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I:\Estates Accounting\Investment Appraisals\Investment Appraisal\Investment Appraisal Template\"/>
    </mc:Choice>
  </mc:AlternateContent>
  <bookViews>
    <workbookView xWindow="0" yWindow="0" windowWidth="23250" windowHeight="9735" tabRatio="854"/>
  </bookViews>
  <sheets>
    <sheet name="Welcome" sheetId="48" r:id="rId1"/>
    <sheet name="Model Guide " sheetId="11" r:id="rId2"/>
    <sheet name="1. Project Dashboard" sheetId="18" r:id="rId3"/>
    <sheet name="2. Salary Costs" sheetId="7" r:id="rId4"/>
    <sheet name="3. Inputs" sheetId="10" r:id="rId5"/>
    <sheet name="4. Investment Appraisal" sheetId="3" r:id="rId6"/>
    <sheet name="5. I&amp;E Summary" sheetId="9" r:id="rId7"/>
    <sheet name="6. Notes" sheetId="29" r:id="rId8"/>
    <sheet name="Graph Data" sheetId="45" state="hidden" r:id="rId9"/>
    <sheet name="Estates Facilities Costs" sheetId="2" r:id="rId10"/>
    <sheet name="Inflation Index" sheetId="1" r:id="rId11"/>
    <sheet name="Inflation Index (2) " sheetId="46" state="hidden" r:id="rId12"/>
    <sheet name="Fee Income" sheetId="6" r:id="rId13"/>
    <sheet name="Refurb Costs" sheetId="5" state="hidden" r:id="rId14"/>
    <sheet name="Inputs (2)" sheetId="35" state="hidden" r:id="rId15"/>
    <sheet name="Investment Appraisal (2)" sheetId="37" state="hidden" r:id="rId16"/>
    <sheet name="I&amp;E Summary (2)" sheetId="38" state="hidden" r:id="rId17"/>
    <sheet name="Fee Income (2)" sheetId="43" state="hidden" r:id="rId18"/>
    <sheet name="Fee Income (3)" sheetId="44" state="hidden" r:id="rId19"/>
    <sheet name="Inputs (3)" sheetId="39" state="hidden" r:id="rId20"/>
    <sheet name="Investment Appraisal (3)" sheetId="41" state="hidden" r:id="rId21"/>
    <sheet name="Glossary " sheetId="47" r:id="rId22"/>
    <sheet name="I&amp;E Summary (3)" sheetId="42" state="hidden" r:id="rId23"/>
    <sheet name="Validation" sheetId="4" state="hidden" r:id="rId24"/>
  </sheets>
  <definedNames>
    <definedName name="EFcost">'Estates Facilities Costs'!#REF!</definedName>
    <definedName name="EFCosts">'Estates Facilities Costs'!#REF!</definedName>
    <definedName name="_xlnm.Print_Area" localSheetId="2">'1. Project Dashboard'!$B$9:$O$52</definedName>
    <definedName name="_xlnm.Print_Area" localSheetId="1">'Model Guide '!$A$1:$Z$165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 i="2" l="1"/>
  <c r="E14" i="2"/>
  <c r="F14" i="2"/>
  <c r="G14" i="2"/>
  <c r="H14" i="2"/>
  <c r="I14" i="2"/>
  <c r="J14" i="2"/>
  <c r="K14" i="2"/>
  <c r="L14" i="2"/>
  <c r="M14" i="2"/>
  <c r="N14" i="2"/>
  <c r="O14" i="2"/>
  <c r="P14" i="2"/>
  <c r="Q14" i="2"/>
  <c r="R14" i="2"/>
  <c r="S14" i="2"/>
  <c r="T14" i="2"/>
  <c r="U14" i="2"/>
  <c r="V14" i="2"/>
  <c r="W14" i="2"/>
  <c r="X14" i="2"/>
  <c r="Y14" i="2"/>
  <c r="Z14" i="2"/>
  <c r="AA14" i="2"/>
  <c r="AB14" i="2"/>
  <c r="AC14" i="2"/>
  <c r="AD14" i="2"/>
  <c r="AE14" i="2"/>
  <c r="AF14" i="2"/>
  <c r="AG14" i="2"/>
  <c r="AH14" i="2"/>
  <c r="AI14" i="2"/>
  <c r="AJ14" i="2"/>
  <c r="AK14" i="2"/>
  <c r="AL14" i="2"/>
  <c r="AM14" i="2"/>
  <c r="AN14" i="2"/>
  <c r="AO14" i="2"/>
  <c r="AP14" i="2"/>
  <c r="AQ14" i="2"/>
  <c r="AR14" i="2"/>
  <c r="AS14" i="2"/>
  <c r="AT14" i="2"/>
  <c r="AU14" i="2"/>
  <c r="AV14" i="2"/>
  <c r="AW14" i="2"/>
  <c r="AX14" i="2"/>
  <c r="AY14" i="2"/>
  <c r="AZ14" i="2"/>
  <c r="BA14" i="2"/>
  <c r="BB14" i="2"/>
  <c r="BC14" i="2"/>
  <c r="BD14" i="2"/>
  <c r="BE14" i="2"/>
  <c r="BF14" i="2"/>
  <c r="BG14" i="2"/>
  <c r="BH14" i="2"/>
  <c r="BI14" i="2"/>
  <c r="BJ14" i="2"/>
  <c r="BK14" i="2"/>
  <c r="C14" i="2"/>
  <c r="D12" i="2"/>
  <c r="E12" i="2"/>
  <c r="F12" i="2"/>
  <c r="G12" i="2"/>
  <c r="H12" i="2"/>
  <c r="I12" i="2"/>
  <c r="J12" i="2"/>
  <c r="K12" i="2"/>
  <c r="L12" i="2"/>
  <c r="M12" i="2"/>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AO12" i="2"/>
  <c r="AP12" i="2"/>
  <c r="AQ12" i="2"/>
  <c r="AR12" i="2"/>
  <c r="AS12" i="2"/>
  <c r="AT12" i="2"/>
  <c r="AU12" i="2"/>
  <c r="AV12" i="2"/>
  <c r="AW12" i="2"/>
  <c r="AX12" i="2"/>
  <c r="AY12" i="2"/>
  <c r="AZ12" i="2"/>
  <c r="BA12" i="2"/>
  <c r="BB12" i="2"/>
  <c r="BC12" i="2"/>
  <c r="BD12" i="2"/>
  <c r="BE12" i="2"/>
  <c r="BF12" i="2"/>
  <c r="BG12" i="2"/>
  <c r="BH12" i="2"/>
  <c r="BI12" i="2"/>
  <c r="BJ12" i="2"/>
  <c r="BK12" i="2"/>
  <c r="C12" i="2"/>
  <c r="G472" i="10" l="1"/>
  <c r="E26" i="2" l="1"/>
  <c r="U24" i="10" l="1"/>
  <c r="U23" i="10"/>
  <c r="K110" i="10" l="1"/>
  <c r="K96" i="10"/>
  <c r="K55" i="10"/>
  <c r="U28" i="10"/>
  <c r="U27" i="10"/>
  <c r="K99" i="10" l="1"/>
  <c r="L98" i="10"/>
  <c r="K98" i="10"/>
  <c r="K47" i="10"/>
  <c r="N47" i="10"/>
  <c r="K48" i="10"/>
  <c r="Q456" i="10" l="1"/>
  <c r="R456" i="10"/>
  <c r="S456" i="10"/>
  <c r="T456" i="10" s="1"/>
  <c r="U456" i="10" s="1"/>
  <c r="V456" i="10" s="1"/>
  <c r="W456" i="10" s="1"/>
  <c r="X456" i="10" s="1"/>
  <c r="Y456" i="10" s="1"/>
  <c r="Z456" i="10" s="1"/>
  <c r="AA456" i="10" s="1"/>
  <c r="AB456" i="10" s="1"/>
  <c r="AC456" i="10" s="1"/>
  <c r="AD456" i="10" s="1"/>
  <c r="AE456" i="10" s="1"/>
  <c r="AF456" i="10" s="1"/>
  <c r="AG456" i="10" s="1"/>
  <c r="AH456" i="10" s="1"/>
  <c r="AI456" i="10" s="1"/>
  <c r="AJ456" i="10" s="1"/>
  <c r="AK456" i="10" s="1"/>
  <c r="AL456" i="10" s="1"/>
  <c r="AM456" i="10" s="1"/>
  <c r="AN456" i="10" s="1"/>
  <c r="AO456" i="10" s="1"/>
  <c r="AP456" i="10" s="1"/>
  <c r="AQ456" i="10" s="1"/>
  <c r="AR456" i="10" s="1"/>
  <c r="AS456" i="10" s="1"/>
  <c r="AT456" i="10" s="1"/>
  <c r="AU456" i="10" s="1"/>
  <c r="AV456" i="10" s="1"/>
  <c r="AW456" i="10" s="1"/>
  <c r="AX456" i="10" s="1"/>
  <c r="AY456" i="10" s="1"/>
  <c r="AZ456" i="10" s="1"/>
  <c r="BA456" i="10" s="1"/>
  <c r="BB456" i="10" s="1"/>
  <c r="BC456" i="10" s="1"/>
  <c r="BD456" i="10" s="1"/>
  <c r="BE456" i="10" s="1"/>
  <c r="BF456" i="10" s="1"/>
  <c r="BG456" i="10" s="1"/>
  <c r="BH456" i="10" s="1"/>
  <c r="BI456" i="10" s="1"/>
  <c r="BJ456" i="10" s="1"/>
  <c r="BK456" i="10" s="1"/>
  <c r="BL456" i="10" s="1"/>
  <c r="BM456" i="10" s="1"/>
  <c r="BN456" i="10" s="1"/>
  <c r="BO456" i="10" s="1"/>
  <c r="BP456" i="10" s="1"/>
  <c r="BQ456" i="10" s="1"/>
  <c r="J456" i="10"/>
  <c r="K456" i="10"/>
  <c r="L456" i="10" s="1"/>
  <c r="M456" i="10" s="1"/>
  <c r="N456" i="10" s="1"/>
  <c r="O456" i="10" s="1"/>
  <c r="P456" i="10" s="1"/>
  <c r="I456" i="10"/>
  <c r="H456" i="10"/>
  <c r="H446" i="10"/>
  <c r="I446" i="10"/>
  <c r="J446" i="10" s="1"/>
  <c r="K446" i="10" s="1"/>
  <c r="L446" i="10" s="1"/>
  <c r="M446" i="10" s="1"/>
  <c r="N446" i="10"/>
  <c r="O446" i="10" s="1"/>
  <c r="P446" i="10" s="1"/>
  <c r="Q446" i="10" s="1"/>
  <c r="R446" i="10" s="1"/>
  <c r="S446" i="10" s="1"/>
  <c r="T446" i="10" s="1"/>
  <c r="U446" i="10" s="1"/>
  <c r="V446" i="10" s="1"/>
  <c r="W446" i="10" s="1"/>
  <c r="X446" i="10" s="1"/>
  <c r="Y446" i="10" s="1"/>
  <c r="Z446" i="10" s="1"/>
  <c r="AA446" i="10" s="1"/>
  <c r="AB446" i="10" s="1"/>
  <c r="AC446" i="10" s="1"/>
  <c r="AD446" i="10" s="1"/>
  <c r="AE446" i="10" s="1"/>
  <c r="AF446" i="10" s="1"/>
  <c r="AG446" i="10" s="1"/>
  <c r="AH446" i="10" s="1"/>
  <c r="AI446" i="10" s="1"/>
  <c r="AJ446" i="10" s="1"/>
  <c r="AK446" i="10" s="1"/>
  <c r="AL446" i="10" s="1"/>
  <c r="AM446" i="10" s="1"/>
  <c r="AN446" i="10" s="1"/>
  <c r="AO446" i="10" s="1"/>
  <c r="AP446" i="10" s="1"/>
  <c r="AQ446" i="10" s="1"/>
  <c r="AR446" i="10" s="1"/>
  <c r="AS446" i="10" s="1"/>
  <c r="AT446" i="10" s="1"/>
  <c r="AU446" i="10" s="1"/>
  <c r="AV446" i="10" s="1"/>
  <c r="AW446" i="10" s="1"/>
  <c r="AX446" i="10" s="1"/>
  <c r="AY446" i="10" s="1"/>
  <c r="AZ446" i="10" s="1"/>
  <c r="BA446" i="10" s="1"/>
  <c r="BB446" i="10" s="1"/>
  <c r="BC446" i="10" s="1"/>
  <c r="BD446" i="10" s="1"/>
  <c r="BE446" i="10" s="1"/>
  <c r="BF446" i="10" s="1"/>
  <c r="BG446" i="10" s="1"/>
  <c r="BH446" i="10" s="1"/>
  <c r="BI446" i="10" s="1"/>
  <c r="BJ446" i="10" s="1"/>
  <c r="BK446" i="10" s="1"/>
  <c r="BL446" i="10" s="1"/>
  <c r="BM446" i="10" s="1"/>
  <c r="BN446" i="10" s="1"/>
  <c r="BO446" i="10" s="1"/>
  <c r="BP446" i="10" s="1"/>
  <c r="BQ446" i="10" s="1"/>
  <c r="H447" i="10"/>
  <c r="I447" i="10"/>
  <c r="J447" i="10"/>
  <c r="K447" i="10"/>
  <c r="L447" i="10" s="1"/>
  <c r="M447" i="10" s="1"/>
  <c r="N447" i="10" s="1"/>
  <c r="O447" i="10" s="1"/>
  <c r="P447" i="10" s="1"/>
  <c r="Q447" i="10" s="1"/>
  <c r="R447" i="10" s="1"/>
  <c r="S447" i="10" s="1"/>
  <c r="T447" i="10" s="1"/>
  <c r="U447" i="10" s="1"/>
  <c r="V447" i="10" s="1"/>
  <c r="W447" i="10" s="1"/>
  <c r="X447" i="10" s="1"/>
  <c r="Y447" i="10" s="1"/>
  <c r="Z447" i="10" s="1"/>
  <c r="AA447" i="10" s="1"/>
  <c r="AB447" i="10" s="1"/>
  <c r="AC447" i="10" s="1"/>
  <c r="AD447" i="10" s="1"/>
  <c r="AE447" i="10" s="1"/>
  <c r="AF447" i="10" s="1"/>
  <c r="AG447" i="10" s="1"/>
  <c r="AH447" i="10" s="1"/>
  <c r="AI447" i="10" s="1"/>
  <c r="AJ447" i="10" s="1"/>
  <c r="AK447" i="10" s="1"/>
  <c r="AL447" i="10" s="1"/>
  <c r="AM447" i="10" s="1"/>
  <c r="AN447" i="10" s="1"/>
  <c r="AO447" i="10" s="1"/>
  <c r="AP447" i="10" s="1"/>
  <c r="AQ447" i="10" s="1"/>
  <c r="AR447" i="10" s="1"/>
  <c r="AS447" i="10" s="1"/>
  <c r="AT447" i="10" s="1"/>
  <c r="AU447" i="10" s="1"/>
  <c r="AV447" i="10" s="1"/>
  <c r="AW447" i="10" s="1"/>
  <c r="AX447" i="10" s="1"/>
  <c r="AY447" i="10" s="1"/>
  <c r="AZ447" i="10" s="1"/>
  <c r="BA447" i="10" s="1"/>
  <c r="BB447" i="10" s="1"/>
  <c r="BC447" i="10" s="1"/>
  <c r="BD447" i="10" s="1"/>
  <c r="BE447" i="10" s="1"/>
  <c r="BF447" i="10" s="1"/>
  <c r="BG447" i="10" s="1"/>
  <c r="BH447" i="10" s="1"/>
  <c r="BI447" i="10" s="1"/>
  <c r="BJ447" i="10" s="1"/>
  <c r="BK447" i="10" s="1"/>
  <c r="BL447" i="10" s="1"/>
  <c r="BM447" i="10" s="1"/>
  <c r="BN447" i="10" s="1"/>
  <c r="BO447" i="10" s="1"/>
  <c r="BP447" i="10" s="1"/>
  <c r="BQ447" i="10" s="1"/>
  <c r="H448" i="10"/>
  <c r="I448" i="10"/>
  <c r="J448" i="10"/>
  <c r="K448" i="10" s="1"/>
  <c r="L448" i="10" s="1"/>
  <c r="M448" i="10" s="1"/>
  <c r="N448" i="10" s="1"/>
  <c r="O448" i="10" s="1"/>
  <c r="P448" i="10" s="1"/>
  <c r="Q448" i="10" s="1"/>
  <c r="R448" i="10" s="1"/>
  <c r="S448" i="10" s="1"/>
  <c r="T448" i="10" s="1"/>
  <c r="U448" i="10" s="1"/>
  <c r="V448" i="10" s="1"/>
  <c r="W448" i="10" s="1"/>
  <c r="X448" i="10" s="1"/>
  <c r="Y448" i="10" s="1"/>
  <c r="Z448" i="10" s="1"/>
  <c r="AA448" i="10" s="1"/>
  <c r="AB448" i="10" s="1"/>
  <c r="AC448" i="10" s="1"/>
  <c r="AD448" i="10" s="1"/>
  <c r="AE448" i="10" s="1"/>
  <c r="AF448" i="10" s="1"/>
  <c r="AG448" i="10" s="1"/>
  <c r="AH448" i="10" s="1"/>
  <c r="AI448" i="10" s="1"/>
  <c r="AJ448" i="10" s="1"/>
  <c r="AK448" i="10" s="1"/>
  <c r="AL448" i="10" s="1"/>
  <c r="AM448" i="10" s="1"/>
  <c r="AN448" i="10" s="1"/>
  <c r="AO448" i="10" s="1"/>
  <c r="AP448" i="10" s="1"/>
  <c r="AQ448" i="10" s="1"/>
  <c r="AR448" i="10" s="1"/>
  <c r="AS448" i="10" s="1"/>
  <c r="AT448" i="10" s="1"/>
  <c r="AU448" i="10" s="1"/>
  <c r="AV448" i="10" s="1"/>
  <c r="AW448" i="10" s="1"/>
  <c r="AX448" i="10" s="1"/>
  <c r="AY448" i="10" s="1"/>
  <c r="AZ448" i="10" s="1"/>
  <c r="BA448" i="10" s="1"/>
  <c r="BB448" i="10" s="1"/>
  <c r="BC448" i="10" s="1"/>
  <c r="BD448" i="10" s="1"/>
  <c r="BE448" i="10" s="1"/>
  <c r="BF448" i="10" s="1"/>
  <c r="BG448" i="10" s="1"/>
  <c r="BH448" i="10" s="1"/>
  <c r="BI448" i="10" s="1"/>
  <c r="BJ448" i="10" s="1"/>
  <c r="BK448" i="10" s="1"/>
  <c r="BL448" i="10" s="1"/>
  <c r="BM448" i="10" s="1"/>
  <c r="BN448" i="10" s="1"/>
  <c r="BO448" i="10" s="1"/>
  <c r="BP448" i="10" s="1"/>
  <c r="BQ448" i="10" s="1"/>
  <c r="H449" i="10"/>
  <c r="I449" i="10" s="1"/>
  <c r="J449" i="10" s="1"/>
  <c r="K449" i="10" s="1"/>
  <c r="L449" i="10" s="1"/>
  <c r="M449" i="10" s="1"/>
  <c r="N449" i="10" s="1"/>
  <c r="O449" i="10" s="1"/>
  <c r="P449" i="10" s="1"/>
  <c r="Q449" i="10" s="1"/>
  <c r="R449" i="10" s="1"/>
  <c r="S449" i="10" s="1"/>
  <c r="T449" i="10" s="1"/>
  <c r="U449" i="10" s="1"/>
  <c r="V449" i="10" s="1"/>
  <c r="W449" i="10" s="1"/>
  <c r="X449" i="10" s="1"/>
  <c r="Y449" i="10" s="1"/>
  <c r="Z449" i="10" s="1"/>
  <c r="AA449" i="10" s="1"/>
  <c r="AB449" i="10" s="1"/>
  <c r="AC449" i="10" s="1"/>
  <c r="AD449" i="10" s="1"/>
  <c r="AE449" i="10" s="1"/>
  <c r="AF449" i="10" s="1"/>
  <c r="AG449" i="10" s="1"/>
  <c r="AH449" i="10" s="1"/>
  <c r="AI449" i="10" s="1"/>
  <c r="AJ449" i="10" s="1"/>
  <c r="AK449" i="10" s="1"/>
  <c r="AL449" i="10" s="1"/>
  <c r="AM449" i="10" s="1"/>
  <c r="AN449" i="10" s="1"/>
  <c r="AO449" i="10" s="1"/>
  <c r="AP449" i="10" s="1"/>
  <c r="AQ449" i="10" s="1"/>
  <c r="AR449" i="10" s="1"/>
  <c r="AS449" i="10" s="1"/>
  <c r="AT449" i="10" s="1"/>
  <c r="AU449" i="10" s="1"/>
  <c r="AV449" i="10" s="1"/>
  <c r="AW449" i="10" s="1"/>
  <c r="AX449" i="10" s="1"/>
  <c r="AY449" i="10" s="1"/>
  <c r="AZ449" i="10" s="1"/>
  <c r="BA449" i="10" s="1"/>
  <c r="BB449" i="10" s="1"/>
  <c r="BC449" i="10" s="1"/>
  <c r="BD449" i="10" s="1"/>
  <c r="BE449" i="10" s="1"/>
  <c r="BF449" i="10" s="1"/>
  <c r="BG449" i="10" s="1"/>
  <c r="BH449" i="10" s="1"/>
  <c r="BI449" i="10" s="1"/>
  <c r="BJ449" i="10" s="1"/>
  <c r="BK449" i="10" s="1"/>
  <c r="BL449" i="10" s="1"/>
  <c r="BM449" i="10" s="1"/>
  <c r="BN449" i="10" s="1"/>
  <c r="BO449" i="10" s="1"/>
  <c r="BP449" i="10" s="1"/>
  <c r="BQ449" i="10" s="1"/>
  <c r="H450" i="10"/>
  <c r="I450" i="10"/>
  <c r="J450" i="10" s="1"/>
  <c r="K450" i="10" s="1"/>
  <c r="L450" i="10" s="1"/>
  <c r="M450" i="10"/>
  <c r="N450" i="10"/>
  <c r="O450" i="10"/>
  <c r="P450" i="10"/>
  <c r="Q450" i="10"/>
  <c r="R450" i="10" s="1"/>
  <c r="S450" i="10" s="1"/>
  <c r="T450" i="10" s="1"/>
  <c r="U450" i="10"/>
  <c r="V450" i="10" s="1"/>
  <c r="W450" i="10" s="1"/>
  <c r="X450" i="10" s="1"/>
  <c r="Y450" i="10"/>
  <c r="Z450" i="10" s="1"/>
  <c r="AA450" i="10" s="1"/>
  <c r="AB450" i="10" s="1"/>
  <c r="AC450" i="10"/>
  <c r="AD450" i="10" s="1"/>
  <c r="AE450" i="10" s="1"/>
  <c r="AF450" i="10" s="1"/>
  <c r="AG450" i="10" s="1"/>
  <c r="AH450" i="10" s="1"/>
  <c r="AI450" i="10" s="1"/>
  <c r="AJ450" i="10" s="1"/>
  <c r="AK450" i="10" s="1"/>
  <c r="AL450" i="10" s="1"/>
  <c r="AM450" i="10" s="1"/>
  <c r="AN450" i="10" s="1"/>
  <c r="AO450" i="10" s="1"/>
  <c r="AP450" i="10" s="1"/>
  <c r="AQ450" i="10" s="1"/>
  <c r="AR450" i="10" s="1"/>
  <c r="AS450" i="10" s="1"/>
  <c r="AT450" i="10" s="1"/>
  <c r="AU450" i="10" s="1"/>
  <c r="AV450" i="10" s="1"/>
  <c r="AW450" i="10" s="1"/>
  <c r="AX450" i="10" s="1"/>
  <c r="AY450" i="10" s="1"/>
  <c r="AZ450" i="10" s="1"/>
  <c r="BA450" i="10" s="1"/>
  <c r="BB450" i="10" s="1"/>
  <c r="BC450" i="10" s="1"/>
  <c r="BD450" i="10" s="1"/>
  <c r="BE450" i="10" s="1"/>
  <c r="BF450" i="10" s="1"/>
  <c r="BG450" i="10" s="1"/>
  <c r="BH450" i="10" s="1"/>
  <c r="BI450" i="10" s="1"/>
  <c r="BJ450" i="10" s="1"/>
  <c r="BK450" i="10" s="1"/>
  <c r="BL450" i="10" s="1"/>
  <c r="BM450" i="10" s="1"/>
  <c r="BN450" i="10" s="1"/>
  <c r="BO450" i="10" s="1"/>
  <c r="BP450" i="10" s="1"/>
  <c r="BQ450" i="10" s="1"/>
  <c r="H451" i="10"/>
  <c r="I451" i="10"/>
  <c r="J451" i="10" s="1"/>
  <c r="K451" i="10" s="1"/>
  <c r="L451" i="10" s="1"/>
  <c r="M451" i="10" s="1"/>
  <c r="N451" i="10" s="1"/>
  <c r="O451" i="10" s="1"/>
  <c r="P451" i="10"/>
  <c r="Q451" i="10"/>
  <c r="R451" i="10"/>
  <c r="S451" i="10"/>
  <c r="T451" i="10" s="1"/>
  <c r="U451" i="10" s="1"/>
  <c r="V451" i="10" s="1"/>
  <c r="W451" i="10"/>
  <c r="X451" i="10" s="1"/>
  <c r="Y451" i="10" s="1"/>
  <c r="Z451" i="10" s="1"/>
  <c r="AA451" i="10"/>
  <c r="AB451" i="10" s="1"/>
  <c r="AC451" i="10" s="1"/>
  <c r="AD451" i="10" s="1"/>
  <c r="AE451" i="10" s="1"/>
  <c r="AF451" i="10" s="1"/>
  <c r="AG451" i="10" s="1"/>
  <c r="AH451" i="10" s="1"/>
  <c r="AI451" i="10" s="1"/>
  <c r="AJ451" i="10" s="1"/>
  <c r="AK451" i="10" s="1"/>
  <c r="AL451" i="10" s="1"/>
  <c r="AM451" i="10" s="1"/>
  <c r="AN451" i="10" s="1"/>
  <c r="AO451" i="10" s="1"/>
  <c r="AP451" i="10" s="1"/>
  <c r="AQ451" i="10" s="1"/>
  <c r="AR451" i="10" s="1"/>
  <c r="AS451" i="10" s="1"/>
  <c r="AT451" i="10" s="1"/>
  <c r="AU451" i="10" s="1"/>
  <c r="AV451" i="10" s="1"/>
  <c r="AW451" i="10" s="1"/>
  <c r="AX451" i="10" s="1"/>
  <c r="AY451" i="10" s="1"/>
  <c r="AZ451" i="10" s="1"/>
  <c r="BA451" i="10" s="1"/>
  <c r="BB451" i="10" s="1"/>
  <c r="BC451" i="10" s="1"/>
  <c r="BD451" i="10" s="1"/>
  <c r="BE451" i="10" s="1"/>
  <c r="BF451" i="10" s="1"/>
  <c r="BG451" i="10" s="1"/>
  <c r="BH451" i="10" s="1"/>
  <c r="BI451" i="10" s="1"/>
  <c r="BJ451" i="10" s="1"/>
  <c r="BK451" i="10" s="1"/>
  <c r="BL451" i="10" s="1"/>
  <c r="BM451" i="10" s="1"/>
  <c r="BN451" i="10" s="1"/>
  <c r="BO451" i="10" s="1"/>
  <c r="BP451" i="10" s="1"/>
  <c r="BQ451" i="10" s="1"/>
  <c r="H445" i="10"/>
  <c r="J445" i="10"/>
  <c r="K445" i="10" s="1"/>
  <c r="L445" i="10" s="1"/>
  <c r="M445" i="10" s="1"/>
  <c r="N445" i="10" s="1"/>
  <c r="O445" i="10" s="1"/>
  <c r="P445" i="10" s="1"/>
  <c r="Q445" i="10" s="1"/>
  <c r="R445" i="10" s="1"/>
  <c r="S445" i="10" s="1"/>
  <c r="T445" i="10" s="1"/>
  <c r="U445" i="10" s="1"/>
  <c r="V445" i="10" s="1"/>
  <c r="W445" i="10" s="1"/>
  <c r="X445" i="10" s="1"/>
  <c r="Y445" i="10" s="1"/>
  <c r="Z445" i="10" s="1"/>
  <c r="AA445" i="10" s="1"/>
  <c r="AB445" i="10" s="1"/>
  <c r="AC445" i="10" s="1"/>
  <c r="AD445" i="10" s="1"/>
  <c r="AE445" i="10" s="1"/>
  <c r="AF445" i="10" s="1"/>
  <c r="AG445" i="10" s="1"/>
  <c r="AH445" i="10" s="1"/>
  <c r="AI445" i="10" s="1"/>
  <c r="AJ445" i="10" s="1"/>
  <c r="AK445" i="10" s="1"/>
  <c r="AL445" i="10" s="1"/>
  <c r="AM445" i="10" s="1"/>
  <c r="AN445" i="10" s="1"/>
  <c r="AO445" i="10" s="1"/>
  <c r="AP445" i="10" s="1"/>
  <c r="AQ445" i="10" s="1"/>
  <c r="AR445" i="10" s="1"/>
  <c r="AS445" i="10" s="1"/>
  <c r="AT445" i="10" s="1"/>
  <c r="AU445" i="10" s="1"/>
  <c r="AV445" i="10" s="1"/>
  <c r="AW445" i="10" s="1"/>
  <c r="AX445" i="10" s="1"/>
  <c r="AY445" i="10" s="1"/>
  <c r="AZ445" i="10" s="1"/>
  <c r="BA445" i="10" s="1"/>
  <c r="BB445" i="10" s="1"/>
  <c r="BC445" i="10" s="1"/>
  <c r="BD445" i="10" s="1"/>
  <c r="BE445" i="10" s="1"/>
  <c r="BF445" i="10" s="1"/>
  <c r="BG445" i="10" s="1"/>
  <c r="BH445" i="10" s="1"/>
  <c r="BI445" i="10" s="1"/>
  <c r="BJ445" i="10" s="1"/>
  <c r="BK445" i="10" s="1"/>
  <c r="BL445" i="10" s="1"/>
  <c r="BM445" i="10" s="1"/>
  <c r="BN445" i="10" s="1"/>
  <c r="BO445" i="10" s="1"/>
  <c r="BP445" i="10" s="1"/>
  <c r="BQ445" i="10" s="1"/>
  <c r="I445" i="10"/>
  <c r="E54" i="10"/>
  <c r="T86" i="10" l="1"/>
  <c r="Q86" i="10"/>
  <c r="N86" i="10"/>
  <c r="R50" i="10"/>
  <c r="Q85" i="10"/>
  <c r="BB86" i="10"/>
  <c r="AG86" i="10"/>
  <c r="AH86" i="10"/>
  <c r="AI86" i="10"/>
  <c r="AJ86" i="10"/>
  <c r="AK86" i="10"/>
  <c r="AL86" i="10"/>
  <c r="AM86" i="10"/>
  <c r="AN86" i="10"/>
  <c r="AO86" i="10"/>
  <c r="AP86" i="10"/>
  <c r="AQ86" i="10"/>
  <c r="AR86" i="10"/>
  <c r="AS86" i="10"/>
  <c r="AT86" i="10"/>
  <c r="AU86" i="10"/>
  <c r="AV86" i="10"/>
  <c r="AW86" i="10"/>
  <c r="AX86" i="10"/>
  <c r="AY86" i="10"/>
  <c r="AZ86" i="10"/>
  <c r="BA86" i="10"/>
  <c r="BC86" i="10"/>
  <c r="BD86" i="10"/>
  <c r="BE86" i="10"/>
  <c r="BF86" i="10"/>
  <c r="BG86" i="10"/>
  <c r="BH86" i="10"/>
  <c r="BI86" i="10"/>
  <c r="BJ86" i="10"/>
  <c r="BK86" i="10"/>
  <c r="BL86" i="10"/>
  <c r="BM86" i="10"/>
  <c r="BN86" i="10"/>
  <c r="BO86" i="10"/>
  <c r="BP86" i="10"/>
  <c r="BQ86" i="10"/>
  <c r="L86" i="10"/>
  <c r="M86" i="10"/>
  <c r="O86" i="10"/>
  <c r="P86" i="10"/>
  <c r="R86" i="10"/>
  <c r="S86" i="10"/>
  <c r="U86" i="10"/>
  <c r="V86" i="10"/>
  <c r="W86" i="10"/>
  <c r="X86" i="10"/>
  <c r="Y86" i="10"/>
  <c r="Z86" i="10"/>
  <c r="AA86" i="10"/>
  <c r="AB86" i="10"/>
  <c r="AC86" i="10"/>
  <c r="AD86" i="10"/>
  <c r="AE86" i="10"/>
  <c r="AF86" i="10"/>
  <c r="K86" i="10"/>
  <c r="K51" i="10"/>
  <c r="M85" i="10"/>
  <c r="N85" i="10"/>
  <c r="O85" i="10"/>
  <c r="P85" i="10"/>
  <c r="R85" i="10"/>
  <c r="S85" i="10"/>
  <c r="T85" i="10"/>
  <c r="U85" i="10"/>
  <c r="V85" i="10"/>
  <c r="W85" i="10"/>
  <c r="X85" i="10"/>
  <c r="Y85" i="10"/>
  <c r="Z85" i="10"/>
  <c r="AA85" i="10"/>
  <c r="AB85" i="10"/>
  <c r="AC85" i="10"/>
  <c r="AD85" i="10"/>
  <c r="AE85" i="10"/>
  <c r="AF85" i="10"/>
  <c r="AG85" i="10"/>
  <c r="AH85" i="10"/>
  <c r="AI85" i="10"/>
  <c r="AJ85" i="10"/>
  <c r="AK85" i="10"/>
  <c r="AL85" i="10"/>
  <c r="AM85" i="10"/>
  <c r="AN85" i="10"/>
  <c r="AO85" i="10"/>
  <c r="AP85" i="10"/>
  <c r="AQ85" i="10"/>
  <c r="AR85" i="10"/>
  <c r="AS85" i="10"/>
  <c r="AT85" i="10"/>
  <c r="AU85" i="10"/>
  <c r="AV85" i="10"/>
  <c r="AW85" i="10"/>
  <c r="AX85" i="10"/>
  <c r="AY85" i="10"/>
  <c r="AZ85" i="10"/>
  <c r="BA85" i="10"/>
  <c r="BB85" i="10"/>
  <c r="BC85" i="10"/>
  <c r="BD85" i="10"/>
  <c r="BE85" i="10"/>
  <c r="BF85" i="10"/>
  <c r="BG85" i="10"/>
  <c r="BH85" i="10"/>
  <c r="BI85" i="10"/>
  <c r="BJ85" i="10"/>
  <c r="BK85" i="10"/>
  <c r="BL85" i="10"/>
  <c r="BM85" i="10"/>
  <c r="BN85" i="10"/>
  <c r="BO85" i="10"/>
  <c r="BP85" i="10"/>
  <c r="BQ85" i="10"/>
  <c r="L85" i="10"/>
  <c r="L50" i="10"/>
  <c r="Q51" i="10"/>
  <c r="P51" i="10"/>
  <c r="O51" i="10"/>
  <c r="N51" i="10"/>
  <c r="K85" i="10"/>
  <c r="K50" i="10"/>
  <c r="H116" i="10"/>
  <c r="L110" i="10"/>
  <c r="K113" i="10"/>
  <c r="L113" i="10"/>
  <c r="M113" i="10"/>
  <c r="N113" i="10" s="1"/>
  <c r="O113" i="10"/>
  <c r="P113" i="10" s="1"/>
  <c r="Q113" i="10" s="1"/>
  <c r="R113" i="10" s="1"/>
  <c r="S113" i="10" s="1"/>
  <c r="T113" i="10" s="1"/>
  <c r="U113" i="10" s="1"/>
  <c r="V113" i="10" s="1"/>
  <c r="W113" i="10" s="1"/>
  <c r="X113" i="10" s="1"/>
  <c r="Y113" i="10" s="1"/>
  <c r="Z113" i="10" s="1"/>
  <c r="AA113" i="10" s="1"/>
  <c r="AB113" i="10" s="1"/>
  <c r="AC113" i="10" s="1"/>
  <c r="AD113" i="10" s="1"/>
  <c r="AE113" i="10" s="1"/>
  <c r="AF113" i="10" s="1"/>
  <c r="AG113" i="10" s="1"/>
  <c r="AH113" i="10" s="1"/>
  <c r="AI113" i="10" s="1"/>
  <c r="AJ113" i="10" s="1"/>
  <c r="AK113" i="10" s="1"/>
  <c r="AL113" i="10" s="1"/>
  <c r="AM113" i="10" s="1"/>
  <c r="AN113" i="10" s="1"/>
  <c r="AO113" i="10" s="1"/>
  <c r="AP113" i="10" s="1"/>
  <c r="AQ113" i="10" s="1"/>
  <c r="AR113" i="10" s="1"/>
  <c r="AS113" i="10" s="1"/>
  <c r="AT113" i="10" s="1"/>
  <c r="AU113" i="10" s="1"/>
  <c r="AV113" i="10" s="1"/>
  <c r="AW113" i="10" s="1"/>
  <c r="AX113" i="10" s="1"/>
  <c r="AY113" i="10" s="1"/>
  <c r="AZ113" i="10" s="1"/>
  <c r="BA113" i="10" s="1"/>
  <c r="BB113" i="10" s="1"/>
  <c r="BC113" i="10" s="1"/>
  <c r="BD113" i="10" s="1"/>
  <c r="BE113" i="10" s="1"/>
  <c r="BF113" i="10" s="1"/>
  <c r="BG113" i="10" s="1"/>
  <c r="BH113" i="10" s="1"/>
  <c r="BI113" i="10" s="1"/>
  <c r="BJ113" i="10" s="1"/>
  <c r="BK113" i="10" s="1"/>
  <c r="BL113" i="10" s="1"/>
  <c r="BM113" i="10" s="1"/>
  <c r="BN113" i="10" s="1"/>
  <c r="BO113" i="10" s="1"/>
  <c r="BP113" i="10" s="1"/>
  <c r="K114" i="10"/>
  <c r="L114" i="10" s="1"/>
  <c r="M114" i="10"/>
  <c r="N114" i="10" s="1"/>
  <c r="O114" i="10" s="1"/>
  <c r="P114" i="10" s="1"/>
  <c r="Q114" i="10" s="1"/>
  <c r="R114" i="10" s="1"/>
  <c r="S114" i="10" s="1"/>
  <c r="T114" i="10" s="1"/>
  <c r="U114" i="10" s="1"/>
  <c r="V114" i="10" s="1"/>
  <c r="W114" i="10" s="1"/>
  <c r="X114" i="10" s="1"/>
  <c r="Y114" i="10" s="1"/>
  <c r="Z114" i="10" s="1"/>
  <c r="AA114" i="10" s="1"/>
  <c r="AB114" i="10" s="1"/>
  <c r="AC114" i="10" s="1"/>
  <c r="AD114" i="10" s="1"/>
  <c r="AE114" i="10" s="1"/>
  <c r="AF114" i="10" s="1"/>
  <c r="AG114" i="10" s="1"/>
  <c r="AH114" i="10" s="1"/>
  <c r="AI114" i="10" s="1"/>
  <c r="AJ114" i="10" s="1"/>
  <c r="AK114" i="10" s="1"/>
  <c r="AL114" i="10" s="1"/>
  <c r="AM114" i="10" s="1"/>
  <c r="AN114" i="10" s="1"/>
  <c r="AO114" i="10" s="1"/>
  <c r="AP114" i="10" s="1"/>
  <c r="AQ114" i="10" s="1"/>
  <c r="AR114" i="10" s="1"/>
  <c r="AS114" i="10" s="1"/>
  <c r="AT114" i="10" s="1"/>
  <c r="AU114" i="10" s="1"/>
  <c r="AV114" i="10" s="1"/>
  <c r="AW114" i="10" s="1"/>
  <c r="AX114" i="10" s="1"/>
  <c r="AY114" i="10" s="1"/>
  <c r="AZ114" i="10" s="1"/>
  <c r="BA114" i="10" s="1"/>
  <c r="BB114" i="10" s="1"/>
  <c r="BC114" i="10" s="1"/>
  <c r="BD114" i="10" s="1"/>
  <c r="BE114" i="10" s="1"/>
  <c r="BF114" i="10" s="1"/>
  <c r="BG114" i="10" s="1"/>
  <c r="BH114" i="10" s="1"/>
  <c r="BI114" i="10" s="1"/>
  <c r="BJ114" i="10" s="1"/>
  <c r="BK114" i="10" s="1"/>
  <c r="BL114" i="10" s="1"/>
  <c r="BM114" i="10" s="1"/>
  <c r="BN114" i="10" s="1"/>
  <c r="BO114" i="10" s="1"/>
  <c r="BP114" i="10" s="1"/>
  <c r="K115" i="10"/>
  <c r="L115" i="10"/>
  <c r="M115" i="10"/>
  <c r="N115" i="10" s="1"/>
  <c r="O115" i="10" s="1"/>
  <c r="P115" i="10" s="1"/>
  <c r="Q115" i="10"/>
  <c r="R115" i="10" s="1"/>
  <c r="S115" i="10" s="1"/>
  <c r="T115" i="10" s="1"/>
  <c r="U115" i="10" s="1"/>
  <c r="V115" i="10" s="1"/>
  <c r="W115" i="10" s="1"/>
  <c r="X115" i="10" s="1"/>
  <c r="Y115" i="10" s="1"/>
  <c r="Z115" i="10" s="1"/>
  <c r="AA115" i="10" s="1"/>
  <c r="AB115" i="10" s="1"/>
  <c r="AC115" i="10" s="1"/>
  <c r="AD115" i="10" s="1"/>
  <c r="AE115" i="10" s="1"/>
  <c r="AF115" i="10" s="1"/>
  <c r="AG115" i="10" s="1"/>
  <c r="AH115" i="10" s="1"/>
  <c r="AI115" i="10" s="1"/>
  <c r="AJ115" i="10" s="1"/>
  <c r="AK115" i="10" s="1"/>
  <c r="AL115" i="10" s="1"/>
  <c r="AM115" i="10" s="1"/>
  <c r="AN115" i="10" s="1"/>
  <c r="AO115" i="10" s="1"/>
  <c r="AP115" i="10" s="1"/>
  <c r="AQ115" i="10" s="1"/>
  <c r="AR115" i="10" s="1"/>
  <c r="AS115" i="10" s="1"/>
  <c r="AT115" i="10" s="1"/>
  <c r="AU115" i="10" s="1"/>
  <c r="AV115" i="10" s="1"/>
  <c r="AW115" i="10" s="1"/>
  <c r="AX115" i="10" s="1"/>
  <c r="AY115" i="10" s="1"/>
  <c r="AZ115" i="10" s="1"/>
  <c r="BA115" i="10" s="1"/>
  <c r="BB115" i="10" s="1"/>
  <c r="BC115" i="10" s="1"/>
  <c r="BD115" i="10" s="1"/>
  <c r="BE115" i="10" s="1"/>
  <c r="BF115" i="10" s="1"/>
  <c r="BG115" i="10" s="1"/>
  <c r="BH115" i="10" s="1"/>
  <c r="BI115" i="10" s="1"/>
  <c r="BJ115" i="10" s="1"/>
  <c r="BK115" i="10" s="1"/>
  <c r="BL115" i="10" s="1"/>
  <c r="BM115" i="10" s="1"/>
  <c r="BN115" i="10" s="1"/>
  <c r="BO115" i="10" s="1"/>
  <c r="BP115" i="10" s="1"/>
  <c r="J110" i="10"/>
  <c r="J113" i="10"/>
  <c r="J116" i="10"/>
  <c r="K116" i="10" s="1"/>
  <c r="L116" i="10" s="1"/>
  <c r="J117" i="10"/>
  <c r="K117" i="10" s="1"/>
  <c r="L117" i="10" s="1"/>
  <c r="I110" i="10"/>
  <c r="I113" i="10"/>
  <c r="H117" i="10"/>
  <c r="I117" i="10" s="1"/>
  <c r="I116" i="10"/>
  <c r="H115" i="10"/>
  <c r="I115" i="10" s="1"/>
  <c r="J115" i="10" s="1"/>
  <c r="H114" i="10"/>
  <c r="I114" i="10" s="1"/>
  <c r="J114" i="10" s="1"/>
  <c r="H113" i="10"/>
  <c r="H112" i="10"/>
  <c r="I112" i="10" s="1"/>
  <c r="J112" i="10" s="1"/>
  <c r="K112" i="10" s="1"/>
  <c r="L112" i="10" s="1"/>
  <c r="M112" i="10" s="1"/>
  <c r="N112" i="10" s="1"/>
  <c r="O112" i="10" s="1"/>
  <c r="P112" i="10" s="1"/>
  <c r="Q112" i="10" s="1"/>
  <c r="R112" i="10" s="1"/>
  <c r="S112" i="10" s="1"/>
  <c r="T112" i="10" s="1"/>
  <c r="U112" i="10" s="1"/>
  <c r="V112" i="10" s="1"/>
  <c r="W112" i="10" s="1"/>
  <c r="X112" i="10" s="1"/>
  <c r="Y112" i="10" s="1"/>
  <c r="Z112" i="10" s="1"/>
  <c r="AA112" i="10" s="1"/>
  <c r="AB112" i="10" s="1"/>
  <c r="AC112" i="10" s="1"/>
  <c r="AD112" i="10" s="1"/>
  <c r="AE112" i="10" s="1"/>
  <c r="AF112" i="10" s="1"/>
  <c r="AG112" i="10" s="1"/>
  <c r="AH112" i="10" s="1"/>
  <c r="AI112" i="10" s="1"/>
  <c r="AJ112" i="10" s="1"/>
  <c r="AK112" i="10" s="1"/>
  <c r="AL112" i="10" s="1"/>
  <c r="AM112" i="10" s="1"/>
  <c r="AN112" i="10" s="1"/>
  <c r="AO112" i="10" s="1"/>
  <c r="AP112" i="10" s="1"/>
  <c r="AQ112" i="10" s="1"/>
  <c r="AR112" i="10" s="1"/>
  <c r="AS112" i="10" s="1"/>
  <c r="AT112" i="10" s="1"/>
  <c r="AU112" i="10" s="1"/>
  <c r="AV112" i="10" s="1"/>
  <c r="AW112" i="10" s="1"/>
  <c r="AX112" i="10" s="1"/>
  <c r="AY112" i="10" s="1"/>
  <c r="AZ112" i="10" s="1"/>
  <c r="BA112" i="10" s="1"/>
  <c r="BB112" i="10" s="1"/>
  <c r="BC112" i="10" s="1"/>
  <c r="BD112" i="10" s="1"/>
  <c r="BE112" i="10" s="1"/>
  <c r="BF112" i="10" s="1"/>
  <c r="BG112" i="10" s="1"/>
  <c r="BH112" i="10" s="1"/>
  <c r="BI112" i="10" s="1"/>
  <c r="BJ112" i="10" s="1"/>
  <c r="BK112" i="10" s="1"/>
  <c r="BL112" i="10" s="1"/>
  <c r="BM112" i="10" s="1"/>
  <c r="BN112" i="10" s="1"/>
  <c r="BO112" i="10" s="1"/>
  <c r="BP112" i="10" s="1"/>
  <c r="H110" i="10"/>
  <c r="H111" i="10"/>
  <c r="I111" i="10" s="1"/>
  <c r="J111" i="10" s="1"/>
  <c r="K111" i="10" s="1"/>
  <c r="L111" i="10" s="1"/>
  <c r="G442" i="10"/>
  <c r="G457" i="10"/>
  <c r="D65" i="9" s="1"/>
  <c r="D57" i="9"/>
  <c r="D58" i="9"/>
  <c r="D59" i="9"/>
  <c r="D60" i="9"/>
  <c r="D61" i="9"/>
  <c r="D62" i="9"/>
  <c r="D56" i="9"/>
  <c r="G452" i="10"/>
  <c r="H310" i="10"/>
  <c r="F54" i="9"/>
  <c r="G54" i="9"/>
  <c r="H54" i="9"/>
  <c r="I54" i="9"/>
  <c r="J54" i="9"/>
  <c r="K54" i="9"/>
  <c r="L54" i="9"/>
  <c r="M54" i="9"/>
  <c r="N54" i="9"/>
  <c r="O54" i="9"/>
  <c r="P54" i="9"/>
  <c r="Q54" i="9"/>
  <c r="R54" i="9"/>
  <c r="S54" i="9"/>
  <c r="T54" i="9"/>
  <c r="U54" i="9"/>
  <c r="V54" i="9"/>
  <c r="W54" i="9"/>
  <c r="X54" i="9"/>
  <c r="Y54" i="9"/>
  <c r="Z54" i="9"/>
  <c r="AA54" i="9"/>
  <c r="AB54" i="9"/>
  <c r="AC54" i="9"/>
  <c r="AD54" i="9"/>
  <c r="AE54" i="9"/>
  <c r="AF54" i="9"/>
  <c r="AG54" i="9"/>
  <c r="AH54" i="9"/>
  <c r="AI54" i="9"/>
  <c r="AJ54" i="9"/>
  <c r="AK54" i="9"/>
  <c r="AL54" i="9"/>
  <c r="AM54" i="9"/>
  <c r="AN54" i="9"/>
  <c r="AO54" i="9"/>
  <c r="AP54" i="9"/>
  <c r="AQ54" i="9"/>
  <c r="AR54" i="9"/>
  <c r="AS54" i="9"/>
  <c r="AT54" i="9"/>
  <c r="AU54" i="9"/>
  <c r="AV54" i="9"/>
  <c r="AW54" i="9"/>
  <c r="AX54" i="9"/>
  <c r="AY54" i="9"/>
  <c r="AZ54" i="9"/>
  <c r="BA54" i="9"/>
  <c r="BB54" i="9"/>
  <c r="BC54" i="9"/>
  <c r="BD54" i="9"/>
  <c r="BE54" i="9"/>
  <c r="BF54" i="9"/>
  <c r="BG54" i="9"/>
  <c r="BH54" i="9"/>
  <c r="BI54" i="9"/>
  <c r="BJ54" i="9"/>
  <c r="BK54" i="9"/>
  <c r="E54" i="9"/>
  <c r="F37" i="9"/>
  <c r="G37" i="9"/>
  <c r="H37" i="9"/>
  <c r="I37" i="9"/>
  <c r="J37" i="9"/>
  <c r="K37" i="9"/>
  <c r="L37" i="9"/>
  <c r="M37" i="9"/>
  <c r="N37" i="9"/>
  <c r="O37" i="9"/>
  <c r="P37" i="9"/>
  <c r="Q37" i="9"/>
  <c r="R37" i="9"/>
  <c r="S37" i="9"/>
  <c r="T37" i="9"/>
  <c r="U37" i="9"/>
  <c r="V37" i="9"/>
  <c r="W37" i="9"/>
  <c r="X37" i="9"/>
  <c r="Y37" i="9"/>
  <c r="Z37" i="9"/>
  <c r="AA37" i="9"/>
  <c r="AB37" i="9"/>
  <c r="AC37" i="9"/>
  <c r="AD37" i="9"/>
  <c r="AE37" i="9"/>
  <c r="AF37" i="9"/>
  <c r="AG37" i="9"/>
  <c r="AH37" i="9"/>
  <c r="AI37" i="9"/>
  <c r="AJ37" i="9"/>
  <c r="AK37" i="9"/>
  <c r="AL37" i="9"/>
  <c r="AM37" i="9"/>
  <c r="AN37" i="9"/>
  <c r="AO37" i="9"/>
  <c r="AP37" i="9"/>
  <c r="AQ37" i="9"/>
  <c r="AR37" i="9"/>
  <c r="AS37" i="9"/>
  <c r="AT37" i="9"/>
  <c r="AU37" i="9"/>
  <c r="AV37" i="9"/>
  <c r="AW37" i="9"/>
  <c r="AX37" i="9"/>
  <c r="AY37" i="9"/>
  <c r="AZ37" i="9"/>
  <c r="BA37" i="9"/>
  <c r="BB37" i="9"/>
  <c r="BC37" i="9"/>
  <c r="BD37" i="9"/>
  <c r="BE37" i="9"/>
  <c r="BF37" i="9"/>
  <c r="BG37" i="9"/>
  <c r="BH37" i="9"/>
  <c r="BI37" i="9"/>
  <c r="BJ37" i="9"/>
  <c r="BK37" i="9"/>
  <c r="E37" i="9"/>
  <c r="D37" i="9"/>
  <c r="H260" i="10"/>
  <c r="I260" i="10" s="1"/>
  <c r="G261" i="10"/>
  <c r="H259" i="10"/>
  <c r="I259" i="10" s="1"/>
  <c r="J259" i="10" s="1"/>
  <c r="K259" i="10" s="1"/>
  <c r="L259" i="10" s="1"/>
  <c r="M259" i="10" s="1"/>
  <c r="N259" i="10" s="1"/>
  <c r="O259" i="10" s="1"/>
  <c r="P259" i="10" s="1"/>
  <c r="Q259" i="10" s="1"/>
  <c r="R259" i="10" s="1"/>
  <c r="S259" i="10" s="1"/>
  <c r="T259" i="10" s="1"/>
  <c r="U259" i="10" s="1"/>
  <c r="V259" i="10" s="1"/>
  <c r="W259" i="10" s="1"/>
  <c r="X259" i="10" s="1"/>
  <c r="Y259" i="10" s="1"/>
  <c r="Z259" i="10" s="1"/>
  <c r="AA259" i="10" s="1"/>
  <c r="AB259" i="10" s="1"/>
  <c r="AC259" i="10" s="1"/>
  <c r="AD259" i="10" s="1"/>
  <c r="AE259" i="10" s="1"/>
  <c r="AF259" i="10" s="1"/>
  <c r="AG259" i="10" s="1"/>
  <c r="AH259" i="10" s="1"/>
  <c r="AI259" i="10" s="1"/>
  <c r="AJ259" i="10" s="1"/>
  <c r="AK259" i="10" s="1"/>
  <c r="AL259" i="10" s="1"/>
  <c r="AM259" i="10" s="1"/>
  <c r="AN259" i="10" s="1"/>
  <c r="AO259" i="10" s="1"/>
  <c r="AP259" i="10" s="1"/>
  <c r="AQ259" i="10" s="1"/>
  <c r="AR259" i="10" s="1"/>
  <c r="AS259" i="10" s="1"/>
  <c r="AT259" i="10" s="1"/>
  <c r="AU259" i="10" s="1"/>
  <c r="AV259" i="10" s="1"/>
  <c r="AW259" i="10" s="1"/>
  <c r="AX259" i="10" s="1"/>
  <c r="AY259" i="10" s="1"/>
  <c r="AZ259" i="10" s="1"/>
  <c r="BA259" i="10" s="1"/>
  <c r="BB259" i="10" s="1"/>
  <c r="BC259" i="10" s="1"/>
  <c r="BD259" i="10" s="1"/>
  <c r="BE259" i="10" s="1"/>
  <c r="BF259" i="10" s="1"/>
  <c r="BG259" i="10" s="1"/>
  <c r="BH259" i="10" s="1"/>
  <c r="BI259" i="10" s="1"/>
  <c r="BJ259" i="10" s="1"/>
  <c r="BK259" i="10" s="1"/>
  <c r="BL259" i="10" s="1"/>
  <c r="BM259" i="10" s="1"/>
  <c r="BN259" i="10" s="1"/>
  <c r="BO259" i="10" s="1"/>
  <c r="BP259" i="10" s="1"/>
  <c r="BQ259" i="10" s="1"/>
  <c r="D40" i="9"/>
  <c r="D41" i="9"/>
  <c r="G288" i="10"/>
  <c r="G284" i="10"/>
  <c r="G281" i="10"/>
  <c r="G282" i="10"/>
  <c r="E245" i="10"/>
  <c r="G438" i="10"/>
  <c r="H438" i="10"/>
  <c r="I438" i="10"/>
  <c r="J438" i="10"/>
  <c r="D19" i="9"/>
  <c r="D17" i="9"/>
  <c r="D15" i="9"/>
  <c r="I261" i="10" l="1"/>
  <c r="J260" i="10"/>
  <c r="K260" i="10" s="1"/>
  <c r="L260" i="10" s="1"/>
  <c r="H261" i="10"/>
  <c r="J261" i="10" l="1"/>
  <c r="K261" i="10"/>
  <c r="L261" i="10"/>
  <c r="M260" i="10"/>
  <c r="N260" i="10" l="1"/>
  <c r="M261" i="10"/>
  <c r="O260" i="10" l="1"/>
  <c r="N261" i="10"/>
  <c r="O261" i="10" l="1"/>
  <c r="P260" i="10"/>
  <c r="Q260" i="10" l="1"/>
  <c r="P261" i="10"/>
  <c r="R260" i="10" l="1"/>
  <c r="Q261" i="10"/>
  <c r="R261" i="10" l="1"/>
  <c r="S260" i="10"/>
  <c r="T260" i="10" l="1"/>
  <c r="S261" i="10"/>
  <c r="T261" i="10" l="1"/>
  <c r="U260" i="10"/>
  <c r="U261" i="10" l="1"/>
  <c r="V260" i="10"/>
  <c r="V261" i="10" l="1"/>
  <c r="W260" i="10"/>
  <c r="X260" i="10" l="1"/>
  <c r="W261" i="10"/>
  <c r="Y260" i="10" l="1"/>
  <c r="X261" i="10"/>
  <c r="Z260" i="10" l="1"/>
  <c r="Y261" i="10"/>
  <c r="Z261" i="10" l="1"/>
  <c r="AA260" i="10"/>
  <c r="AA261" i="10" l="1"/>
  <c r="AB260" i="10"/>
  <c r="AB261" i="10" l="1"/>
  <c r="AC260" i="10"/>
  <c r="AD260" i="10" l="1"/>
  <c r="AC261" i="10"/>
  <c r="AD261" i="10" l="1"/>
  <c r="AE260" i="10"/>
  <c r="AF260" i="10" l="1"/>
  <c r="AE261" i="10"/>
  <c r="AG260" i="10" l="1"/>
  <c r="AF261" i="10"/>
  <c r="AH260" i="10" l="1"/>
  <c r="AG261" i="10"/>
  <c r="AH261" i="10" l="1"/>
  <c r="AI260" i="10"/>
  <c r="AI261" i="10" l="1"/>
  <c r="AJ260" i="10"/>
  <c r="AJ261" i="10" l="1"/>
  <c r="AK260" i="10"/>
  <c r="AK261" i="10" l="1"/>
  <c r="AL260" i="10"/>
  <c r="AL261" i="10" l="1"/>
  <c r="AM260" i="10"/>
  <c r="AN260" i="10" l="1"/>
  <c r="AM261" i="10"/>
  <c r="AO260" i="10" l="1"/>
  <c r="AN261" i="10"/>
  <c r="AP260" i="10" l="1"/>
  <c r="AO261" i="10"/>
  <c r="AP261" i="10" l="1"/>
  <c r="AQ260" i="10"/>
  <c r="AQ261" i="10" l="1"/>
  <c r="AR260" i="10"/>
  <c r="AR261" i="10" l="1"/>
  <c r="AS260" i="10"/>
  <c r="AS261" i="10" l="1"/>
  <c r="AT260" i="10"/>
  <c r="AT261" i="10" l="1"/>
  <c r="AU260" i="10"/>
  <c r="AV260" i="10" l="1"/>
  <c r="AU261" i="10"/>
  <c r="AW260" i="10" l="1"/>
  <c r="AV261" i="10"/>
  <c r="AX260" i="10" l="1"/>
  <c r="AW261" i="10"/>
  <c r="AX261" i="10" l="1"/>
  <c r="AY260" i="10"/>
  <c r="AY261" i="10" l="1"/>
  <c r="AZ260" i="10"/>
  <c r="AZ261" i="10" l="1"/>
  <c r="BA260" i="10"/>
  <c r="BB260" i="10" l="1"/>
  <c r="BA261" i="10"/>
  <c r="BB261" i="10" l="1"/>
  <c r="BC260" i="10"/>
  <c r="BD260" i="10" l="1"/>
  <c r="BC261" i="10"/>
  <c r="BE260" i="10" l="1"/>
  <c r="BD261" i="10"/>
  <c r="BF260" i="10" l="1"/>
  <c r="BE261" i="10"/>
  <c r="BF261" i="10" l="1"/>
  <c r="BG260" i="10"/>
  <c r="BG261" i="10" l="1"/>
  <c r="BH260" i="10"/>
  <c r="BH261" i="10" l="1"/>
  <c r="BI260" i="10"/>
  <c r="BI261" i="10" l="1"/>
  <c r="BJ260" i="10"/>
  <c r="BK260" i="10" l="1"/>
  <c r="BJ261" i="10"/>
  <c r="BL260" i="10" l="1"/>
  <c r="BK261" i="10"/>
  <c r="BM260" i="10" l="1"/>
  <c r="BL261" i="10"/>
  <c r="BN260" i="10" l="1"/>
  <c r="BM261" i="10"/>
  <c r="BN261" i="10" l="1"/>
  <c r="BO260" i="10"/>
  <c r="BO261" i="10" l="1"/>
  <c r="BP260" i="10"/>
  <c r="BQ260" i="10" l="1"/>
  <c r="BQ261" i="10" s="1"/>
  <c r="BP261" i="10"/>
  <c r="D63" i="9" l="1"/>
  <c r="D66" i="9" s="1"/>
  <c r="BO396" i="10"/>
  <c r="BP396" i="10"/>
  <c r="BQ396" i="10"/>
  <c r="BO395" i="10"/>
  <c r="BP395" i="10"/>
  <c r="BQ395" i="10"/>
  <c r="D80" i="9"/>
  <c r="F436" i="10" l="1"/>
  <c r="D417" i="10"/>
  <c r="A162" i="2" l="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94" i="2"/>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27" i="2"/>
  <c r="A28" i="2" l="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O160" i="2"/>
  <c r="O25" i="2"/>
  <c r="O92" i="2" l="1"/>
  <c r="C16" i="2" l="1"/>
  <c r="D42" i="41"/>
  <c r="D44" i="18"/>
  <c r="D43" i="18"/>
  <c r="D42" i="18"/>
  <c r="D41" i="18"/>
  <c r="C44" i="18"/>
  <c r="C43" i="18"/>
  <c r="C42" i="18"/>
  <c r="C41" i="18"/>
  <c r="V14" i="7"/>
  <c r="S27" i="7"/>
  <c r="R27" i="7"/>
  <c r="Q27" i="7"/>
  <c r="S26" i="7"/>
  <c r="R26" i="7"/>
  <c r="Q26" i="7"/>
  <c r="S25" i="7"/>
  <c r="R25" i="7"/>
  <c r="Q25" i="7"/>
  <c r="S24" i="7"/>
  <c r="R24" i="7"/>
  <c r="Q24" i="7"/>
  <c r="S23" i="7"/>
  <c r="R23" i="7"/>
  <c r="Q23" i="7"/>
  <c r="S22" i="7"/>
  <c r="R22" i="7"/>
  <c r="Q22" i="7"/>
  <c r="S21" i="7"/>
  <c r="R21" i="7"/>
  <c r="Q21" i="7"/>
  <c r="S20" i="7"/>
  <c r="R20" i="7"/>
  <c r="Q20" i="7"/>
  <c r="S19" i="7"/>
  <c r="R19" i="7"/>
  <c r="Q19" i="7"/>
  <c r="Q18" i="7"/>
  <c r="S18" i="7"/>
  <c r="R18" i="7"/>
  <c r="S17" i="7"/>
  <c r="R17" i="7"/>
  <c r="Q17" i="7"/>
  <c r="S16" i="7"/>
  <c r="R16" i="7"/>
  <c r="Q16" i="7"/>
  <c r="S15" i="7"/>
  <c r="R15" i="7"/>
  <c r="Q15" i="7"/>
  <c r="C44" i="7"/>
  <c r="C43" i="7"/>
  <c r="C42" i="7"/>
  <c r="C41" i="7"/>
  <c r="C40" i="7"/>
  <c r="C39" i="7"/>
  <c r="C38" i="7"/>
  <c r="C37" i="7"/>
  <c r="C36" i="7"/>
  <c r="C35" i="7"/>
  <c r="C34" i="7"/>
  <c r="C33" i="7"/>
  <c r="C32" i="7"/>
  <c r="C31" i="7"/>
  <c r="C30" i="7"/>
  <c r="C29" i="7"/>
  <c r="C28" i="7"/>
  <c r="C27" i="7"/>
  <c r="C26" i="7"/>
  <c r="C25" i="7"/>
  <c r="C24" i="7"/>
  <c r="C23" i="7"/>
  <c r="C22" i="7"/>
  <c r="C21" i="7"/>
  <c r="C18" i="7"/>
  <c r="C16" i="7"/>
  <c r="E44" i="7" l="1"/>
  <c r="E43" i="7"/>
  <c r="E42" i="7"/>
  <c r="E41" i="7"/>
  <c r="E40" i="7"/>
  <c r="E39" i="7"/>
  <c r="E38" i="7"/>
  <c r="E37" i="7"/>
  <c r="E36" i="7"/>
  <c r="E35" i="7"/>
  <c r="E34" i="7"/>
  <c r="E33" i="7"/>
  <c r="E32" i="7"/>
  <c r="E31" i="7"/>
  <c r="E30" i="7"/>
  <c r="E29" i="7"/>
  <c r="E28" i="7"/>
  <c r="E27" i="7"/>
  <c r="E26" i="7"/>
  <c r="E25" i="7"/>
  <c r="E24" i="7"/>
  <c r="E23" i="7"/>
  <c r="E22" i="7"/>
  <c r="E21" i="7"/>
  <c r="E18" i="7"/>
  <c r="E16" i="7"/>
  <c r="D44" i="7"/>
  <c r="D43" i="7"/>
  <c r="D42" i="7"/>
  <c r="D41" i="7"/>
  <c r="D40" i="7"/>
  <c r="D39" i="7"/>
  <c r="D38" i="7"/>
  <c r="D37" i="7"/>
  <c r="D36" i="7"/>
  <c r="D35" i="7"/>
  <c r="D34" i="7"/>
  <c r="D33" i="7"/>
  <c r="D32" i="7"/>
  <c r="D31" i="7"/>
  <c r="D30" i="7"/>
  <c r="D29" i="7"/>
  <c r="D28" i="7"/>
  <c r="D27" i="7"/>
  <c r="D26" i="7"/>
  <c r="D25" i="7"/>
  <c r="D24" i="7"/>
  <c r="D23" i="7"/>
  <c r="D22" i="7"/>
  <c r="D21" i="7"/>
  <c r="D18" i="7"/>
  <c r="D16" i="7"/>
  <c r="H24" i="48" l="1"/>
  <c r="C22" i="48"/>
  <c r="D68" i="41" l="1"/>
  <c r="D76" i="46" l="1"/>
  <c r="D42" i="46"/>
  <c r="D52" i="46" s="1"/>
  <c r="D81" i="46" l="1"/>
  <c r="E81" i="46" s="1"/>
  <c r="F81" i="46" s="1"/>
  <c r="G81" i="46" s="1"/>
  <c r="H81" i="46" s="1"/>
  <c r="I81" i="46" s="1"/>
  <c r="J81" i="46" s="1"/>
  <c r="K81" i="46" s="1"/>
  <c r="L81" i="46" s="1"/>
  <c r="M81" i="46" s="1"/>
  <c r="N81" i="46" s="1"/>
  <c r="O81" i="46" s="1"/>
  <c r="P81" i="46" s="1"/>
  <c r="Q81" i="46" s="1"/>
  <c r="R81" i="46" s="1"/>
  <c r="S81" i="46" s="1"/>
  <c r="T81" i="46" s="1"/>
  <c r="U81" i="46" s="1"/>
  <c r="V81" i="46" s="1"/>
  <c r="W81" i="46" s="1"/>
  <c r="X81" i="46" s="1"/>
  <c r="Y81" i="46" s="1"/>
  <c r="Z81" i="46" s="1"/>
  <c r="AA81" i="46" s="1"/>
  <c r="AB81" i="46" s="1"/>
  <c r="AC81" i="46" s="1"/>
  <c r="AD81" i="46" s="1"/>
  <c r="AE81" i="46" s="1"/>
  <c r="AF81" i="46" s="1"/>
  <c r="AG81" i="46" s="1"/>
  <c r="AH81" i="46" s="1"/>
  <c r="AI81" i="46" s="1"/>
  <c r="AJ81" i="46" s="1"/>
  <c r="AK81" i="46" s="1"/>
  <c r="AL81" i="46" s="1"/>
  <c r="AM81" i="46" s="1"/>
  <c r="AN81" i="46" s="1"/>
  <c r="AO81" i="46" s="1"/>
  <c r="AP81" i="46" s="1"/>
  <c r="AQ81" i="46" s="1"/>
  <c r="AR81" i="46" s="1"/>
  <c r="AS81" i="46" s="1"/>
  <c r="AT81" i="46" s="1"/>
  <c r="AU81" i="46" s="1"/>
  <c r="AV81" i="46" s="1"/>
  <c r="AW81" i="46" s="1"/>
  <c r="AX81" i="46" s="1"/>
  <c r="AY81" i="46" s="1"/>
  <c r="AZ81" i="46" s="1"/>
  <c r="BA81" i="46" s="1"/>
  <c r="BB81" i="46" s="1"/>
  <c r="BC81" i="46" s="1"/>
  <c r="BD81" i="46" s="1"/>
  <c r="BE81" i="46" s="1"/>
  <c r="BF81" i="46" s="1"/>
  <c r="BG81" i="46" s="1"/>
  <c r="BH81" i="46" s="1"/>
  <c r="BI81" i="46" s="1"/>
  <c r="BJ81" i="46" s="1"/>
  <c r="BK81" i="46" s="1"/>
  <c r="D80" i="46"/>
  <c r="D90" i="46" s="1"/>
  <c r="D96" i="46" s="1"/>
  <c r="D79" i="46"/>
  <c r="D89" i="46" s="1"/>
  <c r="D95" i="46" s="1"/>
  <c r="D78" i="46"/>
  <c r="E78" i="46" s="1"/>
  <c r="F78" i="46" s="1"/>
  <c r="G78" i="46" s="1"/>
  <c r="H78" i="46" s="1"/>
  <c r="I78" i="46" s="1"/>
  <c r="J78" i="46" s="1"/>
  <c r="K78" i="46" s="1"/>
  <c r="L78" i="46" s="1"/>
  <c r="M78" i="46" s="1"/>
  <c r="N78" i="46" s="1"/>
  <c r="O78" i="46" s="1"/>
  <c r="P78" i="46" s="1"/>
  <c r="Q78" i="46" s="1"/>
  <c r="R78" i="46" s="1"/>
  <c r="S78" i="46" s="1"/>
  <c r="T78" i="46" s="1"/>
  <c r="U78" i="46" s="1"/>
  <c r="V78" i="46" s="1"/>
  <c r="W78" i="46" s="1"/>
  <c r="X78" i="46" s="1"/>
  <c r="Y78" i="46" s="1"/>
  <c r="Z78" i="46" s="1"/>
  <c r="AA78" i="46" s="1"/>
  <c r="AB78" i="46" s="1"/>
  <c r="AC78" i="46" s="1"/>
  <c r="AD78" i="46" s="1"/>
  <c r="AE78" i="46" s="1"/>
  <c r="AF78" i="46" s="1"/>
  <c r="AG78" i="46" s="1"/>
  <c r="AH78" i="46" s="1"/>
  <c r="AI78" i="46" s="1"/>
  <c r="AJ78" i="46" s="1"/>
  <c r="AK78" i="46" s="1"/>
  <c r="AL78" i="46" s="1"/>
  <c r="AM78" i="46" s="1"/>
  <c r="AN78" i="46" s="1"/>
  <c r="AO78" i="46" s="1"/>
  <c r="AP78" i="46" s="1"/>
  <c r="AQ78" i="46" s="1"/>
  <c r="AR78" i="46" s="1"/>
  <c r="AS78" i="46" s="1"/>
  <c r="AT78" i="46" s="1"/>
  <c r="AU78" i="46" s="1"/>
  <c r="AV78" i="46" s="1"/>
  <c r="AW78" i="46" s="1"/>
  <c r="AX78" i="46" s="1"/>
  <c r="AY78" i="46" s="1"/>
  <c r="AZ78" i="46" s="1"/>
  <c r="BA78" i="46" s="1"/>
  <c r="BB78" i="46" s="1"/>
  <c r="BC78" i="46" s="1"/>
  <c r="BD78" i="46" s="1"/>
  <c r="BE78" i="46" s="1"/>
  <c r="BF78" i="46" s="1"/>
  <c r="BG78" i="46" s="1"/>
  <c r="BH78" i="46" s="1"/>
  <c r="BI78" i="46" s="1"/>
  <c r="BJ78" i="46" s="1"/>
  <c r="BK78" i="46" s="1"/>
  <c r="D77" i="46"/>
  <c r="D87" i="46" s="1"/>
  <c r="D93" i="46" s="1"/>
  <c r="D74" i="46"/>
  <c r="F85" i="46"/>
  <c r="G85" i="46" s="1"/>
  <c r="H85" i="46" s="1"/>
  <c r="I85" i="46" s="1"/>
  <c r="J85" i="46" s="1"/>
  <c r="K85" i="46" s="1"/>
  <c r="L85" i="46" s="1"/>
  <c r="M85" i="46" s="1"/>
  <c r="N85" i="46" s="1"/>
  <c r="O85" i="46" s="1"/>
  <c r="P85" i="46" s="1"/>
  <c r="Q85" i="46" s="1"/>
  <c r="R85" i="46" s="1"/>
  <c r="S85" i="46" s="1"/>
  <c r="T85" i="46" s="1"/>
  <c r="U85" i="46" s="1"/>
  <c r="V85" i="46" s="1"/>
  <c r="W85" i="46" s="1"/>
  <c r="X85" i="46" s="1"/>
  <c r="Y85" i="46" s="1"/>
  <c r="Z85" i="46" s="1"/>
  <c r="AA85" i="46" s="1"/>
  <c r="AB85" i="46" s="1"/>
  <c r="AC85" i="46" s="1"/>
  <c r="AD85" i="46" s="1"/>
  <c r="AE85" i="46" s="1"/>
  <c r="AF85" i="46" s="1"/>
  <c r="AG85" i="46" s="1"/>
  <c r="AH85" i="46" s="1"/>
  <c r="AI85" i="46" s="1"/>
  <c r="AJ85" i="46" s="1"/>
  <c r="AK85" i="46" s="1"/>
  <c r="AL85" i="46" s="1"/>
  <c r="AM85" i="46" s="1"/>
  <c r="AN85" i="46" s="1"/>
  <c r="AO85" i="46" s="1"/>
  <c r="AP85" i="46" s="1"/>
  <c r="AQ85" i="46" s="1"/>
  <c r="AR85" i="46" s="1"/>
  <c r="AS85" i="46" s="1"/>
  <c r="AT85" i="46" s="1"/>
  <c r="AU85" i="46" s="1"/>
  <c r="AV85" i="46" s="1"/>
  <c r="AW85" i="46" s="1"/>
  <c r="AX85" i="46" s="1"/>
  <c r="AY85" i="46" s="1"/>
  <c r="AZ85" i="46" s="1"/>
  <c r="BA85" i="46" s="1"/>
  <c r="BB85" i="46" s="1"/>
  <c r="BC85" i="46" s="1"/>
  <c r="BD85" i="46" s="1"/>
  <c r="BE85" i="46" s="1"/>
  <c r="BF85" i="46" s="1"/>
  <c r="BG85" i="46" s="1"/>
  <c r="BH85" i="46" s="1"/>
  <c r="BI85" i="46" s="1"/>
  <c r="BJ85" i="46" s="1"/>
  <c r="BK85" i="46" s="1"/>
  <c r="E85" i="46"/>
  <c r="E76" i="46"/>
  <c r="F76" i="46" s="1"/>
  <c r="G76" i="46" s="1"/>
  <c r="H76" i="46" s="1"/>
  <c r="I76" i="46" s="1"/>
  <c r="J76" i="46" s="1"/>
  <c r="K76" i="46" s="1"/>
  <c r="L76" i="46" s="1"/>
  <c r="M76" i="46" s="1"/>
  <c r="N76" i="46" s="1"/>
  <c r="O76" i="46" s="1"/>
  <c r="P76" i="46" s="1"/>
  <c r="Q76" i="46" s="1"/>
  <c r="R76" i="46" s="1"/>
  <c r="S76" i="46" s="1"/>
  <c r="T76" i="46" s="1"/>
  <c r="U76" i="46" s="1"/>
  <c r="V76" i="46" s="1"/>
  <c r="W76" i="46" s="1"/>
  <c r="X76" i="46" s="1"/>
  <c r="Y76" i="46" s="1"/>
  <c r="Z76" i="46" s="1"/>
  <c r="AA76" i="46" s="1"/>
  <c r="AB76" i="46" s="1"/>
  <c r="AC76" i="46" s="1"/>
  <c r="AD76" i="46" s="1"/>
  <c r="AE76" i="46" s="1"/>
  <c r="AF76" i="46" s="1"/>
  <c r="AG76" i="46" s="1"/>
  <c r="AH76" i="46" s="1"/>
  <c r="AI76" i="46" s="1"/>
  <c r="AJ76" i="46" s="1"/>
  <c r="AK76" i="46" s="1"/>
  <c r="AL76" i="46" s="1"/>
  <c r="AM76" i="46" s="1"/>
  <c r="AN76" i="46" s="1"/>
  <c r="AO76" i="46" s="1"/>
  <c r="AP76" i="46" s="1"/>
  <c r="AQ76" i="46" s="1"/>
  <c r="AR76" i="46" s="1"/>
  <c r="AS76" i="46" s="1"/>
  <c r="AT76" i="46" s="1"/>
  <c r="AU76" i="46" s="1"/>
  <c r="AV76" i="46" s="1"/>
  <c r="AW76" i="46" s="1"/>
  <c r="AX76" i="46" s="1"/>
  <c r="AY76" i="46" s="1"/>
  <c r="AZ76" i="46" s="1"/>
  <c r="BA76" i="46" s="1"/>
  <c r="BB76" i="46" s="1"/>
  <c r="BC76" i="46" s="1"/>
  <c r="BD76" i="46" s="1"/>
  <c r="BE76" i="46" s="1"/>
  <c r="BF76" i="46" s="1"/>
  <c r="BG76" i="46" s="1"/>
  <c r="BH76" i="46" s="1"/>
  <c r="BI76" i="46" s="1"/>
  <c r="BJ76" i="46" s="1"/>
  <c r="BK76" i="46" s="1"/>
  <c r="D86" i="46"/>
  <c r="E86" i="46" s="1"/>
  <c r="F86" i="46" s="1"/>
  <c r="G86" i="46" s="1"/>
  <c r="H86" i="46" s="1"/>
  <c r="I86" i="46" s="1"/>
  <c r="J86" i="46" s="1"/>
  <c r="K86" i="46" s="1"/>
  <c r="L86" i="46" s="1"/>
  <c r="M86" i="46" s="1"/>
  <c r="N86" i="46" s="1"/>
  <c r="O86" i="46" s="1"/>
  <c r="P86" i="46" s="1"/>
  <c r="Q86" i="46" s="1"/>
  <c r="R86" i="46" s="1"/>
  <c r="S86" i="46" s="1"/>
  <c r="T86" i="46" s="1"/>
  <c r="U86" i="46" s="1"/>
  <c r="V86" i="46" s="1"/>
  <c r="W86" i="46" s="1"/>
  <c r="X86" i="46" s="1"/>
  <c r="Y86" i="46" s="1"/>
  <c r="Z86" i="46" s="1"/>
  <c r="AA86" i="46" s="1"/>
  <c r="AB86" i="46" s="1"/>
  <c r="AC86" i="46" s="1"/>
  <c r="AD86" i="46" s="1"/>
  <c r="AE86" i="46" s="1"/>
  <c r="AF86" i="46" s="1"/>
  <c r="AG86" i="46" s="1"/>
  <c r="AH86" i="46" s="1"/>
  <c r="AI86" i="46" s="1"/>
  <c r="AJ86" i="46" s="1"/>
  <c r="AK86" i="46" s="1"/>
  <c r="AL86" i="46" s="1"/>
  <c r="AM86" i="46" s="1"/>
  <c r="AN86" i="46" s="1"/>
  <c r="AO86" i="46" s="1"/>
  <c r="AP86" i="46" s="1"/>
  <c r="AQ86" i="46" s="1"/>
  <c r="AR86" i="46" s="1"/>
  <c r="AS86" i="46" s="1"/>
  <c r="AT86" i="46" s="1"/>
  <c r="AU86" i="46" s="1"/>
  <c r="AV86" i="46" s="1"/>
  <c r="AW86" i="46" s="1"/>
  <c r="AX86" i="46" s="1"/>
  <c r="AY86" i="46" s="1"/>
  <c r="AZ86" i="46" s="1"/>
  <c r="BA86" i="46" s="1"/>
  <c r="BB86" i="46" s="1"/>
  <c r="BC86" i="46" s="1"/>
  <c r="BD86" i="46" s="1"/>
  <c r="BE86" i="46" s="1"/>
  <c r="BF86" i="46" s="1"/>
  <c r="BG86" i="46" s="1"/>
  <c r="BH86" i="46" s="1"/>
  <c r="BI86" i="46" s="1"/>
  <c r="BJ86" i="46" s="1"/>
  <c r="BK86" i="46" s="1"/>
  <c r="K75" i="46"/>
  <c r="L75" i="46" s="1"/>
  <c r="M75" i="46" s="1"/>
  <c r="N75" i="46" s="1"/>
  <c r="O75" i="46" s="1"/>
  <c r="P75" i="46" s="1"/>
  <c r="Q75" i="46" s="1"/>
  <c r="R75" i="46" s="1"/>
  <c r="S75" i="46" s="1"/>
  <c r="T75" i="46" s="1"/>
  <c r="U75" i="46" s="1"/>
  <c r="V75" i="46" s="1"/>
  <c r="W75" i="46" s="1"/>
  <c r="X75" i="46" s="1"/>
  <c r="Y75" i="46" s="1"/>
  <c r="Z75" i="46" s="1"/>
  <c r="AA75" i="46" s="1"/>
  <c r="AB75" i="46" s="1"/>
  <c r="AC75" i="46" s="1"/>
  <c r="AD75" i="46" s="1"/>
  <c r="AE75" i="46" s="1"/>
  <c r="AF75" i="46" s="1"/>
  <c r="AG75" i="46" s="1"/>
  <c r="AH75" i="46" s="1"/>
  <c r="AI75" i="46" s="1"/>
  <c r="AJ75" i="46" s="1"/>
  <c r="AK75" i="46" s="1"/>
  <c r="AL75" i="46" s="1"/>
  <c r="AM75" i="46" s="1"/>
  <c r="AN75" i="46" s="1"/>
  <c r="AO75" i="46" s="1"/>
  <c r="AP75" i="46" s="1"/>
  <c r="AQ75" i="46" s="1"/>
  <c r="AR75" i="46" s="1"/>
  <c r="AS75" i="46" s="1"/>
  <c r="AT75" i="46" s="1"/>
  <c r="AU75" i="46" s="1"/>
  <c r="AV75" i="46" s="1"/>
  <c r="AW75" i="46" s="1"/>
  <c r="AX75" i="46" s="1"/>
  <c r="AY75" i="46" s="1"/>
  <c r="AZ75" i="46" s="1"/>
  <c r="BA75" i="46" s="1"/>
  <c r="BB75" i="46" s="1"/>
  <c r="BC75" i="46" s="1"/>
  <c r="BD75" i="46" s="1"/>
  <c r="BE75" i="46" s="1"/>
  <c r="BF75" i="46" s="1"/>
  <c r="BG75" i="46" s="1"/>
  <c r="BH75" i="46" s="1"/>
  <c r="BI75" i="46" s="1"/>
  <c r="BJ75" i="46" s="1"/>
  <c r="BK75" i="46" s="1"/>
  <c r="I75" i="46"/>
  <c r="J75" i="46" s="1"/>
  <c r="H75" i="46"/>
  <c r="E75" i="46"/>
  <c r="F75" i="46" s="1"/>
  <c r="G75" i="46" s="1"/>
  <c r="D44" i="46"/>
  <c r="D54" i="46" s="1"/>
  <c r="D47" i="46"/>
  <c r="D57" i="46" s="1"/>
  <c r="D63" i="46" s="1"/>
  <c r="D46" i="46"/>
  <c r="D56" i="46" s="1"/>
  <c r="D62" i="46" s="1"/>
  <c r="D45" i="46"/>
  <c r="D55" i="46" s="1"/>
  <c r="D61" i="46" s="1"/>
  <c r="D43" i="46"/>
  <c r="E43" i="46" s="1"/>
  <c r="F43" i="46" s="1"/>
  <c r="G43" i="46" s="1"/>
  <c r="H43" i="46" s="1"/>
  <c r="N51" i="46"/>
  <c r="O51" i="46" s="1"/>
  <c r="P51" i="46" s="1"/>
  <c r="Q51" i="46" s="1"/>
  <c r="R51" i="46" s="1"/>
  <c r="S51" i="46" s="1"/>
  <c r="T51" i="46" s="1"/>
  <c r="U51" i="46" s="1"/>
  <c r="V51" i="46" s="1"/>
  <c r="W51" i="46" s="1"/>
  <c r="X51" i="46" s="1"/>
  <c r="Y51" i="46" s="1"/>
  <c r="Z51" i="46" s="1"/>
  <c r="AA51" i="46" s="1"/>
  <c r="AB51" i="46" s="1"/>
  <c r="AC51" i="46" s="1"/>
  <c r="AD51" i="46" s="1"/>
  <c r="AE51" i="46" s="1"/>
  <c r="AF51" i="46" s="1"/>
  <c r="AG51" i="46" s="1"/>
  <c r="AH51" i="46" s="1"/>
  <c r="AI51" i="46" s="1"/>
  <c r="AJ51" i="46" s="1"/>
  <c r="AK51" i="46" s="1"/>
  <c r="AL51" i="46" s="1"/>
  <c r="AM51" i="46" s="1"/>
  <c r="AN51" i="46" s="1"/>
  <c r="AO51" i="46" s="1"/>
  <c r="AP51" i="46" s="1"/>
  <c r="AQ51" i="46" s="1"/>
  <c r="AR51" i="46" s="1"/>
  <c r="AS51" i="46" s="1"/>
  <c r="AT51" i="46" s="1"/>
  <c r="AU51" i="46" s="1"/>
  <c r="AV51" i="46" s="1"/>
  <c r="AW51" i="46" s="1"/>
  <c r="AX51" i="46" s="1"/>
  <c r="AY51" i="46" s="1"/>
  <c r="AZ51" i="46" s="1"/>
  <c r="BA51" i="46" s="1"/>
  <c r="BB51" i="46" s="1"/>
  <c r="BC51" i="46" s="1"/>
  <c r="BD51" i="46" s="1"/>
  <c r="BE51" i="46" s="1"/>
  <c r="BF51" i="46" s="1"/>
  <c r="BG51" i="46" s="1"/>
  <c r="BH51" i="46" s="1"/>
  <c r="BI51" i="46" s="1"/>
  <c r="BJ51" i="46" s="1"/>
  <c r="BK51" i="46" s="1"/>
  <c r="F51" i="46"/>
  <c r="G51" i="46" s="1"/>
  <c r="H51" i="46" s="1"/>
  <c r="I51" i="46" s="1"/>
  <c r="J51" i="46" s="1"/>
  <c r="K51" i="46" s="1"/>
  <c r="L51" i="46" s="1"/>
  <c r="M51" i="46" s="1"/>
  <c r="E51" i="46"/>
  <c r="E52" i="46"/>
  <c r="F52" i="46" s="1"/>
  <c r="G52" i="46" s="1"/>
  <c r="H52" i="46" s="1"/>
  <c r="I52" i="46" s="1"/>
  <c r="J52" i="46" s="1"/>
  <c r="K52" i="46" s="1"/>
  <c r="L52" i="46" s="1"/>
  <c r="M52" i="46" s="1"/>
  <c r="N52" i="46" s="1"/>
  <c r="O52" i="46" s="1"/>
  <c r="P52" i="46" s="1"/>
  <c r="Q52" i="46" s="1"/>
  <c r="R52" i="46" s="1"/>
  <c r="S52" i="46" s="1"/>
  <c r="T52" i="46" s="1"/>
  <c r="U52" i="46" s="1"/>
  <c r="V52" i="46" s="1"/>
  <c r="W52" i="46" s="1"/>
  <c r="X52" i="46" s="1"/>
  <c r="Y52" i="46" s="1"/>
  <c r="Z52" i="46" s="1"/>
  <c r="AA52" i="46" s="1"/>
  <c r="AB52" i="46" s="1"/>
  <c r="AC52" i="46" s="1"/>
  <c r="AD52" i="46" s="1"/>
  <c r="AE52" i="46" s="1"/>
  <c r="AF52" i="46" s="1"/>
  <c r="AG52" i="46" s="1"/>
  <c r="AH52" i="46" s="1"/>
  <c r="AI52" i="46" s="1"/>
  <c r="AJ52" i="46" s="1"/>
  <c r="AK52" i="46" s="1"/>
  <c r="AL52" i="46" s="1"/>
  <c r="AM52" i="46" s="1"/>
  <c r="AN52" i="46" s="1"/>
  <c r="AO52" i="46" s="1"/>
  <c r="AP52" i="46" s="1"/>
  <c r="AQ52" i="46" s="1"/>
  <c r="AR52" i="46" s="1"/>
  <c r="AS52" i="46" s="1"/>
  <c r="AT52" i="46" s="1"/>
  <c r="AU52" i="46" s="1"/>
  <c r="AV52" i="46" s="1"/>
  <c r="AW52" i="46" s="1"/>
  <c r="AX52" i="46" s="1"/>
  <c r="AY52" i="46" s="1"/>
  <c r="AZ52" i="46" s="1"/>
  <c r="BA52" i="46" s="1"/>
  <c r="BB52" i="46" s="1"/>
  <c r="BC52" i="46" s="1"/>
  <c r="BD52" i="46" s="1"/>
  <c r="BE52" i="46" s="1"/>
  <c r="BF52" i="46" s="1"/>
  <c r="BG52" i="46" s="1"/>
  <c r="BH52" i="46" s="1"/>
  <c r="BI52" i="46" s="1"/>
  <c r="BJ52" i="46" s="1"/>
  <c r="BK52" i="46" s="1"/>
  <c r="K41" i="46"/>
  <c r="L41" i="46" s="1"/>
  <c r="M41" i="46" s="1"/>
  <c r="N41" i="46" s="1"/>
  <c r="O41" i="46" s="1"/>
  <c r="P41" i="46" s="1"/>
  <c r="Q41" i="46" s="1"/>
  <c r="R41" i="46" s="1"/>
  <c r="S41" i="46" s="1"/>
  <c r="T41" i="46" s="1"/>
  <c r="U41" i="46" s="1"/>
  <c r="V41" i="46" s="1"/>
  <c r="W41" i="46" s="1"/>
  <c r="X41" i="46" s="1"/>
  <c r="Y41" i="46" s="1"/>
  <c r="Z41" i="46" s="1"/>
  <c r="AA41" i="46" s="1"/>
  <c r="AB41" i="46" s="1"/>
  <c r="AC41" i="46" s="1"/>
  <c r="AD41" i="46" s="1"/>
  <c r="AE41" i="46" s="1"/>
  <c r="AF41" i="46" s="1"/>
  <c r="AG41" i="46" s="1"/>
  <c r="AH41" i="46" s="1"/>
  <c r="AI41" i="46" s="1"/>
  <c r="AJ41" i="46" s="1"/>
  <c r="AK41" i="46" s="1"/>
  <c r="AL41" i="46" s="1"/>
  <c r="AM41" i="46" s="1"/>
  <c r="AN41" i="46" s="1"/>
  <c r="AO41" i="46" s="1"/>
  <c r="AP41" i="46" s="1"/>
  <c r="AQ41" i="46" s="1"/>
  <c r="AR41" i="46" s="1"/>
  <c r="AS41" i="46" s="1"/>
  <c r="AT41" i="46" s="1"/>
  <c r="AU41" i="46" s="1"/>
  <c r="AV41" i="46" s="1"/>
  <c r="AW41" i="46" s="1"/>
  <c r="AX41" i="46" s="1"/>
  <c r="AY41" i="46" s="1"/>
  <c r="AZ41" i="46" s="1"/>
  <c r="BA41" i="46" s="1"/>
  <c r="BB41" i="46" s="1"/>
  <c r="BC41" i="46" s="1"/>
  <c r="BD41" i="46" s="1"/>
  <c r="BE41" i="46" s="1"/>
  <c r="BF41" i="46" s="1"/>
  <c r="BG41" i="46" s="1"/>
  <c r="BH41" i="46" s="1"/>
  <c r="BI41" i="46" s="1"/>
  <c r="BJ41" i="46" s="1"/>
  <c r="BK41" i="46" s="1"/>
  <c r="E41" i="46"/>
  <c r="F41" i="46" s="1"/>
  <c r="G41" i="46" s="1"/>
  <c r="H41" i="46" s="1"/>
  <c r="I41" i="46" s="1"/>
  <c r="J41" i="46" s="1"/>
  <c r="D40" i="46"/>
  <c r="F19" i="46"/>
  <c r="G19" i="46" s="1"/>
  <c r="H19" i="46" s="1"/>
  <c r="I19" i="46" s="1"/>
  <c r="J19" i="46" s="1"/>
  <c r="K19" i="46" s="1"/>
  <c r="L19" i="46" s="1"/>
  <c r="M19" i="46" s="1"/>
  <c r="N19" i="46" s="1"/>
  <c r="O19" i="46" s="1"/>
  <c r="P19" i="46" s="1"/>
  <c r="Q19" i="46" s="1"/>
  <c r="R19" i="46" s="1"/>
  <c r="S19" i="46" s="1"/>
  <c r="T19" i="46" s="1"/>
  <c r="U19" i="46" s="1"/>
  <c r="V19" i="46" s="1"/>
  <c r="W19" i="46" s="1"/>
  <c r="X19" i="46" s="1"/>
  <c r="Y19" i="46" s="1"/>
  <c r="Z19" i="46" s="1"/>
  <c r="AA19" i="46" s="1"/>
  <c r="AB19" i="46" s="1"/>
  <c r="AC19" i="46" s="1"/>
  <c r="AD19" i="46" s="1"/>
  <c r="AE19" i="46" s="1"/>
  <c r="AF19" i="46" s="1"/>
  <c r="AG19" i="46" s="1"/>
  <c r="AH19" i="46" s="1"/>
  <c r="AI19" i="46" s="1"/>
  <c r="AJ19" i="46" s="1"/>
  <c r="AK19" i="46" s="1"/>
  <c r="AL19" i="46" s="1"/>
  <c r="AM19" i="46" s="1"/>
  <c r="AN19" i="46" s="1"/>
  <c r="AO19" i="46" s="1"/>
  <c r="AP19" i="46" s="1"/>
  <c r="AQ19" i="46" s="1"/>
  <c r="AR19" i="46" s="1"/>
  <c r="AS19" i="46" s="1"/>
  <c r="AT19" i="46" s="1"/>
  <c r="AU19" i="46" s="1"/>
  <c r="AV19" i="46" s="1"/>
  <c r="AW19" i="46" s="1"/>
  <c r="AX19" i="46" s="1"/>
  <c r="AY19" i="46" s="1"/>
  <c r="AZ19" i="46" s="1"/>
  <c r="BA19" i="46" s="1"/>
  <c r="BB19" i="46" s="1"/>
  <c r="BC19" i="46" s="1"/>
  <c r="BD19" i="46" s="1"/>
  <c r="BE19" i="46" s="1"/>
  <c r="BF19" i="46" s="1"/>
  <c r="BG19" i="46" s="1"/>
  <c r="BH19" i="46" s="1"/>
  <c r="BI19" i="46" s="1"/>
  <c r="BJ19" i="46" s="1"/>
  <c r="BK19" i="46" s="1"/>
  <c r="E19" i="46"/>
  <c r="D15" i="46"/>
  <c r="D14" i="46"/>
  <c r="D24" i="46" s="1"/>
  <c r="D30" i="46" s="1"/>
  <c r="D13" i="46"/>
  <c r="D23" i="46" s="1"/>
  <c r="D29" i="46" s="1"/>
  <c r="D12" i="46"/>
  <c r="D11" i="46"/>
  <c r="D21" i="46" s="1"/>
  <c r="D27" i="46" s="1"/>
  <c r="D33" i="46" s="1"/>
  <c r="D10" i="46"/>
  <c r="E9" i="46"/>
  <c r="F9" i="46" s="1"/>
  <c r="G9" i="46" s="1"/>
  <c r="H9" i="46" s="1"/>
  <c r="I9" i="46" s="1"/>
  <c r="J9" i="46" s="1"/>
  <c r="K9" i="46" s="1"/>
  <c r="L9" i="46" s="1"/>
  <c r="M9" i="46" s="1"/>
  <c r="N9" i="46" s="1"/>
  <c r="O9" i="46" s="1"/>
  <c r="P9" i="46" s="1"/>
  <c r="Q9" i="46" s="1"/>
  <c r="R9" i="46" s="1"/>
  <c r="S9" i="46" s="1"/>
  <c r="T9" i="46" s="1"/>
  <c r="U9" i="46" s="1"/>
  <c r="V9" i="46" s="1"/>
  <c r="W9" i="46" s="1"/>
  <c r="X9" i="46" s="1"/>
  <c r="Y9" i="46" s="1"/>
  <c r="Z9" i="46" s="1"/>
  <c r="AA9" i="46" s="1"/>
  <c r="AB9" i="46" s="1"/>
  <c r="AC9" i="46" s="1"/>
  <c r="AD9" i="46" s="1"/>
  <c r="AE9" i="46" s="1"/>
  <c r="AF9" i="46" s="1"/>
  <c r="AG9" i="46" s="1"/>
  <c r="AH9" i="46" s="1"/>
  <c r="AI9" i="46" s="1"/>
  <c r="AJ9" i="46" s="1"/>
  <c r="AK9" i="46" s="1"/>
  <c r="AL9" i="46" s="1"/>
  <c r="AM9" i="46" s="1"/>
  <c r="AN9" i="46" s="1"/>
  <c r="AO9" i="46" s="1"/>
  <c r="AP9" i="46" s="1"/>
  <c r="AQ9" i="46" s="1"/>
  <c r="AR9" i="46" s="1"/>
  <c r="AS9" i="46" s="1"/>
  <c r="AT9" i="46" s="1"/>
  <c r="AU9" i="46" s="1"/>
  <c r="AV9" i="46" s="1"/>
  <c r="AW9" i="46" s="1"/>
  <c r="AX9" i="46" s="1"/>
  <c r="AY9" i="46" s="1"/>
  <c r="AZ9" i="46" s="1"/>
  <c r="BA9" i="46" s="1"/>
  <c r="BB9" i="46" s="1"/>
  <c r="BC9" i="46" s="1"/>
  <c r="BD9" i="46" s="1"/>
  <c r="BE9" i="46" s="1"/>
  <c r="BF9" i="46" s="1"/>
  <c r="BG9" i="46" s="1"/>
  <c r="BH9" i="46" s="1"/>
  <c r="BI9" i="46" s="1"/>
  <c r="BJ9" i="46" s="1"/>
  <c r="BK9" i="46" s="1"/>
  <c r="E46" i="46" l="1"/>
  <c r="F46" i="46" s="1"/>
  <c r="G46" i="46" s="1"/>
  <c r="H46" i="46" s="1"/>
  <c r="I46" i="46" s="1"/>
  <c r="J46" i="46" s="1"/>
  <c r="K46" i="46" s="1"/>
  <c r="L46" i="46" s="1"/>
  <c r="M46" i="46" s="1"/>
  <c r="N46" i="46" s="1"/>
  <c r="O46" i="46" s="1"/>
  <c r="P46" i="46" s="1"/>
  <c r="Q46" i="46" s="1"/>
  <c r="R46" i="46" s="1"/>
  <c r="S46" i="46" s="1"/>
  <c r="T46" i="46" s="1"/>
  <c r="U46" i="46" s="1"/>
  <c r="V46" i="46" s="1"/>
  <c r="W46" i="46" s="1"/>
  <c r="X46" i="46" s="1"/>
  <c r="Y46" i="46" s="1"/>
  <c r="Z46" i="46" s="1"/>
  <c r="AA46" i="46" s="1"/>
  <c r="AB46" i="46" s="1"/>
  <c r="AC46" i="46" s="1"/>
  <c r="AD46" i="46" s="1"/>
  <c r="AE46" i="46" s="1"/>
  <c r="AF46" i="46" s="1"/>
  <c r="AG46" i="46" s="1"/>
  <c r="AH46" i="46" s="1"/>
  <c r="AI46" i="46" s="1"/>
  <c r="AJ46" i="46" s="1"/>
  <c r="AK46" i="46" s="1"/>
  <c r="AL46" i="46" s="1"/>
  <c r="AM46" i="46" s="1"/>
  <c r="AN46" i="46" s="1"/>
  <c r="AO46" i="46" s="1"/>
  <c r="AP46" i="46" s="1"/>
  <c r="AQ46" i="46" s="1"/>
  <c r="AR46" i="46" s="1"/>
  <c r="AS46" i="46" s="1"/>
  <c r="AT46" i="46" s="1"/>
  <c r="AU46" i="46" s="1"/>
  <c r="AV46" i="46" s="1"/>
  <c r="AW46" i="46" s="1"/>
  <c r="AX46" i="46" s="1"/>
  <c r="AY46" i="46" s="1"/>
  <c r="AZ46" i="46" s="1"/>
  <c r="BA46" i="46" s="1"/>
  <c r="BB46" i="46" s="1"/>
  <c r="BC46" i="46" s="1"/>
  <c r="BD46" i="46" s="1"/>
  <c r="BE46" i="46" s="1"/>
  <c r="BF46" i="46" s="1"/>
  <c r="BG46" i="46" s="1"/>
  <c r="BH46" i="46" s="1"/>
  <c r="BI46" i="46" s="1"/>
  <c r="BJ46" i="46" s="1"/>
  <c r="BK46" i="46" s="1"/>
  <c r="E45" i="46"/>
  <c r="F45" i="46" s="1"/>
  <c r="G45" i="46" s="1"/>
  <c r="H45" i="46" s="1"/>
  <c r="I45" i="46" s="1"/>
  <c r="J45" i="46" s="1"/>
  <c r="K45" i="46" s="1"/>
  <c r="L45" i="46" s="1"/>
  <c r="M45" i="46" s="1"/>
  <c r="N45" i="46" s="1"/>
  <c r="O45" i="46" s="1"/>
  <c r="P45" i="46" s="1"/>
  <c r="Q45" i="46" s="1"/>
  <c r="R45" i="46" s="1"/>
  <c r="S45" i="46" s="1"/>
  <c r="T45" i="46" s="1"/>
  <c r="U45" i="46" s="1"/>
  <c r="V45" i="46" s="1"/>
  <c r="W45" i="46" s="1"/>
  <c r="X45" i="46" s="1"/>
  <c r="Y45" i="46" s="1"/>
  <c r="Z45" i="46" s="1"/>
  <c r="AA45" i="46" s="1"/>
  <c r="AB45" i="46" s="1"/>
  <c r="AC45" i="46" s="1"/>
  <c r="AD45" i="46" s="1"/>
  <c r="AE45" i="46" s="1"/>
  <c r="AF45" i="46" s="1"/>
  <c r="AG45" i="46" s="1"/>
  <c r="AH45" i="46" s="1"/>
  <c r="AI45" i="46" s="1"/>
  <c r="AJ45" i="46" s="1"/>
  <c r="AK45" i="46" s="1"/>
  <c r="AL45" i="46" s="1"/>
  <c r="AM45" i="46" s="1"/>
  <c r="AN45" i="46" s="1"/>
  <c r="AO45" i="46" s="1"/>
  <c r="AP45" i="46" s="1"/>
  <c r="AQ45" i="46" s="1"/>
  <c r="AR45" i="46" s="1"/>
  <c r="AS45" i="46" s="1"/>
  <c r="AT45" i="46" s="1"/>
  <c r="AU45" i="46" s="1"/>
  <c r="AV45" i="46" s="1"/>
  <c r="AW45" i="46" s="1"/>
  <c r="AX45" i="46" s="1"/>
  <c r="AY45" i="46" s="1"/>
  <c r="AZ45" i="46" s="1"/>
  <c r="BA45" i="46" s="1"/>
  <c r="BB45" i="46" s="1"/>
  <c r="BC45" i="46" s="1"/>
  <c r="BD45" i="46" s="1"/>
  <c r="BE45" i="46" s="1"/>
  <c r="BF45" i="46" s="1"/>
  <c r="BG45" i="46" s="1"/>
  <c r="BH45" i="46" s="1"/>
  <c r="BI45" i="46" s="1"/>
  <c r="BJ45" i="46" s="1"/>
  <c r="BK45" i="46" s="1"/>
  <c r="D69" i="46"/>
  <c r="E47" i="46"/>
  <c r="F47" i="46" s="1"/>
  <c r="G47" i="46" s="1"/>
  <c r="H47" i="46" s="1"/>
  <c r="I47" i="46" s="1"/>
  <c r="J47" i="46" s="1"/>
  <c r="K47" i="46" s="1"/>
  <c r="L47" i="46" s="1"/>
  <c r="M47" i="46" s="1"/>
  <c r="N47" i="46" s="1"/>
  <c r="O47" i="46" s="1"/>
  <c r="P47" i="46" s="1"/>
  <c r="Q47" i="46" s="1"/>
  <c r="R47" i="46" s="1"/>
  <c r="S47" i="46" s="1"/>
  <c r="T47" i="46" s="1"/>
  <c r="U47" i="46" s="1"/>
  <c r="V47" i="46" s="1"/>
  <c r="W47" i="46" s="1"/>
  <c r="X47" i="46" s="1"/>
  <c r="Y47" i="46" s="1"/>
  <c r="Z47" i="46" s="1"/>
  <c r="AA47" i="46" s="1"/>
  <c r="AB47" i="46" s="1"/>
  <c r="AC47" i="46" s="1"/>
  <c r="AD47" i="46" s="1"/>
  <c r="AE47" i="46" s="1"/>
  <c r="AF47" i="46" s="1"/>
  <c r="AG47" i="46" s="1"/>
  <c r="AH47" i="46" s="1"/>
  <c r="AI47" i="46" s="1"/>
  <c r="AJ47" i="46" s="1"/>
  <c r="AK47" i="46" s="1"/>
  <c r="AL47" i="46" s="1"/>
  <c r="AM47" i="46" s="1"/>
  <c r="AN47" i="46" s="1"/>
  <c r="AO47" i="46" s="1"/>
  <c r="AP47" i="46" s="1"/>
  <c r="AQ47" i="46" s="1"/>
  <c r="AR47" i="46" s="1"/>
  <c r="AS47" i="46" s="1"/>
  <c r="AT47" i="46" s="1"/>
  <c r="AU47" i="46" s="1"/>
  <c r="AV47" i="46" s="1"/>
  <c r="AW47" i="46" s="1"/>
  <c r="AX47" i="46" s="1"/>
  <c r="AY47" i="46" s="1"/>
  <c r="AZ47" i="46" s="1"/>
  <c r="BA47" i="46" s="1"/>
  <c r="BB47" i="46" s="1"/>
  <c r="BC47" i="46" s="1"/>
  <c r="BD47" i="46" s="1"/>
  <c r="BE47" i="46" s="1"/>
  <c r="BF47" i="46" s="1"/>
  <c r="BG47" i="46" s="1"/>
  <c r="BH47" i="46" s="1"/>
  <c r="BI47" i="46" s="1"/>
  <c r="BJ47" i="46" s="1"/>
  <c r="BK47" i="46" s="1"/>
  <c r="D60" i="46"/>
  <c r="D66" i="46" s="1"/>
  <c r="D91" i="46"/>
  <c r="D97" i="46" s="1"/>
  <c r="E97" i="46" s="1"/>
  <c r="D88" i="46"/>
  <c r="D102" i="46"/>
  <c r="D101" i="46"/>
  <c r="D99" i="46"/>
  <c r="E77" i="46"/>
  <c r="F77" i="46" s="1"/>
  <c r="G77" i="46" s="1"/>
  <c r="H77" i="46" s="1"/>
  <c r="I77" i="46" s="1"/>
  <c r="J77" i="46" s="1"/>
  <c r="K77" i="46" s="1"/>
  <c r="L77" i="46" s="1"/>
  <c r="M77" i="46" s="1"/>
  <c r="N77" i="46" s="1"/>
  <c r="O77" i="46" s="1"/>
  <c r="P77" i="46" s="1"/>
  <c r="Q77" i="46" s="1"/>
  <c r="R77" i="46" s="1"/>
  <c r="S77" i="46" s="1"/>
  <c r="T77" i="46" s="1"/>
  <c r="U77" i="46" s="1"/>
  <c r="V77" i="46" s="1"/>
  <c r="W77" i="46" s="1"/>
  <c r="X77" i="46" s="1"/>
  <c r="Y77" i="46" s="1"/>
  <c r="Z77" i="46" s="1"/>
  <c r="AA77" i="46" s="1"/>
  <c r="AB77" i="46" s="1"/>
  <c r="AC77" i="46" s="1"/>
  <c r="AD77" i="46" s="1"/>
  <c r="AE77" i="46" s="1"/>
  <c r="AF77" i="46" s="1"/>
  <c r="AG77" i="46" s="1"/>
  <c r="AH77" i="46" s="1"/>
  <c r="AI77" i="46" s="1"/>
  <c r="AJ77" i="46" s="1"/>
  <c r="AK77" i="46" s="1"/>
  <c r="AL77" i="46" s="1"/>
  <c r="AM77" i="46" s="1"/>
  <c r="AN77" i="46" s="1"/>
  <c r="AO77" i="46" s="1"/>
  <c r="AP77" i="46" s="1"/>
  <c r="AQ77" i="46" s="1"/>
  <c r="AR77" i="46" s="1"/>
  <c r="AS77" i="46" s="1"/>
  <c r="AT77" i="46" s="1"/>
  <c r="AU77" i="46" s="1"/>
  <c r="AV77" i="46" s="1"/>
  <c r="AW77" i="46" s="1"/>
  <c r="AX77" i="46" s="1"/>
  <c r="AY77" i="46" s="1"/>
  <c r="AZ77" i="46" s="1"/>
  <c r="BA77" i="46" s="1"/>
  <c r="BB77" i="46" s="1"/>
  <c r="BC77" i="46" s="1"/>
  <c r="BD77" i="46" s="1"/>
  <c r="BE77" i="46" s="1"/>
  <c r="BF77" i="46" s="1"/>
  <c r="BG77" i="46" s="1"/>
  <c r="BH77" i="46" s="1"/>
  <c r="BI77" i="46" s="1"/>
  <c r="BJ77" i="46" s="1"/>
  <c r="BK77" i="46" s="1"/>
  <c r="E79" i="46"/>
  <c r="F79" i="46" s="1"/>
  <c r="G79" i="46" s="1"/>
  <c r="H79" i="46" s="1"/>
  <c r="I79" i="46" s="1"/>
  <c r="J79" i="46" s="1"/>
  <c r="K79" i="46" s="1"/>
  <c r="L79" i="46" s="1"/>
  <c r="M79" i="46" s="1"/>
  <c r="N79" i="46" s="1"/>
  <c r="O79" i="46" s="1"/>
  <c r="P79" i="46" s="1"/>
  <c r="Q79" i="46" s="1"/>
  <c r="R79" i="46" s="1"/>
  <c r="S79" i="46" s="1"/>
  <c r="T79" i="46" s="1"/>
  <c r="U79" i="46" s="1"/>
  <c r="V79" i="46" s="1"/>
  <c r="W79" i="46" s="1"/>
  <c r="X79" i="46" s="1"/>
  <c r="Y79" i="46" s="1"/>
  <c r="Z79" i="46" s="1"/>
  <c r="AA79" i="46" s="1"/>
  <c r="AB79" i="46" s="1"/>
  <c r="AC79" i="46" s="1"/>
  <c r="AD79" i="46" s="1"/>
  <c r="AE79" i="46" s="1"/>
  <c r="AF79" i="46" s="1"/>
  <c r="AG79" i="46" s="1"/>
  <c r="AH79" i="46" s="1"/>
  <c r="AI79" i="46" s="1"/>
  <c r="AJ79" i="46" s="1"/>
  <c r="AK79" i="46" s="1"/>
  <c r="AL79" i="46" s="1"/>
  <c r="AM79" i="46" s="1"/>
  <c r="AN79" i="46" s="1"/>
  <c r="AO79" i="46" s="1"/>
  <c r="AP79" i="46" s="1"/>
  <c r="AQ79" i="46" s="1"/>
  <c r="AR79" i="46" s="1"/>
  <c r="AS79" i="46" s="1"/>
  <c r="AT79" i="46" s="1"/>
  <c r="AU79" i="46" s="1"/>
  <c r="AV79" i="46" s="1"/>
  <c r="AW79" i="46" s="1"/>
  <c r="AX79" i="46" s="1"/>
  <c r="AY79" i="46" s="1"/>
  <c r="AZ79" i="46" s="1"/>
  <c r="BA79" i="46" s="1"/>
  <c r="BB79" i="46" s="1"/>
  <c r="BC79" i="46" s="1"/>
  <c r="BD79" i="46" s="1"/>
  <c r="BE79" i="46" s="1"/>
  <c r="BF79" i="46" s="1"/>
  <c r="BG79" i="46" s="1"/>
  <c r="BH79" i="46" s="1"/>
  <c r="BI79" i="46" s="1"/>
  <c r="BJ79" i="46" s="1"/>
  <c r="BK79" i="46" s="1"/>
  <c r="E80" i="46"/>
  <c r="F80" i="46" s="1"/>
  <c r="G80" i="46" s="1"/>
  <c r="H80" i="46" s="1"/>
  <c r="I80" i="46" s="1"/>
  <c r="J80" i="46" s="1"/>
  <c r="K80" i="46" s="1"/>
  <c r="L80" i="46" s="1"/>
  <c r="M80" i="46" s="1"/>
  <c r="N80" i="46" s="1"/>
  <c r="O80" i="46" s="1"/>
  <c r="P80" i="46" s="1"/>
  <c r="Q80" i="46" s="1"/>
  <c r="R80" i="46" s="1"/>
  <c r="S80" i="46" s="1"/>
  <c r="T80" i="46" s="1"/>
  <c r="U80" i="46" s="1"/>
  <c r="V80" i="46" s="1"/>
  <c r="W80" i="46" s="1"/>
  <c r="X80" i="46" s="1"/>
  <c r="Y80" i="46" s="1"/>
  <c r="Z80" i="46" s="1"/>
  <c r="AA80" i="46" s="1"/>
  <c r="AB80" i="46" s="1"/>
  <c r="AC80" i="46" s="1"/>
  <c r="AD80" i="46" s="1"/>
  <c r="AE80" i="46" s="1"/>
  <c r="AF80" i="46" s="1"/>
  <c r="AG80" i="46" s="1"/>
  <c r="AH80" i="46" s="1"/>
  <c r="AI80" i="46" s="1"/>
  <c r="AJ80" i="46" s="1"/>
  <c r="AK80" i="46" s="1"/>
  <c r="AL80" i="46" s="1"/>
  <c r="AM80" i="46" s="1"/>
  <c r="AN80" i="46" s="1"/>
  <c r="AO80" i="46" s="1"/>
  <c r="AP80" i="46" s="1"/>
  <c r="AQ80" i="46" s="1"/>
  <c r="AR80" i="46" s="1"/>
  <c r="AS80" i="46" s="1"/>
  <c r="AT80" i="46" s="1"/>
  <c r="AU80" i="46" s="1"/>
  <c r="AV80" i="46" s="1"/>
  <c r="AW80" i="46" s="1"/>
  <c r="AX80" i="46" s="1"/>
  <c r="AY80" i="46" s="1"/>
  <c r="AZ80" i="46" s="1"/>
  <c r="BA80" i="46" s="1"/>
  <c r="BB80" i="46" s="1"/>
  <c r="BC80" i="46" s="1"/>
  <c r="BD80" i="46" s="1"/>
  <c r="BE80" i="46" s="1"/>
  <c r="BF80" i="46" s="1"/>
  <c r="BG80" i="46" s="1"/>
  <c r="BH80" i="46" s="1"/>
  <c r="BI80" i="46" s="1"/>
  <c r="BJ80" i="46" s="1"/>
  <c r="BK80" i="46" s="1"/>
  <c r="D67" i="46"/>
  <c r="D68" i="46"/>
  <c r="E44" i="46"/>
  <c r="F44" i="46" s="1"/>
  <c r="G44" i="46" s="1"/>
  <c r="H44" i="46" s="1"/>
  <c r="I44" i="46" s="1"/>
  <c r="J44" i="46" s="1"/>
  <c r="K44" i="46" s="1"/>
  <c r="L44" i="46" s="1"/>
  <c r="M44" i="46" s="1"/>
  <c r="N44" i="46" s="1"/>
  <c r="O44" i="46" s="1"/>
  <c r="P44" i="46" s="1"/>
  <c r="Q44" i="46" s="1"/>
  <c r="R44" i="46" s="1"/>
  <c r="S44" i="46" s="1"/>
  <c r="T44" i="46" s="1"/>
  <c r="U44" i="46" s="1"/>
  <c r="V44" i="46" s="1"/>
  <c r="W44" i="46" s="1"/>
  <c r="X44" i="46" s="1"/>
  <c r="Y44" i="46" s="1"/>
  <c r="Z44" i="46" s="1"/>
  <c r="AA44" i="46" s="1"/>
  <c r="AB44" i="46" s="1"/>
  <c r="AC44" i="46" s="1"/>
  <c r="AD44" i="46" s="1"/>
  <c r="AE44" i="46" s="1"/>
  <c r="AF44" i="46" s="1"/>
  <c r="AG44" i="46" s="1"/>
  <c r="AH44" i="46" s="1"/>
  <c r="AI44" i="46" s="1"/>
  <c r="AJ44" i="46" s="1"/>
  <c r="AK44" i="46" s="1"/>
  <c r="AL44" i="46" s="1"/>
  <c r="AM44" i="46" s="1"/>
  <c r="AN44" i="46" s="1"/>
  <c r="AO44" i="46" s="1"/>
  <c r="AP44" i="46" s="1"/>
  <c r="AQ44" i="46" s="1"/>
  <c r="AR44" i="46" s="1"/>
  <c r="AS44" i="46" s="1"/>
  <c r="AT44" i="46" s="1"/>
  <c r="AU44" i="46" s="1"/>
  <c r="AV44" i="46" s="1"/>
  <c r="AW44" i="46" s="1"/>
  <c r="AX44" i="46" s="1"/>
  <c r="AY44" i="46" s="1"/>
  <c r="AZ44" i="46" s="1"/>
  <c r="BA44" i="46" s="1"/>
  <c r="BB44" i="46" s="1"/>
  <c r="BC44" i="46" s="1"/>
  <c r="BD44" i="46" s="1"/>
  <c r="BE44" i="46" s="1"/>
  <c r="BF44" i="46" s="1"/>
  <c r="BG44" i="46" s="1"/>
  <c r="BH44" i="46" s="1"/>
  <c r="BI44" i="46" s="1"/>
  <c r="BJ44" i="46" s="1"/>
  <c r="BK44" i="46" s="1"/>
  <c r="D53" i="46"/>
  <c r="D59" i="46" s="1"/>
  <c r="E59" i="46" s="1"/>
  <c r="E65" i="46" s="1"/>
  <c r="E53" i="46" s="1"/>
  <c r="E42" i="46"/>
  <c r="F42" i="46" s="1"/>
  <c r="G42" i="46" s="1"/>
  <c r="H42" i="46" s="1"/>
  <c r="I42" i="46" s="1"/>
  <c r="J42" i="46" s="1"/>
  <c r="K42" i="46" s="1"/>
  <c r="L42" i="46" s="1"/>
  <c r="M42" i="46" s="1"/>
  <c r="N42" i="46" s="1"/>
  <c r="O42" i="46" s="1"/>
  <c r="P42" i="46" s="1"/>
  <c r="Q42" i="46" s="1"/>
  <c r="R42" i="46" s="1"/>
  <c r="S42" i="46" s="1"/>
  <c r="T42" i="46" s="1"/>
  <c r="U42" i="46" s="1"/>
  <c r="V42" i="46" s="1"/>
  <c r="W42" i="46" s="1"/>
  <c r="X42" i="46" s="1"/>
  <c r="Y42" i="46" s="1"/>
  <c r="Z42" i="46" s="1"/>
  <c r="AA42" i="46" s="1"/>
  <c r="AB42" i="46" s="1"/>
  <c r="AC42" i="46" s="1"/>
  <c r="AD42" i="46" s="1"/>
  <c r="AE42" i="46" s="1"/>
  <c r="AF42" i="46" s="1"/>
  <c r="AG42" i="46" s="1"/>
  <c r="AH42" i="46" s="1"/>
  <c r="AI42" i="46" s="1"/>
  <c r="AJ42" i="46" s="1"/>
  <c r="AK42" i="46" s="1"/>
  <c r="AL42" i="46" s="1"/>
  <c r="AM42" i="46" s="1"/>
  <c r="AN42" i="46" s="1"/>
  <c r="AO42" i="46" s="1"/>
  <c r="AP42" i="46" s="1"/>
  <c r="AQ42" i="46" s="1"/>
  <c r="AR42" i="46" s="1"/>
  <c r="AS42" i="46" s="1"/>
  <c r="AT42" i="46" s="1"/>
  <c r="AU42" i="46" s="1"/>
  <c r="AV42" i="46" s="1"/>
  <c r="AW42" i="46" s="1"/>
  <c r="AX42" i="46" s="1"/>
  <c r="AY42" i="46" s="1"/>
  <c r="AZ42" i="46" s="1"/>
  <c r="BA42" i="46" s="1"/>
  <c r="BB42" i="46" s="1"/>
  <c r="BC42" i="46" s="1"/>
  <c r="BD42" i="46" s="1"/>
  <c r="BE42" i="46" s="1"/>
  <c r="BF42" i="46" s="1"/>
  <c r="BG42" i="46" s="1"/>
  <c r="BH42" i="46" s="1"/>
  <c r="BI42" i="46" s="1"/>
  <c r="BJ42" i="46" s="1"/>
  <c r="BK42" i="46" s="1"/>
  <c r="I43" i="46"/>
  <c r="J43" i="46" s="1"/>
  <c r="K43" i="46" s="1"/>
  <c r="L43" i="46" s="1"/>
  <c r="M43" i="46" s="1"/>
  <c r="N43" i="46" s="1"/>
  <c r="O43" i="46" s="1"/>
  <c r="P43" i="46" s="1"/>
  <c r="Q43" i="46" s="1"/>
  <c r="R43" i="46" s="1"/>
  <c r="S43" i="46" s="1"/>
  <c r="T43" i="46" s="1"/>
  <c r="U43" i="46" s="1"/>
  <c r="V43" i="46" s="1"/>
  <c r="W43" i="46" s="1"/>
  <c r="X43" i="46" s="1"/>
  <c r="Y43" i="46" s="1"/>
  <c r="Z43" i="46" s="1"/>
  <c r="AA43" i="46" s="1"/>
  <c r="AB43" i="46" s="1"/>
  <c r="AC43" i="46" s="1"/>
  <c r="AD43" i="46" s="1"/>
  <c r="AE43" i="46" s="1"/>
  <c r="AF43" i="46" s="1"/>
  <c r="AG43" i="46" s="1"/>
  <c r="AH43" i="46" s="1"/>
  <c r="AI43" i="46" s="1"/>
  <c r="AJ43" i="46" s="1"/>
  <c r="AK43" i="46" s="1"/>
  <c r="AL43" i="46" s="1"/>
  <c r="AM43" i="46" s="1"/>
  <c r="AN43" i="46" s="1"/>
  <c r="AO43" i="46" s="1"/>
  <c r="AP43" i="46" s="1"/>
  <c r="AQ43" i="46" s="1"/>
  <c r="AR43" i="46" s="1"/>
  <c r="AS43" i="46" s="1"/>
  <c r="AT43" i="46" s="1"/>
  <c r="AU43" i="46" s="1"/>
  <c r="AV43" i="46" s="1"/>
  <c r="AW43" i="46" s="1"/>
  <c r="AX43" i="46" s="1"/>
  <c r="AY43" i="46" s="1"/>
  <c r="AZ43" i="46" s="1"/>
  <c r="BA43" i="46" s="1"/>
  <c r="BB43" i="46" s="1"/>
  <c r="BC43" i="46" s="1"/>
  <c r="BD43" i="46" s="1"/>
  <c r="BE43" i="46" s="1"/>
  <c r="BF43" i="46" s="1"/>
  <c r="BG43" i="46" s="1"/>
  <c r="BH43" i="46" s="1"/>
  <c r="BI43" i="46" s="1"/>
  <c r="BJ43" i="46" s="1"/>
  <c r="BK43" i="46" s="1"/>
  <c r="D22" i="46"/>
  <c r="D28" i="46" s="1"/>
  <c r="E12" i="46"/>
  <c r="F12" i="46" s="1"/>
  <c r="G12" i="46" s="1"/>
  <c r="H12" i="46" s="1"/>
  <c r="I12" i="46" s="1"/>
  <c r="J12" i="46" s="1"/>
  <c r="K12" i="46" s="1"/>
  <c r="L12" i="46" s="1"/>
  <c r="M12" i="46" s="1"/>
  <c r="N12" i="46" s="1"/>
  <c r="O12" i="46" s="1"/>
  <c r="P12" i="46" s="1"/>
  <c r="Q12" i="46" s="1"/>
  <c r="R12" i="46" s="1"/>
  <c r="S12" i="46" s="1"/>
  <c r="T12" i="46" s="1"/>
  <c r="U12" i="46" s="1"/>
  <c r="V12" i="46" s="1"/>
  <c r="W12" i="46" s="1"/>
  <c r="X12" i="46" s="1"/>
  <c r="Y12" i="46" s="1"/>
  <c r="Z12" i="46" s="1"/>
  <c r="AA12" i="46" s="1"/>
  <c r="AB12" i="46" s="1"/>
  <c r="AC12" i="46" s="1"/>
  <c r="AD12" i="46" s="1"/>
  <c r="AE12" i="46" s="1"/>
  <c r="AF12" i="46" s="1"/>
  <c r="AG12" i="46" s="1"/>
  <c r="AH12" i="46" s="1"/>
  <c r="AI12" i="46" s="1"/>
  <c r="AJ12" i="46" s="1"/>
  <c r="AK12" i="46" s="1"/>
  <c r="AL12" i="46" s="1"/>
  <c r="AM12" i="46" s="1"/>
  <c r="AN12" i="46" s="1"/>
  <c r="AO12" i="46" s="1"/>
  <c r="AP12" i="46" s="1"/>
  <c r="AQ12" i="46" s="1"/>
  <c r="AR12" i="46" s="1"/>
  <c r="AS12" i="46" s="1"/>
  <c r="AT12" i="46" s="1"/>
  <c r="AU12" i="46" s="1"/>
  <c r="AV12" i="46" s="1"/>
  <c r="AW12" i="46" s="1"/>
  <c r="AX12" i="46" s="1"/>
  <c r="AY12" i="46" s="1"/>
  <c r="AZ12" i="46" s="1"/>
  <c r="BA12" i="46" s="1"/>
  <c r="BB12" i="46" s="1"/>
  <c r="BC12" i="46" s="1"/>
  <c r="BD12" i="46" s="1"/>
  <c r="BE12" i="46" s="1"/>
  <c r="BF12" i="46" s="1"/>
  <c r="BG12" i="46" s="1"/>
  <c r="BH12" i="46" s="1"/>
  <c r="BI12" i="46" s="1"/>
  <c r="BJ12" i="46" s="1"/>
  <c r="BK12" i="46" s="1"/>
  <c r="D36" i="46"/>
  <c r="D20" i="46"/>
  <c r="E20" i="46" s="1"/>
  <c r="F20" i="46" s="1"/>
  <c r="G20" i="46" s="1"/>
  <c r="H20" i="46" s="1"/>
  <c r="I20" i="46" s="1"/>
  <c r="J20" i="46" s="1"/>
  <c r="K20" i="46" s="1"/>
  <c r="L20" i="46" s="1"/>
  <c r="M20" i="46" s="1"/>
  <c r="N20" i="46" s="1"/>
  <c r="O20" i="46" s="1"/>
  <c r="P20" i="46" s="1"/>
  <c r="Q20" i="46" s="1"/>
  <c r="R20" i="46" s="1"/>
  <c r="S20" i="46" s="1"/>
  <c r="T20" i="46" s="1"/>
  <c r="U20" i="46" s="1"/>
  <c r="V20" i="46" s="1"/>
  <c r="W20" i="46" s="1"/>
  <c r="X20" i="46" s="1"/>
  <c r="Y20" i="46" s="1"/>
  <c r="Z20" i="46" s="1"/>
  <c r="AA20" i="46" s="1"/>
  <c r="AB20" i="46" s="1"/>
  <c r="AC20" i="46" s="1"/>
  <c r="AD20" i="46" s="1"/>
  <c r="AE20" i="46" s="1"/>
  <c r="AF20" i="46" s="1"/>
  <c r="AG20" i="46" s="1"/>
  <c r="AH20" i="46" s="1"/>
  <c r="AI20" i="46" s="1"/>
  <c r="AJ20" i="46" s="1"/>
  <c r="AK20" i="46" s="1"/>
  <c r="AL20" i="46" s="1"/>
  <c r="AM20" i="46" s="1"/>
  <c r="AN20" i="46" s="1"/>
  <c r="AO20" i="46" s="1"/>
  <c r="AP20" i="46" s="1"/>
  <c r="AQ20" i="46" s="1"/>
  <c r="AR20" i="46" s="1"/>
  <c r="AS20" i="46" s="1"/>
  <c r="AT20" i="46" s="1"/>
  <c r="AU20" i="46" s="1"/>
  <c r="AV20" i="46" s="1"/>
  <c r="AW20" i="46" s="1"/>
  <c r="AX20" i="46" s="1"/>
  <c r="AY20" i="46" s="1"/>
  <c r="AZ20" i="46" s="1"/>
  <c r="BA20" i="46" s="1"/>
  <c r="BB20" i="46" s="1"/>
  <c r="BC20" i="46" s="1"/>
  <c r="BD20" i="46" s="1"/>
  <c r="BE20" i="46" s="1"/>
  <c r="BF20" i="46" s="1"/>
  <c r="BG20" i="46" s="1"/>
  <c r="BH20" i="46" s="1"/>
  <c r="BI20" i="46" s="1"/>
  <c r="BJ20" i="46" s="1"/>
  <c r="BK20" i="46" s="1"/>
  <c r="E10" i="46"/>
  <c r="F10" i="46" s="1"/>
  <c r="G10" i="46" s="1"/>
  <c r="H10" i="46" s="1"/>
  <c r="I10" i="46" s="1"/>
  <c r="J10" i="46" s="1"/>
  <c r="K10" i="46" s="1"/>
  <c r="L10" i="46" s="1"/>
  <c r="M10" i="46" s="1"/>
  <c r="N10" i="46" s="1"/>
  <c r="O10" i="46" s="1"/>
  <c r="P10" i="46" s="1"/>
  <c r="Q10" i="46" s="1"/>
  <c r="R10" i="46" s="1"/>
  <c r="S10" i="46" s="1"/>
  <c r="T10" i="46" s="1"/>
  <c r="U10" i="46" s="1"/>
  <c r="V10" i="46" s="1"/>
  <c r="W10" i="46" s="1"/>
  <c r="X10" i="46" s="1"/>
  <c r="Y10" i="46" s="1"/>
  <c r="Z10" i="46" s="1"/>
  <c r="AA10" i="46" s="1"/>
  <c r="AB10" i="46" s="1"/>
  <c r="AC10" i="46" s="1"/>
  <c r="AD10" i="46" s="1"/>
  <c r="AE10" i="46" s="1"/>
  <c r="AF10" i="46" s="1"/>
  <c r="AG10" i="46" s="1"/>
  <c r="AH10" i="46" s="1"/>
  <c r="AI10" i="46" s="1"/>
  <c r="AJ10" i="46" s="1"/>
  <c r="AK10" i="46" s="1"/>
  <c r="AL10" i="46" s="1"/>
  <c r="AM10" i="46" s="1"/>
  <c r="AN10" i="46" s="1"/>
  <c r="AO10" i="46" s="1"/>
  <c r="AP10" i="46" s="1"/>
  <c r="AQ10" i="46" s="1"/>
  <c r="AR10" i="46" s="1"/>
  <c r="AS10" i="46" s="1"/>
  <c r="AT10" i="46" s="1"/>
  <c r="AU10" i="46" s="1"/>
  <c r="AV10" i="46" s="1"/>
  <c r="AW10" i="46" s="1"/>
  <c r="AX10" i="46" s="1"/>
  <c r="AY10" i="46" s="1"/>
  <c r="AZ10" i="46" s="1"/>
  <c r="BA10" i="46" s="1"/>
  <c r="BB10" i="46" s="1"/>
  <c r="BC10" i="46" s="1"/>
  <c r="BD10" i="46" s="1"/>
  <c r="BE10" i="46" s="1"/>
  <c r="BF10" i="46" s="1"/>
  <c r="BG10" i="46" s="1"/>
  <c r="BH10" i="46" s="1"/>
  <c r="BI10" i="46" s="1"/>
  <c r="BJ10" i="46" s="1"/>
  <c r="BK10" i="46" s="1"/>
  <c r="D25" i="46"/>
  <c r="D31" i="46" s="1"/>
  <c r="E15" i="46"/>
  <c r="F15" i="46" s="1"/>
  <c r="G15" i="46" s="1"/>
  <c r="H15" i="46" s="1"/>
  <c r="I15" i="46" s="1"/>
  <c r="J15" i="46" s="1"/>
  <c r="K15" i="46" s="1"/>
  <c r="L15" i="46" s="1"/>
  <c r="M15" i="46" s="1"/>
  <c r="N15" i="46" s="1"/>
  <c r="O15" i="46" s="1"/>
  <c r="P15" i="46" s="1"/>
  <c r="Q15" i="46" s="1"/>
  <c r="R15" i="46" s="1"/>
  <c r="S15" i="46" s="1"/>
  <c r="T15" i="46" s="1"/>
  <c r="U15" i="46" s="1"/>
  <c r="V15" i="46" s="1"/>
  <c r="W15" i="46" s="1"/>
  <c r="X15" i="46" s="1"/>
  <c r="Y15" i="46" s="1"/>
  <c r="Z15" i="46" s="1"/>
  <c r="AA15" i="46" s="1"/>
  <c r="AB15" i="46" s="1"/>
  <c r="AC15" i="46" s="1"/>
  <c r="AD15" i="46" s="1"/>
  <c r="AE15" i="46" s="1"/>
  <c r="AF15" i="46" s="1"/>
  <c r="AG15" i="46" s="1"/>
  <c r="AH15" i="46" s="1"/>
  <c r="AI15" i="46" s="1"/>
  <c r="AJ15" i="46" s="1"/>
  <c r="AK15" i="46" s="1"/>
  <c r="AL15" i="46" s="1"/>
  <c r="AM15" i="46" s="1"/>
  <c r="AN15" i="46" s="1"/>
  <c r="AO15" i="46" s="1"/>
  <c r="AP15" i="46" s="1"/>
  <c r="AQ15" i="46" s="1"/>
  <c r="AR15" i="46" s="1"/>
  <c r="AS15" i="46" s="1"/>
  <c r="AT15" i="46" s="1"/>
  <c r="AU15" i="46" s="1"/>
  <c r="AV15" i="46" s="1"/>
  <c r="AW15" i="46" s="1"/>
  <c r="AX15" i="46" s="1"/>
  <c r="AY15" i="46" s="1"/>
  <c r="AZ15" i="46" s="1"/>
  <c r="BA15" i="46" s="1"/>
  <c r="BB15" i="46" s="1"/>
  <c r="BC15" i="46" s="1"/>
  <c r="BD15" i="46" s="1"/>
  <c r="BE15" i="46" s="1"/>
  <c r="BF15" i="46" s="1"/>
  <c r="BG15" i="46" s="1"/>
  <c r="BH15" i="46" s="1"/>
  <c r="BI15" i="46" s="1"/>
  <c r="BJ15" i="46" s="1"/>
  <c r="BK15" i="46" s="1"/>
  <c r="D35" i="46"/>
  <c r="E13" i="46"/>
  <c r="F13" i="46" s="1"/>
  <c r="G13" i="46" s="1"/>
  <c r="H13" i="46" s="1"/>
  <c r="I13" i="46" s="1"/>
  <c r="J13" i="46" s="1"/>
  <c r="K13" i="46" s="1"/>
  <c r="L13" i="46" s="1"/>
  <c r="M13" i="46" s="1"/>
  <c r="N13" i="46" s="1"/>
  <c r="O13" i="46" s="1"/>
  <c r="P13" i="46" s="1"/>
  <c r="Q13" i="46" s="1"/>
  <c r="R13" i="46" s="1"/>
  <c r="S13" i="46" s="1"/>
  <c r="T13" i="46" s="1"/>
  <c r="U13" i="46" s="1"/>
  <c r="V13" i="46" s="1"/>
  <c r="W13" i="46" s="1"/>
  <c r="X13" i="46" s="1"/>
  <c r="Y13" i="46" s="1"/>
  <c r="Z13" i="46" s="1"/>
  <c r="AA13" i="46" s="1"/>
  <c r="AB13" i="46" s="1"/>
  <c r="AC13" i="46" s="1"/>
  <c r="AD13" i="46" s="1"/>
  <c r="AE13" i="46" s="1"/>
  <c r="AF13" i="46" s="1"/>
  <c r="AG13" i="46" s="1"/>
  <c r="AH13" i="46" s="1"/>
  <c r="AI13" i="46" s="1"/>
  <c r="AJ13" i="46" s="1"/>
  <c r="AK13" i="46" s="1"/>
  <c r="AL13" i="46" s="1"/>
  <c r="AM13" i="46" s="1"/>
  <c r="AN13" i="46" s="1"/>
  <c r="AO13" i="46" s="1"/>
  <c r="AP13" i="46" s="1"/>
  <c r="AQ13" i="46" s="1"/>
  <c r="AR13" i="46" s="1"/>
  <c r="AS13" i="46" s="1"/>
  <c r="AT13" i="46" s="1"/>
  <c r="AU13" i="46" s="1"/>
  <c r="AV13" i="46" s="1"/>
  <c r="AW13" i="46" s="1"/>
  <c r="AX13" i="46" s="1"/>
  <c r="AY13" i="46" s="1"/>
  <c r="AZ13" i="46" s="1"/>
  <c r="BA13" i="46" s="1"/>
  <c r="BB13" i="46" s="1"/>
  <c r="BC13" i="46" s="1"/>
  <c r="BD13" i="46" s="1"/>
  <c r="BE13" i="46" s="1"/>
  <c r="BF13" i="46" s="1"/>
  <c r="BG13" i="46" s="1"/>
  <c r="BH13" i="46" s="1"/>
  <c r="BI13" i="46" s="1"/>
  <c r="BJ13" i="46" s="1"/>
  <c r="BK13" i="46" s="1"/>
  <c r="E11" i="46"/>
  <c r="F11" i="46" s="1"/>
  <c r="G11" i="46" s="1"/>
  <c r="H11" i="46" s="1"/>
  <c r="I11" i="46" s="1"/>
  <c r="J11" i="46" s="1"/>
  <c r="K11" i="46" s="1"/>
  <c r="L11" i="46" s="1"/>
  <c r="M11" i="46" s="1"/>
  <c r="N11" i="46" s="1"/>
  <c r="O11" i="46" s="1"/>
  <c r="P11" i="46" s="1"/>
  <c r="Q11" i="46" s="1"/>
  <c r="R11" i="46" s="1"/>
  <c r="S11" i="46" s="1"/>
  <c r="T11" i="46" s="1"/>
  <c r="U11" i="46" s="1"/>
  <c r="V11" i="46" s="1"/>
  <c r="W11" i="46" s="1"/>
  <c r="X11" i="46" s="1"/>
  <c r="Y11" i="46" s="1"/>
  <c r="Z11" i="46" s="1"/>
  <c r="AA11" i="46" s="1"/>
  <c r="AB11" i="46" s="1"/>
  <c r="AC11" i="46" s="1"/>
  <c r="AD11" i="46" s="1"/>
  <c r="AE11" i="46" s="1"/>
  <c r="AF11" i="46" s="1"/>
  <c r="AG11" i="46" s="1"/>
  <c r="AH11" i="46" s="1"/>
  <c r="AI11" i="46" s="1"/>
  <c r="AJ11" i="46" s="1"/>
  <c r="AK11" i="46" s="1"/>
  <c r="AL11" i="46" s="1"/>
  <c r="AM11" i="46" s="1"/>
  <c r="AN11" i="46" s="1"/>
  <c r="AO11" i="46" s="1"/>
  <c r="AP11" i="46" s="1"/>
  <c r="AQ11" i="46" s="1"/>
  <c r="AR11" i="46" s="1"/>
  <c r="AS11" i="46" s="1"/>
  <c r="AT11" i="46" s="1"/>
  <c r="AU11" i="46" s="1"/>
  <c r="AV11" i="46" s="1"/>
  <c r="AW11" i="46" s="1"/>
  <c r="AX11" i="46" s="1"/>
  <c r="AY11" i="46" s="1"/>
  <c r="AZ11" i="46" s="1"/>
  <c r="BA11" i="46" s="1"/>
  <c r="BB11" i="46" s="1"/>
  <c r="BC11" i="46" s="1"/>
  <c r="BD11" i="46" s="1"/>
  <c r="BE11" i="46" s="1"/>
  <c r="BF11" i="46" s="1"/>
  <c r="BG11" i="46" s="1"/>
  <c r="BH11" i="46" s="1"/>
  <c r="BI11" i="46" s="1"/>
  <c r="BJ11" i="46" s="1"/>
  <c r="BK11" i="46" s="1"/>
  <c r="E14" i="46"/>
  <c r="F14" i="46" s="1"/>
  <c r="G14" i="46" s="1"/>
  <c r="H14" i="46" s="1"/>
  <c r="I14" i="46" s="1"/>
  <c r="J14" i="46" s="1"/>
  <c r="K14" i="46" s="1"/>
  <c r="L14" i="46" s="1"/>
  <c r="M14" i="46" s="1"/>
  <c r="N14" i="46" s="1"/>
  <c r="O14" i="46" s="1"/>
  <c r="P14" i="46" s="1"/>
  <c r="Q14" i="46" s="1"/>
  <c r="R14" i="46" s="1"/>
  <c r="S14" i="46" s="1"/>
  <c r="T14" i="46" s="1"/>
  <c r="U14" i="46" s="1"/>
  <c r="V14" i="46" s="1"/>
  <c r="W14" i="46" s="1"/>
  <c r="X14" i="46" s="1"/>
  <c r="Y14" i="46" s="1"/>
  <c r="Z14" i="46" s="1"/>
  <c r="AA14" i="46" s="1"/>
  <c r="AB14" i="46" s="1"/>
  <c r="AC14" i="46" s="1"/>
  <c r="AD14" i="46" s="1"/>
  <c r="AE14" i="46" s="1"/>
  <c r="AF14" i="46" s="1"/>
  <c r="AG14" i="46" s="1"/>
  <c r="AH14" i="46" s="1"/>
  <c r="AI14" i="46" s="1"/>
  <c r="AJ14" i="46" s="1"/>
  <c r="AK14" i="46" s="1"/>
  <c r="AL14" i="46" s="1"/>
  <c r="AM14" i="46" s="1"/>
  <c r="AN14" i="46" s="1"/>
  <c r="AO14" i="46" s="1"/>
  <c r="AP14" i="46" s="1"/>
  <c r="AQ14" i="46" s="1"/>
  <c r="AR14" i="46" s="1"/>
  <c r="AS14" i="46" s="1"/>
  <c r="AT14" i="46" s="1"/>
  <c r="AU14" i="46" s="1"/>
  <c r="AV14" i="46" s="1"/>
  <c r="AW14" i="46" s="1"/>
  <c r="AX14" i="46" s="1"/>
  <c r="AY14" i="46" s="1"/>
  <c r="AZ14" i="46" s="1"/>
  <c r="BA14" i="46" s="1"/>
  <c r="BB14" i="46" s="1"/>
  <c r="BC14" i="46" s="1"/>
  <c r="BD14" i="46" s="1"/>
  <c r="BE14" i="46" s="1"/>
  <c r="BF14" i="46" s="1"/>
  <c r="BG14" i="46" s="1"/>
  <c r="BH14" i="46" s="1"/>
  <c r="BI14" i="46" s="1"/>
  <c r="BJ14" i="46" s="1"/>
  <c r="BK14" i="46" s="1"/>
  <c r="P13" i="41"/>
  <c r="Q13" i="41" s="1"/>
  <c r="R13" i="41" s="1"/>
  <c r="P17" i="3"/>
  <c r="R17" i="3" s="1"/>
  <c r="P13" i="37"/>
  <c r="Q13" i="37" s="1"/>
  <c r="R13" i="37" s="1"/>
  <c r="E61" i="46" l="1"/>
  <c r="E67" i="46" s="1"/>
  <c r="E55" i="46" s="1"/>
  <c r="E62" i="46"/>
  <c r="D65" i="46"/>
  <c r="F59" i="46"/>
  <c r="F65" i="46" s="1"/>
  <c r="F53" i="46" s="1"/>
  <c r="E95" i="46"/>
  <c r="E101" i="46" s="1"/>
  <c r="E89" i="46" s="1"/>
  <c r="E63" i="46"/>
  <c r="D103" i="46"/>
  <c r="D94" i="46"/>
  <c r="E60" i="46"/>
  <c r="E93" i="46"/>
  <c r="F93" i="46" s="1"/>
  <c r="F97" i="46"/>
  <c r="E103" i="46"/>
  <c r="E91" i="46" s="1"/>
  <c r="E96" i="46"/>
  <c r="D37" i="46"/>
  <c r="E31" i="46"/>
  <c r="E30" i="46"/>
  <c r="E29" i="46"/>
  <c r="E27" i="46"/>
  <c r="E28" i="46"/>
  <c r="D34" i="46"/>
  <c r="Q17" i="3"/>
  <c r="D30" i="3"/>
  <c r="E30" i="3"/>
  <c r="F30" i="3"/>
  <c r="D31" i="3"/>
  <c r="E31" i="3"/>
  <c r="F31" i="3"/>
  <c r="D32" i="3"/>
  <c r="E32" i="3"/>
  <c r="F32" i="3"/>
  <c r="E29" i="3"/>
  <c r="F29" i="3"/>
  <c r="D29" i="3"/>
  <c r="F61" i="46" l="1"/>
  <c r="G61" i="46" s="1"/>
  <c r="E68" i="46"/>
  <c r="E56" i="46" s="1"/>
  <c r="F62" i="46"/>
  <c r="F95" i="46"/>
  <c r="G95" i="46" s="1"/>
  <c r="G59" i="46"/>
  <c r="E69" i="46"/>
  <c r="E57" i="46" s="1"/>
  <c r="F63" i="46"/>
  <c r="E94" i="46"/>
  <c r="D100" i="46"/>
  <c r="F60" i="46"/>
  <c r="E66" i="46"/>
  <c r="E54" i="46" s="1"/>
  <c r="E99" i="46"/>
  <c r="E87" i="46" s="1"/>
  <c r="E102" i="46"/>
  <c r="E90" i="46" s="1"/>
  <c r="F96" i="46"/>
  <c r="G97" i="46"/>
  <c r="F103" i="46"/>
  <c r="F91" i="46" s="1"/>
  <c r="F99" i="46"/>
  <c r="F87" i="46" s="1"/>
  <c r="G93" i="46"/>
  <c r="F28" i="46"/>
  <c r="E34" i="46"/>
  <c r="E22" i="46" s="1"/>
  <c r="E33" i="46"/>
  <c r="E21" i="46" s="1"/>
  <c r="F27" i="46"/>
  <c r="F29" i="46"/>
  <c r="E35" i="46"/>
  <c r="E23" i="46" s="1"/>
  <c r="F30" i="46"/>
  <c r="E36" i="46"/>
  <c r="E24" i="46" s="1"/>
  <c r="F31" i="46"/>
  <c r="E37" i="46"/>
  <c r="E25" i="46" s="1"/>
  <c r="J32" i="39"/>
  <c r="J31" i="39"/>
  <c r="I32" i="39"/>
  <c r="I31" i="39"/>
  <c r="F37" i="10"/>
  <c r="F67" i="46" l="1"/>
  <c r="F55" i="46" s="1"/>
  <c r="F101" i="46"/>
  <c r="F89" i="46" s="1"/>
  <c r="G62" i="46"/>
  <c r="F68" i="46"/>
  <c r="F56" i="46" s="1"/>
  <c r="G65" i="46"/>
  <c r="G53" i="46" s="1"/>
  <c r="H59" i="46"/>
  <c r="F69" i="46"/>
  <c r="F57" i="46" s="1"/>
  <c r="G63" i="46"/>
  <c r="E100" i="46"/>
  <c r="E88" i="46" s="1"/>
  <c r="F94" i="46"/>
  <c r="F66" i="46"/>
  <c r="F54" i="46" s="1"/>
  <c r="G60" i="46"/>
  <c r="H95" i="46"/>
  <c r="G101" i="46"/>
  <c r="G89" i="46" s="1"/>
  <c r="G103" i="46"/>
  <c r="G91" i="46" s="1"/>
  <c r="H97" i="46"/>
  <c r="G99" i="46"/>
  <c r="G87" i="46" s="1"/>
  <c r="H93" i="46"/>
  <c r="F102" i="46"/>
  <c r="F90" i="46" s="1"/>
  <c r="G96" i="46"/>
  <c r="G67" i="46"/>
  <c r="G55" i="46" s="1"/>
  <c r="H61" i="46"/>
  <c r="G30" i="46"/>
  <c r="F36" i="46"/>
  <c r="F24" i="46" s="1"/>
  <c r="F35" i="46"/>
  <c r="F23" i="46" s="1"/>
  <c r="G29" i="46"/>
  <c r="F33" i="46"/>
  <c r="F21" i="46" s="1"/>
  <c r="G27" i="46"/>
  <c r="F37" i="46"/>
  <c r="F25" i="46" s="1"/>
  <c r="G31" i="46"/>
  <c r="G28" i="46"/>
  <c r="F34" i="46"/>
  <c r="F22" i="46" s="1"/>
  <c r="F400" i="39"/>
  <c r="F399" i="39"/>
  <c r="F398" i="39"/>
  <c r="F397" i="39"/>
  <c r="F396" i="39"/>
  <c r="F395" i="39"/>
  <c r="F394" i="39"/>
  <c r="F393" i="39"/>
  <c r="F391" i="39"/>
  <c r="F390" i="39"/>
  <c r="F389" i="39"/>
  <c r="F388" i="39"/>
  <c r="F387" i="39"/>
  <c r="F386" i="39"/>
  <c r="F385" i="39"/>
  <c r="F384" i="39"/>
  <c r="G68" i="46" l="1"/>
  <c r="G56" i="46" s="1"/>
  <c r="H62" i="46"/>
  <c r="H65" i="46"/>
  <c r="H53" i="46" s="1"/>
  <c r="I59" i="46"/>
  <c r="G69" i="46"/>
  <c r="G57" i="46" s="1"/>
  <c r="H63" i="46"/>
  <c r="G94" i="46"/>
  <c r="F100" i="46"/>
  <c r="F88" i="46" s="1"/>
  <c r="G66" i="46"/>
  <c r="G54" i="46" s="1"/>
  <c r="H60" i="46"/>
  <c r="H99" i="46"/>
  <c r="H87" i="46" s="1"/>
  <c r="I93" i="46"/>
  <c r="H103" i="46"/>
  <c r="H91" i="46" s="1"/>
  <c r="I97" i="46"/>
  <c r="H101" i="46"/>
  <c r="H89" i="46" s="1"/>
  <c r="I95" i="46"/>
  <c r="G102" i="46"/>
  <c r="G90" i="46" s="1"/>
  <c r="H96" i="46"/>
  <c r="I61" i="46"/>
  <c r="H67" i="46"/>
  <c r="H55" i="46" s="1"/>
  <c r="G35" i="46"/>
  <c r="G23" i="46" s="1"/>
  <c r="H29" i="46"/>
  <c r="G37" i="46"/>
  <c r="G25" i="46" s="1"/>
  <c r="H31" i="46"/>
  <c r="G33" i="46"/>
  <c r="G21" i="46" s="1"/>
  <c r="H27" i="46"/>
  <c r="G34" i="46"/>
  <c r="G22" i="46" s="1"/>
  <c r="H28" i="46"/>
  <c r="G36" i="46"/>
  <c r="G24" i="46" s="1"/>
  <c r="H30" i="46"/>
  <c r="F400" i="35"/>
  <c r="F399" i="35"/>
  <c r="F398" i="35"/>
  <c r="F397" i="35"/>
  <c r="F396" i="35"/>
  <c r="F395" i="35"/>
  <c r="F394" i="35"/>
  <c r="F393" i="35"/>
  <c r="F391" i="35"/>
  <c r="F390" i="35"/>
  <c r="F389" i="35"/>
  <c r="F388" i="35"/>
  <c r="F387" i="35"/>
  <c r="F386" i="35"/>
  <c r="F385" i="35"/>
  <c r="F384" i="35"/>
  <c r="J32" i="35"/>
  <c r="I32" i="35"/>
  <c r="J31" i="35"/>
  <c r="I31" i="35"/>
  <c r="H68" i="46" l="1"/>
  <c r="H56" i="46" s="1"/>
  <c r="I62" i="46"/>
  <c r="I65" i="46"/>
  <c r="I53" i="46" s="1"/>
  <c r="J59" i="46"/>
  <c r="I63" i="46"/>
  <c r="H69" i="46"/>
  <c r="H57" i="46" s="1"/>
  <c r="G100" i="46"/>
  <c r="G88" i="46" s="1"/>
  <c r="H94" i="46"/>
  <c r="I60" i="46"/>
  <c r="H66" i="46"/>
  <c r="H54" i="46" s="1"/>
  <c r="I96" i="46"/>
  <c r="H102" i="46"/>
  <c r="H90" i="46" s="1"/>
  <c r="I101" i="46"/>
  <c r="I89" i="46" s="1"/>
  <c r="J95" i="46"/>
  <c r="I103" i="46"/>
  <c r="I91" i="46" s="1"/>
  <c r="J97" i="46"/>
  <c r="I99" i="46"/>
  <c r="I87" i="46" s="1"/>
  <c r="J93" i="46"/>
  <c r="I67" i="46"/>
  <c r="I55" i="46" s="1"/>
  <c r="J61" i="46"/>
  <c r="H37" i="46"/>
  <c r="H25" i="46" s="1"/>
  <c r="I31" i="46"/>
  <c r="I28" i="46"/>
  <c r="H34" i="46"/>
  <c r="H22" i="46" s="1"/>
  <c r="H33" i="46"/>
  <c r="H21" i="46" s="1"/>
  <c r="I27" i="46"/>
  <c r="H36" i="46"/>
  <c r="H24" i="46" s="1"/>
  <c r="I30" i="46"/>
  <c r="I29" i="46"/>
  <c r="H35" i="46"/>
  <c r="H23" i="46" s="1"/>
  <c r="G14" i="10"/>
  <c r="J62" i="46" l="1"/>
  <c r="I68" i="46"/>
  <c r="I56" i="46" s="1"/>
  <c r="K59" i="46"/>
  <c r="J65" i="46"/>
  <c r="J53" i="46" s="1"/>
  <c r="I69" i="46"/>
  <c r="I57" i="46" s="1"/>
  <c r="J63" i="46"/>
  <c r="I94" i="46"/>
  <c r="H100" i="46"/>
  <c r="H88" i="46" s="1"/>
  <c r="I66" i="46"/>
  <c r="I54" i="46" s="1"/>
  <c r="J60" i="46"/>
  <c r="K97" i="46"/>
  <c r="J103" i="46"/>
  <c r="J91" i="46" s="1"/>
  <c r="J101" i="46"/>
  <c r="J89" i="46" s="1"/>
  <c r="K95" i="46"/>
  <c r="J96" i="46"/>
  <c r="I102" i="46"/>
  <c r="I90" i="46" s="1"/>
  <c r="J99" i="46"/>
  <c r="J87" i="46" s="1"/>
  <c r="K93" i="46"/>
  <c r="K61" i="46"/>
  <c r="J67" i="46"/>
  <c r="J55" i="46" s="1"/>
  <c r="J30" i="46"/>
  <c r="I36" i="46"/>
  <c r="I24" i="46" s="1"/>
  <c r="J31" i="46"/>
  <c r="I37" i="46"/>
  <c r="I25" i="46" s="1"/>
  <c r="J27" i="46"/>
  <c r="I33" i="46"/>
  <c r="I21" i="46" s="1"/>
  <c r="I34" i="46"/>
  <c r="I22" i="46" s="1"/>
  <c r="J28" i="46"/>
  <c r="J29" i="46"/>
  <c r="I35" i="46"/>
  <c r="I23" i="46" s="1"/>
  <c r="D12" i="1"/>
  <c r="D13" i="1"/>
  <c r="E13" i="1" s="1"/>
  <c r="D14" i="1"/>
  <c r="E14" i="1" s="1"/>
  <c r="D15" i="1"/>
  <c r="E15" i="1" s="1"/>
  <c r="D11" i="1"/>
  <c r="E11" i="1" s="1"/>
  <c r="H162" i="10"/>
  <c r="I162" i="10" s="1"/>
  <c r="J162" i="10" s="1"/>
  <c r="K162" i="10" s="1"/>
  <c r="L162" i="10" s="1"/>
  <c r="M162" i="10" s="1"/>
  <c r="N162" i="10" s="1"/>
  <c r="O162" i="10" s="1"/>
  <c r="P162" i="10" s="1"/>
  <c r="Q162" i="10" s="1"/>
  <c r="R162" i="10" s="1"/>
  <c r="S162" i="10" s="1"/>
  <c r="T162" i="10" s="1"/>
  <c r="U162" i="10" s="1"/>
  <c r="V162" i="10" s="1"/>
  <c r="W162" i="10" s="1"/>
  <c r="X162" i="10" s="1"/>
  <c r="Y162" i="10" s="1"/>
  <c r="Z162" i="10" s="1"/>
  <c r="AA162" i="10" s="1"/>
  <c r="AB162" i="10" s="1"/>
  <c r="AC162" i="10" s="1"/>
  <c r="AD162" i="10" s="1"/>
  <c r="AE162" i="10" s="1"/>
  <c r="AF162" i="10" s="1"/>
  <c r="AG162" i="10" s="1"/>
  <c r="AH162" i="10" s="1"/>
  <c r="H161" i="10"/>
  <c r="I161" i="10" s="1"/>
  <c r="J161" i="10" s="1"/>
  <c r="K161" i="10" s="1"/>
  <c r="L161" i="10" s="1"/>
  <c r="M161" i="10" s="1"/>
  <c r="N161" i="10" s="1"/>
  <c r="O161" i="10" s="1"/>
  <c r="P161" i="10" s="1"/>
  <c r="Q161" i="10" s="1"/>
  <c r="R161" i="10" s="1"/>
  <c r="S161" i="10" s="1"/>
  <c r="T161" i="10" s="1"/>
  <c r="U161" i="10" s="1"/>
  <c r="V161" i="10" s="1"/>
  <c r="W161" i="10" s="1"/>
  <c r="X161" i="10" s="1"/>
  <c r="Y161" i="10" s="1"/>
  <c r="Z161" i="10" s="1"/>
  <c r="AA161" i="10" s="1"/>
  <c r="AB161" i="10" s="1"/>
  <c r="AC161" i="10" s="1"/>
  <c r="AD161" i="10" s="1"/>
  <c r="AE161" i="10" s="1"/>
  <c r="AF161" i="10" s="1"/>
  <c r="AG161" i="10" s="1"/>
  <c r="AH161" i="10" s="1"/>
  <c r="H160" i="10"/>
  <c r="I160" i="10" s="1"/>
  <c r="J160" i="10" s="1"/>
  <c r="K160" i="10" s="1"/>
  <c r="L160" i="10" s="1"/>
  <c r="M160" i="10" s="1"/>
  <c r="N160" i="10" s="1"/>
  <c r="O160" i="10" s="1"/>
  <c r="P160" i="10" s="1"/>
  <c r="Q160" i="10" s="1"/>
  <c r="R160" i="10" s="1"/>
  <c r="S160" i="10" s="1"/>
  <c r="T160" i="10" s="1"/>
  <c r="U160" i="10" s="1"/>
  <c r="V160" i="10" s="1"/>
  <c r="W160" i="10" s="1"/>
  <c r="X160" i="10" s="1"/>
  <c r="Y160" i="10" s="1"/>
  <c r="Z160" i="10" s="1"/>
  <c r="AA160" i="10" s="1"/>
  <c r="AB160" i="10" s="1"/>
  <c r="AC160" i="10" s="1"/>
  <c r="AD160" i="10" s="1"/>
  <c r="AE160" i="10" s="1"/>
  <c r="AF160" i="10" s="1"/>
  <c r="AG160" i="10" s="1"/>
  <c r="AH160" i="10" s="1"/>
  <c r="H158" i="10"/>
  <c r="I158" i="10" s="1"/>
  <c r="J158" i="10" s="1"/>
  <c r="K158" i="10" s="1"/>
  <c r="L158" i="10" s="1"/>
  <c r="M158" i="10" s="1"/>
  <c r="N158" i="10" s="1"/>
  <c r="O158" i="10" s="1"/>
  <c r="P158" i="10" s="1"/>
  <c r="Q158" i="10" s="1"/>
  <c r="R158" i="10" s="1"/>
  <c r="S158" i="10" s="1"/>
  <c r="T158" i="10" s="1"/>
  <c r="U158" i="10" s="1"/>
  <c r="V158" i="10" s="1"/>
  <c r="W158" i="10" s="1"/>
  <c r="X158" i="10" s="1"/>
  <c r="Y158" i="10" s="1"/>
  <c r="Z158" i="10" s="1"/>
  <c r="AA158" i="10" s="1"/>
  <c r="AB158" i="10" s="1"/>
  <c r="AC158" i="10" s="1"/>
  <c r="AD158" i="10" s="1"/>
  <c r="AE158" i="10" s="1"/>
  <c r="AF158" i="10" s="1"/>
  <c r="AG158" i="10" s="1"/>
  <c r="AH158" i="10" s="1"/>
  <c r="H157" i="10"/>
  <c r="I157" i="10" s="1"/>
  <c r="J157" i="10" s="1"/>
  <c r="K157" i="10" s="1"/>
  <c r="L157" i="10" s="1"/>
  <c r="M157" i="10" s="1"/>
  <c r="N157" i="10" s="1"/>
  <c r="O157" i="10" s="1"/>
  <c r="P157" i="10" s="1"/>
  <c r="Q157" i="10" s="1"/>
  <c r="R157" i="10" s="1"/>
  <c r="S157" i="10" s="1"/>
  <c r="T157" i="10" s="1"/>
  <c r="U157" i="10" s="1"/>
  <c r="V157" i="10" s="1"/>
  <c r="W157" i="10" s="1"/>
  <c r="X157" i="10" s="1"/>
  <c r="Y157" i="10" s="1"/>
  <c r="Z157" i="10" s="1"/>
  <c r="AA157" i="10" s="1"/>
  <c r="AB157" i="10" s="1"/>
  <c r="AC157" i="10" s="1"/>
  <c r="AD157" i="10" s="1"/>
  <c r="AE157" i="10" s="1"/>
  <c r="AF157" i="10" s="1"/>
  <c r="AG157" i="10" s="1"/>
  <c r="AH157" i="10" s="1"/>
  <c r="H156" i="10"/>
  <c r="I156" i="10" s="1"/>
  <c r="J156" i="10" s="1"/>
  <c r="K156" i="10" s="1"/>
  <c r="L156" i="10" s="1"/>
  <c r="M156" i="10" s="1"/>
  <c r="N156" i="10" s="1"/>
  <c r="O156" i="10" s="1"/>
  <c r="P156" i="10" s="1"/>
  <c r="Q156" i="10" s="1"/>
  <c r="R156" i="10" s="1"/>
  <c r="S156" i="10" s="1"/>
  <c r="T156" i="10" s="1"/>
  <c r="U156" i="10" s="1"/>
  <c r="V156" i="10" s="1"/>
  <c r="W156" i="10" s="1"/>
  <c r="X156" i="10" s="1"/>
  <c r="Y156" i="10" s="1"/>
  <c r="Z156" i="10" s="1"/>
  <c r="AA156" i="10" s="1"/>
  <c r="AB156" i="10" s="1"/>
  <c r="AC156" i="10" s="1"/>
  <c r="AD156" i="10" s="1"/>
  <c r="AE156" i="10" s="1"/>
  <c r="AF156" i="10" s="1"/>
  <c r="AG156" i="10" s="1"/>
  <c r="AH156" i="10" s="1"/>
  <c r="H155" i="10"/>
  <c r="I155" i="10" s="1"/>
  <c r="J155" i="10" s="1"/>
  <c r="K155" i="10" s="1"/>
  <c r="L155" i="10" s="1"/>
  <c r="M155" i="10" s="1"/>
  <c r="N155" i="10" s="1"/>
  <c r="O155" i="10" s="1"/>
  <c r="P155" i="10" s="1"/>
  <c r="Q155" i="10" s="1"/>
  <c r="R155" i="10" s="1"/>
  <c r="S155" i="10" s="1"/>
  <c r="T155" i="10" s="1"/>
  <c r="U155" i="10" s="1"/>
  <c r="V155" i="10" s="1"/>
  <c r="W155" i="10" s="1"/>
  <c r="X155" i="10" s="1"/>
  <c r="Y155" i="10" s="1"/>
  <c r="Z155" i="10" s="1"/>
  <c r="AA155" i="10" s="1"/>
  <c r="AB155" i="10" s="1"/>
  <c r="AC155" i="10" s="1"/>
  <c r="AD155" i="10" s="1"/>
  <c r="AE155" i="10" s="1"/>
  <c r="AF155" i="10" s="1"/>
  <c r="AG155" i="10" s="1"/>
  <c r="AH155" i="10" s="1"/>
  <c r="H154" i="10"/>
  <c r="I154" i="10" s="1"/>
  <c r="J154" i="10" s="1"/>
  <c r="K154" i="10" s="1"/>
  <c r="L154" i="10" s="1"/>
  <c r="M154" i="10" s="1"/>
  <c r="N154" i="10" s="1"/>
  <c r="O154" i="10" s="1"/>
  <c r="P154" i="10" s="1"/>
  <c r="Q154" i="10" s="1"/>
  <c r="R154" i="10" s="1"/>
  <c r="S154" i="10" s="1"/>
  <c r="T154" i="10" s="1"/>
  <c r="U154" i="10" s="1"/>
  <c r="V154" i="10" s="1"/>
  <c r="W154" i="10" s="1"/>
  <c r="X154" i="10" s="1"/>
  <c r="Y154" i="10" s="1"/>
  <c r="Z154" i="10" s="1"/>
  <c r="AA154" i="10" s="1"/>
  <c r="AB154" i="10" s="1"/>
  <c r="AC154" i="10" s="1"/>
  <c r="AD154" i="10" s="1"/>
  <c r="AE154" i="10" s="1"/>
  <c r="AF154" i="10" s="1"/>
  <c r="AG154" i="10" s="1"/>
  <c r="AH154" i="10" s="1"/>
  <c r="H153" i="10"/>
  <c r="I153" i="10" s="1"/>
  <c r="J153" i="10" s="1"/>
  <c r="K153" i="10" s="1"/>
  <c r="L153" i="10" s="1"/>
  <c r="M153" i="10" s="1"/>
  <c r="N153" i="10" s="1"/>
  <c r="O153" i="10" s="1"/>
  <c r="P153" i="10" s="1"/>
  <c r="Q153" i="10" s="1"/>
  <c r="R153" i="10" s="1"/>
  <c r="S153" i="10" s="1"/>
  <c r="T153" i="10" s="1"/>
  <c r="U153" i="10" s="1"/>
  <c r="V153" i="10" s="1"/>
  <c r="W153" i="10" s="1"/>
  <c r="X153" i="10" s="1"/>
  <c r="Y153" i="10" s="1"/>
  <c r="Z153" i="10" s="1"/>
  <c r="AA153" i="10" s="1"/>
  <c r="AB153" i="10" s="1"/>
  <c r="AC153" i="10" s="1"/>
  <c r="AD153" i="10" s="1"/>
  <c r="AE153" i="10" s="1"/>
  <c r="AF153" i="10" s="1"/>
  <c r="AG153" i="10" s="1"/>
  <c r="AH153" i="10" s="1"/>
  <c r="H151" i="10"/>
  <c r="I151" i="10" s="1"/>
  <c r="J151" i="10" s="1"/>
  <c r="K151" i="10" s="1"/>
  <c r="L151" i="10" s="1"/>
  <c r="M151" i="10" s="1"/>
  <c r="N151" i="10" s="1"/>
  <c r="O151" i="10" s="1"/>
  <c r="P151" i="10" s="1"/>
  <c r="Q151" i="10" s="1"/>
  <c r="R151" i="10" s="1"/>
  <c r="S151" i="10" s="1"/>
  <c r="T151" i="10" s="1"/>
  <c r="U151" i="10" s="1"/>
  <c r="V151" i="10" s="1"/>
  <c r="W151" i="10" s="1"/>
  <c r="X151" i="10" s="1"/>
  <c r="Y151" i="10" s="1"/>
  <c r="Z151" i="10" s="1"/>
  <c r="AA151" i="10" s="1"/>
  <c r="AB151" i="10" s="1"/>
  <c r="AC151" i="10" s="1"/>
  <c r="AD151" i="10" s="1"/>
  <c r="AE151" i="10" s="1"/>
  <c r="AF151" i="10" s="1"/>
  <c r="AG151" i="10" s="1"/>
  <c r="AH151" i="10" s="1"/>
  <c r="H150" i="10"/>
  <c r="I150" i="10" s="1"/>
  <c r="J150" i="10" s="1"/>
  <c r="K150" i="10" s="1"/>
  <c r="L150" i="10" s="1"/>
  <c r="M150" i="10" s="1"/>
  <c r="N150" i="10" s="1"/>
  <c r="O150" i="10" s="1"/>
  <c r="P150" i="10" s="1"/>
  <c r="Q150" i="10" s="1"/>
  <c r="R150" i="10" s="1"/>
  <c r="S150" i="10" s="1"/>
  <c r="T150" i="10" s="1"/>
  <c r="U150" i="10" s="1"/>
  <c r="V150" i="10" s="1"/>
  <c r="W150" i="10" s="1"/>
  <c r="X150" i="10" s="1"/>
  <c r="Y150" i="10" s="1"/>
  <c r="Z150" i="10" s="1"/>
  <c r="AA150" i="10" s="1"/>
  <c r="AB150" i="10" s="1"/>
  <c r="AC150" i="10" s="1"/>
  <c r="AD150" i="10" s="1"/>
  <c r="AE150" i="10" s="1"/>
  <c r="AF150" i="10" s="1"/>
  <c r="AG150" i="10" s="1"/>
  <c r="AH150" i="10" s="1"/>
  <c r="H149" i="10"/>
  <c r="I149" i="10" s="1"/>
  <c r="J149" i="10" s="1"/>
  <c r="K149" i="10" s="1"/>
  <c r="L149" i="10" s="1"/>
  <c r="M149" i="10" s="1"/>
  <c r="N149" i="10" s="1"/>
  <c r="O149" i="10" s="1"/>
  <c r="P149" i="10" s="1"/>
  <c r="Q149" i="10" s="1"/>
  <c r="R149" i="10" s="1"/>
  <c r="S149" i="10" s="1"/>
  <c r="T149" i="10" s="1"/>
  <c r="U149" i="10" s="1"/>
  <c r="V149" i="10" s="1"/>
  <c r="W149" i="10" s="1"/>
  <c r="X149" i="10" s="1"/>
  <c r="Y149" i="10" s="1"/>
  <c r="Z149" i="10" s="1"/>
  <c r="AA149" i="10" s="1"/>
  <c r="AB149" i="10" s="1"/>
  <c r="AC149" i="10" s="1"/>
  <c r="AD149" i="10" s="1"/>
  <c r="AE149" i="10" s="1"/>
  <c r="AF149" i="10" s="1"/>
  <c r="AG149" i="10" s="1"/>
  <c r="AH149" i="10" s="1"/>
  <c r="H148" i="10"/>
  <c r="I148" i="10" s="1"/>
  <c r="J148" i="10" s="1"/>
  <c r="K148" i="10" s="1"/>
  <c r="L148" i="10" s="1"/>
  <c r="M148" i="10" s="1"/>
  <c r="N148" i="10" s="1"/>
  <c r="O148" i="10" s="1"/>
  <c r="P148" i="10" s="1"/>
  <c r="Q148" i="10" s="1"/>
  <c r="R148" i="10" s="1"/>
  <c r="S148" i="10" s="1"/>
  <c r="T148" i="10" s="1"/>
  <c r="U148" i="10" s="1"/>
  <c r="V148" i="10" s="1"/>
  <c r="W148" i="10" s="1"/>
  <c r="X148" i="10" s="1"/>
  <c r="Y148" i="10" s="1"/>
  <c r="Z148" i="10" s="1"/>
  <c r="AA148" i="10" s="1"/>
  <c r="AB148" i="10" s="1"/>
  <c r="AC148" i="10" s="1"/>
  <c r="AD148" i="10" s="1"/>
  <c r="AE148" i="10" s="1"/>
  <c r="AF148" i="10" s="1"/>
  <c r="AG148" i="10" s="1"/>
  <c r="AH148" i="10" s="1"/>
  <c r="H147" i="10"/>
  <c r="I147" i="10" s="1"/>
  <c r="J147" i="10" s="1"/>
  <c r="K147" i="10" s="1"/>
  <c r="L147" i="10" s="1"/>
  <c r="M147" i="10" s="1"/>
  <c r="N147" i="10" s="1"/>
  <c r="O147" i="10" s="1"/>
  <c r="P147" i="10" s="1"/>
  <c r="Q147" i="10" s="1"/>
  <c r="R147" i="10" s="1"/>
  <c r="S147" i="10" s="1"/>
  <c r="T147" i="10" s="1"/>
  <c r="U147" i="10" s="1"/>
  <c r="V147" i="10" s="1"/>
  <c r="W147" i="10" s="1"/>
  <c r="X147" i="10" s="1"/>
  <c r="Y147" i="10" s="1"/>
  <c r="Z147" i="10" s="1"/>
  <c r="AA147" i="10" s="1"/>
  <c r="AB147" i="10" s="1"/>
  <c r="AC147" i="10" s="1"/>
  <c r="AD147" i="10" s="1"/>
  <c r="AE147" i="10" s="1"/>
  <c r="AF147" i="10" s="1"/>
  <c r="AG147" i="10" s="1"/>
  <c r="AH147" i="10" s="1"/>
  <c r="H146" i="10"/>
  <c r="I146" i="10" s="1"/>
  <c r="J146" i="10" s="1"/>
  <c r="K146" i="10" s="1"/>
  <c r="L146" i="10" s="1"/>
  <c r="M146" i="10" s="1"/>
  <c r="N146" i="10" s="1"/>
  <c r="O146" i="10" s="1"/>
  <c r="P146" i="10" s="1"/>
  <c r="Q146" i="10" s="1"/>
  <c r="R146" i="10" s="1"/>
  <c r="S146" i="10" s="1"/>
  <c r="T146" i="10" s="1"/>
  <c r="U146" i="10" s="1"/>
  <c r="V146" i="10" s="1"/>
  <c r="W146" i="10" s="1"/>
  <c r="X146" i="10" s="1"/>
  <c r="Y146" i="10" s="1"/>
  <c r="Z146" i="10" s="1"/>
  <c r="AA146" i="10" s="1"/>
  <c r="AB146" i="10" s="1"/>
  <c r="AC146" i="10" s="1"/>
  <c r="AD146" i="10" s="1"/>
  <c r="AE146" i="10" s="1"/>
  <c r="AF146" i="10" s="1"/>
  <c r="AG146" i="10" s="1"/>
  <c r="AH146" i="10" s="1"/>
  <c r="H144" i="10"/>
  <c r="I144" i="10" s="1"/>
  <c r="J144" i="10" s="1"/>
  <c r="K144" i="10" s="1"/>
  <c r="L144" i="10" s="1"/>
  <c r="M144" i="10" s="1"/>
  <c r="N144" i="10" s="1"/>
  <c r="O144" i="10" s="1"/>
  <c r="P144" i="10" s="1"/>
  <c r="Q144" i="10" s="1"/>
  <c r="R144" i="10" s="1"/>
  <c r="S144" i="10" s="1"/>
  <c r="T144" i="10" s="1"/>
  <c r="U144" i="10" s="1"/>
  <c r="V144" i="10" s="1"/>
  <c r="W144" i="10" s="1"/>
  <c r="X144" i="10" s="1"/>
  <c r="Y144" i="10" s="1"/>
  <c r="Z144" i="10" s="1"/>
  <c r="AA144" i="10" s="1"/>
  <c r="AB144" i="10" s="1"/>
  <c r="AC144" i="10" s="1"/>
  <c r="AD144" i="10" s="1"/>
  <c r="AE144" i="10" s="1"/>
  <c r="AF144" i="10" s="1"/>
  <c r="AG144" i="10" s="1"/>
  <c r="AH144" i="10" s="1"/>
  <c r="H143" i="10"/>
  <c r="I143" i="10" s="1"/>
  <c r="J143" i="10" s="1"/>
  <c r="K143" i="10" s="1"/>
  <c r="L143" i="10" s="1"/>
  <c r="M143" i="10" s="1"/>
  <c r="N143" i="10" s="1"/>
  <c r="O143" i="10" s="1"/>
  <c r="P143" i="10" s="1"/>
  <c r="Q143" i="10" s="1"/>
  <c r="R143" i="10" s="1"/>
  <c r="S143" i="10" s="1"/>
  <c r="T143" i="10" s="1"/>
  <c r="U143" i="10" s="1"/>
  <c r="V143" i="10" s="1"/>
  <c r="W143" i="10" s="1"/>
  <c r="X143" i="10" s="1"/>
  <c r="Y143" i="10" s="1"/>
  <c r="Z143" i="10" s="1"/>
  <c r="AA143" i="10" s="1"/>
  <c r="AB143" i="10" s="1"/>
  <c r="AC143" i="10" s="1"/>
  <c r="AD143" i="10" s="1"/>
  <c r="AE143" i="10" s="1"/>
  <c r="AF143" i="10" s="1"/>
  <c r="AG143" i="10" s="1"/>
  <c r="AH143" i="10" s="1"/>
  <c r="H142" i="10"/>
  <c r="I142" i="10" s="1"/>
  <c r="J142" i="10" s="1"/>
  <c r="K142" i="10" s="1"/>
  <c r="L142" i="10" s="1"/>
  <c r="M142" i="10" s="1"/>
  <c r="N142" i="10" s="1"/>
  <c r="O142" i="10" s="1"/>
  <c r="P142" i="10" s="1"/>
  <c r="Q142" i="10" s="1"/>
  <c r="R142" i="10" s="1"/>
  <c r="S142" i="10" s="1"/>
  <c r="T142" i="10" s="1"/>
  <c r="U142" i="10" s="1"/>
  <c r="V142" i="10" s="1"/>
  <c r="W142" i="10" s="1"/>
  <c r="X142" i="10" s="1"/>
  <c r="Y142" i="10" s="1"/>
  <c r="Z142" i="10" s="1"/>
  <c r="AA142" i="10" s="1"/>
  <c r="AB142" i="10" s="1"/>
  <c r="AC142" i="10" s="1"/>
  <c r="AD142" i="10" s="1"/>
  <c r="AE142" i="10" s="1"/>
  <c r="AF142" i="10" s="1"/>
  <c r="AG142" i="10" s="1"/>
  <c r="AH142" i="10" s="1"/>
  <c r="H141" i="10"/>
  <c r="I141" i="10" s="1"/>
  <c r="J141" i="10" s="1"/>
  <c r="K141" i="10" s="1"/>
  <c r="L141" i="10" s="1"/>
  <c r="M141" i="10" s="1"/>
  <c r="N141" i="10" s="1"/>
  <c r="O141" i="10" s="1"/>
  <c r="P141" i="10" s="1"/>
  <c r="Q141" i="10" s="1"/>
  <c r="R141" i="10" s="1"/>
  <c r="S141" i="10" s="1"/>
  <c r="T141" i="10" s="1"/>
  <c r="U141" i="10" s="1"/>
  <c r="V141" i="10" s="1"/>
  <c r="W141" i="10" s="1"/>
  <c r="X141" i="10" s="1"/>
  <c r="Y141" i="10" s="1"/>
  <c r="Z141" i="10" s="1"/>
  <c r="AA141" i="10" s="1"/>
  <c r="AB141" i="10" s="1"/>
  <c r="AC141" i="10" s="1"/>
  <c r="AD141" i="10" s="1"/>
  <c r="AE141" i="10" s="1"/>
  <c r="AF141" i="10" s="1"/>
  <c r="AG141" i="10" s="1"/>
  <c r="AH141" i="10" s="1"/>
  <c r="H140" i="10"/>
  <c r="I140" i="10" s="1"/>
  <c r="J140" i="10" s="1"/>
  <c r="K140" i="10" s="1"/>
  <c r="L140" i="10" s="1"/>
  <c r="M140" i="10" s="1"/>
  <c r="N140" i="10" s="1"/>
  <c r="O140" i="10" s="1"/>
  <c r="P140" i="10" s="1"/>
  <c r="Q140" i="10" s="1"/>
  <c r="R140" i="10" s="1"/>
  <c r="S140" i="10" s="1"/>
  <c r="T140" i="10" s="1"/>
  <c r="U140" i="10" s="1"/>
  <c r="V140" i="10" s="1"/>
  <c r="W140" i="10" s="1"/>
  <c r="X140" i="10" s="1"/>
  <c r="Y140" i="10" s="1"/>
  <c r="Z140" i="10" s="1"/>
  <c r="AA140" i="10" s="1"/>
  <c r="AB140" i="10" s="1"/>
  <c r="AC140" i="10" s="1"/>
  <c r="AD140" i="10" s="1"/>
  <c r="AE140" i="10" s="1"/>
  <c r="AF140" i="10" s="1"/>
  <c r="AG140" i="10" s="1"/>
  <c r="AH140" i="10" s="1"/>
  <c r="H139" i="10"/>
  <c r="I139" i="10" s="1"/>
  <c r="J139" i="10" s="1"/>
  <c r="K139" i="10" s="1"/>
  <c r="L139" i="10" s="1"/>
  <c r="M139" i="10" s="1"/>
  <c r="N139" i="10" s="1"/>
  <c r="O139" i="10" s="1"/>
  <c r="P139" i="10" s="1"/>
  <c r="Q139" i="10" s="1"/>
  <c r="R139" i="10" s="1"/>
  <c r="S139" i="10" s="1"/>
  <c r="T139" i="10" s="1"/>
  <c r="U139" i="10" s="1"/>
  <c r="V139" i="10" s="1"/>
  <c r="W139" i="10" s="1"/>
  <c r="X139" i="10" s="1"/>
  <c r="Y139" i="10" s="1"/>
  <c r="Z139" i="10" s="1"/>
  <c r="AA139" i="10" s="1"/>
  <c r="AB139" i="10" s="1"/>
  <c r="AC139" i="10" s="1"/>
  <c r="AD139" i="10" s="1"/>
  <c r="AE139" i="10" s="1"/>
  <c r="AF139" i="10" s="1"/>
  <c r="AG139" i="10" s="1"/>
  <c r="AH139" i="10" s="1"/>
  <c r="H137" i="10"/>
  <c r="I137" i="10" s="1"/>
  <c r="J137" i="10" s="1"/>
  <c r="K137" i="10" s="1"/>
  <c r="L137" i="10" s="1"/>
  <c r="M137" i="10" s="1"/>
  <c r="N137" i="10" s="1"/>
  <c r="O137" i="10" s="1"/>
  <c r="P137" i="10" s="1"/>
  <c r="Q137" i="10" s="1"/>
  <c r="R137" i="10" s="1"/>
  <c r="S137" i="10" s="1"/>
  <c r="T137" i="10" s="1"/>
  <c r="U137" i="10" s="1"/>
  <c r="V137" i="10" s="1"/>
  <c r="W137" i="10" s="1"/>
  <c r="X137" i="10" s="1"/>
  <c r="Y137" i="10" s="1"/>
  <c r="Z137" i="10" s="1"/>
  <c r="AA137" i="10" s="1"/>
  <c r="AB137" i="10" s="1"/>
  <c r="AC137" i="10" s="1"/>
  <c r="AD137" i="10" s="1"/>
  <c r="AE137" i="10" s="1"/>
  <c r="AF137" i="10" s="1"/>
  <c r="AG137" i="10" s="1"/>
  <c r="AH137" i="10" s="1"/>
  <c r="H136" i="10"/>
  <c r="I136" i="10" s="1"/>
  <c r="J136" i="10" s="1"/>
  <c r="K136" i="10" s="1"/>
  <c r="L136" i="10" s="1"/>
  <c r="M136" i="10" s="1"/>
  <c r="N136" i="10" s="1"/>
  <c r="O136" i="10" s="1"/>
  <c r="P136" i="10" s="1"/>
  <c r="Q136" i="10" s="1"/>
  <c r="R136" i="10" s="1"/>
  <c r="S136" i="10" s="1"/>
  <c r="T136" i="10" s="1"/>
  <c r="U136" i="10" s="1"/>
  <c r="V136" i="10" s="1"/>
  <c r="W136" i="10" s="1"/>
  <c r="X136" i="10" s="1"/>
  <c r="Y136" i="10" s="1"/>
  <c r="Z136" i="10" s="1"/>
  <c r="AA136" i="10" s="1"/>
  <c r="AB136" i="10" s="1"/>
  <c r="AC136" i="10" s="1"/>
  <c r="AD136" i="10" s="1"/>
  <c r="AE136" i="10" s="1"/>
  <c r="AF136" i="10" s="1"/>
  <c r="AG136" i="10" s="1"/>
  <c r="AH136" i="10" s="1"/>
  <c r="J68" i="46" l="1"/>
  <c r="J56" i="46" s="1"/>
  <c r="K62" i="46"/>
  <c r="K65" i="46"/>
  <c r="K53" i="46" s="1"/>
  <c r="L59" i="46"/>
  <c r="K63" i="46"/>
  <c r="J69" i="46"/>
  <c r="J57" i="46" s="1"/>
  <c r="J94" i="46"/>
  <c r="I100" i="46"/>
  <c r="I88" i="46" s="1"/>
  <c r="J66" i="46"/>
  <c r="J54" i="46" s="1"/>
  <c r="K60" i="46"/>
  <c r="K99" i="46"/>
  <c r="K87" i="46" s="1"/>
  <c r="L93" i="46"/>
  <c r="K96" i="46"/>
  <c r="J102" i="46"/>
  <c r="J90" i="46" s="1"/>
  <c r="L95" i="46"/>
  <c r="K101" i="46"/>
  <c r="K89" i="46" s="1"/>
  <c r="K103" i="46"/>
  <c r="K91" i="46" s="1"/>
  <c r="L97" i="46"/>
  <c r="K67" i="46"/>
  <c r="K55" i="46" s="1"/>
  <c r="L61" i="46"/>
  <c r="K27" i="46"/>
  <c r="J33" i="46"/>
  <c r="J21" i="46" s="1"/>
  <c r="J34" i="46"/>
  <c r="J22" i="46" s="1"/>
  <c r="K28" i="46"/>
  <c r="K31" i="46"/>
  <c r="J37" i="46"/>
  <c r="J25" i="46" s="1"/>
  <c r="K29" i="46"/>
  <c r="J35" i="46"/>
  <c r="J23" i="46" s="1"/>
  <c r="J36" i="46"/>
  <c r="J24" i="46" s="1"/>
  <c r="K30" i="46"/>
  <c r="E12" i="1"/>
  <c r="D22" i="1"/>
  <c r="P9" i="37"/>
  <c r="P8" i="37"/>
  <c r="P7" i="37"/>
  <c r="G469" i="10"/>
  <c r="M41" i="18"/>
  <c r="C9" i="3"/>
  <c r="L2" i="4" l="1"/>
  <c r="K68" i="46"/>
  <c r="K56" i="46" s="1"/>
  <c r="L62" i="46"/>
  <c r="L65" i="46"/>
  <c r="L53" i="46" s="1"/>
  <c r="M59" i="46"/>
  <c r="K69" i="46"/>
  <c r="K57" i="46" s="1"/>
  <c r="L63" i="46"/>
  <c r="J100" i="46"/>
  <c r="J88" i="46" s="1"/>
  <c r="K94" i="46"/>
  <c r="K66" i="46"/>
  <c r="K54" i="46" s="1"/>
  <c r="L60" i="46"/>
  <c r="L96" i="46"/>
  <c r="K102" i="46"/>
  <c r="K90" i="46" s="1"/>
  <c r="M95" i="46"/>
  <c r="L101" i="46"/>
  <c r="L89" i="46" s="1"/>
  <c r="M97" i="46"/>
  <c r="L103" i="46"/>
  <c r="L91" i="46" s="1"/>
  <c r="M93" i="46"/>
  <c r="L99" i="46"/>
  <c r="L87" i="46" s="1"/>
  <c r="M61" i="46"/>
  <c r="L67" i="46"/>
  <c r="L55" i="46" s="1"/>
  <c r="L29" i="46"/>
  <c r="K35" i="46"/>
  <c r="K23" i="46" s="1"/>
  <c r="K37" i="46"/>
  <c r="K25" i="46" s="1"/>
  <c r="L31" i="46"/>
  <c r="K36" i="46"/>
  <c r="K24" i="46" s="1"/>
  <c r="L30" i="46"/>
  <c r="K34" i="46"/>
  <c r="K22" i="46" s="1"/>
  <c r="L28" i="46"/>
  <c r="K33" i="46"/>
  <c r="K21" i="46" s="1"/>
  <c r="L27" i="46"/>
  <c r="BQ473" i="10"/>
  <c r="BQ479" i="10" s="1"/>
  <c r="BP473" i="10"/>
  <c r="BP479" i="10" s="1"/>
  <c r="BO473" i="10"/>
  <c r="BO479" i="10" s="1"/>
  <c r="G480" i="10"/>
  <c r="D52" i="18"/>
  <c r="D51" i="18"/>
  <c r="D50" i="18"/>
  <c r="D49" i="18"/>
  <c r="H31" i="18" s="1"/>
  <c r="D48" i="18"/>
  <c r="M62" i="46" l="1"/>
  <c r="L68" i="46"/>
  <c r="L56" i="46" s="1"/>
  <c r="M65" i="46"/>
  <c r="M53" i="46" s="1"/>
  <c r="N59" i="46"/>
  <c r="L69" i="46"/>
  <c r="L57" i="46" s="1"/>
  <c r="M63" i="46"/>
  <c r="K100" i="46"/>
  <c r="K88" i="46" s="1"/>
  <c r="L94" i="46"/>
  <c r="L66" i="46"/>
  <c r="L54" i="46" s="1"/>
  <c r="M60" i="46"/>
  <c r="M101" i="46"/>
  <c r="M89" i="46" s="1"/>
  <c r="N95" i="46"/>
  <c r="M99" i="46"/>
  <c r="M87" i="46" s="1"/>
  <c r="N93" i="46"/>
  <c r="N97" i="46"/>
  <c r="M103" i="46"/>
  <c r="M91" i="46" s="1"/>
  <c r="L102" i="46"/>
  <c r="L90" i="46" s="1"/>
  <c r="M96" i="46"/>
  <c r="M67" i="46"/>
  <c r="M55" i="46" s="1"/>
  <c r="N61" i="46"/>
  <c r="L34" i="46"/>
  <c r="L22" i="46" s="1"/>
  <c r="M28" i="46"/>
  <c r="M30" i="46"/>
  <c r="L36" i="46"/>
  <c r="L24" i="46" s="1"/>
  <c r="M31" i="46"/>
  <c r="L37" i="46"/>
  <c r="L25" i="46" s="1"/>
  <c r="M27" i="46"/>
  <c r="L33" i="46"/>
  <c r="L21" i="46" s="1"/>
  <c r="L35" i="46"/>
  <c r="L23" i="46" s="1"/>
  <c r="M29" i="46"/>
  <c r="E291" i="39"/>
  <c r="E291" i="35"/>
  <c r="H37" i="18"/>
  <c r="H36" i="18"/>
  <c r="H35" i="18"/>
  <c r="H34" i="18"/>
  <c r="N62" i="46" l="1"/>
  <c r="M68" i="46"/>
  <c r="M56" i="46" s="1"/>
  <c r="N65" i="46"/>
  <c r="N53" i="46" s="1"/>
  <c r="O59" i="46"/>
  <c r="M69" i="46"/>
  <c r="M57" i="46" s="1"/>
  <c r="N63" i="46"/>
  <c r="L100" i="46"/>
  <c r="L88" i="46" s="1"/>
  <c r="M94" i="46"/>
  <c r="N60" i="46"/>
  <c r="M66" i="46"/>
  <c r="M54" i="46" s="1"/>
  <c r="M102" i="46"/>
  <c r="M90" i="46" s="1"/>
  <c r="N96" i="46"/>
  <c r="N101" i="46"/>
  <c r="N89" i="46" s="1"/>
  <c r="O95" i="46"/>
  <c r="O97" i="46"/>
  <c r="N103" i="46"/>
  <c r="N91" i="46" s="1"/>
  <c r="O93" i="46"/>
  <c r="N99" i="46"/>
  <c r="N87" i="46" s="1"/>
  <c r="O61" i="46"/>
  <c r="N67" i="46"/>
  <c r="N55" i="46" s="1"/>
  <c r="M33" i="46"/>
  <c r="M21" i="46" s="1"/>
  <c r="N27" i="46"/>
  <c r="M35" i="46"/>
  <c r="M23" i="46" s="1"/>
  <c r="N29" i="46"/>
  <c r="N28" i="46"/>
  <c r="M34" i="46"/>
  <c r="M22" i="46" s="1"/>
  <c r="N31" i="46"/>
  <c r="M37" i="46"/>
  <c r="M25" i="46" s="1"/>
  <c r="N30" i="46"/>
  <c r="M36" i="46"/>
  <c r="M24" i="46" s="1"/>
  <c r="BP411" i="39"/>
  <c r="BP409" i="39"/>
  <c r="BP407" i="39"/>
  <c r="BO411" i="39"/>
  <c r="BN411" i="39"/>
  <c r="BM411" i="39"/>
  <c r="BL411" i="39"/>
  <c r="BK411" i="39"/>
  <c r="BJ411" i="39"/>
  <c r="BI411" i="39"/>
  <c r="BH411" i="39"/>
  <c r="BG411" i="39"/>
  <c r="BF411" i="39"/>
  <c r="BE411" i="39"/>
  <c r="BD411" i="39"/>
  <c r="BC411" i="39"/>
  <c r="BB411" i="39"/>
  <c r="BA411" i="39"/>
  <c r="AZ411" i="39"/>
  <c r="AY411" i="39"/>
  <c r="AX411" i="39"/>
  <c r="AW411" i="39"/>
  <c r="AV411" i="39"/>
  <c r="AU411" i="39"/>
  <c r="AT411" i="39"/>
  <c r="AS411" i="39"/>
  <c r="AR411" i="39"/>
  <c r="AQ411" i="39"/>
  <c r="AP411" i="39"/>
  <c r="AO411" i="39"/>
  <c r="AN411" i="39"/>
  <c r="AM411" i="39"/>
  <c r="AL411" i="39"/>
  <c r="AK411" i="39"/>
  <c r="AJ411" i="39"/>
  <c r="AI411" i="39"/>
  <c r="AH411" i="39"/>
  <c r="AG411" i="39"/>
  <c r="AF411" i="39"/>
  <c r="AE411" i="39"/>
  <c r="AD411" i="39"/>
  <c r="AC411" i="39"/>
  <c r="AB411" i="39"/>
  <c r="AA411" i="39"/>
  <c r="Z411" i="39"/>
  <c r="Y411" i="39"/>
  <c r="X411" i="39"/>
  <c r="W411" i="39"/>
  <c r="V411" i="39"/>
  <c r="U411" i="39"/>
  <c r="T411" i="39"/>
  <c r="S411" i="39"/>
  <c r="R411" i="39"/>
  <c r="Q411" i="39"/>
  <c r="P411" i="39"/>
  <c r="O411" i="39"/>
  <c r="N411" i="39"/>
  <c r="M411" i="39"/>
  <c r="L411" i="39"/>
  <c r="K411" i="39"/>
  <c r="J411" i="39"/>
  <c r="I411" i="39"/>
  <c r="H411" i="39"/>
  <c r="G411" i="39"/>
  <c r="F411" i="39"/>
  <c r="BO409" i="39"/>
  <c r="BN409" i="39"/>
  <c r="BM409" i="39"/>
  <c r="BL409" i="39"/>
  <c r="BK409" i="39"/>
  <c r="BJ409" i="39"/>
  <c r="BI409" i="39"/>
  <c r="BH409" i="39"/>
  <c r="BG409" i="39"/>
  <c r="BF409" i="39"/>
  <c r="BE409" i="39"/>
  <c r="BD409" i="39"/>
  <c r="BC409" i="39"/>
  <c r="BB409" i="39"/>
  <c r="BA409" i="39"/>
  <c r="AZ409" i="39"/>
  <c r="AY409" i="39"/>
  <c r="AX409" i="39"/>
  <c r="AW409" i="39"/>
  <c r="AV409" i="39"/>
  <c r="AU409" i="39"/>
  <c r="AT409" i="39"/>
  <c r="AS409" i="39"/>
  <c r="AR409" i="39"/>
  <c r="AQ409" i="39"/>
  <c r="AP409" i="39"/>
  <c r="AO409" i="39"/>
  <c r="AN409" i="39"/>
  <c r="AM409" i="39"/>
  <c r="AL409" i="39"/>
  <c r="AK409" i="39"/>
  <c r="AJ409" i="39"/>
  <c r="AI409" i="39"/>
  <c r="AH409" i="39"/>
  <c r="AG409" i="39"/>
  <c r="AF409" i="39"/>
  <c r="AE409" i="39"/>
  <c r="AD409" i="39"/>
  <c r="AC409" i="39"/>
  <c r="AB409" i="39"/>
  <c r="AA409" i="39"/>
  <c r="Z409" i="39"/>
  <c r="Y409" i="39"/>
  <c r="X409" i="39"/>
  <c r="W409" i="39"/>
  <c r="V409" i="39"/>
  <c r="U409" i="39"/>
  <c r="T409" i="39"/>
  <c r="S409" i="39"/>
  <c r="R409" i="39"/>
  <c r="Q409" i="39"/>
  <c r="P409" i="39"/>
  <c r="O409" i="39"/>
  <c r="N409" i="39"/>
  <c r="M409" i="39"/>
  <c r="L409" i="39"/>
  <c r="K409" i="39"/>
  <c r="J409" i="39"/>
  <c r="I409" i="39"/>
  <c r="H409" i="39"/>
  <c r="G409" i="39"/>
  <c r="F409" i="39"/>
  <c r="BO407" i="39"/>
  <c r="BN407" i="39"/>
  <c r="BM407" i="39"/>
  <c r="BL407" i="39"/>
  <c r="BK407" i="39"/>
  <c r="BJ407" i="39"/>
  <c r="BI407" i="39"/>
  <c r="BH407" i="39"/>
  <c r="BG407" i="39"/>
  <c r="BF407" i="39"/>
  <c r="BE407" i="39"/>
  <c r="BD407" i="39"/>
  <c r="BC407" i="39"/>
  <c r="BB407" i="39"/>
  <c r="BA407" i="39"/>
  <c r="AZ407" i="39"/>
  <c r="AY407" i="39"/>
  <c r="AX407" i="39"/>
  <c r="AW407" i="39"/>
  <c r="AV407" i="39"/>
  <c r="AU407" i="39"/>
  <c r="AT407" i="39"/>
  <c r="AS407" i="39"/>
  <c r="AR407" i="39"/>
  <c r="AQ407" i="39"/>
  <c r="AP407" i="39"/>
  <c r="AO407" i="39"/>
  <c r="AN407" i="39"/>
  <c r="AM407" i="39"/>
  <c r="AL407" i="39"/>
  <c r="AK407" i="39"/>
  <c r="AJ407" i="39"/>
  <c r="AI407" i="39"/>
  <c r="AH407" i="39"/>
  <c r="AG407" i="39"/>
  <c r="AF407" i="39"/>
  <c r="AE407" i="39"/>
  <c r="AD407" i="39"/>
  <c r="AC407" i="39"/>
  <c r="AB407" i="39"/>
  <c r="AA407" i="39"/>
  <c r="Z407" i="39"/>
  <c r="Y407" i="39"/>
  <c r="X407" i="39"/>
  <c r="W407" i="39"/>
  <c r="V407" i="39"/>
  <c r="U407" i="39"/>
  <c r="T407" i="39"/>
  <c r="S407" i="39"/>
  <c r="R407" i="39"/>
  <c r="Q407" i="39"/>
  <c r="P407" i="39"/>
  <c r="O407" i="39"/>
  <c r="N407" i="39"/>
  <c r="M407" i="39"/>
  <c r="L407" i="39"/>
  <c r="K407" i="39"/>
  <c r="J407" i="39"/>
  <c r="I407" i="39"/>
  <c r="H407" i="39"/>
  <c r="G407" i="39"/>
  <c r="F407" i="39"/>
  <c r="E411" i="39"/>
  <c r="E418" i="39" s="1"/>
  <c r="E409" i="39"/>
  <c r="E416" i="39" s="1"/>
  <c r="E407" i="39"/>
  <c r="E414" i="39" s="1"/>
  <c r="C411" i="39"/>
  <c r="C418" i="39" s="1"/>
  <c r="C409" i="39"/>
  <c r="C416" i="39" s="1"/>
  <c r="C407" i="39"/>
  <c r="C414" i="39" s="1"/>
  <c r="BP411" i="35"/>
  <c r="BO411" i="35"/>
  <c r="BN411" i="35"/>
  <c r="BM411" i="35"/>
  <c r="BL411" i="35"/>
  <c r="BK411" i="35"/>
  <c r="BJ411" i="35"/>
  <c r="BI411" i="35"/>
  <c r="BH411" i="35"/>
  <c r="BG411" i="35"/>
  <c r="BF411" i="35"/>
  <c r="BE411" i="35"/>
  <c r="BD411" i="35"/>
  <c r="BC411" i="35"/>
  <c r="BB411" i="35"/>
  <c r="BA411" i="35"/>
  <c r="AZ411" i="35"/>
  <c r="AY411" i="35"/>
  <c r="AX411" i="35"/>
  <c r="AW411" i="35"/>
  <c r="AV411" i="35"/>
  <c r="AU411" i="35"/>
  <c r="AT411" i="35"/>
  <c r="AS411" i="35"/>
  <c r="AR411" i="35"/>
  <c r="AQ411" i="35"/>
  <c r="AP411" i="35"/>
  <c r="AO411" i="35"/>
  <c r="AN411" i="35"/>
  <c r="AM411" i="35"/>
  <c r="AL411" i="35"/>
  <c r="AK411" i="35"/>
  <c r="AJ411" i="35"/>
  <c r="AI411" i="35"/>
  <c r="AH411" i="35"/>
  <c r="AG411" i="35"/>
  <c r="AF411" i="35"/>
  <c r="AE411" i="35"/>
  <c r="AD411" i="35"/>
  <c r="AC411" i="35"/>
  <c r="AB411" i="35"/>
  <c r="AA411" i="35"/>
  <c r="Z411" i="35"/>
  <c r="Y411" i="35"/>
  <c r="X411" i="35"/>
  <c r="W411" i="35"/>
  <c r="V411" i="35"/>
  <c r="U411" i="35"/>
  <c r="T411" i="35"/>
  <c r="S411" i="35"/>
  <c r="R411" i="35"/>
  <c r="Q411" i="35"/>
  <c r="P411" i="35"/>
  <c r="O411" i="35"/>
  <c r="N411" i="35"/>
  <c r="M411" i="35"/>
  <c r="L411" i="35"/>
  <c r="K411" i="35"/>
  <c r="J411" i="35"/>
  <c r="I411" i="35"/>
  <c r="H411" i="35"/>
  <c r="G411" i="35"/>
  <c r="BP409" i="35"/>
  <c r="BO409" i="35"/>
  <c r="BN409" i="35"/>
  <c r="BM409" i="35"/>
  <c r="BL409" i="35"/>
  <c r="BK409" i="35"/>
  <c r="BJ409" i="35"/>
  <c r="BI409" i="35"/>
  <c r="BH409" i="35"/>
  <c r="BG409" i="35"/>
  <c r="BF409" i="35"/>
  <c r="BE409" i="35"/>
  <c r="BD409" i="35"/>
  <c r="BC409" i="35"/>
  <c r="BB409" i="35"/>
  <c r="BA409" i="35"/>
  <c r="AZ409" i="35"/>
  <c r="AY409" i="35"/>
  <c r="AX409" i="35"/>
  <c r="AW409" i="35"/>
  <c r="AV409" i="35"/>
  <c r="AU409" i="35"/>
  <c r="AT409" i="35"/>
  <c r="AS409" i="35"/>
  <c r="AR409" i="35"/>
  <c r="AQ409" i="35"/>
  <c r="AP409" i="35"/>
  <c r="AO409" i="35"/>
  <c r="AN409" i="35"/>
  <c r="AM409" i="35"/>
  <c r="AL409" i="35"/>
  <c r="AK409" i="35"/>
  <c r="AJ409" i="35"/>
  <c r="AI409" i="35"/>
  <c r="AH409" i="35"/>
  <c r="AG409" i="35"/>
  <c r="AF409" i="35"/>
  <c r="AE409" i="35"/>
  <c r="AD409" i="35"/>
  <c r="AC409" i="35"/>
  <c r="AB409" i="35"/>
  <c r="AA409" i="35"/>
  <c r="Z409" i="35"/>
  <c r="Y409" i="35"/>
  <c r="X409" i="35"/>
  <c r="W409" i="35"/>
  <c r="V409" i="35"/>
  <c r="U409" i="35"/>
  <c r="T409" i="35"/>
  <c r="S409" i="35"/>
  <c r="R409" i="35"/>
  <c r="Q409" i="35"/>
  <c r="P409" i="35"/>
  <c r="O409" i="35"/>
  <c r="N409" i="35"/>
  <c r="M409" i="35"/>
  <c r="L409" i="35"/>
  <c r="K409" i="35"/>
  <c r="J409" i="35"/>
  <c r="I409" i="35"/>
  <c r="H409" i="35"/>
  <c r="G409" i="35"/>
  <c r="BP407" i="35"/>
  <c r="BO407" i="35"/>
  <c r="BN407" i="35"/>
  <c r="BM407" i="35"/>
  <c r="BL407" i="35"/>
  <c r="BK407" i="35"/>
  <c r="BJ407" i="35"/>
  <c r="BI407" i="35"/>
  <c r="BH407" i="35"/>
  <c r="BG407" i="35"/>
  <c r="BF407" i="35"/>
  <c r="BE407" i="35"/>
  <c r="BD407" i="35"/>
  <c r="BC407" i="35"/>
  <c r="BB407" i="35"/>
  <c r="BA407" i="35"/>
  <c r="AZ407" i="35"/>
  <c r="AY407" i="35"/>
  <c r="AX407" i="35"/>
  <c r="AW407" i="35"/>
  <c r="AV407" i="35"/>
  <c r="AU407" i="35"/>
  <c r="AT407" i="35"/>
  <c r="AS407" i="35"/>
  <c r="AR407" i="35"/>
  <c r="AQ407" i="35"/>
  <c r="AP407" i="35"/>
  <c r="AO407" i="35"/>
  <c r="AN407" i="35"/>
  <c r="AM407" i="35"/>
  <c r="AL407" i="35"/>
  <c r="AK407" i="35"/>
  <c r="AJ407" i="35"/>
  <c r="AI407" i="35"/>
  <c r="AH407" i="35"/>
  <c r="AG407" i="35"/>
  <c r="AF407" i="35"/>
  <c r="AE407" i="35"/>
  <c r="AD407" i="35"/>
  <c r="AC407" i="35"/>
  <c r="AB407" i="35"/>
  <c r="AA407" i="35"/>
  <c r="Z407" i="35"/>
  <c r="Y407" i="35"/>
  <c r="X407" i="35"/>
  <c r="W407" i="35"/>
  <c r="V407" i="35"/>
  <c r="U407" i="35"/>
  <c r="T407" i="35"/>
  <c r="S407" i="35"/>
  <c r="R407" i="35"/>
  <c r="Q407" i="35"/>
  <c r="P407" i="35"/>
  <c r="O407" i="35"/>
  <c r="N407" i="35"/>
  <c r="M407" i="35"/>
  <c r="L407" i="35"/>
  <c r="K407" i="35"/>
  <c r="J407" i="35"/>
  <c r="I407" i="35"/>
  <c r="H407" i="35"/>
  <c r="G407" i="35"/>
  <c r="F411" i="35"/>
  <c r="F409" i="35"/>
  <c r="F407" i="35"/>
  <c r="E411" i="35"/>
  <c r="E418" i="35" s="1"/>
  <c r="C411" i="35"/>
  <c r="C418" i="35" s="1"/>
  <c r="E409" i="35"/>
  <c r="E416" i="35" s="1"/>
  <c r="C409" i="35"/>
  <c r="C416" i="35" s="1"/>
  <c r="E407" i="35"/>
  <c r="E414" i="35" s="1"/>
  <c r="C407" i="35"/>
  <c r="C414" i="35" s="1"/>
  <c r="N68" i="46" l="1"/>
  <c r="N56" i="46" s="1"/>
  <c r="O62" i="46"/>
  <c r="O65" i="46"/>
  <c r="O53" i="46" s="1"/>
  <c r="P59" i="46"/>
  <c r="O63" i="46"/>
  <c r="N69" i="46"/>
  <c r="N57" i="46" s="1"/>
  <c r="N94" i="46"/>
  <c r="M100" i="46"/>
  <c r="M88" i="46" s="1"/>
  <c r="N66" i="46"/>
  <c r="N54" i="46" s="1"/>
  <c r="O60" i="46"/>
  <c r="P97" i="46"/>
  <c r="O103" i="46"/>
  <c r="O91" i="46" s="1"/>
  <c r="O101" i="46"/>
  <c r="O89" i="46" s="1"/>
  <c r="P95" i="46"/>
  <c r="N102" i="46"/>
  <c r="N90" i="46" s="1"/>
  <c r="O96" i="46"/>
  <c r="P93" i="46"/>
  <c r="O99" i="46"/>
  <c r="O87" i="46" s="1"/>
  <c r="O67" i="46"/>
  <c r="O55" i="46" s="1"/>
  <c r="P61" i="46"/>
  <c r="N37" i="46"/>
  <c r="N25" i="46" s="1"/>
  <c r="O31" i="46"/>
  <c r="N33" i="46"/>
  <c r="N21" i="46" s="1"/>
  <c r="O27" i="46"/>
  <c r="O28" i="46"/>
  <c r="N34" i="46"/>
  <c r="N22" i="46" s="1"/>
  <c r="N35" i="46"/>
  <c r="N23" i="46" s="1"/>
  <c r="O29" i="46"/>
  <c r="O30" i="46"/>
  <c r="N36" i="46"/>
  <c r="N24" i="46" s="1"/>
  <c r="H418" i="35"/>
  <c r="AV418" i="35"/>
  <c r="N418" i="35"/>
  <c r="V418" i="35"/>
  <c r="AD418" i="35"/>
  <c r="AL418" i="35"/>
  <c r="AT418" i="35"/>
  <c r="BB418" i="35"/>
  <c r="BJ418" i="35"/>
  <c r="Z416" i="39"/>
  <c r="AP416" i="39"/>
  <c r="BF416" i="39"/>
  <c r="AA414" i="35"/>
  <c r="AY414" i="35"/>
  <c r="BO414" i="35"/>
  <c r="G418" i="35"/>
  <c r="BP416" i="39"/>
  <c r="J416" i="39"/>
  <c r="R416" i="39"/>
  <c r="AH416" i="39"/>
  <c r="AX416" i="39"/>
  <c r="BN416" i="39"/>
  <c r="S414" i="35"/>
  <c r="AI414" i="35"/>
  <c r="BG414" i="35"/>
  <c r="AD416" i="35"/>
  <c r="M418" i="35"/>
  <c r="U418" i="35"/>
  <c r="AC418" i="35"/>
  <c r="AK418" i="35"/>
  <c r="AS418" i="35"/>
  <c r="BA418" i="35"/>
  <c r="BI418" i="35"/>
  <c r="W418" i="35"/>
  <c r="AM418" i="35"/>
  <c r="BC418" i="35"/>
  <c r="T414" i="35"/>
  <c r="AB414" i="35"/>
  <c r="AZ414" i="35"/>
  <c r="BH414" i="35"/>
  <c r="X418" i="35"/>
  <c r="AN418" i="35"/>
  <c r="BD418" i="35"/>
  <c r="L418" i="39"/>
  <c r="T418" i="39"/>
  <c r="AB418" i="39"/>
  <c r="AJ418" i="39"/>
  <c r="AR418" i="39"/>
  <c r="AZ418" i="39"/>
  <c r="BH418" i="39"/>
  <c r="BK414" i="39"/>
  <c r="Z414" i="39"/>
  <c r="I414" i="39"/>
  <c r="Q414" i="39"/>
  <c r="Y414" i="39"/>
  <c r="AG414" i="39"/>
  <c r="AO414" i="39"/>
  <c r="AW414" i="39"/>
  <c r="BE414" i="39"/>
  <c r="BM414" i="39"/>
  <c r="J414" i="39"/>
  <c r="R414" i="39"/>
  <c r="AH414" i="39"/>
  <c r="AP414" i="39"/>
  <c r="H414" i="39"/>
  <c r="X414" i="39"/>
  <c r="AF414" i="39"/>
  <c r="AV414" i="39"/>
  <c r="BL414" i="39"/>
  <c r="BP414" i="39"/>
  <c r="F418" i="39"/>
  <c r="BP418" i="39"/>
  <c r="L414" i="39"/>
  <c r="T414" i="39"/>
  <c r="AB414" i="39"/>
  <c r="AJ414" i="39"/>
  <c r="AR414" i="39"/>
  <c r="AZ414" i="39"/>
  <c r="BH414" i="39"/>
  <c r="P414" i="39"/>
  <c r="AN414" i="39"/>
  <c r="BD414" i="39"/>
  <c r="F414" i="39"/>
  <c r="N414" i="39"/>
  <c r="V414" i="39"/>
  <c r="AD414" i="39"/>
  <c r="AL414" i="39"/>
  <c r="AT414" i="39"/>
  <c r="BB414" i="39"/>
  <c r="BJ414" i="39"/>
  <c r="BM416" i="39"/>
  <c r="BE416" i="39"/>
  <c r="AW416" i="39"/>
  <c r="AO416" i="39"/>
  <c r="AG416" i="39"/>
  <c r="Y416" i="39"/>
  <c r="Q416" i="39"/>
  <c r="I416" i="39"/>
  <c r="BC416" i="39"/>
  <c r="AU416" i="39"/>
  <c r="AE416" i="39"/>
  <c r="O416" i="39"/>
  <c r="BG416" i="39"/>
  <c r="AI416" i="39"/>
  <c r="BK416" i="39"/>
  <c r="AM416" i="39"/>
  <c r="W416" i="39"/>
  <c r="G416" i="39"/>
  <c r="AQ416" i="39"/>
  <c r="S416" i="39"/>
  <c r="BI416" i="39"/>
  <c r="BA416" i="39"/>
  <c r="AS416" i="39"/>
  <c r="AK416" i="39"/>
  <c r="AC416" i="39"/>
  <c r="U416" i="39"/>
  <c r="M416" i="39"/>
  <c r="BH416" i="39"/>
  <c r="AZ416" i="39"/>
  <c r="AR416" i="39"/>
  <c r="AJ416" i="39"/>
  <c r="AB416" i="39"/>
  <c r="T416" i="39"/>
  <c r="L416" i="39"/>
  <c r="BO416" i="39"/>
  <c r="AY416" i="39"/>
  <c r="AA416" i="39"/>
  <c r="K416" i="39"/>
  <c r="F416" i="39"/>
  <c r="N416" i="39"/>
  <c r="V416" i="39"/>
  <c r="AD416" i="39"/>
  <c r="AL416" i="39"/>
  <c r="AT416" i="39"/>
  <c r="BB416" i="39"/>
  <c r="BJ416" i="39"/>
  <c r="H418" i="39"/>
  <c r="P418" i="39"/>
  <c r="X418" i="39"/>
  <c r="AF418" i="39"/>
  <c r="AN418" i="39"/>
  <c r="AV418" i="39"/>
  <c r="BD418" i="39"/>
  <c r="BL418" i="39"/>
  <c r="BO418" i="39"/>
  <c r="BG418" i="39"/>
  <c r="AY418" i="39"/>
  <c r="AQ418" i="39"/>
  <c r="AI418" i="39"/>
  <c r="AA418" i="39"/>
  <c r="S418" i="39"/>
  <c r="K418" i="39"/>
  <c r="BE418" i="39"/>
  <c r="AW418" i="39"/>
  <c r="AO418" i="39"/>
  <c r="AG418" i="39"/>
  <c r="Y418" i="39"/>
  <c r="Q418" i="39"/>
  <c r="I418" i="39"/>
  <c r="BI418" i="39"/>
  <c r="AC418" i="39"/>
  <c r="M418" i="39"/>
  <c r="BM418" i="39"/>
  <c r="AS418" i="39"/>
  <c r="BK418" i="39"/>
  <c r="BC418" i="39"/>
  <c r="AU418" i="39"/>
  <c r="AM418" i="39"/>
  <c r="AE418" i="39"/>
  <c r="W418" i="39"/>
  <c r="O418" i="39"/>
  <c r="G418" i="39"/>
  <c r="BJ418" i="39"/>
  <c r="BB418" i="39"/>
  <c r="AT418" i="39"/>
  <c r="AL418" i="39"/>
  <c r="AD418" i="39"/>
  <c r="V418" i="39"/>
  <c r="N418" i="39"/>
  <c r="BA418" i="39"/>
  <c r="AK418" i="39"/>
  <c r="U418" i="39"/>
  <c r="H416" i="39"/>
  <c r="P416" i="39"/>
  <c r="X416" i="39"/>
  <c r="AF416" i="39"/>
  <c r="AN416" i="39"/>
  <c r="AV416" i="39"/>
  <c r="BD416" i="39"/>
  <c r="BL416" i="39"/>
  <c r="J418" i="39"/>
  <c r="R418" i="39"/>
  <c r="Z418" i="39"/>
  <c r="AH418" i="39"/>
  <c r="AP418" i="39"/>
  <c r="AX418" i="39"/>
  <c r="BF418" i="39"/>
  <c r="BN418" i="39"/>
  <c r="AX414" i="39"/>
  <c r="BF414" i="39"/>
  <c r="BN414" i="39"/>
  <c r="K414" i="39"/>
  <c r="S414" i="39"/>
  <c r="AA414" i="39"/>
  <c r="AI414" i="39"/>
  <c r="AQ414" i="39"/>
  <c r="AY414" i="39"/>
  <c r="BG414" i="39"/>
  <c r="BO414" i="39"/>
  <c r="U414" i="39"/>
  <c r="AK414" i="39"/>
  <c r="BA414" i="39"/>
  <c r="M414" i="39"/>
  <c r="AC414" i="39"/>
  <c r="AS414" i="39"/>
  <c r="BI414" i="39"/>
  <c r="G414" i="39"/>
  <c r="O414" i="39"/>
  <c r="W414" i="39"/>
  <c r="AE414" i="39"/>
  <c r="AM414" i="39"/>
  <c r="AU414" i="39"/>
  <c r="BC414" i="39"/>
  <c r="AC416" i="35"/>
  <c r="AK416" i="35"/>
  <c r="BI416" i="35"/>
  <c r="AU418" i="35"/>
  <c r="BK418" i="35"/>
  <c r="U416" i="35"/>
  <c r="AS416" i="35"/>
  <c r="O418" i="35"/>
  <c r="S418" i="35"/>
  <c r="AI418" i="35"/>
  <c r="AY418" i="35"/>
  <c r="BO418" i="35"/>
  <c r="BA416" i="35"/>
  <c r="AE418" i="35"/>
  <c r="BK414" i="35"/>
  <c r="AR414" i="35"/>
  <c r="F414" i="35"/>
  <c r="L414" i="35"/>
  <c r="AQ414" i="35"/>
  <c r="BP414" i="35"/>
  <c r="K414" i="35"/>
  <c r="AJ414" i="35"/>
  <c r="Y414" i="35"/>
  <c r="BE414" i="35"/>
  <c r="R414" i="35"/>
  <c r="AP414" i="35"/>
  <c r="AX414" i="35"/>
  <c r="L416" i="35"/>
  <c r="AJ416" i="35"/>
  <c r="BH416" i="35"/>
  <c r="M416" i="35"/>
  <c r="K418" i="35"/>
  <c r="AA418" i="35"/>
  <c r="AQ418" i="35"/>
  <c r="BG418" i="35"/>
  <c r="I414" i="35"/>
  <c r="AG414" i="35"/>
  <c r="AW414" i="35"/>
  <c r="K416" i="35"/>
  <c r="AA416" i="35"/>
  <c r="AQ416" i="35"/>
  <c r="BG416" i="35"/>
  <c r="Z414" i="35"/>
  <c r="BN414" i="35"/>
  <c r="AB416" i="35"/>
  <c r="AZ416" i="35"/>
  <c r="N414" i="35"/>
  <c r="AL414" i="35"/>
  <c r="BB414" i="35"/>
  <c r="H416" i="35"/>
  <c r="X416" i="35"/>
  <c r="AN416" i="35"/>
  <c r="BL416" i="35"/>
  <c r="R418" i="35"/>
  <c r="AH418" i="35"/>
  <c r="AX418" i="35"/>
  <c r="BN418" i="35"/>
  <c r="P418" i="35"/>
  <c r="BL418" i="35"/>
  <c r="Q418" i="35"/>
  <c r="AG418" i="35"/>
  <c r="AW418" i="35"/>
  <c r="BM418" i="35"/>
  <c r="Q414" i="35"/>
  <c r="AO414" i="35"/>
  <c r="BM414" i="35"/>
  <c r="S416" i="35"/>
  <c r="AI416" i="35"/>
  <c r="AY416" i="35"/>
  <c r="BO416" i="35"/>
  <c r="J414" i="35"/>
  <c r="AH414" i="35"/>
  <c r="BF414" i="35"/>
  <c r="T416" i="35"/>
  <c r="AR416" i="35"/>
  <c r="BP416" i="35"/>
  <c r="I418" i="35"/>
  <c r="Y418" i="35"/>
  <c r="AO418" i="35"/>
  <c r="BE418" i="35"/>
  <c r="F418" i="35"/>
  <c r="V414" i="35"/>
  <c r="AD414" i="35"/>
  <c r="AT414" i="35"/>
  <c r="BJ414" i="35"/>
  <c r="P416" i="35"/>
  <c r="AF416" i="35"/>
  <c r="AV416" i="35"/>
  <c r="BD416" i="35"/>
  <c r="J418" i="35"/>
  <c r="Z418" i="35"/>
  <c r="AP418" i="35"/>
  <c r="BF418" i="35"/>
  <c r="AF418" i="35"/>
  <c r="H414" i="35"/>
  <c r="P414" i="35"/>
  <c r="X414" i="35"/>
  <c r="AF414" i="35"/>
  <c r="AN414" i="35"/>
  <c r="AV414" i="35"/>
  <c r="BD414" i="35"/>
  <c r="BL414" i="35"/>
  <c r="J416" i="35"/>
  <c r="R416" i="35"/>
  <c r="Z416" i="35"/>
  <c r="AH416" i="35"/>
  <c r="AP416" i="35"/>
  <c r="AX416" i="35"/>
  <c r="BF416" i="35"/>
  <c r="BN416" i="35"/>
  <c r="L418" i="35"/>
  <c r="T418" i="35"/>
  <c r="AB418" i="35"/>
  <c r="AJ418" i="35"/>
  <c r="AR418" i="35"/>
  <c r="AZ418" i="35"/>
  <c r="BH418" i="35"/>
  <c r="BP418" i="35"/>
  <c r="N416" i="35"/>
  <c r="AL416" i="35"/>
  <c r="BB416" i="35"/>
  <c r="F416" i="35"/>
  <c r="M414" i="35"/>
  <c r="U414" i="35"/>
  <c r="AC414" i="35"/>
  <c r="AK414" i="35"/>
  <c r="AS414" i="35"/>
  <c r="BA414" i="35"/>
  <c r="BI414" i="35"/>
  <c r="G416" i="35"/>
  <c r="O416" i="35"/>
  <c r="W416" i="35"/>
  <c r="AE416" i="35"/>
  <c r="AM416" i="35"/>
  <c r="AU416" i="35"/>
  <c r="BC416" i="35"/>
  <c r="BK416" i="35"/>
  <c r="V416" i="35"/>
  <c r="AT416" i="35"/>
  <c r="BJ416" i="35"/>
  <c r="G414" i="35"/>
  <c r="O414" i="35"/>
  <c r="W414" i="35"/>
  <c r="AE414" i="35"/>
  <c r="AM414" i="35"/>
  <c r="AU414" i="35"/>
  <c r="BC414" i="35"/>
  <c r="I416" i="35"/>
  <c r="Q416" i="35"/>
  <c r="Y416" i="35"/>
  <c r="AG416" i="35"/>
  <c r="AO416" i="35"/>
  <c r="AW416" i="35"/>
  <c r="BE416" i="35"/>
  <c r="BM416" i="35"/>
  <c r="F439" i="10"/>
  <c r="BQ439" i="10" s="1"/>
  <c r="F438" i="10"/>
  <c r="BP438" i="10" s="1"/>
  <c r="D439" i="10"/>
  <c r="D438" i="10"/>
  <c r="D436" i="10"/>
  <c r="AQ438" i="10" l="1"/>
  <c r="O68" i="46"/>
  <c r="O56" i="46" s="1"/>
  <c r="P62" i="46"/>
  <c r="Q59" i="46"/>
  <c r="P65" i="46"/>
  <c r="P53" i="46" s="1"/>
  <c r="BI421" i="39"/>
  <c r="P63" i="46"/>
  <c r="O69" i="46"/>
  <c r="O57" i="46" s="1"/>
  <c r="N100" i="46"/>
  <c r="N88" i="46" s="1"/>
  <c r="O94" i="46"/>
  <c r="P60" i="46"/>
  <c r="O66" i="46"/>
  <c r="O54" i="46" s="1"/>
  <c r="P96" i="46"/>
  <c r="O102" i="46"/>
  <c r="O90" i="46" s="1"/>
  <c r="P101" i="46"/>
  <c r="P89" i="46" s="1"/>
  <c r="Q95" i="46"/>
  <c r="Q93" i="46"/>
  <c r="P99" i="46"/>
  <c r="P87" i="46" s="1"/>
  <c r="P103" i="46"/>
  <c r="P91" i="46" s="1"/>
  <c r="Q97" i="46"/>
  <c r="Q61" i="46"/>
  <c r="P67" i="46"/>
  <c r="P55" i="46" s="1"/>
  <c r="O35" i="46"/>
  <c r="O23" i="46" s="1"/>
  <c r="P29" i="46"/>
  <c r="O37" i="46"/>
  <c r="O25" i="46" s="1"/>
  <c r="P31" i="46"/>
  <c r="O34" i="46"/>
  <c r="O22" i="46" s="1"/>
  <c r="P28" i="46"/>
  <c r="O33" i="46"/>
  <c r="O21" i="46" s="1"/>
  <c r="P27" i="46"/>
  <c r="P30" i="46"/>
  <c r="O36" i="46"/>
  <c r="O24" i="46" s="1"/>
  <c r="O438" i="10"/>
  <c r="Z438" i="10"/>
  <c r="AP438" i="10"/>
  <c r="BA421" i="39"/>
  <c r="AA438" i="10"/>
  <c r="BC438" i="10"/>
  <c r="BF438" i="10"/>
  <c r="P438" i="10"/>
  <c r="BP421" i="35"/>
  <c r="F421" i="35"/>
  <c r="BO421" i="39"/>
  <c r="BN421" i="39"/>
  <c r="BE421" i="39"/>
  <c r="F421" i="39"/>
  <c r="AE438" i="10"/>
  <c r="R438" i="10"/>
  <c r="BJ438" i="10"/>
  <c r="U438" i="10"/>
  <c r="AW438" i="10"/>
  <c r="V438" i="10"/>
  <c r="AI438" i="10"/>
  <c r="AY438" i="10"/>
  <c r="BL438" i="10"/>
  <c r="BM421" i="39"/>
  <c r="BI438" i="10"/>
  <c r="AG438" i="10"/>
  <c r="K438" i="10"/>
  <c r="X438" i="10"/>
  <c r="AK438" i="10"/>
  <c r="BA438" i="10"/>
  <c r="BO438" i="10"/>
  <c r="Q438" i="10"/>
  <c r="AS438" i="10"/>
  <c r="AT438" i="10"/>
  <c r="AH438" i="10"/>
  <c r="BK438" i="10"/>
  <c r="M438" i="10"/>
  <c r="Y438" i="10"/>
  <c r="AN438" i="10"/>
  <c r="BB438" i="10"/>
  <c r="AD421" i="35"/>
  <c r="Z421" i="39"/>
  <c r="X421" i="35"/>
  <c r="AD439" i="10"/>
  <c r="AL439" i="10"/>
  <c r="S438" i="10"/>
  <c r="AC438" i="10"/>
  <c r="AL438" i="10"/>
  <c r="AU438" i="10"/>
  <c r="BD438" i="10"/>
  <c r="BM438" i="10"/>
  <c r="AT439" i="10"/>
  <c r="N439" i="10"/>
  <c r="AQ421" i="35"/>
  <c r="S421" i="35"/>
  <c r="I439" i="10"/>
  <c r="AD438" i="10"/>
  <c r="AM438" i="10"/>
  <c r="AV438" i="10"/>
  <c r="BE438" i="10"/>
  <c r="BN438" i="10"/>
  <c r="BB439" i="10"/>
  <c r="BL421" i="35"/>
  <c r="V439" i="10"/>
  <c r="Z421" i="35"/>
  <c r="BJ439" i="10"/>
  <c r="N438" i="10"/>
  <c r="W438" i="10"/>
  <c r="AF438" i="10"/>
  <c r="AO438" i="10"/>
  <c r="AX438" i="10"/>
  <c r="BG438" i="10"/>
  <c r="BQ438" i="10"/>
  <c r="L439" i="10"/>
  <c r="BB421" i="35"/>
  <c r="AM421" i="35"/>
  <c r="AZ421" i="35"/>
  <c r="AI421" i="39"/>
  <c r="J421" i="39"/>
  <c r="BI421" i="35"/>
  <c r="BN421" i="35"/>
  <c r="BO421" i="35"/>
  <c r="BH421" i="35"/>
  <c r="AL421" i="39"/>
  <c r="AQ421" i="39"/>
  <c r="AY421" i="35"/>
  <c r="AA421" i="39"/>
  <c r="V421" i="35"/>
  <c r="H421" i="39"/>
  <c r="O439" i="10"/>
  <c r="W439" i="10"/>
  <c r="AE439" i="10"/>
  <c r="AM439" i="10"/>
  <c r="AU439" i="10"/>
  <c r="BC439" i="10"/>
  <c r="BK439" i="10"/>
  <c r="P439" i="10"/>
  <c r="X439" i="10"/>
  <c r="AF439" i="10"/>
  <c r="AN439" i="10"/>
  <c r="AV439" i="10"/>
  <c r="BD439" i="10"/>
  <c r="BL439" i="10"/>
  <c r="AL421" i="35"/>
  <c r="AR421" i="35"/>
  <c r="L438" i="10"/>
  <c r="T438" i="10"/>
  <c r="AB438" i="10"/>
  <c r="AJ438" i="10"/>
  <c r="AR438" i="10"/>
  <c r="AZ438" i="10"/>
  <c r="BH438" i="10"/>
  <c r="Q439" i="10"/>
  <c r="Y439" i="10"/>
  <c r="AG439" i="10"/>
  <c r="AO439" i="10"/>
  <c r="AW439" i="10"/>
  <c r="BE439" i="10"/>
  <c r="BM439" i="10"/>
  <c r="AS421" i="35"/>
  <c r="G439" i="10"/>
  <c r="Z439" i="10"/>
  <c r="AP439" i="10"/>
  <c r="BF439" i="10"/>
  <c r="AK421" i="35"/>
  <c r="J439" i="10"/>
  <c r="S439" i="10"/>
  <c r="AA439" i="10"/>
  <c r="AI439" i="10"/>
  <c r="AQ439" i="10"/>
  <c r="AY439" i="10"/>
  <c r="BG439" i="10"/>
  <c r="BO439" i="10"/>
  <c r="AC421" i="35"/>
  <c r="H439" i="10"/>
  <c r="K439" i="10"/>
  <c r="T439" i="10"/>
  <c r="AB439" i="10"/>
  <c r="AJ439" i="10"/>
  <c r="AR439" i="10"/>
  <c r="AZ439" i="10"/>
  <c r="BH439" i="10"/>
  <c r="BP439" i="10"/>
  <c r="W421" i="35"/>
  <c r="R439" i="10"/>
  <c r="AH439" i="10"/>
  <c r="AX439" i="10"/>
  <c r="BN439" i="10"/>
  <c r="M439" i="10"/>
  <c r="U439" i="10"/>
  <c r="AC439" i="10"/>
  <c r="AK439" i="10"/>
  <c r="AS439" i="10"/>
  <c r="BA439" i="10"/>
  <c r="BI439" i="10"/>
  <c r="AO421" i="35"/>
  <c r="BC421" i="35"/>
  <c r="BA421" i="35"/>
  <c r="T421" i="35"/>
  <c r="AH421" i="35"/>
  <c r="AA421" i="35"/>
  <c r="BE421" i="35"/>
  <c r="AU421" i="35"/>
  <c r="H421" i="35"/>
  <c r="BM421" i="35"/>
  <c r="N421" i="35"/>
  <c r="BK421" i="35"/>
  <c r="AY421" i="39"/>
  <c r="S421" i="39"/>
  <c r="AJ421" i="35"/>
  <c r="G421" i="35"/>
  <c r="BF421" i="35"/>
  <c r="BD421" i="35"/>
  <c r="AB421" i="35"/>
  <c r="AI421" i="35"/>
  <c r="I421" i="35"/>
  <c r="O421" i="39"/>
  <c r="U421" i="39"/>
  <c r="K421" i="39"/>
  <c r="V421" i="39"/>
  <c r="BG421" i="39"/>
  <c r="N421" i="39"/>
  <c r="AK421" i="39"/>
  <c r="AC421" i="39"/>
  <c r="BF421" i="39"/>
  <c r="AS421" i="39"/>
  <c r="AT421" i="39"/>
  <c r="AU421" i="39"/>
  <c r="M421" i="39"/>
  <c r="O421" i="35"/>
  <c r="AE421" i="35"/>
  <c r="AG421" i="35"/>
  <c r="K421" i="35"/>
  <c r="U421" i="35"/>
  <c r="AV421" i="35"/>
  <c r="L421" i="35"/>
  <c r="M421" i="35"/>
  <c r="AN421" i="35"/>
  <c r="BG421" i="35"/>
  <c r="AX421" i="35"/>
  <c r="Y421" i="35"/>
  <c r="P421" i="35"/>
  <c r="AW421" i="35"/>
  <c r="Q421" i="35"/>
  <c r="AF421" i="35"/>
  <c r="R421" i="35"/>
  <c r="AT421" i="35"/>
  <c r="AP421" i="35"/>
  <c r="BJ421" i="35"/>
  <c r="J421" i="35"/>
  <c r="W421" i="39"/>
  <c r="AP421" i="39"/>
  <c r="R421" i="39"/>
  <c r="X421" i="39"/>
  <c r="AF421" i="39"/>
  <c r="BK421" i="39"/>
  <c r="BP421" i="39"/>
  <c r="AX421" i="39"/>
  <c r="AV421" i="39"/>
  <c r="AG421" i="39"/>
  <c r="AH421" i="39"/>
  <c r="AR421" i="39"/>
  <c r="Y421" i="39"/>
  <c r="G421" i="39"/>
  <c r="AO421" i="39"/>
  <c r="AJ421" i="39"/>
  <c r="AD421" i="39"/>
  <c r="BD421" i="39"/>
  <c r="BJ421" i="39"/>
  <c r="AB421" i="39"/>
  <c r="BB421" i="39"/>
  <c r="BL421" i="39"/>
  <c r="AM421" i="39"/>
  <c r="T421" i="39"/>
  <c r="AE421" i="39"/>
  <c r="Q421" i="39"/>
  <c r="L421" i="39"/>
  <c r="BC421" i="39"/>
  <c r="I421" i="39"/>
  <c r="P421" i="39"/>
  <c r="BH421" i="39"/>
  <c r="AZ421" i="39"/>
  <c r="AW421" i="39"/>
  <c r="AN421" i="39"/>
  <c r="L436" i="10"/>
  <c r="AJ436" i="10"/>
  <c r="BH436" i="10"/>
  <c r="AC436" i="10"/>
  <c r="BA436" i="10"/>
  <c r="V436" i="10"/>
  <c r="AL436" i="10"/>
  <c r="BJ436" i="10"/>
  <c r="W436" i="10"/>
  <c r="AE436" i="10"/>
  <c r="AM436" i="10"/>
  <c r="AU436" i="10"/>
  <c r="BC436" i="10"/>
  <c r="BK436" i="10"/>
  <c r="H436" i="10"/>
  <c r="P436" i="10"/>
  <c r="X436" i="10"/>
  <c r="AF436" i="10"/>
  <c r="AN436" i="10"/>
  <c r="AV436" i="10"/>
  <c r="BD436" i="10"/>
  <c r="BL436" i="10"/>
  <c r="T436" i="10"/>
  <c r="AR436" i="10"/>
  <c r="BP436" i="10"/>
  <c r="U436" i="10"/>
  <c r="AS436" i="10"/>
  <c r="BQ436" i="10"/>
  <c r="BQ442" i="10" s="1"/>
  <c r="AD436" i="10"/>
  <c r="BB436" i="10"/>
  <c r="G436" i="10"/>
  <c r="Q436" i="10"/>
  <c r="AG436" i="10"/>
  <c r="AW436" i="10"/>
  <c r="BM436" i="10"/>
  <c r="J436" i="10"/>
  <c r="R436" i="10"/>
  <c r="Z436" i="10"/>
  <c r="AH436" i="10"/>
  <c r="AP436" i="10"/>
  <c r="AX436" i="10"/>
  <c r="BF436" i="10"/>
  <c r="BN436" i="10"/>
  <c r="AB436" i="10"/>
  <c r="AZ436" i="10"/>
  <c r="M436" i="10"/>
  <c r="AK436" i="10"/>
  <c r="BI436" i="10"/>
  <c r="N436" i="10"/>
  <c r="AT436" i="10"/>
  <c r="O436" i="10"/>
  <c r="I436" i="10"/>
  <c r="Y436" i="10"/>
  <c r="AO436" i="10"/>
  <c r="BE436" i="10"/>
  <c r="K436" i="10"/>
  <c r="S436" i="10"/>
  <c r="AA436" i="10"/>
  <c r="AI436" i="10"/>
  <c r="AQ436" i="10"/>
  <c r="AY436" i="10"/>
  <c r="BG436" i="10"/>
  <c r="BO436" i="10"/>
  <c r="Q62" i="46" l="1"/>
  <c r="P68" i="46"/>
  <c r="P56" i="46" s="1"/>
  <c r="Q65" i="46"/>
  <c r="Q53" i="46" s="1"/>
  <c r="R59" i="46"/>
  <c r="Q63" i="46"/>
  <c r="P69" i="46"/>
  <c r="P57" i="46" s="1"/>
  <c r="O100" i="46"/>
  <c r="O88" i="46" s="1"/>
  <c r="P94" i="46"/>
  <c r="Q60" i="46"/>
  <c r="P66" i="46"/>
  <c r="P54" i="46" s="1"/>
  <c r="Q99" i="46"/>
  <c r="Q87" i="46" s="1"/>
  <c r="R93" i="46"/>
  <c r="Q103" i="46"/>
  <c r="Q91" i="46" s="1"/>
  <c r="R97" i="46"/>
  <c r="Q101" i="46"/>
  <c r="Q89" i="46" s="1"/>
  <c r="R95" i="46"/>
  <c r="Q96" i="46"/>
  <c r="P102" i="46"/>
  <c r="P90" i="46" s="1"/>
  <c r="Q67" i="46"/>
  <c r="Q55" i="46" s="1"/>
  <c r="R61" i="46"/>
  <c r="Q28" i="46"/>
  <c r="P34" i="46"/>
  <c r="P22" i="46" s="1"/>
  <c r="Q27" i="46"/>
  <c r="P33" i="46"/>
  <c r="P21" i="46" s="1"/>
  <c r="P37" i="46"/>
  <c r="P25" i="46" s="1"/>
  <c r="Q31" i="46"/>
  <c r="P35" i="46"/>
  <c r="P23" i="46" s="1"/>
  <c r="Q29" i="46"/>
  <c r="P36" i="46"/>
  <c r="P24" i="46" s="1"/>
  <c r="Q30" i="46"/>
  <c r="AP442" i="10"/>
  <c r="Z442" i="10"/>
  <c r="I442" i="10"/>
  <c r="AC442" i="10"/>
  <c r="Q442" i="10"/>
  <c r="BN442" i="10"/>
  <c r="BF442" i="10"/>
  <c r="AR442" i="10"/>
  <c r="M442" i="10"/>
  <c r="BB442" i="10"/>
  <c r="BK442" i="10"/>
  <c r="V442" i="10"/>
  <c r="AF442" i="10"/>
  <c r="X442" i="10"/>
  <c r="J442" i="10"/>
  <c r="K442" i="10"/>
  <c r="N442" i="10"/>
  <c r="AX442" i="10"/>
  <c r="BP442" i="10"/>
  <c r="BO442" i="10"/>
  <c r="AT442" i="10"/>
  <c r="BL442" i="10"/>
  <c r="BJ442" i="10"/>
  <c r="AD442" i="10"/>
  <c r="R442" i="10"/>
  <c r="O442" i="10"/>
  <c r="AS442" i="10"/>
  <c r="H442" i="10"/>
  <c r="AQ442" i="10"/>
  <c r="AI442" i="10"/>
  <c r="BI442" i="10"/>
  <c r="AE442" i="10"/>
  <c r="U442" i="10"/>
  <c r="BA442" i="10"/>
  <c r="Y442" i="10"/>
  <c r="AK442" i="10"/>
  <c r="AH442" i="10"/>
  <c r="D54" i="9"/>
  <c r="D68" i="9" s="1"/>
  <c r="W442" i="10"/>
  <c r="AL442" i="10"/>
  <c r="AW442" i="10"/>
  <c r="BD442" i="10"/>
  <c r="BE442" i="10"/>
  <c r="AJ442" i="10"/>
  <c r="AA442" i="10"/>
  <c r="AO442" i="10"/>
  <c r="AB442" i="10"/>
  <c r="AV442" i="10"/>
  <c r="S442" i="10"/>
  <c r="AG442" i="10"/>
  <c r="T442" i="10"/>
  <c r="AN442" i="10"/>
  <c r="L442" i="10"/>
  <c r="BC442" i="10"/>
  <c r="AU442" i="10"/>
  <c r="BG442" i="10"/>
  <c r="BH442" i="10"/>
  <c r="P442" i="10"/>
  <c r="AM442" i="10"/>
  <c r="AY442" i="10"/>
  <c r="BM442" i="10"/>
  <c r="AZ442" i="10"/>
  <c r="C35" i="18"/>
  <c r="C36" i="18"/>
  <c r="C37" i="18"/>
  <c r="C34" i="18"/>
  <c r="C28" i="18"/>
  <c r="C27" i="18"/>
  <c r="R62" i="46" l="1"/>
  <c r="Q68" i="46"/>
  <c r="Q56" i="46" s="1"/>
  <c r="S59" i="46"/>
  <c r="R65" i="46"/>
  <c r="R53" i="46" s="1"/>
  <c r="Q69" i="46"/>
  <c r="Q57" i="46" s="1"/>
  <c r="R63" i="46"/>
  <c r="Q94" i="46"/>
  <c r="P100" i="46"/>
  <c r="P88" i="46" s="1"/>
  <c r="Q66" i="46"/>
  <c r="Q54" i="46" s="1"/>
  <c r="R60" i="46"/>
  <c r="R101" i="46"/>
  <c r="R89" i="46" s="1"/>
  <c r="S95" i="46"/>
  <c r="R103" i="46"/>
  <c r="R91" i="46" s="1"/>
  <c r="S97" i="46"/>
  <c r="R99" i="46"/>
  <c r="R87" i="46" s="1"/>
  <c r="S93" i="46"/>
  <c r="Q102" i="46"/>
  <c r="Q90" i="46" s="1"/>
  <c r="R96" i="46"/>
  <c r="S61" i="46"/>
  <c r="R67" i="46"/>
  <c r="R55" i="46" s="1"/>
  <c r="R31" i="46"/>
  <c r="Q37" i="46"/>
  <c r="Q25" i="46" s="1"/>
  <c r="R29" i="46"/>
  <c r="Q35" i="46"/>
  <c r="Q23" i="46" s="1"/>
  <c r="R27" i="46"/>
  <c r="Q33" i="46"/>
  <c r="Q21" i="46" s="1"/>
  <c r="Q36" i="46"/>
  <c r="Q24" i="46" s="1"/>
  <c r="R30" i="46"/>
  <c r="Q34" i="46"/>
  <c r="Q22" i="46" s="1"/>
  <c r="R28" i="46"/>
  <c r="F11" i="44"/>
  <c r="F25" i="44" s="1"/>
  <c r="E11" i="44"/>
  <c r="F24" i="44" s="1"/>
  <c r="F10" i="44"/>
  <c r="F23" i="44" s="1"/>
  <c r="E10" i="44"/>
  <c r="F22" i="44" s="1"/>
  <c r="F9" i="44"/>
  <c r="F21" i="44" s="1"/>
  <c r="E9" i="44"/>
  <c r="F20" i="44" s="1"/>
  <c r="F8" i="44"/>
  <c r="F19" i="44" s="1"/>
  <c r="E8" i="44"/>
  <c r="F18" i="44" s="1"/>
  <c r="D34" i="39"/>
  <c r="E34" i="39" s="1"/>
  <c r="D33" i="39"/>
  <c r="E33" i="39" s="1"/>
  <c r="D32" i="39"/>
  <c r="E32" i="39" s="1"/>
  <c r="D31" i="39"/>
  <c r="E31" i="39" s="1"/>
  <c r="F11" i="43"/>
  <c r="F25" i="43" s="1"/>
  <c r="E11" i="43"/>
  <c r="F24" i="43" s="1"/>
  <c r="F10" i="43"/>
  <c r="F23" i="43" s="1"/>
  <c r="E10" i="43"/>
  <c r="F22" i="43" s="1"/>
  <c r="F9" i="43"/>
  <c r="F21" i="43" s="1"/>
  <c r="E9" i="43"/>
  <c r="F20" i="43" s="1"/>
  <c r="F8" i="43"/>
  <c r="F19" i="43" s="1"/>
  <c r="E8" i="43"/>
  <c r="F18" i="43" s="1"/>
  <c r="BP442" i="39"/>
  <c r="BO442" i="39"/>
  <c r="BN442" i="39"/>
  <c r="BM442" i="39"/>
  <c r="BL442" i="39"/>
  <c r="BK442" i="39"/>
  <c r="BJ442" i="39"/>
  <c r="BI442" i="39"/>
  <c r="BH442" i="39"/>
  <c r="BF442" i="39"/>
  <c r="BE442" i="39"/>
  <c r="BD442" i="39"/>
  <c r="BP441" i="39"/>
  <c r="BO441" i="39"/>
  <c r="BN441" i="39"/>
  <c r="BM441" i="39"/>
  <c r="BL441" i="39"/>
  <c r="BK441" i="39"/>
  <c r="BJ441" i="39"/>
  <c r="BI441" i="39"/>
  <c r="BH441" i="39"/>
  <c r="BF441" i="39"/>
  <c r="BE441" i="39"/>
  <c r="BD441" i="39"/>
  <c r="BP432" i="39"/>
  <c r="BO432" i="39"/>
  <c r="BN432" i="39"/>
  <c r="D366" i="39"/>
  <c r="D364" i="39"/>
  <c r="D362" i="39"/>
  <c r="C372" i="39" s="1"/>
  <c r="BP354" i="39"/>
  <c r="BO354" i="39"/>
  <c r="BN354" i="39"/>
  <c r="BP353" i="39"/>
  <c r="BO353" i="39"/>
  <c r="BN353" i="39"/>
  <c r="BP349" i="39"/>
  <c r="BO349" i="39"/>
  <c r="BN349" i="39"/>
  <c r="BP348" i="39"/>
  <c r="BO348" i="39"/>
  <c r="BN348" i="39"/>
  <c r="BP347" i="39"/>
  <c r="BO347" i="39"/>
  <c r="BN347" i="39"/>
  <c r="BP346" i="39"/>
  <c r="BO346" i="39"/>
  <c r="BN346" i="39"/>
  <c r="BP345" i="39"/>
  <c r="BO345" i="39"/>
  <c r="BN345" i="39"/>
  <c r="BP343" i="39"/>
  <c r="BP344" i="39" s="1"/>
  <c r="BO343" i="39"/>
  <c r="BO344" i="39" s="1"/>
  <c r="BN343" i="39"/>
  <c r="BN344" i="39" s="1"/>
  <c r="C333" i="39"/>
  <c r="C332" i="39"/>
  <c r="C331" i="39"/>
  <c r="C330" i="39"/>
  <c r="C328" i="39"/>
  <c r="C327" i="39"/>
  <c r="C326" i="39"/>
  <c r="C325" i="39"/>
  <c r="C324" i="39"/>
  <c r="C323" i="39"/>
  <c r="C322" i="39"/>
  <c r="C320" i="39"/>
  <c r="C319" i="39"/>
  <c r="C318" i="39"/>
  <c r="E310" i="39"/>
  <c r="D310" i="39"/>
  <c r="E309" i="39"/>
  <c r="D309" i="39"/>
  <c r="E308" i="39"/>
  <c r="D308" i="39"/>
  <c r="E307" i="39"/>
  <c r="D307" i="39"/>
  <c r="E305" i="39"/>
  <c r="D305" i="39"/>
  <c r="E304" i="39"/>
  <c r="D304" i="39"/>
  <c r="E303" i="39"/>
  <c r="D303" i="39"/>
  <c r="E302" i="39"/>
  <c r="D302" i="39"/>
  <c r="E301" i="39"/>
  <c r="D301" i="39"/>
  <c r="E300" i="39"/>
  <c r="D300" i="39"/>
  <c r="E299" i="39"/>
  <c r="D299" i="39"/>
  <c r="E297" i="39"/>
  <c r="D297" i="39"/>
  <c r="E296" i="39"/>
  <c r="D296" i="39"/>
  <c r="E295" i="39"/>
  <c r="D295" i="39"/>
  <c r="BP286" i="39"/>
  <c r="BO286" i="39"/>
  <c r="BN286" i="39"/>
  <c r="BM286" i="39"/>
  <c r="BL286" i="39"/>
  <c r="BK286" i="39"/>
  <c r="BJ286" i="39"/>
  <c r="BI286" i="39"/>
  <c r="BH286" i="39"/>
  <c r="BG286" i="39"/>
  <c r="BF286" i="39"/>
  <c r="BE286" i="39"/>
  <c r="BD286" i="39"/>
  <c r="BC286" i="39"/>
  <c r="BB286" i="39"/>
  <c r="BA286" i="39"/>
  <c r="AZ286" i="39"/>
  <c r="AY286" i="39"/>
  <c r="AX286" i="39"/>
  <c r="AW286" i="39"/>
  <c r="AV286" i="39"/>
  <c r="AU286" i="39"/>
  <c r="AT286" i="39"/>
  <c r="AS286" i="39"/>
  <c r="AR286" i="39"/>
  <c r="AQ286" i="39"/>
  <c r="AP286" i="39"/>
  <c r="AO286" i="39"/>
  <c r="AN286" i="39"/>
  <c r="AM286" i="39"/>
  <c r="AL286" i="39"/>
  <c r="AK286" i="39"/>
  <c r="AJ286" i="39"/>
  <c r="AI286" i="39"/>
  <c r="AH286" i="39"/>
  <c r="AG286" i="39"/>
  <c r="AF286" i="39"/>
  <c r="AE286" i="39"/>
  <c r="AD286" i="39"/>
  <c r="AC286" i="39"/>
  <c r="AB286" i="39"/>
  <c r="AA286" i="39"/>
  <c r="Z286" i="39"/>
  <c r="Y286" i="39"/>
  <c r="X286" i="39"/>
  <c r="W286" i="39"/>
  <c r="V286" i="39"/>
  <c r="U286" i="39"/>
  <c r="T286" i="39"/>
  <c r="S286" i="39"/>
  <c r="R286" i="39"/>
  <c r="Q286" i="39"/>
  <c r="P286" i="39"/>
  <c r="O286" i="39"/>
  <c r="N286" i="39"/>
  <c r="M286" i="39"/>
  <c r="L286" i="39"/>
  <c r="K286" i="39"/>
  <c r="J286" i="39"/>
  <c r="I286" i="39"/>
  <c r="H286" i="39"/>
  <c r="G286" i="39"/>
  <c r="F286" i="39"/>
  <c r="F281" i="39"/>
  <c r="F280" i="39"/>
  <c r="BP279" i="39"/>
  <c r="BO279" i="39"/>
  <c r="BN279" i="39"/>
  <c r="F279" i="39"/>
  <c r="BP278" i="39"/>
  <c r="BO278" i="39"/>
  <c r="BN278" i="39"/>
  <c r="F278" i="39"/>
  <c r="F270" i="39"/>
  <c r="F269" i="39"/>
  <c r="F268" i="39"/>
  <c r="G268" i="39" s="1"/>
  <c r="H268" i="39" s="1"/>
  <c r="I268" i="39" s="1"/>
  <c r="J268" i="39" s="1"/>
  <c r="K268" i="39" s="1"/>
  <c r="L268" i="39" s="1"/>
  <c r="M268" i="39" s="1"/>
  <c r="N268" i="39" s="1"/>
  <c r="O268" i="39" s="1"/>
  <c r="P268" i="39" s="1"/>
  <c r="Q268" i="39" s="1"/>
  <c r="R268" i="39" s="1"/>
  <c r="S268" i="39" s="1"/>
  <c r="T268" i="39" s="1"/>
  <c r="U268" i="39" s="1"/>
  <c r="V268" i="39" s="1"/>
  <c r="W268" i="39" s="1"/>
  <c r="X268" i="39" s="1"/>
  <c r="Y268" i="39" s="1"/>
  <c r="Z268" i="39" s="1"/>
  <c r="AA268" i="39" s="1"/>
  <c r="AB268" i="39" s="1"/>
  <c r="AC268" i="39" s="1"/>
  <c r="AD268" i="39" s="1"/>
  <c r="AE268" i="39" s="1"/>
  <c r="AF268" i="39" s="1"/>
  <c r="AG268" i="39" s="1"/>
  <c r="AH268" i="39" s="1"/>
  <c r="AI268" i="39" s="1"/>
  <c r="AJ268" i="39" s="1"/>
  <c r="AK268" i="39" s="1"/>
  <c r="AL268" i="39" s="1"/>
  <c r="AM268" i="39" s="1"/>
  <c r="AN268" i="39" s="1"/>
  <c r="AO268" i="39" s="1"/>
  <c r="AP268" i="39" s="1"/>
  <c r="AQ268" i="39" s="1"/>
  <c r="AR268" i="39" s="1"/>
  <c r="AS268" i="39" s="1"/>
  <c r="AT268" i="39" s="1"/>
  <c r="AU268" i="39" s="1"/>
  <c r="AV268" i="39" s="1"/>
  <c r="AW268" i="39" s="1"/>
  <c r="AX268" i="39" s="1"/>
  <c r="AY268" i="39" s="1"/>
  <c r="AZ268" i="39" s="1"/>
  <c r="BA268" i="39" s="1"/>
  <c r="BB268" i="39" s="1"/>
  <c r="BC268" i="39" s="1"/>
  <c r="BD268" i="39" s="1"/>
  <c r="BE268" i="39" s="1"/>
  <c r="BF268" i="39" s="1"/>
  <c r="BG268" i="39" s="1"/>
  <c r="BH268" i="39" s="1"/>
  <c r="BI268" i="39" s="1"/>
  <c r="BJ268" i="39" s="1"/>
  <c r="BK268" i="39" s="1"/>
  <c r="BL268" i="39" s="1"/>
  <c r="BM268" i="39" s="1"/>
  <c r="BN268" i="39" s="1"/>
  <c r="BO268" i="39" s="1"/>
  <c r="BP268" i="39" s="1"/>
  <c r="G236" i="39"/>
  <c r="F231" i="39"/>
  <c r="F230" i="39"/>
  <c r="F229" i="39"/>
  <c r="F228" i="39"/>
  <c r="F227" i="39"/>
  <c r="F226" i="39"/>
  <c r="F225" i="39"/>
  <c r="D215" i="39"/>
  <c r="F244" i="39" s="1"/>
  <c r="D18" i="42" s="1"/>
  <c r="D212" i="39"/>
  <c r="F240" i="39" s="1"/>
  <c r="D15" i="42" s="1"/>
  <c r="D211" i="39"/>
  <c r="F137" i="39"/>
  <c r="F136" i="39"/>
  <c r="F132" i="39"/>
  <c r="F131" i="39"/>
  <c r="F130" i="39"/>
  <c r="F128" i="39"/>
  <c r="F127" i="39"/>
  <c r="F126" i="39"/>
  <c r="F125" i="39"/>
  <c r="F124" i="39"/>
  <c r="F123" i="39"/>
  <c r="F121" i="39"/>
  <c r="F120" i="39"/>
  <c r="F119" i="39"/>
  <c r="F118" i="39"/>
  <c r="BB117" i="39"/>
  <c r="F117" i="39"/>
  <c r="F116" i="39"/>
  <c r="F114" i="39"/>
  <c r="F113" i="39"/>
  <c r="F112" i="39"/>
  <c r="F111" i="39"/>
  <c r="F110" i="39"/>
  <c r="F109" i="39"/>
  <c r="F107" i="39"/>
  <c r="F106" i="39"/>
  <c r="F105" i="39"/>
  <c r="I80" i="39"/>
  <c r="H80" i="39"/>
  <c r="G80" i="39"/>
  <c r="F80" i="39"/>
  <c r="E80" i="39"/>
  <c r="D80" i="39"/>
  <c r="I79" i="39"/>
  <c r="H79" i="39"/>
  <c r="G79" i="39"/>
  <c r="F79" i="39"/>
  <c r="E79" i="39"/>
  <c r="D79" i="39"/>
  <c r="I78" i="39"/>
  <c r="H78" i="39"/>
  <c r="G78" i="39"/>
  <c r="F78" i="39"/>
  <c r="E78" i="39"/>
  <c r="D78" i="39"/>
  <c r="I77" i="39"/>
  <c r="H77" i="39"/>
  <c r="G77" i="39"/>
  <c r="F77" i="39"/>
  <c r="E77" i="39"/>
  <c r="D77" i="39"/>
  <c r="I68" i="39"/>
  <c r="H68" i="39"/>
  <c r="G68" i="39"/>
  <c r="F68" i="39"/>
  <c r="E68" i="39"/>
  <c r="D68" i="39"/>
  <c r="I67" i="39"/>
  <c r="H67" i="39"/>
  <c r="G67" i="39"/>
  <c r="F67" i="39"/>
  <c r="E67" i="39"/>
  <c r="D67" i="39"/>
  <c r="I58" i="39"/>
  <c r="H58" i="39"/>
  <c r="G58" i="39"/>
  <c r="F58" i="39"/>
  <c r="E58" i="39"/>
  <c r="D58" i="39"/>
  <c r="I57" i="39"/>
  <c r="H57" i="39"/>
  <c r="G57" i="39"/>
  <c r="F57" i="39"/>
  <c r="E57" i="39"/>
  <c r="D57" i="39"/>
  <c r="I45" i="39"/>
  <c r="H45" i="39"/>
  <c r="G45" i="39"/>
  <c r="F45" i="39"/>
  <c r="E45" i="39"/>
  <c r="D45" i="39"/>
  <c r="I44" i="39"/>
  <c r="H44" i="39"/>
  <c r="G44" i="39"/>
  <c r="F44" i="39"/>
  <c r="E44" i="39"/>
  <c r="D44" i="39"/>
  <c r="I43" i="39"/>
  <c r="H43" i="39"/>
  <c r="G43" i="39"/>
  <c r="F43" i="39"/>
  <c r="E43" i="39"/>
  <c r="D43" i="39"/>
  <c r="I42" i="39"/>
  <c r="H42" i="39"/>
  <c r="G42" i="39"/>
  <c r="F42" i="39"/>
  <c r="E42" i="39"/>
  <c r="D42" i="39"/>
  <c r="T35" i="39"/>
  <c r="M76" i="39" s="1"/>
  <c r="N76" i="39" s="1"/>
  <c r="S35" i="39"/>
  <c r="J76" i="39" s="1"/>
  <c r="O35" i="39"/>
  <c r="N35" i="39"/>
  <c r="T34" i="39"/>
  <c r="M66" i="39" s="1"/>
  <c r="S34" i="39"/>
  <c r="J66" i="39" s="1"/>
  <c r="O34" i="39"/>
  <c r="N34" i="39"/>
  <c r="T33" i="39"/>
  <c r="M56" i="39" s="1"/>
  <c r="S33" i="39"/>
  <c r="J56" i="39" s="1"/>
  <c r="O33" i="39"/>
  <c r="N33" i="39"/>
  <c r="T32" i="39"/>
  <c r="M41" i="39" s="1"/>
  <c r="N41" i="39" s="1"/>
  <c r="S32" i="39"/>
  <c r="J41" i="39" s="1"/>
  <c r="O32" i="39"/>
  <c r="N32" i="39"/>
  <c r="J28" i="39"/>
  <c r="D28" i="39"/>
  <c r="O24" i="39"/>
  <c r="E23" i="39"/>
  <c r="O22" i="39"/>
  <c r="F442" i="39" s="1"/>
  <c r="E22" i="39"/>
  <c r="E21" i="39"/>
  <c r="O20" i="39"/>
  <c r="E20" i="39"/>
  <c r="O18" i="39"/>
  <c r="D14" i="39"/>
  <c r="D13" i="39"/>
  <c r="D10" i="39"/>
  <c r="D9" i="39"/>
  <c r="C371" i="39" s="1"/>
  <c r="D371" i="39" s="1"/>
  <c r="E371" i="39" s="1"/>
  <c r="F371" i="39" s="1"/>
  <c r="G371" i="39" s="1"/>
  <c r="H371" i="39" s="1"/>
  <c r="I371" i="39" s="1"/>
  <c r="J371" i="39" s="1"/>
  <c r="K371" i="39" s="1"/>
  <c r="L371" i="39" s="1"/>
  <c r="M371" i="39" s="1"/>
  <c r="N371" i="39" s="1"/>
  <c r="O371" i="39" s="1"/>
  <c r="P371" i="39" s="1"/>
  <c r="Q371" i="39" s="1"/>
  <c r="R371" i="39" s="1"/>
  <c r="S371" i="39" s="1"/>
  <c r="T371" i="39" s="1"/>
  <c r="U371" i="39" s="1"/>
  <c r="V371" i="39" s="1"/>
  <c r="W371" i="39" s="1"/>
  <c r="X371" i="39" s="1"/>
  <c r="Y371" i="39" s="1"/>
  <c r="Z371" i="39" s="1"/>
  <c r="AA371" i="39" s="1"/>
  <c r="AB371" i="39" s="1"/>
  <c r="AC371" i="39" s="1"/>
  <c r="AD371" i="39" s="1"/>
  <c r="AE371" i="39" s="1"/>
  <c r="AF371" i="39" s="1"/>
  <c r="AG371" i="39" s="1"/>
  <c r="AH371" i="39" s="1"/>
  <c r="AI371" i="39" s="1"/>
  <c r="AJ371" i="39" s="1"/>
  <c r="AK371" i="39" s="1"/>
  <c r="AL371" i="39" s="1"/>
  <c r="AM371" i="39" s="1"/>
  <c r="AN371" i="39" s="1"/>
  <c r="AO371" i="39" s="1"/>
  <c r="AP371" i="39" s="1"/>
  <c r="AQ371" i="39" s="1"/>
  <c r="AR371" i="39" s="1"/>
  <c r="AS371" i="39" s="1"/>
  <c r="AT371" i="39" s="1"/>
  <c r="AU371" i="39" s="1"/>
  <c r="AV371" i="39" s="1"/>
  <c r="AW371" i="39" s="1"/>
  <c r="AX371" i="39" s="1"/>
  <c r="AY371" i="39" s="1"/>
  <c r="AZ371" i="39" s="1"/>
  <c r="BA371" i="39" s="1"/>
  <c r="D7" i="39"/>
  <c r="F9" i="39" s="1"/>
  <c r="K5" i="39"/>
  <c r="E5" i="39"/>
  <c r="D366" i="35"/>
  <c r="D364" i="35"/>
  <c r="D362" i="35"/>
  <c r="E310" i="35"/>
  <c r="D310" i="35"/>
  <c r="E309" i="35"/>
  <c r="D309" i="35"/>
  <c r="E308" i="35"/>
  <c r="D308" i="35"/>
  <c r="E307" i="35"/>
  <c r="D307" i="35"/>
  <c r="E305" i="35"/>
  <c r="D305" i="35"/>
  <c r="E304" i="35"/>
  <c r="D304" i="35"/>
  <c r="E303" i="35"/>
  <c r="D303" i="35"/>
  <c r="E302" i="35"/>
  <c r="D302" i="35"/>
  <c r="E301" i="35"/>
  <c r="D301" i="35"/>
  <c r="E300" i="35"/>
  <c r="D300" i="35"/>
  <c r="E299" i="35"/>
  <c r="D299" i="35"/>
  <c r="E297" i="35"/>
  <c r="D297" i="35"/>
  <c r="E296" i="35"/>
  <c r="D296" i="35"/>
  <c r="E295" i="35"/>
  <c r="D295" i="35"/>
  <c r="BP286" i="35"/>
  <c r="BO286" i="35"/>
  <c r="BN286" i="35"/>
  <c r="BM286" i="35"/>
  <c r="BL286" i="35"/>
  <c r="BK286" i="35"/>
  <c r="BJ286" i="35"/>
  <c r="BI286" i="35"/>
  <c r="BH286" i="35"/>
  <c r="BG286" i="35"/>
  <c r="BF286" i="35"/>
  <c r="BE286" i="35"/>
  <c r="BD286" i="35"/>
  <c r="BC286" i="35"/>
  <c r="BB286" i="35"/>
  <c r="BA286" i="35"/>
  <c r="AZ286" i="35"/>
  <c r="AY286" i="35"/>
  <c r="AX286" i="35"/>
  <c r="AW286" i="35"/>
  <c r="AV286" i="35"/>
  <c r="AU286" i="35"/>
  <c r="AT286" i="35"/>
  <c r="AS286" i="35"/>
  <c r="AR286" i="35"/>
  <c r="AQ286" i="35"/>
  <c r="AP286" i="35"/>
  <c r="AO286" i="35"/>
  <c r="AN286" i="35"/>
  <c r="AM286" i="35"/>
  <c r="AL286" i="35"/>
  <c r="AK286" i="35"/>
  <c r="AJ286" i="35"/>
  <c r="AI286" i="35"/>
  <c r="AH286" i="35"/>
  <c r="AG286" i="35"/>
  <c r="AF286" i="35"/>
  <c r="AE286" i="35"/>
  <c r="AD286" i="35"/>
  <c r="AC286" i="35"/>
  <c r="AB286" i="35"/>
  <c r="AA286" i="35"/>
  <c r="Z286" i="35"/>
  <c r="Y286" i="35"/>
  <c r="X286" i="35"/>
  <c r="W286" i="35"/>
  <c r="V286" i="35"/>
  <c r="U286" i="35"/>
  <c r="T286" i="35"/>
  <c r="S286" i="35"/>
  <c r="R286" i="35"/>
  <c r="Q286" i="35"/>
  <c r="P286" i="35"/>
  <c r="O286" i="35"/>
  <c r="N286" i="35"/>
  <c r="M286" i="35"/>
  <c r="L286" i="35"/>
  <c r="K286" i="35"/>
  <c r="J286" i="35"/>
  <c r="I286" i="35"/>
  <c r="H286" i="35"/>
  <c r="G286" i="35"/>
  <c r="F286" i="35"/>
  <c r="F281" i="35"/>
  <c r="F280" i="35"/>
  <c r="F279" i="35"/>
  <c r="F278" i="35"/>
  <c r="F270" i="35"/>
  <c r="F269" i="35"/>
  <c r="F268" i="35"/>
  <c r="G236" i="35"/>
  <c r="F231" i="35"/>
  <c r="F230" i="35"/>
  <c r="F229" i="35"/>
  <c r="F228" i="35"/>
  <c r="F227" i="35"/>
  <c r="F226" i="35"/>
  <c r="F225" i="35"/>
  <c r="D215" i="35"/>
  <c r="D212" i="35"/>
  <c r="D211" i="35"/>
  <c r="F137" i="35"/>
  <c r="F136" i="35"/>
  <c r="F132" i="35"/>
  <c r="F131" i="35"/>
  <c r="F130" i="35"/>
  <c r="F128" i="35"/>
  <c r="F127" i="35"/>
  <c r="F126" i="35"/>
  <c r="F125" i="35"/>
  <c r="F124" i="35"/>
  <c r="F123" i="35"/>
  <c r="F121" i="35"/>
  <c r="F120" i="35"/>
  <c r="F119" i="35"/>
  <c r="F118" i="35"/>
  <c r="BB117" i="35"/>
  <c r="F117" i="35"/>
  <c r="F116" i="35"/>
  <c r="F114" i="35"/>
  <c r="F113" i="35"/>
  <c r="F112" i="35"/>
  <c r="F111" i="35"/>
  <c r="F110" i="35"/>
  <c r="F109" i="35"/>
  <c r="F107" i="35"/>
  <c r="F106" i="35"/>
  <c r="F105" i="35"/>
  <c r="S62" i="46" l="1"/>
  <c r="R68" i="46"/>
  <c r="R56" i="46" s="1"/>
  <c r="S65" i="46"/>
  <c r="S53" i="46" s="1"/>
  <c r="T59" i="46"/>
  <c r="S63" i="46"/>
  <c r="R69" i="46"/>
  <c r="R57" i="46" s="1"/>
  <c r="Q100" i="46"/>
  <c r="Q88" i="46" s="1"/>
  <c r="R94" i="46"/>
  <c r="R66" i="46"/>
  <c r="R54" i="46" s="1"/>
  <c r="S60" i="46"/>
  <c r="S103" i="46"/>
  <c r="S91" i="46" s="1"/>
  <c r="T97" i="46"/>
  <c r="S99" i="46"/>
  <c r="S87" i="46" s="1"/>
  <c r="T93" i="46"/>
  <c r="R102" i="46"/>
  <c r="R90" i="46" s="1"/>
  <c r="S96" i="46"/>
  <c r="S101" i="46"/>
  <c r="S89" i="46" s="1"/>
  <c r="T95" i="46"/>
  <c r="S67" i="46"/>
  <c r="S55" i="46" s="1"/>
  <c r="T61" i="46"/>
  <c r="R36" i="46"/>
  <c r="R24" i="46" s="1"/>
  <c r="S30" i="46"/>
  <c r="S29" i="46"/>
  <c r="R35" i="46"/>
  <c r="R23" i="46" s="1"/>
  <c r="R34" i="46"/>
  <c r="R22" i="46" s="1"/>
  <c r="S28" i="46"/>
  <c r="S27" i="46"/>
  <c r="R33" i="46"/>
  <c r="R21" i="46" s="1"/>
  <c r="S31" i="46"/>
  <c r="R37" i="46"/>
  <c r="R25" i="46" s="1"/>
  <c r="G386" i="39"/>
  <c r="H386" i="39" s="1"/>
  <c r="I386" i="39" s="1"/>
  <c r="J386" i="39" s="1"/>
  <c r="G389" i="39"/>
  <c r="H389" i="39" s="1"/>
  <c r="I389" i="39" s="1"/>
  <c r="J389" i="39" s="1"/>
  <c r="G388" i="39"/>
  <c r="H388" i="39" s="1"/>
  <c r="I388" i="39" s="1"/>
  <c r="J388" i="39" s="1"/>
  <c r="J44" i="39"/>
  <c r="G387" i="39"/>
  <c r="H387" i="39" s="1"/>
  <c r="I387" i="39" s="1"/>
  <c r="J387" i="39" s="1"/>
  <c r="J45" i="39"/>
  <c r="F48" i="39"/>
  <c r="H83" i="39"/>
  <c r="D50" i="39"/>
  <c r="I50" i="39"/>
  <c r="D48" i="39"/>
  <c r="F83" i="39"/>
  <c r="G50" i="39"/>
  <c r="E85" i="39"/>
  <c r="F85" i="39"/>
  <c r="J80" i="39"/>
  <c r="G60" i="39"/>
  <c r="G61" i="39" s="1"/>
  <c r="I60" i="39"/>
  <c r="I62" i="39" s="1"/>
  <c r="E48" i="39"/>
  <c r="I82" i="39"/>
  <c r="I87" i="39" s="1"/>
  <c r="D85" i="39"/>
  <c r="H85" i="39"/>
  <c r="C375" i="39"/>
  <c r="F236" i="39"/>
  <c r="F47" i="39"/>
  <c r="G48" i="39"/>
  <c r="G47" i="39"/>
  <c r="G52" i="39" s="1"/>
  <c r="H70" i="39"/>
  <c r="H72" i="39" s="1"/>
  <c r="F239" i="39"/>
  <c r="D213" i="39"/>
  <c r="D217" i="39" s="1"/>
  <c r="E50" i="39"/>
  <c r="F50" i="39"/>
  <c r="D60" i="39"/>
  <c r="D62" i="39" s="1"/>
  <c r="D70" i="39"/>
  <c r="D71" i="39" s="1"/>
  <c r="G85" i="39"/>
  <c r="G82" i="39"/>
  <c r="G87" i="39" s="1"/>
  <c r="J68" i="39"/>
  <c r="J58" i="39"/>
  <c r="I47" i="39"/>
  <c r="I52" i="39" s="1"/>
  <c r="C374" i="39"/>
  <c r="F82" i="39"/>
  <c r="F87" i="39" s="1"/>
  <c r="F60" i="39"/>
  <c r="F62" i="39" s="1"/>
  <c r="F70" i="39"/>
  <c r="F71" i="39" s="1"/>
  <c r="I85" i="39"/>
  <c r="M77" i="39"/>
  <c r="M57" i="39"/>
  <c r="E70" i="39"/>
  <c r="E72" i="39" s="1"/>
  <c r="K41" i="39"/>
  <c r="J43" i="39"/>
  <c r="K45" i="39" s="1"/>
  <c r="J42" i="39"/>
  <c r="K44" i="39" s="1"/>
  <c r="M68" i="39"/>
  <c r="M67" i="39"/>
  <c r="N66" i="39"/>
  <c r="J77" i="39"/>
  <c r="K79" i="39" s="1"/>
  <c r="K76" i="39"/>
  <c r="J78" i="39"/>
  <c r="N43" i="39"/>
  <c r="O41" i="39"/>
  <c r="N42" i="39"/>
  <c r="E60" i="39"/>
  <c r="E62" i="39" s="1"/>
  <c r="J67" i="39"/>
  <c r="I48" i="39"/>
  <c r="J57" i="39"/>
  <c r="K56" i="39"/>
  <c r="E83" i="39"/>
  <c r="E82" i="39"/>
  <c r="H60" i="39"/>
  <c r="M58" i="39"/>
  <c r="H82" i="39"/>
  <c r="H48" i="39"/>
  <c r="H47" i="39"/>
  <c r="H52" i="39" s="1"/>
  <c r="D82" i="39"/>
  <c r="D87" i="39" s="1"/>
  <c r="D83" i="39"/>
  <c r="N77" i="39"/>
  <c r="O76" i="39"/>
  <c r="N78" i="39"/>
  <c r="N56" i="39"/>
  <c r="H50" i="39"/>
  <c r="D47" i="39"/>
  <c r="F201" i="39"/>
  <c r="G83" i="39"/>
  <c r="J79" i="39"/>
  <c r="M42" i="39"/>
  <c r="M78" i="39"/>
  <c r="M43" i="39"/>
  <c r="E47" i="39"/>
  <c r="E52" i="39" s="1"/>
  <c r="K66" i="39"/>
  <c r="I70" i="39"/>
  <c r="I72" i="39" s="1"/>
  <c r="G70" i="39"/>
  <c r="I83" i="39"/>
  <c r="F251" i="39"/>
  <c r="D72" i="42" s="1"/>
  <c r="F252" i="39"/>
  <c r="D73" i="42" s="1"/>
  <c r="F250" i="39"/>
  <c r="D71" i="42" s="1"/>
  <c r="F437" i="39"/>
  <c r="F438" i="39" s="1"/>
  <c r="F428" i="39"/>
  <c r="F441" i="39" s="1"/>
  <c r="F249" i="39"/>
  <c r="F232" i="39"/>
  <c r="I80" i="35"/>
  <c r="H80" i="35"/>
  <c r="G80" i="35"/>
  <c r="F80" i="35"/>
  <c r="E80" i="35"/>
  <c r="D80" i="35"/>
  <c r="I79" i="35"/>
  <c r="H79" i="35"/>
  <c r="G79" i="35"/>
  <c r="F79" i="35"/>
  <c r="E79" i="35"/>
  <c r="D79" i="35"/>
  <c r="I78" i="35"/>
  <c r="H78" i="35"/>
  <c r="G78" i="35"/>
  <c r="F78" i="35"/>
  <c r="E78" i="35"/>
  <c r="D78" i="35"/>
  <c r="I77" i="35"/>
  <c r="H77" i="35"/>
  <c r="G77" i="35"/>
  <c r="F77" i="35"/>
  <c r="E77" i="35"/>
  <c r="D77" i="35"/>
  <c r="I68" i="35"/>
  <c r="H68" i="35"/>
  <c r="G68" i="35"/>
  <c r="F68" i="35"/>
  <c r="E68" i="35"/>
  <c r="D68" i="35"/>
  <c r="I67" i="35"/>
  <c r="H67" i="35"/>
  <c r="G67" i="35"/>
  <c r="F67" i="35"/>
  <c r="E67" i="35"/>
  <c r="D67" i="35"/>
  <c r="I58" i="35"/>
  <c r="H58" i="35"/>
  <c r="G58" i="35"/>
  <c r="F58" i="35"/>
  <c r="E58" i="35"/>
  <c r="D58" i="35"/>
  <c r="I57" i="35"/>
  <c r="H57" i="35"/>
  <c r="G57" i="35"/>
  <c r="F57" i="35"/>
  <c r="E57" i="35"/>
  <c r="D57" i="35"/>
  <c r="O35" i="35"/>
  <c r="N35" i="35"/>
  <c r="O34" i="35"/>
  <c r="N34" i="35"/>
  <c r="O33" i="35"/>
  <c r="N33" i="35"/>
  <c r="O32" i="35"/>
  <c r="N32" i="35"/>
  <c r="T35" i="35"/>
  <c r="M76" i="35" s="1"/>
  <c r="S35" i="35"/>
  <c r="J76" i="35" s="1"/>
  <c r="K76" i="35" s="1"/>
  <c r="L76" i="35" s="1"/>
  <c r="T34" i="35"/>
  <c r="M66" i="35" s="1"/>
  <c r="S34" i="35"/>
  <c r="J66" i="35" s="1"/>
  <c r="T33" i="35"/>
  <c r="M56" i="35" s="1"/>
  <c r="S33" i="35"/>
  <c r="J56" i="35" s="1"/>
  <c r="K56" i="35" s="1"/>
  <c r="L56" i="35" s="1"/>
  <c r="T32" i="35"/>
  <c r="M41" i="35" s="1"/>
  <c r="S32" i="35"/>
  <c r="J41" i="35" s="1"/>
  <c r="K41" i="35" s="1"/>
  <c r="I45" i="35"/>
  <c r="H45" i="35"/>
  <c r="G45" i="35"/>
  <c r="F45" i="35"/>
  <c r="E45" i="35"/>
  <c r="D45" i="35"/>
  <c r="I44" i="35"/>
  <c r="H44" i="35"/>
  <c r="G44" i="35"/>
  <c r="F44" i="35"/>
  <c r="E44" i="35"/>
  <c r="D44" i="35"/>
  <c r="I43" i="35"/>
  <c r="H43" i="35"/>
  <c r="G43" i="35"/>
  <c r="F43" i="35"/>
  <c r="E43" i="35"/>
  <c r="D43" i="35"/>
  <c r="I42" i="35"/>
  <c r="H42" i="35"/>
  <c r="G42" i="35"/>
  <c r="F42" i="35"/>
  <c r="E42" i="35"/>
  <c r="D42" i="35"/>
  <c r="O24" i="35"/>
  <c r="G22" i="37" s="1"/>
  <c r="J442" i="39" s="1"/>
  <c r="O22" i="35"/>
  <c r="D22" i="37" s="1"/>
  <c r="O20" i="35"/>
  <c r="C12" i="37" s="1"/>
  <c r="G21" i="37" s="1"/>
  <c r="J441" i="39" s="1"/>
  <c r="O18" i="35"/>
  <c r="C10" i="37" s="1"/>
  <c r="F21" i="37" s="1"/>
  <c r="J28" i="35"/>
  <c r="D28" i="35"/>
  <c r="D14" i="35"/>
  <c r="C8" i="37" s="1"/>
  <c r="D13" i="35"/>
  <c r="C7" i="37" s="1"/>
  <c r="D10" i="35"/>
  <c r="G6" i="37" s="1"/>
  <c r="D9" i="35"/>
  <c r="C371" i="35" s="1"/>
  <c r="D7" i="35"/>
  <c r="K5" i="35"/>
  <c r="G9" i="37" s="1"/>
  <c r="E5" i="35"/>
  <c r="BK104" i="42"/>
  <c r="BK61" i="42"/>
  <c r="BJ61" i="42"/>
  <c r="BI61" i="42"/>
  <c r="BH61" i="42"/>
  <c r="BG61" i="42"/>
  <c r="BF61" i="42"/>
  <c r="BE61" i="42"/>
  <c r="BD61" i="42"/>
  <c r="BC61" i="42"/>
  <c r="BB61" i="42"/>
  <c r="BA61" i="42"/>
  <c r="AZ61" i="42"/>
  <c r="AY61" i="42"/>
  <c r="AX61" i="42"/>
  <c r="AW61" i="42"/>
  <c r="AV61" i="42"/>
  <c r="AU61" i="42"/>
  <c r="AT61" i="42"/>
  <c r="AS61" i="42"/>
  <c r="AR61" i="42"/>
  <c r="AQ61" i="42"/>
  <c r="AP61" i="42"/>
  <c r="AO61" i="42"/>
  <c r="AN61" i="42"/>
  <c r="AM61" i="42"/>
  <c r="AL61" i="42"/>
  <c r="AK61" i="42"/>
  <c r="AJ61" i="42"/>
  <c r="AI61" i="42"/>
  <c r="AH61" i="42"/>
  <c r="AG61" i="42"/>
  <c r="AF61" i="42"/>
  <c r="AE61" i="42"/>
  <c r="AD61" i="42"/>
  <c r="AC61" i="42"/>
  <c r="AB61" i="42"/>
  <c r="AA61" i="42"/>
  <c r="Z61" i="42"/>
  <c r="Y61" i="42"/>
  <c r="X61" i="42"/>
  <c r="W61" i="42"/>
  <c r="V61" i="42"/>
  <c r="U61" i="42"/>
  <c r="T61" i="42"/>
  <c r="S61" i="42"/>
  <c r="R61" i="42"/>
  <c r="Q61" i="42"/>
  <c r="P61" i="42"/>
  <c r="O61" i="42"/>
  <c r="N61" i="42"/>
  <c r="M61" i="42"/>
  <c r="L61" i="42"/>
  <c r="K61" i="42"/>
  <c r="J61" i="42"/>
  <c r="I61" i="42"/>
  <c r="H61" i="42"/>
  <c r="G61" i="42"/>
  <c r="F61" i="42"/>
  <c r="E61" i="42"/>
  <c r="D61" i="42"/>
  <c r="BK48" i="42"/>
  <c r="BJ48" i="42"/>
  <c r="BI48" i="42"/>
  <c r="BH48" i="42"/>
  <c r="BG48" i="42"/>
  <c r="BF48" i="42"/>
  <c r="BE48" i="42"/>
  <c r="BD48" i="42"/>
  <c r="BC48" i="42"/>
  <c r="BB48" i="42"/>
  <c r="BA48" i="42"/>
  <c r="AZ48" i="42"/>
  <c r="AY48" i="42"/>
  <c r="AX48" i="42"/>
  <c r="AW48" i="42"/>
  <c r="AV48" i="42"/>
  <c r="AU48" i="42"/>
  <c r="AT48" i="42"/>
  <c r="AS48" i="42"/>
  <c r="AR48" i="42"/>
  <c r="AQ48" i="42"/>
  <c r="AP48" i="42"/>
  <c r="AO48" i="42"/>
  <c r="AN48" i="42"/>
  <c r="AM48" i="42"/>
  <c r="AL48" i="42"/>
  <c r="AK48" i="42"/>
  <c r="AJ48" i="42"/>
  <c r="AI48" i="42"/>
  <c r="AH48" i="42"/>
  <c r="AG48" i="42"/>
  <c r="AF48" i="42"/>
  <c r="AE48" i="42"/>
  <c r="AD48" i="42"/>
  <c r="AC48" i="42"/>
  <c r="AB48" i="42"/>
  <c r="AA48" i="42"/>
  <c r="Z48" i="42"/>
  <c r="Y48" i="42"/>
  <c r="X48" i="42"/>
  <c r="W48" i="42"/>
  <c r="V48" i="42"/>
  <c r="U48" i="42"/>
  <c r="T48" i="42"/>
  <c r="S48" i="42"/>
  <c r="R48" i="42"/>
  <c r="Q48" i="42"/>
  <c r="P48" i="42"/>
  <c r="O48" i="42"/>
  <c r="N48" i="42"/>
  <c r="M48" i="42"/>
  <c r="L48" i="42"/>
  <c r="K48" i="42"/>
  <c r="J48" i="42"/>
  <c r="I48" i="42"/>
  <c r="H48" i="42"/>
  <c r="G48" i="42"/>
  <c r="F48" i="42"/>
  <c r="E48" i="42"/>
  <c r="D48" i="42"/>
  <c r="D37" i="42"/>
  <c r="D33" i="42"/>
  <c r="D32" i="42"/>
  <c r="D31" i="42"/>
  <c r="D26" i="42"/>
  <c r="D24" i="42"/>
  <c r="D22" i="42"/>
  <c r="D91" i="42" s="1"/>
  <c r="E91" i="42" s="1"/>
  <c r="F91" i="42" s="1"/>
  <c r="G91" i="42" s="1"/>
  <c r="H91" i="42" s="1"/>
  <c r="I91" i="42" s="1"/>
  <c r="J91" i="42" s="1"/>
  <c r="K91" i="42" s="1"/>
  <c r="L91" i="42" s="1"/>
  <c r="M91" i="42" s="1"/>
  <c r="N91" i="42" s="1"/>
  <c r="O91" i="42" s="1"/>
  <c r="P91" i="42" s="1"/>
  <c r="Q91" i="42" s="1"/>
  <c r="R91" i="42" s="1"/>
  <c r="S91" i="42" s="1"/>
  <c r="T91" i="42" s="1"/>
  <c r="U91" i="42" s="1"/>
  <c r="V91" i="42" s="1"/>
  <c r="W91" i="42" s="1"/>
  <c r="X91" i="42" s="1"/>
  <c r="Y91" i="42" s="1"/>
  <c r="Z91" i="42" s="1"/>
  <c r="AA91" i="42" s="1"/>
  <c r="AB91" i="42" s="1"/>
  <c r="AC91" i="42" s="1"/>
  <c r="AD91" i="42" s="1"/>
  <c r="AE91" i="42" s="1"/>
  <c r="AF91" i="42" s="1"/>
  <c r="AG91" i="42" s="1"/>
  <c r="AH91" i="42" s="1"/>
  <c r="AI91" i="42" s="1"/>
  <c r="AJ91" i="42" s="1"/>
  <c r="AK91" i="42" s="1"/>
  <c r="AL91" i="42" s="1"/>
  <c r="AM91" i="42" s="1"/>
  <c r="AN91" i="42" s="1"/>
  <c r="AO91" i="42" s="1"/>
  <c r="AP91" i="42" s="1"/>
  <c r="AQ91" i="42" s="1"/>
  <c r="AR91" i="42" s="1"/>
  <c r="AS91" i="42" s="1"/>
  <c r="AT91" i="42" s="1"/>
  <c r="AU91" i="42" s="1"/>
  <c r="AV91" i="42" s="1"/>
  <c r="AW91" i="42" s="1"/>
  <c r="AX91" i="42" s="1"/>
  <c r="AY91" i="42" s="1"/>
  <c r="AZ91" i="42" s="1"/>
  <c r="BA91" i="42" s="1"/>
  <c r="BB91" i="42" s="1"/>
  <c r="BC91" i="42" s="1"/>
  <c r="BD91" i="42" s="1"/>
  <c r="BE91" i="42" s="1"/>
  <c r="BF91" i="42" s="1"/>
  <c r="BG91" i="42" s="1"/>
  <c r="BH91" i="42" s="1"/>
  <c r="BI91" i="42" s="1"/>
  <c r="BJ91" i="42" s="1"/>
  <c r="BK91" i="42" s="1"/>
  <c r="D185" i="41"/>
  <c r="D203" i="41" s="1"/>
  <c r="D221" i="41" s="1"/>
  <c r="D183" i="41"/>
  <c r="D201" i="41" s="1"/>
  <c r="BA42" i="41"/>
  <c r="BA118" i="41" s="1"/>
  <c r="AY42" i="41"/>
  <c r="AX42" i="41"/>
  <c r="AW42" i="41"/>
  <c r="AV42" i="41"/>
  <c r="AV151" i="41" s="1"/>
  <c r="AT42" i="41"/>
  <c r="AT118" i="41" s="1"/>
  <c r="AS42" i="41"/>
  <c r="AS118" i="41" s="1"/>
  <c r="AR42" i="41"/>
  <c r="AQ42" i="41"/>
  <c r="AQ151" i="41" s="1"/>
  <c r="AO42" i="41"/>
  <c r="AO151" i="41" s="1"/>
  <c r="AN42" i="41"/>
  <c r="AN151" i="41" s="1"/>
  <c r="AM42" i="41"/>
  <c r="AM151" i="41" s="1"/>
  <c r="AL42" i="41"/>
  <c r="AL118" i="41" s="1"/>
  <c r="AJ42" i="41"/>
  <c r="AI42" i="41"/>
  <c r="AH42" i="41"/>
  <c r="AG42" i="41"/>
  <c r="AG85" i="41" s="1"/>
  <c r="AE42" i="41"/>
  <c r="AE85" i="41" s="1"/>
  <c r="AD42" i="41"/>
  <c r="AD118" i="41" s="1"/>
  <c r="AC42" i="41"/>
  <c r="AC118" i="41" s="1"/>
  <c r="AB42" i="41"/>
  <c r="Z42" i="41"/>
  <c r="Y42" i="41"/>
  <c r="Y151" i="41" s="1"/>
  <c r="X42" i="41"/>
  <c r="X151" i="41" s="1"/>
  <c r="W42" i="41"/>
  <c r="U42" i="41"/>
  <c r="U118" i="41" s="1"/>
  <c r="T42" i="41"/>
  <c r="T85" i="41" s="1"/>
  <c r="S42" i="41"/>
  <c r="R42" i="41"/>
  <c r="R85" i="41" s="1"/>
  <c r="P42" i="41"/>
  <c r="P151" i="41" s="1"/>
  <c r="O42" i="41"/>
  <c r="N42" i="41"/>
  <c r="N85" i="41" s="1"/>
  <c r="M42" i="41"/>
  <c r="M118" i="41" s="1"/>
  <c r="K42" i="41"/>
  <c r="J42" i="41"/>
  <c r="I42" i="41"/>
  <c r="H42" i="41"/>
  <c r="H118" i="41" s="1"/>
  <c r="G42" i="41"/>
  <c r="F42" i="41"/>
  <c r="F118" i="41" s="1"/>
  <c r="E42" i="41"/>
  <c r="E118" i="41" s="1"/>
  <c r="BB41" i="41"/>
  <c r="BA30" i="41"/>
  <c r="AZ30" i="41"/>
  <c r="AY30" i="41"/>
  <c r="AX30" i="41"/>
  <c r="AW30" i="41"/>
  <c r="AV30" i="41"/>
  <c r="AU30" i="41"/>
  <c r="AT30" i="41"/>
  <c r="AS30" i="41"/>
  <c r="AR30" i="41"/>
  <c r="AQ30" i="41"/>
  <c r="AP30" i="41"/>
  <c r="AO30" i="41"/>
  <c r="AN30" i="41"/>
  <c r="AM30" i="41"/>
  <c r="AL30" i="41"/>
  <c r="AK30" i="41"/>
  <c r="AJ30" i="41"/>
  <c r="AI30" i="41"/>
  <c r="AH30" i="41"/>
  <c r="AG30" i="41"/>
  <c r="AF30" i="41"/>
  <c r="AE30" i="41"/>
  <c r="AD30" i="41"/>
  <c r="AC30" i="41"/>
  <c r="AB30" i="41"/>
  <c r="AA30" i="41"/>
  <c r="Z30" i="41"/>
  <c r="Y30" i="41"/>
  <c r="X30" i="41"/>
  <c r="W30" i="41"/>
  <c r="V30" i="41"/>
  <c r="U30" i="41"/>
  <c r="T30" i="41"/>
  <c r="S30" i="41"/>
  <c r="R30" i="41"/>
  <c r="Q30" i="41"/>
  <c r="P30" i="41"/>
  <c r="O30" i="41"/>
  <c r="N30" i="41"/>
  <c r="M30" i="41"/>
  <c r="L30" i="41"/>
  <c r="K30" i="41"/>
  <c r="J30" i="41"/>
  <c r="I30" i="41"/>
  <c r="H30" i="41"/>
  <c r="G30" i="41"/>
  <c r="F30" i="41"/>
  <c r="E30" i="41"/>
  <c r="D30" i="41"/>
  <c r="BB29" i="41"/>
  <c r="BB28" i="41"/>
  <c r="BB27" i="41"/>
  <c r="BB26" i="41"/>
  <c r="BB25" i="41"/>
  <c r="BA22" i="41"/>
  <c r="G22" i="41"/>
  <c r="H22" i="41" s="1"/>
  <c r="D22" i="41"/>
  <c r="E22" i="41" s="1"/>
  <c r="BA21" i="41"/>
  <c r="R14" i="41"/>
  <c r="D223" i="41" s="1"/>
  <c r="Q14" i="41"/>
  <c r="D205" i="41" s="1"/>
  <c r="P14" i="41"/>
  <c r="D187" i="41" s="1"/>
  <c r="O12" i="41"/>
  <c r="C12" i="41"/>
  <c r="G21" i="41" s="1"/>
  <c r="C10" i="41"/>
  <c r="F21" i="41" s="1"/>
  <c r="R9" i="41"/>
  <c r="Q9" i="41"/>
  <c r="P9" i="41"/>
  <c r="G9" i="41"/>
  <c r="R8" i="41"/>
  <c r="Q8" i="41"/>
  <c r="P8" i="41"/>
  <c r="C8" i="41"/>
  <c r="R7" i="41"/>
  <c r="Q7" i="41"/>
  <c r="P7" i="41"/>
  <c r="C7" i="41"/>
  <c r="R6" i="41"/>
  <c r="B78" i="41" s="1"/>
  <c r="Q6" i="41"/>
  <c r="B77" i="41" s="1"/>
  <c r="P6" i="41"/>
  <c r="B76" i="41" s="1"/>
  <c r="G6" i="41"/>
  <c r="G5" i="41"/>
  <c r="C5" i="41"/>
  <c r="D192" i="41"/>
  <c r="E22" i="42"/>
  <c r="M10" i="41"/>
  <c r="M9" i="41"/>
  <c r="M8" i="41"/>
  <c r="M7" i="41"/>
  <c r="D34" i="35"/>
  <c r="E34" i="35" s="1"/>
  <c r="D33" i="35"/>
  <c r="E33" i="35" s="1"/>
  <c r="D32" i="35"/>
  <c r="E32" i="35" s="1"/>
  <c r="D31" i="35"/>
  <c r="E31" i="35" s="1"/>
  <c r="BK104" i="38"/>
  <c r="BK61" i="38"/>
  <c r="BJ61" i="38"/>
  <c r="BI61" i="38"/>
  <c r="BH61" i="38"/>
  <c r="BG61" i="38"/>
  <c r="BF61" i="38"/>
  <c r="BE61" i="38"/>
  <c r="BD61" i="38"/>
  <c r="BC61" i="38"/>
  <c r="BB61" i="38"/>
  <c r="BA61" i="38"/>
  <c r="AZ61" i="38"/>
  <c r="AY61" i="38"/>
  <c r="AX61" i="38"/>
  <c r="AW61" i="38"/>
  <c r="AV61" i="38"/>
  <c r="AU61" i="38"/>
  <c r="AT61" i="38"/>
  <c r="AS61" i="38"/>
  <c r="AR61" i="38"/>
  <c r="AQ61" i="38"/>
  <c r="AP61" i="38"/>
  <c r="AO61" i="38"/>
  <c r="AN61" i="38"/>
  <c r="AM61" i="38"/>
  <c r="AL61" i="38"/>
  <c r="AK61" i="38"/>
  <c r="AJ61" i="38"/>
  <c r="AI61" i="38"/>
  <c r="AH61" i="38"/>
  <c r="AG61" i="38"/>
  <c r="AF61" i="38"/>
  <c r="AE61" i="38"/>
  <c r="AD61" i="38"/>
  <c r="AC61" i="38"/>
  <c r="AB61" i="38"/>
  <c r="AA61" i="38"/>
  <c r="Z61" i="38"/>
  <c r="Y61" i="38"/>
  <c r="X61" i="38"/>
  <c r="W61" i="38"/>
  <c r="V61" i="38"/>
  <c r="U61" i="38"/>
  <c r="T61" i="38"/>
  <c r="S61" i="38"/>
  <c r="R61" i="38"/>
  <c r="Q61" i="38"/>
  <c r="P61" i="38"/>
  <c r="O61" i="38"/>
  <c r="N61" i="38"/>
  <c r="M61" i="38"/>
  <c r="L61" i="38"/>
  <c r="K61" i="38"/>
  <c r="J61" i="38"/>
  <c r="I61" i="38"/>
  <c r="H61" i="38"/>
  <c r="G61" i="38"/>
  <c r="F61" i="38"/>
  <c r="E61" i="38"/>
  <c r="D61" i="38"/>
  <c r="BK48" i="38"/>
  <c r="BJ48" i="38"/>
  <c r="BI48" i="38"/>
  <c r="BH48" i="38"/>
  <c r="BG48" i="38"/>
  <c r="BF48" i="38"/>
  <c r="BE48" i="38"/>
  <c r="BD48" i="38"/>
  <c r="BC48" i="38"/>
  <c r="BB48" i="38"/>
  <c r="BA48" i="38"/>
  <c r="AZ48" i="38"/>
  <c r="AY48" i="38"/>
  <c r="AX48" i="38"/>
  <c r="AW48" i="38"/>
  <c r="AV48" i="38"/>
  <c r="AU48" i="38"/>
  <c r="AT48" i="38"/>
  <c r="AS48" i="38"/>
  <c r="AR48" i="38"/>
  <c r="AQ48" i="38"/>
  <c r="AP48" i="38"/>
  <c r="AO48" i="38"/>
  <c r="AN48" i="38"/>
  <c r="AM48" i="38"/>
  <c r="AL48" i="38"/>
  <c r="AK48" i="38"/>
  <c r="AJ48" i="38"/>
  <c r="AI48" i="38"/>
  <c r="AH48" i="38"/>
  <c r="AG48" i="38"/>
  <c r="AF48" i="38"/>
  <c r="AE48" i="38"/>
  <c r="AD48" i="38"/>
  <c r="AC48" i="38"/>
  <c r="AB48" i="38"/>
  <c r="AA48" i="38"/>
  <c r="Z48" i="38"/>
  <c r="Y48" i="38"/>
  <c r="X48" i="38"/>
  <c r="W48" i="38"/>
  <c r="V48" i="38"/>
  <c r="U48" i="38"/>
  <c r="T48" i="38"/>
  <c r="S48" i="38"/>
  <c r="R48" i="38"/>
  <c r="Q48" i="38"/>
  <c r="P48" i="38"/>
  <c r="O48" i="38"/>
  <c r="N48" i="38"/>
  <c r="M48" i="38"/>
  <c r="L48" i="38"/>
  <c r="K48" i="38"/>
  <c r="J48" i="38"/>
  <c r="I48" i="38"/>
  <c r="H48" i="38"/>
  <c r="G48" i="38"/>
  <c r="F48" i="38"/>
  <c r="E48" i="38"/>
  <c r="D48" i="38"/>
  <c r="D37" i="38"/>
  <c r="D33" i="38"/>
  <c r="D32" i="38"/>
  <c r="D31" i="38"/>
  <c r="D26" i="38"/>
  <c r="D24" i="38"/>
  <c r="D22" i="38"/>
  <c r="D91" i="38" s="1"/>
  <c r="E91" i="38" s="1"/>
  <c r="F91" i="38" s="1"/>
  <c r="G91" i="38" s="1"/>
  <c r="H91" i="38" s="1"/>
  <c r="I91" i="38" s="1"/>
  <c r="J91" i="38" s="1"/>
  <c r="K91" i="38" s="1"/>
  <c r="L91" i="38" s="1"/>
  <c r="M91" i="38" s="1"/>
  <c r="N91" i="38" s="1"/>
  <c r="O91" i="38" s="1"/>
  <c r="P91" i="38" s="1"/>
  <c r="Q91" i="38" s="1"/>
  <c r="R91" i="38" s="1"/>
  <c r="S91" i="38" s="1"/>
  <c r="T91" i="38" s="1"/>
  <c r="U91" i="38" s="1"/>
  <c r="V91" i="38" s="1"/>
  <c r="W91" i="38" s="1"/>
  <c r="X91" i="38" s="1"/>
  <c r="Y91" i="38" s="1"/>
  <c r="Z91" i="38" s="1"/>
  <c r="AA91" i="38" s="1"/>
  <c r="AB91" i="38" s="1"/>
  <c r="AC91" i="38" s="1"/>
  <c r="AD91" i="38" s="1"/>
  <c r="AE91" i="38" s="1"/>
  <c r="AF91" i="38" s="1"/>
  <c r="AG91" i="38" s="1"/>
  <c r="AH91" i="38" s="1"/>
  <c r="AI91" i="38" s="1"/>
  <c r="AJ91" i="38" s="1"/>
  <c r="AK91" i="38" s="1"/>
  <c r="AL91" i="38" s="1"/>
  <c r="AM91" i="38" s="1"/>
  <c r="AN91" i="38" s="1"/>
  <c r="AO91" i="38" s="1"/>
  <c r="AP91" i="38" s="1"/>
  <c r="AQ91" i="38" s="1"/>
  <c r="AR91" i="38" s="1"/>
  <c r="AS91" i="38" s="1"/>
  <c r="AT91" i="38" s="1"/>
  <c r="AU91" i="38" s="1"/>
  <c r="AV91" i="38" s="1"/>
  <c r="AW91" i="38" s="1"/>
  <c r="AX91" i="38" s="1"/>
  <c r="AY91" i="38" s="1"/>
  <c r="AZ91" i="38" s="1"/>
  <c r="BA91" i="38" s="1"/>
  <c r="BB91" i="38" s="1"/>
  <c r="BC91" i="38" s="1"/>
  <c r="BD91" i="38" s="1"/>
  <c r="BE91" i="38" s="1"/>
  <c r="BF91" i="38" s="1"/>
  <c r="BG91" i="38" s="1"/>
  <c r="BH91" i="38" s="1"/>
  <c r="BI91" i="38" s="1"/>
  <c r="BJ91" i="38" s="1"/>
  <c r="BK91" i="38" s="1"/>
  <c r="D188" i="37"/>
  <c r="D206" i="37" s="1"/>
  <c r="D224" i="37" s="1"/>
  <c r="D186" i="37"/>
  <c r="D196" i="37" s="1"/>
  <c r="O119" i="37"/>
  <c r="AY85" i="37"/>
  <c r="U85" i="37"/>
  <c r="F85" i="37"/>
  <c r="BA42" i="37"/>
  <c r="AY42" i="37"/>
  <c r="AY153" i="37" s="1"/>
  <c r="AX42" i="37"/>
  <c r="AX153" i="37" s="1"/>
  <c r="AW42" i="37"/>
  <c r="AW85" i="37" s="1"/>
  <c r="AV42" i="37"/>
  <c r="AT42" i="37"/>
  <c r="AT119" i="37" s="1"/>
  <c r="AS42" i="37"/>
  <c r="AR42" i="37"/>
  <c r="AR119" i="37" s="1"/>
  <c r="AQ42" i="37"/>
  <c r="AQ153" i="37" s="1"/>
  <c r="AO42" i="37"/>
  <c r="AO85" i="37" s="1"/>
  <c r="AN42" i="37"/>
  <c r="AM42" i="37"/>
  <c r="AL42" i="37"/>
  <c r="AJ42" i="37"/>
  <c r="AJ119" i="37" s="1"/>
  <c r="AI42" i="37"/>
  <c r="AI153" i="37" s="1"/>
  <c r="AH42" i="37"/>
  <c r="AH153" i="37" s="1"/>
  <c r="AG42" i="37"/>
  <c r="AE42" i="37"/>
  <c r="AD42" i="37"/>
  <c r="AD119" i="37" s="1"/>
  <c r="AC42" i="37"/>
  <c r="AB42" i="37"/>
  <c r="AB85" i="37" s="1"/>
  <c r="Z42" i="37"/>
  <c r="Y42" i="37"/>
  <c r="X42" i="37"/>
  <c r="W42" i="37"/>
  <c r="U42" i="37"/>
  <c r="T42" i="37"/>
  <c r="S42" i="37"/>
  <c r="S153" i="37" s="1"/>
  <c r="R42" i="37"/>
  <c r="P42" i="37"/>
  <c r="O42" i="37"/>
  <c r="O85" i="37" s="1"/>
  <c r="N42" i="37"/>
  <c r="M42" i="37"/>
  <c r="K42" i="37"/>
  <c r="K153" i="37" s="1"/>
  <c r="J42" i="37"/>
  <c r="I42" i="37"/>
  <c r="I85" i="37" s="1"/>
  <c r="H42" i="37"/>
  <c r="G42" i="37"/>
  <c r="G119" i="37" s="1"/>
  <c r="F42" i="37"/>
  <c r="E42" i="37"/>
  <c r="D42" i="37"/>
  <c r="D119" i="37" s="1"/>
  <c r="BB41" i="37"/>
  <c r="BA30" i="37"/>
  <c r="AZ30" i="37"/>
  <c r="AY30" i="37"/>
  <c r="AX30" i="37"/>
  <c r="AW30" i="37"/>
  <c r="AV30" i="37"/>
  <c r="AU30" i="37"/>
  <c r="AT30" i="37"/>
  <c r="AS30" i="37"/>
  <c r="AR30" i="37"/>
  <c r="AQ30" i="37"/>
  <c r="AP30" i="37"/>
  <c r="AO30" i="37"/>
  <c r="AN30" i="37"/>
  <c r="AM30" i="37"/>
  <c r="AL30" i="37"/>
  <c r="AK30" i="37"/>
  <c r="AJ30" i="37"/>
  <c r="AI30" i="37"/>
  <c r="AH30" i="37"/>
  <c r="AG30" i="37"/>
  <c r="AF30" i="37"/>
  <c r="AE30" i="37"/>
  <c r="AD30" i="37"/>
  <c r="AC30" i="37"/>
  <c r="AB30" i="37"/>
  <c r="AA30" i="37"/>
  <c r="Z30" i="37"/>
  <c r="Y30" i="37"/>
  <c r="X30" i="37"/>
  <c r="W30" i="37"/>
  <c r="V30" i="37"/>
  <c r="U30" i="37"/>
  <c r="T30" i="37"/>
  <c r="S30" i="37"/>
  <c r="R30" i="37"/>
  <c r="Q30" i="37"/>
  <c r="P30" i="37"/>
  <c r="O30" i="37"/>
  <c r="N30" i="37"/>
  <c r="M30" i="37"/>
  <c r="L30" i="37"/>
  <c r="K30" i="37"/>
  <c r="J30" i="37"/>
  <c r="I30" i="37"/>
  <c r="H30" i="37"/>
  <c r="G30" i="37"/>
  <c r="F30" i="37"/>
  <c r="F84" i="37" s="1"/>
  <c r="E30" i="37"/>
  <c r="D30" i="37"/>
  <c r="D84" i="37" s="1"/>
  <c r="BB29" i="37"/>
  <c r="BB28" i="37"/>
  <c r="BB27" i="37"/>
  <c r="BB26" i="37"/>
  <c r="BB25" i="37"/>
  <c r="BA22" i="37"/>
  <c r="BA21" i="37"/>
  <c r="BG441" i="39" s="1"/>
  <c r="R14" i="37"/>
  <c r="D226" i="37" s="1"/>
  <c r="Q14" i="37"/>
  <c r="D208" i="37" s="1"/>
  <c r="P14" i="37"/>
  <c r="D190" i="37" s="1"/>
  <c r="O12" i="37"/>
  <c r="R9" i="37"/>
  <c r="Q9" i="37"/>
  <c r="R8" i="37"/>
  <c r="Q8" i="37"/>
  <c r="R7" i="37"/>
  <c r="BA152" i="37" s="1"/>
  <c r="Q7" i="37"/>
  <c r="R6" i="37"/>
  <c r="B78" i="37" s="1"/>
  <c r="Q6" i="37"/>
  <c r="B77" i="37" s="1"/>
  <c r="P6" i="37"/>
  <c r="B76" i="37" s="1"/>
  <c r="BP442" i="35"/>
  <c r="BO442" i="35"/>
  <c r="BN442" i="35"/>
  <c r="BM442" i="35"/>
  <c r="BL442" i="35"/>
  <c r="BK442" i="35"/>
  <c r="BJ442" i="35"/>
  <c r="BI442" i="35"/>
  <c r="BH442" i="35"/>
  <c r="BF442" i="35"/>
  <c r="BE442" i="35"/>
  <c r="BD442" i="35"/>
  <c r="BP441" i="35"/>
  <c r="BO441" i="35"/>
  <c r="BN441" i="35"/>
  <c r="BM441" i="35"/>
  <c r="BL441" i="35"/>
  <c r="BK441" i="35"/>
  <c r="BJ441" i="35"/>
  <c r="BI441" i="35"/>
  <c r="BH441" i="35"/>
  <c r="BG441" i="35"/>
  <c r="BF441" i="35"/>
  <c r="BE441" i="35"/>
  <c r="BD441" i="35"/>
  <c r="BP432" i="35"/>
  <c r="BO432" i="35"/>
  <c r="BN432" i="35"/>
  <c r="F428" i="35"/>
  <c r="C375" i="35"/>
  <c r="C372" i="35"/>
  <c r="C374" i="35" s="1"/>
  <c r="BP354" i="35"/>
  <c r="BO354" i="35"/>
  <c r="BN354" i="35"/>
  <c r="BP353" i="35"/>
  <c r="BO353" i="35"/>
  <c r="BN353" i="35"/>
  <c r="BP349" i="35"/>
  <c r="BO349" i="35"/>
  <c r="BN349" i="35"/>
  <c r="BP348" i="35"/>
  <c r="BO348" i="35"/>
  <c r="BN348" i="35"/>
  <c r="BP347" i="35"/>
  <c r="BO347" i="35"/>
  <c r="BN347" i="35"/>
  <c r="BP346" i="35"/>
  <c r="BO346" i="35"/>
  <c r="BN346" i="35"/>
  <c r="BP345" i="35"/>
  <c r="BO345" i="35"/>
  <c r="BN345" i="35"/>
  <c r="BP343" i="35"/>
  <c r="BP344" i="35" s="1"/>
  <c r="BO343" i="35"/>
  <c r="BO344" i="35" s="1"/>
  <c r="BN343" i="35"/>
  <c r="BN344" i="35" s="1"/>
  <c r="C333" i="35"/>
  <c r="C332" i="35"/>
  <c r="C331" i="35"/>
  <c r="C330" i="35"/>
  <c r="C328" i="35"/>
  <c r="C327" i="35"/>
  <c r="C326" i="35"/>
  <c r="C325" i="35"/>
  <c r="C324" i="35"/>
  <c r="C323" i="35"/>
  <c r="C322" i="35"/>
  <c r="C320" i="35"/>
  <c r="C319" i="35"/>
  <c r="C318" i="35"/>
  <c r="BP279" i="35"/>
  <c r="BO279" i="35"/>
  <c r="BN279" i="35"/>
  <c r="BP278" i="35"/>
  <c r="BO278" i="35"/>
  <c r="BN278" i="35"/>
  <c r="G268" i="35"/>
  <c r="E22" i="38" s="1"/>
  <c r="F252" i="35"/>
  <c r="D73" i="38" s="1"/>
  <c r="F251" i="35"/>
  <c r="D72" i="38" s="1"/>
  <c r="F250" i="35"/>
  <c r="F249" i="35"/>
  <c r="D70" i="38" s="1"/>
  <c r="F244" i="35"/>
  <c r="D18" i="38" s="1"/>
  <c r="F240" i="35"/>
  <c r="D15" i="38" s="1"/>
  <c r="F239" i="35"/>
  <c r="D14" i="38" s="1"/>
  <c r="F236" i="35"/>
  <c r="F232" i="35"/>
  <c r="D213" i="35"/>
  <c r="D217" i="35" s="1"/>
  <c r="F201" i="35"/>
  <c r="E23" i="35"/>
  <c r="M10" i="37" s="1"/>
  <c r="E22" i="35"/>
  <c r="M9" i="37" s="1"/>
  <c r="E21" i="35"/>
  <c r="M8" i="37" s="1"/>
  <c r="E20" i="35"/>
  <c r="M7" i="37" s="1"/>
  <c r="G13" i="3"/>
  <c r="B54" i="3" s="1"/>
  <c r="T62" i="46" l="1"/>
  <c r="S68" i="46"/>
  <c r="S56" i="46" s="1"/>
  <c r="U59" i="46"/>
  <c r="T65" i="46"/>
  <c r="T53" i="46" s="1"/>
  <c r="G384" i="39"/>
  <c r="H384" i="39" s="1"/>
  <c r="I384" i="39" s="1"/>
  <c r="J384" i="39" s="1"/>
  <c r="T63" i="46"/>
  <c r="S69" i="46"/>
  <c r="S57" i="46" s="1"/>
  <c r="F85" i="41"/>
  <c r="H151" i="41"/>
  <c r="AT85" i="41"/>
  <c r="AM118" i="41"/>
  <c r="AT151" i="41"/>
  <c r="BB30" i="41"/>
  <c r="AH118" i="37"/>
  <c r="AI119" i="37"/>
  <c r="AQ119" i="37"/>
  <c r="BB30" i="37"/>
  <c r="S94" i="46"/>
  <c r="R100" i="46"/>
  <c r="R88" i="46" s="1"/>
  <c r="S66" i="46"/>
  <c r="S54" i="46" s="1"/>
  <c r="T60" i="46"/>
  <c r="U93" i="46"/>
  <c r="T99" i="46"/>
  <c r="T87" i="46" s="1"/>
  <c r="U95" i="46"/>
  <c r="T101" i="46"/>
  <c r="T89" i="46" s="1"/>
  <c r="T96" i="46"/>
  <c r="S102" i="46"/>
  <c r="S90" i="46" s="1"/>
  <c r="U97" i="46"/>
  <c r="T103" i="46"/>
  <c r="T91" i="46" s="1"/>
  <c r="U61" i="46"/>
  <c r="T67" i="46"/>
  <c r="T55" i="46" s="1"/>
  <c r="T27" i="46"/>
  <c r="S33" i="46"/>
  <c r="S21" i="46" s="1"/>
  <c r="S34" i="46"/>
  <c r="S22" i="46" s="1"/>
  <c r="T28" i="46"/>
  <c r="S35" i="46"/>
  <c r="S23" i="46" s="1"/>
  <c r="T29" i="46"/>
  <c r="S36" i="46"/>
  <c r="S24" i="46" s="1"/>
  <c r="T30" i="46"/>
  <c r="S37" i="46"/>
  <c r="S25" i="46" s="1"/>
  <c r="T31" i="46"/>
  <c r="G388" i="35"/>
  <c r="H388" i="35" s="1"/>
  <c r="I388" i="35" s="1"/>
  <c r="J388" i="35" s="1"/>
  <c r="G390" i="39"/>
  <c r="H390" i="39" s="1"/>
  <c r="I390" i="39" s="1"/>
  <c r="J390" i="39" s="1"/>
  <c r="G386" i="35"/>
  <c r="H386" i="35" s="1"/>
  <c r="I386" i="35" s="1"/>
  <c r="J386" i="35" s="1"/>
  <c r="K386" i="39"/>
  <c r="K388" i="39"/>
  <c r="G389" i="35"/>
  <c r="H389" i="35" s="1"/>
  <c r="I389" i="35" s="1"/>
  <c r="J389" i="35" s="1"/>
  <c r="K387" i="39"/>
  <c r="G391" i="39"/>
  <c r="H391" i="39" s="1"/>
  <c r="I391" i="39" s="1"/>
  <c r="J391" i="39" s="1"/>
  <c r="K389" i="39"/>
  <c r="S85" i="37"/>
  <c r="H85" i="41"/>
  <c r="F151" i="41"/>
  <c r="G385" i="39"/>
  <c r="H385" i="39" s="1"/>
  <c r="I385" i="39" s="1"/>
  <c r="J385" i="39" s="1"/>
  <c r="AI85" i="37"/>
  <c r="P85" i="41"/>
  <c r="AB119" i="37"/>
  <c r="Y85" i="41"/>
  <c r="AD151" i="41"/>
  <c r="C5" i="37"/>
  <c r="F426" i="35" s="1"/>
  <c r="C438" i="35" s="1"/>
  <c r="F9" i="35"/>
  <c r="O153" i="37"/>
  <c r="R151" i="41"/>
  <c r="BG442" i="35"/>
  <c r="BG442" i="39"/>
  <c r="AQ85" i="37"/>
  <c r="AD85" i="41"/>
  <c r="Y118" i="41"/>
  <c r="S119" i="37"/>
  <c r="AY150" i="41"/>
  <c r="P118" i="41"/>
  <c r="AH119" i="37"/>
  <c r="G387" i="35"/>
  <c r="H387" i="35" s="1"/>
  <c r="I387" i="35" s="1"/>
  <c r="J387" i="35" s="1"/>
  <c r="O44" i="39"/>
  <c r="O45" i="39"/>
  <c r="F92" i="39"/>
  <c r="F49" i="39"/>
  <c r="J45" i="35"/>
  <c r="J44" i="35"/>
  <c r="I94" i="39"/>
  <c r="D94" i="39"/>
  <c r="I61" i="39"/>
  <c r="D49" i="39"/>
  <c r="G62" i="39"/>
  <c r="G48" i="35"/>
  <c r="E50" i="35"/>
  <c r="E49" i="39"/>
  <c r="G94" i="39"/>
  <c r="F86" i="39"/>
  <c r="D70" i="35"/>
  <c r="D72" i="35" s="1"/>
  <c r="D72" i="39"/>
  <c r="E85" i="35"/>
  <c r="F61" i="39"/>
  <c r="F60" i="35"/>
  <c r="F62" i="35" s="1"/>
  <c r="D61" i="39"/>
  <c r="H86" i="39"/>
  <c r="E94" i="39"/>
  <c r="I60" i="35"/>
  <c r="I62" i="35" s="1"/>
  <c r="E70" i="35"/>
  <c r="E72" i="35" s="1"/>
  <c r="G51" i="39"/>
  <c r="J85" i="39"/>
  <c r="I86" i="39"/>
  <c r="D16" i="38"/>
  <c r="H49" i="39"/>
  <c r="I49" i="39"/>
  <c r="G86" i="39"/>
  <c r="F441" i="35"/>
  <c r="F242" i="39"/>
  <c r="F246" i="39" s="1"/>
  <c r="F447" i="39" s="1"/>
  <c r="F448" i="39" s="1"/>
  <c r="D14" i="42"/>
  <c r="H51" i="39"/>
  <c r="D21" i="41"/>
  <c r="G50" i="35"/>
  <c r="G60" i="35"/>
  <c r="G62" i="35" s="1"/>
  <c r="F84" i="39"/>
  <c r="F91" i="39"/>
  <c r="D52" i="39"/>
  <c r="C373" i="39"/>
  <c r="D372" i="39" s="1"/>
  <c r="D374" i="39" s="1"/>
  <c r="G49" i="39"/>
  <c r="I50" i="35"/>
  <c r="F51" i="39"/>
  <c r="G442" i="35"/>
  <c r="G442" i="39"/>
  <c r="I51" i="39"/>
  <c r="F442" i="35"/>
  <c r="E21" i="41"/>
  <c r="D47" i="35"/>
  <c r="D52" i="35" s="1"/>
  <c r="F47" i="35"/>
  <c r="F52" i="35" s="1"/>
  <c r="D60" i="35"/>
  <c r="D61" i="35" s="1"/>
  <c r="D82" i="35"/>
  <c r="D87" i="35" s="1"/>
  <c r="F85" i="35"/>
  <c r="E51" i="39"/>
  <c r="F72" i="39"/>
  <c r="D86" i="39"/>
  <c r="G47" i="35"/>
  <c r="E83" i="35"/>
  <c r="F48" i="35"/>
  <c r="D50" i="35"/>
  <c r="D85" i="35"/>
  <c r="F435" i="39"/>
  <c r="F436" i="39" s="1"/>
  <c r="F52" i="39"/>
  <c r="D51" i="39"/>
  <c r="F94" i="39"/>
  <c r="I48" i="35"/>
  <c r="E60" i="35"/>
  <c r="E62" i="35" s="1"/>
  <c r="I70" i="35"/>
  <c r="I71" i="35" s="1"/>
  <c r="G85" i="35"/>
  <c r="I441" i="35"/>
  <c r="I441" i="39"/>
  <c r="J17" i="18"/>
  <c r="E48" i="35"/>
  <c r="I83" i="35"/>
  <c r="F70" i="35"/>
  <c r="F71" i="35" s="1"/>
  <c r="H82" i="35"/>
  <c r="H87" i="35" s="1"/>
  <c r="H71" i="39"/>
  <c r="Q150" i="41"/>
  <c r="Q118" i="37"/>
  <c r="AC150" i="41"/>
  <c r="U118" i="37"/>
  <c r="M118" i="37"/>
  <c r="AC118" i="37"/>
  <c r="AP118" i="37"/>
  <c r="G118" i="37"/>
  <c r="R152" i="37"/>
  <c r="M152" i="37"/>
  <c r="AU152" i="37"/>
  <c r="AS152" i="37"/>
  <c r="AI152" i="37"/>
  <c r="D84" i="41"/>
  <c r="M60" i="39"/>
  <c r="M61" i="39" s="1"/>
  <c r="L77" i="35"/>
  <c r="L57" i="35"/>
  <c r="K80" i="39"/>
  <c r="G92" i="39"/>
  <c r="G84" i="39"/>
  <c r="E91" i="39"/>
  <c r="E86" i="39"/>
  <c r="E61" i="39"/>
  <c r="D84" i="39"/>
  <c r="D92" i="39"/>
  <c r="F339" i="39"/>
  <c r="F254" i="39"/>
  <c r="F340" i="39"/>
  <c r="D91" i="39"/>
  <c r="E92" i="39"/>
  <c r="E84" i="39"/>
  <c r="J70" i="39"/>
  <c r="J72" i="39" s="1"/>
  <c r="H62" i="39"/>
  <c r="H61" i="39"/>
  <c r="L76" i="39"/>
  <c r="K77" i="39"/>
  <c r="K78" i="39"/>
  <c r="K68" i="39"/>
  <c r="L66" i="39"/>
  <c r="K67" i="39"/>
  <c r="J82" i="39"/>
  <c r="J87" i="39" s="1"/>
  <c r="J83" i="39"/>
  <c r="G71" i="39"/>
  <c r="G72" i="39"/>
  <c r="I91" i="39"/>
  <c r="F432" i="39" s="1"/>
  <c r="F433" i="39" s="1"/>
  <c r="N67" i="39"/>
  <c r="O66" i="39"/>
  <c r="N68" i="39"/>
  <c r="E87" i="39"/>
  <c r="M70" i="39"/>
  <c r="M71" i="39" s="1"/>
  <c r="H91" i="39"/>
  <c r="H87" i="39"/>
  <c r="O42" i="39"/>
  <c r="P44" i="39" s="1"/>
  <c r="P41" i="39"/>
  <c r="O43" i="39"/>
  <c r="P45" i="39" s="1"/>
  <c r="J48" i="39"/>
  <c r="J47" i="39"/>
  <c r="J52" i="39" s="1"/>
  <c r="G91" i="39"/>
  <c r="D214" i="41"/>
  <c r="E71" i="39"/>
  <c r="N58" i="39"/>
  <c r="O56" i="39"/>
  <c r="N57" i="39"/>
  <c r="I92" i="39"/>
  <c r="I84" i="39"/>
  <c r="H92" i="39"/>
  <c r="K58" i="39"/>
  <c r="K57" i="39"/>
  <c r="L56" i="39"/>
  <c r="J50" i="39"/>
  <c r="I71" i="39"/>
  <c r="D196" i="41"/>
  <c r="O78" i="39"/>
  <c r="P76" i="39"/>
  <c r="O77" i="39"/>
  <c r="H84" i="39"/>
  <c r="J60" i="39"/>
  <c r="J62" i="39" s="1"/>
  <c r="K43" i="39"/>
  <c r="L45" i="39" s="1"/>
  <c r="L41" i="39"/>
  <c r="K42" i="39"/>
  <c r="L44" i="39" s="1"/>
  <c r="H94" i="39"/>
  <c r="D204" i="37"/>
  <c r="D222" i="37" s="1"/>
  <c r="D232" i="37" s="1"/>
  <c r="D234" i="37" s="1"/>
  <c r="C373" i="35"/>
  <c r="D372" i="35" s="1"/>
  <c r="D375" i="35" s="1"/>
  <c r="H21" i="37"/>
  <c r="K441" i="39" s="1"/>
  <c r="J441" i="35"/>
  <c r="K78" i="35"/>
  <c r="J77" i="35"/>
  <c r="K79" i="35" s="1"/>
  <c r="F82" i="35"/>
  <c r="J80" i="35"/>
  <c r="K77" i="35"/>
  <c r="E22" i="37"/>
  <c r="F22" i="37" s="1"/>
  <c r="G82" i="35"/>
  <c r="G87" i="35" s="1"/>
  <c r="I85" i="35"/>
  <c r="I47" i="35"/>
  <c r="I52" i="35" s="1"/>
  <c r="D48" i="35"/>
  <c r="D199" i="37"/>
  <c r="H48" i="35"/>
  <c r="I82" i="35"/>
  <c r="G5" i="37"/>
  <c r="D19" i="37" s="1"/>
  <c r="H83" i="35"/>
  <c r="F242" i="35"/>
  <c r="F246" i="35" s="1"/>
  <c r="F444" i="35" s="1"/>
  <c r="F445" i="35" s="1"/>
  <c r="D83" i="35"/>
  <c r="E82" i="35"/>
  <c r="E87" i="35" s="1"/>
  <c r="G83" i="35"/>
  <c r="J79" i="35"/>
  <c r="F83" i="35"/>
  <c r="H85" i="35"/>
  <c r="G70" i="35"/>
  <c r="G72" i="35" s="1"/>
  <c r="H70" i="35"/>
  <c r="H60" i="35"/>
  <c r="N41" i="35"/>
  <c r="N42" i="35" s="1"/>
  <c r="M42" i="35"/>
  <c r="J67" i="35"/>
  <c r="K66" i="35"/>
  <c r="K68" i="35" s="1"/>
  <c r="M68" i="35"/>
  <c r="E47" i="35"/>
  <c r="E52" i="35" s="1"/>
  <c r="H47" i="35"/>
  <c r="F50" i="35"/>
  <c r="H50" i="35"/>
  <c r="D21" i="37"/>
  <c r="E21" i="37"/>
  <c r="D195" i="37"/>
  <c r="D213" i="37" s="1"/>
  <c r="D371" i="35"/>
  <c r="E371" i="35" s="1"/>
  <c r="F371" i="35" s="1"/>
  <c r="G371" i="35" s="1"/>
  <c r="H371" i="35" s="1"/>
  <c r="I371" i="35" s="1"/>
  <c r="J371" i="35" s="1"/>
  <c r="K371" i="35" s="1"/>
  <c r="L371" i="35" s="1"/>
  <c r="M371" i="35" s="1"/>
  <c r="N371" i="35" s="1"/>
  <c r="O371" i="35" s="1"/>
  <c r="P371" i="35" s="1"/>
  <c r="Q371" i="35" s="1"/>
  <c r="R371" i="35" s="1"/>
  <c r="S371" i="35" s="1"/>
  <c r="T371" i="35" s="1"/>
  <c r="U371" i="35" s="1"/>
  <c r="V371" i="35" s="1"/>
  <c r="W371" i="35" s="1"/>
  <c r="X371" i="35" s="1"/>
  <c r="Y371" i="35" s="1"/>
  <c r="Z371" i="35" s="1"/>
  <c r="AA371" i="35" s="1"/>
  <c r="AB371" i="35" s="1"/>
  <c r="AC371" i="35" s="1"/>
  <c r="AD371" i="35" s="1"/>
  <c r="AE371" i="35" s="1"/>
  <c r="AF371" i="35" s="1"/>
  <c r="AG371" i="35" s="1"/>
  <c r="AH371" i="35" s="1"/>
  <c r="AI371" i="35" s="1"/>
  <c r="AJ371" i="35" s="1"/>
  <c r="AK371" i="35" s="1"/>
  <c r="AL371" i="35" s="1"/>
  <c r="AM371" i="35" s="1"/>
  <c r="AN371" i="35" s="1"/>
  <c r="AO371" i="35" s="1"/>
  <c r="AP371" i="35" s="1"/>
  <c r="AQ371" i="35" s="1"/>
  <c r="AR371" i="35" s="1"/>
  <c r="AS371" i="35" s="1"/>
  <c r="AT371" i="35" s="1"/>
  <c r="AU371" i="35" s="1"/>
  <c r="AV371" i="35" s="1"/>
  <c r="AW371" i="35" s="1"/>
  <c r="AX371" i="35" s="1"/>
  <c r="AY371" i="35" s="1"/>
  <c r="AZ371" i="35" s="1"/>
  <c r="BA371" i="35" s="1"/>
  <c r="H268" i="35"/>
  <c r="F22" i="38" s="1"/>
  <c r="D25" i="42"/>
  <c r="AH117" i="41"/>
  <c r="H117" i="41"/>
  <c r="Z117" i="41"/>
  <c r="AP117" i="41"/>
  <c r="P117" i="41"/>
  <c r="R117" i="41"/>
  <c r="D117" i="41"/>
  <c r="AQ117" i="41"/>
  <c r="AF117" i="41"/>
  <c r="L117" i="41"/>
  <c r="E117" i="41"/>
  <c r="AK117" i="41"/>
  <c r="D70" i="42"/>
  <c r="D74" i="42" s="1"/>
  <c r="AR151" i="41"/>
  <c r="AR118" i="41"/>
  <c r="AR85" i="41"/>
  <c r="AR117" i="41"/>
  <c r="AC117" i="41"/>
  <c r="I151" i="41"/>
  <c r="I118" i="41"/>
  <c r="I85" i="41"/>
  <c r="F22" i="41"/>
  <c r="AI151" i="41"/>
  <c r="AI85" i="41"/>
  <c r="AI118" i="41"/>
  <c r="G151" i="41"/>
  <c r="G85" i="41"/>
  <c r="G118" i="41"/>
  <c r="F117" i="41"/>
  <c r="F84" i="41"/>
  <c r="F150" i="41"/>
  <c r="N117" i="41"/>
  <c r="N150" i="41"/>
  <c r="V150" i="41"/>
  <c r="V117" i="41"/>
  <c r="AD117" i="41"/>
  <c r="AD150" i="41"/>
  <c r="AL117" i="41"/>
  <c r="AL150" i="41"/>
  <c r="AT150" i="41"/>
  <c r="AT117" i="41"/>
  <c r="Z85" i="41"/>
  <c r="Z151" i="41"/>
  <c r="Z118" i="41"/>
  <c r="AW151" i="41"/>
  <c r="AW118" i="41"/>
  <c r="AW85" i="41"/>
  <c r="H21" i="41"/>
  <c r="AX85" i="41"/>
  <c r="AX151" i="41"/>
  <c r="AX118" i="41"/>
  <c r="D8" i="42"/>
  <c r="AE151" i="41"/>
  <c r="AE118" i="41"/>
  <c r="AO85" i="41"/>
  <c r="AO118" i="41"/>
  <c r="E192" i="41"/>
  <c r="F192" i="41" s="1"/>
  <c r="G192" i="41" s="1"/>
  <c r="H192" i="41" s="1"/>
  <c r="I192" i="41" s="1"/>
  <c r="J192" i="41" s="1"/>
  <c r="K192" i="41" s="1"/>
  <c r="L192" i="41" s="1"/>
  <c r="M192" i="41" s="1"/>
  <c r="N192" i="41" s="1"/>
  <c r="O192" i="41" s="1"/>
  <c r="P192" i="41" s="1"/>
  <c r="Q192" i="41" s="1"/>
  <c r="R192" i="41" s="1"/>
  <c r="S192" i="41" s="1"/>
  <c r="T192" i="41" s="1"/>
  <c r="U192" i="41" s="1"/>
  <c r="V192" i="41" s="1"/>
  <c r="W192" i="41" s="1"/>
  <c r="X192" i="41" s="1"/>
  <c r="Y192" i="41" s="1"/>
  <c r="Z192" i="41" s="1"/>
  <c r="AA192" i="41" s="1"/>
  <c r="AB192" i="41" s="1"/>
  <c r="AC192" i="41" s="1"/>
  <c r="AD192" i="41" s="1"/>
  <c r="AE192" i="41" s="1"/>
  <c r="AF192" i="41" s="1"/>
  <c r="AG192" i="41" s="1"/>
  <c r="AH192" i="41" s="1"/>
  <c r="AI192" i="41" s="1"/>
  <c r="AJ192" i="41" s="1"/>
  <c r="AK192" i="41" s="1"/>
  <c r="AL192" i="41" s="1"/>
  <c r="AM192" i="41" s="1"/>
  <c r="AN192" i="41" s="1"/>
  <c r="AO192" i="41" s="1"/>
  <c r="AP192" i="41" s="1"/>
  <c r="AQ192" i="41" s="1"/>
  <c r="AR192" i="41" s="1"/>
  <c r="AS192" i="41" s="1"/>
  <c r="AT192" i="41" s="1"/>
  <c r="AU192" i="41" s="1"/>
  <c r="AV192" i="41" s="1"/>
  <c r="AW192" i="41" s="1"/>
  <c r="AX192" i="41" s="1"/>
  <c r="AY192" i="41" s="1"/>
  <c r="AZ192" i="41" s="1"/>
  <c r="BA192" i="41" s="1"/>
  <c r="BB192" i="41" s="1"/>
  <c r="D210" i="41"/>
  <c r="E150" i="41"/>
  <c r="E84" i="41"/>
  <c r="M150" i="41"/>
  <c r="M117" i="41"/>
  <c r="U150" i="41"/>
  <c r="U117" i="41"/>
  <c r="AK150" i="41"/>
  <c r="AS150" i="41"/>
  <c r="AS117" i="41"/>
  <c r="BA150" i="41"/>
  <c r="BA117" i="41"/>
  <c r="I22" i="41"/>
  <c r="W151" i="41"/>
  <c r="W118" i="41"/>
  <c r="W85" i="41"/>
  <c r="AG151" i="41"/>
  <c r="AG118" i="41"/>
  <c r="I150" i="41"/>
  <c r="I117" i="41"/>
  <c r="Q117" i="41"/>
  <c r="Y117" i="41"/>
  <c r="Y150" i="41"/>
  <c r="AG117" i="41"/>
  <c r="AG150" i="41"/>
  <c r="AO117" i="41"/>
  <c r="AO150" i="41"/>
  <c r="AW150" i="41"/>
  <c r="AW117" i="41"/>
  <c r="O151" i="41"/>
  <c r="O118" i="41"/>
  <c r="O85" i="41"/>
  <c r="D19" i="41"/>
  <c r="B50" i="41"/>
  <c r="AN117" i="41"/>
  <c r="AV117" i="41"/>
  <c r="AH151" i="41"/>
  <c r="AH85" i="41"/>
  <c r="AH118" i="41"/>
  <c r="AQ85" i="41"/>
  <c r="AQ118" i="41"/>
  <c r="AY85" i="41"/>
  <c r="AY118" i="41"/>
  <c r="AY151" i="41"/>
  <c r="S150" i="41"/>
  <c r="J151" i="41"/>
  <c r="J85" i="41"/>
  <c r="J118" i="41"/>
  <c r="AJ151" i="41"/>
  <c r="AJ118" i="41"/>
  <c r="AJ85" i="41"/>
  <c r="AM85" i="41"/>
  <c r="S117" i="41"/>
  <c r="K150" i="41"/>
  <c r="K117" i="41"/>
  <c r="AA150" i="41"/>
  <c r="AA117" i="41"/>
  <c r="AI150" i="41"/>
  <c r="AI117" i="41"/>
  <c r="AQ150" i="41"/>
  <c r="K85" i="41"/>
  <c r="K118" i="41"/>
  <c r="K151" i="41"/>
  <c r="S85" i="41"/>
  <c r="S118" i="41"/>
  <c r="S151" i="41"/>
  <c r="AB151" i="41"/>
  <c r="AB118" i="41"/>
  <c r="AB85" i="41"/>
  <c r="AY117" i="41"/>
  <c r="R118" i="41"/>
  <c r="D150" i="41"/>
  <c r="L150" i="41"/>
  <c r="T150" i="41"/>
  <c r="T117" i="41"/>
  <c r="AB150" i="41"/>
  <c r="AJ150" i="41"/>
  <c r="AJ117" i="41"/>
  <c r="AR150" i="41"/>
  <c r="AZ150" i="41"/>
  <c r="AZ117" i="41"/>
  <c r="D151" i="41"/>
  <c r="D118" i="41"/>
  <c r="T151" i="41"/>
  <c r="T118" i="41"/>
  <c r="D85" i="41"/>
  <c r="AB117" i="41"/>
  <c r="J150" i="41"/>
  <c r="R150" i="41"/>
  <c r="Z150" i="41"/>
  <c r="AH150" i="41"/>
  <c r="AP150" i="41"/>
  <c r="AX150" i="41"/>
  <c r="AN85" i="41"/>
  <c r="AN118" i="41"/>
  <c r="G150" i="41"/>
  <c r="G117" i="41"/>
  <c r="O150" i="41"/>
  <c r="O117" i="41"/>
  <c r="W150" i="41"/>
  <c r="W117" i="41"/>
  <c r="AE150" i="41"/>
  <c r="AE117" i="41"/>
  <c r="AM150" i="41"/>
  <c r="AM117" i="41"/>
  <c r="AU150" i="41"/>
  <c r="AU117" i="41"/>
  <c r="E151" i="41"/>
  <c r="E85" i="41"/>
  <c r="M151" i="41"/>
  <c r="M85" i="41"/>
  <c r="U151" i="41"/>
  <c r="U85" i="41"/>
  <c r="AC151" i="41"/>
  <c r="AC85" i="41"/>
  <c r="AS151" i="41"/>
  <c r="AS85" i="41"/>
  <c r="BA151" i="41"/>
  <c r="BA85" i="41"/>
  <c r="AV85" i="41"/>
  <c r="J117" i="41"/>
  <c r="AV118" i="41"/>
  <c r="H150" i="41"/>
  <c r="P150" i="41"/>
  <c r="X150" i="41"/>
  <c r="AF150" i="41"/>
  <c r="AN150" i="41"/>
  <c r="AV150" i="41"/>
  <c r="N151" i="41"/>
  <c r="N118" i="41"/>
  <c r="X85" i="41"/>
  <c r="AL85" i="41"/>
  <c r="X117" i="41"/>
  <c r="AX117" i="41"/>
  <c r="X118" i="41"/>
  <c r="AL151" i="41"/>
  <c r="D211" i="41"/>
  <c r="D219" i="41"/>
  <c r="D229" i="41" s="1"/>
  <c r="D193" i="41"/>
  <c r="J57" i="35"/>
  <c r="K43" i="35"/>
  <c r="K58" i="35"/>
  <c r="M43" i="35"/>
  <c r="AF118" i="37"/>
  <c r="AF152" i="37"/>
  <c r="D71" i="38"/>
  <c r="D74" i="38" s="1"/>
  <c r="F254" i="35"/>
  <c r="AE153" i="37"/>
  <c r="AE85" i="37"/>
  <c r="AE119" i="37"/>
  <c r="J43" i="35"/>
  <c r="K45" i="35" s="1"/>
  <c r="J42" i="35"/>
  <c r="K44" i="35" s="1"/>
  <c r="K42" i="35"/>
  <c r="K57" i="35"/>
  <c r="J68" i="35"/>
  <c r="L78" i="35"/>
  <c r="H152" i="37"/>
  <c r="H118" i="37"/>
  <c r="X152" i="37"/>
  <c r="X118" i="37"/>
  <c r="AN152" i="37"/>
  <c r="AN118" i="37"/>
  <c r="L58" i="35"/>
  <c r="M58" i="35"/>
  <c r="M57" i="35"/>
  <c r="R153" i="37"/>
  <c r="R119" i="37"/>
  <c r="R85" i="37"/>
  <c r="Z119" i="37"/>
  <c r="Z85" i="37"/>
  <c r="Z153" i="37"/>
  <c r="AS153" i="37"/>
  <c r="AS119" i="37"/>
  <c r="AS85" i="37"/>
  <c r="P152" i="37"/>
  <c r="P118" i="37"/>
  <c r="AV152" i="37"/>
  <c r="AV118" i="37"/>
  <c r="M78" i="35"/>
  <c r="M77" i="35"/>
  <c r="L41" i="35"/>
  <c r="M67" i="35"/>
  <c r="N66" i="35"/>
  <c r="N76" i="35"/>
  <c r="N56" i="35"/>
  <c r="J153" i="37"/>
  <c r="J85" i="37"/>
  <c r="T153" i="37"/>
  <c r="T85" i="37"/>
  <c r="T119" i="37"/>
  <c r="AC153" i="37"/>
  <c r="AC119" i="37"/>
  <c r="AC85" i="37"/>
  <c r="J119" i="37"/>
  <c r="J58" i="35"/>
  <c r="J78" i="35"/>
  <c r="D25" i="38"/>
  <c r="F437" i="35"/>
  <c r="F438" i="35" s="1"/>
  <c r="F435" i="35"/>
  <c r="F436" i="35" s="1"/>
  <c r="D118" i="37"/>
  <c r="D152" i="37"/>
  <c r="L118" i="37"/>
  <c r="L152" i="37"/>
  <c r="T152" i="37"/>
  <c r="T118" i="37"/>
  <c r="AB118" i="37"/>
  <c r="AB152" i="37"/>
  <c r="AJ118" i="37"/>
  <c r="AJ152" i="37"/>
  <c r="AR118" i="37"/>
  <c r="AR152" i="37"/>
  <c r="AZ152" i="37"/>
  <c r="AZ118" i="37"/>
  <c r="F152" i="37"/>
  <c r="F118" i="37"/>
  <c r="N152" i="37"/>
  <c r="N118" i="37"/>
  <c r="V152" i="37"/>
  <c r="V118" i="37"/>
  <c r="AD152" i="37"/>
  <c r="AD118" i="37"/>
  <c r="AL152" i="37"/>
  <c r="AL118" i="37"/>
  <c r="AT152" i="37"/>
  <c r="AT118" i="37"/>
  <c r="N153" i="37"/>
  <c r="N85" i="37"/>
  <c r="N119" i="37"/>
  <c r="F153" i="37"/>
  <c r="F119" i="37"/>
  <c r="D153" i="37"/>
  <c r="D85" i="37"/>
  <c r="AM153" i="37"/>
  <c r="AM85" i="37"/>
  <c r="AM119" i="37"/>
  <c r="R118" i="37"/>
  <c r="F340" i="35"/>
  <c r="B50" i="37"/>
  <c r="I17" i="18"/>
  <c r="H22" i="37"/>
  <c r="K442" i="39" s="1"/>
  <c r="J442" i="35"/>
  <c r="Z118" i="37"/>
  <c r="F339" i="35"/>
  <c r="BA118" i="37"/>
  <c r="AU118" i="37"/>
  <c r="AS118" i="37"/>
  <c r="E118" i="37"/>
  <c r="BA153" i="37"/>
  <c r="BA119" i="37"/>
  <c r="BA85" i="37"/>
  <c r="AM118" i="37"/>
  <c r="G152" i="37"/>
  <c r="O152" i="37"/>
  <c r="W152" i="37"/>
  <c r="W118" i="37"/>
  <c r="AE152" i="37"/>
  <c r="AM152" i="37"/>
  <c r="E153" i="37"/>
  <c r="E119" i="37"/>
  <c r="M119" i="37"/>
  <c r="M85" i="37"/>
  <c r="U153" i="37"/>
  <c r="U119" i="37"/>
  <c r="AD153" i="37"/>
  <c r="AD85" i="37"/>
  <c r="AL153" i="37"/>
  <c r="AL119" i="37"/>
  <c r="AL85" i="37"/>
  <c r="AT153" i="37"/>
  <c r="AT85" i="37"/>
  <c r="E85" i="37"/>
  <c r="M153" i="37"/>
  <c r="I152" i="37"/>
  <c r="Q152" i="37"/>
  <c r="Y152" i="37"/>
  <c r="Y118" i="37"/>
  <c r="AG152" i="37"/>
  <c r="AO152" i="37"/>
  <c r="AO118" i="37"/>
  <c r="AW152" i="37"/>
  <c r="AW118" i="37"/>
  <c r="G153" i="37"/>
  <c r="G85" i="37"/>
  <c r="W153" i="37"/>
  <c r="W85" i="37"/>
  <c r="W119" i="37"/>
  <c r="AN85" i="37"/>
  <c r="AN119" i="37"/>
  <c r="AN153" i="37"/>
  <c r="AV153" i="37"/>
  <c r="AV85" i="37"/>
  <c r="AV119" i="37"/>
  <c r="I118" i="37"/>
  <c r="J152" i="37"/>
  <c r="J118" i="37"/>
  <c r="Z152" i="37"/>
  <c r="AH152" i="37"/>
  <c r="AP152" i="37"/>
  <c r="AX152" i="37"/>
  <c r="AX118" i="37"/>
  <c r="H153" i="37"/>
  <c r="H85" i="37"/>
  <c r="H119" i="37"/>
  <c r="P85" i="37"/>
  <c r="P119" i="37"/>
  <c r="P153" i="37"/>
  <c r="X85" i="37"/>
  <c r="X153" i="37"/>
  <c r="X119" i="37"/>
  <c r="AG153" i="37"/>
  <c r="AG119" i="37"/>
  <c r="AO119" i="37"/>
  <c r="AO153" i="37"/>
  <c r="AW119" i="37"/>
  <c r="AW153" i="37"/>
  <c r="AG85" i="37"/>
  <c r="AE118" i="37"/>
  <c r="K118" i="37"/>
  <c r="K152" i="37"/>
  <c r="S152" i="37"/>
  <c r="S118" i="37"/>
  <c r="AA152" i="37"/>
  <c r="AA118" i="37"/>
  <c r="AI118" i="37"/>
  <c r="AQ152" i="37"/>
  <c r="AQ118" i="37"/>
  <c r="AY152" i="37"/>
  <c r="AY118" i="37"/>
  <c r="I119" i="37"/>
  <c r="I153" i="37"/>
  <c r="Y153" i="37"/>
  <c r="Y119" i="37"/>
  <c r="Y85" i="37"/>
  <c r="AX119" i="37"/>
  <c r="AX85" i="37"/>
  <c r="AH85" i="37"/>
  <c r="O118" i="37"/>
  <c r="AG118" i="37"/>
  <c r="E152" i="37"/>
  <c r="U152" i="37"/>
  <c r="AC152" i="37"/>
  <c r="AK152" i="37"/>
  <c r="K85" i="37"/>
  <c r="AK118" i="37"/>
  <c r="K119" i="37"/>
  <c r="AJ153" i="37"/>
  <c r="AJ85" i="37"/>
  <c r="AR153" i="37"/>
  <c r="AR85" i="37"/>
  <c r="E84" i="37"/>
  <c r="AY119" i="37"/>
  <c r="AB153" i="37"/>
  <c r="D198" i="37"/>
  <c r="U62" i="46" l="1"/>
  <c r="T68" i="46"/>
  <c r="T56" i="46" s="1"/>
  <c r="V59" i="46"/>
  <c r="U65" i="46"/>
  <c r="U53" i="46" s="1"/>
  <c r="T69" i="46"/>
  <c r="T57" i="46" s="1"/>
  <c r="U63" i="46"/>
  <c r="L388" i="39"/>
  <c r="K389" i="35"/>
  <c r="L389" i="35" s="1"/>
  <c r="S100" i="46"/>
  <c r="S88" i="46" s="1"/>
  <c r="T94" i="46"/>
  <c r="U60" i="46"/>
  <c r="T66" i="46"/>
  <c r="T54" i="46" s="1"/>
  <c r="U101" i="46"/>
  <c r="U89" i="46" s="1"/>
  <c r="V95" i="46"/>
  <c r="U96" i="46"/>
  <c r="T102" i="46"/>
  <c r="T90" i="46" s="1"/>
  <c r="V97" i="46"/>
  <c r="U103" i="46"/>
  <c r="U91" i="46" s="1"/>
  <c r="U99" i="46"/>
  <c r="U87" i="46" s="1"/>
  <c r="V93" i="46"/>
  <c r="U67" i="46"/>
  <c r="U55" i="46" s="1"/>
  <c r="V61" i="46"/>
  <c r="T36" i="46"/>
  <c r="T24" i="46" s="1"/>
  <c r="U30" i="46"/>
  <c r="U29" i="46"/>
  <c r="T35" i="46"/>
  <c r="T23" i="46" s="1"/>
  <c r="U31" i="46"/>
  <c r="T37" i="46"/>
  <c r="T25" i="46" s="1"/>
  <c r="U28" i="46"/>
  <c r="T34" i="46"/>
  <c r="T22" i="46" s="1"/>
  <c r="U27" i="46"/>
  <c r="T33" i="46"/>
  <c r="T21" i="46" s="1"/>
  <c r="L386" i="39"/>
  <c r="F199" i="39"/>
  <c r="G199" i="39" s="1"/>
  <c r="H199" i="39" s="1"/>
  <c r="I199" i="39" s="1"/>
  <c r="J199" i="39" s="1"/>
  <c r="K199" i="39" s="1"/>
  <c r="L199" i="39" s="1"/>
  <c r="M199" i="39" s="1"/>
  <c r="N199" i="39" s="1"/>
  <c r="O199" i="39" s="1"/>
  <c r="P199" i="39" s="1"/>
  <c r="Q199" i="39" s="1"/>
  <c r="R199" i="39" s="1"/>
  <c r="S199" i="39" s="1"/>
  <c r="T199" i="39" s="1"/>
  <c r="U199" i="39" s="1"/>
  <c r="V199" i="39" s="1"/>
  <c r="W199" i="39" s="1"/>
  <c r="X199" i="39" s="1"/>
  <c r="Y199" i="39" s="1"/>
  <c r="Z199" i="39" s="1"/>
  <c r="AA199" i="39" s="1"/>
  <c r="AB199" i="39" s="1"/>
  <c r="AC199" i="39" s="1"/>
  <c r="AD199" i="39" s="1"/>
  <c r="AE199" i="39" s="1"/>
  <c r="AF199" i="39" s="1"/>
  <c r="AG199" i="39" s="1"/>
  <c r="AH199" i="39" s="1"/>
  <c r="AI199" i="39" s="1"/>
  <c r="AJ199" i="39" s="1"/>
  <c r="AK199" i="39" s="1"/>
  <c r="AL199" i="39" s="1"/>
  <c r="AM199" i="39" s="1"/>
  <c r="AN199" i="39" s="1"/>
  <c r="AO199" i="39" s="1"/>
  <c r="AP199" i="39" s="1"/>
  <c r="AQ199" i="39" s="1"/>
  <c r="AR199" i="39" s="1"/>
  <c r="AS199" i="39" s="1"/>
  <c r="AT199" i="39" s="1"/>
  <c r="AU199" i="39" s="1"/>
  <c r="AV199" i="39" s="1"/>
  <c r="AW199" i="39" s="1"/>
  <c r="AX199" i="39" s="1"/>
  <c r="AY199" i="39" s="1"/>
  <c r="AZ199" i="39" s="1"/>
  <c r="BA199" i="39" s="1"/>
  <c r="BB199" i="39" s="1"/>
  <c r="BC199" i="39" s="1"/>
  <c r="BD199" i="39" s="1"/>
  <c r="BE199" i="39" s="1"/>
  <c r="BF199" i="39" s="1"/>
  <c r="BG199" i="39" s="1"/>
  <c r="BH199" i="39" s="1"/>
  <c r="BI199" i="39" s="1"/>
  <c r="BJ199" i="39" s="1"/>
  <c r="BK199" i="39" s="1"/>
  <c r="BL199" i="39" s="1"/>
  <c r="BM199" i="39" s="1"/>
  <c r="BN199" i="39" s="1"/>
  <c r="BO199" i="39" s="1"/>
  <c r="BP199" i="39" s="1"/>
  <c r="C448" i="35"/>
  <c r="K385" i="39"/>
  <c r="F222" i="35"/>
  <c r="G222" i="35" s="1"/>
  <c r="H222" i="35" s="1"/>
  <c r="I222" i="35" s="1"/>
  <c r="J222" i="35" s="1"/>
  <c r="F102" i="35"/>
  <c r="G102" i="35" s="1"/>
  <c r="H102" i="35" s="1"/>
  <c r="G426" i="35"/>
  <c r="H426" i="35" s="1"/>
  <c r="I426" i="35" s="1"/>
  <c r="J426" i="35" s="1"/>
  <c r="K426" i="35" s="1"/>
  <c r="L426" i="35" s="1"/>
  <c r="M426" i="35" s="1"/>
  <c r="N426" i="35" s="1"/>
  <c r="O426" i="35" s="1"/>
  <c r="P426" i="35" s="1"/>
  <c r="Q426" i="35" s="1"/>
  <c r="R426" i="35" s="1"/>
  <c r="S426" i="35" s="1"/>
  <c r="T426" i="35" s="1"/>
  <c r="U426" i="35" s="1"/>
  <c r="V426" i="35" s="1"/>
  <c r="W426" i="35" s="1"/>
  <c r="X426" i="35" s="1"/>
  <c r="Y426" i="35" s="1"/>
  <c r="Z426" i="35" s="1"/>
  <c r="AA426" i="35" s="1"/>
  <c r="AB426" i="35" s="1"/>
  <c r="AC426" i="35" s="1"/>
  <c r="AD426" i="35" s="1"/>
  <c r="AE426" i="35" s="1"/>
  <c r="AF426" i="35" s="1"/>
  <c r="AG426" i="35" s="1"/>
  <c r="AH426" i="35" s="1"/>
  <c r="AI426" i="35" s="1"/>
  <c r="AJ426" i="35" s="1"/>
  <c r="AK426" i="35" s="1"/>
  <c r="AL426" i="35" s="1"/>
  <c r="AM426" i="35" s="1"/>
  <c r="AN426" i="35" s="1"/>
  <c r="AO426" i="35" s="1"/>
  <c r="AP426" i="35" s="1"/>
  <c r="AQ426" i="35" s="1"/>
  <c r="AR426" i="35" s="1"/>
  <c r="AS426" i="35" s="1"/>
  <c r="AT426" i="35" s="1"/>
  <c r="AU426" i="35" s="1"/>
  <c r="AV426" i="35" s="1"/>
  <c r="AW426" i="35" s="1"/>
  <c r="AX426" i="35" s="1"/>
  <c r="AY426" i="35" s="1"/>
  <c r="AZ426" i="35" s="1"/>
  <c r="BA426" i="35" s="1"/>
  <c r="BB426" i="35" s="1"/>
  <c r="BC426" i="35" s="1"/>
  <c r="BD426" i="35" s="1"/>
  <c r="BE426" i="35" s="1"/>
  <c r="BF426" i="35" s="1"/>
  <c r="BG426" i="35" s="1"/>
  <c r="BH426" i="35" s="1"/>
  <c r="BI426" i="35" s="1"/>
  <c r="BJ426" i="35" s="1"/>
  <c r="BK426" i="35" s="1"/>
  <c r="BL426" i="35" s="1"/>
  <c r="BM426" i="35" s="1"/>
  <c r="BN426" i="35" s="1"/>
  <c r="BO426" i="35" s="1"/>
  <c r="BP426" i="35" s="1"/>
  <c r="L387" i="39"/>
  <c r="F102" i="39"/>
  <c r="G102" i="39" s="1"/>
  <c r="H102" i="39" s="1"/>
  <c r="I102" i="39" s="1"/>
  <c r="G384" i="35"/>
  <c r="H384" i="35" s="1"/>
  <c r="I384" i="35" s="1"/>
  <c r="J384" i="35" s="1"/>
  <c r="F313" i="35"/>
  <c r="B294" i="35" s="1"/>
  <c r="F265" i="39"/>
  <c r="G265" i="39" s="1"/>
  <c r="H265" i="39" s="1"/>
  <c r="I265" i="39" s="1"/>
  <c r="J265" i="39" s="1"/>
  <c r="K265" i="39" s="1"/>
  <c r="L265" i="39" s="1"/>
  <c r="F95" i="39"/>
  <c r="I22" i="35"/>
  <c r="F313" i="39"/>
  <c r="B294" i="39" s="1"/>
  <c r="K391" i="39"/>
  <c r="K384" i="39"/>
  <c r="K387" i="35"/>
  <c r="L387" i="35" s="1"/>
  <c r="M387" i="35" s="1"/>
  <c r="N387" i="35" s="1"/>
  <c r="K390" i="39"/>
  <c r="D51" i="35"/>
  <c r="L389" i="39"/>
  <c r="G390" i="35"/>
  <c r="H390" i="35" s="1"/>
  <c r="I390" i="35" s="1"/>
  <c r="J390" i="35" s="1"/>
  <c r="G391" i="35"/>
  <c r="H391" i="35" s="1"/>
  <c r="I391" i="35" s="1"/>
  <c r="J391" i="35" s="1"/>
  <c r="F199" i="35"/>
  <c r="G199" i="35" s="1"/>
  <c r="H199" i="35" s="1"/>
  <c r="I199" i="35" s="1"/>
  <c r="J199" i="35" s="1"/>
  <c r="K199" i="35" s="1"/>
  <c r="L199" i="35" s="1"/>
  <c r="M199" i="35" s="1"/>
  <c r="N199" i="35" s="1"/>
  <c r="O199" i="35" s="1"/>
  <c r="P199" i="35" s="1"/>
  <c r="Q199" i="35" s="1"/>
  <c r="R199" i="35" s="1"/>
  <c r="S199" i="35" s="1"/>
  <c r="T199" i="35" s="1"/>
  <c r="U199" i="35" s="1"/>
  <c r="V199" i="35" s="1"/>
  <c r="W199" i="35" s="1"/>
  <c r="X199" i="35" s="1"/>
  <c r="Y199" i="35" s="1"/>
  <c r="Z199" i="35" s="1"/>
  <c r="AA199" i="35" s="1"/>
  <c r="AB199" i="35" s="1"/>
  <c r="AC199" i="35" s="1"/>
  <c r="AD199" i="35" s="1"/>
  <c r="AE199" i="35" s="1"/>
  <c r="AF199" i="35" s="1"/>
  <c r="AG199" i="35" s="1"/>
  <c r="AH199" i="35" s="1"/>
  <c r="AI199" i="35" s="1"/>
  <c r="AJ199" i="35" s="1"/>
  <c r="AK199" i="35" s="1"/>
  <c r="AL199" i="35" s="1"/>
  <c r="AM199" i="35" s="1"/>
  <c r="AN199" i="35" s="1"/>
  <c r="AO199" i="35" s="1"/>
  <c r="AP199" i="35" s="1"/>
  <c r="AQ199" i="35" s="1"/>
  <c r="AR199" i="35" s="1"/>
  <c r="AS199" i="35" s="1"/>
  <c r="AT199" i="35" s="1"/>
  <c r="AU199" i="35" s="1"/>
  <c r="AV199" i="35" s="1"/>
  <c r="AW199" i="35" s="1"/>
  <c r="AX199" i="35" s="1"/>
  <c r="AY199" i="35" s="1"/>
  <c r="AZ199" i="35" s="1"/>
  <c r="BA199" i="35" s="1"/>
  <c r="BB199" i="35" s="1"/>
  <c r="BC199" i="35" s="1"/>
  <c r="BD199" i="35" s="1"/>
  <c r="BE199" i="35" s="1"/>
  <c r="BF199" i="35" s="1"/>
  <c r="BG199" i="35" s="1"/>
  <c r="BH199" i="35" s="1"/>
  <c r="BI199" i="35" s="1"/>
  <c r="BJ199" i="35" s="1"/>
  <c r="BK199" i="35" s="1"/>
  <c r="BL199" i="35" s="1"/>
  <c r="BM199" i="35" s="1"/>
  <c r="BN199" i="35" s="1"/>
  <c r="BO199" i="35" s="1"/>
  <c r="BP199" i="35" s="1"/>
  <c r="C436" i="35"/>
  <c r="F265" i="35"/>
  <c r="G265" i="35" s="1"/>
  <c r="H265" i="35" s="1"/>
  <c r="I265" i="35" s="1"/>
  <c r="F382" i="39"/>
  <c r="G382" i="39" s="1"/>
  <c r="H382" i="39" s="1"/>
  <c r="I382" i="39" s="1"/>
  <c r="J382" i="39" s="1"/>
  <c r="K382" i="39" s="1"/>
  <c r="L382" i="39" s="1"/>
  <c r="M382" i="39" s="1"/>
  <c r="N382" i="39" s="1"/>
  <c r="O382" i="39" s="1"/>
  <c r="P382" i="39" s="1"/>
  <c r="Q382" i="39" s="1"/>
  <c r="R382" i="39" s="1"/>
  <c r="S382" i="39" s="1"/>
  <c r="T382" i="39" s="1"/>
  <c r="U382" i="39" s="1"/>
  <c r="V382" i="39" s="1"/>
  <c r="W382" i="39" s="1"/>
  <c r="X382" i="39" s="1"/>
  <c r="Y382" i="39" s="1"/>
  <c r="Z382" i="39" s="1"/>
  <c r="AA382" i="39" s="1"/>
  <c r="AB382" i="39" s="1"/>
  <c r="AC382" i="39" s="1"/>
  <c r="AD382" i="39" s="1"/>
  <c r="AE382" i="39" s="1"/>
  <c r="AF382" i="39" s="1"/>
  <c r="AG382" i="39" s="1"/>
  <c r="AH382" i="39" s="1"/>
  <c r="AI382" i="39" s="1"/>
  <c r="AJ382" i="39" s="1"/>
  <c r="AK382" i="39" s="1"/>
  <c r="AL382" i="39" s="1"/>
  <c r="AM382" i="39" s="1"/>
  <c r="AN382" i="39" s="1"/>
  <c r="AO382" i="39" s="1"/>
  <c r="AP382" i="39" s="1"/>
  <c r="AQ382" i="39" s="1"/>
  <c r="AR382" i="39" s="1"/>
  <c r="AS382" i="39" s="1"/>
  <c r="AT382" i="39" s="1"/>
  <c r="AU382" i="39" s="1"/>
  <c r="AV382" i="39" s="1"/>
  <c r="AW382" i="39" s="1"/>
  <c r="AX382" i="39" s="1"/>
  <c r="AY382" i="39" s="1"/>
  <c r="AZ382" i="39" s="1"/>
  <c r="BA382" i="39" s="1"/>
  <c r="BB382" i="39" s="1"/>
  <c r="BC382" i="39" s="1"/>
  <c r="BD382" i="39" s="1"/>
  <c r="BE382" i="39" s="1"/>
  <c r="BF382" i="39" s="1"/>
  <c r="BG382" i="39" s="1"/>
  <c r="BH382" i="39" s="1"/>
  <c r="BI382" i="39" s="1"/>
  <c r="BJ382" i="39" s="1"/>
  <c r="BK382" i="39" s="1"/>
  <c r="BL382" i="39" s="1"/>
  <c r="BM382" i="39" s="1"/>
  <c r="BN382" i="39" s="1"/>
  <c r="BO382" i="39" s="1"/>
  <c r="BP382" i="39" s="1"/>
  <c r="K388" i="35"/>
  <c r="C445" i="35"/>
  <c r="D210" i="35"/>
  <c r="I22" i="39"/>
  <c r="F426" i="39"/>
  <c r="C448" i="39" s="1"/>
  <c r="D210" i="39"/>
  <c r="K386" i="35"/>
  <c r="L386" i="35" s="1"/>
  <c r="M386" i="35" s="1"/>
  <c r="N386" i="35" s="1"/>
  <c r="F382" i="35"/>
  <c r="G382" i="35" s="1"/>
  <c r="H382" i="35" s="1"/>
  <c r="I382" i="35" s="1"/>
  <c r="J382" i="35" s="1"/>
  <c r="K382" i="35" s="1"/>
  <c r="L382" i="35" s="1"/>
  <c r="M382" i="35" s="1"/>
  <c r="N382" i="35" s="1"/>
  <c r="O382" i="35" s="1"/>
  <c r="P382" i="35" s="1"/>
  <c r="Q382" i="35" s="1"/>
  <c r="R382" i="35" s="1"/>
  <c r="S382" i="35" s="1"/>
  <c r="T382" i="35" s="1"/>
  <c r="U382" i="35" s="1"/>
  <c r="V382" i="35" s="1"/>
  <c r="W382" i="35" s="1"/>
  <c r="X382" i="35" s="1"/>
  <c r="Y382" i="35" s="1"/>
  <c r="Z382" i="35" s="1"/>
  <c r="AA382" i="35" s="1"/>
  <c r="AB382" i="35" s="1"/>
  <c r="AC382" i="35" s="1"/>
  <c r="AD382" i="35" s="1"/>
  <c r="AE382" i="35" s="1"/>
  <c r="AF382" i="35" s="1"/>
  <c r="AG382" i="35" s="1"/>
  <c r="AH382" i="35" s="1"/>
  <c r="AI382" i="35" s="1"/>
  <c r="AJ382" i="35" s="1"/>
  <c r="AK382" i="35" s="1"/>
  <c r="AL382" i="35" s="1"/>
  <c r="AM382" i="35" s="1"/>
  <c r="AN382" i="35" s="1"/>
  <c r="AO382" i="35" s="1"/>
  <c r="AP382" i="35" s="1"/>
  <c r="AQ382" i="35" s="1"/>
  <c r="AR382" i="35" s="1"/>
  <c r="AS382" i="35" s="1"/>
  <c r="AT382" i="35" s="1"/>
  <c r="AU382" i="35" s="1"/>
  <c r="AV382" i="35" s="1"/>
  <c r="AW382" i="35" s="1"/>
  <c r="AX382" i="35" s="1"/>
  <c r="AY382" i="35" s="1"/>
  <c r="AZ382" i="35" s="1"/>
  <c r="BA382" i="35" s="1"/>
  <c r="BB382" i="35" s="1"/>
  <c r="BC382" i="35" s="1"/>
  <c r="BD382" i="35" s="1"/>
  <c r="BE382" i="35" s="1"/>
  <c r="BF382" i="35" s="1"/>
  <c r="BG382" i="35" s="1"/>
  <c r="BH382" i="35" s="1"/>
  <c r="BI382" i="35" s="1"/>
  <c r="BJ382" i="35" s="1"/>
  <c r="BK382" i="35" s="1"/>
  <c r="BL382" i="35" s="1"/>
  <c r="BM382" i="35" s="1"/>
  <c r="BN382" i="35" s="1"/>
  <c r="BO382" i="35" s="1"/>
  <c r="BP382" i="35" s="1"/>
  <c r="F222" i="39"/>
  <c r="G222" i="39" s="1"/>
  <c r="H222" i="39" s="1"/>
  <c r="I222" i="39" s="1"/>
  <c r="D8" i="38"/>
  <c r="G385" i="35"/>
  <c r="H385" i="35" s="1"/>
  <c r="I385" i="35" s="1"/>
  <c r="J385" i="35" s="1"/>
  <c r="F93" i="39"/>
  <c r="L44" i="35"/>
  <c r="O44" i="35"/>
  <c r="L45" i="35"/>
  <c r="E19" i="41"/>
  <c r="F19" i="41" s="1"/>
  <c r="D95" i="39"/>
  <c r="F72" i="35"/>
  <c r="G49" i="35"/>
  <c r="E94" i="35"/>
  <c r="G92" i="35"/>
  <c r="G95" i="39"/>
  <c r="D71" i="35"/>
  <c r="I61" i="35"/>
  <c r="D49" i="35"/>
  <c r="I72" i="35"/>
  <c r="I95" i="39"/>
  <c r="G94" i="35"/>
  <c r="D94" i="35"/>
  <c r="D86" i="35"/>
  <c r="E95" i="39"/>
  <c r="I49" i="35"/>
  <c r="E92" i="35"/>
  <c r="D54" i="37"/>
  <c r="D58" i="37" s="1"/>
  <c r="E19" i="37"/>
  <c r="F444" i="39"/>
  <c r="F445" i="39" s="1"/>
  <c r="G71" i="35"/>
  <c r="F61" i="35"/>
  <c r="E71" i="35"/>
  <c r="H84" i="35"/>
  <c r="I94" i="35"/>
  <c r="G51" i="35"/>
  <c r="G61" i="35"/>
  <c r="G91" i="35"/>
  <c r="D214" i="37"/>
  <c r="D216" i="37" s="1"/>
  <c r="D62" i="35"/>
  <c r="F447" i="35"/>
  <c r="F448" i="35" s="1"/>
  <c r="G52" i="35"/>
  <c r="H86" i="35"/>
  <c r="D375" i="39"/>
  <c r="D373" i="39" s="1"/>
  <c r="E372" i="39" s="1"/>
  <c r="I92" i="35"/>
  <c r="G86" i="35"/>
  <c r="I91" i="35"/>
  <c r="F432" i="35" s="1"/>
  <c r="F433" i="35" s="1"/>
  <c r="E93" i="39"/>
  <c r="F49" i="35"/>
  <c r="D235" i="37"/>
  <c r="D233" i="37" s="1"/>
  <c r="E232" i="37" s="1"/>
  <c r="E235" i="37" s="1"/>
  <c r="I442" i="35"/>
  <c r="I442" i="39"/>
  <c r="G441" i="35"/>
  <c r="G441" i="39"/>
  <c r="F51" i="35"/>
  <c r="D92" i="35"/>
  <c r="E61" i="35"/>
  <c r="D84" i="35"/>
  <c r="F91" i="35"/>
  <c r="H95" i="39"/>
  <c r="I93" i="39"/>
  <c r="H442" i="35"/>
  <c r="H442" i="39"/>
  <c r="I84" i="35"/>
  <c r="H441" i="35"/>
  <c r="H441" i="39"/>
  <c r="D91" i="35"/>
  <c r="E195" i="37"/>
  <c r="F195" i="37" s="1"/>
  <c r="G195" i="37" s="1"/>
  <c r="H195" i="37" s="1"/>
  <c r="I195" i="37" s="1"/>
  <c r="J195" i="37" s="1"/>
  <c r="K195" i="37" s="1"/>
  <c r="L195" i="37" s="1"/>
  <c r="M195" i="37" s="1"/>
  <c r="N195" i="37" s="1"/>
  <c r="O195" i="37" s="1"/>
  <c r="P195" i="37" s="1"/>
  <c r="Q195" i="37" s="1"/>
  <c r="R195" i="37" s="1"/>
  <c r="S195" i="37" s="1"/>
  <c r="T195" i="37" s="1"/>
  <c r="U195" i="37" s="1"/>
  <c r="V195" i="37" s="1"/>
  <c r="W195" i="37" s="1"/>
  <c r="X195" i="37" s="1"/>
  <c r="Y195" i="37" s="1"/>
  <c r="Z195" i="37" s="1"/>
  <c r="AA195" i="37" s="1"/>
  <c r="AB195" i="37" s="1"/>
  <c r="AC195" i="37" s="1"/>
  <c r="AD195" i="37" s="1"/>
  <c r="AE195" i="37" s="1"/>
  <c r="AF195" i="37" s="1"/>
  <c r="AG195" i="37" s="1"/>
  <c r="AH195" i="37" s="1"/>
  <c r="AI195" i="37" s="1"/>
  <c r="AJ195" i="37" s="1"/>
  <c r="AK195" i="37" s="1"/>
  <c r="AL195" i="37" s="1"/>
  <c r="AM195" i="37" s="1"/>
  <c r="AN195" i="37" s="1"/>
  <c r="AO195" i="37" s="1"/>
  <c r="AP195" i="37" s="1"/>
  <c r="AQ195" i="37" s="1"/>
  <c r="AR195" i="37" s="1"/>
  <c r="AS195" i="37" s="1"/>
  <c r="AT195" i="37" s="1"/>
  <c r="AU195" i="37" s="1"/>
  <c r="AV195" i="37" s="1"/>
  <c r="AW195" i="37" s="1"/>
  <c r="AX195" i="37" s="1"/>
  <c r="AY195" i="37" s="1"/>
  <c r="AZ195" i="37" s="1"/>
  <c r="BA195" i="37" s="1"/>
  <c r="BB195" i="37" s="1"/>
  <c r="I268" i="35"/>
  <c r="J268" i="35" s="1"/>
  <c r="I87" i="35"/>
  <c r="F92" i="35"/>
  <c r="H92" i="35"/>
  <c r="D93" i="39"/>
  <c r="G93" i="39"/>
  <c r="D374" i="35"/>
  <c r="D373" i="35" s="1"/>
  <c r="E372" i="35" s="1"/>
  <c r="E374" i="35" s="1"/>
  <c r="K441" i="35"/>
  <c r="D217" i="37"/>
  <c r="I86" i="35"/>
  <c r="H93" i="39"/>
  <c r="I21" i="37"/>
  <c r="L441" i="39" s="1"/>
  <c r="J61" i="39"/>
  <c r="D16" i="42"/>
  <c r="D19" i="42" s="1"/>
  <c r="M62" i="39"/>
  <c r="L79" i="35"/>
  <c r="L83" i="35" s="1"/>
  <c r="J86" i="39"/>
  <c r="J51" i="39"/>
  <c r="J49" i="39"/>
  <c r="J94" i="39"/>
  <c r="K47" i="39"/>
  <c r="K52" i="39" s="1"/>
  <c r="K48" i="39"/>
  <c r="L43" i="39"/>
  <c r="L42" i="39"/>
  <c r="N60" i="39"/>
  <c r="N62" i="39" s="1"/>
  <c r="P42" i="39"/>
  <c r="Q44" i="39" s="1"/>
  <c r="P43" i="39"/>
  <c r="Q45" i="39" s="1"/>
  <c r="Q41" i="39"/>
  <c r="N70" i="39"/>
  <c r="N71" i="39" s="1"/>
  <c r="J84" i="39"/>
  <c r="J92" i="39"/>
  <c r="L77" i="39"/>
  <c r="P79" i="39" s="1"/>
  <c r="L78" i="39"/>
  <c r="P80" i="39" s="1"/>
  <c r="F429" i="39"/>
  <c r="F427" i="39" s="1"/>
  <c r="F431" i="39"/>
  <c r="F341" i="39"/>
  <c r="K50" i="39"/>
  <c r="P77" i="39"/>
  <c r="Q76" i="39"/>
  <c r="P78" i="39"/>
  <c r="O58" i="39"/>
  <c r="O57" i="39"/>
  <c r="P56" i="39"/>
  <c r="O48" i="39"/>
  <c r="O47" i="39"/>
  <c r="O52" i="39" s="1"/>
  <c r="J91" i="39"/>
  <c r="G432" i="39" s="1"/>
  <c r="J71" i="39"/>
  <c r="O68" i="39"/>
  <c r="P66" i="39"/>
  <c r="O67" i="39"/>
  <c r="L57" i="39"/>
  <c r="L58" i="39"/>
  <c r="K70" i="39"/>
  <c r="K71" i="39" s="1"/>
  <c r="K83" i="39"/>
  <c r="K82" i="39"/>
  <c r="L79" i="39"/>
  <c r="K60" i="39"/>
  <c r="K62" i="39" s="1"/>
  <c r="L67" i="39"/>
  <c r="L68" i="39"/>
  <c r="M72" i="39"/>
  <c r="K85" i="39"/>
  <c r="L80" i="39"/>
  <c r="O50" i="39"/>
  <c r="D197" i="37"/>
  <c r="E196" i="37" s="1"/>
  <c r="E199" i="37" s="1"/>
  <c r="N43" i="35"/>
  <c r="O45" i="35" s="1"/>
  <c r="I51" i="35"/>
  <c r="F94" i="35"/>
  <c r="M79" i="35"/>
  <c r="M83" i="35" s="1"/>
  <c r="F86" i="35"/>
  <c r="J83" i="35"/>
  <c r="F84" i="35"/>
  <c r="F87" i="35"/>
  <c r="O41" i="35"/>
  <c r="P41" i="35" s="1"/>
  <c r="G84" i="35"/>
  <c r="E91" i="35"/>
  <c r="E86" i="35"/>
  <c r="E84" i="35"/>
  <c r="H71" i="35"/>
  <c r="H72" i="35"/>
  <c r="H91" i="35"/>
  <c r="H61" i="35"/>
  <c r="H62" i="35"/>
  <c r="L66" i="35"/>
  <c r="L67" i="35" s="1"/>
  <c r="K67" i="35"/>
  <c r="J70" i="35"/>
  <c r="J71" i="35" s="1"/>
  <c r="H52" i="35"/>
  <c r="H49" i="35"/>
  <c r="E49" i="35"/>
  <c r="H51" i="35"/>
  <c r="E51" i="35"/>
  <c r="H94" i="35"/>
  <c r="F22" i="42"/>
  <c r="D195" i="41"/>
  <c r="D194" i="41" s="1"/>
  <c r="E193" i="41" s="1"/>
  <c r="E210" i="41"/>
  <c r="F210" i="41" s="1"/>
  <c r="G210" i="41" s="1"/>
  <c r="H210" i="41" s="1"/>
  <c r="I210" i="41" s="1"/>
  <c r="J210" i="41" s="1"/>
  <c r="K210" i="41" s="1"/>
  <c r="L210" i="41" s="1"/>
  <c r="M210" i="41" s="1"/>
  <c r="N210" i="41" s="1"/>
  <c r="O210" i="41" s="1"/>
  <c r="P210" i="41" s="1"/>
  <c r="Q210" i="41" s="1"/>
  <c r="R210" i="41" s="1"/>
  <c r="S210" i="41" s="1"/>
  <c r="T210" i="41" s="1"/>
  <c r="U210" i="41" s="1"/>
  <c r="V210" i="41" s="1"/>
  <c r="W210" i="41" s="1"/>
  <c r="X210" i="41" s="1"/>
  <c r="Y210" i="41" s="1"/>
  <c r="Z210" i="41" s="1"/>
  <c r="AA210" i="41" s="1"/>
  <c r="AB210" i="41" s="1"/>
  <c r="AC210" i="41" s="1"/>
  <c r="AD210" i="41" s="1"/>
  <c r="AE210" i="41" s="1"/>
  <c r="AF210" i="41" s="1"/>
  <c r="AG210" i="41" s="1"/>
  <c r="AH210" i="41" s="1"/>
  <c r="AI210" i="41" s="1"/>
  <c r="AJ210" i="41" s="1"/>
  <c r="AK210" i="41" s="1"/>
  <c r="AL210" i="41" s="1"/>
  <c r="AM210" i="41" s="1"/>
  <c r="AN210" i="41" s="1"/>
  <c r="AO210" i="41" s="1"/>
  <c r="AP210" i="41" s="1"/>
  <c r="AQ210" i="41" s="1"/>
  <c r="AR210" i="41" s="1"/>
  <c r="AS210" i="41" s="1"/>
  <c r="AT210" i="41" s="1"/>
  <c r="AU210" i="41" s="1"/>
  <c r="AV210" i="41" s="1"/>
  <c r="AW210" i="41" s="1"/>
  <c r="AX210" i="41" s="1"/>
  <c r="AY210" i="41" s="1"/>
  <c r="AZ210" i="41" s="1"/>
  <c r="BA210" i="41" s="1"/>
  <c r="BB210" i="41" s="1"/>
  <c r="D228" i="41"/>
  <c r="E228" i="41" s="1"/>
  <c r="F228" i="41" s="1"/>
  <c r="G228" i="41" s="1"/>
  <c r="H228" i="41" s="1"/>
  <c r="I228" i="41" s="1"/>
  <c r="J228" i="41" s="1"/>
  <c r="K228" i="41" s="1"/>
  <c r="L228" i="41" s="1"/>
  <c r="M228" i="41" s="1"/>
  <c r="N228" i="41" s="1"/>
  <c r="O228" i="41" s="1"/>
  <c r="P228" i="41" s="1"/>
  <c r="Q228" i="41" s="1"/>
  <c r="R228" i="41" s="1"/>
  <c r="S228" i="41" s="1"/>
  <c r="T228" i="41" s="1"/>
  <c r="U228" i="41" s="1"/>
  <c r="V228" i="41" s="1"/>
  <c r="W228" i="41" s="1"/>
  <c r="X228" i="41" s="1"/>
  <c r="Y228" i="41" s="1"/>
  <c r="Z228" i="41" s="1"/>
  <c r="AA228" i="41" s="1"/>
  <c r="AB228" i="41" s="1"/>
  <c r="AC228" i="41" s="1"/>
  <c r="AD228" i="41" s="1"/>
  <c r="AE228" i="41" s="1"/>
  <c r="AF228" i="41" s="1"/>
  <c r="AG228" i="41" s="1"/>
  <c r="AH228" i="41" s="1"/>
  <c r="AI228" i="41" s="1"/>
  <c r="AJ228" i="41" s="1"/>
  <c r="AK228" i="41" s="1"/>
  <c r="AL228" i="41" s="1"/>
  <c r="AM228" i="41" s="1"/>
  <c r="AN228" i="41" s="1"/>
  <c r="AO228" i="41" s="1"/>
  <c r="AP228" i="41" s="1"/>
  <c r="AQ228" i="41" s="1"/>
  <c r="AR228" i="41" s="1"/>
  <c r="AS228" i="41" s="1"/>
  <c r="AT228" i="41" s="1"/>
  <c r="AU228" i="41" s="1"/>
  <c r="AV228" i="41" s="1"/>
  <c r="AW228" i="41" s="1"/>
  <c r="AX228" i="41" s="1"/>
  <c r="AY228" i="41" s="1"/>
  <c r="AZ228" i="41" s="1"/>
  <c r="BA228" i="41" s="1"/>
  <c r="BB228" i="41" s="1"/>
  <c r="D95" i="42"/>
  <c r="D96" i="42"/>
  <c r="E8" i="42"/>
  <c r="I21" i="41"/>
  <c r="D232" i="41"/>
  <c r="D213" i="41"/>
  <c r="D212" i="41" s="1"/>
  <c r="E211" i="41" s="1"/>
  <c r="BB84" i="41"/>
  <c r="J22" i="41"/>
  <c r="D231" i="41"/>
  <c r="BB117" i="41"/>
  <c r="BB150" i="41"/>
  <c r="D54" i="41"/>
  <c r="BB152" i="37"/>
  <c r="L60" i="35"/>
  <c r="L61" i="35" s="1"/>
  <c r="K83" i="35"/>
  <c r="N79" i="35"/>
  <c r="J85" i="35"/>
  <c r="K80" i="35"/>
  <c r="K85" i="35" s="1"/>
  <c r="L80" i="35"/>
  <c r="L85" i="35" s="1"/>
  <c r="J82" i="35"/>
  <c r="M60" i="35"/>
  <c r="M61" i="35" s="1"/>
  <c r="J48" i="35"/>
  <c r="J47" i="35"/>
  <c r="J52" i="35" s="1"/>
  <c r="K48" i="35"/>
  <c r="K50" i="35"/>
  <c r="J50" i="35"/>
  <c r="E213" i="37"/>
  <c r="F213" i="37" s="1"/>
  <c r="G213" i="37" s="1"/>
  <c r="H213" i="37" s="1"/>
  <c r="I213" i="37" s="1"/>
  <c r="J213" i="37" s="1"/>
  <c r="K213" i="37" s="1"/>
  <c r="L213" i="37" s="1"/>
  <c r="M213" i="37" s="1"/>
  <c r="N213" i="37" s="1"/>
  <c r="O213" i="37" s="1"/>
  <c r="P213" i="37" s="1"/>
  <c r="Q213" i="37" s="1"/>
  <c r="R213" i="37" s="1"/>
  <c r="S213" i="37" s="1"/>
  <c r="T213" i="37" s="1"/>
  <c r="U213" i="37" s="1"/>
  <c r="V213" i="37" s="1"/>
  <c r="W213" i="37" s="1"/>
  <c r="X213" i="37" s="1"/>
  <c r="Y213" i="37" s="1"/>
  <c r="Z213" i="37" s="1"/>
  <c r="AA213" i="37" s="1"/>
  <c r="AB213" i="37" s="1"/>
  <c r="AC213" i="37" s="1"/>
  <c r="AD213" i="37" s="1"/>
  <c r="AE213" i="37" s="1"/>
  <c r="AF213" i="37" s="1"/>
  <c r="AG213" i="37" s="1"/>
  <c r="AH213" i="37" s="1"/>
  <c r="AI213" i="37" s="1"/>
  <c r="AJ213" i="37" s="1"/>
  <c r="AK213" i="37" s="1"/>
  <c r="AL213" i="37" s="1"/>
  <c r="AM213" i="37" s="1"/>
  <c r="AN213" i="37" s="1"/>
  <c r="AO213" i="37" s="1"/>
  <c r="AP213" i="37" s="1"/>
  <c r="AQ213" i="37" s="1"/>
  <c r="AR213" i="37" s="1"/>
  <c r="AS213" i="37" s="1"/>
  <c r="AT213" i="37" s="1"/>
  <c r="AU213" i="37" s="1"/>
  <c r="AV213" i="37" s="1"/>
  <c r="AW213" i="37" s="1"/>
  <c r="AX213" i="37" s="1"/>
  <c r="AY213" i="37" s="1"/>
  <c r="AZ213" i="37" s="1"/>
  <c r="BA213" i="37" s="1"/>
  <c r="BB213" i="37" s="1"/>
  <c r="D231" i="37"/>
  <c r="E231" i="37" s="1"/>
  <c r="F231" i="37" s="1"/>
  <c r="G231" i="37" s="1"/>
  <c r="H231" i="37" s="1"/>
  <c r="I231" i="37" s="1"/>
  <c r="J231" i="37" s="1"/>
  <c r="K231" i="37" s="1"/>
  <c r="L231" i="37" s="1"/>
  <c r="M231" i="37" s="1"/>
  <c r="N231" i="37" s="1"/>
  <c r="O231" i="37" s="1"/>
  <c r="P231" i="37" s="1"/>
  <c r="Q231" i="37" s="1"/>
  <c r="R231" i="37" s="1"/>
  <c r="S231" i="37" s="1"/>
  <c r="T231" i="37" s="1"/>
  <c r="U231" i="37" s="1"/>
  <c r="V231" i="37" s="1"/>
  <c r="W231" i="37" s="1"/>
  <c r="X231" i="37" s="1"/>
  <c r="Y231" i="37" s="1"/>
  <c r="Z231" i="37" s="1"/>
  <c r="AA231" i="37" s="1"/>
  <c r="AB231" i="37" s="1"/>
  <c r="AC231" i="37" s="1"/>
  <c r="AD231" i="37" s="1"/>
  <c r="AE231" i="37" s="1"/>
  <c r="AF231" i="37" s="1"/>
  <c r="AG231" i="37" s="1"/>
  <c r="AH231" i="37" s="1"/>
  <c r="AI231" i="37" s="1"/>
  <c r="AJ231" i="37" s="1"/>
  <c r="AK231" i="37" s="1"/>
  <c r="AL231" i="37" s="1"/>
  <c r="AM231" i="37" s="1"/>
  <c r="AN231" i="37" s="1"/>
  <c r="AO231" i="37" s="1"/>
  <c r="AP231" i="37" s="1"/>
  <c r="AQ231" i="37" s="1"/>
  <c r="AR231" i="37" s="1"/>
  <c r="AS231" i="37" s="1"/>
  <c r="AT231" i="37" s="1"/>
  <c r="AU231" i="37" s="1"/>
  <c r="AV231" i="37" s="1"/>
  <c r="AW231" i="37" s="1"/>
  <c r="AX231" i="37" s="1"/>
  <c r="AY231" i="37" s="1"/>
  <c r="AZ231" i="37" s="1"/>
  <c r="BA231" i="37" s="1"/>
  <c r="BB231" i="37" s="1"/>
  <c r="I22" i="37"/>
  <c r="L442" i="39" s="1"/>
  <c r="K442" i="35"/>
  <c r="N58" i="35"/>
  <c r="N57" i="35"/>
  <c r="O56" i="35"/>
  <c r="K60" i="35"/>
  <c r="K62" i="35" s="1"/>
  <c r="D19" i="38"/>
  <c r="F354" i="39" s="1"/>
  <c r="J60" i="35"/>
  <c r="J61" i="35" s="1"/>
  <c r="L42" i="35"/>
  <c r="M44" i="35" s="1"/>
  <c r="L43" i="35"/>
  <c r="M45" i="35" s="1"/>
  <c r="N78" i="35"/>
  <c r="O76" i="35"/>
  <c r="N77" i="35"/>
  <c r="N80" i="35"/>
  <c r="M80" i="35"/>
  <c r="M85" i="35" s="1"/>
  <c r="BB84" i="37"/>
  <c r="O66" i="35"/>
  <c r="N68" i="35"/>
  <c r="N67" i="35"/>
  <c r="F429" i="35"/>
  <c r="F427" i="35" s="1"/>
  <c r="F431" i="35"/>
  <c r="F341" i="35"/>
  <c r="BB118" i="37"/>
  <c r="M70" i="35"/>
  <c r="M72" i="35" s="1"/>
  <c r="BQ391" i="10"/>
  <c r="BP391" i="10"/>
  <c r="BO391" i="10"/>
  <c r="BQ390" i="10"/>
  <c r="BP390" i="10"/>
  <c r="BO390" i="10"/>
  <c r="BQ389" i="10"/>
  <c r="BP389" i="10"/>
  <c r="BO389" i="10"/>
  <c r="BQ388" i="10"/>
  <c r="BP388" i="10"/>
  <c r="BO388" i="10"/>
  <c r="BQ387" i="10"/>
  <c r="BP387" i="10"/>
  <c r="BO387" i="10"/>
  <c r="BQ385" i="10"/>
  <c r="BQ386" i="10" s="1"/>
  <c r="BP385" i="10"/>
  <c r="BP386" i="10" s="1"/>
  <c r="BO385" i="10"/>
  <c r="BO386" i="10" s="1"/>
  <c r="V62" i="46" l="1"/>
  <c r="U68" i="46"/>
  <c r="U56" i="46" s="1"/>
  <c r="M386" i="39"/>
  <c r="N386" i="39" s="1"/>
  <c r="O386" i="39" s="1"/>
  <c r="P386" i="39" s="1"/>
  <c r="M388" i="39"/>
  <c r="N388" i="39" s="1"/>
  <c r="O388" i="39" s="1"/>
  <c r="P388" i="39" s="1"/>
  <c r="W59" i="46"/>
  <c r="V65" i="46"/>
  <c r="V53" i="46" s="1"/>
  <c r="U69" i="46"/>
  <c r="U57" i="46" s="1"/>
  <c r="V63" i="46"/>
  <c r="E8" i="38"/>
  <c r="F8" i="38" s="1"/>
  <c r="G8" i="38" s="1"/>
  <c r="T100" i="46"/>
  <c r="T88" i="46" s="1"/>
  <c r="U94" i="46"/>
  <c r="V60" i="46"/>
  <c r="U66" i="46"/>
  <c r="U54" i="46" s="1"/>
  <c r="U102" i="46"/>
  <c r="U90" i="46" s="1"/>
  <c r="V96" i="46"/>
  <c r="W97" i="46"/>
  <c r="V103" i="46"/>
  <c r="V91" i="46" s="1"/>
  <c r="V99" i="46"/>
  <c r="V87" i="46" s="1"/>
  <c r="W93" i="46"/>
  <c r="W95" i="46"/>
  <c r="V101" i="46"/>
  <c r="V89" i="46" s="1"/>
  <c r="V67" i="46"/>
  <c r="V55" i="46" s="1"/>
  <c r="W61" i="46"/>
  <c r="U37" i="46"/>
  <c r="U25" i="46" s="1"/>
  <c r="V31" i="46"/>
  <c r="V28" i="46"/>
  <c r="U34" i="46"/>
  <c r="U22" i="46" s="1"/>
  <c r="V30" i="46"/>
  <c r="U36" i="46"/>
  <c r="U24" i="46" s="1"/>
  <c r="U35" i="46"/>
  <c r="U23" i="46" s="1"/>
  <c r="V29" i="46"/>
  <c r="U33" i="46"/>
  <c r="U21" i="46" s="1"/>
  <c r="V27" i="46"/>
  <c r="L385" i="39"/>
  <c r="L384" i="39"/>
  <c r="L391" i="39"/>
  <c r="M387" i="39"/>
  <c r="N387" i="39" s="1"/>
  <c r="O387" i="39" s="1"/>
  <c r="P387" i="39" s="1"/>
  <c r="G313" i="39"/>
  <c r="H313" i="39" s="1"/>
  <c r="D96" i="38"/>
  <c r="G313" i="35"/>
  <c r="H313" i="35" s="1"/>
  <c r="K385" i="35"/>
  <c r="L385" i="35" s="1"/>
  <c r="K390" i="35"/>
  <c r="L390" i="35" s="1"/>
  <c r="M390" i="35" s="1"/>
  <c r="N390" i="35" s="1"/>
  <c r="L388" i="35"/>
  <c r="M388" i="35" s="1"/>
  <c r="N388" i="35" s="1"/>
  <c r="O388" i="35" s="1"/>
  <c r="L390" i="39"/>
  <c r="M389" i="39"/>
  <c r="N389" i="39" s="1"/>
  <c r="O389" i="39" s="1"/>
  <c r="P389" i="39" s="1"/>
  <c r="K384" i="35"/>
  <c r="L384" i="35" s="1"/>
  <c r="G426" i="39"/>
  <c r="H426" i="39" s="1"/>
  <c r="I426" i="39" s="1"/>
  <c r="J426" i="39" s="1"/>
  <c r="K426" i="39" s="1"/>
  <c r="L426" i="39" s="1"/>
  <c r="M426" i="39" s="1"/>
  <c r="N426" i="39" s="1"/>
  <c r="O426" i="39" s="1"/>
  <c r="P426" i="39" s="1"/>
  <c r="Q426" i="39" s="1"/>
  <c r="R426" i="39" s="1"/>
  <c r="S426" i="39" s="1"/>
  <c r="T426" i="39" s="1"/>
  <c r="U426" i="39" s="1"/>
  <c r="V426" i="39" s="1"/>
  <c r="W426" i="39" s="1"/>
  <c r="X426" i="39" s="1"/>
  <c r="Y426" i="39" s="1"/>
  <c r="Z426" i="39" s="1"/>
  <c r="AA426" i="39" s="1"/>
  <c r="AB426" i="39" s="1"/>
  <c r="AC426" i="39" s="1"/>
  <c r="AD426" i="39" s="1"/>
  <c r="AE426" i="39" s="1"/>
  <c r="AF426" i="39" s="1"/>
  <c r="AG426" i="39" s="1"/>
  <c r="AH426" i="39" s="1"/>
  <c r="AI426" i="39" s="1"/>
  <c r="AJ426" i="39" s="1"/>
  <c r="AK426" i="39" s="1"/>
  <c r="AL426" i="39" s="1"/>
  <c r="AM426" i="39" s="1"/>
  <c r="AN426" i="39" s="1"/>
  <c r="AO426" i="39" s="1"/>
  <c r="AP426" i="39" s="1"/>
  <c r="AQ426" i="39" s="1"/>
  <c r="AR426" i="39" s="1"/>
  <c r="AS426" i="39" s="1"/>
  <c r="AT426" i="39" s="1"/>
  <c r="AU426" i="39" s="1"/>
  <c r="AV426" i="39" s="1"/>
  <c r="AW426" i="39" s="1"/>
  <c r="AX426" i="39" s="1"/>
  <c r="AY426" i="39" s="1"/>
  <c r="AZ426" i="39" s="1"/>
  <c r="BA426" i="39" s="1"/>
  <c r="BB426" i="39" s="1"/>
  <c r="BC426" i="39" s="1"/>
  <c r="BD426" i="39" s="1"/>
  <c r="BE426" i="39" s="1"/>
  <c r="BF426" i="39" s="1"/>
  <c r="BG426" i="39" s="1"/>
  <c r="BH426" i="39" s="1"/>
  <c r="BI426" i="39" s="1"/>
  <c r="BJ426" i="39" s="1"/>
  <c r="BK426" i="39" s="1"/>
  <c r="BL426" i="39" s="1"/>
  <c r="BM426" i="39" s="1"/>
  <c r="BN426" i="39" s="1"/>
  <c r="BO426" i="39" s="1"/>
  <c r="BP426" i="39" s="1"/>
  <c r="D95" i="38"/>
  <c r="C445" i="39"/>
  <c r="C438" i="39"/>
  <c r="C436" i="39"/>
  <c r="K391" i="35"/>
  <c r="L391" i="35" s="1"/>
  <c r="M391" i="35" s="1"/>
  <c r="N391" i="35" s="1"/>
  <c r="O387" i="35"/>
  <c r="O386" i="35"/>
  <c r="E54" i="41"/>
  <c r="E173" i="41" s="1"/>
  <c r="E177" i="41" s="1"/>
  <c r="M45" i="39"/>
  <c r="M50" i="39" s="1"/>
  <c r="N45" i="39"/>
  <c r="N50" i="39" s="1"/>
  <c r="M44" i="39"/>
  <c r="N44" i="39"/>
  <c r="N44" i="35"/>
  <c r="N45" i="35"/>
  <c r="N50" i="35" s="1"/>
  <c r="E95" i="35"/>
  <c r="F19" i="37"/>
  <c r="J21" i="37"/>
  <c r="M441" i="39" s="1"/>
  <c r="G95" i="35"/>
  <c r="G93" i="35"/>
  <c r="D215" i="37"/>
  <c r="E214" i="37" s="1"/>
  <c r="E217" i="37" s="1"/>
  <c r="D95" i="35"/>
  <c r="I95" i="35"/>
  <c r="E93" i="35"/>
  <c r="E375" i="39"/>
  <c r="E374" i="39"/>
  <c r="D141" i="37"/>
  <c r="D146" i="37" s="1"/>
  <c r="E54" i="37"/>
  <c r="E107" i="37" s="1"/>
  <c r="E111" i="37" s="1"/>
  <c r="I93" i="35"/>
  <c r="F93" i="35"/>
  <c r="D93" i="35"/>
  <c r="L68" i="35"/>
  <c r="G22" i="38"/>
  <c r="D175" i="37"/>
  <c r="D179" i="37" s="1"/>
  <c r="D107" i="37"/>
  <c r="D111" i="37" s="1"/>
  <c r="E375" i="35"/>
  <c r="E373" i="35" s="1"/>
  <c r="F372" i="35" s="1"/>
  <c r="F374" i="35" s="1"/>
  <c r="O42" i="35"/>
  <c r="H93" i="35"/>
  <c r="F95" i="35"/>
  <c r="L441" i="35"/>
  <c r="L82" i="35"/>
  <c r="L87" i="35" s="1"/>
  <c r="J84" i="35"/>
  <c r="K72" i="39"/>
  <c r="K70" i="35"/>
  <c r="K72" i="35" s="1"/>
  <c r="K61" i="39"/>
  <c r="J95" i="39"/>
  <c r="O51" i="39"/>
  <c r="K91" i="39"/>
  <c r="H432" i="39" s="1"/>
  <c r="N61" i="39"/>
  <c r="K87" i="39"/>
  <c r="K92" i="39"/>
  <c r="K84" i="39"/>
  <c r="P57" i="39"/>
  <c r="Q56" i="39"/>
  <c r="P58" i="39"/>
  <c r="K51" i="39"/>
  <c r="J93" i="39"/>
  <c r="L48" i="39"/>
  <c r="L47" i="39"/>
  <c r="L52" i="39" s="1"/>
  <c r="L70" i="39"/>
  <c r="L71" i="39" s="1"/>
  <c r="O60" i="39"/>
  <c r="O61" i="39" s="1"/>
  <c r="L50" i="39"/>
  <c r="J222" i="39"/>
  <c r="O49" i="39"/>
  <c r="P67" i="39"/>
  <c r="P68" i="39"/>
  <c r="Q66" i="39"/>
  <c r="P83" i="39"/>
  <c r="P82" i="39"/>
  <c r="P87" i="39" s="1"/>
  <c r="Q79" i="39"/>
  <c r="L85" i="39"/>
  <c r="M80" i="39"/>
  <c r="M85" i="39" s="1"/>
  <c r="O80" i="39"/>
  <c r="O85" i="39" s="1"/>
  <c r="N80" i="39"/>
  <c r="N85" i="39" s="1"/>
  <c r="K94" i="39"/>
  <c r="K86" i="39"/>
  <c r="N72" i="39"/>
  <c r="J102" i="39"/>
  <c r="P85" i="39"/>
  <c r="Q80" i="39"/>
  <c r="Q42" i="39"/>
  <c r="R44" i="39" s="1"/>
  <c r="Q43" i="39"/>
  <c r="R45" i="39" s="1"/>
  <c r="R41" i="39"/>
  <c r="M265" i="39"/>
  <c r="P48" i="39"/>
  <c r="P47" i="39"/>
  <c r="P52" i="39" s="1"/>
  <c r="L82" i="39"/>
  <c r="L87" i="39" s="1"/>
  <c r="L83" i="39"/>
  <c r="M79" i="39"/>
  <c r="N79" i="39"/>
  <c r="O79" i="39"/>
  <c r="L60" i="39"/>
  <c r="L62" i="39" s="1"/>
  <c r="O70" i="39"/>
  <c r="O72" i="39" s="1"/>
  <c r="Q78" i="39"/>
  <c r="R76" i="39"/>
  <c r="Q77" i="39"/>
  <c r="P50" i="39"/>
  <c r="K49" i="39"/>
  <c r="E198" i="37"/>
  <c r="E197" i="37" s="1"/>
  <c r="F196" i="37" s="1"/>
  <c r="E234" i="37"/>
  <c r="E233" i="37" s="1"/>
  <c r="F232" i="37" s="1"/>
  <c r="F235" i="37" s="1"/>
  <c r="O43" i="35"/>
  <c r="P45" i="35" s="1"/>
  <c r="H95" i="35"/>
  <c r="J72" i="35"/>
  <c r="I102" i="35"/>
  <c r="K22" i="41"/>
  <c r="E213" i="41"/>
  <c r="E214" i="41"/>
  <c r="J21" i="41"/>
  <c r="E96" i="42"/>
  <c r="E95" i="42"/>
  <c r="F8" i="42"/>
  <c r="D97" i="42"/>
  <c r="D62" i="41" s="1"/>
  <c r="D173" i="41"/>
  <c r="D177" i="41" s="1"/>
  <c r="D140" i="41"/>
  <c r="D145" i="41" s="1"/>
  <c r="D107" i="41"/>
  <c r="D111" i="41" s="1"/>
  <c r="D58" i="41"/>
  <c r="D230" i="41"/>
  <c r="E229" i="41" s="1"/>
  <c r="E196" i="41"/>
  <c r="E195" i="41"/>
  <c r="G22" i="42"/>
  <c r="D12" i="42"/>
  <c r="M82" i="35"/>
  <c r="M87" i="35" s="1"/>
  <c r="J49" i="35"/>
  <c r="L62" i="35"/>
  <c r="J92" i="35"/>
  <c r="J86" i="35"/>
  <c r="J94" i="35"/>
  <c r="M50" i="35"/>
  <c r="L50" i="35"/>
  <c r="J265" i="35"/>
  <c r="N83" i="35"/>
  <c r="N82" i="35"/>
  <c r="N87" i="35" s="1"/>
  <c r="O79" i="35"/>
  <c r="L47" i="35"/>
  <c r="L52" i="35" s="1"/>
  <c r="L48" i="35"/>
  <c r="O77" i="35"/>
  <c r="P76" i="35"/>
  <c r="O78" i="35"/>
  <c r="Q41" i="35"/>
  <c r="P42" i="35"/>
  <c r="P43" i="35"/>
  <c r="K47" i="35"/>
  <c r="K52" i="35" s="1"/>
  <c r="N60" i="35"/>
  <c r="N62" i="35" s="1"/>
  <c r="J91" i="35"/>
  <c r="G432" i="35" s="1"/>
  <c r="J87" i="35"/>
  <c r="K82" i="35"/>
  <c r="K86" i="35" s="1"/>
  <c r="O80" i="35"/>
  <c r="N85" i="35"/>
  <c r="O57" i="35"/>
  <c r="P56" i="35"/>
  <c r="O58" i="35"/>
  <c r="P66" i="35"/>
  <c r="O68" i="35"/>
  <c r="O67" i="35"/>
  <c r="K92" i="35"/>
  <c r="D12" i="38"/>
  <c r="F354" i="35"/>
  <c r="H22" i="38"/>
  <c r="K268" i="35"/>
  <c r="M62" i="35"/>
  <c r="N70" i="35"/>
  <c r="N72" i="35" s="1"/>
  <c r="M71" i="35"/>
  <c r="J62" i="35"/>
  <c r="K61" i="35"/>
  <c r="K222" i="35"/>
  <c r="J22" i="37"/>
  <c r="M442" i="39" s="1"/>
  <c r="L442" i="35"/>
  <c r="J51" i="35"/>
  <c r="K94" i="35"/>
  <c r="Q388" i="39" l="1"/>
  <c r="W62" i="46"/>
  <c r="V68" i="46"/>
  <c r="V56" i="46" s="1"/>
  <c r="E96" i="38"/>
  <c r="M384" i="39"/>
  <c r="W65" i="46"/>
  <c r="W53" i="46" s="1"/>
  <c r="X59" i="46"/>
  <c r="F96" i="38"/>
  <c r="E95" i="38"/>
  <c r="V69" i="46"/>
  <c r="V57" i="46" s="1"/>
  <c r="W63" i="46"/>
  <c r="M391" i="39"/>
  <c r="N391" i="39" s="1"/>
  <c r="O391" i="39" s="1"/>
  <c r="P391" i="39" s="1"/>
  <c r="Q391" i="39" s="1"/>
  <c r="M385" i="39"/>
  <c r="N385" i="39" s="1"/>
  <c r="O385" i="39" s="1"/>
  <c r="P385" i="39" s="1"/>
  <c r="Q385" i="39" s="1"/>
  <c r="D97" i="38"/>
  <c r="D62" i="37" s="1"/>
  <c r="U100" i="46"/>
  <c r="U88" i="46" s="1"/>
  <c r="V94" i="46"/>
  <c r="W60" i="46"/>
  <c r="V66" i="46"/>
  <c r="V54" i="46" s="1"/>
  <c r="X97" i="46"/>
  <c r="W103" i="46"/>
  <c r="W91" i="46" s="1"/>
  <c r="V102" i="46"/>
  <c r="V90" i="46" s="1"/>
  <c r="W96" i="46"/>
  <c r="W99" i="46"/>
  <c r="W87" i="46" s="1"/>
  <c r="X93" i="46"/>
  <c r="W101" i="46"/>
  <c r="W89" i="46" s="1"/>
  <c r="X95" i="46"/>
  <c r="W67" i="46"/>
  <c r="W55" i="46" s="1"/>
  <c r="X61" i="46"/>
  <c r="V35" i="46"/>
  <c r="V23" i="46" s="1"/>
  <c r="W29" i="46"/>
  <c r="W30" i="46"/>
  <c r="V36" i="46"/>
  <c r="V24" i="46" s="1"/>
  <c r="W28" i="46"/>
  <c r="V34" i="46"/>
  <c r="V22" i="46" s="1"/>
  <c r="V33" i="46"/>
  <c r="V21" i="46" s="1"/>
  <c r="W27" i="46"/>
  <c r="V37" i="46"/>
  <c r="V25" i="46" s="1"/>
  <c r="W31" i="46"/>
  <c r="M385" i="35"/>
  <c r="N385" i="35" s="1"/>
  <c r="O385" i="35" s="1"/>
  <c r="O390" i="35"/>
  <c r="M390" i="39"/>
  <c r="Q386" i="39"/>
  <c r="P386" i="35"/>
  <c r="O391" i="35"/>
  <c r="F54" i="41"/>
  <c r="F140" i="41" s="1"/>
  <c r="F145" i="41" s="1"/>
  <c r="E107" i="41"/>
  <c r="E111" i="41" s="1"/>
  <c r="E58" i="41"/>
  <c r="E140" i="41"/>
  <c r="E145" i="41" s="1"/>
  <c r="Q389" i="39"/>
  <c r="Q387" i="39"/>
  <c r="P387" i="35"/>
  <c r="M384" i="35"/>
  <c r="L70" i="35"/>
  <c r="L71" i="35" s="1"/>
  <c r="M389" i="35"/>
  <c r="N389" i="35" s="1"/>
  <c r="O389" i="35" s="1"/>
  <c r="P389" i="35" s="1"/>
  <c r="P388" i="35"/>
  <c r="Q45" i="35"/>
  <c r="Q44" i="35"/>
  <c r="O48" i="35"/>
  <c r="P44" i="35"/>
  <c r="P48" i="35" s="1"/>
  <c r="K21" i="37"/>
  <c r="N441" i="39" s="1"/>
  <c r="M441" i="35"/>
  <c r="E216" i="37"/>
  <c r="E215" i="37" s="1"/>
  <c r="F214" i="37" s="1"/>
  <c r="F217" i="37" s="1"/>
  <c r="O47" i="35"/>
  <c r="O52" i="35" s="1"/>
  <c r="E373" i="39"/>
  <c r="F372" i="39" s="1"/>
  <c r="E141" i="37"/>
  <c r="E146" i="37" s="1"/>
  <c r="E58" i="37"/>
  <c r="E175" i="37"/>
  <c r="E179" i="37" s="1"/>
  <c r="F54" i="37"/>
  <c r="I313" i="35"/>
  <c r="F95" i="38"/>
  <c r="L86" i="35"/>
  <c r="F375" i="35"/>
  <c r="F373" i="35" s="1"/>
  <c r="I313" i="39"/>
  <c r="E97" i="42"/>
  <c r="E62" i="41" s="1"/>
  <c r="O50" i="35"/>
  <c r="K71" i="35"/>
  <c r="L84" i="35"/>
  <c r="E212" i="41"/>
  <c r="F211" i="41" s="1"/>
  <c r="F214" i="41" s="1"/>
  <c r="O62" i="39"/>
  <c r="K95" i="39"/>
  <c r="K93" i="39"/>
  <c r="L92" i="35"/>
  <c r="L94" i="35"/>
  <c r="M94" i="35"/>
  <c r="L51" i="39"/>
  <c r="L91" i="39"/>
  <c r="I432" i="39" s="1"/>
  <c r="O71" i="39"/>
  <c r="L49" i="39"/>
  <c r="L84" i="39"/>
  <c r="L92" i="39"/>
  <c r="P70" i="39"/>
  <c r="P72" i="39" s="1"/>
  <c r="L61" i="39"/>
  <c r="N265" i="39"/>
  <c r="P86" i="39"/>
  <c r="P94" i="39"/>
  <c r="N94" i="39"/>
  <c r="L72" i="39"/>
  <c r="Q50" i="39"/>
  <c r="Q47" i="39"/>
  <c r="Q52" i="39" s="1"/>
  <c r="Q48" i="39"/>
  <c r="R77" i="39"/>
  <c r="S76" i="39"/>
  <c r="R78" i="39"/>
  <c r="O82" i="39"/>
  <c r="O86" i="39" s="1"/>
  <c r="O83" i="39"/>
  <c r="M94" i="39"/>
  <c r="K222" i="39"/>
  <c r="N48" i="39"/>
  <c r="N47" i="39"/>
  <c r="N52" i="39" s="1"/>
  <c r="Q58" i="39"/>
  <c r="R56" i="39"/>
  <c r="Q57" i="39"/>
  <c r="K102" i="39"/>
  <c r="Q85" i="39"/>
  <c r="R80" i="39"/>
  <c r="N82" i="39"/>
  <c r="N83" i="39"/>
  <c r="L94" i="39"/>
  <c r="L86" i="39"/>
  <c r="M47" i="39"/>
  <c r="M52" i="39" s="1"/>
  <c r="M48" i="39"/>
  <c r="P60" i="39"/>
  <c r="P62" i="39" s="1"/>
  <c r="P49" i="39"/>
  <c r="P84" i="39"/>
  <c r="P92" i="39"/>
  <c r="Q83" i="39"/>
  <c r="Q82" i="39"/>
  <c r="Q87" i="39" s="1"/>
  <c r="R79" i="39"/>
  <c r="O94" i="39"/>
  <c r="E194" i="41"/>
  <c r="F193" i="41" s="1"/>
  <c r="F196" i="41" s="1"/>
  <c r="P51" i="39"/>
  <c r="M83" i="39"/>
  <c r="M82" i="39"/>
  <c r="M86" i="39" s="1"/>
  <c r="R43" i="39"/>
  <c r="S45" i="39" s="1"/>
  <c r="S41" i="39"/>
  <c r="R42" i="39"/>
  <c r="S44" i="39" s="1"/>
  <c r="Q67" i="39"/>
  <c r="R388" i="39" s="1"/>
  <c r="R66" i="39"/>
  <c r="Q68" i="39"/>
  <c r="F198" i="37"/>
  <c r="F199" i="37"/>
  <c r="F234" i="37"/>
  <c r="F233" i="37" s="1"/>
  <c r="G232" i="37" s="1"/>
  <c r="G235" i="37" s="1"/>
  <c r="M84" i="35"/>
  <c r="M86" i="35"/>
  <c r="J102" i="35"/>
  <c r="F96" i="42"/>
  <c r="G8" i="42"/>
  <c r="H22" i="42"/>
  <c r="K21" i="41"/>
  <c r="L22" i="41"/>
  <c r="E232" i="41"/>
  <c r="E231" i="41"/>
  <c r="K84" i="35"/>
  <c r="K51" i="35"/>
  <c r="N61" i="35"/>
  <c r="J93" i="35"/>
  <c r="L222" i="35"/>
  <c r="N94" i="35"/>
  <c r="N86" i="35"/>
  <c r="N47" i="35"/>
  <c r="N52" i="35" s="1"/>
  <c r="N48" i="35"/>
  <c r="I22" i="38"/>
  <c r="L268" i="35"/>
  <c r="O70" i="35"/>
  <c r="O71" i="35" s="1"/>
  <c r="K265" i="35"/>
  <c r="K91" i="35"/>
  <c r="H432" i="35" s="1"/>
  <c r="K87" i="35"/>
  <c r="G96" i="38"/>
  <c r="H8" i="38"/>
  <c r="P68" i="35"/>
  <c r="Q66" i="35"/>
  <c r="P67" i="35"/>
  <c r="N71" i="35"/>
  <c r="P80" i="35"/>
  <c r="O85" i="35"/>
  <c r="L49" i="35"/>
  <c r="N84" i="35"/>
  <c r="P57" i="35"/>
  <c r="Q56" i="35"/>
  <c r="P58" i="35"/>
  <c r="P77" i="35"/>
  <c r="Q76" i="35"/>
  <c r="P78" i="35"/>
  <c r="M48" i="35"/>
  <c r="M47" i="35"/>
  <c r="J95" i="35"/>
  <c r="Q43" i="35"/>
  <c r="R45" i="35" s="1"/>
  <c r="Q42" i="35"/>
  <c r="R44" i="35" s="1"/>
  <c r="R41" i="35"/>
  <c r="K22" i="37"/>
  <c r="N442" i="39" s="1"/>
  <c r="M442" i="35"/>
  <c r="O60" i="35"/>
  <c r="O61" i="35" s="1"/>
  <c r="O82" i="35"/>
  <c r="O87" i="35" s="1"/>
  <c r="O83" i="35"/>
  <c r="P79" i="35"/>
  <c r="L51" i="35"/>
  <c r="K49" i="35"/>
  <c r="E97" i="38" l="1"/>
  <c r="E62" i="37" s="1"/>
  <c r="F97" i="38"/>
  <c r="F62" i="37" s="1"/>
  <c r="N384" i="39"/>
  <c r="O384" i="39" s="1"/>
  <c r="P384" i="39" s="1"/>
  <c r="Q384" i="39" s="1"/>
  <c r="R384" i="39" s="1"/>
  <c r="W68" i="46"/>
  <c r="W56" i="46" s="1"/>
  <c r="X62" i="46"/>
  <c r="X65" i="46"/>
  <c r="X53" i="46" s="1"/>
  <c r="Y59" i="46"/>
  <c r="X63" i="46"/>
  <c r="W69" i="46"/>
  <c r="W57" i="46" s="1"/>
  <c r="R387" i="39"/>
  <c r="F173" i="41"/>
  <c r="F177" i="41" s="1"/>
  <c r="P390" i="35"/>
  <c r="W94" i="46"/>
  <c r="V100" i="46"/>
  <c r="V88" i="46" s="1"/>
  <c r="X60" i="46"/>
  <c r="W66" i="46"/>
  <c r="W54" i="46" s="1"/>
  <c r="Y93" i="46"/>
  <c r="X99" i="46"/>
  <c r="X87" i="46" s="1"/>
  <c r="W102" i="46"/>
  <c r="W90" i="46" s="1"/>
  <c r="X96" i="46"/>
  <c r="Y97" i="46"/>
  <c r="X103" i="46"/>
  <c r="X91" i="46" s="1"/>
  <c r="X101" i="46"/>
  <c r="X89" i="46" s="1"/>
  <c r="Y95" i="46"/>
  <c r="Y61" i="46"/>
  <c r="X67" i="46"/>
  <c r="X55" i="46" s="1"/>
  <c r="W33" i="46"/>
  <c r="W21" i="46" s="1"/>
  <c r="X27" i="46"/>
  <c r="X28" i="46"/>
  <c r="W34" i="46"/>
  <c r="W22" i="46" s="1"/>
  <c r="W36" i="46"/>
  <c r="W24" i="46" s="1"/>
  <c r="X30" i="46"/>
  <c r="W37" i="46"/>
  <c r="W25" i="46" s="1"/>
  <c r="X31" i="46"/>
  <c r="W35" i="46"/>
  <c r="W23" i="46" s="1"/>
  <c r="X29" i="46"/>
  <c r="F107" i="41"/>
  <c r="F111" i="41" s="1"/>
  <c r="F58" i="41"/>
  <c r="N384" i="35"/>
  <c r="O384" i="35" s="1"/>
  <c r="P384" i="35" s="1"/>
  <c r="Q384" i="35" s="1"/>
  <c r="N390" i="39"/>
  <c r="O390" i="39" s="1"/>
  <c r="P390" i="39" s="1"/>
  <c r="Q390" i="39" s="1"/>
  <c r="R390" i="39" s="1"/>
  <c r="Q386" i="35"/>
  <c r="Q387" i="35"/>
  <c r="P385" i="35"/>
  <c r="R386" i="39"/>
  <c r="R385" i="39"/>
  <c r="P391" i="35"/>
  <c r="R389" i="39"/>
  <c r="R391" i="39"/>
  <c r="Q389" i="35"/>
  <c r="L91" i="35"/>
  <c r="I432" i="35" s="1"/>
  <c r="Q388" i="35"/>
  <c r="L72" i="35"/>
  <c r="L21" i="37"/>
  <c r="O441" i="39" s="1"/>
  <c r="N441" i="35"/>
  <c r="P47" i="35"/>
  <c r="P52" i="35" s="1"/>
  <c r="O49" i="35"/>
  <c r="F216" i="37"/>
  <c r="F215" i="37" s="1"/>
  <c r="G214" i="37" s="1"/>
  <c r="G217" i="37" s="1"/>
  <c r="F95" i="42"/>
  <c r="F97" i="42" s="1"/>
  <c r="F62" i="41" s="1"/>
  <c r="F374" i="39"/>
  <c r="G96" i="42" s="1"/>
  <c r="F375" i="39"/>
  <c r="F107" i="37"/>
  <c r="F111" i="37" s="1"/>
  <c r="F141" i="37"/>
  <c r="F146" i="37" s="1"/>
  <c r="F175" i="37"/>
  <c r="F179" i="37" s="1"/>
  <c r="F58" i="37"/>
  <c r="J313" i="35"/>
  <c r="K313" i="35" s="1"/>
  <c r="G372" i="35"/>
  <c r="G95" i="38"/>
  <c r="G97" i="38" s="1"/>
  <c r="G62" i="37" s="1"/>
  <c r="E230" i="41"/>
  <c r="F229" i="41" s="1"/>
  <c r="F232" i="41" s="1"/>
  <c r="J313" i="39"/>
  <c r="O51" i="35"/>
  <c r="F213" i="41"/>
  <c r="F212" i="41" s="1"/>
  <c r="G211" i="41" s="1"/>
  <c r="P50" i="35"/>
  <c r="F195" i="41"/>
  <c r="F194" i="41" s="1"/>
  <c r="G193" i="41" s="1"/>
  <c r="L95" i="39"/>
  <c r="P71" i="39"/>
  <c r="L93" i="39"/>
  <c r="N92" i="35"/>
  <c r="N49" i="39"/>
  <c r="N51" i="39"/>
  <c r="P61" i="39"/>
  <c r="P91" i="39"/>
  <c r="M432" i="39" s="1"/>
  <c r="M51" i="39"/>
  <c r="Q49" i="39"/>
  <c r="M92" i="39"/>
  <c r="M84" i="39"/>
  <c r="Q86" i="39"/>
  <c r="Q94" i="39"/>
  <c r="R82" i="39"/>
  <c r="R87" i="39" s="1"/>
  <c r="R83" i="39"/>
  <c r="S79" i="39"/>
  <c r="S66" i="39"/>
  <c r="R68" i="39"/>
  <c r="R67" i="39"/>
  <c r="S388" i="39" s="1"/>
  <c r="N92" i="39"/>
  <c r="N84" i="39"/>
  <c r="N91" i="39"/>
  <c r="K432" i="39" s="1"/>
  <c r="N87" i="39"/>
  <c r="L102" i="39"/>
  <c r="Q60" i="39"/>
  <c r="Q61" i="39" s="1"/>
  <c r="O84" i="39"/>
  <c r="O92" i="39"/>
  <c r="N86" i="39"/>
  <c r="R57" i="39"/>
  <c r="S56" i="39"/>
  <c r="R58" i="39"/>
  <c r="L222" i="39"/>
  <c r="S43" i="39"/>
  <c r="T45" i="39" s="1"/>
  <c r="S42" i="39"/>
  <c r="T44" i="39" s="1"/>
  <c r="T41" i="39"/>
  <c r="R48" i="39"/>
  <c r="R47" i="39"/>
  <c r="R52" i="39" s="1"/>
  <c r="R50" i="39"/>
  <c r="Q92" i="39"/>
  <c r="Q84" i="39"/>
  <c r="M49" i="39"/>
  <c r="R85" i="39"/>
  <c r="S80" i="39"/>
  <c r="O265" i="39"/>
  <c r="Q70" i="39"/>
  <c r="Q72" i="39" s="1"/>
  <c r="O91" i="39"/>
  <c r="L432" i="39" s="1"/>
  <c r="O87" i="39"/>
  <c r="M91" i="39"/>
  <c r="J432" i="39" s="1"/>
  <c r="M87" i="39"/>
  <c r="S78" i="39"/>
  <c r="T76" i="39"/>
  <c r="S77" i="39"/>
  <c r="Q51" i="39"/>
  <c r="F197" i="37"/>
  <c r="G196" i="37" s="1"/>
  <c r="G234" i="37"/>
  <c r="G233" i="37" s="1"/>
  <c r="H232" i="37" s="1"/>
  <c r="H235" i="37" s="1"/>
  <c r="K102" i="35"/>
  <c r="M22" i="41"/>
  <c r="H8" i="42"/>
  <c r="L21" i="41"/>
  <c r="I22" i="42"/>
  <c r="K95" i="35"/>
  <c r="K93" i="35"/>
  <c r="O72" i="35"/>
  <c r="O62" i="35"/>
  <c r="Q50" i="35"/>
  <c r="M49" i="35"/>
  <c r="M92" i="35"/>
  <c r="O91" i="35"/>
  <c r="L432" i="35" s="1"/>
  <c r="L22" i="37"/>
  <c r="O442" i="39" s="1"/>
  <c r="N442" i="35"/>
  <c r="O94" i="35"/>
  <c r="O86" i="35"/>
  <c r="M52" i="35"/>
  <c r="M91" i="35"/>
  <c r="Q77" i="35"/>
  <c r="R76" i="35"/>
  <c r="Q78" i="35"/>
  <c r="M222" i="35"/>
  <c r="Q79" i="35"/>
  <c r="P83" i="35"/>
  <c r="P82" i="35"/>
  <c r="P87" i="35" s="1"/>
  <c r="L265" i="35"/>
  <c r="N51" i="35"/>
  <c r="P70" i="35"/>
  <c r="P71" i="35" s="1"/>
  <c r="M51" i="35"/>
  <c r="O84" i="35"/>
  <c r="O92" i="35"/>
  <c r="Q48" i="35"/>
  <c r="Q47" i="35"/>
  <c r="Q52" i="35" s="1"/>
  <c r="P60" i="35"/>
  <c r="P62" i="35" s="1"/>
  <c r="P85" i="35"/>
  <c r="Q80" i="35"/>
  <c r="N91" i="35"/>
  <c r="K432" i="35" s="1"/>
  <c r="R43" i="35"/>
  <c r="S45" i="35" s="1"/>
  <c r="R42" i="35"/>
  <c r="S44" i="35" s="1"/>
  <c r="S41" i="35"/>
  <c r="Q57" i="35"/>
  <c r="R56" i="35"/>
  <c r="Q58" i="35"/>
  <c r="Q68" i="35"/>
  <c r="Q67" i="35"/>
  <c r="R66" i="35"/>
  <c r="I8" i="38"/>
  <c r="J22" i="38"/>
  <c r="M268" i="35"/>
  <c r="N49" i="35"/>
  <c r="X68" i="46" l="1"/>
  <c r="X56" i="46" s="1"/>
  <c r="Y62" i="46"/>
  <c r="Z59" i="46"/>
  <c r="Y65" i="46"/>
  <c r="Y53" i="46" s="1"/>
  <c r="S387" i="39"/>
  <c r="Q390" i="35"/>
  <c r="Y63" i="46"/>
  <c r="X69" i="46"/>
  <c r="X57" i="46" s="1"/>
  <c r="W100" i="46"/>
  <c r="W88" i="46" s="1"/>
  <c r="X94" i="46"/>
  <c r="X66" i="46"/>
  <c r="X54" i="46" s="1"/>
  <c r="Y60" i="46"/>
  <c r="Y101" i="46"/>
  <c r="Y89" i="46" s="1"/>
  <c r="Z95" i="46"/>
  <c r="Y96" i="46"/>
  <c r="X102" i="46"/>
  <c r="X90" i="46" s="1"/>
  <c r="Y103" i="46"/>
  <c r="Y91" i="46" s="1"/>
  <c r="Z97" i="46"/>
  <c r="Y99" i="46"/>
  <c r="Y87" i="46" s="1"/>
  <c r="Z93" i="46"/>
  <c r="Y67" i="46"/>
  <c r="Y55" i="46" s="1"/>
  <c r="Z61" i="46"/>
  <c r="X36" i="46"/>
  <c r="X24" i="46" s="1"/>
  <c r="Y30" i="46"/>
  <c r="X37" i="46"/>
  <c r="X25" i="46" s="1"/>
  <c r="Y31" i="46"/>
  <c r="X34" i="46"/>
  <c r="X22" i="46" s="1"/>
  <c r="Y28" i="46"/>
  <c r="Y29" i="46"/>
  <c r="X35" i="46"/>
  <c r="X23" i="46" s="1"/>
  <c r="Y27" i="46"/>
  <c r="X33" i="46"/>
  <c r="X21" i="46" s="1"/>
  <c r="Q385" i="35"/>
  <c r="R385" i="35" s="1"/>
  <c r="R387" i="35"/>
  <c r="R386" i="35"/>
  <c r="S389" i="39"/>
  <c r="S386" i="39"/>
  <c r="S385" i="39"/>
  <c r="S384" i="39"/>
  <c r="R389" i="35"/>
  <c r="L93" i="35"/>
  <c r="Q391" i="35"/>
  <c r="L95" i="35"/>
  <c r="S391" i="39"/>
  <c r="S390" i="39"/>
  <c r="R384" i="35"/>
  <c r="R388" i="35"/>
  <c r="P49" i="35"/>
  <c r="O441" i="35"/>
  <c r="M21" i="37"/>
  <c r="P441" i="39" s="1"/>
  <c r="P51" i="35"/>
  <c r="G216" i="37"/>
  <c r="G215" i="37" s="1"/>
  <c r="H214" i="37" s="1"/>
  <c r="H216" i="37" s="1"/>
  <c r="F373" i="39"/>
  <c r="F231" i="41"/>
  <c r="F230" i="41" s="1"/>
  <c r="G229" i="41" s="1"/>
  <c r="G231" i="41" s="1"/>
  <c r="K313" i="39"/>
  <c r="G375" i="35"/>
  <c r="G374" i="35"/>
  <c r="G213" i="41"/>
  <c r="G214" i="41"/>
  <c r="G195" i="41"/>
  <c r="G196" i="41"/>
  <c r="O95" i="35"/>
  <c r="P95" i="39"/>
  <c r="P93" i="39"/>
  <c r="M95" i="39"/>
  <c r="R51" i="39"/>
  <c r="Q62" i="39"/>
  <c r="N95" i="39"/>
  <c r="O95" i="39"/>
  <c r="S50" i="39"/>
  <c r="S85" i="39"/>
  <c r="T80" i="39"/>
  <c r="S67" i="39"/>
  <c r="T388" i="39" s="1"/>
  <c r="S68" i="39"/>
  <c r="T66" i="39"/>
  <c r="M93" i="39"/>
  <c r="R86" i="39"/>
  <c r="R94" i="39"/>
  <c r="R60" i="39"/>
  <c r="R61" i="39" s="1"/>
  <c r="O93" i="39"/>
  <c r="M222" i="39"/>
  <c r="T77" i="39"/>
  <c r="U76" i="39"/>
  <c r="T78" i="39"/>
  <c r="Q71" i="39"/>
  <c r="R84" i="39"/>
  <c r="R92" i="39"/>
  <c r="S83" i="39"/>
  <c r="S82" i="39"/>
  <c r="S87" i="39" s="1"/>
  <c r="T79" i="39"/>
  <c r="P265" i="39"/>
  <c r="Q91" i="39"/>
  <c r="N432" i="39" s="1"/>
  <c r="S47" i="39"/>
  <c r="S52" i="39" s="1"/>
  <c r="S48" i="39"/>
  <c r="R70" i="39"/>
  <c r="R72" i="39" s="1"/>
  <c r="S58" i="39"/>
  <c r="S57" i="39"/>
  <c r="T56" i="39"/>
  <c r="R49" i="39"/>
  <c r="T43" i="39"/>
  <c r="U45" i="39" s="1"/>
  <c r="T42" i="39"/>
  <c r="U44" i="39" s="1"/>
  <c r="U41" i="39"/>
  <c r="M102" i="39"/>
  <c r="N93" i="39"/>
  <c r="G198" i="37"/>
  <c r="G199" i="37"/>
  <c r="H234" i="37"/>
  <c r="H233" i="37" s="1"/>
  <c r="I232" i="37" s="1"/>
  <c r="L102" i="35"/>
  <c r="J22" i="42"/>
  <c r="I8" i="42"/>
  <c r="N22" i="41"/>
  <c r="M21" i="41"/>
  <c r="P72" i="35"/>
  <c r="Q51" i="35"/>
  <c r="O93" i="35"/>
  <c r="M93" i="35"/>
  <c r="R68" i="35"/>
  <c r="R67" i="35"/>
  <c r="S66" i="35"/>
  <c r="R48" i="35"/>
  <c r="R47" i="35"/>
  <c r="R52" i="35" s="1"/>
  <c r="P61" i="35"/>
  <c r="Q70" i="35"/>
  <c r="Q72" i="35" s="1"/>
  <c r="R50" i="35"/>
  <c r="J432" i="35"/>
  <c r="M95" i="35"/>
  <c r="L313" i="35"/>
  <c r="P94" i="35"/>
  <c r="P86" i="35"/>
  <c r="S43" i="35"/>
  <c r="T45" i="35" s="1"/>
  <c r="S42" i="35"/>
  <c r="T44" i="35" s="1"/>
  <c r="T41" i="35"/>
  <c r="N93" i="35"/>
  <c r="Q49" i="35"/>
  <c r="R80" i="35"/>
  <c r="Q85" i="35"/>
  <c r="S56" i="35"/>
  <c r="R58" i="35"/>
  <c r="R57" i="35"/>
  <c r="S386" i="35" s="1"/>
  <c r="M265" i="35"/>
  <c r="P91" i="35"/>
  <c r="M432" i="35" s="1"/>
  <c r="S76" i="35"/>
  <c r="R78" i="35"/>
  <c r="R77" i="35"/>
  <c r="N95" i="35"/>
  <c r="M22" i="37"/>
  <c r="P442" i="39" s="1"/>
  <c r="O442" i="35"/>
  <c r="N222" i="35"/>
  <c r="K22" i="38"/>
  <c r="N268" i="35"/>
  <c r="J8" i="38"/>
  <c r="Q60" i="35"/>
  <c r="Q61" i="35" s="1"/>
  <c r="P92" i="35"/>
  <c r="P84" i="35"/>
  <c r="R79" i="35"/>
  <c r="Q83" i="35"/>
  <c r="Q82" i="35"/>
  <c r="Q87" i="35" s="1"/>
  <c r="R390" i="35" l="1"/>
  <c r="Z62" i="46"/>
  <c r="Y68" i="46"/>
  <c r="Y56" i="46" s="1"/>
  <c r="T387" i="39"/>
  <c r="AA59" i="46"/>
  <c r="Z65" i="46"/>
  <c r="Z53" i="46" s="1"/>
  <c r="Z63" i="46"/>
  <c r="Y69" i="46"/>
  <c r="Y57" i="46" s="1"/>
  <c r="T384" i="39"/>
  <c r="T385" i="39"/>
  <c r="S387" i="35"/>
  <c r="Y94" i="46"/>
  <c r="X100" i="46"/>
  <c r="X88" i="46" s="1"/>
  <c r="Z60" i="46"/>
  <c r="Y66" i="46"/>
  <c r="Y54" i="46" s="1"/>
  <c r="Y102" i="46"/>
  <c r="Y90" i="46" s="1"/>
  <c r="Z96" i="46"/>
  <c r="Z99" i="46"/>
  <c r="Z87" i="46" s="1"/>
  <c r="AA93" i="46"/>
  <c r="Z101" i="46"/>
  <c r="Z89" i="46" s="1"/>
  <c r="AA95" i="46"/>
  <c r="Z103" i="46"/>
  <c r="Z91" i="46" s="1"/>
  <c r="AA97" i="46"/>
  <c r="AA61" i="46"/>
  <c r="Z67" i="46"/>
  <c r="Z55" i="46" s="1"/>
  <c r="Z29" i="46"/>
  <c r="Y35" i="46"/>
  <c r="Y23" i="46" s="1"/>
  <c r="Y34" i="46"/>
  <c r="Y22" i="46" s="1"/>
  <c r="Z28" i="46"/>
  <c r="Z30" i="46"/>
  <c r="Y36" i="46"/>
  <c r="Y24" i="46" s="1"/>
  <c r="Z31" i="46"/>
  <c r="Y37" i="46"/>
  <c r="Y25" i="46" s="1"/>
  <c r="Z27" i="46"/>
  <c r="Y33" i="46"/>
  <c r="Y21" i="46" s="1"/>
  <c r="T389" i="39"/>
  <c r="T386" i="39"/>
  <c r="S385" i="35"/>
  <c r="S389" i="35"/>
  <c r="R391" i="35"/>
  <c r="S384" i="35"/>
  <c r="T391" i="39"/>
  <c r="T390" i="39"/>
  <c r="S388" i="35"/>
  <c r="H217" i="37"/>
  <c r="H215" i="37" s="1"/>
  <c r="I214" i="37" s="1"/>
  <c r="I217" i="37" s="1"/>
  <c r="N21" i="37"/>
  <c r="Q441" i="39" s="1"/>
  <c r="P441" i="35"/>
  <c r="G125" i="39"/>
  <c r="G125" i="35"/>
  <c r="G372" i="39"/>
  <c r="G95" i="42"/>
  <c r="G97" i="42" s="1"/>
  <c r="G62" i="41" s="1"/>
  <c r="L313" i="39"/>
  <c r="G212" i="41"/>
  <c r="H211" i="41" s="1"/>
  <c r="H213" i="41" s="1"/>
  <c r="G373" i="35"/>
  <c r="H96" i="38"/>
  <c r="G232" i="41"/>
  <c r="G230" i="41" s="1"/>
  <c r="H229" i="41" s="1"/>
  <c r="H232" i="41" s="1"/>
  <c r="G194" i="41"/>
  <c r="H193" i="41" s="1"/>
  <c r="G197" i="37"/>
  <c r="H196" i="37" s="1"/>
  <c r="H199" i="37" s="1"/>
  <c r="R71" i="39"/>
  <c r="S51" i="39"/>
  <c r="R91" i="39"/>
  <c r="O432" i="39" s="1"/>
  <c r="Q95" i="39"/>
  <c r="R62" i="39"/>
  <c r="S84" i="39"/>
  <c r="S92" i="39"/>
  <c r="N102" i="39"/>
  <c r="Q93" i="39"/>
  <c r="S94" i="39"/>
  <c r="S86" i="39"/>
  <c r="U42" i="39"/>
  <c r="V44" i="39" s="1"/>
  <c r="U43" i="39"/>
  <c r="V45" i="39" s="1"/>
  <c r="V41" i="39"/>
  <c r="S49" i="39"/>
  <c r="U78" i="39"/>
  <c r="U77" i="39"/>
  <c r="V76" i="39"/>
  <c r="T82" i="39"/>
  <c r="T87" i="39" s="1"/>
  <c r="T83" i="39"/>
  <c r="U79" i="39"/>
  <c r="N222" i="39"/>
  <c r="T48" i="39"/>
  <c r="T47" i="39"/>
  <c r="T52" i="39" s="1"/>
  <c r="T58" i="39"/>
  <c r="U56" i="39"/>
  <c r="T57" i="39"/>
  <c r="Q265" i="39"/>
  <c r="S70" i="39"/>
  <c r="S71" i="39" s="1"/>
  <c r="T50" i="39"/>
  <c r="S60" i="39"/>
  <c r="S62" i="39" s="1"/>
  <c r="T85" i="39"/>
  <c r="U80" i="39"/>
  <c r="U66" i="39"/>
  <c r="T68" i="39"/>
  <c r="T67" i="39"/>
  <c r="U388" i="39" s="1"/>
  <c r="I235" i="37"/>
  <c r="I234" i="37"/>
  <c r="M102" i="35"/>
  <c r="K22" i="42"/>
  <c r="N21" i="41"/>
  <c r="O22" i="41"/>
  <c r="J8" i="42"/>
  <c r="Q71" i="35"/>
  <c r="R49" i="35"/>
  <c r="R51" i="35"/>
  <c r="Q62" i="35"/>
  <c r="T56" i="35"/>
  <c r="S57" i="35"/>
  <c r="T386" i="35" s="1"/>
  <c r="S58" i="35"/>
  <c r="S48" i="35"/>
  <c r="S47" i="35"/>
  <c r="S52" i="35" s="1"/>
  <c r="N265" i="35"/>
  <c r="Q94" i="35"/>
  <c r="Q86" i="35"/>
  <c r="S50" i="35"/>
  <c r="P95" i="35"/>
  <c r="Q91" i="35"/>
  <c r="N432" i="35" s="1"/>
  <c r="M313" i="35"/>
  <c r="R70" i="35"/>
  <c r="R72" i="35" s="1"/>
  <c r="R85" i="35"/>
  <c r="S80" i="35"/>
  <c r="R60" i="35"/>
  <c r="R61" i="35" s="1"/>
  <c r="O222" i="35"/>
  <c r="Q92" i="35"/>
  <c r="Q84" i="35"/>
  <c r="P442" i="35"/>
  <c r="N22" i="37"/>
  <c r="Q442" i="39" s="1"/>
  <c r="S67" i="35"/>
  <c r="T66" i="35"/>
  <c r="S68" i="35"/>
  <c r="K8" i="38"/>
  <c r="S79" i="35"/>
  <c r="R83" i="35"/>
  <c r="R82" i="35"/>
  <c r="R87" i="35" s="1"/>
  <c r="P93" i="35"/>
  <c r="L22" i="38"/>
  <c r="O268" i="35"/>
  <c r="T76" i="35"/>
  <c r="S77" i="35"/>
  <c r="S78" i="35"/>
  <c r="T42" i="35"/>
  <c r="U44" i="35" s="1"/>
  <c r="U41" i="35"/>
  <c r="T43" i="35"/>
  <c r="U45" i="35" s="1"/>
  <c r="D190" i="3"/>
  <c r="D208" i="3" s="1"/>
  <c r="D226" i="3" s="1"/>
  <c r="C11" i="3"/>
  <c r="U386" i="39" l="1"/>
  <c r="S390" i="35"/>
  <c r="U387" i="39"/>
  <c r="AA62" i="46"/>
  <c r="Z68" i="46"/>
  <c r="Z56" i="46" s="1"/>
  <c r="AA65" i="46"/>
  <c r="AA53" i="46" s="1"/>
  <c r="AB59" i="46"/>
  <c r="U385" i="39"/>
  <c r="Z69" i="46"/>
  <c r="Z57" i="46" s="1"/>
  <c r="AA63" i="46"/>
  <c r="U389" i="39"/>
  <c r="T389" i="35"/>
  <c r="U384" i="39"/>
  <c r="T387" i="35"/>
  <c r="Z94" i="46"/>
  <c r="Y100" i="46"/>
  <c r="Y88" i="46" s="1"/>
  <c r="AA60" i="46"/>
  <c r="Z66" i="46"/>
  <c r="Z54" i="46" s="1"/>
  <c r="AA99" i="46"/>
  <c r="AA87" i="46" s="1"/>
  <c r="AB93" i="46"/>
  <c r="AA101" i="46"/>
  <c r="AA89" i="46" s="1"/>
  <c r="AB95" i="46"/>
  <c r="AA103" i="46"/>
  <c r="AA91" i="46" s="1"/>
  <c r="AB97" i="46"/>
  <c r="AA96" i="46"/>
  <c r="Z102" i="46"/>
  <c r="Z90" i="46" s="1"/>
  <c r="AB61" i="46"/>
  <c r="AA67" i="46"/>
  <c r="AA55" i="46" s="1"/>
  <c r="AA31" i="46"/>
  <c r="Z37" i="46"/>
  <c r="Z25" i="46" s="1"/>
  <c r="Z36" i="46"/>
  <c r="Z24" i="46" s="1"/>
  <c r="AA30" i="46"/>
  <c r="Z34" i="46"/>
  <c r="Z22" i="46" s="1"/>
  <c r="AA28" i="46"/>
  <c r="AA27" i="46"/>
  <c r="Z33" i="46"/>
  <c r="Z21" i="46" s="1"/>
  <c r="AA29" i="46"/>
  <c r="Z35" i="46"/>
  <c r="Z23" i="46" s="1"/>
  <c r="T385" i="35"/>
  <c r="T384" i="35"/>
  <c r="U391" i="39"/>
  <c r="S391" i="35"/>
  <c r="U390" i="39"/>
  <c r="T388" i="35"/>
  <c r="I216" i="37"/>
  <c r="I215" i="37" s="1"/>
  <c r="J214" i="37" s="1"/>
  <c r="J216" i="37" s="1"/>
  <c r="O21" i="37"/>
  <c r="R441" i="39" s="1"/>
  <c r="Q441" i="35"/>
  <c r="H125" i="39"/>
  <c r="H125" i="35"/>
  <c r="G375" i="39"/>
  <c r="G374" i="39"/>
  <c r="H214" i="41"/>
  <c r="H212" i="41" s="1"/>
  <c r="I211" i="41" s="1"/>
  <c r="I214" i="41" s="1"/>
  <c r="H231" i="41"/>
  <c r="H230" i="41" s="1"/>
  <c r="I229" i="41" s="1"/>
  <c r="I231" i="41" s="1"/>
  <c r="M313" i="39"/>
  <c r="H372" i="35"/>
  <c r="H95" i="38"/>
  <c r="H97" i="38" s="1"/>
  <c r="H62" i="37" s="1"/>
  <c r="H198" i="37"/>
  <c r="H197" i="37" s="1"/>
  <c r="I196" i="37" s="1"/>
  <c r="H195" i="41"/>
  <c r="H196" i="41"/>
  <c r="I233" i="37"/>
  <c r="J232" i="37" s="1"/>
  <c r="J235" i="37" s="1"/>
  <c r="R93" i="39"/>
  <c r="S72" i="39"/>
  <c r="R62" i="35"/>
  <c r="S61" i="39"/>
  <c r="R95" i="39"/>
  <c r="V43" i="39"/>
  <c r="W45" i="39" s="1"/>
  <c r="W41" i="39"/>
  <c r="V42" i="39"/>
  <c r="W44" i="39" s="1"/>
  <c r="S91" i="39"/>
  <c r="P432" i="39" s="1"/>
  <c r="R265" i="39"/>
  <c r="T49" i="39"/>
  <c r="U50" i="39"/>
  <c r="V77" i="39"/>
  <c r="W76" i="39"/>
  <c r="V78" i="39"/>
  <c r="T84" i="39"/>
  <c r="T92" i="39"/>
  <c r="T51" i="39"/>
  <c r="U68" i="39"/>
  <c r="V66" i="39"/>
  <c r="U67" i="39"/>
  <c r="V388" i="39" s="1"/>
  <c r="T60" i="39"/>
  <c r="T62" i="39" s="1"/>
  <c r="O222" i="39"/>
  <c r="U83" i="39"/>
  <c r="U82" i="39"/>
  <c r="U87" i="39" s="1"/>
  <c r="V79" i="39"/>
  <c r="T94" i="39"/>
  <c r="T86" i="39"/>
  <c r="O102" i="39"/>
  <c r="T70" i="39"/>
  <c r="T72" i="39" s="1"/>
  <c r="U48" i="39"/>
  <c r="U47" i="39"/>
  <c r="U52" i="39" s="1"/>
  <c r="U57" i="39"/>
  <c r="V56" i="39"/>
  <c r="U58" i="39"/>
  <c r="U85" i="39"/>
  <c r="V80" i="39"/>
  <c r="N102" i="35"/>
  <c r="P22" i="41"/>
  <c r="O21" i="41"/>
  <c r="L22" i="42"/>
  <c r="K8" i="42"/>
  <c r="Q95" i="35"/>
  <c r="Q93" i="35"/>
  <c r="T47" i="35"/>
  <c r="T52" i="35" s="1"/>
  <c r="T48" i="35"/>
  <c r="T58" i="35"/>
  <c r="U56" i="35"/>
  <c r="T57" i="35"/>
  <c r="U386" i="35" s="1"/>
  <c r="T67" i="35"/>
  <c r="T68" i="35"/>
  <c r="U66" i="35"/>
  <c r="R71" i="35"/>
  <c r="S51" i="35"/>
  <c r="S85" i="35"/>
  <c r="T80" i="35"/>
  <c r="M22" i="38"/>
  <c r="P268" i="35"/>
  <c r="S70" i="35"/>
  <c r="S71" i="35" s="1"/>
  <c r="R92" i="35"/>
  <c r="R84" i="35"/>
  <c r="L8" i="38"/>
  <c r="R86" i="35"/>
  <c r="R94" i="35"/>
  <c r="N313" i="35"/>
  <c r="O265" i="35"/>
  <c r="T78" i="35"/>
  <c r="T77" i="35"/>
  <c r="U76" i="35"/>
  <c r="S49" i="35"/>
  <c r="T50" i="35"/>
  <c r="O22" i="37"/>
  <c r="R442" i="39" s="1"/>
  <c r="Q442" i="35"/>
  <c r="P222" i="35"/>
  <c r="S82" i="35"/>
  <c r="S87" i="35" s="1"/>
  <c r="T79" i="35"/>
  <c r="S83" i="35"/>
  <c r="U42" i="35"/>
  <c r="V44" i="35" s="1"/>
  <c r="U43" i="35"/>
  <c r="V45" i="35" s="1"/>
  <c r="V41" i="35"/>
  <c r="R91" i="35"/>
  <c r="O432" i="35" s="1"/>
  <c r="S60" i="35"/>
  <c r="S62" i="35" s="1"/>
  <c r="V386" i="39" l="1"/>
  <c r="T390" i="35"/>
  <c r="V387" i="39"/>
  <c r="AA68" i="46"/>
  <c r="AA56" i="46" s="1"/>
  <c r="AB62" i="46"/>
  <c r="V385" i="39"/>
  <c r="AC59" i="46"/>
  <c r="AB65" i="46"/>
  <c r="AB53" i="46" s="1"/>
  <c r="U389" i="35"/>
  <c r="AB63" i="46"/>
  <c r="AA69" i="46"/>
  <c r="AA57" i="46" s="1"/>
  <c r="V384" i="39"/>
  <c r="V389" i="39"/>
  <c r="U387" i="35"/>
  <c r="U385" i="35"/>
  <c r="U384" i="35"/>
  <c r="Z100" i="46"/>
  <c r="Z88" i="46" s="1"/>
  <c r="AA94" i="46"/>
  <c r="AA66" i="46"/>
  <c r="AA54" i="46" s="1"/>
  <c r="AB60" i="46"/>
  <c r="AC97" i="46"/>
  <c r="AB103" i="46"/>
  <c r="AB91" i="46" s="1"/>
  <c r="AC93" i="46"/>
  <c r="AB99" i="46"/>
  <c r="AB87" i="46" s="1"/>
  <c r="AC95" i="46"/>
  <c r="AB101" i="46"/>
  <c r="AB89" i="46" s="1"/>
  <c r="AB96" i="46"/>
  <c r="AA102" i="46"/>
  <c r="AA90" i="46" s="1"/>
  <c r="AB67" i="46"/>
  <c r="AB55" i="46" s="1"/>
  <c r="AC61" i="46"/>
  <c r="AA33" i="46"/>
  <c r="AA21" i="46" s="1"/>
  <c r="AB27" i="46"/>
  <c r="AA34" i="46"/>
  <c r="AA22" i="46" s="1"/>
  <c r="AB28" i="46"/>
  <c r="AA36" i="46"/>
  <c r="AA24" i="46" s="1"/>
  <c r="AB30" i="46"/>
  <c r="AB29" i="46"/>
  <c r="AA35" i="46"/>
  <c r="AA23" i="46" s="1"/>
  <c r="AB31" i="46"/>
  <c r="AA37" i="46"/>
  <c r="AA25" i="46" s="1"/>
  <c r="V391" i="39"/>
  <c r="T391" i="35"/>
  <c r="U388" i="35"/>
  <c r="V390" i="39"/>
  <c r="J217" i="37"/>
  <c r="J215" i="37" s="1"/>
  <c r="K214" i="37" s="1"/>
  <c r="K216" i="37" s="1"/>
  <c r="P21" i="37"/>
  <c r="S441" i="39" s="1"/>
  <c r="R441" i="35"/>
  <c r="I125" i="39"/>
  <c r="I125" i="35"/>
  <c r="G373" i="39"/>
  <c r="H96" i="42"/>
  <c r="J234" i="37"/>
  <c r="J233" i="37" s="1"/>
  <c r="K232" i="37" s="1"/>
  <c r="I213" i="41"/>
  <c r="I212" i="41" s="1"/>
  <c r="J211" i="41" s="1"/>
  <c r="J213" i="41" s="1"/>
  <c r="H374" i="35"/>
  <c r="I96" i="38" s="1"/>
  <c r="H375" i="35"/>
  <c r="N313" i="39"/>
  <c r="I232" i="41"/>
  <c r="I230" i="41" s="1"/>
  <c r="J229" i="41" s="1"/>
  <c r="J231" i="41" s="1"/>
  <c r="H194" i="41"/>
  <c r="I193" i="41" s="1"/>
  <c r="I196" i="41" s="1"/>
  <c r="I198" i="37"/>
  <c r="I199" i="37"/>
  <c r="T71" i="39"/>
  <c r="T91" i="39"/>
  <c r="Q432" i="39" s="1"/>
  <c r="S93" i="39"/>
  <c r="P222" i="39"/>
  <c r="U94" i="39"/>
  <c r="U86" i="39"/>
  <c r="T61" i="39"/>
  <c r="V85" i="39"/>
  <c r="W80" i="39"/>
  <c r="W42" i="39"/>
  <c r="X44" i="39" s="1"/>
  <c r="X41" i="39"/>
  <c r="W43" i="39"/>
  <c r="X45" i="39" s="1"/>
  <c r="U49" i="39"/>
  <c r="S95" i="39"/>
  <c r="U70" i="39"/>
  <c r="U71" i="39" s="1"/>
  <c r="W78" i="39"/>
  <c r="X76" i="39"/>
  <c r="W77" i="39"/>
  <c r="U51" i="39"/>
  <c r="V50" i="39"/>
  <c r="V48" i="39"/>
  <c r="V47" i="39"/>
  <c r="V52" i="39" s="1"/>
  <c r="V58" i="39"/>
  <c r="W387" i="39" s="1"/>
  <c r="V57" i="39"/>
  <c r="W56" i="39"/>
  <c r="V67" i="39"/>
  <c r="W388" i="39" s="1"/>
  <c r="W66" i="39"/>
  <c r="V68" i="39"/>
  <c r="V82" i="39"/>
  <c r="V83" i="39"/>
  <c r="W79" i="39"/>
  <c r="U92" i="39"/>
  <c r="U84" i="39"/>
  <c r="U60" i="39"/>
  <c r="U62" i="39" s="1"/>
  <c r="P102" i="39"/>
  <c r="S265" i="39"/>
  <c r="O102" i="35"/>
  <c r="L8" i="42"/>
  <c r="M22" i="42"/>
  <c r="Q22" i="41"/>
  <c r="P21" i="41"/>
  <c r="S61" i="35"/>
  <c r="T51" i="35"/>
  <c r="S72" i="35"/>
  <c r="V42" i="35"/>
  <c r="W44" i="35" s="1"/>
  <c r="W41" i="35"/>
  <c r="V43" i="35"/>
  <c r="W45" i="35" s="1"/>
  <c r="U78" i="35"/>
  <c r="U77" i="35"/>
  <c r="V76" i="35"/>
  <c r="P265" i="35"/>
  <c r="U50" i="35"/>
  <c r="Q222" i="35"/>
  <c r="T83" i="35"/>
  <c r="T82" i="35"/>
  <c r="U79" i="35"/>
  <c r="M8" i="38"/>
  <c r="S86" i="35"/>
  <c r="S94" i="35"/>
  <c r="U67" i="35"/>
  <c r="V66" i="35"/>
  <c r="U68" i="35"/>
  <c r="U48" i="35"/>
  <c r="U47" i="35"/>
  <c r="U52" i="35" s="1"/>
  <c r="T85" i="35"/>
  <c r="U80" i="35"/>
  <c r="S91" i="35"/>
  <c r="P432" i="35" s="1"/>
  <c r="R442" i="35"/>
  <c r="P22" i="37"/>
  <c r="S442" i="39" s="1"/>
  <c r="O313" i="35"/>
  <c r="R95" i="35"/>
  <c r="R93" i="35"/>
  <c r="N22" i="38"/>
  <c r="Q268" i="35"/>
  <c r="T60" i="35"/>
  <c r="T62" i="35" s="1"/>
  <c r="S92" i="35"/>
  <c r="S84" i="35"/>
  <c r="T70" i="35"/>
  <c r="T71" i="35" s="1"/>
  <c r="U58" i="35"/>
  <c r="U57" i="35"/>
  <c r="V386" i="35" s="1"/>
  <c r="V56" i="35"/>
  <c r="T49" i="35"/>
  <c r="W386" i="39" l="1"/>
  <c r="U390" i="35"/>
  <c r="AB68" i="46"/>
  <c r="AB56" i="46" s="1"/>
  <c r="AC62" i="46"/>
  <c r="V389" i="35"/>
  <c r="W385" i="39"/>
  <c r="W384" i="39"/>
  <c r="AC65" i="46"/>
  <c r="AC53" i="46" s="1"/>
  <c r="AD59" i="46"/>
  <c r="V387" i="35"/>
  <c r="AB69" i="46"/>
  <c r="AB57" i="46" s="1"/>
  <c r="AC63" i="46"/>
  <c r="V385" i="35"/>
  <c r="V384" i="35"/>
  <c r="W389" i="39"/>
  <c r="W391" i="39"/>
  <c r="V388" i="35"/>
  <c r="AA100" i="46"/>
  <c r="AA88" i="46" s="1"/>
  <c r="AB94" i="46"/>
  <c r="AB66" i="46"/>
  <c r="AB54" i="46" s="1"/>
  <c r="AC60" i="46"/>
  <c r="AC103" i="46"/>
  <c r="AC91" i="46" s="1"/>
  <c r="AD97" i="46"/>
  <c r="AD95" i="46"/>
  <c r="AC101" i="46"/>
  <c r="AC89" i="46" s="1"/>
  <c r="AC99" i="46"/>
  <c r="AC87" i="46" s="1"/>
  <c r="AD93" i="46"/>
  <c r="AC96" i="46"/>
  <c r="AB102" i="46"/>
  <c r="AB90" i="46" s="1"/>
  <c r="AC67" i="46"/>
  <c r="AC55" i="46" s="1"/>
  <c r="AD61" i="46"/>
  <c r="AC29" i="46"/>
  <c r="AB35" i="46"/>
  <c r="AB23" i="46" s="1"/>
  <c r="AC28" i="46"/>
  <c r="AB34" i="46"/>
  <c r="AB22" i="46" s="1"/>
  <c r="AB33" i="46"/>
  <c r="AB21" i="46" s="1"/>
  <c r="AC27" i="46"/>
  <c r="AC30" i="46"/>
  <c r="AB36" i="46"/>
  <c r="AB24" i="46" s="1"/>
  <c r="AB37" i="46"/>
  <c r="AB25" i="46" s="1"/>
  <c r="AC31" i="46"/>
  <c r="U391" i="35"/>
  <c r="W390" i="39"/>
  <c r="Q21" i="37"/>
  <c r="T441" i="39" s="1"/>
  <c r="S441" i="35"/>
  <c r="J125" i="35"/>
  <c r="J125" i="39"/>
  <c r="H372" i="39"/>
  <c r="H95" i="42"/>
  <c r="H97" i="42" s="1"/>
  <c r="H62" i="41" s="1"/>
  <c r="H373" i="35"/>
  <c r="I372" i="35" s="1"/>
  <c r="J214" i="41"/>
  <c r="J212" i="41" s="1"/>
  <c r="K211" i="41" s="1"/>
  <c r="K213" i="41" s="1"/>
  <c r="I195" i="41"/>
  <c r="I194" i="41" s="1"/>
  <c r="J193" i="41" s="1"/>
  <c r="K217" i="37"/>
  <c r="K215" i="37" s="1"/>
  <c r="L214" i="37" s="1"/>
  <c r="L217" i="37" s="1"/>
  <c r="O313" i="39"/>
  <c r="I197" i="37"/>
  <c r="J196" i="37" s="1"/>
  <c r="J199" i="37" s="1"/>
  <c r="J232" i="41"/>
  <c r="J230" i="41" s="1"/>
  <c r="K229" i="41" s="1"/>
  <c r="K231" i="41" s="1"/>
  <c r="K235" i="37"/>
  <c r="K234" i="37"/>
  <c r="T95" i="39"/>
  <c r="T93" i="39"/>
  <c r="U91" i="39"/>
  <c r="R432" i="39" s="1"/>
  <c r="U61" i="39"/>
  <c r="U72" i="39"/>
  <c r="W85" i="39"/>
  <c r="X80" i="39"/>
  <c r="X43" i="39"/>
  <c r="Y45" i="39" s="1"/>
  <c r="Y41" i="39"/>
  <c r="X42" i="39"/>
  <c r="Y44" i="39" s="1"/>
  <c r="V70" i="39"/>
  <c r="V71" i="39" s="1"/>
  <c r="W48" i="39"/>
  <c r="W47" i="39"/>
  <c r="W52" i="39" s="1"/>
  <c r="Q222" i="39"/>
  <c r="W58" i="39"/>
  <c r="X387" i="39" s="1"/>
  <c r="W57" i="39"/>
  <c r="X386" i="39" s="1"/>
  <c r="X56" i="39"/>
  <c r="V86" i="39"/>
  <c r="V94" i="39"/>
  <c r="Q102" i="39"/>
  <c r="X77" i="39"/>
  <c r="Y76" i="39"/>
  <c r="X78" i="39"/>
  <c r="W50" i="39"/>
  <c r="W68" i="39"/>
  <c r="X66" i="39"/>
  <c r="W67" i="39"/>
  <c r="X388" i="39" s="1"/>
  <c r="V92" i="39"/>
  <c r="V84" i="39"/>
  <c r="V60" i="39"/>
  <c r="V61" i="39" s="1"/>
  <c r="V51" i="39"/>
  <c r="W82" i="39"/>
  <c r="W87" i="39" s="1"/>
  <c r="W83" i="39"/>
  <c r="X79" i="39"/>
  <c r="V49" i="39"/>
  <c r="T265" i="39"/>
  <c r="V87" i="39"/>
  <c r="P102" i="35"/>
  <c r="M8" i="42"/>
  <c r="N22" i="42"/>
  <c r="R22" i="41"/>
  <c r="Q21" i="41"/>
  <c r="S93" i="35"/>
  <c r="T72" i="35"/>
  <c r="T91" i="35"/>
  <c r="Q432" i="35" s="1"/>
  <c r="U51" i="35"/>
  <c r="U49" i="35"/>
  <c r="O22" i="38"/>
  <c r="R268" i="35"/>
  <c r="R222" i="35"/>
  <c r="T87" i="35"/>
  <c r="Q265" i="35"/>
  <c r="U60" i="35"/>
  <c r="U62" i="35" s="1"/>
  <c r="U82" i="35"/>
  <c r="U83" i="35"/>
  <c r="V79" i="35"/>
  <c r="Q22" i="37"/>
  <c r="T442" i="39" s="1"/>
  <c r="S442" i="35"/>
  <c r="W66" i="35"/>
  <c r="V68" i="35"/>
  <c r="V67" i="35"/>
  <c r="N8" i="38"/>
  <c r="V80" i="35"/>
  <c r="U85" i="35"/>
  <c r="V48" i="35"/>
  <c r="V47" i="35"/>
  <c r="V52" i="35" s="1"/>
  <c r="P313" i="35"/>
  <c r="T61" i="35"/>
  <c r="T86" i="35"/>
  <c r="T94" i="35"/>
  <c r="U70" i="35"/>
  <c r="U71" i="35" s="1"/>
  <c r="V78" i="35"/>
  <c r="V77" i="35"/>
  <c r="W76" i="35"/>
  <c r="V50" i="35"/>
  <c r="T84" i="35"/>
  <c r="T92" i="35"/>
  <c r="X41" i="35"/>
  <c r="W43" i="35"/>
  <c r="X45" i="35" s="1"/>
  <c r="W42" i="35"/>
  <c r="X44" i="35" s="1"/>
  <c r="V58" i="35"/>
  <c r="W56" i="35"/>
  <c r="V57" i="35"/>
  <c r="W386" i="35" s="1"/>
  <c r="S95" i="35"/>
  <c r="R10" i="3"/>
  <c r="Q10" i="3"/>
  <c r="P10" i="3"/>
  <c r="H17" i="18"/>
  <c r="P18" i="3"/>
  <c r="D192" i="3"/>
  <c r="D210" i="3" s="1"/>
  <c r="D228" i="3" s="1"/>
  <c r="R18" i="3"/>
  <c r="Q18" i="3"/>
  <c r="R13" i="3"/>
  <c r="Q13" i="3"/>
  <c r="P13" i="3"/>
  <c r="R12" i="3"/>
  <c r="Q12" i="3"/>
  <c r="P12" i="3"/>
  <c r="R11" i="3"/>
  <c r="Q11" i="3"/>
  <c r="P11" i="3"/>
  <c r="V390" i="35" l="1"/>
  <c r="X385" i="39"/>
  <c r="V391" i="35"/>
  <c r="W389" i="35"/>
  <c r="W387" i="35"/>
  <c r="AC68" i="46"/>
  <c r="AC56" i="46" s="1"/>
  <c r="AD62" i="46"/>
  <c r="X384" i="39"/>
  <c r="X390" i="39"/>
  <c r="AD65" i="46"/>
  <c r="AD53" i="46" s="1"/>
  <c r="AE59" i="46"/>
  <c r="W384" i="35"/>
  <c r="X389" i="39"/>
  <c r="AC69" i="46"/>
  <c r="AC57" i="46" s="1"/>
  <c r="AD63" i="46"/>
  <c r="W385" i="35"/>
  <c r="X391" i="39"/>
  <c r="W388" i="35"/>
  <c r="AC94" i="46"/>
  <c r="AB100" i="46"/>
  <c r="AB88" i="46" s="1"/>
  <c r="AC66" i="46"/>
  <c r="AC54" i="46" s="1"/>
  <c r="AD60" i="46"/>
  <c r="AD101" i="46"/>
  <c r="AD89" i="46" s="1"/>
  <c r="AE95" i="46"/>
  <c r="AD99" i="46"/>
  <c r="AD87" i="46" s="1"/>
  <c r="AE93" i="46"/>
  <c r="AD103" i="46"/>
  <c r="AD91" i="46" s="1"/>
  <c r="AE97" i="46"/>
  <c r="AC102" i="46"/>
  <c r="AC90" i="46" s="1"/>
  <c r="AD96" i="46"/>
  <c r="AD67" i="46"/>
  <c r="AD55" i="46" s="1"/>
  <c r="AE61" i="46"/>
  <c r="AD30" i="46"/>
  <c r="AC36" i="46"/>
  <c r="AC24" i="46" s="1"/>
  <c r="AD27" i="46"/>
  <c r="AC33" i="46"/>
  <c r="AC21" i="46" s="1"/>
  <c r="AD28" i="46"/>
  <c r="AC34" i="46"/>
  <c r="AC22" i="46" s="1"/>
  <c r="AC37" i="46"/>
  <c r="AC25" i="46" s="1"/>
  <c r="AD31" i="46"/>
  <c r="AC35" i="46"/>
  <c r="AC23" i="46" s="1"/>
  <c r="AD29" i="46"/>
  <c r="T441" i="35"/>
  <c r="R21" i="37"/>
  <c r="U441" i="39" s="1"/>
  <c r="H375" i="39"/>
  <c r="H374" i="39"/>
  <c r="I95" i="38"/>
  <c r="I97" i="38" s="1"/>
  <c r="I62" i="37" s="1"/>
  <c r="K125" i="39"/>
  <c r="K125" i="35"/>
  <c r="K214" i="41"/>
  <c r="K212" i="41" s="1"/>
  <c r="L211" i="41" s="1"/>
  <c r="L213" i="41" s="1"/>
  <c r="J198" i="37"/>
  <c r="J197" i="37" s="1"/>
  <c r="K196" i="37" s="1"/>
  <c r="K199" i="37" s="1"/>
  <c r="I374" i="35"/>
  <c r="J96" i="38" s="1"/>
  <c r="I375" i="35"/>
  <c r="P313" i="39"/>
  <c r="L216" i="37"/>
  <c r="L215" i="37" s="1"/>
  <c r="M214" i="37" s="1"/>
  <c r="M216" i="37" s="1"/>
  <c r="K232" i="41"/>
  <c r="K230" i="41" s="1"/>
  <c r="L229" i="41" s="1"/>
  <c r="K233" i="37"/>
  <c r="L232" i="37" s="1"/>
  <c r="L234" i="37" s="1"/>
  <c r="J195" i="41"/>
  <c r="J196" i="41"/>
  <c r="V62" i="39"/>
  <c r="V72" i="39"/>
  <c r="U93" i="39"/>
  <c r="U95" i="39"/>
  <c r="V91" i="39"/>
  <c r="S432" i="39" s="1"/>
  <c r="W70" i="39"/>
  <c r="W71" i="39" s="1"/>
  <c r="R102" i="39"/>
  <c r="W49" i="39"/>
  <c r="X82" i="39"/>
  <c r="X87" i="39" s="1"/>
  <c r="X83" i="39"/>
  <c r="Y79" i="39"/>
  <c r="X57" i="39"/>
  <c r="Y386" i="39" s="1"/>
  <c r="Y56" i="39"/>
  <c r="X58" i="39"/>
  <c r="Y387" i="39" s="1"/>
  <c r="X48" i="39"/>
  <c r="X47" i="39"/>
  <c r="X52" i="39" s="1"/>
  <c r="Y43" i="39"/>
  <c r="Z45" i="39" s="1"/>
  <c r="Z41" i="39"/>
  <c r="Y42" i="39"/>
  <c r="Z44" i="39" s="1"/>
  <c r="X50" i="39"/>
  <c r="U265" i="39"/>
  <c r="W92" i="39"/>
  <c r="W84" i="39"/>
  <c r="W51" i="39"/>
  <c r="W94" i="39"/>
  <c r="W86" i="39"/>
  <c r="X68" i="39"/>
  <c r="Y66" i="39"/>
  <c r="X67" i="39"/>
  <c r="Y388" i="39" s="1"/>
  <c r="W60" i="39"/>
  <c r="W61" i="39" s="1"/>
  <c r="X85" i="39"/>
  <c r="Y80" i="39"/>
  <c r="Y78" i="39"/>
  <c r="Y77" i="39"/>
  <c r="Z76" i="39"/>
  <c r="R222" i="39"/>
  <c r="Q102" i="35"/>
  <c r="S22" i="41"/>
  <c r="O22" i="42"/>
  <c r="R21" i="41"/>
  <c r="N8" i="42"/>
  <c r="U72" i="35"/>
  <c r="T95" i="35"/>
  <c r="T93" i="35"/>
  <c r="U61" i="35"/>
  <c r="V51" i="35"/>
  <c r="U91" i="35"/>
  <c r="R432" i="35" s="1"/>
  <c r="T442" i="35"/>
  <c r="R22" i="37"/>
  <c r="U442" i="39" s="1"/>
  <c r="R265" i="35"/>
  <c r="W48" i="35"/>
  <c r="W47" i="35"/>
  <c r="W52" i="35" s="1"/>
  <c r="Q313" i="35"/>
  <c r="U94" i="35"/>
  <c r="U86" i="35"/>
  <c r="U87" i="35"/>
  <c r="W50" i="35"/>
  <c r="U84" i="35"/>
  <c r="U92" i="35"/>
  <c r="Y41" i="35"/>
  <c r="X43" i="35"/>
  <c r="Y45" i="35" s="1"/>
  <c r="X42" i="35"/>
  <c r="Y44" i="35" s="1"/>
  <c r="O8" i="38"/>
  <c r="V70" i="35"/>
  <c r="V72" i="35" s="1"/>
  <c r="V60" i="35"/>
  <c r="V61" i="35" s="1"/>
  <c r="W77" i="35"/>
  <c r="X76" i="35"/>
  <c r="W78" i="35"/>
  <c r="V49" i="35"/>
  <c r="X66" i="35"/>
  <c r="W67" i="35"/>
  <c r="W68" i="35"/>
  <c r="S222" i="35"/>
  <c r="W80" i="35"/>
  <c r="V85" i="35"/>
  <c r="W57" i="35"/>
  <c r="X386" i="35" s="1"/>
  <c r="X56" i="35"/>
  <c r="W58" i="35"/>
  <c r="V83" i="35"/>
  <c r="V82" i="35"/>
  <c r="W79" i="35"/>
  <c r="P22" i="38"/>
  <c r="S268" i="35"/>
  <c r="O16" i="3"/>
  <c r="D230" i="3"/>
  <c r="D236" i="3"/>
  <c r="D212" i="3"/>
  <c r="D218" i="3"/>
  <c r="D194" i="3"/>
  <c r="D200" i="3"/>
  <c r="W390" i="35" l="1"/>
  <c r="X387" i="35"/>
  <c r="Y385" i="39"/>
  <c r="W391" i="35"/>
  <c r="X389" i="35"/>
  <c r="Y384" i="39"/>
  <c r="Y390" i="39"/>
  <c r="AE62" i="46"/>
  <c r="AD68" i="46"/>
  <c r="AD56" i="46" s="1"/>
  <c r="X385" i="35"/>
  <c r="AE65" i="46"/>
  <c r="AE53" i="46" s="1"/>
  <c r="AF59" i="46"/>
  <c r="X384" i="35"/>
  <c r="Y389" i="39"/>
  <c r="X388" i="35"/>
  <c r="Y391" i="39"/>
  <c r="AE63" i="46"/>
  <c r="AD69" i="46"/>
  <c r="AD57" i="46" s="1"/>
  <c r="AD94" i="46"/>
  <c r="AC100" i="46"/>
  <c r="AC88" i="46" s="1"/>
  <c r="AE60" i="46"/>
  <c r="AD66" i="46"/>
  <c r="AD54" i="46" s="1"/>
  <c r="AF95" i="46"/>
  <c r="AE101" i="46"/>
  <c r="AE89" i="46" s="1"/>
  <c r="AE103" i="46"/>
  <c r="AE91" i="46" s="1"/>
  <c r="AF97" i="46"/>
  <c r="AD102" i="46"/>
  <c r="AD90" i="46" s="1"/>
  <c r="AE96" i="46"/>
  <c r="AE99" i="46"/>
  <c r="AE87" i="46" s="1"/>
  <c r="AF93" i="46"/>
  <c r="AE67" i="46"/>
  <c r="AE55" i="46" s="1"/>
  <c r="AF61" i="46"/>
  <c r="AE28" i="46"/>
  <c r="AD34" i="46"/>
  <c r="AD22" i="46" s="1"/>
  <c r="AD37" i="46"/>
  <c r="AD25" i="46" s="1"/>
  <c r="AE31" i="46"/>
  <c r="AD33" i="46"/>
  <c r="AD21" i="46" s="1"/>
  <c r="AE27" i="46"/>
  <c r="AD35" i="46"/>
  <c r="AD23" i="46" s="1"/>
  <c r="AE29" i="46"/>
  <c r="AE30" i="46"/>
  <c r="AD36" i="46"/>
  <c r="AD24" i="46" s="1"/>
  <c r="U441" i="35"/>
  <c r="S21" i="37"/>
  <c r="V441" i="39" s="1"/>
  <c r="H373" i="39"/>
  <c r="I96" i="42"/>
  <c r="L125" i="39"/>
  <c r="L125" i="35"/>
  <c r="I373" i="35"/>
  <c r="J372" i="35" s="1"/>
  <c r="L235" i="37"/>
  <c r="L233" i="37" s="1"/>
  <c r="M232" i="37" s="1"/>
  <c r="M234" i="37" s="1"/>
  <c r="L232" i="41"/>
  <c r="L231" i="41"/>
  <c r="M217" i="37"/>
  <c r="M215" i="37" s="1"/>
  <c r="N214" i="37" s="1"/>
  <c r="L214" i="41"/>
  <c r="L212" i="41" s="1"/>
  <c r="M211" i="41" s="1"/>
  <c r="M213" i="41" s="1"/>
  <c r="J194" i="41"/>
  <c r="K193" i="41" s="1"/>
  <c r="K196" i="41" s="1"/>
  <c r="Q313" i="39"/>
  <c r="K198" i="37"/>
  <c r="K197" i="37" s="1"/>
  <c r="L196" i="37" s="1"/>
  <c r="V95" i="39"/>
  <c r="X51" i="39"/>
  <c r="V93" i="39"/>
  <c r="X49" i="39"/>
  <c r="W91" i="39"/>
  <c r="T432" i="39" s="1"/>
  <c r="W72" i="39"/>
  <c r="Z42" i="39"/>
  <c r="AA44" i="39" s="1"/>
  <c r="AA41" i="39"/>
  <c r="Z43" i="39"/>
  <c r="AA45" i="39" s="1"/>
  <c r="Y58" i="39"/>
  <c r="Z387" i="39" s="1"/>
  <c r="Z56" i="39"/>
  <c r="Y57" i="39"/>
  <c r="Z386" i="39" s="1"/>
  <c r="Y85" i="39"/>
  <c r="Z80" i="39"/>
  <c r="Y50" i="39"/>
  <c r="V265" i="39"/>
  <c r="Y67" i="39"/>
  <c r="Z388" i="39" s="1"/>
  <c r="Z66" i="39"/>
  <c r="Y68" i="39"/>
  <c r="Y83" i="39"/>
  <c r="Y82" i="39"/>
  <c r="Y87" i="39" s="1"/>
  <c r="Z79" i="39"/>
  <c r="S102" i="39"/>
  <c r="S222" i="39"/>
  <c r="X84" i="39"/>
  <c r="X92" i="39"/>
  <c r="X60" i="39"/>
  <c r="X62" i="39" s="1"/>
  <c r="X86" i="39"/>
  <c r="X94" i="39"/>
  <c r="W62" i="39"/>
  <c r="X70" i="39"/>
  <c r="Z77" i="39"/>
  <c r="AA76" i="39"/>
  <c r="Z78" i="39"/>
  <c r="Y47" i="39"/>
  <c r="Y52" i="39" s="1"/>
  <c r="Y48" i="39"/>
  <c r="W51" i="35"/>
  <c r="R102" i="35"/>
  <c r="S21" i="41"/>
  <c r="P22" i="42"/>
  <c r="O8" i="42"/>
  <c r="T22" i="41"/>
  <c r="V91" i="35"/>
  <c r="S432" i="35" s="1"/>
  <c r="W49" i="35"/>
  <c r="V62" i="35"/>
  <c r="U95" i="35"/>
  <c r="U93" i="35"/>
  <c r="V84" i="35"/>
  <c r="V92" i="35"/>
  <c r="X80" i="35"/>
  <c r="W85" i="35"/>
  <c r="X391" i="35" s="1"/>
  <c r="V87" i="35"/>
  <c r="T222" i="35"/>
  <c r="X77" i="35"/>
  <c r="X78" i="35"/>
  <c r="Y76" i="35"/>
  <c r="V71" i="35"/>
  <c r="X47" i="35"/>
  <c r="X52" i="35" s="1"/>
  <c r="X48" i="35"/>
  <c r="U442" i="35"/>
  <c r="S22" i="37"/>
  <c r="V442" i="39" s="1"/>
  <c r="W82" i="35"/>
  <c r="W87" i="35" s="1"/>
  <c r="W83" i="35"/>
  <c r="X79" i="35"/>
  <c r="Y43" i="35"/>
  <c r="Z45" i="35" s="1"/>
  <c r="Z41" i="35"/>
  <c r="Y42" i="35"/>
  <c r="Z44" i="35" s="1"/>
  <c r="Q22" i="38"/>
  <c r="T268" i="35"/>
  <c r="X57" i="35"/>
  <c r="Y386" i="35" s="1"/>
  <c r="X58" i="35"/>
  <c r="Y56" i="35"/>
  <c r="X50" i="35"/>
  <c r="Y385" i="35" s="1"/>
  <c r="P8" i="38"/>
  <c r="R313" i="35"/>
  <c r="W60" i="35"/>
  <c r="W61" i="35" s="1"/>
  <c r="W70" i="35"/>
  <c r="W71" i="35" s="1"/>
  <c r="V94" i="35"/>
  <c r="V86" i="35"/>
  <c r="X68" i="35"/>
  <c r="X67" i="35"/>
  <c r="Y66" i="35"/>
  <c r="S265" i="35"/>
  <c r="D238" i="3"/>
  <c r="D239" i="3"/>
  <c r="D220" i="3"/>
  <c r="D203" i="3"/>
  <c r="D221" i="3"/>
  <c r="D202" i="3"/>
  <c r="BA34" i="3"/>
  <c r="BA46" i="3"/>
  <c r="BA157" i="3" s="1"/>
  <c r="O80" i="9"/>
  <c r="M80" i="9"/>
  <c r="X390" i="35" l="1"/>
  <c r="Z385" i="39"/>
  <c r="Y389" i="35"/>
  <c r="Y387" i="35"/>
  <c r="Z384" i="39"/>
  <c r="Z389" i="39"/>
  <c r="Z390" i="39"/>
  <c r="AE68" i="46"/>
  <c r="AE56" i="46" s="1"/>
  <c r="AF62" i="46"/>
  <c r="Y384" i="35"/>
  <c r="Z391" i="39"/>
  <c r="Y388" i="35"/>
  <c r="AF65" i="46"/>
  <c r="AF53" i="46" s="1"/>
  <c r="AG59" i="46"/>
  <c r="AF63" i="46"/>
  <c r="AE69" i="46"/>
  <c r="AE57" i="46" s="1"/>
  <c r="AD100" i="46"/>
  <c r="AD88" i="46" s="1"/>
  <c r="AE94" i="46"/>
  <c r="AE66" i="46"/>
  <c r="AE54" i="46" s="1"/>
  <c r="AF60" i="46"/>
  <c r="AG97" i="46"/>
  <c r="AF103" i="46"/>
  <c r="AF91" i="46" s="1"/>
  <c r="AE102" i="46"/>
  <c r="AE90" i="46" s="1"/>
  <c r="AF96" i="46"/>
  <c r="AF99" i="46"/>
  <c r="AF87" i="46" s="1"/>
  <c r="AG93" i="46"/>
  <c r="AF101" i="46"/>
  <c r="AF89" i="46" s="1"/>
  <c r="AG95" i="46"/>
  <c r="AG61" i="46"/>
  <c r="AF67" i="46"/>
  <c r="AF55" i="46" s="1"/>
  <c r="AE35" i="46"/>
  <c r="AE23" i="46" s="1"/>
  <c r="AF29" i="46"/>
  <c r="AE33" i="46"/>
  <c r="AE21" i="46" s="1"/>
  <c r="AF27" i="46"/>
  <c r="AE37" i="46"/>
  <c r="AE25" i="46" s="1"/>
  <c r="AF31" i="46"/>
  <c r="AF30" i="46"/>
  <c r="AE36" i="46"/>
  <c r="AE24" i="46" s="1"/>
  <c r="AE34" i="46"/>
  <c r="AE22" i="46" s="1"/>
  <c r="AF28" i="46"/>
  <c r="V441" i="35"/>
  <c r="T21" i="37"/>
  <c r="W441" i="39" s="1"/>
  <c r="I372" i="39"/>
  <c r="I95" i="42"/>
  <c r="I97" i="42" s="1"/>
  <c r="I62" i="41" s="1"/>
  <c r="J95" i="38"/>
  <c r="J97" i="38" s="1"/>
  <c r="J62" i="37" s="1"/>
  <c r="M125" i="39"/>
  <c r="M125" i="35"/>
  <c r="L230" i="41"/>
  <c r="M229" i="41" s="1"/>
  <c r="M231" i="41" s="1"/>
  <c r="N216" i="37"/>
  <c r="M235" i="37"/>
  <c r="M233" i="37" s="1"/>
  <c r="N232" i="37" s="1"/>
  <c r="N235" i="37" s="1"/>
  <c r="M214" i="41"/>
  <c r="M212" i="41" s="1"/>
  <c r="N211" i="41" s="1"/>
  <c r="N217" i="37"/>
  <c r="R313" i="39"/>
  <c r="K195" i="41"/>
  <c r="K194" i="41" s="1"/>
  <c r="L193" i="41" s="1"/>
  <c r="L195" i="41" s="1"/>
  <c r="J374" i="35"/>
  <c r="J375" i="35"/>
  <c r="L198" i="37"/>
  <c r="L199" i="37"/>
  <c r="W95" i="39"/>
  <c r="X91" i="39"/>
  <c r="U432" i="39" s="1"/>
  <c r="Y49" i="39"/>
  <c r="X71" i="39"/>
  <c r="Y51" i="39"/>
  <c r="X61" i="39"/>
  <c r="W93" i="39"/>
  <c r="AA78" i="39"/>
  <c r="AB76" i="39"/>
  <c r="AA77" i="39"/>
  <c r="Z57" i="39"/>
  <c r="AA386" i="39" s="1"/>
  <c r="AA56" i="39"/>
  <c r="Z58" i="39"/>
  <c r="AA387" i="39" s="1"/>
  <c r="Z50" i="39"/>
  <c r="AA385" i="39" s="1"/>
  <c r="X72" i="39"/>
  <c r="AA43" i="39"/>
  <c r="AB45" i="39" s="1"/>
  <c r="AB41" i="39"/>
  <c r="AA42" i="39"/>
  <c r="AB44" i="39" s="1"/>
  <c r="T102" i="39"/>
  <c r="Z67" i="39"/>
  <c r="AA388" i="39" s="1"/>
  <c r="AA66" i="39"/>
  <c r="Z68" i="39"/>
  <c r="Y70" i="39"/>
  <c r="Y71" i="39" s="1"/>
  <c r="Z48" i="39"/>
  <c r="Z47" i="39"/>
  <c r="Z52" i="39" s="1"/>
  <c r="Z82" i="39"/>
  <c r="Z87" i="39" s="1"/>
  <c r="AA79" i="39"/>
  <c r="Z83" i="39"/>
  <c r="T222" i="39"/>
  <c r="W265" i="39"/>
  <c r="Y86" i="39"/>
  <c r="Y94" i="39"/>
  <c r="Z85" i="39"/>
  <c r="AA80" i="39"/>
  <c r="Y92" i="39"/>
  <c r="Y84" i="39"/>
  <c r="Y60" i="39"/>
  <c r="Y62" i="39" s="1"/>
  <c r="V95" i="35"/>
  <c r="S102" i="35"/>
  <c r="T21" i="41"/>
  <c r="Q22" i="42"/>
  <c r="P8" i="42"/>
  <c r="U22" i="41"/>
  <c r="V93" i="35"/>
  <c r="W62" i="35"/>
  <c r="W72" i="35"/>
  <c r="Y79" i="35"/>
  <c r="X82" i="35"/>
  <c r="X87" i="35" s="1"/>
  <c r="X83" i="35"/>
  <c r="R22" i="38"/>
  <c r="U268" i="35"/>
  <c r="T22" i="37"/>
  <c r="W442" i="39" s="1"/>
  <c r="V442" i="35"/>
  <c r="U222" i="35"/>
  <c r="T265" i="35"/>
  <c r="X60" i="35"/>
  <c r="X62" i="35" s="1"/>
  <c r="W92" i="35"/>
  <c r="W84" i="35"/>
  <c r="Y50" i="35"/>
  <c r="Z385" i="35" s="1"/>
  <c r="Y57" i="35"/>
  <c r="Z386" i="35" s="1"/>
  <c r="Z56" i="35"/>
  <c r="Y58" i="35"/>
  <c r="Y68" i="35"/>
  <c r="Y67" i="35"/>
  <c r="Z66" i="35"/>
  <c r="X70" i="35"/>
  <c r="X71" i="35" s="1"/>
  <c r="Q8" i="38"/>
  <c r="X51" i="35"/>
  <c r="Y48" i="35"/>
  <c r="Y47" i="35"/>
  <c r="Y52" i="35" s="1"/>
  <c r="W91" i="35"/>
  <c r="T432" i="35" s="1"/>
  <c r="X49" i="35"/>
  <c r="Y77" i="35"/>
  <c r="Z76" i="35"/>
  <c r="Y78" i="35"/>
  <c r="S313" i="35"/>
  <c r="W86" i="35"/>
  <c r="W94" i="35"/>
  <c r="Z43" i="35"/>
  <c r="AA45" i="35" s="1"/>
  <c r="Z42" i="35"/>
  <c r="AA44" i="35" s="1"/>
  <c r="AA41" i="35"/>
  <c r="X85" i="35"/>
  <c r="Y391" i="35" s="1"/>
  <c r="Y80" i="35"/>
  <c r="D237" i="3"/>
  <c r="E236" i="3" s="1"/>
  <c r="E238" i="3" s="1"/>
  <c r="D201" i="3"/>
  <c r="E200" i="3" s="1"/>
  <c r="E202" i="3" s="1"/>
  <c r="D219" i="3"/>
  <c r="E218" i="3" s="1"/>
  <c r="E220" i="3" s="1"/>
  <c r="BA123" i="3"/>
  <c r="BA89" i="3"/>
  <c r="BA156" i="3"/>
  <c r="BA122" i="3"/>
  <c r="B82" i="3"/>
  <c r="B81" i="3"/>
  <c r="B80" i="3"/>
  <c r="G10" i="3"/>
  <c r="G9" i="3"/>
  <c r="C12" i="3"/>
  <c r="D8" i="2" l="1"/>
  <c r="Y390" i="35"/>
  <c r="Z387" i="35"/>
  <c r="Z389" i="35"/>
  <c r="AA389" i="39"/>
  <c r="AA384" i="39"/>
  <c r="AA390" i="39"/>
  <c r="Z388" i="35"/>
  <c r="N215" i="37"/>
  <c r="O214" i="37" s="1"/>
  <c r="O217" i="37" s="1"/>
  <c r="Z384" i="35"/>
  <c r="AF68" i="46"/>
  <c r="AF56" i="46" s="1"/>
  <c r="AG62" i="46"/>
  <c r="AA391" i="39"/>
  <c r="AG65" i="46"/>
  <c r="AG53" i="46" s="1"/>
  <c r="AH59" i="46"/>
  <c r="AG63" i="46"/>
  <c r="AF69" i="46"/>
  <c r="AF57" i="46" s="1"/>
  <c r="AF94" i="46"/>
  <c r="AE100" i="46"/>
  <c r="AE88" i="46" s="1"/>
  <c r="AG60" i="46"/>
  <c r="AF66" i="46"/>
  <c r="AF54" i="46" s="1"/>
  <c r="AG96" i="46"/>
  <c r="AF102" i="46"/>
  <c r="AF90" i="46" s="1"/>
  <c r="AG101" i="46"/>
  <c r="AG89" i="46" s="1"/>
  <c r="AH95" i="46"/>
  <c r="AG99" i="46"/>
  <c r="AG87" i="46" s="1"/>
  <c r="AH93" i="46"/>
  <c r="AG103" i="46"/>
  <c r="AG91" i="46" s="1"/>
  <c r="AH97" i="46"/>
  <c r="AG67" i="46"/>
  <c r="AG55" i="46" s="1"/>
  <c r="AH61" i="46"/>
  <c r="AF36" i="46"/>
  <c r="AF24" i="46" s="1"/>
  <c r="AG30" i="46"/>
  <c r="AG31" i="46"/>
  <c r="AF37" i="46"/>
  <c r="AF25" i="46" s="1"/>
  <c r="AF34" i="46"/>
  <c r="AF22" i="46" s="1"/>
  <c r="AG28" i="46"/>
  <c r="AF35" i="46"/>
  <c r="AF23" i="46" s="1"/>
  <c r="AG29" i="46"/>
  <c r="AG27" i="46"/>
  <c r="AF33" i="46"/>
  <c r="AF21" i="46" s="1"/>
  <c r="U21" i="37"/>
  <c r="X441" i="39" s="1"/>
  <c r="W441" i="35"/>
  <c r="I375" i="39"/>
  <c r="I374" i="39"/>
  <c r="N125" i="39"/>
  <c r="N125" i="35"/>
  <c r="M232" i="41"/>
  <c r="M230" i="41" s="1"/>
  <c r="N229" i="41" s="1"/>
  <c r="N231" i="41" s="1"/>
  <c r="N233" i="37"/>
  <c r="O232" i="37" s="1"/>
  <c r="O235" i="37" s="1"/>
  <c r="N234" i="37"/>
  <c r="N213" i="41"/>
  <c r="N214" i="41"/>
  <c r="N212" i="41" s="1"/>
  <c r="O211" i="41" s="1"/>
  <c r="O213" i="41" s="1"/>
  <c r="L196" i="41"/>
  <c r="L194" i="41" s="1"/>
  <c r="M193" i="41" s="1"/>
  <c r="S313" i="39"/>
  <c r="J373" i="35"/>
  <c r="K96" i="38"/>
  <c r="L197" i="37"/>
  <c r="M196" i="37" s="1"/>
  <c r="M198" i="37" s="1"/>
  <c r="X93" i="39"/>
  <c r="X95" i="39"/>
  <c r="Y72" i="39"/>
  <c r="U222" i="39"/>
  <c r="AB66" i="39"/>
  <c r="AA67" i="39"/>
  <c r="AB388" i="39" s="1"/>
  <c r="AA68" i="39"/>
  <c r="AA83" i="39"/>
  <c r="AA82" i="39"/>
  <c r="AB79" i="39"/>
  <c r="AA50" i="39"/>
  <c r="AB385" i="39" s="1"/>
  <c r="Z70" i="39"/>
  <c r="Z72" i="39" s="1"/>
  <c r="AA85" i="39"/>
  <c r="AB80" i="39"/>
  <c r="Z51" i="39"/>
  <c r="AA57" i="39"/>
  <c r="AB386" i="39" s="1"/>
  <c r="AB56" i="39"/>
  <c r="AA58" i="39"/>
  <c r="AB387" i="39" s="1"/>
  <c r="X265" i="39"/>
  <c r="AB43" i="39"/>
  <c r="AC45" i="39" s="1"/>
  <c r="AB42" i="39"/>
  <c r="AC44" i="39" s="1"/>
  <c r="AC41" i="39"/>
  <c r="Y61" i="39"/>
  <c r="Y91" i="39"/>
  <c r="V432" i="39" s="1"/>
  <c r="AC76" i="39"/>
  <c r="AB78" i="39"/>
  <c r="AB77" i="39"/>
  <c r="Z86" i="39"/>
  <c r="Z94" i="39"/>
  <c r="U102" i="39"/>
  <c r="Z49" i="39"/>
  <c r="Z60" i="39"/>
  <c r="Z62" i="39" s="1"/>
  <c r="Z84" i="39"/>
  <c r="Z92" i="39"/>
  <c r="AA47" i="39"/>
  <c r="AA52" i="39" s="1"/>
  <c r="AA48" i="39"/>
  <c r="X72" i="35"/>
  <c r="T102" i="35"/>
  <c r="R22" i="42"/>
  <c r="Q8" i="42"/>
  <c r="V22" i="41"/>
  <c r="U21" i="41"/>
  <c r="W95" i="35"/>
  <c r="Y49" i="35"/>
  <c r="R8" i="38"/>
  <c r="X94" i="35"/>
  <c r="X86" i="35"/>
  <c r="X92" i="35"/>
  <c r="X84" i="35"/>
  <c r="U22" i="37"/>
  <c r="X442" i="39" s="1"/>
  <c r="W442" i="35"/>
  <c r="T313" i="35"/>
  <c r="AA76" i="35"/>
  <c r="Z78" i="35"/>
  <c r="Z77" i="35"/>
  <c r="AA43" i="35"/>
  <c r="AB45" i="35" s="1"/>
  <c r="AA42" i="35"/>
  <c r="AB44" i="35" s="1"/>
  <c r="AB41" i="35"/>
  <c r="Z68" i="35"/>
  <c r="AA389" i="35" s="1"/>
  <c r="AA66" i="35"/>
  <c r="Z67" i="35"/>
  <c r="Y70" i="35"/>
  <c r="Y72" i="35" s="1"/>
  <c r="Y60" i="35"/>
  <c r="Y62" i="35" s="1"/>
  <c r="U265" i="35"/>
  <c r="Y85" i="35"/>
  <c r="Z391" i="35" s="1"/>
  <c r="Z80" i="35"/>
  <c r="X61" i="35"/>
  <c r="S22" i="38"/>
  <c r="V268" i="35"/>
  <c r="Z48" i="35"/>
  <c r="Z47" i="35"/>
  <c r="Z52" i="35" s="1"/>
  <c r="Z50" i="35"/>
  <c r="AA385" i="35" s="1"/>
  <c r="Y51" i="35"/>
  <c r="X91" i="35"/>
  <c r="U432" i="35" s="1"/>
  <c r="V222" i="35"/>
  <c r="Z79" i="35"/>
  <c r="Y82" i="35"/>
  <c r="Y87" i="35" s="1"/>
  <c r="Y83" i="35"/>
  <c r="AA56" i="35"/>
  <c r="Z58" i="35"/>
  <c r="AA387" i="35" s="1"/>
  <c r="Z57" i="35"/>
  <c r="AA386" i="35" s="1"/>
  <c r="W93" i="35"/>
  <c r="E239" i="3"/>
  <c r="E203" i="3"/>
  <c r="E221" i="3"/>
  <c r="N72" i="10"/>
  <c r="O72" i="10" s="1"/>
  <c r="N82" i="10"/>
  <c r="N62" i="10"/>
  <c r="O62" i="10" s="1"/>
  <c r="O47" i="10"/>
  <c r="D413" i="10"/>
  <c r="D414" i="10"/>
  <c r="D416" i="10" s="1"/>
  <c r="D415" i="10" s="1"/>
  <c r="Z390" i="35" l="1"/>
  <c r="AB389" i="39"/>
  <c r="O216" i="37"/>
  <c r="O215" i="37"/>
  <c r="P214" i="37" s="1"/>
  <c r="P217" i="37" s="1"/>
  <c r="AB384" i="39"/>
  <c r="AB390" i="39"/>
  <c r="AA388" i="35"/>
  <c r="AA384" i="35"/>
  <c r="AH62" i="46"/>
  <c r="AG68" i="46"/>
  <c r="AG56" i="46" s="1"/>
  <c r="AB391" i="39"/>
  <c r="AI59" i="46"/>
  <c r="AH65" i="46"/>
  <c r="AH53" i="46" s="1"/>
  <c r="AH63" i="46"/>
  <c r="AG69" i="46"/>
  <c r="AG57" i="46" s="1"/>
  <c r="AG94" i="46"/>
  <c r="AF100" i="46"/>
  <c r="AF88" i="46" s="1"/>
  <c r="AH60" i="46"/>
  <c r="AG66" i="46"/>
  <c r="AG54" i="46" s="1"/>
  <c r="AI93" i="46"/>
  <c r="AH99" i="46"/>
  <c r="AH87" i="46" s="1"/>
  <c r="AH101" i="46"/>
  <c r="AH89" i="46" s="1"/>
  <c r="AI95" i="46"/>
  <c r="AG102" i="46"/>
  <c r="AG90" i="46" s="1"/>
  <c r="AH96" i="46"/>
  <c r="AH103" i="46"/>
  <c r="AH91" i="46" s="1"/>
  <c r="AI97" i="46"/>
  <c r="AI61" i="46"/>
  <c r="AH67" i="46"/>
  <c r="AH55" i="46" s="1"/>
  <c r="AH29" i="46"/>
  <c r="AG35" i="46"/>
  <c r="AG23" i="46" s="1"/>
  <c r="AH28" i="46"/>
  <c r="AG34" i="46"/>
  <c r="AG22" i="46" s="1"/>
  <c r="AH31" i="46"/>
  <c r="AG37" i="46"/>
  <c r="AG25" i="46" s="1"/>
  <c r="AG36" i="46"/>
  <c r="AG24" i="46" s="1"/>
  <c r="AH30" i="46"/>
  <c r="AH27" i="46"/>
  <c r="AG33" i="46"/>
  <c r="AG21" i="46" s="1"/>
  <c r="V21" i="37"/>
  <c r="Y441" i="39" s="1"/>
  <c r="X441" i="35"/>
  <c r="I373" i="39"/>
  <c r="J96" i="42"/>
  <c r="O125" i="39"/>
  <c r="O125" i="35"/>
  <c r="N232" i="41"/>
  <c r="N230" i="41" s="1"/>
  <c r="O229" i="41" s="1"/>
  <c r="O234" i="37"/>
  <c r="O233" i="37" s="1"/>
  <c r="P232" i="37" s="1"/>
  <c r="O214" i="41"/>
  <c r="O212" i="41" s="1"/>
  <c r="P211" i="41" s="1"/>
  <c r="M196" i="41"/>
  <c r="M195" i="41"/>
  <c r="K372" i="35"/>
  <c r="K95" i="38"/>
  <c r="K97" i="38" s="1"/>
  <c r="K62" i="37" s="1"/>
  <c r="T313" i="39"/>
  <c r="M199" i="37"/>
  <c r="M197" i="37" s="1"/>
  <c r="N196" i="37" s="1"/>
  <c r="Z61" i="39"/>
  <c r="AA49" i="39"/>
  <c r="Y93" i="39"/>
  <c r="AC42" i="39"/>
  <c r="AD44" i="39" s="1"/>
  <c r="AC43" i="39"/>
  <c r="AD45" i="39" s="1"/>
  <c r="AD41" i="39"/>
  <c r="AB82" i="39"/>
  <c r="AB83" i="39"/>
  <c r="AC79" i="39"/>
  <c r="Z71" i="39"/>
  <c r="Y95" i="39"/>
  <c r="AB85" i="39"/>
  <c r="AC80" i="39"/>
  <c r="AC78" i="39"/>
  <c r="AC77" i="39"/>
  <c r="AD76" i="39"/>
  <c r="Y265" i="39"/>
  <c r="AB67" i="39"/>
  <c r="AC388" i="39" s="1"/>
  <c r="AB68" i="39"/>
  <c r="AC66" i="39"/>
  <c r="AA60" i="39"/>
  <c r="AA61" i="39" s="1"/>
  <c r="AA84" i="39"/>
  <c r="AA92" i="39"/>
  <c r="AA86" i="39"/>
  <c r="AA94" i="39"/>
  <c r="AA51" i="39"/>
  <c r="Z91" i="39"/>
  <c r="W432" i="39" s="1"/>
  <c r="AB48" i="39"/>
  <c r="AB47" i="39"/>
  <c r="AB52" i="39" s="1"/>
  <c r="AB50" i="39"/>
  <c r="AC385" i="39" s="1"/>
  <c r="AA70" i="39"/>
  <c r="V102" i="39"/>
  <c r="AB58" i="39"/>
  <c r="AC387" i="39" s="1"/>
  <c r="AC56" i="39"/>
  <c r="AB57" i="39"/>
  <c r="AC386" i="39" s="1"/>
  <c r="AA87" i="39"/>
  <c r="V222" i="39"/>
  <c r="U102" i="35"/>
  <c r="W22" i="41"/>
  <c r="V21" i="41"/>
  <c r="R8" i="42"/>
  <c r="S22" i="42"/>
  <c r="Y61" i="35"/>
  <c r="Y71" i="35"/>
  <c r="Y91" i="35"/>
  <c r="V432" i="35" s="1"/>
  <c r="AB56" i="35"/>
  <c r="AA57" i="35"/>
  <c r="AB386" i="35" s="1"/>
  <c r="AA58" i="35"/>
  <c r="AB387" i="35" s="1"/>
  <c r="W222" i="35"/>
  <c r="AB42" i="35"/>
  <c r="AC44" i="35" s="1"/>
  <c r="AC41" i="35"/>
  <c r="AB43" i="35"/>
  <c r="AC45" i="35" s="1"/>
  <c r="AA48" i="35"/>
  <c r="AA47" i="35"/>
  <c r="AA52" i="35" s="1"/>
  <c r="AB76" i="35"/>
  <c r="AA78" i="35"/>
  <c r="AA77" i="35"/>
  <c r="T22" i="38"/>
  <c r="W268" i="35"/>
  <c r="AA79" i="35"/>
  <c r="Z83" i="35"/>
  <c r="Z82" i="35"/>
  <c r="Z87" i="35" s="1"/>
  <c r="X93" i="35"/>
  <c r="Y94" i="35"/>
  <c r="Y86" i="35"/>
  <c r="U313" i="35"/>
  <c r="X95" i="35"/>
  <c r="Y84" i="35"/>
  <c r="Y92" i="35"/>
  <c r="V22" i="37"/>
  <c r="Y442" i="39" s="1"/>
  <c r="X442" i="35"/>
  <c r="S8" i="38"/>
  <c r="Z60" i="35"/>
  <c r="Z62" i="35" s="1"/>
  <c r="Z49" i="35"/>
  <c r="Z70" i="35"/>
  <c r="Z71" i="35" s="1"/>
  <c r="Z85" i="35"/>
  <c r="AA391" i="35" s="1"/>
  <c r="AA80" i="35"/>
  <c r="AA50" i="35"/>
  <c r="AB385" i="35" s="1"/>
  <c r="Z51" i="35"/>
  <c r="V265" i="35"/>
  <c r="AA67" i="35"/>
  <c r="AB66" i="35"/>
  <c r="AA68" i="35"/>
  <c r="AB389" i="35" s="1"/>
  <c r="O82" i="10"/>
  <c r="N83" i="10"/>
  <c r="E413" i="10"/>
  <c r="F413" i="10" s="1"/>
  <c r="G413" i="10" s="1"/>
  <c r="H413" i="10" s="1"/>
  <c r="I413" i="10" s="1"/>
  <c r="J413" i="10" s="1"/>
  <c r="K413" i="10" s="1"/>
  <c r="L413" i="10" s="1"/>
  <c r="M413" i="10" s="1"/>
  <c r="N413" i="10" s="1"/>
  <c r="O413" i="10" s="1"/>
  <c r="P413" i="10" s="1"/>
  <c r="Q413" i="10" s="1"/>
  <c r="R413" i="10" s="1"/>
  <c r="S413" i="10" s="1"/>
  <c r="T413" i="10" s="1"/>
  <c r="U413" i="10" s="1"/>
  <c r="V413" i="10" s="1"/>
  <c r="W413" i="10" s="1"/>
  <c r="X413" i="10" s="1"/>
  <c r="Y413" i="10" s="1"/>
  <c r="Z413" i="10" s="1"/>
  <c r="AA413" i="10" s="1"/>
  <c r="AB413" i="10" s="1"/>
  <c r="AC413" i="10" s="1"/>
  <c r="AD413" i="10" s="1"/>
  <c r="AE413" i="10" s="1"/>
  <c r="AF413" i="10" s="1"/>
  <c r="AG413" i="10" s="1"/>
  <c r="AH413" i="10" s="1"/>
  <c r="AI413" i="10" s="1"/>
  <c r="AJ413" i="10" s="1"/>
  <c r="AK413" i="10" s="1"/>
  <c r="AL413" i="10" s="1"/>
  <c r="AM413" i="10" s="1"/>
  <c r="AN413" i="10" s="1"/>
  <c r="AO413" i="10" s="1"/>
  <c r="AP413" i="10" s="1"/>
  <c r="AQ413" i="10" s="1"/>
  <c r="AR413" i="10" s="1"/>
  <c r="AS413" i="10" s="1"/>
  <c r="AT413" i="10" s="1"/>
  <c r="AU413" i="10" s="1"/>
  <c r="AV413" i="10" s="1"/>
  <c r="AW413" i="10" s="1"/>
  <c r="AX413" i="10" s="1"/>
  <c r="AY413" i="10" s="1"/>
  <c r="AZ413" i="10" s="1"/>
  <c r="BA413" i="10" s="1"/>
  <c r="BB413" i="10" s="1"/>
  <c r="D199" i="3"/>
  <c r="D217" i="3" s="1"/>
  <c r="E219" i="3"/>
  <c r="F218" i="3" s="1"/>
  <c r="F221" i="3" s="1"/>
  <c r="E237" i="3"/>
  <c r="F236" i="3" s="1"/>
  <c r="F238" i="3" s="1"/>
  <c r="E201" i="3"/>
  <c r="F200" i="3" s="1"/>
  <c r="E414" i="10"/>
  <c r="E417" i="10" s="1"/>
  <c r="AC389" i="39" l="1"/>
  <c r="AA390" i="35"/>
  <c r="P216" i="37"/>
  <c r="AC384" i="39"/>
  <c r="P215" i="37"/>
  <c r="Q214" i="37" s="1"/>
  <c r="Q217" i="37" s="1"/>
  <c r="AB384" i="35"/>
  <c r="AC390" i="39"/>
  <c r="AB388" i="35"/>
  <c r="AC391" i="39"/>
  <c r="AH68" i="46"/>
  <c r="AH56" i="46" s="1"/>
  <c r="AI62" i="46"/>
  <c r="AJ59" i="46"/>
  <c r="AI65" i="46"/>
  <c r="AI53" i="46" s="1"/>
  <c r="AI63" i="46"/>
  <c r="AH69" i="46"/>
  <c r="AH57" i="46" s="1"/>
  <c r="AG100" i="46"/>
  <c r="AG88" i="46" s="1"/>
  <c r="AH94" i="46"/>
  <c r="AH66" i="46"/>
  <c r="AH54" i="46" s="1"/>
  <c r="AI60" i="46"/>
  <c r="AI101" i="46"/>
  <c r="AI89" i="46" s="1"/>
  <c r="AJ95" i="46"/>
  <c r="AI103" i="46"/>
  <c r="AI91" i="46" s="1"/>
  <c r="AJ97" i="46"/>
  <c r="AH102" i="46"/>
  <c r="AH90" i="46" s="1"/>
  <c r="AI96" i="46"/>
  <c r="AI99" i="46"/>
  <c r="AI87" i="46" s="1"/>
  <c r="AJ93" i="46"/>
  <c r="AI67" i="46"/>
  <c r="AI55" i="46" s="1"/>
  <c r="AJ61" i="46"/>
  <c r="AI31" i="46"/>
  <c r="AH37" i="46"/>
  <c r="AH25" i="46" s="1"/>
  <c r="AH36" i="46"/>
  <c r="AH24" i="46" s="1"/>
  <c r="AI30" i="46"/>
  <c r="AH34" i="46"/>
  <c r="AH22" i="46" s="1"/>
  <c r="AI28" i="46"/>
  <c r="AI27" i="46"/>
  <c r="AH33" i="46"/>
  <c r="AH21" i="46" s="1"/>
  <c r="AI29" i="46"/>
  <c r="AH35" i="46"/>
  <c r="AH23" i="46" s="1"/>
  <c r="Y441" i="35"/>
  <c r="W21" i="37"/>
  <c r="Z441" i="39" s="1"/>
  <c r="J372" i="39"/>
  <c r="J95" i="42"/>
  <c r="J97" i="42" s="1"/>
  <c r="J62" i="41" s="1"/>
  <c r="P125" i="39"/>
  <c r="P125" i="35"/>
  <c r="O231" i="41"/>
  <c r="P234" i="37"/>
  <c r="P235" i="37"/>
  <c r="P233" i="37" s="1"/>
  <c r="Q232" i="37" s="1"/>
  <c r="O232" i="41"/>
  <c r="P214" i="41"/>
  <c r="P213" i="41"/>
  <c r="P212" i="41" s="1"/>
  <c r="Q211" i="41" s="1"/>
  <c r="M194" i="41"/>
  <c r="N193" i="41" s="1"/>
  <c r="U313" i="39"/>
  <c r="K374" i="35"/>
  <c r="L96" i="38" s="1"/>
  <c r="K375" i="35"/>
  <c r="N199" i="37"/>
  <c r="N198" i="37"/>
  <c r="AA62" i="39"/>
  <c r="AA91" i="39"/>
  <c r="X432" i="39" s="1"/>
  <c r="AB49" i="39"/>
  <c r="AB94" i="39"/>
  <c r="AB86" i="39"/>
  <c r="W222" i="39"/>
  <c r="AA71" i="39"/>
  <c r="Z93" i="39"/>
  <c r="AC83" i="39"/>
  <c r="AC82" i="39"/>
  <c r="AD79" i="39"/>
  <c r="W102" i="39"/>
  <c r="Z95" i="39"/>
  <c r="AA72" i="39"/>
  <c r="AC85" i="39"/>
  <c r="AD80" i="39"/>
  <c r="AD43" i="39"/>
  <c r="AE45" i="39" s="1"/>
  <c r="AD42" i="39"/>
  <c r="AE44" i="39" s="1"/>
  <c r="AE41" i="39"/>
  <c r="AD56" i="39"/>
  <c r="AC58" i="39"/>
  <c r="AD387" i="39" s="1"/>
  <c r="AC57" i="39"/>
  <c r="AD386" i="39" s="1"/>
  <c r="AB51" i="39"/>
  <c r="AC68" i="39"/>
  <c r="AD389" i="39" s="1"/>
  <c r="AD66" i="39"/>
  <c r="AC67" i="39"/>
  <c r="AD388" i="39" s="1"/>
  <c r="AB84" i="39"/>
  <c r="AB92" i="39"/>
  <c r="AC50" i="39"/>
  <c r="AD385" i="39" s="1"/>
  <c r="AB70" i="39"/>
  <c r="AB71" i="39" s="1"/>
  <c r="Z265" i="39"/>
  <c r="AD77" i="39"/>
  <c r="AE76" i="39"/>
  <c r="AD78" i="39"/>
  <c r="AB60" i="39"/>
  <c r="AB62" i="39" s="1"/>
  <c r="AB87" i="39"/>
  <c r="AC48" i="39"/>
  <c r="AD384" i="39" s="1"/>
  <c r="AC47" i="39"/>
  <c r="AC52" i="39" s="1"/>
  <c r="AA51" i="35"/>
  <c r="V102" i="35"/>
  <c r="X22" i="41"/>
  <c r="T22" i="42"/>
  <c r="W21" i="41"/>
  <c r="S8" i="42"/>
  <c r="Y95" i="35"/>
  <c r="Y93" i="35"/>
  <c r="Z72" i="35"/>
  <c r="AA82" i="35"/>
  <c r="AA87" i="35" s="1"/>
  <c r="AB79" i="35"/>
  <c r="AA83" i="35"/>
  <c r="AB390" i="35" s="1"/>
  <c r="Z61" i="35"/>
  <c r="T8" i="38"/>
  <c r="Z91" i="35"/>
  <c r="W432" i="35" s="1"/>
  <c r="AA85" i="35"/>
  <c r="AB391" i="35" s="1"/>
  <c r="AB80" i="35"/>
  <c r="Z92" i="35"/>
  <c r="Z84" i="35"/>
  <c r="AB50" i="35"/>
  <c r="AC385" i="35" s="1"/>
  <c r="X222" i="35"/>
  <c r="AA60" i="35"/>
  <c r="AA62" i="35" s="1"/>
  <c r="AB58" i="35"/>
  <c r="AC387" i="35" s="1"/>
  <c r="AC56" i="35"/>
  <c r="AB57" i="35"/>
  <c r="AC386" i="35" s="1"/>
  <c r="AA70" i="35"/>
  <c r="AA72" i="35" s="1"/>
  <c r="W265" i="35"/>
  <c r="U22" i="38"/>
  <c r="X268" i="35"/>
  <c r="AC42" i="35"/>
  <c r="AD44" i="35" s="1"/>
  <c r="AD41" i="35"/>
  <c r="AC43" i="35"/>
  <c r="AD45" i="35" s="1"/>
  <c r="Z94" i="35"/>
  <c r="Z86" i="35"/>
  <c r="V313" i="35"/>
  <c r="Y442" i="35"/>
  <c r="W22" i="37"/>
  <c r="Z442" i="39" s="1"/>
  <c r="AB78" i="35"/>
  <c r="AC76" i="35"/>
  <c r="AB77" i="35"/>
  <c r="AB67" i="35"/>
  <c r="AB68" i="35"/>
  <c r="AC389" i="35" s="1"/>
  <c r="AC66" i="35"/>
  <c r="AA49" i="35"/>
  <c r="AB47" i="35"/>
  <c r="AB52" i="35" s="1"/>
  <c r="AB48" i="35"/>
  <c r="O83" i="10"/>
  <c r="F220" i="3"/>
  <c r="F219" i="3" s="1"/>
  <c r="G218" i="3" s="1"/>
  <c r="G220" i="3" s="1"/>
  <c r="F239" i="3"/>
  <c r="F202" i="3"/>
  <c r="F203" i="3"/>
  <c r="E416" i="10"/>
  <c r="E415" i="10" s="1"/>
  <c r="F414" i="10" s="1"/>
  <c r="F417" i="10" s="1"/>
  <c r="D21" i="1"/>
  <c r="G276" i="10"/>
  <c r="AC384" i="35" l="1"/>
  <c r="Q216" i="37"/>
  <c r="N197" i="37"/>
  <c r="O196" i="37" s="1"/>
  <c r="O199" i="37" s="1"/>
  <c r="Q215" i="37"/>
  <c r="R214" i="37" s="1"/>
  <c r="R216" i="37" s="1"/>
  <c r="AC388" i="35"/>
  <c r="AD390" i="39"/>
  <c r="AD391" i="39"/>
  <c r="O230" i="41"/>
  <c r="P229" i="41" s="1"/>
  <c r="P231" i="41" s="1"/>
  <c r="Q235" i="37"/>
  <c r="Q234" i="37"/>
  <c r="Q233" i="37" s="1"/>
  <c r="R232" i="37" s="1"/>
  <c r="AJ62" i="46"/>
  <c r="AI68" i="46"/>
  <c r="AI56" i="46" s="1"/>
  <c r="AK59" i="46"/>
  <c r="AJ65" i="46"/>
  <c r="AJ53" i="46" s="1"/>
  <c r="I161" i="2"/>
  <c r="F93" i="2"/>
  <c r="D161" i="2"/>
  <c r="F161" i="2"/>
  <c r="N161" i="2"/>
  <c r="N93" i="2"/>
  <c r="H26" i="2"/>
  <c r="D26" i="2"/>
  <c r="D93" i="2"/>
  <c r="N26" i="2"/>
  <c r="I93" i="2"/>
  <c r="I26" i="2"/>
  <c r="K161" i="2"/>
  <c r="K26" i="2"/>
  <c r="L93" i="2"/>
  <c r="H161" i="2"/>
  <c r="L26" i="2"/>
  <c r="G26" i="2"/>
  <c r="K93" i="2"/>
  <c r="M26" i="2"/>
  <c r="J161" i="2"/>
  <c r="M93" i="2"/>
  <c r="G93" i="2"/>
  <c r="F26" i="2"/>
  <c r="E161" i="2"/>
  <c r="M161" i="2"/>
  <c r="G161" i="2"/>
  <c r="J26" i="2"/>
  <c r="J93" i="2"/>
  <c r="L161" i="2"/>
  <c r="H93" i="2"/>
  <c r="E93" i="2"/>
  <c r="D11" i="5"/>
  <c r="AJ63" i="46"/>
  <c r="AI69" i="46"/>
  <c r="AI57" i="46" s="1"/>
  <c r="Z441" i="35"/>
  <c r="AH100" i="46"/>
  <c r="AH88" i="46" s="1"/>
  <c r="AI94" i="46"/>
  <c r="AJ60" i="46"/>
  <c r="AI66" i="46"/>
  <c r="AI54" i="46" s="1"/>
  <c r="AI102" i="46"/>
  <c r="AI90" i="46" s="1"/>
  <c r="AJ96" i="46"/>
  <c r="AK97" i="46"/>
  <c r="AJ103" i="46"/>
  <c r="AJ91" i="46" s="1"/>
  <c r="AK93" i="46"/>
  <c r="AJ99" i="46"/>
  <c r="AJ87" i="46" s="1"/>
  <c r="AK95" i="46"/>
  <c r="AJ101" i="46"/>
  <c r="AJ89" i="46" s="1"/>
  <c r="AJ67" i="46"/>
  <c r="AJ55" i="46" s="1"/>
  <c r="AK61" i="46"/>
  <c r="AI36" i="46"/>
  <c r="AI24" i="46" s="1"/>
  <c r="AJ30" i="46"/>
  <c r="AJ27" i="46"/>
  <c r="AI33" i="46"/>
  <c r="AI21" i="46" s="1"/>
  <c r="AI34" i="46"/>
  <c r="AI22" i="46" s="1"/>
  <c r="AJ28" i="46"/>
  <c r="AI35" i="46"/>
  <c r="AI23" i="46" s="1"/>
  <c r="AJ29" i="46"/>
  <c r="AJ31" i="46"/>
  <c r="AI37" i="46"/>
  <c r="AI25" i="46" s="1"/>
  <c r="X21" i="37"/>
  <c r="AA441" i="39" s="1"/>
  <c r="J374" i="39"/>
  <c r="K96" i="42" s="1"/>
  <c r="J375" i="39"/>
  <c r="K373" i="35"/>
  <c r="L95" i="38" s="1"/>
  <c r="L97" i="38" s="1"/>
  <c r="L62" i="37" s="1"/>
  <c r="Q125" i="35"/>
  <c r="Q125" i="39"/>
  <c r="Q214" i="41"/>
  <c r="Q213" i="41"/>
  <c r="Q212" i="41" s="1"/>
  <c r="R211" i="41" s="1"/>
  <c r="N196" i="41"/>
  <c r="N195" i="41"/>
  <c r="N194" i="41" s="1"/>
  <c r="O193" i="41" s="1"/>
  <c r="V313" i="39"/>
  <c r="AA93" i="39"/>
  <c r="AA95" i="39"/>
  <c r="AB91" i="39"/>
  <c r="Y432" i="39" s="1"/>
  <c r="AB72" i="39"/>
  <c r="AC49" i="39"/>
  <c r="AC51" i="39"/>
  <c r="AD50" i="39"/>
  <c r="AE385" i="39" s="1"/>
  <c r="X222" i="39"/>
  <c r="AB61" i="39"/>
  <c r="X102" i="39"/>
  <c r="AC70" i="39"/>
  <c r="AC72" i="39" s="1"/>
  <c r="AC86" i="39"/>
  <c r="AC94" i="39"/>
  <c r="AD85" i="39"/>
  <c r="AE80" i="39"/>
  <c r="AC60" i="39"/>
  <c r="AC61" i="39" s="1"/>
  <c r="AE78" i="39"/>
  <c r="AF76" i="39"/>
  <c r="AE77" i="39"/>
  <c r="AD47" i="39"/>
  <c r="AD52" i="39" s="1"/>
  <c r="AD48" i="39"/>
  <c r="AE384" i="39" s="1"/>
  <c r="AA265" i="39"/>
  <c r="AD82" i="39"/>
  <c r="AD87" i="39" s="1"/>
  <c r="AD83" i="39"/>
  <c r="AE79" i="39"/>
  <c r="AD58" i="39"/>
  <c r="AE387" i="39" s="1"/>
  <c r="AD57" i="39"/>
  <c r="AE386" i="39" s="1"/>
  <c r="AE56" i="39"/>
  <c r="AC87" i="39"/>
  <c r="AD67" i="39"/>
  <c r="AE388" i="39" s="1"/>
  <c r="AE66" i="39"/>
  <c r="AD68" i="39"/>
  <c r="AE389" i="39" s="1"/>
  <c r="AE42" i="39"/>
  <c r="AF44" i="39" s="1"/>
  <c r="AF41" i="39"/>
  <c r="AE43" i="39"/>
  <c r="AF45" i="39" s="1"/>
  <c r="AC84" i="39"/>
  <c r="AC92" i="39"/>
  <c r="W102" i="35"/>
  <c r="X21" i="41"/>
  <c r="U22" i="42"/>
  <c r="T8" i="42"/>
  <c r="Y22" i="41"/>
  <c r="Z95" i="35"/>
  <c r="AB49" i="35"/>
  <c r="AA71" i="35"/>
  <c r="AA61" i="35"/>
  <c r="Z93" i="35"/>
  <c r="AA86" i="35"/>
  <c r="AA94" i="35"/>
  <c r="U8" i="38"/>
  <c r="AA84" i="35"/>
  <c r="AA92" i="35"/>
  <c r="AB70" i="35"/>
  <c r="AB72" i="35" s="1"/>
  <c r="AC78" i="35"/>
  <c r="AC77" i="35"/>
  <c r="AD76" i="35"/>
  <c r="AC50" i="35"/>
  <c r="AD385" i="35" s="1"/>
  <c r="AC67" i="35"/>
  <c r="AD66" i="35"/>
  <c r="AC68" i="35"/>
  <c r="AD389" i="35" s="1"/>
  <c r="AB83" i="35"/>
  <c r="AC390" i="35" s="1"/>
  <c r="AB82" i="35"/>
  <c r="AB87" i="35" s="1"/>
  <c r="AC79" i="35"/>
  <c r="Y222" i="35"/>
  <c r="AB51" i="35"/>
  <c r="W313" i="35"/>
  <c r="AC47" i="35"/>
  <c r="AC52" i="35" s="1"/>
  <c r="AC48" i="35"/>
  <c r="AD384" i="35" s="1"/>
  <c r="AB60" i="35"/>
  <c r="AB61" i="35" s="1"/>
  <c r="AA91" i="35"/>
  <c r="X432" i="35" s="1"/>
  <c r="Z442" i="35"/>
  <c r="X22" i="37"/>
  <c r="AA442" i="39" s="1"/>
  <c r="AC58" i="35"/>
  <c r="AD387" i="35" s="1"/>
  <c r="AC57" i="35"/>
  <c r="AD386" i="35" s="1"/>
  <c r="AD56" i="35"/>
  <c r="AB85" i="35"/>
  <c r="AC391" i="35" s="1"/>
  <c r="AC80" i="35"/>
  <c r="AD42" i="35"/>
  <c r="AE44" i="35" s="1"/>
  <c r="AE41" i="35"/>
  <c r="AD43" i="35"/>
  <c r="AE45" i="35" s="1"/>
  <c r="V22" i="38"/>
  <c r="Y268" i="35"/>
  <c r="X265" i="35"/>
  <c r="F237" i="3"/>
  <c r="G236" i="3" s="1"/>
  <c r="G238" i="3" s="1"/>
  <c r="G221" i="3"/>
  <c r="F201" i="3"/>
  <c r="G200" i="3" s="1"/>
  <c r="G203" i="3" s="1"/>
  <c r="F416" i="10"/>
  <c r="AD388" i="35" l="1"/>
  <c r="O198" i="37"/>
  <c r="R217" i="37"/>
  <c r="O197" i="37"/>
  <c r="P196" i="37" s="1"/>
  <c r="P198" i="37" s="1"/>
  <c r="P232" i="41"/>
  <c r="P230" i="41" s="1"/>
  <c r="Q229" i="41" s="1"/>
  <c r="R215" i="37"/>
  <c r="S214" i="37" s="1"/>
  <c r="S217" i="37" s="1"/>
  <c r="AE390" i="39"/>
  <c r="AE391" i="39"/>
  <c r="R235" i="37"/>
  <c r="R234" i="37"/>
  <c r="AK62" i="46"/>
  <c r="AJ68" i="46"/>
  <c r="AJ56" i="46" s="1"/>
  <c r="AK65" i="46"/>
  <c r="AK53" i="46" s="1"/>
  <c r="AL59" i="46"/>
  <c r="O93" i="2"/>
  <c r="AK63" i="46"/>
  <c r="AJ69" i="46"/>
  <c r="AJ57" i="46" s="1"/>
  <c r="O161" i="2"/>
  <c r="AI100" i="46"/>
  <c r="AI88" i="46" s="1"/>
  <c r="AJ94" i="46"/>
  <c r="AK60" i="46"/>
  <c r="AJ66" i="46"/>
  <c r="AJ54" i="46" s="1"/>
  <c r="AL97" i="46"/>
  <c r="AK103" i="46"/>
  <c r="AK91" i="46" s="1"/>
  <c r="AK99" i="46"/>
  <c r="AK87" i="46" s="1"/>
  <c r="AL93" i="46"/>
  <c r="AK96" i="46"/>
  <c r="AJ102" i="46"/>
  <c r="AJ90" i="46" s="1"/>
  <c r="AK101" i="46"/>
  <c r="AK89" i="46" s="1"/>
  <c r="AL95" i="46"/>
  <c r="AK67" i="46"/>
  <c r="AK55" i="46" s="1"/>
  <c r="AL61" i="46"/>
  <c r="AK28" i="46"/>
  <c r="AJ34" i="46"/>
  <c r="AJ22" i="46" s="1"/>
  <c r="AK27" i="46"/>
  <c r="AJ33" i="46"/>
  <c r="AJ21" i="46" s="1"/>
  <c r="AJ36" i="46"/>
  <c r="AJ24" i="46" s="1"/>
  <c r="AK30" i="46"/>
  <c r="AJ35" i="46"/>
  <c r="AJ23" i="46" s="1"/>
  <c r="AK29" i="46"/>
  <c r="AJ37" i="46"/>
  <c r="AJ25" i="46" s="1"/>
  <c r="AK31" i="46"/>
  <c r="Y21" i="37"/>
  <c r="AB441" i="39" s="1"/>
  <c r="AA441" i="35"/>
  <c r="J373" i="39"/>
  <c r="K95" i="42" s="1"/>
  <c r="K97" i="42" s="1"/>
  <c r="K62" i="41" s="1"/>
  <c r="L372" i="35"/>
  <c r="L375" i="35" s="1"/>
  <c r="R125" i="39"/>
  <c r="R125" i="35"/>
  <c r="R214" i="41"/>
  <c r="R213" i="41"/>
  <c r="O195" i="41"/>
  <c r="O196" i="41"/>
  <c r="O194" i="41" s="1"/>
  <c r="P193" i="41" s="1"/>
  <c r="W313" i="39"/>
  <c r="AC62" i="39"/>
  <c r="AB95" i="39"/>
  <c r="AB93" i="39"/>
  <c r="AC91" i="39"/>
  <c r="Z432" i="39" s="1"/>
  <c r="AG41" i="39"/>
  <c r="AF43" i="39"/>
  <c r="AG45" i="39" s="1"/>
  <c r="AF42" i="39"/>
  <c r="AG44" i="39" s="1"/>
  <c r="AD60" i="39"/>
  <c r="AD61" i="39" s="1"/>
  <c r="AD49" i="39"/>
  <c r="AE48" i="39"/>
  <c r="AF384" i="39" s="1"/>
  <c r="AE47" i="39"/>
  <c r="AE52" i="39" s="1"/>
  <c r="AE82" i="39"/>
  <c r="AE87" i="39" s="1"/>
  <c r="AE83" i="39"/>
  <c r="AF79" i="39"/>
  <c r="AC71" i="39"/>
  <c r="AD51" i="39"/>
  <c r="AB265" i="39"/>
  <c r="AF77" i="39"/>
  <c r="AG76" i="39"/>
  <c r="AF78" i="39"/>
  <c r="AD70" i="39"/>
  <c r="AD72" i="39" s="1"/>
  <c r="AD92" i="39"/>
  <c r="AD84" i="39"/>
  <c r="AD86" i="39"/>
  <c r="AD94" i="39"/>
  <c r="AE68" i="39"/>
  <c r="AF389" i="39" s="1"/>
  <c r="AF66" i="39"/>
  <c r="AE67" i="39"/>
  <c r="AF388" i="39" s="1"/>
  <c r="AE85" i="39"/>
  <c r="AF80" i="39"/>
  <c r="Y102" i="39"/>
  <c r="AE50" i="39"/>
  <c r="AF385" i="39" s="1"/>
  <c r="AE58" i="39"/>
  <c r="AF387" i="39" s="1"/>
  <c r="AE57" i="39"/>
  <c r="AF386" i="39" s="1"/>
  <c r="AF56" i="39"/>
  <c r="Y222" i="39"/>
  <c r="X102" i="35"/>
  <c r="U8" i="42"/>
  <c r="Y21" i="41"/>
  <c r="Z22" i="41"/>
  <c r="V22" i="42"/>
  <c r="AB62" i="35"/>
  <c r="AC49" i="35"/>
  <c r="AB91" i="35"/>
  <c r="Y432" i="35" s="1"/>
  <c r="AB71" i="35"/>
  <c r="AE66" i="35"/>
  <c r="AD68" i="35"/>
  <c r="AE389" i="35" s="1"/>
  <c r="AD67" i="35"/>
  <c r="AE388" i="35" s="1"/>
  <c r="AD50" i="35"/>
  <c r="AE385" i="35" s="1"/>
  <c r="AF41" i="35"/>
  <c r="AE43" i="35"/>
  <c r="AF45" i="35" s="1"/>
  <c r="AE42" i="35"/>
  <c r="AF44" i="35" s="1"/>
  <c r="AB92" i="35"/>
  <c r="AB84" i="35"/>
  <c r="AC70" i="35"/>
  <c r="AC71" i="35" s="1"/>
  <c r="Y22" i="37"/>
  <c r="AB442" i="39" s="1"/>
  <c r="AA442" i="35"/>
  <c r="AC51" i="35"/>
  <c r="AD48" i="35"/>
  <c r="AE384" i="35" s="1"/>
  <c r="AD47" i="35"/>
  <c r="AD52" i="35" s="1"/>
  <c r="AD78" i="35"/>
  <c r="AE76" i="35"/>
  <c r="AD77" i="35"/>
  <c r="AC83" i="35"/>
  <c r="AD390" i="35" s="1"/>
  <c r="AC82" i="35"/>
  <c r="AD79" i="35"/>
  <c r="W22" i="38"/>
  <c r="Z268" i="35"/>
  <c r="V8" i="38"/>
  <c r="AD58" i="35"/>
  <c r="AE387" i="35" s="1"/>
  <c r="AD57" i="35"/>
  <c r="AE386" i="35" s="1"/>
  <c r="AE56" i="35"/>
  <c r="AD80" i="35"/>
  <c r="AC85" i="35"/>
  <c r="AD391" i="35" s="1"/>
  <c r="AA95" i="35"/>
  <c r="Z222" i="35"/>
  <c r="AB86" i="35"/>
  <c r="AB94" i="35"/>
  <c r="Y265" i="35"/>
  <c r="AC60" i="35"/>
  <c r="AC62" i="35" s="1"/>
  <c r="X313" i="35"/>
  <c r="AA93" i="35"/>
  <c r="G239" i="3"/>
  <c r="G202" i="3"/>
  <c r="G201" i="3" s="1"/>
  <c r="H200" i="3" s="1"/>
  <c r="H203" i="3" s="1"/>
  <c r="G219" i="3"/>
  <c r="H218" i="3" s="1"/>
  <c r="H220" i="3" s="1"/>
  <c r="F415" i="10"/>
  <c r="G414" i="10" s="1"/>
  <c r="D10" i="1"/>
  <c r="D24" i="9"/>
  <c r="D25" i="9"/>
  <c r="D360" i="10"/>
  <c r="D361" i="10"/>
  <c r="D362" i="10"/>
  <c r="D364" i="10"/>
  <c r="D365" i="10"/>
  <c r="D366" i="10"/>
  <c r="D367" i="10"/>
  <c r="D368" i="10"/>
  <c r="D369" i="10"/>
  <c r="D370" i="10"/>
  <c r="D372" i="10"/>
  <c r="D373" i="10"/>
  <c r="D374" i="10"/>
  <c r="D375" i="10"/>
  <c r="E80" i="9"/>
  <c r="F80" i="9"/>
  <c r="G80" i="9"/>
  <c r="H80" i="9"/>
  <c r="I80" i="9"/>
  <c r="J80" i="9"/>
  <c r="K80" i="9"/>
  <c r="L80" i="9"/>
  <c r="N80" i="9"/>
  <c r="P80" i="9"/>
  <c r="Q80" i="9"/>
  <c r="R80" i="9"/>
  <c r="S80" i="9"/>
  <c r="T80" i="9"/>
  <c r="U80" i="9"/>
  <c r="V80" i="9"/>
  <c r="W80" i="9"/>
  <c r="X80" i="9"/>
  <c r="Y80" i="9"/>
  <c r="Z80" i="9"/>
  <c r="AA80" i="9"/>
  <c r="AB80" i="9"/>
  <c r="AC80" i="9"/>
  <c r="AD80" i="9"/>
  <c r="AE80" i="9"/>
  <c r="AF80" i="9"/>
  <c r="AG80" i="9"/>
  <c r="AH80" i="9"/>
  <c r="AI80" i="9"/>
  <c r="AJ80" i="9"/>
  <c r="AK80" i="9"/>
  <c r="AL80" i="9"/>
  <c r="AM80" i="9"/>
  <c r="AN80" i="9"/>
  <c r="AO80" i="9"/>
  <c r="AP80" i="9"/>
  <c r="AQ80" i="9"/>
  <c r="AR80" i="9"/>
  <c r="AS80" i="9"/>
  <c r="AT80" i="9"/>
  <c r="AU80" i="9"/>
  <c r="AV80" i="9"/>
  <c r="AW80" i="9"/>
  <c r="AX80" i="9"/>
  <c r="AY80" i="9"/>
  <c r="AZ80" i="9"/>
  <c r="BA80" i="9"/>
  <c r="BB80" i="9"/>
  <c r="BC80" i="9"/>
  <c r="BD80" i="9"/>
  <c r="D26" i="9"/>
  <c r="D30" i="9"/>
  <c r="D26" i="3"/>
  <c r="C14" i="3"/>
  <c r="C31" i="18" s="1"/>
  <c r="G26" i="3"/>
  <c r="C16" i="3"/>
  <c r="BE80" i="9"/>
  <c r="BF80" i="9"/>
  <c r="BG80" i="9"/>
  <c r="BH80" i="9"/>
  <c r="BI80" i="9"/>
  <c r="BJ80" i="9"/>
  <c r="BK80" i="9"/>
  <c r="F11" i="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 r="AE11" i="1" s="1"/>
  <c r="AF11" i="1" s="1"/>
  <c r="AG11" i="1" s="1"/>
  <c r="AH11" i="1" s="1"/>
  <c r="AI11" i="1" s="1"/>
  <c r="AJ11" i="1" s="1"/>
  <c r="AK11" i="1" s="1"/>
  <c r="AL11" i="1" s="1"/>
  <c r="AM11" i="1" s="1"/>
  <c r="AN11" i="1" s="1"/>
  <c r="AO11" i="1" s="1"/>
  <c r="AP11" i="1" s="1"/>
  <c r="AQ11" i="1" s="1"/>
  <c r="AR11" i="1" s="1"/>
  <c r="AS11" i="1" s="1"/>
  <c r="AT11" i="1" s="1"/>
  <c r="AU11" i="1" s="1"/>
  <c r="AV11" i="1" s="1"/>
  <c r="AW11" i="1" s="1"/>
  <c r="AX11" i="1" s="1"/>
  <c r="AY11" i="1" s="1"/>
  <c r="AZ11" i="1" s="1"/>
  <c r="BA11" i="1" s="1"/>
  <c r="BB11" i="1" s="1"/>
  <c r="BC11" i="1" s="1"/>
  <c r="BD11" i="1" s="1"/>
  <c r="BE11" i="1" s="1"/>
  <c r="BF11" i="1" s="1"/>
  <c r="BG11" i="1" s="1"/>
  <c r="BH11" i="1" s="1"/>
  <c r="BI11" i="1" s="1"/>
  <c r="BJ11" i="1" s="1"/>
  <c r="BK11" i="1" s="1"/>
  <c r="F15" i="1"/>
  <c r="D25" i="1"/>
  <c r="D31" i="1" s="1"/>
  <c r="E31" i="1" s="1"/>
  <c r="P82" i="10"/>
  <c r="P72" i="10"/>
  <c r="P62" i="10"/>
  <c r="Q62" i="10" s="1"/>
  <c r="O48" i="10"/>
  <c r="L47" i="10"/>
  <c r="K82" i="10"/>
  <c r="F40" i="10"/>
  <c r="N84" i="10" s="1"/>
  <c r="K72" i="10"/>
  <c r="K73" i="10" s="1"/>
  <c r="K62" i="10"/>
  <c r="K63" i="10" s="1"/>
  <c r="F39" i="10"/>
  <c r="F38" i="10"/>
  <c r="J88" i="10"/>
  <c r="J76" i="10"/>
  <c r="J78" i="10" s="1"/>
  <c r="J66" i="10"/>
  <c r="J68" i="10" s="1"/>
  <c r="J53" i="10"/>
  <c r="J91" i="10"/>
  <c r="J56" i="10"/>
  <c r="J54" i="10"/>
  <c r="G291" i="10"/>
  <c r="D88" i="9" s="1"/>
  <c r="H265" i="10"/>
  <c r="H135" i="10"/>
  <c r="H266" i="10"/>
  <c r="H268" i="10"/>
  <c r="H270" i="10"/>
  <c r="H269" i="10"/>
  <c r="BD147" i="10"/>
  <c r="G292" i="10"/>
  <c r="D89" i="9" s="1"/>
  <c r="G293" i="10"/>
  <c r="D90" i="9" s="1"/>
  <c r="G294" i="10"/>
  <c r="D91" i="9" s="1"/>
  <c r="F14" i="1"/>
  <c r="G14" i="1" s="1"/>
  <c r="H14" i="1" s="1"/>
  <c r="I14" i="1" s="1"/>
  <c r="J14" i="1" s="1"/>
  <c r="K14" i="1" s="1"/>
  <c r="L14" i="1" s="1"/>
  <c r="M14" i="1" s="1"/>
  <c r="N14" i="1" s="1"/>
  <c r="O14" i="1" s="1"/>
  <c r="P14" i="1" s="1"/>
  <c r="Q14" i="1" s="1"/>
  <c r="R14" i="1" s="1"/>
  <c r="S14" i="1" s="1"/>
  <c r="T14" i="1" s="1"/>
  <c r="U14" i="1" s="1"/>
  <c r="V14" i="1" s="1"/>
  <c r="W14" i="1" s="1"/>
  <c r="X14" i="1" s="1"/>
  <c r="Y14" i="1" s="1"/>
  <c r="Z14" i="1" s="1"/>
  <c r="AA14" i="1" s="1"/>
  <c r="AB14" i="1" s="1"/>
  <c r="AC14" i="1" s="1"/>
  <c r="AD14" i="1" s="1"/>
  <c r="AE14" i="1" s="1"/>
  <c r="AF14" i="1" s="1"/>
  <c r="AG14" i="1" s="1"/>
  <c r="AH14" i="1" s="1"/>
  <c r="AI14" i="1" s="1"/>
  <c r="AJ14" i="1" s="1"/>
  <c r="AK14" i="1" s="1"/>
  <c r="AL14" i="1" s="1"/>
  <c r="AM14" i="1" s="1"/>
  <c r="AN14" i="1" s="1"/>
  <c r="AO14" i="1" s="1"/>
  <c r="AP14" i="1" s="1"/>
  <c r="AQ14" i="1" s="1"/>
  <c r="AR14" i="1" s="1"/>
  <c r="AS14" i="1" s="1"/>
  <c r="AT14" i="1" s="1"/>
  <c r="AU14" i="1" s="1"/>
  <c r="AV14" i="1" s="1"/>
  <c r="AW14" i="1" s="1"/>
  <c r="AX14" i="1" s="1"/>
  <c r="AY14" i="1" s="1"/>
  <c r="AZ14" i="1" s="1"/>
  <c r="BA14" i="1" s="1"/>
  <c r="BB14" i="1" s="1"/>
  <c r="BC14" i="1" s="1"/>
  <c r="BD14" i="1" s="1"/>
  <c r="BE14" i="1" s="1"/>
  <c r="BF14" i="1" s="1"/>
  <c r="BG14" i="1" s="1"/>
  <c r="BH14" i="1" s="1"/>
  <c r="BI14" i="1" s="1"/>
  <c r="BJ14" i="1" s="1"/>
  <c r="BK14" i="1" s="1"/>
  <c r="F13" i="1"/>
  <c r="G13" i="1" s="1"/>
  <c r="H13" i="1" s="1"/>
  <c r="I13" i="1" s="1"/>
  <c r="J13" i="1" s="1"/>
  <c r="K13" i="1" s="1"/>
  <c r="L13" i="1" s="1"/>
  <c r="M13" i="1" s="1"/>
  <c r="N13" i="1" s="1"/>
  <c r="O13" i="1" s="1"/>
  <c r="P13" i="1" s="1"/>
  <c r="Q13" i="1" s="1"/>
  <c r="R13" i="1" s="1"/>
  <c r="S13" i="1" s="1"/>
  <c r="T13" i="1" s="1"/>
  <c r="U13" i="1" s="1"/>
  <c r="V13" i="1" s="1"/>
  <c r="W13" i="1" s="1"/>
  <c r="X13" i="1" s="1"/>
  <c r="Y13" i="1" s="1"/>
  <c r="Z13" i="1" s="1"/>
  <c r="AA13" i="1" s="1"/>
  <c r="AB13" i="1" s="1"/>
  <c r="AC13" i="1" s="1"/>
  <c r="AD13" i="1" s="1"/>
  <c r="AE13" i="1" s="1"/>
  <c r="AF13" i="1" s="1"/>
  <c r="AG13" i="1" s="1"/>
  <c r="AH13" i="1" s="1"/>
  <c r="AI13" i="1" s="1"/>
  <c r="AJ13" i="1" s="1"/>
  <c r="AK13" i="1" s="1"/>
  <c r="AL13" i="1" s="1"/>
  <c r="AM13" i="1" s="1"/>
  <c r="AN13" i="1" s="1"/>
  <c r="AO13" i="1" s="1"/>
  <c r="AP13" i="1" s="1"/>
  <c r="AQ13" i="1" s="1"/>
  <c r="AR13" i="1" s="1"/>
  <c r="AS13" i="1" s="1"/>
  <c r="AT13" i="1" s="1"/>
  <c r="AU13" i="1" s="1"/>
  <c r="AV13" i="1" s="1"/>
  <c r="AW13" i="1" s="1"/>
  <c r="AX13" i="1" s="1"/>
  <c r="AY13" i="1" s="1"/>
  <c r="AZ13" i="1" s="1"/>
  <c r="BA13" i="1" s="1"/>
  <c r="BB13" i="1" s="1"/>
  <c r="BC13" i="1" s="1"/>
  <c r="BD13" i="1" s="1"/>
  <c r="BE13" i="1" s="1"/>
  <c r="BF13" i="1" s="1"/>
  <c r="BG13" i="1" s="1"/>
  <c r="BH13" i="1" s="1"/>
  <c r="BI13" i="1" s="1"/>
  <c r="BJ13" i="1" s="1"/>
  <c r="BK13" i="1" s="1"/>
  <c r="F12" i="1"/>
  <c r="G12" i="1" s="1"/>
  <c r="H12" i="1" s="1"/>
  <c r="I12" i="1" s="1"/>
  <c r="J12" i="1" s="1"/>
  <c r="K12" i="1" s="1"/>
  <c r="L12" i="1" s="1"/>
  <c r="M12" i="1" s="1"/>
  <c r="N12" i="1" s="1"/>
  <c r="O12" i="1" s="1"/>
  <c r="P12" i="1" s="1"/>
  <c r="Q12" i="1" s="1"/>
  <c r="R12" i="1" s="1"/>
  <c r="S12" i="1" s="1"/>
  <c r="T12" i="1" s="1"/>
  <c r="U12" i="1" s="1"/>
  <c r="V12" i="1" s="1"/>
  <c r="W12" i="1" s="1"/>
  <c r="X12" i="1" s="1"/>
  <c r="Y12" i="1" s="1"/>
  <c r="Z12" i="1" s="1"/>
  <c r="AA12" i="1" s="1"/>
  <c r="AB12" i="1" s="1"/>
  <c r="AC12" i="1" s="1"/>
  <c r="AD12" i="1" s="1"/>
  <c r="AE12" i="1" s="1"/>
  <c r="AF12" i="1" s="1"/>
  <c r="AG12" i="1" s="1"/>
  <c r="AH12" i="1" s="1"/>
  <c r="AI12" i="1" s="1"/>
  <c r="AJ12" i="1" s="1"/>
  <c r="AK12" i="1" s="1"/>
  <c r="AL12" i="1" s="1"/>
  <c r="AM12" i="1" s="1"/>
  <c r="AN12" i="1" s="1"/>
  <c r="AO12" i="1" s="1"/>
  <c r="AP12" i="1" s="1"/>
  <c r="AQ12" i="1" s="1"/>
  <c r="AR12" i="1" s="1"/>
  <c r="AS12" i="1" s="1"/>
  <c r="AT12" i="1" s="1"/>
  <c r="AU12" i="1" s="1"/>
  <c r="AV12" i="1" s="1"/>
  <c r="AW12" i="1" s="1"/>
  <c r="AX12" i="1" s="1"/>
  <c r="AY12" i="1" s="1"/>
  <c r="AZ12" i="1" s="1"/>
  <c r="BA12" i="1" s="1"/>
  <c r="BB12" i="1" s="1"/>
  <c r="BC12" i="1" s="1"/>
  <c r="BD12" i="1" s="1"/>
  <c r="BE12" i="1" s="1"/>
  <c r="BF12" i="1" s="1"/>
  <c r="BG12" i="1" s="1"/>
  <c r="BH12" i="1" s="1"/>
  <c r="BI12" i="1" s="1"/>
  <c r="BJ12" i="1" s="1"/>
  <c r="BK12" i="1" s="1"/>
  <c r="M11" i="3"/>
  <c r="M14" i="3"/>
  <c r="G179" i="10"/>
  <c r="E53" i="10"/>
  <c r="F53" i="10"/>
  <c r="G53" i="10"/>
  <c r="H53" i="10"/>
  <c r="I53" i="10"/>
  <c r="I58" i="10" s="1"/>
  <c r="H267" i="10"/>
  <c r="H271" i="10"/>
  <c r="G272" i="10"/>
  <c r="G470" i="10" s="1"/>
  <c r="G279" i="10"/>
  <c r="D39" i="9" s="1"/>
  <c r="G280" i="10"/>
  <c r="D42" i="9" s="1"/>
  <c r="I276" i="10"/>
  <c r="G286" i="10"/>
  <c r="E16" i="10"/>
  <c r="N41" i="18" s="1"/>
  <c r="BO320" i="10"/>
  <c r="BP320" i="10"/>
  <c r="BQ320" i="10"/>
  <c r="BO321" i="10"/>
  <c r="BP321" i="10"/>
  <c r="BQ321" i="10"/>
  <c r="E15" i="9"/>
  <c r="E8" i="6"/>
  <c r="F18" i="6" s="1"/>
  <c r="F8" i="6"/>
  <c r="F19" i="6" s="1"/>
  <c r="E9" i="6"/>
  <c r="F20" i="6" s="1"/>
  <c r="F9" i="6"/>
  <c r="F21" i="6" s="1"/>
  <c r="E10" i="6"/>
  <c r="F22" i="6" s="1"/>
  <c r="F10" i="6"/>
  <c r="F23" i="6" s="1"/>
  <c r="E11" i="6"/>
  <c r="F24" i="6" s="1"/>
  <c r="F11" i="6"/>
  <c r="F25" i="6" s="1"/>
  <c r="F54" i="10"/>
  <c r="G54" i="10"/>
  <c r="H54" i="10"/>
  <c r="I54" i="10"/>
  <c r="G231" i="10"/>
  <c r="E249" i="10"/>
  <c r="T66" i="7"/>
  <c r="T65" i="7"/>
  <c r="T64" i="7"/>
  <c r="T63" i="7"/>
  <c r="T62" i="7"/>
  <c r="T61" i="7"/>
  <c r="T60" i="7"/>
  <c r="T59" i="7"/>
  <c r="T58" i="7"/>
  <c r="T57" i="7"/>
  <c r="T56" i="7"/>
  <c r="T55" i="7"/>
  <c r="T54" i="7"/>
  <c r="T53" i="7"/>
  <c r="T52" i="7"/>
  <c r="T51" i="7"/>
  <c r="T50" i="7"/>
  <c r="T49" i="7"/>
  <c r="T48" i="7"/>
  <c r="T47" i="7"/>
  <c r="T46" i="7"/>
  <c r="T45" i="7"/>
  <c r="T44" i="7"/>
  <c r="T43" i="7"/>
  <c r="T42" i="7"/>
  <c r="T41" i="7"/>
  <c r="T40" i="7"/>
  <c r="T39" i="7"/>
  <c r="T38" i="7"/>
  <c r="T37" i="7"/>
  <c r="T36" i="7"/>
  <c r="T35" i="7"/>
  <c r="T34" i="7"/>
  <c r="T33" i="7"/>
  <c r="T32" i="7"/>
  <c r="T31" i="7"/>
  <c r="T30" i="7"/>
  <c r="T29" i="7"/>
  <c r="T28" i="7"/>
  <c r="T27" i="7"/>
  <c r="T26" i="7"/>
  <c r="T25" i="7"/>
  <c r="T24" i="7"/>
  <c r="T23" i="7"/>
  <c r="T22" i="7"/>
  <c r="T21" i="7"/>
  <c r="T20" i="7"/>
  <c r="T19" i="7"/>
  <c r="T18" i="7"/>
  <c r="T17" i="7"/>
  <c r="T16" i="7"/>
  <c r="T15" i="7"/>
  <c r="F44" i="7"/>
  <c r="F43" i="7"/>
  <c r="F42" i="7"/>
  <c r="F41" i="7"/>
  <c r="F40" i="7"/>
  <c r="F39" i="7"/>
  <c r="F38" i="7"/>
  <c r="F37" i="7"/>
  <c r="F36" i="7"/>
  <c r="F35" i="7"/>
  <c r="F34" i="7"/>
  <c r="F33" i="7"/>
  <c r="F32" i="7"/>
  <c r="F31" i="7"/>
  <c r="F30" i="7"/>
  <c r="F29" i="7"/>
  <c r="F28" i="7"/>
  <c r="F27" i="7"/>
  <c r="F26" i="7"/>
  <c r="F25" i="7"/>
  <c r="F24" i="7"/>
  <c r="F23" i="7"/>
  <c r="F22" i="7"/>
  <c r="F21" i="7"/>
  <c r="F18" i="7"/>
  <c r="H18" i="7" s="1"/>
  <c r="F16" i="7"/>
  <c r="H16" i="7" s="1"/>
  <c r="J89" i="10"/>
  <c r="M13" i="3"/>
  <c r="M12" i="3"/>
  <c r="M10" i="3"/>
  <c r="I91" i="10"/>
  <c r="H91" i="10"/>
  <c r="G91" i="10"/>
  <c r="F91" i="10"/>
  <c r="E91" i="10"/>
  <c r="I89" i="10"/>
  <c r="H89" i="10"/>
  <c r="G89" i="10"/>
  <c r="F89" i="10"/>
  <c r="E89" i="10"/>
  <c r="I88" i="10"/>
  <c r="H88" i="10"/>
  <c r="H93" i="10" s="1"/>
  <c r="G88" i="10"/>
  <c r="F88" i="10"/>
  <c r="F93" i="10" s="1"/>
  <c r="E88" i="10"/>
  <c r="E93" i="10" s="1"/>
  <c r="I76" i="10"/>
  <c r="H76" i="10"/>
  <c r="H78" i="10" s="1"/>
  <c r="G76" i="10"/>
  <c r="G77" i="10" s="1"/>
  <c r="F76" i="10"/>
  <c r="F77" i="10" s="1"/>
  <c r="E76" i="10"/>
  <c r="I66" i="10"/>
  <c r="H66" i="10"/>
  <c r="H67" i="10" s="1"/>
  <c r="G66" i="10"/>
  <c r="G67" i="10" s="1"/>
  <c r="F66" i="10"/>
  <c r="E66" i="10"/>
  <c r="I56" i="10"/>
  <c r="H56" i="10"/>
  <c r="G56" i="10"/>
  <c r="F56" i="10"/>
  <c r="E56" i="10"/>
  <c r="E9" i="1"/>
  <c r="F9" i="1" s="1"/>
  <c r="G9" i="1" s="1"/>
  <c r="H9" i="1" s="1"/>
  <c r="I9" i="1" s="1"/>
  <c r="J9" i="1" s="1"/>
  <c r="K9" i="1" s="1"/>
  <c r="L9" i="1" s="1"/>
  <c r="M9" i="1" s="1"/>
  <c r="N9" i="1" s="1"/>
  <c r="O9" i="1" s="1"/>
  <c r="P9" i="1" s="1"/>
  <c r="Q9" i="1" s="1"/>
  <c r="R9" i="1" s="1"/>
  <c r="S9" i="1" s="1"/>
  <c r="T9" i="1" s="1"/>
  <c r="U9" i="1" s="1"/>
  <c r="V9" i="1" s="1"/>
  <c r="W9" i="1" s="1"/>
  <c r="X9" i="1" s="1"/>
  <c r="Y9" i="1" s="1"/>
  <c r="Z9" i="1" s="1"/>
  <c r="AA9" i="1" s="1"/>
  <c r="AB9" i="1" s="1"/>
  <c r="AC9" i="1" s="1"/>
  <c r="AD9" i="1" s="1"/>
  <c r="AE9" i="1" s="1"/>
  <c r="AF9" i="1" s="1"/>
  <c r="AG9" i="1" s="1"/>
  <c r="AH9" i="1" s="1"/>
  <c r="AI9" i="1" s="1"/>
  <c r="AJ9" i="1" s="1"/>
  <c r="AK9" i="1" s="1"/>
  <c r="AL9" i="1" s="1"/>
  <c r="AM9" i="1" s="1"/>
  <c r="AN9" i="1" s="1"/>
  <c r="AO9" i="1" s="1"/>
  <c r="AP9" i="1" s="1"/>
  <c r="AQ9" i="1" s="1"/>
  <c r="AR9" i="1" s="1"/>
  <c r="AS9" i="1" s="1"/>
  <c r="AT9" i="1" s="1"/>
  <c r="AU9" i="1" s="1"/>
  <c r="AV9" i="1" s="1"/>
  <c r="AW9" i="1" s="1"/>
  <c r="AX9" i="1" s="1"/>
  <c r="AY9" i="1" s="1"/>
  <c r="AZ9" i="1" s="1"/>
  <c r="BA9" i="1" s="1"/>
  <c r="BB9" i="1" s="1"/>
  <c r="BC9" i="1" s="1"/>
  <c r="BD9" i="1" s="1"/>
  <c r="BE9" i="1" s="1"/>
  <c r="BF9" i="1" s="1"/>
  <c r="BG9" i="1" s="1"/>
  <c r="BH9" i="1" s="1"/>
  <c r="BI9" i="1" s="1"/>
  <c r="BJ9" i="1" s="1"/>
  <c r="BK9" i="1" s="1"/>
  <c r="E46" i="3"/>
  <c r="F46" i="3"/>
  <c r="G46" i="3"/>
  <c r="H46" i="3"/>
  <c r="I46" i="3"/>
  <c r="J46" i="3"/>
  <c r="K46" i="3"/>
  <c r="M46" i="3"/>
  <c r="N46" i="3"/>
  <c r="O46" i="3"/>
  <c r="P46" i="3"/>
  <c r="R46" i="3"/>
  <c r="S46" i="3"/>
  <c r="T46" i="3"/>
  <c r="U46" i="3"/>
  <c r="W46" i="3"/>
  <c r="X46" i="3"/>
  <c r="Y46" i="3"/>
  <c r="Z46" i="3"/>
  <c r="AB46" i="3"/>
  <c r="AC46" i="3"/>
  <c r="AD46" i="3"/>
  <c r="AE46" i="3"/>
  <c r="AG46" i="3"/>
  <c r="AH46" i="3"/>
  <c r="AI46" i="3"/>
  <c r="AJ46" i="3"/>
  <c r="AL46" i="3"/>
  <c r="AM46" i="3"/>
  <c r="AN46" i="3"/>
  <c r="AO46" i="3"/>
  <c r="AQ46" i="3"/>
  <c r="AR46" i="3"/>
  <c r="AS46" i="3"/>
  <c r="AT46" i="3"/>
  <c r="AV46" i="3"/>
  <c r="AW46" i="3"/>
  <c r="AX46" i="3"/>
  <c r="AY46" i="3"/>
  <c r="D46" i="3"/>
  <c r="BB30" i="3"/>
  <c r="BB31" i="3"/>
  <c r="BB32" i="3"/>
  <c r="BB29" i="3"/>
  <c r="E34" i="3"/>
  <c r="E88" i="3" s="1"/>
  <c r="F34" i="3"/>
  <c r="F88" i="3" s="1"/>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D34" i="3"/>
  <c r="D88" i="3" s="1"/>
  <c r="E19" i="1"/>
  <c r="F19" i="1" s="1"/>
  <c r="G19" i="1" s="1"/>
  <c r="H19" i="1" s="1"/>
  <c r="I19" i="1" s="1"/>
  <c r="J19" i="1" s="1"/>
  <c r="K19" i="1" s="1"/>
  <c r="L19" i="1" s="1"/>
  <c r="M19" i="1" s="1"/>
  <c r="N19" i="1" s="1"/>
  <c r="O19" i="1" s="1"/>
  <c r="P19" i="1" s="1"/>
  <c r="Q19" i="1" s="1"/>
  <c r="R19" i="1" s="1"/>
  <c r="S19" i="1" s="1"/>
  <c r="T19" i="1" s="1"/>
  <c r="U19" i="1" s="1"/>
  <c r="V19" i="1" s="1"/>
  <c r="W19" i="1" s="1"/>
  <c r="X19" i="1" s="1"/>
  <c r="Y19" i="1" s="1"/>
  <c r="Z19" i="1" s="1"/>
  <c r="AA19" i="1" s="1"/>
  <c r="AB19" i="1" s="1"/>
  <c r="AC19" i="1" s="1"/>
  <c r="AD19" i="1" s="1"/>
  <c r="AE19" i="1" s="1"/>
  <c r="AF19" i="1" s="1"/>
  <c r="AG19" i="1" s="1"/>
  <c r="AH19" i="1" s="1"/>
  <c r="AI19" i="1" s="1"/>
  <c r="AJ19" i="1" s="1"/>
  <c r="AK19" i="1" s="1"/>
  <c r="AL19" i="1" s="1"/>
  <c r="AM19" i="1" s="1"/>
  <c r="AN19" i="1" s="1"/>
  <c r="AO19" i="1" s="1"/>
  <c r="AP19" i="1" s="1"/>
  <c r="AQ19" i="1" s="1"/>
  <c r="AR19" i="1" s="1"/>
  <c r="AS19" i="1" s="1"/>
  <c r="AT19" i="1" s="1"/>
  <c r="AU19" i="1" s="1"/>
  <c r="AV19" i="1" s="1"/>
  <c r="AW19" i="1" s="1"/>
  <c r="AX19" i="1" s="1"/>
  <c r="AY19" i="1" s="1"/>
  <c r="AZ19" i="1" s="1"/>
  <c r="BA19" i="1" s="1"/>
  <c r="BB19" i="1" s="1"/>
  <c r="BC19" i="1" s="1"/>
  <c r="BD19" i="1" s="1"/>
  <c r="BE19" i="1" s="1"/>
  <c r="BF19" i="1" s="1"/>
  <c r="BG19" i="1" s="1"/>
  <c r="BH19" i="1" s="1"/>
  <c r="BI19" i="1" s="1"/>
  <c r="BJ19" i="1" s="1"/>
  <c r="BK19" i="1" s="1"/>
  <c r="D44" i="9" l="1"/>
  <c r="P199" i="37"/>
  <c r="AF391" i="39"/>
  <c r="Q231" i="41"/>
  <c r="Q232" i="41"/>
  <c r="S216" i="37"/>
  <c r="S215" i="37" s="1"/>
  <c r="T214" i="37" s="1"/>
  <c r="T216" i="37" s="1"/>
  <c r="AF390" i="39"/>
  <c r="D109" i="9"/>
  <c r="E109" i="9" s="1"/>
  <c r="F109" i="9" s="1"/>
  <c r="G109" i="9" s="1"/>
  <c r="H109" i="9" s="1"/>
  <c r="I109" i="9" s="1"/>
  <c r="J109" i="9" s="1"/>
  <c r="K109" i="9" s="1"/>
  <c r="L109" i="9" s="1"/>
  <c r="M109" i="9" s="1"/>
  <c r="N109" i="9" s="1"/>
  <c r="O109" i="9" s="1"/>
  <c r="P109" i="9" s="1"/>
  <c r="Q109" i="9" s="1"/>
  <c r="R109" i="9" s="1"/>
  <c r="S109" i="9" s="1"/>
  <c r="T109" i="9" s="1"/>
  <c r="U109" i="9" s="1"/>
  <c r="V109" i="9" s="1"/>
  <c r="W109" i="9" s="1"/>
  <c r="X109" i="9" s="1"/>
  <c r="Y109" i="9" s="1"/>
  <c r="Z109" i="9" s="1"/>
  <c r="AA109" i="9" s="1"/>
  <c r="AB109" i="9" s="1"/>
  <c r="AC109" i="9" s="1"/>
  <c r="AD109" i="9" s="1"/>
  <c r="AE109" i="9" s="1"/>
  <c r="AF109" i="9" s="1"/>
  <c r="AG109" i="9" s="1"/>
  <c r="AH109" i="9" s="1"/>
  <c r="AI109" i="9" s="1"/>
  <c r="AJ109" i="9" s="1"/>
  <c r="AK109" i="9" s="1"/>
  <c r="AL109" i="9" s="1"/>
  <c r="AM109" i="9" s="1"/>
  <c r="AN109" i="9" s="1"/>
  <c r="AO109" i="9" s="1"/>
  <c r="AP109" i="9" s="1"/>
  <c r="AQ109" i="9" s="1"/>
  <c r="AR109" i="9" s="1"/>
  <c r="AS109" i="9" s="1"/>
  <c r="AT109" i="9" s="1"/>
  <c r="AU109" i="9" s="1"/>
  <c r="AV109" i="9" s="1"/>
  <c r="AW109" i="9" s="1"/>
  <c r="AX109" i="9" s="1"/>
  <c r="AY109" i="9" s="1"/>
  <c r="AZ109" i="9" s="1"/>
  <c r="BA109" i="9" s="1"/>
  <c r="BB109" i="9" s="1"/>
  <c r="BC109" i="9" s="1"/>
  <c r="BD109" i="9" s="1"/>
  <c r="BE109" i="9" s="1"/>
  <c r="BF109" i="9" s="1"/>
  <c r="BG109" i="9" s="1"/>
  <c r="BH109" i="9" s="1"/>
  <c r="BI109" i="9" s="1"/>
  <c r="BJ109" i="9" s="1"/>
  <c r="BK109" i="9" s="1"/>
  <c r="R212" i="41"/>
  <c r="S211" i="41" s="1"/>
  <c r="S213" i="41" s="1"/>
  <c r="R233" i="37"/>
  <c r="S232" i="37" s="1"/>
  <c r="S235" i="37" s="1"/>
  <c r="P197" i="37"/>
  <c r="Q196" i="37" s="1"/>
  <c r="Q198" i="37" s="1"/>
  <c r="Q230" i="41"/>
  <c r="R229" i="41" s="1"/>
  <c r="R232" i="41" s="1"/>
  <c r="L82" i="10"/>
  <c r="M82" i="10" s="1"/>
  <c r="K83" i="10"/>
  <c r="K89" i="10" s="1"/>
  <c r="M116" i="10" s="1"/>
  <c r="K84" i="10"/>
  <c r="AK68" i="46"/>
  <c r="AK56" i="46" s="1"/>
  <c r="AL62" i="46"/>
  <c r="AM59" i="46"/>
  <c r="AL65" i="46"/>
  <c r="AL53" i="46" s="1"/>
  <c r="AK69" i="46"/>
  <c r="AK57" i="46" s="1"/>
  <c r="AL63" i="46"/>
  <c r="E58" i="10"/>
  <c r="E97" i="10"/>
  <c r="H21" i="7"/>
  <c r="AJ100" i="46"/>
  <c r="AJ88" i="46" s="1"/>
  <c r="AK94" i="46"/>
  <c r="AL60" i="46"/>
  <c r="AK66" i="46"/>
  <c r="AK54" i="46" s="1"/>
  <c r="AL99" i="46"/>
  <c r="AL87" i="46" s="1"/>
  <c r="AM93" i="46"/>
  <c r="AL101" i="46"/>
  <c r="AL89" i="46" s="1"/>
  <c r="AM95" i="46"/>
  <c r="AK102" i="46"/>
  <c r="AK90" i="46" s="1"/>
  <c r="AL96" i="46"/>
  <c r="AL103" i="46"/>
  <c r="AL91" i="46" s="1"/>
  <c r="AM97" i="46"/>
  <c r="AL67" i="46"/>
  <c r="AL55" i="46" s="1"/>
  <c r="AM61" i="46"/>
  <c r="AK33" i="46"/>
  <c r="AK21" i="46" s="1"/>
  <c r="AL27" i="46"/>
  <c r="AK37" i="46"/>
  <c r="AK25" i="46" s="1"/>
  <c r="AL31" i="46"/>
  <c r="AL29" i="46"/>
  <c r="AK35" i="46"/>
  <c r="AK23" i="46" s="1"/>
  <c r="AL30" i="46"/>
  <c r="AK36" i="46"/>
  <c r="AK24" i="46" s="1"/>
  <c r="AL28" i="46"/>
  <c r="AK34" i="46"/>
  <c r="AK22" i="46" s="1"/>
  <c r="AB441" i="35"/>
  <c r="Z21" i="37"/>
  <c r="AC441" i="39" s="1"/>
  <c r="V64" i="7"/>
  <c r="V46" i="7"/>
  <c r="G174" i="10" s="1"/>
  <c r="H42" i="7"/>
  <c r="G195" i="10" s="1"/>
  <c r="I135" i="10"/>
  <c r="J135" i="10" s="1"/>
  <c r="H469" i="10"/>
  <c r="D46" i="9"/>
  <c r="D18" i="9" s="1"/>
  <c r="G477" i="10"/>
  <c r="O41" i="18"/>
  <c r="G481" i="10"/>
  <c r="F75" i="6"/>
  <c r="F52" i="6"/>
  <c r="F14" i="6"/>
  <c r="H291" i="10"/>
  <c r="G425" i="10"/>
  <c r="F405" i="35"/>
  <c r="F12" i="45"/>
  <c r="G12" i="45" s="1"/>
  <c r="H12" i="45" s="1"/>
  <c r="I12" i="45" s="1"/>
  <c r="J12" i="45" s="1"/>
  <c r="K12" i="45" s="1"/>
  <c r="F405" i="39"/>
  <c r="F7" i="45"/>
  <c r="G7" i="45" s="1"/>
  <c r="H7" i="45" s="1"/>
  <c r="I7" i="45" s="1"/>
  <c r="J7" i="45" s="1"/>
  <c r="K7" i="45" s="1"/>
  <c r="K372" i="39"/>
  <c r="K374" i="39" s="1"/>
  <c r="L96" i="42" s="1"/>
  <c r="L374" i="35"/>
  <c r="M96" i="38" s="1"/>
  <c r="G106" i="39"/>
  <c r="G106" i="35"/>
  <c r="G105" i="35"/>
  <c r="G105" i="39"/>
  <c r="G116" i="39"/>
  <c r="G116" i="35"/>
  <c r="H236" i="39"/>
  <c r="H236" i="35"/>
  <c r="C29" i="18"/>
  <c r="D11" i="39"/>
  <c r="D11" i="35"/>
  <c r="G109" i="39"/>
  <c r="G109" i="35"/>
  <c r="G107" i="39"/>
  <c r="G107" i="35"/>
  <c r="G229" i="35"/>
  <c r="G229" i="39"/>
  <c r="G126" i="39"/>
  <c r="G126" i="35"/>
  <c r="G114" i="39"/>
  <c r="G114" i="35"/>
  <c r="F149" i="39"/>
  <c r="F149" i="35"/>
  <c r="G132" i="35"/>
  <c r="G132" i="39"/>
  <c r="G128" i="39"/>
  <c r="G128" i="35"/>
  <c r="G231" i="39"/>
  <c r="G231" i="35"/>
  <c r="G117" i="39"/>
  <c r="G117" i="35"/>
  <c r="BC117" i="39"/>
  <c r="BC117" i="35"/>
  <c r="G131" i="39"/>
  <c r="G131" i="35"/>
  <c r="G226" i="39"/>
  <c r="G226" i="35"/>
  <c r="G25" i="3"/>
  <c r="C32" i="18"/>
  <c r="G127" i="39"/>
  <c r="G127" i="35"/>
  <c r="G110" i="39"/>
  <c r="G110" i="35"/>
  <c r="G228" i="39"/>
  <c r="G228" i="35"/>
  <c r="G111" i="39"/>
  <c r="G111" i="35"/>
  <c r="G120" i="39"/>
  <c r="G120" i="35"/>
  <c r="G123" i="39"/>
  <c r="G123" i="35"/>
  <c r="C26" i="18"/>
  <c r="G113" i="35"/>
  <c r="G113" i="39"/>
  <c r="G230" i="39"/>
  <c r="G230" i="35"/>
  <c r="G227" i="39"/>
  <c r="G227" i="35"/>
  <c r="G118" i="39"/>
  <c r="G118" i="35"/>
  <c r="G130" i="39"/>
  <c r="G130" i="35"/>
  <c r="S125" i="39"/>
  <c r="S125" i="35"/>
  <c r="G119" i="39"/>
  <c r="G119" i="35"/>
  <c r="G112" i="39"/>
  <c r="G112" i="35"/>
  <c r="G121" i="39"/>
  <c r="G121" i="35"/>
  <c r="G124" i="39"/>
  <c r="G124" i="35"/>
  <c r="G225" i="39"/>
  <c r="G225" i="35"/>
  <c r="P196" i="41"/>
  <c r="P195" i="41"/>
  <c r="P194" i="41" s="1"/>
  <c r="Q193" i="41" s="1"/>
  <c r="F14" i="44"/>
  <c r="F15" i="44" s="1"/>
  <c r="F14" i="43"/>
  <c r="F15" i="43" s="1"/>
  <c r="F223" i="35"/>
  <c r="F223" i="39"/>
  <c r="X313" i="39"/>
  <c r="AC95" i="39"/>
  <c r="AC93" i="39"/>
  <c r="AE51" i="39"/>
  <c r="AE49" i="39"/>
  <c r="AB95" i="35"/>
  <c r="AD71" i="39"/>
  <c r="AF67" i="39"/>
  <c r="AG388" i="39" s="1"/>
  <c r="AF68" i="39"/>
  <c r="AG389" i="39" s="1"/>
  <c r="AG66" i="39"/>
  <c r="AF85" i="39"/>
  <c r="AG80" i="39"/>
  <c r="AG78" i="39"/>
  <c r="AG77" i="39"/>
  <c r="AH76" i="39"/>
  <c r="AE84" i="39"/>
  <c r="AE92" i="39"/>
  <c r="AF50" i="39"/>
  <c r="AG385" i="39" s="1"/>
  <c r="AF57" i="39"/>
  <c r="AG386" i="39" s="1"/>
  <c r="AG56" i="39"/>
  <c r="AF58" i="39"/>
  <c r="AG387" i="39" s="1"/>
  <c r="Z102" i="39"/>
  <c r="AD91" i="39"/>
  <c r="AA432" i="39" s="1"/>
  <c r="AF83" i="39"/>
  <c r="AG79" i="39"/>
  <c r="AF82" i="39"/>
  <c r="AF87" i="39" s="1"/>
  <c r="AH41" i="39"/>
  <c r="AG43" i="39"/>
  <c r="AH45" i="39" s="1"/>
  <c r="AG42" i="39"/>
  <c r="AH44" i="39" s="1"/>
  <c r="AD62" i="39"/>
  <c r="AE70" i="39"/>
  <c r="AE72" i="39" s="1"/>
  <c r="AF48" i="39"/>
  <c r="AG384" i="39" s="1"/>
  <c r="AF47" i="39"/>
  <c r="AF52" i="39" s="1"/>
  <c r="AE60" i="39"/>
  <c r="AE61" i="39" s="1"/>
  <c r="AC265" i="39"/>
  <c r="Z222" i="39"/>
  <c r="AE94" i="39"/>
  <c r="AE86" i="39"/>
  <c r="AC61" i="35"/>
  <c r="Y102" i="35"/>
  <c r="Z21" i="41"/>
  <c r="V8" i="42"/>
  <c r="AA22" i="41"/>
  <c r="W22" i="42"/>
  <c r="AB93" i="35"/>
  <c r="AD51" i="35"/>
  <c r="AC72" i="35"/>
  <c r="AC91" i="35"/>
  <c r="Z432" i="35" s="1"/>
  <c r="AE48" i="35"/>
  <c r="AF384" i="35" s="1"/>
  <c r="AE47" i="35"/>
  <c r="AE52" i="35" s="1"/>
  <c r="Z265" i="35"/>
  <c r="AC84" i="35"/>
  <c r="AC92" i="35"/>
  <c r="AA222" i="35"/>
  <c r="AD60" i="35"/>
  <c r="AD62" i="35" s="1"/>
  <c r="W8" i="38"/>
  <c r="AE80" i="35"/>
  <c r="AD85" i="35"/>
  <c r="AE391" i="35" s="1"/>
  <c r="AF66" i="35"/>
  <c r="AE68" i="35"/>
  <c r="AF389" i="35" s="1"/>
  <c r="AE67" i="35"/>
  <c r="AF388" i="35" s="1"/>
  <c r="X22" i="38"/>
  <c r="AA268" i="35"/>
  <c r="AD70" i="35"/>
  <c r="AD71" i="35" s="1"/>
  <c r="AE77" i="35"/>
  <c r="AF76" i="35"/>
  <c r="AE78" i="35"/>
  <c r="Z22" i="37"/>
  <c r="AC442" i="39" s="1"/>
  <c r="AB442" i="35"/>
  <c r="AG41" i="35"/>
  <c r="AF43" i="35"/>
  <c r="AG45" i="35" s="1"/>
  <c r="AF42" i="35"/>
  <c r="AG44" i="35" s="1"/>
  <c r="Y313" i="35"/>
  <c r="AD49" i="35"/>
  <c r="AD83" i="35"/>
  <c r="AE390" i="35" s="1"/>
  <c r="AD82" i="35"/>
  <c r="AD87" i="35" s="1"/>
  <c r="AE79" i="35"/>
  <c r="AE50" i="35"/>
  <c r="AF385" i="35" s="1"/>
  <c r="AE57" i="35"/>
  <c r="AF386" i="35" s="1"/>
  <c r="AF56" i="35"/>
  <c r="AE58" i="35"/>
  <c r="AF387" i="35" s="1"/>
  <c r="AC94" i="35"/>
  <c r="AC86" i="35"/>
  <c r="AC87" i="35"/>
  <c r="I270" i="10"/>
  <c r="J276" i="10"/>
  <c r="I271" i="10"/>
  <c r="BE147" i="10"/>
  <c r="I267" i="10"/>
  <c r="I266" i="10"/>
  <c r="I269" i="10"/>
  <c r="I265" i="10"/>
  <c r="I268" i="10"/>
  <c r="G171" i="10"/>
  <c r="V23" i="7"/>
  <c r="G172" i="10"/>
  <c r="V15" i="7"/>
  <c r="G197" i="10"/>
  <c r="H30" i="7"/>
  <c r="V31" i="7"/>
  <c r="V55" i="7"/>
  <c r="O84" i="10"/>
  <c r="V51" i="7"/>
  <c r="V40" i="7"/>
  <c r="G175" i="10" s="1"/>
  <c r="P84" i="10"/>
  <c r="P83" i="10"/>
  <c r="G15" i="1"/>
  <c r="G417" i="10"/>
  <c r="G237" i="3"/>
  <c r="H236" i="3" s="1"/>
  <c r="H202" i="3"/>
  <c r="H201" i="3" s="1"/>
  <c r="I200" i="3" s="1"/>
  <c r="H221" i="3"/>
  <c r="AH122" i="3"/>
  <c r="AH156" i="3"/>
  <c r="AQ89" i="3"/>
  <c r="AQ157" i="3"/>
  <c r="AQ123" i="3"/>
  <c r="W89" i="3"/>
  <c r="W157" i="3"/>
  <c r="W123" i="3"/>
  <c r="AY157" i="3"/>
  <c r="AY123" i="3"/>
  <c r="AY89" i="3"/>
  <c r="AM122" i="3"/>
  <c r="AM156" i="3"/>
  <c r="AG156" i="3"/>
  <c r="AG122" i="3"/>
  <c r="Z122" i="3"/>
  <c r="Z156" i="3"/>
  <c r="S156" i="3"/>
  <c r="S122" i="3"/>
  <c r="K122" i="3"/>
  <c r="K156" i="3"/>
  <c r="AX123" i="3"/>
  <c r="AX157" i="3"/>
  <c r="AX89" i="3"/>
  <c r="AN123" i="3"/>
  <c r="AN157" i="3"/>
  <c r="AN89" i="3"/>
  <c r="AD157" i="3"/>
  <c r="AD89" i="3"/>
  <c r="AD123" i="3"/>
  <c r="T123" i="3"/>
  <c r="T157" i="3"/>
  <c r="T89" i="3"/>
  <c r="J123" i="3"/>
  <c r="J89" i="3"/>
  <c r="J157" i="3"/>
  <c r="AT122" i="3"/>
  <c r="AT156" i="3"/>
  <c r="AF156" i="3"/>
  <c r="AF122" i="3"/>
  <c r="Y122" i="3"/>
  <c r="Y156" i="3"/>
  <c r="R122" i="3"/>
  <c r="R156" i="3"/>
  <c r="J122" i="3"/>
  <c r="J156" i="3"/>
  <c r="AW123" i="3"/>
  <c r="AW89" i="3"/>
  <c r="AW157" i="3"/>
  <c r="AM123" i="3"/>
  <c r="AM157" i="3"/>
  <c r="AM89" i="3"/>
  <c r="AC89" i="3"/>
  <c r="AC157" i="3"/>
  <c r="AC123" i="3"/>
  <c r="S123" i="3"/>
  <c r="S89" i="3"/>
  <c r="S157" i="3"/>
  <c r="I157" i="3"/>
  <c r="I123" i="3"/>
  <c r="I89" i="3"/>
  <c r="AZ122" i="3"/>
  <c r="AZ156" i="3"/>
  <c r="AS122" i="3"/>
  <c r="AS156" i="3"/>
  <c r="AL122" i="3"/>
  <c r="AL156" i="3"/>
  <c r="AE122" i="3"/>
  <c r="AE156" i="3"/>
  <c r="X156" i="3"/>
  <c r="X122" i="3"/>
  <c r="Q156" i="3"/>
  <c r="Q122" i="3"/>
  <c r="I156" i="3"/>
  <c r="I122" i="3"/>
  <c r="AV123" i="3"/>
  <c r="AV157" i="3"/>
  <c r="AV89" i="3"/>
  <c r="AL89" i="3"/>
  <c r="AL157" i="3"/>
  <c r="AL123" i="3"/>
  <c r="AB157" i="3"/>
  <c r="AB123" i="3"/>
  <c r="AB89" i="3"/>
  <c r="R123" i="3"/>
  <c r="R157" i="3"/>
  <c r="R89" i="3"/>
  <c r="H157" i="3"/>
  <c r="H123" i="3"/>
  <c r="H89" i="3"/>
  <c r="AO156" i="3"/>
  <c r="AO122" i="3"/>
  <c r="AA122" i="3"/>
  <c r="AA156" i="3"/>
  <c r="M122" i="3"/>
  <c r="M156" i="3"/>
  <c r="AG89" i="3"/>
  <c r="AG157" i="3"/>
  <c r="AG123" i="3"/>
  <c r="M89" i="3"/>
  <c r="M157" i="3"/>
  <c r="M123" i="3"/>
  <c r="AV156" i="3"/>
  <c r="AV122" i="3"/>
  <c r="AN156" i="3"/>
  <c r="AN122" i="3"/>
  <c r="T156" i="3"/>
  <c r="T122" i="3"/>
  <c r="E156" i="3"/>
  <c r="E122" i="3"/>
  <c r="AE89" i="3"/>
  <c r="AE157" i="3"/>
  <c r="AE123" i="3"/>
  <c r="K157" i="3"/>
  <c r="K89" i="3"/>
  <c r="K123" i="3"/>
  <c r="AU156" i="3"/>
  <c r="AU122" i="3"/>
  <c r="AY156" i="3"/>
  <c r="AY122" i="3"/>
  <c r="AK122" i="3"/>
  <c r="AK156" i="3"/>
  <c r="AD122" i="3"/>
  <c r="AD156" i="3"/>
  <c r="P156" i="3"/>
  <c r="P122" i="3"/>
  <c r="H156" i="3"/>
  <c r="H122" i="3"/>
  <c r="AT157" i="3"/>
  <c r="AT123" i="3"/>
  <c r="AT89" i="3"/>
  <c r="Z157" i="3"/>
  <c r="Z89" i="3"/>
  <c r="Z123" i="3"/>
  <c r="G157" i="3"/>
  <c r="G89" i="3"/>
  <c r="G123" i="3"/>
  <c r="AS123" i="3"/>
  <c r="AS89" i="3"/>
  <c r="AS157" i="3"/>
  <c r="L122" i="3"/>
  <c r="L156" i="3"/>
  <c r="AO157" i="3"/>
  <c r="AO123" i="3"/>
  <c r="AO89" i="3"/>
  <c r="U157" i="3"/>
  <c r="U123" i="3"/>
  <c r="U89" i="3"/>
  <c r="D122" i="3"/>
  <c r="D156" i="3"/>
  <c r="AR156" i="3"/>
  <c r="AR122" i="3"/>
  <c r="W122" i="3"/>
  <c r="W156" i="3"/>
  <c r="AJ157" i="3"/>
  <c r="AJ89" i="3"/>
  <c r="AJ123" i="3"/>
  <c r="P157" i="3"/>
  <c r="P123" i="3"/>
  <c r="P89" i="3"/>
  <c r="AX122" i="3"/>
  <c r="AX156" i="3"/>
  <c r="AQ122" i="3"/>
  <c r="AQ156" i="3"/>
  <c r="AJ156" i="3"/>
  <c r="AJ122" i="3"/>
  <c r="AC156" i="3"/>
  <c r="AC122" i="3"/>
  <c r="V122" i="3"/>
  <c r="V156" i="3"/>
  <c r="O122" i="3"/>
  <c r="O156" i="3"/>
  <c r="G122" i="3"/>
  <c r="G156" i="3"/>
  <c r="AI123" i="3"/>
  <c r="AI157" i="3"/>
  <c r="AI89" i="3"/>
  <c r="Y157" i="3"/>
  <c r="Y123" i="3"/>
  <c r="Y89" i="3"/>
  <c r="O123" i="3"/>
  <c r="O89" i="3"/>
  <c r="O157" i="3"/>
  <c r="F123" i="3"/>
  <c r="F157" i="3"/>
  <c r="F89" i="3"/>
  <c r="AW156" i="3"/>
  <c r="AW122" i="3"/>
  <c r="AP122" i="3"/>
  <c r="AP156" i="3"/>
  <c r="AI122" i="3"/>
  <c r="AI156" i="3"/>
  <c r="AB122" i="3"/>
  <c r="AB156" i="3"/>
  <c r="U122" i="3"/>
  <c r="U156" i="3"/>
  <c r="N156" i="3"/>
  <c r="N122" i="3"/>
  <c r="F122" i="3"/>
  <c r="F156" i="3"/>
  <c r="D123" i="3"/>
  <c r="D157" i="3"/>
  <c r="D89" i="3"/>
  <c r="AR123" i="3"/>
  <c r="AR89" i="3"/>
  <c r="AR157" i="3"/>
  <c r="AH123" i="3"/>
  <c r="AH89" i="3"/>
  <c r="AH157" i="3"/>
  <c r="X123" i="3"/>
  <c r="X89" i="3"/>
  <c r="X157" i="3"/>
  <c r="N123" i="3"/>
  <c r="N89" i="3"/>
  <c r="N157" i="3"/>
  <c r="E123" i="3"/>
  <c r="E89" i="3"/>
  <c r="E157" i="3"/>
  <c r="G11" i="3"/>
  <c r="G23" i="3" s="1"/>
  <c r="K45" i="10"/>
  <c r="J45" i="10" s="1"/>
  <c r="I45" i="10" s="1"/>
  <c r="H45" i="10" s="1"/>
  <c r="G45" i="10" s="1"/>
  <c r="F45" i="10" s="1"/>
  <c r="E45" i="10" s="1"/>
  <c r="G170" i="10"/>
  <c r="BB34" i="3"/>
  <c r="G416" i="10"/>
  <c r="O73" i="10"/>
  <c r="P47" i="10"/>
  <c r="Q47" i="10" s="1"/>
  <c r="F100" i="10"/>
  <c r="G92" i="10"/>
  <c r="H92" i="10"/>
  <c r="F78" i="10"/>
  <c r="G98" i="10"/>
  <c r="J98" i="10"/>
  <c r="P63" i="10"/>
  <c r="J90" i="10"/>
  <c r="J58" i="10"/>
  <c r="E55" i="10"/>
  <c r="E26" i="3"/>
  <c r="J57" i="10"/>
  <c r="H26" i="3"/>
  <c r="J55" i="10"/>
  <c r="Q72" i="10"/>
  <c r="Q73" i="10" s="1"/>
  <c r="P73" i="10"/>
  <c r="M47" i="10"/>
  <c r="M48" i="10" s="1"/>
  <c r="L48" i="10"/>
  <c r="O49" i="10"/>
  <c r="J93" i="10"/>
  <c r="H68" i="10"/>
  <c r="G97" i="10"/>
  <c r="E92" i="10"/>
  <c r="F57" i="10"/>
  <c r="J100" i="10"/>
  <c r="H90" i="10"/>
  <c r="O63" i="10"/>
  <c r="I57" i="10"/>
  <c r="I98" i="10"/>
  <c r="G78" i="10"/>
  <c r="O74" i="10"/>
  <c r="G68" i="10"/>
  <c r="F58" i="10"/>
  <c r="E100" i="10"/>
  <c r="O64" i="10"/>
  <c r="L49" i="10"/>
  <c r="I55" i="10"/>
  <c r="J92" i="10"/>
  <c r="H77" i="10"/>
  <c r="H98" i="10"/>
  <c r="H293" i="10"/>
  <c r="E90" i="9" s="1"/>
  <c r="K49" i="10"/>
  <c r="L51" i="10" s="1"/>
  <c r="J67" i="10"/>
  <c r="F92" i="10"/>
  <c r="F55" i="10"/>
  <c r="L62" i="10"/>
  <c r="L63" i="10" s="1"/>
  <c r="P74" i="10"/>
  <c r="P64" i="10"/>
  <c r="G100" i="10"/>
  <c r="E77" i="10"/>
  <c r="E78" i="10"/>
  <c r="G55" i="10"/>
  <c r="G58" i="10"/>
  <c r="G57" i="10"/>
  <c r="H57" i="10"/>
  <c r="H231" i="10"/>
  <c r="G296" i="10"/>
  <c r="D92" i="9"/>
  <c r="F68" i="10"/>
  <c r="F97" i="10"/>
  <c r="F67" i="10"/>
  <c r="H58" i="10"/>
  <c r="H97" i="10"/>
  <c r="E57" i="10"/>
  <c r="G467" i="10"/>
  <c r="M47" i="18" s="1"/>
  <c r="I78" i="10"/>
  <c r="I77" i="10"/>
  <c r="F98" i="10"/>
  <c r="F90" i="10"/>
  <c r="I92" i="10"/>
  <c r="I100" i="10"/>
  <c r="J97" i="10"/>
  <c r="J77" i="10"/>
  <c r="G93" i="10"/>
  <c r="G90" i="10"/>
  <c r="I97" i="10"/>
  <c r="I90" i="10"/>
  <c r="I93" i="10"/>
  <c r="H55" i="10"/>
  <c r="I68" i="10"/>
  <c r="I67" i="10"/>
  <c r="H294" i="10"/>
  <c r="E91" i="9" s="1"/>
  <c r="E68" i="10"/>
  <c r="E67" i="10"/>
  <c r="E90" i="10"/>
  <c r="E98" i="10"/>
  <c r="H100" i="10"/>
  <c r="I310" i="10"/>
  <c r="F15" i="9" s="1"/>
  <c r="G476" i="10"/>
  <c r="H292" i="10"/>
  <c r="E89" i="9" s="1"/>
  <c r="H272" i="10"/>
  <c r="R62" i="10"/>
  <c r="Q64" i="10"/>
  <c r="Q63" i="10"/>
  <c r="G382" i="10"/>
  <c r="G381" i="10"/>
  <c r="K64" i="10"/>
  <c r="L72" i="10"/>
  <c r="K74" i="10"/>
  <c r="Q82" i="10"/>
  <c r="D24" i="1"/>
  <c r="G254" i="10"/>
  <c r="H254" i="10" s="1"/>
  <c r="I254" i="10" s="1"/>
  <c r="G229" i="10"/>
  <c r="H229" i="10" s="1"/>
  <c r="I229" i="10" s="1"/>
  <c r="J229" i="10" s="1"/>
  <c r="K229" i="10" s="1"/>
  <c r="L229" i="10" s="1"/>
  <c r="M229" i="10" s="1"/>
  <c r="N229" i="10" s="1"/>
  <c r="O229" i="10" s="1"/>
  <c r="P229" i="10" s="1"/>
  <c r="Q229" i="10" s="1"/>
  <c r="R229" i="10" s="1"/>
  <c r="S229" i="10" s="1"/>
  <c r="T229" i="10" s="1"/>
  <c r="U229" i="10" s="1"/>
  <c r="V229" i="10" s="1"/>
  <c r="W229" i="10" s="1"/>
  <c r="X229" i="10" s="1"/>
  <c r="Y229" i="10" s="1"/>
  <c r="Z229" i="10" s="1"/>
  <c r="AA229" i="10" s="1"/>
  <c r="AB229" i="10" s="1"/>
  <c r="AC229" i="10" s="1"/>
  <c r="AD229" i="10" s="1"/>
  <c r="AE229" i="10" s="1"/>
  <c r="AF229" i="10" s="1"/>
  <c r="AG229" i="10" s="1"/>
  <c r="AH229" i="10" s="1"/>
  <c r="AI229" i="10" s="1"/>
  <c r="AJ229" i="10" s="1"/>
  <c r="AK229" i="10" s="1"/>
  <c r="AL229" i="10" s="1"/>
  <c r="AM229" i="10" s="1"/>
  <c r="AN229" i="10" s="1"/>
  <c r="AO229" i="10" s="1"/>
  <c r="AP229" i="10" s="1"/>
  <c r="AQ229" i="10" s="1"/>
  <c r="AR229" i="10" s="1"/>
  <c r="AS229" i="10" s="1"/>
  <c r="AT229" i="10" s="1"/>
  <c r="AU229" i="10" s="1"/>
  <c r="AV229" i="10" s="1"/>
  <c r="AW229" i="10" s="1"/>
  <c r="AX229" i="10" s="1"/>
  <c r="AY229" i="10" s="1"/>
  <c r="AZ229" i="10" s="1"/>
  <c r="BA229" i="10" s="1"/>
  <c r="BB229" i="10" s="1"/>
  <c r="BC229" i="10" s="1"/>
  <c r="BD229" i="10" s="1"/>
  <c r="BE229" i="10" s="1"/>
  <c r="BF229" i="10" s="1"/>
  <c r="BG229" i="10" s="1"/>
  <c r="BH229" i="10" s="1"/>
  <c r="BI229" i="10" s="1"/>
  <c r="BJ229" i="10" s="1"/>
  <c r="BK229" i="10" s="1"/>
  <c r="BL229" i="10" s="1"/>
  <c r="BM229" i="10" s="1"/>
  <c r="BN229" i="10" s="1"/>
  <c r="BO229" i="10" s="1"/>
  <c r="BP229" i="10" s="1"/>
  <c r="BQ229" i="10" s="1"/>
  <c r="G355" i="10"/>
  <c r="C336" i="10" s="1"/>
  <c r="L60" i="4"/>
  <c r="E240" i="10"/>
  <c r="D10" i="9"/>
  <c r="G132" i="10"/>
  <c r="H132" i="10" s="1"/>
  <c r="I132" i="10" s="1"/>
  <c r="J132" i="10" s="1"/>
  <c r="K132" i="10" s="1"/>
  <c r="L132" i="10" s="1"/>
  <c r="M132" i="10" s="1"/>
  <c r="N132" i="10" s="1"/>
  <c r="O132" i="10" s="1"/>
  <c r="P132" i="10" s="1"/>
  <c r="Q132" i="10" s="1"/>
  <c r="R132" i="10" s="1"/>
  <c r="S132" i="10" s="1"/>
  <c r="T132" i="10" s="1"/>
  <c r="U132" i="10" s="1"/>
  <c r="V132" i="10" s="1"/>
  <c r="W132" i="10" s="1"/>
  <c r="X132" i="10" s="1"/>
  <c r="Y132" i="10" s="1"/>
  <c r="Z132" i="10" s="1"/>
  <c r="AA132" i="10" s="1"/>
  <c r="AB132" i="10" s="1"/>
  <c r="AC132" i="10" s="1"/>
  <c r="AD132" i="10" s="1"/>
  <c r="AE132" i="10" s="1"/>
  <c r="AF132" i="10" s="1"/>
  <c r="AG132" i="10" s="1"/>
  <c r="AH132" i="10" s="1"/>
  <c r="AI132" i="10" s="1"/>
  <c r="AJ132" i="10" s="1"/>
  <c r="AK132" i="10" s="1"/>
  <c r="AL132" i="10" s="1"/>
  <c r="AM132" i="10" s="1"/>
  <c r="AN132" i="10" s="1"/>
  <c r="AO132" i="10" s="1"/>
  <c r="AP132" i="10" s="1"/>
  <c r="AQ132" i="10" s="1"/>
  <c r="AR132" i="10" s="1"/>
  <c r="AS132" i="10" s="1"/>
  <c r="AT132" i="10" s="1"/>
  <c r="AU132" i="10" s="1"/>
  <c r="AV132" i="10" s="1"/>
  <c r="AW132" i="10" s="1"/>
  <c r="AX132" i="10" s="1"/>
  <c r="AY132" i="10" s="1"/>
  <c r="AZ132" i="10" s="1"/>
  <c r="BA132" i="10" s="1"/>
  <c r="BB132" i="10" s="1"/>
  <c r="BC132" i="10" s="1"/>
  <c r="BD132" i="10" s="1"/>
  <c r="BE132" i="10" s="1"/>
  <c r="BF132" i="10" s="1"/>
  <c r="BG132" i="10" s="1"/>
  <c r="BH132" i="10" s="1"/>
  <c r="G307" i="10"/>
  <c r="H307" i="10" s="1"/>
  <c r="I307" i="10" s="1"/>
  <c r="J307" i="10" s="1"/>
  <c r="K307" i="10" s="1"/>
  <c r="L307" i="10" s="1"/>
  <c r="M307" i="10" s="1"/>
  <c r="N307" i="10" s="1"/>
  <c r="O307" i="10" s="1"/>
  <c r="P307" i="10" s="1"/>
  <c r="Q307" i="10" s="1"/>
  <c r="R307" i="10" s="1"/>
  <c r="S307" i="10" s="1"/>
  <c r="T307" i="10" s="1"/>
  <c r="U307" i="10" s="1"/>
  <c r="V307" i="10" s="1"/>
  <c r="W307" i="10" s="1"/>
  <c r="X307" i="10" s="1"/>
  <c r="Y307" i="10" s="1"/>
  <c r="Z307" i="10" s="1"/>
  <c r="AA307" i="10" s="1"/>
  <c r="AB307" i="10" s="1"/>
  <c r="AC307" i="10" s="1"/>
  <c r="AD307" i="10" s="1"/>
  <c r="AE307" i="10" s="1"/>
  <c r="AF307" i="10" s="1"/>
  <c r="AG307" i="10" s="1"/>
  <c r="AH307" i="10" s="1"/>
  <c r="AI307" i="10" s="1"/>
  <c r="AJ307" i="10" s="1"/>
  <c r="AK307" i="10" s="1"/>
  <c r="AL307" i="10" s="1"/>
  <c r="AM307" i="10" s="1"/>
  <c r="AN307" i="10" s="1"/>
  <c r="AO307" i="10" s="1"/>
  <c r="AP307" i="10" s="1"/>
  <c r="AQ307" i="10" s="1"/>
  <c r="AR307" i="10" s="1"/>
  <c r="AS307" i="10" s="1"/>
  <c r="D28" i="1"/>
  <c r="D34" i="1" s="1"/>
  <c r="F31" i="1"/>
  <c r="E37" i="1"/>
  <c r="E25" i="1" s="1"/>
  <c r="D23" i="1"/>
  <c r="D29" i="1" s="1"/>
  <c r="D25" i="3"/>
  <c r="E25" i="3"/>
  <c r="F25" i="3"/>
  <c r="D37" i="1"/>
  <c r="G209" i="10"/>
  <c r="G186" i="10"/>
  <c r="D23" i="3"/>
  <c r="D20" i="1"/>
  <c r="E10" i="1"/>
  <c r="K13" i="10" l="1"/>
  <c r="D36" i="3"/>
  <c r="AG391" i="39"/>
  <c r="H425" i="10"/>
  <c r="G426" i="10"/>
  <c r="T217" i="37"/>
  <c r="R231" i="41"/>
  <c r="R230" i="41" s="1"/>
  <c r="S229" i="41" s="1"/>
  <c r="S232" i="41" s="1"/>
  <c r="H480" i="10"/>
  <c r="S214" i="41"/>
  <c r="T215" i="37"/>
  <c r="U214" i="37" s="1"/>
  <c r="U216" i="37" s="1"/>
  <c r="H470" i="10"/>
  <c r="H481" i="10" s="1"/>
  <c r="AG390" i="39"/>
  <c r="L84" i="10"/>
  <c r="L83" i="10"/>
  <c r="L89" i="10" s="1"/>
  <c r="N116" i="10" s="1"/>
  <c r="D48" i="9"/>
  <c r="D50" i="9" s="1"/>
  <c r="S234" i="37"/>
  <c r="S233" i="37" s="1"/>
  <c r="T232" i="37" s="1"/>
  <c r="T234" i="37" s="1"/>
  <c r="Q199" i="37"/>
  <c r="Q197" i="37" s="1"/>
  <c r="R196" i="37" s="1"/>
  <c r="S212" i="41"/>
  <c r="T211" i="41" s="1"/>
  <c r="T214" i="41" s="1"/>
  <c r="AM62" i="46"/>
  <c r="AL68" i="46"/>
  <c r="AL56" i="46" s="1"/>
  <c r="AA21" i="37"/>
  <c r="AD441" i="39" s="1"/>
  <c r="AM65" i="46"/>
  <c r="AM53" i="46" s="1"/>
  <c r="AN59" i="46"/>
  <c r="D30" i="1"/>
  <c r="E30" i="1" s="1"/>
  <c r="E36" i="1" s="1"/>
  <c r="E24" i="1" s="1"/>
  <c r="F11" i="5"/>
  <c r="H11" i="5"/>
  <c r="AL69" i="46"/>
  <c r="AL57" i="46" s="1"/>
  <c r="AM63" i="46"/>
  <c r="AC441" i="35"/>
  <c r="AK100" i="46"/>
  <c r="AK88" i="46" s="1"/>
  <c r="AL94" i="46"/>
  <c r="AM60" i="46"/>
  <c r="AL66" i="46"/>
  <c r="AL54" i="46" s="1"/>
  <c r="AM101" i="46"/>
  <c r="AM89" i="46" s="1"/>
  <c r="AN95" i="46"/>
  <c r="AM99" i="46"/>
  <c r="AM87" i="46" s="1"/>
  <c r="AN93" i="46"/>
  <c r="AN97" i="46"/>
  <c r="AM103" i="46"/>
  <c r="AM91" i="46" s="1"/>
  <c r="AM96" i="46"/>
  <c r="AL102" i="46"/>
  <c r="AL90" i="46" s="1"/>
  <c r="AM67" i="46"/>
  <c r="AM55" i="46" s="1"/>
  <c r="AN61" i="46"/>
  <c r="AM30" i="46"/>
  <c r="AL36" i="46"/>
  <c r="AL24" i="46" s="1"/>
  <c r="AL37" i="46"/>
  <c r="AL25" i="46" s="1"/>
  <c r="AM31" i="46"/>
  <c r="AL33" i="46"/>
  <c r="AL21" i="46" s="1"/>
  <c r="AM27" i="46"/>
  <c r="AL35" i="46"/>
  <c r="AL23" i="46" s="1"/>
  <c r="AM29" i="46"/>
  <c r="AM28" i="46"/>
  <c r="AL34" i="46"/>
  <c r="AL22" i="46" s="1"/>
  <c r="G108" i="10"/>
  <c r="H108" i="10" s="1"/>
  <c r="I108" i="10" s="1"/>
  <c r="J108" i="10" s="1"/>
  <c r="K108" i="10" s="1"/>
  <c r="L108" i="10" s="1"/>
  <c r="M108" i="10" s="1"/>
  <c r="N108" i="10" s="1"/>
  <c r="O108" i="10" s="1"/>
  <c r="P108" i="10" s="1"/>
  <c r="Q108" i="10" s="1"/>
  <c r="R108" i="10" s="1"/>
  <c r="S108" i="10" s="1"/>
  <c r="T108" i="10" s="1"/>
  <c r="U108" i="10" s="1"/>
  <c r="V108" i="10" s="1"/>
  <c r="W108" i="10" s="1"/>
  <c r="X108" i="10" s="1"/>
  <c r="Y108" i="10" s="1"/>
  <c r="Z108" i="10" s="1"/>
  <c r="AA108" i="10" s="1"/>
  <c r="AB108" i="10" s="1"/>
  <c r="AC108" i="10" s="1"/>
  <c r="AD108" i="10" s="1"/>
  <c r="AE108" i="10" s="1"/>
  <c r="AF108" i="10" s="1"/>
  <c r="AG108" i="10" s="1"/>
  <c r="AH108" i="10" s="1"/>
  <c r="AI108" i="10" s="1"/>
  <c r="AJ108" i="10" s="1"/>
  <c r="AK108" i="10" s="1"/>
  <c r="AL108" i="10" s="1"/>
  <c r="AM108" i="10" s="1"/>
  <c r="AN108" i="10" s="1"/>
  <c r="AO108" i="10" s="1"/>
  <c r="AP108" i="10" s="1"/>
  <c r="AQ108" i="10" s="1"/>
  <c r="AR108" i="10" s="1"/>
  <c r="AS108" i="10" s="1"/>
  <c r="AT108" i="10" s="1"/>
  <c r="AU108" i="10" s="1"/>
  <c r="AV108" i="10" s="1"/>
  <c r="AW108" i="10" s="1"/>
  <c r="AX108" i="10" s="1"/>
  <c r="AY108" i="10" s="1"/>
  <c r="AZ108" i="10" s="1"/>
  <c r="BA108" i="10" s="1"/>
  <c r="BB108" i="10" s="1"/>
  <c r="BC108" i="10" s="1"/>
  <c r="BD108" i="10" s="1"/>
  <c r="BE108" i="10" s="1"/>
  <c r="BF108" i="10" s="1"/>
  <c r="BG108" i="10" s="1"/>
  <c r="BH108" i="10" s="1"/>
  <c r="BI108" i="10" s="1"/>
  <c r="BJ108" i="10" s="1"/>
  <c r="BK108" i="10" s="1"/>
  <c r="BL108" i="10" s="1"/>
  <c r="BM108" i="10" s="1"/>
  <c r="BN108" i="10" s="1"/>
  <c r="BO108" i="10" s="1"/>
  <c r="BP108" i="10" s="1"/>
  <c r="N50" i="10"/>
  <c r="M51" i="10"/>
  <c r="M45" i="18"/>
  <c r="K135" i="10"/>
  <c r="M50" i="10"/>
  <c r="M54" i="10" s="1"/>
  <c r="L373" i="35"/>
  <c r="M372" i="35" s="1"/>
  <c r="M374" i="35" s="1"/>
  <c r="N96" i="38" s="1"/>
  <c r="I469" i="10"/>
  <c r="D114" i="9"/>
  <c r="D113" i="9"/>
  <c r="G75" i="6"/>
  <c r="H75" i="6" s="1"/>
  <c r="I75" i="6" s="1"/>
  <c r="J75" i="6" s="1"/>
  <c r="K75" i="6" s="1"/>
  <c r="L75" i="6" s="1"/>
  <c r="M75" i="6" s="1"/>
  <c r="N75" i="6" s="1"/>
  <c r="O75" i="6" s="1"/>
  <c r="P75" i="6" s="1"/>
  <c r="Q75" i="6" s="1"/>
  <c r="R75" i="6" s="1"/>
  <c r="S75" i="6" s="1"/>
  <c r="T75" i="6" s="1"/>
  <c r="U75" i="6" s="1"/>
  <c r="V75" i="6" s="1"/>
  <c r="W75" i="6" s="1"/>
  <c r="X75" i="6" s="1"/>
  <c r="Y75" i="6" s="1"/>
  <c r="Z75" i="6" s="1"/>
  <c r="AA75" i="6" s="1"/>
  <c r="AB75" i="6" s="1"/>
  <c r="AC75" i="6" s="1"/>
  <c r="AD75" i="6" s="1"/>
  <c r="AE75" i="6" s="1"/>
  <c r="AF75" i="6" s="1"/>
  <c r="AG75" i="6" s="1"/>
  <c r="AH75" i="6" s="1"/>
  <c r="AI75" i="6" s="1"/>
  <c r="AJ75" i="6" s="1"/>
  <c r="AK75" i="6" s="1"/>
  <c r="AL75" i="6" s="1"/>
  <c r="AM75" i="6" s="1"/>
  <c r="AN75" i="6" s="1"/>
  <c r="AO75" i="6" s="1"/>
  <c r="AP75" i="6" s="1"/>
  <c r="AQ75" i="6" s="1"/>
  <c r="AR75" i="6" s="1"/>
  <c r="AS75" i="6" s="1"/>
  <c r="AT75" i="6" s="1"/>
  <c r="AU75" i="6" s="1"/>
  <c r="AV75" i="6" s="1"/>
  <c r="AW75" i="6" s="1"/>
  <c r="AX75" i="6" s="1"/>
  <c r="AY75" i="6" s="1"/>
  <c r="AZ75" i="6" s="1"/>
  <c r="BA75" i="6" s="1"/>
  <c r="BB75" i="6" s="1"/>
  <c r="BC75" i="6" s="1"/>
  <c r="BD75" i="6" s="1"/>
  <c r="BE75" i="6" s="1"/>
  <c r="BF75" i="6" s="1"/>
  <c r="BG75" i="6" s="1"/>
  <c r="BH75" i="6" s="1"/>
  <c r="BI75" i="6" s="1"/>
  <c r="BJ75" i="6" s="1"/>
  <c r="BK75" i="6" s="1"/>
  <c r="BL75" i="6" s="1"/>
  <c r="BM75" i="6" s="1"/>
  <c r="G52" i="6"/>
  <c r="H52" i="6" s="1"/>
  <c r="I52" i="6" s="1"/>
  <c r="J52" i="6" s="1"/>
  <c r="K52" i="6" s="1"/>
  <c r="L52" i="6" s="1"/>
  <c r="M52" i="6" s="1"/>
  <c r="N52" i="6" s="1"/>
  <c r="O52" i="6" s="1"/>
  <c r="P52" i="6" s="1"/>
  <c r="Q52" i="6" s="1"/>
  <c r="R52" i="6" s="1"/>
  <c r="S52" i="6" s="1"/>
  <c r="T52" i="6" s="1"/>
  <c r="U52" i="6" s="1"/>
  <c r="V52" i="6" s="1"/>
  <c r="W52" i="6" s="1"/>
  <c r="X52" i="6" s="1"/>
  <c r="Y52" i="6" s="1"/>
  <c r="Z52" i="6" s="1"/>
  <c r="AA52" i="6" s="1"/>
  <c r="AB52" i="6" s="1"/>
  <c r="AC52" i="6" s="1"/>
  <c r="AD52" i="6" s="1"/>
  <c r="AE52" i="6" s="1"/>
  <c r="AF52" i="6" s="1"/>
  <c r="AG52" i="6" s="1"/>
  <c r="AH52" i="6" s="1"/>
  <c r="AI52" i="6" s="1"/>
  <c r="AJ52" i="6" s="1"/>
  <c r="AK52" i="6" s="1"/>
  <c r="AL52" i="6" s="1"/>
  <c r="AM52" i="6" s="1"/>
  <c r="AN52" i="6" s="1"/>
  <c r="AO52" i="6" s="1"/>
  <c r="AP52" i="6" s="1"/>
  <c r="AQ52" i="6" s="1"/>
  <c r="AR52" i="6" s="1"/>
  <c r="AS52" i="6" s="1"/>
  <c r="AT52" i="6" s="1"/>
  <c r="AU52" i="6" s="1"/>
  <c r="AV52" i="6" s="1"/>
  <c r="AW52" i="6" s="1"/>
  <c r="AX52" i="6" s="1"/>
  <c r="AY52" i="6" s="1"/>
  <c r="AZ52" i="6" s="1"/>
  <c r="BA52" i="6" s="1"/>
  <c r="BB52" i="6" s="1"/>
  <c r="BC52" i="6" s="1"/>
  <c r="BD52" i="6" s="1"/>
  <c r="BE52" i="6" s="1"/>
  <c r="BF52" i="6" s="1"/>
  <c r="BG52" i="6" s="1"/>
  <c r="BH52" i="6" s="1"/>
  <c r="BI52" i="6" s="1"/>
  <c r="BJ52" i="6" s="1"/>
  <c r="BK52" i="6" s="1"/>
  <c r="BL52" i="6" s="1"/>
  <c r="BM52" i="6" s="1"/>
  <c r="G14" i="6"/>
  <c r="H14" i="6" s="1"/>
  <c r="I14" i="6" s="1"/>
  <c r="H467" i="10"/>
  <c r="H25" i="3"/>
  <c r="I25" i="3" s="1"/>
  <c r="K375" i="39"/>
  <c r="K373" i="39" s="1"/>
  <c r="L95" i="42" s="1"/>
  <c r="L97" i="42" s="1"/>
  <c r="L62" i="41" s="1"/>
  <c r="G405" i="39"/>
  <c r="H405" i="39" s="1"/>
  <c r="I405" i="39" s="1"/>
  <c r="J405" i="39" s="1"/>
  <c r="K405" i="39" s="1"/>
  <c r="L405" i="39" s="1"/>
  <c r="M405" i="39" s="1"/>
  <c r="N405" i="39" s="1"/>
  <c r="O405" i="39" s="1"/>
  <c r="P405" i="39" s="1"/>
  <c r="Q405" i="39" s="1"/>
  <c r="R405" i="39" s="1"/>
  <c r="S405" i="39" s="1"/>
  <c r="T405" i="39" s="1"/>
  <c r="U405" i="39" s="1"/>
  <c r="V405" i="39" s="1"/>
  <c r="W405" i="39" s="1"/>
  <c r="X405" i="39" s="1"/>
  <c r="Y405" i="39" s="1"/>
  <c r="Z405" i="39" s="1"/>
  <c r="AA405" i="39" s="1"/>
  <c r="AB405" i="39" s="1"/>
  <c r="AC405" i="39" s="1"/>
  <c r="AD405" i="39" s="1"/>
  <c r="AE405" i="39" s="1"/>
  <c r="AF405" i="39" s="1"/>
  <c r="AG405" i="39" s="1"/>
  <c r="AH405" i="39" s="1"/>
  <c r="AI405" i="39" s="1"/>
  <c r="AJ405" i="39" s="1"/>
  <c r="AK405" i="39" s="1"/>
  <c r="AL405" i="39" s="1"/>
  <c r="AM405" i="39" s="1"/>
  <c r="AN405" i="39" s="1"/>
  <c r="AO405" i="39" s="1"/>
  <c r="AP405" i="39" s="1"/>
  <c r="AQ405" i="39" s="1"/>
  <c r="AR405" i="39" s="1"/>
  <c r="AS405" i="39" s="1"/>
  <c r="AT405" i="39" s="1"/>
  <c r="AU405" i="39" s="1"/>
  <c r="AV405" i="39" s="1"/>
  <c r="AW405" i="39" s="1"/>
  <c r="AX405" i="39" s="1"/>
  <c r="AY405" i="39" s="1"/>
  <c r="AZ405" i="39" s="1"/>
  <c r="BA405" i="39" s="1"/>
  <c r="BB405" i="39" s="1"/>
  <c r="BC405" i="39" s="1"/>
  <c r="BD405" i="39" s="1"/>
  <c r="BE405" i="39" s="1"/>
  <c r="BF405" i="39" s="1"/>
  <c r="BG405" i="39" s="1"/>
  <c r="BH405" i="39" s="1"/>
  <c r="BI405" i="39" s="1"/>
  <c r="BJ405" i="39" s="1"/>
  <c r="BK405" i="39" s="1"/>
  <c r="BL405" i="39" s="1"/>
  <c r="BM405" i="39" s="1"/>
  <c r="BN405" i="39" s="1"/>
  <c r="BO405" i="39" s="1"/>
  <c r="BP405" i="39" s="1"/>
  <c r="G405" i="35"/>
  <c r="H405" i="35" s="1"/>
  <c r="I405" i="35" s="1"/>
  <c r="J405" i="35" s="1"/>
  <c r="K405" i="35" s="1"/>
  <c r="L405" i="35" s="1"/>
  <c r="M405" i="35" s="1"/>
  <c r="N405" i="35" s="1"/>
  <c r="O405" i="35" s="1"/>
  <c r="P405" i="35" s="1"/>
  <c r="Q405" i="35" s="1"/>
  <c r="R405" i="35" s="1"/>
  <c r="S405" i="35" s="1"/>
  <c r="T405" i="35" s="1"/>
  <c r="U405" i="35" s="1"/>
  <c r="V405" i="35" s="1"/>
  <c r="W405" i="35" s="1"/>
  <c r="X405" i="35" s="1"/>
  <c r="Y405" i="35" s="1"/>
  <c r="Z405" i="35" s="1"/>
  <c r="AA405" i="35" s="1"/>
  <c r="AB405" i="35" s="1"/>
  <c r="AC405" i="35" s="1"/>
  <c r="AD405" i="35" s="1"/>
  <c r="AE405" i="35" s="1"/>
  <c r="AF405" i="35" s="1"/>
  <c r="AG405" i="35" s="1"/>
  <c r="AH405" i="35" s="1"/>
  <c r="AI405" i="35" s="1"/>
  <c r="AJ405" i="35" s="1"/>
  <c r="AK405" i="35" s="1"/>
  <c r="AL405" i="35" s="1"/>
  <c r="AM405" i="35" s="1"/>
  <c r="AN405" i="35" s="1"/>
  <c r="AO405" i="35" s="1"/>
  <c r="AP405" i="35" s="1"/>
  <c r="AQ405" i="35" s="1"/>
  <c r="AR405" i="35" s="1"/>
  <c r="AS405" i="35" s="1"/>
  <c r="AT405" i="35" s="1"/>
  <c r="AU405" i="35" s="1"/>
  <c r="AV405" i="35" s="1"/>
  <c r="AW405" i="35" s="1"/>
  <c r="AX405" i="35" s="1"/>
  <c r="AY405" i="35" s="1"/>
  <c r="AZ405" i="35" s="1"/>
  <c r="BA405" i="35" s="1"/>
  <c r="BB405" i="35" s="1"/>
  <c r="BC405" i="35" s="1"/>
  <c r="BD405" i="35" s="1"/>
  <c r="BE405" i="35" s="1"/>
  <c r="BF405" i="35" s="1"/>
  <c r="BG405" i="35" s="1"/>
  <c r="BH405" i="35" s="1"/>
  <c r="BI405" i="35" s="1"/>
  <c r="BJ405" i="35" s="1"/>
  <c r="BK405" i="35" s="1"/>
  <c r="BL405" i="35" s="1"/>
  <c r="BM405" i="35" s="1"/>
  <c r="BN405" i="35" s="1"/>
  <c r="BO405" i="35" s="1"/>
  <c r="BP405" i="35" s="1"/>
  <c r="H106" i="35"/>
  <c r="H106" i="39"/>
  <c r="G7" i="37"/>
  <c r="G19" i="37" s="1"/>
  <c r="J39" i="35"/>
  <c r="I236" i="39"/>
  <c r="I236" i="35"/>
  <c r="J39" i="39"/>
  <c r="G7" i="41"/>
  <c r="G19" i="41" s="1"/>
  <c r="H107" i="39"/>
  <c r="H107" i="35"/>
  <c r="H109" i="35"/>
  <c r="H109" i="39"/>
  <c r="H105" i="39"/>
  <c r="H105" i="35"/>
  <c r="G251" i="35"/>
  <c r="E72" i="38" s="1"/>
  <c r="M95" i="38"/>
  <c r="M97" i="38" s="1"/>
  <c r="M62" i="37" s="1"/>
  <c r="H131" i="39"/>
  <c r="H131" i="35"/>
  <c r="G181" i="10"/>
  <c r="G211" i="10" s="1"/>
  <c r="F144" i="39"/>
  <c r="F144" i="35"/>
  <c r="H132" i="39"/>
  <c r="H132" i="35"/>
  <c r="H226" i="39"/>
  <c r="H226" i="35"/>
  <c r="BD117" i="35"/>
  <c r="BD117" i="39"/>
  <c r="H114" i="39"/>
  <c r="H114" i="35"/>
  <c r="G232" i="39"/>
  <c r="G428" i="39"/>
  <c r="G433" i="39" s="1"/>
  <c r="G249" i="39"/>
  <c r="G250" i="35"/>
  <c r="E71" i="38" s="1"/>
  <c r="G200" i="10"/>
  <c r="F140" i="39"/>
  <c r="F170" i="39" s="1"/>
  <c r="F140" i="35"/>
  <c r="F170" i="35" s="1"/>
  <c r="H116" i="39"/>
  <c r="H116" i="35"/>
  <c r="H130" i="39"/>
  <c r="H130" i="35"/>
  <c r="H231" i="39"/>
  <c r="H231" i="35"/>
  <c r="G251" i="39"/>
  <c r="E72" i="42" s="1"/>
  <c r="G250" i="39"/>
  <c r="E71" i="42" s="1"/>
  <c r="G201" i="10"/>
  <c r="F141" i="35"/>
  <c r="F171" i="35" s="1"/>
  <c r="F141" i="39"/>
  <c r="F171" i="39" s="1"/>
  <c r="H225" i="39"/>
  <c r="H225" i="35"/>
  <c r="H118" i="39"/>
  <c r="H118" i="35"/>
  <c r="T125" i="39"/>
  <c r="T125" i="35"/>
  <c r="G201" i="35"/>
  <c r="H124" i="39"/>
  <c r="H124" i="35"/>
  <c r="H228" i="39"/>
  <c r="H228" i="35"/>
  <c r="H113" i="39"/>
  <c r="H113" i="35"/>
  <c r="H112" i="39"/>
  <c r="H112" i="35"/>
  <c r="G225" i="10"/>
  <c r="F165" i="35"/>
  <c r="F195" i="35" s="1"/>
  <c r="F165" i="39"/>
  <c r="F195" i="39" s="1"/>
  <c r="G202" i="10"/>
  <c r="F142" i="39"/>
  <c r="F172" i="39" s="1"/>
  <c r="F142" i="35"/>
  <c r="F172" i="35" s="1"/>
  <c r="H119" i="39"/>
  <c r="H119" i="35"/>
  <c r="H127" i="39"/>
  <c r="H127" i="35"/>
  <c r="H111" i="39"/>
  <c r="H111" i="35"/>
  <c r="H120" i="39"/>
  <c r="H120" i="35"/>
  <c r="H230" i="39"/>
  <c r="H230" i="35"/>
  <c r="G249" i="35"/>
  <c r="G428" i="35"/>
  <c r="G433" i="35" s="1"/>
  <c r="G232" i="35"/>
  <c r="F156" i="39"/>
  <c r="F179" i="39"/>
  <c r="G227" i="10"/>
  <c r="F167" i="39"/>
  <c r="F197" i="39" s="1"/>
  <c r="F167" i="35"/>
  <c r="F197" i="35" s="1"/>
  <c r="H229" i="39"/>
  <c r="H229" i="35"/>
  <c r="G252" i="35"/>
  <c r="E73" i="38" s="1"/>
  <c r="G201" i="39"/>
  <c r="H227" i="39"/>
  <c r="H227" i="35"/>
  <c r="H121" i="39"/>
  <c r="H121" i="35"/>
  <c r="G252" i="39"/>
  <c r="E73" i="42" s="1"/>
  <c r="H117" i="39"/>
  <c r="H117" i="35"/>
  <c r="H110" i="39"/>
  <c r="H110" i="35"/>
  <c r="H123" i="39"/>
  <c r="H123" i="35"/>
  <c r="H128" i="35"/>
  <c r="H128" i="39"/>
  <c r="H126" i="39"/>
  <c r="H126" i="35"/>
  <c r="F179" i="35"/>
  <c r="F156" i="35"/>
  <c r="Q196" i="41"/>
  <c r="Q195" i="41"/>
  <c r="G223" i="35"/>
  <c r="D9" i="38"/>
  <c r="F266" i="35"/>
  <c r="F314" i="39"/>
  <c r="D9" i="42"/>
  <c r="F103" i="35"/>
  <c r="F103" i="39"/>
  <c r="F266" i="39"/>
  <c r="F314" i="35"/>
  <c r="G14" i="43"/>
  <c r="G15" i="43" s="1"/>
  <c r="G14" i="44"/>
  <c r="G15" i="44" s="1"/>
  <c r="G223" i="39"/>
  <c r="Y313" i="39"/>
  <c r="AD95" i="39"/>
  <c r="AD93" i="39"/>
  <c r="AE91" i="39"/>
  <c r="AB432" i="39" s="1"/>
  <c r="AH77" i="39"/>
  <c r="AI76" i="39"/>
  <c r="AH78" i="39"/>
  <c r="AF49" i="39"/>
  <c r="AG58" i="39"/>
  <c r="AH387" i="39" s="1"/>
  <c r="AG57" i="39"/>
  <c r="AH386" i="39" s="1"/>
  <c r="AH56" i="39"/>
  <c r="AG85" i="39"/>
  <c r="AH80" i="39"/>
  <c r="AD265" i="39"/>
  <c r="AE71" i="39"/>
  <c r="AE62" i="39"/>
  <c r="AF60" i="39"/>
  <c r="AF62" i="39" s="1"/>
  <c r="AF86" i="39"/>
  <c r="AF94" i="39"/>
  <c r="AG83" i="39"/>
  <c r="AG82" i="39"/>
  <c r="AG87" i="39" s="1"/>
  <c r="AH79" i="39"/>
  <c r="AG47" i="39"/>
  <c r="AG52" i="39" s="1"/>
  <c r="AG48" i="39"/>
  <c r="AH384" i="39" s="1"/>
  <c r="AF51" i="39"/>
  <c r="AG68" i="39"/>
  <c r="AH389" i="39" s="1"/>
  <c r="AH66" i="39"/>
  <c r="AG67" i="39"/>
  <c r="AH388" i="39" s="1"/>
  <c r="AG50" i="39"/>
  <c r="AH385" i="39" s="1"/>
  <c r="AF70" i="39"/>
  <c r="AF72" i="39" s="1"/>
  <c r="AA102" i="39"/>
  <c r="AF84" i="39"/>
  <c r="AF92" i="39"/>
  <c r="AA222" i="39"/>
  <c r="AI41" i="39"/>
  <c r="AH43" i="39"/>
  <c r="AI45" i="39" s="1"/>
  <c r="AH42" i="39"/>
  <c r="AI44" i="39" s="1"/>
  <c r="Z102" i="35"/>
  <c r="X22" i="42"/>
  <c r="AB22" i="41"/>
  <c r="AA21" i="41"/>
  <c r="W8" i="42"/>
  <c r="AE51" i="35"/>
  <c r="AC95" i="35"/>
  <c r="AC93" i="35"/>
  <c r="AD72" i="35"/>
  <c r="AG43" i="35"/>
  <c r="AH45" i="35" s="1"/>
  <c r="AG42" i="35"/>
  <c r="AH44" i="35" s="1"/>
  <c r="AH41" i="35"/>
  <c r="AC442" i="35"/>
  <c r="AA22" i="37"/>
  <c r="AD442" i="39" s="1"/>
  <c r="AD91" i="35"/>
  <c r="AA432" i="35" s="1"/>
  <c r="Z313" i="35"/>
  <c r="AF80" i="35"/>
  <c r="AE85" i="35"/>
  <c r="AF391" i="35" s="1"/>
  <c r="AE70" i="35"/>
  <c r="AE71" i="35" s="1"/>
  <c r="AB222" i="35"/>
  <c r="AD61" i="35"/>
  <c r="AE60" i="35"/>
  <c r="AE61" i="35" s="1"/>
  <c r="AE82" i="35"/>
  <c r="AE87" i="35" s="1"/>
  <c r="AF79" i="35"/>
  <c r="AE83" i="35"/>
  <c r="AF390" i="35" s="1"/>
  <c r="Y22" i="38"/>
  <c r="AB268" i="35"/>
  <c r="AF68" i="35"/>
  <c r="AG389" i="35" s="1"/>
  <c r="AF67" i="35"/>
  <c r="AG388" i="35" s="1"/>
  <c r="AG66" i="35"/>
  <c r="AE49" i="35"/>
  <c r="AF47" i="35"/>
  <c r="AF52" i="35" s="1"/>
  <c r="AF48" i="35"/>
  <c r="AG384" i="35" s="1"/>
  <c r="AA265" i="35"/>
  <c r="AF57" i="35"/>
  <c r="AG386" i="35" s="1"/>
  <c r="AG56" i="35"/>
  <c r="AF58" i="35"/>
  <c r="AG387" i="35" s="1"/>
  <c r="AD92" i="35"/>
  <c r="AD84" i="35"/>
  <c r="AF77" i="35"/>
  <c r="AG76" i="35"/>
  <c r="AF78" i="35"/>
  <c r="AF50" i="35"/>
  <c r="AG385" i="35" s="1"/>
  <c r="AD94" i="35"/>
  <c r="AD86" i="35"/>
  <c r="X8" i="38"/>
  <c r="I292" i="10"/>
  <c r="F89" i="9" s="1"/>
  <c r="BF147" i="10"/>
  <c r="K76" i="10"/>
  <c r="K77" i="10" s="1"/>
  <c r="K276" i="10"/>
  <c r="K66" i="10"/>
  <c r="K67" i="10" s="1"/>
  <c r="J265" i="10"/>
  <c r="J469" i="10" s="1"/>
  <c r="J480" i="10" s="1"/>
  <c r="I272" i="10"/>
  <c r="I470" i="10" s="1"/>
  <c r="J269" i="10"/>
  <c r="I293" i="10"/>
  <c r="F90" i="9" s="1"/>
  <c r="J271" i="10"/>
  <c r="J267" i="10"/>
  <c r="O66" i="10"/>
  <c r="O67" i="10" s="1"/>
  <c r="K54" i="10"/>
  <c r="M110" i="10" s="1"/>
  <c r="L54" i="10"/>
  <c r="G204" i="10"/>
  <c r="M83" i="10"/>
  <c r="M84" i="10"/>
  <c r="G178" i="10"/>
  <c r="G177" i="10"/>
  <c r="Q84" i="10"/>
  <c r="Q83" i="10"/>
  <c r="G196" i="10"/>
  <c r="G176" i="10"/>
  <c r="G415" i="10"/>
  <c r="H414" i="10" s="1"/>
  <c r="H15" i="1"/>
  <c r="F10" i="1"/>
  <c r="H223" i="35" s="1"/>
  <c r="H238" i="3"/>
  <c r="H239" i="3"/>
  <c r="E199" i="3"/>
  <c r="F199" i="3" s="1"/>
  <c r="G199" i="3" s="1"/>
  <c r="H199" i="3" s="1"/>
  <c r="I199" i="3" s="1"/>
  <c r="J199" i="3" s="1"/>
  <c r="K199" i="3" s="1"/>
  <c r="L199" i="3" s="1"/>
  <c r="M199" i="3" s="1"/>
  <c r="N199" i="3" s="1"/>
  <c r="O199" i="3" s="1"/>
  <c r="P199" i="3" s="1"/>
  <c r="Q199" i="3" s="1"/>
  <c r="R199" i="3" s="1"/>
  <c r="S199" i="3" s="1"/>
  <c r="T199" i="3" s="1"/>
  <c r="U199" i="3" s="1"/>
  <c r="V199" i="3" s="1"/>
  <c r="W199" i="3" s="1"/>
  <c r="X199" i="3" s="1"/>
  <c r="Y199" i="3" s="1"/>
  <c r="Z199" i="3" s="1"/>
  <c r="AA199" i="3" s="1"/>
  <c r="AB199" i="3" s="1"/>
  <c r="AC199" i="3" s="1"/>
  <c r="AD199" i="3" s="1"/>
  <c r="AE199" i="3" s="1"/>
  <c r="AF199" i="3" s="1"/>
  <c r="AG199" i="3" s="1"/>
  <c r="AH199" i="3" s="1"/>
  <c r="AI199" i="3" s="1"/>
  <c r="AJ199" i="3" s="1"/>
  <c r="AK199" i="3" s="1"/>
  <c r="AL199" i="3" s="1"/>
  <c r="AM199" i="3" s="1"/>
  <c r="AN199" i="3" s="1"/>
  <c r="AO199" i="3" s="1"/>
  <c r="AP199" i="3" s="1"/>
  <c r="AQ199" i="3" s="1"/>
  <c r="AR199" i="3" s="1"/>
  <c r="AS199" i="3" s="1"/>
  <c r="AT199" i="3" s="1"/>
  <c r="AU199" i="3" s="1"/>
  <c r="AV199" i="3" s="1"/>
  <c r="AW199" i="3" s="1"/>
  <c r="AX199" i="3" s="1"/>
  <c r="AY199" i="3" s="1"/>
  <c r="AZ199" i="3" s="1"/>
  <c r="BA199" i="3" s="1"/>
  <c r="BB199" i="3" s="1"/>
  <c r="H219" i="3"/>
  <c r="I218" i="3" s="1"/>
  <c r="I220" i="3" s="1"/>
  <c r="I202" i="3"/>
  <c r="I203" i="3"/>
  <c r="O76" i="10"/>
  <c r="O78" i="10" s="1"/>
  <c r="P48" i="10"/>
  <c r="Q50" i="10" s="1"/>
  <c r="I99" i="10"/>
  <c r="P49" i="10"/>
  <c r="E23" i="3"/>
  <c r="E10" i="9"/>
  <c r="G101" i="10"/>
  <c r="F101" i="10"/>
  <c r="N49" i="10"/>
  <c r="J99" i="10"/>
  <c r="M62" i="10"/>
  <c r="M63" i="10" s="1"/>
  <c r="G99" i="10"/>
  <c r="R72" i="10"/>
  <c r="R73" i="10" s="1"/>
  <c r="F99" i="10"/>
  <c r="G486" i="10"/>
  <c r="G487" i="10" s="1"/>
  <c r="G483" i="10"/>
  <c r="G484" i="10" s="1"/>
  <c r="F26" i="3"/>
  <c r="Q74" i="10"/>
  <c r="Q76" i="10" s="1"/>
  <c r="Q77" i="10" s="1"/>
  <c r="I26" i="3"/>
  <c r="E101" i="10"/>
  <c r="K88" i="10"/>
  <c r="L64" i="10"/>
  <c r="L66" i="10" s="1"/>
  <c r="L68" i="10" s="1"/>
  <c r="M49" i="10"/>
  <c r="H99" i="10"/>
  <c r="P76" i="10"/>
  <c r="P77" i="10" s="1"/>
  <c r="P66" i="10"/>
  <c r="P67" i="10" s="1"/>
  <c r="L56" i="10"/>
  <c r="K56" i="10"/>
  <c r="M111" i="10" s="1"/>
  <c r="N111" i="10" s="1"/>
  <c r="O111" i="10" s="1"/>
  <c r="K53" i="10"/>
  <c r="I231" i="10"/>
  <c r="I291" i="10"/>
  <c r="H101" i="10"/>
  <c r="R82" i="10"/>
  <c r="K91" i="10"/>
  <c r="M117" i="10" s="1"/>
  <c r="Q66" i="10"/>
  <c r="Q68" i="10" s="1"/>
  <c r="E99" i="10"/>
  <c r="I294" i="10"/>
  <c r="F91" i="9" s="1"/>
  <c r="G473" i="10"/>
  <c r="J101" i="10"/>
  <c r="Q48" i="10"/>
  <c r="R47" i="10"/>
  <c r="Q49" i="10"/>
  <c r="J310" i="10"/>
  <c r="G15" i="9" s="1"/>
  <c r="L73" i="10"/>
  <c r="L74" i="10"/>
  <c r="M72" i="10"/>
  <c r="L91" i="10"/>
  <c r="D484" i="10"/>
  <c r="D487" i="10"/>
  <c r="S62" i="10"/>
  <c r="R63" i="10"/>
  <c r="R64" i="10"/>
  <c r="H382" i="10"/>
  <c r="H381" i="10"/>
  <c r="E88" i="9"/>
  <c r="E92" i="9" s="1"/>
  <c r="H296" i="10"/>
  <c r="H472" i="10" s="1"/>
  <c r="I101" i="10"/>
  <c r="G468" i="10"/>
  <c r="G383" i="10"/>
  <c r="L10" i="4"/>
  <c r="L37" i="4"/>
  <c r="G255" i="10"/>
  <c r="L26" i="4"/>
  <c r="L34" i="4"/>
  <c r="L6" i="4"/>
  <c r="L62" i="4"/>
  <c r="L21" i="4"/>
  <c r="L19" i="4"/>
  <c r="L24" i="4"/>
  <c r="L59" i="4"/>
  <c r="L70" i="4"/>
  <c r="E28" i="1"/>
  <c r="F28" i="1" s="1"/>
  <c r="L29" i="4"/>
  <c r="L36" i="4"/>
  <c r="L44" i="4"/>
  <c r="L16" i="4"/>
  <c r="L61" i="4"/>
  <c r="L8" i="4"/>
  <c r="L53" i="4"/>
  <c r="L13" i="4"/>
  <c r="L52" i="4"/>
  <c r="L42" i="4"/>
  <c r="L27" i="4"/>
  <c r="L58" i="4"/>
  <c r="L35" i="4"/>
  <c r="L12" i="4"/>
  <c r="L48" i="4"/>
  <c r="L32" i="4"/>
  <c r="H355" i="10"/>
  <c r="I355" i="10" s="1"/>
  <c r="L51" i="4"/>
  <c r="L20" i="4"/>
  <c r="L56" i="4"/>
  <c r="L66" i="4"/>
  <c r="D27" i="1"/>
  <c r="D33" i="1" s="1"/>
  <c r="L18" i="4"/>
  <c r="L64" i="4"/>
  <c r="L43" i="4"/>
  <c r="L45" i="4"/>
  <c r="L9" i="4"/>
  <c r="L25" i="4"/>
  <c r="L47" i="4"/>
  <c r="L65" i="4"/>
  <c r="L33" i="4"/>
  <c r="L55" i="4"/>
  <c r="L30" i="4"/>
  <c r="L49" i="4"/>
  <c r="L31" i="4"/>
  <c r="L54" i="4"/>
  <c r="L14" i="4"/>
  <c r="L15" i="4"/>
  <c r="L38" i="4"/>
  <c r="L57" i="4"/>
  <c r="L22" i="4"/>
  <c r="L41" i="4"/>
  <c r="L68" i="4"/>
  <c r="L46" i="4"/>
  <c r="L7" i="4"/>
  <c r="L17" i="4"/>
  <c r="L39" i="4"/>
  <c r="L69" i="4"/>
  <c r="L23" i="4"/>
  <c r="L67" i="4"/>
  <c r="L50" i="4"/>
  <c r="L11" i="4"/>
  <c r="L63" i="4"/>
  <c r="L28" i="4"/>
  <c r="L40" i="4"/>
  <c r="E96" i="10"/>
  <c r="BI132" i="10"/>
  <c r="H23" i="3"/>
  <c r="E20" i="1"/>
  <c r="G103" i="35" s="1"/>
  <c r="D11" i="9"/>
  <c r="G356" i="10"/>
  <c r="G308" i="10"/>
  <c r="F15" i="6"/>
  <c r="G133" i="10"/>
  <c r="E29" i="1"/>
  <c r="D35" i="1"/>
  <c r="G31" i="1"/>
  <c r="F37" i="1"/>
  <c r="F25" i="1" s="1"/>
  <c r="H255" i="10"/>
  <c r="H279" i="10" s="1"/>
  <c r="AT307" i="10"/>
  <c r="J254" i="10"/>
  <c r="D58" i="3"/>
  <c r="D62" i="3" s="1"/>
  <c r="G216" i="10"/>
  <c r="G193" i="10"/>
  <c r="E36" i="3" l="1"/>
  <c r="N110" i="10"/>
  <c r="O110" i="10" s="1"/>
  <c r="P110" i="10" s="1"/>
  <c r="Q110" i="10" s="1"/>
  <c r="R110" i="10" s="1"/>
  <c r="S110" i="10" s="1"/>
  <c r="AH391" i="39"/>
  <c r="N117" i="10"/>
  <c r="H280" i="10"/>
  <c r="H286" i="10"/>
  <c r="I425" i="10"/>
  <c r="H468" i="10"/>
  <c r="S231" i="41"/>
  <c r="S230" i="41" s="1"/>
  <c r="T229" i="41" s="1"/>
  <c r="T232" i="41" s="1"/>
  <c r="T213" i="41"/>
  <c r="D36" i="1"/>
  <c r="G396" i="10"/>
  <c r="G375" i="10" s="1"/>
  <c r="U217" i="37"/>
  <c r="U215" i="37" s="1"/>
  <c r="V214" i="37" s="1"/>
  <c r="V217" i="37" s="1"/>
  <c r="E39" i="9"/>
  <c r="AH390" i="39"/>
  <c r="R199" i="37"/>
  <c r="R198" i="37"/>
  <c r="T235" i="37"/>
  <c r="T233" i="37" s="1"/>
  <c r="U232" i="37" s="1"/>
  <c r="U235" i="37" s="1"/>
  <c r="Q194" i="41"/>
  <c r="R193" i="41" s="1"/>
  <c r="R195" i="41" s="1"/>
  <c r="T212" i="41"/>
  <c r="U211" i="41" s="1"/>
  <c r="U214" i="41" s="1"/>
  <c r="F30" i="1"/>
  <c r="G30" i="1" s="1"/>
  <c r="AN62" i="46"/>
  <c r="AM68" i="46"/>
  <c r="AM56" i="46" s="1"/>
  <c r="AD441" i="35"/>
  <c r="AB21" i="37"/>
  <c r="AE441" i="39" s="1"/>
  <c r="AO59" i="46"/>
  <c r="AN65" i="46"/>
  <c r="AN53" i="46" s="1"/>
  <c r="F12" i="5"/>
  <c r="H12" i="5"/>
  <c r="AM69" i="46"/>
  <c r="AM57" i="46" s="1"/>
  <c r="AN63" i="46"/>
  <c r="I481" i="10"/>
  <c r="AL100" i="46"/>
  <c r="AL88" i="46" s="1"/>
  <c r="AM94" i="46"/>
  <c r="AM66" i="46"/>
  <c r="AM54" i="46" s="1"/>
  <c r="AN60" i="46"/>
  <c r="AN99" i="46"/>
  <c r="AN87" i="46" s="1"/>
  <c r="AO93" i="46"/>
  <c r="AO97" i="46"/>
  <c r="AN103" i="46"/>
  <c r="AN91" i="46" s="1"/>
  <c r="AO95" i="46"/>
  <c r="AN101" i="46"/>
  <c r="AN89" i="46" s="1"/>
  <c r="AN96" i="46"/>
  <c r="AM102" i="46"/>
  <c r="AM90" i="46" s="1"/>
  <c r="AO61" i="46"/>
  <c r="AN67" i="46"/>
  <c r="AN55" i="46" s="1"/>
  <c r="AM37" i="46"/>
  <c r="AM25" i="46" s="1"/>
  <c r="AN31" i="46"/>
  <c r="AM33" i="46"/>
  <c r="AM21" i="46" s="1"/>
  <c r="AN27" i="46"/>
  <c r="AM35" i="46"/>
  <c r="AM23" i="46" s="1"/>
  <c r="AN29" i="46"/>
  <c r="AM34" i="46"/>
  <c r="AM22" i="46" s="1"/>
  <c r="AN28" i="46"/>
  <c r="AM36" i="46"/>
  <c r="AM24" i="46" s="1"/>
  <c r="AN30" i="46"/>
  <c r="E38" i="3"/>
  <c r="L13" i="10"/>
  <c r="I468" i="10"/>
  <c r="O56" i="10"/>
  <c r="M375" i="35"/>
  <c r="M373" i="35" s="1"/>
  <c r="N372" i="35" s="1"/>
  <c r="D32" i="41"/>
  <c r="D34" i="41" s="1"/>
  <c r="L135" i="10"/>
  <c r="R51" i="10"/>
  <c r="I467" i="10"/>
  <c r="J467" i="10" s="1"/>
  <c r="K467" i="10" s="1"/>
  <c r="L467" i="10" s="1"/>
  <c r="M467" i="10" s="1"/>
  <c r="N467" i="10" s="1"/>
  <c r="O467" i="10" s="1"/>
  <c r="P467" i="10" s="1"/>
  <c r="Q467" i="10" s="1"/>
  <c r="R467" i="10" s="1"/>
  <c r="S467" i="10" s="1"/>
  <c r="T467" i="10" s="1"/>
  <c r="U467" i="10" s="1"/>
  <c r="V467" i="10" s="1"/>
  <c r="W467" i="10" s="1"/>
  <c r="X467" i="10" s="1"/>
  <c r="Y467" i="10" s="1"/>
  <c r="Z467" i="10" s="1"/>
  <c r="AA467" i="10" s="1"/>
  <c r="AB467" i="10" s="1"/>
  <c r="AC467" i="10" s="1"/>
  <c r="AD467" i="10" s="1"/>
  <c r="AE467" i="10" s="1"/>
  <c r="AF467" i="10" s="1"/>
  <c r="AG467" i="10" s="1"/>
  <c r="AH467" i="10" s="1"/>
  <c r="AI467" i="10" s="1"/>
  <c r="AJ467" i="10" s="1"/>
  <c r="AK467" i="10" s="1"/>
  <c r="AL467" i="10" s="1"/>
  <c r="AM467" i="10" s="1"/>
  <c r="AN467" i="10" s="1"/>
  <c r="AO467" i="10" s="1"/>
  <c r="AP467" i="10" s="1"/>
  <c r="AQ467" i="10" s="1"/>
  <c r="AR467" i="10" s="1"/>
  <c r="AS467" i="10" s="1"/>
  <c r="AT467" i="10" s="1"/>
  <c r="AU467" i="10" s="1"/>
  <c r="AV467" i="10" s="1"/>
  <c r="AW467" i="10" s="1"/>
  <c r="AX467" i="10" s="1"/>
  <c r="AY467" i="10" s="1"/>
  <c r="AZ467" i="10" s="1"/>
  <c r="BA467" i="10" s="1"/>
  <c r="BB467" i="10" s="1"/>
  <c r="BC467" i="10" s="1"/>
  <c r="BD467" i="10" s="1"/>
  <c r="BE467" i="10" s="1"/>
  <c r="BF467" i="10" s="1"/>
  <c r="BG467" i="10" s="1"/>
  <c r="BH467" i="10" s="1"/>
  <c r="BI467" i="10" s="1"/>
  <c r="BJ467" i="10" s="1"/>
  <c r="BK467" i="10" s="1"/>
  <c r="BL467" i="10" s="1"/>
  <c r="BM467" i="10" s="1"/>
  <c r="BN467" i="10" s="1"/>
  <c r="BO467" i="10" s="1"/>
  <c r="BP467" i="10" s="1"/>
  <c r="BQ467" i="10" s="1"/>
  <c r="I480" i="10"/>
  <c r="G474" i="10"/>
  <c r="M43" i="18"/>
  <c r="M49" i="18" s="1"/>
  <c r="G479" i="10"/>
  <c r="E32" i="41"/>
  <c r="E34" i="41" s="1"/>
  <c r="E113" i="9"/>
  <c r="E114" i="9"/>
  <c r="D32" i="37"/>
  <c r="D34" i="37" s="1"/>
  <c r="G32" i="41"/>
  <c r="G34" i="41" s="1"/>
  <c r="F32" i="41"/>
  <c r="F34" i="41" s="1"/>
  <c r="G32" i="37"/>
  <c r="G34" i="37" s="1"/>
  <c r="L372" i="39"/>
  <c r="L375" i="39" s="1"/>
  <c r="F32" i="37"/>
  <c r="F34" i="37" s="1"/>
  <c r="D38" i="3"/>
  <c r="E32" i="37"/>
  <c r="E34" i="37" s="1"/>
  <c r="G188" i="10"/>
  <c r="G218" i="10" s="1"/>
  <c r="J90" i="39"/>
  <c r="K39" i="39"/>
  <c r="I39" i="39"/>
  <c r="J236" i="35"/>
  <c r="J236" i="39"/>
  <c r="I106" i="39"/>
  <c r="I106" i="35"/>
  <c r="I39" i="35"/>
  <c r="J90" i="35"/>
  <c r="K39" i="35"/>
  <c r="H19" i="37"/>
  <c r="G54" i="37"/>
  <c r="I107" i="35"/>
  <c r="I107" i="39"/>
  <c r="H19" i="41"/>
  <c r="G54" i="41"/>
  <c r="I109" i="39"/>
  <c r="I109" i="35"/>
  <c r="I105" i="39"/>
  <c r="I105" i="35"/>
  <c r="G239" i="35"/>
  <c r="E14" i="38" s="1"/>
  <c r="H201" i="39"/>
  <c r="H251" i="35"/>
  <c r="F72" i="38" s="1"/>
  <c r="F145" i="35"/>
  <c r="G145" i="35" s="1"/>
  <c r="G175" i="35" s="1"/>
  <c r="F145" i="39"/>
  <c r="I113" i="39"/>
  <c r="I113" i="35"/>
  <c r="F163" i="39"/>
  <c r="F193" i="39" s="1"/>
  <c r="F186" i="39"/>
  <c r="H251" i="39"/>
  <c r="F72" i="42" s="1"/>
  <c r="I231" i="39"/>
  <c r="I231" i="35"/>
  <c r="I118" i="39"/>
  <c r="I118" i="35"/>
  <c r="I230" i="35"/>
  <c r="I230" i="39"/>
  <c r="G339" i="35"/>
  <c r="E70" i="38"/>
  <c r="E74" i="38" s="1"/>
  <c r="G340" i="35"/>
  <c r="G254" i="35"/>
  <c r="F151" i="39"/>
  <c r="F174" i="39"/>
  <c r="G226" i="10"/>
  <c r="F166" i="39"/>
  <c r="F196" i="39" s="1"/>
  <c r="F166" i="35"/>
  <c r="F196" i="35" s="1"/>
  <c r="I128" i="39"/>
  <c r="I128" i="35"/>
  <c r="I114" i="39"/>
  <c r="I114" i="35"/>
  <c r="U125" i="35"/>
  <c r="U125" i="39"/>
  <c r="I119" i="39"/>
  <c r="I119" i="35"/>
  <c r="I112" i="39"/>
  <c r="I112" i="35"/>
  <c r="H252" i="35"/>
  <c r="F73" i="38" s="1"/>
  <c r="F147" i="35"/>
  <c r="G147" i="35" s="1"/>
  <c r="G177" i="35" s="1"/>
  <c r="F147" i="39"/>
  <c r="F148" i="39"/>
  <c r="F148" i="35"/>
  <c r="I126" i="39"/>
  <c r="I126" i="35"/>
  <c r="F151" i="35"/>
  <c r="G151" i="35" s="1"/>
  <c r="G181" i="35" s="1"/>
  <c r="F174" i="35"/>
  <c r="F146" i="39"/>
  <c r="F146" i="35"/>
  <c r="G146" i="35" s="1"/>
  <c r="G176" i="35" s="1"/>
  <c r="I111" i="35"/>
  <c r="I111" i="39"/>
  <c r="I130" i="39"/>
  <c r="I130" i="35"/>
  <c r="I227" i="39"/>
  <c r="I227" i="35"/>
  <c r="I124" i="39"/>
  <c r="I124" i="35"/>
  <c r="BE117" i="39"/>
  <c r="BE117" i="35"/>
  <c r="H252" i="39"/>
  <c r="F73" i="42" s="1"/>
  <c r="J292" i="10"/>
  <c r="G89" i="9" s="1"/>
  <c r="I226" i="39"/>
  <c r="I226" i="35"/>
  <c r="I229" i="39"/>
  <c r="I229" i="35"/>
  <c r="I127" i="39"/>
  <c r="I127" i="35"/>
  <c r="H249" i="35"/>
  <c r="H232" i="35"/>
  <c r="H428" i="35"/>
  <c r="H433" i="35" s="1"/>
  <c r="H250" i="35"/>
  <c r="F71" i="38" s="1"/>
  <c r="I123" i="39"/>
  <c r="I123" i="35"/>
  <c r="I116" i="39"/>
  <c r="I116" i="35"/>
  <c r="I225" i="39"/>
  <c r="I225" i="35"/>
  <c r="I228" i="39"/>
  <c r="I228" i="35"/>
  <c r="I117" i="39"/>
  <c r="I117" i="35"/>
  <c r="I121" i="35"/>
  <c r="I121" i="39"/>
  <c r="I132" i="39"/>
  <c r="I132" i="35"/>
  <c r="J231" i="10"/>
  <c r="I120" i="39"/>
  <c r="I120" i="35"/>
  <c r="I110" i="39"/>
  <c r="I110" i="35"/>
  <c r="I131" i="39"/>
  <c r="I131" i="35"/>
  <c r="G239" i="39"/>
  <c r="E14" i="42" s="1"/>
  <c r="F163" i="35"/>
  <c r="F193" i="35" s="1"/>
  <c r="F186" i="35"/>
  <c r="H201" i="35"/>
  <c r="H232" i="39"/>
  <c r="H249" i="39"/>
  <c r="H428" i="39"/>
  <c r="H433" i="39" s="1"/>
  <c r="G254" i="39"/>
  <c r="G340" i="39"/>
  <c r="G339" i="39"/>
  <c r="E70" i="42"/>
  <c r="E74" i="42" s="1"/>
  <c r="H250" i="39"/>
  <c r="F71" i="42" s="1"/>
  <c r="G103" i="39"/>
  <c r="G149" i="39" s="1"/>
  <c r="G179" i="39" s="1"/>
  <c r="H223" i="39"/>
  <c r="D20" i="37"/>
  <c r="D20" i="41"/>
  <c r="F320" i="35"/>
  <c r="F318" i="35"/>
  <c r="F319" i="35"/>
  <c r="F333" i="35"/>
  <c r="G20" i="41"/>
  <c r="G20" i="37"/>
  <c r="F20" i="37"/>
  <c r="F20" i="41"/>
  <c r="H14" i="44"/>
  <c r="H15" i="44" s="1"/>
  <c r="E20" i="41"/>
  <c r="E20" i="37"/>
  <c r="N95" i="38"/>
  <c r="N97" i="38" s="1"/>
  <c r="N62" i="37" s="1"/>
  <c r="F319" i="39"/>
  <c r="F318" i="39"/>
  <c r="F333" i="39"/>
  <c r="F320" i="39"/>
  <c r="Z313" i="39"/>
  <c r="H14" i="43"/>
  <c r="H15" i="43" s="1"/>
  <c r="K68" i="10"/>
  <c r="G140" i="35"/>
  <c r="G170" i="35" s="1"/>
  <c r="G141" i="35"/>
  <c r="G171" i="35" s="1"/>
  <c r="G167" i="35"/>
  <c r="G197" i="35" s="1"/>
  <c r="G156" i="35"/>
  <c r="G186" i="35" s="1"/>
  <c r="G142" i="35"/>
  <c r="G172" i="35" s="1"/>
  <c r="G165" i="35"/>
  <c r="G195" i="35" s="1"/>
  <c r="G144" i="35"/>
  <c r="G174" i="35" s="1"/>
  <c r="G149" i="35"/>
  <c r="G179" i="35" s="1"/>
  <c r="AE93" i="39"/>
  <c r="AF91" i="39"/>
  <c r="AC432" i="39" s="1"/>
  <c r="AF61" i="39"/>
  <c r="AE95" i="39"/>
  <c r="AF71" i="39"/>
  <c r="AB222" i="39"/>
  <c r="AI77" i="39"/>
  <c r="AI78" i="39"/>
  <c r="AJ76" i="39"/>
  <c r="AH67" i="39"/>
  <c r="AI388" i="39" s="1"/>
  <c r="AH68" i="39"/>
  <c r="AI389" i="39" s="1"/>
  <c r="AI66" i="39"/>
  <c r="AH57" i="39"/>
  <c r="AI386" i="39" s="1"/>
  <c r="AI56" i="39"/>
  <c r="AH58" i="39"/>
  <c r="AI387" i="39" s="1"/>
  <c r="AH82" i="39"/>
  <c r="AH87" i="39" s="1"/>
  <c r="AH83" i="39"/>
  <c r="AI79" i="39"/>
  <c r="AI43" i="39"/>
  <c r="AJ45" i="39" s="1"/>
  <c r="AJ41" i="39"/>
  <c r="AI42" i="39"/>
  <c r="AJ44" i="39" s="1"/>
  <c r="AH85" i="39"/>
  <c r="AI391" i="39" s="1"/>
  <c r="AI80" i="39"/>
  <c r="AG60" i="39"/>
  <c r="AG62" i="39" s="1"/>
  <c r="AE265" i="39"/>
  <c r="AG70" i="39"/>
  <c r="AG71" i="39" s="1"/>
  <c r="AH48" i="39"/>
  <c r="AI384" i="39" s="1"/>
  <c r="AH47" i="39"/>
  <c r="AH52" i="39" s="1"/>
  <c r="AG51" i="39"/>
  <c r="AG49" i="39"/>
  <c r="AG92" i="39"/>
  <c r="AG84" i="39"/>
  <c r="AB102" i="39"/>
  <c r="AG94" i="39"/>
  <c r="AG86" i="39"/>
  <c r="AH50" i="39"/>
  <c r="AI385" i="39" s="1"/>
  <c r="AF49" i="35"/>
  <c r="AA102" i="35"/>
  <c r="X8" i="42"/>
  <c r="AB21" i="41"/>
  <c r="AC22" i="41"/>
  <c r="Y22" i="42"/>
  <c r="AE72" i="35"/>
  <c r="AE62" i="35"/>
  <c r="AD95" i="35"/>
  <c r="AF51" i="35"/>
  <c r="AD93" i="35"/>
  <c r="Z22" i="38"/>
  <c r="AC268" i="35"/>
  <c r="AA313" i="35"/>
  <c r="AG57" i="35"/>
  <c r="AH386" i="35" s="1"/>
  <c r="AH56" i="35"/>
  <c r="AG58" i="35"/>
  <c r="AH387" i="35" s="1"/>
  <c r="AB265" i="35"/>
  <c r="AE92" i="35"/>
  <c r="AE84" i="35"/>
  <c r="AC222" i="35"/>
  <c r="AH43" i="35"/>
  <c r="AI45" i="35" s="1"/>
  <c r="AH42" i="35"/>
  <c r="AI44" i="35" s="1"/>
  <c r="AI41" i="35"/>
  <c r="AG79" i="35"/>
  <c r="AF83" i="35"/>
  <c r="AG390" i="35" s="1"/>
  <c r="AF82" i="35"/>
  <c r="AF60" i="35"/>
  <c r="AF62" i="35" s="1"/>
  <c r="AG48" i="35"/>
  <c r="AH384" i="35" s="1"/>
  <c r="AG47" i="35"/>
  <c r="AG52" i="35" s="1"/>
  <c r="AG50" i="35"/>
  <c r="AH385" i="35" s="1"/>
  <c r="AG68" i="35"/>
  <c r="AH389" i="35" s="1"/>
  <c r="AG67" i="35"/>
  <c r="AH388" i="35" s="1"/>
  <c r="AH66" i="35"/>
  <c r="AE91" i="35"/>
  <c r="AB432" i="35" s="1"/>
  <c r="AB22" i="37"/>
  <c r="AE442" i="39" s="1"/>
  <c r="AD442" i="35"/>
  <c r="Y8" i="38"/>
  <c r="AF85" i="35"/>
  <c r="AG391" i="35" s="1"/>
  <c r="AG80" i="35"/>
  <c r="AF70" i="35"/>
  <c r="AF71" i="35" s="1"/>
  <c r="AE94" i="35"/>
  <c r="AE86" i="35"/>
  <c r="AG77" i="35"/>
  <c r="AH76" i="35"/>
  <c r="AG78" i="35"/>
  <c r="K268" i="10"/>
  <c r="J293" i="10"/>
  <c r="G90" i="9" s="1"/>
  <c r="K267" i="10"/>
  <c r="BG147" i="10"/>
  <c r="K269" i="10"/>
  <c r="K78" i="10"/>
  <c r="K265" i="10"/>
  <c r="K469" i="10" s="1"/>
  <c r="J272" i="10"/>
  <c r="J470" i="10" s="1"/>
  <c r="K270" i="10"/>
  <c r="K266" i="10"/>
  <c r="K271" i="10"/>
  <c r="L276" i="10"/>
  <c r="O68" i="10"/>
  <c r="N56" i="10"/>
  <c r="P111" i="10" s="1"/>
  <c r="Q111" i="10" s="1"/>
  <c r="R111" i="10" s="1"/>
  <c r="G208" i="10"/>
  <c r="G185" i="10"/>
  <c r="R84" i="10"/>
  <c r="R83" i="10"/>
  <c r="G205" i="10"/>
  <c r="G182" i="10"/>
  <c r="G206" i="10"/>
  <c r="G183" i="10"/>
  <c r="G207" i="10"/>
  <c r="G184" i="10"/>
  <c r="D115" i="9"/>
  <c r="D66" i="3" s="1"/>
  <c r="H417" i="10"/>
  <c r="H416" i="10"/>
  <c r="I15" i="1"/>
  <c r="O77" i="10"/>
  <c r="G10" i="1"/>
  <c r="I223" i="39" s="1"/>
  <c r="I255" i="10"/>
  <c r="I279" i="10" s="1"/>
  <c r="H133" i="10"/>
  <c r="H237" i="3"/>
  <c r="I236" i="3" s="1"/>
  <c r="E217" i="3"/>
  <c r="D235" i="3"/>
  <c r="I221" i="3"/>
  <c r="I201" i="3"/>
  <c r="J200" i="3" s="1"/>
  <c r="L53" i="10"/>
  <c r="L58" i="10" s="1"/>
  <c r="Q67" i="10"/>
  <c r="D179" i="3"/>
  <c r="D183" i="3" s="1"/>
  <c r="D145" i="3"/>
  <c r="D150" i="3" s="1"/>
  <c r="D111" i="3"/>
  <c r="D115" i="3" s="1"/>
  <c r="F10" i="9"/>
  <c r="F23" i="3"/>
  <c r="E58" i="3"/>
  <c r="E62" i="3" s="1"/>
  <c r="G24" i="3"/>
  <c r="N48" i="10"/>
  <c r="N63" i="10"/>
  <c r="M64" i="10"/>
  <c r="M66" i="10" s="1"/>
  <c r="M67" i="10" s="1"/>
  <c r="K93" i="10"/>
  <c r="K90" i="10"/>
  <c r="E24" i="3"/>
  <c r="D24" i="3"/>
  <c r="R74" i="10"/>
  <c r="R76" i="10" s="1"/>
  <c r="R77" i="10" s="1"/>
  <c r="S72" i="10"/>
  <c r="T72" i="10" s="1"/>
  <c r="J25" i="3"/>
  <c r="M53" i="10"/>
  <c r="J26" i="3"/>
  <c r="Q78" i="10"/>
  <c r="K58" i="10"/>
  <c r="K97" i="10"/>
  <c r="H473" i="10" s="1"/>
  <c r="M56" i="10"/>
  <c r="K57" i="10"/>
  <c r="P78" i="10"/>
  <c r="P68" i="10"/>
  <c r="R66" i="10"/>
  <c r="R68" i="10" s="1"/>
  <c r="M73" i="10"/>
  <c r="M74" i="10"/>
  <c r="J294" i="10"/>
  <c r="G91" i="9" s="1"/>
  <c r="P56" i="10"/>
  <c r="S63" i="10"/>
  <c r="S64" i="10"/>
  <c r="T62" i="10"/>
  <c r="L100" i="10"/>
  <c r="K100" i="10"/>
  <c r="K92" i="10"/>
  <c r="N64" i="10"/>
  <c r="L76" i="10"/>
  <c r="L78" i="10" s="1"/>
  <c r="L67" i="10"/>
  <c r="J291" i="10"/>
  <c r="H383" i="10"/>
  <c r="K310" i="10"/>
  <c r="H15" i="9" s="1"/>
  <c r="I382" i="10"/>
  <c r="I381" i="10"/>
  <c r="I296" i="10"/>
  <c r="I472" i="10" s="1"/>
  <c r="F88" i="9"/>
  <c r="F92" i="9" s="1"/>
  <c r="M91" i="10"/>
  <c r="O117" i="10" s="1"/>
  <c r="S82" i="10"/>
  <c r="L88" i="10"/>
  <c r="L92" i="10" s="1"/>
  <c r="E34" i="1"/>
  <c r="E22" i="1" s="1"/>
  <c r="S47" i="10"/>
  <c r="R48" i="10"/>
  <c r="S50" i="10" s="1"/>
  <c r="R49" i="10"/>
  <c r="S51" i="10" s="1"/>
  <c r="M89" i="10"/>
  <c r="O116" i="10" s="1"/>
  <c r="M88" i="10"/>
  <c r="M93" i="10" s="1"/>
  <c r="E27" i="1"/>
  <c r="E33" i="1" s="1"/>
  <c r="E21" i="1" s="1"/>
  <c r="H426" i="10" s="1"/>
  <c r="F96" i="10"/>
  <c r="AU307" i="10"/>
  <c r="G223" i="10"/>
  <c r="I23" i="3"/>
  <c r="H24" i="3"/>
  <c r="J14" i="6"/>
  <c r="G362" i="10"/>
  <c r="G360" i="10"/>
  <c r="G361" i="10"/>
  <c r="J355" i="10"/>
  <c r="E35" i="1"/>
  <c r="E23" i="1" s="1"/>
  <c r="F29" i="1"/>
  <c r="H31" i="1"/>
  <c r="G37" i="1"/>
  <c r="G25" i="1" s="1"/>
  <c r="G28" i="1"/>
  <c r="F34" i="1"/>
  <c r="F22" i="1" s="1"/>
  <c r="BJ132" i="10"/>
  <c r="K254" i="10"/>
  <c r="F20" i="1"/>
  <c r="F36" i="3" l="1"/>
  <c r="H457" i="10"/>
  <c r="E65" i="9" s="1"/>
  <c r="J425" i="10"/>
  <c r="F39" i="9"/>
  <c r="T231" i="41"/>
  <c r="H281" i="10"/>
  <c r="I280" i="10"/>
  <c r="V216" i="37"/>
  <c r="F36" i="1"/>
  <c r="F24" i="1" s="1"/>
  <c r="H13" i="5" s="1"/>
  <c r="R196" i="41"/>
  <c r="R197" i="37"/>
  <c r="S196" i="37" s="1"/>
  <c r="S199" i="37" s="1"/>
  <c r="U213" i="41"/>
  <c r="U212" i="41" s="1"/>
  <c r="V211" i="41" s="1"/>
  <c r="T230" i="41"/>
  <c r="U229" i="41" s="1"/>
  <c r="U231" i="41" s="1"/>
  <c r="AI390" i="39"/>
  <c r="R194" i="41"/>
  <c r="S193" i="41" s="1"/>
  <c r="S196" i="41" s="1"/>
  <c r="V215" i="37"/>
  <c r="W214" i="37" s="1"/>
  <c r="W216" i="37" s="1"/>
  <c r="U234" i="37"/>
  <c r="U233" i="37" s="1"/>
  <c r="V232" i="37" s="1"/>
  <c r="V235" i="37" s="1"/>
  <c r="AC21" i="37"/>
  <c r="AF441" i="39" s="1"/>
  <c r="AE441" i="35"/>
  <c r="AO62" i="46"/>
  <c r="AN68" i="46"/>
  <c r="AN56" i="46" s="1"/>
  <c r="AO65" i="46"/>
  <c r="AO53" i="46" s="1"/>
  <c r="AP59" i="46"/>
  <c r="F162" i="2"/>
  <c r="I94" i="2"/>
  <c r="N162" i="2"/>
  <c r="D94" i="2"/>
  <c r="D27" i="2"/>
  <c r="D162" i="2"/>
  <c r="N94" i="2"/>
  <c r="I27" i="2"/>
  <c r="I162" i="2"/>
  <c r="F94" i="2"/>
  <c r="N27" i="2"/>
  <c r="G94" i="2"/>
  <c r="K94" i="2"/>
  <c r="F27" i="2"/>
  <c r="G162" i="2"/>
  <c r="L162" i="2"/>
  <c r="J162" i="2"/>
  <c r="M94" i="2"/>
  <c r="L94" i="2"/>
  <c r="H94" i="2"/>
  <c r="H162" i="2"/>
  <c r="E27" i="2"/>
  <c r="K162" i="2"/>
  <c r="G27" i="2"/>
  <c r="H27" i="2"/>
  <c r="J94" i="2"/>
  <c r="K27" i="2"/>
  <c r="J27" i="2"/>
  <c r="E162" i="2"/>
  <c r="L27" i="2"/>
  <c r="M27" i="2"/>
  <c r="M162" i="2"/>
  <c r="E94" i="2"/>
  <c r="D12" i="5"/>
  <c r="AO63" i="46"/>
  <c r="AN69" i="46"/>
  <c r="AN57" i="46" s="1"/>
  <c r="AM100" i="46"/>
  <c r="AM88" i="46" s="1"/>
  <c r="AN94" i="46"/>
  <c r="AN66" i="46"/>
  <c r="AN54" i="46" s="1"/>
  <c r="AO60" i="46"/>
  <c r="AO101" i="46"/>
  <c r="AO89" i="46" s="1"/>
  <c r="AP95" i="46"/>
  <c r="AO99" i="46"/>
  <c r="AO87" i="46" s="1"/>
  <c r="AP93" i="46"/>
  <c r="AO103" i="46"/>
  <c r="AO91" i="46" s="1"/>
  <c r="AP97" i="46"/>
  <c r="AO96" i="46"/>
  <c r="AN102" i="46"/>
  <c r="AN90" i="46" s="1"/>
  <c r="AO67" i="46"/>
  <c r="AO55" i="46" s="1"/>
  <c r="AP61" i="46"/>
  <c r="AN34" i="46"/>
  <c r="AN22" i="46" s="1"/>
  <c r="AO28" i="46"/>
  <c r="AO29" i="46"/>
  <c r="AN35" i="46"/>
  <c r="AN23" i="46" s="1"/>
  <c r="AN33" i="46"/>
  <c r="AN21" i="46" s="1"/>
  <c r="AO27" i="46"/>
  <c r="AO30" i="46"/>
  <c r="AN36" i="46"/>
  <c r="AN24" i="46" s="1"/>
  <c r="AN37" i="46"/>
  <c r="AN25" i="46" s="1"/>
  <c r="AO31" i="46"/>
  <c r="F38" i="3"/>
  <c r="M13" i="10"/>
  <c r="E19" i="39"/>
  <c r="M6" i="41" s="1"/>
  <c r="E19" i="35"/>
  <c r="M6" i="37" s="1"/>
  <c r="O50" i="10"/>
  <c r="O54" i="10" s="1"/>
  <c r="P50" i="10"/>
  <c r="P54" i="10" s="1"/>
  <c r="M135" i="10"/>
  <c r="J468" i="10"/>
  <c r="J481" i="10"/>
  <c r="K480" i="10"/>
  <c r="H474" i="10"/>
  <c r="H479" i="10"/>
  <c r="F113" i="9"/>
  <c r="F114" i="9"/>
  <c r="L374" i="39"/>
  <c r="M96" i="42" s="1"/>
  <c r="I19" i="41"/>
  <c r="H32" i="41"/>
  <c r="H32" i="37"/>
  <c r="H20" i="41"/>
  <c r="J106" i="35"/>
  <c r="J106" i="39"/>
  <c r="K90" i="35"/>
  <c r="L39" i="35"/>
  <c r="J109" i="35"/>
  <c r="J109" i="39"/>
  <c r="H239" i="35"/>
  <c r="F14" i="38" s="1"/>
  <c r="J107" i="39"/>
  <c r="J107" i="35"/>
  <c r="I90" i="39"/>
  <c r="H39" i="39"/>
  <c r="K90" i="39"/>
  <c r="L39" i="39"/>
  <c r="K236" i="39"/>
  <c r="K236" i="35"/>
  <c r="G240" i="35"/>
  <c r="J105" i="39"/>
  <c r="J105" i="35"/>
  <c r="I19" i="37"/>
  <c r="H20" i="37"/>
  <c r="G107" i="41"/>
  <c r="G111" i="41" s="1"/>
  <c r="G140" i="41"/>
  <c r="G145" i="41" s="1"/>
  <c r="G58" i="41"/>
  <c r="H54" i="41"/>
  <c r="G173" i="41"/>
  <c r="G177" i="41" s="1"/>
  <c r="G107" i="37"/>
  <c r="G111" i="37" s="1"/>
  <c r="G58" i="37"/>
  <c r="G175" i="37"/>
  <c r="G179" i="37" s="1"/>
  <c r="G141" i="37"/>
  <c r="G146" i="37" s="1"/>
  <c r="H54" i="37"/>
  <c r="I90" i="35"/>
  <c r="H39" i="35"/>
  <c r="G140" i="39"/>
  <c r="G170" i="39" s="1"/>
  <c r="I251" i="35"/>
  <c r="G72" i="38" s="1"/>
  <c r="I251" i="39"/>
  <c r="G72" i="42" s="1"/>
  <c r="H239" i="39"/>
  <c r="F14" i="42" s="1"/>
  <c r="J114" i="39"/>
  <c r="J114" i="35"/>
  <c r="J111" i="39"/>
  <c r="J111" i="35"/>
  <c r="F155" i="39"/>
  <c r="F178" i="39"/>
  <c r="J120" i="39"/>
  <c r="J120" i="35"/>
  <c r="J131" i="39"/>
  <c r="J131" i="35"/>
  <c r="J123" i="39"/>
  <c r="J123" i="35"/>
  <c r="J128" i="39"/>
  <c r="J128" i="35"/>
  <c r="G341" i="39"/>
  <c r="G431" i="39"/>
  <c r="G429" i="39"/>
  <c r="G427" i="39" s="1"/>
  <c r="F176" i="35"/>
  <c r="F153" i="35"/>
  <c r="F154" i="39"/>
  <c r="F177" i="39"/>
  <c r="I252" i="39"/>
  <c r="G73" i="42" s="1"/>
  <c r="J130" i="39"/>
  <c r="J130" i="35"/>
  <c r="J126" i="35"/>
  <c r="J126" i="39"/>
  <c r="J116" i="39"/>
  <c r="J116" i="35"/>
  <c r="I428" i="35"/>
  <c r="I433" i="35" s="1"/>
  <c r="I249" i="35"/>
  <c r="I232" i="35"/>
  <c r="I250" i="35"/>
  <c r="G71" i="38" s="1"/>
  <c r="F153" i="39"/>
  <c r="F176" i="39"/>
  <c r="F177" i="35"/>
  <c r="F154" i="35"/>
  <c r="I252" i="35"/>
  <c r="G73" i="38" s="1"/>
  <c r="J231" i="39"/>
  <c r="J231" i="35"/>
  <c r="J229" i="35"/>
  <c r="J229" i="39"/>
  <c r="J117" i="35"/>
  <c r="J117" i="39"/>
  <c r="J112" i="39"/>
  <c r="J112" i="35"/>
  <c r="I201" i="35"/>
  <c r="I232" i="39"/>
  <c r="I249" i="39"/>
  <c r="I428" i="39"/>
  <c r="I433" i="39" s="1"/>
  <c r="J227" i="39"/>
  <c r="J227" i="35"/>
  <c r="G163" i="35"/>
  <c r="G193" i="35" s="1"/>
  <c r="H103" i="35"/>
  <c r="H142" i="35" s="1"/>
  <c r="H172" i="35" s="1"/>
  <c r="I201" i="39"/>
  <c r="F158" i="35"/>
  <c r="F181" i="35"/>
  <c r="J113" i="39"/>
  <c r="J113" i="35"/>
  <c r="J225" i="39"/>
  <c r="J225" i="35"/>
  <c r="J118" i="39"/>
  <c r="J118" i="35"/>
  <c r="G148" i="39"/>
  <c r="G178" i="39" s="1"/>
  <c r="G166" i="35"/>
  <c r="G196" i="35" s="1"/>
  <c r="H103" i="39"/>
  <c r="H148" i="39" s="1"/>
  <c r="H178" i="39" s="1"/>
  <c r="G240" i="39"/>
  <c r="E15" i="42" s="1"/>
  <c r="E16" i="42" s="1"/>
  <c r="G431" i="35"/>
  <c r="G341" i="35"/>
  <c r="G429" i="35"/>
  <c r="G427" i="35" s="1"/>
  <c r="F175" i="39"/>
  <c r="F152" i="39"/>
  <c r="G152" i="39" s="1"/>
  <c r="G182" i="39" s="1"/>
  <c r="V125" i="39"/>
  <c r="V125" i="35"/>
  <c r="J119" i="39"/>
  <c r="J119" i="35"/>
  <c r="F155" i="35"/>
  <c r="F178" i="35"/>
  <c r="J226" i="35"/>
  <c r="J226" i="39"/>
  <c r="BF117" i="39"/>
  <c r="BF117" i="35"/>
  <c r="J230" i="39"/>
  <c r="J230" i="35"/>
  <c r="J132" i="39"/>
  <c r="J132" i="35"/>
  <c r="J228" i="39"/>
  <c r="J228" i="35"/>
  <c r="G148" i="35"/>
  <c r="G178" i="35" s="1"/>
  <c r="H340" i="39"/>
  <c r="H339" i="39"/>
  <c r="H254" i="39"/>
  <c r="F70" i="42"/>
  <c r="F74" i="42" s="1"/>
  <c r="I250" i="39"/>
  <c r="G71" i="42" s="1"/>
  <c r="F158" i="39"/>
  <c r="F181" i="39"/>
  <c r="H254" i="35"/>
  <c r="H339" i="35"/>
  <c r="H340" i="35"/>
  <c r="F70" i="38"/>
  <c r="F74" i="38" s="1"/>
  <c r="J121" i="39"/>
  <c r="J121" i="35"/>
  <c r="J110" i="39"/>
  <c r="J110" i="35"/>
  <c r="J127" i="39"/>
  <c r="J127" i="35"/>
  <c r="J124" i="39"/>
  <c r="J124" i="35"/>
  <c r="F175" i="35"/>
  <c r="F152" i="35"/>
  <c r="I14" i="44"/>
  <c r="I15" i="44" s="1"/>
  <c r="G147" i="39"/>
  <c r="G177" i="39" s="1"/>
  <c r="G144" i="39"/>
  <c r="G174" i="39" s="1"/>
  <c r="G166" i="39"/>
  <c r="G196" i="39" s="1"/>
  <c r="I14" i="43"/>
  <c r="I15" i="43" s="1"/>
  <c r="I223" i="35"/>
  <c r="G151" i="39"/>
  <c r="G181" i="39" s="1"/>
  <c r="G146" i="39"/>
  <c r="G176" i="39" s="1"/>
  <c r="G142" i="39"/>
  <c r="G172" i="39" s="1"/>
  <c r="G167" i="39"/>
  <c r="G197" i="39" s="1"/>
  <c r="AA313" i="39"/>
  <c r="G141" i="39"/>
  <c r="G171" i="39" s="1"/>
  <c r="G163" i="39"/>
  <c r="G193" i="39" s="1"/>
  <c r="N374" i="35"/>
  <c r="O96" i="38" s="1"/>
  <c r="N375" i="35"/>
  <c r="G145" i="39"/>
  <c r="G175" i="39" s="1"/>
  <c r="G165" i="39"/>
  <c r="G195" i="39" s="1"/>
  <c r="G156" i="39"/>
  <c r="G186" i="39" s="1"/>
  <c r="G18" i="43"/>
  <c r="E9" i="38"/>
  <c r="E9" i="42"/>
  <c r="F9" i="38"/>
  <c r="F9" i="42"/>
  <c r="G266" i="39"/>
  <c r="G314" i="39"/>
  <c r="G266" i="35"/>
  <c r="G314" i="35"/>
  <c r="AF93" i="39"/>
  <c r="AF95" i="39"/>
  <c r="AG72" i="39"/>
  <c r="AH49" i="39"/>
  <c r="AH51" i="39"/>
  <c r="AI67" i="39"/>
  <c r="AJ388" i="39" s="1"/>
  <c r="AJ66" i="39"/>
  <c r="AI68" i="39"/>
  <c r="AJ389" i="39" s="1"/>
  <c r="AF265" i="39"/>
  <c r="AH70" i="39"/>
  <c r="AH72" i="39" s="1"/>
  <c r="AC102" i="39"/>
  <c r="AG61" i="39"/>
  <c r="AH84" i="39"/>
  <c r="AH92" i="39"/>
  <c r="AC222" i="39"/>
  <c r="AI50" i="39"/>
  <c r="AJ385" i="39" s="1"/>
  <c r="AI47" i="39"/>
  <c r="AI52" i="39" s="1"/>
  <c r="AI48" i="39"/>
  <c r="AJ384" i="39" s="1"/>
  <c r="AI57" i="39"/>
  <c r="AJ386" i="39" s="1"/>
  <c r="AJ56" i="39"/>
  <c r="AI58" i="39"/>
  <c r="AJ387" i="39" s="1"/>
  <c r="AH86" i="39"/>
  <c r="AH94" i="39"/>
  <c r="AI85" i="39"/>
  <c r="AJ391" i="39" s="1"/>
  <c r="AJ80" i="39"/>
  <c r="AI83" i="39"/>
  <c r="AI82" i="39"/>
  <c r="AI87" i="39" s="1"/>
  <c r="AJ79" i="39"/>
  <c r="AG91" i="39"/>
  <c r="AD432" i="39" s="1"/>
  <c r="AJ43" i="39"/>
  <c r="AK45" i="39" s="1"/>
  <c r="AJ42" i="39"/>
  <c r="AK44" i="39" s="1"/>
  <c r="AK41" i="39"/>
  <c r="AH60" i="39"/>
  <c r="AH62" i="39" s="1"/>
  <c r="AK76" i="39"/>
  <c r="AJ77" i="39"/>
  <c r="AJ78" i="39"/>
  <c r="AB102" i="35"/>
  <c r="Z22" i="42"/>
  <c r="AD22" i="41"/>
  <c r="Y8" i="42"/>
  <c r="AC21" i="41"/>
  <c r="AF72" i="35"/>
  <c r="AE95" i="35"/>
  <c r="AI76" i="35"/>
  <c r="AH78" i="35"/>
  <c r="AH77" i="35"/>
  <c r="AF94" i="35"/>
  <c r="AF86" i="35"/>
  <c r="AH79" i="35"/>
  <c r="AG83" i="35"/>
  <c r="AH390" i="35" s="1"/>
  <c r="AG82" i="35"/>
  <c r="AG87" i="35" s="1"/>
  <c r="AG49" i="35"/>
  <c r="AI43" i="35"/>
  <c r="AJ45" i="35" s="1"/>
  <c r="AI42" i="35"/>
  <c r="AJ44" i="35" s="1"/>
  <c r="AJ41" i="35"/>
  <c r="AH68" i="35"/>
  <c r="AI389" i="35" s="1"/>
  <c r="AH67" i="35"/>
  <c r="AI388" i="35" s="1"/>
  <c r="AI66" i="35"/>
  <c r="AA22" i="38"/>
  <c r="AD268" i="35"/>
  <c r="AC22" i="37"/>
  <c r="AF442" i="39" s="1"/>
  <c r="AE442" i="35"/>
  <c r="Z8" i="38"/>
  <c r="AG51" i="35"/>
  <c r="AF91" i="35"/>
  <c r="AC432" i="35" s="1"/>
  <c r="AE93" i="35"/>
  <c r="AH80" i="35"/>
  <c r="AG85" i="35"/>
  <c r="AH391" i="35" s="1"/>
  <c r="AH48" i="35"/>
  <c r="AI384" i="35" s="1"/>
  <c r="AH47" i="35"/>
  <c r="AH52" i="35" s="1"/>
  <c r="AB313" i="35"/>
  <c r="AF92" i="35"/>
  <c r="AF84" i="35"/>
  <c r="AG60" i="35"/>
  <c r="AG62" i="35" s="1"/>
  <c r="AC265" i="35"/>
  <c r="AG70" i="35"/>
  <c r="AG72" i="35" s="1"/>
  <c r="AF61" i="35"/>
  <c r="AH50" i="35"/>
  <c r="AI385" i="35" s="1"/>
  <c r="AF87" i="35"/>
  <c r="AD222" i="35"/>
  <c r="AI56" i="35"/>
  <c r="AH58" i="35"/>
  <c r="AI387" i="35" s="1"/>
  <c r="AH57" i="35"/>
  <c r="AI386" i="35" s="1"/>
  <c r="L266" i="10"/>
  <c r="K292" i="10"/>
  <c r="H89" i="9" s="1"/>
  <c r="L270" i="10"/>
  <c r="K231" i="10"/>
  <c r="M276" i="10"/>
  <c r="L265" i="10"/>
  <c r="L469" i="10" s="1"/>
  <c r="K272" i="10"/>
  <c r="K470" i="10" s="1"/>
  <c r="K481" i="10" s="1"/>
  <c r="BH147" i="10"/>
  <c r="L269" i="10"/>
  <c r="L268" i="10"/>
  <c r="K293" i="10"/>
  <c r="H90" i="9" s="1"/>
  <c r="J255" i="10"/>
  <c r="J279" i="10" s="1"/>
  <c r="L271" i="10"/>
  <c r="L267" i="10"/>
  <c r="Q54" i="10"/>
  <c r="G192" i="10"/>
  <c r="G222" i="10" s="1"/>
  <c r="G215" i="10"/>
  <c r="S83" i="10"/>
  <c r="S84" i="10"/>
  <c r="G214" i="10"/>
  <c r="G191" i="10"/>
  <c r="G221" i="10" s="1"/>
  <c r="L57" i="10"/>
  <c r="G189" i="10"/>
  <c r="G219" i="10" s="1"/>
  <c r="G212" i="10"/>
  <c r="G190" i="10"/>
  <c r="G220" i="10" s="1"/>
  <c r="G213" i="10"/>
  <c r="H415" i="10"/>
  <c r="I414" i="10" s="1"/>
  <c r="I417" i="10" s="1"/>
  <c r="J15" i="1"/>
  <c r="E235" i="3"/>
  <c r="H179" i="10"/>
  <c r="H209" i="10" s="1"/>
  <c r="H175" i="10"/>
  <c r="H205" i="10" s="1"/>
  <c r="F217" i="3"/>
  <c r="G217" i="3" s="1"/>
  <c r="H217" i="3" s="1"/>
  <c r="I217" i="3" s="1"/>
  <c r="J217" i="3" s="1"/>
  <c r="K217" i="3" s="1"/>
  <c r="L217" i="3" s="1"/>
  <c r="M217" i="3" s="1"/>
  <c r="N217" i="3" s="1"/>
  <c r="O217" i="3" s="1"/>
  <c r="P217" i="3" s="1"/>
  <c r="Q217" i="3" s="1"/>
  <c r="R217" i="3" s="1"/>
  <c r="S217" i="3" s="1"/>
  <c r="T217" i="3" s="1"/>
  <c r="U217" i="3" s="1"/>
  <c r="V217" i="3" s="1"/>
  <c r="W217" i="3" s="1"/>
  <c r="X217" i="3" s="1"/>
  <c r="Y217" i="3" s="1"/>
  <c r="Z217" i="3" s="1"/>
  <c r="AA217" i="3" s="1"/>
  <c r="AB217" i="3" s="1"/>
  <c r="AC217" i="3" s="1"/>
  <c r="AD217" i="3" s="1"/>
  <c r="AE217" i="3" s="1"/>
  <c r="AF217" i="3" s="1"/>
  <c r="AG217" i="3" s="1"/>
  <c r="AH217" i="3" s="1"/>
  <c r="AI217" i="3" s="1"/>
  <c r="AJ217" i="3" s="1"/>
  <c r="AK217" i="3" s="1"/>
  <c r="AL217" i="3" s="1"/>
  <c r="AM217" i="3" s="1"/>
  <c r="AN217" i="3" s="1"/>
  <c r="AO217" i="3" s="1"/>
  <c r="AP217" i="3" s="1"/>
  <c r="AQ217" i="3" s="1"/>
  <c r="AR217" i="3" s="1"/>
  <c r="AS217" i="3" s="1"/>
  <c r="AT217" i="3" s="1"/>
  <c r="AU217" i="3" s="1"/>
  <c r="AV217" i="3" s="1"/>
  <c r="AW217" i="3" s="1"/>
  <c r="AX217" i="3" s="1"/>
  <c r="AY217" i="3" s="1"/>
  <c r="AZ217" i="3" s="1"/>
  <c r="BA217" i="3" s="1"/>
  <c r="BB217" i="3" s="1"/>
  <c r="H178" i="10"/>
  <c r="H208" i="10" s="1"/>
  <c r="H172" i="10"/>
  <c r="H202" i="10" s="1"/>
  <c r="H193" i="10"/>
  <c r="H223" i="10" s="1"/>
  <c r="H195" i="10"/>
  <c r="H225" i="10" s="1"/>
  <c r="H176" i="10"/>
  <c r="H206" i="10" s="1"/>
  <c r="H182" i="10"/>
  <c r="H212" i="10" s="1"/>
  <c r="H184" i="10"/>
  <c r="H214" i="10" s="1"/>
  <c r="H174" i="10"/>
  <c r="H204" i="10" s="1"/>
  <c r="H188" i="10"/>
  <c r="H218" i="10" s="1"/>
  <c r="H185" i="10"/>
  <c r="H215" i="10" s="1"/>
  <c r="M57" i="10"/>
  <c r="H181" i="10"/>
  <c r="H211" i="10" s="1"/>
  <c r="H197" i="10"/>
  <c r="H227" i="10" s="1"/>
  <c r="H183" i="10"/>
  <c r="H213" i="10" s="1"/>
  <c r="H196" i="10"/>
  <c r="H226" i="10" s="1"/>
  <c r="H177" i="10"/>
  <c r="H207" i="10" s="1"/>
  <c r="H167" i="10"/>
  <c r="H186" i="10"/>
  <c r="H216" i="10" s="1"/>
  <c r="H171" i="10"/>
  <c r="H201" i="10" s="1"/>
  <c r="H170" i="10"/>
  <c r="H200" i="10" s="1"/>
  <c r="H166" i="10"/>
  <c r="E11" i="9"/>
  <c r="H10" i="1"/>
  <c r="I238" i="3"/>
  <c r="I239" i="3"/>
  <c r="I219" i="3"/>
  <c r="J218" i="3" s="1"/>
  <c r="J221" i="3" s="1"/>
  <c r="J202" i="3"/>
  <c r="J203" i="3"/>
  <c r="L55" i="10"/>
  <c r="F24" i="3"/>
  <c r="F58" i="3"/>
  <c r="F62" i="3" s="1"/>
  <c r="E111" i="3"/>
  <c r="E115" i="3" s="1"/>
  <c r="E179" i="3"/>
  <c r="E183" i="3" s="1"/>
  <c r="E145" i="3"/>
  <c r="E150" i="3" s="1"/>
  <c r="G10" i="9"/>
  <c r="E115" i="9"/>
  <c r="E66" i="3" s="1"/>
  <c r="S73" i="10"/>
  <c r="S74" i="10"/>
  <c r="N53" i="10"/>
  <c r="N54" i="10"/>
  <c r="R53" i="10"/>
  <c r="Q53" i="10"/>
  <c r="Q58" i="10" s="1"/>
  <c r="L77" i="10"/>
  <c r="M55" i="10"/>
  <c r="M58" i="10"/>
  <c r="F27" i="1"/>
  <c r="G27" i="1" s="1"/>
  <c r="K25" i="3"/>
  <c r="K26" i="3"/>
  <c r="Q56" i="10"/>
  <c r="S111" i="10" s="1"/>
  <c r="T111" i="10" s="1"/>
  <c r="U111" i="10" s="1"/>
  <c r="V111" i="10" s="1"/>
  <c r="W111" i="10" s="1"/>
  <c r="X111" i="10" s="1"/>
  <c r="Y111" i="10" s="1"/>
  <c r="Z111" i="10" s="1"/>
  <c r="AA111" i="10" s="1"/>
  <c r="AB111" i="10" s="1"/>
  <c r="AC111" i="10" s="1"/>
  <c r="AD111" i="10" s="1"/>
  <c r="AE111" i="10" s="1"/>
  <c r="AF111" i="10" s="1"/>
  <c r="AG111" i="10" s="1"/>
  <c r="AH111" i="10" s="1"/>
  <c r="AI111" i="10" s="1"/>
  <c r="AJ111" i="10" s="1"/>
  <c r="AK111" i="10" s="1"/>
  <c r="AL111" i="10" s="1"/>
  <c r="AM111" i="10" s="1"/>
  <c r="AN111" i="10" s="1"/>
  <c r="AO111" i="10" s="1"/>
  <c r="AP111" i="10" s="1"/>
  <c r="AQ111" i="10" s="1"/>
  <c r="AR111" i="10" s="1"/>
  <c r="AS111" i="10" s="1"/>
  <c r="AT111" i="10" s="1"/>
  <c r="AU111" i="10" s="1"/>
  <c r="AV111" i="10" s="1"/>
  <c r="AW111" i="10" s="1"/>
  <c r="AX111" i="10" s="1"/>
  <c r="AY111" i="10" s="1"/>
  <c r="AZ111" i="10" s="1"/>
  <c r="BA111" i="10" s="1"/>
  <c r="BB111" i="10" s="1"/>
  <c r="BC111" i="10" s="1"/>
  <c r="BD111" i="10" s="1"/>
  <c r="BE111" i="10" s="1"/>
  <c r="BF111" i="10" s="1"/>
  <c r="BG111" i="10" s="1"/>
  <c r="BH111" i="10" s="1"/>
  <c r="BI111" i="10" s="1"/>
  <c r="BJ111" i="10" s="1"/>
  <c r="BK111" i="10" s="1"/>
  <c r="BL111" i="10" s="1"/>
  <c r="BM111" i="10" s="1"/>
  <c r="BN111" i="10" s="1"/>
  <c r="BO111" i="10" s="1"/>
  <c r="BP111" i="10" s="1"/>
  <c r="M68" i="10"/>
  <c r="R67" i="10"/>
  <c r="G15" i="6"/>
  <c r="G21" i="6" s="1"/>
  <c r="R88" i="10"/>
  <c r="R89" i="10"/>
  <c r="R91" i="10"/>
  <c r="J381" i="10"/>
  <c r="J382" i="10"/>
  <c r="G88" i="9"/>
  <c r="G92" i="9" s="1"/>
  <c r="J296" i="10"/>
  <c r="J472" i="10" s="1"/>
  <c r="R78" i="10"/>
  <c r="M76" i="10"/>
  <c r="M78" i="10" s="1"/>
  <c r="L97" i="10"/>
  <c r="L93" i="10"/>
  <c r="L90" i="10"/>
  <c r="M98" i="10"/>
  <c r="M90" i="10"/>
  <c r="T82" i="10"/>
  <c r="I383" i="10"/>
  <c r="U62" i="10"/>
  <c r="T64" i="10"/>
  <c r="T63" i="10"/>
  <c r="R56" i="10"/>
  <c r="L310" i="10"/>
  <c r="I15" i="9" s="1"/>
  <c r="K291" i="10"/>
  <c r="K101" i="10"/>
  <c r="K294" i="10"/>
  <c r="H91" i="9" s="1"/>
  <c r="N88" i="10"/>
  <c r="N93" i="10" s="1"/>
  <c r="N89" i="10"/>
  <c r="P116" i="10" s="1"/>
  <c r="M92" i="10"/>
  <c r="M100" i="10"/>
  <c r="N66" i="10"/>
  <c r="N67" i="10" s="1"/>
  <c r="U72" i="10"/>
  <c r="T73" i="10"/>
  <c r="T74" i="10"/>
  <c r="S66" i="10"/>
  <c r="S68" i="10" s="1"/>
  <c r="N74" i="10"/>
  <c r="N73" i="10"/>
  <c r="N91" i="10"/>
  <c r="P117" i="10" s="1"/>
  <c r="P91" i="10"/>
  <c r="Q91" i="10"/>
  <c r="O91" i="10"/>
  <c r="T47" i="10"/>
  <c r="S49" i="10"/>
  <c r="T51" i="10" s="1"/>
  <c r="S48" i="10"/>
  <c r="T50" i="10" s="1"/>
  <c r="G96" i="10"/>
  <c r="L254" i="10"/>
  <c r="H28" i="1"/>
  <c r="G34" i="1"/>
  <c r="G22" i="1" s="1"/>
  <c r="K355" i="10"/>
  <c r="G36" i="1"/>
  <c r="G24" i="1" s="1"/>
  <c r="H30" i="1"/>
  <c r="K14" i="6"/>
  <c r="F35" i="1"/>
  <c r="F23" i="1" s="1"/>
  <c r="G29" i="1"/>
  <c r="AV307" i="10"/>
  <c r="BK132" i="10"/>
  <c r="I24" i="3"/>
  <c r="J23" i="3"/>
  <c r="H477" i="10"/>
  <c r="F11" i="9"/>
  <c r="I31" i="1"/>
  <c r="H37" i="1"/>
  <c r="H25" i="1" s="1"/>
  <c r="H308" i="10"/>
  <c r="H323" i="10" s="1"/>
  <c r="H356" i="10"/>
  <c r="G20" i="1"/>
  <c r="H15" i="6"/>
  <c r="I133" i="10"/>
  <c r="Q117" i="10" l="1"/>
  <c r="R117" i="10" s="1"/>
  <c r="S117" i="10" s="1"/>
  <c r="T117" i="10" s="1"/>
  <c r="E57" i="9"/>
  <c r="H452" i="10"/>
  <c r="E60" i="9"/>
  <c r="E58" i="9"/>
  <c r="E59" i="9"/>
  <c r="E56" i="9"/>
  <c r="E61" i="9"/>
  <c r="E62" i="9"/>
  <c r="K425" i="10"/>
  <c r="H312" i="10"/>
  <c r="H311" i="10"/>
  <c r="E17" i="9" s="1"/>
  <c r="I281" i="10"/>
  <c r="H282" i="10"/>
  <c r="E42" i="9" s="1"/>
  <c r="E40" i="9"/>
  <c r="E41" i="9"/>
  <c r="G39" i="9"/>
  <c r="F13" i="5"/>
  <c r="U232" i="41"/>
  <c r="S198" i="37"/>
  <c r="S197" i="37" s="1"/>
  <c r="T196" i="37" s="1"/>
  <c r="T199" i="37" s="1"/>
  <c r="W217" i="37"/>
  <c r="V234" i="37"/>
  <c r="V233" i="37" s="1"/>
  <c r="W232" i="37" s="1"/>
  <c r="W235" i="37" s="1"/>
  <c r="S195" i="41"/>
  <c r="U230" i="41"/>
  <c r="V229" i="41" s="1"/>
  <c r="V231" i="41" s="1"/>
  <c r="AJ390" i="39"/>
  <c r="V214" i="41"/>
  <c r="V213" i="41"/>
  <c r="W215" i="37"/>
  <c r="X214" i="37" s="1"/>
  <c r="X216" i="37" s="1"/>
  <c r="S194" i="41"/>
  <c r="T193" i="41" s="1"/>
  <c r="T195" i="41" s="1"/>
  <c r="N373" i="35"/>
  <c r="O372" i="35" s="1"/>
  <c r="AF441" i="35"/>
  <c r="AD21" i="37"/>
  <c r="AG441" i="39" s="1"/>
  <c r="AO68" i="46"/>
  <c r="AO56" i="46" s="1"/>
  <c r="AP62" i="46"/>
  <c r="AP65" i="46"/>
  <c r="AP53" i="46" s="1"/>
  <c r="AQ59" i="46"/>
  <c r="O162" i="2"/>
  <c r="H14" i="5"/>
  <c r="F14" i="5"/>
  <c r="AP63" i="46"/>
  <c r="AO69" i="46"/>
  <c r="AO57" i="46" s="1"/>
  <c r="O94" i="2"/>
  <c r="H151" i="35"/>
  <c r="H181" i="35" s="1"/>
  <c r="AN100" i="46"/>
  <c r="AN88" i="46" s="1"/>
  <c r="AO94" i="46"/>
  <c r="AO66" i="46"/>
  <c r="AO54" i="46" s="1"/>
  <c r="AP60" i="46"/>
  <c r="AO102" i="46"/>
  <c r="AO90" i="46" s="1"/>
  <c r="AP96" i="46"/>
  <c r="AQ97" i="46"/>
  <c r="AP103" i="46"/>
  <c r="AP91" i="46" s="1"/>
  <c r="AP99" i="46"/>
  <c r="AP87" i="46" s="1"/>
  <c r="AQ93" i="46"/>
  <c r="AQ95" i="46"/>
  <c r="AP101" i="46"/>
  <c r="AP89" i="46" s="1"/>
  <c r="AQ61" i="46"/>
  <c r="AP67" i="46"/>
  <c r="AP55" i="46" s="1"/>
  <c r="AP27" i="46"/>
  <c r="AO33" i="46"/>
  <c r="AO21" i="46" s="1"/>
  <c r="AP30" i="46"/>
  <c r="AO36" i="46"/>
  <c r="AO24" i="46" s="1"/>
  <c r="AP29" i="46"/>
  <c r="AO35" i="46"/>
  <c r="AO23" i="46" s="1"/>
  <c r="AP31" i="46"/>
  <c r="AO37" i="46"/>
  <c r="AO25" i="46" s="1"/>
  <c r="AO34" i="46"/>
  <c r="AO22" i="46" s="1"/>
  <c r="AP28" i="46"/>
  <c r="L373" i="39"/>
  <c r="M372" i="39" s="1"/>
  <c r="N135" i="10"/>
  <c r="K468" i="10"/>
  <c r="L480" i="10"/>
  <c r="L99" i="10"/>
  <c r="I473" i="10"/>
  <c r="G113" i="9"/>
  <c r="G114" i="9"/>
  <c r="I20" i="41"/>
  <c r="H476" i="10"/>
  <c r="I32" i="37"/>
  <c r="I34" i="37" s="1"/>
  <c r="H34" i="41"/>
  <c r="J19" i="41"/>
  <c r="I32" i="41"/>
  <c r="I34" i="41" s="1"/>
  <c r="H34" i="37"/>
  <c r="I239" i="39"/>
  <c r="G14" i="42" s="1"/>
  <c r="H240" i="35"/>
  <c r="F15" i="38" s="1"/>
  <c r="F16" i="38" s="1"/>
  <c r="H146" i="39"/>
  <c r="H176" i="39" s="1"/>
  <c r="M39" i="35"/>
  <c r="L90" i="35"/>
  <c r="E15" i="38"/>
  <c r="E16" i="38" s="1"/>
  <c r="H141" i="37"/>
  <c r="H146" i="37" s="1"/>
  <c r="I54" i="37"/>
  <c r="H175" i="37"/>
  <c r="H179" i="37" s="1"/>
  <c r="H107" i="37"/>
  <c r="H111" i="37" s="1"/>
  <c r="H58" i="37"/>
  <c r="M95" i="42"/>
  <c r="M97" i="42" s="1"/>
  <c r="M62" i="41" s="1"/>
  <c r="H173" i="41"/>
  <c r="H177" i="41" s="1"/>
  <c r="H140" i="41"/>
  <c r="H145" i="41" s="1"/>
  <c r="I54" i="41"/>
  <c r="H107" i="41"/>
  <c r="H111" i="41" s="1"/>
  <c r="H58" i="41"/>
  <c r="L90" i="39"/>
  <c r="M39" i="39"/>
  <c r="G242" i="35"/>
  <c r="H90" i="35"/>
  <c r="G39" i="35"/>
  <c r="G244" i="35"/>
  <c r="J19" i="37"/>
  <c r="I20" i="37"/>
  <c r="H90" i="39"/>
  <c r="G39" i="39"/>
  <c r="L236" i="39"/>
  <c r="L236" i="35"/>
  <c r="H158" i="39"/>
  <c r="H188" i="39" s="1"/>
  <c r="H145" i="35"/>
  <c r="H175" i="35" s="1"/>
  <c r="I239" i="35"/>
  <c r="G14" i="38" s="1"/>
  <c r="H146" i="35"/>
  <c r="H176" i="35" s="1"/>
  <c r="H163" i="35"/>
  <c r="H193" i="35" s="1"/>
  <c r="H142" i="39"/>
  <c r="H172" i="39" s="1"/>
  <c r="H147" i="39"/>
  <c r="H177" i="39" s="1"/>
  <c r="H165" i="39"/>
  <c r="H195" i="39" s="1"/>
  <c r="H151" i="39"/>
  <c r="H181" i="39" s="1"/>
  <c r="H145" i="39"/>
  <c r="H175" i="39" s="1"/>
  <c r="H148" i="35"/>
  <c r="H178" i="35" s="1"/>
  <c r="H144" i="39"/>
  <c r="H174" i="39" s="1"/>
  <c r="H140" i="39"/>
  <c r="H170" i="39" s="1"/>
  <c r="H240" i="39"/>
  <c r="H242" i="39" s="1"/>
  <c r="H166" i="39"/>
  <c r="H196" i="39" s="1"/>
  <c r="H156" i="39"/>
  <c r="H186" i="39" s="1"/>
  <c r="H165" i="35"/>
  <c r="H195" i="35" s="1"/>
  <c r="H167" i="39"/>
  <c r="H197" i="39" s="1"/>
  <c r="H152" i="39"/>
  <c r="H182" i="39" s="1"/>
  <c r="H149" i="39"/>
  <c r="H179" i="39" s="1"/>
  <c r="H154" i="39"/>
  <c r="H184" i="39" s="1"/>
  <c r="H141" i="39"/>
  <c r="H171" i="39" s="1"/>
  <c r="H166" i="35"/>
  <c r="H196" i="35" s="1"/>
  <c r="H163" i="39"/>
  <c r="H193" i="39" s="1"/>
  <c r="G154" i="39"/>
  <c r="G184" i="39" s="1"/>
  <c r="H155" i="39"/>
  <c r="H185" i="39" s="1"/>
  <c r="G242" i="39"/>
  <c r="J252" i="35"/>
  <c r="H73" i="38" s="1"/>
  <c r="K117" i="39"/>
  <c r="K117" i="35"/>
  <c r="H431" i="39"/>
  <c r="H341" i="39"/>
  <c r="H429" i="39"/>
  <c r="H427" i="39" s="1"/>
  <c r="F188" i="35"/>
  <c r="G158" i="35"/>
  <c r="G188" i="35" s="1"/>
  <c r="F160" i="39"/>
  <c r="F183" i="39"/>
  <c r="K107" i="39"/>
  <c r="K107" i="35"/>
  <c r="G155" i="39"/>
  <c r="G185" i="39" s="1"/>
  <c r="K227" i="35"/>
  <c r="K227" i="39"/>
  <c r="BG117" i="39"/>
  <c r="BG117" i="35"/>
  <c r="K119" i="39"/>
  <c r="K119" i="35"/>
  <c r="K226" i="39"/>
  <c r="K226" i="35"/>
  <c r="H154" i="35"/>
  <c r="H184" i="35" s="1"/>
  <c r="H155" i="35"/>
  <c r="H185" i="35" s="1"/>
  <c r="I103" i="39"/>
  <c r="I156" i="39" s="1"/>
  <c r="I186" i="39" s="1"/>
  <c r="G153" i="39"/>
  <c r="G183" i="39" s="1"/>
  <c r="H429" i="35"/>
  <c r="H427" i="35" s="1"/>
  <c r="H431" i="35"/>
  <c r="H341" i="35"/>
  <c r="J249" i="35"/>
  <c r="J428" i="35"/>
  <c r="J433" i="35" s="1"/>
  <c r="J232" i="35"/>
  <c r="I254" i="35"/>
  <c r="G70" i="38"/>
  <c r="G74" i="38" s="1"/>
  <c r="I340" i="35"/>
  <c r="I339" i="35"/>
  <c r="K127" i="39"/>
  <c r="K127" i="35"/>
  <c r="K113" i="39"/>
  <c r="K113" i="35"/>
  <c r="K120" i="39"/>
  <c r="K120" i="35"/>
  <c r="K123" i="39"/>
  <c r="K123" i="35"/>
  <c r="K105" i="39"/>
  <c r="K105" i="35"/>
  <c r="H144" i="35"/>
  <c r="H174" i="35" s="1"/>
  <c r="H149" i="35"/>
  <c r="H179" i="35" s="1"/>
  <c r="H152" i="35"/>
  <c r="H182" i="35" s="1"/>
  <c r="J201" i="35"/>
  <c r="J251" i="35"/>
  <c r="H72" i="38" s="1"/>
  <c r="J232" i="39"/>
  <c r="J250" i="39"/>
  <c r="H71" i="42" s="1"/>
  <c r="J249" i="39"/>
  <c r="J428" i="39"/>
  <c r="J433" i="39" s="1"/>
  <c r="K111" i="39"/>
  <c r="K111" i="35"/>
  <c r="K118" i="35"/>
  <c r="K118" i="39"/>
  <c r="F185" i="39"/>
  <c r="F162" i="39"/>
  <c r="K112" i="39"/>
  <c r="K112" i="35"/>
  <c r="K230" i="35"/>
  <c r="K230" i="39"/>
  <c r="K228" i="39"/>
  <c r="K228" i="35"/>
  <c r="K130" i="39"/>
  <c r="K130" i="35"/>
  <c r="K114" i="39"/>
  <c r="K114" i="35"/>
  <c r="W125" i="39"/>
  <c r="W125" i="35"/>
  <c r="K132" i="39"/>
  <c r="K132" i="35"/>
  <c r="H147" i="35"/>
  <c r="H177" i="35" s="1"/>
  <c r="H153" i="39"/>
  <c r="H183" i="39" s="1"/>
  <c r="J201" i="39"/>
  <c r="J251" i="39"/>
  <c r="H72" i="42" s="1"/>
  <c r="J250" i="35"/>
  <c r="H71" i="38" s="1"/>
  <c r="F182" i="39"/>
  <c r="F159" i="39"/>
  <c r="F161" i="35"/>
  <c r="F184" i="35"/>
  <c r="G154" i="35"/>
  <c r="G184" i="35" s="1"/>
  <c r="K121" i="39"/>
  <c r="K121" i="35"/>
  <c r="K116" i="39"/>
  <c r="K116" i="35"/>
  <c r="K126" i="39"/>
  <c r="K126" i="35"/>
  <c r="K106" i="39"/>
  <c r="K106" i="35"/>
  <c r="H167" i="35"/>
  <c r="H197" i="35" s="1"/>
  <c r="H141" i="35"/>
  <c r="H171" i="35" s="1"/>
  <c r="H156" i="35"/>
  <c r="H186" i="35" s="1"/>
  <c r="G244" i="39"/>
  <c r="E18" i="42" s="1"/>
  <c r="E25" i="42" s="1"/>
  <c r="F182" i="35"/>
  <c r="F159" i="35"/>
  <c r="G152" i="35"/>
  <c r="G182" i="35" s="1"/>
  <c r="K225" i="39"/>
  <c r="K225" i="35"/>
  <c r="F183" i="35"/>
  <c r="F160" i="35"/>
  <c r="G153" i="35"/>
  <c r="G183" i="35" s="1"/>
  <c r="K131" i="39"/>
  <c r="K131" i="35"/>
  <c r="J252" i="39"/>
  <c r="H73" i="42" s="1"/>
  <c r="I103" i="35"/>
  <c r="I152" i="35" s="1"/>
  <c r="I182" i="35" s="1"/>
  <c r="K229" i="39"/>
  <c r="K229" i="35"/>
  <c r="K128" i="39"/>
  <c r="K128" i="35"/>
  <c r="K109" i="39"/>
  <c r="K109" i="35"/>
  <c r="K124" i="39"/>
  <c r="K124" i="35"/>
  <c r="H153" i="35"/>
  <c r="H183" i="35" s="1"/>
  <c r="F188" i="39"/>
  <c r="G158" i="39"/>
  <c r="G188" i="39" s="1"/>
  <c r="E46" i="9"/>
  <c r="E18" i="9" s="1"/>
  <c r="K231" i="39"/>
  <c r="K231" i="35"/>
  <c r="K110" i="39"/>
  <c r="K110" i="35"/>
  <c r="H158" i="35"/>
  <c r="H188" i="35" s="1"/>
  <c r="H140" i="35"/>
  <c r="H170" i="35" s="1"/>
  <c r="F162" i="35"/>
  <c r="F185" i="35"/>
  <c r="G155" i="35"/>
  <c r="G185" i="35" s="1"/>
  <c r="I340" i="39"/>
  <c r="I339" i="39"/>
  <c r="I254" i="39"/>
  <c r="G70" i="42"/>
  <c r="G74" i="42" s="1"/>
  <c r="F184" i="39"/>
  <c r="F161" i="39"/>
  <c r="J14" i="43"/>
  <c r="J15" i="43" s="1"/>
  <c r="O95" i="38"/>
  <c r="O97" i="38" s="1"/>
  <c r="O62" i="37" s="1"/>
  <c r="AB313" i="39"/>
  <c r="J14" i="44"/>
  <c r="J15" i="44" s="1"/>
  <c r="J223" i="39"/>
  <c r="J223" i="35"/>
  <c r="G137" i="39"/>
  <c r="G137" i="35"/>
  <c r="G24" i="44"/>
  <c r="G19" i="44"/>
  <c r="G22" i="44"/>
  <c r="G25" i="44"/>
  <c r="G23" i="44"/>
  <c r="G20" i="44"/>
  <c r="G21" i="44"/>
  <c r="G18" i="44"/>
  <c r="G318" i="35"/>
  <c r="G319" i="35"/>
  <c r="G320" i="35"/>
  <c r="H21" i="44"/>
  <c r="H25" i="44"/>
  <c r="H22" i="44"/>
  <c r="H23" i="44"/>
  <c r="H19" i="44"/>
  <c r="H20" i="44"/>
  <c r="H24" i="44"/>
  <c r="H18" i="44"/>
  <c r="G136" i="39"/>
  <c r="G136" i="35"/>
  <c r="G280" i="35"/>
  <c r="E33" i="38" s="1"/>
  <c r="G269" i="35"/>
  <c r="E24" i="38" s="1"/>
  <c r="G270" i="35"/>
  <c r="E26" i="38" s="1"/>
  <c r="G281" i="35"/>
  <c r="E37" i="38" s="1"/>
  <c r="H22" i="43"/>
  <c r="H18" i="43"/>
  <c r="H19" i="43"/>
  <c r="H23" i="43"/>
  <c r="H25" i="43"/>
  <c r="H20" i="43"/>
  <c r="H21" i="43"/>
  <c r="H24" i="43"/>
  <c r="G23" i="43"/>
  <c r="G24" i="43"/>
  <c r="G19" i="43"/>
  <c r="G25" i="43"/>
  <c r="G21" i="43"/>
  <c r="G22" i="43"/>
  <c r="G20" i="43"/>
  <c r="G319" i="39"/>
  <c r="G318" i="39"/>
  <c r="G320" i="39"/>
  <c r="G9" i="38"/>
  <c r="G9" i="42"/>
  <c r="G269" i="39"/>
  <c r="E24" i="42" s="1"/>
  <c r="G280" i="39"/>
  <c r="E33" i="42" s="1"/>
  <c r="G270" i="39"/>
  <c r="E26" i="42" s="1"/>
  <c r="G281" i="39"/>
  <c r="E37" i="42" s="1"/>
  <c r="AH61" i="39"/>
  <c r="AH91" i="39"/>
  <c r="AE432" i="39" s="1"/>
  <c r="AH71" i="39"/>
  <c r="AI49" i="39"/>
  <c r="AJ57" i="39"/>
  <c r="AK386" i="39" s="1"/>
  <c r="AJ58" i="39"/>
  <c r="AK387" i="39" s="1"/>
  <c r="AK56" i="39"/>
  <c r="AI60" i="39"/>
  <c r="AI61" i="39" s="1"/>
  <c r="AG93" i="39"/>
  <c r="AD222" i="39"/>
  <c r="AI70" i="39"/>
  <c r="AI94" i="39"/>
  <c r="AI86" i="39"/>
  <c r="AK78" i="39"/>
  <c r="AK77" i="39"/>
  <c r="AL76" i="39"/>
  <c r="AK42" i="39"/>
  <c r="AL44" i="39" s="1"/>
  <c r="AK43" i="39"/>
  <c r="AL45" i="39" s="1"/>
  <c r="AL41" i="39"/>
  <c r="AI92" i="39"/>
  <c r="AI84" i="39"/>
  <c r="AJ82" i="39"/>
  <c r="AJ87" i="39" s="1"/>
  <c r="AJ83" i="39"/>
  <c r="AK79" i="39"/>
  <c r="AK66" i="39"/>
  <c r="AJ68" i="39"/>
  <c r="AK389" i="39" s="1"/>
  <c r="AJ67" i="39"/>
  <c r="AK388" i="39" s="1"/>
  <c r="AJ48" i="39"/>
  <c r="AK384" i="39" s="1"/>
  <c r="AJ47" i="39"/>
  <c r="AJ52" i="39" s="1"/>
  <c r="AG95" i="39"/>
  <c r="AI51" i="39"/>
  <c r="AD102" i="39"/>
  <c r="AG265" i="39"/>
  <c r="AJ85" i="39"/>
  <c r="AK391" i="39" s="1"/>
  <c r="AK80" i="39"/>
  <c r="AJ50" i="39"/>
  <c r="AK385" i="39" s="1"/>
  <c r="AC102" i="35"/>
  <c r="AD21" i="41"/>
  <c r="Z8" i="42"/>
  <c r="AE22" i="41"/>
  <c r="AA22" i="42"/>
  <c r="AF93" i="35"/>
  <c r="AH49" i="35"/>
  <c r="AH51" i="35"/>
  <c r="AG61" i="35"/>
  <c r="AG71" i="35"/>
  <c r="AD22" i="37"/>
  <c r="AG442" i="39" s="1"/>
  <c r="AF442" i="35"/>
  <c r="AH70" i="35"/>
  <c r="AH71" i="35" s="1"/>
  <c r="AI79" i="35"/>
  <c r="AH83" i="35"/>
  <c r="AI390" i="35" s="1"/>
  <c r="AH82" i="35"/>
  <c r="AH87" i="35" s="1"/>
  <c r="AG86" i="35"/>
  <c r="AG94" i="35"/>
  <c r="AH85" i="35"/>
  <c r="AI391" i="35" s="1"/>
  <c r="AI80" i="35"/>
  <c r="AI50" i="35"/>
  <c r="AJ385" i="35" s="1"/>
  <c r="AJ76" i="35"/>
  <c r="AI77" i="35"/>
  <c r="AI78" i="35"/>
  <c r="AE222" i="35"/>
  <c r="AD265" i="35"/>
  <c r="AH60" i="35"/>
  <c r="AH61" i="35" s="1"/>
  <c r="AC313" i="35"/>
  <c r="AG91" i="35"/>
  <c r="AD432" i="35" s="1"/>
  <c r="AJ56" i="35"/>
  <c r="AI57" i="35"/>
  <c r="AJ386" i="35" s="1"/>
  <c r="AI58" i="35"/>
  <c r="AJ387" i="35" s="1"/>
  <c r="AJ42" i="35"/>
  <c r="AK44" i="35" s="1"/>
  <c r="AK41" i="35"/>
  <c r="AJ43" i="35"/>
  <c r="AK45" i="35" s="1"/>
  <c r="AI48" i="35"/>
  <c r="AJ384" i="35" s="1"/>
  <c r="AI47" i="35"/>
  <c r="AI52" i="35" s="1"/>
  <c r="AA8" i="38"/>
  <c r="AB22" i="38"/>
  <c r="AE268" i="35"/>
  <c r="AI67" i="35"/>
  <c r="AJ388" i="35" s="1"/>
  <c r="AJ66" i="35"/>
  <c r="AI68" i="35"/>
  <c r="AJ389" i="35" s="1"/>
  <c r="AG92" i="35"/>
  <c r="AG84" i="35"/>
  <c r="AF95" i="35"/>
  <c r="H190" i="10"/>
  <c r="H220" i="10" s="1"/>
  <c r="M267" i="10"/>
  <c r="M271" i="10"/>
  <c r="M269" i="10"/>
  <c r="L231" i="10"/>
  <c r="M270" i="10"/>
  <c r="N276" i="10"/>
  <c r="BI147" i="10"/>
  <c r="M266" i="10"/>
  <c r="L292" i="10"/>
  <c r="I89" i="9" s="1"/>
  <c r="M268" i="10"/>
  <c r="L293" i="10"/>
  <c r="I90" i="9" s="1"/>
  <c r="M265" i="10"/>
  <c r="M469" i="10" s="1"/>
  <c r="L272" i="10"/>
  <c r="L470" i="10" s="1"/>
  <c r="L481" i="10" s="1"/>
  <c r="G230" i="10"/>
  <c r="G233" i="10" s="1"/>
  <c r="D23" i="9" s="1"/>
  <c r="H191" i="10"/>
  <c r="H221" i="10" s="1"/>
  <c r="H189" i="10"/>
  <c r="H219" i="10" s="1"/>
  <c r="I416" i="10"/>
  <c r="I415" i="10" s="1"/>
  <c r="J414" i="10" s="1"/>
  <c r="J417" i="10" s="1"/>
  <c r="H192" i="10"/>
  <c r="H222" i="10" s="1"/>
  <c r="T83" i="10"/>
  <c r="T84" i="10"/>
  <c r="K255" i="10"/>
  <c r="K279" i="10" s="1"/>
  <c r="K15" i="1"/>
  <c r="F235" i="3"/>
  <c r="I10" i="1"/>
  <c r="K223" i="35" s="1"/>
  <c r="I237" i="3"/>
  <c r="J236" i="3" s="1"/>
  <c r="J220" i="3"/>
  <c r="J219" i="3" s="1"/>
  <c r="K218" i="3" s="1"/>
  <c r="J201" i="3"/>
  <c r="K200" i="3" s="1"/>
  <c r="N55" i="10"/>
  <c r="N57" i="10"/>
  <c r="O53" i="10"/>
  <c r="O58" i="10" s="1"/>
  <c r="N58" i="10"/>
  <c r="S76" i="10"/>
  <c r="S78" i="10" s="1"/>
  <c r="F115" i="9"/>
  <c r="F66" i="3" s="1"/>
  <c r="H10" i="9"/>
  <c r="G58" i="3"/>
  <c r="G62" i="3" s="1"/>
  <c r="F179" i="3"/>
  <c r="F183" i="3" s="1"/>
  <c r="F145" i="3"/>
  <c r="F150" i="3" s="1"/>
  <c r="F111" i="3"/>
  <c r="F115" i="3" s="1"/>
  <c r="Q55" i="10"/>
  <c r="R54" i="10"/>
  <c r="T110" i="10" s="1"/>
  <c r="U110" i="10" s="1"/>
  <c r="V110" i="10" s="1"/>
  <c r="W110" i="10" s="1"/>
  <c r="X110" i="10" s="1"/>
  <c r="Y110" i="10" s="1"/>
  <c r="Z110" i="10" s="1"/>
  <c r="AA110" i="10" s="1"/>
  <c r="AB110" i="10" s="1"/>
  <c r="AC110" i="10" s="1"/>
  <c r="AD110" i="10" s="1"/>
  <c r="AE110" i="10" s="1"/>
  <c r="AF110" i="10" s="1"/>
  <c r="AG110" i="10" s="1"/>
  <c r="AH110" i="10" s="1"/>
  <c r="AI110" i="10" s="1"/>
  <c r="AJ110" i="10" s="1"/>
  <c r="AK110" i="10" s="1"/>
  <c r="AL110" i="10" s="1"/>
  <c r="AM110" i="10" s="1"/>
  <c r="AN110" i="10" s="1"/>
  <c r="AO110" i="10" s="1"/>
  <c r="AP110" i="10" s="1"/>
  <c r="AQ110" i="10" s="1"/>
  <c r="AR110" i="10" s="1"/>
  <c r="AS110" i="10" s="1"/>
  <c r="AT110" i="10" s="1"/>
  <c r="AU110" i="10" s="1"/>
  <c r="AV110" i="10" s="1"/>
  <c r="AW110" i="10" s="1"/>
  <c r="AX110" i="10" s="1"/>
  <c r="AY110" i="10" s="1"/>
  <c r="AZ110" i="10" s="1"/>
  <c r="BA110" i="10" s="1"/>
  <c r="BB110" i="10" s="1"/>
  <c r="BC110" i="10" s="1"/>
  <c r="BD110" i="10" s="1"/>
  <c r="BE110" i="10" s="1"/>
  <c r="BF110" i="10" s="1"/>
  <c r="BG110" i="10" s="1"/>
  <c r="BH110" i="10" s="1"/>
  <c r="BI110" i="10" s="1"/>
  <c r="BJ110" i="10" s="1"/>
  <c r="BK110" i="10" s="1"/>
  <c r="BL110" i="10" s="1"/>
  <c r="BM110" i="10" s="1"/>
  <c r="BN110" i="10" s="1"/>
  <c r="BO110" i="10" s="1"/>
  <c r="BP110" i="10" s="1"/>
  <c r="P53" i="10"/>
  <c r="P57" i="10" s="1"/>
  <c r="Q57" i="10"/>
  <c r="S67" i="10"/>
  <c r="M77" i="10"/>
  <c r="F33" i="1"/>
  <c r="F21" i="1" s="1"/>
  <c r="I426" i="10" s="1"/>
  <c r="L25" i="3"/>
  <c r="L26" i="3"/>
  <c r="R57" i="10"/>
  <c r="G22" i="6"/>
  <c r="R58" i="10"/>
  <c r="L101" i="10"/>
  <c r="G23" i="6"/>
  <c r="G19" i="6"/>
  <c r="G24" i="6"/>
  <c r="G18" i="6"/>
  <c r="G25" i="6"/>
  <c r="M97" i="10"/>
  <c r="J473" i="10" s="1"/>
  <c r="G20" i="6"/>
  <c r="N68" i="10"/>
  <c r="T66" i="10"/>
  <c r="T67" i="10" s="1"/>
  <c r="P88" i="10"/>
  <c r="P92" i="10" s="1"/>
  <c r="P89" i="10"/>
  <c r="Q100" i="10"/>
  <c r="T76" i="10"/>
  <c r="T77" i="10" s="1"/>
  <c r="K381" i="10"/>
  <c r="K382" i="10"/>
  <c r="K296" i="10"/>
  <c r="K472" i="10" s="1"/>
  <c r="H88" i="9"/>
  <c r="H92" i="9" s="1"/>
  <c r="V62" i="10"/>
  <c r="U64" i="10"/>
  <c r="U63" i="10"/>
  <c r="P100" i="10"/>
  <c r="V72" i="10"/>
  <c r="U74" i="10"/>
  <c r="U73" i="10"/>
  <c r="L294" i="10"/>
  <c r="I91" i="9" s="1"/>
  <c r="R100" i="10"/>
  <c r="R92" i="10"/>
  <c r="S53" i="10"/>
  <c r="S54" i="10"/>
  <c r="N100" i="10"/>
  <c r="N92" i="10"/>
  <c r="Q89" i="10"/>
  <c r="Q88" i="10"/>
  <c r="Q92" i="10" s="1"/>
  <c r="M310" i="10"/>
  <c r="J15" i="9" s="1"/>
  <c r="J383" i="10"/>
  <c r="O89" i="10"/>
  <c r="Q116" i="10" s="1"/>
  <c r="O88" i="10"/>
  <c r="O92" i="10" s="1"/>
  <c r="L291" i="10"/>
  <c r="R97" i="10"/>
  <c r="O473" i="10" s="1"/>
  <c r="O100" i="10"/>
  <c r="S56" i="10"/>
  <c r="N76" i="10"/>
  <c r="N78" i="10" s="1"/>
  <c r="N90" i="10"/>
  <c r="N98" i="10"/>
  <c r="U82" i="10"/>
  <c r="T49" i="10"/>
  <c r="U51" i="10" s="1"/>
  <c r="U47" i="10"/>
  <c r="T48" i="10"/>
  <c r="U50" i="10" s="1"/>
  <c r="S88" i="10"/>
  <c r="S93" i="10" s="1"/>
  <c r="S89" i="10"/>
  <c r="R90" i="10"/>
  <c r="S91" i="10"/>
  <c r="U117" i="10" s="1"/>
  <c r="R93" i="10"/>
  <c r="G11" i="9"/>
  <c r="H96" i="10"/>
  <c r="J24" i="3"/>
  <c r="K23" i="3"/>
  <c r="G35" i="1"/>
  <c r="G23" i="1" s="1"/>
  <c r="H29" i="1"/>
  <c r="L355" i="10"/>
  <c r="J133" i="10"/>
  <c r="O27" i="2"/>
  <c r="BL132" i="10"/>
  <c r="M254" i="10"/>
  <c r="L14" i="6"/>
  <c r="I28" i="1"/>
  <c r="H34" i="1"/>
  <c r="H22" i="1" s="1"/>
  <c r="H25" i="6"/>
  <c r="H24" i="6"/>
  <c r="H20" i="6"/>
  <c r="H22" i="6"/>
  <c r="H23" i="6"/>
  <c r="H19" i="6"/>
  <c r="H21" i="6"/>
  <c r="H18" i="6"/>
  <c r="H20" i="1"/>
  <c r="J103" i="39" s="1"/>
  <c r="I37" i="1"/>
  <c r="I25" i="1" s="1"/>
  <c r="J31" i="1"/>
  <c r="H360" i="10"/>
  <c r="H361" i="10"/>
  <c r="H362" i="10"/>
  <c r="J280" i="10"/>
  <c r="I15" i="6"/>
  <c r="I167" i="10"/>
  <c r="I166" i="10"/>
  <c r="I176" i="10"/>
  <c r="I206" i="10" s="1"/>
  <c r="I179" i="10"/>
  <c r="I209" i="10" s="1"/>
  <c r="I188" i="10"/>
  <c r="I218" i="10" s="1"/>
  <c r="I181" i="10"/>
  <c r="I211" i="10" s="1"/>
  <c r="I185" i="10"/>
  <c r="I215" i="10" s="1"/>
  <c r="I175" i="10"/>
  <c r="I205" i="10" s="1"/>
  <c r="I195" i="10"/>
  <c r="I225" i="10" s="1"/>
  <c r="I196" i="10"/>
  <c r="I226" i="10" s="1"/>
  <c r="I172" i="10"/>
  <c r="I202" i="10" s="1"/>
  <c r="I197" i="10"/>
  <c r="I227" i="10" s="1"/>
  <c r="I174" i="10"/>
  <c r="I204" i="10" s="1"/>
  <c r="I171" i="10"/>
  <c r="I201" i="10" s="1"/>
  <c r="I177" i="10"/>
  <c r="I207" i="10" s="1"/>
  <c r="I170" i="10"/>
  <c r="I200" i="10" s="1"/>
  <c r="I178" i="10"/>
  <c r="I208" i="10" s="1"/>
  <c r="I184" i="10"/>
  <c r="I214" i="10" s="1"/>
  <c r="I192" i="10"/>
  <c r="I222" i="10" s="1"/>
  <c r="I186" i="10"/>
  <c r="I216" i="10" s="1"/>
  <c r="I191" i="10"/>
  <c r="I221" i="10" s="1"/>
  <c r="I182" i="10"/>
  <c r="I212" i="10" s="1"/>
  <c r="I183" i="10"/>
  <c r="I213" i="10" s="1"/>
  <c r="I189" i="10"/>
  <c r="I219" i="10" s="1"/>
  <c r="I190" i="10"/>
  <c r="I220" i="10" s="1"/>
  <c r="I193" i="10"/>
  <c r="I223" i="10" s="1"/>
  <c r="E19" i="9"/>
  <c r="H322" i="10"/>
  <c r="E26" i="9" s="1"/>
  <c r="E30" i="9"/>
  <c r="AW307" i="10"/>
  <c r="I286" i="10"/>
  <c r="I477" i="10" s="1"/>
  <c r="I30" i="1"/>
  <c r="H36" i="1"/>
  <c r="H24" i="1" s="1"/>
  <c r="G33" i="1"/>
  <c r="G21" i="1" s="1"/>
  <c r="J426" i="10" s="1"/>
  <c r="H27" i="1"/>
  <c r="R116" i="10" l="1"/>
  <c r="S116" i="10" s="1"/>
  <c r="T116" i="10" s="1"/>
  <c r="U116" i="10" s="1"/>
  <c r="F62" i="9"/>
  <c r="F57" i="9"/>
  <c r="F58" i="9"/>
  <c r="E63" i="9"/>
  <c r="E66" i="9" s="1"/>
  <c r="E68" i="9" s="1"/>
  <c r="F59" i="9"/>
  <c r="L425" i="10"/>
  <c r="H284" i="10"/>
  <c r="H288" i="10" s="1"/>
  <c r="H487" i="10" s="1"/>
  <c r="H39" i="9"/>
  <c r="I282" i="10"/>
  <c r="F40" i="9"/>
  <c r="F41" i="9"/>
  <c r="J281" i="10"/>
  <c r="E44" i="9"/>
  <c r="E48" i="9" s="1"/>
  <c r="T198" i="37"/>
  <c r="T197" i="37" s="1"/>
  <c r="U196" i="37" s="1"/>
  <c r="U198" i="37" s="1"/>
  <c r="X217" i="37"/>
  <c r="V232" i="41"/>
  <c r="W234" i="37"/>
  <c r="W233" i="37" s="1"/>
  <c r="X232" i="37" s="1"/>
  <c r="X234" i="37" s="1"/>
  <c r="AE21" i="37"/>
  <c r="AH441" i="39" s="1"/>
  <c r="T196" i="41"/>
  <c r="T194" i="41"/>
  <c r="U193" i="41" s="1"/>
  <c r="U195" i="41" s="1"/>
  <c r="V212" i="41"/>
  <c r="W211" i="41" s="1"/>
  <c r="W214" i="41" s="1"/>
  <c r="X215" i="37"/>
  <c r="Y214" i="37" s="1"/>
  <c r="Y217" i="37" s="1"/>
  <c r="AK390" i="39"/>
  <c r="AG441" i="35"/>
  <c r="D31" i="9"/>
  <c r="D108" i="9"/>
  <c r="F108" i="9" s="1"/>
  <c r="V230" i="41"/>
  <c r="W229" i="41" s="1"/>
  <c r="W232" i="41" s="1"/>
  <c r="AP68" i="46"/>
  <c r="AP56" i="46" s="1"/>
  <c r="AQ62" i="46"/>
  <c r="AQ65" i="46"/>
  <c r="AQ53" i="46" s="1"/>
  <c r="AR59" i="46"/>
  <c r="H244" i="35"/>
  <c r="F18" i="38" s="1"/>
  <c r="F25" i="38" s="1"/>
  <c r="F163" i="2"/>
  <c r="I95" i="2"/>
  <c r="N163" i="2"/>
  <c r="D95" i="2"/>
  <c r="N28" i="2"/>
  <c r="I163" i="2"/>
  <c r="F95" i="2"/>
  <c r="D28" i="2"/>
  <c r="D163" i="2"/>
  <c r="N95" i="2"/>
  <c r="I28" i="2"/>
  <c r="L95" i="2"/>
  <c r="J95" i="2"/>
  <c r="G95" i="2"/>
  <c r="G163" i="2"/>
  <c r="E28" i="2"/>
  <c r="H28" i="2"/>
  <c r="K28" i="2"/>
  <c r="E163" i="2"/>
  <c r="L28" i="2"/>
  <c r="J28" i="2"/>
  <c r="J163" i="2"/>
  <c r="K95" i="2"/>
  <c r="H163" i="2"/>
  <c r="G28" i="2"/>
  <c r="F28" i="2"/>
  <c r="M28" i="2"/>
  <c r="M95" i="2"/>
  <c r="K163" i="2"/>
  <c r="M163" i="2"/>
  <c r="L163" i="2"/>
  <c r="H95" i="2"/>
  <c r="E95" i="2"/>
  <c r="D13" i="5"/>
  <c r="AP69" i="46"/>
  <c r="AP57" i="46" s="1"/>
  <c r="AQ63" i="46"/>
  <c r="D29" i="2"/>
  <c r="I29" i="2"/>
  <c r="F164" i="2"/>
  <c r="I96" i="2"/>
  <c r="L29" i="2"/>
  <c r="I164" i="2"/>
  <c r="F96" i="2"/>
  <c r="D164" i="2"/>
  <c r="N164" i="2"/>
  <c r="N96" i="2"/>
  <c r="N29" i="2"/>
  <c r="D96" i="2"/>
  <c r="E164" i="2"/>
  <c r="E29" i="2"/>
  <c r="F29" i="2"/>
  <c r="G164" i="2"/>
  <c r="K164" i="2"/>
  <c r="J96" i="2"/>
  <c r="J164" i="2"/>
  <c r="H29" i="2"/>
  <c r="M96" i="2"/>
  <c r="M29" i="2"/>
  <c r="G29" i="2"/>
  <c r="M164" i="2"/>
  <c r="K96" i="2"/>
  <c r="G96" i="2"/>
  <c r="H164" i="2"/>
  <c r="J29" i="2"/>
  <c r="K29" i="2"/>
  <c r="L164" i="2"/>
  <c r="L96" i="2"/>
  <c r="E96" i="2"/>
  <c r="H96" i="2"/>
  <c r="D14" i="5"/>
  <c r="H15" i="5"/>
  <c r="F15" i="5"/>
  <c r="AO100" i="46"/>
  <c r="AO88" i="46" s="1"/>
  <c r="AP94" i="46"/>
  <c r="AP66" i="46"/>
  <c r="AP54" i="46" s="1"/>
  <c r="AQ60" i="46"/>
  <c r="AR93" i="46"/>
  <c r="AQ99" i="46"/>
  <c r="AQ87" i="46" s="1"/>
  <c r="AQ103" i="46"/>
  <c r="AQ91" i="46" s="1"/>
  <c r="AR97" i="46"/>
  <c r="AQ96" i="46"/>
  <c r="AP102" i="46"/>
  <c r="AP90" i="46" s="1"/>
  <c r="AR95" i="46"/>
  <c r="AQ101" i="46"/>
  <c r="AQ89" i="46" s="1"/>
  <c r="AQ67" i="46"/>
  <c r="AQ55" i="46" s="1"/>
  <c r="AR61" i="46"/>
  <c r="AQ29" i="46"/>
  <c r="AP35" i="46"/>
  <c r="AP23" i="46" s="1"/>
  <c r="AQ31" i="46"/>
  <c r="AP37" i="46"/>
  <c r="AP25" i="46" s="1"/>
  <c r="AP36" i="46"/>
  <c r="AP24" i="46" s="1"/>
  <c r="AQ30" i="46"/>
  <c r="AP34" i="46"/>
  <c r="AP22" i="46" s="1"/>
  <c r="AQ28" i="46"/>
  <c r="AQ27" i="46"/>
  <c r="AP33" i="46"/>
  <c r="AP21" i="46" s="1"/>
  <c r="O135" i="10"/>
  <c r="L468" i="10"/>
  <c r="M480" i="10"/>
  <c r="O479" i="10"/>
  <c r="I474" i="10"/>
  <c r="I479" i="10"/>
  <c r="J479" i="10"/>
  <c r="J474" i="10"/>
  <c r="H114" i="9"/>
  <c r="H113" i="9"/>
  <c r="I476" i="10"/>
  <c r="K19" i="41"/>
  <c r="J32" i="41"/>
  <c r="J34" i="41" s="1"/>
  <c r="J20" i="41"/>
  <c r="J32" i="37"/>
  <c r="G246" i="35"/>
  <c r="G447" i="35" s="1"/>
  <c r="H242" i="35"/>
  <c r="M90" i="39"/>
  <c r="N39" i="39"/>
  <c r="G90" i="35"/>
  <c r="F39" i="35"/>
  <c r="M90" i="35"/>
  <c r="N39" i="35"/>
  <c r="M236" i="39"/>
  <c r="M236" i="35"/>
  <c r="I240" i="35"/>
  <c r="G15" i="38" s="1"/>
  <c r="G16" i="38" s="1"/>
  <c r="F39" i="39"/>
  <c r="G90" i="39"/>
  <c r="E18" i="38"/>
  <c r="G435" i="35"/>
  <c r="G436" i="35" s="1"/>
  <c r="I58" i="41"/>
  <c r="J54" i="41"/>
  <c r="I173" i="41"/>
  <c r="I177" i="41" s="1"/>
  <c r="I107" i="41"/>
  <c r="I111" i="41" s="1"/>
  <c r="I140" i="41"/>
  <c r="I145" i="41" s="1"/>
  <c r="J54" i="37"/>
  <c r="I175" i="37"/>
  <c r="I179" i="37" s="1"/>
  <c r="I141" i="37"/>
  <c r="I146" i="37" s="1"/>
  <c r="I58" i="37"/>
  <c r="I107" i="37"/>
  <c r="I111" i="37" s="1"/>
  <c r="K19" i="37"/>
  <c r="J20" i="37"/>
  <c r="M375" i="39"/>
  <c r="M374" i="39"/>
  <c r="N96" i="42" s="1"/>
  <c r="H244" i="39"/>
  <c r="F18" i="42" s="1"/>
  <c r="F25" i="42" s="1"/>
  <c r="I153" i="39"/>
  <c r="I183" i="39" s="1"/>
  <c r="I148" i="35"/>
  <c r="I178" i="35" s="1"/>
  <c r="F15" i="42"/>
  <c r="F16" i="42" s="1"/>
  <c r="I167" i="35"/>
  <c r="I197" i="35" s="1"/>
  <c r="I240" i="39"/>
  <c r="G15" i="42" s="1"/>
  <c r="G16" i="42" s="1"/>
  <c r="I155" i="35"/>
  <c r="I185" i="35" s="1"/>
  <c r="I149" i="35"/>
  <c r="I179" i="35" s="1"/>
  <c r="J239" i="39"/>
  <c r="H14" i="42" s="1"/>
  <c r="I160" i="39"/>
  <c r="I190" i="39" s="1"/>
  <c r="I165" i="39"/>
  <c r="I195" i="39" s="1"/>
  <c r="I163" i="39"/>
  <c r="I193" i="39" s="1"/>
  <c r="I158" i="35"/>
  <c r="I188" i="35" s="1"/>
  <c r="I151" i="39"/>
  <c r="I181" i="39" s="1"/>
  <c r="I158" i="39"/>
  <c r="I188" i="39" s="1"/>
  <c r="I140" i="35"/>
  <c r="I170" i="35" s="1"/>
  <c r="I145" i="35"/>
  <c r="I175" i="35" s="1"/>
  <c r="G246" i="39"/>
  <c r="I155" i="39"/>
  <c r="I185" i="39" s="1"/>
  <c r="I167" i="39"/>
  <c r="I197" i="39" s="1"/>
  <c r="I141" i="35"/>
  <c r="I171" i="35" s="1"/>
  <c r="I161" i="35"/>
  <c r="I191" i="35" s="1"/>
  <c r="I154" i="39"/>
  <c r="I184" i="39" s="1"/>
  <c r="I162" i="35"/>
  <c r="I192" i="35" s="1"/>
  <c r="G435" i="39"/>
  <c r="G436" i="39" s="1"/>
  <c r="L226" i="39"/>
  <c r="L226" i="35"/>
  <c r="K428" i="35"/>
  <c r="K433" i="35" s="1"/>
  <c r="K249" i="35"/>
  <c r="K232" i="35"/>
  <c r="K252" i="35"/>
  <c r="I73" i="38" s="1"/>
  <c r="L121" i="39"/>
  <c r="L121" i="35"/>
  <c r="L105" i="39"/>
  <c r="L105" i="35"/>
  <c r="K428" i="39"/>
  <c r="K433" i="39" s="1"/>
  <c r="K249" i="39"/>
  <c r="K232" i="39"/>
  <c r="I431" i="35"/>
  <c r="I429" i="35"/>
  <c r="I427" i="35" s="1"/>
  <c r="I341" i="35"/>
  <c r="L117" i="39"/>
  <c r="L117" i="35"/>
  <c r="L124" i="39"/>
  <c r="L124" i="35"/>
  <c r="L114" i="39"/>
  <c r="L114" i="35"/>
  <c r="L112" i="39"/>
  <c r="L112" i="35"/>
  <c r="L131" i="39"/>
  <c r="L131" i="35"/>
  <c r="L120" i="39"/>
  <c r="L120" i="35"/>
  <c r="I142" i="39"/>
  <c r="I172" i="39" s="1"/>
  <c r="I159" i="39"/>
  <c r="I189" i="39" s="1"/>
  <c r="I147" i="39"/>
  <c r="I177" i="39" s="1"/>
  <c r="I156" i="35"/>
  <c r="I186" i="35" s="1"/>
  <c r="I144" i="35"/>
  <c r="I174" i="35" s="1"/>
  <c r="I154" i="35"/>
  <c r="I184" i="35" s="1"/>
  <c r="J339" i="39"/>
  <c r="J340" i="39"/>
  <c r="J254" i="39"/>
  <c r="H70" i="42"/>
  <c r="H74" i="42" s="1"/>
  <c r="K201" i="35"/>
  <c r="F190" i="39"/>
  <c r="G160" i="39"/>
  <c r="G190" i="39" s="1"/>
  <c r="H160" i="39"/>
  <c r="H190" i="39" s="1"/>
  <c r="L126" i="39"/>
  <c r="L126" i="35"/>
  <c r="L116" i="39"/>
  <c r="L116" i="35"/>
  <c r="L119" i="35"/>
  <c r="L119" i="39"/>
  <c r="L109" i="39"/>
  <c r="L109" i="35"/>
  <c r="L132" i="39"/>
  <c r="L132" i="35"/>
  <c r="L127" i="39"/>
  <c r="L127" i="35"/>
  <c r="I149" i="39"/>
  <c r="I179" i="39" s="1"/>
  <c r="I140" i="39"/>
  <c r="I170" i="39" s="1"/>
  <c r="I141" i="39"/>
  <c r="I171" i="39" s="1"/>
  <c r="I147" i="35"/>
  <c r="I177" i="35" s="1"/>
  <c r="I153" i="35"/>
  <c r="I183" i="35" s="1"/>
  <c r="J239" i="35"/>
  <c r="H14" i="38" s="1"/>
  <c r="F191" i="39"/>
  <c r="H161" i="39"/>
  <c r="H191" i="39" s="1"/>
  <c r="G161" i="39"/>
  <c r="G191" i="39" s="1"/>
  <c r="F192" i="35"/>
  <c r="G162" i="35"/>
  <c r="G192" i="35" s="1"/>
  <c r="H162" i="35"/>
  <c r="H192" i="35" s="1"/>
  <c r="F192" i="39"/>
  <c r="H162" i="39"/>
  <c r="H192" i="39" s="1"/>
  <c r="G162" i="39"/>
  <c r="G192" i="39" s="1"/>
  <c r="K201" i="39"/>
  <c r="X125" i="39"/>
  <c r="X125" i="35"/>
  <c r="L106" i="39"/>
  <c r="L106" i="35"/>
  <c r="K252" i="39"/>
  <c r="I73" i="42" s="1"/>
  <c r="F46" i="9"/>
  <c r="F18" i="9" s="1"/>
  <c r="L113" i="39"/>
  <c r="L113" i="35"/>
  <c r="L130" i="39"/>
  <c r="L130" i="35"/>
  <c r="L227" i="39"/>
  <c r="L227" i="35"/>
  <c r="L118" i="39"/>
  <c r="L118" i="35"/>
  <c r="L107" i="39"/>
  <c r="L107" i="35"/>
  <c r="BH117" i="39"/>
  <c r="BH117" i="35"/>
  <c r="L123" i="39"/>
  <c r="L123" i="35"/>
  <c r="I161" i="39"/>
  <c r="I191" i="39" s="1"/>
  <c r="I145" i="39"/>
  <c r="I175" i="39" s="1"/>
  <c r="I166" i="35"/>
  <c r="I196" i="35" s="1"/>
  <c r="I163" i="35"/>
  <c r="I193" i="35" s="1"/>
  <c r="I159" i="35"/>
  <c r="I189" i="35" s="1"/>
  <c r="F189" i="35"/>
  <c r="G159" i="35"/>
  <c r="G189" i="35" s="1"/>
  <c r="H159" i="35"/>
  <c r="H189" i="35" s="1"/>
  <c r="F191" i="35"/>
  <c r="G161" i="35"/>
  <c r="G191" i="35" s="1"/>
  <c r="H161" i="35"/>
  <c r="H191" i="35" s="1"/>
  <c r="J340" i="35"/>
  <c r="J339" i="35"/>
  <c r="H70" i="38"/>
  <c r="H74" i="38" s="1"/>
  <c r="J254" i="35"/>
  <c r="L230" i="39"/>
  <c r="L230" i="35"/>
  <c r="I148" i="39"/>
  <c r="I178" i="39" s="1"/>
  <c r="I146" i="39"/>
  <c r="I176" i="39" s="1"/>
  <c r="I152" i="39"/>
  <c r="I182" i="39" s="1"/>
  <c r="I165" i="35"/>
  <c r="I195" i="35" s="1"/>
  <c r="I151" i="35"/>
  <c r="I181" i="35" s="1"/>
  <c r="I142" i="35"/>
  <c r="I172" i="35" s="1"/>
  <c r="F189" i="39"/>
  <c r="G159" i="39"/>
  <c r="G189" i="39" s="1"/>
  <c r="H159" i="39"/>
  <c r="H189" i="39" s="1"/>
  <c r="K251" i="35"/>
  <c r="I72" i="38" s="1"/>
  <c r="K250" i="39"/>
  <c r="I71" i="42" s="1"/>
  <c r="L128" i="39"/>
  <c r="L128" i="35"/>
  <c r="L231" i="39"/>
  <c r="L231" i="35"/>
  <c r="I166" i="39"/>
  <c r="I196" i="39" s="1"/>
  <c r="K250" i="35"/>
  <c r="I71" i="38" s="1"/>
  <c r="L225" i="39"/>
  <c r="L225" i="35"/>
  <c r="L228" i="39"/>
  <c r="L228" i="35"/>
  <c r="L111" i="39"/>
  <c r="L111" i="35"/>
  <c r="L110" i="35"/>
  <c r="L110" i="39"/>
  <c r="L229" i="39"/>
  <c r="L229" i="35"/>
  <c r="I144" i="39"/>
  <c r="I174" i="39" s="1"/>
  <c r="I162" i="39"/>
  <c r="I192" i="39" s="1"/>
  <c r="I146" i="35"/>
  <c r="I176" i="35" s="1"/>
  <c r="I160" i="35"/>
  <c r="I190" i="35" s="1"/>
  <c r="I429" i="39"/>
  <c r="I427" i="39" s="1"/>
  <c r="I341" i="39"/>
  <c r="I431" i="39"/>
  <c r="F190" i="35"/>
  <c r="G160" i="35"/>
  <c r="G190" i="35" s="1"/>
  <c r="H160" i="35"/>
  <c r="H190" i="35" s="1"/>
  <c r="K251" i="39"/>
  <c r="I72" i="42" s="1"/>
  <c r="AC313" i="39"/>
  <c r="J103" i="35"/>
  <c r="J154" i="35" s="1"/>
  <c r="J184" i="35" s="1"/>
  <c r="K14" i="44"/>
  <c r="K15" i="44" s="1"/>
  <c r="O374" i="35"/>
  <c r="P96" i="38" s="1"/>
  <c r="O375" i="35"/>
  <c r="O373" i="35" s="1"/>
  <c r="K14" i="43"/>
  <c r="K15" i="43" s="1"/>
  <c r="E19" i="42"/>
  <c r="E12" i="42" s="1"/>
  <c r="K223" i="39"/>
  <c r="H266" i="39"/>
  <c r="H314" i="39"/>
  <c r="H266" i="35"/>
  <c r="H314" i="35"/>
  <c r="H9" i="38"/>
  <c r="H9" i="42"/>
  <c r="I19" i="43"/>
  <c r="I23" i="43"/>
  <c r="I18" i="43"/>
  <c r="I25" i="43"/>
  <c r="I24" i="43"/>
  <c r="I21" i="43"/>
  <c r="I22" i="43"/>
  <c r="I20" i="43"/>
  <c r="H136" i="35"/>
  <c r="H136" i="39"/>
  <c r="J165" i="39"/>
  <c r="J195" i="39" s="1"/>
  <c r="J156" i="39"/>
  <c r="J186" i="39" s="1"/>
  <c r="J148" i="39"/>
  <c r="J178" i="39" s="1"/>
  <c r="J144" i="39"/>
  <c r="J174" i="39" s="1"/>
  <c r="J160" i="39"/>
  <c r="J190" i="39" s="1"/>
  <c r="J147" i="39"/>
  <c r="J177" i="39" s="1"/>
  <c r="J151" i="39"/>
  <c r="J181" i="39" s="1"/>
  <c r="J146" i="39"/>
  <c r="J176" i="39" s="1"/>
  <c r="J155" i="39"/>
  <c r="J185" i="39" s="1"/>
  <c r="J153" i="39"/>
  <c r="J183" i="39" s="1"/>
  <c r="J142" i="39"/>
  <c r="J172" i="39" s="1"/>
  <c r="J158" i="39"/>
  <c r="J188" i="39" s="1"/>
  <c r="J152" i="39"/>
  <c r="J182" i="39" s="1"/>
  <c r="J141" i="39"/>
  <c r="J171" i="39" s="1"/>
  <c r="J145" i="39"/>
  <c r="J175" i="39" s="1"/>
  <c r="J161" i="39"/>
  <c r="J191" i="39" s="1"/>
  <c r="J149" i="39"/>
  <c r="J179" i="39" s="1"/>
  <c r="J166" i="39"/>
  <c r="J196" i="39" s="1"/>
  <c r="J162" i="39"/>
  <c r="J192" i="39" s="1"/>
  <c r="J163" i="39"/>
  <c r="J193" i="39" s="1"/>
  <c r="J140" i="39"/>
  <c r="J170" i="39" s="1"/>
  <c r="J159" i="39"/>
  <c r="J189" i="39" s="1"/>
  <c r="J167" i="39"/>
  <c r="J197" i="39" s="1"/>
  <c r="J154" i="39"/>
  <c r="J184" i="39" s="1"/>
  <c r="I266" i="39"/>
  <c r="I266" i="35"/>
  <c r="I314" i="39"/>
  <c r="I314" i="35"/>
  <c r="I22" i="44"/>
  <c r="I23" i="44"/>
  <c r="I19" i="44"/>
  <c r="I24" i="44"/>
  <c r="I21" i="44"/>
  <c r="I25" i="44"/>
  <c r="I20" i="44"/>
  <c r="I18" i="44"/>
  <c r="H137" i="39"/>
  <c r="H137" i="35"/>
  <c r="AH95" i="39"/>
  <c r="AH93" i="39"/>
  <c r="AI62" i="39"/>
  <c r="AI91" i="39"/>
  <c r="AF432" i="39" s="1"/>
  <c r="AL77" i="39"/>
  <c r="AM76" i="39"/>
  <c r="AL78" i="39"/>
  <c r="AI72" i="39"/>
  <c r="AK83" i="39"/>
  <c r="AK82" i="39"/>
  <c r="AL79" i="39"/>
  <c r="AJ49" i="39"/>
  <c r="AK48" i="39"/>
  <c r="AL384" i="39" s="1"/>
  <c r="AK47" i="39"/>
  <c r="AK52" i="39" s="1"/>
  <c r="AJ70" i="39"/>
  <c r="AJ84" i="39"/>
  <c r="AJ92" i="39"/>
  <c r="AK57" i="39"/>
  <c r="AL386" i="39" s="1"/>
  <c r="AL56" i="39"/>
  <c r="AK58" i="39"/>
  <c r="AL387" i="39" s="1"/>
  <c r="AH265" i="39"/>
  <c r="AK85" i="39"/>
  <c r="AL391" i="39" s="1"/>
  <c r="AL80" i="39"/>
  <c r="AE102" i="39"/>
  <c r="AE222" i="39"/>
  <c r="AJ94" i="39"/>
  <c r="AJ86" i="39"/>
  <c r="AL43" i="39"/>
  <c r="AM45" i="39" s="1"/>
  <c r="AL42" i="39"/>
  <c r="AM44" i="39" s="1"/>
  <c r="AM41" i="39"/>
  <c r="AI71" i="39"/>
  <c r="AK50" i="39"/>
  <c r="AL385" i="39" s="1"/>
  <c r="AJ60" i="39"/>
  <c r="AJ62" i="39" s="1"/>
  <c r="AJ51" i="39"/>
  <c r="AK68" i="39"/>
  <c r="AL389" i="39" s="1"/>
  <c r="AK67" i="39"/>
  <c r="AL388" i="39" s="1"/>
  <c r="AL66" i="39"/>
  <c r="AD102" i="35"/>
  <c r="AA8" i="42"/>
  <c r="AE21" i="41"/>
  <c r="AB22" i="42"/>
  <c r="AF22" i="41"/>
  <c r="AH62" i="35"/>
  <c r="AH72" i="35"/>
  <c r="AG93" i="35"/>
  <c r="AG95" i="35"/>
  <c r="AI49" i="35"/>
  <c r="AI82" i="35"/>
  <c r="AI87" i="35" s="1"/>
  <c r="AI83" i="35"/>
  <c r="AJ390" i="35" s="1"/>
  <c r="AJ79" i="35"/>
  <c r="AJ78" i="35"/>
  <c r="AK76" i="35"/>
  <c r="AJ77" i="35"/>
  <c r="AJ47" i="35"/>
  <c r="AJ52" i="35" s="1"/>
  <c r="AJ48" i="35"/>
  <c r="AK384" i="35" s="1"/>
  <c r="AJ58" i="35"/>
  <c r="AK387" i="35" s="1"/>
  <c r="AJ57" i="35"/>
  <c r="AK386" i="35" s="1"/>
  <c r="AK56" i="35"/>
  <c r="AE265" i="35"/>
  <c r="AH94" i="35"/>
  <c r="AH86" i="35"/>
  <c r="AE22" i="37"/>
  <c r="AH442" i="39" s="1"/>
  <c r="AG442" i="35"/>
  <c r="AI60" i="35"/>
  <c r="AI62" i="35" s="1"/>
  <c r="AD313" i="35"/>
  <c r="AF222" i="35"/>
  <c r="AI51" i="35"/>
  <c r="AJ67" i="35"/>
  <c r="AK388" i="35" s="1"/>
  <c r="AK66" i="35"/>
  <c r="AJ68" i="35"/>
  <c r="AK389" i="35" s="1"/>
  <c r="AB8" i="38"/>
  <c r="AC22" i="38"/>
  <c r="AF268" i="35"/>
  <c r="AH91" i="35"/>
  <c r="AE432" i="35" s="1"/>
  <c r="AI85" i="35"/>
  <c r="AJ391" i="35" s="1"/>
  <c r="AJ80" i="35"/>
  <c r="AI70" i="35"/>
  <c r="AI71" i="35" s="1"/>
  <c r="AJ50" i="35"/>
  <c r="AK385" i="35" s="1"/>
  <c r="AK42" i="35"/>
  <c r="AL44" i="35" s="1"/>
  <c r="AK43" i="35"/>
  <c r="AL45" i="35" s="1"/>
  <c r="AL41" i="35"/>
  <c r="AH84" i="35"/>
  <c r="AH92" i="35"/>
  <c r="N266" i="10"/>
  <c r="M292" i="10"/>
  <c r="J89" i="9" s="1"/>
  <c r="H230" i="10"/>
  <c r="H233" i="10" s="1"/>
  <c r="E23" i="9" s="1"/>
  <c r="O276" i="10"/>
  <c r="M231" i="10"/>
  <c r="N267" i="10"/>
  <c r="N269" i="10"/>
  <c r="N270" i="10"/>
  <c r="M272" i="10"/>
  <c r="M470" i="10" s="1"/>
  <c r="M481" i="10" s="1"/>
  <c r="N265" i="10"/>
  <c r="N469" i="10" s="1"/>
  <c r="N268" i="10"/>
  <c r="M293" i="10"/>
  <c r="J90" i="9" s="1"/>
  <c r="BJ147" i="10"/>
  <c r="N271" i="10"/>
  <c r="U83" i="10"/>
  <c r="U84" i="10"/>
  <c r="J416" i="10"/>
  <c r="J415" i="10" s="1"/>
  <c r="K414" i="10" s="1"/>
  <c r="K417" i="10" s="1"/>
  <c r="O55" i="10"/>
  <c r="O57" i="10"/>
  <c r="S77" i="10"/>
  <c r="L255" i="10"/>
  <c r="L279" i="10" s="1"/>
  <c r="L15" i="1"/>
  <c r="G235" i="3"/>
  <c r="J10" i="1"/>
  <c r="L223" i="35" s="1"/>
  <c r="I356" i="10"/>
  <c r="J238" i="3"/>
  <c r="J239" i="3"/>
  <c r="K221" i="3"/>
  <c r="K220" i="3"/>
  <c r="K202" i="3"/>
  <c r="K203" i="3"/>
  <c r="I10" i="9"/>
  <c r="G115" i="9"/>
  <c r="G66" i="3" s="1"/>
  <c r="H58" i="3"/>
  <c r="H62" i="3" s="1"/>
  <c r="G179" i="3"/>
  <c r="G183" i="3" s="1"/>
  <c r="G145" i="3"/>
  <c r="G150" i="3" s="1"/>
  <c r="G111" i="3"/>
  <c r="G115" i="3" s="1"/>
  <c r="P58" i="10"/>
  <c r="P55" i="10"/>
  <c r="R55" i="10"/>
  <c r="R98" i="10"/>
  <c r="R99" i="10" s="1"/>
  <c r="M101" i="10"/>
  <c r="I308" i="10"/>
  <c r="M25" i="3"/>
  <c r="M26" i="3"/>
  <c r="N77" i="10"/>
  <c r="S58" i="10"/>
  <c r="M99" i="10"/>
  <c r="S57" i="10"/>
  <c r="R101" i="10"/>
  <c r="U48" i="10"/>
  <c r="V50" i="10" s="1"/>
  <c r="V47" i="10"/>
  <c r="U49" i="10"/>
  <c r="V51" i="10" s="1"/>
  <c r="T56" i="10"/>
  <c r="S97" i="10"/>
  <c r="P473" i="10" s="1"/>
  <c r="N97" i="10"/>
  <c r="K473" i="10" s="1"/>
  <c r="P90" i="10"/>
  <c r="P98" i="10"/>
  <c r="V82" i="10"/>
  <c r="N310" i="10"/>
  <c r="K15" i="9" s="1"/>
  <c r="T91" i="10"/>
  <c r="V117" i="10" s="1"/>
  <c r="U76" i="10"/>
  <c r="U77" i="10" s="1"/>
  <c r="T78" i="10"/>
  <c r="S100" i="10"/>
  <c r="S92" i="10"/>
  <c r="T54" i="10"/>
  <c r="T53" i="10"/>
  <c r="Q90" i="10"/>
  <c r="Q98" i="10"/>
  <c r="W72" i="10"/>
  <c r="V74" i="10"/>
  <c r="V73" i="10"/>
  <c r="U66" i="10"/>
  <c r="U67" i="10" s="1"/>
  <c r="S90" i="10"/>
  <c r="S98" i="10"/>
  <c r="M291" i="10"/>
  <c r="W62" i="10"/>
  <c r="V63" i="10"/>
  <c r="V64" i="10"/>
  <c r="O97" i="10"/>
  <c r="O93" i="10"/>
  <c r="T68" i="10"/>
  <c r="O98" i="10"/>
  <c r="O90" i="10"/>
  <c r="S55" i="10"/>
  <c r="K383" i="10"/>
  <c r="M294" i="10"/>
  <c r="J91" i="9" s="1"/>
  <c r="P97" i="10"/>
  <c r="M473" i="10" s="1"/>
  <c r="P93" i="10"/>
  <c r="T88" i="10"/>
  <c r="T93" i="10" s="1"/>
  <c r="T89" i="10"/>
  <c r="L381" i="10"/>
  <c r="L382" i="10"/>
  <c r="I88" i="9"/>
  <c r="I92" i="9" s="1"/>
  <c r="L296" i="10"/>
  <c r="L472" i="10" s="1"/>
  <c r="Q97" i="10"/>
  <c r="Q93" i="10"/>
  <c r="I96" i="10"/>
  <c r="J356" i="10"/>
  <c r="J286" i="10"/>
  <c r="J477" i="10" s="1"/>
  <c r="I34" i="1"/>
  <c r="I22" i="1" s="1"/>
  <c r="J28" i="1"/>
  <c r="I27" i="1"/>
  <c r="H33" i="1"/>
  <c r="H21" i="1" s="1"/>
  <c r="K426" i="10" s="1"/>
  <c r="AX307" i="10"/>
  <c r="I230" i="10"/>
  <c r="I233" i="10" s="1"/>
  <c r="F23" i="9" s="1"/>
  <c r="J308" i="10"/>
  <c r="J322" i="10" s="1"/>
  <c r="G26" i="9" s="1"/>
  <c r="H35" i="1"/>
  <c r="H23" i="1" s="1"/>
  <c r="I29" i="1"/>
  <c r="H11" i="9"/>
  <c r="M14" i="6"/>
  <c r="J167" i="10"/>
  <c r="J166" i="10"/>
  <c r="J179" i="10"/>
  <c r="J209" i="10" s="1"/>
  <c r="J184" i="10"/>
  <c r="J214" i="10" s="1"/>
  <c r="J171" i="10"/>
  <c r="J201" i="10" s="1"/>
  <c r="J197" i="10"/>
  <c r="J227" i="10" s="1"/>
  <c r="J170" i="10"/>
  <c r="J200" i="10" s="1"/>
  <c r="J196" i="10"/>
  <c r="J226" i="10" s="1"/>
  <c r="J188" i="10"/>
  <c r="J218" i="10" s="1"/>
  <c r="J178" i="10"/>
  <c r="J208" i="10" s="1"/>
  <c r="J174" i="10"/>
  <c r="J204" i="10" s="1"/>
  <c r="J195" i="10"/>
  <c r="J225" i="10" s="1"/>
  <c r="J176" i="10"/>
  <c r="J206" i="10" s="1"/>
  <c r="J185" i="10"/>
  <c r="J215" i="10" s="1"/>
  <c r="J175" i="10"/>
  <c r="J205" i="10" s="1"/>
  <c r="J177" i="10"/>
  <c r="J207" i="10" s="1"/>
  <c r="J172" i="10"/>
  <c r="J202" i="10" s="1"/>
  <c r="J181" i="10"/>
  <c r="J211" i="10" s="1"/>
  <c r="J186" i="10"/>
  <c r="J216" i="10" s="1"/>
  <c r="J191" i="10"/>
  <c r="J221" i="10" s="1"/>
  <c r="J192" i="10"/>
  <c r="J222" i="10" s="1"/>
  <c r="J182" i="10"/>
  <c r="J212" i="10" s="1"/>
  <c r="J183" i="10"/>
  <c r="J213" i="10" s="1"/>
  <c r="J190" i="10"/>
  <c r="J220" i="10" s="1"/>
  <c r="J193" i="10"/>
  <c r="J223" i="10" s="1"/>
  <c r="J189" i="10"/>
  <c r="J219" i="10" s="1"/>
  <c r="L23" i="3"/>
  <c r="K24" i="3"/>
  <c r="K280" i="10"/>
  <c r="K31" i="1"/>
  <c r="J37" i="1"/>
  <c r="J25" i="1" s="1"/>
  <c r="I36" i="1"/>
  <c r="I24" i="1" s="1"/>
  <c r="J30" i="1"/>
  <c r="J15" i="6"/>
  <c r="N254" i="10"/>
  <c r="M355" i="10"/>
  <c r="I20" i="1"/>
  <c r="K103" i="35" s="1"/>
  <c r="K133" i="10"/>
  <c r="I21" i="6"/>
  <c r="I23" i="6"/>
  <c r="I18" i="6"/>
  <c r="I20" i="6"/>
  <c r="I19" i="6"/>
  <c r="I22" i="6"/>
  <c r="I25" i="6"/>
  <c r="I24" i="6"/>
  <c r="BM132" i="10"/>
  <c r="U199" i="37" l="1"/>
  <c r="E16" i="2"/>
  <c r="E77" i="9" s="1"/>
  <c r="V116" i="10"/>
  <c r="G62" i="9"/>
  <c r="I457" i="10"/>
  <c r="F65" i="9" s="1"/>
  <c r="F60" i="9"/>
  <c r="G59" i="9"/>
  <c r="F61" i="9"/>
  <c r="F56" i="9"/>
  <c r="I452" i="10"/>
  <c r="G58" i="9"/>
  <c r="I311" i="10"/>
  <c r="F17" i="9" s="1"/>
  <c r="I323" i="10"/>
  <c r="F30" i="9" s="1"/>
  <c r="G57" i="9"/>
  <c r="H483" i="10"/>
  <c r="M425" i="10"/>
  <c r="H486" i="10"/>
  <c r="H484" i="10"/>
  <c r="G40" i="9"/>
  <c r="K281" i="10"/>
  <c r="G41" i="9"/>
  <c r="I39" i="9"/>
  <c r="F42" i="9"/>
  <c r="F44" i="9" s="1"/>
  <c r="F48" i="9" s="1"/>
  <c r="I396" i="10" s="1"/>
  <c r="J282" i="10"/>
  <c r="J284" i="10" s="1"/>
  <c r="J288" i="10" s="1"/>
  <c r="I284" i="10"/>
  <c r="I288" i="10" s="1"/>
  <c r="I484" i="10" s="1"/>
  <c r="AF21" i="37"/>
  <c r="AI441" i="39" s="1"/>
  <c r="X235" i="37"/>
  <c r="AH441" i="35"/>
  <c r="U196" i="41"/>
  <c r="W231" i="41"/>
  <c r="Y216" i="37"/>
  <c r="H396" i="10"/>
  <c r="H375" i="10" s="1"/>
  <c r="G395" i="10"/>
  <c r="G374" i="10" s="1"/>
  <c r="W213" i="41"/>
  <c r="W230" i="41"/>
  <c r="X229" i="41" s="1"/>
  <c r="X232" i="41" s="1"/>
  <c r="U194" i="41"/>
  <c r="V193" i="41" s="1"/>
  <c r="V195" i="41" s="1"/>
  <c r="W212" i="41"/>
  <c r="X211" i="41" s="1"/>
  <c r="X213" i="41" s="1"/>
  <c r="Y215" i="37"/>
  <c r="Z214" i="37" s="1"/>
  <c r="Z217" i="37" s="1"/>
  <c r="U197" i="37"/>
  <c r="V196" i="37" s="1"/>
  <c r="AL390" i="39"/>
  <c r="X233" i="37"/>
  <c r="Y232" i="37" s="1"/>
  <c r="Y235" i="37" s="1"/>
  <c r="M373" i="39"/>
  <c r="N372" i="39" s="1"/>
  <c r="AR62" i="46"/>
  <c r="AQ68" i="46"/>
  <c r="AQ56" i="46" s="1"/>
  <c r="H435" i="35"/>
  <c r="H436" i="35" s="1"/>
  <c r="H246" i="35"/>
  <c r="H444" i="35" s="1"/>
  <c r="AR65" i="46"/>
  <c r="AR53" i="46" s="1"/>
  <c r="AS59" i="46"/>
  <c r="O96" i="2"/>
  <c r="AQ69" i="46"/>
  <c r="AQ57" i="46" s="1"/>
  <c r="AR63" i="46"/>
  <c r="O164" i="2"/>
  <c r="I165" i="2"/>
  <c r="F97" i="2"/>
  <c r="D165" i="2"/>
  <c r="N97" i="2"/>
  <c r="D30" i="2"/>
  <c r="I97" i="2"/>
  <c r="I30" i="2"/>
  <c r="N165" i="2"/>
  <c r="D97" i="2"/>
  <c r="F165" i="2"/>
  <c r="N30" i="2"/>
  <c r="F30" i="2"/>
  <c r="K97" i="2"/>
  <c r="L97" i="2"/>
  <c r="G97" i="2"/>
  <c r="H30" i="2"/>
  <c r="L30" i="2"/>
  <c r="M97" i="2"/>
  <c r="G30" i="2"/>
  <c r="E165" i="2"/>
  <c r="J97" i="2"/>
  <c r="G165" i="2"/>
  <c r="H165" i="2"/>
  <c r="M165" i="2"/>
  <c r="K30" i="2"/>
  <c r="J165" i="2"/>
  <c r="K165" i="2"/>
  <c r="L165" i="2"/>
  <c r="E30" i="2"/>
  <c r="M30" i="2"/>
  <c r="J30" i="2"/>
  <c r="H97" i="2"/>
  <c r="E97" i="2"/>
  <c r="D15" i="5"/>
  <c r="O95" i="2"/>
  <c r="H16" i="5"/>
  <c r="F16" i="5"/>
  <c r="O163" i="2"/>
  <c r="AQ94" i="46"/>
  <c r="AP100" i="46"/>
  <c r="AP88" i="46" s="1"/>
  <c r="AR60" i="46"/>
  <c r="AQ66" i="46"/>
  <c r="AQ54" i="46" s="1"/>
  <c r="AQ102" i="46"/>
  <c r="AQ90" i="46" s="1"/>
  <c r="AR96" i="46"/>
  <c r="AS97" i="46"/>
  <c r="AR103" i="46"/>
  <c r="AR91" i="46" s="1"/>
  <c r="AS93" i="46"/>
  <c r="AR99" i="46"/>
  <c r="AR87" i="46" s="1"/>
  <c r="AS95" i="46"/>
  <c r="AR101" i="46"/>
  <c r="AR89" i="46" s="1"/>
  <c r="AS61" i="46"/>
  <c r="AR67" i="46"/>
  <c r="AR55" i="46" s="1"/>
  <c r="AQ36" i="46"/>
  <c r="AQ24" i="46" s="1"/>
  <c r="AR30" i="46"/>
  <c r="AR31" i="46"/>
  <c r="AQ37" i="46"/>
  <c r="AQ25" i="46" s="1"/>
  <c r="AQ34" i="46"/>
  <c r="AQ22" i="46" s="1"/>
  <c r="AR28" i="46"/>
  <c r="AQ33" i="46"/>
  <c r="AQ21" i="46" s="1"/>
  <c r="AR27" i="46"/>
  <c r="AQ35" i="46"/>
  <c r="AQ23" i="46" s="1"/>
  <c r="AR29" i="46"/>
  <c r="P135" i="10"/>
  <c r="M468" i="10"/>
  <c r="N480" i="10"/>
  <c r="P479" i="10"/>
  <c r="M474" i="10"/>
  <c r="M479" i="10"/>
  <c r="O101" i="10"/>
  <c r="L473" i="10"/>
  <c r="Q101" i="10"/>
  <c r="N473" i="10"/>
  <c r="K479" i="10"/>
  <c r="K474" i="10"/>
  <c r="G448" i="35"/>
  <c r="I114" i="9"/>
  <c r="I113" i="9"/>
  <c r="J476" i="10"/>
  <c r="E108" i="9"/>
  <c r="G108" i="9"/>
  <c r="H108" i="9"/>
  <c r="L19" i="41"/>
  <c r="K32" i="41"/>
  <c r="K20" i="41"/>
  <c r="G444" i="35"/>
  <c r="K32" i="37"/>
  <c r="K34" i="37" s="1"/>
  <c r="F19" i="42"/>
  <c r="F12" i="42" s="1"/>
  <c r="J34" i="37"/>
  <c r="G445" i="35"/>
  <c r="I244" i="35"/>
  <c r="G18" i="38" s="1"/>
  <c r="I242" i="39"/>
  <c r="I242" i="35"/>
  <c r="H435" i="39"/>
  <c r="H436" i="39" s="1"/>
  <c r="I244" i="39"/>
  <c r="G18" i="42" s="1"/>
  <c r="J240" i="39"/>
  <c r="J244" i="39" s="1"/>
  <c r="H18" i="42" s="1"/>
  <c r="H25" i="42" s="1"/>
  <c r="N95" i="42"/>
  <c r="N97" i="42" s="1"/>
  <c r="N62" i="41" s="1"/>
  <c r="E25" i="38"/>
  <c r="E19" i="38"/>
  <c r="N90" i="35"/>
  <c r="O39" i="35"/>
  <c r="O39" i="39"/>
  <c r="N90" i="39"/>
  <c r="H246" i="39"/>
  <c r="H448" i="39" s="1"/>
  <c r="F90" i="35"/>
  <c r="E39" i="35"/>
  <c r="L19" i="37"/>
  <c r="K20" i="37"/>
  <c r="J175" i="37"/>
  <c r="J179" i="37" s="1"/>
  <c r="J107" i="37"/>
  <c r="J111" i="37" s="1"/>
  <c r="K54" i="37"/>
  <c r="J58" i="37"/>
  <c r="J141" i="37"/>
  <c r="J146" i="37" s="1"/>
  <c r="J107" i="41"/>
  <c r="J111" i="41" s="1"/>
  <c r="J173" i="41"/>
  <c r="J177" i="41" s="1"/>
  <c r="J58" i="41"/>
  <c r="K54" i="41"/>
  <c r="J140" i="41"/>
  <c r="J145" i="41" s="1"/>
  <c r="F90" i="39"/>
  <c r="E39" i="39"/>
  <c r="N236" i="35"/>
  <c r="N236" i="39"/>
  <c r="K239" i="39"/>
  <c r="I14" i="42" s="1"/>
  <c r="G200" i="35"/>
  <c r="G203" i="35" s="1"/>
  <c r="E30" i="38" s="1"/>
  <c r="K239" i="35"/>
  <c r="I14" i="38" s="1"/>
  <c r="I200" i="35"/>
  <c r="J160" i="35"/>
  <c r="J190" i="35" s="1"/>
  <c r="G200" i="39"/>
  <c r="G203" i="39" s="1"/>
  <c r="E30" i="42" s="1"/>
  <c r="J166" i="35"/>
  <c r="J196" i="35" s="1"/>
  <c r="L252" i="35"/>
  <c r="J73" i="38" s="1"/>
  <c r="F200" i="35"/>
  <c r="F203" i="35" s="1"/>
  <c r="D30" i="38" s="1"/>
  <c r="D38" i="38" s="1"/>
  <c r="G445" i="39"/>
  <c r="G447" i="39"/>
  <c r="G448" i="39"/>
  <c r="G444" i="39"/>
  <c r="F200" i="39"/>
  <c r="F203" i="39" s="1"/>
  <c r="D30" i="42" s="1"/>
  <c r="D90" i="42" s="1"/>
  <c r="K103" i="39"/>
  <c r="K153" i="39" s="1"/>
  <c r="K183" i="39" s="1"/>
  <c r="L251" i="35"/>
  <c r="J72" i="38" s="1"/>
  <c r="I200" i="39"/>
  <c r="M227" i="39"/>
  <c r="M227" i="35"/>
  <c r="M106" i="39"/>
  <c r="M106" i="35"/>
  <c r="J156" i="35"/>
  <c r="J186" i="35" s="1"/>
  <c r="H200" i="35"/>
  <c r="H203" i="35" s="1"/>
  <c r="F30" i="38" s="1"/>
  <c r="L201" i="39"/>
  <c r="M230" i="35"/>
  <c r="M230" i="39"/>
  <c r="M121" i="39"/>
  <c r="M121" i="35"/>
  <c r="L249" i="35"/>
  <c r="L428" i="35"/>
  <c r="L433" i="35" s="1"/>
  <c r="L232" i="35"/>
  <c r="J429" i="35"/>
  <c r="J427" i="35" s="1"/>
  <c r="J341" i="35"/>
  <c r="J431" i="35"/>
  <c r="L250" i="39"/>
  <c r="J71" i="42" s="1"/>
  <c r="M229" i="39"/>
  <c r="M229" i="35"/>
  <c r="M120" i="39"/>
  <c r="M120" i="35"/>
  <c r="M119" i="39"/>
  <c r="M119" i="35"/>
  <c r="M126" i="39"/>
  <c r="M126" i="35"/>
  <c r="L232" i="39"/>
  <c r="L249" i="39"/>
  <c r="L428" i="39"/>
  <c r="L433" i="39" s="1"/>
  <c r="J341" i="39"/>
  <c r="J431" i="39"/>
  <c r="J429" i="39"/>
  <c r="J427" i="39" s="1"/>
  <c r="M131" i="39"/>
  <c r="M131" i="35"/>
  <c r="M105" i="39"/>
  <c r="M105" i="35"/>
  <c r="M123" i="39"/>
  <c r="M123" i="35"/>
  <c r="L201" i="35"/>
  <c r="M107" i="39"/>
  <c r="M107" i="35"/>
  <c r="L250" i="35"/>
  <c r="J71" i="38" s="1"/>
  <c r="M111" i="39"/>
  <c r="M111" i="35"/>
  <c r="M130" i="39"/>
  <c r="M130" i="35"/>
  <c r="H42" i="9"/>
  <c r="M231" i="39"/>
  <c r="M231" i="35"/>
  <c r="M110" i="39"/>
  <c r="M110" i="35"/>
  <c r="M118" i="39"/>
  <c r="M118" i="35"/>
  <c r="M116" i="39"/>
  <c r="M116" i="35"/>
  <c r="M128" i="39"/>
  <c r="M128" i="35"/>
  <c r="M132" i="39"/>
  <c r="M132" i="35"/>
  <c r="H200" i="39"/>
  <c r="H203" i="39" s="1"/>
  <c r="F30" i="42" s="1"/>
  <c r="M114" i="39"/>
  <c r="M114" i="35"/>
  <c r="K254" i="35"/>
  <c r="I70" i="38"/>
  <c r="I74" i="38" s="1"/>
  <c r="K340" i="35"/>
  <c r="K339" i="35"/>
  <c r="BI117" i="39"/>
  <c r="BI117" i="35"/>
  <c r="M117" i="39"/>
  <c r="M117" i="35"/>
  <c r="M109" i="39"/>
  <c r="M109" i="35"/>
  <c r="L252" i="39"/>
  <c r="J73" i="42" s="1"/>
  <c r="M112" i="39"/>
  <c r="M112" i="35"/>
  <c r="M226" i="39"/>
  <c r="M226" i="35"/>
  <c r="L251" i="39"/>
  <c r="J72" i="42" s="1"/>
  <c r="Y125" i="39"/>
  <c r="Y125" i="35"/>
  <c r="M228" i="39"/>
  <c r="M228" i="35"/>
  <c r="M124" i="39"/>
  <c r="M124" i="35"/>
  <c r="G46" i="9"/>
  <c r="G18" i="9" s="1"/>
  <c r="M113" i="35"/>
  <c r="M113" i="39"/>
  <c r="M225" i="39"/>
  <c r="M225" i="35"/>
  <c r="M127" i="39"/>
  <c r="M127" i="35"/>
  <c r="J240" i="35"/>
  <c r="H15" i="38" s="1"/>
  <c r="H16" i="38" s="1"/>
  <c r="K339" i="39"/>
  <c r="K254" i="39"/>
  <c r="K340" i="39"/>
  <c r="I70" i="42"/>
  <c r="I74" i="42" s="1"/>
  <c r="J148" i="35"/>
  <c r="J178" i="35" s="1"/>
  <c r="J151" i="35"/>
  <c r="J181" i="35" s="1"/>
  <c r="J163" i="35"/>
  <c r="J193" i="35" s="1"/>
  <c r="J153" i="35"/>
  <c r="J183" i="35" s="1"/>
  <c r="J142" i="35"/>
  <c r="J172" i="35" s="1"/>
  <c r="J152" i="35"/>
  <c r="J182" i="35" s="1"/>
  <c r="J155" i="35"/>
  <c r="J185" i="35" s="1"/>
  <c r="J144" i="35"/>
  <c r="J174" i="35" s="1"/>
  <c r="P372" i="35"/>
  <c r="P95" i="38"/>
  <c r="P97" i="38" s="1"/>
  <c r="P62" i="37" s="1"/>
  <c r="L14" i="43"/>
  <c r="L15" i="43" s="1"/>
  <c r="J145" i="35"/>
  <c r="J175" i="35" s="1"/>
  <c r="J167" i="35"/>
  <c r="J197" i="35" s="1"/>
  <c r="J149" i="35"/>
  <c r="J179" i="35" s="1"/>
  <c r="J146" i="35"/>
  <c r="J176" i="35" s="1"/>
  <c r="J141" i="35"/>
  <c r="J171" i="35" s="1"/>
  <c r="L14" i="44"/>
  <c r="L15" i="44" s="1"/>
  <c r="AD313" i="39"/>
  <c r="J159" i="35"/>
  <c r="J189" i="35" s="1"/>
  <c r="J161" i="35"/>
  <c r="J191" i="35" s="1"/>
  <c r="J165" i="35"/>
  <c r="J195" i="35" s="1"/>
  <c r="J162" i="35"/>
  <c r="J192" i="35" s="1"/>
  <c r="F19" i="38"/>
  <c r="J140" i="35"/>
  <c r="J170" i="35" s="1"/>
  <c r="M255" i="10"/>
  <c r="M279" i="10" s="1"/>
  <c r="L223" i="39"/>
  <c r="J158" i="35"/>
  <c r="J188" i="35" s="1"/>
  <c r="J147" i="35"/>
  <c r="J177" i="35" s="1"/>
  <c r="H269" i="39"/>
  <c r="F24" i="42" s="1"/>
  <c r="H281" i="39"/>
  <c r="F37" i="42" s="1"/>
  <c r="H280" i="39"/>
  <c r="F33" i="42" s="1"/>
  <c r="H270" i="39"/>
  <c r="F26" i="42" s="1"/>
  <c r="I319" i="35"/>
  <c r="I318" i="35"/>
  <c r="I320" i="35"/>
  <c r="I270" i="39"/>
  <c r="G26" i="42" s="1"/>
  <c r="I269" i="39"/>
  <c r="G24" i="42" s="1"/>
  <c r="I281" i="39"/>
  <c r="G37" i="42" s="1"/>
  <c r="I280" i="39"/>
  <c r="G33" i="42" s="1"/>
  <c r="J25" i="44"/>
  <c r="J19" i="44"/>
  <c r="J20" i="44"/>
  <c r="J18" i="44"/>
  <c r="J23" i="44"/>
  <c r="J24" i="44"/>
  <c r="J22" i="44"/>
  <c r="J21" i="44"/>
  <c r="I319" i="39"/>
  <c r="I318" i="39"/>
  <c r="I320" i="39"/>
  <c r="I280" i="35"/>
  <c r="G33" i="38" s="1"/>
  <c r="I269" i="35"/>
  <c r="G24" i="38" s="1"/>
  <c r="I281" i="35"/>
  <c r="G37" i="38" s="1"/>
  <c r="I270" i="35"/>
  <c r="G26" i="38" s="1"/>
  <c r="J22" i="43"/>
  <c r="J23" i="43"/>
  <c r="J20" i="43"/>
  <c r="J25" i="43"/>
  <c r="J21" i="43"/>
  <c r="J18" i="43"/>
  <c r="J19" i="43"/>
  <c r="J24" i="43"/>
  <c r="H318" i="35"/>
  <c r="H319" i="35"/>
  <c r="H320" i="35"/>
  <c r="I137" i="39"/>
  <c r="I137" i="35"/>
  <c r="J266" i="39"/>
  <c r="J266" i="35"/>
  <c r="J314" i="39"/>
  <c r="J314" i="35"/>
  <c r="I9" i="38"/>
  <c r="I9" i="42"/>
  <c r="H280" i="35"/>
  <c r="F33" i="38" s="1"/>
  <c r="H269" i="35"/>
  <c r="F24" i="38" s="1"/>
  <c r="H281" i="35"/>
  <c r="F37" i="38" s="1"/>
  <c r="H270" i="35"/>
  <c r="F26" i="38" s="1"/>
  <c r="I136" i="35"/>
  <c r="I136" i="39"/>
  <c r="K148" i="35"/>
  <c r="K178" i="35" s="1"/>
  <c r="K167" i="35"/>
  <c r="K197" i="35" s="1"/>
  <c r="K158" i="35"/>
  <c r="K188" i="35" s="1"/>
  <c r="K154" i="35"/>
  <c r="K184" i="35" s="1"/>
  <c r="K161" i="35"/>
  <c r="K191" i="35" s="1"/>
  <c r="K159" i="35"/>
  <c r="K189" i="35" s="1"/>
  <c r="K142" i="35"/>
  <c r="K172" i="35" s="1"/>
  <c r="K146" i="35"/>
  <c r="K176" i="35" s="1"/>
  <c r="K147" i="35"/>
  <c r="K177" i="35" s="1"/>
  <c r="K156" i="35"/>
  <c r="K186" i="35" s="1"/>
  <c r="K145" i="35"/>
  <c r="K175" i="35" s="1"/>
  <c r="K140" i="35"/>
  <c r="K170" i="35" s="1"/>
  <c r="K153" i="35"/>
  <c r="K183" i="35" s="1"/>
  <c r="K160" i="35"/>
  <c r="K190" i="35" s="1"/>
  <c r="K162" i="35"/>
  <c r="K192" i="35" s="1"/>
  <c r="K149" i="35"/>
  <c r="K179" i="35" s="1"/>
  <c r="K165" i="35"/>
  <c r="K195" i="35" s="1"/>
  <c r="K163" i="35"/>
  <c r="K193" i="35" s="1"/>
  <c r="K155" i="35"/>
  <c r="K185" i="35" s="1"/>
  <c r="K166" i="35"/>
  <c r="K196" i="35" s="1"/>
  <c r="K152" i="35"/>
  <c r="K182" i="35" s="1"/>
  <c r="K141" i="35"/>
  <c r="K171" i="35" s="1"/>
  <c r="K151" i="35"/>
  <c r="K181" i="35" s="1"/>
  <c r="K144" i="35"/>
  <c r="K174" i="35" s="1"/>
  <c r="J200" i="39"/>
  <c r="H318" i="39"/>
  <c r="H320" i="39"/>
  <c r="H319" i="39"/>
  <c r="AI95" i="39"/>
  <c r="AI93" i="39"/>
  <c r="AJ91" i="39"/>
  <c r="AG432" i="39" s="1"/>
  <c r="AK51" i="39"/>
  <c r="AJ72" i="39"/>
  <c r="AJ71" i="39"/>
  <c r="AJ61" i="39"/>
  <c r="AL47" i="39"/>
  <c r="AL52" i="39" s="1"/>
  <c r="AL48" i="39"/>
  <c r="AM384" i="39" s="1"/>
  <c r="AL67" i="39"/>
  <c r="AM388" i="39" s="1"/>
  <c r="AM66" i="39"/>
  <c r="AL68" i="39"/>
  <c r="AM389" i="39" s="1"/>
  <c r="AL50" i="39"/>
  <c r="AM385" i="39" s="1"/>
  <c r="AF222" i="39"/>
  <c r="AK87" i="39"/>
  <c r="AL85" i="39"/>
  <c r="AM391" i="39" s="1"/>
  <c r="AM80" i="39"/>
  <c r="AI265" i="39"/>
  <c r="AL82" i="39"/>
  <c r="AL87" i="39" s="1"/>
  <c r="AL83" i="39"/>
  <c r="AM79" i="39"/>
  <c r="AL58" i="39"/>
  <c r="AM387" i="39" s="1"/>
  <c r="AL57" i="39"/>
  <c r="AM386" i="39" s="1"/>
  <c r="AM56" i="39"/>
  <c r="AM42" i="39"/>
  <c r="AN44" i="39" s="1"/>
  <c r="AN41" i="39"/>
  <c r="AM43" i="39"/>
  <c r="AN45" i="39" s="1"/>
  <c r="AK60" i="39"/>
  <c r="AK61" i="39" s="1"/>
  <c r="AK70" i="39"/>
  <c r="AK71" i="39" s="1"/>
  <c r="AM78" i="39"/>
  <c r="AN76" i="39"/>
  <c r="AM77" i="39"/>
  <c r="AF102" i="39"/>
  <c r="AK49" i="39"/>
  <c r="AK94" i="39"/>
  <c r="AK86" i="39"/>
  <c r="AK92" i="39"/>
  <c r="AK84" i="39"/>
  <c r="AJ49" i="35"/>
  <c r="AE102" i="35"/>
  <c r="AB8" i="42"/>
  <c r="AF21" i="41"/>
  <c r="AG22" i="41"/>
  <c r="AC22" i="42"/>
  <c r="AI72" i="35"/>
  <c r="AH93" i="35"/>
  <c r="AI61" i="35"/>
  <c r="AJ51" i="35"/>
  <c r="AG222" i="35"/>
  <c r="AG21" i="37"/>
  <c r="AJ441" i="39" s="1"/>
  <c r="AK67" i="35"/>
  <c r="AL388" i="35" s="1"/>
  <c r="AL66" i="35"/>
  <c r="AK68" i="35"/>
  <c r="AL389" i="35" s="1"/>
  <c r="AK58" i="35"/>
  <c r="AL387" i="35" s="1"/>
  <c r="AK57" i="35"/>
  <c r="AL386" i="35" s="1"/>
  <c r="AL56" i="35"/>
  <c r="AJ70" i="35"/>
  <c r="AJ72" i="35" s="1"/>
  <c r="AH95" i="35"/>
  <c r="AJ60" i="35"/>
  <c r="AJ62" i="35" s="1"/>
  <c r="AJ83" i="35"/>
  <c r="AK390" i="35" s="1"/>
  <c r="AJ82" i="35"/>
  <c r="AK79" i="35"/>
  <c r="AK78" i="35"/>
  <c r="AK77" i="35"/>
  <c r="AL76" i="35"/>
  <c r="AL42" i="35"/>
  <c r="AM44" i="35" s="1"/>
  <c r="AM41" i="35"/>
  <c r="AL43" i="35"/>
  <c r="AM45" i="35" s="1"/>
  <c r="AJ85" i="35"/>
  <c r="AK391" i="35" s="1"/>
  <c r="AK80" i="35"/>
  <c r="AI92" i="35"/>
  <c r="AI84" i="35"/>
  <c r="AK48" i="35"/>
  <c r="AL384" i="35" s="1"/>
  <c r="AK47" i="35"/>
  <c r="AK52" i="35" s="1"/>
  <c r="AI91" i="35"/>
  <c r="AF432" i="35" s="1"/>
  <c r="AK50" i="35"/>
  <c r="AL385" i="35" s="1"/>
  <c r="AI94" i="35"/>
  <c r="AI86" i="35"/>
  <c r="AE313" i="35"/>
  <c r="AF265" i="35"/>
  <c r="AC8" i="38"/>
  <c r="AH442" i="35"/>
  <c r="AF22" i="37"/>
  <c r="AI442" i="39" s="1"/>
  <c r="AD22" i="38"/>
  <c r="AG268" i="35"/>
  <c r="P276" i="10"/>
  <c r="O266" i="10"/>
  <c r="N292" i="10"/>
  <c r="K89" i="9" s="1"/>
  <c r="O269" i="10"/>
  <c r="O271" i="10"/>
  <c r="O267" i="10"/>
  <c r="O270" i="10"/>
  <c r="N272" i="10"/>
  <c r="N470" i="10" s="1"/>
  <c r="N481" i="10" s="1"/>
  <c r="O265" i="10"/>
  <c r="O469" i="10" s="1"/>
  <c r="N231" i="10"/>
  <c r="BK147" i="10"/>
  <c r="O268" i="10"/>
  <c r="N293" i="10"/>
  <c r="K90" i="9" s="1"/>
  <c r="V83" i="10"/>
  <c r="V84" i="10"/>
  <c r="M15" i="1"/>
  <c r="H115" i="9"/>
  <c r="H66" i="3" s="1"/>
  <c r="H235" i="3"/>
  <c r="I360" i="10"/>
  <c r="I361" i="10"/>
  <c r="I362" i="10"/>
  <c r="K356" i="10"/>
  <c r="K361" i="10" s="1"/>
  <c r="K10" i="1"/>
  <c r="J237" i="3"/>
  <c r="K236" i="3" s="1"/>
  <c r="K239" i="3" s="1"/>
  <c r="K219" i="3"/>
  <c r="L218" i="3" s="1"/>
  <c r="K201" i="3"/>
  <c r="L200" i="3" s="1"/>
  <c r="J10" i="9"/>
  <c r="U68" i="10"/>
  <c r="I58" i="3"/>
  <c r="I62" i="3" s="1"/>
  <c r="H179" i="3"/>
  <c r="H183" i="3" s="1"/>
  <c r="H145" i="3"/>
  <c r="H150" i="3" s="1"/>
  <c r="H111" i="3"/>
  <c r="H115" i="3" s="1"/>
  <c r="K416" i="10"/>
  <c r="K415" i="10" s="1"/>
  <c r="O99" i="10"/>
  <c r="T58" i="10"/>
  <c r="I322" i="10"/>
  <c r="F26" i="9" s="1"/>
  <c r="I312" i="10"/>
  <c r="F19" i="9" s="1"/>
  <c r="O28" i="2"/>
  <c r="N25" i="3"/>
  <c r="N26" i="3"/>
  <c r="Q99" i="10"/>
  <c r="U78" i="10"/>
  <c r="T57" i="10"/>
  <c r="P99" i="10"/>
  <c r="N291" i="10"/>
  <c r="T100" i="10"/>
  <c r="T92" i="10"/>
  <c r="L383" i="10"/>
  <c r="V66" i="10"/>
  <c r="V67" i="10" s="1"/>
  <c r="S99" i="10"/>
  <c r="S101" i="10"/>
  <c r="U56" i="10"/>
  <c r="X62" i="10"/>
  <c r="W63" i="10"/>
  <c r="W64" i="10"/>
  <c r="O310" i="10"/>
  <c r="L15" i="9" s="1"/>
  <c r="V48" i="10"/>
  <c r="W50" i="10" s="1"/>
  <c r="V49" i="10"/>
  <c r="W51" i="10" s="1"/>
  <c r="W47" i="10"/>
  <c r="P101" i="10"/>
  <c r="N101" i="10"/>
  <c r="U53" i="10"/>
  <c r="U54" i="10"/>
  <c r="T55" i="10"/>
  <c r="U91" i="10"/>
  <c r="W117" i="10" s="1"/>
  <c r="T90" i="10"/>
  <c r="T98" i="10"/>
  <c r="M382" i="10"/>
  <c r="M381" i="10"/>
  <c r="M296" i="10"/>
  <c r="M472" i="10" s="1"/>
  <c r="J88" i="9"/>
  <c r="J92" i="9" s="1"/>
  <c r="V76" i="10"/>
  <c r="V77" i="10" s="1"/>
  <c r="U88" i="10"/>
  <c r="U93" i="10" s="1"/>
  <c r="U89" i="10"/>
  <c r="W116" i="10" s="1"/>
  <c r="X72" i="10"/>
  <c r="W73" i="10"/>
  <c r="W74" i="10"/>
  <c r="T97" i="10"/>
  <c r="Q473" i="10" s="1"/>
  <c r="N294" i="10"/>
  <c r="K91" i="9" s="1"/>
  <c r="W82" i="10"/>
  <c r="N99" i="10"/>
  <c r="K308" i="10"/>
  <c r="K322" i="10" s="1"/>
  <c r="H26" i="9" s="1"/>
  <c r="I11" i="9"/>
  <c r="L133" i="10"/>
  <c r="L171" i="10" s="1"/>
  <c r="L201" i="10" s="1"/>
  <c r="I108" i="9"/>
  <c r="J96" i="10"/>
  <c r="M23" i="3"/>
  <c r="L24" i="3"/>
  <c r="I35" i="1"/>
  <c r="I23" i="1" s="1"/>
  <c r="J29" i="1"/>
  <c r="AY307" i="10"/>
  <c r="K28" i="1"/>
  <c r="J34" i="1"/>
  <c r="J22" i="1" s="1"/>
  <c r="J362" i="10"/>
  <c r="J361" i="10"/>
  <c r="J360" i="10"/>
  <c r="N355" i="10"/>
  <c r="L280" i="10"/>
  <c r="J230" i="10"/>
  <c r="J233" i="10" s="1"/>
  <c r="G23" i="9" s="1"/>
  <c r="J27" i="1"/>
  <c r="I33" i="1"/>
  <c r="I21" i="1" s="1"/>
  <c r="L426" i="10" s="1"/>
  <c r="J311" i="10"/>
  <c r="G17" i="9" s="1"/>
  <c r="J312" i="10"/>
  <c r="G19" i="9" s="1"/>
  <c r="J323" i="10"/>
  <c r="G30" i="9" s="1"/>
  <c r="O29" i="2"/>
  <c r="BN132" i="10"/>
  <c r="O254" i="10"/>
  <c r="K286" i="10"/>
  <c r="K477" i="10" s="1"/>
  <c r="K30" i="1"/>
  <c r="J36" i="1"/>
  <c r="J24" i="1" s="1"/>
  <c r="N14" i="6"/>
  <c r="K15" i="6"/>
  <c r="K166" i="10"/>
  <c r="K167" i="10"/>
  <c r="K185" i="10"/>
  <c r="K215" i="10" s="1"/>
  <c r="K195" i="10"/>
  <c r="K225" i="10" s="1"/>
  <c r="K174" i="10"/>
  <c r="K204" i="10" s="1"/>
  <c r="K175" i="10"/>
  <c r="K205" i="10" s="1"/>
  <c r="K184" i="10"/>
  <c r="K214" i="10" s="1"/>
  <c r="K178" i="10"/>
  <c r="K208" i="10" s="1"/>
  <c r="K177" i="10"/>
  <c r="K207" i="10" s="1"/>
  <c r="K170" i="10"/>
  <c r="K200" i="10" s="1"/>
  <c r="K188" i="10"/>
  <c r="K218" i="10" s="1"/>
  <c r="K179" i="10"/>
  <c r="K209" i="10" s="1"/>
  <c r="K171" i="10"/>
  <c r="K201" i="10" s="1"/>
  <c r="K196" i="10"/>
  <c r="K226" i="10" s="1"/>
  <c r="K172" i="10"/>
  <c r="K202" i="10" s="1"/>
  <c r="K181" i="10"/>
  <c r="K211" i="10" s="1"/>
  <c r="K197" i="10"/>
  <c r="K227" i="10" s="1"/>
  <c r="K176" i="10"/>
  <c r="K206" i="10" s="1"/>
  <c r="K182" i="10"/>
  <c r="K212" i="10" s="1"/>
  <c r="K192" i="10"/>
  <c r="K222" i="10" s="1"/>
  <c r="K183" i="10"/>
  <c r="K213" i="10" s="1"/>
  <c r="K186" i="10"/>
  <c r="K216" i="10" s="1"/>
  <c r="K191" i="10"/>
  <c r="K221" i="10" s="1"/>
  <c r="K193" i="10"/>
  <c r="K223" i="10" s="1"/>
  <c r="K189" i="10"/>
  <c r="K219" i="10" s="1"/>
  <c r="K190" i="10"/>
  <c r="K220" i="10" s="1"/>
  <c r="K37" i="1"/>
  <c r="K25" i="1" s="1"/>
  <c r="L31" i="1"/>
  <c r="J24" i="6"/>
  <c r="J19" i="6"/>
  <c r="J21" i="6"/>
  <c r="J18" i="6"/>
  <c r="J22" i="6"/>
  <c r="J23" i="6"/>
  <c r="J20" i="6"/>
  <c r="J25" i="6"/>
  <c r="J20" i="1"/>
  <c r="L103" i="35" s="1"/>
  <c r="E50" i="9"/>
  <c r="J452" i="10" l="1"/>
  <c r="F63" i="9"/>
  <c r="F66" i="9" s="1"/>
  <c r="F68" i="9" s="1"/>
  <c r="J457" i="10"/>
  <c r="G65" i="9" s="1"/>
  <c r="AI441" i="35"/>
  <c r="H57" i="9"/>
  <c r="G56" i="9"/>
  <c r="H58" i="9"/>
  <c r="H59" i="9"/>
  <c r="G61" i="9"/>
  <c r="H62" i="9"/>
  <c r="G60" i="9"/>
  <c r="N425" i="10"/>
  <c r="I486" i="10"/>
  <c r="I487" i="10"/>
  <c r="I483" i="10"/>
  <c r="V196" i="41"/>
  <c r="V194" i="41" s="1"/>
  <c r="W193" i="41" s="1"/>
  <c r="W196" i="41" s="1"/>
  <c r="W194" i="41" s="1"/>
  <c r="X193" i="41" s="1"/>
  <c r="L281" i="10"/>
  <c r="H40" i="9"/>
  <c r="H41" i="9"/>
  <c r="J39" i="9"/>
  <c r="G42" i="9"/>
  <c r="G44" i="9" s="1"/>
  <c r="G48" i="9" s="1"/>
  <c r="K282" i="10"/>
  <c r="X231" i="41"/>
  <c r="Z216" i="37"/>
  <c r="X214" i="41"/>
  <c r="X212" i="41" s="1"/>
  <c r="Y211" i="41" s="1"/>
  <c r="Y214" i="41" s="1"/>
  <c r="V198" i="37"/>
  <c r="V199" i="37"/>
  <c r="X230" i="41"/>
  <c r="Y229" i="41" s="1"/>
  <c r="Y231" i="41" s="1"/>
  <c r="Z215" i="37"/>
  <c r="AA214" i="37" s="1"/>
  <c r="AA217" i="37" s="1"/>
  <c r="AM390" i="39"/>
  <c r="Y234" i="37"/>
  <c r="Y233" i="37" s="1"/>
  <c r="Z232" i="37" s="1"/>
  <c r="Z234" i="37" s="1"/>
  <c r="H447" i="35"/>
  <c r="H445" i="35"/>
  <c r="H448" i="35"/>
  <c r="AR68" i="46"/>
  <c r="AR56" i="46" s="1"/>
  <c r="AS62" i="46"/>
  <c r="AS65" i="46"/>
  <c r="AS53" i="46" s="1"/>
  <c r="AT59" i="46"/>
  <c r="O165" i="2"/>
  <c r="O97" i="2"/>
  <c r="F17" i="5"/>
  <c r="H17" i="5"/>
  <c r="AR69" i="46"/>
  <c r="AR57" i="46" s="1"/>
  <c r="AS63" i="46"/>
  <c r="D166" i="2"/>
  <c r="N98" i="2"/>
  <c r="I31" i="2"/>
  <c r="I166" i="2"/>
  <c r="F98" i="2"/>
  <c r="N31" i="2"/>
  <c r="D31" i="2"/>
  <c r="N166" i="2"/>
  <c r="I98" i="2"/>
  <c r="F166" i="2"/>
  <c r="D98" i="2"/>
  <c r="E166" i="2"/>
  <c r="G31" i="2"/>
  <c r="L166" i="2"/>
  <c r="L98" i="2"/>
  <c r="G166" i="2"/>
  <c r="H31" i="2"/>
  <c r="K98" i="2"/>
  <c r="M31" i="2"/>
  <c r="J166" i="2"/>
  <c r="K166" i="2"/>
  <c r="J98" i="2"/>
  <c r="E31" i="2"/>
  <c r="G98" i="2"/>
  <c r="M166" i="2"/>
  <c r="K31" i="2"/>
  <c r="L31" i="2"/>
  <c r="F31" i="2"/>
  <c r="J31" i="2"/>
  <c r="H166" i="2"/>
  <c r="M98" i="2"/>
  <c r="H98" i="2"/>
  <c r="E98" i="2"/>
  <c r="D16" i="5"/>
  <c r="AQ100" i="46"/>
  <c r="AQ88" i="46" s="1"/>
  <c r="AR94" i="46"/>
  <c r="AS60" i="46"/>
  <c r="AR66" i="46"/>
  <c r="AR54" i="46" s="1"/>
  <c r="AS103" i="46"/>
  <c r="AS91" i="46" s="1"/>
  <c r="AT97" i="46"/>
  <c r="AR102" i="46"/>
  <c r="AR90" i="46" s="1"/>
  <c r="AS96" i="46"/>
  <c r="AT93" i="46"/>
  <c r="AS99" i="46"/>
  <c r="AS87" i="46" s="1"/>
  <c r="AS101" i="46"/>
  <c r="AS89" i="46" s="1"/>
  <c r="AT95" i="46"/>
  <c r="AS67" i="46"/>
  <c r="AS55" i="46" s="1"/>
  <c r="AT61" i="46"/>
  <c r="AS27" i="46"/>
  <c r="AR33" i="46"/>
  <c r="AR21" i="46" s="1"/>
  <c r="AR34" i="46"/>
  <c r="AR22" i="46" s="1"/>
  <c r="AS28" i="46"/>
  <c r="AS31" i="46"/>
  <c r="AR37" i="46"/>
  <c r="AR25" i="46" s="1"/>
  <c r="AR35" i="46"/>
  <c r="AR23" i="46" s="1"/>
  <c r="AS29" i="46"/>
  <c r="AR36" i="46"/>
  <c r="AR24" i="46" s="1"/>
  <c r="AS30" i="46"/>
  <c r="Q135" i="10"/>
  <c r="N468" i="10"/>
  <c r="O480" i="10"/>
  <c r="O474" i="10"/>
  <c r="L474" i="10"/>
  <c r="L479" i="10"/>
  <c r="Q479" i="10"/>
  <c r="N479" i="10"/>
  <c r="N474" i="10"/>
  <c r="J113" i="9"/>
  <c r="J114" i="9"/>
  <c r="K476" i="10"/>
  <c r="K146" i="39"/>
  <c r="K176" i="39" s="1"/>
  <c r="K34" i="41"/>
  <c r="M19" i="41"/>
  <c r="L32" i="41"/>
  <c r="L34" i="41" s="1"/>
  <c r="L20" i="41"/>
  <c r="I435" i="35"/>
  <c r="I436" i="35" s="1"/>
  <c r="I246" i="35"/>
  <c r="I445" i="35" s="1"/>
  <c r="L32" i="37"/>
  <c r="L34" i="37" s="1"/>
  <c r="K240" i="39"/>
  <c r="I15" i="42" s="1"/>
  <c r="I16" i="42" s="1"/>
  <c r="I246" i="39"/>
  <c r="I445" i="39" s="1"/>
  <c r="J242" i="39"/>
  <c r="J246" i="39" s="1"/>
  <c r="J447" i="39" s="1"/>
  <c r="K155" i="39"/>
  <c r="K185" i="39" s="1"/>
  <c r="H15" i="42"/>
  <c r="H16" i="42" s="1"/>
  <c r="H19" i="42" s="1"/>
  <c r="H12" i="42" s="1"/>
  <c r="L239" i="35"/>
  <c r="J14" i="38" s="1"/>
  <c r="H445" i="39"/>
  <c r="K151" i="39"/>
  <c r="K181" i="39" s="1"/>
  <c r="I435" i="39"/>
  <c r="I436" i="39" s="1"/>
  <c r="H447" i="39"/>
  <c r="K147" i="39"/>
  <c r="K177" i="39" s="1"/>
  <c r="K165" i="39"/>
  <c r="K195" i="39" s="1"/>
  <c r="K149" i="39"/>
  <c r="K179" i="39" s="1"/>
  <c r="K175" i="37"/>
  <c r="K179" i="37" s="1"/>
  <c r="K58" i="37"/>
  <c r="K107" i="37"/>
  <c r="K111" i="37" s="1"/>
  <c r="K141" i="37"/>
  <c r="K146" i="37" s="1"/>
  <c r="L54" i="37"/>
  <c r="O236" i="39"/>
  <c r="O236" i="35"/>
  <c r="K156" i="39"/>
  <c r="K186" i="39" s="1"/>
  <c r="O90" i="39"/>
  <c r="P39" i="39"/>
  <c r="N374" i="39"/>
  <c r="O96" i="42" s="1"/>
  <c r="N375" i="39"/>
  <c r="N373" i="39" s="1"/>
  <c r="O95" i="42" s="1"/>
  <c r="D39" i="35"/>
  <c r="E90" i="35"/>
  <c r="K160" i="39"/>
  <c r="K190" i="39" s="1"/>
  <c r="H444" i="39"/>
  <c r="K107" i="41"/>
  <c r="K111" i="41" s="1"/>
  <c r="K173" i="41"/>
  <c r="K177" i="41" s="1"/>
  <c r="K58" i="41"/>
  <c r="K140" i="41"/>
  <c r="K145" i="41" s="1"/>
  <c r="L54" i="41"/>
  <c r="O90" i="35"/>
  <c r="P39" i="35"/>
  <c r="K162" i="39"/>
  <c r="K192" i="39" s="1"/>
  <c r="G354" i="35"/>
  <c r="G333" i="35" s="1"/>
  <c r="G354" i="39"/>
  <c r="G333" i="39" s="1"/>
  <c r="E12" i="38"/>
  <c r="K152" i="39"/>
  <c r="K182" i="39" s="1"/>
  <c r="D39" i="39"/>
  <c r="E90" i="39"/>
  <c r="K144" i="39"/>
  <c r="K174" i="39" s="1"/>
  <c r="K166" i="39"/>
  <c r="K196" i="39" s="1"/>
  <c r="M19" i="37"/>
  <c r="L20" i="37"/>
  <c r="K140" i="39"/>
  <c r="K170" i="39" s="1"/>
  <c r="K161" i="39"/>
  <c r="K191" i="39" s="1"/>
  <c r="K142" i="39"/>
  <c r="K172" i="39" s="1"/>
  <c r="K145" i="39"/>
  <c r="K175" i="39" s="1"/>
  <c r="K158" i="39"/>
  <c r="K188" i="39" s="1"/>
  <c r="K163" i="39"/>
  <c r="K193" i="39" s="1"/>
  <c r="K154" i="39"/>
  <c r="K184" i="39" s="1"/>
  <c r="K148" i="39"/>
  <c r="K178" i="39" s="1"/>
  <c r="K159" i="39"/>
  <c r="K189" i="39" s="1"/>
  <c r="J435" i="39"/>
  <c r="J436" i="39" s="1"/>
  <c r="K141" i="39"/>
  <c r="K171" i="39" s="1"/>
  <c r="K167" i="39"/>
  <c r="K197" i="39" s="1"/>
  <c r="D38" i="42"/>
  <c r="J90" i="42"/>
  <c r="I90" i="42"/>
  <c r="L239" i="39"/>
  <c r="J14" i="42" s="1"/>
  <c r="D90" i="38"/>
  <c r="I90" i="38" s="1"/>
  <c r="J242" i="35"/>
  <c r="M251" i="35"/>
  <c r="K72" i="38" s="1"/>
  <c r="J200" i="35"/>
  <c r="K240" i="35"/>
  <c r="I15" i="38" s="1"/>
  <c r="I16" i="38" s="1"/>
  <c r="J244" i="35"/>
  <c r="H18" i="38" s="1"/>
  <c r="H25" i="38" s="1"/>
  <c r="N121" i="39"/>
  <c r="N121" i="35"/>
  <c r="M232" i="35"/>
  <c r="M428" i="35"/>
  <c r="M433" i="35" s="1"/>
  <c r="M249" i="35"/>
  <c r="M232" i="39"/>
  <c r="M428" i="39"/>
  <c r="M433" i="39" s="1"/>
  <c r="M249" i="39"/>
  <c r="M251" i="39"/>
  <c r="K72" i="42" s="1"/>
  <c r="N128" i="39"/>
  <c r="N128" i="35"/>
  <c r="N107" i="39"/>
  <c r="N107" i="35"/>
  <c r="N105" i="39"/>
  <c r="N105" i="35"/>
  <c r="N116" i="39"/>
  <c r="N116" i="35"/>
  <c r="L103" i="39"/>
  <c r="L159" i="39" s="1"/>
  <c r="L189" i="39" s="1"/>
  <c r="F353" i="39"/>
  <c r="F332" i="39" s="1"/>
  <c r="F353" i="35"/>
  <c r="F332" i="35" s="1"/>
  <c r="L286" i="10"/>
  <c r="L477" i="10" s="1"/>
  <c r="I42" i="9"/>
  <c r="N123" i="39"/>
  <c r="N123" i="35"/>
  <c r="N225" i="35"/>
  <c r="N225" i="39"/>
  <c r="N227" i="39"/>
  <c r="N227" i="35"/>
  <c r="N110" i="39"/>
  <c r="N110" i="35"/>
  <c r="K341" i="39"/>
  <c r="K429" i="39"/>
  <c r="K427" i="39" s="1"/>
  <c r="K431" i="39"/>
  <c r="M252" i="39"/>
  <c r="K73" i="42" s="1"/>
  <c r="N226" i="39"/>
  <c r="N226" i="35"/>
  <c r="Z125" i="39"/>
  <c r="Z125" i="35"/>
  <c r="L339" i="35"/>
  <c r="L254" i="35"/>
  <c r="L340" i="35"/>
  <c r="J70" i="38"/>
  <c r="J74" i="38" s="1"/>
  <c r="H46" i="9"/>
  <c r="H18" i="9" s="1"/>
  <c r="N112" i="39"/>
  <c r="N112" i="35"/>
  <c r="N228" i="39"/>
  <c r="N228" i="35"/>
  <c r="N131" i="35"/>
  <c r="N131" i="39"/>
  <c r="M252" i="35"/>
  <c r="K73" i="38" s="1"/>
  <c r="N111" i="39"/>
  <c r="N111" i="35"/>
  <c r="N119" i="39"/>
  <c r="N119" i="35"/>
  <c r="N229" i="39"/>
  <c r="N229" i="35"/>
  <c r="N126" i="39"/>
  <c r="N126" i="35"/>
  <c r="M201" i="35"/>
  <c r="N106" i="39"/>
  <c r="N106" i="35"/>
  <c r="N117" i="39"/>
  <c r="N117" i="35"/>
  <c r="N130" i="39"/>
  <c r="N130" i="35"/>
  <c r="N118" i="39"/>
  <c r="N118" i="35"/>
  <c r="N132" i="39"/>
  <c r="N132" i="35"/>
  <c r="M250" i="35"/>
  <c r="K71" i="38" s="1"/>
  <c r="M201" i="39"/>
  <c r="E90" i="42"/>
  <c r="F90" i="42"/>
  <c r="G90" i="42"/>
  <c r="H90" i="42"/>
  <c r="N124" i="39"/>
  <c r="N124" i="35"/>
  <c r="N230" i="39"/>
  <c r="N230" i="35"/>
  <c r="N113" i="39"/>
  <c r="N113" i="35"/>
  <c r="N114" i="39"/>
  <c r="N114" i="35"/>
  <c r="N231" i="39"/>
  <c r="N231" i="35"/>
  <c r="K341" i="35"/>
  <c r="K431" i="35"/>
  <c r="K429" i="35"/>
  <c r="K427" i="35" s="1"/>
  <c r="N127" i="39"/>
  <c r="N127" i="35"/>
  <c r="L340" i="39"/>
  <c r="L339" i="39"/>
  <c r="L254" i="39"/>
  <c r="J70" i="42"/>
  <c r="J74" i="42" s="1"/>
  <c r="BJ117" i="39"/>
  <c r="BJ117" i="35"/>
  <c r="N109" i="39"/>
  <c r="N109" i="35"/>
  <c r="N120" i="39"/>
  <c r="N120" i="35"/>
  <c r="M250" i="39"/>
  <c r="K71" i="42" s="1"/>
  <c r="G25" i="38"/>
  <c r="G19" i="38"/>
  <c r="H354" i="39"/>
  <c r="H333" i="39" s="1"/>
  <c r="H354" i="35"/>
  <c r="H333" i="35" s="1"/>
  <c r="F12" i="38"/>
  <c r="AE313" i="39"/>
  <c r="G25" i="42"/>
  <c r="G19" i="42"/>
  <c r="G12" i="42" s="1"/>
  <c r="P374" i="35"/>
  <c r="Q96" i="38" s="1"/>
  <c r="P375" i="35"/>
  <c r="M223" i="39"/>
  <c r="M223" i="35"/>
  <c r="M14" i="44"/>
  <c r="M15" i="44" s="1"/>
  <c r="M14" i="43"/>
  <c r="M15" i="43" s="1"/>
  <c r="I203" i="39"/>
  <c r="G30" i="42" s="1"/>
  <c r="I203" i="35"/>
  <c r="G30" i="38" s="1"/>
  <c r="L166" i="35"/>
  <c r="L196" i="35" s="1"/>
  <c r="L142" i="35"/>
  <c r="L172" i="35" s="1"/>
  <c r="L141" i="35"/>
  <c r="L171" i="35" s="1"/>
  <c r="L147" i="35"/>
  <c r="L177" i="35" s="1"/>
  <c r="L149" i="35"/>
  <c r="L179" i="35" s="1"/>
  <c r="L159" i="35"/>
  <c r="L189" i="35" s="1"/>
  <c r="L140" i="35"/>
  <c r="L170" i="35" s="1"/>
  <c r="L163" i="35"/>
  <c r="L193" i="35" s="1"/>
  <c r="L153" i="35"/>
  <c r="L183" i="35" s="1"/>
  <c r="L167" i="35"/>
  <c r="L197" i="35" s="1"/>
  <c r="L161" i="35"/>
  <c r="L191" i="35" s="1"/>
  <c r="L151" i="35"/>
  <c r="L181" i="35" s="1"/>
  <c r="L165" i="35"/>
  <c r="L195" i="35" s="1"/>
  <c r="L155" i="35"/>
  <c r="L185" i="35" s="1"/>
  <c r="L158" i="35"/>
  <c r="L188" i="35" s="1"/>
  <c r="L152" i="35"/>
  <c r="L182" i="35" s="1"/>
  <c r="L146" i="35"/>
  <c r="L176" i="35" s="1"/>
  <c r="L162" i="35"/>
  <c r="L192" i="35" s="1"/>
  <c r="L148" i="35"/>
  <c r="L178" i="35" s="1"/>
  <c r="L160" i="35"/>
  <c r="L190" i="35" s="1"/>
  <c r="L145" i="35"/>
  <c r="L175" i="35" s="1"/>
  <c r="L156" i="35"/>
  <c r="L186" i="35" s="1"/>
  <c r="L154" i="35"/>
  <c r="L184" i="35" s="1"/>
  <c r="L144" i="35"/>
  <c r="L174" i="35" s="1"/>
  <c r="K266" i="39"/>
  <c r="K314" i="39"/>
  <c r="K266" i="35"/>
  <c r="K314" i="35"/>
  <c r="K200" i="35"/>
  <c r="K22" i="43"/>
  <c r="K23" i="43"/>
  <c r="K20" i="43"/>
  <c r="K24" i="43"/>
  <c r="K19" i="43"/>
  <c r="K18" i="43"/>
  <c r="K21" i="43"/>
  <c r="K25" i="43"/>
  <c r="J270" i="35"/>
  <c r="H26" i="38" s="1"/>
  <c r="J280" i="35"/>
  <c r="H33" i="38" s="1"/>
  <c r="J269" i="35"/>
  <c r="H24" i="38" s="1"/>
  <c r="J281" i="35"/>
  <c r="H37" i="38" s="1"/>
  <c r="J280" i="39"/>
  <c r="H33" i="42" s="1"/>
  <c r="J281" i="39"/>
  <c r="H37" i="42" s="1"/>
  <c r="J270" i="39"/>
  <c r="H26" i="42" s="1"/>
  <c r="J269" i="39"/>
  <c r="H24" i="42" s="1"/>
  <c r="J136" i="35"/>
  <c r="J136" i="39"/>
  <c r="J9" i="38"/>
  <c r="J9" i="42"/>
  <c r="J319" i="35"/>
  <c r="J318" i="35"/>
  <c r="J320" i="35"/>
  <c r="J137" i="35"/>
  <c r="J137" i="39"/>
  <c r="K23" i="44"/>
  <c r="K24" i="44"/>
  <c r="K19" i="44"/>
  <c r="K18" i="44"/>
  <c r="K21" i="44"/>
  <c r="K20" i="44"/>
  <c r="K25" i="44"/>
  <c r="K22" i="44"/>
  <c r="J319" i="39"/>
  <c r="J318" i="39"/>
  <c r="J320" i="39"/>
  <c r="AJ93" i="39"/>
  <c r="AJ95" i="39"/>
  <c r="AL49" i="39"/>
  <c r="AM68" i="39"/>
  <c r="AN389" i="39" s="1"/>
  <c r="AN66" i="39"/>
  <c r="AM67" i="39"/>
  <c r="AN388" i="39" s="1"/>
  <c r="AL92" i="39"/>
  <c r="AL84" i="39"/>
  <c r="AN77" i="39"/>
  <c r="AO76" i="39"/>
  <c r="AN78" i="39"/>
  <c r="AM48" i="39"/>
  <c r="AN384" i="39" s="1"/>
  <c r="AM47" i="39"/>
  <c r="AM52" i="39" s="1"/>
  <c r="AK72" i="39"/>
  <c r="AK91" i="39"/>
  <c r="AH432" i="39" s="1"/>
  <c r="AL60" i="39"/>
  <c r="AL62" i="39" s="1"/>
  <c r="AM50" i="39"/>
  <c r="AN385" i="39" s="1"/>
  <c r="AL70" i="39"/>
  <c r="AL71" i="39" s="1"/>
  <c r="AM83" i="39"/>
  <c r="AM82" i="39"/>
  <c r="AM87" i="39" s="1"/>
  <c r="AN79" i="39"/>
  <c r="AK62" i="39"/>
  <c r="AG102" i="39"/>
  <c r="AM85" i="39"/>
  <c r="AN391" i="39" s="1"/>
  <c r="AN80" i="39"/>
  <c r="AG222" i="39"/>
  <c r="AN42" i="39"/>
  <c r="AO44" i="39" s="1"/>
  <c r="AO41" i="39"/>
  <c r="AN43" i="39"/>
  <c r="AO45" i="39" s="1"/>
  <c r="AM58" i="39"/>
  <c r="AN387" i="39" s="1"/>
  <c r="AM57" i="39"/>
  <c r="AN386" i="39" s="1"/>
  <c r="AN56" i="39"/>
  <c r="AJ265" i="39"/>
  <c r="AL86" i="39"/>
  <c r="AL94" i="39"/>
  <c r="AL51" i="39"/>
  <c r="AF102" i="35"/>
  <c r="AC8" i="42"/>
  <c r="AG21" i="41"/>
  <c r="AH22" i="41"/>
  <c r="AD22" i="42"/>
  <c r="AJ91" i="35"/>
  <c r="AG432" i="35" s="1"/>
  <c r="AI95" i="35"/>
  <c r="AK51" i="35"/>
  <c r="AL48" i="35"/>
  <c r="AM384" i="35" s="1"/>
  <c r="AL47" i="35"/>
  <c r="AL52" i="35" s="1"/>
  <c r="AK49" i="35"/>
  <c r="AK82" i="35"/>
  <c r="AK87" i="35" s="1"/>
  <c r="AK83" i="35"/>
  <c r="AL390" i="35" s="1"/>
  <c r="AL79" i="35"/>
  <c r="AL80" i="35"/>
  <c r="AK85" i="35"/>
  <c r="AL391" i="35" s="1"/>
  <c r="AJ61" i="35"/>
  <c r="AJ71" i="35"/>
  <c r="AL58" i="35"/>
  <c r="AM387" i="35" s="1"/>
  <c r="AL57" i="35"/>
  <c r="AM386" i="35" s="1"/>
  <c r="AM56" i="35"/>
  <c r="AL78" i="35"/>
  <c r="AL77" i="35"/>
  <c r="AM76" i="35"/>
  <c r="AG265" i="35"/>
  <c r="AF313" i="35"/>
  <c r="AK70" i="35"/>
  <c r="AK72" i="35" s="1"/>
  <c r="AJ92" i="35"/>
  <c r="AJ84" i="35"/>
  <c r="AD8" i="38"/>
  <c r="AJ94" i="35"/>
  <c r="AJ86" i="35"/>
  <c r="AK60" i="35"/>
  <c r="AK62" i="35" s="1"/>
  <c r="AI93" i="35"/>
  <c r="AL50" i="35"/>
  <c r="AM385" i="35" s="1"/>
  <c r="AJ441" i="35"/>
  <c r="AH21" i="37"/>
  <c r="AK441" i="39" s="1"/>
  <c r="AH222" i="35"/>
  <c r="AE22" i="38"/>
  <c r="AH268" i="35"/>
  <c r="AI442" i="35"/>
  <c r="AG22" i="37"/>
  <c r="AJ442" i="39" s="1"/>
  <c r="AN41" i="35"/>
  <c r="AM43" i="35"/>
  <c r="AN45" i="35" s="1"/>
  <c r="AM42" i="35"/>
  <c r="AN44" i="35" s="1"/>
  <c r="AJ87" i="35"/>
  <c r="AM66" i="35"/>
  <c r="AL68" i="35"/>
  <c r="AM389" i="35" s="1"/>
  <c r="AL67" i="35"/>
  <c r="AM388" i="35" s="1"/>
  <c r="P268" i="10"/>
  <c r="O293" i="10"/>
  <c r="L90" i="9" s="1"/>
  <c r="P271" i="10"/>
  <c r="P270" i="10"/>
  <c r="BL147" i="10"/>
  <c r="P267" i="10"/>
  <c r="Q276" i="10"/>
  <c r="O272" i="10"/>
  <c r="O470" i="10" s="1"/>
  <c r="O481" i="10" s="1"/>
  <c r="P265" i="10"/>
  <c r="P469" i="10" s="1"/>
  <c r="P266" i="10"/>
  <c r="O292" i="10"/>
  <c r="L89" i="9" s="1"/>
  <c r="O231" i="10"/>
  <c r="P269" i="10"/>
  <c r="W84" i="10"/>
  <c r="W83" i="10"/>
  <c r="N15" i="1"/>
  <c r="I115" i="9"/>
  <c r="I66" i="3" s="1"/>
  <c r="I235" i="3"/>
  <c r="K360" i="10"/>
  <c r="K362" i="10"/>
  <c r="N255" i="10"/>
  <c r="N279" i="10" s="1"/>
  <c r="L10" i="1"/>
  <c r="N223" i="35" s="1"/>
  <c r="K238" i="3"/>
  <c r="K237" i="3" s="1"/>
  <c r="L236" i="3" s="1"/>
  <c r="L239" i="3" s="1"/>
  <c r="L221" i="3"/>
  <c r="L220" i="3"/>
  <c r="L202" i="3"/>
  <c r="L203" i="3"/>
  <c r="K10" i="9"/>
  <c r="J58" i="3"/>
  <c r="J62" i="3" s="1"/>
  <c r="I179" i="3"/>
  <c r="I183" i="3" s="1"/>
  <c r="I145" i="3"/>
  <c r="I150" i="3" s="1"/>
  <c r="I111" i="3"/>
  <c r="I115" i="3" s="1"/>
  <c r="L414" i="10"/>
  <c r="L417" i="10" s="1"/>
  <c r="O25" i="3"/>
  <c r="J487" i="10"/>
  <c r="J484" i="10"/>
  <c r="J483" i="10"/>
  <c r="J486" i="10"/>
  <c r="O26" i="3"/>
  <c r="V68" i="10"/>
  <c r="U58" i="10"/>
  <c r="U100" i="10"/>
  <c r="U92" i="10"/>
  <c r="U55" i="10"/>
  <c r="W66" i="10"/>
  <c r="W68" i="10" s="1"/>
  <c r="M383" i="10"/>
  <c r="X82" i="10"/>
  <c r="U98" i="10"/>
  <c r="U90" i="10"/>
  <c r="V56" i="10"/>
  <c r="T99" i="10"/>
  <c r="V53" i="10"/>
  <c r="V54" i="10"/>
  <c r="N381" i="10"/>
  <c r="N382" i="10"/>
  <c r="K88" i="9"/>
  <c r="K92" i="9" s="1"/>
  <c r="N296" i="10"/>
  <c r="N472" i="10" s="1"/>
  <c r="P310" i="10"/>
  <c r="M15" i="9" s="1"/>
  <c r="O291" i="10"/>
  <c r="O294" i="10"/>
  <c r="L91" i="9" s="1"/>
  <c r="W76" i="10"/>
  <c r="W78" i="10" s="1"/>
  <c r="V88" i="10"/>
  <c r="V93" i="10" s="1"/>
  <c r="V89" i="10"/>
  <c r="X116" i="10" s="1"/>
  <c r="X73" i="10"/>
  <c r="X74" i="10"/>
  <c r="Y72" i="10"/>
  <c r="X64" i="10"/>
  <c r="X63" i="10"/>
  <c r="Y62" i="10"/>
  <c r="V91" i="10"/>
  <c r="X117" i="10" s="1"/>
  <c r="X47" i="10"/>
  <c r="W48" i="10"/>
  <c r="X50" i="10" s="1"/>
  <c r="W49" i="10"/>
  <c r="X51" i="10" s="1"/>
  <c r="T101" i="10"/>
  <c r="U97" i="10"/>
  <c r="R473" i="10" s="1"/>
  <c r="K323" i="10"/>
  <c r="H30" i="9" s="1"/>
  <c r="V78" i="10"/>
  <c r="U57" i="10"/>
  <c r="K312" i="10"/>
  <c r="H19" i="9" s="1"/>
  <c r="K311" i="10"/>
  <c r="H17" i="9" s="1"/>
  <c r="L188" i="10"/>
  <c r="L218" i="10" s="1"/>
  <c r="L178" i="10"/>
  <c r="L208" i="10" s="1"/>
  <c r="L179" i="10"/>
  <c r="L209" i="10" s="1"/>
  <c r="L182" i="10"/>
  <c r="L212" i="10" s="1"/>
  <c r="L167" i="10"/>
  <c r="L192" i="10"/>
  <c r="L222" i="10" s="1"/>
  <c r="L191" i="10"/>
  <c r="L221" i="10" s="1"/>
  <c r="L174" i="10"/>
  <c r="L204" i="10" s="1"/>
  <c r="L175" i="10"/>
  <c r="L205" i="10" s="1"/>
  <c r="L190" i="10"/>
  <c r="L220" i="10" s="1"/>
  <c r="L197" i="10"/>
  <c r="L227" i="10" s="1"/>
  <c r="L176" i="10"/>
  <c r="L206" i="10" s="1"/>
  <c r="L193" i="10"/>
  <c r="L223" i="10" s="1"/>
  <c r="L184" i="10"/>
  <c r="L214" i="10" s="1"/>
  <c r="L195" i="10"/>
  <c r="L225" i="10" s="1"/>
  <c r="L186" i="10"/>
  <c r="L216" i="10" s="1"/>
  <c r="L185" i="10"/>
  <c r="L215" i="10" s="1"/>
  <c r="L166" i="10"/>
  <c r="L172" i="10"/>
  <c r="L202" i="10" s="1"/>
  <c r="L196" i="10"/>
  <c r="L226" i="10" s="1"/>
  <c r="L189" i="10"/>
  <c r="L219" i="10" s="1"/>
  <c r="L170" i="10"/>
  <c r="L200" i="10" s="1"/>
  <c r="L177" i="10"/>
  <c r="L207" i="10" s="1"/>
  <c r="L183" i="10"/>
  <c r="L213" i="10" s="1"/>
  <c r="L181" i="10"/>
  <c r="L211" i="10" s="1"/>
  <c r="L45" i="10"/>
  <c r="P254" i="10"/>
  <c r="M31" i="1"/>
  <c r="L37" i="1"/>
  <c r="L25" i="1" s="1"/>
  <c r="N23" i="3"/>
  <c r="M24" i="3"/>
  <c r="K20" i="1"/>
  <c r="L15" i="6"/>
  <c r="M133" i="10"/>
  <c r="J108" i="9"/>
  <c r="J11" i="9"/>
  <c r="L28" i="1"/>
  <c r="K34" i="1"/>
  <c r="K22" i="1" s="1"/>
  <c r="K22" i="6"/>
  <c r="K24" i="6"/>
  <c r="K18" i="6"/>
  <c r="K25" i="6"/>
  <c r="K19" i="6"/>
  <c r="K23" i="6"/>
  <c r="K21" i="6"/>
  <c r="K20" i="6"/>
  <c r="K27" i="1"/>
  <c r="J33" i="1"/>
  <c r="J21" i="1" s="1"/>
  <c r="M426" i="10" s="1"/>
  <c r="O355" i="10"/>
  <c r="K29" i="1"/>
  <c r="J35" i="1"/>
  <c r="J23" i="1" s="1"/>
  <c r="L356" i="10"/>
  <c r="I375" i="10"/>
  <c r="F50" i="9"/>
  <c r="K230" i="10"/>
  <c r="K233" i="10" s="1"/>
  <c r="H23" i="9" s="1"/>
  <c r="O30" i="2"/>
  <c r="L308" i="10"/>
  <c r="K36" i="1"/>
  <c r="K24" i="1" s="1"/>
  <c r="L30" i="1"/>
  <c r="BO132" i="10"/>
  <c r="M280" i="10"/>
  <c r="J42" i="9" s="1"/>
  <c r="AZ307" i="10"/>
  <c r="O14" i="6"/>
  <c r="G16" i="2" l="1"/>
  <c r="G77" i="9" s="1"/>
  <c r="F16" i="2"/>
  <c r="F77" i="9" s="1"/>
  <c r="G63" i="9"/>
  <c r="G66" i="9" s="1"/>
  <c r="G68" i="9" s="1"/>
  <c r="K457" i="10"/>
  <c r="H65" i="9" s="1"/>
  <c r="I59" i="9"/>
  <c r="L452" i="10"/>
  <c r="H60" i="9"/>
  <c r="I58" i="9"/>
  <c r="K452" i="10"/>
  <c r="H61" i="9"/>
  <c r="H56" i="9"/>
  <c r="I62" i="9"/>
  <c r="I57" i="9"/>
  <c r="O425" i="10"/>
  <c r="W195" i="41"/>
  <c r="H44" i="9"/>
  <c r="H48" i="9" s="1"/>
  <c r="K396" i="10" s="1"/>
  <c r="K39" i="9"/>
  <c r="L282" i="10"/>
  <c r="K284" i="10"/>
  <c r="K288" i="10" s="1"/>
  <c r="K486" i="10" s="1"/>
  <c r="I41" i="9"/>
  <c r="I40" i="9"/>
  <c r="M281" i="10"/>
  <c r="Z235" i="37"/>
  <c r="Y213" i="41"/>
  <c r="Y212" i="41" s="1"/>
  <c r="Z211" i="41" s="1"/>
  <c r="Z214" i="41" s="1"/>
  <c r="J396" i="10"/>
  <c r="J375" i="10" s="1"/>
  <c r="Y232" i="41"/>
  <c r="Y230" i="41"/>
  <c r="Z229" i="41" s="1"/>
  <c r="Z232" i="41" s="1"/>
  <c r="AA216" i="37"/>
  <c r="V197" i="37"/>
  <c r="W196" i="37" s="1"/>
  <c r="AN390" i="39"/>
  <c r="AA215" i="37"/>
  <c r="AB214" i="37" s="1"/>
  <c r="Z233" i="37"/>
  <c r="AA232" i="37" s="1"/>
  <c r="AA235" i="37" s="1"/>
  <c r="P373" i="35"/>
  <c r="Q372" i="35" s="1"/>
  <c r="AS68" i="46"/>
  <c r="AS56" i="46" s="1"/>
  <c r="AT62" i="46"/>
  <c r="AT65" i="46"/>
  <c r="AT53" i="46" s="1"/>
  <c r="AU59" i="46"/>
  <c r="AT63" i="46"/>
  <c r="AS69" i="46"/>
  <c r="AS57" i="46" s="1"/>
  <c r="D167" i="2"/>
  <c r="N99" i="2"/>
  <c r="I167" i="2"/>
  <c r="F99" i="2"/>
  <c r="D32" i="2"/>
  <c r="D99" i="2"/>
  <c r="N167" i="2"/>
  <c r="I99" i="2"/>
  <c r="I32" i="2"/>
  <c r="F167" i="2"/>
  <c r="N32" i="2"/>
  <c r="G167" i="2"/>
  <c r="H167" i="2"/>
  <c r="K32" i="2"/>
  <c r="G32" i="2"/>
  <c r="H99" i="2"/>
  <c r="J32" i="2"/>
  <c r="H32" i="2"/>
  <c r="E32" i="2"/>
  <c r="F32" i="2"/>
  <c r="L32" i="2"/>
  <c r="G99" i="2"/>
  <c r="M167" i="2"/>
  <c r="K167" i="2"/>
  <c r="E167" i="2"/>
  <c r="M99" i="2"/>
  <c r="J99" i="2"/>
  <c r="K99" i="2"/>
  <c r="M32" i="2"/>
  <c r="J167" i="2"/>
  <c r="L167" i="2"/>
  <c r="L99" i="2"/>
  <c r="E99" i="2"/>
  <c r="D17" i="5"/>
  <c r="O166" i="2"/>
  <c r="F18" i="5"/>
  <c r="H18" i="5"/>
  <c r="O98" i="2"/>
  <c r="AS94" i="46"/>
  <c r="AR100" i="46"/>
  <c r="AR88" i="46" s="1"/>
  <c r="AT60" i="46"/>
  <c r="AS66" i="46"/>
  <c r="AS54" i="46" s="1"/>
  <c r="AT99" i="46"/>
  <c r="AT87" i="46" s="1"/>
  <c r="AU93" i="46"/>
  <c r="AS102" i="46"/>
  <c r="AS90" i="46" s="1"/>
  <c r="AT96" i="46"/>
  <c r="AT103" i="46"/>
  <c r="AT91" i="46" s="1"/>
  <c r="AU97" i="46"/>
  <c r="AT101" i="46"/>
  <c r="AT89" i="46" s="1"/>
  <c r="AU95" i="46"/>
  <c r="AT67" i="46"/>
  <c r="AT55" i="46" s="1"/>
  <c r="AU61" i="46"/>
  <c r="AS35" i="46"/>
  <c r="AS23" i="46" s="1"/>
  <c r="AT29" i="46"/>
  <c r="AT28" i="46"/>
  <c r="AS34" i="46"/>
  <c r="AS22" i="46" s="1"/>
  <c r="AT30" i="46"/>
  <c r="AS36" i="46"/>
  <c r="AS24" i="46" s="1"/>
  <c r="AT31" i="46"/>
  <c r="AS37" i="46"/>
  <c r="AS25" i="46" s="1"/>
  <c r="AS33" i="46"/>
  <c r="AS21" i="46" s="1"/>
  <c r="AT27" i="46"/>
  <c r="R135" i="10"/>
  <c r="O468" i="10"/>
  <c r="I448" i="35"/>
  <c r="P480" i="10"/>
  <c r="P474" i="10"/>
  <c r="R479" i="10"/>
  <c r="K113" i="9"/>
  <c r="K114" i="9"/>
  <c r="M32" i="37"/>
  <c r="M34" i="37" s="1"/>
  <c r="I46" i="9"/>
  <c r="I18" i="9" s="1"/>
  <c r="L476" i="10"/>
  <c r="K244" i="39"/>
  <c r="I447" i="35"/>
  <c r="N19" i="41"/>
  <c r="M32" i="41"/>
  <c r="M34" i="41" s="1"/>
  <c r="M20" i="41"/>
  <c r="I444" i="35"/>
  <c r="K242" i="39"/>
  <c r="I447" i="39"/>
  <c r="I448" i="39"/>
  <c r="I444" i="39"/>
  <c r="O97" i="42"/>
  <c r="O62" i="41" s="1"/>
  <c r="N19" i="37"/>
  <c r="M20" i="37"/>
  <c r="Q39" i="39"/>
  <c r="P90" i="39"/>
  <c r="K244" i="35"/>
  <c r="D90" i="39"/>
  <c r="Q39" i="35"/>
  <c r="P90" i="35"/>
  <c r="L58" i="41"/>
  <c r="L173" i="41"/>
  <c r="L177" i="41" s="1"/>
  <c r="L140" i="41"/>
  <c r="L145" i="41" s="1"/>
  <c r="L107" i="41"/>
  <c r="L111" i="41" s="1"/>
  <c r="M54" i="41"/>
  <c r="L107" i="37"/>
  <c r="L111" i="37" s="1"/>
  <c r="L58" i="37"/>
  <c r="L175" i="37"/>
  <c r="L179" i="37" s="1"/>
  <c r="L141" i="37"/>
  <c r="L146" i="37" s="1"/>
  <c r="M54" i="37"/>
  <c r="K200" i="39"/>
  <c r="D90" i="35"/>
  <c r="P236" i="39"/>
  <c r="P236" i="35"/>
  <c r="O372" i="39"/>
  <c r="L153" i="39"/>
  <c r="L183" i="39" s="1"/>
  <c r="J90" i="38"/>
  <c r="M239" i="39"/>
  <c r="K14" i="42" s="1"/>
  <c r="H90" i="38"/>
  <c r="L146" i="39"/>
  <c r="L176" i="39" s="1"/>
  <c r="G90" i="38"/>
  <c r="L160" i="39"/>
  <c r="L190" i="39" s="1"/>
  <c r="L142" i="39"/>
  <c r="L172" i="39" s="1"/>
  <c r="L163" i="39"/>
  <c r="L193" i="39" s="1"/>
  <c r="L151" i="39"/>
  <c r="L181" i="39" s="1"/>
  <c r="L140" i="39"/>
  <c r="L170" i="39" s="1"/>
  <c r="L165" i="39"/>
  <c r="L195" i="39" s="1"/>
  <c r="L167" i="39"/>
  <c r="L197" i="39" s="1"/>
  <c r="L155" i="39"/>
  <c r="L185" i="39" s="1"/>
  <c r="L158" i="39"/>
  <c r="L188" i="39" s="1"/>
  <c r="L145" i="39"/>
  <c r="L175" i="39" s="1"/>
  <c r="L148" i="39"/>
  <c r="L178" i="39" s="1"/>
  <c r="L162" i="39"/>
  <c r="L192" i="39" s="1"/>
  <c r="J435" i="35"/>
  <c r="J436" i="35" s="1"/>
  <c r="L161" i="39"/>
  <c r="L191" i="39" s="1"/>
  <c r="L154" i="39"/>
  <c r="L184" i="39" s="1"/>
  <c r="L144" i="39"/>
  <c r="L174" i="39" s="1"/>
  <c r="J246" i="35"/>
  <c r="J444" i="35" s="1"/>
  <c r="L147" i="39"/>
  <c r="L177" i="39" s="1"/>
  <c r="L141" i="39"/>
  <c r="L171" i="39" s="1"/>
  <c r="L149" i="39"/>
  <c r="L179" i="39" s="1"/>
  <c r="L240" i="39"/>
  <c r="L152" i="39"/>
  <c r="L182" i="39" s="1"/>
  <c r="L156" i="39"/>
  <c r="L186" i="39" s="1"/>
  <c r="L166" i="39"/>
  <c r="L196" i="39" s="1"/>
  <c r="K242" i="35"/>
  <c r="M239" i="35"/>
  <c r="K14" i="38" s="1"/>
  <c r="F90" i="38"/>
  <c r="K90" i="38"/>
  <c r="E90" i="38"/>
  <c r="L240" i="35"/>
  <c r="J15" i="38" s="1"/>
  <c r="J16" i="38" s="1"/>
  <c r="O106" i="39"/>
  <c r="O106" i="35"/>
  <c r="BK117" i="39"/>
  <c r="BK117" i="35"/>
  <c r="N201" i="35"/>
  <c r="O131" i="39"/>
  <c r="O131" i="35"/>
  <c r="O124" i="39"/>
  <c r="O124" i="35"/>
  <c r="O113" i="39"/>
  <c r="O113" i="35"/>
  <c r="O127" i="39"/>
  <c r="O127" i="35"/>
  <c r="L431" i="39"/>
  <c r="L341" i="39"/>
  <c r="L429" i="39"/>
  <c r="L427" i="39" s="1"/>
  <c r="N250" i="35"/>
  <c r="L71" i="38" s="1"/>
  <c r="N201" i="39"/>
  <c r="O229" i="39"/>
  <c r="O229" i="35"/>
  <c r="O110" i="39"/>
  <c r="O110" i="35"/>
  <c r="O230" i="39"/>
  <c r="O230" i="35"/>
  <c r="N252" i="35"/>
  <c r="L73" i="38" s="1"/>
  <c r="N250" i="39"/>
  <c r="L71" i="42" s="1"/>
  <c r="M254" i="35"/>
  <c r="M339" i="35"/>
  <c r="M340" i="35"/>
  <c r="K70" i="38"/>
  <c r="K74" i="38" s="1"/>
  <c r="O107" i="39"/>
  <c r="O107" i="35"/>
  <c r="O128" i="39"/>
  <c r="O128" i="35"/>
  <c r="N232" i="39"/>
  <c r="N428" i="39"/>
  <c r="N433" i="39" s="1"/>
  <c r="N249" i="39"/>
  <c r="O112" i="39"/>
  <c r="O112" i="35"/>
  <c r="O118" i="39"/>
  <c r="O118" i="35"/>
  <c r="O120" i="39"/>
  <c r="O120" i="35"/>
  <c r="O228" i="39"/>
  <c r="O228" i="35"/>
  <c r="O227" i="39"/>
  <c r="O227" i="35"/>
  <c r="O231" i="39"/>
  <c r="O231" i="35"/>
  <c r="O130" i="39"/>
  <c r="O130" i="35"/>
  <c r="AA125" i="39"/>
  <c r="AA125" i="35"/>
  <c r="O226" i="39"/>
  <c r="O226" i="35"/>
  <c r="O117" i="39"/>
  <c r="O117" i="35"/>
  <c r="O116" i="39"/>
  <c r="O116" i="35"/>
  <c r="J203" i="39"/>
  <c r="H30" i="42" s="1"/>
  <c r="M103" i="39"/>
  <c r="N251" i="35"/>
  <c r="L72" i="38" s="1"/>
  <c r="L431" i="35"/>
  <c r="L429" i="35"/>
  <c r="L427" i="35" s="1"/>
  <c r="L341" i="35"/>
  <c r="O105" i="39"/>
  <c r="O105" i="35"/>
  <c r="O111" i="39"/>
  <c r="O111" i="35"/>
  <c r="M340" i="39"/>
  <c r="M254" i="39"/>
  <c r="M339" i="39"/>
  <c r="K70" i="42"/>
  <c r="K74" i="42" s="1"/>
  <c r="O109" i="39"/>
  <c r="O109" i="35"/>
  <c r="N232" i="35"/>
  <c r="N428" i="35"/>
  <c r="N433" i="35" s="1"/>
  <c r="N249" i="35"/>
  <c r="O132" i="39"/>
  <c r="O132" i="35"/>
  <c r="O114" i="39"/>
  <c r="O114" i="35"/>
  <c r="N252" i="39"/>
  <c r="L73" i="42" s="1"/>
  <c r="O126" i="39"/>
  <c r="O126" i="35"/>
  <c r="J445" i="39"/>
  <c r="J444" i="39"/>
  <c r="J448" i="39"/>
  <c r="O123" i="39"/>
  <c r="O123" i="35"/>
  <c r="O225" i="39"/>
  <c r="O225" i="35"/>
  <c r="O119" i="39"/>
  <c r="O119" i="35"/>
  <c r="O121" i="35"/>
  <c r="O121" i="39"/>
  <c r="N251" i="39"/>
  <c r="L72" i="42" s="1"/>
  <c r="X196" i="41"/>
  <c r="X195" i="41"/>
  <c r="X194" i="41" s="1"/>
  <c r="Y193" i="41" s="1"/>
  <c r="J203" i="35"/>
  <c r="H30" i="38" s="1"/>
  <c r="N14" i="43"/>
  <c r="N15" i="43" s="1"/>
  <c r="AF313" i="39"/>
  <c r="N14" i="44"/>
  <c r="N15" i="44" s="1"/>
  <c r="K90" i="42"/>
  <c r="Q95" i="38"/>
  <c r="Q97" i="38" s="1"/>
  <c r="Q62" i="37" s="1"/>
  <c r="H19" i="38"/>
  <c r="G12" i="38"/>
  <c r="I354" i="35"/>
  <c r="I333" i="35" s="1"/>
  <c r="I354" i="39"/>
  <c r="I333" i="39" s="1"/>
  <c r="M103" i="35"/>
  <c r="M145" i="35" s="1"/>
  <c r="M175" i="35" s="1"/>
  <c r="N223" i="39"/>
  <c r="K319" i="39"/>
  <c r="K318" i="39"/>
  <c r="K320" i="39"/>
  <c r="K9" i="38"/>
  <c r="K9" i="42"/>
  <c r="K319" i="35"/>
  <c r="K318" i="35"/>
  <c r="K320" i="35"/>
  <c r="K137" i="35"/>
  <c r="K137" i="39"/>
  <c r="K270" i="35"/>
  <c r="I26" i="38" s="1"/>
  <c r="K269" i="35"/>
  <c r="I24" i="38" s="1"/>
  <c r="K281" i="35"/>
  <c r="I37" i="38" s="1"/>
  <c r="K280" i="35"/>
  <c r="I33" i="38" s="1"/>
  <c r="K136" i="39"/>
  <c r="K136" i="35"/>
  <c r="K280" i="39"/>
  <c r="I33" i="42" s="1"/>
  <c r="K269" i="39"/>
  <c r="I24" i="42" s="1"/>
  <c r="K281" i="39"/>
  <c r="I37" i="42" s="1"/>
  <c r="K270" i="39"/>
  <c r="I26" i="42" s="1"/>
  <c r="L18" i="43"/>
  <c r="L19" i="43"/>
  <c r="L21" i="43"/>
  <c r="L23" i="43"/>
  <c r="L22" i="43"/>
  <c r="L20" i="43"/>
  <c r="L24" i="43"/>
  <c r="L25" i="43"/>
  <c r="L266" i="39"/>
  <c r="L266" i="35"/>
  <c r="L314" i="39"/>
  <c r="L314" i="35"/>
  <c r="L20" i="44"/>
  <c r="L21" i="44"/>
  <c r="L22" i="44"/>
  <c r="L19" i="44"/>
  <c r="L18" i="44"/>
  <c r="L23" i="44"/>
  <c r="L25" i="44"/>
  <c r="L24" i="44"/>
  <c r="L200" i="35"/>
  <c r="AM51" i="39"/>
  <c r="AM49" i="39"/>
  <c r="AL61" i="39"/>
  <c r="AL72" i="39"/>
  <c r="AK95" i="39"/>
  <c r="AM92" i="39"/>
  <c r="AM84" i="39"/>
  <c r="AH102" i="39"/>
  <c r="AN85" i="39"/>
  <c r="AO391" i="39" s="1"/>
  <c r="AO80" i="39"/>
  <c r="AK265" i="39"/>
  <c r="AO78" i="39"/>
  <c r="AP76" i="39"/>
  <c r="AO77" i="39"/>
  <c r="AM86" i="39"/>
  <c r="AM94" i="39"/>
  <c r="AN50" i="39"/>
  <c r="AO385" i="39" s="1"/>
  <c r="AH222" i="39"/>
  <c r="AN57" i="39"/>
  <c r="AO386" i="39" s="1"/>
  <c r="AO56" i="39"/>
  <c r="AN58" i="39"/>
  <c r="AO387" i="39" s="1"/>
  <c r="AO43" i="39"/>
  <c r="AP45" i="39" s="1"/>
  <c r="AO42" i="39"/>
  <c r="AP44" i="39" s="1"/>
  <c r="AP41" i="39"/>
  <c r="AL91" i="39"/>
  <c r="AI432" i="39" s="1"/>
  <c r="AN68" i="39"/>
  <c r="AO389" i="39" s="1"/>
  <c r="AO66" i="39"/>
  <c r="AN67" i="39"/>
  <c r="AO388" i="39" s="1"/>
  <c r="AM60" i="39"/>
  <c r="AM61" i="39" s="1"/>
  <c r="AN48" i="39"/>
  <c r="AO384" i="39" s="1"/>
  <c r="AN47" i="39"/>
  <c r="AN52" i="39" s="1"/>
  <c r="AN83" i="39"/>
  <c r="AN82" i="39"/>
  <c r="AN87" i="39" s="1"/>
  <c r="AO79" i="39"/>
  <c r="AM70" i="39"/>
  <c r="AM72" i="39" s="1"/>
  <c r="AK93" i="39"/>
  <c r="AK71" i="35"/>
  <c r="AJ93" i="35"/>
  <c r="AJ95" i="35"/>
  <c r="AG102" i="35"/>
  <c r="AH21" i="41"/>
  <c r="AI22" i="41"/>
  <c r="AD8" i="42"/>
  <c r="AE22" i="42"/>
  <c r="AL51" i="35"/>
  <c r="AO41" i="35"/>
  <c r="AN42" i="35"/>
  <c r="AO44" i="35" s="1"/>
  <c r="AN43" i="35"/>
  <c r="AO45" i="35" s="1"/>
  <c r="AK61" i="35"/>
  <c r="AK92" i="35"/>
  <c r="AK84" i="35"/>
  <c r="AL60" i="35"/>
  <c r="AL62" i="35" s="1"/>
  <c r="AF22" i="38"/>
  <c r="AI268" i="35"/>
  <c r="AE8" i="38"/>
  <c r="AM77" i="35"/>
  <c r="AN76" i="35"/>
  <c r="AM78" i="35"/>
  <c r="AH265" i="35"/>
  <c r="AL83" i="35"/>
  <c r="AM390" i="35" s="1"/>
  <c r="AL82" i="35"/>
  <c r="AL87" i="35" s="1"/>
  <c r="AM79" i="35"/>
  <c r="AI222" i="35"/>
  <c r="AN66" i="35"/>
  <c r="AM67" i="35"/>
  <c r="AN388" i="35" s="1"/>
  <c r="AM68" i="35"/>
  <c r="AN389" i="35" s="1"/>
  <c r="AK441" i="35"/>
  <c r="AI21" i="37"/>
  <c r="AL441" i="39" s="1"/>
  <c r="AH22" i="37"/>
  <c r="AK442" i="39" s="1"/>
  <c r="AJ442" i="35"/>
  <c r="AM48" i="35"/>
  <c r="AN384" i="35" s="1"/>
  <c r="AM47" i="35"/>
  <c r="AM52" i="35" s="1"/>
  <c r="AM80" i="35"/>
  <c r="AL85" i="35"/>
  <c r="AM391" i="35" s="1"/>
  <c r="AK94" i="35"/>
  <c r="AK86" i="35"/>
  <c r="AG313" i="35"/>
  <c r="AK91" i="35"/>
  <c r="AH432" i="35" s="1"/>
  <c r="AL70" i="35"/>
  <c r="AL71" i="35" s="1"/>
  <c r="AM50" i="35"/>
  <c r="AN385" i="35" s="1"/>
  <c r="AM57" i="35"/>
  <c r="AN386" i="35" s="1"/>
  <c r="AN56" i="35"/>
  <c r="AM58" i="35"/>
  <c r="AN387" i="35" s="1"/>
  <c r="AL49" i="35"/>
  <c r="O255" i="10"/>
  <c r="O279" i="10" s="1"/>
  <c r="Q269" i="10"/>
  <c r="R276" i="10"/>
  <c r="Q267" i="10"/>
  <c r="Q271" i="10"/>
  <c r="P272" i="10"/>
  <c r="P470" i="10" s="1"/>
  <c r="P481" i="10" s="1"/>
  <c r="Q265" i="10"/>
  <c r="Q469" i="10" s="1"/>
  <c r="Q266" i="10"/>
  <c r="P292" i="10"/>
  <c r="M89" i="9" s="1"/>
  <c r="BM147" i="10"/>
  <c r="P231" i="10"/>
  <c r="Q268" i="10"/>
  <c r="P293" i="10"/>
  <c r="M90" i="9" s="1"/>
  <c r="Q270" i="10"/>
  <c r="X84" i="10"/>
  <c r="X83" i="10"/>
  <c r="M10" i="1"/>
  <c r="O15" i="1"/>
  <c r="J235" i="3"/>
  <c r="J115" i="9"/>
  <c r="J66" i="3" s="1"/>
  <c r="N133" i="10"/>
  <c r="N185" i="10" s="1"/>
  <c r="N215" i="10" s="1"/>
  <c r="L238" i="3"/>
  <c r="L237" i="3" s="1"/>
  <c r="M236" i="3" s="1"/>
  <c r="M239" i="3" s="1"/>
  <c r="L219" i="3"/>
  <c r="M218" i="3" s="1"/>
  <c r="L201" i="3"/>
  <c r="M200" i="3" s="1"/>
  <c r="L10" i="9"/>
  <c r="W67" i="10"/>
  <c r="K58" i="3"/>
  <c r="K62" i="3" s="1"/>
  <c r="J145" i="3"/>
  <c r="J150" i="3" s="1"/>
  <c r="J179" i="3"/>
  <c r="J183" i="3" s="1"/>
  <c r="J111" i="3"/>
  <c r="J115" i="3" s="1"/>
  <c r="L416" i="10"/>
  <c r="L415" i="10" s="1"/>
  <c r="W77" i="10"/>
  <c r="P25" i="3"/>
  <c r="U99" i="10"/>
  <c r="P26" i="3"/>
  <c r="O381" i="10"/>
  <c r="O382" i="10"/>
  <c r="O296" i="10"/>
  <c r="O472" i="10" s="1"/>
  <c r="L88" i="9"/>
  <c r="L92" i="9" s="1"/>
  <c r="V55" i="10"/>
  <c r="W56" i="10"/>
  <c r="Y74" i="10"/>
  <c r="Z72" i="10"/>
  <c r="Y73" i="10"/>
  <c r="P291" i="10"/>
  <c r="W53" i="10"/>
  <c r="W54" i="10"/>
  <c r="N383" i="10"/>
  <c r="Y82" i="10"/>
  <c r="Y47" i="10"/>
  <c r="X49" i="10"/>
  <c r="Y51" i="10" s="1"/>
  <c r="X48" i="10"/>
  <c r="Y50" i="10" s="1"/>
  <c r="X76" i="10"/>
  <c r="X78" i="10" s="1"/>
  <c r="Q310" i="10"/>
  <c r="N15" i="9" s="1"/>
  <c r="W88" i="10"/>
  <c r="W93" i="10" s="1"/>
  <c r="W89" i="10"/>
  <c r="Y116" i="10" s="1"/>
  <c r="P294" i="10"/>
  <c r="M91" i="9" s="1"/>
  <c r="X66" i="10"/>
  <c r="X67" i="10" s="1"/>
  <c r="W91" i="10"/>
  <c r="Y117" i="10" s="1"/>
  <c r="V100" i="10"/>
  <c r="V92" i="10"/>
  <c r="V90" i="10"/>
  <c r="V98" i="10"/>
  <c r="Y64" i="10"/>
  <c r="Y63" i="10"/>
  <c r="Z62" i="10"/>
  <c r="V97" i="10"/>
  <c r="S473" i="10" s="1"/>
  <c r="N43" i="18" s="1"/>
  <c r="V58" i="10"/>
  <c r="V57" i="10"/>
  <c r="U101" i="10"/>
  <c r="L230" i="10"/>
  <c r="L233" i="10" s="1"/>
  <c r="I23" i="9" s="1"/>
  <c r="K11" i="9"/>
  <c r="G50" i="9"/>
  <c r="K108" i="9"/>
  <c r="M15" i="6"/>
  <c r="M23" i="6" s="1"/>
  <c r="M45" i="10"/>
  <c r="L96" i="10"/>
  <c r="O31" i="2"/>
  <c r="M356" i="10"/>
  <c r="L22" i="6"/>
  <c r="L20" i="6"/>
  <c r="L25" i="6"/>
  <c r="L19" i="6"/>
  <c r="L23" i="6"/>
  <c r="L24" i="6"/>
  <c r="L18" i="6"/>
  <c r="L21" i="6"/>
  <c r="N280" i="10"/>
  <c r="M286" i="10"/>
  <c r="M477" i="10" s="1"/>
  <c r="K35" i="1"/>
  <c r="K23" i="1" s="1"/>
  <c r="L29" i="1"/>
  <c r="L27" i="1"/>
  <c r="K33" i="1"/>
  <c r="K21" i="1" s="1"/>
  <c r="N426" i="10" s="1"/>
  <c r="M167" i="10"/>
  <c r="M166" i="10"/>
  <c r="M178" i="10"/>
  <c r="M208" i="10" s="1"/>
  <c r="M170" i="10"/>
  <c r="M200" i="10" s="1"/>
  <c r="M196" i="10"/>
  <c r="M226" i="10" s="1"/>
  <c r="M174" i="10"/>
  <c r="M204" i="10" s="1"/>
  <c r="M172" i="10"/>
  <c r="M202" i="10" s="1"/>
  <c r="M195" i="10"/>
  <c r="M225" i="10" s="1"/>
  <c r="M179" i="10"/>
  <c r="M209" i="10" s="1"/>
  <c r="M181" i="10"/>
  <c r="M211" i="10" s="1"/>
  <c r="M185" i="10"/>
  <c r="M215" i="10" s="1"/>
  <c r="M171" i="10"/>
  <c r="M201" i="10" s="1"/>
  <c r="M176" i="10"/>
  <c r="M206" i="10" s="1"/>
  <c r="M188" i="10"/>
  <c r="M218" i="10" s="1"/>
  <c r="M175" i="10"/>
  <c r="M205" i="10" s="1"/>
  <c r="M177" i="10"/>
  <c r="M207" i="10" s="1"/>
  <c r="M197" i="10"/>
  <c r="M227" i="10" s="1"/>
  <c r="M184" i="10"/>
  <c r="M214" i="10" s="1"/>
  <c r="M182" i="10"/>
  <c r="M212" i="10" s="1"/>
  <c r="M186" i="10"/>
  <c r="M216" i="10" s="1"/>
  <c r="M192" i="10"/>
  <c r="M222" i="10" s="1"/>
  <c r="M183" i="10"/>
  <c r="M213" i="10" s="1"/>
  <c r="M191" i="10"/>
  <c r="M221" i="10" s="1"/>
  <c r="M190" i="10"/>
  <c r="M220" i="10" s="1"/>
  <c r="M193" i="10"/>
  <c r="M223" i="10" s="1"/>
  <c r="M189" i="10"/>
  <c r="M219" i="10" s="1"/>
  <c r="L20" i="1"/>
  <c r="L90" i="42" s="1"/>
  <c r="M30" i="1"/>
  <c r="L36" i="1"/>
  <c r="L24" i="1" s="1"/>
  <c r="BP132" i="10"/>
  <c r="M28" i="1"/>
  <c r="L34" i="1"/>
  <c r="L22" i="1" s="1"/>
  <c r="L312" i="10"/>
  <c r="I19" i="9" s="1"/>
  <c r="L322" i="10"/>
  <c r="I26" i="9" s="1"/>
  <c r="L323" i="10"/>
  <c r="I30" i="9" s="1"/>
  <c r="L311" i="10"/>
  <c r="I17" i="9" s="1"/>
  <c r="Q254" i="10"/>
  <c r="L360" i="10"/>
  <c r="L362" i="10"/>
  <c r="L361" i="10"/>
  <c r="N31" i="1"/>
  <c r="M37" i="1"/>
  <c r="M25" i="1" s="1"/>
  <c r="O23" i="3"/>
  <c r="N24" i="3"/>
  <c r="P355" i="10"/>
  <c r="P14" i="6"/>
  <c r="BA307" i="10"/>
  <c r="K36" i="3" l="1"/>
  <c r="L36" i="3"/>
  <c r="H16" i="2"/>
  <c r="H77" i="9" s="1"/>
  <c r="L457" i="10"/>
  <c r="I65" i="9" s="1"/>
  <c r="I61" i="9"/>
  <c r="J57" i="9"/>
  <c r="I56" i="9"/>
  <c r="I60" i="9"/>
  <c r="H63" i="9"/>
  <c r="H66" i="9" s="1"/>
  <c r="H68" i="9" s="1"/>
  <c r="J58" i="9"/>
  <c r="J62" i="9"/>
  <c r="J59" i="9"/>
  <c r="P425" i="10"/>
  <c r="K38" i="3"/>
  <c r="K484" i="10"/>
  <c r="K483" i="10"/>
  <c r="I44" i="9"/>
  <c r="I48" i="9" s="1"/>
  <c r="K487" i="10"/>
  <c r="M282" i="10"/>
  <c r="M284" i="10" s="1"/>
  <c r="M288" i="10" s="1"/>
  <c r="L284" i="10"/>
  <c r="L288" i="10" s="1"/>
  <c r="L486" i="10" s="1"/>
  <c r="J41" i="9"/>
  <c r="J40" i="9"/>
  <c r="N281" i="10"/>
  <c r="L39" i="9"/>
  <c r="Z213" i="41"/>
  <c r="Z212" i="41"/>
  <c r="AA211" i="41" s="1"/>
  <c r="AA214" i="41" s="1"/>
  <c r="Z231" i="41"/>
  <c r="AB216" i="37"/>
  <c r="AB215" i="37" s="1"/>
  <c r="AC214" i="37" s="1"/>
  <c r="W199" i="37"/>
  <c r="W198" i="37"/>
  <c r="W197" i="37"/>
  <c r="X196" i="37" s="1"/>
  <c r="AB217" i="37"/>
  <c r="AA234" i="37"/>
  <c r="AA233" i="37" s="1"/>
  <c r="AB232" i="37" s="1"/>
  <c r="AO390" i="39"/>
  <c r="Z230" i="41"/>
  <c r="AA229" i="41" s="1"/>
  <c r="AA231" i="41" s="1"/>
  <c r="AT68" i="46"/>
  <c r="AT56" i="46" s="1"/>
  <c r="AU62" i="46"/>
  <c r="AV59" i="46"/>
  <c r="AU65" i="46"/>
  <c r="AU53" i="46" s="1"/>
  <c r="D168" i="2"/>
  <c r="N100" i="2"/>
  <c r="N168" i="2"/>
  <c r="D100" i="2"/>
  <c r="N33" i="2"/>
  <c r="F168" i="2"/>
  <c r="D33" i="2"/>
  <c r="I100" i="2"/>
  <c r="I168" i="2"/>
  <c r="F100" i="2"/>
  <c r="I33" i="2"/>
  <c r="E33" i="2"/>
  <c r="M100" i="2"/>
  <c r="J33" i="2"/>
  <c r="L100" i="2"/>
  <c r="L33" i="2"/>
  <c r="F33" i="2"/>
  <c r="J100" i="2"/>
  <c r="G100" i="2"/>
  <c r="H168" i="2"/>
  <c r="K168" i="2"/>
  <c r="K33" i="2"/>
  <c r="M168" i="2"/>
  <c r="H33" i="2"/>
  <c r="M33" i="2"/>
  <c r="G33" i="2"/>
  <c r="J168" i="2"/>
  <c r="E168" i="2"/>
  <c r="G168" i="2"/>
  <c r="K100" i="2"/>
  <c r="L168" i="2"/>
  <c r="E100" i="2"/>
  <c r="H100" i="2"/>
  <c r="D18" i="5"/>
  <c r="O99" i="2"/>
  <c r="O167" i="2"/>
  <c r="H19" i="5"/>
  <c r="F19" i="5"/>
  <c r="AT69" i="46"/>
  <c r="AT57" i="46" s="1"/>
  <c r="AU63" i="46"/>
  <c r="AS100" i="46"/>
  <c r="AS88" i="46" s="1"/>
  <c r="AT94" i="46"/>
  <c r="AU60" i="46"/>
  <c r="AT66" i="46"/>
  <c r="AT54" i="46" s="1"/>
  <c r="AU96" i="46"/>
  <c r="AT102" i="46"/>
  <c r="AT90" i="46" s="1"/>
  <c r="AU103" i="46"/>
  <c r="AU91" i="46" s="1"/>
  <c r="AV97" i="46"/>
  <c r="AU101" i="46"/>
  <c r="AU89" i="46" s="1"/>
  <c r="AV95" i="46"/>
  <c r="AU99" i="46"/>
  <c r="AU87" i="46" s="1"/>
  <c r="AV93" i="46"/>
  <c r="AU67" i="46"/>
  <c r="AU55" i="46" s="1"/>
  <c r="AV61" i="46"/>
  <c r="AT37" i="46"/>
  <c r="AT25" i="46" s="1"/>
  <c r="AU31" i="46"/>
  <c r="AU28" i="46"/>
  <c r="AT34" i="46"/>
  <c r="AT22" i="46" s="1"/>
  <c r="AU30" i="46"/>
  <c r="AT36" i="46"/>
  <c r="AT24" i="46" s="1"/>
  <c r="AT33" i="46"/>
  <c r="AT21" i="46" s="1"/>
  <c r="AU27" i="46"/>
  <c r="AT35" i="46"/>
  <c r="AT23" i="46" s="1"/>
  <c r="AU29" i="46"/>
  <c r="S135" i="10"/>
  <c r="P468" i="10"/>
  <c r="Q480" i="10"/>
  <c r="Q474" i="10"/>
  <c r="S479" i="10"/>
  <c r="L114" i="9"/>
  <c r="L113" i="9"/>
  <c r="N32" i="37"/>
  <c r="N34" i="37" s="1"/>
  <c r="I18" i="42"/>
  <c r="I25" i="42" s="1"/>
  <c r="K435" i="39"/>
  <c r="K436" i="39" s="1"/>
  <c r="J46" i="9"/>
  <c r="J18" i="9" s="1"/>
  <c r="M476" i="10"/>
  <c r="K246" i="39"/>
  <c r="K447" i="39" s="1"/>
  <c r="O19" i="41"/>
  <c r="N32" i="41"/>
  <c r="N34" i="41" s="1"/>
  <c r="N20" i="41"/>
  <c r="J447" i="35"/>
  <c r="J445" i="35"/>
  <c r="O374" i="39"/>
  <c r="P96" i="42" s="1"/>
  <c r="O375" i="39"/>
  <c r="M160" i="39"/>
  <c r="M190" i="39" s="1"/>
  <c r="M142" i="39"/>
  <c r="M172" i="39" s="1"/>
  <c r="M147" i="39"/>
  <c r="M177" i="39" s="1"/>
  <c r="M159" i="39"/>
  <c r="M189" i="39" s="1"/>
  <c r="M161" i="39"/>
  <c r="M191" i="39" s="1"/>
  <c r="M240" i="39"/>
  <c r="K15" i="42" s="1"/>
  <c r="K16" i="42" s="1"/>
  <c r="L242" i="39"/>
  <c r="M158" i="39"/>
  <c r="M188" i="39" s="1"/>
  <c r="I18" i="38"/>
  <c r="I19" i="38" s="1"/>
  <c r="K435" i="35"/>
  <c r="K436" i="35" s="1"/>
  <c r="M140" i="41"/>
  <c r="M145" i="41" s="1"/>
  <c r="M107" i="41"/>
  <c r="M111" i="41" s="1"/>
  <c r="M173" i="41"/>
  <c r="M177" i="41" s="1"/>
  <c r="M58" i="41"/>
  <c r="N54" i="41"/>
  <c r="Q90" i="39"/>
  <c r="R39" i="39"/>
  <c r="K246" i="35"/>
  <c r="K447" i="35" s="1"/>
  <c r="N54" i="37"/>
  <c r="M175" i="37"/>
  <c r="M179" i="37" s="1"/>
  <c r="M107" i="37"/>
  <c r="M111" i="37" s="1"/>
  <c r="M58" i="37"/>
  <c r="M141" i="37"/>
  <c r="M146" i="37" s="1"/>
  <c r="Q90" i="35"/>
  <c r="R39" i="35"/>
  <c r="O19" i="37"/>
  <c r="N20" i="37"/>
  <c r="Q236" i="39"/>
  <c r="Q236" i="35"/>
  <c r="J15" i="42"/>
  <c r="J16" i="42" s="1"/>
  <c r="N239" i="35"/>
  <c r="L14" i="38" s="1"/>
  <c r="L244" i="39"/>
  <c r="J18" i="42" s="1"/>
  <c r="J25" i="42" s="1"/>
  <c r="M161" i="35"/>
  <c r="M191" i="35" s="1"/>
  <c r="M166" i="39"/>
  <c r="M196" i="39" s="1"/>
  <c r="L200" i="39"/>
  <c r="M141" i="35"/>
  <c r="M171" i="35" s="1"/>
  <c r="J448" i="35"/>
  <c r="M140" i="39"/>
  <c r="M170" i="39" s="1"/>
  <c r="M144" i="39"/>
  <c r="M174" i="39" s="1"/>
  <c r="M149" i="39"/>
  <c r="M179" i="39" s="1"/>
  <c r="L244" i="35"/>
  <c r="J18" i="38" s="1"/>
  <c r="J25" i="38" s="1"/>
  <c r="M154" i="39"/>
  <c r="M184" i="39" s="1"/>
  <c r="M145" i="39"/>
  <c r="M175" i="39" s="1"/>
  <c r="M156" i="39"/>
  <c r="M186" i="39" s="1"/>
  <c r="M148" i="39"/>
  <c r="M178" i="39" s="1"/>
  <c r="O251" i="35"/>
  <c r="M72" i="38" s="1"/>
  <c r="M141" i="39"/>
  <c r="M171" i="39" s="1"/>
  <c r="M165" i="39"/>
  <c r="M195" i="39" s="1"/>
  <c r="M146" i="39"/>
  <c r="M176" i="39" s="1"/>
  <c r="M151" i="39"/>
  <c r="M181" i="39" s="1"/>
  <c r="M167" i="39"/>
  <c r="M197" i="39" s="1"/>
  <c r="M146" i="35"/>
  <c r="M176" i="35" s="1"/>
  <c r="L242" i="35"/>
  <c r="M163" i="39"/>
  <c r="M193" i="39" s="1"/>
  <c r="M162" i="39"/>
  <c r="M192" i="39" s="1"/>
  <c r="M153" i="39"/>
  <c r="M183" i="39" s="1"/>
  <c r="M152" i="39"/>
  <c r="M182" i="39" s="1"/>
  <c r="M155" i="39"/>
  <c r="M185" i="39" s="1"/>
  <c r="M158" i="35"/>
  <c r="M188" i="35" s="1"/>
  <c r="K203" i="35"/>
  <c r="I30" i="38" s="1"/>
  <c r="M240" i="35"/>
  <c r="K15" i="38" s="1"/>
  <c r="K16" i="38" s="1"/>
  <c r="N103" i="35"/>
  <c r="N167" i="35" s="1"/>
  <c r="N197" i="35" s="1"/>
  <c r="L90" i="38"/>
  <c r="P109" i="39"/>
  <c r="P109" i="35"/>
  <c r="P231" i="39"/>
  <c r="P231" i="35"/>
  <c r="L70" i="38"/>
  <c r="L74" i="38" s="1"/>
  <c r="N340" i="35"/>
  <c r="N254" i="35"/>
  <c r="N339" i="35"/>
  <c r="O251" i="39"/>
  <c r="M72" i="42" s="1"/>
  <c r="P112" i="39"/>
  <c r="P112" i="35"/>
  <c r="M429" i="35"/>
  <c r="M427" i="35" s="1"/>
  <c r="M431" i="35"/>
  <c r="M341" i="35"/>
  <c r="M152" i="35"/>
  <c r="M182" i="35" s="1"/>
  <c r="M165" i="35"/>
  <c r="M195" i="35" s="1"/>
  <c r="O232" i="39"/>
  <c r="O249" i="39"/>
  <c r="O428" i="39"/>
  <c r="O433" i="39" s="1"/>
  <c r="P106" i="39"/>
  <c r="P106" i="35"/>
  <c r="P132" i="35"/>
  <c r="P132" i="39"/>
  <c r="P226" i="39"/>
  <c r="P226" i="35"/>
  <c r="P107" i="39"/>
  <c r="P107" i="35"/>
  <c r="P126" i="39"/>
  <c r="P126" i="35"/>
  <c r="M153" i="35"/>
  <c r="M183" i="35" s="1"/>
  <c r="M163" i="35"/>
  <c r="M193" i="35" s="1"/>
  <c r="O201" i="35"/>
  <c r="O250" i="35"/>
  <c r="M71" i="38" s="1"/>
  <c r="P230" i="39"/>
  <c r="P230" i="35"/>
  <c r="P114" i="39"/>
  <c r="P114" i="35"/>
  <c r="P124" i="39"/>
  <c r="P124" i="35"/>
  <c r="P127" i="35"/>
  <c r="P127" i="39"/>
  <c r="P227" i="39"/>
  <c r="P227" i="35"/>
  <c r="O232" i="35"/>
  <c r="O249" i="35"/>
  <c r="O428" i="35"/>
  <c r="O433" i="35" s="1"/>
  <c r="P105" i="39"/>
  <c r="P105" i="35"/>
  <c r="P130" i="39"/>
  <c r="P130" i="35"/>
  <c r="P123" i="39"/>
  <c r="P123" i="35"/>
  <c r="P229" i="39"/>
  <c r="P229" i="35"/>
  <c r="P228" i="39"/>
  <c r="P228" i="35"/>
  <c r="P113" i="39"/>
  <c r="P113" i="35"/>
  <c r="P118" i="39"/>
  <c r="P118" i="35"/>
  <c r="M166" i="35"/>
  <c r="M196" i="35" s="1"/>
  <c r="O252" i="39"/>
  <c r="M73" i="42" s="1"/>
  <c r="BL117" i="39"/>
  <c r="BL117" i="35"/>
  <c r="N340" i="39"/>
  <c r="N254" i="39"/>
  <c r="N339" i="39"/>
  <c r="L70" i="42"/>
  <c r="L74" i="42" s="1"/>
  <c r="P117" i="39"/>
  <c r="P117" i="35"/>
  <c r="P119" i="39"/>
  <c r="P119" i="35"/>
  <c r="P225" i="39"/>
  <c r="P225" i="35"/>
  <c r="AB125" i="39"/>
  <c r="AB125" i="35"/>
  <c r="P120" i="35"/>
  <c r="P120" i="39"/>
  <c r="P131" i="39"/>
  <c r="P131" i="35"/>
  <c r="M151" i="35"/>
  <c r="M181" i="35" s="1"/>
  <c r="M154" i="35"/>
  <c r="M184" i="35" s="1"/>
  <c r="O201" i="39"/>
  <c r="O250" i="39"/>
  <c r="M71" i="42" s="1"/>
  <c r="O252" i="35"/>
  <c r="M73" i="38" s="1"/>
  <c r="N286" i="10"/>
  <c r="N477" i="10" s="1"/>
  <c r="K42" i="9"/>
  <c r="P121" i="39"/>
  <c r="P121" i="35"/>
  <c r="P110" i="39"/>
  <c r="P110" i="35"/>
  <c r="P128" i="35"/>
  <c r="P128" i="39"/>
  <c r="P116" i="39"/>
  <c r="P116" i="35"/>
  <c r="P111" i="39"/>
  <c r="P111" i="35"/>
  <c r="M156" i="35"/>
  <c r="M186" i="35" s="1"/>
  <c r="N239" i="39"/>
  <c r="L14" i="42" s="1"/>
  <c r="M429" i="39"/>
  <c r="M427" i="39" s="1"/>
  <c r="M431" i="39"/>
  <c r="M341" i="39"/>
  <c r="Y196" i="41"/>
  <c r="Y195" i="41"/>
  <c r="M162" i="35"/>
  <c r="M192" i="35" s="1"/>
  <c r="M142" i="35"/>
  <c r="M172" i="35" s="1"/>
  <c r="M155" i="35"/>
  <c r="M185" i="35" s="1"/>
  <c r="M148" i="35"/>
  <c r="M178" i="35" s="1"/>
  <c r="M144" i="35"/>
  <c r="M174" i="35" s="1"/>
  <c r="M140" i="35"/>
  <c r="M170" i="35" s="1"/>
  <c r="M147" i="35"/>
  <c r="M177" i="35" s="1"/>
  <c r="M167" i="35"/>
  <c r="M197" i="35" s="1"/>
  <c r="M159" i="35"/>
  <c r="M189" i="35" s="1"/>
  <c r="M160" i="35"/>
  <c r="M190" i="35" s="1"/>
  <c r="M149" i="35"/>
  <c r="M179" i="35" s="1"/>
  <c r="Q375" i="35"/>
  <c r="Q374" i="35"/>
  <c r="R96" i="38" s="1"/>
  <c r="N103" i="39"/>
  <c r="N167" i="39" s="1"/>
  <c r="N197" i="39" s="1"/>
  <c r="O14" i="43"/>
  <c r="O15" i="43" s="1"/>
  <c r="O223" i="35"/>
  <c r="O223" i="39"/>
  <c r="H12" i="38"/>
  <c r="J354" i="35"/>
  <c r="J333" i="35" s="1"/>
  <c r="J354" i="39"/>
  <c r="J333" i="39" s="1"/>
  <c r="O14" i="44"/>
  <c r="O15" i="44" s="1"/>
  <c r="AG313" i="39"/>
  <c r="K203" i="39"/>
  <c r="I30" i="42" s="1"/>
  <c r="L137" i="39"/>
  <c r="L137" i="35"/>
  <c r="L9" i="38"/>
  <c r="L9" i="42"/>
  <c r="M266" i="39"/>
  <c r="M266" i="35"/>
  <c r="M314" i="39"/>
  <c r="M314" i="35"/>
  <c r="L136" i="35"/>
  <c r="L136" i="39"/>
  <c r="L270" i="39"/>
  <c r="J26" i="42" s="1"/>
  <c r="L280" i="39"/>
  <c r="J33" i="42" s="1"/>
  <c r="L281" i="39"/>
  <c r="J37" i="42" s="1"/>
  <c r="L269" i="39"/>
  <c r="J24" i="42" s="1"/>
  <c r="M18" i="43"/>
  <c r="M19" i="43"/>
  <c r="M20" i="43"/>
  <c r="M23" i="43"/>
  <c r="M24" i="43"/>
  <c r="M21" i="43"/>
  <c r="M22" i="43"/>
  <c r="M25" i="43"/>
  <c r="L319" i="35"/>
  <c r="L318" i="35"/>
  <c r="L320" i="35"/>
  <c r="L281" i="35"/>
  <c r="J37" i="38" s="1"/>
  <c r="L270" i="35"/>
  <c r="J26" i="38" s="1"/>
  <c r="L269" i="35"/>
  <c r="J24" i="38" s="1"/>
  <c r="L280" i="35"/>
  <c r="J33" i="38" s="1"/>
  <c r="M19" i="44"/>
  <c r="M22" i="44"/>
  <c r="M18" i="44"/>
  <c r="M23" i="44"/>
  <c r="M21" i="44"/>
  <c r="M25" i="44"/>
  <c r="M20" i="44"/>
  <c r="M24" i="44"/>
  <c r="L318" i="39"/>
  <c r="L319" i="39"/>
  <c r="L320" i="39"/>
  <c r="AL93" i="39"/>
  <c r="AM62" i="39"/>
  <c r="AN60" i="39"/>
  <c r="AN62" i="39" s="1"/>
  <c r="AL265" i="39"/>
  <c r="AM71" i="39"/>
  <c r="AO83" i="39"/>
  <c r="AO82" i="39"/>
  <c r="AO87" i="39" s="1"/>
  <c r="AP79" i="39"/>
  <c r="AO58" i="39"/>
  <c r="AP387" i="39" s="1"/>
  <c r="AP56" i="39"/>
  <c r="AO57" i="39"/>
  <c r="AP386" i="39" s="1"/>
  <c r="AI222" i="39"/>
  <c r="AM91" i="39"/>
  <c r="AJ432" i="39" s="1"/>
  <c r="AN70" i="39"/>
  <c r="AN72" i="39" s="1"/>
  <c r="AP42" i="39"/>
  <c r="AQ44" i="39" s="1"/>
  <c r="AQ41" i="39"/>
  <c r="AP43" i="39"/>
  <c r="AQ45" i="39" s="1"/>
  <c r="AO85" i="39"/>
  <c r="AP391" i="39" s="1"/>
  <c r="AP80" i="39"/>
  <c r="AP77" i="39"/>
  <c r="AQ76" i="39"/>
  <c r="AP78" i="39"/>
  <c r="AO68" i="39"/>
  <c r="AP389" i="39" s="1"/>
  <c r="AO67" i="39"/>
  <c r="AP388" i="39" s="1"/>
  <c r="AP66" i="39"/>
  <c r="AO47" i="39"/>
  <c r="AO52" i="39" s="1"/>
  <c r="AO48" i="39"/>
  <c r="AP384" i="39" s="1"/>
  <c r="AN86" i="39"/>
  <c r="AN94" i="39"/>
  <c r="AN84" i="39"/>
  <c r="AN92" i="39"/>
  <c r="AN49" i="39"/>
  <c r="AO50" i="39"/>
  <c r="AP385" i="39" s="1"/>
  <c r="AN51" i="39"/>
  <c r="AI102" i="39"/>
  <c r="AL95" i="39"/>
  <c r="AH102" i="35"/>
  <c r="AF22" i="42"/>
  <c r="AE8" i="42"/>
  <c r="AJ22" i="41"/>
  <c r="AI21" i="41"/>
  <c r="AL61" i="35"/>
  <c r="AM51" i="35"/>
  <c r="AK95" i="35"/>
  <c r="AM49" i="35"/>
  <c r="AI265" i="35"/>
  <c r="AL84" i="35"/>
  <c r="AL92" i="35"/>
  <c r="AN77" i="35"/>
  <c r="AN78" i="35"/>
  <c r="AO76" i="35"/>
  <c r="AG22" i="38"/>
  <c r="AJ268" i="35"/>
  <c r="AO43" i="35"/>
  <c r="AP45" i="35" s="1"/>
  <c r="AP41" i="35"/>
  <c r="AO42" i="35"/>
  <c r="AP44" i="35" s="1"/>
  <c r="AJ21" i="37"/>
  <c r="AM441" i="39" s="1"/>
  <c r="AL441" i="35"/>
  <c r="AM82" i="35"/>
  <c r="AM83" i="35"/>
  <c r="AN390" i="35" s="1"/>
  <c r="AN79" i="35"/>
  <c r="AL94" i="35"/>
  <c r="AL86" i="35"/>
  <c r="AM60" i="35"/>
  <c r="AM61" i="35" s="1"/>
  <c r="AJ222" i="35"/>
  <c r="AL72" i="35"/>
  <c r="AK93" i="35"/>
  <c r="AN57" i="35"/>
  <c r="AO386" i="35" s="1"/>
  <c r="AN58" i="35"/>
  <c r="AO387" i="35" s="1"/>
  <c r="AO56" i="35"/>
  <c r="AH313" i="35"/>
  <c r="AM70" i="35"/>
  <c r="AM71" i="35" s="1"/>
  <c r="AF8" i="38"/>
  <c r="AN68" i="35"/>
  <c r="AO389" i="35" s="1"/>
  <c r="AO66" i="35"/>
  <c r="AN67" i="35"/>
  <c r="AO388" i="35" s="1"/>
  <c r="AK442" i="35"/>
  <c r="AI22" i="37"/>
  <c r="AL442" i="39" s="1"/>
  <c r="AN50" i="35"/>
  <c r="AO385" i="35" s="1"/>
  <c r="AL91" i="35"/>
  <c r="AI432" i="35" s="1"/>
  <c r="AN80" i="35"/>
  <c r="AM85" i="35"/>
  <c r="AN391" i="35" s="1"/>
  <c r="AN47" i="35"/>
  <c r="AN52" i="35" s="1"/>
  <c r="AN48" i="35"/>
  <c r="AO384" i="35" s="1"/>
  <c r="R271" i="10"/>
  <c r="R267" i="10"/>
  <c r="Q231" i="10"/>
  <c r="R266" i="10"/>
  <c r="Q292" i="10"/>
  <c r="N89" i="9" s="1"/>
  <c r="R269" i="10"/>
  <c r="R270" i="10"/>
  <c r="S276" i="10"/>
  <c r="R265" i="10"/>
  <c r="R469" i="10" s="1"/>
  <c r="Q272" i="10"/>
  <c r="Q470" i="10" s="1"/>
  <c r="Q481" i="10" s="1"/>
  <c r="P255" i="10"/>
  <c r="P279" i="10" s="1"/>
  <c r="R268" i="10"/>
  <c r="Q293" i="10"/>
  <c r="N90" i="9" s="1"/>
  <c r="BN147" i="10"/>
  <c r="Y84" i="10"/>
  <c r="Y83" i="10"/>
  <c r="N10" i="1"/>
  <c r="P15" i="1"/>
  <c r="N177" i="10"/>
  <c r="N207" i="10" s="1"/>
  <c r="K235" i="3"/>
  <c r="N192" i="10"/>
  <c r="N222" i="10" s="1"/>
  <c r="N191" i="10"/>
  <c r="N221" i="10" s="1"/>
  <c r="N176" i="10"/>
  <c r="N206" i="10" s="1"/>
  <c r="N196" i="10"/>
  <c r="N226" i="10" s="1"/>
  <c r="N171" i="10"/>
  <c r="N201" i="10" s="1"/>
  <c r="N190" i="10"/>
  <c r="N220" i="10" s="1"/>
  <c r="N188" i="10"/>
  <c r="N218" i="10" s="1"/>
  <c r="N182" i="10"/>
  <c r="N212" i="10" s="1"/>
  <c r="N175" i="10"/>
  <c r="N205" i="10" s="1"/>
  <c r="N181" i="10"/>
  <c r="N211" i="10" s="1"/>
  <c r="N166" i="10"/>
  <c r="N184" i="10"/>
  <c r="N214" i="10" s="1"/>
  <c r="N186" i="10"/>
  <c r="N216" i="10" s="1"/>
  <c r="N172" i="10"/>
  <c r="N202" i="10" s="1"/>
  <c r="N195" i="10"/>
  <c r="N225" i="10" s="1"/>
  <c r="N183" i="10"/>
  <c r="N213" i="10" s="1"/>
  <c r="N174" i="10"/>
  <c r="N204" i="10" s="1"/>
  <c r="N197" i="10"/>
  <c r="N227" i="10" s="1"/>
  <c r="N193" i="10"/>
  <c r="N223" i="10" s="1"/>
  <c r="N179" i="10"/>
  <c r="N209" i="10" s="1"/>
  <c r="N178" i="10"/>
  <c r="N208" i="10" s="1"/>
  <c r="N167" i="10"/>
  <c r="N189" i="10"/>
  <c r="N219" i="10" s="1"/>
  <c r="N170" i="10"/>
  <c r="N200" i="10" s="1"/>
  <c r="M238" i="3"/>
  <c r="M237" i="3" s="1"/>
  <c r="N236" i="3" s="1"/>
  <c r="N238" i="3" s="1"/>
  <c r="K115" i="9"/>
  <c r="K66" i="3" s="1"/>
  <c r="M220" i="3"/>
  <c r="M221" i="3"/>
  <c r="M202" i="3"/>
  <c r="M203" i="3"/>
  <c r="M10" i="9"/>
  <c r="L58" i="3"/>
  <c r="L62" i="3" s="1"/>
  <c r="K145" i="3"/>
  <c r="K150" i="3" s="1"/>
  <c r="K179" i="3"/>
  <c r="K183" i="3" s="1"/>
  <c r="K111" i="3"/>
  <c r="K115" i="3" s="1"/>
  <c r="M414" i="10"/>
  <c r="M417" i="10" s="1"/>
  <c r="Q25" i="3"/>
  <c r="W57" i="10"/>
  <c r="Q26" i="3"/>
  <c r="X77" i="10"/>
  <c r="X68" i="10"/>
  <c r="V99" i="10"/>
  <c r="W58" i="10"/>
  <c r="Q294" i="10"/>
  <c r="N91" i="9" s="1"/>
  <c r="P382" i="10"/>
  <c r="P381" i="10"/>
  <c r="M88" i="9"/>
  <c r="M92" i="9" s="1"/>
  <c r="P296" i="10"/>
  <c r="P472" i="10" s="1"/>
  <c r="V101" i="10"/>
  <c r="X53" i="10"/>
  <c r="X54" i="10"/>
  <c r="Y66" i="10"/>
  <c r="Y68" i="10" s="1"/>
  <c r="W97" i="10"/>
  <c r="T473" i="10" s="1"/>
  <c r="X56" i="10"/>
  <c r="W98" i="10"/>
  <c r="W90" i="10"/>
  <c r="X88" i="10"/>
  <c r="X93" i="10" s="1"/>
  <c r="X89" i="10"/>
  <c r="Z116" i="10" s="1"/>
  <c r="Z82" i="10"/>
  <c r="AA62" i="10"/>
  <c r="Z64" i="10"/>
  <c r="Z63" i="10"/>
  <c r="Q291" i="10"/>
  <c r="Y49" i="10"/>
  <c r="Z51" i="10" s="1"/>
  <c r="Z47" i="10"/>
  <c r="Y48" i="10"/>
  <c r="Z50" i="10" s="1"/>
  <c r="W55" i="10"/>
  <c r="Y76" i="10"/>
  <c r="Y78" i="10" s="1"/>
  <c r="O383" i="10"/>
  <c r="R310" i="10"/>
  <c r="O15" i="9" s="1"/>
  <c r="X91" i="10"/>
  <c r="Z117" i="10" s="1"/>
  <c r="W100" i="10"/>
  <c r="W92" i="10"/>
  <c r="Z73" i="10"/>
  <c r="Z74" i="10"/>
  <c r="AA72" i="10"/>
  <c r="M21" i="6"/>
  <c r="M19" i="6"/>
  <c r="M25" i="6"/>
  <c r="M20" i="6"/>
  <c r="M24" i="6"/>
  <c r="M22" i="6"/>
  <c r="M18" i="6"/>
  <c r="N45" i="10"/>
  <c r="M96" i="10"/>
  <c r="Q355" i="10"/>
  <c r="R254" i="10"/>
  <c r="M29" i="1"/>
  <c r="L35" i="1"/>
  <c r="L23" i="1" s="1"/>
  <c r="M34" i="1"/>
  <c r="M22" i="1" s="1"/>
  <c r="N28" i="1"/>
  <c r="L108" i="9"/>
  <c r="L11" i="9"/>
  <c r="O31" i="1"/>
  <c r="N37" i="1"/>
  <c r="N25" i="1" s="1"/>
  <c r="M20" i="1"/>
  <c r="M90" i="42" s="1"/>
  <c r="N15" i="6"/>
  <c r="K375" i="10"/>
  <c r="H50" i="9"/>
  <c r="BQ132" i="10"/>
  <c r="M230" i="10"/>
  <c r="M233" i="10" s="1"/>
  <c r="J23" i="9" s="1"/>
  <c r="M36" i="1"/>
  <c r="M24" i="1" s="1"/>
  <c r="N30" i="1"/>
  <c r="N308" i="10"/>
  <c r="N356" i="10"/>
  <c r="O32" i="2"/>
  <c r="O280" i="10"/>
  <c r="BB307" i="10"/>
  <c r="Q14" i="6"/>
  <c r="O24" i="3"/>
  <c r="P23" i="3"/>
  <c r="M27" i="1"/>
  <c r="L33" i="1"/>
  <c r="L21" i="1" s="1"/>
  <c r="O426" i="10" s="1"/>
  <c r="M360" i="10"/>
  <c r="M362" i="10"/>
  <c r="M361" i="10"/>
  <c r="I16" i="2" l="1"/>
  <c r="I77" i="9" s="1"/>
  <c r="I63" i="9"/>
  <c r="I66" i="9" s="1"/>
  <c r="I68" i="9" s="1"/>
  <c r="M457" i="10"/>
  <c r="J65" i="9" s="1"/>
  <c r="J60" i="9"/>
  <c r="K59" i="9"/>
  <c r="J56" i="9"/>
  <c r="K62" i="9"/>
  <c r="K57" i="9"/>
  <c r="K58" i="9"/>
  <c r="M452" i="10"/>
  <c r="J61" i="9"/>
  <c r="Q425" i="10"/>
  <c r="L38" i="3"/>
  <c r="J44" i="9"/>
  <c r="J48" i="9" s="1"/>
  <c r="M396" i="10" s="1"/>
  <c r="L484" i="10"/>
  <c r="M39" i="9"/>
  <c r="L487" i="10"/>
  <c r="N282" i="10"/>
  <c r="K40" i="9"/>
  <c r="K41" i="9"/>
  <c r="O281" i="10"/>
  <c r="L483" i="10"/>
  <c r="AA232" i="41"/>
  <c r="AA213" i="41"/>
  <c r="AA212" i="41" s="1"/>
  <c r="AB211" i="41" s="1"/>
  <c r="AB214" i="41" s="1"/>
  <c r="L396" i="10"/>
  <c r="L375" i="10" s="1"/>
  <c r="AB234" i="37"/>
  <c r="AB235" i="37"/>
  <c r="AB233" i="37" s="1"/>
  <c r="AC232" i="37" s="1"/>
  <c r="AC235" i="37" s="1"/>
  <c r="AC233" i="37" s="1"/>
  <c r="AD232" i="37" s="1"/>
  <c r="AC216" i="37"/>
  <c r="AC217" i="37"/>
  <c r="AC215" i="37" s="1"/>
  <c r="AD214" i="37" s="1"/>
  <c r="O373" i="39"/>
  <c r="P95" i="42" s="1"/>
  <c r="P97" i="42" s="1"/>
  <c r="P62" i="41" s="1"/>
  <c r="X198" i="37"/>
  <c r="X197" i="37" s="1"/>
  <c r="Y196" i="37" s="1"/>
  <c r="X199" i="37"/>
  <c r="AP390" i="39"/>
  <c r="AA230" i="41"/>
  <c r="AB229" i="41" s="1"/>
  <c r="AB231" i="41" s="1"/>
  <c r="Y194" i="41"/>
  <c r="Z193" i="41" s="1"/>
  <c r="Z195" i="41" s="1"/>
  <c r="Q373" i="35"/>
  <c r="R95" i="38" s="1"/>
  <c r="R97" i="38" s="1"/>
  <c r="R62" i="37" s="1"/>
  <c r="AU68" i="46"/>
  <c r="AU56" i="46" s="1"/>
  <c r="AV62" i="46"/>
  <c r="AV65" i="46"/>
  <c r="AV53" i="46" s="1"/>
  <c r="AW59" i="46"/>
  <c r="AV63" i="46"/>
  <c r="AU69" i="46"/>
  <c r="AU57" i="46" s="1"/>
  <c r="N169" i="2"/>
  <c r="D101" i="2"/>
  <c r="D34" i="2"/>
  <c r="I34" i="2"/>
  <c r="N34" i="2"/>
  <c r="F169" i="2"/>
  <c r="I101" i="2"/>
  <c r="I169" i="2"/>
  <c r="F101" i="2"/>
  <c r="N101" i="2"/>
  <c r="D169" i="2"/>
  <c r="L101" i="2"/>
  <c r="E34" i="2"/>
  <c r="G34" i="2"/>
  <c r="K169" i="2"/>
  <c r="G169" i="2"/>
  <c r="L34" i="2"/>
  <c r="J169" i="2"/>
  <c r="H34" i="2"/>
  <c r="K34" i="2"/>
  <c r="H169" i="2"/>
  <c r="M34" i="2"/>
  <c r="M101" i="2"/>
  <c r="L169" i="2"/>
  <c r="J101" i="2"/>
  <c r="K101" i="2"/>
  <c r="G101" i="2"/>
  <c r="M169" i="2"/>
  <c r="J34" i="2"/>
  <c r="F34" i="2"/>
  <c r="E169" i="2"/>
  <c r="H101" i="2"/>
  <c r="E101" i="2"/>
  <c r="D19" i="5"/>
  <c r="F20" i="5"/>
  <c r="H20" i="5"/>
  <c r="O100" i="2"/>
  <c r="O168" i="2"/>
  <c r="AU94" i="46"/>
  <c r="AT100" i="46"/>
  <c r="AT88" i="46" s="1"/>
  <c r="AU66" i="46"/>
  <c r="AU54" i="46" s="1"/>
  <c r="AV60" i="46"/>
  <c r="AV101" i="46"/>
  <c r="AV89" i="46" s="1"/>
  <c r="AW95" i="46"/>
  <c r="AV103" i="46"/>
  <c r="AV91" i="46" s="1"/>
  <c r="AW97" i="46"/>
  <c r="AW93" i="46"/>
  <c r="AV99" i="46"/>
  <c r="AV87" i="46" s="1"/>
  <c r="AV96" i="46"/>
  <c r="AU102" i="46"/>
  <c r="AU90" i="46" s="1"/>
  <c r="AW61" i="46"/>
  <c r="AV67" i="46"/>
  <c r="AV55" i="46" s="1"/>
  <c r="AU33" i="46"/>
  <c r="AU21" i="46" s="1"/>
  <c r="AV27" i="46"/>
  <c r="AU36" i="46"/>
  <c r="AU24" i="46" s="1"/>
  <c r="AV30" i="46"/>
  <c r="AU34" i="46"/>
  <c r="AU22" i="46" s="1"/>
  <c r="AV28" i="46"/>
  <c r="AU35" i="46"/>
  <c r="AU23" i="46" s="1"/>
  <c r="AV29" i="46"/>
  <c r="AU37" i="46"/>
  <c r="AU25" i="46" s="1"/>
  <c r="AV31" i="46"/>
  <c r="T135" i="10"/>
  <c r="Q468" i="10"/>
  <c r="I50" i="9"/>
  <c r="R480" i="10"/>
  <c r="R474" i="10"/>
  <c r="T479" i="10"/>
  <c r="I19" i="42"/>
  <c r="I12" i="42" s="1"/>
  <c r="N160" i="35"/>
  <c r="N190" i="35" s="1"/>
  <c r="M114" i="9"/>
  <c r="M113" i="9"/>
  <c r="O32" i="37"/>
  <c r="O34" i="37" s="1"/>
  <c r="L435" i="35"/>
  <c r="L436" i="35" s="1"/>
  <c r="K46" i="9"/>
  <c r="K18" i="9" s="1"/>
  <c r="N476" i="10"/>
  <c r="K448" i="39"/>
  <c r="K444" i="39"/>
  <c r="K445" i="39"/>
  <c r="P19" i="41"/>
  <c r="O32" i="41"/>
  <c r="O34" i="41" s="1"/>
  <c r="O20" i="41"/>
  <c r="I25" i="38"/>
  <c r="M242" i="39"/>
  <c r="K444" i="35"/>
  <c r="K445" i="35"/>
  <c r="K448" i="35"/>
  <c r="N152" i="39"/>
  <c r="N182" i="39" s="1"/>
  <c r="M244" i="39"/>
  <c r="K18" i="42" s="1"/>
  <c r="K25" i="42" s="1"/>
  <c r="R236" i="39"/>
  <c r="R236" i="35"/>
  <c r="N158" i="35"/>
  <c r="N188" i="35" s="1"/>
  <c r="R90" i="39"/>
  <c r="S39" i="39"/>
  <c r="N161" i="35"/>
  <c r="N191" i="35" s="1"/>
  <c r="S39" i="35"/>
  <c r="R90" i="35"/>
  <c r="O54" i="41"/>
  <c r="N58" i="41"/>
  <c r="N140" i="41"/>
  <c r="N145" i="41" s="1"/>
  <c r="N173" i="41"/>
  <c r="N177" i="41" s="1"/>
  <c r="N107" i="41"/>
  <c r="N111" i="41" s="1"/>
  <c r="N142" i="35"/>
  <c r="N172" i="35" s="1"/>
  <c r="P19" i="37"/>
  <c r="P32" i="37" s="1"/>
  <c r="P34" i="37" s="1"/>
  <c r="O20" i="37"/>
  <c r="N144" i="35"/>
  <c r="N174" i="35" s="1"/>
  <c r="N58" i="37"/>
  <c r="N141" i="37"/>
  <c r="N146" i="37" s="1"/>
  <c r="O54" i="37"/>
  <c r="N107" i="37"/>
  <c r="N111" i="37" s="1"/>
  <c r="N175" i="37"/>
  <c r="N179" i="37" s="1"/>
  <c r="N141" i="35"/>
  <c r="N171" i="35" s="1"/>
  <c r="J19" i="42"/>
  <c r="J12" i="42" s="1"/>
  <c r="N240" i="35"/>
  <c r="L15" i="38" s="1"/>
  <c r="L16" i="38" s="1"/>
  <c r="L246" i="39"/>
  <c r="L448" i="39" s="1"/>
  <c r="O239" i="35"/>
  <c r="M14" i="38" s="1"/>
  <c r="L435" i="39"/>
  <c r="L436" i="39" s="1"/>
  <c r="M242" i="35"/>
  <c r="L246" i="35"/>
  <c r="L445" i="35" s="1"/>
  <c r="M244" i="35"/>
  <c r="K18" i="38" s="1"/>
  <c r="M200" i="39"/>
  <c r="N151" i="39"/>
  <c r="N181" i="39" s="1"/>
  <c r="N149" i="35"/>
  <c r="N179" i="35" s="1"/>
  <c r="N147" i="35"/>
  <c r="N177" i="35" s="1"/>
  <c r="N166" i="35"/>
  <c r="N196" i="35" s="1"/>
  <c r="N140" i="35"/>
  <c r="N170" i="35" s="1"/>
  <c r="N148" i="35"/>
  <c r="N178" i="35" s="1"/>
  <c r="N165" i="35"/>
  <c r="N195" i="35" s="1"/>
  <c r="N156" i="39"/>
  <c r="N186" i="39" s="1"/>
  <c r="N155" i="35"/>
  <c r="N185" i="35" s="1"/>
  <c r="N162" i="35"/>
  <c r="N192" i="35" s="1"/>
  <c r="N153" i="35"/>
  <c r="N183" i="35" s="1"/>
  <c r="N154" i="35"/>
  <c r="N184" i="35" s="1"/>
  <c r="N159" i="35"/>
  <c r="N189" i="35" s="1"/>
  <c r="N145" i="35"/>
  <c r="N175" i="35" s="1"/>
  <c r="N146" i="35"/>
  <c r="N176" i="35" s="1"/>
  <c r="N156" i="35"/>
  <c r="N186" i="35" s="1"/>
  <c r="N151" i="35"/>
  <c r="N181" i="35" s="1"/>
  <c r="N148" i="39"/>
  <c r="N178" i="39" s="1"/>
  <c r="N163" i="35"/>
  <c r="N193" i="35" s="1"/>
  <c r="N152" i="35"/>
  <c r="N182" i="35" s="1"/>
  <c r="O239" i="39"/>
  <c r="M14" i="42" s="1"/>
  <c r="P252" i="35"/>
  <c r="N73" i="38" s="1"/>
  <c r="Q111" i="39"/>
  <c r="Q111" i="35"/>
  <c r="Q116" i="39"/>
  <c r="Q116" i="35"/>
  <c r="Q227" i="39"/>
  <c r="Q227" i="35"/>
  <c r="N431" i="35"/>
  <c r="N341" i="35"/>
  <c r="N429" i="35"/>
  <c r="N427" i="35" s="1"/>
  <c r="Q117" i="39"/>
  <c r="Q117" i="35"/>
  <c r="Q230" i="39"/>
  <c r="Q230" i="35"/>
  <c r="Q110" i="35"/>
  <c r="Q110" i="39"/>
  <c r="P251" i="35"/>
  <c r="N72" i="38" s="1"/>
  <c r="Q126" i="39"/>
  <c r="Q126" i="35"/>
  <c r="Q112" i="39"/>
  <c r="Q112" i="35"/>
  <c r="Q231" i="39"/>
  <c r="Q231" i="35"/>
  <c r="P251" i="39"/>
  <c r="N72" i="42" s="1"/>
  <c r="Q121" i="39"/>
  <c r="Q121" i="35"/>
  <c r="P250" i="39"/>
  <c r="N71" i="42" s="1"/>
  <c r="Q130" i="35"/>
  <c r="Q130" i="39"/>
  <c r="Q228" i="35"/>
  <c r="Q228" i="39"/>
  <c r="Q132" i="39"/>
  <c r="Q132" i="35"/>
  <c r="Q229" i="35"/>
  <c r="Q229" i="39"/>
  <c r="Q105" i="39"/>
  <c r="Q105" i="35"/>
  <c r="O340" i="35"/>
  <c r="M70" i="38"/>
  <c r="M74" i="38" s="1"/>
  <c r="O254" i="35"/>
  <c r="O339" i="35"/>
  <c r="O254" i="39"/>
  <c r="O340" i="39"/>
  <c r="O339" i="39"/>
  <c r="M70" i="42"/>
  <c r="M74" i="42" s="1"/>
  <c r="Q109" i="39"/>
  <c r="Q109" i="35"/>
  <c r="N429" i="39"/>
  <c r="N427" i="39" s="1"/>
  <c r="N431" i="39"/>
  <c r="N341" i="39"/>
  <c r="Q123" i="39"/>
  <c r="Q123" i="35"/>
  <c r="Q128" i="39"/>
  <c r="Q128" i="35"/>
  <c r="P232" i="39"/>
  <c r="P428" i="39"/>
  <c r="P433" i="39" s="1"/>
  <c r="P249" i="39"/>
  <c r="Q226" i="39"/>
  <c r="Q226" i="35"/>
  <c r="M200" i="35"/>
  <c r="P201" i="35"/>
  <c r="Q225" i="39"/>
  <c r="Q225" i="35"/>
  <c r="Q131" i="39"/>
  <c r="Q131" i="35"/>
  <c r="Q106" i="39"/>
  <c r="Q106" i="35"/>
  <c r="Q118" i="39"/>
  <c r="Q118" i="35"/>
  <c r="AC125" i="39"/>
  <c r="AC125" i="35"/>
  <c r="Q114" i="39"/>
  <c r="Q114" i="35"/>
  <c r="P428" i="35"/>
  <c r="P433" i="35" s="1"/>
  <c r="P232" i="35"/>
  <c r="P249" i="35"/>
  <c r="P252" i="39"/>
  <c r="N73" i="42" s="1"/>
  <c r="Q124" i="39"/>
  <c r="Q124" i="35"/>
  <c r="Q127" i="35"/>
  <c r="Q127" i="39"/>
  <c r="P201" i="39"/>
  <c r="P250" i="35"/>
  <c r="N71" i="38" s="1"/>
  <c r="Q113" i="39"/>
  <c r="Q113" i="35"/>
  <c r="Q119" i="39"/>
  <c r="Q119" i="35"/>
  <c r="O286" i="10"/>
  <c r="O477" i="10" s="1"/>
  <c r="L42" i="9"/>
  <c r="BM117" i="39"/>
  <c r="BM117" i="35"/>
  <c r="Q120" i="39"/>
  <c r="Q120" i="35"/>
  <c r="Q107" i="39"/>
  <c r="Q107" i="35"/>
  <c r="N240" i="39"/>
  <c r="L15" i="42" s="1"/>
  <c r="L16" i="42" s="1"/>
  <c r="N162" i="39"/>
  <c r="N192" i="39" s="1"/>
  <c r="N158" i="39"/>
  <c r="N188" i="39" s="1"/>
  <c r="J19" i="38"/>
  <c r="L354" i="35" s="1"/>
  <c r="L333" i="35" s="1"/>
  <c r="O103" i="35"/>
  <c r="O152" i="35" s="1"/>
  <c r="O182" i="35" s="1"/>
  <c r="N161" i="39"/>
  <c r="N191" i="39" s="1"/>
  <c r="N147" i="39"/>
  <c r="N177" i="39" s="1"/>
  <c r="N142" i="39"/>
  <c r="N172" i="39" s="1"/>
  <c r="Q255" i="10"/>
  <c r="Q279" i="10" s="1"/>
  <c r="P223" i="39"/>
  <c r="M90" i="38"/>
  <c r="N141" i="39"/>
  <c r="N171" i="39" s="1"/>
  <c r="N155" i="39"/>
  <c r="N185" i="39" s="1"/>
  <c r="N144" i="39"/>
  <c r="N174" i="39" s="1"/>
  <c r="P14" i="43"/>
  <c r="P15" i="43" s="1"/>
  <c r="N145" i="39"/>
  <c r="N175" i="39" s="1"/>
  <c r="N159" i="39"/>
  <c r="N189" i="39" s="1"/>
  <c r="N160" i="39"/>
  <c r="N190" i="39" s="1"/>
  <c r="N163" i="39"/>
  <c r="N193" i="39" s="1"/>
  <c r="AH313" i="39"/>
  <c r="O103" i="39"/>
  <c r="O156" i="39" s="1"/>
  <c r="O186" i="39" s="1"/>
  <c r="I12" i="38"/>
  <c r="K354" i="39"/>
  <c r="K333" i="39" s="1"/>
  <c r="K354" i="35"/>
  <c r="K333" i="35" s="1"/>
  <c r="N153" i="39"/>
  <c r="N183" i="39" s="1"/>
  <c r="N166" i="39"/>
  <c r="N196" i="39" s="1"/>
  <c r="N165" i="39"/>
  <c r="N195" i="39" s="1"/>
  <c r="N154" i="39"/>
  <c r="N184" i="39" s="1"/>
  <c r="N146" i="39"/>
  <c r="N176" i="39" s="1"/>
  <c r="N140" i="39"/>
  <c r="N170" i="39" s="1"/>
  <c r="N149" i="39"/>
  <c r="N179" i="39" s="1"/>
  <c r="P14" i="44"/>
  <c r="P15" i="44" s="1"/>
  <c r="P223" i="35"/>
  <c r="L203" i="35"/>
  <c r="J30" i="38" s="1"/>
  <c r="L203" i="39"/>
  <c r="J30" i="42" s="1"/>
  <c r="M280" i="35"/>
  <c r="K33" i="38" s="1"/>
  <c r="M270" i="35"/>
  <c r="K26" i="38" s="1"/>
  <c r="M269" i="35"/>
  <c r="K24" i="38" s="1"/>
  <c r="M281" i="35"/>
  <c r="K37" i="38" s="1"/>
  <c r="M270" i="39"/>
  <c r="K26" i="42" s="1"/>
  <c r="M269" i="39"/>
  <c r="K24" i="42" s="1"/>
  <c r="M280" i="39"/>
  <c r="K33" i="42" s="1"/>
  <c r="M281" i="39"/>
  <c r="K37" i="42" s="1"/>
  <c r="M9" i="38"/>
  <c r="M9" i="42"/>
  <c r="M319" i="35"/>
  <c r="M318" i="35"/>
  <c r="M320" i="35"/>
  <c r="N24" i="43"/>
  <c r="N20" i="43"/>
  <c r="N19" i="43"/>
  <c r="N21" i="43"/>
  <c r="N25" i="43"/>
  <c r="N23" i="43"/>
  <c r="N18" i="43"/>
  <c r="N22" i="43"/>
  <c r="N266" i="39"/>
  <c r="N314" i="39"/>
  <c r="N266" i="35"/>
  <c r="N314" i="35"/>
  <c r="M137" i="35"/>
  <c r="M137" i="39"/>
  <c r="M136" i="35"/>
  <c r="M136" i="39"/>
  <c r="M319" i="39"/>
  <c r="M318" i="39"/>
  <c r="M320" i="39"/>
  <c r="N23" i="44"/>
  <c r="N25" i="44"/>
  <c r="N20" i="44"/>
  <c r="N18" i="44"/>
  <c r="N24" i="44"/>
  <c r="N22" i="44"/>
  <c r="N21" i="44"/>
  <c r="N19" i="44"/>
  <c r="AN71" i="39"/>
  <c r="AN61" i="39"/>
  <c r="AO49" i="39"/>
  <c r="AO51" i="39"/>
  <c r="AM95" i="39"/>
  <c r="AN91" i="39"/>
  <c r="AK432" i="39" s="1"/>
  <c r="AM93" i="39"/>
  <c r="AP85" i="39"/>
  <c r="AQ391" i="39" s="1"/>
  <c r="AQ80" i="39"/>
  <c r="AP82" i="39"/>
  <c r="AP87" i="39" s="1"/>
  <c r="AP83" i="39"/>
  <c r="AQ79" i="39"/>
  <c r="AQ43" i="39"/>
  <c r="AR45" i="39" s="1"/>
  <c r="AR41" i="39"/>
  <c r="AQ42" i="39"/>
  <c r="AR44" i="39" s="1"/>
  <c r="AJ102" i="39"/>
  <c r="AP48" i="39"/>
  <c r="AQ384" i="39" s="1"/>
  <c r="AP47" i="39"/>
  <c r="AP52" i="39" s="1"/>
  <c r="AR76" i="39"/>
  <c r="AQ77" i="39"/>
  <c r="AQ78" i="39"/>
  <c r="AP50" i="39"/>
  <c r="AQ385" i="39" s="1"/>
  <c r="AO94" i="39"/>
  <c r="AO86" i="39"/>
  <c r="AO60" i="39"/>
  <c r="AO62" i="39" s="1"/>
  <c r="AJ222" i="39"/>
  <c r="AM265" i="39"/>
  <c r="AP67" i="39"/>
  <c r="AQ388" i="39" s="1"/>
  <c r="AQ66" i="39"/>
  <c r="AP68" i="39"/>
  <c r="AQ389" i="39" s="1"/>
  <c r="AP57" i="39"/>
  <c r="AQ386" i="39" s="1"/>
  <c r="AQ56" i="39"/>
  <c r="AP58" i="39"/>
  <c r="AQ387" i="39" s="1"/>
  <c r="AO70" i="39"/>
  <c r="AO84" i="39"/>
  <c r="AO92" i="39"/>
  <c r="AI102" i="35"/>
  <c r="AF8" i="42"/>
  <c r="AK22" i="41"/>
  <c r="AJ21" i="41"/>
  <c r="AG22" i="42"/>
  <c r="AM72" i="35"/>
  <c r="AM62" i="35"/>
  <c r="AL95" i="35"/>
  <c r="AM91" i="35"/>
  <c r="AJ432" i="35" s="1"/>
  <c r="AL93" i="35"/>
  <c r="AN51" i="35"/>
  <c r="AO68" i="35"/>
  <c r="AP389" i="35" s="1"/>
  <c r="AO67" i="35"/>
  <c r="AP388" i="35" s="1"/>
  <c r="AP66" i="35"/>
  <c r="AM92" i="35"/>
  <c r="AM84" i="35"/>
  <c r="AO57" i="35"/>
  <c r="AP386" i="35" s="1"/>
  <c r="AP56" i="35"/>
  <c r="AO58" i="35"/>
  <c r="AP387" i="35" s="1"/>
  <c r="AO48" i="35"/>
  <c r="AP384" i="35" s="1"/>
  <c r="AO47" i="35"/>
  <c r="AO52" i="35" s="1"/>
  <c r="AO79" i="35"/>
  <c r="AN82" i="35"/>
  <c r="AN87" i="35" s="1"/>
  <c r="AN83" i="35"/>
  <c r="AO390" i="35" s="1"/>
  <c r="AJ22" i="37"/>
  <c r="AM442" i="39" s="1"/>
  <c r="AL442" i="35"/>
  <c r="AP43" i="35"/>
  <c r="AQ45" i="35" s="1"/>
  <c r="AP42" i="35"/>
  <c r="AQ44" i="35" s="1"/>
  <c r="AQ41" i="35"/>
  <c r="AH22" i="38"/>
  <c r="AK268" i="35"/>
  <c r="AN49" i="35"/>
  <c r="AM86" i="35"/>
  <c r="AM94" i="35"/>
  <c r="AN60" i="35"/>
  <c r="AN62" i="35" s="1"/>
  <c r="AK222" i="35"/>
  <c r="AO50" i="35"/>
  <c r="AP385" i="35" s="1"/>
  <c r="AN85" i="35"/>
  <c r="AO391" i="35" s="1"/>
  <c r="AO80" i="35"/>
  <c r="AM441" i="35"/>
  <c r="AK21" i="37"/>
  <c r="AN441" i="39" s="1"/>
  <c r="AG8" i="38"/>
  <c r="AJ265" i="35"/>
  <c r="AN70" i="35"/>
  <c r="AN72" i="35" s="1"/>
  <c r="AI313" i="35"/>
  <c r="AM87" i="35"/>
  <c r="AO77" i="35"/>
  <c r="AP76" i="35"/>
  <c r="AO78" i="35"/>
  <c r="R231" i="10"/>
  <c r="T276" i="10"/>
  <c r="S267" i="10"/>
  <c r="S266" i="10"/>
  <c r="R292" i="10"/>
  <c r="O89" i="9" s="1"/>
  <c r="R272" i="10"/>
  <c r="R470" i="10" s="1"/>
  <c r="R481" i="10" s="1"/>
  <c r="BO147" i="10"/>
  <c r="S270" i="10"/>
  <c r="R293" i="10"/>
  <c r="O90" i="9" s="1"/>
  <c r="S268" i="10"/>
  <c r="S271" i="10"/>
  <c r="Z84" i="10"/>
  <c r="Z83" i="10"/>
  <c r="O10" i="1"/>
  <c r="Q223" i="35" s="1"/>
  <c r="Q15" i="1"/>
  <c r="L115" i="9"/>
  <c r="L66" i="3" s="1"/>
  <c r="L235" i="3"/>
  <c r="M235" i="3" s="1"/>
  <c r="N235" i="3" s="1"/>
  <c r="O235" i="3" s="1"/>
  <c r="P235" i="3" s="1"/>
  <c r="Q235" i="3" s="1"/>
  <c r="R235" i="3" s="1"/>
  <c r="S235" i="3" s="1"/>
  <c r="T235" i="3" s="1"/>
  <c r="U235" i="3" s="1"/>
  <c r="V235" i="3" s="1"/>
  <c r="W235" i="3" s="1"/>
  <c r="X235" i="3" s="1"/>
  <c r="Y235" i="3" s="1"/>
  <c r="Z235" i="3" s="1"/>
  <c r="AA235" i="3" s="1"/>
  <c r="AB235" i="3" s="1"/>
  <c r="AC235" i="3" s="1"/>
  <c r="AD235" i="3" s="1"/>
  <c r="AE235" i="3" s="1"/>
  <c r="AF235" i="3" s="1"/>
  <c r="AG235" i="3" s="1"/>
  <c r="AH235" i="3" s="1"/>
  <c r="AI235" i="3" s="1"/>
  <c r="AJ235" i="3" s="1"/>
  <c r="AK235" i="3" s="1"/>
  <c r="AL235" i="3" s="1"/>
  <c r="AM235" i="3" s="1"/>
  <c r="AN235" i="3" s="1"/>
  <c r="AO235" i="3" s="1"/>
  <c r="AP235" i="3" s="1"/>
  <c r="AQ235" i="3" s="1"/>
  <c r="AR235" i="3" s="1"/>
  <c r="AS235" i="3" s="1"/>
  <c r="AT235" i="3" s="1"/>
  <c r="AU235" i="3" s="1"/>
  <c r="AV235" i="3" s="1"/>
  <c r="AW235" i="3" s="1"/>
  <c r="AX235" i="3" s="1"/>
  <c r="AY235" i="3" s="1"/>
  <c r="AZ235" i="3" s="1"/>
  <c r="BA235" i="3" s="1"/>
  <c r="BB235" i="3" s="1"/>
  <c r="N230" i="10"/>
  <c r="N233" i="10" s="1"/>
  <c r="K23" i="9" s="1"/>
  <c r="N239" i="3"/>
  <c r="N237" i="3" s="1"/>
  <c r="O236" i="3" s="1"/>
  <c r="O238" i="3" s="1"/>
  <c r="M219" i="3"/>
  <c r="N218" i="3" s="1"/>
  <c r="N221" i="3" s="1"/>
  <c r="M201" i="3"/>
  <c r="N200" i="3" s="1"/>
  <c r="N202" i="3" s="1"/>
  <c r="N10" i="9"/>
  <c r="M58" i="3"/>
  <c r="M62" i="3" s="1"/>
  <c r="L145" i="3"/>
  <c r="L150" i="3" s="1"/>
  <c r="L111" i="3"/>
  <c r="L115" i="3" s="1"/>
  <c r="L179" i="3"/>
  <c r="L183" i="3" s="1"/>
  <c r="Y67" i="10"/>
  <c r="M416" i="10"/>
  <c r="M415" i="10" s="1"/>
  <c r="R25" i="3"/>
  <c r="M484" i="10"/>
  <c r="M483" i="10"/>
  <c r="M487" i="10"/>
  <c r="M486" i="10"/>
  <c r="R26" i="3"/>
  <c r="S310" i="10"/>
  <c r="P15" i="9" s="1"/>
  <c r="Y53" i="10"/>
  <c r="Y54" i="10"/>
  <c r="Z66" i="10"/>
  <c r="Z67" i="10" s="1"/>
  <c r="Z76" i="10"/>
  <c r="Z78" i="10" s="1"/>
  <c r="AA47" i="10"/>
  <c r="Z48" i="10"/>
  <c r="AA50" i="10" s="1"/>
  <c r="Z49" i="10"/>
  <c r="AA51" i="10" s="1"/>
  <c r="X98" i="10"/>
  <c r="X90" i="10"/>
  <c r="S269" i="10"/>
  <c r="R294" i="10"/>
  <c r="O91" i="9" s="1"/>
  <c r="Y56" i="10"/>
  <c r="AA63" i="10"/>
  <c r="AB62" i="10"/>
  <c r="AA64" i="10"/>
  <c r="AA82" i="10"/>
  <c r="X97" i="10"/>
  <c r="U473" i="10" s="1"/>
  <c r="Y88" i="10"/>
  <c r="Y93" i="10" s="1"/>
  <c r="Y89" i="10"/>
  <c r="AA116" i="10" s="1"/>
  <c r="P383" i="10"/>
  <c r="W101" i="10"/>
  <c r="Y77" i="10"/>
  <c r="S265" i="10"/>
  <c r="S469" i="10" s="1"/>
  <c r="N47" i="18" s="1"/>
  <c r="N49" i="18" s="1"/>
  <c r="R291" i="10"/>
  <c r="Y91" i="10"/>
  <c r="AA117" i="10" s="1"/>
  <c r="W99" i="10"/>
  <c r="X100" i="10"/>
  <c r="X92" i="10"/>
  <c r="Q381" i="10"/>
  <c r="Q382" i="10"/>
  <c r="Q296" i="10"/>
  <c r="Q472" i="10" s="1"/>
  <c r="N88" i="9"/>
  <c r="N92" i="9" s="1"/>
  <c r="X58" i="10"/>
  <c r="AB72" i="10"/>
  <c r="AA74" i="10"/>
  <c r="AA73" i="10"/>
  <c r="X57" i="10"/>
  <c r="X55" i="10"/>
  <c r="O45" i="10"/>
  <c r="N96" i="10"/>
  <c r="N20" i="1"/>
  <c r="P103" i="39" s="1"/>
  <c r="P280" i="10"/>
  <c r="N360" i="10"/>
  <c r="N362" i="10"/>
  <c r="N361" i="10"/>
  <c r="S254" i="10"/>
  <c r="N311" i="10"/>
  <c r="K17" i="9" s="1"/>
  <c r="N312" i="10"/>
  <c r="K19" i="9" s="1"/>
  <c r="N323" i="10"/>
  <c r="K30" i="9" s="1"/>
  <c r="N322" i="10"/>
  <c r="K26" i="9" s="1"/>
  <c r="O28" i="1"/>
  <c r="N34" i="1"/>
  <c r="N22" i="1" s="1"/>
  <c r="R355" i="10"/>
  <c r="BC307" i="10"/>
  <c r="M11" i="9"/>
  <c r="O37" i="1"/>
  <c r="O25" i="1" s="1"/>
  <c r="P31" i="1"/>
  <c r="N29" i="1"/>
  <c r="M35" i="1"/>
  <c r="M23" i="1" s="1"/>
  <c r="N27" i="1"/>
  <c r="M33" i="1"/>
  <c r="M21" i="1" s="1"/>
  <c r="P426" i="10" s="1"/>
  <c r="R14" i="6"/>
  <c r="N22" i="6"/>
  <c r="N25" i="6"/>
  <c r="N19" i="6"/>
  <c r="N21" i="6"/>
  <c r="N24" i="6"/>
  <c r="N18" i="6"/>
  <c r="N23" i="6"/>
  <c r="N20" i="6"/>
  <c r="Q23" i="3"/>
  <c r="P24" i="3"/>
  <c r="M108" i="9"/>
  <c r="O30" i="1"/>
  <c r="N36" i="1"/>
  <c r="N24" i="1" s="1"/>
  <c r="O33" i="2"/>
  <c r="O15" i="6"/>
  <c r="O356" i="10"/>
  <c r="J16" i="2" l="1"/>
  <c r="J77" i="9" s="1"/>
  <c r="N457" i="10"/>
  <c r="K65" i="9" s="1"/>
  <c r="J63" i="9"/>
  <c r="J66" i="9" s="1"/>
  <c r="J68" i="9" s="1"/>
  <c r="K61" i="9"/>
  <c r="L58" i="9"/>
  <c r="N452" i="10"/>
  <c r="L59" i="9"/>
  <c r="L62" i="9"/>
  <c r="K56" i="9"/>
  <c r="L57" i="9"/>
  <c r="K60" i="9"/>
  <c r="R425" i="10"/>
  <c r="K44" i="9"/>
  <c r="K48" i="9" s="1"/>
  <c r="N39" i="9"/>
  <c r="O282" i="10"/>
  <c r="O284" i="10" s="1"/>
  <c r="O288" i="10" s="1"/>
  <c r="O486" i="10" s="1"/>
  <c r="N284" i="10"/>
  <c r="N288" i="10" s="1"/>
  <c r="N483" i="10" s="1"/>
  <c r="L40" i="9"/>
  <c r="P281" i="10"/>
  <c r="L41" i="9"/>
  <c r="AC234" i="37"/>
  <c r="AB213" i="41"/>
  <c r="AB212" i="41"/>
  <c r="AC211" i="41" s="1"/>
  <c r="AC214" i="41" s="1"/>
  <c r="AD217" i="37"/>
  <c r="AD216" i="37"/>
  <c r="Y198" i="37"/>
  <c r="Y197" i="37" s="1"/>
  <c r="Z196" i="37" s="1"/>
  <c r="Y199" i="37"/>
  <c r="P372" i="39"/>
  <c r="P375" i="39" s="1"/>
  <c r="AB232" i="41"/>
  <c r="AB230" i="41" s="1"/>
  <c r="AC229" i="41" s="1"/>
  <c r="Z196" i="41"/>
  <c r="Z194" i="41" s="1"/>
  <c r="AA193" i="41" s="1"/>
  <c r="AQ390" i="39"/>
  <c r="AD215" i="37"/>
  <c r="AE214" i="37" s="1"/>
  <c r="AE216" i="37" s="1"/>
  <c r="AD235" i="37"/>
  <c r="AD234" i="37"/>
  <c r="R372" i="35"/>
  <c r="R375" i="35" s="1"/>
  <c r="AW62" i="46"/>
  <c r="AV68" i="46"/>
  <c r="AV56" i="46" s="1"/>
  <c r="AW65" i="46"/>
  <c r="AW53" i="46" s="1"/>
  <c r="AX59" i="46"/>
  <c r="F170" i="2"/>
  <c r="I102" i="2"/>
  <c r="N170" i="2"/>
  <c r="D102" i="2"/>
  <c r="F102" i="2"/>
  <c r="I170" i="2"/>
  <c r="I35" i="2"/>
  <c r="D35" i="2"/>
  <c r="N35" i="2"/>
  <c r="D170" i="2"/>
  <c r="N102" i="2"/>
  <c r="G102" i="2"/>
  <c r="G35" i="2"/>
  <c r="J170" i="2"/>
  <c r="H170" i="2"/>
  <c r="E35" i="2"/>
  <c r="K170" i="2"/>
  <c r="M102" i="2"/>
  <c r="J35" i="2"/>
  <c r="H35" i="2"/>
  <c r="K102" i="2"/>
  <c r="M170" i="2"/>
  <c r="M35" i="2"/>
  <c r="E170" i="2"/>
  <c r="K35" i="2"/>
  <c r="F35" i="2"/>
  <c r="L35" i="2"/>
  <c r="L102" i="2"/>
  <c r="J102" i="2"/>
  <c r="G170" i="2"/>
  <c r="L170" i="2"/>
  <c r="E102" i="2"/>
  <c r="H102" i="2"/>
  <c r="D20" i="5"/>
  <c r="H21" i="5"/>
  <c r="F21" i="5"/>
  <c r="O169" i="2"/>
  <c r="O101" i="2"/>
  <c r="AW63" i="46"/>
  <c r="AV69" i="46"/>
  <c r="AV57" i="46" s="1"/>
  <c r="AU100" i="46"/>
  <c r="AU88" i="46" s="1"/>
  <c r="AV94" i="46"/>
  <c r="AW60" i="46"/>
  <c r="AV66" i="46"/>
  <c r="AV54" i="46" s="1"/>
  <c r="AW99" i="46"/>
  <c r="AW87" i="46" s="1"/>
  <c r="AX93" i="46"/>
  <c r="AW103" i="46"/>
  <c r="AW91" i="46" s="1"/>
  <c r="AX97" i="46"/>
  <c r="AW101" i="46"/>
  <c r="AW89" i="46" s="1"/>
  <c r="AX95" i="46"/>
  <c r="AW96" i="46"/>
  <c r="AV102" i="46"/>
  <c r="AV90" i="46" s="1"/>
  <c r="AW67" i="46"/>
  <c r="AW55" i="46" s="1"/>
  <c r="AX61" i="46"/>
  <c r="AV35" i="46"/>
  <c r="AV23" i="46" s="1"/>
  <c r="AW29" i="46"/>
  <c r="AW30" i="46"/>
  <c r="AV36" i="46"/>
  <c r="AV24" i="46" s="1"/>
  <c r="AW28" i="46"/>
  <c r="AV34" i="46"/>
  <c r="AV22" i="46" s="1"/>
  <c r="AV37" i="46"/>
  <c r="AV25" i="46" s="1"/>
  <c r="AW31" i="46"/>
  <c r="AW27" i="46"/>
  <c r="AV33" i="46"/>
  <c r="AV21" i="46" s="1"/>
  <c r="U135" i="10"/>
  <c r="R468" i="10"/>
  <c r="S480" i="10"/>
  <c r="S474" i="10"/>
  <c r="U479" i="10"/>
  <c r="O161" i="39"/>
  <c r="O191" i="39" s="1"/>
  <c r="N113" i="9"/>
  <c r="N114" i="9"/>
  <c r="L46" i="9"/>
  <c r="L18" i="9" s="1"/>
  <c r="O476" i="10"/>
  <c r="O160" i="39"/>
  <c r="O190" i="39" s="1"/>
  <c r="Q19" i="41"/>
  <c r="P32" i="41"/>
  <c r="P34" i="41" s="1"/>
  <c r="P20" i="41"/>
  <c r="M246" i="39"/>
  <c r="M445" i="39" s="1"/>
  <c r="O167" i="35"/>
  <c r="O197" i="35" s="1"/>
  <c r="L444" i="35"/>
  <c r="N242" i="35"/>
  <c r="N244" i="35"/>
  <c r="L18" i="38" s="1"/>
  <c r="L25" i="38" s="1"/>
  <c r="M435" i="39"/>
  <c r="M436" i="39" s="1"/>
  <c r="Q19" i="37"/>
  <c r="P20" i="37"/>
  <c r="S236" i="39"/>
  <c r="S236" i="35"/>
  <c r="L444" i="39"/>
  <c r="O240" i="35"/>
  <c r="M15" i="38" s="1"/>
  <c r="M16" i="38" s="1"/>
  <c r="O107" i="37"/>
  <c r="O111" i="37" s="1"/>
  <c r="O141" i="37"/>
  <c r="O146" i="37" s="1"/>
  <c r="O58" i="37"/>
  <c r="O175" i="37"/>
  <c r="O179" i="37" s="1"/>
  <c r="P54" i="37"/>
  <c r="O107" i="41"/>
  <c r="O111" i="41" s="1"/>
  <c r="P54" i="41"/>
  <c r="O173" i="41"/>
  <c r="O177" i="41" s="1"/>
  <c r="O58" i="41"/>
  <c r="O140" i="41"/>
  <c r="O145" i="41" s="1"/>
  <c r="S90" i="35"/>
  <c r="T39" i="35"/>
  <c r="S90" i="39"/>
  <c r="T39" i="39"/>
  <c r="L447" i="39"/>
  <c r="M435" i="35"/>
  <c r="M436" i="35" s="1"/>
  <c r="L445" i="39"/>
  <c r="O159" i="39"/>
  <c r="O189" i="39" s="1"/>
  <c r="L447" i="35"/>
  <c r="N200" i="35"/>
  <c r="L448" i="35"/>
  <c r="O142" i="39"/>
  <c r="O172" i="39" s="1"/>
  <c r="P239" i="35"/>
  <c r="N14" i="38" s="1"/>
  <c r="M246" i="35"/>
  <c r="M445" i="35" s="1"/>
  <c r="O140" i="35"/>
  <c r="O170" i="35" s="1"/>
  <c r="O160" i="35"/>
  <c r="O190" i="35" s="1"/>
  <c r="O154" i="35"/>
  <c r="O184" i="35" s="1"/>
  <c r="O161" i="35"/>
  <c r="O191" i="35" s="1"/>
  <c r="O144" i="35"/>
  <c r="O174" i="35" s="1"/>
  <c r="O146" i="35"/>
  <c r="O176" i="35" s="1"/>
  <c r="O165" i="35"/>
  <c r="O195" i="35" s="1"/>
  <c r="O156" i="35"/>
  <c r="O186" i="35" s="1"/>
  <c r="L354" i="39"/>
  <c r="L333" i="39" s="1"/>
  <c r="Q223" i="39"/>
  <c r="J12" i="38"/>
  <c r="O147" i="39"/>
  <c r="O177" i="39" s="1"/>
  <c r="Q250" i="35"/>
  <c r="O71" i="38" s="1"/>
  <c r="O165" i="39"/>
  <c r="O195" i="39" s="1"/>
  <c r="N90" i="42"/>
  <c r="O146" i="39"/>
  <c r="O176" i="39" s="1"/>
  <c r="BN117" i="35"/>
  <c r="BN117" i="39"/>
  <c r="R107" i="39"/>
  <c r="R107" i="35"/>
  <c r="Q201" i="39"/>
  <c r="R121" i="39"/>
  <c r="R121" i="35"/>
  <c r="Q250" i="39"/>
  <c r="O71" i="42" s="1"/>
  <c r="O431" i="39"/>
  <c r="O429" i="39"/>
  <c r="O427" i="39" s="1"/>
  <c r="O341" i="39"/>
  <c r="R228" i="39"/>
  <c r="R228" i="35"/>
  <c r="R116" i="39"/>
  <c r="R116" i="35"/>
  <c r="R127" i="39"/>
  <c r="R127" i="35"/>
  <c r="R124" i="39"/>
  <c r="R124" i="35"/>
  <c r="O145" i="35"/>
  <c r="O175" i="35" s="1"/>
  <c r="O153" i="35"/>
  <c r="O183" i="35" s="1"/>
  <c r="O158" i="35"/>
  <c r="O188" i="35" s="1"/>
  <c r="P254" i="39"/>
  <c r="P339" i="39"/>
  <c r="P340" i="39"/>
  <c r="N70" i="42"/>
  <c r="N74" i="42" s="1"/>
  <c r="R230" i="39"/>
  <c r="R230" i="35"/>
  <c r="R114" i="39"/>
  <c r="R114" i="35"/>
  <c r="R106" i="39"/>
  <c r="R106" i="35"/>
  <c r="O167" i="39"/>
  <c r="O197" i="39" s="1"/>
  <c r="O144" i="39"/>
  <c r="O174" i="39" s="1"/>
  <c r="O142" i="35"/>
  <c r="O172" i="35" s="1"/>
  <c r="O163" i="35"/>
  <c r="O193" i="35" s="1"/>
  <c r="O162" i="35"/>
  <c r="O192" i="35" s="1"/>
  <c r="P239" i="39"/>
  <c r="N14" i="42" s="1"/>
  <c r="O341" i="35"/>
  <c r="O429" i="35"/>
  <c r="O427" i="35" s="1"/>
  <c r="O431" i="35"/>
  <c r="Q252" i="35"/>
  <c r="O73" i="38" s="1"/>
  <c r="R130" i="39"/>
  <c r="R130" i="35"/>
  <c r="R120" i="39"/>
  <c r="R120" i="35"/>
  <c r="R131" i="39"/>
  <c r="R131" i="35"/>
  <c r="R225" i="39"/>
  <c r="R225" i="35"/>
  <c r="R110" i="39"/>
  <c r="R110" i="35"/>
  <c r="O149" i="35"/>
  <c r="O179" i="35" s="1"/>
  <c r="O155" i="35"/>
  <c r="O185" i="35" s="1"/>
  <c r="O151" i="35"/>
  <c r="O181" i="35" s="1"/>
  <c r="N70" i="38"/>
  <c r="N74" i="38" s="1"/>
  <c r="P254" i="35"/>
  <c r="P340" i="35"/>
  <c r="P339" i="35"/>
  <c r="Q428" i="39"/>
  <c r="Q433" i="39" s="1"/>
  <c r="Q232" i="39"/>
  <c r="Q249" i="39"/>
  <c r="Q251" i="39"/>
  <c r="O72" i="42" s="1"/>
  <c r="R231" i="35"/>
  <c r="R231" i="39"/>
  <c r="R123" i="39"/>
  <c r="R123" i="35"/>
  <c r="R118" i="39"/>
  <c r="R118" i="35"/>
  <c r="R226" i="39"/>
  <c r="R226" i="35"/>
  <c r="O148" i="39"/>
  <c r="O178" i="39" s="1"/>
  <c r="O153" i="39"/>
  <c r="O183" i="39" s="1"/>
  <c r="O159" i="35"/>
  <c r="O189" i="35" s="1"/>
  <c r="O148" i="35"/>
  <c r="O178" i="35" s="1"/>
  <c r="O166" i="35"/>
  <c r="O196" i="35" s="1"/>
  <c r="Q251" i="35"/>
  <c r="O72" i="38" s="1"/>
  <c r="R109" i="39"/>
  <c r="R109" i="35"/>
  <c r="R117" i="39"/>
  <c r="R117" i="35"/>
  <c r="AD125" i="39"/>
  <c r="AD125" i="35"/>
  <c r="R227" i="35"/>
  <c r="R227" i="39"/>
  <c r="N242" i="39"/>
  <c r="R229" i="39"/>
  <c r="R229" i="35"/>
  <c r="R113" i="39"/>
  <c r="R113" i="35"/>
  <c r="R132" i="35"/>
  <c r="R132" i="39"/>
  <c r="O240" i="39"/>
  <c r="Q428" i="35"/>
  <c r="Q433" i="35" s="1"/>
  <c r="Q232" i="35"/>
  <c r="Q249" i="35"/>
  <c r="Q252" i="39"/>
  <c r="O73" i="42" s="1"/>
  <c r="M42" i="9"/>
  <c r="R112" i="39"/>
  <c r="R112" i="35"/>
  <c r="R119" i="39"/>
  <c r="R119" i="35"/>
  <c r="N244" i="39"/>
  <c r="L18" i="42" s="1"/>
  <c r="L25" i="42" s="1"/>
  <c r="R128" i="39"/>
  <c r="R128" i="35"/>
  <c r="R126" i="39"/>
  <c r="R126" i="35"/>
  <c r="R111" i="35"/>
  <c r="R111" i="39"/>
  <c r="R105" i="39"/>
  <c r="R105" i="35"/>
  <c r="O158" i="39"/>
  <c r="O188" i="39" s="1"/>
  <c r="O147" i="35"/>
  <c r="O177" i="35" s="1"/>
  <c r="O141" i="35"/>
  <c r="O171" i="35" s="1"/>
  <c r="Q201" i="35"/>
  <c r="O151" i="39"/>
  <c r="O181" i="39" s="1"/>
  <c r="O154" i="39"/>
  <c r="O184" i="39" s="1"/>
  <c r="O155" i="39"/>
  <c r="O185" i="39" s="1"/>
  <c r="K19" i="42"/>
  <c r="K12" i="42" s="1"/>
  <c r="O162" i="39"/>
  <c r="O192" i="39" s="1"/>
  <c r="O152" i="39"/>
  <c r="O182" i="39" s="1"/>
  <c r="O145" i="39"/>
  <c r="O175" i="39" s="1"/>
  <c r="O140" i="39"/>
  <c r="O170" i="39" s="1"/>
  <c r="O141" i="39"/>
  <c r="O171" i="39" s="1"/>
  <c r="O166" i="39"/>
  <c r="O196" i="39" s="1"/>
  <c r="N200" i="39"/>
  <c r="O163" i="39"/>
  <c r="O193" i="39" s="1"/>
  <c r="O149" i="39"/>
  <c r="O179" i="39" s="1"/>
  <c r="K25" i="38"/>
  <c r="K19" i="38"/>
  <c r="N90" i="38"/>
  <c r="P103" i="35"/>
  <c r="P144" i="35" s="1"/>
  <c r="P174" i="35" s="1"/>
  <c r="AI313" i="39"/>
  <c r="Q14" i="44"/>
  <c r="Q15" i="44" s="1"/>
  <c r="Q14" i="43"/>
  <c r="Q15" i="43" s="1"/>
  <c r="M203" i="35"/>
  <c r="K30" i="38" s="1"/>
  <c r="M203" i="39"/>
  <c r="K30" i="42" s="1"/>
  <c r="N319" i="35"/>
  <c r="N318" i="35"/>
  <c r="N320" i="35"/>
  <c r="O25" i="43"/>
  <c r="O20" i="43"/>
  <c r="O21" i="43"/>
  <c r="O24" i="43"/>
  <c r="O18" i="43"/>
  <c r="O19" i="43"/>
  <c r="O23" i="43"/>
  <c r="O22" i="43"/>
  <c r="P141" i="39"/>
  <c r="P171" i="39" s="1"/>
  <c r="P153" i="39"/>
  <c r="P183" i="39" s="1"/>
  <c r="P155" i="39"/>
  <c r="P185" i="39" s="1"/>
  <c r="P151" i="39"/>
  <c r="P181" i="39" s="1"/>
  <c r="P167" i="39"/>
  <c r="P197" i="39" s="1"/>
  <c r="P161" i="39"/>
  <c r="P191" i="39" s="1"/>
  <c r="P165" i="39"/>
  <c r="P195" i="39" s="1"/>
  <c r="P159" i="39"/>
  <c r="P189" i="39" s="1"/>
  <c r="P166" i="39"/>
  <c r="P196" i="39" s="1"/>
  <c r="P156" i="39"/>
  <c r="P186" i="39" s="1"/>
  <c r="P145" i="39"/>
  <c r="P175" i="39" s="1"/>
  <c r="P152" i="39"/>
  <c r="P182" i="39" s="1"/>
  <c r="P148" i="39"/>
  <c r="P178" i="39" s="1"/>
  <c r="P160" i="39"/>
  <c r="P190" i="39" s="1"/>
  <c r="P149" i="39"/>
  <c r="P179" i="39" s="1"/>
  <c r="P158" i="39"/>
  <c r="P188" i="39" s="1"/>
  <c r="P162" i="39"/>
  <c r="P192" i="39" s="1"/>
  <c r="P142" i="39"/>
  <c r="P172" i="39" s="1"/>
  <c r="P140" i="39"/>
  <c r="P170" i="39" s="1"/>
  <c r="P154" i="39"/>
  <c r="P184" i="39" s="1"/>
  <c r="P144" i="39"/>
  <c r="P174" i="39" s="1"/>
  <c r="P146" i="39"/>
  <c r="P176" i="39" s="1"/>
  <c r="P147" i="39"/>
  <c r="P177" i="39" s="1"/>
  <c r="P163" i="39"/>
  <c r="P193" i="39" s="1"/>
  <c r="O25" i="44"/>
  <c r="O19" i="44"/>
  <c r="O23" i="44"/>
  <c r="O24" i="44"/>
  <c r="O22" i="44"/>
  <c r="O20" i="44"/>
  <c r="O18" i="44"/>
  <c r="O21" i="44"/>
  <c r="N320" i="39"/>
  <c r="N319" i="39"/>
  <c r="N318" i="39"/>
  <c r="N269" i="35"/>
  <c r="L24" i="38" s="1"/>
  <c r="N281" i="35"/>
  <c r="L37" i="38" s="1"/>
  <c r="N280" i="35"/>
  <c r="L33" i="38" s="1"/>
  <c r="N270" i="35"/>
  <c r="L26" i="38" s="1"/>
  <c r="N280" i="39"/>
  <c r="L33" i="42" s="1"/>
  <c r="N281" i="39"/>
  <c r="L37" i="42" s="1"/>
  <c r="N269" i="39"/>
  <c r="L24" i="42" s="1"/>
  <c r="N270" i="39"/>
  <c r="L26" i="42" s="1"/>
  <c r="N9" i="38"/>
  <c r="N9" i="42"/>
  <c r="O266" i="39"/>
  <c r="O266" i="35"/>
  <c r="O314" i="39"/>
  <c r="O314" i="35"/>
  <c r="AN93" i="39"/>
  <c r="AN95" i="39"/>
  <c r="AO91" i="39"/>
  <c r="AL432" i="39" s="1"/>
  <c r="AP49" i="39"/>
  <c r="AP51" i="39"/>
  <c r="AQ83" i="39"/>
  <c r="AQ82" i="39"/>
  <c r="AQ87" i="39" s="1"/>
  <c r="AR79" i="39"/>
  <c r="AP84" i="39"/>
  <c r="AP92" i="39"/>
  <c r="AO61" i="39"/>
  <c r="AO72" i="39"/>
  <c r="AQ68" i="39"/>
  <c r="AR389" i="39" s="1"/>
  <c r="AQ67" i="39"/>
  <c r="AR388" i="39" s="1"/>
  <c r="AR66" i="39"/>
  <c r="AK102" i="39"/>
  <c r="AO71" i="39"/>
  <c r="AQ47" i="39"/>
  <c r="AQ52" i="39" s="1"/>
  <c r="AQ48" i="39"/>
  <c r="AR384" i="39" s="1"/>
  <c r="AR56" i="39"/>
  <c r="AQ57" i="39"/>
  <c r="AR386" i="39" s="1"/>
  <c r="AQ58" i="39"/>
  <c r="AR387" i="39" s="1"/>
  <c r="AR43" i="39"/>
  <c r="AS45" i="39" s="1"/>
  <c r="AR42" i="39"/>
  <c r="AS44" i="39" s="1"/>
  <c r="AS41" i="39"/>
  <c r="AP86" i="39"/>
  <c r="AP94" i="39"/>
  <c r="AR78" i="39"/>
  <c r="AR77" i="39"/>
  <c r="AS76" i="39"/>
  <c r="AP60" i="39"/>
  <c r="AP61" i="39" s="1"/>
  <c r="AN265" i="39"/>
  <c r="AQ50" i="39"/>
  <c r="AR385" i="39" s="1"/>
  <c r="AP70" i="39"/>
  <c r="AP72" i="39" s="1"/>
  <c r="AK222" i="39"/>
  <c r="AQ85" i="39"/>
  <c r="AR391" i="39" s="1"/>
  <c r="AR80" i="39"/>
  <c r="AJ102" i="35"/>
  <c r="AK21" i="41"/>
  <c r="AG8" i="42"/>
  <c r="AL22" i="41"/>
  <c r="AH22" i="42"/>
  <c r="AM95" i="35"/>
  <c r="AM93" i="35"/>
  <c r="AO49" i="35"/>
  <c r="AO51" i="35"/>
  <c r="AN61" i="35"/>
  <c r="AK265" i="35"/>
  <c r="AN92" i="35"/>
  <c r="AN84" i="35"/>
  <c r="AQ76" i="35"/>
  <c r="AP78" i="35"/>
  <c r="AP77" i="35"/>
  <c r="AL222" i="35"/>
  <c r="AN91" i="35"/>
  <c r="AK432" i="35" s="1"/>
  <c r="AP68" i="35"/>
  <c r="AQ389" i="35" s="1"/>
  <c r="AQ66" i="35"/>
  <c r="AP67" i="35"/>
  <c r="AQ388" i="35" s="1"/>
  <c r="AP79" i="35"/>
  <c r="AO82" i="35"/>
  <c r="AO87" i="35" s="1"/>
  <c r="AO83" i="35"/>
  <c r="AP390" i="35" s="1"/>
  <c r="AN94" i="35"/>
  <c r="AN86" i="35"/>
  <c r="AK22" i="37"/>
  <c r="AN442" i="39" s="1"/>
  <c r="AM442" i="35"/>
  <c r="AQ56" i="35"/>
  <c r="AP58" i="35"/>
  <c r="AQ387" i="35" s="1"/>
  <c r="AP57" i="35"/>
  <c r="AQ386" i="35" s="1"/>
  <c r="AO70" i="35"/>
  <c r="AO72" i="35" s="1"/>
  <c r="AI22" i="38"/>
  <c r="AL268" i="35"/>
  <c r="AO85" i="35"/>
  <c r="AP391" i="35" s="1"/>
  <c r="AP80" i="35"/>
  <c r="AN71" i="35"/>
  <c r="AO60" i="35"/>
  <c r="AO62" i="35" s="1"/>
  <c r="AP48" i="35"/>
  <c r="AQ384" i="35" s="1"/>
  <c r="AP47" i="35"/>
  <c r="AP52" i="35" s="1"/>
  <c r="AJ313" i="35"/>
  <c r="AP50" i="35"/>
  <c r="AQ385" i="35" s="1"/>
  <c r="AQ43" i="35"/>
  <c r="AR45" i="35" s="1"/>
  <c r="AR41" i="35"/>
  <c r="AQ42" i="35"/>
  <c r="AR44" i="35" s="1"/>
  <c r="AH8" i="38"/>
  <c r="AL21" i="37"/>
  <c r="AO441" i="39" s="1"/>
  <c r="AN441" i="35"/>
  <c r="P10" i="1"/>
  <c r="S293" i="10"/>
  <c r="P90" i="9" s="1"/>
  <c r="T268" i="10"/>
  <c r="BP147" i="10"/>
  <c r="T270" i="10"/>
  <c r="U276" i="10"/>
  <c r="S231" i="10"/>
  <c r="T267" i="10"/>
  <c r="T271" i="10"/>
  <c r="S292" i="10"/>
  <c r="P89" i="9" s="1"/>
  <c r="T266" i="10"/>
  <c r="M115" i="9"/>
  <c r="M66" i="3" s="1"/>
  <c r="AA84" i="10"/>
  <c r="AA83" i="10"/>
  <c r="R255" i="10"/>
  <c r="R279" i="10" s="1"/>
  <c r="R15" i="1"/>
  <c r="O10" i="9"/>
  <c r="O239" i="3"/>
  <c r="N220" i="3"/>
  <c r="N219" i="3" s="1"/>
  <c r="O218" i="3" s="1"/>
  <c r="N203" i="3"/>
  <c r="N201" i="3" s="1"/>
  <c r="O200" i="3" s="1"/>
  <c r="O203" i="3" s="1"/>
  <c r="N108" i="9"/>
  <c r="N58" i="3"/>
  <c r="N62" i="3" s="1"/>
  <c r="M111" i="3"/>
  <c r="M115" i="3" s="1"/>
  <c r="M179" i="3"/>
  <c r="M183" i="3" s="1"/>
  <c r="M145" i="3"/>
  <c r="M150" i="3" s="1"/>
  <c r="N414" i="10"/>
  <c r="N417" i="10" s="1"/>
  <c r="S25" i="3"/>
  <c r="S26" i="3"/>
  <c r="X99" i="10"/>
  <c r="Y58" i="10"/>
  <c r="Z77" i="10"/>
  <c r="Y57" i="10"/>
  <c r="Z68" i="10"/>
  <c r="AA76" i="10"/>
  <c r="AA78" i="10" s="1"/>
  <c r="T265" i="10"/>
  <c r="T469" i="10" s="1"/>
  <c r="S291" i="10"/>
  <c r="S272" i="10"/>
  <c r="S470" i="10" s="1"/>
  <c r="S481" i="10" s="1"/>
  <c r="Z88" i="10"/>
  <c r="Z93" i="10" s="1"/>
  <c r="Z89" i="10"/>
  <c r="AB116" i="10" s="1"/>
  <c r="T310" i="10"/>
  <c r="Q15" i="9" s="1"/>
  <c r="X101" i="10"/>
  <c r="Z91" i="10"/>
  <c r="AB117" i="10" s="1"/>
  <c r="AC72" i="10"/>
  <c r="AB73" i="10"/>
  <c r="AB74" i="10"/>
  <c r="Y97" i="10"/>
  <c r="V473" i="10" s="1"/>
  <c r="AB82" i="10"/>
  <c r="Z56" i="10"/>
  <c r="Z53" i="10"/>
  <c r="Z54" i="10"/>
  <c r="Y55" i="10"/>
  <c r="Q383" i="10"/>
  <c r="Y92" i="10"/>
  <c r="Y100" i="10"/>
  <c r="T269" i="10"/>
  <c r="S294" i="10"/>
  <c r="P91" i="9" s="1"/>
  <c r="AB47" i="10"/>
  <c r="AA48" i="10"/>
  <c r="AB50" i="10" s="1"/>
  <c r="AA49" i="10"/>
  <c r="AB51" i="10" s="1"/>
  <c r="R381" i="10"/>
  <c r="R382" i="10"/>
  <c r="O88" i="9"/>
  <c r="O92" i="9" s="1"/>
  <c r="R296" i="10"/>
  <c r="R472" i="10" s="1"/>
  <c r="AC62" i="10"/>
  <c r="AB64" i="10"/>
  <c r="AB63" i="10"/>
  <c r="Y90" i="10"/>
  <c r="Y98" i="10"/>
  <c r="AA66" i="10"/>
  <c r="AA68" i="10" s="1"/>
  <c r="P45" i="10"/>
  <c r="O96" i="10"/>
  <c r="N11" i="9"/>
  <c r="P286" i="10"/>
  <c r="P477" i="10" s="1"/>
  <c r="P15" i="6"/>
  <c r="O36" i="1"/>
  <c r="O24" i="1" s="1"/>
  <c r="P30" i="1"/>
  <c r="M375" i="10"/>
  <c r="J50" i="9"/>
  <c r="BD307" i="10"/>
  <c r="O20" i="1"/>
  <c r="O90" i="42" s="1"/>
  <c r="O360" i="10"/>
  <c r="O362" i="10"/>
  <c r="O361" i="10"/>
  <c r="P28" i="1"/>
  <c r="O34" i="1"/>
  <c r="O22" i="1" s="1"/>
  <c r="Q24" i="3"/>
  <c r="R23" i="3"/>
  <c r="O27" i="1"/>
  <c r="N33" i="1"/>
  <c r="N21" i="1" s="1"/>
  <c r="Q426" i="10" s="1"/>
  <c r="P356" i="10"/>
  <c r="O34" i="2"/>
  <c r="O29" i="1"/>
  <c r="N35" i="1"/>
  <c r="N23" i="1" s="1"/>
  <c r="O25" i="6"/>
  <c r="O21" i="6"/>
  <c r="O20" i="6"/>
  <c r="O24" i="6"/>
  <c r="O18" i="6"/>
  <c r="O22" i="6"/>
  <c r="O23" i="6"/>
  <c r="O19" i="6"/>
  <c r="S355" i="10"/>
  <c r="T254" i="10"/>
  <c r="Q280" i="10"/>
  <c r="S14" i="6"/>
  <c r="Q31" i="1"/>
  <c r="P37" i="1"/>
  <c r="P25" i="1" s="1"/>
  <c r="K16" i="2" l="1"/>
  <c r="K77" i="9" s="1"/>
  <c r="K63" i="9"/>
  <c r="K66" i="9" s="1"/>
  <c r="K68" i="9" s="1"/>
  <c r="O457" i="10"/>
  <c r="L65" i="9" s="1"/>
  <c r="L60" i="9"/>
  <c r="O452" i="10"/>
  <c r="M59" i="9"/>
  <c r="M57" i="9"/>
  <c r="L56" i="9"/>
  <c r="P452" i="10"/>
  <c r="L61" i="9"/>
  <c r="M58" i="9"/>
  <c r="M62" i="9"/>
  <c r="S425" i="10"/>
  <c r="N484" i="10"/>
  <c r="N486" i="10"/>
  <c r="L44" i="9"/>
  <c r="N487" i="10"/>
  <c r="O39" i="9"/>
  <c r="P282" i="10"/>
  <c r="M40" i="9"/>
  <c r="Q281" i="10"/>
  <c r="M41" i="9"/>
  <c r="AR390" i="39"/>
  <c r="AC213" i="41"/>
  <c r="AC212" i="41"/>
  <c r="AD211" i="41" s="1"/>
  <c r="AD212" i="41" s="1"/>
  <c r="AE211" i="41" s="1"/>
  <c r="AE214" i="41" s="1"/>
  <c r="N396" i="10"/>
  <c r="N375" i="10" s="1"/>
  <c r="AC231" i="41"/>
  <c r="AC232" i="41"/>
  <c r="AA196" i="41"/>
  <c r="AA195" i="41"/>
  <c r="AA194" i="41"/>
  <c r="AB193" i="41" s="1"/>
  <c r="AB195" i="41" s="1"/>
  <c r="P374" i="39"/>
  <c r="Q96" i="42" s="1"/>
  <c r="Z199" i="37"/>
  <c r="Z197" i="37" s="1"/>
  <c r="AA196" i="37" s="1"/>
  <c r="Z198" i="37"/>
  <c r="AD233" i="37"/>
  <c r="AE232" i="37" s="1"/>
  <c r="AE235" i="37" s="1"/>
  <c r="R374" i="35"/>
  <c r="S96" i="38" s="1"/>
  <c r="AE217" i="37"/>
  <c r="AE215" i="37" s="1"/>
  <c r="AF214" i="37" s="1"/>
  <c r="AW68" i="46"/>
  <c r="AW56" i="46" s="1"/>
  <c r="AX62" i="46"/>
  <c r="AY59" i="46"/>
  <c r="AX65" i="46"/>
  <c r="AX53" i="46" s="1"/>
  <c r="AW69" i="46"/>
  <c r="AW57" i="46" s="1"/>
  <c r="AX63" i="46"/>
  <c r="O102" i="2"/>
  <c r="O170" i="2"/>
  <c r="H22" i="5"/>
  <c r="F22" i="5"/>
  <c r="N36" i="2"/>
  <c r="F171" i="2"/>
  <c r="I103" i="2"/>
  <c r="N171" i="2"/>
  <c r="D103" i="2"/>
  <c r="I36" i="2"/>
  <c r="F103" i="2"/>
  <c r="I171" i="2"/>
  <c r="G103" i="2"/>
  <c r="D171" i="2"/>
  <c r="N103" i="2"/>
  <c r="D36" i="2"/>
  <c r="M36" i="2"/>
  <c r="M103" i="2"/>
  <c r="E36" i="2"/>
  <c r="J171" i="2"/>
  <c r="G171" i="2"/>
  <c r="L36" i="2"/>
  <c r="L171" i="2"/>
  <c r="E171" i="2"/>
  <c r="K171" i="2"/>
  <c r="G36" i="2"/>
  <c r="J103" i="2"/>
  <c r="F36" i="2"/>
  <c r="M171" i="2"/>
  <c r="L103" i="2"/>
  <c r="J36" i="2"/>
  <c r="H36" i="2"/>
  <c r="K103" i="2"/>
  <c r="K36" i="2"/>
  <c r="H171" i="2"/>
  <c r="E103" i="2"/>
  <c r="H103" i="2"/>
  <c r="D21" i="5"/>
  <c r="AV100" i="46"/>
  <c r="AV88" i="46" s="1"/>
  <c r="AW94" i="46"/>
  <c r="AW66" i="46"/>
  <c r="AW54" i="46" s="1"/>
  <c r="AX60" i="46"/>
  <c r="AX101" i="46"/>
  <c r="AX89" i="46" s="1"/>
  <c r="AY95" i="46"/>
  <c r="AY97" i="46"/>
  <c r="AX103" i="46"/>
  <c r="AX91" i="46" s="1"/>
  <c r="AX99" i="46"/>
  <c r="AX87" i="46" s="1"/>
  <c r="AY93" i="46"/>
  <c r="AW102" i="46"/>
  <c r="AW90" i="46" s="1"/>
  <c r="AX96" i="46"/>
  <c r="AY61" i="46"/>
  <c r="AX67" i="46"/>
  <c r="AX55" i="46" s="1"/>
  <c r="AX28" i="46"/>
  <c r="AW34" i="46"/>
  <c r="AW22" i="46" s="1"/>
  <c r="AX31" i="46"/>
  <c r="AW37" i="46"/>
  <c r="AW25" i="46" s="1"/>
  <c r="AW36" i="46"/>
  <c r="AW24" i="46" s="1"/>
  <c r="AX30" i="46"/>
  <c r="AX29" i="46"/>
  <c r="AW35" i="46"/>
  <c r="AW23" i="46" s="1"/>
  <c r="AX27" i="46"/>
  <c r="AW33" i="46"/>
  <c r="AW21" i="46" s="1"/>
  <c r="V135" i="10"/>
  <c r="S468" i="10"/>
  <c r="T480" i="10"/>
  <c r="T474" i="10"/>
  <c r="V479" i="10"/>
  <c r="K50" i="9"/>
  <c r="P10" i="9"/>
  <c r="Q10" i="9" s="1"/>
  <c r="L48" i="9"/>
  <c r="Q32" i="37"/>
  <c r="Q34" i="37" s="1"/>
  <c r="P476" i="10"/>
  <c r="R19" i="41"/>
  <c r="Q32" i="41"/>
  <c r="Q34" i="41" s="1"/>
  <c r="Q20" i="41"/>
  <c r="M447" i="39"/>
  <c r="M448" i="39"/>
  <c r="M448" i="35"/>
  <c r="M444" i="35"/>
  <c r="M444" i="39"/>
  <c r="M447" i="35"/>
  <c r="O242" i="35"/>
  <c r="O244" i="35"/>
  <c r="M18" i="38" s="1"/>
  <c r="M25" i="38" s="1"/>
  <c r="N435" i="35"/>
  <c r="N436" i="35" s="1"/>
  <c r="N246" i="35"/>
  <c r="N444" i="35" s="1"/>
  <c r="T236" i="35"/>
  <c r="T236" i="39"/>
  <c r="R19" i="37"/>
  <c r="Q20" i="37"/>
  <c r="P58" i="37"/>
  <c r="P107" i="37"/>
  <c r="P111" i="37" s="1"/>
  <c r="Q54" i="37"/>
  <c r="P141" i="37"/>
  <c r="P146" i="37" s="1"/>
  <c r="P175" i="37"/>
  <c r="P179" i="37" s="1"/>
  <c r="Q54" i="41"/>
  <c r="P140" i="41"/>
  <c r="P145" i="41" s="1"/>
  <c r="P107" i="41"/>
  <c r="P111" i="41" s="1"/>
  <c r="P173" i="41"/>
  <c r="P177" i="41" s="1"/>
  <c r="P58" i="41"/>
  <c r="O483" i="10"/>
  <c r="T90" i="39"/>
  <c r="U39" i="39"/>
  <c r="U39" i="35"/>
  <c r="T90" i="35"/>
  <c r="Q239" i="35"/>
  <c r="O14" i="38" s="1"/>
  <c r="P153" i="35"/>
  <c r="P183" i="35" s="1"/>
  <c r="Q239" i="39"/>
  <c r="O14" i="42" s="1"/>
  <c r="P165" i="35"/>
  <c r="P195" i="35" s="1"/>
  <c r="P156" i="35"/>
  <c r="P186" i="35" s="1"/>
  <c r="P240" i="35"/>
  <c r="P244" i="35" s="1"/>
  <c r="N18" i="38" s="1"/>
  <c r="N25" i="38" s="1"/>
  <c r="Q103" i="39"/>
  <c r="Q151" i="39" s="1"/>
  <c r="Q181" i="39" s="1"/>
  <c r="R201" i="35"/>
  <c r="Q103" i="35"/>
  <c r="Q142" i="35" s="1"/>
  <c r="Q172" i="35" s="1"/>
  <c r="P147" i="35"/>
  <c r="P177" i="35" s="1"/>
  <c r="P140" i="35"/>
  <c r="P170" i="35" s="1"/>
  <c r="P152" i="35"/>
  <c r="P182" i="35" s="1"/>
  <c r="P149" i="35"/>
  <c r="P179" i="35" s="1"/>
  <c r="P167" i="35"/>
  <c r="P197" i="35" s="1"/>
  <c r="P161" i="35"/>
  <c r="P191" i="35" s="1"/>
  <c r="P155" i="35"/>
  <c r="P185" i="35" s="1"/>
  <c r="P160" i="35"/>
  <c r="P190" i="35" s="1"/>
  <c r="P166" i="35"/>
  <c r="P196" i="35" s="1"/>
  <c r="P148" i="35"/>
  <c r="P178" i="35" s="1"/>
  <c r="P145" i="35"/>
  <c r="P175" i="35" s="1"/>
  <c r="P146" i="35"/>
  <c r="P176" i="35" s="1"/>
  <c r="P141" i="35"/>
  <c r="P171" i="35" s="1"/>
  <c r="P151" i="35"/>
  <c r="P181" i="35" s="1"/>
  <c r="P154" i="35"/>
  <c r="P184" i="35" s="1"/>
  <c r="P163" i="35"/>
  <c r="P193" i="35" s="1"/>
  <c r="P158" i="35"/>
  <c r="P188" i="35" s="1"/>
  <c r="P162" i="35"/>
  <c r="P192" i="35" s="1"/>
  <c r="P159" i="35"/>
  <c r="P189" i="35" s="1"/>
  <c r="P142" i="35"/>
  <c r="P172" i="35" s="1"/>
  <c r="O200" i="35"/>
  <c r="S118" i="39"/>
  <c r="S118" i="35"/>
  <c r="S119" i="39"/>
  <c r="S119" i="35"/>
  <c r="L19" i="42"/>
  <c r="L12" i="42" s="1"/>
  <c r="R201" i="39"/>
  <c r="O70" i="38"/>
  <c r="O74" i="38" s="1"/>
  <c r="Q254" i="35"/>
  <c r="Q339" i="35"/>
  <c r="Q340" i="35"/>
  <c r="Q286" i="10"/>
  <c r="Q477" i="10" s="1"/>
  <c r="N42" i="9"/>
  <c r="S106" i="39"/>
  <c r="S106" i="35"/>
  <c r="S230" i="39"/>
  <c r="S230" i="35"/>
  <c r="AE125" i="39"/>
  <c r="AE125" i="35"/>
  <c r="R252" i="35"/>
  <c r="P73" i="38" s="1"/>
  <c r="R251" i="35"/>
  <c r="P72" i="38" s="1"/>
  <c r="M46" i="9"/>
  <c r="M18" i="9" s="1"/>
  <c r="S227" i="39"/>
  <c r="S227" i="35"/>
  <c r="BO117" i="39"/>
  <c r="BO117" i="35"/>
  <c r="S126" i="39"/>
  <c r="S126" i="35"/>
  <c r="N246" i="39"/>
  <c r="R428" i="35"/>
  <c r="R433" i="35" s="1"/>
  <c r="R249" i="35"/>
  <c r="R232" i="35"/>
  <c r="R252" i="39"/>
  <c r="P73" i="42" s="1"/>
  <c r="R251" i="39"/>
  <c r="P72" i="42" s="1"/>
  <c r="S231" i="39"/>
  <c r="S231" i="35"/>
  <c r="S112" i="39"/>
  <c r="S112" i="35"/>
  <c r="S132" i="39"/>
  <c r="S132" i="35"/>
  <c r="O244" i="39"/>
  <c r="M15" i="42"/>
  <c r="M16" i="42" s="1"/>
  <c r="R232" i="39"/>
  <c r="R428" i="39"/>
  <c r="R433" i="39" s="1"/>
  <c r="R249" i="39"/>
  <c r="S110" i="39"/>
  <c r="S110" i="35"/>
  <c r="S107" i="39"/>
  <c r="S107" i="35"/>
  <c r="S128" i="39"/>
  <c r="S128" i="35"/>
  <c r="P240" i="39"/>
  <c r="R250" i="35"/>
  <c r="P71" i="38" s="1"/>
  <c r="S225" i="35"/>
  <c r="S225" i="39"/>
  <c r="S127" i="39"/>
  <c r="S127" i="35"/>
  <c r="P341" i="39"/>
  <c r="P431" i="39"/>
  <c r="P429" i="39"/>
  <c r="P427" i="39" s="1"/>
  <c r="S114" i="35"/>
  <c r="S114" i="39"/>
  <c r="S228" i="35"/>
  <c r="S228" i="39"/>
  <c r="S109" i="35"/>
  <c r="S109" i="39"/>
  <c r="S113" i="35"/>
  <c r="S113" i="39"/>
  <c r="S111" i="39"/>
  <c r="S111" i="35"/>
  <c r="N435" i="39"/>
  <c r="N436" i="39" s="1"/>
  <c r="O200" i="39"/>
  <c r="P429" i="35"/>
  <c r="P427" i="35" s="1"/>
  <c r="P431" i="35"/>
  <c r="P341" i="35"/>
  <c r="S226" i="39"/>
  <c r="S226" i="35"/>
  <c r="S124" i="39"/>
  <c r="S124" i="35"/>
  <c r="S117" i="39"/>
  <c r="S117" i="35"/>
  <c r="S116" i="39"/>
  <c r="S116" i="35"/>
  <c r="S120" i="39"/>
  <c r="S120" i="35"/>
  <c r="S229" i="39"/>
  <c r="S229" i="35"/>
  <c r="S123" i="35"/>
  <c r="S123" i="39"/>
  <c r="S105" i="39"/>
  <c r="S105" i="35"/>
  <c r="S121" i="39"/>
  <c r="S121" i="35"/>
  <c r="S131" i="39"/>
  <c r="S131" i="35"/>
  <c r="S130" i="39"/>
  <c r="S130" i="35"/>
  <c r="O90" i="38"/>
  <c r="O242" i="39"/>
  <c r="R250" i="39"/>
  <c r="P71" i="42" s="1"/>
  <c r="Q340" i="39"/>
  <c r="Q339" i="39"/>
  <c r="Q254" i="39"/>
  <c r="O70" i="42"/>
  <c r="O74" i="42" s="1"/>
  <c r="R14" i="43"/>
  <c r="R15" i="43" s="1"/>
  <c r="R14" i="44"/>
  <c r="R15" i="44" s="1"/>
  <c r="M354" i="35"/>
  <c r="M333" i="35" s="1"/>
  <c r="K12" i="38"/>
  <c r="M354" i="39"/>
  <c r="M333" i="39" s="1"/>
  <c r="AJ313" i="39"/>
  <c r="L19" i="38"/>
  <c r="Q10" i="1"/>
  <c r="R10" i="1" s="1"/>
  <c r="S10" i="1" s="1"/>
  <c r="T10" i="1" s="1"/>
  <c r="U10" i="1" s="1"/>
  <c r="V10" i="1" s="1"/>
  <c r="W10" i="1" s="1"/>
  <c r="X10" i="1" s="1"/>
  <c r="Y10" i="1" s="1"/>
  <c r="Z10" i="1" s="1"/>
  <c r="AA10" i="1" s="1"/>
  <c r="AB10" i="1" s="1"/>
  <c r="AC10" i="1" s="1"/>
  <c r="AD10" i="1" s="1"/>
  <c r="AE10" i="1" s="1"/>
  <c r="AF10" i="1" s="1"/>
  <c r="AG10" i="1" s="1"/>
  <c r="AH10" i="1" s="1"/>
  <c r="AI10" i="1" s="1"/>
  <c r="AJ10" i="1" s="1"/>
  <c r="AK10" i="1" s="1"/>
  <c r="AL10" i="1" s="1"/>
  <c r="AM10" i="1" s="1"/>
  <c r="AN10" i="1" s="1"/>
  <c r="AO10" i="1" s="1"/>
  <c r="AP10" i="1" s="1"/>
  <c r="AQ10" i="1" s="1"/>
  <c r="AR10" i="1" s="1"/>
  <c r="AS10" i="1" s="1"/>
  <c r="AT10" i="1" s="1"/>
  <c r="AU10" i="1" s="1"/>
  <c r="AV10" i="1" s="1"/>
  <c r="AW10" i="1" s="1"/>
  <c r="AX10" i="1" s="1"/>
  <c r="AY10" i="1" s="1"/>
  <c r="AZ10" i="1" s="1"/>
  <c r="BA10" i="1" s="1"/>
  <c r="BB10" i="1" s="1"/>
  <c r="BC10" i="1" s="1"/>
  <c r="BD10" i="1" s="1"/>
  <c r="BE10" i="1" s="1"/>
  <c r="BF10" i="1" s="1"/>
  <c r="BG10" i="1" s="1"/>
  <c r="BH10" i="1" s="1"/>
  <c r="BI10" i="1" s="1"/>
  <c r="BJ10" i="1" s="1"/>
  <c r="BK10" i="1" s="1"/>
  <c r="R223" i="39"/>
  <c r="S255" i="10"/>
  <c r="S279" i="10" s="1"/>
  <c r="R223" i="35"/>
  <c r="P200" i="39"/>
  <c r="AO93" i="39"/>
  <c r="O9" i="38"/>
  <c r="O9" i="42"/>
  <c r="O318" i="35"/>
  <c r="O319" i="35"/>
  <c r="O320" i="35"/>
  <c r="P266" i="39"/>
  <c r="P314" i="39"/>
  <c r="P266" i="35"/>
  <c r="P314" i="35"/>
  <c r="O320" i="39"/>
  <c r="O318" i="39"/>
  <c r="O319" i="39"/>
  <c r="P22" i="43"/>
  <c r="P23" i="43"/>
  <c r="P18" i="43"/>
  <c r="P20" i="43"/>
  <c r="P25" i="43"/>
  <c r="P21" i="43"/>
  <c r="P24" i="43"/>
  <c r="P19" i="43"/>
  <c r="O280" i="35"/>
  <c r="M33" i="38" s="1"/>
  <c r="O269" i="35"/>
  <c r="M24" i="38" s="1"/>
  <c r="O281" i="35"/>
  <c r="M37" i="38" s="1"/>
  <c r="O270" i="35"/>
  <c r="M26" i="38" s="1"/>
  <c r="P24" i="44"/>
  <c r="P19" i="44"/>
  <c r="P22" i="44"/>
  <c r="P21" i="44"/>
  <c r="P18" i="44"/>
  <c r="P23" i="44"/>
  <c r="P25" i="44"/>
  <c r="P20" i="44"/>
  <c r="O280" i="39"/>
  <c r="M33" i="42" s="1"/>
  <c r="O270" i="39"/>
  <c r="M26" i="42" s="1"/>
  <c r="O281" i="39"/>
  <c r="M37" i="42" s="1"/>
  <c r="O269" i="39"/>
  <c r="M24" i="42" s="1"/>
  <c r="AO95" i="39"/>
  <c r="AP62" i="39"/>
  <c r="AP91" i="39"/>
  <c r="AM432" i="39" s="1"/>
  <c r="AP71" i="39"/>
  <c r="AS42" i="39"/>
  <c r="AT44" i="39" s="1"/>
  <c r="AT41" i="39"/>
  <c r="AS43" i="39"/>
  <c r="AT45" i="39" s="1"/>
  <c r="AR50" i="39"/>
  <c r="AS385" i="39" s="1"/>
  <c r="AR58" i="39"/>
  <c r="AS387" i="39" s="1"/>
  <c r="AR57" i="39"/>
  <c r="AS386" i="39" s="1"/>
  <c r="AS56" i="39"/>
  <c r="AL102" i="39"/>
  <c r="AQ92" i="39"/>
  <c r="AQ84" i="39"/>
  <c r="AQ86" i="39"/>
  <c r="AQ94" i="39"/>
  <c r="AQ51" i="39"/>
  <c r="AR47" i="39"/>
  <c r="AR52" i="39" s="1"/>
  <c r="AR48" i="39"/>
  <c r="AS384" i="39" s="1"/>
  <c r="AL222" i="39"/>
  <c r="AO265" i="39"/>
  <c r="AS78" i="39"/>
  <c r="AS77" i="39"/>
  <c r="AT76" i="39"/>
  <c r="AQ70" i="39"/>
  <c r="AQ60" i="39"/>
  <c r="AQ62" i="39" s="1"/>
  <c r="AR82" i="39"/>
  <c r="AR87" i="39" s="1"/>
  <c r="AS79" i="39"/>
  <c r="AR83" i="39"/>
  <c r="AQ49" i="39"/>
  <c r="AR85" i="39"/>
  <c r="AS391" i="39" s="1"/>
  <c r="AS80" i="39"/>
  <c r="AR67" i="39"/>
  <c r="AS388" i="39" s="1"/>
  <c r="AS66" i="39"/>
  <c r="AR68" i="39"/>
  <c r="AS389" i="39" s="1"/>
  <c r="AK102" i="35"/>
  <c r="AM22" i="41"/>
  <c r="AL21" i="41"/>
  <c r="AH8" i="42"/>
  <c r="AI22" i="42"/>
  <c r="AN95" i="35"/>
  <c r="AN93" i="35"/>
  <c r="AO71" i="35"/>
  <c r="AO61" i="35"/>
  <c r="AQ48" i="35"/>
  <c r="AR384" i="35" s="1"/>
  <c r="AQ47" i="35"/>
  <c r="AQ52" i="35" s="1"/>
  <c r="AP70" i="35"/>
  <c r="AP71" i="35" s="1"/>
  <c r="AM222" i="35"/>
  <c r="AR42" i="35"/>
  <c r="AS44" i="35" s="1"/>
  <c r="AS41" i="35"/>
  <c r="AR43" i="35"/>
  <c r="AS45" i="35" s="1"/>
  <c r="AP49" i="35"/>
  <c r="AQ67" i="35"/>
  <c r="AR388" i="35" s="1"/>
  <c r="AR66" i="35"/>
  <c r="AQ68" i="35"/>
  <c r="AR389" i="35" s="1"/>
  <c r="AP60" i="35"/>
  <c r="AP61" i="35" s="1"/>
  <c r="AO84" i="35"/>
  <c r="AO92" i="35"/>
  <c r="AQ79" i="35"/>
  <c r="AP83" i="35"/>
  <c r="AQ390" i="35" s="1"/>
  <c r="AP82" i="35"/>
  <c r="AO91" i="35"/>
  <c r="AL432" i="35" s="1"/>
  <c r="AP85" i="35"/>
  <c r="AQ391" i="35" s="1"/>
  <c r="AQ80" i="35"/>
  <c r="AL265" i="35"/>
  <c r="AL22" i="37"/>
  <c r="AO442" i="39" s="1"/>
  <c r="AN442" i="35"/>
  <c r="AR56" i="35"/>
  <c r="AQ58" i="35"/>
  <c r="AR387" i="35" s="1"/>
  <c r="AQ57" i="35"/>
  <c r="AR386" i="35" s="1"/>
  <c r="AR76" i="35"/>
  <c r="AQ78" i="35"/>
  <c r="AQ77" i="35"/>
  <c r="AQ50" i="35"/>
  <c r="AR385" i="35" s="1"/>
  <c r="AK313" i="35"/>
  <c r="AJ22" i="38"/>
  <c r="AM268" i="35"/>
  <c r="AP51" i="35"/>
  <c r="AO86" i="35"/>
  <c r="AO94" i="35"/>
  <c r="AO441" i="35"/>
  <c r="AM21" i="37"/>
  <c r="AP441" i="39" s="1"/>
  <c r="AI8" i="38"/>
  <c r="U267" i="10"/>
  <c r="BQ147" i="10"/>
  <c r="U271" i="10"/>
  <c r="U270" i="10"/>
  <c r="U266" i="10"/>
  <c r="T292" i="10"/>
  <c r="Q89" i="9" s="1"/>
  <c r="V276" i="10"/>
  <c r="T293" i="10"/>
  <c r="Q90" i="9" s="1"/>
  <c r="U268" i="10"/>
  <c r="T231" i="10"/>
  <c r="AB83" i="10"/>
  <c r="AB84" i="10"/>
  <c r="O237" i="3"/>
  <c r="P236" i="3" s="1"/>
  <c r="P238" i="3" s="1"/>
  <c r="S15" i="1"/>
  <c r="O108" i="9"/>
  <c r="O202" i="3"/>
  <c r="O201" i="3" s="1"/>
  <c r="P200" i="3" s="1"/>
  <c r="P203" i="3" s="1"/>
  <c r="O220" i="3"/>
  <c r="O221" i="3"/>
  <c r="O58" i="3"/>
  <c r="O62" i="3" s="1"/>
  <c r="N145" i="3"/>
  <c r="N179" i="3"/>
  <c r="N183" i="3" s="1"/>
  <c r="N111" i="3"/>
  <c r="N115" i="3" s="1"/>
  <c r="N416" i="10"/>
  <c r="O114" i="9" s="1"/>
  <c r="AA67" i="10"/>
  <c r="T25" i="3"/>
  <c r="AA77" i="10"/>
  <c r="T26" i="3"/>
  <c r="Z58" i="10"/>
  <c r="Z57" i="10"/>
  <c r="Z55" i="10"/>
  <c r="Z90" i="10"/>
  <c r="Z98" i="10"/>
  <c r="AA56" i="10"/>
  <c r="Y101" i="10"/>
  <c r="Z100" i="10"/>
  <c r="Z92" i="10"/>
  <c r="AB66" i="10"/>
  <c r="AB67" i="10" s="1"/>
  <c r="AA54" i="10"/>
  <c r="AA53" i="10"/>
  <c r="Z97" i="10"/>
  <c r="W473" i="10" s="1"/>
  <c r="O43" i="18" s="1"/>
  <c r="AD62" i="10"/>
  <c r="AC63" i="10"/>
  <c r="AC64" i="10"/>
  <c r="U269" i="10"/>
  <c r="T294" i="10"/>
  <c r="Q91" i="9" s="1"/>
  <c r="AA91" i="10"/>
  <c r="AC117" i="10" s="1"/>
  <c r="S381" i="10"/>
  <c r="S382" i="10"/>
  <c r="S296" i="10"/>
  <c r="S472" i="10" s="1"/>
  <c r="N45" i="18" s="1"/>
  <c r="P88" i="9"/>
  <c r="P92" i="9" s="1"/>
  <c r="AB49" i="10"/>
  <c r="AC51" i="10" s="1"/>
  <c r="AB48" i="10"/>
  <c r="AC50" i="10" s="1"/>
  <c r="AC47" i="10"/>
  <c r="AB76" i="10"/>
  <c r="AB77" i="10" s="1"/>
  <c r="AC82" i="10"/>
  <c r="AC74" i="10"/>
  <c r="AD72" i="10"/>
  <c r="AC73" i="10"/>
  <c r="R383" i="10"/>
  <c r="Y99" i="10"/>
  <c r="AA88" i="10"/>
  <c r="AA93" i="10" s="1"/>
  <c r="AA89" i="10"/>
  <c r="AC116" i="10" s="1"/>
  <c r="U310" i="10"/>
  <c r="R15" i="9" s="1"/>
  <c r="U265" i="10"/>
  <c r="U469" i="10" s="1"/>
  <c r="T272" i="10"/>
  <c r="T470" i="10" s="1"/>
  <c r="T481" i="10" s="1"/>
  <c r="T291" i="10"/>
  <c r="O11" i="9"/>
  <c r="Q45" i="10"/>
  <c r="P96" i="10"/>
  <c r="O33" i="1"/>
  <c r="O21" i="1" s="1"/>
  <c r="R426" i="10" s="1"/>
  <c r="P27" i="1"/>
  <c r="P360" i="10"/>
  <c r="P361" i="10"/>
  <c r="P362" i="10"/>
  <c r="U254" i="10"/>
  <c r="Q356" i="10"/>
  <c r="Q28" i="1"/>
  <c r="P34" i="1"/>
  <c r="P22" i="1" s="1"/>
  <c r="O35" i="2"/>
  <c r="P20" i="1"/>
  <c r="P90" i="38" s="1"/>
  <c r="Q15" i="6"/>
  <c r="R24" i="3"/>
  <c r="S23" i="3"/>
  <c r="BE307" i="10"/>
  <c r="T14" i="6"/>
  <c r="Q30" i="1"/>
  <c r="P36" i="1"/>
  <c r="P24" i="1" s="1"/>
  <c r="P22" i="6"/>
  <c r="P20" i="6"/>
  <c r="P23" i="6"/>
  <c r="P21" i="6"/>
  <c r="P18" i="6"/>
  <c r="P24" i="6"/>
  <c r="P25" i="6"/>
  <c r="P19" i="6"/>
  <c r="R31" i="1"/>
  <c r="Q37" i="1"/>
  <c r="Q25" i="1" s="1"/>
  <c r="T355" i="10"/>
  <c r="R280" i="10"/>
  <c r="O35" i="1"/>
  <c r="O23" i="1" s="1"/>
  <c r="P29" i="1"/>
  <c r="O36" i="3" l="1"/>
  <c r="L16" i="2"/>
  <c r="L77" i="9" s="1"/>
  <c r="AS390" i="39"/>
  <c r="P457" i="10"/>
  <c r="M65" i="9" s="1"/>
  <c r="N62" i="9"/>
  <c r="N57" i="9"/>
  <c r="Q452" i="10"/>
  <c r="M61" i="9"/>
  <c r="N59" i="9"/>
  <c r="L63" i="9"/>
  <c r="L66" i="9" s="1"/>
  <c r="L68" i="9" s="1"/>
  <c r="N58" i="9"/>
  <c r="M56" i="9"/>
  <c r="M60" i="9"/>
  <c r="T425" i="10"/>
  <c r="O38" i="3"/>
  <c r="M44" i="9"/>
  <c r="M48" i="9" s="1"/>
  <c r="P396" i="10" s="1"/>
  <c r="P39" i="9"/>
  <c r="Q282" i="10"/>
  <c r="P284" i="10"/>
  <c r="P288" i="10" s="1"/>
  <c r="P483" i="10" s="1"/>
  <c r="N40" i="9"/>
  <c r="N41" i="9"/>
  <c r="R281" i="10"/>
  <c r="Q284" i="10"/>
  <c r="Q288" i="10" s="1"/>
  <c r="Q483" i="10" s="1"/>
  <c r="AD213" i="41"/>
  <c r="AD214" i="41"/>
  <c r="AE234" i="37"/>
  <c r="AE233" i="37" s="1"/>
  <c r="AF232" i="37" s="1"/>
  <c r="AF234" i="37" s="1"/>
  <c r="O396" i="10"/>
  <c r="O375" i="10" s="1"/>
  <c r="AA198" i="37"/>
  <c r="AA199" i="37"/>
  <c r="AA197" i="37"/>
  <c r="AB196" i="37" s="1"/>
  <c r="AB196" i="41"/>
  <c r="AB194" i="41" s="1"/>
  <c r="AC193" i="41" s="1"/>
  <c r="AE213" i="41"/>
  <c r="AE212" i="41" s="1"/>
  <c r="AF211" i="41" s="1"/>
  <c r="AF214" i="41" s="1"/>
  <c r="P373" i="39"/>
  <c r="R373" i="35"/>
  <c r="S95" i="38" s="1"/>
  <c r="S97" i="38" s="1"/>
  <c r="S62" i="37" s="1"/>
  <c r="AC230" i="41"/>
  <c r="AD229" i="41" s="1"/>
  <c r="AF217" i="37"/>
  <c r="AF216" i="37"/>
  <c r="O219" i="3"/>
  <c r="P218" i="3" s="1"/>
  <c r="P221" i="3" s="1"/>
  <c r="AX68" i="46"/>
  <c r="AX56" i="46" s="1"/>
  <c r="AY62" i="46"/>
  <c r="AY65" i="46"/>
  <c r="AY53" i="46" s="1"/>
  <c r="AZ59" i="46"/>
  <c r="O171" i="2"/>
  <c r="O103" i="2"/>
  <c r="F23" i="5"/>
  <c r="H23" i="5"/>
  <c r="AX69" i="46"/>
  <c r="AX57" i="46" s="1"/>
  <c r="AY63" i="46"/>
  <c r="D37" i="2"/>
  <c r="F172" i="2"/>
  <c r="I104" i="2"/>
  <c r="I37" i="2"/>
  <c r="I172" i="2"/>
  <c r="F104" i="2"/>
  <c r="D172" i="2"/>
  <c r="N104" i="2"/>
  <c r="E172" i="2"/>
  <c r="D104" i="2"/>
  <c r="J172" i="2"/>
  <c r="N37" i="2"/>
  <c r="N172" i="2"/>
  <c r="M172" i="2"/>
  <c r="G172" i="2"/>
  <c r="K104" i="2"/>
  <c r="K172" i="2"/>
  <c r="M37" i="2"/>
  <c r="G37" i="2"/>
  <c r="J104" i="2"/>
  <c r="M104" i="2"/>
  <c r="K37" i="2"/>
  <c r="F37" i="2"/>
  <c r="H172" i="2"/>
  <c r="L172" i="2"/>
  <c r="L104" i="2"/>
  <c r="L37" i="2"/>
  <c r="J37" i="2"/>
  <c r="G104" i="2"/>
  <c r="H37" i="2"/>
  <c r="E37" i="2"/>
  <c r="H104" i="2"/>
  <c r="E104" i="2"/>
  <c r="D22" i="5"/>
  <c r="AW100" i="46"/>
  <c r="AW88" i="46" s="1"/>
  <c r="AX94" i="46"/>
  <c r="AX66" i="46"/>
  <c r="AX54" i="46" s="1"/>
  <c r="AY60" i="46"/>
  <c r="AY99" i="46"/>
  <c r="AY87" i="46" s="1"/>
  <c r="AZ93" i="46"/>
  <c r="AZ97" i="46"/>
  <c r="AY103" i="46"/>
  <c r="AY91" i="46" s="1"/>
  <c r="AX102" i="46"/>
  <c r="AX90" i="46" s="1"/>
  <c r="AY96" i="46"/>
  <c r="AZ95" i="46"/>
  <c r="AY101" i="46"/>
  <c r="AY89" i="46" s="1"/>
  <c r="AY67" i="46"/>
  <c r="AY55" i="46" s="1"/>
  <c r="AZ61" i="46"/>
  <c r="AY29" i="46"/>
  <c r="AX35" i="46"/>
  <c r="AX23" i="46" s="1"/>
  <c r="AX36" i="46"/>
  <c r="AX24" i="46" s="1"/>
  <c r="AY30" i="46"/>
  <c r="AY31" i="46"/>
  <c r="AX37" i="46"/>
  <c r="AX25" i="46" s="1"/>
  <c r="AY27" i="46"/>
  <c r="AX33" i="46"/>
  <c r="AX21" i="46" s="1"/>
  <c r="AX34" i="46"/>
  <c r="AX22" i="46" s="1"/>
  <c r="AY28" i="46"/>
  <c r="W135" i="10"/>
  <c r="T468" i="10"/>
  <c r="L50" i="9"/>
  <c r="U480" i="10"/>
  <c r="U474" i="10"/>
  <c r="W479" i="10"/>
  <c r="R32" i="37"/>
  <c r="R34" i="37" s="1"/>
  <c r="N46" i="9"/>
  <c r="N18" i="9" s="1"/>
  <c r="Q476" i="10"/>
  <c r="S19" i="41"/>
  <c r="R32" i="41"/>
  <c r="R34" i="41" s="1"/>
  <c r="R20" i="41"/>
  <c r="N448" i="35"/>
  <c r="N447" i="35"/>
  <c r="N445" i="35"/>
  <c r="O246" i="35"/>
  <c r="O445" i="35" s="1"/>
  <c r="O435" i="35"/>
  <c r="O436" i="35" s="1"/>
  <c r="Q166" i="35"/>
  <c r="Q196" i="35" s="1"/>
  <c r="Q154" i="35"/>
  <c r="Q184" i="35" s="1"/>
  <c r="S19" i="37"/>
  <c r="R20" i="37"/>
  <c r="Q140" i="35"/>
  <c r="Q170" i="35" s="1"/>
  <c r="Q141" i="35"/>
  <c r="Q171" i="35" s="1"/>
  <c r="Q156" i="35"/>
  <c r="Q186" i="35" s="1"/>
  <c r="Q152" i="35"/>
  <c r="Q182" i="35" s="1"/>
  <c r="R54" i="41"/>
  <c r="Q107" i="41"/>
  <c r="Q111" i="41" s="1"/>
  <c r="Q58" i="41"/>
  <c r="Q140" i="41"/>
  <c r="Q145" i="41" s="1"/>
  <c r="Q173" i="41"/>
  <c r="Q177" i="41" s="1"/>
  <c r="Q142" i="39"/>
  <c r="Q172" i="39" s="1"/>
  <c r="Q159" i="35"/>
  <c r="Q189" i="35" s="1"/>
  <c r="Q144" i="35"/>
  <c r="Q174" i="35" s="1"/>
  <c r="Q240" i="35"/>
  <c r="O15" i="38" s="1"/>
  <c r="O16" i="38" s="1"/>
  <c r="Q148" i="35"/>
  <c r="Q178" i="35" s="1"/>
  <c r="Q163" i="35"/>
  <c r="Q193" i="35" s="1"/>
  <c r="Q166" i="39"/>
  <c r="Q196" i="39" s="1"/>
  <c r="Q145" i="35"/>
  <c r="Q175" i="35" s="1"/>
  <c r="Q158" i="35"/>
  <c r="Q188" i="35" s="1"/>
  <c r="U236" i="39"/>
  <c r="U236" i="35"/>
  <c r="Q149" i="35"/>
  <c r="Q179" i="35" s="1"/>
  <c r="U90" i="39"/>
  <c r="V39" i="39"/>
  <c r="Q58" i="37"/>
  <c r="R54" i="37"/>
  <c r="Q175" i="37"/>
  <c r="Q179" i="37" s="1"/>
  <c r="Q141" i="37"/>
  <c r="Q146" i="37" s="1"/>
  <c r="Q107" i="37"/>
  <c r="Q111" i="37" s="1"/>
  <c r="Q146" i="39"/>
  <c r="Q176" i="39" s="1"/>
  <c r="Q167" i="35"/>
  <c r="Q197" i="35" s="1"/>
  <c r="Q160" i="35"/>
  <c r="Q190" i="35" s="1"/>
  <c r="U90" i="35"/>
  <c r="V39" i="35"/>
  <c r="Q159" i="39"/>
  <c r="Q189" i="39" s="1"/>
  <c r="Q163" i="39"/>
  <c r="Q193" i="39" s="1"/>
  <c r="Q153" i="39"/>
  <c r="Q183" i="39" s="1"/>
  <c r="Q149" i="39"/>
  <c r="Q179" i="39" s="1"/>
  <c r="Q162" i="39"/>
  <c r="Q192" i="39" s="1"/>
  <c r="Q167" i="39"/>
  <c r="Q197" i="39" s="1"/>
  <c r="Q158" i="39"/>
  <c r="Q188" i="39" s="1"/>
  <c r="Q152" i="39"/>
  <c r="Q182" i="39" s="1"/>
  <c r="Q148" i="39"/>
  <c r="Q178" i="39" s="1"/>
  <c r="Q154" i="39"/>
  <c r="Q184" i="39" s="1"/>
  <c r="Q156" i="39"/>
  <c r="Q186" i="39" s="1"/>
  <c r="Q141" i="39"/>
  <c r="Q171" i="39" s="1"/>
  <c r="Q161" i="39"/>
  <c r="Q191" i="39" s="1"/>
  <c r="Q145" i="39"/>
  <c r="Q175" i="39" s="1"/>
  <c r="Q147" i="39"/>
  <c r="Q177" i="39" s="1"/>
  <c r="Q144" i="39"/>
  <c r="Q174" i="39" s="1"/>
  <c r="Q165" i="39"/>
  <c r="Q195" i="39" s="1"/>
  <c r="Q155" i="39"/>
  <c r="Q185" i="39" s="1"/>
  <c r="Q140" i="39"/>
  <c r="Q170" i="39" s="1"/>
  <c r="Q160" i="39"/>
  <c r="Q190" i="39" s="1"/>
  <c r="R239" i="35"/>
  <c r="P14" i="38" s="1"/>
  <c r="N15" i="38"/>
  <c r="N16" i="38" s="1"/>
  <c r="N19" i="38" s="1"/>
  <c r="P242" i="35"/>
  <c r="P246" i="35" s="1"/>
  <c r="P447" i="35" s="1"/>
  <c r="Q240" i="39"/>
  <c r="O15" i="42" s="1"/>
  <c r="O16" i="42" s="1"/>
  <c r="P200" i="35"/>
  <c r="Q161" i="35"/>
  <c r="Q191" i="35" s="1"/>
  <c r="Q151" i="35"/>
  <c r="Q181" i="35" s="1"/>
  <c r="Q146" i="35"/>
  <c r="Q176" i="35" s="1"/>
  <c r="Q153" i="35"/>
  <c r="Q183" i="35" s="1"/>
  <c r="Q155" i="35"/>
  <c r="Q185" i="35" s="1"/>
  <c r="Q147" i="35"/>
  <c r="Q177" i="35" s="1"/>
  <c r="O246" i="39"/>
  <c r="O448" i="39" s="1"/>
  <c r="Q165" i="35"/>
  <c r="Q195" i="35" s="1"/>
  <c r="Q162" i="35"/>
  <c r="Q192" i="35" s="1"/>
  <c r="T223" i="39"/>
  <c r="S223" i="39"/>
  <c r="T255" i="10"/>
  <c r="T279" i="10" s="1"/>
  <c r="T223" i="35"/>
  <c r="T117" i="39"/>
  <c r="T117" i="35"/>
  <c r="T109" i="39"/>
  <c r="T109" i="35"/>
  <c r="T128" i="39"/>
  <c r="T128" i="35"/>
  <c r="T106" i="35"/>
  <c r="T106" i="39"/>
  <c r="T116" i="39"/>
  <c r="T116" i="35"/>
  <c r="Q429" i="39"/>
  <c r="Q427" i="39" s="1"/>
  <c r="Q431" i="39"/>
  <c r="Q341" i="39"/>
  <c r="T113" i="39"/>
  <c r="T113" i="35"/>
  <c r="T127" i="39"/>
  <c r="T127" i="35"/>
  <c r="T121" i="39"/>
  <c r="T121" i="35"/>
  <c r="T107" i="39"/>
  <c r="T107" i="35"/>
  <c r="T114" i="39"/>
  <c r="T114" i="35"/>
  <c r="T225" i="39"/>
  <c r="T225" i="35"/>
  <c r="T112" i="39"/>
  <c r="T112" i="35"/>
  <c r="T110" i="35"/>
  <c r="T110" i="39"/>
  <c r="T132" i="39"/>
  <c r="T132" i="35"/>
  <c r="T227" i="39"/>
  <c r="T227" i="35"/>
  <c r="M18" i="42"/>
  <c r="M25" i="42" s="1"/>
  <c r="O435" i="39"/>
  <c r="O436" i="39" s="1"/>
  <c r="T130" i="39"/>
  <c r="T130" i="35"/>
  <c r="T120" i="39"/>
  <c r="T120" i="35"/>
  <c r="T231" i="35"/>
  <c r="T231" i="39"/>
  <c r="S201" i="35"/>
  <c r="S250" i="35"/>
  <c r="Q71" i="38" s="1"/>
  <c r="S251" i="35"/>
  <c r="Q72" i="38" s="1"/>
  <c r="T105" i="39"/>
  <c r="T105" i="35"/>
  <c r="T119" i="39"/>
  <c r="T119" i="35"/>
  <c r="T226" i="39"/>
  <c r="T226" i="35"/>
  <c r="BP117" i="39"/>
  <c r="BP117" i="35"/>
  <c r="R239" i="39"/>
  <c r="P14" i="42" s="1"/>
  <c r="P435" i="35"/>
  <c r="P436" i="35" s="1"/>
  <c r="S201" i="39"/>
  <c r="S250" i="39"/>
  <c r="Q71" i="42" s="1"/>
  <c r="S428" i="35"/>
  <c r="S433" i="35" s="1"/>
  <c r="S249" i="35"/>
  <c r="S232" i="35"/>
  <c r="S252" i="35"/>
  <c r="Q73" i="38" s="1"/>
  <c r="Q341" i="35"/>
  <c r="Q429" i="35"/>
  <c r="Q427" i="35" s="1"/>
  <c r="Q431" i="35"/>
  <c r="T228" i="39"/>
  <c r="T228" i="35"/>
  <c r="P242" i="39"/>
  <c r="N15" i="42"/>
  <c r="N16" i="42" s="1"/>
  <c r="O42" i="9"/>
  <c r="T229" i="39"/>
  <c r="T229" i="35"/>
  <c r="AF125" i="39"/>
  <c r="AF125" i="35"/>
  <c r="T124" i="39"/>
  <c r="T124" i="35"/>
  <c r="T230" i="39"/>
  <c r="T230" i="35"/>
  <c r="P244" i="39"/>
  <c r="N18" i="42" s="1"/>
  <c r="N25" i="42" s="1"/>
  <c r="S251" i="39"/>
  <c r="Q72" i="42" s="1"/>
  <c r="T111" i="39"/>
  <c r="T111" i="35"/>
  <c r="S232" i="39"/>
  <c r="S428" i="39"/>
  <c r="S433" i="39" s="1"/>
  <c r="S249" i="39"/>
  <c r="P70" i="38"/>
  <c r="P74" i="38" s="1"/>
  <c r="R340" i="35"/>
  <c r="R254" i="35"/>
  <c r="R339" i="35"/>
  <c r="T131" i="39"/>
  <c r="T131" i="35"/>
  <c r="T126" i="39"/>
  <c r="T126" i="35"/>
  <c r="T123" i="39"/>
  <c r="T123" i="35"/>
  <c r="T118" i="39"/>
  <c r="T118" i="35"/>
  <c r="R254" i="39"/>
  <c r="R339" i="39"/>
  <c r="R340" i="39"/>
  <c r="P70" i="42"/>
  <c r="P74" i="42" s="1"/>
  <c r="N445" i="39"/>
  <c r="N448" i="39"/>
  <c r="N444" i="39"/>
  <c r="N447" i="39"/>
  <c r="S252" i="39"/>
  <c r="Q73" i="42" s="1"/>
  <c r="R103" i="35"/>
  <c r="R153" i="35" s="1"/>
  <c r="R183" i="35" s="1"/>
  <c r="R103" i="39"/>
  <c r="R153" i="39" s="1"/>
  <c r="R183" i="39" s="1"/>
  <c r="S14" i="44"/>
  <c r="S15" i="44" s="1"/>
  <c r="L12" i="38"/>
  <c r="N354" i="35"/>
  <c r="N333" i="35" s="1"/>
  <c r="N354" i="39"/>
  <c r="N333" i="39" s="1"/>
  <c r="AK313" i="39"/>
  <c r="P90" i="42"/>
  <c r="S14" i="43"/>
  <c r="S15" i="43" s="1"/>
  <c r="S223" i="35"/>
  <c r="M19" i="38"/>
  <c r="Q20" i="44"/>
  <c r="Q23" i="44"/>
  <c r="Q25" i="44"/>
  <c r="Q21" i="44"/>
  <c r="Q24" i="44"/>
  <c r="Q18" i="44"/>
  <c r="Q19" i="44"/>
  <c r="Q22" i="44"/>
  <c r="P9" i="38"/>
  <c r="P9" i="42"/>
  <c r="P318" i="35"/>
  <c r="P319" i="35"/>
  <c r="P320" i="35"/>
  <c r="Q24" i="43"/>
  <c r="Q20" i="43"/>
  <c r="Q22" i="43"/>
  <c r="Q21" i="43"/>
  <c r="Q18" i="43"/>
  <c r="Q25" i="43"/>
  <c r="Q23" i="43"/>
  <c r="Q19" i="43"/>
  <c r="U223" i="35"/>
  <c r="U223" i="39"/>
  <c r="P318" i="39"/>
  <c r="P319" i="39"/>
  <c r="P320" i="39"/>
  <c r="Q266" i="39"/>
  <c r="Q266" i="35"/>
  <c r="Q314" i="39"/>
  <c r="Q314" i="35"/>
  <c r="P281" i="35"/>
  <c r="N37" i="38" s="1"/>
  <c r="P269" i="35"/>
  <c r="N24" i="38" s="1"/>
  <c r="P280" i="35"/>
  <c r="N33" i="38" s="1"/>
  <c r="P270" i="35"/>
  <c r="N26" i="38" s="1"/>
  <c r="P269" i="39"/>
  <c r="N24" i="42" s="1"/>
  <c r="P270" i="39"/>
  <c r="N26" i="42" s="1"/>
  <c r="P280" i="39"/>
  <c r="N33" i="42" s="1"/>
  <c r="P281" i="39"/>
  <c r="N37" i="42" s="1"/>
  <c r="AR49" i="39"/>
  <c r="AP95" i="39"/>
  <c r="AP93" i="39"/>
  <c r="AR51" i="39"/>
  <c r="AQ61" i="39"/>
  <c r="AQ91" i="39"/>
  <c r="AN432" i="39" s="1"/>
  <c r="AR84" i="39"/>
  <c r="AR92" i="39"/>
  <c r="AS83" i="39"/>
  <c r="AT390" i="39" s="1"/>
  <c r="AS82" i="39"/>
  <c r="AS87" i="39" s="1"/>
  <c r="AT79" i="39"/>
  <c r="AS48" i="39"/>
  <c r="AT384" i="39" s="1"/>
  <c r="AS47" i="39"/>
  <c r="AS52" i="39" s="1"/>
  <c r="AS85" i="39"/>
  <c r="AT391" i="39" s="1"/>
  <c r="AT80" i="39"/>
  <c r="AQ72" i="39"/>
  <c r="AS50" i="39"/>
  <c r="AT385" i="39" s="1"/>
  <c r="AR70" i="39"/>
  <c r="AR72" i="39" s="1"/>
  <c r="AT43" i="39"/>
  <c r="AU45" i="39" s="1"/>
  <c r="AT42" i="39"/>
  <c r="AU44" i="39" s="1"/>
  <c r="AU41" i="39"/>
  <c r="AP265" i="39"/>
  <c r="AS58" i="39"/>
  <c r="AT387" i="39" s="1"/>
  <c r="AT56" i="39"/>
  <c r="AS57" i="39"/>
  <c r="AT386" i="39" s="1"/>
  <c r="AT77" i="39"/>
  <c r="AU76" i="39"/>
  <c r="AT78" i="39"/>
  <c r="AS68" i="39"/>
  <c r="AT389" i="39" s="1"/>
  <c r="AT66" i="39"/>
  <c r="AS67" i="39"/>
  <c r="AT388" i="39" s="1"/>
  <c r="AM102" i="39"/>
  <c r="AR94" i="39"/>
  <c r="AR86" i="39"/>
  <c r="AQ71" i="39"/>
  <c r="AM222" i="39"/>
  <c r="AR60" i="39"/>
  <c r="AR62" i="39" s="1"/>
  <c r="AP91" i="35"/>
  <c r="AM432" i="35" s="1"/>
  <c r="AL102" i="35"/>
  <c r="AM21" i="41"/>
  <c r="AJ22" i="42"/>
  <c r="AI8" i="42"/>
  <c r="AN22" i="41"/>
  <c r="AQ51" i="35"/>
  <c r="AP62" i="35"/>
  <c r="AP72" i="35"/>
  <c r="AN222" i="35"/>
  <c r="AO95" i="35"/>
  <c r="AQ85" i="35"/>
  <c r="AR391" i="35" s="1"/>
  <c r="AR80" i="35"/>
  <c r="AR50" i="35"/>
  <c r="AS385" i="35" s="1"/>
  <c r="AM22" i="37"/>
  <c r="AP442" i="39" s="1"/>
  <c r="AO442" i="35"/>
  <c r="AP92" i="35"/>
  <c r="AP84" i="35"/>
  <c r="AS42" i="35"/>
  <c r="AT44" i="35" s="1"/>
  <c r="AT41" i="35"/>
  <c r="AS43" i="35"/>
  <c r="AT45" i="35" s="1"/>
  <c r="AK22" i="38"/>
  <c r="AN268" i="35"/>
  <c r="AQ60" i="35"/>
  <c r="AQ62" i="35" s="1"/>
  <c r="AR47" i="35"/>
  <c r="AR52" i="35" s="1"/>
  <c r="AR48" i="35"/>
  <c r="AS384" i="35" s="1"/>
  <c r="AP87" i="35"/>
  <c r="AR58" i="35"/>
  <c r="AS387" i="35" s="1"/>
  <c r="AR57" i="35"/>
  <c r="AS386" i="35" s="1"/>
  <c r="AS56" i="35"/>
  <c r="AO93" i="35"/>
  <c r="AJ8" i="38"/>
  <c r="AR78" i="35"/>
  <c r="AS76" i="35"/>
  <c r="AR77" i="35"/>
  <c r="AP94" i="35"/>
  <c r="AP86" i="35"/>
  <c r="AR67" i="35"/>
  <c r="AS388" i="35" s="1"/>
  <c r="AR68" i="35"/>
  <c r="AS389" i="35" s="1"/>
  <c r="AS66" i="35"/>
  <c r="AP441" i="35"/>
  <c r="AN21" i="37"/>
  <c r="AQ441" i="39" s="1"/>
  <c r="AQ82" i="35"/>
  <c r="AQ87" i="35" s="1"/>
  <c r="AR79" i="35"/>
  <c r="AQ83" i="35"/>
  <c r="AR390" i="35" s="1"/>
  <c r="AL313" i="35"/>
  <c r="AM265" i="35"/>
  <c r="AQ70" i="35"/>
  <c r="AQ71" i="35" s="1"/>
  <c r="AQ49" i="35"/>
  <c r="V268" i="10"/>
  <c r="U293" i="10"/>
  <c r="R90" i="9" s="1"/>
  <c r="V270" i="10"/>
  <c r="U292" i="10"/>
  <c r="R89" i="9" s="1"/>
  <c r="V266" i="10"/>
  <c r="U231" i="10"/>
  <c r="V271" i="10"/>
  <c r="W276" i="10"/>
  <c r="V267" i="10"/>
  <c r="AC83" i="10"/>
  <c r="AC84" i="10"/>
  <c r="P239" i="3"/>
  <c r="P237" i="3" s="1"/>
  <c r="Q236" i="3" s="1"/>
  <c r="Q239" i="3" s="1"/>
  <c r="T15" i="1"/>
  <c r="P202" i="3"/>
  <c r="P201" i="3" s="1"/>
  <c r="Q200" i="3" s="1"/>
  <c r="Q202" i="3" s="1"/>
  <c r="N150" i="3"/>
  <c r="P58" i="3"/>
  <c r="P62" i="3" s="1"/>
  <c r="O145" i="3"/>
  <c r="O150" i="3" s="1"/>
  <c r="O111" i="3"/>
  <c r="O115" i="3" s="1"/>
  <c r="O179" i="3"/>
  <c r="O183" i="3" s="1"/>
  <c r="N415" i="10"/>
  <c r="AB78" i="10"/>
  <c r="U25" i="3"/>
  <c r="U26" i="3"/>
  <c r="AA58" i="10"/>
  <c r="AB68" i="10"/>
  <c r="U291" i="10"/>
  <c r="V265" i="10"/>
  <c r="V469" i="10" s="1"/>
  <c r="U272" i="10"/>
  <c r="U470" i="10" s="1"/>
  <c r="U481" i="10" s="1"/>
  <c r="AB91" i="10"/>
  <c r="AD117" i="10" s="1"/>
  <c r="AB53" i="10"/>
  <c r="AB54" i="10"/>
  <c r="AB88" i="10"/>
  <c r="AB93" i="10" s="1"/>
  <c r="AB89" i="10"/>
  <c r="AD116" i="10" s="1"/>
  <c r="AB56" i="10"/>
  <c r="V269" i="10"/>
  <c r="U294" i="10"/>
  <c r="R91" i="9" s="1"/>
  <c r="V310" i="10"/>
  <c r="S15" i="9" s="1"/>
  <c r="AD82" i="10"/>
  <c r="Z99" i="10"/>
  <c r="S383" i="10"/>
  <c r="AC66" i="10"/>
  <c r="AC67" i="10" s="1"/>
  <c r="Z101" i="10"/>
  <c r="AA90" i="10"/>
  <c r="AA98" i="10"/>
  <c r="AD64" i="10"/>
  <c r="AE62" i="10"/>
  <c r="AD63" i="10"/>
  <c r="AC76" i="10"/>
  <c r="AC78" i="10" s="1"/>
  <c r="T381" i="10"/>
  <c r="T382" i="10"/>
  <c r="T296" i="10"/>
  <c r="T472" i="10" s="1"/>
  <c r="Q88" i="9"/>
  <c r="Q92" i="9" s="1"/>
  <c r="AA97" i="10"/>
  <c r="X473" i="10" s="1"/>
  <c r="AE72" i="10"/>
  <c r="AD73" i="10"/>
  <c r="AD74" i="10"/>
  <c r="AA55" i="10"/>
  <c r="AA57" i="10"/>
  <c r="AD47" i="10"/>
  <c r="AC48" i="10"/>
  <c r="AD50" i="10" s="1"/>
  <c r="AC49" i="10"/>
  <c r="AD51" i="10" s="1"/>
  <c r="AA100" i="10"/>
  <c r="AA92" i="10"/>
  <c r="P11" i="9"/>
  <c r="P108" i="9"/>
  <c r="R45" i="10"/>
  <c r="Q96" i="10"/>
  <c r="R30" i="1"/>
  <c r="Q36" i="1"/>
  <c r="Q24" i="1" s="1"/>
  <c r="S31" i="1"/>
  <c r="R37" i="1"/>
  <c r="R25" i="1" s="1"/>
  <c r="T23" i="3"/>
  <c r="S24" i="3"/>
  <c r="R286" i="10"/>
  <c r="R477" i="10" s="1"/>
  <c r="Q22" i="6"/>
  <c r="Q25" i="6"/>
  <c r="Q20" i="6"/>
  <c r="Q19" i="6"/>
  <c r="Q18" i="6"/>
  <c r="Q23" i="6"/>
  <c r="Q21" i="6"/>
  <c r="Q24" i="6"/>
  <c r="Q360" i="10"/>
  <c r="Q362" i="10"/>
  <c r="Q361" i="10"/>
  <c r="R356" i="10"/>
  <c r="BF307" i="10"/>
  <c r="U14" i="6"/>
  <c r="Q34" i="1"/>
  <c r="Q22" i="1" s="1"/>
  <c r="R28" i="1"/>
  <c r="P35" i="1"/>
  <c r="P23" i="1" s="1"/>
  <c r="Q29" i="1"/>
  <c r="Q27" i="1"/>
  <c r="P33" i="1"/>
  <c r="P21" i="1" s="1"/>
  <c r="S426" i="10" s="1"/>
  <c r="U355" i="10"/>
  <c r="R10" i="9"/>
  <c r="O36" i="2"/>
  <c r="V254" i="10"/>
  <c r="U255" i="10"/>
  <c r="S280" i="10"/>
  <c r="Q20" i="1"/>
  <c r="Q90" i="38" s="1"/>
  <c r="R15" i="6"/>
  <c r="M16" i="2" l="1"/>
  <c r="M77" i="9" s="1"/>
  <c r="P36" i="3"/>
  <c r="P38" i="3" s="1"/>
  <c r="Q457" i="10"/>
  <c r="N65" i="9" s="1"/>
  <c r="O59" i="9"/>
  <c r="N60" i="9"/>
  <c r="M63" i="9"/>
  <c r="M66" i="9" s="1"/>
  <c r="M68" i="9" s="1"/>
  <c r="N61" i="9"/>
  <c r="O58" i="9"/>
  <c r="O57" i="9"/>
  <c r="N56" i="9"/>
  <c r="O62" i="9"/>
  <c r="U425" i="10"/>
  <c r="P220" i="3"/>
  <c r="N44" i="9"/>
  <c r="N48" i="9" s="1"/>
  <c r="R282" i="10"/>
  <c r="R284" i="10" s="1"/>
  <c r="R288" i="10" s="1"/>
  <c r="O41" i="9"/>
  <c r="S281" i="10"/>
  <c r="O40" i="9"/>
  <c r="P486" i="10"/>
  <c r="Q39" i="9"/>
  <c r="AF235" i="37"/>
  <c r="AF233" i="37" s="1"/>
  <c r="AG232" i="37" s="1"/>
  <c r="AG235" i="37" s="1"/>
  <c r="AF213" i="41"/>
  <c r="AC195" i="41"/>
  <c r="AC196" i="41"/>
  <c r="AF212" i="41"/>
  <c r="AG211" i="41" s="1"/>
  <c r="AG213" i="41" s="1"/>
  <c r="AG212" i="41" s="1"/>
  <c r="AH211" i="41" s="1"/>
  <c r="Q95" i="42"/>
  <c r="Q97" i="42" s="1"/>
  <c r="Q62" i="41" s="1"/>
  <c r="Q372" i="39"/>
  <c r="AB199" i="37"/>
  <c r="AB198" i="37"/>
  <c r="AB197" i="37" s="1"/>
  <c r="AC196" i="37" s="1"/>
  <c r="S372" i="35"/>
  <c r="AD231" i="41"/>
  <c r="AD232" i="41"/>
  <c r="AF215" i="37"/>
  <c r="AG214" i="37" s="1"/>
  <c r="AY68" i="46"/>
  <c r="AY56" i="46" s="1"/>
  <c r="AZ62" i="46"/>
  <c r="AZ65" i="46"/>
  <c r="AZ53" i="46" s="1"/>
  <c r="BA59" i="46"/>
  <c r="O172" i="2"/>
  <c r="H24" i="5"/>
  <c r="F24" i="5"/>
  <c r="AY69" i="46"/>
  <c r="AY57" i="46" s="1"/>
  <c r="AZ63" i="46"/>
  <c r="O104" i="2"/>
  <c r="I173" i="2"/>
  <c r="F105" i="2"/>
  <c r="D173" i="2"/>
  <c r="N105" i="2"/>
  <c r="I38" i="2"/>
  <c r="F173" i="2"/>
  <c r="N38" i="2"/>
  <c r="D105" i="2"/>
  <c r="N173" i="2"/>
  <c r="D38" i="2"/>
  <c r="I105" i="2"/>
  <c r="E38" i="2"/>
  <c r="H38" i="2"/>
  <c r="L105" i="2"/>
  <c r="G38" i="2"/>
  <c r="G105" i="2"/>
  <c r="K38" i="2"/>
  <c r="H105" i="2"/>
  <c r="J38" i="2"/>
  <c r="J105" i="2"/>
  <c r="J173" i="2"/>
  <c r="G173" i="2"/>
  <c r="M105" i="2"/>
  <c r="L173" i="2"/>
  <c r="M38" i="2"/>
  <c r="L38" i="2"/>
  <c r="F38" i="2"/>
  <c r="M173" i="2"/>
  <c r="E173" i="2"/>
  <c r="K173" i="2"/>
  <c r="K105" i="2"/>
  <c r="H173" i="2"/>
  <c r="E105" i="2"/>
  <c r="D23" i="5"/>
  <c r="O113" i="9"/>
  <c r="AX100" i="46"/>
  <c r="AX88" i="46" s="1"/>
  <c r="AY94" i="46"/>
  <c r="AY66" i="46"/>
  <c r="AY54" i="46" s="1"/>
  <c r="AZ60" i="46"/>
  <c r="AY102" i="46"/>
  <c r="AY90" i="46" s="1"/>
  <c r="AZ96" i="46"/>
  <c r="BA95" i="46"/>
  <c r="AZ101" i="46"/>
  <c r="AZ89" i="46" s="1"/>
  <c r="BA97" i="46"/>
  <c r="AZ103" i="46"/>
  <c r="AZ91" i="46" s="1"/>
  <c r="BA93" i="46"/>
  <c r="AZ99" i="46"/>
  <c r="AZ87" i="46" s="1"/>
  <c r="BA61" i="46"/>
  <c r="AZ67" i="46"/>
  <c r="AZ55" i="46" s="1"/>
  <c r="AZ27" i="46"/>
  <c r="AY33" i="46"/>
  <c r="AY21" i="46" s="1"/>
  <c r="AZ31" i="46"/>
  <c r="AY37" i="46"/>
  <c r="AY25" i="46" s="1"/>
  <c r="AY36" i="46"/>
  <c r="AY24" i="46" s="1"/>
  <c r="AZ30" i="46"/>
  <c r="AY34" i="46"/>
  <c r="AY22" i="46" s="1"/>
  <c r="AZ28" i="46"/>
  <c r="AY35" i="46"/>
  <c r="AY23" i="46" s="1"/>
  <c r="AZ29" i="46"/>
  <c r="X135" i="10"/>
  <c r="U468" i="10"/>
  <c r="V474" i="10"/>
  <c r="V480" i="10"/>
  <c r="X479" i="10"/>
  <c r="S32" i="37"/>
  <c r="S34" i="37" s="1"/>
  <c r="R476" i="10"/>
  <c r="O444" i="39"/>
  <c r="Q486" i="10"/>
  <c r="Q244" i="39"/>
  <c r="O18" i="42" s="1"/>
  <c r="O25" i="42" s="1"/>
  <c r="T19" i="41"/>
  <c r="S32" i="41"/>
  <c r="S34" i="41" s="1"/>
  <c r="S20" i="41"/>
  <c r="O448" i="35"/>
  <c r="Q244" i="35"/>
  <c r="O18" i="38" s="1"/>
  <c r="O25" i="38" s="1"/>
  <c r="O447" i="39"/>
  <c r="O444" i="35"/>
  <c r="O447" i="35"/>
  <c r="Q242" i="39"/>
  <c r="Q242" i="35"/>
  <c r="S239" i="39"/>
  <c r="Q14" i="42" s="1"/>
  <c r="O445" i="39"/>
  <c r="R145" i="39"/>
  <c r="R175" i="39" s="1"/>
  <c r="W39" i="35"/>
  <c r="V90" i="35"/>
  <c r="V90" i="39"/>
  <c r="W39" i="39"/>
  <c r="V236" i="35"/>
  <c r="V236" i="39"/>
  <c r="R158" i="39"/>
  <c r="R188" i="39" s="1"/>
  <c r="S54" i="37"/>
  <c r="R175" i="37"/>
  <c r="R179" i="37" s="1"/>
  <c r="R107" i="37"/>
  <c r="R111" i="37" s="1"/>
  <c r="R141" i="37"/>
  <c r="R146" i="37" s="1"/>
  <c r="R58" i="37"/>
  <c r="T19" i="37"/>
  <c r="S20" i="37"/>
  <c r="R144" i="39"/>
  <c r="R174" i="39" s="1"/>
  <c r="Q200" i="39"/>
  <c r="S54" i="41"/>
  <c r="R107" i="41"/>
  <c r="R111" i="41" s="1"/>
  <c r="R140" i="41"/>
  <c r="R145" i="41" s="1"/>
  <c r="R58" i="41"/>
  <c r="R173" i="41"/>
  <c r="R177" i="41" s="1"/>
  <c r="P354" i="39"/>
  <c r="P333" i="39" s="1"/>
  <c r="P354" i="35"/>
  <c r="P333" i="35" s="1"/>
  <c r="N12" i="38"/>
  <c r="R240" i="35"/>
  <c r="P15" i="38" s="1"/>
  <c r="P16" i="38" s="1"/>
  <c r="R159" i="35"/>
  <c r="R189" i="35" s="1"/>
  <c r="Q200" i="35"/>
  <c r="P445" i="35"/>
  <c r="P435" i="39"/>
  <c r="P436" i="39" s="1"/>
  <c r="R159" i="39"/>
  <c r="R189" i="39" s="1"/>
  <c r="R240" i="39"/>
  <c r="R244" i="39" s="1"/>
  <c r="R151" i="39"/>
  <c r="R181" i="39" s="1"/>
  <c r="P448" i="35"/>
  <c r="T252" i="39"/>
  <c r="R73" i="42" s="1"/>
  <c r="P246" i="39"/>
  <c r="P445" i="39" s="1"/>
  <c r="P444" i="35"/>
  <c r="R140" i="35"/>
  <c r="R170" i="35" s="1"/>
  <c r="U127" i="39"/>
  <c r="U127" i="35"/>
  <c r="U112" i="39"/>
  <c r="U112" i="35"/>
  <c r="AG125" i="39"/>
  <c r="AG125" i="35"/>
  <c r="U231" i="39"/>
  <c r="U231" i="35"/>
  <c r="U123" i="39"/>
  <c r="U123" i="35"/>
  <c r="U120" i="39"/>
  <c r="U120" i="35"/>
  <c r="R167" i="35"/>
  <c r="R197" i="35" s="1"/>
  <c r="S339" i="35"/>
  <c r="S254" i="35"/>
  <c r="S340" i="35"/>
  <c r="Q70" i="38"/>
  <c r="Q74" i="38" s="1"/>
  <c r="T250" i="35"/>
  <c r="R71" i="38" s="1"/>
  <c r="U229" i="39"/>
  <c r="U229" i="35"/>
  <c r="U107" i="39"/>
  <c r="U107" i="35"/>
  <c r="U111" i="39"/>
  <c r="U111" i="35"/>
  <c r="U117" i="39"/>
  <c r="U117" i="35"/>
  <c r="S103" i="39"/>
  <c r="S141" i="39" s="1"/>
  <c r="S171" i="39" s="1"/>
  <c r="R163" i="39"/>
  <c r="R193" i="39" s="1"/>
  <c r="R141" i="35"/>
  <c r="R171" i="35" s="1"/>
  <c r="T251" i="35"/>
  <c r="R72" i="38" s="1"/>
  <c r="T250" i="39"/>
  <c r="R71" i="42" s="1"/>
  <c r="U132" i="39"/>
  <c r="U132" i="35"/>
  <c r="U118" i="39"/>
  <c r="U118" i="35"/>
  <c r="R429" i="35"/>
  <c r="R427" i="35" s="1"/>
  <c r="R341" i="35"/>
  <c r="R431" i="35"/>
  <c r="U114" i="39"/>
  <c r="U114" i="35"/>
  <c r="U126" i="39"/>
  <c r="U126" i="35"/>
  <c r="S254" i="39"/>
  <c r="S339" i="39"/>
  <c r="S340" i="39"/>
  <c r="Q70" i="42"/>
  <c r="Q74" i="42" s="1"/>
  <c r="T251" i="39"/>
  <c r="R72" i="42" s="1"/>
  <c r="O46" i="9"/>
  <c r="O18" i="9" s="1"/>
  <c r="U128" i="39"/>
  <c r="U128" i="35"/>
  <c r="U131" i="39"/>
  <c r="U131" i="35"/>
  <c r="U227" i="39"/>
  <c r="U227" i="35"/>
  <c r="U130" i="35"/>
  <c r="U130" i="39"/>
  <c r="U106" i="35"/>
  <c r="U106" i="39"/>
  <c r="U226" i="39"/>
  <c r="U226" i="35"/>
  <c r="R165" i="39"/>
  <c r="R195" i="39" s="1"/>
  <c r="T201" i="35"/>
  <c r="T428" i="35"/>
  <c r="T433" i="35" s="1"/>
  <c r="T232" i="35"/>
  <c r="T249" i="35"/>
  <c r="U105" i="39"/>
  <c r="U105" i="35"/>
  <c r="S286" i="10"/>
  <c r="S477" i="10" s="1"/>
  <c r="P42" i="9"/>
  <c r="U113" i="39"/>
  <c r="U113" i="35"/>
  <c r="U116" i="39"/>
  <c r="U116" i="35"/>
  <c r="U121" i="39"/>
  <c r="U121" i="35"/>
  <c r="U230" i="39"/>
  <c r="U230" i="35"/>
  <c r="U225" i="39"/>
  <c r="U225" i="35"/>
  <c r="U110" i="39"/>
  <c r="U110" i="35"/>
  <c r="U124" i="39"/>
  <c r="U124" i="35"/>
  <c r="R160" i="39"/>
  <c r="R190" i="39" s="1"/>
  <c r="U109" i="39"/>
  <c r="U109" i="35"/>
  <c r="U119" i="39"/>
  <c r="U119" i="35"/>
  <c r="U228" i="39"/>
  <c r="U228" i="35"/>
  <c r="R152" i="39"/>
  <c r="R182" i="39" s="1"/>
  <c r="R142" i="35"/>
  <c r="R172" i="35" s="1"/>
  <c r="S239" i="35"/>
  <c r="R431" i="39"/>
  <c r="R341" i="39"/>
  <c r="R429" i="39"/>
  <c r="R427" i="39" s="1"/>
  <c r="T252" i="35"/>
  <c r="R73" i="38" s="1"/>
  <c r="T201" i="39"/>
  <c r="T249" i="39"/>
  <c r="T232" i="39"/>
  <c r="T428" i="39"/>
  <c r="T433" i="39" s="1"/>
  <c r="M19" i="42"/>
  <c r="M12" i="42" s="1"/>
  <c r="R140" i="39"/>
  <c r="R170" i="39" s="1"/>
  <c r="R166" i="39"/>
  <c r="R196" i="39" s="1"/>
  <c r="R148" i="39"/>
  <c r="R178" i="39" s="1"/>
  <c r="R167" i="39"/>
  <c r="R197" i="39" s="1"/>
  <c r="R149" i="39"/>
  <c r="R179" i="39" s="1"/>
  <c r="R142" i="39"/>
  <c r="R172" i="39" s="1"/>
  <c r="R141" i="39"/>
  <c r="R171" i="39" s="1"/>
  <c r="R156" i="39"/>
  <c r="R186" i="39" s="1"/>
  <c r="R154" i="35"/>
  <c r="R184" i="35" s="1"/>
  <c r="R155" i="39"/>
  <c r="R185" i="39" s="1"/>
  <c r="R147" i="39"/>
  <c r="R177" i="39" s="1"/>
  <c r="R161" i="39"/>
  <c r="R191" i="39" s="1"/>
  <c r="R162" i="39"/>
  <c r="R192" i="39" s="1"/>
  <c r="R146" i="39"/>
  <c r="R176" i="39" s="1"/>
  <c r="R154" i="39"/>
  <c r="R184" i="39" s="1"/>
  <c r="R149" i="35"/>
  <c r="R179" i="35" s="1"/>
  <c r="R152" i="35"/>
  <c r="R182" i="35" s="1"/>
  <c r="R158" i="35"/>
  <c r="R188" i="35" s="1"/>
  <c r="R162" i="35"/>
  <c r="R192" i="35" s="1"/>
  <c r="R163" i="35"/>
  <c r="R193" i="35" s="1"/>
  <c r="R155" i="35"/>
  <c r="R185" i="35" s="1"/>
  <c r="R151" i="35"/>
  <c r="R181" i="35" s="1"/>
  <c r="R166" i="35"/>
  <c r="R196" i="35" s="1"/>
  <c r="AL313" i="39"/>
  <c r="Q90" i="42"/>
  <c r="R160" i="35"/>
  <c r="R190" i="35" s="1"/>
  <c r="R145" i="35"/>
  <c r="R175" i="35" s="1"/>
  <c r="R148" i="35"/>
  <c r="R178" i="35" s="1"/>
  <c r="N19" i="42"/>
  <c r="N12" i="42" s="1"/>
  <c r="R147" i="35"/>
  <c r="R177" i="35" s="1"/>
  <c r="T14" i="43"/>
  <c r="T15" i="43" s="1"/>
  <c r="S103" i="35"/>
  <c r="S146" i="35" s="1"/>
  <c r="S176" i="35" s="1"/>
  <c r="R161" i="35"/>
  <c r="R191" i="35" s="1"/>
  <c r="R165" i="35"/>
  <c r="R195" i="35" s="1"/>
  <c r="R146" i="35"/>
  <c r="R176" i="35" s="1"/>
  <c r="O354" i="39"/>
  <c r="O333" i="39" s="1"/>
  <c r="M12" i="38"/>
  <c r="O354" i="35"/>
  <c r="O333" i="35" s="1"/>
  <c r="R144" i="35"/>
  <c r="R174" i="35" s="1"/>
  <c r="R156" i="35"/>
  <c r="R186" i="35" s="1"/>
  <c r="T14" i="44"/>
  <c r="T15" i="44" s="1"/>
  <c r="V223" i="35"/>
  <c r="V223" i="39"/>
  <c r="Q9" i="38"/>
  <c r="Q9" i="42"/>
  <c r="Q319" i="35"/>
  <c r="Q318" i="35"/>
  <c r="Q320" i="35"/>
  <c r="Q320" i="39"/>
  <c r="Q318" i="39"/>
  <c r="Q319" i="39"/>
  <c r="Q280" i="35"/>
  <c r="O33" i="38" s="1"/>
  <c r="Q269" i="35"/>
  <c r="O24" i="38" s="1"/>
  <c r="Q270" i="35"/>
  <c r="O26" i="38" s="1"/>
  <c r="Q281" i="35"/>
  <c r="O37" i="38" s="1"/>
  <c r="R19" i="43"/>
  <c r="R24" i="43"/>
  <c r="R25" i="43"/>
  <c r="R21" i="43"/>
  <c r="R23" i="43"/>
  <c r="R18" i="43"/>
  <c r="R20" i="43"/>
  <c r="R22" i="43"/>
  <c r="Q269" i="39"/>
  <c r="O24" i="42" s="1"/>
  <c r="Q280" i="39"/>
  <c r="O33" i="42" s="1"/>
  <c r="Q281" i="39"/>
  <c r="O37" i="42" s="1"/>
  <c r="Q270" i="39"/>
  <c r="O26" i="42" s="1"/>
  <c r="R19" i="44"/>
  <c r="R20" i="44"/>
  <c r="R23" i="44"/>
  <c r="R24" i="44"/>
  <c r="R18" i="44"/>
  <c r="R25" i="44"/>
  <c r="R22" i="44"/>
  <c r="R21" i="44"/>
  <c r="AP93" i="35"/>
  <c r="R266" i="39"/>
  <c r="R266" i="35"/>
  <c r="R314" i="39"/>
  <c r="R314" i="35"/>
  <c r="AP95" i="35"/>
  <c r="AS49" i="39"/>
  <c r="AQ93" i="39"/>
  <c r="AQ95" i="39"/>
  <c r="AR71" i="39"/>
  <c r="AS51" i="39"/>
  <c r="AR91" i="39"/>
  <c r="AO432" i="39" s="1"/>
  <c r="AS94" i="39"/>
  <c r="AS86" i="39"/>
  <c r="AN222" i="39"/>
  <c r="AT85" i="39"/>
  <c r="AU391" i="39" s="1"/>
  <c r="AU80" i="39"/>
  <c r="AU42" i="39"/>
  <c r="AV44" i="39" s="1"/>
  <c r="AV41" i="39"/>
  <c r="AU43" i="39"/>
  <c r="AV45" i="39" s="1"/>
  <c r="AT82" i="39"/>
  <c r="AT87" i="39" s="1"/>
  <c r="AT83" i="39"/>
  <c r="AU390" i="39" s="1"/>
  <c r="AU79" i="39"/>
  <c r="AT47" i="39"/>
  <c r="AT52" i="39" s="1"/>
  <c r="AT48" i="39"/>
  <c r="AU384" i="39" s="1"/>
  <c r="AT67" i="39"/>
  <c r="AU388" i="39" s="1"/>
  <c r="AU66" i="39"/>
  <c r="AT68" i="39"/>
  <c r="AU389" i="39" s="1"/>
  <c r="AQ265" i="39"/>
  <c r="AS60" i="39"/>
  <c r="AS61" i="39" s="1"/>
  <c r="AT50" i="39"/>
  <c r="AU385" i="39" s="1"/>
  <c r="AS84" i="39"/>
  <c r="AS92" i="39"/>
  <c r="AS70" i="39"/>
  <c r="AR61" i="39"/>
  <c r="AU78" i="39"/>
  <c r="AU77" i="39"/>
  <c r="AV76" i="39"/>
  <c r="AN102" i="39"/>
  <c r="AT58" i="39"/>
  <c r="AU387" i="39" s="1"/>
  <c r="AT57" i="39"/>
  <c r="AU386" i="39" s="1"/>
  <c r="AU56" i="39"/>
  <c r="AM102" i="35"/>
  <c r="AO22" i="41"/>
  <c r="AJ8" i="42"/>
  <c r="AK22" i="42"/>
  <c r="AN21" i="41"/>
  <c r="AQ61" i="35"/>
  <c r="AQ72" i="35"/>
  <c r="AR49" i="35"/>
  <c r="AR60" i="35"/>
  <c r="AR62" i="35" s="1"/>
  <c r="AR85" i="35"/>
  <c r="AS391" i="35" s="1"/>
  <c r="AS80" i="35"/>
  <c r="AQ84" i="35"/>
  <c r="AQ92" i="35"/>
  <c r="AO222" i="35"/>
  <c r="AQ91" i="35"/>
  <c r="AN432" i="35" s="1"/>
  <c r="AS47" i="35"/>
  <c r="AS52" i="35" s="1"/>
  <c r="AS48" i="35"/>
  <c r="AT384" i="35" s="1"/>
  <c r="AS78" i="35"/>
  <c r="AS77" i="35"/>
  <c r="AT76" i="35"/>
  <c r="AK8" i="38"/>
  <c r="AR70" i="35"/>
  <c r="AR72" i="35" s="1"/>
  <c r="AS50" i="35"/>
  <c r="AT385" i="35" s="1"/>
  <c r="AO21" i="37"/>
  <c r="AR441" i="39" s="1"/>
  <c r="AQ441" i="35"/>
  <c r="AQ86" i="35"/>
  <c r="AQ94" i="35"/>
  <c r="AS67" i="35"/>
  <c r="AT388" i="35" s="1"/>
  <c r="AT66" i="35"/>
  <c r="AS68" i="35"/>
  <c r="AT389" i="35" s="1"/>
  <c r="AN265" i="35"/>
  <c r="AL22" i="38"/>
  <c r="AO268" i="35"/>
  <c r="AR51" i="35"/>
  <c r="AM313" i="35"/>
  <c r="AT42" i="35"/>
  <c r="AU44" i="35" s="1"/>
  <c r="AU41" i="35"/>
  <c r="AT43" i="35"/>
  <c r="AU45" i="35" s="1"/>
  <c r="AR83" i="35"/>
  <c r="AS390" i="35" s="1"/>
  <c r="AR82" i="35"/>
  <c r="AS79" i="35"/>
  <c r="AS58" i="35"/>
  <c r="AT387" i="35" s="1"/>
  <c r="AS57" i="35"/>
  <c r="AT386" i="35" s="1"/>
  <c r="AT56" i="35"/>
  <c r="AN22" i="37"/>
  <c r="AQ442" i="39" s="1"/>
  <c r="AP442" i="35"/>
  <c r="N115" i="9"/>
  <c r="N66" i="3" s="1"/>
  <c r="W271" i="10"/>
  <c r="W270" i="10"/>
  <c r="X276" i="10"/>
  <c r="AI155" i="10"/>
  <c r="V293" i="10"/>
  <c r="S90" i="9" s="1"/>
  <c r="W268" i="10"/>
  <c r="V292" i="10"/>
  <c r="S89" i="9" s="1"/>
  <c r="W266" i="10"/>
  <c r="W267" i="10"/>
  <c r="V231" i="10"/>
  <c r="Q238" i="3"/>
  <c r="Q237" i="3" s="1"/>
  <c r="R236" i="3" s="1"/>
  <c r="R238" i="3" s="1"/>
  <c r="AD83" i="10"/>
  <c r="AD84" i="10"/>
  <c r="Q108" i="9"/>
  <c r="U15" i="1"/>
  <c r="Q203" i="3"/>
  <c r="Q201" i="3" s="1"/>
  <c r="R200" i="3" s="1"/>
  <c r="R203" i="3" s="1"/>
  <c r="P219" i="3"/>
  <c r="Q218" i="3" s="1"/>
  <c r="O414" i="10"/>
  <c r="O417" i="10" s="1"/>
  <c r="Q58" i="3"/>
  <c r="Q62" i="3" s="1"/>
  <c r="P145" i="3"/>
  <c r="P150" i="3" s="1"/>
  <c r="P111" i="3"/>
  <c r="P115" i="3" s="1"/>
  <c r="P179" i="3"/>
  <c r="P183" i="3" s="1"/>
  <c r="V25" i="3"/>
  <c r="V26" i="3"/>
  <c r="AC68" i="10"/>
  <c r="AC77" i="10"/>
  <c r="AB57" i="10"/>
  <c r="AB58" i="10"/>
  <c r="W310" i="10"/>
  <c r="T15" i="9" s="1"/>
  <c r="AB90" i="10"/>
  <c r="AB98" i="10"/>
  <c r="AA101" i="10"/>
  <c r="AE63" i="10"/>
  <c r="AE64" i="10"/>
  <c r="AF62" i="10"/>
  <c r="AB55" i="10"/>
  <c r="AC56" i="10"/>
  <c r="T383" i="10"/>
  <c r="AC53" i="10"/>
  <c r="AC54" i="10"/>
  <c r="AB97" i="10"/>
  <c r="Y473" i="10" s="1"/>
  <c r="U382" i="10"/>
  <c r="U381" i="10"/>
  <c r="R88" i="9"/>
  <c r="R92" i="9" s="1"/>
  <c r="U296" i="10"/>
  <c r="U472" i="10" s="1"/>
  <c r="AE82" i="10"/>
  <c r="V272" i="10"/>
  <c r="V470" i="10" s="1"/>
  <c r="V481" i="10" s="1"/>
  <c r="W265" i="10"/>
  <c r="W469" i="10" s="1"/>
  <c r="O47" i="18" s="1"/>
  <c r="O49" i="18" s="1"/>
  <c r="V291" i="10"/>
  <c r="AD66" i="10"/>
  <c r="AD68" i="10" s="1"/>
  <c r="AD48" i="10"/>
  <c r="AE50" i="10" s="1"/>
  <c r="AD49" i="10"/>
  <c r="AE51" i="10" s="1"/>
  <c r="AE47" i="10"/>
  <c r="AD76" i="10"/>
  <c r="AD78" i="10" s="1"/>
  <c r="AC91" i="10"/>
  <c r="AE117" i="10" s="1"/>
  <c r="AB100" i="10"/>
  <c r="AB92" i="10"/>
  <c r="AE73" i="10"/>
  <c r="AF72" i="10"/>
  <c r="AE74" i="10"/>
  <c r="AA99" i="10"/>
  <c r="AC88" i="10"/>
  <c r="AC93" i="10" s="1"/>
  <c r="AC89" i="10"/>
  <c r="AE116" i="10" s="1"/>
  <c r="W269" i="10"/>
  <c r="V294" i="10"/>
  <c r="S91" i="9" s="1"/>
  <c r="P375" i="10"/>
  <c r="M50" i="9"/>
  <c r="Q11" i="9"/>
  <c r="S45" i="10"/>
  <c r="R96" i="10"/>
  <c r="S356" i="10"/>
  <c r="R20" i="1"/>
  <c r="T103" i="39" s="1"/>
  <c r="S15" i="6"/>
  <c r="W254" i="10"/>
  <c r="V255" i="10"/>
  <c r="R27" i="1"/>
  <c r="Q33" i="1"/>
  <c r="Q21" i="1" s="1"/>
  <c r="T426" i="10" s="1"/>
  <c r="T31" i="1"/>
  <c r="S37" i="1"/>
  <c r="S25" i="1" s="1"/>
  <c r="R36" i="1"/>
  <c r="R24" i="1" s="1"/>
  <c r="S30" i="1"/>
  <c r="R23" i="6"/>
  <c r="R18" i="6"/>
  <c r="R22" i="6"/>
  <c r="R19" i="6"/>
  <c r="R21" i="6"/>
  <c r="R20" i="6"/>
  <c r="R25" i="6"/>
  <c r="R24" i="6"/>
  <c r="V355" i="10"/>
  <c r="T280" i="10"/>
  <c r="S10" i="9"/>
  <c r="U23" i="3"/>
  <c r="T24" i="3"/>
  <c r="S28" i="1"/>
  <c r="R34" i="1"/>
  <c r="R22" i="1" s="1"/>
  <c r="V14" i="6"/>
  <c r="O37" i="2"/>
  <c r="R29" i="1"/>
  <c r="Q35" i="1"/>
  <c r="Q23" i="1" s="1"/>
  <c r="BG307" i="10"/>
  <c r="R360" i="10"/>
  <c r="R362" i="10"/>
  <c r="R361" i="10"/>
  <c r="U279" i="10"/>
  <c r="R36" i="3" l="1"/>
  <c r="N16" i="2"/>
  <c r="N77" i="9" s="1"/>
  <c r="R452" i="10"/>
  <c r="R457" i="10"/>
  <c r="O65" i="9" s="1"/>
  <c r="P58" i="9"/>
  <c r="P62" i="9"/>
  <c r="N63" i="9"/>
  <c r="N66" i="9" s="1"/>
  <c r="N68" i="9" s="1"/>
  <c r="O61" i="9"/>
  <c r="O60" i="9"/>
  <c r="P57" i="9"/>
  <c r="O56" i="9"/>
  <c r="P59" i="9"/>
  <c r="V425" i="10"/>
  <c r="O44" i="9"/>
  <c r="O48" i="9" s="1"/>
  <c r="AG234" i="37"/>
  <c r="R39" i="9"/>
  <c r="T281" i="10"/>
  <c r="P41" i="9"/>
  <c r="P40" i="9"/>
  <c r="S282" i="10"/>
  <c r="AG214" i="41"/>
  <c r="Q396" i="10"/>
  <c r="Q375" i="10" s="1"/>
  <c r="S374" i="35"/>
  <c r="T96" i="38" s="1"/>
  <c r="S375" i="35"/>
  <c r="Q375" i="39"/>
  <c r="Q374" i="39"/>
  <c r="R96" i="42" s="1"/>
  <c r="AG233" i="37"/>
  <c r="AH232" i="37" s="1"/>
  <c r="AC199" i="37"/>
  <c r="AC197" i="37" s="1"/>
  <c r="AD196" i="37" s="1"/>
  <c r="AC198" i="37"/>
  <c r="S373" i="35"/>
  <c r="T95" i="38" s="1"/>
  <c r="AD230" i="41"/>
  <c r="AE229" i="41" s="1"/>
  <c r="AC194" i="41"/>
  <c r="AD193" i="41" s="1"/>
  <c r="AG216" i="37"/>
  <c r="AG215" i="37"/>
  <c r="AH214" i="37" s="1"/>
  <c r="AG217" i="37"/>
  <c r="BA62" i="46"/>
  <c r="AZ68" i="46"/>
  <c r="AZ56" i="46" s="1"/>
  <c r="BA65" i="46"/>
  <c r="BA53" i="46" s="1"/>
  <c r="BB59" i="46"/>
  <c r="O105" i="2"/>
  <c r="AZ69" i="46"/>
  <c r="AZ57" i="46" s="1"/>
  <c r="BA63" i="46"/>
  <c r="D174" i="2"/>
  <c r="N106" i="2"/>
  <c r="E39" i="2"/>
  <c r="I174" i="2"/>
  <c r="F106" i="2"/>
  <c r="I39" i="2"/>
  <c r="N39" i="2"/>
  <c r="D39" i="2"/>
  <c r="D106" i="2"/>
  <c r="F174" i="2"/>
  <c r="I106" i="2"/>
  <c r="N174" i="2"/>
  <c r="H174" i="2"/>
  <c r="G174" i="2"/>
  <c r="G39" i="2"/>
  <c r="L39" i="2"/>
  <c r="M106" i="2"/>
  <c r="H39" i="2"/>
  <c r="M39" i="2"/>
  <c r="K174" i="2"/>
  <c r="G106" i="2"/>
  <c r="K39" i="2"/>
  <c r="J39" i="2"/>
  <c r="F39" i="2"/>
  <c r="J174" i="2"/>
  <c r="J106" i="2"/>
  <c r="E174" i="2"/>
  <c r="K106" i="2"/>
  <c r="L174" i="2"/>
  <c r="L106" i="2"/>
  <c r="M174" i="2"/>
  <c r="H106" i="2"/>
  <c r="E106" i="2"/>
  <c r="D24" i="5"/>
  <c r="F25" i="5"/>
  <c r="H25" i="5"/>
  <c r="O173" i="2"/>
  <c r="T32" i="37"/>
  <c r="T34" i="37" s="1"/>
  <c r="AY100" i="46"/>
  <c r="AY88" i="46" s="1"/>
  <c r="AZ94" i="46"/>
  <c r="BA60" i="46"/>
  <c r="AZ66" i="46"/>
  <c r="AZ54" i="46" s="1"/>
  <c r="BB95" i="46"/>
  <c r="BA101" i="46"/>
  <c r="BA89" i="46" s="1"/>
  <c r="AZ102" i="46"/>
  <c r="AZ90" i="46" s="1"/>
  <c r="BA96" i="46"/>
  <c r="BA103" i="46"/>
  <c r="BA91" i="46" s="1"/>
  <c r="BB97" i="46"/>
  <c r="BA99" i="46"/>
  <c r="BA87" i="46" s="1"/>
  <c r="BB93" i="46"/>
  <c r="BA67" i="46"/>
  <c r="BA55" i="46" s="1"/>
  <c r="BB61" i="46"/>
  <c r="BA28" i="46"/>
  <c r="AZ34" i="46"/>
  <c r="AZ22" i="46" s="1"/>
  <c r="AZ36" i="46"/>
  <c r="AZ24" i="46" s="1"/>
  <c r="BA30" i="46"/>
  <c r="BA29" i="46"/>
  <c r="AZ35" i="46"/>
  <c r="AZ23" i="46" s="1"/>
  <c r="BA31" i="46"/>
  <c r="AZ37" i="46"/>
  <c r="AZ25" i="46" s="1"/>
  <c r="AZ33" i="46"/>
  <c r="AZ21" i="46" s="1"/>
  <c r="BA27" i="46"/>
  <c r="Y135" i="10"/>
  <c r="N50" i="9"/>
  <c r="V468" i="10"/>
  <c r="W480" i="10"/>
  <c r="Y479" i="10"/>
  <c r="P46" i="9"/>
  <c r="P18" i="9" s="1"/>
  <c r="S476" i="10"/>
  <c r="Q435" i="39"/>
  <c r="Q436" i="39" s="1"/>
  <c r="Q246" i="39"/>
  <c r="Q445" i="39" s="1"/>
  <c r="U19" i="41"/>
  <c r="T32" i="41"/>
  <c r="T34" i="41" s="1"/>
  <c r="T20" i="41"/>
  <c r="Q435" i="35"/>
  <c r="Q436" i="35" s="1"/>
  <c r="P447" i="39"/>
  <c r="Q246" i="35"/>
  <c r="Q444" i="35" s="1"/>
  <c r="T239" i="39"/>
  <c r="R14" i="42" s="1"/>
  <c r="W236" i="39"/>
  <c r="W236" i="35"/>
  <c r="S107" i="41"/>
  <c r="S111" i="41" s="1"/>
  <c r="S140" i="41"/>
  <c r="S145" i="41" s="1"/>
  <c r="S58" i="41"/>
  <c r="T54" i="41"/>
  <c r="S173" i="41"/>
  <c r="S177" i="41" s="1"/>
  <c r="X39" i="35"/>
  <c r="W90" i="35"/>
  <c r="S141" i="37"/>
  <c r="S146" i="37" s="1"/>
  <c r="S107" i="37"/>
  <c r="S111" i="37" s="1"/>
  <c r="S175" i="37"/>
  <c r="S179" i="37" s="1"/>
  <c r="T54" i="37"/>
  <c r="S58" i="37"/>
  <c r="W90" i="39"/>
  <c r="X39" i="39"/>
  <c r="U19" i="37"/>
  <c r="T20" i="37"/>
  <c r="S240" i="35"/>
  <c r="Q15" i="38" s="1"/>
  <c r="R244" i="35"/>
  <c r="P18" i="38" s="1"/>
  <c r="S156" i="35"/>
  <c r="S186" i="35" s="1"/>
  <c r="R242" i="35"/>
  <c r="S162" i="35"/>
  <c r="S192" i="35" s="1"/>
  <c r="S240" i="39"/>
  <c r="Q15" i="42" s="1"/>
  <c r="Q16" i="42" s="1"/>
  <c r="P15" i="42"/>
  <c r="P16" i="42" s="1"/>
  <c r="R90" i="42"/>
  <c r="R242" i="39"/>
  <c r="R246" i="39" s="1"/>
  <c r="R448" i="39" s="1"/>
  <c r="P18" i="42"/>
  <c r="P25" i="42" s="1"/>
  <c r="R435" i="39"/>
  <c r="R436" i="39" s="1"/>
  <c r="P444" i="39"/>
  <c r="P448" i="39"/>
  <c r="S151" i="35"/>
  <c r="S181" i="35" s="1"/>
  <c r="S145" i="39"/>
  <c r="S175" i="39" s="1"/>
  <c r="U252" i="35"/>
  <c r="S73" i="38" s="1"/>
  <c r="S147" i="39"/>
  <c r="S177" i="39" s="1"/>
  <c r="S149" i="39"/>
  <c r="S179" i="39" s="1"/>
  <c r="V227" i="39"/>
  <c r="V227" i="35"/>
  <c r="V130" i="39"/>
  <c r="V130" i="35"/>
  <c r="S167" i="39"/>
  <c r="S197" i="39" s="1"/>
  <c r="T339" i="39"/>
  <c r="T340" i="39"/>
  <c r="T254" i="39"/>
  <c r="R70" i="42"/>
  <c r="R74" i="42" s="1"/>
  <c r="U252" i="39"/>
  <c r="S73" i="42" s="1"/>
  <c r="T286" i="10"/>
  <c r="T477" i="10" s="1"/>
  <c r="Q42" i="9"/>
  <c r="V111" i="39"/>
  <c r="V111" i="35"/>
  <c r="V109" i="39"/>
  <c r="V109" i="35"/>
  <c r="V128" i="39"/>
  <c r="V128" i="35"/>
  <c r="S156" i="39"/>
  <c r="S186" i="39" s="1"/>
  <c r="S158" i="39"/>
  <c r="S188" i="39" s="1"/>
  <c r="S151" i="39"/>
  <c r="S181" i="39" s="1"/>
  <c r="S155" i="35"/>
  <c r="S185" i="35" s="1"/>
  <c r="U251" i="35"/>
  <c r="S72" i="38" s="1"/>
  <c r="U201" i="35"/>
  <c r="V107" i="39"/>
  <c r="V107" i="35"/>
  <c r="V113" i="39"/>
  <c r="V113" i="35"/>
  <c r="V230" i="39"/>
  <c r="V230" i="35"/>
  <c r="V114" i="39"/>
  <c r="V114" i="35"/>
  <c r="S159" i="39"/>
  <c r="S189" i="39" s="1"/>
  <c r="S165" i="39"/>
  <c r="S195" i="39" s="1"/>
  <c r="S144" i="39"/>
  <c r="S174" i="39" s="1"/>
  <c r="S154" i="35"/>
  <c r="S184" i="35" s="1"/>
  <c r="U251" i="39"/>
  <c r="S72" i="42" s="1"/>
  <c r="U201" i="39"/>
  <c r="U250" i="35"/>
  <c r="S71" i="38" s="1"/>
  <c r="V118" i="39"/>
  <c r="V118" i="35"/>
  <c r="V226" i="39"/>
  <c r="V226" i="35"/>
  <c r="S160" i="39"/>
  <c r="S190" i="39" s="1"/>
  <c r="V120" i="39"/>
  <c r="V120" i="35"/>
  <c r="V116" i="39"/>
  <c r="V116" i="35"/>
  <c r="S140" i="39"/>
  <c r="S170" i="39" s="1"/>
  <c r="S166" i="39"/>
  <c r="S196" i="39" s="1"/>
  <c r="U250" i="39"/>
  <c r="S71" i="42" s="1"/>
  <c r="V126" i="39"/>
  <c r="V126" i="35"/>
  <c r="V117" i="39"/>
  <c r="V117" i="35"/>
  <c r="S146" i="39"/>
  <c r="S176" i="39" s="1"/>
  <c r="S152" i="39"/>
  <c r="S182" i="39" s="1"/>
  <c r="S161" i="39"/>
  <c r="S191" i="39" s="1"/>
  <c r="S160" i="35"/>
  <c r="S190" i="35" s="1"/>
  <c r="S431" i="39"/>
  <c r="S429" i="39"/>
  <c r="S427" i="39" s="1"/>
  <c r="S341" i="39"/>
  <c r="V105" i="39"/>
  <c r="V105" i="35"/>
  <c r="V110" i="39"/>
  <c r="V110" i="35"/>
  <c r="V106" i="39"/>
  <c r="V106" i="35"/>
  <c r="V231" i="39"/>
  <c r="V231" i="35"/>
  <c r="V127" i="39"/>
  <c r="V127" i="35"/>
  <c r="T103" i="35"/>
  <c r="T161" i="35" s="1"/>
  <c r="T191" i="35" s="1"/>
  <c r="S162" i="39"/>
  <c r="S192" i="39" s="1"/>
  <c r="S154" i="39"/>
  <c r="S184" i="39" s="1"/>
  <c r="S148" i="39"/>
  <c r="S178" i="39" s="1"/>
  <c r="U428" i="35"/>
  <c r="U433" i="35" s="1"/>
  <c r="U232" i="35"/>
  <c r="U249" i="35"/>
  <c r="V132" i="39"/>
  <c r="V132" i="35"/>
  <c r="V124" i="39"/>
  <c r="V124" i="35"/>
  <c r="S155" i="39"/>
  <c r="S185" i="39" s="1"/>
  <c r="AH125" i="39"/>
  <c r="AH125" i="35"/>
  <c r="V112" i="35"/>
  <c r="V112" i="39"/>
  <c r="S153" i="39"/>
  <c r="S183" i="39" s="1"/>
  <c r="T254" i="35"/>
  <c r="T339" i="35"/>
  <c r="T340" i="35"/>
  <c r="R70" i="38"/>
  <c r="R74" i="38" s="1"/>
  <c r="S429" i="35"/>
  <c r="S427" i="35" s="1"/>
  <c r="S431" i="35"/>
  <c r="S341" i="35"/>
  <c r="V229" i="39"/>
  <c r="V229" i="35"/>
  <c r="V131" i="39"/>
  <c r="V131" i="35"/>
  <c r="V123" i="39"/>
  <c r="V123" i="35"/>
  <c r="V225" i="39"/>
  <c r="V225" i="35"/>
  <c r="V121" i="39"/>
  <c r="V121" i="35"/>
  <c r="V228" i="39"/>
  <c r="V228" i="35"/>
  <c r="V119" i="39"/>
  <c r="V119" i="35"/>
  <c r="R90" i="38"/>
  <c r="S163" i="39"/>
  <c r="S193" i="39" s="1"/>
  <c r="S142" i="39"/>
  <c r="S172" i="39" s="1"/>
  <c r="S140" i="35"/>
  <c r="S170" i="35" s="1"/>
  <c r="R200" i="39"/>
  <c r="T239" i="35"/>
  <c r="R14" i="38" s="1"/>
  <c r="Q14" i="38"/>
  <c r="U428" i="39"/>
  <c r="U433" i="39" s="1"/>
  <c r="U232" i="39"/>
  <c r="U249" i="39"/>
  <c r="AH214" i="41"/>
  <c r="AH213" i="41"/>
  <c r="AH212" i="41" s="1"/>
  <c r="AI211" i="41" s="1"/>
  <c r="S149" i="35"/>
  <c r="S179" i="35" s="1"/>
  <c r="S148" i="35"/>
  <c r="S178" i="35" s="1"/>
  <c r="O19" i="42"/>
  <c r="O12" i="42" s="1"/>
  <c r="R200" i="35"/>
  <c r="S167" i="35"/>
  <c r="S197" i="35" s="1"/>
  <c r="S158" i="35"/>
  <c r="S188" i="35" s="1"/>
  <c r="S163" i="35"/>
  <c r="S193" i="35" s="1"/>
  <c r="S147" i="35"/>
  <c r="S177" i="35" s="1"/>
  <c r="S144" i="35"/>
  <c r="S174" i="35" s="1"/>
  <c r="S145" i="35"/>
  <c r="S175" i="35" s="1"/>
  <c r="S153" i="35"/>
  <c r="S183" i="35" s="1"/>
  <c r="S166" i="35"/>
  <c r="S196" i="35" s="1"/>
  <c r="S142" i="35"/>
  <c r="S172" i="35" s="1"/>
  <c r="AM313" i="39"/>
  <c r="S161" i="35"/>
  <c r="S191" i="35" s="1"/>
  <c r="S159" i="35"/>
  <c r="S189" i="35" s="1"/>
  <c r="S152" i="35"/>
  <c r="S182" i="35" s="1"/>
  <c r="U14" i="44"/>
  <c r="U15" i="44" s="1"/>
  <c r="S141" i="35"/>
  <c r="S171" i="35" s="1"/>
  <c r="S165" i="35"/>
  <c r="S195" i="35" s="1"/>
  <c r="U14" i="43"/>
  <c r="U15" i="43" s="1"/>
  <c r="O19" i="38"/>
  <c r="T142" i="39"/>
  <c r="T172" i="39" s="1"/>
  <c r="T149" i="39"/>
  <c r="T179" i="39" s="1"/>
  <c r="T152" i="39"/>
  <c r="T182" i="39" s="1"/>
  <c r="T148" i="39"/>
  <c r="T178" i="39" s="1"/>
  <c r="T163" i="39"/>
  <c r="T193" i="39" s="1"/>
  <c r="T156" i="39"/>
  <c r="T186" i="39" s="1"/>
  <c r="T145" i="39"/>
  <c r="T175" i="39" s="1"/>
  <c r="T151" i="39"/>
  <c r="T181" i="39" s="1"/>
  <c r="T155" i="39"/>
  <c r="T185" i="39" s="1"/>
  <c r="T146" i="39"/>
  <c r="T176" i="39" s="1"/>
  <c r="T159" i="39"/>
  <c r="T189" i="39" s="1"/>
  <c r="T158" i="39"/>
  <c r="T188" i="39" s="1"/>
  <c r="T166" i="39"/>
  <c r="T196" i="39" s="1"/>
  <c r="T160" i="39"/>
  <c r="T190" i="39" s="1"/>
  <c r="T161" i="39"/>
  <c r="T191" i="39" s="1"/>
  <c r="T162" i="39"/>
  <c r="T192" i="39" s="1"/>
  <c r="T165" i="39"/>
  <c r="T195" i="39" s="1"/>
  <c r="T141" i="39"/>
  <c r="T171" i="39" s="1"/>
  <c r="T147" i="39"/>
  <c r="T177" i="39" s="1"/>
  <c r="T144" i="39"/>
  <c r="T174" i="39" s="1"/>
  <c r="T153" i="39"/>
  <c r="T183" i="39" s="1"/>
  <c r="T154" i="39"/>
  <c r="T184" i="39" s="1"/>
  <c r="T167" i="39"/>
  <c r="T197" i="39" s="1"/>
  <c r="T140" i="39"/>
  <c r="T170" i="39" s="1"/>
  <c r="S25" i="43"/>
  <c r="S22" i="43"/>
  <c r="S24" i="43"/>
  <c r="S20" i="43"/>
  <c r="S21" i="43"/>
  <c r="S18" i="43"/>
  <c r="S19" i="43"/>
  <c r="S23" i="43"/>
  <c r="R270" i="39"/>
  <c r="P26" i="42" s="1"/>
  <c r="R269" i="39"/>
  <c r="P24" i="42" s="1"/>
  <c r="R280" i="39"/>
  <c r="P33" i="42" s="1"/>
  <c r="R281" i="39"/>
  <c r="P37" i="42" s="1"/>
  <c r="W223" i="35"/>
  <c r="W223" i="39"/>
  <c r="R319" i="35"/>
  <c r="R318" i="35"/>
  <c r="R320" i="35"/>
  <c r="R318" i="39"/>
  <c r="R319" i="39"/>
  <c r="R320" i="39"/>
  <c r="S266" i="39"/>
  <c r="S266" i="35"/>
  <c r="S314" i="39"/>
  <c r="S314" i="35"/>
  <c r="R9" i="38"/>
  <c r="R9" i="42"/>
  <c r="S22" i="44"/>
  <c r="S23" i="44"/>
  <c r="S25" i="44"/>
  <c r="S19" i="44"/>
  <c r="S24" i="44"/>
  <c r="S18" i="44"/>
  <c r="S21" i="44"/>
  <c r="S20" i="44"/>
  <c r="R269" i="35"/>
  <c r="P24" i="38" s="1"/>
  <c r="R280" i="35"/>
  <c r="P33" i="38" s="1"/>
  <c r="R270" i="35"/>
  <c r="P26" i="38" s="1"/>
  <c r="R281" i="35"/>
  <c r="P37" i="38" s="1"/>
  <c r="AT51" i="39"/>
  <c r="AS91" i="39"/>
  <c r="AP432" i="39" s="1"/>
  <c r="AR95" i="39"/>
  <c r="AS62" i="39"/>
  <c r="AR93" i="39"/>
  <c r="AT49" i="39"/>
  <c r="AT60" i="39"/>
  <c r="AT62" i="39" s="1"/>
  <c r="AV77" i="39"/>
  <c r="AW76" i="39"/>
  <c r="AV78" i="39"/>
  <c r="AS72" i="39"/>
  <c r="AU82" i="39"/>
  <c r="AU83" i="39"/>
  <c r="AV390" i="39" s="1"/>
  <c r="AV79" i="39"/>
  <c r="AS71" i="39"/>
  <c r="AT92" i="39"/>
  <c r="AT84" i="39"/>
  <c r="AU85" i="39"/>
  <c r="AV391" i="39" s="1"/>
  <c r="AV80" i="39"/>
  <c r="AR265" i="39"/>
  <c r="AT86" i="39"/>
  <c r="AT94" i="39"/>
  <c r="AU50" i="39"/>
  <c r="AV385" i="39" s="1"/>
  <c r="AT70" i="39"/>
  <c r="AT71" i="39" s="1"/>
  <c r="AU48" i="39"/>
  <c r="AV384" i="39" s="1"/>
  <c r="AU47" i="39"/>
  <c r="AU52" i="39" s="1"/>
  <c r="AU58" i="39"/>
  <c r="AV387" i="39" s="1"/>
  <c r="AU57" i="39"/>
  <c r="AV386" i="39" s="1"/>
  <c r="AV56" i="39"/>
  <c r="AO102" i="39"/>
  <c r="AU68" i="39"/>
  <c r="AV389" i="39" s="1"/>
  <c r="AU67" i="39"/>
  <c r="AV388" i="39" s="1"/>
  <c r="AV66" i="39"/>
  <c r="AW41" i="39"/>
  <c r="AV43" i="39"/>
  <c r="AW45" i="39" s="1"/>
  <c r="AV42" i="39"/>
  <c r="AW44" i="39" s="1"/>
  <c r="AO222" i="39"/>
  <c r="AN102" i="35"/>
  <c r="AO21" i="41"/>
  <c r="AP22" i="41"/>
  <c r="AL22" i="42"/>
  <c r="AK8" i="42"/>
  <c r="AR91" i="35"/>
  <c r="AO432" i="35" s="1"/>
  <c r="AS51" i="35"/>
  <c r="AQ95" i="35"/>
  <c r="AR61" i="35"/>
  <c r="AR71" i="35"/>
  <c r="AU66" i="35"/>
  <c r="AT68" i="35"/>
  <c r="AU389" i="35" s="1"/>
  <c r="AT67" i="35"/>
  <c r="AU388" i="35" s="1"/>
  <c r="AT58" i="35"/>
  <c r="AU387" i="35" s="1"/>
  <c r="AU56" i="35"/>
  <c r="AT57" i="35"/>
  <c r="AU386" i="35" s="1"/>
  <c r="AS70" i="35"/>
  <c r="AS71" i="35" s="1"/>
  <c r="AM22" i="38"/>
  <c r="AP268" i="35"/>
  <c r="AR441" i="35"/>
  <c r="AP21" i="37"/>
  <c r="AS441" i="39" s="1"/>
  <c r="AS83" i="35"/>
  <c r="AT390" i="35" s="1"/>
  <c r="AS82" i="35"/>
  <c r="AS87" i="35" s="1"/>
  <c r="AT79" i="35"/>
  <c r="AS49" i="35"/>
  <c r="AV41" i="35"/>
  <c r="AU43" i="35"/>
  <c r="AV45" i="35" s="1"/>
  <c r="AU42" i="35"/>
  <c r="AV44" i="35" s="1"/>
  <c r="AR92" i="35"/>
  <c r="AR84" i="35"/>
  <c r="AO265" i="35"/>
  <c r="AT78" i="35"/>
  <c r="AU76" i="35"/>
  <c r="AT77" i="35"/>
  <c r="AP222" i="35"/>
  <c r="AT80" i="35"/>
  <c r="AS85" i="35"/>
  <c r="AT391" i="35" s="1"/>
  <c r="AQ93" i="35"/>
  <c r="AT47" i="35"/>
  <c r="AT52" i="35" s="1"/>
  <c r="AT48" i="35"/>
  <c r="AU384" i="35" s="1"/>
  <c r="AN313" i="35"/>
  <c r="AL8" i="38"/>
  <c r="AS60" i="35"/>
  <c r="AS61" i="35" s="1"/>
  <c r="AO22" i="37"/>
  <c r="AR442" i="39" s="1"/>
  <c r="AQ442" i="35"/>
  <c r="AR87" i="35"/>
  <c r="AT50" i="35"/>
  <c r="AU385" i="35" s="1"/>
  <c r="AR94" i="35"/>
  <c r="AR86" i="35"/>
  <c r="W293" i="10"/>
  <c r="T90" i="9" s="1"/>
  <c r="X268" i="10"/>
  <c r="X270" i="10"/>
  <c r="X271" i="10"/>
  <c r="Y276" i="10"/>
  <c r="X266" i="10"/>
  <c r="W292" i="10"/>
  <c r="T89" i="9" s="1"/>
  <c r="AJ155" i="10"/>
  <c r="X267" i="10"/>
  <c r="W231" i="10"/>
  <c r="R239" i="3"/>
  <c r="R237" i="3" s="1"/>
  <c r="S236" i="3" s="1"/>
  <c r="S239" i="3" s="1"/>
  <c r="AE84" i="10"/>
  <c r="AE83" i="10"/>
  <c r="V15" i="1"/>
  <c r="R108" i="9"/>
  <c r="R202" i="3"/>
  <c r="R201" i="3" s="1"/>
  <c r="S200" i="3" s="1"/>
  <c r="Q220" i="3"/>
  <c r="Q221" i="3"/>
  <c r="O416" i="10"/>
  <c r="R58" i="3"/>
  <c r="R62" i="3" s="1"/>
  <c r="Q179" i="3"/>
  <c r="Q183" i="3" s="1"/>
  <c r="Q145" i="3"/>
  <c r="Q150" i="3" s="1"/>
  <c r="Q111" i="3"/>
  <c r="Q115" i="3" s="1"/>
  <c r="AD67" i="10"/>
  <c r="W25" i="3"/>
  <c r="R483" i="10"/>
  <c r="R486" i="10"/>
  <c r="W26" i="3"/>
  <c r="AC57" i="10"/>
  <c r="AC58" i="10"/>
  <c r="AD77" i="10"/>
  <c r="AC55" i="10"/>
  <c r="AE76" i="10"/>
  <c r="AE77" i="10" s="1"/>
  <c r="AD88" i="10"/>
  <c r="AD93" i="10" s="1"/>
  <c r="AD89" i="10"/>
  <c r="AF116" i="10" s="1"/>
  <c r="AD53" i="10"/>
  <c r="AD54" i="10"/>
  <c r="AF82" i="10"/>
  <c r="AC97" i="10"/>
  <c r="Z473" i="10" s="1"/>
  <c r="AC92" i="10"/>
  <c r="AC100" i="10"/>
  <c r="AD91" i="10"/>
  <c r="AF117" i="10" s="1"/>
  <c r="AF73" i="10"/>
  <c r="AF74" i="10"/>
  <c r="AG72" i="10"/>
  <c r="AF47" i="10"/>
  <c r="AE49" i="10"/>
  <c r="AF51" i="10" s="1"/>
  <c r="AE48" i="10"/>
  <c r="AF50" i="10" s="1"/>
  <c r="AB101" i="10"/>
  <c r="U383" i="10"/>
  <c r="AF64" i="10"/>
  <c r="AG62" i="10"/>
  <c r="AF63" i="10"/>
  <c r="W291" i="10"/>
  <c r="W272" i="10"/>
  <c r="W470" i="10" s="1"/>
  <c r="W481" i="10" s="1"/>
  <c r="X265" i="10"/>
  <c r="X469" i="10" s="1"/>
  <c r="AE66" i="10"/>
  <c r="AE67" i="10" s="1"/>
  <c r="X269" i="10"/>
  <c r="W294" i="10"/>
  <c r="T91" i="9" s="1"/>
  <c r="AC98" i="10"/>
  <c r="AC90" i="10"/>
  <c r="AD56" i="10"/>
  <c r="AB99" i="10"/>
  <c r="V381" i="10"/>
  <c r="V382" i="10"/>
  <c r="V296" i="10"/>
  <c r="V472" i="10" s="1"/>
  <c r="S88" i="9"/>
  <c r="S92" i="9" s="1"/>
  <c r="X310" i="10"/>
  <c r="U15" i="9" s="1"/>
  <c r="T15" i="6"/>
  <c r="T23" i="6" s="1"/>
  <c r="T45" i="10"/>
  <c r="S96" i="10"/>
  <c r="W14" i="6"/>
  <c r="W355" i="10"/>
  <c r="V279" i="10"/>
  <c r="T30" i="1"/>
  <c r="S36" i="1"/>
  <c r="S24" i="1" s="1"/>
  <c r="V23" i="3"/>
  <c r="U24" i="3"/>
  <c r="U280" i="10"/>
  <c r="S27" i="1"/>
  <c r="R33" i="1"/>
  <c r="R21" i="1" s="1"/>
  <c r="U426" i="10" s="1"/>
  <c r="S360" i="10"/>
  <c r="S362" i="10"/>
  <c r="S361" i="10"/>
  <c r="BH307" i="10"/>
  <c r="S25" i="6"/>
  <c r="S19" i="6"/>
  <c r="S23" i="6"/>
  <c r="S22" i="6"/>
  <c r="S20" i="6"/>
  <c r="S24" i="6"/>
  <c r="S18" i="6"/>
  <c r="S21" i="6"/>
  <c r="S29" i="1"/>
  <c r="R35" i="1"/>
  <c r="R23" i="1" s="1"/>
  <c r="R11" i="9"/>
  <c r="S20" i="1"/>
  <c r="S90" i="42" s="1"/>
  <c r="U31" i="1"/>
  <c r="T37" i="1"/>
  <c r="T25" i="1" s="1"/>
  <c r="W255" i="10"/>
  <c r="X254" i="10"/>
  <c r="O38" i="2"/>
  <c r="T356" i="10"/>
  <c r="T28" i="1"/>
  <c r="S34" i="1"/>
  <c r="S22" i="1" s="1"/>
  <c r="T10" i="9"/>
  <c r="O16" i="2" l="1"/>
  <c r="O77" i="9" s="1"/>
  <c r="R38" i="3"/>
  <c r="O63" i="9"/>
  <c r="O66" i="9" s="1"/>
  <c r="O68" i="9" s="1"/>
  <c r="S457" i="10"/>
  <c r="P65" i="9" s="1"/>
  <c r="P61" i="9"/>
  <c r="T452" i="10"/>
  <c r="P60" i="9"/>
  <c r="Q59" i="9"/>
  <c r="P56" i="9"/>
  <c r="Q62" i="9"/>
  <c r="S452" i="10"/>
  <c r="Q57" i="9"/>
  <c r="Q58" i="9"/>
  <c r="W425" i="10"/>
  <c r="T282" i="10"/>
  <c r="T284" i="10" s="1"/>
  <c r="T288" i="10" s="1"/>
  <c r="T486" i="10" s="1"/>
  <c r="P44" i="9"/>
  <c r="P48" i="9" s="1"/>
  <c r="Q41" i="9"/>
  <c r="U281" i="10"/>
  <c r="Q40" i="9"/>
  <c r="S39" i="9"/>
  <c r="S284" i="10"/>
  <c r="S288" i="10" s="1"/>
  <c r="S486" i="10" s="1"/>
  <c r="T97" i="38"/>
  <c r="T62" i="37" s="1"/>
  <c r="O50" i="9"/>
  <c r="R396" i="10"/>
  <c r="R375" i="10" s="1"/>
  <c r="T372" i="35"/>
  <c r="T374" i="35" s="1"/>
  <c r="U96" i="38" s="1"/>
  <c r="U95" i="38"/>
  <c r="AD198" i="37"/>
  <c r="AD199" i="37"/>
  <c r="AD197" i="37"/>
  <c r="AE196" i="37" s="1"/>
  <c r="AE232" i="41"/>
  <c r="AE231" i="41"/>
  <c r="AE230" i="41"/>
  <c r="AF229" i="41" s="1"/>
  <c r="Q373" i="39"/>
  <c r="AD196" i="41"/>
  <c r="AD195" i="41"/>
  <c r="AH235" i="37"/>
  <c r="AH234" i="37"/>
  <c r="AH233" i="37" s="1"/>
  <c r="AI232" i="37" s="1"/>
  <c r="AH216" i="37"/>
  <c r="AH215" i="37" s="1"/>
  <c r="AI214" i="37" s="1"/>
  <c r="AH217" i="37"/>
  <c r="BB62" i="46"/>
  <c r="BA68" i="46"/>
  <c r="BA56" i="46" s="1"/>
  <c r="BB65" i="46"/>
  <c r="BB53" i="46" s="1"/>
  <c r="BC59" i="46"/>
  <c r="O106" i="2"/>
  <c r="F26" i="5"/>
  <c r="H26" i="5"/>
  <c r="BA69" i="46"/>
  <c r="BA57" i="46" s="1"/>
  <c r="BB63" i="46"/>
  <c r="D175" i="2"/>
  <c r="N107" i="2"/>
  <c r="I175" i="2"/>
  <c r="F107" i="2"/>
  <c r="N175" i="2"/>
  <c r="F175" i="2"/>
  <c r="I40" i="2"/>
  <c r="D107" i="2"/>
  <c r="D40" i="2"/>
  <c r="E40" i="2"/>
  <c r="I107" i="2"/>
  <c r="N40" i="2"/>
  <c r="K107" i="2"/>
  <c r="J40" i="2"/>
  <c r="K40" i="2"/>
  <c r="H175" i="2"/>
  <c r="G40" i="2"/>
  <c r="J175" i="2"/>
  <c r="F40" i="2"/>
  <c r="K175" i="2"/>
  <c r="J107" i="2"/>
  <c r="L107" i="2"/>
  <c r="L40" i="2"/>
  <c r="H40" i="2"/>
  <c r="G175" i="2"/>
  <c r="M40" i="2"/>
  <c r="G107" i="2"/>
  <c r="M175" i="2"/>
  <c r="M107" i="2"/>
  <c r="L175" i="2"/>
  <c r="E175" i="2"/>
  <c r="H107" i="2"/>
  <c r="E107" i="2"/>
  <c r="D25" i="5"/>
  <c r="O174" i="2"/>
  <c r="P114" i="9"/>
  <c r="BA94" i="46"/>
  <c r="AZ100" i="46"/>
  <c r="AZ88" i="46" s="1"/>
  <c r="BA66" i="46"/>
  <c r="BA54" i="46" s="1"/>
  <c r="BB60" i="46"/>
  <c r="BB101" i="46"/>
  <c r="BB89" i="46" s="1"/>
  <c r="BC95" i="46"/>
  <c r="BC93" i="46"/>
  <c r="BB99" i="46"/>
  <c r="BB87" i="46" s="1"/>
  <c r="BB103" i="46"/>
  <c r="BB91" i="46" s="1"/>
  <c r="BC97" i="46"/>
  <c r="BA102" i="46"/>
  <c r="BA90" i="46" s="1"/>
  <c r="BB96" i="46"/>
  <c r="BB67" i="46"/>
  <c r="BB55" i="46" s="1"/>
  <c r="BC61" i="46"/>
  <c r="BA37" i="46"/>
  <c r="BA25" i="46" s="1"/>
  <c r="BB31" i="46"/>
  <c r="BB29" i="46"/>
  <c r="BA35" i="46"/>
  <c r="BA23" i="46" s="1"/>
  <c r="BB30" i="46"/>
  <c r="BA36" i="46"/>
  <c r="BA24" i="46" s="1"/>
  <c r="BA33" i="46"/>
  <c r="BA21" i="46" s="1"/>
  <c r="BB27" i="46"/>
  <c r="BB28" i="46"/>
  <c r="BA34" i="46"/>
  <c r="BA22" i="46" s="1"/>
  <c r="Z135" i="10"/>
  <c r="W468" i="10"/>
  <c r="Q448" i="39"/>
  <c r="W474" i="10"/>
  <c r="X480" i="10"/>
  <c r="X474" i="10"/>
  <c r="Z479" i="10"/>
  <c r="U32" i="37"/>
  <c r="U34" i="37" s="1"/>
  <c r="Q444" i="39"/>
  <c r="Q447" i="39"/>
  <c r="Q46" i="9"/>
  <c r="Q18" i="9" s="1"/>
  <c r="T476" i="10"/>
  <c r="V19" i="41"/>
  <c r="U32" i="41"/>
  <c r="U34" i="41" s="1"/>
  <c r="U20" i="41"/>
  <c r="T166" i="35"/>
  <c r="T196" i="35" s="1"/>
  <c r="Q445" i="35"/>
  <c r="Q447" i="35"/>
  <c r="U239" i="39"/>
  <c r="S14" i="42" s="1"/>
  <c r="T144" i="35"/>
  <c r="T174" i="35" s="1"/>
  <c r="Q448" i="35"/>
  <c r="R435" i="35"/>
  <c r="R436" i="35" s="1"/>
  <c r="S244" i="35"/>
  <c r="Q18" i="38" s="1"/>
  <c r="P19" i="42"/>
  <c r="P12" i="42" s="1"/>
  <c r="R246" i="35"/>
  <c r="R445" i="35" s="1"/>
  <c r="X90" i="35"/>
  <c r="Y39" i="35"/>
  <c r="S242" i="35"/>
  <c r="X90" i="39"/>
  <c r="Y39" i="39"/>
  <c r="S244" i="39"/>
  <c r="Q18" i="42" s="1"/>
  <c r="Q25" i="42" s="1"/>
  <c r="Q16" i="38"/>
  <c r="T173" i="41"/>
  <c r="T177" i="41" s="1"/>
  <c r="U54" i="41"/>
  <c r="T58" i="41"/>
  <c r="T140" i="41"/>
  <c r="T145" i="41" s="1"/>
  <c r="T107" i="41"/>
  <c r="T111" i="41" s="1"/>
  <c r="T240" i="39"/>
  <c r="R15" i="42" s="1"/>
  <c r="R16" i="42" s="1"/>
  <c r="X236" i="39"/>
  <c r="X236" i="35"/>
  <c r="T175" i="37"/>
  <c r="T179" i="37" s="1"/>
  <c r="T141" i="37"/>
  <c r="T146" i="37" s="1"/>
  <c r="U54" i="37"/>
  <c r="T58" i="37"/>
  <c r="T107" i="37"/>
  <c r="T111" i="37" s="1"/>
  <c r="V19" i="37"/>
  <c r="V32" i="37" s="1"/>
  <c r="V34" i="37" s="1"/>
  <c r="U20" i="37"/>
  <c r="T153" i="35"/>
  <c r="T183" i="35" s="1"/>
  <c r="T167" i="35"/>
  <c r="T197" i="35" s="1"/>
  <c r="T148" i="35"/>
  <c r="T178" i="35" s="1"/>
  <c r="T147" i="35"/>
  <c r="T177" i="35" s="1"/>
  <c r="T159" i="35"/>
  <c r="T189" i="35" s="1"/>
  <c r="T165" i="35"/>
  <c r="T195" i="35" s="1"/>
  <c r="T154" i="35"/>
  <c r="T184" i="35" s="1"/>
  <c r="R445" i="39"/>
  <c r="T163" i="35"/>
  <c r="T193" i="35" s="1"/>
  <c r="T140" i="35"/>
  <c r="T170" i="35" s="1"/>
  <c r="T158" i="35"/>
  <c r="T188" i="35" s="1"/>
  <c r="T155" i="35"/>
  <c r="T185" i="35" s="1"/>
  <c r="T145" i="35"/>
  <c r="T175" i="35" s="1"/>
  <c r="T141" i="35"/>
  <c r="T171" i="35" s="1"/>
  <c r="T162" i="35"/>
  <c r="T192" i="35" s="1"/>
  <c r="T149" i="35"/>
  <c r="T179" i="35" s="1"/>
  <c r="T146" i="35"/>
  <c r="T176" i="35" s="1"/>
  <c r="S242" i="39"/>
  <c r="S200" i="39"/>
  <c r="R444" i="39"/>
  <c r="T160" i="35"/>
  <c r="T190" i="35" s="1"/>
  <c r="T156" i="35"/>
  <c r="T186" i="35" s="1"/>
  <c r="T151" i="35"/>
  <c r="T181" i="35" s="1"/>
  <c r="R447" i="39"/>
  <c r="T152" i="35"/>
  <c r="T182" i="35" s="1"/>
  <c r="T142" i="35"/>
  <c r="T172" i="35" s="1"/>
  <c r="T240" i="35"/>
  <c r="R15" i="38" s="1"/>
  <c r="R16" i="38" s="1"/>
  <c r="U103" i="35"/>
  <c r="U151" i="35" s="1"/>
  <c r="U181" i="35" s="1"/>
  <c r="T431" i="35"/>
  <c r="T429" i="35"/>
  <c r="T427" i="35" s="1"/>
  <c r="T341" i="35"/>
  <c r="V252" i="35"/>
  <c r="T73" i="38" s="1"/>
  <c r="T341" i="39"/>
  <c r="T431" i="39"/>
  <c r="T429" i="39"/>
  <c r="T427" i="39" s="1"/>
  <c r="AI125" i="39"/>
  <c r="AI125" i="35"/>
  <c r="W230" i="39"/>
  <c r="W230" i="35"/>
  <c r="V249" i="35"/>
  <c r="V232" i="35"/>
  <c r="V428" i="35"/>
  <c r="V433" i="35" s="1"/>
  <c r="V252" i="39"/>
  <c r="T73" i="42" s="1"/>
  <c r="W229" i="39"/>
  <c r="W229" i="35"/>
  <c r="W128" i="39"/>
  <c r="W128" i="35"/>
  <c r="W124" i="39"/>
  <c r="W124" i="35"/>
  <c r="W231" i="39"/>
  <c r="W231" i="35"/>
  <c r="W132" i="39"/>
  <c r="W132" i="35"/>
  <c r="V428" i="39"/>
  <c r="V433" i="39" s="1"/>
  <c r="V232" i="39"/>
  <c r="V249" i="39"/>
  <c r="W227" i="39"/>
  <c r="W227" i="35"/>
  <c r="W131" i="39"/>
  <c r="W131" i="35"/>
  <c r="W228" i="39"/>
  <c r="W228" i="35"/>
  <c r="V250" i="35"/>
  <c r="T71" i="38" s="1"/>
  <c r="U103" i="39"/>
  <c r="U155" i="39" s="1"/>
  <c r="U185" i="39" s="1"/>
  <c r="U340" i="39"/>
  <c r="U254" i="39"/>
  <c r="U339" i="39"/>
  <c r="S70" i="42"/>
  <c r="S74" i="42" s="1"/>
  <c r="W225" i="39"/>
  <c r="W225" i="35"/>
  <c r="V201" i="35"/>
  <c r="W123" i="35"/>
  <c r="W123" i="39"/>
  <c r="W226" i="39"/>
  <c r="W226" i="35"/>
  <c r="W107" i="39"/>
  <c r="W107" i="35"/>
  <c r="U239" i="35"/>
  <c r="S14" i="38" s="1"/>
  <c r="V201" i="39"/>
  <c r="W111" i="39"/>
  <c r="W111" i="35"/>
  <c r="W121" i="35"/>
  <c r="W121" i="39"/>
  <c r="W112" i="39"/>
  <c r="W112" i="35"/>
  <c r="W113" i="39"/>
  <c r="W113" i="35"/>
  <c r="V251" i="39"/>
  <c r="T72" i="42" s="1"/>
  <c r="W119" i="39"/>
  <c r="W119" i="35"/>
  <c r="W127" i="39"/>
  <c r="W127" i="35"/>
  <c r="W105" i="35"/>
  <c r="W105" i="39"/>
  <c r="W106" i="39"/>
  <c r="W106" i="35"/>
  <c r="R42" i="9"/>
  <c r="W118" i="39"/>
  <c r="W118" i="35"/>
  <c r="W117" i="39"/>
  <c r="W117" i="35"/>
  <c r="W130" i="39"/>
  <c r="W130" i="35"/>
  <c r="U254" i="35"/>
  <c r="U340" i="35"/>
  <c r="S70" i="38"/>
  <c r="S74" i="38" s="1"/>
  <c r="U339" i="35"/>
  <c r="V250" i="39"/>
  <c r="T71" i="42" s="1"/>
  <c r="W114" i="39"/>
  <c r="W114" i="35"/>
  <c r="W126" i="39"/>
  <c r="W126" i="35"/>
  <c r="V251" i="35"/>
  <c r="T72" i="38" s="1"/>
  <c r="W110" i="39"/>
  <c r="W110" i="35"/>
  <c r="W109" i="39"/>
  <c r="W109" i="35"/>
  <c r="W116" i="39"/>
  <c r="W116" i="35"/>
  <c r="W120" i="39"/>
  <c r="W120" i="35"/>
  <c r="S90" i="38"/>
  <c r="AI214" i="41"/>
  <c r="AI213" i="41"/>
  <c r="AI212" i="41" s="1"/>
  <c r="AJ211" i="41" s="1"/>
  <c r="S200" i="35"/>
  <c r="AN313" i="39"/>
  <c r="V14" i="43"/>
  <c r="V15" i="43" s="1"/>
  <c r="Q354" i="39"/>
  <c r="Q333" i="39" s="1"/>
  <c r="O12" i="38"/>
  <c r="Q354" i="35"/>
  <c r="Q333" i="35" s="1"/>
  <c r="V14" i="44"/>
  <c r="V15" i="44" s="1"/>
  <c r="P25" i="38"/>
  <c r="P19" i="38"/>
  <c r="T200" i="39"/>
  <c r="T22" i="43"/>
  <c r="T19" i="43"/>
  <c r="T20" i="43"/>
  <c r="T21" i="43"/>
  <c r="T24" i="43"/>
  <c r="T18" i="43"/>
  <c r="T25" i="43"/>
  <c r="T23" i="43"/>
  <c r="T20" i="44"/>
  <c r="T21" i="44"/>
  <c r="T23" i="44"/>
  <c r="T25" i="44"/>
  <c r="T19" i="44"/>
  <c r="T22" i="44"/>
  <c r="T24" i="44"/>
  <c r="T18" i="44"/>
  <c r="S9" i="38"/>
  <c r="S9" i="42"/>
  <c r="T266" i="39"/>
  <c r="T314" i="39"/>
  <c r="T266" i="35"/>
  <c r="T314" i="35"/>
  <c r="X223" i="35"/>
  <c r="X223" i="39"/>
  <c r="S318" i="35"/>
  <c r="S319" i="35"/>
  <c r="S320" i="35"/>
  <c r="S269" i="35"/>
  <c r="Q24" i="38" s="1"/>
  <c r="S281" i="35"/>
  <c r="Q37" i="38" s="1"/>
  <c r="S280" i="35"/>
  <c r="Q33" i="38" s="1"/>
  <c r="S270" i="35"/>
  <c r="Q26" i="38" s="1"/>
  <c r="S270" i="39"/>
  <c r="Q26" i="42" s="1"/>
  <c r="S269" i="39"/>
  <c r="Q24" i="42" s="1"/>
  <c r="S280" i="39"/>
  <c r="Q33" i="42" s="1"/>
  <c r="S281" i="39"/>
  <c r="Q37" i="42" s="1"/>
  <c r="S319" i="39"/>
  <c r="S320" i="39"/>
  <c r="S318" i="39"/>
  <c r="AS95" i="39"/>
  <c r="AS93" i="39"/>
  <c r="AT61" i="39"/>
  <c r="AU92" i="39"/>
  <c r="AU84" i="39"/>
  <c r="AV85" i="39"/>
  <c r="AW391" i="39" s="1"/>
  <c r="AW80" i="39"/>
  <c r="AU70" i="39"/>
  <c r="AU72" i="39" s="1"/>
  <c r="AU51" i="39"/>
  <c r="AU87" i="39"/>
  <c r="AW78" i="39"/>
  <c r="AX76" i="39"/>
  <c r="AW77" i="39"/>
  <c r="AU60" i="39"/>
  <c r="AU62" i="39" s="1"/>
  <c r="AV83" i="39"/>
  <c r="AW390" i="39" s="1"/>
  <c r="AV82" i="39"/>
  <c r="AV87" i="39" s="1"/>
  <c r="AW79" i="39"/>
  <c r="AV50" i="39"/>
  <c r="AW385" i="39" s="1"/>
  <c r="AS265" i="39"/>
  <c r="AU49" i="39"/>
  <c r="AT91" i="39"/>
  <c r="AQ432" i="39" s="1"/>
  <c r="AV57" i="39"/>
  <c r="AW386" i="39" s="1"/>
  <c r="AW56" i="39"/>
  <c r="AV58" i="39"/>
  <c r="AW387" i="39" s="1"/>
  <c r="AW43" i="39"/>
  <c r="AX45" i="39" s="1"/>
  <c r="AW42" i="39"/>
  <c r="AX44" i="39" s="1"/>
  <c r="AX41" i="39"/>
  <c r="AV67" i="39"/>
  <c r="AW388" i="39" s="1"/>
  <c r="AW66" i="39"/>
  <c r="AV68" i="39"/>
  <c r="AW389" i="39" s="1"/>
  <c r="AP222" i="39"/>
  <c r="AP102" i="39"/>
  <c r="AT72" i="39"/>
  <c r="AV48" i="39"/>
  <c r="AW384" i="39" s="1"/>
  <c r="AV47" i="39"/>
  <c r="AV52" i="39" s="1"/>
  <c r="AU94" i="39"/>
  <c r="AU86" i="39"/>
  <c r="AR93" i="35"/>
  <c r="AR95" i="35"/>
  <c r="AO102" i="35"/>
  <c r="AM22" i="42"/>
  <c r="AP21" i="41"/>
  <c r="AL8" i="42"/>
  <c r="AQ22" i="41"/>
  <c r="AT49" i="35"/>
  <c r="AS72" i="35"/>
  <c r="AT51" i="35"/>
  <c r="AQ222" i="35"/>
  <c r="AP22" i="37"/>
  <c r="AS442" i="39" s="1"/>
  <c r="AR442" i="35"/>
  <c r="AS62" i="35"/>
  <c r="AT70" i="35"/>
  <c r="AT71" i="35" s="1"/>
  <c r="AU77" i="35"/>
  <c r="AV76" i="35"/>
  <c r="AU78" i="35"/>
  <c r="AS84" i="35"/>
  <c r="AS92" i="35"/>
  <c r="AS441" i="35"/>
  <c r="AQ21" i="37"/>
  <c r="AT441" i="39" s="1"/>
  <c r="AQ268" i="35"/>
  <c r="AN22" i="38"/>
  <c r="AT83" i="35"/>
  <c r="AU390" i="35" s="1"/>
  <c r="AT82" i="35"/>
  <c r="AT87" i="35" s="1"/>
  <c r="AU79" i="35"/>
  <c r="AU80" i="35"/>
  <c r="AT85" i="35"/>
  <c r="AU391" i="35" s="1"/>
  <c r="AU48" i="35"/>
  <c r="AV384" i="35" s="1"/>
  <c r="AU47" i="35"/>
  <c r="AU52" i="35" s="1"/>
  <c r="AT60" i="35"/>
  <c r="AT62" i="35" s="1"/>
  <c r="AS91" i="35"/>
  <c r="AP432" i="35" s="1"/>
  <c r="AV66" i="35"/>
  <c r="AU67" i="35"/>
  <c r="AV388" i="35" s="1"/>
  <c r="AU68" i="35"/>
  <c r="AV389" i="35" s="1"/>
  <c r="AP265" i="35"/>
  <c r="AU50" i="35"/>
  <c r="AV385" i="35" s="1"/>
  <c r="AU57" i="35"/>
  <c r="AV386" i="35" s="1"/>
  <c r="AV56" i="35"/>
  <c r="AU58" i="35"/>
  <c r="AV387" i="35" s="1"/>
  <c r="AM8" i="38"/>
  <c r="AS94" i="35"/>
  <c r="AS86" i="35"/>
  <c r="AO313" i="35"/>
  <c r="AW41" i="35"/>
  <c r="AV42" i="35"/>
  <c r="AW44" i="35" s="1"/>
  <c r="AV43" i="35"/>
  <c r="AW45" i="35" s="1"/>
  <c r="Y267" i="10"/>
  <c r="Y271" i="10"/>
  <c r="Y266" i="10"/>
  <c r="X292" i="10"/>
  <c r="U89" i="9" s="1"/>
  <c r="Z276" i="10"/>
  <c r="AK155" i="10"/>
  <c r="Y270" i="10"/>
  <c r="X293" i="10"/>
  <c r="U90" i="9" s="1"/>
  <c r="Y268" i="10"/>
  <c r="X231" i="10"/>
  <c r="AF84" i="10"/>
  <c r="AF83" i="10"/>
  <c r="S238" i="3"/>
  <c r="S237" i="3" s="1"/>
  <c r="T236" i="3" s="1"/>
  <c r="T239" i="3" s="1"/>
  <c r="O415" i="10"/>
  <c r="W15" i="1"/>
  <c r="S202" i="3"/>
  <c r="S203" i="3"/>
  <c r="Q219" i="3"/>
  <c r="R218" i="3" s="1"/>
  <c r="S58" i="3"/>
  <c r="S62" i="3" s="1"/>
  <c r="R145" i="3"/>
  <c r="R150" i="3" s="1"/>
  <c r="R179" i="3"/>
  <c r="R183" i="3" s="1"/>
  <c r="R111" i="3"/>
  <c r="R115" i="3" s="1"/>
  <c r="AD57" i="10"/>
  <c r="X25" i="3"/>
  <c r="AE68" i="10"/>
  <c r="X26" i="3"/>
  <c r="AD55" i="10"/>
  <c r="AE53" i="10"/>
  <c r="AE54" i="10"/>
  <c r="AE56" i="10"/>
  <c r="AE78" i="10"/>
  <c r="AC99" i="10"/>
  <c r="AG47" i="10"/>
  <c r="AF49" i="10"/>
  <c r="AG51" i="10" s="1"/>
  <c r="AF48" i="10"/>
  <c r="AG50" i="10" s="1"/>
  <c r="AG82" i="10"/>
  <c r="AD90" i="10"/>
  <c r="AD98" i="10"/>
  <c r="Y269" i="10"/>
  <c r="X294" i="10"/>
  <c r="U91" i="9" s="1"/>
  <c r="AF66" i="10"/>
  <c r="AF68" i="10" s="1"/>
  <c r="AG74" i="10"/>
  <c r="AH72" i="10"/>
  <c r="AG73" i="10"/>
  <c r="AD100" i="10"/>
  <c r="AD92" i="10"/>
  <c r="AE88" i="10"/>
  <c r="AE93" i="10" s="1"/>
  <c r="AE89" i="10"/>
  <c r="AG116" i="10" s="1"/>
  <c r="X291" i="10"/>
  <c r="Y265" i="10"/>
  <c r="Y469" i="10" s="1"/>
  <c r="X272" i="10"/>
  <c r="X470" i="10" s="1"/>
  <c r="X481" i="10" s="1"/>
  <c r="AH62" i="10"/>
  <c r="AG63" i="10"/>
  <c r="AG64" i="10"/>
  <c r="AC101" i="10"/>
  <c r="AE91" i="10"/>
  <c r="AG117" i="10" s="1"/>
  <c r="AD97" i="10"/>
  <c r="AA473" i="10" s="1"/>
  <c r="Y310" i="10"/>
  <c r="V15" i="9" s="1"/>
  <c r="W381" i="10"/>
  <c r="W382" i="10"/>
  <c r="T88" i="9"/>
  <c r="T92" i="9" s="1"/>
  <c r="W296" i="10"/>
  <c r="W472" i="10" s="1"/>
  <c r="O45" i="18" s="1"/>
  <c r="V383" i="10"/>
  <c r="AF76" i="10"/>
  <c r="AF78" i="10" s="1"/>
  <c r="AD58" i="10"/>
  <c r="T21" i="6"/>
  <c r="T22" i="6"/>
  <c r="T20" i="6"/>
  <c r="T19" i="6"/>
  <c r="T24" i="6"/>
  <c r="T18" i="6"/>
  <c r="T25" i="6"/>
  <c r="O39" i="2"/>
  <c r="U45" i="10"/>
  <c r="T96" i="10"/>
  <c r="U28" i="1"/>
  <c r="T34" i="1"/>
  <c r="T22" i="1" s="1"/>
  <c r="T360" i="10"/>
  <c r="T361" i="10"/>
  <c r="T362" i="10"/>
  <c r="T29" i="1"/>
  <c r="S35" i="1"/>
  <c r="S23" i="1" s="1"/>
  <c r="V280" i="10"/>
  <c r="X355" i="10"/>
  <c r="T20" i="1"/>
  <c r="T90" i="38" s="1"/>
  <c r="U15" i="6"/>
  <c r="Y254" i="10"/>
  <c r="X255" i="10"/>
  <c r="U356" i="10"/>
  <c r="X14" i="6"/>
  <c r="T27" i="1"/>
  <c r="S33" i="1"/>
  <c r="S21" i="1" s="1"/>
  <c r="V426" i="10" s="1"/>
  <c r="U30" i="1"/>
  <c r="T36" i="1"/>
  <c r="T24" i="1" s="1"/>
  <c r="BI307" i="10"/>
  <c r="W279" i="10"/>
  <c r="W23" i="3"/>
  <c r="V24" i="3"/>
  <c r="S108" i="9"/>
  <c r="U10" i="9"/>
  <c r="S11" i="9"/>
  <c r="V31" i="1"/>
  <c r="U37" i="1"/>
  <c r="U25" i="1" s="1"/>
  <c r="U286" i="10"/>
  <c r="U477" i="10" s="1"/>
  <c r="P16" i="2" l="1"/>
  <c r="P77" i="9" s="1"/>
  <c r="S36" i="3"/>
  <c r="S38" i="3" s="1"/>
  <c r="T457" i="10"/>
  <c r="Q65" i="9" s="1"/>
  <c r="Q56" i="9"/>
  <c r="R59" i="9"/>
  <c r="P63" i="9"/>
  <c r="P66" i="9" s="1"/>
  <c r="P68" i="9" s="1"/>
  <c r="R57" i="9"/>
  <c r="Q60" i="9"/>
  <c r="R58" i="9"/>
  <c r="R62" i="9"/>
  <c r="Q61" i="9"/>
  <c r="X425" i="10"/>
  <c r="Q44" i="9"/>
  <c r="Q48" i="9" s="1"/>
  <c r="S483" i="10"/>
  <c r="T39" i="9"/>
  <c r="V281" i="10"/>
  <c r="R41" i="9"/>
  <c r="R40" i="9"/>
  <c r="U282" i="10"/>
  <c r="P50" i="9"/>
  <c r="S396" i="10"/>
  <c r="S375" i="10" s="1"/>
  <c r="T375" i="35"/>
  <c r="T373" i="35" s="1"/>
  <c r="U372" i="35" s="1"/>
  <c r="U375" i="35" s="1"/>
  <c r="U97" i="38"/>
  <c r="U62" i="37" s="1"/>
  <c r="AI234" i="37"/>
  <c r="AI235" i="37"/>
  <c r="AI233" i="37"/>
  <c r="AJ232" i="37" s="1"/>
  <c r="AE199" i="37"/>
  <c r="AE198" i="37"/>
  <c r="AE197" i="37"/>
  <c r="AF196" i="37" s="1"/>
  <c r="AD194" i="41"/>
  <c r="AE193" i="41" s="1"/>
  <c r="AF231" i="41"/>
  <c r="AF232" i="41"/>
  <c r="AF230" i="41"/>
  <c r="AG229" i="41" s="1"/>
  <c r="R95" i="42"/>
  <c r="R97" i="42" s="1"/>
  <c r="R62" i="41" s="1"/>
  <c r="R372" i="39"/>
  <c r="AI216" i="37"/>
  <c r="AI217" i="37"/>
  <c r="AI215" i="37"/>
  <c r="AJ214" i="37" s="1"/>
  <c r="BB68" i="46"/>
  <c r="BB56" i="46" s="1"/>
  <c r="BC62" i="46"/>
  <c r="BD59" i="46"/>
  <c r="BC65" i="46"/>
  <c r="BC53" i="46" s="1"/>
  <c r="O175" i="2"/>
  <c r="BC63" i="46"/>
  <c r="BB69" i="46"/>
  <c r="BB57" i="46" s="1"/>
  <c r="O107" i="2"/>
  <c r="F27" i="5"/>
  <c r="H27" i="5"/>
  <c r="I41" i="2"/>
  <c r="N41" i="2"/>
  <c r="D176" i="2"/>
  <c r="N108" i="2"/>
  <c r="N176" i="2"/>
  <c r="D108" i="2"/>
  <c r="D41" i="2"/>
  <c r="I108" i="2"/>
  <c r="F176" i="2"/>
  <c r="J108" i="2"/>
  <c r="F108" i="2"/>
  <c r="I176" i="2"/>
  <c r="M108" i="2"/>
  <c r="M176" i="2"/>
  <c r="L41" i="2"/>
  <c r="E41" i="2"/>
  <c r="J41" i="2"/>
  <c r="M41" i="2"/>
  <c r="J176" i="2"/>
  <c r="F41" i="2"/>
  <c r="K176" i="2"/>
  <c r="K41" i="2"/>
  <c r="G176" i="2"/>
  <c r="L176" i="2"/>
  <c r="G41" i="2"/>
  <c r="G108" i="2"/>
  <c r="L108" i="2"/>
  <c r="E176" i="2"/>
  <c r="H176" i="2"/>
  <c r="K108" i="2"/>
  <c r="H41" i="2"/>
  <c r="H108" i="2"/>
  <c r="E108" i="2"/>
  <c r="D26" i="5"/>
  <c r="P113" i="9"/>
  <c r="BA100" i="46"/>
  <c r="BA88" i="46" s="1"/>
  <c r="BB94" i="46"/>
  <c r="BC60" i="46"/>
  <c r="BB66" i="46"/>
  <c r="BB54" i="46" s="1"/>
  <c r="BC99" i="46"/>
  <c r="BC87" i="46" s="1"/>
  <c r="BD93" i="46"/>
  <c r="BC103" i="46"/>
  <c r="BC91" i="46" s="1"/>
  <c r="BD97" i="46"/>
  <c r="BC96" i="46"/>
  <c r="BB102" i="46"/>
  <c r="BB90" i="46" s="1"/>
  <c r="BC101" i="46"/>
  <c r="BC89" i="46" s="1"/>
  <c r="BD95" i="46"/>
  <c r="BC67" i="46"/>
  <c r="BC55" i="46" s="1"/>
  <c r="BD61" i="46"/>
  <c r="BB33" i="46"/>
  <c r="BB21" i="46" s="1"/>
  <c r="BC27" i="46"/>
  <c r="BC30" i="46"/>
  <c r="BB36" i="46"/>
  <c r="BB24" i="46" s="1"/>
  <c r="BB35" i="46"/>
  <c r="BB23" i="46" s="1"/>
  <c r="BC29" i="46"/>
  <c r="BB37" i="46"/>
  <c r="BB25" i="46" s="1"/>
  <c r="BC31" i="46"/>
  <c r="BC28" i="46"/>
  <c r="BB34" i="46"/>
  <c r="BB22" i="46" s="1"/>
  <c r="X468" i="10"/>
  <c r="AA135" i="10"/>
  <c r="Y480" i="10"/>
  <c r="Y474" i="10"/>
  <c r="AA479" i="10"/>
  <c r="U476" i="10"/>
  <c r="S246" i="35"/>
  <c r="S445" i="35" s="1"/>
  <c r="V239" i="39"/>
  <c r="T14" i="42" s="1"/>
  <c r="W19" i="41"/>
  <c r="V32" i="41"/>
  <c r="V34" i="41" s="1"/>
  <c r="V20" i="41"/>
  <c r="T483" i="10"/>
  <c r="R444" i="35"/>
  <c r="R448" i="35"/>
  <c r="U161" i="35"/>
  <c r="U191" i="35" s="1"/>
  <c r="U156" i="35"/>
  <c r="U186" i="35" s="1"/>
  <c r="U163" i="35"/>
  <c r="U193" i="35" s="1"/>
  <c r="R447" i="35"/>
  <c r="S435" i="35"/>
  <c r="S436" i="35" s="1"/>
  <c r="U167" i="35"/>
  <c r="U197" i="35" s="1"/>
  <c r="U149" i="35"/>
  <c r="U179" i="35" s="1"/>
  <c r="U158" i="35"/>
  <c r="U188" i="35" s="1"/>
  <c r="S435" i="39"/>
  <c r="S436" i="39" s="1"/>
  <c r="S246" i="39"/>
  <c r="S447" i="39" s="1"/>
  <c r="T242" i="39"/>
  <c r="W19" i="37"/>
  <c r="V20" i="37"/>
  <c r="Y90" i="39"/>
  <c r="Z39" i="39"/>
  <c r="U240" i="39"/>
  <c r="S15" i="42" s="1"/>
  <c r="S16" i="42" s="1"/>
  <c r="U165" i="35"/>
  <c r="U195" i="35" s="1"/>
  <c r="T244" i="39"/>
  <c r="R18" i="42" s="1"/>
  <c r="R25" i="42" s="1"/>
  <c r="Z39" i="35"/>
  <c r="Y90" i="35"/>
  <c r="Y236" i="39"/>
  <c r="Y236" i="35"/>
  <c r="U149" i="39"/>
  <c r="U179" i="39" s="1"/>
  <c r="U107" i="41"/>
  <c r="U111" i="41" s="1"/>
  <c r="U173" i="41"/>
  <c r="U177" i="41" s="1"/>
  <c r="U140" i="41"/>
  <c r="U145" i="41" s="1"/>
  <c r="U58" i="41"/>
  <c r="V54" i="41"/>
  <c r="U152" i="35"/>
  <c r="U182" i="35" s="1"/>
  <c r="U153" i="35"/>
  <c r="U183" i="35" s="1"/>
  <c r="V54" i="37"/>
  <c r="U141" i="37"/>
  <c r="U146" i="37" s="1"/>
  <c r="U58" i="37"/>
  <c r="U175" i="37"/>
  <c r="U179" i="37" s="1"/>
  <c r="U107" i="37"/>
  <c r="U111" i="37" s="1"/>
  <c r="U166" i="39"/>
  <c r="U196" i="39" s="1"/>
  <c r="U156" i="39"/>
  <c r="U186" i="39" s="1"/>
  <c r="U155" i="35"/>
  <c r="U185" i="35" s="1"/>
  <c r="U166" i="35"/>
  <c r="U196" i="35" s="1"/>
  <c r="U144" i="35"/>
  <c r="U174" i="35" s="1"/>
  <c r="U153" i="39"/>
  <c r="U183" i="39" s="1"/>
  <c r="U147" i="35"/>
  <c r="U177" i="35" s="1"/>
  <c r="U148" i="35"/>
  <c r="U178" i="35" s="1"/>
  <c r="U160" i="35"/>
  <c r="U190" i="35" s="1"/>
  <c r="U148" i="39"/>
  <c r="U178" i="39" s="1"/>
  <c r="U140" i="35"/>
  <c r="U170" i="35" s="1"/>
  <c r="U145" i="39"/>
  <c r="U175" i="39" s="1"/>
  <c r="U146" i="35"/>
  <c r="U176" i="35" s="1"/>
  <c r="U159" i="35"/>
  <c r="U189" i="35" s="1"/>
  <c r="U145" i="35"/>
  <c r="U175" i="35" s="1"/>
  <c r="U151" i="39"/>
  <c r="U181" i="39" s="1"/>
  <c r="U146" i="39"/>
  <c r="U176" i="39" s="1"/>
  <c r="U142" i="35"/>
  <c r="U172" i="35" s="1"/>
  <c r="U162" i="35"/>
  <c r="U192" i="35" s="1"/>
  <c r="T200" i="35"/>
  <c r="U161" i="39"/>
  <c r="U191" i="39" s="1"/>
  <c r="U141" i="35"/>
  <c r="U171" i="35" s="1"/>
  <c r="U154" i="35"/>
  <c r="U184" i="35" s="1"/>
  <c r="U158" i="39"/>
  <c r="U188" i="39" s="1"/>
  <c r="U140" i="39"/>
  <c r="U170" i="39" s="1"/>
  <c r="U165" i="39"/>
  <c r="U195" i="39" s="1"/>
  <c r="U141" i="39"/>
  <c r="U171" i="39" s="1"/>
  <c r="W251" i="35"/>
  <c r="U72" i="38" s="1"/>
  <c r="U162" i="39"/>
  <c r="U192" i="39" s="1"/>
  <c r="U142" i="39"/>
  <c r="U172" i="39" s="1"/>
  <c r="U152" i="39"/>
  <c r="U182" i="39" s="1"/>
  <c r="U163" i="39"/>
  <c r="U193" i="39" s="1"/>
  <c r="U167" i="39"/>
  <c r="U197" i="39" s="1"/>
  <c r="U154" i="39"/>
  <c r="U184" i="39" s="1"/>
  <c r="U160" i="39"/>
  <c r="U190" i="39" s="1"/>
  <c r="U144" i="39"/>
  <c r="U174" i="39" s="1"/>
  <c r="W251" i="39"/>
  <c r="U72" i="42" s="1"/>
  <c r="U159" i="39"/>
  <c r="U189" i="39" s="1"/>
  <c r="U147" i="39"/>
  <c r="U177" i="39" s="1"/>
  <c r="T244" i="35"/>
  <c r="R18" i="38" s="1"/>
  <c r="R25" i="38" s="1"/>
  <c r="V103" i="35"/>
  <c r="V140" i="35" s="1"/>
  <c r="V170" i="35" s="1"/>
  <c r="T242" i="35"/>
  <c r="U240" i="35"/>
  <c r="S15" i="38" s="1"/>
  <c r="S16" i="38" s="1"/>
  <c r="X123" i="39"/>
  <c r="X123" i="35"/>
  <c r="T70" i="38"/>
  <c r="T74" i="38" s="1"/>
  <c r="V339" i="35"/>
  <c r="V340" i="35"/>
  <c r="V254" i="35"/>
  <c r="R46" i="9"/>
  <c r="R18" i="9" s="1"/>
  <c r="W252" i="35"/>
  <c r="U73" i="38" s="1"/>
  <c r="X105" i="35"/>
  <c r="X105" i="39"/>
  <c r="X124" i="35"/>
  <c r="X124" i="39"/>
  <c r="X126" i="39"/>
  <c r="X126" i="35"/>
  <c r="X132" i="39"/>
  <c r="X132" i="35"/>
  <c r="X226" i="39"/>
  <c r="X226" i="35"/>
  <c r="X128" i="39"/>
  <c r="X128" i="35"/>
  <c r="U341" i="35"/>
  <c r="U431" i="35"/>
  <c r="U429" i="35"/>
  <c r="U427" i="35" s="1"/>
  <c r="W250" i="35"/>
  <c r="U71" i="38" s="1"/>
  <c r="X109" i="39"/>
  <c r="X109" i="35"/>
  <c r="X131" i="39"/>
  <c r="X131" i="35"/>
  <c r="X230" i="35"/>
  <c r="X230" i="39"/>
  <c r="X110" i="39"/>
  <c r="X110" i="35"/>
  <c r="W250" i="39"/>
  <c r="U71" i="42" s="1"/>
  <c r="X111" i="39"/>
  <c r="X111" i="35"/>
  <c r="X117" i="39"/>
  <c r="X117" i="35"/>
  <c r="W428" i="35"/>
  <c r="W433" i="35" s="1"/>
  <c r="W249" i="35"/>
  <c r="W232" i="35"/>
  <c r="X227" i="35"/>
  <c r="X227" i="39"/>
  <c r="W249" i="39"/>
  <c r="W232" i="39"/>
  <c r="W428" i="39"/>
  <c r="W433" i="39" s="1"/>
  <c r="W252" i="39"/>
  <c r="U73" i="42" s="1"/>
  <c r="X113" i="39"/>
  <c r="X113" i="35"/>
  <c r="X107" i="39"/>
  <c r="X107" i="35"/>
  <c r="X130" i="39"/>
  <c r="X130" i="35"/>
  <c r="X118" i="39"/>
  <c r="X118" i="35"/>
  <c r="X114" i="39"/>
  <c r="X114" i="35"/>
  <c r="W201" i="39"/>
  <c r="X229" i="39"/>
  <c r="X229" i="35"/>
  <c r="X116" i="39"/>
  <c r="X116" i="35"/>
  <c r="X121" i="39"/>
  <c r="X121" i="35"/>
  <c r="X228" i="39"/>
  <c r="X228" i="35"/>
  <c r="S42" i="9"/>
  <c r="X225" i="39"/>
  <c r="X225" i="35"/>
  <c r="AJ125" i="39"/>
  <c r="AJ125" i="35"/>
  <c r="U429" i="39"/>
  <c r="U427" i="39" s="1"/>
  <c r="U341" i="39"/>
  <c r="U431" i="39"/>
  <c r="X120" i="39"/>
  <c r="X120" i="35"/>
  <c r="X231" i="39"/>
  <c r="X231" i="35"/>
  <c r="X127" i="39"/>
  <c r="X127" i="35"/>
  <c r="X106" i="39"/>
  <c r="X106" i="35"/>
  <c r="X119" i="39"/>
  <c r="X119" i="35"/>
  <c r="X112" i="39"/>
  <c r="X112" i="35"/>
  <c r="W201" i="35"/>
  <c r="V339" i="39"/>
  <c r="V340" i="39"/>
  <c r="V254" i="39"/>
  <c r="T70" i="42"/>
  <c r="T74" i="42" s="1"/>
  <c r="V239" i="35"/>
  <c r="T14" i="38" s="1"/>
  <c r="AJ214" i="41"/>
  <c r="AJ213" i="41"/>
  <c r="AJ212" i="41" s="1"/>
  <c r="AK211" i="41" s="1"/>
  <c r="W14" i="43"/>
  <c r="W15" i="43" s="1"/>
  <c r="Q25" i="38"/>
  <c r="Q19" i="38"/>
  <c r="AO313" i="39"/>
  <c r="V103" i="39"/>
  <c r="V151" i="39" s="1"/>
  <c r="V181" i="39" s="1"/>
  <c r="T90" i="42"/>
  <c r="P12" i="38"/>
  <c r="R354" i="39"/>
  <c r="R333" i="39" s="1"/>
  <c r="R354" i="35"/>
  <c r="R333" i="35" s="1"/>
  <c r="W14" i="44"/>
  <c r="W15" i="44" s="1"/>
  <c r="Q19" i="42"/>
  <c r="Q12" i="42" s="1"/>
  <c r="U266" i="39"/>
  <c r="U266" i="35"/>
  <c r="U314" i="39"/>
  <c r="U314" i="35"/>
  <c r="T319" i="35"/>
  <c r="T318" i="35"/>
  <c r="T320" i="35"/>
  <c r="U19" i="44"/>
  <c r="U21" i="44"/>
  <c r="U22" i="44"/>
  <c r="U20" i="44"/>
  <c r="U18" i="44"/>
  <c r="U24" i="44"/>
  <c r="U23" i="44"/>
  <c r="U25" i="44"/>
  <c r="T270" i="39"/>
  <c r="R26" i="42" s="1"/>
  <c r="T281" i="39"/>
  <c r="R37" i="42" s="1"/>
  <c r="T269" i="39"/>
  <c r="R24" i="42" s="1"/>
  <c r="T280" i="39"/>
  <c r="R33" i="42" s="1"/>
  <c r="T9" i="38"/>
  <c r="T9" i="42"/>
  <c r="T281" i="35"/>
  <c r="R37" i="38" s="1"/>
  <c r="T270" i="35"/>
  <c r="R26" i="38" s="1"/>
  <c r="T280" i="35"/>
  <c r="R33" i="38" s="1"/>
  <c r="T269" i="35"/>
  <c r="R24" i="38" s="1"/>
  <c r="U23" i="43"/>
  <c r="U18" i="43"/>
  <c r="U24" i="43"/>
  <c r="U22" i="43"/>
  <c r="U19" i="43"/>
  <c r="U20" i="43"/>
  <c r="U25" i="43"/>
  <c r="U21" i="43"/>
  <c r="Y223" i="35"/>
  <c r="Y223" i="39"/>
  <c r="T320" i="39"/>
  <c r="T318" i="39"/>
  <c r="T319" i="39"/>
  <c r="AU61" i="39"/>
  <c r="AT95" i="39"/>
  <c r="AU91" i="39"/>
  <c r="AR432" i="39" s="1"/>
  <c r="AV49" i="39"/>
  <c r="AT93" i="39"/>
  <c r="AU71" i="39"/>
  <c r="AW47" i="39"/>
  <c r="AW52" i="39" s="1"/>
  <c r="AW48" i="39"/>
  <c r="AX384" i="39" s="1"/>
  <c r="AW83" i="39"/>
  <c r="AX390" i="39" s="1"/>
  <c r="AW82" i="39"/>
  <c r="AX79" i="39"/>
  <c r="AQ102" i="39"/>
  <c r="AW50" i="39"/>
  <c r="AX385" i="39" s="1"/>
  <c r="AX77" i="39"/>
  <c r="AY76" i="39"/>
  <c r="AX78" i="39"/>
  <c r="AQ222" i="39"/>
  <c r="AW85" i="39"/>
  <c r="AX391" i="39" s="1"/>
  <c r="AX80" i="39"/>
  <c r="AW58" i="39"/>
  <c r="AX387" i="39" s="1"/>
  <c r="AW57" i="39"/>
  <c r="AX386" i="39" s="1"/>
  <c r="AX56" i="39"/>
  <c r="AT265" i="39"/>
  <c r="AV60" i="39"/>
  <c r="AV62" i="39" s="1"/>
  <c r="AW68" i="39"/>
  <c r="AX389" i="39" s="1"/>
  <c r="AX66" i="39"/>
  <c r="AW67" i="39"/>
  <c r="AX388" i="39" s="1"/>
  <c r="AX43" i="39"/>
  <c r="AY45" i="39" s="1"/>
  <c r="AX42" i="39"/>
  <c r="AY44" i="39" s="1"/>
  <c r="AY41" i="39"/>
  <c r="AV84" i="39"/>
  <c r="AV92" i="39"/>
  <c r="AV70" i="39"/>
  <c r="AV72" i="39" s="1"/>
  <c r="AV51" i="39"/>
  <c r="AV86" i="39"/>
  <c r="AV94" i="39"/>
  <c r="AP102" i="35"/>
  <c r="AN22" i="42"/>
  <c r="AQ21" i="41"/>
  <c r="AR22" i="41"/>
  <c r="AM8" i="42"/>
  <c r="AS93" i="35"/>
  <c r="AS95" i="35"/>
  <c r="AT72" i="35"/>
  <c r="AU49" i="35"/>
  <c r="AN8" i="38"/>
  <c r="AQ265" i="35"/>
  <c r="AT94" i="35"/>
  <c r="AT86" i="35"/>
  <c r="AT91" i="35"/>
  <c r="AQ432" i="35" s="1"/>
  <c r="AR222" i="35"/>
  <c r="AV50" i="35"/>
  <c r="AW385" i="35" s="1"/>
  <c r="AU51" i="35"/>
  <c r="AT61" i="35"/>
  <c r="AT92" i="35"/>
  <c r="AT84" i="35"/>
  <c r="AV77" i="35"/>
  <c r="AW76" i="35"/>
  <c r="AV78" i="35"/>
  <c r="AS442" i="35"/>
  <c r="AQ22" i="37"/>
  <c r="AT442" i="39" s="1"/>
  <c r="AU82" i="35"/>
  <c r="AU87" i="35" s="1"/>
  <c r="AV79" i="35"/>
  <c r="AU83" i="35"/>
  <c r="AV390" i="35" s="1"/>
  <c r="AU70" i="35"/>
  <c r="AU72" i="35" s="1"/>
  <c r="AW43" i="35"/>
  <c r="AX45" i="35" s="1"/>
  <c r="AW42" i="35"/>
  <c r="AX44" i="35" s="1"/>
  <c r="AX41" i="35"/>
  <c r="AV68" i="35"/>
  <c r="AW389" i="35" s="1"/>
  <c r="AW66" i="35"/>
  <c r="AV67" i="35"/>
  <c r="AW388" i="35" s="1"/>
  <c r="AU60" i="35"/>
  <c r="AU62" i="35" s="1"/>
  <c r="AV47" i="35"/>
  <c r="AV52" i="35" s="1"/>
  <c r="AV48" i="35"/>
  <c r="AW384" i="35" s="1"/>
  <c r="AP313" i="35"/>
  <c r="AO22" i="38"/>
  <c r="AR268" i="35"/>
  <c r="AV57" i="35"/>
  <c r="AW386" i="35" s="1"/>
  <c r="AV58" i="35"/>
  <c r="AW387" i="35" s="1"/>
  <c r="AW56" i="35"/>
  <c r="AR21" i="37"/>
  <c r="AU441" i="39" s="1"/>
  <c r="AT441" i="35"/>
  <c r="AV80" i="35"/>
  <c r="AU85" i="35"/>
  <c r="AV391" i="35" s="1"/>
  <c r="Z268" i="10"/>
  <c r="Y293" i="10"/>
  <c r="V90" i="9" s="1"/>
  <c r="AA276" i="10"/>
  <c r="O115" i="9"/>
  <c r="O66" i="3" s="1"/>
  <c r="Y231" i="10"/>
  <c r="Z267" i="10"/>
  <c r="Z270" i="10"/>
  <c r="Y292" i="10"/>
  <c r="V89" i="9" s="1"/>
  <c r="Z266" i="10"/>
  <c r="AL155" i="10"/>
  <c r="Z271" i="10"/>
  <c r="T238" i="3"/>
  <c r="T237" i="3" s="1"/>
  <c r="U236" i="3" s="1"/>
  <c r="U238" i="3" s="1"/>
  <c r="P414" i="10"/>
  <c r="P417" i="10" s="1"/>
  <c r="AG84" i="10"/>
  <c r="AG83" i="10"/>
  <c r="S201" i="3"/>
  <c r="T200" i="3" s="1"/>
  <c r="T202" i="3" s="1"/>
  <c r="X15" i="1"/>
  <c r="U20" i="1"/>
  <c r="W103" i="35" s="1"/>
  <c r="R220" i="3"/>
  <c r="R221" i="3"/>
  <c r="T58" i="3"/>
  <c r="T62" i="3" s="1"/>
  <c r="S145" i="3"/>
  <c r="S150" i="3" s="1"/>
  <c r="S179" i="3"/>
  <c r="S183" i="3" s="1"/>
  <c r="S111" i="3"/>
  <c r="S115" i="3" s="1"/>
  <c r="Y25" i="3"/>
  <c r="Y26" i="3"/>
  <c r="W383" i="10"/>
  <c r="AE90" i="10"/>
  <c r="AE98" i="10"/>
  <c r="AF54" i="10"/>
  <c r="AF53" i="10"/>
  <c r="AG66" i="10"/>
  <c r="AG68" i="10" s="1"/>
  <c r="AF91" i="10"/>
  <c r="AH117" i="10" s="1"/>
  <c r="AF56" i="10"/>
  <c r="AE55" i="10"/>
  <c r="AI62" i="10"/>
  <c r="AH63" i="10"/>
  <c r="AH64" i="10"/>
  <c r="AF88" i="10"/>
  <c r="AF93" i="10" s="1"/>
  <c r="AF89" i="10"/>
  <c r="AH116" i="10" s="1"/>
  <c r="AG48" i="10"/>
  <c r="AH50" i="10" s="1"/>
  <c r="AH47" i="10"/>
  <c r="AG49" i="10"/>
  <c r="AH51" i="10" s="1"/>
  <c r="AE58" i="10"/>
  <c r="AF77" i="10"/>
  <c r="AE97" i="10"/>
  <c r="AB473" i="10" s="1"/>
  <c r="AF67" i="10"/>
  <c r="AH82" i="10"/>
  <c r="Z310" i="10"/>
  <c r="W15" i="9" s="1"/>
  <c r="AE100" i="10"/>
  <c r="AE92" i="10"/>
  <c r="Y291" i="10"/>
  <c r="Z265" i="10"/>
  <c r="Z469" i="10" s="1"/>
  <c r="Y272" i="10"/>
  <c r="Y470" i="10" s="1"/>
  <c r="Y481" i="10" s="1"/>
  <c r="X382" i="10"/>
  <c r="X381" i="10"/>
  <c r="U88" i="9"/>
  <c r="U92" i="9" s="1"/>
  <c r="X296" i="10"/>
  <c r="X472" i="10" s="1"/>
  <c r="AD101" i="10"/>
  <c r="AG76" i="10"/>
  <c r="AG78" i="10" s="1"/>
  <c r="Z269" i="10"/>
  <c r="Y294" i="10"/>
  <c r="V91" i="9" s="1"/>
  <c r="AE57" i="10"/>
  <c r="AI72" i="10"/>
  <c r="AH73" i="10"/>
  <c r="AH74" i="10"/>
  <c r="AD99" i="10"/>
  <c r="V286" i="10"/>
  <c r="V477" i="10" s="1"/>
  <c r="V45" i="10"/>
  <c r="U96" i="10"/>
  <c r="V10" i="9"/>
  <c r="U21" i="6"/>
  <c r="U19" i="6"/>
  <c r="U25" i="6"/>
  <c r="U20" i="6"/>
  <c r="U22" i="6"/>
  <c r="U18" i="6"/>
  <c r="U24" i="6"/>
  <c r="U23" i="6"/>
  <c r="X279" i="10"/>
  <c r="T35" i="1"/>
  <c r="T23" i="1" s="1"/>
  <c r="U29" i="1"/>
  <c r="U36" i="1"/>
  <c r="U24" i="1" s="1"/>
  <c r="V30" i="1"/>
  <c r="Z254" i="10"/>
  <c r="Y255" i="10"/>
  <c r="Y355" i="10"/>
  <c r="U34" i="1"/>
  <c r="U22" i="1" s="1"/>
  <c r="V28" i="1"/>
  <c r="U27" i="1"/>
  <c r="T33" i="1"/>
  <c r="T21" i="1" s="1"/>
  <c r="W426" i="10" s="1"/>
  <c r="V15" i="6"/>
  <c r="V356" i="10"/>
  <c r="O40" i="2"/>
  <c r="W31" i="1"/>
  <c r="V37" i="1"/>
  <c r="V25" i="1" s="1"/>
  <c r="BJ307" i="10"/>
  <c r="Y14" i="6"/>
  <c r="W24" i="3"/>
  <c r="X23" i="3"/>
  <c r="T108" i="9"/>
  <c r="T11" i="9"/>
  <c r="U360" i="10"/>
  <c r="U362" i="10"/>
  <c r="U361" i="10"/>
  <c r="W280" i="10"/>
  <c r="Q16" i="2" l="1"/>
  <c r="Q77" i="9" s="1"/>
  <c r="T36" i="3"/>
  <c r="T38" i="3" s="1"/>
  <c r="U36" i="3"/>
  <c r="U452" i="10"/>
  <c r="U457" i="10"/>
  <c r="R65" i="9" s="1"/>
  <c r="S57" i="9"/>
  <c r="S58" i="9"/>
  <c r="S59" i="9"/>
  <c r="R61" i="9"/>
  <c r="Q63" i="9"/>
  <c r="Q66" i="9" s="1"/>
  <c r="Q68" i="9" s="1"/>
  <c r="S62" i="9"/>
  <c r="R60" i="9"/>
  <c r="R56" i="9"/>
  <c r="Y425" i="10"/>
  <c r="V282" i="10"/>
  <c r="V284" i="10" s="1"/>
  <c r="V288" i="10" s="1"/>
  <c r="R44" i="9"/>
  <c r="R48" i="9" s="1"/>
  <c r="U396" i="10" s="1"/>
  <c r="S41" i="9"/>
  <c r="S40" i="9"/>
  <c r="W281" i="10"/>
  <c r="U39" i="9"/>
  <c r="U284" i="10"/>
  <c r="U288" i="10" s="1"/>
  <c r="U483" i="10" s="1"/>
  <c r="U374" i="35"/>
  <c r="V95" i="38"/>
  <c r="T396" i="10"/>
  <c r="T375" i="10" s="1"/>
  <c r="V96" i="38"/>
  <c r="U373" i="35"/>
  <c r="V372" i="35" s="1"/>
  <c r="V375" i="35" s="1"/>
  <c r="AG231" i="41"/>
  <c r="AG232" i="41"/>
  <c r="AG230" i="41" s="1"/>
  <c r="AH229" i="41" s="1"/>
  <c r="AJ234" i="37"/>
  <c r="AJ235" i="37"/>
  <c r="AJ233" i="37" s="1"/>
  <c r="AK232" i="37" s="1"/>
  <c r="AE196" i="41"/>
  <c r="AE195" i="41"/>
  <c r="AE194" i="41" s="1"/>
  <c r="AF193" i="41" s="1"/>
  <c r="AF199" i="37"/>
  <c r="AF198" i="37"/>
  <c r="R374" i="39"/>
  <c r="S96" i="42" s="1"/>
  <c r="R375" i="39"/>
  <c r="R373" i="39"/>
  <c r="S95" i="42" s="1"/>
  <c r="AJ217" i="37"/>
  <c r="AJ216" i="37"/>
  <c r="AJ215" i="37" s="1"/>
  <c r="AK214" i="37" s="1"/>
  <c r="BC68" i="46"/>
  <c r="BC56" i="46" s="1"/>
  <c r="BD62" i="46"/>
  <c r="BE59" i="46"/>
  <c r="BD65" i="46"/>
  <c r="BD53" i="46" s="1"/>
  <c r="O108" i="2"/>
  <c r="O176" i="2"/>
  <c r="N177" i="2"/>
  <c r="D109" i="2"/>
  <c r="D42" i="2"/>
  <c r="F177" i="2"/>
  <c r="I109" i="2"/>
  <c r="N42" i="2"/>
  <c r="D177" i="2"/>
  <c r="N109" i="2"/>
  <c r="I177" i="2"/>
  <c r="F109" i="2"/>
  <c r="I42" i="2"/>
  <c r="M42" i="2"/>
  <c r="K42" i="2"/>
  <c r="L177" i="2"/>
  <c r="M109" i="2"/>
  <c r="M177" i="2"/>
  <c r="G42" i="2"/>
  <c r="E42" i="2"/>
  <c r="G109" i="2"/>
  <c r="F42" i="2"/>
  <c r="L109" i="2"/>
  <c r="L42" i="2"/>
  <c r="H42" i="2"/>
  <c r="J177" i="2"/>
  <c r="J109" i="2"/>
  <c r="J42" i="2"/>
  <c r="G177" i="2"/>
  <c r="K177" i="2"/>
  <c r="K109" i="2"/>
  <c r="H177" i="2"/>
  <c r="E177" i="2"/>
  <c r="H109" i="2"/>
  <c r="E109" i="2"/>
  <c r="D27" i="5"/>
  <c r="F28" i="5"/>
  <c r="H28" i="5"/>
  <c r="BC69" i="46"/>
  <c r="BC57" i="46" s="1"/>
  <c r="BD63" i="46"/>
  <c r="W32" i="37"/>
  <c r="W34" i="37" s="1"/>
  <c r="BB100" i="46"/>
  <c r="BB88" i="46" s="1"/>
  <c r="BC94" i="46"/>
  <c r="BC66" i="46"/>
  <c r="BC54" i="46" s="1"/>
  <c r="BD60" i="46"/>
  <c r="BD103" i="46"/>
  <c r="BD91" i="46" s="1"/>
  <c r="BE97" i="46"/>
  <c r="BD96" i="46"/>
  <c r="BC102" i="46"/>
  <c r="BC90" i="46" s="1"/>
  <c r="BD99" i="46"/>
  <c r="BD87" i="46" s="1"/>
  <c r="BE93" i="46"/>
  <c r="BE95" i="46"/>
  <c r="BD101" i="46"/>
  <c r="BD89" i="46" s="1"/>
  <c r="BE61" i="46"/>
  <c r="BD67" i="46"/>
  <c r="BD55" i="46" s="1"/>
  <c r="BC37" i="46"/>
  <c r="BC25" i="46" s="1"/>
  <c r="BD31" i="46"/>
  <c r="BC35" i="46"/>
  <c r="BC23" i="46" s="1"/>
  <c r="BD29" i="46"/>
  <c r="BC36" i="46"/>
  <c r="BC24" i="46" s="1"/>
  <c r="BD30" i="46"/>
  <c r="BC33" i="46"/>
  <c r="BC21" i="46" s="1"/>
  <c r="BD27" i="46"/>
  <c r="BD28" i="46"/>
  <c r="BC34" i="46"/>
  <c r="BC22" i="46" s="1"/>
  <c r="Q50" i="9"/>
  <c r="AB135" i="10"/>
  <c r="S445" i="39"/>
  <c r="S444" i="39"/>
  <c r="Y468" i="10"/>
  <c r="Z480" i="10"/>
  <c r="Z474" i="10"/>
  <c r="AB479" i="10"/>
  <c r="S444" i="35"/>
  <c r="S448" i="35"/>
  <c r="R19" i="42"/>
  <c r="R12" i="42" s="1"/>
  <c r="S447" i="35"/>
  <c r="W239" i="39"/>
  <c r="U14" i="42" s="1"/>
  <c r="V476" i="10"/>
  <c r="X19" i="41"/>
  <c r="W32" i="41"/>
  <c r="W34" i="41" s="1"/>
  <c r="W20" i="41"/>
  <c r="V151" i="35"/>
  <c r="V181" i="35" s="1"/>
  <c r="P416" i="10"/>
  <c r="P415" i="10" s="1"/>
  <c r="V166" i="35"/>
  <c r="V196" i="35" s="1"/>
  <c r="V161" i="35"/>
  <c r="V191" i="35" s="1"/>
  <c r="V167" i="35"/>
  <c r="V197" i="35" s="1"/>
  <c r="T435" i="35"/>
  <c r="T436" i="35" s="1"/>
  <c r="S448" i="39"/>
  <c r="T435" i="39"/>
  <c r="T436" i="39" s="1"/>
  <c r="T246" i="39"/>
  <c r="T448" i="39" s="1"/>
  <c r="V147" i="35"/>
  <c r="V177" i="35" s="1"/>
  <c r="U242" i="35"/>
  <c r="V145" i="35"/>
  <c r="V175" i="35" s="1"/>
  <c r="V156" i="35"/>
  <c r="V186" i="35" s="1"/>
  <c r="U244" i="35"/>
  <c r="S18" i="38" s="1"/>
  <c r="S25" i="38" s="1"/>
  <c r="V141" i="35"/>
  <c r="V171" i="35" s="1"/>
  <c r="W54" i="37"/>
  <c r="V58" i="37"/>
  <c r="V141" i="37"/>
  <c r="V146" i="37" s="1"/>
  <c r="V175" i="37"/>
  <c r="V179" i="37" s="1"/>
  <c r="V107" i="37"/>
  <c r="V111" i="37" s="1"/>
  <c r="Z90" i="35"/>
  <c r="AA39" i="35"/>
  <c r="U242" i="39"/>
  <c r="Z236" i="35"/>
  <c r="Z236" i="39"/>
  <c r="AA39" i="39"/>
  <c r="Z90" i="39"/>
  <c r="V240" i="39"/>
  <c r="T15" i="42" s="1"/>
  <c r="T16" i="42" s="1"/>
  <c r="T246" i="35"/>
  <c r="T445" i="35" s="1"/>
  <c r="U200" i="35"/>
  <c r="V107" i="41"/>
  <c r="V111" i="41" s="1"/>
  <c r="W54" i="41"/>
  <c r="V140" i="41"/>
  <c r="V145" i="41" s="1"/>
  <c r="V173" i="41"/>
  <c r="V177" i="41" s="1"/>
  <c r="V58" i="41"/>
  <c r="X19" i="37"/>
  <c r="X32" i="37" s="1"/>
  <c r="X34" i="37" s="1"/>
  <c r="W20" i="37"/>
  <c r="U244" i="39"/>
  <c r="S18" i="42" s="1"/>
  <c r="S25" i="42" s="1"/>
  <c r="V162" i="35"/>
  <c r="V192" i="35" s="1"/>
  <c r="V148" i="35"/>
  <c r="V178" i="35" s="1"/>
  <c r="V163" i="35"/>
  <c r="V193" i="35" s="1"/>
  <c r="V153" i="35"/>
  <c r="V183" i="35" s="1"/>
  <c r="V155" i="35"/>
  <c r="V185" i="35" s="1"/>
  <c r="U200" i="39"/>
  <c r="V149" i="35"/>
  <c r="V179" i="35" s="1"/>
  <c r="V142" i="35"/>
  <c r="V172" i="35" s="1"/>
  <c r="V159" i="35"/>
  <c r="V189" i="35" s="1"/>
  <c r="V158" i="35"/>
  <c r="V188" i="35" s="1"/>
  <c r="V154" i="35"/>
  <c r="V184" i="35" s="1"/>
  <c r="V160" i="35"/>
  <c r="V190" i="35" s="1"/>
  <c r="V146" i="35"/>
  <c r="V176" i="35" s="1"/>
  <c r="V165" i="35"/>
  <c r="V195" i="35" s="1"/>
  <c r="V144" i="35"/>
  <c r="V174" i="35" s="1"/>
  <c r="V152" i="35"/>
  <c r="V182" i="35" s="1"/>
  <c r="U90" i="38"/>
  <c r="V240" i="35"/>
  <c r="T15" i="38" s="1"/>
  <c r="T16" i="38" s="1"/>
  <c r="Y229" i="39"/>
  <c r="Y229" i="35"/>
  <c r="Y126" i="39"/>
  <c r="Y126" i="35"/>
  <c r="Y113" i="39"/>
  <c r="Y113" i="35"/>
  <c r="Y230" i="39"/>
  <c r="Y230" i="35"/>
  <c r="Y116" i="39"/>
  <c r="Y116" i="35"/>
  <c r="Y112" i="35"/>
  <c r="Y112" i="39"/>
  <c r="X251" i="39"/>
  <c r="V72" i="42" s="1"/>
  <c r="Y231" i="39"/>
  <c r="Y231" i="35"/>
  <c r="Y117" i="39"/>
  <c r="Y117" i="35"/>
  <c r="Y123" i="39"/>
  <c r="Y123" i="35"/>
  <c r="X250" i="35"/>
  <c r="V71" i="38" s="1"/>
  <c r="X201" i="39"/>
  <c r="Y110" i="39"/>
  <c r="Y110" i="35"/>
  <c r="Y227" i="39"/>
  <c r="Y227" i="35"/>
  <c r="X251" i="35"/>
  <c r="V72" i="38" s="1"/>
  <c r="W286" i="10"/>
  <c r="W477" i="10" s="1"/>
  <c r="T42" i="9"/>
  <c r="Y127" i="39"/>
  <c r="Y127" i="35"/>
  <c r="Y111" i="39"/>
  <c r="Y111" i="35"/>
  <c r="Y130" i="39"/>
  <c r="Y130" i="35"/>
  <c r="Y124" i="35"/>
  <c r="Y124" i="39"/>
  <c r="V341" i="39"/>
  <c r="V429" i="39"/>
  <c r="V427" i="39" s="1"/>
  <c r="V431" i="39"/>
  <c r="X250" i="39"/>
  <c r="V71" i="42" s="1"/>
  <c r="AK125" i="39"/>
  <c r="AK125" i="35"/>
  <c r="Y118" i="39"/>
  <c r="Y118" i="35"/>
  <c r="Y119" i="39"/>
  <c r="Y119" i="35"/>
  <c r="X249" i="35"/>
  <c r="X232" i="35"/>
  <c r="X428" i="35"/>
  <c r="X433" i="35" s="1"/>
  <c r="W239" i="35"/>
  <c r="U14" i="38" s="1"/>
  <c r="Y225" i="39"/>
  <c r="Y225" i="35"/>
  <c r="Y114" i="39"/>
  <c r="Y114" i="35"/>
  <c r="X252" i="39"/>
  <c r="V73" i="42" s="1"/>
  <c r="Y121" i="39"/>
  <c r="Y121" i="35"/>
  <c r="X252" i="35"/>
  <c r="V73" i="38" s="1"/>
  <c r="V431" i="35"/>
  <c r="V429" i="35"/>
  <c r="V427" i="35" s="1"/>
  <c r="V341" i="35"/>
  <c r="Y226" i="39"/>
  <c r="Y226" i="35"/>
  <c r="Y128" i="39"/>
  <c r="Y128" i="35"/>
  <c r="W339" i="39"/>
  <c r="W254" i="39"/>
  <c r="W340" i="39"/>
  <c r="U70" i="42"/>
  <c r="U74" i="42" s="1"/>
  <c r="Y131" i="39"/>
  <c r="Y131" i="35"/>
  <c r="Y107" i="39"/>
  <c r="Y107" i="35"/>
  <c r="Y120" i="39"/>
  <c r="Y120" i="35"/>
  <c r="X201" i="35"/>
  <c r="S46" i="9"/>
  <c r="S18" i="9" s="1"/>
  <c r="Y106" i="39"/>
  <c r="Y106" i="35"/>
  <c r="Y109" i="39"/>
  <c r="Y109" i="35"/>
  <c r="Y132" i="39"/>
  <c r="Y132" i="35"/>
  <c r="Y105" i="39"/>
  <c r="Y105" i="35"/>
  <c r="Y228" i="35"/>
  <c r="Y228" i="39"/>
  <c r="X249" i="39"/>
  <c r="X428" i="39"/>
  <c r="X433" i="39" s="1"/>
  <c r="X232" i="39"/>
  <c r="U70" i="38"/>
  <c r="U74" i="38" s="1"/>
  <c r="W340" i="35"/>
  <c r="W254" i="35"/>
  <c r="W339" i="35"/>
  <c r="AK214" i="41"/>
  <c r="AK213" i="41"/>
  <c r="AK212" i="41" s="1"/>
  <c r="AL211" i="41" s="1"/>
  <c r="V147" i="39"/>
  <c r="V177" i="39" s="1"/>
  <c r="V155" i="39"/>
  <c r="V185" i="39" s="1"/>
  <c r="V144" i="39"/>
  <c r="V174" i="39" s="1"/>
  <c r="W103" i="39"/>
  <c r="W152" i="39" s="1"/>
  <c r="W182" i="39" s="1"/>
  <c r="V146" i="39"/>
  <c r="V176" i="39" s="1"/>
  <c r="V158" i="39"/>
  <c r="V188" i="39" s="1"/>
  <c r="V163" i="39"/>
  <c r="V193" i="39" s="1"/>
  <c r="V166" i="39"/>
  <c r="V196" i="39" s="1"/>
  <c r="V140" i="39"/>
  <c r="V170" i="39" s="1"/>
  <c r="V141" i="39"/>
  <c r="V171" i="39" s="1"/>
  <c r="X14" i="44"/>
  <c r="X15" i="44" s="1"/>
  <c r="X14" i="43"/>
  <c r="X15" i="43" s="1"/>
  <c r="V142" i="39"/>
  <c r="V172" i="39" s="1"/>
  <c r="V154" i="39"/>
  <c r="V184" i="39" s="1"/>
  <c r="V156" i="39"/>
  <c r="V186" i="39" s="1"/>
  <c r="V165" i="39"/>
  <c r="V195" i="39" s="1"/>
  <c r="V167" i="39"/>
  <c r="V197" i="39" s="1"/>
  <c r="V149" i="39"/>
  <c r="V179" i="39" s="1"/>
  <c r="V145" i="39"/>
  <c r="V175" i="39" s="1"/>
  <c r="V148" i="39"/>
  <c r="V178" i="39" s="1"/>
  <c r="U90" i="42"/>
  <c r="V159" i="39"/>
  <c r="V189" i="39" s="1"/>
  <c r="V162" i="39"/>
  <c r="V192" i="39" s="1"/>
  <c r="V153" i="39"/>
  <c r="V183" i="39" s="1"/>
  <c r="AP313" i="39"/>
  <c r="V161" i="39"/>
  <c r="V191" i="39" s="1"/>
  <c r="V160" i="39"/>
  <c r="V190" i="39" s="1"/>
  <c r="V152" i="39"/>
  <c r="V182" i="39" s="1"/>
  <c r="S354" i="39"/>
  <c r="S333" i="39" s="1"/>
  <c r="S354" i="35"/>
  <c r="S333" i="35" s="1"/>
  <c r="Q12" i="38"/>
  <c r="R19" i="38"/>
  <c r="U9" i="38"/>
  <c r="U9" i="42"/>
  <c r="U269" i="35"/>
  <c r="S24" i="38" s="1"/>
  <c r="U281" i="35"/>
  <c r="S37" i="38" s="1"/>
  <c r="U270" i="35"/>
  <c r="S26" i="38" s="1"/>
  <c r="U280" i="35"/>
  <c r="S33" i="38" s="1"/>
  <c r="V21" i="44"/>
  <c r="V23" i="44"/>
  <c r="V19" i="44"/>
  <c r="V24" i="44"/>
  <c r="V25" i="44"/>
  <c r="V22" i="44"/>
  <c r="V20" i="44"/>
  <c r="V18" i="44"/>
  <c r="U270" i="39"/>
  <c r="S26" i="42" s="1"/>
  <c r="U269" i="39"/>
  <c r="S24" i="42" s="1"/>
  <c r="U280" i="39"/>
  <c r="S33" i="42" s="1"/>
  <c r="U281" i="39"/>
  <c r="S37" i="42" s="1"/>
  <c r="W149" i="35"/>
  <c r="W179" i="35" s="1"/>
  <c r="W167" i="35"/>
  <c r="W197" i="35" s="1"/>
  <c r="W165" i="35"/>
  <c r="W195" i="35" s="1"/>
  <c r="W156" i="35"/>
  <c r="W186" i="35" s="1"/>
  <c r="W140" i="35"/>
  <c r="W170" i="35" s="1"/>
  <c r="W142" i="35"/>
  <c r="W172" i="35" s="1"/>
  <c r="W144" i="35"/>
  <c r="W174" i="35" s="1"/>
  <c r="W158" i="35"/>
  <c r="W188" i="35" s="1"/>
  <c r="W166" i="35"/>
  <c r="W196" i="35" s="1"/>
  <c r="W159" i="35"/>
  <c r="W189" i="35" s="1"/>
  <c r="W146" i="35"/>
  <c r="W176" i="35" s="1"/>
  <c r="W152" i="35"/>
  <c r="W182" i="35" s="1"/>
  <c r="W141" i="35"/>
  <c r="W171" i="35" s="1"/>
  <c r="W161" i="35"/>
  <c r="W191" i="35" s="1"/>
  <c r="W162" i="35"/>
  <c r="W192" i="35" s="1"/>
  <c r="W151" i="35"/>
  <c r="W181" i="35" s="1"/>
  <c r="W163" i="35"/>
  <c r="W193" i="35" s="1"/>
  <c r="W155" i="35"/>
  <c r="W185" i="35" s="1"/>
  <c r="W147" i="35"/>
  <c r="W177" i="35" s="1"/>
  <c r="W145" i="35"/>
  <c r="W175" i="35" s="1"/>
  <c r="W148" i="35"/>
  <c r="W178" i="35" s="1"/>
  <c r="W154" i="35"/>
  <c r="W184" i="35" s="1"/>
  <c r="W153" i="35"/>
  <c r="W183" i="35" s="1"/>
  <c r="W160" i="35"/>
  <c r="W190" i="35" s="1"/>
  <c r="Z223" i="35"/>
  <c r="Z223" i="39"/>
  <c r="V19" i="43"/>
  <c r="V22" i="43"/>
  <c r="V21" i="43"/>
  <c r="V20" i="43"/>
  <c r="V24" i="43"/>
  <c r="V18" i="43"/>
  <c r="V25" i="43"/>
  <c r="V23" i="43"/>
  <c r="V266" i="39"/>
  <c r="V314" i="39"/>
  <c r="V266" i="35"/>
  <c r="V314" i="35"/>
  <c r="U319" i="39"/>
  <c r="U320" i="39"/>
  <c r="U318" i="39"/>
  <c r="U318" i="35"/>
  <c r="U319" i="35"/>
  <c r="U320" i="35"/>
  <c r="AU95" i="39"/>
  <c r="AU93" i="39"/>
  <c r="AW49" i="39"/>
  <c r="AW51" i="39"/>
  <c r="AV91" i="39"/>
  <c r="AS432" i="39" s="1"/>
  <c r="AV61" i="39"/>
  <c r="AR222" i="39"/>
  <c r="AY43" i="39"/>
  <c r="AZ45" i="39" s="1"/>
  <c r="AY42" i="39"/>
  <c r="AZ44" i="39" s="1"/>
  <c r="AZ41" i="39"/>
  <c r="AX68" i="39"/>
  <c r="AY389" i="39" s="1"/>
  <c r="AY66" i="39"/>
  <c r="AX67" i="39"/>
  <c r="AY388" i="39" s="1"/>
  <c r="AW60" i="39"/>
  <c r="AW62" i="39" s="1"/>
  <c r="AV71" i="39"/>
  <c r="AX48" i="39"/>
  <c r="AY384" i="39" s="1"/>
  <c r="AX47" i="39"/>
  <c r="AX52" i="39" s="1"/>
  <c r="AR102" i="39"/>
  <c r="AX57" i="39"/>
  <c r="AY386" i="39" s="1"/>
  <c r="AY56" i="39"/>
  <c r="AX58" i="39"/>
  <c r="AY387" i="39" s="1"/>
  <c r="AX50" i="39"/>
  <c r="AY385" i="39" s="1"/>
  <c r="AW94" i="39"/>
  <c r="AW86" i="39"/>
  <c r="AY77" i="39"/>
  <c r="AZ76" i="39"/>
  <c r="AY78" i="39"/>
  <c r="AX82" i="39"/>
  <c r="AX87" i="39" s="1"/>
  <c r="AX83" i="39"/>
  <c r="AY390" i="39" s="1"/>
  <c r="AY79" i="39"/>
  <c r="AW92" i="39"/>
  <c r="AW84" i="39"/>
  <c r="AW70" i="39"/>
  <c r="AW72" i="39" s="1"/>
  <c r="AX85" i="39"/>
  <c r="AY391" i="39" s="1"/>
  <c r="AY80" i="39"/>
  <c r="AU265" i="39"/>
  <c r="AW87" i="39"/>
  <c r="AQ102" i="35"/>
  <c r="AR21" i="41"/>
  <c r="AS22" i="41"/>
  <c r="AN8" i="42"/>
  <c r="AO22" i="42"/>
  <c r="AV49" i="35"/>
  <c r="AT93" i="35"/>
  <c r="AV51" i="35"/>
  <c r="AR265" i="35"/>
  <c r="AS21" i="37"/>
  <c r="AV441" i="39" s="1"/>
  <c r="AU441" i="35"/>
  <c r="AW48" i="35"/>
  <c r="AX384" i="35" s="1"/>
  <c r="AW47" i="35"/>
  <c r="AW52" i="35" s="1"/>
  <c r="AP22" i="38"/>
  <c r="AS268" i="35"/>
  <c r="AQ313" i="35"/>
  <c r="AW50" i="35"/>
  <c r="AX385" i="35" s="1"/>
  <c r="AU71" i="35"/>
  <c r="AV60" i="35"/>
  <c r="AV61" i="35" s="1"/>
  <c r="AS222" i="35"/>
  <c r="AW77" i="35"/>
  <c r="AX76" i="35"/>
  <c r="AW78" i="35"/>
  <c r="AV70" i="35"/>
  <c r="AV71" i="35" s="1"/>
  <c r="AU84" i="35"/>
  <c r="AU92" i="35"/>
  <c r="AV85" i="35"/>
  <c r="AW391" i="35" s="1"/>
  <c r="AW80" i="35"/>
  <c r="AW68" i="35"/>
  <c r="AX389" i="35" s="1"/>
  <c r="AW67" i="35"/>
  <c r="AX388" i="35" s="1"/>
  <c r="AX66" i="35"/>
  <c r="AU86" i="35"/>
  <c r="AU94" i="35"/>
  <c r="AW57" i="35"/>
  <c r="AX386" i="35" s="1"/>
  <c r="AX56" i="35"/>
  <c r="AW58" i="35"/>
  <c r="AX387" i="35" s="1"/>
  <c r="AU61" i="35"/>
  <c r="AU91" i="35"/>
  <c r="AR432" i="35" s="1"/>
  <c r="AR22" i="37"/>
  <c r="AU442" i="39" s="1"/>
  <c r="AT442" i="35"/>
  <c r="AW79" i="35"/>
  <c r="AV83" i="35"/>
  <c r="AW390" i="35" s="1"/>
  <c r="AV82" i="35"/>
  <c r="AV87" i="35" s="1"/>
  <c r="AO8" i="38"/>
  <c r="AX43" i="35"/>
  <c r="AY45" i="35" s="1"/>
  <c r="AX42" i="35"/>
  <c r="AY44" i="35" s="1"/>
  <c r="AY41" i="35"/>
  <c r="AT95" i="35"/>
  <c r="U239" i="3"/>
  <c r="U237" i="3" s="1"/>
  <c r="V236" i="3" s="1"/>
  <c r="V238" i="3" s="1"/>
  <c r="T203" i="3"/>
  <c r="T201" i="3" s="1"/>
  <c r="U200" i="3" s="1"/>
  <c r="U203" i="3" s="1"/>
  <c r="Z231" i="10"/>
  <c r="AA267" i="10"/>
  <c r="AM155" i="10"/>
  <c r="AB276" i="10"/>
  <c r="AA268" i="10"/>
  <c r="Z293" i="10"/>
  <c r="W90" i="9" s="1"/>
  <c r="AA270" i="10"/>
  <c r="AA271" i="10"/>
  <c r="AA266" i="10"/>
  <c r="Z292" i="10"/>
  <c r="W89" i="9" s="1"/>
  <c r="AH84" i="10"/>
  <c r="AH83" i="10"/>
  <c r="U108" i="9"/>
  <c r="Y15" i="1"/>
  <c r="U11" i="9"/>
  <c r="V20" i="1"/>
  <c r="X103" i="39" s="1"/>
  <c r="R219" i="3"/>
  <c r="S218" i="3" s="1"/>
  <c r="S220" i="3" s="1"/>
  <c r="U58" i="3"/>
  <c r="U62" i="3" s="1"/>
  <c r="T145" i="3"/>
  <c r="T150" i="3" s="1"/>
  <c r="T179" i="3"/>
  <c r="T183" i="3" s="1"/>
  <c r="T111" i="3"/>
  <c r="T115" i="3" s="1"/>
  <c r="AG67" i="10"/>
  <c r="Z25" i="3"/>
  <c r="Z26" i="3"/>
  <c r="AG77" i="10"/>
  <c r="AF58" i="10"/>
  <c r="AI82" i="10"/>
  <c r="AF100" i="10"/>
  <c r="AF92" i="10"/>
  <c r="AG53" i="10"/>
  <c r="AG54" i="10"/>
  <c r="AA269" i="10"/>
  <c r="Z294" i="10"/>
  <c r="W91" i="9" s="1"/>
  <c r="AA310" i="10"/>
  <c r="X15" i="9" s="1"/>
  <c r="AF97" i="10"/>
  <c r="AC473" i="10" s="1"/>
  <c r="AJ72" i="10"/>
  <c r="AI73" i="10"/>
  <c r="AI74" i="10"/>
  <c r="AF57" i="10"/>
  <c r="Y382" i="10"/>
  <c r="Y296" i="10"/>
  <c r="Y472" i="10" s="1"/>
  <c r="Y381" i="10"/>
  <c r="V88" i="9"/>
  <c r="V92" i="9" s="1"/>
  <c r="AI63" i="10"/>
  <c r="AI64" i="10"/>
  <c r="AJ62" i="10"/>
  <c r="AF90" i="10"/>
  <c r="AF98" i="10"/>
  <c r="AF55" i="10"/>
  <c r="AH76" i="10"/>
  <c r="AH78" i="10" s="1"/>
  <c r="AG91" i="10"/>
  <c r="AI117" i="10" s="1"/>
  <c r="AE99" i="10"/>
  <c r="X383" i="10"/>
  <c r="AI47" i="10"/>
  <c r="AH48" i="10"/>
  <c r="AI50" i="10" s="1"/>
  <c r="AH49" i="10"/>
  <c r="AI51" i="10" s="1"/>
  <c r="AE101" i="10"/>
  <c r="AA265" i="10"/>
  <c r="AA469" i="10" s="1"/>
  <c r="Z272" i="10"/>
  <c r="Z470" i="10" s="1"/>
  <c r="Z481" i="10" s="1"/>
  <c r="Z291" i="10"/>
  <c r="AG88" i="10"/>
  <c r="AG89" i="10"/>
  <c r="AI116" i="10" s="1"/>
  <c r="AG56" i="10"/>
  <c r="AH66" i="10"/>
  <c r="AH67" i="10" s="1"/>
  <c r="W15" i="6"/>
  <c r="W25" i="6" s="1"/>
  <c r="O41" i="2"/>
  <c r="W45" i="10"/>
  <c r="V96" i="10"/>
  <c r="Z355" i="10"/>
  <c r="Y279" i="10"/>
  <c r="BK307" i="10"/>
  <c r="V27" i="1"/>
  <c r="U33" i="1"/>
  <c r="U21" i="1" s="1"/>
  <c r="X426" i="10" s="1"/>
  <c r="W356" i="10"/>
  <c r="X24" i="3"/>
  <c r="Y23" i="3"/>
  <c r="V29" i="1"/>
  <c r="U35" i="1"/>
  <c r="U23" i="1" s="1"/>
  <c r="X31" i="1"/>
  <c r="W37" i="1"/>
  <c r="W25" i="1" s="1"/>
  <c r="Z255" i="10"/>
  <c r="AA254" i="10"/>
  <c r="W28" i="1"/>
  <c r="V34" i="1"/>
  <c r="V22" i="1" s="1"/>
  <c r="X280" i="10"/>
  <c r="V21" i="6"/>
  <c r="V24" i="6"/>
  <c r="V23" i="6"/>
  <c r="V22" i="6"/>
  <c r="V25" i="6"/>
  <c r="V20" i="6"/>
  <c r="V19" i="6"/>
  <c r="V18" i="6"/>
  <c r="W30" i="1"/>
  <c r="V36" i="1"/>
  <c r="V24" i="1" s="1"/>
  <c r="W10" i="9"/>
  <c r="Z14" i="6"/>
  <c r="V362" i="10"/>
  <c r="V361" i="10"/>
  <c r="V360" i="10"/>
  <c r="R16" i="2" l="1"/>
  <c r="R77" i="9" s="1"/>
  <c r="U38" i="3"/>
  <c r="V36" i="3"/>
  <c r="V457" i="10"/>
  <c r="S65" i="9" s="1"/>
  <c r="T59" i="9"/>
  <c r="S60" i="9"/>
  <c r="V452" i="10"/>
  <c r="S56" i="9"/>
  <c r="T58" i="9"/>
  <c r="T62" i="9"/>
  <c r="R63" i="9"/>
  <c r="R66" i="9" s="1"/>
  <c r="R68" i="9" s="1"/>
  <c r="S61" i="9"/>
  <c r="T57" i="9"/>
  <c r="Z425" i="10"/>
  <c r="W282" i="10"/>
  <c r="W284" i="10" s="1"/>
  <c r="W288" i="10" s="1"/>
  <c r="W486" i="10" s="1"/>
  <c r="S44" i="9"/>
  <c r="S48" i="9" s="1"/>
  <c r="V396" i="10" s="1"/>
  <c r="U486" i="10"/>
  <c r="T41" i="9"/>
  <c r="T40" i="9"/>
  <c r="X281" i="10"/>
  <c r="V39" i="9"/>
  <c r="V97" i="38"/>
  <c r="V62" i="37" s="1"/>
  <c r="S97" i="42"/>
  <c r="S62" i="41" s="1"/>
  <c r="V374" i="35"/>
  <c r="W96" i="38" s="1"/>
  <c r="AF195" i="41"/>
  <c r="AF196" i="41"/>
  <c r="AF194" i="41"/>
  <c r="AG193" i="41" s="1"/>
  <c r="AF197" i="37"/>
  <c r="AG196" i="37" s="1"/>
  <c r="AH231" i="41"/>
  <c r="AH232" i="41"/>
  <c r="AH230" i="41"/>
  <c r="AI229" i="41" s="1"/>
  <c r="AK235" i="37"/>
  <c r="AK234" i="37"/>
  <c r="AK233" i="37" s="1"/>
  <c r="AL232" i="37" s="1"/>
  <c r="S372" i="39"/>
  <c r="AK217" i="37"/>
  <c r="AK216" i="37"/>
  <c r="AK215" i="37" s="1"/>
  <c r="AL214" i="37" s="1"/>
  <c r="V373" i="35"/>
  <c r="W372" i="35" s="1"/>
  <c r="BE62" i="46"/>
  <c r="BD68" i="46"/>
  <c r="BD56" i="46" s="1"/>
  <c r="BF59" i="46"/>
  <c r="BE65" i="46"/>
  <c r="BE53" i="46" s="1"/>
  <c r="O177" i="2"/>
  <c r="BE63" i="46"/>
  <c r="BD69" i="46"/>
  <c r="BD57" i="46" s="1"/>
  <c r="F178" i="2"/>
  <c r="I110" i="2"/>
  <c r="M43" i="2"/>
  <c r="N178" i="2"/>
  <c r="D110" i="2"/>
  <c r="N43" i="2"/>
  <c r="I43" i="2"/>
  <c r="D43" i="2"/>
  <c r="D178" i="2"/>
  <c r="N110" i="2"/>
  <c r="I178" i="2"/>
  <c r="F110" i="2"/>
  <c r="K43" i="2"/>
  <c r="E43" i="2"/>
  <c r="L110" i="2"/>
  <c r="G43" i="2"/>
  <c r="H178" i="2"/>
  <c r="J43" i="2"/>
  <c r="H43" i="2"/>
  <c r="K178" i="2"/>
  <c r="G178" i="2"/>
  <c r="M110" i="2"/>
  <c r="G110" i="2"/>
  <c r="L43" i="2"/>
  <c r="J178" i="2"/>
  <c r="J110" i="2"/>
  <c r="M178" i="2"/>
  <c r="E178" i="2"/>
  <c r="K110" i="2"/>
  <c r="F43" i="2"/>
  <c r="L178" i="2"/>
  <c r="E110" i="2"/>
  <c r="H110" i="2"/>
  <c r="D28" i="5"/>
  <c r="O109" i="2"/>
  <c r="H29" i="5"/>
  <c r="F29" i="5"/>
  <c r="Q113" i="9"/>
  <c r="Q114" i="9"/>
  <c r="BC100" i="46"/>
  <c r="BC88" i="46" s="1"/>
  <c r="BD94" i="46"/>
  <c r="BE60" i="46"/>
  <c r="BD66" i="46"/>
  <c r="BD54" i="46" s="1"/>
  <c r="BE99" i="46"/>
  <c r="BE87" i="46" s="1"/>
  <c r="BF93" i="46"/>
  <c r="BE96" i="46"/>
  <c r="BD102" i="46"/>
  <c r="BD90" i="46" s="1"/>
  <c r="BE103" i="46"/>
  <c r="BE91" i="46" s="1"/>
  <c r="BF97" i="46"/>
  <c r="BE101" i="46"/>
  <c r="BE89" i="46" s="1"/>
  <c r="BF95" i="46"/>
  <c r="BF61" i="46"/>
  <c r="BE67" i="46"/>
  <c r="BE55" i="46" s="1"/>
  <c r="BE27" i="46"/>
  <c r="BD33" i="46"/>
  <c r="BD21" i="46" s="1"/>
  <c r="BD36" i="46"/>
  <c r="BD24" i="46" s="1"/>
  <c r="BE30" i="46"/>
  <c r="BE31" i="46"/>
  <c r="BD37" i="46"/>
  <c r="BD25" i="46" s="1"/>
  <c r="BE29" i="46"/>
  <c r="BD35" i="46"/>
  <c r="BD23" i="46" s="1"/>
  <c r="BD34" i="46"/>
  <c r="BD22" i="46" s="1"/>
  <c r="BE28" i="46"/>
  <c r="X239" i="39"/>
  <c r="V14" i="42" s="1"/>
  <c r="AC135" i="10"/>
  <c r="Z468" i="10"/>
  <c r="AA480" i="10"/>
  <c r="AA474" i="10"/>
  <c r="AC479" i="10"/>
  <c r="T46" i="9"/>
  <c r="T18" i="9" s="1"/>
  <c r="W476" i="10"/>
  <c r="Y19" i="41"/>
  <c r="X32" i="41"/>
  <c r="X34" i="41" s="1"/>
  <c r="X20" i="41"/>
  <c r="T445" i="39"/>
  <c r="T444" i="39"/>
  <c r="U246" i="35"/>
  <c r="U445" i="35" s="1"/>
  <c r="T447" i="39"/>
  <c r="T447" i="35"/>
  <c r="U435" i="35"/>
  <c r="U436" i="35" s="1"/>
  <c r="T444" i="35"/>
  <c r="T448" i="35"/>
  <c r="V244" i="39"/>
  <c r="T18" i="42" s="1"/>
  <c r="W240" i="39"/>
  <c r="U15" i="42" s="1"/>
  <c r="U16" i="42" s="1"/>
  <c r="V242" i="39"/>
  <c r="S19" i="42"/>
  <c r="S12" i="42" s="1"/>
  <c r="W107" i="41"/>
  <c r="W111" i="41" s="1"/>
  <c r="X54" i="41"/>
  <c r="W58" i="41"/>
  <c r="W173" i="41"/>
  <c r="W177" i="41" s="1"/>
  <c r="W140" i="41"/>
  <c r="W145" i="41" s="1"/>
  <c r="AB39" i="35"/>
  <c r="AA90" i="35"/>
  <c r="AA236" i="39"/>
  <c r="AA236" i="35"/>
  <c r="AA90" i="39"/>
  <c r="AB39" i="39"/>
  <c r="U246" i="39"/>
  <c r="U445" i="39" s="1"/>
  <c r="Y19" i="37"/>
  <c r="Y32" i="37" s="1"/>
  <c r="Y34" i="37" s="1"/>
  <c r="X20" i="37"/>
  <c r="X54" i="37"/>
  <c r="W107" i="37"/>
  <c r="W111" i="37" s="1"/>
  <c r="W141" i="37"/>
  <c r="W146" i="37" s="1"/>
  <c r="W175" i="37"/>
  <c r="W179" i="37" s="1"/>
  <c r="W58" i="37"/>
  <c r="U435" i="39"/>
  <c r="U436" i="39" s="1"/>
  <c r="V200" i="35"/>
  <c r="X239" i="35"/>
  <c r="V14" i="38" s="1"/>
  <c r="V244" i="35"/>
  <c r="T18" i="38" s="1"/>
  <c r="Y251" i="35"/>
  <c r="W72" i="38" s="1"/>
  <c r="V242" i="35"/>
  <c r="W156" i="39"/>
  <c r="W186" i="39" s="1"/>
  <c r="W141" i="39"/>
  <c r="W171" i="39" s="1"/>
  <c r="W240" i="35"/>
  <c r="U15" i="38" s="1"/>
  <c r="U16" i="38" s="1"/>
  <c r="Z225" i="39"/>
  <c r="Z225" i="35"/>
  <c r="Z114" i="39"/>
  <c r="Z114" i="35"/>
  <c r="Z128" i="39"/>
  <c r="Z128" i="35"/>
  <c r="Z127" i="39"/>
  <c r="Z127" i="35"/>
  <c r="Z107" i="39"/>
  <c r="Z107" i="35"/>
  <c r="Z112" i="39"/>
  <c r="Z112" i="35"/>
  <c r="W429" i="35"/>
  <c r="W427" i="35" s="1"/>
  <c r="W431" i="35"/>
  <c r="W341" i="35"/>
  <c r="Y201" i="35"/>
  <c r="Y250" i="35"/>
  <c r="W71" i="38" s="1"/>
  <c r="Z106" i="39"/>
  <c r="Z106" i="35"/>
  <c r="Z123" i="39"/>
  <c r="Z123" i="35"/>
  <c r="Z109" i="39"/>
  <c r="Z109" i="35"/>
  <c r="Y201" i="39"/>
  <c r="Y250" i="39"/>
  <c r="W71" i="42" s="1"/>
  <c r="V70" i="38"/>
  <c r="V74" i="38" s="1"/>
  <c r="X340" i="35"/>
  <c r="X254" i="35"/>
  <c r="X339" i="35"/>
  <c r="Z228" i="39"/>
  <c r="Z228" i="35"/>
  <c r="Z132" i="39"/>
  <c r="Z132" i="35"/>
  <c r="AL125" i="39"/>
  <c r="AL125" i="35"/>
  <c r="Z110" i="39"/>
  <c r="Z110" i="35"/>
  <c r="Z131" i="39"/>
  <c r="Z131" i="35"/>
  <c r="Z119" i="39"/>
  <c r="Z119" i="35"/>
  <c r="X286" i="10"/>
  <c r="X477" i="10" s="1"/>
  <c r="U42" i="9"/>
  <c r="Z126" i="35"/>
  <c r="Z126" i="39"/>
  <c r="Z116" i="39"/>
  <c r="Z116" i="35"/>
  <c r="Z105" i="39"/>
  <c r="Z105" i="35"/>
  <c r="W149" i="39"/>
  <c r="W179" i="39" s="1"/>
  <c r="X340" i="39"/>
  <c r="X339" i="39"/>
  <c r="X254" i="39"/>
  <c r="V70" i="42"/>
  <c r="V74" i="42" s="1"/>
  <c r="Y428" i="39"/>
  <c r="Y433" i="39" s="1"/>
  <c r="Y249" i="39"/>
  <c r="Y232" i="39"/>
  <c r="Y252" i="39"/>
  <c r="W73" i="42" s="1"/>
  <c r="Z121" i="39"/>
  <c r="Z121" i="35"/>
  <c r="Z230" i="39"/>
  <c r="Z230" i="35"/>
  <c r="Z124" i="39"/>
  <c r="Z124" i="35"/>
  <c r="Z227" i="39"/>
  <c r="Z227" i="35"/>
  <c r="W165" i="39"/>
  <c r="W195" i="39" s="1"/>
  <c r="W341" i="39"/>
  <c r="W429" i="39"/>
  <c r="W427" i="39" s="1"/>
  <c r="W431" i="39"/>
  <c r="Z226" i="35"/>
  <c r="Z226" i="39"/>
  <c r="Z117" i="39"/>
  <c r="Z117" i="35"/>
  <c r="Z118" i="39"/>
  <c r="Z118" i="35"/>
  <c r="W160" i="39"/>
  <c r="W190" i="39" s="1"/>
  <c r="Y428" i="35"/>
  <c r="Y433" i="35" s="1"/>
  <c r="Y249" i="35"/>
  <c r="Y232" i="35"/>
  <c r="Y252" i="35"/>
  <c r="W73" i="38" s="1"/>
  <c r="Z229" i="35"/>
  <c r="Z229" i="39"/>
  <c r="Z120" i="39"/>
  <c r="Z120" i="35"/>
  <c r="Z231" i="39"/>
  <c r="Z231" i="35"/>
  <c r="Z111" i="39"/>
  <c r="Z111" i="35"/>
  <c r="Z113" i="39"/>
  <c r="Z113" i="35"/>
  <c r="Z130" i="39"/>
  <c r="Z130" i="35"/>
  <c r="W161" i="39"/>
  <c r="W191" i="39" s="1"/>
  <c r="Y251" i="39"/>
  <c r="W72" i="42" s="1"/>
  <c r="AL213" i="41"/>
  <c r="AL214" i="41"/>
  <c r="AL212" i="41" s="1"/>
  <c r="AM211" i="41" s="1"/>
  <c r="V200" i="39"/>
  <c r="W162" i="39"/>
  <c r="W192" i="39" s="1"/>
  <c r="W148" i="39"/>
  <c r="W178" i="39" s="1"/>
  <c r="W166" i="39"/>
  <c r="W196" i="39" s="1"/>
  <c r="W145" i="39"/>
  <c r="W175" i="39" s="1"/>
  <c r="S19" i="38"/>
  <c r="U354" i="39" s="1"/>
  <c r="U333" i="39" s="1"/>
  <c r="W153" i="39"/>
  <c r="W183" i="39" s="1"/>
  <c r="W155" i="39"/>
  <c r="W185" i="39" s="1"/>
  <c r="T354" i="35"/>
  <c r="T333" i="35" s="1"/>
  <c r="R12" i="38"/>
  <c r="T354" i="39"/>
  <c r="T333" i="39" s="1"/>
  <c r="W146" i="39"/>
  <c r="W176" i="39" s="1"/>
  <c r="W147" i="39"/>
  <c r="W177" i="39" s="1"/>
  <c r="W151" i="39"/>
  <c r="W181" i="39" s="1"/>
  <c r="V90" i="42"/>
  <c r="Y14" i="43"/>
  <c r="Y15" i="43" s="1"/>
  <c r="Y14" i="44"/>
  <c r="Y15" i="44" s="1"/>
  <c r="W159" i="39"/>
  <c r="W189" i="39" s="1"/>
  <c r="W140" i="39"/>
  <c r="W170" i="39" s="1"/>
  <c r="W154" i="39"/>
  <c r="W184" i="39" s="1"/>
  <c r="X103" i="35"/>
  <c r="X153" i="35" s="1"/>
  <c r="X183" i="35" s="1"/>
  <c r="AQ313" i="39"/>
  <c r="V90" i="38"/>
  <c r="W167" i="39"/>
  <c r="W197" i="39" s="1"/>
  <c r="W158" i="39"/>
  <c r="W188" i="39" s="1"/>
  <c r="W142" i="39"/>
  <c r="W172" i="39" s="1"/>
  <c r="W163" i="39"/>
  <c r="W193" i="39" s="1"/>
  <c r="W144" i="39"/>
  <c r="W174" i="39" s="1"/>
  <c r="W95" i="38"/>
  <c r="V270" i="39"/>
  <c r="T26" i="42" s="1"/>
  <c r="V280" i="39"/>
  <c r="T33" i="42" s="1"/>
  <c r="V281" i="39"/>
  <c r="T37" i="42" s="1"/>
  <c r="V269" i="39"/>
  <c r="T24" i="42" s="1"/>
  <c r="W200" i="35"/>
  <c r="W266" i="39"/>
  <c r="W266" i="35"/>
  <c r="W314" i="39"/>
  <c r="W314" i="35"/>
  <c r="W18" i="44"/>
  <c r="W21" i="44"/>
  <c r="W22" i="44"/>
  <c r="W24" i="44"/>
  <c r="W23" i="44"/>
  <c r="W20" i="44"/>
  <c r="W19" i="44"/>
  <c r="W25" i="44"/>
  <c r="V318" i="35"/>
  <c r="V319" i="35"/>
  <c r="V320" i="35"/>
  <c r="X142" i="39"/>
  <c r="X172" i="39" s="1"/>
  <c r="X154" i="39"/>
  <c r="X184" i="39" s="1"/>
  <c r="X160" i="39"/>
  <c r="X190" i="39" s="1"/>
  <c r="X149" i="39"/>
  <c r="X179" i="39" s="1"/>
  <c r="X158" i="39"/>
  <c r="X188" i="39" s="1"/>
  <c r="X155" i="39"/>
  <c r="X185" i="39" s="1"/>
  <c r="X153" i="39"/>
  <c r="X183" i="39" s="1"/>
  <c r="X144" i="39"/>
  <c r="X174" i="39" s="1"/>
  <c r="X156" i="39"/>
  <c r="X186" i="39" s="1"/>
  <c r="X147" i="39"/>
  <c r="X177" i="39" s="1"/>
  <c r="X167" i="39"/>
  <c r="X197" i="39" s="1"/>
  <c r="X152" i="39"/>
  <c r="X182" i="39" s="1"/>
  <c r="X151" i="39"/>
  <c r="X181" i="39" s="1"/>
  <c r="X145" i="39"/>
  <c r="X175" i="39" s="1"/>
  <c r="X140" i="39"/>
  <c r="X170" i="39" s="1"/>
  <c r="X166" i="39"/>
  <c r="X196" i="39" s="1"/>
  <c r="X148" i="39"/>
  <c r="X178" i="39" s="1"/>
  <c r="X162" i="39"/>
  <c r="X192" i="39" s="1"/>
  <c r="X165" i="39"/>
  <c r="X195" i="39" s="1"/>
  <c r="X146" i="39"/>
  <c r="X176" i="39" s="1"/>
  <c r="X159" i="39"/>
  <c r="X189" i="39" s="1"/>
  <c r="X141" i="39"/>
  <c r="X171" i="39" s="1"/>
  <c r="X163" i="39"/>
  <c r="X193" i="39" s="1"/>
  <c r="X161" i="39"/>
  <c r="X191" i="39" s="1"/>
  <c r="V9" i="38"/>
  <c r="V9" i="42"/>
  <c r="V280" i="35"/>
  <c r="T33" i="38" s="1"/>
  <c r="V281" i="35"/>
  <c r="T37" i="38" s="1"/>
  <c r="V269" i="35"/>
  <c r="T24" i="38" s="1"/>
  <c r="V270" i="35"/>
  <c r="T26" i="38" s="1"/>
  <c r="AA223" i="35"/>
  <c r="AA223" i="39"/>
  <c r="W23" i="43"/>
  <c r="W21" i="43"/>
  <c r="W25" i="43"/>
  <c r="W18" i="43"/>
  <c r="W19" i="43"/>
  <c r="W24" i="43"/>
  <c r="W20" i="43"/>
  <c r="W22" i="43"/>
  <c r="V318" i="39"/>
  <c r="V319" i="39"/>
  <c r="V320" i="39"/>
  <c r="AW61" i="39"/>
  <c r="AV93" i="39"/>
  <c r="AX51" i="39"/>
  <c r="AW71" i="39"/>
  <c r="AV95" i="39"/>
  <c r="AV265" i="39"/>
  <c r="AX86" i="39"/>
  <c r="AX94" i="39"/>
  <c r="AX84" i="39"/>
  <c r="AX92" i="39"/>
  <c r="AW91" i="39"/>
  <c r="AT432" i="39" s="1"/>
  <c r="AX70" i="39"/>
  <c r="AX71" i="39" s="1"/>
  <c r="AY85" i="39"/>
  <c r="AZ391" i="39" s="1"/>
  <c r="AZ80" i="39"/>
  <c r="AZ56" i="39"/>
  <c r="AY57" i="39"/>
  <c r="AZ386" i="39" s="1"/>
  <c r="AY58" i="39"/>
  <c r="AZ387" i="39" s="1"/>
  <c r="AY68" i="39"/>
  <c r="AZ389" i="39" s="1"/>
  <c r="AZ66" i="39"/>
  <c r="AY67" i="39"/>
  <c r="AZ388" i="39" s="1"/>
  <c r="AS222" i="39"/>
  <c r="AY83" i="39"/>
  <c r="AZ390" i="39" s="1"/>
  <c r="AY82" i="39"/>
  <c r="AZ79" i="39"/>
  <c r="AZ43" i="39"/>
  <c r="BA45" i="39" s="1"/>
  <c r="AZ42" i="39"/>
  <c r="BA44" i="39" s="1"/>
  <c r="BA41" i="39"/>
  <c r="AZ78" i="39"/>
  <c r="AZ77" i="39"/>
  <c r="BA76" i="39"/>
  <c r="AX49" i="39"/>
  <c r="AS102" i="39"/>
  <c r="AY47" i="39"/>
  <c r="AY52" i="39" s="1"/>
  <c r="AY48" i="39"/>
  <c r="AZ384" i="39" s="1"/>
  <c r="AX60" i="39"/>
  <c r="AX61" i="39" s="1"/>
  <c r="AY50" i="39"/>
  <c r="AZ385" i="39" s="1"/>
  <c r="AW51" i="35"/>
  <c r="AR102" i="35"/>
  <c r="AT22" i="41"/>
  <c r="AS21" i="41"/>
  <c r="AP22" i="42"/>
  <c r="AO8" i="42"/>
  <c r="AV62" i="35"/>
  <c r="AU93" i="35"/>
  <c r="AV72" i="35"/>
  <c r="AW49" i="35"/>
  <c r="AU95" i="35"/>
  <c r="AV92" i="35"/>
  <c r="AV84" i="35"/>
  <c r="AY76" i="35"/>
  <c r="AX78" i="35"/>
  <c r="AX77" i="35"/>
  <c r="AX79" i="35"/>
  <c r="AW83" i="35"/>
  <c r="AX390" i="35" s="1"/>
  <c r="AW82" i="35"/>
  <c r="AW60" i="35"/>
  <c r="AW61" i="35" s="1"/>
  <c r="AX68" i="35"/>
  <c r="AY389" i="35" s="1"/>
  <c r="AY66" i="35"/>
  <c r="AX67" i="35"/>
  <c r="AY388" i="35" s="1"/>
  <c r="AR313" i="35"/>
  <c r="AX48" i="35"/>
  <c r="AY384" i="35" s="1"/>
  <c r="AX47" i="35"/>
  <c r="AX52" i="35" s="1"/>
  <c r="AW70" i="35"/>
  <c r="AW72" i="35" s="1"/>
  <c r="AQ22" i="38"/>
  <c r="AT268" i="35"/>
  <c r="AS265" i="35"/>
  <c r="AX50" i="35"/>
  <c r="AY385" i="35" s="1"/>
  <c r="AP8" i="38"/>
  <c r="AT222" i="35"/>
  <c r="AY56" i="35"/>
  <c r="AX58" i="35"/>
  <c r="AY387" i="35" s="1"/>
  <c r="AX57" i="35"/>
  <c r="AY386" i="35" s="1"/>
  <c r="AS22" i="37"/>
  <c r="AV442" i="39" s="1"/>
  <c r="AU442" i="35"/>
  <c r="AT21" i="37"/>
  <c r="AW441" i="39" s="1"/>
  <c r="AV441" i="35"/>
  <c r="AY43" i="35"/>
  <c r="AZ45" i="35" s="1"/>
  <c r="AZ41" i="35"/>
  <c r="AY42" i="35"/>
  <c r="AZ44" i="35" s="1"/>
  <c r="AV91" i="35"/>
  <c r="AS432" i="35" s="1"/>
  <c r="AV94" i="35"/>
  <c r="AV86" i="35"/>
  <c r="AX80" i="35"/>
  <c r="AW85" i="35"/>
  <c r="AX391" i="35" s="1"/>
  <c r="V239" i="3"/>
  <c r="V237" i="3" s="1"/>
  <c r="W236" i="3" s="1"/>
  <c r="W238" i="3" s="1"/>
  <c r="AB267" i="10"/>
  <c r="AA292" i="10"/>
  <c r="X89" i="9" s="1"/>
  <c r="AB266" i="10"/>
  <c r="AB268" i="10"/>
  <c r="AA293" i="10"/>
  <c r="X90" i="9" s="1"/>
  <c r="AC276" i="10"/>
  <c r="AB271" i="10"/>
  <c r="AN155" i="10"/>
  <c r="AA231" i="10"/>
  <c r="AB270" i="10"/>
  <c r="U202" i="3"/>
  <c r="U201" i="3" s="1"/>
  <c r="V200" i="3" s="1"/>
  <c r="AI83" i="10"/>
  <c r="AI84" i="10"/>
  <c r="P115" i="9"/>
  <c r="P66" i="3" s="1"/>
  <c r="V108" i="9"/>
  <c r="Z15" i="1"/>
  <c r="W20" i="1"/>
  <c r="W90" i="42" s="1"/>
  <c r="X15" i="6"/>
  <c r="X21" i="6" s="1"/>
  <c r="S221" i="3"/>
  <c r="S219" i="3" s="1"/>
  <c r="T218" i="3" s="1"/>
  <c r="T220" i="3" s="1"/>
  <c r="V58" i="3"/>
  <c r="V62" i="3" s="1"/>
  <c r="U179" i="3"/>
  <c r="U183" i="3" s="1"/>
  <c r="U111" i="3"/>
  <c r="U115" i="3" s="1"/>
  <c r="U145" i="3"/>
  <c r="U150" i="3" s="1"/>
  <c r="Q414" i="10"/>
  <c r="AA25" i="3"/>
  <c r="V483" i="10"/>
  <c r="V486" i="10"/>
  <c r="AA26" i="3"/>
  <c r="AH68" i="10"/>
  <c r="AG58" i="10"/>
  <c r="AG55" i="10"/>
  <c r="AG97" i="10"/>
  <c r="AD473" i="10" s="1"/>
  <c r="Z381" i="10"/>
  <c r="Z382" i="10"/>
  <c r="W88" i="9"/>
  <c r="W92" i="9" s="1"/>
  <c r="Z296" i="10"/>
  <c r="Z472" i="10" s="1"/>
  <c r="AH56" i="10"/>
  <c r="AI66" i="10"/>
  <c r="AI67" i="10" s="1"/>
  <c r="AH53" i="10"/>
  <c r="AH54" i="10"/>
  <c r="AB269" i="10"/>
  <c r="AA294" i="10"/>
  <c r="X91" i="9" s="1"/>
  <c r="AG57" i="10"/>
  <c r="AB265" i="10"/>
  <c r="AB469" i="10" s="1"/>
  <c r="AA291" i="10"/>
  <c r="AA272" i="10"/>
  <c r="AA470" i="10" s="1"/>
  <c r="AA481" i="10" s="1"/>
  <c r="AJ47" i="10"/>
  <c r="AI49" i="10"/>
  <c r="AJ51" i="10" s="1"/>
  <c r="AI48" i="10"/>
  <c r="AJ50" i="10" s="1"/>
  <c r="AH77" i="10"/>
  <c r="AK72" i="10"/>
  <c r="AJ73" i="10"/>
  <c r="AJ74" i="10"/>
  <c r="AK62" i="10"/>
  <c r="AJ64" i="10"/>
  <c r="AJ63" i="10"/>
  <c r="AJ82" i="10"/>
  <c r="AG100" i="10"/>
  <c r="AG92" i="10"/>
  <c r="Y383" i="10"/>
  <c r="AF101" i="10"/>
  <c r="AG90" i="10"/>
  <c r="AG98" i="10"/>
  <c r="AH91" i="10"/>
  <c r="AJ117" i="10" s="1"/>
  <c r="AF99" i="10"/>
  <c r="AB310" i="10"/>
  <c r="Y15" i="9" s="1"/>
  <c r="AI76" i="10"/>
  <c r="AI77" i="10" s="1"/>
  <c r="AG93" i="10"/>
  <c r="AH88" i="10"/>
  <c r="AH93" i="10" s="1"/>
  <c r="AH89" i="10"/>
  <c r="AJ116" i="10" s="1"/>
  <c r="W22" i="6"/>
  <c r="W24" i="6"/>
  <c r="W23" i="6"/>
  <c r="W19" i="6"/>
  <c r="W18" i="6"/>
  <c r="W20" i="6"/>
  <c r="W21" i="6"/>
  <c r="X45" i="10"/>
  <c r="W96" i="10"/>
  <c r="V11" i="9"/>
  <c r="AB254" i="10"/>
  <c r="AA255" i="10"/>
  <c r="Y24" i="3"/>
  <c r="Z23" i="3"/>
  <c r="Z279" i="10"/>
  <c r="AA14" i="6"/>
  <c r="Y280" i="10"/>
  <c r="BL307" i="10"/>
  <c r="AA355" i="10"/>
  <c r="X10" i="9"/>
  <c r="V35" i="1"/>
  <c r="V23" i="1" s="1"/>
  <c r="W29" i="1"/>
  <c r="X356" i="10"/>
  <c r="X37" i="1"/>
  <c r="X25" i="1" s="1"/>
  <c r="Y31" i="1"/>
  <c r="W361" i="10"/>
  <c r="W362" i="10"/>
  <c r="W360" i="10"/>
  <c r="R50" i="9"/>
  <c r="U375" i="10"/>
  <c r="X30" i="1"/>
  <c r="W36" i="1"/>
  <c r="W24" i="1" s="1"/>
  <c r="X28" i="1"/>
  <c r="W34" i="1"/>
  <c r="W22" i="1" s="1"/>
  <c r="W27" i="1"/>
  <c r="V33" i="1"/>
  <c r="V21" i="1" s="1"/>
  <c r="Y426" i="10" s="1"/>
  <c r="O42" i="2"/>
  <c r="S16" i="2" l="1"/>
  <c r="S77" i="9" s="1"/>
  <c r="V38" i="3"/>
  <c r="W457" i="10"/>
  <c r="T65" i="9" s="1"/>
  <c r="T56" i="9"/>
  <c r="U58" i="9"/>
  <c r="U57" i="9"/>
  <c r="S63" i="9"/>
  <c r="S66" i="9" s="1"/>
  <c r="S68" i="9" s="1"/>
  <c r="T60" i="9"/>
  <c r="T61" i="9"/>
  <c r="U62" i="9"/>
  <c r="X282" i="10"/>
  <c r="X284" i="10" s="1"/>
  <c r="X288" i="10" s="1"/>
  <c r="X483" i="10" s="1"/>
  <c r="W452" i="10"/>
  <c r="U59" i="9"/>
  <c r="AA425" i="10"/>
  <c r="T44" i="9"/>
  <c r="T48" i="9" s="1"/>
  <c r="U40" i="9"/>
  <c r="U41" i="9"/>
  <c r="Y281" i="10"/>
  <c r="W39" i="9"/>
  <c r="W97" i="38"/>
  <c r="W62" i="37" s="1"/>
  <c r="AL234" i="37"/>
  <c r="AL235" i="37"/>
  <c r="AL233" i="37"/>
  <c r="AM232" i="37" s="1"/>
  <c r="AI232" i="41"/>
  <c r="AI231" i="41"/>
  <c r="AI230" i="41" s="1"/>
  <c r="AJ229" i="41" s="1"/>
  <c r="AG195" i="41"/>
  <c r="AG196" i="41"/>
  <c r="AG194" i="41"/>
  <c r="AH193" i="41" s="1"/>
  <c r="S375" i="39"/>
  <c r="S374" i="39"/>
  <c r="AG199" i="37"/>
  <c r="AG198" i="37"/>
  <c r="AL216" i="37"/>
  <c r="AL217" i="37"/>
  <c r="AL215" i="37"/>
  <c r="AM214" i="37" s="1"/>
  <c r="T95" i="42"/>
  <c r="BF62" i="46"/>
  <c r="BE68" i="46"/>
  <c r="BE56" i="46" s="1"/>
  <c r="BG59" i="46"/>
  <c r="BF65" i="46"/>
  <c r="BF53" i="46" s="1"/>
  <c r="H30" i="5"/>
  <c r="F30" i="5"/>
  <c r="O110" i="2"/>
  <c r="O178" i="2"/>
  <c r="BE69" i="46"/>
  <c r="BE57" i="46" s="1"/>
  <c r="BF63" i="46"/>
  <c r="F179" i="2"/>
  <c r="I111" i="2"/>
  <c r="N179" i="2"/>
  <c r="D111" i="2"/>
  <c r="D44" i="2"/>
  <c r="I179" i="2"/>
  <c r="F111" i="2"/>
  <c r="N44" i="2"/>
  <c r="D179" i="2"/>
  <c r="I44" i="2"/>
  <c r="N111" i="2"/>
  <c r="L179" i="2"/>
  <c r="H44" i="2"/>
  <c r="G44" i="2"/>
  <c r="E44" i="2"/>
  <c r="L111" i="2"/>
  <c r="M111" i="2"/>
  <c r="E179" i="2"/>
  <c r="K179" i="2"/>
  <c r="J111" i="2"/>
  <c r="G179" i="2"/>
  <c r="F44" i="2"/>
  <c r="M179" i="2"/>
  <c r="J179" i="2"/>
  <c r="H179" i="2"/>
  <c r="G111" i="2"/>
  <c r="L44" i="2"/>
  <c r="K44" i="2"/>
  <c r="J44" i="2"/>
  <c r="M44" i="2"/>
  <c r="K111" i="2"/>
  <c r="E111" i="2"/>
  <c r="H111" i="2"/>
  <c r="D29" i="5"/>
  <c r="BD100" i="46"/>
  <c r="BD88" i="46" s="1"/>
  <c r="BE94" i="46"/>
  <c r="BE66" i="46"/>
  <c r="BE54" i="46" s="1"/>
  <c r="BF60" i="46"/>
  <c r="BG97" i="46"/>
  <c r="BF103" i="46"/>
  <c r="BF91" i="46" s="1"/>
  <c r="BF96" i="46"/>
  <c r="BE102" i="46"/>
  <c r="BE90" i="46" s="1"/>
  <c r="BG93" i="46"/>
  <c r="BF99" i="46"/>
  <c r="BF87" i="46" s="1"/>
  <c r="BF101" i="46"/>
  <c r="BF89" i="46" s="1"/>
  <c r="BG95" i="46"/>
  <c r="BG61" i="46"/>
  <c r="BF67" i="46"/>
  <c r="BF55" i="46" s="1"/>
  <c r="BF29" i="46"/>
  <c r="BE35" i="46"/>
  <c r="BE23" i="46" s="1"/>
  <c r="BF31" i="46"/>
  <c r="BE37" i="46"/>
  <c r="BE25" i="46" s="1"/>
  <c r="BE36" i="46"/>
  <c r="BE24" i="46" s="1"/>
  <c r="BF30" i="46"/>
  <c r="BE34" i="46"/>
  <c r="BE22" i="46" s="1"/>
  <c r="BF28" i="46"/>
  <c r="BF27" i="46"/>
  <c r="BE33" i="46"/>
  <c r="BE21" i="46" s="1"/>
  <c r="L42" i="3"/>
  <c r="L46" i="3" s="1"/>
  <c r="L38" i="41"/>
  <c r="L42" i="41" s="1"/>
  <c r="L38" i="37"/>
  <c r="L42" i="37" s="1"/>
  <c r="Y239" i="39"/>
  <c r="W14" i="42" s="1"/>
  <c r="AD135" i="10"/>
  <c r="AA468" i="10"/>
  <c r="AB480" i="10"/>
  <c r="AB474" i="10"/>
  <c r="AD479" i="10"/>
  <c r="U448" i="35"/>
  <c r="U46" i="9"/>
  <c r="U18" i="9" s="1"/>
  <c r="X476" i="10"/>
  <c r="U444" i="35"/>
  <c r="U447" i="39"/>
  <c r="Z19" i="41"/>
  <c r="Y32" i="41"/>
  <c r="Y34" i="41" s="1"/>
  <c r="Y20" i="41"/>
  <c r="X166" i="35"/>
  <c r="X196" i="35" s="1"/>
  <c r="V435" i="39"/>
  <c r="V436" i="39" s="1"/>
  <c r="V246" i="39"/>
  <c r="V444" i="39" s="1"/>
  <c r="U447" i="35"/>
  <c r="U448" i="39"/>
  <c r="U444" i="39"/>
  <c r="X240" i="39"/>
  <c r="V15" i="42" s="1"/>
  <c r="V16" i="42" s="1"/>
  <c r="W242" i="39"/>
  <c r="W244" i="39"/>
  <c r="U18" i="42" s="1"/>
  <c r="X155" i="35"/>
  <c r="X185" i="35" s="1"/>
  <c r="V435" i="35"/>
  <c r="V436" i="35" s="1"/>
  <c r="Y239" i="35"/>
  <c r="W14" i="38" s="1"/>
  <c r="Z19" i="37"/>
  <c r="Z32" i="37" s="1"/>
  <c r="Z34" i="37" s="1"/>
  <c r="Y20" i="37"/>
  <c r="AC39" i="39"/>
  <c r="AB90" i="39"/>
  <c r="AB90" i="35"/>
  <c r="AC39" i="35"/>
  <c r="AB236" i="39"/>
  <c r="AB236" i="35"/>
  <c r="Y54" i="41"/>
  <c r="X140" i="41"/>
  <c r="X145" i="41" s="1"/>
  <c r="X173" i="41"/>
  <c r="X177" i="41" s="1"/>
  <c r="X58" i="41"/>
  <c r="X107" i="41"/>
  <c r="X111" i="41" s="1"/>
  <c r="X107" i="37"/>
  <c r="X111" i="37" s="1"/>
  <c r="X175" i="37"/>
  <c r="X179" i="37" s="1"/>
  <c r="X141" i="37"/>
  <c r="X146" i="37" s="1"/>
  <c r="X58" i="37"/>
  <c r="Y54" i="37"/>
  <c r="X154" i="35"/>
  <c r="X184" i="35" s="1"/>
  <c r="V246" i="35"/>
  <c r="V448" i="35" s="1"/>
  <c r="X162" i="35"/>
  <c r="X192" i="35" s="1"/>
  <c r="X149" i="35"/>
  <c r="X179" i="35" s="1"/>
  <c r="W483" i="10"/>
  <c r="X144" i="35"/>
  <c r="X174" i="35" s="1"/>
  <c r="X240" i="35"/>
  <c r="V15" i="38" s="1"/>
  <c r="V16" i="38" s="1"/>
  <c r="W244" i="35"/>
  <c r="U18" i="38" s="1"/>
  <c r="U25" i="38" s="1"/>
  <c r="W242" i="35"/>
  <c r="X141" i="35"/>
  <c r="X171" i="35" s="1"/>
  <c r="X151" i="35"/>
  <c r="X181" i="35" s="1"/>
  <c r="X161" i="35"/>
  <c r="X191" i="35" s="1"/>
  <c r="X156" i="35"/>
  <c r="X186" i="35" s="1"/>
  <c r="X145" i="35"/>
  <c r="X175" i="35" s="1"/>
  <c r="X163" i="35"/>
  <c r="X193" i="35" s="1"/>
  <c r="X167" i="35"/>
  <c r="X197" i="35" s="1"/>
  <c r="X142" i="35"/>
  <c r="X172" i="35" s="1"/>
  <c r="Z251" i="35"/>
  <c r="X72" i="38" s="1"/>
  <c r="Z250" i="39"/>
  <c r="X71" i="42" s="1"/>
  <c r="X159" i="35"/>
  <c r="X189" i="35" s="1"/>
  <c r="X158" i="35"/>
  <c r="X188" i="35" s="1"/>
  <c r="X146" i="35"/>
  <c r="X176" i="35" s="1"/>
  <c r="X160" i="35"/>
  <c r="X190" i="35" s="1"/>
  <c r="Z251" i="39"/>
  <c r="X72" i="42" s="1"/>
  <c r="X165" i="35"/>
  <c r="X195" i="35" s="1"/>
  <c r="X140" i="35"/>
  <c r="X170" i="35" s="1"/>
  <c r="X152" i="35"/>
  <c r="X182" i="35" s="1"/>
  <c r="Y103" i="39"/>
  <c r="Y146" i="39" s="1"/>
  <c r="Y176" i="39" s="1"/>
  <c r="X147" i="35"/>
  <c r="X177" i="35" s="1"/>
  <c r="X148" i="35"/>
  <c r="X178" i="35" s="1"/>
  <c r="AA119" i="39"/>
  <c r="AA119" i="35"/>
  <c r="Y339" i="39"/>
  <c r="Y254" i="39"/>
  <c r="Y340" i="39"/>
  <c r="W70" i="42"/>
  <c r="W74" i="42" s="1"/>
  <c r="AA111" i="39"/>
  <c r="AA111" i="35"/>
  <c r="Z250" i="35"/>
  <c r="X71" i="38" s="1"/>
  <c r="Z252" i="35"/>
  <c r="X73" i="38" s="1"/>
  <c r="Z201" i="39"/>
  <c r="X431" i="35"/>
  <c r="X429" i="35"/>
  <c r="X427" i="35" s="1"/>
  <c r="X341" i="35"/>
  <c r="AA114" i="39"/>
  <c r="AA114" i="35"/>
  <c r="AA112" i="39"/>
  <c r="AA112" i="35"/>
  <c r="AA118" i="39"/>
  <c r="AA118" i="35"/>
  <c r="AA226" i="39"/>
  <c r="AA226" i="35"/>
  <c r="Z252" i="39"/>
  <c r="X73" i="42" s="1"/>
  <c r="X341" i="39"/>
  <c r="X431" i="39"/>
  <c r="X429" i="39"/>
  <c r="X427" i="39" s="1"/>
  <c r="AA230" i="39"/>
  <c r="AA230" i="35"/>
  <c r="AA120" i="39"/>
  <c r="AA120" i="35"/>
  <c r="AA126" i="39"/>
  <c r="AA126" i="35"/>
  <c r="AA132" i="35"/>
  <c r="AA132" i="39"/>
  <c r="V42" i="9"/>
  <c r="AA106" i="39"/>
  <c r="AA106" i="35"/>
  <c r="Z201" i="35"/>
  <c r="AA107" i="39"/>
  <c r="AA107" i="35"/>
  <c r="AA130" i="39"/>
  <c r="AA130" i="35"/>
  <c r="AA228" i="39"/>
  <c r="AA228" i="35"/>
  <c r="AA225" i="39"/>
  <c r="AA225" i="35"/>
  <c r="AA117" i="39"/>
  <c r="AA117" i="35"/>
  <c r="AA109" i="39"/>
  <c r="AA109" i="35"/>
  <c r="AA113" i="39"/>
  <c r="AA113" i="35"/>
  <c r="AA231" i="39"/>
  <c r="AA231" i="35"/>
  <c r="AA123" i="39"/>
  <c r="AA123" i="35"/>
  <c r="AA121" i="39"/>
  <c r="AA121" i="35"/>
  <c r="Z249" i="35"/>
  <c r="Z232" i="35"/>
  <c r="Z428" i="35"/>
  <c r="Z433" i="35" s="1"/>
  <c r="AA127" i="39"/>
  <c r="AA127" i="35"/>
  <c r="AA229" i="39"/>
  <c r="AA229" i="35"/>
  <c r="AA110" i="39"/>
  <c r="AA110" i="35"/>
  <c r="AA128" i="39"/>
  <c r="AA128" i="35"/>
  <c r="Y339" i="35"/>
  <c r="Y254" i="35"/>
  <c r="Y340" i="35"/>
  <c r="W70" i="38"/>
  <c r="W74" i="38" s="1"/>
  <c r="AM125" i="39"/>
  <c r="AM125" i="35"/>
  <c r="AA124" i="39"/>
  <c r="AA124" i="35"/>
  <c r="AA105" i="39"/>
  <c r="AA105" i="35"/>
  <c r="AA131" i="39"/>
  <c r="AA131" i="35"/>
  <c r="AA116" i="39"/>
  <c r="AA116" i="35"/>
  <c r="AA227" i="39"/>
  <c r="AA227" i="35"/>
  <c r="Z232" i="39"/>
  <c r="Z249" i="39"/>
  <c r="Z428" i="39"/>
  <c r="Z433" i="39" s="1"/>
  <c r="S12" i="38"/>
  <c r="U354" i="35"/>
  <c r="U333" i="35" s="1"/>
  <c r="AM214" i="41"/>
  <c r="AM213" i="41"/>
  <c r="W200" i="39"/>
  <c r="W90" i="38"/>
  <c r="Y103" i="35"/>
  <c r="Y155" i="35" s="1"/>
  <c r="Y185" i="35" s="1"/>
  <c r="AR313" i="39"/>
  <c r="T25" i="38"/>
  <c r="T19" i="38"/>
  <c r="Z14" i="44"/>
  <c r="Z15" i="44" s="1"/>
  <c r="T25" i="42"/>
  <c r="T19" i="42"/>
  <c r="T12" i="42" s="1"/>
  <c r="W374" i="35"/>
  <c r="X96" i="38" s="1"/>
  <c r="W375" i="35"/>
  <c r="Z14" i="43"/>
  <c r="Z15" i="43" s="1"/>
  <c r="X266" i="39"/>
  <c r="X314" i="39"/>
  <c r="X266" i="35"/>
  <c r="X314" i="35"/>
  <c r="X22" i="43"/>
  <c r="X25" i="43"/>
  <c r="X23" i="43"/>
  <c r="X18" i="43"/>
  <c r="X21" i="43"/>
  <c r="X20" i="43"/>
  <c r="X24" i="43"/>
  <c r="X19" i="43"/>
  <c r="W319" i="39"/>
  <c r="W320" i="39"/>
  <c r="W318" i="39"/>
  <c r="AB223" i="35"/>
  <c r="AB223" i="39"/>
  <c r="X21" i="44"/>
  <c r="X25" i="44"/>
  <c r="X24" i="44"/>
  <c r="X20" i="44"/>
  <c r="X22" i="44"/>
  <c r="X18" i="44"/>
  <c r="X23" i="44"/>
  <c r="X19" i="44"/>
  <c r="X200" i="39"/>
  <c r="W280" i="35"/>
  <c r="U33" i="38" s="1"/>
  <c r="W281" i="35"/>
  <c r="U37" i="38" s="1"/>
  <c r="W270" i="35"/>
  <c r="U26" i="38" s="1"/>
  <c r="W269" i="35"/>
  <c r="U24" i="38" s="1"/>
  <c r="W270" i="39"/>
  <c r="U26" i="42" s="1"/>
  <c r="W281" i="39"/>
  <c r="U37" i="42" s="1"/>
  <c r="W280" i="39"/>
  <c r="U33" i="42" s="1"/>
  <c r="W269" i="39"/>
  <c r="U24" i="42" s="1"/>
  <c r="W9" i="38"/>
  <c r="W9" i="42"/>
  <c r="W318" i="35"/>
  <c r="W319" i="35"/>
  <c r="W320" i="35"/>
  <c r="AY49" i="39"/>
  <c r="AW95" i="39"/>
  <c r="AX62" i="39"/>
  <c r="AY51" i="39"/>
  <c r="AW93" i="39"/>
  <c r="AX91" i="39"/>
  <c r="AU432" i="39" s="1"/>
  <c r="AZ47" i="39"/>
  <c r="AZ52" i="39" s="1"/>
  <c r="AZ48" i="39"/>
  <c r="BA384" i="39" s="1"/>
  <c r="BA78" i="39"/>
  <c r="BB76" i="39"/>
  <c r="BA77" i="39"/>
  <c r="AZ50" i="39"/>
  <c r="BA385" i="39" s="1"/>
  <c r="AT222" i="39"/>
  <c r="AY60" i="39"/>
  <c r="AY62" i="39" s="1"/>
  <c r="AW265" i="39"/>
  <c r="BA66" i="39"/>
  <c r="AZ67" i="39"/>
  <c r="BA388" i="39" s="1"/>
  <c r="AZ68" i="39"/>
  <c r="BA389" i="39" s="1"/>
  <c r="AZ82" i="39"/>
  <c r="AZ83" i="39"/>
  <c r="BA390" i="39" s="1"/>
  <c r="BA79" i="39"/>
  <c r="AX72" i="39"/>
  <c r="AZ85" i="39"/>
  <c r="BA391" i="39" s="1"/>
  <c r="BA80" i="39"/>
  <c r="BA42" i="39"/>
  <c r="BB44" i="39" s="1"/>
  <c r="BB41" i="39"/>
  <c r="BA43" i="39"/>
  <c r="BB45" i="39" s="1"/>
  <c r="AT102" i="39"/>
  <c r="AY87" i="39"/>
  <c r="AY86" i="39"/>
  <c r="AY94" i="39"/>
  <c r="AZ57" i="39"/>
  <c r="BA386" i="39" s="1"/>
  <c r="BA56" i="39"/>
  <c r="AZ58" i="39"/>
  <c r="BA387" i="39" s="1"/>
  <c r="AY92" i="39"/>
  <c r="AY84" i="39"/>
  <c r="AY70" i="39"/>
  <c r="AS102" i="35"/>
  <c r="AQ22" i="42"/>
  <c r="AT21" i="41"/>
  <c r="AP8" i="42"/>
  <c r="AU22" i="41"/>
  <c r="AW71" i="35"/>
  <c r="AZ76" i="35"/>
  <c r="AY77" i="35"/>
  <c r="AY78" i="35"/>
  <c r="AZ42" i="35"/>
  <c r="BA44" i="35" s="1"/>
  <c r="BA41" i="35"/>
  <c r="AZ43" i="35"/>
  <c r="BA45" i="35" s="1"/>
  <c r="AW86" i="35"/>
  <c r="AW94" i="35"/>
  <c r="AY50" i="35"/>
  <c r="AZ385" i="35" s="1"/>
  <c r="AQ8" i="38"/>
  <c r="AW91" i="35"/>
  <c r="AT432" i="35" s="1"/>
  <c r="AV93" i="35"/>
  <c r="AX51" i="35"/>
  <c r="AW84" i="35"/>
  <c r="AW92" i="35"/>
  <c r="AY48" i="35"/>
  <c r="AZ384" i="35" s="1"/>
  <c r="AY47" i="35"/>
  <c r="AY52" i="35" s="1"/>
  <c r="AU222" i="35"/>
  <c r="AT265" i="35"/>
  <c r="AW62" i="35"/>
  <c r="AT22" i="37"/>
  <c r="AW442" i="39" s="1"/>
  <c r="AV442" i="35"/>
  <c r="AY67" i="35"/>
  <c r="AZ388" i="35" s="1"/>
  <c r="AZ66" i="35"/>
  <c r="AY68" i="35"/>
  <c r="AZ389" i="35" s="1"/>
  <c r="AW87" i="35"/>
  <c r="AX49" i="35"/>
  <c r="AS313" i="35"/>
  <c r="AY79" i="35"/>
  <c r="AX83" i="35"/>
  <c r="AY390" i="35" s="1"/>
  <c r="AX82" i="35"/>
  <c r="AW441" i="35"/>
  <c r="AU21" i="37"/>
  <c r="AX441" i="39" s="1"/>
  <c r="AZ56" i="35"/>
  <c r="AY57" i="35"/>
  <c r="AZ386" i="35" s="1"/>
  <c r="AY58" i="35"/>
  <c r="AZ387" i="35" s="1"/>
  <c r="AX70" i="35"/>
  <c r="AX71" i="35" s="1"/>
  <c r="AV95" i="35"/>
  <c r="AX60" i="35"/>
  <c r="AX62" i="35" s="1"/>
  <c r="AR22" i="38"/>
  <c r="AU268" i="35"/>
  <c r="AX85" i="35"/>
  <c r="AY391" i="35" s="1"/>
  <c r="AY80" i="35"/>
  <c r="W239" i="3"/>
  <c r="W237" i="3"/>
  <c r="X236" i="3" s="1"/>
  <c r="X239" i="3" s="1"/>
  <c r="AO155" i="10"/>
  <c r="AC271" i="10"/>
  <c r="AC266" i="10"/>
  <c r="AB292" i="10"/>
  <c r="Y89" i="9" s="1"/>
  <c r="V203" i="3"/>
  <c r="AB231" i="10"/>
  <c r="AC270" i="10"/>
  <c r="AD276" i="10"/>
  <c r="V202" i="3"/>
  <c r="AC267" i="10"/>
  <c r="AC268" i="10"/>
  <c r="AB293" i="10"/>
  <c r="Y90" i="9" s="1"/>
  <c r="AJ83" i="10"/>
  <c r="AJ84" i="10"/>
  <c r="W108" i="9"/>
  <c r="AA15" i="1"/>
  <c r="Y15" i="6"/>
  <c r="Y23" i="6" s="1"/>
  <c r="X23" i="6"/>
  <c r="X20" i="6"/>
  <c r="X24" i="6"/>
  <c r="X25" i="6"/>
  <c r="X18" i="6"/>
  <c r="X22" i="6"/>
  <c r="X19" i="6"/>
  <c r="X20" i="1"/>
  <c r="X90" i="38" s="1"/>
  <c r="T221" i="3"/>
  <c r="T219" i="3" s="1"/>
  <c r="U218" i="3" s="1"/>
  <c r="U220" i="3" s="1"/>
  <c r="AI68" i="10"/>
  <c r="W58" i="3"/>
  <c r="W62" i="3" s="1"/>
  <c r="V179" i="3"/>
  <c r="V183" i="3" s="1"/>
  <c r="V145" i="3"/>
  <c r="V150" i="3" s="1"/>
  <c r="V111" i="3"/>
  <c r="V115" i="3" s="1"/>
  <c r="Q417" i="10"/>
  <c r="Q416" i="10"/>
  <c r="AB25" i="3"/>
  <c r="AG99" i="10"/>
  <c r="AB26" i="3"/>
  <c r="AL62" i="10"/>
  <c r="AK63" i="10"/>
  <c r="AK64" i="10"/>
  <c r="AH100" i="10"/>
  <c r="AH92" i="10"/>
  <c r="AI88" i="10"/>
  <c r="AI93" i="10" s="1"/>
  <c r="AI89" i="10"/>
  <c r="AK116" i="10" s="1"/>
  <c r="AK74" i="10"/>
  <c r="AK73" i="10"/>
  <c r="AL72" i="10"/>
  <c r="AH90" i="10"/>
  <c r="AH98" i="10"/>
  <c r="AI78" i="10"/>
  <c r="AK82" i="10"/>
  <c r="AJ66" i="10"/>
  <c r="AJ68" i="10" s="1"/>
  <c r="AI54" i="10"/>
  <c r="AI53" i="10"/>
  <c r="AH97" i="10"/>
  <c r="AE473" i="10" s="1"/>
  <c r="AG101" i="10"/>
  <c r="AI56" i="10"/>
  <c r="AH57" i="10"/>
  <c r="AC310" i="10"/>
  <c r="Z15" i="9" s="1"/>
  <c r="AJ49" i="10"/>
  <c r="AK51" i="10" s="1"/>
  <c r="AK47" i="10"/>
  <c r="AJ48" i="10"/>
  <c r="AK50" i="10" s="1"/>
  <c r="AC269" i="10"/>
  <c r="AB294" i="10"/>
  <c r="Y91" i="9" s="1"/>
  <c r="AH58" i="10"/>
  <c r="Z383" i="10"/>
  <c r="AA381" i="10"/>
  <c r="AA382" i="10"/>
  <c r="AA296" i="10"/>
  <c r="AA472" i="10" s="1"/>
  <c r="X88" i="9"/>
  <c r="X92" i="9" s="1"/>
  <c r="AH55" i="10"/>
  <c r="AI91" i="10"/>
  <c r="AK117" i="10" s="1"/>
  <c r="AJ76" i="10"/>
  <c r="AJ77" i="10" s="1"/>
  <c r="AC265" i="10"/>
  <c r="AC469" i="10" s="1"/>
  <c r="AB272" i="10"/>
  <c r="AB470" i="10" s="1"/>
  <c r="AB481" i="10" s="1"/>
  <c r="AB291" i="10"/>
  <c r="V375" i="10"/>
  <c r="S50" i="9"/>
  <c r="Y45" i="10"/>
  <c r="X96" i="10"/>
  <c r="X362" i="10"/>
  <c r="X361" i="10"/>
  <c r="X360" i="10"/>
  <c r="BM307" i="10"/>
  <c r="Z24" i="3"/>
  <c r="AA23" i="3"/>
  <c r="Y356" i="10"/>
  <c r="W11" i="9"/>
  <c r="W33" i="1"/>
  <c r="W21" i="1" s="1"/>
  <c r="Z426" i="10" s="1"/>
  <c r="X27" i="1"/>
  <c r="Y10" i="9"/>
  <c r="W35" i="1"/>
  <c r="W23" i="1" s="1"/>
  <c r="X29" i="1"/>
  <c r="AB14" i="6"/>
  <c r="AC254" i="10"/>
  <c r="AB255" i="10"/>
  <c r="Y28" i="1"/>
  <c r="X34" i="1"/>
  <c r="X22" i="1" s="1"/>
  <c r="Y37" i="1"/>
  <c r="Y25" i="1" s="1"/>
  <c r="Z31" i="1"/>
  <c r="Y30" i="1"/>
  <c r="X36" i="1"/>
  <c r="X24" i="1" s="1"/>
  <c r="AB355" i="10"/>
  <c r="AA279" i="10"/>
  <c r="O43" i="2"/>
  <c r="Z280" i="10"/>
  <c r="W42" i="9" s="1"/>
  <c r="Y286" i="10"/>
  <c r="Y477" i="10" s="1"/>
  <c r="Y282" i="10" l="1"/>
  <c r="T16" i="2"/>
  <c r="T77" i="9" s="1"/>
  <c r="X452" i="10"/>
  <c r="X457" i="10"/>
  <c r="U65" i="9" s="1"/>
  <c r="V57" i="9"/>
  <c r="U61" i="9"/>
  <c r="V58" i="9"/>
  <c r="T63" i="9"/>
  <c r="T66" i="9" s="1"/>
  <c r="T68" i="9" s="1"/>
  <c r="V62" i="9"/>
  <c r="V59" i="9"/>
  <c r="U60" i="9"/>
  <c r="U56" i="9"/>
  <c r="AB425" i="10"/>
  <c r="U44" i="9"/>
  <c r="U48" i="9" s="1"/>
  <c r="V40" i="9"/>
  <c r="V41" i="9"/>
  <c r="Z281" i="10"/>
  <c r="Z282" i="10" s="1"/>
  <c r="Y284" i="10"/>
  <c r="Y288" i="10" s="1"/>
  <c r="X39" i="9"/>
  <c r="W396" i="10"/>
  <c r="W375" i="10" s="1"/>
  <c r="AJ231" i="41"/>
  <c r="AJ232" i="41"/>
  <c r="AJ230" i="41" s="1"/>
  <c r="AK229" i="41" s="1"/>
  <c r="V201" i="3"/>
  <c r="W200" i="3" s="1"/>
  <c r="W203" i="3" s="1"/>
  <c r="W201" i="3" s="1"/>
  <c r="X200" i="3" s="1"/>
  <c r="X203" i="3" s="1"/>
  <c r="AM212" i="41"/>
  <c r="AN211" i="41" s="1"/>
  <c r="AN214" i="41" s="1"/>
  <c r="AG197" i="37"/>
  <c r="AH196" i="37" s="1"/>
  <c r="AM235" i="37"/>
  <c r="AM234" i="37"/>
  <c r="AH195" i="41"/>
  <c r="AH196" i="41"/>
  <c r="AH194" i="41"/>
  <c r="AI193" i="41" s="1"/>
  <c r="T96" i="42"/>
  <c r="T97" i="42" s="1"/>
  <c r="T62" i="41" s="1"/>
  <c r="S373" i="39"/>
  <c r="T372" i="39" s="1"/>
  <c r="T375" i="39" s="1"/>
  <c r="AM216" i="37"/>
  <c r="AM217" i="37"/>
  <c r="W373" i="35"/>
  <c r="X372" i="35" s="1"/>
  <c r="BF68" i="46"/>
  <c r="BF56" i="46" s="1"/>
  <c r="BG62" i="46"/>
  <c r="BG65" i="46"/>
  <c r="BG53" i="46" s="1"/>
  <c r="BH59" i="46"/>
  <c r="H31" i="5"/>
  <c r="F31" i="5"/>
  <c r="O179" i="2"/>
  <c r="BG63" i="46"/>
  <c r="BF69" i="46"/>
  <c r="BF57" i="46" s="1"/>
  <c r="F180" i="2"/>
  <c r="I112" i="2"/>
  <c r="I180" i="2"/>
  <c r="F112" i="2"/>
  <c r="N45" i="2"/>
  <c r="N112" i="2"/>
  <c r="N180" i="2"/>
  <c r="D180" i="2"/>
  <c r="D45" i="2"/>
  <c r="I45" i="2"/>
  <c r="D112" i="2"/>
  <c r="L45" i="2"/>
  <c r="G45" i="2"/>
  <c r="H180" i="2"/>
  <c r="K45" i="2"/>
  <c r="J180" i="2"/>
  <c r="M112" i="2"/>
  <c r="K180" i="2"/>
  <c r="M45" i="2"/>
  <c r="G180" i="2"/>
  <c r="J112" i="2"/>
  <c r="K112" i="2"/>
  <c r="L180" i="2"/>
  <c r="G112" i="2"/>
  <c r="E45" i="2"/>
  <c r="H45" i="2"/>
  <c r="L112" i="2"/>
  <c r="F45" i="2"/>
  <c r="E180" i="2"/>
  <c r="J45" i="2"/>
  <c r="M180" i="2"/>
  <c r="H112" i="2"/>
  <c r="E112" i="2"/>
  <c r="D30" i="5"/>
  <c r="O111" i="2"/>
  <c r="R114" i="9"/>
  <c r="BF94" i="46"/>
  <c r="BE100" i="46"/>
  <c r="BE88" i="46" s="1"/>
  <c r="BF66" i="46"/>
  <c r="BF54" i="46" s="1"/>
  <c r="BG60" i="46"/>
  <c r="BH95" i="46"/>
  <c r="BG101" i="46"/>
  <c r="BG89" i="46" s="1"/>
  <c r="BG99" i="46"/>
  <c r="BG87" i="46" s="1"/>
  <c r="BH93" i="46"/>
  <c r="BF102" i="46"/>
  <c r="BF90" i="46" s="1"/>
  <c r="BG96" i="46"/>
  <c r="BH97" i="46"/>
  <c r="BG103" i="46"/>
  <c r="BG91" i="46" s="1"/>
  <c r="BG67" i="46"/>
  <c r="BG55" i="46" s="1"/>
  <c r="BH61" i="46"/>
  <c r="BF34" i="46"/>
  <c r="BF22" i="46" s="1"/>
  <c r="BG28" i="46"/>
  <c r="BF36" i="46"/>
  <c r="BF24" i="46" s="1"/>
  <c r="BG30" i="46"/>
  <c r="BG31" i="46"/>
  <c r="BF37" i="46"/>
  <c r="BF25" i="46" s="1"/>
  <c r="BG27" i="46"/>
  <c r="BF33" i="46"/>
  <c r="BF21" i="46" s="1"/>
  <c r="BG29" i="46"/>
  <c r="BF35" i="46"/>
  <c r="BF23" i="46" s="1"/>
  <c r="Z239" i="39"/>
  <c r="X14" i="42" s="1"/>
  <c r="L118" i="41"/>
  <c r="L85" i="41"/>
  <c r="L151" i="41"/>
  <c r="L89" i="3"/>
  <c r="L123" i="3"/>
  <c r="L157" i="3"/>
  <c r="L119" i="37"/>
  <c r="L85" i="37"/>
  <c r="L153" i="37"/>
  <c r="AE135" i="10"/>
  <c r="T50" i="9"/>
  <c r="AB468" i="10"/>
  <c r="AC474" i="10"/>
  <c r="AC480" i="10"/>
  <c r="AE479" i="10"/>
  <c r="V445" i="39"/>
  <c r="Z239" i="35"/>
  <c r="X14" i="38" s="1"/>
  <c r="Y476" i="10"/>
  <c r="AA19" i="41"/>
  <c r="Z32" i="41"/>
  <c r="Z34" i="41" s="1"/>
  <c r="Z20" i="41"/>
  <c r="V447" i="39"/>
  <c r="V448" i="39"/>
  <c r="Y161" i="39"/>
  <c r="Y191" i="39" s="1"/>
  <c r="Y240" i="39"/>
  <c r="W15" i="42" s="1"/>
  <c r="W16" i="42" s="1"/>
  <c r="X242" i="39"/>
  <c r="W435" i="39"/>
  <c r="W436" i="39" s="1"/>
  <c r="W246" i="39"/>
  <c r="W445" i="39" s="1"/>
  <c r="Y142" i="39"/>
  <c r="Y172" i="39" s="1"/>
  <c r="X244" i="39"/>
  <c r="V18" i="42" s="1"/>
  <c r="Y145" i="39"/>
  <c r="Y175" i="39" s="1"/>
  <c r="AD39" i="39"/>
  <c r="AC90" i="39"/>
  <c r="V447" i="35"/>
  <c r="Y107" i="41"/>
  <c r="Y111" i="41" s="1"/>
  <c r="Y58" i="41"/>
  <c r="Z54" i="41"/>
  <c r="Y140" i="41"/>
  <c r="Y145" i="41" s="1"/>
  <c r="Y173" i="41"/>
  <c r="Y177" i="41" s="1"/>
  <c r="AA19" i="37"/>
  <c r="AA32" i="37" s="1"/>
  <c r="AA34" i="37" s="1"/>
  <c r="Z20" i="37"/>
  <c r="V445" i="35"/>
  <c r="V444" i="35"/>
  <c r="AC236" i="39"/>
  <c r="AC236" i="35"/>
  <c r="AC90" i="35"/>
  <c r="AD39" i="35"/>
  <c r="W246" i="35"/>
  <c r="W447" i="35" s="1"/>
  <c r="Z54" i="37"/>
  <c r="Y175" i="37"/>
  <c r="Y179" i="37" s="1"/>
  <c r="Y107" i="37"/>
  <c r="Y111" i="37" s="1"/>
  <c r="Y141" i="37"/>
  <c r="Y146" i="37" s="1"/>
  <c r="Y58" i="37"/>
  <c r="Y154" i="39"/>
  <c r="Y184" i="39" s="1"/>
  <c r="Y166" i="39"/>
  <c r="Y196" i="39" s="1"/>
  <c r="Y155" i="39"/>
  <c r="Y185" i="39" s="1"/>
  <c r="Y165" i="35"/>
  <c r="Y195" i="35" s="1"/>
  <c r="W435" i="35"/>
  <c r="W436" i="35" s="1"/>
  <c r="Y159" i="35"/>
  <c r="Y189" i="35" s="1"/>
  <c r="Y240" i="35"/>
  <c r="W15" i="38" s="1"/>
  <c r="W16" i="38" s="1"/>
  <c r="X242" i="35"/>
  <c r="Y140" i="35"/>
  <c r="Y170" i="35" s="1"/>
  <c r="Y147" i="35"/>
  <c r="Y177" i="35" s="1"/>
  <c r="Y148" i="39"/>
  <c r="Y178" i="39" s="1"/>
  <c r="Y147" i="39"/>
  <c r="Y177" i="39" s="1"/>
  <c r="Y160" i="39"/>
  <c r="Y190" i="39" s="1"/>
  <c r="Y161" i="35"/>
  <c r="Y191" i="35" s="1"/>
  <c r="Y153" i="39"/>
  <c r="Y183" i="39" s="1"/>
  <c r="Y158" i="39"/>
  <c r="Y188" i="39" s="1"/>
  <c r="Y165" i="39"/>
  <c r="Y195" i="39" s="1"/>
  <c r="X244" i="35"/>
  <c r="V18" i="38" s="1"/>
  <c r="V25" i="38" s="1"/>
  <c r="Y151" i="35"/>
  <c r="Y181" i="35" s="1"/>
  <c r="Y162" i="39"/>
  <c r="Y192" i="39" s="1"/>
  <c r="Y144" i="39"/>
  <c r="Y174" i="39" s="1"/>
  <c r="Y163" i="39"/>
  <c r="Y193" i="39" s="1"/>
  <c r="Y140" i="39"/>
  <c r="Y170" i="39" s="1"/>
  <c r="Y152" i="39"/>
  <c r="Y182" i="39" s="1"/>
  <c r="Y149" i="39"/>
  <c r="Y179" i="39" s="1"/>
  <c r="Y159" i="39"/>
  <c r="Y189" i="39" s="1"/>
  <c r="Y141" i="39"/>
  <c r="Y171" i="39" s="1"/>
  <c r="Y151" i="39"/>
  <c r="Y181" i="39" s="1"/>
  <c r="X200" i="35"/>
  <c r="Y167" i="39"/>
  <c r="Y197" i="39" s="1"/>
  <c r="Y156" i="39"/>
  <c r="Y186" i="39" s="1"/>
  <c r="X486" i="10"/>
  <c r="Z103" i="39"/>
  <c r="Z153" i="39" s="1"/>
  <c r="Z183" i="39" s="1"/>
  <c r="AB230" i="39"/>
  <c r="AB230" i="35"/>
  <c r="AB121" i="39"/>
  <c r="AB121" i="35"/>
  <c r="AA232" i="39"/>
  <c r="AA428" i="39"/>
  <c r="AA433" i="39" s="1"/>
  <c r="AA249" i="39"/>
  <c r="AB118" i="39"/>
  <c r="AB118" i="35"/>
  <c r="X70" i="38"/>
  <c r="X74" i="38" s="1"/>
  <c r="Z339" i="35"/>
  <c r="Z340" i="35"/>
  <c r="Z254" i="35"/>
  <c r="V46" i="9"/>
  <c r="V18" i="9" s="1"/>
  <c r="AB225" i="39"/>
  <c r="AB225" i="35"/>
  <c r="AB126" i="39"/>
  <c r="AB126" i="35"/>
  <c r="AB112" i="35"/>
  <c r="AB112" i="39"/>
  <c r="AB119" i="39"/>
  <c r="AB119" i="35"/>
  <c r="AB131" i="35"/>
  <c r="AB131" i="39"/>
  <c r="AA251" i="35"/>
  <c r="Y72" i="38" s="1"/>
  <c r="Y429" i="39"/>
  <c r="Y427" i="39" s="1"/>
  <c r="Y341" i="39"/>
  <c r="Y431" i="39"/>
  <c r="AB113" i="39"/>
  <c r="AB113" i="35"/>
  <c r="AB109" i="39"/>
  <c r="AB109" i="35"/>
  <c r="AA428" i="35"/>
  <c r="AA433" i="35" s="1"/>
  <c r="AA249" i="35"/>
  <c r="AA232" i="35"/>
  <c r="AB106" i="39"/>
  <c r="AB106" i="35"/>
  <c r="AB107" i="39"/>
  <c r="AB107" i="35"/>
  <c r="AA251" i="39"/>
  <c r="Y72" i="42" s="1"/>
  <c r="AB120" i="39"/>
  <c r="AB120" i="35"/>
  <c r="AB132" i="39"/>
  <c r="AB132" i="35"/>
  <c r="AB124" i="39"/>
  <c r="AB124" i="35"/>
  <c r="AN125" i="39"/>
  <c r="AN125" i="35"/>
  <c r="Z339" i="39"/>
  <c r="Z254" i="39"/>
  <c r="Z340" i="39"/>
  <c r="X70" i="42"/>
  <c r="X74" i="42" s="1"/>
  <c r="AA201" i="35"/>
  <c r="AA252" i="35"/>
  <c r="Y73" i="38" s="1"/>
  <c r="AA250" i="35"/>
  <c r="Y71" i="38" s="1"/>
  <c r="AB117" i="39"/>
  <c r="AB117" i="35"/>
  <c r="AB114" i="39"/>
  <c r="AB114" i="35"/>
  <c r="AB226" i="39"/>
  <c r="AB226" i="35"/>
  <c r="AB229" i="39"/>
  <c r="AB229" i="35"/>
  <c r="AB116" i="39"/>
  <c r="AB116" i="35"/>
  <c r="AB123" i="39"/>
  <c r="AB123" i="35"/>
  <c r="AB130" i="39"/>
  <c r="AB130" i="35"/>
  <c r="AB227" i="39"/>
  <c r="AB227" i="35"/>
  <c r="AB110" i="39"/>
  <c r="AB110" i="35"/>
  <c r="AB228" i="39"/>
  <c r="AB228" i="35"/>
  <c r="AB111" i="39"/>
  <c r="AB111" i="35"/>
  <c r="AB231" i="35"/>
  <c r="AB231" i="39"/>
  <c r="AB128" i="39"/>
  <c r="AB128" i="35"/>
  <c r="AB105" i="39"/>
  <c r="AB105" i="35"/>
  <c r="AB127" i="39"/>
  <c r="AB127" i="35"/>
  <c r="Z103" i="35"/>
  <c r="Z151" i="35" s="1"/>
  <c r="Z181" i="35" s="1"/>
  <c r="AA201" i="39"/>
  <c r="Y431" i="35"/>
  <c r="Y429" i="35"/>
  <c r="Y427" i="35" s="1"/>
  <c r="Y341" i="35"/>
  <c r="AA252" i="39"/>
  <c r="Y73" i="42" s="1"/>
  <c r="AA250" i="39"/>
  <c r="Y71" i="42" s="1"/>
  <c r="Y160" i="35"/>
  <c r="Y190" i="35" s="1"/>
  <c r="Y156" i="35"/>
  <c r="Y186" i="35" s="1"/>
  <c r="Y158" i="35"/>
  <c r="Y188" i="35" s="1"/>
  <c r="Y152" i="35"/>
  <c r="Y182" i="35" s="1"/>
  <c r="Y163" i="35"/>
  <c r="Y193" i="35" s="1"/>
  <c r="Y167" i="35"/>
  <c r="Y197" i="35" s="1"/>
  <c r="U19" i="38"/>
  <c r="W354" i="39" s="1"/>
  <c r="W333" i="39" s="1"/>
  <c r="Y154" i="35"/>
  <c r="Y184" i="35" s="1"/>
  <c r="Y144" i="35"/>
  <c r="Y174" i="35" s="1"/>
  <c r="Y141" i="35"/>
  <c r="Y171" i="35" s="1"/>
  <c r="Y162" i="35"/>
  <c r="Y192" i="35" s="1"/>
  <c r="Y149" i="35"/>
  <c r="Y179" i="35" s="1"/>
  <c r="Y145" i="35"/>
  <c r="Y175" i="35" s="1"/>
  <c r="Y153" i="35"/>
  <c r="Y183" i="35" s="1"/>
  <c r="Y166" i="35"/>
  <c r="Y196" i="35" s="1"/>
  <c r="Y142" i="35"/>
  <c r="Y172" i="35" s="1"/>
  <c r="Y146" i="35"/>
  <c r="Y176" i="35" s="1"/>
  <c r="Y148" i="35"/>
  <c r="Y178" i="35" s="1"/>
  <c r="AS313" i="39"/>
  <c r="AA14" i="43"/>
  <c r="AA15" i="43" s="1"/>
  <c r="AA14" i="44"/>
  <c r="AA15" i="44" s="1"/>
  <c r="X90" i="42"/>
  <c r="U25" i="42"/>
  <c r="U19" i="42"/>
  <c r="U12" i="42" s="1"/>
  <c r="T12" i="38"/>
  <c r="V354" i="39"/>
  <c r="V333" i="39" s="1"/>
  <c r="V354" i="35"/>
  <c r="V333" i="35" s="1"/>
  <c r="X95" i="38"/>
  <c r="X97" i="38" s="1"/>
  <c r="X62" i="37" s="1"/>
  <c r="X281" i="39"/>
  <c r="V37" i="42" s="1"/>
  <c r="X270" i="39"/>
  <c r="V26" i="42" s="1"/>
  <c r="X280" i="39"/>
  <c r="V33" i="42" s="1"/>
  <c r="X269" i="39"/>
  <c r="V24" i="42" s="1"/>
  <c r="X319" i="35"/>
  <c r="X318" i="35"/>
  <c r="X320" i="35"/>
  <c r="Y23" i="44"/>
  <c r="Y25" i="44"/>
  <c r="Y21" i="44"/>
  <c r="Y22" i="44"/>
  <c r="Y19" i="44"/>
  <c r="Y24" i="44"/>
  <c r="Y18" i="44"/>
  <c r="Y20" i="44"/>
  <c r="Y266" i="39"/>
  <c r="Y266" i="35"/>
  <c r="Y314" i="39"/>
  <c r="Y314" i="35"/>
  <c r="X270" i="35"/>
  <c r="V26" i="38" s="1"/>
  <c r="X280" i="35"/>
  <c r="V33" i="38" s="1"/>
  <c r="X269" i="35"/>
  <c r="V24" i="38" s="1"/>
  <c r="X281" i="35"/>
  <c r="V37" i="38" s="1"/>
  <c r="X9" i="38"/>
  <c r="X9" i="42"/>
  <c r="AC223" i="35"/>
  <c r="AC223" i="39"/>
  <c r="Y18" i="43"/>
  <c r="Y23" i="43"/>
  <c r="Y22" i="43"/>
  <c r="Y25" i="43"/>
  <c r="Y19" i="43"/>
  <c r="Y20" i="43"/>
  <c r="Y24" i="43"/>
  <c r="Y21" i="43"/>
  <c r="X318" i="39"/>
  <c r="X319" i="39"/>
  <c r="X320" i="39"/>
  <c r="AX93" i="39"/>
  <c r="AY91" i="39"/>
  <c r="AV432" i="39" s="1"/>
  <c r="AY72" i="39"/>
  <c r="AY61" i="39"/>
  <c r="AX95" i="39"/>
  <c r="BA50" i="39"/>
  <c r="BB385" i="39" s="1"/>
  <c r="AU222" i="39"/>
  <c r="BB43" i="39"/>
  <c r="BC45" i="39" s="1"/>
  <c r="BB42" i="39"/>
  <c r="BC44" i="39" s="1"/>
  <c r="BC41" i="39"/>
  <c r="BB56" i="39"/>
  <c r="BA58" i="39"/>
  <c r="BB387" i="39" s="1"/>
  <c r="BA57" i="39"/>
  <c r="BB386" i="39" s="1"/>
  <c r="BA48" i="39"/>
  <c r="BB384" i="39" s="1"/>
  <c r="BA47" i="39"/>
  <c r="BA52" i="39" s="1"/>
  <c r="AZ70" i="39"/>
  <c r="AZ72" i="39" s="1"/>
  <c r="BA68" i="39"/>
  <c r="BB389" i="39" s="1"/>
  <c r="BA67" i="39"/>
  <c r="BB388" i="39" s="1"/>
  <c r="BB66" i="39"/>
  <c r="AY71" i="39"/>
  <c r="AX265" i="39"/>
  <c r="BA83" i="39"/>
  <c r="BB390" i="39" s="1"/>
  <c r="BA82" i="39"/>
  <c r="BA87" i="39" s="1"/>
  <c r="BB79" i="39"/>
  <c r="AZ60" i="39"/>
  <c r="AZ61" i="39" s="1"/>
  <c r="AU102" i="39"/>
  <c r="AZ51" i="39"/>
  <c r="AZ94" i="39"/>
  <c r="AZ86" i="39"/>
  <c r="AZ87" i="39"/>
  <c r="BB77" i="39"/>
  <c r="BC76" i="39"/>
  <c r="BB78" i="39"/>
  <c r="AZ84" i="39"/>
  <c r="AZ92" i="39"/>
  <c r="BA85" i="39"/>
  <c r="BB391" i="39" s="1"/>
  <c r="BB80" i="39"/>
  <c r="AZ49" i="39"/>
  <c r="AT102" i="35"/>
  <c r="AU21" i="41"/>
  <c r="AQ8" i="42"/>
  <c r="AV22" i="41"/>
  <c r="AR22" i="42"/>
  <c r="AW93" i="35"/>
  <c r="AY51" i="35"/>
  <c r="AX61" i="35"/>
  <c r="AX72" i="35"/>
  <c r="AZ78" i="35"/>
  <c r="AZ77" i="35"/>
  <c r="BA76" i="35"/>
  <c r="AY60" i="35"/>
  <c r="AY62" i="35" s="1"/>
  <c r="AZ50" i="35"/>
  <c r="BA385" i="35" s="1"/>
  <c r="AZ58" i="35"/>
  <c r="BA387" i="35" s="1"/>
  <c r="BA56" i="35"/>
  <c r="AZ57" i="35"/>
  <c r="BA386" i="35" s="1"/>
  <c r="BA42" i="35"/>
  <c r="BB44" i="35" s="1"/>
  <c r="BA43" i="35"/>
  <c r="BB45" i="35" s="1"/>
  <c r="BB41" i="35"/>
  <c r="AV222" i="35"/>
  <c r="AU22" i="37"/>
  <c r="AX442" i="39" s="1"/>
  <c r="AW442" i="35"/>
  <c r="AU265" i="35"/>
  <c r="AR8" i="38"/>
  <c r="AZ47" i="35"/>
  <c r="AZ52" i="35" s="1"/>
  <c r="AZ48" i="35"/>
  <c r="BA384" i="35" s="1"/>
  <c r="AX92" i="35"/>
  <c r="AX84" i="35"/>
  <c r="AY70" i="35"/>
  <c r="AY72" i="35" s="1"/>
  <c r="AY49" i="35"/>
  <c r="AW95" i="35"/>
  <c r="AY85" i="35"/>
  <c r="AZ391" i="35" s="1"/>
  <c r="AZ80" i="35"/>
  <c r="AV21" i="37"/>
  <c r="AY441" i="39" s="1"/>
  <c r="AX441" i="35"/>
  <c r="AT313" i="35"/>
  <c r="AX86" i="35"/>
  <c r="AX94" i="35"/>
  <c r="AX91" i="35"/>
  <c r="AU432" i="35" s="1"/>
  <c r="AZ67" i="35"/>
  <c r="BA388" i="35" s="1"/>
  <c r="AZ68" i="35"/>
  <c r="BA389" i="35" s="1"/>
  <c r="BA66" i="35"/>
  <c r="AS22" i="38"/>
  <c r="AV268" i="35"/>
  <c r="AX87" i="35"/>
  <c r="AY82" i="35"/>
  <c r="AY87" i="35" s="1"/>
  <c r="AY83" i="35"/>
  <c r="AZ390" i="35" s="1"/>
  <c r="AZ79" i="35"/>
  <c r="X238" i="3"/>
  <c r="X237" i="3" s="1"/>
  <c r="Y236" i="3" s="1"/>
  <c r="AD267" i="10"/>
  <c r="AE276" i="10"/>
  <c r="AC231" i="10"/>
  <c r="AD268" i="10"/>
  <c r="AC293" i="10"/>
  <c r="Z90" i="9" s="1"/>
  <c r="AP155" i="10"/>
  <c r="AD271" i="10"/>
  <c r="AD270" i="10"/>
  <c r="AD266" i="10"/>
  <c r="AC292" i="10"/>
  <c r="Z89" i="9" s="1"/>
  <c r="AK83" i="10"/>
  <c r="AK84" i="10"/>
  <c r="X108" i="9"/>
  <c r="Y19" i="6"/>
  <c r="Y22" i="6"/>
  <c r="Y20" i="6"/>
  <c r="Y18" i="6"/>
  <c r="Y25" i="6"/>
  <c r="Y24" i="6"/>
  <c r="Y21" i="6"/>
  <c r="AB15" i="1"/>
  <c r="Z15" i="6"/>
  <c r="Z22" i="6" s="1"/>
  <c r="Y20" i="1"/>
  <c r="Y90" i="38" s="1"/>
  <c r="U221" i="3"/>
  <c r="U219" i="3"/>
  <c r="V218" i="3" s="1"/>
  <c r="V220" i="3" s="1"/>
  <c r="X58" i="3"/>
  <c r="X62" i="3" s="1"/>
  <c r="W179" i="3"/>
  <c r="W183" i="3" s="1"/>
  <c r="W145" i="3"/>
  <c r="W150" i="3" s="1"/>
  <c r="W111" i="3"/>
  <c r="W115" i="3" s="1"/>
  <c r="Q415" i="10"/>
  <c r="AC25" i="3"/>
  <c r="AC26" i="3"/>
  <c r="AJ67" i="10"/>
  <c r="AJ91" i="10"/>
  <c r="AL117" i="10" s="1"/>
  <c r="AJ53" i="10"/>
  <c r="AJ54" i="10"/>
  <c r="AK66" i="10"/>
  <c r="AK67" i="10" s="1"/>
  <c r="AI100" i="10"/>
  <c r="AI92" i="10"/>
  <c r="AK49" i="10"/>
  <c r="AL51" i="10" s="1"/>
  <c r="AL47" i="10"/>
  <c r="AK48" i="10"/>
  <c r="AL50" i="10" s="1"/>
  <c r="AI55" i="10"/>
  <c r="AL63" i="10"/>
  <c r="AM62" i="10"/>
  <c r="AL64" i="10"/>
  <c r="AB381" i="10"/>
  <c r="AB296" i="10"/>
  <c r="AB472" i="10" s="1"/>
  <c r="AB382" i="10"/>
  <c r="Y88" i="9"/>
  <c r="Y92" i="9" s="1"/>
  <c r="AH99" i="10"/>
  <c r="AI57" i="10"/>
  <c r="AC291" i="10"/>
  <c r="AD265" i="10"/>
  <c r="AD469" i="10" s="1"/>
  <c r="AC272" i="10"/>
  <c r="AC470" i="10" s="1"/>
  <c r="AC481" i="10" s="1"/>
  <c r="AM72" i="10"/>
  <c r="AL74" i="10"/>
  <c r="AL73" i="10"/>
  <c r="AJ88" i="10"/>
  <c r="AJ89" i="10"/>
  <c r="AL116" i="10" s="1"/>
  <c r="AD310" i="10"/>
  <c r="AA15" i="9" s="1"/>
  <c r="AK76" i="10"/>
  <c r="AK77" i="10" s="1"/>
  <c r="AD269" i="10"/>
  <c r="AC294" i="10"/>
  <c r="Z91" i="9" s="1"/>
  <c r="AI98" i="10"/>
  <c r="AI90" i="10"/>
  <c r="AJ78" i="10"/>
  <c r="AI97" i="10"/>
  <c r="AF473" i="10" s="1"/>
  <c r="AJ56" i="10"/>
  <c r="AA383" i="10"/>
  <c r="AI58" i="10"/>
  <c r="AL82" i="10"/>
  <c r="AH101" i="10"/>
  <c r="X11" i="9"/>
  <c r="Z45" i="10"/>
  <c r="Y96" i="10"/>
  <c r="AA280" i="10"/>
  <c r="Y36" i="1"/>
  <c r="Y24" i="1" s="1"/>
  <c r="Z30" i="1"/>
  <c r="Y34" i="1"/>
  <c r="Y22" i="1" s="1"/>
  <c r="Z28" i="1"/>
  <c r="Z286" i="10"/>
  <c r="Z477" i="10" s="1"/>
  <c r="AC255" i="10"/>
  <c r="AD254" i="10"/>
  <c r="Z356" i="10"/>
  <c r="BN307" i="10"/>
  <c r="O44" i="2"/>
  <c r="AC14" i="6"/>
  <c r="Z10" i="9"/>
  <c r="AC355" i="10"/>
  <c r="AA31" i="1"/>
  <c r="Z37" i="1"/>
  <c r="Z25" i="1" s="1"/>
  <c r="Y29" i="1"/>
  <c r="X35" i="1"/>
  <c r="X23" i="1" s="1"/>
  <c r="Y362" i="10"/>
  <c r="Y360" i="10"/>
  <c r="Y361" i="10"/>
  <c r="AB279" i="10"/>
  <c r="AB23" i="3"/>
  <c r="AA24" i="3"/>
  <c r="Y27" i="1"/>
  <c r="X33" i="1"/>
  <c r="X21" i="1" s="1"/>
  <c r="AA426" i="10" s="1"/>
  <c r="U16" i="2" l="1"/>
  <c r="U77" i="9" s="1"/>
  <c r="Y36" i="3"/>
  <c r="X36" i="3"/>
  <c r="X38" i="3" s="1"/>
  <c r="Y457" i="10"/>
  <c r="V65" i="9" s="1"/>
  <c r="V60" i="9"/>
  <c r="U63" i="9"/>
  <c r="U66" i="9" s="1"/>
  <c r="U68" i="9" s="1"/>
  <c r="W58" i="9"/>
  <c r="W59" i="9"/>
  <c r="Y452" i="10"/>
  <c r="Z452" i="10"/>
  <c r="V61" i="9"/>
  <c r="V56" i="9"/>
  <c r="W62" i="9"/>
  <c r="W57" i="9"/>
  <c r="AC425" i="10"/>
  <c r="V44" i="9"/>
  <c r="V48" i="9" s="1"/>
  <c r="Y396" i="10" s="1"/>
  <c r="W41" i="9"/>
  <c r="W40" i="9"/>
  <c r="AA281" i="10"/>
  <c r="Z284" i="10"/>
  <c r="Z288" i="10" s="1"/>
  <c r="Y39" i="9"/>
  <c r="AN213" i="41"/>
  <c r="W202" i="3"/>
  <c r="X396" i="10"/>
  <c r="X375" i="10" s="1"/>
  <c r="T374" i="39"/>
  <c r="U96" i="42" s="1"/>
  <c r="AK232" i="41"/>
  <c r="AK231" i="41"/>
  <c r="AK230" i="41" s="1"/>
  <c r="AL229" i="41" s="1"/>
  <c r="AN212" i="41"/>
  <c r="AO211" i="41" s="1"/>
  <c r="AO214" i="41" s="1"/>
  <c r="AI195" i="41"/>
  <c r="AI196" i="41"/>
  <c r="AH199" i="37"/>
  <c r="AH198" i="37"/>
  <c r="AH197" i="37" s="1"/>
  <c r="AI196" i="37" s="1"/>
  <c r="X202" i="3"/>
  <c r="X201" i="3" s="1"/>
  <c r="Y200" i="3" s="1"/>
  <c r="Y202" i="3" s="1"/>
  <c r="AM233" i="37"/>
  <c r="AN232" i="37" s="1"/>
  <c r="T373" i="39"/>
  <c r="U372" i="39" s="1"/>
  <c r="AM215" i="37"/>
  <c r="AN214" i="37" s="1"/>
  <c r="U95" i="42"/>
  <c r="BG68" i="46"/>
  <c r="BG56" i="46" s="1"/>
  <c r="BH62" i="46"/>
  <c r="BI59" i="46"/>
  <c r="BH65" i="46"/>
  <c r="BH53" i="46" s="1"/>
  <c r="BH63" i="46"/>
  <c r="BG69" i="46"/>
  <c r="BG57" i="46" s="1"/>
  <c r="H32" i="5"/>
  <c r="F32" i="5"/>
  <c r="O112" i="2"/>
  <c r="O180" i="2"/>
  <c r="I181" i="2"/>
  <c r="F113" i="2"/>
  <c r="D46" i="2"/>
  <c r="I46" i="2"/>
  <c r="N46" i="2"/>
  <c r="D181" i="2"/>
  <c r="N113" i="2"/>
  <c r="I113" i="2"/>
  <c r="N181" i="2"/>
  <c r="D113" i="2"/>
  <c r="F181" i="2"/>
  <c r="G46" i="2"/>
  <c r="E46" i="2"/>
  <c r="H113" i="2"/>
  <c r="L181" i="2"/>
  <c r="H46" i="2"/>
  <c r="M46" i="2"/>
  <c r="G113" i="2"/>
  <c r="G181" i="2"/>
  <c r="M113" i="2"/>
  <c r="K181" i="2"/>
  <c r="K46" i="2"/>
  <c r="F46" i="2"/>
  <c r="J46" i="2"/>
  <c r="L46" i="2"/>
  <c r="K113" i="2"/>
  <c r="J181" i="2"/>
  <c r="M181" i="2"/>
  <c r="L113" i="2"/>
  <c r="J113" i="2"/>
  <c r="E181" i="2"/>
  <c r="H181" i="2"/>
  <c r="E113" i="2"/>
  <c r="D31" i="5"/>
  <c r="R113" i="9"/>
  <c r="BG94" i="46"/>
  <c r="BF100" i="46"/>
  <c r="BF88" i="46" s="1"/>
  <c r="BG66" i="46"/>
  <c r="BG54" i="46" s="1"/>
  <c r="BH60" i="46"/>
  <c r="BG102" i="46"/>
  <c r="BG90" i="46" s="1"/>
  <c r="BH96" i="46"/>
  <c r="BI93" i="46"/>
  <c r="BH99" i="46"/>
  <c r="BH87" i="46" s="1"/>
  <c r="BI97" i="46"/>
  <c r="BH103" i="46"/>
  <c r="BH91" i="46" s="1"/>
  <c r="BI95" i="46"/>
  <c r="BH101" i="46"/>
  <c r="BH89" i="46" s="1"/>
  <c r="BI61" i="46"/>
  <c r="BH67" i="46"/>
  <c r="BH55" i="46" s="1"/>
  <c r="BG33" i="46"/>
  <c r="BG21" i="46" s="1"/>
  <c r="BH27" i="46"/>
  <c r="BG36" i="46"/>
  <c r="BG24" i="46" s="1"/>
  <c r="BH30" i="46"/>
  <c r="BG34" i="46"/>
  <c r="BG22" i="46" s="1"/>
  <c r="BH28" i="46"/>
  <c r="BG37" i="46"/>
  <c r="BG25" i="46" s="1"/>
  <c r="BH31" i="46"/>
  <c r="BH29" i="46"/>
  <c r="BG35" i="46"/>
  <c r="BG23" i="46" s="1"/>
  <c r="AA239" i="39"/>
  <c r="Y14" i="42" s="1"/>
  <c r="AF135" i="10"/>
  <c r="AC468" i="10"/>
  <c r="AA239" i="35"/>
  <c r="Y14" i="38" s="1"/>
  <c r="U50" i="9"/>
  <c r="AD480" i="10"/>
  <c r="AD474" i="10"/>
  <c r="AF479" i="10"/>
  <c r="W46" i="9"/>
  <c r="W18" i="9" s="1"/>
  <c r="Z476" i="10"/>
  <c r="Z240" i="39"/>
  <c r="X15" i="42" s="1"/>
  <c r="X16" i="42" s="1"/>
  <c r="AB19" i="41"/>
  <c r="AA32" i="41"/>
  <c r="AA34" i="41" s="1"/>
  <c r="AA20" i="41"/>
  <c r="Y244" i="39"/>
  <c r="W18" i="42" s="1"/>
  <c r="W25" i="42" s="1"/>
  <c r="Y242" i="39"/>
  <c r="W444" i="39"/>
  <c r="W447" i="39"/>
  <c r="W448" i="39"/>
  <c r="Y244" i="35"/>
  <c r="W18" i="38" s="1"/>
  <c r="W25" i="38" s="1"/>
  <c r="X246" i="39"/>
  <c r="X444" i="39" s="1"/>
  <c r="X435" i="39"/>
  <c r="X436" i="39" s="1"/>
  <c r="Z141" i="39"/>
  <c r="Z171" i="39" s="1"/>
  <c r="Z148" i="39"/>
  <c r="Z178" i="39" s="1"/>
  <c r="Z140" i="39"/>
  <c r="Z170" i="39" s="1"/>
  <c r="Z151" i="39"/>
  <c r="Z181" i="39" s="1"/>
  <c r="W444" i="35"/>
  <c r="W445" i="35"/>
  <c r="X435" i="35"/>
  <c r="X436" i="35" s="1"/>
  <c r="W448" i="35"/>
  <c r="Y200" i="39"/>
  <c r="Z107" i="37"/>
  <c r="Z111" i="37" s="1"/>
  <c r="Z175" i="37"/>
  <c r="Z179" i="37" s="1"/>
  <c r="Z58" i="37"/>
  <c r="AA54" i="37"/>
  <c r="Z141" i="37"/>
  <c r="Z146" i="37" s="1"/>
  <c r="AE39" i="35"/>
  <c r="AD90" i="35"/>
  <c r="Z140" i="41"/>
  <c r="Z145" i="41" s="1"/>
  <c r="Z58" i="41"/>
  <c r="AA54" i="41"/>
  <c r="Z173" i="41"/>
  <c r="Z177" i="41" s="1"/>
  <c r="Z107" i="41"/>
  <c r="Z111" i="41" s="1"/>
  <c r="AE39" i="39"/>
  <c r="AD90" i="39"/>
  <c r="AD236" i="35"/>
  <c r="AD236" i="39"/>
  <c r="AA20" i="37"/>
  <c r="AB19" i="37"/>
  <c r="AB32" i="37" s="1"/>
  <c r="AB34" i="37" s="1"/>
  <c r="Y242" i="35"/>
  <c r="X246" i="35"/>
  <c r="X444" i="35" s="1"/>
  <c r="Z153" i="35"/>
  <c r="Z183" i="35" s="1"/>
  <c r="Z240" i="35"/>
  <c r="X15" i="38" s="1"/>
  <c r="X16" i="38" s="1"/>
  <c r="Z142" i="39"/>
  <c r="Z172" i="39" s="1"/>
  <c r="Z166" i="39"/>
  <c r="Z196" i="39" s="1"/>
  <c r="Z152" i="35"/>
  <c r="Z182" i="35" s="1"/>
  <c r="Z145" i="39"/>
  <c r="Z175" i="39" s="1"/>
  <c r="Z159" i="39"/>
  <c r="Z189" i="39" s="1"/>
  <c r="Z165" i="39"/>
  <c r="Z195" i="39" s="1"/>
  <c r="Z161" i="35"/>
  <c r="Z191" i="35" s="1"/>
  <c r="Z155" i="35"/>
  <c r="Z185" i="35" s="1"/>
  <c r="Z147" i="39"/>
  <c r="Z177" i="39" s="1"/>
  <c r="Z144" i="39"/>
  <c r="Z174" i="39" s="1"/>
  <c r="Z162" i="39"/>
  <c r="Z192" i="39" s="1"/>
  <c r="AB201" i="39"/>
  <c r="AB251" i="39"/>
  <c r="Z72" i="42" s="1"/>
  <c r="Z148" i="35"/>
  <c r="Z178" i="35" s="1"/>
  <c r="Z145" i="35"/>
  <c r="Z175" i="35" s="1"/>
  <c r="Z163" i="39"/>
  <c r="Z193" i="39" s="1"/>
  <c r="Z159" i="35"/>
  <c r="Z189" i="35" s="1"/>
  <c r="Z146" i="39"/>
  <c r="Z176" i="39" s="1"/>
  <c r="Z142" i="35"/>
  <c r="Z172" i="35" s="1"/>
  <c r="Z144" i="35"/>
  <c r="Z174" i="35" s="1"/>
  <c r="Z161" i="39"/>
  <c r="Z191" i="39" s="1"/>
  <c r="Z156" i="39"/>
  <c r="Z186" i="39" s="1"/>
  <c r="Z160" i="39"/>
  <c r="Z190" i="39" s="1"/>
  <c r="Z140" i="35"/>
  <c r="Z170" i="35" s="1"/>
  <c r="Z162" i="35"/>
  <c r="Z192" i="35" s="1"/>
  <c r="Z152" i="39"/>
  <c r="Z182" i="39" s="1"/>
  <c r="Z149" i="39"/>
  <c r="Z179" i="39" s="1"/>
  <c r="Z149" i="35"/>
  <c r="Z179" i="35" s="1"/>
  <c r="Z156" i="35"/>
  <c r="Z186" i="35" s="1"/>
  <c r="Z167" i="39"/>
  <c r="Z197" i="39" s="1"/>
  <c r="Z154" i="39"/>
  <c r="Z184" i="39" s="1"/>
  <c r="Z141" i="35"/>
  <c r="Z171" i="35" s="1"/>
  <c r="Z160" i="35"/>
  <c r="Z190" i="35" s="1"/>
  <c r="Z158" i="39"/>
  <c r="Z188" i="39" s="1"/>
  <c r="Z155" i="39"/>
  <c r="Z185" i="39" s="1"/>
  <c r="AC121" i="39"/>
  <c r="AC121" i="35"/>
  <c r="AC131" i="39"/>
  <c r="AC131" i="35"/>
  <c r="AC109" i="39"/>
  <c r="AC109" i="35"/>
  <c r="AC124" i="39"/>
  <c r="AC124" i="35"/>
  <c r="W354" i="35"/>
  <c r="W333" i="35" s="1"/>
  <c r="AA254" i="35"/>
  <c r="AA339" i="35"/>
  <c r="Y70" i="38"/>
  <c r="Y74" i="38" s="1"/>
  <c r="AA340" i="35"/>
  <c r="AC106" i="39"/>
  <c r="AC106" i="35"/>
  <c r="AB249" i="35"/>
  <c r="AB232" i="35"/>
  <c r="AB428" i="35"/>
  <c r="AB433" i="35" s="1"/>
  <c r="AC229" i="39"/>
  <c r="AC229" i="35"/>
  <c r="AC110" i="39"/>
  <c r="AC110" i="35"/>
  <c r="AC113" i="39"/>
  <c r="AC113" i="35"/>
  <c r="AO125" i="35"/>
  <c r="AO125" i="39"/>
  <c r="AC105" i="35"/>
  <c r="AC105" i="39"/>
  <c r="Z167" i="35"/>
  <c r="Z197" i="35" s="1"/>
  <c r="Z165" i="35"/>
  <c r="Z195" i="35" s="1"/>
  <c r="Z158" i="35"/>
  <c r="Z188" i="35" s="1"/>
  <c r="AB232" i="39"/>
  <c r="AB249" i="39"/>
  <c r="AB428" i="39"/>
  <c r="AB433" i="39" s="1"/>
  <c r="AC107" i="35"/>
  <c r="AC107" i="39"/>
  <c r="AA340" i="39"/>
  <c r="AA339" i="39"/>
  <c r="AA254" i="39"/>
  <c r="Y70" i="42"/>
  <c r="Y74" i="42" s="1"/>
  <c r="AC116" i="39"/>
  <c r="AC116" i="35"/>
  <c r="Z429" i="39"/>
  <c r="Z427" i="39" s="1"/>
  <c r="Z431" i="39"/>
  <c r="Z341" i="39"/>
  <c r="AC230" i="39"/>
  <c r="AC230" i="35"/>
  <c r="AC123" i="39"/>
  <c r="AC123" i="35"/>
  <c r="AC117" i="39"/>
  <c r="AC117" i="35"/>
  <c r="AC111" i="39"/>
  <c r="AC111" i="35"/>
  <c r="AA103" i="39"/>
  <c r="AA145" i="39" s="1"/>
  <c r="AA175" i="39" s="1"/>
  <c r="AC226" i="39"/>
  <c r="AC226" i="35"/>
  <c r="AC128" i="39"/>
  <c r="AC128" i="35"/>
  <c r="AC228" i="39"/>
  <c r="AC228" i="35"/>
  <c r="Z163" i="35"/>
  <c r="Z193" i="35" s="1"/>
  <c r="Z147" i="35"/>
  <c r="Z177" i="35" s="1"/>
  <c r="Z146" i="35"/>
  <c r="Z176" i="35" s="1"/>
  <c r="AB250" i="35"/>
  <c r="Z71" i="38" s="1"/>
  <c r="AB252" i="35"/>
  <c r="Z73" i="38" s="1"/>
  <c r="AC120" i="39"/>
  <c r="AC120" i="35"/>
  <c r="AC130" i="39"/>
  <c r="AC130" i="35"/>
  <c r="AC127" i="39"/>
  <c r="AC127" i="35"/>
  <c r="X42" i="9"/>
  <c r="AC132" i="39"/>
  <c r="AC132" i="35"/>
  <c r="AC112" i="39"/>
  <c r="AC112" i="35"/>
  <c r="AC126" i="39"/>
  <c r="AC126" i="35"/>
  <c r="AC227" i="39"/>
  <c r="AC227" i="35"/>
  <c r="AC225" i="39"/>
  <c r="AC225" i="35"/>
  <c r="AC119" i="39"/>
  <c r="AC119" i="35"/>
  <c r="AC231" i="39"/>
  <c r="AC231" i="35"/>
  <c r="AC118" i="39"/>
  <c r="AC118" i="35"/>
  <c r="AC114" i="39"/>
  <c r="AC114" i="35"/>
  <c r="Z166" i="35"/>
  <c r="Z196" i="35" s="1"/>
  <c r="Z154" i="35"/>
  <c r="Z184" i="35" s="1"/>
  <c r="Y200" i="35"/>
  <c r="AB201" i="35"/>
  <c r="AB251" i="35"/>
  <c r="Z72" i="38" s="1"/>
  <c r="AB250" i="39"/>
  <c r="Z71" i="42" s="1"/>
  <c r="Z429" i="35"/>
  <c r="Z427" i="35" s="1"/>
  <c r="Z431" i="35"/>
  <c r="Z341" i="35"/>
  <c r="AB252" i="39"/>
  <c r="Z73" i="42" s="1"/>
  <c r="V19" i="38"/>
  <c r="X354" i="39" s="1"/>
  <c r="X333" i="39" s="1"/>
  <c r="U12" i="38"/>
  <c r="AB14" i="43"/>
  <c r="AB15" i="43" s="1"/>
  <c r="V25" i="42"/>
  <c r="V19" i="42"/>
  <c r="V12" i="42" s="1"/>
  <c r="X375" i="35"/>
  <c r="X374" i="35"/>
  <c r="Y96" i="38" s="1"/>
  <c r="Y90" i="42"/>
  <c r="AB14" i="44"/>
  <c r="AB15" i="44" s="1"/>
  <c r="AT313" i="39"/>
  <c r="AA103" i="35"/>
  <c r="AA141" i="35" s="1"/>
  <c r="AA171" i="35" s="1"/>
  <c r="Y270" i="39"/>
  <c r="W26" i="42" s="1"/>
  <c r="Y281" i="39"/>
  <c r="W37" i="42" s="1"/>
  <c r="Y269" i="39"/>
  <c r="W24" i="42" s="1"/>
  <c r="Y280" i="39"/>
  <c r="W33" i="42" s="1"/>
  <c r="Z18" i="44"/>
  <c r="Z25" i="44"/>
  <c r="Z21" i="44"/>
  <c r="Z19" i="44"/>
  <c r="Z24" i="44"/>
  <c r="Z20" i="44"/>
  <c r="Z22" i="44"/>
  <c r="Z23" i="44"/>
  <c r="Y270" i="35"/>
  <c r="W26" i="38" s="1"/>
  <c r="Y281" i="35"/>
  <c r="W37" i="38" s="1"/>
  <c r="Y280" i="35"/>
  <c r="W33" i="38" s="1"/>
  <c r="Y269" i="35"/>
  <c r="W24" i="38" s="1"/>
  <c r="Z18" i="43"/>
  <c r="Z23" i="43"/>
  <c r="Z21" i="43"/>
  <c r="Z19" i="43"/>
  <c r="Z20" i="43"/>
  <c r="Z24" i="43"/>
  <c r="Z22" i="43"/>
  <c r="Z25" i="43"/>
  <c r="AD223" i="35"/>
  <c r="AD223" i="39"/>
  <c r="Z266" i="39"/>
  <c r="Z314" i="39"/>
  <c r="Z266" i="35"/>
  <c r="Z314" i="35"/>
  <c r="Y318" i="35"/>
  <c r="Y319" i="35"/>
  <c r="Y320" i="35"/>
  <c r="Y9" i="38"/>
  <c r="Y9" i="42"/>
  <c r="AZ71" i="39"/>
  <c r="Y319" i="39"/>
  <c r="Y318" i="39"/>
  <c r="Y320" i="39"/>
  <c r="AY95" i="39"/>
  <c r="AY93" i="39"/>
  <c r="AZ62" i="39"/>
  <c r="AZ91" i="39"/>
  <c r="AW432" i="39" s="1"/>
  <c r="BC42" i="39"/>
  <c r="BD44" i="39" s="1"/>
  <c r="BD41" i="39"/>
  <c r="BC43" i="39"/>
  <c r="BD45" i="39" s="1"/>
  <c r="BA70" i="39"/>
  <c r="BA72" i="39" s="1"/>
  <c r="BA60" i="39"/>
  <c r="BA61" i="39" s="1"/>
  <c r="BC78" i="39"/>
  <c r="BD76" i="39"/>
  <c r="BC77" i="39"/>
  <c r="BB58" i="39"/>
  <c r="BC387" i="39" s="1"/>
  <c r="BC56" i="39"/>
  <c r="BB57" i="39"/>
  <c r="BC386" i="39" s="1"/>
  <c r="BB67" i="39"/>
  <c r="BC388" i="39" s="1"/>
  <c r="BC66" i="39"/>
  <c r="BB68" i="39"/>
  <c r="BC389" i="39" s="1"/>
  <c r="BA94" i="39"/>
  <c r="BA86" i="39"/>
  <c r="BB82" i="39"/>
  <c r="BB87" i="39" s="1"/>
  <c r="BB83" i="39"/>
  <c r="BC390" i="39" s="1"/>
  <c r="BC79" i="39"/>
  <c r="AV222" i="39"/>
  <c r="BA84" i="39"/>
  <c r="BA92" i="39"/>
  <c r="BB50" i="39"/>
  <c r="BC385" i="39" s="1"/>
  <c r="AY265" i="39"/>
  <c r="BA49" i="39"/>
  <c r="BB48" i="39"/>
  <c r="BC384" i="39" s="1"/>
  <c r="BB47" i="39"/>
  <c r="BB52" i="39" s="1"/>
  <c r="BB85" i="39"/>
  <c r="BC391" i="39" s="1"/>
  <c r="BC80" i="39"/>
  <c r="AV102" i="39"/>
  <c r="BA51" i="39"/>
  <c r="AU102" i="35"/>
  <c r="AR8" i="42"/>
  <c r="AS22" i="42"/>
  <c r="AW22" i="41"/>
  <c r="AV21" i="41"/>
  <c r="AZ51" i="35"/>
  <c r="AZ49" i="35"/>
  <c r="AY71" i="35"/>
  <c r="AX95" i="35"/>
  <c r="AX93" i="35"/>
  <c r="AU313" i="35"/>
  <c r="AV22" i="37"/>
  <c r="AY442" i="39" s="1"/>
  <c r="AX442" i="35"/>
  <c r="AY84" i="35"/>
  <c r="AY92" i="35"/>
  <c r="BB42" i="35"/>
  <c r="BC44" i="35" s="1"/>
  <c r="BC41" i="35"/>
  <c r="BB43" i="35"/>
  <c r="BC45" i="35" s="1"/>
  <c r="AY61" i="35"/>
  <c r="AY91" i="35"/>
  <c r="AV432" i="35" s="1"/>
  <c r="AZ70" i="35"/>
  <c r="AZ72" i="35" s="1"/>
  <c r="BA50" i="35"/>
  <c r="BB385" i="35" s="1"/>
  <c r="AS8" i="38"/>
  <c r="AW21" i="37"/>
  <c r="AZ441" i="39" s="1"/>
  <c r="AY441" i="35"/>
  <c r="AV265" i="35"/>
  <c r="AW222" i="35"/>
  <c r="BA78" i="35"/>
  <c r="BA77" i="35"/>
  <c r="BB76" i="35"/>
  <c r="BA48" i="35"/>
  <c r="BB384" i="35" s="1"/>
  <c r="BA47" i="35"/>
  <c r="BA52" i="35" s="1"/>
  <c r="AT22" i="38"/>
  <c r="AW268" i="35"/>
  <c r="AZ60" i="35"/>
  <c r="AZ62" i="35" s="1"/>
  <c r="AZ83" i="35"/>
  <c r="BA390" i="35" s="1"/>
  <c r="AZ82" i="35"/>
  <c r="AZ87" i="35" s="1"/>
  <c r="BA79" i="35"/>
  <c r="BA67" i="35"/>
  <c r="BB388" i="35" s="1"/>
  <c r="BB66" i="35"/>
  <c r="BA68" i="35"/>
  <c r="BB389" i="35" s="1"/>
  <c r="AY86" i="35"/>
  <c r="AY94" i="35"/>
  <c r="BA58" i="35"/>
  <c r="BB387" i="35" s="1"/>
  <c r="BA57" i="35"/>
  <c r="BB386" i="35" s="1"/>
  <c r="BB56" i="35"/>
  <c r="AZ85" i="35"/>
  <c r="BA391" i="35" s="1"/>
  <c r="BA80" i="35"/>
  <c r="Y239" i="3"/>
  <c r="Y238" i="3"/>
  <c r="Y237" i="3" s="1"/>
  <c r="Z236" i="3" s="1"/>
  <c r="AF276" i="10"/>
  <c r="AE266" i="10"/>
  <c r="AD292" i="10"/>
  <c r="AA89" i="9" s="1"/>
  <c r="AE270" i="10"/>
  <c r="AE267" i="10"/>
  <c r="AE271" i="10"/>
  <c r="AD293" i="10"/>
  <c r="AA90" i="9" s="1"/>
  <c r="AE268" i="10"/>
  <c r="AQ155" i="10"/>
  <c r="AD231" i="10"/>
  <c r="AL83" i="10"/>
  <c r="AL84" i="10"/>
  <c r="Q115" i="9"/>
  <c r="Q66" i="3" s="1"/>
  <c r="Y108" i="9"/>
  <c r="Z25" i="6"/>
  <c r="Z24" i="6"/>
  <c r="Z18" i="6"/>
  <c r="Z21" i="6"/>
  <c r="Z20" i="6"/>
  <c r="Z19" i="6"/>
  <c r="AC15" i="1"/>
  <c r="Z23" i="6"/>
  <c r="AA15" i="6"/>
  <c r="AA21" i="6" s="1"/>
  <c r="Z20" i="1"/>
  <c r="AB103" i="39" s="1"/>
  <c r="V221" i="3"/>
  <c r="V219" i="3" s="1"/>
  <c r="W218" i="3" s="1"/>
  <c r="W221" i="3" s="1"/>
  <c r="Y58" i="3"/>
  <c r="Y62" i="3" s="1"/>
  <c r="X145" i="3"/>
  <c r="X150" i="3" s="1"/>
  <c r="X179" i="3"/>
  <c r="X183" i="3" s="1"/>
  <c r="X111" i="3"/>
  <c r="X115" i="3" s="1"/>
  <c r="R414" i="10"/>
  <c r="AD25" i="3"/>
  <c r="Y486" i="10"/>
  <c r="Y483" i="10"/>
  <c r="AK78" i="10"/>
  <c r="AD26" i="3"/>
  <c r="AJ58" i="10"/>
  <c r="AI99" i="10"/>
  <c r="AJ57" i="10"/>
  <c r="AJ97" i="10"/>
  <c r="AG473" i="10" s="1"/>
  <c r="AC382" i="10"/>
  <c r="AC381" i="10"/>
  <c r="Z88" i="9"/>
  <c r="Z92" i="9" s="1"/>
  <c r="AC296" i="10"/>
  <c r="AC472" i="10" s="1"/>
  <c r="AB383" i="10"/>
  <c r="AK53" i="10"/>
  <c r="AK54" i="10"/>
  <c r="AK91" i="10"/>
  <c r="AM117" i="10" s="1"/>
  <c r="AK68" i="10"/>
  <c r="AE310" i="10"/>
  <c r="AB15" i="9" s="1"/>
  <c r="AL76" i="10"/>
  <c r="AL78" i="10" s="1"/>
  <c r="AN62" i="10"/>
  <c r="AM63" i="10"/>
  <c r="AM64" i="10"/>
  <c r="AK56" i="10"/>
  <c r="AK88" i="10"/>
  <c r="AK93" i="10" s="1"/>
  <c r="AK89" i="10"/>
  <c r="AM116" i="10" s="1"/>
  <c r="AL66" i="10"/>
  <c r="AL68" i="10" s="1"/>
  <c r="AE265" i="10"/>
  <c r="AE469" i="10" s="1"/>
  <c r="AD272" i="10"/>
  <c r="AD470" i="10" s="1"/>
  <c r="AD481" i="10" s="1"/>
  <c r="AD291" i="10"/>
  <c r="AJ55" i="10"/>
  <c r="AL48" i="10"/>
  <c r="AM50" i="10" s="1"/>
  <c r="AM47" i="10"/>
  <c r="AL49" i="10"/>
  <c r="AM51" i="10" s="1"/>
  <c r="AM82" i="10"/>
  <c r="AE269" i="10"/>
  <c r="AD294" i="10"/>
  <c r="AA91" i="9" s="1"/>
  <c r="AJ98" i="10"/>
  <c r="AJ90" i="10"/>
  <c r="AN72" i="10"/>
  <c r="AM73" i="10"/>
  <c r="AM74" i="10"/>
  <c r="AI101" i="10"/>
  <c r="AJ100" i="10"/>
  <c r="AJ92" i="10"/>
  <c r="AJ93" i="10"/>
  <c r="AA286" i="10"/>
  <c r="AA477" i="10" s="1"/>
  <c r="AA45" i="10"/>
  <c r="Z96" i="10"/>
  <c r="AB31" i="1"/>
  <c r="AA37" i="1"/>
  <c r="AA25" i="1" s="1"/>
  <c r="BO307" i="10"/>
  <c r="AD355" i="10"/>
  <c r="AD14" i="6"/>
  <c r="AA10" i="9"/>
  <c r="AA28" i="1"/>
  <c r="Z34" i="1"/>
  <c r="Z22" i="1" s="1"/>
  <c r="AC23" i="3"/>
  <c r="AB24" i="3"/>
  <c r="AC279" i="10"/>
  <c r="AA30" i="1"/>
  <c r="Z36" i="1"/>
  <c r="Z24" i="1" s="1"/>
  <c r="Z27" i="1"/>
  <c r="Y33" i="1"/>
  <c r="Y21" i="1" s="1"/>
  <c r="AB426" i="10" s="1"/>
  <c r="Y35" i="1"/>
  <c r="Y23" i="1" s="1"/>
  <c r="Z29" i="1"/>
  <c r="Z362" i="10"/>
  <c r="Z360" i="10"/>
  <c r="Z361" i="10"/>
  <c r="AA356" i="10"/>
  <c r="AA361" i="10" s="1"/>
  <c r="Y11" i="9"/>
  <c r="O45" i="2"/>
  <c r="AE254" i="10"/>
  <c r="AD255" i="10"/>
  <c r="AB280" i="10"/>
  <c r="Y42" i="9" s="1"/>
  <c r="Z36" i="3" l="1"/>
  <c r="V16" i="2"/>
  <c r="V77" i="9" s="1"/>
  <c r="V63" i="9"/>
  <c r="V66" i="9" s="1"/>
  <c r="V68" i="9" s="1"/>
  <c r="Z457" i="10"/>
  <c r="W65" i="9" s="1"/>
  <c r="X57" i="9"/>
  <c r="X62" i="9"/>
  <c r="X58" i="9"/>
  <c r="W56" i="9"/>
  <c r="X59" i="9"/>
  <c r="W61" i="9"/>
  <c r="W60" i="9"/>
  <c r="AD425" i="10"/>
  <c r="Y38" i="3"/>
  <c r="W44" i="9"/>
  <c r="W48" i="9" s="1"/>
  <c r="Z39" i="9"/>
  <c r="X40" i="9"/>
  <c r="X41" i="9"/>
  <c r="AB281" i="10"/>
  <c r="AA282" i="10"/>
  <c r="U97" i="42"/>
  <c r="U62" i="41" s="1"/>
  <c r="AO213" i="41"/>
  <c r="AI199" i="37"/>
  <c r="AI198" i="37"/>
  <c r="AI197" i="37"/>
  <c r="AJ196" i="37" s="1"/>
  <c r="AI194" i="41"/>
  <c r="AJ193" i="41" s="1"/>
  <c r="AL232" i="41"/>
  <c r="AL231" i="41"/>
  <c r="AL230" i="41"/>
  <c r="AM229" i="41" s="1"/>
  <c r="Y203" i="3"/>
  <c r="Y201" i="3" s="1"/>
  <c r="Z200" i="3" s="1"/>
  <c r="Z203" i="3" s="1"/>
  <c r="AN234" i="37"/>
  <c r="AN235" i="37"/>
  <c r="AN216" i="37"/>
  <c r="AN217" i="37"/>
  <c r="AO212" i="41"/>
  <c r="AP211" i="41" s="1"/>
  <c r="AP213" i="41" s="1"/>
  <c r="Z238" i="3"/>
  <c r="Z239" i="3"/>
  <c r="Z237" i="3" s="1"/>
  <c r="AA236" i="3" s="1"/>
  <c r="X373" i="35"/>
  <c r="Y372" i="35" s="1"/>
  <c r="U375" i="39"/>
  <c r="U374" i="39"/>
  <c r="V96" i="42" s="1"/>
  <c r="BH68" i="46"/>
  <c r="BH56" i="46" s="1"/>
  <c r="BI62" i="46"/>
  <c r="BI65" i="46"/>
  <c r="BI53" i="46" s="1"/>
  <c r="BJ59" i="46"/>
  <c r="O113" i="2"/>
  <c r="F33" i="5"/>
  <c r="H33" i="5"/>
  <c r="D182" i="2"/>
  <c r="N114" i="2"/>
  <c r="I182" i="2"/>
  <c r="F114" i="2"/>
  <c r="N47" i="2"/>
  <c r="N182" i="2"/>
  <c r="I114" i="2"/>
  <c r="F182" i="2"/>
  <c r="D47" i="2"/>
  <c r="D114" i="2"/>
  <c r="I47" i="2"/>
  <c r="H182" i="2"/>
  <c r="M114" i="2"/>
  <c r="K47" i="2"/>
  <c r="G182" i="2"/>
  <c r="L182" i="2"/>
  <c r="H114" i="2"/>
  <c r="K114" i="2"/>
  <c r="E47" i="2"/>
  <c r="H47" i="2"/>
  <c r="J114" i="2"/>
  <c r="M182" i="2"/>
  <c r="E182" i="2"/>
  <c r="K182" i="2"/>
  <c r="M47" i="2"/>
  <c r="L114" i="2"/>
  <c r="L47" i="2"/>
  <c r="J47" i="2"/>
  <c r="G47" i="2"/>
  <c r="G114" i="2"/>
  <c r="J182" i="2"/>
  <c r="F47" i="2"/>
  <c r="E114" i="2"/>
  <c r="D32" i="5"/>
  <c r="O181" i="2"/>
  <c r="BI63" i="46"/>
  <c r="BH69" i="46"/>
  <c r="BH57" i="46" s="1"/>
  <c r="AB239" i="39"/>
  <c r="Z14" i="42" s="1"/>
  <c r="BG100" i="46"/>
  <c r="BG88" i="46" s="1"/>
  <c r="BH94" i="46"/>
  <c r="BI60" i="46"/>
  <c r="BH66" i="46"/>
  <c r="BH54" i="46" s="1"/>
  <c r="BJ97" i="46"/>
  <c r="BI103" i="46"/>
  <c r="BI91" i="46" s="1"/>
  <c r="BH102" i="46"/>
  <c r="BH90" i="46" s="1"/>
  <c r="BI96" i="46"/>
  <c r="BJ93" i="46"/>
  <c r="BI99" i="46"/>
  <c r="BI87" i="46" s="1"/>
  <c r="BJ95" i="46"/>
  <c r="BI101" i="46"/>
  <c r="BI89" i="46" s="1"/>
  <c r="BI67" i="46"/>
  <c r="BI55" i="46" s="1"/>
  <c r="BJ61" i="46"/>
  <c r="BI28" i="46"/>
  <c r="BH34" i="46"/>
  <c r="BH22" i="46" s="1"/>
  <c r="BH37" i="46"/>
  <c r="BH25" i="46" s="1"/>
  <c r="BI31" i="46"/>
  <c r="BI30" i="46"/>
  <c r="BH36" i="46"/>
  <c r="BH24" i="46" s="1"/>
  <c r="BH33" i="46"/>
  <c r="BH21" i="46" s="1"/>
  <c r="BI27" i="46"/>
  <c r="BH35" i="46"/>
  <c r="BH23" i="46" s="1"/>
  <c r="BI29" i="46"/>
  <c r="AB239" i="35"/>
  <c r="Z14" i="38" s="1"/>
  <c r="AG135" i="10"/>
  <c r="AD468" i="10"/>
  <c r="AE474" i="10"/>
  <c r="AE480" i="10"/>
  <c r="AG479" i="10"/>
  <c r="Z244" i="39"/>
  <c r="X18" i="42" s="1"/>
  <c r="X25" i="42" s="1"/>
  <c r="AA240" i="39"/>
  <c r="Y15" i="42" s="1"/>
  <c r="Y16" i="42" s="1"/>
  <c r="Z242" i="39"/>
  <c r="AA476" i="10"/>
  <c r="Y246" i="39"/>
  <c r="Y447" i="39" s="1"/>
  <c r="Y435" i="39"/>
  <c r="Y436" i="39" s="1"/>
  <c r="AB32" i="41"/>
  <c r="AB34" i="41" s="1"/>
  <c r="AC19" i="41"/>
  <c r="AB20" i="41"/>
  <c r="Y246" i="35"/>
  <c r="Y448" i="35" s="1"/>
  <c r="X448" i="39"/>
  <c r="Y435" i="35"/>
  <c r="Y436" i="35" s="1"/>
  <c r="X447" i="39"/>
  <c r="X445" i="39"/>
  <c r="X445" i="35"/>
  <c r="AE236" i="39"/>
  <c r="AE236" i="35"/>
  <c r="AF39" i="35"/>
  <c r="AE90" i="35"/>
  <c r="AA107" i="37"/>
  <c r="AA111" i="37" s="1"/>
  <c r="AA58" i="37"/>
  <c r="AA141" i="37"/>
  <c r="AA146" i="37" s="1"/>
  <c r="AB54" i="37"/>
  <c r="AA175" i="37"/>
  <c r="AA179" i="37" s="1"/>
  <c r="AB20" i="37"/>
  <c r="AC19" i="37"/>
  <c r="AC32" i="37" s="1"/>
  <c r="AC34" i="37" s="1"/>
  <c r="AA140" i="41"/>
  <c r="AA145" i="41" s="1"/>
  <c r="AB54" i="41"/>
  <c r="AA107" i="41"/>
  <c r="AA111" i="41" s="1"/>
  <c r="AA58" i="41"/>
  <c r="AA173" i="41"/>
  <c r="AA177" i="41" s="1"/>
  <c r="AA240" i="35"/>
  <c r="Y15" i="38" s="1"/>
  <c r="Y16" i="38" s="1"/>
  <c r="AE90" i="39"/>
  <c r="AF39" i="39"/>
  <c r="Z242" i="35"/>
  <c r="Z244" i="35"/>
  <c r="X18" i="38" s="1"/>
  <c r="X25" i="38" s="1"/>
  <c r="AA163" i="39"/>
  <c r="AA193" i="39" s="1"/>
  <c r="X448" i="35"/>
  <c r="X447" i="35"/>
  <c r="Z200" i="39"/>
  <c r="AA159" i="39"/>
  <c r="AA189" i="39" s="1"/>
  <c r="AA155" i="39"/>
  <c r="AA185" i="39" s="1"/>
  <c r="AA154" i="39"/>
  <c r="AA184" i="39" s="1"/>
  <c r="AC251" i="35"/>
  <c r="AA72" i="38" s="1"/>
  <c r="AA147" i="39"/>
  <c r="AA177" i="39" s="1"/>
  <c r="AA160" i="39"/>
  <c r="AA190" i="39" s="1"/>
  <c r="AA151" i="39"/>
  <c r="AA181" i="39" s="1"/>
  <c r="AA142" i="39"/>
  <c r="AA172" i="39" s="1"/>
  <c r="Z200" i="35"/>
  <c r="AA141" i="39"/>
  <c r="AA171" i="39" s="1"/>
  <c r="AA144" i="39"/>
  <c r="AA174" i="39" s="1"/>
  <c r="AA154" i="35"/>
  <c r="AA184" i="35" s="1"/>
  <c r="AA161" i="39"/>
  <c r="AA191" i="39" s="1"/>
  <c r="AA146" i="39"/>
  <c r="AA176" i="39" s="1"/>
  <c r="AA162" i="39"/>
  <c r="AA192" i="39" s="1"/>
  <c r="AA153" i="39"/>
  <c r="AA183" i="39" s="1"/>
  <c r="AA167" i="39"/>
  <c r="AA197" i="39" s="1"/>
  <c r="AA142" i="35"/>
  <c r="AA172" i="35" s="1"/>
  <c r="AA148" i="39"/>
  <c r="AA178" i="39" s="1"/>
  <c r="AA156" i="39"/>
  <c r="AA186" i="39" s="1"/>
  <c r="AA140" i="39"/>
  <c r="AA170" i="39" s="1"/>
  <c r="AA166" i="39"/>
  <c r="AA196" i="39" s="1"/>
  <c r="AA149" i="39"/>
  <c r="AA179" i="39" s="1"/>
  <c r="AA152" i="39"/>
  <c r="AA182" i="39" s="1"/>
  <c r="AA158" i="39"/>
  <c r="AA188" i="39" s="1"/>
  <c r="AA165" i="39"/>
  <c r="AA195" i="39" s="1"/>
  <c r="AD132" i="39"/>
  <c r="AD132" i="35"/>
  <c r="AD121" i="35"/>
  <c r="AD121" i="39"/>
  <c r="AC249" i="39"/>
  <c r="AC232" i="39"/>
  <c r="AC428" i="39"/>
  <c r="AC433" i="39" s="1"/>
  <c r="AC251" i="39"/>
  <c r="AA72" i="42" s="1"/>
  <c r="AD109" i="39"/>
  <c r="AD109" i="35"/>
  <c r="AD228" i="39"/>
  <c r="AD228" i="35"/>
  <c r="AD127" i="39"/>
  <c r="AD127" i="35"/>
  <c r="AD130" i="39"/>
  <c r="AD130" i="35"/>
  <c r="AD231" i="39"/>
  <c r="AD231" i="35"/>
  <c r="AD230" i="39"/>
  <c r="AD230" i="35"/>
  <c r="Z90" i="38"/>
  <c r="AC201" i="39"/>
  <c r="AD106" i="39"/>
  <c r="AD106" i="35"/>
  <c r="AD227" i="39"/>
  <c r="AD227" i="35"/>
  <c r="AD123" i="39"/>
  <c r="AD123" i="35"/>
  <c r="AD114" i="39"/>
  <c r="AD114" i="35"/>
  <c r="X46" i="9"/>
  <c r="X18" i="9" s="1"/>
  <c r="AD105" i="39"/>
  <c r="AD105" i="35"/>
  <c r="AD126" i="39"/>
  <c r="AD126" i="35"/>
  <c r="V12" i="38"/>
  <c r="AC201" i="35"/>
  <c r="AP125" i="39"/>
  <c r="AP125" i="35"/>
  <c r="AD116" i="35"/>
  <c r="AD116" i="39"/>
  <c r="AD118" i="39"/>
  <c r="AD118" i="35"/>
  <c r="X354" i="35"/>
  <c r="X333" i="35" s="1"/>
  <c r="AC250" i="39"/>
  <c r="AA71" i="42" s="1"/>
  <c r="AD117" i="39"/>
  <c r="AD117" i="35"/>
  <c r="AD120" i="39"/>
  <c r="AD120" i="35"/>
  <c r="AD113" i="39"/>
  <c r="AD113" i="35"/>
  <c r="AD226" i="35"/>
  <c r="AD226" i="39"/>
  <c r="AC252" i="35"/>
  <c r="AA73" i="38" s="1"/>
  <c r="AA431" i="39"/>
  <c r="AA429" i="39"/>
  <c r="AA427" i="39" s="1"/>
  <c r="AA341" i="39"/>
  <c r="AB254" i="39"/>
  <c r="AB339" i="39"/>
  <c r="AB340" i="39"/>
  <c r="Z70" i="42"/>
  <c r="Z74" i="42" s="1"/>
  <c r="AA429" i="35"/>
  <c r="AA427" i="35" s="1"/>
  <c r="AA431" i="35"/>
  <c r="AA341" i="35"/>
  <c r="AD131" i="39"/>
  <c r="AD131" i="35"/>
  <c r="AC249" i="35"/>
  <c r="AC232" i="35"/>
  <c r="AC428" i="35"/>
  <c r="AC433" i="35" s="1"/>
  <c r="AD111" i="39"/>
  <c r="AD111" i="35"/>
  <c r="AD128" i="39"/>
  <c r="AD128" i="35"/>
  <c r="AD107" i="35"/>
  <c r="AD107" i="39"/>
  <c r="AC250" i="35"/>
  <c r="AA71" i="38" s="1"/>
  <c r="AD229" i="39"/>
  <c r="AD229" i="35"/>
  <c r="AD225" i="35"/>
  <c r="AD225" i="39"/>
  <c r="AD124" i="39"/>
  <c r="AD124" i="35"/>
  <c r="AD119" i="39"/>
  <c r="AD119" i="35"/>
  <c r="AD110" i="39"/>
  <c r="AD110" i="35"/>
  <c r="AD112" i="39"/>
  <c r="AD112" i="35"/>
  <c r="AC252" i="39"/>
  <c r="AA73" i="42" s="1"/>
  <c r="Z70" i="38"/>
  <c r="Z74" i="38" s="1"/>
  <c r="AB340" i="35"/>
  <c r="AB254" i="35"/>
  <c r="AB339" i="35"/>
  <c r="AA160" i="35"/>
  <c r="AA190" i="35" s="1"/>
  <c r="AA163" i="35"/>
  <c r="AA193" i="35" s="1"/>
  <c r="W19" i="42"/>
  <c r="W12" i="42" s="1"/>
  <c r="AA153" i="35"/>
  <c r="AA183" i="35" s="1"/>
  <c r="AA148" i="35"/>
  <c r="AA178" i="35" s="1"/>
  <c r="AC14" i="43"/>
  <c r="AC15" i="43" s="1"/>
  <c r="AA140" i="35"/>
  <c r="AA170" i="35" s="1"/>
  <c r="AA146" i="35"/>
  <c r="AA176" i="35" s="1"/>
  <c r="AA147" i="35"/>
  <c r="AA177" i="35" s="1"/>
  <c r="Y95" i="38"/>
  <c r="Y97" i="38" s="1"/>
  <c r="Y62" i="37" s="1"/>
  <c r="AA162" i="35"/>
  <c r="AA192" i="35" s="1"/>
  <c r="AA156" i="35"/>
  <c r="AA186" i="35" s="1"/>
  <c r="AA145" i="35"/>
  <c r="AA175" i="35" s="1"/>
  <c r="Z90" i="42"/>
  <c r="AA167" i="35"/>
  <c r="AA197" i="35" s="1"/>
  <c r="AA155" i="35"/>
  <c r="AA185" i="35" s="1"/>
  <c r="AA144" i="35"/>
  <c r="AA174" i="35" s="1"/>
  <c r="AA165" i="35"/>
  <c r="AA195" i="35" s="1"/>
  <c r="AB103" i="35"/>
  <c r="AB144" i="35" s="1"/>
  <c r="AB174" i="35" s="1"/>
  <c r="AU313" i="39"/>
  <c r="AC14" i="44"/>
  <c r="AC15" i="44" s="1"/>
  <c r="AA158" i="35"/>
  <c r="AA188" i="35" s="1"/>
  <c r="AA166" i="35"/>
  <c r="AA196" i="35" s="1"/>
  <c r="AA152" i="35"/>
  <c r="AA182" i="35" s="1"/>
  <c r="AA161" i="35"/>
  <c r="AA191" i="35" s="1"/>
  <c r="AA151" i="35"/>
  <c r="AA181" i="35" s="1"/>
  <c r="AA149" i="35"/>
  <c r="AA179" i="35" s="1"/>
  <c r="AA159" i="35"/>
  <c r="AA189" i="35" s="1"/>
  <c r="W19" i="38"/>
  <c r="AB158" i="39"/>
  <c r="AB188" i="39" s="1"/>
  <c r="AB141" i="39"/>
  <c r="AB171" i="39" s="1"/>
  <c r="AB162" i="39"/>
  <c r="AB192" i="39" s="1"/>
  <c r="AB151" i="39"/>
  <c r="AB181" i="39" s="1"/>
  <c r="AB140" i="39"/>
  <c r="AB170" i="39" s="1"/>
  <c r="AB166" i="39"/>
  <c r="AB196" i="39" s="1"/>
  <c r="AB149" i="39"/>
  <c r="AB179" i="39" s="1"/>
  <c r="AB160" i="39"/>
  <c r="AB190" i="39" s="1"/>
  <c r="AB142" i="39"/>
  <c r="AB172" i="39" s="1"/>
  <c r="AB146" i="39"/>
  <c r="AB176" i="39" s="1"/>
  <c r="AB165" i="39"/>
  <c r="AB195" i="39" s="1"/>
  <c r="AB167" i="39"/>
  <c r="AB197" i="39" s="1"/>
  <c r="AB154" i="39"/>
  <c r="AB184" i="39" s="1"/>
  <c r="AB155" i="39"/>
  <c r="AB185" i="39" s="1"/>
  <c r="AB144" i="39"/>
  <c r="AB174" i="39" s="1"/>
  <c r="AB153" i="39"/>
  <c r="AB183" i="39" s="1"/>
  <c r="AB159" i="39"/>
  <c r="AB189" i="39" s="1"/>
  <c r="AB156" i="39"/>
  <c r="AB186" i="39" s="1"/>
  <c r="AB148" i="39"/>
  <c r="AB178" i="39" s="1"/>
  <c r="AB163" i="39"/>
  <c r="AB193" i="39" s="1"/>
  <c r="AB161" i="39"/>
  <c r="AB191" i="39" s="1"/>
  <c r="AB152" i="39"/>
  <c r="AB182" i="39" s="1"/>
  <c r="AB145" i="39"/>
  <c r="AB175" i="39" s="1"/>
  <c r="AB147" i="39"/>
  <c r="AB177" i="39" s="1"/>
  <c r="AE223" i="35"/>
  <c r="AE223" i="39"/>
  <c r="Z319" i="35"/>
  <c r="Z318" i="35"/>
  <c r="Z320" i="35"/>
  <c r="Z9" i="38"/>
  <c r="Z9" i="42"/>
  <c r="Z320" i="39"/>
  <c r="Z319" i="39"/>
  <c r="Z318" i="39"/>
  <c r="AA266" i="39"/>
  <c r="AA266" i="35"/>
  <c r="AA314" i="39"/>
  <c r="AA314" i="35"/>
  <c r="Z280" i="39"/>
  <c r="X33" i="42" s="1"/>
  <c r="Z270" i="39"/>
  <c r="X26" i="42" s="1"/>
  <c r="Z281" i="39"/>
  <c r="X37" i="42" s="1"/>
  <c r="Z269" i="39"/>
  <c r="X24" i="42" s="1"/>
  <c r="Z281" i="35"/>
  <c r="X37" i="38" s="1"/>
  <c r="Z280" i="35"/>
  <c r="X33" i="38" s="1"/>
  <c r="Z269" i="35"/>
  <c r="X24" i="38" s="1"/>
  <c r="Z270" i="35"/>
  <c r="X26" i="38" s="1"/>
  <c r="AA20" i="43"/>
  <c r="AA24" i="43"/>
  <c r="AA21" i="43"/>
  <c r="AA25" i="43"/>
  <c r="AA22" i="43"/>
  <c r="AA18" i="43"/>
  <c r="AA19" i="43"/>
  <c r="AA23" i="43"/>
  <c r="AA19" i="44"/>
  <c r="AA25" i="44"/>
  <c r="AA23" i="44"/>
  <c r="AA20" i="44"/>
  <c r="AA24" i="44"/>
  <c r="AA18" i="44"/>
  <c r="AA21" i="44"/>
  <c r="AA22" i="44"/>
  <c r="AZ95" i="39"/>
  <c r="BA71" i="39"/>
  <c r="BA91" i="39"/>
  <c r="AX432" i="39" s="1"/>
  <c r="AZ93" i="39"/>
  <c r="BA62" i="39"/>
  <c r="BC50" i="39"/>
  <c r="BD385" i="39" s="1"/>
  <c r="AW222" i="39"/>
  <c r="BB60" i="39"/>
  <c r="BB62" i="39" s="1"/>
  <c r="BD42" i="39"/>
  <c r="BE44" i="39" s="1"/>
  <c r="BE41" i="39"/>
  <c r="BD43" i="39"/>
  <c r="BE45" i="39" s="1"/>
  <c r="BD77" i="39"/>
  <c r="BE76" i="39"/>
  <c r="BD78" i="39"/>
  <c r="BB49" i="39"/>
  <c r="AW102" i="39"/>
  <c r="BC48" i="39"/>
  <c r="BD384" i="39" s="1"/>
  <c r="BC47" i="39"/>
  <c r="BC52" i="39" s="1"/>
  <c r="BB92" i="39"/>
  <c r="BB84" i="39"/>
  <c r="BC85" i="39"/>
  <c r="BD391" i="39" s="1"/>
  <c r="BD80" i="39"/>
  <c r="BB51" i="39"/>
  <c r="BC58" i="39"/>
  <c r="BD387" i="39" s="1"/>
  <c r="BC57" i="39"/>
  <c r="BD386" i="39" s="1"/>
  <c r="BD56" i="39"/>
  <c r="BB70" i="39"/>
  <c r="BB71" i="39" s="1"/>
  <c r="BB86" i="39"/>
  <c r="BB94" i="39"/>
  <c r="AZ265" i="39"/>
  <c r="BC68" i="39"/>
  <c r="BD389" i="39" s="1"/>
  <c r="BC67" i="39"/>
  <c r="BD388" i="39" s="1"/>
  <c r="BD66" i="39"/>
  <c r="BC83" i="39"/>
  <c r="BD390" i="39" s="1"/>
  <c r="BC82" i="39"/>
  <c r="BD79" i="39"/>
  <c r="AV102" i="35"/>
  <c r="AW21" i="41"/>
  <c r="AX22" i="41"/>
  <c r="AS8" i="42"/>
  <c r="AT22" i="42"/>
  <c r="BB78" i="35"/>
  <c r="BB77" i="35"/>
  <c r="BC76" i="35"/>
  <c r="AZ91" i="35"/>
  <c r="AW432" i="35" s="1"/>
  <c r="BB80" i="35"/>
  <c r="BA85" i="35"/>
  <c r="BB391" i="35" s="1"/>
  <c r="AZ71" i="35"/>
  <c r="AW22" i="37"/>
  <c r="AZ442" i="39" s="1"/>
  <c r="AY442" i="35"/>
  <c r="AY95" i="35"/>
  <c r="AZ84" i="35"/>
  <c r="AZ92" i="35"/>
  <c r="AW265" i="35"/>
  <c r="AZ94" i="35"/>
  <c r="AZ86" i="35"/>
  <c r="AU22" i="38"/>
  <c r="AX268" i="35"/>
  <c r="BA82" i="35"/>
  <c r="BA87" i="35" s="1"/>
  <c r="BA83" i="35"/>
  <c r="BB390" i="35" s="1"/>
  <c r="BB79" i="35"/>
  <c r="BD41" i="35"/>
  <c r="BC43" i="35"/>
  <c r="BD45" i="35" s="1"/>
  <c r="BC42" i="35"/>
  <c r="BD44" i="35" s="1"/>
  <c r="AX222" i="35"/>
  <c r="BA51" i="35"/>
  <c r="AZ61" i="35"/>
  <c r="BA49" i="35"/>
  <c r="BB50" i="35"/>
  <c r="BC385" i="35" s="1"/>
  <c r="BC66" i="35"/>
  <c r="BB68" i="35"/>
  <c r="BC389" i="35" s="1"/>
  <c r="BB67" i="35"/>
  <c r="BC388" i="35" s="1"/>
  <c r="AT8" i="38"/>
  <c r="BB48" i="35"/>
  <c r="BC384" i="35" s="1"/>
  <c r="BB47" i="35"/>
  <c r="BB52" i="35" s="1"/>
  <c r="BA60" i="35"/>
  <c r="BA62" i="35" s="1"/>
  <c r="AZ441" i="35"/>
  <c r="AX21" i="37"/>
  <c r="BA441" i="39" s="1"/>
  <c r="BB58" i="35"/>
  <c r="BC387" i="35" s="1"/>
  <c r="BC56" i="35"/>
  <c r="BB57" i="35"/>
  <c r="BC386" i="35" s="1"/>
  <c r="BA70" i="35"/>
  <c r="BA71" i="35" s="1"/>
  <c r="AY93" i="35"/>
  <c r="AV313" i="35"/>
  <c r="AF270" i="10"/>
  <c r="AE293" i="10"/>
  <c r="AB90" i="9" s="1"/>
  <c r="AF268" i="10"/>
  <c r="AR155" i="10"/>
  <c r="AF271" i="10"/>
  <c r="AG276" i="10"/>
  <c r="Z108" i="9"/>
  <c r="AF267" i="10"/>
  <c r="AE231" i="10"/>
  <c r="AF266" i="10"/>
  <c r="AE292" i="10"/>
  <c r="AB89" i="9" s="1"/>
  <c r="AM84" i="10"/>
  <c r="AM83" i="10"/>
  <c r="AD15" i="1"/>
  <c r="AA20" i="6"/>
  <c r="AA24" i="6"/>
  <c r="AA22" i="6"/>
  <c r="AA19" i="6"/>
  <c r="AA23" i="6"/>
  <c r="AA25" i="6"/>
  <c r="AA18" i="6"/>
  <c r="AB15" i="6"/>
  <c r="AB25" i="6" s="1"/>
  <c r="AA20" i="1"/>
  <c r="AA90" i="38" s="1"/>
  <c r="W220" i="3"/>
  <c r="W219" i="3" s="1"/>
  <c r="X218" i="3" s="1"/>
  <c r="Z58" i="3"/>
  <c r="Z62" i="3" s="1"/>
  <c r="Y179" i="3"/>
  <c r="Y183" i="3" s="1"/>
  <c r="Y145" i="3"/>
  <c r="Y150" i="3" s="1"/>
  <c r="Y111" i="3"/>
  <c r="Y115" i="3" s="1"/>
  <c r="R417" i="10"/>
  <c r="R416" i="10"/>
  <c r="AL77" i="10"/>
  <c r="AE25" i="3"/>
  <c r="Z486" i="10"/>
  <c r="Z483" i="10"/>
  <c r="AE26" i="3"/>
  <c r="AL67" i="10"/>
  <c r="AK58" i="10"/>
  <c r="AK57" i="10"/>
  <c r="AL91" i="10"/>
  <c r="AN117" i="10" s="1"/>
  <c r="AM76" i="10"/>
  <c r="AM77" i="10" s="1"/>
  <c r="AK98" i="10"/>
  <c r="AK90" i="10"/>
  <c r="AN64" i="10"/>
  <c r="AN63" i="10"/>
  <c r="AO62" i="10"/>
  <c r="AC383" i="10"/>
  <c r="AJ99" i="10"/>
  <c r="AN47" i="10"/>
  <c r="AM48" i="10"/>
  <c r="AN50" i="10" s="1"/>
  <c r="AM49" i="10"/>
  <c r="AN51" i="10" s="1"/>
  <c r="AK55" i="10"/>
  <c r="AL88" i="10"/>
  <c r="AL93" i="10" s="1"/>
  <c r="AL89" i="10"/>
  <c r="AN116" i="10" s="1"/>
  <c r="AD381" i="10"/>
  <c r="AD382" i="10"/>
  <c r="AA88" i="9"/>
  <c r="AA92" i="9" s="1"/>
  <c r="AD296" i="10"/>
  <c r="AD472" i="10" s="1"/>
  <c r="AN82" i="10"/>
  <c r="AN73" i="10"/>
  <c r="AO72" i="10"/>
  <c r="AN74" i="10"/>
  <c r="AF265" i="10"/>
  <c r="AF469" i="10" s="1"/>
  <c r="AE291" i="10"/>
  <c r="AE272" i="10"/>
  <c r="AE470" i="10" s="1"/>
  <c r="AE481" i="10" s="1"/>
  <c r="AM66" i="10"/>
  <c r="AM68" i="10" s="1"/>
  <c r="AL56" i="10"/>
  <c r="AJ101" i="10"/>
  <c r="AL53" i="10"/>
  <c r="AL54" i="10"/>
  <c r="AK97" i="10"/>
  <c r="AH473" i="10" s="1"/>
  <c r="AK100" i="10"/>
  <c r="AK92" i="10"/>
  <c r="AF269" i="10"/>
  <c r="AE294" i="10"/>
  <c r="AB91" i="9" s="1"/>
  <c r="AF310" i="10"/>
  <c r="AC15" i="9" s="1"/>
  <c r="O46" i="2"/>
  <c r="AB45" i="10"/>
  <c r="AA96" i="10"/>
  <c r="Z11" i="9"/>
  <c r="AC280" i="10"/>
  <c r="AA29" i="1"/>
  <c r="Z35" i="1"/>
  <c r="Z23" i="1" s="1"/>
  <c r="AE255" i="10"/>
  <c r="AF254" i="10"/>
  <c r="AD23" i="3"/>
  <c r="AC24" i="3"/>
  <c r="AE355" i="10"/>
  <c r="AB10" i="9"/>
  <c r="AB28" i="1"/>
  <c r="AA34" i="1"/>
  <c r="AA22" i="1" s="1"/>
  <c r="AA362" i="10"/>
  <c r="AA360" i="10"/>
  <c r="AB356" i="10"/>
  <c r="AD279" i="10"/>
  <c r="BP307" i="10"/>
  <c r="Y375" i="10"/>
  <c r="V50" i="9"/>
  <c r="AB37" i="1"/>
  <c r="AB25" i="1" s="1"/>
  <c r="AC31" i="1"/>
  <c r="AA36" i="1"/>
  <c r="AA24" i="1" s="1"/>
  <c r="AB30" i="1"/>
  <c r="AA27" i="1"/>
  <c r="Z33" i="1"/>
  <c r="Z21" i="1" s="1"/>
  <c r="AC426" i="10" s="1"/>
  <c r="AB286" i="10"/>
  <c r="AB477" i="10" s="1"/>
  <c r="AE14" i="6"/>
  <c r="W16" i="2" l="1"/>
  <c r="W77" i="9" s="1"/>
  <c r="AA457" i="10"/>
  <c r="X65" i="9" s="1"/>
  <c r="X60" i="9"/>
  <c r="X56" i="9"/>
  <c r="Y58" i="9"/>
  <c r="AA452" i="10"/>
  <c r="Y62" i="9"/>
  <c r="Y59" i="9"/>
  <c r="X61" i="9"/>
  <c r="W63" i="9"/>
  <c r="W66" i="9" s="1"/>
  <c r="W68" i="9" s="1"/>
  <c r="Y57" i="9"/>
  <c r="AE425" i="10"/>
  <c r="X44" i="9"/>
  <c r="Y41" i="9"/>
  <c r="Y40" i="9"/>
  <c r="AC281" i="10"/>
  <c r="AB282" i="10"/>
  <c r="AB284" i="10" s="1"/>
  <c r="AB288" i="10" s="1"/>
  <c r="AA39" i="9"/>
  <c r="AA284" i="10"/>
  <c r="AA288" i="10" s="1"/>
  <c r="AA486" i="10" s="1"/>
  <c r="Z396" i="10"/>
  <c r="Z375" i="10" s="1"/>
  <c r="AC239" i="39"/>
  <c r="AA14" i="42" s="1"/>
  <c r="AJ195" i="41"/>
  <c r="AJ196" i="41"/>
  <c r="AJ194" i="41"/>
  <c r="AK193" i="41" s="1"/>
  <c r="AP214" i="41"/>
  <c r="AP212" i="41" s="1"/>
  <c r="AQ211" i="41" s="1"/>
  <c r="AJ199" i="37"/>
  <c r="AJ198" i="37"/>
  <c r="AJ197" i="37" s="1"/>
  <c r="AK196" i="37" s="1"/>
  <c r="Z202" i="3"/>
  <c r="Z201" i="3" s="1"/>
  <c r="AA200" i="3" s="1"/>
  <c r="AA202" i="3" s="1"/>
  <c r="AM232" i="41"/>
  <c r="AM231" i="41"/>
  <c r="AN233" i="37"/>
  <c r="AO232" i="37" s="1"/>
  <c r="AN215" i="37"/>
  <c r="AO214" i="37" s="1"/>
  <c r="AA239" i="3"/>
  <c r="AA238" i="3"/>
  <c r="AA237" i="3" s="1"/>
  <c r="AB236" i="3" s="1"/>
  <c r="U373" i="39"/>
  <c r="BI68" i="46"/>
  <c r="BI56" i="46" s="1"/>
  <c r="BJ62" i="46"/>
  <c r="BJ65" i="46"/>
  <c r="BJ53" i="46" s="1"/>
  <c r="BK59" i="46"/>
  <c r="BK65" i="46" s="1"/>
  <c r="BK53" i="46" s="1"/>
  <c r="N48" i="2"/>
  <c r="D183" i="2"/>
  <c r="N115" i="2"/>
  <c r="I183" i="2"/>
  <c r="F115" i="2"/>
  <c r="I48" i="2"/>
  <c r="D115" i="2"/>
  <c r="I115" i="2"/>
  <c r="D48" i="2"/>
  <c r="N183" i="2"/>
  <c r="F183" i="2"/>
  <c r="H115" i="2"/>
  <c r="J48" i="2"/>
  <c r="K48" i="2"/>
  <c r="G183" i="2"/>
  <c r="J183" i="2"/>
  <c r="G48" i="2"/>
  <c r="H183" i="2"/>
  <c r="F48" i="2"/>
  <c r="H48" i="2"/>
  <c r="M48" i="2"/>
  <c r="L183" i="2"/>
  <c r="E48" i="2"/>
  <c r="G115" i="2"/>
  <c r="M183" i="2"/>
  <c r="L115" i="2"/>
  <c r="E183" i="2"/>
  <c r="J115" i="2"/>
  <c r="M115" i="2"/>
  <c r="L48" i="2"/>
  <c r="K115" i="2"/>
  <c r="K183" i="2"/>
  <c r="E115" i="2"/>
  <c r="D33" i="5"/>
  <c r="O114" i="2"/>
  <c r="O182" i="2"/>
  <c r="BI69" i="46"/>
  <c r="BI57" i="46" s="1"/>
  <c r="BJ63" i="46"/>
  <c r="F34" i="5"/>
  <c r="H34" i="5"/>
  <c r="S114" i="9"/>
  <c r="BH100" i="46"/>
  <c r="BH88" i="46" s="1"/>
  <c r="BI94" i="46"/>
  <c r="BI66" i="46"/>
  <c r="BI54" i="46" s="1"/>
  <c r="BJ60" i="46"/>
  <c r="AC239" i="35"/>
  <c r="AA14" i="38" s="1"/>
  <c r="BI102" i="46"/>
  <c r="BI90" i="46" s="1"/>
  <c r="BJ96" i="46"/>
  <c r="BK93" i="46"/>
  <c r="BK99" i="46" s="1"/>
  <c r="BK87" i="46" s="1"/>
  <c r="BJ99" i="46"/>
  <c r="BJ87" i="46" s="1"/>
  <c r="BK95" i="46"/>
  <c r="BK101" i="46" s="1"/>
  <c r="BK89" i="46" s="1"/>
  <c r="BJ101" i="46"/>
  <c r="BJ89" i="46" s="1"/>
  <c r="BJ103" i="46"/>
  <c r="BJ91" i="46" s="1"/>
  <c r="BK97" i="46"/>
  <c r="BK103" i="46" s="1"/>
  <c r="BK91" i="46" s="1"/>
  <c r="BJ67" i="46"/>
  <c r="BJ55" i="46" s="1"/>
  <c r="BK61" i="46"/>
  <c r="BK67" i="46" s="1"/>
  <c r="BK55" i="46" s="1"/>
  <c r="BJ27" i="46"/>
  <c r="BI33" i="46"/>
  <c r="BI21" i="46" s="1"/>
  <c r="BJ30" i="46"/>
  <c r="BI36" i="46"/>
  <c r="BI24" i="46" s="1"/>
  <c r="BI35" i="46"/>
  <c r="BI23" i="46" s="1"/>
  <c r="BJ29" i="46"/>
  <c r="BI37" i="46"/>
  <c r="BI25" i="46" s="1"/>
  <c r="BJ31" i="46"/>
  <c r="BJ28" i="46"/>
  <c r="BI34" i="46"/>
  <c r="BI22" i="46" s="1"/>
  <c r="Q43" i="3"/>
  <c r="Q39" i="37"/>
  <c r="Q39" i="41"/>
  <c r="AH135" i="10"/>
  <c r="AE468" i="10"/>
  <c r="AA244" i="39"/>
  <c r="Y18" i="42" s="1"/>
  <c r="Z246" i="39"/>
  <c r="Z448" i="39" s="1"/>
  <c r="AB240" i="39"/>
  <c r="Z15" i="42" s="1"/>
  <c r="Z16" i="42" s="1"/>
  <c r="Z435" i="39"/>
  <c r="Z436" i="39" s="1"/>
  <c r="AA242" i="39"/>
  <c r="AF480" i="10"/>
  <c r="AF474" i="10"/>
  <c r="AH479" i="10"/>
  <c r="Y448" i="39"/>
  <c r="Y444" i="35"/>
  <c r="Y445" i="39"/>
  <c r="Y444" i="39"/>
  <c r="Y46" i="9"/>
  <c r="Y18" i="9" s="1"/>
  <c r="AB476" i="10"/>
  <c r="Y447" i="35"/>
  <c r="Y445" i="35"/>
  <c r="AC32" i="41"/>
  <c r="AC34" i="41" s="1"/>
  <c r="AC20" i="41"/>
  <c r="AD19" i="41"/>
  <c r="Z435" i="35"/>
  <c r="Z436" i="35" s="1"/>
  <c r="Z246" i="35"/>
  <c r="Z447" i="35" s="1"/>
  <c r="AF90" i="39"/>
  <c r="AG39" i="39"/>
  <c r="AC20" i="37"/>
  <c r="AD19" i="37"/>
  <c r="AD32" i="37" s="1"/>
  <c r="AD34" i="37" s="1"/>
  <c r="AF236" i="39"/>
  <c r="AF236" i="35"/>
  <c r="AA242" i="35"/>
  <c r="AC54" i="37"/>
  <c r="AB107" i="37"/>
  <c r="AB111" i="37" s="1"/>
  <c r="AB175" i="37"/>
  <c r="AB179" i="37" s="1"/>
  <c r="AB58" i="37"/>
  <c r="AB141" i="37"/>
  <c r="AB146" i="37" s="1"/>
  <c r="AA244" i="35"/>
  <c r="Y18" i="38" s="1"/>
  <c r="AB173" i="41"/>
  <c r="AB177" i="41" s="1"/>
  <c r="AB140" i="41"/>
  <c r="AB145" i="41" s="1"/>
  <c r="AB58" i="41"/>
  <c r="AB107" i="41"/>
  <c r="AB111" i="41" s="1"/>
  <c r="AC54" i="41"/>
  <c r="AF90" i="35"/>
  <c r="AG39" i="35"/>
  <c r="AB240" i="35"/>
  <c r="Z15" i="38" s="1"/>
  <c r="Z16" i="38" s="1"/>
  <c r="AA200" i="39"/>
  <c r="AB151" i="35"/>
  <c r="AB181" i="35" s="1"/>
  <c r="AC103" i="39"/>
  <c r="AC163" i="39" s="1"/>
  <c r="AC193" i="39" s="1"/>
  <c r="AE226" i="39"/>
  <c r="AE226" i="35"/>
  <c r="AQ125" i="39"/>
  <c r="AQ125" i="35"/>
  <c r="AD428" i="39"/>
  <c r="AD433" i="39" s="1"/>
  <c r="AD249" i="39"/>
  <c r="AD232" i="39"/>
  <c r="AC254" i="35"/>
  <c r="AA70" i="38"/>
  <c r="AA74" i="38" s="1"/>
  <c r="AC339" i="35"/>
  <c r="AC340" i="35"/>
  <c r="AD250" i="39"/>
  <c r="AB71" i="42" s="1"/>
  <c r="AE126" i="39"/>
  <c r="AE126" i="35"/>
  <c r="AE132" i="39"/>
  <c r="AE132" i="35"/>
  <c r="AE121" i="39"/>
  <c r="AE121" i="35"/>
  <c r="AE128" i="39"/>
  <c r="AE128" i="35"/>
  <c r="AD428" i="35"/>
  <c r="AD433" i="35" s="1"/>
  <c r="AD249" i="35"/>
  <c r="AD232" i="35"/>
  <c r="AD250" i="35"/>
  <c r="AB71" i="38" s="1"/>
  <c r="AC286" i="10"/>
  <c r="AC477" i="10" s="1"/>
  <c r="Z42" i="9"/>
  <c r="AE105" i="39"/>
  <c r="AE105" i="35"/>
  <c r="AE124" i="39"/>
  <c r="AE124" i="35"/>
  <c r="AE117" i="39"/>
  <c r="AE117" i="35"/>
  <c r="AE114" i="39"/>
  <c r="AE114" i="35"/>
  <c r="AE109" i="35"/>
  <c r="AE109" i="39"/>
  <c r="AC254" i="39"/>
  <c r="AC340" i="39"/>
  <c r="AC339" i="39"/>
  <c r="AA70" i="42"/>
  <c r="AA74" i="42" s="1"/>
  <c r="AE131" i="39"/>
  <c r="AE131" i="35"/>
  <c r="AE110" i="39"/>
  <c r="AE110" i="35"/>
  <c r="AE130" i="39"/>
  <c r="AE130" i="35"/>
  <c r="AE119" i="39"/>
  <c r="AE119" i="35"/>
  <c r="AE111" i="39"/>
  <c r="AE111" i="35"/>
  <c r="AB429" i="39"/>
  <c r="AB427" i="39" s="1"/>
  <c r="AB431" i="39"/>
  <c r="AB341" i="39"/>
  <c r="AD252" i="35"/>
  <c r="AB73" i="38" s="1"/>
  <c r="AE127" i="39"/>
  <c r="AE127" i="35"/>
  <c r="AE228" i="39"/>
  <c r="AE228" i="35"/>
  <c r="AD252" i="39"/>
  <c r="AB73" i="42" s="1"/>
  <c r="AE229" i="39"/>
  <c r="AE229" i="35"/>
  <c r="AE227" i="39"/>
  <c r="AE227" i="35"/>
  <c r="AE231" i="39"/>
  <c r="AE231" i="35"/>
  <c r="AD201" i="39"/>
  <c r="AE230" i="39"/>
  <c r="AE230" i="35"/>
  <c r="AE225" i="39"/>
  <c r="AE225" i="35"/>
  <c r="AE116" i="35"/>
  <c r="AE116" i="39"/>
  <c r="AE123" i="35"/>
  <c r="AE123" i="39"/>
  <c r="AE112" i="39"/>
  <c r="AE112" i="35"/>
  <c r="AE118" i="39"/>
  <c r="AE118" i="35"/>
  <c r="AB341" i="35"/>
  <c r="AB431" i="35"/>
  <c r="AB429" i="35"/>
  <c r="AB427" i="35" s="1"/>
  <c r="AD251" i="35"/>
  <c r="AB72" i="38" s="1"/>
  <c r="AE107" i="39"/>
  <c r="AE107" i="35"/>
  <c r="AD201" i="35"/>
  <c r="AD251" i="39"/>
  <c r="AB72" i="42" s="1"/>
  <c r="AE113" i="39"/>
  <c r="AE113" i="35"/>
  <c r="AE120" i="39"/>
  <c r="AE120" i="35"/>
  <c r="AE106" i="39"/>
  <c r="AE106" i="35"/>
  <c r="AB163" i="35"/>
  <c r="AB193" i="35" s="1"/>
  <c r="AB166" i="35"/>
  <c r="AB196" i="35" s="1"/>
  <c r="AA200" i="35"/>
  <c r="AB147" i="35"/>
  <c r="AB177" i="35" s="1"/>
  <c r="X19" i="38"/>
  <c r="AB167" i="35"/>
  <c r="AB197" i="35" s="1"/>
  <c r="AB156" i="35"/>
  <c r="AB186" i="35" s="1"/>
  <c r="AB159" i="35"/>
  <c r="AB189" i="35" s="1"/>
  <c r="W12" i="38"/>
  <c r="Y354" i="35"/>
  <c r="Y333" i="35" s="1"/>
  <c r="Y354" i="39"/>
  <c r="Y333" i="39" s="1"/>
  <c r="Y375" i="35"/>
  <c r="Y374" i="35"/>
  <c r="Z96" i="38" s="1"/>
  <c r="AB141" i="35"/>
  <c r="AB171" i="35" s="1"/>
  <c r="AB140" i="35"/>
  <c r="AB170" i="35" s="1"/>
  <c r="AB155" i="35"/>
  <c r="AB185" i="35" s="1"/>
  <c r="AB160" i="35"/>
  <c r="AB190" i="35" s="1"/>
  <c r="AB158" i="35"/>
  <c r="AB188" i="35" s="1"/>
  <c r="AB165" i="35"/>
  <c r="AB195" i="35" s="1"/>
  <c r="AB152" i="35"/>
  <c r="AB182" i="35" s="1"/>
  <c r="AB142" i="35"/>
  <c r="AB172" i="35" s="1"/>
  <c r="AA90" i="42"/>
  <c r="AB148" i="35"/>
  <c r="AB178" i="35" s="1"/>
  <c r="AB161" i="35"/>
  <c r="AB191" i="35" s="1"/>
  <c r="AB162" i="35"/>
  <c r="AB192" i="35" s="1"/>
  <c r="AB154" i="35"/>
  <c r="AB184" i="35" s="1"/>
  <c r="AB146" i="35"/>
  <c r="AB176" i="35" s="1"/>
  <c r="AC103" i="35"/>
  <c r="AC166" i="35" s="1"/>
  <c r="AC196" i="35" s="1"/>
  <c r="AV313" i="39"/>
  <c r="AD14" i="43"/>
  <c r="AD15" i="43" s="1"/>
  <c r="AB149" i="35"/>
  <c r="AB179" i="35" s="1"/>
  <c r="AB153" i="35"/>
  <c r="AB183" i="35" s="1"/>
  <c r="AB145" i="35"/>
  <c r="AB175" i="35" s="1"/>
  <c r="AD14" i="44"/>
  <c r="AD15" i="44" s="1"/>
  <c r="X19" i="42"/>
  <c r="X12" i="42" s="1"/>
  <c r="AA318" i="35"/>
  <c r="AA319" i="35"/>
  <c r="AA320" i="35"/>
  <c r="AA9" i="38"/>
  <c r="AA9" i="42"/>
  <c r="AA319" i="39"/>
  <c r="AA320" i="39"/>
  <c r="AA318" i="39"/>
  <c r="AA269" i="35"/>
  <c r="Y24" i="38" s="1"/>
  <c r="AA270" i="35"/>
  <c r="Y26" i="38" s="1"/>
  <c r="AA281" i="35"/>
  <c r="Y37" i="38" s="1"/>
  <c r="AA280" i="35"/>
  <c r="Y33" i="38" s="1"/>
  <c r="AB24" i="44"/>
  <c r="AB19" i="44"/>
  <c r="AB23" i="44"/>
  <c r="AB21" i="44"/>
  <c r="AB20" i="44"/>
  <c r="AB18" i="44"/>
  <c r="AB22" i="44"/>
  <c r="AB25" i="44"/>
  <c r="AA281" i="39"/>
  <c r="Y37" i="42" s="1"/>
  <c r="AA269" i="39"/>
  <c r="Y24" i="42" s="1"/>
  <c r="AA280" i="39"/>
  <c r="Y33" i="42" s="1"/>
  <c r="AA270" i="39"/>
  <c r="Y26" i="42" s="1"/>
  <c r="AB20" i="43"/>
  <c r="AB25" i="43"/>
  <c r="AB22" i="43"/>
  <c r="AB19" i="43"/>
  <c r="AB18" i="43"/>
  <c r="AB23" i="43"/>
  <c r="AB24" i="43"/>
  <c r="AB21" i="43"/>
  <c r="AB266" i="39"/>
  <c r="AB314" i="39"/>
  <c r="AB266" i="35"/>
  <c r="AB314" i="35"/>
  <c r="AB200" i="39"/>
  <c r="AF223" i="35"/>
  <c r="AF223" i="39"/>
  <c r="BB72" i="39"/>
  <c r="BA93" i="39"/>
  <c r="BB61" i="39"/>
  <c r="BB91" i="39"/>
  <c r="AY432" i="39" s="1"/>
  <c r="BA95" i="39"/>
  <c r="BA265" i="39"/>
  <c r="AX102" i="39"/>
  <c r="BD57" i="39"/>
  <c r="BE386" i="39" s="1"/>
  <c r="BE56" i="39"/>
  <c r="BD58" i="39"/>
  <c r="BE387" i="39" s="1"/>
  <c r="BD85" i="39"/>
  <c r="BE391" i="39" s="1"/>
  <c r="BE80" i="39"/>
  <c r="AX222" i="39"/>
  <c r="BC51" i="39"/>
  <c r="BD67" i="39"/>
  <c r="BE388" i="39" s="1"/>
  <c r="BD68" i="39"/>
  <c r="BE389" i="39" s="1"/>
  <c r="BE66" i="39"/>
  <c r="BD48" i="39"/>
  <c r="BE384" i="39" s="1"/>
  <c r="BD47" i="39"/>
  <c r="BD52" i="39" s="1"/>
  <c r="BC60" i="39"/>
  <c r="BC61" i="39" s="1"/>
  <c r="BE78" i="39"/>
  <c r="BF76" i="39"/>
  <c r="BE77" i="39"/>
  <c r="BF41" i="39"/>
  <c r="BE43" i="39"/>
  <c r="BF45" i="39" s="1"/>
  <c r="BE42" i="39"/>
  <c r="BF44" i="39" s="1"/>
  <c r="BC70" i="39"/>
  <c r="BC72" i="39" s="1"/>
  <c r="BC84" i="39"/>
  <c r="BC92" i="39"/>
  <c r="BC86" i="39"/>
  <c r="BC94" i="39"/>
  <c r="BD82" i="39"/>
  <c r="BD87" i="39" s="1"/>
  <c r="BD83" i="39"/>
  <c r="BE390" i="39" s="1"/>
  <c r="BE79" i="39"/>
  <c r="BC87" i="39"/>
  <c r="BC49" i="39"/>
  <c r="BD50" i="39"/>
  <c r="BE385" i="39" s="1"/>
  <c r="AW102" i="35"/>
  <c r="AY22" i="41"/>
  <c r="AU22" i="42"/>
  <c r="AX21" i="41"/>
  <c r="AT8" i="42"/>
  <c r="BA72" i="35"/>
  <c r="BA61" i="35"/>
  <c r="BB51" i="35"/>
  <c r="BB49" i="35"/>
  <c r="BE41" i="35"/>
  <c r="BD43" i="35"/>
  <c r="BE45" i="35" s="1"/>
  <c r="BD42" i="35"/>
  <c r="BE44" i="35" s="1"/>
  <c r="BB60" i="35"/>
  <c r="BB61" i="35" s="1"/>
  <c r="BA94" i="35"/>
  <c r="BA86" i="35"/>
  <c r="BC57" i="35"/>
  <c r="BD386" i="35" s="1"/>
  <c r="BD56" i="35"/>
  <c r="BC58" i="35"/>
  <c r="BD387" i="35" s="1"/>
  <c r="AY222" i="35"/>
  <c r="AZ95" i="35"/>
  <c r="BC80" i="35"/>
  <c r="BB85" i="35"/>
  <c r="BC391" i="35" s="1"/>
  <c r="BA84" i="35"/>
  <c r="BA92" i="35"/>
  <c r="AX265" i="35"/>
  <c r="BC77" i="35"/>
  <c r="BD76" i="35"/>
  <c r="BC78" i="35"/>
  <c r="AW313" i="35"/>
  <c r="AV22" i="38"/>
  <c r="AY268" i="35"/>
  <c r="AU8" i="38"/>
  <c r="BD66" i="35"/>
  <c r="BC67" i="35"/>
  <c r="BD388" i="35" s="1"/>
  <c r="BC68" i="35"/>
  <c r="BD389" i="35" s="1"/>
  <c r="BC48" i="35"/>
  <c r="BD384" i="35" s="1"/>
  <c r="BC47" i="35"/>
  <c r="BC52" i="35" s="1"/>
  <c r="AZ93" i="35"/>
  <c r="BB83" i="35"/>
  <c r="BC390" i="35" s="1"/>
  <c r="BB82" i="35"/>
  <c r="BB87" i="35" s="1"/>
  <c r="BC79" i="35"/>
  <c r="BB70" i="35"/>
  <c r="BB72" i="35" s="1"/>
  <c r="BA91" i="35"/>
  <c r="AX432" i="35" s="1"/>
  <c r="BA441" i="35"/>
  <c r="AY21" i="37"/>
  <c r="BB441" i="39" s="1"/>
  <c r="AZ442" i="35"/>
  <c r="AX22" i="37"/>
  <c r="BA442" i="39" s="1"/>
  <c r="BC50" i="35"/>
  <c r="BD385" i="35" s="1"/>
  <c r="AF231" i="10"/>
  <c r="AG271" i="10"/>
  <c r="AF292" i="10"/>
  <c r="AC89" i="9" s="1"/>
  <c r="AG266" i="10"/>
  <c r="AG267" i="10"/>
  <c r="AG268" i="10"/>
  <c r="AF293" i="10"/>
  <c r="AC90" i="9" s="1"/>
  <c r="AG270" i="10"/>
  <c r="AH276" i="10"/>
  <c r="AS155" i="10"/>
  <c r="AN84" i="10"/>
  <c r="AN83" i="10"/>
  <c r="AB21" i="6"/>
  <c r="AB22" i="6"/>
  <c r="AB23" i="6"/>
  <c r="AE15" i="1"/>
  <c r="AB19" i="6"/>
  <c r="AB18" i="6"/>
  <c r="AB24" i="6"/>
  <c r="AB20" i="6"/>
  <c r="AA108" i="9"/>
  <c r="AB20" i="1"/>
  <c r="AD103" i="39" s="1"/>
  <c r="AC15" i="6"/>
  <c r="AC22" i="6" s="1"/>
  <c r="X220" i="3"/>
  <c r="X221" i="3"/>
  <c r="AM78" i="10"/>
  <c r="AA58" i="3"/>
  <c r="AA62" i="3" s="1"/>
  <c r="Z145" i="3"/>
  <c r="Z150" i="3" s="1"/>
  <c r="Z179" i="3"/>
  <c r="Z183" i="3" s="1"/>
  <c r="Z111" i="3"/>
  <c r="Z115" i="3" s="1"/>
  <c r="R415" i="10"/>
  <c r="AM67" i="10"/>
  <c r="AF25" i="3"/>
  <c r="AF26" i="3"/>
  <c r="AL58" i="10"/>
  <c r="AO74" i="10"/>
  <c r="AO73" i="10"/>
  <c r="AP72" i="10"/>
  <c r="AL55" i="10"/>
  <c r="AG310" i="10"/>
  <c r="AD15" i="9" s="1"/>
  <c r="AM91" i="10"/>
  <c r="AO117" i="10" s="1"/>
  <c r="AE381" i="10"/>
  <c r="AE382" i="10"/>
  <c r="AE296" i="10"/>
  <c r="AE472" i="10" s="1"/>
  <c r="AB88" i="9"/>
  <c r="AB92" i="9" s="1"/>
  <c r="AO82" i="10"/>
  <c r="AN66" i="10"/>
  <c r="AN68" i="10" s="1"/>
  <c r="AF291" i="10"/>
  <c r="AG265" i="10"/>
  <c r="AG469" i="10" s="1"/>
  <c r="AF272" i="10"/>
  <c r="AF470" i="10" s="1"/>
  <c r="AF481" i="10" s="1"/>
  <c r="AM88" i="10"/>
  <c r="AM93" i="10" s="1"/>
  <c r="AM89" i="10"/>
  <c r="AO116" i="10" s="1"/>
  <c r="AM56" i="10"/>
  <c r="AG269" i="10"/>
  <c r="AF294" i="10"/>
  <c r="AC91" i="9" s="1"/>
  <c r="AD383" i="10"/>
  <c r="AM54" i="10"/>
  <c r="AM53" i="10"/>
  <c r="AL100" i="10"/>
  <c r="AL92" i="10"/>
  <c r="AK101" i="10"/>
  <c r="AL97" i="10"/>
  <c r="AI473" i="10" s="1"/>
  <c r="AN76" i="10"/>
  <c r="AN78" i="10" s="1"/>
  <c r="AP62" i="10"/>
  <c r="AO64" i="10"/>
  <c r="AO63" i="10"/>
  <c r="AL57" i="10"/>
  <c r="AL90" i="10"/>
  <c r="AL98" i="10"/>
  <c r="AO47" i="10"/>
  <c r="AN49" i="10"/>
  <c r="AO51" i="10" s="1"/>
  <c r="AN48" i="10"/>
  <c r="AO50" i="10" s="1"/>
  <c r="AK99" i="10"/>
  <c r="X48" i="9"/>
  <c r="AA396" i="10" s="1"/>
  <c r="AA11" i="9"/>
  <c r="W50" i="9"/>
  <c r="AC45" i="10"/>
  <c r="AB96" i="10"/>
  <c r="AC356" i="10"/>
  <c r="AA35" i="1"/>
  <c r="AA23" i="1" s="1"/>
  <c r="AB29" i="1"/>
  <c r="AC30" i="1"/>
  <c r="AB36" i="1"/>
  <c r="AB24" i="1" s="1"/>
  <c r="AF14" i="6"/>
  <c r="AB362" i="10"/>
  <c r="AB360" i="10"/>
  <c r="AB361" i="10"/>
  <c r="BQ307" i="10"/>
  <c r="AB27" i="1"/>
  <c r="AA33" i="1"/>
  <c r="AA21" i="1" s="1"/>
  <c r="AD426" i="10" s="1"/>
  <c r="AE279" i="10"/>
  <c r="AE23" i="3"/>
  <c r="AD24" i="3"/>
  <c r="AC28" i="1"/>
  <c r="AB34" i="1"/>
  <c r="AB22" i="1" s="1"/>
  <c r="AF355" i="10"/>
  <c r="AF255" i="10"/>
  <c r="AG254" i="10"/>
  <c r="AC10" i="9"/>
  <c r="O47" i="2"/>
  <c r="AD280" i="10"/>
  <c r="AA42" i="9" s="1"/>
  <c r="AD31" i="1"/>
  <c r="AC37" i="1"/>
  <c r="AC25" i="1" s="1"/>
  <c r="X16" i="2" l="1"/>
  <c r="X77" i="9" s="1"/>
  <c r="AB457" i="10"/>
  <c r="Y65" i="9" s="1"/>
  <c r="Z57" i="9"/>
  <c r="Z58" i="9"/>
  <c r="Y61" i="9"/>
  <c r="X63" i="9"/>
  <c r="X66" i="9" s="1"/>
  <c r="X68" i="9" s="1"/>
  <c r="Z62" i="9"/>
  <c r="Y56" i="9"/>
  <c r="Z59" i="9"/>
  <c r="AB452" i="10"/>
  <c r="Y60" i="9"/>
  <c r="AF425" i="10"/>
  <c r="Y44" i="9"/>
  <c r="Y48" i="9" s="1"/>
  <c r="AB396" i="10" s="1"/>
  <c r="AD239" i="39"/>
  <c r="AB14" i="42" s="1"/>
  <c r="AA483" i="10"/>
  <c r="AD239" i="35"/>
  <c r="AB14" i="38" s="1"/>
  <c r="AC282" i="10"/>
  <c r="AC284" i="10" s="1"/>
  <c r="AC288" i="10" s="1"/>
  <c r="AC483" i="10" s="1"/>
  <c r="Z41" i="9"/>
  <c r="Z40" i="9"/>
  <c r="AD281" i="10"/>
  <c r="AB39" i="9"/>
  <c r="AQ214" i="41"/>
  <c r="AQ213" i="41"/>
  <c r="AK198" i="37"/>
  <c r="AK199" i="37"/>
  <c r="AK197" i="37"/>
  <c r="AL196" i="37" s="1"/>
  <c r="AK195" i="41"/>
  <c r="AK196" i="41"/>
  <c r="AO234" i="37"/>
  <c r="AO233" i="37" s="1"/>
  <c r="AP232" i="37" s="1"/>
  <c r="AO235" i="37"/>
  <c r="AA203" i="3"/>
  <c r="AA201" i="3" s="1"/>
  <c r="AB200" i="3" s="1"/>
  <c r="AB202" i="3" s="1"/>
  <c r="AM230" i="41"/>
  <c r="AN229" i="41" s="1"/>
  <c r="AB239" i="3"/>
  <c r="AB238" i="3"/>
  <c r="Y373" i="35"/>
  <c r="Z372" i="35" s="1"/>
  <c r="AQ212" i="41"/>
  <c r="AR211" i="41" s="1"/>
  <c r="AR213" i="41" s="1"/>
  <c r="X219" i="3"/>
  <c r="Y218" i="3" s="1"/>
  <c r="Y220" i="3" s="1"/>
  <c r="AO216" i="37"/>
  <c r="AO217" i="37"/>
  <c r="AO215" i="37" s="1"/>
  <c r="AP214" i="37" s="1"/>
  <c r="V95" i="42"/>
  <c r="V97" i="42" s="1"/>
  <c r="V62" i="41" s="1"/>
  <c r="V372" i="39"/>
  <c r="BK62" i="46"/>
  <c r="BK68" i="46" s="1"/>
  <c r="BK56" i="46" s="1"/>
  <c r="BJ68" i="46"/>
  <c r="BJ56" i="46" s="1"/>
  <c r="O115" i="2"/>
  <c r="BK63" i="46"/>
  <c r="BK69" i="46" s="1"/>
  <c r="BK57" i="46" s="1"/>
  <c r="BJ69" i="46"/>
  <c r="BJ57" i="46" s="1"/>
  <c r="F35" i="5"/>
  <c r="H35" i="5"/>
  <c r="D49" i="2"/>
  <c r="D184" i="2"/>
  <c r="N116" i="2"/>
  <c r="E49" i="2"/>
  <c r="N184" i="2"/>
  <c r="D116" i="2"/>
  <c r="F184" i="2"/>
  <c r="I116" i="2"/>
  <c r="I184" i="2"/>
  <c r="F116" i="2"/>
  <c r="N49" i="2"/>
  <c r="I49" i="2"/>
  <c r="H116" i="2"/>
  <c r="M116" i="2"/>
  <c r="L184" i="2"/>
  <c r="G184" i="2"/>
  <c r="G116" i="2"/>
  <c r="J116" i="2"/>
  <c r="K184" i="2"/>
  <c r="J184" i="2"/>
  <c r="M49" i="2"/>
  <c r="K116" i="2"/>
  <c r="L116" i="2"/>
  <c r="H49" i="2"/>
  <c r="G49" i="2"/>
  <c r="E184" i="2"/>
  <c r="K49" i="2"/>
  <c r="J49" i="2"/>
  <c r="M184" i="2"/>
  <c r="H184" i="2"/>
  <c r="F49" i="2"/>
  <c r="L49" i="2"/>
  <c r="E116" i="2"/>
  <c r="D34" i="5"/>
  <c r="O183" i="2"/>
  <c r="S113" i="9"/>
  <c r="BI100" i="46"/>
  <c r="BI88" i="46" s="1"/>
  <c r="BJ94" i="46"/>
  <c r="BK60" i="46"/>
  <c r="BK66" i="46" s="1"/>
  <c r="BK54" i="46" s="1"/>
  <c r="BJ66" i="46"/>
  <c r="BJ54" i="46" s="1"/>
  <c r="BJ102" i="46"/>
  <c r="BJ90" i="46" s="1"/>
  <c r="BK96" i="46"/>
  <c r="BK102" i="46" s="1"/>
  <c r="BK90" i="46" s="1"/>
  <c r="BJ37" i="46"/>
  <c r="BJ25" i="46" s="1"/>
  <c r="BK31" i="46"/>
  <c r="BK37" i="46" s="1"/>
  <c r="BK25" i="46" s="1"/>
  <c r="BJ35" i="46"/>
  <c r="BJ23" i="46" s="1"/>
  <c r="BK29" i="46"/>
  <c r="BK35" i="46" s="1"/>
  <c r="BK23" i="46" s="1"/>
  <c r="BK30" i="46"/>
  <c r="BK36" i="46" s="1"/>
  <c r="BK24" i="46" s="1"/>
  <c r="BJ36" i="46"/>
  <c r="BJ24" i="46" s="1"/>
  <c r="BK28" i="46"/>
  <c r="BK34" i="46" s="1"/>
  <c r="BK22" i="46" s="1"/>
  <c r="BJ34" i="46"/>
  <c r="BJ22" i="46" s="1"/>
  <c r="BJ33" i="46"/>
  <c r="BJ21" i="46" s="1"/>
  <c r="BK27" i="46"/>
  <c r="BK33" i="46" s="1"/>
  <c r="BK21" i="46" s="1"/>
  <c r="AB244" i="39"/>
  <c r="Z18" i="42" s="1"/>
  <c r="Z25" i="42" s="1"/>
  <c r="Q42" i="3"/>
  <c r="Q46" i="3" s="1"/>
  <c r="Q38" i="37"/>
  <c r="Q42" i="37" s="1"/>
  <c r="Q38" i="41"/>
  <c r="Q42" i="41" s="1"/>
  <c r="AA435" i="39"/>
  <c r="AA436" i="39" s="1"/>
  <c r="Z445" i="39"/>
  <c r="AA246" i="39"/>
  <c r="AA448" i="39" s="1"/>
  <c r="Z444" i="39"/>
  <c r="AC240" i="39"/>
  <c r="AA15" i="42" s="1"/>
  <c r="AA16" i="42" s="1"/>
  <c r="Z447" i="39"/>
  <c r="AF468" i="10"/>
  <c r="AB242" i="39"/>
  <c r="AG480" i="10"/>
  <c r="AG474" i="10"/>
  <c r="AI479" i="10"/>
  <c r="Z46" i="9"/>
  <c r="Z18" i="9" s="1"/>
  <c r="AC476" i="10"/>
  <c r="AD32" i="41"/>
  <c r="AD34" i="41" s="1"/>
  <c r="AD20" i="41"/>
  <c r="AE19" i="41"/>
  <c r="Z444" i="35"/>
  <c r="Z445" i="35"/>
  <c r="Z448" i="35"/>
  <c r="AC240" i="35"/>
  <c r="AA15" i="38" s="1"/>
  <c r="AA16" i="38" s="1"/>
  <c r="AB242" i="35"/>
  <c r="AB244" i="35"/>
  <c r="Z18" i="38" s="1"/>
  <c r="Z19" i="38" s="1"/>
  <c r="AA435" i="35"/>
  <c r="AA436" i="35" s="1"/>
  <c r="AA246" i="35"/>
  <c r="AA445" i="35" s="1"/>
  <c r="AD20" i="37"/>
  <c r="AE19" i="37"/>
  <c r="AE32" i="37" s="1"/>
  <c r="AE34" i="37" s="1"/>
  <c r="AC173" i="41"/>
  <c r="AC177" i="41" s="1"/>
  <c r="AC107" i="41"/>
  <c r="AC111" i="41" s="1"/>
  <c r="AC140" i="41"/>
  <c r="AC145" i="41" s="1"/>
  <c r="AC58" i="41"/>
  <c r="AD54" i="41"/>
  <c r="AG90" i="39"/>
  <c r="AH39" i="39"/>
  <c r="AC142" i="35"/>
  <c r="AC172" i="35" s="1"/>
  <c r="AG236" i="39"/>
  <c r="AG236" i="35"/>
  <c r="AH39" i="35"/>
  <c r="AG90" i="35"/>
  <c r="AD54" i="37"/>
  <c r="AC58" i="37"/>
  <c r="AC141" i="37"/>
  <c r="AC146" i="37" s="1"/>
  <c r="AC107" i="37"/>
  <c r="AC111" i="37" s="1"/>
  <c r="AC175" i="37"/>
  <c r="AC179" i="37" s="1"/>
  <c r="AC165" i="39"/>
  <c r="AC195" i="39" s="1"/>
  <c r="AC166" i="39"/>
  <c r="AC196" i="39" s="1"/>
  <c r="AC156" i="39"/>
  <c r="AC186" i="39" s="1"/>
  <c r="AC153" i="39"/>
  <c r="AC183" i="39" s="1"/>
  <c r="AC141" i="39"/>
  <c r="AC171" i="39" s="1"/>
  <c r="AC146" i="35"/>
  <c r="AC176" i="35" s="1"/>
  <c r="AC154" i="39"/>
  <c r="AC184" i="39" s="1"/>
  <c r="AC152" i="39"/>
  <c r="AC182" i="39" s="1"/>
  <c r="AC147" i="39"/>
  <c r="AC177" i="39" s="1"/>
  <c r="AC141" i="35"/>
  <c r="AC171" i="35" s="1"/>
  <c r="AC167" i="39"/>
  <c r="AC197" i="39" s="1"/>
  <c r="AC161" i="39"/>
  <c r="AC191" i="39" s="1"/>
  <c r="AC162" i="39"/>
  <c r="AC192" i="39" s="1"/>
  <c r="AC160" i="39"/>
  <c r="AC190" i="39" s="1"/>
  <c r="AC151" i="39"/>
  <c r="AC181" i="39" s="1"/>
  <c r="AC158" i="39"/>
  <c r="AC188" i="39" s="1"/>
  <c r="AC155" i="39"/>
  <c r="AC185" i="39" s="1"/>
  <c r="AC148" i="39"/>
  <c r="AC178" i="39" s="1"/>
  <c r="AC144" i="39"/>
  <c r="AC174" i="39" s="1"/>
  <c r="AC140" i="39"/>
  <c r="AC170" i="39" s="1"/>
  <c r="AE251" i="35"/>
  <c r="AC72" i="38" s="1"/>
  <c r="AC145" i="39"/>
  <c r="AC175" i="39" s="1"/>
  <c r="AC142" i="39"/>
  <c r="AC172" i="39" s="1"/>
  <c r="AC159" i="39"/>
  <c r="AC189" i="39" s="1"/>
  <c r="AC146" i="39"/>
  <c r="AC176" i="39" s="1"/>
  <c r="AC149" i="39"/>
  <c r="AC179" i="39" s="1"/>
  <c r="AC160" i="35"/>
  <c r="AC190" i="35" s="1"/>
  <c r="AC144" i="35"/>
  <c r="AC174" i="35" s="1"/>
  <c r="AC153" i="35"/>
  <c r="AC183" i="35" s="1"/>
  <c r="AC145" i="35"/>
  <c r="AC175" i="35" s="1"/>
  <c r="AF110" i="39"/>
  <c r="AF110" i="35"/>
  <c r="AR125" i="39"/>
  <c r="AR125" i="35"/>
  <c r="AF227" i="39"/>
  <c r="AF227" i="35"/>
  <c r="AF130" i="39"/>
  <c r="AF130" i="35"/>
  <c r="AD340" i="35"/>
  <c r="AD254" i="35"/>
  <c r="AB70" i="38"/>
  <c r="AB74" i="38" s="1"/>
  <c r="AD339" i="35"/>
  <c r="AE201" i="39"/>
  <c r="AF230" i="39"/>
  <c r="AF230" i="35"/>
  <c r="AF106" i="39"/>
  <c r="AF106" i="35"/>
  <c r="AC159" i="35"/>
  <c r="AC189" i="35" s="1"/>
  <c r="AC161" i="35"/>
  <c r="AC191" i="35" s="1"/>
  <c r="AE428" i="35"/>
  <c r="AE433" i="35" s="1"/>
  <c r="AE249" i="35"/>
  <c r="AE232" i="35"/>
  <c r="AE251" i="39"/>
  <c r="AC72" i="42" s="1"/>
  <c r="AF109" i="39"/>
  <c r="AF109" i="35"/>
  <c r="AF123" i="39"/>
  <c r="AF123" i="35"/>
  <c r="AF120" i="39"/>
  <c r="AF120" i="35"/>
  <c r="AF131" i="39"/>
  <c r="AF131" i="35"/>
  <c r="AF119" i="39"/>
  <c r="AF119" i="35"/>
  <c r="AE201" i="35"/>
  <c r="AF225" i="39"/>
  <c r="AF225" i="35"/>
  <c r="AF107" i="39"/>
  <c r="AF107" i="35"/>
  <c r="AF111" i="39"/>
  <c r="AF111" i="35"/>
  <c r="AB90" i="42"/>
  <c r="AE232" i="39"/>
  <c r="AE428" i="39"/>
  <c r="AE433" i="39" s="1"/>
  <c r="AE249" i="39"/>
  <c r="AF112" i="39"/>
  <c r="AF112" i="35"/>
  <c r="AF228" i="39"/>
  <c r="AF228" i="35"/>
  <c r="AF124" i="39"/>
  <c r="AF124" i="35"/>
  <c r="AF127" i="39"/>
  <c r="AF127" i="35"/>
  <c r="AC158" i="35"/>
  <c r="AC188" i="35" s="1"/>
  <c r="AC147" i="35"/>
  <c r="AC177" i="35" s="1"/>
  <c r="AE252" i="35"/>
  <c r="AC73" i="38" s="1"/>
  <c r="AE250" i="35"/>
  <c r="AC71" i="38" s="1"/>
  <c r="AF128" i="39"/>
  <c r="AF128" i="35"/>
  <c r="AF105" i="39"/>
  <c r="AF105" i="35"/>
  <c r="AC431" i="39"/>
  <c r="AC429" i="39"/>
  <c r="AC427" i="39" s="1"/>
  <c r="AC341" i="39"/>
  <c r="AF118" i="39"/>
  <c r="AF118" i="35"/>
  <c r="AD254" i="39"/>
  <c r="AD339" i="39"/>
  <c r="AD340" i="39"/>
  <c r="AB70" i="42"/>
  <c r="AB74" i="42" s="1"/>
  <c r="AF117" i="35"/>
  <c r="AF117" i="39"/>
  <c r="AF226" i="39"/>
  <c r="AF226" i="35"/>
  <c r="AF113" i="39"/>
  <c r="AF113" i="35"/>
  <c r="AF116" i="39"/>
  <c r="AF116" i="35"/>
  <c r="AF231" i="39"/>
  <c r="AF231" i="35"/>
  <c r="AF121" i="39"/>
  <c r="AF121" i="35"/>
  <c r="AF229" i="39"/>
  <c r="AF229" i="35"/>
  <c r="AF114" i="39"/>
  <c r="AF114" i="35"/>
  <c r="AF132" i="39"/>
  <c r="AF132" i="35"/>
  <c r="AF126" i="39"/>
  <c r="AF126" i="35"/>
  <c r="AC155" i="35"/>
  <c r="AC185" i="35" s="1"/>
  <c r="AE252" i="39"/>
  <c r="AC73" i="42" s="1"/>
  <c r="AC431" i="35"/>
  <c r="AC341" i="35"/>
  <c r="AC429" i="35"/>
  <c r="AC427" i="35" s="1"/>
  <c r="AE250" i="39"/>
  <c r="AC71" i="42" s="1"/>
  <c r="AC167" i="35"/>
  <c r="AC197" i="35" s="1"/>
  <c r="AC163" i="35"/>
  <c r="AC193" i="35" s="1"/>
  <c r="AC149" i="35"/>
  <c r="AC179" i="35" s="1"/>
  <c r="AC152" i="35"/>
  <c r="AC182" i="35" s="1"/>
  <c r="AC165" i="35"/>
  <c r="AC195" i="35" s="1"/>
  <c r="AC148" i="35"/>
  <c r="AC178" i="35" s="1"/>
  <c r="AB200" i="35"/>
  <c r="AC151" i="35"/>
  <c r="AC181" i="35" s="1"/>
  <c r="AC156" i="35"/>
  <c r="AC186" i="35" s="1"/>
  <c r="AC162" i="35"/>
  <c r="AC192" i="35" s="1"/>
  <c r="AC140" i="35"/>
  <c r="AC170" i="35" s="1"/>
  <c r="AC154" i="35"/>
  <c r="AC184" i="35" s="1"/>
  <c r="AB90" i="38"/>
  <c r="AW313" i="39"/>
  <c r="Z354" i="39"/>
  <c r="Z333" i="39" s="1"/>
  <c r="Z354" i="35"/>
  <c r="Z333" i="35" s="1"/>
  <c r="X12" i="38"/>
  <c r="Y25" i="42"/>
  <c r="Y19" i="42"/>
  <c r="Y12" i="42" s="1"/>
  <c r="AD103" i="35"/>
  <c r="AD165" i="35" s="1"/>
  <c r="AD195" i="35" s="1"/>
  <c r="AE14" i="43"/>
  <c r="AE15" i="43" s="1"/>
  <c r="AE14" i="44"/>
  <c r="AE15" i="44" s="1"/>
  <c r="Y25" i="38"/>
  <c r="Y19" i="38"/>
  <c r="Z95" i="38"/>
  <c r="Z97" i="38" s="1"/>
  <c r="Z62" i="37" s="1"/>
  <c r="AB318" i="35"/>
  <c r="AB319" i="35"/>
  <c r="AB320" i="35"/>
  <c r="AC24" i="43"/>
  <c r="AC20" i="43"/>
  <c r="AC25" i="43"/>
  <c r="AC22" i="43"/>
  <c r="AC23" i="43"/>
  <c r="AC18" i="43"/>
  <c r="AC21" i="43"/>
  <c r="AC19" i="43"/>
  <c r="AB319" i="39"/>
  <c r="AB318" i="39"/>
  <c r="AB320" i="39"/>
  <c r="AB9" i="38"/>
  <c r="AB9" i="42"/>
  <c r="AB269" i="39"/>
  <c r="Z24" i="42" s="1"/>
  <c r="AB280" i="39"/>
  <c r="Z33" i="42" s="1"/>
  <c r="AB281" i="39"/>
  <c r="Z37" i="42" s="1"/>
  <c r="AB270" i="39"/>
  <c r="Z26" i="42" s="1"/>
  <c r="AC266" i="39"/>
  <c r="AC266" i="35"/>
  <c r="AC314" i="39"/>
  <c r="AC314" i="35"/>
  <c r="AD165" i="39"/>
  <c r="AD195" i="39" s="1"/>
  <c r="AD149" i="39"/>
  <c r="AD179" i="39" s="1"/>
  <c r="AD140" i="39"/>
  <c r="AD170" i="39" s="1"/>
  <c r="AD156" i="39"/>
  <c r="AD186" i="39" s="1"/>
  <c r="AD147" i="39"/>
  <c r="AD177" i="39" s="1"/>
  <c r="AD158" i="39"/>
  <c r="AD188" i="39" s="1"/>
  <c r="AD142" i="39"/>
  <c r="AD172" i="39" s="1"/>
  <c r="AD148" i="39"/>
  <c r="AD178" i="39" s="1"/>
  <c r="AD141" i="39"/>
  <c r="AD171" i="39" s="1"/>
  <c r="AD160" i="39"/>
  <c r="AD190" i="39" s="1"/>
  <c r="AD162" i="39"/>
  <c r="AD192" i="39" s="1"/>
  <c r="AD166" i="39"/>
  <c r="AD196" i="39" s="1"/>
  <c r="AD167" i="39"/>
  <c r="AD197" i="39" s="1"/>
  <c r="AD146" i="39"/>
  <c r="AD176" i="39" s="1"/>
  <c r="AD151" i="39"/>
  <c r="AD181" i="39" s="1"/>
  <c r="AD155" i="39"/>
  <c r="AD185" i="39" s="1"/>
  <c r="AD144" i="39"/>
  <c r="AD174" i="39" s="1"/>
  <c r="AD145" i="39"/>
  <c r="AD175" i="39" s="1"/>
  <c r="AD159" i="39"/>
  <c r="AD189" i="39" s="1"/>
  <c r="AD153" i="39"/>
  <c r="AD183" i="39" s="1"/>
  <c r="AD163" i="39"/>
  <c r="AD193" i="39" s="1"/>
  <c r="AD154" i="39"/>
  <c r="AD184" i="39" s="1"/>
  <c r="AD161" i="39"/>
  <c r="AD191" i="39" s="1"/>
  <c r="AD152" i="39"/>
  <c r="AD182" i="39" s="1"/>
  <c r="AG223" i="35"/>
  <c r="AG223" i="39"/>
  <c r="AC25" i="44"/>
  <c r="AC18" i="44"/>
  <c r="AC19" i="44"/>
  <c r="AC20" i="44"/>
  <c r="AC22" i="44"/>
  <c r="AC23" i="44"/>
  <c r="AC24" i="44"/>
  <c r="AC21" i="44"/>
  <c r="AB281" i="35"/>
  <c r="Z37" i="38" s="1"/>
  <c r="AB269" i="35"/>
  <c r="Z24" i="38" s="1"/>
  <c r="AB270" i="35"/>
  <c r="Z26" i="38" s="1"/>
  <c r="AB280" i="35"/>
  <c r="Z33" i="38" s="1"/>
  <c r="BB95" i="39"/>
  <c r="BB93" i="39"/>
  <c r="BC91" i="39"/>
  <c r="AZ432" i="39" s="1"/>
  <c r="BD51" i="39"/>
  <c r="BF77" i="39"/>
  <c r="BG76" i="39"/>
  <c r="BF78" i="39"/>
  <c r="BD49" i="39"/>
  <c r="BD70" i="39"/>
  <c r="BC71" i="39"/>
  <c r="BE85" i="39"/>
  <c r="BF391" i="39" s="1"/>
  <c r="BF80" i="39"/>
  <c r="BC62" i="39"/>
  <c r="AY102" i="39"/>
  <c r="AY222" i="39"/>
  <c r="BE47" i="39"/>
  <c r="BE52" i="39" s="1"/>
  <c r="BE48" i="39"/>
  <c r="BF384" i="39" s="1"/>
  <c r="BB265" i="39"/>
  <c r="BF66" i="39"/>
  <c r="BE68" i="39"/>
  <c r="BF389" i="39" s="1"/>
  <c r="BE67" i="39"/>
  <c r="BF388" i="39" s="1"/>
  <c r="BD60" i="39"/>
  <c r="BD62" i="39" s="1"/>
  <c r="BE50" i="39"/>
  <c r="BF385" i="39" s="1"/>
  <c r="BE58" i="39"/>
  <c r="BF387" i="39" s="1"/>
  <c r="BE57" i="39"/>
  <c r="BF386" i="39" s="1"/>
  <c r="BF56" i="39"/>
  <c r="BE83" i="39"/>
  <c r="BF390" i="39" s="1"/>
  <c r="BE82" i="39"/>
  <c r="BF79" i="39"/>
  <c r="BD84" i="39"/>
  <c r="BD92" i="39"/>
  <c r="BG41" i="39"/>
  <c r="BF43" i="39"/>
  <c r="BG45" i="39" s="1"/>
  <c r="BF42" i="39"/>
  <c r="BG44" i="39" s="1"/>
  <c r="BD86" i="39"/>
  <c r="BD94" i="39"/>
  <c r="BB62" i="35"/>
  <c r="AX102" i="35"/>
  <c r="AV22" i="42"/>
  <c r="AZ22" i="41"/>
  <c r="AU8" i="42"/>
  <c r="AY21" i="41"/>
  <c r="BC51" i="35"/>
  <c r="BB91" i="35"/>
  <c r="AY432" i="35" s="1"/>
  <c r="BD80" i="35"/>
  <c r="BC85" i="35"/>
  <c r="BD391" i="35" s="1"/>
  <c r="BC70" i="35"/>
  <c r="BC72" i="35" s="1"/>
  <c r="BD77" i="35"/>
  <c r="BD78" i="35"/>
  <c r="BE76" i="35"/>
  <c r="AZ21" i="37"/>
  <c r="BB441" i="35"/>
  <c r="BD68" i="35"/>
  <c r="BE389" i="35" s="1"/>
  <c r="BD67" i="35"/>
  <c r="BE388" i="35" s="1"/>
  <c r="BE66" i="35"/>
  <c r="AV8" i="38"/>
  <c r="BC82" i="35"/>
  <c r="BC87" i="35" s="1"/>
  <c r="BC83" i="35"/>
  <c r="BD390" i="35" s="1"/>
  <c r="BD79" i="35"/>
  <c r="AY265" i="35"/>
  <c r="AX313" i="35"/>
  <c r="BB71" i="35"/>
  <c r="BC49" i="35"/>
  <c r="BA93" i="35"/>
  <c r="AZ222" i="35"/>
  <c r="BD57" i="35"/>
  <c r="BE386" i="35" s="1"/>
  <c r="BD58" i="35"/>
  <c r="BE387" i="35" s="1"/>
  <c r="BE56" i="35"/>
  <c r="BA95" i="35"/>
  <c r="BD50" i="35"/>
  <c r="BE385" i="35" s="1"/>
  <c r="AW22" i="38"/>
  <c r="AZ268" i="35"/>
  <c r="BB92" i="35"/>
  <c r="BB84" i="35"/>
  <c r="BB94" i="35"/>
  <c r="BB86" i="35"/>
  <c r="BC60" i="35"/>
  <c r="BC61" i="35" s="1"/>
  <c r="BE43" i="35"/>
  <c r="BF45" i="35" s="1"/>
  <c r="BF41" i="35"/>
  <c r="BE42" i="35"/>
  <c r="BF44" i="35" s="1"/>
  <c r="BD47" i="35"/>
  <c r="BD52" i="35" s="1"/>
  <c r="BD48" i="35"/>
  <c r="BE384" i="35" s="1"/>
  <c r="BA442" i="35"/>
  <c r="AY22" i="37"/>
  <c r="BB442" i="39" s="1"/>
  <c r="AH268" i="10"/>
  <c r="AG293" i="10"/>
  <c r="AD90" i="9" s="1"/>
  <c r="AH266" i="10"/>
  <c r="AG292" i="10"/>
  <c r="AD89" i="9" s="1"/>
  <c r="AH271" i="10"/>
  <c r="AH270" i="10"/>
  <c r="AT155" i="10"/>
  <c r="AI276" i="10"/>
  <c r="AH267" i="10"/>
  <c r="AG231" i="10"/>
  <c r="AB108" i="9"/>
  <c r="R115" i="9"/>
  <c r="R66" i="3" s="1"/>
  <c r="AO84" i="10"/>
  <c r="AO83" i="10"/>
  <c r="AF15" i="1"/>
  <c r="AC21" i="6"/>
  <c r="AC24" i="6"/>
  <c r="AN77" i="10"/>
  <c r="AC19" i="6"/>
  <c r="AC23" i="6"/>
  <c r="AC18" i="6"/>
  <c r="AC25" i="6"/>
  <c r="AC20" i="6"/>
  <c r="AD15" i="6"/>
  <c r="AD23" i="6" s="1"/>
  <c r="AC20" i="1"/>
  <c r="AE103" i="35" s="1"/>
  <c r="AM57" i="10"/>
  <c r="AB58" i="3"/>
  <c r="AB62" i="3" s="1"/>
  <c r="AA145" i="3"/>
  <c r="AA150" i="3" s="1"/>
  <c r="AA179" i="3"/>
  <c r="AA183" i="3" s="1"/>
  <c r="AA111" i="3"/>
  <c r="AA115" i="3" s="1"/>
  <c r="S414" i="10"/>
  <c r="AN67" i="10"/>
  <c r="AG25" i="3"/>
  <c r="AB483" i="10"/>
  <c r="AB486" i="10"/>
  <c r="AG26" i="3"/>
  <c r="AL99" i="10"/>
  <c r="AQ62" i="10"/>
  <c r="AP64" i="10"/>
  <c r="AP63" i="10"/>
  <c r="AF382" i="10"/>
  <c r="AF381" i="10"/>
  <c r="AC88" i="9"/>
  <c r="AC92" i="9" s="1"/>
  <c r="AF296" i="10"/>
  <c r="AF472" i="10" s="1"/>
  <c r="AO76" i="10"/>
  <c r="AO77" i="10" s="1"/>
  <c r="AM55" i="10"/>
  <c r="AN88" i="10"/>
  <c r="AN89" i="10"/>
  <c r="AP116" i="10" s="1"/>
  <c r="AM90" i="10"/>
  <c r="AM98" i="10"/>
  <c r="AP82" i="10"/>
  <c r="AM100" i="10"/>
  <c r="AM92" i="10"/>
  <c r="AH310" i="10"/>
  <c r="AE15" i="9" s="1"/>
  <c r="AE383" i="10"/>
  <c r="AN54" i="10"/>
  <c r="AN53" i="10"/>
  <c r="AM97" i="10"/>
  <c r="AJ473" i="10" s="1"/>
  <c r="AO66" i="10"/>
  <c r="AO67" i="10" s="1"/>
  <c r="AL101" i="10"/>
  <c r="AH269" i="10"/>
  <c r="AG294" i="10"/>
  <c r="AD91" i="9" s="1"/>
  <c r="AN91" i="10"/>
  <c r="AP117" i="10" s="1"/>
  <c r="AN56" i="10"/>
  <c r="AP47" i="10"/>
  <c r="AO49" i="10"/>
  <c r="AP51" i="10" s="1"/>
  <c r="AO48" i="10"/>
  <c r="AP50" i="10" s="1"/>
  <c r="AM58" i="10"/>
  <c r="AH265" i="10"/>
  <c r="AH469" i="10" s="1"/>
  <c r="AG291" i="10"/>
  <c r="AG272" i="10"/>
  <c r="AG470" i="10" s="1"/>
  <c r="AG481" i="10" s="1"/>
  <c r="AQ72" i="10"/>
  <c r="AP73" i="10"/>
  <c r="AP74" i="10"/>
  <c r="AA375" i="10"/>
  <c r="X50" i="9"/>
  <c r="AD45" i="10"/>
  <c r="AC96" i="10"/>
  <c r="AE280" i="10"/>
  <c r="AC34" i="1"/>
  <c r="AC22" i="1" s="1"/>
  <c r="AD28" i="1"/>
  <c r="AG255" i="10"/>
  <c r="AH254" i="10"/>
  <c r="AC361" i="10"/>
  <c r="AC360" i="10"/>
  <c r="AC362" i="10"/>
  <c r="AF279" i="10"/>
  <c r="AD286" i="10"/>
  <c r="AD477" i="10" s="1"/>
  <c r="AC36" i="1"/>
  <c r="AC24" i="1" s="1"/>
  <c r="AD30" i="1"/>
  <c r="AC27" i="1"/>
  <c r="AB33" i="1"/>
  <c r="AB21" i="1" s="1"/>
  <c r="AE426" i="10" s="1"/>
  <c r="AB11" i="9"/>
  <c r="AD10" i="9"/>
  <c r="O48" i="2"/>
  <c r="AB35" i="1"/>
  <c r="AB23" i="1" s="1"/>
  <c r="AC29" i="1"/>
  <c r="AG14" i="6"/>
  <c r="AE31" i="1"/>
  <c r="AD37" i="1"/>
  <c r="AD25" i="1" s="1"/>
  <c r="AG355" i="10"/>
  <c r="AE24" i="3"/>
  <c r="AF23" i="3"/>
  <c r="AD356" i="10"/>
  <c r="Y16" i="2" l="1"/>
  <c r="Y77" i="9" s="1"/>
  <c r="AB36" i="3"/>
  <c r="AB38" i="3" s="1"/>
  <c r="AC36" i="3"/>
  <c r="Y63" i="9"/>
  <c r="Y66" i="9" s="1"/>
  <c r="Y68" i="9" s="1"/>
  <c r="AC452" i="10"/>
  <c r="AC457" i="10"/>
  <c r="Z65" i="9" s="1"/>
  <c r="Z61" i="9"/>
  <c r="AA59" i="9"/>
  <c r="Z56" i="9"/>
  <c r="Z60" i="9"/>
  <c r="AA58" i="9"/>
  <c r="AA62" i="9"/>
  <c r="AA57" i="9"/>
  <c r="AG425" i="10"/>
  <c r="AE239" i="39"/>
  <c r="AC14" i="42" s="1"/>
  <c r="Z44" i="9"/>
  <c r="Z48" i="9" s="1"/>
  <c r="AE239" i="35"/>
  <c r="AC14" i="38" s="1"/>
  <c r="AA40" i="9"/>
  <c r="AA41" i="9"/>
  <c r="AE281" i="10"/>
  <c r="AD282" i="10"/>
  <c r="AD284" i="10" s="1"/>
  <c r="AD288" i="10" s="1"/>
  <c r="AC39" i="9"/>
  <c r="AB203" i="3"/>
  <c r="AB201" i="3"/>
  <c r="AC200" i="3" s="1"/>
  <c r="AC202" i="3" s="1"/>
  <c r="AP235" i="37"/>
  <c r="AP234" i="37"/>
  <c r="AN232" i="41"/>
  <c r="AN231" i="41"/>
  <c r="AN230" i="41" s="1"/>
  <c r="AO229" i="41" s="1"/>
  <c r="AK194" i="41"/>
  <c r="AL193" i="41" s="1"/>
  <c r="AL199" i="37"/>
  <c r="AL198" i="37"/>
  <c r="AL197" i="37" s="1"/>
  <c r="AM196" i="37" s="1"/>
  <c r="AR214" i="41"/>
  <c r="AR212" i="41" s="1"/>
  <c r="AS211" i="41" s="1"/>
  <c r="Y221" i="3"/>
  <c r="Y219" i="3" s="1"/>
  <c r="Z218" i="3" s="1"/>
  <c r="AB237" i="3"/>
  <c r="AC236" i="3" s="1"/>
  <c r="AP216" i="37"/>
  <c r="AP217" i="37"/>
  <c r="AP215" i="37"/>
  <c r="AQ214" i="37" s="1"/>
  <c r="V375" i="39"/>
  <c r="V374" i="39"/>
  <c r="W96" i="42" s="1"/>
  <c r="O116" i="2"/>
  <c r="O184" i="2"/>
  <c r="N185" i="2"/>
  <c r="D117" i="2"/>
  <c r="N50" i="2"/>
  <c r="F185" i="2"/>
  <c r="I117" i="2"/>
  <c r="I50" i="2"/>
  <c r="I185" i="2"/>
  <c r="F117" i="2"/>
  <c r="E50" i="2"/>
  <c r="N117" i="2"/>
  <c r="D50" i="2"/>
  <c r="D185" i="2"/>
  <c r="J50" i="2"/>
  <c r="K185" i="2"/>
  <c r="H185" i="2"/>
  <c r="M117" i="2"/>
  <c r="G50" i="2"/>
  <c r="H50" i="2"/>
  <c r="F50" i="2"/>
  <c r="E185" i="2"/>
  <c r="L50" i="2"/>
  <c r="J185" i="2"/>
  <c r="G185" i="2"/>
  <c r="M185" i="2"/>
  <c r="M50" i="2"/>
  <c r="L185" i="2"/>
  <c r="H117" i="2"/>
  <c r="K117" i="2"/>
  <c r="J117" i="2"/>
  <c r="L117" i="2"/>
  <c r="K50" i="2"/>
  <c r="G117" i="2"/>
  <c r="E117" i="2"/>
  <c r="D35" i="5"/>
  <c r="F36" i="5"/>
  <c r="H36" i="5"/>
  <c r="BK94" i="46"/>
  <c r="BK100" i="46" s="1"/>
  <c r="BK88" i="46" s="1"/>
  <c r="BJ100" i="46"/>
  <c r="BJ88" i="46" s="1"/>
  <c r="AB246" i="39"/>
  <c r="AB448" i="39" s="1"/>
  <c r="AB435" i="39"/>
  <c r="AB436" i="39" s="1"/>
  <c r="Q151" i="41"/>
  <c r="Q118" i="41"/>
  <c r="Q85" i="41"/>
  <c r="Q153" i="37"/>
  <c r="Q119" i="37"/>
  <c r="Q85" i="37"/>
  <c r="BB45" i="3"/>
  <c r="Q157" i="3"/>
  <c r="BB156" i="3" s="1"/>
  <c r="Q123" i="3"/>
  <c r="BB122" i="3" s="1"/>
  <c r="Q89" i="3"/>
  <c r="BB88" i="3" s="1"/>
  <c r="AA445" i="39"/>
  <c r="AA447" i="39"/>
  <c r="AC244" i="39"/>
  <c r="AA18" i="42" s="1"/>
  <c r="AA25" i="42" s="1"/>
  <c r="AA444" i="39"/>
  <c r="AC242" i="39"/>
  <c r="AD240" i="39"/>
  <c r="AB15" i="42" s="1"/>
  <c r="AB16" i="42" s="1"/>
  <c r="AG468" i="10"/>
  <c r="AH480" i="10"/>
  <c r="AH474" i="10"/>
  <c r="AJ479" i="10"/>
  <c r="AC244" i="35"/>
  <c r="AA18" i="38" s="1"/>
  <c r="AA25" i="38" s="1"/>
  <c r="AA46" i="9"/>
  <c r="AA18" i="9" s="1"/>
  <c r="AD476" i="10"/>
  <c r="AE32" i="41"/>
  <c r="AE34" i="41" s="1"/>
  <c r="AF19" i="41"/>
  <c r="AE20" i="41"/>
  <c r="AD240" i="35"/>
  <c r="AB15" i="38" s="1"/>
  <c r="AB16" i="38" s="1"/>
  <c r="AC242" i="35"/>
  <c r="Z25" i="38"/>
  <c r="AB435" i="35"/>
  <c r="AB436" i="35" s="1"/>
  <c r="AA444" i="35"/>
  <c r="AB246" i="35"/>
  <c r="AB447" i="35" s="1"/>
  <c r="AA448" i="35"/>
  <c r="AA447" i="35"/>
  <c r="AD153" i="35"/>
  <c r="AD183" i="35" s="1"/>
  <c r="AE54" i="37"/>
  <c r="AD141" i="37"/>
  <c r="AD146" i="37" s="1"/>
  <c r="AD58" i="37"/>
  <c r="AD175" i="37"/>
  <c r="AD179" i="37" s="1"/>
  <c r="AD107" i="37"/>
  <c r="AD111" i="37" s="1"/>
  <c r="AH236" i="39"/>
  <c r="AH236" i="35"/>
  <c r="AD173" i="41"/>
  <c r="AD177" i="41" s="1"/>
  <c r="AD107" i="41"/>
  <c r="AD111" i="41" s="1"/>
  <c r="AD140" i="41"/>
  <c r="AD145" i="41" s="1"/>
  <c r="AE54" i="41"/>
  <c r="AD58" i="41"/>
  <c r="AE20" i="37"/>
  <c r="AF19" i="37"/>
  <c r="AF32" i="37" s="1"/>
  <c r="AF34" i="37" s="1"/>
  <c r="AH90" i="35"/>
  <c r="AI39" i="35"/>
  <c r="AH90" i="39"/>
  <c r="AI39" i="39"/>
  <c r="AC200" i="39"/>
  <c r="AD148" i="35"/>
  <c r="AD178" i="35" s="1"/>
  <c r="AC486" i="10"/>
  <c r="AD142" i="35"/>
  <c r="AD172" i="35" s="1"/>
  <c r="AD149" i="35"/>
  <c r="AD179" i="35" s="1"/>
  <c r="AF250" i="39"/>
  <c r="AD71" i="42" s="1"/>
  <c r="AG110" i="39"/>
  <c r="AG110" i="35"/>
  <c r="AG127" i="39"/>
  <c r="AG127" i="35"/>
  <c r="AG126" i="39"/>
  <c r="AG126" i="35"/>
  <c r="AG225" i="35"/>
  <c r="AG225" i="39"/>
  <c r="AG132" i="39"/>
  <c r="AG132" i="35"/>
  <c r="AG112" i="39"/>
  <c r="AG112" i="35"/>
  <c r="AG118" i="39"/>
  <c r="AG118" i="35"/>
  <c r="AG228" i="39"/>
  <c r="AG228" i="35"/>
  <c r="AC200" i="35"/>
  <c r="AF201" i="35"/>
  <c r="AG227" i="39"/>
  <c r="AG227" i="35"/>
  <c r="AG117" i="39"/>
  <c r="AG117" i="35"/>
  <c r="AF251" i="35"/>
  <c r="AD72" i="38" s="1"/>
  <c r="AB42" i="9"/>
  <c r="AG226" i="39"/>
  <c r="AG226" i="35"/>
  <c r="AG116" i="39"/>
  <c r="AG116" i="35"/>
  <c r="AG111" i="39"/>
  <c r="AG111" i="35"/>
  <c r="AF201" i="39"/>
  <c r="AE340" i="39"/>
  <c r="AE254" i="39"/>
  <c r="AE339" i="39"/>
  <c r="AC70" i="42"/>
  <c r="AC74" i="42" s="1"/>
  <c r="AC70" i="38"/>
  <c r="AC74" i="38" s="1"/>
  <c r="AE340" i="35"/>
  <c r="AE254" i="35"/>
  <c r="AE339" i="35"/>
  <c r="AG106" i="39"/>
  <c r="AG106" i="35"/>
  <c r="AG130" i="39"/>
  <c r="AG130" i="35"/>
  <c r="AG128" i="39"/>
  <c r="AG128" i="35"/>
  <c r="AG114" i="39"/>
  <c r="AG114" i="35"/>
  <c r="AG109" i="39"/>
  <c r="AG109" i="35"/>
  <c r="AD141" i="35"/>
  <c r="AD171" i="35" s="1"/>
  <c r="AD431" i="39"/>
  <c r="AD429" i="39"/>
  <c r="AD427" i="39" s="1"/>
  <c r="AD341" i="39"/>
  <c r="AF232" i="39"/>
  <c r="AF428" i="39"/>
  <c r="AF433" i="39" s="1"/>
  <c r="AF249" i="39"/>
  <c r="AF252" i="39"/>
  <c r="AD73" i="42" s="1"/>
  <c r="AG230" i="39"/>
  <c r="AG230" i="35"/>
  <c r="AG124" i="39"/>
  <c r="AG124" i="35"/>
  <c r="AF251" i="39"/>
  <c r="AD72" i="42" s="1"/>
  <c r="AG231" i="39"/>
  <c r="AG231" i="35"/>
  <c r="AG105" i="39"/>
  <c r="AG105" i="35"/>
  <c r="AS125" i="39"/>
  <c r="AS125" i="35"/>
  <c r="AG121" i="39"/>
  <c r="AG121" i="35"/>
  <c r="AG131" i="39"/>
  <c r="AG131" i="35"/>
  <c r="AF249" i="35"/>
  <c r="AF232" i="35"/>
  <c r="AF428" i="35"/>
  <c r="AF433" i="35" s="1"/>
  <c r="AF252" i="35"/>
  <c r="AD73" i="38" s="1"/>
  <c r="AD431" i="35"/>
  <c r="AD341" i="35"/>
  <c r="AD429" i="35"/>
  <c r="AD427" i="35" s="1"/>
  <c r="AG229" i="39"/>
  <c r="AG229" i="35"/>
  <c r="AG107" i="39"/>
  <c r="AG107" i="35"/>
  <c r="AG123" i="39"/>
  <c r="AG123" i="35"/>
  <c r="AG120" i="35"/>
  <c r="AG120" i="39"/>
  <c r="AG119" i="39"/>
  <c r="AG119" i="35"/>
  <c r="AG113" i="39"/>
  <c r="AG113" i="35"/>
  <c r="AD163" i="35"/>
  <c r="AD193" i="35" s="1"/>
  <c r="AF250" i="35"/>
  <c r="AD71" i="38" s="1"/>
  <c r="BC441" i="35"/>
  <c r="BC441" i="39"/>
  <c r="AC90" i="38"/>
  <c r="AD162" i="35"/>
  <c r="AD192" i="35" s="1"/>
  <c r="AD140" i="35"/>
  <c r="AD170" i="35" s="1"/>
  <c r="AD151" i="35"/>
  <c r="AD181" i="35" s="1"/>
  <c r="AE103" i="39"/>
  <c r="AE152" i="39" s="1"/>
  <c r="AE182" i="39" s="1"/>
  <c r="AD160" i="35"/>
  <c r="AD190" i="35" s="1"/>
  <c r="AD156" i="35"/>
  <c r="AD186" i="35" s="1"/>
  <c r="AD159" i="35"/>
  <c r="AD189" i="35" s="1"/>
  <c r="AD147" i="35"/>
  <c r="AD177" i="35" s="1"/>
  <c r="AD167" i="35"/>
  <c r="AD197" i="35" s="1"/>
  <c r="AD161" i="35"/>
  <c r="AD191" i="35" s="1"/>
  <c r="AD154" i="35"/>
  <c r="AD184" i="35" s="1"/>
  <c r="Y12" i="38"/>
  <c r="AA354" i="35"/>
  <c r="AA333" i="35" s="1"/>
  <c r="AA354" i="39"/>
  <c r="AA333" i="39" s="1"/>
  <c r="AF14" i="43"/>
  <c r="AF15" i="43" s="1"/>
  <c r="AB354" i="35"/>
  <c r="AB333" i="35" s="1"/>
  <c r="Z12" i="38"/>
  <c r="AB354" i="39"/>
  <c r="AB333" i="39" s="1"/>
  <c r="AC90" i="42"/>
  <c r="AD158" i="35"/>
  <c r="AD188" i="35" s="1"/>
  <c r="AD152" i="35"/>
  <c r="AD182" i="35" s="1"/>
  <c r="AD155" i="35"/>
  <c r="AD185" i="35" s="1"/>
  <c r="AX313" i="39"/>
  <c r="Z19" i="42"/>
  <c r="Z12" i="42" s="1"/>
  <c r="AF14" i="44"/>
  <c r="AF15" i="44" s="1"/>
  <c r="AD166" i="35"/>
  <c r="AD196" i="35" s="1"/>
  <c r="AD146" i="35"/>
  <c r="AD176" i="35" s="1"/>
  <c r="Z375" i="35"/>
  <c r="Z374" i="35"/>
  <c r="AA96" i="38" s="1"/>
  <c r="AD145" i="35"/>
  <c r="AD175" i="35" s="1"/>
  <c r="AD144" i="35"/>
  <c r="AD174" i="35" s="1"/>
  <c r="BC93" i="39"/>
  <c r="AC320" i="39"/>
  <c r="AC319" i="39"/>
  <c r="AC318" i="39"/>
  <c r="AC270" i="35"/>
  <c r="AA26" i="38" s="1"/>
  <c r="AC280" i="35"/>
  <c r="AA33" i="38" s="1"/>
  <c r="AC281" i="35"/>
  <c r="AA37" i="38" s="1"/>
  <c r="AC269" i="35"/>
  <c r="AA24" i="38" s="1"/>
  <c r="AC269" i="39"/>
  <c r="AA24" i="42" s="1"/>
  <c r="AC281" i="39"/>
  <c r="AA37" i="42" s="1"/>
  <c r="AC280" i="39"/>
  <c r="AA33" i="42" s="1"/>
  <c r="AC270" i="39"/>
  <c r="AA26" i="42" s="1"/>
  <c r="AD21" i="44"/>
  <c r="AD25" i="44"/>
  <c r="AD23" i="44"/>
  <c r="AD20" i="44"/>
  <c r="AD24" i="44"/>
  <c r="AD19" i="44"/>
  <c r="AD18" i="44"/>
  <c r="AD22" i="44"/>
  <c r="AD22" i="43"/>
  <c r="AD23" i="43"/>
  <c r="AD18" i="43"/>
  <c r="AD20" i="43"/>
  <c r="AD24" i="43"/>
  <c r="AD19" i="43"/>
  <c r="AD25" i="43"/>
  <c r="AD21" i="43"/>
  <c r="AD200" i="39"/>
  <c r="AC9" i="38"/>
  <c r="AC9" i="42"/>
  <c r="AH223" i="35"/>
  <c r="AH223" i="39"/>
  <c r="AD266" i="39"/>
  <c r="AD266" i="35"/>
  <c r="AD314" i="39"/>
  <c r="AD314" i="35"/>
  <c r="AE142" i="35"/>
  <c r="AE172" i="35" s="1"/>
  <c r="AE156" i="35"/>
  <c r="AE186" i="35" s="1"/>
  <c r="AE146" i="35"/>
  <c r="AE176" i="35" s="1"/>
  <c r="AE159" i="35"/>
  <c r="AE189" i="35" s="1"/>
  <c r="AE160" i="35"/>
  <c r="AE190" i="35" s="1"/>
  <c r="AE152" i="35"/>
  <c r="AE182" i="35" s="1"/>
  <c r="AE147" i="35"/>
  <c r="AE177" i="35" s="1"/>
  <c r="AE162" i="35"/>
  <c r="AE192" i="35" s="1"/>
  <c r="AE161" i="35"/>
  <c r="AE191" i="35" s="1"/>
  <c r="AE148" i="35"/>
  <c r="AE178" i="35" s="1"/>
  <c r="AE155" i="35"/>
  <c r="AE185" i="35" s="1"/>
  <c r="AE165" i="35"/>
  <c r="AE195" i="35" s="1"/>
  <c r="AE140" i="35"/>
  <c r="AE170" i="35" s="1"/>
  <c r="AE166" i="35"/>
  <c r="AE196" i="35" s="1"/>
  <c r="AE145" i="35"/>
  <c r="AE175" i="35" s="1"/>
  <c r="AE153" i="35"/>
  <c r="AE183" i="35" s="1"/>
  <c r="AE141" i="35"/>
  <c r="AE171" i="35" s="1"/>
  <c r="AE163" i="35"/>
  <c r="AE193" i="35" s="1"/>
  <c r="AE144" i="35"/>
  <c r="AE174" i="35" s="1"/>
  <c r="AE149" i="35"/>
  <c r="AE179" i="35" s="1"/>
  <c r="AE154" i="35"/>
  <c r="AE184" i="35" s="1"/>
  <c r="AE167" i="35"/>
  <c r="AE197" i="35" s="1"/>
  <c r="AE151" i="35"/>
  <c r="AE181" i="35" s="1"/>
  <c r="AE158" i="35"/>
  <c r="AE188" i="35" s="1"/>
  <c r="AC318" i="35"/>
  <c r="AC319" i="35"/>
  <c r="AC320" i="35"/>
  <c r="BC95" i="39"/>
  <c r="BE51" i="39"/>
  <c r="BD91" i="39"/>
  <c r="BA432" i="39" s="1"/>
  <c r="BB93" i="35"/>
  <c r="BD61" i="39"/>
  <c r="BD71" i="39"/>
  <c r="BD72" i="39"/>
  <c r="BE49" i="39"/>
  <c r="BF48" i="39"/>
  <c r="BG384" i="39" s="1"/>
  <c r="BF47" i="39"/>
  <c r="BF52" i="39" s="1"/>
  <c r="BF50" i="39"/>
  <c r="BG385" i="39" s="1"/>
  <c r="BG43" i="39"/>
  <c r="BH45" i="39" s="1"/>
  <c r="BH41" i="39"/>
  <c r="BG42" i="39"/>
  <c r="BH44" i="39" s="1"/>
  <c r="BE60" i="39"/>
  <c r="BE62" i="39" s="1"/>
  <c r="BE84" i="39"/>
  <c r="BE92" i="39"/>
  <c r="BE70" i="39"/>
  <c r="BE72" i="39" s="1"/>
  <c r="BE87" i="39"/>
  <c r="BF85" i="39"/>
  <c r="BG391" i="39" s="1"/>
  <c r="BG80" i="39"/>
  <c r="BF67" i="39"/>
  <c r="BG388" i="39" s="1"/>
  <c r="BG66" i="39"/>
  <c r="BF68" i="39"/>
  <c r="BG389" i="39" s="1"/>
  <c r="AZ102" i="39"/>
  <c r="BG77" i="39"/>
  <c r="BH76" i="39"/>
  <c r="BG78" i="39"/>
  <c r="BC265" i="39"/>
  <c r="BE94" i="39"/>
  <c r="BE86" i="39"/>
  <c r="BF57" i="39"/>
  <c r="BG386" i="39" s="1"/>
  <c r="BG56" i="39"/>
  <c r="BF58" i="39"/>
  <c r="BG387" i="39" s="1"/>
  <c r="AZ222" i="39"/>
  <c r="BF82" i="39"/>
  <c r="BF87" i="39" s="1"/>
  <c r="BF83" i="39"/>
  <c r="BG390" i="39" s="1"/>
  <c r="BG79" i="39"/>
  <c r="BB95" i="35"/>
  <c r="AY102" i="35"/>
  <c r="AZ21" i="41"/>
  <c r="AV8" i="42"/>
  <c r="AW22" i="42"/>
  <c r="BC62" i="35"/>
  <c r="BD51" i="35"/>
  <c r="BD49" i="35"/>
  <c r="BE48" i="35"/>
  <c r="BF384" i="35" s="1"/>
  <c r="BE47" i="35"/>
  <c r="BE52" i="35" s="1"/>
  <c r="BF43" i="35"/>
  <c r="BG45" i="35" s="1"/>
  <c r="BF42" i="35"/>
  <c r="BG44" i="35" s="1"/>
  <c r="BG41" i="35"/>
  <c r="BD70" i="35"/>
  <c r="BD71" i="35" s="1"/>
  <c r="BE50" i="35"/>
  <c r="BF385" i="35" s="1"/>
  <c r="BD60" i="35"/>
  <c r="BD62" i="35" s="1"/>
  <c r="AZ265" i="35"/>
  <c r="AX22" i="38"/>
  <c r="BA268" i="35"/>
  <c r="AY313" i="35"/>
  <c r="BC71" i="35"/>
  <c r="BE57" i="35"/>
  <c r="BF386" i="35" s="1"/>
  <c r="BF56" i="35"/>
  <c r="BE58" i="35"/>
  <c r="BF387" i="35" s="1"/>
  <c r="BE68" i="35"/>
  <c r="BF389" i="35" s="1"/>
  <c r="BE67" i="35"/>
  <c r="BF388" i="35" s="1"/>
  <c r="BF66" i="35"/>
  <c r="BC86" i="35"/>
  <c r="BC94" i="35"/>
  <c r="BD85" i="35"/>
  <c r="BE391" i="35" s="1"/>
  <c r="BE80" i="35"/>
  <c r="AZ22" i="37"/>
  <c r="BB442" i="35"/>
  <c r="BC91" i="35"/>
  <c r="AZ432" i="35" s="1"/>
  <c r="AW8" i="38"/>
  <c r="BE79" i="35"/>
  <c r="BD82" i="35"/>
  <c r="BD83" i="35"/>
  <c r="BE390" i="35" s="1"/>
  <c r="BE77" i="35"/>
  <c r="BF76" i="35"/>
  <c r="BE78" i="35"/>
  <c r="BC92" i="35"/>
  <c r="BC84" i="35"/>
  <c r="BA222" i="35"/>
  <c r="AC108" i="9"/>
  <c r="AI162" i="10"/>
  <c r="AI136" i="10"/>
  <c r="AI137" i="10"/>
  <c r="AJ276" i="10"/>
  <c r="AU155" i="10"/>
  <c r="AI153" i="10"/>
  <c r="AI158" i="10"/>
  <c r="AI156" i="10"/>
  <c r="AI161" i="10"/>
  <c r="AI146" i="10"/>
  <c r="AI144" i="10"/>
  <c r="AI143" i="10"/>
  <c r="AI270" i="10"/>
  <c r="AI267" i="10"/>
  <c r="AI160" i="10"/>
  <c r="AI150" i="10"/>
  <c r="AI148" i="10"/>
  <c r="AI135" i="10"/>
  <c r="AH231" i="10"/>
  <c r="AI157" i="10"/>
  <c r="AI149" i="10"/>
  <c r="AI271" i="10"/>
  <c r="AI147" i="10"/>
  <c r="AI154" i="10"/>
  <c r="AI266" i="10"/>
  <c r="AH292" i="10"/>
  <c r="AE89" i="9" s="1"/>
  <c r="AI139" i="10"/>
  <c r="AI142" i="10"/>
  <c r="AI140" i="10"/>
  <c r="AI141" i="10"/>
  <c r="AI151" i="10"/>
  <c r="AH293" i="10"/>
  <c r="AE90" i="9" s="1"/>
  <c r="AI268" i="10"/>
  <c r="AP84" i="10"/>
  <c r="AP83" i="10"/>
  <c r="AG15" i="1"/>
  <c r="AD25" i="6"/>
  <c r="AE15" i="6"/>
  <c r="AE25" i="6" s="1"/>
  <c r="AD22" i="6"/>
  <c r="AD20" i="6"/>
  <c r="AD19" i="6"/>
  <c r="AD18" i="6"/>
  <c r="AD21" i="6"/>
  <c r="AD24" i="6"/>
  <c r="AD20" i="1"/>
  <c r="AF103" i="39" s="1"/>
  <c r="AC58" i="3"/>
  <c r="AC62" i="3" s="1"/>
  <c r="AB145" i="3"/>
  <c r="AB150" i="3" s="1"/>
  <c r="AB111" i="3"/>
  <c r="AB115" i="3" s="1"/>
  <c r="AB179" i="3"/>
  <c r="AB183" i="3" s="1"/>
  <c r="S417" i="10"/>
  <c r="S416" i="10"/>
  <c r="AH25" i="3"/>
  <c r="AO78" i="10"/>
  <c r="AH26" i="3"/>
  <c r="AO68" i="10"/>
  <c r="AM99" i="10"/>
  <c r="AP76" i="10"/>
  <c r="AP77" i="10" s="1"/>
  <c r="AR72" i="10"/>
  <c r="AQ74" i="10"/>
  <c r="AQ73" i="10"/>
  <c r="AI269" i="10"/>
  <c r="AH294" i="10"/>
  <c r="AE91" i="9" s="1"/>
  <c r="AO91" i="10"/>
  <c r="AQ117" i="10" s="1"/>
  <c r="AF383" i="10"/>
  <c r="AO53" i="10"/>
  <c r="AO54" i="10"/>
  <c r="AI310" i="10"/>
  <c r="AF15" i="9" s="1"/>
  <c r="AN97" i="10"/>
  <c r="AK473" i="10" s="1"/>
  <c r="AO56" i="10"/>
  <c r="AN58" i="10"/>
  <c r="AQ47" i="10"/>
  <c r="AP48" i="10"/>
  <c r="AQ50" i="10" s="1"/>
  <c r="AP49" i="10"/>
  <c r="AQ51" i="10" s="1"/>
  <c r="AN100" i="10"/>
  <c r="AN92" i="10"/>
  <c r="AP66" i="10"/>
  <c r="AP67" i="10" s="1"/>
  <c r="AN98" i="10"/>
  <c r="AN90" i="10"/>
  <c r="AG381" i="10"/>
  <c r="AG296" i="10"/>
  <c r="AG472" i="10" s="1"/>
  <c r="AG382" i="10"/>
  <c r="AD88" i="9"/>
  <c r="AD92" i="9" s="1"/>
  <c r="AN55" i="10"/>
  <c r="AM101" i="10"/>
  <c r="AI265" i="10"/>
  <c r="AH291" i="10"/>
  <c r="AH272" i="10"/>
  <c r="AH470" i="10" s="1"/>
  <c r="AH481" i="10" s="1"/>
  <c r="AN57" i="10"/>
  <c r="AO88" i="10"/>
  <c r="AO89" i="10"/>
  <c r="AQ116" i="10" s="1"/>
  <c r="AQ63" i="10"/>
  <c r="AR62" i="10"/>
  <c r="AQ64" i="10"/>
  <c r="AQ82" i="10"/>
  <c r="AN93" i="10"/>
  <c r="AE286" i="10"/>
  <c r="AE477" i="10" s="1"/>
  <c r="AE45" i="10"/>
  <c r="AD96" i="10"/>
  <c r="AE356" i="10"/>
  <c r="AE28" i="1"/>
  <c r="AD34" i="1"/>
  <c r="AD22" i="1" s="1"/>
  <c r="AI254" i="10"/>
  <c r="AH255" i="10"/>
  <c r="AD360" i="10"/>
  <c r="AD362" i="10"/>
  <c r="AD361" i="10"/>
  <c r="AC11" i="9"/>
  <c r="AG23" i="3"/>
  <c r="AF24" i="3"/>
  <c r="AC35" i="1"/>
  <c r="AC23" i="1" s="1"/>
  <c r="AD29" i="1"/>
  <c r="AE30" i="1"/>
  <c r="AD36" i="1"/>
  <c r="AD24" i="1" s="1"/>
  <c r="AB375" i="10"/>
  <c r="Y50" i="9"/>
  <c r="AH14" i="6"/>
  <c r="AE10" i="9"/>
  <c r="AG279" i="10"/>
  <c r="AD27" i="1"/>
  <c r="AC33" i="1"/>
  <c r="AC21" i="1" s="1"/>
  <c r="AF426" i="10" s="1"/>
  <c r="AF280" i="10"/>
  <c r="AC42" i="9" s="1"/>
  <c r="AH355" i="10"/>
  <c r="O49" i="2"/>
  <c r="AF31" i="1"/>
  <c r="AE37" i="1"/>
  <c r="AE25" i="1" s="1"/>
  <c r="AD36" i="3" l="1"/>
  <c r="Z16" i="2"/>
  <c r="Z77" i="9" s="1"/>
  <c r="AD452" i="10"/>
  <c r="AD457" i="10"/>
  <c r="AA65" i="9" s="1"/>
  <c r="Z63" i="9"/>
  <c r="Z66" i="9" s="1"/>
  <c r="Z68" i="9" s="1"/>
  <c r="AB62" i="9"/>
  <c r="AB59" i="9"/>
  <c r="AA56" i="9"/>
  <c r="AA60" i="9"/>
  <c r="AB57" i="9"/>
  <c r="AB58" i="9"/>
  <c r="AA61" i="9"/>
  <c r="AC203" i="3"/>
  <c r="AC201" i="3" s="1"/>
  <c r="AD200" i="3" s="1"/>
  <c r="AD203" i="3" s="1"/>
  <c r="AH425" i="10"/>
  <c r="AF239" i="35"/>
  <c r="AD14" i="38" s="1"/>
  <c r="AF239" i="39"/>
  <c r="AD14" i="42" s="1"/>
  <c r="AE282" i="10"/>
  <c r="AE284" i="10" s="1"/>
  <c r="AE288" i="10" s="1"/>
  <c r="AD39" i="9"/>
  <c r="AA44" i="9"/>
  <c r="AA48" i="9" s="1"/>
  <c r="AB40" i="9"/>
  <c r="AB41" i="9"/>
  <c r="AF281" i="10"/>
  <c r="Z50" i="9"/>
  <c r="AC396" i="10"/>
  <c r="AC375" i="10" s="1"/>
  <c r="AO231" i="41"/>
  <c r="AO232" i="41"/>
  <c r="AM199" i="37"/>
  <c r="AM198" i="37"/>
  <c r="AM197" i="37" s="1"/>
  <c r="AN196" i="37" s="1"/>
  <c r="AL196" i="41"/>
  <c r="AL195" i="41"/>
  <c r="AL194" i="41"/>
  <c r="AM193" i="41" s="1"/>
  <c r="Z373" i="35"/>
  <c r="AA372" i="35" s="1"/>
  <c r="AP233" i="37"/>
  <c r="AQ232" i="37" s="1"/>
  <c r="Z220" i="3"/>
  <c r="Z221" i="3"/>
  <c r="Z219" i="3" s="1"/>
  <c r="AA218" i="3" s="1"/>
  <c r="AA220" i="3" s="1"/>
  <c r="AS213" i="41"/>
  <c r="AS214" i="41"/>
  <c r="AC238" i="3"/>
  <c r="AC239" i="3"/>
  <c r="AC237" i="3" s="1"/>
  <c r="AD236" i="3" s="1"/>
  <c r="AQ217" i="37"/>
  <c r="AQ216" i="37"/>
  <c r="V373" i="39"/>
  <c r="AB444" i="39"/>
  <c r="O185" i="2"/>
  <c r="H37" i="5"/>
  <c r="F37" i="5"/>
  <c r="F186" i="2"/>
  <c r="I118" i="2"/>
  <c r="N186" i="2"/>
  <c r="D118" i="2"/>
  <c r="D51" i="2"/>
  <c r="I51" i="2"/>
  <c r="I186" i="2"/>
  <c r="F118" i="2"/>
  <c r="D186" i="2"/>
  <c r="N118" i="2"/>
  <c r="N51" i="2"/>
  <c r="F51" i="2"/>
  <c r="G118" i="2"/>
  <c r="J186" i="2"/>
  <c r="K51" i="2"/>
  <c r="M118" i="2"/>
  <c r="L118" i="2"/>
  <c r="G51" i="2"/>
  <c r="H51" i="2"/>
  <c r="K118" i="2"/>
  <c r="M51" i="2"/>
  <c r="J118" i="2"/>
  <c r="E51" i="2"/>
  <c r="J51" i="2"/>
  <c r="L186" i="2"/>
  <c r="G186" i="2"/>
  <c r="K186" i="2"/>
  <c r="E186" i="2"/>
  <c r="H186" i="2"/>
  <c r="M186" i="2"/>
  <c r="L51" i="2"/>
  <c r="E118" i="2"/>
  <c r="H118" i="2"/>
  <c r="D36" i="5"/>
  <c r="O117" i="2"/>
  <c r="T114" i="9"/>
  <c r="AB447" i="39"/>
  <c r="AC246" i="39"/>
  <c r="AC448" i="39" s="1"/>
  <c r="AB445" i="39"/>
  <c r="AC435" i="39"/>
  <c r="AC436" i="39" s="1"/>
  <c r="AE240" i="39"/>
  <c r="AC15" i="42" s="1"/>
  <c r="AC16" i="42" s="1"/>
  <c r="AD244" i="39"/>
  <c r="AB18" i="42" s="1"/>
  <c r="AB25" i="42" s="1"/>
  <c r="AD242" i="39"/>
  <c r="AC246" i="35"/>
  <c r="AC448" i="35" s="1"/>
  <c r="AI469" i="10"/>
  <c r="AI474" i="10" s="1"/>
  <c r="AH468" i="10"/>
  <c r="AC435" i="35"/>
  <c r="AC436" i="35" s="1"/>
  <c r="AK479" i="10"/>
  <c r="AE476" i="10"/>
  <c r="AD242" i="35"/>
  <c r="AB448" i="35"/>
  <c r="AE240" i="35"/>
  <c r="AC15" i="38" s="1"/>
  <c r="AC16" i="38" s="1"/>
  <c r="AF32" i="41"/>
  <c r="AF34" i="41" s="1"/>
  <c r="AF20" i="41"/>
  <c r="AG19" i="41"/>
  <c r="AD244" i="35"/>
  <c r="AB18" i="38" s="1"/>
  <c r="AB444" i="35"/>
  <c r="AB445" i="35"/>
  <c r="AE162" i="39"/>
  <c r="AE192" i="39" s="1"/>
  <c r="AI236" i="35"/>
  <c r="AI236" i="39"/>
  <c r="AJ39" i="35"/>
  <c r="AI90" i="35"/>
  <c r="AJ39" i="39"/>
  <c r="AI90" i="39"/>
  <c r="AF54" i="37"/>
  <c r="AE141" i="37"/>
  <c r="AE146" i="37" s="1"/>
  <c r="AE175" i="37"/>
  <c r="AE179" i="37" s="1"/>
  <c r="AE107" i="37"/>
  <c r="AE111" i="37" s="1"/>
  <c r="AE58" i="37"/>
  <c r="AG19" i="37"/>
  <c r="AF20" i="37"/>
  <c r="AE140" i="41"/>
  <c r="AE145" i="41" s="1"/>
  <c r="AE58" i="41"/>
  <c r="AE173" i="41"/>
  <c r="AE177" i="41" s="1"/>
  <c r="AE107" i="41"/>
  <c r="AE111" i="41" s="1"/>
  <c r="AF54" i="41"/>
  <c r="AE148" i="39"/>
  <c r="AE178" i="39" s="1"/>
  <c r="AE153" i="39"/>
  <c r="AE183" i="39" s="1"/>
  <c r="AE144" i="39"/>
  <c r="AE174" i="39" s="1"/>
  <c r="AE141" i="39"/>
  <c r="AE171" i="39" s="1"/>
  <c r="AE161" i="39"/>
  <c r="AE191" i="39" s="1"/>
  <c r="AH126" i="39"/>
  <c r="AH126" i="35"/>
  <c r="AH130" i="35"/>
  <c r="AH130" i="39"/>
  <c r="AH111" i="39"/>
  <c r="AH111" i="35"/>
  <c r="AH227" i="39"/>
  <c r="AH227" i="35"/>
  <c r="AH112" i="39"/>
  <c r="AH112" i="35"/>
  <c r="AH127" i="39"/>
  <c r="AH127" i="35"/>
  <c r="AH113" i="39"/>
  <c r="AH113" i="35"/>
  <c r="AG251" i="35"/>
  <c r="AE72" i="38" s="1"/>
  <c r="AG249" i="39"/>
  <c r="AG428" i="39"/>
  <c r="AG433" i="39" s="1"/>
  <c r="AG232" i="39"/>
  <c r="AB46" i="9"/>
  <c r="AB18" i="9" s="1"/>
  <c r="AH120" i="39"/>
  <c r="AH120" i="35"/>
  <c r="AF339" i="39"/>
  <c r="AF254" i="39"/>
  <c r="AF340" i="39"/>
  <c r="AD70" i="42"/>
  <c r="AD74" i="42" s="1"/>
  <c r="AH121" i="39"/>
  <c r="AH121" i="35"/>
  <c r="AH231" i="39"/>
  <c r="AH231" i="35"/>
  <c r="AH123" i="39"/>
  <c r="AH123" i="35"/>
  <c r="AH119" i="35"/>
  <c r="AH119" i="39"/>
  <c r="AH114" i="39"/>
  <c r="AH114" i="35"/>
  <c r="AG252" i="35"/>
  <c r="AE73" i="38" s="1"/>
  <c r="AG251" i="39"/>
  <c r="AE72" i="42" s="1"/>
  <c r="AG232" i="35"/>
  <c r="AG249" i="35"/>
  <c r="AG428" i="35"/>
  <c r="AG433" i="35" s="1"/>
  <c r="AH105" i="39"/>
  <c r="AH105" i="35"/>
  <c r="AH116" i="39"/>
  <c r="AH116" i="35"/>
  <c r="AH106" i="39"/>
  <c r="AH106" i="35"/>
  <c r="AG201" i="35"/>
  <c r="AG252" i="39"/>
  <c r="AE73" i="42" s="1"/>
  <c r="AG250" i="35"/>
  <c r="AE71" i="38" s="1"/>
  <c r="AH124" i="39"/>
  <c r="AH124" i="35"/>
  <c r="AH117" i="39"/>
  <c r="AH117" i="35"/>
  <c r="AH128" i="39"/>
  <c r="AH128" i="35"/>
  <c r="AE429" i="35"/>
  <c r="AE427" i="35" s="1"/>
  <c r="AE341" i="35"/>
  <c r="AE431" i="35"/>
  <c r="AH229" i="39"/>
  <c r="AH229" i="35"/>
  <c r="AH110" i="39"/>
  <c r="AH110" i="35"/>
  <c r="AH230" i="39"/>
  <c r="AH230" i="35"/>
  <c r="AT125" i="39"/>
  <c r="AT125" i="35"/>
  <c r="AH109" i="39"/>
  <c r="AH109" i="35"/>
  <c r="AH107" i="39"/>
  <c r="AH107" i="35"/>
  <c r="AH225" i="39"/>
  <c r="AH225" i="35"/>
  <c r="AH228" i="39"/>
  <c r="AH228" i="35"/>
  <c r="AH226" i="39"/>
  <c r="AH226" i="35"/>
  <c r="AH118" i="39"/>
  <c r="AH118" i="35"/>
  <c r="AH131" i="39"/>
  <c r="AH131" i="35"/>
  <c r="AH132" i="39"/>
  <c r="AH132" i="35"/>
  <c r="AF339" i="35"/>
  <c r="AF254" i="35"/>
  <c r="AD70" i="38"/>
  <c r="AD74" i="38" s="1"/>
  <c r="AF340" i="35"/>
  <c r="AG201" i="39"/>
  <c r="AE429" i="39"/>
  <c r="AE427" i="39" s="1"/>
  <c r="AE431" i="39"/>
  <c r="AE341" i="39"/>
  <c r="AG250" i="39"/>
  <c r="AE71" i="42" s="1"/>
  <c r="AE167" i="39"/>
  <c r="AE197" i="39" s="1"/>
  <c r="AE163" i="39"/>
  <c r="AE193" i="39" s="1"/>
  <c r="AE165" i="39"/>
  <c r="AE195" i="39" s="1"/>
  <c r="AE166" i="39"/>
  <c r="AE196" i="39" s="1"/>
  <c r="AA19" i="42"/>
  <c r="AA12" i="42" s="1"/>
  <c r="AD200" i="35"/>
  <c r="AE156" i="39"/>
  <c r="AE186" i="39" s="1"/>
  <c r="AE160" i="39"/>
  <c r="AE190" i="39" s="1"/>
  <c r="AE140" i="39"/>
  <c r="AE170" i="39" s="1"/>
  <c r="AE142" i="39"/>
  <c r="AE172" i="39" s="1"/>
  <c r="AE151" i="39"/>
  <c r="AE181" i="39" s="1"/>
  <c r="AA19" i="38"/>
  <c r="AG14" i="43"/>
  <c r="AG15" i="43" s="1"/>
  <c r="BC442" i="35"/>
  <c r="BC442" i="39"/>
  <c r="AD90" i="42"/>
  <c r="AF103" i="35"/>
  <c r="AF163" i="35" s="1"/>
  <c r="AF193" i="35" s="1"/>
  <c r="AE158" i="39"/>
  <c r="AE188" i="39" s="1"/>
  <c r="AE159" i="39"/>
  <c r="AE189" i="39" s="1"/>
  <c r="AE145" i="39"/>
  <c r="AE175" i="39" s="1"/>
  <c r="AG14" i="44"/>
  <c r="AG15" i="44" s="1"/>
  <c r="AD90" i="38"/>
  <c r="AE147" i="39"/>
  <c r="AE177" i="39" s="1"/>
  <c r="AE146" i="39"/>
  <c r="AE176" i="39" s="1"/>
  <c r="AE154" i="39"/>
  <c r="AE184" i="39" s="1"/>
  <c r="AA95" i="38"/>
  <c r="AA97" i="38" s="1"/>
  <c r="AA62" i="37" s="1"/>
  <c r="AY313" i="39"/>
  <c r="AE155" i="39"/>
  <c r="AE185" i="39" s="1"/>
  <c r="AE149" i="39"/>
  <c r="AE179" i="39" s="1"/>
  <c r="AD318" i="35"/>
  <c r="AD319" i="35"/>
  <c r="AD320" i="35"/>
  <c r="AE266" i="39"/>
  <c r="AE266" i="35"/>
  <c r="AE314" i="39"/>
  <c r="AE314" i="35"/>
  <c r="AD9" i="38"/>
  <c r="AD9" i="42"/>
  <c r="AD319" i="39"/>
  <c r="AD318" i="39"/>
  <c r="AD320" i="39"/>
  <c r="AE18" i="43"/>
  <c r="AE25" i="43"/>
  <c r="AE22" i="43"/>
  <c r="AE20" i="43"/>
  <c r="AE24" i="43"/>
  <c r="AE23" i="43"/>
  <c r="AE19" i="43"/>
  <c r="AE21" i="43"/>
  <c r="AD269" i="35"/>
  <c r="AB24" i="38" s="1"/>
  <c r="AD270" i="35"/>
  <c r="AB26" i="38" s="1"/>
  <c r="AD281" i="35"/>
  <c r="AB37" i="38" s="1"/>
  <c r="AD280" i="35"/>
  <c r="AB33" i="38" s="1"/>
  <c r="AF151" i="39"/>
  <c r="AF181" i="39" s="1"/>
  <c r="AF154" i="39"/>
  <c r="AF184" i="39" s="1"/>
  <c r="AF161" i="39"/>
  <c r="AF191" i="39" s="1"/>
  <c r="AF145" i="39"/>
  <c r="AF175" i="39" s="1"/>
  <c r="AF146" i="39"/>
  <c r="AF176" i="39" s="1"/>
  <c r="AF147" i="39"/>
  <c r="AF177" i="39" s="1"/>
  <c r="AF149" i="39"/>
  <c r="AF179" i="39" s="1"/>
  <c r="AF158" i="39"/>
  <c r="AF188" i="39" s="1"/>
  <c r="AF152" i="39"/>
  <c r="AF182" i="39" s="1"/>
  <c r="AF148" i="39"/>
  <c r="AF178" i="39" s="1"/>
  <c r="AF162" i="39"/>
  <c r="AF192" i="39" s="1"/>
  <c r="AF141" i="39"/>
  <c r="AF171" i="39" s="1"/>
  <c r="AF140" i="39"/>
  <c r="AF170" i="39" s="1"/>
  <c r="AF159" i="39"/>
  <c r="AF189" i="39" s="1"/>
  <c r="AF167" i="39"/>
  <c r="AF197" i="39" s="1"/>
  <c r="AF156" i="39"/>
  <c r="AF186" i="39" s="1"/>
  <c r="AF142" i="39"/>
  <c r="AF172" i="39" s="1"/>
  <c r="AF165" i="39"/>
  <c r="AF195" i="39" s="1"/>
  <c r="AF160" i="39"/>
  <c r="AF190" i="39" s="1"/>
  <c r="AF144" i="39"/>
  <c r="AF174" i="39" s="1"/>
  <c r="AF153" i="39"/>
  <c r="AF183" i="39" s="1"/>
  <c r="AF163" i="39"/>
  <c r="AF193" i="39" s="1"/>
  <c r="AF166" i="39"/>
  <c r="AF196" i="39" s="1"/>
  <c r="AF155" i="39"/>
  <c r="AF185" i="39" s="1"/>
  <c r="AE23" i="44"/>
  <c r="AE21" i="44"/>
  <c r="AE22" i="44"/>
  <c r="AE20" i="44"/>
  <c r="AE18" i="44"/>
  <c r="AE25" i="44"/>
  <c r="AE24" i="44"/>
  <c r="AE19" i="44"/>
  <c r="AD280" i="39"/>
  <c r="AB33" i="42" s="1"/>
  <c r="AD281" i="39"/>
  <c r="AB37" i="42" s="1"/>
  <c r="AD269" i="39"/>
  <c r="AB24" i="42" s="1"/>
  <c r="AD270" i="39"/>
  <c r="AB26" i="42" s="1"/>
  <c r="AE200" i="35"/>
  <c r="AI223" i="35"/>
  <c r="AI223" i="39"/>
  <c r="BD95" i="39"/>
  <c r="BD93" i="39"/>
  <c r="BF51" i="39"/>
  <c r="BE71" i="39"/>
  <c r="BE91" i="39"/>
  <c r="BB432" i="39" s="1"/>
  <c r="BG58" i="39"/>
  <c r="BH387" i="39" s="1"/>
  <c r="BH56" i="39"/>
  <c r="BG57" i="39"/>
  <c r="BH386" i="39" s="1"/>
  <c r="BF70" i="39"/>
  <c r="BF71" i="39" s="1"/>
  <c r="BF60" i="39"/>
  <c r="BF62" i="39" s="1"/>
  <c r="BG85" i="39"/>
  <c r="BH391" i="39" s="1"/>
  <c r="BH80" i="39"/>
  <c r="BE61" i="39"/>
  <c r="BF86" i="39"/>
  <c r="BF94" i="39"/>
  <c r="BG67" i="39"/>
  <c r="BH388" i="39" s="1"/>
  <c r="BH66" i="39"/>
  <c r="BG68" i="39"/>
  <c r="BH389" i="39" s="1"/>
  <c r="BG83" i="39"/>
  <c r="BH390" i="39" s="1"/>
  <c r="BG82" i="39"/>
  <c r="BG87" i="39" s="1"/>
  <c r="BH79" i="39"/>
  <c r="BG47" i="39"/>
  <c r="BG52" i="39" s="1"/>
  <c r="BG48" i="39"/>
  <c r="BH384" i="39" s="1"/>
  <c r="BH77" i="39"/>
  <c r="BI76" i="39"/>
  <c r="BH78" i="39"/>
  <c r="BD265" i="39"/>
  <c r="BA102" i="39"/>
  <c r="BH43" i="39"/>
  <c r="BI45" i="39" s="1"/>
  <c r="BH42" i="39"/>
  <c r="BI44" i="39" s="1"/>
  <c r="BI41" i="39"/>
  <c r="BF84" i="39"/>
  <c r="BF92" i="39"/>
  <c r="BA222" i="39"/>
  <c r="BG50" i="39"/>
  <c r="BH385" i="39" s="1"/>
  <c r="BF49" i="39"/>
  <c r="AZ102" i="35"/>
  <c r="AX22" i="42"/>
  <c r="AW8" i="42"/>
  <c r="BD91" i="35"/>
  <c r="BA432" i="35" s="1"/>
  <c r="BC93" i="35"/>
  <c r="BE51" i="35"/>
  <c r="BC95" i="35"/>
  <c r="BE49" i="35"/>
  <c r="AX8" i="38"/>
  <c r="BG76" i="35"/>
  <c r="BF78" i="35"/>
  <c r="BF77" i="35"/>
  <c r="BD87" i="35"/>
  <c r="BD61" i="35"/>
  <c r="BB222" i="35"/>
  <c r="BF79" i="35"/>
  <c r="BE82" i="35"/>
  <c r="BE83" i="35"/>
  <c r="BF390" i="35" s="1"/>
  <c r="AY22" i="38"/>
  <c r="BB268" i="35"/>
  <c r="BD72" i="35"/>
  <c r="BE85" i="35"/>
  <c r="BF391" i="35" s="1"/>
  <c r="BF80" i="35"/>
  <c r="BF68" i="35"/>
  <c r="BG389" i="35" s="1"/>
  <c r="BG66" i="35"/>
  <c r="BF67" i="35"/>
  <c r="BG388" i="35" s="1"/>
  <c r="BD86" i="35"/>
  <c r="BD94" i="35"/>
  <c r="BE70" i="35"/>
  <c r="BE72" i="35" s="1"/>
  <c r="BE60" i="35"/>
  <c r="BE62" i="35" s="1"/>
  <c r="BA265" i="35"/>
  <c r="BF48" i="35"/>
  <c r="BG384" i="35" s="1"/>
  <c r="BF47" i="35"/>
  <c r="BF52" i="35" s="1"/>
  <c r="AZ313" i="35"/>
  <c r="BG43" i="35"/>
  <c r="BH45" i="35" s="1"/>
  <c r="BG42" i="35"/>
  <c r="BH44" i="35" s="1"/>
  <c r="BH41" i="35"/>
  <c r="BF50" i="35"/>
  <c r="BG385" i="35" s="1"/>
  <c r="BG56" i="35"/>
  <c r="BF58" i="35"/>
  <c r="BG387" i="35" s="1"/>
  <c r="BF57" i="35"/>
  <c r="BG386" i="35" s="1"/>
  <c r="BD92" i="35"/>
  <c r="BD84" i="35"/>
  <c r="AD202" i="3"/>
  <c r="AD201" i="3" s="1"/>
  <c r="AE200" i="3" s="1"/>
  <c r="AJ271" i="10"/>
  <c r="AJ149" i="10"/>
  <c r="AJ267" i="10"/>
  <c r="AI292" i="10"/>
  <c r="AF89" i="9" s="1"/>
  <c r="AJ266" i="10"/>
  <c r="AJ144" i="10"/>
  <c r="AJ153" i="10"/>
  <c r="AJ136" i="10"/>
  <c r="AJ148" i="10"/>
  <c r="AJ161" i="10"/>
  <c r="AJ151" i="10"/>
  <c r="AJ146" i="10"/>
  <c r="AV155" i="10"/>
  <c r="AJ162" i="10"/>
  <c r="AJ140" i="10"/>
  <c r="AJ154" i="10"/>
  <c r="AJ150" i="10"/>
  <c r="AJ142" i="10"/>
  <c r="AJ156" i="10"/>
  <c r="AJ147" i="10"/>
  <c r="AJ160" i="10"/>
  <c r="AJ137" i="10"/>
  <c r="AJ157" i="10"/>
  <c r="AJ270" i="10"/>
  <c r="AJ141" i="10"/>
  <c r="AK276" i="10"/>
  <c r="AI293" i="10"/>
  <c r="AF90" i="9" s="1"/>
  <c r="AJ268" i="10"/>
  <c r="AJ139" i="10"/>
  <c r="AJ135" i="10"/>
  <c r="AI231" i="10"/>
  <c r="AJ143" i="10"/>
  <c r="AJ158" i="10"/>
  <c r="AQ84" i="10"/>
  <c r="AQ83" i="10"/>
  <c r="AE22" i="6"/>
  <c r="AH15" i="1"/>
  <c r="AE18" i="6"/>
  <c r="AE24" i="6"/>
  <c r="AE21" i="6"/>
  <c r="AE20" i="6"/>
  <c r="AE19" i="6"/>
  <c r="AE23" i="6"/>
  <c r="AF15" i="6"/>
  <c r="AF23" i="6" s="1"/>
  <c r="AE20" i="1"/>
  <c r="AG103" i="35" s="1"/>
  <c r="AD108" i="9"/>
  <c r="S415" i="10"/>
  <c r="AD58" i="3"/>
  <c r="AD62" i="3" s="1"/>
  <c r="AC145" i="3"/>
  <c r="AC150" i="3" s="1"/>
  <c r="AC111" i="3"/>
  <c r="AC115" i="3" s="1"/>
  <c r="AC179" i="3"/>
  <c r="AC183" i="3" s="1"/>
  <c r="AO57" i="10"/>
  <c r="AI25" i="3"/>
  <c r="AD483" i="10"/>
  <c r="AD486" i="10"/>
  <c r="AP78" i="10"/>
  <c r="AI26" i="3"/>
  <c r="AN99" i="10"/>
  <c r="AG383" i="10"/>
  <c r="AP68" i="10"/>
  <c r="AO55" i="10"/>
  <c r="AO58" i="10"/>
  <c r="AO100" i="10"/>
  <c r="AO92" i="10"/>
  <c r="AJ310" i="10"/>
  <c r="AG15" i="9" s="1"/>
  <c r="AO97" i="10"/>
  <c r="AL473" i="10" s="1"/>
  <c r="AS62" i="10"/>
  <c r="AR64" i="10"/>
  <c r="AR63" i="10"/>
  <c r="AQ66" i="10"/>
  <c r="AQ68" i="10" s="1"/>
  <c r="AP56" i="10"/>
  <c r="AP91" i="10"/>
  <c r="AR117" i="10" s="1"/>
  <c r="AO93" i="10"/>
  <c r="AP53" i="10"/>
  <c r="AP54" i="10"/>
  <c r="AQ76" i="10"/>
  <c r="AQ78" i="10" s="1"/>
  <c r="AJ265" i="10"/>
  <c r="AI272" i="10"/>
  <c r="AI470" i="10" s="1"/>
  <c r="AI481" i="10" s="1"/>
  <c r="AI291" i="10"/>
  <c r="AS72" i="10"/>
  <c r="AR73" i="10"/>
  <c r="AR74" i="10"/>
  <c r="AN101" i="10"/>
  <c r="AP88" i="10"/>
  <c r="AP93" i="10" s="1"/>
  <c r="AP89" i="10"/>
  <c r="AR116" i="10" s="1"/>
  <c r="AJ269" i="10"/>
  <c r="AI294" i="10"/>
  <c r="AF91" i="9" s="1"/>
  <c r="AR82" i="10"/>
  <c r="AO90" i="10"/>
  <c r="AO98" i="10"/>
  <c r="AH381" i="10"/>
  <c r="AH382" i="10"/>
  <c r="AE88" i="9"/>
  <c r="AE92" i="9" s="1"/>
  <c r="AH296" i="10"/>
  <c r="AH472" i="10" s="1"/>
  <c r="AR47" i="10"/>
  <c r="AQ48" i="10"/>
  <c r="AR50" i="10" s="1"/>
  <c r="AQ49" i="10"/>
  <c r="AR51" i="10" s="1"/>
  <c r="AF45" i="10"/>
  <c r="AE96" i="10"/>
  <c r="AE361" i="10"/>
  <c r="AE362" i="10"/>
  <c r="AE360" i="10"/>
  <c r="O50" i="2"/>
  <c r="AG280" i="10"/>
  <c r="AH279" i="10"/>
  <c r="AF37" i="1"/>
  <c r="AF25" i="1" s="1"/>
  <c r="AG31" i="1"/>
  <c r="AF356" i="10"/>
  <c r="AF286" i="10"/>
  <c r="AF477" i="10" s="1"/>
  <c r="AF10" i="9"/>
  <c r="AE29" i="1"/>
  <c r="AD35" i="1"/>
  <c r="AD23" i="1" s="1"/>
  <c r="AI355" i="10"/>
  <c r="AF28" i="1"/>
  <c r="AE34" i="1"/>
  <c r="AE22" i="1" s="1"/>
  <c r="AI14" i="6"/>
  <c r="AE27" i="1"/>
  <c r="AD33" i="1"/>
  <c r="AD21" i="1" s="1"/>
  <c r="AG426" i="10" s="1"/>
  <c r="AG24" i="3"/>
  <c r="AH23" i="3"/>
  <c r="AI255" i="10"/>
  <c r="AJ254" i="10"/>
  <c r="AD11" i="9"/>
  <c r="AE36" i="1"/>
  <c r="AE24" i="1" s="1"/>
  <c r="AF30" i="1"/>
  <c r="AA16" i="2" l="1"/>
  <c r="AA77" i="9" s="1"/>
  <c r="AA63" i="9"/>
  <c r="AA66" i="9" s="1"/>
  <c r="AA68" i="9" s="1"/>
  <c r="AE457" i="10"/>
  <c r="AB65" i="9" s="1"/>
  <c r="AB60" i="9"/>
  <c r="AC58" i="9"/>
  <c r="AB61" i="9"/>
  <c r="AC59" i="9"/>
  <c r="AC57" i="9"/>
  <c r="AC62" i="9"/>
  <c r="AB56" i="9"/>
  <c r="AE452" i="10"/>
  <c r="AG239" i="35"/>
  <c r="AE14" i="38" s="1"/>
  <c r="AI425" i="10"/>
  <c r="AE36" i="3" s="1"/>
  <c r="AG239" i="39"/>
  <c r="AE14" i="42" s="1"/>
  <c r="AB44" i="9"/>
  <c r="AB48" i="9" s="1"/>
  <c r="AE396" i="10" s="1"/>
  <c r="AE39" i="9"/>
  <c r="AF282" i="10"/>
  <c r="AF284" i="10" s="1"/>
  <c r="AF288" i="10" s="1"/>
  <c r="AC40" i="9"/>
  <c r="AC41" i="9"/>
  <c r="AG281" i="10"/>
  <c r="AA50" i="9"/>
  <c r="AD396" i="10"/>
  <c r="AD375" i="10" s="1"/>
  <c r="AA221" i="3"/>
  <c r="AA219" i="3"/>
  <c r="AB218" i="3" s="1"/>
  <c r="AB221" i="3" s="1"/>
  <c r="AB219" i="3" s="1"/>
  <c r="AC218" i="3" s="1"/>
  <c r="AN199" i="37"/>
  <c r="AN198" i="37"/>
  <c r="AN197" i="37" s="1"/>
  <c r="AO196" i="37" s="1"/>
  <c r="AM195" i="41"/>
  <c r="AM196" i="41"/>
  <c r="AQ234" i="37"/>
  <c r="AQ235" i="37"/>
  <c r="AQ233" i="37"/>
  <c r="AR232" i="37" s="1"/>
  <c r="AO230" i="41"/>
  <c r="AP229" i="41" s="1"/>
  <c r="AQ215" i="37"/>
  <c r="AR214" i="37" s="1"/>
  <c r="AD238" i="3"/>
  <c r="AD239" i="3"/>
  <c r="AS212" i="41"/>
  <c r="AT211" i="41" s="1"/>
  <c r="W95" i="42"/>
  <c r="W97" i="42" s="1"/>
  <c r="W62" i="41" s="1"/>
  <c r="W372" i="39"/>
  <c r="O118" i="2"/>
  <c r="N52" i="2"/>
  <c r="F187" i="2"/>
  <c r="I119" i="2"/>
  <c r="N187" i="2"/>
  <c r="D119" i="2"/>
  <c r="L52" i="2"/>
  <c r="E52" i="2"/>
  <c r="I52" i="2"/>
  <c r="I187" i="2"/>
  <c r="F119" i="2"/>
  <c r="D187" i="2"/>
  <c r="N119" i="2"/>
  <c r="D52" i="2"/>
  <c r="L119" i="2"/>
  <c r="J187" i="2"/>
  <c r="H52" i="2"/>
  <c r="J119" i="2"/>
  <c r="M119" i="2"/>
  <c r="L187" i="2"/>
  <c r="M187" i="2"/>
  <c r="K187" i="2"/>
  <c r="G52" i="2"/>
  <c r="G119" i="2"/>
  <c r="K52" i="2"/>
  <c r="K119" i="2"/>
  <c r="F52" i="2"/>
  <c r="G187" i="2"/>
  <c r="M52" i="2"/>
  <c r="J52" i="2"/>
  <c r="E187" i="2"/>
  <c r="H187" i="2"/>
  <c r="H119" i="2"/>
  <c r="E119" i="2"/>
  <c r="D37" i="5"/>
  <c r="H38" i="5"/>
  <c r="F38" i="5"/>
  <c r="O186" i="2"/>
  <c r="T113" i="9"/>
  <c r="AC447" i="39"/>
  <c r="AD246" i="39"/>
  <c r="AD444" i="39" s="1"/>
  <c r="AC444" i="39"/>
  <c r="AC445" i="39"/>
  <c r="AE242" i="39"/>
  <c r="AF240" i="39"/>
  <c r="AD15" i="42" s="1"/>
  <c r="AD16" i="42" s="1"/>
  <c r="AE244" i="39"/>
  <c r="AC18" i="42" s="1"/>
  <c r="AC25" i="42" s="1"/>
  <c r="AD435" i="39"/>
  <c r="AD436" i="39" s="1"/>
  <c r="AC447" i="35"/>
  <c r="AC444" i="35"/>
  <c r="AC445" i="35"/>
  <c r="AI480" i="10"/>
  <c r="AJ469" i="10"/>
  <c r="AJ474" i="10" s="1"/>
  <c r="AI468" i="10"/>
  <c r="AL479" i="10"/>
  <c r="AE242" i="35"/>
  <c r="AE244" i="35"/>
  <c r="AC18" i="38" s="1"/>
  <c r="AC25" i="38" s="1"/>
  <c r="AF240" i="35"/>
  <c r="AD15" i="38" s="1"/>
  <c r="AD16" i="38" s="1"/>
  <c r="AF476" i="10"/>
  <c r="AG32" i="37"/>
  <c r="AG34" i="37" s="1"/>
  <c r="AD435" i="35"/>
  <c r="AD436" i="35" s="1"/>
  <c r="AG32" i="41"/>
  <c r="AG34" i="41" s="1"/>
  <c r="AH19" i="41"/>
  <c r="AG20" i="41"/>
  <c r="AD246" i="35"/>
  <c r="AD447" i="35" s="1"/>
  <c r="AJ236" i="35"/>
  <c r="AJ236" i="39"/>
  <c r="AF162" i="35"/>
  <c r="AF192" i="35" s="1"/>
  <c r="AH19" i="37"/>
  <c r="AG20" i="37"/>
  <c r="AF154" i="35"/>
  <c r="AF184" i="35" s="1"/>
  <c r="AJ90" i="39"/>
  <c r="AK39" i="39"/>
  <c r="AJ90" i="35"/>
  <c r="AK39" i="35"/>
  <c r="AG54" i="37"/>
  <c r="AF175" i="37"/>
  <c r="AF179" i="37" s="1"/>
  <c r="AF107" i="37"/>
  <c r="AF111" i="37" s="1"/>
  <c r="AF58" i="37"/>
  <c r="AF141" i="37"/>
  <c r="AF146" i="37" s="1"/>
  <c r="AG54" i="41"/>
  <c r="AF107" i="41"/>
  <c r="AF111" i="41" s="1"/>
  <c r="AF173" i="41"/>
  <c r="AF177" i="41" s="1"/>
  <c r="AF140" i="41"/>
  <c r="AF145" i="41" s="1"/>
  <c r="AF58" i="41"/>
  <c r="AF156" i="35"/>
  <c r="AF186" i="35" s="1"/>
  <c r="AH250" i="39"/>
  <c r="AF71" i="42" s="1"/>
  <c r="AF160" i="35"/>
  <c r="AF190" i="35" s="1"/>
  <c r="AI123" i="39"/>
  <c r="AI123" i="35"/>
  <c r="AI132" i="39"/>
  <c r="AI132" i="35"/>
  <c r="AH251" i="35"/>
  <c r="AF72" i="38" s="1"/>
  <c r="AI229" i="39"/>
  <c r="AI229" i="35"/>
  <c r="AI109" i="35"/>
  <c r="AI109" i="39"/>
  <c r="AI130" i="39"/>
  <c r="AI130" i="35"/>
  <c r="AU125" i="39"/>
  <c r="AU125" i="35"/>
  <c r="AI226" i="39"/>
  <c r="AI226" i="35"/>
  <c r="AF149" i="35"/>
  <c r="AF179" i="35" s="1"/>
  <c r="AH251" i="39"/>
  <c r="AF72" i="42" s="1"/>
  <c r="AH201" i="35"/>
  <c r="AI228" i="39"/>
  <c r="AI228" i="35"/>
  <c r="AI117" i="39"/>
  <c r="AI117" i="35"/>
  <c r="AI116" i="39"/>
  <c r="AI116" i="35"/>
  <c r="AF152" i="35"/>
  <c r="AF182" i="35" s="1"/>
  <c r="AF159" i="35"/>
  <c r="AF189" i="35" s="1"/>
  <c r="AH428" i="35"/>
  <c r="AH433" i="35" s="1"/>
  <c r="AH249" i="35"/>
  <c r="AH232" i="35"/>
  <c r="AH201" i="39"/>
  <c r="AI127" i="39"/>
  <c r="AI127" i="35"/>
  <c r="AI105" i="39"/>
  <c r="AI105" i="35"/>
  <c r="AI114" i="39"/>
  <c r="AI114" i="35"/>
  <c r="AI126" i="39"/>
  <c r="AI126" i="35"/>
  <c r="AI227" i="39"/>
  <c r="AI227" i="35"/>
  <c r="AH252" i="35"/>
  <c r="AF73" i="38" s="1"/>
  <c r="AI112" i="39"/>
  <c r="AI112" i="35"/>
  <c r="AH252" i="39"/>
  <c r="AF73" i="42" s="1"/>
  <c r="AG340" i="35"/>
  <c r="AE70" i="38"/>
  <c r="AE74" i="38" s="1"/>
  <c r="AG254" i="35"/>
  <c r="AG339" i="35"/>
  <c r="AI128" i="39"/>
  <c r="AI128" i="35"/>
  <c r="AI111" i="35"/>
  <c r="AI111" i="39"/>
  <c r="AI120" i="35"/>
  <c r="AI120" i="39"/>
  <c r="AI118" i="35"/>
  <c r="AI118" i="39"/>
  <c r="AI231" i="39"/>
  <c r="AI231" i="35"/>
  <c r="AF155" i="35"/>
  <c r="AF185" i="35" s="1"/>
  <c r="AF165" i="35"/>
  <c r="AF195" i="35" s="1"/>
  <c r="AF431" i="35"/>
  <c r="AF341" i="35"/>
  <c r="AF429" i="35"/>
  <c r="AF427" i="35" s="1"/>
  <c r="AF429" i="39"/>
  <c r="AF427" i="39" s="1"/>
  <c r="AF431" i="39"/>
  <c r="AF341" i="39"/>
  <c r="AG340" i="39"/>
  <c r="AG339" i="39"/>
  <c r="AG254" i="39"/>
  <c r="AE70" i="42"/>
  <c r="AE74" i="42" s="1"/>
  <c r="AI110" i="39"/>
  <c r="AI110" i="35"/>
  <c r="AI107" i="39"/>
  <c r="AI107" i="35"/>
  <c r="AI225" i="39"/>
  <c r="AI225" i="35"/>
  <c r="AI121" i="39"/>
  <c r="AI121" i="35"/>
  <c r="AH249" i="39"/>
  <c r="AH232" i="39"/>
  <c r="AH428" i="39"/>
  <c r="AH433" i="39" s="1"/>
  <c r="AC46" i="9"/>
  <c r="AC18" i="9" s="1"/>
  <c r="AG286" i="10"/>
  <c r="AG477" i="10" s="1"/>
  <c r="AD42" i="9"/>
  <c r="AI131" i="39"/>
  <c r="AI131" i="35"/>
  <c r="AI119" i="39"/>
  <c r="AI119" i="35"/>
  <c r="AF144" i="35"/>
  <c r="AF174" i="35" s="1"/>
  <c r="AF146" i="35"/>
  <c r="AF176" i="35" s="1"/>
  <c r="AI113" i="39"/>
  <c r="AI113" i="35"/>
  <c r="AI230" i="39"/>
  <c r="AI230" i="35"/>
  <c r="AI124" i="39"/>
  <c r="AI124" i="35"/>
  <c r="AI106" i="39"/>
  <c r="AI106" i="35"/>
  <c r="AG103" i="39"/>
  <c r="AG163" i="39" s="1"/>
  <c r="AG193" i="39" s="1"/>
  <c r="AF141" i="35"/>
  <c r="AF171" i="35" s="1"/>
  <c r="AH250" i="35"/>
  <c r="AF71" i="38" s="1"/>
  <c r="AE200" i="39"/>
  <c r="AC354" i="39"/>
  <c r="AC333" i="39" s="1"/>
  <c r="AA12" i="38"/>
  <c r="AC354" i="35"/>
  <c r="AC333" i="35" s="1"/>
  <c r="AF167" i="35"/>
  <c r="AF197" i="35" s="1"/>
  <c r="AF142" i="35"/>
  <c r="AF172" i="35" s="1"/>
  <c r="AF166" i="35"/>
  <c r="AF196" i="35" s="1"/>
  <c r="AZ313" i="39"/>
  <c r="AE90" i="42"/>
  <c r="AF147" i="35"/>
  <c r="AF177" i="35" s="1"/>
  <c r="AF161" i="35"/>
  <c r="AF191" i="35" s="1"/>
  <c r="AF151" i="35"/>
  <c r="AF181" i="35" s="1"/>
  <c r="AB25" i="38"/>
  <c r="AB19" i="38"/>
  <c r="AA375" i="35"/>
  <c r="AA374" i="35"/>
  <c r="AB96" i="38" s="1"/>
  <c r="AH14" i="44"/>
  <c r="AH15" i="44" s="1"/>
  <c r="AH14" i="43"/>
  <c r="AH15" i="43" s="1"/>
  <c r="AE90" i="38"/>
  <c r="AF153" i="35"/>
  <c r="AF183" i="35" s="1"/>
  <c r="AF140" i="35"/>
  <c r="AF170" i="35" s="1"/>
  <c r="AF148" i="35"/>
  <c r="AF178" i="35" s="1"/>
  <c r="AF145" i="35"/>
  <c r="AF175" i="35" s="1"/>
  <c r="AF158" i="35"/>
  <c r="AF188" i="35" s="1"/>
  <c r="AB19" i="42"/>
  <c r="AB12" i="42" s="1"/>
  <c r="AG162" i="35"/>
  <c r="AG192" i="35" s="1"/>
  <c r="AG141" i="35"/>
  <c r="AG171" i="35" s="1"/>
  <c r="AG167" i="35"/>
  <c r="AG197" i="35" s="1"/>
  <c r="AG158" i="35"/>
  <c r="AG188" i="35" s="1"/>
  <c r="AG161" i="35"/>
  <c r="AG191" i="35" s="1"/>
  <c r="AG146" i="35"/>
  <c r="AG176" i="35" s="1"/>
  <c r="AG163" i="35"/>
  <c r="AG193" i="35" s="1"/>
  <c r="AG147" i="35"/>
  <c r="AG177" i="35" s="1"/>
  <c r="AG142" i="35"/>
  <c r="AG172" i="35" s="1"/>
  <c r="AG166" i="35"/>
  <c r="AG196" i="35" s="1"/>
  <c r="AG159" i="35"/>
  <c r="AG189" i="35" s="1"/>
  <c r="AG144" i="35"/>
  <c r="AG174" i="35" s="1"/>
  <c r="AG153" i="35"/>
  <c r="AG183" i="35" s="1"/>
  <c r="AG149" i="35"/>
  <c r="AG179" i="35" s="1"/>
  <c r="AG140" i="35"/>
  <c r="AG170" i="35" s="1"/>
  <c r="AG154" i="35"/>
  <c r="AG184" i="35" s="1"/>
  <c r="AG145" i="35"/>
  <c r="AG175" i="35" s="1"/>
  <c r="AG152" i="35"/>
  <c r="AG182" i="35" s="1"/>
  <c r="AG160" i="35"/>
  <c r="AG190" i="35" s="1"/>
  <c r="AG165" i="35"/>
  <c r="AG195" i="35" s="1"/>
  <c r="AG155" i="35"/>
  <c r="AG185" i="35" s="1"/>
  <c r="AG151" i="35"/>
  <c r="AG181" i="35" s="1"/>
  <c r="AG156" i="35"/>
  <c r="AG186" i="35" s="1"/>
  <c r="AG148" i="35"/>
  <c r="AG178" i="35" s="1"/>
  <c r="AJ223" i="35"/>
  <c r="AJ223" i="39"/>
  <c r="AF24" i="44"/>
  <c r="AF25" i="44"/>
  <c r="AF19" i="44"/>
  <c r="AF22" i="44"/>
  <c r="AF18" i="44"/>
  <c r="AF23" i="44"/>
  <c r="AF21" i="44"/>
  <c r="AF20" i="44"/>
  <c r="AF24" i="43"/>
  <c r="AF21" i="43"/>
  <c r="AF18" i="43"/>
  <c r="AF23" i="43"/>
  <c r="AF19" i="43"/>
  <c r="AF20" i="43"/>
  <c r="AF25" i="43"/>
  <c r="AF22" i="43"/>
  <c r="AE270" i="35"/>
  <c r="AC26" i="38" s="1"/>
  <c r="AE269" i="35"/>
  <c r="AC24" i="38" s="1"/>
  <c r="AE280" i="35"/>
  <c r="AC33" i="38" s="1"/>
  <c r="AE281" i="35"/>
  <c r="AC37" i="38" s="1"/>
  <c r="AE280" i="39"/>
  <c r="AC33" i="42" s="1"/>
  <c r="AE281" i="39"/>
  <c r="AC37" i="42" s="1"/>
  <c r="AE269" i="39"/>
  <c r="AC24" i="42" s="1"/>
  <c r="AE270" i="39"/>
  <c r="AC26" i="42" s="1"/>
  <c r="AF266" i="39"/>
  <c r="AF314" i="39"/>
  <c r="AF266" i="35"/>
  <c r="AF314" i="35"/>
  <c r="AE9" i="38"/>
  <c r="AE9" i="42"/>
  <c r="BF61" i="39"/>
  <c r="AF200" i="39"/>
  <c r="AE319" i="35"/>
  <c r="AE318" i="35"/>
  <c r="AE320" i="35"/>
  <c r="AE319" i="39"/>
  <c r="AE320" i="39"/>
  <c r="AE318" i="39"/>
  <c r="BE93" i="39"/>
  <c r="BG51" i="39"/>
  <c r="BD95" i="35"/>
  <c r="BE95" i="39"/>
  <c r="BB222" i="39"/>
  <c r="BB102" i="39"/>
  <c r="BF91" i="39"/>
  <c r="BC432" i="39" s="1"/>
  <c r="BG60" i="39"/>
  <c r="BG62" i="39" s="1"/>
  <c r="BG94" i="39"/>
  <c r="BG86" i="39"/>
  <c r="BI42" i="39"/>
  <c r="BJ44" i="39" s="1"/>
  <c r="BJ41" i="39"/>
  <c r="BI43" i="39"/>
  <c r="BJ45" i="39" s="1"/>
  <c r="BE265" i="39"/>
  <c r="BF72" i="39"/>
  <c r="BI78" i="39"/>
  <c r="BJ76" i="39"/>
  <c r="BI77" i="39"/>
  <c r="BH82" i="39"/>
  <c r="BH87" i="39" s="1"/>
  <c r="BH83" i="39"/>
  <c r="BI390" i="39" s="1"/>
  <c r="BI79" i="39"/>
  <c r="BH48" i="39"/>
  <c r="BI384" i="39" s="1"/>
  <c r="BH47" i="39"/>
  <c r="BH52" i="39" s="1"/>
  <c r="BG92" i="39"/>
  <c r="BG84" i="39"/>
  <c r="BH68" i="39"/>
  <c r="BI389" i="39" s="1"/>
  <c r="BH67" i="39"/>
  <c r="BI388" i="39" s="1"/>
  <c r="BI66" i="39"/>
  <c r="BH57" i="39"/>
  <c r="BI386" i="39" s="1"/>
  <c r="BI56" i="39"/>
  <c r="BH58" i="39"/>
  <c r="BI387" i="39" s="1"/>
  <c r="BH50" i="39"/>
  <c r="BI385" i="39" s="1"/>
  <c r="BH85" i="39"/>
  <c r="BI391" i="39" s="1"/>
  <c r="BI80" i="39"/>
  <c r="BG49" i="39"/>
  <c r="BG70" i="39"/>
  <c r="BD93" i="35"/>
  <c r="BA102" i="35"/>
  <c r="AX8" i="42"/>
  <c r="AY22" i="42"/>
  <c r="BE71" i="35"/>
  <c r="BE61" i="35"/>
  <c r="BC222" i="35"/>
  <c r="BG50" i="35"/>
  <c r="BH385" i="35" s="1"/>
  <c r="BG67" i="35"/>
  <c r="BH388" i="35" s="1"/>
  <c r="BH66" i="35"/>
  <c r="BG68" i="35"/>
  <c r="BH389" i="35" s="1"/>
  <c r="AZ22" i="38"/>
  <c r="BC268" i="35"/>
  <c r="BE91" i="35"/>
  <c r="BB432" i="35" s="1"/>
  <c r="BG79" i="35"/>
  <c r="BF83" i="35"/>
  <c r="BG390" i="35" s="1"/>
  <c r="BF82" i="35"/>
  <c r="BF87" i="35" s="1"/>
  <c r="BH42" i="35"/>
  <c r="BI44" i="35" s="1"/>
  <c r="BI41" i="35"/>
  <c r="BH43" i="35"/>
  <c r="BI45" i="35" s="1"/>
  <c r="BA313" i="35"/>
  <c r="BF49" i="35"/>
  <c r="BF70" i="35"/>
  <c r="BF71" i="35" s="1"/>
  <c r="AY8" i="38"/>
  <c r="BF60" i="35"/>
  <c r="BF61" i="35" s="1"/>
  <c r="BF51" i="35"/>
  <c r="BE86" i="35"/>
  <c r="BE94" i="35"/>
  <c r="BF85" i="35"/>
  <c r="BG391" i="35" s="1"/>
  <c r="BG80" i="35"/>
  <c r="BH56" i="35"/>
  <c r="BG57" i="35"/>
  <c r="BH386" i="35" s="1"/>
  <c r="BG58" i="35"/>
  <c r="BH387" i="35" s="1"/>
  <c r="BG48" i="35"/>
  <c r="BH384" i="35" s="1"/>
  <c r="BG47" i="35"/>
  <c r="BG52" i="35" s="1"/>
  <c r="BB265" i="35"/>
  <c r="BE84" i="35"/>
  <c r="BE92" i="35"/>
  <c r="BE87" i="35"/>
  <c r="BH76" i="35"/>
  <c r="BG78" i="35"/>
  <c r="BG77" i="35"/>
  <c r="AE202" i="3"/>
  <c r="AE203" i="3"/>
  <c r="AK158" i="10"/>
  <c r="AK157" i="10"/>
  <c r="AK156" i="10"/>
  <c r="AK142" i="10"/>
  <c r="AK146" i="10"/>
  <c r="AK139" i="10"/>
  <c r="AK137" i="10"/>
  <c r="AK140" i="10"/>
  <c r="AK136" i="10"/>
  <c r="AK271" i="10"/>
  <c r="AK143" i="10"/>
  <c r="AK151" i="10"/>
  <c r="AK153" i="10"/>
  <c r="AK160" i="10"/>
  <c r="AK135" i="10"/>
  <c r="AJ231" i="10"/>
  <c r="AW155" i="10"/>
  <c r="AK268" i="10"/>
  <c r="AJ293" i="10"/>
  <c r="AG90" i="9" s="1"/>
  <c r="AK141" i="10"/>
  <c r="AK162" i="10"/>
  <c r="AK267" i="10"/>
  <c r="AK270" i="10"/>
  <c r="AK150" i="10"/>
  <c r="AK161" i="10"/>
  <c r="AK144" i="10"/>
  <c r="AL276" i="10"/>
  <c r="AK147" i="10"/>
  <c r="AK154" i="10"/>
  <c r="AK148" i="10"/>
  <c r="AK266" i="10"/>
  <c r="AJ292" i="10"/>
  <c r="AG89" i="9" s="1"/>
  <c r="AK149" i="10"/>
  <c r="S115" i="9"/>
  <c r="S66" i="3" s="1"/>
  <c r="AR83" i="10"/>
  <c r="AR84" i="10"/>
  <c r="AE108" i="9"/>
  <c r="AI15" i="1"/>
  <c r="AG15" i="6"/>
  <c r="AG21" i="6" s="1"/>
  <c r="AF22" i="6"/>
  <c r="AF19" i="6"/>
  <c r="AF24" i="6"/>
  <c r="AF21" i="6"/>
  <c r="AF25" i="6"/>
  <c r="AF18" i="6"/>
  <c r="AF20" i="1"/>
  <c r="AH103" i="35" s="1"/>
  <c r="AF20" i="6"/>
  <c r="T414" i="10"/>
  <c r="AE58" i="3"/>
  <c r="AE62" i="3" s="1"/>
  <c r="AD145" i="3"/>
  <c r="AD150" i="3" s="1"/>
  <c r="AD179" i="3"/>
  <c r="AD183" i="3" s="1"/>
  <c r="AD111" i="3"/>
  <c r="AD115" i="3" s="1"/>
  <c r="AQ77" i="10"/>
  <c r="AO99" i="10"/>
  <c r="AQ67" i="10"/>
  <c r="AJ25" i="3"/>
  <c r="AJ26" i="3"/>
  <c r="AE483" i="10"/>
  <c r="AE486" i="10"/>
  <c r="AP58" i="10"/>
  <c r="AP57" i="10"/>
  <c r="AH383" i="10"/>
  <c r="AS82" i="10"/>
  <c r="AI381" i="10"/>
  <c r="AI382" i="10"/>
  <c r="AI296" i="10"/>
  <c r="AI472" i="10" s="1"/>
  <c r="AF88" i="9"/>
  <c r="AF92" i="9" s="1"/>
  <c r="AP55" i="10"/>
  <c r="AK310" i="10"/>
  <c r="AH15" i="9" s="1"/>
  <c r="AK269" i="10"/>
  <c r="AJ294" i="10"/>
  <c r="AG91" i="9" s="1"/>
  <c r="AK265" i="10"/>
  <c r="AJ272" i="10"/>
  <c r="AJ470" i="10" s="1"/>
  <c r="AJ481" i="10" s="1"/>
  <c r="AJ291" i="10"/>
  <c r="AR66" i="10"/>
  <c r="AR68" i="10" s="1"/>
  <c r="AP98" i="10"/>
  <c r="AP90" i="10"/>
  <c r="AO101" i="10"/>
  <c r="AQ56" i="10"/>
  <c r="AP97" i="10"/>
  <c r="AM473" i="10" s="1"/>
  <c r="AT62" i="10"/>
  <c r="AS63" i="10"/>
  <c r="AS64" i="10"/>
  <c r="AQ53" i="10"/>
  <c r="AQ54" i="10"/>
  <c r="AQ91" i="10"/>
  <c r="AS117" i="10" s="1"/>
  <c r="AR76" i="10"/>
  <c r="AR77" i="10" s="1"/>
  <c r="AP100" i="10"/>
  <c r="AP92" i="10"/>
  <c r="AR49" i="10"/>
  <c r="AS51" i="10" s="1"/>
  <c r="AR48" i="10"/>
  <c r="AS50" i="10" s="1"/>
  <c r="AS47" i="10"/>
  <c r="AQ88" i="10"/>
  <c r="AQ93" i="10" s="1"/>
  <c r="AQ89" i="10"/>
  <c r="AS116" i="10" s="1"/>
  <c r="AS74" i="10"/>
  <c r="AT72" i="10"/>
  <c r="AS73" i="10"/>
  <c r="AG45" i="10"/>
  <c r="AF96" i="10"/>
  <c r="AJ14" i="6"/>
  <c r="AF29" i="1"/>
  <c r="AE35" i="1"/>
  <c r="AE23" i="1" s="1"/>
  <c r="AE11" i="9"/>
  <c r="O51" i="2"/>
  <c r="AG356" i="10"/>
  <c r="AH280" i="10"/>
  <c r="AG30" i="1"/>
  <c r="AF36" i="1"/>
  <c r="AF24" i="1" s="1"/>
  <c r="AE33" i="1"/>
  <c r="AE21" i="1" s="1"/>
  <c r="AH426" i="10" s="1"/>
  <c r="AF27" i="1"/>
  <c r="AJ355" i="10"/>
  <c r="AH31" i="1"/>
  <c r="AG37" i="1"/>
  <c r="AG25" i="1" s="1"/>
  <c r="AG28" i="1"/>
  <c r="AF34" i="1"/>
  <c r="AF22" i="1" s="1"/>
  <c r="AF362" i="10"/>
  <c r="AF361" i="10"/>
  <c r="AF360" i="10"/>
  <c r="AG10" i="9"/>
  <c r="AI279" i="10"/>
  <c r="AK254" i="10"/>
  <c r="AJ255" i="10"/>
  <c r="AH24" i="3"/>
  <c r="AI23" i="3"/>
  <c r="AE38" i="3" l="1"/>
  <c r="AB16" i="2"/>
  <c r="AB77" i="9" s="1"/>
  <c r="AB63" i="9"/>
  <c r="AB66" i="9" s="1"/>
  <c r="AB68" i="9" s="1"/>
  <c r="AF452" i="10"/>
  <c r="AH239" i="35"/>
  <c r="AF14" i="38" s="1"/>
  <c r="AF457" i="10"/>
  <c r="AC65" i="9" s="1"/>
  <c r="AD62" i="9"/>
  <c r="AD58" i="9"/>
  <c r="AC56" i="9"/>
  <c r="AE59" i="9"/>
  <c r="AD59" i="9"/>
  <c r="AC61" i="9"/>
  <c r="AD57" i="9"/>
  <c r="AC60" i="9"/>
  <c r="AJ425" i="10"/>
  <c r="AH239" i="39"/>
  <c r="AF14" i="42" s="1"/>
  <c r="AC44" i="9"/>
  <c r="AC48" i="9" s="1"/>
  <c r="AG282" i="10"/>
  <c r="AG284" i="10" s="1"/>
  <c r="AG288" i="10" s="1"/>
  <c r="AG486" i="10" s="1"/>
  <c r="AD40" i="9"/>
  <c r="AD41" i="9"/>
  <c r="AH281" i="10"/>
  <c r="AF39" i="9"/>
  <c r="AB220" i="3"/>
  <c r="AC220" i="3"/>
  <c r="AC221" i="3"/>
  <c r="AC219" i="3"/>
  <c r="AD218" i="3" s="1"/>
  <c r="AD221" i="3" s="1"/>
  <c r="AR235" i="37"/>
  <c r="AR234" i="37"/>
  <c r="AM194" i="41"/>
  <c r="AN193" i="41" s="1"/>
  <c r="AO198" i="37"/>
  <c r="AO199" i="37"/>
  <c r="AO197" i="37"/>
  <c r="AP196" i="37" s="1"/>
  <c r="AE201" i="3"/>
  <c r="AF200" i="3" s="1"/>
  <c r="AF203" i="3" s="1"/>
  <c r="AP232" i="41"/>
  <c r="AP231" i="41"/>
  <c r="AD237" i="3"/>
  <c r="AE236" i="3" s="1"/>
  <c r="AR216" i="37"/>
  <c r="AR217" i="37"/>
  <c r="AT213" i="41"/>
  <c r="AT214" i="41"/>
  <c r="AT212" i="41" s="1"/>
  <c r="AU211" i="41" s="1"/>
  <c r="W375" i="39"/>
  <c r="W374" i="39"/>
  <c r="X96" i="42" s="1"/>
  <c r="AA373" i="35"/>
  <c r="AB372" i="35" s="1"/>
  <c r="D53" i="2"/>
  <c r="F188" i="2"/>
  <c r="I120" i="2"/>
  <c r="I53" i="2"/>
  <c r="I188" i="2"/>
  <c r="F120" i="2"/>
  <c r="D188" i="2"/>
  <c r="N120" i="2"/>
  <c r="D120" i="2"/>
  <c r="N53" i="2"/>
  <c r="N188" i="2"/>
  <c r="G53" i="2"/>
  <c r="K188" i="2"/>
  <c r="M120" i="2"/>
  <c r="E188" i="2"/>
  <c r="M188" i="2"/>
  <c r="H53" i="2"/>
  <c r="L53" i="2"/>
  <c r="J53" i="2"/>
  <c r="F53" i="2"/>
  <c r="K120" i="2"/>
  <c r="M53" i="2"/>
  <c r="E53" i="2"/>
  <c r="H188" i="2"/>
  <c r="J120" i="2"/>
  <c r="L188" i="2"/>
  <c r="K53" i="2"/>
  <c r="G120" i="2"/>
  <c r="L120" i="2"/>
  <c r="G188" i="2"/>
  <c r="J188" i="2"/>
  <c r="H120" i="2"/>
  <c r="E120" i="2"/>
  <c r="D38" i="5"/>
  <c r="H39" i="5"/>
  <c r="F39" i="5"/>
  <c r="O187" i="2"/>
  <c r="O119" i="2"/>
  <c r="AD448" i="39"/>
  <c r="AD447" i="39"/>
  <c r="AG240" i="39"/>
  <c r="AE15" i="42" s="1"/>
  <c r="AE16" i="42" s="1"/>
  <c r="AD445" i="39"/>
  <c r="AF244" i="39"/>
  <c r="AD18" i="42" s="1"/>
  <c r="AF242" i="39"/>
  <c r="AE435" i="39"/>
  <c r="AE436" i="39" s="1"/>
  <c r="AE246" i="39"/>
  <c r="AE447" i="39" s="1"/>
  <c r="AJ480" i="10"/>
  <c r="AK469" i="10"/>
  <c r="AK474" i="10" s="1"/>
  <c r="AJ468" i="10"/>
  <c r="AM479" i="10"/>
  <c r="AE246" i="35"/>
  <c r="AE447" i="35" s="1"/>
  <c r="AF242" i="35"/>
  <c r="AE435" i="35"/>
  <c r="AE436" i="35" s="1"/>
  <c r="AF244" i="35"/>
  <c r="AD18" i="38" s="1"/>
  <c r="AG240" i="35"/>
  <c r="AE15" i="38" s="1"/>
  <c r="AE16" i="38" s="1"/>
  <c r="AD46" i="9"/>
  <c r="AD18" i="9" s="1"/>
  <c r="AG476" i="10"/>
  <c r="AH32" i="37"/>
  <c r="AH34" i="37" s="1"/>
  <c r="AD444" i="35"/>
  <c r="AD445" i="35"/>
  <c r="AD448" i="35"/>
  <c r="AH32" i="41"/>
  <c r="AH34" i="41" s="1"/>
  <c r="AH20" i="41"/>
  <c r="AI19" i="41"/>
  <c r="AG156" i="39"/>
  <c r="AG186" i="39" s="1"/>
  <c r="AK236" i="39"/>
  <c r="AK236" i="35"/>
  <c r="AK90" i="35"/>
  <c r="AL39" i="35"/>
  <c r="AL39" i="39"/>
  <c r="AK90" i="39"/>
  <c r="AH20" i="37"/>
  <c r="AI19" i="37"/>
  <c r="AG58" i="37"/>
  <c r="AG107" i="37"/>
  <c r="AG111" i="37" s="1"/>
  <c r="AG141" i="37"/>
  <c r="AG146" i="37" s="1"/>
  <c r="AG175" i="37"/>
  <c r="AG179" i="37" s="1"/>
  <c r="AH54" i="37"/>
  <c r="AG173" i="41"/>
  <c r="AG177" i="41" s="1"/>
  <c r="AG140" i="41"/>
  <c r="AG145" i="41" s="1"/>
  <c r="AH54" i="41"/>
  <c r="AG107" i="41"/>
  <c r="AG111" i="41" s="1"/>
  <c r="AG58" i="41"/>
  <c r="AG165" i="39"/>
  <c r="AG195" i="39" s="1"/>
  <c r="AG154" i="39"/>
  <c r="AG184" i="39" s="1"/>
  <c r="AG151" i="39"/>
  <c r="AG181" i="39" s="1"/>
  <c r="AG142" i="39"/>
  <c r="AG172" i="39" s="1"/>
  <c r="AG166" i="39"/>
  <c r="AG196" i="39" s="1"/>
  <c r="AG149" i="39"/>
  <c r="AG179" i="39" s="1"/>
  <c r="AG161" i="39"/>
  <c r="AG191" i="39" s="1"/>
  <c r="AG147" i="39"/>
  <c r="AG177" i="39" s="1"/>
  <c r="AG153" i="39"/>
  <c r="AG183" i="39" s="1"/>
  <c r="AG159" i="39"/>
  <c r="AG189" i="39" s="1"/>
  <c r="AG162" i="39"/>
  <c r="AG192" i="39" s="1"/>
  <c r="AG167" i="39"/>
  <c r="AG197" i="39" s="1"/>
  <c r="AG145" i="39"/>
  <c r="AG175" i="39" s="1"/>
  <c r="AG140" i="39"/>
  <c r="AG170" i="39" s="1"/>
  <c r="AG160" i="39"/>
  <c r="AG190" i="39" s="1"/>
  <c r="AG158" i="39"/>
  <c r="AG188" i="39" s="1"/>
  <c r="AG155" i="39"/>
  <c r="AG185" i="39" s="1"/>
  <c r="AG152" i="39"/>
  <c r="AG182" i="39" s="1"/>
  <c r="AG148" i="39"/>
  <c r="AG178" i="39" s="1"/>
  <c r="AG141" i="39"/>
  <c r="AG171" i="39" s="1"/>
  <c r="AG144" i="39"/>
  <c r="AG174" i="39" s="1"/>
  <c r="AG146" i="39"/>
  <c r="AG176" i="39" s="1"/>
  <c r="AI250" i="35"/>
  <c r="AG71" i="38" s="1"/>
  <c r="AJ105" i="39"/>
  <c r="AJ105" i="35"/>
  <c r="AI252" i="35"/>
  <c r="AG73" i="38" s="1"/>
  <c r="AF70" i="38"/>
  <c r="AF74" i="38" s="1"/>
  <c r="AH340" i="35"/>
  <c r="AH254" i="35"/>
  <c r="AH339" i="35"/>
  <c r="AJ130" i="39"/>
  <c r="AJ130" i="35"/>
  <c r="AH339" i="39"/>
  <c r="AH340" i="39"/>
  <c r="AH254" i="39"/>
  <c r="AF70" i="42"/>
  <c r="AF74" i="42" s="1"/>
  <c r="AJ124" i="39"/>
  <c r="AJ124" i="35"/>
  <c r="AI201" i="35"/>
  <c r="AI251" i="39"/>
  <c r="AG72" i="42" s="1"/>
  <c r="AJ117" i="39"/>
  <c r="AJ117" i="35"/>
  <c r="AJ111" i="39"/>
  <c r="AJ111" i="35"/>
  <c r="AJ121" i="39"/>
  <c r="AJ121" i="35"/>
  <c r="AJ112" i="39"/>
  <c r="AJ112" i="35"/>
  <c r="AI201" i="39"/>
  <c r="AJ226" i="39"/>
  <c r="AJ226" i="35"/>
  <c r="AJ107" i="39"/>
  <c r="AJ107" i="35"/>
  <c r="AI250" i="39"/>
  <c r="AG71" i="42" s="1"/>
  <c r="AJ229" i="39"/>
  <c r="AJ229" i="35"/>
  <c r="AJ118" i="39"/>
  <c r="AJ118" i="35"/>
  <c r="AJ109" i="39"/>
  <c r="AJ109" i="35"/>
  <c r="AI252" i="39"/>
  <c r="AG73" i="42" s="1"/>
  <c r="AI251" i="35"/>
  <c r="AG72" i="38" s="1"/>
  <c r="AJ123" i="39"/>
  <c r="AJ123" i="35"/>
  <c r="AJ116" i="39"/>
  <c r="AJ116" i="35"/>
  <c r="AJ113" i="39"/>
  <c r="AJ113" i="35"/>
  <c r="AG429" i="39"/>
  <c r="AG427" i="39" s="1"/>
  <c r="AG341" i="39"/>
  <c r="AG431" i="39"/>
  <c r="AJ114" i="39"/>
  <c r="AJ114" i="35"/>
  <c r="AJ228" i="39"/>
  <c r="AJ228" i="35"/>
  <c r="AJ231" i="39"/>
  <c r="AJ231" i="35"/>
  <c r="AJ127" i="39"/>
  <c r="AJ127" i="35"/>
  <c r="AI428" i="35"/>
  <c r="AI433" i="35" s="1"/>
  <c r="AI249" i="35"/>
  <c r="AI232" i="35"/>
  <c r="AI239" i="35" s="1"/>
  <c r="AG14" i="38" s="1"/>
  <c r="AG431" i="35"/>
  <c r="AG429" i="35"/>
  <c r="AG427" i="35" s="1"/>
  <c r="AG341" i="35"/>
  <c r="AJ120" i="39"/>
  <c r="AJ120" i="35"/>
  <c r="AJ110" i="39"/>
  <c r="AJ110" i="35"/>
  <c r="AH286" i="10"/>
  <c r="AH477" i="10" s="1"/>
  <c r="AE42" i="9"/>
  <c r="AJ230" i="39"/>
  <c r="AJ230" i="35"/>
  <c r="AJ227" i="39"/>
  <c r="AJ227" i="35"/>
  <c r="AJ132" i="39"/>
  <c r="AJ132" i="35"/>
  <c r="AJ126" i="39"/>
  <c r="AJ126" i="35"/>
  <c r="AJ225" i="39"/>
  <c r="AJ225" i="35"/>
  <c r="AJ119" i="35"/>
  <c r="AJ119" i="39"/>
  <c r="AJ131" i="39"/>
  <c r="AJ131" i="35"/>
  <c r="AV125" i="39"/>
  <c r="AV125" i="35"/>
  <c r="AJ106" i="39"/>
  <c r="AJ106" i="35"/>
  <c r="AJ128" i="35"/>
  <c r="AJ128" i="39"/>
  <c r="AI249" i="39"/>
  <c r="AI428" i="39"/>
  <c r="AI433" i="39" s="1"/>
  <c r="AI232" i="39"/>
  <c r="AI239" i="39" s="1"/>
  <c r="AG14" i="42" s="1"/>
  <c r="AC19" i="42"/>
  <c r="AC12" i="42" s="1"/>
  <c r="AC19" i="38"/>
  <c r="AE354" i="39" s="1"/>
  <c r="AE333" i="39" s="1"/>
  <c r="AF200" i="35"/>
  <c r="AF90" i="42"/>
  <c r="AI14" i="43"/>
  <c r="AI15" i="43" s="1"/>
  <c r="AB95" i="38"/>
  <c r="AB97" i="38" s="1"/>
  <c r="AB62" i="37" s="1"/>
  <c r="AD354" i="39"/>
  <c r="AD333" i="39" s="1"/>
  <c r="AB12" i="38"/>
  <c r="AD354" i="35"/>
  <c r="AD333" i="35" s="1"/>
  <c r="AF90" i="38"/>
  <c r="AH103" i="39"/>
  <c r="AH154" i="39" s="1"/>
  <c r="AH184" i="39" s="1"/>
  <c r="AI14" i="44"/>
  <c r="AI15" i="44" s="1"/>
  <c r="BA313" i="39"/>
  <c r="BF62" i="35"/>
  <c r="AF281" i="39"/>
  <c r="AD37" i="42" s="1"/>
  <c r="AF280" i="39"/>
  <c r="AD33" i="42" s="1"/>
  <c r="AF269" i="39"/>
  <c r="AD24" i="42" s="1"/>
  <c r="AF270" i="39"/>
  <c r="AD26" i="42" s="1"/>
  <c r="AK223" i="35"/>
  <c r="AK223" i="39"/>
  <c r="AG22" i="43"/>
  <c r="AG21" i="43"/>
  <c r="AG19" i="43"/>
  <c r="AG25" i="43"/>
  <c r="AG20" i="43"/>
  <c r="AG24" i="43"/>
  <c r="AG23" i="43"/>
  <c r="AG18" i="43"/>
  <c r="AF318" i="35"/>
  <c r="AF319" i="35"/>
  <c r="AF320" i="35"/>
  <c r="AG266" i="39"/>
  <c r="AG314" i="39"/>
  <c r="AG266" i="35"/>
  <c r="AG314" i="35"/>
  <c r="AF9" i="38"/>
  <c r="AF9" i="42"/>
  <c r="AG20" i="44"/>
  <c r="AG23" i="44"/>
  <c r="AG18" i="44"/>
  <c r="AG22" i="44"/>
  <c r="AG24" i="44"/>
  <c r="AG25" i="44"/>
  <c r="AG21" i="44"/>
  <c r="AG19" i="44"/>
  <c r="AF280" i="35"/>
  <c r="AD33" i="38" s="1"/>
  <c r="AF281" i="35"/>
  <c r="AD37" i="38" s="1"/>
  <c r="AF269" i="35"/>
  <c r="AD24" i="38" s="1"/>
  <c r="AF270" i="35"/>
  <c r="AD26" i="38" s="1"/>
  <c r="AF320" i="39"/>
  <c r="AF319" i="39"/>
  <c r="AF318" i="39"/>
  <c r="AG200" i="35"/>
  <c r="AH154" i="35"/>
  <c r="AH184" i="35" s="1"/>
  <c r="AH166" i="35"/>
  <c r="AH196" i="35" s="1"/>
  <c r="AH159" i="35"/>
  <c r="AH189" i="35" s="1"/>
  <c r="AH145" i="35"/>
  <c r="AH175" i="35" s="1"/>
  <c r="AH158" i="35"/>
  <c r="AH188" i="35" s="1"/>
  <c r="AH162" i="35"/>
  <c r="AH192" i="35" s="1"/>
  <c r="AH156" i="35"/>
  <c r="AH186" i="35" s="1"/>
  <c r="AH161" i="35"/>
  <c r="AH191" i="35" s="1"/>
  <c r="AH165" i="35"/>
  <c r="AH195" i="35" s="1"/>
  <c r="AH155" i="35"/>
  <c r="AH185" i="35" s="1"/>
  <c r="AH142" i="35"/>
  <c r="AH172" i="35" s="1"/>
  <c r="AH149" i="35"/>
  <c r="AH179" i="35" s="1"/>
  <c r="AH146" i="35"/>
  <c r="AH176" i="35" s="1"/>
  <c r="AH140" i="35"/>
  <c r="AH170" i="35" s="1"/>
  <c r="AH151" i="35"/>
  <c r="AH181" i="35" s="1"/>
  <c r="AH141" i="35"/>
  <c r="AH171" i="35" s="1"/>
  <c r="AH153" i="35"/>
  <c r="AH183" i="35" s="1"/>
  <c r="AH160" i="35"/>
  <c r="AH190" i="35" s="1"/>
  <c r="AH147" i="35"/>
  <c r="AH177" i="35" s="1"/>
  <c r="AH163" i="35"/>
  <c r="AH193" i="35" s="1"/>
  <c r="AH144" i="35"/>
  <c r="AH174" i="35" s="1"/>
  <c r="AH167" i="35"/>
  <c r="AH197" i="35" s="1"/>
  <c r="AH148" i="35"/>
  <c r="AH178" i="35" s="1"/>
  <c r="AH152" i="35"/>
  <c r="AH182" i="35" s="1"/>
  <c r="BG91" i="39"/>
  <c r="BD432" i="39" s="1"/>
  <c r="BF93" i="39"/>
  <c r="BF95" i="39"/>
  <c r="BG61" i="39"/>
  <c r="BH51" i="39"/>
  <c r="BH70" i="39"/>
  <c r="BJ77" i="39"/>
  <c r="BK76" i="39"/>
  <c r="BJ78" i="39"/>
  <c r="BI50" i="39"/>
  <c r="BJ385" i="39" s="1"/>
  <c r="BC102" i="39"/>
  <c r="BG71" i="39"/>
  <c r="BJ80" i="39"/>
  <c r="BI85" i="39"/>
  <c r="BJ391" i="39" s="1"/>
  <c r="BJ43" i="39"/>
  <c r="BK45" i="39" s="1"/>
  <c r="BJ42" i="39"/>
  <c r="BK44" i="39" s="1"/>
  <c r="BK41" i="39"/>
  <c r="BI48" i="39"/>
  <c r="BJ384" i="39" s="1"/>
  <c r="BI47" i="39"/>
  <c r="BI52" i="39" s="1"/>
  <c r="BI58" i="39"/>
  <c r="BJ387" i="39" s="1"/>
  <c r="BI57" i="39"/>
  <c r="BJ386" i="39" s="1"/>
  <c r="BJ56" i="39"/>
  <c r="BH84" i="39"/>
  <c r="BH92" i="39"/>
  <c r="BG72" i="39"/>
  <c r="BH94" i="39"/>
  <c r="BH86" i="39"/>
  <c r="BH60" i="39"/>
  <c r="BH62" i="39" s="1"/>
  <c r="BH49" i="39"/>
  <c r="BF265" i="39"/>
  <c r="BI83" i="39"/>
  <c r="BJ390" i="39" s="1"/>
  <c r="BI82" i="39"/>
  <c r="BI87" i="39" s="1"/>
  <c r="BJ79" i="39"/>
  <c r="BI68" i="39"/>
  <c r="BJ389" i="39" s="1"/>
  <c r="BJ66" i="39"/>
  <c r="BI67" i="39"/>
  <c r="BJ388" i="39" s="1"/>
  <c r="BC222" i="39"/>
  <c r="BB102" i="35"/>
  <c r="AZ22" i="42"/>
  <c r="AY8" i="42"/>
  <c r="BF91" i="35"/>
  <c r="BC432" i="35" s="1"/>
  <c r="BF72" i="35"/>
  <c r="BH78" i="35"/>
  <c r="BI76" i="35"/>
  <c r="BH77" i="35"/>
  <c r="BI42" i="35"/>
  <c r="BJ44" i="35" s="1"/>
  <c r="BJ41" i="35"/>
  <c r="BI43" i="35"/>
  <c r="BJ45" i="35" s="1"/>
  <c r="BG70" i="35"/>
  <c r="BG71" i="35" s="1"/>
  <c r="BG49" i="35"/>
  <c r="BF86" i="35"/>
  <c r="BF94" i="35"/>
  <c r="BH47" i="35"/>
  <c r="BH52" i="35" s="1"/>
  <c r="BH48" i="35"/>
  <c r="BI384" i="35" s="1"/>
  <c r="BA22" i="38"/>
  <c r="BD268" i="35"/>
  <c r="BG60" i="35"/>
  <c r="BG62" i="35" s="1"/>
  <c r="BG85" i="35"/>
  <c r="BH391" i="35" s="1"/>
  <c r="BH80" i="35"/>
  <c r="BC265" i="35"/>
  <c r="BE93" i="35"/>
  <c r="BH58" i="35"/>
  <c r="BI387" i="35" s="1"/>
  <c r="BI56" i="35"/>
  <c r="BH57" i="35"/>
  <c r="BI386" i="35" s="1"/>
  <c r="AZ8" i="38"/>
  <c r="BE95" i="35"/>
  <c r="BF92" i="35"/>
  <c r="BF84" i="35"/>
  <c r="BD222" i="35"/>
  <c r="BH50" i="35"/>
  <c r="BI385" i="35" s="1"/>
  <c r="BH67" i="35"/>
  <c r="BI388" i="35" s="1"/>
  <c r="BH68" i="35"/>
  <c r="BI389" i="35" s="1"/>
  <c r="BI66" i="35"/>
  <c r="BB313" i="35"/>
  <c r="BG51" i="35"/>
  <c r="BG82" i="35"/>
  <c r="BH79" i="35"/>
  <c r="BG83" i="35"/>
  <c r="BH390" i="35" s="1"/>
  <c r="AL146" i="10"/>
  <c r="AL154" i="10"/>
  <c r="AL144" i="10"/>
  <c r="AL160" i="10"/>
  <c r="AL136" i="10"/>
  <c r="AL158" i="10"/>
  <c r="AL157" i="10"/>
  <c r="AL148" i="10"/>
  <c r="AL270" i="10"/>
  <c r="AX155" i="10"/>
  <c r="AL137" i="10"/>
  <c r="AL141" i="10"/>
  <c r="AL143" i="10"/>
  <c r="AL142" i="10"/>
  <c r="AL147" i="10"/>
  <c r="AL161" i="10"/>
  <c r="AL153" i="10"/>
  <c r="AL140" i="10"/>
  <c r="AL139" i="10"/>
  <c r="AL271" i="10"/>
  <c r="AL162" i="10"/>
  <c r="AL266" i="10"/>
  <c r="AK292" i="10"/>
  <c r="AH89" i="9" s="1"/>
  <c r="AK293" i="10"/>
  <c r="AH90" i="9" s="1"/>
  <c r="AL268" i="10"/>
  <c r="AL156" i="10"/>
  <c r="AL149" i="10"/>
  <c r="AM276" i="10"/>
  <c r="AL150" i="10"/>
  <c r="AL267" i="10"/>
  <c r="AL135" i="10"/>
  <c r="AK231" i="10"/>
  <c r="AL151" i="10"/>
  <c r="AG22" i="6"/>
  <c r="AS83" i="10"/>
  <c r="AS84" i="10"/>
  <c r="AF108" i="9"/>
  <c r="AG19" i="6"/>
  <c r="AG23" i="6"/>
  <c r="AG24" i="6"/>
  <c r="AG25" i="6"/>
  <c r="AG18" i="6"/>
  <c r="AJ15" i="1"/>
  <c r="AG20" i="6"/>
  <c r="AH15" i="6"/>
  <c r="AH19" i="6" s="1"/>
  <c r="AG20" i="1"/>
  <c r="AI103" i="35" s="1"/>
  <c r="T416" i="10"/>
  <c r="T417" i="10"/>
  <c r="AF58" i="3"/>
  <c r="AF62" i="3" s="1"/>
  <c r="AE179" i="3"/>
  <c r="AE183" i="3" s="1"/>
  <c r="AE145" i="3"/>
  <c r="AE150" i="3" s="1"/>
  <c r="AE111" i="3"/>
  <c r="AE115" i="3" s="1"/>
  <c r="AR67" i="10"/>
  <c r="AK25" i="3"/>
  <c r="AK26" i="3"/>
  <c r="AF486" i="10"/>
  <c r="AF483" i="10"/>
  <c r="AQ58" i="10"/>
  <c r="AQ57" i="10"/>
  <c r="AP99" i="10"/>
  <c r="AS76" i="10"/>
  <c r="AS78" i="10" s="1"/>
  <c r="AR53" i="10"/>
  <c r="AR54" i="10"/>
  <c r="AU72" i="10"/>
  <c r="AT73" i="10"/>
  <c r="AT74" i="10"/>
  <c r="AS66" i="10"/>
  <c r="AS68" i="10" s="1"/>
  <c r="AT64" i="10"/>
  <c r="AU62" i="10"/>
  <c r="AT63" i="10"/>
  <c r="AR78" i="10"/>
  <c r="AQ97" i="10"/>
  <c r="AN473" i="10" s="1"/>
  <c r="AJ381" i="10"/>
  <c r="AJ296" i="10"/>
  <c r="AJ472" i="10" s="1"/>
  <c r="AJ382" i="10"/>
  <c r="AG88" i="9"/>
  <c r="AG92" i="9" s="1"/>
  <c r="AR91" i="10"/>
  <c r="AT117" i="10" s="1"/>
  <c r="AI383" i="10"/>
  <c r="AR56" i="10"/>
  <c r="AQ55" i="10"/>
  <c r="AP101" i="10"/>
  <c r="AR88" i="10"/>
  <c r="AR93" i="10" s="1"/>
  <c r="AR89" i="10"/>
  <c r="AT116" i="10" s="1"/>
  <c r="AQ100" i="10"/>
  <c r="AQ92" i="10"/>
  <c r="AL269" i="10"/>
  <c r="AK294" i="10"/>
  <c r="AH91" i="9" s="1"/>
  <c r="AL310" i="10"/>
  <c r="AI15" i="9" s="1"/>
  <c r="AQ98" i="10"/>
  <c r="AQ90" i="10"/>
  <c r="AT47" i="10"/>
  <c r="AS49" i="10"/>
  <c r="AT51" i="10" s="1"/>
  <c r="AS48" i="10"/>
  <c r="AT50" i="10" s="1"/>
  <c r="AK291" i="10"/>
  <c r="AL265" i="10"/>
  <c r="AK272" i="10"/>
  <c r="AK470" i="10" s="1"/>
  <c r="AK481" i="10" s="1"/>
  <c r="AT82" i="10"/>
  <c r="AE375" i="10"/>
  <c r="AB50" i="9"/>
  <c r="AF11" i="9"/>
  <c r="AH45" i="10"/>
  <c r="AG96" i="10"/>
  <c r="AK355" i="10"/>
  <c r="AH356" i="10"/>
  <c r="AG36" i="1"/>
  <c r="AG24" i="1" s="1"/>
  <c r="AH30" i="1"/>
  <c r="AJ23" i="3"/>
  <c r="AI24" i="3"/>
  <c r="AH10" i="9"/>
  <c r="AG34" i="1"/>
  <c r="AG22" i="1" s="1"/>
  <c r="AH28" i="1"/>
  <c r="AG362" i="10"/>
  <c r="AG361" i="10"/>
  <c r="AG360" i="10"/>
  <c r="AJ279" i="10"/>
  <c r="AI31" i="1"/>
  <c r="AH37" i="1"/>
  <c r="AH25" i="1" s="1"/>
  <c r="O52" i="2"/>
  <c r="AG29" i="1"/>
  <c r="AF35" i="1"/>
  <c r="AF23" i="1" s="1"/>
  <c r="AL254" i="10"/>
  <c r="AK255" i="10"/>
  <c r="AG27" i="1"/>
  <c r="AF33" i="1"/>
  <c r="AF21" i="1" s="1"/>
  <c r="AI426" i="10" s="1"/>
  <c r="AK14" i="6"/>
  <c r="AI280" i="10"/>
  <c r="AC16" i="2" l="1"/>
  <c r="AC77" i="9" s="1"/>
  <c r="AG452" i="10"/>
  <c r="AG457" i="10"/>
  <c r="AD65" i="9" s="1"/>
  <c r="AC63" i="9"/>
  <c r="AC66" i="9" s="1"/>
  <c r="AC68" i="9" s="1"/>
  <c r="AE57" i="9"/>
  <c r="AE58" i="9"/>
  <c r="AD60" i="9"/>
  <c r="AD56" i="9"/>
  <c r="AD61" i="9"/>
  <c r="AE62" i="9"/>
  <c r="AK425" i="10"/>
  <c r="AH282" i="10"/>
  <c r="AH284" i="10" s="1"/>
  <c r="AH288" i="10" s="1"/>
  <c r="AH486" i="10" s="1"/>
  <c r="AD44" i="9"/>
  <c r="AD48" i="9" s="1"/>
  <c r="AE41" i="9"/>
  <c r="AE40" i="9"/>
  <c r="AI281" i="10"/>
  <c r="AG39" i="9"/>
  <c r="AD220" i="3"/>
  <c r="AF396" i="10"/>
  <c r="AF375" i="10" s="1"/>
  <c r="AP198" i="37"/>
  <c r="AP199" i="37"/>
  <c r="AF202" i="3"/>
  <c r="AF201" i="3" s="1"/>
  <c r="AG200" i="3" s="1"/>
  <c r="AG203" i="3" s="1"/>
  <c r="AG201" i="3" s="1"/>
  <c r="AH200" i="3" s="1"/>
  <c r="AN196" i="41"/>
  <c r="AN195" i="41"/>
  <c r="AN194" i="41"/>
  <c r="AO193" i="41" s="1"/>
  <c r="AR215" i="37"/>
  <c r="AS214" i="37" s="1"/>
  <c r="AS216" i="37" s="1"/>
  <c r="W373" i="39"/>
  <c r="X95" i="42" s="1"/>
  <c r="X97" i="42" s="1"/>
  <c r="X62" i="41" s="1"/>
  <c r="AP230" i="41"/>
  <c r="AQ229" i="41" s="1"/>
  <c r="AR233" i="37"/>
  <c r="AS232" i="37" s="1"/>
  <c r="AG242" i="39"/>
  <c r="AU214" i="41"/>
  <c r="AU213" i="41"/>
  <c r="AD219" i="3"/>
  <c r="AE218" i="3" s="1"/>
  <c r="AE221" i="3" s="1"/>
  <c r="AE239" i="3"/>
  <c r="AE238" i="3"/>
  <c r="AE237" i="3" s="1"/>
  <c r="AF236" i="3" s="1"/>
  <c r="AH240" i="39"/>
  <c r="AF15" i="42" s="1"/>
  <c r="AF16" i="42" s="1"/>
  <c r="O188" i="2"/>
  <c r="H40" i="5"/>
  <c r="F40" i="5"/>
  <c r="I189" i="2"/>
  <c r="F121" i="2"/>
  <c r="N54" i="2"/>
  <c r="D189" i="2"/>
  <c r="N121" i="2"/>
  <c r="I54" i="2"/>
  <c r="F189" i="2"/>
  <c r="D121" i="2"/>
  <c r="D54" i="2"/>
  <c r="N189" i="2"/>
  <c r="I121" i="2"/>
  <c r="E54" i="2"/>
  <c r="G54" i="2"/>
  <c r="K54" i="2"/>
  <c r="M54" i="2"/>
  <c r="H54" i="2"/>
  <c r="F54" i="2"/>
  <c r="H189" i="2"/>
  <c r="J54" i="2"/>
  <c r="L54" i="2"/>
  <c r="J189" i="2"/>
  <c r="L121" i="2"/>
  <c r="E189" i="2"/>
  <c r="M121" i="2"/>
  <c r="L189" i="2"/>
  <c r="G189" i="2"/>
  <c r="M189" i="2"/>
  <c r="K121" i="2"/>
  <c r="G121" i="2"/>
  <c r="K189" i="2"/>
  <c r="J121" i="2"/>
  <c r="E121" i="2"/>
  <c r="H121" i="2"/>
  <c r="D39" i="5"/>
  <c r="O120" i="2"/>
  <c r="AF246" i="39"/>
  <c r="AF448" i="39" s="1"/>
  <c r="AF435" i="39"/>
  <c r="AF436" i="39" s="1"/>
  <c r="AG244" i="39"/>
  <c r="AE18" i="42" s="1"/>
  <c r="AE25" i="42" s="1"/>
  <c r="U114" i="9"/>
  <c r="AE445" i="39"/>
  <c r="AE444" i="39"/>
  <c r="AE448" i="39"/>
  <c r="V38" i="37"/>
  <c r="V42" i="37" s="1"/>
  <c r="V42" i="3"/>
  <c r="V46" i="3" s="1"/>
  <c r="V38" i="41"/>
  <c r="V42" i="41" s="1"/>
  <c r="AK480" i="10"/>
  <c r="AL469" i="10"/>
  <c r="AL480" i="10" s="1"/>
  <c r="AK468" i="10"/>
  <c r="AG242" i="35"/>
  <c r="AE445" i="35"/>
  <c r="AE448" i="35"/>
  <c r="AH240" i="35"/>
  <c r="AF15" i="38" s="1"/>
  <c r="AF16" i="38" s="1"/>
  <c r="AE444" i="35"/>
  <c r="AG244" i="35"/>
  <c r="AE18" i="38" s="1"/>
  <c r="AE25" i="38" s="1"/>
  <c r="AN479" i="10"/>
  <c r="AF435" i="35"/>
  <c r="AF436" i="35" s="1"/>
  <c r="AF246" i="35"/>
  <c r="AF444" i="35" s="1"/>
  <c r="AI32" i="37"/>
  <c r="AI34" i="37" s="1"/>
  <c r="AE46" i="9"/>
  <c r="AE18" i="9" s="1"/>
  <c r="AH476" i="10"/>
  <c r="AI32" i="41"/>
  <c r="AI34" i="41" s="1"/>
  <c r="AJ19" i="41"/>
  <c r="AI20" i="41"/>
  <c r="AG483" i="10"/>
  <c r="AL90" i="39"/>
  <c r="AM39" i="39"/>
  <c r="AJ19" i="37"/>
  <c r="AI20" i="37"/>
  <c r="AL90" i="35"/>
  <c r="AM39" i="35"/>
  <c r="AL236" i="35"/>
  <c r="AL236" i="39"/>
  <c r="AH107" i="41"/>
  <c r="AH111" i="41" s="1"/>
  <c r="AH58" i="41"/>
  <c r="AI54" i="41"/>
  <c r="AH173" i="41"/>
  <c r="AH177" i="41" s="1"/>
  <c r="AH140" i="41"/>
  <c r="AH145" i="41" s="1"/>
  <c r="AH58" i="37"/>
  <c r="AH107" i="37"/>
  <c r="AH111" i="37" s="1"/>
  <c r="AH175" i="37"/>
  <c r="AH179" i="37" s="1"/>
  <c r="AH141" i="37"/>
  <c r="AH146" i="37" s="1"/>
  <c r="AI54" i="37"/>
  <c r="AH140" i="39"/>
  <c r="AH170" i="39" s="1"/>
  <c r="AI103" i="39"/>
  <c r="AI153" i="39" s="1"/>
  <c r="AI183" i="39" s="1"/>
  <c r="AH141" i="39"/>
  <c r="AH171" i="39" s="1"/>
  <c r="AG200" i="39"/>
  <c r="AH165" i="39"/>
  <c r="AH195" i="39" s="1"/>
  <c r="AH155" i="39"/>
  <c r="AH185" i="39" s="1"/>
  <c r="AH160" i="39"/>
  <c r="AH190" i="39" s="1"/>
  <c r="AG90" i="38"/>
  <c r="AJ251" i="35"/>
  <c r="AH72" i="38" s="1"/>
  <c r="AJ250" i="35"/>
  <c r="AH71" i="38" s="1"/>
  <c r="AK228" i="39"/>
  <c r="AK228" i="35"/>
  <c r="AK230" i="39"/>
  <c r="AK230" i="35"/>
  <c r="AJ251" i="39"/>
  <c r="AH72" i="42" s="1"/>
  <c r="AJ250" i="39"/>
  <c r="AH71" i="42" s="1"/>
  <c r="AK131" i="39"/>
  <c r="AK131" i="35"/>
  <c r="AK118" i="39"/>
  <c r="AK118" i="35"/>
  <c r="AH159" i="39"/>
  <c r="AH189" i="39" s="1"/>
  <c r="AI340" i="35"/>
  <c r="AI339" i="35"/>
  <c r="AG70" i="38"/>
  <c r="AG74" i="38" s="1"/>
  <c r="AI254" i="35"/>
  <c r="AH431" i="35"/>
  <c r="AH341" i="35"/>
  <c r="AH429" i="35"/>
  <c r="AH427" i="35" s="1"/>
  <c r="AK229" i="39"/>
  <c r="AK229" i="35"/>
  <c r="AK105" i="39"/>
  <c r="AK105" i="35"/>
  <c r="AK117" i="39"/>
  <c r="AK117" i="35"/>
  <c r="AK127" i="39"/>
  <c r="AK127" i="35"/>
  <c r="AH146" i="39"/>
  <c r="AH176" i="39" s="1"/>
  <c r="AI339" i="39"/>
  <c r="AI340" i="39"/>
  <c r="AI254" i="39"/>
  <c r="AG70" i="42"/>
  <c r="AG74" i="42" s="1"/>
  <c r="AK225" i="39"/>
  <c r="AK225" i="35"/>
  <c r="AK126" i="39"/>
  <c r="AK126" i="35"/>
  <c r="AK110" i="39"/>
  <c r="AK110" i="35"/>
  <c r="AK124" i="39"/>
  <c r="AK124" i="35"/>
  <c r="AK121" i="39"/>
  <c r="AK121" i="35"/>
  <c r="AK226" i="39"/>
  <c r="AK226" i="35"/>
  <c r="AK128" i="39"/>
  <c r="AK128" i="35"/>
  <c r="AK132" i="39"/>
  <c r="AK132" i="35"/>
  <c r="AK113" i="39"/>
  <c r="AK113" i="35"/>
  <c r="AK231" i="39"/>
  <c r="AK231" i="35"/>
  <c r="AK111" i="39"/>
  <c r="AK111" i="35"/>
  <c r="AK130" i="39"/>
  <c r="AK130" i="35"/>
  <c r="AH158" i="39"/>
  <c r="AH188" i="39" s="1"/>
  <c r="AH148" i="39"/>
  <c r="AH178" i="39" s="1"/>
  <c r="AJ232" i="35"/>
  <c r="AJ239" i="35" s="1"/>
  <c r="AH14" i="38" s="1"/>
  <c r="AJ428" i="35"/>
  <c r="AJ433" i="35" s="1"/>
  <c r="AJ249" i="35"/>
  <c r="AJ252" i="35"/>
  <c r="AH73" i="38" s="1"/>
  <c r="AJ201" i="35"/>
  <c r="AF42" i="9"/>
  <c r="AW125" i="35"/>
  <c r="AW125" i="39"/>
  <c r="AK123" i="39"/>
  <c r="AK123" i="35"/>
  <c r="AK116" i="39"/>
  <c r="AK116" i="35"/>
  <c r="AK227" i="39"/>
  <c r="AK227" i="35"/>
  <c r="AK112" i="39"/>
  <c r="AK112" i="35"/>
  <c r="AH341" i="39"/>
  <c r="AH431" i="39"/>
  <c r="AH429" i="39"/>
  <c r="AH427" i="39" s="1"/>
  <c r="AK120" i="39"/>
  <c r="AK120" i="35"/>
  <c r="AK106" i="39"/>
  <c r="AK106" i="35"/>
  <c r="AH161" i="39"/>
  <c r="AH191" i="39" s="1"/>
  <c r="AK119" i="39"/>
  <c r="AK119" i="35"/>
  <c r="AK109" i="39"/>
  <c r="AK109" i="35"/>
  <c r="AK107" i="39"/>
  <c r="AK107" i="35"/>
  <c r="AK114" i="35"/>
  <c r="AK114" i="39"/>
  <c r="AH166" i="39"/>
  <c r="AH196" i="39" s="1"/>
  <c r="AH152" i="39"/>
  <c r="AH182" i="39" s="1"/>
  <c r="AJ428" i="39"/>
  <c r="AJ433" i="39" s="1"/>
  <c r="AJ232" i="39"/>
  <c r="AJ239" i="39" s="1"/>
  <c r="AH14" i="42" s="1"/>
  <c r="AJ249" i="39"/>
  <c r="AJ252" i="39"/>
  <c r="AH73" i="42" s="1"/>
  <c r="AJ201" i="39"/>
  <c r="AC12" i="38"/>
  <c r="AE354" i="35"/>
  <c r="AE333" i="35" s="1"/>
  <c r="AH151" i="39"/>
  <c r="AH181" i="39" s="1"/>
  <c r="AH147" i="39"/>
  <c r="AH177" i="39" s="1"/>
  <c r="AH162" i="39"/>
  <c r="AH192" i="39" s="1"/>
  <c r="AH156" i="39"/>
  <c r="AH186" i="39" s="1"/>
  <c r="AH144" i="39"/>
  <c r="AH174" i="39" s="1"/>
  <c r="AH163" i="39"/>
  <c r="AH193" i="39" s="1"/>
  <c r="AH145" i="39"/>
  <c r="AH175" i="39" s="1"/>
  <c r="AH153" i="39"/>
  <c r="AH183" i="39" s="1"/>
  <c r="AH142" i="39"/>
  <c r="AH172" i="39" s="1"/>
  <c r="AH149" i="39"/>
  <c r="AH179" i="39" s="1"/>
  <c r="AH167" i="39"/>
  <c r="AH197" i="39" s="1"/>
  <c r="AD25" i="38"/>
  <c r="AD19" i="38"/>
  <c r="AJ14" i="44"/>
  <c r="AJ15" i="44" s="1"/>
  <c r="BB313" i="39"/>
  <c r="AB374" i="35"/>
  <c r="AC96" i="38" s="1"/>
  <c r="AB375" i="35"/>
  <c r="AG90" i="42"/>
  <c r="AJ14" i="43"/>
  <c r="AJ15" i="43" s="1"/>
  <c r="AD25" i="42"/>
  <c r="AD19" i="42"/>
  <c r="AD12" i="42" s="1"/>
  <c r="BG93" i="39"/>
  <c r="BG95" i="39"/>
  <c r="AG319" i="39"/>
  <c r="AG318" i="39"/>
  <c r="AG320" i="39"/>
  <c r="AG9" i="38"/>
  <c r="AG9" i="42"/>
  <c r="AH18" i="44"/>
  <c r="AH22" i="44"/>
  <c r="AH24" i="44"/>
  <c r="AH19" i="44"/>
  <c r="AH23" i="44"/>
  <c r="AH21" i="44"/>
  <c r="AH25" i="44"/>
  <c r="AH20" i="44"/>
  <c r="AH266" i="39"/>
  <c r="AH314" i="39"/>
  <c r="AH266" i="35"/>
  <c r="AH314" i="35"/>
  <c r="AG318" i="35"/>
  <c r="AG319" i="35"/>
  <c r="AG320" i="35"/>
  <c r="AG269" i="35"/>
  <c r="AE24" i="38" s="1"/>
  <c r="AG280" i="35"/>
  <c r="AE33" i="38" s="1"/>
  <c r="AG270" i="35"/>
  <c r="AE26" i="38" s="1"/>
  <c r="AG281" i="35"/>
  <c r="AE37" i="38" s="1"/>
  <c r="AH200" i="35"/>
  <c r="AG281" i="39"/>
  <c r="AE37" i="42" s="1"/>
  <c r="AG270" i="39"/>
  <c r="AE26" i="42" s="1"/>
  <c r="AG280" i="39"/>
  <c r="AE33" i="42" s="1"/>
  <c r="AG269" i="39"/>
  <c r="AE24" i="42" s="1"/>
  <c r="AI165" i="35"/>
  <c r="AI195" i="35" s="1"/>
  <c r="AI160" i="35"/>
  <c r="AI190" i="35" s="1"/>
  <c r="AI141" i="35"/>
  <c r="AI171" i="35" s="1"/>
  <c r="AI155" i="35"/>
  <c r="AI185" i="35" s="1"/>
  <c r="AI146" i="35"/>
  <c r="AI176" i="35" s="1"/>
  <c r="AI144" i="35"/>
  <c r="AI174" i="35" s="1"/>
  <c r="AI167" i="35"/>
  <c r="AI197" i="35" s="1"/>
  <c r="AI154" i="35"/>
  <c r="AI184" i="35" s="1"/>
  <c r="AI153" i="35"/>
  <c r="AI183" i="35" s="1"/>
  <c r="AI156" i="35"/>
  <c r="AI186" i="35" s="1"/>
  <c r="AI166" i="35"/>
  <c r="AI196" i="35" s="1"/>
  <c r="AI161" i="35"/>
  <c r="AI191" i="35" s="1"/>
  <c r="AI163" i="35"/>
  <c r="AI193" i="35" s="1"/>
  <c r="AI147" i="35"/>
  <c r="AI177" i="35" s="1"/>
  <c r="AI140" i="35"/>
  <c r="AI170" i="35" s="1"/>
  <c r="AI148" i="35"/>
  <c r="AI178" i="35" s="1"/>
  <c r="AI158" i="35"/>
  <c r="AI188" i="35" s="1"/>
  <c r="AI151" i="35"/>
  <c r="AI181" i="35" s="1"/>
  <c r="AI162" i="35"/>
  <c r="AI192" i="35" s="1"/>
  <c r="AI149" i="35"/>
  <c r="AI179" i="35" s="1"/>
  <c r="AI145" i="35"/>
  <c r="AI175" i="35" s="1"/>
  <c r="AI142" i="35"/>
  <c r="AI172" i="35" s="1"/>
  <c r="AI159" i="35"/>
  <c r="AI189" i="35" s="1"/>
  <c r="AI152" i="35"/>
  <c r="AI182" i="35" s="1"/>
  <c r="AL223" i="35"/>
  <c r="AL223" i="39"/>
  <c r="AH21" i="43"/>
  <c r="AH22" i="43"/>
  <c r="AH18" i="43"/>
  <c r="AH25" i="43"/>
  <c r="AH19" i="43"/>
  <c r="AH23" i="43"/>
  <c r="AH20" i="43"/>
  <c r="AH24" i="43"/>
  <c r="BH91" i="39"/>
  <c r="BE432" i="39" s="1"/>
  <c r="BH49" i="35"/>
  <c r="BH61" i="39"/>
  <c r="BH72" i="39"/>
  <c r="BH71" i="39"/>
  <c r="BI49" i="39"/>
  <c r="BI51" i="39"/>
  <c r="BI94" i="39"/>
  <c r="BI86" i="39"/>
  <c r="BD102" i="39"/>
  <c r="BD222" i="39"/>
  <c r="BG265" i="39"/>
  <c r="BI60" i="39"/>
  <c r="BI62" i="39" s="1"/>
  <c r="BI92" i="39"/>
  <c r="BI84" i="39"/>
  <c r="BJ85" i="39"/>
  <c r="BK391" i="39" s="1"/>
  <c r="BK80" i="39"/>
  <c r="BI70" i="39"/>
  <c r="BI72" i="39" s="1"/>
  <c r="BK42" i="39"/>
  <c r="BL44" i="39" s="1"/>
  <c r="BL41" i="39"/>
  <c r="BK43" i="39"/>
  <c r="BL45" i="39" s="1"/>
  <c r="BK78" i="39"/>
  <c r="BK77" i="39"/>
  <c r="BL76" i="39"/>
  <c r="BJ67" i="39"/>
  <c r="BK388" i="39" s="1"/>
  <c r="BK66" i="39"/>
  <c r="BJ68" i="39"/>
  <c r="BK389" i="39" s="1"/>
  <c r="BJ48" i="39"/>
  <c r="BK384" i="39" s="1"/>
  <c r="BJ47" i="39"/>
  <c r="BJ52" i="39" s="1"/>
  <c r="BJ82" i="39"/>
  <c r="BJ87" i="39" s="1"/>
  <c r="BJ83" i="39"/>
  <c r="BK390" i="39" s="1"/>
  <c r="BK79" i="39"/>
  <c r="BJ58" i="39"/>
  <c r="BK387" i="39" s="1"/>
  <c r="BJ57" i="39"/>
  <c r="BK386" i="39" s="1"/>
  <c r="BK56" i="39"/>
  <c r="BJ50" i="39"/>
  <c r="BK385" i="39" s="1"/>
  <c r="BF93" i="35"/>
  <c r="BF95" i="35"/>
  <c r="BC102" i="35"/>
  <c r="BA22" i="42"/>
  <c r="AZ8" i="42"/>
  <c r="BG61" i="35"/>
  <c r="BG72" i="35"/>
  <c r="BG91" i="35"/>
  <c r="BD432" i="35" s="1"/>
  <c r="BH51" i="35"/>
  <c r="BH85" i="35"/>
  <c r="BI391" i="35" s="1"/>
  <c r="BI80" i="35"/>
  <c r="BI67" i="35"/>
  <c r="BJ388" i="35" s="1"/>
  <c r="BJ66" i="35"/>
  <c r="BI68" i="35"/>
  <c r="BJ389" i="35" s="1"/>
  <c r="BG86" i="35"/>
  <c r="BG94" i="35"/>
  <c r="BB22" i="38"/>
  <c r="BE268" i="35"/>
  <c r="BG87" i="35"/>
  <c r="BH70" i="35"/>
  <c r="BH71" i="35" s="1"/>
  <c r="BE222" i="35"/>
  <c r="BI47" i="35"/>
  <c r="BI52" i="35" s="1"/>
  <c r="BI48" i="35"/>
  <c r="BJ384" i="35" s="1"/>
  <c r="BC313" i="35"/>
  <c r="BI50" i="35"/>
  <c r="BJ385" i="35" s="1"/>
  <c r="BH83" i="35"/>
  <c r="BI390" i="35" s="1"/>
  <c r="BH82" i="35"/>
  <c r="BH87" i="35" s="1"/>
  <c r="BI79" i="35"/>
  <c r="BI58" i="35"/>
  <c r="BJ387" i="35" s="1"/>
  <c r="BI57" i="35"/>
  <c r="BJ386" i="35" s="1"/>
  <c r="BJ56" i="35"/>
  <c r="BA8" i="38"/>
  <c r="BD265" i="35"/>
  <c r="BG84" i="35"/>
  <c r="BG92" i="35"/>
  <c r="BH60" i="35"/>
  <c r="BH61" i="35" s="1"/>
  <c r="BJ42" i="35"/>
  <c r="BK44" i="35" s="1"/>
  <c r="BK41" i="35"/>
  <c r="BJ43" i="35"/>
  <c r="BK45" i="35" s="1"/>
  <c r="BI78" i="35"/>
  <c r="BI77" i="35"/>
  <c r="BJ76" i="35"/>
  <c r="AY155" i="10"/>
  <c r="AM271" i="10"/>
  <c r="AM270" i="10"/>
  <c r="AM161" i="10"/>
  <c r="AM141" i="10"/>
  <c r="AM136" i="10"/>
  <c r="AM156" i="10"/>
  <c r="AM137" i="10"/>
  <c r="AL293" i="10"/>
  <c r="AI90" i="9" s="1"/>
  <c r="AM268" i="10"/>
  <c r="AM143" i="10"/>
  <c r="AM154" i="10"/>
  <c r="AL292" i="10"/>
  <c r="AI89" i="9" s="1"/>
  <c r="AM266" i="10"/>
  <c r="AM147" i="10"/>
  <c r="AM148" i="10"/>
  <c r="AM267" i="10"/>
  <c r="AM146" i="10"/>
  <c r="AM149" i="10"/>
  <c r="AM158" i="10"/>
  <c r="AM140" i="10"/>
  <c r="AM142" i="10"/>
  <c r="AM157" i="10"/>
  <c r="AM144" i="10"/>
  <c r="AM153" i="10"/>
  <c r="AM135" i="10"/>
  <c r="AL231" i="10"/>
  <c r="AN276" i="10"/>
  <c r="AM139" i="10"/>
  <c r="AM160" i="10"/>
  <c r="AM151" i="10"/>
  <c r="AM150" i="10"/>
  <c r="AM162" i="10"/>
  <c r="AT83" i="10"/>
  <c r="AT84" i="10"/>
  <c r="AK15" i="1"/>
  <c r="AH20" i="6"/>
  <c r="AH25" i="6"/>
  <c r="AH23" i="6"/>
  <c r="AH21" i="6"/>
  <c r="AH24" i="6"/>
  <c r="AI15" i="6"/>
  <c r="AI19" i="6" s="1"/>
  <c r="AH22" i="6"/>
  <c r="AH18" i="6"/>
  <c r="AQ99" i="10"/>
  <c r="AH20" i="1"/>
  <c r="AH90" i="42" s="1"/>
  <c r="AG108" i="9"/>
  <c r="T415" i="10"/>
  <c r="AG58" i="3"/>
  <c r="AG62" i="3" s="1"/>
  <c r="AF179" i="3"/>
  <c r="AF183" i="3" s="1"/>
  <c r="AF111" i="3"/>
  <c r="AF115" i="3" s="1"/>
  <c r="AF145" i="3"/>
  <c r="AF150" i="3" s="1"/>
  <c r="AS67" i="10"/>
  <c r="AS77" i="10"/>
  <c r="AL25" i="3"/>
  <c r="AL26" i="3"/>
  <c r="AQ101" i="10"/>
  <c r="AS53" i="10"/>
  <c r="AS54" i="10"/>
  <c r="AR90" i="10"/>
  <c r="AR98" i="10"/>
  <c r="AT66" i="10"/>
  <c r="AT68" i="10" s="1"/>
  <c r="AT76" i="10"/>
  <c r="AT77" i="10" s="1"/>
  <c r="AJ383" i="10"/>
  <c r="AM310" i="10"/>
  <c r="AJ15" i="9" s="1"/>
  <c r="AS88" i="10"/>
  <c r="AS93" i="10" s="1"/>
  <c r="AS89" i="10"/>
  <c r="AU116" i="10" s="1"/>
  <c r="AS56" i="10"/>
  <c r="AU73" i="10"/>
  <c r="AV72" i="10"/>
  <c r="AU74" i="10"/>
  <c r="AR58" i="10"/>
  <c r="AM265" i="10"/>
  <c r="AL272" i="10"/>
  <c r="AL470" i="10" s="1"/>
  <c r="AL481" i="10" s="1"/>
  <c r="AL291" i="10"/>
  <c r="AM269" i="10"/>
  <c r="AL294" i="10"/>
  <c r="AI91" i="9" s="1"/>
  <c r="AR55" i="10"/>
  <c r="AS91" i="10"/>
  <c r="AU117" i="10" s="1"/>
  <c r="AU82" i="10"/>
  <c r="AU63" i="10"/>
  <c r="AU64" i="10"/>
  <c r="AV62" i="10"/>
  <c r="AT48" i="10"/>
  <c r="AU50" i="10" s="1"/>
  <c r="AT49" i="10"/>
  <c r="AU51" i="10" s="1"/>
  <c r="AU47" i="10"/>
  <c r="AR97" i="10"/>
  <c r="AO473" i="10" s="1"/>
  <c r="AR100" i="10"/>
  <c r="AR92" i="10"/>
  <c r="AK382" i="10"/>
  <c r="AK381" i="10"/>
  <c r="AK296" i="10"/>
  <c r="AK472" i="10" s="1"/>
  <c r="AH88" i="9"/>
  <c r="AH92" i="9" s="1"/>
  <c r="AR57" i="10"/>
  <c r="AC50" i="9"/>
  <c r="AI45" i="10"/>
  <c r="AH96" i="10"/>
  <c r="AI286" i="10"/>
  <c r="AI477" i="10" s="1"/>
  <c r="AL14" i="6"/>
  <c r="AL355" i="10"/>
  <c r="AJ24" i="3"/>
  <c r="AK23" i="3"/>
  <c r="AI356" i="10"/>
  <c r="AG11" i="9"/>
  <c r="AH27" i="1"/>
  <c r="AG33" i="1"/>
  <c r="AG21" i="1" s="1"/>
  <c r="AJ426" i="10" s="1"/>
  <c r="AL255" i="10"/>
  <c r="AM254" i="10"/>
  <c r="O53" i="2"/>
  <c r="AH362" i="10"/>
  <c r="AH361" i="10"/>
  <c r="AH360" i="10"/>
  <c r="AJ31" i="1"/>
  <c r="AI37" i="1"/>
  <c r="AI25" i="1" s="1"/>
  <c r="AI10" i="9"/>
  <c r="AJ280" i="10"/>
  <c r="AG35" i="1"/>
  <c r="AG23" i="1" s="1"/>
  <c r="AH29" i="1"/>
  <c r="AK279" i="10"/>
  <c r="AI28" i="1"/>
  <c r="AH34" i="1"/>
  <c r="AH22" i="1" s="1"/>
  <c r="AI30" i="1"/>
  <c r="AH36" i="1"/>
  <c r="AH24" i="1" s="1"/>
  <c r="AG36" i="3" l="1"/>
  <c r="AG38" i="3" s="1"/>
  <c r="AD16" i="2"/>
  <c r="AD77" i="9" s="1"/>
  <c r="AH452" i="10"/>
  <c r="AI282" i="10"/>
  <c r="AH457" i="10"/>
  <c r="AE65" i="9" s="1"/>
  <c r="AF62" i="9"/>
  <c r="AE56" i="9"/>
  <c r="AF57" i="9"/>
  <c r="AF58" i="9"/>
  <c r="AD63" i="9"/>
  <c r="AD66" i="9" s="1"/>
  <c r="AD68" i="9" s="1"/>
  <c r="AE61" i="9"/>
  <c r="AE60" i="9"/>
  <c r="AF59" i="9"/>
  <c r="AL425" i="10"/>
  <c r="AE44" i="9"/>
  <c r="AE48" i="9" s="1"/>
  <c r="AF41" i="9"/>
  <c r="AF40" i="9"/>
  <c r="AJ281" i="10"/>
  <c r="AI284" i="10"/>
  <c r="AI288" i="10" s="1"/>
  <c r="AH39" i="9"/>
  <c r="AI240" i="39"/>
  <c r="AG15" i="42" s="1"/>
  <c r="AG16" i="42" s="1"/>
  <c r="AH242" i="39"/>
  <c r="AE220" i="3"/>
  <c r="AH244" i="39"/>
  <c r="AF18" i="42" s="1"/>
  <c r="AG396" i="10"/>
  <c r="AG375" i="10" s="1"/>
  <c r="AG202" i="3"/>
  <c r="AO196" i="41"/>
  <c r="AO195" i="41"/>
  <c r="AO194" i="41" s="1"/>
  <c r="AP193" i="41" s="1"/>
  <c r="AS217" i="37"/>
  <c r="AS215" i="37" s="1"/>
  <c r="AT214" i="37" s="1"/>
  <c r="X372" i="39"/>
  <c r="X375" i="39" s="1"/>
  <c r="AS235" i="37"/>
  <c r="AS234" i="37"/>
  <c r="AS233" i="37" s="1"/>
  <c r="AT232" i="37" s="1"/>
  <c r="AQ232" i="41"/>
  <c r="AQ231" i="41"/>
  <c r="AP197" i="37"/>
  <c r="AQ196" i="37" s="1"/>
  <c r="AF238" i="3"/>
  <c r="AF239" i="3"/>
  <c r="AU212" i="41"/>
  <c r="AV211" i="41" s="1"/>
  <c r="AE219" i="3"/>
  <c r="AF218" i="3" s="1"/>
  <c r="AF220" i="3" s="1"/>
  <c r="AH202" i="3"/>
  <c r="AH203" i="3"/>
  <c r="AB373" i="35"/>
  <c r="AC372" i="35" s="1"/>
  <c r="AG246" i="39"/>
  <c r="AG448" i="39" s="1"/>
  <c r="O189" i="2"/>
  <c r="F41" i="5"/>
  <c r="H41" i="5"/>
  <c r="O121" i="2"/>
  <c r="AF444" i="39"/>
  <c r="AF447" i="39"/>
  <c r="D190" i="2"/>
  <c r="N122" i="2"/>
  <c r="I190" i="2"/>
  <c r="F122" i="2"/>
  <c r="D55" i="2"/>
  <c r="E55" i="2"/>
  <c r="F190" i="2"/>
  <c r="D122" i="2"/>
  <c r="I122" i="2"/>
  <c r="I55" i="2"/>
  <c r="N190" i="2"/>
  <c r="N55" i="2"/>
  <c r="M122" i="2"/>
  <c r="L190" i="2"/>
  <c r="L122" i="2"/>
  <c r="H122" i="2"/>
  <c r="J122" i="2"/>
  <c r="K122" i="2"/>
  <c r="G55" i="2"/>
  <c r="G190" i="2"/>
  <c r="H55" i="2"/>
  <c r="L55" i="2"/>
  <c r="M190" i="2"/>
  <c r="F55" i="2"/>
  <c r="M55" i="2"/>
  <c r="G122" i="2"/>
  <c r="K55" i="2"/>
  <c r="H190" i="2"/>
  <c r="K190" i="2"/>
  <c r="J55" i="2"/>
  <c r="E190" i="2"/>
  <c r="J190" i="2"/>
  <c r="E122" i="2"/>
  <c r="D40" i="5"/>
  <c r="AF445" i="39"/>
  <c r="AG435" i="39"/>
  <c r="AG436" i="39" s="1"/>
  <c r="U113" i="9"/>
  <c r="AL474" i="10"/>
  <c r="V85" i="41"/>
  <c r="V118" i="41"/>
  <c r="V151" i="41"/>
  <c r="V89" i="3"/>
  <c r="V157" i="3"/>
  <c r="V123" i="3"/>
  <c r="V153" i="37"/>
  <c r="V119" i="37"/>
  <c r="V85" i="37"/>
  <c r="AM469" i="10"/>
  <c r="AM480" i="10" s="1"/>
  <c r="AI240" i="35"/>
  <c r="AG15" i="38" s="1"/>
  <c r="AG16" i="38" s="1"/>
  <c r="AH242" i="35"/>
  <c r="AG246" i="35"/>
  <c r="AG447" i="35" s="1"/>
  <c r="AL468" i="10"/>
  <c r="AH244" i="35"/>
  <c r="AF18" i="38" s="1"/>
  <c r="AF25" i="38" s="1"/>
  <c r="AG435" i="35"/>
  <c r="AG436" i="35" s="1"/>
  <c r="AF448" i="35"/>
  <c r="AF447" i="35"/>
  <c r="AD50" i="9"/>
  <c r="AF445" i="35"/>
  <c r="AO479" i="10"/>
  <c r="AI476" i="10"/>
  <c r="AJ32" i="41"/>
  <c r="AJ34" i="41" s="1"/>
  <c r="AK19" i="41"/>
  <c r="AJ20" i="41"/>
  <c r="AJ32" i="37"/>
  <c r="AJ34" i="37" s="1"/>
  <c r="AI160" i="39"/>
  <c r="AI190" i="39" s="1"/>
  <c r="AH483" i="10"/>
  <c r="AI154" i="39"/>
  <c r="AI184" i="39" s="1"/>
  <c r="AI163" i="39"/>
  <c r="AI193" i="39" s="1"/>
  <c r="AI142" i="39"/>
  <c r="AI172" i="39" s="1"/>
  <c r="AI161" i="39"/>
  <c r="AI191" i="39" s="1"/>
  <c r="AI148" i="39"/>
  <c r="AI178" i="39" s="1"/>
  <c r="AI155" i="39"/>
  <c r="AI185" i="39" s="1"/>
  <c r="AI140" i="39"/>
  <c r="AI170" i="39" s="1"/>
  <c r="AI166" i="39"/>
  <c r="AI196" i="39" s="1"/>
  <c r="AI140" i="41"/>
  <c r="AI145" i="41" s="1"/>
  <c r="AI58" i="41"/>
  <c r="AJ54" i="41"/>
  <c r="AI173" i="41"/>
  <c r="AI177" i="41" s="1"/>
  <c r="AI107" i="41"/>
  <c r="AI111" i="41" s="1"/>
  <c r="AK19" i="37"/>
  <c r="AJ20" i="37"/>
  <c r="AN39" i="39"/>
  <c r="AM90" i="39"/>
  <c r="AI149" i="39"/>
  <c r="AI179" i="39" s="1"/>
  <c r="AI147" i="39"/>
  <c r="AI177" i="39" s="1"/>
  <c r="AI146" i="39"/>
  <c r="AI176" i="39" s="1"/>
  <c r="AM90" i="35"/>
  <c r="AN39" i="35"/>
  <c r="AI167" i="39"/>
  <c r="AI197" i="39" s="1"/>
  <c r="AI152" i="39"/>
  <c r="AI182" i="39" s="1"/>
  <c r="AI151" i="39"/>
  <c r="AI181" i="39" s="1"/>
  <c r="AI165" i="39"/>
  <c r="AI195" i="39" s="1"/>
  <c r="AI145" i="39"/>
  <c r="AI175" i="39" s="1"/>
  <c r="AI58" i="37"/>
  <c r="AI107" i="37"/>
  <c r="AI111" i="37" s="1"/>
  <c r="AI175" i="37"/>
  <c r="AI179" i="37" s="1"/>
  <c r="AJ54" i="37"/>
  <c r="AI141" i="37"/>
  <c r="AI146" i="37" s="1"/>
  <c r="AI144" i="39"/>
  <c r="AI174" i="39" s="1"/>
  <c r="AI156" i="39"/>
  <c r="AI186" i="39" s="1"/>
  <c r="AI158" i="39"/>
  <c r="AI188" i="39" s="1"/>
  <c r="AI159" i="39"/>
  <c r="AI189" i="39" s="1"/>
  <c r="AM236" i="39"/>
  <c r="AM236" i="35"/>
  <c r="AI162" i="39"/>
  <c r="AI192" i="39" s="1"/>
  <c r="AI141" i="39"/>
  <c r="AI171" i="39" s="1"/>
  <c r="AK250" i="35"/>
  <c r="AI71" i="38" s="1"/>
  <c r="AK201" i="39"/>
  <c r="AL123" i="39"/>
  <c r="AL123" i="35"/>
  <c r="AL114" i="39"/>
  <c r="AL114" i="35"/>
  <c r="AJ286" i="10"/>
  <c r="AJ477" i="10" s="1"/>
  <c r="AG42" i="9"/>
  <c r="AL121" i="39"/>
  <c r="AL121" i="35"/>
  <c r="AL127" i="39"/>
  <c r="AL127" i="35"/>
  <c r="AL117" i="39"/>
  <c r="AL117" i="35"/>
  <c r="AL126" i="39"/>
  <c r="AL126" i="35"/>
  <c r="AH90" i="38"/>
  <c r="AL229" i="39"/>
  <c r="AL229" i="35"/>
  <c r="AL130" i="39"/>
  <c r="AL130" i="35"/>
  <c r="AL112" i="39"/>
  <c r="AL112" i="35"/>
  <c r="AL226" i="39"/>
  <c r="AL226" i="35"/>
  <c r="AL106" i="39"/>
  <c r="AL106" i="35"/>
  <c r="AJ103" i="35"/>
  <c r="AJ149" i="35" s="1"/>
  <c r="AJ179" i="35" s="1"/>
  <c r="AH70" i="38"/>
  <c r="AH74" i="38" s="1"/>
  <c r="AJ254" i="35"/>
  <c r="AJ339" i="35"/>
  <c r="AJ340" i="35"/>
  <c r="AK252" i="35"/>
  <c r="AI73" i="38" s="1"/>
  <c r="AL227" i="39"/>
  <c r="AL227" i="35"/>
  <c r="AF46" i="9"/>
  <c r="AF18" i="9" s="1"/>
  <c r="AL120" i="39"/>
  <c r="AL120" i="35"/>
  <c r="AL118" i="39"/>
  <c r="AL118" i="35"/>
  <c r="AL107" i="39"/>
  <c r="AL107" i="35"/>
  <c r="AK232" i="35"/>
  <c r="AK239" i="35" s="1"/>
  <c r="AI14" i="38" s="1"/>
  <c r="AK249" i="35"/>
  <c r="AK428" i="35"/>
  <c r="AK433" i="35" s="1"/>
  <c r="AL124" i="39"/>
  <c r="AL124" i="35"/>
  <c r="AL131" i="39"/>
  <c r="AL131" i="35"/>
  <c r="AK251" i="35"/>
  <c r="AI72" i="38" s="1"/>
  <c r="AL225" i="39"/>
  <c r="AL225" i="35"/>
  <c r="AL119" i="39"/>
  <c r="AL119" i="35"/>
  <c r="AL113" i="39"/>
  <c r="AL113" i="35"/>
  <c r="AL230" i="39"/>
  <c r="AL230" i="35"/>
  <c r="AK250" i="39"/>
  <c r="AI71" i="42" s="1"/>
  <c r="AI429" i="35"/>
  <c r="AI427" i="35" s="1"/>
  <c r="AI431" i="35"/>
  <c r="AI341" i="35"/>
  <c r="AK251" i="39"/>
  <c r="AI72" i="42" s="1"/>
  <c r="AL132" i="39"/>
  <c r="AL132" i="35"/>
  <c r="AX125" i="39"/>
  <c r="AX125" i="35"/>
  <c r="AL109" i="39"/>
  <c r="AL109" i="35"/>
  <c r="AL110" i="39"/>
  <c r="AL110" i="35"/>
  <c r="AL111" i="39"/>
  <c r="AL111" i="35"/>
  <c r="AH200" i="39"/>
  <c r="AK252" i="39"/>
  <c r="AI73" i="42" s="1"/>
  <c r="AL128" i="39"/>
  <c r="AL128" i="35"/>
  <c r="AJ340" i="39"/>
  <c r="AJ339" i="39"/>
  <c r="AJ254" i="39"/>
  <c r="AH70" i="42"/>
  <c r="AH74" i="42" s="1"/>
  <c r="AK428" i="39"/>
  <c r="AK433" i="39" s="1"/>
  <c r="AK249" i="39"/>
  <c r="AK232" i="39"/>
  <c r="AK239" i="39" s="1"/>
  <c r="AI14" i="42" s="1"/>
  <c r="AL105" i="39"/>
  <c r="AL105" i="35"/>
  <c r="AL116" i="39"/>
  <c r="AL116" i="35"/>
  <c r="AL228" i="35"/>
  <c r="AL228" i="39"/>
  <c r="AL231" i="35"/>
  <c r="AL231" i="39"/>
  <c r="AI341" i="39"/>
  <c r="AI431" i="39"/>
  <c r="AI429" i="39"/>
  <c r="AI427" i="39" s="1"/>
  <c r="AK201" i="35"/>
  <c r="AE19" i="38"/>
  <c r="AE12" i="38" s="1"/>
  <c r="AC95" i="38"/>
  <c r="AC97" i="38" s="1"/>
  <c r="AC62" i="37" s="1"/>
  <c r="AJ103" i="39"/>
  <c r="AJ159" i="39" s="1"/>
  <c r="AJ189" i="39" s="1"/>
  <c r="BC313" i="39"/>
  <c r="AK14" i="43"/>
  <c r="AK15" i="43" s="1"/>
  <c r="AK14" i="44"/>
  <c r="AK15" i="44" s="1"/>
  <c r="AF354" i="39"/>
  <c r="AF333" i="39" s="1"/>
  <c r="AF354" i="35"/>
  <c r="AF333" i="35" s="1"/>
  <c r="AD12" i="38"/>
  <c r="AE19" i="42"/>
  <c r="AE12" i="42" s="1"/>
  <c r="BH95" i="39"/>
  <c r="AM223" i="35"/>
  <c r="AM223" i="39"/>
  <c r="AI266" i="39"/>
  <c r="AI266" i="35"/>
  <c r="AI314" i="39"/>
  <c r="AI314" i="35"/>
  <c r="AI18" i="43"/>
  <c r="AI20" i="43"/>
  <c r="AI19" i="43"/>
  <c r="AI21" i="43"/>
  <c r="AI23" i="43"/>
  <c r="AI24" i="43"/>
  <c r="AI22" i="43"/>
  <c r="AI25" i="43"/>
  <c r="AH318" i="35"/>
  <c r="AH319" i="35"/>
  <c r="AH320" i="35"/>
  <c r="AI21" i="44"/>
  <c r="AI18" i="44"/>
  <c r="AI23" i="44"/>
  <c r="AI22" i="44"/>
  <c r="AI24" i="44"/>
  <c r="AI25" i="44"/>
  <c r="AI20" i="44"/>
  <c r="AI19" i="44"/>
  <c r="AH269" i="35"/>
  <c r="AF24" i="38" s="1"/>
  <c r="AH281" i="35"/>
  <c r="AF37" i="38" s="1"/>
  <c r="AH280" i="35"/>
  <c r="AF33" i="38" s="1"/>
  <c r="AH270" i="35"/>
  <c r="AF26" i="38" s="1"/>
  <c r="AI200" i="35"/>
  <c r="AH280" i="39"/>
  <c r="AF33" i="42" s="1"/>
  <c r="AH269" i="39"/>
  <c r="AF24" i="42" s="1"/>
  <c r="AH281" i="39"/>
  <c r="AF37" i="42" s="1"/>
  <c r="AH270" i="39"/>
  <c r="AF26" i="42" s="1"/>
  <c r="AH320" i="39"/>
  <c r="AH319" i="39"/>
  <c r="AH318" i="39"/>
  <c r="AH9" i="38"/>
  <c r="AH9" i="42"/>
  <c r="BH93" i="39"/>
  <c r="BI91" i="39"/>
  <c r="BF432" i="39" s="1"/>
  <c r="BJ51" i="39"/>
  <c r="BJ92" i="39"/>
  <c r="BJ84" i="39"/>
  <c r="BK48" i="39"/>
  <c r="BL384" i="39" s="1"/>
  <c r="BK47" i="39"/>
  <c r="BK52" i="39" s="1"/>
  <c r="BL77" i="39"/>
  <c r="BM76" i="39"/>
  <c r="BL78" i="39"/>
  <c r="BI71" i="39"/>
  <c r="BI61" i="39"/>
  <c r="BK50" i="39"/>
  <c r="BL385" i="39" s="1"/>
  <c r="BK58" i="39"/>
  <c r="BL387" i="39" s="1"/>
  <c r="BK57" i="39"/>
  <c r="BL386" i="39" s="1"/>
  <c r="BL56" i="39"/>
  <c r="BJ60" i="39"/>
  <c r="BJ62" i="39" s="1"/>
  <c r="BJ49" i="39"/>
  <c r="BK68" i="39"/>
  <c r="BL389" i="39" s="1"/>
  <c r="BL66" i="39"/>
  <c r="BK67" i="39"/>
  <c r="BL388" i="39" s="1"/>
  <c r="BK82" i="39"/>
  <c r="BK87" i="39" s="1"/>
  <c r="BK83" i="39"/>
  <c r="BL390" i="39" s="1"/>
  <c r="BL79" i="39"/>
  <c r="BH265" i="39"/>
  <c r="BE102" i="39"/>
  <c r="BJ70" i="39"/>
  <c r="BJ72" i="39" s="1"/>
  <c r="BK85" i="39"/>
  <c r="BL391" i="39" s="1"/>
  <c r="BL80" i="39"/>
  <c r="BJ86" i="39"/>
  <c r="BJ94" i="39"/>
  <c r="BE222" i="39"/>
  <c r="BL43" i="39"/>
  <c r="BM45" i="39" s="1"/>
  <c r="BM41" i="39"/>
  <c r="BL42" i="39"/>
  <c r="BM44" i="39" s="1"/>
  <c r="BG93" i="35"/>
  <c r="BD102" i="35"/>
  <c r="BB22" i="42"/>
  <c r="BA8" i="42"/>
  <c r="BG95" i="35"/>
  <c r="BI51" i="35"/>
  <c r="BI49" i="35"/>
  <c r="BH72" i="35"/>
  <c r="BC22" i="38"/>
  <c r="BF268" i="35"/>
  <c r="BI83" i="35"/>
  <c r="BJ390" i="35" s="1"/>
  <c r="BI82" i="35"/>
  <c r="BI87" i="35" s="1"/>
  <c r="BJ79" i="35"/>
  <c r="BD313" i="35"/>
  <c r="BH62" i="35"/>
  <c r="BI70" i="35"/>
  <c r="BI72" i="35" s="1"/>
  <c r="BH94" i="35"/>
  <c r="BH86" i="35"/>
  <c r="BJ80" i="35"/>
  <c r="BI85" i="35"/>
  <c r="BJ391" i="35" s="1"/>
  <c r="BJ78" i="35"/>
  <c r="BK76" i="35"/>
  <c r="BJ77" i="35"/>
  <c r="BE265" i="35"/>
  <c r="BK66" i="35"/>
  <c r="BJ68" i="35"/>
  <c r="BK389" i="35" s="1"/>
  <c r="BJ67" i="35"/>
  <c r="BK388" i="35" s="1"/>
  <c r="BJ50" i="35"/>
  <c r="BK385" i="35" s="1"/>
  <c r="BI60" i="35"/>
  <c r="BI61" i="35" s="1"/>
  <c r="BJ47" i="35"/>
  <c r="BJ52" i="35" s="1"/>
  <c r="BJ48" i="35"/>
  <c r="BK384" i="35" s="1"/>
  <c r="BH91" i="35"/>
  <c r="BE432" i="35" s="1"/>
  <c r="BB8" i="38"/>
  <c r="BJ58" i="35"/>
  <c r="BK387" i="35" s="1"/>
  <c r="BJ57" i="35"/>
  <c r="BK386" i="35" s="1"/>
  <c r="BK56" i="35"/>
  <c r="BL41" i="35"/>
  <c r="BK43" i="35"/>
  <c r="BL45" i="35" s="1"/>
  <c r="BK42" i="35"/>
  <c r="BL44" i="35" s="1"/>
  <c r="BF222" i="35"/>
  <c r="BH84" i="35"/>
  <c r="BH92" i="35"/>
  <c r="AN162" i="10"/>
  <c r="AN268" i="10"/>
  <c r="AM293" i="10"/>
  <c r="AJ90" i="9" s="1"/>
  <c r="AN150" i="10"/>
  <c r="AO276" i="10"/>
  <c r="AN149" i="10"/>
  <c r="AN144" i="10"/>
  <c r="AN137" i="10"/>
  <c r="AN141" i="10"/>
  <c r="AN270" i="10"/>
  <c r="AN147" i="10"/>
  <c r="AN153" i="10"/>
  <c r="AN140" i="10"/>
  <c r="AM292" i="10"/>
  <c r="AJ89" i="9" s="1"/>
  <c r="AN266" i="10"/>
  <c r="AZ155" i="10"/>
  <c r="AN151" i="10"/>
  <c r="AN267" i="10"/>
  <c r="AN157" i="10"/>
  <c r="AN154" i="10"/>
  <c r="AN161" i="10"/>
  <c r="AN136" i="10"/>
  <c r="AN160" i="10"/>
  <c r="AN148" i="10"/>
  <c r="AN156" i="10"/>
  <c r="AN271" i="10"/>
  <c r="AN139" i="10"/>
  <c r="AN158" i="10"/>
  <c r="AN135" i="10"/>
  <c r="AM231" i="10"/>
  <c r="AN146" i="10"/>
  <c r="AN142" i="10"/>
  <c r="AN143" i="10"/>
  <c r="AU84" i="10"/>
  <c r="AU83" i="10"/>
  <c r="T115" i="9"/>
  <c r="T66" i="3" s="1"/>
  <c r="AH108" i="9"/>
  <c r="AI22" i="6"/>
  <c r="AL15" i="1"/>
  <c r="AI18" i="6"/>
  <c r="AI23" i="6"/>
  <c r="AI25" i="6"/>
  <c r="AI21" i="6"/>
  <c r="AI24" i="6"/>
  <c r="AI20" i="6"/>
  <c r="AJ15" i="6"/>
  <c r="AJ18" i="6" s="1"/>
  <c r="AI20" i="1"/>
  <c r="AI108" i="9" s="1"/>
  <c r="U414" i="10"/>
  <c r="AH58" i="3"/>
  <c r="AH62" i="3" s="1"/>
  <c r="AG179" i="3"/>
  <c r="AG183" i="3" s="1"/>
  <c r="AG145" i="3"/>
  <c r="AG150" i="3" s="1"/>
  <c r="AG111" i="3"/>
  <c r="AG115" i="3" s="1"/>
  <c r="AT67" i="10"/>
  <c r="AM25" i="3"/>
  <c r="AM26" i="3"/>
  <c r="AT78" i="10"/>
  <c r="AT56" i="10"/>
  <c r="AV73" i="10"/>
  <c r="AV74" i="10"/>
  <c r="AW72" i="10"/>
  <c r="AT53" i="10"/>
  <c r="AT54" i="10"/>
  <c r="AN310" i="10"/>
  <c r="AK15" i="9" s="1"/>
  <c r="AR101" i="10"/>
  <c r="AM291" i="10"/>
  <c r="AM272" i="10"/>
  <c r="AM470" i="10" s="1"/>
  <c r="AM481" i="10" s="1"/>
  <c r="AN265" i="10"/>
  <c r="AN269" i="10"/>
  <c r="AM294" i="10"/>
  <c r="AJ91" i="9" s="1"/>
  <c r="AU76" i="10"/>
  <c r="AU78" i="10" s="1"/>
  <c r="AV64" i="10"/>
  <c r="AW62" i="10"/>
  <c r="AV63" i="10"/>
  <c r="AS100" i="10"/>
  <c r="AS92" i="10"/>
  <c r="AS57" i="10"/>
  <c r="AU66" i="10"/>
  <c r="AU68" i="10" s="1"/>
  <c r="AS98" i="10"/>
  <c r="AS90" i="10"/>
  <c r="AR99" i="10"/>
  <c r="AL381" i="10"/>
  <c r="AL382" i="10"/>
  <c r="AL296" i="10"/>
  <c r="AL472" i="10" s="1"/>
  <c r="AI88" i="9"/>
  <c r="AI92" i="9" s="1"/>
  <c r="AT88" i="10"/>
  <c r="AT93" i="10" s="1"/>
  <c r="AT89" i="10"/>
  <c r="AV116" i="10" s="1"/>
  <c r="AK383" i="10"/>
  <c r="AV82" i="10"/>
  <c r="AS55" i="10"/>
  <c r="AV47" i="10"/>
  <c r="AU48" i="10"/>
  <c r="AV50" i="10" s="1"/>
  <c r="AU49" i="10"/>
  <c r="AV51" i="10" s="1"/>
  <c r="AT91" i="10"/>
  <c r="AV117" i="10" s="1"/>
  <c r="AS97" i="10"/>
  <c r="AP473" i="10" s="1"/>
  <c r="AS58" i="10"/>
  <c r="AH11" i="9"/>
  <c r="AJ45" i="10"/>
  <c r="AI96" i="10"/>
  <c r="AJ10" i="9"/>
  <c r="AJ28" i="1"/>
  <c r="AI34" i="1"/>
  <c r="AI22" i="1" s="1"/>
  <c r="AI361" i="10"/>
  <c r="AI360" i="10"/>
  <c r="AI362" i="10"/>
  <c r="AK280" i="10"/>
  <c r="O54" i="2"/>
  <c r="AM355" i="10"/>
  <c r="AJ356" i="10"/>
  <c r="AL23" i="3"/>
  <c r="AK24" i="3"/>
  <c r="AM255" i="10"/>
  <c r="AN254" i="10"/>
  <c r="AJ30" i="1"/>
  <c r="AI36" i="1"/>
  <c r="AI24" i="1" s="1"/>
  <c r="AM14" i="6"/>
  <c r="AL279" i="10"/>
  <c r="AI27" i="1"/>
  <c r="AH33" i="1"/>
  <c r="AH21" i="1" s="1"/>
  <c r="AK426" i="10" s="1"/>
  <c r="AI29" i="1"/>
  <c r="AH35" i="1"/>
  <c r="AH23" i="1" s="1"/>
  <c r="AJ37" i="1"/>
  <c r="AJ25" i="1" s="1"/>
  <c r="AK31" i="1"/>
  <c r="AI36" i="3" l="1"/>
  <c r="AE16" i="2"/>
  <c r="AE77" i="9" s="1"/>
  <c r="AI452" i="10"/>
  <c r="AE63" i="9"/>
  <c r="AE66" i="9" s="1"/>
  <c r="AE68" i="9" s="1"/>
  <c r="AI457" i="10"/>
  <c r="AF65" i="9" s="1"/>
  <c r="AG58" i="9"/>
  <c r="AG59" i="9"/>
  <c r="AF60" i="9"/>
  <c r="AF61" i="9"/>
  <c r="AF56" i="9"/>
  <c r="AG57" i="9"/>
  <c r="AG62" i="9"/>
  <c r="AM425" i="10"/>
  <c r="AI244" i="39"/>
  <c r="AG18" i="42" s="1"/>
  <c r="AG25" i="42" s="1"/>
  <c r="AF44" i="9"/>
  <c r="AF48" i="9" s="1"/>
  <c r="AJ240" i="39"/>
  <c r="AH15" i="42" s="1"/>
  <c r="AH16" i="42" s="1"/>
  <c r="AI242" i="39"/>
  <c r="AG41" i="9"/>
  <c r="AG40" i="9"/>
  <c r="AK281" i="10"/>
  <c r="AI39" i="9"/>
  <c r="AJ282" i="10"/>
  <c r="AH246" i="39"/>
  <c r="AH447" i="39" s="1"/>
  <c r="AH435" i="39"/>
  <c r="AH436" i="39" s="1"/>
  <c r="AG444" i="39"/>
  <c r="AH396" i="10"/>
  <c r="AH375" i="10" s="1"/>
  <c r="AF221" i="3"/>
  <c r="AT216" i="37"/>
  <c r="AT217" i="37"/>
  <c r="AH201" i="3"/>
  <c r="AI200" i="3" s="1"/>
  <c r="AI203" i="3" s="1"/>
  <c r="AF219" i="3"/>
  <c r="AG218" i="3" s="1"/>
  <c r="AG221" i="3" s="1"/>
  <c r="AF237" i="3"/>
  <c r="AG236" i="3" s="1"/>
  <c r="AG238" i="3" s="1"/>
  <c r="AP195" i="41"/>
  <c r="AP196" i="41"/>
  <c r="AT234" i="37"/>
  <c r="AT233" i="37" s="1"/>
  <c r="AU232" i="37" s="1"/>
  <c r="AT235" i="37"/>
  <c r="X374" i="39"/>
  <c r="Y96" i="42" s="1"/>
  <c r="AQ198" i="37"/>
  <c r="AQ197" i="37" s="1"/>
  <c r="AR196" i="37" s="1"/>
  <c r="AQ199" i="37"/>
  <c r="AQ230" i="41"/>
  <c r="AR229" i="41" s="1"/>
  <c r="AV213" i="41"/>
  <c r="AV214" i="41"/>
  <c r="AV212" i="41" s="1"/>
  <c r="AW211" i="41" s="1"/>
  <c r="X373" i="39"/>
  <c r="AG447" i="39"/>
  <c r="AG445" i="39"/>
  <c r="O190" i="2"/>
  <c r="O122" i="2"/>
  <c r="F42" i="5"/>
  <c r="H42" i="5"/>
  <c r="D191" i="2"/>
  <c r="N123" i="2"/>
  <c r="I191" i="2"/>
  <c r="F123" i="2"/>
  <c r="N56" i="2"/>
  <c r="N191" i="2"/>
  <c r="D56" i="2"/>
  <c r="I56" i="2"/>
  <c r="F191" i="2"/>
  <c r="D123" i="2"/>
  <c r="I123" i="2"/>
  <c r="H191" i="2"/>
  <c r="G56" i="2"/>
  <c r="G191" i="2"/>
  <c r="K56" i="2"/>
  <c r="H123" i="2"/>
  <c r="J56" i="2"/>
  <c r="E56" i="2"/>
  <c r="J191" i="2"/>
  <c r="J123" i="2"/>
  <c r="H56" i="2"/>
  <c r="F56" i="2"/>
  <c r="L56" i="2"/>
  <c r="M123" i="2"/>
  <c r="L191" i="2"/>
  <c r="M56" i="2"/>
  <c r="K123" i="2"/>
  <c r="G123" i="2"/>
  <c r="L123" i="2"/>
  <c r="K191" i="2"/>
  <c r="E191" i="2"/>
  <c r="M191" i="2"/>
  <c r="E123" i="2"/>
  <c r="D41" i="5"/>
  <c r="AK32" i="37"/>
  <c r="AK34" i="37" s="1"/>
  <c r="AI244" i="35"/>
  <c r="AG18" i="38" s="1"/>
  <c r="AG25" i="38" s="1"/>
  <c r="AM474" i="10"/>
  <c r="AJ240" i="35"/>
  <c r="AH15" i="38" s="1"/>
  <c r="AH16" i="38" s="1"/>
  <c r="AG445" i="35"/>
  <c r="AG448" i="35"/>
  <c r="AG444" i="35"/>
  <c r="AN469" i="10"/>
  <c r="AN480" i="10" s="1"/>
  <c r="AH435" i="35"/>
  <c r="AH436" i="35" s="1"/>
  <c r="AH246" i="35"/>
  <c r="AH445" i="35" s="1"/>
  <c r="AI242" i="35"/>
  <c r="AM468" i="10"/>
  <c r="AE50" i="9"/>
  <c r="AP479" i="10"/>
  <c r="AG46" i="9"/>
  <c r="AG18" i="9" s="1"/>
  <c r="AJ476" i="10"/>
  <c r="AK32" i="41"/>
  <c r="AK34" i="41" s="1"/>
  <c r="AK20" i="41"/>
  <c r="AL19" i="41"/>
  <c r="AI200" i="39"/>
  <c r="AJ147" i="35"/>
  <c r="AJ177" i="35" s="1"/>
  <c r="AK20" i="37"/>
  <c r="AL19" i="37"/>
  <c r="AN236" i="39"/>
  <c r="AN236" i="35"/>
  <c r="AJ141" i="37"/>
  <c r="AJ146" i="37" s="1"/>
  <c r="AJ175" i="37"/>
  <c r="AJ179" i="37" s="1"/>
  <c r="AK54" i="37"/>
  <c r="AJ107" i="37"/>
  <c r="AJ111" i="37" s="1"/>
  <c r="AJ58" i="37"/>
  <c r="AO39" i="35"/>
  <c r="AN90" i="35"/>
  <c r="AO39" i="39"/>
  <c r="AN90" i="39"/>
  <c r="AJ140" i="41"/>
  <c r="AJ145" i="41" s="1"/>
  <c r="AJ107" i="41"/>
  <c r="AJ111" i="41" s="1"/>
  <c r="AK54" i="41"/>
  <c r="AJ58" i="41"/>
  <c r="AJ173" i="41"/>
  <c r="AJ177" i="41" s="1"/>
  <c r="AL251" i="39"/>
  <c r="AJ72" i="42" s="1"/>
  <c r="AJ152" i="35"/>
  <c r="AJ182" i="35" s="1"/>
  <c r="AJ166" i="35"/>
  <c r="AJ196" i="35" s="1"/>
  <c r="AL251" i="35"/>
  <c r="AJ72" i="38" s="1"/>
  <c r="AJ158" i="35"/>
  <c r="AJ188" i="35" s="1"/>
  <c r="AJ167" i="35"/>
  <c r="AJ197" i="35" s="1"/>
  <c r="AJ161" i="35"/>
  <c r="AJ191" i="35" s="1"/>
  <c r="AJ155" i="35"/>
  <c r="AJ185" i="35" s="1"/>
  <c r="AJ146" i="35"/>
  <c r="AJ176" i="35" s="1"/>
  <c r="AJ163" i="35"/>
  <c r="AJ193" i="35" s="1"/>
  <c r="AJ160" i="35"/>
  <c r="AJ190" i="35" s="1"/>
  <c r="AJ144" i="35"/>
  <c r="AJ174" i="35" s="1"/>
  <c r="AJ140" i="35"/>
  <c r="AJ170" i="35" s="1"/>
  <c r="AJ142" i="35"/>
  <c r="AJ172" i="35" s="1"/>
  <c r="AJ159" i="35"/>
  <c r="AJ189" i="35" s="1"/>
  <c r="AJ151" i="35"/>
  <c r="AJ181" i="35" s="1"/>
  <c r="AJ165" i="35"/>
  <c r="AJ195" i="35" s="1"/>
  <c r="AJ141" i="35"/>
  <c r="AJ171" i="35" s="1"/>
  <c r="AJ148" i="35"/>
  <c r="AJ178" i="35" s="1"/>
  <c r="AJ162" i="35"/>
  <c r="AJ192" i="35" s="1"/>
  <c r="AJ154" i="35"/>
  <c r="AJ184" i="35" s="1"/>
  <c r="AJ145" i="35"/>
  <c r="AJ175" i="35" s="1"/>
  <c r="AJ153" i="35"/>
  <c r="AJ183" i="35" s="1"/>
  <c r="AJ156" i="35"/>
  <c r="AJ186" i="35" s="1"/>
  <c r="AM227" i="35"/>
  <c r="AM227" i="39"/>
  <c r="AM230" i="39"/>
  <c r="AM230" i="35"/>
  <c r="AL250" i="39"/>
  <c r="AJ71" i="42" s="1"/>
  <c r="AM126" i="39"/>
  <c r="AM126" i="35"/>
  <c r="AM111" i="39"/>
  <c r="AM111" i="35"/>
  <c r="AY125" i="39"/>
  <c r="AY125" i="35"/>
  <c r="AJ429" i="35"/>
  <c r="AJ427" i="35" s="1"/>
  <c r="AJ431" i="35"/>
  <c r="AJ341" i="35"/>
  <c r="AM116" i="39"/>
  <c r="AM116" i="35"/>
  <c r="AJ431" i="39"/>
  <c r="AJ341" i="39"/>
  <c r="AJ429" i="39"/>
  <c r="AJ427" i="39" s="1"/>
  <c r="AL232" i="39"/>
  <c r="AL239" i="39" s="1"/>
  <c r="AJ14" i="42" s="1"/>
  <c r="AL428" i="39"/>
  <c r="AL433" i="39" s="1"/>
  <c r="AL249" i="39"/>
  <c r="AK339" i="35"/>
  <c r="AK254" i="35"/>
  <c r="AK340" i="35"/>
  <c r="AI70" i="38"/>
  <c r="AI74" i="38" s="1"/>
  <c r="AM106" i="39"/>
  <c r="AM106" i="35"/>
  <c r="AM119" i="39"/>
  <c r="AM119" i="35"/>
  <c r="AI90" i="42"/>
  <c r="AL252" i="35"/>
  <c r="AJ73" i="38" s="1"/>
  <c r="AM231" i="39"/>
  <c r="AM231" i="35"/>
  <c r="AM228" i="39"/>
  <c r="AM228" i="35"/>
  <c r="AK339" i="39"/>
  <c r="AK340" i="39"/>
  <c r="AK254" i="39"/>
  <c r="AI70" i="42"/>
  <c r="AI74" i="42" s="1"/>
  <c r="AM229" i="39"/>
  <c r="AM229" i="35"/>
  <c r="AM121" i="39"/>
  <c r="AM121" i="35"/>
  <c r="AM225" i="39"/>
  <c r="AM225" i="35"/>
  <c r="AM118" i="39"/>
  <c r="AM118" i="35"/>
  <c r="AL428" i="35"/>
  <c r="AL433" i="35" s="1"/>
  <c r="AL249" i="35"/>
  <c r="AL232" i="35"/>
  <c r="AL239" i="35" s="1"/>
  <c r="AJ14" i="38" s="1"/>
  <c r="AM105" i="39"/>
  <c r="AM105" i="35"/>
  <c r="AK103" i="35"/>
  <c r="AK146" i="35" s="1"/>
  <c r="AK176" i="35" s="1"/>
  <c r="AL201" i="35"/>
  <c r="AL252" i="39"/>
  <c r="AJ73" i="42" s="1"/>
  <c r="AM128" i="39"/>
  <c r="AM128" i="35"/>
  <c r="AM124" i="39"/>
  <c r="AM124" i="35"/>
  <c r="AM123" i="39"/>
  <c r="AM123" i="35"/>
  <c r="AM120" i="39"/>
  <c r="AM120" i="35"/>
  <c r="AI90" i="38"/>
  <c r="AL201" i="39"/>
  <c r="AM113" i="39"/>
  <c r="AM113" i="35"/>
  <c r="AM132" i="35"/>
  <c r="AM132" i="39"/>
  <c r="AK286" i="10"/>
  <c r="AK477" i="10" s="1"/>
  <c r="AH42" i="9"/>
  <c r="AM112" i="35"/>
  <c r="AM112" i="39"/>
  <c r="AM107" i="39"/>
  <c r="AM107" i="35"/>
  <c r="AM130" i="39"/>
  <c r="AM130" i="35"/>
  <c r="AM226" i="39"/>
  <c r="AM226" i="35"/>
  <c r="AM114" i="39"/>
  <c r="AM114" i="35"/>
  <c r="AM131" i="39"/>
  <c r="AM131" i="35"/>
  <c r="AM110" i="39"/>
  <c r="AM110" i="35"/>
  <c r="AM109" i="39"/>
  <c r="AM109" i="35"/>
  <c r="AM127" i="39"/>
  <c r="AM127" i="35"/>
  <c r="AM117" i="39"/>
  <c r="AM117" i="35"/>
  <c r="AL250" i="35"/>
  <c r="AJ71" i="38" s="1"/>
  <c r="AG354" i="39"/>
  <c r="AG333" i="39" s="1"/>
  <c r="AG354" i="35"/>
  <c r="AG333" i="35" s="1"/>
  <c r="AJ167" i="39"/>
  <c r="AJ197" i="39" s="1"/>
  <c r="AJ152" i="39"/>
  <c r="AJ182" i="39" s="1"/>
  <c r="AJ163" i="39"/>
  <c r="AJ193" i="39" s="1"/>
  <c r="AJ166" i="39"/>
  <c r="AJ196" i="39" s="1"/>
  <c r="AJ144" i="39"/>
  <c r="AJ174" i="39" s="1"/>
  <c r="AJ145" i="39"/>
  <c r="AJ175" i="39" s="1"/>
  <c r="AL14" i="44"/>
  <c r="AL15" i="44" s="1"/>
  <c r="BD313" i="39"/>
  <c r="AC375" i="35"/>
  <c r="AC374" i="35"/>
  <c r="AD96" i="38" s="1"/>
  <c r="AJ142" i="39"/>
  <c r="AJ172" i="39" s="1"/>
  <c r="AJ155" i="39"/>
  <c r="AJ185" i="39" s="1"/>
  <c r="AJ160" i="39"/>
  <c r="AJ190" i="39" s="1"/>
  <c r="AK103" i="39"/>
  <c r="AK160" i="39" s="1"/>
  <c r="AK190" i="39" s="1"/>
  <c r="AF25" i="42"/>
  <c r="AF19" i="42"/>
  <c r="AF12" i="42" s="1"/>
  <c r="AJ147" i="39"/>
  <c r="AJ177" i="39" s="1"/>
  <c r="AJ151" i="39"/>
  <c r="AJ181" i="39" s="1"/>
  <c r="AJ161" i="39"/>
  <c r="AJ191" i="39" s="1"/>
  <c r="AJ141" i="39"/>
  <c r="AJ171" i="39" s="1"/>
  <c r="AJ153" i="39"/>
  <c r="AJ183" i="39" s="1"/>
  <c r="AJ154" i="39"/>
  <c r="AJ184" i="39" s="1"/>
  <c r="AF19" i="38"/>
  <c r="AJ148" i="39"/>
  <c r="AJ178" i="39" s="1"/>
  <c r="AJ149" i="39"/>
  <c r="AJ179" i="39" s="1"/>
  <c r="AJ162" i="39"/>
  <c r="AJ192" i="39" s="1"/>
  <c r="AJ146" i="39"/>
  <c r="AJ176" i="39" s="1"/>
  <c r="AL14" i="43"/>
  <c r="AL15" i="43" s="1"/>
  <c r="AJ140" i="39"/>
  <c r="AJ170" i="39" s="1"/>
  <c r="AJ165" i="39"/>
  <c r="AJ195" i="39" s="1"/>
  <c r="AJ156" i="39"/>
  <c r="AJ186" i="39" s="1"/>
  <c r="AJ158" i="39"/>
  <c r="AJ188" i="39" s="1"/>
  <c r="BI71" i="35"/>
  <c r="AI318" i="39"/>
  <c r="AI320" i="39"/>
  <c r="AI319" i="39"/>
  <c r="AI9" i="38"/>
  <c r="AI9" i="42"/>
  <c r="AI270" i="35"/>
  <c r="AG26" i="38" s="1"/>
  <c r="AI281" i="35"/>
  <c r="AG37" i="38" s="1"/>
  <c r="AI280" i="35"/>
  <c r="AG33" i="38" s="1"/>
  <c r="AI269" i="35"/>
  <c r="AG24" i="38" s="1"/>
  <c r="AI269" i="39"/>
  <c r="AG24" i="42" s="1"/>
  <c r="AI270" i="39"/>
  <c r="AG26" i="42" s="1"/>
  <c r="AI280" i="39"/>
  <c r="AG33" i="42" s="1"/>
  <c r="AI281" i="39"/>
  <c r="AG37" i="42" s="1"/>
  <c r="AJ266" i="39"/>
  <c r="AJ266" i="35"/>
  <c r="AJ314" i="39"/>
  <c r="AJ314" i="35"/>
  <c r="AJ22" i="44"/>
  <c r="AJ24" i="44"/>
  <c r="AJ18" i="44"/>
  <c r="AJ25" i="44"/>
  <c r="AJ20" i="44"/>
  <c r="AJ21" i="44"/>
  <c r="AJ19" i="44"/>
  <c r="AJ23" i="44"/>
  <c r="AN223" i="35"/>
  <c r="AN223" i="39"/>
  <c r="AJ20" i="43"/>
  <c r="AJ23" i="43"/>
  <c r="AJ22" i="43"/>
  <c r="AJ18" i="43"/>
  <c r="AJ25" i="43"/>
  <c r="AJ19" i="43"/>
  <c r="AJ24" i="43"/>
  <c r="AJ21" i="43"/>
  <c r="AI318" i="35"/>
  <c r="AI319" i="35"/>
  <c r="AI320" i="35"/>
  <c r="BJ61" i="39"/>
  <c r="BJ71" i="39"/>
  <c r="BK51" i="39"/>
  <c r="BI95" i="39"/>
  <c r="BK49" i="39"/>
  <c r="BI93" i="39"/>
  <c r="BK92" i="39"/>
  <c r="BK84" i="39"/>
  <c r="BK60" i="39"/>
  <c r="BK62" i="39" s="1"/>
  <c r="BL50" i="39"/>
  <c r="BM385" i="39" s="1"/>
  <c r="BF102" i="39"/>
  <c r="BK70" i="39"/>
  <c r="BK71" i="39" s="1"/>
  <c r="BM42" i="39"/>
  <c r="BN44" i="39" s="1"/>
  <c r="BN41" i="39"/>
  <c r="BM43" i="39"/>
  <c r="BN45" i="39" s="1"/>
  <c r="BL67" i="39"/>
  <c r="BM388" i="39" s="1"/>
  <c r="BM66" i="39"/>
  <c r="BL68" i="39"/>
  <c r="BM389" i="39" s="1"/>
  <c r="BK86" i="39"/>
  <c r="BK94" i="39"/>
  <c r="BI265" i="39"/>
  <c r="BM78" i="39"/>
  <c r="BM77" i="39"/>
  <c r="BN76" i="39"/>
  <c r="BF222" i="39"/>
  <c r="BJ91" i="39"/>
  <c r="BG432" i="39" s="1"/>
  <c r="BL82" i="39"/>
  <c r="BL87" i="39" s="1"/>
  <c r="BL83" i="39"/>
  <c r="BM390" i="39" s="1"/>
  <c r="BM79" i="39"/>
  <c r="BL48" i="39"/>
  <c r="BM384" i="39" s="1"/>
  <c r="BL47" i="39"/>
  <c r="BL52" i="39" s="1"/>
  <c r="BL85" i="39"/>
  <c r="BM391" i="39" s="1"/>
  <c r="BM80" i="39"/>
  <c r="BL57" i="39"/>
  <c r="BM386" i="39" s="1"/>
  <c r="BM56" i="39"/>
  <c r="BL58" i="39"/>
  <c r="BM387" i="39" s="1"/>
  <c r="BE102" i="35"/>
  <c r="BB8" i="42"/>
  <c r="BC22" i="42"/>
  <c r="BI62" i="35"/>
  <c r="BJ51" i="35"/>
  <c r="BM41" i="35"/>
  <c r="BL43" i="35"/>
  <c r="BM45" i="35" s="1"/>
  <c r="BL42" i="35"/>
  <c r="BM44" i="35" s="1"/>
  <c r="BJ70" i="35"/>
  <c r="BJ71" i="35" s="1"/>
  <c r="BH93" i="35"/>
  <c r="BJ49" i="35"/>
  <c r="BF265" i="35"/>
  <c r="BH95" i="35"/>
  <c r="BJ83" i="35"/>
  <c r="BK390" i="35" s="1"/>
  <c r="BJ82" i="35"/>
  <c r="BK79" i="35"/>
  <c r="BK48" i="35"/>
  <c r="BL384" i="35" s="1"/>
  <c r="BK47" i="35"/>
  <c r="BK52" i="35" s="1"/>
  <c r="BK57" i="35"/>
  <c r="BL386" i="35" s="1"/>
  <c r="BL56" i="35"/>
  <c r="BK58" i="35"/>
  <c r="BL387" i="35" s="1"/>
  <c r="BI94" i="35"/>
  <c r="BI86" i="35"/>
  <c r="BI84" i="35"/>
  <c r="BI92" i="35"/>
  <c r="BK50" i="35"/>
  <c r="BL385" i="35" s="1"/>
  <c r="BJ60" i="35"/>
  <c r="BJ62" i="35" s="1"/>
  <c r="BL66" i="35"/>
  <c r="BK68" i="35"/>
  <c r="BL389" i="35" s="1"/>
  <c r="BK67" i="35"/>
  <c r="BL388" i="35" s="1"/>
  <c r="BD22" i="38"/>
  <c r="BG268" i="35"/>
  <c r="BK77" i="35"/>
  <c r="BL76" i="35"/>
  <c r="BK78" i="35"/>
  <c r="BE313" i="35"/>
  <c r="BG222" i="35"/>
  <c r="BC8" i="38"/>
  <c r="BK80" i="35"/>
  <c r="BJ85" i="35"/>
  <c r="BK391" i="35" s="1"/>
  <c r="BI91" i="35"/>
  <c r="BF432" i="35" s="1"/>
  <c r="AO268" i="10"/>
  <c r="AN293" i="10"/>
  <c r="AK90" i="9" s="1"/>
  <c r="AO146" i="10"/>
  <c r="AO139" i="10"/>
  <c r="AO136" i="10"/>
  <c r="AO147" i="10"/>
  <c r="AO267" i="10"/>
  <c r="AO270" i="10"/>
  <c r="AO135" i="10"/>
  <c r="AN231" i="10"/>
  <c r="AO271" i="10"/>
  <c r="AO162" i="10"/>
  <c r="AO151" i="10"/>
  <c r="AP276" i="10"/>
  <c r="AO143" i="10"/>
  <c r="AO156" i="10"/>
  <c r="AO160" i="10"/>
  <c r="AO154" i="10"/>
  <c r="AO153" i="10"/>
  <c r="AO141" i="10"/>
  <c r="AO144" i="10"/>
  <c r="AO161" i="10"/>
  <c r="AO140" i="10"/>
  <c r="BA155" i="10"/>
  <c r="AO137" i="10"/>
  <c r="AO150" i="10"/>
  <c r="AO149" i="10"/>
  <c r="AO142" i="10"/>
  <c r="AO158" i="10"/>
  <c r="AO148" i="10"/>
  <c r="AO157" i="10"/>
  <c r="AO266" i="10"/>
  <c r="AN292" i="10"/>
  <c r="AK89" i="9" s="1"/>
  <c r="AV84" i="10"/>
  <c r="AV83" i="10"/>
  <c r="AJ24" i="6"/>
  <c r="AM15" i="1"/>
  <c r="AJ22" i="6"/>
  <c r="AJ25" i="6"/>
  <c r="AJ23" i="6"/>
  <c r="AJ19" i="6"/>
  <c r="AJ21" i="6"/>
  <c r="AJ20" i="6"/>
  <c r="AK15" i="6"/>
  <c r="AK19" i="6" s="1"/>
  <c r="AJ20" i="1"/>
  <c r="AL103" i="35" s="1"/>
  <c r="AS99" i="10"/>
  <c r="U417" i="10"/>
  <c r="U416" i="10"/>
  <c r="AI58" i="3"/>
  <c r="AI62" i="3" s="1"/>
  <c r="AH145" i="3"/>
  <c r="AH150" i="3" s="1"/>
  <c r="AH179" i="3"/>
  <c r="AH183" i="3" s="1"/>
  <c r="AH111" i="3"/>
  <c r="AH115" i="3" s="1"/>
  <c r="AU67" i="10"/>
  <c r="AU77" i="10"/>
  <c r="AN25" i="3"/>
  <c r="AI486" i="10"/>
  <c r="AI483" i="10"/>
  <c r="AN26" i="3"/>
  <c r="AO310" i="10"/>
  <c r="AL15" i="9" s="1"/>
  <c r="AM381" i="10"/>
  <c r="AM382" i="10"/>
  <c r="AM296" i="10"/>
  <c r="AM472" i="10" s="1"/>
  <c r="AJ88" i="9"/>
  <c r="AJ92" i="9" s="1"/>
  <c r="AT100" i="10"/>
  <c r="AT92" i="10"/>
  <c r="AW82" i="10"/>
  <c r="AT90" i="10"/>
  <c r="AT98" i="10"/>
  <c r="AS101" i="10"/>
  <c r="AO269" i="10"/>
  <c r="AN294" i="10"/>
  <c r="AK91" i="9" s="1"/>
  <c r="AT55" i="10"/>
  <c r="AT57" i="10"/>
  <c r="AU56" i="10"/>
  <c r="AU88" i="10"/>
  <c r="AU93" i="10" s="1"/>
  <c r="AU89" i="10"/>
  <c r="AW116" i="10" s="1"/>
  <c r="AV66" i="10"/>
  <c r="AV68" i="10" s="1"/>
  <c r="AT58" i="10"/>
  <c r="AT97" i="10"/>
  <c r="AQ473" i="10" s="1"/>
  <c r="AW47" i="10"/>
  <c r="AV49" i="10"/>
  <c r="AW51" i="10" s="1"/>
  <c r="AV48" i="10"/>
  <c r="AW50" i="10" s="1"/>
  <c r="AX72" i="10"/>
  <c r="AW74" i="10"/>
  <c r="AW73" i="10"/>
  <c r="AL383" i="10"/>
  <c r="AV76" i="10"/>
  <c r="AV78" i="10" s="1"/>
  <c r="AU53" i="10"/>
  <c r="AU54" i="10"/>
  <c r="AU91" i="10"/>
  <c r="AW117" i="10" s="1"/>
  <c r="AX62" i="10"/>
  <c r="AW63" i="10"/>
  <c r="AW64" i="10"/>
  <c r="AN291" i="10"/>
  <c r="AO265" i="10"/>
  <c r="AN272" i="10"/>
  <c r="AN470" i="10" s="1"/>
  <c r="AN481" i="10" s="1"/>
  <c r="AK45" i="10"/>
  <c r="AJ96" i="10"/>
  <c r="AK356" i="10"/>
  <c r="AN255" i="10"/>
  <c r="AO254" i="10"/>
  <c r="AN355" i="10"/>
  <c r="AM279" i="10"/>
  <c r="AJ360" i="10"/>
  <c r="AJ361" i="10"/>
  <c r="AJ362" i="10"/>
  <c r="AK28" i="1"/>
  <c r="AJ34" i="1"/>
  <c r="AJ22" i="1" s="1"/>
  <c r="AJ27" i="1"/>
  <c r="AI33" i="1"/>
  <c r="AI21" i="1" s="1"/>
  <c r="AL426" i="10" s="1"/>
  <c r="AN14" i="6"/>
  <c r="AK10" i="9"/>
  <c r="AJ36" i="1"/>
  <c r="AJ24" i="1" s="1"/>
  <c r="AK30" i="1"/>
  <c r="AI11" i="9"/>
  <c r="AL31" i="1"/>
  <c r="AK37" i="1"/>
  <c r="AK25" i="1" s="1"/>
  <c r="AM23" i="3"/>
  <c r="AL24" i="3"/>
  <c r="AL280" i="10"/>
  <c r="AI35" i="1"/>
  <c r="AI23" i="1" s="1"/>
  <c r="AJ29" i="1"/>
  <c r="O55" i="2"/>
  <c r="AF16" i="2" l="1"/>
  <c r="AF77" i="9" s="1"/>
  <c r="AI435" i="39"/>
  <c r="AI436" i="39" s="1"/>
  <c r="AJ457" i="10"/>
  <c r="AG65" i="9" s="1"/>
  <c r="AJ452" i="10"/>
  <c r="AG61" i="9"/>
  <c r="AH62" i="9"/>
  <c r="AH57" i="9"/>
  <c r="AH59" i="9"/>
  <c r="AF63" i="9"/>
  <c r="AF66" i="9" s="1"/>
  <c r="AF68" i="9" s="1"/>
  <c r="AG60" i="9"/>
  <c r="AJ242" i="39"/>
  <c r="AG56" i="9"/>
  <c r="AH56" i="9"/>
  <c r="AH58" i="9"/>
  <c r="AN425" i="10"/>
  <c r="AI246" i="39"/>
  <c r="AI445" i="39" s="1"/>
  <c r="AK240" i="39"/>
  <c r="AI15" i="42" s="1"/>
  <c r="AI16" i="42" s="1"/>
  <c r="AJ244" i="39"/>
  <c r="AH18" i="42" s="1"/>
  <c r="AH25" i="42" s="1"/>
  <c r="AH444" i="39"/>
  <c r="AH448" i="39"/>
  <c r="AH445" i="39"/>
  <c r="AG44" i="9"/>
  <c r="AG48" i="9" s="1"/>
  <c r="AH41" i="9"/>
  <c r="AH40" i="9"/>
  <c r="AL281" i="10"/>
  <c r="AJ39" i="9"/>
  <c r="AK282" i="10"/>
  <c r="AK284" i="10" s="1"/>
  <c r="AK288" i="10" s="1"/>
  <c r="AK483" i="10" s="1"/>
  <c r="AJ284" i="10"/>
  <c r="AJ288" i="10" s="1"/>
  <c r="AJ483" i="10" s="1"/>
  <c r="AG220" i="3"/>
  <c r="AF50" i="9"/>
  <c r="AI396" i="10"/>
  <c r="AI375" i="10" s="1"/>
  <c r="AI202" i="3"/>
  <c r="AU235" i="37"/>
  <c r="AU234" i="37"/>
  <c r="AU233" i="37"/>
  <c r="AV232" i="37" s="1"/>
  <c r="AR231" i="41"/>
  <c r="AR230" i="41" s="1"/>
  <c r="AS229" i="41" s="1"/>
  <c r="AR232" i="41"/>
  <c r="AG239" i="3"/>
  <c r="AG237" i="3" s="1"/>
  <c r="AH236" i="3" s="1"/>
  <c r="AH239" i="3" s="1"/>
  <c r="AH237" i="3" s="1"/>
  <c r="AI236" i="3" s="1"/>
  <c r="AP194" i="41"/>
  <c r="AQ193" i="41" s="1"/>
  <c r="AR199" i="37"/>
  <c r="AR198" i="37"/>
  <c r="AR197" i="37"/>
  <c r="AS196" i="37" s="1"/>
  <c r="AI201" i="3"/>
  <c r="AJ200" i="3" s="1"/>
  <c r="AT215" i="37"/>
  <c r="AU214" i="37" s="1"/>
  <c r="AW214" i="41"/>
  <c r="AW213" i="41"/>
  <c r="AW212" i="41"/>
  <c r="AX211" i="41" s="1"/>
  <c r="AG219" i="3"/>
  <c r="AH218" i="3" s="1"/>
  <c r="AH220" i="3" s="1"/>
  <c r="AC373" i="35"/>
  <c r="AD95" i="38" s="1"/>
  <c r="AD97" i="38" s="1"/>
  <c r="AD62" i="37" s="1"/>
  <c r="Y95" i="42"/>
  <c r="Y97" i="42" s="1"/>
  <c r="Y62" i="41" s="1"/>
  <c r="Y372" i="39"/>
  <c r="D57" i="2"/>
  <c r="D192" i="2"/>
  <c r="N124" i="2"/>
  <c r="I57" i="2"/>
  <c r="N192" i="2"/>
  <c r="D124" i="2"/>
  <c r="I124" i="2"/>
  <c r="N57" i="2"/>
  <c r="H57" i="2"/>
  <c r="F192" i="2"/>
  <c r="F124" i="2"/>
  <c r="I192" i="2"/>
  <c r="E57" i="2"/>
  <c r="J192" i="2"/>
  <c r="F57" i="2"/>
  <c r="K57" i="2"/>
  <c r="E192" i="2"/>
  <c r="M124" i="2"/>
  <c r="K192" i="2"/>
  <c r="G124" i="2"/>
  <c r="M57" i="2"/>
  <c r="G57" i="2"/>
  <c r="J57" i="2"/>
  <c r="L192" i="2"/>
  <c r="K124" i="2"/>
  <c r="L124" i="2"/>
  <c r="H192" i="2"/>
  <c r="L57" i="2"/>
  <c r="M192" i="2"/>
  <c r="J124" i="2"/>
  <c r="G192" i="2"/>
  <c r="H124" i="2"/>
  <c r="E124" i="2"/>
  <c r="D42" i="5"/>
  <c r="H43" i="5"/>
  <c r="F43" i="5"/>
  <c r="O123" i="2"/>
  <c r="O191" i="2"/>
  <c r="V114" i="9"/>
  <c r="AI246" i="35"/>
  <c r="AI447" i="35" s="1"/>
  <c r="AI435" i="35"/>
  <c r="AI436" i="35" s="1"/>
  <c r="AJ242" i="35"/>
  <c r="AJ244" i="35"/>
  <c r="AH18" i="38" s="1"/>
  <c r="AH25" i="38" s="1"/>
  <c r="AK240" i="35"/>
  <c r="AI15" i="38" s="1"/>
  <c r="AI16" i="38" s="1"/>
  <c r="AN474" i="10"/>
  <c r="AO469" i="10"/>
  <c r="AO474" i="10" s="1"/>
  <c r="AK142" i="35"/>
  <c r="AK172" i="35" s="1"/>
  <c r="AH448" i="35"/>
  <c r="AH447" i="35"/>
  <c r="AH444" i="35"/>
  <c r="AN468" i="10"/>
  <c r="AQ479" i="10"/>
  <c r="AH46" i="9"/>
  <c r="AH18" i="9" s="1"/>
  <c r="AK476" i="10"/>
  <c r="AL32" i="41"/>
  <c r="AL34" i="41" s="1"/>
  <c r="AL20" i="41"/>
  <c r="AM19" i="41"/>
  <c r="AL32" i="37"/>
  <c r="AL34" i="37" s="1"/>
  <c r="AK147" i="35"/>
  <c r="AK177" i="35" s="1"/>
  <c r="AK155" i="35"/>
  <c r="AK185" i="35" s="1"/>
  <c r="AK145" i="39"/>
  <c r="AK175" i="39" s="1"/>
  <c r="AK154" i="39"/>
  <c r="AK184" i="39" s="1"/>
  <c r="AK159" i="39"/>
  <c r="AK189" i="39" s="1"/>
  <c r="AK145" i="35"/>
  <c r="AK175" i="35" s="1"/>
  <c r="AO236" i="35"/>
  <c r="AO236" i="39"/>
  <c r="AK147" i="39"/>
  <c r="AK177" i="39" s="1"/>
  <c r="AK107" i="37"/>
  <c r="AK111" i="37" s="1"/>
  <c r="AK175" i="37"/>
  <c r="AK179" i="37" s="1"/>
  <c r="AL54" i="37"/>
  <c r="AK58" i="37"/>
  <c r="AK141" i="37"/>
  <c r="AK146" i="37" s="1"/>
  <c r="AK152" i="39"/>
  <c r="AK182" i="39" s="1"/>
  <c r="AK173" i="41"/>
  <c r="AK177" i="41" s="1"/>
  <c r="AK140" i="41"/>
  <c r="AK145" i="41" s="1"/>
  <c r="AL54" i="41"/>
  <c r="AK107" i="41"/>
  <c r="AK111" i="41" s="1"/>
  <c r="AK58" i="41"/>
  <c r="AP39" i="39"/>
  <c r="AO90" i="39"/>
  <c r="AK151" i="39"/>
  <c r="AK181" i="39" s="1"/>
  <c r="AK167" i="39"/>
  <c r="AK197" i="39" s="1"/>
  <c r="AO90" i="35"/>
  <c r="AP39" i="35"/>
  <c r="AL20" i="37"/>
  <c r="AM19" i="37"/>
  <c r="AK144" i="35"/>
  <c r="AK174" i="35" s="1"/>
  <c r="AK161" i="35"/>
  <c r="AK191" i="35" s="1"/>
  <c r="AK160" i="35"/>
  <c r="AK190" i="35" s="1"/>
  <c r="AK163" i="35"/>
  <c r="AK193" i="35" s="1"/>
  <c r="AK154" i="35"/>
  <c r="AK184" i="35" s="1"/>
  <c r="AK148" i="35"/>
  <c r="AK178" i="35" s="1"/>
  <c r="AK140" i="35"/>
  <c r="AK170" i="35" s="1"/>
  <c r="AK152" i="35"/>
  <c r="AK182" i="35" s="1"/>
  <c r="AK149" i="35"/>
  <c r="AK179" i="35" s="1"/>
  <c r="AK151" i="35"/>
  <c r="AK181" i="35" s="1"/>
  <c r="AK153" i="35"/>
  <c r="AK183" i="35" s="1"/>
  <c r="AK165" i="35"/>
  <c r="AK195" i="35" s="1"/>
  <c r="AK162" i="35"/>
  <c r="AK192" i="35" s="1"/>
  <c r="AK156" i="35"/>
  <c r="AK186" i="35" s="1"/>
  <c r="AK161" i="39"/>
  <c r="AK191" i="39" s="1"/>
  <c r="AK167" i="35"/>
  <c r="AK197" i="35" s="1"/>
  <c r="AK141" i="35"/>
  <c r="AK171" i="35" s="1"/>
  <c r="AK166" i="35"/>
  <c r="AK196" i="35" s="1"/>
  <c r="AJ200" i="35"/>
  <c r="AK159" i="35"/>
  <c r="AK189" i="35" s="1"/>
  <c r="AK158" i="35"/>
  <c r="AK188" i="35" s="1"/>
  <c r="AK156" i="39"/>
  <c r="AK186" i="39" s="1"/>
  <c r="AK144" i="39"/>
  <c r="AK174" i="39" s="1"/>
  <c r="AJ90" i="38"/>
  <c r="AK146" i="39"/>
  <c r="AK176" i="39" s="1"/>
  <c r="AK158" i="39"/>
  <c r="AK188" i="39" s="1"/>
  <c r="AJ90" i="42"/>
  <c r="AK163" i="39"/>
  <c r="AK193" i="39" s="1"/>
  <c r="AK148" i="39"/>
  <c r="AK178" i="39" s="1"/>
  <c r="AK142" i="39"/>
  <c r="AK172" i="39" s="1"/>
  <c r="AM251" i="35"/>
  <c r="AK72" i="38" s="1"/>
  <c r="AN231" i="39"/>
  <c r="AN231" i="35"/>
  <c r="AN225" i="39"/>
  <c r="AN225" i="35"/>
  <c r="AN124" i="39"/>
  <c r="AN124" i="35"/>
  <c r="AM251" i="39"/>
  <c r="AK72" i="42" s="1"/>
  <c r="AL286" i="10"/>
  <c r="AL477" i="10" s="1"/>
  <c r="AI42" i="9"/>
  <c r="AN107" i="39"/>
  <c r="AN107" i="35"/>
  <c r="AN130" i="39"/>
  <c r="AN130" i="35"/>
  <c r="AN105" i="35"/>
  <c r="AN105" i="39"/>
  <c r="AN228" i="39"/>
  <c r="AN228" i="35"/>
  <c r="AJ70" i="38"/>
  <c r="AJ74" i="38" s="1"/>
  <c r="AL254" i="35"/>
  <c r="AL339" i="35"/>
  <c r="AL340" i="35"/>
  <c r="AN226" i="39"/>
  <c r="AN226" i="35"/>
  <c r="AZ125" i="39"/>
  <c r="AZ125" i="35"/>
  <c r="AN126" i="39"/>
  <c r="AN126" i="35"/>
  <c r="AN230" i="35"/>
  <c r="AN230" i="39"/>
  <c r="AK155" i="39"/>
  <c r="AK185" i="39" s="1"/>
  <c r="AK165" i="39"/>
  <c r="AK195" i="39" s="1"/>
  <c r="AK149" i="39"/>
  <c r="AK179" i="39" s="1"/>
  <c r="AM201" i="39"/>
  <c r="AN127" i="39"/>
  <c r="AN127" i="35"/>
  <c r="AN110" i="39"/>
  <c r="AN110" i="35"/>
  <c r="AN113" i="39"/>
  <c r="AN113" i="35"/>
  <c r="AN227" i="39"/>
  <c r="AN227" i="35"/>
  <c r="AN118" i="39"/>
  <c r="AN118" i="35"/>
  <c r="AN131" i="39"/>
  <c r="AN131" i="35"/>
  <c r="AN117" i="39"/>
  <c r="AN117" i="35"/>
  <c r="AM250" i="39"/>
  <c r="AK71" i="42" s="1"/>
  <c r="AM252" i="39"/>
  <c r="AK73" i="42" s="1"/>
  <c r="AN128" i="35"/>
  <c r="AN128" i="39"/>
  <c r="AN114" i="39"/>
  <c r="AN114" i="35"/>
  <c r="AN121" i="39"/>
  <c r="AN121" i="35"/>
  <c r="AN106" i="39"/>
  <c r="AN106" i="35"/>
  <c r="AL103" i="39"/>
  <c r="AL160" i="39" s="1"/>
  <c r="AL190" i="39" s="1"/>
  <c r="AK141" i="39"/>
  <c r="AK171" i="39" s="1"/>
  <c r="AK166" i="39"/>
  <c r="AK196" i="39" s="1"/>
  <c r="AK162" i="39"/>
  <c r="AK192" i="39" s="1"/>
  <c r="AM249" i="35"/>
  <c r="AM428" i="35"/>
  <c r="AM433" i="35" s="1"/>
  <c r="AM232" i="35"/>
  <c r="AM239" i="35" s="1"/>
  <c r="AK14" i="38" s="1"/>
  <c r="AK429" i="35"/>
  <c r="AK427" i="35" s="1"/>
  <c r="AK431" i="35"/>
  <c r="AK341" i="35"/>
  <c r="AN119" i="39"/>
  <c r="AN119" i="35"/>
  <c r="AN123" i="39"/>
  <c r="AN123" i="35"/>
  <c r="AN116" i="39"/>
  <c r="AN116" i="35"/>
  <c r="AL340" i="39"/>
  <c r="AL254" i="39"/>
  <c r="AL339" i="39"/>
  <c r="AJ70" i="42"/>
  <c r="AJ74" i="42" s="1"/>
  <c r="AN120" i="39"/>
  <c r="AN120" i="35"/>
  <c r="AM250" i="35"/>
  <c r="AK71" i="38" s="1"/>
  <c r="AM252" i="35"/>
  <c r="AK73" i="38" s="1"/>
  <c r="AK341" i="39"/>
  <c r="AK431" i="39"/>
  <c r="AK429" i="39"/>
  <c r="AK427" i="39" s="1"/>
  <c r="AN229" i="39"/>
  <c r="AN229" i="35"/>
  <c r="AN112" i="39"/>
  <c r="AN112" i="35"/>
  <c r="AN111" i="39"/>
  <c r="AN111" i="35"/>
  <c r="AN132" i="39"/>
  <c r="AN132" i="35"/>
  <c r="AN109" i="39"/>
  <c r="AN109" i="35"/>
  <c r="AK153" i="39"/>
  <c r="AK183" i="39" s="1"/>
  <c r="AK140" i="39"/>
  <c r="AK170" i="39" s="1"/>
  <c r="AM201" i="35"/>
  <c r="AM428" i="39"/>
  <c r="AM433" i="39" s="1"/>
  <c r="AM232" i="39"/>
  <c r="AM239" i="39" s="1"/>
  <c r="AK14" i="42" s="1"/>
  <c r="AM249" i="39"/>
  <c r="AJ200" i="39"/>
  <c r="AM14" i="43"/>
  <c r="AM15" i="43" s="1"/>
  <c r="BE313" i="39"/>
  <c r="AH354" i="39"/>
  <c r="AH333" i="39" s="1"/>
  <c r="AF12" i="38"/>
  <c r="AH354" i="35"/>
  <c r="AH333" i="35" s="1"/>
  <c r="AG19" i="38"/>
  <c r="AM14" i="44"/>
  <c r="AM15" i="44" s="1"/>
  <c r="AG19" i="42"/>
  <c r="AG12" i="42" s="1"/>
  <c r="AK19" i="43"/>
  <c r="AK21" i="43"/>
  <c r="AK20" i="43"/>
  <c r="AK24" i="43"/>
  <c r="AK25" i="43"/>
  <c r="AK22" i="43"/>
  <c r="AK23" i="43"/>
  <c r="AK18" i="43"/>
  <c r="AJ270" i="39"/>
  <c r="AH26" i="42" s="1"/>
  <c r="AJ269" i="39"/>
  <c r="AH24" i="42" s="1"/>
  <c r="AJ281" i="39"/>
  <c r="AH37" i="42" s="1"/>
  <c r="AJ280" i="39"/>
  <c r="AH33" i="42" s="1"/>
  <c r="AK266" i="39"/>
  <c r="AK266" i="35"/>
  <c r="AK314" i="39"/>
  <c r="AK314" i="35"/>
  <c r="AO223" i="35"/>
  <c r="AO223" i="39"/>
  <c r="AJ319" i="35"/>
  <c r="AJ318" i="35"/>
  <c r="AJ320" i="35"/>
  <c r="AJ281" i="35"/>
  <c r="AH37" i="38" s="1"/>
  <c r="AJ270" i="35"/>
  <c r="AH26" i="38" s="1"/>
  <c r="AJ269" i="35"/>
  <c r="AH24" i="38" s="1"/>
  <c r="AJ280" i="35"/>
  <c r="AH33" i="38" s="1"/>
  <c r="AJ9" i="38"/>
  <c r="AJ9" i="42"/>
  <c r="AL158" i="35"/>
  <c r="AL188" i="35" s="1"/>
  <c r="AL161" i="35"/>
  <c r="AL191" i="35" s="1"/>
  <c r="AL151" i="35"/>
  <c r="AL181" i="35" s="1"/>
  <c r="AL162" i="35"/>
  <c r="AL192" i="35" s="1"/>
  <c r="AL166" i="35"/>
  <c r="AL196" i="35" s="1"/>
  <c r="AL140" i="35"/>
  <c r="AL170" i="35" s="1"/>
  <c r="AL149" i="35"/>
  <c r="AL179" i="35" s="1"/>
  <c r="AL147" i="35"/>
  <c r="AL177" i="35" s="1"/>
  <c r="AL152" i="35"/>
  <c r="AL182" i="35" s="1"/>
  <c r="AL165" i="35"/>
  <c r="AL195" i="35" s="1"/>
  <c r="AL159" i="35"/>
  <c r="AL189" i="35" s="1"/>
  <c r="AL146" i="35"/>
  <c r="AL176" i="35" s="1"/>
  <c r="AL148" i="35"/>
  <c r="AL178" i="35" s="1"/>
  <c r="AL167" i="35"/>
  <c r="AL197" i="35" s="1"/>
  <c r="AL160" i="35"/>
  <c r="AL190" i="35" s="1"/>
  <c r="AL145" i="35"/>
  <c r="AL175" i="35" s="1"/>
  <c r="AL142" i="35"/>
  <c r="AL172" i="35" s="1"/>
  <c r="AL144" i="35"/>
  <c r="AL174" i="35" s="1"/>
  <c r="AL155" i="35"/>
  <c r="AL185" i="35" s="1"/>
  <c r="AL154" i="35"/>
  <c r="AL184" i="35" s="1"/>
  <c r="AL141" i="35"/>
  <c r="AL171" i="35" s="1"/>
  <c r="AL163" i="35"/>
  <c r="AL193" i="35" s="1"/>
  <c r="AL156" i="35"/>
  <c r="AL186" i="35" s="1"/>
  <c r="AL153" i="35"/>
  <c r="AL183" i="35" s="1"/>
  <c r="AJ319" i="39"/>
  <c r="AJ320" i="39"/>
  <c r="AJ318" i="39"/>
  <c r="AK25" i="44"/>
  <c r="AK24" i="44"/>
  <c r="AK22" i="44"/>
  <c r="AK18" i="44"/>
  <c r="AK21" i="44"/>
  <c r="AK19" i="44"/>
  <c r="AK20" i="44"/>
  <c r="AK23" i="44"/>
  <c r="BK72" i="39"/>
  <c r="BL49" i="39"/>
  <c r="BJ93" i="39"/>
  <c r="BL51" i="39"/>
  <c r="BL86" i="39"/>
  <c r="BL94" i="39"/>
  <c r="BL84" i="39"/>
  <c r="BL92" i="39"/>
  <c r="BM47" i="39"/>
  <c r="BM52" i="39" s="1"/>
  <c r="BM48" i="39"/>
  <c r="BN384" i="39" s="1"/>
  <c r="BK91" i="39"/>
  <c r="BH432" i="39" s="1"/>
  <c r="BJ265" i="39"/>
  <c r="BM50" i="39"/>
  <c r="BN385" i="39" s="1"/>
  <c r="BM58" i="39"/>
  <c r="BN387" i="39" s="1"/>
  <c r="BM57" i="39"/>
  <c r="BN386" i="39" s="1"/>
  <c r="BN56" i="39"/>
  <c r="BM68" i="39"/>
  <c r="BN389" i="39" s="1"/>
  <c r="BM67" i="39"/>
  <c r="BN388" i="39" s="1"/>
  <c r="BN66" i="39"/>
  <c r="BG102" i="39"/>
  <c r="BK61" i="39"/>
  <c r="BM85" i="39"/>
  <c r="BN391" i="39" s="1"/>
  <c r="BN80" i="39"/>
  <c r="BL60" i="39"/>
  <c r="BL61" i="39" s="1"/>
  <c r="BG222" i="39"/>
  <c r="BN77" i="39"/>
  <c r="BO76" i="39"/>
  <c r="BN78" i="39"/>
  <c r="BL70" i="39"/>
  <c r="BL72" i="39" s="1"/>
  <c r="BN42" i="39"/>
  <c r="BO44" i="39" s="1"/>
  <c r="BN43" i="39"/>
  <c r="BO45" i="39" s="1"/>
  <c r="BO41" i="39"/>
  <c r="BM83" i="39"/>
  <c r="BN390" i="39" s="1"/>
  <c r="BN79" i="39"/>
  <c r="BM82" i="39"/>
  <c r="BM87" i="39" s="1"/>
  <c r="BJ95" i="39"/>
  <c r="BK51" i="35"/>
  <c r="BF102" i="35"/>
  <c r="BC8" i="42"/>
  <c r="BD22" i="42"/>
  <c r="BJ91" i="35"/>
  <c r="BG432" i="35" s="1"/>
  <c r="BK49" i="35"/>
  <c r="BJ72" i="35"/>
  <c r="BH222" i="35"/>
  <c r="BK82" i="35"/>
  <c r="BK87" i="35" s="1"/>
  <c r="BK83" i="35"/>
  <c r="BL390" i="35" s="1"/>
  <c r="BL79" i="35"/>
  <c r="BK70" i="35"/>
  <c r="BK72" i="35" s="1"/>
  <c r="BF313" i="35"/>
  <c r="BL68" i="35"/>
  <c r="BM389" i="35" s="1"/>
  <c r="BM66" i="35"/>
  <c r="BL67" i="35"/>
  <c r="BM388" i="35" s="1"/>
  <c r="BJ61" i="35"/>
  <c r="BJ94" i="35"/>
  <c r="BJ86" i="35"/>
  <c r="BD8" i="38"/>
  <c r="BL57" i="35"/>
  <c r="BM386" i="35" s="1"/>
  <c r="BM56" i="35"/>
  <c r="BL58" i="35"/>
  <c r="BM387" i="35" s="1"/>
  <c r="BM43" i="35"/>
  <c r="BN45" i="35" s="1"/>
  <c r="BM42" i="35"/>
  <c r="BN44" i="35" s="1"/>
  <c r="BN41" i="35"/>
  <c r="BI95" i="35"/>
  <c r="BJ92" i="35"/>
  <c r="BJ84" i="35"/>
  <c r="BK60" i="35"/>
  <c r="BK61" i="35" s="1"/>
  <c r="BL80" i="35"/>
  <c r="BK85" i="35"/>
  <c r="BL391" i="35" s="1"/>
  <c r="BE22" i="38"/>
  <c r="BH268" i="35"/>
  <c r="BI93" i="35"/>
  <c r="BL77" i="35"/>
  <c r="BM76" i="35"/>
  <c r="BL78" i="35"/>
  <c r="BJ87" i="35"/>
  <c r="BG265" i="35"/>
  <c r="BL47" i="35"/>
  <c r="BL52" i="35" s="1"/>
  <c r="BL48" i="35"/>
  <c r="BM384" i="35" s="1"/>
  <c r="BL50" i="35"/>
  <c r="BM385" i="35" s="1"/>
  <c r="AP149" i="10"/>
  <c r="AP162" i="10"/>
  <c r="AP136" i="10"/>
  <c r="AP158" i="10"/>
  <c r="AP154" i="10"/>
  <c r="AP143" i="10"/>
  <c r="AP266" i="10"/>
  <c r="AO292" i="10"/>
  <c r="AL89" i="9" s="1"/>
  <c r="AP150" i="10"/>
  <c r="AP157" i="10"/>
  <c r="AP141" i="10"/>
  <c r="AP156" i="10"/>
  <c r="AP151" i="10"/>
  <c r="AP135" i="10"/>
  <c r="AO231" i="10"/>
  <c r="AP147" i="10"/>
  <c r="AP146" i="10"/>
  <c r="AP267" i="10"/>
  <c r="AP160" i="10"/>
  <c r="AQ276" i="10"/>
  <c r="AP271" i="10"/>
  <c r="AP142" i="10"/>
  <c r="AP161" i="10"/>
  <c r="AP144" i="10"/>
  <c r="AP140" i="10"/>
  <c r="AP139" i="10"/>
  <c r="AP137" i="10"/>
  <c r="AP148" i="10"/>
  <c r="BB155" i="10"/>
  <c r="AP153" i="10"/>
  <c r="AP270" i="10"/>
  <c r="AO293" i="10"/>
  <c r="AL90" i="9" s="1"/>
  <c r="AP268" i="10"/>
  <c r="AW84" i="10"/>
  <c r="AW83" i="10"/>
  <c r="AJ108" i="9"/>
  <c r="AK21" i="6"/>
  <c r="AN15" i="1"/>
  <c r="AK25" i="6"/>
  <c r="AK24" i="6"/>
  <c r="AK22" i="6"/>
  <c r="AK23" i="6"/>
  <c r="AL15" i="6"/>
  <c r="AL24" i="6" s="1"/>
  <c r="AK18" i="6"/>
  <c r="AK20" i="6"/>
  <c r="AK20" i="1"/>
  <c r="AM103" i="35" s="1"/>
  <c r="U415" i="10"/>
  <c r="AJ58" i="3"/>
  <c r="AJ62" i="3" s="1"/>
  <c r="AI145" i="3"/>
  <c r="AI150" i="3" s="1"/>
  <c r="AI179" i="3"/>
  <c r="AI183" i="3" s="1"/>
  <c r="AI111" i="3"/>
  <c r="AI115" i="3" s="1"/>
  <c r="AV67" i="10"/>
  <c r="AO25" i="3"/>
  <c r="AO26" i="3"/>
  <c r="AT99" i="10"/>
  <c r="AV77" i="10"/>
  <c r="AW48" i="10"/>
  <c r="AX50" i="10" s="1"/>
  <c r="AX47" i="10"/>
  <c r="AW49" i="10"/>
  <c r="AX51" i="10" s="1"/>
  <c r="AW66" i="10"/>
  <c r="AW67" i="10" s="1"/>
  <c r="AV89" i="10"/>
  <c r="AX116" i="10" s="1"/>
  <c r="AV88" i="10"/>
  <c r="AN382" i="10"/>
  <c r="AN381" i="10"/>
  <c r="AK88" i="9"/>
  <c r="AK92" i="9" s="1"/>
  <c r="AN296" i="10"/>
  <c r="AN472" i="10" s="1"/>
  <c r="AU100" i="10"/>
  <c r="AU92" i="10"/>
  <c r="AU98" i="10"/>
  <c r="AU90" i="10"/>
  <c r="AX82" i="10"/>
  <c r="AU58" i="10"/>
  <c r="AP269" i="10"/>
  <c r="AO294" i="10"/>
  <c r="AL91" i="9" s="1"/>
  <c r="AP310" i="10"/>
  <c r="AM15" i="9" s="1"/>
  <c r="AY72" i="10"/>
  <c r="AX73" i="10"/>
  <c r="AX74" i="10"/>
  <c r="AM383" i="10"/>
  <c r="AY62" i="10"/>
  <c r="AX63" i="10"/>
  <c r="AX64" i="10"/>
  <c r="AV91" i="10"/>
  <c r="AX117" i="10" s="1"/>
  <c r="AO291" i="10"/>
  <c r="AP265" i="10"/>
  <c r="AO272" i="10"/>
  <c r="AO470" i="10" s="1"/>
  <c r="AO481" i="10" s="1"/>
  <c r="AU55" i="10"/>
  <c r="AW76" i="10"/>
  <c r="AW78" i="10" s="1"/>
  <c r="AV53" i="10"/>
  <c r="AV54" i="10"/>
  <c r="AU97" i="10"/>
  <c r="AR473" i="10" s="1"/>
  <c r="AT101" i="10"/>
  <c r="AV56" i="10"/>
  <c r="AU57" i="10"/>
  <c r="AL45" i="10"/>
  <c r="AK96" i="10"/>
  <c r="AM24" i="3"/>
  <c r="AN23" i="3"/>
  <c r="AO355" i="10"/>
  <c r="AK34" i="1"/>
  <c r="AK22" i="1" s="1"/>
  <c r="AL28" i="1"/>
  <c r="AN279" i="10"/>
  <c r="O56" i="2"/>
  <c r="AJ35" i="1"/>
  <c r="AJ23" i="1" s="1"/>
  <c r="AK29" i="1"/>
  <c r="AK361" i="10"/>
  <c r="AK360" i="10"/>
  <c r="AK362" i="10"/>
  <c r="AM280" i="10"/>
  <c r="AK36" i="1"/>
  <c r="AK24" i="1" s="1"/>
  <c r="AL30" i="1"/>
  <c r="AO14" i="6"/>
  <c r="AJ11" i="9"/>
  <c r="AL356" i="10"/>
  <c r="AP254" i="10"/>
  <c r="AO255" i="10"/>
  <c r="AM31" i="1"/>
  <c r="AL37" i="1"/>
  <c r="AL25" i="1" s="1"/>
  <c r="AL10" i="9"/>
  <c r="AK27" i="1"/>
  <c r="AJ33" i="1"/>
  <c r="AJ21" i="1" s="1"/>
  <c r="AM426" i="10" s="1"/>
  <c r="AJ36" i="3" l="1"/>
  <c r="AG16" i="2"/>
  <c r="AG77" i="9" s="1"/>
  <c r="AK452" i="10"/>
  <c r="AI444" i="39"/>
  <c r="AG63" i="9"/>
  <c r="AG66" i="9" s="1"/>
  <c r="AG68" i="9" s="1"/>
  <c r="AK457" i="10"/>
  <c r="AH65" i="9" s="1"/>
  <c r="AI447" i="39"/>
  <c r="AI57" i="9"/>
  <c r="AI59" i="9"/>
  <c r="AI448" i="39"/>
  <c r="AH60" i="9"/>
  <c r="AI62" i="9"/>
  <c r="AI56" i="9"/>
  <c r="AI58" i="9"/>
  <c r="AH61" i="9"/>
  <c r="AH63" i="9" s="1"/>
  <c r="AO425" i="10"/>
  <c r="AL240" i="39"/>
  <c r="AJ15" i="42" s="1"/>
  <c r="AJ16" i="42" s="1"/>
  <c r="AK244" i="39"/>
  <c r="AI18" i="42" s="1"/>
  <c r="AI25" i="42" s="1"/>
  <c r="AJ435" i="39"/>
  <c r="AJ436" i="39" s="1"/>
  <c r="AK242" i="39"/>
  <c r="AJ246" i="39"/>
  <c r="AJ444" i="39" s="1"/>
  <c r="AJ486" i="10"/>
  <c r="AD372" i="35"/>
  <c r="AD373" i="35" s="1"/>
  <c r="AH44" i="9"/>
  <c r="AH48" i="9" s="1"/>
  <c r="AK39" i="9"/>
  <c r="AI41" i="9"/>
  <c r="AI40" i="9"/>
  <c r="AM281" i="10"/>
  <c r="AL282" i="10"/>
  <c r="AJ396" i="10"/>
  <c r="AJ375" i="10" s="1"/>
  <c r="AH238" i="3"/>
  <c r="AS232" i="41"/>
  <c r="AS231" i="41"/>
  <c r="AS230" i="41" s="1"/>
  <c r="AT229" i="41" s="1"/>
  <c r="AQ196" i="41"/>
  <c r="AQ195" i="41"/>
  <c r="AQ194" i="41" s="1"/>
  <c r="AR193" i="41" s="1"/>
  <c r="AU216" i="37"/>
  <c r="AU217" i="37"/>
  <c r="AS198" i="37"/>
  <c r="AS197" i="37" s="1"/>
  <c r="AT196" i="37" s="1"/>
  <c r="AT198" i="37" s="1"/>
  <c r="AT197" i="37" s="1"/>
  <c r="AU196" i="37" s="1"/>
  <c r="AS199" i="37"/>
  <c r="AV234" i="37"/>
  <c r="AV235" i="37"/>
  <c r="AJ202" i="3"/>
  <c r="AJ203" i="3"/>
  <c r="AH221" i="3"/>
  <c r="AH219" i="3" s="1"/>
  <c r="AI218" i="3" s="1"/>
  <c r="AI220" i="3" s="1"/>
  <c r="AX214" i="41"/>
  <c r="AX213" i="41"/>
  <c r="AX212" i="41"/>
  <c r="AY211" i="41" s="1"/>
  <c r="AI239" i="3"/>
  <c r="AI238" i="3"/>
  <c r="Y375" i="39"/>
  <c r="Y373" i="39" s="1"/>
  <c r="Y374" i="39"/>
  <c r="Z96" i="42" s="1"/>
  <c r="N193" i="2"/>
  <c r="D125" i="2"/>
  <c r="F193" i="2"/>
  <c r="I125" i="2"/>
  <c r="D193" i="2"/>
  <c r="N125" i="2"/>
  <c r="I193" i="2"/>
  <c r="F125" i="2"/>
  <c r="N58" i="2"/>
  <c r="I58" i="2"/>
  <c r="D58" i="2"/>
  <c r="L125" i="2"/>
  <c r="H193" i="2"/>
  <c r="G58" i="2"/>
  <c r="M58" i="2"/>
  <c r="L193" i="2"/>
  <c r="M125" i="2"/>
  <c r="K58" i="2"/>
  <c r="G193" i="2"/>
  <c r="J58" i="2"/>
  <c r="F58" i="2"/>
  <c r="J125" i="2"/>
  <c r="H125" i="2"/>
  <c r="K125" i="2"/>
  <c r="J193" i="2"/>
  <c r="M193" i="2"/>
  <c r="G125" i="2"/>
  <c r="K193" i="2"/>
  <c r="E193" i="2"/>
  <c r="H58" i="2"/>
  <c r="E58" i="2"/>
  <c r="L58" i="2"/>
  <c r="E125" i="2"/>
  <c r="D43" i="5"/>
  <c r="F44" i="5"/>
  <c r="H44" i="5"/>
  <c r="O192" i="2"/>
  <c r="O124" i="2"/>
  <c r="V113" i="9"/>
  <c r="AM32" i="37"/>
  <c r="AM34" i="37" s="1"/>
  <c r="AJ246" i="35"/>
  <c r="AJ445" i="35" s="1"/>
  <c r="AI445" i="35"/>
  <c r="AI444" i="35"/>
  <c r="AI448" i="35"/>
  <c r="AL240" i="35"/>
  <c r="AJ15" i="38" s="1"/>
  <c r="AJ16" i="38" s="1"/>
  <c r="AJ435" i="35"/>
  <c r="AJ436" i="35" s="1"/>
  <c r="AA43" i="3"/>
  <c r="AA39" i="37"/>
  <c r="AA39" i="41"/>
  <c r="AA40" i="37"/>
  <c r="AA44" i="3"/>
  <c r="AA40" i="41"/>
  <c r="AO480" i="10"/>
  <c r="AG50" i="9"/>
  <c r="AK242" i="35"/>
  <c r="AK244" i="35"/>
  <c r="AI18" i="38" s="1"/>
  <c r="AI25" i="38" s="1"/>
  <c r="AP469" i="10"/>
  <c r="AP480" i="10" s="1"/>
  <c r="AO468" i="10"/>
  <c r="AR479" i="10"/>
  <c r="AI46" i="9"/>
  <c r="AI18" i="9" s="1"/>
  <c r="AL476" i="10"/>
  <c r="AM32" i="41"/>
  <c r="AM34" i="41" s="1"/>
  <c r="AN19" i="41"/>
  <c r="AM20" i="41"/>
  <c r="AL146" i="39"/>
  <c r="AL176" i="39" s="1"/>
  <c r="AK486" i="10"/>
  <c r="AL159" i="39"/>
  <c r="AL189" i="39" s="1"/>
  <c r="AL173" i="41"/>
  <c r="AL177" i="41" s="1"/>
  <c r="AL107" i="41"/>
  <c r="AL111" i="41" s="1"/>
  <c r="AL140" i="41"/>
  <c r="AL145" i="41" s="1"/>
  <c r="AL58" i="41"/>
  <c r="AM54" i="41"/>
  <c r="AL107" i="37"/>
  <c r="AL111" i="37" s="1"/>
  <c r="AM54" i="37"/>
  <c r="AL175" i="37"/>
  <c r="AL179" i="37" s="1"/>
  <c r="AL141" i="37"/>
  <c r="AL146" i="37" s="1"/>
  <c r="AL58" i="37"/>
  <c r="AP90" i="39"/>
  <c r="AQ39" i="39"/>
  <c r="AM20" i="37"/>
  <c r="AN19" i="37"/>
  <c r="AP236" i="35"/>
  <c r="AP236" i="39"/>
  <c r="AP90" i="35"/>
  <c r="AQ39" i="35"/>
  <c r="AK200" i="35"/>
  <c r="AL148" i="39"/>
  <c r="AL178" i="39" s="1"/>
  <c r="AL165" i="39"/>
  <c r="AL195" i="39" s="1"/>
  <c r="AL162" i="39"/>
  <c r="AL192" i="39" s="1"/>
  <c r="AL141" i="39"/>
  <c r="AL171" i="39" s="1"/>
  <c r="AL147" i="39"/>
  <c r="AL177" i="39" s="1"/>
  <c r="AL142" i="39"/>
  <c r="AL172" i="39" s="1"/>
  <c r="AK200" i="39"/>
  <c r="AL155" i="39"/>
  <c r="AL185" i="39" s="1"/>
  <c r="AL153" i="39"/>
  <c r="AL183" i="39" s="1"/>
  <c r="AL166" i="39"/>
  <c r="AL196" i="39" s="1"/>
  <c r="AL163" i="39"/>
  <c r="AL193" i="39" s="1"/>
  <c r="AL152" i="39"/>
  <c r="AL182" i="39" s="1"/>
  <c r="AL145" i="39"/>
  <c r="AL175" i="39" s="1"/>
  <c r="AL154" i="39"/>
  <c r="AL184" i="39" s="1"/>
  <c r="AO127" i="39"/>
  <c r="AO127" i="35"/>
  <c r="AM340" i="35"/>
  <c r="AM339" i="35"/>
  <c r="AM254" i="35"/>
  <c r="AK70" i="38"/>
  <c r="AK74" i="38" s="1"/>
  <c r="AO116" i="39"/>
  <c r="AO116" i="35"/>
  <c r="AO119" i="39"/>
  <c r="AO119" i="35"/>
  <c r="AL161" i="39"/>
  <c r="AL191" i="39" s="1"/>
  <c r="AL149" i="39"/>
  <c r="AL179" i="39" s="1"/>
  <c r="AL156" i="39"/>
  <c r="AL186" i="39" s="1"/>
  <c r="AN428" i="35"/>
  <c r="AN433" i="35" s="1"/>
  <c r="AN232" i="35"/>
  <c r="AN239" i="35" s="1"/>
  <c r="AL14" i="38" s="1"/>
  <c r="AN249" i="35"/>
  <c r="AO109" i="39"/>
  <c r="AO109" i="35"/>
  <c r="AO132" i="39"/>
  <c r="AO132" i="35"/>
  <c r="AN252" i="35"/>
  <c r="AL73" i="38" s="1"/>
  <c r="AO110" i="39"/>
  <c r="AO110" i="35"/>
  <c r="AM340" i="39"/>
  <c r="AM339" i="39"/>
  <c r="AM254" i="39"/>
  <c r="AK70" i="42"/>
  <c r="AK74" i="42" s="1"/>
  <c r="AN201" i="35"/>
  <c r="AO114" i="35"/>
  <c r="AO114" i="39"/>
  <c r="AO117" i="39"/>
  <c r="AO117" i="35"/>
  <c r="AQ270" i="10"/>
  <c r="AO230" i="39"/>
  <c r="AO230" i="35"/>
  <c r="AO131" i="39"/>
  <c r="AO131" i="35"/>
  <c r="AO226" i="39"/>
  <c r="AO226" i="35"/>
  <c r="AL429" i="39"/>
  <c r="AL427" i="39" s="1"/>
  <c r="AL431" i="39"/>
  <c r="AL341" i="39"/>
  <c r="AL429" i="35"/>
  <c r="AL427" i="35" s="1"/>
  <c r="AL431" i="35"/>
  <c r="AL341" i="35"/>
  <c r="AO123" i="39"/>
  <c r="AO123" i="35"/>
  <c r="AO112" i="39"/>
  <c r="AO112" i="35"/>
  <c r="AO105" i="39"/>
  <c r="AO105" i="35"/>
  <c r="AO113" i="39"/>
  <c r="AO113" i="35"/>
  <c r="AO225" i="39"/>
  <c r="AO225" i="35"/>
  <c r="AO229" i="39"/>
  <c r="AO229" i="35"/>
  <c r="BA125" i="39"/>
  <c r="BA125" i="35"/>
  <c r="AQ271" i="10"/>
  <c r="AO231" i="39"/>
  <c r="AO231" i="35"/>
  <c r="AO121" i="35"/>
  <c r="AO121" i="39"/>
  <c r="AO124" i="39"/>
  <c r="AO124" i="35"/>
  <c r="AO118" i="39"/>
  <c r="AO118" i="35"/>
  <c r="AO126" i="39"/>
  <c r="AO126" i="35"/>
  <c r="AO128" i="35"/>
  <c r="AO128" i="39"/>
  <c r="AL167" i="39"/>
  <c r="AL197" i="39" s="1"/>
  <c r="AL140" i="39"/>
  <c r="AL170" i="39" s="1"/>
  <c r="AL158" i="39"/>
  <c r="AL188" i="39" s="1"/>
  <c r="AN250" i="39"/>
  <c r="AL71" i="42" s="1"/>
  <c r="AN251" i="35"/>
  <c r="AL72" i="38" s="1"/>
  <c r="AJ42" i="9"/>
  <c r="AQ267" i="10"/>
  <c r="AO227" i="39"/>
  <c r="AO227" i="35"/>
  <c r="AN201" i="39"/>
  <c r="AO228" i="39"/>
  <c r="AO228" i="35"/>
  <c r="AO120" i="35"/>
  <c r="AO120" i="39"/>
  <c r="AN250" i="35"/>
  <c r="AL71" i="38" s="1"/>
  <c r="AN249" i="39"/>
  <c r="AN428" i="39"/>
  <c r="AN433" i="39" s="1"/>
  <c r="AN232" i="39"/>
  <c r="AN239" i="39" s="1"/>
  <c r="AL14" i="42" s="1"/>
  <c r="AO107" i="39"/>
  <c r="AO107" i="35"/>
  <c r="AO130" i="39"/>
  <c r="AO130" i="35"/>
  <c r="AO111" i="39"/>
  <c r="AO111" i="35"/>
  <c r="AO106" i="39"/>
  <c r="AO106" i="35"/>
  <c r="AL144" i="39"/>
  <c r="AL174" i="39" s="1"/>
  <c r="AL151" i="39"/>
  <c r="AL181" i="39" s="1"/>
  <c r="AN252" i="39"/>
  <c r="AL73" i="42" s="1"/>
  <c r="AN251" i="39"/>
  <c r="AL72" i="42" s="1"/>
  <c r="AH19" i="38"/>
  <c r="AJ354" i="35" s="1"/>
  <c r="AJ333" i="35" s="1"/>
  <c r="AD374" i="35"/>
  <c r="AE96" i="38" s="1"/>
  <c r="AK90" i="42"/>
  <c r="AK90" i="38"/>
  <c r="AM103" i="39"/>
  <c r="AM141" i="39" s="1"/>
  <c r="AM171" i="39" s="1"/>
  <c r="AI354" i="39"/>
  <c r="AI333" i="39" s="1"/>
  <c r="AG12" i="38"/>
  <c r="AI354" i="35"/>
  <c r="AI333" i="35" s="1"/>
  <c r="BF313" i="39"/>
  <c r="AN14" i="44"/>
  <c r="AN15" i="44" s="1"/>
  <c r="AN14" i="43"/>
  <c r="AN15" i="43" s="1"/>
  <c r="AH19" i="42"/>
  <c r="AH12" i="42" s="1"/>
  <c r="AL200" i="35"/>
  <c r="AL18" i="43"/>
  <c r="AL19" i="43"/>
  <c r="AL23" i="43"/>
  <c r="AL20" i="43"/>
  <c r="AL21" i="43"/>
  <c r="AL25" i="43"/>
  <c r="AL24" i="43"/>
  <c r="AL22" i="43"/>
  <c r="AP223" i="35"/>
  <c r="AP223" i="39"/>
  <c r="AK318" i="35"/>
  <c r="AK319" i="35"/>
  <c r="AK320" i="35"/>
  <c r="AK281" i="39"/>
  <c r="AI37" i="42" s="1"/>
  <c r="AK280" i="39"/>
  <c r="AI33" i="42" s="1"/>
  <c r="AK270" i="39"/>
  <c r="AI26" i="42" s="1"/>
  <c r="AK269" i="39"/>
  <c r="AI24" i="42" s="1"/>
  <c r="AM156" i="35"/>
  <c r="AM186" i="35" s="1"/>
  <c r="AM154" i="35"/>
  <c r="AM184" i="35" s="1"/>
  <c r="AM167" i="35"/>
  <c r="AM197" i="35" s="1"/>
  <c r="AM149" i="35"/>
  <c r="AM179" i="35" s="1"/>
  <c r="AM159" i="35"/>
  <c r="AM189" i="35" s="1"/>
  <c r="AM151" i="35"/>
  <c r="AM181" i="35" s="1"/>
  <c r="AM162" i="35"/>
  <c r="AM192" i="35" s="1"/>
  <c r="AM155" i="35"/>
  <c r="AM185" i="35" s="1"/>
  <c r="AM153" i="35"/>
  <c r="AM183" i="35" s="1"/>
  <c r="AM166" i="35"/>
  <c r="AM196" i="35" s="1"/>
  <c r="AM146" i="35"/>
  <c r="AM176" i="35" s="1"/>
  <c r="AM147" i="35"/>
  <c r="AM177" i="35" s="1"/>
  <c r="AM161" i="35"/>
  <c r="AM191" i="35" s="1"/>
  <c r="AM152" i="35"/>
  <c r="AM182" i="35" s="1"/>
  <c r="AM160" i="35"/>
  <c r="AM190" i="35" s="1"/>
  <c r="AM142" i="35"/>
  <c r="AM172" i="35" s="1"/>
  <c r="AM141" i="35"/>
  <c r="AM171" i="35" s="1"/>
  <c r="AM145" i="35"/>
  <c r="AM175" i="35" s="1"/>
  <c r="AM158" i="35"/>
  <c r="AM188" i="35" s="1"/>
  <c r="AM163" i="35"/>
  <c r="AM193" i="35" s="1"/>
  <c r="AM165" i="35"/>
  <c r="AM195" i="35" s="1"/>
  <c r="AM148" i="35"/>
  <c r="AM178" i="35" s="1"/>
  <c r="AM140" i="35"/>
  <c r="AM170" i="35" s="1"/>
  <c r="AM144" i="35"/>
  <c r="AM174" i="35" s="1"/>
  <c r="AL266" i="39"/>
  <c r="AL314" i="39"/>
  <c r="AL266" i="35"/>
  <c r="AL314" i="35"/>
  <c r="AK320" i="39"/>
  <c r="AK319" i="39"/>
  <c r="AK318" i="39"/>
  <c r="AK9" i="38"/>
  <c r="AK9" i="42"/>
  <c r="AL24" i="44"/>
  <c r="AL25" i="44"/>
  <c r="AL18" i="44"/>
  <c r="AL19" i="44"/>
  <c r="AL22" i="44"/>
  <c r="AL23" i="44"/>
  <c r="AL21" i="44"/>
  <c r="AL20" i="44"/>
  <c r="AK281" i="35"/>
  <c r="AI37" i="38" s="1"/>
  <c r="AK280" i="35"/>
  <c r="AI33" i="38" s="1"/>
  <c r="AK269" i="35"/>
  <c r="AI24" i="38" s="1"/>
  <c r="AK270" i="35"/>
  <c r="AI26" i="38" s="1"/>
  <c r="BL71" i="39"/>
  <c r="BL91" i="39"/>
  <c r="BI432" i="39" s="1"/>
  <c r="BL62" i="39"/>
  <c r="BK93" i="39"/>
  <c r="BK95" i="39"/>
  <c r="BM51" i="39"/>
  <c r="BM49" i="39"/>
  <c r="BN50" i="39"/>
  <c r="BO385" i="39" s="1"/>
  <c r="BN82" i="39"/>
  <c r="BN87" i="39" s="1"/>
  <c r="BN83" i="39"/>
  <c r="BO390" i="39" s="1"/>
  <c r="BO79" i="39"/>
  <c r="BO66" i="39"/>
  <c r="BN67" i="39"/>
  <c r="BO388" i="39" s="1"/>
  <c r="BN68" i="39"/>
  <c r="BO389" i="39" s="1"/>
  <c r="BN48" i="39"/>
  <c r="BO384" i="39" s="1"/>
  <c r="BN47" i="39"/>
  <c r="BN52" i="39" s="1"/>
  <c r="BH222" i="39"/>
  <c r="BM70" i="39"/>
  <c r="BK265" i="39"/>
  <c r="BN85" i="39"/>
  <c r="BO391" i="39" s="1"/>
  <c r="BO80" i="39"/>
  <c r="BM84" i="39"/>
  <c r="BM92" i="39"/>
  <c r="BN57" i="39"/>
  <c r="BO386" i="39" s="1"/>
  <c r="BO56" i="39"/>
  <c r="BN58" i="39"/>
  <c r="BO387" i="39" s="1"/>
  <c r="BO43" i="39"/>
  <c r="BP45" i="39" s="1"/>
  <c r="BO42" i="39"/>
  <c r="BP44" i="39" s="1"/>
  <c r="BP41" i="39"/>
  <c r="BP76" i="39"/>
  <c r="BO78" i="39"/>
  <c r="BO77" i="39"/>
  <c r="BM86" i="39"/>
  <c r="BM94" i="39"/>
  <c r="BH102" i="39"/>
  <c r="BM60" i="39"/>
  <c r="BM61" i="39" s="1"/>
  <c r="BG102" i="35"/>
  <c r="BE22" i="42"/>
  <c r="BD8" i="42"/>
  <c r="BJ95" i="35"/>
  <c r="BJ93" i="35"/>
  <c r="BL49" i="35"/>
  <c r="BK71" i="35"/>
  <c r="BL51" i="35"/>
  <c r="BM79" i="35"/>
  <c r="BL82" i="35"/>
  <c r="BL87" i="35" s="1"/>
  <c r="BL83" i="35"/>
  <c r="BM390" i="35" s="1"/>
  <c r="BM68" i="35"/>
  <c r="BN389" i="35" s="1"/>
  <c r="BM67" i="35"/>
  <c r="BN388" i="35" s="1"/>
  <c r="BN66" i="35"/>
  <c r="BK62" i="35"/>
  <c r="BN43" i="35"/>
  <c r="BO45" i="35" s="1"/>
  <c r="BN42" i="35"/>
  <c r="BO44" i="35" s="1"/>
  <c r="BO41" i="35"/>
  <c r="BI222" i="35"/>
  <c r="BH265" i="35"/>
  <c r="BM48" i="35"/>
  <c r="BN384" i="35" s="1"/>
  <c r="BM47" i="35"/>
  <c r="BM52" i="35" s="1"/>
  <c r="BG313" i="35"/>
  <c r="BK92" i="35"/>
  <c r="BK84" i="35"/>
  <c r="BM57" i="35"/>
  <c r="BN386" i="35" s="1"/>
  <c r="BN56" i="35"/>
  <c r="BM58" i="35"/>
  <c r="BN387" i="35" s="1"/>
  <c r="BL85" i="35"/>
  <c r="BM391" i="35" s="1"/>
  <c r="BM80" i="35"/>
  <c r="BL60" i="35"/>
  <c r="BL61" i="35" s="1"/>
  <c r="BE8" i="38"/>
  <c r="BK91" i="35"/>
  <c r="BH432" i="35" s="1"/>
  <c r="BL70" i="35"/>
  <c r="BL72" i="35" s="1"/>
  <c r="BK94" i="35"/>
  <c r="BK86" i="35"/>
  <c r="BM50" i="35"/>
  <c r="BN385" i="35" s="1"/>
  <c r="BM77" i="35"/>
  <c r="BN76" i="35"/>
  <c r="BM78" i="35"/>
  <c r="BF22" i="38"/>
  <c r="BI268" i="35"/>
  <c r="AQ135" i="10"/>
  <c r="AP231" i="10"/>
  <c r="AQ162" i="10"/>
  <c r="AQ148" i="10"/>
  <c r="AQ139" i="10"/>
  <c r="AQ149" i="10"/>
  <c r="AP293" i="10"/>
  <c r="AM90" i="9" s="1"/>
  <c r="AQ268" i="10"/>
  <c r="AQ151" i="10"/>
  <c r="AQ153" i="10"/>
  <c r="AQ140" i="10"/>
  <c r="AR276" i="10"/>
  <c r="AQ146" i="10"/>
  <c r="AQ154" i="10"/>
  <c r="AQ137" i="10"/>
  <c r="AQ156" i="10"/>
  <c r="AQ136" i="10"/>
  <c r="AQ266" i="10"/>
  <c r="AP292" i="10"/>
  <c r="AM89" i="9" s="1"/>
  <c r="AQ161" i="10"/>
  <c r="AQ160" i="10"/>
  <c r="AQ147" i="10"/>
  <c r="AQ143" i="10"/>
  <c r="AQ142" i="10"/>
  <c r="AQ150" i="10"/>
  <c r="AQ157" i="10"/>
  <c r="AQ158" i="10"/>
  <c r="BC155" i="10"/>
  <c r="AQ144" i="10"/>
  <c r="AQ141" i="10"/>
  <c r="U115" i="9"/>
  <c r="U66" i="3" s="1"/>
  <c r="AX84" i="10"/>
  <c r="AX83" i="10"/>
  <c r="AK108" i="9"/>
  <c r="AO15" i="1"/>
  <c r="AL22" i="6"/>
  <c r="AL18" i="6"/>
  <c r="AL20" i="6"/>
  <c r="AL25" i="6"/>
  <c r="AL21" i="6"/>
  <c r="AL19" i="6"/>
  <c r="AL23" i="6"/>
  <c r="AM15" i="6"/>
  <c r="AM22" i="6" s="1"/>
  <c r="AL20" i="1"/>
  <c r="AN103" i="39" s="1"/>
  <c r="AW77" i="10"/>
  <c r="V414" i="10"/>
  <c r="AK58" i="3"/>
  <c r="AK62" i="3" s="1"/>
  <c r="AJ145" i="3"/>
  <c r="AJ150" i="3" s="1"/>
  <c r="AJ179" i="3"/>
  <c r="AJ183" i="3" s="1"/>
  <c r="AJ111" i="3"/>
  <c r="AJ115" i="3" s="1"/>
  <c r="AW68" i="10"/>
  <c r="AP25" i="3"/>
  <c r="AP26" i="3"/>
  <c r="AV57" i="10"/>
  <c r="AV58" i="10"/>
  <c r="AX66" i="10"/>
  <c r="AX67" i="10" s="1"/>
  <c r="AV90" i="10"/>
  <c r="AV98" i="10"/>
  <c r="AN383" i="10"/>
  <c r="AV97" i="10"/>
  <c r="AS473" i="10" s="1"/>
  <c r="AQ310" i="10"/>
  <c r="AN15" i="9" s="1"/>
  <c r="AU101" i="10"/>
  <c r="AY63" i="10"/>
  <c r="AY64" i="10"/>
  <c r="AZ62" i="10"/>
  <c r="AV55" i="10"/>
  <c r="AP272" i="10"/>
  <c r="AP470" i="10" s="1"/>
  <c r="AP481" i="10" s="1"/>
  <c r="AP291" i="10"/>
  <c r="AQ265" i="10"/>
  <c r="AW91" i="10"/>
  <c r="AY117" i="10" s="1"/>
  <c r="AO382" i="10"/>
  <c r="AO381" i="10"/>
  <c r="AO296" i="10"/>
  <c r="AO472" i="10" s="1"/>
  <c r="AL88" i="9"/>
  <c r="AL92" i="9" s="1"/>
  <c r="AQ269" i="10"/>
  <c r="AP294" i="10"/>
  <c r="AM91" i="9" s="1"/>
  <c r="AW88" i="10"/>
  <c r="AW89" i="10"/>
  <c r="AY116" i="10" s="1"/>
  <c r="AW56" i="10"/>
  <c r="AY82" i="10"/>
  <c r="AY47" i="10"/>
  <c r="AX48" i="10"/>
  <c r="AY50" i="10" s="1"/>
  <c r="AX49" i="10"/>
  <c r="AY51" i="10" s="1"/>
  <c r="AX76" i="10"/>
  <c r="AX78" i="10" s="1"/>
  <c r="AW53" i="10"/>
  <c r="AW54" i="10"/>
  <c r="AV100" i="10"/>
  <c r="AV92" i="10"/>
  <c r="AY73" i="10"/>
  <c r="AZ72" i="10"/>
  <c r="AY74" i="10"/>
  <c r="AU99" i="10"/>
  <c r="AV93" i="10"/>
  <c r="AK11" i="9"/>
  <c r="AM45" i="10"/>
  <c r="AL96" i="10"/>
  <c r="AP14" i="6"/>
  <c r="AL27" i="1"/>
  <c r="AK33" i="1"/>
  <c r="AK21" i="1" s="1"/>
  <c r="AN426" i="10" s="1"/>
  <c r="AQ254" i="10"/>
  <c r="AP255" i="10"/>
  <c r="AM10" i="9"/>
  <c r="AL362" i="10"/>
  <c r="AL360" i="10"/>
  <c r="AL361" i="10"/>
  <c r="AL36" i="1"/>
  <c r="AL24" i="1" s="1"/>
  <c r="AM30" i="1"/>
  <c r="AL29" i="1"/>
  <c r="AK35" i="1"/>
  <c r="AK23" i="1" s="1"/>
  <c r="AP355" i="10"/>
  <c r="AM28" i="1"/>
  <c r="AL34" i="1"/>
  <c r="AL22" i="1" s="1"/>
  <c r="AN31" i="1"/>
  <c r="AM37" i="1"/>
  <c r="AM25" i="1" s="1"/>
  <c r="O57" i="2"/>
  <c r="AO279" i="10"/>
  <c r="AN24" i="3"/>
  <c r="AO23" i="3"/>
  <c r="AN280" i="10"/>
  <c r="AM356" i="10"/>
  <c r="AM286" i="10"/>
  <c r="AM477" i="10" s="1"/>
  <c r="AH16" i="2" l="1"/>
  <c r="AH77" i="9" s="1"/>
  <c r="AL242" i="39"/>
  <c r="AK36" i="3"/>
  <c r="AK38" i="3" s="1"/>
  <c r="AH66" i="9"/>
  <c r="AH68" i="9" s="1"/>
  <c r="AL457" i="10"/>
  <c r="AI65" i="9" s="1"/>
  <c r="AK435" i="39"/>
  <c r="AK436" i="39" s="1"/>
  <c r="AK246" i="39"/>
  <c r="AK444" i="39" s="1"/>
  <c r="AI60" i="9"/>
  <c r="AJ59" i="9"/>
  <c r="AJ56" i="9"/>
  <c r="AI61" i="9"/>
  <c r="AL452" i="10"/>
  <c r="AJ62" i="9"/>
  <c r="AJ58" i="9"/>
  <c r="AJ57" i="9"/>
  <c r="AJ445" i="39"/>
  <c r="AL244" i="39"/>
  <c r="AJ18" i="42" s="1"/>
  <c r="AJ25" i="42" s="1"/>
  <c r="AP425" i="10"/>
  <c r="AM240" i="39"/>
  <c r="AK15" i="42" s="1"/>
  <c r="AK16" i="42" s="1"/>
  <c r="AJ448" i="39"/>
  <c r="AJ447" i="39"/>
  <c r="AD375" i="35"/>
  <c r="AI44" i="9"/>
  <c r="AM282" i="10"/>
  <c r="AM284" i="10" s="1"/>
  <c r="AM288" i="10" s="1"/>
  <c r="AJ448" i="35"/>
  <c r="AL39" i="9"/>
  <c r="AJ41" i="9"/>
  <c r="AJ40" i="9"/>
  <c r="AN281" i="10"/>
  <c r="AL284" i="10"/>
  <c r="AL288" i="10" s="1"/>
  <c r="AL486" i="10" s="1"/>
  <c r="AJ447" i="35"/>
  <c r="AH50" i="9"/>
  <c r="AK396" i="10"/>
  <c r="AK375" i="10" s="1"/>
  <c r="AT199" i="37"/>
  <c r="AR195" i="41"/>
  <c r="AR196" i="41"/>
  <c r="AR194" i="41" s="1"/>
  <c r="AS193" i="41" s="1"/>
  <c r="AU215" i="37"/>
  <c r="AV214" i="37" s="1"/>
  <c r="AI237" i="3"/>
  <c r="AJ236" i="3" s="1"/>
  <c r="AJ237" i="3" s="1"/>
  <c r="AK236" i="3" s="1"/>
  <c r="AJ201" i="3"/>
  <c r="AK200" i="3" s="1"/>
  <c r="AV233" i="37"/>
  <c r="AW232" i="37" s="1"/>
  <c r="AT231" i="41"/>
  <c r="AT230" i="41" s="1"/>
  <c r="AU229" i="41" s="1"/>
  <c r="AT232" i="41"/>
  <c r="AU199" i="37"/>
  <c r="AU198" i="37"/>
  <c r="AY214" i="41"/>
  <c r="AY213" i="41"/>
  <c r="AY212" i="41" s="1"/>
  <c r="AZ211" i="41" s="1"/>
  <c r="AI221" i="3"/>
  <c r="AI219" i="3" s="1"/>
  <c r="AJ218" i="3" s="1"/>
  <c r="Z95" i="42"/>
  <c r="Z97" i="42" s="1"/>
  <c r="Z62" i="41" s="1"/>
  <c r="AA95" i="42"/>
  <c r="Z372" i="39"/>
  <c r="O193" i="2"/>
  <c r="H45" i="5"/>
  <c r="F45" i="5"/>
  <c r="F194" i="2"/>
  <c r="I126" i="2"/>
  <c r="N194" i="2"/>
  <c r="D126" i="2"/>
  <c r="E59" i="2"/>
  <c r="I59" i="2"/>
  <c r="D194" i="2"/>
  <c r="N126" i="2"/>
  <c r="N59" i="2"/>
  <c r="I194" i="2"/>
  <c r="F126" i="2"/>
  <c r="D59" i="2"/>
  <c r="K126" i="2"/>
  <c r="L59" i="2"/>
  <c r="L126" i="2"/>
  <c r="M59" i="2"/>
  <c r="H126" i="2"/>
  <c r="K194" i="2"/>
  <c r="H59" i="2"/>
  <c r="M126" i="2"/>
  <c r="H194" i="2"/>
  <c r="J194" i="2"/>
  <c r="J59" i="2"/>
  <c r="K59" i="2"/>
  <c r="G194" i="2"/>
  <c r="F59" i="2"/>
  <c r="M194" i="2"/>
  <c r="G59" i="2"/>
  <c r="J126" i="2"/>
  <c r="L194" i="2"/>
  <c r="G126" i="2"/>
  <c r="E194" i="2"/>
  <c r="E126" i="2"/>
  <c r="D44" i="5"/>
  <c r="O125" i="2"/>
  <c r="AJ444" i="35"/>
  <c r="AM240" i="35"/>
  <c r="AK15" i="38" s="1"/>
  <c r="AK16" i="38" s="1"/>
  <c r="AL242" i="35"/>
  <c r="AL244" i="35"/>
  <c r="AJ18" i="38" s="1"/>
  <c r="AN32" i="37"/>
  <c r="AN34" i="37" s="1"/>
  <c r="AA38" i="37"/>
  <c r="AA42" i="37" s="1"/>
  <c r="AA42" i="3"/>
  <c r="AA46" i="3" s="1"/>
  <c r="AA38" i="41"/>
  <c r="AA42" i="41" s="1"/>
  <c r="AP474" i="10"/>
  <c r="AK435" i="35"/>
  <c r="AK436" i="35" s="1"/>
  <c r="AK246" i="35"/>
  <c r="AK445" i="35" s="1"/>
  <c r="AQ469" i="10"/>
  <c r="AQ480" i="10" s="1"/>
  <c r="AP468" i="10"/>
  <c r="AS479" i="10"/>
  <c r="AI48" i="9"/>
  <c r="AM476" i="10"/>
  <c r="AN32" i="41"/>
  <c r="AN34" i="41" s="1"/>
  <c r="AO19" i="41"/>
  <c r="AN20" i="41"/>
  <c r="AM148" i="39"/>
  <c r="AM178" i="39" s="1"/>
  <c r="AR39" i="35"/>
  <c r="AQ90" i="35"/>
  <c r="AM58" i="37"/>
  <c r="AM141" i="37"/>
  <c r="AM146" i="37" s="1"/>
  <c r="AM175" i="37"/>
  <c r="AM179" i="37" s="1"/>
  <c r="AN54" i="37"/>
  <c r="AM107" i="37"/>
  <c r="AM111" i="37" s="1"/>
  <c r="AQ236" i="39"/>
  <c r="AQ236" i="35"/>
  <c r="AM140" i="41"/>
  <c r="AM145" i="41" s="1"/>
  <c r="AM58" i="41"/>
  <c r="AM107" i="41"/>
  <c r="AM111" i="41" s="1"/>
  <c r="AM173" i="41"/>
  <c r="AM177" i="41" s="1"/>
  <c r="AN54" i="41"/>
  <c r="AN20" i="37"/>
  <c r="AO19" i="37"/>
  <c r="AQ90" i="39"/>
  <c r="AR39" i="39"/>
  <c r="AM159" i="39"/>
  <c r="AM189" i="39" s="1"/>
  <c r="AL200" i="39"/>
  <c r="AM153" i="39"/>
  <c r="AM183" i="39" s="1"/>
  <c r="AR267" i="10"/>
  <c r="AP227" i="39"/>
  <c r="AP227" i="35"/>
  <c r="AR270" i="10"/>
  <c r="AP230" i="39"/>
  <c r="AP230" i="35"/>
  <c r="AK42" i="9"/>
  <c r="AP113" i="39"/>
  <c r="AP113" i="35"/>
  <c r="AP107" i="39"/>
  <c r="AP107" i="35"/>
  <c r="AP111" i="35"/>
  <c r="AP111" i="39"/>
  <c r="AP117" i="35"/>
  <c r="AP117" i="39"/>
  <c r="AP124" i="39"/>
  <c r="AP124" i="35"/>
  <c r="AP119" i="39"/>
  <c r="AP119" i="35"/>
  <c r="AO232" i="35"/>
  <c r="AO239" i="35" s="1"/>
  <c r="AM14" i="38" s="1"/>
  <c r="AO249" i="35"/>
  <c r="AO428" i="35"/>
  <c r="AO433" i="35" s="1"/>
  <c r="AO250" i="35"/>
  <c r="AM71" i="38" s="1"/>
  <c r="AM429" i="35"/>
  <c r="AM427" i="35" s="1"/>
  <c r="AM431" i="35"/>
  <c r="AM341" i="35"/>
  <c r="AP225" i="39"/>
  <c r="AP225" i="35"/>
  <c r="AP114" i="39"/>
  <c r="AP114" i="35"/>
  <c r="AP130" i="39"/>
  <c r="AP130" i="35"/>
  <c r="AP116" i="39"/>
  <c r="AP116" i="35"/>
  <c r="AP109" i="39"/>
  <c r="AP109" i="35"/>
  <c r="AO251" i="35"/>
  <c r="AM72" i="38" s="1"/>
  <c r="AO232" i="39"/>
  <c r="AO239" i="39" s="1"/>
  <c r="AM14" i="42" s="1"/>
  <c r="AO249" i="39"/>
  <c r="AO428" i="39"/>
  <c r="AO433" i="39" s="1"/>
  <c r="AO250" i="39"/>
  <c r="AM71" i="42" s="1"/>
  <c r="AJ46" i="9"/>
  <c r="AJ18" i="9" s="1"/>
  <c r="AP229" i="39"/>
  <c r="AP229" i="35"/>
  <c r="BB125" i="39"/>
  <c r="BB125" i="35"/>
  <c r="AP131" i="39"/>
  <c r="AP131" i="35"/>
  <c r="AP118" i="39"/>
  <c r="AP118" i="35"/>
  <c r="AL90" i="42"/>
  <c r="AO251" i="39"/>
  <c r="AM72" i="42" s="1"/>
  <c r="AM431" i="39"/>
  <c r="AM429" i="39"/>
  <c r="AM427" i="39" s="1"/>
  <c r="AM341" i="39"/>
  <c r="AR271" i="10"/>
  <c r="AP231" i="39"/>
  <c r="AP231" i="35"/>
  <c r="AP112" i="39"/>
  <c r="AP112" i="35"/>
  <c r="AP128" i="39"/>
  <c r="AP128" i="35"/>
  <c r="AP127" i="39"/>
  <c r="AP127" i="35"/>
  <c r="AP226" i="39"/>
  <c r="AP226" i="35"/>
  <c r="AP123" i="39"/>
  <c r="AP123" i="35"/>
  <c r="AO201" i="35"/>
  <c r="AO252" i="35"/>
  <c r="AM73" i="38" s="1"/>
  <c r="AP126" i="39"/>
  <c r="AP126" i="35"/>
  <c r="AP228" i="39"/>
  <c r="AP228" i="35"/>
  <c r="AP110" i="39"/>
  <c r="AP110" i="35"/>
  <c r="AP132" i="35"/>
  <c r="AP132" i="39"/>
  <c r="AP120" i="39"/>
  <c r="AP120" i="35"/>
  <c r="AP106" i="39"/>
  <c r="AP106" i="35"/>
  <c r="AP121" i="39"/>
  <c r="AP121" i="35"/>
  <c r="AP105" i="39"/>
  <c r="AP105" i="35"/>
  <c r="AN340" i="39"/>
  <c r="AN339" i="39"/>
  <c r="AN254" i="39"/>
  <c r="AL70" i="42"/>
  <c r="AL74" i="42" s="1"/>
  <c r="AO201" i="39"/>
  <c r="AO252" i="39"/>
  <c r="AM73" i="42" s="1"/>
  <c r="AN254" i="35"/>
  <c r="AN340" i="35"/>
  <c r="AL70" i="38"/>
  <c r="AL74" i="38" s="1"/>
  <c r="AN339" i="35"/>
  <c r="AJ354" i="39"/>
  <c r="AJ333" i="39" s="1"/>
  <c r="AH12" i="38"/>
  <c r="AM149" i="39"/>
  <c r="AM179" i="39" s="1"/>
  <c r="AM165" i="39"/>
  <c r="AM195" i="39" s="1"/>
  <c r="AM166" i="39"/>
  <c r="AM196" i="39" s="1"/>
  <c r="AM152" i="39"/>
  <c r="AM182" i="39" s="1"/>
  <c r="AM145" i="39"/>
  <c r="AM175" i="39" s="1"/>
  <c r="AM146" i="39"/>
  <c r="AM176" i="39" s="1"/>
  <c r="AM154" i="39"/>
  <c r="AM184" i="39" s="1"/>
  <c r="AM142" i="39"/>
  <c r="AM172" i="39" s="1"/>
  <c r="AM144" i="39"/>
  <c r="AM174" i="39" s="1"/>
  <c r="AM155" i="39"/>
  <c r="AM185" i="39" s="1"/>
  <c r="AM167" i="39"/>
  <c r="AM197" i="39" s="1"/>
  <c r="AM160" i="39"/>
  <c r="AM190" i="39" s="1"/>
  <c r="AI19" i="42"/>
  <c r="AI12" i="42" s="1"/>
  <c r="AM162" i="39"/>
  <c r="AM192" i="39" s="1"/>
  <c r="AM163" i="39"/>
  <c r="AM193" i="39" s="1"/>
  <c r="AM151" i="39"/>
  <c r="AM181" i="39" s="1"/>
  <c r="AM140" i="39"/>
  <c r="AM170" i="39" s="1"/>
  <c r="AM161" i="39"/>
  <c r="AM191" i="39" s="1"/>
  <c r="AM158" i="39"/>
  <c r="AM188" i="39" s="1"/>
  <c r="AI19" i="38"/>
  <c r="AK354" i="35" s="1"/>
  <c r="AK333" i="35" s="1"/>
  <c r="AM147" i="39"/>
  <c r="AM177" i="39" s="1"/>
  <c r="AM156" i="39"/>
  <c r="AM186" i="39" s="1"/>
  <c r="AO14" i="43"/>
  <c r="AO15" i="43" s="1"/>
  <c r="AL246" i="39"/>
  <c r="BG313" i="39"/>
  <c r="AL90" i="38"/>
  <c r="AE372" i="35"/>
  <c r="AE95" i="38"/>
  <c r="AE97" i="38" s="1"/>
  <c r="AE62" i="37" s="1"/>
  <c r="AN103" i="35"/>
  <c r="AN152" i="35" s="1"/>
  <c r="AN182" i="35" s="1"/>
  <c r="AO14" i="44"/>
  <c r="AO15" i="44" s="1"/>
  <c r="AL280" i="35"/>
  <c r="AJ33" i="38" s="1"/>
  <c r="AL281" i="35"/>
  <c r="AJ37" i="38" s="1"/>
  <c r="AL270" i="35"/>
  <c r="AJ26" i="38" s="1"/>
  <c r="AL269" i="35"/>
  <c r="AJ24" i="38" s="1"/>
  <c r="AM23" i="44"/>
  <c r="AM24" i="44"/>
  <c r="AM25" i="44"/>
  <c r="AM20" i="44"/>
  <c r="AM18" i="44"/>
  <c r="AM19" i="44"/>
  <c r="AM22" i="44"/>
  <c r="AM21" i="44"/>
  <c r="AL320" i="39"/>
  <c r="AL319" i="39"/>
  <c r="AL318" i="39"/>
  <c r="AL318" i="35"/>
  <c r="AL319" i="35"/>
  <c r="AL320" i="35"/>
  <c r="AM24" i="43"/>
  <c r="AM21" i="43"/>
  <c r="AM18" i="43"/>
  <c r="AM25" i="43"/>
  <c r="AM23" i="43"/>
  <c r="AM19" i="43"/>
  <c r="AM20" i="43"/>
  <c r="AM22" i="43"/>
  <c r="AQ223" i="35"/>
  <c r="AQ223" i="39"/>
  <c r="AL269" i="39"/>
  <c r="AJ24" i="42" s="1"/>
  <c r="AL280" i="39"/>
  <c r="AJ33" i="42" s="1"/>
  <c r="AL281" i="39"/>
  <c r="AJ37" i="42" s="1"/>
  <c r="AL270" i="39"/>
  <c r="AJ26" i="42" s="1"/>
  <c r="AM266" i="39"/>
  <c r="AM266" i="35"/>
  <c r="AM314" i="39"/>
  <c r="AM314" i="35"/>
  <c r="AL9" i="38"/>
  <c r="AL9" i="42"/>
  <c r="AN142" i="39"/>
  <c r="AN172" i="39" s="1"/>
  <c r="AN148" i="39"/>
  <c r="AN178" i="39" s="1"/>
  <c r="AN146" i="39"/>
  <c r="AN176" i="39" s="1"/>
  <c r="AN160" i="39"/>
  <c r="AN190" i="39" s="1"/>
  <c r="AN166" i="39"/>
  <c r="AN196" i="39" s="1"/>
  <c r="AN145" i="39"/>
  <c r="AN175" i="39" s="1"/>
  <c r="AN165" i="39"/>
  <c r="AN195" i="39" s="1"/>
  <c r="AN158" i="39"/>
  <c r="AN188" i="39" s="1"/>
  <c r="AN167" i="39"/>
  <c r="AN197" i="39" s="1"/>
  <c r="AN147" i="39"/>
  <c r="AN177" i="39" s="1"/>
  <c r="AN152" i="39"/>
  <c r="AN182" i="39" s="1"/>
  <c r="AN141" i="39"/>
  <c r="AN171" i="39" s="1"/>
  <c r="AN163" i="39"/>
  <c r="AN193" i="39" s="1"/>
  <c r="AN156" i="39"/>
  <c r="AN186" i="39" s="1"/>
  <c r="AN144" i="39"/>
  <c r="AN174" i="39" s="1"/>
  <c r="AN154" i="39"/>
  <c r="AN184" i="39" s="1"/>
  <c r="AN155" i="39"/>
  <c r="AN185" i="39" s="1"/>
  <c r="AN149" i="39"/>
  <c r="AN179" i="39" s="1"/>
  <c r="AN140" i="39"/>
  <c r="AN170" i="39" s="1"/>
  <c r="AN151" i="39"/>
  <c r="AN181" i="39" s="1"/>
  <c r="AN153" i="39"/>
  <c r="AN183" i="39" s="1"/>
  <c r="AN161" i="39"/>
  <c r="AN191" i="39" s="1"/>
  <c r="AN162" i="39"/>
  <c r="AN192" i="39" s="1"/>
  <c r="AN159" i="39"/>
  <c r="AN189" i="39" s="1"/>
  <c r="AM200" i="35"/>
  <c r="BL95" i="39"/>
  <c r="BL93" i="39"/>
  <c r="BM91" i="39"/>
  <c r="BJ432" i="39" s="1"/>
  <c r="BM62" i="39"/>
  <c r="BO50" i="39"/>
  <c r="BP385" i="39" s="1"/>
  <c r="BP77" i="39"/>
  <c r="BP78" i="39"/>
  <c r="BP43" i="39"/>
  <c r="BP42" i="39"/>
  <c r="BO47" i="39"/>
  <c r="BO52" i="39" s="1"/>
  <c r="BO48" i="39"/>
  <c r="BP384" i="39" s="1"/>
  <c r="BN86" i="39"/>
  <c r="BN94" i="39"/>
  <c r="BN60" i="39"/>
  <c r="BN62" i="39" s="1"/>
  <c r="BI222" i="39"/>
  <c r="BN84" i="39"/>
  <c r="BN92" i="39"/>
  <c r="BM71" i="39"/>
  <c r="BI102" i="39"/>
  <c r="BO83" i="39"/>
  <c r="BP390" i="39" s="1"/>
  <c r="BO82" i="39"/>
  <c r="BP79" i="39"/>
  <c r="BN51" i="39"/>
  <c r="BN49" i="39"/>
  <c r="BN70" i="39"/>
  <c r="BN72" i="39" s="1"/>
  <c r="BM72" i="39"/>
  <c r="BO68" i="39"/>
  <c r="BP389" i="39" s="1"/>
  <c r="BP66" i="39"/>
  <c r="BO67" i="39"/>
  <c r="BP388" i="39" s="1"/>
  <c r="BP56" i="39"/>
  <c r="BO58" i="39"/>
  <c r="BP387" i="39" s="1"/>
  <c r="BO57" i="39"/>
  <c r="BP386" i="39" s="1"/>
  <c r="BO85" i="39"/>
  <c r="BP391" i="39" s="1"/>
  <c r="BP80" i="39"/>
  <c r="BL265" i="39"/>
  <c r="BH102" i="35"/>
  <c r="BE8" i="42"/>
  <c r="BF22" i="42"/>
  <c r="BM49" i="35"/>
  <c r="BM51" i="35"/>
  <c r="BK95" i="35"/>
  <c r="BO76" i="35"/>
  <c r="BN78" i="35"/>
  <c r="BN77" i="35"/>
  <c r="BM85" i="35"/>
  <c r="BN391" i="35" s="1"/>
  <c r="BN80" i="35"/>
  <c r="BL62" i="35"/>
  <c r="BL94" i="35"/>
  <c r="BL86" i="35"/>
  <c r="BH313" i="35"/>
  <c r="BJ222" i="35"/>
  <c r="BO43" i="35"/>
  <c r="BP45" i="35" s="1"/>
  <c r="BO42" i="35"/>
  <c r="BP44" i="35" s="1"/>
  <c r="BP41" i="35"/>
  <c r="BL71" i="35"/>
  <c r="BN48" i="35"/>
  <c r="BO384" i="35" s="1"/>
  <c r="BN47" i="35"/>
  <c r="BN52" i="35" s="1"/>
  <c r="BF8" i="38"/>
  <c r="BN50" i="35"/>
  <c r="BO385" i="35" s="1"/>
  <c r="BN68" i="35"/>
  <c r="BO389" i="35" s="1"/>
  <c r="BN67" i="35"/>
  <c r="BO388" i="35" s="1"/>
  <c r="BO66" i="35"/>
  <c r="BM60" i="35"/>
  <c r="BM62" i="35" s="1"/>
  <c r="BG22" i="38"/>
  <c r="BJ268" i="35"/>
  <c r="BK93" i="35"/>
  <c r="BL92" i="35"/>
  <c r="BL84" i="35"/>
  <c r="BN79" i="35"/>
  <c r="BM82" i="35"/>
  <c r="BM83" i="35"/>
  <c r="BN390" i="35" s="1"/>
  <c r="BO56" i="35"/>
  <c r="BN58" i="35"/>
  <c r="BO387" i="35" s="1"/>
  <c r="BN57" i="35"/>
  <c r="BO386" i="35" s="1"/>
  <c r="BM70" i="35"/>
  <c r="BM71" i="35" s="1"/>
  <c r="BI265" i="35"/>
  <c r="BL91" i="35"/>
  <c r="BI432" i="35" s="1"/>
  <c r="AR154" i="10"/>
  <c r="AR141" i="10"/>
  <c r="AR147" i="10"/>
  <c r="BD155" i="10"/>
  <c r="AR150" i="10"/>
  <c r="AR156" i="10"/>
  <c r="AR148" i="10"/>
  <c r="AR157" i="10"/>
  <c r="AR153" i="10"/>
  <c r="AR160" i="10"/>
  <c r="AR146" i="10"/>
  <c r="AR151" i="10"/>
  <c r="AR136" i="10"/>
  <c r="AR149" i="10"/>
  <c r="AR144" i="10"/>
  <c r="AR142" i="10"/>
  <c r="AR139" i="10"/>
  <c r="AR158" i="10"/>
  <c r="AR143" i="10"/>
  <c r="AR162" i="10"/>
  <c r="AR140" i="10"/>
  <c r="AR135" i="10"/>
  <c r="AQ231" i="10"/>
  <c r="AR161" i="10"/>
  <c r="AR266" i="10"/>
  <c r="AQ292" i="10"/>
  <c r="AN89" i="9" s="1"/>
  <c r="AR137" i="10"/>
  <c r="AS276" i="10"/>
  <c r="AQ293" i="10"/>
  <c r="AN90" i="9" s="1"/>
  <c r="AR268" i="10"/>
  <c r="AY84" i="10"/>
  <c r="AY83" i="10"/>
  <c r="AM24" i="6"/>
  <c r="AP15" i="1"/>
  <c r="AM21" i="6"/>
  <c r="AM18" i="6"/>
  <c r="AN15" i="6"/>
  <c r="AN22" i="6" s="1"/>
  <c r="AW58" i="10"/>
  <c r="AM20" i="1"/>
  <c r="AM90" i="42" s="1"/>
  <c r="AM19" i="6"/>
  <c r="AM23" i="6"/>
  <c r="AM25" i="6"/>
  <c r="AL108" i="9"/>
  <c r="AM20" i="6"/>
  <c r="V417" i="10"/>
  <c r="V416" i="10"/>
  <c r="AL58" i="3"/>
  <c r="AL62" i="3" s="1"/>
  <c r="AK179" i="3"/>
  <c r="AK183" i="3" s="1"/>
  <c r="AK111" i="3"/>
  <c r="AK115" i="3" s="1"/>
  <c r="AK145" i="3"/>
  <c r="AK150" i="3" s="1"/>
  <c r="AQ25" i="3"/>
  <c r="AX77" i="10"/>
  <c r="AQ26" i="3"/>
  <c r="AX88" i="10"/>
  <c r="AX89" i="10"/>
  <c r="AZ116" i="10" s="1"/>
  <c r="AW97" i="10"/>
  <c r="AT473" i="10" s="1"/>
  <c r="AR310" i="10"/>
  <c r="AO15" i="9" s="1"/>
  <c r="AZ82" i="10"/>
  <c r="BA72" i="10"/>
  <c r="AZ73" i="10"/>
  <c r="AZ74" i="10"/>
  <c r="AW55" i="10"/>
  <c r="AX56" i="10"/>
  <c r="AR265" i="10"/>
  <c r="AQ291" i="10"/>
  <c r="AQ272" i="10"/>
  <c r="AQ470" i="10" s="1"/>
  <c r="AQ481" i="10" s="1"/>
  <c r="AY66" i="10"/>
  <c r="AY67" i="10" s="1"/>
  <c r="AY76" i="10"/>
  <c r="AY77" i="10" s="1"/>
  <c r="AX53" i="10"/>
  <c r="AX54" i="10"/>
  <c r="AW57" i="10"/>
  <c r="AO383" i="10"/>
  <c r="AP381" i="10"/>
  <c r="AP382" i="10"/>
  <c r="AM88" i="9"/>
  <c r="AM92" i="9" s="1"/>
  <c r="AP296" i="10"/>
  <c r="AP472" i="10" s="1"/>
  <c r="AV99" i="10"/>
  <c r="AX91" i="10"/>
  <c r="AZ117" i="10" s="1"/>
  <c r="BA62" i="10"/>
  <c r="AZ64" i="10"/>
  <c r="AZ63" i="10"/>
  <c r="AX68" i="10"/>
  <c r="AR269" i="10"/>
  <c r="AQ294" i="10"/>
  <c r="AN91" i="9" s="1"/>
  <c r="AW100" i="10"/>
  <c r="AW92" i="10"/>
  <c r="AZ47" i="10"/>
  <c r="AY49" i="10"/>
  <c r="AZ51" i="10" s="1"/>
  <c r="AY48" i="10"/>
  <c r="AZ50" i="10" s="1"/>
  <c r="AW90" i="10"/>
  <c r="AW98" i="10"/>
  <c r="AV101" i="10"/>
  <c r="AW93" i="10"/>
  <c r="AN286" i="10"/>
  <c r="AN477" i="10" s="1"/>
  <c r="AN45" i="10"/>
  <c r="AM96" i="10"/>
  <c r="AM36" i="1"/>
  <c r="AM24" i="1" s="1"/>
  <c r="AN30" i="1"/>
  <c r="AP279" i="10"/>
  <c r="AN356" i="10"/>
  <c r="AQ355" i="10"/>
  <c r="AM27" i="1"/>
  <c r="AL33" i="1"/>
  <c r="AL21" i="1" s="1"/>
  <c r="AO426" i="10" s="1"/>
  <c r="AO280" i="10"/>
  <c r="O58" i="2"/>
  <c r="AO24" i="3"/>
  <c r="AP23" i="3"/>
  <c r="AN28" i="1"/>
  <c r="AM34" i="1"/>
  <c r="AM22" i="1" s="1"/>
  <c r="AM29" i="1"/>
  <c r="AL35" i="1"/>
  <c r="AL23" i="1" s="1"/>
  <c r="AL11" i="9"/>
  <c r="AQ14" i="6"/>
  <c r="AN10" i="9"/>
  <c r="AM361" i="10"/>
  <c r="AM362" i="10"/>
  <c r="AM360" i="10"/>
  <c r="AN37" i="1"/>
  <c r="AN25" i="1" s="1"/>
  <c r="AO31" i="1"/>
  <c r="AQ255" i="10"/>
  <c r="AR254" i="10"/>
  <c r="AI16" i="2" l="1"/>
  <c r="AI77" i="9" s="1"/>
  <c r="AK445" i="39"/>
  <c r="AM242" i="39"/>
  <c r="AK447" i="39"/>
  <c r="AN240" i="39"/>
  <c r="AL15" i="42" s="1"/>
  <c r="AL16" i="42" s="1"/>
  <c r="AI63" i="9"/>
  <c r="AI66" i="9" s="1"/>
  <c r="AI68" i="9" s="1"/>
  <c r="AK448" i="39"/>
  <c r="AM457" i="10"/>
  <c r="AJ65" i="9" s="1"/>
  <c r="AK58" i="9"/>
  <c r="AK57" i="9"/>
  <c r="AK62" i="9"/>
  <c r="AK59" i="9"/>
  <c r="AJ61" i="9"/>
  <c r="AM244" i="39"/>
  <c r="AK18" i="42" s="1"/>
  <c r="AK56" i="9"/>
  <c r="AM452" i="10"/>
  <c r="AN452" i="10"/>
  <c r="AJ60" i="9"/>
  <c r="AQ425" i="10"/>
  <c r="AL435" i="39"/>
  <c r="AL436" i="39" s="1"/>
  <c r="AN282" i="10"/>
  <c r="AN284" i="10" s="1"/>
  <c r="AN288" i="10" s="1"/>
  <c r="AJ44" i="9"/>
  <c r="AL483" i="10"/>
  <c r="AK40" i="9"/>
  <c r="AK41" i="9"/>
  <c r="AO281" i="10"/>
  <c r="AM39" i="9"/>
  <c r="AI50" i="9"/>
  <c r="AL396" i="10"/>
  <c r="AL375" i="10" s="1"/>
  <c r="AJ238" i="3"/>
  <c r="AJ239" i="3"/>
  <c r="AU232" i="41"/>
  <c r="AU231" i="41"/>
  <c r="AU230" i="41" s="1"/>
  <c r="AV229" i="41" s="1"/>
  <c r="AW234" i="37"/>
  <c r="AW235" i="37"/>
  <c r="AV217" i="37"/>
  <c r="AV216" i="37"/>
  <c r="AK202" i="3"/>
  <c r="AK201" i="3" s="1"/>
  <c r="AL200" i="3" s="1"/>
  <c r="AK203" i="3"/>
  <c r="AS196" i="41"/>
  <c r="AS195" i="41"/>
  <c r="AS194" i="41"/>
  <c r="AT193" i="41" s="1"/>
  <c r="AM242" i="35"/>
  <c r="AJ220" i="3"/>
  <c r="AJ221" i="3"/>
  <c r="AZ213" i="41"/>
  <c r="AZ212" i="41" s="1"/>
  <c r="BA211" i="41" s="1"/>
  <c r="AZ214" i="41"/>
  <c r="AU197" i="37"/>
  <c r="AV196" i="37" s="1"/>
  <c r="AK238" i="3"/>
  <c r="AK239" i="3"/>
  <c r="Z374" i="39"/>
  <c r="AA96" i="42" s="1"/>
  <c r="AA97" i="42" s="1"/>
  <c r="AA62" i="41" s="1"/>
  <c r="Z375" i="39"/>
  <c r="AN240" i="35"/>
  <c r="AL15" i="38" s="1"/>
  <c r="AL16" i="38" s="1"/>
  <c r="F195" i="2"/>
  <c r="I127" i="2"/>
  <c r="N195" i="2"/>
  <c r="D127" i="2"/>
  <c r="I195" i="2"/>
  <c r="F127" i="2"/>
  <c r="D195" i="2"/>
  <c r="N127" i="2"/>
  <c r="D60" i="2"/>
  <c r="I60" i="2"/>
  <c r="N60" i="2"/>
  <c r="H60" i="2"/>
  <c r="E60" i="2"/>
  <c r="J127" i="2"/>
  <c r="M60" i="2"/>
  <c r="G60" i="2"/>
  <c r="K60" i="2"/>
  <c r="J195" i="2"/>
  <c r="G127" i="2"/>
  <c r="G195" i="2"/>
  <c r="K195" i="2"/>
  <c r="H195" i="2"/>
  <c r="L60" i="2"/>
  <c r="J60" i="2"/>
  <c r="M195" i="2"/>
  <c r="L195" i="2"/>
  <c r="K127" i="2"/>
  <c r="E195" i="2"/>
  <c r="L127" i="2"/>
  <c r="M127" i="2"/>
  <c r="F60" i="2"/>
  <c r="E127" i="2"/>
  <c r="H127" i="2"/>
  <c r="D45" i="5"/>
  <c r="O126" i="2"/>
  <c r="O194" i="2"/>
  <c r="H46" i="5"/>
  <c r="F46" i="5"/>
  <c r="W114" i="9"/>
  <c r="AM244" i="35"/>
  <c r="AK18" i="38" s="1"/>
  <c r="AK25" i="38" s="1"/>
  <c r="AL435" i="35"/>
  <c r="AL436" i="35" s="1"/>
  <c r="AL246" i="35"/>
  <c r="AL444" i="35" s="1"/>
  <c r="AO32" i="37"/>
  <c r="AO34" i="37" s="1"/>
  <c r="AA89" i="3"/>
  <c r="AA157" i="3"/>
  <c r="AA123" i="3"/>
  <c r="AK447" i="35"/>
  <c r="AA85" i="41"/>
  <c r="AA151" i="41"/>
  <c r="AA118" i="41"/>
  <c r="AA119" i="37"/>
  <c r="AA85" i="37"/>
  <c r="AA153" i="37"/>
  <c r="AK444" i="35"/>
  <c r="AQ474" i="10"/>
  <c r="AK448" i="35"/>
  <c r="AR469" i="10"/>
  <c r="AR480" i="10" s="1"/>
  <c r="AQ468" i="10"/>
  <c r="AT479" i="10"/>
  <c r="AN476" i="10"/>
  <c r="AO32" i="41"/>
  <c r="AO34" i="41" s="1"/>
  <c r="AP19" i="41"/>
  <c r="AO20" i="41"/>
  <c r="AN161" i="35"/>
  <c r="AN191" i="35" s="1"/>
  <c r="AN158" i="35"/>
  <c r="AN188" i="35" s="1"/>
  <c r="AN154" i="35"/>
  <c r="AN184" i="35" s="1"/>
  <c r="AR90" i="39"/>
  <c r="AS39" i="39"/>
  <c r="AP19" i="37"/>
  <c r="AO20" i="37"/>
  <c r="AS39" i="35"/>
  <c r="AR90" i="35"/>
  <c r="AR236" i="39"/>
  <c r="AR236" i="35"/>
  <c r="AN175" i="37"/>
  <c r="AN179" i="37" s="1"/>
  <c r="AO54" i="37"/>
  <c r="AN141" i="37"/>
  <c r="AN146" i="37" s="1"/>
  <c r="AN58" i="37"/>
  <c r="AN107" i="37"/>
  <c r="AN111" i="37" s="1"/>
  <c r="AN173" i="41"/>
  <c r="AN177" i="41" s="1"/>
  <c r="AN58" i="41"/>
  <c r="AO54" i="41"/>
  <c r="AN140" i="41"/>
  <c r="AN145" i="41" s="1"/>
  <c r="AN107" i="41"/>
  <c r="AN111" i="41" s="1"/>
  <c r="AN140" i="35"/>
  <c r="AN170" i="35" s="1"/>
  <c r="AN147" i="35"/>
  <c r="AN177" i="35" s="1"/>
  <c r="AN166" i="35"/>
  <c r="AN196" i="35" s="1"/>
  <c r="AN141" i="35"/>
  <c r="AN171" i="35" s="1"/>
  <c r="AN149" i="35"/>
  <c r="AN179" i="35" s="1"/>
  <c r="AN163" i="35"/>
  <c r="AN193" i="35" s="1"/>
  <c r="AK354" i="39"/>
  <c r="AK333" i="39" s="1"/>
  <c r="AN145" i="35"/>
  <c r="AN175" i="35" s="1"/>
  <c r="AN148" i="35"/>
  <c r="AN178" i="35" s="1"/>
  <c r="AN165" i="35"/>
  <c r="AN195" i="35" s="1"/>
  <c r="AN144" i="35"/>
  <c r="AN174" i="35" s="1"/>
  <c r="AN155" i="35"/>
  <c r="AN185" i="35" s="1"/>
  <c r="AN151" i="35"/>
  <c r="AN181" i="35" s="1"/>
  <c r="AQ119" i="39"/>
  <c r="AQ119" i="35"/>
  <c r="AS271" i="10"/>
  <c r="AQ231" i="39"/>
  <c r="AQ231" i="35"/>
  <c r="AQ106" i="39"/>
  <c r="AQ106" i="35"/>
  <c r="AP201" i="35"/>
  <c r="AQ229" i="39"/>
  <c r="AQ229" i="35"/>
  <c r="AQ132" i="39"/>
  <c r="AQ132" i="35"/>
  <c r="AQ121" i="39"/>
  <c r="AQ121" i="35"/>
  <c r="BC125" i="39"/>
  <c r="BC125" i="35"/>
  <c r="AN431" i="35"/>
  <c r="AN429" i="35"/>
  <c r="AN427" i="35" s="1"/>
  <c r="AN341" i="35"/>
  <c r="AP201" i="39"/>
  <c r="AO340" i="35"/>
  <c r="AO339" i="35"/>
  <c r="AM70" i="38"/>
  <c r="AM74" i="38" s="1"/>
  <c r="AO254" i="35"/>
  <c r="AP252" i="35"/>
  <c r="AN73" i="38" s="1"/>
  <c r="AQ107" i="39"/>
  <c r="AQ107" i="35"/>
  <c r="AQ113" i="39"/>
  <c r="AQ113" i="35"/>
  <c r="AQ116" i="39"/>
  <c r="AQ116" i="35"/>
  <c r="AQ117" i="39"/>
  <c r="AQ117" i="35"/>
  <c r="AP428" i="35"/>
  <c r="AP433" i="35" s="1"/>
  <c r="AP232" i="35"/>
  <c r="AP239" i="35" s="1"/>
  <c r="AN14" i="38" s="1"/>
  <c r="AP249" i="35"/>
  <c r="AP252" i="39"/>
  <c r="AN73" i="42" s="1"/>
  <c r="AK46" i="9"/>
  <c r="AK18" i="9" s="1"/>
  <c r="AQ128" i="39"/>
  <c r="AQ128" i="35"/>
  <c r="AQ130" i="39"/>
  <c r="AQ130" i="35"/>
  <c r="AQ111" i="39"/>
  <c r="AQ111" i="35"/>
  <c r="AN162" i="35"/>
  <c r="AN192" i="35" s="1"/>
  <c r="AN159" i="35"/>
  <c r="AN189" i="35" s="1"/>
  <c r="AN167" i="35"/>
  <c r="AN197" i="35" s="1"/>
  <c r="AP428" i="39"/>
  <c r="AP433" i="39" s="1"/>
  <c r="AP249" i="39"/>
  <c r="AP232" i="39"/>
  <c r="AP239" i="39" s="1"/>
  <c r="AN14" i="42" s="1"/>
  <c r="AS270" i="10"/>
  <c r="AQ230" i="35"/>
  <c r="AQ230" i="39"/>
  <c r="AQ105" i="35"/>
  <c r="AQ105" i="39"/>
  <c r="AQ126" i="35"/>
  <c r="AQ126" i="39"/>
  <c r="AP251" i="35"/>
  <c r="AN72" i="38" s="1"/>
  <c r="AQ110" i="39"/>
  <c r="AQ110" i="35"/>
  <c r="AQ120" i="39"/>
  <c r="AQ120" i="35"/>
  <c r="AQ226" i="39"/>
  <c r="AQ226" i="35"/>
  <c r="AQ109" i="39"/>
  <c r="AQ109" i="35"/>
  <c r="AQ123" i="39"/>
  <c r="AQ123" i="35"/>
  <c r="AQ124" i="39"/>
  <c r="AQ124" i="35"/>
  <c r="AN160" i="35"/>
  <c r="AN190" i="35" s="1"/>
  <c r="AN146" i="35"/>
  <c r="AN176" i="35" s="1"/>
  <c r="AN156" i="35"/>
  <c r="AN186" i="35" s="1"/>
  <c r="AN429" i="39"/>
  <c r="AN427" i="39" s="1"/>
  <c r="AN341" i="39"/>
  <c r="AN431" i="39"/>
  <c r="AP251" i="39"/>
  <c r="AN72" i="42" s="1"/>
  <c r="AP250" i="35"/>
  <c r="AN71" i="38" s="1"/>
  <c r="AQ225" i="39"/>
  <c r="AQ225" i="35"/>
  <c r="AQ228" i="35"/>
  <c r="AQ228" i="39"/>
  <c r="AL42" i="9"/>
  <c r="AQ131" i="39"/>
  <c r="AQ131" i="35"/>
  <c r="AQ112" i="39"/>
  <c r="AQ112" i="35"/>
  <c r="AQ127" i="35"/>
  <c r="AQ127" i="39"/>
  <c r="AQ114" i="39"/>
  <c r="AQ114" i="35"/>
  <c r="AQ118" i="39"/>
  <c r="AQ118" i="35"/>
  <c r="AN142" i="35"/>
  <c r="AN172" i="35" s="1"/>
  <c r="AN153" i="35"/>
  <c r="AN183" i="35" s="1"/>
  <c r="AM200" i="39"/>
  <c r="AP250" i="39"/>
  <c r="AN71" i="42" s="1"/>
  <c r="AO340" i="39"/>
  <c r="AO254" i="39"/>
  <c r="AO339" i="39"/>
  <c r="AM70" i="42"/>
  <c r="AM74" i="42" s="1"/>
  <c r="AS267" i="10"/>
  <c r="AQ227" i="35"/>
  <c r="AQ227" i="39"/>
  <c r="AI12" i="38"/>
  <c r="AJ19" i="42"/>
  <c r="AJ12" i="42" s="1"/>
  <c r="AO103" i="35"/>
  <c r="AO160" i="35" s="1"/>
  <c r="AO190" i="35" s="1"/>
  <c r="AM90" i="38"/>
  <c r="AO103" i="39"/>
  <c r="AO155" i="39" s="1"/>
  <c r="AO185" i="39" s="1"/>
  <c r="BH313" i="39"/>
  <c r="AE375" i="35"/>
  <c r="AE374" i="35"/>
  <c r="AF96" i="38" s="1"/>
  <c r="AN244" i="39"/>
  <c r="AL18" i="42" s="1"/>
  <c r="AP14" i="44"/>
  <c r="AP15" i="44" s="1"/>
  <c r="AJ25" i="38"/>
  <c r="AJ19" i="38"/>
  <c r="AM246" i="39"/>
  <c r="AK25" i="42"/>
  <c r="AM435" i="39"/>
  <c r="AM436" i="39" s="1"/>
  <c r="AL448" i="39"/>
  <c r="AL444" i="39"/>
  <c r="AL445" i="39"/>
  <c r="AL447" i="39"/>
  <c r="AP14" i="43"/>
  <c r="AP15" i="43" s="1"/>
  <c r="AM270" i="39"/>
  <c r="AK26" i="42" s="1"/>
  <c r="AM280" i="39"/>
  <c r="AK33" i="42" s="1"/>
  <c r="AM269" i="39"/>
  <c r="AK24" i="42" s="1"/>
  <c r="AM281" i="39"/>
  <c r="AK37" i="42" s="1"/>
  <c r="AM280" i="35"/>
  <c r="AK33" i="38" s="1"/>
  <c r="AM270" i="35"/>
  <c r="AK26" i="38" s="1"/>
  <c r="AM281" i="35"/>
  <c r="AK37" i="38" s="1"/>
  <c r="AM269" i="35"/>
  <c r="AK24" i="38" s="1"/>
  <c r="AR223" i="35"/>
  <c r="AR223" i="39"/>
  <c r="AN200" i="39"/>
  <c r="AN18" i="44"/>
  <c r="AN21" i="44"/>
  <c r="AN23" i="44"/>
  <c r="AN25" i="44"/>
  <c r="AN22" i="44"/>
  <c r="AN19" i="44"/>
  <c r="AN24" i="44"/>
  <c r="AN20" i="44"/>
  <c r="AN21" i="43"/>
  <c r="AN22" i="43"/>
  <c r="AN23" i="43"/>
  <c r="AN18" i="43"/>
  <c r="AN19" i="43"/>
  <c r="AN24" i="43"/>
  <c r="AN25" i="43"/>
  <c r="AN20" i="43"/>
  <c r="AM9" i="38"/>
  <c r="AM9" i="42"/>
  <c r="AM318" i="39"/>
  <c r="AM319" i="39"/>
  <c r="AM320" i="39"/>
  <c r="AN266" i="39"/>
  <c r="AN266" i="35"/>
  <c r="AN314" i="39"/>
  <c r="AN314" i="35"/>
  <c r="AM319" i="35"/>
  <c r="AM318" i="35"/>
  <c r="AM320" i="35"/>
  <c r="BM95" i="39"/>
  <c r="BM93" i="39"/>
  <c r="BP85" i="39"/>
  <c r="BN61" i="39"/>
  <c r="BO51" i="39"/>
  <c r="BO49" i="39"/>
  <c r="BN71" i="39"/>
  <c r="BP58" i="39"/>
  <c r="BP57" i="39"/>
  <c r="BN91" i="39"/>
  <c r="BK432" i="39" s="1"/>
  <c r="BM265" i="39"/>
  <c r="BO70" i="39"/>
  <c r="BO87" i="39"/>
  <c r="BP67" i="39"/>
  <c r="BP68" i="39"/>
  <c r="BO84" i="39"/>
  <c r="BO92" i="39"/>
  <c r="BP48" i="39"/>
  <c r="BP47" i="39"/>
  <c r="BP50" i="39"/>
  <c r="BO94" i="39"/>
  <c r="BO86" i="39"/>
  <c r="BJ222" i="39"/>
  <c r="BO60" i="39"/>
  <c r="BO62" i="39" s="1"/>
  <c r="BP82" i="39"/>
  <c r="BP83" i="39"/>
  <c r="BJ102" i="39"/>
  <c r="BI102" i="35"/>
  <c r="BG22" i="42"/>
  <c r="BF8" i="42"/>
  <c r="BM61" i="35"/>
  <c r="BN51" i="35"/>
  <c r="BM72" i="35"/>
  <c r="BM91" i="35"/>
  <c r="BJ432" i="35" s="1"/>
  <c r="BN60" i="35"/>
  <c r="BN61" i="35" s="1"/>
  <c r="BO79" i="35"/>
  <c r="BN83" i="35"/>
  <c r="BO390" i="35" s="1"/>
  <c r="BN82" i="35"/>
  <c r="BH22" i="38"/>
  <c r="BK268" i="35"/>
  <c r="BO48" i="35"/>
  <c r="BP384" i="35" s="1"/>
  <c r="BO47" i="35"/>
  <c r="BO52" i="35" s="1"/>
  <c r="BI313" i="35"/>
  <c r="BN85" i="35"/>
  <c r="BO391" i="35" s="1"/>
  <c r="BO80" i="35"/>
  <c r="BJ265" i="35"/>
  <c r="BP56" i="35"/>
  <c r="BO57" i="35"/>
  <c r="BP386" i="35" s="1"/>
  <c r="BO58" i="35"/>
  <c r="BP387" i="35" s="1"/>
  <c r="BL93" i="35"/>
  <c r="BN49" i="35"/>
  <c r="BO50" i="35"/>
  <c r="BP385" i="35" s="1"/>
  <c r="BP76" i="35"/>
  <c r="BO77" i="35"/>
  <c r="BO78" i="35"/>
  <c r="BO67" i="35"/>
  <c r="BP388" i="35" s="1"/>
  <c r="BP66" i="35"/>
  <c r="BO68" i="35"/>
  <c r="BP389" i="35" s="1"/>
  <c r="BN70" i="35"/>
  <c r="BN72" i="35" s="1"/>
  <c r="BP42" i="35"/>
  <c r="BP43" i="35"/>
  <c r="BM92" i="35"/>
  <c r="BM84" i="35"/>
  <c r="BG8" i="38"/>
  <c r="BK222" i="35"/>
  <c r="BM87" i="35"/>
  <c r="BL95" i="35"/>
  <c r="BM86" i="35"/>
  <c r="BM94" i="35"/>
  <c r="AS147" i="10"/>
  <c r="AS140" i="10"/>
  <c r="AS139" i="10"/>
  <c r="AS157" i="10"/>
  <c r="AS156" i="10"/>
  <c r="AS150" i="10"/>
  <c r="AS143" i="10"/>
  <c r="AS144" i="10"/>
  <c r="AS151" i="10"/>
  <c r="BE155" i="10"/>
  <c r="AS266" i="10"/>
  <c r="AR292" i="10"/>
  <c r="AO89" i="9" s="1"/>
  <c r="AS149" i="10"/>
  <c r="AS162" i="10"/>
  <c r="AS160" i="10"/>
  <c r="AS136" i="10"/>
  <c r="AT276" i="10"/>
  <c r="AS135" i="10"/>
  <c r="AR231" i="10"/>
  <c r="AS141" i="10"/>
  <c r="AS268" i="10"/>
  <c r="AR293" i="10"/>
  <c r="AO90" i="9" s="1"/>
  <c r="AS142" i="10"/>
  <c r="AS161" i="10"/>
  <c r="AS154" i="10"/>
  <c r="AS137" i="10"/>
  <c r="AS158" i="10"/>
  <c r="AS146" i="10"/>
  <c r="AS153" i="10"/>
  <c r="AS148" i="10"/>
  <c r="AZ83" i="10"/>
  <c r="AZ84" i="10"/>
  <c r="AN24" i="6"/>
  <c r="AN18" i="6"/>
  <c r="AQ15" i="1"/>
  <c r="AN23" i="6"/>
  <c r="AO15" i="6"/>
  <c r="AO20" i="6" s="1"/>
  <c r="AN25" i="6"/>
  <c r="AN20" i="6"/>
  <c r="AN19" i="6"/>
  <c r="AN21" i="6"/>
  <c r="AW99" i="10"/>
  <c r="AN20" i="1"/>
  <c r="AN108" i="9" s="1"/>
  <c r="AM108" i="9"/>
  <c r="AY68" i="10"/>
  <c r="V415" i="10"/>
  <c r="AM58" i="3"/>
  <c r="AM62" i="3" s="1"/>
  <c r="AL179" i="3"/>
  <c r="AL183" i="3" s="1"/>
  <c r="AL145" i="3"/>
  <c r="AL150" i="3" s="1"/>
  <c r="AL111" i="3"/>
  <c r="AL115" i="3" s="1"/>
  <c r="AR25" i="3"/>
  <c r="AM486" i="10"/>
  <c r="AM483" i="10"/>
  <c r="AR26" i="3"/>
  <c r="AX57" i="10"/>
  <c r="AX97" i="10"/>
  <c r="AU473" i="10" s="1"/>
  <c r="AS269" i="10"/>
  <c r="AR294" i="10"/>
  <c r="AO91" i="9" s="1"/>
  <c r="AY88" i="10"/>
  <c r="AY93" i="10" s="1"/>
  <c r="AY89" i="10"/>
  <c r="BA116" i="10" s="1"/>
  <c r="AY78" i="10"/>
  <c r="BA82" i="10"/>
  <c r="AY53" i="10"/>
  <c r="AY54" i="10"/>
  <c r="AX58" i="10"/>
  <c r="AY91" i="10"/>
  <c r="BA117" i="10" s="1"/>
  <c r="AY56" i="10"/>
  <c r="AZ66" i="10"/>
  <c r="AZ67" i="10" s="1"/>
  <c r="AP383" i="10"/>
  <c r="AX55" i="10"/>
  <c r="AS310" i="10"/>
  <c r="AP15" i="9" s="1"/>
  <c r="AX100" i="10"/>
  <c r="AX92" i="10"/>
  <c r="AZ49" i="10"/>
  <c r="BA51" i="10" s="1"/>
  <c r="AZ48" i="10"/>
  <c r="BA50" i="10" s="1"/>
  <c r="BA47" i="10"/>
  <c r="AX90" i="10"/>
  <c r="AX98" i="10"/>
  <c r="BB62" i="10"/>
  <c r="BA63" i="10"/>
  <c r="BA64" i="10"/>
  <c r="AQ381" i="10"/>
  <c r="AQ382" i="10"/>
  <c r="AQ296" i="10"/>
  <c r="AQ472" i="10" s="1"/>
  <c r="AN88" i="9"/>
  <c r="AN92" i="9" s="1"/>
  <c r="AZ76" i="10"/>
  <c r="AZ77" i="10" s="1"/>
  <c r="AX93" i="10"/>
  <c r="AW101" i="10"/>
  <c r="AS265" i="10"/>
  <c r="AR272" i="10"/>
  <c r="AR470" i="10" s="1"/>
  <c r="AR481" i="10" s="1"/>
  <c r="AR291" i="10"/>
  <c r="BA74" i="10"/>
  <c r="BA73" i="10"/>
  <c r="BB72" i="10"/>
  <c r="AO286" i="10"/>
  <c r="AO477" i="10" s="1"/>
  <c r="AM11" i="9"/>
  <c r="AO45" i="10"/>
  <c r="AN96" i="10"/>
  <c r="AR14" i="6"/>
  <c r="AR355" i="10"/>
  <c r="AP280" i="10"/>
  <c r="AJ48" i="9"/>
  <c r="AM396" i="10" s="1"/>
  <c r="AQ279" i="10"/>
  <c r="AM35" i="1"/>
  <c r="AM23" i="1" s="1"/>
  <c r="AN29" i="1"/>
  <c r="AO356" i="10"/>
  <c r="AM33" i="1"/>
  <c r="AM21" i="1" s="1"/>
  <c r="AP426" i="10" s="1"/>
  <c r="AN27" i="1"/>
  <c r="AN361" i="10"/>
  <c r="AN362" i="10"/>
  <c r="AN360" i="10"/>
  <c r="AS254" i="10"/>
  <c r="AR255" i="10"/>
  <c r="AP24" i="3"/>
  <c r="AQ23" i="3"/>
  <c r="AO30" i="1"/>
  <c r="AN36" i="1"/>
  <c r="AN24" i="1" s="1"/>
  <c r="AO37" i="1"/>
  <c r="AO25" i="1" s="1"/>
  <c r="AP31" i="1"/>
  <c r="AO10" i="9"/>
  <c r="AO28" i="1"/>
  <c r="AN34" i="1"/>
  <c r="AN22" i="1" s="1"/>
  <c r="O59" i="2"/>
  <c r="AJ16" i="2" l="1"/>
  <c r="AJ77" i="9" s="1"/>
  <c r="AJ63" i="9"/>
  <c r="AJ66" i="9" s="1"/>
  <c r="AJ68" i="9" s="1"/>
  <c r="AN242" i="39"/>
  <c r="AN246" i="39" s="1"/>
  <c r="AO240" i="39"/>
  <c r="AM15" i="42" s="1"/>
  <c r="AM16" i="42" s="1"/>
  <c r="AN457" i="10"/>
  <c r="AK65" i="9" s="1"/>
  <c r="AO282" i="10"/>
  <c r="AO284" i="10" s="1"/>
  <c r="AO288" i="10" s="1"/>
  <c r="AK61" i="9"/>
  <c r="AL57" i="9"/>
  <c r="AL62" i="9"/>
  <c r="AL56" i="9"/>
  <c r="AO452" i="10"/>
  <c r="AK60" i="9"/>
  <c r="AL59" i="9"/>
  <c r="AL58" i="9"/>
  <c r="AR425" i="10"/>
  <c r="AK44" i="9"/>
  <c r="AK48" i="9" s="1"/>
  <c r="AN39" i="9"/>
  <c r="AL40" i="9"/>
  <c r="AL41" i="9"/>
  <c r="AP281" i="10"/>
  <c r="AN244" i="35"/>
  <c r="AL18" i="38" s="1"/>
  <c r="AN242" i="35"/>
  <c r="AO240" i="35"/>
  <c r="AM15" i="38" s="1"/>
  <c r="AM16" i="38" s="1"/>
  <c r="AL202" i="3"/>
  <c r="AL203" i="3"/>
  <c r="AL201" i="3"/>
  <c r="AM200" i="3" s="1"/>
  <c r="AT196" i="41"/>
  <c r="AT195" i="41"/>
  <c r="AT194" i="41" s="1"/>
  <c r="AU193" i="41" s="1"/>
  <c r="AV215" i="37"/>
  <c r="AW214" i="37" s="1"/>
  <c r="AW233" i="37"/>
  <c r="AX232" i="37" s="1"/>
  <c r="Z373" i="39"/>
  <c r="AB95" i="42" s="1"/>
  <c r="AV232" i="41"/>
  <c r="AV231" i="41"/>
  <c r="AK237" i="3"/>
  <c r="AL236" i="3" s="1"/>
  <c r="AL238" i="3" s="1"/>
  <c r="AV198" i="37"/>
  <c r="AV199" i="37"/>
  <c r="AV197" i="37" s="1"/>
  <c r="AW196" i="37" s="1"/>
  <c r="BA214" i="41"/>
  <c r="BA213" i="41"/>
  <c r="BA212" i="41" s="1"/>
  <c r="BB211" i="41" s="1"/>
  <c r="AJ219" i="3"/>
  <c r="AK218" i="3" s="1"/>
  <c r="AE373" i="35"/>
  <c r="AF372" i="35" s="1"/>
  <c r="AM246" i="35"/>
  <c r="AM444" i="35" s="1"/>
  <c r="AM435" i="35"/>
  <c r="AM436" i="35" s="1"/>
  <c r="O195" i="2"/>
  <c r="D61" i="2"/>
  <c r="I61" i="2"/>
  <c r="F196" i="2"/>
  <c r="I128" i="2"/>
  <c r="N61" i="2"/>
  <c r="I196" i="2"/>
  <c r="F128" i="2"/>
  <c r="N196" i="2"/>
  <c r="D196" i="2"/>
  <c r="N128" i="2"/>
  <c r="D128" i="2"/>
  <c r="M196" i="2"/>
  <c r="K61" i="2"/>
  <c r="E61" i="2"/>
  <c r="M128" i="2"/>
  <c r="H196" i="2"/>
  <c r="G196" i="2"/>
  <c r="H61" i="2"/>
  <c r="E196" i="2"/>
  <c r="M61" i="2"/>
  <c r="K196" i="2"/>
  <c r="J61" i="2"/>
  <c r="L61" i="2"/>
  <c r="K128" i="2"/>
  <c r="L128" i="2"/>
  <c r="E128" i="2"/>
  <c r="G61" i="2"/>
  <c r="J128" i="2"/>
  <c r="J196" i="2"/>
  <c r="L196" i="2"/>
  <c r="F61" i="2"/>
  <c r="G128" i="2"/>
  <c r="H128" i="2"/>
  <c r="D46" i="5"/>
  <c r="H47" i="5"/>
  <c r="F47" i="5"/>
  <c r="O127" i="2"/>
  <c r="W113" i="9"/>
  <c r="AL447" i="35"/>
  <c r="AL445" i="35"/>
  <c r="AL448" i="35"/>
  <c r="AP32" i="37"/>
  <c r="AP34" i="37" s="1"/>
  <c r="AR474" i="10"/>
  <c r="AS469" i="10"/>
  <c r="AS480" i="10" s="1"/>
  <c r="AR468" i="10"/>
  <c r="AU479" i="10"/>
  <c r="AL46" i="9"/>
  <c r="AL18" i="9" s="1"/>
  <c r="AO476" i="10"/>
  <c r="AP32" i="41"/>
  <c r="AP34" i="41" s="1"/>
  <c r="AP20" i="41"/>
  <c r="AQ19" i="41"/>
  <c r="AO162" i="35"/>
  <c r="AO192" i="35" s="1"/>
  <c r="AO152" i="39"/>
  <c r="AO182" i="39" s="1"/>
  <c r="AO140" i="39"/>
  <c r="AO170" i="39" s="1"/>
  <c r="AO161" i="35"/>
  <c r="AO191" i="35" s="1"/>
  <c r="BP52" i="39"/>
  <c r="AS90" i="35"/>
  <c r="AT39" i="35"/>
  <c r="AS236" i="39"/>
  <c r="AS236" i="35"/>
  <c r="AP54" i="41"/>
  <c r="AO140" i="41"/>
  <c r="AO145" i="41" s="1"/>
  <c r="AO173" i="41"/>
  <c r="AO177" i="41" s="1"/>
  <c r="AO107" i="41"/>
  <c r="AO111" i="41" s="1"/>
  <c r="AO58" i="41"/>
  <c r="AS90" i="39"/>
  <c r="AT39" i="39"/>
  <c r="AO155" i="35"/>
  <c r="AO185" i="35" s="1"/>
  <c r="AP54" i="37"/>
  <c r="AO175" i="37"/>
  <c r="AO179" i="37" s="1"/>
  <c r="AO107" i="37"/>
  <c r="AO111" i="37" s="1"/>
  <c r="AO58" i="37"/>
  <c r="AO141" i="37"/>
  <c r="AO146" i="37" s="1"/>
  <c r="AO151" i="35"/>
  <c r="AO181" i="35" s="1"/>
  <c r="BP87" i="39"/>
  <c r="AQ19" i="37"/>
  <c r="AQ32" i="37" s="1"/>
  <c r="AQ34" i="37" s="1"/>
  <c r="AP20" i="37"/>
  <c r="AO147" i="35"/>
  <c r="AO177" i="35" s="1"/>
  <c r="AO166" i="35"/>
  <c r="AO196" i="35" s="1"/>
  <c r="AO144" i="35"/>
  <c r="AO174" i="35" s="1"/>
  <c r="AO163" i="39"/>
  <c r="AO193" i="39" s="1"/>
  <c r="AO141" i="35"/>
  <c r="AO171" i="35" s="1"/>
  <c r="AO145" i="35"/>
  <c r="AO175" i="35" s="1"/>
  <c r="AN200" i="35"/>
  <c r="AQ251" i="35"/>
  <c r="AO72" i="38" s="1"/>
  <c r="AQ250" i="35"/>
  <c r="AO71" i="38" s="1"/>
  <c r="AR111" i="39"/>
  <c r="AR111" i="35"/>
  <c r="AR127" i="39"/>
  <c r="AR127" i="35"/>
  <c r="AR225" i="39"/>
  <c r="AR225" i="35"/>
  <c r="AO429" i="39"/>
  <c r="AO427" i="39" s="1"/>
  <c r="AO431" i="39"/>
  <c r="AO341" i="39"/>
  <c r="AQ201" i="35"/>
  <c r="AR131" i="39"/>
  <c r="AR131" i="35"/>
  <c r="AR106" i="39"/>
  <c r="AR106" i="35"/>
  <c r="AR114" i="39"/>
  <c r="AR114" i="35"/>
  <c r="AN90" i="42"/>
  <c r="AQ252" i="39"/>
  <c r="AO73" i="42" s="1"/>
  <c r="AR116" i="39"/>
  <c r="AR116" i="35"/>
  <c r="AP339" i="39"/>
  <c r="AP254" i="39"/>
  <c r="AP340" i="39"/>
  <c r="AN70" i="42"/>
  <c r="AN74" i="42" s="1"/>
  <c r="AR226" i="39"/>
  <c r="AR226" i="35"/>
  <c r="AQ232" i="35"/>
  <c r="AQ239" i="35" s="1"/>
  <c r="AO14" i="38" s="1"/>
  <c r="AQ428" i="35"/>
  <c r="AQ433" i="35" s="1"/>
  <c r="AQ249" i="35"/>
  <c r="AP286" i="10"/>
  <c r="AP477" i="10" s="1"/>
  <c r="AM42" i="9"/>
  <c r="AR105" i="39"/>
  <c r="AR105" i="35"/>
  <c r="AR110" i="39"/>
  <c r="AR110" i="35"/>
  <c r="AQ250" i="39"/>
  <c r="AO71" i="42" s="1"/>
  <c r="AP254" i="35"/>
  <c r="AP340" i="35"/>
  <c r="AN70" i="38"/>
  <c r="AN74" i="38" s="1"/>
  <c r="AP339" i="35"/>
  <c r="AR124" i="39"/>
  <c r="AR124" i="35"/>
  <c r="AP103" i="39"/>
  <c r="AP149" i="39" s="1"/>
  <c r="AP179" i="39" s="1"/>
  <c r="AQ252" i="35"/>
  <c r="AO73" i="38" s="1"/>
  <c r="AT271" i="10"/>
  <c r="AR231" i="39"/>
  <c r="AR231" i="35"/>
  <c r="AQ249" i="39"/>
  <c r="AQ428" i="39"/>
  <c r="AQ433" i="39" s="1"/>
  <c r="AQ232" i="39"/>
  <c r="AQ239" i="39" s="1"/>
  <c r="AO14" i="42" s="1"/>
  <c r="AQ201" i="39"/>
  <c r="AR117" i="39"/>
  <c r="AR117" i="35"/>
  <c r="AR118" i="39"/>
  <c r="AR118" i="35"/>
  <c r="AR132" i="39"/>
  <c r="AR132" i="35"/>
  <c r="AR120" i="39"/>
  <c r="AR120" i="35"/>
  <c r="AT270" i="10"/>
  <c r="AR230" i="39"/>
  <c r="AR230" i="35"/>
  <c r="AT267" i="10"/>
  <c r="AR227" i="39"/>
  <c r="AR227" i="35"/>
  <c r="AR128" i="39"/>
  <c r="AR128" i="35"/>
  <c r="AR109" i="39"/>
  <c r="AR109" i="35"/>
  <c r="AR107" i="39"/>
  <c r="AR107" i="35"/>
  <c r="BD125" i="39"/>
  <c r="BD125" i="35"/>
  <c r="AR121" i="35"/>
  <c r="AR121" i="39"/>
  <c r="AR112" i="39"/>
  <c r="AR112" i="35"/>
  <c r="AR130" i="39"/>
  <c r="AR130" i="35"/>
  <c r="AR113" i="39"/>
  <c r="AR113" i="35"/>
  <c r="AR229" i="39"/>
  <c r="AR229" i="35"/>
  <c r="AR123" i="39"/>
  <c r="AR123" i="35"/>
  <c r="AR228" i="39"/>
  <c r="AR228" i="35"/>
  <c r="AR119" i="39"/>
  <c r="AR119" i="35"/>
  <c r="AR126" i="39"/>
  <c r="AR126" i="35"/>
  <c r="AQ251" i="39"/>
  <c r="AO72" i="42" s="1"/>
  <c r="AO341" i="35"/>
  <c r="AO431" i="35"/>
  <c r="AO429" i="35"/>
  <c r="AO427" i="35" s="1"/>
  <c r="AK19" i="42"/>
  <c r="AK12" i="42" s="1"/>
  <c r="AO153" i="35"/>
  <c r="AO183" i="35" s="1"/>
  <c r="AO148" i="35"/>
  <c r="AO178" i="35" s="1"/>
  <c r="AO167" i="35"/>
  <c r="AO197" i="35" s="1"/>
  <c r="AO142" i="39"/>
  <c r="AO172" i="39" s="1"/>
  <c r="AO160" i="39"/>
  <c r="AO190" i="39" s="1"/>
  <c r="AO158" i="39"/>
  <c r="AO188" i="39" s="1"/>
  <c r="AL354" i="39"/>
  <c r="AL333" i="39" s="1"/>
  <c r="AL354" i="35"/>
  <c r="AL333" i="35" s="1"/>
  <c r="AJ12" i="38"/>
  <c r="AO156" i="35"/>
  <c r="AO186" i="35" s="1"/>
  <c r="AO159" i="35"/>
  <c r="AO189" i="35" s="1"/>
  <c r="AO152" i="35"/>
  <c r="AO182" i="35" s="1"/>
  <c r="AO161" i="39"/>
  <c r="AO191" i="39" s="1"/>
  <c r="AO147" i="39"/>
  <c r="AO177" i="39" s="1"/>
  <c r="AO146" i="39"/>
  <c r="AO176" i="39" s="1"/>
  <c r="AM447" i="39"/>
  <c r="AM445" i="39"/>
  <c r="AM444" i="39"/>
  <c r="AM448" i="39"/>
  <c r="AO154" i="35"/>
  <c r="AO184" i="35" s="1"/>
  <c r="AO146" i="35"/>
  <c r="AO176" i="35" s="1"/>
  <c r="AO142" i="35"/>
  <c r="AO172" i="35" s="1"/>
  <c r="AO156" i="39"/>
  <c r="AO186" i="39" s="1"/>
  <c r="AO145" i="39"/>
  <c r="AO175" i="39" s="1"/>
  <c r="AO148" i="39"/>
  <c r="AO178" i="39" s="1"/>
  <c r="AL25" i="42"/>
  <c r="AN435" i="39"/>
  <c r="AN436" i="39" s="1"/>
  <c r="AO149" i="39"/>
  <c r="AO179" i="39" s="1"/>
  <c r="AO167" i="39"/>
  <c r="AO197" i="39" s="1"/>
  <c r="AO151" i="39"/>
  <c r="AO181" i="39" s="1"/>
  <c r="AQ14" i="43"/>
  <c r="AQ15" i="43" s="1"/>
  <c r="AQ14" i="44"/>
  <c r="AQ15" i="44" s="1"/>
  <c r="BI313" i="39"/>
  <c r="AO154" i="39"/>
  <c r="AO184" i="39" s="1"/>
  <c r="AO162" i="39"/>
  <c r="AO192" i="39" s="1"/>
  <c r="AO159" i="39"/>
  <c r="AO189" i="39" s="1"/>
  <c r="AK19" i="38"/>
  <c r="AN90" i="38"/>
  <c r="AO163" i="35"/>
  <c r="AO193" i="35" s="1"/>
  <c r="AO149" i="35"/>
  <c r="AO179" i="35" s="1"/>
  <c r="AO140" i="35"/>
  <c r="AO170" i="35" s="1"/>
  <c r="AO144" i="39"/>
  <c r="AO174" i="39" s="1"/>
  <c r="AO153" i="39"/>
  <c r="AO183" i="39" s="1"/>
  <c r="AO166" i="39"/>
  <c r="AO196" i="39" s="1"/>
  <c r="AF95" i="38"/>
  <c r="AF97" i="38" s="1"/>
  <c r="AF62" i="37" s="1"/>
  <c r="AP103" i="35"/>
  <c r="AP154" i="35" s="1"/>
  <c r="AP184" i="35" s="1"/>
  <c r="AO165" i="35"/>
  <c r="AO195" i="35" s="1"/>
  <c r="AO158" i="35"/>
  <c r="AO188" i="35" s="1"/>
  <c r="AO165" i="39"/>
  <c r="AO195" i="39" s="1"/>
  <c r="AO141" i="39"/>
  <c r="AO171" i="39" s="1"/>
  <c r="AO242" i="39"/>
  <c r="AP240" i="39"/>
  <c r="AN15" i="42" s="1"/>
  <c r="AN16" i="42" s="1"/>
  <c r="AO244" i="39"/>
  <c r="AM18" i="42" s="1"/>
  <c r="AN320" i="39"/>
  <c r="AN319" i="39"/>
  <c r="AN318" i="39"/>
  <c r="AO25" i="43"/>
  <c r="AO21" i="43"/>
  <c r="AO24" i="43"/>
  <c r="AO23" i="43"/>
  <c r="AO22" i="43"/>
  <c r="AO20" i="43"/>
  <c r="AO19" i="43"/>
  <c r="AO18" i="43"/>
  <c r="AN319" i="35"/>
  <c r="AN318" i="35"/>
  <c r="AN320" i="35"/>
  <c r="AN9" i="38"/>
  <c r="AN9" i="42"/>
  <c r="AO266" i="39"/>
  <c r="AO266" i="35"/>
  <c r="AO314" i="39"/>
  <c r="AO314" i="35"/>
  <c r="AS223" i="35"/>
  <c r="AS223" i="39"/>
  <c r="AN281" i="35"/>
  <c r="AL37" i="38" s="1"/>
  <c r="AN280" i="35"/>
  <c r="AL33" i="38" s="1"/>
  <c r="AN269" i="35"/>
  <c r="AL24" i="38" s="1"/>
  <c r="AN270" i="35"/>
  <c r="AL26" i="38" s="1"/>
  <c r="AO22" i="44"/>
  <c r="AO24" i="44"/>
  <c r="AO20" i="44"/>
  <c r="AO25" i="44"/>
  <c r="AO19" i="44"/>
  <c r="AO21" i="44"/>
  <c r="AO23" i="44"/>
  <c r="AO18" i="44"/>
  <c r="AN269" i="39"/>
  <c r="AL24" i="42" s="1"/>
  <c r="AN270" i="39"/>
  <c r="AL26" i="42" s="1"/>
  <c r="AN280" i="39"/>
  <c r="AL33" i="42" s="1"/>
  <c r="AN281" i="39"/>
  <c r="AL37" i="42" s="1"/>
  <c r="BO91" i="39"/>
  <c r="BL432" i="39" s="1"/>
  <c r="BO61" i="39"/>
  <c r="BP70" i="39"/>
  <c r="BO71" i="39"/>
  <c r="BP86" i="39"/>
  <c r="BK222" i="39"/>
  <c r="BN93" i="39"/>
  <c r="BN265" i="39"/>
  <c r="BP94" i="39"/>
  <c r="BP49" i="39"/>
  <c r="BN95" i="39"/>
  <c r="BP51" i="39"/>
  <c r="BO72" i="39"/>
  <c r="BK102" i="39"/>
  <c r="BP60" i="39"/>
  <c r="BP84" i="39"/>
  <c r="BP92" i="39"/>
  <c r="BJ102" i="35"/>
  <c r="BH22" i="42"/>
  <c r="BG8" i="42"/>
  <c r="BN91" i="35"/>
  <c r="BK432" i="35" s="1"/>
  <c r="BM95" i="35"/>
  <c r="BP50" i="35"/>
  <c r="BM93" i="35"/>
  <c r="BN71" i="35"/>
  <c r="BL222" i="35"/>
  <c r="BJ313" i="35"/>
  <c r="BO70" i="35"/>
  <c r="BO71" i="35" s="1"/>
  <c r="BN86" i="35"/>
  <c r="BN94" i="35"/>
  <c r="BN62" i="35"/>
  <c r="BP47" i="35"/>
  <c r="BP48" i="35"/>
  <c r="BH8" i="38"/>
  <c r="BP67" i="35"/>
  <c r="BP68" i="35"/>
  <c r="BO51" i="35"/>
  <c r="BO60" i="35"/>
  <c r="BO61" i="35" s="1"/>
  <c r="BP58" i="35"/>
  <c r="BP57" i="35"/>
  <c r="BO85" i="35"/>
  <c r="BP391" i="35" s="1"/>
  <c r="BP80" i="35"/>
  <c r="BN92" i="35"/>
  <c r="BN84" i="35"/>
  <c r="BO82" i="35"/>
  <c r="BP79" i="35"/>
  <c r="BO83" i="35"/>
  <c r="BP390" i="35" s="1"/>
  <c r="BI22" i="38"/>
  <c r="BL268" i="35"/>
  <c r="BN87" i="35"/>
  <c r="BP78" i="35"/>
  <c r="BP77" i="35"/>
  <c r="BK265" i="35"/>
  <c r="BO49" i="35"/>
  <c r="V115" i="9"/>
  <c r="V66" i="3" s="1"/>
  <c r="AT141" i="10"/>
  <c r="AU276" i="10"/>
  <c r="AT160" i="10"/>
  <c r="AT148" i="10"/>
  <c r="AT158" i="10"/>
  <c r="AT161" i="10"/>
  <c r="AT144" i="10"/>
  <c r="AT157" i="10"/>
  <c r="AT136" i="10"/>
  <c r="AT137" i="10"/>
  <c r="AT142" i="10"/>
  <c r="AT146" i="10"/>
  <c r="AT135" i="10"/>
  <c r="AS231" i="10"/>
  <c r="AT149" i="10"/>
  <c r="AT139" i="10"/>
  <c r="AT162" i="10"/>
  <c r="BF155" i="10"/>
  <c r="AT147" i="10"/>
  <c r="AT143" i="10"/>
  <c r="AT154" i="10"/>
  <c r="AT268" i="10"/>
  <c r="AS293" i="10"/>
  <c r="AP90" i="9" s="1"/>
  <c r="AT151" i="10"/>
  <c r="AT150" i="10"/>
  <c r="AT153" i="10"/>
  <c r="AS292" i="10"/>
  <c r="AP89" i="9" s="1"/>
  <c r="AT266" i="10"/>
  <c r="AT156" i="10"/>
  <c r="AT140" i="10"/>
  <c r="BA83" i="10"/>
  <c r="BA84" i="10"/>
  <c r="AO21" i="6"/>
  <c r="AO24" i="6"/>
  <c r="AO18" i="6"/>
  <c r="AR15" i="1"/>
  <c r="AO25" i="6"/>
  <c r="AO23" i="6"/>
  <c r="AO22" i="6"/>
  <c r="AO19" i="6"/>
  <c r="AP15" i="6"/>
  <c r="AP18" i="6" s="1"/>
  <c r="AO20" i="1"/>
  <c r="AO90" i="42" s="1"/>
  <c r="AZ68" i="10"/>
  <c r="W414" i="10"/>
  <c r="AN58" i="3"/>
  <c r="AN62" i="3" s="1"/>
  <c r="AM145" i="3"/>
  <c r="AM150" i="3" s="1"/>
  <c r="AM179" i="3"/>
  <c r="AM183" i="3" s="1"/>
  <c r="AM111" i="3"/>
  <c r="AM115" i="3" s="1"/>
  <c r="AS25" i="3"/>
  <c r="AN483" i="10"/>
  <c r="AN486" i="10"/>
  <c r="AS26" i="3"/>
  <c r="AY58" i="10"/>
  <c r="AX99" i="10"/>
  <c r="AY57" i="10"/>
  <c r="AX101" i="10"/>
  <c r="AS291" i="10"/>
  <c r="AT265" i="10"/>
  <c r="AS272" i="10"/>
  <c r="AS470" i="10" s="1"/>
  <c r="AS481" i="10" s="1"/>
  <c r="AQ383" i="10"/>
  <c r="AZ78" i="10"/>
  <c r="AY100" i="10"/>
  <c r="AY92" i="10"/>
  <c r="BB82" i="10"/>
  <c r="BC72" i="10"/>
  <c r="BB74" i="10"/>
  <c r="BB73" i="10"/>
  <c r="AZ53" i="10"/>
  <c r="AZ54" i="10"/>
  <c r="AZ88" i="10"/>
  <c r="AZ93" i="10" s="1"/>
  <c r="AZ89" i="10"/>
  <c r="BB116" i="10" s="1"/>
  <c r="BA76" i="10"/>
  <c r="BA77" i="10" s="1"/>
  <c r="BA66" i="10"/>
  <c r="BA67" i="10" s="1"/>
  <c r="AZ56" i="10"/>
  <c r="AY55" i="10"/>
  <c r="AR381" i="10"/>
  <c r="AR382" i="10"/>
  <c r="AR296" i="10"/>
  <c r="AR472" i="10" s="1"/>
  <c r="AO88" i="9"/>
  <c r="AO92" i="9" s="1"/>
  <c r="AT269" i="10"/>
  <c r="AS294" i="10"/>
  <c r="AP91" i="9" s="1"/>
  <c r="BA48" i="10"/>
  <c r="BB50" i="10" s="1"/>
  <c r="BA49" i="10"/>
  <c r="BB51" i="10" s="1"/>
  <c r="BB47" i="10"/>
  <c r="AZ91" i="10"/>
  <c r="BB117" i="10" s="1"/>
  <c r="AY90" i="10"/>
  <c r="AY98" i="10"/>
  <c r="AY97" i="10"/>
  <c r="AV473" i="10" s="1"/>
  <c r="BC62" i="10"/>
  <c r="BB64" i="10"/>
  <c r="BB63" i="10"/>
  <c r="AT310" i="10"/>
  <c r="AQ15" i="9" s="1"/>
  <c r="AP45" i="10"/>
  <c r="AO96" i="10"/>
  <c r="AP10" i="9"/>
  <c r="AT254" i="10"/>
  <c r="AS255" i="10"/>
  <c r="AS355" i="10"/>
  <c r="AO27" i="1"/>
  <c r="AN33" i="1"/>
  <c r="AN21" i="1" s="1"/>
  <c r="AQ426" i="10" s="1"/>
  <c r="AP30" i="1"/>
  <c r="AO36" i="1"/>
  <c r="AO24" i="1" s="1"/>
  <c r="AP356" i="10"/>
  <c r="O60" i="2"/>
  <c r="AM375" i="10"/>
  <c r="AJ50" i="9"/>
  <c r="AQ24" i="3"/>
  <c r="AR23" i="3"/>
  <c r="AQ31" i="1"/>
  <c r="AP37" i="1"/>
  <c r="AP25" i="1" s="1"/>
  <c r="AO34" i="1"/>
  <c r="AO22" i="1" s="1"/>
  <c r="AP28" i="1"/>
  <c r="AO361" i="10"/>
  <c r="AO362" i="10"/>
  <c r="AO360" i="10"/>
  <c r="AS14" i="6"/>
  <c r="AO29" i="1"/>
  <c r="AN35" i="1"/>
  <c r="AN23" i="1" s="1"/>
  <c r="AQ280" i="10"/>
  <c r="AN11" i="9"/>
  <c r="AR279" i="10"/>
  <c r="AN36" i="3" l="1"/>
  <c r="AN38" i="3" s="1"/>
  <c r="AK16" i="2"/>
  <c r="AK77" i="9" s="1"/>
  <c r="AK63" i="9"/>
  <c r="AK66" i="9" s="1"/>
  <c r="AK68" i="9" s="1"/>
  <c r="AN246" i="35"/>
  <c r="AO457" i="10"/>
  <c r="AL65" i="9" s="1"/>
  <c r="AM58" i="9"/>
  <c r="AM62" i="9"/>
  <c r="AM59" i="9"/>
  <c r="AL60" i="9"/>
  <c r="AM56" i="9"/>
  <c r="AP452" i="10"/>
  <c r="AL61" i="9"/>
  <c r="AM57" i="9"/>
  <c r="AS425" i="10"/>
  <c r="AN435" i="35"/>
  <c r="AN436" i="35" s="1"/>
  <c r="AL44" i="9"/>
  <c r="AM41" i="9"/>
  <c r="AM40" i="9"/>
  <c r="AQ281" i="10"/>
  <c r="AP282" i="10"/>
  <c r="AO39" i="9"/>
  <c r="AO242" i="35"/>
  <c r="AP163" i="39"/>
  <c r="AP193" i="39" s="1"/>
  <c r="AO244" i="35"/>
  <c r="AM18" i="38" s="1"/>
  <c r="AN396" i="10"/>
  <c r="AN375" i="10" s="1"/>
  <c r="AP240" i="35"/>
  <c r="AN15" i="38" s="1"/>
  <c r="AN16" i="38" s="1"/>
  <c r="AL239" i="3"/>
  <c r="AX234" i="37"/>
  <c r="AX235" i="37"/>
  <c r="AX233" i="37"/>
  <c r="AY232" i="37" s="1"/>
  <c r="AU195" i="41"/>
  <c r="AU196" i="41"/>
  <c r="AM202" i="3"/>
  <c r="AM203" i="3"/>
  <c r="AA372" i="39"/>
  <c r="AA374" i="39" s="1"/>
  <c r="AB96" i="42" s="1"/>
  <c r="AB97" i="42" s="1"/>
  <c r="AB62" i="41" s="1"/>
  <c r="AW217" i="37"/>
  <c r="AW216" i="37"/>
  <c r="AW215" i="37"/>
  <c r="AX214" i="37" s="1"/>
  <c r="AL237" i="3"/>
  <c r="AM236" i="3" s="1"/>
  <c r="AM238" i="3" s="1"/>
  <c r="AM237" i="3" s="1"/>
  <c r="AN236" i="3" s="1"/>
  <c r="AV230" i="41"/>
  <c r="AW229" i="41" s="1"/>
  <c r="AM448" i="35"/>
  <c r="BB213" i="41"/>
  <c r="BB214" i="41"/>
  <c r="H201" i="41" s="1"/>
  <c r="H203" i="41" s="1"/>
  <c r="BB212" i="41"/>
  <c r="AW199" i="37"/>
  <c r="AW198" i="37"/>
  <c r="AW197" i="37" s="1"/>
  <c r="AX196" i="37" s="1"/>
  <c r="AK220" i="3"/>
  <c r="AK221" i="3"/>
  <c r="AM447" i="35"/>
  <c r="AM445" i="35"/>
  <c r="I197" i="2"/>
  <c r="F129" i="2"/>
  <c r="D197" i="2"/>
  <c r="N129" i="2"/>
  <c r="N62" i="2"/>
  <c r="I129" i="2"/>
  <c r="N197" i="2"/>
  <c r="D129" i="2"/>
  <c r="D62" i="2"/>
  <c r="I62" i="2"/>
  <c r="F197" i="2"/>
  <c r="H197" i="2"/>
  <c r="G197" i="2"/>
  <c r="L129" i="2"/>
  <c r="L197" i="2"/>
  <c r="L62" i="2"/>
  <c r="J197" i="2"/>
  <c r="G62" i="2"/>
  <c r="J62" i="2"/>
  <c r="H62" i="2"/>
  <c r="K62" i="2"/>
  <c r="M62" i="2"/>
  <c r="M197" i="2"/>
  <c r="K197" i="2"/>
  <c r="M129" i="2"/>
  <c r="E62" i="2"/>
  <c r="F62" i="2"/>
  <c r="K129" i="2"/>
  <c r="J129" i="2"/>
  <c r="E197" i="2"/>
  <c r="G129" i="2"/>
  <c r="H129" i="2"/>
  <c r="E129" i="2"/>
  <c r="D47" i="5"/>
  <c r="H48" i="5"/>
  <c r="F48" i="5"/>
  <c r="O128" i="2"/>
  <c r="O196" i="2"/>
  <c r="AS474" i="10"/>
  <c r="AT469" i="10"/>
  <c r="AT480" i="10" s="1"/>
  <c r="AS468" i="10"/>
  <c r="AV479" i="10"/>
  <c r="AM46" i="9"/>
  <c r="AM18" i="9" s="1"/>
  <c r="AP476" i="10"/>
  <c r="AQ32" i="41"/>
  <c r="AQ34" i="41" s="1"/>
  <c r="AQ20" i="41"/>
  <c r="AR19" i="41"/>
  <c r="AP165" i="39"/>
  <c r="AP195" i="39" s="1"/>
  <c r="BP61" i="39"/>
  <c r="AT90" i="39"/>
  <c r="AU39" i="39"/>
  <c r="AP148" i="39"/>
  <c r="AP178" i="39" s="1"/>
  <c r="AT90" i="35"/>
  <c r="AU39" i="35"/>
  <c r="AP58" i="37"/>
  <c r="AP107" i="37"/>
  <c r="AP111" i="37" s="1"/>
  <c r="AP141" i="37"/>
  <c r="AP146" i="37" s="1"/>
  <c r="AQ54" i="37"/>
  <c r="AP175" i="37"/>
  <c r="AP179" i="37" s="1"/>
  <c r="AT236" i="35"/>
  <c r="AT236" i="39"/>
  <c r="BP71" i="39"/>
  <c r="AP144" i="39"/>
  <c r="AP174" i="39" s="1"/>
  <c r="AP173" i="41"/>
  <c r="AP177" i="41" s="1"/>
  <c r="AP107" i="41"/>
  <c r="AP111" i="41" s="1"/>
  <c r="AP58" i="41"/>
  <c r="AP140" i="41"/>
  <c r="AP145" i="41" s="1"/>
  <c r="AQ54" i="41"/>
  <c r="AQ20" i="37"/>
  <c r="AR19" i="37"/>
  <c r="AP162" i="35"/>
  <c r="AP192" i="35" s="1"/>
  <c r="AP159" i="39"/>
  <c r="AP189" i="39" s="1"/>
  <c r="AP147" i="39"/>
  <c r="AP177" i="39" s="1"/>
  <c r="AP152" i="39"/>
  <c r="AP182" i="39" s="1"/>
  <c r="AP140" i="35"/>
  <c r="AP170" i="35" s="1"/>
  <c r="AP145" i="39"/>
  <c r="AP175" i="39" s="1"/>
  <c r="AP166" i="35"/>
  <c r="AP196" i="35" s="1"/>
  <c r="AP154" i="39"/>
  <c r="AP184" i="39" s="1"/>
  <c r="AP166" i="39"/>
  <c r="AP196" i="39" s="1"/>
  <c r="AP156" i="39"/>
  <c r="AP186" i="39" s="1"/>
  <c r="AP140" i="39"/>
  <c r="AP170" i="39" s="1"/>
  <c r="AP341" i="35"/>
  <c r="AP429" i="35"/>
  <c r="AP427" i="35" s="1"/>
  <c r="AP431" i="35"/>
  <c r="AQ254" i="35"/>
  <c r="AQ339" i="35"/>
  <c r="AO70" i="38"/>
  <c r="AO74" i="38" s="1"/>
  <c r="AQ340" i="35"/>
  <c r="AS121" i="39"/>
  <c r="AS121" i="35"/>
  <c r="AS109" i="39"/>
  <c r="AS109" i="35"/>
  <c r="AS127" i="39"/>
  <c r="AS127" i="35"/>
  <c r="AQ103" i="39"/>
  <c r="AQ145" i="39" s="1"/>
  <c r="AQ175" i="39" s="1"/>
  <c r="AR249" i="39"/>
  <c r="AR428" i="39"/>
  <c r="AR433" i="39" s="1"/>
  <c r="AR232" i="39"/>
  <c r="AR239" i="39" s="1"/>
  <c r="AP14" i="42" s="1"/>
  <c r="AR251" i="35"/>
  <c r="AP72" i="38" s="1"/>
  <c r="AS110" i="35"/>
  <c r="AS110" i="39"/>
  <c r="AS228" i="39"/>
  <c r="AS228" i="35"/>
  <c r="AS131" i="39"/>
  <c r="AS131" i="35"/>
  <c r="AP162" i="39"/>
  <c r="AP192" i="39" s="1"/>
  <c r="AP167" i="39"/>
  <c r="AP197" i="39" s="1"/>
  <c r="AP151" i="39"/>
  <c r="AP181" i="39" s="1"/>
  <c r="AP165" i="35"/>
  <c r="AP195" i="35" s="1"/>
  <c r="AR251" i="39"/>
  <c r="AP72" i="42" s="1"/>
  <c r="AR250" i="35"/>
  <c r="AP71" i="38" s="1"/>
  <c r="AQ103" i="35"/>
  <c r="AQ166" i="35" s="1"/>
  <c r="AQ196" i="35" s="1"/>
  <c r="AR232" i="35"/>
  <c r="AR239" i="35" s="1"/>
  <c r="AP14" i="38" s="1"/>
  <c r="AR428" i="35"/>
  <c r="AR433" i="35" s="1"/>
  <c r="AR249" i="35"/>
  <c r="AS119" i="39"/>
  <c r="AS119" i="35"/>
  <c r="AS114" i="39"/>
  <c r="AS114" i="35"/>
  <c r="AS105" i="39"/>
  <c r="AS105" i="35"/>
  <c r="AP158" i="39"/>
  <c r="AP188" i="39" s="1"/>
  <c r="AP146" i="39"/>
  <c r="AP176" i="39" s="1"/>
  <c r="AP161" i="39"/>
  <c r="AP191" i="39" s="1"/>
  <c r="AU267" i="10"/>
  <c r="AS227" i="39"/>
  <c r="AS227" i="35"/>
  <c r="AQ339" i="39"/>
  <c r="AQ254" i="39"/>
  <c r="AQ340" i="39"/>
  <c r="AO70" i="42"/>
  <c r="AO74" i="42" s="1"/>
  <c r="AR201" i="35"/>
  <c r="AR250" i="39"/>
  <c r="AP71" i="42" s="1"/>
  <c r="AQ286" i="10"/>
  <c r="AQ477" i="10" s="1"/>
  <c r="AN42" i="9"/>
  <c r="BE125" i="39"/>
  <c r="BE125" i="35"/>
  <c r="AS126" i="39"/>
  <c r="AS126" i="35"/>
  <c r="AS124" i="35"/>
  <c r="AS124" i="39"/>
  <c r="AS128" i="39"/>
  <c r="AS128" i="35"/>
  <c r="AS226" i="39"/>
  <c r="AS226" i="35"/>
  <c r="AS113" i="39"/>
  <c r="AS113" i="35"/>
  <c r="AS116" i="39"/>
  <c r="AS116" i="35"/>
  <c r="AS118" i="39"/>
  <c r="AS118" i="35"/>
  <c r="AP141" i="39"/>
  <c r="AP171" i="39" s="1"/>
  <c r="AP153" i="39"/>
  <c r="AP183" i="39" s="1"/>
  <c r="AP160" i="39"/>
  <c r="AP190" i="39" s="1"/>
  <c r="AR252" i="35"/>
  <c r="AP73" i="38" s="1"/>
  <c r="AR201" i="39"/>
  <c r="AS123" i="39"/>
  <c r="AS123" i="35"/>
  <c r="AS107" i="39"/>
  <c r="AS107" i="35"/>
  <c r="AO90" i="38"/>
  <c r="AS230" i="39"/>
  <c r="AS230" i="35"/>
  <c r="AU270" i="10"/>
  <c r="AU271" i="10"/>
  <c r="AS231" i="39"/>
  <c r="AS231" i="35"/>
  <c r="AP429" i="39"/>
  <c r="AP427" i="39" s="1"/>
  <c r="AP341" i="39"/>
  <c r="AP431" i="39"/>
  <c r="AS229" i="39"/>
  <c r="AS229" i="35"/>
  <c r="AS225" i="39"/>
  <c r="AS225" i="35"/>
  <c r="AS120" i="39"/>
  <c r="AS120" i="35"/>
  <c r="AS132" i="39"/>
  <c r="AS132" i="35"/>
  <c r="AS106" i="35"/>
  <c r="AS106" i="39"/>
  <c r="AS111" i="39"/>
  <c r="AS111" i="35"/>
  <c r="AS117" i="39"/>
  <c r="AS117" i="35"/>
  <c r="AS112" i="39"/>
  <c r="AS112" i="35"/>
  <c r="AS130" i="39"/>
  <c r="AS130" i="35"/>
  <c r="AP142" i="39"/>
  <c r="AP172" i="39" s="1"/>
  <c r="AP155" i="39"/>
  <c r="AP185" i="39" s="1"/>
  <c r="AO200" i="39"/>
  <c r="AR252" i="39"/>
  <c r="AP73" i="42" s="1"/>
  <c r="AP155" i="35"/>
  <c r="AP185" i="35" s="1"/>
  <c r="AP161" i="35"/>
  <c r="AP191" i="35" s="1"/>
  <c r="AP142" i="35"/>
  <c r="AP172" i="35" s="1"/>
  <c r="AP148" i="35"/>
  <c r="AP178" i="35" s="1"/>
  <c r="AP141" i="35"/>
  <c r="AP171" i="35" s="1"/>
  <c r="AP167" i="35"/>
  <c r="AP197" i="35" s="1"/>
  <c r="AO200" i="35"/>
  <c r="AP153" i="35"/>
  <c r="AP183" i="35" s="1"/>
  <c r="AP145" i="35"/>
  <c r="AP175" i="35" s="1"/>
  <c r="AP163" i="35"/>
  <c r="AP193" i="35" s="1"/>
  <c r="AP158" i="35"/>
  <c r="AP188" i="35" s="1"/>
  <c r="AP160" i="35"/>
  <c r="AP190" i="35" s="1"/>
  <c r="AL19" i="42"/>
  <c r="AL12" i="42" s="1"/>
  <c r="AR14" i="43"/>
  <c r="AR15" i="43" s="1"/>
  <c r="AP151" i="35"/>
  <c r="AP181" i="35" s="1"/>
  <c r="AP144" i="35"/>
  <c r="AP174" i="35" s="1"/>
  <c r="AP149" i="35"/>
  <c r="AP179" i="35" s="1"/>
  <c r="BJ313" i="39"/>
  <c r="AR14" i="44"/>
  <c r="AR15" i="44" s="1"/>
  <c r="AN445" i="39"/>
  <c r="AN448" i="39"/>
  <c r="AN444" i="39"/>
  <c r="AN447" i="39"/>
  <c r="AM354" i="35"/>
  <c r="AM333" i="35" s="1"/>
  <c r="AM354" i="39"/>
  <c r="AM333" i="39" s="1"/>
  <c r="AK12" i="38"/>
  <c r="AP159" i="35"/>
  <c r="AP189" i="35" s="1"/>
  <c r="AP147" i="35"/>
  <c r="AP177" i="35" s="1"/>
  <c r="AP146" i="35"/>
  <c r="AP176" i="35" s="1"/>
  <c r="AP244" i="39"/>
  <c r="AN18" i="42" s="1"/>
  <c r="AP242" i="39"/>
  <c r="AQ240" i="39"/>
  <c r="AO15" i="42" s="1"/>
  <c r="AO16" i="42" s="1"/>
  <c r="AN448" i="35"/>
  <c r="AN444" i="35"/>
  <c r="AN447" i="35"/>
  <c r="AN445" i="35"/>
  <c r="AO246" i="39"/>
  <c r="AO435" i="39"/>
  <c r="AO436" i="39" s="1"/>
  <c r="AP156" i="35"/>
  <c r="AP186" i="35" s="1"/>
  <c r="AP152" i="35"/>
  <c r="AP182" i="35" s="1"/>
  <c r="AF375" i="35"/>
  <c r="AF374" i="35"/>
  <c r="AG96" i="38" s="1"/>
  <c r="AL25" i="38"/>
  <c r="AL19" i="38"/>
  <c r="AP266" i="39"/>
  <c r="AP314" i="39"/>
  <c r="AP266" i="35"/>
  <c r="AP314" i="35"/>
  <c r="AT223" i="35"/>
  <c r="AT223" i="39"/>
  <c r="AO318" i="35"/>
  <c r="AO319" i="35"/>
  <c r="AO320" i="35"/>
  <c r="AP25" i="43"/>
  <c r="AP20" i="43"/>
  <c r="AP23" i="43"/>
  <c r="AP21" i="43"/>
  <c r="AP18" i="43"/>
  <c r="AP19" i="43"/>
  <c r="AP24" i="43"/>
  <c r="AP22" i="43"/>
  <c r="AP24" i="44"/>
  <c r="AP23" i="44"/>
  <c r="AP19" i="44"/>
  <c r="AP22" i="44"/>
  <c r="AP20" i="44"/>
  <c r="AP18" i="44"/>
  <c r="AP21" i="44"/>
  <c r="AP25" i="44"/>
  <c r="AO269" i="35"/>
  <c r="AM24" i="38" s="1"/>
  <c r="AO280" i="35"/>
  <c r="AM33" i="38" s="1"/>
  <c r="AO281" i="35"/>
  <c r="AM37" i="38" s="1"/>
  <c r="AO270" i="35"/>
  <c r="AM26" i="38" s="1"/>
  <c r="AO318" i="39"/>
  <c r="AO320" i="39"/>
  <c r="AO319" i="39"/>
  <c r="AO9" i="38"/>
  <c r="AO9" i="42"/>
  <c r="AO270" i="39"/>
  <c r="AM26" i="42" s="1"/>
  <c r="AO281" i="39"/>
  <c r="AM37" i="42" s="1"/>
  <c r="AO269" i="39"/>
  <c r="AM24" i="42" s="1"/>
  <c r="AO280" i="39"/>
  <c r="AM33" i="42" s="1"/>
  <c r="BO95" i="39"/>
  <c r="BO93" i="39"/>
  <c r="BP91" i="39"/>
  <c r="BM432" i="39" s="1"/>
  <c r="BP72" i="39"/>
  <c r="BP62" i="39"/>
  <c r="BL222" i="39"/>
  <c r="BO265" i="39"/>
  <c r="BL102" i="39"/>
  <c r="BN95" i="35"/>
  <c r="BP49" i="35"/>
  <c r="BN93" i="35"/>
  <c r="BK102" i="35"/>
  <c r="BH8" i="42"/>
  <c r="BI22" i="42"/>
  <c r="BP51" i="35"/>
  <c r="BP85" i="35"/>
  <c r="BO91" i="35"/>
  <c r="BL432" i="35" s="1"/>
  <c r="BO62" i="35"/>
  <c r="BP70" i="35"/>
  <c r="BJ22" i="38"/>
  <c r="BM268" i="35"/>
  <c r="BO87" i="35"/>
  <c r="BP83" i="35"/>
  <c r="BP82" i="35"/>
  <c r="BO72" i="35"/>
  <c r="BP52" i="35"/>
  <c r="BM222" i="35"/>
  <c r="BP60" i="35"/>
  <c r="BO86" i="35"/>
  <c r="BO94" i="35"/>
  <c r="BL265" i="35"/>
  <c r="BO84" i="35"/>
  <c r="BO92" i="35"/>
  <c r="BK313" i="35"/>
  <c r="BI8" i="38"/>
  <c r="AL48" i="9"/>
  <c r="AU153" i="10"/>
  <c r="AU135" i="10"/>
  <c r="AT231" i="10"/>
  <c r="AU157" i="10"/>
  <c r="AT292" i="10"/>
  <c r="AQ89" i="9" s="1"/>
  <c r="AU266" i="10"/>
  <c r="AU143" i="10"/>
  <c r="AU162" i="10"/>
  <c r="AU137" i="10"/>
  <c r="AU148" i="10"/>
  <c r="AV276" i="10"/>
  <c r="AT293" i="10"/>
  <c r="AQ90" i="9" s="1"/>
  <c r="AU268" i="10"/>
  <c r="AU139" i="10"/>
  <c r="AU146" i="10"/>
  <c r="AU141" i="10"/>
  <c r="AU140" i="10"/>
  <c r="AU154" i="10"/>
  <c r="AU147" i="10"/>
  <c r="AU136" i="10"/>
  <c r="AU161" i="10"/>
  <c r="AU144" i="10"/>
  <c r="AU149" i="10"/>
  <c r="AU150" i="10"/>
  <c r="AU151" i="10"/>
  <c r="AU156" i="10"/>
  <c r="BG155" i="10"/>
  <c r="AU142" i="10"/>
  <c r="AU158" i="10"/>
  <c r="AU160" i="10"/>
  <c r="BB83" i="10"/>
  <c r="BB84" i="10"/>
  <c r="AS15" i="1"/>
  <c r="AP24" i="6"/>
  <c r="AP21" i="6"/>
  <c r="AP19" i="6"/>
  <c r="AP20" i="6"/>
  <c r="AP22" i="6"/>
  <c r="AP25" i="6"/>
  <c r="AP23" i="6"/>
  <c r="AO108" i="9"/>
  <c r="AP20" i="1"/>
  <c r="AP90" i="38" s="1"/>
  <c r="AQ15" i="6"/>
  <c r="AQ23" i="6" s="1"/>
  <c r="AY99" i="10"/>
  <c r="BA68" i="10"/>
  <c r="W416" i="10"/>
  <c r="W417" i="10"/>
  <c r="W415" i="10" s="1"/>
  <c r="AO58" i="3"/>
  <c r="AO62" i="3" s="1"/>
  <c r="AN145" i="3"/>
  <c r="AN150" i="3" s="1"/>
  <c r="AN111" i="3"/>
  <c r="AN115" i="3" s="1"/>
  <c r="AN179" i="3"/>
  <c r="AN183" i="3" s="1"/>
  <c r="AK50" i="9"/>
  <c r="AT25" i="3"/>
  <c r="AO483" i="10"/>
  <c r="AO486" i="10"/>
  <c r="AT26" i="3"/>
  <c r="BA78" i="10"/>
  <c r="AY101" i="10"/>
  <c r="AZ100" i="10"/>
  <c r="AZ92" i="10"/>
  <c r="AU310" i="10"/>
  <c r="AR15" i="9" s="1"/>
  <c r="BB48" i="10"/>
  <c r="BC50" i="10" s="1"/>
  <c r="BC47" i="10"/>
  <c r="BB49" i="10"/>
  <c r="BC51" i="10" s="1"/>
  <c r="AZ57" i="10"/>
  <c r="AZ98" i="10"/>
  <c r="AZ90" i="10"/>
  <c r="BA56" i="10"/>
  <c r="AR383" i="10"/>
  <c r="AZ97" i="10"/>
  <c r="AW473" i="10" s="1"/>
  <c r="BA88" i="10"/>
  <c r="BA93" i="10" s="1"/>
  <c r="BA89" i="10"/>
  <c r="BC116" i="10" s="1"/>
  <c r="BD62" i="10"/>
  <c r="BC63" i="10"/>
  <c r="BC64" i="10"/>
  <c r="BB76" i="10"/>
  <c r="BB77" i="10" s="1"/>
  <c r="AU269" i="10"/>
  <c r="AT294" i="10"/>
  <c r="AQ91" i="9" s="1"/>
  <c r="BD72" i="10"/>
  <c r="BC73" i="10"/>
  <c r="BC74" i="10"/>
  <c r="BB66" i="10"/>
  <c r="BB67" i="10" s="1"/>
  <c r="BA53" i="10"/>
  <c r="BA54" i="10"/>
  <c r="AZ58" i="10"/>
  <c r="BC82" i="10"/>
  <c r="AT272" i="10"/>
  <c r="AT470" i="10" s="1"/>
  <c r="AT481" i="10" s="1"/>
  <c r="AT291" i="10"/>
  <c r="AU265" i="10"/>
  <c r="AZ55" i="10"/>
  <c r="BA91" i="10"/>
  <c r="BC117" i="10" s="1"/>
  <c r="AS382" i="10"/>
  <c r="AS381" i="10"/>
  <c r="AS296" i="10"/>
  <c r="AS472" i="10" s="1"/>
  <c r="AP88" i="9"/>
  <c r="AP92" i="9" s="1"/>
  <c r="AQ45" i="10"/>
  <c r="AP96" i="10"/>
  <c r="AT14" i="6"/>
  <c r="AS23" i="3"/>
  <c r="AR24" i="3"/>
  <c r="AQ28" i="1"/>
  <c r="AP34" i="1"/>
  <c r="AP22" i="1" s="1"/>
  <c r="AT255" i="10"/>
  <c r="AU254" i="10"/>
  <c r="AR280" i="10"/>
  <c r="AP36" i="1"/>
  <c r="AP24" i="1" s="1"/>
  <c r="AQ30" i="1"/>
  <c r="AR31" i="1"/>
  <c r="AQ37" i="1"/>
  <c r="AQ25" i="1" s="1"/>
  <c r="AQ356" i="10"/>
  <c r="AO11" i="9"/>
  <c r="AQ10" i="9"/>
  <c r="AO35" i="1"/>
  <c r="AO23" i="1" s="1"/>
  <c r="AP29" i="1"/>
  <c r="AS279" i="10"/>
  <c r="AP361" i="10"/>
  <c r="AP362" i="10"/>
  <c r="AP360" i="10"/>
  <c r="O61" i="2"/>
  <c r="AP27" i="1"/>
  <c r="AO33" i="1"/>
  <c r="AO21" i="1" s="1"/>
  <c r="AR426" i="10" s="1"/>
  <c r="AT355" i="10"/>
  <c r="AL16" i="2" l="1"/>
  <c r="AL77" i="9" s="1"/>
  <c r="AL63" i="9"/>
  <c r="AL66" i="9" s="1"/>
  <c r="AL68" i="9" s="1"/>
  <c r="AP457" i="10"/>
  <c r="AM65" i="9" s="1"/>
  <c r="AM60" i="9"/>
  <c r="AN57" i="9"/>
  <c r="AQ452" i="10"/>
  <c r="AN59" i="9"/>
  <c r="AN62" i="9"/>
  <c r="AN56" i="9"/>
  <c r="AM61" i="9"/>
  <c r="AN58" i="9"/>
  <c r="AT425" i="10"/>
  <c r="AP36" i="3" s="1"/>
  <c r="AP38" i="3" s="1"/>
  <c r="AQ282" i="10"/>
  <c r="AQ284" i="10" s="1"/>
  <c r="AQ288" i="10" s="1"/>
  <c r="AQ483" i="10" s="1"/>
  <c r="AM44" i="9"/>
  <c r="AM48" i="9" s="1"/>
  <c r="AO435" i="35"/>
  <c r="AO436" i="35" s="1"/>
  <c r="AN41" i="9"/>
  <c r="AN40" i="9"/>
  <c r="AR281" i="10"/>
  <c r="AP39" i="9"/>
  <c r="AP284" i="10"/>
  <c r="AP288" i="10" s="1"/>
  <c r="AP486" i="10" s="1"/>
  <c r="AO246" i="35"/>
  <c r="AO444" i="35" s="1"/>
  <c r="AM239" i="3"/>
  <c r="AQ240" i="35"/>
  <c r="AO15" i="38" s="1"/>
  <c r="AO16" i="38" s="1"/>
  <c r="AP242" i="35"/>
  <c r="AO396" i="10"/>
  <c r="AO375" i="10" s="1"/>
  <c r="AP244" i="35"/>
  <c r="AN18" i="38" s="1"/>
  <c r="AN25" i="38" s="1"/>
  <c r="AA375" i="39"/>
  <c r="AU194" i="41"/>
  <c r="AV193" i="41" s="1"/>
  <c r="AX216" i="37"/>
  <c r="AX217" i="37"/>
  <c r="AY234" i="37"/>
  <c r="AY235" i="37"/>
  <c r="AY233" i="37"/>
  <c r="AZ232" i="37" s="1"/>
  <c r="AW232" i="41"/>
  <c r="AW230" i="41" s="1"/>
  <c r="AX229" i="41" s="1"/>
  <c r="AW231" i="41"/>
  <c r="AM201" i="3"/>
  <c r="AN200" i="3" s="1"/>
  <c r="AK219" i="3"/>
  <c r="AL218" i="3" s="1"/>
  <c r="AL220" i="3" s="1"/>
  <c r="AN239" i="3"/>
  <c r="AN238" i="3"/>
  <c r="AN237" i="3" s="1"/>
  <c r="AO236" i="3" s="1"/>
  <c r="AX198" i="37"/>
  <c r="AX199" i="37"/>
  <c r="AA373" i="39"/>
  <c r="AB372" i="39" s="1"/>
  <c r="AB374" i="39" s="1"/>
  <c r="AF373" i="35"/>
  <c r="AG372" i="35" s="1"/>
  <c r="O129" i="2"/>
  <c r="O197" i="2"/>
  <c r="D198" i="2"/>
  <c r="N130" i="2"/>
  <c r="N63" i="2"/>
  <c r="I198" i="2"/>
  <c r="F130" i="2"/>
  <c r="I63" i="2"/>
  <c r="D63" i="2"/>
  <c r="I130" i="2"/>
  <c r="N198" i="2"/>
  <c r="F198" i="2"/>
  <c r="D130" i="2"/>
  <c r="L63" i="2"/>
  <c r="G63" i="2"/>
  <c r="H130" i="2"/>
  <c r="M130" i="2"/>
  <c r="H198" i="2"/>
  <c r="G130" i="2"/>
  <c r="L130" i="2"/>
  <c r="G198" i="2"/>
  <c r="M198" i="2"/>
  <c r="E198" i="2"/>
  <c r="K198" i="2"/>
  <c r="K63" i="2"/>
  <c r="M63" i="2"/>
  <c r="L198" i="2"/>
  <c r="F63" i="2"/>
  <c r="J63" i="2"/>
  <c r="E63" i="2"/>
  <c r="J130" i="2"/>
  <c r="J198" i="2"/>
  <c r="H63" i="2"/>
  <c r="K130" i="2"/>
  <c r="E130" i="2"/>
  <c r="D48" i="5"/>
  <c r="F49" i="5"/>
  <c r="H49" i="5"/>
  <c r="X113" i="9"/>
  <c r="X114" i="9"/>
  <c r="AR32" i="37"/>
  <c r="AR34" i="37" s="1"/>
  <c r="AT474" i="10"/>
  <c r="AU469" i="10"/>
  <c r="AU480" i="10" s="1"/>
  <c r="AT468" i="10"/>
  <c r="AW479" i="10"/>
  <c r="AQ154" i="39"/>
  <c r="AQ184" i="39" s="1"/>
  <c r="AN46" i="9"/>
  <c r="AN18" i="9" s="1"/>
  <c r="AQ476" i="10"/>
  <c r="AR32" i="41"/>
  <c r="AR34" i="41" s="1"/>
  <c r="AR20" i="41"/>
  <c r="AS19" i="41"/>
  <c r="AQ149" i="39"/>
  <c r="AQ179" i="39" s="1"/>
  <c r="AQ173" i="41"/>
  <c r="AQ177" i="41" s="1"/>
  <c r="AQ107" i="41"/>
  <c r="AQ111" i="41" s="1"/>
  <c r="AQ140" i="41"/>
  <c r="AQ145" i="41" s="1"/>
  <c r="AQ58" i="41"/>
  <c r="AR54" i="41"/>
  <c r="AU90" i="39"/>
  <c r="AV39" i="39"/>
  <c r="AU236" i="39"/>
  <c r="AU236" i="35"/>
  <c r="AS19" i="37"/>
  <c r="AR20" i="37"/>
  <c r="BP72" i="35"/>
  <c r="AQ141" i="37"/>
  <c r="AQ146" i="37" s="1"/>
  <c r="AR54" i="37"/>
  <c r="AQ107" i="37"/>
  <c r="AQ111" i="37" s="1"/>
  <c r="AQ58" i="37"/>
  <c r="AQ175" i="37"/>
  <c r="AQ179" i="37" s="1"/>
  <c r="BP62" i="35"/>
  <c r="AV39" i="35"/>
  <c r="AU90" i="35"/>
  <c r="AQ151" i="35"/>
  <c r="AQ181" i="35" s="1"/>
  <c r="AQ145" i="35"/>
  <c r="AQ175" i="35" s="1"/>
  <c r="AQ161" i="35"/>
  <c r="AQ191" i="35" s="1"/>
  <c r="AQ149" i="35"/>
  <c r="AQ179" i="35" s="1"/>
  <c r="AQ162" i="35"/>
  <c r="AQ192" i="35" s="1"/>
  <c r="AQ148" i="39"/>
  <c r="AQ178" i="39" s="1"/>
  <c r="AQ159" i="35"/>
  <c r="AQ189" i="35" s="1"/>
  <c r="AQ147" i="39"/>
  <c r="AQ177" i="39" s="1"/>
  <c r="AQ153" i="35"/>
  <c r="AQ183" i="35" s="1"/>
  <c r="AP200" i="39"/>
  <c r="AQ154" i="35"/>
  <c r="AQ184" i="35" s="1"/>
  <c r="AQ165" i="39"/>
  <c r="AQ195" i="39" s="1"/>
  <c r="AR103" i="39"/>
  <c r="AR166" i="39" s="1"/>
  <c r="AR196" i="39" s="1"/>
  <c r="AQ152" i="35"/>
  <c r="AQ182" i="35" s="1"/>
  <c r="AQ152" i="39"/>
  <c r="AQ182" i="39" s="1"/>
  <c r="AS428" i="35"/>
  <c r="AS433" i="35" s="1"/>
  <c r="AS232" i="35"/>
  <c r="AS239" i="35" s="1"/>
  <c r="AQ14" i="38" s="1"/>
  <c r="AS249" i="35"/>
  <c r="AS201" i="35"/>
  <c r="AR286" i="10"/>
  <c r="AR477" i="10" s="1"/>
  <c r="AO42" i="9"/>
  <c r="AT128" i="39"/>
  <c r="AT128" i="35"/>
  <c r="AT131" i="39"/>
  <c r="AT131" i="35"/>
  <c r="AT228" i="39"/>
  <c r="AT228" i="35"/>
  <c r="AS428" i="39"/>
  <c r="AS433" i="39" s="1"/>
  <c r="AS232" i="39"/>
  <c r="AS239" i="39" s="1"/>
  <c r="AQ14" i="42" s="1"/>
  <c r="AS249" i="39"/>
  <c r="AV271" i="10"/>
  <c r="AT231" i="39"/>
  <c r="AT231" i="35"/>
  <c r="AS201" i="39"/>
  <c r="AT112" i="35"/>
  <c r="AT112" i="39"/>
  <c r="AT106" i="35"/>
  <c r="AT106" i="39"/>
  <c r="AT127" i="39"/>
  <c r="AT127" i="35"/>
  <c r="AQ166" i="39"/>
  <c r="AQ196" i="39" s="1"/>
  <c r="AT230" i="39"/>
  <c r="AT230" i="35"/>
  <c r="AV270" i="10"/>
  <c r="AQ163" i="35"/>
  <c r="AQ193" i="35" s="1"/>
  <c r="AS252" i="35"/>
  <c r="AQ73" i="38" s="1"/>
  <c r="AS251" i="35"/>
  <c r="AQ72" i="38" s="1"/>
  <c r="AQ429" i="35"/>
  <c r="AQ427" i="35" s="1"/>
  <c r="AQ341" i="35"/>
  <c r="AQ431" i="35"/>
  <c r="AT229" i="39"/>
  <c r="AT229" i="35"/>
  <c r="AT126" i="39"/>
  <c r="AT126" i="35"/>
  <c r="AT124" i="39"/>
  <c r="AT124" i="35"/>
  <c r="AT118" i="39"/>
  <c r="AT118" i="35"/>
  <c r="AT105" i="39"/>
  <c r="AT105" i="35"/>
  <c r="AQ142" i="35"/>
  <c r="AQ172" i="35" s="1"/>
  <c r="AQ167" i="35"/>
  <c r="AQ197" i="35" s="1"/>
  <c r="AQ155" i="35"/>
  <c r="AQ185" i="35" s="1"/>
  <c r="AQ155" i="39"/>
  <c r="AQ185" i="39" s="1"/>
  <c r="AQ142" i="39"/>
  <c r="AQ172" i="39" s="1"/>
  <c r="AQ146" i="39"/>
  <c r="AQ176" i="39" s="1"/>
  <c r="AS252" i="39"/>
  <c r="AQ73" i="42" s="1"/>
  <c r="AV267" i="10"/>
  <c r="AT227" i="39"/>
  <c r="AT227" i="35"/>
  <c r="AS251" i="39"/>
  <c r="AQ72" i="42" s="1"/>
  <c r="AR340" i="39"/>
  <c r="AR254" i="39"/>
  <c r="AR339" i="39"/>
  <c r="AP70" i="42"/>
  <c r="AP74" i="42" s="1"/>
  <c r="AQ431" i="39"/>
  <c r="AQ429" i="39"/>
  <c r="AQ427" i="39" s="1"/>
  <c r="AQ341" i="39"/>
  <c r="AQ153" i="39"/>
  <c r="AQ183" i="39" s="1"/>
  <c r="AQ156" i="35"/>
  <c r="AQ186" i="35" s="1"/>
  <c r="AQ141" i="39"/>
  <c r="AQ171" i="39" s="1"/>
  <c r="AT107" i="39"/>
  <c r="AT107" i="35"/>
  <c r="AQ165" i="35"/>
  <c r="AQ195" i="35" s="1"/>
  <c r="AQ160" i="35"/>
  <c r="AQ190" i="35" s="1"/>
  <c r="AQ141" i="35"/>
  <c r="AQ171" i="35" s="1"/>
  <c r="AQ140" i="39"/>
  <c r="AQ170" i="39" s="1"/>
  <c r="AQ158" i="39"/>
  <c r="AQ188" i="39" s="1"/>
  <c r="AQ151" i="39"/>
  <c r="AQ181" i="39" s="1"/>
  <c r="AQ161" i="39"/>
  <c r="AQ191" i="39" s="1"/>
  <c r="BF125" i="39"/>
  <c r="BF125" i="35"/>
  <c r="AT117" i="39"/>
  <c r="AT117" i="35"/>
  <c r="AQ144" i="35"/>
  <c r="AQ174" i="35" s="1"/>
  <c r="AQ163" i="39"/>
  <c r="AQ193" i="39" s="1"/>
  <c r="AQ159" i="39"/>
  <c r="AQ189" i="39" s="1"/>
  <c r="AT121" i="39"/>
  <c r="AT121" i="35"/>
  <c r="AT110" i="39"/>
  <c r="AT110" i="35"/>
  <c r="AT123" i="39"/>
  <c r="AT123" i="35"/>
  <c r="AT120" i="39"/>
  <c r="AT120" i="35"/>
  <c r="AT111" i="39"/>
  <c r="AT111" i="35"/>
  <c r="AT132" i="39"/>
  <c r="AT132" i="35"/>
  <c r="AQ146" i="35"/>
  <c r="AQ176" i="35" s="1"/>
  <c r="AQ140" i="35"/>
  <c r="AQ170" i="35" s="1"/>
  <c r="AQ148" i="35"/>
  <c r="AQ178" i="35" s="1"/>
  <c r="AQ162" i="39"/>
  <c r="AQ192" i="39" s="1"/>
  <c r="AQ144" i="39"/>
  <c r="AQ174" i="39" s="1"/>
  <c r="AQ167" i="39"/>
  <c r="AQ197" i="39" s="1"/>
  <c r="AS250" i="35"/>
  <c r="AQ71" i="38" s="1"/>
  <c r="AT130" i="39"/>
  <c r="AT130" i="35"/>
  <c r="AT114" i="39"/>
  <c r="AT114" i="35"/>
  <c r="AT109" i="39"/>
  <c r="AT109" i="35"/>
  <c r="AT226" i="39"/>
  <c r="AT226" i="35"/>
  <c r="AT225" i="39"/>
  <c r="AT225" i="35"/>
  <c r="AT119" i="39"/>
  <c r="AT119" i="35"/>
  <c r="AT116" i="39"/>
  <c r="AT116" i="35"/>
  <c r="AT113" i="39"/>
  <c r="AT113" i="35"/>
  <c r="AQ158" i="35"/>
  <c r="AQ188" i="35" s="1"/>
  <c r="AQ147" i="35"/>
  <c r="AQ177" i="35" s="1"/>
  <c r="AQ160" i="39"/>
  <c r="AQ190" i="39" s="1"/>
  <c r="AQ156" i="39"/>
  <c r="AQ186" i="39" s="1"/>
  <c r="AS250" i="39"/>
  <c r="AQ71" i="42" s="1"/>
  <c r="AR339" i="35"/>
  <c r="AR254" i="35"/>
  <c r="AR340" i="35"/>
  <c r="AP70" i="38"/>
  <c r="AP74" i="38" s="1"/>
  <c r="AP200" i="35"/>
  <c r="AS14" i="43"/>
  <c r="AS15" i="43" s="1"/>
  <c r="AO445" i="39"/>
  <c r="AO444" i="39"/>
  <c r="AO447" i="39"/>
  <c r="AO448" i="39"/>
  <c r="AP435" i="39"/>
  <c r="AP436" i="39" s="1"/>
  <c r="AP246" i="39"/>
  <c r="AM25" i="38"/>
  <c r="AM19" i="38"/>
  <c r="AP90" i="42"/>
  <c r="AQ244" i="39"/>
  <c r="AO18" i="42" s="1"/>
  <c r="AR240" i="39"/>
  <c r="AP15" i="42" s="1"/>
  <c r="AP16" i="42" s="1"/>
  <c r="AQ242" i="39"/>
  <c r="BK313" i="39"/>
  <c r="AR103" i="35"/>
  <c r="AR163" i="35" s="1"/>
  <c r="AR193" i="35" s="1"/>
  <c r="AG95" i="38"/>
  <c r="AG97" i="38" s="1"/>
  <c r="AG62" i="37" s="1"/>
  <c r="AM25" i="42"/>
  <c r="AM19" i="42"/>
  <c r="AM12" i="42" s="1"/>
  <c r="AL12" i="38"/>
  <c r="AN354" i="35"/>
  <c r="AN333" i="35" s="1"/>
  <c r="AN354" i="39"/>
  <c r="AN333" i="39" s="1"/>
  <c r="AS14" i="44"/>
  <c r="AS15" i="44" s="1"/>
  <c r="BP93" i="39"/>
  <c r="BP95" i="39"/>
  <c r="AQ21" i="43"/>
  <c r="AQ25" i="43"/>
  <c r="AQ20" i="43"/>
  <c r="AQ24" i="43"/>
  <c r="AQ18" i="43"/>
  <c r="AQ23" i="43"/>
  <c r="AQ19" i="43"/>
  <c r="AQ22" i="43"/>
  <c r="AU223" i="35"/>
  <c r="AU223" i="39"/>
  <c r="AP9" i="38"/>
  <c r="AP9" i="42"/>
  <c r="AQ19" i="44"/>
  <c r="AQ22" i="44"/>
  <c r="AQ25" i="44"/>
  <c r="AQ20" i="44"/>
  <c r="AQ23" i="44"/>
  <c r="AQ21" i="44"/>
  <c r="AQ18" i="44"/>
  <c r="AQ24" i="44"/>
  <c r="AQ266" i="39"/>
  <c r="AQ266" i="35"/>
  <c r="AQ314" i="39"/>
  <c r="AQ314" i="35"/>
  <c r="AP281" i="39"/>
  <c r="AN37" i="42" s="1"/>
  <c r="AP270" i="39"/>
  <c r="AN26" i="42" s="1"/>
  <c r="AP269" i="39"/>
  <c r="AN24" i="42" s="1"/>
  <c r="AP280" i="39"/>
  <c r="AN33" i="42" s="1"/>
  <c r="AP281" i="35"/>
  <c r="AN37" i="38" s="1"/>
  <c r="AP270" i="35"/>
  <c r="AN26" i="38" s="1"/>
  <c r="AP269" i="35"/>
  <c r="AN24" i="38" s="1"/>
  <c r="AP280" i="35"/>
  <c r="AN33" i="38" s="1"/>
  <c r="AP319" i="39"/>
  <c r="AP318" i="39"/>
  <c r="AP320" i="39"/>
  <c r="AP319" i="35"/>
  <c r="AP318" i="35"/>
  <c r="AP320" i="35"/>
  <c r="BP265" i="39"/>
  <c r="BM222" i="39"/>
  <c r="BM102" i="39"/>
  <c r="BP86" i="35"/>
  <c r="BO93" i="35"/>
  <c r="BP94" i="35"/>
  <c r="BP87" i="35"/>
  <c r="BL102" i="35"/>
  <c r="BI8" i="42"/>
  <c r="BJ22" i="42"/>
  <c r="BP61" i="35"/>
  <c r="BP71" i="35"/>
  <c r="BM265" i="35"/>
  <c r="BO95" i="35"/>
  <c r="BP91" i="35"/>
  <c r="BM432" i="35" s="1"/>
  <c r="BK22" i="38"/>
  <c r="BN268" i="35"/>
  <c r="BO268" i="35" s="1"/>
  <c r="BP268" i="35" s="1"/>
  <c r="BL313" i="35"/>
  <c r="BP84" i="35"/>
  <c r="BP92" i="35"/>
  <c r="BN222" i="35"/>
  <c r="BJ8" i="38"/>
  <c r="AL50" i="9"/>
  <c r="AV142" i="10"/>
  <c r="AV158" i="10"/>
  <c r="AV150" i="10"/>
  <c r="AV144" i="10"/>
  <c r="AV140" i="10"/>
  <c r="AV137" i="10"/>
  <c r="AV149" i="10"/>
  <c r="AV147" i="10"/>
  <c r="AV162" i="10"/>
  <c r="AW276" i="10"/>
  <c r="AV141" i="10"/>
  <c r="AV157" i="10"/>
  <c r="BH155" i="10"/>
  <c r="AV161" i="10"/>
  <c r="AV160" i="10"/>
  <c r="AV136" i="10"/>
  <c r="AV154" i="10"/>
  <c r="AV139" i="10"/>
  <c r="AV143" i="10"/>
  <c r="AV156" i="10"/>
  <c r="AV153" i="10"/>
  <c r="AV151" i="10"/>
  <c r="AV146" i="10"/>
  <c r="AU293" i="10"/>
  <c r="AR90" i="9" s="1"/>
  <c r="AV268" i="10"/>
  <c r="AV148" i="10"/>
  <c r="AU292" i="10"/>
  <c r="AR89" i="9" s="1"/>
  <c r="AV266" i="10"/>
  <c r="AV135" i="10"/>
  <c r="AU231" i="10"/>
  <c r="AP108" i="9"/>
  <c r="BC84" i="10"/>
  <c r="BC83" i="10"/>
  <c r="AT15" i="1"/>
  <c r="AR15" i="6"/>
  <c r="AR19" i="6" s="1"/>
  <c r="AQ19" i="6"/>
  <c r="AQ22" i="6"/>
  <c r="AQ18" i="6"/>
  <c r="AQ24" i="6"/>
  <c r="AQ25" i="6"/>
  <c r="AQ21" i="6"/>
  <c r="AQ20" i="6"/>
  <c r="AQ20" i="1"/>
  <c r="AS103" i="39" s="1"/>
  <c r="X414" i="10"/>
  <c r="AP58" i="3"/>
  <c r="AP62" i="3" s="1"/>
  <c r="AO179" i="3"/>
  <c r="AO183" i="3" s="1"/>
  <c r="AO145" i="3"/>
  <c r="AO150" i="3" s="1"/>
  <c r="AO111" i="3"/>
  <c r="AO115" i="3" s="1"/>
  <c r="BB68" i="10"/>
  <c r="AU25" i="3"/>
  <c r="AU26" i="3"/>
  <c r="BB78" i="10"/>
  <c r="AZ99" i="10"/>
  <c r="BD73" i="10"/>
  <c r="BE72" i="10"/>
  <c r="BD74" i="10"/>
  <c r="BA97" i="10"/>
  <c r="AX473" i="10" s="1"/>
  <c r="BB53" i="10"/>
  <c r="BB54" i="10"/>
  <c r="AV269" i="10"/>
  <c r="AU294" i="10"/>
  <c r="AR91" i="9" s="1"/>
  <c r="AV310" i="10"/>
  <c r="AS15" i="9" s="1"/>
  <c r="BA100" i="10"/>
  <c r="BA92" i="10"/>
  <c r="BD82" i="10"/>
  <c r="AS383" i="10"/>
  <c r="BB56" i="10"/>
  <c r="BB88" i="10"/>
  <c r="BB93" i="10" s="1"/>
  <c r="BB89" i="10"/>
  <c r="BD116" i="10" s="1"/>
  <c r="BA57" i="10"/>
  <c r="BB91" i="10"/>
  <c r="BD117" i="10" s="1"/>
  <c r="BA90" i="10"/>
  <c r="BA98" i="10"/>
  <c r="BD47" i="10"/>
  <c r="BC48" i="10"/>
  <c r="BD50" i="10" s="1"/>
  <c r="BC49" i="10"/>
  <c r="BD51" i="10" s="1"/>
  <c r="AV265" i="10"/>
  <c r="AU291" i="10"/>
  <c r="AU272" i="10"/>
  <c r="AU470" i="10" s="1"/>
  <c r="AU481" i="10" s="1"/>
  <c r="BA58" i="10"/>
  <c r="BC66" i="10"/>
  <c r="BC67" i="10" s="1"/>
  <c r="AZ101" i="10"/>
  <c r="AT381" i="10"/>
  <c r="AT382" i="10"/>
  <c r="AQ88" i="9"/>
  <c r="AQ92" i="9" s="1"/>
  <c r="AT296" i="10"/>
  <c r="AT472" i="10" s="1"/>
  <c r="BA55" i="10"/>
  <c r="BC76" i="10"/>
  <c r="BC78" i="10" s="1"/>
  <c r="BD64" i="10"/>
  <c r="BE62" i="10"/>
  <c r="BD63" i="10"/>
  <c r="AP11" i="9"/>
  <c r="AR45" i="10"/>
  <c r="AQ96" i="10"/>
  <c r="AR10" i="9"/>
  <c r="AR28" i="1"/>
  <c r="AQ34" i="1"/>
  <c r="AQ22" i="1" s="1"/>
  <c r="AR37" i="1"/>
  <c r="AR25" i="1" s="1"/>
  <c r="AS31" i="1"/>
  <c r="AT279" i="10"/>
  <c r="AS280" i="10"/>
  <c r="AQ27" i="1"/>
  <c r="AP33" i="1"/>
  <c r="AP21" i="1" s="1"/>
  <c r="AS426" i="10" s="1"/>
  <c r="AQ360" i="10"/>
  <c r="AQ361" i="10"/>
  <c r="AQ362" i="10"/>
  <c r="O62" i="2"/>
  <c r="AU355" i="10"/>
  <c r="AU255" i="10"/>
  <c r="AV254" i="10"/>
  <c r="AU14" i="6"/>
  <c r="AR356" i="10"/>
  <c r="AQ29" i="1"/>
  <c r="AP35" i="1"/>
  <c r="AP23" i="1" s="1"/>
  <c r="AT23" i="3"/>
  <c r="AS24" i="3"/>
  <c r="AR30" i="1"/>
  <c r="AQ36" i="1"/>
  <c r="AQ24" i="1" s="1"/>
  <c r="AM16" i="2" l="1"/>
  <c r="AM77" i="9" s="1"/>
  <c r="AM63" i="9"/>
  <c r="AM66" i="9" s="1"/>
  <c r="AM68" i="9" s="1"/>
  <c r="AQ457" i="10"/>
  <c r="AN65" i="9" s="1"/>
  <c r="AN61" i="9"/>
  <c r="AO56" i="9"/>
  <c r="AO57" i="9"/>
  <c r="AO58" i="9"/>
  <c r="AO59" i="9"/>
  <c r="AO448" i="35"/>
  <c r="AO447" i="35"/>
  <c r="AR282" i="10"/>
  <c r="AR284" i="10" s="1"/>
  <c r="AR288" i="10" s="1"/>
  <c r="AR483" i="10" s="1"/>
  <c r="AO62" i="9"/>
  <c r="AN60" i="9"/>
  <c r="AO445" i="35"/>
  <c r="AU425" i="10"/>
  <c r="AN44" i="9"/>
  <c r="AN48" i="9" s="1"/>
  <c r="AQ242" i="35"/>
  <c r="AP483" i="10"/>
  <c r="AO41" i="9"/>
  <c r="AO40" i="9"/>
  <c r="AS281" i="10"/>
  <c r="AQ39" i="9"/>
  <c r="AQ244" i="35"/>
  <c r="AO18" i="38" s="1"/>
  <c r="AO19" i="38" s="1"/>
  <c r="AR240" i="35"/>
  <c r="AP15" i="38" s="1"/>
  <c r="AP16" i="38" s="1"/>
  <c r="AP435" i="35"/>
  <c r="AP436" i="35" s="1"/>
  <c r="AP396" i="10"/>
  <c r="AP375" i="10" s="1"/>
  <c r="AL221" i="3"/>
  <c r="AP246" i="35"/>
  <c r="AP448" i="35" s="1"/>
  <c r="AB375" i="39"/>
  <c r="AX231" i="41"/>
  <c r="AX232" i="41"/>
  <c r="AL219" i="3"/>
  <c r="AM218" i="3" s="1"/>
  <c r="AM220" i="3" s="1"/>
  <c r="AX215" i="37"/>
  <c r="AY214" i="37" s="1"/>
  <c r="AZ234" i="37"/>
  <c r="AZ233" i="37" s="1"/>
  <c r="BA232" i="37" s="1"/>
  <c r="AZ235" i="37"/>
  <c r="AN202" i="3"/>
  <c r="AN203" i="3"/>
  <c r="AN201" i="3" s="1"/>
  <c r="AO200" i="3" s="1"/>
  <c r="AV195" i="41"/>
  <c r="AV196" i="41"/>
  <c r="AV194" i="41"/>
  <c r="AW193" i="41" s="1"/>
  <c r="AO238" i="3"/>
  <c r="AO239" i="3"/>
  <c r="AC96" i="42"/>
  <c r="AB373" i="39"/>
  <c r="AX197" i="37"/>
  <c r="AY196" i="37" s="1"/>
  <c r="D199" i="2"/>
  <c r="N131" i="2"/>
  <c r="D64" i="2"/>
  <c r="I199" i="2"/>
  <c r="F131" i="2"/>
  <c r="I64" i="2"/>
  <c r="D131" i="2"/>
  <c r="N199" i="2"/>
  <c r="I131" i="2"/>
  <c r="N64" i="2"/>
  <c r="F199" i="2"/>
  <c r="E64" i="2"/>
  <c r="G199" i="2"/>
  <c r="L64" i="2"/>
  <c r="K64" i="2"/>
  <c r="H131" i="2"/>
  <c r="J199" i="2"/>
  <c r="H199" i="2"/>
  <c r="M131" i="2"/>
  <c r="J131" i="2"/>
  <c r="H64" i="2"/>
  <c r="F64" i="2"/>
  <c r="K131" i="2"/>
  <c r="M64" i="2"/>
  <c r="G131" i="2"/>
  <c r="L199" i="2"/>
  <c r="G64" i="2"/>
  <c r="L131" i="2"/>
  <c r="K199" i="2"/>
  <c r="M199" i="2"/>
  <c r="J64" i="2"/>
  <c r="E199" i="2"/>
  <c r="E131" i="2"/>
  <c r="D49" i="5"/>
  <c r="F50" i="5"/>
  <c r="H50" i="5"/>
  <c r="O130" i="2"/>
  <c r="O198" i="2"/>
  <c r="AS32" i="37"/>
  <c r="AS34" i="37" s="1"/>
  <c r="AF38" i="37"/>
  <c r="AF42" i="37" s="1"/>
  <c r="AF42" i="3"/>
  <c r="AF46" i="3" s="1"/>
  <c r="AF38" i="41"/>
  <c r="AF42" i="41" s="1"/>
  <c r="AU474" i="10"/>
  <c r="AM50" i="9"/>
  <c r="AV469" i="10"/>
  <c r="AV480" i="10" s="1"/>
  <c r="AU468" i="10"/>
  <c r="AX479" i="10"/>
  <c r="AO46" i="9"/>
  <c r="AO18" i="9" s="1"/>
  <c r="AR476" i="10"/>
  <c r="AS32" i="41"/>
  <c r="AS34" i="41" s="1"/>
  <c r="AS20" i="41"/>
  <c r="AT19" i="41"/>
  <c r="AR153" i="35"/>
  <c r="AR183" i="35" s="1"/>
  <c r="AQ486" i="10"/>
  <c r="AR160" i="39"/>
  <c r="AR190" i="39" s="1"/>
  <c r="AR140" i="39"/>
  <c r="AR170" i="39" s="1"/>
  <c r="AR155" i="39"/>
  <c r="AR185" i="39" s="1"/>
  <c r="AR167" i="39"/>
  <c r="AR197" i="39" s="1"/>
  <c r="AR154" i="39"/>
  <c r="AR184" i="39" s="1"/>
  <c r="AR161" i="39"/>
  <c r="AR191" i="39" s="1"/>
  <c r="AV90" i="39"/>
  <c r="AW39" i="39"/>
  <c r="AV90" i="35"/>
  <c r="AW39" i="35"/>
  <c r="AS54" i="37"/>
  <c r="AR141" i="37"/>
  <c r="AR146" i="37" s="1"/>
  <c r="AR175" i="37"/>
  <c r="AR179" i="37" s="1"/>
  <c r="AR107" i="37"/>
  <c r="AR111" i="37" s="1"/>
  <c r="AR58" i="37"/>
  <c r="AT19" i="37"/>
  <c r="AS20" i="37"/>
  <c r="AR152" i="35"/>
  <c r="AR182" i="35" s="1"/>
  <c r="AV236" i="39"/>
  <c r="AV236" i="35"/>
  <c r="AR107" i="41"/>
  <c r="AR111" i="41" s="1"/>
  <c r="AS54" i="41"/>
  <c r="AR173" i="41"/>
  <c r="AR177" i="41" s="1"/>
  <c r="AR58" i="41"/>
  <c r="AR140" i="41"/>
  <c r="AR145" i="41" s="1"/>
  <c r="AQ90" i="42"/>
  <c r="AR156" i="39"/>
  <c r="AR186" i="39" s="1"/>
  <c r="AR141" i="39"/>
  <c r="AR171" i="39" s="1"/>
  <c r="AQ90" i="38"/>
  <c r="AR165" i="39"/>
  <c r="AR195" i="39" s="1"/>
  <c r="AR149" i="39"/>
  <c r="AR179" i="39" s="1"/>
  <c r="AR144" i="39"/>
  <c r="AR174" i="39" s="1"/>
  <c r="AR158" i="39"/>
  <c r="AR188" i="39" s="1"/>
  <c r="AR163" i="39"/>
  <c r="AR193" i="39" s="1"/>
  <c r="AR146" i="39"/>
  <c r="AR176" i="39" s="1"/>
  <c r="AR152" i="39"/>
  <c r="AR182" i="39" s="1"/>
  <c r="AQ200" i="39"/>
  <c r="AR159" i="39"/>
  <c r="AR189" i="39" s="1"/>
  <c r="AR148" i="39"/>
  <c r="AR178" i="39" s="1"/>
  <c r="AR145" i="39"/>
  <c r="AR175" i="39" s="1"/>
  <c r="AR151" i="39"/>
  <c r="AR181" i="39" s="1"/>
  <c r="AR153" i="39"/>
  <c r="AR183" i="39" s="1"/>
  <c r="AR142" i="39"/>
  <c r="AR172" i="39" s="1"/>
  <c r="AR158" i="35"/>
  <c r="AR188" i="35" s="1"/>
  <c r="AR147" i="39"/>
  <c r="AR177" i="39" s="1"/>
  <c r="AR162" i="39"/>
  <c r="AR192" i="39" s="1"/>
  <c r="AR167" i="35"/>
  <c r="AR197" i="35" s="1"/>
  <c r="AR140" i="35"/>
  <c r="AR170" i="35" s="1"/>
  <c r="AQ200" i="35"/>
  <c r="AU131" i="39"/>
  <c r="AU131" i="35"/>
  <c r="AU230" i="39"/>
  <c r="AU230" i="35"/>
  <c r="AW270" i="10"/>
  <c r="AU126" i="39"/>
  <c r="AU126" i="35"/>
  <c r="AU127" i="39"/>
  <c r="AU127" i="35"/>
  <c r="AU114" i="39"/>
  <c r="AU114" i="35"/>
  <c r="AR162" i="35"/>
  <c r="AR192" i="35" s="1"/>
  <c r="AT428" i="35"/>
  <c r="AT433" i="35" s="1"/>
  <c r="AT232" i="35"/>
  <c r="AT239" i="35" s="1"/>
  <c r="AR14" i="38" s="1"/>
  <c r="AT249" i="35"/>
  <c r="AT252" i="39"/>
  <c r="AR73" i="42" s="1"/>
  <c r="AU116" i="39"/>
  <c r="AU116" i="35"/>
  <c r="AU130" i="39"/>
  <c r="AU130" i="35"/>
  <c r="AU119" i="39"/>
  <c r="AU119" i="35"/>
  <c r="AU121" i="39"/>
  <c r="AU121" i="35"/>
  <c r="AU107" i="39"/>
  <c r="AU107" i="35"/>
  <c r="AU110" i="39"/>
  <c r="AU110" i="35"/>
  <c r="AT252" i="35"/>
  <c r="AR73" i="38" s="1"/>
  <c r="AU225" i="39"/>
  <c r="AU225" i="35"/>
  <c r="AU120" i="39"/>
  <c r="AU120" i="35"/>
  <c r="AR155" i="35"/>
  <c r="AR185" i="35" s="1"/>
  <c r="AT232" i="39"/>
  <c r="AT239" i="39" s="1"/>
  <c r="AR14" i="42" s="1"/>
  <c r="AT249" i="39"/>
  <c r="AT428" i="39"/>
  <c r="AT433" i="39" s="1"/>
  <c r="AR431" i="39"/>
  <c r="AR341" i="39"/>
  <c r="AR429" i="39"/>
  <c r="AR427" i="39" s="1"/>
  <c r="AT251" i="35"/>
  <c r="AR72" i="38" s="1"/>
  <c r="AR166" i="35"/>
  <c r="AR196" i="35" s="1"/>
  <c r="AR431" i="35"/>
  <c r="AR341" i="35"/>
  <c r="AR429" i="35"/>
  <c r="AR427" i="35" s="1"/>
  <c r="AT251" i="39"/>
  <c r="AR72" i="42" s="1"/>
  <c r="AQ70" i="38"/>
  <c r="AQ74" i="38" s="1"/>
  <c r="AS340" i="35"/>
  <c r="AS339" i="35"/>
  <c r="AS254" i="35"/>
  <c r="AT201" i="35"/>
  <c r="AU105" i="35"/>
  <c r="AU105" i="39"/>
  <c r="BG125" i="39"/>
  <c r="BG125" i="35"/>
  <c r="AT201" i="39"/>
  <c r="AU226" i="39"/>
  <c r="AU226" i="35"/>
  <c r="AU229" i="39"/>
  <c r="AU229" i="35"/>
  <c r="AU113" i="39"/>
  <c r="AU113" i="35"/>
  <c r="AU111" i="39"/>
  <c r="AU111" i="35"/>
  <c r="AU118" i="35"/>
  <c r="AU118" i="39"/>
  <c r="AS286" i="10"/>
  <c r="AS477" i="10" s="1"/>
  <c r="AP42" i="9"/>
  <c r="AU228" i="39"/>
  <c r="AU228" i="35"/>
  <c r="AU124" i="39"/>
  <c r="AU124" i="35"/>
  <c r="AU132" i="39"/>
  <c r="AU132" i="35"/>
  <c r="AU112" i="39"/>
  <c r="AU112" i="35"/>
  <c r="AR144" i="35"/>
  <c r="AR174" i="35" s="1"/>
  <c r="AR159" i="35"/>
  <c r="AR189" i="35" s="1"/>
  <c r="AT250" i="35"/>
  <c r="AR71" i="38" s="1"/>
  <c r="AS339" i="39"/>
  <c r="AS254" i="39"/>
  <c r="AS340" i="39"/>
  <c r="AQ70" i="42"/>
  <c r="AQ74" i="42" s="1"/>
  <c r="AW267" i="10"/>
  <c r="AU227" i="39"/>
  <c r="AU227" i="35"/>
  <c r="AU123" i="39"/>
  <c r="AU123" i="35"/>
  <c r="AU109" i="39"/>
  <c r="AU109" i="35"/>
  <c r="AU128" i="39"/>
  <c r="AU128" i="35"/>
  <c r="AU106" i="39"/>
  <c r="AU106" i="35"/>
  <c r="AU117" i="39"/>
  <c r="AU117" i="35"/>
  <c r="AR156" i="35"/>
  <c r="AR186" i="35" s="1"/>
  <c r="AR148" i="35"/>
  <c r="AR178" i="35" s="1"/>
  <c r="AT250" i="39"/>
  <c r="AR71" i="42" s="1"/>
  <c r="AW271" i="10"/>
  <c r="AU231" i="39"/>
  <c r="AU231" i="35"/>
  <c r="AN25" i="42"/>
  <c r="AN19" i="42"/>
  <c r="AN12" i="42" s="1"/>
  <c r="AS103" i="35"/>
  <c r="AS156" i="35" s="1"/>
  <c r="AS186" i="35" s="1"/>
  <c r="AR154" i="35"/>
  <c r="AR184" i="35" s="1"/>
  <c r="AR146" i="35"/>
  <c r="AR176" i="35" s="1"/>
  <c r="AR165" i="35"/>
  <c r="AR195" i="35" s="1"/>
  <c r="AR145" i="35"/>
  <c r="AR175" i="35" s="1"/>
  <c r="AR151" i="35"/>
  <c r="AR181" i="35" s="1"/>
  <c r="AR160" i="35"/>
  <c r="AR190" i="35" s="1"/>
  <c r="AR142" i="35"/>
  <c r="AR172" i="35" s="1"/>
  <c r="AR147" i="35"/>
  <c r="AR177" i="35" s="1"/>
  <c r="AR161" i="35"/>
  <c r="AR191" i="35" s="1"/>
  <c r="AG375" i="35"/>
  <c r="AG374" i="35"/>
  <c r="AH96" i="38" s="1"/>
  <c r="AR242" i="39"/>
  <c r="AS240" i="39"/>
  <c r="AQ15" i="42" s="1"/>
  <c r="AQ16" i="42" s="1"/>
  <c r="AR244" i="39"/>
  <c r="AP18" i="42" s="1"/>
  <c r="AO354" i="35"/>
  <c r="AO333" i="35" s="1"/>
  <c r="AO354" i="39"/>
  <c r="AO333" i="39" s="1"/>
  <c r="AM12" i="38"/>
  <c r="AQ246" i="39"/>
  <c r="AQ435" i="39"/>
  <c r="AQ436" i="39" s="1"/>
  <c r="AP448" i="39"/>
  <c r="AP444" i="39"/>
  <c r="AP445" i="39"/>
  <c r="AP447" i="39"/>
  <c r="AT14" i="43"/>
  <c r="AT15" i="43" s="1"/>
  <c r="AT14" i="44"/>
  <c r="AT15" i="44" s="1"/>
  <c r="AO25" i="38"/>
  <c r="AR149" i="35"/>
  <c r="AR179" i="35" s="1"/>
  <c r="AR141" i="35"/>
  <c r="AR171" i="35" s="1"/>
  <c r="AN19" i="38"/>
  <c r="BL313" i="39"/>
  <c r="AQ281" i="35"/>
  <c r="AO37" i="38" s="1"/>
  <c r="AQ270" i="35"/>
  <c r="AO26" i="38" s="1"/>
  <c r="AQ280" i="35"/>
  <c r="AO33" i="38" s="1"/>
  <c r="AQ269" i="35"/>
  <c r="AO24" i="38" s="1"/>
  <c r="AS163" i="39"/>
  <c r="AS193" i="39" s="1"/>
  <c r="AS158" i="39"/>
  <c r="AS188" i="39" s="1"/>
  <c r="AS152" i="39"/>
  <c r="AS182" i="39" s="1"/>
  <c r="AS148" i="39"/>
  <c r="AS178" i="39" s="1"/>
  <c r="AS146" i="39"/>
  <c r="AS176" i="39" s="1"/>
  <c r="AS165" i="39"/>
  <c r="AS195" i="39" s="1"/>
  <c r="AS161" i="39"/>
  <c r="AS191" i="39" s="1"/>
  <c r="AS141" i="39"/>
  <c r="AS171" i="39" s="1"/>
  <c r="AS149" i="39"/>
  <c r="AS179" i="39" s="1"/>
  <c r="AS147" i="39"/>
  <c r="AS177" i="39" s="1"/>
  <c r="AS142" i="39"/>
  <c r="AS172" i="39" s="1"/>
  <c r="AS159" i="39"/>
  <c r="AS189" i="39" s="1"/>
  <c r="AS166" i="39"/>
  <c r="AS196" i="39" s="1"/>
  <c r="AS160" i="39"/>
  <c r="AS190" i="39" s="1"/>
  <c r="AS144" i="39"/>
  <c r="AS174" i="39" s="1"/>
  <c r="AS153" i="39"/>
  <c r="AS183" i="39" s="1"/>
  <c r="AS145" i="39"/>
  <c r="AS175" i="39" s="1"/>
  <c r="AS154" i="39"/>
  <c r="AS184" i="39" s="1"/>
  <c r="AS162" i="39"/>
  <c r="AS192" i="39" s="1"/>
  <c r="AS167" i="39"/>
  <c r="AS197" i="39" s="1"/>
  <c r="AS151" i="39"/>
  <c r="AS181" i="39" s="1"/>
  <c r="AS140" i="39"/>
  <c r="AS170" i="39" s="1"/>
  <c r="AS156" i="39"/>
  <c r="AS186" i="39" s="1"/>
  <c r="AS155" i="39"/>
  <c r="AS185" i="39" s="1"/>
  <c r="AR22" i="44"/>
  <c r="AR18" i="44"/>
  <c r="AR21" i="44"/>
  <c r="AR24" i="44"/>
  <c r="AR25" i="44"/>
  <c r="AR23" i="44"/>
  <c r="AR20" i="44"/>
  <c r="AR19" i="44"/>
  <c r="AQ270" i="39"/>
  <c r="AO26" i="42" s="1"/>
  <c r="AQ281" i="39"/>
  <c r="AO37" i="42" s="1"/>
  <c r="AQ269" i="39"/>
  <c r="AO24" i="42" s="1"/>
  <c r="AQ280" i="39"/>
  <c r="AO33" i="42" s="1"/>
  <c r="AR266" i="39"/>
  <c r="AR314" i="39"/>
  <c r="AR266" i="35"/>
  <c r="AR314" i="35"/>
  <c r="AQ318" i="35"/>
  <c r="AQ319" i="35"/>
  <c r="AQ320" i="35"/>
  <c r="AR24" i="43"/>
  <c r="AR23" i="43"/>
  <c r="AR19" i="43"/>
  <c r="AR21" i="43"/>
  <c r="AR18" i="43"/>
  <c r="AR25" i="43"/>
  <c r="AR22" i="43"/>
  <c r="AR20" i="43"/>
  <c r="AV223" i="35"/>
  <c r="AV223" i="39"/>
  <c r="AQ9" i="38"/>
  <c r="AQ9" i="42"/>
  <c r="AQ319" i="39"/>
  <c r="AQ320" i="39"/>
  <c r="AQ318" i="39"/>
  <c r="BN222" i="39"/>
  <c r="BN102" i="39"/>
  <c r="BM102" i="35"/>
  <c r="BK22" i="42"/>
  <c r="BJ8" i="42"/>
  <c r="BM313" i="35"/>
  <c r="BP93" i="35"/>
  <c r="BN265" i="35"/>
  <c r="BK8" i="38"/>
  <c r="BN223" i="35"/>
  <c r="BO222" i="35"/>
  <c r="BP95" i="35"/>
  <c r="AW143" i="10"/>
  <c r="AW156" i="10"/>
  <c r="AW136" i="10"/>
  <c r="AX276" i="10"/>
  <c r="AW147" i="10"/>
  <c r="AW144" i="10"/>
  <c r="AW158" i="10"/>
  <c r="AW148" i="10"/>
  <c r="AW146" i="10"/>
  <c r="AW157" i="10"/>
  <c r="AW150" i="10"/>
  <c r="AW137" i="10"/>
  <c r="AW141" i="10"/>
  <c r="AW142" i="10"/>
  <c r="AW153" i="10"/>
  <c r="AW161" i="10"/>
  <c r="AW160" i="10"/>
  <c r="AW135" i="10"/>
  <c r="AV231" i="10"/>
  <c r="AW139" i="10"/>
  <c r="AV292" i="10"/>
  <c r="AS89" i="9" s="1"/>
  <c r="AW266" i="10"/>
  <c r="AW154" i="10"/>
  <c r="AW162" i="10"/>
  <c r="AW140" i="10"/>
  <c r="AW268" i="10"/>
  <c r="AV293" i="10"/>
  <c r="AS90" i="9" s="1"/>
  <c r="AW151" i="10"/>
  <c r="BI155" i="10"/>
  <c r="AW149" i="10"/>
  <c r="BC77" i="10"/>
  <c r="W115" i="9"/>
  <c r="W66" i="3" s="1"/>
  <c r="BD84" i="10"/>
  <c r="BD83" i="10"/>
  <c r="AR22" i="6"/>
  <c r="AU15" i="1"/>
  <c r="AR23" i="6"/>
  <c r="AR21" i="6"/>
  <c r="AR20" i="6"/>
  <c r="AR18" i="6"/>
  <c r="AR24" i="6"/>
  <c r="AR25" i="6"/>
  <c r="AS15" i="6"/>
  <c r="AS25" i="6" s="1"/>
  <c r="AR20" i="1"/>
  <c r="AR90" i="38" s="1"/>
  <c r="AQ108" i="9"/>
  <c r="BB57" i="10"/>
  <c r="X417" i="10"/>
  <c r="X416" i="10"/>
  <c r="AQ58" i="3"/>
  <c r="AQ62" i="3" s="1"/>
  <c r="AP145" i="3"/>
  <c r="AP150" i="3" s="1"/>
  <c r="AP179" i="3"/>
  <c r="AP183" i="3" s="1"/>
  <c r="AP111" i="3"/>
  <c r="AP115" i="3" s="1"/>
  <c r="AV25" i="3"/>
  <c r="AV26" i="3"/>
  <c r="BA99" i="10"/>
  <c r="BC68" i="10"/>
  <c r="BD66" i="10"/>
  <c r="BD67" i="10" s="1"/>
  <c r="BE82" i="10"/>
  <c r="AV291" i="10"/>
  <c r="AW265" i="10"/>
  <c r="AV272" i="10"/>
  <c r="AV470" i="10" s="1"/>
  <c r="AV481" i="10" s="1"/>
  <c r="BB98" i="10"/>
  <c r="BB90" i="10"/>
  <c r="AW310" i="10"/>
  <c r="AT15" i="9" s="1"/>
  <c r="BC91" i="10"/>
  <c r="BE117" i="10" s="1"/>
  <c r="AU381" i="10"/>
  <c r="AU382" i="10"/>
  <c r="AU296" i="10"/>
  <c r="AU472" i="10" s="1"/>
  <c r="AR88" i="9"/>
  <c r="AR92" i="9" s="1"/>
  <c r="BC88" i="10"/>
  <c r="BC93" i="10" s="1"/>
  <c r="BC89" i="10"/>
  <c r="BE116" i="10" s="1"/>
  <c r="AW269" i="10"/>
  <c r="AV294" i="10"/>
  <c r="AS91" i="9" s="1"/>
  <c r="BC56" i="10"/>
  <c r="BB97" i="10"/>
  <c r="AY473" i="10" s="1"/>
  <c r="BB58" i="10"/>
  <c r="BE74" i="10"/>
  <c r="BF72" i="10"/>
  <c r="BE73" i="10"/>
  <c r="BE47" i="10"/>
  <c r="BD49" i="10"/>
  <c r="BE51" i="10" s="1"/>
  <c r="BD48" i="10"/>
  <c r="BE50" i="10" s="1"/>
  <c r="BE64" i="10"/>
  <c r="BF62" i="10"/>
  <c r="BE63" i="10"/>
  <c r="AT383" i="10"/>
  <c r="BC53" i="10"/>
  <c r="BC54" i="10"/>
  <c r="BB100" i="10"/>
  <c r="BB92" i="10"/>
  <c r="BA101" i="10"/>
  <c r="BB55" i="10"/>
  <c r="BD76" i="10"/>
  <c r="BD77" i="10" s="1"/>
  <c r="AS45" i="10"/>
  <c r="AR96" i="10"/>
  <c r="AV14" i="6"/>
  <c r="AU23" i="3"/>
  <c r="AT24" i="3"/>
  <c r="AV255" i="10"/>
  <c r="AW254" i="10"/>
  <c r="AU279" i="10"/>
  <c r="AR29" i="1"/>
  <c r="AQ35" i="1"/>
  <c r="AQ23" i="1" s="1"/>
  <c r="AT31" i="1"/>
  <c r="AS37" i="1"/>
  <c r="AS25" i="1" s="1"/>
  <c r="AS10" i="9"/>
  <c r="AV355" i="10"/>
  <c r="AS30" i="1"/>
  <c r="AR36" i="1"/>
  <c r="AR24" i="1" s="1"/>
  <c r="O63" i="2"/>
  <c r="AT280" i="10"/>
  <c r="AR27" i="1"/>
  <c r="AQ33" i="1"/>
  <c r="AQ21" i="1" s="1"/>
  <c r="AT426" i="10" s="1"/>
  <c r="AS28" i="1"/>
  <c r="AR34" i="1"/>
  <c r="AR22" i="1" s="1"/>
  <c r="AR360" i="10"/>
  <c r="AR361" i="10"/>
  <c r="AR362" i="10"/>
  <c r="AQ11" i="9"/>
  <c r="AS356" i="10"/>
  <c r="AN16" i="2" l="1"/>
  <c r="AN77" i="9" s="1"/>
  <c r="AR452" i="10"/>
  <c r="AN63" i="9"/>
  <c r="AN66" i="9" s="1"/>
  <c r="AN68" i="9" s="1"/>
  <c r="AR457" i="10"/>
  <c r="AO65" i="9" s="1"/>
  <c r="AP58" i="9"/>
  <c r="AP57" i="9"/>
  <c r="AS282" i="10"/>
  <c r="AS284" i="10" s="1"/>
  <c r="AS288" i="10" s="1"/>
  <c r="AS486" i="10" s="1"/>
  <c r="AP56" i="9"/>
  <c r="AR244" i="35"/>
  <c r="AP18" i="38" s="1"/>
  <c r="AP25" i="38" s="1"/>
  <c r="AO60" i="9"/>
  <c r="AP59" i="9"/>
  <c r="AP62" i="9"/>
  <c r="AO61" i="9"/>
  <c r="AV425" i="10"/>
  <c r="AQ246" i="35"/>
  <c r="AQ444" i="35" s="1"/>
  <c r="AO44" i="9"/>
  <c r="AO48" i="9" s="1"/>
  <c r="AQ435" i="35"/>
  <c r="AQ436" i="35" s="1"/>
  <c r="AP41" i="9"/>
  <c r="AP40" i="9"/>
  <c r="AT281" i="10"/>
  <c r="AR39" i="9"/>
  <c r="AR242" i="35"/>
  <c r="AS240" i="35"/>
  <c r="AQ15" i="38" s="1"/>
  <c r="AQ16" i="38" s="1"/>
  <c r="AP447" i="35"/>
  <c r="AP444" i="35"/>
  <c r="AP445" i="35"/>
  <c r="AQ396" i="10"/>
  <c r="AQ375" i="10" s="1"/>
  <c r="AO202" i="3"/>
  <c r="AO203" i="3"/>
  <c r="AO201" i="3"/>
  <c r="AP200" i="3" s="1"/>
  <c r="AW196" i="41"/>
  <c r="AW195" i="41"/>
  <c r="AW194" i="41" s="1"/>
  <c r="AX193" i="41" s="1"/>
  <c r="BA234" i="37"/>
  <c r="BA235" i="37"/>
  <c r="BA233" i="37" s="1"/>
  <c r="BB232" i="37" s="1"/>
  <c r="AO237" i="3"/>
  <c r="AP236" i="3" s="1"/>
  <c r="AP239" i="3" s="1"/>
  <c r="AM221" i="3"/>
  <c r="AM219" i="3" s="1"/>
  <c r="AN218" i="3" s="1"/>
  <c r="AN221" i="3" s="1"/>
  <c r="AY216" i="37"/>
  <c r="AY217" i="37"/>
  <c r="AX230" i="41"/>
  <c r="AY229" i="41" s="1"/>
  <c r="AY199" i="37"/>
  <c r="AY198" i="37"/>
  <c r="AC95" i="42"/>
  <c r="AC97" i="42" s="1"/>
  <c r="AC62" i="41" s="1"/>
  <c r="AC372" i="39"/>
  <c r="AG373" i="35"/>
  <c r="AH372" i="35" s="1"/>
  <c r="AV474" i="10"/>
  <c r="F51" i="5"/>
  <c r="H51" i="5"/>
  <c r="D200" i="2"/>
  <c r="N132" i="2"/>
  <c r="N200" i="2"/>
  <c r="D132" i="2"/>
  <c r="N65" i="2"/>
  <c r="F200" i="2"/>
  <c r="D65" i="2"/>
  <c r="I200" i="2"/>
  <c r="F132" i="2"/>
  <c r="I132" i="2"/>
  <c r="E65" i="2"/>
  <c r="I65" i="2"/>
  <c r="G200" i="2"/>
  <c r="K65" i="2"/>
  <c r="K200" i="2"/>
  <c r="E200" i="2"/>
  <c r="L132" i="2"/>
  <c r="M200" i="2"/>
  <c r="L65" i="2"/>
  <c r="K132" i="2"/>
  <c r="M132" i="2"/>
  <c r="G132" i="2"/>
  <c r="J200" i="2"/>
  <c r="H65" i="2"/>
  <c r="H200" i="2"/>
  <c r="J65" i="2"/>
  <c r="M65" i="2"/>
  <c r="L200" i="2"/>
  <c r="J132" i="2"/>
  <c r="G65" i="2"/>
  <c r="F65" i="2"/>
  <c r="E132" i="2"/>
  <c r="H132" i="2"/>
  <c r="D50" i="5"/>
  <c r="O131" i="2"/>
  <c r="O199" i="2"/>
  <c r="Y114" i="9"/>
  <c r="AT32" i="37"/>
  <c r="AT34" i="37" s="1"/>
  <c r="AF151" i="41"/>
  <c r="AF85" i="41"/>
  <c r="AF118" i="41"/>
  <c r="AF123" i="3"/>
  <c r="AF89" i="3"/>
  <c r="AF157" i="3"/>
  <c r="AF85" i="37"/>
  <c r="AF153" i="37"/>
  <c r="AF119" i="37"/>
  <c r="AW469" i="10"/>
  <c r="AW480" i="10" s="1"/>
  <c r="AV468" i="10"/>
  <c r="AY479" i="10"/>
  <c r="AN50" i="9"/>
  <c r="AR486" i="10"/>
  <c r="AP46" i="9"/>
  <c r="AP18" i="9" s="1"/>
  <c r="AS476" i="10"/>
  <c r="AT32" i="41"/>
  <c r="AT34" i="41" s="1"/>
  <c r="AT20" i="41"/>
  <c r="AU19" i="41"/>
  <c r="AS163" i="35"/>
  <c r="AS193" i="35" s="1"/>
  <c r="AS58" i="41"/>
  <c r="AS107" i="41"/>
  <c r="AS111" i="41" s="1"/>
  <c r="AT54" i="41"/>
  <c r="AS173" i="41"/>
  <c r="AS177" i="41" s="1"/>
  <c r="AS140" i="41"/>
  <c r="AS145" i="41" s="1"/>
  <c r="AT54" i="37"/>
  <c r="AS58" i="37"/>
  <c r="AS107" i="37"/>
  <c r="AS111" i="37" s="1"/>
  <c r="AS175" i="37"/>
  <c r="AS179" i="37" s="1"/>
  <c r="AS141" i="37"/>
  <c r="AS146" i="37" s="1"/>
  <c r="AW236" i="39"/>
  <c r="AW236" i="35"/>
  <c r="AT20" i="37"/>
  <c r="AU19" i="37"/>
  <c r="AU32" i="37" s="1"/>
  <c r="AU34" i="37" s="1"/>
  <c r="AW90" i="39"/>
  <c r="AX39" i="39"/>
  <c r="AX39" i="35"/>
  <c r="AW90" i="35"/>
  <c r="AR200" i="39"/>
  <c r="AU251" i="39"/>
  <c r="AS72" i="42" s="1"/>
  <c r="AU251" i="35"/>
  <c r="AS72" i="38" s="1"/>
  <c r="AU249" i="35"/>
  <c r="AU428" i="35"/>
  <c r="AU433" i="35" s="1"/>
  <c r="AU232" i="35"/>
  <c r="AU239" i="35" s="1"/>
  <c r="AS14" i="38" s="1"/>
  <c r="AV121" i="39"/>
  <c r="AV121" i="35"/>
  <c r="AV109" i="39"/>
  <c r="AV109" i="35"/>
  <c r="AV107" i="39"/>
  <c r="AV107" i="35"/>
  <c r="AR70" i="38"/>
  <c r="AR74" i="38" s="1"/>
  <c r="AT254" i="35"/>
  <c r="AT339" i="35"/>
  <c r="AT340" i="35"/>
  <c r="AV229" i="39"/>
  <c r="AV229" i="35"/>
  <c r="AV225" i="39"/>
  <c r="AV225" i="35"/>
  <c r="AV228" i="39"/>
  <c r="AV228" i="35"/>
  <c r="AV105" i="35"/>
  <c r="AV105" i="39"/>
  <c r="AV127" i="39"/>
  <c r="AV127" i="35"/>
  <c r="AV126" i="39"/>
  <c r="AV126" i="35"/>
  <c r="AT103" i="39"/>
  <c r="AT167" i="39" s="1"/>
  <c r="AT197" i="39" s="1"/>
  <c r="AX271" i="10"/>
  <c r="AV231" i="39"/>
  <c r="AV231" i="35"/>
  <c r="AT254" i="39"/>
  <c r="AT339" i="39"/>
  <c r="AT340" i="39"/>
  <c r="AR70" i="42"/>
  <c r="AR74" i="42" s="1"/>
  <c r="AV230" i="39"/>
  <c r="AV230" i="35"/>
  <c r="AX270" i="10"/>
  <c r="AX267" i="10"/>
  <c r="AV227" i="35"/>
  <c r="AV227" i="39"/>
  <c r="AU250" i="35"/>
  <c r="AS71" i="38" s="1"/>
  <c r="AS431" i="35"/>
  <c r="AS429" i="35"/>
  <c r="AS427" i="35" s="1"/>
  <c r="AS341" i="35"/>
  <c r="AU252" i="35"/>
  <c r="AS73" i="38" s="1"/>
  <c r="AU201" i="39"/>
  <c r="AU249" i="39"/>
  <c r="AU428" i="39"/>
  <c r="AU433" i="39" s="1"/>
  <c r="AU232" i="39"/>
  <c r="AU239" i="39" s="1"/>
  <c r="AS14" i="42" s="1"/>
  <c r="AV120" i="39"/>
  <c r="AV120" i="35"/>
  <c r="AV106" i="39"/>
  <c r="AV106" i="35"/>
  <c r="AU201" i="35"/>
  <c r="AV110" i="39"/>
  <c r="AV110" i="35"/>
  <c r="AV130" i="39"/>
  <c r="AV130" i="35"/>
  <c r="AV116" i="39"/>
  <c r="AV116" i="35"/>
  <c r="AV113" i="39"/>
  <c r="AV113" i="35"/>
  <c r="AQ42" i="9"/>
  <c r="AV132" i="39"/>
  <c r="AV132" i="35"/>
  <c r="AV131" i="39"/>
  <c r="AV131" i="35"/>
  <c r="AV118" i="39"/>
  <c r="AV118" i="35"/>
  <c r="AU250" i="39"/>
  <c r="AS71" i="42" s="1"/>
  <c r="AU252" i="39"/>
  <c r="AS73" i="42" s="1"/>
  <c r="AV124" i="39"/>
  <c r="AV124" i="35"/>
  <c r="AV123" i="39"/>
  <c r="AV123" i="35"/>
  <c r="AV128" i="39"/>
  <c r="AV128" i="35"/>
  <c r="AS146" i="35"/>
  <c r="AS176" i="35" s="1"/>
  <c r="BH125" i="35"/>
  <c r="BH125" i="39"/>
  <c r="AV111" i="39"/>
  <c r="AV111" i="35"/>
  <c r="AV117" i="39"/>
  <c r="AV117" i="35"/>
  <c r="AV119" i="39"/>
  <c r="AV119" i="35"/>
  <c r="AV226" i="39"/>
  <c r="AV226" i="35"/>
  <c r="AV112" i="39"/>
  <c r="AV112" i="35"/>
  <c r="AV114" i="39"/>
  <c r="AV114" i="35"/>
  <c r="AS155" i="35"/>
  <c r="AS185" i="35" s="1"/>
  <c r="AS341" i="39"/>
  <c r="AS429" i="39"/>
  <c r="AS427" i="39" s="1"/>
  <c r="AS431" i="39"/>
  <c r="AS167" i="35"/>
  <c r="AS197" i="35" s="1"/>
  <c r="AS153" i="35"/>
  <c r="AS183" i="35" s="1"/>
  <c r="AS144" i="35"/>
  <c r="AS174" i="35" s="1"/>
  <c r="AS149" i="35"/>
  <c r="AS179" i="35" s="1"/>
  <c r="AS145" i="35"/>
  <c r="AS175" i="35" s="1"/>
  <c r="AS162" i="35"/>
  <c r="AS192" i="35" s="1"/>
  <c r="AS147" i="35"/>
  <c r="AS177" i="35" s="1"/>
  <c r="AS151" i="35"/>
  <c r="AS181" i="35" s="1"/>
  <c r="AS140" i="35"/>
  <c r="AS170" i="35" s="1"/>
  <c r="AS154" i="35"/>
  <c r="AS184" i="35" s="1"/>
  <c r="AS142" i="35"/>
  <c r="AS172" i="35" s="1"/>
  <c r="AS152" i="35"/>
  <c r="AS182" i="35" s="1"/>
  <c r="AS165" i="35"/>
  <c r="AS195" i="35" s="1"/>
  <c r="AS159" i="35"/>
  <c r="AS189" i="35" s="1"/>
  <c r="AS166" i="35"/>
  <c r="AS196" i="35" s="1"/>
  <c r="AS148" i="35"/>
  <c r="AS178" i="35" s="1"/>
  <c r="AS158" i="35"/>
  <c r="AS188" i="35" s="1"/>
  <c r="AS141" i="35"/>
  <c r="AS171" i="35" s="1"/>
  <c r="AR200" i="35"/>
  <c r="AS161" i="35"/>
  <c r="AS191" i="35" s="1"/>
  <c r="AS160" i="35"/>
  <c r="AS190" i="35" s="1"/>
  <c r="AP354" i="35"/>
  <c r="AP333" i="35" s="1"/>
  <c r="AN12" i="38"/>
  <c r="AP354" i="39"/>
  <c r="AP333" i="39" s="1"/>
  <c r="AU14" i="43"/>
  <c r="AU15" i="43" s="1"/>
  <c r="AQ448" i="39"/>
  <c r="AQ445" i="39"/>
  <c r="AQ444" i="39"/>
  <c r="AQ447" i="39"/>
  <c r="AT103" i="35"/>
  <c r="AT163" i="35" s="1"/>
  <c r="AT193" i="35" s="1"/>
  <c r="AH95" i="38"/>
  <c r="AH97" i="38" s="1"/>
  <c r="AH62" i="37" s="1"/>
  <c r="AQ354" i="35"/>
  <c r="AQ333" i="35" s="1"/>
  <c r="AQ354" i="39"/>
  <c r="AQ333" i="39" s="1"/>
  <c r="AO12" i="38"/>
  <c r="AR435" i="39"/>
  <c r="AR436" i="39" s="1"/>
  <c r="AR246" i="39"/>
  <c r="AS244" i="39"/>
  <c r="AQ18" i="42" s="1"/>
  <c r="AS242" i="39"/>
  <c r="AT240" i="39"/>
  <c r="AR15" i="42" s="1"/>
  <c r="AR16" i="42" s="1"/>
  <c r="AO25" i="42"/>
  <c r="AO19" i="42"/>
  <c r="AO12" i="42" s="1"/>
  <c r="BM313" i="39"/>
  <c r="AU14" i="44"/>
  <c r="AU15" i="44" s="1"/>
  <c r="AR90" i="42"/>
  <c r="AR319" i="35"/>
  <c r="AR318" i="35"/>
  <c r="AR320" i="35"/>
  <c r="AR280" i="35"/>
  <c r="AP33" i="38" s="1"/>
  <c r="AR270" i="35"/>
  <c r="AP26" i="38" s="1"/>
  <c r="AR281" i="35"/>
  <c r="AP37" i="38" s="1"/>
  <c r="AR269" i="35"/>
  <c r="AP24" i="38" s="1"/>
  <c r="AS200" i="39"/>
  <c r="AR319" i="39"/>
  <c r="AR320" i="39"/>
  <c r="AR318" i="39"/>
  <c r="AW223" i="35"/>
  <c r="AW223" i="39"/>
  <c r="AR269" i="39"/>
  <c r="AP24" i="42" s="1"/>
  <c r="AR280" i="39"/>
  <c r="AP33" i="42" s="1"/>
  <c r="AR270" i="39"/>
  <c r="AP26" i="42" s="1"/>
  <c r="AR281" i="39"/>
  <c r="AP37" i="42" s="1"/>
  <c r="AS23" i="44"/>
  <c r="AS24" i="44"/>
  <c r="AS19" i="44"/>
  <c r="AS22" i="44"/>
  <c r="AS25" i="44"/>
  <c r="AS20" i="44"/>
  <c r="AS18" i="44"/>
  <c r="AS21" i="44"/>
  <c r="AR9" i="38"/>
  <c r="AR9" i="42"/>
  <c r="AS266" i="39"/>
  <c r="AS266" i="35"/>
  <c r="AS314" i="39"/>
  <c r="AS314" i="35"/>
  <c r="AS23" i="43"/>
  <c r="AS18" i="43"/>
  <c r="AS24" i="43"/>
  <c r="AS21" i="43"/>
  <c r="AS25" i="43"/>
  <c r="AS22" i="43"/>
  <c r="AS19" i="43"/>
  <c r="AS20" i="43"/>
  <c r="BO222" i="39"/>
  <c r="BN223" i="39"/>
  <c r="BO102" i="39"/>
  <c r="BN102" i="35"/>
  <c r="BK8" i="42"/>
  <c r="BP222" i="35"/>
  <c r="BP223" i="35" s="1"/>
  <c r="BO223" i="35"/>
  <c r="BN313" i="35"/>
  <c r="BO265" i="35"/>
  <c r="AX161" i="10"/>
  <c r="AX150" i="10"/>
  <c r="AX146" i="10"/>
  <c r="AX156" i="10"/>
  <c r="AX149" i="10"/>
  <c r="AX151" i="10"/>
  <c r="AX139" i="10"/>
  <c r="AX153" i="10"/>
  <c r="AX141" i="10"/>
  <c r="AX147" i="10"/>
  <c r="AX160" i="10"/>
  <c r="BJ155" i="10"/>
  <c r="AX158" i="10"/>
  <c r="AX142" i="10"/>
  <c r="AX137" i="10"/>
  <c r="AX140" i="10"/>
  <c r="AX148" i="10"/>
  <c r="AX143" i="10"/>
  <c r="AX162" i="10"/>
  <c r="AX154" i="10"/>
  <c r="AX144" i="10"/>
  <c r="AX136" i="10"/>
  <c r="AX268" i="10"/>
  <c r="AW293" i="10"/>
  <c r="AT90" i="9" s="1"/>
  <c r="AX135" i="10"/>
  <c r="AW231" i="10"/>
  <c r="AX157" i="10"/>
  <c r="AY276" i="10"/>
  <c r="AX266" i="10"/>
  <c r="AW292" i="10"/>
  <c r="AT89" i="9" s="1"/>
  <c r="BE84" i="10"/>
  <c r="BE83" i="10"/>
  <c r="AR108" i="9"/>
  <c r="AV15" i="1"/>
  <c r="AT15" i="6"/>
  <c r="AT22" i="6" s="1"/>
  <c r="AS18" i="6"/>
  <c r="AS20" i="6"/>
  <c r="AS21" i="6"/>
  <c r="AS24" i="6"/>
  <c r="AS22" i="6"/>
  <c r="AS19" i="6"/>
  <c r="AS23" i="6"/>
  <c r="AS20" i="1"/>
  <c r="AS108" i="9" s="1"/>
  <c r="BD68" i="10"/>
  <c r="X415" i="10"/>
  <c r="AR58" i="3"/>
  <c r="AR62" i="3" s="1"/>
  <c r="AQ145" i="3"/>
  <c r="AQ150" i="3" s="1"/>
  <c r="AQ179" i="3"/>
  <c r="AQ183" i="3" s="1"/>
  <c r="AQ111" i="3"/>
  <c r="AQ115" i="3" s="1"/>
  <c r="AW25" i="3"/>
  <c r="AW26" i="3"/>
  <c r="BC58" i="10"/>
  <c r="BC57" i="10"/>
  <c r="BD78" i="10"/>
  <c r="AU383" i="10"/>
  <c r="BC55" i="10"/>
  <c r="BG62" i="10"/>
  <c r="BF64" i="10"/>
  <c r="BF63" i="10"/>
  <c r="BF82" i="10"/>
  <c r="BD53" i="10"/>
  <c r="BD54" i="10"/>
  <c r="BC90" i="10"/>
  <c r="BC98" i="10"/>
  <c r="AX265" i="10"/>
  <c r="AW291" i="10"/>
  <c r="AW272" i="10"/>
  <c r="AW470" i="10" s="1"/>
  <c r="AW481" i="10" s="1"/>
  <c r="BD56" i="10"/>
  <c r="BC100" i="10"/>
  <c r="BC92" i="10"/>
  <c r="AV382" i="10"/>
  <c r="AV381" i="10"/>
  <c r="AS88" i="9"/>
  <c r="AS92" i="9" s="1"/>
  <c r="AV296" i="10"/>
  <c r="AV472" i="10" s="1"/>
  <c r="BE49" i="10"/>
  <c r="BF51" i="10" s="1"/>
  <c r="BF47" i="10"/>
  <c r="BE48" i="10"/>
  <c r="BF50" i="10" s="1"/>
  <c r="BB101" i="10"/>
  <c r="AX269" i="10"/>
  <c r="AW294" i="10"/>
  <c r="AT91" i="9" s="1"/>
  <c r="BE76" i="10"/>
  <c r="BE77" i="10" s="1"/>
  <c r="BC97" i="10"/>
  <c r="AZ473" i="10" s="1"/>
  <c r="BE66" i="10"/>
  <c r="BE68" i="10" s="1"/>
  <c r="BD91" i="10"/>
  <c r="BF117" i="10" s="1"/>
  <c r="BD88" i="10"/>
  <c r="BD93" i="10" s="1"/>
  <c r="BD89" i="10"/>
  <c r="BF116" i="10" s="1"/>
  <c r="BF73" i="10"/>
  <c r="BG72" i="10"/>
  <c r="BF74" i="10"/>
  <c r="AX310" i="10"/>
  <c r="AU15" i="9" s="1"/>
  <c r="BB99" i="10"/>
  <c r="AT45" i="10"/>
  <c r="AS96" i="10"/>
  <c r="AS34" i="1"/>
  <c r="AS22" i="1" s="1"/>
  <c r="AT28" i="1"/>
  <c r="AS361" i="10"/>
  <c r="AS360" i="10"/>
  <c r="AS362" i="10"/>
  <c r="AU280" i="10"/>
  <c r="AW355" i="10"/>
  <c r="AT286" i="10"/>
  <c r="AT477" i="10" s="1"/>
  <c r="AR35" i="1"/>
  <c r="AR23" i="1" s="1"/>
  <c r="AS29" i="1"/>
  <c r="O64" i="2"/>
  <c r="AV23" i="3"/>
  <c r="AU24" i="3"/>
  <c r="AV279" i="10"/>
  <c r="AW14" i="6"/>
  <c r="AT356" i="10"/>
  <c r="AR11" i="9"/>
  <c r="AS36" i="1"/>
  <c r="AS24" i="1" s="1"/>
  <c r="AT30" i="1"/>
  <c r="AU31" i="1"/>
  <c r="AT37" i="1"/>
  <c r="AT25" i="1" s="1"/>
  <c r="AS27" i="1"/>
  <c r="AR33" i="1"/>
  <c r="AR21" i="1" s="1"/>
  <c r="AU426" i="10" s="1"/>
  <c r="AT10" i="9"/>
  <c r="AX254" i="10"/>
  <c r="AW255" i="10"/>
  <c r="AR36" i="3" l="1"/>
  <c r="AR38" i="3" s="1"/>
  <c r="AO16" i="2"/>
  <c r="AO77" i="9" s="1"/>
  <c r="AO63" i="9"/>
  <c r="AO66" i="9" s="1"/>
  <c r="AO68" i="9" s="1"/>
  <c r="AR246" i="35"/>
  <c r="AS452" i="10"/>
  <c r="AR435" i="35"/>
  <c r="AR436" i="35" s="1"/>
  <c r="AS457" i="10"/>
  <c r="AP65" i="9" s="1"/>
  <c r="AQ56" i="9"/>
  <c r="AP60" i="9"/>
  <c r="AQ57" i="9"/>
  <c r="AT282" i="10"/>
  <c r="AT284" i="10" s="1"/>
  <c r="AT288" i="10" s="1"/>
  <c r="AQ62" i="9"/>
  <c r="AQ59" i="9"/>
  <c r="AP61" i="9"/>
  <c r="AQ58" i="9"/>
  <c r="AW425" i="10"/>
  <c r="AQ448" i="35"/>
  <c r="AQ445" i="35"/>
  <c r="AQ447" i="35"/>
  <c r="AS242" i="35"/>
  <c r="AS244" i="35"/>
  <c r="AQ18" i="38" s="1"/>
  <c r="AQ25" i="38" s="1"/>
  <c r="AP44" i="9"/>
  <c r="AP48" i="9" s="1"/>
  <c r="AT240" i="35"/>
  <c r="AR15" i="38" s="1"/>
  <c r="AR16" i="38" s="1"/>
  <c r="AQ40" i="9"/>
  <c r="AQ41" i="9"/>
  <c r="AU281" i="10"/>
  <c r="AS39" i="9"/>
  <c r="AN220" i="3"/>
  <c r="AR396" i="10"/>
  <c r="AR375" i="10" s="1"/>
  <c r="AP238" i="3"/>
  <c r="AP237" i="3" s="1"/>
  <c r="AQ236" i="3" s="1"/>
  <c r="BB235" i="37"/>
  <c r="H222" i="37" s="1"/>
  <c r="H224" i="37" s="1"/>
  <c r="BB233" i="37"/>
  <c r="BB234" i="37"/>
  <c r="AP202" i="3"/>
  <c r="AP203" i="3"/>
  <c r="AP201" i="3" s="1"/>
  <c r="AQ200" i="3" s="1"/>
  <c r="AX195" i="41"/>
  <c r="AX194" i="41" s="1"/>
  <c r="AY193" i="41" s="1"/>
  <c r="AX196" i="41"/>
  <c r="AY232" i="41"/>
  <c r="AY231" i="41"/>
  <c r="AY230" i="41"/>
  <c r="AZ229" i="41" s="1"/>
  <c r="AY215" i="37"/>
  <c r="AZ214" i="37" s="1"/>
  <c r="AC375" i="39"/>
  <c r="AC374" i="39"/>
  <c r="AY197" i="37"/>
  <c r="AZ196" i="37" s="1"/>
  <c r="AN219" i="3"/>
  <c r="AO218" i="3" s="1"/>
  <c r="AD95" i="42"/>
  <c r="AW474" i="10"/>
  <c r="O200" i="2"/>
  <c r="N201" i="2"/>
  <c r="D133" i="2"/>
  <c r="D66" i="2"/>
  <c r="I66" i="2"/>
  <c r="N66" i="2"/>
  <c r="F201" i="2"/>
  <c r="I133" i="2"/>
  <c r="I201" i="2"/>
  <c r="F133" i="2"/>
  <c r="N133" i="2"/>
  <c r="D201" i="2"/>
  <c r="F66" i="2"/>
  <c r="G201" i="2"/>
  <c r="J66" i="2"/>
  <c r="L133" i="2"/>
  <c r="H201" i="2"/>
  <c r="M133" i="2"/>
  <c r="L66" i="2"/>
  <c r="J133" i="2"/>
  <c r="H66" i="2"/>
  <c r="G133" i="2"/>
  <c r="K133" i="2"/>
  <c r="E201" i="2"/>
  <c r="G66" i="2"/>
  <c r="J201" i="2"/>
  <c r="M201" i="2"/>
  <c r="K66" i="2"/>
  <c r="L201" i="2"/>
  <c r="M66" i="2"/>
  <c r="E66" i="2"/>
  <c r="K201" i="2"/>
  <c r="H133" i="2"/>
  <c r="E133" i="2"/>
  <c r="D51" i="5"/>
  <c r="O132" i="2"/>
  <c r="F52" i="5"/>
  <c r="H52" i="5"/>
  <c r="Y113" i="9"/>
  <c r="AO50" i="9"/>
  <c r="AX469" i="10"/>
  <c r="AX474" i="10" s="1"/>
  <c r="AW468" i="10"/>
  <c r="AZ479" i="10"/>
  <c r="AT476" i="10"/>
  <c r="AU32" i="41"/>
  <c r="AU34" i="41" s="1"/>
  <c r="AV19" i="41"/>
  <c r="AU20" i="41"/>
  <c r="AS483" i="10"/>
  <c r="AT145" i="35"/>
  <c r="AT175" i="35" s="1"/>
  <c r="AT173" i="41"/>
  <c r="AT177" i="41" s="1"/>
  <c r="AT107" i="41"/>
  <c r="AT111" i="41" s="1"/>
  <c r="AT58" i="41"/>
  <c r="AT140" i="41"/>
  <c r="AT145" i="41" s="1"/>
  <c r="AU54" i="41"/>
  <c r="AX236" i="39"/>
  <c r="AX236" i="35"/>
  <c r="AY39" i="35"/>
  <c r="AX90" i="35"/>
  <c r="AU20" i="37"/>
  <c r="AV19" i="37"/>
  <c r="AV32" i="37" s="1"/>
  <c r="AV34" i="37" s="1"/>
  <c r="AY39" i="39"/>
  <c r="AX90" i="39"/>
  <c r="AT58" i="37"/>
  <c r="AT107" i="37"/>
  <c r="AT111" i="37" s="1"/>
  <c r="AU54" i="37"/>
  <c r="AT141" i="37"/>
  <c r="AT146" i="37" s="1"/>
  <c r="AT175" i="37"/>
  <c r="AT179" i="37" s="1"/>
  <c r="AT155" i="39"/>
  <c r="AT185" i="39" s="1"/>
  <c r="AT161" i="39"/>
  <c r="AT191" i="39" s="1"/>
  <c r="AV250" i="39"/>
  <c r="AT71" i="42" s="1"/>
  <c r="AT148" i="39"/>
  <c r="AT178" i="39" s="1"/>
  <c r="AT141" i="39"/>
  <c r="AT171" i="39" s="1"/>
  <c r="AT152" i="39"/>
  <c r="AT182" i="39" s="1"/>
  <c r="AT163" i="39"/>
  <c r="AT193" i="39" s="1"/>
  <c r="AT142" i="39"/>
  <c r="AT172" i="39" s="1"/>
  <c r="AT144" i="39"/>
  <c r="AT174" i="39" s="1"/>
  <c r="AT160" i="39"/>
  <c r="AT190" i="39" s="1"/>
  <c r="AT158" i="39"/>
  <c r="AT188" i="39" s="1"/>
  <c r="AT145" i="39"/>
  <c r="AT175" i="39" s="1"/>
  <c r="AT165" i="39"/>
  <c r="AT195" i="39" s="1"/>
  <c r="AT151" i="39"/>
  <c r="AT181" i="39" s="1"/>
  <c r="AT146" i="39"/>
  <c r="AT176" i="39" s="1"/>
  <c r="AS200" i="35"/>
  <c r="AT147" i="39"/>
  <c r="AT177" i="39" s="1"/>
  <c r="AT162" i="39"/>
  <c r="AT192" i="39" s="1"/>
  <c r="AT166" i="39"/>
  <c r="AT196" i="39" s="1"/>
  <c r="AT159" i="39"/>
  <c r="AT189" i="39" s="1"/>
  <c r="AT156" i="39"/>
  <c r="AT186" i="39" s="1"/>
  <c r="AT140" i="39"/>
  <c r="AT170" i="39" s="1"/>
  <c r="AT154" i="39"/>
  <c r="AT184" i="39" s="1"/>
  <c r="AT153" i="39"/>
  <c r="AT183" i="39" s="1"/>
  <c r="AT149" i="39"/>
  <c r="AT179" i="39" s="1"/>
  <c r="AV252" i="35"/>
  <c r="AT73" i="38" s="1"/>
  <c r="AW105" i="39"/>
  <c r="AW105" i="35"/>
  <c r="AW111" i="39"/>
  <c r="AW111" i="35"/>
  <c r="AV201" i="39"/>
  <c r="AV201" i="35"/>
  <c r="AW228" i="39"/>
  <c r="AW228" i="35"/>
  <c r="AW107" i="39"/>
  <c r="AW107" i="35"/>
  <c r="AW109" i="39"/>
  <c r="AW109" i="35"/>
  <c r="AU340" i="39"/>
  <c r="AU339" i="39"/>
  <c r="AU254" i="39"/>
  <c r="AS70" i="42"/>
  <c r="AS74" i="42" s="1"/>
  <c r="AY271" i="10"/>
  <c r="AW231" i="39"/>
  <c r="AW231" i="35"/>
  <c r="AV251" i="35"/>
  <c r="AT72" i="38" s="1"/>
  <c r="AW127" i="39"/>
  <c r="AW127" i="35"/>
  <c r="AW130" i="35"/>
  <c r="AW130" i="39"/>
  <c r="AW116" i="39"/>
  <c r="AW116" i="35"/>
  <c r="AW225" i="39"/>
  <c r="AW225" i="35"/>
  <c r="AW113" i="39"/>
  <c r="AW113" i="35"/>
  <c r="AW117" i="39"/>
  <c r="AW117" i="35"/>
  <c r="AW120" i="39"/>
  <c r="AW120" i="35"/>
  <c r="AW110" i="39"/>
  <c r="AW110" i="35"/>
  <c r="AW106" i="39"/>
  <c r="AW106" i="35"/>
  <c r="AW112" i="39"/>
  <c r="AW112" i="35"/>
  <c r="AW121" i="39"/>
  <c r="AW121" i="35"/>
  <c r="AV251" i="39"/>
  <c r="AT72" i="42" s="1"/>
  <c r="AT431" i="35"/>
  <c r="AT341" i="35"/>
  <c r="AT429" i="35"/>
  <c r="AT427" i="35" s="1"/>
  <c r="AY267" i="10"/>
  <c r="AW227" i="39"/>
  <c r="AW227" i="35"/>
  <c r="AT341" i="39"/>
  <c r="AT429" i="39"/>
  <c r="AT427" i="39" s="1"/>
  <c r="AT431" i="39"/>
  <c r="AW118" i="39"/>
  <c r="AW118" i="35"/>
  <c r="AW131" i="39"/>
  <c r="AW131" i="35"/>
  <c r="AV252" i="39"/>
  <c r="AT73" i="42" s="1"/>
  <c r="AW229" i="39"/>
  <c r="AW229" i="35"/>
  <c r="AW123" i="39"/>
  <c r="AW123" i="35"/>
  <c r="AQ46" i="9"/>
  <c r="AQ18" i="9" s="1"/>
  <c r="AU286" i="10"/>
  <c r="AU477" i="10" s="1"/>
  <c r="AR42" i="9"/>
  <c r="AW226" i="35"/>
  <c r="AW226" i="39"/>
  <c r="AW114" i="39"/>
  <c r="AW114" i="35"/>
  <c r="AW128" i="39"/>
  <c r="AW128" i="35"/>
  <c r="AW119" i="39"/>
  <c r="AW119" i="35"/>
  <c r="AW124" i="39"/>
  <c r="AW124" i="35"/>
  <c r="BI125" i="39"/>
  <c r="BI125" i="35"/>
  <c r="AW126" i="39"/>
  <c r="AW126" i="35"/>
  <c r="AV249" i="35"/>
  <c r="AV232" i="35"/>
  <c r="AV239" i="35" s="1"/>
  <c r="AT14" i="38" s="1"/>
  <c r="AV428" i="35"/>
  <c r="AV433" i="35" s="1"/>
  <c r="AW132" i="39"/>
  <c r="AW132" i="35"/>
  <c r="AV250" i="35"/>
  <c r="AT71" i="38" s="1"/>
  <c r="AW230" i="39"/>
  <c r="AW230" i="35"/>
  <c r="AY270" i="10"/>
  <c r="AV428" i="39"/>
  <c r="AV433" i="39" s="1"/>
  <c r="AV249" i="39"/>
  <c r="AV232" i="39"/>
  <c r="AV239" i="39" s="1"/>
  <c r="AT14" i="42" s="1"/>
  <c r="AS70" i="38"/>
  <c r="AS74" i="38" s="1"/>
  <c r="AU339" i="35"/>
  <c r="AU340" i="35"/>
  <c r="AU254" i="35"/>
  <c r="AT152" i="35"/>
  <c r="AT182" i="35" s="1"/>
  <c r="AT165" i="35"/>
  <c r="AT195" i="35" s="1"/>
  <c r="AT140" i="35"/>
  <c r="AT170" i="35" s="1"/>
  <c r="AP19" i="38"/>
  <c r="AR354" i="39" s="1"/>
  <c r="AR333" i="39" s="1"/>
  <c r="AT154" i="35"/>
  <c r="AT184" i="35" s="1"/>
  <c r="AT160" i="35"/>
  <c r="AT190" i="35" s="1"/>
  <c r="AT156" i="35"/>
  <c r="AT186" i="35" s="1"/>
  <c r="AT148" i="35"/>
  <c r="AT178" i="35" s="1"/>
  <c r="AT151" i="35"/>
  <c r="AT181" i="35" s="1"/>
  <c r="AT141" i="35"/>
  <c r="AT171" i="35" s="1"/>
  <c r="AT149" i="35"/>
  <c r="AT179" i="35" s="1"/>
  <c r="AT142" i="35"/>
  <c r="AT172" i="35" s="1"/>
  <c r="AU103" i="39"/>
  <c r="AU163" i="39" s="1"/>
  <c r="AU193" i="39" s="1"/>
  <c r="AS435" i="39"/>
  <c r="AS436" i="39" s="1"/>
  <c r="AQ25" i="42"/>
  <c r="AT162" i="35"/>
  <c r="AT192" i="35" s="1"/>
  <c r="AT153" i="35"/>
  <c r="AT183" i="35" s="1"/>
  <c r="AT146" i="35"/>
  <c r="AT176" i="35" s="1"/>
  <c r="AR448" i="39"/>
  <c r="AR445" i="39"/>
  <c r="AR444" i="39"/>
  <c r="AR447" i="39"/>
  <c r="AV14" i="44"/>
  <c r="AV15" i="44" s="1"/>
  <c r="AP25" i="42"/>
  <c r="AP19" i="42"/>
  <c r="AP12" i="42" s="1"/>
  <c r="AT155" i="35"/>
  <c r="AT185" i="35" s="1"/>
  <c r="AT144" i="35"/>
  <c r="AT174" i="35" s="1"/>
  <c r="AT161" i="35"/>
  <c r="AT191" i="35" s="1"/>
  <c r="AS90" i="42"/>
  <c r="BN313" i="39"/>
  <c r="AT244" i="39"/>
  <c r="AR18" i="42" s="1"/>
  <c r="AT242" i="39"/>
  <c r="AU240" i="39"/>
  <c r="AS15" i="42" s="1"/>
  <c r="AS16" i="42" s="1"/>
  <c r="AT158" i="35"/>
  <c r="AT188" i="35" s="1"/>
  <c r="AT159" i="35"/>
  <c r="AT189" i="35" s="1"/>
  <c r="AT166" i="35"/>
  <c r="AT196" i="35" s="1"/>
  <c r="AS90" i="38"/>
  <c r="AS246" i="39"/>
  <c r="AV14" i="43"/>
  <c r="AV15" i="43" s="1"/>
  <c r="AH374" i="35"/>
  <c r="AI96" i="38" s="1"/>
  <c r="AH375" i="35"/>
  <c r="AH373" i="35" s="1"/>
  <c r="AT147" i="35"/>
  <c r="AT177" i="35" s="1"/>
  <c r="AT167" i="35"/>
  <c r="AT197" i="35" s="1"/>
  <c r="AU103" i="35"/>
  <c r="AU142" i="35" s="1"/>
  <c r="AU172" i="35" s="1"/>
  <c r="AR445" i="35"/>
  <c r="AR447" i="35"/>
  <c r="AR448" i="35"/>
  <c r="AR444" i="35"/>
  <c r="AS320" i="39"/>
  <c r="AS319" i="39"/>
  <c r="AS318" i="39"/>
  <c r="AT22" i="43"/>
  <c r="AT18" i="43"/>
  <c r="AT21" i="43"/>
  <c r="AT19" i="43"/>
  <c r="AT24" i="43"/>
  <c r="AT20" i="43"/>
  <c r="AT25" i="43"/>
  <c r="AT23" i="43"/>
  <c r="AS280" i="39"/>
  <c r="AQ33" i="42" s="1"/>
  <c r="AS269" i="39"/>
  <c r="AQ24" i="42" s="1"/>
  <c r="AS270" i="39"/>
  <c r="AQ26" i="42" s="1"/>
  <c r="AS281" i="39"/>
  <c r="AQ37" i="42" s="1"/>
  <c r="AT22" i="44"/>
  <c r="AT23" i="44"/>
  <c r="AT21" i="44"/>
  <c r="AT20" i="44"/>
  <c r="AT18" i="44"/>
  <c r="AT19" i="44"/>
  <c r="AT25" i="44"/>
  <c r="AT24" i="44"/>
  <c r="AT266" i="39"/>
  <c r="AT314" i="39"/>
  <c r="AT266" i="35"/>
  <c r="AT314" i="35"/>
  <c r="AS270" i="35"/>
  <c r="AQ26" i="38" s="1"/>
  <c r="AS281" i="35"/>
  <c r="AQ37" i="38" s="1"/>
  <c r="AS269" i="35"/>
  <c r="AQ24" i="38" s="1"/>
  <c r="AS280" i="35"/>
  <c r="AQ33" i="38" s="1"/>
  <c r="AS9" i="38"/>
  <c r="AS9" i="42"/>
  <c r="AX223" i="35"/>
  <c r="AX223" i="39"/>
  <c r="AS318" i="35"/>
  <c r="AS319" i="35"/>
  <c r="AS320" i="35"/>
  <c r="BO223" i="39"/>
  <c r="BP222" i="39"/>
  <c r="BP223" i="39" s="1"/>
  <c r="BP102" i="39"/>
  <c r="BO102" i="35"/>
  <c r="BP265" i="35"/>
  <c r="BO313" i="35"/>
  <c r="AY143" i="10"/>
  <c r="AY142" i="10"/>
  <c r="AY158" i="10"/>
  <c r="AY141" i="10"/>
  <c r="AY149" i="10"/>
  <c r="AY150" i="10"/>
  <c r="AY135" i="10"/>
  <c r="AX231" i="10"/>
  <c r="AY153" i="10"/>
  <c r="AY136" i="10"/>
  <c r="AX293" i="10"/>
  <c r="AU90" i="9" s="1"/>
  <c r="AY268" i="10"/>
  <c r="AY140" i="10"/>
  <c r="AZ276" i="10"/>
  <c r="AY144" i="10"/>
  <c r="AY137" i="10"/>
  <c r="AY148" i="10"/>
  <c r="BK155" i="10"/>
  <c r="AY161" i="10"/>
  <c r="AY266" i="10"/>
  <c r="AX292" i="10"/>
  <c r="AU89" i="9" s="1"/>
  <c r="AY139" i="10"/>
  <c r="AY162" i="10"/>
  <c r="AY147" i="10"/>
  <c r="AY151" i="10"/>
  <c r="AY146" i="10"/>
  <c r="AY154" i="10"/>
  <c r="AY160" i="10"/>
  <c r="AY156" i="10"/>
  <c r="AY157" i="10"/>
  <c r="X115" i="9"/>
  <c r="X66" i="3" s="1"/>
  <c r="BF84" i="10"/>
  <c r="BF83" i="10"/>
  <c r="AT20" i="6"/>
  <c r="AT24" i="6"/>
  <c r="AT18" i="6"/>
  <c r="AT23" i="6"/>
  <c r="AW15" i="1"/>
  <c r="AT19" i="6"/>
  <c r="AT21" i="6"/>
  <c r="AT25" i="6"/>
  <c r="AU15" i="6"/>
  <c r="AU23" i="6" s="1"/>
  <c r="AT20" i="1"/>
  <c r="AT108" i="9" s="1"/>
  <c r="Y414" i="10"/>
  <c r="AS58" i="3"/>
  <c r="AS62" i="3" s="1"/>
  <c r="AR145" i="3"/>
  <c r="AR150" i="3" s="1"/>
  <c r="AR111" i="3"/>
  <c r="AR115" i="3" s="1"/>
  <c r="AR179" i="3"/>
  <c r="AR183" i="3" s="1"/>
  <c r="BE67" i="10"/>
  <c r="AX25" i="3"/>
  <c r="AX26" i="3"/>
  <c r="BE78" i="10"/>
  <c r="BD57" i="10"/>
  <c r="BD58" i="10"/>
  <c r="AW382" i="10"/>
  <c r="AW381" i="10"/>
  <c r="AW296" i="10"/>
  <c r="AW472" i="10" s="1"/>
  <c r="AT88" i="9"/>
  <c r="AT92" i="9" s="1"/>
  <c r="BF66" i="10"/>
  <c r="BF68" i="10" s="1"/>
  <c r="AY265" i="10"/>
  <c r="AX291" i="10"/>
  <c r="AX272" i="10"/>
  <c r="AX470" i="10" s="1"/>
  <c r="AX481" i="10" s="1"/>
  <c r="BD55" i="10"/>
  <c r="BG63" i="10"/>
  <c r="BH62" i="10"/>
  <c r="BG64" i="10"/>
  <c r="AY310" i="10"/>
  <c r="AV15" i="9" s="1"/>
  <c r="BD90" i="10"/>
  <c r="BD98" i="10"/>
  <c r="BC99" i="10"/>
  <c r="BE88" i="10"/>
  <c r="BE93" i="10" s="1"/>
  <c r="BE89" i="10"/>
  <c r="BG116" i="10" s="1"/>
  <c r="BE53" i="10"/>
  <c r="BE54" i="10"/>
  <c r="BC101" i="10"/>
  <c r="BE91" i="10"/>
  <c r="BG117" i="10" s="1"/>
  <c r="AY269" i="10"/>
  <c r="AX294" i="10"/>
  <c r="AU91" i="9" s="1"/>
  <c r="BF48" i="10"/>
  <c r="BG50" i="10" s="1"/>
  <c r="BF49" i="10"/>
  <c r="BG51" i="10" s="1"/>
  <c r="BG47" i="10"/>
  <c r="BH72" i="10"/>
  <c r="BG74" i="10"/>
  <c r="BG73" i="10"/>
  <c r="BE56" i="10"/>
  <c r="BD97" i="10"/>
  <c r="BA473" i="10" s="1"/>
  <c r="BG82" i="10"/>
  <c r="BF76" i="10"/>
  <c r="BF78" i="10" s="1"/>
  <c r="BD100" i="10"/>
  <c r="BD92" i="10"/>
  <c r="AV383" i="10"/>
  <c r="AU45" i="10"/>
  <c r="AT96" i="10"/>
  <c r="AW23" i="3"/>
  <c r="AV24" i="3"/>
  <c r="AU356" i="10"/>
  <c r="AT27" i="1"/>
  <c r="AS33" i="1"/>
  <c r="AS21" i="1" s="1"/>
  <c r="AV426" i="10" s="1"/>
  <c r="AX355" i="10"/>
  <c r="AV31" i="1"/>
  <c r="AU37" i="1"/>
  <c r="AU25" i="1" s="1"/>
  <c r="AY254" i="10"/>
  <c r="AX255" i="10"/>
  <c r="AS11" i="9"/>
  <c r="AX14" i="6"/>
  <c r="AT29" i="1"/>
  <c r="AS35" i="1"/>
  <c r="AS23" i="1" s="1"/>
  <c r="AW279" i="10"/>
  <c r="AT361" i="10"/>
  <c r="AT360" i="10"/>
  <c r="AT362" i="10"/>
  <c r="AU28" i="1"/>
  <c r="AT34" i="1"/>
  <c r="AT22" i="1" s="1"/>
  <c r="AV280" i="10"/>
  <c r="AT36" i="1"/>
  <c r="AT24" i="1" s="1"/>
  <c r="AU30" i="1"/>
  <c r="O65" i="2"/>
  <c r="AU10" i="9"/>
  <c r="AS36" i="3" l="1"/>
  <c r="AP16" i="2"/>
  <c r="AP77" i="9" s="1"/>
  <c r="AP63" i="9"/>
  <c r="AP66" i="9" s="1"/>
  <c r="AP68" i="9" s="1"/>
  <c r="AT452" i="10"/>
  <c r="AT457" i="10"/>
  <c r="AQ65" i="9" s="1"/>
  <c r="AU282" i="10"/>
  <c r="AU284" i="10" s="1"/>
  <c r="AU288" i="10" s="1"/>
  <c r="AU483" i="10" s="1"/>
  <c r="AR57" i="9"/>
  <c r="AR59" i="9"/>
  <c r="AQ60" i="9"/>
  <c r="AQ63" i="9" s="1"/>
  <c r="AR58" i="9"/>
  <c r="AQ61" i="9"/>
  <c r="AR62" i="9"/>
  <c r="AR56" i="9"/>
  <c r="AX425" i="10"/>
  <c r="AT36" i="3" s="1"/>
  <c r="AS435" i="35"/>
  <c r="AS436" i="35" s="1"/>
  <c r="AS246" i="35"/>
  <c r="AS447" i="35" s="1"/>
  <c r="AT244" i="35"/>
  <c r="AR18" i="38" s="1"/>
  <c r="AR25" i="38" s="1"/>
  <c r="AQ44" i="9"/>
  <c r="AQ48" i="9" s="1"/>
  <c r="AT396" i="10" s="1"/>
  <c r="AU240" i="35"/>
  <c r="AS15" i="38" s="1"/>
  <c r="AS16" i="38" s="1"/>
  <c r="AT242" i="35"/>
  <c r="AR40" i="9"/>
  <c r="AR41" i="9"/>
  <c r="AV281" i="10"/>
  <c r="AT39" i="9"/>
  <c r="AX480" i="10"/>
  <c r="AP50" i="9"/>
  <c r="AS396" i="10"/>
  <c r="AS375" i="10" s="1"/>
  <c r="AQ238" i="3"/>
  <c r="AQ239" i="3"/>
  <c r="AY195" i="41"/>
  <c r="AY196" i="41"/>
  <c r="AY194" i="41"/>
  <c r="AZ193" i="41" s="1"/>
  <c r="AZ232" i="41"/>
  <c r="AZ231" i="41"/>
  <c r="AZ230" i="41" s="1"/>
  <c r="BA229" i="41" s="1"/>
  <c r="AQ203" i="3"/>
  <c r="AQ201" i="3" s="1"/>
  <c r="AR200" i="3" s="1"/>
  <c r="AQ202" i="3"/>
  <c r="AZ217" i="37"/>
  <c r="AZ216" i="37"/>
  <c r="AZ215" i="37" s="1"/>
  <c r="BA214" i="37" s="1"/>
  <c r="AZ198" i="37"/>
  <c r="AZ199" i="37"/>
  <c r="AQ237" i="3"/>
  <c r="AR236" i="3" s="1"/>
  <c r="AO220" i="3"/>
  <c r="AO221" i="3"/>
  <c r="AD96" i="42"/>
  <c r="AD97" i="42" s="1"/>
  <c r="AD62" i="41" s="1"/>
  <c r="AC373" i="39"/>
  <c r="AD372" i="39" s="1"/>
  <c r="AD374" i="39" s="1"/>
  <c r="O133" i="2"/>
  <c r="O201" i="2"/>
  <c r="H53" i="5"/>
  <c r="F53" i="5"/>
  <c r="F202" i="2"/>
  <c r="I134" i="2"/>
  <c r="N202" i="2"/>
  <c r="D134" i="2"/>
  <c r="N67" i="2"/>
  <c r="I202" i="2"/>
  <c r="F134" i="2"/>
  <c r="D202" i="2"/>
  <c r="N134" i="2"/>
  <c r="D67" i="2"/>
  <c r="I67" i="2"/>
  <c r="J202" i="2"/>
  <c r="J134" i="2"/>
  <c r="G202" i="2"/>
  <c r="M134" i="2"/>
  <c r="L202" i="2"/>
  <c r="H202" i="2"/>
  <c r="E67" i="2"/>
  <c r="K67" i="2"/>
  <c r="H134" i="2"/>
  <c r="G134" i="2"/>
  <c r="M67" i="2"/>
  <c r="G67" i="2"/>
  <c r="J67" i="2"/>
  <c r="K202" i="2"/>
  <c r="L67" i="2"/>
  <c r="M202" i="2"/>
  <c r="H67" i="2"/>
  <c r="F67" i="2"/>
  <c r="K134" i="2"/>
  <c r="L134" i="2"/>
  <c r="E202" i="2"/>
  <c r="E134" i="2"/>
  <c r="D52" i="5"/>
  <c r="AY469" i="10"/>
  <c r="AY480" i="10" s="1"/>
  <c r="AX468" i="10"/>
  <c r="BA479" i="10"/>
  <c r="AR46" i="9"/>
  <c r="AR18" i="9" s="1"/>
  <c r="AU476" i="10"/>
  <c r="AV32" i="41"/>
  <c r="AV34" i="41" s="1"/>
  <c r="AW19" i="41"/>
  <c r="AV20" i="41"/>
  <c r="AY90" i="39"/>
  <c r="AZ39" i="39"/>
  <c r="AV20" i="37"/>
  <c r="AW19" i="37"/>
  <c r="AW32" i="37" s="1"/>
  <c r="AW34" i="37" s="1"/>
  <c r="AU140" i="41"/>
  <c r="AU145" i="41" s="1"/>
  <c r="AU107" i="41"/>
  <c r="AU111" i="41" s="1"/>
  <c r="AU58" i="41"/>
  <c r="AU173" i="41"/>
  <c r="AU177" i="41" s="1"/>
  <c r="AV54" i="41"/>
  <c r="AY236" i="39"/>
  <c r="AY236" i="35"/>
  <c r="AZ39" i="35"/>
  <c r="AY90" i="35"/>
  <c r="AU58" i="37"/>
  <c r="AU175" i="37"/>
  <c r="AU179" i="37" s="1"/>
  <c r="AU107" i="37"/>
  <c r="AU111" i="37" s="1"/>
  <c r="AU141" i="37"/>
  <c r="AU146" i="37" s="1"/>
  <c r="AV54" i="37"/>
  <c r="AU160" i="35"/>
  <c r="AU190" i="35" s="1"/>
  <c r="AU149" i="39"/>
  <c r="AU179" i="39" s="1"/>
  <c r="AU151" i="39"/>
  <c r="AU181" i="39" s="1"/>
  <c r="AT200" i="39"/>
  <c r="AU161" i="35"/>
  <c r="AU191" i="35" s="1"/>
  <c r="AU154" i="39"/>
  <c r="AU184" i="39" s="1"/>
  <c r="AU166" i="39"/>
  <c r="AU196" i="39" s="1"/>
  <c r="AU148" i="39"/>
  <c r="AU178" i="39" s="1"/>
  <c r="AU144" i="39"/>
  <c r="AU174" i="39" s="1"/>
  <c r="AU165" i="35"/>
  <c r="AU195" i="35" s="1"/>
  <c r="AU140" i="39"/>
  <c r="AU170" i="39" s="1"/>
  <c r="AW250" i="39"/>
  <c r="AU71" i="42" s="1"/>
  <c r="AU141" i="39"/>
  <c r="AU171" i="39" s="1"/>
  <c r="AW251" i="35"/>
  <c r="AU72" i="38" s="1"/>
  <c r="AX121" i="39"/>
  <c r="AX121" i="35"/>
  <c r="AX118" i="39"/>
  <c r="AX118" i="35"/>
  <c r="AX113" i="39"/>
  <c r="AX113" i="35"/>
  <c r="AZ267" i="10"/>
  <c r="AX227" i="39"/>
  <c r="AX227" i="35"/>
  <c r="AX107" i="35"/>
  <c r="AX107" i="39"/>
  <c r="AU431" i="35"/>
  <c r="AU341" i="35"/>
  <c r="AU429" i="35"/>
  <c r="AU427" i="35" s="1"/>
  <c r="AW252" i="35"/>
  <c r="AU73" i="38" s="1"/>
  <c r="AT70" i="38"/>
  <c r="AT74" i="38" s="1"/>
  <c r="AV340" i="35"/>
  <c r="AV254" i="35"/>
  <c r="AV339" i="35"/>
  <c r="AW250" i="35"/>
  <c r="AU71" i="38" s="1"/>
  <c r="AX229" i="39"/>
  <c r="AX229" i="35"/>
  <c r="AX132" i="39"/>
  <c r="AX132" i="35"/>
  <c r="AX114" i="39"/>
  <c r="AX114" i="35"/>
  <c r="AX105" i="39"/>
  <c r="AX105" i="35"/>
  <c r="AU147" i="35"/>
  <c r="AU177" i="35" s="1"/>
  <c r="AU145" i="39"/>
  <c r="AU175" i="39" s="1"/>
  <c r="AW252" i="39"/>
  <c r="AU73" i="42" s="1"/>
  <c r="BJ125" i="39"/>
  <c r="BJ125" i="35"/>
  <c r="AX225" i="39"/>
  <c r="AX225" i="35"/>
  <c r="AW428" i="35"/>
  <c r="AW433" i="35" s="1"/>
  <c r="AW249" i="35"/>
  <c r="AW232" i="35"/>
  <c r="AW239" i="35" s="1"/>
  <c r="AU14" i="38" s="1"/>
  <c r="AX106" i="39"/>
  <c r="AX106" i="35"/>
  <c r="AW249" i="39"/>
  <c r="AW428" i="39"/>
  <c r="AW433" i="39" s="1"/>
  <c r="AW232" i="39"/>
  <c r="AW239" i="39" s="1"/>
  <c r="AU14" i="42" s="1"/>
  <c r="AX116" i="39"/>
  <c r="AX116" i="35"/>
  <c r="AX112" i="39"/>
  <c r="AX112" i="35"/>
  <c r="AX123" i="39"/>
  <c r="AX123" i="35"/>
  <c r="AX230" i="39"/>
  <c r="AX230" i="35"/>
  <c r="AZ270" i="10"/>
  <c r="AU431" i="39"/>
  <c r="AU429" i="39"/>
  <c r="AU427" i="39" s="1"/>
  <c r="AU341" i="39"/>
  <c r="AX127" i="39"/>
  <c r="AX127" i="35"/>
  <c r="AX120" i="39"/>
  <c r="AX120" i="35"/>
  <c r="AU153" i="35"/>
  <c r="AU183" i="35" s="1"/>
  <c r="AX126" i="35"/>
  <c r="AX126" i="39"/>
  <c r="AX110" i="35"/>
  <c r="AX110" i="39"/>
  <c r="AX119" i="39"/>
  <c r="AX119" i="35"/>
  <c r="AU152" i="35"/>
  <c r="AU182" i="35" s="1"/>
  <c r="AV286" i="10"/>
  <c r="AV477" i="10" s="1"/>
  <c r="AS42" i="9"/>
  <c r="AX130" i="39"/>
  <c r="AX130" i="35"/>
  <c r="AX226" i="39"/>
  <c r="AX226" i="35"/>
  <c r="AX228" i="39"/>
  <c r="AX228" i="35"/>
  <c r="AX111" i="39"/>
  <c r="AX111" i="35"/>
  <c r="AU148" i="35"/>
  <c r="AU178" i="35" s="1"/>
  <c r="AU156" i="35"/>
  <c r="AU186" i="35" s="1"/>
  <c r="AU142" i="39"/>
  <c r="AU172" i="39" s="1"/>
  <c r="AW201" i="35"/>
  <c r="AW251" i="39"/>
  <c r="AU72" i="42" s="1"/>
  <c r="AX117" i="39"/>
  <c r="AX117" i="35"/>
  <c r="AX109" i="39"/>
  <c r="AX109" i="35"/>
  <c r="AX124" i="39"/>
  <c r="AX124" i="35"/>
  <c r="AX131" i="39"/>
  <c r="AX131" i="35"/>
  <c r="AX128" i="39"/>
  <c r="AX128" i="35"/>
  <c r="AU167" i="35"/>
  <c r="AU197" i="35" s="1"/>
  <c r="AU153" i="39"/>
  <c r="AU183" i="39" s="1"/>
  <c r="AU165" i="39"/>
  <c r="AU195" i="39" s="1"/>
  <c r="AV254" i="39"/>
  <c r="AV339" i="39"/>
  <c r="AV340" i="39"/>
  <c r="AT70" i="42"/>
  <c r="AT74" i="42" s="1"/>
  <c r="AZ271" i="10"/>
  <c r="AX231" i="35"/>
  <c r="AX231" i="39"/>
  <c r="AW201" i="39"/>
  <c r="AR354" i="35"/>
  <c r="AR333" i="35" s="1"/>
  <c r="AP12" i="38"/>
  <c r="AU162" i="39"/>
  <c r="AU192" i="39" s="1"/>
  <c r="AU161" i="39"/>
  <c r="AU191" i="39" s="1"/>
  <c r="AU155" i="39"/>
  <c r="AU185" i="39" s="1"/>
  <c r="AT200" i="35"/>
  <c r="AU167" i="39"/>
  <c r="AU197" i="39" s="1"/>
  <c r="AU147" i="39"/>
  <c r="AU177" i="39" s="1"/>
  <c r="AU160" i="39"/>
  <c r="AU190" i="39" s="1"/>
  <c r="AU146" i="39"/>
  <c r="AU176" i="39" s="1"/>
  <c r="AU152" i="39"/>
  <c r="AU182" i="39" s="1"/>
  <c r="AU156" i="39"/>
  <c r="AU186" i="39" s="1"/>
  <c r="AU159" i="39"/>
  <c r="AU189" i="39" s="1"/>
  <c r="AU158" i="39"/>
  <c r="AU188" i="39" s="1"/>
  <c r="AW14" i="44"/>
  <c r="AW15" i="44" s="1"/>
  <c r="AW14" i="43"/>
  <c r="AW15" i="43" s="1"/>
  <c r="AU144" i="35"/>
  <c r="AU174" i="35" s="1"/>
  <c r="AU158" i="35"/>
  <c r="AU188" i="35" s="1"/>
  <c r="AU140" i="35"/>
  <c r="AU170" i="35" s="1"/>
  <c r="AU154" i="35"/>
  <c r="AU184" i="35" s="1"/>
  <c r="AU146" i="35"/>
  <c r="AU176" i="35" s="1"/>
  <c r="AU242" i="39"/>
  <c r="AV240" i="39"/>
  <c r="AT15" i="42" s="1"/>
  <c r="AT16" i="42" s="1"/>
  <c r="AU244" i="39"/>
  <c r="AS18" i="42" s="1"/>
  <c r="AU141" i="35"/>
  <c r="AU171" i="35" s="1"/>
  <c r="AU159" i="35"/>
  <c r="AU189" i="35" s="1"/>
  <c r="AU166" i="35"/>
  <c r="AU196" i="35" s="1"/>
  <c r="AT90" i="42"/>
  <c r="AQ19" i="42"/>
  <c r="AQ12" i="42" s="1"/>
  <c r="AS445" i="39"/>
  <c r="AS447" i="39"/>
  <c r="AS444" i="39"/>
  <c r="AS448" i="39"/>
  <c r="AT246" i="39"/>
  <c r="AS448" i="35"/>
  <c r="AS445" i="35"/>
  <c r="AV103" i="39"/>
  <c r="AV155" i="39" s="1"/>
  <c r="AV185" i="39" s="1"/>
  <c r="AU155" i="35"/>
  <c r="AU185" i="35" s="1"/>
  <c r="AU151" i="35"/>
  <c r="AU181" i="35" s="1"/>
  <c r="AU149" i="35"/>
  <c r="AU179" i="35" s="1"/>
  <c r="AU162" i="35"/>
  <c r="AU192" i="35" s="1"/>
  <c r="AV103" i="35"/>
  <c r="AV165" i="35" s="1"/>
  <c r="AV195" i="35" s="1"/>
  <c r="AQ19" i="38"/>
  <c r="AR25" i="42"/>
  <c r="AT435" i="39"/>
  <c r="AT436" i="39" s="1"/>
  <c r="AU163" i="35"/>
  <c r="AU193" i="35" s="1"/>
  <c r="AU145" i="35"/>
  <c r="AU175" i="35" s="1"/>
  <c r="AT90" i="38"/>
  <c r="AI372" i="35"/>
  <c r="AI95" i="38"/>
  <c r="AI97" i="38" s="1"/>
  <c r="AI62" i="37" s="1"/>
  <c r="BO313" i="39"/>
  <c r="AT280" i="39"/>
  <c r="AR33" i="42" s="1"/>
  <c r="AT281" i="39"/>
  <c r="AR37" i="42" s="1"/>
  <c r="AT269" i="39"/>
  <c r="AR24" i="42" s="1"/>
  <c r="AT270" i="39"/>
  <c r="AR26" i="42" s="1"/>
  <c r="AY223" i="35"/>
  <c r="AY223" i="39"/>
  <c r="AU20" i="43"/>
  <c r="AU19" i="43"/>
  <c r="AU24" i="43"/>
  <c r="AU21" i="43"/>
  <c r="AU25" i="43"/>
  <c r="AU22" i="43"/>
  <c r="AU23" i="43"/>
  <c r="AU18" i="43"/>
  <c r="AU19" i="44"/>
  <c r="AU23" i="44"/>
  <c r="AU20" i="44"/>
  <c r="AU24" i="44"/>
  <c r="AU22" i="44"/>
  <c r="AU25" i="44"/>
  <c r="AU21" i="44"/>
  <c r="AU18" i="44"/>
  <c r="AT319" i="35"/>
  <c r="AT318" i="35"/>
  <c r="AT320" i="35"/>
  <c r="AT9" i="38"/>
  <c r="AT9" i="42"/>
  <c r="AU266" i="39"/>
  <c r="AU314" i="39"/>
  <c r="AU266" i="35"/>
  <c r="AU314" i="35"/>
  <c r="AT280" i="35"/>
  <c r="AR33" i="38" s="1"/>
  <c r="AT270" i="35"/>
  <c r="AR26" i="38" s="1"/>
  <c r="AT269" i="35"/>
  <c r="AR24" i="38" s="1"/>
  <c r="AT281" i="35"/>
  <c r="AR37" i="38" s="1"/>
  <c r="AT319" i="39"/>
  <c r="AT320" i="39"/>
  <c r="AT318" i="39"/>
  <c r="BP102" i="35"/>
  <c r="BP313" i="35"/>
  <c r="AZ137" i="10"/>
  <c r="AZ139" i="10"/>
  <c r="AZ150" i="10"/>
  <c r="AZ156" i="10"/>
  <c r="AZ161" i="10"/>
  <c r="AZ162" i="10"/>
  <c r="AZ146" i="10"/>
  <c r="AZ151" i="10"/>
  <c r="AZ144" i="10"/>
  <c r="AZ135" i="10"/>
  <c r="AY231" i="10"/>
  <c r="AZ149" i="10"/>
  <c r="AZ143" i="10"/>
  <c r="AZ140" i="10"/>
  <c r="AZ268" i="10"/>
  <c r="AY293" i="10"/>
  <c r="AV90" i="9" s="1"/>
  <c r="AZ142" i="10"/>
  <c r="AY292" i="10"/>
  <c r="AV89" i="9" s="1"/>
  <c r="AZ266" i="10"/>
  <c r="AZ157" i="10"/>
  <c r="AZ147" i="10"/>
  <c r="BA276" i="10"/>
  <c r="AZ141" i="10"/>
  <c r="AZ158" i="10"/>
  <c r="AZ160" i="10"/>
  <c r="BL155" i="10"/>
  <c r="AZ136" i="10"/>
  <c r="AZ154" i="10"/>
  <c r="AZ148" i="10"/>
  <c r="AZ153" i="10"/>
  <c r="BG83" i="10"/>
  <c r="BG84" i="10"/>
  <c r="AX15" i="1"/>
  <c r="AU25" i="6"/>
  <c r="AU21" i="6"/>
  <c r="AU22" i="6"/>
  <c r="AU24" i="6"/>
  <c r="AU18" i="6"/>
  <c r="AU19" i="6"/>
  <c r="AV15" i="6"/>
  <c r="AV19" i="6" s="1"/>
  <c r="AU20" i="6"/>
  <c r="AU20" i="1"/>
  <c r="Y416" i="10"/>
  <c r="Y417" i="10"/>
  <c r="AT58" i="3"/>
  <c r="AT62" i="3" s="1"/>
  <c r="AS179" i="3"/>
  <c r="AS183" i="3" s="1"/>
  <c r="AS145" i="3"/>
  <c r="AS150" i="3" s="1"/>
  <c r="AS111" i="3"/>
  <c r="AS115" i="3" s="1"/>
  <c r="AY25" i="3"/>
  <c r="AT483" i="10"/>
  <c r="AT486" i="10"/>
  <c r="AY26" i="3"/>
  <c r="BF77" i="10"/>
  <c r="BD99" i="10"/>
  <c r="BF67" i="10"/>
  <c r="BF91" i="10"/>
  <c r="BH117" i="10" s="1"/>
  <c r="BH82" i="10"/>
  <c r="BE57" i="10"/>
  <c r="AZ269" i="10"/>
  <c r="AY294" i="10"/>
  <c r="AV91" i="9" s="1"/>
  <c r="BE58" i="10"/>
  <c r="BE98" i="10"/>
  <c r="BE90" i="10"/>
  <c r="BG76" i="10"/>
  <c r="BG77" i="10" s="1"/>
  <c r="BE55" i="10"/>
  <c r="BE97" i="10"/>
  <c r="BB473" i="10" s="1"/>
  <c r="AZ310" i="10"/>
  <c r="AW15" i="9" s="1"/>
  <c r="AX381" i="10"/>
  <c r="AX382" i="10"/>
  <c r="AU88" i="9"/>
  <c r="AU92" i="9" s="1"/>
  <c r="AX296" i="10"/>
  <c r="AX472" i="10" s="1"/>
  <c r="BF53" i="10"/>
  <c r="BF54" i="10"/>
  <c r="BD101" i="10"/>
  <c r="BI72" i="10"/>
  <c r="BH73" i="10"/>
  <c r="BH74" i="10"/>
  <c r="AW383" i="10"/>
  <c r="BH47" i="10"/>
  <c r="BG48" i="10"/>
  <c r="BH50" i="10" s="1"/>
  <c r="BG49" i="10"/>
  <c r="BH51" i="10" s="1"/>
  <c r="BI62" i="10"/>
  <c r="BH64" i="10"/>
  <c r="BH63" i="10"/>
  <c r="BF88" i="10"/>
  <c r="BF93" i="10" s="1"/>
  <c r="BF89" i="10"/>
  <c r="BH116" i="10" s="1"/>
  <c r="AY291" i="10"/>
  <c r="AZ265" i="10"/>
  <c r="AY272" i="10"/>
  <c r="AY470" i="10" s="1"/>
  <c r="AY481" i="10" s="1"/>
  <c r="BF56" i="10"/>
  <c r="BE100" i="10"/>
  <c r="BE92" i="10"/>
  <c r="BG66" i="10"/>
  <c r="BG67" i="10" s="1"/>
  <c r="AT11" i="9"/>
  <c r="AV45" i="10"/>
  <c r="AU96" i="10"/>
  <c r="AU36" i="1"/>
  <c r="AU24" i="1" s="1"/>
  <c r="AV30" i="1"/>
  <c r="AY14" i="6"/>
  <c r="AU361" i="10"/>
  <c r="AU362" i="10"/>
  <c r="AU360" i="10"/>
  <c r="AW24" i="3"/>
  <c r="AX23" i="3"/>
  <c r="AX279" i="10"/>
  <c r="AY355" i="10"/>
  <c r="AW280" i="10"/>
  <c r="AY255" i="10"/>
  <c r="AZ254" i="10"/>
  <c r="AV10" i="9"/>
  <c r="AV356" i="10"/>
  <c r="AV28" i="1"/>
  <c r="AU34" i="1"/>
  <c r="AU22" i="1" s="1"/>
  <c r="AT35" i="1"/>
  <c r="AT23" i="1" s="1"/>
  <c r="AU29" i="1"/>
  <c r="AV37" i="1"/>
  <c r="AV25" i="1" s="1"/>
  <c r="AW31" i="1"/>
  <c r="AU27" i="1"/>
  <c r="AT33" i="1"/>
  <c r="AT21" i="1" s="1"/>
  <c r="AW426" i="10" s="1"/>
  <c r="O66" i="2"/>
  <c r="AQ16" i="2" l="1"/>
  <c r="AQ77" i="9" s="1"/>
  <c r="AQ66" i="9"/>
  <c r="AQ68" i="9" s="1"/>
  <c r="AU457" i="10"/>
  <c r="AR65" i="9" s="1"/>
  <c r="AT246" i="35"/>
  <c r="AT444" i="35" s="1"/>
  <c r="AS56" i="9"/>
  <c r="AR60" i="9"/>
  <c r="AU242" i="35"/>
  <c r="AS59" i="9"/>
  <c r="AR61" i="9"/>
  <c r="AS57" i="9"/>
  <c r="AS62" i="9"/>
  <c r="AU452" i="10"/>
  <c r="AT435" i="35"/>
  <c r="AT436" i="35" s="1"/>
  <c r="AS58" i="9"/>
  <c r="AS444" i="35"/>
  <c r="AY425" i="10"/>
  <c r="AR44" i="9"/>
  <c r="AR48" i="9" s="1"/>
  <c r="AV240" i="35"/>
  <c r="AT15" i="38" s="1"/>
  <c r="AT16" i="38" s="1"/>
  <c r="AU244" i="35"/>
  <c r="AS18" i="38" s="1"/>
  <c r="AS25" i="38" s="1"/>
  <c r="AS40" i="9"/>
  <c r="AS41" i="9"/>
  <c r="AW281" i="10"/>
  <c r="AU39" i="9"/>
  <c r="AV282" i="10"/>
  <c r="AR202" i="3"/>
  <c r="AR203" i="3"/>
  <c r="AR201" i="3"/>
  <c r="AS200" i="3" s="1"/>
  <c r="AZ197" i="37"/>
  <c r="BA196" i="37" s="1"/>
  <c r="BA199" i="37" s="1"/>
  <c r="AO219" i="3"/>
  <c r="AP218" i="3" s="1"/>
  <c r="AP221" i="3" s="1"/>
  <c r="BA216" i="37"/>
  <c r="BA217" i="37"/>
  <c r="BA215" i="37"/>
  <c r="BB214" i="37" s="1"/>
  <c r="BA232" i="41"/>
  <c r="BA231" i="41"/>
  <c r="BA230" i="41" s="1"/>
  <c r="BB229" i="41" s="1"/>
  <c r="AZ196" i="41"/>
  <c r="AZ195" i="41"/>
  <c r="AZ194" i="41" s="1"/>
  <c r="BA193" i="41" s="1"/>
  <c r="AD375" i="39"/>
  <c r="AD373" i="39" s="1"/>
  <c r="AR239" i="3"/>
  <c r="AR238" i="3"/>
  <c r="AE96" i="42"/>
  <c r="AF96" i="42"/>
  <c r="AY474" i="10"/>
  <c r="O134" i="2"/>
  <c r="O202" i="2"/>
  <c r="H54" i="5"/>
  <c r="F54" i="5"/>
  <c r="N68" i="2"/>
  <c r="F203" i="2"/>
  <c r="I135" i="2"/>
  <c r="N203" i="2"/>
  <c r="D135" i="2"/>
  <c r="I68" i="2"/>
  <c r="D68" i="2"/>
  <c r="I203" i="2"/>
  <c r="F135" i="2"/>
  <c r="D203" i="2"/>
  <c r="N135" i="2"/>
  <c r="J203" i="2"/>
  <c r="L203" i="2"/>
  <c r="G68" i="2"/>
  <c r="L135" i="2"/>
  <c r="E203" i="2"/>
  <c r="K135" i="2"/>
  <c r="L68" i="2"/>
  <c r="J68" i="2"/>
  <c r="E68" i="2"/>
  <c r="G203" i="2"/>
  <c r="M68" i="2"/>
  <c r="H135" i="2"/>
  <c r="J135" i="2"/>
  <c r="G135" i="2"/>
  <c r="H203" i="2"/>
  <c r="M203" i="2"/>
  <c r="K203" i="2"/>
  <c r="F68" i="2"/>
  <c r="M135" i="2"/>
  <c r="H68" i="2"/>
  <c r="K68" i="2"/>
  <c r="E135" i="2"/>
  <c r="D53" i="5"/>
  <c r="Z114" i="9"/>
  <c r="AK43" i="3"/>
  <c r="AK39" i="37"/>
  <c r="AK39" i="41"/>
  <c r="AZ469" i="10"/>
  <c r="AZ480" i="10" s="1"/>
  <c r="AY468" i="10"/>
  <c r="BB479" i="10"/>
  <c r="AS46" i="9"/>
  <c r="AS18" i="9" s="1"/>
  <c r="AV476" i="10"/>
  <c r="AW32" i="41"/>
  <c r="AW34" i="41" s="1"/>
  <c r="AX19" i="41"/>
  <c r="AW20" i="41"/>
  <c r="AZ236" i="35"/>
  <c r="AZ236" i="39"/>
  <c r="BA39" i="35"/>
  <c r="AZ90" i="35"/>
  <c r="AW54" i="37"/>
  <c r="AV58" i="37"/>
  <c r="AV175" i="37"/>
  <c r="AV179" i="37" s="1"/>
  <c r="AV107" i="37"/>
  <c r="AV111" i="37" s="1"/>
  <c r="AV141" i="37"/>
  <c r="AV146" i="37" s="1"/>
  <c r="AV140" i="41"/>
  <c r="AV145" i="41" s="1"/>
  <c r="AV107" i="41"/>
  <c r="AV111" i="41" s="1"/>
  <c r="AV173" i="41"/>
  <c r="AV177" i="41" s="1"/>
  <c r="AW54" i="41"/>
  <c r="AV58" i="41"/>
  <c r="AW20" i="37"/>
  <c r="AX19" i="37"/>
  <c r="AX32" i="37" s="1"/>
  <c r="AX34" i="37" s="1"/>
  <c r="AZ90" i="39"/>
  <c r="BA39" i="39"/>
  <c r="AU486" i="10"/>
  <c r="AV152" i="35"/>
  <c r="AV182" i="35" s="1"/>
  <c r="AX251" i="35"/>
  <c r="AV72" i="38" s="1"/>
  <c r="AV153" i="35"/>
  <c r="AV183" i="35" s="1"/>
  <c r="AV161" i="35"/>
  <c r="AV191" i="35" s="1"/>
  <c r="AV147" i="35"/>
  <c r="AV177" i="35" s="1"/>
  <c r="AV156" i="35"/>
  <c r="AV186" i="35" s="1"/>
  <c r="AV155" i="35"/>
  <c r="AV185" i="35" s="1"/>
  <c r="AV158" i="35"/>
  <c r="AV188" i="35" s="1"/>
  <c r="AV145" i="35"/>
  <c r="AV175" i="35" s="1"/>
  <c r="AV167" i="35"/>
  <c r="AV197" i="35" s="1"/>
  <c r="AV146" i="35"/>
  <c r="AV176" i="35" s="1"/>
  <c r="AV140" i="35"/>
  <c r="AV170" i="35" s="1"/>
  <c r="AV148" i="35"/>
  <c r="AV178" i="35" s="1"/>
  <c r="AV142" i="35"/>
  <c r="AV172" i="35" s="1"/>
  <c r="AV163" i="35"/>
  <c r="AV193" i="35" s="1"/>
  <c r="AV149" i="35"/>
  <c r="AV179" i="35" s="1"/>
  <c r="AY112" i="35"/>
  <c r="AY112" i="39"/>
  <c r="AX232" i="39"/>
  <c r="AX239" i="39" s="1"/>
  <c r="AV14" i="42" s="1"/>
  <c r="AX250" i="39"/>
  <c r="AV71" i="42" s="1"/>
  <c r="AW254" i="39"/>
  <c r="AW340" i="39"/>
  <c r="AW339" i="39"/>
  <c r="AU70" i="42"/>
  <c r="AU74" i="42" s="1"/>
  <c r="BK125" i="39"/>
  <c r="BK125" i="35"/>
  <c r="AY128" i="39"/>
  <c r="AY128" i="35"/>
  <c r="AV151" i="39"/>
  <c r="AV181" i="39" s="1"/>
  <c r="BA271" i="10"/>
  <c r="AY231" i="39"/>
  <c r="AY231" i="35"/>
  <c r="AX232" i="35"/>
  <c r="AX239" i="35" s="1"/>
  <c r="AV14" i="38" s="1"/>
  <c r="AX428" i="35"/>
  <c r="AX433" i="35" s="1"/>
  <c r="AX249" i="35"/>
  <c r="AX201" i="35"/>
  <c r="AY124" i="39"/>
  <c r="AY124" i="35"/>
  <c r="AY119" i="39"/>
  <c r="AY119" i="35"/>
  <c r="AX251" i="39"/>
  <c r="AV72" i="42" s="1"/>
  <c r="AX252" i="39"/>
  <c r="AV73" i="42" s="1"/>
  <c r="AY109" i="39"/>
  <c r="AY109" i="35"/>
  <c r="AX250" i="35"/>
  <c r="AV71" i="38" s="1"/>
  <c r="AY114" i="39"/>
  <c r="AY114" i="35"/>
  <c r="AY111" i="39"/>
  <c r="AY111" i="35"/>
  <c r="AY228" i="39"/>
  <c r="AY228" i="35"/>
  <c r="AY116" i="39"/>
  <c r="AY116" i="35"/>
  <c r="AV144" i="35"/>
  <c r="AV174" i="35" s="1"/>
  <c r="AV159" i="35"/>
  <c r="AV189" i="35" s="1"/>
  <c r="AV160" i="35"/>
  <c r="AV190" i="35" s="1"/>
  <c r="AX428" i="39"/>
  <c r="AX433" i="39" s="1"/>
  <c r="AX249" i="39"/>
  <c r="AX201" i="39"/>
  <c r="AY127" i="35"/>
  <c r="AY127" i="39"/>
  <c r="AY126" i="39"/>
  <c r="AY126" i="35"/>
  <c r="AX252" i="35"/>
  <c r="AV73" i="38" s="1"/>
  <c r="AY106" i="39"/>
  <c r="AY106" i="35"/>
  <c r="AY120" i="39"/>
  <c r="AY120" i="35"/>
  <c r="BA267" i="10"/>
  <c r="AY227" i="39"/>
  <c r="AY227" i="35"/>
  <c r="AY105" i="39"/>
  <c r="AY105" i="35"/>
  <c r="AY107" i="39"/>
  <c r="AY107" i="35"/>
  <c r="AY225" i="35"/>
  <c r="AY225" i="39"/>
  <c r="AY123" i="35"/>
  <c r="AY123" i="39"/>
  <c r="AY110" i="39"/>
  <c r="AY110" i="35"/>
  <c r="AY132" i="39"/>
  <c r="AY132" i="35"/>
  <c r="AV154" i="35"/>
  <c r="AV184" i="35" s="1"/>
  <c r="AV162" i="35"/>
  <c r="AV192" i="35" s="1"/>
  <c r="AV151" i="35"/>
  <c r="AV181" i="35" s="1"/>
  <c r="AV431" i="35"/>
  <c r="AV341" i="35"/>
  <c r="AV429" i="35"/>
  <c r="AV427" i="35" s="1"/>
  <c r="AY229" i="39"/>
  <c r="AY229" i="35"/>
  <c r="AV431" i="39"/>
  <c r="AV429" i="39"/>
  <c r="AV427" i="39" s="1"/>
  <c r="AV341" i="39"/>
  <c r="AY226" i="39"/>
  <c r="AY226" i="35"/>
  <c r="AY130" i="39"/>
  <c r="AY130" i="35"/>
  <c r="AY121" i="39"/>
  <c r="AY121" i="35"/>
  <c r="AW286" i="10"/>
  <c r="AW477" i="10" s="1"/>
  <c r="AT42" i="9"/>
  <c r="AY118" i="39"/>
  <c r="AY118" i="35"/>
  <c r="AY117" i="39"/>
  <c r="AY117" i="35"/>
  <c r="AY113" i="39"/>
  <c r="AY113" i="35"/>
  <c r="AY131" i="39"/>
  <c r="AY131" i="35"/>
  <c r="AV141" i="35"/>
  <c r="AV171" i="35" s="1"/>
  <c r="AV166" i="35"/>
  <c r="AV196" i="35" s="1"/>
  <c r="AU200" i="39"/>
  <c r="AY230" i="39"/>
  <c r="AY230" i="35"/>
  <c r="BA270" i="10"/>
  <c r="AU70" i="38"/>
  <c r="AU74" i="38" s="1"/>
  <c r="AW339" i="35"/>
  <c r="AW340" i="35"/>
  <c r="AW254" i="35"/>
  <c r="AV144" i="39"/>
  <c r="AV174" i="39" s="1"/>
  <c r="AV148" i="39"/>
  <c r="AV178" i="39" s="1"/>
  <c r="AV158" i="39"/>
  <c r="AV188" i="39" s="1"/>
  <c r="AV154" i="39"/>
  <c r="AV184" i="39" s="1"/>
  <c r="AV161" i="39"/>
  <c r="AV191" i="39" s="1"/>
  <c r="AU200" i="35"/>
  <c r="AV153" i="39"/>
  <c r="AV183" i="39" s="1"/>
  <c r="AV159" i="39"/>
  <c r="AV189" i="39" s="1"/>
  <c r="AV147" i="39"/>
  <c r="AV177" i="39" s="1"/>
  <c r="AW103" i="39"/>
  <c r="AW145" i="39" s="1"/>
  <c r="AW175" i="39" s="1"/>
  <c r="AT447" i="39"/>
  <c r="AT444" i="39"/>
  <c r="AT445" i="39"/>
  <c r="AT448" i="39"/>
  <c r="AV165" i="39"/>
  <c r="AV195" i="39" s="1"/>
  <c r="AV146" i="39"/>
  <c r="AV176" i="39" s="1"/>
  <c r="AV149" i="39"/>
  <c r="AV179" i="39" s="1"/>
  <c r="BP313" i="39"/>
  <c r="AX14" i="43"/>
  <c r="AX15" i="43" s="1"/>
  <c r="AI375" i="35"/>
  <c r="AI374" i="35"/>
  <c r="AJ96" i="38" s="1"/>
  <c r="AV145" i="39"/>
  <c r="AV175" i="39" s="1"/>
  <c r="AV160" i="39"/>
  <c r="AV190" i="39" s="1"/>
  <c r="AV166" i="39"/>
  <c r="AV196" i="39" s="1"/>
  <c r="AV163" i="39"/>
  <c r="AV193" i="39" s="1"/>
  <c r="AU90" i="42"/>
  <c r="AR19" i="42"/>
  <c r="AR12" i="42" s="1"/>
  <c r="AV167" i="39"/>
  <c r="AV197" i="39" s="1"/>
  <c r="AV152" i="39"/>
  <c r="AV182" i="39" s="1"/>
  <c r="AV242" i="35"/>
  <c r="AW240" i="35"/>
  <c r="AU15" i="38" s="1"/>
  <c r="AU16" i="38" s="1"/>
  <c r="AQ12" i="38"/>
  <c r="AS354" i="39"/>
  <c r="AS333" i="39" s="1"/>
  <c r="AS354" i="35"/>
  <c r="AS333" i="35" s="1"/>
  <c r="AU435" i="39"/>
  <c r="AU436" i="39" s="1"/>
  <c r="AU246" i="39"/>
  <c r="AV142" i="39"/>
  <c r="AV172" i="39" s="1"/>
  <c r="AV162" i="39"/>
  <c r="AV192" i="39" s="1"/>
  <c r="AV156" i="39"/>
  <c r="AV186" i="39" s="1"/>
  <c r="AU90" i="38"/>
  <c r="AV244" i="39"/>
  <c r="AT18" i="42" s="1"/>
  <c r="AW240" i="39"/>
  <c r="AU15" i="42" s="1"/>
  <c r="AU16" i="42" s="1"/>
  <c r="AV242" i="39"/>
  <c r="AV141" i="39"/>
  <c r="AV171" i="39" s="1"/>
  <c r="AV140" i="39"/>
  <c r="AV170" i="39" s="1"/>
  <c r="AW103" i="35"/>
  <c r="AW140" i="35" s="1"/>
  <c r="AW170" i="35" s="1"/>
  <c r="AR19" i="38"/>
  <c r="AX14" i="44"/>
  <c r="AX15" i="44" s="1"/>
  <c r="AV21" i="43"/>
  <c r="AV24" i="43"/>
  <c r="AV22" i="43"/>
  <c r="AV20" i="43"/>
  <c r="AV19" i="43"/>
  <c r="AV25" i="43"/>
  <c r="AV18" i="43"/>
  <c r="AV23" i="43"/>
  <c r="AV266" i="39"/>
  <c r="AV266" i="35"/>
  <c r="AV314" i="39"/>
  <c r="AV314" i="35"/>
  <c r="AZ223" i="35"/>
  <c r="AZ223" i="39"/>
  <c r="AV25" i="44"/>
  <c r="AV22" i="44"/>
  <c r="AV19" i="44"/>
  <c r="AV24" i="44"/>
  <c r="AV21" i="44"/>
  <c r="AV20" i="44"/>
  <c r="AV23" i="44"/>
  <c r="AV18" i="44"/>
  <c r="AU269" i="39"/>
  <c r="AS24" i="42" s="1"/>
  <c r="AU280" i="39"/>
  <c r="AS33" i="42" s="1"/>
  <c r="AU281" i="39"/>
  <c r="AS37" i="42" s="1"/>
  <c r="AU270" i="39"/>
  <c r="AS26" i="42" s="1"/>
  <c r="AU9" i="38"/>
  <c r="AU9" i="42"/>
  <c r="AU318" i="35"/>
  <c r="AU319" i="35"/>
  <c r="AU320" i="35"/>
  <c r="AU319" i="39"/>
  <c r="AU320" i="39"/>
  <c r="AU318" i="39"/>
  <c r="AU281" i="35"/>
  <c r="AS37" i="38" s="1"/>
  <c r="AU270" i="35"/>
  <c r="AS26" i="38" s="1"/>
  <c r="AU269" i="35"/>
  <c r="AS24" i="38" s="1"/>
  <c r="AU280" i="35"/>
  <c r="AS33" i="38" s="1"/>
  <c r="BA148" i="10"/>
  <c r="BA147" i="10"/>
  <c r="BA139" i="10"/>
  <c r="BA135" i="10"/>
  <c r="AZ231" i="10"/>
  <c r="BA136" i="10"/>
  <c r="BA157" i="10"/>
  <c r="BA141" i="10"/>
  <c r="BA266" i="10"/>
  <c r="AZ292" i="10"/>
  <c r="AW89" i="9" s="1"/>
  <c r="BM155" i="10"/>
  <c r="BA144" i="10"/>
  <c r="BA162" i="10"/>
  <c r="BA158" i="10"/>
  <c r="BA268" i="10"/>
  <c r="AZ293" i="10"/>
  <c r="AW90" i="9" s="1"/>
  <c r="BA146" i="10"/>
  <c r="BA137" i="10"/>
  <c r="BA154" i="10"/>
  <c r="BA153" i="10"/>
  <c r="BA160" i="10"/>
  <c r="BB276" i="10"/>
  <c r="BA142" i="10"/>
  <c r="BA140" i="10"/>
  <c r="BA151" i="10"/>
  <c r="BA150" i="10"/>
  <c r="BA156" i="10"/>
  <c r="BA143" i="10"/>
  <c r="BA149" i="10"/>
  <c r="BA161" i="10"/>
  <c r="BH83" i="10"/>
  <c r="BH84" i="10"/>
  <c r="AU108" i="9"/>
  <c r="AV24" i="6"/>
  <c r="AY15" i="1"/>
  <c r="AV20" i="6"/>
  <c r="AV25" i="6"/>
  <c r="AV23" i="6"/>
  <c r="AV18" i="6"/>
  <c r="AW15" i="6"/>
  <c r="AW21" i="6" s="1"/>
  <c r="AV21" i="6"/>
  <c r="AV22" i="6"/>
  <c r="AV20" i="1"/>
  <c r="Y415" i="10"/>
  <c r="AU58" i="3"/>
  <c r="AU62" i="3" s="1"/>
  <c r="AT179" i="3"/>
  <c r="AT183" i="3" s="1"/>
  <c r="AT145" i="3"/>
  <c r="AT150" i="3" s="1"/>
  <c r="AT111" i="3"/>
  <c r="AT115" i="3" s="1"/>
  <c r="AZ25" i="3"/>
  <c r="BA25" i="3" s="1"/>
  <c r="AZ26" i="3"/>
  <c r="BA26" i="3" s="1"/>
  <c r="BG68" i="10"/>
  <c r="BF58" i="10"/>
  <c r="BG78" i="10"/>
  <c r="BH66" i="10"/>
  <c r="BH67" i="10" s="1"/>
  <c r="BE101" i="10"/>
  <c r="BJ62" i="10"/>
  <c r="BI63" i="10"/>
  <c r="BI64" i="10"/>
  <c r="BE99" i="10"/>
  <c r="BF92" i="10"/>
  <c r="BF100" i="10"/>
  <c r="BF57" i="10"/>
  <c r="BF55" i="10"/>
  <c r="BF98" i="10"/>
  <c r="BF90" i="10"/>
  <c r="BG56" i="10"/>
  <c r="BH76" i="10"/>
  <c r="BH78" i="10" s="1"/>
  <c r="BA310" i="10"/>
  <c r="AX15" i="9" s="1"/>
  <c r="BA269" i="10"/>
  <c r="AZ294" i="10"/>
  <c r="AW91" i="9" s="1"/>
  <c r="BI82" i="10"/>
  <c r="BF97" i="10"/>
  <c r="BC473" i="10" s="1"/>
  <c r="BG53" i="10"/>
  <c r="BG54" i="10"/>
  <c r="BI74" i="10"/>
  <c r="BJ72" i="10"/>
  <c r="BI73" i="10"/>
  <c r="BG88" i="10"/>
  <c r="BG93" i="10" s="1"/>
  <c r="BG89" i="10"/>
  <c r="BI116" i="10" s="1"/>
  <c r="BA265" i="10"/>
  <c r="AZ272" i="10"/>
  <c r="AZ470" i="10" s="1"/>
  <c r="AZ481" i="10" s="1"/>
  <c r="AZ291" i="10"/>
  <c r="AY381" i="10"/>
  <c r="AY382" i="10"/>
  <c r="AY296" i="10"/>
  <c r="AY472" i="10" s="1"/>
  <c r="AV88" i="9"/>
  <c r="AV92" i="9" s="1"/>
  <c r="BI47" i="10"/>
  <c r="BH49" i="10"/>
  <c r="BI51" i="10" s="1"/>
  <c r="BH48" i="10"/>
  <c r="BI50" i="10" s="1"/>
  <c r="AX383" i="10"/>
  <c r="BG91" i="10"/>
  <c r="BI117" i="10" s="1"/>
  <c r="AW45" i="10"/>
  <c r="AV96" i="10"/>
  <c r="AU11" i="9"/>
  <c r="AU35" i="1"/>
  <c r="AU23" i="1" s="1"/>
  <c r="AV29" i="1"/>
  <c r="AW10" i="9"/>
  <c r="AZ14" i="6"/>
  <c r="AT375" i="10"/>
  <c r="AQ50" i="9"/>
  <c r="AZ355" i="10"/>
  <c r="AX24" i="3"/>
  <c r="AY23" i="3"/>
  <c r="AV36" i="1"/>
  <c r="AV24" i="1" s="1"/>
  <c r="AW30" i="1"/>
  <c r="AW356" i="10"/>
  <c r="AW28" i="1"/>
  <c r="AV34" i="1"/>
  <c r="AV22" i="1" s="1"/>
  <c r="O67" i="2"/>
  <c r="AU33" i="1"/>
  <c r="AU21" i="1" s="1"/>
  <c r="AX426" i="10" s="1"/>
  <c r="AV27" i="1"/>
  <c r="AV361" i="10"/>
  <c r="AV362" i="10"/>
  <c r="AV360" i="10"/>
  <c r="AY279" i="10"/>
  <c r="AX31" i="1"/>
  <c r="AW37" i="1"/>
  <c r="AW25" i="1" s="1"/>
  <c r="BA254" i="10"/>
  <c r="AZ255" i="10"/>
  <c r="AX280" i="10"/>
  <c r="AU36" i="3" l="1"/>
  <c r="AR16" i="2"/>
  <c r="AR77" i="9" s="1"/>
  <c r="AV452" i="10"/>
  <c r="AR63" i="9"/>
  <c r="AT445" i="35"/>
  <c r="AT447" i="35"/>
  <c r="AR66" i="9"/>
  <c r="AR68" i="9" s="1"/>
  <c r="AT448" i="35"/>
  <c r="AV457" i="10"/>
  <c r="AS65" i="9" s="1"/>
  <c r="AV244" i="35"/>
  <c r="AT18" i="38" s="1"/>
  <c r="AT25" i="38" s="1"/>
  <c r="AT59" i="9"/>
  <c r="AT62" i="9"/>
  <c r="AS60" i="9"/>
  <c r="AT58" i="9"/>
  <c r="AT57" i="9"/>
  <c r="AT56" i="9"/>
  <c r="AS61" i="9"/>
  <c r="AZ425" i="10"/>
  <c r="AU38" i="3"/>
  <c r="AU435" i="35"/>
  <c r="AU436" i="35" s="1"/>
  <c r="AU246" i="35"/>
  <c r="AU448" i="35" s="1"/>
  <c r="AW282" i="10"/>
  <c r="AW284" i="10" s="1"/>
  <c r="AW288" i="10" s="1"/>
  <c r="AW483" i="10" s="1"/>
  <c r="AS44" i="9"/>
  <c r="AS48" i="9" s="1"/>
  <c r="AV39" i="9"/>
  <c r="AT40" i="9"/>
  <c r="AT41" i="9"/>
  <c r="AX281" i="10"/>
  <c r="AV284" i="10"/>
  <c r="AV288" i="10" s="1"/>
  <c r="AV483" i="10" s="1"/>
  <c r="BA198" i="37"/>
  <c r="AP220" i="3"/>
  <c r="AU396" i="10"/>
  <c r="AU375" i="10" s="1"/>
  <c r="BB230" i="41"/>
  <c r="BB231" i="41"/>
  <c r="BB232" i="41"/>
  <c r="H219" i="41" s="1"/>
  <c r="H221" i="41" s="1"/>
  <c r="BA195" i="41"/>
  <c r="BA194" i="41" s="1"/>
  <c r="BB193" i="41" s="1"/>
  <c r="BA196" i="41"/>
  <c r="BB215" i="37"/>
  <c r="BB217" i="37"/>
  <c r="H204" i="37" s="1"/>
  <c r="H206" i="37" s="1"/>
  <c r="BB216" i="37"/>
  <c r="BA197" i="37"/>
  <c r="BB196" i="37" s="1"/>
  <c r="BB199" i="37" s="1"/>
  <c r="H186" i="37" s="1"/>
  <c r="H188" i="37" s="1"/>
  <c r="AP219" i="3"/>
  <c r="AQ218" i="3" s="1"/>
  <c r="AQ220" i="3" s="1"/>
  <c r="AS203" i="3"/>
  <c r="AS201" i="3"/>
  <c r="AT200" i="3" s="1"/>
  <c r="AS202" i="3"/>
  <c r="AR237" i="3"/>
  <c r="AS236" i="3" s="1"/>
  <c r="AE95" i="42"/>
  <c r="AE97" i="42" s="1"/>
  <c r="AE62" i="41" s="1"/>
  <c r="AE372" i="39"/>
  <c r="AI373" i="35"/>
  <c r="AJ372" i="35" s="1"/>
  <c r="O203" i="2"/>
  <c r="F55" i="5"/>
  <c r="H55" i="5"/>
  <c r="O135" i="2"/>
  <c r="D69" i="2"/>
  <c r="F204" i="2"/>
  <c r="I136" i="2"/>
  <c r="I69" i="2"/>
  <c r="I204" i="2"/>
  <c r="F136" i="2"/>
  <c r="D204" i="2"/>
  <c r="N136" i="2"/>
  <c r="D136" i="2"/>
  <c r="N69" i="2"/>
  <c r="N204" i="2"/>
  <c r="J204" i="2"/>
  <c r="G69" i="2"/>
  <c r="K69" i="2"/>
  <c r="F69" i="2"/>
  <c r="H204" i="2"/>
  <c r="E204" i="2"/>
  <c r="H69" i="2"/>
  <c r="M69" i="2"/>
  <c r="J69" i="2"/>
  <c r="K204" i="2"/>
  <c r="K136" i="2"/>
  <c r="L69" i="2"/>
  <c r="L204" i="2"/>
  <c r="G204" i="2"/>
  <c r="M136" i="2"/>
  <c r="L136" i="2"/>
  <c r="E69" i="2"/>
  <c r="M204" i="2"/>
  <c r="J136" i="2"/>
  <c r="G136" i="2"/>
  <c r="E136" i="2"/>
  <c r="H136" i="2"/>
  <c r="D54" i="5"/>
  <c r="Z113" i="9"/>
  <c r="AK42" i="3"/>
  <c r="AK46" i="3" s="1"/>
  <c r="AK38" i="41"/>
  <c r="AK42" i="41" s="1"/>
  <c r="AK38" i="37"/>
  <c r="AK42" i="37" s="1"/>
  <c r="AZ474" i="10"/>
  <c r="BA469" i="10"/>
  <c r="BA480" i="10" s="1"/>
  <c r="AZ468" i="10"/>
  <c r="AR50" i="9"/>
  <c r="BC479" i="10"/>
  <c r="AT46" i="9"/>
  <c r="AT18" i="9" s="1"/>
  <c r="AW476" i="10"/>
  <c r="AX32" i="41"/>
  <c r="AX34" i="41" s="1"/>
  <c r="AY19" i="41"/>
  <c r="AX20" i="41"/>
  <c r="AW173" i="41"/>
  <c r="AW177" i="41" s="1"/>
  <c r="AW140" i="41"/>
  <c r="AW145" i="41" s="1"/>
  <c r="AX54" i="41"/>
  <c r="AW58" i="41"/>
  <c r="AW107" i="41"/>
  <c r="AW111" i="41" s="1"/>
  <c r="AW141" i="37"/>
  <c r="AW146" i="37" s="1"/>
  <c r="AW58" i="37"/>
  <c r="AX54" i="37"/>
  <c r="AW175" i="37"/>
  <c r="AW179" i="37" s="1"/>
  <c r="AW107" i="37"/>
  <c r="AW111" i="37" s="1"/>
  <c r="AW148" i="39"/>
  <c r="AW178" i="39" s="1"/>
  <c r="BA90" i="39"/>
  <c r="BB39" i="39"/>
  <c r="BA90" i="35"/>
  <c r="BB39" i="35"/>
  <c r="BA236" i="39"/>
  <c r="BA236" i="35"/>
  <c r="AX20" i="37"/>
  <c r="AY19" i="37"/>
  <c r="AY32" i="37" s="1"/>
  <c r="AY34" i="37" s="1"/>
  <c r="AW142" i="35"/>
  <c r="AW172" i="35" s="1"/>
  <c r="AW145" i="35"/>
  <c r="AW175" i="35" s="1"/>
  <c r="AW163" i="39"/>
  <c r="AW193" i="39" s="1"/>
  <c r="AW153" i="35"/>
  <c r="AW183" i="35" s="1"/>
  <c r="AW163" i="35"/>
  <c r="AW193" i="35" s="1"/>
  <c r="AW156" i="39"/>
  <c r="AW186" i="39" s="1"/>
  <c r="AW160" i="35"/>
  <c r="AW190" i="35" s="1"/>
  <c r="AW153" i="39"/>
  <c r="AW183" i="39" s="1"/>
  <c r="AW152" i="39"/>
  <c r="AW182" i="39" s="1"/>
  <c r="AY250" i="35"/>
  <c r="AW71" i="38" s="1"/>
  <c r="AW144" i="39"/>
  <c r="AW174" i="39" s="1"/>
  <c r="AV200" i="35"/>
  <c r="AW167" i="35"/>
  <c r="AW197" i="35" s="1"/>
  <c r="AZ121" i="39"/>
  <c r="AZ121" i="35"/>
  <c r="AZ116" i="39"/>
  <c r="AZ116" i="35"/>
  <c r="AZ226" i="39"/>
  <c r="AZ226" i="35"/>
  <c r="AZ118" i="39"/>
  <c r="AZ118" i="35"/>
  <c r="AW156" i="35"/>
  <c r="AW186" i="35" s="1"/>
  <c r="AW159" i="35"/>
  <c r="AW189" i="35" s="1"/>
  <c r="AX340" i="39"/>
  <c r="AX254" i="39"/>
  <c r="AX339" i="39"/>
  <c r="AV70" i="42"/>
  <c r="AV74" i="42" s="1"/>
  <c r="AY251" i="35"/>
  <c r="AW72" i="38" s="1"/>
  <c r="AV70" i="38"/>
  <c r="AV74" i="38" s="1"/>
  <c r="AX339" i="35"/>
  <c r="AX340" i="35"/>
  <c r="AX254" i="35"/>
  <c r="AW429" i="39"/>
  <c r="AW427" i="39" s="1"/>
  <c r="AW431" i="39"/>
  <c r="AW341" i="39"/>
  <c r="AZ111" i="39"/>
  <c r="AZ111" i="35"/>
  <c r="AW162" i="35"/>
  <c r="AW192" i="35" s="1"/>
  <c r="AW165" i="35"/>
  <c r="AW195" i="35" s="1"/>
  <c r="AZ230" i="39"/>
  <c r="AZ230" i="35"/>
  <c r="BB270" i="10"/>
  <c r="AY251" i="39"/>
  <c r="AW72" i="42" s="1"/>
  <c r="BB271" i="10"/>
  <c r="AZ231" i="39"/>
  <c r="AZ231" i="35"/>
  <c r="BL125" i="39"/>
  <c r="BL125" i="35"/>
  <c r="AZ109" i="39"/>
  <c r="AZ109" i="35"/>
  <c r="AY201" i="35"/>
  <c r="AZ107" i="39"/>
  <c r="AZ107" i="35"/>
  <c r="AZ117" i="39"/>
  <c r="AZ117" i="35"/>
  <c r="AW148" i="35"/>
  <c r="AW178" i="35" s="1"/>
  <c r="AY201" i="39"/>
  <c r="AX286" i="10"/>
  <c r="AX477" i="10" s="1"/>
  <c r="AU42" i="9"/>
  <c r="AZ112" i="39"/>
  <c r="AZ112" i="35"/>
  <c r="AZ228" i="39"/>
  <c r="AZ228" i="35"/>
  <c r="AZ127" i="39"/>
  <c r="AZ127" i="35"/>
  <c r="AW149" i="35"/>
  <c r="AW179" i="35" s="1"/>
  <c r="AW151" i="35"/>
  <c r="AW181" i="35" s="1"/>
  <c r="AY252" i="35"/>
  <c r="AW73" i="38" s="1"/>
  <c r="AY428" i="39"/>
  <c r="AY433" i="39" s="1"/>
  <c r="AY232" i="39"/>
  <c r="AY239" i="39" s="1"/>
  <c r="AW14" i="42" s="1"/>
  <c r="AY249" i="39"/>
  <c r="AZ105" i="35"/>
  <c r="AZ105" i="39"/>
  <c r="AW341" i="35"/>
  <c r="AW431" i="35"/>
  <c r="AW429" i="35"/>
  <c r="AW427" i="35" s="1"/>
  <c r="AZ126" i="39"/>
  <c r="AZ126" i="35"/>
  <c r="AW144" i="35"/>
  <c r="AW174" i="35" s="1"/>
  <c r="AZ120" i="39"/>
  <c r="AZ120" i="35"/>
  <c r="AZ131" i="39"/>
  <c r="AZ131" i="35"/>
  <c r="AZ128" i="39"/>
  <c r="AZ128" i="35"/>
  <c r="AZ106" i="39"/>
  <c r="AZ106" i="35"/>
  <c r="AW158" i="35"/>
  <c r="AW188" i="35" s="1"/>
  <c r="AW155" i="35"/>
  <c r="AW185" i="35" s="1"/>
  <c r="AW161" i="35"/>
  <c r="AW191" i="35" s="1"/>
  <c r="AY252" i="39"/>
  <c r="AW73" i="42" s="1"/>
  <c r="AY428" i="35"/>
  <c r="AY433" i="35" s="1"/>
  <c r="AY232" i="35"/>
  <c r="AY239" i="35" s="1"/>
  <c r="AW14" i="38" s="1"/>
  <c r="AY249" i="35"/>
  <c r="BB267" i="10"/>
  <c r="AZ227" i="39"/>
  <c r="AZ227" i="35"/>
  <c r="AZ113" i="39"/>
  <c r="AZ113" i="35"/>
  <c r="AZ123" i="39"/>
  <c r="AZ123" i="35"/>
  <c r="AZ114" i="35"/>
  <c r="AZ114" i="39"/>
  <c r="AZ225" i="35"/>
  <c r="AZ225" i="39"/>
  <c r="AZ124" i="39"/>
  <c r="AZ124" i="35"/>
  <c r="AY250" i="39"/>
  <c r="AW71" i="42" s="1"/>
  <c r="AW147" i="35"/>
  <c r="AW177" i="35" s="1"/>
  <c r="AZ110" i="39"/>
  <c r="AZ110" i="35"/>
  <c r="AZ229" i="39"/>
  <c r="AZ229" i="35"/>
  <c r="AZ119" i="39"/>
  <c r="AZ119" i="35"/>
  <c r="AZ130" i="39"/>
  <c r="AZ130" i="35"/>
  <c r="AZ132" i="39"/>
  <c r="AZ132" i="35"/>
  <c r="AW166" i="35"/>
  <c r="AW196" i="35" s="1"/>
  <c r="AW152" i="35"/>
  <c r="AW182" i="35" s="1"/>
  <c r="AW141" i="35"/>
  <c r="AW171" i="35" s="1"/>
  <c r="AW146" i="35"/>
  <c r="AW176" i="35" s="1"/>
  <c r="AW154" i="35"/>
  <c r="AW184" i="35" s="1"/>
  <c r="AV200" i="39"/>
  <c r="AW166" i="39"/>
  <c r="AW196" i="39" s="1"/>
  <c r="AW142" i="39"/>
  <c r="AW172" i="39" s="1"/>
  <c r="AW242" i="39"/>
  <c r="AX240" i="39"/>
  <c r="AV15" i="42" s="1"/>
  <c r="AV16" i="42" s="1"/>
  <c r="AW244" i="39"/>
  <c r="AU18" i="42" s="1"/>
  <c r="AV90" i="38"/>
  <c r="AW149" i="39"/>
  <c r="AW179" i="39" s="1"/>
  <c r="AT25" i="42"/>
  <c r="AV246" i="39"/>
  <c r="AV435" i="39"/>
  <c r="AV436" i="39" s="1"/>
  <c r="AW151" i="39"/>
  <c r="AW181" i="39" s="1"/>
  <c r="AW159" i="39"/>
  <c r="AW189" i="39" s="1"/>
  <c r="AT354" i="39"/>
  <c r="AT333" i="39" s="1"/>
  <c r="AT354" i="35"/>
  <c r="AT333" i="35" s="1"/>
  <c r="AR12" i="38"/>
  <c r="AY14" i="43"/>
  <c r="AY15" i="43" s="1"/>
  <c r="AX103" i="39"/>
  <c r="AX154" i="39" s="1"/>
  <c r="AX184" i="39" s="1"/>
  <c r="AW165" i="39"/>
  <c r="AW195" i="39" s="1"/>
  <c r="AW158" i="39"/>
  <c r="AW188" i="39" s="1"/>
  <c r="AW141" i="39"/>
  <c r="AW171" i="39" s="1"/>
  <c r="AS25" i="42"/>
  <c r="AS19" i="42"/>
  <c r="AS12" i="42" s="1"/>
  <c r="AW244" i="35"/>
  <c r="AU18" i="38" s="1"/>
  <c r="AW242" i="35"/>
  <c r="AX240" i="35"/>
  <c r="AV15" i="38" s="1"/>
  <c r="AV16" i="38" s="1"/>
  <c r="AS19" i="38"/>
  <c r="AV108" i="9"/>
  <c r="AW154" i="39"/>
  <c r="AW184" i="39" s="1"/>
  <c r="AW140" i="39"/>
  <c r="AW170" i="39" s="1"/>
  <c r="AW161" i="39"/>
  <c r="AW191" i="39" s="1"/>
  <c r="AU444" i="39"/>
  <c r="AU447" i="39"/>
  <c r="AU445" i="39"/>
  <c r="AU448" i="39"/>
  <c r="AV90" i="42"/>
  <c r="AW160" i="39"/>
  <c r="AW190" i="39" s="1"/>
  <c r="AJ95" i="38"/>
  <c r="AJ97" i="38" s="1"/>
  <c r="AJ62" i="37" s="1"/>
  <c r="AW146" i="39"/>
  <c r="AW176" i="39" s="1"/>
  <c r="AW162" i="39"/>
  <c r="AW192" i="39" s="1"/>
  <c r="AY14" i="44"/>
  <c r="AY15" i="44" s="1"/>
  <c r="AX103" i="35"/>
  <c r="AX160" i="35" s="1"/>
  <c r="AX190" i="35" s="1"/>
  <c r="AW147" i="39"/>
  <c r="AW177" i="39" s="1"/>
  <c r="AW167" i="39"/>
  <c r="AW197" i="39" s="1"/>
  <c r="AW155" i="39"/>
  <c r="AW185" i="39" s="1"/>
  <c r="AV9" i="38"/>
  <c r="AV9" i="42"/>
  <c r="AV270" i="35"/>
  <c r="AT26" i="38" s="1"/>
  <c r="AV269" i="35"/>
  <c r="AT24" i="38" s="1"/>
  <c r="AV280" i="35"/>
  <c r="AT33" i="38" s="1"/>
  <c r="AV281" i="35"/>
  <c r="AT37" i="38" s="1"/>
  <c r="AW22" i="43"/>
  <c r="AW18" i="43"/>
  <c r="AW19" i="43"/>
  <c r="AW21" i="43"/>
  <c r="AW23" i="43"/>
  <c r="AW20" i="43"/>
  <c r="AW25" i="43"/>
  <c r="AW24" i="43"/>
  <c r="AV280" i="39"/>
  <c r="AT33" i="42" s="1"/>
  <c r="AV270" i="39"/>
  <c r="AT26" i="42" s="1"/>
  <c r="AV281" i="39"/>
  <c r="AT37" i="42" s="1"/>
  <c r="AV269" i="39"/>
  <c r="AT24" i="42" s="1"/>
  <c r="AW25" i="44"/>
  <c r="AW19" i="44"/>
  <c r="AW23" i="44"/>
  <c r="AW21" i="44"/>
  <c r="AW22" i="44"/>
  <c r="AW24" i="44"/>
  <c r="AW18" i="44"/>
  <c r="AW20" i="44"/>
  <c r="BA223" i="35"/>
  <c r="BA223" i="39"/>
  <c r="AV319" i="35"/>
  <c r="AV318" i="35"/>
  <c r="AV320" i="35"/>
  <c r="AV319" i="39"/>
  <c r="AV318" i="39"/>
  <c r="AV320" i="39"/>
  <c r="AW266" i="39"/>
  <c r="AW266" i="35"/>
  <c r="AW314" i="39"/>
  <c r="AW314" i="35"/>
  <c r="BB142" i="10"/>
  <c r="BB136" i="10"/>
  <c r="BB143" i="10"/>
  <c r="BB154" i="10"/>
  <c r="BB158" i="10"/>
  <c r="BB162" i="10"/>
  <c r="BA292" i="10"/>
  <c r="AX89" i="9" s="1"/>
  <c r="BB266" i="10"/>
  <c r="BB147" i="10"/>
  <c r="BB150" i="10"/>
  <c r="BB137" i="10"/>
  <c r="BB156" i="10"/>
  <c r="BB144" i="10"/>
  <c r="BB148" i="10"/>
  <c r="BB161" i="10"/>
  <c r="BB146" i="10"/>
  <c r="BN155" i="10"/>
  <c r="BB139" i="10"/>
  <c r="BC276" i="10"/>
  <c r="BB135" i="10"/>
  <c r="BA231" i="10"/>
  <c r="BB160" i="10"/>
  <c r="BB140" i="10"/>
  <c r="BB157" i="10"/>
  <c r="BB141" i="10"/>
  <c r="BB151" i="10"/>
  <c r="BB149" i="10"/>
  <c r="BB153" i="10"/>
  <c r="BB268" i="10"/>
  <c r="BA293" i="10"/>
  <c r="AX90" i="9" s="1"/>
  <c r="Y115" i="9"/>
  <c r="Y66" i="3" s="1"/>
  <c r="BI83" i="10"/>
  <c r="BI84" i="10"/>
  <c r="BH77" i="10"/>
  <c r="AW18" i="6"/>
  <c r="AW25" i="6"/>
  <c r="AZ15" i="1"/>
  <c r="AW23" i="6"/>
  <c r="AW24" i="6"/>
  <c r="AW19" i="6"/>
  <c r="AX15" i="6"/>
  <c r="AX22" i="6" s="1"/>
  <c r="AW20" i="6"/>
  <c r="AW22" i="6"/>
  <c r="AW20" i="1"/>
  <c r="Z414" i="10"/>
  <c r="AV58" i="3"/>
  <c r="AV62" i="3" s="1"/>
  <c r="AU179" i="3"/>
  <c r="AU183" i="3" s="1"/>
  <c r="AU111" i="3"/>
  <c r="AU115" i="3" s="1"/>
  <c r="AU145" i="3"/>
  <c r="AU150" i="3" s="1"/>
  <c r="BH68" i="10"/>
  <c r="BF99" i="10"/>
  <c r="BG58" i="10"/>
  <c r="BG90" i="10"/>
  <c r="BG98" i="10"/>
  <c r="BB310" i="10"/>
  <c r="AY15" i="9" s="1"/>
  <c r="BG100" i="10"/>
  <c r="BG92" i="10"/>
  <c r="BH88" i="10"/>
  <c r="BH89" i="10"/>
  <c r="BJ116" i="10" s="1"/>
  <c r="BG55" i="10"/>
  <c r="AZ381" i="10"/>
  <c r="AZ382" i="10"/>
  <c r="AZ296" i="10"/>
  <c r="AZ472" i="10" s="1"/>
  <c r="AW88" i="9"/>
  <c r="AW92" i="9" s="1"/>
  <c r="BG57" i="10"/>
  <c r="BH53" i="10"/>
  <c r="BH54" i="10"/>
  <c r="BH91" i="10"/>
  <c r="BJ117" i="10" s="1"/>
  <c r="BI66" i="10"/>
  <c r="BI68" i="10" s="1"/>
  <c r="AY383" i="10"/>
  <c r="BJ64" i="10"/>
  <c r="BJ63" i="10"/>
  <c r="BK62" i="10"/>
  <c r="BH56" i="10"/>
  <c r="BA291" i="10"/>
  <c r="BB265" i="10"/>
  <c r="BA272" i="10"/>
  <c r="BA470" i="10" s="1"/>
  <c r="BA481" i="10" s="1"/>
  <c r="BI76" i="10"/>
  <c r="BI78" i="10" s="1"/>
  <c r="BG97" i="10"/>
  <c r="BD473" i="10" s="1"/>
  <c r="BJ82" i="10"/>
  <c r="BJ47" i="10"/>
  <c r="BI49" i="10"/>
  <c r="BJ51" i="10" s="1"/>
  <c r="BI48" i="10"/>
  <c r="BJ50" i="10" s="1"/>
  <c r="BK72" i="10"/>
  <c r="BJ74" i="10"/>
  <c r="BJ73" i="10"/>
  <c r="BB269" i="10"/>
  <c r="BA294" i="10"/>
  <c r="AX91" i="9" s="1"/>
  <c r="BF101" i="10"/>
  <c r="AW96" i="10"/>
  <c r="AX45" i="10"/>
  <c r="AV11" i="9"/>
  <c r="AX30" i="1"/>
  <c r="AW36" i="1"/>
  <c r="AW24" i="1" s="1"/>
  <c r="AY280" i="10"/>
  <c r="AZ23" i="3"/>
  <c r="AY24" i="3"/>
  <c r="BA14" i="6"/>
  <c r="AW34" i="1"/>
  <c r="AW22" i="1" s="1"/>
  <c r="AX28" i="1"/>
  <c r="AV35" i="1"/>
  <c r="AV23" i="1" s="1"/>
  <c r="AW29" i="1"/>
  <c r="BA355" i="10"/>
  <c r="AZ279" i="10"/>
  <c r="AX356" i="10"/>
  <c r="AW360" i="10"/>
  <c r="AW362" i="10"/>
  <c r="AW361" i="10"/>
  <c r="BB254" i="10"/>
  <c r="BA255" i="10"/>
  <c r="AY31" i="1"/>
  <c r="AX37" i="1"/>
  <c r="AX25" i="1" s="1"/>
  <c r="AX10" i="9"/>
  <c r="AW27" i="1"/>
  <c r="AV33" i="1"/>
  <c r="AV21" i="1" s="1"/>
  <c r="AY426" i="10" s="1"/>
  <c r="O68" i="2"/>
  <c r="AV435" i="35" l="1"/>
  <c r="AV436" i="35" s="1"/>
  <c r="AW36" i="3"/>
  <c r="AW38" i="3" s="1"/>
  <c r="AS16" i="2"/>
  <c r="AS77" i="9" s="1"/>
  <c r="AW452" i="10"/>
  <c r="AV246" i="35"/>
  <c r="AS63" i="9"/>
  <c r="AS66" i="9" s="1"/>
  <c r="AS68" i="9" s="1"/>
  <c r="AW457" i="10"/>
  <c r="AT65" i="9" s="1"/>
  <c r="AU444" i="35"/>
  <c r="AX452" i="10"/>
  <c r="AT61" i="9"/>
  <c r="AU62" i="9"/>
  <c r="AT60" i="9"/>
  <c r="AU58" i="9"/>
  <c r="AU56" i="9"/>
  <c r="AU57" i="9"/>
  <c r="AU59" i="9"/>
  <c r="AU445" i="35"/>
  <c r="BA425" i="10"/>
  <c r="AU447" i="35"/>
  <c r="AV486" i="10"/>
  <c r="AT44" i="9"/>
  <c r="AT48" i="9" s="1"/>
  <c r="AU41" i="9"/>
  <c r="AU40" i="9"/>
  <c r="AY281" i="10"/>
  <c r="AW39" i="9"/>
  <c r="AX282" i="10"/>
  <c r="BB197" i="37"/>
  <c r="AQ221" i="3"/>
  <c r="BB198" i="37"/>
  <c r="AS50" i="9"/>
  <c r="AV396" i="10"/>
  <c r="AV375" i="10" s="1"/>
  <c r="AT202" i="3"/>
  <c r="AT203" i="3"/>
  <c r="AT201" i="3"/>
  <c r="AU200" i="3" s="1"/>
  <c r="BB196" i="41"/>
  <c r="H183" i="41" s="1"/>
  <c r="H185" i="41" s="1"/>
  <c r="BB195" i="41"/>
  <c r="BB194" i="41"/>
  <c r="AQ219" i="3"/>
  <c r="AR218" i="3" s="1"/>
  <c r="AS237" i="3"/>
  <c r="AT236" i="3" s="1"/>
  <c r="AS238" i="3"/>
  <c r="AS239" i="3"/>
  <c r="AE374" i="39"/>
  <c r="AE375" i="39"/>
  <c r="AE373" i="39"/>
  <c r="AF372" i="39" s="1"/>
  <c r="O204" i="2"/>
  <c r="O136" i="2"/>
  <c r="H56" i="5"/>
  <c r="F56" i="5"/>
  <c r="I205" i="2"/>
  <c r="F137" i="2"/>
  <c r="D205" i="2"/>
  <c r="N137" i="2"/>
  <c r="I70" i="2"/>
  <c r="F205" i="2"/>
  <c r="D137" i="2"/>
  <c r="D70" i="2"/>
  <c r="N205" i="2"/>
  <c r="N70" i="2"/>
  <c r="I137" i="2"/>
  <c r="L137" i="2"/>
  <c r="L70" i="2"/>
  <c r="G205" i="2"/>
  <c r="M137" i="2"/>
  <c r="K137" i="2"/>
  <c r="H205" i="2"/>
  <c r="L205" i="2"/>
  <c r="J137" i="2"/>
  <c r="J70" i="2"/>
  <c r="H70" i="2"/>
  <c r="M205" i="2"/>
  <c r="K70" i="2"/>
  <c r="G137" i="2"/>
  <c r="F70" i="2"/>
  <c r="E70" i="2"/>
  <c r="J205" i="2"/>
  <c r="G70" i="2"/>
  <c r="K205" i="2"/>
  <c r="M70" i="2"/>
  <c r="E205" i="2"/>
  <c r="E137" i="2"/>
  <c r="H137" i="2"/>
  <c r="D55" i="5"/>
  <c r="AK153" i="37"/>
  <c r="AK119" i="37"/>
  <c r="AK85" i="37"/>
  <c r="BA474" i="10"/>
  <c r="AK85" i="41"/>
  <c r="AK151" i="41"/>
  <c r="AK118" i="41"/>
  <c r="AK123" i="3"/>
  <c r="AK157" i="3"/>
  <c r="AK89" i="3"/>
  <c r="BB469" i="10"/>
  <c r="BB474" i="10" s="1"/>
  <c r="BA468" i="10"/>
  <c r="BD479" i="10"/>
  <c r="AU46" i="9"/>
  <c r="AU18" i="9" s="1"/>
  <c r="AX476" i="10"/>
  <c r="AY32" i="41"/>
  <c r="AY34" i="41" s="1"/>
  <c r="AY20" i="41"/>
  <c r="AZ19" i="41"/>
  <c r="AX161" i="35"/>
  <c r="AX191" i="35" s="1"/>
  <c r="BB236" i="35"/>
  <c r="BB236" i="39"/>
  <c r="BC39" i="35"/>
  <c r="BB90" i="35"/>
  <c r="AZ19" i="37"/>
  <c r="AZ32" i="37" s="1"/>
  <c r="AZ34" i="37" s="1"/>
  <c r="AY20" i="37"/>
  <c r="BB90" i="39"/>
  <c r="BC39" i="39"/>
  <c r="AX107" i="41"/>
  <c r="AX111" i="41" s="1"/>
  <c r="AY54" i="41"/>
  <c r="AX173" i="41"/>
  <c r="AX177" i="41" s="1"/>
  <c r="AX140" i="41"/>
  <c r="AX145" i="41" s="1"/>
  <c r="AX58" i="41"/>
  <c r="AX107" i="37"/>
  <c r="AX111" i="37" s="1"/>
  <c r="AX175" i="37"/>
  <c r="AX179" i="37" s="1"/>
  <c r="AY54" i="37"/>
  <c r="AX58" i="37"/>
  <c r="AX141" i="37"/>
  <c r="AX146" i="37" s="1"/>
  <c r="AX149" i="35"/>
  <c r="AX179" i="35" s="1"/>
  <c r="AW486" i="10"/>
  <c r="AX155" i="35"/>
  <c r="AX185" i="35" s="1"/>
  <c r="AZ250" i="35"/>
  <c r="AX71" i="38" s="1"/>
  <c r="AX147" i="39"/>
  <c r="AX177" i="39" s="1"/>
  <c r="AX148" i="39"/>
  <c r="AX178" i="39" s="1"/>
  <c r="AW200" i="35"/>
  <c r="AX167" i="39"/>
  <c r="AX197" i="39" s="1"/>
  <c r="AX158" i="39"/>
  <c r="AX188" i="39" s="1"/>
  <c r="BA230" i="39"/>
  <c r="BA230" i="35"/>
  <c r="BC270" i="10"/>
  <c r="AX158" i="35"/>
  <c r="AX188" i="35" s="1"/>
  <c r="AZ252" i="35"/>
  <c r="AX73" i="38" s="1"/>
  <c r="BA130" i="35"/>
  <c r="BA130" i="39"/>
  <c r="BA118" i="39"/>
  <c r="BA118" i="35"/>
  <c r="BA132" i="39"/>
  <c r="BA132" i="35"/>
  <c r="AX156" i="35"/>
  <c r="AX186" i="35" s="1"/>
  <c r="AX146" i="35"/>
  <c r="AX176" i="35" s="1"/>
  <c r="AX142" i="35"/>
  <c r="AX172" i="35" s="1"/>
  <c r="BC267" i="10"/>
  <c r="BA227" i="39"/>
  <c r="BA227" i="35"/>
  <c r="AZ201" i="35"/>
  <c r="AZ252" i="39"/>
  <c r="AX73" i="42" s="1"/>
  <c r="AX431" i="39"/>
  <c r="AX429" i="39"/>
  <c r="AX427" i="39" s="1"/>
  <c r="AX341" i="39"/>
  <c r="BA117" i="39"/>
  <c r="BA117" i="35"/>
  <c r="BA228" i="39"/>
  <c r="BA228" i="35"/>
  <c r="BA128" i="39"/>
  <c r="BA128" i="35"/>
  <c r="AX163" i="35"/>
  <c r="AX193" i="35" s="1"/>
  <c r="AX165" i="35"/>
  <c r="AX195" i="35" s="1"/>
  <c r="AX153" i="35"/>
  <c r="AX183" i="35" s="1"/>
  <c r="AY339" i="35"/>
  <c r="AY254" i="35"/>
  <c r="AW70" i="38"/>
  <c r="AW74" i="38" s="1"/>
  <c r="AY340" i="35"/>
  <c r="AY339" i="39"/>
  <c r="AY340" i="39"/>
  <c r="AY254" i="39"/>
  <c r="AW70" i="42"/>
  <c r="AW74" i="42" s="1"/>
  <c r="AZ251" i="35"/>
  <c r="AX72" i="38" s="1"/>
  <c r="AX429" i="35"/>
  <c r="AX427" i="35" s="1"/>
  <c r="AX341" i="35"/>
  <c r="AX431" i="35"/>
  <c r="AY286" i="10"/>
  <c r="AY477" i="10" s="1"/>
  <c r="AV42" i="9"/>
  <c r="BA116" i="39"/>
  <c r="BA116" i="35"/>
  <c r="AX159" i="35"/>
  <c r="AX189" i="35" s="1"/>
  <c r="AX140" i="35"/>
  <c r="AX170" i="35" s="1"/>
  <c r="AZ249" i="39"/>
  <c r="AZ428" i="39"/>
  <c r="AZ433" i="39" s="1"/>
  <c r="AZ232" i="39"/>
  <c r="AZ239" i="39" s="1"/>
  <c r="AX14" i="42" s="1"/>
  <c r="BA110" i="39"/>
  <c r="BA110" i="35"/>
  <c r="AX154" i="35"/>
  <c r="AX184" i="35" s="1"/>
  <c r="AZ201" i="39"/>
  <c r="BA123" i="39"/>
  <c r="BA123" i="35"/>
  <c r="BA105" i="39"/>
  <c r="BA105" i="35"/>
  <c r="BA126" i="39"/>
  <c r="BA126" i="35"/>
  <c r="BA124" i="39"/>
  <c r="BA124" i="35"/>
  <c r="AX141" i="35"/>
  <c r="AX171" i="35" s="1"/>
  <c r="AX166" i="35"/>
  <c r="AX196" i="35" s="1"/>
  <c r="AX152" i="35"/>
  <c r="AX182" i="35" s="1"/>
  <c r="AZ251" i="39"/>
  <c r="AX72" i="42" s="1"/>
  <c r="BM125" i="39"/>
  <c r="BM125" i="35"/>
  <c r="BA226" i="39"/>
  <c r="BA226" i="35"/>
  <c r="BA131" i="39"/>
  <c r="BA131" i="35"/>
  <c r="BA229" i="39"/>
  <c r="BA229" i="35"/>
  <c r="BA114" i="39"/>
  <c r="BA114" i="35"/>
  <c r="BA119" i="39"/>
  <c r="BA119" i="35"/>
  <c r="BA107" i="39"/>
  <c r="BA107" i="35"/>
  <c r="BA113" i="39"/>
  <c r="BA113" i="35"/>
  <c r="AX145" i="35"/>
  <c r="AX175" i="35" s="1"/>
  <c r="AX151" i="35"/>
  <c r="AX181" i="35" s="1"/>
  <c r="AX162" i="35"/>
  <c r="AX192" i="35" s="1"/>
  <c r="BA111" i="39"/>
  <c r="BA111" i="35"/>
  <c r="BA112" i="39"/>
  <c r="BA112" i="35"/>
  <c r="BA127" i="39"/>
  <c r="BA127" i="35"/>
  <c r="AX148" i="35"/>
  <c r="AX178" i="35" s="1"/>
  <c r="AX147" i="35"/>
  <c r="AX177" i="35" s="1"/>
  <c r="AZ249" i="35"/>
  <c r="AZ428" i="35"/>
  <c r="AZ433" i="35" s="1"/>
  <c r="AZ232" i="35"/>
  <c r="AZ239" i="35" s="1"/>
  <c r="AX14" i="38" s="1"/>
  <c r="AZ250" i="39"/>
  <c r="AX71" i="42" s="1"/>
  <c r="BA225" i="39"/>
  <c r="BA225" i="35"/>
  <c r="BA121" i="39"/>
  <c r="BA121" i="35"/>
  <c r="BA109" i="39"/>
  <c r="BA109" i="35"/>
  <c r="BA120" i="39"/>
  <c r="BA120" i="35"/>
  <c r="BA106" i="39"/>
  <c r="BA106" i="35"/>
  <c r="AX144" i="35"/>
  <c r="AX174" i="35" s="1"/>
  <c r="AX167" i="35"/>
  <c r="AX197" i="35" s="1"/>
  <c r="BC271" i="10"/>
  <c r="BA231" i="39"/>
  <c r="BA231" i="35"/>
  <c r="AX140" i="39"/>
  <c r="AX170" i="39" s="1"/>
  <c r="AW246" i="35"/>
  <c r="AW445" i="35" s="1"/>
  <c r="AX166" i="39"/>
  <c r="AX196" i="39" s="1"/>
  <c r="AX165" i="39"/>
  <c r="AX195" i="39" s="1"/>
  <c r="AW200" i="39"/>
  <c r="AX163" i="39"/>
  <c r="AX193" i="39" s="1"/>
  <c r="AX162" i="39"/>
  <c r="AX192" i="39" s="1"/>
  <c r="AX144" i="39"/>
  <c r="AX174" i="39" s="1"/>
  <c r="AX149" i="39"/>
  <c r="AX179" i="39" s="1"/>
  <c r="AX156" i="39"/>
  <c r="AX186" i="39" s="1"/>
  <c r="AJ374" i="35"/>
  <c r="AK96" i="38" s="1"/>
  <c r="AJ375" i="35"/>
  <c r="AW90" i="42"/>
  <c r="AX153" i="39"/>
  <c r="AX183" i="39" s="1"/>
  <c r="AV447" i="39"/>
  <c r="AV448" i="39"/>
  <c r="AV444" i="39"/>
  <c r="AV445" i="39"/>
  <c r="AY103" i="35"/>
  <c r="AY146" i="35" s="1"/>
  <c r="AY176" i="35" s="1"/>
  <c r="AX155" i="39"/>
  <c r="AX185" i="39" s="1"/>
  <c r="AX161" i="39"/>
  <c r="AX191" i="39" s="1"/>
  <c r="AX160" i="39"/>
  <c r="AX190" i="39" s="1"/>
  <c r="AV448" i="35"/>
  <c r="AV444" i="35"/>
  <c r="AV445" i="35"/>
  <c r="AV447" i="35"/>
  <c r="AU354" i="39"/>
  <c r="AU333" i="39" s="1"/>
  <c r="AU354" i="35"/>
  <c r="AU333" i="35" s="1"/>
  <c r="AS12" i="38"/>
  <c r="AZ14" i="43"/>
  <c r="AZ15" i="43" s="1"/>
  <c r="AX152" i="39"/>
  <c r="AX182" i="39" s="1"/>
  <c r="AX142" i="39"/>
  <c r="AX172" i="39" s="1"/>
  <c r="AW435" i="35"/>
  <c r="AW436" i="35" s="1"/>
  <c r="AU25" i="38"/>
  <c r="AW90" i="38"/>
  <c r="AX145" i="39"/>
  <c r="AX175" i="39" s="1"/>
  <c r="AX146" i="39"/>
  <c r="AX176" i="39" s="1"/>
  <c r="AX159" i="39"/>
  <c r="AX189" i="39" s="1"/>
  <c r="AT19" i="42"/>
  <c r="AT12" i="42" s="1"/>
  <c r="AW435" i="39"/>
  <c r="AW436" i="39" s="1"/>
  <c r="AW246" i="39"/>
  <c r="AX242" i="35"/>
  <c r="AX244" i="35"/>
  <c r="AV18" i="38" s="1"/>
  <c r="AY240" i="35"/>
  <c r="AW15" i="38" s="1"/>
  <c r="AW16" i="38" s="1"/>
  <c r="AX242" i="39"/>
  <c r="AX244" i="39"/>
  <c r="AV18" i="42" s="1"/>
  <c r="AY240" i="39"/>
  <c r="AW15" i="42" s="1"/>
  <c r="AW16" i="42" s="1"/>
  <c r="AY103" i="39"/>
  <c r="AY166" i="39" s="1"/>
  <c r="AY196" i="39" s="1"/>
  <c r="AX151" i="39"/>
  <c r="AX181" i="39" s="1"/>
  <c r="AX141" i="39"/>
  <c r="AX171" i="39" s="1"/>
  <c r="AZ14" i="44"/>
  <c r="AZ15" i="44" s="1"/>
  <c r="AT19" i="38"/>
  <c r="AW9" i="38"/>
  <c r="AW9" i="42"/>
  <c r="AW318" i="39"/>
  <c r="AW319" i="39"/>
  <c r="AW320" i="39"/>
  <c r="AX20" i="44"/>
  <c r="AX24" i="44"/>
  <c r="AX22" i="44"/>
  <c r="AX23" i="44"/>
  <c r="AX21" i="44"/>
  <c r="AX18" i="44"/>
  <c r="AX19" i="44"/>
  <c r="AX25" i="44"/>
  <c r="AX266" i="39"/>
  <c r="AX266" i="35"/>
  <c r="AX314" i="39"/>
  <c r="AX314" i="35"/>
  <c r="BB223" i="35"/>
  <c r="BB223" i="39"/>
  <c r="AW269" i="35"/>
  <c r="AU24" i="38" s="1"/>
  <c r="AW281" i="35"/>
  <c r="AU37" i="38" s="1"/>
  <c r="AW270" i="35"/>
  <c r="AU26" i="38" s="1"/>
  <c r="AW280" i="35"/>
  <c r="AU33" i="38" s="1"/>
  <c r="AX22" i="43"/>
  <c r="AX25" i="43"/>
  <c r="AX23" i="43"/>
  <c r="AX24" i="43"/>
  <c r="AX18" i="43"/>
  <c r="AX19" i="43"/>
  <c r="AX20" i="43"/>
  <c r="AX21" i="43"/>
  <c r="AW319" i="35"/>
  <c r="AW318" i="35"/>
  <c r="AW320" i="35"/>
  <c r="AW280" i="39"/>
  <c r="AU33" i="42" s="1"/>
  <c r="AW281" i="39"/>
  <c r="AU37" i="42" s="1"/>
  <c r="AW270" i="39"/>
  <c r="AU26" i="42" s="1"/>
  <c r="AW269" i="39"/>
  <c r="AU24" i="42" s="1"/>
  <c r="BC160" i="10"/>
  <c r="BC144" i="10"/>
  <c r="BC154" i="10"/>
  <c r="BB293" i="10"/>
  <c r="AY90" i="9" s="1"/>
  <c r="BC268" i="10"/>
  <c r="BC149" i="10"/>
  <c r="BC139" i="10"/>
  <c r="BC142" i="10"/>
  <c r="BC157" i="10"/>
  <c r="BC137" i="10"/>
  <c r="BC146" i="10"/>
  <c r="BC156" i="10"/>
  <c r="BC143" i="10"/>
  <c r="BC153" i="10"/>
  <c r="BC151" i="10"/>
  <c r="BC135" i="10"/>
  <c r="BB231" i="10"/>
  <c r="BC161" i="10"/>
  <c r="BC162" i="10"/>
  <c r="BD276" i="10"/>
  <c r="BC266" i="10"/>
  <c r="BB292" i="10"/>
  <c r="AY89" i="9" s="1"/>
  <c r="BC140" i="10"/>
  <c r="BC136" i="10"/>
  <c r="BC141" i="10"/>
  <c r="BO155" i="10"/>
  <c r="BC148" i="10"/>
  <c r="BC150" i="10"/>
  <c r="BC158" i="10"/>
  <c r="BJ83" i="10"/>
  <c r="BJ84" i="10"/>
  <c r="AX18" i="6"/>
  <c r="BA15" i="1"/>
  <c r="AX21" i="6"/>
  <c r="AX24" i="6"/>
  <c r="AX19" i="6"/>
  <c r="AX20" i="6"/>
  <c r="AX23" i="6"/>
  <c r="AX25" i="6"/>
  <c r="BI77" i="10"/>
  <c r="AY15" i="6"/>
  <c r="AY25" i="6" s="1"/>
  <c r="AX20" i="1"/>
  <c r="AX108" i="9" s="1"/>
  <c r="AW108" i="9"/>
  <c r="BA23" i="3"/>
  <c r="Z417" i="10"/>
  <c r="Z416" i="10"/>
  <c r="AW58" i="3"/>
  <c r="AW62" i="3" s="1"/>
  <c r="AV179" i="3"/>
  <c r="AV183" i="3" s="1"/>
  <c r="AV111" i="3"/>
  <c r="AV115" i="3" s="1"/>
  <c r="AV145" i="3"/>
  <c r="AV150" i="3" s="1"/>
  <c r="BI67" i="10"/>
  <c r="BH97" i="10"/>
  <c r="BE473" i="10" s="1"/>
  <c r="BI53" i="10"/>
  <c r="BI54" i="10"/>
  <c r="BJ48" i="10"/>
  <c r="BK50" i="10" s="1"/>
  <c r="BJ49" i="10"/>
  <c r="BK51" i="10" s="1"/>
  <c r="BK47" i="10"/>
  <c r="BG101" i="10"/>
  <c r="BA382" i="10"/>
  <c r="BA381" i="10"/>
  <c r="BA296" i="10"/>
  <c r="BA472" i="10" s="1"/>
  <c r="AX88" i="9"/>
  <c r="AX92" i="9" s="1"/>
  <c r="BC310" i="10"/>
  <c r="AZ15" i="9" s="1"/>
  <c r="BC269" i="10"/>
  <c r="BB294" i="10"/>
  <c r="AY91" i="9" s="1"/>
  <c r="BK82" i="10"/>
  <c r="BH58" i="10"/>
  <c r="BK73" i="10"/>
  <c r="BK74" i="10"/>
  <c r="BL72" i="10"/>
  <c r="BK63" i="10"/>
  <c r="BL62" i="10"/>
  <c r="BK64" i="10"/>
  <c r="BJ76" i="10"/>
  <c r="BJ77" i="10" s="1"/>
  <c r="BI91" i="10"/>
  <c r="BK117" i="10" s="1"/>
  <c r="BH57" i="10"/>
  <c r="BH55" i="10"/>
  <c r="BH93" i="10"/>
  <c r="BG99" i="10"/>
  <c r="BH100" i="10"/>
  <c r="BH92" i="10"/>
  <c r="BI56" i="10"/>
  <c r="BJ66" i="10"/>
  <c r="BJ68" i="10" s="1"/>
  <c r="BB272" i="10"/>
  <c r="BB470" i="10" s="1"/>
  <c r="BB481" i="10" s="1"/>
  <c r="BC265" i="10"/>
  <c r="BB291" i="10"/>
  <c r="BI88" i="10"/>
  <c r="BI93" i="10" s="1"/>
  <c r="BI89" i="10"/>
  <c r="BK116" i="10" s="1"/>
  <c r="AZ383" i="10"/>
  <c r="BH90" i="10"/>
  <c r="BH98" i="10"/>
  <c r="AW11" i="9"/>
  <c r="AY45" i="10"/>
  <c r="AX96" i="10"/>
  <c r="AX360" i="10"/>
  <c r="AX362" i="10"/>
  <c r="AX361" i="10"/>
  <c r="AY10" i="9"/>
  <c r="AY28" i="1"/>
  <c r="AX34" i="1"/>
  <c r="AX22" i="1" s="1"/>
  <c r="AZ24" i="3"/>
  <c r="AX27" i="1"/>
  <c r="AW33" i="1"/>
  <c r="AW21" i="1" s="1"/>
  <c r="AZ426" i="10" s="1"/>
  <c r="BC254" i="10"/>
  <c r="BB255" i="10"/>
  <c r="AX29" i="1"/>
  <c r="AW35" i="1"/>
  <c r="AW23" i="1" s="1"/>
  <c r="AX36" i="1"/>
  <c r="AX24" i="1" s="1"/>
  <c r="AY30" i="1"/>
  <c r="AZ31" i="1"/>
  <c r="AY37" i="1"/>
  <c r="AY25" i="1" s="1"/>
  <c r="BA279" i="10"/>
  <c r="AZ280" i="10"/>
  <c r="AW42" i="9" s="1"/>
  <c r="BB355" i="10"/>
  <c r="BB14" i="6"/>
  <c r="O69" i="2"/>
  <c r="AY356" i="10"/>
  <c r="D101" i="9" l="1"/>
  <c r="AT16" i="2"/>
  <c r="AT77" i="9" s="1"/>
  <c r="AT63" i="9"/>
  <c r="AT66" i="9" s="1"/>
  <c r="AT68" i="9" s="1"/>
  <c r="AX457" i="10"/>
  <c r="AU65" i="9" s="1"/>
  <c r="AV57" i="9"/>
  <c r="AV59" i="9"/>
  <c r="AU60" i="9"/>
  <c r="AV56" i="9"/>
  <c r="AU61" i="9"/>
  <c r="AV62" i="9"/>
  <c r="AV58" i="9"/>
  <c r="BB425" i="10"/>
  <c r="AU44" i="9"/>
  <c r="AU48" i="9" s="1"/>
  <c r="AY282" i="10"/>
  <c r="AY284" i="10" s="1"/>
  <c r="AY288" i="10" s="1"/>
  <c r="AY483" i="10" s="1"/>
  <c r="AX39" i="9"/>
  <c r="AV40" i="9"/>
  <c r="AV41" i="9"/>
  <c r="AZ281" i="10"/>
  <c r="AX284" i="10"/>
  <c r="AX288" i="10" s="1"/>
  <c r="AX486" i="10" s="1"/>
  <c r="AT50" i="9"/>
  <c r="AW396" i="10"/>
  <c r="AW375" i="10" s="1"/>
  <c r="AU203" i="3"/>
  <c r="AU202" i="3"/>
  <c r="AU201" i="3" s="1"/>
  <c r="AV200" i="3" s="1"/>
  <c r="AT239" i="3"/>
  <c r="AT238" i="3"/>
  <c r="AR220" i="3"/>
  <c r="AR221" i="3"/>
  <c r="AR219" i="3" s="1"/>
  <c r="AS218" i="3" s="1"/>
  <c r="AJ373" i="35"/>
  <c r="AK372" i="35" s="1"/>
  <c r="AF375" i="39"/>
  <c r="AF374" i="39"/>
  <c r="AF95" i="42"/>
  <c r="AF97" i="42" s="1"/>
  <c r="AF62" i="41" s="1"/>
  <c r="AG95" i="42"/>
  <c r="F57" i="5"/>
  <c r="H57" i="5"/>
  <c r="O205" i="2"/>
  <c r="O137" i="2"/>
  <c r="D206" i="2"/>
  <c r="N138" i="2"/>
  <c r="I71" i="2"/>
  <c r="I206" i="2"/>
  <c r="F138" i="2"/>
  <c r="N71" i="2"/>
  <c r="D71" i="2"/>
  <c r="D138" i="2"/>
  <c r="F206" i="2"/>
  <c r="I138" i="2"/>
  <c r="N206" i="2"/>
  <c r="M206" i="2"/>
  <c r="H71" i="2"/>
  <c r="G71" i="2"/>
  <c r="G206" i="2"/>
  <c r="K71" i="2"/>
  <c r="G138" i="2"/>
  <c r="H206" i="2"/>
  <c r="K206" i="2"/>
  <c r="M138" i="2"/>
  <c r="F71" i="2"/>
  <c r="E206" i="2"/>
  <c r="E71" i="2"/>
  <c r="J206" i="2"/>
  <c r="M71" i="2"/>
  <c r="L206" i="2"/>
  <c r="L138" i="2"/>
  <c r="K138" i="2"/>
  <c r="J138" i="2"/>
  <c r="L71" i="2"/>
  <c r="J71" i="2"/>
  <c r="E138" i="2"/>
  <c r="H138" i="2"/>
  <c r="D56" i="5"/>
  <c r="AA114" i="9"/>
  <c r="BB480" i="10"/>
  <c r="BC469" i="10"/>
  <c r="BC480" i="10" s="1"/>
  <c r="BB468" i="10"/>
  <c r="BE479" i="10"/>
  <c r="AV46" i="9"/>
  <c r="AV18" i="9" s="1"/>
  <c r="AY476" i="10"/>
  <c r="AZ32" i="41"/>
  <c r="AZ34" i="41" s="1"/>
  <c r="BA19" i="41"/>
  <c r="BJ83" i="42" s="1"/>
  <c r="AZ20" i="41"/>
  <c r="AY162" i="39"/>
  <c r="AY192" i="39" s="1"/>
  <c r="AY142" i="35"/>
  <c r="AY172" i="35" s="1"/>
  <c r="AY156" i="39"/>
  <c r="AY186" i="39" s="1"/>
  <c r="BA19" i="37"/>
  <c r="B9" i="18" s="1"/>
  <c r="AZ20" i="37"/>
  <c r="BC90" i="35"/>
  <c r="BD39" i="35"/>
  <c r="AY173" i="41"/>
  <c r="AY177" i="41" s="1"/>
  <c r="AY140" i="41"/>
  <c r="AY145" i="41" s="1"/>
  <c r="AZ54" i="41"/>
  <c r="AY107" i="41"/>
  <c r="AY111" i="41" s="1"/>
  <c r="AY58" i="41"/>
  <c r="BC236" i="39"/>
  <c r="BC236" i="35"/>
  <c r="AY107" i="37"/>
  <c r="AY111" i="37" s="1"/>
  <c r="AY175" i="37"/>
  <c r="AY179" i="37" s="1"/>
  <c r="AY58" i="37"/>
  <c r="AZ54" i="37"/>
  <c r="AY141" i="37"/>
  <c r="AY146" i="37" s="1"/>
  <c r="BC90" i="39"/>
  <c r="BD39" i="39"/>
  <c r="AY165" i="39"/>
  <c r="AY195" i="39" s="1"/>
  <c r="AY155" i="35"/>
  <c r="AY185" i="35" s="1"/>
  <c r="AY148" i="39"/>
  <c r="AY178" i="39" s="1"/>
  <c r="AY141" i="39"/>
  <c r="AY171" i="39" s="1"/>
  <c r="AY153" i="39"/>
  <c r="AY183" i="39" s="1"/>
  <c r="AY146" i="39"/>
  <c r="AY176" i="39" s="1"/>
  <c r="AW448" i="35"/>
  <c r="AW447" i="35"/>
  <c r="AX200" i="35"/>
  <c r="AY152" i="39"/>
  <c r="AY182" i="39" s="1"/>
  <c r="AY142" i="39"/>
  <c r="AY172" i="39" s="1"/>
  <c r="BN125" i="39"/>
  <c r="BN125" i="35"/>
  <c r="BB114" i="39"/>
  <c r="BB114" i="35"/>
  <c r="BB225" i="39"/>
  <c r="BB225" i="35"/>
  <c r="BB106" i="39"/>
  <c r="BB106" i="35"/>
  <c r="AX70" i="38"/>
  <c r="AX74" i="38" s="1"/>
  <c r="AZ340" i="35"/>
  <c r="AZ339" i="35"/>
  <c r="AZ254" i="35"/>
  <c r="BB110" i="39"/>
  <c r="BB110" i="35"/>
  <c r="BB121" i="39"/>
  <c r="BB121" i="35"/>
  <c r="BB109" i="39"/>
  <c r="BB109" i="35"/>
  <c r="AY162" i="35"/>
  <c r="AY192" i="35" s="1"/>
  <c r="AX200" i="39"/>
  <c r="BA249" i="35"/>
  <c r="BA428" i="35"/>
  <c r="BA433" i="35" s="1"/>
  <c r="BA232" i="35"/>
  <c r="BA239" i="35" s="1"/>
  <c r="AY14" i="38" s="1"/>
  <c r="BA250" i="39"/>
  <c r="AY71" i="42" s="1"/>
  <c r="BA201" i="35"/>
  <c r="BD271" i="10"/>
  <c r="BB231" i="39"/>
  <c r="BB231" i="35"/>
  <c r="BB123" i="39"/>
  <c r="BB123" i="35"/>
  <c r="AY165" i="35"/>
  <c r="AY195" i="35" s="1"/>
  <c r="BA249" i="39"/>
  <c r="BA232" i="39"/>
  <c r="BA239" i="39" s="1"/>
  <c r="AY14" i="42" s="1"/>
  <c r="BA428" i="39"/>
  <c r="BA433" i="39" s="1"/>
  <c r="BA201" i="39"/>
  <c r="BB111" i="39"/>
  <c r="BB111" i="35"/>
  <c r="BB127" i="39"/>
  <c r="BB127" i="35"/>
  <c r="BD267" i="10"/>
  <c r="BB227" i="39"/>
  <c r="BB227" i="35"/>
  <c r="BB105" i="39"/>
  <c r="BB105" i="35"/>
  <c r="AY156" i="35"/>
  <c r="AY186" i="35" s="1"/>
  <c r="BB119" i="39"/>
  <c r="BB119" i="35"/>
  <c r="BB128" i="39"/>
  <c r="BB128" i="35"/>
  <c r="BB226" i="39"/>
  <c r="BB226" i="35"/>
  <c r="BB113" i="39"/>
  <c r="BB113" i="35"/>
  <c r="BB228" i="35"/>
  <c r="BB228" i="39"/>
  <c r="AY167" i="35"/>
  <c r="AY197" i="35" s="1"/>
  <c r="AW444" i="35"/>
  <c r="BB230" i="35"/>
  <c r="BB230" i="39"/>
  <c r="BD270" i="10"/>
  <c r="BB107" i="39"/>
  <c r="BB107" i="35"/>
  <c r="AY141" i="35"/>
  <c r="AY171" i="35" s="1"/>
  <c r="BB120" i="39"/>
  <c r="BB120" i="35"/>
  <c r="BB126" i="39"/>
  <c r="BB126" i="35"/>
  <c r="AY152" i="35"/>
  <c r="AY182" i="35" s="1"/>
  <c r="AX90" i="38"/>
  <c r="AZ340" i="39"/>
  <c r="AZ339" i="39"/>
  <c r="AZ254" i="39"/>
  <c r="AX70" i="42"/>
  <c r="AX74" i="42" s="1"/>
  <c r="BA251" i="35"/>
  <c r="AY72" i="38" s="1"/>
  <c r="BA252" i="35"/>
  <c r="AY73" i="38" s="1"/>
  <c r="BB131" i="35"/>
  <c r="BB131" i="39"/>
  <c r="BB130" i="39"/>
  <c r="BB130" i="35"/>
  <c r="BB229" i="39"/>
  <c r="BB229" i="35"/>
  <c r="BB112" i="39"/>
  <c r="BB112" i="35"/>
  <c r="BA250" i="35"/>
  <c r="AY71" i="38" s="1"/>
  <c r="AY341" i="39"/>
  <c r="AY429" i="39"/>
  <c r="AY427" i="39" s="1"/>
  <c r="AY431" i="39"/>
  <c r="BB118" i="39"/>
  <c r="BB118" i="35"/>
  <c r="BB132" i="39"/>
  <c r="BB132" i="35"/>
  <c r="BB116" i="39"/>
  <c r="BB116" i="35"/>
  <c r="BB124" i="39"/>
  <c r="BB124" i="35"/>
  <c r="AY154" i="35"/>
  <c r="AY184" i="35" s="1"/>
  <c r="AY149" i="35"/>
  <c r="AY179" i="35" s="1"/>
  <c r="AZ103" i="39"/>
  <c r="AZ156" i="39" s="1"/>
  <c r="AZ186" i="39" s="1"/>
  <c r="AY341" i="35"/>
  <c r="AY431" i="35"/>
  <c r="AY429" i="35"/>
  <c r="AY427" i="35" s="1"/>
  <c r="BA251" i="39"/>
  <c r="AY72" i="42" s="1"/>
  <c r="BA252" i="39"/>
  <c r="AY73" i="42" s="1"/>
  <c r="AY155" i="39"/>
  <c r="AY185" i="39" s="1"/>
  <c r="AY163" i="39"/>
  <c r="AY193" i="39" s="1"/>
  <c r="AY154" i="39"/>
  <c r="AY184" i="39" s="1"/>
  <c r="AY159" i="35"/>
  <c r="AY189" i="35" s="1"/>
  <c r="AY161" i="35"/>
  <c r="AY191" i="35" s="1"/>
  <c r="AY153" i="35"/>
  <c r="AY183" i="35" s="1"/>
  <c r="AY167" i="39"/>
  <c r="AY197" i="39" s="1"/>
  <c r="AY151" i="39"/>
  <c r="AY181" i="39" s="1"/>
  <c r="AY163" i="35"/>
  <c r="AY193" i="35" s="1"/>
  <c r="AY144" i="39"/>
  <c r="AY174" i="39" s="1"/>
  <c r="AY159" i="39"/>
  <c r="AY189" i="39" s="1"/>
  <c r="AY158" i="39"/>
  <c r="AY188" i="39" s="1"/>
  <c r="AY145" i="35"/>
  <c r="AY175" i="35" s="1"/>
  <c r="AY151" i="35"/>
  <c r="AY181" i="35" s="1"/>
  <c r="AY148" i="35"/>
  <c r="AY178" i="35" s="1"/>
  <c r="AY145" i="39"/>
  <c r="AY175" i="39" s="1"/>
  <c r="AY160" i="39"/>
  <c r="AY190" i="39" s="1"/>
  <c r="AY161" i="39"/>
  <c r="AY191" i="39" s="1"/>
  <c r="AY140" i="39"/>
  <c r="AY170" i="39" s="1"/>
  <c r="AY160" i="35"/>
  <c r="AY190" i="35" s="1"/>
  <c r="AY140" i="35"/>
  <c r="AY170" i="35" s="1"/>
  <c r="AY147" i="35"/>
  <c r="AY177" i="35" s="1"/>
  <c r="AY158" i="35"/>
  <c r="AY188" i="35" s="1"/>
  <c r="AY149" i="39"/>
  <c r="AY179" i="39" s="1"/>
  <c r="AY147" i="39"/>
  <c r="AY177" i="39" s="1"/>
  <c r="AY144" i="35"/>
  <c r="AY174" i="35" s="1"/>
  <c r="AY166" i="35"/>
  <c r="AY196" i="35" s="1"/>
  <c r="AU19" i="38"/>
  <c r="AW354" i="35" s="1"/>
  <c r="AW333" i="35" s="1"/>
  <c r="AV354" i="35"/>
  <c r="AV333" i="35" s="1"/>
  <c r="AV354" i="39"/>
  <c r="AV333" i="39" s="1"/>
  <c r="AT12" i="38"/>
  <c r="BA14" i="44"/>
  <c r="BA15" i="44" s="1"/>
  <c r="AY244" i="35"/>
  <c r="AW18" i="38" s="1"/>
  <c r="AY242" i="35"/>
  <c r="AZ240" i="35"/>
  <c r="AX15" i="38" s="1"/>
  <c r="AX16" i="38" s="1"/>
  <c r="AU25" i="42"/>
  <c r="AU19" i="42"/>
  <c r="AU12" i="42" s="1"/>
  <c r="AV25" i="42"/>
  <c r="AX246" i="39"/>
  <c r="AX435" i="39"/>
  <c r="AX436" i="39" s="1"/>
  <c r="AW444" i="39"/>
  <c r="AW448" i="39"/>
  <c r="AW447" i="39"/>
  <c r="AW445" i="39"/>
  <c r="AX435" i="35"/>
  <c r="AX436" i="35" s="1"/>
  <c r="AX246" i="35"/>
  <c r="AX90" i="42"/>
  <c r="BA14" i="43"/>
  <c r="BA15" i="43" s="1"/>
  <c r="AK95" i="38"/>
  <c r="AK97" i="38" s="1"/>
  <c r="AK62" i="37" s="1"/>
  <c r="AZ103" i="35"/>
  <c r="AZ153" i="35" s="1"/>
  <c r="AZ183" i="35" s="1"/>
  <c r="AY242" i="39"/>
  <c r="AZ240" i="39"/>
  <c r="AX15" i="42" s="1"/>
  <c r="AX16" i="42" s="1"/>
  <c r="AY244" i="39"/>
  <c r="AW18" i="42" s="1"/>
  <c r="AY266" i="39"/>
  <c r="AY266" i="35"/>
  <c r="AY314" i="39"/>
  <c r="AY314" i="35"/>
  <c r="BC223" i="35"/>
  <c r="BC223" i="39"/>
  <c r="AX319" i="35"/>
  <c r="AX318" i="35"/>
  <c r="AX320" i="35"/>
  <c r="AX319" i="39"/>
  <c r="AX320" i="39"/>
  <c r="AX318" i="39"/>
  <c r="AX9" i="38"/>
  <c r="AX9" i="42"/>
  <c r="AX281" i="35"/>
  <c r="AV37" i="38" s="1"/>
  <c r="AX270" i="35"/>
  <c r="AV26" i="38" s="1"/>
  <c r="AX269" i="35"/>
  <c r="AV24" i="38" s="1"/>
  <c r="AX280" i="35"/>
  <c r="AV33" i="38" s="1"/>
  <c r="AY23" i="44"/>
  <c r="AY19" i="44"/>
  <c r="AY21" i="44"/>
  <c r="AY22" i="44"/>
  <c r="AY18" i="44"/>
  <c r="AY24" i="44"/>
  <c r="AY25" i="44"/>
  <c r="AY20" i="44"/>
  <c r="AX269" i="39"/>
  <c r="AV24" i="42" s="1"/>
  <c r="AX280" i="39"/>
  <c r="AV33" i="42" s="1"/>
  <c r="AX270" i="39"/>
  <c r="AV26" i="42" s="1"/>
  <c r="AX281" i="39"/>
  <c r="AV37" i="42" s="1"/>
  <c r="AY22" i="43"/>
  <c r="AY21" i="43"/>
  <c r="AY25" i="43"/>
  <c r="AY24" i="43"/>
  <c r="AY20" i="43"/>
  <c r="AY18" i="43"/>
  <c r="AY23" i="43"/>
  <c r="AY19" i="43"/>
  <c r="BD135" i="10"/>
  <c r="BC231" i="10"/>
  <c r="BD139" i="10"/>
  <c r="BD160" i="10"/>
  <c r="BD150" i="10"/>
  <c r="BD136" i="10"/>
  <c r="BE276" i="10"/>
  <c r="BD143" i="10"/>
  <c r="BD151" i="10"/>
  <c r="BD157" i="10"/>
  <c r="BD140" i="10"/>
  <c r="BD162" i="10"/>
  <c r="BD156" i="10"/>
  <c r="BD154" i="10"/>
  <c r="BP155" i="10"/>
  <c r="BD153" i="10"/>
  <c r="BD149" i="10"/>
  <c r="BD141" i="10"/>
  <c r="BC293" i="10"/>
  <c r="AZ90" i="9" s="1"/>
  <c r="BD268" i="10"/>
  <c r="BD161" i="10"/>
  <c r="BD146" i="10"/>
  <c r="BD137" i="10"/>
  <c r="BD142" i="10"/>
  <c r="BD144" i="10"/>
  <c r="BD148" i="10"/>
  <c r="BD158" i="10"/>
  <c r="BC292" i="10"/>
  <c r="AZ89" i="9" s="1"/>
  <c r="BD266" i="10"/>
  <c r="BK84" i="10"/>
  <c r="BK83" i="10"/>
  <c r="BB15" i="1"/>
  <c r="AZ15" i="6"/>
  <c r="AZ22" i="6" s="1"/>
  <c r="D69" i="3"/>
  <c r="AY18" i="6"/>
  <c r="AY24" i="6"/>
  <c r="AY23" i="6"/>
  <c r="AY21" i="6"/>
  <c r="AY19" i="6"/>
  <c r="AY22" i="6"/>
  <c r="AY20" i="6"/>
  <c r="AY20" i="1"/>
  <c r="BA103" i="35" s="1"/>
  <c r="B69" i="3"/>
  <c r="Z415" i="10"/>
  <c r="AX58" i="3"/>
  <c r="AX62" i="3" s="1"/>
  <c r="AW179" i="3"/>
  <c r="AW183" i="3" s="1"/>
  <c r="AW111" i="3"/>
  <c r="AW115" i="3" s="1"/>
  <c r="AW145" i="3"/>
  <c r="AW150" i="3" s="1"/>
  <c r="BJ67" i="10"/>
  <c r="BI58" i="10"/>
  <c r="BI57" i="10"/>
  <c r="BJ78" i="10"/>
  <c r="BI55" i="10"/>
  <c r="BB381" i="10"/>
  <c r="BB382" i="10"/>
  <c r="BB296" i="10"/>
  <c r="BB472" i="10" s="1"/>
  <c r="AY88" i="9"/>
  <c r="AY92" i="9" s="1"/>
  <c r="BI100" i="10"/>
  <c r="BI92" i="10"/>
  <c r="BL64" i="10"/>
  <c r="BM62" i="10"/>
  <c r="BL63" i="10"/>
  <c r="BD310" i="10"/>
  <c r="BA15" i="9" s="1"/>
  <c r="BI90" i="10"/>
  <c r="BI98" i="10"/>
  <c r="BD265" i="10"/>
  <c r="BC291" i="10"/>
  <c r="BC272" i="10"/>
  <c r="BC470" i="10" s="1"/>
  <c r="BC481" i="10" s="1"/>
  <c r="BH101" i="10"/>
  <c r="BK66" i="10"/>
  <c r="BK68" i="10" s="1"/>
  <c r="BH99" i="10"/>
  <c r="BL73" i="10"/>
  <c r="BM72" i="10"/>
  <c r="BL74" i="10"/>
  <c r="BJ88" i="10"/>
  <c r="BJ89" i="10"/>
  <c r="BL116" i="10" s="1"/>
  <c r="BI97" i="10"/>
  <c r="BF473" i="10" s="1"/>
  <c r="BL82" i="10"/>
  <c r="BK76" i="10"/>
  <c r="BK78" i="10" s="1"/>
  <c r="BJ91" i="10"/>
  <c r="BL117" i="10" s="1"/>
  <c r="BA383" i="10"/>
  <c r="BK49" i="10"/>
  <c r="BL51" i="10" s="1"/>
  <c r="BL47" i="10"/>
  <c r="BK48" i="10"/>
  <c r="BL50" i="10" s="1"/>
  <c r="BJ56" i="10"/>
  <c r="BD269" i="10"/>
  <c r="BC294" i="10"/>
  <c r="AZ91" i="9" s="1"/>
  <c r="BJ53" i="10"/>
  <c r="BJ54" i="10"/>
  <c r="AX11" i="9"/>
  <c r="AZ45" i="10"/>
  <c r="AY96" i="10"/>
  <c r="O70" i="2"/>
  <c r="BB279" i="10"/>
  <c r="BA280" i="10"/>
  <c r="AZ356" i="10"/>
  <c r="AY360" i="10"/>
  <c r="AY362" i="10"/>
  <c r="AY361" i="10"/>
  <c r="AY27" i="1"/>
  <c r="AX33" i="1"/>
  <c r="AX21" i="1" s="1"/>
  <c r="BA426" i="10" s="1"/>
  <c r="AZ10" i="9"/>
  <c r="AZ30" i="1"/>
  <c r="AY36" i="1"/>
  <c r="AY24" i="1" s="1"/>
  <c r="AZ286" i="10"/>
  <c r="AZ477" i="10" s="1"/>
  <c r="AY29" i="1"/>
  <c r="AX35" i="1"/>
  <c r="AX23" i="1" s="1"/>
  <c r="AZ28" i="1"/>
  <c r="AY34" i="1"/>
  <c r="AY22" i="1" s="1"/>
  <c r="BC14" i="6"/>
  <c r="BC355" i="10"/>
  <c r="AZ37" i="1"/>
  <c r="AZ25" i="1" s="1"/>
  <c r="BA31" i="1"/>
  <c r="BD254" i="10"/>
  <c r="BC255" i="10"/>
  <c r="AU16" i="2" l="1"/>
  <c r="AU77" i="9" s="1"/>
  <c r="AY452" i="10"/>
  <c r="AY457" i="10"/>
  <c r="AV65" i="9" s="1"/>
  <c r="AU63" i="9"/>
  <c r="AU66" i="9" s="1"/>
  <c r="AU68" i="9" s="1"/>
  <c r="AW58" i="9"/>
  <c r="AW62" i="9"/>
  <c r="AV61" i="9"/>
  <c r="AV60" i="9"/>
  <c r="AW59" i="9"/>
  <c r="AW56" i="9"/>
  <c r="AW57" i="9"/>
  <c r="BC425" i="10"/>
  <c r="AX483" i="10"/>
  <c r="AV44" i="9"/>
  <c r="AV48" i="9" s="1"/>
  <c r="AW41" i="9"/>
  <c r="AW40" i="9"/>
  <c r="BA281" i="10"/>
  <c r="AZ282" i="10"/>
  <c r="AZ284" i="10" s="1"/>
  <c r="AZ288" i="10" s="1"/>
  <c r="AY39" i="9"/>
  <c r="AU50" i="9"/>
  <c r="AX396" i="10"/>
  <c r="AX375" i="10" s="1"/>
  <c r="AV203" i="3"/>
  <c r="AV202" i="3"/>
  <c r="AV201" i="3" s="1"/>
  <c r="AW200" i="3" s="1"/>
  <c r="AT237" i="3"/>
  <c r="AU236" i="3" s="1"/>
  <c r="AU238" i="3" s="1"/>
  <c r="AS220" i="3"/>
  <c r="AS221" i="3"/>
  <c r="AS219" i="3"/>
  <c r="AT218" i="3" s="1"/>
  <c r="AG96" i="42"/>
  <c r="AG97" i="42" s="1"/>
  <c r="AG62" i="41" s="1"/>
  <c r="AH96" i="42"/>
  <c r="AF373" i="39"/>
  <c r="D207" i="2"/>
  <c r="N139" i="2"/>
  <c r="I207" i="2"/>
  <c r="F139" i="2"/>
  <c r="D72" i="2"/>
  <c r="N207" i="2"/>
  <c r="D139" i="2"/>
  <c r="F207" i="2"/>
  <c r="I72" i="2"/>
  <c r="I139" i="2"/>
  <c r="N72" i="2"/>
  <c r="H72" i="2"/>
  <c r="H207" i="2"/>
  <c r="H139" i="2"/>
  <c r="G207" i="2"/>
  <c r="M139" i="2"/>
  <c r="J139" i="2"/>
  <c r="L72" i="2"/>
  <c r="K139" i="2"/>
  <c r="K207" i="2"/>
  <c r="J207" i="2"/>
  <c r="J72" i="2"/>
  <c r="M72" i="2"/>
  <c r="M207" i="2"/>
  <c r="E207" i="2"/>
  <c r="F72" i="2"/>
  <c r="L139" i="2"/>
  <c r="L207" i="2"/>
  <c r="K72" i="2"/>
  <c r="G139" i="2"/>
  <c r="E72" i="2"/>
  <c r="G72" i="2"/>
  <c r="E139" i="2"/>
  <c r="D57" i="5"/>
  <c r="O138" i="2"/>
  <c r="F58" i="5"/>
  <c r="H58" i="5"/>
  <c r="O206" i="2"/>
  <c r="AA113" i="9"/>
  <c r="BD469" i="10"/>
  <c r="BD474" i="10" s="1"/>
  <c r="BC468" i="10"/>
  <c r="BC474" i="10"/>
  <c r="BF479" i="10"/>
  <c r="AW46" i="9"/>
  <c r="AW18" i="9" s="1"/>
  <c r="AZ476" i="10"/>
  <c r="BA32" i="41"/>
  <c r="D65" i="41"/>
  <c r="BA20" i="41"/>
  <c r="B65" i="41"/>
  <c r="BK83" i="42"/>
  <c r="BH83" i="42"/>
  <c r="BK83" i="38"/>
  <c r="BA32" i="37"/>
  <c r="AZ153" i="39"/>
  <c r="AZ183" i="39" s="1"/>
  <c r="BN352" i="35"/>
  <c r="AY486" i="10"/>
  <c r="BM352" i="35"/>
  <c r="BK352" i="39"/>
  <c r="BI83" i="38"/>
  <c r="BP352" i="35"/>
  <c r="BD236" i="39"/>
  <c r="BD236" i="35"/>
  <c r="AZ162" i="39"/>
  <c r="AZ192" i="39" s="1"/>
  <c r="B65" i="37"/>
  <c r="BA20" i="37"/>
  <c r="D65" i="37"/>
  <c r="BL352" i="39"/>
  <c r="BO352" i="39"/>
  <c r="AZ158" i="39"/>
  <c r="AZ188" i="39" s="1"/>
  <c r="BP352" i="39"/>
  <c r="AZ163" i="39"/>
  <c r="AZ193" i="39" s="1"/>
  <c r="BE39" i="35"/>
  <c r="BD90" i="35"/>
  <c r="AZ148" i="39"/>
  <c r="AZ178" i="39" s="1"/>
  <c r="AZ58" i="41"/>
  <c r="AZ140" i="41"/>
  <c r="AZ145" i="41" s="1"/>
  <c r="AZ173" i="41"/>
  <c r="AZ177" i="41" s="1"/>
  <c r="AZ107" i="41"/>
  <c r="AZ111" i="41" s="1"/>
  <c r="BA54" i="41"/>
  <c r="AZ147" i="39"/>
  <c r="AZ177" i="39" s="1"/>
  <c r="AZ107" i="37"/>
  <c r="AZ111" i="37" s="1"/>
  <c r="AZ141" i="37"/>
  <c r="AZ146" i="37" s="1"/>
  <c r="BA54" i="37"/>
  <c r="AZ175" i="37"/>
  <c r="AZ179" i="37" s="1"/>
  <c r="AZ58" i="37"/>
  <c r="BD90" i="39"/>
  <c r="BE39" i="39"/>
  <c r="AZ140" i="39"/>
  <c r="AZ170" i="39" s="1"/>
  <c r="AZ161" i="39"/>
  <c r="AZ191" i="39" s="1"/>
  <c r="AZ166" i="39"/>
  <c r="AZ196" i="39" s="1"/>
  <c r="BO352" i="35"/>
  <c r="BN352" i="39"/>
  <c r="AZ155" i="39"/>
  <c r="AZ185" i="39" s="1"/>
  <c r="AZ154" i="39"/>
  <c r="AZ184" i="39" s="1"/>
  <c r="AZ146" i="39"/>
  <c r="AZ176" i="39" s="1"/>
  <c r="AZ141" i="39"/>
  <c r="AZ171" i="39" s="1"/>
  <c r="AZ167" i="39"/>
  <c r="AZ197" i="39" s="1"/>
  <c r="AZ145" i="39"/>
  <c r="AZ175" i="39" s="1"/>
  <c r="AZ152" i="39"/>
  <c r="AZ182" i="39" s="1"/>
  <c r="AZ142" i="39"/>
  <c r="AZ172" i="39" s="1"/>
  <c r="AZ149" i="39"/>
  <c r="AZ179" i="39" s="1"/>
  <c r="AZ151" i="39"/>
  <c r="AZ181" i="39" s="1"/>
  <c r="AZ160" i="39"/>
  <c r="AZ190" i="39" s="1"/>
  <c r="AZ159" i="39"/>
  <c r="AZ189" i="39" s="1"/>
  <c r="AZ165" i="39"/>
  <c r="AZ195" i="39" s="1"/>
  <c r="AZ144" i="39"/>
  <c r="AZ174" i="39" s="1"/>
  <c r="AY200" i="35"/>
  <c r="AZ141" i="35"/>
  <c r="AZ171" i="35" s="1"/>
  <c r="AZ142" i="35"/>
  <c r="AZ172" i="35" s="1"/>
  <c r="BC113" i="39"/>
  <c r="BC113" i="35"/>
  <c r="BB252" i="35"/>
  <c r="AZ73" i="38" s="1"/>
  <c r="BC229" i="35"/>
  <c r="BC229" i="39"/>
  <c r="BC131" i="39"/>
  <c r="BC131" i="35"/>
  <c r="BC126" i="39"/>
  <c r="BC126" i="35"/>
  <c r="BC120" i="39"/>
  <c r="BC120" i="35"/>
  <c r="BA339" i="35"/>
  <c r="BA254" i="35"/>
  <c r="BA340" i="35"/>
  <c r="AY70" i="38"/>
  <c r="AY74" i="38" s="1"/>
  <c r="BB428" i="39"/>
  <c r="BB433" i="39" s="1"/>
  <c r="BB232" i="39"/>
  <c r="BB239" i="39" s="1"/>
  <c r="AZ14" i="42" s="1"/>
  <c r="BB249" i="39"/>
  <c r="BC112" i="39"/>
  <c r="BC112" i="35"/>
  <c r="BC225" i="39"/>
  <c r="BC225" i="35"/>
  <c r="BC132" i="35"/>
  <c r="BC132" i="39"/>
  <c r="BE267" i="10"/>
  <c r="BC227" i="39"/>
  <c r="BC227" i="35"/>
  <c r="AZ431" i="35"/>
  <c r="AZ429" i="35"/>
  <c r="AZ427" i="35" s="1"/>
  <c r="AZ341" i="35"/>
  <c r="AX42" i="9"/>
  <c r="BC107" i="39"/>
  <c r="BC107" i="35"/>
  <c r="BB201" i="39"/>
  <c r="BC106" i="35"/>
  <c r="BC106" i="39"/>
  <c r="AY200" i="39"/>
  <c r="AZ431" i="39"/>
  <c r="AZ429" i="39"/>
  <c r="AZ427" i="39" s="1"/>
  <c r="AZ341" i="39"/>
  <c r="BB232" i="35"/>
  <c r="BB239" i="35" s="1"/>
  <c r="AZ14" i="38" s="1"/>
  <c r="BB428" i="35"/>
  <c r="BB433" i="35" s="1"/>
  <c r="BB249" i="35"/>
  <c r="BC130" i="39"/>
  <c r="BC130" i="35"/>
  <c r="BC128" i="39"/>
  <c r="BC128" i="35"/>
  <c r="BC110" i="39"/>
  <c r="BC110" i="35"/>
  <c r="BC109" i="35"/>
  <c r="BC109" i="39"/>
  <c r="AZ167" i="35"/>
  <c r="AZ197" i="35" s="1"/>
  <c r="BB251" i="39"/>
  <c r="AZ72" i="42" s="1"/>
  <c r="BA254" i="39"/>
  <c r="BA340" i="39"/>
  <c r="BA339" i="39"/>
  <c r="AY70" i="42"/>
  <c r="AY74" i="42" s="1"/>
  <c r="BC123" i="39"/>
  <c r="BC123" i="35"/>
  <c r="BO125" i="39"/>
  <c r="BO125" i="35"/>
  <c r="BB252" i="39"/>
  <c r="AZ73" i="42" s="1"/>
  <c r="BC116" i="39"/>
  <c r="BC116" i="35"/>
  <c r="BB250" i="39"/>
  <c r="AZ71" i="42" s="1"/>
  <c r="BC226" i="35"/>
  <c r="BC226" i="39"/>
  <c r="BC228" i="39"/>
  <c r="BC228" i="35"/>
  <c r="BC118" i="39"/>
  <c r="BC118" i="35"/>
  <c r="BC111" i="39"/>
  <c r="BC111" i="35"/>
  <c r="BC127" i="39"/>
  <c r="BC127" i="35"/>
  <c r="AZ165" i="35"/>
  <c r="AZ195" i="35" s="1"/>
  <c r="BB251" i="35"/>
  <c r="AZ72" i="38" s="1"/>
  <c r="BE271" i="10"/>
  <c r="BC231" i="39"/>
  <c r="BC231" i="35"/>
  <c r="BC230" i="39"/>
  <c r="BC230" i="35"/>
  <c r="BE270" i="10"/>
  <c r="BB201" i="35"/>
  <c r="BB250" i="35"/>
  <c r="AZ71" i="38" s="1"/>
  <c r="BC124" i="39"/>
  <c r="BC124" i="35"/>
  <c r="BC114" i="39"/>
  <c r="BC114" i="35"/>
  <c r="BC119" i="35"/>
  <c r="BC119" i="39"/>
  <c r="BC121" i="39"/>
  <c r="BC121" i="35"/>
  <c r="BC105" i="39"/>
  <c r="BC105" i="35"/>
  <c r="AZ146" i="35"/>
  <c r="AZ176" i="35" s="1"/>
  <c r="AU12" i="38"/>
  <c r="AW354" i="39"/>
  <c r="AW333" i="39" s="1"/>
  <c r="AZ163" i="35"/>
  <c r="AZ193" i="35" s="1"/>
  <c r="AZ147" i="35"/>
  <c r="AZ177" i="35" s="1"/>
  <c r="AZ145" i="35"/>
  <c r="AZ175" i="35" s="1"/>
  <c r="AZ144" i="35"/>
  <c r="AZ174" i="35" s="1"/>
  <c r="AY435" i="39"/>
  <c r="AY436" i="39" s="1"/>
  <c r="AY246" i="39"/>
  <c r="AK375" i="35"/>
  <c r="AK374" i="35"/>
  <c r="AL96" i="38" s="1"/>
  <c r="AZ244" i="39"/>
  <c r="AX18" i="42" s="1"/>
  <c r="BA240" i="39"/>
  <c r="AY15" i="42" s="1"/>
  <c r="AY16" i="42" s="1"/>
  <c r="AZ242" i="39"/>
  <c r="AV25" i="38"/>
  <c r="AV19" i="38"/>
  <c r="BB14" i="44"/>
  <c r="BB15" i="44" s="1"/>
  <c r="AZ154" i="35"/>
  <c r="AZ184" i="35" s="1"/>
  <c r="AZ162" i="35"/>
  <c r="AZ192" i="35" s="1"/>
  <c r="AZ151" i="35"/>
  <c r="AZ181" i="35" s="1"/>
  <c r="AY90" i="42"/>
  <c r="AZ156" i="35"/>
  <c r="AZ186" i="35" s="1"/>
  <c r="AZ152" i="35"/>
  <c r="AZ182" i="35" s="1"/>
  <c r="AZ158" i="35"/>
  <c r="AZ188" i="35" s="1"/>
  <c r="AY90" i="38"/>
  <c r="AZ159" i="35"/>
  <c r="AZ189" i="35" s="1"/>
  <c r="AZ155" i="35"/>
  <c r="AZ185" i="35" s="1"/>
  <c r="AZ166" i="35"/>
  <c r="AZ196" i="35" s="1"/>
  <c r="AZ244" i="35"/>
  <c r="AX18" i="38" s="1"/>
  <c r="BA240" i="35"/>
  <c r="AY15" i="38" s="1"/>
  <c r="AY16" i="38" s="1"/>
  <c r="AZ242" i="35"/>
  <c r="BA103" i="39"/>
  <c r="BA152" i="39" s="1"/>
  <c r="BA182" i="39" s="1"/>
  <c r="AZ149" i="35"/>
  <c r="AZ179" i="35" s="1"/>
  <c r="AZ161" i="35"/>
  <c r="AZ191" i="35" s="1"/>
  <c r="AZ160" i="35"/>
  <c r="AZ190" i="35" s="1"/>
  <c r="AX444" i="35"/>
  <c r="AX448" i="35"/>
  <c r="AX447" i="35"/>
  <c r="AX445" i="35"/>
  <c r="BB14" i="43"/>
  <c r="BB15" i="43" s="1"/>
  <c r="AY108" i="9"/>
  <c r="AZ140" i="35"/>
  <c r="AZ170" i="35" s="1"/>
  <c r="AZ148" i="35"/>
  <c r="AZ178" i="35" s="1"/>
  <c r="AX448" i="39"/>
  <c r="AX447" i="39"/>
  <c r="AX445" i="39"/>
  <c r="AX444" i="39"/>
  <c r="AW25" i="38"/>
  <c r="AY246" i="35"/>
  <c r="AY435" i="35"/>
  <c r="AY436" i="35" s="1"/>
  <c r="AV19" i="42"/>
  <c r="AV12" i="42" s="1"/>
  <c r="AZ266" i="39"/>
  <c r="AZ266" i="35"/>
  <c r="AZ314" i="39"/>
  <c r="AZ314" i="35"/>
  <c r="AZ20" i="43"/>
  <c r="AZ24" i="43"/>
  <c r="AZ21" i="43"/>
  <c r="AZ22" i="43"/>
  <c r="AZ25" i="43"/>
  <c r="AZ23" i="43"/>
  <c r="AZ18" i="43"/>
  <c r="AZ19" i="43"/>
  <c r="AY319" i="35"/>
  <c r="AY318" i="35"/>
  <c r="AY320" i="35"/>
  <c r="AZ21" i="44"/>
  <c r="AZ20" i="44"/>
  <c r="AZ23" i="44"/>
  <c r="AZ22" i="44"/>
  <c r="AZ19" i="44"/>
  <c r="AZ24" i="44"/>
  <c r="AZ25" i="44"/>
  <c r="AZ18" i="44"/>
  <c r="AY320" i="39"/>
  <c r="AY319" i="39"/>
  <c r="AY318" i="39"/>
  <c r="BA144" i="35"/>
  <c r="BA174" i="35" s="1"/>
  <c r="BA166" i="35"/>
  <c r="BA196" i="35" s="1"/>
  <c r="BA156" i="35"/>
  <c r="BA186" i="35" s="1"/>
  <c r="BA167" i="35"/>
  <c r="BA197" i="35" s="1"/>
  <c r="BA152" i="35"/>
  <c r="BA182" i="35" s="1"/>
  <c r="BA160" i="35"/>
  <c r="BA190" i="35" s="1"/>
  <c r="BA142" i="35"/>
  <c r="BA172" i="35" s="1"/>
  <c r="BA149" i="35"/>
  <c r="BA179" i="35" s="1"/>
  <c r="BA154" i="35"/>
  <c r="BA184" i="35" s="1"/>
  <c r="BA163" i="35"/>
  <c r="BA193" i="35" s="1"/>
  <c r="BA161" i="35"/>
  <c r="BA191" i="35" s="1"/>
  <c r="BA153" i="35"/>
  <c r="BA183" i="35" s="1"/>
  <c r="BA158" i="35"/>
  <c r="BA188" i="35" s="1"/>
  <c r="BA146" i="35"/>
  <c r="BA176" i="35" s="1"/>
  <c r="BA151" i="35"/>
  <c r="BA181" i="35" s="1"/>
  <c r="BA140" i="35"/>
  <c r="BA170" i="35" s="1"/>
  <c r="BA147" i="35"/>
  <c r="BA177" i="35" s="1"/>
  <c r="BA165" i="35"/>
  <c r="BA195" i="35" s="1"/>
  <c r="BA159" i="35"/>
  <c r="BA189" i="35" s="1"/>
  <c r="BA162" i="35"/>
  <c r="BA192" i="35" s="1"/>
  <c r="BA145" i="35"/>
  <c r="BA175" i="35" s="1"/>
  <c r="BA141" i="35"/>
  <c r="BA171" i="35" s="1"/>
  <c r="BA148" i="35"/>
  <c r="BA178" i="35" s="1"/>
  <c r="BA155" i="35"/>
  <c r="BA185" i="35" s="1"/>
  <c r="AY281" i="35"/>
  <c r="AW37" i="38" s="1"/>
  <c r="AY270" i="35"/>
  <c r="AW26" i="38" s="1"/>
  <c r="AY280" i="35"/>
  <c r="AW33" i="38" s="1"/>
  <c r="AY269" i="35"/>
  <c r="AW24" i="38" s="1"/>
  <c r="AY280" i="39"/>
  <c r="AW33" i="42" s="1"/>
  <c r="AY270" i="39"/>
  <c r="AW26" i="42" s="1"/>
  <c r="AY281" i="39"/>
  <c r="AW37" i="42" s="1"/>
  <c r="AY269" i="39"/>
  <c r="AW24" i="42" s="1"/>
  <c r="BD223" i="35"/>
  <c r="BD223" i="39"/>
  <c r="AY9" i="38"/>
  <c r="AY9" i="42"/>
  <c r="BE137" i="10"/>
  <c r="BE154" i="10"/>
  <c r="BE150" i="10"/>
  <c r="BF276" i="10"/>
  <c r="BE135" i="10"/>
  <c r="BD231" i="10"/>
  <c r="BD292" i="10"/>
  <c r="BA89" i="9" s="1"/>
  <c r="BE266" i="10"/>
  <c r="BE268" i="10"/>
  <c r="BD293" i="10"/>
  <c r="BA90" i="9" s="1"/>
  <c r="BE156" i="10"/>
  <c r="BE161" i="10"/>
  <c r="BE141" i="10"/>
  <c r="BE162" i="10"/>
  <c r="BE151" i="10"/>
  <c r="BE139" i="10"/>
  <c r="BE148" i="10"/>
  <c r="BE157" i="10"/>
  <c r="BE146" i="10"/>
  <c r="BE136" i="10"/>
  <c r="BQ155" i="10"/>
  <c r="BE160" i="10"/>
  <c r="BE153" i="10"/>
  <c r="BE144" i="10"/>
  <c r="BE158" i="10"/>
  <c r="BE142" i="10"/>
  <c r="BE149" i="10"/>
  <c r="BE140" i="10"/>
  <c r="BE143" i="10"/>
  <c r="Z115" i="9"/>
  <c r="Z66" i="3" s="1"/>
  <c r="BL84" i="10"/>
  <c r="BL83" i="10"/>
  <c r="BC15" i="1"/>
  <c r="AZ24" i="6"/>
  <c r="AZ19" i="6"/>
  <c r="AZ25" i="6"/>
  <c r="AZ18" i="6"/>
  <c r="AZ21" i="6"/>
  <c r="AZ20" i="6"/>
  <c r="AZ23" i="6"/>
  <c r="BA15" i="6"/>
  <c r="BA25" i="6" s="1"/>
  <c r="AZ20" i="1"/>
  <c r="BB103" i="39" s="1"/>
  <c r="BK77" i="10"/>
  <c r="BK67" i="10"/>
  <c r="AA414" i="10"/>
  <c r="AA416" i="10" s="1"/>
  <c r="AY58" i="3"/>
  <c r="AY62" i="3" s="1"/>
  <c r="AX145" i="3"/>
  <c r="AX150" i="3" s="1"/>
  <c r="AX179" i="3"/>
  <c r="AX183" i="3" s="1"/>
  <c r="AX111" i="3"/>
  <c r="AX115" i="3" s="1"/>
  <c r="BI99" i="10"/>
  <c r="BJ58" i="10"/>
  <c r="BJ57" i="10"/>
  <c r="BK56" i="10"/>
  <c r="BJ55" i="10"/>
  <c r="BK91" i="10"/>
  <c r="BM117" i="10" s="1"/>
  <c r="BE310" i="10"/>
  <c r="BB15" i="9" s="1"/>
  <c r="BB383" i="10"/>
  <c r="BM74" i="10"/>
  <c r="BN72" i="10"/>
  <c r="BM73" i="10"/>
  <c r="BM82" i="10"/>
  <c r="BI101" i="10"/>
  <c r="BJ97" i="10"/>
  <c r="BG473" i="10" s="1"/>
  <c r="BJ100" i="10"/>
  <c r="BJ92" i="10"/>
  <c r="BL76" i="10"/>
  <c r="BL78" i="10" s="1"/>
  <c r="BC381" i="10"/>
  <c r="BC382" i="10"/>
  <c r="AZ88" i="9"/>
  <c r="AZ92" i="9" s="1"/>
  <c r="BC296" i="10"/>
  <c r="BC472" i="10" s="1"/>
  <c r="BN62" i="10"/>
  <c r="BM63" i="10"/>
  <c r="BM64" i="10"/>
  <c r="BK53" i="10"/>
  <c r="BK54" i="10"/>
  <c r="BJ93" i="10"/>
  <c r="BD291" i="10"/>
  <c r="BE265" i="10"/>
  <c r="BD272" i="10"/>
  <c r="BD470" i="10" s="1"/>
  <c r="BD481" i="10" s="1"/>
  <c r="BL66" i="10"/>
  <c r="BL68" i="10" s="1"/>
  <c r="BE269" i="10"/>
  <c r="BD294" i="10"/>
  <c r="BA91" i="9" s="1"/>
  <c r="BM47" i="10"/>
  <c r="BL49" i="10"/>
  <c r="BM51" i="10" s="1"/>
  <c r="BL48" i="10"/>
  <c r="BM50" i="10" s="1"/>
  <c r="BK88" i="10"/>
  <c r="BK93" i="10" s="1"/>
  <c r="BK89" i="10"/>
  <c r="BM116" i="10" s="1"/>
  <c r="BJ98" i="10"/>
  <c r="BJ90" i="10"/>
  <c r="BA286" i="10"/>
  <c r="BA477" i="10" s="1"/>
  <c r="BA45" i="10"/>
  <c r="AZ96" i="10"/>
  <c r="O71" i="2"/>
  <c r="AY11" i="9"/>
  <c r="BA28" i="1"/>
  <c r="AZ34" i="1"/>
  <c r="AZ22" i="1" s="1"/>
  <c r="BA10" i="9"/>
  <c r="BB31" i="1"/>
  <c r="BA37" i="1"/>
  <c r="BA25" i="1" s="1"/>
  <c r="BA356" i="10"/>
  <c r="AZ36" i="1"/>
  <c r="AZ24" i="1" s="1"/>
  <c r="BA30" i="1"/>
  <c r="AZ360" i="10"/>
  <c r="AZ362" i="10"/>
  <c r="AZ361" i="10"/>
  <c r="BD355" i="10"/>
  <c r="BD14" i="6"/>
  <c r="AZ27" i="1"/>
  <c r="AY33" i="1"/>
  <c r="AY21" i="1" s="1"/>
  <c r="BB426" i="10" s="1"/>
  <c r="BB280" i="10"/>
  <c r="BD255" i="10"/>
  <c r="BE254" i="10"/>
  <c r="AZ29" i="1"/>
  <c r="AY35" i="1"/>
  <c r="AY23" i="1" s="1"/>
  <c r="BC279" i="10"/>
  <c r="AZ36" i="3" l="1"/>
  <c r="AZ38" i="3" s="1"/>
  <c r="AV16" i="2"/>
  <c r="AV77" i="9" s="1"/>
  <c r="AV63" i="9"/>
  <c r="AV66" i="9" s="1"/>
  <c r="AV68" i="9" s="1"/>
  <c r="AZ457" i="10"/>
  <c r="AW65" i="9" s="1"/>
  <c r="AX57" i="9"/>
  <c r="AW61" i="9"/>
  <c r="AZ452" i="10"/>
  <c r="AW60" i="9"/>
  <c r="AX62" i="9"/>
  <c r="AX56" i="9"/>
  <c r="AX59" i="9"/>
  <c r="AX58" i="9"/>
  <c r="BD425" i="10"/>
  <c r="AZ39" i="9"/>
  <c r="BA282" i="10"/>
  <c r="AX41" i="9"/>
  <c r="AX40" i="9"/>
  <c r="BB281" i="10"/>
  <c r="AW44" i="9"/>
  <c r="AW48" i="9" s="1"/>
  <c r="AZ396" i="10" s="1"/>
  <c r="AU239" i="3"/>
  <c r="AV50" i="9"/>
  <c r="AY396" i="10"/>
  <c r="AY375" i="10" s="1"/>
  <c r="AW202" i="3"/>
  <c r="AW203" i="3"/>
  <c r="AW201" i="3" s="1"/>
  <c r="AX200" i="3" s="1"/>
  <c r="AT220" i="3"/>
  <c r="AT221" i="3"/>
  <c r="AK373" i="35"/>
  <c r="AL372" i="35" s="1"/>
  <c r="AU237" i="3"/>
  <c r="AV236" i="3" s="1"/>
  <c r="AH95" i="42"/>
  <c r="AH97" i="42" s="1"/>
  <c r="AH62" i="41" s="1"/>
  <c r="AG372" i="39"/>
  <c r="D208" i="2"/>
  <c r="N140" i="2"/>
  <c r="N208" i="2"/>
  <c r="D140" i="2"/>
  <c r="N73" i="2"/>
  <c r="I140" i="2"/>
  <c r="D73" i="2"/>
  <c r="I73" i="2"/>
  <c r="F208" i="2"/>
  <c r="F140" i="2"/>
  <c r="I208" i="2"/>
  <c r="J73" i="2"/>
  <c r="E208" i="2"/>
  <c r="J208" i="2"/>
  <c r="G208" i="2"/>
  <c r="E73" i="2"/>
  <c r="F73" i="2"/>
  <c r="L73" i="2"/>
  <c r="M140" i="2"/>
  <c r="J140" i="2"/>
  <c r="G73" i="2"/>
  <c r="K73" i="2"/>
  <c r="K140" i="2"/>
  <c r="H73" i="2"/>
  <c r="K208" i="2"/>
  <c r="L140" i="2"/>
  <c r="L208" i="2"/>
  <c r="M73" i="2"/>
  <c r="H208" i="2"/>
  <c r="G140" i="2"/>
  <c r="M208" i="2"/>
  <c r="E140" i="2"/>
  <c r="H140" i="2"/>
  <c r="D58" i="5"/>
  <c r="F59" i="5"/>
  <c r="H59" i="5"/>
  <c r="O139" i="2"/>
  <c r="O207" i="2"/>
  <c r="AB114" i="9"/>
  <c r="E83" i="38"/>
  <c r="O83" i="38"/>
  <c r="O352" i="39"/>
  <c r="O331" i="39" s="1"/>
  <c r="O352" i="35"/>
  <c r="O331" i="35" s="1"/>
  <c r="M83" i="38"/>
  <c r="Q352" i="35"/>
  <c r="Q331" i="35" s="1"/>
  <c r="AC352" i="35"/>
  <c r="AC331" i="35" s="1"/>
  <c r="T83" i="38"/>
  <c r="AB83" i="38"/>
  <c r="AA352" i="39"/>
  <c r="AA331" i="39" s="1"/>
  <c r="S83" i="38"/>
  <c r="AA83" i="38"/>
  <c r="W352" i="39"/>
  <c r="W331" i="39" s="1"/>
  <c r="AE83" i="38"/>
  <c r="U352" i="39"/>
  <c r="U331" i="39" s="1"/>
  <c r="V352" i="39"/>
  <c r="V331" i="39" s="1"/>
  <c r="P352" i="39"/>
  <c r="P331" i="39" s="1"/>
  <c r="AD352" i="39"/>
  <c r="AD331" i="39" s="1"/>
  <c r="AA352" i="35"/>
  <c r="AA331" i="35" s="1"/>
  <c r="V352" i="35"/>
  <c r="V331" i="35" s="1"/>
  <c r="Z83" i="38"/>
  <c r="AE352" i="35"/>
  <c r="AE331" i="35" s="1"/>
  <c r="Y83" i="38"/>
  <c r="X352" i="35"/>
  <c r="X331" i="35" s="1"/>
  <c r="Q83" i="38"/>
  <c r="AH352" i="39"/>
  <c r="AH331" i="39" s="1"/>
  <c r="AC83" i="38"/>
  <c r="R352" i="39"/>
  <c r="R331" i="39" s="1"/>
  <c r="Q352" i="39"/>
  <c r="Q331" i="39" s="1"/>
  <c r="AI352" i="39"/>
  <c r="AI331" i="39" s="1"/>
  <c r="N83" i="38"/>
  <c r="AB352" i="35"/>
  <c r="AB331" i="35" s="1"/>
  <c r="AE352" i="39"/>
  <c r="AE331" i="39" s="1"/>
  <c r="AF352" i="39"/>
  <c r="AF331" i="39" s="1"/>
  <c r="X83" i="38"/>
  <c r="Y352" i="35"/>
  <c r="Y331" i="35" s="1"/>
  <c r="P83" i="38"/>
  <c r="Z352" i="35"/>
  <c r="Z331" i="35" s="1"/>
  <c r="S352" i="39"/>
  <c r="S331" i="39" s="1"/>
  <c r="AF352" i="35"/>
  <c r="AF331" i="35" s="1"/>
  <c r="T352" i="39"/>
  <c r="T331" i="39" s="1"/>
  <c r="W352" i="35"/>
  <c r="W331" i="35" s="1"/>
  <c r="Y352" i="39"/>
  <c r="Y331" i="39" s="1"/>
  <c r="R352" i="35"/>
  <c r="R331" i="35" s="1"/>
  <c r="AD352" i="35"/>
  <c r="AD331" i="35" s="1"/>
  <c r="R83" i="38"/>
  <c r="W83" i="38"/>
  <c r="V83" i="38"/>
  <c r="AG352" i="35"/>
  <c r="AG331" i="35" s="1"/>
  <c r="T352" i="35"/>
  <c r="T331" i="35" s="1"/>
  <c r="U352" i="35"/>
  <c r="U331" i="35" s="1"/>
  <c r="AC352" i="39"/>
  <c r="AC331" i="39" s="1"/>
  <c r="X352" i="39"/>
  <c r="X331" i="39" s="1"/>
  <c r="AD83" i="38"/>
  <c r="U83" i="38"/>
  <c r="S352" i="35"/>
  <c r="S331" i="35" s="1"/>
  <c r="P352" i="35"/>
  <c r="P331" i="35" s="1"/>
  <c r="AB352" i="39"/>
  <c r="AB331" i="39" s="1"/>
  <c r="AI352" i="35"/>
  <c r="AI331" i="35" s="1"/>
  <c r="Z352" i="39"/>
  <c r="Z331" i="39" s="1"/>
  <c r="AG83" i="38"/>
  <c r="AF83" i="38"/>
  <c r="AM352" i="35"/>
  <c r="AM331" i="35" s="1"/>
  <c r="AK352" i="35"/>
  <c r="AK331" i="35" s="1"/>
  <c r="AG352" i="39"/>
  <c r="AG331" i="39" s="1"/>
  <c r="AJ352" i="39"/>
  <c r="AJ331" i="39" s="1"/>
  <c r="AH352" i="35"/>
  <c r="AH331" i="35" s="1"/>
  <c r="AK352" i="39"/>
  <c r="AK331" i="39" s="1"/>
  <c r="AI83" i="38"/>
  <c r="AJ352" i="35"/>
  <c r="AJ331" i="35" s="1"/>
  <c r="AH83" i="38"/>
  <c r="AL352" i="35"/>
  <c r="AL331" i="35" s="1"/>
  <c r="AL352" i="39"/>
  <c r="AL331" i="39" s="1"/>
  <c r="AJ83" i="38"/>
  <c r="AM352" i="39"/>
  <c r="AM331" i="39" s="1"/>
  <c r="AL83" i="38"/>
  <c r="AN352" i="39"/>
  <c r="AN331" i="39" s="1"/>
  <c r="AK83" i="38"/>
  <c r="AN352" i="35"/>
  <c r="AN331" i="35" s="1"/>
  <c r="AM83" i="38"/>
  <c r="AO352" i="35"/>
  <c r="AO331" i="35" s="1"/>
  <c r="M83" i="42"/>
  <c r="S83" i="42"/>
  <c r="AA83" i="42"/>
  <c r="P83" i="42"/>
  <c r="Q83" i="42"/>
  <c r="W83" i="42"/>
  <c r="AB83" i="42"/>
  <c r="N83" i="42"/>
  <c r="Z83" i="42"/>
  <c r="O83" i="42"/>
  <c r="X83" i="42"/>
  <c r="U83" i="42"/>
  <c r="AC83" i="42"/>
  <c r="V83" i="42"/>
  <c r="T83" i="42"/>
  <c r="AD83" i="42"/>
  <c r="Y83" i="42"/>
  <c r="AF83" i="42"/>
  <c r="R83" i="42"/>
  <c r="AG83" i="42"/>
  <c r="AE83" i="42"/>
  <c r="AJ83" i="42"/>
  <c r="AH83" i="42"/>
  <c r="AI83" i="42"/>
  <c r="BD480" i="10"/>
  <c r="BE469" i="10"/>
  <c r="BE474" i="10" s="1"/>
  <c r="BD468" i="10"/>
  <c r="BG479" i="10"/>
  <c r="J352" i="39"/>
  <c r="J331" i="39" s="1"/>
  <c r="M352" i="39"/>
  <c r="M331" i="39" s="1"/>
  <c r="J352" i="35"/>
  <c r="J331" i="35" s="1"/>
  <c r="I83" i="38"/>
  <c r="K352" i="35"/>
  <c r="K331" i="35" s="1"/>
  <c r="M352" i="35"/>
  <c r="M331" i="35" s="1"/>
  <c r="N352" i="35"/>
  <c r="N331" i="35" s="1"/>
  <c r="L352" i="35"/>
  <c r="L331" i="35" s="1"/>
  <c r="J83" i="38"/>
  <c r="L83" i="38"/>
  <c r="K352" i="39"/>
  <c r="K331" i="39" s="1"/>
  <c r="L352" i="39"/>
  <c r="L331" i="39" s="1"/>
  <c r="K83" i="38"/>
  <c r="H83" i="38"/>
  <c r="N352" i="39"/>
  <c r="N331" i="39" s="1"/>
  <c r="L83" i="42"/>
  <c r="J83" i="42"/>
  <c r="I83" i="42"/>
  <c r="H83" i="42"/>
  <c r="K83" i="42"/>
  <c r="I352" i="35"/>
  <c r="I331" i="35" s="1"/>
  <c r="G83" i="38"/>
  <c r="H352" i="35"/>
  <c r="H331" i="35" s="1"/>
  <c r="F83" i="38"/>
  <c r="I352" i="39"/>
  <c r="I331" i="39" s="1"/>
  <c r="H352" i="39"/>
  <c r="H331" i="39" s="1"/>
  <c r="F83" i="42"/>
  <c r="G83" i="42"/>
  <c r="BA476" i="10"/>
  <c r="D83" i="42"/>
  <c r="E83" i="42"/>
  <c r="F352" i="39"/>
  <c r="F331" i="39" s="1"/>
  <c r="G352" i="39"/>
  <c r="G331" i="39" s="1"/>
  <c r="D83" i="38"/>
  <c r="G352" i="35"/>
  <c r="G331" i="35" s="1"/>
  <c r="F352" i="35"/>
  <c r="F331" i="35" s="1"/>
  <c r="BA34" i="41"/>
  <c r="BB32" i="41"/>
  <c r="BB34" i="41" s="1"/>
  <c r="AN83" i="42"/>
  <c r="AP83" i="42"/>
  <c r="AT83" i="42"/>
  <c r="AQ83" i="42"/>
  <c r="AL83" i="42"/>
  <c r="AO83" i="42"/>
  <c r="AK83" i="42"/>
  <c r="AR83" i="42"/>
  <c r="AM83" i="42"/>
  <c r="AS83" i="42"/>
  <c r="AV83" i="42"/>
  <c r="AU83" i="42"/>
  <c r="AW83" i="42"/>
  <c r="AY83" i="42"/>
  <c r="AZ83" i="42"/>
  <c r="BB83" i="42"/>
  <c r="AX83" i="42"/>
  <c r="BC83" i="42"/>
  <c r="BE83" i="42"/>
  <c r="BA83" i="42"/>
  <c r="BD83" i="42"/>
  <c r="BG83" i="42"/>
  <c r="BF83" i="42"/>
  <c r="BI83" i="42"/>
  <c r="BA34" i="37"/>
  <c r="BB32" i="37"/>
  <c r="BB34" i="37" s="1"/>
  <c r="AZ200" i="39"/>
  <c r="BE90" i="39"/>
  <c r="BF39" i="39"/>
  <c r="BE236" i="39"/>
  <c r="BE236" i="35"/>
  <c r="AP352" i="35"/>
  <c r="AP331" i="35" s="1"/>
  <c r="AO352" i="39"/>
  <c r="AO331" i="39" s="1"/>
  <c r="AQ352" i="39"/>
  <c r="AQ331" i="39" s="1"/>
  <c r="AS352" i="35"/>
  <c r="AS331" i="35" s="1"/>
  <c r="AP83" i="38"/>
  <c r="AR83" i="38"/>
  <c r="AQ352" i="35"/>
  <c r="AQ331" i="35" s="1"/>
  <c r="AS352" i="39"/>
  <c r="AS331" i="39" s="1"/>
  <c r="AR352" i="39"/>
  <c r="AR331" i="39" s="1"/>
  <c r="AP352" i="39"/>
  <c r="AP331" i="39" s="1"/>
  <c r="AO83" i="38"/>
  <c r="AQ83" i="38"/>
  <c r="AT352" i="39"/>
  <c r="AT331" i="39" s="1"/>
  <c r="AS83" i="38"/>
  <c r="AU83" i="38"/>
  <c r="AT352" i="35"/>
  <c r="AT331" i="35" s="1"/>
  <c r="AU352" i="35"/>
  <c r="AU331" i="35" s="1"/>
  <c r="AV352" i="35"/>
  <c r="AV331" i="35" s="1"/>
  <c r="AU352" i="39"/>
  <c r="AU331" i="39" s="1"/>
  <c r="AV352" i="39"/>
  <c r="AV331" i="39" s="1"/>
  <c r="AX352" i="39"/>
  <c r="AX331" i="39" s="1"/>
  <c r="AR352" i="35"/>
  <c r="AR331" i="35" s="1"/>
  <c r="AV83" i="38"/>
  <c r="AW352" i="35"/>
  <c r="AW331" i="35" s="1"/>
  <c r="AT83" i="38"/>
  <c r="AW352" i="39"/>
  <c r="AW331" i="39" s="1"/>
  <c r="AN83" i="38"/>
  <c r="AX352" i="35"/>
  <c r="AX331" i="35" s="1"/>
  <c r="AW83" i="38"/>
  <c r="BA352" i="35"/>
  <c r="AY352" i="35"/>
  <c r="AY331" i="35" s="1"/>
  <c r="AX83" i="38"/>
  <c r="AZ437" i="35" s="1"/>
  <c r="AZ438" i="35" s="1"/>
  <c r="AY83" i="38"/>
  <c r="AY352" i="39"/>
  <c r="AY331" i="39" s="1"/>
  <c r="AZ352" i="35"/>
  <c r="AZ331" i="35" s="1"/>
  <c r="BB352" i="35"/>
  <c r="BA83" i="38"/>
  <c r="AZ352" i="39"/>
  <c r="AZ331" i="39" s="1"/>
  <c r="BE352" i="35"/>
  <c r="BA352" i="39"/>
  <c r="AZ83" i="38"/>
  <c r="BB352" i="39"/>
  <c r="BD352" i="35"/>
  <c r="BC352" i="39"/>
  <c r="BG352" i="35"/>
  <c r="BD83" i="38"/>
  <c r="BB83" i="38"/>
  <c r="BD352" i="39"/>
  <c r="BF352" i="35"/>
  <c r="BC83" i="38"/>
  <c r="BE83" i="38"/>
  <c r="BC352" i="35"/>
  <c r="BF352" i="39"/>
  <c r="BG83" i="38"/>
  <c r="BJ352" i="39"/>
  <c r="BG352" i="39"/>
  <c r="BF83" i="38"/>
  <c r="BE352" i="39"/>
  <c r="BH352" i="35"/>
  <c r="BH352" i="39"/>
  <c r="BJ352" i="35"/>
  <c r="BH83" i="38"/>
  <c r="BI352" i="35"/>
  <c r="BI352" i="39"/>
  <c r="BK352" i="35"/>
  <c r="BM352" i="39"/>
  <c r="BJ83" i="38"/>
  <c r="BL352" i="35"/>
  <c r="BA107" i="37"/>
  <c r="BA111" i="37" s="1"/>
  <c r="BA58" i="37"/>
  <c r="BA141" i="37"/>
  <c r="BA146" i="37" s="1"/>
  <c r="BA175" i="37"/>
  <c r="BA179" i="37" s="1"/>
  <c r="BF39" i="35"/>
  <c r="BE90" i="35"/>
  <c r="BA140" i="41"/>
  <c r="BA145" i="41" s="1"/>
  <c r="BA58" i="41"/>
  <c r="BA173" i="41"/>
  <c r="BA177" i="41" s="1"/>
  <c r="BA107" i="41"/>
  <c r="BA111" i="41" s="1"/>
  <c r="BA151" i="39"/>
  <c r="BA181" i="39" s="1"/>
  <c r="BA145" i="39"/>
  <c r="BA175" i="39" s="1"/>
  <c r="BA153" i="39"/>
  <c r="BA183" i="39" s="1"/>
  <c r="BC252" i="39"/>
  <c r="BA73" i="42" s="1"/>
  <c r="BA163" i="39"/>
  <c r="BA193" i="39" s="1"/>
  <c r="BA162" i="39"/>
  <c r="BA192" i="39" s="1"/>
  <c r="BA165" i="39"/>
  <c r="BA195" i="39" s="1"/>
  <c r="BA141" i="39"/>
  <c r="BA171" i="39" s="1"/>
  <c r="BA166" i="39"/>
  <c r="BA196" i="39" s="1"/>
  <c r="BA147" i="39"/>
  <c r="BA177" i="39" s="1"/>
  <c r="AY42" i="9"/>
  <c r="BD130" i="39"/>
  <c r="BD130" i="35"/>
  <c r="BA431" i="35"/>
  <c r="BA341" i="35"/>
  <c r="BA429" i="35"/>
  <c r="BA427" i="35" s="1"/>
  <c r="AX46" i="9"/>
  <c r="AX18" i="9" s="1"/>
  <c r="BD131" i="39"/>
  <c r="BD131" i="35"/>
  <c r="BD119" i="39"/>
  <c r="BD119" i="35"/>
  <c r="BD116" i="39"/>
  <c r="BD116" i="35"/>
  <c r="BD126" i="39"/>
  <c r="BD126" i="35"/>
  <c r="BD120" i="39"/>
  <c r="BD120" i="35"/>
  <c r="BF271" i="10"/>
  <c r="BD231" i="39"/>
  <c r="BD231" i="35"/>
  <c r="BD105" i="35"/>
  <c r="BD105" i="39"/>
  <c r="BD112" i="39"/>
  <c r="BD112" i="35"/>
  <c r="BD127" i="39"/>
  <c r="BD127" i="35"/>
  <c r="BD124" i="35"/>
  <c r="BD124" i="39"/>
  <c r="BC251" i="35"/>
  <c r="BA72" i="38" s="1"/>
  <c r="BF267" i="10"/>
  <c r="BD227" i="39"/>
  <c r="BD227" i="35"/>
  <c r="BB340" i="39"/>
  <c r="BB339" i="39"/>
  <c r="BB254" i="39"/>
  <c r="AZ70" i="42"/>
  <c r="AZ74" i="42" s="1"/>
  <c r="BD132" i="39"/>
  <c r="BD132" i="35"/>
  <c r="BC232" i="39"/>
  <c r="BC239" i="39" s="1"/>
  <c r="BA14" i="42" s="1"/>
  <c r="BC249" i="39"/>
  <c r="BC428" i="39"/>
  <c r="BC433" i="39" s="1"/>
  <c r="BD128" i="39"/>
  <c r="BD128" i="35"/>
  <c r="BD118" i="39"/>
  <c r="BD118" i="35"/>
  <c r="BD228" i="39"/>
  <c r="BD228" i="35"/>
  <c r="BD107" i="39"/>
  <c r="BD107" i="35"/>
  <c r="BC251" i="39"/>
  <c r="BA72" i="42" s="1"/>
  <c r="BA341" i="39"/>
  <c r="BA429" i="39"/>
  <c r="BA427" i="39" s="1"/>
  <c r="BA431" i="39"/>
  <c r="BB340" i="35"/>
  <c r="AZ70" i="38"/>
  <c r="AZ74" i="38" s="1"/>
  <c r="BB254" i="35"/>
  <c r="BB339" i="35"/>
  <c r="BC249" i="35"/>
  <c r="BC428" i="35"/>
  <c r="BC433" i="35" s="1"/>
  <c r="BC232" i="35"/>
  <c r="BC239" i="35" s="1"/>
  <c r="BA14" i="38" s="1"/>
  <c r="BD225" i="39"/>
  <c r="BD225" i="35"/>
  <c r="BP125" i="39"/>
  <c r="BP125" i="35"/>
  <c r="BC201" i="35"/>
  <c r="BD110" i="35"/>
  <c r="BD110" i="39"/>
  <c r="BD229" i="39"/>
  <c r="BD229" i="35"/>
  <c r="BD114" i="39"/>
  <c r="BD114" i="35"/>
  <c r="BD109" i="39"/>
  <c r="BD109" i="35"/>
  <c r="BD226" i="39"/>
  <c r="BD226" i="35"/>
  <c r="AZ90" i="42"/>
  <c r="BD230" i="39"/>
  <c r="BD230" i="35"/>
  <c r="BF270" i="10"/>
  <c r="BC250" i="39"/>
  <c r="BA71" i="42" s="1"/>
  <c r="BD113" i="39"/>
  <c r="BD113" i="35"/>
  <c r="BD111" i="39"/>
  <c r="BD111" i="35"/>
  <c r="BD106" i="39"/>
  <c r="BD106" i="35"/>
  <c r="BC201" i="39"/>
  <c r="BD123" i="35"/>
  <c r="BD123" i="39"/>
  <c r="BD121" i="39"/>
  <c r="BD121" i="35"/>
  <c r="BC252" i="35"/>
  <c r="BA73" i="38" s="1"/>
  <c r="BC250" i="35"/>
  <c r="BA71" i="38" s="1"/>
  <c r="AZ246" i="39"/>
  <c r="AZ444" i="39" s="1"/>
  <c r="AZ200" i="35"/>
  <c r="AW19" i="38"/>
  <c r="AW12" i="38" s="1"/>
  <c r="AL95" i="38"/>
  <c r="AL97" i="38" s="1"/>
  <c r="AL62" i="37" s="1"/>
  <c r="BC14" i="44"/>
  <c r="BC15" i="44" s="1"/>
  <c r="BB103" i="35"/>
  <c r="BB144" i="35" s="1"/>
  <c r="BB174" i="35" s="1"/>
  <c r="BA142" i="39"/>
  <c r="BA172" i="39" s="1"/>
  <c r="BA156" i="39"/>
  <c r="BA186" i="39" s="1"/>
  <c r="BA149" i="39"/>
  <c r="BA179" i="39" s="1"/>
  <c r="AV12" i="38"/>
  <c r="AX354" i="35"/>
  <c r="AX333" i="35" s="1"/>
  <c r="AX354" i="39"/>
  <c r="AX333" i="39" s="1"/>
  <c r="AZ90" i="38"/>
  <c r="BA144" i="39"/>
  <c r="BA174" i="39" s="1"/>
  <c r="BA159" i="39"/>
  <c r="BA189" i="39" s="1"/>
  <c r="BA158" i="39"/>
  <c r="BA188" i="39" s="1"/>
  <c r="AY447" i="35"/>
  <c r="AY445" i="35"/>
  <c r="AY444" i="35"/>
  <c r="AY448" i="35"/>
  <c r="AW25" i="42"/>
  <c r="AW19" i="42"/>
  <c r="AW12" i="42" s="1"/>
  <c r="AX25" i="38"/>
  <c r="AZ435" i="35"/>
  <c r="AZ436" i="35" s="1"/>
  <c r="BA160" i="39"/>
  <c r="BA190" i="39" s="1"/>
  <c r="BA167" i="39"/>
  <c r="BA197" i="39" s="1"/>
  <c r="BA146" i="39"/>
  <c r="BA176" i="39" s="1"/>
  <c r="BA140" i="39"/>
  <c r="BA170" i="39" s="1"/>
  <c r="BA154" i="39"/>
  <c r="BA184" i="39" s="1"/>
  <c r="AZ246" i="35"/>
  <c r="BA244" i="39"/>
  <c r="AY18" i="42" s="1"/>
  <c r="BA242" i="39"/>
  <c r="BB240" i="39"/>
  <c r="AZ15" i="42" s="1"/>
  <c r="AZ16" i="42" s="1"/>
  <c r="BC14" i="43"/>
  <c r="BC15" i="43" s="1"/>
  <c r="AY447" i="39"/>
  <c r="AY448" i="39"/>
  <c r="AY445" i="39"/>
  <c r="AY444" i="39"/>
  <c r="BA161" i="39"/>
  <c r="BA191" i="39" s="1"/>
  <c r="BA148" i="39"/>
  <c r="BA178" i="39" s="1"/>
  <c r="BA155" i="39"/>
  <c r="BA185" i="39" s="1"/>
  <c r="BA242" i="35"/>
  <c r="BA244" i="35"/>
  <c r="AY18" i="38" s="1"/>
  <c r="BB240" i="35"/>
  <c r="AZ15" i="38" s="1"/>
  <c r="AZ435" i="39"/>
  <c r="AZ436" i="39" s="1"/>
  <c r="AX25" i="42"/>
  <c r="BA200" i="35"/>
  <c r="AZ280" i="39"/>
  <c r="AX33" i="42" s="1"/>
  <c r="AZ270" i="39"/>
  <c r="AX26" i="42" s="1"/>
  <c r="AZ281" i="39"/>
  <c r="AX37" i="42" s="1"/>
  <c r="AZ269" i="39"/>
  <c r="AX24" i="42" s="1"/>
  <c r="BA266" i="39"/>
  <c r="BA266" i="35"/>
  <c r="BA314" i="39"/>
  <c r="BA314" i="35"/>
  <c r="BA25" i="43"/>
  <c r="BA22" i="43"/>
  <c r="BA18" i="43"/>
  <c r="BA21" i="43"/>
  <c r="BA24" i="43"/>
  <c r="BA20" i="43"/>
  <c r="BA19" i="43"/>
  <c r="BA23" i="43"/>
  <c r="AZ320" i="39"/>
  <c r="AZ318" i="39"/>
  <c r="AZ319" i="39"/>
  <c r="AZ9" i="38"/>
  <c r="AZ9" i="42"/>
  <c r="BE223" i="35"/>
  <c r="BE223" i="39"/>
  <c r="BB165" i="39"/>
  <c r="BB195" i="39" s="1"/>
  <c r="BB156" i="39"/>
  <c r="BB186" i="39" s="1"/>
  <c r="BB166" i="39"/>
  <c r="BB196" i="39" s="1"/>
  <c r="BB140" i="39"/>
  <c r="BB170" i="39" s="1"/>
  <c r="BB149" i="39"/>
  <c r="BB179" i="39" s="1"/>
  <c r="BB153" i="39"/>
  <c r="BB183" i="39" s="1"/>
  <c r="BB148" i="39"/>
  <c r="BB178" i="39" s="1"/>
  <c r="BB145" i="39"/>
  <c r="BB175" i="39" s="1"/>
  <c r="BB158" i="39"/>
  <c r="BB188" i="39" s="1"/>
  <c r="BB155" i="39"/>
  <c r="BB185" i="39" s="1"/>
  <c r="BB144" i="39"/>
  <c r="BB174" i="39" s="1"/>
  <c r="BB163" i="39"/>
  <c r="BB193" i="39" s="1"/>
  <c r="BB151" i="39"/>
  <c r="BB181" i="39" s="1"/>
  <c r="BB161" i="39"/>
  <c r="BB191" i="39" s="1"/>
  <c r="BB146" i="39"/>
  <c r="BB176" i="39" s="1"/>
  <c r="BB160" i="39"/>
  <c r="BB190" i="39" s="1"/>
  <c r="BB152" i="39"/>
  <c r="BB182" i="39" s="1"/>
  <c r="BB147" i="39"/>
  <c r="BB177" i="39" s="1"/>
  <c r="BB141" i="39"/>
  <c r="BB171" i="39" s="1"/>
  <c r="BB159" i="39"/>
  <c r="BB189" i="39" s="1"/>
  <c r="BB167" i="39"/>
  <c r="BB197" i="39" s="1"/>
  <c r="BB142" i="39"/>
  <c r="BB172" i="39" s="1"/>
  <c r="BB154" i="39"/>
  <c r="BB184" i="39" s="1"/>
  <c r="BB162" i="39"/>
  <c r="BB192" i="39" s="1"/>
  <c r="AZ269" i="35"/>
  <c r="AX24" i="38" s="1"/>
  <c r="AZ280" i="35"/>
  <c r="AX33" i="38" s="1"/>
  <c r="AZ281" i="35"/>
  <c r="AX37" i="38" s="1"/>
  <c r="AZ270" i="35"/>
  <c r="AX26" i="38" s="1"/>
  <c r="BA19" i="44"/>
  <c r="BA23" i="44"/>
  <c r="BA24" i="44"/>
  <c r="BA18" i="44"/>
  <c r="BA20" i="44"/>
  <c r="BA25" i="44"/>
  <c r="BA22" i="44"/>
  <c r="BA21" i="44"/>
  <c r="AZ318" i="35"/>
  <c r="AZ319" i="35"/>
  <c r="AZ320" i="35"/>
  <c r="BF135" i="10"/>
  <c r="BE231" i="10"/>
  <c r="BF161" i="10"/>
  <c r="BF142" i="10"/>
  <c r="BF150" i="10"/>
  <c r="BF151" i="10"/>
  <c r="BG276" i="10"/>
  <c r="BF149" i="10"/>
  <c r="BF144" i="10"/>
  <c r="BF139" i="10"/>
  <c r="BF153" i="10"/>
  <c r="BF146" i="10"/>
  <c r="BF156" i="10"/>
  <c r="BF143" i="10"/>
  <c r="BF158" i="10"/>
  <c r="BF268" i="10"/>
  <c r="BE293" i="10"/>
  <c r="BB90" i="9" s="1"/>
  <c r="BF154" i="10"/>
  <c r="BF136" i="10"/>
  <c r="BF160" i="10"/>
  <c r="BF137" i="10"/>
  <c r="BF157" i="10"/>
  <c r="BF162" i="10"/>
  <c r="BE292" i="10"/>
  <c r="BB89" i="9" s="1"/>
  <c r="BF266" i="10"/>
  <c r="BF140" i="10"/>
  <c r="BF148" i="10"/>
  <c r="BF141" i="10"/>
  <c r="BM84" i="10"/>
  <c r="BM83" i="10"/>
  <c r="AZ108" i="9"/>
  <c r="BD15" i="1"/>
  <c r="BA20" i="6"/>
  <c r="BA23" i="6"/>
  <c r="BA18" i="6"/>
  <c r="BA24" i="6"/>
  <c r="BA22" i="6"/>
  <c r="BA19" i="6"/>
  <c r="BA21" i="6"/>
  <c r="BB15" i="6"/>
  <c r="BB23" i="6" s="1"/>
  <c r="BA20" i="1"/>
  <c r="BA108" i="9" s="1"/>
  <c r="AA417" i="10"/>
  <c r="AA415" i="10" s="1"/>
  <c r="BA24" i="3"/>
  <c r="AZ58" i="3"/>
  <c r="AY145" i="3"/>
  <c r="AY150" i="3" s="1"/>
  <c r="AY179" i="3"/>
  <c r="AY183" i="3" s="1"/>
  <c r="AY111" i="3"/>
  <c r="AY115" i="3" s="1"/>
  <c r="P394" i="10"/>
  <c r="P373" i="10" s="1"/>
  <c r="M101" i="9"/>
  <c r="V101" i="9"/>
  <c r="X101" i="9"/>
  <c r="AE101" i="9"/>
  <c r="AD101" i="9"/>
  <c r="AF101" i="9"/>
  <c r="AM101" i="9"/>
  <c r="AL101" i="9"/>
  <c r="AS101" i="9"/>
  <c r="AU101" i="9"/>
  <c r="AX101" i="9"/>
  <c r="T394" i="10"/>
  <c r="T373" i="10" s="1"/>
  <c r="X394" i="10"/>
  <c r="X373" i="10" s="1"/>
  <c r="AH394" i="10"/>
  <c r="AH373" i="10" s="1"/>
  <c r="AA394" i="10"/>
  <c r="AA373" i="10" s="1"/>
  <c r="BA394" i="10"/>
  <c r="BA373" i="10" s="1"/>
  <c r="AP394" i="10"/>
  <c r="AP373" i="10" s="1"/>
  <c r="AG394" i="10"/>
  <c r="AG373" i="10" s="1"/>
  <c r="AV394" i="10"/>
  <c r="AV373" i="10" s="1"/>
  <c r="AE394" i="10"/>
  <c r="AE373" i="10" s="1"/>
  <c r="AI394" i="10"/>
  <c r="AI373" i="10" s="1"/>
  <c r="AY394" i="10"/>
  <c r="AY373" i="10" s="1"/>
  <c r="I101" i="9"/>
  <c r="AZ483" i="10"/>
  <c r="AZ486" i="10"/>
  <c r="BJ99" i="10"/>
  <c r="BL77" i="10"/>
  <c r="BL67" i="10"/>
  <c r="BD382" i="10"/>
  <c r="BD381" i="10"/>
  <c r="BA88" i="9"/>
  <c r="BA92" i="9" s="1"/>
  <c r="BD296" i="10"/>
  <c r="BD472" i="10" s="1"/>
  <c r="BM66" i="10"/>
  <c r="BM68" i="10" s="1"/>
  <c r="BL88" i="10"/>
  <c r="BL93" i="10" s="1"/>
  <c r="BL89" i="10"/>
  <c r="BN116" i="10" s="1"/>
  <c r="BC383" i="10"/>
  <c r="BJ101" i="10"/>
  <c r="BN82" i="10"/>
  <c r="BF310" i="10"/>
  <c r="BC15" i="9" s="1"/>
  <c r="BL91" i="10"/>
  <c r="BN117" i="10" s="1"/>
  <c r="BK90" i="10"/>
  <c r="BK98" i="10"/>
  <c r="BK58" i="10"/>
  <c r="BM76" i="10"/>
  <c r="BM77" i="10" s="1"/>
  <c r="BK97" i="10"/>
  <c r="BH473" i="10" s="1"/>
  <c r="BF265" i="10"/>
  <c r="BE272" i="10"/>
  <c r="BE470" i="10" s="1"/>
  <c r="BE481" i="10" s="1"/>
  <c r="BE291" i="10"/>
  <c r="BL53" i="10"/>
  <c r="BL54" i="10"/>
  <c r="BL56" i="10"/>
  <c r="BM49" i="10"/>
  <c r="BN51" i="10" s="1"/>
  <c r="BN47" i="10"/>
  <c r="BM48" i="10"/>
  <c r="BN50" i="10" s="1"/>
  <c r="BK100" i="10"/>
  <c r="BK92" i="10"/>
  <c r="BO62" i="10"/>
  <c r="BN63" i="10"/>
  <c r="BN64" i="10"/>
  <c r="BF269" i="10"/>
  <c r="BE294" i="10"/>
  <c r="BB91" i="9" s="1"/>
  <c r="BK55" i="10"/>
  <c r="BN73" i="10"/>
  <c r="BN74" i="10"/>
  <c r="BO72" i="10"/>
  <c r="BK57" i="10"/>
  <c r="BB286" i="10"/>
  <c r="BB477" i="10" s="1"/>
  <c r="BB45" i="10"/>
  <c r="BA96" i="10"/>
  <c r="BB10" i="9"/>
  <c r="BA101" i="9"/>
  <c r="BB356" i="10"/>
  <c r="BA27" i="1"/>
  <c r="AZ33" i="1"/>
  <c r="AZ21" i="1" s="1"/>
  <c r="BC426" i="10" s="1"/>
  <c r="BA34" i="1"/>
  <c r="BA22" i="1" s="1"/>
  <c r="BB28" i="1"/>
  <c r="BE14" i="6"/>
  <c r="BA362" i="10"/>
  <c r="BA360" i="10"/>
  <c r="BA361" i="10"/>
  <c r="BC280" i="10"/>
  <c r="AZ35" i="1"/>
  <c r="AZ23" i="1" s="1"/>
  <c r="BA29" i="1"/>
  <c r="BF254" i="10"/>
  <c r="BE255" i="10"/>
  <c r="BC31" i="1"/>
  <c r="BB37" i="1"/>
  <c r="BB25" i="1" s="1"/>
  <c r="BE355" i="10"/>
  <c r="BE394" i="10" s="1"/>
  <c r="O72" i="2"/>
  <c r="BD279" i="10"/>
  <c r="BB30" i="1"/>
  <c r="BA36" i="1"/>
  <c r="BA24" i="1" s="1"/>
  <c r="AZ11" i="9"/>
  <c r="AW16" i="2" l="1"/>
  <c r="AW77" i="9" s="1"/>
  <c r="BA452" i="10"/>
  <c r="AW63" i="9"/>
  <c r="AW66" i="9" s="1"/>
  <c r="AW68" i="9" s="1"/>
  <c r="BA457" i="10"/>
  <c r="AX65" i="9" s="1"/>
  <c r="AY59" i="9"/>
  <c r="AY58" i="9"/>
  <c r="AX61" i="9"/>
  <c r="AX60" i="9"/>
  <c r="AX63" i="9" s="1"/>
  <c r="AY62" i="9"/>
  <c r="AY56" i="9"/>
  <c r="AY57" i="9"/>
  <c r="BE425" i="10"/>
  <c r="BA36" i="3" s="1"/>
  <c r="AX44" i="9"/>
  <c r="BB282" i="10"/>
  <c r="BB284" i="10" s="1"/>
  <c r="BB288" i="10" s="1"/>
  <c r="AY41" i="9"/>
  <c r="AY40" i="9"/>
  <c r="BC281" i="10"/>
  <c r="BA39" i="9"/>
  <c r="BA284" i="10"/>
  <c r="BA288" i="10" s="1"/>
  <c r="BA483" i="10" s="1"/>
  <c r="AX203" i="3"/>
  <c r="AX202" i="3"/>
  <c r="AV238" i="3"/>
  <c r="AV237" i="3" s="1"/>
  <c r="AW236" i="3" s="1"/>
  <c r="AV239" i="3"/>
  <c r="AT219" i="3"/>
  <c r="AU218" i="3" s="1"/>
  <c r="AG374" i="39"/>
  <c r="AG375" i="39"/>
  <c r="AG373" i="39"/>
  <c r="F60" i="5"/>
  <c r="H60" i="5"/>
  <c r="O140" i="2"/>
  <c r="N209" i="2"/>
  <c r="D141" i="2"/>
  <c r="D74" i="2"/>
  <c r="I74" i="2"/>
  <c r="N74" i="2"/>
  <c r="F209" i="2"/>
  <c r="I141" i="2"/>
  <c r="D209" i="2"/>
  <c r="N141" i="2"/>
  <c r="I209" i="2"/>
  <c r="F141" i="2"/>
  <c r="K141" i="2"/>
  <c r="G74" i="2"/>
  <c r="K74" i="2"/>
  <c r="L209" i="2"/>
  <c r="L141" i="2"/>
  <c r="M141" i="2"/>
  <c r="G209" i="2"/>
  <c r="E74" i="2"/>
  <c r="J141" i="2"/>
  <c r="E209" i="2"/>
  <c r="K209" i="2"/>
  <c r="L74" i="2"/>
  <c r="F74" i="2"/>
  <c r="J74" i="2"/>
  <c r="G141" i="2"/>
  <c r="J209" i="2"/>
  <c r="H74" i="2"/>
  <c r="M74" i="2"/>
  <c r="H209" i="2"/>
  <c r="M209" i="2"/>
  <c r="H141" i="2"/>
  <c r="E141" i="2"/>
  <c r="D59" i="5"/>
  <c r="O208" i="2"/>
  <c r="AB113" i="9"/>
  <c r="BE480" i="10"/>
  <c r="AL437" i="35"/>
  <c r="AL438" i="35" s="1"/>
  <c r="AL437" i="39"/>
  <c r="AL438" i="39" s="1"/>
  <c r="AO437" i="39"/>
  <c r="AO438" i="39" s="1"/>
  <c r="AO437" i="35"/>
  <c r="AO438" i="35" s="1"/>
  <c r="X437" i="35"/>
  <c r="X438" i="35" s="1"/>
  <c r="X437" i="39"/>
  <c r="X438" i="39" s="1"/>
  <c r="AN437" i="39"/>
  <c r="AN438" i="39" s="1"/>
  <c r="AN437" i="35"/>
  <c r="AN438" i="35" s="1"/>
  <c r="AC437" i="35"/>
  <c r="AC438" i="35" s="1"/>
  <c r="AC437" i="39"/>
  <c r="AC438" i="39" s="1"/>
  <c r="Z437" i="39"/>
  <c r="Z438" i="39" s="1"/>
  <c r="Z437" i="35"/>
  <c r="Z438" i="35" s="1"/>
  <c r="AE437" i="35"/>
  <c r="AE438" i="35" s="1"/>
  <c r="AE437" i="39"/>
  <c r="AE438" i="39" s="1"/>
  <c r="U437" i="39"/>
  <c r="U438" i="39" s="1"/>
  <c r="U437" i="35"/>
  <c r="U438" i="35" s="1"/>
  <c r="S437" i="35"/>
  <c r="S438" i="35" s="1"/>
  <c r="S437" i="39"/>
  <c r="S438" i="39" s="1"/>
  <c r="V437" i="35"/>
  <c r="V438" i="35" s="1"/>
  <c r="V437" i="39"/>
  <c r="V438" i="39" s="1"/>
  <c r="Q437" i="35"/>
  <c r="Q438" i="35" s="1"/>
  <c r="Q437" i="39"/>
  <c r="Q438" i="39" s="1"/>
  <c r="AM437" i="39"/>
  <c r="AM438" i="39" s="1"/>
  <c r="AM437" i="35"/>
  <c r="AM438" i="35" s="1"/>
  <c r="AH437" i="39"/>
  <c r="AH438" i="39" s="1"/>
  <c r="AH437" i="35"/>
  <c r="AH438" i="35" s="1"/>
  <c r="AF437" i="39"/>
  <c r="AF438" i="39" s="1"/>
  <c r="AF437" i="35"/>
  <c r="AF438" i="35" s="1"/>
  <c r="T437" i="35"/>
  <c r="T438" i="35" s="1"/>
  <c r="T437" i="39"/>
  <c r="T438" i="39" s="1"/>
  <c r="AG437" i="39"/>
  <c r="AG438" i="39" s="1"/>
  <c r="AG437" i="35"/>
  <c r="AG438" i="35" s="1"/>
  <c r="AD437" i="35"/>
  <c r="AD438" i="35" s="1"/>
  <c r="AD437" i="39"/>
  <c r="AD438" i="39" s="1"/>
  <c r="AJ437" i="39"/>
  <c r="AJ438" i="39" s="1"/>
  <c r="AJ437" i="35"/>
  <c r="AJ438" i="35" s="1"/>
  <c r="W437" i="35"/>
  <c r="W438" i="35" s="1"/>
  <c r="W437" i="39"/>
  <c r="W438" i="39" s="1"/>
  <c r="Y437" i="39"/>
  <c r="Y438" i="39" s="1"/>
  <c r="Y437" i="35"/>
  <c r="Y438" i="35" s="1"/>
  <c r="P437" i="39"/>
  <c r="P438" i="39" s="1"/>
  <c r="P437" i="35"/>
  <c r="P438" i="35" s="1"/>
  <c r="AA437" i="35"/>
  <c r="AA438" i="35" s="1"/>
  <c r="AA437" i="39"/>
  <c r="AA438" i="39" s="1"/>
  <c r="AK437" i="39"/>
  <c r="AK438" i="39" s="1"/>
  <c r="AK437" i="35"/>
  <c r="AK438" i="35" s="1"/>
  <c r="AI437" i="39"/>
  <c r="AI438" i="39" s="1"/>
  <c r="AI437" i="35"/>
  <c r="AI438" i="35" s="1"/>
  <c r="R437" i="35"/>
  <c r="R438" i="35" s="1"/>
  <c r="R437" i="39"/>
  <c r="R438" i="39" s="1"/>
  <c r="AB437" i="39"/>
  <c r="AB438" i="39" s="1"/>
  <c r="AB437" i="35"/>
  <c r="AB438" i="35" s="1"/>
  <c r="O437" i="39"/>
  <c r="O438" i="39" s="1"/>
  <c r="O437" i="35"/>
  <c r="O438" i="35" s="1"/>
  <c r="AP38" i="37"/>
  <c r="AP42" i="37" s="1"/>
  <c r="AP42" i="3"/>
  <c r="AP46" i="3" s="1"/>
  <c r="AP38" i="41"/>
  <c r="AP42" i="41" s="1"/>
  <c r="BF469" i="10"/>
  <c r="BF480" i="10" s="1"/>
  <c r="BE468" i="10"/>
  <c r="BH479" i="10"/>
  <c r="J437" i="39"/>
  <c r="J438" i="39" s="1"/>
  <c r="J437" i="35"/>
  <c r="J438" i="35" s="1"/>
  <c r="M437" i="39"/>
  <c r="M438" i="39" s="1"/>
  <c r="M437" i="35"/>
  <c r="M438" i="35" s="1"/>
  <c r="N437" i="39"/>
  <c r="N438" i="39" s="1"/>
  <c r="N437" i="35"/>
  <c r="N438" i="35" s="1"/>
  <c r="K437" i="39"/>
  <c r="K438" i="39" s="1"/>
  <c r="K437" i="35"/>
  <c r="K438" i="35" s="1"/>
  <c r="L437" i="35"/>
  <c r="L438" i="35" s="1"/>
  <c r="L437" i="39"/>
  <c r="L438" i="39" s="1"/>
  <c r="H437" i="35"/>
  <c r="H438" i="35" s="1"/>
  <c r="H437" i="39"/>
  <c r="H438" i="39" s="1"/>
  <c r="I437" i="35"/>
  <c r="I438" i="35" s="1"/>
  <c r="I437" i="39"/>
  <c r="I438" i="39" s="1"/>
  <c r="BB476" i="10"/>
  <c r="G437" i="35"/>
  <c r="G438" i="35" s="1"/>
  <c r="G437" i="39"/>
  <c r="G438" i="39" s="1"/>
  <c r="AV437" i="35"/>
  <c r="AV438" i="35" s="1"/>
  <c r="AV437" i="39"/>
  <c r="AV438" i="39" s="1"/>
  <c r="BF236" i="35"/>
  <c r="BF236" i="39"/>
  <c r="BB149" i="35"/>
  <c r="BB179" i="35" s="1"/>
  <c r="AX437" i="39"/>
  <c r="AX438" i="39" s="1"/>
  <c r="AX437" i="35"/>
  <c r="AX438" i="35" s="1"/>
  <c r="AW437" i="35"/>
  <c r="AW438" i="35" s="1"/>
  <c r="AW437" i="39"/>
  <c r="AW438" i="39" s="1"/>
  <c r="BB154" i="35"/>
  <c r="BB184" i="35" s="1"/>
  <c r="AZ437" i="39"/>
  <c r="AZ438" i="39" s="1"/>
  <c r="AU437" i="39"/>
  <c r="AU438" i="39" s="1"/>
  <c r="AU437" i="35"/>
  <c r="AU438" i="35" s="1"/>
  <c r="AT437" i="35"/>
  <c r="AT438" i="35" s="1"/>
  <c r="AT437" i="39"/>
  <c r="AT438" i="39" s="1"/>
  <c r="BB158" i="35"/>
  <c r="BB188" i="35" s="1"/>
  <c r="AY437" i="39"/>
  <c r="AY438" i="39" s="1"/>
  <c r="AY437" i="35"/>
  <c r="AY438" i="35" s="1"/>
  <c r="AR437" i="35"/>
  <c r="AR438" i="35" s="1"/>
  <c r="AR437" i="39"/>
  <c r="AR438" i="39" s="1"/>
  <c r="AS437" i="39"/>
  <c r="AS438" i="39" s="1"/>
  <c r="AS437" i="35"/>
  <c r="AS438" i="35" s="1"/>
  <c r="AP437" i="35"/>
  <c r="AP438" i="35" s="1"/>
  <c r="AP437" i="39"/>
  <c r="AP438" i="39" s="1"/>
  <c r="AQ437" i="39"/>
  <c r="AQ438" i="39" s="1"/>
  <c r="AQ437" i="35"/>
  <c r="AQ438" i="35" s="1"/>
  <c r="BG39" i="39"/>
  <c r="BF90" i="39"/>
  <c r="BG39" i="35"/>
  <c r="BF90" i="35"/>
  <c r="BB152" i="35"/>
  <c r="BB182" i="35" s="1"/>
  <c r="BA90" i="38"/>
  <c r="BC103" i="39"/>
  <c r="BC154" i="39" s="1"/>
  <c r="BC184" i="39" s="1"/>
  <c r="BB167" i="35"/>
  <c r="BB197" i="35" s="1"/>
  <c r="BB156" i="35"/>
  <c r="BB186" i="35" s="1"/>
  <c r="BB159" i="35"/>
  <c r="BB189" i="35" s="1"/>
  <c r="BD251" i="39"/>
  <c r="BB72" i="42" s="1"/>
  <c r="BB162" i="35"/>
  <c r="BB192" i="35" s="1"/>
  <c r="AY354" i="35"/>
  <c r="AY333" i="35" s="1"/>
  <c r="BD250" i="35"/>
  <c r="BB71" i="38" s="1"/>
  <c r="BD251" i="35"/>
  <c r="BB72" i="38" s="1"/>
  <c r="BB161" i="35"/>
  <c r="BB191" i="35" s="1"/>
  <c r="AY354" i="39"/>
  <c r="AY333" i="39" s="1"/>
  <c r="BE111" i="35"/>
  <c r="BE111" i="39"/>
  <c r="BE130" i="39"/>
  <c r="BE130" i="35"/>
  <c r="BE116" i="39"/>
  <c r="BE116" i="35"/>
  <c r="BE112" i="39"/>
  <c r="BE112" i="35"/>
  <c r="AZ447" i="39"/>
  <c r="BD252" i="39"/>
  <c r="BB73" i="42" s="1"/>
  <c r="BD249" i="39"/>
  <c r="BD232" i="39"/>
  <c r="BD239" i="39" s="1"/>
  <c r="BB14" i="42" s="1"/>
  <c r="BD428" i="39"/>
  <c r="BD433" i="39" s="1"/>
  <c r="BE132" i="39"/>
  <c r="BE132" i="35"/>
  <c r="BE113" i="39"/>
  <c r="BE113" i="35"/>
  <c r="BD252" i="35"/>
  <c r="BB73" i="38" s="1"/>
  <c r="BC254" i="39"/>
  <c r="BC340" i="39"/>
  <c r="BC339" i="39"/>
  <c r="BA70" i="42"/>
  <c r="BA74" i="42" s="1"/>
  <c r="AZ42" i="9"/>
  <c r="BE118" i="39"/>
  <c r="BE118" i="35"/>
  <c r="BE106" i="39"/>
  <c r="BE106" i="35"/>
  <c r="BE123" i="39"/>
  <c r="BE123" i="35"/>
  <c r="BE131" i="39"/>
  <c r="BE131" i="35"/>
  <c r="AZ448" i="39"/>
  <c r="BG267" i="10"/>
  <c r="BE227" i="39"/>
  <c r="BE227" i="35"/>
  <c r="BG271" i="10"/>
  <c r="BE231" i="39"/>
  <c r="BE231" i="35"/>
  <c r="BE229" i="39"/>
  <c r="BE229" i="35"/>
  <c r="BE127" i="39"/>
  <c r="BE127" i="35"/>
  <c r="BE121" i="39"/>
  <c r="BE121" i="35"/>
  <c r="BE110" i="39"/>
  <c r="BE110" i="35"/>
  <c r="BE124" i="39"/>
  <c r="BE124" i="35"/>
  <c r="BE109" i="39"/>
  <c r="BE109" i="35"/>
  <c r="AZ445" i="39"/>
  <c r="BE225" i="39"/>
  <c r="BE225" i="35"/>
  <c r="BE128" i="39"/>
  <c r="BE128" i="35"/>
  <c r="BB341" i="35"/>
  <c r="BB431" i="35"/>
  <c r="BB429" i="35"/>
  <c r="BB427" i="35" s="1"/>
  <c r="BD201" i="35"/>
  <c r="BE107" i="39"/>
  <c r="BE107" i="35"/>
  <c r="BE120" i="39"/>
  <c r="BE120" i="35"/>
  <c r="BE226" i="39"/>
  <c r="BE226" i="35"/>
  <c r="BE114" i="39"/>
  <c r="BE114" i="35"/>
  <c r="BE105" i="39"/>
  <c r="BE105" i="35"/>
  <c r="BD250" i="39"/>
  <c r="BB71" i="42" s="1"/>
  <c r="BA70" i="38"/>
  <c r="BA74" i="38" s="1"/>
  <c r="BC339" i="35"/>
  <c r="BC340" i="35"/>
  <c r="BC254" i="35"/>
  <c r="BD201" i="39"/>
  <c r="BE230" i="39"/>
  <c r="BE230" i="35"/>
  <c r="BG270" i="10"/>
  <c r="BE126" i="39"/>
  <c r="BE126" i="35"/>
  <c r="BD232" i="35"/>
  <c r="BD239" i="35" s="1"/>
  <c r="BB14" i="38" s="1"/>
  <c r="BD428" i="35"/>
  <c r="BD433" i="35" s="1"/>
  <c r="BD249" i="35"/>
  <c r="AY46" i="9"/>
  <c r="AY18" i="9" s="1"/>
  <c r="BE228" i="39"/>
  <c r="BE228" i="35"/>
  <c r="BE119" i="39"/>
  <c r="BE119" i="35"/>
  <c r="BB431" i="39"/>
  <c r="BB429" i="39"/>
  <c r="BB427" i="39" s="1"/>
  <c r="BB341" i="39"/>
  <c r="AX19" i="42"/>
  <c r="AX12" i="42" s="1"/>
  <c r="BB145" i="35"/>
  <c r="BB175" i="35" s="1"/>
  <c r="BB151" i="35"/>
  <c r="BB181" i="35" s="1"/>
  <c r="BB140" i="35"/>
  <c r="BB170" i="35" s="1"/>
  <c r="BB166" i="35"/>
  <c r="BB196" i="35" s="1"/>
  <c r="BB142" i="35"/>
  <c r="BB172" i="35" s="1"/>
  <c r="BB160" i="35"/>
  <c r="BB190" i="35" s="1"/>
  <c r="BB147" i="35"/>
  <c r="BB177" i="35" s="1"/>
  <c r="BB148" i="35"/>
  <c r="BB178" i="35" s="1"/>
  <c r="BB155" i="35"/>
  <c r="BB185" i="35" s="1"/>
  <c r="BB153" i="35"/>
  <c r="BB183" i="35" s="1"/>
  <c r="BB165" i="35"/>
  <c r="BB195" i="35" s="1"/>
  <c r="BB163" i="35"/>
  <c r="BB193" i="35" s="1"/>
  <c r="BB141" i="35"/>
  <c r="BB171" i="35" s="1"/>
  <c r="BB146" i="35"/>
  <c r="BB176" i="35" s="1"/>
  <c r="BA200" i="39"/>
  <c r="BD14" i="43"/>
  <c r="BD15" i="43" s="1"/>
  <c r="BA435" i="39"/>
  <c r="BA436" i="39" s="1"/>
  <c r="AY25" i="42"/>
  <c r="BA437" i="39"/>
  <c r="BA438" i="39" s="1"/>
  <c r="BA246" i="39"/>
  <c r="AX19" i="38"/>
  <c r="BD14" i="44"/>
  <c r="BD15" i="44" s="1"/>
  <c r="BC240" i="35"/>
  <c r="BA15" i="38" s="1"/>
  <c r="BA16" i="38" s="1"/>
  <c r="AZ16" i="38"/>
  <c r="BB242" i="35"/>
  <c r="BB244" i="35"/>
  <c r="AZ18" i="38" s="1"/>
  <c r="BA90" i="42"/>
  <c r="BC240" i="39"/>
  <c r="BA15" i="42" s="1"/>
  <c r="BA16" i="42" s="1"/>
  <c r="BB242" i="39"/>
  <c r="BB244" i="39"/>
  <c r="AZ18" i="42" s="1"/>
  <c r="AZ448" i="35"/>
  <c r="AZ445" i="35"/>
  <c r="AZ447" i="35"/>
  <c r="AZ444" i="35"/>
  <c r="BC103" i="35"/>
  <c r="BC160" i="35" s="1"/>
  <c r="BC190" i="35" s="1"/>
  <c r="BA437" i="35"/>
  <c r="BA438" i="35" s="1"/>
  <c r="AY25" i="38"/>
  <c r="BA246" i="35"/>
  <c r="BA435" i="35"/>
  <c r="BA436" i="35" s="1"/>
  <c r="AY19" i="42"/>
  <c r="AY12" i="42" s="1"/>
  <c r="AL374" i="35"/>
  <c r="AM96" i="38" s="1"/>
  <c r="AL375" i="35"/>
  <c r="BB200" i="39"/>
  <c r="BB24" i="43"/>
  <c r="BB25" i="43"/>
  <c r="BB21" i="43"/>
  <c r="BB23" i="43"/>
  <c r="BB18" i="43"/>
  <c r="BB22" i="43"/>
  <c r="BB20" i="43"/>
  <c r="BB19" i="43"/>
  <c r="BA281" i="39"/>
  <c r="AY37" i="42" s="1"/>
  <c r="BA280" i="39"/>
  <c r="AY33" i="42" s="1"/>
  <c r="BA269" i="39"/>
  <c r="AY24" i="42" s="1"/>
  <c r="BA270" i="39"/>
  <c r="AY26" i="42" s="1"/>
  <c r="BB19" i="44"/>
  <c r="BB23" i="44"/>
  <c r="BB18" i="44"/>
  <c r="BB25" i="44"/>
  <c r="BB20" i="44"/>
  <c r="BB22" i="44"/>
  <c r="BB21" i="44"/>
  <c r="BB24" i="44"/>
  <c r="BA9" i="38"/>
  <c r="BA9" i="42"/>
  <c r="BA331" i="35"/>
  <c r="BA319" i="35"/>
  <c r="BA318" i="35"/>
  <c r="BA320" i="35"/>
  <c r="BB266" i="39"/>
  <c r="BB266" i="35"/>
  <c r="BB314" i="39"/>
  <c r="BB314" i="35"/>
  <c r="BF223" i="35"/>
  <c r="BF223" i="39"/>
  <c r="BA320" i="39"/>
  <c r="BA331" i="39"/>
  <c r="BA318" i="39"/>
  <c r="BA319" i="39"/>
  <c r="BA281" i="35"/>
  <c r="AY37" i="38" s="1"/>
  <c r="BA280" i="35"/>
  <c r="AY33" i="38" s="1"/>
  <c r="BA269" i="35"/>
  <c r="AY24" i="38" s="1"/>
  <c r="BA270" i="35"/>
  <c r="AY26" i="38" s="1"/>
  <c r="BG141" i="10"/>
  <c r="BG162" i="10"/>
  <c r="BG137" i="10"/>
  <c r="BG154" i="10"/>
  <c r="BG153" i="10"/>
  <c r="BG150" i="10"/>
  <c r="BG135" i="10"/>
  <c r="BF231" i="10"/>
  <c r="BG143" i="10"/>
  <c r="BG148" i="10"/>
  <c r="BG140" i="10"/>
  <c r="BG268" i="10"/>
  <c r="BF293" i="10"/>
  <c r="BC90" i="9" s="1"/>
  <c r="BG142" i="10"/>
  <c r="BF292" i="10"/>
  <c r="BC89" i="9" s="1"/>
  <c r="BG266" i="10"/>
  <c r="BG144" i="10"/>
  <c r="BH276" i="10"/>
  <c r="BG139" i="10"/>
  <c r="BG160" i="10"/>
  <c r="BG156" i="10"/>
  <c r="BG136" i="10"/>
  <c r="BG146" i="10"/>
  <c r="BG151" i="10"/>
  <c r="BG157" i="10"/>
  <c r="BG161" i="10"/>
  <c r="BG158" i="10"/>
  <c r="BG149" i="10"/>
  <c r="AA115" i="9"/>
  <c r="AA66" i="3" s="1"/>
  <c r="BN84" i="10"/>
  <c r="BN83" i="10"/>
  <c r="BB24" i="6"/>
  <c r="BE15" i="1"/>
  <c r="BB20" i="6"/>
  <c r="BB19" i="6"/>
  <c r="BC15" i="6"/>
  <c r="BC20" i="6" s="1"/>
  <c r="BB25" i="6"/>
  <c r="BB21" i="6"/>
  <c r="BB18" i="6"/>
  <c r="BB22" i="6"/>
  <c r="BB20" i="1"/>
  <c r="BD103" i="35" s="1"/>
  <c r="BA58" i="3"/>
  <c r="BA62" i="3" s="1"/>
  <c r="AZ62" i="3"/>
  <c r="AN394" i="10"/>
  <c r="AN373" i="10" s="1"/>
  <c r="AZ394" i="10"/>
  <c r="AZ373" i="10" s="1"/>
  <c r="AP101" i="9"/>
  <c r="W101" i="9"/>
  <c r="AT394" i="10"/>
  <c r="AT373" i="10" s="1"/>
  <c r="AC394" i="10"/>
  <c r="AC373" i="10" s="1"/>
  <c r="AR394" i="10"/>
  <c r="AR373" i="10" s="1"/>
  <c r="Z394" i="10"/>
  <c r="Z373" i="10" s="1"/>
  <c r="Y394" i="10"/>
  <c r="Y373" i="10" s="1"/>
  <c r="AK101" i="9"/>
  <c r="Q101" i="9"/>
  <c r="AQ394" i="10"/>
  <c r="AQ373" i="10" s="1"/>
  <c r="BD394" i="10"/>
  <c r="AT101" i="9"/>
  <c r="AC101" i="9"/>
  <c r="AB414" i="10"/>
  <c r="AZ145" i="3"/>
  <c r="AZ150" i="3" s="1"/>
  <c r="AZ111" i="3"/>
  <c r="AZ115" i="3" s="1"/>
  <c r="AZ179" i="3"/>
  <c r="AZ183" i="3" s="1"/>
  <c r="E101" i="9"/>
  <c r="AD394" i="10"/>
  <c r="AD373" i="10" s="1"/>
  <c r="AR101" i="9"/>
  <c r="G101" i="9"/>
  <c r="AO394" i="10"/>
  <c r="AO373" i="10" s="1"/>
  <c r="AU394" i="10"/>
  <c r="AU373" i="10" s="1"/>
  <c r="AF394" i="10"/>
  <c r="AF373" i="10" s="1"/>
  <c r="AL394" i="10"/>
  <c r="AL373" i="10" s="1"/>
  <c r="BB394" i="10"/>
  <c r="BB373" i="10" s="1"/>
  <c r="AQ101" i="9"/>
  <c r="AH101" i="9"/>
  <c r="Z101" i="9"/>
  <c r="O101" i="9"/>
  <c r="F101" i="9"/>
  <c r="AM394" i="10"/>
  <c r="AM373" i="10" s="1"/>
  <c r="Q394" i="10"/>
  <c r="Q373" i="10" s="1"/>
  <c r="AB101" i="9"/>
  <c r="AX394" i="10"/>
  <c r="AX373" i="10" s="1"/>
  <c r="AB394" i="10"/>
  <c r="AB373" i="10" s="1"/>
  <c r="AS394" i="10"/>
  <c r="AS373" i="10" s="1"/>
  <c r="BC394" i="10"/>
  <c r="L394" i="10"/>
  <c r="L373" i="10" s="1"/>
  <c r="U394" i="10"/>
  <c r="U373" i="10" s="1"/>
  <c r="AN101" i="9"/>
  <c r="AI101" i="9"/>
  <c r="Y101" i="9"/>
  <c r="P101" i="9"/>
  <c r="AW101" i="9"/>
  <c r="AZ101" i="9"/>
  <c r="AY101" i="9"/>
  <c r="AK394" i="10"/>
  <c r="AK373" i="10" s="1"/>
  <c r="AJ101" i="9"/>
  <c r="R394" i="10"/>
  <c r="R373" i="10" s="1"/>
  <c r="M394" i="10"/>
  <c r="M373" i="10" s="1"/>
  <c r="AJ394" i="10"/>
  <c r="AJ373" i="10" s="1"/>
  <c r="AW394" i="10"/>
  <c r="AW373" i="10" s="1"/>
  <c r="I394" i="10"/>
  <c r="I373" i="10" s="1"/>
  <c r="S394" i="10"/>
  <c r="S373" i="10" s="1"/>
  <c r="AO101" i="9"/>
  <c r="AG101" i="9"/>
  <c r="AA101" i="9"/>
  <c r="N101" i="9"/>
  <c r="W394" i="10"/>
  <c r="W373" i="10" s="1"/>
  <c r="T101" i="9"/>
  <c r="V394" i="10"/>
  <c r="V373" i="10" s="1"/>
  <c r="U101" i="9"/>
  <c r="S101" i="9"/>
  <c r="R101" i="9"/>
  <c r="N394" i="10"/>
  <c r="N373" i="10" s="1"/>
  <c r="O394" i="10"/>
  <c r="O373" i="10" s="1"/>
  <c r="K394" i="10"/>
  <c r="K373" i="10" s="1"/>
  <c r="G394" i="10"/>
  <c r="L101" i="9"/>
  <c r="J394" i="10"/>
  <c r="J373" i="10" s="1"/>
  <c r="H394" i="10"/>
  <c r="H373" i="10" s="1"/>
  <c r="BM78" i="10"/>
  <c r="BM67" i="10"/>
  <c r="J101" i="9"/>
  <c r="K101" i="9"/>
  <c r="H101" i="9"/>
  <c r="AX48" i="9"/>
  <c r="BM53" i="10"/>
  <c r="BM54" i="10"/>
  <c r="BD383" i="10"/>
  <c r="BO47" i="10"/>
  <c r="BN49" i="10"/>
  <c r="BO51" i="10" s="1"/>
  <c r="BN48" i="10"/>
  <c r="BO50" i="10" s="1"/>
  <c r="BM56" i="10"/>
  <c r="BL57" i="10"/>
  <c r="BF291" i="10"/>
  <c r="BG265" i="10"/>
  <c r="BF272" i="10"/>
  <c r="BF470" i="10" s="1"/>
  <c r="BF481" i="10" s="1"/>
  <c r="BK99" i="10"/>
  <c r="BM88" i="10"/>
  <c r="BM93" i="10" s="1"/>
  <c r="BM89" i="10"/>
  <c r="BO116" i="10" s="1"/>
  <c r="BL100" i="10"/>
  <c r="BL92" i="10"/>
  <c r="BO73" i="10"/>
  <c r="BO74" i="10"/>
  <c r="BP72" i="10"/>
  <c r="BG269" i="10"/>
  <c r="BF294" i="10"/>
  <c r="BC91" i="9" s="1"/>
  <c r="BL98" i="10"/>
  <c r="BL90" i="10"/>
  <c r="BL97" i="10"/>
  <c r="BI473" i="10" s="1"/>
  <c r="BN76" i="10"/>
  <c r="BN77" i="10" s="1"/>
  <c r="BE382" i="10"/>
  <c r="BE381" i="10"/>
  <c r="BE296" i="10"/>
  <c r="BE472" i="10" s="1"/>
  <c r="BB88" i="9"/>
  <c r="BB92" i="9" s="1"/>
  <c r="BG310" i="10"/>
  <c r="BD15" i="9" s="1"/>
  <c r="BK101" i="10"/>
  <c r="BL58" i="10"/>
  <c r="BM91" i="10"/>
  <c r="BO117" i="10" s="1"/>
  <c r="BN66" i="10"/>
  <c r="BN68" i="10" s="1"/>
  <c r="BO63" i="10"/>
  <c r="BO64" i="10"/>
  <c r="BP62" i="10"/>
  <c r="BL55" i="10"/>
  <c r="BO82" i="10"/>
  <c r="BC286" i="10"/>
  <c r="BC477" i="10" s="1"/>
  <c r="BB96" i="10"/>
  <c r="BC45" i="10"/>
  <c r="BB27" i="1"/>
  <c r="BA33" i="1"/>
  <c r="BA21" i="1" s="1"/>
  <c r="BD426" i="10" s="1"/>
  <c r="BB362" i="10"/>
  <c r="BB360" i="10"/>
  <c r="BB361" i="10"/>
  <c r="O73" i="2"/>
  <c r="BC30" i="1"/>
  <c r="BB36" i="1"/>
  <c r="BB24" i="1" s="1"/>
  <c r="BB29" i="1"/>
  <c r="BA35" i="1"/>
  <c r="BA23" i="1" s="1"/>
  <c r="BA11" i="9"/>
  <c r="AZ375" i="10"/>
  <c r="AW50" i="9"/>
  <c r="BC10" i="9"/>
  <c r="BB101" i="9"/>
  <c r="AV101" i="9"/>
  <c r="BF255" i="10"/>
  <c r="BG254" i="10"/>
  <c r="BF14" i="6"/>
  <c r="BF355" i="10"/>
  <c r="BF394" i="10" s="1"/>
  <c r="BE279" i="10"/>
  <c r="BD31" i="1"/>
  <c r="BC37" i="1"/>
  <c r="BC25" i="1" s="1"/>
  <c r="BD280" i="10"/>
  <c r="BC28" i="1"/>
  <c r="BB34" i="1"/>
  <c r="BB22" i="1" s="1"/>
  <c r="BC356" i="10"/>
  <c r="AX16" i="2" l="1"/>
  <c r="AX77" i="9" s="1"/>
  <c r="AX66" i="9"/>
  <c r="AX68" i="9" s="1"/>
  <c r="BB452" i="10"/>
  <c r="BB457" i="10"/>
  <c r="AY65" i="9" s="1"/>
  <c r="AY60" i="9"/>
  <c r="AZ57" i="9"/>
  <c r="AZ56" i="9"/>
  <c r="AZ58" i="9"/>
  <c r="BC452" i="10"/>
  <c r="AY61" i="9"/>
  <c r="AZ62" i="9"/>
  <c r="AZ59" i="9"/>
  <c r="BF425" i="10"/>
  <c r="BA38" i="3"/>
  <c r="BC282" i="10"/>
  <c r="BC284" i="10" s="1"/>
  <c r="BC288" i="10" s="1"/>
  <c r="AY44" i="9"/>
  <c r="AY48" i="9" s="1"/>
  <c r="BA486" i="10"/>
  <c r="AZ41" i="9"/>
  <c r="AZ40" i="9"/>
  <c r="BD281" i="10"/>
  <c r="BB39" i="9"/>
  <c r="AX50" i="9"/>
  <c r="BA396" i="10"/>
  <c r="BA375" i="10" s="1"/>
  <c r="AX201" i="3"/>
  <c r="AY200" i="3" s="1"/>
  <c r="AW238" i="3"/>
  <c r="AW239" i="3"/>
  <c r="AU220" i="3"/>
  <c r="AU221" i="3"/>
  <c r="AU219" i="3"/>
  <c r="AV218" i="3" s="1"/>
  <c r="AL373" i="35"/>
  <c r="AM372" i="35" s="1"/>
  <c r="AH372" i="39"/>
  <c r="AI95" i="42"/>
  <c r="BF474" i="10"/>
  <c r="F210" i="2"/>
  <c r="I142" i="2"/>
  <c r="N210" i="2"/>
  <c r="D142" i="2"/>
  <c r="I75" i="2"/>
  <c r="N75" i="2"/>
  <c r="D210" i="2"/>
  <c r="N142" i="2"/>
  <c r="D75" i="2"/>
  <c r="I210" i="2"/>
  <c r="F142" i="2"/>
  <c r="H75" i="2"/>
  <c r="G75" i="2"/>
  <c r="M142" i="2"/>
  <c r="K75" i="2"/>
  <c r="G142" i="2"/>
  <c r="K210" i="2"/>
  <c r="L75" i="2"/>
  <c r="M75" i="2"/>
  <c r="J210" i="2"/>
  <c r="H210" i="2"/>
  <c r="E75" i="2"/>
  <c r="J142" i="2"/>
  <c r="M210" i="2"/>
  <c r="F75" i="2"/>
  <c r="L142" i="2"/>
  <c r="E210" i="2"/>
  <c r="K142" i="2"/>
  <c r="G210" i="2"/>
  <c r="L210" i="2"/>
  <c r="J75" i="2"/>
  <c r="E142" i="2"/>
  <c r="H142" i="2"/>
  <c r="D60" i="5"/>
  <c r="O209" i="2"/>
  <c r="H61" i="5"/>
  <c r="F61" i="5"/>
  <c r="O141" i="2"/>
  <c r="AP85" i="41"/>
  <c r="AP151" i="41"/>
  <c r="AP118" i="41"/>
  <c r="AP89" i="3"/>
  <c r="AP123" i="3"/>
  <c r="AP157" i="3"/>
  <c r="AP85" i="37"/>
  <c r="AP119" i="37"/>
  <c r="AP153" i="37"/>
  <c r="BG469" i="10"/>
  <c r="BG480" i="10" s="1"/>
  <c r="BF468" i="10"/>
  <c r="BI479" i="10"/>
  <c r="BC476" i="10"/>
  <c r="BC148" i="39"/>
  <c r="BC178" i="39" s="1"/>
  <c r="BC166" i="39"/>
  <c r="BC196" i="39" s="1"/>
  <c r="BC167" i="39"/>
  <c r="BC197" i="39" s="1"/>
  <c r="BG236" i="39"/>
  <c r="BG236" i="35"/>
  <c r="BC151" i="39"/>
  <c r="BC181" i="39" s="1"/>
  <c r="BC163" i="39"/>
  <c r="BC193" i="39" s="1"/>
  <c r="BC142" i="39"/>
  <c r="BC172" i="39" s="1"/>
  <c r="BH39" i="35"/>
  <c r="BG90" i="35"/>
  <c r="BC145" i="39"/>
  <c r="BC175" i="39" s="1"/>
  <c r="BC153" i="39"/>
  <c r="BC183" i="39" s="1"/>
  <c r="BC152" i="39"/>
  <c r="BC182" i="39" s="1"/>
  <c r="BC161" i="39"/>
  <c r="BC191" i="39" s="1"/>
  <c r="BC159" i="39"/>
  <c r="BC189" i="39" s="1"/>
  <c r="BC149" i="39"/>
  <c r="BC179" i="39" s="1"/>
  <c r="BC156" i="39"/>
  <c r="BC186" i="39" s="1"/>
  <c r="BC165" i="39"/>
  <c r="BC195" i="39" s="1"/>
  <c r="BC158" i="39"/>
  <c r="BC188" i="39" s="1"/>
  <c r="BC141" i="39"/>
  <c r="BC171" i="39" s="1"/>
  <c r="BC140" i="39"/>
  <c r="BC170" i="39" s="1"/>
  <c r="BC155" i="39"/>
  <c r="BC185" i="39" s="1"/>
  <c r="BG90" i="39"/>
  <c r="BH39" i="39"/>
  <c r="BC146" i="39"/>
  <c r="BC176" i="39" s="1"/>
  <c r="BC160" i="39"/>
  <c r="BC190" i="39" s="1"/>
  <c r="BC144" i="39"/>
  <c r="BC174" i="39" s="1"/>
  <c r="BC147" i="39"/>
  <c r="BC177" i="39" s="1"/>
  <c r="BC162" i="39"/>
  <c r="BC192" i="39" s="1"/>
  <c r="BC163" i="35"/>
  <c r="BC193" i="35" s="1"/>
  <c r="BC151" i="35"/>
  <c r="BC181" i="35" s="1"/>
  <c r="BE250" i="39"/>
  <c r="BC71" i="42" s="1"/>
  <c r="BC140" i="35"/>
  <c r="BC170" i="35" s="1"/>
  <c r="BC159" i="35"/>
  <c r="BC189" i="35" s="1"/>
  <c r="BC145" i="35"/>
  <c r="BC175" i="35" s="1"/>
  <c r="BE251" i="35"/>
  <c r="BC72" i="38" s="1"/>
  <c r="BH271" i="10"/>
  <c r="BF231" i="39"/>
  <c r="BF231" i="35"/>
  <c r="BF112" i="39"/>
  <c r="BF112" i="35"/>
  <c r="BA42" i="9"/>
  <c r="BF126" i="35"/>
  <c r="BF126" i="39"/>
  <c r="BF123" i="39"/>
  <c r="BF123" i="35"/>
  <c r="BE251" i="39"/>
  <c r="BC72" i="42" s="1"/>
  <c r="BF230" i="39"/>
  <c r="BF230" i="35"/>
  <c r="BH270" i="10"/>
  <c r="BH267" i="10"/>
  <c r="BF227" i="39"/>
  <c r="BF227" i="35"/>
  <c r="BC429" i="39"/>
  <c r="BC427" i="39" s="1"/>
  <c r="BC431" i="39"/>
  <c r="BC341" i="39"/>
  <c r="BF119" i="39"/>
  <c r="BF119" i="35"/>
  <c r="BF130" i="39"/>
  <c r="BF130" i="35"/>
  <c r="BF228" i="39"/>
  <c r="BF228" i="35"/>
  <c r="BF124" i="39"/>
  <c r="BF124" i="35"/>
  <c r="BE252" i="35"/>
  <c r="BC73" i="38" s="1"/>
  <c r="BE201" i="35"/>
  <c r="BE428" i="35"/>
  <c r="BE433" i="35" s="1"/>
  <c r="BE232" i="35"/>
  <c r="BE239" i="35" s="1"/>
  <c r="BC14" i="38" s="1"/>
  <c r="BE249" i="35"/>
  <c r="BD254" i="39"/>
  <c r="BD339" i="39"/>
  <c r="BD340" i="39"/>
  <c r="BB70" i="42"/>
  <c r="BB74" i="42" s="1"/>
  <c r="BF226" i="39"/>
  <c r="BF226" i="35"/>
  <c r="BE250" i="35"/>
  <c r="BC71" i="38" s="1"/>
  <c r="BF229" i="35"/>
  <c r="BF229" i="39"/>
  <c r="BF106" i="39"/>
  <c r="BF106" i="35"/>
  <c r="BF120" i="39"/>
  <c r="BF120" i="35"/>
  <c r="BF225" i="39"/>
  <c r="BF225" i="35"/>
  <c r="BF128" i="39"/>
  <c r="BF128" i="35"/>
  <c r="BF109" i="39"/>
  <c r="BF109" i="35"/>
  <c r="BF110" i="39"/>
  <c r="BF110" i="35"/>
  <c r="BF107" i="39"/>
  <c r="BF107" i="35"/>
  <c r="BE252" i="39"/>
  <c r="BC73" i="42" s="1"/>
  <c r="BE201" i="39"/>
  <c r="BE232" i="39"/>
  <c r="BE239" i="39" s="1"/>
  <c r="BC14" i="42" s="1"/>
  <c r="BE249" i="39"/>
  <c r="BE428" i="39"/>
  <c r="BE433" i="39" s="1"/>
  <c r="AZ46" i="9"/>
  <c r="AZ18" i="9" s="1"/>
  <c r="BF105" i="39"/>
  <c r="BF105" i="35"/>
  <c r="BF131" i="39"/>
  <c r="BF131" i="35"/>
  <c r="BF118" i="39"/>
  <c r="BF118" i="35"/>
  <c r="BF132" i="39"/>
  <c r="BF132" i="35"/>
  <c r="BD103" i="39"/>
  <c r="BD148" i="39" s="1"/>
  <c r="BD178" i="39" s="1"/>
  <c r="BB200" i="35"/>
  <c r="BD340" i="35"/>
  <c r="BD339" i="35"/>
  <c r="BB70" i="38"/>
  <c r="BB74" i="38" s="1"/>
  <c r="BD254" i="35"/>
  <c r="BF121" i="39"/>
  <c r="BF121" i="35"/>
  <c r="BF116" i="39"/>
  <c r="BF116" i="35"/>
  <c r="BF127" i="39"/>
  <c r="BF127" i="35"/>
  <c r="BF114" i="39"/>
  <c r="BF114" i="35"/>
  <c r="BF113" i="39"/>
  <c r="BF113" i="35"/>
  <c r="BF111" i="39"/>
  <c r="BF111" i="35"/>
  <c r="BC156" i="35"/>
  <c r="BC186" i="35" s="1"/>
  <c r="BC431" i="35"/>
  <c r="BC341" i="35"/>
  <c r="BC429" i="35"/>
  <c r="BC427" i="35" s="1"/>
  <c r="AY19" i="38"/>
  <c r="AY12" i="38" s="1"/>
  <c r="BC166" i="35"/>
  <c r="BC196" i="35" s="1"/>
  <c r="BC162" i="35"/>
  <c r="BC192" i="35" s="1"/>
  <c r="BC167" i="35"/>
  <c r="BC197" i="35" s="1"/>
  <c r="BC154" i="35"/>
  <c r="BC184" i="35" s="1"/>
  <c r="BC158" i="35"/>
  <c r="BC188" i="35" s="1"/>
  <c r="BC153" i="35"/>
  <c r="BC183" i="35" s="1"/>
  <c r="BC148" i="35"/>
  <c r="BC178" i="35" s="1"/>
  <c r="BC147" i="35"/>
  <c r="BC177" i="35" s="1"/>
  <c r="BC146" i="35"/>
  <c r="BC176" i="35" s="1"/>
  <c r="BC149" i="35"/>
  <c r="BC179" i="35" s="1"/>
  <c r="BC161" i="35"/>
  <c r="BC191" i="35" s="1"/>
  <c r="BC141" i="35"/>
  <c r="BC171" i="35" s="1"/>
  <c r="BC142" i="35"/>
  <c r="BC172" i="35" s="1"/>
  <c r="BC155" i="35"/>
  <c r="BC185" i="35" s="1"/>
  <c r="BC152" i="35"/>
  <c r="BC182" i="35" s="1"/>
  <c r="BC165" i="35"/>
  <c r="BC195" i="35" s="1"/>
  <c r="BC144" i="35"/>
  <c r="BC174" i="35" s="1"/>
  <c r="BB437" i="35"/>
  <c r="BB438" i="35" s="1"/>
  <c r="BB435" i="35"/>
  <c r="BB436" i="35" s="1"/>
  <c r="BB246" i="35"/>
  <c r="BA448" i="39"/>
  <c r="BA447" i="39"/>
  <c r="BA445" i="39"/>
  <c r="BA444" i="39"/>
  <c r="BA445" i="35"/>
  <c r="BA444" i="35"/>
  <c r="BA448" i="35"/>
  <c r="BA447" i="35"/>
  <c r="BB90" i="42"/>
  <c r="BB246" i="39"/>
  <c r="BB437" i="39"/>
  <c r="BB438" i="39" s="1"/>
  <c r="BB435" i="39"/>
  <c r="BB436" i="39" s="1"/>
  <c r="AZ25" i="42"/>
  <c r="BC242" i="35"/>
  <c r="BC244" i="35"/>
  <c r="BA18" i="38" s="1"/>
  <c r="BD240" i="35"/>
  <c r="BB15" i="38" s="1"/>
  <c r="BB16" i="38" s="1"/>
  <c r="AM95" i="38"/>
  <c r="AM97" i="38" s="1"/>
  <c r="AM62" i="37" s="1"/>
  <c r="BB90" i="38"/>
  <c r="BE14" i="44"/>
  <c r="BE15" i="44" s="1"/>
  <c r="BE14" i="43"/>
  <c r="BE15" i="43" s="1"/>
  <c r="AZ354" i="39"/>
  <c r="AZ333" i="39" s="1"/>
  <c r="AX12" i="38"/>
  <c r="AZ354" i="35"/>
  <c r="AZ333" i="35" s="1"/>
  <c r="BC242" i="39"/>
  <c r="BC244" i="39"/>
  <c r="BA18" i="42" s="1"/>
  <c r="BD240" i="39"/>
  <c r="BB15" i="42" s="1"/>
  <c r="BB16" i="42" s="1"/>
  <c r="BG223" i="35"/>
  <c r="BG223" i="39"/>
  <c r="BB281" i="39"/>
  <c r="AZ37" i="42" s="1"/>
  <c r="BB270" i="39"/>
  <c r="AZ26" i="42" s="1"/>
  <c r="BB280" i="39"/>
  <c r="AZ33" i="42" s="1"/>
  <c r="BB269" i="39"/>
  <c r="AZ24" i="42" s="1"/>
  <c r="BB318" i="39"/>
  <c r="BB331" i="39"/>
  <c r="BB319" i="39"/>
  <c r="BB320" i="39"/>
  <c r="BD166" i="35"/>
  <c r="BD196" i="35" s="1"/>
  <c r="BD159" i="35"/>
  <c r="BD189" i="35" s="1"/>
  <c r="BD167" i="35"/>
  <c r="BD197" i="35" s="1"/>
  <c r="BD148" i="35"/>
  <c r="BD178" i="35" s="1"/>
  <c r="BD147" i="35"/>
  <c r="BD177" i="35" s="1"/>
  <c r="BD145" i="35"/>
  <c r="BD175" i="35" s="1"/>
  <c r="BD141" i="35"/>
  <c r="BD171" i="35" s="1"/>
  <c r="BD151" i="35"/>
  <c r="BD181" i="35" s="1"/>
  <c r="BD162" i="35"/>
  <c r="BD192" i="35" s="1"/>
  <c r="BD155" i="35"/>
  <c r="BD185" i="35" s="1"/>
  <c r="BD146" i="35"/>
  <c r="BD176" i="35" s="1"/>
  <c r="BD154" i="35"/>
  <c r="BD184" i="35" s="1"/>
  <c r="BD165" i="35"/>
  <c r="BD195" i="35" s="1"/>
  <c r="BD142" i="35"/>
  <c r="BD172" i="35" s="1"/>
  <c r="BD149" i="35"/>
  <c r="BD179" i="35" s="1"/>
  <c r="BD152" i="35"/>
  <c r="BD182" i="35" s="1"/>
  <c r="BD161" i="35"/>
  <c r="BD191" i="35" s="1"/>
  <c r="BD156" i="35"/>
  <c r="BD186" i="35" s="1"/>
  <c r="BD158" i="35"/>
  <c r="BD188" i="35" s="1"/>
  <c r="BD140" i="35"/>
  <c r="BD170" i="35" s="1"/>
  <c r="BD163" i="35"/>
  <c r="BD193" i="35" s="1"/>
  <c r="BD144" i="35"/>
  <c r="BD174" i="35" s="1"/>
  <c r="BD153" i="35"/>
  <c r="BD183" i="35" s="1"/>
  <c r="BD160" i="35"/>
  <c r="BD190" i="35" s="1"/>
  <c r="BC18" i="44"/>
  <c r="BC22" i="44"/>
  <c r="BC23" i="44"/>
  <c r="BC21" i="44"/>
  <c r="BC19" i="44"/>
  <c r="BC25" i="44"/>
  <c r="BC24" i="44"/>
  <c r="BC20" i="44"/>
  <c r="BB9" i="38"/>
  <c r="BB9" i="42"/>
  <c r="BC266" i="39"/>
  <c r="BC266" i="35"/>
  <c r="BC314" i="39"/>
  <c r="BC314" i="35"/>
  <c r="BC24" i="43"/>
  <c r="BC20" i="43"/>
  <c r="BC25" i="43"/>
  <c r="BC23" i="43"/>
  <c r="BC22" i="43"/>
  <c r="BC19" i="43"/>
  <c r="BC21" i="43"/>
  <c r="BC18" i="43"/>
  <c r="BB280" i="35"/>
  <c r="AZ33" i="38" s="1"/>
  <c r="BB270" i="35"/>
  <c r="AZ26" i="38" s="1"/>
  <c r="BB269" i="35"/>
  <c r="AZ24" i="38" s="1"/>
  <c r="BB281" i="35"/>
  <c r="AZ37" i="38" s="1"/>
  <c r="BB331" i="35"/>
  <c r="BB319" i="35"/>
  <c r="BB318" i="35"/>
  <c r="BB320" i="35"/>
  <c r="BH146" i="10"/>
  <c r="BH140" i="10"/>
  <c r="BH137" i="10"/>
  <c r="BH149" i="10"/>
  <c r="BH161" i="10"/>
  <c r="BH151" i="10"/>
  <c r="BH139" i="10"/>
  <c r="BH266" i="10"/>
  <c r="BG292" i="10"/>
  <c r="BD89" i="9" s="1"/>
  <c r="BH268" i="10"/>
  <c r="BG293" i="10"/>
  <c r="BD90" i="9" s="1"/>
  <c r="BH135" i="10"/>
  <c r="BG231" i="10"/>
  <c r="BH154" i="10"/>
  <c r="BH136" i="10"/>
  <c r="BI276" i="10"/>
  <c r="BH162" i="10"/>
  <c r="BH160" i="10"/>
  <c r="BH144" i="10"/>
  <c r="BH142" i="10"/>
  <c r="BH157" i="10"/>
  <c r="BH141" i="10"/>
  <c r="BH156" i="10"/>
  <c r="BH148" i="10"/>
  <c r="BH150" i="10"/>
  <c r="BH158" i="10"/>
  <c r="BH143" i="10"/>
  <c r="BH153" i="10"/>
  <c r="BO84" i="10"/>
  <c r="BO83" i="10"/>
  <c r="BC25" i="6"/>
  <c r="BC21" i="6"/>
  <c r="BC18" i="6"/>
  <c r="BF15" i="1"/>
  <c r="BC19" i="6"/>
  <c r="BC22" i="6"/>
  <c r="BC24" i="6"/>
  <c r="BC23" i="6"/>
  <c r="BD15" i="6"/>
  <c r="BD22" i="6" s="1"/>
  <c r="BC20" i="1"/>
  <c r="BE103" i="39" s="1"/>
  <c r="BB108" i="9"/>
  <c r="AB417" i="10"/>
  <c r="AB416" i="10"/>
  <c r="BM58" i="10"/>
  <c r="BN78" i="10"/>
  <c r="BB483" i="10"/>
  <c r="BB486" i="10"/>
  <c r="BM57" i="10"/>
  <c r="BN67" i="10"/>
  <c r="BN91" i="10"/>
  <c r="BP117" i="10" s="1"/>
  <c r="BO76" i="10"/>
  <c r="BO78" i="10" s="1"/>
  <c r="BO66" i="10"/>
  <c r="BO68" i="10" s="1"/>
  <c r="BP82" i="10"/>
  <c r="BM100" i="10"/>
  <c r="BM92" i="10"/>
  <c r="BE383" i="10"/>
  <c r="BN53" i="10"/>
  <c r="BN54" i="10"/>
  <c r="BF381" i="10"/>
  <c r="BF382" i="10"/>
  <c r="BC88" i="9"/>
  <c r="BC92" i="9" s="1"/>
  <c r="BF296" i="10"/>
  <c r="BF472" i="10" s="1"/>
  <c r="BN56" i="10"/>
  <c r="BQ62" i="10"/>
  <c r="BP64" i="10"/>
  <c r="BP63" i="10"/>
  <c r="BN88" i="10"/>
  <c r="BN89" i="10"/>
  <c r="BP116" i="10" s="1"/>
  <c r="BL99" i="10"/>
  <c r="BM55" i="10"/>
  <c r="BH269" i="10"/>
  <c r="BG294" i="10"/>
  <c r="BD91" i="9" s="1"/>
  <c r="BO48" i="10"/>
  <c r="BP50" i="10" s="1"/>
  <c r="BO49" i="10"/>
  <c r="BP51" i="10" s="1"/>
  <c r="BP47" i="10"/>
  <c r="BH310" i="10"/>
  <c r="BE15" i="9" s="1"/>
  <c r="BM97" i="10"/>
  <c r="BJ473" i="10" s="1"/>
  <c r="BL101" i="10"/>
  <c r="BH265" i="10"/>
  <c r="BG272" i="10"/>
  <c r="BG470" i="10" s="1"/>
  <c r="BG481" i="10" s="1"/>
  <c r="BG291" i="10"/>
  <c r="BQ72" i="10"/>
  <c r="BP73" i="10"/>
  <c r="BP74" i="10"/>
  <c r="BM98" i="10"/>
  <c r="BM90" i="10"/>
  <c r="BD45" i="10"/>
  <c r="BC96" i="10"/>
  <c r="BD28" i="1"/>
  <c r="BC34" i="1"/>
  <c r="BC22" i="1" s="1"/>
  <c r="BE280" i="10"/>
  <c r="BG355" i="10"/>
  <c r="BG394" i="10" s="1"/>
  <c r="BB11" i="9"/>
  <c r="BC36" i="1"/>
  <c r="BC24" i="1" s="1"/>
  <c r="BD30" i="1"/>
  <c r="BF279" i="10"/>
  <c r="BG14" i="6"/>
  <c r="BD10" i="9"/>
  <c r="BC101" i="9"/>
  <c r="BB35" i="1"/>
  <c r="BB23" i="1" s="1"/>
  <c r="BC29" i="1"/>
  <c r="BD308" i="10"/>
  <c r="BD356" i="10"/>
  <c r="BC27" i="1"/>
  <c r="BB33" i="1"/>
  <c r="BB21" i="1" s="1"/>
  <c r="BE426" i="10" s="1"/>
  <c r="G373" i="10"/>
  <c r="BC362" i="10"/>
  <c r="BC360" i="10"/>
  <c r="BC361" i="10"/>
  <c r="BC373" i="10"/>
  <c r="BD286" i="10"/>
  <c r="BD477" i="10" s="1"/>
  <c r="O74" i="2"/>
  <c r="BD37" i="1"/>
  <c r="BD25" i="1" s="1"/>
  <c r="BE31" i="1"/>
  <c r="BG255" i="10"/>
  <c r="BH254" i="10"/>
  <c r="AY16" i="2" l="1"/>
  <c r="AY77" i="9" s="1"/>
  <c r="AY63" i="9"/>
  <c r="AY66" i="9" s="1"/>
  <c r="AY68" i="9" s="1"/>
  <c r="BC457" i="10"/>
  <c r="AZ65" i="9" s="1"/>
  <c r="BA59" i="9"/>
  <c r="BA56" i="9"/>
  <c r="AZ61" i="9"/>
  <c r="BA57" i="9"/>
  <c r="BA62" i="9"/>
  <c r="BA58" i="9"/>
  <c r="BD452" i="10"/>
  <c r="AZ60" i="9"/>
  <c r="BD282" i="10"/>
  <c r="BD284" i="10" s="1"/>
  <c r="BD288" i="10" s="1"/>
  <c r="BG425" i="10"/>
  <c r="AZ44" i="9"/>
  <c r="AZ48" i="9" s="1"/>
  <c r="BC396" i="10" s="1"/>
  <c r="BC39" i="9"/>
  <c r="BA40" i="9"/>
  <c r="BA41" i="9"/>
  <c r="BE281" i="10"/>
  <c r="BG474" i="10"/>
  <c r="BB396" i="10"/>
  <c r="BB375" i="10" s="1"/>
  <c r="AY203" i="3"/>
  <c r="AY202" i="3"/>
  <c r="AY201" i="3" s="1"/>
  <c r="AZ200" i="3" s="1"/>
  <c r="AW237" i="3"/>
  <c r="AX236" i="3" s="1"/>
  <c r="AV221" i="3"/>
  <c r="AV220" i="3"/>
  <c r="AH375" i="39"/>
  <c r="AH374" i="39"/>
  <c r="AI96" i="42" s="1"/>
  <c r="AI97" i="42" s="1"/>
  <c r="AI62" i="41" s="1"/>
  <c r="O210" i="2"/>
  <c r="O142" i="2"/>
  <c r="H62" i="5"/>
  <c r="F62" i="5"/>
  <c r="L76" i="2"/>
  <c r="F211" i="2"/>
  <c r="I143" i="2"/>
  <c r="N76" i="2"/>
  <c r="N211" i="2"/>
  <c r="D143" i="2"/>
  <c r="I76" i="2"/>
  <c r="I211" i="2"/>
  <c r="F143" i="2"/>
  <c r="N143" i="2"/>
  <c r="D211" i="2"/>
  <c r="D76" i="2"/>
  <c r="L211" i="2"/>
  <c r="E211" i="2"/>
  <c r="E76" i="2"/>
  <c r="K211" i="2"/>
  <c r="G76" i="2"/>
  <c r="L143" i="2"/>
  <c r="K76" i="2"/>
  <c r="M143" i="2"/>
  <c r="M76" i="2"/>
  <c r="F76" i="2"/>
  <c r="G143" i="2"/>
  <c r="G211" i="2"/>
  <c r="J76" i="2"/>
  <c r="J143" i="2"/>
  <c r="J211" i="2"/>
  <c r="H143" i="2"/>
  <c r="M211" i="2"/>
  <c r="H76" i="2"/>
  <c r="K143" i="2"/>
  <c r="H211" i="2"/>
  <c r="E143" i="2"/>
  <c r="D61" i="5"/>
  <c r="AC114" i="9"/>
  <c r="BH469" i="10"/>
  <c r="BH480" i="10" s="1"/>
  <c r="BG468" i="10"/>
  <c r="BJ479" i="10"/>
  <c r="BD476" i="10"/>
  <c r="BA354" i="39"/>
  <c r="BA333" i="39" s="1"/>
  <c r="BC200" i="39"/>
  <c r="BD142" i="39"/>
  <c r="BD172" i="39" s="1"/>
  <c r="BI39" i="39"/>
  <c r="BH90" i="39"/>
  <c r="BI39" i="35"/>
  <c r="BH90" i="35"/>
  <c r="BH236" i="35"/>
  <c r="BH236" i="39"/>
  <c r="BD151" i="39"/>
  <c r="BD181" i="39" s="1"/>
  <c r="BD152" i="39"/>
  <c r="BD182" i="39" s="1"/>
  <c r="BD140" i="39"/>
  <c r="BD170" i="39" s="1"/>
  <c r="BD144" i="39"/>
  <c r="BD174" i="39" s="1"/>
  <c r="BD146" i="39"/>
  <c r="BD176" i="39" s="1"/>
  <c r="BD158" i="39"/>
  <c r="BD188" i="39" s="1"/>
  <c r="BD165" i="39"/>
  <c r="BD195" i="39" s="1"/>
  <c r="BD141" i="39"/>
  <c r="BD171" i="39" s="1"/>
  <c r="BC200" i="35"/>
  <c r="BF251" i="35"/>
  <c r="BD72" i="38" s="1"/>
  <c r="BE286" i="10"/>
  <c r="BE477" i="10" s="1"/>
  <c r="BB42" i="9"/>
  <c r="BG105" i="39"/>
  <c r="BG105" i="35"/>
  <c r="BD429" i="39"/>
  <c r="BD427" i="39" s="1"/>
  <c r="BD431" i="39"/>
  <c r="BD341" i="39"/>
  <c r="BG128" i="39"/>
  <c r="BG128" i="35"/>
  <c r="BG130" i="39"/>
  <c r="BG130" i="35"/>
  <c r="BG228" i="39"/>
  <c r="BG228" i="35"/>
  <c r="BG110" i="39"/>
  <c r="BG110" i="35"/>
  <c r="BD159" i="39"/>
  <c r="BD189" i="39" s="1"/>
  <c r="BD163" i="39"/>
  <c r="BD193" i="39" s="1"/>
  <c r="BD155" i="39"/>
  <c r="BD185" i="39" s="1"/>
  <c r="BF232" i="35"/>
  <c r="BF239" i="35" s="1"/>
  <c r="BD14" i="38" s="1"/>
  <c r="BF428" i="35"/>
  <c r="BF433" i="35" s="1"/>
  <c r="BF249" i="35"/>
  <c r="BE339" i="35"/>
  <c r="BE340" i="35"/>
  <c r="BE254" i="35"/>
  <c r="BC70" i="38"/>
  <c r="BC74" i="38" s="1"/>
  <c r="BF251" i="39"/>
  <c r="BD72" i="42" s="1"/>
  <c r="BF252" i="39"/>
  <c r="BD73" i="42" s="1"/>
  <c r="BA46" i="9"/>
  <c r="BA18" i="9" s="1"/>
  <c r="BG230" i="39"/>
  <c r="BG230" i="35"/>
  <c r="BI270" i="10"/>
  <c r="BG107" i="39"/>
  <c r="BG107" i="35"/>
  <c r="BG120" i="39"/>
  <c r="BG120" i="35"/>
  <c r="BG132" i="35"/>
  <c r="BG132" i="39"/>
  <c r="BG116" i="39"/>
  <c r="BG116" i="35"/>
  <c r="BD154" i="39"/>
  <c r="BD184" i="39" s="1"/>
  <c r="BD156" i="39"/>
  <c r="BD186" i="39" s="1"/>
  <c r="BD153" i="39"/>
  <c r="BD183" i="39" s="1"/>
  <c r="BF249" i="39"/>
  <c r="BF428" i="39"/>
  <c r="BF433" i="39" s="1"/>
  <c r="BF232" i="39"/>
  <c r="BF239" i="39" s="1"/>
  <c r="BD14" i="42" s="1"/>
  <c r="BG131" i="39"/>
  <c r="BG131" i="35"/>
  <c r="BF252" i="35"/>
  <c r="BD73" i="38" s="1"/>
  <c r="BG229" i="39"/>
  <c r="BG229" i="35"/>
  <c r="BG118" i="39"/>
  <c r="BG118" i="35"/>
  <c r="BG226" i="39"/>
  <c r="BG226" i="35"/>
  <c r="BD149" i="39"/>
  <c r="BD179" i="39" s="1"/>
  <c r="BD162" i="39"/>
  <c r="BD192" i="39" s="1"/>
  <c r="BD166" i="39"/>
  <c r="BD196" i="39" s="1"/>
  <c r="BD429" i="35"/>
  <c r="BD427" i="35" s="1"/>
  <c r="BD341" i="35"/>
  <c r="BD431" i="35"/>
  <c r="BF250" i="35"/>
  <c r="BD71" i="38" s="1"/>
  <c r="BG127" i="39"/>
  <c r="BG127" i="35"/>
  <c r="BI267" i="10"/>
  <c r="BG227" i="35"/>
  <c r="BG227" i="39"/>
  <c r="BG123" i="39"/>
  <c r="BG123" i="35"/>
  <c r="BG119" i="39"/>
  <c r="BG119" i="35"/>
  <c r="BF201" i="35"/>
  <c r="BF201" i="39"/>
  <c r="BG126" i="39"/>
  <c r="BG126" i="35"/>
  <c r="BG106" i="39"/>
  <c r="BG106" i="35"/>
  <c r="BG109" i="39"/>
  <c r="BG109" i="35"/>
  <c r="BD167" i="39"/>
  <c r="BD197" i="39" s="1"/>
  <c r="BD147" i="39"/>
  <c r="BD177" i="39" s="1"/>
  <c r="BD161" i="39"/>
  <c r="BD191" i="39" s="1"/>
  <c r="BA354" i="35"/>
  <c r="BA333" i="35" s="1"/>
  <c r="BF250" i="39"/>
  <c r="BD71" i="42" s="1"/>
  <c r="BG112" i="39"/>
  <c r="BG112" i="35"/>
  <c r="BG225" i="39"/>
  <c r="BG225" i="35"/>
  <c r="BG113" i="39"/>
  <c r="BG113" i="35"/>
  <c r="BG114" i="39"/>
  <c r="BG114" i="35"/>
  <c r="BG111" i="39"/>
  <c r="BG111" i="35"/>
  <c r="BG124" i="39"/>
  <c r="BG124" i="35"/>
  <c r="BG121" i="39"/>
  <c r="BG121" i="35"/>
  <c r="BD160" i="39"/>
  <c r="BD190" i="39" s="1"/>
  <c r="BD145" i="39"/>
  <c r="BD175" i="39" s="1"/>
  <c r="BE339" i="39"/>
  <c r="BE340" i="39"/>
  <c r="BE254" i="39"/>
  <c r="BC70" i="42"/>
  <c r="BC74" i="42" s="1"/>
  <c r="BI271" i="10"/>
  <c r="BG231" i="39"/>
  <c r="BG231" i="35"/>
  <c r="AM375" i="35"/>
  <c r="AM374" i="35"/>
  <c r="AN96" i="38" s="1"/>
  <c r="BB445" i="39"/>
  <c r="BB447" i="39"/>
  <c r="BB444" i="39"/>
  <c r="BB448" i="39"/>
  <c r="BC90" i="42"/>
  <c r="BF14" i="43"/>
  <c r="BF15" i="43" s="1"/>
  <c r="BD242" i="35"/>
  <c r="BD244" i="35"/>
  <c r="BB18" i="38" s="1"/>
  <c r="BE240" i="35"/>
  <c r="BC15" i="38" s="1"/>
  <c r="BC16" i="38" s="1"/>
  <c r="BE103" i="35"/>
  <c r="BE141" i="35" s="1"/>
  <c r="BE171" i="35" s="1"/>
  <c r="BD244" i="39"/>
  <c r="BB18" i="42" s="1"/>
  <c r="BE240" i="39"/>
  <c r="BC15" i="42" s="1"/>
  <c r="BC16" i="42" s="1"/>
  <c r="BD242" i="39"/>
  <c r="BF14" i="44"/>
  <c r="BF15" i="44" s="1"/>
  <c r="BC437" i="35"/>
  <c r="BC438" i="35" s="1"/>
  <c r="BC435" i="35"/>
  <c r="BC436" i="35" s="1"/>
  <c r="BC246" i="35"/>
  <c r="BC435" i="39"/>
  <c r="BC436" i="39" s="1"/>
  <c r="BC437" i="39"/>
  <c r="BC438" i="39" s="1"/>
  <c r="BC246" i="39"/>
  <c r="BA25" i="42"/>
  <c r="AZ25" i="38"/>
  <c r="AZ19" i="38"/>
  <c r="BA19" i="42"/>
  <c r="BA12" i="42" s="1"/>
  <c r="BB445" i="35"/>
  <c r="BB447" i="35"/>
  <c r="BB444" i="35"/>
  <c r="BB448" i="35"/>
  <c r="BC90" i="38"/>
  <c r="AZ19" i="42"/>
  <c r="AZ12" i="42" s="1"/>
  <c r="BD200" i="35"/>
  <c r="BD22" i="44"/>
  <c r="BD20" i="44"/>
  <c r="BD25" i="44"/>
  <c r="BD21" i="44"/>
  <c r="BD24" i="44"/>
  <c r="BD19" i="44"/>
  <c r="BD23" i="44"/>
  <c r="BD18" i="44"/>
  <c r="BC270" i="35"/>
  <c r="BA26" i="38" s="1"/>
  <c r="BC269" i="35"/>
  <c r="BA24" i="38" s="1"/>
  <c r="BC280" i="35"/>
  <c r="BA33" i="38" s="1"/>
  <c r="BC281" i="35"/>
  <c r="BA37" i="38" s="1"/>
  <c r="BC270" i="39"/>
  <c r="BA26" i="42" s="1"/>
  <c r="BC281" i="39"/>
  <c r="BA37" i="42" s="1"/>
  <c r="BC269" i="39"/>
  <c r="BA24" i="42" s="1"/>
  <c r="BC280" i="39"/>
  <c r="BA33" i="42" s="1"/>
  <c r="BE144" i="39"/>
  <c r="BE174" i="39" s="1"/>
  <c r="BE153" i="39"/>
  <c r="BE183" i="39" s="1"/>
  <c r="BE158" i="39"/>
  <c r="BE188" i="39" s="1"/>
  <c r="BE155" i="39"/>
  <c r="BE185" i="39" s="1"/>
  <c r="BE154" i="39"/>
  <c r="BE184" i="39" s="1"/>
  <c r="BE167" i="39"/>
  <c r="BE197" i="39" s="1"/>
  <c r="BE159" i="39"/>
  <c r="BE189" i="39" s="1"/>
  <c r="BE166" i="39"/>
  <c r="BE196" i="39" s="1"/>
  <c r="BE163" i="39"/>
  <c r="BE193" i="39" s="1"/>
  <c r="BE146" i="39"/>
  <c r="BE176" i="39" s="1"/>
  <c r="BE160" i="39"/>
  <c r="BE190" i="39" s="1"/>
  <c r="BE156" i="39"/>
  <c r="BE186" i="39" s="1"/>
  <c r="BE165" i="39"/>
  <c r="BE195" i="39" s="1"/>
  <c r="BE145" i="39"/>
  <c r="BE175" i="39" s="1"/>
  <c r="BE151" i="39"/>
  <c r="BE181" i="39" s="1"/>
  <c r="BE162" i="39"/>
  <c r="BE192" i="39" s="1"/>
  <c r="BE149" i="39"/>
  <c r="BE179" i="39" s="1"/>
  <c r="BE148" i="39"/>
  <c r="BE178" i="39" s="1"/>
  <c r="BE161" i="39"/>
  <c r="BE191" i="39" s="1"/>
  <c r="BE142" i="39"/>
  <c r="BE172" i="39" s="1"/>
  <c r="BE147" i="39"/>
  <c r="BE177" i="39" s="1"/>
  <c r="BE152" i="39"/>
  <c r="BE182" i="39" s="1"/>
  <c r="BE141" i="39"/>
  <c r="BE171" i="39" s="1"/>
  <c r="BE140" i="39"/>
  <c r="BE170" i="39" s="1"/>
  <c r="BD266" i="39"/>
  <c r="BD314" i="39"/>
  <c r="BD266" i="35"/>
  <c r="BD314" i="35"/>
  <c r="BC331" i="39"/>
  <c r="BC319" i="39"/>
  <c r="BC318" i="39"/>
  <c r="BC320" i="39"/>
  <c r="BH223" i="35"/>
  <c r="BH223" i="39"/>
  <c r="BC318" i="35"/>
  <c r="BC319" i="35"/>
  <c r="BC331" i="35"/>
  <c r="BC320" i="35"/>
  <c r="BC9" i="38"/>
  <c r="BC9" i="42"/>
  <c r="BD23" i="43"/>
  <c r="BD24" i="43"/>
  <c r="BD22" i="43"/>
  <c r="BD25" i="43"/>
  <c r="BD18" i="43"/>
  <c r="BD20" i="43"/>
  <c r="BD21" i="43"/>
  <c r="BD19" i="43"/>
  <c r="BI150" i="10"/>
  <c r="BJ276" i="10"/>
  <c r="BI149" i="10"/>
  <c r="BI148" i="10"/>
  <c r="BI157" i="10"/>
  <c r="BI160" i="10"/>
  <c r="BI136" i="10"/>
  <c r="BI151" i="10"/>
  <c r="BI137" i="10"/>
  <c r="BI135" i="10"/>
  <c r="BH231" i="10"/>
  <c r="BI141" i="10"/>
  <c r="BI144" i="10"/>
  <c r="BI156" i="10"/>
  <c r="BH293" i="10"/>
  <c r="BE90" i="9" s="1"/>
  <c r="BI268" i="10"/>
  <c r="BI143" i="10"/>
  <c r="BI158" i="10"/>
  <c r="BI142" i="10"/>
  <c r="BI266" i="10"/>
  <c r="BH292" i="10"/>
  <c r="BE89" i="9" s="1"/>
  <c r="BI161" i="10"/>
  <c r="BI139" i="10"/>
  <c r="BI154" i="10"/>
  <c r="BI153" i="10"/>
  <c r="BI162" i="10"/>
  <c r="BI140" i="10"/>
  <c r="BI146" i="10"/>
  <c r="BP83" i="10"/>
  <c r="BP84" i="10"/>
  <c r="BC108" i="9"/>
  <c r="BG15" i="1"/>
  <c r="BD23" i="6"/>
  <c r="BD24" i="6"/>
  <c r="BD18" i="6"/>
  <c r="BD19" i="6"/>
  <c r="BD25" i="6"/>
  <c r="BD21" i="6"/>
  <c r="BD20" i="6"/>
  <c r="BE15" i="6"/>
  <c r="BE24" i="6" s="1"/>
  <c r="BD20" i="1"/>
  <c r="BD90" i="38" s="1"/>
  <c r="AB415" i="10"/>
  <c r="BC483" i="10"/>
  <c r="BC486" i="10"/>
  <c r="BN57" i="10"/>
  <c r="BN58" i="10"/>
  <c r="BO77" i="10"/>
  <c r="BM99" i="10"/>
  <c r="BO67" i="10"/>
  <c r="BO53" i="10"/>
  <c r="BO54" i="10"/>
  <c r="BN90" i="10"/>
  <c r="BN98" i="10"/>
  <c r="BI265" i="10"/>
  <c r="BH272" i="10"/>
  <c r="BH470" i="10" s="1"/>
  <c r="BH481" i="10" s="1"/>
  <c r="BH291" i="10"/>
  <c r="BN97" i="10"/>
  <c r="BK473" i="10" s="1"/>
  <c r="BI310" i="10"/>
  <c r="BF15" i="9" s="1"/>
  <c r="BF383" i="10"/>
  <c r="BN55" i="10"/>
  <c r="BM101" i="10"/>
  <c r="BP66" i="10"/>
  <c r="BP67" i="10" s="1"/>
  <c r="BO88" i="10"/>
  <c r="BO93" i="10" s="1"/>
  <c r="BO89" i="10"/>
  <c r="BI269" i="10"/>
  <c r="BH294" i="10"/>
  <c r="BE91" i="9" s="1"/>
  <c r="BQ47" i="10"/>
  <c r="BP49" i="10"/>
  <c r="BQ51" i="10" s="1"/>
  <c r="BP48" i="10"/>
  <c r="BQ50" i="10" s="1"/>
  <c r="BN93" i="10"/>
  <c r="BQ82" i="10"/>
  <c r="BP76" i="10"/>
  <c r="BP77" i="10" s="1"/>
  <c r="BQ74" i="10"/>
  <c r="BQ73" i="10"/>
  <c r="BG381" i="10"/>
  <c r="BG382" i="10"/>
  <c r="BD88" i="9"/>
  <c r="BD92" i="9" s="1"/>
  <c r="BG296" i="10"/>
  <c r="BG472" i="10" s="1"/>
  <c r="BO56" i="10"/>
  <c r="BQ64" i="10"/>
  <c r="BQ63" i="10"/>
  <c r="BO91" i="10"/>
  <c r="BN100" i="10"/>
  <c r="BN92" i="10"/>
  <c r="AY50" i="9"/>
  <c r="BC11" i="9"/>
  <c r="BE45" i="10"/>
  <c r="BD96" i="10"/>
  <c r="BE308" i="10"/>
  <c r="BE356" i="10"/>
  <c r="BE28" i="1"/>
  <c r="BD34" i="1"/>
  <c r="BD22" i="1" s="1"/>
  <c r="BH255" i="10"/>
  <c r="BI254" i="10"/>
  <c r="BG279" i="10"/>
  <c r="BF280" i="10"/>
  <c r="O75" i="2"/>
  <c r="BC33" i="1"/>
  <c r="BC21" i="1" s="1"/>
  <c r="BF426" i="10" s="1"/>
  <c r="BD27" i="1"/>
  <c r="BE37" i="1"/>
  <c r="BE25" i="1" s="1"/>
  <c r="BF31" i="1"/>
  <c r="BH14" i="6"/>
  <c r="BD312" i="10"/>
  <c r="BA19" i="9" s="1"/>
  <c r="BD311" i="10"/>
  <c r="BA17" i="9" s="1"/>
  <c r="BD322" i="10"/>
  <c r="BA26" i="9" s="1"/>
  <c r="BD323" i="10"/>
  <c r="BA30" i="9" s="1"/>
  <c r="BE10" i="9"/>
  <c r="BD101" i="9"/>
  <c r="BH355" i="10"/>
  <c r="BH394" i="10" s="1"/>
  <c r="BD360" i="10"/>
  <c r="BD362" i="10"/>
  <c r="BD361" i="10"/>
  <c r="BD373" i="10"/>
  <c r="BE30" i="1"/>
  <c r="BD36" i="1"/>
  <c r="BD24" i="1" s="1"/>
  <c r="BD29" i="1"/>
  <c r="BC35" i="1"/>
  <c r="BC23" i="1" s="1"/>
  <c r="AZ16" i="2" l="1"/>
  <c r="AZ77" i="9" s="1"/>
  <c r="AZ63" i="9"/>
  <c r="AZ66" i="9" s="1"/>
  <c r="AZ68" i="9" s="1"/>
  <c r="BD457" i="10"/>
  <c r="BA65" i="9" s="1"/>
  <c r="BB56" i="9"/>
  <c r="BB62" i="9"/>
  <c r="BB57" i="9"/>
  <c r="BA60" i="9"/>
  <c r="BA61" i="9"/>
  <c r="BB58" i="9"/>
  <c r="BB59" i="9"/>
  <c r="BH425" i="10"/>
  <c r="BA44" i="9"/>
  <c r="BA48" i="9" s="1"/>
  <c r="BD39" i="9"/>
  <c r="BB40" i="9"/>
  <c r="BB41" i="9"/>
  <c r="BF281" i="10"/>
  <c r="BE282" i="10"/>
  <c r="BE284" i="10" s="1"/>
  <c r="BE288" i="10" s="1"/>
  <c r="BE483" i="10" s="1"/>
  <c r="AZ203" i="3"/>
  <c r="AZ202" i="3"/>
  <c r="AV219" i="3"/>
  <c r="AW218" i="3" s="1"/>
  <c r="AW220" i="3" s="1"/>
  <c r="AW219" i="3" s="1"/>
  <c r="AX218" i="3" s="1"/>
  <c r="AX239" i="3"/>
  <c r="AX237" i="3"/>
  <c r="AY236" i="3" s="1"/>
  <c r="AX238" i="3"/>
  <c r="AM373" i="35"/>
  <c r="AN372" i="35" s="1"/>
  <c r="AH373" i="39"/>
  <c r="F212" i="2"/>
  <c r="I144" i="2"/>
  <c r="D77" i="2"/>
  <c r="I212" i="2"/>
  <c r="F144" i="2"/>
  <c r="N77" i="2"/>
  <c r="D212" i="2"/>
  <c r="N212" i="2"/>
  <c r="N144" i="2"/>
  <c r="E77" i="2"/>
  <c r="I77" i="2"/>
  <c r="D144" i="2"/>
  <c r="G77" i="2"/>
  <c r="K77" i="2"/>
  <c r="H77" i="2"/>
  <c r="H212" i="2"/>
  <c r="K144" i="2"/>
  <c r="J144" i="2"/>
  <c r="G144" i="2"/>
  <c r="L77" i="2"/>
  <c r="L212" i="2"/>
  <c r="K212" i="2"/>
  <c r="J212" i="2"/>
  <c r="M212" i="2"/>
  <c r="M77" i="2"/>
  <c r="E212" i="2"/>
  <c r="J77" i="2"/>
  <c r="M144" i="2"/>
  <c r="L144" i="2"/>
  <c r="F77" i="2"/>
  <c r="G212" i="2"/>
  <c r="H144" i="2"/>
  <c r="E144" i="2"/>
  <c r="D62" i="5"/>
  <c r="O211" i="2"/>
  <c r="H63" i="5"/>
  <c r="F63" i="5"/>
  <c r="O143" i="2"/>
  <c r="AC113" i="9"/>
  <c r="BH474" i="10"/>
  <c r="BI469" i="10"/>
  <c r="BI474" i="10" s="1"/>
  <c r="BH468" i="10"/>
  <c r="BK479" i="10"/>
  <c r="BB46" i="9"/>
  <c r="BB18" i="9" s="1"/>
  <c r="BE476" i="10"/>
  <c r="BJ39" i="39"/>
  <c r="BI90" i="39"/>
  <c r="BJ39" i="35"/>
  <c r="BI90" i="35"/>
  <c r="BI236" i="39"/>
  <c r="BI236" i="35"/>
  <c r="BE155" i="35"/>
  <c r="BE185" i="35" s="1"/>
  <c r="BD200" i="39"/>
  <c r="BH119" i="39"/>
  <c r="BH119" i="35"/>
  <c r="BH132" i="39"/>
  <c r="BH132" i="35"/>
  <c r="BH120" i="39"/>
  <c r="BH120" i="35"/>
  <c r="BJ267" i="10"/>
  <c r="BH227" i="39"/>
  <c r="BH227" i="35"/>
  <c r="BG252" i="39"/>
  <c r="BE73" i="42" s="1"/>
  <c r="BH124" i="39"/>
  <c r="BH124" i="35"/>
  <c r="BH228" i="39"/>
  <c r="BH228" i="35"/>
  <c r="BH121" i="39"/>
  <c r="BH121" i="35"/>
  <c r="BF254" i="39"/>
  <c r="BF340" i="39"/>
  <c r="BF339" i="39"/>
  <c r="BD70" i="42"/>
  <c r="BD74" i="42" s="1"/>
  <c r="BD70" i="38"/>
  <c r="BD74" i="38" s="1"/>
  <c r="BF254" i="35"/>
  <c r="BF339" i="35"/>
  <c r="BF340" i="35"/>
  <c r="BG251" i="35"/>
  <c r="BE72" i="38" s="1"/>
  <c r="BJ271" i="10"/>
  <c r="BH231" i="35"/>
  <c r="BH231" i="39"/>
  <c r="BG252" i="35"/>
  <c r="BE73" i="38" s="1"/>
  <c r="BH113" i="39"/>
  <c r="BH113" i="35"/>
  <c r="BG428" i="39"/>
  <c r="BG433" i="39" s="1"/>
  <c r="BG249" i="39"/>
  <c r="BG232" i="39"/>
  <c r="BG239" i="39" s="1"/>
  <c r="BE14" i="42" s="1"/>
  <c r="BH109" i="39"/>
  <c r="BH109" i="35"/>
  <c r="BH106" i="39"/>
  <c r="BH106" i="35"/>
  <c r="BG250" i="35"/>
  <c r="BE71" i="38" s="1"/>
  <c r="BG251" i="39"/>
  <c r="BE72" i="42" s="1"/>
  <c r="BG201" i="35"/>
  <c r="BH110" i="39"/>
  <c r="BH110" i="35"/>
  <c r="BH123" i="39"/>
  <c r="BH123" i="35"/>
  <c r="BH131" i="39"/>
  <c r="BH131" i="35"/>
  <c r="BH126" i="39"/>
  <c r="BH126" i="35"/>
  <c r="BH130" i="39"/>
  <c r="BH130" i="35"/>
  <c r="BF103" i="39"/>
  <c r="BF145" i="39" s="1"/>
  <c r="BF175" i="39" s="1"/>
  <c r="BG250" i="39"/>
  <c r="BE71" i="42" s="1"/>
  <c r="BG201" i="39"/>
  <c r="BH230" i="39"/>
  <c r="BH230" i="35"/>
  <c r="BJ270" i="10"/>
  <c r="BH105" i="39"/>
  <c r="BH105" i="35"/>
  <c r="BC42" i="9"/>
  <c r="BH225" i="39"/>
  <c r="BH225" i="35"/>
  <c r="BH114" i="39"/>
  <c r="BH114" i="35"/>
  <c r="BH127" i="39"/>
  <c r="BH127" i="35"/>
  <c r="BH229" i="39"/>
  <c r="BH229" i="35"/>
  <c r="BH112" i="35"/>
  <c r="BH112" i="39"/>
  <c r="BE431" i="35"/>
  <c r="BE429" i="35"/>
  <c r="BE427" i="35" s="1"/>
  <c r="BE341" i="35"/>
  <c r="BH128" i="39"/>
  <c r="BH128" i="35"/>
  <c r="BG249" i="35"/>
  <c r="BG232" i="35"/>
  <c r="BG239" i="35" s="1"/>
  <c r="BE14" i="38" s="1"/>
  <c r="BG428" i="35"/>
  <c r="BG433" i="35" s="1"/>
  <c r="BH107" i="39"/>
  <c r="BH107" i="35"/>
  <c r="BE429" i="39"/>
  <c r="BE427" i="39" s="1"/>
  <c r="BE431" i="39"/>
  <c r="BE341" i="39"/>
  <c r="BH116" i="39"/>
  <c r="BH116" i="35"/>
  <c r="BH226" i="39"/>
  <c r="BH226" i="35"/>
  <c r="BH111" i="39"/>
  <c r="BH111" i="35"/>
  <c r="BH118" i="39"/>
  <c r="BH118" i="35"/>
  <c r="BE145" i="35"/>
  <c r="BE175" i="35" s="1"/>
  <c r="BE163" i="35"/>
  <c r="BE193" i="35" s="1"/>
  <c r="BE156" i="35"/>
  <c r="BE186" i="35" s="1"/>
  <c r="BE160" i="35"/>
  <c r="BE190" i="35" s="1"/>
  <c r="BE146" i="35"/>
  <c r="BE176" i="35" s="1"/>
  <c r="BE153" i="35"/>
  <c r="BE183" i="35" s="1"/>
  <c r="BE158" i="35"/>
  <c r="BE188" i="35" s="1"/>
  <c r="BE148" i="35"/>
  <c r="BE178" i="35" s="1"/>
  <c r="BC444" i="35"/>
  <c r="BC445" i="35"/>
  <c r="BC447" i="35"/>
  <c r="BC448" i="35"/>
  <c r="BE154" i="35"/>
  <c r="BE184" i="35" s="1"/>
  <c r="BE142" i="35"/>
  <c r="BE172" i="35" s="1"/>
  <c r="BE140" i="35"/>
  <c r="BE170" i="35" s="1"/>
  <c r="BB354" i="39"/>
  <c r="BB333" i="39" s="1"/>
  <c r="BB354" i="35"/>
  <c r="BB333" i="35" s="1"/>
  <c r="AZ12" i="38"/>
  <c r="BE244" i="39"/>
  <c r="BC18" i="42" s="1"/>
  <c r="BE242" i="39"/>
  <c r="BF240" i="39"/>
  <c r="BD15" i="42" s="1"/>
  <c r="BD16" i="42" s="1"/>
  <c r="BE144" i="35"/>
  <c r="BE174" i="35" s="1"/>
  <c r="BD90" i="42"/>
  <c r="BE151" i="35"/>
  <c r="BE181" i="35" s="1"/>
  <c r="BE162" i="35"/>
  <c r="BE192" i="35" s="1"/>
  <c r="BE159" i="35"/>
  <c r="BE189" i="35" s="1"/>
  <c r="BG14" i="44"/>
  <c r="BG15" i="44" s="1"/>
  <c r="BD435" i="35"/>
  <c r="BD436" i="35" s="1"/>
  <c r="BD246" i="35"/>
  <c r="BD437" i="35"/>
  <c r="BD438" i="35" s="1"/>
  <c r="BB25" i="38"/>
  <c r="BD435" i="39"/>
  <c r="BD436" i="39" s="1"/>
  <c r="BD246" i="39"/>
  <c r="BD437" i="39"/>
  <c r="BD438" i="39" s="1"/>
  <c r="BE161" i="35"/>
  <c r="BE191" i="35" s="1"/>
  <c r="BE167" i="35"/>
  <c r="BE197" i="35" s="1"/>
  <c r="BF103" i="35"/>
  <c r="BF160" i="35" s="1"/>
  <c r="BF190" i="35" s="1"/>
  <c r="BE165" i="35"/>
  <c r="BE195" i="35" s="1"/>
  <c r="BE166" i="35"/>
  <c r="BE196" i="35" s="1"/>
  <c r="BE152" i="35"/>
  <c r="BE182" i="35" s="1"/>
  <c r="BC444" i="39"/>
  <c r="BC447" i="39"/>
  <c r="BC445" i="39"/>
  <c r="BC448" i="39"/>
  <c r="AN95" i="38"/>
  <c r="AN97" i="38" s="1"/>
  <c r="AN62" i="37" s="1"/>
  <c r="BA25" i="38"/>
  <c r="BA19" i="38"/>
  <c r="BE242" i="35"/>
  <c r="BE244" i="35"/>
  <c r="BC18" i="38" s="1"/>
  <c r="BF240" i="35"/>
  <c r="BD15" i="38" s="1"/>
  <c r="BD16" i="38" s="1"/>
  <c r="BE147" i="35"/>
  <c r="BE177" i="35" s="1"/>
  <c r="BE149" i="35"/>
  <c r="BE179" i="35" s="1"/>
  <c r="BG14" i="43"/>
  <c r="BG15" i="43" s="1"/>
  <c r="BD9" i="38"/>
  <c r="BD9" i="42"/>
  <c r="BD269" i="39"/>
  <c r="BB24" i="42" s="1"/>
  <c r="BD280" i="39"/>
  <c r="BB33" i="42" s="1"/>
  <c r="BD281" i="39"/>
  <c r="BB37" i="42" s="1"/>
  <c r="BD270" i="39"/>
  <c r="BB26" i="42" s="1"/>
  <c r="BD331" i="39"/>
  <c r="BD320" i="39"/>
  <c r="BD318" i="39"/>
  <c r="BD319" i="39"/>
  <c r="BE266" i="39"/>
  <c r="BE314" i="39"/>
  <c r="BE266" i="35"/>
  <c r="BE314" i="35"/>
  <c r="BE200" i="39"/>
  <c r="BE20" i="44"/>
  <c r="BE23" i="44"/>
  <c r="BE22" i="44"/>
  <c r="BE18" i="44"/>
  <c r="BE21" i="44"/>
  <c r="BE24" i="44"/>
  <c r="BE25" i="44"/>
  <c r="BE19" i="44"/>
  <c r="BE18" i="43"/>
  <c r="BE19" i="43"/>
  <c r="BE23" i="43"/>
  <c r="BE22" i="43"/>
  <c r="BE20" i="43"/>
  <c r="BE21" i="43"/>
  <c r="BE24" i="43"/>
  <c r="BE25" i="43"/>
  <c r="BD318" i="35"/>
  <c r="BD331" i="35"/>
  <c r="BD319" i="35"/>
  <c r="BD320" i="35"/>
  <c r="BI223" i="35"/>
  <c r="BI223" i="39"/>
  <c r="BD281" i="35"/>
  <c r="BB37" i="38" s="1"/>
  <c r="BD269" i="35"/>
  <c r="BB24" i="38" s="1"/>
  <c r="BD280" i="35"/>
  <c r="BB33" i="38" s="1"/>
  <c r="BD270" i="35"/>
  <c r="BB26" i="38" s="1"/>
  <c r="BJ154" i="10"/>
  <c r="BJ158" i="10"/>
  <c r="BJ156" i="10"/>
  <c r="BJ141" i="10"/>
  <c r="BJ135" i="10"/>
  <c r="BI231" i="10"/>
  <c r="BJ140" i="10"/>
  <c r="BJ139" i="10"/>
  <c r="BJ143" i="10"/>
  <c r="BJ136" i="10"/>
  <c r="BJ149" i="10"/>
  <c r="BJ162" i="10"/>
  <c r="BJ161" i="10"/>
  <c r="BJ142" i="10"/>
  <c r="BI293" i="10"/>
  <c r="BF90" i="9" s="1"/>
  <c r="BJ268" i="10"/>
  <c r="BJ160" i="10"/>
  <c r="BJ151" i="10"/>
  <c r="BJ148" i="10"/>
  <c r="BJ146" i="10"/>
  <c r="BJ137" i="10"/>
  <c r="BK276" i="10"/>
  <c r="BJ153" i="10"/>
  <c r="BJ266" i="10"/>
  <c r="BI292" i="10"/>
  <c r="BF89" i="9" s="1"/>
  <c r="BJ144" i="10"/>
  <c r="BJ157" i="10"/>
  <c r="BJ150" i="10"/>
  <c r="BD108" i="9"/>
  <c r="AB115" i="9"/>
  <c r="AB66" i="3" s="1"/>
  <c r="BQ84" i="10"/>
  <c r="BQ83" i="10"/>
  <c r="BE19" i="6"/>
  <c r="BH15" i="1"/>
  <c r="BE18" i="6"/>
  <c r="BE20" i="6"/>
  <c r="BF15" i="6"/>
  <c r="BF20" i="6" s="1"/>
  <c r="BE21" i="6"/>
  <c r="BE23" i="6"/>
  <c r="BE22" i="6"/>
  <c r="BE25" i="6"/>
  <c r="BE20" i="1"/>
  <c r="BE90" i="38" s="1"/>
  <c r="BA111" i="3"/>
  <c r="BA115" i="3" s="1"/>
  <c r="BA145" i="3"/>
  <c r="BA150" i="3" s="1"/>
  <c r="BA179" i="3"/>
  <c r="BA183" i="3" s="1"/>
  <c r="AC414" i="10"/>
  <c r="BP68" i="10"/>
  <c r="BD486" i="10"/>
  <c r="BD483" i="10"/>
  <c r="BO58" i="10"/>
  <c r="BN99" i="10"/>
  <c r="BP78" i="10"/>
  <c r="BO57" i="10"/>
  <c r="BO97" i="10"/>
  <c r="BL473" i="10" s="1"/>
  <c r="BJ310" i="10"/>
  <c r="BG15" i="9" s="1"/>
  <c r="BQ76" i="10"/>
  <c r="BQ77" i="10" s="1"/>
  <c r="BP56" i="10"/>
  <c r="BO100" i="10"/>
  <c r="BO92" i="10"/>
  <c r="BQ48" i="10"/>
  <c r="BQ49" i="10"/>
  <c r="BO55" i="10"/>
  <c r="BN101" i="10"/>
  <c r="BP53" i="10"/>
  <c r="BP54" i="10"/>
  <c r="BG383" i="10"/>
  <c r="BH381" i="10"/>
  <c r="BH382" i="10"/>
  <c r="BE88" i="9"/>
  <c r="BE92" i="9" s="1"/>
  <c r="BH296" i="10"/>
  <c r="BH472" i="10" s="1"/>
  <c r="BP88" i="10"/>
  <c r="BP93" i="10" s="1"/>
  <c r="BP89" i="10"/>
  <c r="BJ265" i="10"/>
  <c r="BI291" i="10"/>
  <c r="BI272" i="10"/>
  <c r="BI470" i="10" s="1"/>
  <c r="BI481" i="10" s="1"/>
  <c r="BQ66" i="10"/>
  <c r="BQ67" i="10" s="1"/>
  <c r="BJ269" i="10"/>
  <c r="BI294" i="10"/>
  <c r="BF91" i="9" s="1"/>
  <c r="BP91" i="10"/>
  <c r="BO98" i="10"/>
  <c r="BO90" i="10"/>
  <c r="AZ50" i="9"/>
  <c r="BC375" i="10"/>
  <c r="BF45" i="10"/>
  <c r="BE96" i="10"/>
  <c r="BE27" i="1"/>
  <c r="BD33" i="1"/>
  <c r="BD21" i="1" s="1"/>
  <c r="BG426" i="10" s="1"/>
  <c r="BF308" i="10"/>
  <c r="BF356" i="10"/>
  <c r="BE34" i="1"/>
  <c r="BE22" i="1" s="1"/>
  <c r="BF28" i="1"/>
  <c r="BD11" i="9"/>
  <c r="BH279" i="10"/>
  <c r="BE360" i="10"/>
  <c r="BE362" i="10"/>
  <c r="BE361" i="10"/>
  <c r="BE373" i="10"/>
  <c r="BE36" i="1"/>
  <c r="BE24" i="1" s="1"/>
  <c r="BF30" i="1"/>
  <c r="BG280" i="10"/>
  <c r="BF286" i="10"/>
  <c r="BF477" i="10" s="1"/>
  <c r="BE29" i="1"/>
  <c r="BD35" i="1"/>
  <c r="BD23" i="1" s="1"/>
  <c r="O76" i="2"/>
  <c r="BF10" i="9"/>
  <c r="BE101" i="9"/>
  <c r="BG31" i="1"/>
  <c r="BF37" i="1"/>
  <c r="BF25" i="1" s="1"/>
  <c r="BI255" i="10"/>
  <c r="BJ254" i="10"/>
  <c r="BE311" i="10"/>
  <c r="BB17" i="9" s="1"/>
  <c r="BE312" i="10"/>
  <c r="BB19" i="9" s="1"/>
  <c r="BE323" i="10"/>
  <c r="BB30" i="9" s="1"/>
  <c r="BE322" i="10"/>
  <c r="BB26" i="9" s="1"/>
  <c r="BI355" i="10"/>
  <c r="BI394" i="10" s="1"/>
  <c r="BI14" i="6"/>
  <c r="BA16" i="2" l="1"/>
  <c r="BA77" i="9" s="1"/>
  <c r="BA63" i="9"/>
  <c r="BA66" i="9" s="1"/>
  <c r="BA68" i="9" s="1"/>
  <c r="BE452" i="10"/>
  <c r="BE457" i="10"/>
  <c r="BB65" i="9" s="1"/>
  <c r="BC59" i="9"/>
  <c r="BC57" i="9"/>
  <c r="BC58" i="9"/>
  <c r="BC62" i="9"/>
  <c r="BB61" i="9"/>
  <c r="BC56" i="9"/>
  <c r="BB60" i="9"/>
  <c r="BI425" i="10"/>
  <c r="BB44" i="9"/>
  <c r="BB48" i="9" s="1"/>
  <c r="BE39" i="9"/>
  <c r="BC41" i="9"/>
  <c r="BC40" i="9"/>
  <c r="BG281" i="10"/>
  <c r="BF282" i="10"/>
  <c r="BD396" i="10"/>
  <c r="BD375" i="10" s="1"/>
  <c r="AW221" i="3"/>
  <c r="AZ201" i="3"/>
  <c r="BA200" i="3" s="1"/>
  <c r="AX220" i="3"/>
  <c r="AX221" i="3"/>
  <c r="AX219" i="3" s="1"/>
  <c r="AY218" i="3" s="1"/>
  <c r="AY239" i="3"/>
  <c r="AY238" i="3"/>
  <c r="AY237" i="3" s="1"/>
  <c r="AZ236" i="3" s="1"/>
  <c r="AJ95" i="42"/>
  <c r="AI372" i="39"/>
  <c r="BI480" i="10"/>
  <c r="I213" i="2"/>
  <c r="F145" i="2"/>
  <c r="N78" i="2"/>
  <c r="D213" i="2"/>
  <c r="N145" i="2"/>
  <c r="I78" i="2"/>
  <c r="I145" i="2"/>
  <c r="D78" i="2"/>
  <c r="N213" i="2"/>
  <c r="D145" i="2"/>
  <c r="F213" i="2"/>
  <c r="G78" i="2"/>
  <c r="J213" i="2"/>
  <c r="M145" i="2"/>
  <c r="K78" i="2"/>
  <c r="H213" i="2"/>
  <c r="J145" i="2"/>
  <c r="G213" i="2"/>
  <c r="H78" i="2"/>
  <c r="F78" i="2"/>
  <c r="E213" i="2"/>
  <c r="K213" i="2"/>
  <c r="J78" i="2"/>
  <c r="H145" i="2"/>
  <c r="L78" i="2"/>
  <c r="G145" i="2"/>
  <c r="M78" i="2"/>
  <c r="E78" i="2"/>
  <c r="K145" i="2"/>
  <c r="L213" i="2"/>
  <c r="M213" i="2"/>
  <c r="L145" i="2"/>
  <c r="E145" i="2"/>
  <c r="D63" i="5"/>
  <c r="H64" i="5"/>
  <c r="F64" i="5"/>
  <c r="O212" i="2"/>
  <c r="O144" i="2"/>
  <c r="AU39" i="37"/>
  <c r="BB39" i="37" s="1"/>
  <c r="AU43" i="3"/>
  <c r="BB43" i="3" s="1"/>
  <c r="AU39" i="41"/>
  <c r="BB39" i="41" s="1"/>
  <c r="AU44" i="3"/>
  <c r="BB44" i="3" s="1"/>
  <c r="AU40" i="41"/>
  <c r="BB40" i="41" s="1"/>
  <c r="AU40" i="37"/>
  <c r="BB40" i="37" s="1"/>
  <c r="BJ469" i="10"/>
  <c r="BJ474" i="10" s="1"/>
  <c r="BI468" i="10"/>
  <c r="BL479" i="10"/>
  <c r="BE486" i="10"/>
  <c r="BF476" i="10"/>
  <c r="BF153" i="39"/>
  <c r="BF183" i="39" s="1"/>
  <c r="BH251" i="35"/>
  <c r="BF72" i="38" s="1"/>
  <c r="BJ236" i="35"/>
  <c r="BJ236" i="39"/>
  <c r="BK39" i="35"/>
  <c r="BJ90" i="35"/>
  <c r="BJ90" i="39"/>
  <c r="BK39" i="39"/>
  <c r="BF155" i="39"/>
  <c r="BF185" i="39" s="1"/>
  <c r="BF151" i="39"/>
  <c r="BF181" i="39" s="1"/>
  <c r="BF166" i="39"/>
  <c r="BF196" i="39" s="1"/>
  <c r="BF152" i="39"/>
  <c r="BF182" i="39" s="1"/>
  <c r="BF163" i="39"/>
  <c r="BF193" i="39" s="1"/>
  <c r="BF161" i="39"/>
  <c r="BF191" i="39" s="1"/>
  <c r="BF144" i="39"/>
  <c r="BF174" i="39" s="1"/>
  <c r="BF141" i="39"/>
  <c r="BF171" i="39" s="1"/>
  <c r="BK267" i="10"/>
  <c r="BI227" i="39"/>
  <c r="BI227" i="35"/>
  <c r="BI120" i="39"/>
  <c r="BI120" i="35"/>
  <c r="BI127" i="39"/>
  <c r="BI127" i="35"/>
  <c r="BF149" i="39"/>
  <c r="BF179" i="39" s="1"/>
  <c r="BF162" i="39"/>
  <c r="BF192" i="39" s="1"/>
  <c r="BF158" i="39"/>
  <c r="BF188" i="39" s="1"/>
  <c r="BH201" i="35"/>
  <c r="BH251" i="39"/>
  <c r="BF72" i="42" s="1"/>
  <c r="BG286" i="10"/>
  <c r="BG477" i="10" s="1"/>
  <c r="BD42" i="9"/>
  <c r="BI131" i="39"/>
  <c r="BI131" i="35"/>
  <c r="BI118" i="39"/>
  <c r="BI118" i="35"/>
  <c r="BI106" i="39"/>
  <c r="BI106" i="35"/>
  <c r="BF148" i="39"/>
  <c r="BF178" i="39" s="1"/>
  <c r="BF153" i="35"/>
  <c r="BF183" i="35" s="1"/>
  <c r="BH250" i="35"/>
  <c r="BF71" i="38" s="1"/>
  <c r="BH201" i="39"/>
  <c r="BH249" i="39"/>
  <c r="BH232" i="39"/>
  <c r="BH239" i="39" s="1"/>
  <c r="BF14" i="42" s="1"/>
  <c r="BH428" i="39"/>
  <c r="BH433" i="39" s="1"/>
  <c r="BI132" i="39"/>
  <c r="BI132" i="35"/>
  <c r="BI111" i="35"/>
  <c r="BI111" i="39"/>
  <c r="BI126" i="39"/>
  <c r="BI126" i="35"/>
  <c r="BI114" i="39"/>
  <c r="BI114" i="35"/>
  <c r="BI128" i="39"/>
  <c r="BI128" i="35"/>
  <c r="BF140" i="39"/>
  <c r="BF170" i="39" s="1"/>
  <c r="BI130" i="39"/>
  <c r="BI130" i="35"/>
  <c r="BI113" i="39"/>
  <c r="BI113" i="35"/>
  <c r="BI124" i="39"/>
  <c r="BI124" i="35"/>
  <c r="BF142" i="39"/>
  <c r="BF172" i="39" s="1"/>
  <c r="BF159" i="39"/>
  <c r="BF189" i="39" s="1"/>
  <c r="BF156" i="39"/>
  <c r="BF186" i="39" s="1"/>
  <c r="BG103" i="39"/>
  <c r="BG160" i="39" s="1"/>
  <c r="BG190" i="39" s="1"/>
  <c r="BF162" i="35"/>
  <c r="BF192" i="35" s="1"/>
  <c r="BH250" i="39"/>
  <c r="BF71" i="42" s="1"/>
  <c r="BI230" i="39"/>
  <c r="BI230" i="35"/>
  <c r="BK270" i="10"/>
  <c r="BI112" i="39"/>
  <c r="BI112" i="35"/>
  <c r="BG340" i="35"/>
  <c r="BE70" i="38"/>
  <c r="BE74" i="38" s="1"/>
  <c r="BG339" i="35"/>
  <c r="BG254" i="35"/>
  <c r="BI107" i="39"/>
  <c r="BI107" i="35"/>
  <c r="BI105" i="39"/>
  <c r="BI105" i="35"/>
  <c r="BI116" i="39"/>
  <c r="BI116" i="35"/>
  <c r="BF341" i="35"/>
  <c r="BF429" i="35"/>
  <c r="BF427" i="35" s="1"/>
  <c r="BF431" i="35"/>
  <c r="BI225" i="39"/>
  <c r="BI225" i="35"/>
  <c r="BI119" i="39"/>
  <c r="BI119" i="35"/>
  <c r="BI226" i="39"/>
  <c r="BI226" i="35"/>
  <c r="BI228" i="39"/>
  <c r="BI228" i="35"/>
  <c r="BI109" i="39"/>
  <c r="BI109" i="35"/>
  <c r="BF167" i="39"/>
  <c r="BF197" i="39" s="1"/>
  <c r="BF146" i="39"/>
  <c r="BF176" i="39" s="1"/>
  <c r="BF147" i="39"/>
  <c r="BF177" i="39" s="1"/>
  <c r="BF151" i="35"/>
  <c r="BF181" i="35" s="1"/>
  <c r="BH252" i="35"/>
  <c r="BF73" i="38" s="1"/>
  <c r="BK271" i="10"/>
  <c r="BI231" i="39"/>
  <c r="BI231" i="35"/>
  <c r="BI121" i="39"/>
  <c r="BI121" i="35"/>
  <c r="BF165" i="39"/>
  <c r="BF195" i="39" s="1"/>
  <c r="BC46" i="9"/>
  <c r="BI229" i="39"/>
  <c r="BI229" i="35"/>
  <c r="BI123" i="39"/>
  <c r="BI123" i="35"/>
  <c r="BI110" i="39"/>
  <c r="BI110" i="35"/>
  <c r="BF160" i="39"/>
  <c r="BF190" i="39" s="1"/>
  <c r="BF154" i="39"/>
  <c r="BF184" i="39" s="1"/>
  <c r="BH249" i="35"/>
  <c r="BH428" i="35"/>
  <c r="BH433" i="35" s="1"/>
  <c r="BH232" i="35"/>
  <c r="BH239" i="35" s="1"/>
  <c r="BF14" i="38" s="1"/>
  <c r="BH252" i="39"/>
  <c r="BF73" i="42" s="1"/>
  <c r="BG254" i="39"/>
  <c r="BG339" i="39"/>
  <c r="BG340" i="39"/>
  <c r="BE70" i="42"/>
  <c r="BE74" i="42" s="1"/>
  <c r="BF431" i="39"/>
  <c r="BF429" i="39"/>
  <c r="BF427" i="39" s="1"/>
  <c r="BF341" i="39"/>
  <c r="BF161" i="35"/>
  <c r="BF191" i="35" s="1"/>
  <c r="BF142" i="35"/>
  <c r="BF172" i="35" s="1"/>
  <c r="BF146" i="35"/>
  <c r="BF176" i="35" s="1"/>
  <c r="BE200" i="35"/>
  <c r="BF155" i="35"/>
  <c r="BF185" i="35" s="1"/>
  <c r="BF156" i="35"/>
  <c r="BF186" i="35" s="1"/>
  <c r="BF165" i="35"/>
  <c r="BF195" i="35" s="1"/>
  <c r="BF147" i="35"/>
  <c r="BF177" i="35" s="1"/>
  <c r="BF159" i="35"/>
  <c r="BF189" i="35" s="1"/>
  <c r="BF144" i="35"/>
  <c r="BF174" i="35" s="1"/>
  <c r="BF148" i="35"/>
  <c r="BF178" i="35" s="1"/>
  <c r="BF158" i="35"/>
  <c r="BF188" i="35" s="1"/>
  <c r="BF141" i="35"/>
  <c r="BF171" i="35" s="1"/>
  <c r="BF163" i="35"/>
  <c r="BF193" i="35" s="1"/>
  <c r="BF140" i="35"/>
  <c r="BF170" i="35" s="1"/>
  <c r="BF154" i="35"/>
  <c r="BF184" i="35" s="1"/>
  <c r="BF152" i="35"/>
  <c r="BF182" i="35" s="1"/>
  <c r="BF145" i="35"/>
  <c r="BF175" i="35" s="1"/>
  <c r="BF149" i="35"/>
  <c r="BF179" i="35" s="1"/>
  <c r="BF166" i="35"/>
  <c r="BF196" i="35" s="1"/>
  <c r="BF167" i="35"/>
  <c r="BF197" i="35" s="1"/>
  <c r="BE435" i="35"/>
  <c r="BE436" i="35" s="1"/>
  <c r="BE246" i="35"/>
  <c r="BE437" i="35"/>
  <c r="BE438" i="35" s="1"/>
  <c r="BD444" i="35"/>
  <c r="BD448" i="35"/>
  <c r="BD447" i="35"/>
  <c r="BD445" i="35"/>
  <c r="BF242" i="39"/>
  <c r="BG240" i="39"/>
  <c r="BE15" i="42" s="1"/>
  <c r="BE16" i="42" s="1"/>
  <c r="BF244" i="39"/>
  <c r="BD18" i="42" s="1"/>
  <c r="BH14" i="44"/>
  <c r="BH15" i="44" s="1"/>
  <c r="BH14" i="43"/>
  <c r="BH15" i="43" s="1"/>
  <c r="BE90" i="42"/>
  <c r="BB25" i="42"/>
  <c r="BB19" i="42"/>
  <c r="BB12" i="42" s="1"/>
  <c r="BB19" i="38"/>
  <c r="BG103" i="35"/>
  <c r="BG161" i="35" s="1"/>
  <c r="BG191" i="35" s="1"/>
  <c r="BD444" i="39"/>
  <c r="BD448" i="39"/>
  <c r="BD447" i="39"/>
  <c r="BD445" i="39"/>
  <c r="BC354" i="35"/>
  <c r="BC333" i="35" s="1"/>
  <c r="BA12" i="38"/>
  <c r="BC354" i="39"/>
  <c r="BC333" i="39" s="1"/>
  <c r="BE246" i="39"/>
  <c r="BE435" i="39"/>
  <c r="BE436" i="39" s="1"/>
  <c r="BC25" i="42"/>
  <c r="BE437" i="39"/>
  <c r="BE438" i="39" s="1"/>
  <c r="BF242" i="35"/>
  <c r="BG240" i="35"/>
  <c r="BE15" i="38" s="1"/>
  <c r="BE16" i="38" s="1"/>
  <c r="BF244" i="35"/>
  <c r="BD18" i="38" s="1"/>
  <c r="AN374" i="35"/>
  <c r="AO96" i="38" s="1"/>
  <c r="AN375" i="35"/>
  <c r="BF266" i="39"/>
  <c r="BF314" i="39"/>
  <c r="BF266" i="35"/>
  <c r="BF314" i="35"/>
  <c r="BE318" i="35"/>
  <c r="BE331" i="35"/>
  <c r="BE319" i="35"/>
  <c r="BE320" i="35"/>
  <c r="BF23" i="43"/>
  <c r="BF18" i="43"/>
  <c r="BF20" i="43"/>
  <c r="BF25" i="43"/>
  <c r="BF24" i="43"/>
  <c r="BF22" i="43"/>
  <c r="BF21" i="43"/>
  <c r="BF19" i="43"/>
  <c r="BE9" i="38"/>
  <c r="BE9" i="42"/>
  <c r="BE280" i="35"/>
  <c r="BC33" i="38" s="1"/>
  <c r="BE281" i="35"/>
  <c r="BC37" i="38" s="1"/>
  <c r="BE269" i="35"/>
  <c r="BC24" i="38" s="1"/>
  <c r="BE270" i="35"/>
  <c r="BC26" i="38" s="1"/>
  <c r="BE269" i="39"/>
  <c r="BC24" i="42" s="1"/>
  <c r="BE270" i="39"/>
  <c r="BC26" i="42" s="1"/>
  <c r="BE281" i="39"/>
  <c r="BC37" i="42" s="1"/>
  <c r="BE280" i="39"/>
  <c r="BC33" i="42" s="1"/>
  <c r="BF20" i="44"/>
  <c r="BF18" i="44"/>
  <c r="BF21" i="44"/>
  <c r="BF19" i="44"/>
  <c r="BF23" i="44"/>
  <c r="BF22" i="44"/>
  <c r="BF24" i="44"/>
  <c r="BF25" i="44"/>
  <c r="BE331" i="39"/>
  <c r="BE320" i="39"/>
  <c r="BE318" i="39"/>
  <c r="BE319" i="39"/>
  <c r="BJ223" i="35"/>
  <c r="BJ223" i="39"/>
  <c r="BK137" i="10"/>
  <c r="BK162" i="10"/>
  <c r="BK140" i="10"/>
  <c r="BK154" i="10"/>
  <c r="BK268" i="10"/>
  <c r="BJ293" i="10"/>
  <c r="BG90" i="9" s="1"/>
  <c r="BK135" i="10"/>
  <c r="BJ231" i="10"/>
  <c r="BK156" i="10"/>
  <c r="BK153" i="10"/>
  <c r="BK146" i="10"/>
  <c r="BK148" i="10"/>
  <c r="BL276" i="10"/>
  <c r="BK160" i="10"/>
  <c r="BK157" i="10"/>
  <c r="BK141" i="10"/>
  <c r="BK266" i="10"/>
  <c r="BJ292" i="10"/>
  <c r="BG89" i="9" s="1"/>
  <c r="BK142" i="10"/>
  <c r="BK149" i="10"/>
  <c r="BK144" i="10"/>
  <c r="BK151" i="10"/>
  <c r="BK143" i="10"/>
  <c r="BK158" i="10"/>
  <c r="BK150" i="10"/>
  <c r="BK161" i="10"/>
  <c r="BK136" i="10"/>
  <c r="BK139" i="10"/>
  <c r="BF23" i="6"/>
  <c r="BF21" i="6"/>
  <c r="BE108" i="9"/>
  <c r="BI15" i="1"/>
  <c r="BF25" i="6"/>
  <c r="BF18" i="6"/>
  <c r="BF24" i="6"/>
  <c r="BF19" i="6"/>
  <c r="BF22" i="6"/>
  <c r="BG15" i="6"/>
  <c r="BG23" i="6" s="1"/>
  <c r="BF20" i="1"/>
  <c r="BH103" i="39" s="1"/>
  <c r="AC417" i="10"/>
  <c r="AC416" i="10"/>
  <c r="BQ68" i="10"/>
  <c r="BO99" i="10"/>
  <c r="BQ56" i="10"/>
  <c r="BQ78" i="10"/>
  <c r="BQ88" i="10"/>
  <c r="BQ93" i="10" s="1"/>
  <c r="BQ89" i="10"/>
  <c r="BK310" i="10"/>
  <c r="BH15" i="9" s="1"/>
  <c r="BH383" i="10"/>
  <c r="BP58" i="10"/>
  <c r="BQ53" i="10"/>
  <c r="BQ54" i="10"/>
  <c r="BP97" i="10"/>
  <c r="BM473" i="10" s="1"/>
  <c r="BI382" i="10"/>
  <c r="BI381" i="10"/>
  <c r="BI296" i="10"/>
  <c r="BI472" i="10" s="1"/>
  <c r="BF88" i="9"/>
  <c r="BF92" i="9" s="1"/>
  <c r="BP57" i="10"/>
  <c r="BP98" i="10"/>
  <c r="BP90" i="10"/>
  <c r="BP100" i="10"/>
  <c r="BP92" i="10"/>
  <c r="BQ91" i="10"/>
  <c r="BO101" i="10"/>
  <c r="BK269" i="10"/>
  <c r="BJ294" i="10"/>
  <c r="BG91" i="9" s="1"/>
  <c r="BK265" i="10"/>
  <c r="BJ272" i="10"/>
  <c r="BJ470" i="10" s="1"/>
  <c r="BJ481" i="10" s="1"/>
  <c r="BJ291" i="10"/>
  <c r="BP55" i="10"/>
  <c r="BA50" i="9"/>
  <c r="BG45" i="10"/>
  <c r="BF96" i="10"/>
  <c r="BE11" i="9"/>
  <c r="BG10" i="9"/>
  <c r="BF101" i="9"/>
  <c r="BI279" i="10"/>
  <c r="BE35" i="1"/>
  <c r="BE23" i="1" s="1"/>
  <c r="BF29" i="1"/>
  <c r="BH280" i="10"/>
  <c r="BF27" i="1"/>
  <c r="BE33" i="1"/>
  <c r="BE21" i="1" s="1"/>
  <c r="BH426" i="10" s="1"/>
  <c r="O77" i="2"/>
  <c r="BJ14" i="6"/>
  <c r="BJ355" i="10"/>
  <c r="BJ394" i="10" s="1"/>
  <c r="BH31" i="1"/>
  <c r="BG37" i="1"/>
  <c r="BG25" i="1" s="1"/>
  <c r="BG308" i="10"/>
  <c r="BG356" i="10"/>
  <c r="BG28" i="1"/>
  <c r="BF34" i="1"/>
  <c r="BF22" i="1" s="1"/>
  <c r="BF36" i="1"/>
  <c r="BF24" i="1" s="1"/>
  <c r="BG30" i="1"/>
  <c r="BF362" i="10"/>
  <c r="BF361" i="10"/>
  <c r="BF360" i="10"/>
  <c r="BF373" i="10"/>
  <c r="BJ255" i="10"/>
  <c r="BK254" i="10"/>
  <c r="BF312" i="10"/>
  <c r="BC19" i="9" s="1"/>
  <c r="BF323" i="10"/>
  <c r="BC30" i="9" s="1"/>
  <c r="BF311" i="10"/>
  <c r="BC17" i="9" s="1"/>
  <c r="BF322" i="10"/>
  <c r="BC26" i="9" s="1"/>
  <c r="BB16" i="2" l="1"/>
  <c r="BB77" i="9" s="1"/>
  <c r="BF452" i="10"/>
  <c r="BB63" i="9"/>
  <c r="BB66" i="9" s="1"/>
  <c r="BB68" i="9" s="1"/>
  <c r="BF457" i="10"/>
  <c r="BC65" i="9" s="1"/>
  <c r="BD62" i="9"/>
  <c r="BC60" i="9"/>
  <c r="BD58" i="9"/>
  <c r="BD56" i="9"/>
  <c r="BD57" i="9"/>
  <c r="BC61" i="9"/>
  <c r="BD59" i="9"/>
  <c r="BC44" i="9"/>
  <c r="BC48" i="9" s="1"/>
  <c r="BF396" i="10" s="1"/>
  <c r="BJ425" i="10"/>
  <c r="BG282" i="10"/>
  <c r="BG284" i="10" s="1"/>
  <c r="BG288" i="10" s="1"/>
  <c r="BG483" i="10" s="1"/>
  <c r="BF39" i="9"/>
  <c r="BD41" i="9"/>
  <c r="BD40" i="9"/>
  <c r="BH281" i="10"/>
  <c r="BF284" i="10"/>
  <c r="BF288" i="10" s="1"/>
  <c r="BF483" i="10" s="1"/>
  <c r="BJ480" i="10"/>
  <c r="BB50" i="9"/>
  <c r="BE396" i="10"/>
  <c r="BE375" i="10" s="1"/>
  <c r="BA202" i="3"/>
  <c r="BA203" i="3"/>
  <c r="BA201" i="3"/>
  <c r="BB200" i="3" s="1"/>
  <c r="AY220" i="3"/>
  <c r="AY221" i="3"/>
  <c r="AC415" i="10"/>
  <c r="AD113" i="9" s="1"/>
  <c r="AZ238" i="3"/>
  <c r="AZ239" i="3"/>
  <c r="AZ237" i="3" s="1"/>
  <c r="BA236" i="3" s="1"/>
  <c r="AN373" i="35"/>
  <c r="AO95" i="38" s="1"/>
  <c r="AO97" i="38" s="1"/>
  <c r="AO62" i="37" s="1"/>
  <c r="AI375" i="39"/>
  <c r="AI374" i="39"/>
  <c r="AJ96" i="42" s="1"/>
  <c r="AJ97" i="42" s="1"/>
  <c r="AJ62" i="41" s="1"/>
  <c r="D214" i="2"/>
  <c r="N146" i="2"/>
  <c r="I214" i="2"/>
  <c r="F146" i="2"/>
  <c r="D79" i="2"/>
  <c r="I79" i="2"/>
  <c r="N214" i="2"/>
  <c r="I146" i="2"/>
  <c r="N79" i="2"/>
  <c r="F214" i="2"/>
  <c r="D146" i="2"/>
  <c r="H79" i="2"/>
  <c r="F79" i="2"/>
  <c r="L146" i="2"/>
  <c r="H146" i="2"/>
  <c r="K146" i="2"/>
  <c r="G79" i="2"/>
  <c r="M146" i="2"/>
  <c r="K79" i="2"/>
  <c r="M214" i="2"/>
  <c r="L79" i="2"/>
  <c r="J79" i="2"/>
  <c r="G146" i="2"/>
  <c r="E146" i="2"/>
  <c r="G214" i="2"/>
  <c r="E214" i="2"/>
  <c r="H214" i="2"/>
  <c r="L214" i="2"/>
  <c r="M79" i="2"/>
  <c r="J146" i="2"/>
  <c r="E79" i="2"/>
  <c r="K214" i="2"/>
  <c r="J214" i="2"/>
  <c r="D64" i="5"/>
  <c r="O213" i="2"/>
  <c r="F65" i="5"/>
  <c r="H65" i="5"/>
  <c r="O145" i="2"/>
  <c r="AD114" i="9"/>
  <c r="AU42" i="3"/>
  <c r="AU38" i="37"/>
  <c r="AU38" i="41"/>
  <c r="BK469" i="10"/>
  <c r="BK480" i="10" s="1"/>
  <c r="BJ468" i="10"/>
  <c r="BM479" i="10"/>
  <c r="BD46" i="9"/>
  <c r="BD18" i="9" s="1"/>
  <c r="BG476" i="10"/>
  <c r="BG165" i="35"/>
  <c r="BG195" i="35" s="1"/>
  <c r="BL39" i="35"/>
  <c r="BK90" i="35"/>
  <c r="BK236" i="39"/>
  <c r="BK236" i="35"/>
  <c r="BK90" i="39"/>
  <c r="BL39" i="39"/>
  <c r="BG159" i="39"/>
  <c r="BG189" i="39" s="1"/>
  <c r="BG165" i="39"/>
  <c r="BG195" i="39" s="1"/>
  <c r="BG140" i="35"/>
  <c r="BG170" i="35" s="1"/>
  <c r="BG148" i="39"/>
  <c r="BG178" i="39" s="1"/>
  <c r="BG141" i="39"/>
  <c r="BG171" i="39" s="1"/>
  <c r="BG162" i="35"/>
  <c r="BG192" i="35" s="1"/>
  <c r="BG159" i="35"/>
  <c r="BG189" i="35" s="1"/>
  <c r="BG144" i="39"/>
  <c r="BG174" i="39" s="1"/>
  <c r="BG144" i="35"/>
  <c r="BG174" i="35" s="1"/>
  <c r="BG152" i="35"/>
  <c r="BG182" i="35" s="1"/>
  <c r="BG166" i="39"/>
  <c r="BG196" i="39" s="1"/>
  <c r="BG146" i="35"/>
  <c r="BG176" i="35" s="1"/>
  <c r="BG162" i="39"/>
  <c r="BG192" i="39" s="1"/>
  <c r="BG142" i="35"/>
  <c r="BG172" i="35" s="1"/>
  <c r="BG153" i="39"/>
  <c r="BG183" i="39" s="1"/>
  <c r="BG149" i="39"/>
  <c r="BG179" i="39" s="1"/>
  <c r="BG167" i="35"/>
  <c r="BG197" i="35" s="1"/>
  <c r="BG154" i="39"/>
  <c r="BG184" i="39" s="1"/>
  <c r="BG167" i="39"/>
  <c r="BG197" i="39" s="1"/>
  <c r="BG158" i="39"/>
  <c r="BG188" i="39" s="1"/>
  <c r="BF200" i="39"/>
  <c r="BG161" i="39"/>
  <c r="BG191" i="39" s="1"/>
  <c r="BG147" i="39"/>
  <c r="BG177" i="39" s="1"/>
  <c r="BG145" i="39"/>
  <c r="BG175" i="39" s="1"/>
  <c r="BG151" i="39"/>
  <c r="BG181" i="39" s="1"/>
  <c r="BG142" i="39"/>
  <c r="BG172" i="39" s="1"/>
  <c r="BG152" i="39"/>
  <c r="BG182" i="39" s="1"/>
  <c r="BG156" i="39"/>
  <c r="BG186" i="39" s="1"/>
  <c r="BG146" i="39"/>
  <c r="BG176" i="39" s="1"/>
  <c r="BH103" i="35"/>
  <c r="BH142" i="35" s="1"/>
  <c r="BH172" i="35" s="1"/>
  <c r="BG155" i="39"/>
  <c r="BG185" i="39" s="1"/>
  <c r="BG140" i="39"/>
  <c r="BG170" i="39" s="1"/>
  <c r="BG163" i="39"/>
  <c r="BG193" i="39" s="1"/>
  <c r="BJ112" i="39"/>
  <c r="BJ112" i="35"/>
  <c r="BJ131" i="39"/>
  <c r="BJ131" i="35"/>
  <c r="BJ123" i="39"/>
  <c r="BJ123" i="35"/>
  <c r="BJ132" i="39"/>
  <c r="BJ132" i="35"/>
  <c r="BG166" i="35"/>
  <c r="BG196" i="35" s="1"/>
  <c r="BG158" i="35"/>
  <c r="BG188" i="35" s="1"/>
  <c r="BG149" i="35"/>
  <c r="BG179" i="35" s="1"/>
  <c r="BI251" i="39"/>
  <c r="BG72" i="42" s="1"/>
  <c r="BG429" i="35"/>
  <c r="BG427" i="35" s="1"/>
  <c r="BG341" i="35"/>
  <c r="BG431" i="35"/>
  <c r="BI252" i="39"/>
  <c r="BG73" i="42" s="1"/>
  <c r="BJ124" i="39"/>
  <c r="BJ124" i="35"/>
  <c r="BI252" i="35"/>
  <c r="BG73" i="38" s="1"/>
  <c r="BJ226" i="39"/>
  <c r="BJ226" i="35"/>
  <c r="BJ126" i="39"/>
  <c r="BJ126" i="35"/>
  <c r="BJ107" i="39"/>
  <c r="BJ107" i="35"/>
  <c r="BG145" i="35"/>
  <c r="BG175" i="35" s="1"/>
  <c r="BG155" i="35"/>
  <c r="BG185" i="35" s="1"/>
  <c r="BG148" i="35"/>
  <c r="BG178" i="35" s="1"/>
  <c r="BF70" i="38"/>
  <c r="BF74" i="38" s="1"/>
  <c r="BH254" i="35"/>
  <c r="BH340" i="35"/>
  <c r="BH339" i="35"/>
  <c r="BI250" i="35"/>
  <c r="BG71" i="38" s="1"/>
  <c r="BJ114" i="39"/>
  <c r="BJ114" i="35"/>
  <c r="BJ228" i="39"/>
  <c r="BJ228" i="35"/>
  <c r="BG341" i="39"/>
  <c r="BG431" i="39"/>
  <c r="BG429" i="39"/>
  <c r="BG427" i="39" s="1"/>
  <c r="BI201" i="39"/>
  <c r="BJ230" i="35"/>
  <c r="BJ230" i="39"/>
  <c r="BL270" i="10"/>
  <c r="BI251" i="35"/>
  <c r="BG72" i="38" s="1"/>
  <c r="BJ128" i="39"/>
  <c r="BJ128" i="35"/>
  <c r="BJ111" i="39"/>
  <c r="BJ111" i="35"/>
  <c r="BG154" i="35"/>
  <c r="BG184" i="35" s="1"/>
  <c r="BG147" i="35"/>
  <c r="BG177" i="35" s="1"/>
  <c r="BG163" i="35"/>
  <c r="BG193" i="35" s="1"/>
  <c r="BI250" i="39"/>
  <c r="BG71" i="42" s="1"/>
  <c r="BH340" i="39"/>
  <c r="BH339" i="39"/>
  <c r="BH254" i="39"/>
  <c r="BF70" i="42"/>
  <c r="BF74" i="42" s="1"/>
  <c r="BH286" i="10"/>
  <c r="BH477" i="10" s="1"/>
  <c r="BE42" i="9"/>
  <c r="BI232" i="35"/>
  <c r="BI239" i="35" s="1"/>
  <c r="BG14" i="38" s="1"/>
  <c r="BI428" i="35"/>
  <c r="BI433" i="35" s="1"/>
  <c r="BI249" i="35"/>
  <c r="BJ119" i="39"/>
  <c r="BJ119" i="35"/>
  <c r="BI428" i="39"/>
  <c r="BI433" i="39" s="1"/>
  <c r="BI249" i="39"/>
  <c r="BI232" i="39"/>
  <c r="BI239" i="39" s="1"/>
  <c r="BG14" i="42" s="1"/>
  <c r="BJ116" i="39"/>
  <c r="BJ116" i="35"/>
  <c r="BJ110" i="39"/>
  <c r="BJ110" i="35"/>
  <c r="BF200" i="35"/>
  <c r="BJ113" i="39"/>
  <c r="BJ113" i="35"/>
  <c r="BJ127" i="39"/>
  <c r="BJ127" i="35"/>
  <c r="BJ105" i="39"/>
  <c r="BJ105" i="35"/>
  <c r="BG141" i="35"/>
  <c r="BG171" i="35" s="1"/>
  <c r="BG156" i="35"/>
  <c r="BG186" i="35" s="1"/>
  <c r="BG153" i="35"/>
  <c r="BG183" i="35" s="1"/>
  <c r="BL267" i="10"/>
  <c r="BJ227" i="39"/>
  <c r="BJ227" i="35"/>
  <c r="BJ109" i="39"/>
  <c r="BJ109" i="35"/>
  <c r="BJ118" i="39"/>
  <c r="BJ118" i="35"/>
  <c r="BL271" i="10"/>
  <c r="BJ231" i="39"/>
  <c r="BJ231" i="35"/>
  <c r="BJ106" i="39"/>
  <c r="BJ106" i="35"/>
  <c r="BJ225" i="39"/>
  <c r="BJ225" i="35"/>
  <c r="BJ120" i="39"/>
  <c r="BJ120" i="35"/>
  <c r="BJ229" i="39"/>
  <c r="BJ229" i="35"/>
  <c r="BJ121" i="39"/>
  <c r="BJ121" i="35"/>
  <c r="BJ130" i="39"/>
  <c r="BJ130" i="35"/>
  <c r="BG151" i="35"/>
  <c r="BG181" i="35" s="1"/>
  <c r="BG160" i="35"/>
  <c r="BG190" i="35" s="1"/>
  <c r="BF90" i="42"/>
  <c r="BI201" i="35"/>
  <c r="BI14" i="43"/>
  <c r="BI15" i="43" s="1"/>
  <c r="BC19" i="42"/>
  <c r="BC12" i="42" s="1"/>
  <c r="BF90" i="38"/>
  <c r="BE444" i="39"/>
  <c r="BE448" i="39"/>
  <c r="BE445" i="39"/>
  <c r="BE447" i="39"/>
  <c r="BI14" i="44"/>
  <c r="BI15" i="44" s="1"/>
  <c r="BH240" i="35"/>
  <c r="BF15" i="38" s="1"/>
  <c r="BF16" i="38" s="1"/>
  <c r="BG244" i="35"/>
  <c r="BE18" i="38" s="1"/>
  <c r="BG242" i="35"/>
  <c r="BD25" i="42"/>
  <c r="BF246" i="39"/>
  <c r="BF437" i="39"/>
  <c r="BF438" i="39" s="1"/>
  <c r="BF435" i="39"/>
  <c r="BF436" i="39" s="1"/>
  <c r="BE448" i="35"/>
  <c r="BE445" i="35"/>
  <c r="BE447" i="35"/>
  <c r="BE444" i="35"/>
  <c r="BD25" i="38"/>
  <c r="BF437" i="35"/>
  <c r="BF438" i="35" s="1"/>
  <c r="BF435" i="35"/>
  <c r="BF436" i="35" s="1"/>
  <c r="BF246" i="35"/>
  <c r="BD354" i="35"/>
  <c r="BD333" i="35" s="1"/>
  <c r="BB12" i="38"/>
  <c r="BD354" i="39"/>
  <c r="BD333" i="39" s="1"/>
  <c r="BG242" i="39"/>
  <c r="BG244" i="39"/>
  <c r="BE18" i="42" s="1"/>
  <c r="BH240" i="39"/>
  <c r="BF15" i="42" s="1"/>
  <c r="BF16" i="42" s="1"/>
  <c r="BC25" i="38"/>
  <c r="BC19" i="38"/>
  <c r="BG266" i="39"/>
  <c r="BG314" i="39"/>
  <c r="BG266" i="35"/>
  <c r="BG314" i="35"/>
  <c r="BF269" i="35"/>
  <c r="BD24" i="38" s="1"/>
  <c r="BF280" i="35"/>
  <c r="BD33" i="38" s="1"/>
  <c r="BF270" i="35"/>
  <c r="BD26" i="38" s="1"/>
  <c r="BF281" i="35"/>
  <c r="BD37" i="38" s="1"/>
  <c r="BH156" i="39"/>
  <c r="BH186" i="39" s="1"/>
  <c r="BH167" i="39"/>
  <c r="BH197" i="39" s="1"/>
  <c r="BH155" i="39"/>
  <c r="BH185" i="39" s="1"/>
  <c r="BH160" i="39"/>
  <c r="BH190" i="39" s="1"/>
  <c r="BH149" i="39"/>
  <c r="BH179" i="39" s="1"/>
  <c r="BH145" i="39"/>
  <c r="BH175" i="39" s="1"/>
  <c r="BH147" i="39"/>
  <c r="BH177" i="39" s="1"/>
  <c r="BH161" i="39"/>
  <c r="BH191" i="39" s="1"/>
  <c r="BH153" i="39"/>
  <c r="BH183" i="39" s="1"/>
  <c r="BH152" i="39"/>
  <c r="BH182" i="39" s="1"/>
  <c r="BH144" i="39"/>
  <c r="BH174" i="39" s="1"/>
  <c r="BH141" i="39"/>
  <c r="BH171" i="39" s="1"/>
  <c r="BH159" i="39"/>
  <c r="BH189" i="39" s="1"/>
  <c r="BH142" i="39"/>
  <c r="BH172" i="39" s="1"/>
  <c r="BH162" i="39"/>
  <c r="BH192" i="39" s="1"/>
  <c r="BH148" i="39"/>
  <c r="BH178" i="39" s="1"/>
  <c r="BH140" i="39"/>
  <c r="BH170" i="39" s="1"/>
  <c r="BH166" i="39"/>
  <c r="BH196" i="39" s="1"/>
  <c r="BH163" i="39"/>
  <c r="BH193" i="39" s="1"/>
  <c r="BH151" i="39"/>
  <c r="BH181" i="39" s="1"/>
  <c r="BH165" i="39"/>
  <c r="BH195" i="39" s="1"/>
  <c r="BH154" i="39"/>
  <c r="BH184" i="39" s="1"/>
  <c r="BH158" i="39"/>
  <c r="BH188" i="39" s="1"/>
  <c r="BH146" i="39"/>
  <c r="BH176" i="39" s="1"/>
  <c r="BF319" i="39"/>
  <c r="BF318" i="39"/>
  <c r="BF331" i="39"/>
  <c r="BF320" i="39"/>
  <c r="BK223" i="35"/>
  <c r="BK223" i="39"/>
  <c r="BG19" i="43"/>
  <c r="BG20" i="43"/>
  <c r="BG22" i="43"/>
  <c r="BG18" i="43"/>
  <c r="BG21" i="43"/>
  <c r="BG23" i="43"/>
  <c r="BG24" i="43"/>
  <c r="BG25" i="43"/>
  <c r="BF9" i="38"/>
  <c r="BF9" i="42"/>
  <c r="BG22" i="44"/>
  <c r="BG25" i="44"/>
  <c r="BG19" i="44"/>
  <c r="BG20" i="44"/>
  <c r="BG21" i="44"/>
  <c r="BG18" i="44"/>
  <c r="BG24" i="44"/>
  <c r="BG23" i="44"/>
  <c r="BF280" i="39"/>
  <c r="BD33" i="42" s="1"/>
  <c r="BF281" i="39"/>
  <c r="BD37" i="42" s="1"/>
  <c r="BF269" i="39"/>
  <c r="BD24" i="42" s="1"/>
  <c r="BF270" i="39"/>
  <c r="BD26" i="42" s="1"/>
  <c r="BF318" i="35"/>
  <c r="BF319" i="35"/>
  <c r="BF331" i="35"/>
  <c r="BF320" i="35"/>
  <c r="BL146" i="10"/>
  <c r="BL161" i="10"/>
  <c r="BL143" i="10"/>
  <c r="BL149" i="10"/>
  <c r="BK292" i="10"/>
  <c r="BH89" i="9" s="1"/>
  <c r="BL266" i="10"/>
  <c r="BL154" i="10"/>
  <c r="BL162" i="10"/>
  <c r="BL135" i="10"/>
  <c r="BK231" i="10"/>
  <c r="BL137" i="10"/>
  <c r="BL158" i="10"/>
  <c r="BL153" i="10"/>
  <c r="BL156" i="10"/>
  <c r="BL141" i="10"/>
  <c r="BL140" i="10"/>
  <c r="BL139" i="10"/>
  <c r="BL148" i="10"/>
  <c r="BL136" i="10"/>
  <c r="BL150" i="10"/>
  <c r="BL151" i="10"/>
  <c r="BL142" i="10"/>
  <c r="BL160" i="10"/>
  <c r="BL144" i="10"/>
  <c r="BL157" i="10"/>
  <c r="BM276" i="10"/>
  <c r="BK293" i="10"/>
  <c r="BH90" i="9" s="1"/>
  <c r="BL268" i="10"/>
  <c r="BF108" i="9"/>
  <c r="BJ15" i="1"/>
  <c r="BG21" i="6"/>
  <c r="BH15" i="6"/>
  <c r="BH19" i="6" s="1"/>
  <c r="BG22" i="6"/>
  <c r="BG18" i="6"/>
  <c r="BG19" i="6"/>
  <c r="BG20" i="6"/>
  <c r="BG24" i="6"/>
  <c r="BG25" i="6"/>
  <c r="BG20" i="1"/>
  <c r="BI103" i="39" s="1"/>
  <c r="AD414" i="10"/>
  <c r="AD417" i="10" s="1"/>
  <c r="BP99" i="10"/>
  <c r="BQ58" i="10"/>
  <c r="BL310" i="10"/>
  <c r="BI15" i="9" s="1"/>
  <c r="BQ100" i="10"/>
  <c r="BQ92" i="10"/>
  <c r="BI383" i="10"/>
  <c r="BQ55" i="10"/>
  <c r="BJ381" i="10"/>
  <c r="BJ382" i="10"/>
  <c r="BJ296" i="10"/>
  <c r="BJ472" i="10" s="1"/>
  <c r="BG88" i="9"/>
  <c r="BG92" i="9" s="1"/>
  <c r="BL265" i="10"/>
  <c r="BK291" i="10"/>
  <c r="BK272" i="10"/>
  <c r="BK470" i="10" s="1"/>
  <c r="BK481" i="10" s="1"/>
  <c r="BQ98" i="10"/>
  <c r="BQ90" i="10"/>
  <c r="BQ97" i="10"/>
  <c r="BN473" i="10" s="1"/>
  <c r="BL269" i="10"/>
  <c r="BK294" i="10"/>
  <c r="BH91" i="9" s="1"/>
  <c r="BP101" i="10"/>
  <c r="BQ57" i="10"/>
  <c r="BH45" i="10"/>
  <c r="BG96" i="10"/>
  <c r="BK14" i="6"/>
  <c r="BF35" i="1"/>
  <c r="BF23" i="1" s="1"/>
  <c r="BG29" i="1"/>
  <c r="BH28" i="1"/>
  <c r="BG34" i="1"/>
  <c r="BG22" i="1" s="1"/>
  <c r="BH37" i="1"/>
  <c r="BH25" i="1" s="1"/>
  <c r="BI31" i="1"/>
  <c r="BC18" i="9"/>
  <c r="BG362" i="10"/>
  <c r="BG360" i="10"/>
  <c r="BG361" i="10"/>
  <c r="BG373" i="10"/>
  <c r="BH10" i="9"/>
  <c r="BG101" i="9"/>
  <c r="BH308" i="10"/>
  <c r="BH356" i="10"/>
  <c r="BG27" i="1"/>
  <c r="BF33" i="1"/>
  <c r="BF21" i="1" s="1"/>
  <c r="BI426" i="10" s="1"/>
  <c r="BJ279" i="10"/>
  <c r="BK355" i="10"/>
  <c r="BK394" i="10" s="1"/>
  <c r="BG312" i="10"/>
  <c r="BD19" i="9" s="1"/>
  <c r="BG311" i="10"/>
  <c r="BD17" i="9" s="1"/>
  <c r="BG323" i="10"/>
  <c r="BD30" i="9" s="1"/>
  <c r="BG322" i="10"/>
  <c r="BD26" i="9" s="1"/>
  <c r="BF11" i="9"/>
  <c r="BG36" i="1"/>
  <c r="BG24" i="1" s="1"/>
  <c r="BH30" i="1"/>
  <c r="O78" i="2"/>
  <c r="BI280" i="10"/>
  <c r="BK255" i="10"/>
  <c r="BL254" i="10"/>
  <c r="BC16" i="2" l="1"/>
  <c r="BC77" i="9" s="1"/>
  <c r="BC63" i="9"/>
  <c r="BC66" i="9" s="1"/>
  <c r="BC68" i="9" s="1"/>
  <c r="BG457" i="10"/>
  <c r="BD65" i="9" s="1"/>
  <c r="BE56" i="9"/>
  <c r="BE59" i="9"/>
  <c r="BE58" i="9"/>
  <c r="BD61" i="9"/>
  <c r="BD60" i="9"/>
  <c r="BE57" i="9"/>
  <c r="BG452" i="10"/>
  <c r="BE62" i="9"/>
  <c r="BK425" i="10"/>
  <c r="BH282" i="10"/>
  <c r="BH284" i="10" s="1"/>
  <c r="BH288" i="10" s="1"/>
  <c r="BH486" i="10" s="1"/>
  <c r="BF486" i="10"/>
  <c r="BD44" i="9"/>
  <c r="BD48" i="9" s="1"/>
  <c r="BG39" i="9"/>
  <c r="BE41" i="9"/>
  <c r="BE40" i="9"/>
  <c r="BI281" i="10"/>
  <c r="AO372" i="35"/>
  <c r="AO375" i="35" s="1"/>
  <c r="BB202" i="3"/>
  <c r="BB203" i="3"/>
  <c r="H190" i="3" s="1"/>
  <c r="H192" i="3" s="1"/>
  <c r="BB201" i="3"/>
  <c r="BA238" i="3"/>
  <c r="BA239" i="3"/>
  <c r="AY219" i="3"/>
  <c r="AZ218" i="3" s="1"/>
  <c r="AI373" i="39"/>
  <c r="AJ372" i="39" s="1"/>
  <c r="AJ375" i="39" s="1"/>
  <c r="D215" i="2"/>
  <c r="N147" i="2"/>
  <c r="I215" i="2"/>
  <c r="F147" i="2"/>
  <c r="D147" i="2"/>
  <c r="D80" i="2"/>
  <c r="N215" i="2"/>
  <c r="I147" i="2"/>
  <c r="I80" i="2"/>
  <c r="F215" i="2"/>
  <c r="N80" i="2"/>
  <c r="F80" i="2"/>
  <c r="E80" i="2"/>
  <c r="H215" i="2"/>
  <c r="J80" i="2"/>
  <c r="M80" i="2"/>
  <c r="G80" i="2"/>
  <c r="M147" i="2"/>
  <c r="J215" i="2"/>
  <c r="L80" i="2"/>
  <c r="G215" i="2"/>
  <c r="K80" i="2"/>
  <c r="K215" i="2"/>
  <c r="K147" i="2"/>
  <c r="H80" i="2"/>
  <c r="J147" i="2"/>
  <c r="E215" i="2"/>
  <c r="L215" i="2"/>
  <c r="M215" i="2"/>
  <c r="H147" i="2"/>
  <c r="G147" i="2"/>
  <c r="L147" i="2"/>
  <c r="E147" i="2"/>
  <c r="D65" i="5"/>
  <c r="O146" i="2"/>
  <c r="F66" i="5"/>
  <c r="H66" i="5"/>
  <c r="O214" i="2"/>
  <c r="BK474" i="10"/>
  <c r="AU42" i="41"/>
  <c r="AU42" i="37"/>
  <c r="AU46" i="3"/>
  <c r="BL469" i="10"/>
  <c r="BL474" i="10" s="1"/>
  <c r="BK468" i="10"/>
  <c r="BN479" i="10"/>
  <c r="BG486" i="10"/>
  <c r="BE46" i="9"/>
  <c r="BE18" i="9" s="1"/>
  <c r="BH476" i="10"/>
  <c r="BH151" i="35"/>
  <c r="BH181" i="35" s="1"/>
  <c r="BL236" i="39"/>
  <c r="BL236" i="35"/>
  <c r="BH167" i="35"/>
  <c r="BH197" i="35" s="1"/>
  <c r="BM39" i="35"/>
  <c r="BL90" i="35"/>
  <c r="BH156" i="35"/>
  <c r="BH186" i="35" s="1"/>
  <c r="BL90" i="39"/>
  <c r="BM39" i="39"/>
  <c r="BH152" i="35"/>
  <c r="BH182" i="35" s="1"/>
  <c r="BG90" i="38"/>
  <c r="BH154" i="35"/>
  <c r="BH184" i="35" s="1"/>
  <c r="BH141" i="35"/>
  <c r="BH171" i="35" s="1"/>
  <c r="BH159" i="35"/>
  <c r="BH189" i="35" s="1"/>
  <c r="BH162" i="35"/>
  <c r="BH192" i="35" s="1"/>
  <c r="BH165" i="35"/>
  <c r="BH195" i="35" s="1"/>
  <c r="BH160" i="35"/>
  <c r="BH190" i="35" s="1"/>
  <c r="BH147" i="35"/>
  <c r="BH177" i="35" s="1"/>
  <c r="BH161" i="35"/>
  <c r="BH191" i="35" s="1"/>
  <c r="BI103" i="35"/>
  <c r="BI145" i="35" s="1"/>
  <c r="BI175" i="35" s="1"/>
  <c r="BG200" i="39"/>
  <c r="BH148" i="35"/>
  <c r="BH178" i="35" s="1"/>
  <c r="BH140" i="35"/>
  <c r="BH170" i="35" s="1"/>
  <c r="BH149" i="35"/>
  <c r="BH179" i="35" s="1"/>
  <c r="BH146" i="35"/>
  <c r="BH176" i="35" s="1"/>
  <c r="BH145" i="35"/>
  <c r="BH175" i="35" s="1"/>
  <c r="BH158" i="35"/>
  <c r="BH188" i="35" s="1"/>
  <c r="BG200" i="35"/>
  <c r="BH155" i="35"/>
  <c r="BH185" i="35" s="1"/>
  <c r="BH153" i="35"/>
  <c r="BH183" i="35" s="1"/>
  <c r="BH163" i="35"/>
  <c r="BH193" i="35" s="1"/>
  <c r="BH166" i="35"/>
  <c r="BH196" i="35" s="1"/>
  <c r="BH144" i="35"/>
  <c r="BH174" i="35" s="1"/>
  <c r="BJ249" i="39"/>
  <c r="BJ428" i="39"/>
  <c r="BJ433" i="39" s="1"/>
  <c r="BJ232" i="39"/>
  <c r="BJ239" i="39" s="1"/>
  <c r="BH14" i="42" s="1"/>
  <c r="BK118" i="39"/>
  <c r="BK118" i="35"/>
  <c r="BK131" i="35"/>
  <c r="BK131" i="39"/>
  <c r="BJ201" i="39"/>
  <c r="BI340" i="35"/>
  <c r="BI254" i="35"/>
  <c r="BI339" i="35"/>
  <c r="BG70" i="38"/>
  <c r="BG74" i="38" s="1"/>
  <c r="BK119" i="39"/>
  <c r="BK119" i="35"/>
  <c r="BH341" i="39"/>
  <c r="BH431" i="39"/>
  <c r="BH429" i="39"/>
  <c r="BH427" i="39" s="1"/>
  <c r="BK229" i="39"/>
  <c r="BK229" i="35"/>
  <c r="BK113" i="39"/>
  <c r="BK113" i="35"/>
  <c r="BK127" i="39"/>
  <c r="BK127" i="35"/>
  <c r="BJ251" i="35"/>
  <c r="BH72" i="38" s="1"/>
  <c r="BH341" i="35"/>
  <c r="BH429" i="35"/>
  <c r="BH427" i="35" s="1"/>
  <c r="BH431" i="35"/>
  <c r="BI286" i="10"/>
  <c r="BI477" i="10" s="1"/>
  <c r="BF42" i="9"/>
  <c r="BK121" i="39"/>
  <c r="BK121" i="35"/>
  <c r="BK225" i="39"/>
  <c r="BK225" i="35"/>
  <c r="BK128" i="39"/>
  <c r="BK128" i="35"/>
  <c r="BJ201" i="35"/>
  <c r="BK109" i="35"/>
  <c r="BK109" i="39"/>
  <c r="BK114" i="39"/>
  <c r="BK114" i="35"/>
  <c r="BK110" i="39"/>
  <c r="BK110" i="35"/>
  <c r="BK132" i="39"/>
  <c r="BK132" i="35"/>
  <c r="BK230" i="39"/>
  <c r="BK230" i="35"/>
  <c r="BM270" i="10"/>
  <c r="BJ251" i="39"/>
  <c r="BH72" i="42" s="1"/>
  <c r="BJ250" i="35"/>
  <c r="BH71" i="38" s="1"/>
  <c r="BK123" i="39"/>
  <c r="BK123" i="35"/>
  <c r="BK228" i="39"/>
  <c r="BK228" i="35"/>
  <c r="BK107" i="39"/>
  <c r="BK107" i="35"/>
  <c r="BK116" i="35"/>
  <c r="BK116" i="39"/>
  <c r="BK130" i="39"/>
  <c r="BK130" i="35"/>
  <c r="BK111" i="39"/>
  <c r="BK111" i="35"/>
  <c r="BK124" i="39"/>
  <c r="BK124" i="35"/>
  <c r="BM267" i="10"/>
  <c r="BK227" i="39"/>
  <c r="BK227" i="35"/>
  <c r="BJ252" i="39"/>
  <c r="BH73" i="42" s="1"/>
  <c r="BJ250" i="39"/>
  <c r="BH71" i="42" s="1"/>
  <c r="BK120" i="39"/>
  <c r="BK120" i="35"/>
  <c r="BJ428" i="35"/>
  <c r="BJ433" i="35" s="1"/>
  <c r="BJ232" i="35"/>
  <c r="BJ239" i="35" s="1"/>
  <c r="BH14" i="38" s="1"/>
  <c r="BJ249" i="35"/>
  <c r="BK106" i="39"/>
  <c r="BK106" i="35"/>
  <c r="BK105" i="39"/>
  <c r="BK105" i="35"/>
  <c r="BK112" i="39"/>
  <c r="BK112" i="35"/>
  <c r="BK126" i="39"/>
  <c r="BK126" i="35"/>
  <c r="BK226" i="35"/>
  <c r="BK226" i="39"/>
  <c r="BM271" i="10"/>
  <c r="BK231" i="39"/>
  <c r="BK231" i="35"/>
  <c r="BI339" i="39"/>
  <c r="BI254" i="39"/>
  <c r="BI340" i="39"/>
  <c r="BG70" i="42"/>
  <c r="BG74" i="42" s="1"/>
  <c r="BJ252" i="35"/>
  <c r="BH73" i="38" s="1"/>
  <c r="BD19" i="38"/>
  <c r="BF354" i="35" s="1"/>
  <c r="BF333" i="35" s="1"/>
  <c r="AP95" i="38"/>
  <c r="BG90" i="42"/>
  <c r="BG435" i="35"/>
  <c r="BG436" i="35" s="1"/>
  <c r="BG437" i="35"/>
  <c r="BG438" i="35" s="1"/>
  <c r="BG246" i="35"/>
  <c r="BH242" i="35"/>
  <c r="BI240" i="35"/>
  <c r="BG15" i="38" s="1"/>
  <c r="BG16" i="38" s="1"/>
  <c r="BH244" i="35"/>
  <c r="BF18" i="38" s="1"/>
  <c r="BH242" i="39"/>
  <c r="BI240" i="39"/>
  <c r="BG15" i="42" s="1"/>
  <c r="BG16" i="42" s="1"/>
  <c r="BH244" i="39"/>
  <c r="BF18" i="42" s="1"/>
  <c r="BF444" i="35"/>
  <c r="BF448" i="35"/>
  <c r="BF447" i="35"/>
  <c r="BF445" i="35"/>
  <c r="BJ14" i="44"/>
  <c r="BJ15" i="44" s="1"/>
  <c r="BG435" i="39"/>
  <c r="BG436" i="39" s="1"/>
  <c r="BG437" i="39"/>
  <c r="BG438" i="39" s="1"/>
  <c r="BG246" i="39"/>
  <c r="BF447" i="39"/>
  <c r="BF445" i="39"/>
  <c r="BF444" i="39"/>
  <c r="BF448" i="39"/>
  <c r="BJ14" i="43"/>
  <c r="BJ15" i="43" s="1"/>
  <c r="BC12" i="38"/>
  <c r="BE354" i="35"/>
  <c r="BE333" i="35" s="1"/>
  <c r="BE354" i="39"/>
  <c r="BE333" i="39" s="1"/>
  <c r="BD19" i="42"/>
  <c r="BD12" i="42" s="1"/>
  <c r="BG318" i="35"/>
  <c r="BG331" i="35"/>
  <c r="BG319" i="35"/>
  <c r="BG320" i="35"/>
  <c r="BG318" i="39"/>
  <c r="BG319" i="39"/>
  <c r="BG320" i="39"/>
  <c r="BG331" i="39"/>
  <c r="BG270" i="39"/>
  <c r="BE26" i="42" s="1"/>
  <c r="BG269" i="39"/>
  <c r="BE24" i="42" s="1"/>
  <c r="BG280" i="39"/>
  <c r="BE33" i="42" s="1"/>
  <c r="BG281" i="39"/>
  <c r="BE37" i="42" s="1"/>
  <c r="BH266" i="39"/>
  <c r="BH314" i="39"/>
  <c r="BH266" i="35"/>
  <c r="BH314" i="35"/>
  <c r="BG9" i="38"/>
  <c r="BG9" i="42"/>
  <c r="BH200" i="39"/>
  <c r="BI146" i="39"/>
  <c r="BI176" i="39" s="1"/>
  <c r="BI156" i="39"/>
  <c r="BI186" i="39" s="1"/>
  <c r="BI161" i="39"/>
  <c r="BI191" i="39" s="1"/>
  <c r="BI151" i="39"/>
  <c r="BI181" i="39" s="1"/>
  <c r="BI142" i="39"/>
  <c r="BI172" i="39" s="1"/>
  <c r="BI145" i="39"/>
  <c r="BI175" i="39" s="1"/>
  <c r="BI163" i="39"/>
  <c r="BI193" i="39" s="1"/>
  <c r="BI159" i="39"/>
  <c r="BI189" i="39" s="1"/>
  <c r="BI166" i="39"/>
  <c r="BI196" i="39" s="1"/>
  <c r="BI155" i="39"/>
  <c r="BI185" i="39" s="1"/>
  <c r="BI147" i="39"/>
  <c r="BI177" i="39" s="1"/>
  <c r="BI154" i="39"/>
  <c r="BI184" i="39" s="1"/>
  <c r="BI141" i="39"/>
  <c r="BI171" i="39" s="1"/>
  <c r="BI162" i="39"/>
  <c r="BI192" i="39" s="1"/>
  <c r="BI140" i="39"/>
  <c r="BI170" i="39" s="1"/>
  <c r="BI160" i="39"/>
  <c r="BI190" i="39" s="1"/>
  <c r="BI152" i="39"/>
  <c r="BI182" i="39" s="1"/>
  <c r="BI167" i="39"/>
  <c r="BI197" i="39" s="1"/>
  <c r="BI165" i="39"/>
  <c r="BI195" i="39" s="1"/>
  <c r="BI153" i="39"/>
  <c r="BI183" i="39" s="1"/>
  <c r="BI144" i="39"/>
  <c r="BI174" i="39" s="1"/>
  <c r="BI148" i="39"/>
  <c r="BI178" i="39" s="1"/>
  <c r="BI149" i="39"/>
  <c r="BI179" i="39" s="1"/>
  <c r="BI158" i="39"/>
  <c r="BI188" i="39" s="1"/>
  <c r="BG270" i="35"/>
  <c r="BE26" i="38" s="1"/>
  <c r="BG281" i="35"/>
  <c r="BE37" i="38" s="1"/>
  <c r="BG280" i="35"/>
  <c r="BE33" i="38" s="1"/>
  <c r="BG269" i="35"/>
  <c r="BE24" i="38" s="1"/>
  <c r="BL223" i="35"/>
  <c r="BL223" i="39"/>
  <c r="BH19" i="43"/>
  <c r="BH18" i="43"/>
  <c r="BH24" i="43"/>
  <c r="BH22" i="43"/>
  <c r="BH23" i="43"/>
  <c r="BH25" i="43"/>
  <c r="BH20" i="43"/>
  <c r="BH21" i="43"/>
  <c r="BH22" i="44"/>
  <c r="BH21" i="44"/>
  <c r="BH24" i="44"/>
  <c r="BH23" i="44"/>
  <c r="BH18" i="44"/>
  <c r="BH25" i="44"/>
  <c r="BH20" i="44"/>
  <c r="BH19" i="44"/>
  <c r="BM268" i="10"/>
  <c r="BL293" i="10"/>
  <c r="BI90" i="9" s="1"/>
  <c r="BM160" i="10"/>
  <c r="BM149" i="10"/>
  <c r="BM142" i="10"/>
  <c r="BM139" i="10"/>
  <c r="BN276" i="10"/>
  <c r="BM151" i="10"/>
  <c r="BM140" i="10"/>
  <c r="BM153" i="10"/>
  <c r="BM158" i="10"/>
  <c r="BM143" i="10"/>
  <c r="BM156" i="10"/>
  <c r="BM135" i="10"/>
  <c r="BL231" i="10"/>
  <c r="BM157" i="10"/>
  <c r="BM137" i="10"/>
  <c r="BM162" i="10"/>
  <c r="BM144" i="10"/>
  <c r="BM150" i="10"/>
  <c r="BM136" i="10"/>
  <c r="BM148" i="10"/>
  <c r="BM141" i="10"/>
  <c r="BL292" i="10"/>
  <c r="BI89" i="9" s="1"/>
  <c r="BM266" i="10"/>
  <c r="BM161" i="10"/>
  <c r="BM154" i="10"/>
  <c r="BM146" i="10"/>
  <c r="AC115" i="9"/>
  <c r="AC66" i="3" s="1"/>
  <c r="BH21" i="6"/>
  <c r="BK15" i="1"/>
  <c r="BH25" i="6"/>
  <c r="BH23" i="6"/>
  <c r="BH20" i="6"/>
  <c r="BH24" i="6"/>
  <c r="BH22" i="6"/>
  <c r="BH18" i="6"/>
  <c r="BG108" i="9"/>
  <c r="BH20" i="1"/>
  <c r="BH90" i="42" s="1"/>
  <c r="BI15" i="6"/>
  <c r="BI18" i="6" s="1"/>
  <c r="AD416" i="10"/>
  <c r="AD415" i="10"/>
  <c r="BQ99" i="10"/>
  <c r="BK382" i="10"/>
  <c r="BK381" i="10"/>
  <c r="BK296" i="10"/>
  <c r="BK472" i="10" s="1"/>
  <c r="BH88" i="9"/>
  <c r="BH92" i="9" s="1"/>
  <c r="BQ101" i="10"/>
  <c r="BM269" i="10"/>
  <c r="BL294" i="10"/>
  <c r="BI91" i="9" s="1"/>
  <c r="BM310" i="10"/>
  <c r="BJ15" i="9" s="1"/>
  <c r="BM265" i="10"/>
  <c r="BL272" i="10"/>
  <c r="BL470" i="10" s="1"/>
  <c r="BL481" i="10" s="1"/>
  <c r="BL291" i="10"/>
  <c r="BJ383" i="10"/>
  <c r="BI45" i="10"/>
  <c r="BH96" i="10"/>
  <c r="BI308" i="10"/>
  <c r="BI356" i="10"/>
  <c r="BH27" i="1"/>
  <c r="BG33" i="1"/>
  <c r="BG21" i="1" s="1"/>
  <c r="BJ426" i="10" s="1"/>
  <c r="BI28" i="1"/>
  <c r="BH34" i="1"/>
  <c r="BH22" i="1" s="1"/>
  <c r="O79" i="2"/>
  <c r="BL355" i="10"/>
  <c r="BL394" i="10" s="1"/>
  <c r="BF375" i="10"/>
  <c r="BC50" i="9"/>
  <c r="BL14" i="6"/>
  <c r="BG11" i="9"/>
  <c r="BH29" i="1"/>
  <c r="BG35" i="1"/>
  <c r="BG23" i="1" s="1"/>
  <c r="BL255" i="10"/>
  <c r="BM254" i="10"/>
  <c r="BJ31" i="1"/>
  <c r="BI37" i="1"/>
  <c r="BI25" i="1" s="1"/>
  <c r="BH311" i="10"/>
  <c r="BE17" i="9" s="1"/>
  <c r="BH312" i="10"/>
  <c r="BE19" i="9" s="1"/>
  <c r="BH322" i="10"/>
  <c r="BE26" i="9" s="1"/>
  <c r="BH323" i="10"/>
  <c r="BE30" i="9" s="1"/>
  <c r="BJ280" i="10"/>
  <c r="BK279" i="10"/>
  <c r="BI10" i="9"/>
  <c r="BH101" i="9"/>
  <c r="BI30" i="1"/>
  <c r="BH36" i="1"/>
  <c r="BH24" i="1" s="1"/>
  <c r="BH360" i="10"/>
  <c r="BH361" i="10"/>
  <c r="BH362" i="10"/>
  <c r="BH373" i="10"/>
  <c r="BD16" i="2" l="1"/>
  <c r="BD77" i="9" s="1"/>
  <c r="BH452" i="10"/>
  <c r="BD63" i="9"/>
  <c r="BD66" i="9" s="1"/>
  <c r="BD68" i="9" s="1"/>
  <c r="BH457" i="10"/>
  <c r="BE65" i="9" s="1"/>
  <c r="BF62" i="9"/>
  <c r="BE61" i="9"/>
  <c r="BF57" i="9"/>
  <c r="BF59" i="9"/>
  <c r="BF58" i="9"/>
  <c r="BI452" i="10"/>
  <c r="BE60" i="9"/>
  <c r="BF56" i="9"/>
  <c r="BL425" i="10"/>
  <c r="BE44" i="9"/>
  <c r="BE48" i="9" s="1"/>
  <c r="BF41" i="9"/>
  <c r="BF40" i="9"/>
  <c r="BJ281" i="10"/>
  <c r="BH39" i="9"/>
  <c r="BI282" i="10"/>
  <c r="BI284" i="10" s="1"/>
  <c r="BI288" i="10" s="1"/>
  <c r="BI483" i="10" s="1"/>
  <c r="AO374" i="35"/>
  <c r="AP96" i="38" s="1"/>
  <c r="AP97" i="38" s="1"/>
  <c r="AP62" i="37" s="1"/>
  <c r="BG396" i="10"/>
  <c r="BG375" i="10" s="1"/>
  <c r="BA237" i="3"/>
  <c r="BB236" i="3" s="1"/>
  <c r="BB239" i="3" s="1"/>
  <c r="H226" i="3" s="1"/>
  <c r="H228" i="3" s="1"/>
  <c r="AJ374" i="39"/>
  <c r="AK96" i="42" s="1"/>
  <c r="AZ221" i="3"/>
  <c r="AZ220" i="3"/>
  <c r="AZ219" i="3"/>
  <c r="BA218" i="3" s="1"/>
  <c r="AO373" i="35"/>
  <c r="AP372" i="35" s="1"/>
  <c r="AP374" i="35" s="1"/>
  <c r="F67" i="5"/>
  <c r="H67" i="5"/>
  <c r="E81" i="2"/>
  <c r="I81" i="2"/>
  <c r="D216" i="2"/>
  <c r="N148" i="2"/>
  <c r="N81" i="2"/>
  <c r="N216" i="2"/>
  <c r="D148" i="2"/>
  <c r="D81" i="2"/>
  <c r="F216" i="2"/>
  <c r="I216" i="2"/>
  <c r="F148" i="2"/>
  <c r="I148" i="2"/>
  <c r="K216" i="2"/>
  <c r="H148" i="2"/>
  <c r="G148" i="2"/>
  <c r="F81" i="2"/>
  <c r="G216" i="2"/>
  <c r="L216" i="2"/>
  <c r="M148" i="2"/>
  <c r="K81" i="2"/>
  <c r="J81" i="2"/>
  <c r="H81" i="2"/>
  <c r="L81" i="2"/>
  <c r="E216" i="2"/>
  <c r="K148" i="2"/>
  <c r="M216" i="2"/>
  <c r="J216" i="2"/>
  <c r="H216" i="2"/>
  <c r="L148" i="2"/>
  <c r="M81" i="2"/>
  <c r="J148" i="2"/>
  <c r="G81" i="2"/>
  <c r="E148" i="2"/>
  <c r="D66" i="5"/>
  <c r="O147" i="2"/>
  <c r="O215" i="2"/>
  <c r="AE114" i="9"/>
  <c r="AE113" i="9"/>
  <c r="BL480" i="10"/>
  <c r="AU119" i="37"/>
  <c r="AU153" i="37"/>
  <c r="AU85" i="37"/>
  <c r="AU89" i="3"/>
  <c r="AU157" i="3"/>
  <c r="AU123" i="3"/>
  <c r="AU118" i="41"/>
  <c r="AU85" i="41"/>
  <c r="AU151" i="41"/>
  <c r="BM469" i="10"/>
  <c r="BM480" i="10" s="1"/>
  <c r="BL468" i="10"/>
  <c r="BD50" i="9"/>
  <c r="BF46" i="9"/>
  <c r="BF18" i="9" s="1"/>
  <c r="BI476" i="10"/>
  <c r="BH483" i="10"/>
  <c r="BI160" i="35"/>
  <c r="BI190" i="35" s="1"/>
  <c r="BI146" i="35"/>
  <c r="BI176" i="35" s="1"/>
  <c r="BI155" i="35"/>
  <c r="BI185" i="35" s="1"/>
  <c r="BI154" i="35"/>
  <c r="BI184" i="35" s="1"/>
  <c r="BI159" i="35"/>
  <c r="BI189" i="35" s="1"/>
  <c r="BI149" i="35"/>
  <c r="BI179" i="35" s="1"/>
  <c r="BI165" i="35"/>
  <c r="BI195" i="35" s="1"/>
  <c r="BI152" i="35"/>
  <c r="BI182" i="35" s="1"/>
  <c r="BI162" i="35"/>
  <c r="BI192" i="35" s="1"/>
  <c r="BI158" i="35"/>
  <c r="BI188" i="35" s="1"/>
  <c r="BI151" i="35"/>
  <c r="BI181" i="35" s="1"/>
  <c r="BI144" i="35"/>
  <c r="BI174" i="35" s="1"/>
  <c r="BM236" i="39"/>
  <c r="BM236" i="35"/>
  <c r="BI153" i="35"/>
  <c r="BI183" i="35" s="1"/>
  <c r="BI156" i="35"/>
  <c r="BI186" i="35" s="1"/>
  <c r="BI142" i="35"/>
  <c r="BI172" i="35" s="1"/>
  <c r="BN39" i="35"/>
  <c r="BM90" i="35"/>
  <c r="BI148" i="35"/>
  <c r="BI178" i="35" s="1"/>
  <c r="BI167" i="35"/>
  <c r="BI197" i="35" s="1"/>
  <c r="BI166" i="35"/>
  <c r="BI196" i="35" s="1"/>
  <c r="BI140" i="35"/>
  <c r="BI170" i="35" s="1"/>
  <c r="BI147" i="35"/>
  <c r="BI177" i="35" s="1"/>
  <c r="BI161" i="35"/>
  <c r="BI191" i="35" s="1"/>
  <c r="BI163" i="35"/>
  <c r="BI193" i="35" s="1"/>
  <c r="BI141" i="35"/>
  <c r="BI171" i="35" s="1"/>
  <c r="BM90" i="39"/>
  <c r="BN39" i="39"/>
  <c r="BF354" i="39"/>
  <c r="BF333" i="39" s="1"/>
  <c r="BH200" i="35"/>
  <c r="BK250" i="35"/>
  <c r="BI71" i="38" s="1"/>
  <c r="BK251" i="35"/>
  <c r="BI72" i="38" s="1"/>
  <c r="BD12" i="38"/>
  <c r="BK252" i="35"/>
  <c r="BI73" i="38" s="1"/>
  <c r="BL114" i="39"/>
  <c r="BL114" i="35"/>
  <c r="BK232" i="39"/>
  <c r="BK239" i="39" s="1"/>
  <c r="BI14" i="42" s="1"/>
  <c r="BK428" i="39"/>
  <c r="BK433" i="39" s="1"/>
  <c r="BK249" i="39"/>
  <c r="BL123" i="39"/>
  <c r="BL123" i="35"/>
  <c r="BL229" i="39"/>
  <c r="BL229" i="35"/>
  <c r="BL127" i="39"/>
  <c r="BL127" i="35"/>
  <c r="BL121" i="39"/>
  <c r="BL121" i="35"/>
  <c r="BN267" i="10"/>
  <c r="BL227" i="39"/>
  <c r="BL227" i="35"/>
  <c r="BL131" i="39"/>
  <c r="BL131" i="35"/>
  <c r="BL110" i="39"/>
  <c r="BL110" i="35"/>
  <c r="BL111" i="39"/>
  <c r="BL111" i="35"/>
  <c r="BL124" i="39"/>
  <c r="BL124" i="35"/>
  <c r="BL132" i="39"/>
  <c r="BL132" i="35"/>
  <c r="BL118" i="39"/>
  <c r="BL118" i="35"/>
  <c r="BL105" i="35"/>
  <c r="BL105" i="39"/>
  <c r="BL109" i="39"/>
  <c r="BL109" i="35"/>
  <c r="BN271" i="10"/>
  <c r="BL231" i="39"/>
  <c r="BL231" i="35"/>
  <c r="BK201" i="35"/>
  <c r="BL128" i="39"/>
  <c r="BL128" i="35"/>
  <c r="BL130" i="39"/>
  <c r="BL130" i="35"/>
  <c r="BH70" i="38"/>
  <c r="BH74" i="38" s="1"/>
  <c r="BJ339" i="35"/>
  <c r="BJ340" i="35"/>
  <c r="BJ254" i="35"/>
  <c r="BK252" i="39"/>
  <c r="BI73" i="42" s="1"/>
  <c r="BL226" i="39"/>
  <c r="BL226" i="35"/>
  <c r="BK251" i="39"/>
  <c r="BI72" i="42" s="1"/>
  <c r="BL225" i="39"/>
  <c r="BL225" i="35"/>
  <c r="BL106" i="39"/>
  <c r="BL106" i="35"/>
  <c r="BL126" i="39"/>
  <c r="BL126" i="35"/>
  <c r="BL112" i="39"/>
  <c r="BL112" i="35"/>
  <c r="BK201" i="39"/>
  <c r="BI431" i="35"/>
  <c r="BI429" i="35"/>
  <c r="BI427" i="35" s="1"/>
  <c r="BI341" i="35"/>
  <c r="BI341" i="39"/>
  <c r="BI431" i="39"/>
  <c r="BI429" i="39"/>
  <c r="BI427" i="39" s="1"/>
  <c r="BL107" i="39"/>
  <c r="BL107" i="35"/>
  <c r="BL228" i="39"/>
  <c r="BL228" i="35"/>
  <c r="BG42" i="9"/>
  <c r="BL116" i="39"/>
  <c r="BL116" i="35"/>
  <c r="BL120" i="39"/>
  <c r="BL120" i="35"/>
  <c r="BL113" i="35"/>
  <c r="BL113" i="39"/>
  <c r="BL119" i="39"/>
  <c r="BL119" i="35"/>
  <c r="BK250" i="39"/>
  <c r="BI71" i="42" s="1"/>
  <c r="BL230" i="39"/>
  <c r="BL230" i="35"/>
  <c r="BN270" i="10"/>
  <c r="BK428" i="35"/>
  <c r="BK433" i="35" s="1"/>
  <c r="BK249" i="35"/>
  <c r="BK232" i="35"/>
  <c r="BK239" i="35" s="1"/>
  <c r="BI14" i="38" s="1"/>
  <c r="BJ254" i="39"/>
  <c r="BJ339" i="39"/>
  <c r="BJ340" i="39"/>
  <c r="BH70" i="42"/>
  <c r="BH74" i="42" s="1"/>
  <c r="BJ103" i="35"/>
  <c r="BJ151" i="35" s="1"/>
  <c r="BJ181" i="35" s="1"/>
  <c r="BE25" i="38"/>
  <c r="BE19" i="38"/>
  <c r="BH90" i="38"/>
  <c r="BH435" i="35"/>
  <c r="BH436" i="35" s="1"/>
  <c r="BF25" i="38"/>
  <c r="BH246" i="35"/>
  <c r="BH437" i="35"/>
  <c r="BH438" i="35" s="1"/>
  <c r="BH435" i="39"/>
  <c r="BH436" i="39" s="1"/>
  <c r="BH246" i="39"/>
  <c r="BH437" i="39"/>
  <c r="BH438" i="39" s="1"/>
  <c r="BI242" i="39"/>
  <c r="BI244" i="39"/>
  <c r="BG18" i="42" s="1"/>
  <c r="BJ240" i="39"/>
  <c r="BH15" i="42" s="1"/>
  <c r="BH16" i="42" s="1"/>
  <c r="BG445" i="35"/>
  <c r="BG447" i="35"/>
  <c r="BG444" i="35"/>
  <c r="BG448" i="35"/>
  <c r="BK14" i="43"/>
  <c r="BK15" i="43" s="1"/>
  <c r="BE25" i="42"/>
  <c r="BE19" i="42"/>
  <c r="BE12" i="42" s="1"/>
  <c r="BJ103" i="39"/>
  <c r="BJ165" i="39" s="1"/>
  <c r="BJ195" i="39" s="1"/>
  <c r="BI244" i="35"/>
  <c r="BG18" i="38" s="1"/>
  <c r="BJ240" i="35"/>
  <c r="BH15" i="38" s="1"/>
  <c r="BH16" i="38" s="1"/>
  <c r="BI242" i="35"/>
  <c r="BG445" i="39"/>
  <c r="BG448" i="39"/>
  <c r="BG447" i="39"/>
  <c r="BG444" i="39"/>
  <c r="BH108" i="9"/>
  <c r="BK14" i="44"/>
  <c r="BK15" i="44" s="1"/>
  <c r="BM223" i="35"/>
  <c r="BM223" i="39"/>
  <c r="BH269" i="39"/>
  <c r="BF24" i="42" s="1"/>
  <c r="BH270" i="39"/>
  <c r="BF26" i="42" s="1"/>
  <c r="BH280" i="39"/>
  <c r="BF33" i="42" s="1"/>
  <c r="BH281" i="39"/>
  <c r="BF37" i="42" s="1"/>
  <c r="BI200" i="39"/>
  <c r="BH280" i="35"/>
  <c r="BF33" i="38" s="1"/>
  <c r="BH281" i="35"/>
  <c r="BF37" i="38" s="1"/>
  <c r="BH269" i="35"/>
  <c r="BF24" i="38" s="1"/>
  <c r="BH270" i="35"/>
  <c r="BF26" i="38" s="1"/>
  <c r="BI266" i="39"/>
  <c r="BI314" i="39"/>
  <c r="BI266" i="35"/>
  <c r="BI314" i="35"/>
  <c r="BI24" i="43"/>
  <c r="BI23" i="43"/>
  <c r="BI21" i="43"/>
  <c r="BI22" i="43"/>
  <c r="BI20" i="43"/>
  <c r="BI25" i="43"/>
  <c r="BI19" i="43"/>
  <c r="BI18" i="43"/>
  <c r="BH319" i="39"/>
  <c r="BH320" i="39"/>
  <c r="BH331" i="39"/>
  <c r="BH318" i="39"/>
  <c r="BH9" i="38"/>
  <c r="BH9" i="42"/>
  <c r="BI19" i="44"/>
  <c r="BI20" i="44"/>
  <c r="BI21" i="44"/>
  <c r="BI25" i="44"/>
  <c r="BI23" i="44"/>
  <c r="BI18" i="44"/>
  <c r="BI22" i="44"/>
  <c r="BI24" i="44"/>
  <c r="BH319" i="35"/>
  <c r="BH331" i="35"/>
  <c r="BH318" i="35"/>
  <c r="BH320" i="35"/>
  <c r="BN142" i="10"/>
  <c r="BN161" i="10"/>
  <c r="BN136" i="10"/>
  <c r="BN162" i="10"/>
  <c r="BN153" i="10"/>
  <c r="BN154" i="10"/>
  <c r="BM292" i="10"/>
  <c r="BJ89" i="9" s="1"/>
  <c r="BN266" i="10"/>
  <c r="BN137" i="10"/>
  <c r="BN143" i="10"/>
  <c r="BN140" i="10"/>
  <c r="BN135" i="10"/>
  <c r="BM231" i="10"/>
  <c r="BN148" i="10"/>
  <c r="BN156" i="10"/>
  <c r="BN158" i="10"/>
  <c r="BO276" i="10"/>
  <c r="BM293" i="10"/>
  <c r="BJ90" i="9" s="1"/>
  <c r="BN268" i="10"/>
  <c r="BN157" i="10"/>
  <c r="BN146" i="10"/>
  <c r="BN141" i="10"/>
  <c r="BN150" i="10"/>
  <c r="BN151" i="10"/>
  <c r="BN160" i="10"/>
  <c r="BN144" i="10"/>
  <c r="BN139" i="10"/>
  <c r="BN149" i="10"/>
  <c r="AE414" i="10"/>
  <c r="BI19" i="6"/>
  <c r="BI21" i="6"/>
  <c r="BI22" i="6"/>
  <c r="BI20" i="6"/>
  <c r="BI24" i="6"/>
  <c r="BI23" i="6"/>
  <c r="BI25" i="6"/>
  <c r="BJ15" i="6"/>
  <c r="BJ22" i="6" s="1"/>
  <c r="BI20" i="1"/>
  <c r="BK103" i="35" s="1"/>
  <c r="BL381" i="10"/>
  <c r="BL296" i="10"/>
  <c r="BL472" i="10" s="1"/>
  <c r="BI88" i="9"/>
  <c r="BI92" i="9" s="1"/>
  <c r="BL382" i="10"/>
  <c r="BK383" i="10"/>
  <c r="BN265" i="10"/>
  <c r="BM272" i="10"/>
  <c r="BM470" i="10" s="1"/>
  <c r="BM481" i="10" s="1"/>
  <c r="BM291" i="10"/>
  <c r="BN310" i="10"/>
  <c r="BK15" i="9" s="1"/>
  <c r="BN269" i="10"/>
  <c r="BM294" i="10"/>
  <c r="BJ91" i="9" s="1"/>
  <c r="BH11" i="9"/>
  <c r="BJ45" i="10"/>
  <c r="BI96" i="10"/>
  <c r="BJ286" i="10"/>
  <c r="BJ477" i="10" s="1"/>
  <c r="O80" i="2"/>
  <c r="BJ30" i="1"/>
  <c r="BI36" i="1"/>
  <c r="BI24" i="1" s="1"/>
  <c r="BI29" i="1"/>
  <c r="BH35" i="1"/>
  <c r="BH23" i="1" s="1"/>
  <c r="BM14" i="6"/>
  <c r="BI34" i="1"/>
  <c r="BI22" i="1" s="1"/>
  <c r="BJ28" i="1"/>
  <c r="BI27" i="1"/>
  <c r="BH33" i="1"/>
  <c r="BH21" i="1" s="1"/>
  <c r="BK426" i="10" s="1"/>
  <c r="BL279" i="10"/>
  <c r="BM355" i="10"/>
  <c r="BM394" i="10" s="1"/>
  <c r="BK280" i="10"/>
  <c r="BK31" i="1"/>
  <c r="BK37" i="1" s="1"/>
  <c r="BK25" i="1" s="1"/>
  <c r="BJ37" i="1"/>
  <c r="BJ25" i="1" s="1"/>
  <c r="BI360" i="10"/>
  <c r="BI362" i="10"/>
  <c r="BI361" i="10"/>
  <c r="BI373" i="10"/>
  <c r="BJ10" i="9"/>
  <c r="BI101" i="9"/>
  <c r="BJ308" i="10"/>
  <c r="BJ356" i="10"/>
  <c r="BN254" i="10"/>
  <c r="BM255" i="10"/>
  <c r="BI312" i="10"/>
  <c r="BF19" i="9" s="1"/>
  <c r="BI311" i="10"/>
  <c r="BF17" i="9" s="1"/>
  <c r="BI322" i="10"/>
  <c r="BF26" i="9" s="1"/>
  <c r="BI323" i="10"/>
  <c r="BF30" i="9" s="1"/>
  <c r="BE16" i="2" l="1"/>
  <c r="BE77" i="9" s="1"/>
  <c r="BE63" i="9"/>
  <c r="BE66" i="9" s="1"/>
  <c r="BE68" i="9" s="1"/>
  <c r="BI457" i="10"/>
  <c r="BF65" i="9" s="1"/>
  <c r="BG56" i="9"/>
  <c r="BF61" i="9"/>
  <c r="BG59" i="9"/>
  <c r="BG57" i="9"/>
  <c r="BG58" i="9"/>
  <c r="BF60" i="9"/>
  <c r="BG62" i="9"/>
  <c r="BM425" i="10"/>
  <c r="BF44" i="9"/>
  <c r="BF48" i="9" s="1"/>
  <c r="BI39" i="9"/>
  <c r="BG40" i="9"/>
  <c r="BG41" i="9"/>
  <c r="BK281" i="10"/>
  <c r="BJ282" i="10"/>
  <c r="BJ284" i="10" s="1"/>
  <c r="BJ288" i="10" s="1"/>
  <c r="AQ96" i="38"/>
  <c r="BB238" i="3"/>
  <c r="BB237" i="3"/>
  <c r="AP375" i="35"/>
  <c r="BH396" i="10"/>
  <c r="BH375" i="10" s="1"/>
  <c r="AJ373" i="39"/>
  <c r="AL95" i="42" s="1"/>
  <c r="BA220" i="3"/>
  <c r="BA221" i="3"/>
  <c r="BA219" i="3"/>
  <c r="BB218" i="3" s="1"/>
  <c r="AP373" i="35"/>
  <c r="AQ372" i="35" s="1"/>
  <c r="AK95" i="42"/>
  <c r="AK97" i="42" s="1"/>
  <c r="AK62" i="41" s="1"/>
  <c r="O216" i="2"/>
  <c r="O148" i="2"/>
  <c r="F68" i="5"/>
  <c r="H68" i="5"/>
  <c r="N217" i="2"/>
  <c r="D149" i="2"/>
  <c r="F217" i="2"/>
  <c r="I149" i="2"/>
  <c r="N82" i="2"/>
  <c r="I217" i="2"/>
  <c r="F149" i="2"/>
  <c r="D82" i="2"/>
  <c r="I82" i="2"/>
  <c r="N149" i="2"/>
  <c r="D217" i="2"/>
  <c r="J149" i="2"/>
  <c r="G149" i="2"/>
  <c r="K82" i="2"/>
  <c r="E217" i="2"/>
  <c r="J82" i="2"/>
  <c r="K149" i="2"/>
  <c r="H217" i="2"/>
  <c r="H82" i="2"/>
  <c r="M149" i="2"/>
  <c r="J217" i="2"/>
  <c r="G217" i="2"/>
  <c r="L217" i="2"/>
  <c r="G82" i="2"/>
  <c r="L82" i="2"/>
  <c r="F82" i="2"/>
  <c r="L149" i="2"/>
  <c r="M82" i="2"/>
  <c r="K217" i="2"/>
  <c r="M217" i="2"/>
  <c r="E82" i="2"/>
  <c r="H149" i="2"/>
  <c r="E149" i="2"/>
  <c r="D67" i="5"/>
  <c r="O45" i="42"/>
  <c r="R45" i="38"/>
  <c r="AL45" i="38"/>
  <c r="AA45" i="42"/>
  <c r="W45" i="42"/>
  <c r="T45" i="42"/>
  <c r="AE45" i="38"/>
  <c r="AT45" i="38"/>
  <c r="Y45" i="42"/>
  <c r="AJ45" i="38"/>
  <c r="U45" i="38"/>
  <c r="N45" i="42"/>
  <c r="S45" i="38"/>
  <c r="AF45" i="42"/>
  <c r="T45" i="38"/>
  <c r="AG45" i="38"/>
  <c r="AU45" i="38"/>
  <c r="U45" i="42"/>
  <c r="S45" i="42"/>
  <c r="K45" i="42"/>
  <c r="Z45" i="38"/>
  <c r="AB45" i="42"/>
  <c r="AJ45" i="42"/>
  <c r="AK45" i="42"/>
  <c r="I45" i="38"/>
  <c r="R45" i="42"/>
  <c r="L45" i="42"/>
  <c r="X45" i="38"/>
  <c r="I45" i="42"/>
  <c r="X45" i="42"/>
  <c r="AV45" i="38"/>
  <c r="AE417" i="10"/>
  <c r="AE416" i="10"/>
  <c r="BM474" i="10"/>
  <c r="BN469" i="10"/>
  <c r="BN474" i="10" s="1"/>
  <c r="BM468" i="10"/>
  <c r="BE50" i="9"/>
  <c r="BJ476" i="10"/>
  <c r="BI486" i="10"/>
  <c r="BI200" i="35"/>
  <c r="BN90" i="35"/>
  <c r="BO39" i="35"/>
  <c r="BN236" i="39"/>
  <c r="BN236" i="35"/>
  <c r="BO39" i="39"/>
  <c r="BN90" i="39"/>
  <c r="BJ147" i="39"/>
  <c r="BJ177" i="39" s="1"/>
  <c r="BL251" i="39"/>
  <c r="BJ72" i="42" s="1"/>
  <c r="BJ155" i="35"/>
  <c r="BJ185" i="35" s="1"/>
  <c r="BJ160" i="35"/>
  <c r="BJ190" i="35" s="1"/>
  <c r="BJ156" i="35"/>
  <c r="BJ186" i="35" s="1"/>
  <c r="BJ145" i="35"/>
  <c r="BJ175" i="35" s="1"/>
  <c r="BJ153" i="35"/>
  <c r="BJ183" i="35" s="1"/>
  <c r="BJ159" i="35"/>
  <c r="BJ189" i="35" s="1"/>
  <c r="BJ140" i="35"/>
  <c r="BJ170" i="35" s="1"/>
  <c r="BJ141" i="35"/>
  <c r="BJ171" i="35" s="1"/>
  <c r="BJ161" i="35"/>
  <c r="BJ191" i="35" s="1"/>
  <c r="BJ166" i="35"/>
  <c r="BJ196" i="35" s="1"/>
  <c r="BJ165" i="35"/>
  <c r="BJ195" i="35" s="1"/>
  <c r="BJ167" i="35"/>
  <c r="BJ197" i="35" s="1"/>
  <c r="BJ154" i="35"/>
  <c r="BJ184" i="35" s="1"/>
  <c r="BJ146" i="35"/>
  <c r="BJ176" i="35" s="1"/>
  <c r="BL252" i="35"/>
  <c r="BJ73" i="38" s="1"/>
  <c r="BJ152" i="35"/>
  <c r="BJ182" i="35" s="1"/>
  <c r="BJ166" i="39"/>
  <c r="BJ196" i="39" s="1"/>
  <c r="BJ163" i="35"/>
  <c r="BJ193" i="35" s="1"/>
  <c r="BJ147" i="35"/>
  <c r="BJ177" i="35" s="1"/>
  <c r="BJ158" i="35"/>
  <c r="BJ188" i="35" s="1"/>
  <c r="BL251" i="35"/>
  <c r="BJ72" i="38" s="1"/>
  <c r="BJ142" i="35"/>
  <c r="BJ172" i="35" s="1"/>
  <c r="BJ144" i="35"/>
  <c r="BJ174" i="35" s="1"/>
  <c r="BJ148" i="35"/>
  <c r="BJ178" i="35" s="1"/>
  <c r="BK103" i="39"/>
  <c r="BK151" i="39" s="1"/>
  <c r="BK181" i="39" s="1"/>
  <c r="BJ152" i="39"/>
  <c r="BJ182" i="39" s="1"/>
  <c r="BJ149" i="35"/>
  <c r="BJ179" i="35" s="1"/>
  <c r="BJ162" i="35"/>
  <c r="BJ192" i="35" s="1"/>
  <c r="BJ145" i="39"/>
  <c r="BJ175" i="39" s="1"/>
  <c r="BM111" i="39"/>
  <c r="BM111" i="35"/>
  <c r="BM118" i="39"/>
  <c r="BM118" i="35"/>
  <c r="BM124" i="39"/>
  <c r="BM124" i="35"/>
  <c r="BJ161" i="39"/>
  <c r="BJ191" i="39" s="1"/>
  <c r="BJ144" i="39"/>
  <c r="BJ174" i="39" s="1"/>
  <c r="BJ155" i="39"/>
  <c r="BJ185" i="39" s="1"/>
  <c r="BJ341" i="39"/>
  <c r="BJ429" i="39"/>
  <c r="BJ427" i="39" s="1"/>
  <c r="BJ431" i="39"/>
  <c r="BL249" i="39"/>
  <c r="BL428" i="39"/>
  <c r="BL433" i="39" s="1"/>
  <c r="BL232" i="39"/>
  <c r="BL239" i="39" s="1"/>
  <c r="BJ14" i="42" s="1"/>
  <c r="BK254" i="39"/>
  <c r="BK339" i="39"/>
  <c r="BK340" i="39"/>
  <c r="BI70" i="42"/>
  <c r="BI74" i="42" s="1"/>
  <c r="BM229" i="39"/>
  <c r="BM229" i="35"/>
  <c r="BM126" i="39"/>
  <c r="BM126" i="35"/>
  <c r="BM116" i="39"/>
  <c r="BM116" i="35"/>
  <c r="BM123" i="39"/>
  <c r="BM123" i="35"/>
  <c r="BJ142" i="39"/>
  <c r="BJ172" i="39" s="1"/>
  <c r="BJ159" i="39"/>
  <c r="BJ189" i="39" s="1"/>
  <c r="BJ160" i="39"/>
  <c r="BJ190" i="39" s="1"/>
  <c r="BJ156" i="39"/>
  <c r="BJ186" i="39" s="1"/>
  <c r="BJ431" i="35"/>
  <c r="BJ341" i="35"/>
  <c r="BJ429" i="35"/>
  <c r="BJ427" i="35" s="1"/>
  <c r="BJ148" i="39"/>
  <c r="BJ178" i="39" s="1"/>
  <c r="BJ149" i="39"/>
  <c r="BJ179" i="39" s="1"/>
  <c r="BG46" i="9"/>
  <c r="BG18" i="9" s="1"/>
  <c r="BM119" i="39"/>
  <c r="BM119" i="35"/>
  <c r="BM127" i="39"/>
  <c r="BM127" i="35"/>
  <c r="BM105" i="39"/>
  <c r="BM105" i="35"/>
  <c r="BM132" i="39"/>
  <c r="BM132" i="35"/>
  <c r="BJ154" i="39"/>
  <c r="BJ184" i="39" s="1"/>
  <c r="BJ163" i="39"/>
  <c r="BJ193" i="39" s="1"/>
  <c r="BJ151" i="39"/>
  <c r="BJ181" i="39" s="1"/>
  <c r="BK340" i="35"/>
  <c r="BK339" i="35"/>
  <c r="BI70" i="38"/>
  <c r="BI74" i="38" s="1"/>
  <c r="BK254" i="35"/>
  <c r="BO271" i="10"/>
  <c r="BM231" i="39"/>
  <c r="BM231" i="35"/>
  <c r="BM107" i="39"/>
  <c r="BM107" i="35"/>
  <c r="BM121" i="39"/>
  <c r="BM121" i="35"/>
  <c r="BM128" i="39"/>
  <c r="BM128" i="35"/>
  <c r="BM226" i="39"/>
  <c r="BM226" i="35"/>
  <c r="BL252" i="39"/>
  <c r="BJ73" i="42" s="1"/>
  <c r="BJ146" i="39"/>
  <c r="BJ176" i="39" s="1"/>
  <c r="BL249" i="35"/>
  <c r="BL232" i="35"/>
  <c r="BL239" i="35" s="1"/>
  <c r="BJ14" i="38" s="1"/>
  <c r="BL428" i="35"/>
  <c r="BL433" i="35" s="1"/>
  <c r="BO267" i="10"/>
  <c r="BM227" i="39"/>
  <c r="BM227" i="35"/>
  <c r="BK286" i="10"/>
  <c r="BK477" i="10" s="1"/>
  <c r="BH42" i="9"/>
  <c r="BM109" i="35"/>
  <c r="BM109" i="39"/>
  <c r="BM228" i="39"/>
  <c r="BM228" i="35"/>
  <c r="BM110" i="39"/>
  <c r="BM110" i="35"/>
  <c r="BM106" i="39"/>
  <c r="BM106" i="35"/>
  <c r="BJ167" i="39"/>
  <c r="BJ197" i="39" s="1"/>
  <c r="BJ141" i="39"/>
  <c r="BJ171" i="39" s="1"/>
  <c r="BJ153" i="39"/>
  <c r="BJ183" i="39" s="1"/>
  <c r="BL250" i="35"/>
  <c r="BJ71" i="38" s="1"/>
  <c r="BM130" i="39"/>
  <c r="BM130" i="35"/>
  <c r="BM112" i="39"/>
  <c r="BM112" i="35"/>
  <c r="BJ140" i="39"/>
  <c r="BJ170" i="39" s="1"/>
  <c r="BL201" i="39"/>
  <c r="BM120" i="39"/>
  <c r="BM120" i="35"/>
  <c r="BL201" i="35"/>
  <c r="BM225" i="39"/>
  <c r="BM225" i="35"/>
  <c r="BM114" i="39"/>
  <c r="BM114" i="35"/>
  <c r="BM113" i="39"/>
  <c r="BM113" i="35"/>
  <c r="BM131" i="39"/>
  <c r="BM131" i="35"/>
  <c r="BJ162" i="39"/>
  <c r="BJ192" i="39" s="1"/>
  <c r="BJ158" i="39"/>
  <c r="BJ188" i="39" s="1"/>
  <c r="BM230" i="39"/>
  <c r="BM230" i="35"/>
  <c r="BO270" i="10"/>
  <c r="BL250" i="39"/>
  <c r="BJ71" i="42" s="1"/>
  <c r="AQ95" i="38"/>
  <c r="BG25" i="42"/>
  <c r="BI437" i="39"/>
  <c r="BI438" i="39" s="1"/>
  <c r="BI435" i="39"/>
  <c r="BI436" i="39" s="1"/>
  <c r="BI246" i="39"/>
  <c r="BL14" i="43"/>
  <c r="BL15" i="43" s="1"/>
  <c r="BL14" i="44"/>
  <c r="BL15" i="44" s="1"/>
  <c r="BJ244" i="35"/>
  <c r="BH18" i="38" s="1"/>
  <c r="BK240" i="35"/>
  <c r="BI15" i="38" s="1"/>
  <c r="BI16" i="38" s="1"/>
  <c r="BJ242" i="35"/>
  <c r="BG354" i="39"/>
  <c r="BG333" i="39" s="1"/>
  <c r="BE12" i="38"/>
  <c r="BG354" i="35"/>
  <c r="BG333" i="35" s="1"/>
  <c r="BI90" i="42"/>
  <c r="BF19" i="38"/>
  <c r="BI437" i="35"/>
  <c r="BI438" i="35" s="1"/>
  <c r="BG25" i="38"/>
  <c r="BI435" i="35"/>
  <c r="BI436" i="35" s="1"/>
  <c r="BI246" i="35"/>
  <c r="BF25" i="42"/>
  <c r="BF19" i="42"/>
  <c r="BF12" i="42" s="1"/>
  <c r="BH445" i="39"/>
  <c r="BH448" i="39"/>
  <c r="BH447" i="39"/>
  <c r="BH444" i="39"/>
  <c r="BI90" i="38"/>
  <c r="BJ242" i="39"/>
  <c r="BJ244" i="39"/>
  <c r="BH18" i="42" s="1"/>
  <c r="BK240" i="39"/>
  <c r="BI15" i="42" s="1"/>
  <c r="BI16" i="42" s="1"/>
  <c r="BH444" i="35"/>
  <c r="BH447" i="35"/>
  <c r="BH448" i="35"/>
  <c r="BH445" i="35"/>
  <c r="BI318" i="35"/>
  <c r="BI331" i="35"/>
  <c r="BI319" i="35"/>
  <c r="BI320" i="35"/>
  <c r="BI9" i="38"/>
  <c r="BI9" i="42"/>
  <c r="BI280" i="35"/>
  <c r="BG33" i="38" s="1"/>
  <c r="BI281" i="35"/>
  <c r="BG37" i="38" s="1"/>
  <c r="BI270" i="35"/>
  <c r="BG26" i="38" s="1"/>
  <c r="BI269" i="35"/>
  <c r="BG24" i="38" s="1"/>
  <c r="BK158" i="35"/>
  <c r="BK188" i="35" s="1"/>
  <c r="BK163" i="35"/>
  <c r="BK193" i="35" s="1"/>
  <c r="BK152" i="35"/>
  <c r="BK182" i="35" s="1"/>
  <c r="BK162" i="35"/>
  <c r="BK192" i="35" s="1"/>
  <c r="BK159" i="35"/>
  <c r="BK189" i="35" s="1"/>
  <c r="BK156" i="35"/>
  <c r="BK186" i="35" s="1"/>
  <c r="BK142" i="35"/>
  <c r="BK172" i="35" s="1"/>
  <c r="BK147" i="35"/>
  <c r="BK177" i="35" s="1"/>
  <c r="BK167" i="35"/>
  <c r="BK197" i="35" s="1"/>
  <c r="BK154" i="35"/>
  <c r="BK184" i="35" s="1"/>
  <c r="BK146" i="35"/>
  <c r="BK176" i="35" s="1"/>
  <c r="BK148" i="35"/>
  <c r="BK178" i="35" s="1"/>
  <c r="BK161" i="35"/>
  <c r="BK191" i="35" s="1"/>
  <c r="BK155" i="35"/>
  <c r="BK185" i="35" s="1"/>
  <c r="BK165" i="35"/>
  <c r="BK195" i="35" s="1"/>
  <c r="BK151" i="35"/>
  <c r="BK181" i="35" s="1"/>
  <c r="BK140" i="35"/>
  <c r="BK170" i="35" s="1"/>
  <c r="BK153" i="35"/>
  <c r="BK183" i="35" s="1"/>
  <c r="BK166" i="35"/>
  <c r="BK196" i="35" s="1"/>
  <c r="BK145" i="35"/>
  <c r="BK175" i="35" s="1"/>
  <c r="BK160" i="35"/>
  <c r="BK190" i="35" s="1"/>
  <c r="BK149" i="35"/>
  <c r="BK179" i="35" s="1"/>
  <c r="BK141" i="35"/>
  <c r="BK171" i="35" s="1"/>
  <c r="BK144" i="35"/>
  <c r="BK174" i="35" s="1"/>
  <c r="BI318" i="39"/>
  <c r="BI319" i="39"/>
  <c r="BI320" i="39"/>
  <c r="BI331" i="39"/>
  <c r="BJ22" i="43"/>
  <c r="BJ24" i="43"/>
  <c r="BJ19" i="43"/>
  <c r="BJ25" i="43"/>
  <c r="BJ18" i="43"/>
  <c r="BJ20" i="43"/>
  <c r="BJ21" i="43"/>
  <c r="BJ23" i="43"/>
  <c r="BI269" i="39"/>
  <c r="BG24" i="42" s="1"/>
  <c r="BI280" i="39"/>
  <c r="BG33" i="42" s="1"/>
  <c r="BI270" i="39"/>
  <c r="BG26" i="42" s="1"/>
  <c r="BI281" i="39"/>
  <c r="BG37" i="42" s="1"/>
  <c r="BJ19" i="44"/>
  <c r="BJ22" i="44"/>
  <c r="BJ24" i="44"/>
  <c r="BJ23" i="44"/>
  <c r="BJ25" i="44"/>
  <c r="BJ18" i="44"/>
  <c r="BJ21" i="44"/>
  <c r="BJ20" i="44"/>
  <c r="BJ266" i="39"/>
  <c r="BJ314" i="39"/>
  <c r="BJ266" i="35"/>
  <c r="BJ314" i="35"/>
  <c r="BO161" i="10"/>
  <c r="BO149" i="10"/>
  <c r="BO146" i="10"/>
  <c r="BO151" i="10"/>
  <c r="BO140" i="10"/>
  <c r="BO157" i="10"/>
  <c r="BO156" i="10"/>
  <c r="BO135" i="10"/>
  <c r="BN231" i="10"/>
  <c r="BO268" i="10"/>
  <c r="BN293" i="10"/>
  <c r="BK90" i="9" s="1"/>
  <c r="BO143" i="10"/>
  <c r="BN292" i="10"/>
  <c r="BK89" i="9" s="1"/>
  <c r="BO266" i="10"/>
  <c r="BO139" i="10"/>
  <c r="BO154" i="10"/>
  <c r="BO153" i="10"/>
  <c r="BO160" i="10"/>
  <c r="BO136" i="10"/>
  <c r="BO144" i="10"/>
  <c r="BO148" i="10"/>
  <c r="BO158" i="10"/>
  <c r="BO162" i="10"/>
  <c r="BO150" i="10"/>
  <c r="BO137" i="10"/>
  <c r="BO142" i="10"/>
  <c r="BO141" i="10"/>
  <c r="BP276" i="10"/>
  <c r="AE115" i="9"/>
  <c r="AE66" i="3" s="1"/>
  <c r="AD115" i="9"/>
  <c r="AD66" i="3" s="1"/>
  <c r="BJ20" i="6"/>
  <c r="BJ23" i="6"/>
  <c r="BJ21" i="6"/>
  <c r="BJ20" i="1"/>
  <c r="BJ19" i="6"/>
  <c r="BK15" i="6"/>
  <c r="BK23" i="6" s="1"/>
  <c r="BJ25" i="6"/>
  <c r="BJ18" i="6"/>
  <c r="BJ24" i="6"/>
  <c r="BI108" i="9"/>
  <c r="BO310" i="10"/>
  <c r="BP310" i="10" s="1"/>
  <c r="BQ310" i="10" s="1"/>
  <c r="BM381" i="10"/>
  <c r="BM382" i="10"/>
  <c r="BM296" i="10"/>
  <c r="BM472" i="10" s="1"/>
  <c r="BJ88" i="9"/>
  <c r="BJ92" i="9" s="1"/>
  <c r="BO269" i="10"/>
  <c r="BN294" i="10"/>
  <c r="BK91" i="9" s="1"/>
  <c r="BN291" i="10"/>
  <c r="BO265" i="10"/>
  <c r="BN272" i="10"/>
  <c r="BN470" i="10" s="1"/>
  <c r="BN481" i="10" s="1"/>
  <c r="BL383" i="10"/>
  <c r="BK45" i="10"/>
  <c r="BJ96" i="10"/>
  <c r="BK10" i="9"/>
  <c r="BJ101" i="9"/>
  <c r="BJ27" i="1"/>
  <c r="BI33" i="1"/>
  <c r="BI21" i="1" s="1"/>
  <c r="BL426" i="10" s="1"/>
  <c r="BJ362" i="10"/>
  <c r="BJ361" i="10"/>
  <c r="BJ360" i="10"/>
  <c r="BJ373" i="10"/>
  <c r="BF133" i="10"/>
  <c r="BJ133" i="10"/>
  <c r="Z308" i="10"/>
  <c r="AD133" i="10"/>
  <c r="O133" i="10"/>
  <c r="AA133" i="10"/>
  <c r="AP308" i="10"/>
  <c r="Z133" i="10"/>
  <c r="BC133" i="10"/>
  <c r="AS308" i="10"/>
  <c r="AI133" i="10"/>
  <c r="AD308" i="10"/>
  <c r="S308" i="10"/>
  <c r="T308" i="10"/>
  <c r="S133" i="10"/>
  <c r="AW133" i="10"/>
  <c r="BG133" i="10"/>
  <c r="AO133" i="10"/>
  <c r="AU133" i="10"/>
  <c r="AI308" i="10"/>
  <c r="P133" i="10"/>
  <c r="X133" i="10"/>
  <c r="AN308" i="10"/>
  <c r="R133" i="10"/>
  <c r="AR133" i="10"/>
  <c r="AO308" i="10"/>
  <c r="O308" i="10"/>
  <c r="R308" i="10"/>
  <c r="BA133" i="10"/>
  <c r="AB308" i="10"/>
  <c r="AB133" i="10"/>
  <c r="Y133" i="10"/>
  <c r="X308" i="10"/>
  <c r="V133" i="10"/>
  <c r="T133" i="10"/>
  <c r="AE133" i="10"/>
  <c r="AC133" i="10"/>
  <c r="BB133" i="10"/>
  <c r="AK308" i="10"/>
  <c r="AR308" i="10"/>
  <c r="AG133" i="10"/>
  <c r="W308" i="10"/>
  <c r="P308" i="10"/>
  <c r="AF133" i="10"/>
  <c r="AY133" i="10"/>
  <c r="Y308" i="10"/>
  <c r="W133" i="10"/>
  <c r="M308" i="10"/>
  <c r="AX133" i="10"/>
  <c r="AT133" i="10"/>
  <c r="AP133" i="10"/>
  <c r="AH133" i="10"/>
  <c r="AJ133" i="10"/>
  <c r="AL133" i="10"/>
  <c r="BD133" i="10"/>
  <c r="BH133" i="10"/>
  <c r="AF308" i="10"/>
  <c r="AC308" i="10"/>
  <c r="U133" i="10"/>
  <c r="AG308" i="10"/>
  <c r="AV133" i="10"/>
  <c r="AE308" i="10"/>
  <c r="AS133" i="10"/>
  <c r="Q133" i="10"/>
  <c r="BE133" i="10"/>
  <c r="AZ133" i="10"/>
  <c r="U308" i="10"/>
  <c r="AT308" i="10"/>
  <c r="Q308" i="10"/>
  <c r="AK133" i="10"/>
  <c r="AL308" i="10"/>
  <c r="AH308" i="10"/>
  <c r="AM308" i="10"/>
  <c r="AA308" i="10"/>
  <c r="AN133" i="10"/>
  <c r="AQ308" i="10"/>
  <c r="AU308" i="10"/>
  <c r="AM133" i="10"/>
  <c r="AQ133" i="10"/>
  <c r="AJ308" i="10"/>
  <c r="V308" i="10"/>
  <c r="BI133" i="10"/>
  <c r="AV308" i="10"/>
  <c r="AX308" i="10"/>
  <c r="AW308" i="10"/>
  <c r="BK133" i="10"/>
  <c r="BL133" i="10"/>
  <c r="AZ308" i="10"/>
  <c r="AY308" i="10"/>
  <c r="BA308" i="10"/>
  <c r="BC308" i="10"/>
  <c r="BB308" i="10"/>
  <c r="BN355" i="10"/>
  <c r="BN394" i="10" s="1"/>
  <c r="BM279" i="10"/>
  <c r="O81" i="2"/>
  <c r="BJ311" i="10"/>
  <c r="BG17" i="9" s="1"/>
  <c r="BJ312" i="10"/>
  <c r="BG19" i="9" s="1"/>
  <c r="BJ322" i="10"/>
  <c r="BG26" i="9" s="1"/>
  <c r="BJ323" i="10"/>
  <c r="BG30" i="9" s="1"/>
  <c r="BK28" i="1"/>
  <c r="BK34" i="1" s="1"/>
  <c r="BK22" i="1" s="1"/>
  <c r="BJ34" i="1"/>
  <c r="BJ22" i="1" s="1"/>
  <c r="BK30" i="1"/>
  <c r="BK36" i="1" s="1"/>
  <c r="BK24" i="1" s="1"/>
  <c r="BJ36" i="1"/>
  <c r="BJ24" i="1" s="1"/>
  <c r="BL280" i="10"/>
  <c r="BN255" i="10"/>
  <c r="BO254" i="10"/>
  <c r="Q45" i="42"/>
  <c r="BI11" i="9"/>
  <c r="BK308" i="10"/>
  <c r="BK356" i="10"/>
  <c r="BI35" i="1"/>
  <c r="BI23" i="1" s="1"/>
  <c r="BJ29" i="1"/>
  <c r="BF16" i="2" l="1"/>
  <c r="BF77" i="9" s="1"/>
  <c r="BF63" i="9"/>
  <c r="BF66" i="9" s="1"/>
  <c r="BF68" i="9" s="1"/>
  <c r="BJ457" i="10"/>
  <c r="BG65" i="9" s="1"/>
  <c r="BH62" i="9"/>
  <c r="BH59" i="9"/>
  <c r="BH57" i="9"/>
  <c r="BG61" i="9"/>
  <c r="BH58" i="9"/>
  <c r="BG60" i="9"/>
  <c r="BJ452" i="10"/>
  <c r="BH56" i="9"/>
  <c r="BN425" i="10"/>
  <c r="BG44" i="9"/>
  <c r="BG48" i="9" s="1"/>
  <c r="BK282" i="10"/>
  <c r="BK284" i="10" s="1"/>
  <c r="BK288" i="10" s="1"/>
  <c r="BK483" i="10" s="1"/>
  <c r="BJ39" i="9"/>
  <c r="BH40" i="9"/>
  <c r="BH41" i="9"/>
  <c r="BL281" i="10"/>
  <c r="AQ97" i="38"/>
  <c r="AQ62" i="37" s="1"/>
  <c r="AK372" i="39"/>
  <c r="AK374" i="39" s="1"/>
  <c r="AL96" i="42" s="1"/>
  <c r="AL97" i="42" s="1"/>
  <c r="AL62" i="41" s="1"/>
  <c r="BF50" i="9"/>
  <c r="BI396" i="10"/>
  <c r="BI375" i="10" s="1"/>
  <c r="AE415" i="10"/>
  <c r="AF113" i="9" s="1"/>
  <c r="BB220" i="3"/>
  <c r="BB221" i="3"/>
  <c r="H208" i="3" s="1"/>
  <c r="H210" i="3" s="1"/>
  <c r="BB219" i="3"/>
  <c r="O217" i="2"/>
  <c r="O149" i="2"/>
  <c r="H69" i="5"/>
  <c r="F69" i="5"/>
  <c r="F218" i="2"/>
  <c r="I150" i="2"/>
  <c r="I83" i="2"/>
  <c r="N218" i="2"/>
  <c r="D150" i="2"/>
  <c r="N83" i="2"/>
  <c r="H83" i="2"/>
  <c r="F150" i="2"/>
  <c r="D83" i="2"/>
  <c r="I218" i="2"/>
  <c r="D218" i="2"/>
  <c r="N150" i="2"/>
  <c r="F83" i="2"/>
  <c r="L150" i="2"/>
  <c r="E83" i="2"/>
  <c r="H218" i="2"/>
  <c r="M150" i="2"/>
  <c r="G83" i="2"/>
  <c r="K218" i="2"/>
  <c r="K83" i="2"/>
  <c r="G150" i="2"/>
  <c r="L83" i="2"/>
  <c r="J150" i="2"/>
  <c r="G218" i="2"/>
  <c r="J83" i="2"/>
  <c r="L218" i="2"/>
  <c r="K150" i="2"/>
  <c r="E218" i="2"/>
  <c r="J218" i="2"/>
  <c r="M218" i="2"/>
  <c r="M83" i="2"/>
  <c r="H150" i="2"/>
  <c r="E150" i="2"/>
  <c r="D68" i="5"/>
  <c r="H70" i="5"/>
  <c r="F70" i="5"/>
  <c r="AF114" i="9"/>
  <c r="P92" i="41"/>
  <c r="P125" i="41"/>
  <c r="P158" i="41"/>
  <c r="N92" i="41"/>
  <c r="N125" i="41"/>
  <c r="N158" i="41"/>
  <c r="T158" i="41"/>
  <c r="T125" i="41"/>
  <c r="T92" i="41"/>
  <c r="AA92" i="41"/>
  <c r="AA125" i="41"/>
  <c r="AA158" i="41"/>
  <c r="T160" i="37"/>
  <c r="T92" i="37"/>
  <c r="T126" i="37"/>
  <c r="M92" i="41"/>
  <c r="M125" i="41"/>
  <c r="M158" i="41"/>
  <c r="S92" i="41"/>
  <c r="S158" i="41"/>
  <c r="S125" i="41"/>
  <c r="Q92" i="41"/>
  <c r="Q158" i="41"/>
  <c r="Q125" i="41"/>
  <c r="BK35" i="44"/>
  <c r="BK60" i="44" s="1"/>
  <c r="BF29" i="44"/>
  <c r="BF33" i="44"/>
  <c r="Y45" i="38"/>
  <c r="BI33" i="43"/>
  <c r="V45" i="38"/>
  <c r="L45" i="38"/>
  <c r="AC45" i="42"/>
  <c r="AH45" i="42"/>
  <c r="AT45" i="42"/>
  <c r="BF28" i="44"/>
  <c r="BJ30" i="44"/>
  <c r="BJ55" i="44" s="1"/>
  <c r="BK29" i="44"/>
  <c r="BK54" i="44" s="1"/>
  <c r="BK31" i="44"/>
  <c r="BK56" i="44" s="1"/>
  <c r="AW45" i="42"/>
  <c r="BH35" i="44"/>
  <c r="BD32" i="44"/>
  <c r="AA45" i="38"/>
  <c r="Z92" i="37" s="1"/>
  <c r="BC30" i="43"/>
  <c r="AD45" i="42"/>
  <c r="K45" i="38"/>
  <c r="P45" i="38"/>
  <c r="AG45" i="42"/>
  <c r="AD45" i="38"/>
  <c r="BJ33" i="44"/>
  <c r="BJ58" i="44" s="1"/>
  <c r="BG28" i="44"/>
  <c r="BJ35" i="44"/>
  <c r="BJ60" i="44" s="1"/>
  <c r="BI31" i="44"/>
  <c r="BJ31" i="44"/>
  <c r="BJ56" i="44" s="1"/>
  <c r="AW45" i="38"/>
  <c r="BG32" i="44"/>
  <c r="BF30" i="44"/>
  <c r="BI29" i="43"/>
  <c r="AU45" i="42"/>
  <c r="O45" i="38"/>
  <c r="AB45" i="38"/>
  <c r="H45" i="42"/>
  <c r="M45" i="38"/>
  <c r="AK45" i="38"/>
  <c r="N45" i="38"/>
  <c r="J45" i="42"/>
  <c r="AH45" i="38"/>
  <c r="P45" i="42"/>
  <c r="BH28" i="44"/>
  <c r="BF29" i="43"/>
  <c r="BF32" i="43"/>
  <c r="BJ31" i="43"/>
  <c r="BJ56" i="43" s="1"/>
  <c r="AV45" i="42"/>
  <c r="BE35" i="44"/>
  <c r="BH33" i="44"/>
  <c r="BH31" i="44"/>
  <c r="BI28" i="44"/>
  <c r="BG30" i="43"/>
  <c r="W45" i="38"/>
  <c r="Z45" i="42"/>
  <c r="Y125" i="41" s="1"/>
  <c r="AF45" i="38"/>
  <c r="AL45" i="42"/>
  <c r="F45" i="38"/>
  <c r="W160" i="37"/>
  <c r="W126" i="37"/>
  <c r="W92" i="37"/>
  <c r="AM45" i="38"/>
  <c r="AM45" i="42"/>
  <c r="AN45" i="38"/>
  <c r="AN45" i="42"/>
  <c r="BN480" i="10"/>
  <c r="BN468" i="10"/>
  <c r="BO469" i="10"/>
  <c r="BO474" i="10" s="1"/>
  <c r="E45" i="38"/>
  <c r="K92" i="41"/>
  <c r="K125" i="41"/>
  <c r="K158" i="41"/>
  <c r="G45" i="38"/>
  <c r="G45" i="42"/>
  <c r="H45" i="38"/>
  <c r="E45" i="42"/>
  <c r="F45" i="42"/>
  <c r="BH46" i="9"/>
  <c r="BH18" i="9" s="1"/>
  <c r="BK476" i="10"/>
  <c r="BK152" i="39"/>
  <c r="BK182" i="39" s="1"/>
  <c r="BK141" i="39"/>
  <c r="BK171" i="39" s="1"/>
  <c r="BK159" i="39"/>
  <c r="BK189" i="39" s="1"/>
  <c r="BK162" i="39"/>
  <c r="BK192" i="39" s="1"/>
  <c r="BO90" i="39"/>
  <c r="BP39" i="39"/>
  <c r="BI33" i="44" s="1"/>
  <c r="BK158" i="39"/>
  <c r="BK188" i="39" s="1"/>
  <c r="BO236" i="39"/>
  <c r="BO236" i="35"/>
  <c r="BK167" i="39"/>
  <c r="BK197" i="39" s="1"/>
  <c r="BK154" i="39"/>
  <c r="BK184" i="39" s="1"/>
  <c r="BP39" i="35"/>
  <c r="BO90" i="35"/>
  <c r="BK145" i="39"/>
  <c r="BK175" i="39" s="1"/>
  <c r="BK161" i="39"/>
  <c r="BK191" i="39" s="1"/>
  <c r="BK144" i="39"/>
  <c r="BK174" i="39" s="1"/>
  <c r="BK166" i="39"/>
  <c r="BK196" i="39" s="1"/>
  <c r="BK160" i="39"/>
  <c r="BK190" i="39" s="1"/>
  <c r="BJ200" i="35"/>
  <c r="BJ200" i="39"/>
  <c r="BK149" i="39"/>
  <c r="BK179" i="39" s="1"/>
  <c r="BK156" i="39"/>
  <c r="BK186" i="39" s="1"/>
  <c r="BK163" i="39"/>
  <c r="BK193" i="39" s="1"/>
  <c r="BK140" i="39"/>
  <c r="BK170" i="39" s="1"/>
  <c r="BK153" i="39"/>
  <c r="BK183" i="39" s="1"/>
  <c r="BK146" i="39"/>
  <c r="BK176" i="39" s="1"/>
  <c r="BK155" i="39"/>
  <c r="BK185" i="39" s="1"/>
  <c r="BK147" i="39"/>
  <c r="BK177" i="39" s="1"/>
  <c r="BK165" i="39"/>
  <c r="BK195" i="39" s="1"/>
  <c r="BK148" i="39"/>
  <c r="BK178" i="39" s="1"/>
  <c r="BK142" i="39"/>
  <c r="BK172" i="39" s="1"/>
  <c r="BN128" i="39"/>
  <c r="BN128" i="35"/>
  <c r="BN114" i="39"/>
  <c r="BN114" i="35"/>
  <c r="BN113" i="39"/>
  <c r="BN113" i="35"/>
  <c r="BN121" i="35"/>
  <c r="BN121" i="39"/>
  <c r="BM251" i="35"/>
  <c r="BK72" i="38" s="1"/>
  <c r="BP267" i="10"/>
  <c r="BN227" i="39"/>
  <c r="BN227" i="35"/>
  <c r="BN110" i="39"/>
  <c r="BN110" i="35"/>
  <c r="BN111" i="39"/>
  <c r="BN111" i="35"/>
  <c r="BN106" i="39"/>
  <c r="BN106" i="35"/>
  <c r="BN116" i="39"/>
  <c r="BN116" i="35"/>
  <c r="BN230" i="39"/>
  <c r="BN230" i="35"/>
  <c r="BP270" i="10"/>
  <c r="BM251" i="39"/>
  <c r="BK72" i="42" s="1"/>
  <c r="BP271" i="10"/>
  <c r="BN231" i="39"/>
  <c r="BN231" i="35"/>
  <c r="BN109" i="39"/>
  <c r="BN109" i="35"/>
  <c r="BM428" i="39"/>
  <c r="BM433" i="39" s="1"/>
  <c r="BM232" i="39"/>
  <c r="BM239" i="39" s="1"/>
  <c r="BK14" i="42" s="1"/>
  <c r="BM249" i="39"/>
  <c r="BN127" i="39"/>
  <c r="BN127" i="35"/>
  <c r="BM250" i="35"/>
  <c r="BK71" i="38" s="1"/>
  <c r="BM201" i="39"/>
  <c r="BN229" i="39"/>
  <c r="BN229" i="35"/>
  <c r="BN112" i="39"/>
  <c r="BN112" i="35"/>
  <c r="BN130" i="39"/>
  <c r="BN130" i="35"/>
  <c r="BN228" i="39"/>
  <c r="BN228" i="35"/>
  <c r="BN119" i="39"/>
  <c r="BN119" i="35"/>
  <c r="BM252" i="35"/>
  <c r="BK73" i="38" s="1"/>
  <c r="BK341" i="39"/>
  <c r="BK431" i="39"/>
  <c r="BK429" i="39"/>
  <c r="BK427" i="39" s="1"/>
  <c r="BN126" i="39"/>
  <c r="BN126" i="35"/>
  <c r="BM201" i="35"/>
  <c r="BN118" i="39"/>
  <c r="BN118" i="35"/>
  <c r="BM250" i="39"/>
  <c r="BK71" i="42" s="1"/>
  <c r="BN225" i="39"/>
  <c r="BN225" i="35"/>
  <c r="BN107" i="35"/>
  <c r="BN107" i="39"/>
  <c r="BN123" i="35"/>
  <c r="BN123" i="39"/>
  <c r="BN131" i="35"/>
  <c r="BN131" i="39"/>
  <c r="BM252" i="39"/>
  <c r="BK73" i="42" s="1"/>
  <c r="BJ70" i="38"/>
  <c r="BJ74" i="38" s="1"/>
  <c r="BL339" i="35"/>
  <c r="BL254" i="35"/>
  <c r="BL340" i="35"/>
  <c r="BN132" i="39"/>
  <c r="BN132" i="35"/>
  <c r="BL340" i="39"/>
  <c r="BL339" i="39"/>
  <c r="BL254" i="39"/>
  <c r="BJ70" i="42"/>
  <c r="BJ74" i="42" s="1"/>
  <c r="BN226" i="39"/>
  <c r="BN226" i="35"/>
  <c r="BL286" i="10"/>
  <c r="BL477" i="10" s="1"/>
  <c r="BI42" i="9"/>
  <c r="BN120" i="39"/>
  <c r="BN120" i="35"/>
  <c r="BN124" i="39"/>
  <c r="BN124" i="35"/>
  <c r="BN105" i="39"/>
  <c r="BN105" i="35"/>
  <c r="BM428" i="35"/>
  <c r="BM433" i="35" s="1"/>
  <c r="BM249" i="35"/>
  <c r="BM232" i="35"/>
  <c r="BM239" i="35" s="1"/>
  <c r="BK14" i="38" s="1"/>
  <c r="BK341" i="35"/>
  <c r="BK429" i="35"/>
  <c r="BK427" i="35" s="1"/>
  <c r="BK431" i="35"/>
  <c r="BG19" i="42"/>
  <c r="BG12" i="42" s="1"/>
  <c r="BG19" i="38"/>
  <c r="BI354" i="35" s="1"/>
  <c r="BI333" i="35" s="1"/>
  <c r="BJ246" i="35"/>
  <c r="BJ448" i="35" s="1"/>
  <c r="BL103" i="39"/>
  <c r="BL165" i="39" s="1"/>
  <c r="BL195" i="39" s="1"/>
  <c r="BK244" i="39"/>
  <c r="BI18" i="42" s="1"/>
  <c r="BL240" i="39"/>
  <c r="BJ15" i="42" s="1"/>
  <c r="BJ16" i="42" s="1"/>
  <c r="BK242" i="39"/>
  <c r="BI445" i="39"/>
  <c r="BI447" i="39"/>
  <c r="BI448" i="39"/>
  <c r="BI444" i="39"/>
  <c r="BJ246" i="39"/>
  <c r="BJ435" i="39"/>
  <c r="BJ436" i="39" s="1"/>
  <c r="BJ437" i="39"/>
  <c r="BJ438" i="39" s="1"/>
  <c r="BH25" i="42"/>
  <c r="BL103" i="35"/>
  <c r="BL148" i="35" s="1"/>
  <c r="BL178" i="35" s="1"/>
  <c r="BK244" i="35"/>
  <c r="BI18" i="38" s="1"/>
  <c r="BL240" i="35"/>
  <c r="BJ15" i="38" s="1"/>
  <c r="BJ16" i="38" s="1"/>
  <c r="BK242" i="35"/>
  <c r="BF12" i="38"/>
  <c r="BH354" i="35"/>
  <c r="BH333" i="35" s="1"/>
  <c r="BH354" i="39"/>
  <c r="BH333" i="39" s="1"/>
  <c r="BJ437" i="35"/>
  <c r="BJ438" i="35" s="1"/>
  <c r="BH25" i="38"/>
  <c r="BJ435" i="35"/>
  <c r="BJ436" i="35" s="1"/>
  <c r="BJ90" i="38"/>
  <c r="BI447" i="35"/>
  <c r="BI448" i="35"/>
  <c r="BI445" i="35"/>
  <c r="BI444" i="35"/>
  <c r="BL30" i="43"/>
  <c r="BL55" i="43" s="1"/>
  <c r="BL28" i="43"/>
  <c r="BL53" i="43" s="1"/>
  <c r="BL29" i="43"/>
  <c r="BL54" i="43" s="1"/>
  <c r="BM14" i="43"/>
  <c r="BM15" i="43" s="1"/>
  <c r="BJ90" i="42"/>
  <c r="BL28" i="44"/>
  <c r="BL53" i="44" s="1"/>
  <c r="BL29" i="44"/>
  <c r="BL54" i="44" s="1"/>
  <c r="BL32" i="44"/>
  <c r="BL57" i="44" s="1"/>
  <c r="BL35" i="44"/>
  <c r="BL60" i="44" s="1"/>
  <c r="BL33" i="44"/>
  <c r="BL58" i="44" s="1"/>
  <c r="BL30" i="44"/>
  <c r="BL55" i="44" s="1"/>
  <c r="BL31" i="44"/>
  <c r="BL56" i="44" s="1"/>
  <c r="BM14" i="44"/>
  <c r="BM15" i="44" s="1"/>
  <c r="AQ374" i="35"/>
  <c r="AR96" i="38" s="1"/>
  <c r="AQ375" i="35"/>
  <c r="BJ331" i="35"/>
  <c r="BJ319" i="35"/>
  <c r="BJ318" i="35"/>
  <c r="BJ320" i="35"/>
  <c r="BK21" i="43"/>
  <c r="BK22" i="43"/>
  <c r="BK19" i="43"/>
  <c r="BK25" i="43"/>
  <c r="BK20" i="43"/>
  <c r="BK18" i="43"/>
  <c r="BK24" i="43"/>
  <c r="BK23" i="43"/>
  <c r="BJ9" i="38"/>
  <c r="BJ9" i="42"/>
  <c r="BJ281" i="35"/>
  <c r="BH37" i="38" s="1"/>
  <c r="BJ269" i="35"/>
  <c r="BH24" i="38" s="1"/>
  <c r="BJ270" i="35"/>
  <c r="BH26" i="38" s="1"/>
  <c r="BJ280" i="35"/>
  <c r="BH33" i="38" s="1"/>
  <c r="BK200" i="35"/>
  <c r="BK266" i="39"/>
  <c r="BK266" i="35"/>
  <c r="BK314" i="39"/>
  <c r="BK314" i="35"/>
  <c r="BJ281" i="39"/>
  <c r="BH37" i="42" s="1"/>
  <c r="BJ269" i="39"/>
  <c r="BH24" i="42" s="1"/>
  <c r="BJ270" i="39"/>
  <c r="BH26" i="42" s="1"/>
  <c r="BJ280" i="39"/>
  <c r="BH33" i="42" s="1"/>
  <c r="BJ318" i="39"/>
  <c r="BJ319" i="39"/>
  <c r="BJ331" i="39"/>
  <c r="BJ320" i="39"/>
  <c r="BK23" i="44"/>
  <c r="BK22" i="44"/>
  <c r="BK24" i="44"/>
  <c r="BK21" i="44"/>
  <c r="BK18" i="44"/>
  <c r="BK20" i="44"/>
  <c r="BK19" i="44"/>
  <c r="BK25" i="44"/>
  <c r="BP137" i="10"/>
  <c r="BP266" i="10"/>
  <c r="BO292" i="10"/>
  <c r="BP143" i="10"/>
  <c r="BP142" i="10"/>
  <c r="BP136" i="10"/>
  <c r="BP154" i="10"/>
  <c r="BP157" i="10"/>
  <c r="BP146" i="10"/>
  <c r="BP158" i="10"/>
  <c r="BP144" i="10"/>
  <c r="BP268" i="10"/>
  <c r="BO293" i="10"/>
  <c r="BP140" i="10"/>
  <c r="BP161" i="10"/>
  <c r="BP135" i="10"/>
  <c r="BO231" i="10"/>
  <c r="BP151" i="10"/>
  <c r="BP162" i="10"/>
  <c r="BP160" i="10"/>
  <c r="BP149" i="10"/>
  <c r="BQ276" i="10"/>
  <c r="BP141" i="10"/>
  <c r="BP150" i="10"/>
  <c r="BP148" i="10"/>
  <c r="BP153" i="10"/>
  <c r="BP139" i="10"/>
  <c r="BP156" i="10"/>
  <c r="BJ108" i="9"/>
  <c r="BL15" i="6"/>
  <c r="BL18" i="6" s="1"/>
  <c r="BK20" i="6"/>
  <c r="BK25" i="6"/>
  <c r="BK18" i="6"/>
  <c r="BK19" i="6"/>
  <c r="BK24" i="6"/>
  <c r="BK21" i="6"/>
  <c r="BK22" i="6"/>
  <c r="BK20" i="1"/>
  <c r="BN103" i="39" s="1"/>
  <c r="BM133" i="10"/>
  <c r="BM166" i="10" s="1"/>
  <c r="Q487" i="10"/>
  <c r="Q484" i="10"/>
  <c r="Y487" i="10"/>
  <c r="Y484" i="10"/>
  <c r="AS484" i="10"/>
  <c r="AS487" i="10"/>
  <c r="AM484" i="10"/>
  <c r="AM487" i="10"/>
  <c r="AK484" i="10"/>
  <c r="AK487" i="10"/>
  <c r="AL484" i="10"/>
  <c r="AL487" i="10"/>
  <c r="BB487" i="10"/>
  <c r="BB484" i="10"/>
  <c r="X484" i="10"/>
  <c r="X487" i="10"/>
  <c r="AA484" i="10"/>
  <c r="AA487" i="10"/>
  <c r="AV487" i="10"/>
  <c r="AV484" i="10"/>
  <c r="AJ484" i="10"/>
  <c r="AJ487" i="10"/>
  <c r="AY487" i="10"/>
  <c r="AY484" i="10"/>
  <c r="AC487" i="10"/>
  <c r="AC484" i="10"/>
  <c r="BA484" i="10"/>
  <c r="BA487" i="10"/>
  <c r="P484" i="10"/>
  <c r="P487" i="10"/>
  <c r="O484" i="10"/>
  <c r="O487" i="10"/>
  <c r="R487" i="10"/>
  <c r="R484" i="10"/>
  <c r="Z487" i="10"/>
  <c r="Z484" i="10"/>
  <c r="AQ487" i="10"/>
  <c r="AQ484" i="10"/>
  <c r="BD487" i="10"/>
  <c r="BD484" i="10"/>
  <c r="AB487" i="10"/>
  <c r="AB484" i="10"/>
  <c r="S487" i="10"/>
  <c r="S484" i="10"/>
  <c r="AF484" i="10"/>
  <c r="AF487" i="10"/>
  <c r="AN484" i="10"/>
  <c r="AN487" i="10"/>
  <c r="AP487" i="10"/>
  <c r="AP484" i="10"/>
  <c r="T484" i="10"/>
  <c r="T487" i="10"/>
  <c r="AU487" i="10"/>
  <c r="AU484" i="10"/>
  <c r="BI487" i="10"/>
  <c r="BI484" i="10"/>
  <c r="AZ484" i="10"/>
  <c r="AZ487" i="10"/>
  <c r="AT487" i="10"/>
  <c r="AT484" i="10"/>
  <c r="V487" i="10"/>
  <c r="V484" i="10"/>
  <c r="AO487" i="10"/>
  <c r="AO484" i="10"/>
  <c r="BJ484" i="10"/>
  <c r="BJ483" i="10"/>
  <c r="BJ486" i="10"/>
  <c r="BJ487" i="10"/>
  <c r="BH484" i="10"/>
  <c r="BH487" i="10"/>
  <c r="AW487" i="10"/>
  <c r="AW484" i="10"/>
  <c r="W484" i="10"/>
  <c r="W487" i="10"/>
  <c r="AH487" i="10"/>
  <c r="AH484" i="10"/>
  <c r="AE484" i="10"/>
  <c r="AE487" i="10"/>
  <c r="AD487" i="10"/>
  <c r="AD484" i="10"/>
  <c r="U484" i="10"/>
  <c r="U487" i="10"/>
  <c r="AI487" i="10"/>
  <c r="AI484" i="10"/>
  <c r="BE487" i="10"/>
  <c r="BE484" i="10"/>
  <c r="AX487" i="10"/>
  <c r="AX484" i="10"/>
  <c r="AG484" i="10"/>
  <c r="AG487" i="10"/>
  <c r="AR484" i="10"/>
  <c r="AR487" i="10"/>
  <c r="BG487" i="10"/>
  <c r="BG484" i="10"/>
  <c r="BC484" i="10"/>
  <c r="BC487" i="10"/>
  <c r="BF487" i="10"/>
  <c r="BF484" i="10"/>
  <c r="BP269" i="10"/>
  <c r="BO294" i="10"/>
  <c r="BP265" i="10"/>
  <c r="BO272" i="10"/>
  <c r="BO470" i="10" s="1"/>
  <c r="BO481" i="10" s="1"/>
  <c r="BO291" i="10"/>
  <c r="BM383" i="10"/>
  <c r="BN382" i="10"/>
  <c r="BN381" i="10"/>
  <c r="BN296" i="10"/>
  <c r="BN472" i="10" s="1"/>
  <c r="BK88" i="9"/>
  <c r="BK92" i="9" s="1"/>
  <c r="BL45" i="10"/>
  <c r="BK96" i="10"/>
  <c r="BK312" i="10"/>
  <c r="BH19" i="9" s="1"/>
  <c r="BK311" i="10"/>
  <c r="BH17" i="9" s="1"/>
  <c r="BK323" i="10"/>
  <c r="BH30" i="9" s="1"/>
  <c r="BK322" i="10"/>
  <c r="BH26" i="9" s="1"/>
  <c r="V311" i="10"/>
  <c r="S17" i="9" s="1"/>
  <c r="V312" i="10"/>
  <c r="S19" i="9" s="1"/>
  <c r="V323" i="10"/>
  <c r="S30" i="9" s="1"/>
  <c r="V322" i="10"/>
  <c r="S26" i="9" s="1"/>
  <c r="AF312" i="10"/>
  <c r="AC19" i="9" s="1"/>
  <c r="AF311" i="10"/>
  <c r="AC17" i="9" s="1"/>
  <c r="AF322" i="10"/>
  <c r="AC26" i="9" s="1"/>
  <c r="AF323" i="10"/>
  <c r="AC30" i="9" s="1"/>
  <c r="X312" i="10"/>
  <c r="U19" i="9" s="1"/>
  <c r="X311" i="10"/>
  <c r="U17" i="9" s="1"/>
  <c r="X322" i="10"/>
  <c r="U26" i="9" s="1"/>
  <c r="X323" i="10"/>
  <c r="U30" i="9" s="1"/>
  <c r="BF167" i="10"/>
  <c r="BF166" i="10"/>
  <c r="BF188" i="10"/>
  <c r="BF218" i="10" s="1"/>
  <c r="BF175" i="10"/>
  <c r="BF205" i="10" s="1"/>
  <c r="BF177" i="10"/>
  <c r="BF207" i="10" s="1"/>
  <c r="BF174" i="10"/>
  <c r="BF204" i="10" s="1"/>
  <c r="BF197" i="10"/>
  <c r="BF227" i="10" s="1"/>
  <c r="BF171" i="10"/>
  <c r="BF201" i="10" s="1"/>
  <c r="BF196" i="10"/>
  <c r="BF226" i="10" s="1"/>
  <c r="BF176" i="10"/>
  <c r="BF206" i="10" s="1"/>
  <c r="BF172" i="10"/>
  <c r="BF202" i="10" s="1"/>
  <c r="BF179" i="10"/>
  <c r="BF209" i="10" s="1"/>
  <c r="BF184" i="10"/>
  <c r="BF214" i="10" s="1"/>
  <c r="BF185" i="10"/>
  <c r="BF215" i="10" s="1"/>
  <c r="BF181" i="10"/>
  <c r="BF211" i="10" s="1"/>
  <c r="BF195" i="10"/>
  <c r="BF225" i="10" s="1"/>
  <c r="BF178" i="10"/>
  <c r="BF208" i="10" s="1"/>
  <c r="BF170" i="10"/>
  <c r="BF200" i="10" s="1"/>
  <c r="BF191" i="10"/>
  <c r="BF221" i="10" s="1"/>
  <c r="BF186" i="10"/>
  <c r="BF216" i="10" s="1"/>
  <c r="BF192" i="10"/>
  <c r="BF222" i="10" s="1"/>
  <c r="BF183" i="10"/>
  <c r="BF213" i="10" s="1"/>
  <c r="BF182" i="10"/>
  <c r="BF212" i="10" s="1"/>
  <c r="BF190" i="10"/>
  <c r="BF220" i="10" s="1"/>
  <c r="BF189" i="10"/>
  <c r="BF219" i="10" s="1"/>
  <c r="BF193" i="10"/>
  <c r="BF223" i="10" s="1"/>
  <c r="BC311" i="10"/>
  <c r="AZ17" i="9" s="1"/>
  <c r="BC312" i="10"/>
  <c r="AZ19" i="9" s="1"/>
  <c r="BC323" i="10"/>
  <c r="AZ30" i="9" s="1"/>
  <c r="BC322" i="10"/>
  <c r="AZ26" i="9" s="1"/>
  <c r="BL167" i="10"/>
  <c r="BL166" i="10"/>
  <c r="BL188" i="10"/>
  <c r="BL218" i="10" s="1"/>
  <c r="BL175" i="10"/>
  <c r="BL205" i="10" s="1"/>
  <c r="BL197" i="10"/>
  <c r="BL227" i="10" s="1"/>
  <c r="BL184" i="10"/>
  <c r="BL214" i="10" s="1"/>
  <c r="BL179" i="10"/>
  <c r="BL209" i="10" s="1"/>
  <c r="BL196" i="10"/>
  <c r="BL226" i="10" s="1"/>
  <c r="BL174" i="10"/>
  <c r="BL204" i="10" s="1"/>
  <c r="BL185" i="10"/>
  <c r="BL215" i="10" s="1"/>
  <c r="BL172" i="10"/>
  <c r="BL202" i="10" s="1"/>
  <c r="BL176" i="10"/>
  <c r="BL206" i="10" s="1"/>
  <c r="BL171" i="10"/>
  <c r="BL201" i="10" s="1"/>
  <c r="BL195" i="10"/>
  <c r="BL225" i="10" s="1"/>
  <c r="BL178" i="10"/>
  <c r="BL208" i="10" s="1"/>
  <c r="BL170" i="10"/>
  <c r="BL200" i="10" s="1"/>
  <c r="BL177" i="10"/>
  <c r="BL207" i="10" s="1"/>
  <c r="BL181" i="10"/>
  <c r="BL211" i="10" s="1"/>
  <c r="BL191" i="10"/>
  <c r="BL221" i="10" s="1"/>
  <c r="BL182" i="10"/>
  <c r="BL212" i="10" s="1"/>
  <c r="BL192" i="10"/>
  <c r="BL222" i="10" s="1"/>
  <c r="BL183" i="10"/>
  <c r="BL213" i="10" s="1"/>
  <c r="BL186" i="10"/>
  <c r="BL216" i="10" s="1"/>
  <c r="BL190" i="10"/>
  <c r="BL220" i="10" s="1"/>
  <c r="BL193" i="10"/>
  <c r="BL223" i="10" s="1"/>
  <c r="BL189" i="10"/>
  <c r="BL219" i="10" s="1"/>
  <c r="AJ311" i="10"/>
  <c r="AG17" i="9" s="1"/>
  <c r="AJ312" i="10"/>
  <c r="AG19" i="9" s="1"/>
  <c r="AJ322" i="10"/>
  <c r="AG26" i="9" s="1"/>
  <c r="AJ323" i="10"/>
  <c r="AG30" i="9" s="1"/>
  <c r="AH311" i="10"/>
  <c r="AE17" i="9" s="1"/>
  <c r="AH312" i="10"/>
  <c r="AE19" i="9" s="1"/>
  <c r="AH323" i="10"/>
  <c r="AE30" i="9" s="1"/>
  <c r="AH322" i="10"/>
  <c r="AE26" i="9" s="1"/>
  <c r="Q167" i="10"/>
  <c r="Q166" i="10"/>
  <c r="Q184" i="10"/>
  <c r="Q214" i="10" s="1"/>
  <c r="Q188" i="10"/>
  <c r="Q218" i="10" s="1"/>
  <c r="Q175" i="10"/>
  <c r="Q205" i="10" s="1"/>
  <c r="Q181" i="10"/>
  <c r="Q211" i="10" s="1"/>
  <c r="Q176" i="10"/>
  <c r="Q206" i="10" s="1"/>
  <c r="Q170" i="10"/>
  <c r="Q200" i="10" s="1"/>
  <c r="Q196" i="10"/>
  <c r="Q226" i="10" s="1"/>
  <c r="Q172" i="10"/>
  <c r="Q202" i="10" s="1"/>
  <c r="Q185" i="10"/>
  <c r="Q215" i="10" s="1"/>
  <c r="Q179" i="10"/>
  <c r="Q209" i="10" s="1"/>
  <c r="Q195" i="10"/>
  <c r="Q225" i="10" s="1"/>
  <c r="Q197" i="10"/>
  <c r="Q227" i="10" s="1"/>
  <c r="Q174" i="10"/>
  <c r="Q204" i="10" s="1"/>
  <c r="Q177" i="10"/>
  <c r="Q207" i="10" s="1"/>
  <c r="Q171" i="10"/>
  <c r="Q201" i="10" s="1"/>
  <c r="Q178" i="10"/>
  <c r="Q208" i="10" s="1"/>
  <c r="Q191" i="10"/>
  <c r="Q221" i="10" s="1"/>
  <c r="Q182" i="10"/>
  <c r="Q212" i="10" s="1"/>
  <c r="Q192" i="10"/>
  <c r="Q222" i="10" s="1"/>
  <c r="Q183" i="10"/>
  <c r="Q213" i="10" s="1"/>
  <c r="Q186" i="10"/>
  <c r="Q216" i="10" s="1"/>
  <c r="Q190" i="10"/>
  <c r="Q220" i="10" s="1"/>
  <c r="Q193" i="10"/>
  <c r="Q223" i="10" s="1"/>
  <c r="Q189" i="10"/>
  <c r="Q219" i="10" s="1"/>
  <c r="BH167" i="10"/>
  <c r="BH166" i="10"/>
  <c r="BH174" i="10"/>
  <c r="BH204" i="10" s="1"/>
  <c r="BH171" i="10"/>
  <c r="BH201" i="10" s="1"/>
  <c r="BH177" i="10"/>
  <c r="BH207" i="10" s="1"/>
  <c r="BH170" i="10"/>
  <c r="BH200" i="10" s="1"/>
  <c r="BH172" i="10"/>
  <c r="BH202" i="10" s="1"/>
  <c r="BH179" i="10"/>
  <c r="BH209" i="10" s="1"/>
  <c r="BH184" i="10"/>
  <c r="BH214" i="10" s="1"/>
  <c r="BH181" i="10"/>
  <c r="BH211" i="10" s="1"/>
  <c r="BH197" i="10"/>
  <c r="BH227" i="10" s="1"/>
  <c r="BH196" i="10"/>
  <c r="BH226" i="10" s="1"/>
  <c r="BH188" i="10"/>
  <c r="BH218" i="10" s="1"/>
  <c r="BH176" i="10"/>
  <c r="BH206" i="10" s="1"/>
  <c r="BH178" i="10"/>
  <c r="BH208" i="10" s="1"/>
  <c r="BH185" i="10"/>
  <c r="BH215" i="10" s="1"/>
  <c r="BH175" i="10"/>
  <c r="BH205" i="10" s="1"/>
  <c r="BH195" i="10"/>
  <c r="BH225" i="10" s="1"/>
  <c r="BH192" i="10"/>
  <c r="BH222" i="10" s="1"/>
  <c r="BH186" i="10"/>
  <c r="BH216" i="10" s="1"/>
  <c r="BH182" i="10"/>
  <c r="BH212" i="10" s="1"/>
  <c r="BH191" i="10"/>
  <c r="BH221" i="10" s="1"/>
  <c r="BH183" i="10"/>
  <c r="BH213" i="10" s="1"/>
  <c r="BH189" i="10"/>
  <c r="BH219" i="10" s="1"/>
  <c r="BH193" i="10"/>
  <c r="BH223" i="10" s="1"/>
  <c r="BH190" i="10"/>
  <c r="BH220" i="10" s="1"/>
  <c r="M312" i="10"/>
  <c r="J19" i="9" s="1"/>
  <c r="M311" i="10"/>
  <c r="J17" i="9" s="1"/>
  <c r="M322" i="10"/>
  <c r="J26" i="9" s="1"/>
  <c r="M323" i="10"/>
  <c r="J30" i="9" s="1"/>
  <c r="AR312" i="10"/>
  <c r="AO19" i="9" s="1"/>
  <c r="AR322" i="10"/>
  <c r="AO26" i="9" s="1"/>
  <c r="AR323" i="10"/>
  <c r="AO30" i="9" s="1"/>
  <c r="AR311" i="10"/>
  <c r="AO17" i="9" s="1"/>
  <c r="Y166" i="10"/>
  <c r="Y167" i="10"/>
  <c r="Y188" i="10"/>
  <c r="Y218" i="10" s="1"/>
  <c r="Y174" i="10"/>
  <c r="Y204" i="10" s="1"/>
  <c r="Y170" i="10"/>
  <c r="Y200" i="10" s="1"/>
  <c r="Y171" i="10"/>
  <c r="Y201" i="10" s="1"/>
  <c r="Y195" i="10"/>
  <c r="Y225" i="10" s="1"/>
  <c r="Y184" i="10"/>
  <c r="Y214" i="10" s="1"/>
  <c r="Y197" i="10"/>
  <c r="Y227" i="10" s="1"/>
  <c r="Y177" i="10"/>
  <c r="Y207" i="10" s="1"/>
  <c r="Y196" i="10"/>
  <c r="Y226" i="10" s="1"/>
  <c r="Y175" i="10"/>
  <c r="Y205" i="10" s="1"/>
  <c r="Y185" i="10"/>
  <c r="Y215" i="10" s="1"/>
  <c r="Y179" i="10"/>
  <c r="Y209" i="10" s="1"/>
  <c r="Y172" i="10"/>
  <c r="Y202" i="10" s="1"/>
  <c r="Y181" i="10"/>
  <c r="Y211" i="10" s="1"/>
  <c r="Y176" i="10"/>
  <c r="Y206" i="10" s="1"/>
  <c r="Y178" i="10"/>
  <c r="Y208" i="10" s="1"/>
  <c r="Y183" i="10"/>
  <c r="Y213" i="10" s="1"/>
  <c r="Y191" i="10"/>
  <c r="Y221" i="10" s="1"/>
  <c r="Y192" i="10"/>
  <c r="Y222" i="10" s="1"/>
  <c r="Y182" i="10"/>
  <c r="Y212" i="10" s="1"/>
  <c r="Y186" i="10"/>
  <c r="Y216" i="10" s="1"/>
  <c r="Y193" i="10"/>
  <c r="Y223" i="10" s="1"/>
  <c r="Y190" i="10"/>
  <c r="Y220" i="10" s="1"/>
  <c r="Y189" i="10"/>
  <c r="Y219" i="10" s="1"/>
  <c r="R167" i="10"/>
  <c r="R166" i="10"/>
  <c r="R185" i="10"/>
  <c r="R215" i="10" s="1"/>
  <c r="R170" i="10"/>
  <c r="R200" i="10" s="1"/>
  <c r="R177" i="10"/>
  <c r="R207" i="10" s="1"/>
  <c r="R181" i="10"/>
  <c r="R211" i="10" s="1"/>
  <c r="R178" i="10"/>
  <c r="R208" i="10" s="1"/>
  <c r="R172" i="10"/>
  <c r="R202" i="10" s="1"/>
  <c r="R197" i="10"/>
  <c r="R227" i="10" s="1"/>
  <c r="R179" i="10"/>
  <c r="R209" i="10" s="1"/>
  <c r="R195" i="10"/>
  <c r="R225" i="10" s="1"/>
  <c r="R184" i="10"/>
  <c r="R214" i="10" s="1"/>
  <c r="R196" i="10"/>
  <c r="R226" i="10" s="1"/>
  <c r="R188" i="10"/>
  <c r="R218" i="10" s="1"/>
  <c r="R174" i="10"/>
  <c r="R204" i="10" s="1"/>
  <c r="R171" i="10"/>
  <c r="R201" i="10" s="1"/>
  <c r="R176" i="10"/>
  <c r="R206" i="10" s="1"/>
  <c r="R175" i="10"/>
  <c r="R205" i="10" s="1"/>
  <c r="R192" i="10"/>
  <c r="R222" i="10" s="1"/>
  <c r="R183" i="10"/>
  <c r="R213" i="10" s="1"/>
  <c r="R191" i="10"/>
  <c r="R221" i="10" s="1"/>
  <c r="R186" i="10"/>
  <c r="R216" i="10" s="1"/>
  <c r="R182" i="10"/>
  <c r="R212" i="10" s="1"/>
  <c r="R193" i="10"/>
  <c r="R223" i="10" s="1"/>
  <c r="R190" i="10"/>
  <c r="R220" i="10" s="1"/>
  <c r="R189" i="10"/>
  <c r="R219" i="10" s="1"/>
  <c r="AW166" i="10"/>
  <c r="AW167" i="10"/>
  <c r="AW185" i="10"/>
  <c r="AW215" i="10" s="1"/>
  <c r="AW184" i="10"/>
  <c r="AW214" i="10" s="1"/>
  <c r="AW179" i="10"/>
  <c r="AW209" i="10" s="1"/>
  <c r="AW196" i="10"/>
  <c r="AW226" i="10" s="1"/>
  <c r="AW172" i="10"/>
  <c r="AW202" i="10" s="1"/>
  <c r="AW171" i="10"/>
  <c r="AW201" i="10" s="1"/>
  <c r="AW176" i="10"/>
  <c r="AW206" i="10" s="1"/>
  <c r="AW174" i="10"/>
  <c r="AW204" i="10" s="1"/>
  <c r="AW195" i="10"/>
  <c r="AW225" i="10" s="1"/>
  <c r="AW197" i="10"/>
  <c r="AW227" i="10" s="1"/>
  <c r="AW181" i="10"/>
  <c r="AW211" i="10" s="1"/>
  <c r="AW188" i="10"/>
  <c r="AW218" i="10" s="1"/>
  <c r="AW178" i="10"/>
  <c r="AW208" i="10" s="1"/>
  <c r="AW177" i="10"/>
  <c r="AW207" i="10" s="1"/>
  <c r="AW175" i="10"/>
  <c r="AW205" i="10" s="1"/>
  <c r="AW170" i="10"/>
  <c r="AW200" i="10" s="1"/>
  <c r="AW191" i="10"/>
  <c r="AW221" i="10" s="1"/>
  <c r="AW182" i="10"/>
  <c r="AW212" i="10" s="1"/>
  <c r="AW192" i="10"/>
  <c r="AW222" i="10" s="1"/>
  <c r="AW183" i="10"/>
  <c r="AW213" i="10" s="1"/>
  <c r="AW186" i="10"/>
  <c r="AW216" i="10" s="1"/>
  <c r="AW189" i="10"/>
  <c r="AW219" i="10" s="1"/>
  <c r="AW190" i="10"/>
  <c r="AW220" i="10" s="1"/>
  <c r="AW193" i="10"/>
  <c r="AW223" i="10" s="1"/>
  <c r="Z167" i="10"/>
  <c r="Z166" i="10"/>
  <c r="Z188" i="10"/>
  <c r="Z218" i="10" s="1"/>
  <c r="Z177" i="10"/>
  <c r="Z207" i="10" s="1"/>
  <c r="Z176" i="10"/>
  <c r="Z206" i="10" s="1"/>
  <c r="Z196" i="10"/>
  <c r="Z226" i="10" s="1"/>
  <c r="Z184" i="10"/>
  <c r="Z214" i="10" s="1"/>
  <c r="Z185" i="10"/>
  <c r="Z215" i="10" s="1"/>
  <c r="Z171" i="10"/>
  <c r="Z201" i="10" s="1"/>
  <c r="Z181" i="10"/>
  <c r="Z211" i="10" s="1"/>
  <c r="Z175" i="10"/>
  <c r="Z205" i="10" s="1"/>
  <c r="Z197" i="10"/>
  <c r="Z227" i="10" s="1"/>
  <c r="Z195" i="10"/>
  <c r="Z225" i="10" s="1"/>
  <c r="Z178" i="10"/>
  <c r="Z208" i="10" s="1"/>
  <c r="Z170" i="10"/>
  <c r="Z200" i="10" s="1"/>
  <c r="Z179" i="10"/>
  <c r="Z209" i="10" s="1"/>
  <c r="Z174" i="10"/>
  <c r="Z204" i="10" s="1"/>
  <c r="Z172" i="10"/>
  <c r="Z202" i="10" s="1"/>
  <c r="Z186" i="10"/>
  <c r="Z216" i="10" s="1"/>
  <c r="Z191" i="10"/>
  <c r="Z221" i="10" s="1"/>
  <c r="Z183" i="10"/>
  <c r="Z213" i="10" s="1"/>
  <c r="Z182" i="10"/>
  <c r="Z212" i="10" s="1"/>
  <c r="Z192" i="10"/>
  <c r="Z222" i="10" s="1"/>
  <c r="Z189" i="10"/>
  <c r="Z219" i="10" s="1"/>
  <c r="Z193" i="10"/>
  <c r="Z223" i="10" s="1"/>
  <c r="Z190" i="10"/>
  <c r="Z220" i="10" s="1"/>
  <c r="BJ11" i="9"/>
  <c r="AQ167" i="10"/>
  <c r="AQ166" i="10"/>
  <c r="AQ195" i="10"/>
  <c r="AQ225" i="10" s="1"/>
  <c r="AQ176" i="10"/>
  <c r="AQ206" i="10" s="1"/>
  <c r="AQ178" i="10"/>
  <c r="AQ208" i="10" s="1"/>
  <c r="AQ172" i="10"/>
  <c r="AQ202" i="10" s="1"/>
  <c r="AQ179" i="10"/>
  <c r="AQ209" i="10" s="1"/>
  <c r="AQ171" i="10"/>
  <c r="AQ201" i="10" s="1"/>
  <c r="AQ184" i="10"/>
  <c r="AQ214" i="10" s="1"/>
  <c r="AQ175" i="10"/>
  <c r="AQ205" i="10" s="1"/>
  <c r="AQ174" i="10"/>
  <c r="AQ204" i="10" s="1"/>
  <c r="AQ185" i="10"/>
  <c r="AQ215" i="10" s="1"/>
  <c r="AQ170" i="10"/>
  <c r="AQ200" i="10" s="1"/>
  <c r="AQ181" i="10"/>
  <c r="AQ211" i="10" s="1"/>
  <c r="AQ177" i="10"/>
  <c r="AQ207" i="10" s="1"/>
  <c r="AQ196" i="10"/>
  <c r="AQ226" i="10" s="1"/>
  <c r="AQ188" i="10"/>
  <c r="AQ218" i="10" s="1"/>
  <c r="AQ197" i="10"/>
  <c r="AQ227" i="10" s="1"/>
  <c r="AQ182" i="10"/>
  <c r="AQ212" i="10" s="1"/>
  <c r="AQ192" i="10"/>
  <c r="AQ222" i="10" s="1"/>
  <c r="AQ183" i="10"/>
  <c r="AQ213" i="10" s="1"/>
  <c r="AQ191" i="10"/>
  <c r="AQ221" i="10" s="1"/>
  <c r="AQ186" i="10"/>
  <c r="AQ216" i="10" s="1"/>
  <c r="AQ193" i="10"/>
  <c r="AQ223" i="10" s="1"/>
  <c r="AQ189" i="10"/>
  <c r="AQ219" i="10" s="1"/>
  <c r="AQ190" i="10"/>
  <c r="AQ220" i="10" s="1"/>
  <c r="AL311" i="10"/>
  <c r="AI17" i="9" s="1"/>
  <c r="AL312" i="10"/>
  <c r="AI19" i="9" s="1"/>
  <c r="AL323" i="10"/>
  <c r="AI30" i="9" s="1"/>
  <c r="AL322" i="10"/>
  <c r="AI26" i="9" s="1"/>
  <c r="AS166" i="10"/>
  <c r="AS167" i="10"/>
  <c r="AS184" i="10"/>
  <c r="AS214" i="10" s="1"/>
  <c r="AS178" i="10"/>
  <c r="AS208" i="10" s="1"/>
  <c r="AS196" i="10"/>
  <c r="AS226" i="10" s="1"/>
  <c r="AS172" i="10"/>
  <c r="AS202" i="10" s="1"/>
  <c r="AS171" i="10"/>
  <c r="AS201" i="10" s="1"/>
  <c r="AS174" i="10"/>
  <c r="AS204" i="10" s="1"/>
  <c r="AS175" i="10"/>
  <c r="AS205" i="10" s="1"/>
  <c r="AS181" i="10"/>
  <c r="AS211" i="10" s="1"/>
  <c r="AS179" i="10"/>
  <c r="AS209" i="10" s="1"/>
  <c r="AS176" i="10"/>
  <c r="AS206" i="10" s="1"/>
  <c r="AS185" i="10"/>
  <c r="AS215" i="10" s="1"/>
  <c r="AS188" i="10"/>
  <c r="AS218" i="10" s="1"/>
  <c r="AS195" i="10"/>
  <c r="AS225" i="10" s="1"/>
  <c r="AS170" i="10"/>
  <c r="AS200" i="10" s="1"/>
  <c r="AS197" i="10"/>
  <c r="AS227" i="10" s="1"/>
  <c r="AS177" i="10"/>
  <c r="AS207" i="10" s="1"/>
  <c r="AS191" i="10"/>
  <c r="AS221" i="10" s="1"/>
  <c r="AS182" i="10"/>
  <c r="AS212" i="10" s="1"/>
  <c r="AS186" i="10"/>
  <c r="AS216" i="10" s="1"/>
  <c r="AS192" i="10"/>
  <c r="AS222" i="10" s="1"/>
  <c r="AS183" i="10"/>
  <c r="AS213" i="10" s="1"/>
  <c r="AS193" i="10"/>
  <c r="AS223" i="10" s="1"/>
  <c r="AS189" i="10"/>
  <c r="AS219" i="10" s="1"/>
  <c r="AS190" i="10"/>
  <c r="AS220" i="10" s="1"/>
  <c r="BD167" i="10"/>
  <c r="BD166" i="10"/>
  <c r="BD174" i="10"/>
  <c r="BD204" i="10" s="1"/>
  <c r="BD188" i="10"/>
  <c r="BD218" i="10" s="1"/>
  <c r="BD196" i="10"/>
  <c r="BD226" i="10" s="1"/>
  <c r="BD172" i="10"/>
  <c r="BD202" i="10" s="1"/>
  <c r="BD184" i="10"/>
  <c r="BD214" i="10" s="1"/>
  <c r="BD176" i="10"/>
  <c r="BD206" i="10" s="1"/>
  <c r="BD197" i="10"/>
  <c r="BD227" i="10" s="1"/>
  <c r="BD171" i="10"/>
  <c r="BD201" i="10" s="1"/>
  <c r="BD175" i="10"/>
  <c r="BD205" i="10" s="1"/>
  <c r="BD195" i="10"/>
  <c r="BD225" i="10" s="1"/>
  <c r="BD178" i="10"/>
  <c r="BD208" i="10" s="1"/>
  <c r="BD170" i="10"/>
  <c r="BD200" i="10" s="1"/>
  <c r="BD177" i="10"/>
  <c r="BD207" i="10" s="1"/>
  <c r="BD181" i="10"/>
  <c r="BD211" i="10" s="1"/>
  <c r="BD185" i="10"/>
  <c r="BD215" i="10" s="1"/>
  <c r="BD179" i="10"/>
  <c r="BD209" i="10" s="1"/>
  <c r="BD191" i="10"/>
  <c r="BD221" i="10" s="1"/>
  <c r="BD192" i="10"/>
  <c r="BD222" i="10" s="1"/>
  <c r="BD182" i="10"/>
  <c r="BD212" i="10" s="1"/>
  <c r="BD186" i="10"/>
  <c r="BD216" i="10" s="1"/>
  <c r="BD183" i="10"/>
  <c r="BD213" i="10" s="1"/>
  <c r="BD190" i="10"/>
  <c r="BD220" i="10" s="1"/>
  <c r="BD193" i="10"/>
  <c r="BD223" i="10" s="1"/>
  <c r="BD189" i="10"/>
  <c r="BD219" i="10" s="1"/>
  <c r="W166" i="10"/>
  <c r="W167" i="10"/>
  <c r="W197" i="10"/>
  <c r="W227" i="10" s="1"/>
  <c r="W176" i="10"/>
  <c r="W206" i="10" s="1"/>
  <c r="W170" i="10"/>
  <c r="W200" i="10" s="1"/>
  <c r="W188" i="10"/>
  <c r="W218" i="10" s="1"/>
  <c r="W179" i="10"/>
  <c r="W209" i="10" s="1"/>
  <c r="W196" i="10"/>
  <c r="W226" i="10" s="1"/>
  <c r="W174" i="10"/>
  <c r="W204" i="10" s="1"/>
  <c r="W172" i="10"/>
  <c r="W202" i="10" s="1"/>
  <c r="W171" i="10"/>
  <c r="W201" i="10" s="1"/>
  <c r="W184" i="10"/>
  <c r="W214" i="10" s="1"/>
  <c r="W185" i="10"/>
  <c r="W215" i="10" s="1"/>
  <c r="W177" i="10"/>
  <c r="W207" i="10" s="1"/>
  <c r="W181" i="10"/>
  <c r="W211" i="10" s="1"/>
  <c r="W175" i="10"/>
  <c r="W205" i="10" s="1"/>
  <c r="W195" i="10"/>
  <c r="W225" i="10" s="1"/>
  <c r="W178" i="10"/>
  <c r="W208" i="10" s="1"/>
  <c r="W191" i="10"/>
  <c r="W221" i="10" s="1"/>
  <c r="W183" i="10"/>
  <c r="W213" i="10" s="1"/>
  <c r="W182" i="10"/>
  <c r="W212" i="10" s="1"/>
  <c r="W192" i="10"/>
  <c r="W222" i="10" s="1"/>
  <c r="W186" i="10"/>
  <c r="W216" i="10" s="1"/>
  <c r="W190" i="10"/>
  <c r="W220" i="10" s="1"/>
  <c r="W193" i="10"/>
  <c r="W223" i="10" s="1"/>
  <c r="W189" i="10"/>
  <c r="W219" i="10" s="1"/>
  <c r="AK311" i="10"/>
  <c r="AH17" i="9" s="1"/>
  <c r="AK312" i="10"/>
  <c r="AH19" i="9" s="1"/>
  <c r="AK323" i="10"/>
  <c r="AH30" i="9" s="1"/>
  <c r="AK322" i="10"/>
  <c r="AH26" i="9" s="1"/>
  <c r="AB167" i="10"/>
  <c r="AB166" i="10"/>
  <c r="AB177" i="10"/>
  <c r="AB207" i="10" s="1"/>
  <c r="AB181" i="10"/>
  <c r="AB211" i="10" s="1"/>
  <c r="AB176" i="10"/>
  <c r="AB206" i="10" s="1"/>
  <c r="AB179" i="10"/>
  <c r="AB209" i="10" s="1"/>
  <c r="AB175" i="10"/>
  <c r="AB205" i="10" s="1"/>
  <c r="AB197" i="10"/>
  <c r="AB227" i="10" s="1"/>
  <c r="AB185" i="10"/>
  <c r="AB215" i="10" s="1"/>
  <c r="AB170" i="10"/>
  <c r="AB200" i="10" s="1"/>
  <c r="AB178" i="10"/>
  <c r="AB208" i="10" s="1"/>
  <c r="AB196" i="10"/>
  <c r="AB226" i="10" s="1"/>
  <c r="AB172" i="10"/>
  <c r="AB202" i="10" s="1"/>
  <c r="AB174" i="10"/>
  <c r="AB204" i="10" s="1"/>
  <c r="AB195" i="10"/>
  <c r="AB225" i="10" s="1"/>
  <c r="AB184" i="10"/>
  <c r="AB214" i="10" s="1"/>
  <c r="AB188" i="10"/>
  <c r="AB218" i="10" s="1"/>
  <c r="AB171" i="10"/>
  <c r="AB201" i="10" s="1"/>
  <c r="AB192" i="10"/>
  <c r="AB222" i="10" s="1"/>
  <c r="AB186" i="10"/>
  <c r="AB216" i="10" s="1"/>
  <c r="AB191" i="10"/>
  <c r="AB221" i="10" s="1"/>
  <c r="AB182" i="10"/>
  <c r="AB212" i="10" s="1"/>
  <c r="AB183" i="10"/>
  <c r="AB213" i="10" s="1"/>
  <c r="AB190" i="10"/>
  <c r="AB220" i="10" s="1"/>
  <c r="AB193" i="10"/>
  <c r="AB223" i="10" s="1"/>
  <c r="AB189" i="10"/>
  <c r="AB219" i="10" s="1"/>
  <c r="AN312" i="10"/>
  <c r="AK19" i="9" s="1"/>
  <c r="AN311" i="10"/>
  <c r="AK17" i="9" s="1"/>
  <c r="AN322" i="10"/>
  <c r="AK26" i="9" s="1"/>
  <c r="AN323" i="10"/>
  <c r="AK30" i="9" s="1"/>
  <c r="S166" i="10"/>
  <c r="S167" i="10"/>
  <c r="S196" i="10"/>
  <c r="S226" i="10" s="1"/>
  <c r="S172" i="10"/>
  <c r="S202" i="10" s="1"/>
  <c r="S188" i="10"/>
  <c r="S218" i="10" s="1"/>
  <c r="S175" i="10"/>
  <c r="S205" i="10" s="1"/>
  <c r="S176" i="10"/>
  <c r="S206" i="10" s="1"/>
  <c r="S197" i="10"/>
  <c r="S227" i="10" s="1"/>
  <c r="S179" i="10"/>
  <c r="S209" i="10" s="1"/>
  <c r="S177" i="10"/>
  <c r="S207" i="10" s="1"/>
  <c r="S174" i="10"/>
  <c r="S204" i="10" s="1"/>
  <c r="S171" i="10"/>
  <c r="S201" i="10" s="1"/>
  <c r="S185" i="10"/>
  <c r="S215" i="10" s="1"/>
  <c r="S170" i="10"/>
  <c r="S200" i="10" s="1"/>
  <c r="S181" i="10"/>
  <c r="S211" i="10" s="1"/>
  <c r="S195" i="10"/>
  <c r="S225" i="10" s="1"/>
  <c r="S184" i="10"/>
  <c r="S214" i="10" s="1"/>
  <c r="S178" i="10"/>
  <c r="S208" i="10" s="1"/>
  <c r="S192" i="10"/>
  <c r="S222" i="10" s="1"/>
  <c r="S182" i="10"/>
  <c r="S212" i="10" s="1"/>
  <c r="S183" i="10"/>
  <c r="S213" i="10" s="1"/>
  <c r="S186" i="10"/>
  <c r="S216" i="10" s="1"/>
  <c r="S191" i="10"/>
  <c r="S221" i="10" s="1"/>
  <c r="S190" i="10"/>
  <c r="S220" i="10" s="1"/>
  <c r="S189" i="10"/>
  <c r="S219" i="10" s="1"/>
  <c r="S193" i="10"/>
  <c r="S223" i="10" s="1"/>
  <c r="AP311" i="10"/>
  <c r="AM17" i="9" s="1"/>
  <c r="AP312" i="10"/>
  <c r="AM19" i="9" s="1"/>
  <c r="AP323" i="10"/>
  <c r="AM30" i="9" s="1"/>
  <c r="AP322" i="10"/>
  <c r="AM26" i="9" s="1"/>
  <c r="BK101" i="9"/>
  <c r="AX167" i="10"/>
  <c r="AX166" i="10"/>
  <c r="AX175" i="10"/>
  <c r="AX205" i="10" s="1"/>
  <c r="AX171" i="10"/>
  <c r="AX201" i="10" s="1"/>
  <c r="AX185" i="10"/>
  <c r="AX215" i="10" s="1"/>
  <c r="AX197" i="10"/>
  <c r="AX227" i="10" s="1"/>
  <c r="AX195" i="10"/>
  <c r="AX225" i="10" s="1"/>
  <c r="AX170" i="10"/>
  <c r="AX200" i="10" s="1"/>
  <c r="AX196" i="10"/>
  <c r="AX226" i="10" s="1"/>
  <c r="AX178" i="10"/>
  <c r="AX208" i="10" s="1"/>
  <c r="AX179" i="10"/>
  <c r="AX209" i="10" s="1"/>
  <c r="AX172" i="10"/>
  <c r="AX202" i="10" s="1"/>
  <c r="AX181" i="10"/>
  <c r="AX211" i="10" s="1"/>
  <c r="AX188" i="10"/>
  <c r="AX218" i="10" s="1"/>
  <c r="AX177" i="10"/>
  <c r="AX207" i="10" s="1"/>
  <c r="AX184" i="10"/>
  <c r="AX214" i="10" s="1"/>
  <c r="AX174" i="10"/>
  <c r="AX204" i="10" s="1"/>
  <c r="AX176" i="10"/>
  <c r="AX206" i="10" s="1"/>
  <c r="AX183" i="10"/>
  <c r="AX213" i="10" s="1"/>
  <c r="AX191" i="10"/>
  <c r="AX221" i="10" s="1"/>
  <c r="AX182" i="10"/>
  <c r="AX212" i="10" s="1"/>
  <c r="AX192" i="10"/>
  <c r="AX222" i="10" s="1"/>
  <c r="AX186" i="10"/>
  <c r="AX216" i="10" s="1"/>
  <c r="AX190" i="10"/>
  <c r="AX220" i="10" s="1"/>
  <c r="AX193" i="10"/>
  <c r="AX223" i="10" s="1"/>
  <c r="AX189" i="10"/>
  <c r="AX219" i="10" s="1"/>
  <c r="BG167" i="10"/>
  <c r="BG166" i="10"/>
  <c r="BG174" i="10"/>
  <c r="BG204" i="10" s="1"/>
  <c r="BG195" i="10"/>
  <c r="BG225" i="10" s="1"/>
  <c r="BG170" i="10"/>
  <c r="BG200" i="10" s="1"/>
  <c r="BG175" i="10"/>
  <c r="BG205" i="10" s="1"/>
  <c r="BG185" i="10"/>
  <c r="BG215" i="10" s="1"/>
  <c r="BG179" i="10"/>
  <c r="BG209" i="10" s="1"/>
  <c r="BG178" i="10"/>
  <c r="BG208" i="10" s="1"/>
  <c r="BG177" i="10"/>
  <c r="BG207" i="10" s="1"/>
  <c r="BG188" i="10"/>
  <c r="BG218" i="10" s="1"/>
  <c r="BG196" i="10"/>
  <c r="BG226" i="10" s="1"/>
  <c r="BG171" i="10"/>
  <c r="BG201" i="10" s="1"/>
  <c r="BG176" i="10"/>
  <c r="BG206" i="10" s="1"/>
  <c r="BG172" i="10"/>
  <c r="BG202" i="10" s="1"/>
  <c r="BG181" i="10"/>
  <c r="BG211" i="10" s="1"/>
  <c r="BG184" i="10"/>
  <c r="BG214" i="10" s="1"/>
  <c r="BG197" i="10"/>
  <c r="BG227" i="10" s="1"/>
  <c r="BG192" i="10"/>
  <c r="BG222" i="10" s="1"/>
  <c r="BG186" i="10"/>
  <c r="BG216" i="10" s="1"/>
  <c r="BG191" i="10"/>
  <c r="BG221" i="10" s="1"/>
  <c r="BG182" i="10"/>
  <c r="BG212" i="10" s="1"/>
  <c r="BG183" i="10"/>
  <c r="BG213" i="10" s="1"/>
  <c r="BG190" i="10"/>
  <c r="BG220" i="10" s="1"/>
  <c r="BG189" i="10"/>
  <c r="BG219" i="10" s="1"/>
  <c r="BG193" i="10"/>
  <c r="BG223" i="10" s="1"/>
  <c r="AM167" i="10"/>
  <c r="AM181" i="10"/>
  <c r="AM211" i="10" s="1"/>
  <c r="AM166" i="10"/>
  <c r="AM171" i="10"/>
  <c r="AM201" i="10" s="1"/>
  <c r="AM184" i="10"/>
  <c r="AM214" i="10" s="1"/>
  <c r="AM188" i="10"/>
  <c r="AM218" i="10" s="1"/>
  <c r="AM195" i="10"/>
  <c r="AM225" i="10" s="1"/>
  <c r="AM185" i="10"/>
  <c r="AM215" i="10" s="1"/>
  <c r="AM197" i="10"/>
  <c r="AM227" i="10" s="1"/>
  <c r="AM178" i="10"/>
  <c r="AM208" i="10" s="1"/>
  <c r="AM170" i="10"/>
  <c r="AM200" i="10" s="1"/>
  <c r="AM174" i="10"/>
  <c r="AM204" i="10" s="1"/>
  <c r="AM175" i="10"/>
  <c r="AM205" i="10" s="1"/>
  <c r="AM179" i="10"/>
  <c r="AM209" i="10" s="1"/>
  <c r="AM177" i="10"/>
  <c r="AM207" i="10" s="1"/>
  <c r="AM176" i="10"/>
  <c r="AM206" i="10" s="1"/>
  <c r="AM196" i="10"/>
  <c r="AM226" i="10" s="1"/>
  <c r="AM172" i="10"/>
  <c r="AM202" i="10" s="1"/>
  <c r="AM183" i="10"/>
  <c r="AM213" i="10" s="1"/>
  <c r="AM182" i="10"/>
  <c r="AM212" i="10" s="1"/>
  <c r="AM192" i="10"/>
  <c r="AM222" i="10" s="1"/>
  <c r="AM186" i="10"/>
  <c r="AM216" i="10" s="1"/>
  <c r="AM191" i="10"/>
  <c r="AM221" i="10" s="1"/>
  <c r="AM193" i="10"/>
  <c r="AM223" i="10" s="1"/>
  <c r="AM189" i="10"/>
  <c r="AM219" i="10" s="1"/>
  <c r="AM190" i="10"/>
  <c r="AM220" i="10" s="1"/>
  <c r="AL166" i="10"/>
  <c r="AL167" i="10"/>
  <c r="AL170" i="10"/>
  <c r="AL200" i="10" s="1"/>
  <c r="AL176" i="10"/>
  <c r="AL206" i="10" s="1"/>
  <c r="AL185" i="10"/>
  <c r="AL215" i="10" s="1"/>
  <c r="AL196" i="10"/>
  <c r="AL226" i="10" s="1"/>
  <c r="AL179" i="10"/>
  <c r="AL209" i="10" s="1"/>
  <c r="AL195" i="10"/>
  <c r="AL225" i="10" s="1"/>
  <c r="AL184" i="10"/>
  <c r="AL214" i="10" s="1"/>
  <c r="AL174" i="10"/>
  <c r="AL204" i="10" s="1"/>
  <c r="AL197" i="10"/>
  <c r="AL227" i="10" s="1"/>
  <c r="AL172" i="10"/>
  <c r="AL202" i="10" s="1"/>
  <c r="AL178" i="10"/>
  <c r="AL208" i="10" s="1"/>
  <c r="AL188" i="10"/>
  <c r="AL218" i="10" s="1"/>
  <c r="AL181" i="10"/>
  <c r="AL211" i="10" s="1"/>
  <c r="AL175" i="10"/>
  <c r="AL205" i="10" s="1"/>
  <c r="AL171" i="10"/>
  <c r="AL201" i="10" s="1"/>
  <c r="AL177" i="10"/>
  <c r="AL207" i="10" s="1"/>
  <c r="AL192" i="10"/>
  <c r="AL222" i="10" s="1"/>
  <c r="AL186" i="10"/>
  <c r="AL216" i="10" s="1"/>
  <c r="AL183" i="10"/>
  <c r="AL213" i="10" s="1"/>
  <c r="AL191" i="10"/>
  <c r="AL221" i="10" s="1"/>
  <c r="AL182" i="10"/>
  <c r="AL212" i="10" s="1"/>
  <c r="AL193" i="10"/>
  <c r="AL223" i="10" s="1"/>
  <c r="AL189" i="10"/>
  <c r="AL219" i="10" s="1"/>
  <c r="AL190" i="10"/>
  <c r="AL220" i="10" s="1"/>
  <c r="AB312" i="10"/>
  <c r="Y19" i="9" s="1"/>
  <c r="AB311" i="10"/>
  <c r="Y17" i="9" s="1"/>
  <c r="AB322" i="10"/>
  <c r="Y26" i="9" s="1"/>
  <c r="AB323" i="10"/>
  <c r="Y30" i="9" s="1"/>
  <c r="AA166" i="10"/>
  <c r="AA167" i="10"/>
  <c r="AA178" i="10"/>
  <c r="AA208" i="10" s="1"/>
  <c r="AA174" i="10"/>
  <c r="AA204" i="10" s="1"/>
  <c r="AA171" i="10"/>
  <c r="AA201" i="10" s="1"/>
  <c r="AA188" i="10"/>
  <c r="AA218" i="10" s="1"/>
  <c r="AA175" i="10"/>
  <c r="AA205" i="10" s="1"/>
  <c r="AA196" i="10"/>
  <c r="AA226" i="10" s="1"/>
  <c r="AA172" i="10"/>
  <c r="AA202" i="10" s="1"/>
  <c r="AA176" i="10"/>
  <c r="AA206" i="10" s="1"/>
  <c r="AA184" i="10"/>
  <c r="AA214" i="10" s="1"/>
  <c r="AA197" i="10"/>
  <c r="AA227" i="10" s="1"/>
  <c r="AA179" i="10"/>
  <c r="AA209" i="10" s="1"/>
  <c r="AA170" i="10"/>
  <c r="AA200" i="10" s="1"/>
  <c r="AA185" i="10"/>
  <c r="AA215" i="10" s="1"/>
  <c r="AA177" i="10"/>
  <c r="AA207" i="10" s="1"/>
  <c r="AA181" i="10"/>
  <c r="AA211" i="10" s="1"/>
  <c r="AA195" i="10"/>
  <c r="AA225" i="10" s="1"/>
  <c r="AA192" i="10"/>
  <c r="AA222" i="10" s="1"/>
  <c r="AA191" i="10"/>
  <c r="AA221" i="10" s="1"/>
  <c r="AA183" i="10"/>
  <c r="AA213" i="10" s="1"/>
  <c r="AA182" i="10"/>
  <c r="AA212" i="10" s="1"/>
  <c r="AA186" i="10"/>
  <c r="AA216" i="10" s="1"/>
  <c r="AA190" i="10"/>
  <c r="AA220" i="10" s="1"/>
  <c r="AA189" i="10"/>
  <c r="AA219" i="10" s="1"/>
  <c r="AA193" i="10"/>
  <c r="AA223" i="10" s="1"/>
  <c r="AU311" i="10"/>
  <c r="AR17" i="9" s="1"/>
  <c r="AU312" i="10"/>
  <c r="AR19" i="9" s="1"/>
  <c r="AU322" i="10"/>
  <c r="AR26" i="9" s="1"/>
  <c r="AU323" i="10"/>
  <c r="AR30" i="9" s="1"/>
  <c r="AJ167" i="10"/>
  <c r="AJ166" i="10"/>
  <c r="AJ196" i="10"/>
  <c r="AJ226" i="10" s="1"/>
  <c r="AJ176" i="10"/>
  <c r="AJ206" i="10" s="1"/>
  <c r="AJ172" i="10"/>
  <c r="AJ202" i="10" s="1"/>
  <c r="AJ185" i="10"/>
  <c r="AJ215" i="10" s="1"/>
  <c r="AJ195" i="10"/>
  <c r="AJ225" i="10" s="1"/>
  <c r="AJ178" i="10"/>
  <c r="AJ208" i="10" s="1"/>
  <c r="AJ170" i="10"/>
  <c r="AJ200" i="10" s="1"/>
  <c r="AJ181" i="10"/>
  <c r="AJ211" i="10" s="1"/>
  <c r="AJ179" i="10"/>
  <c r="AJ209" i="10" s="1"/>
  <c r="AJ174" i="10"/>
  <c r="AJ204" i="10" s="1"/>
  <c r="AJ184" i="10"/>
  <c r="AJ214" i="10" s="1"/>
  <c r="AJ188" i="10"/>
  <c r="AJ218" i="10" s="1"/>
  <c r="AJ175" i="10"/>
  <c r="AJ205" i="10" s="1"/>
  <c r="AJ177" i="10"/>
  <c r="AJ207" i="10" s="1"/>
  <c r="AJ197" i="10"/>
  <c r="AJ227" i="10" s="1"/>
  <c r="AJ171" i="10"/>
  <c r="AJ201" i="10" s="1"/>
  <c r="AJ192" i="10"/>
  <c r="AJ222" i="10" s="1"/>
  <c r="AJ191" i="10"/>
  <c r="AJ221" i="10" s="1"/>
  <c r="AJ186" i="10"/>
  <c r="AJ216" i="10" s="1"/>
  <c r="AJ183" i="10"/>
  <c r="AJ213" i="10" s="1"/>
  <c r="AJ182" i="10"/>
  <c r="AJ212" i="10" s="1"/>
  <c r="AJ189" i="10"/>
  <c r="AJ219" i="10" s="1"/>
  <c r="AJ190" i="10"/>
  <c r="AJ220" i="10" s="1"/>
  <c r="AJ193" i="10"/>
  <c r="AJ223" i="10" s="1"/>
  <c r="AC167" i="10"/>
  <c r="AC166" i="10"/>
  <c r="AC188" i="10"/>
  <c r="AC218" i="10" s="1"/>
  <c r="AC177" i="10"/>
  <c r="AC207" i="10" s="1"/>
  <c r="AC174" i="10"/>
  <c r="AC204" i="10" s="1"/>
  <c r="AC195" i="10"/>
  <c r="AC225" i="10" s="1"/>
  <c r="AC178" i="10"/>
  <c r="AC208" i="10" s="1"/>
  <c r="AC181" i="10"/>
  <c r="AC211" i="10" s="1"/>
  <c r="AC184" i="10"/>
  <c r="AC214" i="10" s="1"/>
  <c r="AC172" i="10"/>
  <c r="AC202" i="10" s="1"/>
  <c r="AC197" i="10"/>
  <c r="AC227" i="10" s="1"/>
  <c r="AC196" i="10"/>
  <c r="AC226" i="10" s="1"/>
  <c r="AC175" i="10"/>
  <c r="AC205" i="10" s="1"/>
  <c r="AC170" i="10"/>
  <c r="AC200" i="10" s="1"/>
  <c r="AC171" i="10"/>
  <c r="AC201" i="10" s="1"/>
  <c r="AC176" i="10"/>
  <c r="AC206" i="10" s="1"/>
  <c r="AC185" i="10"/>
  <c r="AC215" i="10" s="1"/>
  <c r="AC179" i="10"/>
  <c r="AC209" i="10" s="1"/>
  <c r="AC192" i="10"/>
  <c r="AC222" i="10" s="1"/>
  <c r="AC191" i="10"/>
  <c r="AC221" i="10" s="1"/>
  <c r="AC186" i="10"/>
  <c r="AC216" i="10" s="1"/>
  <c r="AC183" i="10"/>
  <c r="AC213" i="10" s="1"/>
  <c r="AC182" i="10"/>
  <c r="AC212" i="10" s="1"/>
  <c r="AC189" i="10"/>
  <c r="AC219" i="10" s="1"/>
  <c r="AC193" i="10"/>
  <c r="AC223" i="10" s="1"/>
  <c r="AC190" i="10"/>
  <c r="AC220" i="10" s="1"/>
  <c r="S311" i="10"/>
  <c r="P17" i="9" s="1"/>
  <c r="S312" i="10"/>
  <c r="P19" i="9" s="1"/>
  <c r="S322" i="10"/>
  <c r="P26" i="9" s="1"/>
  <c r="S323" i="10"/>
  <c r="P30" i="9" s="1"/>
  <c r="BO355" i="10"/>
  <c r="BO394" i="10" s="1"/>
  <c r="AX311" i="10"/>
  <c r="AU17" i="9" s="1"/>
  <c r="AX312" i="10"/>
  <c r="AU19" i="9" s="1"/>
  <c r="AX323" i="10"/>
  <c r="AU30" i="9" s="1"/>
  <c r="AX322" i="10"/>
  <c r="AU26" i="9" s="1"/>
  <c r="AQ311" i="10"/>
  <c r="AN17" i="9" s="1"/>
  <c r="AQ312" i="10"/>
  <c r="AN19" i="9" s="1"/>
  <c r="AQ322" i="10"/>
  <c r="AN26" i="9" s="1"/>
  <c r="AQ323" i="10"/>
  <c r="AN30" i="9" s="1"/>
  <c r="AT311" i="10"/>
  <c r="AQ17" i="9" s="1"/>
  <c r="AT312" i="10"/>
  <c r="AQ19" i="9" s="1"/>
  <c r="AT323" i="10"/>
  <c r="AQ30" i="9" s="1"/>
  <c r="AT322" i="10"/>
  <c r="AQ26" i="9" s="1"/>
  <c r="AG311" i="10"/>
  <c r="AD17" i="9" s="1"/>
  <c r="AG312" i="10"/>
  <c r="AD19" i="9" s="1"/>
  <c r="AG323" i="10"/>
  <c r="AD30" i="9" s="1"/>
  <c r="AG322" i="10"/>
  <c r="AD26" i="9" s="1"/>
  <c r="AH166" i="10"/>
  <c r="AH167" i="10"/>
  <c r="AH170" i="10"/>
  <c r="AH200" i="10" s="1"/>
  <c r="AH179" i="10"/>
  <c r="AH209" i="10" s="1"/>
  <c r="AH195" i="10"/>
  <c r="AH225" i="10" s="1"/>
  <c r="AH188" i="10"/>
  <c r="AH218" i="10" s="1"/>
  <c r="AH175" i="10"/>
  <c r="AH205" i="10" s="1"/>
  <c r="AH178" i="10"/>
  <c r="AH208" i="10" s="1"/>
  <c r="AH172" i="10"/>
  <c r="AH202" i="10" s="1"/>
  <c r="AH177" i="10"/>
  <c r="AH207" i="10" s="1"/>
  <c r="AH174" i="10"/>
  <c r="AH204" i="10" s="1"/>
  <c r="AH184" i="10"/>
  <c r="AH214" i="10" s="1"/>
  <c r="AH171" i="10"/>
  <c r="AH201" i="10" s="1"/>
  <c r="AH197" i="10"/>
  <c r="AH227" i="10" s="1"/>
  <c r="AH196" i="10"/>
  <c r="AH226" i="10" s="1"/>
  <c r="AH181" i="10"/>
  <c r="AH211" i="10" s="1"/>
  <c r="AH176" i="10"/>
  <c r="AH206" i="10" s="1"/>
  <c r="AH185" i="10"/>
  <c r="AH215" i="10" s="1"/>
  <c r="AH191" i="10"/>
  <c r="AH221" i="10" s="1"/>
  <c r="AH186" i="10"/>
  <c r="AH216" i="10" s="1"/>
  <c r="AH192" i="10"/>
  <c r="AH222" i="10" s="1"/>
  <c r="AH183" i="10"/>
  <c r="AH213" i="10" s="1"/>
  <c r="AH182" i="10"/>
  <c r="AH212" i="10" s="1"/>
  <c r="AH190" i="10"/>
  <c r="AH220" i="10" s="1"/>
  <c r="AH193" i="10"/>
  <c r="AH223" i="10" s="1"/>
  <c r="AH189" i="10"/>
  <c r="AH219" i="10" s="1"/>
  <c r="AF167" i="10"/>
  <c r="AF166" i="10"/>
  <c r="AF172" i="10"/>
  <c r="AF202" i="10" s="1"/>
  <c r="AF177" i="10"/>
  <c r="AF207" i="10" s="1"/>
  <c r="AF196" i="10"/>
  <c r="AF226" i="10" s="1"/>
  <c r="AF185" i="10"/>
  <c r="AF215" i="10" s="1"/>
  <c r="AF195" i="10"/>
  <c r="AF225" i="10" s="1"/>
  <c r="AF178" i="10"/>
  <c r="AF208" i="10" s="1"/>
  <c r="AF181" i="10"/>
  <c r="AF211" i="10" s="1"/>
  <c r="AF179" i="10"/>
  <c r="AF209" i="10" s="1"/>
  <c r="AF197" i="10"/>
  <c r="AF227" i="10" s="1"/>
  <c r="AF184" i="10"/>
  <c r="AF214" i="10" s="1"/>
  <c r="AF174" i="10"/>
  <c r="AF204" i="10" s="1"/>
  <c r="AF188" i="10"/>
  <c r="AF218" i="10" s="1"/>
  <c r="AF175" i="10"/>
  <c r="AF205" i="10" s="1"/>
  <c r="AF170" i="10"/>
  <c r="AF200" i="10" s="1"/>
  <c r="AF171" i="10"/>
  <c r="AF201" i="10" s="1"/>
  <c r="AF176" i="10"/>
  <c r="AF206" i="10" s="1"/>
  <c r="AF183" i="10"/>
  <c r="AF213" i="10" s="1"/>
  <c r="AF182" i="10"/>
  <c r="AF212" i="10" s="1"/>
  <c r="AF192" i="10"/>
  <c r="AF222" i="10" s="1"/>
  <c r="AF191" i="10"/>
  <c r="AF221" i="10" s="1"/>
  <c r="AF186" i="10"/>
  <c r="AF216" i="10" s="1"/>
  <c r="AF193" i="10"/>
  <c r="AF223" i="10" s="1"/>
  <c r="AF190" i="10"/>
  <c r="AF220" i="10" s="1"/>
  <c r="AF189" i="10"/>
  <c r="AF219" i="10" s="1"/>
  <c r="AE167" i="10"/>
  <c r="AE166" i="10"/>
  <c r="AE179" i="10"/>
  <c r="AE209" i="10" s="1"/>
  <c r="AE172" i="10"/>
  <c r="AE202" i="10" s="1"/>
  <c r="AE196" i="10"/>
  <c r="AE226" i="10" s="1"/>
  <c r="AE185" i="10"/>
  <c r="AE215" i="10" s="1"/>
  <c r="AE175" i="10"/>
  <c r="AE205" i="10" s="1"/>
  <c r="AE195" i="10"/>
  <c r="AE225" i="10" s="1"/>
  <c r="AE178" i="10"/>
  <c r="AE208" i="10" s="1"/>
  <c r="AE181" i="10"/>
  <c r="AE211" i="10" s="1"/>
  <c r="AE188" i="10"/>
  <c r="AE218" i="10" s="1"/>
  <c r="AE174" i="10"/>
  <c r="AE204" i="10" s="1"/>
  <c r="AE170" i="10"/>
  <c r="AE200" i="10" s="1"/>
  <c r="AE184" i="10"/>
  <c r="AE214" i="10" s="1"/>
  <c r="AE171" i="10"/>
  <c r="AE201" i="10" s="1"/>
  <c r="AE176" i="10"/>
  <c r="AE206" i="10" s="1"/>
  <c r="AE197" i="10"/>
  <c r="AE227" i="10" s="1"/>
  <c r="AE177" i="10"/>
  <c r="AE207" i="10" s="1"/>
  <c r="AE186" i="10"/>
  <c r="AE216" i="10" s="1"/>
  <c r="AE183" i="10"/>
  <c r="AE213" i="10" s="1"/>
  <c r="AE182" i="10"/>
  <c r="AE212" i="10" s="1"/>
  <c r="AE191" i="10"/>
  <c r="AE221" i="10" s="1"/>
  <c r="AE192" i="10"/>
  <c r="AE222" i="10" s="1"/>
  <c r="AE190" i="10"/>
  <c r="AE220" i="10" s="1"/>
  <c r="AE193" i="10"/>
  <c r="AE223" i="10" s="1"/>
  <c r="AE189" i="10"/>
  <c r="AE219" i="10" s="1"/>
  <c r="R311" i="10"/>
  <c r="O17" i="9" s="1"/>
  <c r="R312" i="10"/>
  <c r="O19" i="9" s="1"/>
  <c r="R323" i="10"/>
  <c r="O30" i="9" s="1"/>
  <c r="R322" i="10"/>
  <c r="O26" i="9" s="1"/>
  <c r="AI311" i="10"/>
  <c r="AF17" i="9" s="1"/>
  <c r="AI312" i="10"/>
  <c r="AF19" i="9" s="1"/>
  <c r="AI322" i="10"/>
  <c r="AF26" i="9" s="1"/>
  <c r="AI323" i="10"/>
  <c r="AF30" i="9" s="1"/>
  <c r="AD311" i="10"/>
  <c r="AA17" i="9" s="1"/>
  <c r="AD312" i="10"/>
  <c r="AA19" i="9" s="1"/>
  <c r="AD323" i="10"/>
  <c r="AA30" i="9" s="1"/>
  <c r="AD322" i="10"/>
  <c r="AA26" i="9" s="1"/>
  <c r="AD167" i="10"/>
  <c r="AD166" i="10"/>
  <c r="AD188" i="10"/>
  <c r="AD218" i="10" s="1"/>
  <c r="AD175" i="10"/>
  <c r="AD205" i="10" s="1"/>
  <c r="AD174" i="10"/>
  <c r="AD204" i="10" s="1"/>
  <c r="AD176" i="10"/>
  <c r="AD206" i="10" s="1"/>
  <c r="AD181" i="10"/>
  <c r="AD211" i="10" s="1"/>
  <c r="AD197" i="10"/>
  <c r="AD227" i="10" s="1"/>
  <c r="AD177" i="10"/>
  <c r="AD207" i="10" s="1"/>
  <c r="AD171" i="10"/>
  <c r="AD201" i="10" s="1"/>
  <c r="AD179" i="10"/>
  <c r="AD209" i="10" s="1"/>
  <c r="AD184" i="10"/>
  <c r="AD214" i="10" s="1"/>
  <c r="AD185" i="10"/>
  <c r="AD215" i="10" s="1"/>
  <c r="AD195" i="10"/>
  <c r="AD225" i="10" s="1"/>
  <c r="AD178" i="10"/>
  <c r="AD208" i="10" s="1"/>
  <c r="AD196" i="10"/>
  <c r="AD226" i="10" s="1"/>
  <c r="AD172" i="10"/>
  <c r="AD202" i="10" s="1"/>
  <c r="AD170" i="10"/>
  <c r="AD200" i="10" s="1"/>
  <c r="AD191" i="10"/>
  <c r="AD221" i="10" s="1"/>
  <c r="AD183" i="10"/>
  <c r="AD213" i="10" s="1"/>
  <c r="AD192" i="10"/>
  <c r="AD222" i="10" s="1"/>
  <c r="AD186" i="10"/>
  <c r="AD216" i="10" s="1"/>
  <c r="AD182" i="10"/>
  <c r="AD212" i="10" s="1"/>
  <c r="AD193" i="10"/>
  <c r="AD223" i="10" s="1"/>
  <c r="AD189" i="10"/>
  <c r="AD219" i="10" s="1"/>
  <c r="AD190" i="10"/>
  <c r="AD220" i="10" s="1"/>
  <c r="BB311" i="10"/>
  <c r="AY17" i="9" s="1"/>
  <c r="BB312" i="10"/>
  <c r="AY19" i="9" s="1"/>
  <c r="BB323" i="10"/>
  <c r="AY30" i="9" s="1"/>
  <c r="BB322" i="10"/>
  <c r="AY26" i="9" s="1"/>
  <c r="AM311" i="10"/>
  <c r="AJ17" i="9" s="1"/>
  <c r="AM312" i="10"/>
  <c r="AJ19" i="9" s="1"/>
  <c r="AM322" i="10"/>
  <c r="AJ26" i="9" s="1"/>
  <c r="AM323" i="10"/>
  <c r="AJ30" i="9" s="1"/>
  <c r="AG167" i="10"/>
  <c r="AG166" i="10"/>
  <c r="AG174" i="10"/>
  <c r="AG204" i="10" s="1"/>
  <c r="AG178" i="10"/>
  <c r="AG208" i="10" s="1"/>
  <c r="AG179" i="10"/>
  <c r="AG209" i="10" s="1"/>
  <c r="AG195" i="10"/>
  <c r="AG225" i="10" s="1"/>
  <c r="AG170" i="10"/>
  <c r="AG200" i="10" s="1"/>
  <c r="AG181" i="10"/>
  <c r="AG211" i="10" s="1"/>
  <c r="AG171" i="10"/>
  <c r="AG201" i="10" s="1"/>
  <c r="AG177" i="10"/>
  <c r="AG207" i="10" s="1"/>
  <c r="AG188" i="10"/>
  <c r="AG218" i="10" s="1"/>
  <c r="AG175" i="10"/>
  <c r="AG205" i="10" s="1"/>
  <c r="AG197" i="10"/>
  <c r="AG227" i="10" s="1"/>
  <c r="AG185" i="10"/>
  <c r="AG215" i="10" s="1"/>
  <c r="AG172" i="10"/>
  <c r="AG202" i="10" s="1"/>
  <c r="AG184" i="10"/>
  <c r="AG214" i="10" s="1"/>
  <c r="AG176" i="10"/>
  <c r="AG206" i="10" s="1"/>
  <c r="AG196" i="10"/>
  <c r="AG226" i="10" s="1"/>
  <c r="AG183" i="10"/>
  <c r="AG213" i="10" s="1"/>
  <c r="AG186" i="10"/>
  <c r="AG216" i="10" s="1"/>
  <c r="AG192" i="10"/>
  <c r="AG222" i="10" s="1"/>
  <c r="AG182" i="10"/>
  <c r="AG212" i="10" s="1"/>
  <c r="AG191" i="10"/>
  <c r="AG221" i="10" s="1"/>
  <c r="AG190" i="10"/>
  <c r="AG220" i="10" s="1"/>
  <c r="AG189" i="10"/>
  <c r="AG219" i="10" s="1"/>
  <c r="AG193" i="10"/>
  <c r="AG223" i="10" s="1"/>
  <c r="BC166" i="10"/>
  <c r="BC167" i="10"/>
  <c r="BC184" i="10"/>
  <c r="BC214" i="10" s="1"/>
  <c r="BC185" i="10"/>
  <c r="BC215" i="10" s="1"/>
  <c r="BC175" i="10"/>
  <c r="BC205" i="10" s="1"/>
  <c r="BC196" i="10"/>
  <c r="BC226" i="10" s="1"/>
  <c r="BC197" i="10"/>
  <c r="BC227" i="10" s="1"/>
  <c r="BC171" i="10"/>
  <c r="BC201" i="10" s="1"/>
  <c r="BC176" i="10"/>
  <c r="BC206" i="10" s="1"/>
  <c r="BC195" i="10"/>
  <c r="BC225" i="10" s="1"/>
  <c r="BC177" i="10"/>
  <c r="BC207" i="10" s="1"/>
  <c r="BC172" i="10"/>
  <c r="BC202" i="10" s="1"/>
  <c r="BC181" i="10"/>
  <c r="BC211" i="10" s="1"/>
  <c r="BC178" i="10"/>
  <c r="BC208" i="10" s="1"/>
  <c r="BC170" i="10"/>
  <c r="BC200" i="10" s="1"/>
  <c r="BC179" i="10"/>
  <c r="BC209" i="10" s="1"/>
  <c r="BC174" i="10"/>
  <c r="BC204" i="10" s="1"/>
  <c r="BC188" i="10"/>
  <c r="BC218" i="10" s="1"/>
  <c r="BC182" i="10"/>
  <c r="BC212" i="10" s="1"/>
  <c r="BC183" i="10"/>
  <c r="BC213" i="10" s="1"/>
  <c r="BC191" i="10"/>
  <c r="BC221" i="10" s="1"/>
  <c r="BC192" i="10"/>
  <c r="BC222" i="10" s="1"/>
  <c r="BC186" i="10"/>
  <c r="BC216" i="10" s="1"/>
  <c r="BC189" i="10"/>
  <c r="BC219" i="10" s="1"/>
  <c r="BC193" i="10"/>
  <c r="BC223" i="10" s="1"/>
  <c r="BC190" i="10"/>
  <c r="BC220" i="10" s="1"/>
  <c r="BK27" i="1"/>
  <c r="BK33" i="1" s="1"/>
  <c r="BK21" i="1" s="1"/>
  <c r="BJ33" i="1"/>
  <c r="BJ21" i="1" s="1"/>
  <c r="BM426" i="10" s="1"/>
  <c r="AK167" i="10"/>
  <c r="AK166" i="10"/>
  <c r="AK197" i="10"/>
  <c r="AK227" i="10" s="1"/>
  <c r="AK176" i="10"/>
  <c r="AK206" i="10" s="1"/>
  <c r="AK188" i="10"/>
  <c r="AK218" i="10" s="1"/>
  <c r="AK172" i="10"/>
  <c r="AK202" i="10" s="1"/>
  <c r="AK177" i="10"/>
  <c r="AK207" i="10" s="1"/>
  <c r="AK179" i="10"/>
  <c r="AK209" i="10" s="1"/>
  <c r="AK195" i="10"/>
  <c r="AK225" i="10" s="1"/>
  <c r="AK170" i="10"/>
  <c r="AK200" i="10" s="1"/>
  <c r="AK185" i="10"/>
  <c r="AK215" i="10" s="1"/>
  <c r="AK175" i="10"/>
  <c r="AK205" i="10" s="1"/>
  <c r="AK171" i="10"/>
  <c r="AK201" i="10" s="1"/>
  <c r="AK178" i="10"/>
  <c r="AK208" i="10" s="1"/>
  <c r="AK174" i="10"/>
  <c r="AK204" i="10" s="1"/>
  <c r="AK184" i="10"/>
  <c r="AK214" i="10" s="1"/>
  <c r="AK196" i="10"/>
  <c r="AK226" i="10" s="1"/>
  <c r="AK181" i="10"/>
  <c r="AK211" i="10" s="1"/>
  <c r="AK182" i="10"/>
  <c r="AK212" i="10" s="1"/>
  <c r="AK192" i="10"/>
  <c r="AK222" i="10" s="1"/>
  <c r="AK183" i="10"/>
  <c r="AK213" i="10" s="1"/>
  <c r="AK186" i="10"/>
  <c r="AK216" i="10" s="1"/>
  <c r="AK191" i="10"/>
  <c r="AK221" i="10" s="1"/>
  <c r="AK189" i="10"/>
  <c r="AK219" i="10" s="1"/>
  <c r="AK193" i="10"/>
  <c r="AK223" i="10" s="1"/>
  <c r="AK190" i="10"/>
  <c r="AK220" i="10" s="1"/>
  <c r="BB167" i="10"/>
  <c r="BB166" i="10"/>
  <c r="BB176" i="10"/>
  <c r="BB206" i="10" s="1"/>
  <c r="BB178" i="10"/>
  <c r="BB208" i="10" s="1"/>
  <c r="BB174" i="10"/>
  <c r="BB204" i="10" s="1"/>
  <c r="BB184" i="10"/>
  <c r="BB214" i="10" s="1"/>
  <c r="BB181" i="10"/>
  <c r="BB211" i="10" s="1"/>
  <c r="BB172" i="10"/>
  <c r="BB202" i="10" s="1"/>
  <c r="BB197" i="10"/>
  <c r="BB227" i="10" s="1"/>
  <c r="BB196" i="10"/>
  <c r="BB226" i="10" s="1"/>
  <c r="BB179" i="10"/>
  <c r="BB209" i="10" s="1"/>
  <c r="BB185" i="10"/>
  <c r="BB215" i="10" s="1"/>
  <c r="BB175" i="10"/>
  <c r="BB205" i="10" s="1"/>
  <c r="BB195" i="10"/>
  <c r="BB225" i="10" s="1"/>
  <c r="BB188" i="10"/>
  <c r="BB218" i="10" s="1"/>
  <c r="BB170" i="10"/>
  <c r="BB200" i="10" s="1"/>
  <c r="BB177" i="10"/>
  <c r="BB207" i="10" s="1"/>
  <c r="BB171" i="10"/>
  <c r="BB201" i="10" s="1"/>
  <c r="BB182" i="10"/>
  <c r="BB212" i="10" s="1"/>
  <c r="BB183" i="10"/>
  <c r="BB213" i="10" s="1"/>
  <c r="BB191" i="10"/>
  <c r="BB221" i="10" s="1"/>
  <c r="BB192" i="10"/>
  <c r="BB222" i="10" s="1"/>
  <c r="BB186" i="10"/>
  <c r="BB216" i="10" s="1"/>
  <c r="BB193" i="10"/>
  <c r="BB223" i="10" s="1"/>
  <c r="BB189" i="10"/>
  <c r="BB219" i="10" s="1"/>
  <c r="BB190" i="10"/>
  <c r="BB220" i="10" s="1"/>
  <c r="T312" i="10"/>
  <c r="Q19" i="9" s="1"/>
  <c r="T311" i="10"/>
  <c r="Q17" i="9" s="1"/>
  <c r="T322" i="10"/>
  <c r="Q26" i="9" s="1"/>
  <c r="T323" i="10"/>
  <c r="Q30" i="9" s="1"/>
  <c r="BP254" i="10"/>
  <c r="BO255" i="10"/>
  <c r="BA311" i="10"/>
  <c r="AX17" i="9" s="1"/>
  <c r="BA312" i="10"/>
  <c r="AX19" i="9" s="1"/>
  <c r="BA323" i="10"/>
  <c r="AX30" i="9" s="1"/>
  <c r="BA322" i="10"/>
  <c r="AX26" i="9" s="1"/>
  <c r="Q311" i="10"/>
  <c r="N17" i="9" s="1"/>
  <c r="Q312" i="10"/>
  <c r="N19" i="9" s="1"/>
  <c r="Q323" i="10"/>
  <c r="N30" i="9" s="1"/>
  <c r="Q322" i="10"/>
  <c r="N26" i="9" s="1"/>
  <c r="BA166" i="10"/>
  <c r="BA167" i="10"/>
  <c r="BA184" i="10"/>
  <c r="BA214" i="10" s="1"/>
  <c r="BA178" i="10"/>
  <c r="BA208" i="10" s="1"/>
  <c r="BA188" i="10"/>
  <c r="BA218" i="10" s="1"/>
  <c r="BA196" i="10"/>
  <c r="BA226" i="10" s="1"/>
  <c r="BA172" i="10"/>
  <c r="BA202" i="10" s="1"/>
  <c r="BA174" i="10"/>
  <c r="BA204" i="10" s="1"/>
  <c r="BA171" i="10"/>
  <c r="BA201" i="10" s="1"/>
  <c r="BA181" i="10"/>
  <c r="BA211" i="10" s="1"/>
  <c r="BA176" i="10"/>
  <c r="BA206" i="10" s="1"/>
  <c r="BA185" i="10"/>
  <c r="BA215" i="10" s="1"/>
  <c r="BA170" i="10"/>
  <c r="BA200" i="10" s="1"/>
  <c r="BA177" i="10"/>
  <c r="BA207" i="10" s="1"/>
  <c r="BA175" i="10"/>
  <c r="BA205" i="10" s="1"/>
  <c r="BA179" i="10"/>
  <c r="BA209" i="10" s="1"/>
  <c r="BA195" i="10"/>
  <c r="BA225" i="10" s="1"/>
  <c r="BA197" i="10"/>
  <c r="BA227" i="10" s="1"/>
  <c r="BA192" i="10"/>
  <c r="BA222" i="10" s="1"/>
  <c r="BA183" i="10"/>
  <c r="BA213" i="10" s="1"/>
  <c r="BA191" i="10"/>
  <c r="BA221" i="10" s="1"/>
  <c r="BA182" i="10"/>
  <c r="BA212" i="10" s="1"/>
  <c r="BA186" i="10"/>
  <c r="BA216" i="10" s="1"/>
  <c r="BA193" i="10"/>
  <c r="BA223" i="10" s="1"/>
  <c r="BA189" i="10"/>
  <c r="BA219" i="10" s="1"/>
  <c r="BA190" i="10"/>
  <c r="BA220" i="10" s="1"/>
  <c r="BM280" i="10"/>
  <c r="AY311" i="10"/>
  <c r="AV17" i="9" s="1"/>
  <c r="AY312" i="10"/>
  <c r="AV19" i="9" s="1"/>
  <c r="AY322" i="10"/>
  <c r="AV26" i="9" s="1"/>
  <c r="AY323" i="10"/>
  <c r="AV30" i="9" s="1"/>
  <c r="AV312" i="10"/>
  <c r="AS19" i="9" s="1"/>
  <c r="AV311" i="10"/>
  <c r="AS17" i="9" s="1"/>
  <c r="AV322" i="10"/>
  <c r="AS26" i="9" s="1"/>
  <c r="AV323" i="10"/>
  <c r="AS30" i="9" s="1"/>
  <c r="AN167" i="10"/>
  <c r="AN166" i="10"/>
  <c r="AN177" i="10"/>
  <c r="AN207" i="10" s="1"/>
  <c r="AN184" i="10"/>
  <c r="AN214" i="10" s="1"/>
  <c r="AN179" i="10"/>
  <c r="AN209" i="10" s="1"/>
  <c r="AN171" i="10"/>
  <c r="AN201" i="10" s="1"/>
  <c r="AN174" i="10"/>
  <c r="AN204" i="10" s="1"/>
  <c r="AN176" i="10"/>
  <c r="AN206" i="10" s="1"/>
  <c r="AN188" i="10"/>
  <c r="AN218" i="10" s="1"/>
  <c r="AN185" i="10"/>
  <c r="AN215" i="10" s="1"/>
  <c r="AN195" i="10"/>
  <c r="AN225" i="10" s="1"/>
  <c r="AN178" i="10"/>
  <c r="AN208" i="10" s="1"/>
  <c r="AN170" i="10"/>
  <c r="AN200" i="10" s="1"/>
  <c r="AN181" i="10"/>
  <c r="AN211" i="10" s="1"/>
  <c r="AN196" i="10"/>
  <c r="AN226" i="10" s="1"/>
  <c r="AN175" i="10"/>
  <c r="AN205" i="10" s="1"/>
  <c r="AN172" i="10"/>
  <c r="AN202" i="10" s="1"/>
  <c r="AN197" i="10"/>
  <c r="AN227" i="10" s="1"/>
  <c r="AN191" i="10"/>
  <c r="AN221" i="10" s="1"/>
  <c r="AN182" i="10"/>
  <c r="AN212" i="10" s="1"/>
  <c r="AN192" i="10"/>
  <c r="AN222" i="10" s="1"/>
  <c r="AN183" i="10"/>
  <c r="AN213" i="10" s="1"/>
  <c r="AN186" i="10"/>
  <c r="AN216" i="10" s="1"/>
  <c r="AN189" i="10"/>
  <c r="AN219" i="10" s="1"/>
  <c r="AN193" i="10"/>
  <c r="AN223" i="10" s="1"/>
  <c r="AN190" i="10"/>
  <c r="AN220" i="10" s="1"/>
  <c r="U311" i="10"/>
  <c r="R17" i="9" s="1"/>
  <c r="U312" i="10"/>
  <c r="R19" i="9" s="1"/>
  <c r="U323" i="10"/>
  <c r="R30" i="9" s="1"/>
  <c r="U322" i="10"/>
  <c r="R26" i="9" s="1"/>
  <c r="U167" i="10"/>
  <c r="U166" i="10"/>
  <c r="U184" i="10"/>
  <c r="U214" i="10" s="1"/>
  <c r="U170" i="10"/>
  <c r="U200" i="10" s="1"/>
  <c r="U179" i="10"/>
  <c r="U209" i="10" s="1"/>
  <c r="U174" i="10"/>
  <c r="U204" i="10" s="1"/>
  <c r="U197" i="10"/>
  <c r="U227" i="10" s="1"/>
  <c r="U177" i="10"/>
  <c r="U207" i="10" s="1"/>
  <c r="U172" i="10"/>
  <c r="U202" i="10" s="1"/>
  <c r="U175" i="10"/>
  <c r="U205" i="10" s="1"/>
  <c r="U171" i="10"/>
  <c r="U201" i="10" s="1"/>
  <c r="U188" i="10"/>
  <c r="U218" i="10" s="1"/>
  <c r="U176" i="10"/>
  <c r="U206" i="10" s="1"/>
  <c r="U185" i="10"/>
  <c r="U215" i="10" s="1"/>
  <c r="U178" i="10"/>
  <c r="U208" i="10" s="1"/>
  <c r="U195" i="10"/>
  <c r="U225" i="10" s="1"/>
  <c r="U196" i="10"/>
  <c r="U226" i="10" s="1"/>
  <c r="U181" i="10"/>
  <c r="U211" i="10" s="1"/>
  <c r="U191" i="10"/>
  <c r="U221" i="10" s="1"/>
  <c r="U192" i="10"/>
  <c r="U222" i="10" s="1"/>
  <c r="U186" i="10"/>
  <c r="U216" i="10" s="1"/>
  <c r="U182" i="10"/>
  <c r="U212" i="10" s="1"/>
  <c r="U183" i="10"/>
  <c r="U213" i="10" s="1"/>
  <c r="U189" i="10"/>
  <c r="U219" i="10" s="1"/>
  <c r="U190" i="10"/>
  <c r="U220" i="10" s="1"/>
  <c r="U193" i="10"/>
  <c r="U223" i="10" s="1"/>
  <c r="AP166" i="10"/>
  <c r="AP167" i="10"/>
  <c r="AP197" i="10"/>
  <c r="AP227" i="10" s="1"/>
  <c r="AP181" i="10"/>
  <c r="AP211" i="10" s="1"/>
  <c r="AP178" i="10"/>
  <c r="AP208" i="10" s="1"/>
  <c r="AP171" i="10"/>
  <c r="AP201" i="10" s="1"/>
  <c r="AP176" i="10"/>
  <c r="AP206" i="10" s="1"/>
  <c r="AP185" i="10"/>
  <c r="AP215" i="10" s="1"/>
  <c r="AP170" i="10"/>
  <c r="AP200" i="10" s="1"/>
  <c r="AP177" i="10"/>
  <c r="AP207" i="10" s="1"/>
  <c r="AP196" i="10"/>
  <c r="AP226" i="10" s="1"/>
  <c r="AP175" i="10"/>
  <c r="AP205" i="10" s="1"/>
  <c r="AP195" i="10"/>
  <c r="AP225" i="10" s="1"/>
  <c r="AP179" i="10"/>
  <c r="AP209" i="10" s="1"/>
  <c r="AP188" i="10"/>
  <c r="AP218" i="10" s="1"/>
  <c r="AP174" i="10"/>
  <c r="AP204" i="10" s="1"/>
  <c r="AP184" i="10"/>
  <c r="AP214" i="10" s="1"/>
  <c r="AP172" i="10"/>
  <c r="AP202" i="10" s="1"/>
  <c r="AP183" i="10"/>
  <c r="AP213" i="10" s="1"/>
  <c r="AP191" i="10"/>
  <c r="AP221" i="10" s="1"/>
  <c r="AP182" i="10"/>
  <c r="AP212" i="10" s="1"/>
  <c r="AP186" i="10"/>
  <c r="AP216" i="10" s="1"/>
  <c r="AP192" i="10"/>
  <c r="AP222" i="10" s="1"/>
  <c r="AP193" i="10"/>
  <c r="AP223" i="10" s="1"/>
  <c r="AP189" i="10"/>
  <c r="AP219" i="10" s="1"/>
  <c r="AP190" i="10"/>
  <c r="AP220" i="10" s="1"/>
  <c r="P312" i="10"/>
  <c r="M19" i="9" s="1"/>
  <c r="P311" i="10"/>
  <c r="M17" i="9" s="1"/>
  <c r="P322" i="10"/>
  <c r="M26" i="9" s="1"/>
  <c r="P323" i="10"/>
  <c r="M30" i="9" s="1"/>
  <c r="T167" i="10"/>
  <c r="T166" i="10"/>
  <c r="T175" i="10"/>
  <c r="T205" i="10" s="1"/>
  <c r="T188" i="10"/>
  <c r="T218" i="10" s="1"/>
  <c r="T185" i="10"/>
  <c r="T215" i="10" s="1"/>
  <c r="T178" i="10"/>
  <c r="T208" i="10" s="1"/>
  <c r="T196" i="10"/>
  <c r="T226" i="10" s="1"/>
  <c r="T172" i="10"/>
  <c r="T202" i="10" s="1"/>
  <c r="T176" i="10"/>
  <c r="T206" i="10" s="1"/>
  <c r="T195" i="10"/>
  <c r="T225" i="10" s="1"/>
  <c r="T184" i="10"/>
  <c r="T214" i="10" s="1"/>
  <c r="T174" i="10"/>
  <c r="T204" i="10" s="1"/>
  <c r="T179" i="10"/>
  <c r="T209" i="10" s="1"/>
  <c r="T170" i="10"/>
  <c r="T200" i="10" s="1"/>
  <c r="T177" i="10"/>
  <c r="T207" i="10" s="1"/>
  <c r="T181" i="10"/>
  <c r="T211" i="10" s="1"/>
  <c r="T171" i="10"/>
  <c r="T201" i="10" s="1"/>
  <c r="T197" i="10"/>
  <c r="T227" i="10" s="1"/>
  <c r="T183" i="10"/>
  <c r="T213" i="10" s="1"/>
  <c r="T191" i="10"/>
  <c r="T221" i="10" s="1"/>
  <c r="T182" i="10"/>
  <c r="T212" i="10" s="1"/>
  <c r="T192" i="10"/>
  <c r="T222" i="10" s="1"/>
  <c r="T186" i="10"/>
  <c r="T216" i="10" s="1"/>
  <c r="T190" i="10"/>
  <c r="T220" i="10" s="1"/>
  <c r="T193" i="10"/>
  <c r="T223" i="10" s="1"/>
  <c r="T189" i="10"/>
  <c r="T219" i="10" s="1"/>
  <c r="O312" i="10"/>
  <c r="L19" i="9" s="1"/>
  <c r="O311" i="10"/>
  <c r="L17" i="9" s="1"/>
  <c r="O322" i="10"/>
  <c r="L26" i="9" s="1"/>
  <c r="O323" i="10"/>
  <c r="L30" i="9" s="1"/>
  <c r="AU166" i="10"/>
  <c r="AU167" i="10"/>
  <c r="AU171" i="10"/>
  <c r="AU201" i="10" s="1"/>
  <c r="AU170" i="10"/>
  <c r="AU200" i="10" s="1"/>
  <c r="AU179" i="10"/>
  <c r="AU209" i="10" s="1"/>
  <c r="AU176" i="10"/>
  <c r="AU206" i="10" s="1"/>
  <c r="AU184" i="10"/>
  <c r="AU214" i="10" s="1"/>
  <c r="AU195" i="10"/>
  <c r="AU225" i="10" s="1"/>
  <c r="AU177" i="10"/>
  <c r="AU207" i="10" s="1"/>
  <c r="AU172" i="10"/>
  <c r="AU202" i="10" s="1"/>
  <c r="AU181" i="10"/>
  <c r="AU211" i="10" s="1"/>
  <c r="AU178" i="10"/>
  <c r="AU208" i="10" s="1"/>
  <c r="AU174" i="10"/>
  <c r="AU204" i="10" s="1"/>
  <c r="AU197" i="10"/>
  <c r="AU227" i="10" s="1"/>
  <c r="AU188" i="10"/>
  <c r="AU218" i="10" s="1"/>
  <c r="AU175" i="10"/>
  <c r="AU205" i="10" s="1"/>
  <c r="AU185" i="10"/>
  <c r="AU215" i="10" s="1"/>
  <c r="AU196" i="10"/>
  <c r="AU226" i="10" s="1"/>
  <c r="AU183" i="10"/>
  <c r="AU213" i="10" s="1"/>
  <c r="AU186" i="10"/>
  <c r="AU216" i="10" s="1"/>
  <c r="AU192" i="10"/>
  <c r="AU222" i="10" s="1"/>
  <c r="AU191" i="10"/>
  <c r="AU221" i="10" s="1"/>
  <c r="AU182" i="10"/>
  <c r="AU212" i="10" s="1"/>
  <c r="AU189" i="10"/>
  <c r="AU219" i="10" s="1"/>
  <c r="AU190" i="10"/>
  <c r="AU220" i="10" s="1"/>
  <c r="AU193" i="10"/>
  <c r="AU223" i="10" s="1"/>
  <c r="AI167" i="10"/>
  <c r="AI166" i="10"/>
  <c r="AI176" i="10"/>
  <c r="AI206" i="10" s="1"/>
  <c r="AI185" i="10"/>
  <c r="AI215" i="10" s="1"/>
  <c r="AI197" i="10"/>
  <c r="AI227" i="10" s="1"/>
  <c r="AI170" i="10"/>
  <c r="AI200" i="10" s="1"/>
  <c r="AI178" i="10"/>
  <c r="AI208" i="10" s="1"/>
  <c r="AI195" i="10"/>
  <c r="AI225" i="10" s="1"/>
  <c r="AI179" i="10"/>
  <c r="AI209" i="10" s="1"/>
  <c r="AI177" i="10"/>
  <c r="AI207" i="10" s="1"/>
  <c r="AI184" i="10"/>
  <c r="AI214" i="10" s="1"/>
  <c r="AI188" i="10"/>
  <c r="AI218" i="10" s="1"/>
  <c r="AI175" i="10"/>
  <c r="AI205" i="10" s="1"/>
  <c r="AI174" i="10"/>
  <c r="AI204" i="10" s="1"/>
  <c r="AI171" i="10"/>
  <c r="AI201" i="10" s="1"/>
  <c r="AI196" i="10"/>
  <c r="AI226" i="10" s="1"/>
  <c r="AI181" i="10"/>
  <c r="AI211" i="10" s="1"/>
  <c r="AI172" i="10"/>
  <c r="AI202" i="10" s="1"/>
  <c r="AI192" i="10"/>
  <c r="AI222" i="10" s="1"/>
  <c r="AI191" i="10"/>
  <c r="AI221" i="10" s="1"/>
  <c r="AI186" i="10"/>
  <c r="AI216" i="10" s="1"/>
  <c r="AI183" i="10"/>
  <c r="AI213" i="10" s="1"/>
  <c r="AI182" i="10"/>
  <c r="AI212" i="10" s="1"/>
  <c r="AI190" i="10"/>
  <c r="AI220" i="10" s="1"/>
  <c r="AI193" i="10"/>
  <c r="AI223" i="10" s="1"/>
  <c r="AI189" i="10"/>
  <c r="AI219" i="10" s="1"/>
  <c r="Z311" i="10"/>
  <c r="W17" i="9" s="1"/>
  <c r="Z312" i="10"/>
  <c r="W19" i="9" s="1"/>
  <c r="Z323" i="10"/>
  <c r="W30" i="9" s="1"/>
  <c r="Z322" i="10"/>
  <c r="W26" i="9" s="1"/>
  <c r="BE166" i="10"/>
  <c r="BE167" i="10"/>
  <c r="BE175" i="10"/>
  <c r="BE205" i="10" s="1"/>
  <c r="BE197" i="10"/>
  <c r="BE227" i="10" s="1"/>
  <c r="BE170" i="10"/>
  <c r="BE200" i="10" s="1"/>
  <c r="BE177" i="10"/>
  <c r="BE207" i="10" s="1"/>
  <c r="BE172" i="10"/>
  <c r="BE202" i="10" s="1"/>
  <c r="BE174" i="10"/>
  <c r="BE204" i="10" s="1"/>
  <c r="BE181" i="10"/>
  <c r="BE211" i="10" s="1"/>
  <c r="BE196" i="10"/>
  <c r="BE226" i="10" s="1"/>
  <c r="BE171" i="10"/>
  <c r="BE201" i="10" s="1"/>
  <c r="BE179" i="10"/>
  <c r="BE209" i="10" s="1"/>
  <c r="BE178" i="10"/>
  <c r="BE208" i="10" s="1"/>
  <c r="BE188" i="10"/>
  <c r="BE218" i="10" s="1"/>
  <c r="BE176" i="10"/>
  <c r="BE206" i="10" s="1"/>
  <c r="BE184" i="10"/>
  <c r="BE214" i="10" s="1"/>
  <c r="BE185" i="10"/>
  <c r="BE215" i="10" s="1"/>
  <c r="BE195" i="10"/>
  <c r="BE225" i="10" s="1"/>
  <c r="BE186" i="10"/>
  <c r="BE216" i="10" s="1"/>
  <c r="BE182" i="10"/>
  <c r="BE212" i="10" s="1"/>
  <c r="BE191" i="10"/>
  <c r="BE221" i="10" s="1"/>
  <c r="BE183" i="10"/>
  <c r="BE213" i="10" s="1"/>
  <c r="BE192" i="10"/>
  <c r="BE222" i="10" s="1"/>
  <c r="BE193" i="10"/>
  <c r="BE223" i="10" s="1"/>
  <c r="BE189" i="10"/>
  <c r="BE219" i="10" s="1"/>
  <c r="BE190" i="10"/>
  <c r="BE220" i="10" s="1"/>
  <c r="AR167" i="10"/>
  <c r="AR166" i="10"/>
  <c r="AR184" i="10"/>
  <c r="AR214" i="10" s="1"/>
  <c r="AR196" i="10"/>
  <c r="AR226" i="10" s="1"/>
  <c r="AR175" i="10"/>
  <c r="AR205" i="10" s="1"/>
  <c r="AR177" i="10"/>
  <c r="AR207" i="10" s="1"/>
  <c r="AR172" i="10"/>
  <c r="AR202" i="10" s="1"/>
  <c r="AR176" i="10"/>
  <c r="AR206" i="10" s="1"/>
  <c r="AR178" i="10"/>
  <c r="AR208" i="10" s="1"/>
  <c r="AR171" i="10"/>
  <c r="AR201" i="10" s="1"/>
  <c r="AR185" i="10"/>
  <c r="AR215" i="10" s="1"/>
  <c r="AR195" i="10"/>
  <c r="AR225" i="10" s="1"/>
  <c r="AR170" i="10"/>
  <c r="AR200" i="10" s="1"/>
  <c r="AR181" i="10"/>
  <c r="AR211" i="10" s="1"/>
  <c r="AR188" i="10"/>
  <c r="AR218" i="10" s="1"/>
  <c r="AR179" i="10"/>
  <c r="AR209" i="10" s="1"/>
  <c r="AR174" i="10"/>
  <c r="AR204" i="10" s="1"/>
  <c r="AR197" i="10"/>
  <c r="AR227" i="10" s="1"/>
  <c r="AR186" i="10"/>
  <c r="AR216" i="10" s="1"/>
  <c r="AR183" i="10"/>
  <c r="AR213" i="10" s="1"/>
  <c r="AR191" i="10"/>
  <c r="AR221" i="10" s="1"/>
  <c r="AR192" i="10"/>
  <c r="AR222" i="10" s="1"/>
  <c r="AR182" i="10"/>
  <c r="AR212" i="10" s="1"/>
  <c r="AR193" i="10"/>
  <c r="AR223" i="10" s="1"/>
  <c r="AR189" i="10"/>
  <c r="AR219" i="10" s="1"/>
  <c r="AR190" i="10"/>
  <c r="AR220" i="10" s="1"/>
  <c r="BJ35" i="1"/>
  <c r="BJ23" i="1" s="1"/>
  <c r="BK29" i="1"/>
  <c r="BK35" i="1" s="1"/>
  <c r="BK23" i="1" s="1"/>
  <c r="BK167" i="10"/>
  <c r="BK166" i="10"/>
  <c r="BK171" i="10"/>
  <c r="BK201" i="10" s="1"/>
  <c r="BK181" i="10"/>
  <c r="BK211" i="10" s="1"/>
  <c r="BK178" i="10"/>
  <c r="BK208" i="10" s="1"/>
  <c r="BK195" i="10"/>
  <c r="BK225" i="10" s="1"/>
  <c r="BK170" i="10"/>
  <c r="BK200" i="10" s="1"/>
  <c r="BK174" i="10"/>
  <c r="BK204" i="10" s="1"/>
  <c r="BK177" i="10"/>
  <c r="BK207" i="10" s="1"/>
  <c r="BK185" i="10"/>
  <c r="BK215" i="10" s="1"/>
  <c r="BK175" i="10"/>
  <c r="BK205" i="10" s="1"/>
  <c r="BK179" i="10"/>
  <c r="BK209" i="10" s="1"/>
  <c r="BK197" i="10"/>
  <c r="BK227" i="10" s="1"/>
  <c r="BK184" i="10"/>
  <c r="BK214" i="10" s="1"/>
  <c r="BK188" i="10"/>
  <c r="BK218" i="10" s="1"/>
  <c r="BK172" i="10"/>
  <c r="BK202" i="10" s="1"/>
  <c r="BK176" i="10"/>
  <c r="BK206" i="10" s="1"/>
  <c r="BK196" i="10"/>
  <c r="BK226" i="10" s="1"/>
  <c r="BK183" i="10"/>
  <c r="BK213" i="10" s="1"/>
  <c r="BK192" i="10"/>
  <c r="BK222" i="10" s="1"/>
  <c r="BK186" i="10"/>
  <c r="BK216" i="10" s="1"/>
  <c r="BK182" i="10"/>
  <c r="BK212" i="10" s="1"/>
  <c r="BK191" i="10"/>
  <c r="BK221" i="10" s="1"/>
  <c r="BK190" i="10"/>
  <c r="BK220" i="10" s="1"/>
  <c r="BK193" i="10"/>
  <c r="BK223" i="10" s="1"/>
  <c r="BK189" i="10"/>
  <c r="BK219" i="10" s="1"/>
  <c r="AE312" i="10"/>
  <c r="AB19" i="9" s="1"/>
  <c r="AE311" i="10"/>
  <c r="AB17" i="9" s="1"/>
  <c r="AE322" i="10"/>
  <c r="AB26" i="9" s="1"/>
  <c r="AE323" i="10"/>
  <c r="AB30" i="9" s="1"/>
  <c r="Y311" i="10"/>
  <c r="V17" i="9" s="1"/>
  <c r="Y312" i="10"/>
  <c r="V19" i="9" s="1"/>
  <c r="Y323" i="10"/>
  <c r="V30" i="9" s="1"/>
  <c r="Y322" i="10"/>
  <c r="V26" i="9" s="1"/>
  <c r="X167" i="10"/>
  <c r="X166" i="10"/>
  <c r="X185" i="10"/>
  <c r="X215" i="10" s="1"/>
  <c r="X175" i="10"/>
  <c r="X205" i="10" s="1"/>
  <c r="X197" i="10"/>
  <c r="X227" i="10" s="1"/>
  <c r="X179" i="10"/>
  <c r="X209" i="10" s="1"/>
  <c r="X171" i="10"/>
  <c r="X201" i="10" s="1"/>
  <c r="X178" i="10"/>
  <c r="X208" i="10" s="1"/>
  <c r="X172" i="10"/>
  <c r="X202" i="10" s="1"/>
  <c r="X184" i="10"/>
  <c r="X214" i="10" s="1"/>
  <c r="X196" i="10"/>
  <c r="X226" i="10" s="1"/>
  <c r="X181" i="10"/>
  <c r="X211" i="10" s="1"/>
  <c r="X177" i="10"/>
  <c r="X207" i="10" s="1"/>
  <c r="X188" i="10"/>
  <c r="X218" i="10" s="1"/>
  <c r="X176" i="10"/>
  <c r="X206" i="10" s="1"/>
  <c r="X174" i="10"/>
  <c r="X204" i="10" s="1"/>
  <c r="X195" i="10"/>
  <c r="X225" i="10" s="1"/>
  <c r="X170" i="10"/>
  <c r="X200" i="10" s="1"/>
  <c r="X192" i="10"/>
  <c r="X222" i="10" s="1"/>
  <c r="X186" i="10"/>
  <c r="X216" i="10" s="1"/>
  <c r="X183" i="10"/>
  <c r="X213" i="10" s="1"/>
  <c r="X191" i="10"/>
  <c r="X221" i="10" s="1"/>
  <c r="X182" i="10"/>
  <c r="X212" i="10" s="1"/>
  <c r="X193" i="10"/>
  <c r="X223" i="10" s="1"/>
  <c r="X190" i="10"/>
  <c r="X220" i="10" s="1"/>
  <c r="X189" i="10"/>
  <c r="X219" i="10" s="1"/>
  <c r="AW311" i="10"/>
  <c r="AT17" i="9" s="1"/>
  <c r="AW312" i="10"/>
  <c r="AT19" i="9" s="1"/>
  <c r="AW323" i="10"/>
  <c r="AT30" i="9" s="1"/>
  <c r="AW322" i="10"/>
  <c r="AT26" i="9" s="1"/>
  <c r="AV167" i="10"/>
  <c r="AV166" i="10"/>
  <c r="AV196" i="10"/>
  <c r="AV226" i="10" s="1"/>
  <c r="AV172" i="10"/>
  <c r="AV202" i="10" s="1"/>
  <c r="AV195" i="10"/>
  <c r="AV225" i="10" s="1"/>
  <c r="AV185" i="10"/>
  <c r="AV215" i="10" s="1"/>
  <c r="AV184" i="10"/>
  <c r="AV214" i="10" s="1"/>
  <c r="AV197" i="10"/>
  <c r="AV227" i="10" s="1"/>
  <c r="AV170" i="10"/>
  <c r="AV200" i="10" s="1"/>
  <c r="AV181" i="10"/>
  <c r="AV211" i="10" s="1"/>
  <c r="AV178" i="10"/>
  <c r="AV208" i="10" s="1"/>
  <c r="AV176" i="10"/>
  <c r="AV206" i="10" s="1"/>
  <c r="AV174" i="10"/>
  <c r="AV204" i="10" s="1"/>
  <c r="AV171" i="10"/>
  <c r="AV201" i="10" s="1"/>
  <c r="AV179" i="10"/>
  <c r="AV209" i="10" s="1"/>
  <c r="AV177" i="10"/>
  <c r="AV207" i="10" s="1"/>
  <c r="AV175" i="10"/>
  <c r="AV205" i="10" s="1"/>
  <c r="AV188" i="10"/>
  <c r="AV218" i="10" s="1"/>
  <c r="AV192" i="10"/>
  <c r="AV222" i="10" s="1"/>
  <c r="AV191" i="10"/>
  <c r="AV221" i="10" s="1"/>
  <c r="AV182" i="10"/>
  <c r="AV212" i="10" s="1"/>
  <c r="AV183" i="10"/>
  <c r="AV213" i="10" s="1"/>
  <c r="AV186" i="10"/>
  <c r="AV216" i="10" s="1"/>
  <c r="AV193" i="10"/>
  <c r="AV223" i="10" s="1"/>
  <c r="AV189" i="10"/>
  <c r="AV219" i="10" s="1"/>
  <c r="AV190" i="10"/>
  <c r="AV220" i="10" s="1"/>
  <c r="AY167" i="10"/>
  <c r="AY166" i="10"/>
  <c r="AY176" i="10"/>
  <c r="AY206" i="10" s="1"/>
  <c r="AY197" i="10"/>
  <c r="AY227" i="10" s="1"/>
  <c r="AY177" i="10"/>
  <c r="AY207" i="10" s="1"/>
  <c r="AY170" i="10"/>
  <c r="AY200" i="10" s="1"/>
  <c r="AY196" i="10"/>
  <c r="AY226" i="10" s="1"/>
  <c r="AY185" i="10"/>
  <c r="AY215" i="10" s="1"/>
  <c r="AY195" i="10"/>
  <c r="AY225" i="10" s="1"/>
  <c r="AY184" i="10"/>
  <c r="AY214" i="10" s="1"/>
  <c r="AY181" i="10"/>
  <c r="AY211" i="10" s="1"/>
  <c r="AY178" i="10"/>
  <c r="AY208" i="10" s="1"/>
  <c r="AY172" i="10"/>
  <c r="AY202" i="10" s="1"/>
  <c r="AY179" i="10"/>
  <c r="AY209" i="10" s="1"/>
  <c r="AY174" i="10"/>
  <c r="AY204" i="10" s="1"/>
  <c r="AY188" i="10"/>
  <c r="AY218" i="10" s="1"/>
  <c r="AY175" i="10"/>
  <c r="AY205" i="10" s="1"/>
  <c r="AY171" i="10"/>
  <c r="AY201" i="10" s="1"/>
  <c r="AY186" i="10"/>
  <c r="AY216" i="10" s="1"/>
  <c r="AY183" i="10"/>
  <c r="AY213" i="10" s="1"/>
  <c r="AY192" i="10"/>
  <c r="AY222" i="10" s="1"/>
  <c r="AY191" i="10"/>
  <c r="AY221" i="10" s="1"/>
  <c r="AY182" i="10"/>
  <c r="AY212" i="10" s="1"/>
  <c r="AY190" i="10"/>
  <c r="AY220" i="10" s="1"/>
  <c r="AY193" i="10"/>
  <c r="AY223" i="10" s="1"/>
  <c r="AY189" i="10"/>
  <c r="AY219" i="10" s="1"/>
  <c r="P166" i="10"/>
  <c r="P167" i="10"/>
  <c r="P185" i="10"/>
  <c r="P215" i="10" s="1"/>
  <c r="P188" i="10"/>
  <c r="P218" i="10" s="1"/>
  <c r="P174" i="10"/>
  <c r="P204" i="10" s="1"/>
  <c r="P178" i="10"/>
  <c r="P208" i="10" s="1"/>
  <c r="P171" i="10"/>
  <c r="P201" i="10" s="1"/>
  <c r="P179" i="10"/>
  <c r="P209" i="10" s="1"/>
  <c r="P195" i="10"/>
  <c r="P225" i="10" s="1"/>
  <c r="P176" i="10"/>
  <c r="P206" i="10" s="1"/>
  <c r="P170" i="10"/>
  <c r="P200" i="10" s="1"/>
  <c r="P177" i="10"/>
  <c r="P207" i="10" s="1"/>
  <c r="P181" i="10"/>
  <c r="P211" i="10" s="1"/>
  <c r="P184" i="10"/>
  <c r="P214" i="10" s="1"/>
  <c r="P175" i="10"/>
  <c r="P205" i="10" s="1"/>
  <c r="P172" i="10"/>
  <c r="P202" i="10" s="1"/>
  <c r="P197" i="10"/>
  <c r="P227" i="10" s="1"/>
  <c r="P196" i="10"/>
  <c r="P226" i="10" s="1"/>
  <c r="P182" i="10"/>
  <c r="P212" i="10" s="1"/>
  <c r="P186" i="10"/>
  <c r="P216" i="10" s="1"/>
  <c r="P192" i="10"/>
  <c r="P222" i="10" s="1"/>
  <c r="P191" i="10"/>
  <c r="P221" i="10" s="1"/>
  <c r="P183" i="10"/>
  <c r="P213" i="10" s="1"/>
  <c r="P189" i="10"/>
  <c r="P219" i="10" s="1"/>
  <c r="P193" i="10"/>
  <c r="P223" i="10" s="1"/>
  <c r="P190" i="10"/>
  <c r="P220" i="10" s="1"/>
  <c r="O167" i="10"/>
  <c r="O166" i="10"/>
  <c r="O181" i="10"/>
  <c r="O211" i="10" s="1"/>
  <c r="O174" i="10"/>
  <c r="O204" i="10" s="1"/>
  <c r="O197" i="10"/>
  <c r="O227" i="10" s="1"/>
  <c r="O170" i="10"/>
  <c r="O200" i="10" s="1"/>
  <c r="O184" i="10"/>
  <c r="O214" i="10" s="1"/>
  <c r="O177" i="10"/>
  <c r="O207" i="10" s="1"/>
  <c r="O179" i="10"/>
  <c r="O209" i="10" s="1"/>
  <c r="O176" i="10"/>
  <c r="O206" i="10" s="1"/>
  <c r="O175" i="10"/>
  <c r="O205" i="10" s="1"/>
  <c r="O185" i="10"/>
  <c r="O215" i="10" s="1"/>
  <c r="O188" i="10"/>
  <c r="O218" i="10" s="1"/>
  <c r="O195" i="10"/>
  <c r="O225" i="10" s="1"/>
  <c r="O178" i="10"/>
  <c r="O208" i="10" s="1"/>
  <c r="O196" i="10"/>
  <c r="O226" i="10" s="1"/>
  <c r="O172" i="10"/>
  <c r="O202" i="10" s="1"/>
  <c r="O171" i="10"/>
  <c r="O201" i="10" s="1"/>
  <c r="O186" i="10"/>
  <c r="O216" i="10" s="1"/>
  <c r="O191" i="10"/>
  <c r="O221" i="10" s="1"/>
  <c r="O192" i="10"/>
  <c r="O222" i="10" s="1"/>
  <c r="O182" i="10"/>
  <c r="O212" i="10" s="1"/>
  <c r="O183" i="10"/>
  <c r="O213" i="10" s="1"/>
  <c r="O190" i="10"/>
  <c r="O220" i="10" s="1"/>
  <c r="O193" i="10"/>
  <c r="O223" i="10" s="1"/>
  <c r="O189" i="10"/>
  <c r="O219" i="10" s="1"/>
  <c r="BK360" i="10"/>
  <c r="BK361" i="10"/>
  <c r="BK362" i="10"/>
  <c r="BK373" i="10"/>
  <c r="O82" i="2"/>
  <c r="BN279" i="10"/>
  <c r="AZ311" i="10"/>
  <c r="AW17" i="9" s="1"/>
  <c r="AZ312" i="10"/>
  <c r="AW19" i="9" s="1"/>
  <c r="AZ322" i="10"/>
  <c r="AW26" i="9" s="1"/>
  <c r="AZ323" i="10"/>
  <c r="AW30" i="9" s="1"/>
  <c r="BI166" i="10"/>
  <c r="BI167" i="10"/>
  <c r="BI179" i="10"/>
  <c r="BI209" i="10" s="1"/>
  <c r="BI184" i="10"/>
  <c r="BI214" i="10" s="1"/>
  <c r="BI185" i="10"/>
  <c r="BI215" i="10" s="1"/>
  <c r="BI195" i="10"/>
  <c r="BI225" i="10" s="1"/>
  <c r="BI178" i="10"/>
  <c r="BI208" i="10" s="1"/>
  <c r="BI196" i="10"/>
  <c r="BI226" i="10" s="1"/>
  <c r="BI170" i="10"/>
  <c r="BI200" i="10" s="1"/>
  <c r="BI188" i="10"/>
  <c r="BI218" i="10" s="1"/>
  <c r="BI177" i="10"/>
  <c r="BI207" i="10" s="1"/>
  <c r="BI181" i="10"/>
  <c r="BI211" i="10" s="1"/>
  <c r="BI175" i="10"/>
  <c r="BI205" i="10" s="1"/>
  <c r="BI171" i="10"/>
  <c r="BI201" i="10" s="1"/>
  <c r="BI174" i="10"/>
  <c r="BI204" i="10" s="1"/>
  <c r="BI197" i="10"/>
  <c r="BI227" i="10" s="1"/>
  <c r="BI172" i="10"/>
  <c r="BI202" i="10" s="1"/>
  <c r="BI176" i="10"/>
  <c r="BI206" i="10" s="1"/>
  <c r="BI186" i="10"/>
  <c r="BI216" i="10" s="1"/>
  <c r="BI192" i="10"/>
  <c r="BI222" i="10" s="1"/>
  <c r="BI191" i="10"/>
  <c r="BI221" i="10" s="1"/>
  <c r="BI183" i="10"/>
  <c r="BI213" i="10" s="1"/>
  <c r="BI182" i="10"/>
  <c r="BI212" i="10" s="1"/>
  <c r="BI193" i="10"/>
  <c r="BI223" i="10" s="1"/>
  <c r="BI190" i="10"/>
  <c r="BI220" i="10" s="1"/>
  <c r="BI189" i="10"/>
  <c r="BI219" i="10" s="1"/>
  <c r="AA311" i="10"/>
  <c r="X17" i="9" s="1"/>
  <c r="AA312" i="10"/>
  <c r="X19" i="9" s="1"/>
  <c r="AA322" i="10"/>
  <c r="X26" i="9" s="1"/>
  <c r="AA323" i="10"/>
  <c r="X30" i="9" s="1"/>
  <c r="AZ167" i="10"/>
  <c r="AZ166" i="10"/>
  <c r="AZ172" i="10"/>
  <c r="AZ202" i="10" s="1"/>
  <c r="AZ176" i="10"/>
  <c r="AZ206" i="10" s="1"/>
  <c r="AZ195" i="10"/>
  <c r="AZ225" i="10" s="1"/>
  <c r="AZ188" i="10"/>
  <c r="AZ218" i="10" s="1"/>
  <c r="AZ170" i="10"/>
  <c r="AZ200" i="10" s="1"/>
  <c r="AZ181" i="10"/>
  <c r="AZ211" i="10" s="1"/>
  <c r="AZ197" i="10"/>
  <c r="AZ227" i="10" s="1"/>
  <c r="AZ184" i="10"/>
  <c r="AZ214" i="10" s="1"/>
  <c r="AZ178" i="10"/>
  <c r="AZ208" i="10" s="1"/>
  <c r="AZ171" i="10"/>
  <c r="AZ201" i="10" s="1"/>
  <c r="AZ185" i="10"/>
  <c r="AZ215" i="10" s="1"/>
  <c r="AZ179" i="10"/>
  <c r="AZ209" i="10" s="1"/>
  <c r="AZ196" i="10"/>
  <c r="AZ226" i="10" s="1"/>
  <c r="AZ175" i="10"/>
  <c r="AZ205" i="10" s="1"/>
  <c r="AZ177" i="10"/>
  <c r="AZ207" i="10" s="1"/>
  <c r="AZ174" i="10"/>
  <c r="AZ204" i="10" s="1"/>
  <c r="AZ192" i="10"/>
  <c r="AZ222" i="10" s="1"/>
  <c r="AZ182" i="10"/>
  <c r="AZ212" i="10" s="1"/>
  <c r="AZ183" i="10"/>
  <c r="AZ213" i="10" s="1"/>
  <c r="AZ191" i="10"/>
  <c r="AZ221" i="10" s="1"/>
  <c r="AZ186" i="10"/>
  <c r="AZ216" i="10" s="1"/>
  <c r="AZ193" i="10"/>
  <c r="AZ223" i="10" s="1"/>
  <c r="AZ189" i="10"/>
  <c r="AZ219" i="10" s="1"/>
  <c r="AZ190" i="10"/>
  <c r="AZ220" i="10" s="1"/>
  <c r="AC312" i="10"/>
  <c r="Z19" i="9" s="1"/>
  <c r="AC311" i="10"/>
  <c r="Z17" i="9" s="1"/>
  <c r="AC322" i="10"/>
  <c r="Z26" i="9" s="1"/>
  <c r="AC323" i="10"/>
  <c r="Z30" i="9" s="1"/>
  <c r="AT167" i="10"/>
  <c r="AT166" i="10"/>
  <c r="AT184" i="10"/>
  <c r="AT214" i="10" s="1"/>
  <c r="AT197" i="10"/>
  <c r="AT227" i="10" s="1"/>
  <c r="AT196" i="10"/>
  <c r="AT226" i="10" s="1"/>
  <c r="AT181" i="10"/>
  <c r="AT211" i="10" s="1"/>
  <c r="AT188" i="10"/>
  <c r="AT218" i="10" s="1"/>
  <c r="AT172" i="10"/>
  <c r="AT202" i="10" s="1"/>
  <c r="AT170" i="10"/>
  <c r="AT200" i="10" s="1"/>
  <c r="AT185" i="10"/>
  <c r="AT215" i="10" s="1"/>
  <c r="AT175" i="10"/>
  <c r="AT205" i="10" s="1"/>
  <c r="AT178" i="10"/>
  <c r="AT208" i="10" s="1"/>
  <c r="AT176" i="10"/>
  <c r="AT206" i="10" s="1"/>
  <c r="AT195" i="10"/>
  <c r="AT225" i="10" s="1"/>
  <c r="AT177" i="10"/>
  <c r="AT207" i="10" s="1"/>
  <c r="AT174" i="10"/>
  <c r="AT204" i="10" s="1"/>
  <c r="AT179" i="10"/>
  <c r="AT209" i="10" s="1"/>
  <c r="AT171" i="10"/>
  <c r="AT201" i="10" s="1"/>
  <c r="AT183" i="10"/>
  <c r="AT213" i="10" s="1"/>
  <c r="AT191" i="10"/>
  <c r="AT221" i="10" s="1"/>
  <c r="AT192" i="10"/>
  <c r="AT222" i="10" s="1"/>
  <c r="AT182" i="10"/>
  <c r="AT212" i="10" s="1"/>
  <c r="AT186" i="10"/>
  <c r="AT216" i="10" s="1"/>
  <c r="AT193" i="10"/>
  <c r="AT223" i="10" s="1"/>
  <c r="AT189" i="10"/>
  <c r="AT219" i="10" s="1"/>
  <c r="AT190" i="10"/>
  <c r="AT220" i="10" s="1"/>
  <c r="W312" i="10"/>
  <c r="T19" i="9" s="1"/>
  <c r="W311" i="10"/>
  <c r="T17" i="9" s="1"/>
  <c r="W323" i="10"/>
  <c r="T30" i="9" s="1"/>
  <c r="W322" i="10"/>
  <c r="T26" i="9" s="1"/>
  <c r="V167" i="10"/>
  <c r="V166" i="10"/>
  <c r="V171" i="10"/>
  <c r="V201" i="10" s="1"/>
  <c r="V197" i="10"/>
  <c r="V227" i="10" s="1"/>
  <c r="V177" i="10"/>
  <c r="V207" i="10" s="1"/>
  <c r="V174" i="10"/>
  <c r="V204" i="10" s="1"/>
  <c r="V184" i="10"/>
  <c r="V214" i="10" s="1"/>
  <c r="V195" i="10"/>
  <c r="V225" i="10" s="1"/>
  <c r="V178" i="10"/>
  <c r="V208" i="10" s="1"/>
  <c r="V170" i="10"/>
  <c r="V200" i="10" s="1"/>
  <c r="V196" i="10"/>
  <c r="V226" i="10" s="1"/>
  <c r="V176" i="10"/>
  <c r="V206" i="10" s="1"/>
  <c r="V181" i="10"/>
  <c r="V211" i="10" s="1"/>
  <c r="V185" i="10"/>
  <c r="V215" i="10" s="1"/>
  <c r="V172" i="10"/>
  <c r="V202" i="10" s="1"/>
  <c r="V188" i="10"/>
  <c r="V218" i="10" s="1"/>
  <c r="V179" i="10"/>
  <c r="V209" i="10" s="1"/>
  <c r="V175" i="10"/>
  <c r="V205" i="10" s="1"/>
  <c r="V192" i="10"/>
  <c r="V222" i="10" s="1"/>
  <c r="V186" i="10"/>
  <c r="V216" i="10" s="1"/>
  <c r="V191" i="10"/>
  <c r="V221" i="10" s="1"/>
  <c r="V183" i="10"/>
  <c r="V213" i="10" s="1"/>
  <c r="V182" i="10"/>
  <c r="V212" i="10" s="1"/>
  <c r="V193" i="10"/>
  <c r="V223" i="10" s="1"/>
  <c r="V189" i="10"/>
  <c r="V219" i="10" s="1"/>
  <c r="V190" i="10"/>
  <c r="V220" i="10" s="1"/>
  <c r="AO311" i="10"/>
  <c r="AL17" i="9" s="1"/>
  <c r="AO312" i="10"/>
  <c r="AL19" i="9" s="1"/>
  <c r="AO323" i="10"/>
  <c r="AL30" i="9" s="1"/>
  <c r="AO322" i="10"/>
  <c r="AL26" i="9" s="1"/>
  <c r="AO167" i="10"/>
  <c r="AO166" i="10"/>
  <c r="AO174" i="10"/>
  <c r="AO204" i="10" s="1"/>
  <c r="AO185" i="10"/>
  <c r="AO215" i="10" s="1"/>
  <c r="AO196" i="10"/>
  <c r="AO226" i="10" s="1"/>
  <c r="AO175" i="10"/>
  <c r="AO205" i="10" s="1"/>
  <c r="AO188" i="10"/>
  <c r="AO218" i="10" s="1"/>
  <c r="AO197" i="10"/>
  <c r="AO227" i="10" s="1"/>
  <c r="AO172" i="10"/>
  <c r="AO202" i="10" s="1"/>
  <c r="AO181" i="10"/>
  <c r="AO211" i="10" s="1"/>
  <c r="AO171" i="10"/>
  <c r="AO201" i="10" s="1"/>
  <c r="AO195" i="10"/>
  <c r="AO225" i="10" s="1"/>
  <c r="AO176" i="10"/>
  <c r="AO206" i="10" s="1"/>
  <c r="AO179" i="10"/>
  <c r="AO209" i="10" s="1"/>
  <c r="AO170" i="10"/>
  <c r="AO200" i="10" s="1"/>
  <c r="AO177" i="10"/>
  <c r="AO207" i="10" s="1"/>
  <c r="AO184" i="10"/>
  <c r="AO214" i="10" s="1"/>
  <c r="AO178" i="10"/>
  <c r="AO208" i="10" s="1"/>
  <c r="AO182" i="10"/>
  <c r="AO212" i="10" s="1"/>
  <c r="AO192" i="10"/>
  <c r="AO222" i="10" s="1"/>
  <c r="AO183" i="10"/>
  <c r="AO213" i="10" s="1"/>
  <c r="AO186" i="10"/>
  <c r="AO216" i="10" s="1"/>
  <c r="AO191" i="10"/>
  <c r="AO221" i="10" s="1"/>
  <c r="AO190" i="10"/>
  <c r="AO220" i="10" s="1"/>
  <c r="AO189" i="10"/>
  <c r="AO219" i="10" s="1"/>
  <c r="AO193" i="10"/>
  <c r="AO223" i="10" s="1"/>
  <c r="AS311" i="10"/>
  <c r="AP17" i="9" s="1"/>
  <c r="AS312" i="10"/>
  <c r="AP19" i="9" s="1"/>
  <c r="AS322" i="10"/>
  <c r="AP26" i="9" s="1"/>
  <c r="AS323" i="10"/>
  <c r="AP30" i="9" s="1"/>
  <c r="BJ167" i="10"/>
  <c r="BJ166" i="10"/>
  <c r="BJ188" i="10"/>
  <c r="BJ218" i="10" s="1"/>
  <c r="BJ175" i="10"/>
  <c r="BJ205" i="10" s="1"/>
  <c r="BJ172" i="10"/>
  <c r="BJ202" i="10" s="1"/>
  <c r="BJ181" i="10"/>
  <c r="BJ211" i="10" s="1"/>
  <c r="BJ176" i="10"/>
  <c r="BJ206" i="10" s="1"/>
  <c r="BJ177" i="10"/>
  <c r="BJ207" i="10" s="1"/>
  <c r="BJ171" i="10"/>
  <c r="BJ201" i="10" s="1"/>
  <c r="BJ185" i="10"/>
  <c r="BJ215" i="10" s="1"/>
  <c r="BJ197" i="10"/>
  <c r="BJ227" i="10" s="1"/>
  <c r="BJ195" i="10"/>
  <c r="BJ225" i="10" s="1"/>
  <c r="BJ184" i="10"/>
  <c r="BJ214" i="10" s="1"/>
  <c r="BJ179" i="10"/>
  <c r="BJ209" i="10" s="1"/>
  <c r="BJ196" i="10"/>
  <c r="BJ226" i="10" s="1"/>
  <c r="BJ178" i="10"/>
  <c r="BJ208" i="10" s="1"/>
  <c r="BJ170" i="10"/>
  <c r="BJ200" i="10" s="1"/>
  <c r="BJ174" i="10"/>
  <c r="BJ204" i="10" s="1"/>
  <c r="BJ192" i="10"/>
  <c r="BJ222" i="10" s="1"/>
  <c r="BJ182" i="10"/>
  <c r="BJ212" i="10" s="1"/>
  <c r="BJ183" i="10"/>
  <c r="BJ213" i="10" s="1"/>
  <c r="BJ186" i="10"/>
  <c r="BJ216" i="10" s="1"/>
  <c r="BJ191" i="10"/>
  <c r="BJ221" i="10" s="1"/>
  <c r="BJ190" i="10"/>
  <c r="BJ220" i="10" s="1"/>
  <c r="BJ189" i="10"/>
  <c r="BJ219" i="10" s="1"/>
  <c r="BJ193" i="10"/>
  <c r="BJ223" i="10" s="1"/>
  <c r="BL308" i="10"/>
  <c r="BL356" i="10"/>
  <c r="BG16" i="2" l="1"/>
  <c r="BG77" i="9" s="1"/>
  <c r="BG63" i="9"/>
  <c r="BG66" i="9" s="1"/>
  <c r="BG68" i="9" s="1"/>
  <c r="BK457" i="10"/>
  <c r="BH65" i="9" s="1"/>
  <c r="BI57" i="9"/>
  <c r="BH61" i="9"/>
  <c r="BI59" i="9"/>
  <c r="BI56" i="9"/>
  <c r="BK452" i="10"/>
  <c r="BI58" i="9"/>
  <c r="BH60" i="9"/>
  <c r="BI62" i="9"/>
  <c r="BO425" i="10"/>
  <c r="BN426" i="10"/>
  <c r="BH44" i="9"/>
  <c r="BH48" i="9" s="1"/>
  <c r="BI40" i="9"/>
  <c r="BI41" i="9"/>
  <c r="BM281" i="10"/>
  <c r="BK39" i="9"/>
  <c r="BL282" i="10"/>
  <c r="AF414" i="10"/>
  <c r="AF416" i="10" s="1"/>
  <c r="AK375" i="39"/>
  <c r="BJ396" i="10"/>
  <c r="BJ375" i="10" s="1"/>
  <c r="AF417" i="10"/>
  <c r="AF415" i="10" s="1"/>
  <c r="AQ373" i="35"/>
  <c r="AR372" i="35" s="1"/>
  <c r="AK373" i="39"/>
  <c r="F219" i="2"/>
  <c r="I151" i="2"/>
  <c r="N219" i="2"/>
  <c r="D151" i="2"/>
  <c r="D84" i="2"/>
  <c r="F151" i="2"/>
  <c r="N84" i="2"/>
  <c r="I219" i="2"/>
  <c r="E84" i="2"/>
  <c r="I84" i="2"/>
  <c r="D219" i="2"/>
  <c r="N151" i="2"/>
  <c r="J84" i="2"/>
  <c r="L151" i="2"/>
  <c r="E219" i="2"/>
  <c r="G151" i="2"/>
  <c r="G219" i="2"/>
  <c r="L84" i="2"/>
  <c r="H84" i="2"/>
  <c r="M151" i="2"/>
  <c r="M219" i="2"/>
  <c r="L219" i="2"/>
  <c r="M84" i="2"/>
  <c r="J219" i="2"/>
  <c r="K151" i="2"/>
  <c r="H151" i="2"/>
  <c r="K84" i="2"/>
  <c r="F84" i="2"/>
  <c r="G84" i="2"/>
  <c r="K219" i="2"/>
  <c r="J151" i="2"/>
  <c r="H219" i="2"/>
  <c r="E151" i="2"/>
  <c r="D69" i="5"/>
  <c r="L85" i="2"/>
  <c r="N85" i="2"/>
  <c r="F220" i="2"/>
  <c r="I152" i="2"/>
  <c r="I220" i="2"/>
  <c r="F152" i="2"/>
  <c r="I85" i="2"/>
  <c r="D220" i="2"/>
  <c r="N152" i="2"/>
  <c r="D152" i="2"/>
  <c r="N220" i="2"/>
  <c r="D85" i="2"/>
  <c r="H220" i="2"/>
  <c r="K152" i="2"/>
  <c r="M220" i="2"/>
  <c r="G85" i="2"/>
  <c r="E85" i="2"/>
  <c r="K85" i="2"/>
  <c r="M85" i="2"/>
  <c r="M152" i="2"/>
  <c r="J220" i="2"/>
  <c r="J152" i="2"/>
  <c r="F85" i="2"/>
  <c r="G152" i="2"/>
  <c r="G220" i="2"/>
  <c r="L220" i="2"/>
  <c r="K220" i="2"/>
  <c r="J85" i="2"/>
  <c r="H85" i="2"/>
  <c r="E220" i="2"/>
  <c r="L152" i="2"/>
  <c r="E152" i="2"/>
  <c r="H152" i="2"/>
  <c r="D70" i="5"/>
  <c r="O218" i="2"/>
  <c r="O150" i="2"/>
  <c r="Y92" i="41"/>
  <c r="Y158" i="41"/>
  <c r="AG114" i="9"/>
  <c r="AC92" i="41"/>
  <c r="AC125" i="41"/>
  <c r="AC158" i="41"/>
  <c r="Z160" i="37"/>
  <c r="Z126" i="37"/>
  <c r="AB92" i="41"/>
  <c r="AB125" i="41"/>
  <c r="AB158" i="41"/>
  <c r="N160" i="37"/>
  <c r="N92" i="37"/>
  <c r="N126" i="37"/>
  <c r="M160" i="37"/>
  <c r="M92" i="37"/>
  <c r="M126" i="37"/>
  <c r="BJ43" i="44"/>
  <c r="O126" i="37"/>
  <c r="O160" i="37"/>
  <c r="O92" i="37"/>
  <c r="R92" i="37"/>
  <c r="R126" i="37"/>
  <c r="R160" i="37"/>
  <c r="R92" i="41"/>
  <c r="R125" i="41"/>
  <c r="R158" i="41"/>
  <c r="Q160" i="37"/>
  <c r="Q126" i="37"/>
  <c r="Q92" i="37"/>
  <c r="AA160" i="37"/>
  <c r="AA126" i="37"/>
  <c r="AA92" i="37"/>
  <c r="BK45" i="44"/>
  <c r="AC92" i="37"/>
  <c r="AC126" i="37"/>
  <c r="AC160" i="37"/>
  <c r="BI58" i="44"/>
  <c r="BI43" i="44"/>
  <c r="BG57" i="44"/>
  <c r="BG42" i="44"/>
  <c r="BG53" i="44"/>
  <c r="BG38" i="44"/>
  <c r="BC55" i="43"/>
  <c r="BC40" i="43"/>
  <c r="BF58" i="44"/>
  <c r="BF43" i="44"/>
  <c r="L33" i="43"/>
  <c r="K79" i="38"/>
  <c r="L29" i="43"/>
  <c r="L31" i="43"/>
  <c r="M33" i="43"/>
  <c r="M29" i="43"/>
  <c r="J78" i="38"/>
  <c r="M32" i="43"/>
  <c r="J77" i="38"/>
  <c r="M30" i="43"/>
  <c r="M35" i="43"/>
  <c r="L28" i="43"/>
  <c r="N29" i="43"/>
  <c r="M28" i="43"/>
  <c r="M78" i="38"/>
  <c r="K80" i="38"/>
  <c r="L77" i="38"/>
  <c r="P33" i="43"/>
  <c r="N35" i="43"/>
  <c r="K77" i="38"/>
  <c r="N28" i="43"/>
  <c r="N32" i="43"/>
  <c r="J80" i="38"/>
  <c r="L35" i="43"/>
  <c r="K78" i="38"/>
  <c r="L80" i="38"/>
  <c r="L32" i="43"/>
  <c r="L79" i="38"/>
  <c r="O33" i="43"/>
  <c r="M80" i="38"/>
  <c r="L30" i="43"/>
  <c r="M31" i="43"/>
  <c r="N79" i="38"/>
  <c r="N30" i="43"/>
  <c r="O29" i="43"/>
  <c r="L78" i="38"/>
  <c r="M77" i="38"/>
  <c r="O35" i="43"/>
  <c r="J79" i="38"/>
  <c r="P29" i="43"/>
  <c r="P31" i="43"/>
  <c r="N78" i="38"/>
  <c r="O28" i="43"/>
  <c r="N33" i="43"/>
  <c r="O30" i="43"/>
  <c r="N31" i="43"/>
  <c r="O32" i="43"/>
  <c r="P28" i="43"/>
  <c r="M79" i="38"/>
  <c r="O80" i="38"/>
  <c r="O31" i="43"/>
  <c r="Q29" i="43"/>
  <c r="N77" i="38"/>
  <c r="Q35" i="43"/>
  <c r="P32" i="43"/>
  <c r="P35" i="43"/>
  <c r="P30" i="43"/>
  <c r="S31" i="43"/>
  <c r="P77" i="38"/>
  <c r="N80" i="38"/>
  <c r="Q32" i="43"/>
  <c r="O78" i="38"/>
  <c r="Q31" i="43"/>
  <c r="P80" i="38"/>
  <c r="R28" i="43"/>
  <c r="O77" i="38"/>
  <c r="Q33" i="43"/>
  <c r="R32" i="43"/>
  <c r="O79" i="38"/>
  <c r="Q79" i="38"/>
  <c r="P79" i="38"/>
  <c r="Q30" i="43"/>
  <c r="Q78" i="38"/>
  <c r="T35" i="43"/>
  <c r="R29" i="43"/>
  <c r="T32" i="43"/>
  <c r="P78" i="38"/>
  <c r="R77" i="38"/>
  <c r="R79" i="38"/>
  <c r="R30" i="43"/>
  <c r="S29" i="43"/>
  <c r="R33" i="43"/>
  <c r="T33" i="43"/>
  <c r="S30" i="43"/>
  <c r="S32" i="43"/>
  <c r="Q77" i="38"/>
  <c r="S28" i="43"/>
  <c r="Q28" i="43"/>
  <c r="Q80" i="38"/>
  <c r="R35" i="43"/>
  <c r="S33" i="43"/>
  <c r="S77" i="38"/>
  <c r="T28" i="43"/>
  <c r="R80" i="38"/>
  <c r="S35" i="43"/>
  <c r="R31" i="43"/>
  <c r="T29" i="43"/>
  <c r="T30" i="43"/>
  <c r="U30" i="43"/>
  <c r="U29" i="43"/>
  <c r="U32" i="43"/>
  <c r="U28" i="43"/>
  <c r="S78" i="38"/>
  <c r="R78" i="38"/>
  <c r="T31" i="43"/>
  <c r="V31" i="43"/>
  <c r="U31" i="43"/>
  <c r="U79" i="38"/>
  <c r="U33" i="43"/>
  <c r="S79" i="38"/>
  <c r="T79" i="38"/>
  <c r="V33" i="43"/>
  <c r="X29" i="43"/>
  <c r="T80" i="38"/>
  <c r="W28" i="43"/>
  <c r="X30" i="43"/>
  <c r="U35" i="43"/>
  <c r="W32" i="43"/>
  <c r="W31" i="43"/>
  <c r="V30" i="43"/>
  <c r="V32" i="43"/>
  <c r="V28" i="43"/>
  <c r="T78" i="38"/>
  <c r="X32" i="43"/>
  <c r="V35" i="43"/>
  <c r="X28" i="43"/>
  <c r="W33" i="43"/>
  <c r="Y33" i="43"/>
  <c r="V29" i="43"/>
  <c r="X35" i="43"/>
  <c r="Y30" i="43"/>
  <c r="Y28" i="43"/>
  <c r="Y32" i="43"/>
  <c r="W29" i="43"/>
  <c r="X31" i="43"/>
  <c r="X33" i="43"/>
  <c r="W35" i="43"/>
  <c r="Z31" i="43"/>
  <c r="Z32" i="43"/>
  <c r="AA31" i="43"/>
  <c r="Z28" i="43"/>
  <c r="Y35" i="43"/>
  <c r="Y29" i="43"/>
  <c r="W30" i="43"/>
  <c r="AA29" i="43"/>
  <c r="Z33" i="43"/>
  <c r="AA32" i="43"/>
  <c r="AB32" i="43"/>
  <c r="Z29" i="43"/>
  <c r="AB31" i="43"/>
  <c r="Z35" i="43"/>
  <c r="Z30" i="43"/>
  <c r="AB29" i="43"/>
  <c r="AA28" i="43"/>
  <c r="AA35" i="43"/>
  <c r="AB28" i="43"/>
  <c r="AB35" i="43"/>
  <c r="AC35" i="43"/>
  <c r="AA30" i="43"/>
  <c r="Y31" i="43"/>
  <c r="AC30" i="43"/>
  <c r="AC29" i="43"/>
  <c r="AB30" i="43"/>
  <c r="AA33" i="43"/>
  <c r="AD28" i="43"/>
  <c r="AD35" i="43"/>
  <c r="AC33" i="43"/>
  <c r="AE31" i="43"/>
  <c r="AD33" i="43"/>
  <c r="AE29" i="43"/>
  <c r="AD29" i="43"/>
  <c r="AB33" i="43"/>
  <c r="AC32" i="43"/>
  <c r="AC28" i="43"/>
  <c r="AE32" i="43"/>
  <c r="AE35" i="43"/>
  <c r="AD32" i="43"/>
  <c r="AE33" i="43"/>
  <c r="AC31" i="43"/>
  <c r="AD31" i="43"/>
  <c r="AG35" i="43"/>
  <c r="AF35" i="43"/>
  <c r="AF29" i="43"/>
  <c r="AD30" i="43"/>
  <c r="AE30" i="43"/>
  <c r="AG29" i="43"/>
  <c r="AE28" i="43"/>
  <c r="AH35" i="43"/>
  <c r="AG31" i="43"/>
  <c r="AF32" i="43"/>
  <c r="AF33" i="43"/>
  <c r="AG33" i="43"/>
  <c r="AI29" i="43"/>
  <c r="AI28" i="43"/>
  <c r="AG32" i="43"/>
  <c r="AF31" i="43"/>
  <c r="AG28" i="43"/>
  <c r="AF30" i="43"/>
  <c r="AG30" i="43"/>
  <c r="AI31" i="43"/>
  <c r="AH28" i="43"/>
  <c r="AH31" i="43"/>
  <c r="AI35" i="43"/>
  <c r="AH33" i="43"/>
  <c r="AJ29" i="43"/>
  <c r="AK32" i="43"/>
  <c r="AF28" i="43"/>
  <c r="AH30" i="43"/>
  <c r="AI33" i="43"/>
  <c r="AH29" i="43"/>
  <c r="AH32" i="43"/>
  <c r="AK33" i="43"/>
  <c r="AJ31" i="43"/>
  <c r="AI30" i="43"/>
  <c r="AI32" i="43"/>
  <c r="AK35" i="43"/>
  <c r="AJ35" i="43"/>
  <c r="AJ32" i="43"/>
  <c r="AL32" i="43"/>
  <c r="AJ30" i="43"/>
  <c r="AL28" i="43"/>
  <c r="AK29" i="43"/>
  <c r="AL31" i="43"/>
  <c r="AK31" i="43"/>
  <c r="AL30" i="43"/>
  <c r="AK28" i="43"/>
  <c r="AJ33" i="43"/>
  <c r="AL29" i="43"/>
  <c r="AM33" i="43"/>
  <c r="AM30" i="43"/>
  <c r="AN32" i="43"/>
  <c r="AM32" i="43"/>
  <c r="AL35" i="43"/>
  <c r="AK30" i="43"/>
  <c r="AM29" i="43"/>
  <c r="AJ28" i="43"/>
  <c r="AL33" i="43"/>
  <c r="AM35" i="43"/>
  <c r="AN31" i="43"/>
  <c r="AN29" i="43"/>
  <c r="AM31" i="43"/>
  <c r="AO31" i="43"/>
  <c r="AM28" i="43"/>
  <c r="AQ30" i="43"/>
  <c r="AG79" i="38"/>
  <c r="AN33" i="43"/>
  <c r="AP35" i="43"/>
  <c r="AN28" i="43"/>
  <c r="AN35" i="43"/>
  <c r="AO32" i="43"/>
  <c r="AO29" i="43"/>
  <c r="AI77" i="38"/>
  <c r="AP31" i="43"/>
  <c r="AN30" i="43"/>
  <c r="AQ28" i="43"/>
  <c r="X77" i="38"/>
  <c r="AP30" i="43"/>
  <c r="AQ32" i="43"/>
  <c r="AP33" i="43"/>
  <c r="AO28" i="43"/>
  <c r="AO35" i="43"/>
  <c r="AP29" i="43"/>
  <c r="AR31" i="43"/>
  <c r="AQ29" i="43"/>
  <c r="AO33" i="43"/>
  <c r="AO30" i="43"/>
  <c r="U77" i="38"/>
  <c r="AP80" i="38"/>
  <c r="AE77" i="38"/>
  <c r="V77" i="38"/>
  <c r="AA77" i="38"/>
  <c r="AH77" i="38"/>
  <c r="AQ35" i="43"/>
  <c r="AQ77" i="38"/>
  <c r="Y79" i="38"/>
  <c r="AR33" i="43"/>
  <c r="AJ78" i="38"/>
  <c r="AL79" i="38"/>
  <c r="AH79" i="38"/>
  <c r="AC77" i="38"/>
  <c r="Z80" i="38"/>
  <c r="AQ33" i="43"/>
  <c r="AQ31" i="43"/>
  <c r="AC80" i="38"/>
  <c r="AO77" i="38"/>
  <c r="AB78" i="38"/>
  <c r="AG77" i="38"/>
  <c r="Z78" i="38"/>
  <c r="AP28" i="43"/>
  <c r="AD77" i="38"/>
  <c r="AN79" i="38"/>
  <c r="AH78" i="38"/>
  <c r="Y77" i="38"/>
  <c r="W80" i="38"/>
  <c r="AC78" i="38"/>
  <c r="AJ80" i="38"/>
  <c r="AD80" i="38"/>
  <c r="AP78" i="38"/>
  <c r="AJ77" i="38"/>
  <c r="AA79" i="38"/>
  <c r="AK77" i="38"/>
  <c r="Z77" i="38"/>
  <c r="AS79" i="38"/>
  <c r="AM79" i="38"/>
  <c r="AB79" i="38"/>
  <c r="W77" i="38"/>
  <c r="Z79" i="38"/>
  <c r="AP77" i="38"/>
  <c r="AF79" i="38"/>
  <c r="X78" i="38"/>
  <c r="AQ79" i="38"/>
  <c r="AR35" i="43"/>
  <c r="AG78" i="38"/>
  <c r="AE80" i="38"/>
  <c r="AP32" i="43"/>
  <c r="Y78" i="38"/>
  <c r="AL77" i="38"/>
  <c r="AN77" i="38"/>
  <c r="AN80" i="38"/>
  <c r="T77" i="38"/>
  <c r="AE78" i="38"/>
  <c r="AM77" i="38"/>
  <c r="AP79" i="38"/>
  <c r="Y80" i="38"/>
  <c r="V80" i="38"/>
  <c r="AD79" i="38"/>
  <c r="V79" i="38"/>
  <c r="AB77" i="38"/>
  <c r="AL80" i="38"/>
  <c r="AI79" i="38"/>
  <c r="AL78" i="38"/>
  <c r="AF77" i="38"/>
  <c r="AG80" i="38"/>
  <c r="AW35" i="43"/>
  <c r="AM78" i="38"/>
  <c r="AR32" i="43"/>
  <c r="U80" i="38"/>
  <c r="X79" i="38"/>
  <c r="AQ80" i="38"/>
  <c r="AO79" i="38"/>
  <c r="AM80" i="38"/>
  <c r="AB80" i="38"/>
  <c r="AS31" i="43"/>
  <c r="AS35" i="43"/>
  <c r="AS78" i="38"/>
  <c r="AS32" i="43"/>
  <c r="AR77" i="38"/>
  <c r="AO78" i="38"/>
  <c r="S80" i="38"/>
  <c r="AR30" i="43"/>
  <c r="V78" i="38"/>
  <c r="AF78" i="38"/>
  <c r="AA80" i="38"/>
  <c r="AD78" i="38"/>
  <c r="AT80" i="38"/>
  <c r="AI78" i="38"/>
  <c r="AK80" i="38"/>
  <c r="AS30" i="43"/>
  <c r="AT79" i="38"/>
  <c r="AK79" i="38"/>
  <c r="AF80" i="38"/>
  <c r="AR29" i="43"/>
  <c r="AI80" i="38"/>
  <c r="AR28" i="43"/>
  <c r="AS33" i="43"/>
  <c r="U78" i="38"/>
  <c r="X80" i="38"/>
  <c r="AA78" i="38"/>
  <c r="AO80" i="38"/>
  <c r="AS28" i="43"/>
  <c r="AE79" i="38"/>
  <c r="AH80" i="38"/>
  <c r="AQ78" i="38"/>
  <c r="W79" i="38"/>
  <c r="AS29" i="43"/>
  <c r="AK78" i="38"/>
  <c r="AJ79" i="38"/>
  <c r="W78" i="38"/>
  <c r="AN78" i="38"/>
  <c r="AC79" i="38"/>
  <c r="AT33" i="43"/>
  <c r="AT31" i="43"/>
  <c r="AV30" i="43"/>
  <c r="AT29" i="43"/>
  <c r="AS77" i="38"/>
  <c r="AT28" i="43"/>
  <c r="AT77" i="38"/>
  <c r="AU33" i="43"/>
  <c r="AT32" i="43"/>
  <c r="AR79" i="38"/>
  <c r="AV33" i="43"/>
  <c r="AR80" i="38"/>
  <c r="AV28" i="43"/>
  <c r="AU29" i="43"/>
  <c r="AV35" i="43"/>
  <c r="AW30" i="43"/>
  <c r="AT35" i="43"/>
  <c r="AT30" i="43"/>
  <c r="AS80" i="38"/>
  <c r="AW29" i="43"/>
  <c r="AR78" i="38"/>
  <c r="AV29" i="43"/>
  <c r="AV32" i="43"/>
  <c r="AU28" i="43"/>
  <c r="AV79" i="38"/>
  <c r="AX31" i="43"/>
  <c r="AU30" i="43"/>
  <c r="AU80" i="38"/>
  <c r="AU32" i="43"/>
  <c r="AT78" i="38"/>
  <c r="AV77" i="38"/>
  <c r="AU77" i="38"/>
  <c r="AV31" i="43"/>
  <c r="AU31" i="43"/>
  <c r="AX78" i="38"/>
  <c r="AW31" i="43"/>
  <c r="AY79" i="38"/>
  <c r="AW28" i="43"/>
  <c r="AW32" i="43"/>
  <c r="AU35" i="43"/>
  <c r="AV78" i="38"/>
  <c r="AX33" i="43"/>
  <c r="AX35" i="43"/>
  <c r="AX32" i="43"/>
  <c r="AY33" i="43"/>
  <c r="AU78" i="38"/>
  <c r="AZ35" i="43"/>
  <c r="AZ30" i="43"/>
  <c r="AW78" i="38"/>
  <c r="AY32" i="43"/>
  <c r="AZ29" i="43"/>
  <c r="AY30" i="43"/>
  <c r="AY28" i="43"/>
  <c r="AX79" i="38"/>
  <c r="AX29" i="43"/>
  <c r="AX28" i="43"/>
  <c r="AV80" i="38"/>
  <c r="AW33" i="43"/>
  <c r="AW77" i="38"/>
  <c r="AU79" i="38"/>
  <c r="AZ33" i="43"/>
  <c r="AX30" i="43"/>
  <c r="AY80" i="38"/>
  <c r="BB28" i="43"/>
  <c r="AY29" i="43"/>
  <c r="AW79" i="38"/>
  <c r="AZ31" i="43"/>
  <c r="AZ32" i="43"/>
  <c r="AX77" i="38"/>
  <c r="AZ28" i="43"/>
  <c r="BA33" i="43"/>
  <c r="AY35" i="43"/>
  <c r="BA28" i="43"/>
  <c r="AY31" i="43"/>
  <c r="AW80" i="38"/>
  <c r="AX80" i="38"/>
  <c r="AZ78" i="38"/>
  <c r="BA32" i="43"/>
  <c r="BB29" i="43"/>
  <c r="Z34" i="43"/>
  <c r="AI34" i="43"/>
  <c r="W34" i="43"/>
  <c r="Y34" i="43"/>
  <c r="M34" i="43"/>
  <c r="AT34" i="43"/>
  <c r="BB34" i="43"/>
  <c r="BH34" i="43"/>
  <c r="BG34" i="43"/>
  <c r="AH34" i="43"/>
  <c r="AM34" i="43"/>
  <c r="AG34" i="43"/>
  <c r="U34" i="43"/>
  <c r="AU34" i="43"/>
  <c r="BC34" i="43"/>
  <c r="AC34" i="43"/>
  <c r="AJ34" i="43"/>
  <c r="P34" i="43"/>
  <c r="K34" i="43"/>
  <c r="AE34" i="43"/>
  <c r="BE34" i="43"/>
  <c r="BB33" i="43"/>
  <c r="AZ77" i="38"/>
  <c r="J34" i="43"/>
  <c r="AD34" i="43"/>
  <c r="AL34" i="43"/>
  <c r="I34" i="43"/>
  <c r="T34" i="43"/>
  <c r="AR34" i="43"/>
  <c r="AZ34" i="43"/>
  <c r="AS34" i="43"/>
  <c r="BA30" i="43"/>
  <c r="AP34" i="43"/>
  <c r="L34" i="43"/>
  <c r="H34" i="43"/>
  <c r="O34" i="43"/>
  <c r="AV34" i="43"/>
  <c r="BD34" i="43"/>
  <c r="BB32" i="43"/>
  <c r="F34" i="43"/>
  <c r="AK34" i="43"/>
  <c r="AF34" i="43"/>
  <c r="S34" i="43"/>
  <c r="X34" i="43"/>
  <c r="AX34" i="43"/>
  <c r="BF34" i="43"/>
  <c r="V34" i="43"/>
  <c r="N34" i="43"/>
  <c r="AN34" i="43"/>
  <c r="AA34" i="43"/>
  <c r="AQ34" i="43"/>
  <c r="AY34" i="43"/>
  <c r="R34" i="43"/>
  <c r="AO34" i="43"/>
  <c r="G34" i="43"/>
  <c r="Q34" i="43"/>
  <c r="AB34" i="43"/>
  <c r="BA34" i="43"/>
  <c r="BA31" i="43"/>
  <c r="AW34" i="43"/>
  <c r="BC35" i="43"/>
  <c r="BC28" i="43"/>
  <c r="BI34" i="43"/>
  <c r="BD35" i="43"/>
  <c r="BB30" i="43"/>
  <c r="BC29" i="43"/>
  <c r="BE32" i="43"/>
  <c r="BD33" i="43"/>
  <c r="BB31" i="43"/>
  <c r="BA35" i="43"/>
  <c r="BA29" i="43"/>
  <c r="BK30" i="43"/>
  <c r="BK55" i="43" s="1"/>
  <c r="BD31" i="43"/>
  <c r="BB35" i="43"/>
  <c r="BK28" i="43"/>
  <c r="BK53" i="43" s="1"/>
  <c r="BC32" i="43"/>
  <c r="BC33" i="43"/>
  <c r="BG33" i="43"/>
  <c r="BG31" i="43"/>
  <c r="BI31" i="43"/>
  <c r="BE33" i="43"/>
  <c r="BF28" i="43"/>
  <c r="BK33" i="43"/>
  <c r="BK58" i="43" s="1"/>
  <c r="BC31" i="43"/>
  <c r="BK31" i="43"/>
  <c r="BK56" i="43" s="1"/>
  <c r="BD32" i="43"/>
  <c r="BG35" i="43"/>
  <c r="BJ32" i="43"/>
  <c r="BK29" i="43"/>
  <c r="BK54" i="43" s="1"/>
  <c r="BD28" i="43"/>
  <c r="BD29" i="43"/>
  <c r="BK35" i="43"/>
  <c r="BK60" i="43" s="1"/>
  <c r="BK32" i="43"/>
  <c r="BK57" i="43" s="1"/>
  <c r="BI32" i="43"/>
  <c r="BG32" i="43"/>
  <c r="BE28" i="43"/>
  <c r="BH29" i="43"/>
  <c r="BH31" i="43"/>
  <c r="BF33" i="43"/>
  <c r="BA80" i="38"/>
  <c r="BH56" i="44"/>
  <c r="BH41" i="44"/>
  <c r="BH33" i="43"/>
  <c r="BH32" i="43"/>
  <c r="BF53" i="44"/>
  <c r="BF38" i="44"/>
  <c r="BF54" i="44"/>
  <c r="BF39" i="44"/>
  <c r="BK39" i="44"/>
  <c r="BL31" i="43"/>
  <c r="BL56" i="43" s="1"/>
  <c r="BI30" i="43"/>
  <c r="BH58" i="44"/>
  <c r="BH43" i="44"/>
  <c r="BJ35" i="43"/>
  <c r="BE29" i="43"/>
  <c r="BK33" i="44"/>
  <c r="BK58" i="44" s="1"/>
  <c r="BF30" i="43"/>
  <c r="BG35" i="44"/>
  <c r="BI28" i="43"/>
  <c r="BH32" i="44"/>
  <c r="BE60" i="44"/>
  <c r="BE45" i="44"/>
  <c r="BH53" i="44"/>
  <c r="BH38" i="44"/>
  <c r="BI58" i="43"/>
  <c r="BI43" i="43"/>
  <c r="BE30" i="43"/>
  <c r="BJ29" i="43"/>
  <c r="BD57" i="44"/>
  <c r="BD42" i="44"/>
  <c r="BL35" i="43"/>
  <c r="BL60" i="43" s="1"/>
  <c r="BF31" i="43"/>
  <c r="BE35" i="43"/>
  <c r="BJ40" i="44"/>
  <c r="BF35" i="44"/>
  <c r="BI30" i="44"/>
  <c r="BH35" i="43"/>
  <c r="BJ41" i="44"/>
  <c r="BJ28" i="43"/>
  <c r="BJ41" i="43"/>
  <c r="BI56" i="44"/>
  <c r="BI41" i="44"/>
  <c r="BL33" i="43"/>
  <c r="BL58" i="43" s="1"/>
  <c r="BG28" i="43"/>
  <c r="BD30" i="43"/>
  <c r="BJ33" i="43"/>
  <c r="BF55" i="44"/>
  <c r="BF40" i="44"/>
  <c r="BH60" i="44"/>
  <c r="BH45" i="44"/>
  <c r="BJ45" i="44"/>
  <c r="BG29" i="43"/>
  <c r="BH30" i="43"/>
  <c r="BI53" i="44"/>
  <c r="BI38" i="44"/>
  <c r="BF54" i="43"/>
  <c r="BF39" i="43"/>
  <c r="BG55" i="43"/>
  <c r="BG40" i="43"/>
  <c r="BF57" i="43"/>
  <c r="BF42" i="43"/>
  <c r="BI54" i="43"/>
  <c r="BI39" i="43"/>
  <c r="BE31" i="43"/>
  <c r="BH28" i="43"/>
  <c r="BK41" i="44"/>
  <c r="BL32" i="43"/>
  <c r="BL57" i="43" s="1"/>
  <c r="L77" i="42"/>
  <c r="J80" i="42"/>
  <c r="M32" i="44"/>
  <c r="K78" i="42"/>
  <c r="M31" i="44"/>
  <c r="L32" i="44"/>
  <c r="L31" i="44"/>
  <c r="L79" i="42"/>
  <c r="J79" i="42"/>
  <c r="M30" i="44"/>
  <c r="K80" i="42"/>
  <c r="K77" i="42"/>
  <c r="L28" i="44"/>
  <c r="L30" i="44"/>
  <c r="N30" i="44"/>
  <c r="L29" i="44"/>
  <c r="M33" i="44"/>
  <c r="M78" i="42"/>
  <c r="L35" i="44"/>
  <c r="J77" i="42"/>
  <c r="N32" i="44"/>
  <c r="O33" i="44"/>
  <c r="L78" i="42"/>
  <c r="J78" i="42"/>
  <c r="L33" i="44"/>
  <c r="K79" i="42"/>
  <c r="M29" i="44"/>
  <c r="M35" i="44"/>
  <c r="N35" i="44"/>
  <c r="L80" i="42"/>
  <c r="M28" i="44"/>
  <c r="N33" i="44"/>
  <c r="O30" i="44"/>
  <c r="M77" i="42"/>
  <c r="O35" i="44"/>
  <c r="O28" i="44"/>
  <c r="Q35" i="44"/>
  <c r="N31" i="44"/>
  <c r="O31" i="44"/>
  <c r="M79" i="42"/>
  <c r="P28" i="44"/>
  <c r="O77" i="42"/>
  <c r="O32" i="44"/>
  <c r="P31" i="44"/>
  <c r="Q33" i="44"/>
  <c r="N28" i="44"/>
  <c r="N79" i="42"/>
  <c r="N80" i="42"/>
  <c r="N29" i="44"/>
  <c r="P29" i="44"/>
  <c r="P33" i="44"/>
  <c r="Q28" i="44"/>
  <c r="P32" i="44"/>
  <c r="M80" i="42"/>
  <c r="P35" i="44"/>
  <c r="P78" i="42"/>
  <c r="Q79" i="42"/>
  <c r="N77" i="42"/>
  <c r="P30" i="44"/>
  <c r="Q32" i="44"/>
  <c r="R31" i="44"/>
  <c r="R77" i="42"/>
  <c r="O80" i="42"/>
  <c r="O78" i="42"/>
  <c r="O79" i="42"/>
  <c r="R29" i="44"/>
  <c r="O29" i="44"/>
  <c r="N78" i="42"/>
  <c r="Q30" i="44"/>
  <c r="S35" i="44"/>
  <c r="S78" i="42"/>
  <c r="P79" i="42"/>
  <c r="T29" i="44"/>
  <c r="S31" i="44"/>
  <c r="R30" i="44"/>
  <c r="Q31" i="44"/>
  <c r="Q78" i="42"/>
  <c r="P80" i="42"/>
  <c r="R35" i="44"/>
  <c r="Q29" i="44"/>
  <c r="R28" i="44"/>
  <c r="T35" i="44"/>
  <c r="P77" i="42"/>
  <c r="R32" i="44"/>
  <c r="Q80" i="42"/>
  <c r="T28" i="44"/>
  <c r="S77" i="42"/>
  <c r="T79" i="42"/>
  <c r="R33" i="44"/>
  <c r="T33" i="44"/>
  <c r="S28" i="44"/>
  <c r="U32" i="44"/>
  <c r="S33" i="44"/>
  <c r="S80" i="42"/>
  <c r="S32" i="44"/>
  <c r="T30" i="44"/>
  <c r="Q77" i="42"/>
  <c r="S30" i="44"/>
  <c r="T32" i="44"/>
  <c r="V28" i="44"/>
  <c r="T78" i="42"/>
  <c r="S29" i="44"/>
  <c r="R78" i="42"/>
  <c r="U31" i="44"/>
  <c r="U77" i="42"/>
  <c r="T31" i="44"/>
  <c r="U28" i="44"/>
  <c r="U35" i="44"/>
  <c r="V33" i="44"/>
  <c r="S79" i="42"/>
  <c r="U29" i="44"/>
  <c r="W33" i="44"/>
  <c r="X32" i="44"/>
  <c r="V32" i="44"/>
  <c r="U30" i="44"/>
  <c r="W29" i="44"/>
  <c r="W35" i="44"/>
  <c r="U33" i="44"/>
  <c r="V35" i="44"/>
  <c r="V29" i="44"/>
  <c r="W32" i="44"/>
  <c r="V30" i="44"/>
  <c r="X33" i="44"/>
  <c r="X29" i="44"/>
  <c r="Y30" i="44"/>
  <c r="Z35" i="44"/>
  <c r="X35" i="44"/>
  <c r="V31" i="44"/>
  <c r="Z31" i="44"/>
  <c r="W30" i="44"/>
  <c r="W28" i="44"/>
  <c r="Y32" i="44"/>
  <c r="Z32" i="44"/>
  <c r="X31" i="44"/>
  <c r="X30" i="44"/>
  <c r="Y28" i="44"/>
  <c r="Y33" i="44"/>
  <c r="W31" i="44"/>
  <c r="Z30" i="44"/>
  <c r="Z33" i="44"/>
  <c r="Y35" i="44"/>
  <c r="Y31" i="44"/>
  <c r="AC28" i="44"/>
  <c r="AA32" i="44"/>
  <c r="Y29" i="44"/>
  <c r="AC29" i="44"/>
  <c r="AA28" i="44"/>
  <c r="X28" i="44"/>
  <c r="AC33" i="44"/>
  <c r="AA30" i="44"/>
  <c r="AB35" i="44"/>
  <c r="AA29" i="44"/>
  <c r="Z28" i="44"/>
  <c r="AB28" i="44"/>
  <c r="AB32" i="44"/>
  <c r="Z29" i="44"/>
  <c r="AA33" i="44"/>
  <c r="AB29" i="44"/>
  <c r="AA31" i="44"/>
  <c r="AA35" i="44"/>
  <c r="AB31" i="44"/>
  <c r="AC32" i="44"/>
  <c r="AC30" i="44"/>
  <c r="AD31" i="44"/>
  <c r="AD29" i="44"/>
  <c r="AB30" i="44"/>
  <c r="AD35" i="44"/>
  <c r="AD32" i="44"/>
  <c r="AE35" i="44"/>
  <c r="AG33" i="44"/>
  <c r="AD30" i="44"/>
  <c r="AD33" i="44"/>
  <c r="AE32" i="44"/>
  <c r="AE28" i="44"/>
  <c r="AC35" i="44"/>
  <c r="AC31" i="44"/>
  <c r="AE29" i="44"/>
  <c r="AB33" i="44"/>
  <c r="AF31" i="44"/>
  <c r="AF30" i="44"/>
  <c r="AG28" i="44"/>
  <c r="AF33" i="44"/>
  <c r="AE33" i="44"/>
  <c r="AF35" i="44"/>
  <c r="AD28" i="44"/>
  <c r="AH29" i="44"/>
  <c r="AG30" i="44"/>
  <c r="AE30" i="44"/>
  <c r="AF29" i="44"/>
  <c r="AE31" i="44"/>
  <c r="AF32" i="44"/>
  <c r="AG32" i="44"/>
  <c r="AF28" i="44"/>
  <c r="AH28" i="44"/>
  <c r="AG29" i="44"/>
  <c r="AH30" i="44"/>
  <c r="AH35" i="44"/>
  <c r="AH32" i="44"/>
  <c r="AH33" i="44"/>
  <c r="AI28" i="44"/>
  <c r="AG31" i="44"/>
  <c r="AH31" i="44"/>
  <c r="AI30" i="44"/>
  <c r="AG35" i="44"/>
  <c r="AI29" i="44"/>
  <c r="AI35" i="44"/>
  <c r="AJ33" i="44"/>
  <c r="AI32" i="44"/>
  <c r="AK33" i="44"/>
  <c r="AJ32" i="44"/>
  <c r="AK28" i="44"/>
  <c r="AL30" i="44"/>
  <c r="AJ30" i="44"/>
  <c r="AI33" i="44"/>
  <c r="AJ35" i="44"/>
  <c r="AJ29" i="44"/>
  <c r="AL31" i="44"/>
  <c r="AJ31" i="44"/>
  <c r="AM33" i="44"/>
  <c r="AK29" i="44"/>
  <c r="AJ28" i="44"/>
  <c r="AK30" i="44"/>
  <c r="AK32" i="44"/>
  <c r="AL35" i="44"/>
  <c r="AK35" i="44"/>
  <c r="AL32" i="44"/>
  <c r="AL29" i="44"/>
  <c r="AI31" i="44"/>
  <c r="AK31" i="44"/>
  <c r="AL28" i="44"/>
  <c r="AN31" i="44"/>
  <c r="AL33" i="44"/>
  <c r="AM30" i="44"/>
  <c r="V80" i="42"/>
  <c r="AM32" i="44"/>
  <c r="AN32" i="44"/>
  <c r="AN35" i="44"/>
  <c r="AM35" i="44"/>
  <c r="AM31" i="44"/>
  <c r="W80" i="42"/>
  <c r="AE80" i="42"/>
  <c r="AM29" i="44"/>
  <c r="AA77" i="42"/>
  <c r="X77" i="42"/>
  <c r="AN33" i="44"/>
  <c r="AN29" i="44"/>
  <c r="AM28" i="44"/>
  <c r="AL80" i="42"/>
  <c r="AN30" i="44"/>
  <c r="U79" i="42"/>
  <c r="T80" i="42"/>
  <c r="AO31" i="44"/>
  <c r="AO28" i="44"/>
  <c r="Y77" i="42"/>
  <c r="AM80" i="42"/>
  <c r="AH80" i="42"/>
  <c r="R80" i="42"/>
  <c r="AK77" i="42"/>
  <c r="AO29" i="44"/>
  <c r="T77" i="42"/>
  <c r="AQ31" i="44"/>
  <c r="AM77" i="42"/>
  <c r="Y80" i="42"/>
  <c r="AF80" i="42"/>
  <c r="AP30" i="44"/>
  <c r="AO30" i="44"/>
  <c r="AM79" i="42"/>
  <c r="AN28" i="44"/>
  <c r="U78" i="42"/>
  <c r="AB77" i="42"/>
  <c r="AP29" i="44"/>
  <c r="AN80" i="42"/>
  <c r="AO32" i="44"/>
  <c r="W79" i="42"/>
  <c r="AP32" i="44"/>
  <c r="AO80" i="42"/>
  <c r="AE78" i="42"/>
  <c r="AA78" i="42"/>
  <c r="AJ77" i="42"/>
  <c r="AL77" i="42"/>
  <c r="AO78" i="42"/>
  <c r="AG79" i="42"/>
  <c r="AJ80" i="42"/>
  <c r="AQ32" i="44"/>
  <c r="AD79" i="42"/>
  <c r="AJ79" i="42"/>
  <c r="AH78" i="42"/>
  <c r="W77" i="42"/>
  <c r="Z80" i="42"/>
  <c r="AO77" i="42"/>
  <c r="Z77" i="42"/>
  <c r="AK80" i="42"/>
  <c r="AH77" i="42"/>
  <c r="AO35" i="44"/>
  <c r="AI80" i="42"/>
  <c r="AD80" i="42"/>
  <c r="AD77" i="42"/>
  <c r="X80" i="42"/>
  <c r="AN78" i="42"/>
  <c r="AN77" i="42"/>
  <c r="U80" i="42"/>
  <c r="AT35" i="44"/>
  <c r="V77" i="42"/>
  <c r="X79" i="42"/>
  <c r="AQ33" i="44"/>
  <c r="AP78" i="42"/>
  <c r="X78" i="42"/>
  <c r="AO33" i="44"/>
  <c r="AB78" i="42"/>
  <c r="AP79" i="42"/>
  <c r="AG78" i="42"/>
  <c r="AB79" i="42"/>
  <c r="Z79" i="42"/>
  <c r="AQ35" i="44"/>
  <c r="AQ30" i="44"/>
  <c r="AB80" i="42"/>
  <c r="AP28" i="44"/>
  <c r="AP31" i="44"/>
  <c r="AS32" i="44"/>
  <c r="V79" i="42"/>
  <c r="AQ29" i="44"/>
  <c r="AG77" i="42"/>
  <c r="AP35" i="44"/>
  <c r="AN79" i="42"/>
  <c r="AI77" i="42"/>
  <c r="AC77" i="42"/>
  <c r="AF77" i="42"/>
  <c r="AG80" i="42"/>
  <c r="AJ78" i="42"/>
  <c r="AA80" i="42"/>
  <c r="AR29" i="44"/>
  <c r="AP77" i="42"/>
  <c r="V78" i="42"/>
  <c r="AA79" i="42"/>
  <c r="AD78" i="42"/>
  <c r="AI78" i="42"/>
  <c r="AH79" i="42"/>
  <c r="AL78" i="42"/>
  <c r="Y78" i="42"/>
  <c r="AI79" i="42"/>
  <c r="W78" i="42"/>
  <c r="AF78" i="42"/>
  <c r="AE79" i="42"/>
  <c r="Z78" i="42"/>
  <c r="AE77" i="42"/>
  <c r="Y79" i="42"/>
  <c r="AF79" i="42"/>
  <c r="AP33" i="44"/>
  <c r="AL79" i="42"/>
  <c r="AR28" i="44"/>
  <c r="AQ28" i="44"/>
  <c r="AC80" i="42"/>
  <c r="AO79" i="42"/>
  <c r="AS33" i="44"/>
  <c r="AK79" i="42"/>
  <c r="AM78" i="42"/>
  <c r="AP80" i="42"/>
  <c r="AQ77" i="42"/>
  <c r="AS28" i="44"/>
  <c r="AR30" i="44"/>
  <c r="AQ79" i="42"/>
  <c r="AK78" i="42"/>
  <c r="AQ78" i="42"/>
  <c r="AC79" i="42"/>
  <c r="AS31" i="44"/>
  <c r="R79" i="42"/>
  <c r="AR33" i="44"/>
  <c r="AQ80" i="42"/>
  <c r="AR78" i="42"/>
  <c r="AR31" i="44"/>
  <c r="AS35" i="44"/>
  <c r="AR32" i="44"/>
  <c r="AS30" i="44"/>
  <c r="AS80" i="42"/>
  <c r="AT33" i="44"/>
  <c r="AC78" i="42"/>
  <c r="AR80" i="42"/>
  <c r="AS29" i="44"/>
  <c r="AU29" i="44"/>
  <c r="AT28" i="44"/>
  <c r="AU32" i="44"/>
  <c r="AS77" i="42"/>
  <c r="AR79" i="42"/>
  <c r="AT31" i="44"/>
  <c r="AU33" i="44"/>
  <c r="AT29" i="44"/>
  <c r="AV32" i="44"/>
  <c r="AU35" i="44"/>
  <c r="AU30" i="44"/>
  <c r="AR77" i="42"/>
  <c r="AR35" i="44"/>
  <c r="AX31" i="44"/>
  <c r="AT32" i="44"/>
  <c r="AT30" i="44"/>
  <c r="AV29" i="44"/>
  <c r="AU78" i="42"/>
  <c r="AU79" i="42"/>
  <c r="AV28" i="44"/>
  <c r="AT78" i="42"/>
  <c r="AS79" i="42"/>
  <c r="AT77" i="42"/>
  <c r="AW30" i="44"/>
  <c r="AV33" i="44"/>
  <c r="AV30" i="44"/>
  <c r="AU31" i="44"/>
  <c r="AS78" i="42"/>
  <c r="AW33" i="44"/>
  <c r="AU28" i="44"/>
  <c r="AW35" i="44"/>
  <c r="AV78" i="42"/>
  <c r="AT80" i="42"/>
  <c r="AV31" i="44"/>
  <c r="AW29" i="44"/>
  <c r="AX29" i="44"/>
  <c r="AT79" i="42"/>
  <c r="AU80" i="42"/>
  <c r="AX80" i="42"/>
  <c r="AY29" i="44"/>
  <c r="AY31" i="44"/>
  <c r="AW77" i="42"/>
  <c r="AW79" i="42"/>
  <c r="AV35" i="44"/>
  <c r="AY35" i="44"/>
  <c r="AW32" i="44"/>
  <c r="AX35" i="44"/>
  <c r="AY79" i="42"/>
  <c r="AV79" i="42"/>
  <c r="AW31" i="44"/>
  <c r="AV80" i="42"/>
  <c r="AX33" i="44"/>
  <c r="AZ30" i="44"/>
  <c r="AY33" i="44"/>
  <c r="AX79" i="42"/>
  <c r="AX32" i="44"/>
  <c r="AW28" i="44"/>
  <c r="AX30" i="44"/>
  <c r="AZ28" i="44"/>
  <c r="AZ29" i="44"/>
  <c r="BA30" i="44"/>
  <c r="AY28" i="44"/>
  <c r="AZ31" i="44"/>
  <c r="AY30" i="44"/>
  <c r="AZ32" i="44"/>
  <c r="AX78" i="42"/>
  <c r="AX28" i="44"/>
  <c r="AY32" i="44"/>
  <c r="BB33" i="44"/>
  <c r="AW80" i="42"/>
  <c r="AX77" i="42"/>
  <c r="BA32" i="44"/>
  <c r="BB28" i="44"/>
  <c r="BC28" i="44"/>
  <c r="BA31" i="44"/>
  <c r="BA28" i="44"/>
  <c r="BA33" i="44"/>
  <c r="BH34" i="44"/>
  <c r="BA35" i="44"/>
  <c r="P34" i="44"/>
  <c r="W34" i="44"/>
  <c r="N34" i="44"/>
  <c r="Z34" i="44"/>
  <c r="T34" i="44"/>
  <c r="AS34" i="44"/>
  <c r="BA34" i="44"/>
  <c r="M34" i="44"/>
  <c r="AI34" i="44"/>
  <c r="AX34" i="44"/>
  <c r="AZ35" i="44"/>
  <c r="BA29" i="44"/>
  <c r="X34" i="44"/>
  <c r="I34" i="44"/>
  <c r="AD34" i="44"/>
  <c r="AH34" i="44"/>
  <c r="AB34" i="44"/>
  <c r="AT34" i="44"/>
  <c r="BB34" i="44"/>
  <c r="U34" i="44"/>
  <c r="Y34" i="44"/>
  <c r="G34" i="44"/>
  <c r="BD34" i="44"/>
  <c r="V34" i="44"/>
  <c r="AC34" i="44"/>
  <c r="AM34" i="44"/>
  <c r="AQ34" i="44"/>
  <c r="AY34" i="44"/>
  <c r="BC30" i="44"/>
  <c r="R34" i="44"/>
  <c r="AZ34" i="44"/>
  <c r="BB32" i="44"/>
  <c r="AF34" i="44"/>
  <c r="Q34" i="44"/>
  <c r="AN34" i="44"/>
  <c r="K34" i="44"/>
  <c r="AJ34" i="44"/>
  <c r="AU34" i="44"/>
  <c r="BC34" i="44"/>
  <c r="AK34" i="44"/>
  <c r="AG34" i="44"/>
  <c r="O34" i="44"/>
  <c r="AA34" i="44"/>
  <c r="AO34" i="44"/>
  <c r="AW34" i="44"/>
  <c r="BE34" i="44"/>
  <c r="F34" i="44"/>
  <c r="AE34" i="44"/>
  <c r="AP34" i="44"/>
  <c r="BF34" i="44"/>
  <c r="BC33" i="44"/>
  <c r="H34" i="44"/>
  <c r="AL34" i="44"/>
  <c r="L34" i="44"/>
  <c r="AR34" i="44"/>
  <c r="BI34" i="44"/>
  <c r="BD31" i="44"/>
  <c r="AZ33" i="44"/>
  <c r="BC31" i="44"/>
  <c r="S34" i="44"/>
  <c r="AV34" i="44"/>
  <c r="J34" i="44"/>
  <c r="BG34" i="44"/>
  <c r="BB35" i="44"/>
  <c r="BC29" i="44"/>
  <c r="BD33" i="44"/>
  <c r="BD29" i="44"/>
  <c r="BF32" i="44"/>
  <c r="BE29" i="44"/>
  <c r="BC32" i="44"/>
  <c r="BE33" i="44"/>
  <c r="BK32" i="44"/>
  <c r="BK57" i="44" s="1"/>
  <c r="BC35" i="44"/>
  <c r="BE30" i="44"/>
  <c r="BF31" i="44"/>
  <c r="BB29" i="44"/>
  <c r="BD28" i="44"/>
  <c r="BE32" i="44"/>
  <c r="BK28" i="44"/>
  <c r="BK53" i="44" s="1"/>
  <c r="BG30" i="44"/>
  <c r="BD30" i="44"/>
  <c r="BI32" i="44"/>
  <c r="BG29" i="44"/>
  <c r="BE28" i="44"/>
  <c r="BG33" i="44"/>
  <c r="BH29" i="44"/>
  <c r="BJ29" i="44"/>
  <c r="BE31" i="44"/>
  <c r="BB30" i="44"/>
  <c r="BD35" i="44"/>
  <c r="BB31" i="44"/>
  <c r="BK30" i="44"/>
  <c r="BK55" i="44" s="1"/>
  <c r="BI35" i="44"/>
  <c r="BF35" i="43"/>
  <c r="BJ30" i="43"/>
  <c r="BI29" i="44"/>
  <c r="BH30" i="44"/>
  <c r="BI35" i="43"/>
  <c r="BJ32" i="44"/>
  <c r="BG31" i="44"/>
  <c r="BJ28" i="44"/>
  <c r="BJ34" i="43"/>
  <c r="BK34" i="43"/>
  <c r="BK59" i="43" s="1"/>
  <c r="BJ34" i="44"/>
  <c r="BK34" i="44"/>
  <c r="BK59" i="44" s="1"/>
  <c r="AX45" i="42"/>
  <c r="AX45" i="38"/>
  <c r="AY45" i="42"/>
  <c r="AY45" i="38"/>
  <c r="AZ42" i="3"/>
  <c r="AZ38" i="41"/>
  <c r="AZ38" i="37"/>
  <c r="AD126" i="37"/>
  <c r="AD160" i="37"/>
  <c r="AD92" i="37"/>
  <c r="AE158" i="41"/>
  <c r="AE125" i="41"/>
  <c r="AE92" i="41"/>
  <c r="AL158" i="41"/>
  <c r="AL125" i="41"/>
  <c r="AL92" i="41"/>
  <c r="AL160" i="37"/>
  <c r="AL92" i="37"/>
  <c r="AL126" i="37"/>
  <c r="X160" i="37"/>
  <c r="X92" i="37"/>
  <c r="X126" i="37"/>
  <c r="W92" i="41"/>
  <c r="W158" i="41"/>
  <c r="W125" i="41"/>
  <c r="V125" i="41"/>
  <c r="V92" i="41"/>
  <c r="V158" i="41"/>
  <c r="V160" i="37"/>
  <c r="V126" i="37"/>
  <c r="V92" i="37"/>
  <c r="H160" i="37"/>
  <c r="Y126" i="37"/>
  <c r="Y92" i="37"/>
  <c r="Y160" i="37"/>
  <c r="H126" i="37"/>
  <c r="H92" i="37"/>
  <c r="BO480" i="10"/>
  <c r="BP469" i="10"/>
  <c r="BP480" i="10" s="1"/>
  <c r="BO468" i="10"/>
  <c r="E92" i="41"/>
  <c r="I92" i="41"/>
  <c r="I158" i="41"/>
  <c r="I125" i="41"/>
  <c r="H92" i="41"/>
  <c r="H158" i="41"/>
  <c r="H125" i="41"/>
  <c r="J125" i="41"/>
  <c r="J92" i="41"/>
  <c r="J158" i="41"/>
  <c r="J160" i="37"/>
  <c r="J126" i="37"/>
  <c r="J92" i="37"/>
  <c r="K160" i="37"/>
  <c r="K92" i="37"/>
  <c r="K126" i="37"/>
  <c r="E158" i="41"/>
  <c r="E125" i="41"/>
  <c r="F160" i="37"/>
  <c r="F92" i="37"/>
  <c r="F126" i="37"/>
  <c r="F92" i="41"/>
  <c r="F125" i="41"/>
  <c r="F158" i="41"/>
  <c r="E160" i="37"/>
  <c r="E92" i="37"/>
  <c r="E126" i="37"/>
  <c r="K30" i="44"/>
  <c r="I78" i="42"/>
  <c r="H28" i="44"/>
  <c r="G80" i="42"/>
  <c r="E79" i="42"/>
  <c r="H35" i="44"/>
  <c r="G30" i="44"/>
  <c r="I32" i="44"/>
  <c r="I33" i="44"/>
  <c r="G32" i="44"/>
  <c r="H78" i="42"/>
  <c r="J33" i="44"/>
  <c r="G28" i="44"/>
  <c r="I77" i="42"/>
  <c r="J32" i="44"/>
  <c r="E78" i="42"/>
  <c r="I28" i="44"/>
  <c r="F78" i="42"/>
  <c r="E77" i="42"/>
  <c r="H29" i="44"/>
  <c r="G79" i="42"/>
  <c r="G78" i="42"/>
  <c r="F79" i="42"/>
  <c r="H31" i="44"/>
  <c r="H79" i="42"/>
  <c r="K29" i="44"/>
  <c r="G31" i="44"/>
  <c r="J30" i="44"/>
  <c r="K35" i="44"/>
  <c r="I79" i="42"/>
  <c r="I35" i="44"/>
  <c r="F80" i="42"/>
  <c r="K28" i="44"/>
  <c r="K33" i="44"/>
  <c r="J31" i="44"/>
  <c r="G33" i="44"/>
  <c r="K32" i="44"/>
  <c r="I31" i="44"/>
  <c r="H32" i="44"/>
  <c r="J28" i="44"/>
  <c r="I80" i="42"/>
  <c r="I29" i="44"/>
  <c r="G77" i="42"/>
  <c r="G29" i="44"/>
  <c r="J29" i="44"/>
  <c r="G35" i="44"/>
  <c r="I30" i="44"/>
  <c r="H33" i="44"/>
  <c r="H80" i="42"/>
  <c r="H30" i="44"/>
  <c r="H77" i="42"/>
  <c r="E80" i="42"/>
  <c r="J35" i="44"/>
  <c r="F77" i="42"/>
  <c r="K31" i="44"/>
  <c r="H79" i="38"/>
  <c r="H28" i="43"/>
  <c r="I77" i="38"/>
  <c r="H80" i="38"/>
  <c r="G77" i="38"/>
  <c r="H35" i="43"/>
  <c r="H77" i="38"/>
  <c r="F80" i="38"/>
  <c r="K33" i="43"/>
  <c r="H32" i="43"/>
  <c r="K29" i="43"/>
  <c r="F78" i="38"/>
  <c r="J28" i="43"/>
  <c r="H78" i="38"/>
  <c r="E78" i="38"/>
  <c r="E79" i="38"/>
  <c r="H29" i="43"/>
  <c r="I79" i="38"/>
  <c r="K30" i="43"/>
  <c r="G31" i="43"/>
  <c r="J31" i="43"/>
  <c r="F79" i="38"/>
  <c r="J29" i="43"/>
  <c r="I29" i="43"/>
  <c r="G78" i="38"/>
  <c r="G35" i="43"/>
  <c r="G29" i="43"/>
  <c r="G80" i="38"/>
  <c r="G30" i="43"/>
  <c r="G28" i="43"/>
  <c r="K35" i="43"/>
  <c r="H31" i="43"/>
  <c r="E80" i="38"/>
  <c r="I80" i="38"/>
  <c r="I33" i="43"/>
  <c r="G32" i="43"/>
  <c r="J32" i="43"/>
  <c r="I35" i="43"/>
  <c r="I31" i="43"/>
  <c r="I28" i="43"/>
  <c r="K28" i="43"/>
  <c r="J33" i="43"/>
  <c r="J35" i="43"/>
  <c r="K31" i="43"/>
  <c r="H30" i="43"/>
  <c r="I32" i="43"/>
  <c r="E77" i="38"/>
  <c r="F77" i="38"/>
  <c r="I78" i="38"/>
  <c r="G79" i="38"/>
  <c r="K32" i="43"/>
  <c r="J30" i="43"/>
  <c r="I30" i="43"/>
  <c r="G33" i="43"/>
  <c r="H33" i="43"/>
  <c r="BL34" i="43"/>
  <c r="BL59" i="43" s="1"/>
  <c r="F30" i="43"/>
  <c r="D80" i="38"/>
  <c r="F35" i="43"/>
  <c r="F28" i="43"/>
  <c r="D78" i="38"/>
  <c r="F31" i="43"/>
  <c r="D77" i="38"/>
  <c r="D79" i="38"/>
  <c r="F29" i="43"/>
  <c r="F33" i="43"/>
  <c r="F32" i="43"/>
  <c r="BL34" i="44"/>
  <c r="BL59" i="44" s="1"/>
  <c r="BL62" i="44" s="1"/>
  <c r="F33" i="44"/>
  <c r="F35" i="44"/>
  <c r="F29" i="44"/>
  <c r="F32" i="44"/>
  <c r="F30" i="44"/>
  <c r="F28" i="44"/>
  <c r="D78" i="42"/>
  <c r="F31" i="44"/>
  <c r="D77" i="42"/>
  <c r="D79" i="42"/>
  <c r="D80" i="42"/>
  <c r="BL144" i="35"/>
  <c r="BL174" i="35" s="1"/>
  <c r="BI46" i="9"/>
  <c r="BI18" i="9" s="1"/>
  <c r="BL476" i="10"/>
  <c r="BL166" i="35"/>
  <c r="BL196" i="35" s="1"/>
  <c r="BL159" i="35"/>
  <c r="BL189" i="35" s="1"/>
  <c r="BL145" i="35"/>
  <c r="BL175" i="35" s="1"/>
  <c r="BL142" i="39"/>
  <c r="BL172" i="39" s="1"/>
  <c r="BL156" i="35"/>
  <c r="BL186" i="35" s="1"/>
  <c r="BL163" i="35"/>
  <c r="BL193" i="35" s="1"/>
  <c r="BL148" i="39"/>
  <c r="BL178" i="39" s="1"/>
  <c r="BL162" i="35"/>
  <c r="BL192" i="35" s="1"/>
  <c r="BL153" i="35"/>
  <c r="BL183" i="35" s="1"/>
  <c r="BP236" i="39"/>
  <c r="BP236" i="35"/>
  <c r="BL160" i="39"/>
  <c r="BL190" i="39" s="1"/>
  <c r="BL141" i="39"/>
  <c r="BL171" i="39" s="1"/>
  <c r="BP314" i="39"/>
  <c r="BP323" i="39" s="1"/>
  <c r="BL158" i="39"/>
  <c r="BL188" i="39" s="1"/>
  <c r="BL166" i="39"/>
  <c r="BL196" i="39" s="1"/>
  <c r="BP90" i="35"/>
  <c r="AY77" i="38"/>
  <c r="BA78" i="38"/>
  <c r="BA77" i="38"/>
  <c r="BB77" i="38"/>
  <c r="BB80" i="38"/>
  <c r="BC77" i="38"/>
  <c r="BB78" i="38"/>
  <c r="BB79" i="38"/>
  <c r="BC80" i="38"/>
  <c r="BD79" i="38"/>
  <c r="BC78" i="38"/>
  <c r="BD77" i="38"/>
  <c r="BC79" i="38"/>
  <c r="BD80" i="38"/>
  <c r="BF80" i="38"/>
  <c r="BD78" i="38"/>
  <c r="BE80" i="38"/>
  <c r="BE77" i="38"/>
  <c r="BF77" i="38"/>
  <c r="BE78" i="38"/>
  <c r="BF79" i="38"/>
  <c r="BF78" i="38"/>
  <c r="BE79" i="38"/>
  <c r="AY78" i="38"/>
  <c r="BG77" i="38"/>
  <c r="AZ80" i="38"/>
  <c r="BG80" i="38"/>
  <c r="BA79" i="38"/>
  <c r="BH78" i="38"/>
  <c r="BG78" i="38"/>
  <c r="AZ79" i="38"/>
  <c r="BI80" i="38"/>
  <c r="BH77" i="38"/>
  <c r="BI79" i="38"/>
  <c r="BI78" i="38"/>
  <c r="BH79" i="38"/>
  <c r="BH80" i="38"/>
  <c r="BG79" i="38"/>
  <c r="BK77" i="38"/>
  <c r="BJ77" i="38"/>
  <c r="BJ80" i="38"/>
  <c r="BJ78" i="38"/>
  <c r="BK79" i="38"/>
  <c r="BK78" i="38"/>
  <c r="BI77" i="38"/>
  <c r="BK80" i="38"/>
  <c r="BJ79" i="38"/>
  <c r="BP90" i="39"/>
  <c r="AZ77" i="42"/>
  <c r="AY78" i="42"/>
  <c r="AY77" i="42"/>
  <c r="BA79" i="42"/>
  <c r="BA77" i="42"/>
  <c r="BA78" i="42"/>
  <c r="BB79" i="42"/>
  <c r="AZ80" i="42"/>
  <c r="BC77" i="42"/>
  <c r="AZ78" i="42"/>
  <c r="AV77" i="42"/>
  <c r="AY80" i="42"/>
  <c r="AU77" i="42"/>
  <c r="BC80" i="42"/>
  <c r="BE80" i="42"/>
  <c r="BC78" i="42"/>
  <c r="BD78" i="42"/>
  <c r="BB77" i="42"/>
  <c r="BF79" i="42"/>
  <c r="AW78" i="42"/>
  <c r="BB78" i="42"/>
  <c r="BC79" i="42"/>
  <c r="BD77" i="42"/>
  <c r="BG77" i="42"/>
  <c r="BB80" i="42"/>
  <c r="BD80" i="42"/>
  <c r="BH78" i="42"/>
  <c r="BE78" i="42"/>
  <c r="BG80" i="42"/>
  <c r="BE77" i="42"/>
  <c r="BA80" i="42"/>
  <c r="BF77" i="42"/>
  <c r="BF80" i="42"/>
  <c r="BD79" i="42"/>
  <c r="BF78" i="42"/>
  <c r="BH77" i="42"/>
  <c r="BE79" i="42"/>
  <c r="BI79" i="42"/>
  <c r="AZ79" i="42"/>
  <c r="BJ80" i="42"/>
  <c r="BG79" i="42"/>
  <c r="BG78" i="42"/>
  <c r="BI78" i="42"/>
  <c r="BJ79" i="42"/>
  <c r="BH79" i="42"/>
  <c r="BJ78" i="42"/>
  <c r="BK79" i="42"/>
  <c r="BI80" i="42"/>
  <c r="BJ77" i="42"/>
  <c r="BI77" i="42"/>
  <c r="BH80" i="42"/>
  <c r="BK78" i="42"/>
  <c r="BK80" i="42"/>
  <c r="BK77" i="42"/>
  <c r="BL146" i="39"/>
  <c r="BL176" i="39" s="1"/>
  <c r="BL149" i="39"/>
  <c r="BL179" i="39" s="1"/>
  <c r="BG50" i="9"/>
  <c r="BL152" i="39"/>
  <c r="BL182" i="39" s="1"/>
  <c r="BL167" i="39"/>
  <c r="BL197" i="39" s="1"/>
  <c r="BL153" i="39"/>
  <c r="BL183" i="39" s="1"/>
  <c r="BL144" i="39"/>
  <c r="BL174" i="39" s="1"/>
  <c r="BL140" i="39"/>
  <c r="BL170" i="39" s="1"/>
  <c r="BL156" i="39"/>
  <c r="BL186" i="39" s="1"/>
  <c r="BL155" i="39"/>
  <c r="BL185" i="39" s="1"/>
  <c r="BL162" i="39"/>
  <c r="BL192" i="39" s="1"/>
  <c r="BL145" i="39"/>
  <c r="BL175" i="39" s="1"/>
  <c r="BL161" i="39"/>
  <c r="BL191" i="39" s="1"/>
  <c r="BL154" i="39"/>
  <c r="BL184" i="39" s="1"/>
  <c r="BL163" i="39"/>
  <c r="BL193" i="39" s="1"/>
  <c r="BL151" i="39"/>
  <c r="BL181" i="39" s="1"/>
  <c r="BL142" i="35"/>
  <c r="BL172" i="35" s="1"/>
  <c r="BL155" i="35"/>
  <c r="BL185" i="35" s="1"/>
  <c r="BJ445" i="35"/>
  <c r="BL149" i="35"/>
  <c r="BL179" i="35" s="1"/>
  <c r="BL154" i="35"/>
  <c r="BL184" i="35" s="1"/>
  <c r="BL152" i="35"/>
  <c r="BL182" i="35" s="1"/>
  <c r="BL161" i="35"/>
  <c r="BL191" i="35" s="1"/>
  <c r="BL141" i="35"/>
  <c r="BL171" i="35" s="1"/>
  <c r="BK90" i="38"/>
  <c r="BP103" i="39"/>
  <c r="BP144" i="39" s="1"/>
  <c r="BK200" i="39"/>
  <c r="BM103" i="39"/>
  <c r="BM167" i="39" s="1"/>
  <c r="BM197" i="39" s="1"/>
  <c r="BI354" i="39"/>
  <c r="BI333" i="39" s="1"/>
  <c r="BG12" i="38"/>
  <c r="BO113" i="39"/>
  <c r="BO113" i="35"/>
  <c r="BO229" i="39"/>
  <c r="BO229" i="35"/>
  <c r="BO109" i="39"/>
  <c r="BO109" i="35"/>
  <c r="BN252" i="35"/>
  <c r="BN252" i="39"/>
  <c r="BO118" i="35"/>
  <c r="BO118" i="39"/>
  <c r="BO116" i="39"/>
  <c r="BO116" i="35"/>
  <c r="BO107" i="39"/>
  <c r="BO107" i="35"/>
  <c r="BJ447" i="35"/>
  <c r="BN201" i="39"/>
  <c r="BN232" i="39"/>
  <c r="BN239" i="39" s="1"/>
  <c r="BN242" i="39" s="1"/>
  <c r="BN250" i="39"/>
  <c r="BO126" i="35"/>
  <c r="BO126" i="39"/>
  <c r="BN201" i="35"/>
  <c r="BN250" i="35"/>
  <c r="BN249" i="39"/>
  <c r="BN428" i="39"/>
  <c r="BN433" i="39" s="1"/>
  <c r="BN251" i="39"/>
  <c r="BJ42" i="9"/>
  <c r="BK487" i="10"/>
  <c r="BO120" i="39"/>
  <c r="BO120" i="35"/>
  <c r="BO105" i="39"/>
  <c r="BO105" i="35"/>
  <c r="BO127" i="39"/>
  <c r="BO127" i="35"/>
  <c r="BO230" i="39"/>
  <c r="BO230" i="35"/>
  <c r="BQ270" i="10"/>
  <c r="BO132" i="39"/>
  <c r="BO132" i="35"/>
  <c r="BN251" i="35"/>
  <c r="BO121" i="39"/>
  <c r="BO121" i="35"/>
  <c r="BK484" i="10"/>
  <c r="BO111" i="35"/>
  <c r="BO111" i="39"/>
  <c r="BO131" i="39"/>
  <c r="BO131" i="35"/>
  <c r="BO124" i="39"/>
  <c r="BO124" i="35"/>
  <c r="BO314" i="35"/>
  <c r="BO326" i="35" s="1"/>
  <c r="BO266" i="39"/>
  <c r="BO280" i="39" s="1"/>
  <c r="BL429" i="39"/>
  <c r="BL427" i="39" s="1"/>
  <c r="BL341" i="39"/>
  <c r="BL431" i="39"/>
  <c r="BO225" i="39"/>
  <c r="BO225" i="35"/>
  <c r="BO130" i="39"/>
  <c r="BO130" i="35"/>
  <c r="BN249" i="35"/>
  <c r="BN232" i="35"/>
  <c r="BN239" i="35" s="1"/>
  <c r="BN242" i="35" s="1"/>
  <c r="BN428" i="35"/>
  <c r="BN433" i="35" s="1"/>
  <c r="BO128" i="39"/>
  <c r="BO128" i="35"/>
  <c r="BJ444" i="35"/>
  <c r="BK486" i="10"/>
  <c r="BO110" i="39"/>
  <c r="BO110" i="35"/>
  <c r="BO106" i="39"/>
  <c r="BO106" i="35"/>
  <c r="BQ271" i="10"/>
  <c r="BO231" i="39"/>
  <c r="BO231" i="35"/>
  <c r="BQ267" i="10"/>
  <c r="BO227" i="39"/>
  <c r="BO227" i="35"/>
  <c r="BO228" i="39"/>
  <c r="BO228" i="35"/>
  <c r="BK70" i="38"/>
  <c r="BK74" i="38" s="1"/>
  <c r="BM254" i="35"/>
  <c r="BM339" i="35"/>
  <c r="BM340" i="35"/>
  <c r="BO114" i="39"/>
  <c r="BO114" i="35"/>
  <c r="BO123" i="39"/>
  <c r="BO123" i="35"/>
  <c r="BO226" i="39"/>
  <c r="BO226" i="35"/>
  <c r="BO119" i="39"/>
  <c r="BO119" i="35"/>
  <c r="BO112" i="39"/>
  <c r="BO112" i="35"/>
  <c r="BK9" i="42"/>
  <c r="BK90" i="42"/>
  <c r="BL431" i="35"/>
  <c r="BL429" i="35"/>
  <c r="BL427" i="35" s="1"/>
  <c r="BL341" i="35"/>
  <c r="BM340" i="39"/>
  <c r="BM254" i="39"/>
  <c r="BM339" i="39"/>
  <c r="BK70" i="42"/>
  <c r="BK74" i="42" s="1"/>
  <c r="BL158" i="35"/>
  <c r="BL188" i="35" s="1"/>
  <c r="BL146" i="35"/>
  <c r="BL176" i="35" s="1"/>
  <c r="BL147" i="35"/>
  <c r="BL177" i="35" s="1"/>
  <c r="BL151" i="35"/>
  <c r="BL181" i="35" s="1"/>
  <c r="BL165" i="35"/>
  <c r="BL195" i="35" s="1"/>
  <c r="BL167" i="35"/>
  <c r="BL197" i="35" s="1"/>
  <c r="BL147" i="39"/>
  <c r="BL177" i="39" s="1"/>
  <c r="BL159" i="39"/>
  <c r="BL189" i="39" s="1"/>
  <c r="BL140" i="35"/>
  <c r="BL170" i="35" s="1"/>
  <c r="BL160" i="35"/>
  <c r="BL190" i="35" s="1"/>
  <c r="BN149" i="39"/>
  <c r="BN179" i="39" s="1"/>
  <c r="BN158" i="39"/>
  <c r="BN188" i="39" s="1"/>
  <c r="BN166" i="39"/>
  <c r="BN196" i="39" s="1"/>
  <c r="BN165" i="39"/>
  <c r="BN195" i="39" s="1"/>
  <c r="BN160" i="39"/>
  <c r="BN190" i="39" s="1"/>
  <c r="BN156" i="39"/>
  <c r="BN186" i="39" s="1"/>
  <c r="BN142" i="39"/>
  <c r="BN172" i="39" s="1"/>
  <c r="BN152" i="39"/>
  <c r="BN182" i="39" s="1"/>
  <c r="BN145" i="39"/>
  <c r="BN175" i="39" s="1"/>
  <c r="BN167" i="39"/>
  <c r="BN197" i="39" s="1"/>
  <c r="BN148" i="39"/>
  <c r="BN178" i="39" s="1"/>
  <c r="BN144" i="39"/>
  <c r="BN174" i="39" s="1"/>
  <c r="BN147" i="39"/>
  <c r="BN177" i="39" s="1"/>
  <c r="BN155" i="39"/>
  <c r="BN185" i="39" s="1"/>
  <c r="BN153" i="39"/>
  <c r="BN183" i="39" s="1"/>
  <c r="BN151" i="39"/>
  <c r="BN181" i="39" s="1"/>
  <c r="BN140" i="39"/>
  <c r="BN170" i="39" s="1"/>
  <c r="BN200" i="39" s="1"/>
  <c r="BN163" i="39"/>
  <c r="BN193" i="39" s="1"/>
  <c r="BN154" i="39"/>
  <c r="BN184" i="39" s="1"/>
  <c r="BN161" i="39"/>
  <c r="BN191" i="39" s="1"/>
  <c r="BN146" i="39"/>
  <c r="BN176" i="39" s="1"/>
  <c r="BN162" i="39"/>
  <c r="BN192" i="39" s="1"/>
  <c r="BN141" i="39"/>
  <c r="BN171" i="39" s="1"/>
  <c r="BN159" i="39"/>
  <c r="BN189" i="39" s="1"/>
  <c r="BM30" i="43"/>
  <c r="BM55" i="43" s="1"/>
  <c r="BM28" i="43"/>
  <c r="BM53" i="43" s="1"/>
  <c r="BM29" i="43"/>
  <c r="BM54" i="43" s="1"/>
  <c r="BM31" i="43"/>
  <c r="BM56" i="43" s="1"/>
  <c r="BM33" i="43"/>
  <c r="BM58" i="43" s="1"/>
  <c r="BM32" i="43"/>
  <c r="BM57" i="43" s="1"/>
  <c r="BM34" i="43"/>
  <c r="BM59" i="43" s="1"/>
  <c r="BM35" i="43"/>
  <c r="BM60" i="43" s="1"/>
  <c r="BK437" i="39"/>
  <c r="BK438" i="39" s="1"/>
  <c r="BK435" i="39"/>
  <c r="BK436" i="39" s="1"/>
  <c r="BK246" i="39"/>
  <c r="BK9" i="38"/>
  <c r="BN314" i="35"/>
  <c r="BO103" i="39"/>
  <c r="BP266" i="39"/>
  <c r="BJ447" i="39"/>
  <c r="BJ444" i="39"/>
  <c r="BJ445" i="39"/>
  <c r="BJ448" i="39"/>
  <c r="AR95" i="38"/>
  <c r="AR97" i="38" s="1"/>
  <c r="AR62" i="37" s="1"/>
  <c r="BM25" i="44"/>
  <c r="BN266" i="39"/>
  <c r="BP314" i="35"/>
  <c r="BH19" i="38"/>
  <c r="BN314" i="39"/>
  <c r="BO266" i="35"/>
  <c r="BL242" i="39"/>
  <c r="BL244" i="39"/>
  <c r="BJ18" i="42" s="1"/>
  <c r="BM240" i="39"/>
  <c r="BK15" i="42" s="1"/>
  <c r="BK16" i="42" s="1"/>
  <c r="BM18" i="43"/>
  <c r="BP266" i="35"/>
  <c r="BN266" i="35"/>
  <c r="BO314" i="39"/>
  <c r="BN103" i="35"/>
  <c r="BH19" i="42"/>
  <c r="BH12" i="42" s="1"/>
  <c r="BI25" i="38"/>
  <c r="BK437" i="35"/>
  <c r="BK438" i="35" s="1"/>
  <c r="BK435" i="35"/>
  <c r="BK436" i="35" s="1"/>
  <c r="BK246" i="35"/>
  <c r="BM29" i="44"/>
  <c r="BM54" i="44" s="1"/>
  <c r="BM32" i="44"/>
  <c r="BM57" i="44" s="1"/>
  <c r="BM34" i="44"/>
  <c r="BM59" i="44" s="1"/>
  <c r="BM31" i="44"/>
  <c r="BM56" i="44" s="1"/>
  <c r="BM30" i="44"/>
  <c r="BM55" i="44" s="1"/>
  <c r="BM33" i="44"/>
  <c r="BM58" i="44" s="1"/>
  <c r="BM28" i="44"/>
  <c r="BM53" i="44" s="1"/>
  <c r="BM35" i="44"/>
  <c r="BM60" i="44" s="1"/>
  <c r="BP103" i="35"/>
  <c r="BM103" i="35"/>
  <c r="BL242" i="35"/>
  <c r="BL244" i="35"/>
  <c r="BJ18" i="38" s="1"/>
  <c r="BM240" i="35"/>
  <c r="BK15" i="38" s="1"/>
  <c r="BK16" i="38" s="1"/>
  <c r="BO103" i="35"/>
  <c r="BB136" i="39"/>
  <c r="BB136" i="35"/>
  <c r="AR136" i="35"/>
  <c r="AR136" i="39"/>
  <c r="X137" i="39"/>
  <c r="X137" i="35"/>
  <c r="BL136" i="39"/>
  <c r="BL136" i="35"/>
  <c r="AU137" i="39"/>
  <c r="AU137" i="35"/>
  <c r="BJ137" i="35"/>
  <c r="BJ137" i="39"/>
  <c r="AN137" i="39"/>
  <c r="AN137" i="35"/>
  <c r="BH136" i="35"/>
  <c r="BH136" i="39"/>
  <c r="AX136" i="39"/>
  <c r="AX136" i="35"/>
  <c r="W136" i="39"/>
  <c r="W136" i="35"/>
  <c r="BD137" i="39"/>
  <c r="BD137" i="35"/>
  <c r="AT137" i="35"/>
  <c r="AT137" i="39"/>
  <c r="BM266" i="39"/>
  <c r="BM266" i="35"/>
  <c r="BM314" i="39"/>
  <c r="BM314" i="35"/>
  <c r="AG136" i="35"/>
  <c r="AG136" i="39"/>
  <c r="AI136" i="39"/>
  <c r="AI136" i="35"/>
  <c r="BF136" i="39"/>
  <c r="BF136" i="35"/>
  <c r="AA137" i="39"/>
  <c r="AA137" i="35"/>
  <c r="BC137" i="39"/>
  <c r="BC137" i="35"/>
  <c r="AP137" i="39"/>
  <c r="AP137" i="35"/>
  <c r="Q136" i="35"/>
  <c r="Q136" i="39"/>
  <c r="BK136" i="39"/>
  <c r="BK136" i="35"/>
  <c r="BE137" i="39"/>
  <c r="BE137" i="35"/>
  <c r="BK319" i="39"/>
  <c r="BK331" i="39"/>
  <c r="BK318" i="39"/>
  <c r="BK320" i="39"/>
  <c r="BI136" i="35"/>
  <c r="BI136" i="39"/>
  <c r="AY136" i="39"/>
  <c r="AY136" i="35"/>
  <c r="AX137" i="35"/>
  <c r="AX137" i="39"/>
  <c r="W137" i="39"/>
  <c r="W137" i="35"/>
  <c r="BD136" i="35"/>
  <c r="BD136" i="39"/>
  <c r="AT136" i="39"/>
  <c r="AT136" i="35"/>
  <c r="AZ137" i="39"/>
  <c r="AZ137" i="35"/>
  <c r="BA136" i="35"/>
  <c r="BA136" i="39"/>
  <c r="BB137" i="39"/>
  <c r="BB137" i="35"/>
  <c r="AI137" i="39"/>
  <c r="AI137" i="35"/>
  <c r="BF137" i="35"/>
  <c r="BF137" i="39"/>
  <c r="R137" i="35"/>
  <c r="R137" i="39"/>
  <c r="AR137" i="39"/>
  <c r="AR137" i="35"/>
  <c r="Q137" i="39"/>
  <c r="Q137" i="35"/>
  <c r="BK137" i="35"/>
  <c r="BK137" i="39"/>
  <c r="BK269" i="35"/>
  <c r="BI24" i="38" s="1"/>
  <c r="BK281" i="35"/>
  <c r="BI37" i="38" s="1"/>
  <c r="BK280" i="35"/>
  <c r="BI33" i="38" s="1"/>
  <c r="BK270" i="35"/>
  <c r="BI26" i="38" s="1"/>
  <c r="AY137" i="39"/>
  <c r="AY137" i="35"/>
  <c r="BK281" i="39"/>
  <c r="BI37" i="42" s="1"/>
  <c r="BK270" i="39"/>
  <c r="BI26" i="42" s="1"/>
  <c r="BK269" i="39"/>
  <c r="BI24" i="42" s="1"/>
  <c r="BK280" i="39"/>
  <c r="BI33" i="42" s="1"/>
  <c r="AJ136" i="35"/>
  <c r="AJ136" i="39"/>
  <c r="AF136" i="35"/>
  <c r="AF136" i="39"/>
  <c r="AD136" i="39"/>
  <c r="AD136" i="35"/>
  <c r="X136" i="35"/>
  <c r="X136" i="39"/>
  <c r="AD137" i="35"/>
  <c r="AD137" i="39"/>
  <c r="AK137" i="35"/>
  <c r="AK137" i="39"/>
  <c r="Y136" i="35"/>
  <c r="Y136" i="39"/>
  <c r="U136" i="35"/>
  <c r="U136" i="39"/>
  <c r="N137" i="35"/>
  <c r="N137" i="39"/>
  <c r="AO136" i="35"/>
  <c r="AO136" i="39"/>
  <c r="AM137" i="39"/>
  <c r="AM137" i="35"/>
  <c r="AC136" i="35"/>
  <c r="AC136" i="39"/>
  <c r="AE136" i="39"/>
  <c r="AE136" i="35"/>
  <c r="AK136" i="35"/>
  <c r="AK136" i="39"/>
  <c r="AL136" i="39"/>
  <c r="AL136" i="35"/>
  <c r="V137" i="35"/>
  <c r="V137" i="39"/>
  <c r="Y137" i="39"/>
  <c r="Y137" i="35"/>
  <c r="BG137" i="35"/>
  <c r="BG137" i="39"/>
  <c r="AU136" i="39"/>
  <c r="AU136" i="35"/>
  <c r="BJ136" i="39"/>
  <c r="BJ136" i="35"/>
  <c r="BA137" i="39"/>
  <c r="BA137" i="35"/>
  <c r="AW136" i="35"/>
  <c r="AW136" i="39"/>
  <c r="R136" i="39"/>
  <c r="R136" i="35"/>
  <c r="AW137" i="39"/>
  <c r="AW137" i="35"/>
  <c r="BL24" i="43"/>
  <c r="BL21" i="43"/>
  <c r="BL18" i="43"/>
  <c r="BL38" i="43" s="1"/>
  <c r="BL20" i="43"/>
  <c r="BL40" i="43" s="1"/>
  <c r="BL19" i="43"/>
  <c r="BL39" i="43" s="1"/>
  <c r="BL22" i="43"/>
  <c r="BL25" i="43"/>
  <c r="BL23" i="43"/>
  <c r="AF137" i="39"/>
  <c r="AF137" i="35"/>
  <c r="U137" i="35"/>
  <c r="U137" i="39"/>
  <c r="O137" i="39"/>
  <c r="O137" i="35"/>
  <c r="AQ136" i="39"/>
  <c r="AQ136" i="35"/>
  <c r="AH136" i="39"/>
  <c r="AH136" i="35"/>
  <c r="S136" i="39"/>
  <c r="S136" i="35"/>
  <c r="T136" i="35"/>
  <c r="T136" i="39"/>
  <c r="AC137" i="39"/>
  <c r="AC137" i="35"/>
  <c r="AE137" i="39"/>
  <c r="AE137" i="35"/>
  <c r="AB136" i="35"/>
  <c r="AB136" i="39"/>
  <c r="Z137" i="35"/>
  <c r="Z137" i="39"/>
  <c r="V136" i="39"/>
  <c r="V136" i="35"/>
  <c r="AV137" i="39"/>
  <c r="AV137" i="35"/>
  <c r="P136" i="39"/>
  <c r="P136" i="35"/>
  <c r="BI137" i="35"/>
  <c r="BI137" i="39"/>
  <c r="AZ136" i="35"/>
  <c r="AZ136" i="39"/>
  <c r="AS136" i="35"/>
  <c r="AS136" i="39"/>
  <c r="AS137" i="35"/>
  <c r="AS137" i="39"/>
  <c r="N136" i="39"/>
  <c r="N136" i="35"/>
  <c r="AO137" i="39"/>
  <c r="AO137" i="35"/>
  <c r="AM136" i="39"/>
  <c r="AM136" i="35"/>
  <c r="AJ137" i="39"/>
  <c r="AJ137" i="35"/>
  <c r="BG136" i="39"/>
  <c r="BG136" i="35"/>
  <c r="BL20" i="44"/>
  <c r="BL40" i="44" s="1"/>
  <c r="BL22" i="44"/>
  <c r="BL42" i="44" s="1"/>
  <c r="BL23" i="44"/>
  <c r="BL43" i="44" s="1"/>
  <c r="BL25" i="44"/>
  <c r="BL45" i="44" s="1"/>
  <c r="BL19" i="44"/>
  <c r="BL39" i="44" s="1"/>
  <c r="BL21" i="44"/>
  <c r="BL41" i="44" s="1"/>
  <c r="BL24" i="44"/>
  <c r="BL18" i="44"/>
  <c r="BL38" i="44" s="1"/>
  <c r="AN136" i="35"/>
  <c r="AN136" i="39"/>
  <c r="BH137" i="39"/>
  <c r="BH137" i="35"/>
  <c r="O136" i="39"/>
  <c r="O136" i="35"/>
  <c r="AQ137" i="39"/>
  <c r="AQ137" i="35"/>
  <c r="AH137" i="35"/>
  <c r="AH137" i="39"/>
  <c r="S137" i="35"/>
  <c r="S137" i="39"/>
  <c r="T137" i="39"/>
  <c r="T137" i="35"/>
  <c r="BL266" i="39"/>
  <c r="BL314" i="39"/>
  <c r="BL266" i="35"/>
  <c r="BL314" i="35"/>
  <c r="AG137" i="39"/>
  <c r="AG137" i="35"/>
  <c r="AB137" i="39"/>
  <c r="AB137" i="35"/>
  <c r="Z136" i="39"/>
  <c r="Z136" i="35"/>
  <c r="AL137" i="35"/>
  <c r="AL137" i="39"/>
  <c r="AA136" i="39"/>
  <c r="AA136" i="35"/>
  <c r="BC136" i="39"/>
  <c r="BC136" i="35"/>
  <c r="AP136" i="35"/>
  <c r="AP136" i="39"/>
  <c r="AV136" i="39"/>
  <c r="AV136" i="35"/>
  <c r="P137" i="39"/>
  <c r="P137" i="35"/>
  <c r="BE136" i="35"/>
  <c r="BE136" i="39"/>
  <c r="BK331" i="35"/>
  <c r="BK318" i="35"/>
  <c r="BK319" i="35"/>
  <c r="BK320" i="35"/>
  <c r="BQ149" i="10"/>
  <c r="BQ150" i="10"/>
  <c r="BP293" i="10"/>
  <c r="BQ268" i="10"/>
  <c r="BQ154" i="10"/>
  <c r="BQ139" i="10"/>
  <c r="BQ160" i="10"/>
  <c r="BQ135" i="10"/>
  <c r="BP231" i="10"/>
  <c r="BQ161" i="10"/>
  <c r="BQ144" i="10"/>
  <c r="BQ146" i="10"/>
  <c r="BQ136" i="10"/>
  <c r="BQ143" i="10"/>
  <c r="BQ137" i="10"/>
  <c r="BQ141" i="10"/>
  <c r="BQ148" i="10"/>
  <c r="BQ156" i="10"/>
  <c r="BQ153" i="10"/>
  <c r="BQ162" i="10"/>
  <c r="BQ151" i="10"/>
  <c r="BQ140" i="10"/>
  <c r="BQ158" i="10"/>
  <c r="BQ157" i="10"/>
  <c r="BQ142" i="10"/>
  <c r="BQ266" i="10"/>
  <c r="BP292" i="10"/>
  <c r="AF115" i="9"/>
  <c r="AF66" i="3" s="1"/>
  <c r="BK11" i="9"/>
  <c r="BL25" i="6"/>
  <c r="BL22" i="6"/>
  <c r="BL21" i="6"/>
  <c r="BL19" i="6"/>
  <c r="BL24" i="6"/>
  <c r="BL20" i="6"/>
  <c r="BL23" i="6"/>
  <c r="BQ133" i="10"/>
  <c r="BQ196" i="10" s="1"/>
  <c r="BN133" i="10"/>
  <c r="BN166" i="10" s="1"/>
  <c r="BK108" i="9"/>
  <c r="BO133" i="10"/>
  <c r="BO172" i="10" s="1"/>
  <c r="BO202" i="10" s="1"/>
  <c r="BM184" i="10"/>
  <c r="BM214" i="10" s="1"/>
  <c r="BM196" i="10"/>
  <c r="BM226" i="10" s="1"/>
  <c r="BM190" i="10"/>
  <c r="BM220" i="10" s="1"/>
  <c r="BM182" i="10"/>
  <c r="BM212" i="10" s="1"/>
  <c r="BM179" i="10"/>
  <c r="BM209" i="10" s="1"/>
  <c r="BM170" i="10"/>
  <c r="BM200" i="10" s="1"/>
  <c r="BM188" i="10"/>
  <c r="BM218" i="10" s="1"/>
  <c r="BM186" i="10"/>
  <c r="BM216" i="10" s="1"/>
  <c r="BM171" i="10"/>
  <c r="BM201" i="10" s="1"/>
  <c r="BM183" i="10"/>
  <c r="BM213" i="10" s="1"/>
  <c r="BM185" i="10"/>
  <c r="BM215" i="10" s="1"/>
  <c r="BM189" i="10"/>
  <c r="BM219" i="10" s="1"/>
  <c r="BM176" i="10"/>
  <c r="BM206" i="10" s="1"/>
  <c r="BM197" i="10"/>
  <c r="BM227" i="10" s="1"/>
  <c r="BM167" i="10"/>
  <c r="BM192" i="10"/>
  <c r="BM222" i="10" s="1"/>
  <c r="BM174" i="10"/>
  <c r="BM204" i="10" s="1"/>
  <c r="BM195" i="10"/>
  <c r="BM225" i="10" s="1"/>
  <c r="BM191" i="10"/>
  <c r="BM221" i="10" s="1"/>
  <c r="BM175" i="10"/>
  <c r="BM205" i="10" s="1"/>
  <c r="BM172" i="10"/>
  <c r="BM202" i="10" s="1"/>
  <c r="BM177" i="10"/>
  <c r="BM207" i="10" s="1"/>
  <c r="BM193" i="10"/>
  <c r="BM223" i="10" s="1"/>
  <c r="BM181" i="10"/>
  <c r="BM211" i="10" s="1"/>
  <c r="BM178" i="10"/>
  <c r="BM208" i="10" s="1"/>
  <c r="BP133" i="10"/>
  <c r="BO308" i="10"/>
  <c r="BQ308" i="10"/>
  <c r="BP308" i="10"/>
  <c r="BM15" i="6"/>
  <c r="BQ269" i="10"/>
  <c r="BP294" i="10"/>
  <c r="BN383" i="10"/>
  <c r="BQ265" i="10"/>
  <c r="BP291" i="10"/>
  <c r="BP272" i="10"/>
  <c r="BP470" i="10" s="1"/>
  <c r="BP481" i="10" s="1"/>
  <c r="BO381" i="10"/>
  <c r="BO382" i="10"/>
  <c r="BO296" i="10"/>
  <c r="BO472" i="10" s="1"/>
  <c r="O83" i="2"/>
  <c r="BM286" i="10"/>
  <c r="BM477" i="10" s="1"/>
  <c r="BE230" i="10"/>
  <c r="BE233" i="10" s="1"/>
  <c r="BB23" i="9" s="1"/>
  <c r="AM230" i="10"/>
  <c r="AM233" i="10" s="1"/>
  <c r="AJ23" i="9" s="1"/>
  <c r="BM45" i="10"/>
  <c r="BL96" i="10"/>
  <c r="W230" i="10"/>
  <c r="W233" i="10" s="1"/>
  <c r="T23" i="9" s="1"/>
  <c r="AP230" i="10"/>
  <c r="AP233" i="10" s="1"/>
  <c r="AM23" i="9" s="1"/>
  <c r="BN308" i="10"/>
  <c r="AZ230" i="10"/>
  <c r="AZ233" i="10" s="1"/>
  <c r="AW23" i="9" s="1"/>
  <c r="AU230" i="10"/>
  <c r="AU233" i="10" s="1"/>
  <c r="AR23" i="9" s="1"/>
  <c r="BO279" i="10"/>
  <c r="BO284" i="10" s="1"/>
  <c r="AY230" i="10"/>
  <c r="AY233" i="10" s="1"/>
  <c r="AV23" i="9" s="1"/>
  <c r="AR230" i="10"/>
  <c r="AR233" i="10" s="1"/>
  <c r="AO23" i="9" s="1"/>
  <c r="AG230" i="10"/>
  <c r="AG233" i="10" s="1"/>
  <c r="AD23" i="9" s="1"/>
  <c r="AL230" i="10"/>
  <c r="AL233" i="10" s="1"/>
  <c r="AI23" i="9" s="1"/>
  <c r="BL230" i="10"/>
  <c r="BL233" i="10" s="1"/>
  <c r="BI23" i="9" s="1"/>
  <c r="BJ230" i="10"/>
  <c r="BJ233" i="10" s="1"/>
  <c r="BG23" i="9" s="1"/>
  <c r="AO230" i="10"/>
  <c r="AO233" i="10" s="1"/>
  <c r="AL23" i="9" s="1"/>
  <c r="P230" i="10"/>
  <c r="P233" i="10" s="1"/>
  <c r="M23" i="9" s="1"/>
  <c r="U230" i="10"/>
  <c r="U233" i="10" s="1"/>
  <c r="R23" i="9" s="1"/>
  <c r="BM308" i="10"/>
  <c r="BM356" i="10"/>
  <c r="AX230" i="10"/>
  <c r="AX233" i="10" s="1"/>
  <c r="AU23" i="9" s="1"/>
  <c r="BK230" i="10"/>
  <c r="BK233" i="10" s="1"/>
  <c r="BH23" i="9" s="1"/>
  <c r="AK230" i="10"/>
  <c r="AK233" i="10" s="1"/>
  <c r="AH23" i="9" s="1"/>
  <c r="AJ230" i="10"/>
  <c r="AJ233" i="10" s="1"/>
  <c r="AG23" i="9" s="1"/>
  <c r="BL311" i="10"/>
  <c r="BI17" i="9" s="1"/>
  <c r="BL312" i="10"/>
  <c r="BI19" i="9" s="1"/>
  <c r="BL322" i="10"/>
  <c r="BI26" i="9" s="1"/>
  <c r="BL323" i="10"/>
  <c r="BI30" i="9" s="1"/>
  <c r="X230" i="10"/>
  <c r="X233" i="10" s="1"/>
  <c r="U23" i="9" s="1"/>
  <c r="BN280" i="10"/>
  <c r="AH230" i="10"/>
  <c r="AH233" i="10" s="1"/>
  <c r="AE23" i="9" s="1"/>
  <c r="AC230" i="10"/>
  <c r="AC233" i="10" s="1"/>
  <c r="Z23" i="9" s="1"/>
  <c r="S230" i="10"/>
  <c r="S233" i="10" s="1"/>
  <c r="P23" i="9" s="1"/>
  <c r="Z230" i="10"/>
  <c r="Z233" i="10" s="1"/>
  <c r="W23" i="9" s="1"/>
  <c r="Y230" i="10"/>
  <c r="Y233" i="10" s="1"/>
  <c r="V23" i="9" s="1"/>
  <c r="BB230" i="10"/>
  <c r="BB233" i="10" s="1"/>
  <c r="AY23" i="9" s="1"/>
  <c r="AS230" i="10"/>
  <c r="AS233" i="10" s="1"/>
  <c r="AP23" i="9" s="1"/>
  <c r="BL360" i="10"/>
  <c r="BL362" i="10"/>
  <c r="BL361" i="10"/>
  <c r="BL373" i="10"/>
  <c r="O230" i="10"/>
  <c r="O233" i="10" s="1"/>
  <c r="L23" i="9" s="1"/>
  <c r="BP255" i="10"/>
  <c r="BQ254" i="10"/>
  <c r="BQ255" i="10" s="1"/>
  <c r="BN356" i="10"/>
  <c r="AQ230" i="10"/>
  <c r="AQ233" i="10" s="1"/>
  <c r="AN23" i="9" s="1"/>
  <c r="AW230" i="10"/>
  <c r="AW233" i="10" s="1"/>
  <c r="AT23" i="9" s="1"/>
  <c r="R230" i="10"/>
  <c r="R233" i="10" s="1"/>
  <c r="O23" i="9" s="1"/>
  <c r="AN230" i="10"/>
  <c r="AN233" i="10" s="1"/>
  <c r="AK23" i="9" s="1"/>
  <c r="BA230" i="10"/>
  <c r="BA233" i="10" s="1"/>
  <c r="AX23" i="9" s="1"/>
  <c r="BC230" i="10"/>
  <c r="BC233" i="10" s="1"/>
  <c r="AZ23" i="9" s="1"/>
  <c r="AF230" i="10"/>
  <c r="AF233" i="10" s="1"/>
  <c r="AC23" i="9" s="1"/>
  <c r="BH230" i="10"/>
  <c r="BH233" i="10" s="1"/>
  <c r="BE23" i="9" s="1"/>
  <c r="Q230" i="10"/>
  <c r="Q233" i="10" s="1"/>
  <c r="N23" i="9" s="1"/>
  <c r="BP355" i="10"/>
  <c r="BP394" i="10" s="1"/>
  <c r="BO356" i="10"/>
  <c r="BG230" i="10"/>
  <c r="BG233" i="10" s="1"/>
  <c r="BD23" i="9" s="1"/>
  <c r="AT230" i="10"/>
  <c r="AT233" i="10" s="1"/>
  <c r="AQ23" i="9" s="1"/>
  <c r="BD230" i="10"/>
  <c r="BD233" i="10" s="1"/>
  <c r="BA23" i="9" s="1"/>
  <c r="V230" i="10"/>
  <c r="V233" i="10" s="1"/>
  <c r="S23" i="9" s="1"/>
  <c r="AD230" i="10"/>
  <c r="AD233" i="10" s="1"/>
  <c r="AA23" i="9" s="1"/>
  <c r="BI230" i="10"/>
  <c r="BI233" i="10" s="1"/>
  <c r="BF23" i="9" s="1"/>
  <c r="AV230" i="10"/>
  <c r="AV233" i="10" s="1"/>
  <c r="AS23" i="9" s="1"/>
  <c r="AI230" i="10"/>
  <c r="AI233" i="10" s="1"/>
  <c r="AF23" i="9" s="1"/>
  <c r="T230" i="10"/>
  <c r="T233" i="10" s="1"/>
  <c r="Q23" i="9" s="1"/>
  <c r="AE230" i="10"/>
  <c r="AE233" i="10" s="1"/>
  <c r="AB23" i="9" s="1"/>
  <c r="AA230" i="10"/>
  <c r="AA233" i="10" s="1"/>
  <c r="X23" i="9" s="1"/>
  <c r="AB230" i="10"/>
  <c r="AB233" i="10" s="1"/>
  <c r="Y23" i="9" s="1"/>
  <c r="BF230" i="10"/>
  <c r="BF233" i="10" s="1"/>
  <c r="BC23" i="9" s="1"/>
  <c r="BH16" i="2" l="1"/>
  <c r="BH77" i="9" s="1"/>
  <c r="AZ45" i="42"/>
  <c r="BH63" i="9"/>
  <c r="BH66" i="9" s="1"/>
  <c r="BH68" i="9" s="1"/>
  <c r="BL457" i="10"/>
  <c r="BI65" i="9" s="1"/>
  <c r="BI60" i="9"/>
  <c r="BJ62" i="9"/>
  <c r="BJ56" i="9"/>
  <c r="BJ59" i="9"/>
  <c r="BJ58" i="9"/>
  <c r="BL452" i="10"/>
  <c r="BI61" i="9"/>
  <c r="BJ57" i="9"/>
  <c r="BP425" i="10"/>
  <c r="BO426" i="10"/>
  <c r="BM282" i="10"/>
  <c r="BM284" i="10" s="1"/>
  <c r="BM288" i="10" s="1"/>
  <c r="BI44" i="9"/>
  <c r="BI48" i="9" s="1"/>
  <c r="BJ40" i="9"/>
  <c r="BJ41" i="9"/>
  <c r="BN281" i="10"/>
  <c r="BL284" i="10"/>
  <c r="BL288" i="10" s="1"/>
  <c r="BL487" i="10" s="1"/>
  <c r="BP474" i="10"/>
  <c r="BH50" i="9"/>
  <c r="BK396" i="10"/>
  <c r="BK375" i="10" s="1"/>
  <c r="AG414" i="10"/>
  <c r="AG113" i="9"/>
  <c r="AL372" i="39"/>
  <c r="AM95" i="42"/>
  <c r="BL45" i="43"/>
  <c r="O219" i="2"/>
  <c r="O152" i="2"/>
  <c r="O220" i="2"/>
  <c r="O151" i="2"/>
  <c r="S81" i="42"/>
  <c r="AT81" i="38"/>
  <c r="AR81" i="38"/>
  <c r="K81" i="42"/>
  <c r="BK43" i="43"/>
  <c r="BK42" i="43"/>
  <c r="AS81" i="38"/>
  <c r="BK45" i="43"/>
  <c r="AV81" i="42"/>
  <c r="W81" i="42"/>
  <c r="AL81" i="42"/>
  <c r="S81" i="38"/>
  <c r="AM81" i="38"/>
  <c r="O81" i="38"/>
  <c r="J81" i="38"/>
  <c r="AJ81" i="38"/>
  <c r="U81" i="38"/>
  <c r="AC81" i="38"/>
  <c r="AH81" i="38"/>
  <c r="BL62" i="43"/>
  <c r="AW81" i="42"/>
  <c r="AU81" i="42"/>
  <c r="AV81" i="38"/>
  <c r="P81" i="38"/>
  <c r="AX81" i="42"/>
  <c r="AT81" i="42"/>
  <c r="AE81" i="42"/>
  <c r="AD81" i="42"/>
  <c r="U81" i="42"/>
  <c r="BK62" i="43"/>
  <c r="W81" i="38"/>
  <c r="BL43" i="43"/>
  <c r="AF81" i="42"/>
  <c r="AX81" i="38"/>
  <c r="AB81" i="38"/>
  <c r="BK44" i="43"/>
  <c r="AI81" i="42"/>
  <c r="AH81" i="42"/>
  <c r="AW81" i="38"/>
  <c r="AG81" i="38"/>
  <c r="AA81" i="38"/>
  <c r="AJ81" i="42"/>
  <c r="AS81" i="42"/>
  <c r="AB81" i="42"/>
  <c r="T81" i="38"/>
  <c r="AP81" i="42"/>
  <c r="AN81" i="42"/>
  <c r="T81" i="42"/>
  <c r="X81" i="42"/>
  <c r="J81" i="42"/>
  <c r="BK43" i="44"/>
  <c r="AN81" i="38"/>
  <c r="Z81" i="38"/>
  <c r="V81" i="38"/>
  <c r="Q81" i="38"/>
  <c r="R81" i="38"/>
  <c r="AD81" i="38"/>
  <c r="V81" i="42"/>
  <c r="BK40" i="43"/>
  <c r="AQ81" i="42"/>
  <c r="AC81" i="42"/>
  <c r="AM81" i="42"/>
  <c r="X81" i="38"/>
  <c r="Z81" i="42"/>
  <c r="AA81" i="42"/>
  <c r="P81" i="42"/>
  <c r="BK41" i="43"/>
  <c r="AQ81" i="38"/>
  <c r="AL81" i="38"/>
  <c r="AK81" i="38"/>
  <c r="Y81" i="38"/>
  <c r="AO81" i="38"/>
  <c r="AE81" i="38"/>
  <c r="N81" i="38"/>
  <c r="M81" i="38"/>
  <c r="L81" i="38"/>
  <c r="AR81" i="42"/>
  <c r="R81" i="42"/>
  <c r="Y81" i="42"/>
  <c r="BL42" i="43"/>
  <c r="AG81" i="42"/>
  <c r="AO81" i="42"/>
  <c r="AK81" i="42"/>
  <c r="N81" i="42"/>
  <c r="O81" i="42"/>
  <c r="M81" i="42"/>
  <c r="BK38" i="44"/>
  <c r="BK40" i="44"/>
  <c r="AU81" i="38"/>
  <c r="AF81" i="38"/>
  <c r="AP81" i="38"/>
  <c r="AI81" i="38"/>
  <c r="K81" i="38"/>
  <c r="AK44" i="44"/>
  <c r="AK59" i="44"/>
  <c r="M59" i="44"/>
  <c r="M44" i="44"/>
  <c r="AP55" i="44"/>
  <c r="AP40" i="44"/>
  <c r="AM55" i="44"/>
  <c r="AM40" i="44"/>
  <c r="AG56" i="44"/>
  <c r="AG41" i="44"/>
  <c r="AE60" i="44"/>
  <c r="AE45" i="44"/>
  <c r="Y54" i="44"/>
  <c r="Y39" i="44"/>
  <c r="X57" i="44"/>
  <c r="X42" i="44"/>
  <c r="R53" i="44"/>
  <c r="R38" i="44"/>
  <c r="N54" i="44"/>
  <c r="N39" i="44"/>
  <c r="M58" i="44"/>
  <c r="M43" i="44"/>
  <c r="BG53" i="43"/>
  <c r="BG38" i="43"/>
  <c r="BF53" i="43"/>
  <c r="BF38" i="43"/>
  <c r="AA44" i="43"/>
  <c r="AA59" i="43"/>
  <c r="P44" i="43"/>
  <c r="P59" i="43"/>
  <c r="AY54" i="43"/>
  <c r="AY39" i="43"/>
  <c r="AV56" i="43"/>
  <c r="AV41" i="43"/>
  <c r="AT58" i="43"/>
  <c r="AT43" i="43"/>
  <c r="AO60" i="43"/>
  <c r="AO45" i="43"/>
  <c r="AP56" i="43"/>
  <c r="AP41" i="43"/>
  <c r="AL58" i="43"/>
  <c r="AL43" i="43"/>
  <c r="AM58" i="43"/>
  <c r="AM43" i="43"/>
  <c r="AL53" i="43"/>
  <c r="AL38" i="43"/>
  <c r="AJ56" i="43"/>
  <c r="AJ41" i="43"/>
  <c r="AJ54" i="43"/>
  <c r="AJ39" i="43"/>
  <c r="AG53" i="43"/>
  <c r="AG38" i="43"/>
  <c r="AC57" i="43"/>
  <c r="AC42" i="43"/>
  <c r="AB60" i="43"/>
  <c r="AB45" i="43"/>
  <c r="Z54" i="43"/>
  <c r="Z39" i="43"/>
  <c r="Z53" i="43"/>
  <c r="Z38" i="43"/>
  <c r="Y57" i="43"/>
  <c r="Y42" i="43"/>
  <c r="V60" i="43"/>
  <c r="V45" i="43"/>
  <c r="U60" i="43"/>
  <c r="U45" i="43"/>
  <c r="U58" i="43"/>
  <c r="U43" i="43"/>
  <c r="U57" i="43"/>
  <c r="U42" i="43"/>
  <c r="T53" i="43"/>
  <c r="T38" i="43"/>
  <c r="S57" i="43"/>
  <c r="S42" i="43"/>
  <c r="Q57" i="43"/>
  <c r="Q42" i="43"/>
  <c r="O55" i="43"/>
  <c r="O40" i="43"/>
  <c r="O58" i="43"/>
  <c r="O43" i="43"/>
  <c r="N53" i="43"/>
  <c r="N38" i="43"/>
  <c r="N54" i="43"/>
  <c r="N39" i="43"/>
  <c r="M58" i="43"/>
  <c r="M43" i="43"/>
  <c r="BJ55" i="43"/>
  <c r="BJ40" i="43"/>
  <c r="BJ54" i="44"/>
  <c r="BJ39" i="44"/>
  <c r="BE58" i="44"/>
  <c r="BE43" i="44"/>
  <c r="BG59" i="44"/>
  <c r="BG44" i="44"/>
  <c r="AR59" i="44"/>
  <c r="AR44" i="44"/>
  <c r="F44" i="44"/>
  <c r="F70" i="44" s="1"/>
  <c r="F59" i="44"/>
  <c r="BC59" i="44"/>
  <c r="BC44" i="44"/>
  <c r="AZ59" i="44"/>
  <c r="AZ44" i="44"/>
  <c r="BD59" i="44"/>
  <c r="BD44" i="44"/>
  <c r="AD59" i="44"/>
  <c r="AD44" i="44"/>
  <c r="BA44" i="44"/>
  <c r="BA59" i="44"/>
  <c r="BH59" i="44"/>
  <c r="BH44" i="44"/>
  <c r="AY53" i="44"/>
  <c r="AY38" i="44"/>
  <c r="AY58" i="44"/>
  <c r="AY43" i="44"/>
  <c r="AW57" i="44"/>
  <c r="AW42" i="44"/>
  <c r="AU53" i="44"/>
  <c r="AU38" i="44"/>
  <c r="AX56" i="44"/>
  <c r="AX41" i="44"/>
  <c r="AT56" i="44"/>
  <c r="AT41" i="44"/>
  <c r="AR55" i="44"/>
  <c r="AR40" i="44"/>
  <c r="AL58" i="44"/>
  <c r="AL43" i="44"/>
  <c r="AL60" i="44"/>
  <c r="AL45" i="44"/>
  <c r="AJ54" i="44"/>
  <c r="AJ39" i="44"/>
  <c r="AI57" i="44"/>
  <c r="AI42" i="44"/>
  <c r="AI53" i="44"/>
  <c r="AI38" i="44"/>
  <c r="AG57" i="44"/>
  <c r="AG42" i="44"/>
  <c r="AF60" i="44"/>
  <c r="AF45" i="44"/>
  <c r="AC56" i="44"/>
  <c r="AC41" i="44"/>
  <c r="AD57" i="44"/>
  <c r="AD42" i="44"/>
  <c r="AA60" i="44"/>
  <c r="AA45" i="44"/>
  <c r="AA54" i="44"/>
  <c r="AA39" i="44"/>
  <c r="AA57" i="44"/>
  <c r="AA42" i="44"/>
  <c r="Y53" i="44"/>
  <c r="Y38" i="44"/>
  <c r="V56" i="44"/>
  <c r="V41" i="44"/>
  <c r="V54" i="44"/>
  <c r="V39" i="44"/>
  <c r="W58" i="44"/>
  <c r="W43" i="44"/>
  <c r="U56" i="44"/>
  <c r="U41" i="44"/>
  <c r="T55" i="44"/>
  <c r="T40" i="44"/>
  <c r="Q54" i="44"/>
  <c r="Q39" i="44"/>
  <c r="N58" i="44"/>
  <c r="N43" i="44"/>
  <c r="L54" i="44"/>
  <c r="L39" i="44"/>
  <c r="BI55" i="44"/>
  <c r="BI40" i="44"/>
  <c r="BJ54" i="43"/>
  <c r="BJ39" i="43"/>
  <c r="BH57" i="44"/>
  <c r="BH42" i="44"/>
  <c r="BH54" i="43"/>
  <c r="BH39" i="43"/>
  <c r="BE58" i="43"/>
  <c r="BE43" i="43"/>
  <c r="BD56" i="43"/>
  <c r="BD41" i="43"/>
  <c r="BB55" i="43"/>
  <c r="BB40" i="43"/>
  <c r="AB59" i="43"/>
  <c r="AB44" i="43"/>
  <c r="AN59" i="43"/>
  <c r="AN44" i="43"/>
  <c r="AK44" i="43"/>
  <c r="AK59" i="43"/>
  <c r="AP59" i="43"/>
  <c r="AP44" i="43"/>
  <c r="AD59" i="43"/>
  <c r="AD44" i="43"/>
  <c r="AJ59" i="43"/>
  <c r="AJ44" i="43"/>
  <c r="BG59" i="43"/>
  <c r="BG44" i="43"/>
  <c r="Z44" i="43"/>
  <c r="Z59" i="43"/>
  <c r="AY60" i="43"/>
  <c r="AY45" i="43"/>
  <c r="BB53" i="43"/>
  <c r="BB38" i="43"/>
  <c r="AX53" i="43"/>
  <c r="AX38" i="43"/>
  <c r="AZ55" i="43"/>
  <c r="AZ40" i="43"/>
  <c r="AU60" i="43"/>
  <c r="AU45" i="43"/>
  <c r="AU53" i="43"/>
  <c r="AU38" i="43"/>
  <c r="AW55" i="43"/>
  <c r="AW40" i="43"/>
  <c r="AU58" i="43"/>
  <c r="AU43" i="43"/>
  <c r="AR53" i="43"/>
  <c r="AR38" i="43"/>
  <c r="AR58" i="43"/>
  <c r="AR43" i="43"/>
  <c r="AO53" i="43"/>
  <c r="AO38" i="43"/>
  <c r="AQ55" i="43"/>
  <c r="AQ40" i="43"/>
  <c r="AJ53" i="43"/>
  <c r="AJ38" i="43"/>
  <c r="AL54" i="43"/>
  <c r="AL39" i="43"/>
  <c r="AJ55" i="43"/>
  <c r="AJ40" i="43"/>
  <c r="AK58" i="43"/>
  <c r="AK43" i="43"/>
  <c r="AH58" i="43"/>
  <c r="AH43" i="43"/>
  <c r="AF56" i="43"/>
  <c r="AF41" i="43"/>
  <c r="AH60" i="43"/>
  <c r="AH45" i="43"/>
  <c r="AD56" i="43"/>
  <c r="AD41" i="43"/>
  <c r="AB58" i="43"/>
  <c r="AB43" i="43"/>
  <c r="AA58" i="43"/>
  <c r="AA43" i="43"/>
  <c r="AB53" i="43"/>
  <c r="AB38" i="43"/>
  <c r="AB57" i="43"/>
  <c r="AB42" i="43"/>
  <c r="AA56" i="43"/>
  <c r="AA41" i="43"/>
  <c r="Y53" i="43"/>
  <c r="Y38" i="43"/>
  <c r="X57" i="43"/>
  <c r="X42" i="43"/>
  <c r="X55" i="43"/>
  <c r="X40" i="43"/>
  <c r="U54" i="43"/>
  <c r="U39" i="43"/>
  <c r="S55" i="43"/>
  <c r="S40" i="43"/>
  <c r="T57" i="43"/>
  <c r="T42" i="43"/>
  <c r="R57" i="43"/>
  <c r="R42" i="43"/>
  <c r="Q54" i="43"/>
  <c r="Q39" i="43"/>
  <c r="N58" i="43"/>
  <c r="N43" i="43"/>
  <c r="L53" i="43"/>
  <c r="L38" i="43"/>
  <c r="L56" i="43"/>
  <c r="L41" i="43"/>
  <c r="BF60" i="43"/>
  <c r="BF45" i="43"/>
  <c r="BH54" i="44"/>
  <c r="BH39" i="44"/>
  <c r="BE57" i="44"/>
  <c r="BE42" i="44"/>
  <c r="BC57" i="44"/>
  <c r="BC42" i="44"/>
  <c r="J59" i="44"/>
  <c r="J44" i="44"/>
  <c r="L59" i="44"/>
  <c r="L44" i="44"/>
  <c r="BE59" i="44"/>
  <c r="BE44" i="44"/>
  <c r="AU59" i="44"/>
  <c r="AU44" i="44"/>
  <c r="R59" i="44"/>
  <c r="R44" i="44"/>
  <c r="G59" i="44"/>
  <c r="G44" i="44"/>
  <c r="I44" i="44"/>
  <c r="I59" i="44"/>
  <c r="AS59" i="44"/>
  <c r="AS44" i="44"/>
  <c r="BA58" i="44"/>
  <c r="BA43" i="44"/>
  <c r="BB58" i="44"/>
  <c r="BB43" i="44"/>
  <c r="BA55" i="44"/>
  <c r="BA40" i="44"/>
  <c r="AZ55" i="44"/>
  <c r="AZ40" i="44"/>
  <c r="AY60" i="44"/>
  <c r="AY45" i="44"/>
  <c r="AW58" i="44"/>
  <c r="AW43" i="44"/>
  <c r="AR60" i="44"/>
  <c r="AR45" i="44"/>
  <c r="AT58" i="44"/>
  <c r="AT43" i="44"/>
  <c r="AR58" i="44"/>
  <c r="AR43" i="44"/>
  <c r="AS53" i="44"/>
  <c r="AS38" i="44"/>
  <c r="AQ53" i="44"/>
  <c r="AQ38" i="44"/>
  <c r="AS57" i="44"/>
  <c r="AS42" i="44"/>
  <c r="AP54" i="44"/>
  <c r="AP39" i="44"/>
  <c r="AM53" i="44"/>
  <c r="AM38" i="44"/>
  <c r="AM56" i="44"/>
  <c r="AM41" i="44"/>
  <c r="AN56" i="44"/>
  <c r="AN41" i="44"/>
  <c r="AK57" i="44"/>
  <c r="AK42" i="44"/>
  <c r="AJ60" i="44"/>
  <c r="AJ45" i="44"/>
  <c r="AJ58" i="44"/>
  <c r="AJ43" i="44"/>
  <c r="AH58" i="44"/>
  <c r="AH43" i="44"/>
  <c r="AF57" i="44"/>
  <c r="AF42" i="44"/>
  <c r="AE58" i="44"/>
  <c r="AE43" i="44"/>
  <c r="AC60" i="44"/>
  <c r="AC45" i="44"/>
  <c r="AD60" i="44"/>
  <c r="AD45" i="44"/>
  <c r="AA56" i="44"/>
  <c r="AA41" i="44"/>
  <c r="AB60" i="44"/>
  <c r="AB45" i="44"/>
  <c r="AC53" i="44"/>
  <c r="AC38" i="44"/>
  <c r="X55" i="44"/>
  <c r="X40" i="44"/>
  <c r="X60" i="44"/>
  <c r="X45" i="44"/>
  <c r="V60" i="44"/>
  <c r="V45" i="44"/>
  <c r="U54" i="44"/>
  <c r="U39" i="44"/>
  <c r="S57" i="44"/>
  <c r="S42" i="44"/>
  <c r="R60" i="44"/>
  <c r="R45" i="44"/>
  <c r="P60" i="44"/>
  <c r="P45" i="44"/>
  <c r="O56" i="44"/>
  <c r="O41" i="44"/>
  <c r="M53" i="44"/>
  <c r="M38" i="44"/>
  <c r="L81" i="42"/>
  <c r="N55" i="44"/>
  <c r="N40" i="44"/>
  <c r="L56" i="44"/>
  <c r="L41" i="44"/>
  <c r="BK38" i="43"/>
  <c r="BF60" i="44"/>
  <c r="BF45" i="44"/>
  <c r="BE55" i="43"/>
  <c r="BE40" i="43"/>
  <c r="BI53" i="43"/>
  <c r="BI38" i="43"/>
  <c r="BI55" i="43"/>
  <c r="BI40" i="43"/>
  <c r="BH57" i="43"/>
  <c r="BH42" i="43"/>
  <c r="BE53" i="43"/>
  <c r="BE38" i="43"/>
  <c r="BJ57" i="43"/>
  <c r="BJ42" i="43"/>
  <c r="BI56" i="43"/>
  <c r="BI41" i="43"/>
  <c r="BD60" i="43"/>
  <c r="BD45" i="43"/>
  <c r="Q59" i="43"/>
  <c r="Q44" i="43"/>
  <c r="N59" i="43"/>
  <c r="N44" i="43"/>
  <c r="F44" i="43"/>
  <c r="F59" i="43"/>
  <c r="BA55" i="43"/>
  <c r="BA40" i="43"/>
  <c r="J59" i="43"/>
  <c r="J44" i="43"/>
  <c r="AC44" i="43"/>
  <c r="AC59" i="43"/>
  <c r="BH59" i="43"/>
  <c r="BH44" i="43"/>
  <c r="BB54" i="43"/>
  <c r="BB39" i="43"/>
  <c r="BA58" i="43"/>
  <c r="BA43" i="43"/>
  <c r="AX54" i="43"/>
  <c r="AX39" i="43"/>
  <c r="AZ60" i="43"/>
  <c r="AZ45" i="43"/>
  <c r="AW57" i="43"/>
  <c r="AW42" i="43"/>
  <c r="AV57" i="43"/>
  <c r="AV42" i="43"/>
  <c r="AV60" i="43"/>
  <c r="AV45" i="43"/>
  <c r="AP57" i="43"/>
  <c r="AP42" i="43"/>
  <c r="AQ56" i="43"/>
  <c r="AQ41" i="43"/>
  <c r="AP58" i="43"/>
  <c r="AP43" i="43"/>
  <c r="AO54" i="43"/>
  <c r="AO39" i="43"/>
  <c r="AM53" i="43"/>
  <c r="AM38" i="43"/>
  <c r="AM54" i="43"/>
  <c r="AM39" i="43"/>
  <c r="AJ58" i="43"/>
  <c r="AJ43" i="43"/>
  <c r="AL57" i="43"/>
  <c r="AL42" i="43"/>
  <c r="AH57" i="43"/>
  <c r="AH42" i="43"/>
  <c r="AI60" i="43"/>
  <c r="AI45" i="43"/>
  <c r="AG57" i="43"/>
  <c r="AG42" i="43"/>
  <c r="AE53" i="43"/>
  <c r="AE38" i="43"/>
  <c r="AC56" i="43"/>
  <c r="AC41" i="43"/>
  <c r="AD54" i="43"/>
  <c r="AD39" i="43"/>
  <c r="AB55" i="43"/>
  <c r="AB40" i="43"/>
  <c r="AA60" i="43"/>
  <c r="AA45" i="43"/>
  <c r="AA57" i="43"/>
  <c r="AA42" i="43"/>
  <c r="Z57" i="43"/>
  <c r="Z42" i="43"/>
  <c r="Y55" i="43"/>
  <c r="Y40" i="43"/>
  <c r="W53" i="43"/>
  <c r="W38" i="43"/>
  <c r="U56" i="43"/>
  <c r="U41" i="43"/>
  <c r="U55" i="43"/>
  <c r="U40" i="43"/>
  <c r="S58" i="43"/>
  <c r="S43" i="43"/>
  <c r="T58" i="43"/>
  <c r="T43" i="43"/>
  <c r="R54" i="43"/>
  <c r="R39" i="43"/>
  <c r="Q58" i="43"/>
  <c r="Q43" i="43"/>
  <c r="O56" i="43"/>
  <c r="O41" i="43"/>
  <c r="O53" i="43"/>
  <c r="O38" i="43"/>
  <c r="O54" i="43"/>
  <c r="O39" i="43"/>
  <c r="L57" i="43"/>
  <c r="L42" i="43"/>
  <c r="N60" i="43"/>
  <c r="N45" i="43"/>
  <c r="M60" i="43"/>
  <c r="M45" i="43"/>
  <c r="L54" i="43"/>
  <c r="L39" i="43"/>
  <c r="BI54" i="44"/>
  <c r="BI39" i="44"/>
  <c r="BB60" i="44"/>
  <c r="BB45" i="44"/>
  <c r="AE44" i="44"/>
  <c r="AE59" i="44"/>
  <c r="AH59" i="44"/>
  <c r="AH44" i="44"/>
  <c r="AZ56" i="44"/>
  <c r="AZ41" i="44"/>
  <c r="AW60" i="44"/>
  <c r="AW45" i="44"/>
  <c r="AN55" i="44"/>
  <c r="AN40" i="44"/>
  <c r="AL56" i="44"/>
  <c r="AL41" i="44"/>
  <c r="AD53" i="44"/>
  <c r="AD38" i="44"/>
  <c r="Z53" i="44"/>
  <c r="Z38" i="44"/>
  <c r="W57" i="44"/>
  <c r="W42" i="44"/>
  <c r="O55" i="44"/>
  <c r="O40" i="44"/>
  <c r="BD53" i="43"/>
  <c r="BD38" i="43"/>
  <c r="BA59" i="43"/>
  <c r="BA44" i="43"/>
  <c r="AL59" i="43"/>
  <c r="AL44" i="43"/>
  <c r="AI59" i="43"/>
  <c r="AI44" i="43"/>
  <c r="AG56" i="43"/>
  <c r="AG41" i="43"/>
  <c r="BI60" i="44"/>
  <c r="BI45" i="44"/>
  <c r="BD53" i="44"/>
  <c r="BD38" i="44"/>
  <c r="AV44" i="44"/>
  <c r="AV59" i="44"/>
  <c r="AW44" i="44"/>
  <c r="AW59" i="44"/>
  <c r="BC55" i="44"/>
  <c r="BC40" i="44"/>
  <c r="T44" i="44"/>
  <c r="T59" i="44"/>
  <c r="AY57" i="44"/>
  <c r="AY42" i="44"/>
  <c r="AX58" i="44"/>
  <c r="AX43" i="44"/>
  <c r="AX54" i="44"/>
  <c r="AX39" i="44"/>
  <c r="AV53" i="44"/>
  <c r="AV38" i="44"/>
  <c r="AO60" i="44"/>
  <c r="AO45" i="44"/>
  <c r="AN54" i="44"/>
  <c r="AN39" i="44"/>
  <c r="AL53" i="44"/>
  <c r="AL38" i="44"/>
  <c r="AI58" i="44"/>
  <c r="AI43" i="44"/>
  <c r="AH57" i="44"/>
  <c r="AH42" i="44"/>
  <c r="AF58" i="44"/>
  <c r="AF43" i="44"/>
  <c r="AB55" i="44"/>
  <c r="AB40" i="44"/>
  <c r="AA55" i="44"/>
  <c r="AA40" i="44"/>
  <c r="X56" i="44"/>
  <c r="X41" i="44"/>
  <c r="U58" i="44"/>
  <c r="U43" i="44"/>
  <c r="S54" i="44"/>
  <c r="S39" i="44"/>
  <c r="T53" i="44"/>
  <c r="T38" i="44"/>
  <c r="S60" i="44"/>
  <c r="S45" i="44"/>
  <c r="N56" i="44"/>
  <c r="N41" i="44"/>
  <c r="O58" i="44"/>
  <c r="O43" i="44"/>
  <c r="L57" i="44"/>
  <c r="L42" i="44"/>
  <c r="BG57" i="43"/>
  <c r="BG42" i="43"/>
  <c r="BG56" i="43"/>
  <c r="BG41" i="43"/>
  <c r="BI59" i="43"/>
  <c r="BI44" i="43"/>
  <c r="BB57" i="43"/>
  <c r="BB42" i="43"/>
  <c r="BB44" i="43"/>
  <c r="BB59" i="43"/>
  <c r="AZ53" i="43"/>
  <c r="AZ38" i="43"/>
  <c r="AW53" i="43"/>
  <c r="AW38" i="43"/>
  <c r="AV54" i="43"/>
  <c r="AV39" i="43"/>
  <c r="AT53" i="43"/>
  <c r="AT38" i="43"/>
  <c r="AS53" i="43"/>
  <c r="AS38" i="43"/>
  <c r="AQ58" i="43"/>
  <c r="AQ43" i="43"/>
  <c r="AQ57" i="43"/>
  <c r="AQ42" i="43"/>
  <c r="AO56" i="43"/>
  <c r="AO41" i="43"/>
  <c r="AK53" i="43"/>
  <c r="AK38" i="43"/>
  <c r="AH54" i="43"/>
  <c r="AH39" i="43"/>
  <c r="AI53" i="43"/>
  <c r="AI38" i="43"/>
  <c r="AE58" i="43"/>
  <c r="AE43" i="43"/>
  <c r="AC54" i="43"/>
  <c r="AC39" i="43"/>
  <c r="Z58" i="43"/>
  <c r="Z43" i="43"/>
  <c r="X60" i="43"/>
  <c r="X45" i="43"/>
  <c r="T55" i="43"/>
  <c r="T40" i="43"/>
  <c r="R58" i="43"/>
  <c r="R43" i="43"/>
  <c r="N55" i="43"/>
  <c r="N40" i="43"/>
  <c r="P58" i="43"/>
  <c r="P43" i="43"/>
  <c r="BK62" i="44"/>
  <c r="BG56" i="44"/>
  <c r="BG41" i="44"/>
  <c r="BE53" i="44"/>
  <c r="BE38" i="44"/>
  <c r="BF57" i="44"/>
  <c r="BF42" i="44"/>
  <c r="AO59" i="44"/>
  <c r="AO44" i="44"/>
  <c r="AY59" i="44"/>
  <c r="AY44" i="44"/>
  <c r="BA54" i="44"/>
  <c r="BA39" i="44"/>
  <c r="BA56" i="44"/>
  <c r="BA41" i="44"/>
  <c r="AZ53" i="44"/>
  <c r="AZ38" i="44"/>
  <c r="AU56" i="44"/>
  <c r="AU41" i="44"/>
  <c r="AU55" i="44"/>
  <c r="AU40" i="44"/>
  <c r="AS55" i="44"/>
  <c r="AS40" i="44"/>
  <c r="AQ56" i="44"/>
  <c r="AQ41" i="44"/>
  <c r="AN58" i="44"/>
  <c r="AN43" i="44"/>
  <c r="AK56" i="44"/>
  <c r="AK41" i="44"/>
  <c r="AJ55" i="44"/>
  <c r="AJ40" i="44"/>
  <c r="AH60" i="44"/>
  <c r="AH45" i="44"/>
  <c r="AG53" i="44"/>
  <c r="AG38" i="44"/>
  <c r="AD54" i="44"/>
  <c r="AD39" i="44"/>
  <c r="AC58" i="44"/>
  <c r="AC43" i="44"/>
  <c r="Z57" i="44"/>
  <c r="Z42" i="44"/>
  <c r="W60" i="44"/>
  <c r="W45" i="44"/>
  <c r="Q55" i="44"/>
  <c r="Q40" i="44"/>
  <c r="P57" i="44"/>
  <c r="P42" i="44"/>
  <c r="Q60" i="44"/>
  <c r="Q45" i="44"/>
  <c r="N60" i="44"/>
  <c r="N45" i="44"/>
  <c r="L53" i="44"/>
  <c r="L38" i="44"/>
  <c r="BF55" i="43"/>
  <c r="BF40" i="43"/>
  <c r="BI57" i="43"/>
  <c r="BI42" i="43"/>
  <c r="BG58" i="43"/>
  <c r="BG43" i="43"/>
  <c r="BC53" i="43"/>
  <c r="BC38" i="43"/>
  <c r="AO59" i="43"/>
  <c r="AO44" i="43"/>
  <c r="BD59" i="43"/>
  <c r="BD44" i="43"/>
  <c r="AZ59" i="43"/>
  <c r="AZ44" i="43"/>
  <c r="AU59" i="43"/>
  <c r="AU44" i="43"/>
  <c r="AZ58" i="43"/>
  <c r="AZ43" i="43"/>
  <c r="AY58" i="43"/>
  <c r="AY43" i="43"/>
  <c r="AU57" i="43"/>
  <c r="AU42" i="43"/>
  <c r="AV53" i="43"/>
  <c r="AV38" i="43"/>
  <c r="AO58" i="43"/>
  <c r="AO43" i="43"/>
  <c r="AN60" i="43"/>
  <c r="AN45" i="43"/>
  <c r="AL60" i="43"/>
  <c r="AL45" i="43"/>
  <c r="AI58" i="43"/>
  <c r="AI43" i="43"/>
  <c r="AI54" i="43"/>
  <c r="AI39" i="43"/>
  <c r="AD57" i="43"/>
  <c r="AD42" i="43"/>
  <c r="AC55" i="43"/>
  <c r="AC40" i="43"/>
  <c r="AA54" i="43"/>
  <c r="AA39" i="43"/>
  <c r="V54" i="43"/>
  <c r="V39" i="43"/>
  <c r="X54" i="43"/>
  <c r="X39" i="43"/>
  <c r="T54" i="43"/>
  <c r="T39" i="43"/>
  <c r="P55" i="43"/>
  <c r="P40" i="43"/>
  <c r="P56" i="43"/>
  <c r="P41" i="43"/>
  <c r="BJ57" i="44"/>
  <c r="BJ42" i="44"/>
  <c r="BB56" i="44"/>
  <c r="BB41" i="44"/>
  <c r="BG54" i="44"/>
  <c r="BG39" i="44"/>
  <c r="BF56" i="44"/>
  <c r="BF41" i="44"/>
  <c r="BD54" i="44"/>
  <c r="BD39" i="44"/>
  <c r="BC56" i="44"/>
  <c r="BC41" i="44"/>
  <c r="BC58" i="44"/>
  <c r="BC43" i="44"/>
  <c r="AA59" i="44"/>
  <c r="AA44" i="44"/>
  <c r="AN59" i="44"/>
  <c r="AN44" i="44"/>
  <c r="AQ44" i="44"/>
  <c r="AQ59" i="44"/>
  <c r="BB44" i="44"/>
  <c r="BB59" i="44"/>
  <c r="AZ60" i="44"/>
  <c r="AZ45" i="44"/>
  <c r="N59" i="44"/>
  <c r="N44" i="44"/>
  <c r="BC53" i="44"/>
  <c r="BC38" i="44"/>
  <c r="AX55" i="44"/>
  <c r="AX40" i="44"/>
  <c r="AW56" i="44"/>
  <c r="AW41" i="44"/>
  <c r="AV56" i="44"/>
  <c r="AV41" i="44"/>
  <c r="AV55" i="44"/>
  <c r="AV40" i="44"/>
  <c r="AU60" i="44"/>
  <c r="AU45" i="44"/>
  <c r="AT53" i="44"/>
  <c r="AT38" i="44"/>
  <c r="AR57" i="44"/>
  <c r="AR42" i="44"/>
  <c r="AP58" i="44"/>
  <c r="AP43" i="44"/>
  <c r="AO58" i="44"/>
  <c r="AO43" i="44"/>
  <c r="AQ57" i="44"/>
  <c r="AQ42" i="44"/>
  <c r="AN53" i="44"/>
  <c r="AN38" i="44"/>
  <c r="AO56" i="44"/>
  <c r="AO41" i="44"/>
  <c r="AN57" i="44"/>
  <c r="AN42" i="44"/>
  <c r="AI56" i="44"/>
  <c r="AI41" i="44"/>
  <c r="AK54" i="44"/>
  <c r="AK39" i="44"/>
  <c r="AL55" i="44"/>
  <c r="AL40" i="44"/>
  <c r="AG60" i="44"/>
  <c r="AG45" i="44"/>
  <c r="AH55" i="44"/>
  <c r="AH40" i="44"/>
  <c r="AE55" i="44"/>
  <c r="AE40" i="44"/>
  <c r="AF55" i="44"/>
  <c r="AF40" i="44"/>
  <c r="AD58" i="44"/>
  <c r="AD43" i="44"/>
  <c r="AD56" i="44"/>
  <c r="AD41" i="44"/>
  <c r="Z54" i="44"/>
  <c r="Z39" i="44"/>
  <c r="X53" i="44"/>
  <c r="X38" i="44"/>
  <c r="Z58" i="44"/>
  <c r="Z43" i="44"/>
  <c r="Y57" i="44"/>
  <c r="Y42" i="44"/>
  <c r="X54" i="44"/>
  <c r="X39" i="44"/>
  <c r="W54" i="44"/>
  <c r="W39" i="44"/>
  <c r="U60" i="44"/>
  <c r="U45" i="44"/>
  <c r="V53" i="44"/>
  <c r="V38" i="44"/>
  <c r="U57" i="44"/>
  <c r="U42" i="44"/>
  <c r="R57" i="44"/>
  <c r="R42" i="44"/>
  <c r="Q56" i="44"/>
  <c r="Q41" i="44"/>
  <c r="Q57" i="44"/>
  <c r="Q42" i="44"/>
  <c r="Q53" i="44"/>
  <c r="Q38" i="44"/>
  <c r="P56" i="44"/>
  <c r="P41" i="44"/>
  <c r="O53" i="44"/>
  <c r="O38" i="44"/>
  <c r="M60" i="44"/>
  <c r="M45" i="44"/>
  <c r="BH53" i="43"/>
  <c r="BH38" i="43"/>
  <c r="BF56" i="43"/>
  <c r="BF41" i="43"/>
  <c r="BC58" i="43"/>
  <c r="BC43" i="43"/>
  <c r="BB56" i="43"/>
  <c r="BB41" i="43"/>
  <c r="BC60" i="43"/>
  <c r="BC45" i="43"/>
  <c r="R59" i="43"/>
  <c r="R44" i="43"/>
  <c r="AX44" i="43"/>
  <c r="AX59" i="43"/>
  <c r="AV44" i="43"/>
  <c r="AV59" i="43"/>
  <c r="AR59" i="43"/>
  <c r="AR44" i="43"/>
  <c r="BE59" i="43"/>
  <c r="BE44" i="43"/>
  <c r="U59" i="43"/>
  <c r="U44" i="43"/>
  <c r="M59" i="43"/>
  <c r="M44" i="43"/>
  <c r="AZ57" i="43"/>
  <c r="AZ42" i="43"/>
  <c r="AY55" i="43"/>
  <c r="AY40" i="43"/>
  <c r="AX57" i="43"/>
  <c r="AX42" i="43"/>
  <c r="AW56" i="43"/>
  <c r="AW41" i="43"/>
  <c r="AW54" i="43"/>
  <c r="AW39" i="43"/>
  <c r="AT54" i="43"/>
  <c r="AT39" i="43"/>
  <c r="AS60" i="43"/>
  <c r="AS45" i="43"/>
  <c r="AR57" i="43"/>
  <c r="AR42" i="43"/>
  <c r="AR60" i="43"/>
  <c r="AR45" i="43"/>
  <c r="AQ54" i="43"/>
  <c r="AQ39" i="43"/>
  <c r="AN53" i="43"/>
  <c r="AN38" i="43"/>
  <c r="AN54" i="43"/>
  <c r="AN39" i="43"/>
  <c r="AM57" i="43"/>
  <c r="AM42" i="43"/>
  <c r="AK56" i="43"/>
  <c r="AK41" i="43"/>
  <c r="AK60" i="43"/>
  <c r="AK45" i="43"/>
  <c r="AH55" i="43"/>
  <c r="AH40" i="43"/>
  <c r="AI56" i="43"/>
  <c r="AI41" i="43"/>
  <c r="AG58" i="43"/>
  <c r="AG43" i="43"/>
  <c r="AD55" i="43"/>
  <c r="AD40" i="43"/>
  <c r="AE60" i="43"/>
  <c r="AE45" i="43"/>
  <c r="AE56" i="43"/>
  <c r="AE41" i="43"/>
  <c r="Y56" i="43"/>
  <c r="Y41" i="43"/>
  <c r="Z55" i="43"/>
  <c r="Z40" i="43"/>
  <c r="W55" i="43"/>
  <c r="W40" i="43"/>
  <c r="X58" i="43"/>
  <c r="X43" i="43"/>
  <c r="Y58" i="43"/>
  <c r="Y43" i="43"/>
  <c r="V55" i="43"/>
  <c r="V40" i="43"/>
  <c r="V58" i="43"/>
  <c r="V43" i="43"/>
  <c r="R56" i="43"/>
  <c r="R41" i="43"/>
  <c r="Q53" i="43"/>
  <c r="Q38" i="43"/>
  <c r="R55" i="43"/>
  <c r="R40" i="43"/>
  <c r="Q55" i="43"/>
  <c r="Q40" i="43"/>
  <c r="P60" i="43"/>
  <c r="P45" i="43"/>
  <c r="P53" i="43"/>
  <c r="P38" i="43"/>
  <c r="P54" i="43"/>
  <c r="P39" i="43"/>
  <c r="M56" i="43"/>
  <c r="M41" i="43"/>
  <c r="L60" i="43"/>
  <c r="L45" i="43"/>
  <c r="M57" i="43"/>
  <c r="M42" i="43"/>
  <c r="BK39" i="43"/>
  <c r="BE56" i="44"/>
  <c r="BE41" i="44"/>
  <c r="BI59" i="44"/>
  <c r="BI44" i="44"/>
  <c r="V59" i="44"/>
  <c r="V44" i="44"/>
  <c r="AU58" i="44"/>
  <c r="AU43" i="44"/>
  <c r="AQ54" i="44"/>
  <c r="AQ39" i="44"/>
  <c r="AK60" i="44"/>
  <c r="AK45" i="44"/>
  <c r="AF53" i="44"/>
  <c r="AF38" i="44"/>
  <c r="AB56" i="44"/>
  <c r="AB41" i="44"/>
  <c r="Z56" i="44"/>
  <c r="Z41" i="44"/>
  <c r="R58" i="44"/>
  <c r="R43" i="44"/>
  <c r="Q81" i="42"/>
  <c r="L58" i="44"/>
  <c r="L43" i="44"/>
  <c r="BG54" i="43"/>
  <c r="BG39" i="43"/>
  <c r="BB60" i="43"/>
  <c r="BB45" i="43"/>
  <c r="AF44" i="43"/>
  <c r="AF59" i="43"/>
  <c r="BA53" i="43"/>
  <c r="BA38" i="43"/>
  <c r="AT57" i="43"/>
  <c r="AT42" i="43"/>
  <c r="AS58" i="43"/>
  <c r="AS43" i="43"/>
  <c r="AG60" i="43"/>
  <c r="AG45" i="43"/>
  <c r="X59" i="44"/>
  <c r="X44" i="44"/>
  <c r="BB54" i="44"/>
  <c r="BB39" i="44"/>
  <c r="S59" i="44"/>
  <c r="S44" i="44"/>
  <c r="H59" i="44"/>
  <c r="H44" i="44"/>
  <c r="K59" i="44"/>
  <c r="K44" i="44"/>
  <c r="U59" i="44"/>
  <c r="U44" i="44"/>
  <c r="Z44" i="44"/>
  <c r="Z59" i="44"/>
  <c r="AX53" i="44"/>
  <c r="AX38" i="44"/>
  <c r="AW54" i="44"/>
  <c r="AW39" i="44"/>
  <c r="AU57" i="44"/>
  <c r="AU42" i="44"/>
  <c r="AS56" i="44"/>
  <c r="AS41" i="44"/>
  <c r="AP53" i="44"/>
  <c r="AP38" i="44"/>
  <c r="AO53" i="44"/>
  <c r="AO38" i="44"/>
  <c r="AN60" i="44"/>
  <c r="AN45" i="44"/>
  <c r="AJ53" i="44"/>
  <c r="AJ38" i="44"/>
  <c r="AI54" i="44"/>
  <c r="AI39" i="44"/>
  <c r="AF54" i="44"/>
  <c r="AF39" i="44"/>
  <c r="AE57" i="44"/>
  <c r="AE42" i="44"/>
  <c r="AA58" i="44"/>
  <c r="AA43" i="44"/>
  <c r="Y60" i="44"/>
  <c r="Y45" i="44"/>
  <c r="Y55" i="44"/>
  <c r="Y40" i="44"/>
  <c r="V58" i="44"/>
  <c r="V43" i="44"/>
  <c r="S58" i="44"/>
  <c r="S43" i="44"/>
  <c r="R56" i="44"/>
  <c r="R41" i="44"/>
  <c r="Q58" i="44"/>
  <c r="Q43" i="44"/>
  <c r="N57" i="44"/>
  <c r="N42" i="44"/>
  <c r="M56" i="44"/>
  <c r="M41" i="44"/>
  <c r="BE60" i="43"/>
  <c r="BE45" i="43"/>
  <c r="BD57" i="43"/>
  <c r="BD42" i="43"/>
  <c r="BA60" i="43"/>
  <c r="BA45" i="43"/>
  <c r="BF59" i="43"/>
  <c r="BF44" i="43"/>
  <c r="BB58" i="43"/>
  <c r="BB43" i="43"/>
  <c r="AT44" i="43"/>
  <c r="AT59" i="43"/>
  <c r="AY53" i="43"/>
  <c r="AY38" i="43"/>
  <c r="AP53" i="43"/>
  <c r="AP38" i="43"/>
  <c r="AQ60" i="43"/>
  <c r="AQ45" i="43"/>
  <c r="AP55" i="43"/>
  <c r="AP40" i="43"/>
  <c r="AM56" i="43"/>
  <c r="AM41" i="43"/>
  <c r="AL55" i="43"/>
  <c r="AL40" i="43"/>
  <c r="AJ60" i="43"/>
  <c r="AJ45" i="43"/>
  <c r="AH53" i="43"/>
  <c r="AH38" i="43"/>
  <c r="AE55" i="43"/>
  <c r="AE40" i="43"/>
  <c r="AD58" i="43"/>
  <c r="AD43" i="43"/>
  <c r="AB54" i="43"/>
  <c r="AB39" i="43"/>
  <c r="W60" i="43"/>
  <c r="W45" i="43"/>
  <c r="V57" i="43"/>
  <c r="V42" i="43"/>
  <c r="T56" i="43"/>
  <c r="T41" i="43"/>
  <c r="S54" i="43"/>
  <c r="S39" i="43"/>
  <c r="R53" i="43"/>
  <c r="R38" i="43"/>
  <c r="L58" i="43"/>
  <c r="L43" i="43"/>
  <c r="BI60" i="43"/>
  <c r="BI45" i="43"/>
  <c r="BD60" i="44"/>
  <c r="BD45" i="44"/>
  <c r="BI57" i="44"/>
  <c r="BI42" i="44"/>
  <c r="BE55" i="44"/>
  <c r="BE40" i="44"/>
  <c r="BD58" i="44"/>
  <c r="BD43" i="44"/>
  <c r="AZ58" i="44"/>
  <c r="AZ43" i="44"/>
  <c r="BF44" i="44"/>
  <c r="BF59" i="44"/>
  <c r="O44" i="44"/>
  <c r="O59" i="44"/>
  <c r="Q59" i="44"/>
  <c r="Q44" i="44"/>
  <c r="AM59" i="44"/>
  <c r="AM44" i="44"/>
  <c r="AT44" i="44"/>
  <c r="AT59" i="44"/>
  <c r="AX59" i="44"/>
  <c r="AX44" i="44"/>
  <c r="W59" i="44"/>
  <c r="W44" i="44"/>
  <c r="BB53" i="44"/>
  <c r="BB38" i="44"/>
  <c r="AZ57" i="44"/>
  <c r="AZ42" i="44"/>
  <c r="AW53" i="44"/>
  <c r="AW38" i="44"/>
  <c r="AY56" i="44"/>
  <c r="AY41" i="44"/>
  <c r="AV58" i="44"/>
  <c r="AV43" i="44"/>
  <c r="AV54" i="44"/>
  <c r="AV39" i="44"/>
  <c r="AV57" i="44"/>
  <c r="AV42" i="44"/>
  <c r="AU54" i="44"/>
  <c r="AU39" i="44"/>
  <c r="AS60" i="44"/>
  <c r="AS45" i="44"/>
  <c r="AR54" i="44"/>
  <c r="AR39" i="44"/>
  <c r="AP60" i="44"/>
  <c r="AP45" i="44"/>
  <c r="AQ55" i="44"/>
  <c r="AQ40" i="44"/>
  <c r="AP57" i="44"/>
  <c r="AP42" i="44"/>
  <c r="AO54" i="44"/>
  <c r="AO39" i="44"/>
  <c r="AM57" i="44"/>
  <c r="AM42" i="44"/>
  <c r="AL54" i="44"/>
  <c r="AL39" i="44"/>
  <c r="AM58" i="44"/>
  <c r="AM43" i="44"/>
  <c r="AK53" i="44"/>
  <c r="AK38" i="44"/>
  <c r="AI55" i="44"/>
  <c r="AI40" i="44"/>
  <c r="AG54" i="44"/>
  <c r="AG39" i="44"/>
  <c r="AG55" i="44"/>
  <c r="AG40" i="44"/>
  <c r="AF56" i="44"/>
  <c r="AF41" i="44"/>
  <c r="AD55" i="44"/>
  <c r="AD40" i="44"/>
  <c r="AC55" i="44"/>
  <c r="AC40" i="44"/>
  <c r="AB57" i="44"/>
  <c r="AB42" i="44"/>
  <c r="AA53" i="44"/>
  <c r="AA38" i="44"/>
  <c r="Z55" i="44"/>
  <c r="Z40" i="44"/>
  <c r="W53" i="44"/>
  <c r="W38" i="44"/>
  <c r="X58" i="44"/>
  <c r="X43" i="44"/>
  <c r="U55" i="44"/>
  <c r="U40" i="44"/>
  <c r="U53" i="44"/>
  <c r="U38" i="44"/>
  <c r="T57" i="44"/>
  <c r="T42" i="44"/>
  <c r="S53" i="44"/>
  <c r="S38" i="44"/>
  <c r="R55" i="44"/>
  <c r="R40" i="44"/>
  <c r="O54" i="44"/>
  <c r="O39" i="44"/>
  <c r="P55" i="44"/>
  <c r="P40" i="44"/>
  <c r="P58" i="44"/>
  <c r="P43" i="44"/>
  <c r="O57" i="44"/>
  <c r="O42" i="44"/>
  <c r="O60" i="44"/>
  <c r="O45" i="44"/>
  <c r="M54" i="44"/>
  <c r="M39" i="44"/>
  <c r="L60" i="44"/>
  <c r="L45" i="44"/>
  <c r="M57" i="44"/>
  <c r="M42" i="44"/>
  <c r="BE56" i="43"/>
  <c r="BE41" i="43"/>
  <c r="BJ58" i="43"/>
  <c r="BJ43" i="43"/>
  <c r="BJ53" i="43"/>
  <c r="BJ38" i="43"/>
  <c r="BE54" i="43"/>
  <c r="BE39" i="43"/>
  <c r="BC56" i="43"/>
  <c r="BC41" i="43"/>
  <c r="BC57" i="43"/>
  <c r="BC42" i="43"/>
  <c r="BD58" i="43"/>
  <c r="BD43" i="43"/>
  <c r="AW59" i="43"/>
  <c r="AW44" i="43"/>
  <c r="AY59" i="43"/>
  <c r="AY44" i="43"/>
  <c r="X44" i="43"/>
  <c r="X59" i="43"/>
  <c r="O59" i="43"/>
  <c r="O44" i="43"/>
  <c r="T59" i="43"/>
  <c r="T44" i="43"/>
  <c r="AE44" i="43"/>
  <c r="AE59" i="43"/>
  <c r="AG59" i="43"/>
  <c r="AG44" i="43"/>
  <c r="Y59" i="43"/>
  <c r="Y44" i="43"/>
  <c r="AZ56" i="43"/>
  <c r="AZ41" i="43"/>
  <c r="AZ54" i="43"/>
  <c r="AZ39" i="43"/>
  <c r="AX60" i="43"/>
  <c r="AX45" i="43"/>
  <c r="AU55" i="43"/>
  <c r="AU40" i="43"/>
  <c r="AV58" i="43"/>
  <c r="AV43" i="43"/>
  <c r="AV55" i="43"/>
  <c r="AV40" i="43"/>
  <c r="AS54" i="43"/>
  <c r="AS39" i="43"/>
  <c r="AS56" i="43"/>
  <c r="AS41" i="43"/>
  <c r="AR56" i="43"/>
  <c r="AR41" i="43"/>
  <c r="AQ53" i="43"/>
  <c r="AQ38" i="43"/>
  <c r="AP60" i="43"/>
  <c r="AP45" i="43"/>
  <c r="AN56" i="43"/>
  <c r="AN41" i="43"/>
  <c r="AN57" i="43"/>
  <c r="AN42" i="43"/>
  <c r="AL56" i="43"/>
  <c r="AL41" i="43"/>
  <c r="AI57" i="43"/>
  <c r="AI42" i="43"/>
  <c r="AF53" i="43"/>
  <c r="AF38" i="43"/>
  <c r="AG55" i="43"/>
  <c r="AG40" i="43"/>
  <c r="AF58" i="43"/>
  <c r="AF43" i="43"/>
  <c r="AF54" i="43"/>
  <c r="AF39" i="43"/>
  <c r="AE57" i="43"/>
  <c r="AE42" i="43"/>
  <c r="AC58" i="43"/>
  <c r="AC43" i="43"/>
  <c r="AA55" i="43"/>
  <c r="AA40" i="43"/>
  <c r="Z60" i="43"/>
  <c r="Z45" i="43"/>
  <c r="Y54" i="43"/>
  <c r="Y39" i="43"/>
  <c r="X56" i="43"/>
  <c r="X41" i="43"/>
  <c r="W58" i="43"/>
  <c r="W43" i="43"/>
  <c r="W56" i="43"/>
  <c r="W41" i="43"/>
  <c r="S60" i="43"/>
  <c r="S45" i="43"/>
  <c r="S53" i="43"/>
  <c r="S38" i="43"/>
  <c r="Q56" i="43"/>
  <c r="Q41" i="43"/>
  <c r="P57" i="43"/>
  <c r="P42" i="43"/>
  <c r="O57" i="43"/>
  <c r="O42" i="43"/>
  <c r="L55" i="43"/>
  <c r="L40" i="43"/>
  <c r="BG55" i="44"/>
  <c r="BG40" i="44"/>
  <c r="BB57" i="44"/>
  <c r="BB42" i="44"/>
  <c r="BA60" i="44"/>
  <c r="BA45" i="44"/>
  <c r="AX60" i="44"/>
  <c r="AX45" i="44"/>
  <c r="AT57" i="44"/>
  <c r="AT42" i="44"/>
  <c r="AQ58" i="44"/>
  <c r="AQ43" i="44"/>
  <c r="AO57" i="44"/>
  <c r="AO42" i="44"/>
  <c r="AK58" i="44"/>
  <c r="AK43" i="44"/>
  <c r="AE54" i="44"/>
  <c r="AE39" i="44"/>
  <c r="Y58" i="44"/>
  <c r="Y43" i="44"/>
  <c r="T54" i="44"/>
  <c r="T39" i="44"/>
  <c r="P53" i="44"/>
  <c r="P38" i="44"/>
  <c r="BH60" i="43"/>
  <c r="BH45" i="43"/>
  <c r="BH56" i="43"/>
  <c r="BH41" i="43"/>
  <c r="BC54" i="43"/>
  <c r="BC39" i="43"/>
  <c r="L44" i="43"/>
  <c r="L59" i="43"/>
  <c r="AH44" i="43"/>
  <c r="AH59" i="43"/>
  <c r="AT60" i="43"/>
  <c r="AT45" i="43"/>
  <c r="AD53" i="43"/>
  <c r="AD38" i="43"/>
  <c r="BJ53" i="44"/>
  <c r="BJ38" i="44"/>
  <c r="BG58" i="44"/>
  <c r="BG43" i="44"/>
  <c r="BE54" i="44"/>
  <c r="BE39" i="44"/>
  <c r="AL59" i="44"/>
  <c r="AL44" i="44"/>
  <c r="AJ44" i="44"/>
  <c r="AJ59" i="44"/>
  <c r="Y59" i="44"/>
  <c r="Y44" i="44"/>
  <c r="BA53" i="44"/>
  <c r="BA38" i="44"/>
  <c r="AZ54" i="44"/>
  <c r="AZ39" i="44"/>
  <c r="AV60" i="44"/>
  <c r="AV45" i="44"/>
  <c r="AR53" i="44"/>
  <c r="AR38" i="44"/>
  <c r="AP56" i="44"/>
  <c r="AP41" i="44"/>
  <c r="AT60" i="44"/>
  <c r="AT45" i="44"/>
  <c r="AM60" i="44"/>
  <c r="AM45" i="44"/>
  <c r="AK55" i="44"/>
  <c r="AK40" i="44"/>
  <c r="AI60" i="44"/>
  <c r="AI45" i="44"/>
  <c r="AE56" i="44"/>
  <c r="AE41" i="44"/>
  <c r="AE53" i="44"/>
  <c r="AE38" i="44"/>
  <c r="AB54" i="44"/>
  <c r="AB39" i="44"/>
  <c r="Y56" i="44"/>
  <c r="Y41" i="44"/>
  <c r="Z60" i="44"/>
  <c r="Z45" i="44"/>
  <c r="N53" i="44"/>
  <c r="N38" i="44"/>
  <c r="L55" i="44"/>
  <c r="L40" i="44"/>
  <c r="BK42" i="44"/>
  <c r="BG60" i="44"/>
  <c r="BG45" i="44"/>
  <c r="BH58" i="43"/>
  <c r="BH43" i="43"/>
  <c r="BG60" i="43"/>
  <c r="BG45" i="43"/>
  <c r="BA54" i="43"/>
  <c r="BA39" i="43"/>
  <c r="G59" i="43"/>
  <c r="G44" i="43"/>
  <c r="V59" i="43"/>
  <c r="V44" i="43"/>
  <c r="AS44" i="43"/>
  <c r="AS59" i="43"/>
  <c r="BC59" i="43"/>
  <c r="BC44" i="43"/>
  <c r="BA57" i="43"/>
  <c r="BA42" i="43"/>
  <c r="AX55" i="43"/>
  <c r="AX40" i="43"/>
  <c r="AU54" i="43"/>
  <c r="AU39" i="43"/>
  <c r="AR54" i="43"/>
  <c r="AR39" i="43"/>
  <c r="AS57" i="43"/>
  <c r="AS42" i="43"/>
  <c r="AO55" i="43"/>
  <c r="AO40" i="43"/>
  <c r="AO57" i="43"/>
  <c r="AO42" i="43"/>
  <c r="AK55" i="43"/>
  <c r="AK40" i="43"/>
  <c r="AJ57" i="43"/>
  <c r="AJ42" i="43"/>
  <c r="AH56" i="43"/>
  <c r="AH41" i="43"/>
  <c r="AG54" i="43"/>
  <c r="AG39" i="43"/>
  <c r="AE54" i="43"/>
  <c r="AE39" i="43"/>
  <c r="AA53" i="43"/>
  <c r="AA38" i="43"/>
  <c r="Z56" i="43"/>
  <c r="Z41" i="43"/>
  <c r="V53" i="43"/>
  <c r="V38" i="43"/>
  <c r="V56" i="43"/>
  <c r="V41" i="43"/>
  <c r="R60" i="43"/>
  <c r="R45" i="43"/>
  <c r="T60" i="43"/>
  <c r="T45" i="43"/>
  <c r="S56" i="43"/>
  <c r="S41" i="43"/>
  <c r="M55" i="43"/>
  <c r="M40" i="43"/>
  <c r="BL41" i="43"/>
  <c r="BK44" i="44"/>
  <c r="BH55" i="44"/>
  <c r="BH40" i="44"/>
  <c r="BB55" i="44"/>
  <c r="BB40" i="44"/>
  <c r="BD55" i="44"/>
  <c r="BD40" i="44"/>
  <c r="BC60" i="44"/>
  <c r="BC45" i="44"/>
  <c r="BC54" i="44"/>
  <c r="BC39" i="44"/>
  <c r="BD56" i="44"/>
  <c r="BD41" i="44"/>
  <c r="AP59" i="44"/>
  <c r="AP44" i="44"/>
  <c r="AG44" i="44"/>
  <c r="AG59" i="44"/>
  <c r="AF59" i="44"/>
  <c r="AF44" i="44"/>
  <c r="AC44" i="44"/>
  <c r="AC59" i="44"/>
  <c r="AB44" i="44"/>
  <c r="AB59" i="44"/>
  <c r="AI44" i="44"/>
  <c r="AI59" i="44"/>
  <c r="P44" i="44"/>
  <c r="P59" i="44"/>
  <c r="BA57" i="44"/>
  <c r="BA42" i="44"/>
  <c r="AY55" i="44"/>
  <c r="AY40" i="44"/>
  <c r="AX57" i="44"/>
  <c r="AX42" i="44"/>
  <c r="AY54" i="44"/>
  <c r="AY39" i="44"/>
  <c r="AW55" i="44"/>
  <c r="AW40" i="44"/>
  <c r="AT55" i="44"/>
  <c r="AT40" i="44"/>
  <c r="AT54" i="44"/>
  <c r="AT39" i="44"/>
  <c r="AS54" i="44"/>
  <c r="AS39" i="44"/>
  <c r="AR56" i="44"/>
  <c r="AR41" i="44"/>
  <c r="AS58" i="44"/>
  <c r="AS43" i="44"/>
  <c r="AQ60" i="44"/>
  <c r="AQ45" i="44"/>
  <c r="AO55" i="44"/>
  <c r="AO40" i="44"/>
  <c r="AM54" i="44"/>
  <c r="AM39" i="44"/>
  <c r="AL57" i="44"/>
  <c r="AL42" i="44"/>
  <c r="AJ56" i="44"/>
  <c r="AJ41" i="44"/>
  <c r="AJ57" i="44"/>
  <c r="AJ42" i="44"/>
  <c r="AH56" i="44"/>
  <c r="AH41" i="44"/>
  <c r="AH53" i="44"/>
  <c r="AH38" i="44"/>
  <c r="AH54" i="44"/>
  <c r="AH39" i="44"/>
  <c r="AB58" i="44"/>
  <c r="AB43" i="44"/>
  <c r="AG58" i="44"/>
  <c r="AG43" i="44"/>
  <c r="AC57" i="44"/>
  <c r="AC42" i="44"/>
  <c r="AB53" i="44"/>
  <c r="AB38" i="44"/>
  <c r="AC54" i="44"/>
  <c r="AC39" i="44"/>
  <c r="W56" i="44"/>
  <c r="W41" i="44"/>
  <c r="W55" i="44"/>
  <c r="W40" i="44"/>
  <c r="V55" i="44"/>
  <c r="V40" i="44"/>
  <c r="V57" i="44"/>
  <c r="V42" i="44"/>
  <c r="T56" i="44"/>
  <c r="T41" i="44"/>
  <c r="S55" i="44"/>
  <c r="S40" i="44"/>
  <c r="T58" i="44"/>
  <c r="T43" i="44"/>
  <c r="T60" i="44"/>
  <c r="T45" i="44"/>
  <c r="S56" i="44"/>
  <c r="S41" i="44"/>
  <c r="R54" i="44"/>
  <c r="R39" i="44"/>
  <c r="P54" i="44"/>
  <c r="P39" i="44"/>
  <c r="M55" i="44"/>
  <c r="M40" i="44"/>
  <c r="BH55" i="43"/>
  <c r="BH40" i="43"/>
  <c r="BD55" i="43"/>
  <c r="BD40" i="43"/>
  <c r="BJ60" i="43"/>
  <c r="BJ45" i="43"/>
  <c r="BF58" i="43"/>
  <c r="BF43" i="43"/>
  <c r="BD54" i="43"/>
  <c r="BD39" i="43"/>
  <c r="BE57" i="43"/>
  <c r="BE42" i="43"/>
  <c r="BA56" i="43"/>
  <c r="BA41" i="43"/>
  <c r="AQ44" i="43"/>
  <c r="AQ59" i="43"/>
  <c r="S59" i="43"/>
  <c r="S44" i="43"/>
  <c r="H44" i="43"/>
  <c r="H59" i="43"/>
  <c r="I59" i="43"/>
  <c r="I44" i="43"/>
  <c r="K44" i="43"/>
  <c r="K59" i="43"/>
  <c r="AM44" i="43"/>
  <c r="AM59" i="43"/>
  <c r="W44" i="43"/>
  <c r="W59" i="43"/>
  <c r="AY56" i="43"/>
  <c r="AY41" i="43"/>
  <c r="AW58" i="43"/>
  <c r="AW43" i="43"/>
  <c r="AY57" i="43"/>
  <c r="AY42" i="43"/>
  <c r="AX58" i="43"/>
  <c r="AX43" i="43"/>
  <c r="AU56" i="43"/>
  <c r="AU41" i="43"/>
  <c r="AX56" i="43"/>
  <c r="AX41" i="43"/>
  <c r="AT55" i="43"/>
  <c r="AT40" i="43"/>
  <c r="AT56" i="43"/>
  <c r="AT41" i="43"/>
  <c r="AS55" i="43"/>
  <c r="AS40" i="43"/>
  <c r="AR55" i="43"/>
  <c r="AR40" i="43"/>
  <c r="AW60" i="43"/>
  <c r="AW45" i="43"/>
  <c r="AP54" i="43"/>
  <c r="AP39" i="43"/>
  <c r="AN55" i="43"/>
  <c r="AN40" i="43"/>
  <c r="AN58" i="43"/>
  <c r="AN43" i="43"/>
  <c r="AM60" i="43"/>
  <c r="AM45" i="43"/>
  <c r="AM55" i="43"/>
  <c r="AM40" i="43"/>
  <c r="AK54" i="43"/>
  <c r="AK39" i="43"/>
  <c r="AI55" i="43"/>
  <c r="AI40" i="43"/>
  <c r="AK57" i="43"/>
  <c r="AK42" i="43"/>
  <c r="AF55" i="43"/>
  <c r="AF40" i="43"/>
  <c r="AF57" i="43"/>
  <c r="AF42" i="43"/>
  <c r="AF60" i="43"/>
  <c r="AF45" i="43"/>
  <c r="AC53" i="43"/>
  <c r="AC38" i="43"/>
  <c r="AD60" i="43"/>
  <c r="AD45" i="43"/>
  <c r="AC60" i="43"/>
  <c r="AC45" i="43"/>
  <c r="AB56" i="43"/>
  <c r="AB41" i="43"/>
  <c r="Y60" i="43"/>
  <c r="Y45" i="43"/>
  <c r="W54" i="43"/>
  <c r="W39" i="43"/>
  <c r="X53" i="43"/>
  <c r="X38" i="43"/>
  <c r="W57" i="43"/>
  <c r="W42" i="43"/>
  <c r="U53" i="43"/>
  <c r="U38" i="43"/>
  <c r="Q60" i="43"/>
  <c r="Q45" i="43"/>
  <c r="N56" i="43"/>
  <c r="N41" i="43"/>
  <c r="O60" i="43"/>
  <c r="O45" i="43"/>
  <c r="N57" i="43"/>
  <c r="N42" i="43"/>
  <c r="M53" i="43"/>
  <c r="M38" i="43"/>
  <c r="M54" i="43"/>
  <c r="M39" i="43"/>
  <c r="BJ59" i="44"/>
  <c r="BJ44" i="44"/>
  <c r="BJ59" i="43"/>
  <c r="BJ44" i="43"/>
  <c r="AZ45" i="38"/>
  <c r="AI45" i="42"/>
  <c r="AZ42" i="41"/>
  <c r="BB38" i="41"/>
  <c r="BB42" i="41" s="1"/>
  <c r="Z92" i="41"/>
  <c r="Z158" i="41"/>
  <c r="Z125" i="41"/>
  <c r="AZ42" i="37"/>
  <c r="BB38" i="37"/>
  <c r="BB42" i="37" s="1"/>
  <c r="AZ46" i="3"/>
  <c r="BB42" i="3"/>
  <c r="BB46" i="3" s="1"/>
  <c r="AO45" i="38"/>
  <c r="AO45" i="42"/>
  <c r="BQ469" i="10"/>
  <c r="BQ480" i="10" s="1"/>
  <c r="BP468" i="10"/>
  <c r="BL44" i="44"/>
  <c r="BL47" i="44" s="1"/>
  <c r="F81" i="38"/>
  <c r="G81" i="42"/>
  <c r="H81" i="42"/>
  <c r="E81" i="42"/>
  <c r="I81" i="38"/>
  <c r="F81" i="42"/>
  <c r="I81" i="42"/>
  <c r="E81" i="38"/>
  <c r="H81" i="38"/>
  <c r="G81" i="38"/>
  <c r="I57" i="43"/>
  <c r="I42" i="43"/>
  <c r="G53" i="43"/>
  <c r="G38" i="43"/>
  <c r="H60" i="43"/>
  <c r="H45" i="43"/>
  <c r="K57" i="44"/>
  <c r="K42" i="44"/>
  <c r="J57" i="43"/>
  <c r="J42" i="43"/>
  <c r="J38" i="43"/>
  <c r="J53" i="43"/>
  <c r="G54" i="44"/>
  <c r="G39" i="44"/>
  <c r="G58" i="44"/>
  <c r="G43" i="44"/>
  <c r="J58" i="44"/>
  <c r="J43" i="44"/>
  <c r="J55" i="43"/>
  <c r="J40" i="43"/>
  <c r="K56" i="43"/>
  <c r="K41" i="43"/>
  <c r="G57" i="43"/>
  <c r="G42" i="43"/>
  <c r="G56" i="43"/>
  <c r="G41" i="43"/>
  <c r="J56" i="44"/>
  <c r="J41" i="44"/>
  <c r="G56" i="44"/>
  <c r="G41" i="44"/>
  <c r="H53" i="44"/>
  <c r="H38" i="44"/>
  <c r="K57" i="43"/>
  <c r="K42" i="43"/>
  <c r="J60" i="43"/>
  <c r="J45" i="43"/>
  <c r="I43" i="43"/>
  <c r="I58" i="43"/>
  <c r="G39" i="43"/>
  <c r="G54" i="43"/>
  <c r="K55" i="43"/>
  <c r="K40" i="43"/>
  <c r="K54" i="43"/>
  <c r="K39" i="43"/>
  <c r="H55" i="44"/>
  <c r="H40" i="44"/>
  <c r="I54" i="44"/>
  <c r="I39" i="44"/>
  <c r="K58" i="44"/>
  <c r="K43" i="44"/>
  <c r="K54" i="44"/>
  <c r="K39" i="44"/>
  <c r="G57" i="44"/>
  <c r="G42" i="44"/>
  <c r="I60" i="43"/>
  <c r="I45" i="43"/>
  <c r="J54" i="44"/>
  <c r="J39" i="44"/>
  <c r="H40" i="43"/>
  <c r="H55" i="43"/>
  <c r="J56" i="43"/>
  <c r="J41" i="43"/>
  <c r="J40" i="44"/>
  <c r="J55" i="44"/>
  <c r="J58" i="43"/>
  <c r="J43" i="43"/>
  <c r="G60" i="43"/>
  <c r="G45" i="43"/>
  <c r="H57" i="43"/>
  <c r="H42" i="43"/>
  <c r="K53" i="44"/>
  <c r="K38" i="44"/>
  <c r="I58" i="44"/>
  <c r="I43" i="44"/>
  <c r="K53" i="43"/>
  <c r="K38" i="43"/>
  <c r="H54" i="43"/>
  <c r="H39" i="43"/>
  <c r="K58" i="43"/>
  <c r="K43" i="43"/>
  <c r="H58" i="44"/>
  <c r="H43" i="44"/>
  <c r="J53" i="44"/>
  <c r="J38" i="44"/>
  <c r="H56" i="44"/>
  <c r="H41" i="44"/>
  <c r="I57" i="44"/>
  <c r="I42" i="44"/>
  <c r="G58" i="43"/>
  <c r="G43" i="43"/>
  <c r="J60" i="44"/>
  <c r="J45" i="44"/>
  <c r="K60" i="44"/>
  <c r="K45" i="44"/>
  <c r="G53" i="44"/>
  <c r="G38" i="44"/>
  <c r="I40" i="43"/>
  <c r="I55" i="43"/>
  <c r="G55" i="43"/>
  <c r="G40" i="43"/>
  <c r="H39" i="44"/>
  <c r="H54" i="44"/>
  <c r="H53" i="43"/>
  <c r="H38" i="43"/>
  <c r="I38" i="44"/>
  <c r="I53" i="44"/>
  <c r="K55" i="44"/>
  <c r="K40" i="44"/>
  <c r="I53" i="43"/>
  <c r="I38" i="43"/>
  <c r="H56" i="43"/>
  <c r="H41" i="43"/>
  <c r="I39" i="43"/>
  <c r="I54" i="43"/>
  <c r="K56" i="44"/>
  <c r="K41" i="44"/>
  <c r="I40" i="44"/>
  <c r="I55" i="44"/>
  <c r="H42" i="44"/>
  <c r="H57" i="44"/>
  <c r="I60" i="44"/>
  <c r="I45" i="44"/>
  <c r="J42" i="44"/>
  <c r="J57" i="44"/>
  <c r="G55" i="44"/>
  <c r="G40" i="44"/>
  <c r="H43" i="43"/>
  <c r="H58" i="43"/>
  <c r="I56" i="43"/>
  <c r="I41" i="43"/>
  <c r="K60" i="43"/>
  <c r="K45" i="43"/>
  <c r="J39" i="43"/>
  <c r="J54" i="43"/>
  <c r="G60" i="44"/>
  <c r="G45" i="44"/>
  <c r="I56" i="44"/>
  <c r="I41" i="44"/>
  <c r="H60" i="44"/>
  <c r="H45" i="44"/>
  <c r="D81" i="42"/>
  <c r="D81" i="38"/>
  <c r="F57" i="43"/>
  <c r="F42" i="43"/>
  <c r="G397" i="35" s="1"/>
  <c r="F60" i="43"/>
  <c r="F45" i="43"/>
  <c r="F38" i="44"/>
  <c r="F53" i="44"/>
  <c r="F43" i="43"/>
  <c r="F58" i="43"/>
  <c r="F54" i="43"/>
  <c r="F39" i="43"/>
  <c r="F42" i="44"/>
  <c r="F57" i="44"/>
  <c r="F39" i="44"/>
  <c r="F54" i="44"/>
  <c r="F41" i="43"/>
  <c r="F56" i="43"/>
  <c r="F43" i="44"/>
  <c r="F58" i="44"/>
  <c r="F40" i="44"/>
  <c r="F55" i="44"/>
  <c r="F55" i="43"/>
  <c r="F40" i="43"/>
  <c r="G395" i="35" s="1"/>
  <c r="F60" i="44"/>
  <c r="F45" i="44"/>
  <c r="BL44" i="43"/>
  <c r="F56" i="44"/>
  <c r="F41" i="44"/>
  <c r="F38" i="43"/>
  <c r="F53" i="43"/>
  <c r="BM476" i="10"/>
  <c r="BM140" i="39"/>
  <c r="BM170" i="39" s="1"/>
  <c r="BM152" i="39"/>
  <c r="BM182" i="39" s="1"/>
  <c r="BI81" i="38"/>
  <c r="BM148" i="39"/>
  <c r="BM178" i="39" s="1"/>
  <c r="BP152" i="39"/>
  <c r="BP182" i="39" s="1"/>
  <c r="BP333" i="39"/>
  <c r="BP154" i="39"/>
  <c r="BP326" i="39"/>
  <c r="BP140" i="39"/>
  <c r="BP332" i="39"/>
  <c r="BP156" i="39"/>
  <c r="BP166" i="39"/>
  <c r="BD81" i="42"/>
  <c r="AZ81" i="38"/>
  <c r="BP167" i="39"/>
  <c r="BD81" i="38"/>
  <c r="BP146" i="39"/>
  <c r="BP148" i="39"/>
  <c r="BP158" i="39"/>
  <c r="BP328" i="39"/>
  <c r="BP155" i="39"/>
  <c r="BP151" i="39"/>
  <c r="BP142" i="39"/>
  <c r="BA81" i="42"/>
  <c r="BP162" i="39"/>
  <c r="BP163" i="39"/>
  <c r="BP161" i="39"/>
  <c r="BP327" i="39"/>
  <c r="BP149" i="39"/>
  <c r="BP165" i="39"/>
  <c r="BP160" i="39"/>
  <c r="BP190" i="39" s="1"/>
  <c r="BK81" i="38"/>
  <c r="BP331" i="39"/>
  <c r="BP325" i="39"/>
  <c r="BK81" i="42"/>
  <c r="BE81" i="42"/>
  <c r="BC81" i="38"/>
  <c r="BA81" i="38"/>
  <c r="BP322" i="39"/>
  <c r="BI81" i="42"/>
  <c r="BB81" i="42"/>
  <c r="BE81" i="38"/>
  <c r="BB81" i="38"/>
  <c r="BF81" i="38"/>
  <c r="BP324" i="39"/>
  <c r="BJ81" i="42"/>
  <c r="BC81" i="42"/>
  <c r="AZ81" i="42"/>
  <c r="BH81" i="38"/>
  <c r="BG81" i="38"/>
  <c r="AY81" i="38"/>
  <c r="BH81" i="42"/>
  <c r="AY81" i="42"/>
  <c r="BF81" i="42"/>
  <c r="BG81" i="42"/>
  <c r="BJ81" i="38"/>
  <c r="BL200" i="39"/>
  <c r="AB203" i="39"/>
  <c r="Z30" i="42" s="1"/>
  <c r="BM159" i="39"/>
  <c r="BM189" i="39" s="1"/>
  <c r="BP159" i="39"/>
  <c r="BP141" i="39"/>
  <c r="BP147" i="39"/>
  <c r="BP153" i="39"/>
  <c r="BP145" i="39"/>
  <c r="BO327" i="35"/>
  <c r="BM24" i="43"/>
  <c r="BM44" i="43" s="1"/>
  <c r="BM165" i="39"/>
  <c r="BM195" i="39" s="1"/>
  <c r="BM160" i="39"/>
  <c r="BM190" i="39" s="1"/>
  <c r="BM23" i="43"/>
  <c r="BM43" i="43" s="1"/>
  <c r="BM163" i="39"/>
  <c r="BM193" i="39" s="1"/>
  <c r="BM145" i="39"/>
  <c r="BM175" i="39" s="1"/>
  <c r="BO332" i="35"/>
  <c r="BM154" i="39"/>
  <c r="BM184" i="39" s="1"/>
  <c r="BM141" i="39"/>
  <c r="BM171" i="39" s="1"/>
  <c r="BM166" i="39"/>
  <c r="BM196" i="39" s="1"/>
  <c r="BM144" i="39"/>
  <c r="BM174" i="39" s="1"/>
  <c r="BM153" i="39"/>
  <c r="BM183" i="39" s="1"/>
  <c r="BM146" i="39"/>
  <c r="BM176" i="39" s="1"/>
  <c r="BQ226" i="10"/>
  <c r="BF203" i="35"/>
  <c r="BD30" i="38" s="1"/>
  <c r="AX203" i="35"/>
  <c r="AV30" i="38" s="1"/>
  <c r="BM151" i="39"/>
  <c r="BM181" i="39" s="1"/>
  <c r="BM158" i="39"/>
  <c r="BM188" i="39" s="1"/>
  <c r="BM20" i="43"/>
  <c r="BM40" i="43" s="1"/>
  <c r="BM161" i="39"/>
  <c r="BM191" i="39" s="1"/>
  <c r="BM149" i="39"/>
  <c r="BM179" i="39" s="1"/>
  <c r="Q203" i="35"/>
  <c r="O30" i="38" s="1"/>
  <c r="BM155" i="39"/>
  <c r="BM185" i="39" s="1"/>
  <c r="BM156" i="39"/>
  <c r="BM186" i="39" s="1"/>
  <c r="BM162" i="39"/>
  <c r="BM192" i="39" s="1"/>
  <c r="AL203" i="39"/>
  <c r="AJ30" i="42" s="1"/>
  <c r="AO203" i="39"/>
  <c r="AM30" i="42" s="1"/>
  <c r="BO251" i="35"/>
  <c r="BO252" i="35"/>
  <c r="BO251" i="39"/>
  <c r="BM142" i="39"/>
  <c r="BM172" i="39" s="1"/>
  <c r="BM147" i="39"/>
  <c r="BM177" i="39" s="1"/>
  <c r="BP228" i="39"/>
  <c r="BP228" i="35"/>
  <c r="BP123" i="39"/>
  <c r="BP123" i="35"/>
  <c r="BP114" i="39"/>
  <c r="BP114" i="35"/>
  <c r="BM23" i="44"/>
  <c r="BM43" i="44" s="1"/>
  <c r="BO322" i="35"/>
  <c r="BO333" i="35"/>
  <c r="BP227" i="39"/>
  <c r="BP227" i="35"/>
  <c r="BP109" i="39"/>
  <c r="BP174" i="39" s="1"/>
  <c r="BP109" i="35"/>
  <c r="BP225" i="39"/>
  <c r="BP225" i="35"/>
  <c r="BP124" i="35"/>
  <c r="BP124" i="39"/>
  <c r="BJ46" i="9"/>
  <c r="BJ18" i="9" s="1"/>
  <c r="BP132" i="39"/>
  <c r="BP132" i="35"/>
  <c r="BQ292" i="10"/>
  <c r="BP226" i="39"/>
  <c r="BP226" i="35"/>
  <c r="BP126" i="39"/>
  <c r="BP126" i="35"/>
  <c r="BP131" i="39"/>
  <c r="BP131" i="35"/>
  <c r="BP120" i="39"/>
  <c r="BP120" i="35"/>
  <c r="BO328" i="35"/>
  <c r="BO270" i="39"/>
  <c r="BN340" i="35"/>
  <c r="BN319" i="35" s="1"/>
  <c r="BN254" i="35"/>
  <c r="BN339" i="35"/>
  <c r="BN318" i="35" s="1"/>
  <c r="BN336" i="35" s="1"/>
  <c r="BP113" i="35"/>
  <c r="BP113" i="39"/>
  <c r="BM429" i="39"/>
  <c r="BM427" i="39" s="1"/>
  <c r="BM431" i="39"/>
  <c r="BM341" i="39"/>
  <c r="BM320" i="39" s="1"/>
  <c r="BO252" i="39"/>
  <c r="BP116" i="39"/>
  <c r="BP116" i="35"/>
  <c r="BO325" i="35"/>
  <c r="BO249" i="39"/>
  <c r="BO428" i="39"/>
  <c r="BO433" i="39" s="1"/>
  <c r="BO232" i="39"/>
  <c r="BO239" i="39" s="1"/>
  <c r="BO242" i="39" s="1"/>
  <c r="BP112" i="39"/>
  <c r="BP112" i="35"/>
  <c r="BP118" i="39"/>
  <c r="BP118" i="35"/>
  <c r="BP119" i="35"/>
  <c r="BP119" i="39"/>
  <c r="BO324" i="35"/>
  <c r="BO331" i="35"/>
  <c r="BO281" i="39"/>
  <c r="BO250" i="35"/>
  <c r="BM341" i="35"/>
  <c r="BM320" i="35" s="1"/>
  <c r="BM429" i="35"/>
  <c r="BM427" i="35" s="1"/>
  <c r="BM431" i="35"/>
  <c r="BO201" i="35"/>
  <c r="BP106" i="39"/>
  <c r="BP106" i="35"/>
  <c r="BO323" i="35"/>
  <c r="BP229" i="39"/>
  <c r="BP229" i="35"/>
  <c r="BP127" i="39"/>
  <c r="BP127" i="35"/>
  <c r="BP111" i="39"/>
  <c r="BP111" i="35"/>
  <c r="BP105" i="39"/>
  <c r="BP105" i="35"/>
  <c r="BO269" i="39"/>
  <c r="BO250" i="39"/>
  <c r="BP231" i="39"/>
  <c r="BP231" i="35"/>
  <c r="BO201" i="39"/>
  <c r="BN254" i="39"/>
  <c r="BN339" i="39"/>
  <c r="BN318" i="39" s="1"/>
  <c r="BN336" i="39" s="1"/>
  <c r="BN340" i="39"/>
  <c r="BN319" i="39" s="1"/>
  <c r="BK42" i="9"/>
  <c r="BP110" i="39"/>
  <c r="BP110" i="35"/>
  <c r="BP121" i="39"/>
  <c r="BP121" i="35"/>
  <c r="BL200" i="35"/>
  <c r="BO232" i="35"/>
  <c r="BO239" i="35" s="1"/>
  <c r="BO242" i="35" s="1"/>
  <c r="BO428" i="35"/>
  <c r="BO433" i="35" s="1"/>
  <c r="BO249" i="35"/>
  <c r="BP128" i="39"/>
  <c r="BP128" i="35"/>
  <c r="BP107" i="39"/>
  <c r="BP107" i="35"/>
  <c r="BP130" i="39"/>
  <c r="BP130" i="35"/>
  <c r="BP230" i="39"/>
  <c r="BP230" i="35"/>
  <c r="BM62" i="43"/>
  <c r="BM38" i="43"/>
  <c r="AJ203" i="39"/>
  <c r="AH30" i="42" s="1"/>
  <c r="BM21" i="44"/>
  <c r="BM41" i="44" s="1"/>
  <c r="AY203" i="35"/>
  <c r="AW30" i="38" s="1"/>
  <c r="S203" i="39"/>
  <c r="Q30" i="42" s="1"/>
  <c r="BM24" i="44"/>
  <c r="BM44" i="44" s="1"/>
  <c r="BF203" i="39"/>
  <c r="BD30" i="42" s="1"/>
  <c r="AX203" i="39"/>
  <c r="AV30" i="42" s="1"/>
  <c r="BM22" i="44"/>
  <c r="BM42" i="44" s="1"/>
  <c r="BM20" i="44"/>
  <c r="BM40" i="44" s="1"/>
  <c r="BM19" i="44"/>
  <c r="BM39" i="44" s="1"/>
  <c r="AC203" i="35"/>
  <c r="AA30" i="38" s="1"/>
  <c r="AR203" i="35"/>
  <c r="AP30" i="38" s="1"/>
  <c r="BB203" i="35"/>
  <c r="AZ30" i="38" s="1"/>
  <c r="BM18" i="44"/>
  <c r="BM38" i="44" s="1"/>
  <c r="BB203" i="39"/>
  <c r="AZ30" i="42" s="1"/>
  <c r="T203" i="35"/>
  <c r="R30" i="38" s="1"/>
  <c r="AJ203" i="35"/>
  <c r="AH30" i="38" s="1"/>
  <c r="P203" i="35"/>
  <c r="N30" i="38" s="1"/>
  <c r="BO281" i="35"/>
  <c r="BO270" i="35"/>
  <c r="BO280" i="35"/>
  <c r="BO269" i="35"/>
  <c r="BM25" i="43"/>
  <c r="BM45" i="43" s="1"/>
  <c r="AV203" i="39"/>
  <c r="AT30" i="42" s="1"/>
  <c r="AK203" i="35"/>
  <c r="AI30" i="38" s="1"/>
  <c r="W203" i="35"/>
  <c r="U30" i="38" s="1"/>
  <c r="BM242" i="35"/>
  <c r="BN240" i="35"/>
  <c r="BM244" i="35"/>
  <c r="BK18" i="38" s="1"/>
  <c r="BN324" i="39"/>
  <c r="BN328" i="39"/>
  <c r="BN326" i="39"/>
  <c r="BN323" i="39"/>
  <c r="BN325" i="39"/>
  <c r="BN333" i="39"/>
  <c r="BN332" i="39"/>
  <c r="BN322" i="39"/>
  <c r="BN327" i="39"/>
  <c r="BN331" i="39"/>
  <c r="BP269" i="35"/>
  <c r="BP280" i="35"/>
  <c r="BP281" i="35"/>
  <c r="BP270" i="35"/>
  <c r="BI25" i="42"/>
  <c r="BI19" i="42"/>
  <c r="BI12" i="42" s="1"/>
  <c r="BJ354" i="39"/>
  <c r="BJ333" i="39" s="1"/>
  <c r="BH12" i="38"/>
  <c r="BJ354" i="35"/>
  <c r="BJ333" i="35" s="1"/>
  <c r="AR374" i="35"/>
  <c r="AS96" i="38" s="1"/>
  <c r="AR375" i="35"/>
  <c r="AR373" i="35" s="1"/>
  <c r="BM22" i="43"/>
  <c r="BM42" i="43" s="1"/>
  <c r="AY203" i="39"/>
  <c r="AW30" i="42" s="1"/>
  <c r="BN158" i="35"/>
  <c r="BN188" i="35" s="1"/>
  <c r="BN145" i="35"/>
  <c r="BN175" i="35" s="1"/>
  <c r="BN161" i="35"/>
  <c r="BN191" i="35" s="1"/>
  <c r="BN162" i="35"/>
  <c r="BN192" i="35" s="1"/>
  <c r="BN160" i="35"/>
  <c r="BN190" i="35" s="1"/>
  <c r="BN142" i="35"/>
  <c r="BN172" i="35" s="1"/>
  <c r="BN166" i="35"/>
  <c r="BN196" i="35" s="1"/>
  <c r="BN151" i="35"/>
  <c r="BN181" i="35" s="1"/>
  <c r="BN144" i="35"/>
  <c r="BN174" i="35" s="1"/>
  <c r="BN155" i="35"/>
  <c r="BN185" i="35" s="1"/>
  <c r="BN140" i="35"/>
  <c r="BN170" i="35" s="1"/>
  <c r="BN200" i="35" s="1"/>
  <c r="BN154" i="35"/>
  <c r="BN184" i="35" s="1"/>
  <c r="BN159" i="35"/>
  <c r="BN189" i="35" s="1"/>
  <c r="BN146" i="35"/>
  <c r="BN176" i="35" s="1"/>
  <c r="BN148" i="35"/>
  <c r="BN178" i="35" s="1"/>
  <c r="BN152" i="35"/>
  <c r="BN182" i="35" s="1"/>
  <c r="BN165" i="35"/>
  <c r="BN195" i="35" s="1"/>
  <c r="BN156" i="35"/>
  <c r="BN186" i="35" s="1"/>
  <c r="BN163" i="35"/>
  <c r="BN193" i="35" s="1"/>
  <c r="BN167" i="35"/>
  <c r="BN197" i="35" s="1"/>
  <c r="BN153" i="35"/>
  <c r="BN183" i="35" s="1"/>
  <c r="BN147" i="35"/>
  <c r="BN177" i="35" s="1"/>
  <c r="BN149" i="35"/>
  <c r="BN179" i="35" s="1"/>
  <c r="BN141" i="35"/>
  <c r="BN171" i="35" s="1"/>
  <c r="BP328" i="35"/>
  <c r="BP326" i="35"/>
  <c r="BP333" i="35"/>
  <c r="BP322" i="35"/>
  <c r="BP323" i="35"/>
  <c r="BP327" i="35"/>
  <c r="BP332" i="35"/>
  <c r="BP325" i="35"/>
  <c r="BP324" i="35"/>
  <c r="BP331" i="35"/>
  <c r="BM62" i="44"/>
  <c r="BH203" i="39"/>
  <c r="BF30" i="42" s="1"/>
  <c r="BM45" i="44"/>
  <c r="BM19" i="43"/>
  <c r="BM39" i="43" s="1"/>
  <c r="BL435" i="35"/>
  <c r="BL436" i="35" s="1"/>
  <c r="BL437" i="35"/>
  <c r="BL438" i="35" s="1"/>
  <c r="BL246" i="35"/>
  <c r="BJ25" i="38"/>
  <c r="BM21" i="43"/>
  <c r="BM41" i="43" s="1"/>
  <c r="AO203" i="35"/>
  <c r="AM30" i="38" s="1"/>
  <c r="BM147" i="35"/>
  <c r="BM177" i="35" s="1"/>
  <c r="BM161" i="35"/>
  <c r="BM191" i="35" s="1"/>
  <c r="BM151" i="35"/>
  <c r="BM181" i="35" s="1"/>
  <c r="BM146" i="35"/>
  <c r="BM176" i="35" s="1"/>
  <c r="BM142" i="35"/>
  <c r="BM172" i="35" s="1"/>
  <c r="BM140" i="35"/>
  <c r="BM170" i="35" s="1"/>
  <c r="BM144" i="35"/>
  <c r="BM174" i="35" s="1"/>
  <c r="BM152" i="35"/>
  <c r="BM182" i="35" s="1"/>
  <c r="BM162" i="35"/>
  <c r="BM192" i="35" s="1"/>
  <c r="BM154" i="35"/>
  <c r="BM184" i="35" s="1"/>
  <c r="BM163" i="35"/>
  <c r="BM193" i="35" s="1"/>
  <c r="BM153" i="35"/>
  <c r="BM183" i="35" s="1"/>
  <c r="BM158" i="35"/>
  <c r="BM188" i="35" s="1"/>
  <c r="BM167" i="35"/>
  <c r="BM197" i="35" s="1"/>
  <c r="BM165" i="35"/>
  <c r="BM195" i="35" s="1"/>
  <c r="BM156" i="35"/>
  <c r="BM186" i="35" s="1"/>
  <c r="BM159" i="35"/>
  <c r="BM189" i="35" s="1"/>
  <c r="BM148" i="35"/>
  <c r="BM178" i="35" s="1"/>
  <c r="BM149" i="35"/>
  <c r="BM179" i="35" s="1"/>
  <c r="BM155" i="35"/>
  <c r="BM185" i="35" s="1"/>
  <c r="BM141" i="35"/>
  <c r="BM171" i="35" s="1"/>
  <c r="BM166" i="35"/>
  <c r="BM196" i="35" s="1"/>
  <c r="BM160" i="35"/>
  <c r="BM190" i="35" s="1"/>
  <c r="BM145" i="35"/>
  <c r="BM175" i="35" s="1"/>
  <c r="BO328" i="39"/>
  <c r="BO333" i="39"/>
  <c r="BO325" i="39"/>
  <c r="BO332" i="39"/>
  <c r="BO323" i="39"/>
  <c r="BO327" i="39"/>
  <c r="BO326" i="39"/>
  <c r="BO322" i="39"/>
  <c r="BO324" i="39"/>
  <c r="BO331" i="39"/>
  <c r="BM244" i="39"/>
  <c r="BK18" i="42" s="1"/>
  <c r="BM242" i="39"/>
  <c r="BN240" i="39"/>
  <c r="BN280" i="39"/>
  <c r="BN281" i="39"/>
  <c r="BN270" i="39"/>
  <c r="BN269" i="39"/>
  <c r="BK448" i="39"/>
  <c r="BK447" i="39"/>
  <c r="BK445" i="39"/>
  <c r="BK444" i="39"/>
  <c r="BK445" i="35"/>
  <c r="BK448" i="35"/>
  <c r="BK447" i="35"/>
  <c r="BK444" i="35"/>
  <c r="BO145" i="39"/>
  <c r="BO175" i="39" s="1"/>
  <c r="BO163" i="39"/>
  <c r="BO193" i="39" s="1"/>
  <c r="BO162" i="39"/>
  <c r="BO192" i="39" s="1"/>
  <c r="BO148" i="39"/>
  <c r="BO178" i="39" s="1"/>
  <c r="BO156" i="39"/>
  <c r="BO186" i="39" s="1"/>
  <c r="BO149" i="39"/>
  <c r="BO179" i="39" s="1"/>
  <c r="BO159" i="39"/>
  <c r="BO189" i="39" s="1"/>
  <c r="BO158" i="39"/>
  <c r="BO188" i="39" s="1"/>
  <c r="BO167" i="39"/>
  <c r="BO197" i="39" s="1"/>
  <c r="BO142" i="39"/>
  <c r="BO172" i="39" s="1"/>
  <c r="BO141" i="39"/>
  <c r="BO171" i="39" s="1"/>
  <c r="BO151" i="39"/>
  <c r="BO181" i="39" s="1"/>
  <c r="BO154" i="39"/>
  <c r="BO184" i="39" s="1"/>
  <c r="BO147" i="39"/>
  <c r="BO177" i="39" s="1"/>
  <c r="BO144" i="39"/>
  <c r="BO174" i="39" s="1"/>
  <c r="BO160" i="39"/>
  <c r="BO190" i="39" s="1"/>
  <c r="BO161" i="39"/>
  <c r="BO191" i="39" s="1"/>
  <c r="BO166" i="39"/>
  <c r="BO196" i="39" s="1"/>
  <c r="BO146" i="39"/>
  <c r="BO176" i="39" s="1"/>
  <c r="BO155" i="39"/>
  <c r="BO185" i="39" s="1"/>
  <c r="BO165" i="39"/>
  <c r="BO195" i="39" s="1"/>
  <c r="BO153" i="39"/>
  <c r="BO183" i="39" s="1"/>
  <c r="BO152" i="39"/>
  <c r="BO182" i="39" s="1"/>
  <c r="BO140" i="39"/>
  <c r="BO170" i="39" s="1"/>
  <c r="BO200" i="39" s="1"/>
  <c r="BO167" i="35"/>
  <c r="BO197" i="35" s="1"/>
  <c r="BO160" i="35"/>
  <c r="BO190" i="35" s="1"/>
  <c r="BO162" i="35"/>
  <c r="BO192" i="35" s="1"/>
  <c r="BO159" i="35"/>
  <c r="BO189" i="35" s="1"/>
  <c r="BO165" i="35"/>
  <c r="BO195" i="35" s="1"/>
  <c r="BO153" i="35"/>
  <c r="BO183" i="35" s="1"/>
  <c r="BO151" i="35"/>
  <c r="BO181" i="35" s="1"/>
  <c r="BO141" i="35"/>
  <c r="BO171" i="35" s="1"/>
  <c r="BO146" i="35"/>
  <c r="BO176" i="35" s="1"/>
  <c r="BO155" i="35"/>
  <c r="BO185" i="35" s="1"/>
  <c r="BO140" i="35"/>
  <c r="BO170" i="35" s="1"/>
  <c r="BO200" i="35" s="1"/>
  <c r="BO147" i="35"/>
  <c r="BO177" i="35" s="1"/>
  <c r="BO163" i="35"/>
  <c r="BO193" i="35" s="1"/>
  <c r="BO149" i="35"/>
  <c r="BO179" i="35" s="1"/>
  <c r="BO148" i="35"/>
  <c r="BO178" i="35" s="1"/>
  <c r="BO156" i="35"/>
  <c r="BO186" i="35" s="1"/>
  <c r="BO166" i="35"/>
  <c r="BO196" i="35" s="1"/>
  <c r="BO161" i="35"/>
  <c r="BO191" i="35" s="1"/>
  <c r="BO142" i="35"/>
  <c r="BO172" i="35" s="1"/>
  <c r="BO152" i="35"/>
  <c r="BO182" i="35" s="1"/>
  <c r="BO154" i="35"/>
  <c r="BO184" i="35" s="1"/>
  <c r="BO158" i="35"/>
  <c r="BO188" i="35" s="1"/>
  <c r="BO144" i="35"/>
  <c r="BO174" i="35" s="1"/>
  <c r="BO145" i="35"/>
  <c r="BO175" i="35" s="1"/>
  <c r="BN326" i="35"/>
  <c r="BN322" i="35"/>
  <c r="BN327" i="35"/>
  <c r="BN324" i="35"/>
  <c r="BN331" i="35"/>
  <c r="BN323" i="35"/>
  <c r="BN333" i="35"/>
  <c r="BN332" i="35"/>
  <c r="BN325" i="35"/>
  <c r="BN328" i="35"/>
  <c r="S203" i="35"/>
  <c r="Q30" i="38" s="1"/>
  <c r="Y203" i="39"/>
  <c r="W30" i="42" s="1"/>
  <c r="AI203" i="35"/>
  <c r="AG30" i="38" s="1"/>
  <c r="BP154" i="35"/>
  <c r="BP155" i="35"/>
  <c r="BP144" i="35"/>
  <c r="BP146" i="35"/>
  <c r="BP153" i="35"/>
  <c r="BP156" i="35"/>
  <c r="BP158" i="35"/>
  <c r="BP147" i="35"/>
  <c r="BP145" i="35"/>
  <c r="BP149" i="35"/>
  <c r="BP166" i="35"/>
  <c r="BP151" i="35"/>
  <c r="BP162" i="35"/>
  <c r="BP141" i="35"/>
  <c r="BP142" i="35"/>
  <c r="BP140" i="35"/>
  <c r="BP159" i="35"/>
  <c r="BP167" i="35"/>
  <c r="BP161" i="35"/>
  <c r="BP152" i="35"/>
  <c r="BP182" i="35" s="1"/>
  <c r="BP165" i="35"/>
  <c r="BP160" i="35"/>
  <c r="BP190" i="35" s="1"/>
  <c r="BP148" i="35"/>
  <c r="BP163" i="35"/>
  <c r="BN280" i="35"/>
  <c r="BN269" i="35"/>
  <c r="BN281" i="35"/>
  <c r="BN270" i="35"/>
  <c r="BL246" i="39"/>
  <c r="BL437" i="39"/>
  <c r="BL438" i="39" s="1"/>
  <c r="BL435" i="39"/>
  <c r="BL436" i="39" s="1"/>
  <c r="BP270" i="39"/>
  <c r="BP281" i="39"/>
  <c r="BP269" i="39"/>
  <c r="BP280" i="39"/>
  <c r="BI19" i="38"/>
  <c r="BJ203" i="35"/>
  <c r="BH30" i="38" s="1"/>
  <c r="BK203" i="35"/>
  <c r="BI30" i="38" s="1"/>
  <c r="U203" i="35"/>
  <c r="S30" i="38" s="1"/>
  <c r="P203" i="39"/>
  <c r="N30" i="42" s="1"/>
  <c r="AV203" i="35"/>
  <c r="AT30" i="38" s="1"/>
  <c r="AE203" i="35"/>
  <c r="AC30" i="38" s="1"/>
  <c r="N203" i="35"/>
  <c r="L30" i="38" s="1"/>
  <c r="BE203" i="35"/>
  <c r="BC30" i="38" s="1"/>
  <c r="AN203" i="35"/>
  <c r="AL30" i="38" s="1"/>
  <c r="BA203" i="39"/>
  <c r="AY30" i="42" s="1"/>
  <c r="AB203" i="35"/>
  <c r="Z30" i="38" s="1"/>
  <c r="BA203" i="35"/>
  <c r="AY30" i="38" s="1"/>
  <c r="AF203" i="35"/>
  <c r="AD30" i="38" s="1"/>
  <c r="AQ203" i="35"/>
  <c r="AO30" i="38" s="1"/>
  <c r="AC203" i="39"/>
  <c r="AA30" i="42" s="1"/>
  <c r="BK203" i="39"/>
  <c r="BI30" i="42" s="1"/>
  <c r="AW203" i="35"/>
  <c r="AU30" i="38" s="1"/>
  <c r="AM203" i="39"/>
  <c r="AK30" i="42" s="1"/>
  <c r="AZ203" i="39"/>
  <c r="AX30" i="42" s="1"/>
  <c r="T203" i="39"/>
  <c r="R30" i="42" s="1"/>
  <c r="AW203" i="39"/>
  <c r="AU30" i="42" s="1"/>
  <c r="BD203" i="35"/>
  <c r="BB30" i="38" s="1"/>
  <c r="Z203" i="39"/>
  <c r="X30" i="42" s="1"/>
  <c r="AM203" i="35"/>
  <c r="AK30" i="38" s="1"/>
  <c r="BH203" i="35"/>
  <c r="BF30" i="38" s="1"/>
  <c r="AI203" i="39"/>
  <c r="AG30" i="42" s="1"/>
  <c r="BM136" i="35"/>
  <c r="BM136" i="39"/>
  <c r="AE203" i="39"/>
  <c r="AC30" i="42" s="1"/>
  <c r="V203" i="39"/>
  <c r="T30" i="42" s="1"/>
  <c r="BE203" i="39"/>
  <c r="BC30" i="42" s="1"/>
  <c r="BC203" i="39"/>
  <c r="BA30" i="42" s="1"/>
  <c r="BD203" i="39"/>
  <c r="BB30" i="42" s="1"/>
  <c r="AN203" i="39"/>
  <c r="AL30" i="42" s="1"/>
  <c r="X203" i="35"/>
  <c r="V30" i="38" s="1"/>
  <c r="AG203" i="35"/>
  <c r="AE30" i="38" s="1"/>
  <c r="V203" i="35"/>
  <c r="T30" i="38" s="1"/>
  <c r="AK203" i="39"/>
  <c r="AI30" i="42" s="1"/>
  <c r="Q203" i="39"/>
  <c r="O30" i="42" s="1"/>
  <c r="AA203" i="35"/>
  <c r="Y30" i="38" s="1"/>
  <c r="BM318" i="35"/>
  <c r="BM331" i="35"/>
  <c r="BM319" i="35"/>
  <c r="BJ203" i="39"/>
  <c r="BH30" i="42" s="1"/>
  <c r="X203" i="39"/>
  <c r="V30" i="42" s="1"/>
  <c r="AS203" i="39"/>
  <c r="AQ30" i="42" s="1"/>
  <c r="BL137" i="39"/>
  <c r="BL137" i="35"/>
  <c r="AH203" i="39"/>
  <c r="AF30" i="42" s="1"/>
  <c r="AS203" i="35"/>
  <c r="AQ30" i="38" s="1"/>
  <c r="O203" i="35"/>
  <c r="M30" i="38" s="1"/>
  <c r="BM281" i="35"/>
  <c r="BK37" i="38" s="1"/>
  <c r="BM280" i="35"/>
  <c r="BK33" i="38" s="1"/>
  <c r="BM269" i="35"/>
  <c r="BK24" i="38" s="1"/>
  <c r="BM270" i="35"/>
  <c r="BK26" i="38" s="1"/>
  <c r="AL203" i="35"/>
  <c r="AJ30" i="38" s="1"/>
  <c r="BL270" i="35"/>
  <c r="BJ26" i="38" s="1"/>
  <c r="BL281" i="35"/>
  <c r="BJ37" i="38" s="1"/>
  <c r="BL280" i="35"/>
  <c r="BJ33" i="38" s="1"/>
  <c r="BL269" i="35"/>
  <c r="BJ24" i="38" s="1"/>
  <c r="AH203" i="35"/>
  <c r="AF30" i="38" s="1"/>
  <c r="BI203" i="39"/>
  <c r="BG30" i="42" s="1"/>
  <c r="Z203" i="35"/>
  <c r="X30" i="38" s="1"/>
  <c r="O203" i="39"/>
  <c r="M30" i="42" s="1"/>
  <c r="AF203" i="39"/>
  <c r="AD30" i="42" s="1"/>
  <c r="BG203" i="39"/>
  <c r="BE30" i="42" s="1"/>
  <c r="AD203" i="35"/>
  <c r="AB30" i="38" s="1"/>
  <c r="R203" i="39"/>
  <c r="P30" i="42" s="1"/>
  <c r="BM269" i="39"/>
  <c r="BK24" i="42" s="1"/>
  <c r="BM280" i="39"/>
  <c r="BK33" i="42" s="1"/>
  <c r="BM281" i="39"/>
  <c r="BK37" i="42" s="1"/>
  <c r="BM270" i="39"/>
  <c r="BK26" i="42" s="1"/>
  <c r="AU203" i="39"/>
  <c r="AS30" i="42" s="1"/>
  <c r="AG203" i="39"/>
  <c r="AE30" i="42" s="1"/>
  <c r="AA203" i="39"/>
  <c r="Y30" i="42" s="1"/>
  <c r="AU203" i="35"/>
  <c r="AS30" i="38" s="1"/>
  <c r="BL320" i="39"/>
  <c r="BL318" i="39"/>
  <c r="BL331" i="39"/>
  <c r="BL319" i="39"/>
  <c r="BI203" i="35"/>
  <c r="BG30" i="38" s="1"/>
  <c r="U203" i="39"/>
  <c r="S30" i="42" s="1"/>
  <c r="BG203" i="35"/>
  <c r="BE30" i="38" s="1"/>
  <c r="R203" i="35"/>
  <c r="P30" i="38" s="1"/>
  <c r="W203" i="39"/>
  <c r="U30" i="42" s="1"/>
  <c r="AP203" i="35"/>
  <c r="AN30" i="38" s="1"/>
  <c r="AT203" i="39"/>
  <c r="AR30" i="42" s="1"/>
  <c r="BC203" i="35"/>
  <c r="BA30" i="38" s="1"/>
  <c r="BM318" i="39"/>
  <c r="BM319" i="39"/>
  <c r="BM331" i="39"/>
  <c r="BL331" i="35"/>
  <c r="BL319" i="35"/>
  <c r="BL318" i="35"/>
  <c r="BL320" i="35"/>
  <c r="AD203" i="39"/>
  <c r="AB30" i="42" s="1"/>
  <c r="AR203" i="39"/>
  <c r="AP30" i="42" s="1"/>
  <c r="BL281" i="39"/>
  <c r="BJ37" i="42" s="1"/>
  <c r="BL270" i="39"/>
  <c r="BJ26" i="42" s="1"/>
  <c r="BL269" i="39"/>
  <c r="BJ24" i="42" s="1"/>
  <c r="BL280" i="39"/>
  <c r="BJ33" i="42" s="1"/>
  <c r="AQ203" i="39"/>
  <c r="AO30" i="42" s="1"/>
  <c r="Y203" i="35"/>
  <c r="W30" i="38" s="1"/>
  <c r="N203" i="39"/>
  <c r="L30" i="42" s="1"/>
  <c r="AZ203" i="35"/>
  <c r="AX30" i="38" s="1"/>
  <c r="AP203" i="39"/>
  <c r="AN30" i="42" s="1"/>
  <c r="AT203" i="35"/>
  <c r="AR30" i="38" s="1"/>
  <c r="BQ231" i="10"/>
  <c r="BQ294" i="10"/>
  <c r="BQ293" i="10"/>
  <c r="BQ170" i="10"/>
  <c r="BQ200" i="10" s="1"/>
  <c r="BQ191" i="10"/>
  <c r="BQ221" i="10" s="1"/>
  <c r="BQ195" i="10"/>
  <c r="BQ225" i="10" s="1"/>
  <c r="BQ181" i="10"/>
  <c r="BQ211" i="10" s="1"/>
  <c r="BQ174" i="10"/>
  <c r="BQ204" i="10" s="1"/>
  <c r="BQ172" i="10"/>
  <c r="BQ202" i="10" s="1"/>
  <c r="BQ193" i="10"/>
  <c r="BQ223" i="10" s="1"/>
  <c r="BQ175" i="10"/>
  <c r="BQ205" i="10" s="1"/>
  <c r="BN172" i="10"/>
  <c r="BN202" i="10" s="1"/>
  <c r="BN178" i="10"/>
  <c r="BN208" i="10" s="1"/>
  <c r="BN167" i="10"/>
  <c r="BN195" i="10"/>
  <c r="BN225" i="10" s="1"/>
  <c r="BQ166" i="10"/>
  <c r="BN193" i="10"/>
  <c r="BN223" i="10" s="1"/>
  <c r="BN188" i="10"/>
  <c r="BN218" i="10" s="1"/>
  <c r="BQ188" i="10"/>
  <c r="BQ218" i="10" s="1"/>
  <c r="BN197" i="10"/>
  <c r="BN227" i="10" s="1"/>
  <c r="BN184" i="10"/>
  <c r="BN214" i="10" s="1"/>
  <c r="BN189" i="10"/>
  <c r="BN219" i="10" s="1"/>
  <c r="BN176" i="10"/>
  <c r="BN206" i="10" s="1"/>
  <c r="BN186" i="10"/>
  <c r="BN216" i="10" s="1"/>
  <c r="BN191" i="10"/>
  <c r="BN221" i="10" s="1"/>
  <c r="BN196" i="10"/>
  <c r="BN226" i="10" s="1"/>
  <c r="BQ184" i="10"/>
  <c r="BQ214" i="10" s="1"/>
  <c r="BQ186" i="10"/>
  <c r="BQ216" i="10" s="1"/>
  <c r="BQ167" i="10"/>
  <c r="BQ183" i="10"/>
  <c r="BQ213" i="10" s="1"/>
  <c r="BQ190" i="10"/>
  <c r="BQ220" i="10" s="1"/>
  <c r="BQ176" i="10"/>
  <c r="BQ206" i="10" s="1"/>
  <c r="BQ177" i="10"/>
  <c r="BQ207" i="10" s="1"/>
  <c r="BQ179" i="10"/>
  <c r="BQ209" i="10" s="1"/>
  <c r="BN175" i="10"/>
  <c r="BN205" i="10" s="1"/>
  <c r="BQ171" i="10"/>
  <c r="BQ201" i="10" s="1"/>
  <c r="BQ178" i="10"/>
  <c r="BQ208" i="10" s="1"/>
  <c r="BQ185" i="10"/>
  <c r="BQ215" i="10" s="1"/>
  <c r="BN177" i="10"/>
  <c r="BN207" i="10" s="1"/>
  <c r="BQ192" i="10"/>
  <c r="BQ222" i="10" s="1"/>
  <c r="BQ197" i="10"/>
  <c r="BQ227" i="10" s="1"/>
  <c r="BN190" i="10"/>
  <c r="BN220" i="10" s="1"/>
  <c r="BQ189" i="10"/>
  <c r="BQ219" i="10" s="1"/>
  <c r="BN170" i="10"/>
  <c r="BN200" i="10" s="1"/>
  <c r="BQ182" i="10"/>
  <c r="BQ212" i="10" s="1"/>
  <c r="BN171" i="10"/>
  <c r="BN201" i="10" s="1"/>
  <c r="BO183" i="10"/>
  <c r="BO213" i="10" s="1"/>
  <c r="BO192" i="10"/>
  <c r="BO222" i="10" s="1"/>
  <c r="BO197" i="10"/>
  <c r="BO227" i="10" s="1"/>
  <c r="BO188" i="10"/>
  <c r="BO218" i="10" s="1"/>
  <c r="BO182" i="10"/>
  <c r="BO212" i="10" s="1"/>
  <c r="BO179" i="10"/>
  <c r="BO209" i="10" s="1"/>
  <c r="BN183" i="10"/>
  <c r="BN213" i="10" s="1"/>
  <c r="BN185" i="10"/>
  <c r="BN215" i="10" s="1"/>
  <c r="BO178" i="10"/>
  <c r="BO208" i="10" s="1"/>
  <c r="BO171" i="10"/>
  <c r="BO201" i="10" s="1"/>
  <c r="BO176" i="10"/>
  <c r="BO206" i="10" s="1"/>
  <c r="BN182" i="10"/>
  <c r="BN212" i="10" s="1"/>
  <c r="BN192" i="10"/>
  <c r="BN222" i="10" s="1"/>
  <c r="BO181" i="10"/>
  <c r="BO211" i="10" s="1"/>
  <c r="BO193" i="10"/>
  <c r="BO223" i="10" s="1"/>
  <c r="BN179" i="10"/>
  <c r="BN209" i="10" s="1"/>
  <c r="BO177" i="10"/>
  <c r="BO207" i="10" s="1"/>
  <c r="BO196" i="10"/>
  <c r="BO226" i="10" s="1"/>
  <c r="BN181" i="10"/>
  <c r="BN211" i="10" s="1"/>
  <c r="BN174" i="10"/>
  <c r="BN204" i="10" s="1"/>
  <c r="BO166" i="10"/>
  <c r="BO170" i="10"/>
  <c r="BO200" i="10" s="1"/>
  <c r="BO184" i="10"/>
  <c r="BO214" i="10" s="1"/>
  <c r="BO186" i="10"/>
  <c r="BO216" i="10" s="1"/>
  <c r="BO175" i="10"/>
  <c r="BO205" i="10" s="1"/>
  <c r="BO195" i="10"/>
  <c r="BO225" i="10" s="1"/>
  <c r="BO167" i="10"/>
  <c r="BO174" i="10"/>
  <c r="BO204" i="10" s="1"/>
  <c r="BO190" i="10"/>
  <c r="BO220" i="10" s="1"/>
  <c r="BO189" i="10"/>
  <c r="BO219" i="10" s="1"/>
  <c r="BO191" i="10"/>
  <c r="BO221" i="10" s="1"/>
  <c r="BO185" i="10"/>
  <c r="BO215" i="10" s="1"/>
  <c r="BM230" i="10"/>
  <c r="BM233" i="10" s="1"/>
  <c r="BJ23" i="9" s="1"/>
  <c r="BM23" i="6"/>
  <c r="BM20" i="6"/>
  <c r="BM19" i="6"/>
  <c r="BM21" i="6"/>
  <c r="BM24" i="6"/>
  <c r="BM18" i="6"/>
  <c r="BM22" i="6"/>
  <c r="BM25" i="6"/>
  <c r="BQ311" i="10"/>
  <c r="BQ323" i="10"/>
  <c r="BQ322" i="10"/>
  <c r="BQ312" i="10"/>
  <c r="BO323" i="10"/>
  <c r="BO322" i="10"/>
  <c r="BO312" i="10"/>
  <c r="BO311" i="10"/>
  <c r="BP311" i="10"/>
  <c r="BP322" i="10"/>
  <c r="BP312" i="10"/>
  <c r="BP323" i="10"/>
  <c r="BP197" i="10"/>
  <c r="BP227" i="10" s="1"/>
  <c r="BP185" i="10"/>
  <c r="BP215" i="10" s="1"/>
  <c r="BP186" i="10"/>
  <c r="BP216" i="10" s="1"/>
  <c r="BP166" i="10"/>
  <c r="BP181" i="10"/>
  <c r="BP211" i="10" s="1"/>
  <c r="BP179" i="10"/>
  <c r="BP209" i="10" s="1"/>
  <c r="BP183" i="10"/>
  <c r="BP213" i="10" s="1"/>
  <c r="BP188" i="10"/>
  <c r="BP218" i="10" s="1"/>
  <c r="BP175" i="10"/>
  <c r="BP205" i="10" s="1"/>
  <c r="BP174" i="10"/>
  <c r="BP204" i="10" s="1"/>
  <c r="BP192" i="10"/>
  <c r="BP222" i="10" s="1"/>
  <c r="BP177" i="10"/>
  <c r="BP207" i="10" s="1"/>
  <c r="BP178" i="10"/>
  <c r="BP208" i="10" s="1"/>
  <c r="BP182" i="10"/>
  <c r="BP212" i="10" s="1"/>
  <c r="BP191" i="10"/>
  <c r="BP221" i="10" s="1"/>
  <c r="BP190" i="10"/>
  <c r="BP220" i="10" s="1"/>
  <c r="BP195" i="10"/>
  <c r="BP225" i="10" s="1"/>
  <c r="BP170" i="10"/>
  <c r="BP200" i="10" s="1"/>
  <c r="BP167" i="10"/>
  <c r="BP189" i="10"/>
  <c r="BP219" i="10" s="1"/>
  <c r="BP171" i="10"/>
  <c r="BP201" i="10" s="1"/>
  <c r="BP193" i="10"/>
  <c r="BP223" i="10" s="1"/>
  <c r="BP196" i="10"/>
  <c r="BP226" i="10" s="1"/>
  <c r="BP172" i="10"/>
  <c r="BP202" i="10" s="1"/>
  <c r="BP176" i="10"/>
  <c r="BP206" i="10" s="1"/>
  <c r="BP184" i="10"/>
  <c r="BP214" i="10" s="1"/>
  <c r="AG417" i="10"/>
  <c r="AG416" i="10"/>
  <c r="BQ291" i="10"/>
  <c r="BQ272" i="10"/>
  <c r="BQ470" i="10" s="1"/>
  <c r="BQ481" i="10" s="1"/>
  <c r="BO383" i="10"/>
  <c r="BP381" i="10"/>
  <c r="BP296" i="10"/>
  <c r="BP472" i="10" s="1"/>
  <c r="BP382" i="10"/>
  <c r="O85" i="2"/>
  <c r="O84" i="2"/>
  <c r="BM96" i="10"/>
  <c r="BN45" i="10"/>
  <c r="BN360" i="10"/>
  <c r="BN362" i="10"/>
  <c r="BN361" i="10"/>
  <c r="BM360" i="10"/>
  <c r="BM361" i="10"/>
  <c r="BM362" i="10"/>
  <c r="BM373" i="10"/>
  <c r="BM312" i="10"/>
  <c r="BJ19" i="9" s="1"/>
  <c r="BM311" i="10"/>
  <c r="BJ17" i="9" s="1"/>
  <c r="BM322" i="10"/>
  <c r="BJ26" i="9" s="1"/>
  <c r="BM323" i="10"/>
  <c r="BJ30" i="9" s="1"/>
  <c r="BN373" i="10"/>
  <c r="BP279" i="10"/>
  <c r="BP284" i="10" s="1"/>
  <c r="BN311" i="10"/>
  <c r="BK17" i="9" s="1"/>
  <c r="BN312" i="10"/>
  <c r="BK19" i="9" s="1"/>
  <c r="BN323" i="10"/>
  <c r="BK30" i="9" s="1"/>
  <c r="BN322" i="10"/>
  <c r="BK26" i="9" s="1"/>
  <c r="BO364" i="10"/>
  <c r="BO367" i="10"/>
  <c r="BO360" i="10"/>
  <c r="BO365" i="10"/>
  <c r="BO368" i="10"/>
  <c r="BO369" i="10"/>
  <c r="BO370" i="10"/>
  <c r="BO375" i="10"/>
  <c r="BO374" i="10"/>
  <c r="BO366" i="10"/>
  <c r="BO361" i="10"/>
  <c r="BP356" i="10"/>
  <c r="BQ355" i="10"/>
  <c r="BQ394" i="10" s="1"/>
  <c r="BO280" i="10"/>
  <c r="BO373" i="10"/>
  <c r="BN286" i="10"/>
  <c r="BN477" i="10" s="1"/>
  <c r="BI16" i="2" l="1"/>
  <c r="BI77" i="9" s="1"/>
  <c r="BI63" i="9"/>
  <c r="BI66" i="9" s="1"/>
  <c r="BI68" i="9" s="1"/>
  <c r="BM457" i="10"/>
  <c r="BJ65" i="9" s="1"/>
  <c r="BK57" i="9"/>
  <c r="BK59" i="9"/>
  <c r="BK62" i="9"/>
  <c r="BK56" i="9"/>
  <c r="BJ61" i="9"/>
  <c r="BJ63" i="9" s="1"/>
  <c r="BM452" i="10"/>
  <c r="BK58" i="9"/>
  <c r="BJ60" i="9"/>
  <c r="BN282" i="10"/>
  <c r="BQ425" i="10"/>
  <c r="BQ426" i="10" s="1"/>
  <c r="BP426" i="10"/>
  <c r="BL486" i="10"/>
  <c r="BJ44" i="9"/>
  <c r="BJ48" i="9" s="1"/>
  <c r="BL484" i="10"/>
  <c r="BK40" i="9"/>
  <c r="BK41" i="9"/>
  <c r="BO281" i="10"/>
  <c r="BO282" i="10" s="1"/>
  <c r="BL483" i="10"/>
  <c r="BN284" i="10"/>
  <c r="BN288" i="10" s="1"/>
  <c r="BF62" i="44"/>
  <c r="BL396" i="10"/>
  <c r="BL375" i="10" s="1"/>
  <c r="AG415" i="10"/>
  <c r="AL375" i="39"/>
  <c r="AL374" i="39"/>
  <c r="AM96" i="42" s="1"/>
  <c r="AM97" i="42" s="1"/>
  <c r="AM62" i="41" s="1"/>
  <c r="AH113" i="9"/>
  <c r="AH114" i="9"/>
  <c r="BJ62" i="44"/>
  <c r="AS62" i="43"/>
  <c r="BI47" i="44"/>
  <c r="BH62" i="44"/>
  <c r="AQ62" i="43"/>
  <c r="P62" i="44"/>
  <c r="AF47" i="44"/>
  <c r="V47" i="43"/>
  <c r="L47" i="43"/>
  <c r="BF47" i="44"/>
  <c r="BI62" i="44"/>
  <c r="AT47" i="43"/>
  <c r="X62" i="44"/>
  <c r="AQ47" i="44"/>
  <c r="BK47" i="43"/>
  <c r="P47" i="44"/>
  <c r="V62" i="43"/>
  <c r="BE62" i="44"/>
  <c r="AK47" i="43"/>
  <c r="AD62" i="44"/>
  <c r="L31" i="38"/>
  <c r="N278" i="35" s="1"/>
  <c r="AI62" i="44"/>
  <c r="BH47" i="44"/>
  <c r="AM62" i="43"/>
  <c r="S47" i="43"/>
  <c r="AC62" i="44"/>
  <c r="AH47" i="43"/>
  <c r="AY62" i="43"/>
  <c r="AX47" i="43"/>
  <c r="Z62" i="43"/>
  <c r="BJ47" i="44"/>
  <c r="AM47" i="43"/>
  <c r="S62" i="43"/>
  <c r="AC47" i="44"/>
  <c r="AS47" i="43"/>
  <c r="L62" i="43"/>
  <c r="X47" i="44"/>
  <c r="AZ47" i="43"/>
  <c r="Z47" i="43"/>
  <c r="BD47" i="43"/>
  <c r="AO47" i="44"/>
  <c r="J31" i="42"/>
  <c r="BK47" i="44"/>
  <c r="AL62" i="44"/>
  <c r="AF47" i="43"/>
  <c r="AR62" i="43"/>
  <c r="N62" i="44"/>
  <c r="AO62" i="44"/>
  <c r="AC62" i="43"/>
  <c r="AJ47" i="43"/>
  <c r="AR47" i="44"/>
  <c r="AI47" i="44"/>
  <c r="AG47" i="44"/>
  <c r="AG47" i="43"/>
  <c r="Q47" i="44"/>
  <c r="BF47" i="43"/>
  <c r="Z62" i="44"/>
  <c r="S47" i="44"/>
  <c r="M47" i="43"/>
  <c r="AV62" i="43"/>
  <c r="AA47" i="44"/>
  <c r="AO47" i="43"/>
  <c r="AL62" i="43"/>
  <c r="AE47" i="44"/>
  <c r="AC47" i="43"/>
  <c r="N62" i="43"/>
  <c r="BI62" i="43"/>
  <c r="L62" i="44"/>
  <c r="AJ62" i="43"/>
  <c r="AN62" i="43"/>
  <c r="AR62" i="44"/>
  <c r="AF62" i="44"/>
  <c r="Y62" i="43"/>
  <c r="T62" i="44"/>
  <c r="BI47" i="43"/>
  <c r="L47" i="44"/>
  <c r="AN47" i="43"/>
  <c r="AP47" i="44"/>
  <c r="BC47" i="43"/>
  <c r="AG62" i="43"/>
  <c r="BF62" i="43"/>
  <c r="Z47" i="44"/>
  <c r="M62" i="43"/>
  <c r="AV47" i="43"/>
  <c r="AA62" i="44"/>
  <c r="AO62" i="43"/>
  <c r="BA47" i="43"/>
  <c r="Q47" i="43"/>
  <c r="R47" i="44"/>
  <c r="AD47" i="43"/>
  <c r="AB47" i="43"/>
  <c r="AZ47" i="44"/>
  <c r="BG47" i="44"/>
  <c r="P62" i="43"/>
  <c r="AG62" i="44"/>
  <c r="O62" i="43"/>
  <c r="AM62" i="44"/>
  <c r="BD62" i="43"/>
  <c r="AL47" i="43"/>
  <c r="AE62" i="44"/>
  <c r="N47" i="43"/>
  <c r="BC62" i="43"/>
  <c r="AH62" i="43"/>
  <c r="AY47" i="43"/>
  <c r="AX47" i="44"/>
  <c r="O62" i="44"/>
  <c r="U47" i="43"/>
  <c r="AX62" i="43"/>
  <c r="BA62" i="43"/>
  <c r="Q62" i="43"/>
  <c r="R62" i="44"/>
  <c r="AB62" i="43"/>
  <c r="BG62" i="44"/>
  <c r="P47" i="43"/>
  <c r="AN62" i="44"/>
  <c r="W62" i="43"/>
  <c r="Q62" i="44"/>
  <c r="S62" i="44"/>
  <c r="W47" i="43"/>
  <c r="BJ62" i="43"/>
  <c r="Y62" i="44"/>
  <c r="AE47" i="43"/>
  <c r="AX62" i="44"/>
  <c r="O47" i="44"/>
  <c r="U62" i="44"/>
  <c r="U62" i="43"/>
  <c r="BB47" i="44"/>
  <c r="AU62" i="43"/>
  <c r="AW62" i="44"/>
  <c r="AS47" i="44"/>
  <c r="AU47" i="44"/>
  <c r="AP47" i="43"/>
  <c r="BA62" i="44"/>
  <c r="BC47" i="44"/>
  <c r="AA62" i="43"/>
  <c r="M47" i="44"/>
  <c r="BD47" i="44"/>
  <c r="X62" i="43"/>
  <c r="T47" i="44"/>
  <c r="BD62" i="44"/>
  <c r="AP62" i="44"/>
  <c r="Y47" i="44"/>
  <c r="U47" i="44"/>
  <c r="BB62" i="44"/>
  <c r="AJ62" i="44"/>
  <c r="T47" i="43"/>
  <c r="AW47" i="43"/>
  <c r="AT62" i="44"/>
  <c r="AT62" i="43"/>
  <c r="BE47" i="43"/>
  <c r="R47" i="43"/>
  <c r="AQ62" i="44"/>
  <c r="AY47" i="44"/>
  <c r="AW47" i="44"/>
  <c r="AS62" i="44"/>
  <c r="AU62" i="44"/>
  <c r="AP62" i="43"/>
  <c r="BA47" i="44"/>
  <c r="BC62" i="44"/>
  <c r="AA47" i="43"/>
  <c r="M62" i="44"/>
  <c r="W47" i="44"/>
  <c r="W62" i="44"/>
  <c r="AB47" i="44"/>
  <c r="AE62" i="43"/>
  <c r="AU47" i="43"/>
  <c r="AD62" i="43"/>
  <c r="AZ62" i="44"/>
  <c r="AJ47" i="44"/>
  <c r="T62" i="43"/>
  <c r="AW62" i="43"/>
  <c r="AT47" i="44"/>
  <c r="V47" i="44"/>
  <c r="BE62" i="43"/>
  <c r="R62" i="43"/>
  <c r="AZ62" i="43"/>
  <c r="AY62" i="44"/>
  <c r="BB62" i="43"/>
  <c r="AV62" i="44"/>
  <c r="AI47" i="43"/>
  <c r="AH47" i="44"/>
  <c r="BH47" i="43"/>
  <c r="BE47" i="44"/>
  <c r="BG47" i="43"/>
  <c r="AK62" i="43"/>
  <c r="AD47" i="44"/>
  <c r="AK62" i="44"/>
  <c r="AB62" i="44"/>
  <c r="X47" i="43"/>
  <c r="AQ47" i="43"/>
  <c r="AL47" i="44"/>
  <c r="Y47" i="43"/>
  <c r="O47" i="43"/>
  <c r="AM47" i="44"/>
  <c r="AF62" i="43"/>
  <c r="V62" i="44"/>
  <c r="AR47" i="43"/>
  <c r="N47" i="44"/>
  <c r="AN47" i="44"/>
  <c r="BB47" i="43"/>
  <c r="AV47" i="44"/>
  <c r="AI62" i="43"/>
  <c r="AH62" i="44"/>
  <c r="BH62" i="43"/>
  <c r="G399" i="35"/>
  <c r="H399" i="35" s="1"/>
  <c r="I399" i="35" s="1"/>
  <c r="J399" i="35" s="1"/>
  <c r="K399" i="35" s="1"/>
  <c r="L399" i="35" s="1"/>
  <c r="M399" i="35" s="1"/>
  <c r="N399" i="35" s="1"/>
  <c r="O399" i="35" s="1"/>
  <c r="P399" i="35" s="1"/>
  <c r="Q399" i="35" s="1"/>
  <c r="R399" i="35" s="1"/>
  <c r="S399" i="35" s="1"/>
  <c r="T399" i="35" s="1"/>
  <c r="U399" i="35" s="1"/>
  <c r="V399" i="35" s="1"/>
  <c r="W399" i="35" s="1"/>
  <c r="X399" i="35" s="1"/>
  <c r="Y399" i="35" s="1"/>
  <c r="Z399" i="35" s="1"/>
  <c r="AA399" i="35" s="1"/>
  <c r="AB399" i="35" s="1"/>
  <c r="AC399" i="35" s="1"/>
  <c r="AD399" i="35" s="1"/>
  <c r="AE399" i="35" s="1"/>
  <c r="AF399" i="35" s="1"/>
  <c r="AG399" i="35" s="1"/>
  <c r="AH399" i="35" s="1"/>
  <c r="AI399" i="35" s="1"/>
  <c r="AJ399" i="35" s="1"/>
  <c r="AK399" i="35" s="1"/>
  <c r="AL399" i="35" s="1"/>
  <c r="AM399" i="35" s="1"/>
  <c r="AN399" i="35" s="1"/>
  <c r="AO399" i="35" s="1"/>
  <c r="AP399" i="35" s="1"/>
  <c r="AQ399" i="35" s="1"/>
  <c r="AR399" i="35" s="1"/>
  <c r="AS399" i="35" s="1"/>
  <c r="AT399" i="35" s="1"/>
  <c r="AU399" i="35" s="1"/>
  <c r="AV399" i="35" s="1"/>
  <c r="AW399" i="35" s="1"/>
  <c r="AX399" i="35" s="1"/>
  <c r="AY399" i="35" s="1"/>
  <c r="AZ399" i="35" s="1"/>
  <c r="BA399" i="35" s="1"/>
  <c r="BB399" i="35" s="1"/>
  <c r="BC399" i="35" s="1"/>
  <c r="BD399" i="35" s="1"/>
  <c r="BE399" i="35" s="1"/>
  <c r="BF399" i="35" s="1"/>
  <c r="BG399" i="35" s="1"/>
  <c r="BH399" i="35" s="1"/>
  <c r="BI399" i="35" s="1"/>
  <c r="BJ399" i="35" s="1"/>
  <c r="BK399" i="35" s="1"/>
  <c r="BL399" i="35" s="1"/>
  <c r="BM399" i="35" s="1"/>
  <c r="BN399" i="35" s="1"/>
  <c r="BO399" i="35" s="1"/>
  <c r="BP399" i="35" s="1"/>
  <c r="F70" i="43"/>
  <c r="BG62" i="43"/>
  <c r="AK47" i="44"/>
  <c r="AK125" i="41"/>
  <c r="AK92" i="41"/>
  <c r="AK158" i="41"/>
  <c r="BJ47" i="43"/>
  <c r="G394" i="35"/>
  <c r="H394" i="35" s="1"/>
  <c r="I394" i="35" s="1"/>
  <c r="J394" i="35" s="1"/>
  <c r="K394" i="35" s="1"/>
  <c r="L394" i="35" s="1"/>
  <c r="M394" i="35" s="1"/>
  <c r="N394" i="35" s="1"/>
  <c r="O394" i="35" s="1"/>
  <c r="P394" i="35" s="1"/>
  <c r="Q394" i="35" s="1"/>
  <c r="R394" i="35" s="1"/>
  <c r="S394" i="35" s="1"/>
  <c r="T394" i="35" s="1"/>
  <c r="U394" i="35" s="1"/>
  <c r="V394" i="35" s="1"/>
  <c r="W394" i="35" s="1"/>
  <c r="X394" i="35" s="1"/>
  <c r="Y394" i="35" s="1"/>
  <c r="Z394" i="35" s="1"/>
  <c r="AA394" i="35" s="1"/>
  <c r="AB394" i="35" s="1"/>
  <c r="AC394" i="35" s="1"/>
  <c r="AD394" i="35" s="1"/>
  <c r="AE394" i="35" s="1"/>
  <c r="AF394" i="35" s="1"/>
  <c r="AG394" i="35" s="1"/>
  <c r="AH394" i="35" s="1"/>
  <c r="AI394" i="35" s="1"/>
  <c r="AJ394" i="35" s="1"/>
  <c r="AK394" i="35" s="1"/>
  <c r="AL394" i="35" s="1"/>
  <c r="AM394" i="35" s="1"/>
  <c r="AN394" i="35" s="1"/>
  <c r="AO394" i="35" s="1"/>
  <c r="AP394" i="35" s="1"/>
  <c r="AQ394" i="35" s="1"/>
  <c r="AR394" i="35" s="1"/>
  <c r="AS394" i="35" s="1"/>
  <c r="AT394" i="35" s="1"/>
  <c r="AU394" i="35" s="1"/>
  <c r="AV394" i="35" s="1"/>
  <c r="AW394" i="35" s="1"/>
  <c r="AX394" i="35" s="1"/>
  <c r="AY394" i="35" s="1"/>
  <c r="AZ394" i="35" s="1"/>
  <c r="BA394" i="35" s="1"/>
  <c r="BB394" i="35" s="1"/>
  <c r="BC394" i="35" s="1"/>
  <c r="BD394" i="35" s="1"/>
  <c r="BE394" i="35" s="1"/>
  <c r="BF394" i="35" s="1"/>
  <c r="BG394" i="35" s="1"/>
  <c r="BH394" i="35" s="1"/>
  <c r="BI394" i="35" s="1"/>
  <c r="BJ394" i="35" s="1"/>
  <c r="BK394" i="35" s="1"/>
  <c r="BL394" i="35" s="1"/>
  <c r="BM394" i="35" s="1"/>
  <c r="BN394" i="35" s="1"/>
  <c r="BO394" i="35" s="1"/>
  <c r="BP394" i="35" s="1"/>
  <c r="BC45" i="38"/>
  <c r="BC45" i="42"/>
  <c r="H395" i="35"/>
  <c r="I395" i="35" s="1"/>
  <c r="J395" i="35" s="1"/>
  <c r="K395" i="35" s="1"/>
  <c r="L395" i="35" s="1"/>
  <c r="M395" i="35" s="1"/>
  <c r="N395" i="35" s="1"/>
  <c r="O395" i="35" s="1"/>
  <c r="P395" i="35" s="1"/>
  <c r="Q395" i="35" s="1"/>
  <c r="R395" i="35" s="1"/>
  <c r="S395" i="35" s="1"/>
  <c r="T395" i="35" s="1"/>
  <c r="U395" i="35" s="1"/>
  <c r="V395" i="35" s="1"/>
  <c r="W395" i="35" s="1"/>
  <c r="X395" i="35" s="1"/>
  <c r="Y395" i="35" s="1"/>
  <c r="Z395" i="35" s="1"/>
  <c r="AA395" i="35" s="1"/>
  <c r="AB395" i="35" s="1"/>
  <c r="AC395" i="35" s="1"/>
  <c r="AD395" i="35" s="1"/>
  <c r="AE395" i="35" s="1"/>
  <c r="AF395" i="35" s="1"/>
  <c r="AG395" i="35" s="1"/>
  <c r="AH395" i="35" s="1"/>
  <c r="AI395" i="35" s="1"/>
  <c r="AJ395" i="35" s="1"/>
  <c r="AK395" i="35" s="1"/>
  <c r="AL395" i="35" s="1"/>
  <c r="AM395" i="35" s="1"/>
  <c r="AN395" i="35" s="1"/>
  <c r="AO395" i="35" s="1"/>
  <c r="AP395" i="35" s="1"/>
  <c r="AQ395" i="35" s="1"/>
  <c r="AR395" i="35" s="1"/>
  <c r="AS395" i="35" s="1"/>
  <c r="AT395" i="35" s="1"/>
  <c r="AU395" i="35" s="1"/>
  <c r="AV395" i="35" s="1"/>
  <c r="AW395" i="35" s="1"/>
  <c r="AX395" i="35" s="1"/>
  <c r="AY395" i="35" s="1"/>
  <c r="AZ395" i="35" s="1"/>
  <c r="BA395" i="35" s="1"/>
  <c r="BB395" i="35" s="1"/>
  <c r="BC395" i="35" s="1"/>
  <c r="BD395" i="35" s="1"/>
  <c r="BE395" i="35" s="1"/>
  <c r="BF395" i="35" s="1"/>
  <c r="BG395" i="35" s="1"/>
  <c r="BH395" i="35" s="1"/>
  <c r="BI395" i="35" s="1"/>
  <c r="BJ395" i="35" s="1"/>
  <c r="BK395" i="35" s="1"/>
  <c r="BL395" i="35" s="1"/>
  <c r="BM395" i="35" s="1"/>
  <c r="BN395" i="35" s="1"/>
  <c r="BO395" i="35" s="1"/>
  <c r="BP395" i="35" s="1"/>
  <c r="H397" i="35"/>
  <c r="I397" i="35" s="1"/>
  <c r="J397" i="35" s="1"/>
  <c r="K397" i="35" s="1"/>
  <c r="L397" i="35" s="1"/>
  <c r="M397" i="35" s="1"/>
  <c r="N397" i="35" s="1"/>
  <c r="O397" i="35" s="1"/>
  <c r="P397" i="35" s="1"/>
  <c r="Q397" i="35" s="1"/>
  <c r="R397" i="35" s="1"/>
  <c r="S397" i="35" s="1"/>
  <c r="T397" i="35" s="1"/>
  <c r="U397" i="35" s="1"/>
  <c r="V397" i="35" s="1"/>
  <c r="W397" i="35" s="1"/>
  <c r="X397" i="35" s="1"/>
  <c r="Y397" i="35" s="1"/>
  <c r="Z397" i="35" s="1"/>
  <c r="AA397" i="35" s="1"/>
  <c r="AB397" i="35" s="1"/>
  <c r="AC397" i="35" s="1"/>
  <c r="AD397" i="35" s="1"/>
  <c r="AE397" i="35" s="1"/>
  <c r="AF397" i="35" s="1"/>
  <c r="AG397" i="35" s="1"/>
  <c r="AH397" i="35" s="1"/>
  <c r="AI397" i="35" s="1"/>
  <c r="AJ397" i="35" s="1"/>
  <c r="AK397" i="35" s="1"/>
  <c r="AL397" i="35" s="1"/>
  <c r="AM397" i="35" s="1"/>
  <c r="AN397" i="35" s="1"/>
  <c r="AO397" i="35" s="1"/>
  <c r="AP397" i="35" s="1"/>
  <c r="AQ397" i="35" s="1"/>
  <c r="AR397" i="35" s="1"/>
  <c r="AS397" i="35" s="1"/>
  <c r="AT397" i="35" s="1"/>
  <c r="AU397" i="35" s="1"/>
  <c r="AV397" i="35" s="1"/>
  <c r="AW397" i="35" s="1"/>
  <c r="AX397" i="35" s="1"/>
  <c r="AY397" i="35" s="1"/>
  <c r="AZ397" i="35" s="1"/>
  <c r="BA397" i="35" s="1"/>
  <c r="BB397" i="35" s="1"/>
  <c r="BC397" i="35" s="1"/>
  <c r="BD397" i="35" s="1"/>
  <c r="BE397" i="35" s="1"/>
  <c r="BF397" i="35" s="1"/>
  <c r="BG397" i="35" s="1"/>
  <c r="BH397" i="35" s="1"/>
  <c r="BI397" i="35" s="1"/>
  <c r="BJ397" i="35" s="1"/>
  <c r="BK397" i="35" s="1"/>
  <c r="BL397" i="35" s="1"/>
  <c r="BM397" i="35" s="1"/>
  <c r="BN397" i="35" s="1"/>
  <c r="BO397" i="35" s="1"/>
  <c r="BP397" i="35" s="1"/>
  <c r="AZ89" i="3"/>
  <c r="BB89" i="3" s="1"/>
  <c r="AZ123" i="3"/>
  <c r="BB123" i="3" s="1"/>
  <c r="AZ157" i="3"/>
  <c r="BB157" i="3" s="1"/>
  <c r="AZ85" i="37"/>
  <c r="BB85" i="37" s="1"/>
  <c r="AZ119" i="37"/>
  <c r="BB119" i="37" s="1"/>
  <c r="AZ153" i="37"/>
  <c r="BB153" i="37" s="1"/>
  <c r="G393" i="35"/>
  <c r="H393" i="35" s="1"/>
  <c r="I393" i="35" s="1"/>
  <c r="J393" i="35" s="1"/>
  <c r="K393" i="35" s="1"/>
  <c r="L393" i="35" s="1"/>
  <c r="M393" i="35" s="1"/>
  <c r="N393" i="35" s="1"/>
  <c r="O393" i="35" s="1"/>
  <c r="P393" i="35" s="1"/>
  <c r="Q393" i="35" s="1"/>
  <c r="R393" i="35" s="1"/>
  <c r="S393" i="35" s="1"/>
  <c r="T393" i="35" s="1"/>
  <c r="U393" i="35" s="1"/>
  <c r="V393" i="35" s="1"/>
  <c r="W393" i="35" s="1"/>
  <c r="X393" i="35" s="1"/>
  <c r="Y393" i="35" s="1"/>
  <c r="Z393" i="35" s="1"/>
  <c r="AA393" i="35" s="1"/>
  <c r="AB393" i="35" s="1"/>
  <c r="AC393" i="35" s="1"/>
  <c r="AD393" i="35" s="1"/>
  <c r="AE393" i="35" s="1"/>
  <c r="AF393" i="35" s="1"/>
  <c r="AG393" i="35" s="1"/>
  <c r="AH393" i="35" s="1"/>
  <c r="AI393" i="35" s="1"/>
  <c r="AJ393" i="35" s="1"/>
  <c r="AK393" i="35" s="1"/>
  <c r="AL393" i="35" s="1"/>
  <c r="AM393" i="35" s="1"/>
  <c r="AN393" i="35" s="1"/>
  <c r="AO393" i="35" s="1"/>
  <c r="AP393" i="35" s="1"/>
  <c r="AQ393" i="35" s="1"/>
  <c r="AR393" i="35" s="1"/>
  <c r="AS393" i="35" s="1"/>
  <c r="AT393" i="35" s="1"/>
  <c r="AU393" i="35" s="1"/>
  <c r="AV393" i="35" s="1"/>
  <c r="AW393" i="35" s="1"/>
  <c r="AX393" i="35" s="1"/>
  <c r="AY393" i="35" s="1"/>
  <c r="AZ393" i="35" s="1"/>
  <c r="BA393" i="35" s="1"/>
  <c r="BB393" i="35" s="1"/>
  <c r="BC393" i="35" s="1"/>
  <c r="BD393" i="35" s="1"/>
  <c r="BE393" i="35" s="1"/>
  <c r="BF393" i="35" s="1"/>
  <c r="BG393" i="35" s="1"/>
  <c r="BH393" i="35" s="1"/>
  <c r="BI393" i="35" s="1"/>
  <c r="BJ393" i="35" s="1"/>
  <c r="BK393" i="35" s="1"/>
  <c r="BL393" i="35" s="1"/>
  <c r="BM393" i="35" s="1"/>
  <c r="BN393" i="35" s="1"/>
  <c r="BO393" i="35" s="1"/>
  <c r="BP393" i="35" s="1"/>
  <c r="G400" i="35"/>
  <c r="H400" i="35" s="1"/>
  <c r="I400" i="35" s="1"/>
  <c r="J400" i="35" s="1"/>
  <c r="K400" i="35" s="1"/>
  <c r="L400" i="35" s="1"/>
  <c r="M400" i="35" s="1"/>
  <c r="N400" i="35" s="1"/>
  <c r="O400" i="35" s="1"/>
  <c r="P400" i="35" s="1"/>
  <c r="Q400" i="35" s="1"/>
  <c r="R400" i="35" s="1"/>
  <c r="S400" i="35" s="1"/>
  <c r="T400" i="35" s="1"/>
  <c r="U400" i="35" s="1"/>
  <c r="V400" i="35" s="1"/>
  <c r="W400" i="35" s="1"/>
  <c r="X400" i="35" s="1"/>
  <c r="Y400" i="35" s="1"/>
  <c r="Z400" i="35" s="1"/>
  <c r="AA400" i="35" s="1"/>
  <c r="AB400" i="35" s="1"/>
  <c r="AC400" i="35" s="1"/>
  <c r="AD400" i="35" s="1"/>
  <c r="AE400" i="35" s="1"/>
  <c r="AF400" i="35" s="1"/>
  <c r="AG400" i="35" s="1"/>
  <c r="AH400" i="35" s="1"/>
  <c r="AI400" i="35" s="1"/>
  <c r="AJ400" i="35" s="1"/>
  <c r="AK400" i="35" s="1"/>
  <c r="AL400" i="35" s="1"/>
  <c r="AM400" i="35" s="1"/>
  <c r="AN400" i="35" s="1"/>
  <c r="AO400" i="35" s="1"/>
  <c r="AP400" i="35" s="1"/>
  <c r="AQ400" i="35" s="1"/>
  <c r="AR400" i="35" s="1"/>
  <c r="AS400" i="35" s="1"/>
  <c r="AT400" i="35" s="1"/>
  <c r="AU400" i="35" s="1"/>
  <c r="AV400" i="35" s="1"/>
  <c r="AW400" i="35" s="1"/>
  <c r="AX400" i="35" s="1"/>
  <c r="AY400" i="35" s="1"/>
  <c r="AZ400" i="35" s="1"/>
  <c r="BA400" i="35" s="1"/>
  <c r="BB400" i="35" s="1"/>
  <c r="BC400" i="35" s="1"/>
  <c r="BD400" i="35" s="1"/>
  <c r="BE400" i="35" s="1"/>
  <c r="BF400" i="35" s="1"/>
  <c r="BG400" i="35" s="1"/>
  <c r="BH400" i="35" s="1"/>
  <c r="BI400" i="35" s="1"/>
  <c r="BJ400" i="35" s="1"/>
  <c r="BK400" i="35" s="1"/>
  <c r="BL400" i="35" s="1"/>
  <c r="BM400" i="35" s="1"/>
  <c r="BN400" i="35" s="1"/>
  <c r="BO400" i="35" s="1"/>
  <c r="BP400" i="35" s="1"/>
  <c r="AZ85" i="41"/>
  <c r="BB85" i="41" s="1"/>
  <c r="AZ151" i="41"/>
  <c r="BB151" i="41" s="1"/>
  <c r="AZ118" i="41"/>
  <c r="BB118" i="41" s="1"/>
  <c r="G396" i="35"/>
  <c r="H396" i="35" s="1"/>
  <c r="I396" i="35" s="1"/>
  <c r="J396" i="35" s="1"/>
  <c r="K396" i="35" s="1"/>
  <c r="L396" i="35" s="1"/>
  <c r="M396" i="35" s="1"/>
  <c r="N396" i="35" s="1"/>
  <c r="O396" i="35" s="1"/>
  <c r="P396" i="35" s="1"/>
  <c r="Q396" i="35" s="1"/>
  <c r="R396" i="35" s="1"/>
  <c r="S396" i="35" s="1"/>
  <c r="T396" i="35" s="1"/>
  <c r="U396" i="35" s="1"/>
  <c r="V396" i="35" s="1"/>
  <c r="W396" i="35" s="1"/>
  <c r="X396" i="35" s="1"/>
  <c r="Y396" i="35" s="1"/>
  <c r="Z396" i="35" s="1"/>
  <c r="AA396" i="35" s="1"/>
  <c r="AB396" i="35" s="1"/>
  <c r="AC396" i="35" s="1"/>
  <c r="AD396" i="35" s="1"/>
  <c r="AE396" i="35" s="1"/>
  <c r="AF396" i="35" s="1"/>
  <c r="AG396" i="35" s="1"/>
  <c r="AH396" i="35" s="1"/>
  <c r="AI396" i="35" s="1"/>
  <c r="AJ396" i="35" s="1"/>
  <c r="AK396" i="35" s="1"/>
  <c r="AL396" i="35" s="1"/>
  <c r="AM396" i="35" s="1"/>
  <c r="AN396" i="35" s="1"/>
  <c r="AO396" i="35" s="1"/>
  <c r="AP396" i="35" s="1"/>
  <c r="AQ396" i="35" s="1"/>
  <c r="AR396" i="35" s="1"/>
  <c r="AS396" i="35" s="1"/>
  <c r="AT396" i="35" s="1"/>
  <c r="AU396" i="35" s="1"/>
  <c r="AV396" i="35" s="1"/>
  <c r="AW396" i="35" s="1"/>
  <c r="AX396" i="35" s="1"/>
  <c r="AY396" i="35" s="1"/>
  <c r="AZ396" i="35" s="1"/>
  <c r="BA396" i="35" s="1"/>
  <c r="BB396" i="35" s="1"/>
  <c r="BC396" i="35" s="1"/>
  <c r="BD396" i="35" s="1"/>
  <c r="BE396" i="35" s="1"/>
  <c r="BF396" i="35" s="1"/>
  <c r="BG396" i="35" s="1"/>
  <c r="BH396" i="35" s="1"/>
  <c r="BI396" i="35" s="1"/>
  <c r="BJ396" i="35" s="1"/>
  <c r="BK396" i="35" s="1"/>
  <c r="BL396" i="35" s="1"/>
  <c r="BM396" i="35" s="1"/>
  <c r="BN396" i="35" s="1"/>
  <c r="BO396" i="35" s="1"/>
  <c r="BP396" i="35" s="1"/>
  <c r="G398" i="35"/>
  <c r="H398" i="35" s="1"/>
  <c r="I398" i="35" s="1"/>
  <c r="J398" i="35" s="1"/>
  <c r="K398" i="35" s="1"/>
  <c r="L398" i="35" s="1"/>
  <c r="M398" i="35" s="1"/>
  <c r="N398" i="35" s="1"/>
  <c r="O398" i="35" s="1"/>
  <c r="P398" i="35" s="1"/>
  <c r="Q398" i="35" s="1"/>
  <c r="R398" i="35" s="1"/>
  <c r="S398" i="35" s="1"/>
  <c r="T398" i="35" s="1"/>
  <c r="U398" i="35" s="1"/>
  <c r="V398" i="35" s="1"/>
  <c r="W398" i="35" s="1"/>
  <c r="X398" i="35" s="1"/>
  <c r="Y398" i="35" s="1"/>
  <c r="Z398" i="35" s="1"/>
  <c r="AA398" i="35" s="1"/>
  <c r="AB398" i="35" s="1"/>
  <c r="AC398" i="35" s="1"/>
  <c r="AD398" i="35" s="1"/>
  <c r="AE398" i="35" s="1"/>
  <c r="AF398" i="35" s="1"/>
  <c r="AG398" i="35" s="1"/>
  <c r="AH398" i="35" s="1"/>
  <c r="AI398" i="35" s="1"/>
  <c r="AJ398" i="35" s="1"/>
  <c r="AK398" i="35" s="1"/>
  <c r="AL398" i="35" s="1"/>
  <c r="AM398" i="35" s="1"/>
  <c r="AN398" i="35" s="1"/>
  <c r="AO398" i="35" s="1"/>
  <c r="AP398" i="35" s="1"/>
  <c r="AQ398" i="35" s="1"/>
  <c r="AR398" i="35" s="1"/>
  <c r="AS398" i="35" s="1"/>
  <c r="AT398" i="35" s="1"/>
  <c r="AU398" i="35" s="1"/>
  <c r="AV398" i="35" s="1"/>
  <c r="AW398" i="35" s="1"/>
  <c r="AX398" i="35" s="1"/>
  <c r="AY398" i="35" s="1"/>
  <c r="AZ398" i="35" s="1"/>
  <c r="BA398" i="35" s="1"/>
  <c r="BB398" i="35" s="1"/>
  <c r="BC398" i="35" s="1"/>
  <c r="BD398" i="35" s="1"/>
  <c r="BE398" i="35" s="1"/>
  <c r="BF398" i="35" s="1"/>
  <c r="BG398" i="35" s="1"/>
  <c r="BH398" i="35" s="1"/>
  <c r="BI398" i="35" s="1"/>
  <c r="BJ398" i="35" s="1"/>
  <c r="BK398" i="35" s="1"/>
  <c r="BL398" i="35" s="1"/>
  <c r="BM398" i="35" s="1"/>
  <c r="BN398" i="35" s="1"/>
  <c r="BO398" i="35" s="1"/>
  <c r="BP398" i="35" s="1"/>
  <c r="F67" i="44"/>
  <c r="F66" i="44"/>
  <c r="F68" i="44"/>
  <c r="F69" i="44"/>
  <c r="F71" i="44"/>
  <c r="F65" i="44"/>
  <c r="F65" i="43"/>
  <c r="BL47" i="43"/>
  <c r="F68" i="43"/>
  <c r="F71" i="43"/>
  <c r="F67" i="43"/>
  <c r="F66" i="43"/>
  <c r="F69" i="43"/>
  <c r="BQ474" i="10"/>
  <c r="AF92" i="41"/>
  <c r="AF158" i="41"/>
  <c r="AF125" i="41"/>
  <c r="AF160" i="37"/>
  <c r="AF126" i="37"/>
  <c r="AF92" i="37"/>
  <c r="AM92" i="41"/>
  <c r="AM125" i="41"/>
  <c r="AM158" i="41"/>
  <c r="AM160" i="37"/>
  <c r="AM92" i="37"/>
  <c r="AM126" i="37"/>
  <c r="AQ45" i="42"/>
  <c r="AQ45" i="38"/>
  <c r="AP45" i="38"/>
  <c r="AP45" i="42"/>
  <c r="BQ468" i="10"/>
  <c r="AI32" i="38"/>
  <c r="AK279" i="35" s="1"/>
  <c r="AF31" i="42"/>
  <c r="K32" i="38"/>
  <c r="M279" i="35" s="1"/>
  <c r="BI50" i="9"/>
  <c r="Z32" i="38"/>
  <c r="AB279" i="39" s="1"/>
  <c r="AT32" i="38"/>
  <c r="AV279" i="35" s="1"/>
  <c r="N31" i="38"/>
  <c r="P278" i="39" s="1"/>
  <c r="AT31" i="38"/>
  <c r="AV278" i="39" s="1"/>
  <c r="N32" i="38"/>
  <c r="BD45" i="42"/>
  <c r="L32" i="38"/>
  <c r="N279" i="39" s="1"/>
  <c r="BF45" i="38"/>
  <c r="AW126" i="37" s="1"/>
  <c r="AG32" i="38"/>
  <c r="AI279" i="35" s="1"/>
  <c r="K31" i="42"/>
  <c r="Y32" i="38"/>
  <c r="AA279" i="35" s="1"/>
  <c r="Y31" i="38"/>
  <c r="BD45" i="38"/>
  <c r="V32" i="42"/>
  <c r="AZ31" i="38"/>
  <c r="BB278" i="35" s="1"/>
  <c r="AA31" i="38"/>
  <c r="AC278" i="39" s="1"/>
  <c r="AD31" i="42"/>
  <c r="U32" i="42"/>
  <c r="AJ32" i="42"/>
  <c r="G31" i="42"/>
  <c r="AM32" i="42"/>
  <c r="AB31" i="42"/>
  <c r="I32" i="42"/>
  <c r="K32" i="42"/>
  <c r="H31" i="42"/>
  <c r="AX31" i="42"/>
  <c r="AI31" i="42"/>
  <c r="Q31" i="42"/>
  <c r="W32" i="42"/>
  <c r="AX32" i="42"/>
  <c r="T31" i="42"/>
  <c r="AU32" i="42"/>
  <c r="AS31" i="42"/>
  <c r="AE31" i="42"/>
  <c r="Q32" i="42"/>
  <c r="H31" i="38"/>
  <c r="AH31" i="42"/>
  <c r="AV32" i="42"/>
  <c r="AR31" i="42"/>
  <c r="U31" i="42"/>
  <c r="O31" i="42"/>
  <c r="H62" i="43"/>
  <c r="H62" i="44"/>
  <c r="I47" i="43"/>
  <c r="BD32" i="42"/>
  <c r="AM31" i="42"/>
  <c r="Y31" i="42"/>
  <c r="I31" i="42"/>
  <c r="BK31" i="42"/>
  <c r="AQ32" i="42"/>
  <c r="AG31" i="42"/>
  <c r="AL32" i="42"/>
  <c r="AB32" i="42"/>
  <c r="M31" i="42"/>
  <c r="I31" i="38"/>
  <c r="K278" i="39" s="1"/>
  <c r="AQ31" i="42"/>
  <c r="X32" i="42"/>
  <c r="M32" i="42"/>
  <c r="Z31" i="42"/>
  <c r="AN31" i="42"/>
  <c r="W31" i="42"/>
  <c r="R31" i="42"/>
  <c r="L31" i="42"/>
  <c r="E31" i="42"/>
  <c r="K62" i="44"/>
  <c r="AW32" i="42"/>
  <c r="AS32" i="42"/>
  <c r="V31" i="42"/>
  <c r="X31" i="42"/>
  <c r="AN32" i="42"/>
  <c r="P31" i="42"/>
  <c r="G32" i="42"/>
  <c r="E32" i="38"/>
  <c r="G279" i="35" s="1"/>
  <c r="BQ230" i="10"/>
  <c r="BQ233" i="10" s="1"/>
  <c r="BP230" i="10"/>
  <c r="BP233" i="10" s="1"/>
  <c r="BO230" i="10"/>
  <c r="BO233" i="10" s="1"/>
  <c r="G62" i="44"/>
  <c r="AS31" i="38"/>
  <c r="AU278" i="39" s="1"/>
  <c r="X31" i="38"/>
  <c r="AB32" i="38"/>
  <c r="AD279" i="39" s="1"/>
  <c r="AF32" i="38"/>
  <c r="AH279" i="35" s="1"/>
  <c r="M31" i="38"/>
  <c r="I62" i="43"/>
  <c r="AV31" i="42"/>
  <c r="AR32" i="42"/>
  <c r="AP32" i="42"/>
  <c r="AP31" i="42"/>
  <c r="AA31" i="42"/>
  <c r="Z32" i="42"/>
  <c r="AH32" i="42"/>
  <c r="T32" i="42"/>
  <c r="P32" i="42"/>
  <c r="F31" i="42"/>
  <c r="AR32" i="38"/>
  <c r="AT279" i="35" s="1"/>
  <c r="AE31" i="38"/>
  <c r="AG278" i="39" s="1"/>
  <c r="AJ31" i="38"/>
  <c r="AL278" i="39" s="1"/>
  <c r="S32" i="38"/>
  <c r="U279" i="35" s="1"/>
  <c r="J47" i="44"/>
  <c r="K47" i="43"/>
  <c r="J62" i="43"/>
  <c r="G47" i="43"/>
  <c r="AN31" i="38"/>
  <c r="AJ32" i="38"/>
  <c r="AL279" i="39" s="1"/>
  <c r="J62" i="44"/>
  <c r="J47" i="43"/>
  <c r="BI32" i="38"/>
  <c r="BK279" i="35" s="1"/>
  <c r="AO32" i="42"/>
  <c r="AF32" i="42"/>
  <c r="O32" i="42"/>
  <c r="E32" i="42"/>
  <c r="AX31" i="38"/>
  <c r="AZ278" i="39" s="1"/>
  <c r="AG31" i="38"/>
  <c r="AO31" i="38"/>
  <c r="AQ278" i="35" s="1"/>
  <c r="R31" i="38"/>
  <c r="T278" i="39" s="1"/>
  <c r="K31" i="38"/>
  <c r="I62" i="44"/>
  <c r="AW31" i="42"/>
  <c r="AU31" i="42"/>
  <c r="BA31" i="42"/>
  <c r="BD31" i="38"/>
  <c r="BF278" i="35" s="1"/>
  <c r="AT31" i="42"/>
  <c r="AL31" i="42"/>
  <c r="AE32" i="42"/>
  <c r="AG32" i="42"/>
  <c r="AO31" i="42"/>
  <c r="AD32" i="42"/>
  <c r="AI32" i="42"/>
  <c r="S31" i="42"/>
  <c r="N31" i="42"/>
  <c r="H32" i="42"/>
  <c r="F32" i="42"/>
  <c r="AW31" i="38"/>
  <c r="AY278" i="35" s="1"/>
  <c r="AC31" i="38"/>
  <c r="AE278" i="35" s="1"/>
  <c r="AE32" i="38"/>
  <c r="AG279" i="39" s="1"/>
  <c r="U32" i="38"/>
  <c r="W279" i="35" s="1"/>
  <c r="Q31" i="38"/>
  <c r="S278" i="39" s="1"/>
  <c r="I47" i="44"/>
  <c r="BK31" i="38"/>
  <c r="BM278" i="39" s="1"/>
  <c r="AX32" i="38"/>
  <c r="AZ279" i="39" s="1"/>
  <c r="AC32" i="38"/>
  <c r="AE279" i="39" s="1"/>
  <c r="R32" i="38"/>
  <c r="T279" i="39" s="1"/>
  <c r="G32" i="38"/>
  <c r="I279" i="35" s="1"/>
  <c r="K62" i="43"/>
  <c r="G62" i="43"/>
  <c r="AA32" i="42"/>
  <c r="R32" i="42"/>
  <c r="L32" i="42"/>
  <c r="AF31" i="38"/>
  <c r="AH278" i="39" s="1"/>
  <c r="AT32" i="42"/>
  <c r="Y32" i="42"/>
  <c r="AK32" i="42"/>
  <c r="AC32" i="42"/>
  <c r="AC31" i="42"/>
  <c r="AJ31" i="42"/>
  <c r="AK31" i="42"/>
  <c r="S32" i="42"/>
  <c r="N32" i="42"/>
  <c r="J32" i="42"/>
  <c r="AV32" i="38"/>
  <c r="AX279" i="35" s="1"/>
  <c r="AI31" i="38"/>
  <c r="AK278" i="39" s="1"/>
  <c r="AM32" i="38"/>
  <c r="AO279" i="35" s="1"/>
  <c r="V31" i="38"/>
  <c r="X278" i="39" s="1"/>
  <c r="P31" i="38"/>
  <c r="R278" i="35" s="1"/>
  <c r="F32" i="38"/>
  <c r="H279" i="35" s="1"/>
  <c r="H47" i="43"/>
  <c r="G47" i="44"/>
  <c r="K47" i="44"/>
  <c r="H47" i="44"/>
  <c r="AW32" i="38"/>
  <c r="AY279" i="35" s="1"/>
  <c r="AS32" i="38"/>
  <c r="AU279" i="39" s="1"/>
  <c r="AD32" i="38"/>
  <c r="AF279" i="35" s="1"/>
  <c r="AP31" i="38"/>
  <c r="X32" i="38"/>
  <c r="Z279" i="39" s="1"/>
  <c r="AB31" i="38"/>
  <c r="AD278" i="35" s="1"/>
  <c r="AK32" i="38"/>
  <c r="AM279" i="35" s="1"/>
  <c r="U31" i="38"/>
  <c r="W278" i="35" s="1"/>
  <c r="Q32" i="38"/>
  <c r="S279" i="35" s="1"/>
  <c r="M32" i="38"/>
  <c r="O279" i="35" s="1"/>
  <c r="H32" i="38"/>
  <c r="J279" i="39" s="1"/>
  <c r="J31" i="38"/>
  <c r="AR31" i="38"/>
  <c r="AN32" i="38"/>
  <c r="AP279" i="39" s="1"/>
  <c r="AM31" i="38"/>
  <c r="AO278" i="35" s="1"/>
  <c r="Z31" i="38"/>
  <c r="S31" i="38"/>
  <c r="U278" i="39" s="1"/>
  <c r="P32" i="38"/>
  <c r="R279" i="35" s="1"/>
  <c r="G31" i="38"/>
  <c r="I278" i="39" s="1"/>
  <c r="E31" i="38"/>
  <c r="AU31" i="38"/>
  <c r="AQ32" i="38"/>
  <c r="AS279" i="35" s="1"/>
  <c r="AL32" i="38"/>
  <c r="AN279" i="39" s="1"/>
  <c r="AP32" i="38"/>
  <c r="AR279" i="35" s="1"/>
  <c r="AD31" i="38"/>
  <c r="AO32" i="38"/>
  <c r="AQ279" i="35" s="1"/>
  <c r="AK31" i="38"/>
  <c r="AM278" i="39" s="1"/>
  <c r="T32" i="38"/>
  <c r="V279" i="35" s="1"/>
  <c r="O31" i="38"/>
  <c r="Q278" i="39" s="1"/>
  <c r="F31" i="38"/>
  <c r="H278" i="35" s="1"/>
  <c r="J32" i="38"/>
  <c r="L279" i="35" s="1"/>
  <c r="AV31" i="38"/>
  <c r="AX278" i="39" s="1"/>
  <c r="AH32" i="38"/>
  <c r="AJ279" i="39" s="1"/>
  <c r="V32" i="38"/>
  <c r="X279" i="35" s="1"/>
  <c r="AU32" i="38"/>
  <c r="AW279" i="39" s="1"/>
  <c r="AA32" i="38"/>
  <c r="AC279" i="39" s="1"/>
  <c r="W31" i="38"/>
  <c r="Y278" i="39" s="1"/>
  <c r="AQ31" i="38"/>
  <c r="AS278" i="39" s="1"/>
  <c r="W32" i="38"/>
  <c r="Y279" i="39" s="1"/>
  <c r="AH31" i="38"/>
  <c r="AL31" i="38"/>
  <c r="AN278" i="35" s="1"/>
  <c r="T31" i="38"/>
  <c r="V278" i="39" s="1"/>
  <c r="O32" i="38"/>
  <c r="Q279" i="35" s="1"/>
  <c r="I32" i="38"/>
  <c r="K279" i="39" s="1"/>
  <c r="F62" i="44"/>
  <c r="F62" i="43"/>
  <c r="F64" i="43"/>
  <c r="F47" i="43"/>
  <c r="F64" i="44"/>
  <c r="F47" i="44"/>
  <c r="BE45" i="38"/>
  <c r="BE45" i="42"/>
  <c r="BF45" i="42"/>
  <c r="BN476" i="10"/>
  <c r="BP191" i="39"/>
  <c r="BI31" i="38"/>
  <c r="BP196" i="39"/>
  <c r="BA32" i="42"/>
  <c r="BP175" i="39"/>
  <c r="BP183" i="39"/>
  <c r="BP197" i="39"/>
  <c r="AZ32" i="38"/>
  <c r="BP193" i="39"/>
  <c r="BP192" i="39"/>
  <c r="BP181" i="39"/>
  <c r="BP196" i="35"/>
  <c r="BP195" i="39"/>
  <c r="BP170" i="39"/>
  <c r="BP200" i="39" s="1"/>
  <c r="BP172" i="39"/>
  <c r="BP186" i="39"/>
  <c r="BP176" i="39"/>
  <c r="BP184" i="39"/>
  <c r="BP178" i="39"/>
  <c r="BD32" i="38"/>
  <c r="BD31" i="42"/>
  <c r="BK32" i="42"/>
  <c r="BP179" i="39"/>
  <c r="BL203" i="39"/>
  <c r="BJ30" i="42" s="1"/>
  <c r="BP185" i="39"/>
  <c r="BP188" i="39"/>
  <c r="AY32" i="42"/>
  <c r="AY31" i="42"/>
  <c r="BC31" i="42"/>
  <c r="BC32" i="42"/>
  <c r="BE31" i="38"/>
  <c r="BE32" i="38"/>
  <c r="BJ31" i="42"/>
  <c r="BJ32" i="42"/>
  <c r="BB32" i="42"/>
  <c r="BB31" i="42"/>
  <c r="BF31" i="38"/>
  <c r="BF32" i="38"/>
  <c r="BB32" i="38"/>
  <c r="BB31" i="38"/>
  <c r="BC32" i="38"/>
  <c r="BC31" i="38"/>
  <c r="BJ32" i="38"/>
  <c r="BJ31" i="38"/>
  <c r="BG31" i="38"/>
  <c r="BG32" i="38"/>
  <c r="BK32" i="38"/>
  <c r="BE32" i="42"/>
  <c r="BE31" i="42"/>
  <c r="BI31" i="42"/>
  <c r="BI32" i="42"/>
  <c r="BH32" i="42"/>
  <c r="BH31" i="42"/>
  <c r="AY32" i="38"/>
  <c r="AY31" i="38"/>
  <c r="BG31" i="42"/>
  <c r="BG32" i="42"/>
  <c r="BH31" i="38"/>
  <c r="BH32" i="38"/>
  <c r="BA32" i="38"/>
  <c r="BA31" i="38"/>
  <c r="BF31" i="42"/>
  <c r="BF32" i="42"/>
  <c r="AZ32" i="42"/>
  <c r="AZ31" i="42"/>
  <c r="BP170" i="35"/>
  <c r="BP200" i="35" s="1"/>
  <c r="BP189" i="39"/>
  <c r="BP178" i="35"/>
  <c r="BP177" i="39"/>
  <c r="BP171" i="39"/>
  <c r="BP184" i="35"/>
  <c r="BP195" i="35"/>
  <c r="BP183" i="35"/>
  <c r="BP192" i="35"/>
  <c r="BM200" i="39"/>
  <c r="BP172" i="35"/>
  <c r="BP186" i="35"/>
  <c r="BP193" i="35"/>
  <c r="BP171" i="35"/>
  <c r="BP174" i="35"/>
  <c r="BP197" i="35"/>
  <c r="BP185" i="35"/>
  <c r="BP176" i="35"/>
  <c r="BP189" i="35"/>
  <c r="BP175" i="35"/>
  <c r="BK46" i="9"/>
  <c r="BK18" i="9" s="1"/>
  <c r="BP181" i="35"/>
  <c r="BL203" i="35"/>
  <c r="BJ30" i="38" s="1"/>
  <c r="BP179" i="35"/>
  <c r="BP250" i="39"/>
  <c r="BP252" i="35"/>
  <c r="BN429" i="39"/>
  <c r="BN427" i="39" s="1"/>
  <c r="BN431" i="39"/>
  <c r="BN341" i="39"/>
  <c r="BP201" i="35"/>
  <c r="BP232" i="35"/>
  <c r="BP239" i="35" s="1"/>
  <c r="BP242" i="35" s="1"/>
  <c r="BP249" i="35"/>
  <c r="BP428" i="35"/>
  <c r="BP433" i="35" s="1"/>
  <c r="BP251" i="35"/>
  <c r="BP250" i="35"/>
  <c r="BP177" i="35"/>
  <c r="BP252" i="39"/>
  <c r="BP201" i="39"/>
  <c r="BO340" i="39"/>
  <c r="BO319" i="39" s="1"/>
  <c r="BO339" i="39"/>
  <c r="BO318" i="39" s="1"/>
  <c r="BO336" i="39" s="1"/>
  <c r="BO254" i="39"/>
  <c r="BN341" i="35"/>
  <c r="BN429" i="35"/>
  <c r="BN427" i="35" s="1"/>
  <c r="BN431" i="35"/>
  <c r="BP249" i="39"/>
  <c r="BP232" i="39"/>
  <c r="BP239" i="39" s="1"/>
  <c r="BP242" i="39" s="1"/>
  <c r="BP428" i="39"/>
  <c r="BP433" i="39" s="1"/>
  <c r="BP251" i="39"/>
  <c r="BP188" i="35"/>
  <c r="BP191" i="35"/>
  <c r="BO254" i="35"/>
  <c r="BO340" i="35"/>
  <c r="BO319" i="35" s="1"/>
  <c r="BO339" i="35"/>
  <c r="BO318" i="35" s="1"/>
  <c r="BO336" i="35" s="1"/>
  <c r="BM47" i="43"/>
  <c r="BM47" i="44"/>
  <c r="AS372" i="35"/>
  <c r="AS95" i="38"/>
  <c r="AS97" i="38" s="1"/>
  <c r="AS62" i="37" s="1"/>
  <c r="BM246" i="35"/>
  <c r="BM435" i="35"/>
  <c r="BM436" i="35" s="1"/>
  <c r="BM437" i="35"/>
  <c r="BM438" i="35" s="1"/>
  <c r="BN244" i="39"/>
  <c r="BO240" i="39"/>
  <c r="BM200" i="35"/>
  <c r="BO240" i="35"/>
  <c r="BN244" i="35"/>
  <c r="BJ25" i="42"/>
  <c r="BJ19" i="42"/>
  <c r="BJ12" i="42" s="1"/>
  <c r="BL448" i="35"/>
  <c r="BL445" i="35"/>
  <c r="BL447" i="35"/>
  <c r="BL444" i="35"/>
  <c r="BJ19" i="38"/>
  <c r="BM435" i="39"/>
  <c r="BM436" i="39" s="1"/>
  <c r="BM437" i="39"/>
  <c r="BM438" i="39" s="1"/>
  <c r="BK25" i="42"/>
  <c r="BM246" i="39"/>
  <c r="BK354" i="39"/>
  <c r="BK333" i="39" s="1"/>
  <c r="BK354" i="35"/>
  <c r="BK333" i="35" s="1"/>
  <c r="BI12" i="38"/>
  <c r="BL445" i="39"/>
  <c r="BL444" i="39"/>
  <c r="BL447" i="39"/>
  <c r="BL448" i="39"/>
  <c r="BM137" i="39"/>
  <c r="BM137" i="35"/>
  <c r="BP137" i="39"/>
  <c r="BP137" i="35"/>
  <c r="BO136" i="39"/>
  <c r="BO136" i="35"/>
  <c r="BP136" i="35"/>
  <c r="BP136" i="39"/>
  <c r="BN136" i="39"/>
  <c r="BN136" i="35"/>
  <c r="BN137" i="39"/>
  <c r="BN137" i="35"/>
  <c r="BO137" i="39"/>
  <c r="BO137" i="35"/>
  <c r="BO393" i="10"/>
  <c r="BO372" i="10" s="1"/>
  <c r="BN230" i="10"/>
  <c r="BN233" i="10" s="1"/>
  <c r="BK23" i="9" s="1"/>
  <c r="AH414" i="10"/>
  <c r="BM487" i="10"/>
  <c r="BM484" i="10"/>
  <c r="BM486" i="10"/>
  <c r="BM483" i="10"/>
  <c r="BP383" i="10"/>
  <c r="BQ381" i="10"/>
  <c r="BQ382" i="10"/>
  <c r="BQ296" i="10"/>
  <c r="BQ472" i="10" s="1"/>
  <c r="BO362" i="10"/>
  <c r="BO378" i="10" s="1"/>
  <c r="BP373" i="10"/>
  <c r="BO45" i="10"/>
  <c r="BN96" i="10"/>
  <c r="BQ279" i="10"/>
  <c r="BQ284" i="10" s="1"/>
  <c r="BP280" i="10"/>
  <c r="BP286" i="10" s="1"/>
  <c r="BP477" i="10" s="1"/>
  <c r="BQ356" i="10"/>
  <c r="BO286" i="10"/>
  <c r="BO477" i="10" s="1"/>
  <c r="BP374" i="10"/>
  <c r="BP367" i="10"/>
  <c r="BP365" i="10"/>
  <c r="BP364" i="10"/>
  <c r="BP361" i="10"/>
  <c r="BP360" i="10"/>
  <c r="BP369" i="10"/>
  <c r="BP370" i="10"/>
  <c r="BP375" i="10"/>
  <c r="BP368" i="10"/>
  <c r="BP366" i="10"/>
  <c r="BK16" i="2" l="1"/>
  <c r="BK77" i="9" s="1"/>
  <c r="G36" i="3"/>
  <c r="G38" i="3" s="1"/>
  <c r="H36" i="3"/>
  <c r="H38" i="3" s="1"/>
  <c r="J36" i="3"/>
  <c r="J38" i="3" s="1"/>
  <c r="I36" i="3"/>
  <c r="I38" i="3" s="1"/>
  <c r="N36" i="3"/>
  <c r="N38" i="3" s="1"/>
  <c r="M36" i="3"/>
  <c r="M38" i="3" s="1"/>
  <c r="Q36" i="3"/>
  <c r="Q38" i="3" s="1"/>
  <c r="W36" i="3"/>
  <c r="W38" i="3" s="1"/>
  <c r="AA36" i="3"/>
  <c r="AA38" i="3" s="1"/>
  <c r="AF36" i="3"/>
  <c r="AF38" i="3" s="1"/>
  <c r="AH36" i="3"/>
  <c r="AH38" i="3" s="1"/>
  <c r="AL36" i="3"/>
  <c r="AL38" i="3" s="1"/>
  <c r="AM36" i="3"/>
  <c r="AM38" i="3" s="1"/>
  <c r="AO36" i="3"/>
  <c r="AO38" i="3" s="1"/>
  <c r="AQ36" i="3"/>
  <c r="AV36" i="3"/>
  <c r="AV38" i="3" s="1"/>
  <c r="AX36" i="3"/>
  <c r="AX38" i="3" s="1"/>
  <c r="AY36" i="3"/>
  <c r="AY38" i="3" s="1"/>
  <c r="BJ16" i="2"/>
  <c r="BJ77" i="9" s="1"/>
  <c r="BJ66" i="9"/>
  <c r="BJ68" i="9" s="1"/>
  <c r="BN457" i="10"/>
  <c r="BK65" i="9" s="1"/>
  <c r="BK60" i="9"/>
  <c r="BK61" i="9"/>
  <c r="BN452" i="10"/>
  <c r="BO452" i="10"/>
  <c r="AC38" i="3"/>
  <c r="AD38" i="3"/>
  <c r="AI38" i="3"/>
  <c r="AJ38" i="3"/>
  <c r="AQ38" i="3"/>
  <c r="AS38" i="3"/>
  <c r="AT38" i="3"/>
  <c r="BK44" i="9"/>
  <c r="BK48" i="9" s="1"/>
  <c r="BP281" i="10"/>
  <c r="BM396" i="10"/>
  <c r="BM375" i="10" s="1"/>
  <c r="W38" i="42"/>
  <c r="AL373" i="39"/>
  <c r="AM372" i="39" s="1"/>
  <c r="N278" i="39"/>
  <c r="J38" i="42"/>
  <c r="M45" i="42"/>
  <c r="AC45" i="38"/>
  <c r="Q45" i="38"/>
  <c r="AE45" i="42"/>
  <c r="J45" i="38"/>
  <c r="AI45" i="38"/>
  <c r="AH160" i="37" s="1"/>
  <c r="V45" i="42"/>
  <c r="BA45" i="42"/>
  <c r="BA45" i="38"/>
  <c r="BB45" i="38"/>
  <c r="BB45" i="42"/>
  <c r="AW160" i="37"/>
  <c r="AW92" i="37"/>
  <c r="F73" i="44"/>
  <c r="D23" i="42" s="1"/>
  <c r="D27" i="42" s="1"/>
  <c r="M279" i="39"/>
  <c r="F73" i="43"/>
  <c r="D23" i="38" s="1"/>
  <c r="D89" i="38" s="1"/>
  <c r="AH125" i="41"/>
  <c r="AH158" i="41"/>
  <c r="AH92" i="41"/>
  <c r="AU158" i="41"/>
  <c r="AG160" i="37"/>
  <c r="AG126" i="37"/>
  <c r="AG92" i="37"/>
  <c r="AO92" i="41"/>
  <c r="AO125" i="41"/>
  <c r="AO158" i="41"/>
  <c r="AN125" i="41"/>
  <c r="AN92" i="41"/>
  <c r="AN158" i="41"/>
  <c r="AN160" i="37"/>
  <c r="AN92" i="37"/>
  <c r="AN126" i="37"/>
  <c r="AO160" i="37"/>
  <c r="AO126" i="37"/>
  <c r="AO92" i="37"/>
  <c r="BG45" i="38"/>
  <c r="AX160" i="37" s="1"/>
  <c r="AR45" i="38"/>
  <c r="AR45" i="42"/>
  <c r="AS45" i="38"/>
  <c r="AU160" i="37" s="1"/>
  <c r="AS45" i="42"/>
  <c r="AU92" i="41" s="1"/>
  <c r="I38" i="42"/>
  <c r="AK279" i="39"/>
  <c r="BD38" i="42"/>
  <c r="AF38" i="42"/>
  <c r="BB278" i="39"/>
  <c r="N279" i="35"/>
  <c r="K278" i="35"/>
  <c r="L38" i="42"/>
  <c r="AE38" i="42"/>
  <c r="K38" i="38"/>
  <c r="M353" i="39" s="1"/>
  <c r="M332" i="39" s="1"/>
  <c r="AZ38" i="38"/>
  <c r="BB353" i="35" s="1"/>
  <c r="BB332" i="35" s="1"/>
  <c r="G279" i="39"/>
  <c r="AB279" i="35"/>
  <c r="AC278" i="35"/>
  <c r="AS38" i="42"/>
  <c r="J279" i="35"/>
  <c r="E38" i="38"/>
  <c r="H38" i="42"/>
  <c r="AG38" i="38"/>
  <c r="AI353" i="39" s="1"/>
  <c r="AI332" i="39" s="1"/>
  <c r="AI279" i="39"/>
  <c r="Z38" i="38"/>
  <c r="AB353" i="35" s="1"/>
  <c r="AB332" i="35" s="1"/>
  <c r="AD38" i="42"/>
  <c r="O38" i="42"/>
  <c r="X38" i="42"/>
  <c r="R279" i="39"/>
  <c r="AD279" i="35"/>
  <c r="AX38" i="42"/>
  <c r="P278" i="35"/>
  <c r="AH278" i="35"/>
  <c r="AI278" i="35"/>
  <c r="AW38" i="42"/>
  <c r="AO38" i="42"/>
  <c r="F38" i="42"/>
  <c r="AB38" i="42"/>
  <c r="N38" i="38"/>
  <c r="P353" i="39" s="1"/>
  <c r="P332" i="39" s="1"/>
  <c r="Y279" i="35"/>
  <c r="V38" i="42"/>
  <c r="H38" i="38"/>
  <c r="J353" i="39" s="1"/>
  <c r="J332" i="39" s="1"/>
  <c r="Q38" i="42"/>
  <c r="Y38" i="38"/>
  <c r="AA353" i="35" s="1"/>
  <c r="AA332" i="35" s="1"/>
  <c r="AV279" i="39"/>
  <c r="S38" i="42"/>
  <c r="AQ38" i="42"/>
  <c r="U38" i="42"/>
  <c r="K38" i="42"/>
  <c r="AI38" i="42"/>
  <c r="I38" i="38"/>
  <c r="BD38" i="38"/>
  <c r="BF353" i="35" s="1"/>
  <c r="BF332" i="35" s="1"/>
  <c r="P279" i="39"/>
  <c r="AT38" i="38"/>
  <c r="AV353" i="39" s="1"/>
  <c r="AV332" i="39" s="1"/>
  <c r="X38" i="38"/>
  <c r="Z353" i="39" s="1"/>
  <c r="Z332" i="39" s="1"/>
  <c r="P38" i="42"/>
  <c r="T38" i="42"/>
  <c r="P279" i="35"/>
  <c r="L38" i="38"/>
  <c r="N353" i="39" s="1"/>
  <c r="N332" i="39" s="1"/>
  <c r="J278" i="35"/>
  <c r="AN38" i="38"/>
  <c r="AM38" i="42"/>
  <c r="O279" i="39"/>
  <c r="G38" i="42"/>
  <c r="AA278" i="39"/>
  <c r="AA279" i="39"/>
  <c r="AV278" i="35"/>
  <c r="AA278" i="35"/>
  <c r="R278" i="39"/>
  <c r="AU279" i="35"/>
  <c r="AJ38" i="42"/>
  <c r="AI278" i="39"/>
  <c r="AL279" i="35"/>
  <c r="K279" i="35"/>
  <c r="G38" i="38"/>
  <c r="I353" i="39" s="1"/>
  <c r="I332" i="39" s="1"/>
  <c r="AR38" i="42"/>
  <c r="W279" i="39"/>
  <c r="AV38" i="42"/>
  <c r="AO278" i="39"/>
  <c r="AN38" i="42"/>
  <c r="AP278" i="39"/>
  <c r="L279" i="39"/>
  <c r="AG279" i="35"/>
  <c r="AH38" i="38"/>
  <c r="AJ353" i="35" s="1"/>
  <c r="AJ332" i="35" s="1"/>
  <c r="J38" i="38"/>
  <c r="L353" i="35" s="1"/>
  <c r="L332" i="35" s="1"/>
  <c r="AP38" i="38"/>
  <c r="AL38" i="42"/>
  <c r="M38" i="38"/>
  <c r="AG38" i="42"/>
  <c r="AU38" i="42"/>
  <c r="Y38" i="42"/>
  <c r="AM38" i="38"/>
  <c r="AO353" i="39" s="1"/>
  <c r="AO332" i="39" s="1"/>
  <c r="AN279" i="35"/>
  <c r="AX279" i="39"/>
  <c r="AC38" i="42"/>
  <c r="N38" i="42"/>
  <c r="AT38" i="42"/>
  <c r="AA38" i="38"/>
  <c r="AC353" i="39" s="1"/>
  <c r="AC332" i="39" s="1"/>
  <c r="AJ38" i="38"/>
  <c r="AL353" i="39" s="1"/>
  <c r="AL332" i="39" s="1"/>
  <c r="AA38" i="42"/>
  <c r="Q278" i="35"/>
  <c r="M278" i="35"/>
  <c r="T279" i="35"/>
  <c r="AB38" i="38"/>
  <c r="AD278" i="39"/>
  <c r="J278" i="39"/>
  <c r="AY278" i="39"/>
  <c r="AK38" i="42"/>
  <c r="M278" i="39"/>
  <c r="AC38" i="38"/>
  <c r="AE353" i="35" s="1"/>
  <c r="AE332" i="35" s="1"/>
  <c r="E38" i="42"/>
  <c r="AZ279" i="35"/>
  <c r="AE279" i="35"/>
  <c r="V278" i="35"/>
  <c r="V279" i="39"/>
  <c r="X279" i="39"/>
  <c r="H279" i="39"/>
  <c r="AM279" i="39"/>
  <c r="Z278" i="39"/>
  <c r="AE38" i="38"/>
  <c r="AG353" i="39" s="1"/>
  <c r="AG332" i="39" s="1"/>
  <c r="Z38" i="42"/>
  <c r="M38" i="42"/>
  <c r="Q279" i="39"/>
  <c r="R38" i="42"/>
  <c r="AH38" i="42"/>
  <c r="BA38" i="42"/>
  <c r="AJ278" i="35"/>
  <c r="AR279" i="39"/>
  <c r="AE278" i="39"/>
  <c r="X278" i="35"/>
  <c r="BF278" i="39"/>
  <c r="P38" i="38"/>
  <c r="R353" i="35" s="1"/>
  <c r="R332" i="35" s="1"/>
  <c r="AG278" i="35"/>
  <c r="Z278" i="35"/>
  <c r="AP38" i="42"/>
  <c r="AZ278" i="35"/>
  <c r="AW38" i="38"/>
  <c r="AY353" i="39" s="1"/>
  <c r="AY332" i="39" s="1"/>
  <c r="Q38" i="38"/>
  <c r="S353" i="35" s="1"/>
  <c r="S332" i="35" s="1"/>
  <c r="AW279" i="35"/>
  <c r="AM278" i="35"/>
  <c r="I278" i="35"/>
  <c r="AK278" i="35"/>
  <c r="AK38" i="38"/>
  <c r="AM353" i="39" s="1"/>
  <c r="AM332" i="39" s="1"/>
  <c r="S278" i="35"/>
  <c r="AX38" i="38"/>
  <c r="AZ353" i="39" s="1"/>
  <c r="AZ332" i="39" s="1"/>
  <c r="T38" i="38"/>
  <c r="O38" i="38"/>
  <c r="Q353" i="39" s="1"/>
  <c r="Q332" i="39" s="1"/>
  <c r="AU38" i="38"/>
  <c r="AW353" i="39" s="1"/>
  <c r="AW332" i="39" s="1"/>
  <c r="AR38" i="38"/>
  <c r="AT353" i="39" s="1"/>
  <c r="AT332" i="39" s="1"/>
  <c r="AO38" i="38"/>
  <c r="AQ353" i="39" s="1"/>
  <c r="AQ332" i="39" s="1"/>
  <c r="AS278" i="35"/>
  <c r="AL278" i="35"/>
  <c r="AI38" i="38"/>
  <c r="U38" i="38"/>
  <c r="W353" i="39" s="1"/>
  <c r="W332" i="39" s="1"/>
  <c r="I279" i="39"/>
  <c r="AC279" i="35"/>
  <c r="AT279" i="39"/>
  <c r="AR278" i="39"/>
  <c r="AR278" i="35"/>
  <c r="R38" i="38"/>
  <c r="T353" i="39" s="1"/>
  <c r="T332" i="39" s="1"/>
  <c r="AQ278" i="39"/>
  <c r="AP278" i="35"/>
  <c r="AW278" i="35"/>
  <c r="AF279" i="39"/>
  <c r="O278" i="39"/>
  <c r="AU278" i="35"/>
  <c r="AS38" i="38"/>
  <c r="AU353" i="39" s="1"/>
  <c r="AU332" i="39" s="1"/>
  <c r="AW278" i="39"/>
  <c r="AO279" i="39"/>
  <c r="W278" i="39"/>
  <c r="O278" i="35"/>
  <c r="AV38" i="38"/>
  <c r="S38" i="38"/>
  <c r="BM278" i="35"/>
  <c r="AQ38" i="38"/>
  <c r="AS353" i="39" s="1"/>
  <c r="AS332" i="39" s="1"/>
  <c r="AJ279" i="35"/>
  <c r="V38" i="38"/>
  <c r="AF38" i="38"/>
  <c r="AH353" i="35" s="1"/>
  <c r="AH332" i="35" s="1"/>
  <c r="BK279" i="39"/>
  <c r="BI38" i="38"/>
  <c r="BK353" i="39" s="1"/>
  <c r="BK332" i="39" s="1"/>
  <c r="T278" i="35"/>
  <c r="F38" i="38"/>
  <c r="H353" i="39" s="1"/>
  <c r="H332" i="39" s="1"/>
  <c r="G278" i="39"/>
  <c r="AB278" i="35"/>
  <c r="AX278" i="35"/>
  <c r="U279" i="39"/>
  <c r="L278" i="39"/>
  <c r="AH279" i="39"/>
  <c r="AL38" i="38"/>
  <c r="AS279" i="39"/>
  <c r="U278" i="35"/>
  <c r="L278" i="35"/>
  <c r="AD38" i="38"/>
  <c r="AJ278" i="39"/>
  <c r="H278" i="39"/>
  <c r="G278" i="35"/>
  <c r="AB278" i="39"/>
  <c r="AP279" i="35"/>
  <c r="AV125" i="41"/>
  <c r="AV92" i="41"/>
  <c r="AV158" i="41"/>
  <c r="AQ279" i="39"/>
  <c r="AV92" i="37"/>
  <c r="AV126" i="37"/>
  <c r="AV160" i="37"/>
  <c r="AF278" i="35"/>
  <c r="AT278" i="39"/>
  <c r="AW92" i="41"/>
  <c r="AW158" i="41"/>
  <c r="AW125" i="41"/>
  <c r="W38" i="38"/>
  <c r="BH45" i="38"/>
  <c r="D45" i="38"/>
  <c r="D45" i="42"/>
  <c r="AN278" i="39"/>
  <c r="Y278" i="35"/>
  <c r="AF278" i="39"/>
  <c r="AT278" i="35"/>
  <c r="S279" i="39"/>
  <c r="Z279" i="35"/>
  <c r="AY279" i="39"/>
  <c r="BH45" i="42"/>
  <c r="BG45" i="42"/>
  <c r="BO288" i="10"/>
  <c r="BO476" i="10"/>
  <c r="BP476" i="10"/>
  <c r="BK278" i="39"/>
  <c r="BK278" i="35"/>
  <c r="BB279" i="39"/>
  <c r="BB279" i="35"/>
  <c r="BF279" i="35"/>
  <c r="BF279" i="39"/>
  <c r="BE38" i="38"/>
  <c r="BG353" i="39" s="1"/>
  <c r="BG332" i="39" s="1"/>
  <c r="AY38" i="38"/>
  <c r="BE38" i="42"/>
  <c r="BF38" i="38"/>
  <c r="BH353" i="35" s="1"/>
  <c r="BH332" i="35" s="1"/>
  <c r="BJ38" i="42"/>
  <c r="BI38" i="42"/>
  <c r="BG38" i="42"/>
  <c r="AY38" i="42"/>
  <c r="BB38" i="42"/>
  <c r="BC38" i="42"/>
  <c r="BP378" i="10"/>
  <c r="AZ38" i="42"/>
  <c r="BH38" i="42"/>
  <c r="BF38" i="42"/>
  <c r="BM203" i="35"/>
  <c r="BK30" i="38" s="1"/>
  <c r="BK38" i="38" s="1"/>
  <c r="BA38" i="38"/>
  <c r="BM279" i="35"/>
  <c r="BM279" i="39"/>
  <c r="BH279" i="35"/>
  <c r="BH279" i="39"/>
  <c r="BG279" i="35"/>
  <c r="BG279" i="39"/>
  <c r="BJ38" i="38"/>
  <c r="BL353" i="39" s="1"/>
  <c r="BL332" i="39" s="1"/>
  <c r="BI279" i="39"/>
  <c r="BI279" i="35"/>
  <c r="BH278" i="39"/>
  <c r="BH278" i="35"/>
  <c r="BG278" i="39"/>
  <c r="BG278" i="35"/>
  <c r="BE278" i="39"/>
  <c r="BE278" i="35"/>
  <c r="BJ279" i="35"/>
  <c r="BJ279" i="39"/>
  <c r="BE279" i="35"/>
  <c r="BE279" i="39"/>
  <c r="BA279" i="35"/>
  <c r="BA279" i="39"/>
  <c r="BD278" i="39"/>
  <c r="BD278" i="35"/>
  <c r="BC278" i="35"/>
  <c r="BC278" i="39"/>
  <c r="BD279" i="35"/>
  <c r="BD279" i="39"/>
  <c r="BB38" i="38"/>
  <c r="BI278" i="35"/>
  <c r="BI278" i="39"/>
  <c r="BC38" i="38"/>
  <c r="BA278" i="35"/>
  <c r="BA278" i="39"/>
  <c r="BL278" i="39"/>
  <c r="BL278" i="35"/>
  <c r="BJ278" i="35"/>
  <c r="BJ278" i="39"/>
  <c r="BL279" i="35"/>
  <c r="BL279" i="39"/>
  <c r="BC279" i="39"/>
  <c r="BC279" i="35"/>
  <c r="BH38" i="38"/>
  <c r="BG38" i="38"/>
  <c r="BM203" i="39"/>
  <c r="BK30" i="42" s="1"/>
  <c r="BK38" i="42" s="1"/>
  <c r="BN351" i="35"/>
  <c r="BN330" i="35" s="1"/>
  <c r="BN320" i="35"/>
  <c r="BO431" i="39"/>
  <c r="BO429" i="39"/>
  <c r="BO427" i="39" s="1"/>
  <c r="BO341" i="39"/>
  <c r="BP340" i="35"/>
  <c r="BP319" i="35" s="1"/>
  <c r="BP254" i="35"/>
  <c r="BP339" i="35"/>
  <c r="BP318" i="35" s="1"/>
  <c r="BP336" i="35" s="1"/>
  <c r="BO341" i="35"/>
  <c r="BO431" i="35"/>
  <c r="BO429" i="35"/>
  <c r="BO427" i="35" s="1"/>
  <c r="BP339" i="39"/>
  <c r="BP318" i="39" s="1"/>
  <c r="BP336" i="39" s="1"/>
  <c r="BP254" i="39"/>
  <c r="BP340" i="39"/>
  <c r="BP319" i="39" s="1"/>
  <c r="BN351" i="39"/>
  <c r="BN330" i="39" s="1"/>
  <c r="BN320" i="39"/>
  <c r="BP203" i="39"/>
  <c r="BM445" i="39"/>
  <c r="BM447" i="39"/>
  <c r="BM448" i="39"/>
  <c r="BM444" i="39"/>
  <c r="BN246" i="35"/>
  <c r="BN435" i="35"/>
  <c r="BN436" i="35" s="1"/>
  <c r="BN437" i="35"/>
  <c r="BN438" i="35" s="1"/>
  <c r="BM447" i="35"/>
  <c r="BM444" i="35"/>
  <c r="BM445" i="35"/>
  <c r="BM448" i="35"/>
  <c r="BL354" i="39"/>
  <c r="BL333" i="39" s="1"/>
  <c r="BJ12" i="38"/>
  <c r="BL354" i="35"/>
  <c r="BL333" i="35" s="1"/>
  <c r="BO244" i="39"/>
  <c r="BP240" i="39"/>
  <c r="BP244" i="39" s="1"/>
  <c r="AS374" i="35"/>
  <c r="AT96" i="38" s="1"/>
  <c r="AS375" i="35"/>
  <c r="BP240" i="35"/>
  <c r="BP244" i="35" s="1"/>
  <c r="BO244" i="35"/>
  <c r="BK25" i="38"/>
  <c r="BK19" i="38"/>
  <c r="BK45" i="38"/>
  <c r="BK45" i="42"/>
  <c r="BN435" i="39"/>
  <c r="BN436" i="39" s="1"/>
  <c r="BN246" i="39"/>
  <c r="BN437" i="39"/>
  <c r="BN438" i="39" s="1"/>
  <c r="BK19" i="42"/>
  <c r="BK12" i="42" s="1"/>
  <c r="BN203" i="35"/>
  <c r="BN203" i="39"/>
  <c r="BO203" i="35"/>
  <c r="BO203" i="39"/>
  <c r="BJ45" i="38"/>
  <c r="BJ45" i="42"/>
  <c r="BP203" i="35"/>
  <c r="BI45" i="38"/>
  <c r="BI45" i="42"/>
  <c r="BP288" i="10"/>
  <c r="BP393" i="10"/>
  <c r="BP372" i="10" s="1"/>
  <c r="AG115" i="9"/>
  <c r="AG66" i="3" s="1"/>
  <c r="AH416" i="10"/>
  <c r="AH417" i="10"/>
  <c r="BP362" i="10"/>
  <c r="BN487" i="10"/>
  <c r="BN484" i="10"/>
  <c r="BN486" i="10"/>
  <c r="BN483" i="10"/>
  <c r="BJ50" i="9"/>
  <c r="BQ383" i="10"/>
  <c r="BP45" i="10"/>
  <c r="BO96" i="10"/>
  <c r="BQ373" i="10"/>
  <c r="BQ370" i="10"/>
  <c r="BQ366" i="10"/>
  <c r="BQ368" i="10"/>
  <c r="BQ365" i="10"/>
  <c r="BQ375" i="10"/>
  <c r="BQ369" i="10"/>
  <c r="BQ367" i="10"/>
  <c r="BQ361" i="10"/>
  <c r="BQ360" i="10"/>
  <c r="BQ374" i="10"/>
  <c r="BQ364" i="10"/>
  <c r="BQ280" i="10"/>
  <c r="BQ286" i="10" s="1"/>
  <c r="BQ477" i="10" s="1"/>
  <c r="BK63" i="9" l="1"/>
  <c r="BK66" i="9" s="1"/>
  <c r="BK68" i="9" s="1"/>
  <c r="BO457" i="10"/>
  <c r="BQ452" i="10"/>
  <c r="BP452" i="10"/>
  <c r="Z38" i="3"/>
  <c r="BB36" i="3"/>
  <c r="BB38" i="3" s="1"/>
  <c r="BQ281" i="10"/>
  <c r="BP282" i="10"/>
  <c r="BN396" i="10"/>
  <c r="BN375" i="10" s="1"/>
  <c r="AH415" i="10"/>
  <c r="AS373" i="35"/>
  <c r="AT95" i="38" s="1"/>
  <c r="AT97" i="38" s="1"/>
  <c r="AT62" i="37" s="1"/>
  <c r="AM374" i="39"/>
  <c r="AN96" i="42" s="1"/>
  <c r="AM375" i="39"/>
  <c r="AM373" i="39"/>
  <c r="AN95" i="42" s="1"/>
  <c r="AI114" i="9"/>
  <c r="AI113" i="9"/>
  <c r="AH92" i="37"/>
  <c r="AG92" i="41"/>
  <c r="AD92" i="41"/>
  <c r="AD158" i="41"/>
  <c r="AD125" i="41"/>
  <c r="AH126" i="37"/>
  <c r="P160" i="37"/>
  <c r="P126" i="37"/>
  <c r="P92" i="37"/>
  <c r="I160" i="37"/>
  <c r="I126" i="37"/>
  <c r="I92" i="37"/>
  <c r="AB92" i="37"/>
  <c r="AB160" i="37"/>
  <c r="AB126" i="37"/>
  <c r="L125" i="41"/>
  <c r="L158" i="41"/>
  <c r="L92" i="41"/>
  <c r="AK160" i="37"/>
  <c r="AK92" i="37"/>
  <c r="AK126" i="37"/>
  <c r="X92" i="41"/>
  <c r="X158" i="41"/>
  <c r="X125" i="41"/>
  <c r="AG158" i="41"/>
  <c r="S160" i="37"/>
  <c r="S92" i="37"/>
  <c r="S126" i="37"/>
  <c r="L160" i="37"/>
  <c r="L92" i="37"/>
  <c r="L126" i="37"/>
  <c r="AU92" i="37"/>
  <c r="AG125" i="41"/>
  <c r="AE126" i="37"/>
  <c r="AE160" i="37"/>
  <c r="AE92" i="37"/>
  <c r="AU126" i="37"/>
  <c r="O92" i="41"/>
  <c r="O125" i="41"/>
  <c r="O158" i="41"/>
  <c r="AT160" i="37"/>
  <c r="AT126" i="37"/>
  <c r="AT92" i="37"/>
  <c r="AU125" i="41"/>
  <c r="AT158" i="41"/>
  <c r="AT92" i="41"/>
  <c r="AT125" i="41"/>
  <c r="G353" i="35"/>
  <c r="G332" i="35" s="1"/>
  <c r="D88" i="37"/>
  <c r="BA158" i="41"/>
  <c r="AS160" i="37"/>
  <c r="AS126" i="37"/>
  <c r="AS92" i="37"/>
  <c r="BA126" i="37"/>
  <c r="AS158" i="41"/>
  <c r="AS125" i="41"/>
  <c r="AS92" i="41"/>
  <c r="AR92" i="41"/>
  <c r="AR158" i="41"/>
  <c r="AR125" i="41"/>
  <c r="AR126" i="37"/>
  <c r="AR92" i="37"/>
  <c r="AR160" i="37"/>
  <c r="D89" i="42"/>
  <c r="BD89" i="42" s="1"/>
  <c r="AX126" i="37"/>
  <c r="AX92" i="37"/>
  <c r="D27" i="38"/>
  <c r="D41" i="38" s="1"/>
  <c r="D43" i="38" s="1"/>
  <c r="J121" i="41"/>
  <c r="V154" i="41"/>
  <c r="AJ92" i="41"/>
  <c r="AJ125" i="41"/>
  <c r="AJ158" i="41"/>
  <c r="AJ126" i="37"/>
  <c r="AJ92" i="37"/>
  <c r="AI126" i="37"/>
  <c r="AI160" i="37"/>
  <c r="AI92" i="37"/>
  <c r="AI158" i="41"/>
  <c r="AI125" i="41"/>
  <c r="AI92" i="41"/>
  <c r="AJ160" i="37"/>
  <c r="AQ160" i="37"/>
  <c r="AQ126" i="37"/>
  <c r="AQ92" i="37"/>
  <c r="AP125" i="41"/>
  <c r="AP158" i="41"/>
  <c r="AP92" i="41"/>
  <c r="AP160" i="37"/>
  <c r="AP126" i="37"/>
  <c r="AP92" i="37"/>
  <c r="AQ125" i="41"/>
  <c r="AQ158" i="41"/>
  <c r="AQ92" i="41"/>
  <c r="V121" i="41"/>
  <c r="U125" i="41"/>
  <c r="U92" i="41"/>
  <c r="U158" i="41"/>
  <c r="U126" i="37"/>
  <c r="U160" i="37"/>
  <c r="U92" i="37"/>
  <c r="D92" i="41"/>
  <c r="D158" i="41"/>
  <c r="D125" i="41"/>
  <c r="D92" i="37"/>
  <c r="D126" i="37"/>
  <c r="D160" i="37"/>
  <c r="AM88" i="41"/>
  <c r="V88" i="41"/>
  <c r="P121" i="41"/>
  <c r="AR154" i="41"/>
  <c r="AT154" i="41"/>
  <c r="AF121" i="41"/>
  <c r="L88" i="41"/>
  <c r="N154" i="41"/>
  <c r="AH154" i="41"/>
  <c r="I154" i="41"/>
  <c r="I121" i="41"/>
  <c r="I88" i="41"/>
  <c r="AC122" i="37"/>
  <c r="AA156" i="37"/>
  <c r="M88" i="41"/>
  <c r="L122" i="37"/>
  <c r="AE121" i="41"/>
  <c r="AB121" i="41"/>
  <c r="AK154" i="41"/>
  <c r="AI121" i="41"/>
  <c r="O121" i="41"/>
  <c r="AM122" i="37"/>
  <c r="R154" i="41"/>
  <c r="H88" i="37"/>
  <c r="Y154" i="41"/>
  <c r="AC121" i="41"/>
  <c r="H121" i="41"/>
  <c r="T154" i="41"/>
  <c r="AE154" i="41"/>
  <c r="AO88" i="37"/>
  <c r="AL88" i="41"/>
  <c r="AE88" i="41"/>
  <c r="G154" i="41"/>
  <c r="AJ154" i="41"/>
  <c r="Z154" i="41"/>
  <c r="AQ88" i="41"/>
  <c r="AD121" i="41"/>
  <c r="AA88" i="41"/>
  <c r="H88" i="41"/>
  <c r="X88" i="41"/>
  <c r="K121" i="41"/>
  <c r="K154" i="41"/>
  <c r="F88" i="37"/>
  <c r="K88" i="41"/>
  <c r="J88" i="37"/>
  <c r="AC88" i="41"/>
  <c r="BB353" i="39"/>
  <c r="BB332" i="39" s="1"/>
  <c r="M353" i="35"/>
  <c r="M332" i="35" s="1"/>
  <c r="X154" i="41"/>
  <c r="N88" i="41"/>
  <c r="W154" i="41"/>
  <c r="G353" i="39"/>
  <c r="G332" i="39" s="1"/>
  <c r="G88" i="41"/>
  <c r="G121" i="41"/>
  <c r="AQ121" i="41"/>
  <c r="AF156" i="37"/>
  <c r="AI353" i="35"/>
  <c r="AI332" i="35" s="1"/>
  <c r="AF88" i="37"/>
  <c r="R88" i="41"/>
  <c r="AM154" i="41"/>
  <c r="Y156" i="37"/>
  <c r="AF122" i="37"/>
  <c r="AC154" i="41"/>
  <c r="AR121" i="41"/>
  <c r="R121" i="41"/>
  <c r="AB353" i="39"/>
  <c r="AB332" i="39" s="1"/>
  <c r="AM156" i="37"/>
  <c r="AB88" i="41"/>
  <c r="N121" i="41"/>
  <c r="AG154" i="41"/>
  <c r="AV353" i="35"/>
  <c r="AV332" i="35" s="1"/>
  <c r="G122" i="37"/>
  <c r="AG88" i="41"/>
  <c r="AG353" i="35"/>
  <c r="AG332" i="35" s="1"/>
  <c r="AG121" i="41"/>
  <c r="G156" i="37"/>
  <c r="O353" i="35"/>
  <c r="O332" i="35" s="1"/>
  <c r="O353" i="39"/>
  <c r="O332" i="39" s="1"/>
  <c r="AK88" i="41"/>
  <c r="AE353" i="39"/>
  <c r="AE332" i="39" s="1"/>
  <c r="AB154" i="41"/>
  <c r="Z88" i="37"/>
  <c r="Q122" i="37"/>
  <c r="AB156" i="37"/>
  <c r="N353" i="35"/>
  <c r="N332" i="35" s="1"/>
  <c r="AF154" i="41"/>
  <c r="H156" i="37"/>
  <c r="AA353" i="39"/>
  <c r="AA332" i="39" s="1"/>
  <c r="M121" i="41"/>
  <c r="BF353" i="39"/>
  <c r="BF332" i="39" s="1"/>
  <c r="M154" i="41"/>
  <c r="G88" i="37"/>
  <c r="AM121" i="41"/>
  <c r="AF88" i="41"/>
  <c r="AK121" i="41"/>
  <c r="J353" i="35"/>
  <c r="J332" i="35" s="1"/>
  <c r="AB122" i="37"/>
  <c r="AH88" i="41"/>
  <c r="AH121" i="41"/>
  <c r="AL121" i="41"/>
  <c r="Z88" i="41"/>
  <c r="AT121" i="41"/>
  <c r="X121" i="41"/>
  <c r="AI88" i="41"/>
  <c r="AI154" i="41"/>
  <c r="Z156" i="37"/>
  <c r="AO154" i="41"/>
  <c r="J154" i="41"/>
  <c r="AF353" i="39"/>
  <c r="AF332" i="39" s="1"/>
  <c r="O154" i="41"/>
  <c r="T121" i="41"/>
  <c r="AQ88" i="37"/>
  <c r="AM88" i="37"/>
  <c r="F122" i="37"/>
  <c r="K353" i="35"/>
  <c r="K332" i="35" s="1"/>
  <c r="Z122" i="37"/>
  <c r="W122" i="37"/>
  <c r="AO156" i="37"/>
  <c r="W156" i="37"/>
  <c r="AG122" i="37"/>
  <c r="H122" i="37"/>
  <c r="F156" i="37"/>
  <c r="K353" i="39"/>
  <c r="K332" i="39" s="1"/>
  <c r="L121" i="41"/>
  <c r="AL154" i="41"/>
  <c r="O88" i="41"/>
  <c r="T88" i="41"/>
  <c r="S154" i="41"/>
  <c r="I353" i="35"/>
  <c r="I332" i="35" s="1"/>
  <c r="S353" i="39"/>
  <c r="S332" i="39" s="1"/>
  <c r="AL122" i="37"/>
  <c r="P353" i="35"/>
  <c r="P332" i="35" s="1"/>
  <c r="AD122" i="37"/>
  <c r="U88" i="41"/>
  <c r="AC353" i="35"/>
  <c r="AC332" i="35" s="1"/>
  <c r="J122" i="37"/>
  <c r="AW353" i="35"/>
  <c r="AW332" i="35" s="1"/>
  <c r="AD88" i="37"/>
  <c r="J88" i="41"/>
  <c r="AH156" i="37"/>
  <c r="W121" i="41"/>
  <c r="AS156" i="37"/>
  <c r="AN121" i="41"/>
  <c r="AD154" i="41"/>
  <c r="G92" i="41"/>
  <c r="G125" i="41"/>
  <c r="G158" i="41"/>
  <c r="U154" i="41"/>
  <c r="M122" i="37"/>
  <c r="AN88" i="41"/>
  <c r="U121" i="41"/>
  <c r="Z353" i="35"/>
  <c r="Z332" i="35" s="1"/>
  <c r="AA122" i="37"/>
  <c r="AP353" i="35"/>
  <c r="AP332" i="35" s="1"/>
  <c r="H154" i="41"/>
  <c r="AD88" i="41"/>
  <c r="W88" i="41"/>
  <c r="J156" i="37"/>
  <c r="AD156" i="37"/>
  <c r="AP353" i="39"/>
  <c r="AP332" i="39" s="1"/>
  <c r="AS121" i="41"/>
  <c r="G160" i="37"/>
  <c r="G126" i="37"/>
  <c r="G92" i="37"/>
  <c r="X156" i="37"/>
  <c r="P154" i="41"/>
  <c r="P88" i="41"/>
  <c r="R122" i="37"/>
  <c r="AN154" i="41"/>
  <c r="AJ121" i="41"/>
  <c r="AO353" i="35"/>
  <c r="AO332" i="35" s="1"/>
  <c r="AL156" i="37"/>
  <c r="I122" i="37"/>
  <c r="AG88" i="37"/>
  <c r="Y121" i="41"/>
  <c r="AJ353" i="39"/>
  <c r="AJ332" i="39" s="1"/>
  <c r="AL88" i="37"/>
  <c r="AH88" i="37"/>
  <c r="Q88" i="41"/>
  <c r="S156" i="37"/>
  <c r="AR353" i="39"/>
  <c r="AR332" i="39" s="1"/>
  <c r="AJ88" i="41"/>
  <c r="I88" i="37"/>
  <c r="AL353" i="35"/>
  <c r="AL332" i="35" s="1"/>
  <c r="AI122" i="37"/>
  <c r="O156" i="37"/>
  <c r="L154" i="41"/>
  <c r="AR353" i="35"/>
  <c r="AR332" i="35" s="1"/>
  <c r="Q121" i="41"/>
  <c r="U122" i="37"/>
  <c r="L353" i="39"/>
  <c r="L332" i="39" s="1"/>
  <c r="AI156" i="37"/>
  <c r="R353" i="39"/>
  <c r="R332" i="39" s="1"/>
  <c r="Z121" i="41"/>
  <c r="AG156" i="37"/>
  <c r="Q154" i="41"/>
  <c r="Y88" i="41"/>
  <c r="O122" i="37"/>
  <c r="M156" i="37"/>
  <c r="S88" i="41"/>
  <c r="Y88" i="37"/>
  <c r="K122" i="37"/>
  <c r="AA154" i="41"/>
  <c r="V88" i="37"/>
  <c r="U156" i="37"/>
  <c r="L156" i="37"/>
  <c r="S121" i="41"/>
  <c r="AU121" i="41"/>
  <c r="X122" i="37"/>
  <c r="K88" i="37"/>
  <c r="AR88" i="41"/>
  <c r="AO122" i="37"/>
  <c r="I156" i="37"/>
  <c r="X88" i="37"/>
  <c r="AD353" i="35"/>
  <c r="AD332" i="35" s="1"/>
  <c r="AA121" i="41"/>
  <c r="V353" i="39"/>
  <c r="V332" i="39" s="1"/>
  <c r="M88" i="37"/>
  <c r="AB88" i="37"/>
  <c r="Y122" i="37"/>
  <c r="AD353" i="39"/>
  <c r="AD332" i="39" s="1"/>
  <c r="L88" i="37"/>
  <c r="K156" i="37"/>
  <c r="F154" i="41"/>
  <c r="F88" i="41"/>
  <c r="F121" i="41"/>
  <c r="H353" i="35"/>
  <c r="H332" i="35" s="1"/>
  <c r="AE156" i="37"/>
  <c r="W353" i="35"/>
  <c r="W332" i="35" s="1"/>
  <c r="AE122" i="37"/>
  <c r="AQ156" i="37"/>
  <c r="AO88" i="41"/>
  <c r="AT122" i="37"/>
  <c r="AR88" i="37"/>
  <c r="V353" i="35"/>
  <c r="V332" i="35" s="1"/>
  <c r="AO121" i="41"/>
  <c r="AQ122" i="37"/>
  <c r="AT353" i="35"/>
  <c r="AT332" i="35" s="1"/>
  <c r="AZ353" i="35"/>
  <c r="AZ332" i="35" s="1"/>
  <c r="Q88" i="37"/>
  <c r="AK88" i="37"/>
  <c r="AM353" i="35"/>
  <c r="AM332" i="35" s="1"/>
  <c r="T353" i="35"/>
  <c r="T332" i="35" s="1"/>
  <c r="R88" i="37"/>
  <c r="AJ122" i="37"/>
  <c r="AJ156" i="37"/>
  <c r="V156" i="37"/>
  <c r="AK122" i="37"/>
  <c r="AQ353" i="35"/>
  <c r="AQ332" i="35" s="1"/>
  <c r="AK156" i="37"/>
  <c r="V122" i="37"/>
  <c r="AK353" i="35"/>
  <c r="AK332" i="35" s="1"/>
  <c r="AH122" i="37"/>
  <c r="Q353" i="35"/>
  <c r="Q332" i="35" s="1"/>
  <c r="AE88" i="37"/>
  <c r="R156" i="37"/>
  <c r="O88" i="37"/>
  <c r="AK353" i="39"/>
  <c r="AK332" i="39" s="1"/>
  <c r="Q156" i="37"/>
  <c r="AJ88" i="37"/>
  <c r="U88" i="37"/>
  <c r="AY353" i="35"/>
  <c r="AY332" i="35" s="1"/>
  <c r="AN353" i="35"/>
  <c r="AN332" i="35" s="1"/>
  <c r="AI88" i="37"/>
  <c r="AU353" i="35"/>
  <c r="AU332" i="35" s="1"/>
  <c r="BK353" i="35"/>
  <c r="BK332" i="35" s="1"/>
  <c r="AN353" i="39"/>
  <c r="AN332" i="39" s="1"/>
  <c r="AF353" i="35"/>
  <c r="AF332" i="35" s="1"/>
  <c r="P88" i="37"/>
  <c r="U353" i="35"/>
  <c r="U332" i="35" s="1"/>
  <c r="W88" i="37"/>
  <c r="AH353" i="39"/>
  <c r="AH332" i="39" s="1"/>
  <c r="AX353" i="35"/>
  <c r="AX332" i="35" s="1"/>
  <c r="AX353" i="39"/>
  <c r="AX332" i="39" s="1"/>
  <c r="AA88" i="37"/>
  <c r="S88" i="37"/>
  <c r="X353" i="39"/>
  <c r="X332" i="39" s="1"/>
  <c r="X353" i="35"/>
  <c r="X332" i="35" s="1"/>
  <c r="S122" i="37"/>
  <c r="AS122" i="37"/>
  <c r="U353" i="39"/>
  <c r="U332" i="39" s="1"/>
  <c r="AV121" i="41"/>
  <c r="P156" i="37"/>
  <c r="AC156" i="37"/>
  <c r="P122" i="37"/>
  <c r="AS353" i="35"/>
  <c r="AS332" i="35" s="1"/>
  <c r="AN88" i="37"/>
  <c r="AN122" i="37"/>
  <c r="AN156" i="37"/>
  <c r="AC88" i="37"/>
  <c r="T88" i="37"/>
  <c r="T122" i="37"/>
  <c r="T156" i="37"/>
  <c r="AX92" i="41"/>
  <c r="AX125" i="41"/>
  <c r="AX158" i="41"/>
  <c r="AV122" i="37"/>
  <c r="AU88" i="41"/>
  <c r="AP88" i="41"/>
  <c r="AT88" i="37"/>
  <c r="AP154" i="41"/>
  <c r="AP121" i="41"/>
  <c r="AS88" i="37"/>
  <c r="AP122" i="37"/>
  <c r="AP88" i="37"/>
  <c r="AP156" i="37"/>
  <c r="AY92" i="37"/>
  <c r="AY160" i="37"/>
  <c r="AY126" i="37"/>
  <c r="AZ125" i="41"/>
  <c r="AZ92" i="41"/>
  <c r="AZ158" i="41"/>
  <c r="BA92" i="37"/>
  <c r="AV156" i="37"/>
  <c r="AY158" i="41"/>
  <c r="AY92" i="41"/>
  <c r="AY125" i="41"/>
  <c r="AZ126" i="37"/>
  <c r="AZ92" i="37"/>
  <c r="AZ160" i="37"/>
  <c r="AT88" i="41"/>
  <c r="AV88" i="37"/>
  <c r="AS154" i="41"/>
  <c r="BA160" i="37"/>
  <c r="AT156" i="37"/>
  <c r="AR156" i="37"/>
  <c r="AQ154" i="41"/>
  <c r="N156" i="37"/>
  <c r="Y353" i="35"/>
  <c r="Y332" i="35" s="1"/>
  <c r="N122" i="37"/>
  <c r="N88" i="37"/>
  <c r="Y353" i="39"/>
  <c r="Y332" i="39" s="1"/>
  <c r="BA125" i="41"/>
  <c r="BA92" i="41"/>
  <c r="AS88" i="41"/>
  <c r="AR122" i="37"/>
  <c r="AV88" i="41"/>
  <c r="AX122" i="37"/>
  <c r="AU88" i="37"/>
  <c r="AU156" i="37"/>
  <c r="AU122" i="37"/>
  <c r="AV154" i="41"/>
  <c r="D67" i="42"/>
  <c r="D41" i="42"/>
  <c r="D43" i="42" s="1"/>
  <c r="AY121" i="41"/>
  <c r="AU154" i="41"/>
  <c r="BJ89" i="38"/>
  <c r="I89" i="38"/>
  <c r="AJ89" i="38"/>
  <c r="AE89" i="38"/>
  <c r="S89" i="38"/>
  <c r="M89" i="38"/>
  <c r="AY89" i="38"/>
  <c r="BG89" i="38"/>
  <c r="AQ89" i="38"/>
  <c r="F89" i="38"/>
  <c r="H89" i="38"/>
  <c r="BA89" i="38"/>
  <c r="AC89" i="38"/>
  <c r="AU89" i="38"/>
  <c r="L89" i="38"/>
  <c r="AH89" i="38"/>
  <c r="AF89" i="38"/>
  <c r="BD89" i="38"/>
  <c r="Y89" i="38"/>
  <c r="AR89" i="38"/>
  <c r="AM89" i="38"/>
  <c r="AI89" i="38"/>
  <c r="AK89" i="38"/>
  <c r="AZ89" i="38"/>
  <c r="BH89" i="38"/>
  <c r="AG89" i="38"/>
  <c r="Q89" i="38"/>
  <c r="AS89" i="38"/>
  <c r="BI89" i="38"/>
  <c r="BK89" i="38"/>
  <c r="E89" i="38"/>
  <c r="AO89" i="38"/>
  <c r="U89" i="38"/>
  <c r="R89" i="38"/>
  <c r="P89" i="38"/>
  <c r="AT89" i="38"/>
  <c r="BB89" i="38"/>
  <c r="N89" i="38"/>
  <c r="AA89" i="38"/>
  <c r="Z89" i="38"/>
  <c r="X89" i="38"/>
  <c r="BC89" i="38"/>
  <c r="V89" i="38"/>
  <c r="G89" i="38"/>
  <c r="AV89" i="38"/>
  <c r="AD89" i="38"/>
  <c r="T89" i="38"/>
  <c r="O89" i="38"/>
  <c r="AP89" i="38"/>
  <c r="AN89" i="38"/>
  <c r="AW89" i="38"/>
  <c r="BE89" i="38"/>
  <c r="AL89" i="38"/>
  <c r="AB89" i="38"/>
  <c r="W89" i="38"/>
  <c r="K89" i="38"/>
  <c r="J89" i="38"/>
  <c r="AX89" i="38"/>
  <c r="BF89" i="38"/>
  <c r="AZ88" i="37"/>
  <c r="AX156" i="37"/>
  <c r="AX88" i="37"/>
  <c r="BA88" i="41"/>
  <c r="D88" i="41"/>
  <c r="E88" i="41"/>
  <c r="E121" i="41"/>
  <c r="E154" i="41"/>
  <c r="D121" i="41"/>
  <c r="D154" i="41"/>
  <c r="D156" i="37"/>
  <c r="E122" i="37"/>
  <c r="D122" i="37"/>
  <c r="E156" i="37"/>
  <c r="E88" i="37"/>
  <c r="BQ476" i="10"/>
  <c r="AW154" i="41"/>
  <c r="AZ156" i="37"/>
  <c r="AZ122" i="37"/>
  <c r="BA121" i="41"/>
  <c r="BA154" i="41"/>
  <c r="AZ121" i="41"/>
  <c r="AX121" i="41"/>
  <c r="AX88" i="41"/>
  <c r="AX154" i="41"/>
  <c r="BA88" i="37"/>
  <c r="AW121" i="41"/>
  <c r="AW88" i="41"/>
  <c r="BA353" i="39"/>
  <c r="BA332" i="39" s="1"/>
  <c r="AW88" i="37"/>
  <c r="AW122" i="37"/>
  <c r="AW156" i="37"/>
  <c r="AY88" i="41"/>
  <c r="BC353" i="39"/>
  <c r="BC332" i="39" s="1"/>
  <c r="BG353" i="35"/>
  <c r="BG332" i="35" s="1"/>
  <c r="BA353" i="35"/>
  <c r="BA332" i="35" s="1"/>
  <c r="AY122" i="37"/>
  <c r="AY154" i="41"/>
  <c r="AY88" i="37"/>
  <c r="AY156" i="37"/>
  <c r="BH353" i="39"/>
  <c r="BH332" i="39" s="1"/>
  <c r="AZ154" i="41"/>
  <c r="BA156" i="37"/>
  <c r="AZ88" i="41"/>
  <c r="BC353" i="35"/>
  <c r="BC332" i="35" s="1"/>
  <c r="BA122" i="37"/>
  <c r="BM353" i="39"/>
  <c r="BM332" i="39" s="1"/>
  <c r="BM353" i="35"/>
  <c r="BM332" i="35" s="1"/>
  <c r="BQ378" i="10"/>
  <c r="BL353" i="35"/>
  <c r="BL332" i="35" s="1"/>
  <c r="BE353" i="39"/>
  <c r="BE332" i="39" s="1"/>
  <c r="BE353" i="35"/>
  <c r="BE332" i="35" s="1"/>
  <c r="BI353" i="35"/>
  <c r="BI332" i="35" s="1"/>
  <c r="BI353" i="39"/>
  <c r="BI332" i="39" s="1"/>
  <c r="BJ353" i="35"/>
  <c r="BJ332" i="35" s="1"/>
  <c r="BJ353" i="39"/>
  <c r="BJ332" i="39" s="1"/>
  <c r="BD353" i="35"/>
  <c r="BD332" i="35" s="1"/>
  <c r="BD353" i="39"/>
  <c r="BD332" i="39" s="1"/>
  <c r="BP429" i="35"/>
  <c r="BP427" i="35" s="1"/>
  <c r="BP431" i="35"/>
  <c r="BP341" i="35"/>
  <c r="BP341" i="39"/>
  <c r="BP431" i="39"/>
  <c r="BP429" i="39"/>
  <c r="BP427" i="39" s="1"/>
  <c r="BO351" i="39"/>
  <c r="BO330" i="39" s="1"/>
  <c r="BO320" i="39"/>
  <c r="BO351" i="35"/>
  <c r="BO330" i="35" s="1"/>
  <c r="BO320" i="35"/>
  <c r="BM354" i="35"/>
  <c r="BM333" i="35" s="1"/>
  <c r="BK12" i="38"/>
  <c r="BM354" i="39"/>
  <c r="BM333" i="39" s="1"/>
  <c r="BO435" i="35"/>
  <c r="BO436" i="35" s="1"/>
  <c r="BO437" i="35"/>
  <c r="BO438" i="35" s="1"/>
  <c r="BO246" i="35"/>
  <c r="BP437" i="35"/>
  <c r="BP438" i="35" s="1"/>
  <c r="BP246" i="35"/>
  <c r="BP435" i="35"/>
  <c r="BP436" i="35" s="1"/>
  <c r="BN444" i="35"/>
  <c r="BN447" i="35"/>
  <c r="BN448" i="35"/>
  <c r="BN445" i="35"/>
  <c r="BP435" i="39"/>
  <c r="BP436" i="39" s="1"/>
  <c r="BP437" i="39"/>
  <c r="BP438" i="39" s="1"/>
  <c r="BP246" i="39"/>
  <c r="BO246" i="39"/>
  <c r="BO437" i="39"/>
  <c r="BO438" i="39" s="1"/>
  <c r="BO435" i="39"/>
  <c r="BO436" i="39" s="1"/>
  <c r="BN448" i="39"/>
  <c r="BN444" i="39"/>
  <c r="BN447" i="39"/>
  <c r="BN445" i="39"/>
  <c r="BQ288" i="10"/>
  <c r="BQ393" i="10"/>
  <c r="BQ372" i="10" s="1"/>
  <c r="AH115" i="9"/>
  <c r="AH66" i="3" s="1"/>
  <c r="BQ362" i="10"/>
  <c r="AI414" i="10"/>
  <c r="BK50" i="9"/>
  <c r="BP484" i="10"/>
  <c r="BP483" i="10"/>
  <c r="BP486" i="10"/>
  <c r="BP487" i="10"/>
  <c r="BO486" i="10"/>
  <c r="BO487" i="10"/>
  <c r="BO484" i="10"/>
  <c r="BO483" i="10"/>
  <c r="BP96" i="10"/>
  <c r="BQ45" i="10"/>
  <c r="F28" i="6" s="1"/>
  <c r="F53" i="6" s="1"/>
  <c r="BL31" i="6"/>
  <c r="BL56" i="6" s="1"/>
  <c r="BL28" i="6"/>
  <c r="BL53" i="6" s="1"/>
  <c r="BQ457" i="10" l="1"/>
  <c r="BP457" i="10"/>
  <c r="BQ282" i="10"/>
  <c r="AN97" i="42"/>
  <c r="AN62" i="41" s="1"/>
  <c r="AB89" i="42"/>
  <c r="AT372" i="35"/>
  <c r="AT374" i="35" s="1"/>
  <c r="AU96" i="38" s="1"/>
  <c r="AN372" i="39"/>
  <c r="AC34" i="6"/>
  <c r="AC59" i="6" s="1"/>
  <c r="AZ34" i="6"/>
  <c r="AZ59" i="6" s="1"/>
  <c r="AN89" i="42"/>
  <c r="N89" i="42"/>
  <c r="BE89" i="42"/>
  <c r="BK89" i="42"/>
  <c r="AT89" i="42"/>
  <c r="W89" i="42"/>
  <c r="AW89" i="42"/>
  <c r="AR89" i="42"/>
  <c r="F89" i="42"/>
  <c r="Z89" i="42"/>
  <c r="P89" i="42"/>
  <c r="AK89" i="42"/>
  <c r="AM89" i="42"/>
  <c r="AJ89" i="42"/>
  <c r="X89" i="42"/>
  <c r="AU89" i="42"/>
  <c r="BJ89" i="42"/>
  <c r="J89" i="42"/>
  <c r="BA89" i="42"/>
  <c r="AV89" i="42"/>
  <c r="BC89" i="42"/>
  <c r="E89" i="42"/>
  <c r="AQ89" i="42"/>
  <c r="AD89" i="42"/>
  <c r="AL89" i="42"/>
  <c r="AI89" i="42"/>
  <c r="AH89" i="42"/>
  <c r="R89" i="42"/>
  <c r="AP89" i="42"/>
  <c r="U89" i="42"/>
  <c r="AY89" i="42"/>
  <c r="T89" i="42"/>
  <c r="BH89" i="42"/>
  <c r="BF89" i="42"/>
  <c r="AE89" i="42"/>
  <c r="Q89" i="42"/>
  <c r="D67" i="38"/>
  <c r="BB89" i="42"/>
  <c r="AS89" i="42"/>
  <c r="BG89" i="42"/>
  <c r="AG89" i="42"/>
  <c r="BI89" i="42"/>
  <c r="AX89" i="42"/>
  <c r="H89" i="42"/>
  <c r="M89" i="42"/>
  <c r="AA89" i="42"/>
  <c r="AZ89" i="42"/>
  <c r="AF89" i="42"/>
  <c r="AC89" i="42"/>
  <c r="S89" i="42"/>
  <c r="G89" i="42"/>
  <c r="V89" i="42"/>
  <c r="I89" i="42"/>
  <c r="L89" i="42"/>
  <c r="K89" i="42"/>
  <c r="O89" i="42"/>
  <c r="Y89" i="42"/>
  <c r="AO89" i="42"/>
  <c r="BE96" i="42"/>
  <c r="BE95" i="42"/>
  <c r="T34" i="6"/>
  <c r="T59" i="6" s="1"/>
  <c r="D95" i="9"/>
  <c r="BB125" i="41"/>
  <c r="BB92" i="41"/>
  <c r="BB92" i="37"/>
  <c r="BB158" i="41"/>
  <c r="BB126" i="37"/>
  <c r="BB160" i="37"/>
  <c r="BB88" i="37"/>
  <c r="BB121" i="41"/>
  <c r="BB88" i="41"/>
  <c r="BB122" i="37"/>
  <c r="BB156" i="37"/>
  <c r="BB154" i="41"/>
  <c r="BP351" i="39"/>
  <c r="BP330" i="39" s="1"/>
  <c r="BP320" i="39"/>
  <c r="BP351" i="35"/>
  <c r="BP330" i="35" s="1"/>
  <c r="BP320" i="35"/>
  <c r="BO447" i="35"/>
  <c r="BO445" i="35"/>
  <c r="BO444" i="35"/>
  <c r="BO448" i="35"/>
  <c r="BP445" i="35"/>
  <c r="BP444" i="35"/>
  <c r="BP447" i="35"/>
  <c r="BP448" i="35"/>
  <c r="BP447" i="39"/>
  <c r="BP444" i="39"/>
  <c r="BP448" i="39"/>
  <c r="BP445" i="39"/>
  <c r="BO447" i="39"/>
  <c r="BO445" i="39"/>
  <c r="BO444" i="39"/>
  <c r="BO448" i="39"/>
  <c r="BL343" i="39"/>
  <c r="BL343" i="35"/>
  <c r="BM385" i="10"/>
  <c r="BL41" i="6"/>
  <c r="BL32" i="6"/>
  <c r="BL57" i="6" s="1"/>
  <c r="AI416" i="10"/>
  <c r="AI417" i="10"/>
  <c r="H34" i="6"/>
  <c r="H59" i="6" s="1"/>
  <c r="Y34" i="6"/>
  <c r="Y59" i="6" s="1"/>
  <c r="AW34" i="6"/>
  <c r="AW59" i="6" s="1"/>
  <c r="AH34" i="6"/>
  <c r="AH59" i="6" s="1"/>
  <c r="BE97" i="9"/>
  <c r="G34" i="6"/>
  <c r="G59" i="6" s="1"/>
  <c r="BJ97" i="9"/>
  <c r="I34" i="6"/>
  <c r="I59" i="6" s="1"/>
  <c r="AT34" i="6"/>
  <c r="AT59" i="6" s="1"/>
  <c r="BF29" i="6"/>
  <c r="BF54" i="6" s="1"/>
  <c r="BK33" i="6"/>
  <c r="BK58" i="6" s="1"/>
  <c r="BG96" i="9"/>
  <c r="X34" i="6"/>
  <c r="X59" i="6" s="1"/>
  <c r="BM29" i="6"/>
  <c r="BM54" i="6" s="1"/>
  <c r="G28" i="6"/>
  <c r="G53" i="6" s="1"/>
  <c r="G30" i="6"/>
  <c r="G55" i="6" s="1"/>
  <c r="F30" i="6"/>
  <c r="F55" i="6" s="1"/>
  <c r="D96" i="9"/>
  <c r="F32" i="6"/>
  <c r="F57" i="6" s="1"/>
  <c r="E96" i="9"/>
  <c r="F31" i="6"/>
  <c r="F56" i="6" s="1"/>
  <c r="D97" i="9"/>
  <c r="G33" i="6"/>
  <c r="G58" i="6" s="1"/>
  <c r="F35" i="6"/>
  <c r="F60" i="6" s="1"/>
  <c r="F95" i="9"/>
  <c r="F98" i="9"/>
  <c r="D98" i="9"/>
  <c r="F96" i="9"/>
  <c r="G32" i="6"/>
  <c r="G57" i="6" s="1"/>
  <c r="F33" i="6"/>
  <c r="F58" i="6" s="1"/>
  <c r="H32" i="6"/>
  <c r="H57" i="6" s="1"/>
  <c r="E98" i="9"/>
  <c r="E97" i="9"/>
  <c r="H29" i="6"/>
  <c r="H54" i="6" s="1"/>
  <c r="H31" i="6"/>
  <c r="H56" i="6" s="1"/>
  <c r="E95" i="9"/>
  <c r="G97" i="9"/>
  <c r="H33" i="6"/>
  <c r="H58" i="6" s="1"/>
  <c r="G35" i="6"/>
  <c r="G60" i="6" s="1"/>
  <c r="H98" i="9"/>
  <c r="H35" i="6"/>
  <c r="H60" i="6" s="1"/>
  <c r="G96" i="9"/>
  <c r="G29" i="6"/>
  <c r="G54" i="6" s="1"/>
  <c r="J33" i="6"/>
  <c r="J58" i="6" s="1"/>
  <c r="I35" i="6"/>
  <c r="I60" i="6" s="1"/>
  <c r="F97" i="9"/>
  <c r="I28" i="6"/>
  <c r="I53" i="6" s="1"/>
  <c r="G98" i="9"/>
  <c r="G95" i="9"/>
  <c r="J30" i="6"/>
  <c r="J55" i="6" s="1"/>
  <c r="G31" i="6"/>
  <c r="G56" i="6" s="1"/>
  <c r="H30" i="6"/>
  <c r="H55" i="6" s="1"/>
  <c r="H28" i="6"/>
  <c r="H53" i="6" s="1"/>
  <c r="K28" i="6"/>
  <c r="K53" i="6" s="1"/>
  <c r="L30" i="6"/>
  <c r="L55" i="6" s="1"/>
  <c r="J28" i="6"/>
  <c r="J53" i="6" s="1"/>
  <c r="H96" i="9"/>
  <c r="K32" i="6"/>
  <c r="K57" i="6" s="1"/>
  <c r="I33" i="6"/>
  <c r="I58" i="6" s="1"/>
  <c r="I29" i="6"/>
  <c r="I54" i="6" s="1"/>
  <c r="I32" i="6"/>
  <c r="I57" i="6" s="1"/>
  <c r="H97" i="9"/>
  <c r="K29" i="6"/>
  <c r="K54" i="6" s="1"/>
  <c r="I30" i="6"/>
  <c r="I55" i="6" s="1"/>
  <c r="K30" i="6"/>
  <c r="K55" i="6" s="1"/>
  <c r="I95" i="9"/>
  <c r="I96" i="9"/>
  <c r="L33" i="6"/>
  <c r="L58" i="6" s="1"/>
  <c r="N33" i="6"/>
  <c r="N58" i="6" s="1"/>
  <c r="K35" i="6"/>
  <c r="K60" i="6" s="1"/>
  <c r="J35" i="6"/>
  <c r="J60" i="6" s="1"/>
  <c r="I97" i="9"/>
  <c r="K31" i="6"/>
  <c r="K56" i="6" s="1"/>
  <c r="H95" i="9"/>
  <c r="I98" i="9"/>
  <c r="J95" i="9"/>
  <c r="J31" i="6"/>
  <c r="J56" i="6" s="1"/>
  <c r="I31" i="6"/>
  <c r="I56" i="6" s="1"/>
  <c r="L35" i="6"/>
  <c r="L60" i="6" s="1"/>
  <c r="K33" i="6"/>
  <c r="K58" i="6" s="1"/>
  <c r="J96" i="9"/>
  <c r="J32" i="6"/>
  <c r="J57" i="6" s="1"/>
  <c r="M29" i="6"/>
  <c r="M54" i="6" s="1"/>
  <c r="L28" i="6"/>
  <c r="L53" i="6" s="1"/>
  <c r="J29" i="6"/>
  <c r="J54" i="6" s="1"/>
  <c r="M31" i="6"/>
  <c r="M56" i="6" s="1"/>
  <c r="K95" i="9"/>
  <c r="L29" i="6"/>
  <c r="L54" i="6" s="1"/>
  <c r="K96" i="9"/>
  <c r="M28" i="6"/>
  <c r="M53" i="6" s="1"/>
  <c r="N29" i="6"/>
  <c r="N54" i="6" s="1"/>
  <c r="M32" i="6"/>
  <c r="M57" i="6" s="1"/>
  <c r="M35" i="6"/>
  <c r="M60" i="6" s="1"/>
  <c r="M33" i="6"/>
  <c r="M58" i="6" s="1"/>
  <c r="L32" i="6"/>
  <c r="L57" i="6" s="1"/>
  <c r="N28" i="6"/>
  <c r="N53" i="6" s="1"/>
  <c r="J98" i="9"/>
  <c r="K98" i="9"/>
  <c r="K97" i="9"/>
  <c r="M98" i="9"/>
  <c r="L96" i="9"/>
  <c r="N32" i="6"/>
  <c r="N57" i="6" s="1"/>
  <c r="N31" i="6"/>
  <c r="N56" i="6" s="1"/>
  <c r="M97" i="9"/>
  <c r="J97" i="9"/>
  <c r="L98" i="9"/>
  <c r="P35" i="6"/>
  <c r="P60" i="6" s="1"/>
  <c r="N30" i="6"/>
  <c r="N55" i="6" s="1"/>
  <c r="N95" i="9"/>
  <c r="Q31" i="6"/>
  <c r="Q56" i="6" s="1"/>
  <c r="N35" i="6"/>
  <c r="N60" i="6" s="1"/>
  <c r="M96" i="9"/>
  <c r="L97" i="9"/>
  <c r="O30" i="6"/>
  <c r="O55" i="6" s="1"/>
  <c r="O28" i="6"/>
  <c r="O53" i="6" s="1"/>
  <c r="L95" i="9"/>
  <c r="P31" i="6"/>
  <c r="P56" i="6" s="1"/>
  <c r="O29" i="6"/>
  <c r="O54" i="6" s="1"/>
  <c r="O33" i="6"/>
  <c r="O58" i="6" s="1"/>
  <c r="Q35" i="6"/>
  <c r="Q60" i="6" s="1"/>
  <c r="M95" i="9"/>
  <c r="R31" i="6"/>
  <c r="R56" i="6" s="1"/>
  <c r="Q29" i="6"/>
  <c r="Q54" i="6" s="1"/>
  <c r="O97" i="9"/>
  <c r="P33" i="6"/>
  <c r="P58" i="6" s="1"/>
  <c r="N97" i="9"/>
  <c r="N96" i="9"/>
  <c r="Q30" i="6"/>
  <c r="Q55" i="6" s="1"/>
  <c r="N98" i="9"/>
  <c r="R32" i="6"/>
  <c r="R57" i="6" s="1"/>
  <c r="O31" i="6"/>
  <c r="O56" i="6" s="1"/>
  <c r="P32" i="6"/>
  <c r="P57" i="6" s="1"/>
  <c r="S35" i="6"/>
  <c r="S60" i="6" s="1"/>
  <c r="Q97" i="9"/>
  <c r="O98" i="9"/>
  <c r="O96" i="9"/>
  <c r="R28" i="6"/>
  <c r="R53" i="6" s="1"/>
  <c r="P30" i="6"/>
  <c r="P55" i="6" s="1"/>
  <c r="P29" i="6"/>
  <c r="P54" i="6" s="1"/>
  <c r="O95" i="9"/>
  <c r="S28" i="6"/>
  <c r="S53" i="6" s="1"/>
  <c r="P96" i="9"/>
  <c r="P28" i="6"/>
  <c r="P53" i="6" s="1"/>
  <c r="P95" i="9"/>
  <c r="R30" i="6"/>
  <c r="R55" i="6" s="1"/>
  <c r="P97" i="9"/>
  <c r="Q98" i="9"/>
  <c r="Q28" i="6"/>
  <c r="Q53" i="6" s="1"/>
  <c r="R97" i="9"/>
  <c r="S32" i="6"/>
  <c r="S57" i="6" s="1"/>
  <c r="R29" i="6"/>
  <c r="R54" i="6" s="1"/>
  <c r="Q32" i="6"/>
  <c r="Q57" i="6" s="1"/>
  <c r="P98" i="9"/>
  <c r="S33" i="6"/>
  <c r="S58" i="6" s="1"/>
  <c r="R33" i="6"/>
  <c r="R58" i="6" s="1"/>
  <c r="T32" i="6"/>
  <c r="T57" i="6" s="1"/>
  <c r="T33" i="6"/>
  <c r="T58" i="6" s="1"/>
  <c r="T35" i="6"/>
  <c r="T60" i="6" s="1"/>
  <c r="Q96" i="9"/>
  <c r="U33" i="6"/>
  <c r="U58" i="6" s="1"/>
  <c r="T28" i="6"/>
  <c r="T53" i="6" s="1"/>
  <c r="U31" i="6"/>
  <c r="U56" i="6" s="1"/>
  <c r="S31" i="6"/>
  <c r="S56" i="6" s="1"/>
  <c r="S30" i="6"/>
  <c r="S55" i="6" s="1"/>
  <c r="Q95" i="9"/>
  <c r="S98" i="9"/>
  <c r="S29" i="6"/>
  <c r="S54" i="6" s="1"/>
  <c r="T30" i="6"/>
  <c r="T55" i="6" s="1"/>
  <c r="R96" i="9"/>
  <c r="U35" i="6"/>
  <c r="U60" i="6" s="1"/>
  <c r="R35" i="6"/>
  <c r="R60" i="6" s="1"/>
  <c r="R98" i="9"/>
  <c r="V30" i="6"/>
  <c r="V55" i="6" s="1"/>
  <c r="V33" i="6"/>
  <c r="V58" i="6" s="1"/>
  <c r="U30" i="6"/>
  <c r="U55" i="6" s="1"/>
  <c r="V35" i="6"/>
  <c r="V60" i="6" s="1"/>
  <c r="S95" i="9"/>
  <c r="U32" i="6"/>
  <c r="U57" i="6" s="1"/>
  <c r="S96" i="9"/>
  <c r="T96" i="9"/>
  <c r="W35" i="6"/>
  <c r="W60" i="6" s="1"/>
  <c r="S97" i="9"/>
  <c r="U28" i="6"/>
  <c r="U53" i="6" s="1"/>
  <c r="U95" i="9"/>
  <c r="T98" i="9"/>
  <c r="W28" i="6"/>
  <c r="W53" i="6" s="1"/>
  <c r="T95" i="9"/>
  <c r="V96" i="9"/>
  <c r="Y30" i="6"/>
  <c r="Y55" i="6" s="1"/>
  <c r="W30" i="6"/>
  <c r="W55" i="6" s="1"/>
  <c r="W32" i="6"/>
  <c r="W57" i="6" s="1"/>
  <c r="X29" i="6"/>
  <c r="X54" i="6" s="1"/>
  <c r="U96" i="9"/>
  <c r="W29" i="6"/>
  <c r="W54" i="6" s="1"/>
  <c r="V95" i="9"/>
  <c r="T97" i="9"/>
  <c r="W33" i="6"/>
  <c r="W58" i="6" s="1"/>
  <c r="Y31" i="6"/>
  <c r="Y56" i="6" s="1"/>
  <c r="U97" i="9"/>
  <c r="U98" i="9"/>
  <c r="X30" i="6"/>
  <c r="X55" i="6" s="1"/>
  <c r="W31" i="6"/>
  <c r="W56" i="6" s="1"/>
  <c r="X32" i="6"/>
  <c r="X57" i="6" s="1"/>
  <c r="X28" i="6"/>
  <c r="X53" i="6" s="1"/>
  <c r="X31" i="6"/>
  <c r="X56" i="6" s="1"/>
  <c r="W98" i="9"/>
  <c r="Z28" i="6"/>
  <c r="Z53" i="6" s="1"/>
  <c r="Y28" i="6"/>
  <c r="Y53" i="6" s="1"/>
  <c r="Y98" i="9"/>
  <c r="X33" i="6"/>
  <c r="X58" i="6" s="1"/>
  <c r="AA30" i="6"/>
  <c r="AA55" i="6" s="1"/>
  <c r="Y32" i="6"/>
  <c r="Y57" i="6" s="1"/>
  <c r="Y29" i="6"/>
  <c r="Y54" i="6" s="1"/>
  <c r="Y33" i="6"/>
  <c r="Y58" i="6" s="1"/>
  <c r="Y35" i="6"/>
  <c r="Y60" i="6" s="1"/>
  <c r="Z30" i="6"/>
  <c r="Z55" i="6" s="1"/>
  <c r="W97" i="9"/>
  <c r="Z33" i="6"/>
  <c r="Z58" i="6" s="1"/>
  <c r="V97" i="9"/>
  <c r="X35" i="6"/>
  <c r="X60" i="6" s="1"/>
  <c r="W95" i="9"/>
  <c r="AA29" i="6"/>
  <c r="AA54" i="6" s="1"/>
  <c r="W96" i="9"/>
  <c r="AB31" i="6"/>
  <c r="AB56" i="6" s="1"/>
  <c r="Z35" i="6"/>
  <c r="Z60" i="6" s="1"/>
  <c r="Z31" i="6"/>
  <c r="Z56" i="6" s="1"/>
  <c r="X97" i="9"/>
  <c r="AA28" i="6"/>
  <c r="AA53" i="6" s="1"/>
  <c r="X96" i="9"/>
  <c r="X95" i="9"/>
  <c r="AA31" i="6"/>
  <c r="AA56" i="6" s="1"/>
  <c r="Y95" i="9"/>
  <c r="Y96" i="9"/>
  <c r="AA32" i="6"/>
  <c r="AA57" i="6" s="1"/>
  <c r="AC28" i="6"/>
  <c r="AC53" i="6" s="1"/>
  <c r="AA33" i="6"/>
  <c r="AA58" i="6" s="1"/>
  <c r="AB28" i="6"/>
  <c r="AB53" i="6" s="1"/>
  <c r="AB35" i="6"/>
  <c r="AB60" i="6" s="1"/>
  <c r="AA97" i="9"/>
  <c r="AC33" i="6"/>
  <c r="AC58" i="6" s="1"/>
  <c r="AA96" i="9"/>
  <c r="AB30" i="6"/>
  <c r="AB55" i="6" s="1"/>
  <c r="AA98" i="9"/>
  <c r="AC32" i="6"/>
  <c r="AC57" i="6" s="1"/>
  <c r="Z97" i="9"/>
  <c r="AB32" i="6"/>
  <c r="AB57" i="6" s="1"/>
  <c r="AC30" i="6"/>
  <c r="AC55" i="6" s="1"/>
  <c r="AA95" i="9"/>
  <c r="Z96" i="9"/>
  <c r="Y97" i="9"/>
  <c r="AC31" i="6"/>
  <c r="AC56" i="6" s="1"/>
  <c r="Z98" i="9"/>
  <c r="AD31" i="6"/>
  <c r="AD56" i="6" s="1"/>
  <c r="AB29" i="6"/>
  <c r="AB54" i="6" s="1"/>
  <c r="AB33" i="6"/>
  <c r="AB58" i="6" s="1"/>
  <c r="AB97" i="9"/>
  <c r="AD29" i="6"/>
  <c r="AD54" i="6" s="1"/>
  <c r="AB96" i="9"/>
  <c r="AC35" i="6"/>
  <c r="AC60" i="6" s="1"/>
  <c r="AD32" i="6"/>
  <c r="AD57" i="6" s="1"/>
  <c r="AE32" i="6"/>
  <c r="AE57" i="6" s="1"/>
  <c r="AD35" i="6"/>
  <c r="AD60" i="6" s="1"/>
  <c r="AC29" i="6"/>
  <c r="AC54" i="6" s="1"/>
  <c r="Z95" i="9"/>
  <c r="AB98" i="9"/>
  <c r="AF35" i="6"/>
  <c r="AF60" i="6" s="1"/>
  <c r="AG35" i="6"/>
  <c r="AG60" i="6" s="1"/>
  <c r="AD30" i="6"/>
  <c r="AD55" i="6" s="1"/>
  <c r="AE33" i="6"/>
  <c r="AE58" i="6" s="1"/>
  <c r="AB95" i="9"/>
  <c r="AC95" i="9"/>
  <c r="AE28" i="6"/>
  <c r="AE53" i="6" s="1"/>
  <c r="AD33" i="6"/>
  <c r="AD58" i="6" s="1"/>
  <c r="AE31" i="6"/>
  <c r="AE56" i="6" s="1"/>
  <c r="AC96" i="9"/>
  <c r="AD28" i="6"/>
  <c r="AD53" i="6" s="1"/>
  <c r="AC97" i="9"/>
  <c r="AD96" i="9"/>
  <c r="AF96" i="9"/>
  <c r="AE96" i="9"/>
  <c r="AF32" i="6"/>
  <c r="AF57" i="6" s="1"/>
  <c r="AF33" i="6"/>
  <c r="AF58" i="6" s="1"/>
  <c r="AG31" i="6"/>
  <c r="AG56" i="6" s="1"/>
  <c r="AE29" i="6"/>
  <c r="AE54" i="6" s="1"/>
  <c r="AC98" i="9"/>
  <c r="AE35" i="6"/>
  <c r="AE60" i="6" s="1"/>
  <c r="AG95" i="9"/>
  <c r="AE97" i="9"/>
  <c r="AE98" i="9"/>
  <c r="AD98" i="9"/>
  <c r="AF30" i="6"/>
  <c r="AF55" i="6" s="1"/>
  <c r="AG29" i="6"/>
  <c r="AG54" i="6" s="1"/>
  <c r="AG33" i="6"/>
  <c r="AG58" i="6" s="1"/>
  <c r="AF29" i="6"/>
  <c r="AF54" i="6" s="1"/>
  <c r="AF31" i="6"/>
  <c r="AF56" i="6" s="1"/>
  <c r="AE30" i="6"/>
  <c r="AE55" i="6" s="1"/>
  <c r="AD95" i="9"/>
  <c r="AI32" i="6"/>
  <c r="AI57" i="6" s="1"/>
  <c r="AI33" i="6"/>
  <c r="AI58" i="6" s="1"/>
  <c r="AH31" i="6"/>
  <c r="AH56" i="6" s="1"/>
  <c r="AF98" i="9"/>
  <c r="AF95" i="9"/>
  <c r="AF28" i="6"/>
  <c r="AF53" i="6" s="1"/>
  <c r="AF97" i="9"/>
  <c r="AH32" i="6"/>
  <c r="AH57" i="6" s="1"/>
  <c r="AG30" i="6"/>
  <c r="AG55" i="6" s="1"/>
  <c r="AG97" i="9"/>
  <c r="AK28" i="6"/>
  <c r="AK53" i="6" s="1"/>
  <c r="AG28" i="6"/>
  <c r="AG53" i="6" s="1"/>
  <c r="AH35" i="6"/>
  <c r="AH60" i="6" s="1"/>
  <c r="AH30" i="6"/>
  <c r="AH55" i="6" s="1"/>
  <c r="AH33" i="6"/>
  <c r="AH58" i="6" s="1"/>
  <c r="AI31" i="6"/>
  <c r="AI56" i="6" s="1"/>
  <c r="AG32" i="6"/>
  <c r="AG57" i="6" s="1"/>
  <c r="AI35" i="6"/>
  <c r="AI60" i="6" s="1"/>
  <c r="AI29" i="6"/>
  <c r="AI54" i="6" s="1"/>
  <c r="AG96" i="9"/>
  <c r="AH97" i="9"/>
  <c r="AJ33" i="6"/>
  <c r="AJ58" i="6" s="1"/>
  <c r="AJ32" i="6"/>
  <c r="AJ57" i="6" s="1"/>
  <c r="AJ35" i="6"/>
  <c r="AJ60" i="6" s="1"/>
  <c r="AK31" i="6"/>
  <c r="AK56" i="6" s="1"/>
  <c r="AJ31" i="6"/>
  <c r="AJ56" i="6" s="1"/>
  <c r="AJ96" i="9"/>
  <c r="AI95" i="9"/>
  <c r="AJ30" i="6"/>
  <c r="AJ55" i="6" s="1"/>
  <c r="AH96" i="9"/>
  <c r="AM35" i="6"/>
  <c r="AM60" i="6" s="1"/>
  <c r="AK32" i="6"/>
  <c r="AK57" i="6" s="1"/>
  <c r="AM33" i="6"/>
  <c r="AM58" i="6" s="1"/>
  <c r="AK30" i="6"/>
  <c r="AK55" i="6" s="1"/>
  <c r="AJ95" i="9"/>
  <c r="AG98" i="9"/>
  <c r="AH98" i="9"/>
  <c r="AL32" i="6"/>
  <c r="AL57" i="6" s="1"/>
  <c r="AJ29" i="6"/>
  <c r="AJ54" i="6" s="1"/>
  <c r="AL31" i="6"/>
  <c r="AL56" i="6" s="1"/>
  <c r="AI98" i="9"/>
  <c r="AL30" i="6"/>
  <c r="AL55" i="6" s="1"/>
  <c r="AJ98" i="9"/>
  <c r="AM31" i="6"/>
  <c r="AM56" i="6" s="1"/>
  <c r="AK96" i="9"/>
  <c r="AK98" i="9"/>
  <c r="AM29" i="6"/>
  <c r="AM54" i="6" s="1"/>
  <c r="AL28" i="6"/>
  <c r="AL53" i="6" s="1"/>
  <c r="AL29" i="6"/>
  <c r="AL54" i="6" s="1"/>
  <c r="AH95" i="9"/>
  <c r="AJ28" i="6"/>
  <c r="AJ53" i="6" s="1"/>
  <c r="AN35" i="6"/>
  <c r="AN60" i="6" s="1"/>
  <c r="AK35" i="6"/>
  <c r="AK60" i="6" s="1"/>
  <c r="AK95" i="9"/>
  <c r="AN30" i="6"/>
  <c r="AN55" i="6" s="1"/>
  <c r="AK97" i="9"/>
  <c r="AN29" i="6"/>
  <c r="AN54" i="6" s="1"/>
  <c r="AI97" i="9"/>
  <c r="AN33" i="6"/>
  <c r="AN58" i="6" s="1"/>
  <c r="AI96" i="9"/>
  <c r="AL33" i="6"/>
  <c r="AL58" i="6" s="1"/>
  <c r="AN28" i="6"/>
  <c r="AN53" i="6" s="1"/>
  <c r="AO28" i="6"/>
  <c r="AO53" i="6" s="1"/>
  <c r="AO33" i="6"/>
  <c r="AO58" i="6" s="1"/>
  <c r="AN32" i="6"/>
  <c r="AN57" i="6" s="1"/>
  <c r="AO32" i="6"/>
  <c r="AO57" i="6" s="1"/>
  <c r="AN31" i="6"/>
  <c r="AN56" i="6" s="1"/>
  <c r="AM28" i="6"/>
  <c r="AM53" i="6" s="1"/>
  <c r="AL95" i="9"/>
  <c r="AM98" i="9"/>
  <c r="AM32" i="6"/>
  <c r="AM57" i="6" s="1"/>
  <c r="AL35" i="6"/>
  <c r="AL60" i="6" s="1"/>
  <c r="AJ97" i="9"/>
  <c r="AM30" i="6"/>
  <c r="AM55" i="6" s="1"/>
  <c r="AL98" i="9"/>
  <c r="AP33" i="6"/>
  <c r="AP58" i="6" s="1"/>
  <c r="AL96" i="9"/>
  <c r="AN98" i="9"/>
  <c r="AP32" i="6"/>
  <c r="AP57" i="6" s="1"/>
  <c r="AL97" i="9"/>
  <c r="AO30" i="6"/>
  <c r="AO55" i="6" s="1"/>
  <c r="AN95" i="9"/>
  <c r="AM96" i="9"/>
  <c r="AP35" i="6"/>
  <c r="AP60" i="6" s="1"/>
  <c r="AQ29" i="6"/>
  <c r="AQ54" i="6" s="1"/>
  <c r="AN96" i="9"/>
  <c r="AO95" i="9"/>
  <c r="AM95" i="9"/>
  <c r="AM97" i="9"/>
  <c r="AO31" i="6"/>
  <c r="AO56" i="6" s="1"/>
  <c r="AN97" i="9"/>
  <c r="AP30" i="6"/>
  <c r="AP55" i="6" s="1"/>
  <c r="AP28" i="6"/>
  <c r="AP53" i="6" s="1"/>
  <c r="AQ35" i="6"/>
  <c r="AQ60" i="6" s="1"/>
  <c r="AQ33" i="6"/>
  <c r="AQ58" i="6" s="1"/>
  <c r="AR30" i="6"/>
  <c r="AR55" i="6" s="1"/>
  <c r="AO35" i="6"/>
  <c r="AO60" i="6" s="1"/>
  <c r="AO97" i="9"/>
  <c r="AP29" i="6"/>
  <c r="AP54" i="6" s="1"/>
  <c r="AO29" i="6"/>
  <c r="AO54" i="6" s="1"/>
  <c r="AS33" i="6"/>
  <c r="AS58" i="6" s="1"/>
  <c r="AR35" i="6"/>
  <c r="AR60" i="6" s="1"/>
  <c r="AO98" i="9"/>
  <c r="AP98" i="9"/>
  <c r="AP96" i="9"/>
  <c r="AR28" i="6"/>
  <c r="AR53" i="6" s="1"/>
  <c r="AR33" i="6"/>
  <c r="AR58" i="6" s="1"/>
  <c r="AR31" i="6"/>
  <c r="AR56" i="6" s="1"/>
  <c r="AQ31" i="6"/>
  <c r="AQ56" i="6" s="1"/>
  <c r="AQ32" i="6"/>
  <c r="AQ57" i="6" s="1"/>
  <c r="AQ30" i="6"/>
  <c r="AQ55" i="6" s="1"/>
  <c r="AO96" i="9"/>
  <c r="AS29" i="6"/>
  <c r="AS54" i="6" s="1"/>
  <c r="AR32" i="6"/>
  <c r="AR57" i="6" s="1"/>
  <c r="AP31" i="6"/>
  <c r="AP56" i="6" s="1"/>
  <c r="AP95" i="9"/>
  <c r="AR29" i="6"/>
  <c r="AR54" i="6" s="1"/>
  <c r="AT31" i="6"/>
  <c r="AT56" i="6" s="1"/>
  <c r="AS35" i="6"/>
  <c r="AS60" i="6" s="1"/>
  <c r="AS32" i="6"/>
  <c r="AS57" i="6" s="1"/>
  <c r="AV29" i="6"/>
  <c r="AV54" i="6" s="1"/>
  <c r="AR98" i="9"/>
  <c r="AS28" i="6"/>
  <c r="AS53" i="6" s="1"/>
  <c r="AQ97" i="9"/>
  <c r="AQ96" i="9"/>
  <c r="AU28" i="6"/>
  <c r="AU53" i="6" s="1"/>
  <c r="AQ28" i="6"/>
  <c r="AQ53" i="6" s="1"/>
  <c r="AU33" i="6"/>
  <c r="AU58" i="6" s="1"/>
  <c r="AT33" i="6"/>
  <c r="AT58" i="6" s="1"/>
  <c r="AP97" i="9"/>
  <c r="AU30" i="6"/>
  <c r="AU55" i="6" s="1"/>
  <c r="AT98" i="9"/>
  <c r="AT28" i="6"/>
  <c r="AT53" i="6" s="1"/>
  <c r="AT35" i="6"/>
  <c r="AT60" i="6" s="1"/>
  <c r="AR96" i="9"/>
  <c r="AT29" i="6"/>
  <c r="AT54" i="6" s="1"/>
  <c r="AS30" i="6"/>
  <c r="AS55" i="6" s="1"/>
  <c r="AQ98" i="9"/>
  <c r="AS97" i="9"/>
  <c r="AS31" i="6"/>
  <c r="AS56" i="6" s="1"/>
  <c r="AU32" i="6"/>
  <c r="AU57" i="6" s="1"/>
  <c r="AR95" i="9"/>
  <c r="AT96" i="9"/>
  <c r="AS95" i="9"/>
  <c r="AT32" i="6"/>
  <c r="AT57" i="6" s="1"/>
  <c r="AR97" i="9"/>
  <c r="AS96" i="9"/>
  <c r="AU35" i="6"/>
  <c r="AU60" i="6" s="1"/>
  <c r="AU29" i="6"/>
  <c r="AU54" i="6" s="1"/>
  <c r="AV31" i="6"/>
  <c r="AV56" i="6" s="1"/>
  <c r="AV28" i="6"/>
  <c r="AV53" i="6" s="1"/>
  <c r="AW31" i="6"/>
  <c r="AW56" i="6" s="1"/>
  <c r="AT30" i="6"/>
  <c r="AT55" i="6" s="1"/>
  <c r="AQ95" i="9"/>
  <c r="AX32" i="6"/>
  <c r="AX57" i="6" s="1"/>
  <c r="AT97" i="9"/>
  <c r="AV35" i="6"/>
  <c r="AV60" i="6" s="1"/>
  <c r="AV32" i="6"/>
  <c r="AV57" i="6" s="1"/>
  <c r="AV33" i="6"/>
  <c r="AV58" i="6" s="1"/>
  <c r="AU31" i="6"/>
  <c r="AU56" i="6" s="1"/>
  <c r="AX33" i="6"/>
  <c r="AX58" i="6" s="1"/>
  <c r="AU96" i="9"/>
  <c r="AU97" i="9"/>
  <c r="AX28" i="6"/>
  <c r="AX53" i="6" s="1"/>
  <c r="AX35" i="6"/>
  <c r="AX60" i="6" s="1"/>
  <c r="AW30" i="6"/>
  <c r="AW55" i="6" s="1"/>
  <c r="AS98" i="9"/>
  <c r="AV97" i="9"/>
  <c r="AW32" i="6"/>
  <c r="AW57" i="6" s="1"/>
  <c r="AW35" i="6"/>
  <c r="AW60" i="6" s="1"/>
  <c r="AU98" i="9"/>
  <c r="AV30" i="6"/>
  <c r="AV55" i="6" s="1"/>
  <c r="AW28" i="6"/>
  <c r="AW53" i="6" s="1"/>
  <c r="AU95" i="9"/>
  <c r="AY29" i="6"/>
  <c r="AY54" i="6" s="1"/>
  <c r="AV96" i="9"/>
  <c r="AX29" i="6"/>
  <c r="AX54" i="6" s="1"/>
  <c r="AW29" i="6"/>
  <c r="AW54" i="6" s="1"/>
  <c r="AY28" i="6"/>
  <c r="AY53" i="6" s="1"/>
  <c r="AY30" i="6"/>
  <c r="AY55" i="6" s="1"/>
  <c r="AT95" i="9"/>
  <c r="AW97" i="9"/>
  <c r="AY33" i="6"/>
  <c r="AY58" i="6" s="1"/>
  <c r="AX95" i="9"/>
  <c r="AZ31" i="6"/>
  <c r="AZ56" i="6" s="1"/>
  <c r="AW96" i="9"/>
  <c r="AX98" i="9"/>
  <c r="BA33" i="6"/>
  <c r="BA58" i="6" s="1"/>
  <c r="AY32" i="6"/>
  <c r="AY57" i="6" s="1"/>
  <c r="AX30" i="6"/>
  <c r="AX55" i="6" s="1"/>
  <c r="AZ30" i="6"/>
  <c r="AZ55" i="6" s="1"/>
  <c r="BA29" i="6"/>
  <c r="BA54" i="6" s="1"/>
  <c r="AX31" i="6"/>
  <c r="AX56" i="6" s="1"/>
  <c r="AX96" i="9"/>
  <c r="AV98" i="9"/>
  <c r="AV95" i="9"/>
  <c r="AZ32" i="6"/>
  <c r="AZ57" i="6" s="1"/>
  <c r="AW98" i="9"/>
  <c r="AW33" i="6"/>
  <c r="AW58" i="6" s="1"/>
  <c r="AZ35" i="6"/>
  <c r="AZ60" i="6" s="1"/>
  <c r="AX97" i="9"/>
  <c r="AY95" i="9"/>
  <c r="AZ28" i="6"/>
  <c r="AZ53" i="6" s="1"/>
  <c r="BA30" i="6"/>
  <c r="BA55" i="6" s="1"/>
  <c r="AZ33" i="6"/>
  <c r="AZ58" i="6" s="1"/>
  <c r="AY31" i="6"/>
  <c r="AY56" i="6" s="1"/>
  <c r="BA32" i="6"/>
  <c r="BA57" i="6" s="1"/>
  <c r="BB30" i="6"/>
  <c r="BB55" i="6" s="1"/>
  <c r="BB31" i="6"/>
  <c r="BB56" i="6" s="1"/>
  <c r="BB29" i="6"/>
  <c r="BB54" i="6" s="1"/>
  <c r="AZ96" i="9"/>
  <c r="BD29" i="6"/>
  <c r="BD54" i="6" s="1"/>
  <c r="AY98" i="9"/>
  <c r="BB33" i="6"/>
  <c r="BB58" i="6" s="1"/>
  <c r="BA31" i="6"/>
  <c r="BA56" i="6" s="1"/>
  <c r="AY97" i="9"/>
  <c r="AZ95" i="9"/>
  <c r="AZ29" i="6"/>
  <c r="AZ54" i="6" s="1"/>
  <c r="BC29" i="6"/>
  <c r="BC54" i="6" s="1"/>
  <c r="BC33" i="6"/>
  <c r="BC58" i="6" s="1"/>
  <c r="AY96" i="9"/>
  <c r="AW95" i="9"/>
  <c r="BA35" i="6"/>
  <c r="BA60" i="6" s="1"/>
  <c r="BC97" i="9"/>
  <c r="BB96" i="9"/>
  <c r="BD33" i="6"/>
  <c r="BD58" i="6" s="1"/>
  <c r="BC35" i="6"/>
  <c r="BC60" i="6" s="1"/>
  <c r="AZ98" i="9"/>
  <c r="BC30" i="6"/>
  <c r="BC55" i="6" s="1"/>
  <c r="BB35" i="6"/>
  <c r="BB60" i="6" s="1"/>
  <c r="AZ97" i="9"/>
  <c r="BC98" i="9"/>
  <c r="BB28" i="6"/>
  <c r="BB53" i="6" s="1"/>
  <c r="BC31" i="6"/>
  <c r="BC56" i="6" s="1"/>
  <c r="BB32" i="6"/>
  <c r="BB57" i="6" s="1"/>
  <c r="BA96" i="9"/>
  <c r="BA28" i="6"/>
  <c r="BA53" i="6" s="1"/>
  <c r="BD30" i="6"/>
  <c r="BD55" i="6" s="1"/>
  <c r="BE32" i="6"/>
  <c r="BE57" i="6" s="1"/>
  <c r="BA98" i="9"/>
  <c r="BC28" i="6"/>
  <c r="BC53" i="6" s="1"/>
  <c r="BC32" i="6"/>
  <c r="BC57" i="6" s="1"/>
  <c r="BA97" i="9"/>
  <c r="BF32" i="6"/>
  <c r="BF57" i="6" s="1"/>
  <c r="L34" i="6"/>
  <c r="L59" i="6" s="1"/>
  <c r="AS34" i="6"/>
  <c r="AS59" i="6" s="1"/>
  <c r="N34" i="6"/>
  <c r="N59" i="6" s="1"/>
  <c r="BI95" i="9"/>
  <c r="AV34" i="6"/>
  <c r="AV59" i="6" s="1"/>
  <c r="BC96" i="9"/>
  <c r="AP34" i="6"/>
  <c r="AP59" i="6" s="1"/>
  <c r="AN34" i="6"/>
  <c r="AN59" i="6" s="1"/>
  <c r="BE34" i="6"/>
  <c r="BE59" i="6" s="1"/>
  <c r="AR34" i="6"/>
  <c r="AR59" i="6" s="1"/>
  <c r="BI28" i="6"/>
  <c r="BI53" i="6" s="1"/>
  <c r="BH34" i="6"/>
  <c r="BH59" i="6" s="1"/>
  <c r="AJ34" i="6"/>
  <c r="AJ59" i="6" s="1"/>
  <c r="BH98" i="9"/>
  <c r="BI31" i="6"/>
  <c r="BI56" i="6" s="1"/>
  <c r="AY34" i="6"/>
  <c r="AY59" i="6" s="1"/>
  <c r="BE96" i="9"/>
  <c r="BH95" i="9"/>
  <c r="BI97" i="9"/>
  <c r="V34" i="6"/>
  <c r="V59" i="6" s="1"/>
  <c r="BE95" i="9"/>
  <c r="O34" i="6"/>
  <c r="O59" i="6" s="1"/>
  <c r="BG32" i="6"/>
  <c r="BG57" i="6" s="1"/>
  <c r="BJ30" i="6"/>
  <c r="BJ55" i="6" s="1"/>
  <c r="BF33" i="6"/>
  <c r="BF58" i="6" s="1"/>
  <c r="BG34" i="6"/>
  <c r="BG59" i="6" s="1"/>
  <c r="BG33" i="6"/>
  <c r="BG58" i="6" s="1"/>
  <c r="BK32" i="6"/>
  <c r="BK57" i="6" s="1"/>
  <c r="AU34" i="6"/>
  <c r="AU59" i="6" s="1"/>
  <c r="BG29" i="6"/>
  <c r="BG54" i="6" s="1"/>
  <c r="AM34" i="6"/>
  <c r="AM59" i="6" s="1"/>
  <c r="BG28" i="6"/>
  <c r="BG53" i="6" s="1"/>
  <c r="Z34" i="6"/>
  <c r="Z59" i="6" s="1"/>
  <c r="AK34" i="6"/>
  <c r="AK59" i="6" s="1"/>
  <c r="AQ34" i="6"/>
  <c r="AQ59" i="6" s="1"/>
  <c r="BD98" i="9"/>
  <c r="U34" i="6"/>
  <c r="U59" i="6" s="1"/>
  <c r="BG35" i="6"/>
  <c r="BG60" i="6" s="1"/>
  <c r="BI34" i="6"/>
  <c r="BI59" i="6" s="1"/>
  <c r="BH29" i="6"/>
  <c r="BH54" i="6" s="1"/>
  <c r="BI30" i="6"/>
  <c r="BI55" i="6" s="1"/>
  <c r="BF35" i="6"/>
  <c r="BF60" i="6" s="1"/>
  <c r="BD32" i="6"/>
  <c r="BD57" i="6" s="1"/>
  <c r="BD35" i="6"/>
  <c r="BD60" i="6" s="1"/>
  <c r="BH35" i="6"/>
  <c r="BH60" i="6" s="1"/>
  <c r="BA95" i="9"/>
  <c r="BD96" i="9"/>
  <c r="BH33" i="6"/>
  <c r="BH58" i="6" s="1"/>
  <c r="BH32" i="6"/>
  <c r="BH57" i="6" s="1"/>
  <c r="BE29" i="6"/>
  <c r="BE54" i="6" s="1"/>
  <c r="BB98" i="9"/>
  <c r="BD28" i="6"/>
  <c r="BD53" i="6" s="1"/>
  <c r="BK28" i="6"/>
  <c r="BK53" i="6" s="1"/>
  <c r="BI98" i="9"/>
  <c r="BC95" i="9"/>
  <c r="AA34" i="6"/>
  <c r="AA59" i="6" s="1"/>
  <c r="BF97" i="9"/>
  <c r="BD31" i="6"/>
  <c r="BD56" i="6" s="1"/>
  <c r="BE33" i="6"/>
  <c r="BE58" i="6" s="1"/>
  <c r="BE35" i="6"/>
  <c r="BE60" i="6" s="1"/>
  <c r="BF34" i="6"/>
  <c r="BF59" i="6" s="1"/>
  <c r="BD34" i="6"/>
  <c r="BD59" i="6" s="1"/>
  <c r="J34" i="6"/>
  <c r="J59" i="6" s="1"/>
  <c r="BB97" i="9"/>
  <c r="BK35" i="6"/>
  <c r="BK60" i="6" s="1"/>
  <c r="BF31" i="6"/>
  <c r="BF56" i="6" s="1"/>
  <c r="BF95" i="9"/>
  <c r="BF98" i="9"/>
  <c r="BH31" i="6"/>
  <c r="BH56" i="6" s="1"/>
  <c r="AX34" i="6"/>
  <c r="AX59" i="6" s="1"/>
  <c r="S34" i="6"/>
  <c r="S59" i="6" s="1"/>
  <c r="BE98" i="9"/>
  <c r="AI34" i="6"/>
  <c r="AI59" i="6" s="1"/>
  <c r="K34" i="6"/>
  <c r="K59" i="6" s="1"/>
  <c r="BI32" i="6"/>
  <c r="BI57" i="6" s="1"/>
  <c r="BJ28" i="6"/>
  <c r="BJ53" i="6" s="1"/>
  <c r="BF30" i="6"/>
  <c r="BF55" i="6" s="1"/>
  <c r="BH97" i="9"/>
  <c r="BK29" i="6"/>
  <c r="BK54" i="6" s="1"/>
  <c r="BI33" i="6"/>
  <c r="BI58" i="6" s="1"/>
  <c r="BD97" i="9"/>
  <c r="BE31" i="6"/>
  <c r="BE56" i="6" s="1"/>
  <c r="BB95" i="9"/>
  <c r="BG95" i="9"/>
  <c r="BJ32" i="6"/>
  <c r="BJ57" i="6" s="1"/>
  <c r="BE28" i="6"/>
  <c r="BE53" i="6" s="1"/>
  <c r="BB34" i="6"/>
  <c r="BB59" i="6" s="1"/>
  <c r="BA34" i="6"/>
  <c r="BA59" i="6" s="1"/>
  <c r="AL34" i="6"/>
  <c r="AL59" i="6" s="1"/>
  <c r="AO34" i="6"/>
  <c r="AO59" i="6" s="1"/>
  <c r="BL33" i="6"/>
  <c r="BL58" i="6" s="1"/>
  <c r="BF96" i="9"/>
  <c r="BL35" i="6"/>
  <c r="BL60" i="6" s="1"/>
  <c r="M34" i="6"/>
  <c r="M59" i="6" s="1"/>
  <c r="AD34" i="6"/>
  <c r="AD59" i="6" s="1"/>
  <c r="BI96" i="9"/>
  <c r="BJ96" i="9"/>
  <c r="BF28" i="6"/>
  <c r="BF53" i="6" s="1"/>
  <c r="BH28" i="6"/>
  <c r="BH53" i="6" s="1"/>
  <c r="P34" i="6"/>
  <c r="P59" i="6" s="1"/>
  <c r="BJ31" i="6"/>
  <c r="BJ56" i="6" s="1"/>
  <c r="BI29" i="6"/>
  <c r="BI54" i="6" s="1"/>
  <c r="W34" i="6"/>
  <c r="W59" i="6" s="1"/>
  <c r="BG31" i="6"/>
  <c r="BG56" i="6" s="1"/>
  <c r="BK30" i="6"/>
  <c r="BK55" i="6" s="1"/>
  <c r="BD95" i="9"/>
  <c r="BG98" i="9"/>
  <c r="BJ95" i="9"/>
  <c r="Q34" i="6"/>
  <c r="Q59" i="6" s="1"/>
  <c r="BJ29" i="6"/>
  <c r="BJ54" i="6" s="1"/>
  <c r="AG34" i="6"/>
  <c r="AG59" i="6" s="1"/>
  <c r="BC34" i="6"/>
  <c r="BC59" i="6" s="1"/>
  <c r="BJ98" i="9"/>
  <c r="BL30" i="6"/>
  <c r="BL55" i="6" s="1"/>
  <c r="BG97" i="9"/>
  <c r="AB34" i="6"/>
  <c r="AB59" i="6" s="1"/>
  <c r="R34" i="6"/>
  <c r="R59" i="6" s="1"/>
  <c r="AF34" i="6"/>
  <c r="AF59" i="6" s="1"/>
  <c r="F34" i="6"/>
  <c r="F59" i="6" s="1"/>
  <c r="AE34" i="6"/>
  <c r="AE59" i="6" s="1"/>
  <c r="BQ484" i="10"/>
  <c r="BQ483" i="10"/>
  <c r="BQ486" i="10"/>
  <c r="BQ487" i="10"/>
  <c r="BM31" i="6"/>
  <c r="BM56" i="6" s="1"/>
  <c r="BM28" i="6"/>
  <c r="BM53" i="6" s="1"/>
  <c r="BK96" i="9"/>
  <c r="BK97" i="9"/>
  <c r="BK98" i="9"/>
  <c r="BL38" i="6"/>
  <c r="BQ96" i="10"/>
  <c r="F29" i="6"/>
  <c r="F54" i="6" s="1"/>
  <c r="L31" i="6"/>
  <c r="L56" i="6" s="1"/>
  <c r="M30" i="6"/>
  <c r="M55" i="6" s="1"/>
  <c r="O32" i="6"/>
  <c r="O57" i="6" s="1"/>
  <c r="O35" i="6"/>
  <c r="O60" i="6" s="1"/>
  <c r="Q33" i="6"/>
  <c r="Q58" i="6" s="1"/>
  <c r="T31" i="6"/>
  <c r="T56" i="6" s="1"/>
  <c r="R95" i="9"/>
  <c r="T29" i="6"/>
  <c r="T54" i="6" s="1"/>
  <c r="U29" i="6"/>
  <c r="U54" i="6" s="1"/>
  <c r="V29" i="6"/>
  <c r="V54" i="6" s="1"/>
  <c r="V28" i="6"/>
  <c r="V53" i="6" s="1"/>
  <c r="V31" i="6"/>
  <c r="V56" i="6" s="1"/>
  <c r="V32" i="6"/>
  <c r="V57" i="6" s="1"/>
  <c r="V98" i="9"/>
  <c r="Z32" i="6"/>
  <c r="Z57" i="6" s="1"/>
  <c r="X98" i="9"/>
  <c r="Z29" i="6"/>
  <c r="Z54" i="6" s="1"/>
  <c r="AA35" i="6"/>
  <c r="AA60" i="6" s="1"/>
  <c r="AH28" i="6"/>
  <c r="AH53" i="6" s="1"/>
  <c r="AD97" i="9"/>
  <c r="AE95" i="9"/>
  <c r="AI28" i="6"/>
  <c r="AI53" i="6" s="1"/>
  <c r="AH29" i="6"/>
  <c r="AH54" i="6" s="1"/>
  <c r="AI30" i="6"/>
  <c r="AI55" i="6" s="1"/>
  <c r="AK29" i="6"/>
  <c r="AK54" i="6" s="1"/>
  <c r="AK33" i="6"/>
  <c r="AK58" i="6" s="1"/>
  <c r="AY35" i="6"/>
  <c r="AY60" i="6" s="1"/>
  <c r="BE30" i="6"/>
  <c r="BE55" i="6" s="1"/>
  <c r="BG30" i="6"/>
  <c r="BG55" i="6" s="1"/>
  <c r="BH30" i="6"/>
  <c r="BH55" i="6" s="1"/>
  <c r="BI35" i="6"/>
  <c r="BI60" i="6" s="1"/>
  <c r="BJ35" i="6"/>
  <c r="BJ60" i="6" s="1"/>
  <c r="BK34" i="6"/>
  <c r="BK59" i="6" s="1"/>
  <c r="BL34" i="6"/>
  <c r="BL59" i="6" s="1"/>
  <c r="BJ33" i="6"/>
  <c r="BJ58" i="6" s="1"/>
  <c r="BH96" i="9"/>
  <c r="BJ34" i="6"/>
  <c r="BJ59" i="6" s="1"/>
  <c r="BM34" i="6"/>
  <c r="BM59" i="6" s="1"/>
  <c r="BK31" i="6"/>
  <c r="BK56" i="6" s="1"/>
  <c r="BM30" i="6"/>
  <c r="BM55" i="6" s="1"/>
  <c r="BK95" i="9"/>
  <c r="BM32" i="6"/>
  <c r="BM57" i="6" s="1"/>
  <c r="BL29" i="6"/>
  <c r="BM33" i="6"/>
  <c r="BM58" i="6" s="1"/>
  <c r="BM35" i="6"/>
  <c r="BM60" i="6" s="1"/>
  <c r="AA387" i="10" l="1"/>
  <c r="AZ44" i="6"/>
  <c r="AT375" i="35"/>
  <c r="AT373" i="35" s="1"/>
  <c r="AI415" i="10"/>
  <c r="AN375" i="39"/>
  <c r="AN374" i="39"/>
  <c r="AO96" i="42" s="1"/>
  <c r="AJ114" i="9"/>
  <c r="AJ113" i="9"/>
  <c r="AC44" i="6"/>
  <c r="BE97" i="42"/>
  <c r="BF96" i="42"/>
  <c r="T44" i="6"/>
  <c r="BL54" i="6"/>
  <c r="BL346" i="35" s="1"/>
  <c r="BL325" i="35" s="1"/>
  <c r="AF76" i="6"/>
  <c r="BG76" i="6"/>
  <c r="H76" i="6"/>
  <c r="AD76" i="6"/>
  <c r="BB76" i="6"/>
  <c r="AW76" i="6"/>
  <c r="AI76" i="6"/>
  <c r="AU76" i="6"/>
  <c r="AN76" i="6"/>
  <c r="Z76" i="6"/>
  <c r="U76" i="6"/>
  <c r="K8" i="45" s="1"/>
  <c r="P76" i="6"/>
  <c r="I76" i="6"/>
  <c r="T79" i="6"/>
  <c r="BA76" i="6"/>
  <c r="M76" i="6"/>
  <c r="AT76" i="6"/>
  <c r="AV76" i="6"/>
  <c r="V76" i="6"/>
  <c r="AZ76" i="6"/>
  <c r="AS76" i="6"/>
  <c r="AK76" i="6"/>
  <c r="AP76" i="6"/>
  <c r="G76" i="6"/>
  <c r="AX76" i="6"/>
  <c r="AM76" i="6"/>
  <c r="AG76" i="6"/>
  <c r="F76" i="6"/>
  <c r="F8" i="45" s="1"/>
  <c r="BF76" i="6"/>
  <c r="AJ76" i="6"/>
  <c r="X76" i="6"/>
  <c r="AH76" i="6"/>
  <c r="BE76" i="6"/>
  <c r="AR76" i="6"/>
  <c r="AC76" i="6"/>
  <c r="AZ79" i="6"/>
  <c r="AB76" i="6"/>
  <c r="BC76" i="6"/>
  <c r="W76" i="6"/>
  <c r="S76" i="6"/>
  <c r="BD76" i="6"/>
  <c r="AL76" i="6"/>
  <c r="T76" i="6"/>
  <c r="R76" i="6"/>
  <c r="AC79" i="6"/>
  <c r="K76" i="6"/>
  <c r="BH76" i="6"/>
  <c r="AQ76" i="6"/>
  <c r="AO76" i="6"/>
  <c r="AE76" i="6"/>
  <c r="Y76" i="6"/>
  <c r="N76" i="6"/>
  <c r="J76" i="6"/>
  <c r="AU372" i="35"/>
  <c r="AU95" i="38"/>
  <c r="AU97" i="38" s="1"/>
  <c r="AU62" i="37" s="1"/>
  <c r="AA388" i="10"/>
  <c r="AA367" i="10" s="1"/>
  <c r="Z346" i="39"/>
  <c r="Z325" i="39" s="1"/>
  <c r="Z346" i="35"/>
  <c r="Z325" i="35" s="1"/>
  <c r="BK343" i="39"/>
  <c r="BK343" i="35"/>
  <c r="M345" i="39"/>
  <c r="M324" i="39" s="1"/>
  <c r="M343" i="39"/>
  <c r="M343" i="35"/>
  <c r="M345" i="35"/>
  <c r="M324" i="35" s="1"/>
  <c r="U388" i="10"/>
  <c r="U367" i="10" s="1"/>
  <c r="T346" i="39"/>
  <c r="T325" i="39" s="1"/>
  <c r="T346" i="35"/>
  <c r="T325" i="35" s="1"/>
  <c r="BJ343" i="39"/>
  <c r="BJ343" i="35"/>
  <c r="BB388" i="10"/>
  <c r="BB367" i="10" s="1"/>
  <c r="BA346" i="39"/>
  <c r="BA325" i="39" s="1"/>
  <c r="BA346" i="35"/>
  <c r="BA325" i="35" s="1"/>
  <c r="T343" i="39"/>
  <c r="T345" i="39"/>
  <c r="T324" i="39" s="1"/>
  <c r="T343" i="35"/>
  <c r="T345" i="35"/>
  <c r="T324" i="35" s="1"/>
  <c r="BI343" i="39"/>
  <c r="BI343" i="35"/>
  <c r="AV345" i="39"/>
  <c r="AV324" i="39" s="1"/>
  <c r="AV343" i="39"/>
  <c r="AV345" i="35"/>
  <c r="AV324" i="35" s="1"/>
  <c r="AV343" i="35"/>
  <c r="AO343" i="39"/>
  <c r="AO345" i="39"/>
  <c r="AO324" i="39" s="1"/>
  <c r="AO343" i="35"/>
  <c r="AO345" i="35"/>
  <c r="AO324" i="35" s="1"/>
  <c r="AK388" i="10"/>
  <c r="AK367" i="10" s="1"/>
  <c r="AJ346" i="39"/>
  <c r="AJ325" i="39" s="1"/>
  <c r="AJ346" i="35"/>
  <c r="AJ325" i="35" s="1"/>
  <c r="AE345" i="39"/>
  <c r="AE324" i="39" s="1"/>
  <c r="AE343" i="39"/>
  <c r="AE345" i="35"/>
  <c r="AE324" i="35" s="1"/>
  <c r="AE343" i="35"/>
  <c r="Y343" i="39"/>
  <c r="Y345" i="39"/>
  <c r="Y324" i="39" s="1"/>
  <c r="Y345" i="35"/>
  <c r="Y324" i="35" s="1"/>
  <c r="Y343" i="35"/>
  <c r="Y388" i="10"/>
  <c r="Y367" i="10" s="1"/>
  <c r="X346" i="39"/>
  <c r="X325" i="39" s="1"/>
  <c r="X346" i="35"/>
  <c r="X325" i="35" s="1"/>
  <c r="N343" i="39"/>
  <c r="N345" i="39"/>
  <c r="N324" i="39" s="1"/>
  <c r="N343" i="35"/>
  <c r="N345" i="35"/>
  <c r="N324" i="35" s="1"/>
  <c r="J345" i="39"/>
  <c r="J324" i="39" s="1"/>
  <c r="J343" i="39"/>
  <c r="J345" i="35"/>
  <c r="J324" i="35" s="1"/>
  <c r="J343" i="35"/>
  <c r="BG388" i="10"/>
  <c r="BG367" i="10" s="1"/>
  <c r="BF346" i="39"/>
  <c r="BF325" i="39" s="1"/>
  <c r="BF346" i="35"/>
  <c r="BF325" i="35" s="1"/>
  <c r="AI345" i="39"/>
  <c r="AI324" i="39" s="1"/>
  <c r="AI343" i="39"/>
  <c r="AI345" i="35"/>
  <c r="AI324" i="35" s="1"/>
  <c r="AI343" i="35"/>
  <c r="BF345" i="39"/>
  <c r="BF324" i="39" s="1"/>
  <c r="BF343" i="39"/>
  <c r="BF345" i="35"/>
  <c r="BF324" i="35" s="1"/>
  <c r="BF343" i="35"/>
  <c r="BF388" i="10"/>
  <c r="BF367" i="10" s="1"/>
  <c r="BE346" i="39"/>
  <c r="BE325" i="39" s="1"/>
  <c r="BE346" i="35"/>
  <c r="BE325" i="35" s="1"/>
  <c r="AU343" i="39"/>
  <c r="AU345" i="39"/>
  <c r="AU324" i="39" s="1"/>
  <c r="AU345" i="35"/>
  <c r="AU324" i="35" s="1"/>
  <c r="AU343" i="35"/>
  <c r="AN345" i="39"/>
  <c r="AN324" i="39" s="1"/>
  <c r="AN343" i="39"/>
  <c r="AN345" i="35"/>
  <c r="AN324" i="35" s="1"/>
  <c r="AN343" i="35"/>
  <c r="AF345" i="39"/>
  <c r="AF324" i="39" s="1"/>
  <c r="AF343" i="39"/>
  <c r="AF345" i="35"/>
  <c r="AF324" i="35" s="1"/>
  <c r="AF343" i="35"/>
  <c r="AD388" i="10"/>
  <c r="AD367" i="10" s="1"/>
  <c r="AC346" i="39"/>
  <c r="AC325" i="39" s="1"/>
  <c r="AC346" i="35"/>
  <c r="AC325" i="35" s="1"/>
  <c r="Z343" i="39"/>
  <c r="Z345" i="39"/>
  <c r="Z324" i="39" s="1"/>
  <c r="Z345" i="35"/>
  <c r="Z324" i="35" s="1"/>
  <c r="Z343" i="35"/>
  <c r="U345" i="39"/>
  <c r="U324" i="39" s="1"/>
  <c r="U343" i="39"/>
  <c r="U343" i="35"/>
  <c r="U345" i="35"/>
  <c r="U324" i="35" s="1"/>
  <c r="T388" i="10"/>
  <c r="T367" i="10" s="1"/>
  <c r="S346" i="39"/>
  <c r="S325" i="39" s="1"/>
  <c r="S346" i="35"/>
  <c r="S325" i="35" s="1"/>
  <c r="S388" i="10"/>
  <c r="S367" i="10" s="1"/>
  <c r="R346" i="39"/>
  <c r="R325" i="39" s="1"/>
  <c r="R346" i="35"/>
  <c r="R325" i="35" s="1"/>
  <c r="P345" i="39"/>
  <c r="P324" i="39" s="1"/>
  <c r="P343" i="39"/>
  <c r="P345" i="35"/>
  <c r="P324" i="35" s="1"/>
  <c r="P343" i="35"/>
  <c r="L388" i="10"/>
  <c r="L367" i="10" s="1"/>
  <c r="K346" i="39"/>
  <c r="K325" i="39" s="1"/>
  <c r="K346" i="35"/>
  <c r="K325" i="35" s="1"/>
  <c r="I343" i="39"/>
  <c r="I345" i="39"/>
  <c r="I324" i="39" s="1"/>
  <c r="I345" i="35"/>
  <c r="I324" i="35" s="1"/>
  <c r="I343" i="35"/>
  <c r="T348" i="39"/>
  <c r="T327" i="39" s="1"/>
  <c r="T348" i="35"/>
  <c r="T327" i="35" s="1"/>
  <c r="AL388" i="10"/>
  <c r="AL367" i="10" s="1"/>
  <c r="AK346" i="39"/>
  <c r="AK325" i="39" s="1"/>
  <c r="AK346" i="35"/>
  <c r="AK325" i="35" s="1"/>
  <c r="AW388" i="10"/>
  <c r="AW367" i="10" s="1"/>
  <c r="AV346" i="39"/>
  <c r="AV325" i="39" s="1"/>
  <c r="AV346" i="35"/>
  <c r="AV325" i="35" s="1"/>
  <c r="G388" i="10"/>
  <c r="G367" i="10" s="1"/>
  <c r="F346" i="39"/>
  <c r="F325" i="39" s="1"/>
  <c r="F346" i="35"/>
  <c r="F325" i="35" s="1"/>
  <c r="AU388" i="10"/>
  <c r="AU367" i="10" s="1"/>
  <c r="AT346" i="39"/>
  <c r="AT325" i="39" s="1"/>
  <c r="AT346" i="35"/>
  <c r="AT325" i="35" s="1"/>
  <c r="R343" i="39"/>
  <c r="R345" i="39"/>
  <c r="R324" i="39" s="1"/>
  <c r="R345" i="35"/>
  <c r="R324" i="35" s="1"/>
  <c r="R343" i="35"/>
  <c r="AC348" i="39"/>
  <c r="AC327" i="39" s="1"/>
  <c r="AC348" i="35"/>
  <c r="AC327" i="35" s="1"/>
  <c r="AW343" i="39"/>
  <c r="AW345" i="39"/>
  <c r="AW324" i="39" s="1"/>
  <c r="AW345" i="35"/>
  <c r="AW324" i="35" s="1"/>
  <c r="AW343" i="35"/>
  <c r="AV388" i="10"/>
  <c r="AV367" i="10" s="1"/>
  <c r="AU346" i="39"/>
  <c r="AU325" i="39" s="1"/>
  <c r="AU346" i="35"/>
  <c r="AU325" i="35" s="1"/>
  <c r="AG388" i="10"/>
  <c r="AG367" i="10" s="1"/>
  <c r="AF346" i="39"/>
  <c r="AF325" i="39" s="1"/>
  <c r="AF346" i="35"/>
  <c r="AF325" i="35" s="1"/>
  <c r="K345" i="39"/>
  <c r="K324" i="39" s="1"/>
  <c r="K343" i="39"/>
  <c r="K345" i="35"/>
  <c r="K324" i="35" s="1"/>
  <c r="K343" i="35"/>
  <c r="BI388" i="10"/>
  <c r="BI367" i="10" s="1"/>
  <c r="BH346" i="39"/>
  <c r="BH325" i="39" s="1"/>
  <c r="BH346" i="35"/>
  <c r="BH325" i="35" s="1"/>
  <c r="BG343" i="39"/>
  <c r="BG345" i="39"/>
  <c r="BG324" i="39" s="1"/>
  <c r="BG345" i="35"/>
  <c r="BG324" i="35" s="1"/>
  <c r="BG343" i="35"/>
  <c r="BE388" i="10"/>
  <c r="BE367" i="10" s="1"/>
  <c r="BD346" i="39"/>
  <c r="BD325" i="39" s="1"/>
  <c r="BD346" i="35"/>
  <c r="BD325" i="35" s="1"/>
  <c r="AX345" i="39"/>
  <c r="AX324" i="39" s="1"/>
  <c r="AX343" i="39"/>
  <c r="AX345" i="35"/>
  <c r="AX324" i="35" s="1"/>
  <c r="AX343" i="35"/>
  <c r="AP388" i="10"/>
  <c r="AP367" i="10" s="1"/>
  <c r="AO346" i="39"/>
  <c r="AO325" i="39" s="1"/>
  <c r="AO346" i="35"/>
  <c r="AO325" i="35" s="1"/>
  <c r="AM345" i="39"/>
  <c r="AM324" i="39" s="1"/>
  <c r="AM343" i="39"/>
  <c r="AM345" i="35"/>
  <c r="AM324" i="35" s="1"/>
  <c r="AM343" i="35"/>
  <c r="AG343" i="39"/>
  <c r="AG345" i="39"/>
  <c r="AG324" i="39" s="1"/>
  <c r="AG343" i="35"/>
  <c r="AG345" i="35"/>
  <c r="AG324" i="35" s="1"/>
  <c r="AB343" i="39"/>
  <c r="AB345" i="39"/>
  <c r="AB324" i="39" s="1"/>
  <c r="AB343" i="35"/>
  <c r="AB345" i="35"/>
  <c r="AB324" i="35" s="1"/>
  <c r="Z388" i="10"/>
  <c r="Z367" i="10" s="1"/>
  <c r="Y346" i="39"/>
  <c r="Y325" i="39" s="1"/>
  <c r="Y346" i="35"/>
  <c r="Y325" i="35" s="1"/>
  <c r="S345" i="39"/>
  <c r="S324" i="39" s="1"/>
  <c r="S343" i="39"/>
  <c r="S345" i="35"/>
  <c r="S324" i="35" s="1"/>
  <c r="S343" i="35"/>
  <c r="K388" i="10"/>
  <c r="K367" i="10" s="1"/>
  <c r="J346" i="39"/>
  <c r="J325" i="39" s="1"/>
  <c r="J346" i="35"/>
  <c r="J325" i="35" s="1"/>
  <c r="H345" i="39"/>
  <c r="H324" i="39" s="1"/>
  <c r="H343" i="39"/>
  <c r="H345" i="35"/>
  <c r="H324" i="35" s="1"/>
  <c r="H343" i="35"/>
  <c r="F345" i="39"/>
  <c r="F324" i="39" s="1"/>
  <c r="F343" i="39"/>
  <c r="F343" i="35"/>
  <c r="F345" i="35"/>
  <c r="F324" i="35" s="1"/>
  <c r="V388" i="10"/>
  <c r="V367" i="10" s="1"/>
  <c r="U346" i="39"/>
  <c r="U325" i="39" s="1"/>
  <c r="U346" i="35"/>
  <c r="U325" i="35" s="1"/>
  <c r="BB343" i="39"/>
  <c r="BB345" i="39"/>
  <c r="BB324" i="39" s="1"/>
  <c r="BB343" i="35"/>
  <c r="BB345" i="35"/>
  <c r="BB324" i="35" s="1"/>
  <c r="AO388" i="10"/>
  <c r="AO367" i="10" s="1"/>
  <c r="AN346" i="39"/>
  <c r="AN325" i="39" s="1"/>
  <c r="AN346" i="35"/>
  <c r="AN325" i="35" s="1"/>
  <c r="X388" i="10"/>
  <c r="X367" i="10" s="1"/>
  <c r="W346" i="39"/>
  <c r="W325" i="39" s="1"/>
  <c r="W346" i="35"/>
  <c r="W325" i="35" s="1"/>
  <c r="AE388" i="10"/>
  <c r="AE367" i="10" s="1"/>
  <c r="AD346" i="39"/>
  <c r="AD325" i="39" s="1"/>
  <c r="AD346" i="35"/>
  <c r="AD325" i="35" s="1"/>
  <c r="AI388" i="10"/>
  <c r="AI367" i="10" s="1"/>
  <c r="AH346" i="39"/>
  <c r="AH325" i="39" s="1"/>
  <c r="AH346" i="35"/>
  <c r="AH325" i="35" s="1"/>
  <c r="AQ343" i="39"/>
  <c r="AQ345" i="39"/>
  <c r="AQ324" i="39" s="1"/>
  <c r="AQ345" i="35"/>
  <c r="AQ324" i="35" s="1"/>
  <c r="AQ343" i="35"/>
  <c r="AN388" i="10"/>
  <c r="AN367" i="10" s="1"/>
  <c r="AM346" i="39"/>
  <c r="AM325" i="39" s="1"/>
  <c r="AM346" i="35"/>
  <c r="AM325" i="35" s="1"/>
  <c r="BA345" i="39"/>
  <c r="BA324" i="39" s="1"/>
  <c r="BA343" i="39"/>
  <c r="BA343" i="35"/>
  <c r="BA345" i="35"/>
  <c r="BA324" i="35" s="1"/>
  <c r="AS388" i="10"/>
  <c r="AS367" i="10" s="1"/>
  <c r="AR346" i="39"/>
  <c r="AR325" i="39" s="1"/>
  <c r="AR346" i="35"/>
  <c r="AR325" i="35" s="1"/>
  <c r="AP343" i="39"/>
  <c r="AP345" i="39"/>
  <c r="AP324" i="39" s="1"/>
  <c r="AP345" i="35"/>
  <c r="AP324" i="35" s="1"/>
  <c r="AP343" i="35"/>
  <c r="G343" i="39"/>
  <c r="G345" i="39"/>
  <c r="G324" i="39" s="1"/>
  <c r="G345" i="35"/>
  <c r="G324" i="35" s="1"/>
  <c r="G343" i="35"/>
  <c r="BL344" i="35"/>
  <c r="BL323" i="35" s="1"/>
  <c r="BL322" i="35"/>
  <c r="AH345" i="39"/>
  <c r="AH324" i="39" s="1"/>
  <c r="AH343" i="39"/>
  <c r="AH345" i="35"/>
  <c r="AH324" i="35" s="1"/>
  <c r="AH343" i="35"/>
  <c r="V343" i="39"/>
  <c r="V345" i="39"/>
  <c r="V324" i="39" s="1"/>
  <c r="V343" i="35"/>
  <c r="V345" i="35"/>
  <c r="V324" i="35" s="1"/>
  <c r="BD388" i="10"/>
  <c r="BD367" i="10" s="1"/>
  <c r="BC346" i="39"/>
  <c r="BC325" i="39" s="1"/>
  <c r="BC346" i="35"/>
  <c r="BC325" i="35" s="1"/>
  <c r="AZ343" i="39"/>
  <c r="AZ345" i="39"/>
  <c r="AZ324" i="39" s="1"/>
  <c r="AZ343" i="35"/>
  <c r="AZ345" i="35"/>
  <c r="AZ324" i="35" s="1"/>
  <c r="AY343" i="39"/>
  <c r="AY343" i="35"/>
  <c r="AS345" i="39"/>
  <c r="AS324" i="39" s="1"/>
  <c r="AS343" i="39"/>
  <c r="AS343" i="35"/>
  <c r="AS345" i="35"/>
  <c r="AS324" i="35" s="1"/>
  <c r="AQ388" i="10"/>
  <c r="AQ367" i="10" s="1"/>
  <c r="AP346" i="39"/>
  <c r="AP325" i="39" s="1"/>
  <c r="AP346" i="35"/>
  <c r="AP325" i="35" s="1"/>
  <c r="AJ343" i="39"/>
  <c r="AJ345" i="39"/>
  <c r="AJ324" i="39" s="1"/>
  <c r="AJ343" i="35"/>
  <c r="AJ345" i="35"/>
  <c r="AJ324" i="35" s="1"/>
  <c r="AJ388" i="10"/>
  <c r="AJ367" i="10" s="1"/>
  <c r="AI346" i="39"/>
  <c r="AI325" i="39" s="1"/>
  <c r="AI346" i="35"/>
  <c r="AI325" i="35" s="1"/>
  <c r="AK345" i="39"/>
  <c r="AK324" i="39" s="1"/>
  <c r="AK343" i="39"/>
  <c r="AK343" i="35"/>
  <c r="AK345" i="35"/>
  <c r="AK324" i="35" s="1"/>
  <c r="AH388" i="10"/>
  <c r="AH367" i="10" s="1"/>
  <c r="AG346" i="39"/>
  <c r="AG325" i="39" s="1"/>
  <c r="AG346" i="35"/>
  <c r="AG325" i="35" s="1"/>
  <c r="AF388" i="10"/>
  <c r="AF367" i="10" s="1"/>
  <c r="AE346" i="39"/>
  <c r="AE325" i="39" s="1"/>
  <c r="AE346" i="35"/>
  <c r="AE325" i="35" s="1"/>
  <c r="AD343" i="39"/>
  <c r="AD345" i="39"/>
  <c r="AD324" i="39" s="1"/>
  <c r="AD343" i="35"/>
  <c r="AD345" i="35"/>
  <c r="AD324" i="35" s="1"/>
  <c r="AA343" i="39"/>
  <c r="AA343" i="35"/>
  <c r="X345" i="39"/>
  <c r="X324" i="39" s="1"/>
  <c r="X343" i="39"/>
  <c r="X345" i="35"/>
  <c r="X324" i="35" s="1"/>
  <c r="X343" i="35"/>
  <c r="Q343" i="39"/>
  <c r="Q343" i="35"/>
  <c r="L343" i="39"/>
  <c r="L343" i="35"/>
  <c r="J388" i="10"/>
  <c r="J367" i="10" s="1"/>
  <c r="I346" i="39"/>
  <c r="I325" i="39" s="1"/>
  <c r="I346" i="35"/>
  <c r="I325" i="35" s="1"/>
  <c r="BL344" i="39"/>
  <c r="BL323" i="39" s="1"/>
  <c r="BL322" i="39"/>
  <c r="BC343" i="39"/>
  <c r="BC345" i="39"/>
  <c r="BC324" i="39" s="1"/>
  <c r="BC345" i="35"/>
  <c r="BC324" i="35" s="1"/>
  <c r="BC343" i="35"/>
  <c r="AY388" i="10"/>
  <c r="AY367" i="10" s="1"/>
  <c r="AX346" i="39"/>
  <c r="AX325" i="39" s="1"/>
  <c r="AX346" i="35"/>
  <c r="AX325" i="35" s="1"/>
  <c r="AT388" i="10"/>
  <c r="AT367" i="10" s="1"/>
  <c r="AS346" i="39"/>
  <c r="AS325" i="39" s="1"/>
  <c r="AS346" i="35"/>
  <c r="AS325" i="35" s="1"/>
  <c r="AM388" i="10"/>
  <c r="AM367" i="10" s="1"/>
  <c r="AL346" i="39"/>
  <c r="AL325" i="39" s="1"/>
  <c r="AL346" i="35"/>
  <c r="AL325" i="35" s="1"/>
  <c r="W345" i="39"/>
  <c r="W324" i="39" s="1"/>
  <c r="W343" i="39"/>
  <c r="W345" i="35"/>
  <c r="W324" i="35" s="1"/>
  <c r="W343" i="35"/>
  <c r="I388" i="10"/>
  <c r="I367" i="10" s="1"/>
  <c r="H346" i="39"/>
  <c r="H325" i="39" s="1"/>
  <c r="H346" i="35"/>
  <c r="H325" i="35" s="1"/>
  <c r="BD345" i="39"/>
  <c r="BD324" i="39" s="1"/>
  <c r="BD343" i="39"/>
  <c r="BD345" i="35"/>
  <c r="BD324" i="35" s="1"/>
  <c r="BD343" i="35"/>
  <c r="AL345" i="39"/>
  <c r="AL324" i="39" s="1"/>
  <c r="AL343" i="39"/>
  <c r="AL343" i="35"/>
  <c r="AL345" i="35"/>
  <c r="AL324" i="35" s="1"/>
  <c r="BH343" i="39"/>
  <c r="BH345" i="39"/>
  <c r="BH324" i="39" s="1"/>
  <c r="BH343" i="35"/>
  <c r="BH345" i="35"/>
  <c r="BH324" i="35" s="1"/>
  <c r="AT343" i="39"/>
  <c r="AT345" i="39"/>
  <c r="AT324" i="39" s="1"/>
  <c r="AT343" i="35"/>
  <c r="AT345" i="35"/>
  <c r="AT324" i="35" s="1"/>
  <c r="AR388" i="10"/>
  <c r="AR367" i="10" s="1"/>
  <c r="AQ346" i="39"/>
  <c r="AQ325" i="39" s="1"/>
  <c r="AQ346" i="35"/>
  <c r="AQ325" i="35" s="1"/>
  <c r="AC388" i="10"/>
  <c r="AC367" i="10" s="1"/>
  <c r="AB346" i="39"/>
  <c r="AB325" i="39" s="1"/>
  <c r="AB346" i="35"/>
  <c r="AB325" i="35" s="1"/>
  <c r="W388" i="10"/>
  <c r="W367" i="10" s="1"/>
  <c r="V346" i="39"/>
  <c r="V325" i="39" s="1"/>
  <c r="V346" i="35"/>
  <c r="V325" i="35" s="1"/>
  <c r="BM343" i="39"/>
  <c r="BM343" i="35"/>
  <c r="BE343" i="39"/>
  <c r="BE345" i="39"/>
  <c r="BE324" i="39" s="1"/>
  <c r="BE345" i="35"/>
  <c r="BE324" i="35" s="1"/>
  <c r="BE343" i="35"/>
  <c r="BH388" i="10"/>
  <c r="BH367" i="10" s="1"/>
  <c r="BG346" i="39"/>
  <c r="BG325" i="39" s="1"/>
  <c r="BG346" i="35"/>
  <c r="BG325" i="35" s="1"/>
  <c r="BA388" i="10"/>
  <c r="BA367" i="10" s="1"/>
  <c r="AZ346" i="39"/>
  <c r="AZ325" i="39" s="1"/>
  <c r="AZ346" i="35"/>
  <c r="AZ325" i="35" s="1"/>
  <c r="BC388" i="10"/>
  <c r="BC367" i="10" s="1"/>
  <c r="BB346" i="39"/>
  <c r="BB325" i="39" s="1"/>
  <c r="BB346" i="35"/>
  <c r="BB325" i="35" s="1"/>
  <c r="AX388" i="10"/>
  <c r="AX367" i="10" s="1"/>
  <c r="AW346" i="39"/>
  <c r="AW325" i="39" s="1"/>
  <c r="AW346" i="35"/>
  <c r="AW325" i="35" s="1"/>
  <c r="AR343" i="39"/>
  <c r="AR345" i="39"/>
  <c r="AR324" i="39" s="1"/>
  <c r="AR343" i="35"/>
  <c r="AR345" i="35"/>
  <c r="AR324" i="35" s="1"/>
  <c r="AC345" i="39"/>
  <c r="AC324" i="39" s="1"/>
  <c r="AC343" i="39"/>
  <c r="AC343" i="35"/>
  <c r="AC345" i="35"/>
  <c r="AC324" i="35" s="1"/>
  <c r="Q388" i="10"/>
  <c r="Q367" i="10" s="1"/>
  <c r="P346" i="39"/>
  <c r="P325" i="39" s="1"/>
  <c r="P346" i="35"/>
  <c r="P325" i="35" s="1"/>
  <c r="O343" i="39"/>
  <c r="O343" i="35"/>
  <c r="O388" i="10"/>
  <c r="O367" i="10" s="1"/>
  <c r="N346" i="39"/>
  <c r="N325" i="39" s="1"/>
  <c r="N346" i="35"/>
  <c r="N325" i="35" s="1"/>
  <c r="N388" i="10"/>
  <c r="N367" i="10" s="1"/>
  <c r="M346" i="39"/>
  <c r="M325" i="39" s="1"/>
  <c r="M346" i="35"/>
  <c r="M325" i="35" s="1"/>
  <c r="H388" i="10"/>
  <c r="H367" i="10" s="1"/>
  <c r="G346" i="39"/>
  <c r="G325" i="39" s="1"/>
  <c r="G346" i="35"/>
  <c r="G325" i="35" s="1"/>
  <c r="AZ348" i="39"/>
  <c r="AZ327" i="39" s="1"/>
  <c r="AZ348" i="35"/>
  <c r="AZ327" i="35" s="1"/>
  <c r="U390" i="10"/>
  <c r="U369" i="10" s="1"/>
  <c r="AF387" i="10"/>
  <c r="AF366" i="10" s="1"/>
  <c r="AF385" i="10"/>
  <c r="O385" i="10"/>
  <c r="O387" i="10"/>
  <c r="O366" i="10" s="1"/>
  <c r="BG385" i="10"/>
  <c r="BG387" i="10"/>
  <c r="BG366" i="10" s="1"/>
  <c r="AG385" i="10"/>
  <c r="AG387" i="10"/>
  <c r="AG366" i="10" s="1"/>
  <c r="AQ385" i="10"/>
  <c r="AQ387" i="10"/>
  <c r="AQ366" i="10" s="1"/>
  <c r="L387" i="10"/>
  <c r="L366" i="10" s="1"/>
  <c r="L385" i="10"/>
  <c r="H387" i="10"/>
  <c r="H366" i="10" s="1"/>
  <c r="H385" i="10"/>
  <c r="BH385" i="10"/>
  <c r="BH387" i="10"/>
  <c r="BH366" i="10" s="1"/>
  <c r="AY385" i="10"/>
  <c r="AY387" i="10"/>
  <c r="AY366" i="10" s="1"/>
  <c r="AN387" i="10"/>
  <c r="AN366" i="10" s="1"/>
  <c r="AN385" i="10"/>
  <c r="AH385" i="10"/>
  <c r="AH387" i="10"/>
  <c r="AH366" i="10" s="1"/>
  <c r="AC387" i="10"/>
  <c r="AC366" i="10" s="1"/>
  <c r="AC385" i="10"/>
  <c r="T387" i="10"/>
  <c r="T366" i="10" s="1"/>
  <c r="T385" i="10"/>
  <c r="I387" i="10"/>
  <c r="I366" i="10" s="1"/>
  <c r="I385" i="10"/>
  <c r="BJ385" i="10"/>
  <c r="AR385" i="10"/>
  <c r="AR387" i="10"/>
  <c r="AR366" i="10" s="1"/>
  <c r="AP385" i="10"/>
  <c r="AP387" i="10"/>
  <c r="AP366" i="10" s="1"/>
  <c r="BA385" i="10"/>
  <c r="BA387" i="10"/>
  <c r="BA366" i="10" s="1"/>
  <c r="M385" i="10"/>
  <c r="BN385" i="10"/>
  <c r="BF387" i="10"/>
  <c r="BF366" i="10" s="1"/>
  <c r="BF385" i="10"/>
  <c r="AS387" i="10"/>
  <c r="AS366" i="10" s="1"/>
  <c r="AS385" i="10"/>
  <c r="AD387" i="10"/>
  <c r="AD366" i="10" s="1"/>
  <c r="AD385" i="10"/>
  <c r="P385" i="10"/>
  <c r="BA390" i="10"/>
  <c r="BA369" i="10" s="1"/>
  <c r="AW387" i="10"/>
  <c r="AW366" i="10" s="1"/>
  <c r="AW385" i="10"/>
  <c r="AJ387" i="10"/>
  <c r="AJ366" i="10" s="1"/>
  <c r="AJ385" i="10"/>
  <c r="AV387" i="10"/>
  <c r="AV366" i="10" s="1"/>
  <c r="AV385" i="10"/>
  <c r="AA385" i="10"/>
  <c r="AA366" i="10"/>
  <c r="V387" i="10"/>
  <c r="V366" i="10" s="1"/>
  <c r="V385" i="10"/>
  <c r="Q385" i="10"/>
  <c r="Q387" i="10"/>
  <c r="Q366" i="10" s="1"/>
  <c r="BB387" i="10"/>
  <c r="BB366" i="10" s="1"/>
  <c r="BB385" i="10"/>
  <c r="AX387" i="10"/>
  <c r="AX366" i="10" s="1"/>
  <c r="AX385" i="10"/>
  <c r="AU387" i="10"/>
  <c r="AU366" i="10" s="1"/>
  <c r="AU385" i="10"/>
  <c r="W387" i="10"/>
  <c r="W366" i="10" s="1"/>
  <c r="W385" i="10"/>
  <c r="AT387" i="10"/>
  <c r="AT366" i="10" s="1"/>
  <c r="AT385" i="10"/>
  <c r="AK387" i="10"/>
  <c r="AK366" i="10" s="1"/>
  <c r="AK385" i="10"/>
  <c r="AE387" i="10"/>
  <c r="AE366" i="10" s="1"/>
  <c r="AE385" i="10"/>
  <c r="BL385" i="10"/>
  <c r="BD387" i="10"/>
  <c r="BD366" i="10" s="1"/>
  <c r="BD385" i="10"/>
  <c r="BC387" i="10"/>
  <c r="BC366" i="10" s="1"/>
  <c r="BC385" i="10"/>
  <c r="X385" i="10"/>
  <c r="X387" i="10"/>
  <c r="X366" i="10" s="1"/>
  <c r="N387" i="10"/>
  <c r="N366" i="10" s="1"/>
  <c r="N385" i="10"/>
  <c r="BM386" i="10"/>
  <c r="BM365" i="10" s="1"/>
  <c r="BM364" i="10"/>
  <c r="BI385" i="10"/>
  <c r="BI387" i="10"/>
  <c r="BI366" i="10" s="1"/>
  <c r="Z387" i="10"/>
  <c r="Z366" i="10" s="1"/>
  <c r="Z385" i="10"/>
  <c r="K385" i="10"/>
  <c r="K387" i="10"/>
  <c r="K366" i="10" s="1"/>
  <c r="AO387" i="10"/>
  <c r="AO366" i="10" s="1"/>
  <c r="AO385" i="10"/>
  <c r="J387" i="10"/>
  <c r="J366" i="10" s="1"/>
  <c r="J385" i="10"/>
  <c r="AI385" i="10"/>
  <c r="AI387" i="10"/>
  <c r="AI366" i="10" s="1"/>
  <c r="AZ385" i="10"/>
  <c r="AL387" i="10"/>
  <c r="AL366" i="10" s="1"/>
  <c r="AL385" i="10"/>
  <c r="AB385" i="10"/>
  <c r="Y385" i="10"/>
  <c r="Y387" i="10"/>
  <c r="Y366" i="10" s="1"/>
  <c r="R385" i="10"/>
  <c r="BK385" i="10"/>
  <c r="BE385" i="10"/>
  <c r="BE387" i="10"/>
  <c r="BE366" i="10" s="1"/>
  <c r="AM385" i="10"/>
  <c r="AM387" i="10"/>
  <c r="AM366" i="10" s="1"/>
  <c r="U385" i="10"/>
  <c r="U387" i="10"/>
  <c r="U366" i="10" s="1"/>
  <c r="S385" i="10"/>
  <c r="S387" i="10"/>
  <c r="S366" i="10" s="1"/>
  <c r="AD390" i="10"/>
  <c r="AD369" i="10" s="1"/>
  <c r="AO44" i="6"/>
  <c r="AO79" i="6"/>
  <c r="BF41" i="6"/>
  <c r="BF77" i="6"/>
  <c r="AK44" i="6"/>
  <c r="AK79" i="6"/>
  <c r="BG44" i="6"/>
  <c r="BG79" i="6"/>
  <c r="AR44" i="6"/>
  <c r="AR79" i="6"/>
  <c r="AS44" i="6"/>
  <c r="AS79" i="6"/>
  <c r="BB43" i="6"/>
  <c r="AY41" i="6"/>
  <c r="AV42" i="6"/>
  <c r="AV41" i="6"/>
  <c r="AV77" i="6"/>
  <c r="AT41" i="6"/>
  <c r="AT77" i="6"/>
  <c r="AQ42" i="6"/>
  <c r="AL42" i="6"/>
  <c r="AJ43" i="6"/>
  <c r="AF41" i="6"/>
  <c r="AF77" i="6"/>
  <c r="AB43" i="6"/>
  <c r="AA41" i="6"/>
  <c r="W42" i="6"/>
  <c r="O43" i="6"/>
  <c r="O78" i="6"/>
  <c r="N41" i="6"/>
  <c r="N77" i="6"/>
  <c r="L42" i="6"/>
  <c r="L40" i="6"/>
  <c r="L77" i="6"/>
  <c r="H42" i="6"/>
  <c r="G43" i="6"/>
  <c r="AT44" i="6"/>
  <c r="AT79" i="6"/>
  <c r="H44" i="6"/>
  <c r="H79" i="6"/>
  <c r="BJ44" i="6"/>
  <c r="BJ79" i="6"/>
  <c r="V42" i="6"/>
  <c r="BK40" i="6"/>
  <c r="BK77" i="6"/>
  <c r="AL44" i="6"/>
  <c r="AL79" i="6"/>
  <c r="AI44" i="6"/>
  <c r="AI79" i="6"/>
  <c r="BK45" i="6"/>
  <c r="BL390" i="10"/>
  <c r="BL369" i="10" s="1"/>
  <c r="BH42" i="6"/>
  <c r="BI40" i="6"/>
  <c r="Z44" i="6"/>
  <c r="Z79" i="6"/>
  <c r="BF43" i="6"/>
  <c r="BE44" i="6"/>
  <c r="BE79" i="6"/>
  <c r="L44" i="6"/>
  <c r="L79" i="6"/>
  <c r="AZ43" i="6"/>
  <c r="AZ42" i="6"/>
  <c r="AY42" i="6"/>
  <c r="AU42" i="6"/>
  <c r="AQ41" i="6"/>
  <c r="AQ77" i="6"/>
  <c r="AS43" i="6"/>
  <c r="AL43" i="6"/>
  <c r="AB42" i="6"/>
  <c r="AA39" i="6"/>
  <c r="AA345" i="35"/>
  <c r="AA324" i="35" s="1"/>
  <c r="Y43" i="6"/>
  <c r="Y41" i="6"/>
  <c r="Y77" i="6"/>
  <c r="V43" i="6"/>
  <c r="S42" i="6"/>
  <c r="O39" i="6"/>
  <c r="O345" i="35"/>
  <c r="O324" i="35" s="1"/>
  <c r="Q41" i="6"/>
  <c r="N42" i="6"/>
  <c r="M43" i="6"/>
  <c r="M41" i="6"/>
  <c r="M77" i="6"/>
  <c r="I41" i="6"/>
  <c r="I77" i="6"/>
  <c r="H43" i="6"/>
  <c r="F43" i="6"/>
  <c r="I44" i="6"/>
  <c r="I79" i="6"/>
  <c r="BM43" i="6"/>
  <c r="AE44" i="6"/>
  <c r="AE79" i="6"/>
  <c r="BC44" i="6"/>
  <c r="BC79" i="6"/>
  <c r="BG41" i="6"/>
  <c r="BG77" i="6"/>
  <c r="BA44" i="6"/>
  <c r="BA79" i="6"/>
  <c r="BI43" i="6"/>
  <c r="AA44" i="6"/>
  <c r="AA79" i="6"/>
  <c r="BH43" i="6"/>
  <c r="BJ40" i="6"/>
  <c r="AY44" i="6"/>
  <c r="AY79" i="6"/>
  <c r="AN44" i="6"/>
  <c r="AN79" i="6"/>
  <c r="BF42" i="6"/>
  <c r="BF78" i="6"/>
  <c r="BC43" i="6"/>
  <c r="BA43" i="6"/>
  <c r="AY40" i="6"/>
  <c r="AS41" i="6"/>
  <c r="AS77" i="6"/>
  <c r="AR41" i="6"/>
  <c r="AR77" i="6"/>
  <c r="AP43" i="6"/>
  <c r="AM41" i="6"/>
  <c r="AM77" i="6"/>
  <c r="AG43" i="6"/>
  <c r="AE43" i="6"/>
  <c r="AE42" i="6"/>
  <c r="AD41" i="6"/>
  <c r="AD77" i="6"/>
  <c r="X41" i="6"/>
  <c r="X77" i="6"/>
  <c r="W43" i="6"/>
  <c r="V40" i="6"/>
  <c r="V77" i="6"/>
  <c r="T43" i="6"/>
  <c r="P43" i="6"/>
  <c r="P41" i="6"/>
  <c r="P77" i="6"/>
  <c r="J41" i="6"/>
  <c r="J77" i="6"/>
  <c r="N43" i="6"/>
  <c r="I42" i="6"/>
  <c r="G42" i="6"/>
  <c r="F41" i="6"/>
  <c r="F77" i="6"/>
  <c r="G385" i="10"/>
  <c r="G387" i="10"/>
  <c r="G366" i="10" s="1"/>
  <c r="BM44" i="6"/>
  <c r="BM79" i="6"/>
  <c r="K44" i="6"/>
  <c r="K79" i="6"/>
  <c r="AG44" i="6"/>
  <c r="AG79" i="6"/>
  <c r="AD44" i="6"/>
  <c r="AD79" i="6"/>
  <c r="BK39" i="6"/>
  <c r="BK345" i="35"/>
  <c r="BK324" i="35" s="1"/>
  <c r="J44" i="6"/>
  <c r="J79" i="6"/>
  <c r="AM44" i="6"/>
  <c r="AM79" i="6"/>
  <c r="BI41" i="6"/>
  <c r="BB42" i="6"/>
  <c r="AP41" i="6"/>
  <c r="AP77" i="6"/>
  <c r="AN43" i="6"/>
  <c r="AH41" i="6"/>
  <c r="AH77" i="6"/>
  <c r="AC42" i="6"/>
  <c r="Y42" i="6"/>
  <c r="T42" i="6"/>
  <c r="P42" i="6"/>
  <c r="M42" i="6"/>
  <c r="L43" i="6"/>
  <c r="J43" i="6"/>
  <c r="G44" i="6"/>
  <c r="G79" i="6"/>
  <c r="BM42" i="6"/>
  <c r="AF44" i="6"/>
  <c r="AF79" i="6"/>
  <c r="BI39" i="6"/>
  <c r="BI345" i="39"/>
  <c r="BI324" i="39" s="1"/>
  <c r="M44" i="6"/>
  <c r="M79" i="6"/>
  <c r="AX44" i="6"/>
  <c r="AX79" i="6"/>
  <c r="BC42" i="6"/>
  <c r="BD43" i="6"/>
  <c r="AR42" i="6"/>
  <c r="AJ41" i="6"/>
  <c r="AJ77" i="6"/>
  <c r="AI43" i="6"/>
  <c r="AG41" i="6"/>
  <c r="AG77" i="6"/>
  <c r="AC41" i="6"/>
  <c r="AC77" i="6"/>
  <c r="AA40" i="6"/>
  <c r="Q39" i="6"/>
  <c r="Q345" i="35"/>
  <c r="Q324" i="35" s="1"/>
  <c r="G41" i="6"/>
  <c r="G77" i="6"/>
  <c r="H41" i="6"/>
  <c r="H77" i="6"/>
  <c r="X44" i="6"/>
  <c r="X79" i="6"/>
  <c r="BM41" i="6"/>
  <c r="BM77" i="6"/>
  <c r="Q44" i="6"/>
  <c r="Q79" i="6"/>
  <c r="BL45" i="6"/>
  <c r="BM390" i="10"/>
  <c r="BM369" i="10" s="1"/>
  <c r="BF44" i="6"/>
  <c r="BF79" i="6"/>
  <c r="AU44" i="6"/>
  <c r="AU79" i="6"/>
  <c r="AV44" i="6"/>
  <c r="AV79" i="6"/>
  <c r="AX41" i="6"/>
  <c r="AX77" i="6"/>
  <c r="AT42" i="6"/>
  <c r="AT43" i="6"/>
  <c r="AM43" i="6"/>
  <c r="AG42" i="6"/>
  <c r="AI42" i="6"/>
  <c r="AE41" i="6"/>
  <c r="AE77" i="6"/>
  <c r="Z41" i="6"/>
  <c r="X43" i="6"/>
  <c r="U42" i="6"/>
  <c r="U41" i="6"/>
  <c r="U77" i="6"/>
  <c r="K9" i="45" s="1"/>
  <c r="R42" i="6"/>
  <c r="O40" i="6"/>
  <c r="J42" i="6"/>
  <c r="F42" i="6"/>
  <c r="AB44" i="6"/>
  <c r="AB79" i="6"/>
  <c r="P44" i="6"/>
  <c r="P79" i="6"/>
  <c r="BK42" i="6"/>
  <c r="V44" i="6"/>
  <c r="V79" i="6"/>
  <c r="BH44" i="6"/>
  <c r="BH79" i="6"/>
  <c r="AU41" i="6"/>
  <c r="AU77" i="6"/>
  <c r="AW41" i="6"/>
  <c r="AW77" i="6"/>
  <c r="AU43" i="6"/>
  <c r="AS42" i="6"/>
  <c r="AO43" i="6"/>
  <c r="AL41" i="6"/>
  <c r="AL77" i="6"/>
  <c r="AK42" i="6"/>
  <c r="AK78" i="6"/>
  <c r="AI41" i="6"/>
  <c r="AI77" i="6"/>
  <c r="AH42" i="6"/>
  <c r="AF42" i="6"/>
  <c r="AD43" i="6"/>
  <c r="K41" i="6"/>
  <c r="K77" i="6"/>
  <c r="BK43" i="6"/>
  <c r="AW44" i="6"/>
  <c r="AW79" i="6"/>
  <c r="BL40" i="6"/>
  <c r="BL77" i="6"/>
  <c r="BE41" i="6"/>
  <c r="BE77" i="6"/>
  <c r="BD41" i="6"/>
  <c r="BD77" i="6"/>
  <c r="F44" i="6"/>
  <c r="H125" i="10" s="1"/>
  <c r="F79" i="6"/>
  <c r="F11" i="45" s="1"/>
  <c r="W44" i="6"/>
  <c r="W79" i="6"/>
  <c r="BB44" i="6"/>
  <c r="BB79" i="6"/>
  <c r="S44" i="6"/>
  <c r="S79" i="6"/>
  <c r="BI44" i="6"/>
  <c r="BI79" i="6"/>
  <c r="BG42" i="6"/>
  <c r="AP44" i="6"/>
  <c r="AP79" i="6"/>
  <c r="AX42" i="6"/>
  <c r="AR43" i="6"/>
  <c r="AN41" i="6"/>
  <c r="AN77" i="6"/>
  <c r="AD42" i="6"/>
  <c r="AA43" i="6"/>
  <c r="BM39" i="6"/>
  <c r="BM345" i="39"/>
  <c r="BM324" i="39" s="1"/>
  <c r="BJ39" i="6"/>
  <c r="BJ345" i="35"/>
  <c r="BJ324" i="35" s="1"/>
  <c r="BD44" i="6"/>
  <c r="BD79" i="6"/>
  <c r="O44" i="6"/>
  <c r="O79" i="6"/>
  <c r="BC41" i="6"/>
  <c r="BC77" i="6"/>
  <c r="AO41" i="6"/>
  <c r="AO77" i="6"/>
  <c r="AO42" i="6"/>
  <c r="AK40" i="6"/>
  <c r="X42" i="6"/>
  <c r="S41" i="6"/>
  <c r="S77" i="6"/>
  <c r="R43" i="6"/>
  <c r="O41" i="6"/>
  <c r="I43" i="6"/>
  <c r="BL42" i="6"/>
  <c r="R44" i="6"/>
  <c r="R79" i="6"/>
  <c r="BJ41" i="6"/>
  <c r="BJ42" i="6"/>
  <c r="BJ78" i="6"/>
  <c r="BH41" i="6"/>
  <c r="BH77" i="6"/>
  <c r="U44" i="6"/>
  <c r="U79" i="6"/>
  <c r="K11" i="45" s="1"/>
  <c r="AJ44" i="6"/>
  <c r="AJ79" i="6"/>
  <c r="BB41" i="6"/>
  <c r="BB77" i="6"/>
  <c r="AZ41" i="6"/>
  <c r="AZ77" i="6"/>
  <c r="AW42" i="6"/>
  <c r="AX43" i="6"/>
  <c r="AN42" i="6"/>
  <c r="AK41" i="6"/>
  <c r="AF43" i="6"/>
  <c r="AA42" i="6"/>
  <c r="AA78" i="6"/>
  <c r="Z43" i="6"/>
  <c r="Z78" i="6"/>
  <c r="W41" i="6"/>
  <c r="W77" i="6"/>
  <c r="S43" i="6"/>
  <c r="R41" i="6"/>
  <c r="R77" i="6"/>
  <c r="K42" i="6"/>
  <c r="AH44" i="6"/>
  <c r="AH79" i="6"/>
  <c r="BL43" i="6"/>
  <c r="BI42" i="6"/>
  <c r="BE43" i="6"/>
  <c r="BD42" i="6"/>
  <c r="AQ44" i="6"/>
  <c r="AQ79" i="6"/>
  <c r="BG43" i="6"/>
  <c r="N44" i="6"/>
  <c r="N79" i="6"/>
  <c r="BE42" i="6"/>
  <c r="BA41" i="6"/>
  <c r="BA77" i="6"/>
  <c r="BA42" i="6"/>
  <c r="AW43" i="6"/>
  <c r="AY43" i="6"/>
  <c r="AY39" i="6"/>
  <c r="AY345" i="35"/>
  <c r="AY324" i="35" s="1"/>
  <c r="AV43" i="6"/>
  <c r="AQ43" i="6"/>
  <c r="AP42" i="6"/>
  <c r="AM42" i="6"/>
  <c r="AM78" i="6"/>
  <c r="AJ42" i="6"/>
  <c r="AH43" i="6"/>
  <c r="AC43" i="6"/>
  <c r="AB41" i="6"/>
  <c r="AB77" i="6"/>
  <c r="Z40" i="6"/>
  <c r="T40" i="6"/>
  <c r="T77" i="6"/>
  <c r="U43" i="6"/>
  <c r="Q42" i="6"/>
  <c r="Q78" i="6"/>
  <c r="Q40" i="6"/>
  <c r="L39" i="6"/>
  <c r="L76" i="6"/>
  <c r="K43" i="6"/>
  <c r="Y44" i="6"/>
  <c r="Y79" i="6"/>
  <c r="AI115" i="9"/>
  <c r="AI66" i="3" s="1"/>
  <c r="AJ414" i="10"/>
  <c r="AT99" i="9"/>
  <c r="AB99" i="9"/>
  <c r="AE99" i="9"/>
  <c r="E99" i="9"/>
  <c r="BJ99" i="9"/>
  <c r="BC99" i="9"/>
  <c r="L99" i="9"/>
  <c r="J99" i="9"/>
  <c r="G99" i="9"/>
  <c r="BB99" i="9"/>
  <c r="BD99" i="9"/>
  <c r="AW99" i="9"/>
  <c r="AU99" i="9"/>
  <c r="AR99" i="9"/>
  <c r="AK99" i="9"/>
  <c r="AG99" i="9"/>
  <c r="AC99" i="9"/>
  <c r="K99" i="9"/>
  <c r="AL99" i="9"/>
  <c r="AF99" i="9"/>
  <c r="BH99" i="9"/>
  <c r="AD99" i="9"/>
  <c r="AV99" i="9"/>
  <c r="AP99" i="9"/>
  <c r="AI99" i="9"/>
  <c r="W99" i="9"/>
  <c r="Q99" i="9"/>
  <c r="N99" i="9"/>
  <c r="AY99" i="9"/>
  <c r="AQ99" i="9"/>
  <c r="AN99" i="9"/>
  <c r="BE99" i="9"/>
  <c r="AZ99" i="9"/>
  <c r="H99" i="9"/>
  <c r="I99" i="9"/>
  <c r="BA99" i="9"/>
  <c r="D99" i="9"/>
  <c r="BG99" i="9"/>
  <c r="BI99" i="9"/>
  <c r="AX99" i="9"/>
  <c r="AS99" i="9"/>
  <c r="AM99" i="9"/>
  <c r="S99" i="9"/>
  <c r="M99" i="9"/>
  <c r="F99" i="9"/>
  <c r="AJ99" i="9"/>
  <c r="O99" i="9"/>
  <c r="AH99" i="9"/>
  <c r="T99" i="9"/>
  <c r="R99" i="9"/>
  <c r="BF99" i="9"/>
  <c r="AO99" i="9"/>
  <c r="Z99" i="9"/>
  <c r="AA99" i="9"/>
  <c r="Y99" i="9"/>
  <c r="U99" i="9"/>
  <c r="P99" i="9"/>
  <c r="BE38" i="6"/>
  <c r="BG39" i="6"/>
  <c r="AW39" i="6"/>
  <c r="AR38" i="6"/>
  <c r="P45" i="6"/>
  <c r="M39" i="6"/>
  <c r="G39" i="6"/>
  <c r="BH45" i="6"/>
  <c r="BC38" i="6"/>
  <c r="AX39" i="6"/>
  <c r="AS40" i="6"/>
  <c r="AV39" i="6"/>
  <c r="AL39" i="6"/>
  <c r="AF45" i="6"/>
  <c r="W38" i="6"/>
  <c r="U45" i="6"/>
  <c r="P40" i="6"/>
  <c r="M38" i="6"/>
  <c r="BD38" i="6"/>
  <c r="AZ45" i="6"/>
  <c r="AT39" i="6"/>
  <c r="AL45" i="6"/>
  <c r="AJ45" i="6"/>
  <c r="AD39" i="6"/>
  <c r="Z45" i="6"/>
  <c r="T38" i="6"/>
  <c r="R40" i="6"/>
  <c r="K40" i="6"/>
  <c r="H45" i="6"/>
  <c r="X99" i="9"/>
  <c r="BH38" i="6"/>
  <c r="BI38" i="6"/>
  <c r="BA45" i="6"/>
  <c r="AZ40" i="6"/>
  <c r="AV38" i="6"/>
  <c r="AQ38" i="6"/>
  <c r="AS45" i="6"/>
  <c r="AQ40" i="6"/>
  <c r="AO38" i="6"/>
  <c r="AN40" i="6"/>
  <c r="AM39" i="6"/>
  <c r="AJ39" i="6"/>
  <c r="AM45" i="6"/>
  <c r="AE40" i="6"/>
  <c r="AE38" i="6"/>
  <c r="Y38" i="6"/>
  <c r="X39" i="6"/>
  <c r="V45" i="6"/>
  <c r="Q45" i="6"/>
  <c r="N38" i="6"/>
  <c r="I40" i="6"/>
  <c r="J38" i="6"/>
  <c r="F45" i="6"/>
  <c r="F40" i="6"/>
  <c r="BF39" i="6"/>
  <c r="AZ39" i="6"/>
  <c r="AW45" i="6"/>
  <c r="AM40" i="6"/>
  <c r="AL40" i="6"/>
  <c r="AC45" i="6"/>
  <c r="R45" i="6"/>
  <c r="P39" i="6"/>
  <c r="O38" i="6"/>
  <c r="N39" i="6"/>
  <c r="AT40" i="6"/>
  <c r="AS39" i="6"/>
  <c r="AO45" i="6"/>
  <c r="AO40" i="6"/>
  <c r="AN39" i="6"/>
  <c r="AG40" i="6"/>
  <c r="AB40" i="6"/>
  <c r="W39" i="6"/>
  <c r="J40" i="6"/>
  <c r="H39" i="6"/>
  <c r="BJ38" i="6"/>
  <c r="BE45" i="6"/>
  <c r="BD45" i="6"/>
  <c r="BB40" i="6"/>
  <c r="BA39" i="6"/>
  <c r="AR40" i="6"/>
  <c r="AL38" i="6"/>
  <c r="X40" i="6"/>
  <c r="R38" i="6"/>
  <c r="BF38" i="6"/>
  <c r="BE39" i="6"/>
  <c r="BF45" i="6"/>
  <c r="BD40" i="6"/>
  <c r="BB45" i="6"/>
  <c r="AX40" i="6"/>
  <c r="AW40" i="6"/>
  <c r="AT45" i="6"/>
  <c r="AU38" i="6"/>
  <c r="AR45" i="6"/>
  <c r="AQ45" i="6"/>
  <c r="AN38" i="6"/>
  <c r="AH40" i="6"/>
  <c r="AF38" i="6"/>
  <c r="AC39" i="6"/>
  <c r="AC40" i="6"/>
  <c r="Y45" i="6"/>
  <c r="Z38" i="6"/>
  <c r="U38" i="6"/>
  <c r="U40" i="6"/>
  <c r="S39" i="6"/>
  <c r="R39" i="6"/>
  <c r="P38" i="6"/>
  <c r="N45" i="6"/>
  <c r="L45" i="6"/>
  <c r="J45" i="6"/>
  <c r="K39" i="6"/>
  <c r="I38" i="6"/>
  <c r="G45" i="6"/>
  <c r="G40" i="6"/>
  <c r="BG45" i="6"/>
  <c r="BB39" i="6"/>
  <c r="AI45" i="6"/>
  <c r="AF40" i="6"/>
  <c r="AG45" i="6"/>
  <c r="AC38" i="6"/>
  <c r="BF40" i="6"/>
  <c r="BK38" i="6"/>
  <c r="BB38" i="6"/>
  <c r="V99" i="9"/>
  <c r="BM38" i="6"/>
  <c r="BA38" i="6"/>
  <c r="BC40" i="6"/>
  <c r="AW38" i="6"/>
  <c r="AX45" i="6"/>
  <c r="AV45" i="6"/>
  <c r="AU39" i="6"/>
  <c r="AT38" i="6"/>
  <c r="AR39" i="6"/>
  <c r="AP38" i="6"/>
  <c r="AQ39" i="6"/>
  <c r="AK45" i="6"/>
  <c r="AJ40" i="6"/>
  <c r="AH45" i="6"/>
  <c r="AF39" i="6"/>
  <c r="AE45" i="6"/>
  <c r="AD45" i="6"/>
  <c r="AB39" i="6"/>
  <c r="AB45" i="6"/>
  <c r="W40" i="6"/>
  <c r="T45" i="6"/>
  <c r="K45" i="6"/>
  <c r="K38" i="6"/>
  <c r="G38" i="6"/>
  <c r="BH39" i="6"/>
  <c r="BG38" i="6"/>
  <c r="BD39" i="6"/>
  <c r="BA40" i="6"/>
  <c r="AV40" i="6"/>
  <c r="AX38" i="6"/>
  <c r="AU45" i="6"/>
  <c r="AO39" i="6"/>
  <c r="AP40" i="6"/>
  <c r="AP45" i="6"/>
  <c r="AM38" i="6"/>
  <c r="AN45" i="6"/>
  <c r="AG38" i="6"/>
  <c r="AB38" i="6"/>
  <c r="Y39" i="6"/>
  <c r="Y40" i="6"/>
  <c r="W45" i="6"/>
  <c r="S38" i="6"/>
  <c r="S45" i="6"/>
  <c r="M45" i="6"/>
  <c r="J39" i="6"/>
  <c r="H38" i="6"/>
  <c r="I45" i="6"/>
  <c r="F38" i="6"/>
  <c r="H119" i="10" s="1"/>
  <c r="BC45" i="6"/>
  <c r="BC39" i="6"/>
  <c r="AZ38" i="6"/>
  <c r="AY38" i="6"/>
  <c r="AU40" i="6"/>
  <c r="AS38" i="6"/>
  <c r="AP39" i="6"/>
  <c r="AJ38" i="6"/>
  <c r="AI39" i="6"/>
  <c r="AK38" i="6"/>
  <c r="AG39" i="6"/>
  <c r="AE39" i="6"/>
  <c r="AD38" i="6"/>
  <c r="AD40" i="6"/>
  <c r="AA38" i="6"/>
  <c r="X45" i="6"/>
  <c r="X38" i="6"/>
  <c r="S40" i="6"/>
  <c r="Q38" i="6"/>
  <c r="N40" i="6"/>
  <c r="L38" i="6"/>
  <c r="I39" i="6"/>
  <c r="H40" i="6"/>
  <c r="BE40" i="6"/>
  <c r="V41" i="6"/>
  <c r="O45" i="6"/>
  <c r="BL39" i="6"/>
  <c r="BJ43" i="6"/>
  <c r="AY45" i="6"/>
  <c r="AH38" i="6"/>
  <c r="V38" i="6"/>
  <c r="O42" i="6"/>
  <c r="AK43" i="6"/>
  <c r="V39" i="6"/>
  <c r="BK44" i="6"/>
  <c r="U39" i="6"/>
  <c r="BJ45" i="6"/>
  <c r="T39" i="6"/>
  <c r="BK41" i="6"/>
  <c r="BI45" i="6"/>
  <c r="AH39" i="6"/>
  <c r="Z42" i="6"/>
  <c r="BL44" i="6"/>
  <c r="AA45" i="6"/>
  <c r="M40" i="6"/>
  <c r="BK99" i="9"/>
  <c r="Z39" i="6"/>
  <c r="F39" i="6"/>
  <c r="BH40" i="6"/>
  <c r="AI38" i="6"/>
  <c r="T41" i="6"/>
  <c r="AK39" i="6"/>
  <c r="L41" i="6"/>
  <c r="BM40" i="6"/>
  <c r="AI40" i="6"/>
  <c r="BM45" i="6"/>
  <c r="BG40" i="6"/>
  <c r="Q43" i="6"/>
  <c r="W24" i="9" l="1"/>
  <c r="E24" i="9"/>
  <c r="H320" i="10" s="1"/>
  <c r="T24" i="9"/>
  <c r="BE24" i="9"/>
  <c r="BH320" i="10" s="1"/>
  <c r="AN373" i="39"/>
  <c r="H121" i="10"/>
  <c r="I121" i="10" s="1"/>
  <c r="J121" i="10" s="1"/>
  <c r="K121" i="10" s="1"/>
  <c r="L121" i="10" s="1"/>
  <c r="M121" i="10" s="1"/>
  <c r="N121" i="10" s="1"/>
  <c r="O121" i="10" s="1"/>
  <c r="P121" i="10" s="1"/>
  <c r="Q121" i="10" s="1"/>
  <c r="R121" i="10" s="1"/>
  <c r="S121" i="10" s="1"/>
  <c r="T121" i="10" s="1"/>
  <c r="U121" i="10" s="1"/>
  <c r="V121" i="10" s="1"/>
  <c r="W121" i="10" s="1"/>
  <c r="X121" i="10" s="1"/>
  <c r="Y121" i="10" s="1"/>
  <c r="Z121" i="10" s="1"/>
  <c r="AA121" i="10" s="1"/>
  <c r="AB121" i="10" s="1"/>
  <c r="AC121" i="10" s="1"/>
  <c r="AD121" i="10" s="1"/>
  <c r="AE121" i="10" s="1"/>
  <c r="AF121" i="10" s="1"/>
  <c r="AG121" i="10" s="1"/>
  <c r="AH121" i="10" s="1"/>
  <c r="AI121" i="10" s="1"/>
  <c r="AJ121" i="10" s="1"/>
  <c r="AK121" i="10" s="1"/>
  <c r="AL121" i="10" s="1"/>
  <c r="AM121" i="10" s="1"/>
  <c r="AN121" i="10" s="1"/>
  <c r="AO121" i="10" s="1"/>
  <c r="AP121" i="10" s="1"/>
  <c r="AQ121" i="10" s="1"/>
  <c r="AR121" i="10" s="1"/>
  <c r="AS121" i="10" s="1"/>
  <c r="AT121" i="10" s="1"/>
  <c r="AU121" i="10" s="1"/>
  <c r="AV121" i="10" s="1"/>
  <c r="AW121" i="10" s="1"/>
  <c r="AX121" i="10" s="1"/>
  <c r="AY121" i="10" s="1"/>
  <c r="AZ121" i="10" s="1"/>
  <c r="BA121" i="10" s="1"/>
  <c r="BB121" i="10" s="1"/>
  <c r="BC121" i="10" s="1"/>
  <c r="BD121" i="10" s="1"/>
  <c r="BE121" i="10" s="1"/>
  <c r="BF121" i="10" s="1"/>
  <c r="BG121" i="10" s="1"/>
  <c r="BH121" i="10" s="1"/>
  <c r="BI121" i="10" s="1"/>
  <c r="BJ121" i="10" s="1"/>
  <c r="BK121" i="10" s="1"/>
  <c r="BL121" i="10" s="1"/>
  <c r="BM121" i="10" s="1"/>
  <c r="BN121" i="10" s="1"/>
  <c r="BO121" i="10" s="1"/>
  <c r="BP121" i="10" s="1"/>
  <c r="I119" i="10"/>
  <c r="J119" i="10" s="1"/>
  <c r="K119" i="10" s="1"/>
  <c r="L119" i="10" s="1"/>
  <c r="M119" i="10" s="1"/>
  <c r="N119" i="10" s="1"/>
  <c r="O119" i="10" s="1"/>
  <c r="P119" i="10" s="1"/>
  <c r="Q119" i="10" s="1"/>
  <c r="R119" i="10" s="1"/>
  <c r="S119" i="10" s="1"/>
  <c r="T119" i="10" s="1"/>
  <c r="U119" i="10" s="1"/>
  <c r="V119" i="10" s="1"/>
  <c r="W119" i="10" s="1"/>
  <c r="X119" i="10" s="1"/>
  <c r="Y119" i="10" s="1"/>
  <c r="Z119" i="10" s="1"/>
  <c r="AA119" i="10" s="1"/>
  <c r="AB119" i="10" s="1"/>
  <c r="AC119" i="10" s="1"/>
  <c r="AD119" i="10" s="1"/>
  <c r="AE119" i="10" s="1"/>
  <c r="AF119" i="10" s="1"/>
  <c r="AG119" i="10" s="1"/>
  <c r="AH119" i="10" s="1"/>
  <c r="AI119" i="10" s="1"/>
  <c r="AJ119" i="10" s="1"/>
  <c r="AK119" i="10" s="1"/>
  <c r="AL119" i="10" s="1"/>
  <c r="AM119" i="10" s="1"/>
  <c r="AN119" i="10" s="1"/>
  <c r="AO119" i="10" s="1"/>
  <c r="AP119" i="10" s="1"/>
  <c r="AQ119" i="10" s="1"/>
  <c r="AR119" i="10" s="1"/>
  <c r="AS119" i="10" s="1"/>
  <c r="AT119" i="10" s="1"/>
  <c r="AU119" i="10" s="1"/>
  <c r="AV119" i="10" s="1"/>
  <c r="AW119" i="10" s="1"/>
  <c r="AX119" i="10" s="1"/>
  <c r="AY119" i="10" s="1"/>
  <c r="AZ119" i="10" s="1"/>
  <c r="BA119" i="10" s="1"/>
  <c r="BB119" i="10" s="1"/>
  <c r="BC119" i="10" s="1"/>
  <c r="BD119" i="10" s="1"/>
  <c r="BE119" i="10" s="1"/>
  <c r="BF119" i="10" s="1"/>
  <c r="BG119" i="10" s="1"/>
  <c r="BH119" i="10" s="1"/>
  <c r="BI119" i="10" s="1"/>
  <c r="BJ119" i="10" s="1"/>
  <c r="BK119" i="10" s="1"/>
  <c r="BL119" i="10" s="1"/>
  <c r="BM119" i="10" s="1"/>
  <c r="BN119" i="10" s="1"/>
  <c r="BO119" i="10" s="1"/>
  <c r="BP119" i="10" s="1"/>
  <c r="H120" i="10"/>
  <c r="I120" i="10" s="1"/>
  <c r="J120" i="10" s="1"/>
  <c r="K120" i="10" s="1"/>
  <c r="L120" i="10" s="1"/>
  <c r="M120" i="10" s="1"/>
  <c r="N120" i="10" s="1"/>
  <c r="O120" i="10" s="1"/>
  <c r="P120" i="10" s="1"/>
  <c r="Q120" i="10" s="1"/>
  <c r="R120" i="10" s="1"/>
  <c r="S120" i="10" s="1"/>
  <c r="T120" i="10" s="1"/>
  <c r="U120" i="10" s="1"/>
  <c r="V120" i="10" s="1"/>
  <c r="W120" i="10" s="1"/>
  <c r="X120" i="10" s="1"/>
  <c r="Y120" i="10" s="1"/>
  <c r="Z120" i="10" s="1"/>
  <c r="AA120" i="10" s="1"/>
  <c r="AB120" i="10" s="1"/>
  <c r="AC120" i="10" s="1"/>
  <c r="AD120" i="10" s="1"/>
  <c r="AE120" i="10" s="1"/>
  <c r="AF120" i="10" s="1"/>
  <c r="AG120" i="10" s="1"/>
  <c r="AH120" i="10" s="1"/>
  <c r="AI120" i="10" s="1"/>
  <c r="AJ120" i="10" s="1"/>
  <c r="AK120" i="10" s="1"/>
  <c r="AL120" i="10" s="1"/>
  <c r="AM120" i="10" s="1"/>
  <c r="AN120" i="10" s="1"/>
  <c r="AO120" i="10" s="1"/>
  <c r="AP120" i="10" s="1"/>
  <c r="AQ120" i="10" s="1"/>
  <c r="AR120" i="10" s="1"/>
  <c r="AS120" i="10" s="1"/>
  <c r="AT120" i="10" s="1"/>
  <c r="AU120" i="10" s="1"/>
  <c r="AV120" i="10" s="1"/>
  <c r="AW120" i="10" s="1"/>
  <c r="AX120" i="10" s="1"/>
  <c r="AY120" i="10" s="1"/>
  <c r="AZ120" i="10" s="1"/>
  <c r="BA120" i="10" s="1"/>
  <c r="BB120" i="10" s="1"/>
  <c r="BC120" i="10" s="1"/>
  <c r="BD120" i="10" s="1"/>
  <c r="BE120" i="10" s="1"/>
  <c r="BF120" i="10" s="1"/>
  <c r="BG120" i="10" s="1"/>
  <c r="BH120" i="10" s="1"/>
  <c r="BI120" i="10" s="1"/>
  <c r="BJ120" i="10" s="1"/>
  <c r="BK120" i="10" s="1"/>
  <c r="BL120" i="10" s="1"/>
  <c r="BM120" i="10" s="1"/>
  <c r="BN120" i="10" s="1"/>
  <c r="BO120" i="10" s="1"/>
  <c r="BP120" i="10" s="1"/>
  <c r="H124" i="10"/>
  <c r="I124" i="10" s="1"/>
  <c r="J124" i="10" s="1"/>
  <c r="K124" i="10" s="1"/>
  <c r="L124" i="10" s="1"/>
  <c r="M124" i="10" s="1"/>
  <c r="N124" i="10" s="1"/>
  <c r="O124" i="10" s="1"/>
  <c r="P124" i="10" s="1"/>
  <c r="Q124" i="10" s="1"/>
  <c r="R124" i="10" s="1"/>
  <c r="S124" i="10" s="1"/>
  <c r="T124" i="10" s="1"/>
  <c r="U124" i="10" s="1"/>
  <c r="V124" i="10" s="1"/>
  <c r="W124" i="10" s="1"/>
  <c r="X124" i="10" s="1"/>
  <c r="Y124" i="10" s="1"/>
  <c r="Z124" i="10" s="1"/>
  <c r="AA124" i="10" s="1"/>
  <c r="AB124" i="10" s="1"/>
  <c r="AC124" i="10" s="1"/>
  <c r="AD124" i="10" s="1"/>
  <c r="AE124" i="10" s="1"/>
  <c r="AF124" i="10" s="1"/>
  <c r="AG124" i="10" s="1"/>
  <c r="AH124" i="10" s="1"/>
  <c r="AI124" i="10" s="1"/>
  <c r="AJ124" i="10" s="1"/>
  <c r="AK124" i="10" s="1"/>
  <c r="AL124" i="10" s="1"/>
  <c r="AM124" i="10" s="1"/>
  <c r="AN124" i="10" s="1"/>
  <c r="AO124" i="10" s="1"/>
  <c r="AP124" i="10" s="1"/>
  <c r="AQ124" i="10" s="1"/>
  <c r="AR124" i="10" s="1"/>
  <c r="AS124" i="10" s="1"/>
  <c r="AT124" i="10" s="1"/>
  <c r="AU124" i="10" s="1"/>
  <c r="AV124" i="10" s="1"/>
  <c r="AW124" i="10" s="1"/>
  <c r="AX124" i="10" s="1"/>
  <c r="AY124" i="10" s="1"/>
  <c r="AZ124" i="10" s="1"/>
  <c r="BA124" i="10" s="1"/>
  <c r="BB124" i="10" s="1"/>
  <c r="BC124" i="10" s="1"/>
  <c r="BD124" i="10" s="1"/>
  <c r="BE124" i="10" s="1"/>
  <c r="BF124" i="10" s="1"/>
  <c r="BG124" i="10" s="1"/>
  <c r="BH124" i="10" s="1"/>
  <c r="BI124" i="10" s="1"/>
  <c r="BJ124" i="10" s="1"/>
  <c r="BK124" i="10" s="1"/>
  <c r="BL124" i="10" s="1"/>
  <c r="BM124" i="10" s="1"/>
  <c r="BN124" i="10" s="1"/>
  <c r="BO124" i="10" s="1"/>
  <c r="BP124" i="10" s="1"/>
  <c r="H123" i="10"/>
  <c r="I123" i="10" s="1"/>
  <c r="J123" i="10" s="1"/>
  <c r="K123" i="10" s="1"/>
  <c r="L123" i="10" s="1"/>
  <c r="M123" i="10" s="1"/>
  <c r="N123" i="10" s="1"/>
  <c r="O123" i="10" s="1"/>
  <c r="P123" i="10" s="1"/>
  <c r="Q123" i="10" s="1"/>
  <c r="R123" i="10" s="1"/>
  <c r="S123" i="10" s="1"/>
  <c r="T123" i="10" s="1"/>
  <c r="U123" i="10" s="1"/>
  <c r="V123" i="10" s="1"/>
  <c r="W123" i="10" s="1"/>
  <c r="X123" i="10" s="1"/>
  <c r="Y123" i="10" s="1"/>
  <c r="Z123" i="10" s="1"/>
  <c r="AA123" i="10" s="1"/>
  <c r="AB123" i="10" s="1"/>
  <c r="AC123" i="10" s="1"/>
  <c r="AD123" i="10" s="1"/>
  <c r="AE123" i="10" s="1"/>
  <c r="AF123" i="10" s="1"/>
  <c r="AG123" i="10" s="1"/>
  <c r="AH123" i="10" s="1"/>
  <c r="AI123" i="10" s="1"/>
  <c r="AJ123" i="10" s="1"/>
  <c r="AK123" i="10" s="1"/>
  <c r="AL123" i="10" s="1"/>
  <c r="AM123" i="10" s="1"/>
  <c r="AN123" i="10" s="1"/>
  <c r="AO123" i="10" s="1"/>
  <c r="AP123" i="10" s="1"/>
  <c r="AQ123" i="10" s="1"/>
  <c r="AR123" i="10" s="1"/>
  <c r="AS123" i="10" s="1"/>
  <c r="AT123" i="10" s="1"/>
  <c r="AU123" i="10" s="1"/>
  <c r="AV123" i="10" s="1"/>
  <c r="AW123" i="10" s="1"/>
  <c r="AX123" i="10" s="1"/>
  <c r="AY123" i="10" s="1"/>
  <c r="AZ123" i="10" s="1"/>
  <c r="BA123" i="10" s="1"/>
  <c r="BB123" i="10" s="1"/>
  <c r="BC123" i="10" s="1"/>
  <c r="BD123" i="10" s="1"/>
  <c r="BE123" i="10" s="1"/>
  <c r="BF123" i="10" s="1"/>
  <c r="BG123" i="10" s="1"/>
  <c r="BH123" i="10" s="1"/>
  <c r="BI123" i="10" s="1"/>
  <c r="BJ123" i="10" s="1"/>
  <c r="BK123" i="10" s="1"/>
  <c r="BL123" i="10" s="1"/>
  <c r="BM123" i="10" s="1"/>
  <c r="BN123" i="10" s="1"/>
  <c r="BO123" i="10" s="1"/>
  <c r="BP123" i="10" s="1"/>
  <c r="H122" i="10"/>
  <c r="I122" i="10" s="1"/>
  <c r="J122" i="10" s="1"/>
  <c r="K122" i="10" s="1"/>
  <c r="L122" i="10" s="1"/>
  <c r="M122" i="10" s="1"/>
  <c r="N122" i="10" s="1"/>
  <c r="O122" i="10" s="1"/>
  <c r="P122" i="10" s="1"/>
  <c r="Q122" i="10" s="1"/>
  <c r="R122" i="10" s="1"/>
  <c r="S122" i="10" s="1"/>
  <c r="T122" i="10" s="1"/>
  <c r="U122" i="10" s="1"/>
  <c r="V122" i="10" s="1"/>
  <c r="W122" i="10" s="1"/>
  <c r="X122" i="10" s="1"/>
  <c r="Y122" i="10" s="1"/>
  <c r="Z122" i="10" s="1"/>
  <c r="AA122" i="10" s="1"/>
  <c r="AB122" i="10" s="1"/>
  <c r="AC122" i="10" s="1"/>
  <c r="AD122" i="10" s="1"/>
  <c r="AE122" i="10" s="1"/>
  <c r="AF122" i="10" s="1"/>
  <c r="AG122" i="10" s="1"/>
  <c r="AH122" i="10" s="1"/>
  <c r="AI122" i="10" s="1"/>
  <c r="AJ122" i="10" s="1"/>
  <c r="AK122" i="10" s="1"/>
  <c r="AL122" i="10" s="1"/>
  <c r="AM122" i="10" s="1"/>
  <c r="AN122" i="10" s="1"/>
  <c r="AO122" i="10" s="1"/>
  <c r="AP122" i="10" s="1"/>
  <c r="AQ122" i="10" s="1"/>
  <c r="AR122" i="10" s="1"/>
  <c r="AS122" i="10" s="1"/>
  <c r="AT122" i="10" s="1"/>
  <c r="AU122" i="10" s="1"/>
  <c r="AV122" i="10" s="1"/>
  <c r="AW122" i="10" s="1"/>
  <c r="AX122" i="10" s="1"/>
  <c r="AY122" i="10" s="1"/>
  <c r="AZ122" i="10" s="1"/>
  <c r="BA122" i="10" s="1"/>
  <c r="BB122" i="10" s="1"/>
  <c r="BC122" i="10" s="1"/>
  <c r="BD122" i="10" s="1"/>
  <c r="BE122" i="10" s="1"/>
  <c r="BF122" i="10" s="1"/>
  <c r="BG122" i="10" s="1"/>
  <c r="BH122" i="10" s="1"/>
  <c r="BI122" i="10" s="1"/>
  <c r="BJ122" i="10" s="1"/>
  <c r="BK122" i="10" s="1"/>
  <c r="BL122" i="10" s="1"/>
  <c r="BM122" i="10" s="1"/>
  <c r="BN122" i="10" s="1"/>
  <c r="BO122" i="10" s="1"/>
  <c r="BP122" i="10" s="1"/>
  <c r="I125" i="10"/>
  <c r="J125" i="10" s="1"/>
  <c r="K125" i="10" s="1"/>
  <c r="L125" i="10" s="1"/>
  <c r="M125" i="10" s="1"/>
  <c r="N125" i="10" s="1"/>
  <c r="O125" i="10" s="1"/>
  <c r="P125" i="10" s="1"/>
  <c r="Q125" i="10" s="1"/>
  <c r="R125" i="10" s="1"/>
  <c r="S125" i="10" s="1"/>
  <c r="T125" i="10" s="1"/>
  <c r="U125" i="10" s="1"/>
  <c r="V125" i="10" s="1"/>
  <c r="W125" i="10" s="1"/>
  <c r="X125" i="10" s="1"/>
  <c r="Y125" i="10" s="1"/>
  <c r="Z125" i="10" s="1"/>
  <c r="AA125" i="10" s="1"/>
  <c r="AB125" i="10" s="1"/>
  <c r="AC125" i="10" s="1"/>
  <c r="AD125" i="10" s="1"/>
  <c r="AE125" i="10" s="1"/>
  <c r="AF125" i="10" s="1"/>
  <c r="AG125" i="10" s="1"/>
  <c r="AH125" i="10" s="1"/>
  <c r="AI125" i="10" s="1"/>
  <c r="AJ125" i="10" s="1"/>
  <c r="AK125" i="10" s="1"/>
  <c r="AL125" i="10" s="1"/>
  <c r="AM125" i="10" s="1"/>
  <c r="AN125" i="10" s="1"/>
  <c r="AO125" i="10" s="1"/>
  <c r="AP125" i="10" s="1"/>
  <c r="AQ125" i="10" s="1"/>
  <c r="AR125" i="10" s="1"/>
  <c r="AS125" i="10" s="1"/>
  <c r="AT125" i="10" s="1"/>
  <c r="AU125" i="10" s="1"/>
  <c r="AV125" i="10" s="1"/>
  <c r="AW125" i="10" s="1"/>
  <c r="AX125" i="10" s="1"/>
  <c r="AY125" i="10" s="1"/>
  <c r="AZ125" i="10" s="1"/>
  <c r="BA125" i="10" s="1"/>
  <c r="BB125" i="10" s="1"/>
  <c r="BC125" i="10" s="1"/>
  <c r="BD125" i="10" s="1"/>
  <c r="BE125" i="10" s="1"/>
  <c r="BF125" i="10" s="1"/>
  <c r="BG125" i="10" s="1"/>
  <c r="BH125" i="10" s="1"/>
  <c r="BI125" i="10" s="1"/>
  <c r="BJ125" i="10" s="1"/>
  <c r="BK125" i="10" s="1"/>
  <c r="BL125" i="10" s="1"/>
  <c r="BM125" i="10" s="1"/>
  <c r="BN125" i="10" s="1"/>
  <c r="BO125" i="10" s="1"/>
  <c r="BP125" i="10" s="1"/>
  <c r="H126" i="10"/>
  <c r="I126" i="10" s="1"/>
  <c r="J126" i="10" s="1"/>
  <c r="K126" i="10" s="1"/>
  <c r="L126" i="10" s="1"/>
  <c r="M126" i="10" s="1"/>
  <c r="N126" i="10" s="1"/>
  <c r="O126" i="10" s="1"/>
  <c r="P126" i="10" s="1"/>
  <c r="Q126" i="10" s="1"/>
  <c r="R126" i="10" s="1"/>
  <c r="S126" i="10" s="1"/>
  <c r="T126" i="10" s="1"/>
  <c r="U126" i="10" s="1"/>
  <c r="V126" i="10" s="1"/>
  <c r="W126" i="10" s="1"/>
  <c r="X126" i="10" s="1"/>
  <c r="Y126" i="10" s="1"/>
  <c r="Z126" i="10" s="1"/>
  <c r="AA126" i="10" s="1"/>
  <c r="AB126" i="10" s="1"/>
  <c r="AC126" i="10" s="1"/>
  <c r="AD126" i="10" s="1"/>
  <c r="AE126" i="10" s="1"/>
  <c r="AF126" i="10" s="1"/>
  <c r="AG126" i="10" s="1"/>
  <c r="AH126" i="10" s="1"/>
  <c r="AI126" i="10" s="1"/>
  <c r="AJ126" i="10" s="1"/>
  <c r="AK126" i="10" s="1"/>
  <c r="AL126" i="10" s="1"/>
  <c r="AM126" i="10" s="1"/>
  <c r="AN126" i="10" s="1"/>
  <c r="AO126" i="10" s="1"/>
  <c r="AP126" i="10" s="1"/>
  <c r="AQ126" i="10" s="1"/>
  <c r="AR126" i="10" s="1"/>
  <c r="AS126" i="10" s="1"/>
  <c r="AT126" i="10" s="1"/>
  <c r="AU126" i="10" s="1"/>
  <c r="AV126" i="10" s="1"/>
  <c r="AW126" i="10" s="1"/>
  <c r="AX126" i="10" s="1"/>
  <c r="AY126" i="10" s="1"/>
  <c r="AZ126" i="10" s="1"/>
  <c r="BA126" i="10" s="1"/>
  <c r="BB126" i="10" s="1"/>
  <c r="BC126" i="10" s="1"/>
  <c r="BD126" i="10" s="1"/>
  <c r="BE126" i="10" s="1"/>
  <c r="BF126" i="10" s="1"/>
  <c r="BG126" i="10" s="1"/>
  <c r="BH126" i="10" s="1"/>
  <c r="BI126" i="10" s="1"/>
  <c r="BJ126" i="10" s="1"/>
  <c r="BK126" i="10" s="1"/>
  <c r="BL126" i="10" s="1"/>
  <c r="BM126" i="10" s="1"/>
  <c r="BN126" i="10" s="1"/>
  <c r="BO126" i="10" s="1"/>
  <c r="BP126" i="10" s="1"/>
  <c r="BL76" i="6"/>
  <c r="BF95" i="42"/>
  <c r="BF97" i="42" s="1"/>
  <c r="G64" i="6"/>
  <c r="F69" i="6"/>
  <c r="BL345" i="39"/>
  <c r="BL324" i="39" s="1"/>
  <c r="F65" i="6"/>
  <c r="F64" i="6"/>
  <c r="F70" i="6"/>
  <c r="F67" i="6"/>
  <c r="F66" i="6"/>
  <c r="BM388" i="10"/>
  <c r="BM367" i="10" s="1"/>
  <c r="BL346" i="39"/>
  <c r="BL325" i="39" s="1"/>
  <c r="BL345" i="35"/>
  <c r="BL324" i="35" s="1"/>
  <c r="BM387" i="10"/>
  <c r="BM366" i="10" s="1"/>
  <c r="F68" i="6"/>
  <c r="F71" i="6"/>
  <c r="BC78" i="6"/>
  <c r="J9" i="45"/>
  <c r="I11" i="45"/>
  <c r="G8" i="45"/>
  <c r="G9" i="45"/>
  <c r="G11" i="45"/>
  <c r="J8" i="45"/>
  <c r="J11" i="45"/>
  <c r="F9" i="45"/>
  <c r="H11" i="45"/>
  <c r="H8" i="45"/>
  <c r="Z77" i="6"/>
  <c r="AJ78" i="6"/>
  <c r="BA78" i="6"/>
  <c r="BI78" i="6"/>
  <c r="BD78" i="6"/>
  <c r="AP78" i="6"/>
  <c r="AD78" i="6"/>
  <c r="AN78" i="6"/>
  <c r="J78" i="6"/>
  <c r="AI78" i="6"/>
  <c r="AT78" i="6"/>
  <c r="AA77" i="6"/>
  <c r="BM78" i="6"/>
  <c r="Q77" i="6"/>
  <c r="AK77" i="6"/>
  <c r="AH78" i="6"/>
  <c r="AG78" i="6"/>
  <c r="AR78" i="6"/>
  <c r="P78" i="6"/>
  <c r="AY77" i="6"/>
  <c r="S78" i="6"/>
  <c r="H78" i="6"/>
  <c r="O76" i="6"/>
  <c r="I8" i="45" s="1"/>
  <c r="AS78" i="6"/>
  <c r="AE78" i="6"/>
  <c r="AB78" i="6"/>
  <c r="BI76" i="6"/>
  <c r="Y78" i="6"/>
  <c r="G78" i="6"/>
  <c r="AY76" i="6"/>
  <c r="K78" i="6"/>
  <c r="X78" i="6"/>
  <c r="AF78" i="6"/>
  <c r="BK78" i="6"/>
  <c r="U78" i="6"/>
  <c r="M78" i="6"/>
  <c r="AC78" i="6"/>
  <c r="BB78" i="6"/>
  <c r="I78" i="6"/>
  <c r="AZ78" i="6"/>
  <c r="V78" i="6"/>
  <c r="AQ78" i="6"/>
  <c r="BJ76" i="6"/>
  <c r="BM76" i="6"/>
  <c r="O77" i="6"/>
  <c r="I9" i="45" s="1"/>
  <c r="AW78" i="6"/>
  <c r="AO78" i="6"/>
  <c r="R78" i="6"/>
  <c r="I10" i="45" s="1"/>
  <c r="T78" i="6"/>
  <c r="N78" i="6"/>
  <c r="AU78" i="6"/>
  <c r="BI77" i="6"/>
  <c r="W78" i="6"/>
  <c r="AA76" i="6"/>
  <c r="BK76" i="6"/>
  <c r="BL79" i="6"/>
  <c r="AX78" i="6"/>
  <c r="BE78" i="6"/>
  <c r="BL78" i="6"/>
  <c r="BG78" i="6"/>
  <c r="F78" i="6"/>
  <c r="F10" i="45" s="1"/>
  <c r="BJ77" i="6"/>
  <c r="AY78" i="6"/>
  <c r="BH78" i="6"/>
  <c r="L78" i="6"/>
  <c r="H10" i="45" s="1"/>
  <c r="AL78" i="6"/>
  <c r="AV78" i="6"/>
  <c r="Q76" i="6"/>
  <c r="BK79" i="6"/>
  <c r="AB347" i="39"/>
  <c r="AB326" i="39" s="1"/>
  <c r="AS347" i="35"/>
  <c r="AS326" i="35" s="1"/>
  <c r="R347" i="39"/>
  <c r="R326" i="39" s="1"/>
  <c r="AT347" i="39"/>
  <c r="AT326" i="39" s="1"/>
  <c r="H347" i="35"/>
  <c r="H326" i="35" s="1"/>
  <c r="BM347" i="39"/>
  <c r="BM326" i="39" s="1"/>
  <c r="BK345" i="39"/>
  <c r="BK324" i="39" s="1"/>
  <c r="BH347" i="39"/>
  <c r="BH326" i="39" s="1"/>
  <c r="W347" i="39"/>
  <c r="W326" i="39" s="1"/>
  <c r="AE347" i="39"/>
  <c r="AE326" i="39" s="1"/>
  <c r="AU374" i="35"/>
  <c r="AU375" i="35"/>
  <c r="AU373" i="35" s="1"/>
  <c r="BE95" i="38" s="1"/>
  <c r="U347" i="35"/>
  <c r="U326" i="35" s="1"/>
  <c r="AL347" i="35"/>
  <c r="AL326" i="35" s="1"/>
  <c r="AU347" i="35"/>
  <c r="AU326" i="35" s="1"/>
  <c r="AC347" i="39"/>
  <c r="AC326" i="39" s="1"/>
  <c r="AR347" i="39"/>
  <c r="AR326" i="39" s="1"/>
  <c r="AQ347" i="39"/>
  <c r="AQ326" i="39" s="1"/>
  <c r="AZ347" i="39"/>
  <c r="AZ326" i="39" s="1"/>
  <c r="AF347" i="39"/>
  <c r="AF326" i="39" s="1"/>
  <c r="AT347" i="35"/>
  <c r="AT326" i="35" s="1"/>
  <c r="BK348" i="35"/>
  <c r="BK327" i="35" s="1"/>
  <c r="AR347" i="35"/>
  <c r="AR326" i="35" s="1"/>
  <c r="AZ347" i="35"/>
  <c r="AZ326" i="35" s="1"/>
  <c r="AX347" i="39"/>
  <c r="AX326" i="39" s="1"/>
  <c r="AO347" i="35"/>
  <c r="AO326" i="35" s="1"/>
  <c r="P347" i="39"/>
  <c r="P326" i="39" s="1"/>
  <c r="I347" i="39"/>
  <c r="I326" i="39" s="1"/>
  <c r="AU347" i="39"/>
  <c r="AU326" i="39" s="1"/>
  <c r="BC347" i="35"/>
  <c r="BC326" i="35" s="1"/>
  <c r="X347" i="35"/>
  <c r="X326" i="35" s="1"/>
  <c r="M347" i="39"/>
  <c r="M326" i="39" s="1"/>
  <c r="AH347" i="35"/>
  <c r="AH326" i="35" s="1"/>
  <c r="BL348" i="35"/>
  <c r="BL327" i="35" s="1"/>
  <c r="AC347" i="35"/>
  <c r="AC326" i="35" s="1"/>
  <c r="AH347" i="39"/>
  <c r="AH326" i="39" s="1"/>
  <c r="AM347" i="39"/>
  <c r="AM326" i="39" s="1"/>
  <c r="BA347" i="35"/>
  <c r="BA326" i="35" s="1"/>
  <c r="U347" i="39"/>
  <c r="U326" i="39" s="1"/>
  <c r="AO347" i="39"/>
  <c r="AO326" i="39" s="1"/>
  <c r="AD347" i="35"/>
  <c r="AD326" i="35" s="1"/>
  <c r="BE347" i="39"/>
  <c r="BE326" i="39" s="1"/>
  <c r="K347" i="39"/>
  <c r="K326" i="39" s="1"/>
  <c r="AI347" i="39"/>
  <c r="AI326" i="39" s="1"/>
  <c r="R347" i="35"/>
  <c r="R326" i="35" s="1"/>
  <c r="G347" i="39"/>
  <c r="G326" i="39" s="1"/>
  <c r="AG347" i="39"/>
  <c r="AG326" i="39" s="1"/>
  <c r="BD347" i="35"/>
  <c r="BD326" i="35" s="1"/>
  <c r="F347" i="39"/>
  <c r="F326" i="39" s="1"/>
  <c r="J347" i="39"/>
  <c r="J326" i="39" s="1"/>
  <c r="AE347" i="35"/>
  <c r="AE326" i="35" s="1"/>
  <c r="AP347" i="35"/>
  <c r="AP326" i="35" s="1"/>
  <c r="H347" i="39"/>
  <c r="H326" i="39" s="1"/>
  <c r="N347" i="35"/>
  <c r="N326" i="35" s="1"/>
  <c r="AJ347" i="35"/>
  <c r="AJ326" i="35" s="1"/>
  <c r="AV347" i="39"/>
  <c r="AV326" i="39" s="1"/>
  <c r="BF347" i="35"/>
  <c r="BF326" i="35" s="1"/>
  <c r="BL348" i="39"/>
  <c r="BL327" i="39" s="1"/>
  <c r="AX347" i="35"/>
  <c r="AX326" i="35" s="1"/>
  <c r="S347" i="35"/>
  <c r="S326" i="35" s="1"/>
  <c r="AN347" i="35"/>
  <c r="AN326" i="35" s="1"/>
  <c r="BM347" i="35"/>
  <c r="BM326" i="35" s="1"/>
  <c r="AP347" i="39"/>
  <c r="AP326" i="39" s="1"/>
  <c r="Y347" i="35"/>
  <c r="Y326" i="35" s="1"/>
  <c r="O345" i="39"/>
  <c r="O324" i="39" s="1"/>
  <c r="S347" i="39"/>
  <c r="S326" i="39" s="1"/>
  <c r="BF347" i="39"/>
  <c r="BF326" i="39" s="1"/>
  <c r="AL347" i="39"/>
  <c r="AL326" i="39" s="1"/>
  <c r="BA347" i="39"/>
  <c r="BA326" i="39" s="1"/>
  <c r="I347" i="35"/>
  <c r="I326" i="35" s="1"/>
  <c r="P347" i="35"/>
  <c r="P326" i="35" s="1"/>
  <c r="BB347" i="39"/>
  <c r="BB326" i="39" s="1"/>
  <c r="BC347" i="39"/>
  <c r="BC326" i="39" s="1"/>
  <c r="AW347" i="39"/>
  <c r="AW326" i="39" s="1"/>
  <c r="AJ347" i="39"/>
  <c r="AJ326" i="39" s="1"/>
  <c r="X347" i="39"/>
  <c r="X326" i="39" s="1"/>
  <c r="BG347" i="39"/>
  <c r="BG326" i="39" s="1"/>
  <c r="M347" i="35"/>
  <c r="M326" i="35" s="1"/>
  <c r="AN347" i="39"/>
  <c r="AN326" i="39" s="1"/>
  <c r="AL344" i="39"/>
  <c r="AL323" i="39" s="1"/>
  <c r="AL322" i="39"/>
  <c r="AH344" i="35"/>
  <c r="AH323" i="35" s="1"/>
  <c r="AH322" i="35"/>
  <c r="AE344" i="39"/>
  <c r="AE323" i="39" s="1"/>
  <c r="AE322" i="39"/>
  <c r="AQ390" i="10"/>
  <c r="AQ369" i="10" s="1"/>
  <c r="AP348" i="39"/>
  <c r="AP327" i="39" s="1"/>
  <c r="AP348" i="35"/>
  <c r="AP327" i="35" s="1"/>
  <c r="BI390" i="10"/>
  <c r="BI369" i="10" s="1"/>
  <c r="BH348" i="39"/>
  <c r="BH327" i="39" s="1"/>
  <c r="BH348" i="35"/>
  <c r="BH327" i="35" s="1"/>
  <c r="M390" i="10"/>
  <c r="M369" i="10" s="1"/>
  <c r="L348" i="39"/>
  <c r="L327" i="39" s="1"/>
  <c r="L348" i="35"/>
  <c r="L327" i="35" s="1"/>
  <c r="L347" i="39"/>
  <c r="L326" i="39" s="1"/>
  <c r="L347" i="35"/>
  <c r="L326" i="35" s="1"/>
  <c r="AT390" i="10"/>
  <c r="AT369" i="10" s="1"/>
  <c r="AS348" i="39"/>
  <c r="AS327" i="39" s="1"/>
  <c r="AS348" i="35"/>
  <c r="AS327" i="35" s="1"/>
  <c r="AM347" i="35"/>
  <c r="AM326" i="35" s="1"/>
  <c r="BH344" i="35"/>
  <c r="BH323" i="35" s="1"/>
  <c r="BH322" i="35"/>
  <c r="W344" i="35"/>
  <c r="W323" i="35" s="1"/>
  <c r="W322" i="35"/>
  <c r="X344" i="35"/>
  <c r="X323" i="35" s="1"/>
  <c r="X322" i="35"/>
  <c r="G344" i="35"/>
  <c r="G323" i="35" s="1"/>
  <c r="G322" i="35"/>
  <c r="AI347" i="35"/>
  <c r="AI326" i="35" s="1"/>
  <c r="AU344" i="35"/>
  <c r="AU323" i="35" s="1"/>
  <c r="AU322" i="35"/>
  <c r="BM344" i="39"/>
  <c r="BM323" i="39" s="1"/>
  <c r="BM322" i="39"/>
  <c r="BD344" i="35"/>
  <c r="BD323" i="35" s="1"/>
  <c r="BD322" i="35"/>
  <c r="N347" i="39"/>
  <c r="N326" i="39" s="1"/>
  <c r="AD347" i="39"/>
  <c r="AD326" i="39" s="1"/>
  <c r="AH344" i="39"/>
  <c r="AH323" i="39" s="1"/>
  <c r="AH322" i="39"/>
  <c r="AP344" i="39"/>
  <c r="AP323" i="39" s="1"/>
  <c r="AP322" i="39"/>
  <c r="AS347" i="39"/>
  <c r="AS326" i="39" s="1"/>
  <c r="H344" i="39"/>
  <c r="H323" i="39" s="1"/>
  <c r="H322" i="39"/>
  <c r="AM344" i="39"/>
  <c r="AM323" i="39" s="1"/>
  <c r="AM322" i="39"/>
  <c r="I344" i="39"/>
  <c r="I323" i="39" s="1"/>
  <c r="I322" i="39"/>
  <c r="BD347" i="39"/>
  <c r="BD326" i="39" s="1"/>
  <c r="AI344" i="35"/>
  <c r="AI323" i="35" s="1"/>
  <c r="AI322" i="35"/>
  <c r="Y344" i="35"/>
  <c r="Y323" i="35" s="1"/>
  <c r="Y322" i="35"/>
  <c r="AO344" i="39"/>
  <c r="AO323" i="39" s="1"/>
  <c r="AO322" i="39"/>
  <c r="G394" i="39"/>
  <c r="G393" i="39"/>
  <c r="AI390" i="10"/>
  <c r="AI369" i="10" s="1"/>
  <c r="AH348" i="39"/>
  <c r="AH327" i="39" s="1"/>
  <c r="AH348" i="35"/>
  <c r="AH327" i="35" s="1"/>
  <c r="BK388" i="10"/>
  <c r="BK367" i="10" s="1"/>
  <c r="BJ346" i="39"/>
  <c r="BJ325" i="39" s="1"/>
  <c r="BJ346" i="35"/>
  <c r="BJ325" i="35" s="1"/>
  <c r="X390" i="10"/>
  <c r="X369" i="10" s="1"/>
  <c r="W348" i="39"/>
  <c r="W327" i="39" s="1"/>
  <c r="W348" i="35"/>
  <c r="W327" i="35" s="1"/>
  <c r="BL347" i="39"/>
  <c r="BL326" i="39" s="1"/>
  <c r="BL347" i="35"/>
  <c r="BL326" i="35" s="1"/>
  <c r="W390" i="10"/>
  <c r="W369" i="10" s="1"/>
  <c r="V348" i="39"/>
  <c r="V327" i="39" s="1"/>
  <c r="V348" i="35"/>
  <c r="V327" i="35" s="1"/>
  <c r="AV390" i="10"/>
  <c r="AV369" i="10" s="1"/>
  <c r="AU348" i="39"/>
  <c r="AU327" i="39" s="1"/>
  <c r="AU348" i="35"/>
  <c r="AU327" i="35" s="1"/>
  <c r="R388" i="10"/>
  <c r="R367" i="10" s="1"/>
  <c r="Q346" i="39"/>
  <c r="Q325" i="39" s="1"/>
  <c r="Q346" i="35"/>
  <c r="Q325" i="35" s="1"/>
  <c r="AG390" i="10"/>
  <c r="AG369" i="10" s="1"/>
  <c r="AF348" i="39"/>
  <c r="AF327" i="39" s="1"/>
  <c r="AF348" i="35"/>
  <c r="AF327" i="35" s="1"/>
  <c r="K390" i="10"/>
  <c r="K369" i="10" s="1"/>
  <c r="J348" i="39"/>
  <c r="J327" i="39" s="1"/>
  <c r="J348" i="35"/>
  <c r="J327" i="35" s="1"/>
  <c r="L390" i="10"/>
  <c r="L369" i="10" s="1"/>
  <c r="K348" i="39"/>
  <c r="K327" i="39" s="1"/>
  <c r="K348" i="35"/>
  <c r="K327" i="35" s="1"/>
  <c r="BJ347" i="39"/>
  <c r="BJ326" i="39" s="1"/>
  <c r="BJ347" i="35"/>
  <c r="BJ326" i="35" s="1"/>
  <c r="BB390" i="10"/>
  <c r="BB369" i="10" s="1"/>
  <c r="BA348" i="39"/>
  <c r="BA327" i="39" s="1"/>
  <c r="BA348" i="35"/>
  <c r="BA327" i="35" s="1"/>
  <c r="BF390" i="10"/>
  <c r="BF369" i="10" s="1"/>
  <c r="BE348" i="39"/>
  <c r="BE327" i="39" s="1"/>
  <c r="BE348" i="35"/>
  <c r="BE327" i="35" s="1"/>
  <c r="BK347" i="39"/>
  <c r="BK326" i="39" s="1"/>
  <c r="BK347" i="35"/>
  <c r="BK326" i="35" s="1"/>
  <c r="AU390" i="10"/>
  <c r="AU369" i="10" s="1"/>
  <c r="AT348" i="39"/>
  <c r="AT327" i="39" s="1"/>
  <c r="AT348" i="35"/>
  <c r="AT327" i="35" s="1"/>
  <c r="AS390" i="10"/>
  <c r="AS369" i="10" s="1"/>
  <c r="AR348" i="39"/>
  <c r="AR327" i="39" s="1"/>
  <c r="AR348" i="35"/>
  <c r="AR327" i="35" s="1"/>
  <c r="AP390" i="10"/>
  <c r="AP369" i="10" s="1"/>
  <c r="AO348" i="39"/>
  <c r="AO327" i="39" s="1"/>
  <c r="AO348" i="35"/>
  <c r="AO327" i="35" s="1"/>
  <c r="AC344" i="39"/>
  <c r="AC323" i="39" s="1"/>
  <c r="AC322" i="39"/>
  <c r="BE344" i="35"/>
  <c r="BE323" i="35" s="1"/>
  <c r="BE322" i="35"/>
  <c r="AT344" i="39"/>
  <c r="AT323" i="39" s="1"/>
  <c r="AT322" i="39"/>
  <c r="BH344" i="39"/>
  <c r="BH323" i="39" s="1"/>
  <c r="BH322" i="39"/>
  <c r="W344" i="39"/>
  <c r="W323" i="39" s="1"/>
  <c r="W322" i="39"/>
  <c r="BC344" i="39"/>
  <c r="BC323" i="39" s="1"/>
  <c r="BC322" i="39"/>
  <c r="Q344" i="35"/>
  <c r="Q323" i="35" s="1"/>
  <c r="Q322" i="35"/>
  <c r="X344" i="39"/>
  <c r="X323" i="39" s="1"/>
  <c r="X322" i="39"/>
  <c r="AY344" i="39"/>
  <c r="AY323" i="39" s="1"/>
  <c r="AY322" i="39"/>
  <c r="AB344" i="39"/>
  <c r="AB323" i="39" s="1"/>
  <c r="AB322" i="39"/>
  <c r="AX344" i="39"/>
  <c r="AX323" i="39" s="1"/>
  <c r="AX322" i="39"/>
  <c r="BE347" i="35"/>
  <c r="BE326" i="35" s="1"/>
  <c r="J347" i="35"/>
  <c r="J326" i="35" s="1"/>
  <c r="U344" i="35"/>
  <c r="U323" i="35" s="1"/>
  <c r="U322" i="35"/>
  <c r="F347" i="35"/>
  <c r="F326" i="35" s="1"/>
  <c r="AV344" i="35"/>
  <c r="AV323" i="35" s="1"/>
  <c r="AV322" i="35"/>
  <c r="K347" i="35"/>
  <c r="K326" i="35" s="1"/>
  <c r="AB347" i="35"/>
  <c r="AB326" i="35" s="1"/>
  <c r="BK344" i="39"/>
  <c r="BK323" i="39" s="1"/>
  <c r="BK322" i="39"/>
  <c r="BM344" i="35"/>
  <c r="BM323" i="35" s="1"/>
  <c r="BM322" i="35"/>
  <c r="L344" i="39"/>
  <c r="L323" i="39" s="1"/>
  <c r="L322" i="39"/>
  <c r="AZ344" i="39"/>
  <c r="AZ323" i="39" s="1"/>
  <c r="AZ322" i="39"/>
  <c r="BF344" i="39"/>
  <c r="BF323" i="39" s="1"/>
  <c r="BF322" i="39"/>
  <c r="Z390" i="10"/>
  <c r="Z369" i="10" s="1"/>
  <c r="Y348" i="39"/>
  <c r="Y327" i="39" s="1"/>
  <c r="Y348" i="35"/>
  <c r="Y327" i="35" s="1"/>
  <c r="AZ388" i="10"/>
  <c r="AZ367" i="10" s="1"/>
  <c r="AY346" i="39"/>
  <c r="AY325" i="39" s="1"/>
  <c r="AY346" i="35"/>
  <c r="AY325" i="35" s="1"/>
  <c r="S390" i="10"/>
  <c r="S369" i="10" s="1"/>
  <c r="R348" i="39"/>
  <c r="R327" i="39" s="1"/>
  <c r="R348" i="35"/>
  <c r="R327" i="35" s="1"/>
  <c r="BE390" i="10"/>
  <c r="BE369" i="10" s="1"/>
  <c r="BD348" i="39"/>
  <c r="BD327" i="39" s="1"/>
  <c r="BD348" i="35"/>
  <c r="BD327" i="35" s="1"/>
  <c r="BC390" i="10"/>
  <c r="BC369" i="10" s="1"/>
  <c r="BB348" i="39"/>
  <c r="BB327" i="39" s="1"/>
  <c r="BB348" i="35"/>
  <c r="BB327" i="35" s="1"/>
  <c r="BI347" i="39"/>
  <c r="BI326" i="39" s="1"/>
  <c r="BI347" i="35"/>
  <c r="BI326" i="35" s="1"/>
  <c r="BI344" i="39"/>
  <c r="BI323" i="39" s="1"/>
  <c r="BI322" i="39"/>
  <c r="BK344" i="35"/>
  <c r="BK323" i="35" s="1"/>
  <c r="BK322" i="35"/>
  <c r="AC344" i="35"/>
  <c r="AC323" i="35" s="1"/>
  <c r="AC322" i="35"/>
  <c r="AR344" i="35"/>
  <c r="AR323" i="35" s="1"/>
  <c r="AR322" i="35"/>
  <c r="BG344" i="35"/>
  <c r="BG323" i="35" s="1"/>
  <c r="BG322" i="35"/>
  <c r="U344" i="39"/>
  <c r="U323" i="39" s="1"/>
  <c r="U322" i="39"/>
  <c r="N344" i="35"/>
  <c r="N323" i="35" s="1"/>
  <c r="N322" i="35"/>
  <c r="M388" i="10"/>
  <c r="M367" i="10" s="1"/>
  <c r="L346" i="39"/>
  <c r="L325" i="39" s="1"/>
  <c r="L346" i="35"/>
  <c r="L325" i="35" s="1"/>
  <c r="T347" i="39"/>
  <c r="T326" i="39" s="1"/>
  <c r="T347" i="35"/>
  <c r="T326" i="35" s="1"/>
  <c r="O390" i="10"/>
  <c r="O369" i="10" s="1"/>
  <c r="N348" i="39"/>
  <c r="N327" i="39" s="1"/>
  <c r="N348" i="35"/>
  <c r="N327" i="35" s="1"/>
  <c r="BN388" i="10"/>
  <c r="BN367" i="10" s="1"/>
  <c r="BM346" i="39"/>
  <c r="BM325" i="39" s="1"/>
  <c r="BM346" i="35"/>
  <c r="BM325" i="35" s="1"/>
  <c r="BJ390" i="10"/>
  <c r="BJ369" i="10" s="1"/>
  <c r="BI348" i="39"/>
  <c r="BI327" i="39" s="1"/>
  <c r="BI348" i="35"/>
  <c r="BI327" i="35" s="1"/>
  <c r="G390" i="10"/>
  <c r="G369" i="10" s="1"/>
  <c r="F348" i="39"/>
  <c r="F327" i="39" s="1"/>
  <c r="F348" i="35"/>
  <c r="F327" i="35" s="1"/>
  <c r="AX390" i="10"/>
  <c r="AX369" i="10" s="1"/>
  <c r="AW348" i="39"/>
  <c r="AW327" i="39" s="1"/>
  <c r="AW348" i="35"/>
  <c r="AW327" i="35" s="1"/>
  <c r="BG390" i="10"/>
  <c r="BG369" i="10" s="1"/>
  <c r="BF348" i="39"/>
  <c r="BF327" i="39" s="1"/>
  <c r="BF348" i="35"/>
  <c r="BF327" i="35" s="1"/>
  <c r="Y390" i="10"/>
  <c r="Y369" i="10" s="1"/>
  <c r="X348" i="39"/>
  <c r="X327" i="39" s="1"/>
  <c r="X348" i="35"/>
  <c r="X327" i="35" s="1"/>
  <c r="AA347" i="39"/>
  <c r="AA326" i="39" s="1"/>
  <c r="AA347" i="35"/>
  <c r="AA326" i="35" s="1"/>
  <c r="AY390" i="10"/>
  <c r="AY369" i="10" s="1"/>
  <c r="AX348" i="39"/>
  <c r="AX327" i="39" s="1"/>
  <c r="AX348" i="35"/>
  <c r="AX327" i="35" s="1"/>
  <c r="BL388" i="10"/>
  <c r="BL367" i="10" s="1"/>
  <c r="BK346" i="39"/>
  <c r="BK325" i="39" s="1"/>
  <c r="BK346" i="35"/>
  <c r="BK325" i="35" s="1"/>
  <c r="BN390" i="10"/>
  <c r="BN369" i="10" s="1"/>
  <c r="BM348" i="39"/>
  <c r="BM327" i="39" s="1"/>
  <c r="BM348" i="35"/>
  <c r="BM327" i="35" s="1"/>
  <c r="J390" i="10"/>
  <c r="J369" i="10" s="1"/>
  <c r="I348" i="39"/>
  <c r="I327" i="39" s="1"/>
  <c r="I348" i="35"/>
  <c r="I327" i="35" s="1"/>
  <c r="P388" i="10"/>
  <c r="P367" i="10" s="1"/>
  <c r="O346" i="39"/>
  <c r="O325" i="39" s="1"/>
  <c r="O346" i="35"/>
  <c r="O325" i="35" s="1"/>
  <c r="BH390" i="10"/>
  <c r="BH369" i="10" s="1"/>
  <c r="BG348" i="39"/>
  <c r="BG327" i="39" s="1"/>
  <c r="BG348" i="35"/>
  <c r="BG327" i="35" s="1"/>
  <c r="O344" i="39"/>
  <c r="O323" i="39" s="1"/>
  <c r="O322" i="39"/>
  <c r="AF347" i="35"/>
  <c r="AF326" i="35" s="1"/>
  <c r="BK348" i="39"/>
  <c r="BK327" i="39" s="1"/>
  <c r="L345" i="35"/>
  <c r="L324" i="35" s="1"/>
  <c r="Q345" i="39"/>
  <c r="Q324" i="39" s="1"/>
  <c r="AA344" i="35"/>
  <c r="AA323" i="35" s="1"/>
  <c r="AA322" i="35"/>
  <c r="AJ344" i="35"/>
  <c r="AJ323" i="35" s="1"/>
  <c r="AJ322" i="35"/>
  <c r="AS344" i="39"/>
  <c r="AS323" i="39" s="1"/>
  <c r="AS322" i="39"/>
  <c r="V344" i="35"/>
  <c r="V323" i="35" s="1"/>
  <c r="V322" i="35"/>
  <c r="W347" i="35"/>
  <c r="W326" i="35" s="1"/>
  <c r="AQ344" i="35"/>
  <c r="AQ323" i="35" s="1"/>
  <c r="AQ322" i="35"/>
  <c r="F344" i="35"/>
  <c r="F323" i="35" s="1"/>
  <c r="F322" i="35"/>
  <c r="AG344" i="35"/>
  <c r="AG323" i="35" s="1"/>
  <c r="AG322" i="35"/>
  <c r="AV347" i="35"/>
  <c r="AV326" i="35" s="1"/>
  <c r="K344" i="35"/>
  <c r="K323" i="35" s="1"/>
  <c r="K322" i="35"/>
  <c r="BG347" i="35"/>
  <c r="BG326" i="35" s="1"/>
  <c r="R344" i="35"/>
  <c r="R323" i="35" s="1"/>
  <c r="R322" i="35"/>
  <c r="G347" i="35"/>
  <c r="G326" i="35" s="1"/>
  <c r="AN344" i="35"/>
  <c r="AN323" i="35" s="1"/>
  <c r="AN322" i="35"/>
  <c r="AW347" i="35"/>
  <c r="AW326" i="35" s="1"/>
  <c r="J344" i="35"/>
  <c r="J323" i="35" s="1"/>
  <c r="J322" i="35"/>
  <c r="Y344" i="39"/>
  <c r="Y323" i="39" s="1"/>
  <c r="Y322" i="39"/>
  <c r="AV344" i="39"/>
  <c r="AV323" i="39" s="1"/>
  <c r="AV322" i="39"/>
  <c r="BJ344" i="35"/>
  <c r="BJ323" i="35" s="1"/>
  <c r="BJ322" i="35"/>
  <c r="AG347" i="35"/>
  <c r="AG326" i="35" s="1"/>
  <c r="G395" i="39"/>
  <c r="G398" i="39"/>
  <c r="BC344" i="35"/>
  <c r="BC323" i="35" s="1"/>
  <c r="BC322" i="35"/>
  <c r="AM344" i="35"/>
  <c r="AM323" i="35" s="1"/>
  <c r="AM322" i="35"/>
  <c r="P344" i="39"/>
  <c r="P323" i="39" s="1"/>
  <c r="P322" i="39"/>
  <c r="AO344" i="35"/>
  <c r="AO323" i="35" s="1"/>
  <c r="AO322" i="35"/>
  <c r="BI344" i="35"/>
  <c r="BI323" i="35" s="1"/>
  <c r="BI322" i="35"/>
  <c r="T344" i="39"/>
  <c r="T323" i="39" s="1"/>
  <c r="T322" i="39"/>
  <c r="V390" i="10"/>
  <c r="V369" i="10" s="1"/>
  <c r="U348" i="39"/>
  <c r="U327" i="39" s="1"/>
  <c r="U348" i="35"/>
  <c r="U327" i="35" s="1"/>
  <c r="AW390" i="10"/>
  <c r="AW369" i="10" s="1"/>
  <c r="AV348" i="39"/>
  <c r="AV327" i="39" s="1"/>
  <c r="AV348" i="35"/>
  <c r="AV327" i="35" s="1"/>
  <c r="BJ388" i="10"/>
  <c r="BJ367" i="10" s="1"/>
  <c r="BI346" i="39"/>
  <c r="BI325" i="39" s="1"/>
  <c r="BI346" i="35"/>
  <c r="BI325" i="35" s="1"/>
  <c r="AN390" i="10"/>
  <c r="AN369" i="10" s="1"/>
  <c r="AM348" i="39"/>
  <c r="AM327" i="39" s="1"/>
  <c r="AM348" i="35"/>
  <c r="AM327" i="35" s="1"/>
  <c r="AF390" i="10"/>
  <c r="AF369" i="10" s="1"/>
  <c r="AE348" i="39"/>
  <c r="AE327" i="39" s="1"/>
  <c r="AE348" i="35"/>
  <c r="AE327" i="35" s="1"/>
  <c r="I390" i="10"/>
  <c r="I369" i="10" s="1"/>
  <c r="H348" i="39"/>
  <c r="H327" i="39" s="1"/>
  <c r="H348" i="35"/>
  <c r="H327" i="35" s="1"/>
  <c r="AT344" i="35"/>
  <c r="AT323" i="35" s="1"/>
  <c r="AT322" i="35"/>
  <c r="AY344" i="35"/>
  <c r="AY323" i="35" s="1"/>
  <c r="AY322" i="35"/>
  <c r="S344" i="39"/>
  <c r="S323" i="39" s="1"/>
  <c r="S322" i="39"/>
  <c r="AX344" i="35"/>
  <c r="AX323" i="35" s="1"/>
  <c r="AX322" i="35"/>
  <c r="AW344" i="35"/>
  <c r="AW323" i="35" s="1"/>
  <c r="AW322" i="35"/>
  <c r="AF344" i="39"/>
  <c r="AF323" i="39" s="1"/>
  <c r="AF322" i="39"/>
  <c r="O344" i="35"/>
  <c r="O323" i="35" s="1"/>
  <c r="O322" i="35"/>
  <c r="AS344" i="35"/>
  <c r="AS323" i="35" s="1"/>
  <c r="AS322" i="35"/>
  <c r="AY345" i="39"/>
  <c r="AY324" i="39" s="1"/>
  <c r="BB344" i="35"/>
  <c r="BB323" i="35" s="1"/>
  <c r="BB322" i="35"/>
  <c r="Y347" i="39"/>
  <c r="Y326" i="39" s="1"/>
  <c r="AU344" i="39"/>
  <c r="AU323" i="39" s="1"/>
  <c r="AU322" i="39"/>
  <c r="AI344" i="39"/>
  <c r="AI323" i="39" s="1"/>
  <c r="AI322" i="39"/>
  <c r="G399" i="39"/>
  <c r="AR344" i="39"/>
  <c r="AR323" i="39" s="1"/>
  <c r="AR322" i="39"/>
  <c r="BE344" i="39"/>
  <c r="BE323" i="39" s="1"/>
  <c r="BE322" i="39"/>
  <c r="AQ347" i="35"/>
  <c r="AQ326" i="35" s="1"/>
  <c r="L344" i="35"/>
  <c r="L323" i="35" s="1"/>
  <c r="L322" i="35"/>
  <c r="Q344" i="39"/>
  <c r="Q323" i="39" s="1"/>
  <c r="Q322" i="39"/>
  <c r="AD344" i="39"/>
  <c r="AD323" i="39" s="1"/>
  <c r="AD322" i="39"/>
  <c r="AK344" i="35"/>
  <c r="AK323" i="35" s="1"/>
  <c r="AK322" i="35"/>
  <c r="AZ344" i="35"/>
  <c r="AZ323" i="35" s="1"/>
  <c r="AZ322" i="35"/>
  <c r="BB344" i="39"/>
  <c r="BB323" i="39" s="1"/>
  <c r="BB322" i="39"/>
  <c r="F344" i="39"/>
  <c r="F323" i="39" s="1"/>
  <c r="F322" i="39"/>
  <c r="BB347" i="35"/>
  <c r="BB326" i="35" s="1"/>
  <c r="P344" i="35"/>
  <c r="P323" i="35" s="1"/>
  <c r="P322" i="35"/>
  <c r="Z344" i="35"/>
  <c r="Z323" i="35" s="1"/>
  <c r="Z322" i="35"/>
  <c r="BF344" i="35"/>
  <c r="BF323" i="35" s="1"/>
  <c r="BF322" i="35"/>
  <c r="BH347" i="35"/>
  <c r="BH326" i="35" s="1"/>
  <c r="N344" i="39"/>
  <c r="N323" i="39" s="1"/>
  <c r="N322" i="39"/>
  <c r="AE344" i="35"/>
  <c r="AE323" i="35" s="1"/>
  <c r="AE322" i="35"/>
  <c r="T344" i="35"/>
  <c r="T323" i="35" s="1"/>
  <c r="T322" i="35"/>
  <c r="BJ344" i="39"/>
  <c r="BJ323" i="39" s="1"/>
  <c r="BJ322" i="39"/>
  <c r="M344" i="35"/>
  <c r="M323" i="35" s="1"/>
  <c r="M322" i="35"/>
  <c r="AA344" i="39"/>
  <c r="AA323" i="39" s="1"/>
  <c r="AA322" i="39"/>
  <c r="BA344" i="39"/>
  <c r="BA323" i="39" s="1"/>
  <c r="BA322" i="39"/>
  <c r="AQ344" i="39"/>
  <c r="AQ323" i="39" s="1"/>
  <c r="AQ322" i="39"/>
  <c r="H344" i="35"/>
  <c r="H323" i="35" s="1"/>
  <c r="H322" i="35"/>
  <c r="R344" i="39"/>
  <c r="R323" i="39" s="1"/>
  <c r="R322" i="39"/>
  <c r="G400" i="39"/>
  <c r="AR390" i="10"/>
  <c r="AR369" i="10" s="1"/>
  <c r="AQ348" i="39"/>
  <c r="AQ327" i="39" s="1"/>
  <c r="AQ348" i="35"/>
  <c r="AQ327" i="35" s="1"/>
  <c r="AC390" i="10"/>
  <c r="AC369" i="10" s="1"/>
  <c r="AB348" i="39"/>
  <c r="AB327" i="39" s="1"/>
  <c r="AB348" i="35"/>
  <c r="AB327" i="35" s="1"/>
  <c r="R390" i="10"/>
  <c r="R369" i="10" s="1"/>
  <c r="Q348" i="39"/>
  <c r="Q327" i="39" s="1"/>
  <c r="Q348" i="35"/>
  <c r="Q327" i="35" s="1"/>
  <c r="AH390" i="10"/>
  <c r="AH369" i="10" s="1"/>
  <c r="AG348" i="39"/>
  <c r="AG327" i="39" s="1"/>
  <c r="AG348" i="35"/>
  <c r="AG327" i="35" s="1"/>
  <c r="V347" i="39"/>
  <c r="V326" i="39" s="1"/>
  <c r="V347" i="35"/>
  <c r="V326" i="35" s="1"/>
  <c r="AZ390" i="10"/>
  <c r="AZ369" i="10" s="1"/>
  <c r="AY348" i="39"/>
  <c r="AY327" i="39" s="1"/>
  <c r="AY348" i="35"/>
  <c r="AY327" i="35" s="1"/>
  <c r="AM390" i="10"/>
  <c r="AM369" i="10" s="1"/>
  <c r="AL348" i="39"/>
  <c r="AL327" i="39" s="1"/>
  <c r="AL348" i="35"/>
  <c r="AL327" i="35" s="1"/>
  <c r="AB344" i="35"/>
  <c r="AB323" i="35" s="1"/>
  <c r="AB322" i="35"/>
  <c r="Z344" i="39"/>
  <c r="Z323" i="39" s="1"/>
  <c r="Z322" i="39"/>
  <c r="G396" i="39"/>
  <c r="G397" i="39"/>
  <c r="BD344" i="39"/>
  <c r="BD323" i="39" s="1"/>
  <c r="BD322" i="39"/>
  <c r="AD344" i="35"/>
  <c r="AD323" i="35" s="1"/>
  <c r="AD322" i="35"/>
  <c r="G344" i="39"/>
  <c r="G323" i="39" s="1"/>
  <c r="G322" i="39"/>
  <c r="AW344" i="39"/>
  <c r="AW323" i="39" s="1"/>
  <c r="AW322" i="39"/>
  <c r="Q347" i="39"/>
  <c r="Q326" i="39" s="1"/>
  <c r="Q347" i="35"/>
  <c r="Q326" i="35" s="1"/>
  <c r="Z347" i="39"/>
  <c r="Z326" i="39" s="1"/>
  <c r="Z347" i="35"/>
  <c r="Z326" i="35" s="1"/>
  <c r="AK390" i="10"/>
  <c r="AK369" i="10" s="1"/>
  <c r="AJ348" i="39"/>
  <c r="AJ327" i="39" s="1"/>
  <c r="AJ348" i="35"/>
  <c r="AJ327" i="35" s="1"/>
  <c r="AK347" i="39"/>
  <c r="AK326" i="39" s="1"/>
  <c r="AK347" i="35"/>
  <c r="AK326" i="35" s="1"/>
  <c r="P390" i="10"/>
  <c r="P369" i="10" s="1"/>
  <c r="O348" i="39"/>
  <c r="O327" i="39" s="1"/>
  <c r="O348" i="35"/>
  <c r="O327" i="35" s="1"/>
  <c r="T390" i="10"/>
  <c r="T369" i="10" s="1"/>
  <c r="S348" i="39"/>
  <c r="S327" i="39" s="1"/>
  <c r="S348" i="35"/>
  <c r="S327" i="35" s="1"/>
  <c r="Q390" i="10"/>
  <c r="Q369" i="10" s="1"/>
  <c r="P348" i="39"/>
  <c r="P327" i="39" s="1"/>
  <c r="P348" i="35"/>
  <c r="P327" i="35" s="1"/>
  <c r="O347" i="39"/>
  <c r="O326" i="39" s="1"/>
  <c r="O347" i="35"/>
  <c r="O326" i="35" s="1"/>
  <c r="N390" i="10"/>
  <c r="N369" i="10" s="1"/>
  <c r="M348" i="39"/>
  <c r="M327" i="39" s="1"/>
  <c r="M348" i="35"/>
  <c r="M327" i="35" s="1"/>
  <c r="H390" i="10"/>
  <c r="H369" i="10" s="1"/>
  <c r="G348" i="39"/>
  <c r="G327" i="39" s="1"/>
  <c r="G348" i="35"/>
  <c r="G327" i="35" s="1"/>
  <c r="AE390" i="10"/>
  <c r="AE369" i="10" s="1"/>
  <c r="AD348" i="39"/>
  <c r="AD327" i="39" s="1"/>
  <c r="AD348" i="35"/>
  <c r="AD327" i="35" s="1"/>
  <c r="AY347" i="39"/>
  <c r="AY326" i="39" s="1"/>
  <c r="AY347" i="35"/>
  <c r="AY326" i="35" s="1"/>
  <c r="AO390" i="10"/>
  <c r="AO369" i="10" s="1"/>
  <c r="AN348" i="39"/>
  <c r="AN327" i="39" s="1"/>
  <c r="AN348" i="35"/>
  <c r="AN327" i="35" s="1"/>
  <c r="AB390" i="10"/>
  <c r="AB369" i="10" s="1"/>
  <c r="AA348" i="39"/>
  <c r="AA327" i="39" s="1"/>
  <c r="AA348" i="35"/>
  <c r="AA327" i="35" s="1"/>
  <c r="BD390" i="10"/>
  <c r="BD369" i="10" s="1"/>
  <c r="BC348" i="39"/>
  <c r="BC327" i="39" s="1"/>
  <c r="BC348" i="35"/>
  <c r="BC327" i="35" s="1"/>
  <c r="AB388" i="10"/>
  <c r="AB367" i="10" s="1"/>
  <c r="AA346" i="39"/>
  <c r="AA325" i="39" s="1"/>
  <c r="AA346" i="35"/>
  <c r="AA325" i="35" s="1"/>
  <c r="AA390" i="10"/>
  <c r="AA369" i="10" s="1"/>
  <c r="Z348" i="39"/>
  <c r="Z327" i="39" s="1"/>
  <c r="Z348" i="35"/>
  <c r="Z327" i="35" s="1"/>
  <c r="AJ390" i="10"/>
  <c r="AJ369" i="10" s="1"/>
  <c r="AI348" i="39"/>
  <c r="AI327" i="39" s="1"/>
  <c r="AI348" i="35"/>
  <c r="AI327" i="35" s="1"/>
  <c r="BK390" i="10"/>
  <c r="BK369" i="10" s="1"/>
  <c r="BJ348" i="39"/>
  <c r="BJ327" i="39" s="1"/>
  <c r="BJ348" i="35"/>
  <c r="BJ327" i="35" s="1"/>
  <c r="AL390" i="10"/>
  <c r="AL369" i="10" s="1"/>
  <c r="AK348" i="39"/>
  <c r="AK327" i="39" s="1"/>
  <c r="AK348" i="35"/>
  <c r="AK327" i="35" s="1"/>
  <c r="BM345" i="35"/>
  <c r="BM324" i="35" s="1"/>
  <c r="AL344" i="35"/>
  <c r="AL323" i="35" s="1"/>
  <c r="AL322" i="35"/>
  <c r="L345" i="39"/>
  <c r="L324" i="39" s="1"/>
  <c r="AA345" i="39"/>
  <c r="AA324" i="39" s="1"/>
  <c r="AK344" i="39"/>
  <c r="AK323" i="39" s="1"/>
  <c r="AK322" i="39"/>
  <c r="AJ344" i="39"/>
  <c r="AJ323" i="39" s="1"/>
  <c r="AJ322" i="39"/>
  <c r="V344" i="39"/>
  <c r="V323" i="39" s="1"/>
  <c r="V322" i="39"/>
  <c r="AP344" i="35"/>
  <c r="AP323" i="35" s="1"/>
  <c r="AP322" i="35"/>
  <c r="BA344" i="35"/>
  <c r="BA323" i="35" s="1"/>
  <c r="BA322" i="35"/>
  <c r="S344" i="35"/>
  <c r="S323" i="35" s="1"/>
  <c r="S322" i="35"/>
  <c r="AG344" i="39"/>
  <c r="AG323" i="39" s="1"/>
  <c r="AG322" i="39"/>
  <c r="BG344" i="39"/>
  <c r="BG323" i="39" s="1"/>
  <c r="BG322" i="39"/>
  <c r="K344" i="39"/>
  <c r="K323" i="39" s="1"/>
  <c r="K322" i="39"/>
  <c r="I344" i="35"/>
  <c r="I323" i="35" s="1"/>
  <c r="I322" i="35"/>
  <c r="AF344" i="35"/>
  <c r="AF323" i="35" s="1"/>
  <c r="AF322" i="35"/>
  <c r="AN344" i="39"/>
  <c r="AN323" i="39" s="1"/>
  <c r="AN322" i="39"/>
  <c r="J344" i="39"/>
  <c r="J323" i="39" s="1"/>
  <c r="J322" i="39"/>
  <c r="BI345" i="35"/>
  <c r="BI324" i="35" s="1"/>
  <c r="BJ345" i="39"/>
  <c r="BJ324" i="39" s="1"/>
  <c r="M344" i="39"/>
  <c r="M323" i="39" s="1"/>
  <c r="M322" i="39"/>
  <c r="W62" i="6"/>
  <c r="T62" i="6"/>
  <c r="BC389" i="10"/>
  <c r="BC368" i="10" s="1"/>
  <c r="R62" i="6"/>
  <c r="BE62" i="6"/>
  <c r="BD389" i="10"/>
  <c r="BD368" i="10" s="1"/>
  <c r="AL62" i="6"/>
  <c r="AI62" i="6"/>
  <c r="AJ62" i="6"/>
  <c r="BN389" i="10"/>
  <c r="BN368" i="10" s="1"/>
  <c r="AS62" i="6"/>
  <c r="BG62" i="6"/>
  <c r="AZ62" i="6"/>
  <c r="AC389" i="10"/>
  <c r="AC368" i="10" s="1"/>
  <c r="AK62" i="6"/>
  <c r="I62" i="6"/>
  <c r="BF389" i="10"/>
  <c r="BF368" i="10" s="1"/>
  <c r="BI389" i="10"/>
  <c r="BI368" i="10" s="1"/>
  <c r="T389" i="10"/>
  <c r="T368" i="10" s="1"/>
  <c r="M62" i="6"/>
  <c r="AX62" i="6"/>
  <c r="AC62" i="6"/>
  <c r="AM62" i="6"/>
  <c r="AR389" i="10"/>
  <c r="AR368" i="10" s="1"/>
  <c r="N62" i="6"/>
  <c r="AX389" i="10"/>
  <c r="AX368" i="10" s="1"/>
  <c r="BA389" i="10"/>
  <c r="BA368" i="10" s="1"/>
  <c r="AO389" i="10"/>
  <c r="AO368" i="10" s="1"/>
  <c r="U62" i="6"/>
  <c r="AQ389" i="10"/>
  <c r="AQ368" i="10" s="1"/>
  <c r="P62" i="6"/>
  <c r="AR62" i="6"/>
  <c r="J389" i="10"/>
  <c r="J368" i="10" s="1"/>
  <c r="Z389" i="10"/>
  <c r="Z368" i="10" s="1"/>
  <c r="Q62" i="6"/>
  <c r="BC62" i="6"/>
  <c r="X389" i="10"/>
  <c r="X368" i="10" s="1"/>
  <c r="BJ62" i="6"/>
  <c r="R387" i="10"/>
  <c r="R366" i="10" s="1"/>
  <c r="X62" i="6"/>
  <c r="AU62" i="6"/>
  <c r="AF62" i="6"/>
  <c r="AT62" i="6"/>
  <c r="AB387" i="10"/>
  <c r="AB366" i="10" s="1"/>
  <c r="BB389" i="10"/>
  <c r="BB368" i="10" s="1"/>
  <c r="AW62" i="6"/>
  <c r="AP389" i="10"/>
  <c r="AP368" i="10" s="1"/>
  <c r="AE389" i="10"/>
  <c r="AE368" i="10" s="1"/>
  <c r="L389" i="10"/>
  <c r="L368" i="10" s="1"/>
  <c r="AJ389" i="10"/>
  <c r="AJ368" i="10" s="1"/>
  <c r="Z62" i="6"/>
  <c r="G62" i="6"/>
  <c r="AG62" i="6"/>
  <c r="BD62" i="6"/>
  <c r="F62" i="6"/>
  <c r="J62" i="6"/>
  <c r="W389" i="10"/>
  <c r="W368" i="10" s="1"/>
  <c r="AF389" i="10"/>
  <c r="AF368" i="10" s="1"/>
  <c r="AP62" i="6"/>
  <c r="H62" i="6"/>
  <c r="O389" i="10"/>
  <c r="O368" i="10" s="1"/>
  <c r="AK389" i="10"/>
  <c r="AK368" i="10" s="1"/>
  <c r="AV62" i="6"/>
  <c r="BF62" i="6"/>
  <c r="K389" i="10"/>
  <c r="K368" i="10" s="1"/>
  <c r="N389" i="10"/>
  <c r="N368" i="10" s="1"/>
  <c r="AY389" i="10"/>
  <c r="AY368" i="10" s="1"/>
  <c r="AD389" i="10"/>
  <c r="AD368" i="10" s="1"/>
  <c r="AI389" i="10"/>
  <c r="AI368" i="10" s="1"/>
  <c r="AB62" i="6"/>
  <c r="AG389" i="10"/>
  <c r="AG368" i="10" s="1"/>
  <c r="BD386" i="10"/>
  <c r="BD365" i="10" s="1"/>
  <c r="BD364" i="10"/>
  <c r="AP386" i="10"/>
  <c r="AP365" i="10" s="1"/>
  <c r="AP364" i="10"/>
  <c r="S386" i="10"/>
  <c r="S365" i="10" s="1"/>
  <c r="S364" i="10"/>
  <c r="AM386" i="10"/>
  <c r="AM365" i="10" s="1"/>
  <c r="AM364" i="10"/>
  <c r="AO386" i="10"/>
  <c r="AO365" i="10" s="1"/>
  <c r="AO364" i="10"/>
  <c r="BB62" i="6"/>
  <c r="BG389" i="10"/>
  <c r="BG368" i="10" s="1"/>
  <c r="AD62" i="6"/>
  <c r="V386" i="10"/>
  <c r="V365" i="10" s="1"/>
  <c r="V364" i="10"/>
  <c r="AJ386" i="10"/>
  <c r="AJ365" i="10" s="1"/>
  <c r="AJ364" i="10"/>
  <c r="P386" i="10"/>
  <c r="P365" i="10" s="1"/>
  <c r="P364" i="10"/>
  <c r="AO62" i="6"/>
  <c r="BJ387" i="10"/>
  <c r="BJ366" i="10" s="1"/>
  <c r="AC386" i="10"/>
  <c r="AC365" i="10" s="1"/>
  <c r="AC364" i="10"/>
  <c r="K62" i="6"/>
  <c r="AG386" i="10"/>
  <c r="AG365" i="10" s="1"/>
  <c r="AG364" i="10"/>
  <c r="R389" i="10"/>
  <c r="R368" i="10" s="1"/>
  <c r="AA389" i="10"/>
  <c r="AA368" i="10" s="1"/>
  <c r="AL389" i="10"/>
  <c r="AL368" i="10" s="1"/>
  <c r="P389" i="10"/>
  <c r="P368" i="10" s="1"/>
  <c r="AZ389" i="10"/>
  <c r="AZ368" i="10" s="1"/>
  <c r="S389" i="10"/>
  <c r="S368" i="10" s="1"/>
  <c r="AS389" i="10"/>
  <c r="AS368" i="10" s="1"/>
  <c r="R386" i="10"/>
  <c r="R365" i="10" s="1"/>
  <c r="R364" i="10"/>
  <c r="AA62" i="6"/>
  <c r="AH62" i="6"/>
  <c r="Y62" i="6"/>
  <c r="X386" i="10"/>
  <c r="X365" i="10" s="1"/>
  <c r="X364" i="10"/>
  <c r="AE386" i="10"/>
  <c r="AE365" i="10" s="1"/>
  <c r="AE364" i="10"/>
  <c r="V62" i="6"/>
  <c r="AX386" i="10"/>
  <c r="AX365" i="10" s="1"/>
  <c r="AX364" i="10"/>
  <c r="AD386" i="10"/>
  <c r="AD365" i="10" s="1"/>
  <c r="AD364" i="10"/>
  <c r="AV389" i="10"/>
  <c r="AV368" i="10" s="1"/>
  <c r="I386" i="10"/>
  <c r="I365" i="10" s="1"/>
  <c r="I364" i="10"/>
  <c r="BH386" i="10"/>
  <c r="BH365" i="10" s="1"/>
  <c r="BH364" i="10"/>
  <c r="AI386" i="10"/>
  <c r="AI365" i="10" s="1"/>
  <c r="AI364" i="10"/>
  <c r="AH389" i="10"/>
  <c r="AH368" i="10" s="1"/>
  <c r="BF386" i="10"/>
  <c r="BF365" i="10" s="1"/>
  <c r="BF364" i="10"/>
  <c r="BE389" i="10"/>
  <c r="BE368" i="10" s="1"/>
  <c r="BA62" i="6"/>
  <c r="I389" i="10"/>
  <c r="I368" i="10" s="1"/>
  <c r="AQ62" i="6"/>
  <c r="BG386" i="10"/>
  <c r="BG365" i="10" s="1"/>
  <c r="BG364" i="10"/>
  <c r="AO24" i="9"/>
  <c r="AR320" i="10" s="1"/>
  <c r="BM389" i="10"/>
  <c r="BM368" i="10" s="1"/>
  <c r="BL62" i="6"/>
  <c r="BK389" i="10"/>
  <c r="BK368" i="10" s="1"/>
  <c r="BL389" i="10"/>
  <c r="BL368" i="10" s="1"/>
  <c r="Y389" i="10"/>
  <c r="Y368" i="10" s="1"/>
  <c r="BE386" i="10"/>
  <c r="BE365" i="10" s="1"/>
  <c r="BE364" i="10"/>
  <c r="AY62" i="6"/>
  <c r="V389" i="10"/>
  <c r="V368" i="10" s="1"/>
  <c r="BI386" i="10"/>
  <c r="BI365" i="10" s="1"/>
  <c r="BI364" i="10"/>
  <c r="AT389" i="10"/>
  <c r="AT368" i="10" s="1"/>
  <c r="BL386" i="10"/>
  <c r="BL365" i="10" s="1"/>
  <c r="BL364" i="10"/>
  <c r="AU386" i="10"/>
  <c r="AU365" i="10" s="1"/>
  <c r="AU364" i="10"/>
  <c r="Q386" i="10"/>
  <c r="Q365" i="10" s="1"/>
  <c r="Q364" i="10"/>
  <c r="AW386" i="10"/>
  <c r="AW365" i="10" s="1"/>
  <c r="AW364" i="10"/>
  <c r="AM389" i="10"/>
  <c r="AM368" i="10" s="1"/>
  <c r="BM62" i="6"/>
  <c r="L62" i="6"/>
  <c r="AR386" i="10"/>
  <c r="AR365" i="10" s="1"/>
  <c r="AR364" i="10"/>
  <c r="AH386" i="10"/>
  <c r="AH365" i="10" s="1"/>
  <c r="AH364" i="10"/>
  <c r="AW389" i="10"/>
  <c r="AW368" i="10" s="1"/>
  <c r="AQ386" i="10"/>
  <c r="AQ365" i="10" s="1"/>
  <c r="AQ364" i="10"/>
  <c r="AF386" i="10"/>
  <c r="AF365" i="10" s="1"/>
  <c r="AF364" i="10"/>
  <c r="W386" i="10"/>
  <c r="W365" i="10" s="1"/>
  <c r="W364" i="10"/>
  <c r="BJ389" i="10"/>
  <c r="BJ368" i="10" s="1"/>
  <c r="M389" i="10"/>
  <c r="M368" i="10" s="1"/>
  <c r="BB386" i="10"/>
  <c r="BB365" i="10" s="1"/>
  <c r="BB364" i="10"/>
  <c r="H389" i="10"/>
  <c r="H368" i="10" s="1"/>
  <c r="O386" i="10"/>
  <c r="O365" i="10" s="1"/>
  <c r="O364" i="10"/>
  <c r="AA386" i="10"/>
  <c r="AA365" i="10" s="1"/>
  <c r="AA364" i="10"/>
  <c r="BA386" i="10"/>
  <c r="BA365" i="10" s="1"/>
  <c r="BA364" i="10"/>
  <c r="T386" i="10"/>
  <c r="T365" i="10" s="1"/>
  <c r="T364" i="10"/>
  <c r="AY386" i="10"/>
  <c r="AY365" i="10" s="1"/>
  <c r="AY364" i="10"/>
  <c r="AE62" i="6"/>
  <c r="BK386" i="10"/>
  <c r="BK365" i="10" s="1"/>
  <c r="BK364" i="10"/>
  <c r="Y386" i="10"/>
  <c r="Y365" i="10" s="1"/>
  <c r="Y364" i="10"/>
  <c r="AZ387" i="10"/>
  <c r="AZ366" i="10" s="1"/>
  <c r="K386" i="10"/>
  <c r="K365" i="10" s="1"/>
  <c r="K364" i="10"/>
  <c r="Q389" i="10"/>
  <c r="Q368" i="10" s="1"/>
  <c r="AU389" i="10"/>
  <c r="AU368" i="10" s="1"/>
  <c r="BK62" i="6"/>
  <c r="AT386" i="10"/>
  <c r="AT365" i="10" s="1"/>
  <c r="AT364" i="10"/>
  <c r="AV386" i="10"/>
  <c r="AV365" i="10" s="1"/>
  <c r="AV364" i="10"/>
  <c r="P387" i="10"/>
  <c r="P366" i="10" s="1"/>
  <c r="AN389" i="10"/>
  <c r="AN368" i="10" s="1"/>
  <c r="BN387" i="10"/>
  <c r="BN366" i="10" s="1"/>
  <c r="M386" i="10"/>
  <c r="M365" i="10" s="1"/>
  <c r="M364" i="10"/>
  <c r="BH389" i="10"/>
  <c r="BH368" i="10" s="1"/>
  <c r="BI62" i="6"/>
  <c r="S62" i="6"/>
  <c r="AL386" i="10"/>
  <c r="AL365" i="10" s="1"/>
  <c r="AL364" i="10"/>
  <c r="J386" i="10"/>
  <c r="J365" i="10" s="1"/>
  <c r="J364" i="10"/>
  <c r="BH62" i="6"/>
  <c r="AK386" i="10"/>
  <c r="AK365" i="10" s="1"/>
  <c r="AK364" i="10"/>
  <c r="U386" i="10"/>
  <c r="U365" i="10" s="1"/>
  <c r="U364" i="10"/>
  <c r="N386" i="10"/>
  <c r="N365" i="10" s="1"/>
  <c r="N364" i="10"/>
  <c r="H386" i="10"/>
  <c r="H365" i="10" s="1"/>
  <c r="H364" i="10"/>
  <c r="U389" i="10"/>
  <c r="U368" i="10" s="1"/>
  <c r="AB389" i="10"/>
  <c r="AB368" i="10" s="1"/>
  <c r="BK387" i="10"/>
  <c r="BK366" i="10" s="1"/>
  <c r="AB386" i="10"/>
  <c r="AB365" i="10" s="1"/>
  <c r="AB364" i="10"/>
  <c r="AZ386" i="10"/>
  <c r="AZ365" i="10" s="1"/>
  <c r="AZ364" i="10"/>
  <c r="AN62" i="6"/>
  <c r="Z386" i="10"/>
  <c r="Z365" i="10" s="1"/>
  <c r="Z364" i="10"/>
  <c r="BC386" i="10"/>
  <c r="BC365" i="10" s="1"/>
  <c r="BC364" i="10"/>
  <c r="BL387" i="10"/>
  <c r="BL366" i="10" s="1"/>
  <c r="O62" i="6"/>
  <c r="AS386" i="10"/>
  <c r="AS365" i="10" s="1"/>
  <c r="AS364" i="10"/>
  <c r="BN386" i="10"/>
  <c r="BN365" i="10" s="1"/>
  <c r="BN364" i="10"/>
  <c r="M387" i="10"/>
  <c r="M366" i="10" s="1"/>
  <c r="BJ386" i="10"/>
  <c r="BJ365" i="10" s="1"/>
  <c r="BJ364" i="10"/>
  <c r="AN386" i="10"/>
  <c r="AN365" i="10" s="1"/>
  <c r="AN364" i="10"/>
  <c r="L386" i="10"/>
  <c r="L365" i="10" s="1"/>
  <c r="L364" i="10"/>
  <c r="G386" i="10"/>
  <c r="G365" i="10" s="1"/>
  <c r="G364" i="10"/>
  <c r="G389" i="10"/>
  <c r="G368" i="10" s="1"/>
  <c r="AJ417" i="10"/>
  <c r="AJ416" i="10"/>
  <c r="Z24" i="9"/>
  <c r="AC320" i="10" s="1"/>
  <c r="AJ24" i="9"/>
  <c r="AM320" i="10" s="1"/>
  <c r="BC25" i="9"/>
  <c r="BF321" i="10" s="1"/>
  <c r="G24" i="9"/>
  <c r="J320" i="10" s="1"/>
  <c r="AE24" i="9"/>
  <c r="AH320" i="10" s="1"/>
  <c r="BF24" i="9"/>
  <c r="BI320" i="10" s="1"/>
  <c r="M25" i="9"/>
  <c r="P321" i="10" s="1"/>
  <c r="N25" i="9"/>
  <c r="Q321" i="10" s="1"/>
  <c r="AF24" i="9"/>
  <c r="AI320" i="10" s="1"/>
  <c r="K25" i="9"/>
  <c r="N321" i="10" s="1"/>
  <c r="BB25" i="9"/>
  <c r="BE321" i="10" s="1"/>
  <c r="P47" i="6"/>
  <c r="BE47" i="6"/>
  <c r="AP47" i="6"/>
  <c r="BB24" i="9"/>
  <c r="BE320" i="10" s="1"/>
  <c r="AX47" i="6"/>
  <c r="BB47" i="6"/>
  <c r="AB47" i="6"/>
  <c r="W47" i="6"/>
  <c r="AY25" i="9"/>
  <c r="BB321" i="10" s="1"/>
  <c r="AU24" i="9"/>
  <c r="AX320" i="10" s="1"/>
  <c r="F25" i="9"/>
  <c r="I321" i="10" s="1"/>
  <c r="AW47" i="6"/>
  <c r="G25" i="9"/>
  <c r="J321" i="10" s="1"/>
  <c r="BD47" i="6"/>
  <c r="BG47" i="6"/>
  <c r="AD24" i="9"/>
  <c r="AG320" i="10" s="1"/>
  <c r="L25" i="9"/>
  <c r="O321" i="10" s="1"/>
  <c r="X47" i="6"/>
  <c r="AS47" i="6"/>
  <c r="AV24" i="9"/>
  <c r="AY320" i="10" s="1"/>
  <c r="K47" i="6"/>
  <c r="BD25" i="9"/>
  <c r="BG321" i="10" s="1"/>
  <c r="AD25" i="9"/>
  <c r="AG321" i="10" s="1"/>
  <c r="K24" i="9"/>
  <c r="N320" i="10" s="1"/>
  <c r="AC24" i="9"/>
  <c r="AF320" i="10" s="1"/>
  <c r="BA25" i="9"/>
  <c r="BD321" i="10" s="1"/>
  <c r="AM24" i="9"/>
  <c r="AP320" i="10" s="1"/>
  <c r="AL24" i="9"/>
  <c r="AO320" i="10" s="1"/>
  <c r="AT24" i="9"/>
  <c r="AO25" i="9"/>
  <c r="AR321" i="10" s="1"/>
  <c r="U25" i="9"/>
  <c r="X321" i="10" s="1"/>
  <c r="AZ25" i="9"/>
  <c r="BC321" i="10" s="1"/>
  <c r="AI24" i="9"/>
  <c r="AL320" i="10" s="1"/>
  <c r="BC47" i="6"/>
  <c r="AL25" i="9"/>
  <c r="AO321" i="10" s="1"/>
  <c r="AT25" i="9"/>
  <c r="AW321" i="10" s="1"/>
  <c r="V25" i="9"/>
  <c r="Y321" i="10" s="1"/>
  <c r="AU47" i="6"/>
  <c r="AN25" i="9"/>
  <c r="AQ321" i="10" s="1"/>
  <c r="AY24" i="9"/>
  <c r="BB320" i="10" s="1"/>
  <c r="AH25" i="9"/>
  <c r="AK321" i="10" s="1"/>
  <c r="BD24" i="9"/>
  <c r="BG320" i="10" s="1"/>
  <c r="J47" i="6"/>
  <c r="AE47" i="6"/>
  <c r="R24" i="9"/>
  <c r="U320" i="10" s="1"/>
  <c r="W25" i="9"/>
  <c r="Z321" i="10" s="1"/>
  <c r="S47" i="6"/>
  <c r="AF25" i="9"/>
  <c r="AI321" i="10" s="1"/>
  <c r="AQ47" i="6"/>
  <c r="AS24" i="9"/>
  <c r="AV320" i="10" s="1"/>
  <c r="BJ24" i="9"/>
  <c r="BM320" i="10" s="1"/>
  <c r="AD47" i="6"/>
  <c r="Y24" i="9"/>
  <c r="AB320" i="10" s="1"/>
  <c r="F24" i="9"/>
  <c r="I320" i="10" s="1"/>
  <c r="BH25" i="9"/>
  <c r="BK321" i="10" s="1"/>
  <c r="O25" i="9"/>
  <c r="R321" i="10" s="1"/>
  <c r="P25" i="9"/>
  <c r="S321" i="10" s="1"/>
  <c r="H25" i="9"/>
  <c r="K321" i="10" s="1"/>
  <c r="AJ47" i="6"/>
  <c r="AC25" i="9"/>
  <c r="AF321" i="10" s="1"/>
  <c r="W320" i="10"/>
  <c r="F47" i="6"/>
  <c r="E25" i="9"/>
  <c r="H321" i="10" s="1"/>
  <c r="Q24" i="9"/>
  <c r="T320" i="10" s="1"/>
  <c r="AB24" i="9"/>
  <c r="AE320" i="10" s="1"/>
  <c r="U24" i="9"/>
  <c r="Y25" i="9"/>
  <c r="AB321" i="10" s="1"/>
  <c r="AV47" i="6"/>
  <c r="AR47" i="6"/>
  <c r="AP25" i="9"/>
  <c r="AS321" i="10" s="1"/>
  <c r="AP24" i="9"/>
  <c r="AS320" i="10" s="1"/>
  <c r="AB25" i="9"/>
  <c r="AE321" i="10" s="1"/>
  <c r="T25" i="9"/>
  <c r="W321" i="10" s="1"/>
  <c r="AG25" i="9"/>
  <c r="AJ321" i="10" s="1"/>
  <c r="AK24" i="9"/>
  <c r="AR24" i="9"/>
  <c r="AU320" i="10" s="1"/>
  <c r="AW24" i="9"/>
  <c r="AA25" i="9"/>
  <c r="AD321" i="10" s="1"/>
  <c r="S25" i="9"/>
  <c r="V321" i="10" s="1"/>
  <c r="BI25" i="9"/>
  <c r="BL321" i="10" s="1"/>
  <c r="AN24" i="9"/>
  <c r="AQ320" i="10" s="1"/>
  <c r="V24" i="9"/>
  <c r="Y320" i="10" s="1"/>
  <c r="AX24" i="9"/>
  <c r="BA320" i="10" s="1"/>
  <c r="BE25" i="9"/>
  <c r="BH321" i="10" s="1"/>
  <c r="AE25" i="9"/>
  <c r="AH321" i="10" s="1"/>
  <c r="BJ25" i="9"/>
  <c r="BM321" i="10" s="1"/>
  <c r="AV25" i="9"/>
  <c r="AY321" i="10" s="1"/>
  <c r="AG24" i="9"/>
  <c r="AJ320" i="10" s="1"/>
  <c r="AK25" i="9"/>
  <c r="AN321" i="10" s="1"/>
  <c r="AR25" i="9"/>
  <c r="AU321" i="10" s="1"/>
  <c r="AW25" i="9"/>
  <c r="AZ321" i="10" s="1"/>
  <c r="BA24" i="9"/>
  <c r="BD320" i="10" s="1"/>
  <c r="AA24" i="9"/>
  <c r="X25" i="9"/>
  <c r="AA321" i="10" s="1"/>
  <c r="S24" i="9"/>
  <c r="S31" i="9" s="1"/>
  <c r="V395" i="10" s="1"/>
  <c r="Z25" i="9"/>
  <c r="AC321" i="10" s="1"/>
  <c r="AJ25" i="9"/>
  <c r="AM321" i="10" s="1"/>
  <c r="BG24" i="9"/>
  <c r="AQ24" i="9"/>
  <c r="AT320" i="10" s="1"/>
  <c r="U47" i="6"/>
  <c r="BH24" i="9"/>
  <c r="BK320" i="10" s="1"/>
  <c r="J25" i="9"/>
  <c r="M321" i="10" s="1"/>
  <c r="L24" i="9"/>
  <c r="O320" i="10" s="1"/>
  <c r="BC24" i="9"/>
  <c r="BC31" i="9" s="1"/>
  <c r="BF395" i="10" s="1"/>
  <c r="I24" i="9"/>
  <c r="L320" i="10" s="1"/>
  <c r="AN47" i="6"/>
  <c r="BF25" i="9"/>
  <c r="BI321" i="10" s="1"/>
  <c r="M24" i="9"/>
  <c r="BG25" i="9"/>
  <c r="BJ321" i="10" s="1"/>
  <c r="J24" i="9"/>
  <c r="J31" i="9" s="1"/>
  <c r="M395" i="10" s="1"/>
  <c r="O24" i="9"/>
  <c r="R320" i="10" s="1"/>
  <c r="N24" i="9"/>
  <c r="Q320" i="10" s="1"/>
  <c r="Q25" i="9"/>
  <c r="T321" i="10" s="1"/>
  <c r="AU25" i="9"/>
  <c r="AX321" i="10" s="1"/>
  <c r="I25" i="9"/>
  <c r="L321" i="10" s="1"/>
  <c r="AX25" i="9"/>
  <c r="BA321" i="10" s="1"/>
  <c r="BA47" i="6"/>
  <c r="AM47" i="6"/>
  <c r="AY47" i="6"/>
  <c r="H47" i="6"/>
  <c r="G47" i="6"/>
  <c r="AL47" i="6"/>
  <c r="R25" i="9"/>
  <c r="U321" i="10" s="1"/>
  <c r="AG47" i="6"/>
  <c r="R47" i="6"/>
  <c r="BI47" i="6"/>
  <c r="AI25" i="9"/>
  <c r="AL321" i="10" s="1"/>
  <c r="AC47" i="6"/>
  <c r="I47" i="6"/>
  <c r="AF47" i="6"/>
  <c r="BF47" i="6"/>
  <c r="P24" i="9"/>
  <c r="H24" i="9"/>
  <c r="AZ24" i="9"/>
  <c r="BC320" i="10" s="1"/>
  <c r="AH24" i="9"/>
  <c r="AK320" i="10" s="1"/>
  <c r="AQ25" i="9"/>
  <c r="AT321" i="10" s="1"/>
  <c r="BI24" i="9"/>
  <c r="L47" i="6"/>
  <c r="AZ47" i="6"/>
  <c r="AS25" i="9"/>
  <c r="AV321" i="10" s="1"/>
  <c r="AM25" i="9"/>
  <c r="AP321" i="10" s="1"/>
  <c r="Q47" i="6"/>
  <c r="AT47" i="6"/>
  <c r="N47" i="6"/>
  <c r="Y47" i="6"/>
  <c r="AO47" i="6"/>
  <c r="AA47" i="6"/>
  <c r="X24" i="9"/>
  <c r="AA320" i="10" s="1"/>
  <c r="BH47" i="6"/>
  <c r="M47" i="6"/>
  <c r="Z47" i="6"/>
  <c r="BL47" i="6"/>
  <c r="AK47" i="6"/>
  <c r="O47" i="6"/>
  <c r="BM47" i="6"/>
  <c r="AI47" i="6"/>
  <c r="V47" i="6"/>
  <c r="BJ47" i="6"/>
  <c r="BK47" i="6"/>
  <c r="AH47" i="6"/>
  <c r="BK24" i="9"/>
  <c r="BK25" i="9"/>
  <c r="BN321" i="10" s="1"/>
  <c r="T47" i="6"/>
  <c r="G66" i="6" l="1"/>
  <c r="AJ415" i="10"/>
  <c r="AK414" i="10" s="1"/>
  <c r="AO95" i="42"/>
  <c r="AO97" i="42" s="1"/>
  <c r="AO62" i="41" s="1"/>
  <c r="AO372" i="39"/>
  <c r="G68" i="6"/>
  <c r="AK114" i="9"/>
  <c r="G69" i="6"/>
  <c r="BG96" i="42"/>
  <c r="AV96" i="38"/>
  <c r="BE96" i="38"/>
  <c r="BE97" i="38" s="1"/>
  <c r="AS64" i="6"/>
  <c r="W64" i="6"/>
  <c r="K69" i="6"/>
  <c r="BA64" i="6"/>
  <c r="AH64" i="6"/>
  <c r="AO64" i="6"/>
  <c r="S64" i="6"/>
  <c r="M64" i="6"/>
  <c r="I64" i="6"/>
  <c r="K64" i="6"/>
  <c r="AI64" i="6"/>
  <c r="N64" i="6"/>
  <c r="T64" i="6"/>
  <c r="AC64" i="6"/>
  <c r="BE64" i="6"/>
  <c r="AF64" i="6"/>
  <c r="J64" i="6"/>
  <c r="AE64" i="6"/>
  <c r="AG64" i="6"/>
  <c r="X64" i="6"/>
  <c r="AT64" i="6"/>
  <c r="L64" i="6"/>
  <c r="H64" i="6"/>
  <c r="BI64" i="6"/>
  <c r="AL64" i="6"/>
  <c r="BB64" i="6"/>
  <c r="BH64" i="6"/>
  <c r="AV64" i="6"/>
  <c r="AP64" i="6"/>
  <c r="AQ64" i="6"/>
  <c r="AZ64" i="6"/>
  <c r="O64" i="6"/>
  <c r="BG64" i="6"/>
  <c r="AN64" i="6"/>
  <c r="Y64" i="6"/>
  <c r="M69" i="6"/>
  <c r="J70" i="6"/>
  <c r="AD65" i="6"/>
  <c r="BD67" i="6"/>
  <c r="U69" i="6"/>
  <c r="U67" i="6"/>
  <c r="AC65" i="6"/>
  <c r="AT67" i="6"/>
  <c r="R65" i="6"/>
  <c r="AY69" i="6"/>
  <c r="BE65" i="6"/>
  <c r="O69" i="6"/>
  <c r="AV69" i="6"/>
  <c r="S65" i="6"/>
  <c r="AJ69" i="6"/>
  <c r="S69" i="6"/>
  <c r="T65" i="6"/>
  <c r="AH65" i="6"/>
  <c r="AC69" i="6"/>
  <c r="U65" i="6"/>
  <c r="AE69" i="6"/>
  <c r="P70" i="6"/>
  <c r="Q69" i="6"/>
  <c r="H69" i="6"/>
  <c r="AS65" i="6"/>
  <c r="BE69" i="6"/>
  <c r="BH69" i="6"/>
  <c r="AW69" i="6"/>
  <c r="X69" i="6"/>
  <c r="L70" i="6"/>
  <c r="L69" i="6"/>
  <c r="AR69" i="6"/>
  <c r="T69" i="6"/>
  <c r="J65" i="6"/>
  <c r="AZ69" i="6"/>
  <c r="I70" i="6"/>
  <c r="AS69" i="6"/>
  <c r="BF65" i="6"/>
  <c r="AH69" i="6"/>
  <c r="AN69" i="6"/>
  <c r="BM69" i="6"/>
  <c r="AJ67" i="6"/>
  <c r="I69" i="6"/>
  <c r="N65" i="6"/>
  <c r="AO69" i="6"/>
  <c r="AP69" i="6"/>
  <c r="AJ65" i="6"/>
  <c r="AG69" i="6"/>
  <c r="M65" i="6"/>
  <c r="V69" i="6"/>
  <c r="BA69" i="6"/>
  <c r="BK69" i="6"/>
  <c r="BC69" i="6"/>
  <c r="AQ69" i="6"/>
  <c r="BM65" i="6"/>
  <c r="BF69" i="6"/>
  <c r="AV65" i="6"/>
  <c r="BL65" i="6"/>
  <c r="AI69" i="6"/>
  <c r="AB69" i="6"/>
  <c r="Q65" i="6"/>
  <c r="Z69" i="6"/>
  <c r="BC65" i="6"/>
  <c r="J69" i="6"/>
  <c r="AU69" i="6"/>
  <c r="W65" i="6"/>
  <c r="AF69" i="6"/>
  <c r="AM65" i="6"/>
  <c r="H65" i="6"/>
  <c r="BI69" i="6"/>
  <c r="AX69" i="6"/>
  <c r="BA65" i="6"/>
  <c r="AE65" i="6"/>
  <c r="BB65" i="6"/>
  <c r="K65" i="6"/>
  <c r="AD69" i="6"/>
  <c r="S70" i="6"/>
  <c r="AL65" i="6"/>
  <c r="AL69" i="6"/>
  <c r="BB69" i="6"/>
  <c r="L65" i="6"/>
  <c r="Y69" i="6"/>
  <c r="AM69" i="6"/>
  <c r="BG69" i="6"/>
  <c r="AN65" i="6"/>
  <c r="M70" i="6"/>
  <c r="O70" i="6"/>
  <c r="AA69" i="6"/>
  <c r="N69" i="6"/>
  <c r="AK69" i="6"/>
  <c r="P69" i="6"/>
  <c r="BL69" i="6"/>
  <c r="AM64" i="6"/>
  <c r="AJ64" i="6"/>
  <c r="P64" i="6"/>
  <c r="BF64" i="6"/>
  <c r="AW64" i="6"/>
  <c r="AA64" i="6"/>
  <c r="AK64" i="6"/>
  <c r="AD64" i="6"/>
  <c r="BC64" i="6"/>
  <c r="BK64" i="6"/>
  <c r="Z64" i="6"/>
  <c r="AB64" i="6"/>
  <c r="AR64" i="6"/>
  <c r="U64" i="6"/>
  <c r="AY64" i="6"/>
  <c r="BJ64" i="6"/>
  <c r="R64" i="6"/>
  <c r="Q64" i="6"/>
  <c r="R71" i="6"/>
  <c r="AY67" i="6"/>
  <c r="AZ67" i="6"/>
  <c r="BK67" i="6"/>
  <c r="AS67" i="6"/>
  <c r="AA67" i="6"/>
  <c r="AH67" i="6"/>
  <c r="BA67" i="6"/>
  <c r="N67" i="6"/>
  <c r="BB67" i="6"/>
  <c r="AU67" i="6"/>
  <c r="L71" i="6"/>
  <c r="P65" i="6"/>
  <c r="Z65" i="6"/>
  <c r="Q67" i="6"/>
  <c r="BK65" i="6"/>
  <c r="P71" i="6"/>
  <c r="AG67" i="6"/>
  <c r="AM67" i="6"/>
  <c r="BG65" i="6"/>
  <c r="AU65" i="6"/>
  <c r="O65" i="6"/>
  <c r="H67" i="6"/>
  <c r="Q71" i="6"/>
  <c r="R67" i="6"/>
  <c r="K67" i="6"/>
  <c r="AI65" i="6"/>
  <c r="T67" i="6"/>
  <c r="R70" i="6"/>
  <c r="AK65" i="6"/>
  <c r="Y65" i="6"/>
  <c r="AP67" i="6"/>
  <c r="R69" i="6"/>
  <c r="J71" i="6"/>
  <c r="BL67" i="6"/>
  <c r="O71" i="6"/>
  <c r="M67" i="6"/>
  <c r="AE67" i="6"/>
  <c r="J67" i="6"/>
  <c r="BF67" i="6"/>
  <c r="M71" i="6"/>
  <c r="AO65" i="6"/>
  <c r="I71" i="6"/>
  <c r="K70" i="6"/>
  <c r="AT65" i="6"/>
  <c r="AB65" i="6"/>
  <c r="V65" i="6"/>
  <c r="I67" i="6"/>
  <c r="L67" i="6"/>
  <c r="AX67" i="6"/>
  <c r="S67" i="6"/>
  <c r="I65" i="6"/>
  <c r="AX65" i="6"/>
  <c r="AF65" i="6"/>
  <c r="BI65" i="6"/>
  <c r="BJ65" i="6"/>
  <c r="AR65" i="6"/>
  <c r="V67" i="6"/>
  <c r="AW67" i="6"/>
  <c r="G70" i="6"/>
  <c r="AI67" i="6"/>
  <c r="W67" i="6"/>
  <c r="X65" i="6"/>
  <c r="BL64" i="6"/>
  <c r="AQ65" i="6"/>
  <c r="AP65" i="6"/>
  <c r="BG67" i="6"/>
  <c r="BD69" i="6"/>
  <c r="N71" i="6"/>
  <c r="AQ67" i="6"/>
  <c r="H71" i="6"/>
  <c r="BC67" i="6"/>
  <c r="X67" i="6"/>
  <c r="BJ67" i="6"/>
  <c r="AO67" i="6"/>
  <c r="AN67" i="6"/>
  <c r="AR67" i="6"/>
  <c r="AL67" i="6"/>
  <c r="Y67" i="6"/>
  <c r="G71" i="6"/>
  <c r="AC67" i="6"/>
  <c r="AK67" i="6"/>
  <c r="K71" i="6"/>
  <c r="AV67" i="6"/>
  <c r="O67" i="6"/>
  <c r="BH65" i="6"/>
  <c r="AD67" i="6"/>
  <c r="G67" i="6"/>
  <c r="T70" i="6"/>
  <c r="BE67" i="6"/>
  <c r="AG65" i="6"/>
  <c r="AF67" i="6"/>
  <c r="AW65" i="6"/>
  <c r="N70" i="6"/>
  <c r="P67" i="6"/>
  <c r="AB67" i="6"/>
  <c r="AZ65" i="6"/>
  <c r="AA65" i="6"/>
  <c r="Z67" i="6"/>
  <c r="BI67" i="6"/>
  <c r="AX64" i="6"/>
  <c r="AT69" i="6"/>
  <c r="BH67" i="6"/>
  <c r="AU64" i="6"/>
  <c r="AY65" i="6"/>
  <c r="BD65" i="6"/>
  <c r="Q70" i="6"/>
  <c r="G65" i="6"/>
  <c r="BJ69" i="6"/>
  <c r="V64" i="6"/>
  <c r="H70" i="6"/>
  <c r="W69" i="6"/>
  <c r="BD64" i="6"/>
  <c r="K10" i="45"/>
  <c r="H9" i="45"/>
  <c r="G10" i="45"/>
  <c r="J10" i="45"/>
  <c r="F84" i="6"/>
  <c r="F83" i="6"/>
  <c r="F81" i="6"/>
  <c r="F82" i="6"/>
  <c r="AV372" i="35"/>
  <c r="AV95" i="38"/>
  <c r="X391" i="10"/>
  <c r="X370" i="10" s="1"/>
  <c r="W349" i="39"/>
  <c r="W349" i="35"/>
  <c r="BG391" i="10"/>
  <c r="BG393" i="10" s="1"/>
  <c r="BG372" i="10" s="1"/>
  <c r="BF349" i="39"/>
  <c r="BF349" i="35"/>
  <c r="Y391" i="10"/>
  <c r="Y393" i="10" s="1"/>
  <c r="Y372" i="10" s="1"/>
  <c r="X349" i="39"/>
  <c r="X349" i="35"/>
  <c r="J391" i="10"/>
  <c r="J370" i="10" s="1"/>
  <c r="I349" i="39"/>
  <c r="I349" i="35"/>
  <c r="L391" i="10"/>
  <c r="L370" i="10" s="1"/>
  <c r="K349" i="39"/>
  <c r="K349" i="35"/>
  <c r="H399" i="39"/>
  <c r="G70" i="44"/>
  <c r="G69" i="43"/>
  <c r="BJ391" i="10"/>
  <c r="BJ393" i="10" s="1"/>
  <c r="BJ372" i="10" s="1"/>
  <c r="BI349" i="39"/>
  <c r="BI349" i="35"/>
  <c r="M391" i="10"/>
  <c r="M393" i="10" s="1"/>
  <c r="M372" i="10" s="1"/>
  <c r="L349" i="39"/>
  <c r="L349" i="35"/>
  <c r="AC391" i="10"/>
  <c r="AC370" i="10" s="1"/>
  <c r="AB349" i="39"/>
  <c r="AB349" i="35"/>
  <c r="BE391" i="10"/>
  <c r="BE393" i="10" s="1"/>
  <c r="BE372" i="10" s="1"/>
  <c r="BD349" i="39"/>
  <c r="BD349" i="35"/>
  <c r="AX391" i="10"/>
  <c r="AX370" i="10" s="1"/>
  <c r="AW349" i="39"/>
  <c r="AW349" i="35"/>
  <c r="BK391" i="10"/>
  <c r="BK370" i="10" s="1"/>
  <c r="BJ349" i="39"/>
  <c r="BJ349" i="35"/>
  <c r="AD391" i="10"/>
  <c r="AD393" i="10" s="1"/>
  <c r="AD372" i="10" s="1"/>
  <c r="AC349" i="39"/>
  <c r="AC349" i="35"/>
  <c r="G70" i="43"/>
  <c r="H398" i="39"/>
  <c r="G69" i="44"/>
  <c r="AF391" i="10"/>
  <c r="AF393" i="10" s="1"/>
  <c r="AF372" i="10" s="1"/>
  <c r="AE349" i="39"/>
  <c r="AE349" i="35"/>
  <c r="O391" i="10"/>
  <c r="O370" i="10" s="1"/>
  <c r="N349" i="39"/>
  <c r="N349" i="35"/>
  <c r="G71" i="43"/>
  <c r="K391" i="10"/>
  <c r="K393" i="10" s="1"/>
  <c r="K372" i="10" s="1"/>
  <c r="J349" i="39"/>
  <c r="J349" i="35"/>
  <c r="AS391" i="10"/>
  <c r="AS370" i="10" s="1"/>
  <c r="AR349" i="39"/>
  <c r="AR349" i="35"/>
  <c r="AZ391" i="10"/>
  <c r="AZ370" i="10" s="1"/>
  <c r="AY349" i="39"/>
  <c r="AY349" i="35"/>
  <c r="AN391" i="10"/>
  <c r="AN370" i="10" s="1"/>
  <c r="AM349" i="39"/>
  <c r="AM349" i="35"/>
  <c r="AL391" i="10"/>
  <c r="AL370" i="10" s="1"/>
  <c r="AK349" i="39"/>
  <c r="AK349" i="35"/>
  <c r="Z391" i="10"/>
  <c r="Z393" i="10" s="1"/>
  <c r="Z372" i="10" s="1"/>
  <c r="Y349" i="39"/>
  <c r="Y349" i="35"/>
  <c r="V391" i="10"/>
  <c r="V393" i="10" s="1"/>
  <c r="V372" i="10" s="1"/>
  <c r="U349" i="39"/>
  <c r="U349" i="35"/>
  <c r="BF391" i="10"/>
  <c r="BF393" i="10" s="1"/>
  <c r="BF372" i="10" s="1"/>
  <c r="BE349" i="39"/>
  <c r="BE349" i="35"/>
  <c r="G64" i="43"/>
  <c r="AO391" i="10"/>
  <c r="AO393" i="10" s="1"/>
  <c r="AO372" i="10" s="1"/>
  <c r="AN349" i="39"/>
  <c r="AN349" i="35"/>
  <c r="BI391" i="10"/>
  <c r="BI393" i="10" s="1"/>
  <c r="BI372" i="10" s="1"/>
  <c r="BH349" i="39"/>
  <c r="BH349" i="35"/>
  <c r="AR391" i="10"/>
  <c r="AR370" i="10" s="1"/>
  <c r="AQ349" i="39"/>
  <c r="AQ349" i="35"/>
  <c r="AI391" i="10"/>
  <c r="AI393" i="10" s="1"/>
  <c r="AI372" i="10" s="1"/>
  <c r="AH349" i="39"/>
  <c r="AH349" i="35"/>
  <c r="AE391" i="10"/>
  <c r="AE393" i="10" s="1"/>
  <c r="AE372" i="10" s="1"/>
  <c r="AD349" i="39"/>
  <c r="AD349" i="35"/>
  <c r="I391" i="10"/>
  <c r="I393" i="10" s="1"/>
  <c r="I372" i="10" s="1"/>
  <c r="H349" i="39"/>
  <c r="H349" i="35"/>
  <c r="H391" i="10"/>
  <c r="H393" i="10" s="1"/>
  <c r="H372" i="10" s="1"/>
  <c r="G349" i="39"/>
  <c r="G349" i="35"/>
  <c r="BD391" i="10"/>
  <c r="BD393" i="10" s="1"/>
  <c r="BD372" i="10" s="1"/>
  <c r="BC349" i="39"/>
  <c r="BC349" i="35"/>
  <c r="N391" i="10"/>
  <c r="N393" i="10" s="1"/>
  <c r="N372" i="10" s="1"/>
  <c r="M349" i="39"/>
  <c r="M349" i="35"/>
  <c r="BH391" i="10"/>
  <c r="BH393" i="10" s="1"/>
  <c r="BH372" i="10" s="1"/>
  <c r="BG349" i="39"/>
  <c r="BG349" i="35"/>
  <c r="S391" i="10"/>
  <c r="S393" i="10" s="1"/>
  <c r="S372" i="10" s="1"/>
  <c r="R349" i="39"/>
  <c r="R349" i="35"/>
  <c r="H397" i="39"/>
  <c r="G68" i="44"/>
  <c r="H395" i="39"/>
  <c r="G66" i="44"/>
  <c r="H393" i="39"/>
  <c r="G64" i="44"/>
  <c r="AV391" i="10"/>
  <c r="AV393" i="10" s="1"/>
  <c r="AV372" i="10" s="1"/>
  <c r="AU349" i="39"/>
  <c r="AU349" i="35"/>
  <c r="AK391" i="10"/>
  <c r="AK393" i="10" s="1"/>
  <c r="AK372" i="10" s="1"/>
  <c r="AJ349" i="39"/>
  <c r="AJ349" i="35"/>
  <c r="H400" i="39"/>
  <c r="G71" i="44"/>
  <c r="BN391" i="10"/>
  <c r="BN370" i="10" s="1"/>
  <c r="BM349" i="39"/>
  <c r="BM349" i="35"/>
  <c r="AH391" i="10"/>
  <c r="AH393" i="10" s="1"/>
  <c r="AH372" i="10" s="1"/>
  <c r="AG349" i="39"/>
  <c r="AG349" i="35"/>
  <c r="AY391" i="10"/>
  <c r="AY393" i="10" s="1"/>
  <c r="AY372" i="10" s="1"/>
  <c r="AX349" i="39"/>
  <c r="AX349" i="35"/>
  <c r="G68" i="43"/>
  <c r="BL391" i="10"/>
  <c r="BL370" i="10" s="1"/>
  <c r="BK349" i="39"/>
  <c r="BK349" i="35"/>
  <c r="AB391" i="10"/>
  <c r="AB393" i="10" s="1"/>
  <c r="AB372" i="10" s="1"/>
  <c r="AA349" i="39"/>
  <c r="AA349" i="35"/>
  <c r="AP391" i="10"/>
  <c r="AP370" i="10" s="1"/>
  <c r="AO349" i="39"/>
  <c r="AO349" i="35"/>
  <c r="AQ391" i="10"/>
  <c r="AQ393" i="10" s="1"/>
  <c r="AQ372" i="10" s="1"/>
  <c r="AP349" i="39"/>
  <c r="AP349" i="35"/>
  <c r="AA391" i="10"/>
  <c r="AA393" i="10" s="1"/>
  <c r="AA372" i="10" s="1"/>
  <c r="Z349" i="39"/>
  <c r="Z349" i="35"/>
  <c r="AU391" i="10"/>
  <c r="AU393" i="10" s="1"/>
  <c r="AU372" i="10" s="1"/>
  <c r="AT349" i="39"/>
  <c r="AT349" i="35"/>
  <c r="R391" i="10"/>
  <c r="R393" i="10" s="1"/>
  <c r="R372" i="10" s="1"/>
  <c r="Q349" i="39"/>
  <c r="Q349" i="35"/>
  <c r="AT391" i="10"/>
  <c r="AT393" i="10" s="1"/>
  <c r="AT372" i="10" s="1"/>
  <c r="AS349" i="39"/>
  <c r="AS349" i="35"/>
  <c r="G67" i="43"/>
  <c r="H394" i="39"/>
  <c r="G65" i="44"/>
  <c r="BM391" i="10"/>
  <c r="BM393" i="10" s="1"/>
  <c r="BM372" i="10" s="1"/>
  <c r="BL349" i="39"/>
  <c r="BL349" i="35"/>
  <c r="AJ391" i="10"/>
  <c r="AJ393" i="10" s="1"/>
  <c r="AJ372" i="10" s="1"/>
  <c r="AI349" i="39"/>
  <c r="AI349" i="35"/>
  <c r="T391" i="10"/>
  <c r="T393" i="10" s="1"/>
  <c r="T372" i="10" s="1"/>
  <c r="S349" i="39"/>
  <c r="S349" i="35"/>
  <c r="AW391" i="10"/>
  <c r="AW370" i="10" s="1"/>
  <c r="AV349" i="39"/>
  <c r="AV349" i="35"/>
  <c r="G391" i="10"/>
  <c r="G370" i="10" s="1"/>
  <c r="F349" i="39"/>
  <c r="F349" i="35"/>
  <c r="Q391" i="10"/>
  <c r="Q393" i="10" s="1"/>
  <c r="Q372" i="10" s="1"/>
  <c r="P349" i="39"/>
  <c r="P349" i="35"/>
  <c r="AM391" i="10"/>
  <c r="AM370" i="10" s="1"/>
  <c r="AL349" i="39"/>
  <c r="AL349" i="35"/>
  <c r="BA391" i="10"/>
  <c r="BA393" i="10" s="1"/>
  <c r="BA372" i="10" s="1"/>
  <c r="AZ349" i="39"/>
  <c r="AZ349" i="35"/>
  <c r="G66" i="43"/>
  <c r="P391" i="10"/>
  <c r="P393" i="10" s="1"/>
  <c r="P372" i="10" s="1"/>
  <c r="O349" i="39"/>
  <c r="O349" i="35"/>
  <c r="BB391" i="10"/>
  <c r="BB393" i="10" s="1"/>
  <c r="BB372" i="10" s="1"/>
  <c r="BA349" i="39"/>
  <c r="BA349" i="35"/>
  <c r="W391" i="10"/>
  <c r="W370" i="10" s="1"/>
  <c r="V349" i="39"/>
  <c r="V349" i="35"/>
  <c r="BC391" i="10"/>
  <c r="BC370" i="10" s="1"/>
  <c r="BB349" i="39"/>
  <c r="BB349" i="35"/>
  <c r="AG391" i="10"/>
  <c r="AG393" i="10" s="1"/>
  <c r="AG372" i="10" s="1"/>
  <c r="AF349" i="39"/>
  <c r="AF349" i="35"/>
  <c r="U391" i="10"/>
  <c r="U370" i="10" s="1"/>
  <c r="T349" i="39"/>
  <c r="T349" i="35"/>
  <c r="H396" i="39"/>
  <c r="G67" i="44"/>
  <c r="G65" i="43"/>
  <c r="F73" i="6"/>
  <c r="D16" i="9" s="1"/>
  <c r="V374" i="10"/>
  <c r="V320" i="10"/>
  <c r="AT31" i="9"/>
  <c r="AW395" i="10" s="1"/>
  <c r="M31" i="9"/>
  <c r="P395" i="10" s="1"/>
  <c r="W31" i="9"/>
  <c r="Z395" i="10" s="1"/>
  <c r="E31" i="9"/>
  <c r="H395" i="10" s="1"/>
  <c r="U31" i="9"/>
  <c r="X395" i="10" s="1"/>
  <c r="N31" i="9"/>
  <c r="Q395" i="10" s="1"/>
  <c r="AK31" i="9"/>
  <c r="AN395" i="10" s="1"/>
  <c r="BG31" i="9"/>
  <c r="BB31" i="9"/>
  <c r="BE395" i="10" s="1"/>
  <c r="F31" i="9"/>
  <c r="I395" i="10" s="1"/>
  <c r="G31" i="9"/>
  <c r="J395" i="10" s="1"/>
  <c r="AY31" i="9"/>
  <c r="BB395" i="10" s="1"/>
  <c r="AN31" i="9"/>
  <c r="AQ395" i="10" s="1"/>
  <c r="P320" i="10"/>
  <c r="BD31" i="9"/>
  <c r="BG395" i="10" s="1"/>
  <c r="X320" i="10"/>
  <c r="BH31" i="9"/>
  <c r="AW320" i="10"/>
  <c r="K31" i="9"/>
  <c r="N395" i="10" s="1"/>
  <c r="Y31" i="9"/>
  <c r="AB395" i="10" s="1"/>
  <c r="BJ31" i="9"/>
  <c r="AU31" i="9"/>
  <c r="AX395" i="10" s="1"/>
  <c r="AX31" i="9"/>
  <c r="BA395" i="10" s="1"/>
  <c r="I31" i="9"/>
  <c r="L395" i="10" s="1"/>
  <c r="AN320" i="10"/>
  <c r="AV31" i="9"/>
  <c r="AY395" i="10" s="1"/>
  <c r="BE31" i="9"/>
  <c r="BH395" i="10" s="1"/>
  <c r="BF31" i="9"/>
  <c r="BJ320" i="10"/>
  <c r="H31" i="9"/>
  <c r="K395" i="10" s="1"/>
  <c r="BF320" i="10"/>
  <c r="AW31" i="9"/>
  <c r="AZ395" i="10" s="1"/>
  <c r="AC31" i="9"/>
  <c r="AF395" i="10" s="1"/>
  <c r="AL31" i="9"/>
  <c r="AO395" i="10" s="1"/>
  <c r="M374" i="10"/>
  <c r="AI31" i="9"/>
  <c r="AL395" i="10" s="1"/>
  <c r="AM31" i="9"/>
  <c r="AP395" i="10" s="1"/>
  <c r="AJ31" i="9"/>
  <c r="AM395" i="10" s="1"/>
  <c r="K320" i="10"/>
  <c r="AB31" i="9"/>
  <c r="AE395" i="10" s="1"/>
  <c r="AE31" i="9"/>
  <c r="AH395" i="10" s="1"/>
  <c r="V31" i="9"/>
  <c r="Y395" i="10" s="1"/>
  <c r="AP31" i="9"/>
  <c r="AS395" i="10" s="1"/>
  <c r="Z320" i="10"/>
  <c r="L31" i="9"/>
  <c r="O395" i="10" s="1"/>
  <c r="AO31" i="9"/>
  <c r="AR395" i="10" s="1"/>
  <c r="P31" i="9"/>
  <c r="S395" i="10" s="1"/>
  <c r="M320" i="10"/>
  <c r="AF31" i="9"/>
  <c r="AI395" i="10" s="1"/>
  <c r="T31" i="9"/>
  <c r="W395" i="10" s="1"/>
  <c r="Q31" i="9"/>
  <c r="T395" i="10" s="1"/>
  <c r="AA31" i="9"/>
  <c r="AD395" i="10" s="1"/>
  <c r="AD31" i="9"/>
  <c r="AG395" i="10" s="1"/>
  <c r="Z31" i="9"/>
  <c r="AC395" i="10" s="1"/>
  <c r="X31" i="9"/>
  <c r="AA395" i="10" s="1"/>
  <c r="AQ31" i="9"/>
  <c r="AT395" i="10" s="1"/>
  <c r="S320" i="10"/>
  <c r="AZ31" i="9"/>
  <c r="BC395" i="10" s="1"/>
  <c r="AS31" i="9"/>
  <c r="AV395" i="10" s="1"/>
  <c r="O31" i="9"/>
  <c r="R395" i="10" s="1"/>
  <c r="AZ320" i="10"/>
  <c r="BA31" i="9"/>
  <c r="BD395" i="10" s="1"/>
  <c r="AR31" i="9"/>
  <c r="AU395" i="10" s="1"/>
  <c r="AD320" i="10"/>
  <c r="AG31" i="9"/>
  <c r="AJ395" i="10" s="1"/>
  <c r="AH31" i="9"/>
  <c r="AK395" i="10" s="1"/>
  <c r="BL320" i="10"/>
  <c r="BI31" i="9"/>
  <c r="R31" i="9"/>
  <c r="U395" i="10" s="1"/>
  <c r="BN320" i="10"/>
  <c r="BK31" i="9"/>
  <c r="BN395" i="10" s="1"/>
  <c r="BK395" i="10" l="1"/>
  <c r="BK374" i="10" s="1"/>
  <c r="BJ395" i="10"/>
  <c r="BJ374" i="10" s="1"/>
  <c r="BM395" i="10"/>
  <c r="BM374" i="10" s="1"/>
  <c r="BL395" i="10"/>
  <c r="BL374" i="10" s="1"/>
  <c r="BI395" i="10"/>
  <c r="BI374" i="10" s="1"/>
  <c r="D107" i="9"/>
  <c r="E107" i="9" s="1"/>
  <c r="AK113" i="9"/>
  <c r="AO375" i="39"/>
  <c r="AO374" i="39"/>
  <c r="AP96" i="42" s="1"/>
  <c r="AO373" i="39"/>
  <c r="AP372" i="39" s="1"/>
  <c r="AV97" i="38"/>
  <c r="AV62" i="37" s="1"/>
  <c r="M68" i="6"/>
  <c r="M83" i="6" s="1"/>
  <c r="U68" i="6"/>
  <c r="U83" i="6" s="1"/>
  <c r="K15" i="45" s="1"/>
  <c r="BC68" i="6"/>
  <c r="BC83" i="6" s="1"/>
  <c r="K66" i="6"/>
  <c r="K82" i="6" s="1"/>
  <c r="M66" i="6"/>
  <c r="M82" i="6" s="1"/>
  <c r="AK68" i="6"/>
  <c r="AK83" i="6" s="1"/>
  <c r="R68" i="6"/>
  <c r="R83" i="6" s="1"/>
  <c r="N66" i="6"/>
  <c r="N82" i="6" s="1"/>
  <c r="AZ66" i="6"/>
  <c r="AZ82" i="6" s="1"/>
  <c r="BD66" i="6"/>
  <c r="BD82" i="6" s="1"/>
  <c r="AE66" i="6"/>
  <c r="AE82" i="6" s="1"/>
  <c r="V66" i="6"/>
  <c r="V82" i="6" s="1"/>
  <c r="AP66" i="6"/>
  <c r="AP82" i="6" s="1"/>
  <c r="BM66" i="6"/>
  <c r="BF66" i="6"/>
  <c r="BF82" i="6" s="1"/>
  <c r="AE68" i="6"/>
  <c r="AE83" i="6" s="1"/>
  <c r="AT66" i="6"/>
  <c r="AT82" i="6" s="1"/>
  <c r="AG66" i="6"/>
  <c r="AG82" i="6" s="1"/>
  <c r="AW66" i="6"/>
  <c r="AW82" i="6" s="1"/>
  <c r="W66" i="6"/>
  <c r="W82" i="6" s="1"/>
  <c r="AC68" i="6"/>
  <c r="AC83" i="6" s="1"/>
  <c r="BG66" i="6"/>
  <c r="BG82" i="6" s="1"/>
  <c r="BK66" i="6"/>
  <c r="BK82" i="6" s="1"/>
  <c r="L66" i="6"/>
  <c r="L82" i="6" s="1"/>
  <c r="AO66" i="6"/>
  <c r="AO82" i="6" s="1"/>
  <c r="AQ66" i="6"/>
  <c r="AQ82" i="6" s="1"/>
  <c r="AA66" i="6"/>
  <c r="AA82" i="6" s="1"/>
  <c r="AR66" i="6"/>
  <c r="AR82" i="6" s="1"/>
  <c r="AC66" i="6"/>
  <c r="AC82" i="6" s="1"/>
  <c r="BL66" i="6"/>
  <c r="BL82" i="6" s="1"/>
  <c r="BH66" i="6"/>
  <c r="BH82" i="6" s="1"/>
  <c r="AM66" i="6"/>
  <c r="AM82" i="6" s="1"/>
  <c r="BF68" i="6"/>
  <c r="BF83" i="6" s="1"/>
  <c r="O66" i="6"/>
  <c r="O82" i="6" s="1"/>
  <c r="I14" i="45" s="1"/>
  <c r="AL66" i="6"/>
  <c r="AL82" i="6" s="1"/>
  <c r="AN66" i="6"/>
  <c r="AN82" i="6" s="1"/>
  <c r="U66" i="6"/>
  <c r="U82" i="6" s="1"/>
  <c r="Q66" i="6"/>
  <c r="Q82" i="6" s="1"/>
  <c r="AD66" i="6"/>
  <c r="AD82" i="6" s="1"/>
  <c r="AN68" i="6"/>
  <c r="AN83" i="6" s="1"/>
  <c r="T66" i="6"/>
  <c r="T82" i="6" s="1"/>
  <c r="AF66" i="6"/>
  <c r="AF82" i="6" s="1"/>
  <c r="J66" i="6"/>
  <c r="J82" i="6" s="1"/>
  <c r="R66" i="6"/>
  <c r="R82" i="6" s="1"/>
  <c r="J14" i="45" s="1"/>
  <c r="P66" i="6"/>
  <c r="P82" i="6" s="1"/>
  <c r="BA66" i="6"/>
  <c r="BA82" i="6" s="1"/>
  <c r="BE66" i="6"/>
  <c r="BE82" i="6" s="1"/>
  <c r="AV66" i="6"/>
  <c r="AV82" i="6" s="1"/>
  <c r="AY66" i="6"/>
  <c r="AY82" i="6" s="1"/>
  <c r="X66" i="6"/>
  <c r="X82" i="6" s="1"/>
  <c r="AH66" i="6"/>
  <c r="AH82" i="6" s="1"/>
  <c r="AK66" i="6"/>
  <c r="AK82" i="6" s="1"/>
  <c r="AU66" i="6"/>
  <c r="AU82" i="6" s="1"/>
  <c r="BJ66" i="6"/>
  <c r="BJ82" i="6" s="1"/>
  <c r="I66" i="6"/>
  <c r="I82" i="6" s="1"/>
  <c r="AB66" i="6"/>
  <c r="AB82" i="6" s="1"/>
  <c r="AX66" i="6"/>
  <c r="AX82" i="6" s="1"/>
  <c r="AI66" i="6"/>
  <c r="AI82" i="6" s="1"/>
  <c r="Y66" i="6"/>
  <c r="Y82" i="6" s="1"/>
  <c r="BI66" i="6"/>
  <c r="BI82" i="6" s="1"/>
  <c r="AS66" i="6"/>
  <c r="AS82" i="6" s="1"/>
  <c r="Z66" i="6"/>
  <c r="Z82" i="6" s="1"/>
  <c r="L68" i="6"/>
  <c r="L83" i="6" s="1"/>
  <c r="H68" i="6"/>
  <c r="H83" i="6" s="1"/>
  <c r="BB66" i="6"/>
  <c r="BB82" i="6" s="1"/>
  <c r="S66" i="6"/>
  <c r="S82" i="6" s="1"/>
  <c r="AJ66" i="6"/>
  <c r="AJ82" i="6" s="1"/>
  <c r="BC66" i="6"/>
  <c r="BC82" i="6" s="1"/>
  <c r="H66" i="6"/>
  <c r="H82" i="6" s="1"/>
  <c r="BE68" i="6"/>
  <c r="BE83" i="6" s="1"/>
  <c r="BK68" i="6"/>
  <c r="BK83" i="6" s="1"/>
  <c r="AR68" i="6"/>
  <c r="AR83" i="6" s="1"/>
  <c r="AQ68" i="6"/>
  <c r="AQ83" i="6" s="1"/>
  <c r="N68" i="6"/>
  <c r="N83" i="6" s="1"/>
  <c r="T68" i="6"/>
  <c r="T83" i="6" s="1"/>
  <c r="S68" i="6"/>
  <c r="S83" i="6" s="1"/>
  <c r="BM68" i="6"/>
  <c r="BM83" i="6" s="1"/>
  <c r="AY68" i="6"/>
  <c r="AY83" i="6" s="1"/>
  <c r="Y68" i="6"/>
  <c r="Y83" i="6" s="1"/>
  <c r="AJ68" i="6"/>
  <c r="AJ83" i="6" s="1"/>
  <c r="AV68" i="6"/>
  <c r="AV83" i="6" s="1"/>
  <c r="BB68" i="6"/>
  <c r="BB83" i="6" s="1"/>
  <c r="Z68" i="6"/>
  <c r="Z83" i="6" s="1"/>
  <c r="AX68" i="6"/>
  <c r="AX83" i="6" s="1"/>
  <c r="AI68" i="6"/>
  <c r="AI83" i="6" s="1"/>
  <c r="AB68" i="6"/>
  <c r="AB83" i="6" s="1"/>
  <c r="BD68" i="6"/>
  <c r="BD83" i="6" s="1"/>
  <c r="AS68" i="6"/>
  <c r="AS83" i="6" s="1"/>
  <c r="AO68" i="6"/>
  <c r="AO83" i="6" s="1"/>
  <c r="AU68" i="6"/>
  <c r="AU83" i="6" s="1"/>
  <c r="AP68" i="6"/>
  <c r="AP83" i="6" s="1"/>
  <c r="BL68" i="6"/>
  <c r="BL83" i="6" s="1"/>
  <c r="J68" i="6"/>
  <c r="J83" i="6" s="1"/>
  <c r="P68" i="6"/>
  <c r="P83" i="6" s="1"/>
  <c r="K68" i="6"/>
  <c r="K83" i="6" s="1"/>
  <c r="AM68" i="6"/>
  <c r="AM83" i="6" s="1"/>
  <c r="AH68" i="6"/>
  <c r="AH83" i="6" s="1"/>
  <c r="AF68" i="6"/>
  <c r="AF83" i="6" s="1"/>
  <c r="BH68" i="6"/>
  <c r="BH83" i="6" s="1"/>
  <c r="Q68" i="6"/>
  <c r="Q83" i="6" s="1"/>
  <c r="AT68" i="6"/>
  <c r="AT83" i="6" s="1"/>
  <c r="AW68" i="6"/>
  <c r="AW83" i="6" s="1"/>
  <c r="AA68" i="6"/>
  <c r="AA83" i="6" s="1"/>
  <c r="O68" i="6"/>
  <c r="O83" i="6" s="1"/>
  <c r="BJ68" i="6"/>
  <c r="BJ83" i="6" s="1"/>
  <c r="BI68" i="6"/>
  <c r="BI83" i="6" s="1"/>
  <c r="AZ68" i="6"/>
  <c r="AZ83" i="6" s="1"/>
  <c r="I68" i="6"/>
  <c r="I83" i="6" s="1"/>
  <c r="G15" i="45" s="1"/>
  <c r="X68" i="6"/>
  <c r="X83" i="6" s="1"/>
  <c r="V68" i="6"/>
  <c r="V83" i="6" s="1"/>
  <c r="AD68" i="6"/>
  <c r="AD83" i="6" s="1"/>
  <c r="W68" i="6"/>
  <c r="W83" i="6" s="1"/>
  <c r="AL68" i="6"/>
  <c r="AL83" i="6" s="1"/>
  <c r="BA68" i="6"/>
  <c r="BA83" i="6" s="1"/>
  <c r="AG68" i="6"/>
  <c r="AG83" i="6" s="1"/>
  <c r="BG68" i="6"/>
  <c r="BG83" i="6" s="1"/>
  <c r="BM67" i="6"/>
  <c r="BM64" i="6"/>
  <c r="U70" i="6"/>
  <c r="S71" i="6"/>
  <c r="L84" i="6"/>
  <c r="J81" i="6"/>
  <c r="K81" i="6"/>
  <c r="H84" i="6"/>
  <c r="F14" i="45"/>
  <c r="G82" i="6"/>
  <c r="G84" i="6"/>
  <c r="I81" i="6"/>
  <c r="G13" i="45" s="1"/>
  <c r="G83" i="6"/>
  <c r="I84" i="6"/>
  <c r="G16" i="45" s="1"/>
  <c r="K84" i="6"/>
  <c r="G81" i="6"/>
  <c r="H81" i="6"/>
  <c r="J84" i="6"/>
  <c r="AJ115" i="9"/>
  <c r="AJ66" i="3" s="1"/>
  <c r="BL393" i="10"/>
  <c r="BL372" i="10" s="1"/>
  <c r="BF370" i="10"/>
  <c r="X393" i="10"/>
  <c r="X372" i="10" s="1"/>
  <c r="H370" i="10"/>
  <c r="G393" i="10"/>
  <c r="G372" i="10" s="1"/>
  <c r="AK370" i="10"/>
  <c r="AH370" i="10"/>
  <c r="BI370" i="10"/>
  <c r="AZ393" i="10"/>
  <c r="AZ372" i="10" s="1"/>
  <c r="AE370" i="10"/>
  <c r="AQ370" i="10"/>
  <c r="BH370" i="10"/>
  <c r="AF370" i="10"/>
  <c r="T370" i="10"/>
  <c r="R370" i="10"/>
  <c r="W393" i="10"/>
  <c r="W372" i="10" s="1"/>
  <c r="BM370" i="10"/>
  <c r="AC393" i="10"/>
  <c r="AC372" i="10" s="1"/>
  <c r="BA370" i="10"/>
  <c r="AY370" i="10"/>
  <c r="AV374" i="35"/>
  <c r="AV373" i="35" s="1"/>
  <c r="BF95" i="38" s="1"/>
  <c r="AV375" i="35"/>
  <c r="AO370" i="10"/>
  <c r="BD370" i="10"/>
  <c r="L393" i="10"/>
  <c r="L372" i="10" s="1"/>
  <c r="BN393" i="10"/>
  <c r="BN372" i="10" s="1"/>
  <c r="AW393" i="10"/>
  <c r="AW372" i="10" s="1"/>
  <c r="AA370" i="10"/>
  <c r="Q370" i="10"/>
  <c r="BE370" i="10"/>
  <c r="N370" i="10"/>
  <c r="O393" i="10"/>
  <c r="O372" i="10" s="1"/>
  <c r="BC393" i="10"/>
  <c r="BC372" i="10" s="1"/>
  <c r="P370" i="10"/>
  <c r="M370" i="10"/>
  <c r="M378" i="10" s="1"/>
  <c r="J76" i="9" s="1"/>
  <c r="Y370" i="10"/>
  <c r="V370" i="10"/>
  <c r="V378" i="10" s="1"/>
  <c r="S76" i="9" s="1"/>
  <c r="U393" i="10"/>
  <c r="U372" i="10" s="1"/>
  <c r="AI370" i="10"/>
  <c r="Z370" i="10"/>
  <c r="AS393" i="10"/>
  <c r="AS372" i="10" s="1"/>
  <c r="AX393" i="10"/>
  <c r="AX372" i="10" s="1"/>
  <c r="BG370" i="10"/>
  <c r="AN393" i="10"/>
  <c r="AN372" i="10" s="1"/>
  <c r="AD370" i="10"/>
  <c r="AL351" i="39"/>
  <c r="AL330" i="39" s="1"/>
  <c r="AL328" i="39"/>
  <c r="H70" i="43"/>
  <c r="K328" i="35"/>
  <c r="K351" i="35"/>
  <c r="K330" i="35" s="1"/>
  <c r="AV351" i="39"/>
  <c r="AV330" i="39" s="1"/>
  <c r="AV328" i="39"/>
  <c r="AS351" i="39"/>
  <c r="AS330" i="39" s="1"/>
  <c r="AS328" i="39"/>
  <c r="AG328" i="35"/>
  <c r="AG351" i="35"/>
  <c r="AG330" i="35" s="1"/>
  <c r="BC351" i="39"/>
  <c r="BC330" i="39" s="1"/>
  <c r="BC328" i="39"/>
  <c r="AD328" i="35"/>
  <c r="AD351" i="35"/>
  <c r="AD330" i="35" s="1"/>
  <c r="U351" i="39"/>
  <c r="U330" i="39" s="1"/>
  <c r="U328" i="39"/>
  <c r="N351" i="39"/>
  <c r="N330" i="39" s="1"/>
  <c r="N328" i="39"/>
  <c r="AB351" i="39"/>
  <c r="AB330" i="39" s="1"/>
  <c r="AB328" i="39"/>
  <c r="K351" i="39"/>
  <c r="K330" i="39" s="1"/>
  <c r="K328" i="39"/>
  <c r="BK393" i="10"/>
  <c r="BK372" i="10" s="1"/>
  <c r="AM393" i="10"/>
  <c r="AM372" i="10" s="1"/>
  <c r="BB351" i="39"/>
  <c r="BB330" i="39" s="1"/>
  <c r="BB328" i="39"/>
  <c r="O328" i="35"/>
  <c r="O351" i="35"/>
  <c r="O330" i="35" s="1"/>
  <c r="P328" i="35"/>
  <c r="P351" i="35"/>
  <c r="P330" i="35" s="1"/>
  <c r="I394" i="39"/>
  <c r="H65" i="44"/>
  <c r="Z351" i="39"/>
  <c r="Z330" i="39" s="1"/>
  <c r="Z328" i="39"/>
  <c r="AA328" i="35"/>
  <c r="AA351" i="35"/>
  <c r="AA330" i="35" s="1"/>
  <c r="AG351" i="39"/>
  <c r="AG330" i="39" s="1"/>
  <c r="AG328" i="39"/>
  <c r="BG328" i="35"/>
  <c r="BG351" i="35"/>
  <c r="BG330" i="35" s="1"/>
  <c r="AD351" i="39"/>
  <c r="AD330" i="39" s="1"/>
  <c r="AD328" i="39"/>
  <c r="BH328" i="35"/>
  <c r="BH351" i="35"/>
  <c r="BH330" i="35" s="1"/>
  <c r="AM351" i="39"/>
  <c r="AM330" i="39" s="1"/>
  <c r="AM328" i="39"/>
  <c r="AW328" i="35"/>
  <c r="AW351" i="35"/>
  <c r="AW330" i="35" s="1"/>
  <c r="H69" i="43"/>
  <c r="X351" i="39"/>
  <c r="X330" i="39" s="1"/>
  <c r="X328" i="39"/>
  <c r="AR393" i="10"/>
  <c r="AR372" i="10" s="1"/>
  <c r="T328" i="35"/>
  <c r="T351" i="35"/>
  <c r="T330" i="35" s="1"/>
  <c r="O351" i="39"/>
  <c r="O330" i="39" s="1"/>
  <c r="O328" i="39"/>
  <c r="AZ328" i="35"/>
  <c r="AZ351" i="35"/>
  <c r="AZ330" i="35" s="1"/>
  <c r="P351" i="39"/>
  <c r="P330" i="39" s="1"/>
  <c r="P328" i="39"/>
  <c r="S328" i="35"/>
  <c r="S351" i="35"/>
  <c r="S330" i="35" s="1"/>
  <c r="BL328" i="35"/>
  <c r="BL351" i="35"/>
  <c r="BL330" i="35" s="1"/>
  <c r="Q328" i="35"/>
  <c r="Q351" i="35"/>
  <c r="Q330" i="35" s="1"/>
  <c r="AA351" i="39"/>
  <c r="AA330" i="39" s="1"/>
  <c r="AA328" i="39"/>
  <c r="G73" i="44"/>
  <c r="E23" i="42" s="1"/>
  <c r="E27" i="42" s="1"/>
  <c r="I397" i="39"/>
  <c r="H68" i="44"/>
  <c r="BG351" i="39"/>
  <c r="BG330" i="39" s="1"/>
  <c r="BG328" i="39"/>
  <c r="G328" i="35"/>
  <c r="G351" i="35"/>
  <c r="G330" i="35" s="1"/>
  <c r="BH351" i="39"/>
  <c r="BH330" i="39" s="1"/>
  <c r="BH328" i="39"/>
  <c r="G73" i="43"/>
  <c r="E23" i="38" s="1"/>
  <c r="E27" i="38" s="1"/>
  <c r="Y328" i="35"/>
  <c r="Y351" i="35"/>
  <c r="Y330" i="35" s="1"/>
  <c r="AR328" i="35"/>
  <c r="AR351" i="35"/>
  <c r="AR330" i="35" s="1"/>
  <c r="AE328" i="35"/>
  <c r="AE351" i="35"/>
  <c r="AE330" i="35" s="1"/>
  <c r="AW351" i="39"/>
  <c r="AW330" i="39" s="1"/>
  <c r="AW328" i="39"/>
  <c r="L328" i="35"/>
  <c r="L351" i="35"/>
  <c r="L330" i="35" s="1"/>
  <c r="BA351" i="39"/>
  <c r="BA330" i="39" s="1"/>
  <c r="BA328" i="39"/>
  <c r="BC328" i="35"/>
  <c r="BC351" i="35"/>
  <c r="BC330" i="35" s="1"/>
  <c r="N328" i="35"/>
  <c r="N351" i="35"/>
  <c r="N330" i="35" s="1"/>
  <c r="AB328" i="35"/>
  <c r="AB351" i="35"/>
  <c r="AB330" i="35" s="1"/>
  <c r="X328" i="35"/>
  <c r="X351" i="35"/>
  <c r="X330" i="35" s="1"/>
  <c r="AT370" i="10"/>
  <c r="T351" i="39"/>
  <c r="T330" i="39" s="1"/>
  <c r="T328" i="39"/>
  <c r="AZ351" i="39"/>
  <c r="AZ330" i="39" s="1"/>
  <c r="AZ328" i="39"/>
  <c r="H64" i="43"/>
  <c r="Y351" i="39"/>
  <c r="Y330" i="39" s="1"/>
  <c r="Y328" i="39"/>
  <c r="L351" i="39"/>
  <c r="L330" i="39" s="1"/>
  <c r="L328" i="39"/>
  <c r="BF328" i="35"/>
  <c r="BF351" i="35"/>
  <c r="BF330" i="35" s="1"/>
  <c r="AP393" i="10"/>
  <c r="AP372" i="10" s="1"/>
  <c r="BJ370" i="10"/>
  <c r="BB370" i="10"/>
  <c r="K370" i="10"/>
  <c r="AG370" i="10"/>
  <c r="J393" i="10"/>
  <c r="J372" i="10" s="1"/>
  <c r="V351" i="39"/>
  <c r="V330" i="39" s="1"/>
  <c r="V328" i="39"/>
  <c r="F351" i="35"/>
  <c r="F330" i="35" s="1"/>
  <c r="F328" i="35"/>
  <c r="H67" i="43"/>
  <c r="AP351" i="39"/>
  <c r="AP330" i="39" s="1"/>
  <c r="AP328" i="39"/>
  <c r="BK328" i="35"/>
  <c r="BK351" i="35"/>
  <c r="BK330" i="35" s="1"/>
  <c r="H68" i="43"/>
  <c r="BM351" i="39"/>
  <c r="BM330" i="39" s="1"/>
  <c r="BM328" i="39"/>
  <c r="AJ351" i="39"/>
  <c r="AJ330" i="39" s="1"/>
  <c r="AJ328" i="39"/>
  <c r="M328" i="35"/>
  <c r="M351" i="35"/>
  <c r="M330" i="35" s="1"/>
  <c r="AH351" i="39"/>
  <c r="AH330" i="39" s="1"/>
  <c r="AH328" i="39"/>
  <c r="AN328" i="35"/>
  <c r="AN351" i="35"/>
  <c r="AN330" i="35" s="1"/>
  <c r="BE328" i="35"/>
  <c r="BE351" i="35"/>
  <c r="BE330" i="35" s="1"/>
  <c r="AY351" i="39"/>
  <c r="AY330" i="39" s="1"/>
  <c r="AY328" i="39"/>
  <c r="AC351" i="39"/>
  <c r="AC330" i="39" s="1"/>
  <c r="AC328" i="39"/>
  <c r="BD328" i="35"/>
  <c r="BD351" i="35"/>
  <c r="BD330" i="35" s="1"/>
  <c r="BF351" i="39"/>
  <c r="BF330" i="39" s="1"/>
  <c r="BF328" i="39"/>
  <c r="W328" i="35"/>
  <c r="W351" i="35"/>
  <c r="W330" i="35" s="1"/>
  <c r="AI328" i="35"/>
  <c r="AI351" i="35"/>
  <c r="AI330" i="35" s="1"/>
  <c r="AS328" i="35"/>
  <c r="AS351" i="35"/>
  <c r="AS330" i="35" s="1"/>
  <c r="AO351" i="39"/>
  <c r="AO330" i="39" s="1"/>
  <c r="AO328" i="39"/>
  <c r="AU351" i="39"/>
  <c r="AU330" i="39" s="1"/>
  <c r="AU328" i="39"/>
  <c r="AQ351" i="39"/>
  <c r="AQ330" i="39" s="1"/>
  <c r="AQ328" i="39"/>
  <c r="BJ351" i="39"/>
  <c r="BJ330" i="39" s="1"/>
  <c r="BJ328" i="39"/>
  <c r="AL393" i="10"/>
  <c r="AL372" i="10" s="1"/>
  <c r="BB328" i="35"/>
  <c r="BB351" i="35"/>
  <c r="BB330" i="35" s="1"/>
  <c r="AI351" i="39"/>
  <c r="AI330" i="39" s="1"/>
  <c r="AI328" i="39"/>
  <c r="I395" i="39"/>
  <c r="H66" i="44"/>
  <c r="BL351" i="39"/>
  <c r="BL330" i="39" s="1"/>
  <c r="BL328" i="39"/>
  <c r="I393" i="39"/>
  <c r="H64" i="44"/>
  <c r="G328" i="39"/>
  <c r="G351" i="39"/>
  <c r="G330" i="39" s="1"/>
  <c r="AY328" i="35"/>
  <c r="AY351" i="35"/>
  <c r="AY330" i="35" s="1"/>
  <c r="AB370" i="10"/>
  <c r="AU370" i="10"/>
  <c r="S370" i="10"/>
  <c r="AJ370" i="10"/>
  <c r="AF328" i="35"/>
  <c r="AF351" i="35"/>
  <c r="AF330" i="35" s="1"/>
  <c r="F328" i="39"/>
  <c r="F351" i="39"/>
  <c r="F330" i="39" s="1"/>
  <c r="AT328" i="35"/>
  <c r="AT351" i="35"/>
  <c r="AT330" i="35" s="1"/>
  <c r="BK351" i="39"/>
  <c r="BK330" i="39" s="1"/>
  <c r="BK328" i="39"/>
  <c r="AX328" i="35"/>
  <c r="AX351" i="35"/>
  <c r="AX330" i="35" s="1"/>
  <c r="M351" i="39"/>
  <c r="M330" i="39" s="1"/>
  <c r="M328" i="39"/>
  <c r="H328" i="35"/>
  <c r="H351" i="35"/>
  <c r="H330" i="35" s="1"/>
  <c r="AN351" i="39"/>
  <c r="AN330" i="39" s="1"/>
  <c r="AN328" i="39"/>
  <c r="BE351" i="39"/>
  <c r="BE330" i="39" s="1"/>
  <c r="BE328" i="39"/>
  <c r="AK328" i="35"/>
  <c r="AK351" i="35"/>
  <c r="AK330" i="35" s="1"/>
  <c r="J328" i="35"/>
  <c r="J351" i="35"/>
  <c r="J330" i="35" s="1"/>
  <c r="H71" i="43"/>
  <c r="I398" i="39"/>
  <c r="H69" i="44"/>
  <c r="BD351" i="39"/>
  <c r="BD330" i="39" s="1"/>
  <c r="BD328" i="39"/>
  <c r="BI328" i="35"/>
  <c r="BI351" i="35"/>
  <c r="BI330" i="35" s="1"/>
  <c r="I328" i="35"/>
  <c r="I351" i="35"/>
  <c r="I330" i="35" s="1"/>
  <c r="W351" i="39"/>
  <c r="W330" i="39" s="1"/>
  <c r="W328" i="39"/>
  <c r="AV328" i="35"/>
  <c r="AV351" i="35"/>
  <c r="AV330" i="35" s="1"/>
  <c r="I400" i="39"/>
  <c r="H71" i="44"/>
  <c r="R351" i="39"/>
  <c r="R330" i="39" s="1"/>
  <c r="R328" i="39"/>
  <c r="U328" i="35"/>
  <c r="U351" i="35"/>
  <c r="U330" i="35" s="1"/>
  <c r="I370" i="10"/>
  <c r="H65" i="43"/>
  <c r="Z328" i="35"/>
  <c r="Z351" i="35"/>
  <c r="Z330" i="35" s="1"/>
  <c r="AM328" i="35"/>
  <c r="AM351" i="35"/>
  <c r="AM330" i="35" s="1"/>
  <c r="AV370" i="10"/>
  <c r="V328" i="35"/>
  <c r="V351" i="35"/>
  <c r="V330" i="35" s="1"/>
  <c r="S351" i="39"/>
  <c r="S330" i="39" s="1"/>
  <c r="S328" i="39"/>
  <c r="Q351" i="39"/>
  <c r="Q330" i="39" s="1"/>
  <c r="Q328" i="39"/>
  <c r="AP328" i="35"/>
  <c r="AP351" i="35"/>
  <c r="AP330" i="35" s="1"/>
  <c r="BM328" i="35"/>
  <c r="BM351" i="35"/>
  <c r="BM330" i="35" s="1"/>
  <c r="AJ328" i="35"/>
  <c r="AJ351" i="35"/>
  <c r="AJ330" i="35" s="1"/>
  <c r="AH328" i="35"/>
  <c r="AH351" i="35"/>
  <c r="AH330" i="35" s="1"/>
  <c r="AR351" i="39"/>
  <c r="AR330" i="39" s="1"/>
  <c r="AR328" i="39"/>
  <c r="AE351" i="39"/>
  <c r="AE330" i="39" s="1"/>
  <c r="AE328" i="39"/>
  <c r="AC328" i="35"/>
  <c r="AC351" i="35"/>
  <c r="AC330" i="35" s="1"/>
  <c r="I396" i="39"/>
  <c r="H67" i="44"/>
  <c r="AF351" i="39"/>
  <c r="AF330" i="39" s="1"/>
  <c r="AF328" i="39"/>
  <c r="BA328" i="35"/>
  <c r="BA351" i="35"/>
  <c r="BA330" i="35" s="1"/>
  <c r="H66" i="43"/>
  <c r="AL328" i="35"/>
  <c r="AL351" i="35"/>
  <c r="AL330" i="35" s="1"/>
  <c r="AT351" i="39"/>
  <c r="AT330" i="39" s="1"/>
  <c r="AT328" i="39"/>
  <c r="AO328" i="35"/>
  <c r="AO351" i="35"/>
  <c r="AO330" i="35" s="1"/>
  <c r="AX351" i="39"/>
  <c r="AX330" i="39" s="1"/>
  <c r="AX328" i="39"/>
  <c r="AU328" i="35"/>
  <c r="AU351" i="35"/>
  <c r="AU330" i="35" s="1"/>
  <c r="R328" i="35"/>
  <c r="R351" i="35"/>
  <c r="R330" i="35" s="1"/>
  <c r="H328" i="39"/>
  <c r="H351" i="39"/>
  <c r="H330" i="39" s="1"/>
  <c r="AQ328" i="35"/>
  <c r="AQ351" i="35"/>
  <c r="AQ330" i="35" s="1"/>
  <c r="AK351" i="39"/>
  <c r="AK330" i="39" s="1"/>
  <c r="AK328" i="39"/>
  <c r="J351" i="39"/>
  <c r="J330" i="39" s="1"/>
  <c r="J328" i="39"/>
  <c r="BJ328" i="35"/>
  <c r="BJ351" i="35"/>
  <c r="BJ330" i="35" s="1"/>
  <c r="BI351" i="39"/>
  <c r="BI330" i="39" s="1"/>
  <c r="BI328" i="39"/>
  <c r="I399" i="39"/>
  <c r="H70" i="44"/>
  <c r="I351" i="39"/>
  <c r="I330" i="39" s="1"/>
  <c r="I328" i="39"/>
  <c r="AC160" i="3"/>
  <c r="G73" i="6"/>
  <c r="E16" i="9" s="1"/>
  <c r="Z160" i="3"/>
  <c r="T160" i="3"/>
  <c r="N160" i="3"/>
  <c r="AX160" i="3"/>
  <c r="AR160" i="3"/>
  <c r="AO160" i="3"/>
  <c r="K160" i="3"/>
  <c r="Q160" i="3"/>
  <c r="AL160" i="3"/>
  <c r="AU160" i="3"/>
  <c r="AE160" i="3"/>
  <c r="H160" i="3"/>
  <c r="AM160" i="3"/>
  <c r="AQ160" i="3"/>
  <c r="W160" i="3"/>
  <c r="AW160" i="3"/>
  <c r="AJ160" i="3"/>
  <c r="P160" i="3"/>
  <c r="F160" i="3"/>
  <c r="V160" i="3"/>
  <c r="AH160" i="3"/>
  <c r="AB160" i="3"/>
  <c r="BA160" i="3"/>
  <c r="X160" i="3"/>
  <c r="AF160" i="3"/>
  <c r="AV160" i="3"/>
  <c r="AG160" i="3"/>
  <c r="AY160" i="3"/>
  <c r="U160" i="3"/>
  <c r="AK160" i="3"/>
  <c r="L160" i="3"/>
  <c r="AS160" i="3"/>
  <c r="AP160" i="3"/>
  <c r="AA160" i="3"/>
  <c r="AD160" i="3"/>
  <c r="O160" i="3"/>
  <c r="D160" i="3"/>
  <c r="E160" i="3"/>
  <c r="R160" i="3"/>
  <c r="AZ160" i="3"/>
  <c r="Y160" i="3"/>
  <c r="AN160" i="3"/>
  <c r="AI160" i="3"/>
  <c r="G160" i="3"/>
  <c r="AT160" i="3"/>
  <c r="M160" i="3"/>
  <c r="I160" i="3"/>
  <c r="T126" i="3"/>
  <c r="S160" i="3"/>
  <c r="K126" i="3"/>
  <c r="J160" i="3"/>
  <c r="D92" i="3"/>
  <c r="E92" i="3"/>
  <c r="D126" i="3"/>
  <c r="E126" i="3"/>
  <c r="K92" i="3"/>
  <c r="T92" i="3"/>
  <c r="J92" i="3"/>
  <c r="J126" i="3"/>
  <c r="AK92" i="3"/>
  <c r="AK126" i="3"/>
  <c r="AB126" i="3"/>
  <c r="AB92" i="3"/>
  <c r="AJ92" i="3"/>
  <c r="AJ126" i="3"/>
  <c r="R126" i="3"/>
  <c r="R92" i="3"/>
  <c r="AQ126" i="3"/>
  <c r="AQ92" i="3"/>
  <c r="AI92" i="3"/>
  <c r="AI126" i="3"/>
  <c r="BA92" i="3"/>
  <c r="BA126" i="3"/>
  <c r="U92" i="3"/>
  <c r="U126" i="3"/>
  <c r="W126" i="3"/>
  <c r="W92" i="3"/>
  <c r="AM92" i="3"/>
  <c r="AM126" i="3"/>
  <c r="AW92" i="3"/>
  <c r="AW126" i="3"/>
  <c r="G126" i="3"/>
  <c r="G92" i="3"/>
  <c r="N92" i="3"/>
  <c r="N126" i="3"/>
  <c r="AG126" i="3"/>
  <c r="AG92" i="3"/>
  <c r="Y92" i="3"/>
  <c r="Y126" i="3"/>
  <c r="AL92" i="3"/>
  <c r="AL126" i="3"/>
  <c r="AP126" i="3"/>
  <c r="AP92" i="3"/>
  <c r="AN126" i="3"/>
  <c r="AN92" i="3"/>
  <c r="AO126" i="3"/>
  <c r="AO92" i="3"/>
  <c r="V126" i="3"/>
  <c r="V92" i="3"/>
  <c r="AD92" i="3"/>
  <c r="AD126" i="3"/>
  <c r="AU126" i="3"/>
  <c r="AU92" i="3"/>
  <c r="AC92" i="3"/>
  <c r="AC126" i="3"/>
  <c r="Q92" i="3"/>
  <c r="Q126" i="3"/>
  <c r="AY92" i="3"/>
  <c r="AY126" i="3"/>
  <c r="AV92" i="3"/>
  <c r="AV126" i="3"/>
  <c r="Z92" i="3"/>
  <c r="Z126" i="3"/>
  <c r="AZ92" i="3"/>
  <c r="AZ126" i="3"/>
  <c r="F92" i="3"/>
  <c r="F126" i="3"/>
  <c r="AH126" i="3"/>
  <c r="AH92" i="3"/>
  <c r="AF92" i="3"/>
  <c r="AF126" i="3"/>
  <c r="AR92" i="3"/>
  <c r="AR126" i="3"/>
  <c r="AX92" i="3"/>
  <c r="AX126" i="3"/>
  <c r="AS126" i="3"/>
  <c r="AS92" i="3"/>
  <c r="AA126" i="3"/>
  <c r="AA92" i="3"/>
  <c r="I92" i="3"/>
  <c r="I126" i="3"/>
  <c r="O126" i="3"/>
  <c r="O92" i="3"/>
  <c r="S92" i="3"/>
  <c r="S126" i="3"/>
  <c r="AE92" i="3"/>
  <c r="AE126" i="3"/>
  <c r="M126" i="3"/>
  <c r="M92" i="3"/>
  <c r="P92" i="3"/>
  <c r="P126" i="3"/>
  <c r="AT92" i="3"/>
  <c r="AT126" i="3"/>
  <c r="L92" i="3"/>
  <c r="L126" i="3"/>
  <c r="H126" i="3"/>
  <c r="H92" i="3"/>
  <c r="X92" i="3"/>
  <c r="X126" i="3"/>
  <c r="D20" i="9"/>
  <c r="AK416" i="10"/>
  <c r="AK417" i="10"/>
  <c r="AK415" i="10" s="1"/>
  <c r="AP374" i="10"/>
  <c r="BA374" i="10"/>
  <c r="BG374" i="10"/>
  <c r="P374" i="10"/>
  <c r="AA374" i="10"/>
  <c r="N374" i="10"/>
  <c r="Z374" i="10"/>
  <c r="BF374" i="10"/>
  <c r="R374" i="10"/>
  <c r="AG374" i="10"/>
  <c r="AM374" i="10"/>
  <c r="Y374" i="10"/>
  <c r="AJ374" i="10"/>
  <c r="O374" i="10"/>
  <c r="AN374" i="10"/>
  <c r="AI374" i="10"/>
  <c r="BH374" i="10"/>
  <c r="AC374" i="10"/>
  <c r="AL374" i="10"/>
  <c r="AX374" i="10"/>
  <c r="U374" i="10"/>
  <c r="W374" i="10"/>
  <c r="S374" i="10"/>
  <c r="AW374" i="10"/>
  <c r="H374" i="10"/>
  <c r="Q374" i="10"/>
  <c r="X374" i="10"/>
  <c r="AZ374" i="10"/>
  <c r="BB374" i="10"/>
  <c r="BE374" i="10"/>
  <c r="AF374" i="10"/>
  <c r="I374" i="10"/>
  <c r="AS374" i="10"/>
  <c r="J374" i="10"/>
  <c r="AV374" i="10"/>
  <c r="BC374" i="10"/>
  <c r="AQ374" i="10"/>
  <c r="AK374" i="10"/>
  <c r="AD374" i="10"/>
  <c r="AR374" i="10"/>
  <c r="AY374" i="10"/>
  <c r="AH374" i="10"/>
  <c r="K374" i="10"/>
  <c r="AE374" i="10"/>
  <c r="AO374" i="10"/>
  <c r="L374" i="10"/>
  <c r="AB374" i="10"/>
  <c r="T374" i="10"/>
  <c r="BD374" i="10"/>
  <c r="AT374" i="10"/>
  <c r="AU374" i="10"/>
  <c r="BN374" i="10"/>
  <c r="D33" i="9" l="1"/>
  <c r="D74" i="9" s="1"/>
  <c r="D71" i="9"/>
  <c r="BL378" i="10"/>
  <c r="BI76" i="9" s="1"/>
  <c r="BJ378" i="10"/>
  <c r="BG76" i="9" s="1"/>
  <c r="BK378" i="10"/>
  <c r="BH76" i="9" s="1"/>
  <c r="BM378" i="10"/>
  <c r="BJ76" i="9" s="1"/>
  <c r="BI378" i="10"/>
  <c r="BF76" i="9" s="1"/>
  <c r="H107" i="9"/>
  <c r="E20" i="9"/>
  <c r="AP375" i="39"/>
  <c r="AP374" i="39"/>
  <c r="AQ96" i="42" s="1"/>
  <c r="AP95" i="42"/>
  <c r="AP97" i="42" s="1"/>
  <c r="AP62" i="41" s="1"/>
  <c r="AQ95" i="42"/>
  <c r="BM82" i="6"/>
  <c r="AL114" i="9"/>
  <c r="AL113" i="9"/>
  <c r="H73" i="6"/>
  <c r="F16" i="9" s="1"/>
  <c r="D87" i="37"/>
  <c r="D121" i="37"/>
  <c r="I73" i="6"/>
  <c r="G16" i="9" s="1"/>
  <c r="BH96" i="42"/>
  <c r="AW96" i="38"/>
  <c r="BF96" i="38"/>
  <c r="BF97" i="38" s="1"/>
  <c r="BH95" i="42"/>
  <c r="T71" i="6"/>
  <c r="V70" i="6"/>
  <c r="G378" i="10"/>
  <c r="D76" i="9" s="1"/>
  <c r="M84" i="6"/>
  <c r="J73" i="6"/>
  <c r="H16" i="9" s="1"/>
  <c r="K73" i="6"/>
  <c r="I16" i="9" s="1"/>
  <c r="F15" i="45"/>
  <c r="F13" i="45"/>
  <c r="H15" i="45"/>
  <c r="G14" i="45"/>
  <c r="K14" i="45"/>
  <c r="F16" i="45"/>
  <c r="H14" i="45"/>
  <c r="I15" i="45"/>
  <c r="H16" i="45"/>
  <c r="J15" i="45"/>
  <c r="BF378" i="10"/>
  <c r="BC76" i="9" s="1"/>
  <c r="X378" i="10"/>
  <c r="U76" i="9" s="1"/>
  <c r="H378" i="10"/>
  <c r="E76" i="9" s="1"/>
  <c r="AK378" i="10"/>
  <c r="AH76" i="9" s="1"/>
  <c r="AH378" i="10"/>
  <c r="AE76" i="9" s="1"/>
  <c r="AE378" i="10"/>
  <c r="AB76" i="9" s="1"/>
  <c r="AX378" i="10"/>
  <c r="AU76" i="9" s="1"/>
  <c r="P378" i="10"/>
  <c r="M76" i="9" s="1"/>
  <c r="BN378" i="10"/>
  <c r="BK76" i="9" s="1"/>
  <c r="AZ378" i="10"/>
  <c r="AW76" i="9" s="1"/>
  <c r="AQ378" i="10"/>
  <c r="AN76" i="9" s="1"/>
  <c r="BA378" i="10"/>
  <c r="AX76" i="9" s="1"/>
  <c r="AF378" i="10"/>
  <c r="AC76" i="9" s="1"/>
  <c r="BE378" i="10"/>
  <c r="BB76" i="9" s="1"/>
  <c r="K378" i="10"/>
  <c r="H76" i="9" s="1"/>
  <c r="BG378" i="10"/>
  <c r="BD76" i="9" s="1"/>
  <c r="BH378" i="10"/>
  <c r="BE76" i="9" s="1"/>
  <c r="N107" i="9"/>
  <c r="O107" i="9"/>
  <c r="AV107" i="9"/>
  <c r="AA107" i="9"/>
  <c r="BD378" i="10"/>
  <c r="BA76" i="9" s="1"/>
  <c r="AS378" i="10"/>
  <c r="AP76" i="9" s="1"/>
  <c r="R378" i="10"/>
  <c r="O76" i="9" s="1"/>
  <c r="Y107" i="9"/>
  <c r="J107" i="9"/>
  <c r="T378" i="10"/>
  <c r="Q76" i="9" s="1"/>
  <c r="M107" i="9"/>
  <c r="AF107" i="9"/>
  <c r="I107" i="9"/>
  <c r="AI107" i="9"/>
  <c r="BF107" i="9"/>
  <c r="BI107" i="9"/>
  <c r="BK107" i="9"/>
  <c r="BJ107" i="9"/>
  <c r="AC378" i="10"/>
  <c r="Z76" i="9" s="1"/>
  <c r="AM107" i="9"/>
  <c r="Q107" i="9"/>
  <c r="AZ107" i="9"/>
  <c r="S107" i="9"/>
  <c r="G107" i="9"/>
  <c r="F107" i="9"/>
  <c r="BD107" i="9"/>
  <c r="AQ107" i="9"/>
  <c r="Z107" i="9"/>
  <c r="L378" i="10"/>
  <c r="I76" i="9" s="1"/>
  <c r="W378" i="10"/>
  <c r="T76" i="9" s="1"/>
  <c r="N378" i="10"/>
  <c r="K76" i="9" s="1"/>
  <c r="L107" i="9"/>
  <c r="AW107" i="9"/>
  <c r="AH107" i="9"/>
  <c r="AJ107" i="9"/>
  <c r="AK107" i="9"/>
  <c r="AL107" i="9"/>
  <c r="W107" i="9"/>
  <c r="R107" i="9"/>
  <c r="V107" i="9"/>
  <c r="Z378" i="10"/>
  <c r="W76" i="9" s="1"/>
  <c r="AO107" i="9"/>
  <c r="AC107" i="9"/>
  <c r="AO378" i="10"/>
  <c r="AL76" i="9" s="1"/>
  <c r="P107" i="9"/>
  <c r="AB107" i="9"/>
  <c r="BE107" i="9"/>
  <c r="AP107" i="9"/>
  <c r="AR107" i="9"/>
  <c r="AS107" i="9"/>
  <c r="AT107" i="9"/>
  <c r="AU107" i="9"/>
  <c r="AG107" i="9"/>
  <c r="U107" i="9"/>
  <c r="AE107" i="9"/>
  <c r="BH107" i="9"/>
  <c r="T107" i="9"/>
  <c r="AD107" i="9"/>
  <c r="AN107" i="9"/>
  <c r="BC378" i="10"/>
  <c r="AZ76" i="9" s="1"/>
  <c r="X107" i="9"/>
  <c r="AY107" i="9"/>
  <c r="K107" i="9"/>
  <c r="AX107" i="9"/>
  <c r="BG107" i="9"/>
  <c r="BA107" i="9"/>
  <c r="BB107" i="9"/>
  <c r="BC107" i="9"/>
  <c r="AW372" i="35"/>
  <c r="AW95" i="38"/>
  <c r="BB378" i="10"/>
  <c r="AY76" i="9" s="1"/>
  <c r="AA378" i="10"/>
  <c r="X76" i="9" s="1"/>
  <c r="AT378" i="10"/>
  <c r="AQ76" i="9" s="1"/>
  <c r="AW378" i="10"/>
  <c r="AT76" i="9" s="1"/>
  <c r="AY378" i="10"/>
  <c r="AV76" i="9" s="1"/>
  <c r="AJ378" i="10"/>
  <c r="AG76" i="9" s="1"/>
  <c r="AU378" i="10"/>
  <c r="AR76" i="9" s="1"/>
  <c r="AL378" i="10"/>
  <c r="AI76" i="9" s="1"/>
  <c r="BJ336" i="39"/>
  <c r="BH44" i="42" s="1"/>
  <c r="AS336" i="35"/>
  <c r="AQ44" i="38" s="1"/>
  <c r="BD336" i="35"/>
  <c r="BB44" i="38" s="1"/>
  <c r="AN336" i="35"/>
  <c r="AL44" i="38" s="1"/>
  <c r="BM336" i="39"/>
  <c r="BK44" i="42" s="1"/>
  <c r="Y336" i="39"/>
  <c r="W44" i="42" s="1"/>
  <c r="X336" i="39"/>
  <c r="V44" i="42" s="1"/>
  <c r="BH336" i="35"/>
  <c r="BF44" i="38" s="1"/>
  <c r="AB336" i="39"/>
  <c r="Z44" i="42" s="1"/>
  <c r="BC336" i="39"/>
  <c r="BA44" i="42" s="1"/>
  <c r="H336" i="39"/>
  <c r="F44" i="42" s="1"/>
  <c r="AO336" i="35"/>
  <c r="AM44" i="38" s="1"/>
  <c r="BA336" i="35"/>
  <c r="AY44" i="38" s="1"/>
  <c r="BM336" i="35"/>
  <c r="BK44" i="38" s="1"/>
  <c r="V336" i="35"/>
  <c r="T44" i="38" s="1"/>
  <c r="AV336" i="35"/>
  <c r="AT44" i="38" s="1"/>
  <c r="F336" i="39"/>
  <c r="D44" i="42" s="1"/>
  <c r="AY336" i="35"/>
  <c r="AW44" i="38" s="1"/>
  <c r="AR336" i="35"/>
  <c r="AP44" i="38" s="1"/>
  <c r="U378" i="10"/>
  <c r="R76" i="9" s="1"/>
  <c r="AD378" i="10"/>
  <c r="AA76" i="9" s="1"/>
  <c r="AU336" i="39"/>
  <c r="AS44" i="42" s="1"/>
  <c r="AY336" i="39"/>
  <c r="AW44" i="42" s="1"/>
  <c r="BK336" i="35"/>
  <c r="BI44" i="38" s="1"/>
  <c r="V336" i="39"/>
  <c r="T44" i="42" s="1"/>
  <c r="BF336" i="35"/>
  <c r="BD44" i="38" s="1"/>
  <c r="U336" i="35"/>
  <c r="S44" i="38" s="1"/>
  <c r="L336" i="35"/>
  <c r="J44" i="38" s="1"/>
  <c r="AV378" i="10"/>
  <c r="AS76" i="9" s="1"/>
  <c r="BI336" i="39"/>
  <c r="BG44" i="42" s="1"/>
  <c r="AX336" i="39"/>
  <c r="AV44" i="42" s="1"/>
  <c r="S336" i="39"/>
  <c r="Q44" i="42" s="1"/>
  <c r="BL336" i="39"/>
  <c r="BJ44" i="42" s="1"/>
  <c r="AA336" i="39"/>
  <c r="Y44" i="42" s="1"/>
  <c r="P336" i="39"/>
  <c r="N44" i="42" s="1"/>
  <c r="R336" i="35"/>
  <c r="P44" i="38" s="1"/>
  <c r="AX336" i="35"/>
  <c r="AV44" i="38" s="1"/>
  <c r="AB336" i="35"/>
  <c r="Z44" i="38" s="1"/>
  <c r="Q378" i="10"/>
  <c r="N76" i="9" s="1"/>
  <c r="O378" i="10"/>
  <c r="L76" i="9" s="1"/>
  <c r="BL336" i="35"/>
  <c r="BJ44" i="38" s="1"/>
  <c r="AP378" i="10"/>
  <c r="AM76" i="9" s="1"/>
  <c r="G336" i="39"/>
  <c r="E44" i="42" s="1"/>
  <c r="Y336" i="35"/>
  <c r="W44" i="38" s="1"/>
  <c r="AQ336" i="39"/>
  <c r="AO44" i="42" s="1"/>
  <c r="AC336" i="39"/>
  <c r="AA44" i="42" s="1"/>
  <c r="AH336" i="39"/>
  <c r="AF44" i="42" s="1"/>
  <c r="F336" i="35"/>
  <c r="D44" i="38" s="1"/>
  <c r="BG336" i="39"/>
  <c r="BE44" i="42" s="1"/>
  <c r="AW336" i="35"/>
  <c r="AU44" i="38" s="1"/>
  <c r="BG336" i="35"/>
  <c r="BE44" i="38" s="1"/>
  <c r="Y378" i="10"/>
  <c r="V76" i="9" s="1"/>
  <c r="AL336" i="35"/>
  <c r="AJ44" i="38" s="1"/>
  <c r="AH336" i="35"/>
  <c r="AF44" i="38" s="1"/>
  <c r="Z336" i="35"/>
  <c r="X44" i="38" s="1"/>
  <c r="I336" i="35"/>
  <c r="G44" i="38" s="1"/>
  <c r="AO336" i="39"/>
  <c r="AM44" i="42" s="1"/>
  <c r="BF336" i="39"/>
  <c r="BD44" i="42" s="1"/>
  <c r="AJ336" i="39"/>
  <c r="AH44" i="42" s="1"/>
  <c r="AP336" i="39"/>
  <c r="AN44" i="42" s="1"/>
  <c r="L336" i="39"/>
  <c r="J44" i="42" s="1"/>
  <c r="T336" i="39"/>
  <c r="R44" i="42" s="1"/>
  <c r="N336" i="35"/>
  <c r="L44" i="38" s="1"/>
  <c r="BH336" i="39"/>
  <c r="BF44" i="42" s="1"/>
  <c r="S336" i="35"/>
  <c r="Q44" i="38" s="1"/>
  <c r="T336" i="35"/>
  <c r="R44" i="38" s="1"/>
  <c r="AM336" i="39"/>
  <c r="AK44" i="42" s="1"/>
  <c r="AG336" i="39"/>
  <c r="AE44" i="42" s="1"/>
  <c r="K336" i="39"/>
  <c r="I44" i="42" s="1"/>
  <c r="AV336" i="39"/>
  <c r="AT44" i="42" s="1"/>
  <c r="AI378" i="10"/>
  <c r="AF76" i="9" s="1"/>
  <c r="Q336" i="35"/>
  <c r="O44" i="38" s="1"/>
  <c r="AD336" i="39"/>
  <c r="AB44" i="42" s="1"/>
  <c r="Z336" i="39"/>
  <c r="X44" i="42" s="1"/>
  <c r="BB336" i="39"/>
  <c r="AZ44" i="42" s="1"/>
  <c r="N336" i="39"/>
  <c r="L44" i="42" s="1"/>
  <c r="AM378" i="10"/>
  <c r="AJ76" i="9" s="1"/>
  <c r="AG378" i="10"/>
  <c r="AD76" i="9" s="1"/>
  <c r="AB378" i="10"/>
  <c r="Y76" i="9" s="1"/>
  <c r="AN378" i="10"/>
  <c r="AK76" i="9" s="1"/>
  <c r="J396" i="39"/>
  <c r="I67" i="44"/>
  <c r="P336" i="35"/>
  <c r="N44" i="38" s="1"/>
  <c r="AQ336" i="35"/>
  <c r="AO44" i="38" s="1"/>
  <c r="I66" i="43"/>
  <c r="AC336" i="35"/>
  <c r="AA44" i="38" s="1"/>
  <c r="AJ336" i="35"/>
  <c r="AH44" i="38" s="1"/>
  <c r="J400" i="39"/>
  <c r="I71" i="44"/>
  <c r="BI336" i="35"/>
  <c r="BG44" i="38" s="1"/>
  <c r="J336" i="35"/>
  <c r="H44" i="38" s="1"/>
  <c r="H336" i="35"/>
  <c r="F44" i="38" s="1"/>
  <c r="AT336" i="35"/>
  <c r="AR44" i="38" s="1"/>
  <c r="BC336" i="35"/>
  <c r="BA44" i="38" s="1"/>
  <c r="AE336" i="35"/>
  <c r="AC44" i="38" s="1"/>
  <c r="AR378" i="10"/>
  <c r="AO76" i="9" s="1"/>
  <c r="I378" i="10"/>
  <c r="F76" i="9" s="1"/>
  <c r="BJ336" i="35"/>
  <c r="BH44" i="38" s="1"/>
  <c r="AE336" i="39"/>
  <c r="AC44" i="42" s="1"/>
  <c r="I65" i="43"/>
  <c r="BD336" i="39"/>
  <c r="BB44" i="42" s="1"/>
  <c r="AK336" i="35"/>
  <c r="AI44" i="38" s="1"/>
  <c r="M336" i="39"/>
  <c r="K44" i="42" s="1"/>
  <c r="I67" i="43"/>
  <c r="X336" i="35"/>
  <c r="V44" i="38" s="1"/>
  <c r="BA336" i="39"/>
  <c r="AY44" i="42" s="1"/>
  <c r="G336" i="35"/>
  <c r="E44" i="38" s="1"/>
  <c r="AZ336" i="35"/>
  <c r="AX44" i="38" s="1"/>
  <c r="AA336" i="35"/>
  <c r="Y44" i="38" s="1"/>
  <c r="O336" i="35"/>
  <c r="M44" i="38" s="1"/>
  <c r="K336" i="35"/>
  <c r="I44" i="38" s="1"/>
  <c r="BE336" i="35"/>
  <c r="BC44" i="38" s="1"/>
  <c r="I336" i="39"/>
  <c r="G44" i="42" s="1"/>
  <c r="J336" i="39"/>
  <c r="H44" i="42" s="1"/>
  <c r="AT336" i="39"/>
  <c r="AR44" i="42" s="1"/>
  <c r="AF336" i="39"/>
  <c r="AD44" i="42" s="1"/>
  <c r="AR336" i="39"/>
  <c r="AP44" i="42" s="1"/>
  <c r="AP336" i="35"/>
  <c r="AN44" i="38" s="1"/>
  <c r="W336" i="39"/>
  <c r="U44" i="42" s="1"/>
  <c r="BE336" i="39"/>
  <c r="BC44" i="42" s="1"/>
  <c r="AF336" i="35"/>
  <c r="AD44" i="38" s="1"/>
  <c r="AI336" i="39"/>
  <c r="AG44" i="42" s="1"/>
  <c r="AI336" i="35"/>
  <c r="AG44" i="38" s="1"/>
  <c r="I68" i="43"/>
  <c r="I64" i="43"/>
  <c r="O336" i="39"/>
  <c r="M44" i="42" s="1"/>
  <c r="I69" i="43"/>
  <c r="AG336" i="35"/>
  <c r="AE44" i="38" s="1"/>
  <c r="I70" i="43"/>
  <c r="J399" i="39"/>
  <c r="I70" i="44"/>
  <c r="E41" i="42"/>
  <c r="E43" i="42" s="1"/>
  <c r="E67" i="42"/>
  <c r="S378" i="10"/>
  <c r="P76" i="9" s="1"/>
  <c r="J395" i="39"/>
  <c r="I66" i="44"/>
  <c r="J398" i="39"/>
  <c r="I69" i="44"/>
  <c r="AZ336" i="39"/>
  <c r="AX44" i="42" s="1"/>
  <c r="U336" i="39"/>
  <c r="S44" i="42" s="1"/>
  <c r="AS336" i="39"/>
  <c r="AQ44" i="42" s="1"/>
  <c r="AL336" i="39"/>
  <c r="AJ44" i="42" s="1"/>
  <c r="I71" i="43"/>
  <c r="J393" i="39"/>
  <c r="I64" i="44"/>
  <c r="J378" i="10"/>
  <c r="G76" i="9" s="1"/>
  <c r="AD336" i="35"/>
  <c r="AB44" i="38" s="1"/>
  <c r="H73" i="43"/>
  <c r="F23" i="38" s="1"/>
  <c r="F27" i="38" s="1"/>
  <c r="AK336" i="39"/>
  <c r="AI44" i="42" s="1"/>
  <c r="AU336" i="35"/>
  <c r="AS44" i="38" s="1"/>
  <c r="Q336" i="39"/>
  <c r="O44" i="42" s="1"/>
  <c r="AM336" i="35"/>
  <c r="AK44" i="38" s="1"/>
  <c r="R336" i="39"/>
  <c r="P44" i="42" s="1"/>
  <c r="AN336" i="39"/>
  <c r="AL44" i="42" s="1"/>
  <c r="BK336" i="39"/>
  <c r="BI44" i="42" s="1"/>
  <c r="H73" i="44"/>
  <c r="F23" i="42" s="1"/>
  <c r="F27" i="42" s="1"/>
  <c r="BB336" i="35"/>
  <c r="AZ44" i="38" s="1"/>
  <c r="W336" i="35"/>
  <c r="U44" i="38" s="1"/>
  <c r="M336" i="35"/>
  <c r="K44" i="38" s="1"/>
  <c r="AW336" i="39"/>
  <c r="AU44" i="42" s="1"/>
  <c r="E41" i="38"/>
  <c r="E43" i="38" s="1"/>
  <c r="E67" i="38"/>
  <c r="J397" i="39"/>
  <c r="I68" i="44"/>
  <c r="J394" i="39"/>
  <c r="I65" i="44"/>
  <c r="AK115" i="9"/>
  <c r="AK66" i="3" s="1"/>
  <c r="BB92" i="3"/>
  <c r="AL414" i="10"/>
  <c r="BB160" i="3"/>
  <c r="BB126" i="3"/>
  <c r="AQ97" i="42" l="1"/>
  <c r="AQ62" i="41" s="1"/>
  <c r="E71" i="9"/>
  <c r="E33" i="9"/>
  <c r="E74" i="9" s="1"/>
  <c r="E78" i="9" s="1"/>
  <c r="E81" i="9" s="1"/>
  <c r="E106" i="9"/>
  <c r="I20" i="9"/>
  <c r="I71" i="9" s="1"/>
  <c r="H20" i="9"/>
  <c r="H71" i="9" s="1"/>
  <c r="F20" i="9"/>
  <c r="F71" i="9" s="1"/>
  <c r="G20" i="9"/>
  <c r="G71" i="9" s="1"/>
  <c r="H164" i="3"/>
  <c r="D164" i="3"/>
  <c r="D96" i="3"/>
  <c r="D130" i="3"/>
  <c r="E96" i="3"/>
  <c r="AP373" i="39"/>
  <c r="AR95" i="42" s="1"/>
  <c r="E87" i="37"/>
  <c r="E121" i="37"/>
  <c r="AW97" i="38"/>
  <c r="AW62" i="37" s="1"/>
  <c r="BH97" i="42"/>
  <c r="W70" i="6"/>
  <c r="U71" i="6"/>
  <c r="N84" i="6"/>
  <c r="L81" i="6"/>
  <c r="H13" i="45" s="1"/>
  <c r="L73" i="6"/>
  <c r="J16" i="9" s="1"/>
  <c r="D163" i="3"/>
  <c r="AV157" i="41"/>
  <c r="AW91" i="41"/>
  <c r="V157" i="41"/>
  <c r="D95" i="3"/>
  <c r="E157" i="41"/>
  <c r="T91" i="37"/>
  <c r="R91" i="41"/>
  <c r="I91" i="41"/>
  <c r="D129" i="3"/>
  <c r="AJ159" i="37"/>
  <c r="AU91" i="37"/>
  <c r="S159" i="37"/>
  <c r="L91" i="37"/>
  <c r="X125" i="37"/>
  <c r="AF124" i="41"/>
  <c r="AF125" i="37"/>
  <c r="AA157" i="41"/>
  <c r="AS124" i="41"/>
  <c r="W124" i="41"/>
  <c r="J157" i="41"/>
  <c r="AK157" i="41"/>
  <c r="X157" i="41"/>
  <c r="AO157" i="41"/>
  <c r="AH157" i="41"/>
  <c r="S91" i="37"/>
  <c r="Z125" i="37"/>
  <c r="AV159" i="37"/>
  <c r="AY91" i="37"/>
  <c r="L157" i="41"/>
  <c r="AE91" i="41"/>
  <c r="AN91" i="41"/>
  <c r="W91" i="37"/>
  <c r="P159" i="37"/>
  <c r="J159" i="37"/>
  <c r="AM159" i="37"/>
  <c r="AL159" i="37"/>
  <c r="AZ124" i="41"/>
  <c r="F95" i="3"/>
  <c r="R159" i="37"/>
  <c r="Y157" i="41"/>
  <c r="AW91" i="37"/>
  <c r="BA124" i="41"/>
  <c r="AQ91" i="37"/>
  <c r="AT91" i="41"/>
  <c r="AP159" i="37"/>
  <c r="AB91" i="41"/>
  <c r="Q125" i="37"/>
  <c r="AM91" i="41"/>
  <c r="T124" i="41"/>
  <c r="D157" i="41"/>
  <c r="Z157" i="41"/>
  <c r="N124" i="41"/>
  <c r="F157" i="41"/>
  <c r="O91" i="37"/>
  <c r="G125" i="37"/>
  <c r="D159" i="37"/>
  <c r="Q124" i="41"/>
  <c r="AT159" i="37"/>
  <c r="E129" i="3"/>
  <c r="AW124" i="41"/>
  <c r="S125" i="37"/>
  <c r="F91" i="41"/>
  <c r="AZ91" i="41"/>
  <c r="H129" i="3"/>
  <c r="X91" i="37"/>
  <c r="AV91" i="41"/>
  <c r="D124" i="41"/>
  <c r="Z124" i="41"/>
  <c r="D88" i="42"/>
  <c r="D92" i="42" s="1"/>
  <c r="Z91" i="41"/>
  <c r="AF91" i="41"/>
  <c r="AT125" i="37"/>
  <c r="T125" i="37"/>
  <c r="V124" i="41"/>
  <c r="AW157" i="41"/>
  <c r="AF157" i="41"/>
  <c r="T159" i="37"/>
  <c r="V91" i="41"/>
  <c r="Q157" i="41"/>
  <c r="AT91" i="37"/>
  <c r="D125" i="37"/>
  <c r="AK124" i="41"/>
  <c r="N91" i="41"/>
  <c r="AP91" i="37"/>
  <c r="AK91" i="41"/>
  <c r="AP125" i="37"/>
  <c r="E91" i="41"/>
  <c r="D88" i="38"/>
  <c r="G88" i="38" s="1"/>
  <c r="G92" i="38" s="1"/>
  <c r="E124" i="41"/>
  <c r="AH124" i="41"/>
  <c r="E46" i="42"/>
  <c r="E49" i="42" s="1"/>
  <c r="E50" i="42" s="1"/>
  <c r="N157" i="41"/>
  <c r="AH91" i="41"/>
  <c r="AS91" i="41"/>
  <c r="L124" i="41"/>
  <c r="AA124" i="41"/>
  <c r="Z91" i="37"/>
  <c r="AM91" i="37"/>
  <c r="W157" i="41"/>
  <c r="AN157" i="41"/>
  <c r="AA91" i="41"/>
  <c r="AS157" i="41"/>
  <c r="W91" i="41"/>
  <c r="AW159" i="37"/>
  <c r="R124" i="41"/>
  <c r="AT157" i="41"/>
  <c r="AF91" i="37"/>
  <c r="R157" i="41"/>
  <c r="AT124" i="41"/>
  <c r="AF159" i="37"/>
  <c r="Z159" i="37"/>
  <c r="AW374" i="35"/>
  <c r="AW373" i="35" s="1"/>
  <c r="BG95" i="38" s="1"/>
  <c r="AW375" i="35"/>
  <c r="P125" i="37"/>
  <c r="AL91" i="37"/>
  <c r="AN124" i="41"/>
  <c r="P91" i="37"/>
  <c r="D46" i="42"/>
  <c r="D49" i="42" s="1"/>
  <c r="D50" i="42" s="1"/>
  <c r="AL125" i="37"/>
  <c r="W159" i="37"/>
  <c r="AE124" i="41"/>
  <c r="J124" i="41"/>
  <c r="F124" i="41"/>
  <c r="W125" i="37"/>
  <c r="AE157" i="41"/>
  <c r="AZ157" i="41"/>
  <c r="L91" i="41"/>
  <c r="J91" i="37"/>
  <c r="AM125" i="37"/>
  <c r="AW125" i="37"/>
  <c r="AV91" i="37"/>
  <c r="AY125" i="37"/>
  <c r="J91" i="41"/>
  <c r="AV125" i="37"/>
  <c r="D91" i="41"/>
  <c r="AY159" i="37"/>
  <c r="AO91" i="41"/>
  <c r="T91" i="41"/>
  <c r="AB157" i="41"/>
  <c r="AO124" i="41"/>
  <c r="BA157" i="41"/>
  <c r="AQ125" i="37"/>
  <c r="I124" i="41"/>
  <c r="AU125" i="37"/>
  <c r="J125" i="37"/>
  <c r="T157" i="41"/>
  <c r="BA91" i="41"/>
  <c r="AQ159" i="37"/>
  <c r="I157" i="41"/>
  <c r="Y91" i="41"/>
  <c r="R125" i="37"/>
  <c r="Y124" i="41"/>
  <c r="L159" i="37"/>
  <c r="AU159" i="37"/>
  <c r="R91" i="37"/>
  <c r="X91" i="41"/>
  <c r="D91" i="37"/>
  <c r="AV124" i="41"/>
  <c r="X124" i="41"/>
  <c r="D46" i="38"/>
  <c r="D49" i="38" s="1"/>
  <c r="D101" i="38" s="1"/>
  <c r="Q91" i="41"/>
  <c r="X159" i="37"/>
  <c r="G159" i="37"/>
  <c r="O159" i="37"/>
  <c r="G91" i="37"/>
  <c r="Q159" i="37"/>
  <c r="AB124" i="41"/>
  <c r="O125" i="37"/>
  <c r="AJ91" i="37"/>
  <c r="Q91" i="37"/>
  <c r="AM157" i="41"/>
  <c r="F163" i="3"/>
  <c r="AM124" i="41"/>
  <c r="AJ125" i="37"/>
  <c r="L125" i="37"/>
  <c r="AL124" i="41"/>
  <c r="AL91" i="41"/>
  <c r="AL157" i="41"/>
  <c r="J64" i="43"/>
  <c r="E159" i="37"/>
  <c r="E125" i="37"/>
  <c r="E91" i="37"/>
  <c r="AC91" i="37"/>
  <c r="AC125" i="37"/>
  <c r="AC159" i="37"/>
  <c r="AY124" i="41"/>
  <c r="AY91" i="41"/>
  <c r="AY157" i="41"/>
  <c r="BA91" i="37"/>
  <c r="BA159" i="37"/>
  <c r="BA125" i="37"/>
  <c r="J70" i="43"/>
  <c r="J68" i="43"/>
  <c r="AD157" i="41"/>
  <c r="AD91" i="41"/>
  <c r="AD124" i="41"/>
  <c r="V159" i="37"/>
  <c r="V125" i="37"/>
  <c r="V91" i="37"/>
  <c r="AC124" i="41"/>
  <c r="AC91" i="41"/>
  <c r="AC157" i="41"/>
  <c r="K400" i="39"/>
  <c r="J71" i="44"/>
  <c r="K125" i="37"/>
  <c r="K159" i="37"/>
  <c r="K91" i="37"/>
  <c r="O124" i="41"/>
  <c r="O91" i="41"/>
  <c r="O157" i="41"/>
  <c r="AX91" i="41"/>
  <c r="AX124" i="41"/>
  <c r="AX157" i="41"/>
  <c r="K395" i="39"/>
  <c r="J66" i="44"/>
  <c r="AE125" i="37"/>
  <c r="AE91" i="37"/>
  <c r="AE159" i="37"/>
  <c r="AG91" i="37"/>
  <c r="AG159" i="37"/>
  <c r="AG125" i="37"/>
  <c r="AR91" i="41"/>
  <c r="AR157" i="41"/>
  <c r="AR124" i="41"/>
  <c r="AH91" i="37"/>
  <c r="AH125" i="37"/>
  <c r="AH159" i="37"/>
  <c r="K398" i="39"/>
  <c r="J69" i="44"/>
  <c r="K399" i="39"/>
  <c r="J70" i="44"/>
  <c r="J71" i="43"/>
  <c r="AP157" i="41"/>
  <c r="AP91" i="41"/>
  <c r="AP124" i="41"/>
  <c r="J65" i="43"/>
  <c r="AK125" i="37"/>
  <c r="AK159" i="37"/>
  <c r="AK91" i="37"/>
  <c r="H124" i="41"/>
  <c r="H91" i="41"/>
  <c r="H157" i="41"/>
  <c r="I159" i="37"/>
  <c r="I125" i="37"/>
  <c r="I91" i="37"/>
  <c r="AZ159" i="37"/>
  <c r="AZ125" i="37"/>
  <c r="AZ91" i="37"/>
  <c r="AI157" i="41"/>
  <c r="AI124" i="41"/>
  <c r="AI91" i="41"/>
  <c r="AJ157" i="41"/>
  <c r="AJ91" i="41"/>
  <c r="AJ124" i="41"/>
  <c r="J69" i="43"/>
  <c r="AD125" i="37"/>
  <c r="AD91" i="37"/>
  <c r="AD159" i="37"/>
  <c r="G124" i="41"/>
  <c r="G157" i="41"/>
  <c r="G91" i="41"/>
  <c r="M159" i="37"/>
  <c r="M91" i="37"/>
  <c r="M125" i="37"/>
  <c r="K157" i="41"/>
  <c r="K124" i="41"/>
  <c r="K91" i="41"/>
  <c r="AR159" i="37"/>
  <c r="AR125" i="37"/>
  <c r="AR91" i="37"/>
  <c r="N91" i="37"/>
  <c r="N159" i="37"/>
  <c r="N125" i="37"/>
  <c r="P91" i="41"/>
  <c r="P157" i="41"/>
  <c r="P124" i="41"/>
  <c r="AU157" i="41"/>
  <c r="AU91" i="41"/>
  <c r="AU124" i="41"/>
  <c r="K397" i="39"/>
  <c r="J68" i="44"/>
  <c r="AS125" i="37"/>
  <c r="AS159" i="37"/>
  <c r="AS91" i="37"/>
  <c r="AB125" i="37"/>
  <c r="AB91" i="37"/>
  <c r="AB159" i="37"/>
  <c r="J67" i="43"/>
  <c r="F129" i="3"/>
  <c r="K394" i="39"/>
  <c r="J65" i="44"/>
  <c r="E46" i="38"/>
  <c r="E49" i="38" s="1"/>
  <c r="F41" i="42"/>
  <c r="F43" i="42" s="1"/>
  <c r="F46" i="42" s="1"/>
  <c r="F49" i="42" s="1"/>
  <c r="F67" i="42"/>
  <c r="I73" i="44"/>
  <c r="G23" i="42" s="1"/>
  <c r="G27" i="42" s="1"/>
  <c r="AQ157" i="41"/>
  <c r="AQ124" i="41"/>
  <c r="AQ91" i="41"/>
  <c r="M157" i="41"/>
  <c r="M124" i="41"/>
  <c r="M91" i="41"/>
  <c r="Y91" i="37"/>
  <c r="Y125" i="37"/>
  <c r="Y159" i="37"/>
  <c r="AI159" i="37"/>
  <c r="AI91" i="37"/>
  <c r="AI125" i="37"/>
  <c r="F125" i="37"/>
  <c r="F159" i="37"/>
  <c r="F91" i="37"/>
  <c r="J66" i="43"/>
  <c r="AN125" i="37"/>
  <c r="AN159" i="37"/>
  <c r="AN91" i="37"/>
  <c r="F41" i="38"/>
  <c r="F43" i="38" s="1"/>
  <c r="F46" i="38" s="1"/>
  <c r="F49" i="38" s="1"/>
  <c r="F67" i="38"/>
  <c r="U159" i="37"/>
  <c r="U91" i="37"/>
  <c r="U125" i="37"/>
  <c r="AG91" i="41"/>
  <c r="AG157" i="41"/>
  <c r="AG124" i="41"/>
  <c r="AA91" i="37"/>
  <c r="AA159" i="37"/>
  <c r="AA125" i="37"/>
  <c r="K393" i="39"/>
  <c r="J64" i="44"/>
  <c r="S91" i="41"/>
  <c r="S124" i="41"/>
  <c r="S157" i="41"/>
  <c r="I73" i="43"/>
  <c r="G23" i="38" s="1"/>
  <c r="G27" i="38" s="1"/>
  <c r="U124" i="41"/>
  <c r="U157" i="41"/>
  <c r="U91" i="41"/>
  <c r="AX91" i="37"/>
  <c r="AX159" i="37"/>
  <c r="AX125" i="37"/>
  <c r="H125" i="37"/>
  <c r="H91" i="37"/>
  <c r="H159" i="37"/>
  <c r="AO91" i="37"/>
  <c r="AO125" i="37"/>
  <c r="AO159" i="37"/>
  <c r="K396" i="39"/>
  <c r="J67" i="44"/>
  <c r="AL417" i="10"/>
  <c r="AL416" i="10"/>
  <c r="E110" i="9" l="1"/>
  <c r="E117" i="9" s="1"/>
  <c r="D50" i="3"/>
  <c r="AQ372" i="39"/>
  <c r="AQ375" i="39" s="1"/>
  <c r="H106" i="9"/>
  <c r="H110" i="9" s="1"/>
  <c r="I106" i="9"/>
  <c r="I110" i="9" s="1"/>
  <c r="I33" i="9"/>
  <c r="I74" i="9" s="1"/>
  <c r="H33" i="9"/>
  <c r="H74" i="9" s="1"/>
  <c r="F106" i="9"/>
  <c r="F110" i="9" s="1"/>
  <c r="J20" i="9"/>
  <c r="J71" i="9" s="1"/>
  <c r="E119" i="9"/>
  <c r="E122" i="9" s="1"/>
  <c r="F33" i="9"/>
  <c r="F74" i="9" s="1"/>
  <c r="G33" i="9"/>
  <c r="G74" i="9" s="1"/>
  <c r="G106" i="9"/>
  <c r="G110" i="9" s="1"/>
  <c r="G96" i="3"/>
  <c r="F164" i="3"/>
  <c r="F96" i="3"/>
  <c r="H130" i="3"/>
  <c r="H96" i="3"/>
  <c r="E164" i="3"/>
  <c r="G130" i="3"/>
  <c r="E130" i="3"/>
  <c r="G164" i="3"/>
  <c r="F130" i="3"/>
  <c r="G163" i="3"/>
  <c r="H163" i="3"/>
  <c r="G129" i="3"/>
  <c r="G95" i="3"/>
  <c r="E163" i="3"/>
  <c r="E95" i="3"/>
  <c r="H95" i="3"/>
  <c r="AL415" i="10"/>
  <c r="AM113" i="9" s="1"/>
  <c r="AM114" i="9"/>
  <c r="F121" i="37"/>
  <c r="F87" i="37"/>
  <c r="AX96" i="38"/>
  <c r="BG96" i="38"/>
  <c r="BI95" i="42"/>
  <c r="BI97" i="42" s="1"/>
  <c r="BG97" i="38"/>
  <c r="BI96" i="42"/>
  <c r="V71" i="6"/>
  <c r="X70" i="6"/>
  <c r="O84" i="6"/>
  <c r="I16" i="45" s="1"/>
  <c r="M73" i="6"/>
  <c r="K16" i="9" s="1"/>
  <c r="M81" i="6"/>
  <c r="AK133" i="3"/>
  <c r="H88" i="42"/>
  <c r="H92" i="42" s="1"/>
  <c r="E82" i="9"/>
  <c r="E83" i="9"/>
  <c r="J88" i="42"/>
  <c r="J92" i="42" s="1"/>
  <c r="AJ88" i="38"/>
  <c r="AJ92" i="38" s="1"/>
  <c r="BG88" i="38"/>
  <c r="BG92" i="38" s="1"/>
  <c r="D92" i="38"/>
  <c r="BH88" i="38"/>
  <c r="BH92" i="38" s="1"/>
  <c r="D101" i="42"/>
  <c r="AQ88" i="38"/>
  <c r="AQ92" i="38" s="1"/>
  <c r="AB88" i="38"/>
  <c r="AB92" i="38" s="1"/>
  <c r="AA88" i="38"/>
  <c r="AA92" i="38" s="1"/>
  <c r="E88" i="38"/>
  <c r="E92" i="38" s="1"/>
  <c r="AP88" i="38"/>
  <c r="AP92" i="38" s="1"/>
  <c r="F88" i="38"/>
  <c r="F92" i="38" s="1"/>
  <c r="D51" i="42"/>
  <c r="BF88" i="38"/>
  <c r="BF92" i="38" s="1"/>
  <c r="Z88" i="38"/>
  <c r="Z92" i="38" s="1"/>
  <c r="AZ88" i="38"/>
  <c r="AZ92" i="38" s="1"/>
  <c r="T88" i="38"/>
  <c r="T92" i="38" s="1"/>
  <c r="AR88" i="38"/>
  <c r="AR92" i="38" s="1"/>
  <c r="L88" i="38"/>
  <c r="L92" i="38" s="1"/>
  <c r="AR88" i="42"/>
  <c r="AR92" i="42" s="1"/>
  <c r="BH88" i="42"/>
  <c r="BH92" i="42" s="1"/>
  <c r="AJ88" i="42"/>
  <c r="AJ92" i="42" s="1"/>
  <c r="AB88" i="42"/>
  <c r="AB92" i="42" s="1"/>
  <c r="AK88" i="42"/>
  <c r="AK92" i="42" s="1"/>
  <c r="AK167" i="3"/>
  <c r="L88" i="42"/>
  <c r="L92" i="42" s="1"/>
  <c r="BI88" i="42"/>
  <c r="BI92" i="42" s="1"/>
  <c r="AC88" i="42"/>
  <c r="AC92" i="42" s="1"/>
  <c r="BA88" i="42"/>
  <c r="BA92" i="42" s="1"/>
  <c r="U88" i="42"/>
  <c r="U92" i="42" s="1"/>
  <c r="AZ88" i="42"/>
  <c r="AZ92" i="42" s="1"/>
  <c r="T88" i="42"/>
  <c r="T92" i="42" s="1"/>
  <c r="AS88" i="42"/>
  <c r="AS92" i="42" s="1"/>
  <c r="M88" i="42"/>
  <c r="M92" i="42" s="1"/>
  <c r="BD88" i="38"/>
  <c r="BD92" i="38" s="1"/>
  <c r="AN88" i="38"/>
  <c r="AN92" i="38" s="1"/>
  <c r="X88" i="38"/>
  <c r="X92" i="38" s="1"/>
  <c r="K88" i="38"/>
  <c r="K92" i="38" s="1"/>
  <c r="AY88" i="38"/>
  <c r="AY92" i="38" s="1"/>
  <c r="AI88" i="38"/>
  <c r="AI92" i="38" s="1"/>
  <c r="S88" i="38"/>
  <c r="S92" i="38" s="1"/>
  <c r="AK99" i="3"/>
  <c r="AX88" i="38"/>
  <c r="AX92" i="38" s="1"/>
  <c r="AH88" i="38"/>
  <c r="AH92" i="38" s="1"/>
  <c r="R88" i="38"/>
  <c r="R92" i="38" s="1"/>
  <c r="AV88" i="38"/>
  <c r="AV92" i="38" s="1"/>
  <c r="AF88" i="38"/>
  <c r="AF92" i="38" s="1"/>
  <c r="P88" i="38"/>
  <c r="P92" i="38" s="1"/>
  <c r="D99" i="42"/>
  <c r="E51" i="42"/>
  <c r="BF88" i="42"/>
  <c r="BF92" i="42" s="1"/>
  <c r="AX88" i="42"/>
  <c r="AX92" i="42" s="1"/>
  <c r="AP88" i="42"/>
  <c r="AP92" i="42" s="1"/>
  <c r="AH88" i="42"/>
  <c r="AH92" i="42" s="1"/>
  <c r="Z88" i="42"/>
  <c r="Z92" i="42" s="1"/>
  <c r="R88" i="42"/>
  <c r="R92" i="42" s="1"/>
  <c r="F88" i="42"/>
  <c r="F92" i="42" s="1"/>
  <c r="F99" i="42" s="1"/>
  <c r="AY88" i="42"/>
  <c r="AY92" i="42" s="1"/>
  <c r="E101" i="42"/>
  <c r="BD88" i="42"/>
  <c r="BD92" i="42" s="1"/>
  <c r="AV88" i="42"/>
  <c r="AV92" i="42" s="1"/>
  <c r="AN88" i="42"/>
  <c r="AN92" i="42" s="1"/>
  <c r="AF88" i="42"/>
  <c r="AF92" i="42" s="1"/>
  <c r="X88" i="42"/>
  <c r="X92" i="42" s="1"/>
  <c r="P88" i="42"/>
  <c r="P92" i="42" s="1"/>
  <c r="G88" i="42"/>
  <c r="G92" i="42" s="1"/>
  <c r="AQ88" i="42"/>
  <c r="AQ92" i="42" s="1"/>
  <c r="AI88" i="42"/>
  <c r="AI92" i="42" s="1"/>
  <c r="S88" i="42"/>
  <c r="S92" i="42" s="1"/>
  <c r="K88" i="42"/>
  <c r="K92" i="42" s="1"/>
  <c r="AW88" i="42"/>
  <c r="AW92" i="42" s="1"/>
  <c r="AG88" i="42"/>
  <c r="AG92" i="42" s="1"/>
  <c r="Q88" i="42"/>
  <c r="Q92" i="42" s="1"/>
  <c r="BK88" i="42"/>
  <c r="BK92" i="42" s="1"/>
  <c r="BC88" i="42"/>
  <c r="BC92" i="42" s="1"/>
  <c r="AU88" i="42"/>
  <c r="AU92" i="42" s="1"/>
  <c r="AM88" i="42"/>
  <c r="AM92" i="42" s="1"/>
  <c r="AE88" i="42"/>
  <c r="AE92" i="42" s="1"/>
  <c r="W88" i="42"/>
  <c r="W92" i="42" s="1"/>
  <c r="O88" i="42"/>
  <c r="O92" i="42" s="1"/>
  <c r="I88" i="42"/>
  <c r="I92" i="42" s="1"/>
  <c r="BG88" i="42"/>
  <c r="BG92" i="42" s="1"/>
  <c r="AA88" i="42"/>
  <c r="AA92" i="42" s="1"/>
  <c r="BE88" i="42"/>
  <c r="BE92" i="42" s="1"/>
  <c r="AO88" i="42"/>
  <c r="AO92" i="42" s="1"/>
  <c r="Y88" i="42"/>
  <c r="Y92" i="42" s="1"/>
  <c r="E88" i="42"/>
  <c r="E92" i="42" s="1"/>
  <c r="E99" i="42" s="1"/>
  <c r="BJ88" i="42"/>
  <c r="BJ92" i="42" s="1"/>
  <c r="BB88" i="42"/>
  <c r="BB92" i="42" s="1"/>
  <c r="AT88" i="42"/>
  <c r="AT92" i="42" s="1"/>
  <c r="AL88" i="42"/>
  <c r="AL92" i="42" s="1"/>
  <c r="AD88" i="42"/>
  <c r="AD92" i="42" s="1"/>
  <c r="V88" i="42"/>
  <c r="V92" i="42" s="1"/>
  <c r="N88" i="42"/>
  <c r="N92" i="42" s="1"/>
  <c r="BE88" i="38"/>
  <c r="BE92" i="38" s="1"/>
  <c r="AW88" i="38"/>
  <c r="AW92" i="38" s="1"/>
  <c r="AO88" i="38"/>
  <c r="AO92" i="38" s="1"/>
  <c r="AG88" i="38"/>
  <c r="AG92" i="38" s="1"/>
  <c r="Y88" i="38"/>
  <c r="Y92" i="38" s="1"/>
  <c r="Q88" i="38"/>
  <c r="Q92" i="38" s="1"/>
  <c r="I88" i="38"/>
  <c r="I92" i="38" s="1"/>
  <c r="BK88" i="38"/>
  <c r="BK92" i="38" s="1"/>
  <c r="BC88" i="38"/>
  <c r="BC92" i="38" s="1"/>
  <c r="AU88" i="38"/>
  <c r="AU92" i="38" s="1"/>
  <c r="AM88" i="38"/>
  <c r="AM92" i="38" s="1"/>
  <c r="AE88" i="38"/>
  <c r="AE92" i="38" s="1"/>
  <c r="W88" i="38"/>
  <c r="W92" i="38" s="1"/>
  <c r="O88" i="38"/>
  <c r="O92" i="38" s="1"/>
  <c r="H88" i="38"/>
  <c r="H92" i="38" s="1"/>
  <c r="BJ88" i="38"/>
  <c r="BJ92" i="38" s="1"/>
  <c r="BB88" i="38"/>
  <c r="BB92" i="38" s="1"/>
  <c r="AT88" i="38"/>
  <c r="AT92" i="38" s="1"/>
  <c r="AL88" i="38"/>
  <c r="AL92" i="38" s="1"/>
  <c r="AD88" i="38"/>
  <c r="AD92" i="38" s="1"/>
  <c r="V88" i="38"/>
  <c r="V92" i="38" s="1"/>
  <c r="N88" i="38"/>
  <c r="N92" i="38" s="1"/>
  <c r="J88" i="38"/>
  <c r="J92" i="38" s="1"/>
  <c r="BI88" i="38"/>
  <c r="BI92" i="38" s="1"/>
  <c r="BA88" i="38"/>
  <c r="BA92" i="38" s="1"/>
  <c r="AS88" i="38"/>
  <c r="AS92" i="38" s="1"/>
  <c r="AK88" i="38"/>
  <c r="AK92" i="38" s="1"/>
  <c r="AC88" i="38"/>
  <c r="AC92" i="38" s="1"/>
  <c r="U88" i="38"/>
  <c r="U92" i="38" s="1"/>
  <c r="M88" i="38"/>
  <c r="M92" i="38" s="1"/>
  <c r="AX372" i="35"/>
  <c r="AX95" i="38"/>
  <c r="D51" i="38"/>
  <c r="D50" i="38"/>
  <c r="BB91" i="41"/>
  <c r="BB157" i="41"/>
  <c r="L397" i="39"/>
  <c r="K68" i="44"/>
  <c r="L398" i="39"/>
  <c r="K69" i="44"/>
  <c r="BB91" i="37"/>
  <c r="J73" i="44"/>
  <c r="H23" i="42" s="1"/>
  <c r="H27" i="42" s="1"/>
  <c r="G41" i="42"/>
  <c r="G43" i="42" s="1"/>
  <c r="G46" i="42" s="1"/>
  <c r="G49" i="42" s="1"/>
  <c r="G67" i="42"/>
  <c r="BB125" i="37"/>
  <c r="K69" i="43"/>
  <c r="K64" i="43"/>
  <c r="K67" i="43"/>
  <c r="BB159" i="37"/>
  <c r="G67" i="38"/>
  <c r="G41" i="38"/>
  <c r="G43" i="38" s="1"/>
  <c r="G46" i="38" s="1"/>
  <c r="G49" i="38" s="1"/>
  <c r="K66" i="43"/>
  <c r="E101" i="38"/>
  <c r="E50" i="38"/>
  <c r="E51" i="38"/>
  <c r="K71" i="43"/>
  <c r="L399" i="39"/>
  <c r="K70" i="44"/>
  <c r="K68" i="43"/>
  <c r="BB124" i="41"/>
  <c r="L393" i="39"/>
  <c r="K64" i="44"/>
  <c r="F51" i="38"/>
  <c r="F50" i="38"/>
  <c r="F101" i="38"/>
  <c r="K65" i="43"/>
  <c r="F50" i="42"/>
  <c r="F101" i="42"/>
  <c r="F51" i="42"/>
  <c r="L400" i="39"/>
  <c r="K71" i="44"/>
  <c r="L395" i="39"/>
  <c r="K66" i="44"/>
  <c r="L396" i="39"/>
  <c r="K67" i="44"/>
  <c r="L394" i="39"/>
  <c r="K65" i="44"/>
  <c r="K70" i="43"/>
  <c r="J73" i="43"/>
  <c r="H23" i="38" s="1"/>
  <c r="H27" i="38" s="1"/>
  <c r="S167" i="3"/>
  <c r="S133" i="3"/>
  <c r="S99" i="3"/>
  <c r="AV99" i="3"/>
  <c r="AV167" i="3"/>
  <c r="AV133" i="3"/>
  <c r="AX167" i="3"/>
  <c r="AX133" i="3"/>
  <c r="AX99" i="3"/>
  <c r="G133" i="3"/>
  <c r="G99" i="3"/>
  <c r="G167" i="3"/>
  <c r="AA167" i="3"/>
  <c r="AA133" i="3"/>
  <c r="AA99" i="3"/>
  <c r="J167" i="3"/>
  <c r="J133" i="3"/>
  <c r="J99" i="3"/>
  <c r="AW99" i="3"/>
  <c r="AW167" i="3"/>
  <c r="AW133" i="3"/>
  <c r="AB167" i="3"/>
  <c r="AB99" i="3"/>
  <c r="AB133" i="3"/>
  <c r="AI167" i="3"/>
  <c r="AI133" i="3"/>
  <c r="AI99" i="3"/>
  <c r="R167" i="3"/>
  <c r="R133" i="3"/>
  <c r="R99" i="3"/>
  <c r="H99" i="3"/>
  <c r="H167" i="3"/>
  <c r="H133" i="3"/>
  <c r="P99" i="3"/>
  <c r="P167" i="3"/>
  <c r="P133" i="3"/>
  <c r="Y99" i="3"/>
  <c r="Y167" i="3"/>
  <c r="Y133" i="3"/>
  <c r="AP167" i="3"/>
  <c r="AP133" i="3"/>
  <c r="AP99" i="3"/>
  <c r="AJ167" i="3"/>
  <c r="AJ99" i="3"/>
  <c r="AJ133" i="3"/>
  <c r="Z167" i="3"/>
  <c r="Z133" i="3"/>
  <c r="Z99" i="3"/>
  <c r="X99" i="3"/>
  <c r="X167" i="3"/>
  <c r="X133" i="3"/>
  <c r="F133" i="3"/>
  <c r="F167" i="3"/>
  <c r="F99" i="3"/>
  <c r="L167" i="3"/>
  <c r="L99" i="3"/>
  <c r="L133" i="3"/>
  <c r="AG99" i="3"/>
  <c r="AG167" i="3"/>
  <c r="AG133" i="3"/>
  <c r="AO99" i="3"/>
  <c r="AO167" i="3"/>
  <c r="AO133" i="3"/>
  <c r="AY167" i="3"/>
  <c r="AY133" i="3"/>
  <c r="AY99" i="3"/>
  <c r="AM133" i="3"/>
  <c r="AM99" i="3"/>
  <c r="AM167" i="3"/>
  <c r="AS167" i="3"/>
  <c r="AS133" i="3"/>
  <c r="AS99" i="3"/>
  <c r="I99" i="3"/>
  <c r="I167" i="3"/>
  <c r="I133" i="3"/>
  <c r="AU133" i="3"/>
  <c r="AU99" i="3"/>
  <c r="AU167" i="3"/>
  <c r="E167" i="3"/>
  <c r="E133" i="3"/>
  <c r="E99" i="3"/>
  <c r="AF99" i="3"/>
  <c r="AF167" i="3"/>
  <c r="AF133" i="3"/>
  <c r="W133" i="3"/>
  <c r="W99" i="3"/>
  <c r="W167" i="3"/>
  <c r="O133" i="3"/>
  <c r="O99" i="3"/>
  <c r="O167" i="3"/>
  <c r="K167" i="3"/>
  <c r="K133" i="3"/>
  <c r="K99" i="3"/>
  <c r="N133" i="3"/>
  <c r="N167" i="3"/>
  <c r="N99" i="3"/>
  <c r="AN99" i="3"/>
  <c r="AN167" i="3"/>
  <c r="AN133" i="3"/>
  <c r="V133" i="3"/>
  <c r="V167" i="3"/>
  <c r="V99" i="3"/>
  <c r="D167" i="3"/>
  <c r="D99" i="3"/>
  <c r="D133" i="3"/>
  <c r="AE133" i="3"/>
  <c r="AE99" i="3"/>
  <c r="AE167" i="3"/>
  <c r="U167" i="3"/>
  <c r="U133" i="3"/>
  <c r="U99" i="3"/>
  <c r="AL133" i="3"/>
  <c r="AL167" i="3"/>
  <c r="AL99" i="3"/>
  <c r="AZ167" i="3"/>
  <c r="AZ99" i="3"/>
  <c r="AZ133" i="3"/>
  <c r="AC167" i="3"/>
  <c r="AC133" i="3"/>
  <c r="AC99" i="3"/>
  <c r="T167" i="3"/>
  <c r="T99" i="3"/>
  <c r="T133" i="3"/>
  <c r="AR167" i="3"/>
  <c r="AR99" i="3"/>
  <c r="AR133" i="3"/>
  <c r="M167" i="3"/>
  <c r="M133" i="3"/>
  <c r="M99" i="3"/>
  <c r="Q99" i="3"/>
  <c r="Q167" i="3"/>
  <c r="Q133" i="3"/>
  <c r="AT133" i="3"/>
  <c r="AT167" i="3"/>
  <c r="AT99" i="3"/>
  <c r="AD133" i="3"/>
  <c r="AD167" i="3"/>
  <c r="AD99" i="3"/>
  <c r="AQ167" i="3"/>
  <c r="AQ133" i="3"/>
  <c r="AQ99" i="3"/>
  <c r="AH167" i="3"/>
  <c r="AH133" i="3"/>
  <c r="AH99" i="3"/>
  <c r="BA167" i="3"/>
  <c r="BA133" i="3"/>
  <c r="BA99" i="3"/>
  <c r="AL115" i="9"/>
  <c r="AM414" i="10"/>
  <c r="J33" i="9" l="1"/>
  <c r="J74" i="9" s="1"/>
  <c r="J78" i="9" s="1"/>
  <c r="J81" i="9" s="1"/>
  <c r="J119" i="9" s="1"/>
  <c r="AQ374" i="39"/>
  <c r="AR96" i="42" s="1"/>
  <c r="AR97" i="42" s="1"/>
  <c r="AR62" i="41" s="1"/>
  <c r="J106" i="9"/>
  <c r="J110" i="9" s="1"/>
  <c r="K20" i="9"/>
  <c r="K71" i="9" s="1"/>
  <c r="I78" i="9"/>
  <c r="I81" i="9" s="1"/>
  <c r="F78" i="9"/>
  <c r="F81" i="9" s="1"/>
  <c r="H78" i="9"/>
  <c r="H81" i="9" s="1"/>
  <c r="G78" i="9"/>
  <c r="G81" i="9" s="1"/>
  <c r="I164" i="3"/>
  <c r="I96" i="3"/>
  <c r="I130" i="3"/>
  <c r="I163" i="3"/>
  <c r="I95" i="3"/>
  <c r="I129" i="3"/>
  <c r="AX97" i="38"/>
  <c r="AX62" i="37" s="1"/>
  <c r="AQ373" i="39"/>
  <c r="Y70" i="6"/>
  <c r="W71" i="6"/>
  <c r="P84" i="6"/>
  <c r="N81" i="6"/>
  <c r="N73" i="6"/>
  <c r="L16" i="9" s="1"/>
  <c r="E104" i="42"/>
  <c r="F104" i="42"/>
  <c r="D104" i="42"/>
  <c r="AD129" i="37"/>
  <c r="AM163" i="37"/>
  <c r="AI161" i="41"/>
  <c r="G95" i="37"/>
  <c r="AN95" i="41"/>
  <c r="G163" i="37"/>
  <c r="Q128" i="41"/>
  <c r="R129" i="37"/>
  <c r="E163" i="37"/>
  <c r="AU163" i="37"/>
  <c r="AW129" i="37"/>
  <c r="W95" i="37"/>
  <c r="AX95" i="41"/>
  <c r="AK95" i="37"/>
  <c r="AE163" i="37"/>
  <c r="H128" i="41"/>
  <c r="O129" i="37"/>
  <c r="AY95" i="41"/>
  <c r="AN163" i="37"/>
  <c r="Z95" i="37"/>
  <c r="AT95" i="37"/>
  <c r="I161" i="41"/>
  <c r="G129" i="37"/>
  <c r="X95" i="41"/>
  <c r="K161" i="41"/>
  <c r="Q95" i="37"/>
  <c r="AC129" i="37"/>
  <c r="V129" i="37"/>
  <c r="AD161" i="41"/>
  <c r="AU95" i="41"/>
  <c r="K163" i="37"/>
  <c r="AJ128" i="41"/>
  <c r="AB163" i="37"/>
  <c r="BD96" i="42"/>
  <c r="BA129" i="37"/>
  <c r="P95" i="41"/>
  <c r="AC95" i="41"/>
  <c r="AR95" i="41"/>
  <c r="AQ95" i="37"/>
  <c r="AJ95" i="37"/>
  <c r="W128" i="41"/>
  <c r="L161" i="41"/>
  <c r="F129" i="37"/>
  <c r="AX129" i="37"/>
  <c r="J95" i="37"/>
  <c r="AI129" i="37"/>
  <c r="AS161" i="41"/>
  <c r="AA163" i="37"/>
  <c r="BA128" i="41"/>
  <c r="AG128" i="41"/>
  <c r="P95" i="37"/>
  <c r="U163" i="37"/>
  <c r="N163" i="37"/>
  <c r="V161" i="41"/>
  <c r="AO161" i="41"/>
  <c r="AM95" i="41"/>
  <c r="S161" i="41"/>
  <c r="AV128" i="41"/>
  <c r="AP161" i="41"/>
  <c r="G161" i="41"/>
  <c r="O161" i="41"/>
  <c r="AW95" i="41"/>
  <c r="R128" i="41"/>
  <c r="M95" i="37"/>
  <c r="H163" i="37"/>
  <c r="I163" i="37"/>
  <c r="N95" i="41"/>
  <c r="Y128" i="41"/>
  <c r="AE128" i="41"/>
  <c r="AF95" i="41"/>
  <c r="Z95" i="41"/>
  <c r="AF129" i="37"/>
  <c r="S95" i="37"/>
  <c r="M128" i="41"/>
  <c r="L95" i="37"/>
  <c r="AH95" i="41"/>
  <c r="AR163" i="37"/>
  <c r="D161" i="41"/>
  <c r="Y95" i="37"/>
  <c r="T161" i="41"/>
  <c r="J128" i="41"/>
  <c r="D95" i="41"/>
  <c r="AG129" i="37"/>
  <c r="AL128" i="41"/>
  <c r="AA95" i="41"/>
  <c r="AQ161" i="41"/>
  <c r="AZ161" i="41"/>
  <c r="AK95" i="41"/>
  <c r="T95" i="37"/>
  <c r="AV163" i="37"/>
  <c r="AY163" i="37"/>
  <c r="AP95" i="37"/>
  <c r="D128" i="41"/>
  <c r="AS95" i="37"/>
  <c r="AL95" i="37"/>
  <c r="AO129" i="37"/>
  <c r="AT128" i="41"/>
  <c r="AH129" i="37"/>
  <c r="X129" i="37"/>
  <c r="U128" i="41"/>
  <c r="AB95" i="41"/>
  <c r="AZ163" i="37"/>
  <c r="D129" i="37"/>
  <c r="H161" i="41"/>
  <c r="H95" i="41"/>
  <c r="J95" i="41"/>
  <c r="J161" i="41"/>
  <c r="AQ129" i="37"/>
  <c r="P129" i="37"/>
  <c r="AJ163" i="37"/>
  <c r="P163" i="37"/>
  <c r="K95" i="41"/>
  <c r="AJ129" i="37"/>
  <c r="AQ163" i="37"/>
  <c r="X128" i="41"/>
  <c r="Y161" i="41"/>
  <c r="Y95" i="41"/>
  <c r="AR161" i="41"/>
  <c r="N128" i="41"/>
  <c r="AR128" i="41"/>
  <c r="J163" i="37"/>
  <c r="D163" i="37"/>
  <c r="D95" i="37"/>
  <c r="D99" i="38"/>
  <c r="D104" i="38" s="1"/>
  <c r="L129" i="37"/>
  <c r="E128" i="41"/>
  <c r="AW161" i="41"/>
  <c r="AB129" i="37"/>
  <c r="AJ161" i="41"/>
  <c r="Z163" i="37"/>
  <c r="AB95" i="37"/>
  <c r="T129" i="37"/>
  <c r="R95" i="37"/>
  <c r="AK128" i="41"/>
  <c r="I128" i="41"/>
  <c r="E129" i="37"/>
  <c r="E99" i="38"/>
  <c r="E104" i="38" s="1"/>
  <c r="E95" i="37"/>
  <c r="AA95" i="37"/>
  <c r="U161" i="41"/>
  <c r="AZ95" i="37"/>
  <c r="Z129" i="37"/>
  <c r="AC128" i="41"/>
  <c r="AC161" i="41"/>
  <c r="AJ95" i="41"/>
  <c r="AP129" i="37"/>
  <c r="AA129" i="37"/>
  <c r="T163" i="37"/>
  <c r="AG95" i="41"/>
  <c r="AP163" i="37"/>
  <c r="K129" i="37"/>
  <c r="AT95" i="41"/>
  <c r="F163" i="37"/>
  <c r="AX95" i="37"/>
  <c r="AK161" i="41"/>
  <c r="K95" i="37"/>
  <c r="AZ95" i="41"/>
  <c r="F99" i="38"/>
  <c r="F104" i="38" s="1"/>
  <c r="AR95" i="37"/>
  <c r="F95" i="37"/>
  <c r="AZ129" i="37"/>
  <c r="AW95" i="37"/>
  <c r="L163" i="37"/>
  <c r="AG161" i="41"/>
  <c r="O95" i="41"/>
  <c r="O128" i="41"/>
  <c r="AU129" i="37"/>
  <c r="AY128" i="41"/>
  <c r="AB128" i="41"/>
  <c r="AU95" i="37"/>
  <c r="F128" i="41"/>
  <c r="AY161" i="41"/>
  <c r="M161" i="41"/>
  <c r="G128" i="41"/>
  <c r="AB161" i="41"/>
  <c r="AR129" i="37"/>
  <c r="P128" i="41"/>
  <c r="AT163" i="37"/>
  <c r="I95" i="41"/>
  <c r="BA95" i="41"/>
  <c r="AF128" i="41"/>
  <c r="L128" i="41"/>
  <c r="V128" i="41"/>
  <c r="AH95" i="37"/>
  <c r="L95" i="41"/>
  <c r="U95" i="41"/>
  <c r="X163" i="37"/>
  <c r="M95" i="41"/>
  <c r="AH163" i="37"/>
  <c r="Q161" i="41"/>
  <c r="T95" i="41"/>
  <c r="X95" i="37"/>
  <c r="S129" i="37"/>
  <c r="Q95" i="41"/>
  <c r="T128" i="41"/>
  <c r="N129" i="37"/>
  <c r="AM128" i="41"/>
  <c r="AI95" i="37"/>
  <c r="R163" i="37"/>
  <c r="V163" i="37"/>
  <c r="AS128" i="41"/>
  <c r="AN129" i="37"/>
  <c r="AZ128" i="41"/>
  <c r="AS95" i="41"/>
  <c r="AV95" i="41"/>
  <c r="AU128" i="41"/>
  <c r="AX128" i="41"/>
  <c r="AX163" i="37"/>
  <c r="BA161" i="41"/>
  <c r="AI95" i="41"/>
  <c r="AY129" i="37"/>
  <c r="G95" i="41"/>
  <c r="AN95" i="37"/>
  <c r="AM129" i="37"/>
  <c r="AX161" i="41"/>
  <c r="AQ128" i="41"/>
  <c r="AD128" i="41"/>
  <c r="AU161" i="41"/>
  <c r="AO95" i="41"/>
  <c r="AH128" i="41"/>
  <c r="S128" i="41"/>
  <c r="AC163" i="37"/>
  <c r="Q129" i="37"/>
  <c r="AD95" i="41"/>
  <c r="V95" i="37"/>
  <c r="Y129" i="37"/>
  <c r="AO128" i="41"/>
  <c r="Z161" i="41"/>
  <c r="AC95" i="37"/>
  <c r="W129" i="37"/>
  <c r="AH161" i="41"/>
  <c r="AN161" i="41"/>
  <c r="AA128" i="41"/>
  <c r="AY95" i="37"/>
  <c r="BA163" i="37"/>
  <c r="AW163" i="37"/>
  <c r="U95" i="37"/>
  <c r="AV95" i="37"/>
  <c r="AG163" i="37"/>
  <c r="AT129" i="37"/>
  <c r="AF95" i="37"/>
  <c r="Y163" i="37"/>
  <c r="AL95" i="41"/>
  <c r="AP95" i="41"/>
  <c r="AN128" i="41"/>
  <c r="AI128" i="41"/>
  <c r="AI163" i="37"/>
  <c r="BA95" i="37"/>
  <c r="AV129" i="37"/>
  <c r="AM161" i="41"/>
  <c r="AF163" i="37"/>
  <c r="W163" i="37"/>
  <c r="S163" i="37"/>
  <c r="S95" i="41"/>
  <c r="AF161" i="41"/>
  <c r="V95" i="41"/>
  <c r="N95" i="37"/>
  <c r="P161" i="41"/>
  <c r="E161" i="41"/>
  <c r="F161" i="41"/>
  <c r="AQ95" i="41"/>
  <c r="AV161" i="41"/>
  <c r="N161" i="41"/>
  <c r="AL161" i="41"/>
  <c r="W161" i="41"/>
  <c r="X161" i="41"/>
  <c r="R95" i="41"/>
  <c r="AO95" i="37"/>
  <c r="U129" i="37"/>
  <c r="W95" i="41"/>
  <c r="AM95" i="37"/>
  <c r="F95" i="41"/>
  <c r="AP128" i="41"/>
  <c r="AA161" i="41"/>
  <c r="AE161" i="41"/>
  <c r="Z128" i="41"/>
  <c r="K128" i="41"/>
  <c r="AW128" i="41"/>
  <c r="AT161" i="41"/>
  <c r="AD163" i="37"/>
  <c r="AE95" i="41"/>
  <c r="O95" i="37"/>
  <c r="R161" i="41"/>
  <c r="AL163" i="37"/>
  <c r="O163" i="37"/>
  <c r="E95" i="41"/>
  <c r="M163" i="37"/>
  <c r="J129" i="37"/>
  <c r="AD95" i="37"/>
  <c r="M129" i="37"/>
  <c r="AK129" i="37"/>
  <c r="AS129" i="37"/>
  <c r="I129" i="37"/>
  <c r="AL129" i="37"/>
  <c r="H95" i="37"/>
  <c r="AE129" i="37"/>
  <c r="I95" i="37"/>
  <c r="AK163" i="37"/>
  <c r="AO163" i="37"/>
  <c r="Q163" i="37"/>
  <c r="AS163" i="37"/>
  <c r="AG95" i="37"/>
  <c r="H129" i="37"/>
  <c r="AE95" i="37"/>
  <c r="AX374" i="35"/>
  <c r="AX375" i="35"/>
  <c r="AX373" i="35" s="1"/>
  <c r="BH95" i="38" s="1"/>
  <c r="K73" i="44"/>
  <c r="I23" i="42" s="1"/>
  <c r="I27" i="42" s="1"/>
  <c r="M399" i="39"/>
  <c r="L70" i="44"/>
  <c r="L66" i="43"/>
  <c r="M398" i="39"/>
  <c r="L69" i="44"/>
  <c r="H67" i="38"/>
  <c r="H41" i="38"/>
  <c r="H43" i="38" s="1"/>
  <c r="H46" i="38" s="1"/>
  <c r="H49" i="38" s="1"/>
  <c r="L71" i="43"/>
  <c r="L65" i="43"/>
  <c r="M393" i="39"/>
  <c r="L64" i="44"/>
  <c r="M394" i="39"/>
  <c r="L65" i="44"/>
  <c r="M395" i="39"/>
  <c r="L66" i="44"/>
  <c r="G99" i="38"/>
  <c r="G101" i="38"/>
  <c r="G51" i="38"/>
  <c r="G50" i="38"/>
  <c r="K73" i="43"/>
  <c r="I23" i="38" s="1"/>
  <c r="I27" i="38" s="1"/>
  <c r="G121" i="37" s="1"/>
  <c r="H41" i="42"/>
  <c r="H43" i="42" s="1"/>
  <c r="H46" i="42" s="1"/>
  <c r="H49" i="42" s="1"/>
  <c r="H67" i="42"/>
  <c r="M397" i="39"/>
  <c r="L68" i="44"/>
  <c r="L70" i="43"/>
  <c r="L68" i="43"/>
  <c r="L67" i="43"/>
  <c r="L64" i="43"/>
  <c r="G101" i="42"/>
  <c r="G51" i="42"/>
  <c r="G50" i="42"/>
  <c r="G99" i="42"/>
  <c r="M396" i="39"/>
  <c r="L67" i="44"/>
  <c r="M400" i="39"/>
  <c r="L71" i="44"/>
  <c r="L69" i="43"/>
  <c r="AL66" i="3"/>
  <c r="BB167" i="3"/>
  <c r="BB133" i="3"/>
  <c r="BB99" i="3"/>
  <c r="AM417" i="10"/>
  <c r="AM416" i="10"/>
  <c r="K106" i="9" l="1"/>
  <c r="K110" i="9" s="1"/>
  <c r="K33" i="9"/>
  <c r="K74" i="9" s="1"/>
  <c r="K78" i="9" s="1"/>
  <c r="K81" i="9" s="1"/>
  <c r="K119" i="9" s="1"/>
  <c r="H119" i="9"/>
  <c r="H83" i="9"/>
  <c r="H117" i="9"/>
  <c r="H82" i="9"/>
  <c r="L20" i="9"/>
  <c r="L71" i="9" s="1"/>
  <c r="I119" i="9"/>
  <c r="I82" i="9"/>
  <c r="I83" i="9"/>
  <c r="I117" i="9"/>
  <c r="G119" i="9"/>
  <c r="G83" i="9"/>
  <c r="G117" i="9"/>
  <c r="G82" i="9"/>
  <c r="F119" i="9"/>
  <c r="F82" i="9"/>
  <c r="F83" i="9"/>
  <c r="F117" i="9"/>
  <c r="J83" i="9"/>
  <c r="J82" i="9"/>
  <c r="J130" i="3"/>
  <c r="J164" i="3"/>
  <c r="J96" i="3"/>
  <c r="J117" i="9"/>
  <c r="J122" i="9" s="1"/>
  <c r="J163" i="3"/>
  <c r="J129" i="3"/>
  <c r="J95" i="3"/>
  <c r="AM415" i="10"/>
  <c r="AN113" i="9" s="1"/>
  <c r="AR372" i="39"/>
  <c r="AS95" i="42"/>
  <c r="AN114" i="9"/>
  <c r="G87" i="37"/>
  <c r="AY96" i="38"/>
  <c r="BH96" i="38"/>
  <c r="BH97" i="38"/>
  <c r="BJ96" i="42"/>
  <c r="BJ95" i="42"/>
  <c r="X71" i="6"/>
  <c r="Z70" i="6"/>
  <c r="Q84" i="6"/>
  <c r="O81" i="6"/>
  <c r="I13" i="45" s="1"/>
  <c r="O73" i="6"/>
  <c r="M16" i="9" s="1"/>
  <c r="E106" i="42"/>
  <c r="F106" i="42"/>
  <c r="G104" i="42"/>
  <c r="G106" i="42" s="1"/>
  <c r="G104" i="38"/>
  <c r="G106" i="38" s="1"/>
  <c r="BD95" i="42"/>
  <c r="BD97" i="42" s="1"/>
  <c r="E106" i="38"/>
  <c r="F106" i="38"/>
  <c r="BB128" i="41"/>
  <c r="BB161" i="41"/>
  <c r="BB129" i="37"/>
  <c r="BB95" i="41"/>
  <c r="BB95" i="37"/>
  <c r="BB163" i="37"/>
  <c r="I67" i="42"/>
  <c r="AY372" i="35"/>
  <c r="AY95" i="38"/>
  <c r="I41" i="42"/>
  <c r="I43" i="42" s="1"/>
  <c r="I46" i="42" s="1"/>
  <c r="I49" i="42" s="1"/>
  <c r="I101" i="42" s="1"/>
  <c r="I67" i="38"/>
  <c r="I41" i="38"/>
  <c r="I43" i="38" s="1"/>
  <c r="I46" i="38" s="1"/>
  <c r="I49" i="38" s="1"/>
  <c r="M68" i="43"/>
  <c r="N399" i="39"/>
  <c r="M70" i="44"/>
  <c r="N400" i="39"/>
  <c r="M71" i="44"/>
  <c r="L73" i="43"/>
  <c r="J23" i="38" s="1"/>
  <c r="J27" i="38" s="1"/>
  <c r="H121" i="37" s="1"/>
  <c r="M64" i="43"/>
  <c r="L73" i="44"/>
  <c r="J23" i="42" s="1"/>
  <c r="J27" i="42" s="1"/>
  <c r="N396" i="39"/>
  <c r="M67" i="44"/>
  <c r="N397" i="39"/>
  <c r="M68" i="44"/>
  <c r="N393" i="39"/>
  <c r="M64" i="44"/>
  <c r="N394" i="39"/>
  <c r="M65" i="44"/>
  <c r="M71" i="43"/>
  <c r="M67" i="43"/>
  <c r="M70" i="43"/>
  <c r="H99" i="38"/>
  <c r="H50" i="38"/>
  <c r="H51" i="38"/>
  <c r="H101" i="38"/>
  <c r="N398" i="39"/>
  <c r="M69" i="44"/>
  <c r="M69" i="43"/>
  <c r="H101" i="42"/>
  <c r="H99" i="42"/>
  <c r="H51" i="42"/>
  <c r="H50" i="42"/>
  <c r="M65" i="43"/>
  <c r="M66" i="43"/>
  <c r="N395" i="39"/>
  <c r="M66" i="44"/>
  <c r="AM115" i="9"/>
  <c r="L33" i="9" l="1"/>
  <c r="L74" i="9" s="1"/>
  <c r="L78" i="9" s="1"/>
  <c r="L81" i="9" s="1"/>
  <c r="L106" i="9"/>
  <c r="L110" i="9" s="1"/>
  <c r="G122" i="9"/>
  <c r="H122" i="9"/>
  <c r="M20" i="9"/>
  <c r="M71" i="9" s="1"/>
  <c r="F122" i="9"/>
  <c r="F124" i="9" s="1"/>
  <c r="I122" i="9"/>
  <c r="J124" i="9" s="1"/>
  <c r="K117" i="9"/>
  <c r="K82" i="9"/>
  <c r="K83" i="9"/>
  <c r="K164" i="3"/>
  <c r="K130" i="3"/>
  <c r="K96" i="3"/>
  <c r="K129" i="3"/>
  <c r="K163" i="3"/>
  <c r="K95" i="3"/>
  <c r="AN414" i="10"/>
  <c r="AN416" i="10" s="1"/>
  <c r="AR374" i="39"/>
  <c r="AS96" i="42" s="1"/>
  <c r="AS97" i="42" s="1"/>
  <c r="AS62" i="41" s="1"/>
  <c r="AR375" i="39"/>
  <c r="AY97" i="38"/>
  <c r="AY62" i="37" s="1"/>
  <c r="H87" i="37"/>
  <c r="BJ97" i="42"/>
  <c r="AA70" i="6"/>
  <c r="Y71" i="6"/>
  <c r="K122" i="9"/>
  <c r="K124" i="9" s="1"/>
  <c r="D159" i="3"/>
  <c r="D162" i="3" s="1"/>
  <c r="D166" i="3" s="1"/>
  <c r="D169" i="3" s="1"/>
  <c r="D91" i="3"/>
  <c r="D94" i="3" s="1"/>
  <c r="D98" i="3" s="1"/>
  <c r="D101" i="3" s="1"/>
  <c r="D125" i="3"/>
  <c r="D128" i="3" s="1"/>
  <c r="D132" i="3" s="1"/>
  <c r="D135" i="3" s="1"/>
  <c r="R84" i="6"/>
  <c r="J16" i="45" s="1"/>
  <c r="P73" i="6"/>
  <c r="N16" i="9" s="1"/>
  <c r="P81" i="6"/>
  <c r="H104" i="42"/>
  <c r="H106" i="42" s="1"/>
  <c r="H104" i="38"/>
  <c r="H106" i="38" s="1"/>
  <c r="I50" i="42"/>
  <c r="I51" i="42"/>
  <c r="I99" i="42"/>
  <c r="I104" i="42" s="1"/>
  <c r="AY375" i="35"/>
  <c r="AY374" i="35"/>
  <c r="N69" i="43"/>
  <c r="O397" i="39"/>
  <c r="N68" i="44"/>
  <c r="N66" i="43"/>
  <c r="M73" i="44"/>
  <c r="K23" i="42" s="1"/>
  <c r="K27" i="42" s="1"/>
  <c r="O396" i="39"/>
  <c r="N67" i="44"/>
  <c r="I51" i="38"/>
  <c r="I99" i="38"/>
  <c r="I50" i="38"/>
  <c r="I101" i="38"/>
  <c r="O393" i="39"/>
  <c r="N64" i="44"/>
  <c r="O400" i="39"/>
  <c r="N71" i="44"/>
  <c r="M73" i="43"/>
  <c r="K23" i="38" s="1"/>
  <c r="K27" i="38" s="1"/>
  <c r="I121" i="37" s="1"/>
  <c r="N70" i="43"/>
  <c r="N64" i="43"/>
  <c r="J41" i="38"/>
  <c r="J43" i="38" s="1"/>
  <c r="J46" i="38" s="1"/>
  <c r="J49" i="38" s="1"/>
  <c r="J67" i="38"/>
  <c r="O399" i="39"/>
  <c r="N70" i="44"/>
  <c r="N68" i="43"/>
  <c r="N71" i="43"/>
  <c r="O395" i="39"/>
  <c r="N66" i="44"/>
  <c r="N65" i="43"/>
  <c r="O398" i="39"/>
  <c r="N69" i="44"/>
  <c r="O394" i="39"/>
  <c r="N65" i="44"/>
  <c r="J67" i="42"/>
  <c r="J41" i="42"/>
  <c r="J43" i="42" s="1"/>
  <c r="J46" i="42" s="1"/>
  <c r="J49" i="42" s="1"/>
  <c r="N67" i="43"/>
  <c r="AM66" i="3"/>
  <c r="H124" i="9" l="1"/>
  <c r="L117" i="9"/>
  <c r="I124" i="9"/>
  <c r="M106" i="9"/>
  <c r="M110" i="9" s="1"/>
  <c r="M33" i="9"/>
  <c r="M74" i="9" s="1"/>
  <c r="M78" i="9" s="1"/>
  <c r="M81" i="9" s="1"/>
  <c r="N20" i="9"/>
  <c r="N71" i="9" s="1"/>
  <c r="G124" i="9"/>
  <c r="L119" i="9"/>
  <c r="L122" i="9" s="1"/>
  <c r="L124" i="9" s="1"/>
  <c r="L96" i="3"/>
  <c r="L164" i="3"/>
  <c r="L130" i="3"/>
  <c r="L83" i="9"/>
  <c r="L82" i="9"/>
  <c r="L95" i="3"/>
  <c r="L129" i="3"/>
  <c r="L163" i="3"/>
  <c r="AN417" i="10"/>
  <c r="AN415" i="10" s="1"/>
  <c r="AY373" i="35"/>
  <c r="BI95" i="38" s="1"/>
  <c r="AR373" i="39"/>
  <c r="AS372" i="39" s="1"/>
  <c r="AO114" i="9"/>
  <c r="I87" i="37"/>
  <c r="BK95" i="42"/>
  <c r="BK97" i="42" s="1"/>
  <c r="BK96" i="42"/>
  <c r="AZ96" i="38"/>
  <c r="BI96" i="38"/>
  <c r="Z71" i="6"/>
  <c r="AB70" i="6"/>
  <c r="E91" i="3"/>
  <c r="E94" i="3" s="1"/>
  <c r="E98" i="3" s="1"/>
  <c r="E101" i="3" s="1"/>
  <c r="E125" i="3"/>
  <c r="E128" i="3" s="1"/>
  <c r="E132" i="3" s="1"/>
  <c r="E135" i="3" s="1"/>
  <c r="E159" i="3"/>
  <c r="E162" i="3" s="1"/>
  <c r="E166" i="3" s="1"/>
  <c r="E169" i="3" s="1"/>
  <c r="D104" i="3"/>
  <c r="D138" i="3"/>
  <c r="D172" i="3"/>
  <c r="S84" i="6"/>
  <c r="Q81" i="6"/>
  <c r="Q73" i="6"/>
  <c r="O16" i="9" s="1"/>
  <c r="I104" i="38"/>
  <c r="I106" i="38" s="1"/>
  <c r="I106" i="42"/>
  <c r="AZ95" i="38"/>
  <c r="N73" i="43"/>
  <c r="L23" i="38" s="1"/>
  <c r="L27" i="38" s="1"/>
  <c r="J121" i="37" s="1"/>
  <c r="P395" i="39"/>
  <c r="O66" i="44"/>
  <c r="J50" i="42"/>
  <c r="J51" i="42"/>
  <c r="J99" i="42"/>
  <c r="J101" i="42"/>
  <c r="N73" i="44"/>
  <c r="L23" i="42" s="1"/>
  <c r="L27" i="42" s="1"/>
  <c r="O71" i="43"/>
  <c r="P396" i="39"/>
  <c r="O67" i="44"/>
  <c r="P397" i="39"/>
  <c r="O68" i="44"/>
  <c r="K41" i="42"/>
  <c r="K43" i="42" s="1"/>
  <c r="K46" i="42" s="1"/>
  <c r="K49" i="42" s="1"/>
  <c r="K67" i="42"/>
  <c r="P400" i="39"/>
  <c r="O71" i="44"/>
  <c r="P398" i="39"/>
  <c r="O69" i="44"/>
  <c r="K67" i="38"/>
  <c r="K41" i="38"/>
  <c r="K43" i="38" s="1"/>
  <c r="K46" i="38" s="1"/>
  <c r="K49" i="38" s="1"/>
  <c r="O69" i="43"/>
  <c r="O67" i="43"/>
  <c r="O70" i="43"/>
  <c r="P394" i="39"/>
  <c r="O65" i="44"/>
  <c r="O65" i="43"/>
  <c r="O68" i="43"/>
  <c r="O64" i="43"/>
  <c r="P399" i="39"/>
  <c r="O70" i="44"/>
  <c r="P393" i="39"/>
  <c r="O64" i="44"/>
  <c r="J101" i="38"/>
  <c r="J50" i="38"/>
  <c r="J99" i="38"/>
  <c r="J51" i="38"/>
  <c r="O66" i="43"/>
  <c r="N33" i="9" l="1"/>
  <c r="N74" i="9" s="1"/>
  <c r="N78" i="9" s="1"/>
  <c r="N81" i="9" s="1"/>
  <c r="N83" i="9" s="1"/>
  <c r="N106" i="9"/>
  <c r="N110" i="9" s="1"/>
  <c r="BI97" i="38"/>
  <c r="M119" i="9"/>
  <c r="M83" i="9"/>
  <c r="O20" i="9"/>
  <c r="O71" i="9" s="1"/>
  <c r="M117" i="9"/>
  <c r="M164" i="3"/>
  <c r="M96" i="3"/>
  <c r="M130" i="3"/>
  <c r="M82" i="9"/>
  <c r="M163" i="3"/>
  <c r="M95" i="3"/>
  <c r="M129" i="3"/>
  <c r="AO113" i="9"/>
  <c r="AO414" i="10"/>
  <c r="AO417" i="10" s="1"/>
  <c r="AZ372" i="35"/>
  <c r="AZ375" i="35" s="1"/>
  <c r="AS375" i="39"/>
  <c r="AS374" i="39"/>
  <c r="AT96" i="42" s="1"/>
  <c r="D106" i="3"/>
  <c r="J87" i="37"/>
  <c r="AZ97" i="38"/>
  <c r="AZ62" i="37" s="1"/>
  <c r="AC70" i="6"/>
  <c r="AA71" i="6"/>
  <c r="F125" i="3"/>
  <c r="F128" i="3" s="1"/>
  <c r="F132" i="3" s="1"/>
  <c r="F135" i="3" s="1"/>
  <c r="F91" i="3"/>
  <c r="F94" i="3" s="1"/>
  <c r="F98" i="3" s="1"/>
  <c r="F101" i="3" s="1"/>
  <c r="F159" i="3"/>
  <c r="F162" i="3" s="1"/>
  <c r="F166" i="3" s="1"/>
  <c r="F169" i="3" s="1"/>
  <c r="E138" i="3"/>
  <c r="E172" i="3"/>
  <c r="E104" i="3"/>
  <c r="T84" i="6"/>
  <c r="R81" i="6"/>
  <c r="J13" i="45" s="1"/>
  <c r="R73" i="6"/>
  <c r="P16" i="9" s="1"/>
  <c r="J104" i="42"/>
  <c r="J106" i="42" s="1"/>
  <c r="J104" i="38"/>
  <c r="J106" i="38" s="1"/>
  <c r="L67" i="38"/>
  <c r="L41" i="38"/>
  <c r="L43" i="38" s="1"/>
  <c r="L46" i="38" s="1"/>
  <c r="L49" i="38" s="1"/>
  <c r="L99" i="38" s="1"/>
  <c r="O73" i="44"/>
  <c r="M23" i="42" s="1"/>
  <c r="M27" i="42" s="1"/>
  <c r="P66" i="43"/>
  <c r="P69" i="43"/>
  <c r="P71" i="43"/>
  <c r="P65" i="43"/>
  <c r="Q394" i="39"/>
  <c r="P65" i="44"/>
  <c r="K99" i="38"/>
  <c r="K51" i="38"/>
  <c r="K50" i="38"/>
  <c r="K101" i="38"/>
  <c r="Q395" i="39"/>
  <c r="P66" i="44"/>
  <c r="Q398" i="39"/>
  <c r="P69" i="44"/>
  <c r="O73" i="43"/>
  <c r="M23" i="38" s="1"/>
  <c r="M27" i="38" s="1"/>
  <c r="K121" i="37" s="1"/>
  <c r="Q397" i="39"/>
  <c r="P68" i="44"/>
  <c r="P64" i="43"/>
  <c r="K101" i="42"/>
  <c r="K50" i="42"/>
  <c r="K51" i="42"/>
  <c r="K99" i="42"/>
  <c r="Q396" i="39"/>
  <c r="P67" i="44"/>
  <c r="P67" i="43"/>
  <c r="Q393" i="39"/>
  <c r="P64" i="44"/>
  <c r="L67" i="42"/>
  <c r="L41" i="42"/>
  <c r="L43" i="42" s="1"/>
  <c r="L46" i="42" s="1"/>
  <c r="L49" i="42" s="1"/>
  <c r="Q399" i="39"/>
  <c r="P70" i="44"/>
  <c r="P68" i="43"/>
  <c r="P70" i="43"/>
  <c r="Q400" i="39"/>
  <c r="P71" i="44"/>
  <c r="AN115" i="9"/>
  <c r="AO416" i="10" l="1"/>
  <c r="M122" i="9"/>
  <c r="D53" i="3" s="1"/>
  <c r="D55" i="3" s="1"/>
  <c r="O106" i="9"/>
  <c r="O110" i="9" s="1"/>
  <c r="O33" i="9"/>
  <c r="O74" i="9" s="1"/>
  <c r="O78" i="9" s="1"/>
  <c r="O81" i="9" s="1"/>
  <c r="O119" i="9" s="1"/>
  <c r="P20" i="9"/>
  <c r="P71" i="9" s="1"/>
  <c r="N82" i="9"/>
  <c r="N117" i="9"/>
  <c r="N130" i="3"/>
  <c r="N96" i="3"/>
  <c r="N164" i="3"/>
  <c r="N119" i="9"/>
  <c r="N163" i="3"/>
  <c r="N95" i="3"/>
  <c r="N129" i="3"/>
  <c r="AS373" i="39"/>
  <c r="AT95" i="42" s="1"/>
  <c r="AT97" i="42" s="1"/>
  <c r="AT62" i="41" s="1"/>
  <c r="AO415" i="10"/>
  <c r="AP113" i="9" s="1"/>
  <c r="AZ374" i="35"/>
  <c r="BJ96" i="38" s="1"/>
  <c r="AP114" i="9"/>
  <c r="K87" i="37"/>
  <c r="BJ95" i="38"/>
  <c r="BJ97" i="38" s="1"/>
  <c r="AB71" i="6"/>
  <c r="AD70" i="6"/>
  <c r="G125" i="3"/>
  <c r="G128" i="3" s="1"/>
  <c r="G132" i="3" s="1"/>
  <c r="G135" i="3" s="1"/>
  <c r="G91" i="3"/>
  <c r="G94" i="3" s="1"/>
  <c r="G98" i="3" s="1"/>
  <c r="G101" i="3" s="1"/>
  <c r="G159" i="3"/>
  <c r="G162" i="3" s="1"/>
  <c r="G166" i="3" s="1"/>
  <c r="G169" i="3" s="1"/>
  <c r="F104" i="3"/>
  <c r="F172" i="3"/>
  <c r="F138" i="3"/>
  <c r="U84" i="6"/>
  <c r="S81" i="6"/>
  <c r="S73" i="6"/>
  <c r="Q16" i="9" s="1"/>
  <c r="K104" i="42"/>
  <c r="K106" i="42" s="1"/>
  <c r="K104" i="38"/>
  <c r="K106" i="38" s="1"/>
  <c r="D120" i="41"/>
  <c r="D123" i="41" s="1"/>
  <c r="D127" i="41" s="1"/>
  <c r="D130" i="41" s="1"/>
  <c r="D87" i="41"/>
  <c r="D90" i="41" s="1"/>
  <c r="D94" i="41" s="1"/>
  <c r="D97" i="41" s="1"/>
  <c r="D153" i="41"/>
  <c r="D156" i="41" s="1"/>
  <c r="D160" i="41" s="1"/>
  <c r="D163" i="41" s="1"/>
  <c r="D155" i="37"/>
  <c r="D158" i="37" s="1"/>
  <c r="D162" i="37" s="1"/>
  <c r="D165" i="37" s="1"/>
  <c r="D90" i="37"/>
  <c r="D94" i="37" s="1"/>
  <c r="D97" i="37" s="1"/>
  <c r="D124" i="37"/>
  <c r="D128" i="37" s="1"/>
  <c r="D131" i="37" s="1"/>
  <c r="BA96" i="38"/>
  <c r="M41" i="42"/>
  <c r="M43" i="42" s="1"/>
  <c r="M46" i="42" s="1"/>
  <c r="M49" i="42" s="1"/>
  <c r="M99" i="42" s="1"/>
  <c r="L51" i="38"/>
  <c r="L50" i="38"/>
  <c r="BA95" i="38"/>
  <c r="M67" i="42"/>
  <c r="P73" i="43"/>
  <c r="N23" i="38" s="1"/>
  <c r="N27" i="38" s="1"/>
  <c r="L121" i="37" s="1"/>
  <c r="L101" i="38"/>
  <c r="L104" i="38" s="1"/>
  <c r="R395" i="39"/>
  <c r="Q66" i="44"/>
  <c r="Q71" i="43"/>
  <c r="Q70" i="43"/>
  <c r="P73" i="44"/>
  <c r="N23" i="42" s="1"/>
  <c r="N27" i="42" s="1"/>
  <c r="R397" i="39"/>
  <c r="Q68" i="44"/>
  <c r="Q69" i="43"/>
  <c r="R399" i="39"/>
  <c r="Q70" i="44"/>
  <c r="R396" i="39"/>
  <c r="Q67" i="44"/>
  <c r="R394" i="39"/>
  <c r="Q65" i="44"/>
  <c r="Q64" i="43"/>
  <c r="R393" i="39"/>
  <c r="Q64" i="44"/>
  <c r="R400" i="39"/>
  <c r="Q71" i="44"/>
  <c r="Q68" i="43"/>
  <c r="Q67" i="43"/>
  <c r="M67" i="38"/>
  <c r="M41" i="38"/>
  <c r="M43" i="38" s="1"/>
  <c r="M46" i="38" s="1"/>
  <c r="M49" i="38" s="1"/>
  <c r="L50" i="42"/>
  <c r="L101" i="42"/>
  <c r="L51" i="42"/>
  <c r="L99" i="42"/>
  <c r="R398" i="39"/>
  <c r="Q69" i="44"/>
  <c r="Q65" i="43"/>
  <c r="Q66" i="43"/>
  <c r="AN66" i="3"/>
  <c r="AO115" i="9"/>
  <c r="AT372" i="39" l="1"/>
  <c r="AT374" i="39" s="1"/>
  <c r="AP414" i="10"/>
  <c r="AP416" i="10" s="1"/>
  <c r="AQ114" i="9" s="1"/>
  <c r="AZ373" i="35"/>
  <c r="BA372" i="35" s="1"/>
  <c r="BA375" i="35" s="1"/>
  <c r="H362" i="35" s="1"/>
  <c r="H364" i="35" s="1"/>
  <c r="P33" i="9"/>
  <c r="P74" i="9" s="1"/>
  <c r="P78" i="9" s="1"/>
  <c r="P81" i="9" s="1"/>
  <c r="P119" i="9" s="1"/>
  <c r="D54" i="3"/>
  <c r="M124" i="9"/>
  <c r="P106" i="9"/>
  <c r="P110" i="9" s="1"/>
  <c r="Q20" i="9"/>
  <c r="Q71" i="9" s="1"/>
  <c r="N122" i="9"/>
  <c r="E50" i="3" s="1"/>
  <c r="E53" i="3" s="1"/>
  <c r="E54" i="3" s="1"/>
  <c r="O117" i="9"/>
  <c r="O122" i="9" s="1"/>
  <c r="O83" i="9"/>
  <c r="O82" i="9"/>
  <c r="O164" i="3"/>
  <c r="O96" i="3"/>
  <c r="O130" i="3"/>
  <c r="O163" i="3"/>
  <c r="O95" i="3"/>
  <c r="O129" i="3"/>
  <c r="L87" i="37"/>
  <c r="AE70" i="6"/>
  <c r="AC71" i="6"/>
  <c r="G172" i="3"/>
  <c r="G104" i="3"/>
  <c r="D56" i="3"/>
  <c r="D57" i="3" s="1"/>
  <c r="H159" i="3"/>
  <c r="H162" i="3" s="1"/>
  <c r="H166" i="3" s="1"/>
  <c r="H169" i="3" s="1"/>
  <c r="H125" i="3"/>
  <c r="H128" i="3" s="1"/>
  <c r="H132" i="3" s="1"/>
  <c r="H135" i="3" s="1"/>
  <c r="H91" i="3"/>
  <c r="H94" i="3" s="1"/>
  <c r="H98" i="3" s="1"/>
  <c r="H101" i="3" s="1"/>
  <c r="G138" i="3"/>
  <c r="V84" i="6"/>
  <c r="T81" i="6"/>
  <c r="T73" i="6"/>
  <c r="R16" i="9" s="1"/>
  <c r="L104" i="42"/>
  <c r="L106" i="42" s="1"/>
  <c r="L106" i="38"/>
  <c r="E90" i="37"/>
  <c r="E94" i="37" s="1"/>
  <c r="E97" i="37" s="1"/>
  <c r="E155" i="37"/>
  <c r="E158" i="37" s="1"/>
  <c r="E162" i="37" s="1"/>
  <c r="E165" i="37" s="1"/>
  <c r="E124" i="37"/>
  <c r="E128" i="37" s="1"/>
  <c r="E131" i="37" s="1"/>
  <c r="D168" i="37"/>
  <c r="D166" i="41"/>
  <c r="D100" i="41"/>
  <c r="D133" i="41"/>
  <c r="D134" i="37"/>
  <c r="E153" i="41"/>
  <c r="E156" i="41" s="1"/>
  <c r="E160" i="41" s="1"/>
  <c r="E163" i="41" s="1"/>
  <c r="E120" i="41"/>
  <c r="E123" i="41" s="1"/>
  <c r="E127" i="41" s="1"/>
  <c r="E130" i="41" s="1"/>
  <c r="E87" i="41"/>
  <c r="E90" i="41" s="1"/>
  <c r="E94" i="41" s="1"/>
  <c r="E97" i="41" s="1"/>
  <c r="D100" i="37"/>
  <c r="BA97" i="38"/>
  <c r="BA62" i="37" s="1"/>
  <c r="BB62" i="37" s="1"/>
  <c r="M50" i="42"/>
  <c r="M101" i="42"/>
  <c r="M104" i="42" s="1"/>
  <c r="D46" i="41" s="1"/>
  <c r="D49" i="41" s="1"/>
  <c r="N67" i="38"/>
  <c r="M51" i="42"/>
  <c r="BA374" i="35"/>
  <c r="N41" i="38"/>
  <c r="N43" i="38" s="1"/>
  <c r="N46" i="38" s="1"/>
  <c r="N49" i="38" s="1"/>
  <c r="N99" i="38" s="1"/>
  <c r="M50" i="38"/>
  <c r="M101" i="38"/>
  <c r="M51" i="38"/>
  <c r="M99" i="38"/>
  <c r="Q73" i="44"/>
  <c r="O23" i="42" s="1"/>
  <c r="O27" i="42" s="1"/>
  <c r="S396" i="39"/>
  <c r="R67" i="44"/>
  <c r="S397" i="39"/>
  <c r="R68" i="44"/>
  <c r="S393" i="39"/>
  <c r="R64" i="44"/>
  <c r="R68" i="43"/>
  <c r="R64" i="43"/>
  <c r="R71" i="43"/>
  <c r="S395" i="39"/>
  <c r="R66" i="44"/>
  <c r="R65" i="43"/>
  <c r="R70" i="43"/>
  <c r="S399" i="39"/>
  <c r="R70" i="44"/>
  <c r="R66" i="43"/>
  <c r="S398" i="39"/>
  <c r="R69" i="44"/>
  <c r="R69" i="43"/>
  <c r="Q73" i="43"/>
  <c r="O23" i="38" s="1"/>
  <c r="O27" i="38" s="1"/>
  <c r="M121" i="37" s="1"/>
  <c r="R67" i="43"/>
  <c r="S400" i="39"/>
  <c r="R71" i="44"/>
  <c r="S394" i="39"/>
  <c r="R65" i="44"/>
  <c r="N41" i="42"/>
  <c r="N43" i="42" s="1"/>
  <c r="N46" i="42" s="1"/>
  <c r="N49" i="42" s="1"/>
  <c r="N67" i="42"/>
  <c r="AO66" i="3"/>
  <c r="AP115" i="9"/>
  <c r="BA373" i="35" l="1"/>
  <c r="BC95" i="38" s="1"/>
  <c r="AP417" i="10"/>
  <c r="AP415" i="10" s="1"/>
  <c r="AT375" i="39"/>
  <c r="Q106" i="9"/>
  <c r="Q110" i="9" s="1"/>
  <c r="Q33" i="9"/>
  <c r="Q74" i="9" s="1"/>
  <c r="Q78" i="9" s="1"/>
  <c r="Q81" i="9" s="1"/>
  <c r="Q82" i="9" s="1"/>
  <c r="N124" i="9"/>
  <c r="R20" i="9"/>
  <c r="R71" i="9" s="1"/>
  <c r="E55" i="3"/>
  <c r="E56" i="3" s="1"/>
  <c r="E57" i="3" s="1"/>
  <c r="P117" i="9"/>
  <c r="P122" i="9" s="1"/>
  <c r="P83" i="9"/>
  <c r="P82" i="9"/>
  <c r="P96" i="3"/>
  <c r="P130" i="3"/>
  <c r="P164" i="3"/>
  <c r="P129" i="3"/>
  <c r="P163" i="3"/>
  <c r="P95" i="3"/>
  <c r="AT373" i="39"/>
  <c r="AU372" i="39" s="1"/>
  <c r="AU95" i="42"/>
  <c r="AQ414" i="10"/>
  <c r="AQ416" i="10" s="1"/>
  <c r="AQ113" i="9"/>
  <c r="AU96" i="42"/>
  <c r="AV96" i="42"/>
  <c r="M87" i="37"/>
  <c r="BK96" i="38"/>
  <c r="BC96" i="38"/>
  <c r="BK95" i="38"/>
  <c r="BK97" i="38" s="1"/>
  <c r="AD71" i="6"/>
  <c r="AF70" i="6"/>
  <c r="H172" i="3"/>
  <c r="I159" i="3"/>
  <c r="I162" i="3" s="1"/>
  <c r="I166" i="3" s="1"/>
  <c r="I169" i="3" s="1"/>
  <c r="I91" i="3"/>
  <c r="I94" i="3" s="1"/>
  <c r="I98" i="3" s="1"/>
  <c r="I101" i="3" s="1"/>
  <c r="I125" i="3"/>
  <c r="I128" i="3" s="1"/>
  <c r="I132" i="3" s="1"/>
  <c r="I135" i="3" s="1"/>
  <c r="O124" i="9"/>
  <c r="F50" i="3"/>
  <c r="F53" i="3" s="1"/>
  <c r="H104" i="3"/>
  <c r="H138" i="3"/>
  <c r="W84" i="6"/>
  <c r="U81" i="6"/>
  <c r="K13" i="45" s="1"/>
  <c r="U73" i="6"/>
  <c r="S16" i="9" s="1"/>
  <c r="M104" i="38"/>
  <c r="D46" i="37" s="1"/>
  <c r="D49" i="37" s="1"/>
  <c r="M106" i="42"/>
  <c r="F120" i="41"/>
  <c r="F123" i="41" s="1"/>
  <c r="F127" i="41" s="1"/>
  <c r="F130" i="41" s="1"/>
  <c r="F153" i="41"/>
  <c r="F156" i="41" s="1"/>
  <c r="F160" i="41" s="1"/>
  <c r="F163" i="41" s="1"/>
  <c r="F87" i="41"/>
  <c r="F90" i="41" s="1"/>
  <c r="F94" i="41" s="1"/>
  <c r="F97" i="41" s="1"/>
  <c r="E100" i="41"/>
  <c r="E133" i="41"/>
  <c r="D138" i="37"/>
  <c r="D139" i="37" s="1"/>
  <c r="D140" i="37" s="1"/>
  <c r="D136" i="37"/>
  <c r="D143" i="37" s="1"/>
  <c r="D144" i="37" s="1"/>
  <c r="D145" i="37" s="1"/>
  <c r="D170" i="41"/>
  <c r="D171" i="41" s="1"/>
  <c r="D172" i="41" s="1"/>
  <c r="D168" i="41"/>
  <c r="D174" i="41" s="1"/>
  <c r="D175" i="41" s="1"/>
  <c r="D176" i="41" s="1"/>
  <c r="E166" i="41"/>
  <c r="D102" i="41"/>
  <c r="D108" i="41" s="1"/>
  <c r="D104" i="41"/>
  <c r="D105" i="41" s="1"/>
  <c r="D106" i="41" s="1"/>
  <c r="E134" i="37"/>
  <c r="D102" i="37"/>
  <c r="D108" i="37" s="1"/>
  <c r="D109" i="37" s="1"/>
  <c r="D110" i="37" s="1"/>
  <c r="D104" i="37"/>
  <c r="D105" i="37" s="1"/>
  <c r="D106" i="37" s="1"/>
  <c r="D135" i="41"/>
  <c r="D142" i="41" s="1"/>
  <c r="D137" i="41"/>
  <c r="D138" i="41" s="1"/>
  <c r="D139" i="41" s="1"/>
  <c r="E168" i="37"/>
  <c r="D172" i="37"/>
  <c r="D173" i="37" s="1"/>
  <c r="D174" i="37" s="1"/>
  <c r="D170" i="37"/>
  <c r="D176" i="37" s="1"/>
  <c r="D177" i="37" s="1"/>
  <c r="D178" i="37" s="1"/>
  <c r="F90" i="37"/>
  <c r="F94" i="37" s="1"/>
  <c r="F97" i="37" s="1"/>
  <c r="F124" i="37"/>
  <c r="F128" i="37" s="1"/>
  <c r="F131" i="37" s="1"/>
  <c r="F155" i="37"/>
  <c r="F158" i="37" s="1"/>
  <c r="F162" i="37" s="1"/>
  <c r="F165" i="37" s="1"/>
  <c r="D51" i="41"/>
  <c r="D50" i="41"/>
  <c r="D55" i="41" s="1"/>
  <c r="E100" i="37"/>
  <c r="BB96" i="38"/>
  <c r="BD96" i="38"/>
  <c r="BB95" i="38"/>
  <c r="BD95" i="38"/>
  <c r="N50" i="38"/>
  <c r="N101" i="38"/>
  <c r="N104" i="38" s="1"/>
  <c r="N51" i="38"/>
  <c r="R73" i="43"/>
  <c r="P23" i="38" s="1"/>
  <c r="P27" i="38" s="1"/>
  <c r="N121" i="37" s="1"/>
  <c r="R73" i="44"/>
  <c r="P23" i="42" s="1"/>
  <c r="P27" i="42" s="1"/>
  <c r="T396" i="39"/>
  <c r="S67" i="44"/>
  <c r="T400" i="39"/>
  <c r="S71" i="44"/>
  <c r="S71" i="43"/>
  <c r="S68" i="43"/>
  <c r="T393" i="39"/>
  <c r="S64" i="44"/>
  <c r="T394" i="39"/>
  <c r="S65" i="44"/>
  <c r="S67" i="43"/>
  <c r="S66" i="43"/>
  <c r="O41" i="42"/>
  <c r="O43" i="42" s="1"/>
  <c r="O46" i="42" s="1"/>
  <c r="O49" i="42" s="1"/>
  <c r="O67" i="42"/>
  <c r="S69" i="43"/>
  <c r="T398" i="39"/>
  <c r="S69" i="44"/>
  <c r="T395" i="39"/>
  <c r="S66" i="44"/>
  <c r="N101" i="42"/>
  <c r="N50" i="42"/>
  <c r="N99" i="42"/>
  <c r="N51" i="42"/>
  <c r="S70" i="43"/>
  <c r="S64" i="43"/>
  <c r="O67" i="38"/>
  <c r="O41" i="38"/>
  <c r="O43" i="38" s="1"/>
  <c r="O46" i="38" s="1"/>
  <c r="O49" i="38" s="1"/>
  <c r="T399" i="39"/>
  <c r="S70" i="44"/>
  <c r="S65" i="43"/>
  <c r="T397" i="39"/>
  <c r="S68" i="44"/>
  <c r="AP66" i="3"/>
  <c r="AQ417" i="10"/>
  <c r="AV95" i="42" l="1"/>
  <c r="AV97" i="42" s="1"/>
  <c r="AV62" i="41" s="1"/>
  <c r="R106" i="9"/>
  <c r="R110" i="9" s="1"/>
  <c r="R33" i="9"/>
  <c r="R74" i="9" s="1"/>
  <c r="R78" i="9" s="1"/>
  <c r="R81" i="9" s="1"/>
  <c r="R82" i="9" s="1"/>
  <c r="S20" i="9"/>
  <c r="S71" i="9" s="1"/>
  <c r="Q119" i="9"/>
  <c r="Q83" i="9"/>
  <c r="Q117" i="9"/>
  <c r="Q96" i="3"/>
  <c r="Q164" i="3"/>
  <c r="Q130" i="3"/>
  <c r="Q95" i="3"/>
  <c r="Q163" i="3"/>
  <c r="Q129" i="3"/>
  <c r="AQ415" i="10"/>
  <c r="AR113" i="9" s="1"/>
  <c r="AU375" i="39"/>
  <c r="AU374" i="39"/>
  <c r="AW96" i="42" s="1"/>
  <c r="AU97" i="42"/>
  <c r="AU62" i="41" s="1"/>
  <c r="AR114" i="9"/>
  <c r="BC97" i="38"/>
  <c r="N87" i="37"/>
  <c r="D50" i="37"/>
  <c r="D55" i="37" s="1"/>
  <c r="D56" i="37" s="1"/>
  <c r="D57" i="37" s="1"/>
  <c r="F54" i="3"/>
  <c r="AG70" i="6"/>
  <c r="AE71" i="6"/>
  <c r="F55" i="3"/>
  <c r="F56" i="3" s="1"/>
  <c r="F57" i="3" s="1"/>
  <c r="J91" i="3"/>
  <c r="J94" i="3" s="1"/>
  <c r="J98" i="3" s="1"/>
  <c r="J101" i="3" s="1"/>
  <c r="J159" i="3"/>
  <c r="J162" i="3" s="1"/>
  <c r="J166" i="3" s="1"/>
  <c r="J169" i="3" s="1"/>
  <c r="J125" i="3"/>
  <c r="J128" i="3" s="1"/>
  <c r="J132" i="3" s="1"/>
  <c r="J135" i="3" s="1"/>
  <c r="P124" i="9"/>
  <c r="G50" i="3"/>
  <c r="G53" i="3" s="1"/>
  <c r="G54" i="3" s="1"/>
  <c r="I138" i="3"/>
  <c r="I140" i="3" s="1"/>
  <c r="I104" i="3"/>
  <c r="I106" i="3" s="1"/>
  <c r="I172" i="3"/>
  <c r="I174" i="3" s="1"/>
  <c r="X84" i="6"/>
  <c r="K16" i="45" s="1"/>
  <c r="V81" i="6"/>
  <c r="V73" i="6"/>
  <c r="T16" i="9" s="1"/>
  <c r="D51" i="37"/>
  <c r="D52" i="37" s="1"/>
  <c r="D53" i="37" s="1"/>
  <c r="M106" i="38"/>
  <c r="N104" i="42"/>
  <c r="E46" i="41" s="1"/>
  <c r="E49" i="41" s="1"/>
  <c r="E46" i="37"/>
  <c r="E49" i="37" s="1"/>
  <c r="E50" i="37" s="1"/>
  <c r="N106" i="38"/>
  <c r="G153" i="41"/>
  <c r="G156" i="41" s="1"/>
  <c r="G160" i="41" s="1"/>
  <c r="G163" i="41" s="1"/>
  <c r="G87" i="41"/>
  <c r="G90" i="41" s="1"/>
  <c r="G94" i="41" s="1"/>
  <c r="G97" i="41" s="1"/>
  <c r="G120" i="41"/>
  <c r="G123" i="41" s="1"/>
  <c r="G127" i="41" s="1"/>
  <c r="G130" i="41" s="1"/>
  <c r="F100" i="37"/>
  <c r="E102" i="41"/>
  <c r="E108" i="41" s="1"/>
  <c r="E104" i="41"/>
  <c r="E105" i="41" s="1"/>
  <c r="E106" i="41" s="1"/>
  <c r="E102" i="37"/>
  <c r="E108" i="37" s="1"/>
  <c r="E104" i="37"/>
  <c r="E105" i="37" s="1"/>
  <c r="E106" i="37" s="1"/>
  <c r="D109" i="41"/>
  <c r="D110" i="41" s="1"/>
  <c r="E135" i="41"/>
  <c r="E142" i="41" s="1"/>
  <c r="E137" i="41"/>
  <c r="E138" i="41" s="1"/>
  <c r="E139" i="41" s="1"/>
  <c r="F166" i="41"/>
  <c r="F134" i="37"/>
  <c r="D56" i="41"/>
  <c r="D57" i="41" s="1"/>
  <c r="G124" i="37"/>
  <c r="G128" i="37" s="1"/>
  <c r="G131" i="37" s="1"/>
  <c r="G90" i="37"/>
  <c r="G94" i="37" s="1"/>
  <c r="G97" i="37" s="1"/>
  <c r="G155" i="37"/>
  <c r="G158" i="37" s="1"/>
  <c r="G162" i="37" s="1"/>
  <c r="G165" i="37" s="1"/>
  <c r="D52" i="41"/>
  <c r="D53" i="41" s="1"/>
  <c r="E170" i="37"/>
  <c r="E176" i="37" s="1"/>
  <c r="E177" i="37" s="1"/>
  <c r="E178" i="37" s="1"/>
  <c r="E172" i="37"/>
  <c r="E173" i="37" s="1"/>
  <c r="E174" i="37" s="1"/>
  <c r="E136" i="37"/>
  <c r="E143" i="37" s="1"/>
  <c r="E144" i="37" s="1"/>
  <c r="E145" i="37" s="1"/>
  <c r="E138" i="37"/>
  <c r="E139" i="37" s="1"/>
  <c r="E140" i="37" s="1"/>
  <c r="F100" i="41"/>
  <c r="F168" i="37"/>
  <c r="D143" i="41"/>
  <c r="D144" i="41" s="1"/>
  <c r="E168" i="41"/>
  <c r="E174" i="41" s="1"/>
  <c r="E175" i="41" s="1"/>
  <c r="E176" i="41" s="1"/>
  <c r="E170" i="41"/>
  <c r="E171" i="41" s="1"/>
  <c r="E172" i="41" s="1"/>
  <c r="F133" i="41"/>
  <c r="BD97" i="38"/>
  <c r="BB97" i="38"/>
  <c r="P67" i="38"/>
  <c r="P41" i="38"/>
  <c r="P43" i="38" s="1"/>
  <c r="P46" i="38" s="1"/>
  <c r="P49" i="38" s="1"/>
  <c r="P99" i="38" s="1"/>
  <c r="U400" i="39"/>
  <c r="T71" i="44"/>
  <c r="U398" i="39"/>
  <c r="T69" i="44"/>
  <c r="U397" i="39"/>
  <c r="T68" i="44"/>
  <c r="T71" i="43"/>
  <c r="T69" i="43"/>
  <c r="U399" i="39"/>
  <c r="T70" i="44"/>
  <c r="T64" i="43"/>
  <c r="T66" i="43"/>
  <c r="U394" i="39"/>
  <c r="T65" i="44"/>
  <c r="S73" i="44"/>
  <c r="Q23" i="42" s="1"/>
  <c r="Q27" i="42" s="1"/>
  <c r="T68" i="43"/>
  <c r="S73" i="43"/>
  <c r="Q23" i="38" s="1"/>
  <c r="Q27" i="38" s="1"/>
  <c r="O121" i="37" s="1"/>
  <c r="U393" i="39"/>
  <c r="T64" i="44"/>
  <c r="U396" i="39"/>
  <c r="T67" i="44"/>
  <c r="U395" i="39"/>
  <c r="T66" i="44"/>
  <c r="O99" i="42"/>
  <c r="O101" i="42"/>
  <c r="O51" i="42"/>
  <c r="O50" i="42"/>
  <c r="T65" i="43"/>
  <c r="O99" i="38"/>
  <c r="O50" i="38"/>
  <c r="O101" i="38"/>
  <c r="O51" i="38"/>
  <c r="T70" i="43"/>
  <c r="T67" i="43"/>
  <c r="P67" i="42"/>
  <c r="P41" i="42"/>
  <c r="P43" i="42" s="1"/>
  <c r="P46" i="42" s="1"/>
  <c r="P49" i="42" s="1"/>
  <c r="AQ115" i="9"/>
  <c r="H174" i="3"/>
  <c r="D174" i="3"/>
  <c r="D180" i="3" s="1"/>
  <c r="D181" i="3" s="1"/>
  <c r="D182" i="3" s="1"/>
  <c r="F174" i="3"/>
  <c r="E174" i="3"/>
  <c r="H140" i="3"/>
  <c r="E140" i="3"/>
  <c r="D140" i="3"/>
  <c r="G140" i="3"/>
  <c r="F140" i="3"/>
  <c r="G106" i="3"/>
  <c r="F106" i="3"/>
  <c r="H106" i="3"/>
  <c r="E106" i="3"/>
  <c r="AR414" i="10" l="1"/>
  <c r="AR416" i="10" s="1"/>
  <c r="Q122" i="9"/>
  <c r="Q124" i="9" s="1"/>
  <c r="S33" i="9"/>
  <c r="S74" i="9" s="1"/>
  <c r="S78" i="9" s="1"/>
  <c r="S81" i="9" s="1"/>
  <c r="S83" i="9" s="1"/>
  <c r="S106" i="9"/>
  <c r="S110" i="9" s="1"/>
  <c r="T20" i="9"/>
  <c r="T71" i="9" s="1"/>
  <c r="R117" i="9"/>
  <c r="R83" i="9"/>
  <c r="R119" i="9"/>
  <c r="R122" i="9" s="1"/>
  <c r="R96" i="3"/>
  <c r="R164" i="3"/>
  <c r="R130" i="3"/>
  <c r="R163" i="3"/>
  <c r="R95" i="3"/>
  <c r="R129" i="3"/>
  <c r="AU373" i="39"/>
  <c r="O87" i="37"/>
  <c r="E55" i="37"/>
  <c r="E56" i="37" s="1"/>
  <c r="E57" i="37" s="1"/>
  <c r="E50" i="41"/>
  <c r="E55" i="41" s="1"/>
  <c r="E56" i="41" s="1"/>
  <c r="E57" i="41" s="1"/>
  <c r="P87" i="37"/>
  <c r="AF71" i="6"/>
  <c r="AH70" i="6"/>
  <c r="G55" i="3"/>
  <c r="G56" i="3" s="1"/>
  <c r="G57" i="3" s="1"/>
  <c r="K159" i="3"/>
  <c r="K162" i="3" s="1"/>
  <c r="K166" i="3" s="1"/>
  <c r="K169" i="3" s="1"/>
  <c r="K125" i="3"/>
  <c r="K128" i="3" s="1"/>
  <c r="K132" i="3" s="1"/>
  <c r="K135" i="3" s="1"/>
  <c r="J138" i="3"/>
  <c r="J140" i="3" s="1"/>
  <c r="H50" i="3"/>
  <c r="H53" i="3" s="1"/>
  <c r="H54" i="3" s="1"/>
  <c r="J172" i="3"/>
  <c r="J174" i="3" s="1"/>
  <c r="J104" i="3"/>
  <c r="J106" i="3" s="1"/>
  <c r="Y84" i="6"/>
  <c r="K91" i="3"/>
  <c r="K94" i="3" s="1"/>
  <c r="K98" i="3" s="1"/>
  <c r="K101" i="3" s="1"/>
  <c r="W81" i="6"/>
  <c r="W73" i="6"/>
  <c r="U16" i="9" s="1"/>
  <c r="E51" i="41"/>
  <c r="E52" i="41" s="1"/>
  <c r="E53" i="41" s="1"/>
  <c r="E51" i="37"/>
  <c r="E52" i="37" s="1"/>
  <c r="E53" i="37" s="1"/>
  <c r="N106" i="42"/>
  <c r="O104" i="38"/>
  <c r="F46" i="37" s="1"/>
  <c r="F49" i="37" s="1"/>
  <c r="O104" i="42"/>
  <c r="F46" i="41" s="1"/>
  <c r="F49" i="41" s="1"/>
  <c r="F50" i="41" s="1"/>
  <c r="E143" i="41"/>
  <c r="E144" i="41" s="1"/>
  <c r="E109" i="41"/>
  <c r="E110" i="41" s="1"/>
  <c r="F102" i="37"/>
  <c r="F108" i="37" s="1"/>
  <c r="F109" i="37" s="1"/>
  <c r="F104" i="37"/>
  <c r="F105" i="37" s="1"/>
  <c r="F106" i="37" s="1"/>
  <c r="H87" i="41"/>
  <c r="H90" i="41" s="1"/>
  <c r="H94" i="41" s="1"/>
  <c r="H97" i="41" s="1"/>
  <c r="H120" i="41"/>
  <c r="H123" i="41" s="1"/>
  <c r="H127" i="41" s="1"/>
  <c r="H130" i="41" s="1"/>
  <c r="H153" i="41"/>
  <c r="H156" i="41" s="1"/>
  <c r="H160" i="41" s="1"/>
  <c r="H163" i="41" s="1"/>
  <c r="H155" i="37"/>
  <c r="H158" i="37" s="1"/>
  <c r="H162" i="37" s="1"/>
  <c r="H165" i="37" s="1"/>
  <c r="H124" i="37"/>
  <c r="H128" i="37" s="1"/>
  <c r="H131" i="37" s="1"/>
  <c r="H90" i="37"/>
  <c r="H94" i="37" s="1"/>
  <c r="H97" i="37" s="1"/>
  <c r="G134" i="37"/>
  <c r="E109" i="37"/>
  <c r="E110" i="37" s="1"/>
  <c r="F170" i="37"/>
  <c r="F176" i="37" s="1"/>
  <c r="F177" i="37" s="1"/>
  <c r="F178" i="37" s="1"/>
  <c r="F172" i="37"/>
  <c r="F173" i="37" s="1"/>
  <c r="F174" i="37" s="1"/>
  <c r="G133" i="41"/>
  <c r="G168" i="37"/>
  <c r="F168" i="41"/>
  <c r="F174" i="41" s="1"/>
  <c r="F175" i="41" s="1"/>
  <c r="F176" i="41" s="1"/>
  <c r="F170" i="41"/>
  <c r="F171" i="41" s="1"/>
  <c r="F172" i="41" s="1"/>
  <c r="G100" i="41"/>
  <c r="F136" i="37"/>
  <c r="F143" i="37" s="1"/>
  <c r="F144" i="37" s="1"/>
  <c r="F145" i="37" s="1"/>
  <c r="F138" i="37"/>
  <c r="F139" i="37" s="1"/>
  <c r="F140" i="37" s="1"/>
  <c r="F135" i="41"/>
  <c r="F142" i="41" s="1"/>
  <c r="F137" i="41"/>
  <c r="F138" i="41" s="1"/>
  <c r="F139" i="41" s="1"/>
  <c r="F102" i="41"/>
  <c r="F108" i="41" s="1"/>
  <c r="F104" i="41"/>
  <c r="F105" i="41" s="1"/>
  <c r="F106" i="41" s="1"/>
  <c r="G100" i="37"/>
  <c r="G166" i="41"/>
  <c r="P101" i="38"/>
  <c r="P104" i="38" s="1"/>
  <c r="G46" i="37" s="1"/>
  <c r="G49" i="37" s="1"/>
  <c r="G50" i="37" s="1"/>
  <c r="P50" i="38"/>
  <c r="T73" i="44"/>
  <c r="R23" i="42" s="1"/>
  <c r="R27" i="42" s="1"/>
  <c r="P51" i="38"/>
  <c r="T73" i="43"/>
  <c r="R23" i="38" s="1"/>
  <c r="R27" i="38" s="1"/>
  <c r="P121" i="37" s="1"/>
  <c r="U66" i="43"/>
  <c r="U68" i="43"/>
  <c r="U71" i="43"/>
  <c r="U70" i="43"/>
  <c r="V396" i="39"/>
  <c r="U67" i="44"/>
  <c r="V394" i="39"/>
  <c r="U65" i="44"/>
  <c r="U64" i="43"/>
  <c r="P99" i="42"/>
  <c r="P101" i="42"/>
  <c r="P50" i="42"/>
  <c r="P51" i="42"/>
  <c r="U67" i="43"/>
  <c r="V393" i="39"/>
  <c r="U64" i="44"/>
  <c r="V399" i="39"/>
  <c r="U70" i="44"/>
  <c r="V397" i="39"/>
  <c r="U68" i="44"/>
  <c r="V398" i="39"/>
  <c r="U69" i="44"/>
  <c r="Q67" i="38"/>
  <c r="Q41" i="38"/>
  <c r="Q43" i="38" s="1"/>
  <c r="Q46" i="38" s="1"/>
  <c r="Q49" i="38" s="1"/>
  <c r="V400" i="39"/>
  <c r="U71" i="44"/>
  <c r="U65" i="43"/>
  <c r="V395" i="39"/>
  <c r="U66" i="44"/>
  <c r="Q41" i="42"/>
  <c r="Q43" i="42" s="1"/>
  <c r="Q46" i="42" s="1"/>
  <c r="Q49" i="42" s="1"/>
  <c r="Q67" i="42"/>
  <c r="U69" i="43"/>
  <c r="AQ66" i="3"/>
  <c r="D147" i="3"/>
  <c r="E147" i="3" s="1"/>
  <c r="F147" i="3" s="1"/>
  <c r="G147" i="3" s="1"/>
  <c r="H147" i="3" s="1"/>
  <c r="I147" i="3" s="1"/>
  <c r="D176" i="3"/>
  <c r="E176" i="3" s="1"/>
  <c r="F176" i="3" s="1"/>
  <c r="G176" i="3" s="1"/>
  <c r="H176" i="3" s="1"/>
  <c r="I176" i="3" s="1"/>
  <c r="D108" i="3"/>
  <c r="E108" i="3" s="1"/>
  <c r="F108" i="3" s="1"/>
  <c r="D59" i="3"/>
  <c r="E59" i="3" s="1"/>
  <c r="D142" i="3"/>
  <c r="E142" i="3" s="1"/>
  <c r="F142" i="3" s="1"/>
  <c r="G142" i="3" s="1"/>
  <c r="H142" i="3" s="1"/>
  <c r="I142" i="3" s="1"/>
  <c r="E180" i="3"/>
  <c r="E181" i="3" s="1"/>
  <c r="E182" i="3" s="1"/>
  <c r="D112" i="3"/>
  <c r="G174" i="3"/>
  <c r="AR417" i="10" l="1"/>
  <c r="AR415" i="10" s="1"/>
  <c r="T33" i="9"/>
  <c r="T74" i="9" s="1"/>
  <c r="T78" i="9" s="1"/>
  <c r="T81" i="9" s="1"/>
  <c r="T119" i="9" s="1"/>
  <c r="T106" i="9"/>
  <c r="T110" i="9" s="1"/>
  <c r="U20" i="9"/>
  <c r="U71" i="9" s="1"/>
  <c r="S119" i="9"/>
  <c r="S117" i="9"/>
  <c r="S82" i="9"/>
  <c r="S130" i="3"/>
  <c r="S164" i="3"/>
  <c r="S96" i="3"/>
  <c r="S95" i="3"/>
  <c r="S163" i="3"/>
  <c r="S129" i="3"/>
  <c r="AW95" i="42"/>
  <c r="AW97" i="42" s="1"/>
  <c r="AW62" i="41" s="1"/>
  <c r="AV372" i="39"/>
  <c r="AS114" i="9"/>
  <c r="AS113" i="9"/>
  <c r="F55" i="41"/>
  <c r="F56" i="41" s="1"/>
  <c r="F57" i="41" s="1"/>
  <c r="F50" i="37"/>
  <c r="F55" i="37" s="1"/>
  <c r="F56" i="37" s="1"/>
  <c r="F57" i="37" s="1"/>
  <c r="AI70" i="6"/>
  <c r="AG71" i="6"/>
  <c r="J142" i="3"/>
  <c r="J147" i="3"/>
  <c r="J176" i="3"/>
  <c r="R124" i="9"/>
  <c r="I50" i="3"/>
  <c r="I53" i="3" s="1"/>
  <c r="I54" i="3" s="1"/>
  <c r="L159" i="3"/>
  <c r="L162" i="3" s="1"/>
  <c r="L166" i="3" s="1"/>
  <c r="L169" i="3" s="1"/>
  <c r="L91" i="3"/>
  <c r="L94" i="3" s="1"/>
  <c r="L98" i="3" s="1"/>
  <c r="L101" i="3" s="1"/>
  <c r="L125" i="3"/>
  <c r="L128" i="3" s="1"/>
  <c r="L132" i="3" s="1"/>
  <c r="L135" i="3" s="1"/>
  <c r="H55" i="3"/>
  <c r="K138" i="3"/>
  <c r="K140" i="3" s="1"/>
  <c r="K172" i="3"/>
  <c r="K174" i="3" s="1"/>
  <c r="Z84" i="6"/>
  <c r="X81" i="6"/>
  <c r="X73" i="6"/>
  <c r="V16" i="9" s="1"/>
  <c r="K104" i="3"/>
  <c r="K106" i="3" s="1"/>
  <c r="O106" i="42"/>
  <c r="P106" i="38"/>
  <c r="F51" i="37"/>
  <c r="G51" i="37" s="1"/>
  <c r="O106" i="38"/>
  <c r="F51" i="41"/>
  <c r="F52" i="41" s="1"/>
  <c r="F53" i="41" s="1"/>
  <c r="P104" i="42"/>
  <c r="G46" i="41" s="1"/>
  <c r="G49" i="41" s="1"/>
  <c r="G50" i="41" s="1"/>
  <c r="F109" i="41"/>
  <c r="F110" i="41" s="1"/>
  <c r="F143" i="41"/>
  <c r="F144" i="41" s="1"/>
  <c r="G102" i="37"/>
  <c r="G108" i="37" s="1"/>
  <c r="G109" i="37" s="1"/>
  <c r="G104" i="37"/>
  <c r="G105" i="37" s="1"/>
  <c r="G106" i="37" s="1"/>
  <c r="H100" i="37"/>
  <c r="I87" i="41"/>
  <c r="I90" i="41" s="1"/>
  <c r="I94" i="41" s="1"/>
  <c r="I97" i="41" s="1"/>
  <c r="I153" i="41"/>
  <c r="I156" i="41" s="1"/>
  <c r="I160" i="41" s="1"/>
  <c r="I163" i="41" s="1"/>
  <c r="I120" i="41"/>
  <c r="I123" i="41" s="1"/>
  <c r="I127" i="41" s="1"/>
  <c r="I130" i="41" s="1"/>
  <c r="G135" i="41"/>
  <c r="G142" i="41" s="1"/>
  <c r="G137" i="41"/>
  <c r="G138" i="41" s="1"/>
  <c r="G139" i="41" s="1"/>
  <c r="F110" i="37"/>
  <c r="H168" i="37"/>
  <c r="G170" i="37"/>
  <c r="G176" i="37" s="1"/>
  <c r="G177" i="37" s="1"/>
  <c r="G178" i="37" s="1"/>
  <c r="G172" i="37"/>
  <c r="G173" i="37" s="1"/>
  <c r="G174" i="37" s="1"/>
  <c r="G136" i="37"/>
  <c r="G143" i="37" s="1"/>
  <c r="G138" i="37"/>
  <c r="G139" i="37" s="1"/>
  <c r="G140" i="37" s="1"/>
  <c r="G168" i="41"/>
  <c r="G174" i="41" s="1"/>
  <c r="G175" i="41" s="1"/>
  <c r="G176" i="41" s="1"/>
  <c r="G170" i="41"/>
  <c r="G171" i="41" s="1"/>
  <c r="G172" i="41" s="1"/>
  <c r="H133" i="41"/>
  <c r="H134" i="37"/>
  <c r="I124" i="37"/>
  <c r="I128" i="37" s="1"/>
  <c r="I131" i="37" s="1"/>
  <c r="I155" i="37"/>
  <c r="I158" i="37" s="1"/>
  <c r="I162" i="37" s="1"/>
  <c r="I165" i="37" s="1"/>
  <c r="I90" i="37"/>
  <c r="I94" i="37" s="1"/>
  <c r="I97" i="37" s="1"/>
  <c r="H166" i="41"/>
  <c r="G102" i="41"/>
  <c r="G108" i="41" s="1"/>
  <c r="G104" i="41"/>
  <c r="G105" i="41" s="1"/>
  <c r="G106" i="41" s="1"/>
  <c r="H100" i="41"/>
  <c r="R41" i="42"/>
  <c r="R43" i="42" s="1"/>
  <c r="R46" i="42" s="1"/>
  <c r="R49" i="42" s="1"/>
  <c r="R99" i="42" s="1"/>
  <c r="R67" i="42"/>
  <c r="R41" i="38"/>
  <c r="R43" i="38" s="1"/>
  <c r="R46" i="38" s="1"/>
  <c r="R49" i="38" s="1"/>
  <c r="R50" i="38" s="1"/>
  <c r="R67" i="38"/>
  <c r="U73" i="44"/>
  <c r="S23" i="42" s="1"/>
  <c r="S27" i="42" s="1"/>
  <c r="V67" i="43"/>
  <c r="W394" i="39"/>
  <c r="V65" i="44"/>
  <c r="V66" i="43"/>
  <c r="V65" i="43"/>
  <c r="W399" i="39"/>
  <c r="V70" i="44"/>
  <c r="W393" i="39"/>
  <c r="V64" i="44"/>
  <c r="W396" i="39"/>
  <c r="V67" i="44"/>
  <c r="W400" i="39"/>
  <c r="V71" i="44"/>
  <c r="V70" i="43"/>
  <c r="Q50" i="38"/>
  <c r="Q51" i="38"/>
  <c r="Q99" i="38"/>
  <c r="Q101" i="38"/>
  <c r="V69" i="43"/>
  <c r="U73" i="43"/>
  <c r="S23" i="38" s="1"/>
  <c r="S27" i="38" s="1"/>
  <c r="Q121" i="37" s="1"/>
  <c r="W395" i="39"/>
  <c r="V66" i="44"/>
  <c r="W397" i="39"/>
  <c r="V68" i="44"/>
  <c r="V68" i="43"/>
  <c r="Q101" i="42"/>
  <c r="Q51" i="42"/>
  <c r="Q50" i="42"/>
  <c r="Q99" i="42"/>
  <c r="W398" i="39"/>
  <c r="V69" i="44"/>
  <c r="V64" i="43"/>
  <c r="V71" i="43"/>
  <c r="AR115" i="9"/>
  <c r="D177" i="3"/>
  <c r="D178" i="3" s="1"/>
  <c r="F177" i="3"/>
  <c r="E177" i="3"/>
  <c r="D109" i="3"/>
  <c r="D110" i="3" s="1"/>
  <c r="D143" i="3"/>
  <c r="D144" i="3" s="1"/>
  <c r="E143" i="3"/>
  <c r="D60" i="3"/>
  <c r="D61" i="3" s="1"/>
  <c r="F180" i="3"/>
  <c r="F181" i="3" s="1"/>
  <c r="F182" i="3" s="1"/>
  <c r="E112" i="3"/>
  <c r="D113" i="3"/>
  <c r="D114" i="3" s="1"/>
  <c r="G108" i="3"/>
  <c r="D148" i="3"/>
  <c r="D149" i="3" s="1"/>
  <c r="F59" i="3"/>
  <c r="E60" i="3"/>
  <c r="F143" i="3"/>
  <c r="G143" i="3"/>
  <c r="E109" i="3"/>
  <c r="AS414" i="10"/>
  <c r="U33" i="9" l="1"/>
  <c r="U74" i="9" s="1"/>
  <c r="U78" i="9" s="1"/>
  <c r="U81" i="9" s="1"/>
  <c r="U106" i="9"/>
  <c r="U110" i="9" s="1"/>
  <c r="S122" i="9"/>
  <c r="J50" i="3" s="1"/>
  <c r="J53" i="3" s="1"/>
  <c r="J54" i="3" s="1"/>
  <c r="V20" i="9"/>
  <c r="V71" i="9" s="1"/>
  <c r="T83" i="9"/>
  <c r="T82" i="9"/>
  <c r="T117" i="9"/>
  <c r="T130" i="3"/>
  <c r="T164" i="3"/>
  <c r="T96" i="3"/>
  <c r="T95" i="3"/>
  <c r="T129" i="3"/>
  <c r="T163" i="3"/>
  <c r="AV374" i="39"/>
  <c r="AX96" i="42" s="1"/>
  <c r="AV375" i="39"/>
  <c r="K147" i="3"/>
  <c r="G55" i="41"/>
  <c r="G56" i="41" s="1"/>
  <c r="G57" i="41" s="1"/>
  <c r="G55" i="37"/>
  <c r="G56" i="37" s="1"/>
  <c r="G57" i="37" s="1"/>
  <c r="Q87" i="37"/>
  <c r="AH71" i="6"/>
  <c r="AJ70" i="6"/>
  <c r="T122" i="9"/>
  <c r="H56" i="3"/>
  <c r="H57" i="3" s="1"/>
  <c r="I55" i="3"/>
  <c r="M125" i="3"/>
  <c r="M128" i="3" s="1"/>
  <c r="M132" i="3" s="1"/>
  <c r="M135" i="3" s="1"/>
  <c r="M91" i="3"/>
  <c r="M94" i="3" s="1"/>
  <c r="M98" i="3" s="1"/>
  <c r="M101" i="3" s="1"/>
  <c r="M159" i="3"/>
  <c r="M162" i="3" s="1"/>
  <c r="M166" i="3" s="1"/>
  <c r="M169" i="3" s="1"/>
  <c r="L104" i="3"/>
  <c r="L106" i="3" s="1"/>
  <c r="L138" i="3"/>
  <c r="L140" i="3" s="1"/>
  <c r="L172" i="3"/>
  <c r="L174" i="3" s="1"/>
  <c r="K176" i="3"/>
  <c r="K142" i="3"/>
  <c r="AA84" i="6"/>
  <c r="Y81" i="6"/>
  <c r="Y73" i="6"/>
  <c r="W16" i="9" s="1"/>
  <c r="F52" i="37"/>
  <c r="F53" i="37" s="1"/>
  <c r="P106" i="42"/>
  <c r="G51" i="41"/>
  <c r="G52" i="41" s="1"/>
  <c r="G53" i="41" s="1"/>
  <c r="Q104" i="38"/>
  <c r="H46" i="37" s="1"/>
  <c r="H49" i="37" s="1"/>
  <c r="Q104" i="42"/>
  <c r="H46" i="41" s="1"/>
  <c r="H49" i="41" s="1"/>
  <c r="G110" i="37"/>
  <c r="G109" i="41"/>
  <c r="G110" i="41" s="1"/>
  <c r="G52" i="37"/>
  <c r="J90" i="37"/>
  <c r="J94" i="37" s="1"/>
  <c r="J97" i="37" s="1"/>
  <c r="J124" i="37"/>
  <c r="J128" i="37" s="1"/>
  <c r="J131" i="37" s="1"/>
  <c r="J155" i="37"/>
  <c r="J158" i="37" s="1"/>
  <c r="J162" i="37" s="1"/>
  <c r="J165" i="37" s="1"/>
  <c r="H136" i="37"/>
  <c r="H143" i="37" s="1"/>
  <c r="H144" i="37" s="1"/>
  <c r="H138" i="37"/>
  <c r="H139" i="37" s="1"/>
  <c r="H140" i="37" s="1"/>
  <c r="G144" i="37"/>
  <c r="G145" i="37" s="1"/>
  <c r="I166" i="41"/>
  <c r="G143" i="41"/>
  <c r="G144" i="41" s="1"/>
  <c r="I100" i="41"/>
  <c r="J120" i="41"/>
  <c r="J123" i="41" s="1"/>
  <c r="J127" i="41" s="1"/>
  <c r="J130" i="41" s="1"/>
  <c r="J153" i="41"/>
  <c r="J156" i="41" s="1"/>
  <c r="J160" i="41" s="1"/>
  <c r="J163" i="41" s="1"/>
  <c r="J87" i="41"/>
  <c r="J90" i="41" s="1"/>
  <c r="J94" i="41" s="1"/>
  <c r="J97" i="41" s="1"/>
  <c r="H168" i="41"/>
  <c r="H174" i="41" s="1"/>
  <c r="H175" i="41" s="1"/>
  <c r="H176" i="41" s="1"/>
  <c r="H170" i="41"/>
  <c r="H171" i="41" s="1"/>
  <c r="H172" i="41" s="1"/>
  <c r="H102" i="41"/>
  <c r="H108" i="41" s="1"/>
  <c r="H104" i="41"/>
  <c r="H105" i="41" s="1"/>
  <c r="H106" i="41" s="1"/>
  <c r="I100" i="37"/>
  <c r="H135" i="41"/>
  <c r="H142" i="41" s="1"/>
  <c r="H137" i="41"/>
  <c r="H138" i="41" s="1"/>
  <c r="H139" i="41" s="1"/>
  <c r="H170" i="37"/>
  <c r="H176" i="37" s="1"/>
  <c r="H177" i="37" s="1"/>
  <c r="H178" i="37" s="1"/>
  <c r="H172" i="37"/>
  <c r="H173" i="37" s="1"/>
  <c r="H174" i="37" s="1"/>
  <c r="I134" i="37"/>
  <c r="I133" i="41"/>
  <c r="I168" i="37"/>
  <c r="H102" i="37"/>
  <c r="H108" i="37" s="1"/>
  <c r="H104" i="37"/>
  <c r="H105" i="37" s="1"/>
  <c r="H106" i="37" s="1"/>
  <c r="R101" i="42"/>
  <c r="R104" i="42" s="1"/>
  <c r="I46" i="41" s="1"/>
  <c r="I49" i="41" s="1"/>
  <c r="I50" i="41" s="1"/>
  <c r="R51" i="42"/>
  <c r="R50" i="42"/>
  <c r="R99" i="38"/>
  <c r="R51" i="38"/>
  <c r="R101" i="38"/>
  <c r="W68" i="43"/>
  <c r="W65" i="43"/>
  <c r="W66" i="43"/>
  <c r="W64" i="43"/>
  <c r="S41" i="42"/>
  <c r="S43" i="42" s="1"/>
  <c r="S46" i="42" s="1"/>
  <c r="S49" i="42" s="1"/>
  <c r="S67" i="42"/>
  <c r="X398" i="39"/>
  <c r="W69" i="44"/>
  <c r="X396" i="39"/>
  <c r="W67" i="44"/>
  <c r="V73" i="44"/>
  <c r="T23" i="42" s="1"/>
  <c r="T27" i="42" s="1"/>
  <c r="S67" i="38"/>
  <c r="S41" i="38"/>
  <c r="S43" i="38" s="1"/>
  <c r="S46" i="38" s="1"/>
  <c r="S49" i="38" s="1"/>
  <c r="W67" i="43"/>
  <c r="X395" i="39"/>
  <c r="W66" i="44"/>
  <c r="X400" i="39"/>
  <c r="W71" i="44"/>
  <c r="X399" i="39"/>
  <c r="W70" i="44"/>
  <c r="W71" i="43"/>
  <c r="V73" i="43"/>
  <c r="T23" i="38" s="1"/>
  <c r="T27" i="38" s="1"/>
  <c r="R121" i="37" s="1"/>
  <c r="X397" i="39"/>
  <c r="W68" i="44"/>
  <c r="X393" i="39"/>
  <c r="W64" i="44"/>
  <c r="X394" i="39"/>
  <c r="W65" i="44"/>
  <c r="W69" i="43"/>
  <c r="W70" i="43"/>
  <c r="AR66" i="3"/>
  <c r="E178" i="3"/>
  <c r="F178" i="3" s="1"/>
  <c r="E110" i="3"/>
  <c r="E144" i="3"/>
  <c r="F144" i="3" s="1"/>
  <c r="G144" i="3" s="1"/>
  <c r="E61" i="3"/>
  <c r="G180" i="3"/>
  <c r="F112" i="3"/>
  <c r="E113" i="3"/>
  <c r="E114" i="3" s="1"/>
  <c r="H108" i="3"/>
  <c r="E148" i="3"/>
  <c r="E149" i="3" s="1"/>
  <c r="G59" i="3"/>
  <c r="F60" i="3"/>
  <c r="H143" i="3"/>
  <c r="F109" i="3"/>
  <c r="AS416" i="10"/>
  <c r="AS417" i="10"/>
  <c r="G177" i="3"/>
  <c r="S124" i="9" l="1"/>
  <c r="T124" i="9"/>
  <c r="V33" i="9"/>
  <c r="V74" i="9" s="1"/>
  <c r="V78" i="9" s="1"/>
  <c r="V81" i="9" s="1"/>
  <c r="V106" i="9"/>
  <c r="V110" i="9" s="1"/>
  <c r="U117" i="9"/>
  <c r="W20" i="9"/>
  <c r="W71" i="9" s="1"/>
  <c r="U119" i="9"/>
  <c r="U122" i="9" s="1"/>
  <c r="L50" i="3" s="1"/>
  <c r="L53" i="3" s="1"/>
  <c r="L54" i="3" s="1"/>
  <c r="U83" i="9"/>
  <c r="U82" i="9"/>
  <c r="U96" i="3"/>
  <c r="U130" i="3"/>
  <c r="U164" i="3"/>
  <c r="U129" i="3"/>
  <c r="U95" i="3"/>
  <c r="U163" i="3"/>
  <c r="AS415" i="10"/>
  <c r="AT113" i="9" s="1"/>
  <c r="AV373" i="39"/>
  <c r="L147" i="3"/>
  <c r="AT114" i="9"/>
  <c r="R87" i="37"/>
  <c r="H50" i="37"/>
  <c r="H55" i="37" s="1"/>
  <c r="H56" i="37" s="1"/>
  <c r="H57" i="37" s="1"/>
  <c r="H50" i="41"/>
  <c r="H55" i="41" s="1"/>
  <c r="I55" i="41" s="1"/>
  <c r="K50" i="3"/>
  <c r="K53" i="3" s="1"/>
  <c r="K54" i="3" s="1"/>
  <c r="AK70" i="6"/>
  <c r="AI71" i="6"/>
  <c r="L142" i="3"/>
  <c r="L176" i="3"/>
  <c r="N125" i="3"/>
  <c r="N128" i="3" s="1"/>
  <c r="N132" i="3" s="1"/>
  <c r="N135" i="3" s="1"/>
  <c r="N91" i="3"/>
  <c r="N94" i="3" s="1"/>
  <c r="N98" i="3" s="1"/>
  <c r="N101" i="3" s="1"/>
  <c r="N159" i="3"/>
  <c r="N162" i="3" s="1"/>
  <c r="N166" i="3" s="1"/>
  <c r="N169" i="3" s="1"/>
  <c r="M172" i="3"/>
  <c r="M174" i="3" s="1"/>
  <c r="J55" i="3"/>
  <c r="I56" i="3"/>
  <c r="I57" i="3" s="1"/>
  <c r="M104" i="3"/>
  <c r="M106" i="3" s="1"/>
  <c r="M138" i="3"/>
  <c r="M140" i="3" s="1"/>
  <c r="AB84" i="6"/>
  <c r="Z81" i="6"/>
  <c r="Z73" i="6"/>
  <c r="X16" i="9" s="1"/>
  <c r="G53" i="37"/>
  <c r="Q106" i="38"/>
  <c r="Q106" i="42"/>
  <c r="H51" i="37"/>
  <c r="H52" i="37" s="1"/>
  <c r="R106" i="42"/>
  <c r="R104" i="38"/>
  <c r="I46" i="37" s="1"/>
  <c r="I49" i="37" s="1"/>
  <c r="I50" i="37" s="1"/>
  <c r="H51" i="41"/>
  <c r="I51" i="41" s="1"/>
  <c r="H143" i="41"/>
  <c r="H144" i="41" s="1"/>
  <c r="H109" i="41"/>
  <c r="H110" i="41" s="1"/>
  <c r="I170" i="37"/>
  <c r="I176" i="37" s="1"/>
  <c r="I177" i="37" s="1"/>
  <c r="I178" i="37" s="1"/>
  <c r="I172" i="37"/>
  <c r="I173" i="37" s="1"/>
  <c r="I174" i="37" s="1"/>
  <c r="I102" i="37"/>
  <c r="I108" i="37" s="1"/>
  <c r="I109" i="37" s="1"/>
  <c r="I104" i="37"/>
  <c r="I105" i="37" s="1"/>
  <c r="I106" i="37" s="1"/>
  <c r="I136" i="37"/>
  <c r="I143" i="37" s="1"/>
  <c r="I138" i="37"/>
  <c r="I139" i="37" s="1"/>
  <c r="I140" i="37" s="1"/>
  <c r="I102" i="41"/>
  <c r="I108" i="41" s="1"/>
  <c r="I104" i="41"/>
  <c r="I105" i="41" s="1"/>
  <c r="I106" i="41" s="1"/>
  <c r="J100" i="37"/>
  <c r="J100" i="41"/>
  <c r="I168" i="41"/>
  <c r="I174" i="41" s="1"/>
  <c r="I175" i="41" s="1"/>
  <c r="I176" i="41" s="1"/>
  <c r="I170" i="41"/>
  <c r="I171" i="41" s="1"/>
  <c r="I172" i="41" s="1"/>
  <c r="I135" i="41"/>
  <c r="I142" i="41" s="1"/>
  <c r="I137" i="41"/>
  <c r="I138" i="41" s="1"/>
  <c r="I139" i="41" s="1"/>
  <c r="J134" i="37"/>
  <c r="J166" i="41"/>
  <c r="H109" i="37"/>
  <c r="H110" i="37" s="1"/>
  <c r="J168" i="37"/>
  <c r="J133" i="41"/>
  <c r="H145" i="37"/>
  <c r="K124" i="37"/>
  <c r="K128" i="37" s="1"/>
  <c r="K131" i="37" s="1"/>
  <c r="K155" i="37"/>
  <c r="K158" i="37" s="1"/>
  <c r="K162" i="37" s="1"/>
  <c r="K165" i="37" s="1"/>
  <c r="K90" i="37"/>
  <c r="K94" i="37" s="1"/>
  <c r="K97" i="37" s="1"/>
  <c r="K153" i="41"/>
  <c r="K156" i="41" s="1"/>
  <c r="K160" i="41" s="1"/>
  <c r="K163" i="41" s="1"/>
  <c r="K87" i="41"/>
  <c r="K90" i="41" s="1"/>
  <c r="K94" i="41" s="1"/>
  <c r="K97" i="41" s="1"/>
  <c r="K120" i="41"/>
  <c r="K123" i="41" s="1"/>
  <c r="K127" i="41" s="1"/>
  <c r="K130" i="41" s="1"/>
  <c r="X71" i="43"/>
  <c r="W73" i="43"/>
  <c r="U23" i="38" s="1"/>
  <c r="U27" i="38" s="1"/>
  <c r="S121" i="37" s="1"/>
  <c r="S50" i="42"/>
  <c r="S99" i="42"/>
  <c r="S101" i="42"/>
  <c r="S51" i="42"/>
  <c r="X65" i="43"/>
  <c r="X68" i="43"/>
  <c r="X64" i="43"/>
  <c r="X69" i="43"/>
  <c r="W73" i="44"/>
  <c r="U23" i="42" s="1"/>
  <c r="U27" i="42" s="1"/>
  <c r="Y395" i="39"/>
  <c r="X66" i="44"/>
  <c r="S50" i="38"/>
  <c r="S101" i="38"/>
  <c r="S99" i="38"/>
  <c r="S51" i="38"/>
  <c r="Y396" i="39"/>
  <c r="X67" i="44"/>
  <c r="Y397" i="39"/>
  <c r="X68" i="44"/>
  <c r="Y393" i="39"/>
  <c r="X64" i="44"/>
  <c r="Y399" i="39"/>
  <c r="X70" i="44"/>
  <c r="Y400" i="39"/>
  <c r="X71" i="44"/>
  <c r="T67" i="38"/>
  <c r="T41" i="38"/>
  <c r="T43" i="38" s="1"/>
  <c r="T46" i="38" s="1"/>
  <c r="T49" i="38" s="1"/>
  <c r="X67" i="43"/>
  <c r="X70" i="43"/>
  <c r="X66" i="43"/>
  <c r="Y394" i="39"/>
  <c r="X65" i="44"/>
  <c r="T67" i="42"/>
  <c r="T41" i="42"/>
  <c r="T43" i="42" s="1"/>
  <c r="T46" i="42" s="1"/>
  <c r="T49" i="42" s="1"/>
  <c r="Y398" i="39"/>
  <c r="X69" i="44"/>
  <c r="F61" i="3"/>
  <c r="F110" i="3"/>
  <c r="G178" i="3"/>
  <c r="H180" i="3"/>
  <c r="G181" i="3"/>
  <c r="G182" i="3" s="1"/>
  <c r="G112" i="3"/>
  <c r="F113" i="3"/>
  <c r="F114" i="3" s="1"/>
  <c r="I108" i="3"/>
  <c r="F148" i="3"/>
  <c r="F149" i="3" s="1"/>
  <c r="G148" i="3"/>
  <c r="H144" i="3"/>
  <c r="H59" i="3"/>
  <c r="G60" i="3"/>
  <c r="G109" i="3"/>
  <c r="I143" i="3"/>
  <c r="H177" i="3"/>
  <c r="W33" i="9" l="1"/>
  <c r="W74" i="9" s="1"/>
  <c r="W78" i="9" s="1"/>
  <c r="W81" i="9" s="1"/>
  <c r="W82" i="9" s="1"/>
  <c r="V117" i="9"/>
  <c r="W106" i="9"/>
  <c r="W110" i="9" s="1"/>
  <c r="X20" i="9"/>
  <c r="X71" i="9" s="1"/>
  <c r="V82" i="9"/>
  <c r="V119" i="9"/>
  <c r="V122" i="9" s="1"/>
  <c r="M50" i="3" s="1"/>
  <c r="M53" i="3" s="1"/>
  <c r="M54" i="3" s="1"/>
  <c r="V83" i="9"/>
  <c r="V96" i="3"/>
  <c r="V164" i="3"/>
  <c r="V130" i="3"/>
  <c r="V95" i="3"/>
  <c r="V129" i="3"/>
  <c r="V163" i="3"/>
  <c r="AT414" i="10"/>
  <c r="AT416" i="10" s="1"/>
  <c r="AU114" i="9" s="1"/>
  <c r="AW372" i="39"/>
  <c r="AX95" i="42"/>
  <c r="AX97" i="42" s="1"/>
  <c r="AX62" i="41" s="1"/>
  <c r="M147" i="3"/>
  <c r="I55" i="37"/>
  <c r="I56" i="37" s="1"/>
  <c r="I57" i="37" s="1"/>
  <c r="H56" i="41"/>
  <c r="H57" i="41" s="1"/>
  <c r="S87" i="37"/>
  <c r="AJ71" i="6"/>
  <c r="AL70" i="6"/>
  <c r="N104" i="3"/>
  <c r="N106" i="3" s="1"/>
  <c r="N172" i="3"/>
  <c r="N174" i="3" s="1"/>
  <c r="N138" i="3"/>
  <c r="N140" i="3" s="1"/>
  <c r="M176" i="3"/>
  <c r="O125" i="3"/>
  <c r="O128" i="3" s="1"/>
  <c r="O132" i="3" s="1"/>
  <c r="O135" i="3" s="1"/>
  <c r="O159" i="3"/>
  <c r="O162" i="3" s="1"/>
  <c r="O166" i="3" s="1"/>
  <c r="O169" i="3" s="1"/>
  <c r="O91" i="3"/>
  <c r="O94" i="3" s="1"/>
  <c r="O98" i="3" s="1"/>
  <c r="O101" i="3" s="1"/>
  <c r="J56" i="3"/>
  <c r="J57" i="3" s="1"/>
  <c r="K55" i="3"/>
  <c r="M142" i="3"/>
  <c r="AC84" i="6"/>
  <c r="U124" i="9"/>
  <c r="AA81" i="6"/>
  <c r="AA73" i="6"/>
  <c r="Y16" i="9" s="1"/>
  <c r="H53" i="37"/>
  <c r="H52" i="41"/>
  <c r="H53" i="41" s="1"/>
  <c r="R106" i="38"/>
  <c r="S104" i="38"/>
  <c r="J46" i="37" s="1"/>
  <c r="J49" i="37" s="1"/>
  <c r="J50" i="37" s="1"/>
  <c r="I51" i="37"/>
  <c r="I52" i="37" s="1"/>
  <c r="S104" i="42"/>
  <c r="J46" i="41" s="1"/>
  <c r="J49" i="41" s="1"/>
  <c r="J50" i="41" s="1"/>
  <c r="J55" i="41" s="1"/>
  <c r="I110" i="37"/>
  <c r="I143" i="41"/>
  <c r="I144" i="41" s="1"/>
  <c r="I109" i="41"/>
  <c r="I110" i="41" s="1"/>
  <c r="L155" i="37"/>
  <c r="L158" i="37" s="1"/>
  <c r="L162" i="37" s="1"/>
  <c r="L165" i="37" s="1"/>
  <c r="L90" i="37"/>
  <c r="L94" i="37" s="1"/>
  <c r="L97" i="37" s="1"/>
  <c r="L124" i="37"/>
  <c r="L128" i="37" s="1"/>
  <c r="L131" i="37" s="1"/>
  <c r="I52" i="41"/>
  <c r="K168" i="37"/>
  <c r="L120" i="41"/>
  <c r="L123" i="41" s="1"/>
  <c r="L127" i="41" s="1"/>
  <c r="L130" i="41" s="1"/>
  <c r="L87" i="41"/>
  <c r="L90" i="41" s="1"/>
  <c r="L94" i="41" s="1"/>
  <c r="L97" i="41" s="1"/>
  <c r="L153" i="41"/>
  <c r="L156" i="41" s="1"/>
  <c r="L160" i="41" s="1"/>
  <c r="L163" i="41" s="1"/>
  <c r="K100" i="41"/>
  <c r="J170" i="37"/>
  <c r="J176" i="37" s="1"/>
  <c r="J177" i="37" s="1"/>
  <c r="J178" i="37" s="1"/>
  <c r="J172" i="37"/>
  <c r="J173" i="37" s="1"/>
  <c r="J174" i="37" s="1"/>
  <c r="J102" i="37"/>
  <c r="J108" i="37" s="1"/>
  <c r="J109" i="37" s="1"/>
  <c r="J104" i="37"/>
  <c r="J105" i="37" s="1"/>
  <c r="J106" i="37" s="1"/>
  <c r="K166" i="41"/>
  <c r="K100" i="37"/>
  <c r="I56" i="41"/>
  <c r="J168" i="41"/>
  <c r="J174" i="41" s="1"/>
  <c r="J175" i="41" s="1"/>
  <c r="J176" i="41" s="1"/>
  <c r="J170" i="41"/>
  <c r="J171" i="41" s="1"/>
  <c r="J172" i="41" s="1"/>
  <c r="J102" i="41"/>
  <c r="J108" i="41" s="1"/>
  <c r="J104" i="41"/>
  <c r="J105" i="41" s="1"/>
  <c r="J106" i="41" s="1"/>
  <c r="I144" i="37"/>
  <c r="I145" i="37" s="1"/>
  <c r="J136" i="37"/>
  <c r="J143" i="37" s="1"/>
  <c r="J144" i="37" s="1"/>
  <c r="J138" i="37"/>
  <c r="J139" i="37" s="1"/>
  <c r="J140" i="37" s="1"/>
  <c r="K134" i="37"/>
  <c r="K133" i="41"/>
  <c r="J135" i="41"/>
  <c r="J142" i="41" s="1"/>
  <c r="J137" i="41"/>
  <c r="J138" i="41" s="1"/>
  <c r="J139" i="41" s="1"/>
  <c r="Y66" i="43"/>
  <c r="X73" i="44"/>
  <c r="V23" i="42" s="1"/>
  <c r="V27" i="42" s="1"/>
  <c r="Z395" i="39"/>
  <c r="Y66" i="44"/>
  <c r="Y67" i="43"/>
  <c r="Z393" i="39"/>
  <c r="Y64" i="44"/>
  <c r="X73" i="43"/>
  <c r="V23" i="38" s="1"/>
  <c r="V27" i="38" s="1"/>
  <c r="T121" i="37" s="1"/>
  <c r="Z397" i="39"/>
  <c r="Y68" i="44"/>
  <c r="Y69" i="43"/>
  <c r="Z399" i="39"/>
  <c r="Y70" i="44"/>
  <c r="Z396" i="39"/>
  <c r="Y67" i="44"/>
  <c r="Y64" i="43"/>
  <c r="Y65" i="43"/>
  <c r="Z394" i="39"/>
  <c r="Y65" i="44"/>
  <c r="Y70" i="43"/>
  <c r="U41" i="42"/>
  <c r="U43" i="42" s="1"/>
  <c r="U46" i="42" s="1"/>
  <c r="U49" i="42" s="1"/>
  <c r="U67" i="42"/>
  <c r="U67" i="38"/>
  <c r="U41" i="38"/>
  <c r="U43" i="38" s="1"/>
  <c r="U46" i="38" s="1"/>
  <c r="U49" i="38" s="1"/>
  <c r="Z400" i="39"/>
  <c r="Y71" i="44"/>
  <c r="Z398" i="39"/>
  <c r="Y69" i="44"/>
  <c r="Y68" i="43"/>
  <c r="T51" i="38"/>
  <c r="T101" i="38"/>
  <c r="T50" i="38"/>
  <c r="T99" i="38"/>
  <c r="T50" i="42"/>
  <c r="T99" i="42"/>
  <c r="T51" i="42"/>
  <c r="T101" i="42"/>
  <c r="Y71" i="43"/>
  <c r="AS115" i="9"/>
  <c r="G61" i="3"/>
  <c r="G110" i="3"/>
  <c r="H178" i="3"/>
  <c r="H181" i="3"/>
  <c r="H182" i="3" s="1"/>
  <c r="I180" i="3"/>
  <c r="H112" i="3"/>
  <c r="G113" i="3"/>
  <c r="G114" i="3" s="1"/>
  <c r="J108" i="3"/>
  <c r="G149" i="3"/>
  <c r="I144" i="3"/>
  <c r="H148" i="3"/>
  <c r="I59" i="3"/>
  <c r="H60" i="3"/>
  <c r="H109" i="3"/>
  <c r="J143" i="3"/>
  <c r="I177" i="3"/>
  <c r="N147" i="3" l="1"/>
  <c r="X33" i="9"/>
  <c r="X74" i="9" s="1"/>
  <c r="X78" i="9" s="1"/>
  <c r="X81" i="9" s="1"/>
  <c r="X82" i="9" s="1"/>
  <c r="X106" i="9"/>
  <c r="X110" i="9" s="1"/>
  <c r="Y20" i="9"/>
  <c r="Y71" i="9" s="1"/>
  <c r="W83" i="9"/>
  <c r="W117" i="9"/>
  <c r="W164" i="3"/>
  <c r="W96" i="3"/>
  <c r="W130" i="3"/>
  <c r="W119" i="9"/>
  <c r="W95" i="3"/>
  <c r="W129" i="3"/>
  <c r="W163" i="3"/>
  <c r="AT417" i="10"/>
  <c r="AT415" i="10" s="1"/>
  <c r="AU414" i="10" s="1"/>
  <c r="AU416" i="10" s="1"/>
  <c r="AW375" i="39"/>
  <c r="AW374" i="39"/>
  <c r="AY96" i="42" s="1"/>
  <c r="I57" i="41"/>
  <c r="J55" i="37"/>
  <c r="J56" i="37" s="1"/>
  <c r="J57" i="37" s="1"/>
  <c r="T87" i="37"/>
  <c r="AM70" i="6"/>
  <c r="AK71" i="6"/>
  <c r="N142" i="3"/>
  <c r="K56" i="3"/>
  <c r="K57" i="3" s="1"/>
  <c r="L55" i="3"/>
  <c r="O172" i="3"/>
  <c r="O174" i="3" s="1"/>
  <c r="O138" i="3"/>
  <c r="O140" i="3" s="1"/>
  <c r="P125" i="3"/>
  <c r="P128" i="3" s="1"/>
  <c r="P132" i="3" s="1"/>
  <c r="P135" i="3" s="1"/>
  <c r="P91" i="3"/>
  <c r="P94" i="3" s="1"/>
  <c r="P98" i="3" s="1"/>
  <c r="P101" i="3" s="1"/>
  <c r="P159" i="3"/>
  <c r="P162" i="3" s="1"/>
  <c r="P166" i="3" s="1"/>
  <c r="P169" i="3" s="1"/>
  <c r="O104" i="3"/>
  <c r="O106" i="3" s="1"/>
  <c r="V124" i="9"/>
  <c r="N176" i="3"/>
  <c r="AD84" i="6"/>
  <c r="I53" i="37"/>
  <c r="AB81" i="6"/>
  <c r="AB73" i="6"/>
  <c r="Z16" i="9" s="1"/>
  <c r="I53" i="41"/>
  <c r="S106" i="38"/>
  <c r="J51" i="41"/>
  <c r="J52" i="41" s="1"/>
  <c r="J51" i="37"/>
  <c r="J52" i="37" s="1"/>
  <c r="S106" i="42"/>
  <c r="T104" i="42"/>
  <c r="K46" i="41" s="1"/>
  <c r="K49" i="41" s="1"/>
  <c r="K50" i="41" s="1"/>
  <c r="K55" i="41" s="1"/>
  <c r="T104" i="38"/>
  <c r="K46" i="37" s="1"/>
  <c r="K49" i="37" s="1"/>
  <c r="J110" i="37"/>
  <c r="J145" i="37"/>
  <c r="J143" i="41"/>
  <c r="J144" i="41" s="1"/>
  <c r="K135" i="41"/>
  <c r="K142" i="41" s="1"/>
  <c r="K137" i="41"/>
  <c r="K138" i="41" s="1"/>
  <c r="K139" i="41" s="1"/>
  <c r="K102" i="37"/>
  <c r="K108" i="37" s="1"/>
  <c r="K109" i="37" s="1"/>
  <c r="K104" i="37"/>
  <c r="K105" i="37" s="1"/>
  <c r="K106" i="37" s="1"/>
  <c r="L100" i="37"/>
  <c r="L168" i="37"/>
  <c r="L134" i="37"/>
  <c r="K170" i="37"/>
  <c r="K176" i="37" s="1"/>
  <c r="K177" i="37" s="1"/>
  <c r="K178" i="37" s="1"/>
  <c r="K172" i="37"/>
  <c r="K173" i="37" s="1"/>
  <c r="K174" i="37" s="1"/>
  <c r="M90" i="37"/>
  <c r="M94" i="37" s="1"/>
  <c r="M97" i="37" s="1"/>
  <c r="M124" i="37"/>
  <c r="M128" i="37" s="1"/>
  <c r="M131" i="37" s="1"/>
  <c r="M155" i="37"/>
  <c r="M158" i="37" s="1"/>
  <c r="M162" i="37" s="1"/>
  <c r="M165" i="37" s="1"/>
  <c r="L100" i="41"/>
  <c r="M87" i="41"/>
  <c r="M90" i="41" s="1"/>
  <c r="M94" i="41" s="1"/>
  <c r="M97" i="41" s="1"/>
  <c r="M153" i="41"/>
  <c r="M156" i="41" s="1"/>
  <c r="M160" i="41" s="1"/>
  <c r="M163" i="41" s="1"/>
  <c r="M120" i="41"/>
  <c r="M123" i="41" s="1"/>
  <c r="M127" i="41" s="1"/>
  <c r="M130" i="41" s="1"/>
  <c r="L133" i="41"/>
  <c r="J109" i="41"/>
  <c r="J110" i="41" s="1"/>
  <c r="K136" i="37"/>
  <c r="K143" i="37" s="1"/>
  <c r="K144" i="37" s="1"/>
  <c r="K138" i="37"/>
  <c r="K139" i="37" s="1"/>
  <c r="K140" i="37" s="1"/>
  <c r="K168" i="41"/>
  <c r="K174" i="41" s="1"/>
  <c r="K175" i="41" s="1"/>
  <c r="K176" i="41" s="1"/>
  <c r="K170" i="41"/>
  <c r="K171" i="41" s="1"/>
  <c r="K172" i="41" s="1"/>
  <c r="K102" i="41"/>
  <c r="K108" i="41" s="1"/>
  <c r="K104" i="41"/>
  <c r="K105" i="41" s="1"/>
  <c r="K106" i="41" s="1"/>
  <c r="J56" i="41"/>
  <c r="L166" i="41"/>
  <c r="Z68" i="43"/>
  <c r="AA398" i="39"/>
  <c r="Z69" i="44"/>
  <c r="AA394" i="39"/>
  <c r="Z65" i="44"/>
  <c r="Z69" i="43"/>
  <c r="V41" i="42"/>
  <c r="V43" i="42" s="1"/>
  <c r="V46" i="42" s="1"/>
  <c r="V49" i="42" s="1"/>
  <c r="V67" i="42"/>
  <c r="V41" i="38"/>
  <c r="V43" i="38" s="1"/>
  <c r="V46" i="38" s="1"/>
  <c r="V49" i="38" s="1"/>
  <c r="V67" i="38"/>
  <c r="Z65" i="43"/>
  <c r="U51" i="38"/>
  <c r="U50" i="38"/>
  <c r="U101" i="38"/>
  <c r="U99" i="38"/>
  <c r="Z64" i="43"/>
  <c r="Y73" i="44"/>
  <c r="W23" i="42" s="1"/>
  <c r="W27" i="42" s="1"/>
  <c r="AA397" i="39"/>
  <c r="Z68" i="44"/>
  <c r="Z71" i="43"/>
  <c r="U101" i="42"/>
  <c r="U50" i="42"/>
  <c r="U99" i="42"/>
  <c r="U51" i="42"/>
  <c r="AA393" i="39"/>
  <c r="Z64" i="44"/>
  <c r="AA395" i="39"/>
  <c r="Z66" i="44"/>
  <c r="Z67" i="43"/>
  <c r="AA400" i="39"/>
  <c r="Z71" i="44"/>
  <c r="Y73" i="43"/>
  <c r="W23" i="38" s="1"/>
  <c r="W27" i="38" s="1"/>
  <c r="U121" i="37" s="1"/>
  <c r="Z70" i="43"/>
  <c r="AA396" i="39"/>
  <c r="Z67" i="44"/>
  <c r="AA399" i="39"/>
  <c r="Z70" i="44"/>
  <c r="Z66" i="43"/>
  <c r="AS66" i="3"/>
  <c r="AT115" i="9"/>
  <c r="H61" i="3"/>
  <c r="H110" i="3"/>
  <c r="I178" i="3"/>
  <c r="I181" i="3"/>
  <c r="I182" i="3" s="1"/>
  <c r="J180" i="3"/>
  <c r="H149" i="3"/>
  <c r="I112" i="3"/>
  <c r="H113" i="3"/>
  <c r="H114" i="3" s="1"/>
  <c r="K108" i="3"/>
  <c r="I148" i="3"/>
  <c r="J144" i="3"/>
  <c r="J148" i="3"/>
  <c r="J59" i="3"/>
  <c r="I60" i="3"/>
  <c r="K143" i="3"/>
  <c r="I109" i="3"/>
  <c r="J177" i="3"/>
  <c r="O147" i="3" l="1"/>
  <c r="Y33" i="9"/>
  <c r="Y74" i="9" s="1"/>
  <c r="Y78" i="9" s="1"/>
  <c r="Y81" i="9" s="1"/>
  <c r="Y106" i="9"/>
  <c r="Y110" i="9" s="1"/>
  <c r="W122" i="9"/>
  <c r="N50" i="3" s="1"/>
  <c r="N53" i="3" s="1"/>
  <c r="N54" i="3" s="1"/>
  <c r="Z20" i="9"/>
  <c r="Z71" i="9" s="1"/>
  <c r="X96" i="3"/>
  <c r="X130" i="3"/>
  <c r="X164" i="3"/>
  <c r="X119" i="9"/>
  <c r="X83" i="9"/>
  <c r="X117" i="9"/>
  <c r="X129" i="3"/>
  <c r="X95" i="3"/>
  <c r="X163" i="3"/>
  <c r="AU113" i="9"/>
  <c r="AW373" i="39"/>
  <c r="AV114" i="9"/>
  <c r="J57" i="41"/>
  <c r="U87" i="37"/>
  <c r="K50" i="37"/>
  <c r="K55" i="37" s="1"/>
  <c r="K56" i="37" s="1"/>
  <c r="K57" i="37" s="1"/>
  <c r="AL71" i="6"/>
  <c r="AN70" i="6"/>
  <c r="O176" i="3"/>
  <c r="O142" i="3"/>
  <c r="Q159" i="3"/>
  <c r="Q162" i="3" s="1"/>
  <c r="Q166" i="3" s="1"/>
  <c r="Q169" i="3" s="1"/>
  <c r="Q125" i="3"/>
  <c r="Q128" i="3" s="1"/>
  <c r="Q132" i="3" s="1"/>
  <c r="Q135" i="3" s="1"/>
  <c r="Q91" i="3"/>
  <c r="Q94" i="3" s="1"/>
  <c r="Q98" i="3" s="1"/>
  <c r="Q101" i="3" s="1"/>
  <c r="P172" i="3"/>
  <c r="P174" i="3" s="1"/>
  <c r="L56" i="3"/>
  <c r="L57" i="3" s="1"/>
  <c r="M55" i="3"/>
  <c r="P104" i="3"/>
  <c r="P106" i="3" s="1"/>
  <c r="P138" i="3"/>
  <c r="P140" i="3" s="1"/>
  <c r="AE84" i="6"/>
  <c r="J53" i="37"/>
  <c r="AC81" i="6"/>
  <c r="AC73" i="6"/>
  <c r="AA16" i="9" s="1"/>
  <c r="J53" i="41"/>
  <c r="K51" i="41"/>
  <c r="K52" i="41" s="1"/>
  <c r="T106" i="38"/>
  <c r="T106" i="42"/>
  <c r="K110" i="37"/>
  <c r="U104" i="38"/>
  <c r="L46" i="37" s="1"/>
  <c r="L49" i="37" s="1"/>
  <c r="L50" i="37" s="1"/>
  <c r="K51" i="37"/>
  <c r="K52" i="37" s="1"/>
  <c r="U104" i="42"/>
  <c r="L46" i="41" s="1"/>
  <c r="L49" i="41" s="1"/>
  <c r="L50" i="41" s="1"/>
  <c r="L55" i="41" s="1"/>
  <c r="K145" i="37"/>
  <c r="K143" i="41"/>
  <c r="K144" i="41" s="1"/>
  <c r="N124" i="37"/>
  <c r="N128" i="37" s="1"/>
  <c r="N131" i="37" s="1"/>
  <c r="N90" i="37"/>
  <c r="N94" i="37" s="1"/>
  <c r="N97" i="37" s="1"/>
  <c r="N155" i="37"/>
  <c r="N158" i="37" s="1"/>
  <c r="N162" i="37" s="1"/>
  <c r="N165" i="37" s="1"/>
  <c r="M100" i="41"/>
  <c r="K56" i="41"/>
  <c r="L136" i="37"/>
  <c r="L143" i="37" s="1"/>
  <c r="L144" i="37" s="1"/>
  <c r="L138" i="37"/>
  <c r="L139" i="37" s="1"/>
  <c r="L140" i="37" s="1"/>
  <c r="L102" i="41"/>
  <c r="L108" i="41" s="1"/>
  <c r="L104" i="41"/>
  <c r="L105" i="41" s="1"/>
  <c r="L106" i="41" s="1"/>
  <c r="M168" i="37"/>
  <c r="M100" i="37"/>
  <c r="L170" i="37"/>
  <c r="L176" i="37" s="1"/>
  <c r="L177" i="37" s="1"/>
  <c r="L178" i="37" s="1"/>
  <c r="L172" i="37"/>
  <c r="L173" i="37" s="1"/>
  <c r="L174" i="37" s="1"/>
  <c r="M166" i="41"/>
  <c r="N87" i="41"/>
  <c r="N90" i="41" s="1"/>
  <c r="N94" i="41" s="1"/>
  <c r="N97" i="41" s="1"/>
  <c r="N153" i="41"/>
  <c r="N156" i="41" s="1"/>
  <c r="N160" i="41" s="1"/>
  <c r="N163" i="41" s="1"/>
  <c r="N120" i="41"/>
  <c r="N123" i="41" s="1"/>
  <c r="N127" i="41" s="1"/>
  <c r="N130" i="41" s="1"/>
  <c r="K109" i="41"/>
  <c r="K110" i="41" s="1"/>
  <c r="M134" i="37"/>
  <c r="L102" i="37"/>
  <c r="L108" i="37" s="1"/>
  <c r="L109" i="37" s="1"/>
  <c r="L104" i="37"/>
  <c r="L105" i="37" s="1"/>
  <c r="L106" i="37" s="1"/>
  <c r="L135" i="41"/>
  <c r="L142" i="41" s="1"/>
  <c r="L137" i="41"/>
  <c r="L138" i="41" s="1"/>
  <c r="L139" i="41" s="1"/>
  <c r="L170" i="41"/>
  <c r="L171" i="41" s="1"/>
  <c r="L172" i="41" s="1"/>
  <c r="L168" i="41"/>
  <c r="L174" i="41" s="1"/>
  <c r="L175" i="41" s="1"/>
  <c r="L176" i="41" s="1"/>
  <c r="M133" i="41"/>
  <c r="AB399" i="39"/>
  <c r="AA70" i="44"/>
  <c r="AA66" i="43"/>
  <c r="AB400" i="39"/>
  <c r="AA71" i="44"/>
  <c r="AA65" i="43"/>
  <c r="AB396" i="39"/>
  <c r="AA67" i="44"/>
  <c r="AB395" i="39"/>
  <c r="AA66" i="44"/>
  <c r="W41" i="38"/>
  <c r="W43" i="38" s="1"/>
  <c r="W46" i="38" s="1"/>
  <c r="W49" i="38" s="1"/>
  <c r="W67" i="38"/>
  <c r="AA67" i="43"/>
  <c r="AA71" i="43"/>
  <c r="W41" i="42"/>
  <c r="W43" i="42" s="1"/>
  <c r="W46" i="42" s="1"/>
  <c r="W49" i="42" s="1"/>
  <c r="W67" i="42"/>
  <c r="AA69" i="43"/>
  <c r="AB398" i="39"/>
  <c r="AA69" i="44"/>
  <c r="V51" i="42"/>
  <c r="V50" i="42"/>
  <c r="V99" i="42"/>
  <c r="V101" i="42"/>
  <c r="AB394" i="39"/>
  <c r="AA65" i="44"/>
  <c r="V51" i="38"/>
  <c r="V101" i="38"/>
  <c r="V99" i="38"/>
  <c r="V50" i="38"/>
  <c r="AB393" i="39"/>
  <c r="AA64" i="44"/>
  <c r="AA70" i="43"/>
  <c r="Z73" i="43"/>
  <c r="X23" i="38" s="1"/>
  <c r="X27" i="38" s="1"/>
  <c r="V121" i="37" s="1"/>
  <c r="Z73" i="44"/>
  <c r="X23" i="42" s="1"/>
  <c r="X27" i="42" s="1"/>
  <c r="AB397" i="39"/>
  <c r="AA68" i="44"/>
  <c r="AA64" i="43"/>
  <c r="AA68" i="43"/>
  <c r="AU417" i="10"/>
  <c r="AU415" i="10"/>
  <c r="AT66" i="3"/>
  <c r="I61" i="3"/>
  <c r="I110" i="3"/>
  <c r="J178" i="3"/>
  <c r="J181" i="3"/>
  <c r="J182" i="3" s="1"/>
  <c r="K180" i="3"/>
  <c r="I149" i="3"/>
  <c r="J149" i="3" s="1"/>
  <c r="J112" i="3"/>
  <c r="I113" i="3"/>
  <c r="I114" i="3" s="1"/>
  <c r="L108" i="3"/>
  <c r="K144" i="3"/>
  <c r="K148" i="3"/>
  <c r="K59" i="3"/>
  <c r="J60" i="3"/>
  <c r="J109" i="3"/>
  <c r="L143" i="3"/>
  <c r="K177" i="3"/>
  <c r="P147" i="3" l="1"/>
  <c r="Y117" i="9"/>
  <c r="Z33" i="9"/>
  <c r="Z74" i="9" s="1"/>
  <c r="Z78" i="9" s="1"/>
  <c r="Z81" i="9" s="1"/>
  <c r="Z119" i="9" s="1"/>
  <c r="W124" i="9"/>
  <c r="Z106" i="9"/>
  <c r="Z110" i="9" s="1"/>
  <c r="AA20" i="9"/>
  <c r="AA71" i="9" s="1"/>
  <c r="X122" i="9"/>
  <c r="X124" i="9" s="1"/>
  <c r="Y130" i="3"/>
  <c r="Y96" i="3"/>
  <c r="Y164" i="3"/>
  <c r="Y119" i="9"/>
  <c r="Y122" i="9" s="1"/>
  <c r="Y83" i="9"/>
  <c r="Y82" i="9"/>
  <c r="Y95" i="3"/>
  <c r="Y163" i="3"/>
  <c r="Y129" i="3"/>
  <c r="BG95" i="42"/>
  <c r="BG97" i="42" s="1"/>
  <c r="AY95" i="42"/>
  <c r="AY97" i="42" s="1"/>
  <c r="AY62" i="41" s="1"/>
  <c r="AX372" i="39"/>
  <c r="AV113" i="9"/>
  <c r="K57" i="41"/>
  <c r="L55" i="37"/>
  <c r="L56" i="37" s="1"/>
  <c r="L57" i="37" s="1"/>
  <c r="V87" i="37"/>
  <c r="AO70" i="6"/>
  <c r="AM71" i="6"/>
  <c r="P142" i="3"/>
  <c r="N55" i="3"/>
  <c r="M56" i="3"/>
  <c r="M57" i="3" s="1"/>
  <c r="O50" i="3"/>
  <c r="O53" i="3" s="1"/>
  <c r="O54" i="3" s="1"/>
  <c r="Q138" i="3"/>
  <c r="Q172" i="3"/>
  <c r="Q104" i="3"/>
  <c r="Q106" i="3" s="1"/>
  <c r="R159" i="3"/>
  <c r="R162" i="3" s="1"/>
  <c r="R166" i="3" s="1"/>
  <c r="R169" i="3" s="1"/>
  <c r="R125" i="3"/>
  <c r="R128" i="3" s="1"/>
  <c r="R132" i="3" s="1"/>
  <c r="R135" i="3" s="1"/>
  <c r="R91" i="3"/>
  <c r="R94" i="3" s="1"/>
  <c r="R98" i="3" s="1"/>
  <c r="R101" i="3" s="1"/>
  <c r="P176" i="3"/>
  <c r="AF84" i="6"/>
  <c r="K53" i="37"/>
  <c r="L110" i="37"/>
  <c r="AD81" i="6"/>
  <c r="AD73" i="6"/>
  <c r="AB16" i="9" s="1"/>
  <c r="K53" i="41"/>
  <c r="U106" i="38"/>
  <c r="L51" i="37"/>
  <c r="L52" i="37" s="1"/>
  <c r="V104" i="42"/>
  <c r="M46" i="41" s="1"/>
  <c r="M49" i="41" s="1"/>
  <c r="M50" i="41" s="1"/>
  <c r="M55" i="41" s="1"/>
  <c r="V104" i="38"/>
  <c r="M46" i="37" s="1"/>
  <c r="M49" i="37" s="1"/>
  <c r="M50" i="37" s="1"/>
  <c r="L51" i="41"/>
  <c r="L52" i="41" s="1"/>
  <c r="U106" i="42"/>
  <c r="L145" i="37"/>
  <c r="L143" i="41"/>
  <c r="L144" i="41" s="1"/>
  <c r="M136" i="37"/>
  <c r="M143" i="37" s="1"/>
  <c r="M138" i="37"/>
  <c r="M139" i="37" s="1"/>
  <c r="M140" i="37" s="1"/>
  <c r="L56" i="41"/>
  <c r="N100" i="37"/>
  <c r="O153" i="41"/>
  <c r="O156" i="41" s="1"/>
  <c r="O160" i="41" s="1"/>
  <c r="O163" i="41" s="1"/>
  <c r="O120" i="41"/>
  <c r="O123" i="41" s="1"/>
  <c r="O127" i="41" s="1"/>
  <c r="O130" i="41" s="1"/>
  <c r="O87" i="41"/>
  <c r="O90" i="41" s="1"/>
  <c r="O94" i="41" s="1"/>
  <c r="O97" i="41" s="1"/>
  <c r="M135" i="41"/>
  <c r="M142" i="41" s="1"/>
  <c r="M137" i="41"/>
  <c r="M138" i="41" s="1"/>
  <c r="M139" i="41" s="1"/>
  <c r="N133" i="41"/>
  <c r="M102" i="41"/>
  <c r="M108" i="41" s="1"/>
  <c r="M104" i="41"/>
  <c r="M105" i="41" s="1"/>
  <c r="M106" i="41" s="1"/>
  <c r="N166" i="41"/>
  <c r="N168" i="37"/>
  <c r="M168" i="41"/>
  <c r="M174" i="41" s="1"/>
  <c r="M175" i="41" s="1"/>
  <c r="M176" i="41" s="1"/>
  <c r="M170" i="41"/>
  <c r="M171" i="41" s="1"/>
  <c r="M172" i="41" s="1"/>
  <c r="L109" i="41"/>
  <c r="L110" i="41" s="1"/>
  <c r="M102" i="37"/>
  <c r="M108" i="37" s="1"/>
  <c r="M109" i="37" s="1"/>
  <c r="M104" i="37"/>
  <c r="M105" i="37" s="1"/>
  <c r="M106" i="37" s="1"/>
  <c r="O124" i="37"/>
  <c r="O128" i="37" s="1"/>
  <c r="O131" i="37" s="1"/>
  <c r="O155" i="37"/>
  <c r="O158" i="37" s="1"/>
  <c r="O162" i="37" s="1"/>
  <c r="O165" i="37" s="1"/>
  <c r="O90" i="37"/>
  <c r="O94" i="37" s="1"/>
  <c r="O97" i="37" s="1"/>
  <c r="N100" i="41"/>
  <c r="M170" i="37"/>
  <c r="M176" i="37" s="1"/>
  <c r="M177" i="37" s="1"/>
  <c r="M178" i="37" s="1"/>
  <c r="M172" i="37"/>
  <c r="M173" i="37" s="1"/>
  <c r="M174" i="37" s="1"/>
  <c r="N134" i="37"/>
  <c r="AU115" i="9"/>
  <c r="AU66" i="3" s="1"/>
  <c r="X67" i="42"/>
  <c r="X41" i="42"/>
  <c r="X43" i="42" s="1"/>
  <c r="X46" i="42" s="1"/>
  <c r="X49" i="42" s="1"/>
  <c r="X67" i="38"/>
  <c r="X41" i="38"/>
  <c r="X43" i="38" s="1"/>
  <c r="X46" i="38" s="1"/>
  <c r="X49" i="38" s="1"/>
  <c r="AC394" i="39"/>
  <c r="AB65" i="44"/>
  <c r="AC398" i="39"/>
  <c r="AB69" i="44"/>
  <c r="W101" i="38"/>
  <c r="W99" i="38"/>
  <c r="W51" i="38"/>
  <c r="W50" i="38"/>
  <c r="AB71" i="43"/>
  <c r="AC397" i="39"/>
  <c r="AB68" i="44"/>
  <c r="AB65" i="43"/>
  <c r="AA73" i="44"/>
  <c r="Y23" i="42" s="1"/>
  <c r="Y27" i="42" s="1"/>
  <c r="AC400" i="39"/>
  <c r="AB71" i="44"/>
  <c r="AB67" i="43"/>
  <c r="AB68" i="43"/>
  <c r="AC399" i="39"/>
  <c r="AB70" i="44"/>
  <c r="AA73" i="43"/>
  <c r="Y23" i="38" s="1"/>
  <c r="Y27" i="38" s="1"/>
  <c r="W87" i="37" s="1"/>
  <c r="AC393" i="39"/>
  <c r="AB64" i="44"/>
  <c r="AB69" i="43"/>
  <c r="AB70" i="43"/>
  <c r="W101" i="42"/>
  <c r="W51" i="42"/>
  <c r="W99" i="42"/>
  <c r="W50" i="42"/>
  <c r="AB64" i="43"/>
  <c r="AC395" i="39"/>
  <c r="AB66" i="44"/>
  <c r="AC396" i="39"/>
  <c r="AB67" i="44"/>
  <c r="AB66" i="43"/>
  <c r="AV414" i="10"/>
  <c r="J61" i="3"/>
  <c r="K178" i="3"/>
  <c r="J110" i="3"/>
  <c r="K181" i="3"/>
  <c r="K182" i="3" s="1"/>
  <c r="L180" i="3"/>
  <c r="K112" i="3"/>
  <c r="J113" i="3"/>
  <c r="J114" i="3" s="1"/>
  <c r="M108" i="3"/>
  <c r="K149" i="3"/>
  <c r="L144" i="3"/>
  <c r="L148" i="3"/>
  <c r="L59" i="3"/>
  <c r="K60" i="3"/>
  <c r="K109" i="3"/>
  <c r="M143" i="3"/>
  <c r="L177" i="3"/>
  <c r="Y124" i="9" l="1"/>
  <c r="AA33" i="9"/>
  <c r="AA74" i="9" s="1"/>
  <c r="AA78" i="9" s="1"/>
  <c r="AA81" i="9" s="1"/>
  <c r="AA119" i="9" s="1"/>
  <c r="AA106" i="9"/>
  <c r="AA110" i="9" s="1"/>
  <c r="AB20" i="9"/>
  <c r="AB71" i="9" s="1"/>
  <c r="Z117" i="9"/>
  <c r="Z122" i="9" s="1"/>
  <c r="Q50" i="3" s="1"/>
  <c r="Q53" i="3" s="1"/>
  <c r="Q54" i="3" s="1"/>
  <c r="Z83" i="9"/>
  <c r="Z82" i="9"/>
  <c r="Z96" i="3"/>
  <c r="Z130" i="3"/>
  <c r="Z164" i="3"/>
  <c r="Z129" i="3"/>
  <c r="Z163" i="3"/>
  <c r="Z95" i="3"/>
  <c r="AX375" i="39"/>
  <c r="AX374" i="39"/>
  <c r="AZ96" i="42" s="1"/>
  <c r="L57" i="41"/>
  <c r="M55" i="37"/>
  <c r="M56" i="37" s="1"/>
  <c r="M57" i="37" s="1"/>
  <c r="W121" i="37"/>
  <c r="BE113" i="9"/>
  <c r="AN71" i="6"/>
  <c r="AP70" i="6"/>
  <c r="Q174" i="3"/>
  <c r="Q176" i="3"/>
  <c r="Q140" i="3"/>
  <c r="Q147" i="3" s="1"/>
  <c r="Q142" i="3"/>
  <c r="R104" i="3"/>
  <c r="R106" i="3" s="1"/>
  <c r="R138" i="3"/>
  <c r="R172" i="3"/>
  <c r="P50" i="3"/>
  <c r="P53" i="3" s="1"/>
  <c r="N56" i="3"/>
  <c r="N57" i="3" s="1"/>
  <c r="O55" i="3"/>
  <c r="O56" i="3" s="1"/>
  <c r="S159" i="3"/>
  <c r="S162" i="3" s="1"/>
  <c r="S166" i="3" s="1"/>
  <c r="S169" i="3" s="1"/>
  <c r="S125" i="3"/>
  <c r="S128" i="3" s="1"/>
  <c r="S132" i="3" s="1"/>
  <c r="S135" i="3" s="1"/>
  <c r="S91" i="3"/>
  <c r="S94" i="3" s="1"/>
  <c r="S98" i="3" s="1"/>
  <c r="S101" i="3" s="1"/>
  <c r="AG84" i="6"/>
  <c r="L53" i="37"/>
  <c r="M110" i="37"/>
  <c r="AE81" i="6"/>
  <c r="AE73" i="6"/>
  <c r="AC16" i="9" s="1"/>
  <c r="L53" i="41"/>
  <c r="M51" i="37"/>
  <c r="M52" i="37" s="1"/>
  <c r="V106" i="42"/>
  <c r="V106" i="38"/>
  <c r="M51" i="41"/>
  <c r="W104" i="38"/>
  <c r="N46" i="37" s="1"/>
  <c r="N49" i="37" s="1"/>
  <c r="N50" i="37" s="1"/>
  <c r="W104" i="42"/>
  <c r="N46" i="41" s="1"/>
  <c r="N49" i="41" s="1"/>
  <c r="N50" i="41" s="1"/>
  <c r="N55" i="41" s="1"/>
  <c r="M109" i="41"/>
  <c r="M110" i="41" s="1"/>
  <c r="O168" i="37"/>
  <c r="N168" i="41"/>
  <c r="N174" i="41" s="1"/>
  <c r="N175" i="41" s="1"/>
  <c r="N176" i="41" s="1"/>
  <c r="N170" i="41"/>
  <c r="N171" i="41" s="1"/>
  <c r="N172" i="41" s="1"/>
  <c r="O134" i="37"/>
  <c r="O100" i="41"/>
  <c r="M144" i="37"/>
  <c r="M145" i="37" s="1"/>
  <c r="N102" i="41"/>
  <c r="N108" i="41" s="1"/>
  <c r="N104" i="41"/>
  <c r="N105" i="41" s="1"/>
  <c r="N106" i="41" s="1"/>
  <c r="P155" i="37"/>
  <c r="P158" i="37" s="1"/>
  <c r="P162" i="37" s="1"/>
  <c r="P165" i="37" s="1"/>
  <c r="P124" i="37"/>
  <c r="P128" i="37" s="1"/>
  <c r="P131" i="37" s="1"/>
  <c r="P90" i="37"/>
  <c r="P94" i="37" s="1"/>
  <c r="P97" i="37" s="1"/>
  <c r="N136" i="37"/>
  <c r="N143" i="37" s="1"/>
  <c r="N144" i="37" s="1"/>
  <c r="N138" i="37"/>
  <c r="N139" i="37" s="1"/>
  <c r="N140" i="37" s="1"/>
  <c r="O166" i="41"/>
  <c r="N102" i="37"/>
  <c r="N108" i="37" s="1"/>
  <c r="N109" i="37" s="1"/>
  <c r="N104" i="37"/>
  <c r="N105" i="37" s="1"/>
  <c r="N106" i="37" s="1"/>
  <c r="O100" i="37"/>
  <c r="M56" i="41"/>
  <c r="O133" i="41"/>
  <c r="N170" i="37"/>
  <c r="N176" i="37" s="1"/>
  <c r="N177" i="37" s="1"/>
  <c r="N178" i="37" s="1"/>
  <c r="N172" i="37"/>
  <c r="N173" i="37" s="1"/>
  <c r="N174" i="37" s="1"/>
  <c r="N135" i="41"/>
  <c r="N142" i="41" s="1"/>
  <c r="N137" i="41"/>
  <c r="N138" i="41" s="1"/>
  <c r="N139" i="41" s="1"/>
  <c r="M143" i="41"/>
  <c r="M144" i="41" s="1"/>
  <c r="P153" i="41"/>
  <c r="P156" i="41" s="1"/>
  <c r="P160" i="41" s="1"/>
  <c r="P163" i="41" s="1"/>
  <c r="P87" i="41"/>
  <c r="P90" i="41" s="1"/>
  <c r="P94" i="41" s="1"/>
  <c r="P97" i="41" s="1"/>
  <c r="P120" i="41"/>
  <c r="P123" i="41" s="1"/>
  <c r="P127" i="41" s="1"/>
  <c r="P130" i="41" s="1"/>
  <c r="AV416" i="10"/>
  <c r="AW114" i="9" s="1"/>
  <c r="Y41" i="42"/>
  <c r="Y43" i="42" s="1"/>
  <c r="Y46" i="42" s="1"/>
  <c r="Y49" i="42" s="1"/>
  <c r="Y67" i="42"/>
  <c r="AC68" i="43"/>
  <c r="AD397" i="39"/>
  <c r="AC68" i="44"/>
  <c r="X50" i="38"/>
  <c r="X101" i="38"/>
  <c r="X51" i="38"/>
  <c r="X99" i="38"/>
  <c r="AC66" i="43"/>
  <c r="AC69" i="43"/>
  <c r="AD399" i="39"/>
  <c r="AC70" i="44"/>
  <c r="AB73" i="44"/>
  <c r="Z23" i="42" s="1"/>
  <c r="Z27" i="42" s="1"/>
  <c r="AC67" i="43"/>
  <c r="AC71" i="43"/>
  <c r="AD398" i="39"/>
  <c r="AC69" i="44"/>
  <c r="AD396" i="39"/>
  <c r="AC67" i="44"/>
  <c r="AC64" i="43"/>
  <c r="AD393" i="39"/>
  <c r="AC64" i="44"/>
  <c r="AC65" i="43"/>
  <c r="AD400" i="39"/>
  <c r="AC71" i="44"/>
  <c r="AB73" i="43"/>
  <c r="Z23" i="38" s="1"/>
  <c r="Z27" i="38" s="1"/>
  <c r="X121" i="37" s="1"/>
  <c r="X99" i="42"/>
  <c r="X50" i="42"/>
  <c r="X101" i="42"/>
  <c r="X51" i="42"/>
  <c r="Y67" i="38"/>
  <c r="Y41" i="38"/>
  <c r="Y43" i="38" s="1"/>
  <c r="Y46" i="38" s="1"/>
  <c r="Y49" i="38" s="1"/>
  <c r="AD394" i="39"/>
  <c r="AC65" i="44"/>
  <c r="AD395" i="39"/>
  <c r="AC66" i="44"/>
  <c r="AC70" i="43"/>
  <c r="AV417" i="10"/>
  <c r="K61" i="3"/>
  <c r="L178" i="3"/>
  <c r="K110" i="3"/>
  <c r="M180" i="3"/>
  <c r="L181" i="3"/>
  <c r="L182" i="3" s="1"/>
  <c r="L112" i="3"/>
  <c r="K113" i="3"/>
  <c r="K114" i="3" s="1"/>
  <c r="N108" i="3"/>
  <c r="L149" i="3"/>
  <c r="M144" i="3"/>
  <c r="M148" i="3"/>
  <c r="M59" i="3"/>
  <c r="L60" i="3"/>
  <c r="L109" i="3"/>
  <c r="N143" i="3"/>
  <c r="M177" i="3"/>
  <c r="AX373" i="39" l="1"/>
  <c r="AZ95" i="42" s="1"/>
  <c r="AZ97" i="42" s="1"/>
  <c r="AZ62" i="41" s="1"/>
  <c r="AB106" i="9"/>
  <c r="AB110" i="9" s="1"/>
  <c r="AB33" i="9"/>
  <c r="AB74" i="9" s="1"/>
  <c r="AB78" i="9" s="1"/>
  <c r="AB81" i="9" s="1"/>
  <c r="AB119" i="9" s="1"/>
  <c r="AC20" i="9"/>
  <c r="AC71" i="9" s="1"/>
  <c r="AA82" i="9"/>
  <c r="AA117" i="9"/>
  <c r="AA122" i="9" s="1"/>
  <c r="AA124" i="9" s="1"/>
  <c r="AA83" i="9"/>
  <c r="AA96" i="3"/>
  <c r="AA164" i="3"/>
  <c r="AA130" i="3"/>
  <c r="AA129" i="3"/>
  <c r="AA95" i="3"/>
  <c r="AA163" i="3"/>
  <c r="AV415" i="10"/>
  <c r="N55" i="37"/>
  <c r="N56" i="37" s="1"/>
  <c r="N57" i="37" s="1"/>
  <c r="M57" i="41"/>
  <c r="X87" i="37"/>
  <c r="BE114" i="9"/>
  <c r="BE115" i="9" s="1"/>
  <c r="AQ70" i="6"/>
  <c r="AO71" i="6"/>
  <c r="Z124" i="9"/>
  <c r="P55" i="3"/>
  <c r="Q55" i="3" s="1"/>
  <c r="S138" i="3"/>
  <c r="T91" i="3"/>
  <c r="T94" i="3" s="1"/>
  <c r="T98" i="3" s="1"/>
  <c r="T101" i="3" s="1"/>
  <c r="T159" i="3"/>
  <c r="T162" i="3" s="1"/>
  <c r="T166" i="3" s="1"/>
  <c r="T169" i="3" s="1"/>
  <c r="T125" i="3"/>
  <c r="T128" i="3" s="1"/>
  <c r="T132" i="3" s="1"/>
  <c r="T135" i="3" s="1"/>
  <c r="S172" i="3"/>
  <c r="P54" i="3"/>
  <c r="O57" i="3"/>
  <c r="R174" i="3"/>
  <c r="R176" i="3"/>
  <c r="S104" i="3"/>
  <c r="S106" i="3" s="1"/>
  <c r="R140" i="3"/>
  <c r="R147" i="3" s="1"/>
  <c r="R142" i="3"/>
  <c r="AH84" i="6"/>
  <c r="M53" i="37"/>
  <c r="N110" i="37"/>
  <c r="AF81" i="6"/>
  <c r="AF73" i="6"/>
  <c r="AD16" i="9" s="1"/>
  <c r="N51" i="41"/>
  <c r="N52" i="41" s="1"/>
  <c r="W106" i="38"/>
  <c r="N51" i="37"/>
  <c r="N52" i="37" s="1"/>
  <c r="M52" i="41"/>
  <c r="M53" i="41" s="1"/>
  <c r="W106" i="42"/>
  <c r="X104" i="42"/>
  <c r="O46" i="41" s="1"/>
  <c r="O49" i="41" s="1"/>
  <c r="O50" i="41" s="1"/>
  <c r="O55" i="41" s="1"/>
  <c r="X104" i="38"/>
  <c r="O46" i="37" s="1"/>
  <c r="O49" i="37" s="1"/>
  <c r="O50" i="37" s="1"/>
  <c r="N145" i="37"/>
  <c r="N143" i="41"/>
  <c r="N144" i="41" s="1"/>
  <c r="P100" i="37"/>
  <c r="P133" i="41"/>
  <c r="O102" i="37"/>
  <c r="O108" i="37" s="1"/>
  <c r="O109" i="37" s="1"/>
  <c r="O104" i="37"/>
  <c r="O105" i="37" s="1"/>
  <c r="O106" i="37" s="1"/>
  <c r="P134" i="37"/>
  <c r="O102" i="41"/>
  <c r="O108" i="41" s="1"/>
  <c r="O104" i="41"/>
  <c r="O105" i="41" s="1"/>
  <c r="O106" i="41" s="1"/>
  <c r="P100" i="41"/>
  <c r="P168" i="37"/>
  <c r="P166" i="41"/>
  <c r="N109" i="41"/>
  <c r="N110" i="41" s="1"/>
  <c r="O135" i="41"/>
  <c r="O142" i="41" s="1"/>
  <c r="O137" i="41"/>
  <c r="O138" i="41" s="1"/>
  <c r="O139" i="41" s="1"/>
  <c r="O168" i="41"/>
  <c r="O174" i="41" s="1"/>
  <c r="O175" i="41" s="1"/>
  <c r="O176" i="41" s="1"/>
  <c r="O170" i="41"/>
  <c r="O171" i="41" s="1"/>
  <c r="O172" i="41" s="1"/>
  <c r="Q155" i="37"/>
  <c r="Q158" i="37" s="1"/>
  <c r="Q162" i="37" s="1"/>
  <c r="Q165" i="37" s="1"/>
  <c r="Q124" i="37"/>
  <c r="Q128" i="37" s="1"/>
  <c r="Q131" i="37" s="1"/>
  <c r="Q90" i="37"/>
  <c r="Q94" i="37" s="1"/>
  <c r="Q97" i="37" s="1"/>
  <c r="Q87" i="41"/>
  <c r="Q90" i="41" s="1"/>
  <c r="Q94" i="41" s="1"/>
  <c r="Q97" i="41" s="1"/>
  <c r="Q153" i="41"/>
  <c r="Q156" i="41" s="1"/>
  <c r="Q160" i="41" s="1"/>
  <c r="Q163" i="41" s="1"/>
  <c r="Q120" i="41"/>
  <c r="Q123" i="41" s="1"/>
  <c r="Q127" i="41" s="1"/>
  <c r="Q130" i="41" s="1"/>
  <c r="N56" i="41"/>
  <c r="O136" i="37"/>
  <c r="O143" i="37" s="1"/>
  <c r="O144" i="37" s="1"/>
  <c r="O138" i="37"/>
  <c r="O139" i="37" s="1"/>
  <c r="O140" i="37" s="1"/>
  <c r="O170" i="37"/>
  <c r="O176" i="37" s="1"/>
  <c r="O177" i="37" s="1"/>
  <c r="O178" i="37" s="1"/>
  <c r="O172" i="37"/>
  <c r="O173" i="37" s="1"/>
  <c r="O174" i="37" s="1"/>
  <c r="AE400" i="39"/>
  <c r="AD71" i="44"/>
  <c r="AD67" i="43"/>
  <c r="AE399" i="39"/>
  <c r="AD70" i="44"/>
  <c r="Z67" i="38"/>
  <c r="Z41" i="38"/>
  <c r="Z43" i="38" s="1"/>
  <c r="Z46" i="38" s="1"/>
  <c r="Z49" i="38" s="1"/>
  <c r="AC73" i="44"/>
  <c r="AA23" i="42" s="1"/>
  <c r="AA27" i="42" s="1"/>
  <c r="AD69" i="43"/>
  <c r="Y99" i="42"/>
  <c r="Y51" i="42"/>
  <c r="Y50" i="42"/>
  <c r="Y101" i="42"/>
  <c r="AE398" i="39"/>
  <c r="AD69" i="44"/>
  <c r="AC73" i="43"/>
  <c r="AA23" i="38" s="1"/>
  <c r="AA27" i="38" s="1"/>
  <c r="Y121" i="37" s="1"/>
  <c r="AD66" i="43"/>
  <c r="AE397" i="39"/>
  <c r="AD68" i="44"/>
  <c r="AE395" i="39"/>
  <c r="AD66" i="44"/>
  <c r="AE394" i="39"/>
  <c r="AD65" i="44"/>
  <c r="AE393" i="39"/>
  <c r="AD64" i="44"/>
  <c r="AD70" i="43"/>
  <c r="AD65" i="43"/>
  <c r="AD64" i="43"/>
  <c r="AD71" i="43"/>
  <c r="AE396" i="39"/>
  <c r="AD67" i="44"/>
  <c r="Z41" i="42"/>
  <c r="Z43" i="42" s="1"/>
  <c r="Z46" i="42" s="1"/>
  <c r="Z49" i="42" s="1"/>
  <c r="Z67" i="42"/>
  <c r="Y99" i="38"/>
  <c r="Y50" i="38"/>
  <c r="Y101" i="38"/>
  <c r="Y51" i="38"/>
  <c r="AD68" i="43"/>
  <c r="L61" i="3"/>
  <c r="AV115" i="9"/>
  <c r="M178" i="3"/>
  <c r="L110" i="3"/>
  <c r="N180" i="3"/>
  <c r="M181" i="3"/>
  <c r="M182" i="3" s="1"/>
  <c r="M149" i="3"/>
  <c r="M112" i="3"/>
  <c r="L113" i="3"/>
  <c r="L114" i="3" s="1"/>
  <c r="O108" i="3"/>
  <c r="N144" i="3"/>
  <c r="N148" i="3"/>
  <c r="N59" i="3"/>
  <c r="M60" i="3"/>
  <c r="M109" i="3"/>
  <c r="O143" i="3"/>
  <c r="N177" i="3"/>
  <c r="AY372" i="39" l="1"/>
  <c r="AY375" i="39" s="1"/>
  <c r="AC33" i="9"/>
  <c r="AC74" i="9" s="1"/>
  <c r="AC78" i="9" s="1"/>
  <c r="AC81" i="9" s="1"/>
  <c r="AC82" i="9" s="1"/>
  <c r="AC106" i="9"/>
  <c r="AC110" i="9" s="1"/>
  <c r="AD20" i="9"/>
  <c r="AD71" i="9" s="1"/>
  <c r="AB117" i="9"/>
  <c r="AB122" i="9" s="1"/>
  <c r="S50" i="3" s="1"/>
  <c r="S53" i="3" s="1"/>
  <c r="S54" i="3" s="1"/>
  <c r="AB82" i="9"/>
  <c r="AB164" i="3"/>
  <c r="AB96" i="3"/>
  <c r="AB130" i="3"/>
  <c r="AB83" i="9"/>
  <c r="AB163" i="3"/>
  <c r="AB129" i="3"/>
  <c r="AB95" i="3"/>
  <c r="AW113" i="9"/>
  <c r="AW414" i="10"/>
  <c r="N57" i="41"/>
  <c r="O55" i="37"/>
  <c r="O56" i="37" s="1"/>
  <c r="O57" i="37" s="1"/>
  <c r="Y87" i="37"/>
  <c r="BF114" i="9"/>
  <c r="BF113" i="9"/>
  <c r="R50" i="3"/>
  <c r="R53" i="3" s="1"/>
  <c r="R54" i="3" s="1"/>
  <c r="AP71" i="6"/>
  <c r="AR70" i="6"/>
  <c r="P56" i="3"/>
  <c r="P57" i="3" s="1"/>
  <c r="N53" i="37"/>
  <c r="T138" i="3"/>
  <c r="S174" i="3"/>
  <c r="S176" i="3"/>
  <c r="U159" i="3"/>
  <c r="U162" i="3" s="1"/>
  <c r="U166" i="3" s="1"/>
  <c r="U169" i="3" s="1"/>
  <c r="U91" i="3"/>
  <c r="U94" i="3" s="1"/>
  <c r="U98" i="3" s="1"/>
  <c r="U101" i="3" s="1"/>
  <c r="U125" i="3"/>
  <c r="U128" i="3" s="1"/>
  <c r="U132" i="3" s="1"/>
  <c r="U135" i="3" s="1"/>
  <c r="T104" i="3"/>
  <c r="T106" i="3" s="1"/>
  <c r="T172" i="3"/>
  <c r="S140" i="3"/>
  <c r="S147" i="3" s="1"/>
  <c r="S142" i="3"/>
  <c r="AI84" i="6"/>
  <c r="O110" i="37"/>
  <c r="AG81" i="6"/>
  <c r="AG73" i="6"/>
  <c r="AE16" i="9" s="1"/>
  <c r="Q56" i="3"/>
  <c r="N53" i="41"/>
  <c r="X106" i="38"/>
  <c r="O51" i="41"/>
  <c r="O52" i="41" s="1"/>
  <c r="O51" i="37"/>
  <c r="O52" i="37" s="1"/>
  <c r="X106" i="42"/>
  <c r="Y104" i="42"/>
  <c r="P46" i="41" s="1"/>
  <c r="P49" i="41" s="1"/>
  <c r="P50" i="41" s="1"/>
  <c r="P55" i="41" s="1"/>
  <c r="Y104" i="38"/>
  <c r="P46" i="37" s="1"/>
  <c r="P49" i="37" s="1"/>
  <c r="P50" i="37" s="1"/>
  <c r="O145" i="37"/>
  <c r="O109" i="41"/>
  <c r="O110" i="41" s="1"/>
  <c r="O143" i="41"/>
  <c r="O144" i="41" s="1"/>
  <c r="Q133" i="41"/>
  <c r="Q166" i="41"/>
  <c r="Q168" i="37"/>
  <c r="P170" i="37"/>
  <c r="P176" i="37" s="1"/>
  <c r="P177" i="37" s="1"/>
  <c r="P178" i="37" s="1"/>
  <c r="P172" i="37"/>
  <c r="P173" i="37" s="1"/>
  <c r="P174" i="37" s="1"/>
  <c r="Q100" i="41"/>
  <c r="P168" i="41"/>
  <c r="P174" i="41" s="1"/>
  <c r="P175" i="41" s="1"/>
  <c r="P176" i="41" s="1"/>
  <c r="P170" i="41"/>
  <c r="P171" i="41" s="1"/>
  <c r="P172" i="41" s="1"/>
  <c r="P102" i="41"/>
  <c r="P108" i="41" s="1"/>
  <c r="P104" i="41"/>
  <c r="P105" i="41" s="1"/>
  <c r="P106" i="41" s="1"/>
  <c r="P135" i="41"/>
  <c r="P142" i="41" s="1"/>
  <c r="P137" i="41"/>
  <c r="P138" i="41" s="1"/>
  <c r="P139" i="41" s="1"/>
  <c r="P136" i="37"/>
  <c r="P143" i="37" s="1"/>
  <c r="P144" i="37" s="1"/>
  <c r="P138" i="37"/>
  <c r="P139" i="37" s="1"/>
  <c r="P140" i="37" s="1"/>
  <c r="Q134" i="37"/>
  <c r="R90" i="37"/>
  <c r="R94" i="37" s="1"/>
  <c r="R97" i="37" s="1"/>
  <c r="R124" i="37"/>
  <c r="R128" i="37" s="1"/>
  <c r="R131" i="37" s="1"/>
  <c r="R155" i="37"/>
  <c r="R158" i="37" s="1"/>
  <c r="R162" i="37" s="1"/>
  <c r="R165" i="37" s="1"/>
  <c r="P102" i="37"/>
  <c r="P108" i="37" s="1"/>
  <c r="P109" i="37" s="1"/>
  <c r="P104" i="37"/>
  <c r="P105" i="37" s="1"/>
  <c r="P106" i="37" s="1"/>
  <c r="Q100" i="37"/>
  <c r="R153" i="41"/>
  <c r="R156" i="41" s="1"/>
  <c r="R160" i="41" s="1"/>
  <c r="R163" i="41" s="1"/>
  <c r="R120" i="41"/>
  <c r="R123" i="41" s="1"/>
  <c r="R127" i="41" s="1"/>
  <c r="R130" i="41" s="1"/>
  <c r="R87" i="41"/>
  <c r="R90" i="41" s="1"/>
  <c r="R94" i="41" s="1"/>
  <c r="R97" i="41" s="1"/>
  <c r="O56" i="41"/>
  <c r="AE71" i="43"/>
  <c r="Z101" i="42"/>
  <c r="Z50" i="42"/>
  <c r="Z99" i="42"/>
  <c r="Z51" i="42"/>
  <c r="AE64" i="43"/>
  <c r="AA41" i="42"/>
  <c r="AA43" i="42" s="1"/>
  <c r="AA46" i="42" s="1"/>
  <c r="AA49" i="42" s="1"/>
  <c r="AA67" i="42"/>
  <c r="AD73" i="44"/>
  <c r="AB23" i="42" s="1"/>
  <c r="AB27" i="42" s="1"/>
  <c r="AF397" i="39"/>
  <c r="AE68" i="44"/>
  <c r="AF399" i="39"/>
  <c r="AE70" i="44"/>
  <c r="AF400" i="39"/>
  <c r="AE71" i="44"/>
  <c r="AF396" i="39"/>
  <c r="AE67" i="44"/>
  <c r="AF398" i="39"/>
  <c r="AE69" i="44"/>
  <c r="AE68" i="43"/>
  <c r="AE65" i="43"/>
  <c r="AE66" i="43"/>
  <c r="AE70" i="43"/>
  <c r="AA67" i="38"/>
  <c r="AA41" i="38"/>
  <c r="AA43" i="38" s="1"/>
  <c r="AA46" i="38" s="1"/>
  <c r="AA49" i="38" s="1"/>
  <c r="AF395" i="39"/>
  <c r="AE66" i="44"/>
  <c r="AE67" i="43"/>
  <c r="AF393" i="39"/>
  <c r="AE64" i="44"/>
  <c r="AF394" i="39"/>
  <c r="AE65" i="44"/>
  <c r="AD73" i="43"/>
  <c r="AB23" i="38" s="1"/>
  <c r="AB27" i="38" s="1"/>
  <c r="Z121" i="37" s="1"/>
  <c r="AE69" i="43"/>
  <c r="Z99" i="38"/>
  <c r="Z51" i="38"/>
  <c r="Z101" i="38"/>
  <c r="Z50" i="38"/>
  <c r="M61" i="3"/>
  <c r="AV66" i="3"/>
  <c r="N178" i="3"/>
  <c r="M110" i="3"/>
  <c r="N149" i="3"/>
  <c r="O180" i="3"/>
  <c r="N181" i="3"/>
  <c r="N182" i="3" s="1"/>
  <c r="N112" i="3"/>
  <c r="M113" i="3"/>
  <c r="M114" i="3" s="1"/>
  <c r="P108" i="3"/>
  <c r="O144" i="3"/>
  <c r="O148" i="3"/>
  <c r="O59" i="3"/>
  <c r="N60" i="3"/>
  <c r="P143" i="3"/>
  <c r="N109" i="3"/>
  <c r="O177" i="3"/>
  <c r="AY374" i="39" l="1"/>
  <c r="BA96" i="42" s="1"/>
  <c r="AD106" i="9"/>
  <c r="AD110" i="9" s="1"/>
  <c r="AD33" i="9"/>
  <c r="AD74" i="9" s="1"/>
  <c r="AD78" i="9" s="1"/>
  <c r="AD81" i="9" s="1"/>
  <c r="AD83" i="9" s="1"/>
  <c r="AE20" i="9"/>
  <c r="AE71" i="9" s="1"/>
  <c r="AC130" i="3"/>
  <c r="AC96" i="3"/>
  <c r="AC164" i="3"/>
  <c r="AC95" i="3"/>
  <c r="AC129" i="3"/>
  <c r="AC163" i="3"/>
  <c r="AC83" i="9"/>
  <c r="AC117" i="9"/>
  <c r="AC119" i="9"/>
  <c r="AY373" i="39"/>
  <c r="BA95" i="42" s="1"/>
  <c r="AW417" i="10"/>
  <c r="AW416" i="10"/>
  <c r="AX114" i="9" s="1"/>
  <c r="O57" i="41"/>
  <c r="BF115" i="9"/>
  <c r="P55" i="37"/>
  <c r="P56" i="37" s="1"/>
  <c r="P57" i="37" s="1"/>
  <c r="Z87" i="37"/>
  <c r="BG113" i="9"/>
  <c r="R55" i="3"/>
  <c r="R56" i="3" s="1"/>
  <c r="Q57" i="3"/>
  <c r="AS70" i="6"/>
  <c r="AQ71" i="6"/>
  <c r="O53" i="37"/>
  <c r="U104" i="3"/>
  <c r="U106" i="3" s="1"/>
  <c r="AB124" i="9"/>
  <c r="U172" i="3"/>
  <c r="T140" i="3"/>
  <c r="T147" i="3" s="1"/>
  <c r="T142" i="3"/>
  <c r="U138" i="3"/>
  <c r="T174" i="3"/>
  <c r="T176" i="3"/>
  <c r="V91" i="3"/>
  <c r="V94" i="3" s="1"/>
  <c r="V98" i="3" s="1"/>
  <c r="V101" i="3" s="1"/>
  <c r="V125" i="3"/>
  <c r="V128" i="3" s="1"/>
  <c r="V132" i="3" s="1"/>
  <c r="V135" i="3" s="1"/>
  <c r="V159" i="3"/>
  <c r="V162" i="3" s="1"/>
  <c r="V166" i="3" s="1"/>
  <c r="V169" i="3" s="1"/>
  <c r="AJ84" i="6"/>
  <c r="P110" i="37"/>
  <c r="AH81" i="6"/>
  <c r="AH73" i="6"/>
  <c r="AF16" i="9" s="1"/>
  <c r="O53" i="41"/>
  <c r="Y106" i="42"/>
  <c r="P51" i="41"/>
  <c r="P52" i="41" s="1"/>
  <c r="P145" i="37"/>
  <c r="Z104" i="38"/>
  <c r="Q46" i="37" s="1"/>
  <c r="Q49" i="37" s="1"/>
  <c r="Q50" i="37" s="1"/>
  <c r="Y106" i="38"/>
  <c r="Z104" i="42"/>
  <c r="Q46" i="41" s="1"/>
  <c r="Q49" i="41" s="1"/>
  <c r="Q50" i="41" s="1"/>
  <c r="Q55" i="41" s="1"/>
  <c r="P51" i="37"/>
  <c r="P52" i="37" s="1"/>
  <c r="P143" i="41"/>
  <c r="P144" i="41" s="1"/>
  <c r="P109" i="41"/>
  <c r="P110" i="41" s="1"/>
  <c r="S90" i="37"/>
  <c r="S94" i="37" s="1"/>
  <c r="S97" i="37" s="1"/>
  <c r="S155" i="37"/>
  <c r="S158" i="37" s="1"/>
  <c r="S162" i="37" s="1"/>
  <c r="S165" i="37" s="1"/>
  <c r="S124" i="37"/>
  <c r="S128" i="37" s="1"/>
  <c r="S131" i="37" s="1"/>
  <c r="Q136" i="37"/>
  <c r="Q143" i="37" s="1"/>
  <c r="Q144" i="37" s="1"/>
  <c r="Q138" i="37"/>
  <c r="Q139" i="37" s="1"/>
  <c r="Q140" i="37" s="1"/>
  <c r="R133" i="41"/>
  <c r="Q170" i="37"/>
  <c r="Q176" i="37" s="1"/>
  <c r="Q177" i="37" s="1"/>
  <c r="Q178" i="37" s="1"/>
  <c r="Q172" i="37"/>
  <c r="Q173" i="37" s="1"/>
  <c r="Q174" i="37" s="1"/>
  <c r="P56" i="41"/>
  <c r="R166" i="41"/>
  <c r="R134" i="37"/>
  <c r="Q135" i="41"/>
  <c r="Q142" i="41" s="1"/>
  <c r="Q137" i="41"/>
  <c r="Q138" i="41" s="1"/>
  <c r="Q139" i="41" s="1"/>
  <c r="S153" i="41"/>
  <c r="S156" i="41" s="1"/>
  <c r="S160" i="41" s="1"/>
  <c r="S163" i="41" s="1"/>
  <c r="S120" i="41"/>
  <c r="S123" i="41" s="1"/>
  <c r="S127" i="41" s="1"/>
  <c r="S130" i="41" s="1"/>
  <c r="S87" i="41"/>
  <c r="S90" i="41" s="1"/>
  <c r="S94" i="41" s="1"/>
  <c r="S97" i="41" s="1"/>
  <c r="R100" i="41"/>
  <c r="R168" i="37"/>
  <c r="Q102" i="37"/>
  <c r="Q108" i="37" s="1"/>
  <c r="Q109" i="37" s="1"/>
  <c r="Q104" i="37"/>
  <c r="Q105" i="37" s="1"/>
  <c r="Q106" i="37" s="1"/>
  <c r="R100" i="37"/>
  <c r="Q102" i="41"/>
  <c r="Q108" i="41" s="1"/>
  <c r="Q104" i="41"/>
  <c r="Q105" i="41" s="1"/>
  <c r="Q106" i="41" s="1"/>
  <c r="Q168" i="41"/>
  <c r="Q174" i="41" s="1"/>
  <c r="Q175" i="41" s="1"/>
  <c r="Q176" i="41" s="1"/>
  <c r="Q170" i="41"/>
  <c r="Q171" i="41" s="1"/>
  <c r="Q172" i="41" s="1"/>
  <c r="AF66" i="43"/>
  <c r="AG399" i="39"/>
  <c r="AF70" i="44"/>
  <c r="AG398" i="39"/>
  <c r="AF69" i="44"/>
  <c r="AF67" i="43"/>
  <c r="AG396" i="39"/>
  <c r="AF67" i="44"/>
  <c r="AF64" i="43"/>
  <c r="AF70" i="43"/>
  <c r="AF68" i="43"/>
  <c r="AE73" i="43"/>
  <c r="AC23" i="38" s="1"/>
  <c r="AC27" i="38" s="1"/>
  <c r="AA121" i="37" s="1"/>
  <c r="AA99" i="42"/>
  <c r="AA101" i="42"/>
  <c r="AA51" i="42"/>
  <c r="AA50" i="42"/>
  <c r="AG394" i="39"/>
  <c r="AF65" i="44"/>
  <c r="AF65" i="43"/>
  <c r="AF69" i="43"/>
  <c r="AE73" i="44"/>
  <c r="AC23" i="42" s="1"/>
  <c r="AC27" i="42" s="1"/>
  <c r="AG400" i="39"/>
  <c r="AF71" i="44"/>
  <c r="AG397" i="39"/>
  <c r="AF68" i="44"/>
  <c r="AF71" i="43"/>
  <c r="AA99" i="38"/>
  <c r="AA50" i="38"/>
  <c r="AA51" i="38"/>
  <c r="AA101" i="38"/>
  <c r="AB67" i="38"/>
  <c r="AB41" i="38"/>
  <c r="AB43" i="38" s="1"/>
  <c r="AB46" i="38" s="1"/>
  <c r="AB49" i="38" s="1"/>
  <c r="AG393" i="39"/>
  <c r="AF64" i="44"/>
  <c r="AG395" i="39"/>
  <c r="AF66" i="44"/>
  <c r="AB67" i="42"/>
  <c r="AB41" i="42"/>
  <c r="AB43" i="42" s="1"/>
  <c r="AB46" i="42" s="1"/>
  <c r="AB49" i="42" s="1"/>
  <c r="N61" i="3"/>
  <c r="O178" i="3"/>
  <c r="AW115" i="9"/>
  <c r="N110" i="3"/>
  <c r="O149" i="3"/>
  <c r="P180" i="3"/>
  <c r="O181" i="3"/>
  <c r="O182" i="3" s="1"/>
  <c r="O112" i="3"/>
  <c r="N113" i="3"/>
  <c r="N114" i="3" s="1"/>
  <c r="Q108" i="3"/>
  <c r="P144" i="3"/>
  <c r="P148" i="3"/>
  <c r="P59" i="3"/>
  <c r="O60" i="3"/>
  <c r="O109" i="3"/>
  <c r="Q143" i="3"/>
  <c r="P177" i="3"/>
  <c r="BA97" i="42" l="1"/>
  <c r="BA62" i="41" s="1"/>
  <c r="BB62" i="41" s="1"/>
  <c r="AZ372" i="39"/>
  <c r="AZ375" i="39" s="1"/>
  <c r="AE33" i="9"/>
  <c r="AE74" i="9" s="1"/>
  <c r="AE78" i="9" s="1"/>
  <c r="AE81" i="9" s="1"/>
  <c r="AE119" i="9" s="1"/>
  <c r="AC122" i="9"/>
  <c r="T50" i="3" s="1"/>
  <c r="T53" i="3" s="1"/>
  <c r="T54" i="3" s="1"/>
  <c r="AE106" i="9"/>
  <c r="AE110" i="9" s="1"/>
  <c r="AF20" i="9"/>
  <c r="AF71" i="9" s="1"/>
  <c r="AD117" i="9"/>
  <c r="AD96" i="3"/>
  <c r="AD164" i="3"/>
  <c r="AD130" i="3"/>
  <c r="AD82" i="9"/>
  <c r="AD119" i="9"/>
  <c r="AD129" i="3"/>
  <c r="AD163" i="3"/>
  <c r="AD95" i="3"/>
  <c r="AW415" i="10"/>
  <c r="P57" i="41"/>
  <c r="Q55" i="37"/>
  <c r="Q56" i="37" s="1"/>
  <c r="Q57" i="37" s="1"/>
  <c r="S55" i="3"/>
  <c r="AA87" i="37"/>
  <c r="BG114" i="9"/>
  <c r="BG115" i="9" s="1"/>
  <c r="R57" i="3"/>
  <c r="AR71" i="6"/>
  <c r="AT70" i="6"/>
  <c r="P53" i="37"/>
  <c r="W125" i="3"/>
  <c r="W128" i="3" s="1"/>
  <c r="W132" i="3" s="1"/>
  <c r="W135" i="3" s="1"/>
  <c r="W91" i="3"/>
  <c r="W94" i="3" s="1"/>
  <c r="W98" i="3" s="1"/>
  <c r="W101" i="3" s="1"/>
  <c r="W159" i="3"/>
  <c r="W162" i="3" s="1"/>
  <c r="W166" i="3" s="1"/>
  <c r="W169" i="3" s="1"/>
  <c r="V172" i="3"/>
  <c r="V138" i="3"/>
  <c r="V104" i="3"/>
  <c r="V106" i="3" s="1"/>
  <c r="U176" i="3"/>
  <c r="U174" i="3"/>
  <c r="U140" i="3"/>
  <c r="U147" i="3" s="1"/>
  <c r="U142" i="3"/>
  <c r="AK84" i="6"/>
  <c r="Q110" i="37"/>
  <c r="AI81" i="6"/>
  <c r="AI73" i="6"/>
  <c r="AG16" i="9" s="1"/>
  <c r="P53" i="41"/>
  <c r="Z106" i="38"/>
  <c r="Q145" i="37"/>
  <c r="Q51" i="37"/>
  <c r="Q52" i="37" s="1"/>
  <c r="AA104" i="38"/>
  <c r="R46" i="37" s="1"/>
  <c r="R49" i="37" s="1"/>
  <c r="R50" i="37" s="1"/>
  <c r="Q51" i="41"/>
  <c r="Q52" i="41" s="1"/>
  <c r="Z106" i="42"/>
  <c r="AA104" i="42"/>
  <c r="R46" i="41" s="1"/>
  <c r="R49" i="41" s="1"/>
  <c r="R50" i="41" s="1"/>
  <c r="R55" i="41" s="1"/>
  <c r="Q143" i="41"/>
  <c r="Q144" i="41" s="1"/>
  <c r="Q109" i="41"/>
  <c r="Q110" i="41" s="1"/>
  <c r="S168" i="37"/>
  <c r="R102" i="41"/>
  <c r="R108" i="41" s="1"/>
  <c r="R104" i="41"/>
  <c r="R105" i="41" s="1"/>
  <c r="R106" i="41" s="1"/>
  <c r="R136" i="37"/>
  <c r="R143" i="37" s="1"/>
  <c r="R144" i="37" s="1"/>
  <c r="R138" i="37"/>
  <c r="R139" i="37" s="1"/>
  <c r="R140" i="37" s="1"/>
  <c r="R170" i="37"/>
  <c r="R176" i="37" s="1"/>
  <c r="R177" i="37" s="1"/>
  <c r="R178" i="37" s="1"/>
  <c r="R172" i="37"/>
  <c r="R173" i="37" s="1"/>
  <c r="R174" i="37" s="1"/>
  <c r="Q56" i="41"/>
  <c r="S100" i="37"/>
  <c r="S133" i="41"/>
  <c r="R168" i="41"/>
  <c r="R174" i="41" s="1"/>
  <c r="R175" i="41" s="1"/>
  <c r="R176" i="41" s="1"/>
  <c r="R170" i="41"/>
  <c r="R102" i="37"/>
  <c r="R108" i="37" s="1"/>
  <c r="R109" i="37" s="1"/>
  <c r="R104" i="37"/>
  <c r="R105" i="37" s="1"/>
  <c r="R106" i="37" s="1"/>
  <c r="S100" i="41"/>
  <c r="S166" i="41"/>
  <c r="S168" i="41" s="1"/>
  <c r="T124" i="37"/>
  <c r="T128" i="37" s="1"/>
  <c r="T131" i="37" s="1"/>
  <c r="T155" i="37"/>
  <c r="T158" i="37" s="1"/>
  <c r="T162" i="37" s="1"/>
  <c r="T165" i="37" s="1"/>
  <c r="T90" i="37"/>
  <c r="T94" i="37" s="1"/>
  <c r="T97" i="37" s="1"/>
  <c r="T87" i="41"/>
  <c r="T90" i="41" s="1"/>
  <c r="T94" i="41" s="1"/>
  <c r="T97" i="41" s="1"/>
  <c r="T120" i="41"/>
  <c r="T123" i="41" s="1"/>
  <c r="T127" i="41" s="1"/>
  <c r="T130" i="41" s="1"/>
  <c r="T153" i="41"/>
  <c r="T156" i="41" s="1"/>
  <c r="T160" i="41" s="1"/>
  <c r="T163" i="41" s="1"/>
  <c r="R135" i="41"/>
  <c r="R142" i="41" s="1"/>
  <c r="R137" i="41"/>
  <c r="R138" i="41" s="1"/>
  <c r="R139" i="41" s="1"/>
  <c r="S134" i="37"/>
  <c r="AG71" i="43"/>
  <c r="AG64" i="43"/>
  <c r="AB99" i="38"/>
  <c r="AB50" i="38"/>
  <c r="AB51" i="38"/>
  <c r="AB101" i="38"/>
  <c r="AH394" i="39"/>
  <c r="AG65" i="44"/>
  <c r="AG67" i="43"/>
  <c r="AF73" i="44"/>
  <c r="AD23" i="42" s="1"/>
  <c r="AD27" i="42" s="1"/>
  <c r="AH397" i="39"/>
  <c r="AG68" i="44"/>
  <c r="AG69" i="43"/>
  <c r="AG70" i="43"/>
  <c r="AG68" i="43"/>
  <c r="AH393" i="39"/>
  <c r="AG64" i="44"/>
  <c r="AH398" i="39"/>
  <c r="AG69" i="44"/>
  <c r="AH399" i="39"/>
  <c r="AG70" i="44"/>
  <c r="AB101" i="42"/>
  <c r="AB99" i="42"/>
  <c r="AB51" i="42"/>
  <c r="AB50" i="42"/>
  <c r="AH396" i="39"/>
  <c r="AG67" i="44"/>
  <c r="AH400" i="39"/>
  <c r="AG71" i="44"/>
  <c r="AG65" i="43"/>
  <c r="AC41" i="38"/>
  <c r="AC43" i="38" s="1"/>
  <c r="AC46" i="38" s="1"/>
  <c r="AC49" i="38" s="1"/>
  <c r="AC67" i="38"/>
  <c r="AC41" i="42"/>
  <c r="AC43" i="42" s="1"/>
  <c r="AC46" i="42" s="1"/>
  <c r="AC49" i="42" s="1"/>
  <c r="AC67" i="42"/>
  <c r="AH395" i="39"/>
  <c r="AG66" i="44"/>
  <c r="AF73" i="43"/>
  <c r="AD23" i="38" s="1"/>
  <c r="AD27" i="38" s="1"/>
  <c r="AB121" i="37" s="1"/>
  <c r="AG66" i="43"/>
  <c r="O61" i="3"/>
  <c r="P178" i="3"/>
  <c r="AW66" i="3"/>
  <c r="O110" i="3"/>
  <c r="P149" i="3"/>
  <c r="Q180" i="3"/>
  <c r="P181" i="3"/>
  <c r="P182" i="3" s="1"/>
  <c r="P112" i="3"/>
  <c r="O113" i="3"/>
  <c r="O114" i="3" s="1"/>
  <c r="R108" i="3"/>
  <c r="Q144" i="3"/>
  <c r="Q148" i="3"/>
  <c r="Q59" i="3"/>
  <c r="P60" i="3"/>
  <c r="P109" i="3"/>
  <c r="R143" i="3"/>
  <c r="Q177" i="3"/>
  <c r="AZ374" i="39" l="1"/>
  <c r="BB96" i="42" s="1"/>
  <c r="T55" i="3"/>
  <c r="T56" i="3" s="1"/>
  <c r="AC124" i="9"/>
  <c r="AF106" i="9"/>
  <c r="AF110" i="9" s="1"/>
  <c r="AF33" i="9"/>
  <c r="AF74" i="9" s="1"/>
  <c r="AF78" i="9" s="1"/>
  <c r="AF81" i="9" s="1"/>
  <c r="AF82" i="9" s="1"/>
  <c r="AG20" i="9"/>
  <c r="AG71" i="9" s="1"/>
  <c r="AD122" i="9"/>
  <c r="AD124" i="9" s="1"/>
  <c r="AE82" i="9"/>
  <c r="AE83" i="9"/>
  <c r="AE117" i="9"/>
  <c r="AE122" i="9" s="1"/>
  <c r="AE96" i="3"/>
  <c r="AE164" i="3"/>
  <c r="AE130" i="3"/>
  <c r="AE129" i="3"/>
  <c r="AE163" i="3"/>
  <c r="AE95" i="3"/>
  <c r="AZ373" i="39"/>
  <c r="AX113" i="9"/>
  <c r="AX115" i="9" s="1"/>
  <c r="AX66" i="3" s="1"/>
  <c r="AX414" i="10"/>
  <c r="Q57" i="41"/>
  <c r="S56" i="3"/>
  <c r="S57" i="3" s="1"/>
  <c r="R55" i="37"/>
  <c r="R56" i="37" s="1"/>
  <c r="R57" i="37" s="1"/>
  <c r="AB87" i="37"/>
  <c r="BH113" i="9"/>
  <c r="BH114" i="9"/>
  <c r="AU70" i="6"/>
  <c r="AS71" i="6"/>
  <c r="Q53" i="37"/>
  <c r="X159" i="3"/>
  <c r="X162" i="3" s="1"/>
  <c r="X166" i="3" s="1"/>
  <c r="X169" i="3" s="1"/>
  <c r="X125" i="3"/>
  <c r="X128" i="3" s="1"/>
  <c r="X132" i="3" s="1"/>
  <c r="X135" i="3" s="1"/>
  <c r="X91" i="3"/>
  <c r="X94" i="3" s="1"/>
  <c r="X98" i="3" s="1"/>
  <c r="X101" i="3" s="1"/>
  <c r="V140" i="3"/>
  <c r="V147" i="3" s="1"/>
  <c r="V142" i="3"/>
  <c r="V174" i="3"/>
  <c r="V176" i="3"/>
  <c r="W172" i="3"/>
  <c r="U50" i="3"/>
  <c r="U53" i="3" s="1"/>
  <c r="U54" i="3" s="1"/>
  <c r="W104" i="3"/>
  <c r="W106" i="3" s="1"/>
  <c r="W138" i="3"/>
  <c r="AL84" i="6"/>
  <c r="R110" i="37"/>
  <c r="R145" i="37"/>
  <c r="AJ81" i="6"/>
  <c r="AJ73" i="6"/>
  <c r="AH16" i="9" s="1"/>
  <c r="Q53" i="41"/>
  <c r="R51" i="37"/>
  <c r="R52" i="37" s="1"/>
  <c r="R51" i="41"/>
  <c r="R52" i="41" s="1"/>
  <c r="AA106" i="38"/>
  <c r="AA106" i="42"/>
  <c r="AB104" i="42"/>
  <c r="S46" i="41" s="1"/>
  <c r="S49" i="41" s="1"/>
  <c r="S50" i="41" s="1"/>
  <c r="S55" i="41" s="1"/>
  <c r="AB104" i="38"/>
  <c r="S46" i="37" s="1"/>
  <c r="S49" i="37" s="1"/>
  <c r="S50" i="37" s="1"/>
  <c r="S174" i="41"/>
  <c r="S175" i="41" s="1"/>
  <c r="S176" i="41" s="1"/>
  <c r="R143" i="41"/>
  <c r="R144" i="41" s="1"/>
  <c r="T100" i="37"/>
  <c r="T134" i="37"/>
  <c r="R109" i="41"/>
  <c r="R110" i="41" s="1"/>
  <c r="S170" i="41"/>
  <c r="S171" i="41" s="1"/>
  <c r="R171" i="41"/>
  <c r="R172" i="41" s="1"/>
  <c r="U87" i="41"/>
  <c r="U90" i="41" s="1"/>
  <c r="U94" i="41" s="1"/>
  <c r="U97" i="41" s="1"/>
  <c r="U153" i="41"/>
  <c r="U156" i="41" s="1"/>
  <c r="U160" i="41" s="1"/>
  <c r="U163" i="41" s="1"/>
  <c r="U120" i="41"/>
  <c r="U123" i="41" s="1"/>
  <c r="U127" i="41" s="1"/>
  <c r="U130" i="41" s="1"/>
  <c r="S102" i="37"/>
  <c r="S108" i="37" s="1"/>
  <c r="S109" i="37" s="1"/>
  <c r="S104" i="37"/>
  <c r="S105" i="37" s="1"/>
  <c r="S106" i="37" s="1"/>
  <c r="T166" i="41"/>
  <c r="S102" i="41"/>
  <c r="S108" i="41" s="1"/>
  <c r="S104" i="41"/>
  <c r="S105" i="41" s="1"/>
  <c r="S106" i="41" s="1"/>
  <c r="S135" i="41"/>
  <c r="S142" i="41" s="1"/>
  <c r="S137" i="41"/>
  <c r="S138" i="41" s="1"/>
  <c r="S139" i="41" s="1"/>
  <c r="T168" i="37"/>
  <c r="S136" i="37"/>
  <c r="S143" i="37" s="1"/>
  <c r="S144" i="37" s="1"/>
  <c r="S138" i="37"/>
  <c r="S139" i="37" s="1"/>
  <c r="S140" i="37" s="1"/>
  <c r="T133" i="41"/>
  <c r="R56" i="41"/>
  <c r="S170" i="37"/>
  <c r="S176" i="37" s="1"/>
  <c r="S177" i="37" s="1"/>
  <c r="S178" i="37" s="1"/>
  <c r="S172" i="37"/>
  <c r="S173" i="37" s="1"/>
  <c r="S174" i="37" s="1"/>
  <c r="U90" i="37"/>
  <c r="U94" i="37" s="1"/>
  <c r="U97" i="37" s="1"/>
  <c r="U124" i="37"/>
  <c r="U128" i="37" s="1"/>
  <c r="U131" i="37" s="1"/>
  <c r="U155" i="37"/>
  <c r="U158" i="37" s="1"/>
  <c r="U162" i="37" s="1"/>
  <c r="U165" i="37" s="1"/>
  <c r="T100" i="41"/>
  <c r="AI400" i="39"/>
  <c r="AH71" i="44"/>
  <c r="AH66" i="43"/>
  <c r="AI399" i="39"/>
  <c r="AH70" i="44"/>
  <c r="AH67" i="43"/>
  <c r="AH64" i="43"/>
  <c r="AH68" i="43"/>
  <c r="AH69" i="43"/>
  <c r="AC51" i="38"/>
  <c r="AC99" i="38"/>
  <c r="AC50" i="38"/>
  <c r="AC101" i="38"/>
  <c r="AI398" i="39"/>
  <c r="AH69" i="44"/>
  <c r="AH71" i="43"/>
  <c r="AH70" i="43"/>
  <c r="AG73" i="43"/>
  <c r="AE23" i="38" s="1"/>
  <c r="AE27" i="38" s="1"/>
  <c r="AC121" i="37" s="1"/>
  <c r="AD67" i="38"/>
  <c r="AD41" i="38"/>
  <c r="AD43" i="38" s="1"/>
  <c r="AD46" i="38" s="1"/>
  <c r="AD49" i="38" s="1"/>
  <c r="AC50" i="42"/>
  <c r="AC51" i="42"/>
  <c r="AC99" i="42"/>
  <c r="AC101" i="42"/>
  <c r="AG73" i="44"/>
  <c r="AE23" i="42" s="1"/>
  <c r="AE27" i="42" s="1"/>
  <c r="AI397" i="39"/>
  <c r="AH68" i="44"/>
  <c r="AI395" i="39"/>
  <c r="AH66" i="44"/>
  <c r="AH65" i="43"/>
  <c r="AI396" i="39"/>
  <c r="AH67" i="44"/>
  <c r="AI393" i="39"/>
  <c r="AH64" i="44"/>
  <c r="AD67" i="42"/>
  <c r="AD41" i="42"/>
  <c r="AD43" i="42" s="1"/>
  <c r="AD46" i="42" s="1"/>
  <c r="AD49" i="42" s="1"/>
  <c r="AI394" i="39"/>
  <c r="AH65" i="44"/>
  <c r="P61" i="3"/>
  <c r="Q178" i="3"/>
  <c r="P110" i="3"/>
  <c r="Q149" i="3"/>
  <c r="R180" i="3"/>
  <c r="Q181" i="3"/>
  <c r="Q182" i="3" s="1"/>
  <c r="Q112" i="3"/>
  <c r="P113" i="3"/>
  <c r="P114" i="3" s="1"/>
  <c r="S108" i="3"/>
  <c r="R144" i="3"/>
  <c r="R148" i="3"/>
  <c r="R59" i="3"/>
  <c r="Q60" i="3"/>
  <c r="S143" i="3"/>
  <c r="Q109" i="3"/>
  <c r="R177" i="3"/>
  <c r="AG33" i="9" l="1"/>
  <c r="AG74" i="9" s="1"/>
  <c r="AG78" i="9" s="1"/>
  <c r="AG81" i="9" s="1"/>
  <c r="AG83" i="9" s="1"/>
  <c r="AG106" i="9"/>
  <c r="AG110" i="9" s="1"/>
  <c r="AE124" i="9"/>
  <c r="AH20" i="9"/>
  <c r="AH71" i="9" s="1"/>
  <c r="AF83" i="9"/>
  <c r="AF164" i="3"/>
  <c r="AF130" i="3"/>
  <c r="AF96" i="3"/>
  <c r="AF119" i="9"/>
  <c r="AF117" i="9"/>
  <c r="AF163" i="3"/>
  <c r="AF129" i="3"/>
  <c r="AF95" i="3"/>
  <c r="AX416" i="10"/>
  <c r="AY114" i="9" s="1"/>
  <c r="AX417" i="10"/>
  <c r="BB95" i="42"/>
  <c r="BB97" i="42" s="1"/>
  <c r="BA372" i="39"/>
  <c r="R57" i="41"/>
  <c r="S55" i="37"/>
  <c r="S56" i="37" s="1"/>
  <c r="S57" i="37" s="1"/>
  <c r="AC87" i="37"/>
  <c r="T57" i="3"/>
  <c r="BH115" i="9"/>
  <c r="V50" i="3"/>
  <c r="V53" i="3" s="1"/>
  <c r="V54" i="3" s="1"/>
  <c r="AT71" i="6"/>
  <c r="AV70" i="6"/>
  <c r="R53" i="37"/>
  <c r="U55" i="3"/>
  <c r="W176" i="3"/>
  <c r="W174" i="3"/>
  <c r="Y125" i="3"/>
  <c r="Y128" i="3" s="1"/>
  <c r="Y132" i="3" s="1"/>
  <c r="Y135" i="3" s="1"/>
  <c r="Y91" i="3"/>
  <c r="Y94" i="3" s="1"/>
  <c r="Y98" i="3" s="1"/>
  <c r="Y101" i="3" s="1"/>
  <c r="Y159" i="3"/>
  <c r="Y162" i="3" s="1"/>
  <c r="Y166" i="3" s="1"/>
  <c r="Y169" i="3" s="1"/>
  <c r="W140" i="3"/>
  <c r="W147" i="3" s="1"/>
  <c r="W142" i="3"/>
  <c r="X138" i="3"/>
  <c r="X104" i="3"/>
  <c r="X106" i="3" s="1"/>
  <c r="X172" i="3"/>
  <c r="AM84" i="6"/>
  <c r="S110" i="37"/>
  <c r="S145" i="37"/>
  <c r="AK81" i="6"/>
  <c r="AK73" i="6"/>
  <c r="AI16" i="9" s="1"/>
  <c r="R53" i="41"/>
  <c r="S51" i="41"/>
  <c r="S52" i="41" s="1"/>
  <c r="AB106" i="38"/>
  <c r="S51" i="37"/>
  <c r="S52" i="37" s="1"/>
  <c r="AB106" i="42"/>
  <c r="AC104" i="42"/>
  <c r="T46" i="41" s="1"/>
  <c r="T49" i="41" s="1"/>
  <c r="T50" i="41" s="1"/>
  <c r="T55" i="41" s="1"/>
  <c r="AC104" i="38"/>
  <c r="T46" i="37" s="1"/>
  <c r="T49" i="37" s="1"/>
  <c r="T50" i="37" s="1"/>
  <c r="S143" i="41"/>
  <c r="S144" i="41" s="1"/>
  <c r="S109" i="41"/>
  <c r="S110" i="41" s="1"/>
  <c r="U168" i="37"/>
  <c r="U134" i="37"/>
  <c r="T102" i="37"/>
  <c r="T108" i="37" s="1"/>
  <c r="T109" i="37" s="1"/>
  <c r="T104" i="37"/>
  <c r="T105" i="37" s="1"/>
  <c r="T106" i="37" s="1"/>
  <c r="U100" i="37"/>
  <c r="S56" i="41"/>
  <c r="T168" i="41"/>
  <c r="T174" i="41" s="1"/>
  <c r="T175" i="41" s="1"/>
  <c r="T176" i="41" s="1"/>
  <c r="T170" i="41"/>
  <c r="T171" i="41" s="1"/>
  <c r="T170" i="37"/>
  <c r="T176" i="37" s="1"/>
  <c r="T177" i="37" s="1"/>
  <c r="T178" i="37" s="1"/>
  <c r="T172" i="37"/>
  <c r="T173" i="37" s="1"/>
  <c r="T174" i="37" s="1"/>
  <c r="U166" i="41"/>
  <c r="U100" i="41"/>
  <c r="T135" i="41"/>
  <c r="T142" i="41" s="1"/>
  <c r="T137" i="41"/>
  <c r="T138" i="41" s="1"/>
  <c r="T139" i="41" s="1"/>
  <c r="V87" i="41"/>
  <c r="V90" i="41" s="1"/>
  <c r="V94" i="41" s="1"/>
  <c r="V97" i="41" s="1"/>
  <c r="V153" i="41"/>
  <c r="V156" i="41" s="1"/>
  <c r="V160" i="41" s="1"/>
  <c r="V163" i="41" s="1"/>
  <c r="V120" i="41"/>
  <c r="V123" i="41" s="1"/>
  <c r="V127" i="41" s="1"/>
  <c r="V130" i="41" s="1"/>
  <c r="V90" i="37"/>
  <c r="V94" i="37" s="1"/>
  <c r="V97" i="37" s="1"/>
  <c r="V155" i="37"/>
  <c r="V158" i="37" s="1"/>
  <c r="V162" i="37" s="1"/>
  <c r="V165" i="37" s="1"/>
  <c r="V124" i="37"/>
  <c r="V128" i="37" s="1"/>
  <c r="V131" i="37" s="1"/>
  <c r="T102" i="41"/>
  <c r="T108" i="41" s="1"/>
  <c r="T104" i="41"/>
  <c r="T105" i="41" s="1"/>
  <c r="T106" i="41" s="1"/>
  <c r="U133" i="41"/>
  <c r="S172" i="41"/>
  <c r="T136" i="37"/>
  <c r="T143" i="37" s="1"/>
  <c r="T144" i="37" s="1"/>
  <c r="T138" i="37"/>
  <c r="T139" i="37" s="1"/>
  <c r="T140" i="37" s="1"/>
  <c r="AH73" i="43"/>
  <c r="AF23" i="38" s="1"/>
  <c r="AF27" i="38" s="1"/>
  <c r="AD87" i="37" s="1"/>
  <c r="Q61" i="3"/>
  <c r="AJ395" i="39"/>
  <c r="AI66" i="44"/>
  <c r="AJ399" i="39"/>
  <c r="AI70" i="44"/>
  <c r="AD101" i="38"/>
  <c r="AD50" i="38"/>
  <c r="AD51" i="38"/>
  <c r="AD99" i="38"/>
  <c r="AI69" i="43"/>
  <c r="AI64" i="43"/>
  <c r="AH73" i="44"/>
  <c r="AF23" i="42" s="1"/>
  <c r="AF27" i="42" s="1"/>
  <c r="AI65" i="43"/>
  <c r="AJ398" i="39"/>
  <c r="AI69" i="44"/>
  <c r="AJ393" i="39"/>
  <c r="AI64" i="44"/>
  <c r="AI71" i="43"/>
  <c r="AJ394" i="39"/>
  <c r="AI65" i="44"/>
  <c r="AJ400" i="39"/>
  <c r="AI71" i="44"/>
  <c r="AE67" i="38"/>
  <c r="AE41" i="38"/>
  <c r="AE43" i="38" s="1"/>
  <c r="AE46" i="38" s="1"/>
  <c r="AE49" i="38" s="1"/>
  <c r="AE41" i="42"/>
  <c r="AE43" i="42" s="1"/>
  <c r="AE46" i="42" s="1"/>
  <c r="AE49" i="42" s="1"/>
  <c r="AE67" i="42"/>
  <c r="AD99" i="42"/>
  <c r="AD51" i="42"/>
  <c r="AD50" i="42"/>
  <c r="AD101" i="42"/>
  <c r="AI68" i="43"/>
  <c r="AI70" i="43"/>
  <c r="AJ396" i="39"/>
  <c r="AI67" i="44"/>
  <c r="AJ397" i="39"/>
  <c r="AI68" i="44"/>
  <c r="AI67" i="43"/>
  <c r="AI66" i="43"/>
  <c r="R178" i="3"/>
  <c r="Q110" i="3"/>
  <c r="R149" i="3"/>
  <c r="S180" i="3"/>
  <c r="R181" i="3"/>
  <c r="R182" i="3" s="1"/>
  <c r="R112" i="3"/>
  <c r="Q113" i="3"/>
  <c r="Q114" i="3" s="1"/>
  <c r="T108" i="3"/>
  <c r="S144" i="3"/>
  <c r="S148" i="3"/>
  <c r="S59" i="3"/>
  <c r="R60" i="3"/>
  <c r="T143" i="3"/>
  <c r="R109" i="3"/>
  <c r="S177" i="3"/>
  <c r="AH33" i="9" l="1"/>
  <c r="AH74" i="9" s="1"/>
  <c r="AH78" i="9" s="1"/>
  <c r="AH81" i="9" s="1"/>
  <c r="AH119" i="9" s="1"/>
  <c r="AH106" i="9"/>
  <c r="AH110" i="9" s="1"/>
  <c r="AF122" i="9"/>
  <c r="W50" i="3" s="1"/>
  <c r="W53" i="3" s="1"/>
  <c r="W54" i="3" s="1"/>
  <c r="AI20" i="9"/>
  <c r="AI71" i="9" s="1"/>
  <c r="AG117" i="9"/>
  <c r="AG119" i="9"/>
  <c r="AG82" i="9"/>
  <c r="AG96" i="3"/>
  <c r="AG130" i="3"/>
  <c r="AG164" i="3"/>
  <c r="AG95" i="3"/>
  <c r="AG163" i="3"/>
  <c r="AG129" i="3"/>
  <c r="AX415" i="10"/>
  <c r="AY113" i="9" s="1"/>
  <c r="AY115" i="9" s="1"/>
  <c r="AY66" i="3" s="1"/>
  <c r="BA373" i="39"/>
  <c r="BC95" i="42" s="1"/>
  <c r="BA375" i="39"/>
  <c r="H362" i="39" s="1"/>
  <c r="H364" i="39" s="1"/>
  <c r="BA374" i="39"/>
  <c r="BC96" i="42" s="1"/>
  <c r="S57" i="41"/>
  <c r="T55" i="37"/>
  <c r="T56" i="37" s="1"/>
  <c r="T57" i="37" s="1"/>
  <c r="AD121" i="37"/>
  <c r="BI114" i="9"/>
  <c r="BI113" i="9"/>
  <c r="V55" i="3"/>
  <c r="S53" i="37"/>
  <c r="U56" i="3"/>
  <c r="U57" i="3" s="1"/>
  <c r="AW70" i="6"/>
  <c r="AU71" i="6"/>
  <c r="Y104" i="3"/>
  <c r="Y106" i="3" s="1"/>
  <c r="Z159" i="3"/>
  <c r="Z162" i="3" s="1"/>
  <c r="Z166" i="3" s="1"/>
  <c r="Z169" i="3" s="1"/>
  <c r="Z125" i="3"/>
  <c r="Z128" i="3" s="1"/>
  <c r="Z132" i="3" s="1"/>
  <c r="Z135" i="3" s="1"/>
  <c r="Z91" i="3"/>
  <c r="Z94" i="3" s="1"/>
  <c r="Z98" i="3" s="1"/>
  <c r="Z101" i="3" s="1"/>
  <c r="Y172" i="3"/>
  <c r="X142" i="3"/>
  <c r="X140" i="3"/>
  <c r="X147" i="3" s="1"/>
  <c r="X176" i="3"/>
  <c r="X174" i="3"/>
  <c r="Y138" i="3"/>
  <c r="T110" i="37"/>
  <c r="AN84" i="6"/>
  <c r="T145" i="37"/>
  <c r="AL81" i="6"/>
  <c r="AL73" i="6"/>
  <c r="AJ16" i="9" s="1"/>
  <c r="S53" i="41"/>
  <c r="T51" i="41"/>
  <c r="T52" i="41" s="1"/>
  <c r="AC106" i="42"/>
  <c r="AD104" i="42"/>
  <c r="U46" i="41" s="1"/>
  <c r="U49" i="41" s="1"/>
  <c r="U50" i="41" s="1"/>
  <c r="U55" i="41" s="1"/>
  <c r="AC106" i="38"/>
  <c r="T51" i="37"/>
  <c r="T52" i="37" s="1"/>
  <c r="AD104" i="38"/>
  <c r="U46" i="37" s="1"/>
  <c r="U49" i="37" s="1"/>
  <c r="U50" i="37" s="1"/>
  <c r="T143" i="41"/>
  <c r="T144" i="41" s="1"/>
  <c r="V134" i="37"/>
  <c r="U170" i="37"/>
  <c r="U176" i="37" s="1"/>
  <c r="U177" i="37" s="1"/>
  <c r="U178" i="37" s="1"/>
  <c r="U172" i="37"/>
  <c r="U173" i="37" s="1"/>
  <c r="U174" i="37" s="1"/>
  <c r="V168" i="37"/>
  <c r="T172" i="41"/>
  <c r="W153" i="41"/>
  <c r="W156" i="41" s="1"/>
  <c r="W160" i="41" s="1"/>
  <c r="W163" i="41" s="1"/>
  <c r="W87" i="41"/>
  <c r="W90" i="41" s="1"/>
  <c r="W94" i="41" s="1"/>
  <c r="W97" i="41" s="1"/>
  <c r="W120" i="41"/>
  <c r="W123" i="41" s="1"/>
  <c r="W127" i="41" s="1"/>
  <c r="W130" i="41" s="1"/>
  <c r="U135" i="41"/>
  <c r="U142" i="41" s="1"/>
  <c r="U137" i="41"/>
  <c r="U138" i="41" s="1"/>
  <c r="U139" i="41" s="1"/>
  <c r="T56" i="41"/>
  <c r="V166" i="41"/>
  <c r="V100" i="41"/>
  <c r="U168" i="41"/>
  <c r="U174" i="41" s="1"/>
  <c r="U175" i="41" s="1"/>
  <c r="U176" i="41" s="1"/>
  <c r="U170" i="41"/>
  <c r="U171" i="41" s="1"/>
  <c r="U102" i="37"/>
  <c r="U108" i="37" s="1"/>
  <c r="U109" i="37" s="1"/>
  <c r="U104" i="37"/>
  <c r="U105" i="37" s="1"/>
  <c r="U106" i="37" s="1"/>
  <c r="V100" i="37"/>
  <c r="T109" i="41"/>
  <c r="T110" i="41" s="1"/>
  <c r="V133" i="41"/>
  <c r="U138" i="37"/>
  <c r="U139" i="37" s="1"/>
  <c r="U140" i="37" s="1"/>
  <c r="U136" i="37"/>
  <c r="U143" i="37" s="1"/>
  <c r="U144" i="37" s="1"/>
  <c r="U102" i="41"/>
  <c r="U108" i="41" s="1"/>
  <c r="U104" i="41"/>
  <c r="U105" i="41" s="1"/>
  <c r="U106" i="41" s="1"/>
  <c r="W155" i="37"/>
  <c r="W158" i="37" s="1"/>
  <c r="W162" i="37" s="1"/>
  <c r="W165" i="37" s="1"/>
  <c r="W90" i="37"/>
  <c r="W94" i="37" s="1"/>
  <c r="W97" i="37" s="1"/>
  <c r="W124" i="37"/>
  <c r="W128" i="37" s="1"/>
  <c r="W131" i="37" s="1"/>
  <c r="AF41" i="38"/>
  <c r="AF43" i="38" s="1"/>
  <c r="AF46" i="38" s="1"/>
  <c r="AF49" i="38" s="1"/>
  <c r="AF50" i="38" s="1"/>
  <c r="AF67" i="38"/>
  <c r="R61" i="3"/>
  <c r="AJ69" i="43"/>
  <c r="AJ65" i="43"/>
  <c r="AI73" i="44"/>
  <c r="AG23" i="42" s="1"/>
  <c r="AG27" i="42" s="1"/>
  <c r="AF67" i="42"/>
  <c r="AF41" i="42"/>
  <c r="AF43" i="42" s="1"/>
  <c r="AF46" i="42" s="1"/>
  <c r="AF49" i="42" s="1"/>
  <c r="AJ67" i="43"/>
  <c r="AJ68" i="43"/>
  <c r="AK395" i="39"/>
  <c r="AJ66" i="44"/>
  <c r="AJ66" i="43"/>
  <c r="AK396" i="39"/>
  <c r="AJ67" i="44"/>
  <c r="AK393" i="39"/>
  <c r="AJ64" i="44"/>
  <c r="AK398" i="39"/>
  <c r="AJ69" i="44"/>
  <c r="AI73" i="43"/>
  <c r="AG23" i="38" s="1"/>
  <c r="AG27" i="38" s="1"/>
  <c r="AE87" i="37" s="1"/>
  <c r="AJ71" i="43"/>
  <c r="AK400" i="39"/>
  <c r="AJ71" i="44"/>
  <c r="AK397" i="39"/>
  <c r="AJ68" i="44"/>
  <c r="AJ70" i="43"/>
  <c r="AK394" i="39"/>
  <c r="AJ65" i="44"/>
  <c r="AE99" i="42"/>
  <c r="AE101" i="42"/>
  <c r="AE51" i="42"/>
  <c r="AE50" i="42"/>
  <c r="AE99" i="38"/>
  <c r="AE101" i="38"/>
  <c r="AE50" i="38"/>
  <c r="AE51" i="38"/>
  <c r="AJ64" i="43"/>
  <c r="AK399" i="39"/>
  <c r="AJ70" i="44"/>
  <c r="S178" i="3"/>
  <c r="R110" i="3"/>
  <c r="S149" i="3"/>
  <c r="T180" i="3"/>
  <c r="S181" i="3"/>
  <c r="S182" i="3" s="1"/>
  <c r="S112" i="3"/>
  <c r="R113" i="3"/>
  <c r="R114" i="3" s="1"/>
  <c r="U108" i="3"/>
  <c r="T144" i="3"/>
  <c r="T148" i="3"/>
  <c r="T59" i="3"/>
  <c r="S60" i="3"/>
  <c r="S109" i="3"/>
  <c r="U143" i="3"/>
  <c r="T177" i="3"/>
  <c r="AY414" i="10" l="1"/>
  <c r="AF124" i="9"/>
  <c r="AI106" i="9"/>
  <c r="AI110" i="9" s="1"/>
  <c r="W55" i="3"/>
  <c r="W56" i="3" s="1"/>
  <c r="AI33" i="9"/>
  <c r="AI74" i="9" s="1"/>
  <c r="AI78" i="9" s="1"/>
  <c r="AI81" i="9" s="1"/>
  <c r="AI82" i="9" s="1"/>
  <c r="AG122" i="9"/>
  <c r="X50" i="3" s="1"/>
  <c r="X53" i="3" s="1"/>
  <c r="X54" i="3" s="1"/>
  <c r="AJ20" i="9"/>
  <c r="AJ71" i="9" s="1"/>
  <c r="AH117" i="9"/>
  <c r="AH122" i="9" s="1"/>
  <c r="AH130" i="3"/>
  <c r="AH96" i="3"/>
  <c r="AH164" i="3"/>
  <c r="AH83" i="9"/>
  <c r="AH82" i="9"/>
  <c r="AH163" i="3"/>
  <c r="AH95" i="3"/>
  <c r="AH129" i="3"/>
  <c r="BC97" i="42"/>
  <c r="AY416" i="10"/>
  <c r="AZ114" i="9" s="1"/>
  <c r="AY417" i="10"/>
  <c r="AY415" i="10" s="1"/>
  <c r="T57" i="41"/>
  <c r="U55" i="37"/>
  <c r="U56" i="37" s="1"/>
  <c r="U57" i="37" s="1"/>
  <c r="AE121" i="37"/>
  <c r="BI115" i="9"/>
  <c r="V56" i="3"/>
  <c r="V57" i="3" s="1"/>
  <c r="T53" i="37"/>
  <c r="AV71" i="6"/>
  <c r="AX70" i="6"/>
  <c r="AA125" i="3"/>
  <c r="AA128" i="3" s="1"/>
  <c r="AA132" i="3" s="1"/>
  <c r="AA135" i="3" s="1"/>
  <c r="AA159" i="3"/>
  <c r="AA162" i="3" s="1"/>
  <c r="AA166" i="3" s="1"/>
  <c r="AA169" i="3" s="1"/>
  <c r="AA91" i="3"/>
  <c r="AA94" i="3" s="1"/>
  <c r="AA98" i="3" s="1"/>
  <c r="AA101" i="3" s="1"/>
  <c r="Y174" i="3"/>
  <c r="Y176" i="3"/>
  <c r="Z104" i="3"/>
  <c r="Z106" i="3" s="1"/>
  <c r="Y142" i="3"/>
  <c r="Y140" i="3"/>
  <c r="Y147" i="3" s="1"/>
  <c r="U110" i="37"/>
  <c r="Z138" i="3"/>
  <c r="Z172" i="3"/>
  <c r="AO84" i="6"/>
  <c r="U145" i="37"/>
  <c r="AM81" i="6"/>
  <c r="AM73" i="6"/>
  <c r="AK16" i="9" s="1"/>
  <c r="T53" i="41"/>
  <c r="U51" i="41"/>
  <c r="U52" i="41" s="1"/>
  <c r="AD106" i="38"/>
  <c r="AD106" i="42"/>
  <c r="AE104" i="38"/>
  <c r="V46" i="37" s="1"/>
  <c r="V49" i="37" s="1"/>
  <c r="V50" i="37" s="1"/>
  <c r="U51" i="37"/>
  <c r="U52" i="37" s="1"/>
  <c r="AE104" i="42"/>
  <c r="V46" i="41" s="1"/>
  <c r="V49" i="41" s="1"/>
  <c r="V50" i="41" s="1"/>
  <c r="V55" i="41" s="1"/>
  <c r="U172" i="41"/>
  <c r="U143" i="41"/>
  <c r="U144" i="41" s="1"/>
  <c r="V136" i="37"/>
  <c r="V143" i="37" s="1"/>
  <c r="V144" i="37" s="1"/>
  <c r="V138" i="37"/>
  <c r="V139" i="37" s="1"/>
  <c r="V140" i="37" s="1"/>
  <c r="V168" i="41"/>
  <c r="V174" i="41" s="1"/>
  <c r="V175" i="41" s="1"/>
  <c r="V176" i="41" s="1"/>
  <c r="V170" i="41"/>
  <c r="V171" i="41" s="1"/>
  <c r="W166" i="41"/>
  <c r="X124" i="37"/>
  <c r="X128" i="37" s="1"/>
  <c r="X131" i="37" s="1"/>
  <c r="X155" i="37"/>
  <c r="X158" i="37" s="1"/>
  <c r="X162" i="37" s="1"/>
  <c r="X165" i="37" s="1"/>
  <c r="X90" i="37"/>
  <c r="X94" i="37" s="1"/>
  <c r="X97" i="37" s="1"/>
  <c r="V135" i="41"/>
  <c r="V142" i="41" s="1"/>
  <c r="V137" i="41"/>
  <c r="V138" i="41" s="1"/>
  <c r="V139" i="41" s="1"/>
  <c r="U109" i="41"/>
  <c r="U110" i="41" s="1"/>
  <c r="U56" i="41"/>
  <c r="V102" i="41"/>
  <c r="V108" i="41" s="1"/>
  <c r="V104" i="41"/>
  <c r="V105" i="41" s="1"/>
  <c r="V106" i="41" s="1"/>
  <c r="W134" i="37"/>
  <c r="V170" i="37"/>
  <c r="V176" i="37" s="1"/>
  <c r="V177" i="37" s="1"/>
  <c r="V178" i="37" s="1"/>
  <c r="V172" i="37"/>
  <c r="V173" i="37" s="1"/>
  <c r="V174" i="37" s="1"/>
  <c r="W100" i="37"/>
  <c r="V104" i="37"/>
  <c r="V105" i="37" s="1"/>
  <c r="V106" i="37" s="1"/>
  <c r="V102" i="37"/>
  <c r="V108" i="37" s="1"/>
  <c r="V109" i="37" s="1"/>
  <c r="W133" i="41"/>
  <c r="X87" i="41"/>
  <c r="X90" i="41" s="1"/>
  <c r="X94" i="41" s="1"/>
  <c r="X97" i="41" s="1"/>
  <c r="X120" i="41"/>
  <c r="X123" i="41" s="1"/>
  <c r="X127" i="41" s="1"/>
  <c r="X130" i="41" s="1"/>
  <c r="X153" i="41"/>
  <c r="X156" i="41" s="1"/>
  <c r="X160" i="41" s="1"/>
  <c r="X163" i="41" s="1"/>
  <c r="W168" i="37"/>
  <c r="W100" i="41"/>
  <c r="AF101" i="38"/>
  <c r="AF99" i="38"/>
  <c r="AF51" i="38"/>
  <c r="S61" i="3"/>
  <c r="AK69" i="43"/>
  <c r="AJ73" i="43"/>
  <c r="AH23" i="38" s="1"/>
  <c r="AH27" i="38" s="1"/>
  <c r="AF121" i="37" s="1"/>
  <c r="AK64" i="43"/>
  <c r="AL397" i="39"/>
  <c r="AK68" i="44"/>
  <c r="AF101" i="42"/>
  <c r="AF51" i="42"/>
  <c r="AF99" i="42"/>
  <c r="AF50" i="42"/>
  <c r="AL398" i="39"/>
  <c r="AK69" i="44"/>
  <c r="AK65" i="43"/>
  <c r="AG67" i="38"/>
  <c r="AG41" i="38"/>
  <c r="AG43" i="38" s="1"/>
  <c r="AG46" i="38" s="1"/>
  <c r="AG49" i="38" s="1"/>
  <c r="AK67" i="43"/>
  <c r="AL393" i="39"/>
  <c r="AK64" i="44"/>
  <c r="AL396" i="39"/>
  <c r="AK67" i="44"/>
  <c r="AL399" i="39"/>
  <c r="AK70" i="44"/>
  <c r="AL395" i="39"/>
  <c r="AK66" i="44"/>
  <c r="AG41" i="42"/>
  <c r="AG43" i="42" s="1"/>
  <c r="AG46" i="42" s="1"/>
  <c r="AG49" i="42" s="1"/>
  <c r="AG67" i="42"/>
  <c r="AJ73" i="44"/>
  <c r="AH23" i="42" s="1"/>
  <c r="AH27" i="42" s="1"/>
  <c r="AK71" i="43"/>
  <c r="AK70" i="43"/>
  <c r="AL394" i="39"/>
  <c r="AK65" i="44"/>
  <c r="AL400" i="39"/>
  <c r="AK71" i="44"/>
  <c r="AK66" i="43"/>
  <c r="AK68" i="43"/>
  <c r="T178" i="3"/>
  <c r="S110" i="3"/>
  <c r="T149" i="3"/>
  <c r="U180" i="3"/>
  <c r="T181" i="3"/>
  <c r="T182" i="3" s="1"/>
  <c r="T112" i="3"/>
  <c r="S113" i="3"/>
  <c r="S114" i="3" s="1"/>
  <c r="V108" i="3"/>
  <c r="U144" i="3"/>
  <c r="U148" i="3"/>
  <c r="U59" i="3"/>
  <c r="T60" i="3"/>
  <c r="V143" i="3"/>
  <c r="T109" i="3"/>
  <c r="U177" i="3"/>
  <c r="X55" i="3" l="1"/>
  <c r="X56" i="3" s="1"/>
  <c r="AG124" i="9"/>
  <c r="AJ33" i="9"/>
  <c r="AJ74" i="9" s="1"/>
  <c r="AJ78" i="9" s="1"/>
  <c r="AJ81" i="9" s="1"/>
  <c r="AJ119" i="9" s="1"/>
  <c r="AJ106" i="9"/>
  <c r="AJ110" i="9" s="1"/>
  <c r="AK20" i="9"/>
  <c r="AK71" i="9" s="1"/>
  <c r="AI83" i="9"/>
  <c r="AI117" i="9"/>
  <c r="AI119" i="9"/>
  <c r="AI164" i="3"/>
  <c r="AI130" i="3"/>
  <c r="AI96" i="3"/>
  <c r="AI129" i="3"/>
  <c r="AI163" i="3"/>
  <c r="AI95" i="3"/>
  <c r="AZ113" i="9"/>
  <c r="AZ115" i="9" s="1"/>
  <c r="AZ66" i="3" s="1"/>
  <c r="AZ414" i="10"/>
  <c r="U57" i="41"/>
  <c r="BJ113" i="9"/>
  <c r="V55" i="37"/>
  <c r="V56" i="37" s="1"/>
  <c r="V57" i="37" s="1"/>
  <c r="AF87" i="37"/>
  <c r="W57" i="3"/>
  <c r="BJ114" i="9"/>
  <c r="U53" i="37"/>
  <c r="AY70" i="6"/>
  <c r="AW71" i="6"/>
  <c r="V110" i="37"/>
  <c r="AB159" i="3"/>
  <c r="AB162" i="3" s="1"/>
  <c r="AB166" i="3" s="1"/>
  <c r="AB169" i="3" s="1"/>
  <c r="AB125" i="3"/>
  <c r="AB128" i="3" s="1"/>
  <c r="AB132" i="3" s="1"/>
  <c r="AB135" i="3" s="1"/>
  <c r="AB91" i="3"/>
  <c r="AB94" i="3" s="1"/>
  <c r="AB98" i="3" s="1"/>
  <c r="AB101" i="3" s="1"/>
  <c r="Z142" i="3"/>
  <c r="Z140" i="3"/>
  <c r="Z147" i="3" s="1"/>
  <c r="AH124" i="9"/>
  <c r="Y50" i="3"/>
  <c r="Y53" i="3" s="1"/>
  <c r="Y54" i="3" s="1"/>
  <c r="AA172" i="3"/>
  <c r="Z176" i="3"/>
  <c r="Z174" i="3"/>
  <c r="AA104" i="3"/>
  <c r="AA106" i="3" s="1"/>
  <c r="AA138" i="3"/>
  <c r="V145" i="37"/>
  <c r="AP84" i="6"/>
  <c r="AN81" i="6"/>
  <c r="AN73" i="6"/>
  <c r="AL16" i="9" s="1"/>
  <c r="U53" i="41"/>
  <c r="AE106" i="38"/>
  <c r="AE106" i="42"/>
  <c r="V51" i="37"/>
  <c r="V52" i="37" s="1"/>
  <c r="V51" i="41"/>
  <c r="V52" i="41" s="1"/>
  <c r="AF104" i="42"/>
  <c r="W46" i="41" s="1"/>
  <c r="W49" i="41" s="1"/>
  <c r="W50" i="41" s="1"/>
  <c r="W55" i="41" s="1"/>
  <c r="AF104" i="38"/>
  <c r="AF106" i="38" s="1"/>
  <c r="V172" i="41"/>
  <c r="V143" i="41"/>
  <c r="V144" i="41" s="1"/>
  <c r="V109" i="41"/>
  <c r="V110" i="41" s="1"/>
  <c r="W102" i="37"/>
  <c r="W108" i="37" s="1"/>
  <c r="W109" i="37" s="1"/>
  <c r="W104" i="37"/>
  <c r="W105" i="37" s="1"/>
  <c r="W106" i="37" s="1"/>
  <c r="X168" i="37"/>
  <c r="W170" i="37"/>
  <c r="W176" i="37" s="1"/>
  <c r="W177" i="37" s="1"/>
  <c r="W178" i="37" s="1"/>
  <c r="W172" i="37"/>
  <c r="W173" i="37" s="1"/>
  <c r="W174" i="37" s="1"/>
  <c r="W138" i="37"/>
  <c r="W139" i="37" s="1"/>
  <c r="W140" i="37" s="1"/>
  <c r="W136" i="37"/>
  <c r="W143" i="37" s="1"/>
  <c r="W144" i="37" s="1"/>
  <c r="X134" i="37"/>
  <c r="W168" i="41"/>
  <c r="W174" i="41" s="1"/>
  <c r="W175" i="41" s="1"/>
  <c r="W176" i="41" s="1"/>
  <c r="W170" i="41"/>
  <c r="W171" i="41" s="1"/>
  <c r="Y87" i="41"/>
  <c r="Y90" i="41" s="1"/>
  <c r="Y94" i="41" s="1"/>
  <c r="Y97" i="41" s="1"/>
  <c r="Y120" i="41"/>
  <c r="Y123" i="41" s="1"/>
  <c r="Y127" i="41" s="1"/>
  <c r="Y130" i="41" s="1"/>
  <c r="Y153" i="41"/>
  <c r="Y156" i="41" s="1"/>
  <c r="Y160" i="41" s="1"/>
  <c r="Y163" i="41" s="1"/>
  <c r="X166" i="41"/>
  <c r="X100" i="37"/>
  <c r="W135" i="41"/>
  <c r="W142" i="41" s="1"/>
  <c r="W137" i="41"/>
  <c r="W138" i="41" s="1"/>
  <c r="W139" i="41" s="1"/>
  <c r="Y155" i="37"/>
  <c r="Y158" i="37" s="1"/>
  <c r="Y162" i="37" s="1"/>
  <c r="Y165" i="37" s="1"/>
  <c r="Y90" i="37"/>
  <c r="Y94" i="37" s="1"/>
  <c r="Y97" i="37" s="1"/>
  <c r="Y124" i="37"/>
  <c r="Y128" i="37" s="1"/>
  <c r="Y131" i="37" s="1"/>
  <c r="X133" i="41"/>
  <c r="V56" i="41"/>
  <c r="W102" i="41"/>
  <c r="W108" i="41" s="1"/>
  <c r="W104" i="41"/>
  <c r="W105" i="41" s="1"/>
  <c r="W106" i="41" s="1"/>
  <c r="X100" i="41"/>
  <c r="T61" i="3"/>
  <c r="AK73" i="43"/>
  <c r="AI23" i="38" s="1"/>
  <c r="AI27" i="38" s="1"/>
  <c r="AG121" i="37" s="1"/>
  <c r="AL71" i="43"/>
  <c r="AL67" i="43"/>
  <c r="AL64" i="43"/>
  <c r="AG99" i="42"/>
  <c r="AG101" i="42"/>
  <c r="AG50" i="42"/>
  <c r="AG51" i="42"/>
  <c r="AH67" i="38"/>
  <c r="AH41" i="38"/>
  <c r="AH43" i="38" s="1"/>
  <c r="AH46" i="38" s="1"/>
  <c r="AH49" i="38" s="1"/>
  <c r="AM395" i="39"/>
  <c r="AL66" i="44"/>
  <c r="AM396" i="39"/>
  <c r="AL67" i="44"/>
  <c r="AM398" i="39"/>
  <c r="AL69" i="44"/>
  <c r="AK73" i="44"/>
  <c r="AI23" i="42" s="1"/>
  <c r="AI27" i="42" s="1"/>
  <c r="AL69" i="43"/>
  <c r="AM394" i="39"/>
  <c r="AL65" i="44"/>
  <c r="AM399" i="39"/>
  <c r="AL70" i="44"/>
  <c r="AL66" i="43"/>
  <c r="AL70" i="43"/>
  <c r="AM400" i="39"/>
  <c r="AL71" i="44"/>
  <c r="AM393" i="39"/>
  <c r="AL64" i="44"/>
  <c r="AL68" i="43"/>
  <c r="AM397" i="39"/>
  <c r="AL68" i="44"/>
  <c r="AG101" i="38"/>
  <c r="AG51" i="38"/>
  <c r="AG50" i="38"/>
  <c r="AG99" i="38"/>
  <c r="AH41" i="42"/>
  <c r="AH43" i="42" s="1"/>
  <c r="AH46" i="42" s="1"/>
  <c r="AH49" i="42" s="1"/>
  <c r="AH67" i="42"/>
  <c r="AL65" i="43"/>
  <c r="U178" i="3"/>
  <c r="T110" i="3"/>
  <c r="U149" i="3"/>
  <c r="V180" i="3"/>
  <c r="U181" i="3"/>
  <c r="U182" i="3" s="1"/>
  <c r="U112" i="3"/>
  <c r="T113" i="3"/>
  <c r="T114" i="3" s="1"/>
  <c r="W108" i="3"/>
  <c r="V144" i="3"/>
  <c r="V148" i="3"/>
  <c r="V59" i="3"/>
  <c r="U60" i="3"/>
  <c r="U109" i="3"/>
  <c r="W143" i="3"/>
  <c r="V177" i="3"/>
  <c r="AK106" i="9" l="1"/>
  <c r="AK110" i="9" s="1"/>
  <c r="AK33" i="9"/>
  <c r="AK74" i="9" s="1"/>
  <c r="AK78" i="9" s="1"/>
  <c r="AK81" i="9" s="1"/>
  <c r="AK119" i="9" s="1"/>
  <c r="AI122" i="9"/>
  <c r="AI124" i="9" s="1"/>
  <c r="AL20" i="9"/>
  <c r="AL71" i="9" s="1"/>
  <c r="AJ117" i="9"/>
  <c r="AJ83" i="9"/>
  <c r="AJ164" i="3"/>
  <c r="AJ130" i="3"/>
  <c r="AJ96" i="3"/>
  <c r="AJ82" i="9"/>
  <c r="AJ129" i="3"/>
  <c r="AJ95" i="3"/>
  <c r="AJ163" i="3"/>
  <c r="AZ416" i="10"/>
  <c r="BA114" i="9" s="1"/>
  <c r="AZ417" i="10"/>
  <c r="BJ115" i="9"/>
  <c r="V57" i="41"/>
  <c r="W110" i="37"/>
  <c r="AG87" i="37"/>
  <c r="X57" i="3"/>
  <c r="BD114" i="9"/>
  <c r="BK114" i="9"/>
  <c r="V53" i="37"/>
  <c r="AX71" i="6"/>
  <c r="AZ70" i="6"/>
  <c r="W145" i="37"/>
  <c r="Y55" i="3"/>
  <c r="Y56" i="3" s="1"/>
  <c r="Z50" i="3"/>
  <c r="Z53" i="3" s="1"/>
  <c r="Z54" i="3" s="1"/>
  <c r="AA176" i="3"/>
  <c r="AA174" i="3"/>
  <c r="AA142" i="3"/>
  <c r="AA140" i="3"/>
  <c r="AA147" i="3" s="1"/>
  <c r="AC125" i="3"/>
  <c r="AC128" i="3" s="1"/>
  <c r="AC132" i="3" s="1"/>
  <c r="AC135" i="3" s="1"/>
  <c r="AC91" i="3"/>
  <c r="AC94" i="3" s="1"/>
  <c r="AC98" i="3" s="1"/>
  <c r="AC101" i="3" s="1"/>
  <c r="AC159" i="3"/>
  <c r="AC162" i="3" s="1"/>
  <c r="AC166" i="3" s="1"/>
  <c r="AC169" i="3" s="1"/>
  <c r="AB104" i="3"/>
  <c r="AB106" i="3" s="1"/>
  <c r="AB138" i="3"/>
  <c r="AB172" i="3"/>
  <c r="AJ122" i="9"/>
  <c r="AQ84" i="6"/>
  <c r="AO81" i="6"/>
  <c r="AO73" i="6"/>
  <c r="AM16" i="9" s="1"/>
  <c r="BD113" i="9"/>
  <c r="V53" i="41"/>
  <c r="W46" i="37"/>
  <c r="W49" i="37" s="1"/>
  <c r="W50" i="37" s="1"/>
  <c r="W55" i="37" s="1"/>
  <c r="W56" i="37" s="1"/>
  <c r="W57" i="37" s="1"/>
  <c r="W51" i="41"/>
  <c r="W52" i="41" s="1"/>
  <c r="AG104" i="38"/>
  <c r="X46" i="37" s="1"/>
  <c r="X49" i="37" s="1"/>
  <c r="X50" i="37" s="1"/>
  <c r="AF106" i="42"/>
  <c r="AG104" i="42"/>
  <c r="X46" i="41" s="1"/>
  <c r="X49" i="41" s="1"/>
  <c r="X50" i="41" s="1"/>
  <c r="X55" i="41" s="1"/>
  <c r="W172" i="41"/>
  <c r="W143" i="41"/>
  <c r="W144" i="41" s="1"/>
  <c r="W109" i="41"/>
  <c r="W110" i="41" s="1"/>
  <c r="X102" i="41"/>
  <c r="X108" i="41" s="1"/>
  <c r="X104" i="41"/>
  <c r="X105" i="41" s="1"/>
  <c r="X106" i="41" s="1"/>
  <c r="Y168" i="37"/>
  <c r="Y133" i="41"/>
  <c r="Z120" i="41"/>
  <c r="Z123" i="41" s="1"/>
  <c r="Z127" i="41" s="1"/>
  <c r="Z130" i="41" s="1"/>
  <c r="Z87" i="41"/>
  <c r="Z90" i="41" s="1"/>
  <c r="Z94" i="41" s="1"/>
  <c r="Z97" i="41" s="1"/>
  <c r="Z153" i="41"/>
  <c r="Z156" i="41" s="1"/>
  <c r="Z160" i="41" s="1"/>
  <c r="Z163" i="41" s="1"/>
  <c r="X168" i="41"/>
  <c r="X174" i="41" s="1"/>
  <c r="X175" i="41" s="1"/>
  <c r="X176" i="41" s="1"/>
  <c r="X170" i="41"/>
  <c r="X171" i="41" s="1"/>
  <c r="Y100" i="41"/>
  <c r="Z124" i="37"/>
  <c r="Z128" i="37" s="1"/>
  <c r="Z131" i="37" s="1"/>
  <c r="Z155" i="37"/>
  <c r="Z158" i="37" s="1"/>
  <c r="Z162" i="37" s="1"/>
  <c r="Z165" i="37" s="1"/>
  <c r="Z90" i="37"/>
  <c r="Z94" i="37" s="1"/>
  <c r="Z97" i="37" s="1"/>
  <c r="Y100" i="37"/>
  <c r="W56" i="41"/>
  <c r="X135" i="41"/>
  <c r="X142" i="41" s="1"/>
  <c r="X137" i="41"/>
  <c r="X138" i="41" s="1"/>
  <c r="X139" i="41" s="1"/>
  <c r="X104" i="37"/>
  <c r="X105" i="37" s="1"/>
  <c r="X106" i="37" s="1"/>
  <c r="X102" i="37"/>
  <c r="X108" i="37" s="1"/>
  <c r="X109" i="37" s="1"/>
  <c r="X136" i="37"/>
  <c r="X143" i="37" s="1"/>
  <c r="X144" i="37" s="1"/>
  <c r="X138" i="37"/>
  <c r="X139" i="37" s="1"/>
  <c r="X140" i="37" s="1"/>
  <c r="X170" i="37"/>
  <c r="X176" i="37" s="1"/>
  <c r="X177" i="37" s="1"/>
  <c r="X178" i="37" s="1"/>
  <c r="X172" i="37"/>
  <c r="X173" i="37" s="1"/>
  <c r="X174" i="37" s="1"/>
  <c r="Y134" i="37"/>
  <c r="Y166" i="41"/>
  <c r="AI67" i="38"/>
  <c r="U61" i="3"/>
  <c r="AI41" i="38"/>
  <c r="AI43" i="38" s="1"/>
  <c r="AI46" i="38" s="1"/>
  <c r="AI49" i="38" s="1"/>
  <c r="AI50" i="38" s="1"/>
  <c r="AM69" i="43"/>
  <c r="AM68" i="43"/>
  <c r="AL73" i="43"/>
  <c r="AJ23" i="38" s="1"/>
  <c r="AJ27" i="38" s="1"/>
  <c r="AH121" i="37" s="1"/>
  <c r="AH51" i="42"/>
  <c r="AH101" i="42"/>
  <c r="AH99" i="42"/>
  <c r="AH50" i="42"/>
  <c r="AM66" i="43"/>
  <c r="AN398" i="39"/>
  <c r="AM69" i="44"/>
  <c r="AH99" i="38"/>
  <c r="AH101" i="38"/>
  <c r="AH50" i="38"/>
  <c r="AH51" i="38"/>
  <c r="AM67" i="43"/>
  <c r="AN400" i="39"/>
  <c r="AM71" i="44"/>
  <c r="AL73" i="44"/>
  <c r="AJ23" i="42" s="1"/>
  <c r="AJ27" i="42" s="1"/>
  <c r="AN399" i="39"/>
  <c r="AM70" i="44"/>
  <c r="AN394" i="39"/>
  <c r="AM65" i="44"/>
  <c r="AM70" i="43"/>
  <c r="AM64" i="43"/>
  <c r="AM65" i="43"/>
  <c r="AN397" i="39"/>
  <c r="AM68" i="44"/>
  <c r="AN393" i="39"/>
  <c r="AM64" i="44"/>
  <c r="AI67" i="42"/>
  <c r="AI41" i="42"/>
  <c r="AI43" i="42" s="1"/>
  <c r="AI46" i="42" s="1"/>
  <c r="AI49" i="42" s="1"/>
  <c r="AN396" i="39"/>
  <c r="AM67" i="44"/>
  <c r="AN395" i="39"/>
  <c r="AM66" i="44"/>
  <c r="AM71" i="43"/>
  <c r="V178" i="3"/>
  <c r="U110" i="3"/>
  <c r="V149" i="3"/>
  <c r="W180" i="3"/>
  <c r="V181" i="3"/>
  <c r="V182" i="3" s="1"/>
  <c r="V112" i="3"/>
  <c r="U113" i="3"/>
  <c r="U114" i="3" s="1"/>
  <c r="X108" i="3"/>
  <c r="W144" i="3"/>
  <c r="W148" i="3"/>
  <c r="W59" i="3"/>
  <c r="V60" i="3"/>
  <c r="X143" i="3"/>
  <c r="V109" i="3"/>
  <c r="W177" i="3"/>
  <c r="AL33" i="9" l="1"/>
  <c r="AL74" i="9" s="1"/>
  <c r="AL78" i="9" s="1"/>
  <c r="AL81" i="9" s="1"/>
  <c r="AL82" i="9" s="1"/>
  <c r="AL106" i="9"/>
  <c r="AL110" i="9" s="1"/>
  <c r="AM20" i="9"/>
  <c r="AM71" i="9" s="1"/>
  <c r="AK82" i="9"/>
  <c r="AK117" i="9"/>
  <c r="AK122" i="9" s="1"/>
  <c r="AB50" i="3" s="1"/>
  <c r="AB53" i="3" s="1"/>
  <c r="AB54" i="3" s="1"/>
  <c r="AK83" i="9"/>
  <c r="AK130" i="3"/>
  <c r="AK164" i="3"/>
  <c r="AK96" i="3"/>
  <c r="AK163" i="3"/>
  <c r="AK129" i="3"/>
  <c r="AK95" i="3"/>
  <c r="AZ415" i="10"/>
  <c r="W57" i="41"/>
  <c r="BD115" i="9"/>
  <c r="BK113" i="9"/>
  <c r="BK115" i="9" s="1"/>
  <c r="X110" i="37"/>
  <c r="Y57" i="3"/>
  <c r="AH87" i="37"/>
  <c r="BA70" i="6"/>
  <c r="AY71" i="6"/>
  <c r="X145" i="37"/>
  <c r="Z55" i="3"/>
  <c r="Z56" i="3" s="1"/>
  <c r="AD159" i="3"/>
  <c r="AD162" i="3" s="1"/>
  <c r="AD166" i="3" s="1"/>
  <c r="AD169" i="3" s="1"/>
  <c r="AD91" i="3"/>
  <c r="AD94" i="3" s="1"/>
  <c r="AD98" i="3" s="1"/>
  <c r="AD101" i="3" s="1"/>
  <c r="AD125" i="3"/>
  <c r="AD128" i="3" s="1"/>
  <c r="AD132" i="3" s="1"/>
  <c r="AD135" i="3" s="1"/>
  <c r="AC138" i="3"/>
  <c r="AC104" i="3"/>
  <c r="AC106" i="3" s="1"/>
  <c r="AB176" i="3"/>
  <c r="AB174" i="3"/>
  <c r="AB140" i="3"/>
  <c r="AB147" i="3" s="1"/>
  <c r="AB142" i="3"/>
  <c r="AJ124" i="9"/>
  <c r="AA50" i="3"/>
  <c r="AA53" i="3" s="1"/>
  <c r="AA54" i="3" s="1"/>
  <c r="AC172" i="3"/>
  <c r="AR84" i="6"/>
  <c r="AP81" i="6"/>
  <c r="AP73" i="6"/>
  <c r="AN16" i="9" s="1"/>
  <c r="W53" i="41"/>
  <c r="W51" i="37"/>
  <c r="W52" i="37" s="1"/>
  <c r="W53" i="37" s="1"/>
  <c r="AG106" i="38"/>
  <c r="X55" i="37"/>
  <c r="X56" i="37" s="1"/>
  <c r="X57" i="37" s="1"/>
  <c r="AG106" i="42"/>
  <c r="X51" i="41"/>
  <c r="X52" i="41" s="1"/>
  <c r="AH104" i="42"/>
  <c r="Y46" i="41" s="1"/>
  <c r="Y49" i="41" s="1"/>
  <c r="Y50" i="41" s="1"/>
  <c r="Y55" i="41" s="1"/>
  <c r="AH104" i="38"/>
  <c r="Y46" i="37" s="1"/>
  <c r="Y49" i="37" s="1"/>
  <c r="Y50" i="37" s="1"/>
  <c r="X172" i="41"/>
  <c r="X143" i="41"/>
  <c r="X144" i="41" s="1"/>
  <c r="X109" i="41"/>
  <c r="X110" i="41" s="1"/>
  <c r="Z100" i="37"/>
  <c r="AA153" i="41"/>
  <c r="AA156" i="41" s="1"/>
  <c r="AA160" i="41" s="1"/>
  <c r="AA163" i="41" s="1"/>
  <c r="AA87" i="41"/>
  <c r="AA90" i="41" s="1"/>
  <c r="AA94" i="41" s="1"/>
  <c r="AA97" i="41" s="1"/>
  <c r="AA120" i="41"/>
  <c r="AA123" i="41" s="1"/>
  <c r="AA127" i="41" s="1"/>
  <c r="AA130" i="41" s="1"/>
  <c r="Y170" i="37"/>
  <c r="Y176" i="37" s="1"/>
  <c r="Y177" i="37" s="1"/>
  <c r="Y178" i="37" s="1"/>
  <c r="Y172" i="37"/>
  <c r="Y173" i="37" s="1"/>
  <c r="Y174" i="37" s="1"/>
  <c r="Z168" i="37"/>
  <c r="Z134" i="37"/>
  <c r="Y168" i="41"/>
  <c r="Y174" i="41" s="1"/>
  <c r="Y175" i="41" s="1"/>
  <c r="Y176" i="41" s="1"/>
  <c r="Y170" i="41"/>
  <c r="Y171" i="41" s="1"/>
  <c r="Y102" i="37"/>
  <c r="Y108" i="37" s="1"/>
  <c r="Y109" i="37" s="1"/>
  <c r="Y104" i="37"/>
  <c r="Y105" i="37" s="1"/>
  <c r="Y106" i="37" s="1"/>
  <c r="Y136" i="37"/>
  <c r="Y143" i="37" s="1"/>
  <c r="Y138" i="37"/>
  <c r="Y139" i="37" s="1"/>
  <c r="Y140" i="37" s="1"/>
  <c r="Z166" i="41"/>
  <c r="Z133" i="41"/>
  <c r="AA155" i="37"/>
  <c r="AA158" i="37" s="1"/>
  <c r="AA162" i="37" s="1"/>
  <c r="AA165" i="37" s="1"/>
  <c r="AA124" i="37"/>
  <c r="AA128" i="37" s="1"/>
  <c r="AA131" i="37" s="1"/>
  <c r="AA90" i="37"/>
  <c r="AA94" i="37" s="1"/>
  <c r="AA97" i="37" s="1"/>
  <c r="Y135" i="41"/>
  <c r="Y142" i="41" s="1"/>
  <c r="Y137" i="41"/>
  <c r="Y138" i="41" s="1"/>
  <c r="Y139" i="41" s="1"/>
  <c r="Z100" i="41"/>
  <c r="Y102" i="41"/>
  <c r="Y108" i="41" s="1"/>
  <c r="Y104" i="41"/>
  <c r="Y105" i="41" s="1"/>
  <c r="Y106" i="41" s="1"/>
  <c r="X56" i="41"/>
  <c r="V61" i="3"/>
  <c r="AI51" i="38"/>
  <c r="AI99" i="38"/>
  <c r="AI101" i="38"/>
  <c r="AO397" i="39"/>
  <c r="AN68" i="44"/>
  <c r="AO394" i="39"/>
  <c r="AN65" i="44"/>
  <c r="AO400" i="39"/>
  <c r="AN71" i="44"/>
  <c r="AN68" i="43"/>
  <c r="AN70" i="43"/>
  <c r="AO396" i="39"/>
  <c r="AN67" i="44"/>
  <c r="AM73" i="44"/>
  <c r="AK23" i="42" s="1"/>
  <c r="AK27" i="42" s="1"/>
  <c r="AM73" i="43"/>
  <c r="AK23" i="38" s="1"/>
  <c r="AK27" i="38" s="1"/>
  <c r="AI121" i="37" s="1"/>
  <c r="AN67" i="43"/>
  <c r="AN66" i="43"/>
  <c r="AO395" i="39"/>
  <c r="AN66" i="44"/>
  <c r="AO398" i="39"/>
  <c r="AN69" i="44"/>
  <c r="AI101" i="42"/>
  <c r="AI51" i="42"/>
  <c r="AI50" i="42"/>
  <c r="AI99" i="42"/>
  <c r="AO393" i="39"/>
  <c r="AN64" i="44"/>
  <c r="AN64" i="43"/>
  <c r="AO399" i="39"/>
  <c r="AN70" i="44"/>
  <c r="AN69" i="43"/>
  <c r="AN65" i="43"/>
  <c r="AN71" i="43"/>
  <c r="AJ67" i="42"/>
  <c r="AJ41" i="42"/>
  <c r="AJ43" i="42" s="1"/>
  <c r="AJ46" i="42" s="1"/>
  <c r="AJ49" i="42" s="1"/>
  <c r="AJ67" i="38"/>
  <c r="AJ41" i="38"/>
  <c r="AJ43" i="38" s="1"/>
  <c r="AJ46" i="38" s="1"/>
  <c r="AJ49" i="38" s="1"/>
  <c r="W178" i="3"/>
  <c r="V110" i="3"/>
  <c r="W149" i="3"/>
  <c r="X180" i="3"/>
  <c r="W181" i="3"/>
  <c r="W182" i="3" s="1"/>
  <c r="W112" i="3"/>
  <c r="V113" i="3"/>
  <c r="V114" i="3" s="1"/>
  <c r="Y108" i="3"/>
  <c r="X144" i="3"/>
  <c r="X148" i="3"/>
  <c r="X59" i="3"/>
  <c r="W60" i="3"/>
  <c r="W109" i="3"/>
  <c r="Y143" i="3"/>
  <c r="X177" i="3"/>
  <c r="AM33" i="9" l="1"/>
  <c r="AM74" i="9" s="1"/>
  <c r="AM78" i="9" s="1"/>
  <c r="AM81" i="9" s="1"/>
  <c r="AM83" i="9" s="1"/>
  <c r="AM106" i="9"/>
  <c r="AM110" i="9" s="1"/>
  <c r="AN20" i="9"/>
  <c r="AN71" i="9" s="1"/>
  <c r="AL83" i="9"/>
  <c r="AL96" i="3"/>
  <c r="AL164" i="3"/>
  <c r="AL130" i="3"/>
  <c r="AL117" i="9"/>
  <c r="AL119" i="9"/>
  <c r="AL122" i="9" s="1"/>
  <c r="AC50" i="3" s="1"/>
  <c r="AC53" i="3" s="1"/>
  <c r="AC54" i="3" s="1"/>
  <c r="AL163" i="3"/>
  <c r="AL129" i="3"/>
  <c r="AL95" i="3"/>
  <c r="BA113" i="9"/>
  <c r="BA115" i="9" s="1"/>
  <c r="BA66" i="3" s="1"/>
  <c r="BB66" i="3" s="1"/>
  <c r="BA414" i="10"/>
  <c r="X57" i="41"/>
  <c r="Y110" i="37"/>
  <c r="Z57" i="3"/>
  <c r="AI87" i="37"/>
  <c r="AZ71" i="6"/>
  <c r="BB70" i="6"/>
  <c r="AC142" i="3"/>
  <c r="AC140" i="3"/>
  <c r="AC147" i="3" s="1"/>
  <c r="AE159" i="3"/>
  <c r="AE162" i="3" s="1"/>
  <c r="AE166" i="3" s="1"/>
  <c r="AE169" i="3" s="1"/>
  <c r="AE91" i="3"/>
  <c r="AE94" i="3" s="1"/>
  <c r="AE98" i="3" s="1"/>
  <c r="AE101" i="3" s="1"/>
  <c r="AE125" i="3"/>
  <c r="AE128" i="3" s="1"/>
  <c r="AE132" i="3" s="1"/>
  <c r="AE135" i="3" s="1"/>
  <c r="AC174" i="3"/>
  <c r="AC176" i="3"/>
  <c r="AA55" i="3"/>
  <c r="AA56" i="3" s="1"/>
  <c r="AD104" i="3"/>
  <c r="AD106" i="3" s="1"/>
  <c r="AD138" i="3"/>
  <c r="AD172" i="3"/>
  <c r="AS84" i="6"/>
  <c r="X51" i="37"/>
  <c r="Y51" i="37" s="1"/>
  <c r="Y52" i="37" s="1"/>
  <c r="AQ81" i="6"/>
  <c r="AQ73" i="6"/>
  <c r="AO16" i="9" s="1"/>
  <c r="AK124" i="9"/>
  <c r="X53" i="41"/>
  <c r="Y55" i="37"/>
  <c r="Y56" i="37" s="1"/>
  <c r="Y57" i="37" s="1"/>
  <c r="AH106" i="38"/>
  <c r="Y172" i="41"/>
  <c r="AH106" i="42"/>
  <c r="Y51" i="41"/>
  <c r="Y52" i="41" s="1"/>
  <c r="AI104" i="42"/>
  <c r="Z46" i="41" s="1"/>
  <c r="Z49" i="41" s="1"/>
  <c r="Z50" i="41" s="1"/>
  <c r="Z55" i="41" s="1"/>
  <c r="AI104" i="38"/>
  <c r="AI106" i="38" s="1"/>
  <c r="Y109" i="41"/>
  <c r="Y110" i="41" s="1"/>
  <c r="Y143" i="41"/>
  <c r="Y144" i="41" s="1"/>
  <c r="AA166" i="41"/>
  <c r="AB120" i="41"/>
  <c r="AB123" i="41" s="1"/>
  <c r="AB127" i="41" s="1"/>
  <c r="AB130" i="41" s="1"/>
  <c r="AB87" i="41"/>
  <c r="AB90" i="41" s="1"/>
  <c r="AB94" i="41" s="1"/>
  <c r="AB97" i="41" s="1"/>
  <c r="AB153" i="41"/>
  <c r="AB156" i="41" s="1"/>
  <c r="AB160" i="41" s="1"/>
  <c r="AB163" i="41" s="1"/>
  <c r="Z136" i="37"/>
  <c r="Z143" i="37" s="1"/>
  <c r="Z144" i="37" s="1"/>
  <c r="Z138" i="37"/>
  <c r="Z139" i="37" s="1"/>
  <c r="Z140" i="37" s="1"/>
  <c r="Z104" i="37"/>
  <c r="Z105" i="37" s="1"/>
  <c r="Z106" i="37" s="1"/>
  <c r="Z102" i="37"/>
  <c r="Z108" i="37" s="1"/>
  <c r="Z109" i="37" s="1"/>
  <c r="AB124" i="37"/>
  <c r="AB128" i="37" s="1"/>
  <c r="AB131" i="37" s="1"/>
  <c r="AB90" i="37"/>
  <c r="AB94" i="37" s="1"/>
  <c r="AB97" i="37" s="1"/>
  <c r="AB155" i="37"/>
  <c r="AB158" i="37" s="1"/>
  <c r="AB162" i="37" s="1"/>
  <c r="AB165" i="37" s="1"/>
  <c r="Z168" i="41"/>
  <c r="Z174" i="41" s="1"/>
  <c r="Z175" i="41" s="1"/>
  <c r="Z176" i="41" s="1"/>
  <c r="Z170" i="41"/>
  <c r="Z171" i="41" s="1"/>
  <c r="AA100" i="37"/>
  <c r="Y144" i="37"/>
  <c r="Y145" i="37" s="1"/>
  <c r="AA100" i="41"/>
  <c r="Z135" i="41"/>
  <c r="Z142" i="41" s="1"/>
  <c r="Z137" i="41"/>
  <c r="Z138" i="41" s="1"/>
  <c r="Z139" i="41" s="1"/>
  <c r="Z102" i="41"/>
  <c r="Z108" i="41" s="1"/>
  <c r="Z104" i="41"/>
  <c r="Z105" i="41" s="1"/>
  <c r="Z106" i="41" s="1"/>
  <c r="AA134" i="37"/>
  <c r="Z170" i="37"/>
  <c r="Z176" i="37" s="1"/>
  <c r="Z177" i="37" s="1"/>
  <c r="Z178" i="37" s="1"/>
  <c r="Z172" i="37"/>
  <c r="Z173" i="37" s="1"/>
  <c r="Z174" i="37" s="1"/>
  <c r="Y56" i="41"/>
  <c r="AA168" i="37"/>
  <c r="AA133" i="41"/>
  <c r="W61" i="3"/>
  <c r="X178" i="3"/>
  <c r="AJ99" i="38"/>
  <c r="AJ51" i="38"/>
  <c r="AJ50" i="38"/>
  <c r="AJ101" i="38"/>
  <c r="AO71" i="43"/>
  <c r="AO65" i="43"/>
  <c r="AP399" i="39"/>
  <c r="AO70" i="44"/>
  <c r="AN73" i="43"/>
  <c r="AL23" i="38" s="1"/>
  <c r="AL27" i="38" s="1"/>
  <c r="AJ121" i="37" s="1"/>
  <c r="AP395" i="39"/>
  <c r="AO66" i="44"/>
  <c r="AO67" i="43"/>
  <c r="AO70" i="43"/>
  <c r="AO66" i="43"/>
  <c r="AK67" i="38"/>
  <c r="AK41" i="38"/>
  <c r="AK43" i="38" s="1"/>
  <c r="AK46" i="38" s="1"/>
  <c r="AK49" i="38" s="1"/>
  <c r="AN73" i="44"/>
  <c r="AL23" i="42" s="1"/>
  <c r="AL27" i="42" s="1"/>
  <c r="AP393" i="39"/>
  <c r="AO64" i="44"/>
  <c r="AP400" i="39"/>
  <c r="AO71" i="44"/>
  <c r="AP397" i="39"/>
  <c r="AO68" i="44"/>
  <c r="AO69" i="43"/>
  <c r="AO64" i="43"/>
  <c r="AP396" i="39"/>
  <c r="AO67" i="44"/>
  <c r="AP398" i="39"/>
  <c r="AO69" i="44"/>
  <c r="AP394" i="39"/>
  <c r="AO65" i="44"/>
  <c r="AK41" i="42"/>
  <c r="AK43" i="42" s="1"/>
  <c r="AK46" i="42" s="1"/>
  <c r="AK49" i="42" s="1"/>
  <c r="AK67" i="42"/>
  <c r="AJ99" i="42"/>
  <c r="AJ50" i="42"/>
  <c r="AJ101" i="42"/>
  <c r="AJ51" i="42"/>
  <c r="AO68" i="43"/>
  <c r="W110" i="3"/>
  <c r="X149" i="3"/>
  <c r="Y180" i="3"/>
  <c r="X181" i="3"/>
  <c r="X182" i="3" s="1"/>
  <c r="X112" i="3"/>
  <c r="W113" i="3"/>
  <c r="W114" i="3" s="1"/>
  <c r="Z108" i="3"/>
  <c r="Y144" i="3"/>
  <c r="Y148" i="3"/>
  <c r="Y59" i="3"/>
  <c r="X60" i="3"/>
  <c r="Z143" i="3"/>
  <c r="X109" i="3"/>
  <c r="Y177" i="3"/>
  <c r="AN33" i="9" l="1"/>
  <c r="AN74" i="9" s="1"/>
  <c r="AN78" i="9" s="1"/>
  <c r="AN81" i="9" s="1"/>
  <c r="AN83" i="9" s="1"/>
  <c r="AN106" i="9"/>
  <c r="AN110" i="9" s="1"/>
  <c r="AO20" i="9"/>
  <c r="AO71" i="9" s="1"/>
  <c r="AM117" i="9"/>
  <c r="AM119" i="9"/>
  <c r="AM122" i="9" s="1"/>
  <c r="AM82" i="9"/>
  <c r="AM164" i="3"/>
  <c r="AM130" i="3"/>
  <c r="AM96" i="3"/>
  <c r="AM95" i="3"/>
  <c r="AM129" i="3"/>
  <c r="AM163" i="3"/>
  <c r="BA417" i="10"/>
  <c r="BA416" i="10"/>
  <c r="BB114" i="9" s="1"/>
  <c r="Y57" i="41"/>
  <c r="Z110" i="37"/>
  <c r="AA57" i="3"/>
  <c r="AJ87" i="37"/>
  <c r="BC70" i="6"/>
  <c r="BA71" i="6"/>
  <c r="AB55" i="3"/>
  <c r="AB56" i="3" s="1"/>
  <c r="AE104" i="3"/>
  <c r="AE106" i="3" s="1"/>
  <c r="AD174" i="3"/>
  <c r="AD176" i="3"/>
  <c r="AE138" i="3"/>
  <c r="AE172" i="3"/>
  <c r="AL124" i="9"/>
  <c r="AF91" i="3"/>
  <c r="AF94" i="3" s="1"/>
  <c r="AF98" i="3" s="1"/>
  <c r="AF101" i="3" s="1"/>
  <c r="AF159" i="3"/>
  <c r="AF162" i="3" s="1"/>
  <c r="AF166" i="3" s="1"/>
  <c r="AF169" i="3" s="1"/>
  <c r="AF125" i="3"/>
  <c r="AF128" i="3" s="1"/>
  <c r="AF132" i="3" s="1"/>
  <c r="AF135" i="3" s="1"/>
  <c r="AD140" i="3"/>
  <c r="AD147" i="3" s="1"/>
  <c r="AD142" i="3"/>
  <c r="X52" i="37"/>
  <c r="X53" i="37" s="1"/>
  <c r="Y53" i="37" s="1"/>
  <c r="AT84" i="6"/>
  <c r="Y53" i="41"/>
  <c r="AR81" i="6"/>
  <c r="AR73" i="6"/>
  <c r="AP16" i="9" s="1"/>
  <c r="Z172" i="41"/>
  <c r="Z46" i="37"/>
  <c r="Z49" i="37" s="1"/>
  <c r="Z50" i="37" s="1"/>
  <c r="Z55" i="37" s="1"/>
  <c r="Z56" i="37" s="1"/>
  <c r="Z57" i="37" s="1"/>
  <c r="AI106" i="42"/>
  <c r="Z51" i="41"/>
  <c r="Z52" i="41" s="1"/>
  <c r="AJ104" i="42"/>
  <c r="AA46" i="41" s="1"/>
  <c r="AA49" i="41" s="1"/>
  <c r="AA50" i="41" s="1"/>
  <c r="AA55" i="41" s="1"/>
  <c r="AJ104" i="38"/>
  <c r="AA46" i="37" s="1"/>
  <c r="AA49" i="37" s="1"/>
  <c r="AA50" i="37" s="1"/>
  <c r="Z145" i="37"/>
  <c r="Z143" i="41"/>
  <c r="Z144" i="41" s="1"/>
  <c r="Z109" i="41"/>
  <c r="Z110" i="41" s="1"/>
  <c r="AB100" i="37"/>
  <c r="AB134" i="37"/>
  <c r="Z56" i="41"/>
  <c r="AA136" i="37"/>
  <c r="AA143" i="37" s="1"/>
  <c r="AA144" i="37" s="1"/>
  <c r="AA138" i="37"/>
  <c r="AA139" i="37" s="1"/>
  <c r="AA140" i="37" s="1"/>
  <c r="AB100" i="41"/>
  <c r="AA168" i="41"/>
  <c r="AA174" i="41" s="1"/>
  <c r="AA175" i="41" s="1"/>
  <c r="AA176" i="41" s="1"/>
  <c r="AA170" i="41"/>
  <c r="AA171" i="41" s="1"/>
  <c r="AB166" i="41"/>
  <c r="AB133" i="41"/>
  <c r="AA170" i="37"/>
  <c r="AA176" i="37" s="1"/>
  <c r="AA177" i="37" s="1"/>
  <c r="AA178" i="37" s="1"/>
  <c r="AA172" i="37"/>
  <c r="AA173" i="37" s="1"/>
  <c r="AA174" i="37" s="1"/>
  <c r="AA102" i="37"/>
  <c r="AA108" i="37" s="1"/>
  <c r="AA109" i="37" s="1"/>
  <c r="AA104" i="37"/>
  <c r="AA105" i="37" s="1"/>
  <c r="AA106" i="37" s="1"/>
  <c r="AA135" i="41"/>
  <c r="AA142" i="41" s="1"/>
  <c r="AA137" i="41"/>
  <c r="AA138" i="41" s="1"/>
  <c r="AA139" i="41" s="1"/>
  <c r="AB168" i="37"/>
  <c r="AC87" i="41"/>
  <c r="AC90" i="41" s="1"/>
  <c r="AC94" i="41" s="1"/>
  <c r="AC97" i="41" s="1"/>
  <c r="AC120" i="41"/>
  <c r="AC123" i="41" s="1"/>
  <c r="AC127" i="41" s="1"/>
  <c r="AC130" i="41" s="1"/>
  <c r="AC153" i="41"/>
  <c r="AC156" i="41" s="1"/>
  <c r="AC160" i="41" s="1"/>
  <c r="AC163" i="41" s="1"/>
  <c r="AC90" i="37"/>
  <c r="AC94" i="37" s="1"/>
  <c r="AC97" i="37" s="1"/>
  <c r="AC124" i="37"/>
  <c r="AC128" i="37" s="1"/>
  <c r="AC131" i="37" s="1"/>
  <c r="AC155" i="37"/>
  <c r="AC158" i="37" s="1"/>
  <c r="AC162" i="37" s="1"/>
  <c r="AC165" i="37" s="1"/>
  <c r="AA102" i="41"/>
  <c r="AA108" i="41" s="1"/>
  <c r="AA104" i="41"/>
  <c r="AA105" i="41" s="1"/>
  <c r="AA106" i="41" s="1"/>
  <c r="X61" i="3"/>
  <c r="Y178" i="3"/>
  <c r="AP67" i="43"/>
  <c r="AQ397" i="39"/>
  <c r="AP68" i="44"/>
  <c r="AQ394" i="39"/>
  <c r="AP65" i="44"/>
  <c r="AO73" i="43"/>
  <c r="AM23" i="38" s="1"/>
  <c r="AM27" i="38" s="1"/>
  <c r="AK121" i="37" s="1"/>
  <c r="AP66" i="43"/>
  <c r="AQ395" i="39"/>
  <c r="AP66" i="44"/>
  <c r="AP65" i="43"/>
  <c r="AQ396" i="39"/>
  <c r="AP67" i="44"/>
  <c r="AQ398" i="39"/>
  <c r="AP69" i="44"/>
  <c r="AO73" i="44"/>
  <c r="AM23" i="42" s="1"/>
  <c r="AM27" i="42" s="1"/>
  <c r="AK101" i="38"/>
  <c r="AK51" i="38"/>
  <c r="AK99" i="38"/>
  <c r="AK50" i="38"/>
  <c r="AP71" i="43"/>
  <c r="AQ399" i="39"/>
  <c r="AP70" i="44"/>
  <c r="AP64" i="43"/>
  <c r="AK51" i="42"/>
  <c r="AK99" i="42"/>
  <c r="AK101" i="42"/>
  <c r="AK50" i="42"/>
  <c r="AP69" i="43"/>
  <c r="AQ393" i="39"/>
  <c r="AP64" i="44"/>
  <c r="AL41" i="42"/>
  <c r="AL43" i="42" s="1"/>
  <c r="AL46" i="42" s="1"/>
  <c r="AL49" i="42" s="1"/>
  <c r="AL67" i="42"/>
  <c r="AL67" i="38"/>
  <c r="AL41" i="38"/>
  <c r="AL43" i="38" s="1"/>
  <c r="AL46" i="38" s="1"/>
  <c r="AL49" i="38" s="1"/>
  <c r="AP68" i="43"/>
  <c r="AQ400" i="39"/>
  <c r="AP71" i="44"/>
  <c r="AP70" i="43"/>
  <c r="X110" i="3"/>
  <c r="Y149" i="3"/>
  <c r="Z180" i="3"/>
  <c r="Y181" i="3"/>
  <c r="Y182" i="3" s="1"/>
  <c r="Y112" i="3"/>
  <c r="X113" i="3"/>
  <c r="X114" i="3" s="1"/>
  <c r="AA108" i="3"/>
  <c r="Z144" i="3"/>
  <c r="Z148" i="3"/>
  <c r="Z59" i="3"/>
  <c r="Y60" i="3"/>
  <c r="Y109" i="3"/>
  <c r="AA143" i="3"/>
  <c r="Z177" i="3"/>
  <c r="AO33" i="9" l="1"/>
  <c r="AO74" i="9" s="1"/>
  <c r="AO78" i="9" s="1"/>
  <c r="AO81" i="9" s="1"/>
  <c r="AO119" i="9" s="1"/>
  <c r="AO106" i="9"/>
  <c r="AO110" i="9" s="1"/>
  <c r="AP20" i="9"/>
  <c r="AP71" i="9" s="1"/>
  <c r="AN117" i="9"/>
  <c r="AN96" i="3"/>
  <c r="AN130" i="3"/>
  <c r="AN164" i="3"/>
  <c r="AN119" i="9"/>
  <c r="AN122" i="9" s="1"/>
  <c r="AN124" i="9" s="1"/>
  <c r="AN82" i="9"/>
  <c r="AN95" i="3"/>
  <c r="AN163" i="3"/>
  <c r="AN129" i="3"/>
  <c r="BA415" i="10"/>
  <c r="Z57" i="41"/>
  <c r="AA110" i="37"/>
  <c r="AB57" i="3"/>
  <c r="AK87" i="37"/>
  <c r="BB71" i="6"/>
  <c r="BD70" i="6"/>
  <c r="AC55" i="3"/>
  <c r="AC56" i="3" s="1"/>
  <c r="AF138" i="3"/>
  <c r="AF172" i="3"/>
  <c r="AG125" i="3"/>
  <c r="AG128" i="3" s="1"/>
  <c r="AG132" i="3" s="1"/>
  <c r="AG135" i="3" s="1"/>
  <c r="AG91" i="3"/>
  <c r="AG94" i="3" s="1"/>
  <c r="AG98" i="3" s="1"/>
  <c r="AG101" i="3" s="1"/>
  <c r="AG159" i="3"/>
  <c r="AG162" i="3" s="1"/>
  <c r="AG166" i="3" s="1"/>
  <c r="AG169" i="3" s="1"/>
  <c r="AE140" i="3"/>
  <c r="AE147" i="3" s="1"/>
  <c r="AE142" i="3"/>
  <c r="AF104" i="3"/>
  <c r="AF106" i="3" s="1"/>
  <c r="AM124" i="9"/>
  <c r="AD50" i="3"/>
  <c r="AD53" i="3" s="1"/>
  <c r="AD54" i="3" s="1"/>
  <c r="AE174" i="3"/>
  <c r="AE176" i="3"/>
  <c r="Z53" i="41"/>
  <c r="AU84" i="6"/>
  <c r="AS81" i="6"/>
  <c r="AS73" i="6"/>
  <c r="AQ16" i="9" s="1"/>
  <c r="AA172" i="41"/>
  <c r="AA55" i="37"/>
  <c r="AA56" i="37" s="1"/>
  <c r="AA57" i="37" s="1"/>
  <c r="Z51" i="37"/>
  <c r="Z52" i="37" s="1"/>
  <c r="Z53" i="37" s="1"/>
  <c r="AJ106" i="42"/>
  <c r="AA51" i="41"/>
  <c r="AA52" i="41" s="1"/>
  <c r="AJ106" i="38"/>
  <c r="AA145" i="37"/>
  <c r="AK104" i="38"/>
  <c r="AB46" i="37" s="1"/>
  <c r="AB49" i="37" s="1"/>
  <c r="AB50" i="37" s="1"/>
  <c r="AK104" i="42"/>
  <c r="AB46" i="41" s="1"/>
  <c r="AB49" i="41" s="1"/>
  <c r="AB50" i="41" s="1"/>
  <c r="AB55" i="41" s="1"/>
  <c r="AA143" i="41"/>
  <c r="AA144" i="41" s="1"/>
  <c r="AA109" i="41"/>
  <c r="AA110" i="41" s="1"/>
  <c r="AB104" i="37"/>
  <c r="AB105" i="37" s="1"/>
  <c r="AB106" i="37" s="1"/>
  <c r="AB102" i="37"/>
  <c r="AB108" i="37" s="1"/>
  <c r="AB109" i="37" s="1"/>
  <c r="AD124" i="37"/>
  <c r="AD128" i="37" s="1"/>
  <c r="AD131" i="37" s="1"/>
  <c r="AD90" i="37"/>
  <c r="AD94" i="37" s="1"/>
  <c r="AD97" i="37" s="1"/>
  <c r="AD155" i="37"/>
  <c r="AD158" i="37" s="1"/>
  <c r="AD162" i="37" s="1"/>
  <c r="AD165" i="37" s="1"/>
  <c r="AC133" i="41"/>
  <c r="AD87" i="41"/>
  <c r="AD90" i="41" s="1"/>
  <c r="AD94" i="41" s="1"/>
  <c r="AD97" i="41" s="1"/>
  <c r="AD153" i="41"/>
  <c r="AD156" i="41" s="1"/>
  <c r="AD160" i="41" s="1"/>
  <c r="AD163" i="41" s="1"/>
  <c r="AD120" i="41"/>
  <c r="AD123" i="41" s="1"/>
  <c r="AD127" i="41" s="1"/>
  <c r="AD130" i="41" s="1"/>
  <c r="AC100" i="41"/>
  <c r="AB135" i="41"/>
  <c r="AB142" i="41" s="1"/>
  <c r="AB137" i="41"/>
  <c r="AB138" i="41" s="1"/>
  <c r="AB139" i="41" s="1"/>
  <c r="AC100" i="37"/>
  <c r="AB170" i="37"/>
  <c r="AB176" i="37" s="1"/>
  <c r="AB177" i="37" s="1"/>
  <c r="AB178" i="37" s="1"/>
  <c r="AB172" i="37"/>
  <c r="AB173" i="37" s="1"/>
  <c r="AB174" i="37" s="1"/>
  <c r="AC166" i="41"/>
  <c r="AB168" i="41"/>
  <c r="AB174" i="41" s="1"/>
  <c r="AB175" i="41" s="1"/>
  <c r="AB176" i="41" s="1"/>
  <c r="AB170" i="41"/>
  <c r="AB171" i="41" s="1"/>
  <c r="AC134" i="37"/>
  <c r="AA56" i="41"/>
  <c r="AC168" i="37"/>
  <c r="AB102" i="41"/>
  <c r="AB108" i="41" s="1"/>
  <c r="AB104" i="41"/>
  <c r="AB105" i="41" s="1"/>
  <c r="AB106" i="41" s="1"/>
  <c r="AB136" i="37"/>
  <c r="AB143" i="37" s="1"/>
  <c r="AB144" i="37" s="1"/>
  <c r="AB138" i="37"/>
  <c r="AB139" i="37" s="1"/>
  <c r="AB140" i="37" s="1"/>
  <c r="Y61" i="3"/>
  <c r="Z178" i="3"/>
  <c r="AP73" i="43"/>
  <c r="AN23" i="38" s="1"/>
  <c r="AN27" i="38" s="1"/>
  <c r="AL87" i="37" s="1"/>
  <c r="AL99" i="42"/>
  <c r="AL101" i="42"/>
  <c r="AL50" i="42"/>
  <c r="AL51" i="42"/>
  <c r="AQ64" i="43"/>
  <c r="AQ68" i="43"/>
  <c r="AQ71" i="43"/>
  <c r="AM67" i="38"/>
  <c r="AM41" i="38"/>
  <c r="AM43" i="38" s="1"/>
  <c r="AM46" i="38" s="1"/>
  <c r="AM49" i="38" s="1"/>
  <c r="AQ67" i="43"/>
  <c r="AQ66" i="43"/>
  <c r="AL101" i="38"/>
  <c r="AL50" i="38"/>
  <c r="AL99" i="38"/>
  <c r="AL51" i="38"/>
  <c r="AR393" i="39"/>
  <c r="AQ64" i="44"/>
  <c r="AR399" i="39"/>
  <c r="AQ70" i="44"/>
  <c r="AR397" i="39"/>
  <c r="AQ68" i="44"/>
  <c r="AQ65" i="43"/>
  <c r="AP73" i="44"/>
  <c r="AN23" i="42" s="1"/>
  <c r="AN27" i="42" s="1"/>
  <c r="AM67" i="42"/>
  <c r="AM41" i="42"/>
  <c r="AM43" i="42" s="1"/>
  <c r="AM46" i="42" s="1"/>
  <c r="AM49" i="42" s="1"/>
  <c r="AR396" i="39"/>
  <c r="AQ67" i="44"/>
  <c r="AR395" i="39"/>
  <c r="AQ66" i="44"/>
  <c r="AQ70" i="43"/>
  <c r="AR398" i="39"/>
  <c r="AQ69" i="44"/>
  <c r="AR400" i="39"/>
  <c r="AQ71" i="44"/>
  <c r="AQ69" i="43"/>
  <c r="AR394" i="39"/>
  <c r="AQ65" i="44"/>
  <c r="Y110" i="3"/>
  <c r="Z149" i="3"/>
  <c r="AA180" i="3"/>
  <c r="Z181" i="3"/>
  <c r="Z182" i="3" s="1"/>
  <c r="Z112" i="3"/>
  <c r="Y113" i="3"/>
  <c r="Y114" i="3" s="1"/>
  <c r="AB108" i="3"/>
  <c r="AA144" i="3"/>
  <c r="AA148" i="3"/>
  <c r="AA59" i="3"/>
  <c r="Z60" i="3"/>
  <c r="AB143" i="3"/>
  <c r="Z109" i="3"/>
  <c r="AA177" i="3"/>
  <c r="AP33" i="9" l="1"/>
  <c r="AP74" i="9" s="1"/>
  <c r="AP78" i="9" s="1"/>
  <c r="AP81" i="9" s="1"/>
  <c r="AP106" i="9"/>
  <c r="AP110" i="9" s="1"/>
  <c r="AQ20" i="9"/>
  <c r="AQ71" i="9" s="1"/>
  <c r="AO83" i="9"/>
  <c r="AO82" i="9"/>
  <c r="AO117" i="9"/>
  <c r="AO122" i="9" s="1"/>
  <c r="AF50" i="3" s="1"/>
  <c r="AF53" i="3" s="1"/>
  <c r="AF54" i="3" s="1"/>
  <c r="AO164" i="3"/>
  <c r="AO130" i="3"/>
  <c r="AO96" i="3"/>
  <c r="AO95" i="3"/>
  <c r="AO129" i="3"/>
  <c r="AO163" i="3"/>
  <c r="BB113" i="9"/>
  <c r="BB115" i="9" s="1"/>
  <c r="BB414" i="10"/>
  <c r="AA57" i="41"/>
  <c r="AB110" i="37"/>
  <c r="AC57" i="3"/>
  <c r="AL121" i="37"/>
  <c r="BE70" i="6"/>
  <c r="BC71" i="6"/>
  <c r="AB172" i="41"/>
  <c r="AG138" i="3"/>
  <c r="AG172" i="3"/>
  <c r="AG104" i="3"/>
  <c r="AG106" i="3" s="1"/>
  <c r="AF176" i="3"/>
  <c r="AF174" i="3"/>
  <c r="AA53" i="41"/>
  <c r="AD55" i="3"/>
  <c r="AD56" i="3" s="1"/>
  <c r="AH91" i="3"/>
  <c r="AH94" i="3" s="1"/>
  <c r="AH98" i="3" s="1"/>
  <c r="AH101" i="3" s="1"/>
  <c r="AH159" i="3"/>
  <c r="AH162" i="3" s="1"/>
  <c r="AH166" i="3" s="1"/>
  <c r="AH169" i="3" s="1"/>
  <c r="AH125" i="3"/>
  <c r="AH128" i="3" s="1"/>
  <c r="AH132" i="3" s="1"/>
  <c r="AH135" i="3" s="1"/>
  <c r="AE50" i="3"/>
  <c r="AE53" i="3" s="1"/>
  <c r="AE54" i="3" s="1"/>
  <c r="AF140" i="3"/>
  <c r="AF147" i="3" s="1"/>
  <c r="AF142" i="3"/>
  <c r="AV84" i="6"/>
  <c r="AB55" i="37"/>
  <c r="AB56" i="37" s="1"/>
  <c r="AB57" i="37" s="1"/>
  <c r="AT81" i="6"/>
  <c r="AT73" i="6"/>
  <c r="AR16" i="9" s="1"/>
  <c r="AA51" i="37"/>
  <c r="AA52" i="37" s="1"/>
  <c r="AA53" i="37" s="1"/>
  <c r="AB145" i="37"/>
  <c r="AL104" i="38"/>
  <c r="AC46" i="37" s="1"/>
  <c r="AC49" i="37" s="1"/>
  <c r="AC50" i="37" s="1"/>
  <c r="AK106" i="42"/>
  <c r="AK106" i="38"/>
  <c r="AB51" i="41"/>
  <c r="AB52" i="41" s="1"/>
  <c r="AL104" i="42"/>
  <c r="AC46" i="41" s="1"/>
  <c r="AC49" i="41" s="1"/>
  <c r="AC50" i="41" s="1"/>
  <c r="AC55" i="41" s="1"/>
  <c r="Z61" i="3"/>
  <c r="AB109" i="41"/>
  <c r="AB110" i="41" s="1"/>
  <c r="AB143" i="41"/>
  <c r="AB144" i="41" s="1"/>
  <c r="AD133" i="41"/>
  <c r="AD134" i="37"/>
  <c r="AE155" i="37"/>
  <c r="AE158" i="37" s="1"/>
  <c r="AE162" i="37" s="1"/>
  <c r="AE165" i="37" s="1"/>
  <c r="AE124" i="37"/>
  <c r="AE128" i="37" s="1"/>
  <c r="AE131" i="37" s="1"/>
  <c r="AE90" i="37"/>
  <c r="AE94" i="37" s="1"/>
  <c r="AE97" i="37" s="1"/>
  <c r="AC102" i="41"/>
  <c r="AC108" i="41" s="1"/>
  <c r="AC104" i="41"/>
  <c r="AC105" i="41" s="1"/>
  <c r="AC106" i="41" s="1"/>
  <c r="AC104" i="37"/>
  <c r="AC105" i="37" s="1"/>
  <c r="AC106" i="37" s="1"/>
  <c r="AC102" i="37"/>
  <c r="AC108" i="37" s="1"/>
  <c r="AC109" i="37" s="1"/>
  <c r="AC136" i="37"/>
  <c r="AC143" i="37" s="1"/>
  <c r="AC144" i="37" s="1"/>
  <c r="AC138" i="37"/>
  <c r="AC139" i="37" s="1"/>
  <c r="AC140" i="37" s="1"/>
  <c r="AD166" i="41"/>
  <c r="AD100" i="41"/>
  <c r="AC135" i="41"/>
  <c r="AC142" i="41" s="1"/>
  <c r="AC137" i="41"/>
  <c r="AC138" i="41" s="1"/>
  <c r="AC139" i="41" s="1"/>
  <c r="AB56" i="41"/>
  <c r="AC168" i="41"/>
  <c r="AC174" i="41" s="1"/>
  <c r="AC175" i="41" s="1"/>
  <c r="AC176" i="41" s="1"/>
  <c r="AC170" i="41"/>
  <c r="AC171" i="41" s="1"/>
  <c r="AD100" i="37"/>
  <c r="AC170" i="37"/>
  <c r="AC176" i="37" s="1"/>
  <c r="AC177" i="37" s="1"/>
  <c r="AC178" i="37" s="1"/>
  <c r="AC172" i="37"/>
  <c r="AC173" i="37" s="1"/>
  <c r="AC174" i="37" s="1"/>
  <c r="AE87" i="41"/>
  <c r="AE90" i="41" s="1"/>
  <c r="AE94" i="41" s="1"/>
  <c r="AE97" i="41" s="1"/>
  <c r="AE153" i="41"/>
  <c r="AE156" i="41" s="1"/>
  <c r="AE160" i="41" s="1"/>
  <c r="AE163" i="41" s="1"/>
  <c r="AE120" i="41"/>
  <c r="AE123" i="41" s="1"/>
  <c r="AE127" i="41" s="1"/>
  <c r="AE130" i="41" s="1"/>
  <c r="AD168" i="37"/>
  <c r="AN67" i="38"/>
  <c r="AA178" i="3"/>
  <c r="AN41" i="38"/>
  <c r="AN43" i="38" s="1"/>
  <c r="AN46" i="38" s="1"/>
  <c r="AN49" i="38" s="1"/>
  <c r="AN101" i="38" s="1"/>
  <c r="AQ73" i="44"/>
  <c r="AO23" i="42" s="1"/>
  <c r="AO27" i="42" s="1"/>
  <c r="AQ73" i="43"/>
  <c r="AO23" i="38" s="1"/>
  <c r="AO27" i="38" s="1"/>
  <c r="AM87" i="37" s="1"/>
  <c r="AR67" i="43"/>
  <c r="AS397" i="39"/>
  <c r="AR68" i="44"/>
  <c r="AM99" i="38"/>
  <c r="AM51" i="38"/>
  <c r="AM50" i="38"/>
  <c r="AM101" i="38"/>
  <c r="AR71" i="43"/>
  <c r="AS394" i="39"/>
  <c r="AR65" i="44"/>
  <c r="AR70" i="43"/>
  <c r="AS398" i="39"/>
  <c r="AR69" i="44"/>
  <c r="AM99" i="42"/>
  <c r="AM101" i="42"/>
  <c r="AM50" i="42"/>
  <c r="AM51" i="42"/>
  <c r="AS393" i="39"/>
  <c r="AR64" i="44"/>
  <c r="AR64" i="43"/>
  <c r="AS400" i="39"/>
  <c r="AR71" i="44"/>
  <c r="AR66" i="43"/>
  <c r="AR69" i="43"/>
  <c r="AS395" i="39"/>
  <c r="AR66" i="44"/>
  <c r="AN67" i="42"/>
  <c r="AN41" i="42"/>
  <c r="AN43" i="42" s="1"/>
  <c r="AN46" i="42" s="1"/>
  <c r="AN49" i="42" s="1"/>
  <c r="AS396" i="39"/>
  <c r="AR67" i="44"/>
  <c r="AR65" i="43"/>
  <c r="AS399" i="39"/>
  <c r="AR70" i="44"/>
  <c r="AR68" i="43"/>
  <c r="Z110" i="3"/>
  <c r="AA149" i="3"/>
  <c r="AB180" i="3"/>
  <c r="AA181" i="3"/>
  <c r="AA182" i="3" s="1"/>
  <c r="AA112" i="3"/>
  <c r="Z113" i="3"/>
  <c r="Z114" i="3" s="1"/>
  <c r="AC108" i="3"/>
  <c r="AB144" i="3"/>
  <c r="AB148" i="3"/>
  <c r="AB59" i="3"/>
  <c r="AA60" i="3"/>
  <c r="AA109" i="3"/>
  <c r="AC143" i="3"/>
  <c r="AB177" i="3"/>
  <c r="AQ33" i="9" l="1"/>
  <c r="AQ74" i="9" s="1"/>
  <c r="AQ78" i="9" s="1"/>
  <c r="AQ81" i="9" s="1"/>
  <c r="AQ119" i="9" s="1"/>
  <c r="AP117" i="9"/>
  <c r="AB57" i="41"/>
  <c r="AQ106" i="9"/>
  <c r="AQ110" i="9" s="1"/>
  <c r="AR20" i="9"/>
  <c r="AR71" i="9" s="1"/>
  <c r="AP83" i="9"/>
  <c r="AP82" i="9"/>
  <c r="AP119" i="9"/>
  <c r="AP122" i="9" s="1"/>
  <c r="AP164" i="3"/>
  <c r="AP96" i="3"/>
  <c r="AP130" i="3"/>
  <c r="AP129" i="3"/>
  <c r="AP95" i="3"/>
  <c r="AP163" i="3"/>
  <c r="BB416" i="10"/>
  <c r="BC114" i="9" s="1"/>
  <c r="BB415" i="10"/>
  <c r="BC113" i="9" s="1"/>
  <c r="BB417" i="10"/>
  <c r="AC110" i="37"/>
  <c r="AD57" i="3"/>
  <c r="AM121" i="37"/>
  <c r="BD71" i="6"/>
  <c r="BF70" i="6"/>
  <c r="AC172" i="41"/>
  <c r="AB53" i="41"/>
  <c r="AO124" i="9"/>
  <c r="AE55" i="3"/>
  <c r="AF55" i="3" s="1"/>
  <c r="AH138" i="3"/>
  <c r="AI159" i="3"/>
  <c r="AI162" i="3" s="1"/>
  <c r="AI166" i="3" s="1"/>
  <c r="AI169" i="3" s="1"/>
  <c r="AI125" i="3"/>
  <c r="AI128" i="3" s="1"/>
  <c r="AI132" i="3" s="1"/>
  <c r="AI135" i="3" s="1"/>
  <c r="AI91" i="3"/>
  <c r="AI94" i="3" s="1"/>
  <c r="AI98" i="3" s="1"/>
  <c r="AI101" i="3" s="1"/>
  <c r="AG174" i="3"/>
  <c r="AG176" i="3"/>
  <c r="AG142" i="3"/>
  <c r="AG140" i="3"/>
  <c r="AG147" i="3" s="1"/>
  <c r="AH172" i="3"/>
  <c r="AH104" i="3"/>
  <c r="AH106" i="3" s="1"/>
  <c r="AC55" i="37"/>
  <c r="AC56" i="37" s="1"/>
  <c r="AC57" i="37" s="1"/>
  <c r="AW84" i="6"/>
  <c r="AB51" i="37"/>
  <c r="AB52" i="37" s="1"/>
  <c r="AB53" i="37" s="1"/>
  <c r="AU81" i="6"/>
  <c r="AU73" i="6"/>
  <c r="AS16" i="9" s="1"/>
  <c r="AL106" i="38"/>
  <c r="AC145" i="37"/>
  <c r="AL106" i="42"/>
  <c r="AC51" i="41"/>
  <c r="AM104" i="38"/>
  <c r="AD46" i="37" s="1"/>
  <c r="AD49" i="37" s="1"/>
  <c r="AD50" i="37" s="1"/>
  <c r="AM104" i="42"/>
  <c r="AD46" i="41" s="1"/>
  <c r="AD49" i="41" s="1"/>
  <c r="AD50" i="41" s="1"/>
  <c r="AD55" i="41" s="1"/>
  <c r="AA61" i="3"/>
  <c r="AC109" i="41"/>
  <c r="AC110" i="41" s="1"/>
  <c r="AC143" i="41"/>
  <c r="AC144" i="41" s="1"/>
  <c r="AE100" i="37"/>
  <c r="AD170" i="37"/>
  <c r="AD176" i="37" s="1"/>
  <c r="AD177" i="37" s="1"/>
  <c r="AD178" i="37" s="1"/>
  <c r="AD172" i="37"/>
  <c r="AD173" i="37" s="1"/>
  <c r="AD174" i="37" s="1"/>
  <c r="AD135" i="41"/>
  <c r="AD142" i="41" s="1"/>
  <c r="AD137" i="41"/>
  <c r="AD138" i="41" s="1"/>
  <c r="AD139" i="41" s="1"/>
  <c r="AE134" i="37"/>
  <c r="AF124" i="37"/>
  <c r="AF128" i="37" s="1"/>
  <c r="AF131" i="37" s="1"/>
  <c r="AF90" i="37"/>
  <c r="AF94" i="37" s="1"/>
  <c r="AF97" i="37" s="1"/>
  <c r="AF155" i="37"/>
  <c r="AF158" i="37" s="1"/>
  <c r="AF162" i="37" s="1"/>
  <c r="AF165" i="37" s="1"/>
  <c r="AD104" i="37"/>
  <c r="AD105" i="37" s="1"/>
  <c r="AD106" i="37" s="1"/>
  <c r="AD102" i="37"/>
  <c r="AD108" i="37" s="1"/>
  <c r="AD109" i="37" s="1"/>
  <c r="AE166" i="41"/>
  <c r="AD136" i="37"/>
  <c r="AD143" i="37" s="1"/>
  <c r="AD144" i="37" s="1"/>
  <c r="AD138" i="37"/>
  <c r="AD139" i="37" s="1"/>
  <c r="AD140" i="37" s="1"/>
  <c r="AC56" i="41"/>
  <c r="AE168" i="37"/>
  <c r="AF120" i="41"/>
  <c r="AF123" i="41" s="1"/>
  <c r="AF127" i="41" s="1"/>
  <c r="AF130" i="41" s="1"/>
  <c r="AF153" i="41"/>
  <c r="AF156" i="41" s="1"/>
  <c r="AF160" i="41" s="1"/>
  <c r="AF163" i="41" s="1"/>
  <c r="AF87" i="41"/>
  <c r="AF90" i="41" s="1"/>
  <c r="AF94" i="41" s="1"/>
  <c r="AF97" i="41" s="1"/>
  <c r="AD102" i="41"/>
  <c r="AD108" i="41" s="1"/>
  <c r="AD104" i="41"/>
  <c r="AD105" i="41" s="1"/>
  <c r="AD106" i="41" s="1"/>
  <c r="AD168" i="41"/>
  <c r="AD174" i="41" s="1"/>
  <c r="AD175" i="41" s="1"/>
  <c r="AD176" i="41" s="1"/>
  <c r="AD170" i="41"/>
  <c r="AD171" i="41" s="1"/>
  <c r="AE100" i="41"/>
  <c r="AE133" i="41"/>
  <c r="AB178" i="3"/>
  <c r="AN99" i="38"/>
  <c r="AN104" i="38" s="1"/>
  <c r="AN50" i="38"/>
  <c r="AN51" i="38"/>
  <c r="AO41" i="38"/>
  <c r="AO43" i="38" s="1"/>
  <c r="AO46" i="38" s="1"/>
  <c r="AO49" i="38" s="1"/>
  <c r="AO99" i="38" s="1"/>
  <c r="AO67" i="38"/>
  <c r="AO67" i="42"/>
  <c r="AO41" i="42"/>
  <c r="AO43" i="42" s="1"/>
  <c r="AO46" i="42" s="1"/>
  <c r="AO49" i="42" s="1"/>
  <c r="AO101" i="42" s="1"/>
  <c r="AT400" i="39"/>
  <c r="AS71" i="44"/>
  <c r="AR73" i="43"/>
  <c r="AP23" i="38" s="1"/>
  <c r="AP27" i="38" s="1"/>
  <c r="AN121" i="37" s="1"/>
  <c r="AT398" i="39"/>
  <c r="AS69" i="44"/>
  <c r="AT397" i="39"/>
  <c r="AS68" i="44"/>
  <c r="AN50" i="42"/>
  <c r="AN99" i="42"/>
  <c r="AN51" i="42"/>
  <c r="AN101" i="42"/>
  <c r="AS65" i="43"/>
  <c r="AS66" i="43"/>
  <c r="AS70" i="43"/>
  <c r="AS68" i="43"/>
  <c r="AR73" i="44"/>
  <c r="AP23" i="42" s="1"/>
  <c r="AP27" i="42" s="1"/>
  <c r="AS69" i="43"/>
  <c r="AS71" i="43"/>
  <c r="AS64" i="43"/>
  <c r="AT396" i="39"/>
  <c r="AS67" i="44"/>
  <c r="AT395" i="39"/>
  <c r="AS66" i="44"/>
  <c r="AT393" i="39"/>
  <c r="AS64" i="44"/>
  <c r="AT394" i="39"/>
  <c r="AS65" i="44"/>
  <c r="AT399" i="39"/>
  <c r="AS70" i="44"/>
  <c r="AS67" i="43"/>
  <c r="AA110" i="3"/>
  <c r="AB149" i="3"/>
  <c r="AC180" i="3"/>
  <c r="AB181" i="3"/>
  <c r="AB182" i="3" s="1"/>
  <c r="AB112" i="3"/>
  <c r="AA113" i="3"/>
  <c r="AA114" i="3" s="1"/>
  <c r="AD108" i="3"/>
  <c r="AC144" i="3"/>
  <c r="AC148" i="3"/>
  <c r="AC59" i="3"/>
  <c r="AB60" i="3"/>
  <c r="AD143" i="3"/>
  <c r="AB109" i="3"/>
  <c r="AC177" i="3"/>
  <c r="AR33" i="9" l="1"/>
  <c r="AR74" i="9" s="1"/>
  <c r="AR78" i="9" s="1"/>
  <c r="AR81" i="9" s="1"/>
  <c r="AR82" i="9" s="1"/>
  <c r="AR106" i="9"/>
  <c r="AR110" i="9" s="1"/>
  <c r="AC57" i="41"/>
  <c r="AS20" i="9"/>
  <c r="AS71" i="9" s="1"/>
  <c r="AQ82" i="9"/>
  <c r="AQ117" i="9"/>
  <c r="AQ83" i="9"/>
  <c r="AQ164" i="3"/>
  <c r="AQ130" i="3"/>
  <c r="AQ96" i="3"/>
  <c r="BC115" i="9"/>
  <c r="AQ129" i="3"/>
  <c r="AQ163" i="3"/>
  <c r="AQ95" i="3"/>
  <c r="I404" i="10"/>
  <c r="I406" i="10" s="1"/>
  <c r="AD110" i="37"/>
  <c r="AD172" i="41"/>
  <c r="AN87" i="37"/>
  <c r="BG70" i="6"/>
  <c r="BE71" i="6"/>
  <c r="AE56" i="3"/>
  <c r="AE57" i="3" s="1"/>
  <c r="AD55" i="37"/>
  <c r="AD56" i="37" s="1"/>
  <c r="AD57" i="37" s="1"/>
  <c r="AJ125" i="3"/>
  <c r="AJ128" i="3" s="1"/>
  <c r="AJ132" i="3" s="1"/>
  <c r="AJ135" i="3" s="1"/>
  <c r="AJ91" i="3"/>
  <c r="AJ94" i="3" s="1"/>
  <c r="AJ98" i="3" s="1"/>
  <c r="AJ101" i="3" s="1"/>
  <c r="AJ159" i="3"/>
  <c r="AJ162" i="3" s="1"/>
  <c r="AJ166" i="3" s="1"/>
  <c r="AJ169" i="3" s="1"/>
  <c r="AI104" i="3"/>
  <c r="AI106" i="3" s="1"/>
  <c r="AI138" i="3"/>
  <c r="AH174" i="3"/>
  <c r="AH176" i="3"/>
  <c r="AP124" i="9"/>
  <c r="AG50" i="3"/>
  <c r="AG53" i="3" s="1"/>
  <c r="AG54" i="3" s="1"/>
  <c r="AH142" i="3"/>
  <c r="AH140" i="3"/>
  <c r="AH147" i="3" s="1"/>
  <c r="AI172" i="3"/>
  <c r="AQ122" i="9"/>
  <c r="AQ124" i="9" s="1"/>
  <c r="AX84" i="6"/>
  <c r="AC51" i="37"/>
  <c r="AC52" i="37" s="1"/>
  <c r="AC53" i="37" s="1"/>
  <c r="AF56" i="3"/>
  <c r="AV81" i="6"/>
  <c r="AV73" i="6"/>
  <c r="AT16" i="9" s="1"/>
  <c r="AD145" i="37"/>
  <c r="AM106" i="38"/>
  <c r="AM106" i="42"/>
  <c r="AD51" i="41"/>
  <c r="AD52" i="41" s="1"/>
  <c r="AC52" i="41"/>
  <c r="AC53" i="41" s="1"/>
  <c r="AN104" i="42"/>
  <c r="AE46" i="41" s="1"/>
  <c r="AE49" i="41" s="1"/>
  <c r="AE50" i="41" s="1"/>
  <c r="AE55" i="41" s="1"/>
  <c r="AB61" i="3"/>
  <c r="AD109" i="41"/>
  <c r="AD110" i="41" s="1"/>
  <c r="AD143" i="41"/>
  <c r="AD144" i="41" s="1"/>
  <c r="AG124" i="37"/>
  <c r="AG128" i="37" s="1"/>
  <c r="AG131" i="37" s="1"/>
  <c r="AG90" i="37"/>
  <c r="AG94" i="37" s="1"/>
  <c r="AG97" i="37" s="1"/>
  <c r="AG155" i="37"/>
  <c r="AG158" i="37" s="1"/>
  <c r="AG162" i="37" s="1"/>
  <c r="AG165" i="37" s="1"/>
  <c r="AF133" i="41"/>
  <c r="AE102" i="41"/>
  <c r="AE108" i="41" s="1"/>
  <c r="AE104" i="41"/>
  <c r="AE105" i="41" s="1"/>
  <c r="AE106" i="41" s="1"/>
  <c r="AE135" i="41"/>
  <c r="AE142" i="41" s="1"/>
  <c r="AE137" i="41"/>
  <c r="AE138" i="41" s="1"/>
  <c r="AE139" i="41" s="1"/>
  <c r="AD56" i="41"/>
  <c r="AF168" i="37"/>
  <c r="AE170" i="37"/>
  <c r="AE176" i="37" s="1"/>
  <c r="AE177" i="37" s="1"/>
  <c r="AE178" i="37" s="1"/>
  <c r="AE172" i="37"/>
  <c r="AE173" i="37" s="1"/>
  <c r="AE174" i="37" s="1"/>
  <c r="AE46" i="37"/>
  <c r="AE49" i="37" s="1"/>
  <c r="AE50" i="37" s="1"/>
  <c r="AF100" i="41"/>
  <c r="AF100" i="37"/>
  <c r="AE136" i="37"/>
  <c r="AE143" i="37" s="1"/>
  <c r="AE144" i="37" s="1"/>
  <c r="AE138" i="37"/>
  <c r="AE139" i="37" s="1"/>
  <c r="AE140" i="37" s="1"/>
  <c r="AE102" i="37"/>
  <c r="AE108" i="37" s="1"/>
  <c r="AE109" i="37" s="1"/>
  <c r="AE104" i="37"/>
  <c r="AE105" i="37" s="1"/>
  <c r="AE106" i="37" s="1"/>
  <c r="AG153" i="41"/>
  <c r="AG156" i="41" s="1"/>
  <c r="AG160" i="41" s="1"/>
  <c r="AG163" i="41" s="1"/>
  <c r="AG120" i="41"/>
  <c r="AG123" i="41" s="1"/>
  <c r="AG127" i="41" s="1"/>
  <c r="AG130" i="41" s="1"/>
  <c r="AG87" i="41"/>
  <c r="AG90" i="41" s="1"/>
  <c r="AG94" i="41" s="1"/>
  <c r="AG97" i="41" s="1"/>
  <c r="AF166" i="41"/>
  <c r="AE168" i="41"/>
  <c r="AE174" i="41" s="1"/>
  <c r="AE175" i="41" s="1"/>
  <c r="AE176" i="41" s="1"/>
  <c r="AE170" i="41"/>
  <c r="AE171" i="41" s="1"/>
  <c r="AF134" i="37"/>
  <c r="AN106" i="38"/>
  <c r="AC178" i="3"/>
  <c r="AO51" i="38"/>
  <c r="AO50" i="38"/>
  <c r="AO101" i="38"/>
  <c r="AO104" i="38" s="1"/>
  <c r="AO106" i="38" s="1"/>
  <c r="AO51" i="42"/>
  <c r="AO50" i="42"/>
  <c r="AO99" i="42"/>
  <c r="AO104" i="42" s="1"/>
  <c r="AF46" i="41" s="1"/>
  <c r="AF49" i="41" s="1"/>
  <c r="AF50" i="41" s="1"/>
  <c r="AS73" i="43"/>
  <c r="AQ23" i="38" s="1"/>
  <c r="AQ27" i="38" s="1"/>
  <c r="AO87" i="37" s="1"/>
  <c r="AU394" i="39"/>
  <c r="AT65" i="44"/>
  <c r="AT64" i="43"/>
  <c r="AT69" i="43"/>
  <c r="AT68" i="43"/>
  <c r="AT65" i="43"/>
  <c r="AU397" i="39"/>
  <c r="AT68" i="44"/>
  <c r="AU398" i="39"/>
  <c r="AT69" i="44"/>
  <c r="AT70" i="43"/>
  <c r="AP41" i="38"/>
  <c r="AP43" i="38" s="1"/>
  <c r="AP46" i="38" s="1"/>
  <c r="AP49" i="38" s="1"/>
  <c r="AP67" i="38"/>
  <c r="AU395" i="39"/>
  <c r="AT66" i="44"/>
  <c r="AU399" i="39"/>
  <c r="AT70" i="44"/>
  <c r="AU396" i="39"/>
  <c r="AT67" i="44"/>
  <c r="AB110" i="3"/>
  <c r="AS73" i="44"/>
  <c r="AQ23" i="42" s="1"/>
  <c r="AQ27" i="42" s="1"/>
  <c r="AT66" i="43"/>
  <c r="AT67" i="43"/>
  <c r="AU393" i="39"/>
  <c r="AT64" i="44"/>
  <c r="AT71" i="43"/>
  <c r="AP67" i="42"/>
  <c r="AP41" i="42"/>
  <c r="AP43" i="42" s="1"/>
  <c r="AP46" i="42" s="1"/>
  <c r="AP49" i="42" s="1"/>
  <c r="AU400" i="39"/>
  <c r="AT71" i="44"/>
  <c r="AC149" i="3"/>
  <c r="AD180" i="3"/>
  <c r="AC181" i="3"/>
  <c r="AC182" i="3" s="1"/>
  <c r="AC112" i="3"/>
  <c r="AB113" i="3"/>
  <c r="AB114" i="3" s="1"/>
  <c r="AE108" i="3"/>
  <c r="AD144" i="3"/>
  <c r="AD148" i="3"/>
  <c r="AD59" i="3"/>
  <c r="AC60" i="3"/>
  <c r="AE143" i="3"/>
  <c r="AC109" i="3"/>
  <c r="AD177" i="3"/>
  <c r="AD57" i="41" l="1"/>
  <c r="AS33" i="9"/>
  <c r="AS74" i="9" s="1"/>
  <c r="AS78" i="9" s="1"/>
  <c r="AS81" i="9" s="1"/>
  <c r="AS82" i="9" s="1"/>
  <c r="AS106" i="9"/>
  <c r="AS110" i="9" s="1"/>
  <c r="AT20" i="9"/>
  <c r="AT71" i="9" s="1"/>
  <c r="AR96" i="3"/>
  <c r="AR164" i="3"/>
  <c r="AR130" i="3"/>
  <c r="AR119" i="9"/>
  <c r="AR83" i="9"/>
  <c r="AR117" i="9"/>
  <c r="AR95" i="3"/>
  <c r="AR129" i="3"/>
  <c r="AR163" i="3"/>
  <c r="AE110" i="37"/>
  <c r="AE172" i="41"/>
  <c r="AO121" i="37"/>
  <c r="BF71" i="6"/>
  <c r="BH70" i="6"/>
  <c r="AE55" i="37"/>
  <c r="AE56" i="37" s="1"/>
  <c r="AE57" i="37" s="1"/>
  <c r="AF57" i="3"/>
  <c r="AG55" i="3"/>
  <c r="AG56" i="3" s="1"/>
  <c r="AH50" i="3"/>
  <c r="AH53" i="3" s="1"/>
  <c r="AH54" i="3" s="1"/>
  <c r="AI176" i="3"/>
  <c r="AI174" i="3"/>
  <c r="AK91" i="3"/>
  <c r="AK94" i="3" s="1"/>
  <c r="AK98" i="3" s="1"/>
  <c r="AK101" i="3" s="1"/>
  <c r="AK159" i="3"/>
  <c r="AK162" i="3" s="1"/>
  <c r="AK166" i="3" s="1"/>
  <c r="AK169" i="3" s="1"/>
  <c r="AK125" i="3"/>
  <c r="AK128" i="3" s="1"/>
  <c r="AK132" i="3" s="1"/>
  <c r="AK135" i="3" s="1"/>
  <c r="AI140" i="3"/>
  <c r="AI147" i="3" s="1"/>
  <c r="AI142" i="3"/>
  <c r="AJ104" i="3"/>
  <c r="AJ106" i="3" s="1"/>
  <c r="AJ172" i="3"/>
  <c r="AJ138" i="3"/>
  <c r="AY84" i="6"/>
  <c r="AD51" i="37"/>
  <c r="AD52" i="37" s="1"/>
  <c r="AD53" i="37" s="1"/>
  <c r="AW81" i="6"/>
  <c r="AW73" i="6"/>
  <c r="AU16" i="9" s="1"/>
  <c r="AE145" i="37"/>
  <c r="AF46" i="37"/>
  <c r="AF49" i="37" s="1"/>
  <c r="AF50" i="37" s="1"/>
  <c r="AD53" i="41"/>
  <c r="AE51" i="41"/>
  <c r="AE52" i="41" s="1"/>
  <c r="AN106" i="42"/>
  <c r="AC61" i="3"/>
  <c r="AE143" i="41"/>
  <c r="AE144" i="41" s="1"/>
  <c r="AF135" i="41"/>
  <c r="AF142" i="41" s="1"/>
  <c r="AF137" i="41"/>
  <c r="AF138" i="41" s="1"/>
  <c r="AF139" i="41" s="1"/>
  <c r="AF168" i="41"/>
  <c r="AF174" i="41" s="1"/>
  <c r="AF175" i="41" s="1"/>
  <c r="AF176" i="41" s="1"/>
  <c r="AF170" i="41"/>
  <c r="AF171" i="41" s="1"/>
  <c r="AG100" i="41"/>
  <c r="AG133" i="41"/>
  <c r="AF104" i="37"/>
  <c r="AF105" i="37" s="1"/>
  <c r="AF106" i="37" s="1"/>
  <c r="AF102" i="37"/>
  <c r="AF108" i="37" s="1"/>
  <c r="AF109" i="37" s="1"/>
  <c r="AH120" i="41"/>
  <c r="AH123" i="41" s="1"/>
  <c r="AH127" i="41" s="1"/>
  <c r="AH130" i="41" s="1"/>
  <c r="AH87" i="41"/>
  <c r="AH90" i="41" s="1"/>
  <c r="AH94" i="41" s="1"/>
  <c r="AH97" i="41" s="1"/>
  <c r="AH153" i="41"/>
  <c r="AH156" i="41" s="1"/>
  <c r="AH160" i="41" s="1"/>
  <c r="AH163" i="41" s="1"/>
  <c r="AF136" i="37"/>
  <c r="AF143" i="37" s="1"/>
  <c r="AF144" i="37" s="1"/>
  <c r="AF138" i="37"/>
  <c r="AF139" i="37" s="1"/>
  <c r="AF140" i="37" s="1"/>
  <c r="AG166" i="41"/>
  <c r="AF170" i="37"/>
  <c r="AF176" i="37" s="1"/>
  <c r="AF177" i="37" s="1"/>
  <c r="AF178" i="37" s="1"/>
  <c r="AF172" i="37"/>
  <c r="AF173" i="37" s="1"/>
  <c r="AF174" i="37" s="1"/>
  <c r="AG100" i="37"/>
  <c r="AG134" i="37"/>
  <c r="AH90" i="37"/>
  <c r="AH94" i="37" s="1"/>
  <c r="AH97" i="37" s="1"/>
  <c r="AH155" i="37"/>
  <c r="AH158" i="37" s="1"/>
  <c r="AH162" i="37" s="1"/>
  <c r="AH165" i="37" s="1"/>
  <c r="AH124" i="37"/>
  <c r="AH128" i="37" s="1"/>
  <c r="AH131" i="37" s="1"/>
  <c r="AF102" i="41"/>
  <c r="AF108" i="41" s="1"/>
  <c r="AF104" i="41"/>
  <c r="AF105" i="41" s="1"/>
  <c r="AF106" i="41" s="1"/>
  <c r="AG168" i="37"/>
  <c r="AE56" i="41"/>
  <c r="AF55" i="41"/>
  <c r="AE109" i="41"/>
  <c r="AE110" i="41" s="1"/>
  <c r="AQ67" i="38"/>
  <c r="AD178" i="3"/>
  <c r="AO106" i="42"/>
  <c r="AQ41" i="38"/>
  <c r="AQ43" i="38" s="1"/>
  <c r="AQ46" i="38" s="1"/>
  <c r="AQ49" i="38" s="1"/>
  <c r="AC110" i="3"/>
  <c r="AV396" i="39"/>
  <c r="AU67" i="44"/>
  <c r="AU65" i="43"/>
  <c r="AQ41" i="42"/>
  <c r="AQ43" i="42" s="1"/>
  <c r="AQ46" i="42" s="1"/>
  <c r="AQ49" i="42" s="1"/>
  <c r="AQ67" i="42"/>
  <c r="AT73" i="43"/>
  <c r="AR23" i="38" s="1"/>
  <c r="AR27" i="38" s="1"/>
  <c r="AP87" i="37" s="1"/>
  <c r="AV400" i="39"/>
  <c r="AU71" i="44"/>
  <c r="AT73" i="44"/>
  <c r="AR23" i="42" s="1"/>
  <c r="AR27" i="42" s="1"/>
  <c r="AV399" i="39"/>
  <c r="AU70" i="44"/>
  <c r="AV395" i="39"/>
  <c r="AU66" i="44"/>
  <c r="AU70" i="43"/>
  <c r="AU64" i="43"/>
  <c r="AV393" i="39"/>
  <c r="AU64" i="44"/>
  <c r="AU71" i="43"/>
  <c r="AU68" i="43"/>
  <c r="AU67" i="43"/>
  <c r="AU66" i="43"/>
  <c r="AV397" i="39"/>
  <c r="AU68" i="44"/>
  <c r="AU69" i="43"/>
  <c r="AP101" i="42"/>
  <c r="AP51" i="42"/>
  <c r="AP99" i="42"/>
  <c r="AP50" i="42"/>
  <c r="AV398" i="39"/>
  <c r="AU69" i="44"/>
  <c r="AV394" i="39"/>
  <c r="AU65" i="44"/>
  <c r="AP101" i="38"/>
  <c r="AP99" i="38"/>
  <c r="AP51" i="38"/>
  <c r="AP50" i="38"/>
  <c r="AD149" i="3"/>
  <c r="AE180" i="3"/>
  <c r="AD181" i="3"/>
  <c r="AD182" i="3" s="1"/>
  <c r="AD112" i="3"/>
  <c r="AC113" i="3"/>
  <c r="AC114" i="3" s="1"/>
  <c r="AF108" i="3"/>
  <c r="AE144" i="3"/>
  <c r="AE148" i="3"/>
  <c r="AE59" i="3"/>
  <c r="AD60" i="3"/>
  <c r="AD109" i="3"/>
  <c r="AF143" i="3"/>
  <c r="AE177" i="3"/>
  <c r="AE57" i="41" l="1"/>
  <c r="AT106" i="9"/>
  <c r="AT110" i="9" s="1"/>
  <c r="AT33" i="9"/>
  <c r="AT74" i="9" s="1"/>
  <c r="AT78" i="9" s="1"/>
  <c r="AT81" i="9" s="1"/>
  <c r="AR122" i="9"/>
  <c r="AI50" i="3" s="1"/>
  <c r="AI53" i="3" s="1"/>
  <c r="AI54" i="3" s="1"/>
  <c r="AU20" i="9"/>
  <c r="AU71" i="9" s="1"/>
  <c r="AS83" i="9"/>
  <c r="AS130" i="3"/>
  <c r="AS164" i="3"/>
  <c r="AS96" i="3"/>
  <c r="AS119" i="9"/>
  <c r="AS117" i="9"/>
  <c r="AS95" i="3"/>
  <c r="AS129" i="3"/>
  <c r="AS163" i="3"/>
  <c r="AF110" i="37"/>
  <c r="AF172" i="41"/>
  <c r="AP121" i="37"/>
  <c r="AF55" i="37"/>
  <c r="AF56" i="37" s="1"/>
  <c r="AF57" i="37" s="1"/>
  <c r="BI70" i="6"/>
  <c r="BG71" i="6"/>
  <c r="AG57" i="3"/>
  <c r="AH55" i="3"/>
  <c r="AL125" i="3"/>
  <c r="AL128" i="3" s="1"/>
  <c r="AL132" i="3" s="1"/>
  <c r="AL135" i="3" s="1"/>
  <c r="AL91" i="3"/>
  <c r="AL94" i="3" s="1"/>
  <c r="AL98" i="3" s="1"/>
  <c r="AL101" i="3" s="1"/>
  <c r="AL159" i="3"/>
  <c r="AL162" i="3" s="1"/>
  <c r="AL166" i="3" s="1"/>
  <c r="AL169" i="3" s="1"/>
  <c r="AK138" i="3"/>
  <c r="AJ140" i="3"/>
  <c r="AJ147" i="3" s="1"/>
  <c r="AJ142" i="3"/>
  <c r="AK104" i="3"/>
  <c r="AK106" i="3" s="1"/>
  <c r="AK172" i="3"/>
  <c r="AJ176" i="3"/>
  <c r="AJ174" i="3"/>
  <c r="AE51" i="37"/>
  <c r="AE52" i="37" s="1"/>
  <c r="AE53" i="37" s="1"/>
  <c r="AZ84" i="6"/>
  <c r="AX81" i="6"/>
  <c r="AX73" i="6"/>
  <c r="AV16" i="9" s="1"/>
  <c r="AF145" i="37"/>
  <c r="AF51" i="41"/>
  <c r="AF52" i="41" s="1"/>
  <c r="AE53" i="41"/>
  <c r="AP104" i="38"/>
  <c r="AG46" i="37" s="1"/>
  <c r="AG49" i="37" s="1"/>
  <c r="AG50" i="37" s="1"/>
  <c r="AP104" i="42"/>
  <c r="AP106" i="42" s="1"/>
  <c r="AD61" i="3"/>
  <c r="AF109" i="41"/>
  <c r="AF110" i="41" s="1"/>
  <c r="AF143" i="41"/>
  <c r="AF144" i="41" s="1"/>
  <c r="AH100" i="41"/>
  <c r="AH133" i="41"/>
  <c r="AI155" i="37"/>
  <c r="AI158" i="37" s="1"/>
  <c r="AI162" i="37" s="1"/>
  <c r="AI165" i="37" s="1"/>
  <c r="AI124" i="37"/>
  <c r="AI128" i="37" s="1"/>
  <c r="AI131" i="37" s="1"/>
  <c r="AI90" i="37"/>
  <c r="AI94" i="37" s="1"/>
  <c r="AI97" i="37" s="1"/>
  <c r="AG102" i="37"/>
  <c r="AG108" i="37" s="1"/>
  <c r="AG109" i="37" s="1"/>
  <c r="AG104" i="37"/>
  <c r="AG105" i="37" s="1"/>
  <c r="AG106" i="37" s="1"/>
  <c r="AH134" i="37"/>
  <c r="AG168" i="41"/>
  <c r="AG174" i="41" s="1"/>
  <c r="AG175" i="41" s="1"/>
  <c r="AG176" i="41" s="1"/>
  <c r="AG170" i="41"/>
  <c r="AF56" i="41"/>
  <c r="AH168" i="37"/>
  <c r="AG135" i="41"/>
  <c r="AG142" i="41" s="1"/>
  <c r="AG137" i="41"/>
  <c r="AG138" i="41" s="1"/>
  <c r="AG139" i="41" s="1"/>
  <c r="AI120" i="41"/>
  <c r="AI123" i="41" s="1"/>
  <c r="AI127" i="41" s="1"/>
  <c r="AI130" i="41" s="1"/>
  <c r="AI87" i="41"/>
  <c r="AI90" i="41" s="1"/>
  <c r="AI94" i="41" s="1"/>
  <c r="AI97" i="41" s="1"/>
  <c r="AI153" i="41"/>
  <c r="AI156" i="41" s="1"/>
  <c r="AI160" i="41" s="1"/>
  <c r="AI163" i="41" s="1"/>
  <c r="AG170" i="37"/>
  <c r="AG176" i="37" s="1"/>
  <c r="AG177" i="37" s="1"/>
  <c r="AG178" i="37" s="1"/>
  <c r="AG172" i="37"/>
  <c r="AG173" i="37" s="1"/>
  <c r="AG174" i="37" s="1"/>
  <c r="AG136" i="37"/>
  <c r="AG143" i="37" s="1"/>
  <c r="AG144" i="37" s="1"/>
  <c r="AG138" i="37"/>
  <c r="AG139" i="37" s="1"/>
  <c r="AG140" i="37" s="1"/>
  <c r="AH100" i="37"/>
  <c r="AG102" i="41"/>
  <c r="AG108" i="41" s="1"/>
  <c r="AG104" i="41"/>
  <c r="AG105" i="41" s="1"/>
  <c r="AG106" i="41" s="1"/>
  <c r="AH166" i="41"/>
  <c r="AH168" i="41" s="1"/>
  <c r="AE178" i="3"/>
  <c r="AQ51" i="38"/>
  <c r="AQ99" i="38"/>
  <c r="AQ101" i="38"/>
  <c r="AQ50" i="38"/>
  <c r="AD110" i="3"/>
  <c r="AW393" i="39"/>
  <c r="AV64" i="44"/>
  <c r="AW399" i="39"/>
  <c r="AV70" i="44"/>
  <c r="AQ101" i="42"/>
  <c r="AQ51" i="42"/>
  <c r="AQ99" i="42"/>
  <c r="AQ50" i="42"/>
  <c r="AW394" i="39"/>
  <c r="AV65" i="44"/>
  <c r="AR41" i="42"/>
  <c r="AR43" i="42" s="1"/>
  <c r="AR46" i="42" s="1"/>
  <c r="AR49" i="42" s="1"/>
  <c r="AR67" i="42"/>
  <c r="AV66" i="43"/>
  <c r="AV71" i="43"/>
  <c r="AV67" i="43"/>
  <c r="AV70" i="43"/>
  <c r="AV68" i="43"/>
  <c r="AU73" i="43"/>
  <c r="AS23" i="38" s="1"/>
  <c r="AS27" i="38" s="1"/>
  <c r="AQ121" i="37" s="1"/>
  <c r="AW400" i="39"/>
  <c r="AV71" i="44"/>
  <c r="AV64" i="43"/>
  <c r="AR67" i="38"/>
  <c r="AR41" i="38"/>
  <c r="AR43" i="38" s="1"/>
  <c r="AR46" i="38" s="1"/>
  <c r="AR49" i="38" s="1"/>
  <c r="AV65" i="43"/>
  <c r="AW397" i="39"/>
  <c r="AV68" i="44"/>
  <c r="AV69" i="43"/>
  <c r="AW395" i="39"/>
  <c r="AV66" i="44"/>
  <c r="AW398" i="39"/>
  <c r="AV69" i="44"/>
  <c r="AU73" i="44"/>
  <c r="AS23" i="42" s="1"/>
  <c r="AS27" i="42" s="1"/>
  <c r="AW396" i="39"/>
  <c r="AV67" i="44"/>
  <c r="AE149" i="3"/>
  <c r="AF180" i="3"/>
  <c r="AE181" i="3"/>
  <c r="AE182" i="3" s="1"/>
  <c r="AE112" i="3"/>
  <c r="AD113" i="3"/>
  <c r="AD114" i="3" s="1"/>
  <c r="AG108" i="3"/>
  <c r="AF144" i="3"/>
  <c r="AF148" i="3"/>
  <c r="AF59" i="3"/>
  <c r="AE60" i="3"/>
  <c r="AG143" i="3"/>
  <c r="AE109" i="3"/>
  <c r="AF177" i="3"/>
  <c r="AF57" i="41" l="1"/>
  <c r="AT117" i="9"/>
  <c r="AU106" i="9"/>
  <c r="AU110" i="9" s="1"/>
  <c r="AU33" i="9"/>
  <c r="AU74" i="9" s="1"/>
  <c r="AU78" i="9" s="1"/>
  <c r="AU81" i="9" s="1"/>
  <c r="AR124" i="9"/>
  <c r="AI55" i="3"/>
  <c r="AI56" i="3" s="1"/>
  <c r="AS122" i="9"/>
  <c r="AJ50" i="3" s="1"/>
  <c r="AJ53" i="3" s="1"/>
  <c r="AJ54" i="3" s="1"/>
  <c r="AV20" i="9"/>
  <c r="AV71" i="9" s="1"/>
  <c r="AT83" i="9"/>
  <c r="AT82" i="9"/>
  <c r="AT164" i="3"/>
  <c r="AT96" i="3"/>
  <c r="AT130" i="3"/>
  <c r="AT119" i="9"/>
  <c r="AT122" i="9" s="1"/>
  <c r="AT129" i="3"/>
  <c r="AT163" i="3"/>
  <c r="AT95" i="3"/>
  <c r="AG110" i="37"/>
  <c r="AQ87" i="37"/>
  <c r="AG55" i="37"/>
  <c r="AG56" i="37" s="1"/>
  <c r="AG57" i="37" s="1"/>
  <c r="BH71" i="6"/>
  <c r="BJ70" i="6"/>
  <c r="AH56" i="3"/>
  <c r="AH57" i="3" s="1"/>
  <c r="AF51" i="37"/>
  <c r="AG51" i="37" s="1"/>
  <c r="AM159" i="3"/>
  <c r="AM162" i="3" s="1"/>
  <c r="AM166" i="3" s="1"/>
  <c r="AM169" i="3" s="1"/>
  <c r="AM125" i="3"/>
  <c r="AM128" i="3" s="1"/>
  <c r="AM132" i="3" s="1"/>
  <c r="AM135" i="3" s="1"/>
  <c r="AM91" i="3"/>
  <c r="AM94" i="3" s="1"/>
  <c r="AM98" i="3" s="1"/>
  <c r="AM101" i="3" s="1"/>
  <c r="AK176" i="3"/>
  <c r="AK174" i="3"/>
  <c r="AL104" i="3"/>
  <c r="AL106" i="3" s="1"/>
  <c r="AK140" i="3"/>
  <c r="AK147" i="3" s="1"/>
  <c r="AK142" i="3"/>
  <c r="AL172" i="3"/>
  <c r="AL138" i="3"/>
  <c r="BA84" i="6"/>
  <c r="AG145" i="37"/>
  <c r="AY81" i="6"/>
  <c r="AY73" i="6"/>
  <c r="AW16" i="9" s="1"/>
  <c r="AF53" i="41"/>
  <c r="AG46" i="41"/>
  <c r="AG49" i="41" s="1"/>
  <c r="AG50" i="41" s="1"/>
  <c r="AG55" i="41" s="1"/>
  <c r="AG56" i="41" s="1"/>
  <c r="AP106" i="38"/>
  <c r="AQ104" i="38"/>
  <c r="AQ106" i="38" s="1"/>
  <c r="AQ104" i="42"/>
  <c r="AH46" i="41" s="1"/>
  <c r="AH49" i="41" s="1"/>
  <c r="AH50" i="41" s="1"/>
  <c r="AE61" i="3"/>
  <c r="AH174" i="41"/>
  <c r="AH175" i="41" s="1"/>
  <c r="AH176" i="41" s="1"/>
  <c r="AG143" i="41"/>
  <c r="AG144" i="41" s="1"/>
  <c r="AG109" i="41"/>
  <c r="AG110" i="41" s="1"/>
  <c r="AI100" i="41"/>
  <c r="AH102" i="37"/>
  <c r="AH108" i="37" s="1"/>
  <c r="AH109" i="37" s="1"/>
  <c r="AH104" i="37"/>
  <c r="AH105" i="37" s="1"/>
  <c r="AH106" i="37" s="1"/>
  <c r="AH102" i="41"/>
  <c r="AH108" i="41" s="1"/>
  <c r="AH104" i="41"/>
  <c r="AH105" i="41" s="1"/>
  <c r="AH106" i="41" s="1"/>
  <c r="AH135" i="41"/>
  <c r="AH142" i="41" s="1"/>
  <c r="AH137" i="41"/>
  <c r="AH138" i="41" s="1"/>
  <c r="AH139" i="41" s="1"/>
  <c r="AI133" i="41"/>
  <c r="AH46" i="37"/>
  <c r="AH49" i="37" s="1"/>
  <c r="AH50" i="37" s="1"/>
  <c r="AH170" i="41"/>
  <c r="AH171" i="41" s="1"/>
  <c r="AG171" i="41"/>
  <c r="AG172" i="41" s="1"/>
  <c r="AI100" i="37"/>
  <c r="AI166" i="41"/>
  <c r="AJ87" i="41"/>
  <c r="AJ90" i="41" s="1"/>
  <c r="AJ94" i="41" s="1"/>
  <c r="AJ97" i="41" s="1"/>
  <c r="AJ153" i="41"/>
  <c r="AJ156" i="41" s="1"/>
  <c r="AJ160" i="41" s="1"/>
  <c r="AJ163" i="41" s="1"/>
  <c r="AJ120" i="41"/>
  <c r="AJ123" i="41" s="1"/>
  <c r="AJ127" i="41" s="1"/>
  <c r="AJ130" i="41" s="1"/>
  <c r="AI134" i="37"/>
  <c r="AH170" i="37"/>
  <c r="AH176" i="37" s="1"/>
  <c r="AH177" i="37" s="1"/>
  <c r="AH178" i="37" s="1"/>
  <c r="AH172" i="37"/>
  <c r="AH173" i="37" s="1"/>
  <c r="AH174" i="37" s="1"/>
  <c r="AJ155" i="37"/>
  <c r="AJ158" i="37" s="1"/>
  <c r="AJ162" i="37" s="1"/>
  <c r="AJ165" i="37" s="1"/>
  <c r="AJ124" i="37"/>
  <c r="AJ128" i="37" s="1"/>
  <c r="AJ131" i="37" s="1"/>
  <c r="AJ90" i="37"/>
  <c r="AJ94" i="37" s="1"/>
  <c r="AJ97" i="37" s="1"/>
  <c r="AH136" i="37"/>
  <c r="AH143" i="37" s="1"/>
  <c r="AH144" i="37" s="1"/>
  <c r="AH138" i="37"/>
  <c r="AH139" i="37" s="1"/>
  <c r="AH140" i="37" s="1"/>
  <c r="AI168" i="37"/>
  <c r="AF178" i="3"/>
  <c r="AE110" i="3"/>
  <c r="AX395" i="39"/>
  <c r="AW66" i="44"/>
  <c r="AX397" i="39"/>
  <c r="AW68" i="44"/>
  <c r="AR101" i="38"/>
  <c r="AR50" i="38"/>
  <c r="AR99" i="38"/>
  <c r="AR51" i="38"/>
  <c r="AW71" i="43"/>
  <c r="AR101" i="42"/>
  <c r="AR99" i="42"/>
  <c r="AR51" i="42"/>
  <c r="AR50" i="42"/>
  <c r="AX396" i="39"/>
  <c r="AW67" i="44"/>
  <c r="AX400" i="39"/>
  <c r="AW71" i="44"/>
  <c r="AX399" i="39"/>
  <c r="AW70" i="44"/>
  <c r="AX398" i="39"/>
  <c r="AW69" i="44"/>
  <c r="AW69" i="43"/>
  <c r="AX394" i="39"/>
  <c r="AW65" i="44"/>
  <c r="AX393" i="39"/>
  <c r="AW64" i="44"/>
  <c r="AS67" i="42"/>
  <c r="AS41" i="42"/>
  <c r="AS43" i="42" s="1"/>
  <c r="AS46" i="42" s="1"/>
  <c r="AS49" i="42" s="1"/>
  <c r="AS41" i="38"/>
  <c r="AS43" i="38" s="1"/>
  <c r="AS46" i="38" s="1"/>
  <c r="AS49" i="38" s="1"/>
  <c r="AS67" i="38"/>
  <c r="AW70" i="43"/>
  <c r="AV73" i="44"/>
  <c r="AT23" i="42" s="1"/>
  <c r="AT27" i="42" s="1"/>
  <c r="AV73" i="43"/>
  <c r="AT23" i="38" s="1"/>
  <c r="AT27" i="38" s="1"/>
  <c r="AR121" i="37" s="1"/>
  <c r="AW68" i="43"/>
  <c r="AW67" i="43"/>
  <c r="AW65" i="43"/>
  <c r="AW66" i="43"/>
  <c r="AW64" i="43"/>
  <c r="AF149" i="3"/>
  <c r="AG180" i="3"/>
  <c r="AF181" i="3"/>
  <c r="AF182" i="3" s="1"/>
  <c r="AF112" i="3"/>
  <c r="AE113" i="3"/>
  <c r="AE114" i="3" s="1"/>
  <c r="AH108" i="3"/>
  <c r="AG144" i="3"/>
  <c r="AG148" i="3"/>
  <c r="AG59" i="3"/>
  <c r="AF60" i="3"/>
  <c r="AH143" i="3"/>
  <c r="AF109" i="3"/>
  <c r="AG177" i="3"/>
  <c r="AV33" i="9" l="1"/>
  <c r="AV74" i="9" s="1"/>
  <c r="AV78" i="9" s="1"/>
  <c r="AV81" i="9" s="1"/>
  <c r="AV83" i="9" s="1"/>
  <c r="AU117" i="9"/>
  <c r="AG57" i="41"/>
  <c r="AJ55" i="3"/>
  <c r="AJ56" i="3" s="1"/>
  <c r="AS124" i="9"/>
  <c r="AV106" i="9"/>
  <c r="AV110" i="9" s="1"/>
  <c r="AW20" i="9"/>
  <c r="AW71" i="9" s="1"/>
  <c r="AU119" i="9"/>
  <c r="AU122" i="9" s="1"/>
  <c r="AU83" i="9"/>
  <c r="AU82" i="9"/>
  <c r="AU96" i="3"/>
  <c r="AU130" i="3"/>
  <c r="AU164" i="3"/>
  <c r="AU163" i="3"/>
  <c r="AU129" i="3"/>
  <c r="AU95" i="3"/>
  <c r="AH55" i="37"/>
  <c r="AH56" i="37" s="1"/>
  <c r="AH57" i="37" s="1"/>
  <c r="AH110" i="37"/>
  <c r="AR87" i="37"/>
  <c r="AF52" i="37"/>
  <c r="AF53" i="37" s="1"/>
  <c r="BK70" i="6"/>
  <c r="BI71" i="6"/>
  <c r="AI57" i="3"/>
  <c r="AN91" i="3"/>
  <c r="AN94" i="3" s="1"/>
  <c r="AN98" i="3" s="1"/>
  <c r="AN101" i="3" s="1"/>
  <c r="AN159" i="3"/>
  <c r="AN162" i="3" s="1"/>
  <c r="AN166" i="3" s="1"/>
  <c r="AN169" i="3" s="1"/>
  <c r="AN125" i="3"/>
  <c r="AN128" i="3" s="1"/>
  <c r="AN132" i="3" s="1"/>
  <c r="AN135" i="3" s="1"/>
  <c r="AL142" i="3"/>
  <c r="AL140" i="3"/>
  <c r="AL147" i="3" s="1"/>
  <c r="AM104" i="3"/>
  <c r="AM106" i="3" s="1"/>
  <c r="AM138" i="3"/>
  <c r="AL174" i="3"/>
  <c r="AL176" i="3"/>
  <c r="AM172" i="3"/>
  <c r="AH145" i="37"/>
  <c r="BB84" i="6"/>
  <c r="AZ81" i="6"/>
  <c r="AZ73" i="6"/>
  <c r="AX16" i="9" s="1"/>
  <c r="AK50" i="3"/>
  <c r="AK53" i="3" s="1"/>
  <c r="AK54" i="3" s="1"/>
  <c r="AT124" i="9"/>
  <c r="AG51" i="41"/>
  <c r="AH51" i="41" s="1"/>
  <c r="AH55" i="41"/>
  <c r="AH56" i="41" s="1"/>
  <c r="AQ106" i="42"/>
  <c r="AR104" i="38"/>
  <c r="AI46" i="37" s="1"/>
  <c r="AI49" i="37" s="1"/>
  <c r="AI50" i="37" s="1"/>
  <c r="AR104" i="42"/>
  <c r="AR106" i="42" s="1"/>
  <c r="AF61" i="3"/>
  <c r="AH172" i="41"/>
  <c r="AH109" i="41"/>
  <c r="AH110" i="41" s="1"/>
  <c r="AK90" i="37"/>
  <c r="AK94" i="37" s="1"/>
  <c r="AK97" i="37" s="1"/>
  <c r="AK155" i="37"/>
  <c r="AK158" i="37" s="1"/>
  <c r="AK162" i="37" s="1"/>
  <c r="AK165" i="37" s="1"/>
  <c r="AK124" i="37"/>
  <c r="AK128" i="37" s="1"/>
  <c r="AK131" i="37" s="1"/>
  <c r="AK153" i="41"/>
  <c r="AK156" i="41" s="1"/>
  <c r="AK160" i="41" s="1"/>
  <c r="AK163" i="41" s="1"/>
  <c r="AK120" i="41"/>
  <c r="AK123" i="41" s="1"/>
  <c r="AK127" i="41" s="1"/>
  <c r="AK130" i="41" s="1"/>
  <c r="AK87" i="41"/>
  <c r="AK90" i="41" s="1"/>
  <c r="AK94" i="41" s="1"/>
  <c r="AK97" i="41" s="1"/>
  <c r="AJ100" i="41"/>
  <c r="AJ168" i="37"/>
  <c r="AJ133" i="41"/>
  <c r="AI102" i="41"/>
  <c r="AI108" i="41" s="1"/>
  <c r="AI104" i="41"/>
  <c r="AI105" i="41" s="1"/>
  <c r="AI106" i="41" s="1"/>
  <c r="AI135" i="41"/>
  <c r="AI142" i="41" s="1"/>
  <c r="AI137" i="41"/>
  <c r="AI138" i="41" s="1"/>
  <c r="AI139" i="41" s="1"/>
  <c r="AG52" i="37"/>
  <c r="AH51" i="37"/>
  <c r="AI168" i="41"/>
  <c r="AI174" i="41" s="1"/>
  <c r="AI175" i="41" s="1"/>
  <c r="AI176" i="41" s="1"/>
  <c r="AI170" i="41"/>
  <c r="AI171" i="41" s="1"/>
  <c r="AJ166" i="41"/>
  <c r="AJ134" i="37"/>
  <c r="AI104" i="37"/>
  <c r="AI105" i="37" s="1"/>
  <c r="AI106" i="37" s="1"/>
  <c r="AI102" i="37"/>
  <c r="AI108" i="37" s="1"/>
  <c r="AI109" i="37" s="1"/>
  <c r="AJ100" i="37"/>
  <c r="AI170" i="37"/>
  <c r="AI176" i="37" s="1"/>
  <c r="AI177" i="37" s="1"/>
  <c r="AI178" i="37" s="1"/>
  <c r="AI172" i="37"/>
  <c r="AI173" i="37" s="1"/>
  <c r="AI174" i="37" s="1"/>
  <c r="AI138" i="37"/>
  <c r="AI139" i="37" s="1"/>
  <c r="AI140" i="37" s="1"/>
  <c r="AI136" i="37"/>
  <c r="AI143" i="37" s="1"/>
  <c r="AI144" i="37" s="1"/>
  <c r="AH143" i="41"/>
  <c r="AH144" i="41" s="1"/>
  <c r="AG178" i="3"/>
  <c r="AF110" i="3"/>
  <c r="AW73" i="44"/>
  <c r="AU23" i="42" s="1"/>
  <c r="AU27" i="42" s="1"/>
  <c r="AY399" i="39"/>
  <c r="AX70" i="44"/>
  <c r="AT41" i="38"/>
  <c r="AT43" i="38" s="1"/>
  <c r="AT46" i="38" s="1"/>
  <c r="AT49" i="38" s="1"/>
  <c r="AT67" i="38"/>
  <c r="AS99" i="38"/>
  <c r="AS50" i="38"/>
  <c r="AS51" i="38"/>
  <c r="AS101" i="38"/>
  <c r="AX65" i="43"/>
  <c r="AX68" i="43"/>
  <c r="AX69" i="43"/>
  <c r="AT41" i="42"/>
  <c r="AT43" i="42" s="1"/>
  <c r="AT46" i="42" s="1"/>
  <c r="AT49" i="42" s="1"/>
  <c r="AT67" i="42"/>
  <c r="AS50" i="42"/>
  <c r="AS101" i="42"/>
  <c r="AS99" i="42"/>
  <c r="AS51" i="42"/>
  <c r="AY393" i="39"/>
  <c r="AX64" i="44"/>
  <c r="AY397" i="39"/>
  <c r="AX68" i="44"/>
  <c r="AX66" i="43"/>
  <c r="AY400" i="39"/>
  <c r="AX71" i="44"/>
  <c r="AX71" i="43"/>
  <c r="AY398" i="39"/>
  <c r="AX69" i="44"/>
  <c r="AY396" i="39"/>
  <c r="AX67" i="44"/>
  <c r="AX64" i="43"/>
  <c r="AW73" i="43"/>
  <c r="AU23" i="38" s="1"/>
  <c r="AU27" i="38" s="1"/>
  <c r="AS87" i="37" s="1"/>
  <c r="AX67" i="43"/>
  <c r="AX70" i="43"/>
  <c r="AY394" i="39"/>
  <c r="AX65" i="44"/>
  <c r="AY395" i="39"/>
  <c r="AX66" i="44"/>
  <c r="AG149" i="3"/>
  <c r="AH180" i="3"/>
  <c r="AG181" i="3"/>
  <c r="AG182" i="3" s="1"/>
  <c r="AG112" i="3"/>
  <c r="AF113" i="3"/>
  <c r="AF114" i="3" s="1"/>
  <c r="AI108" i="3"/>
  <c r="AH144" i="3"/>
  <c r="AH148" i="3"/>
  <c r="AH59" i="3"/>
  <c r="AG60" i="3"/>
  <c r="AI143" i="3"/>
  <c r="AG109" i="3"/>
  <c r="AH177" i="3"/>
  <c r="AH57" i="41" l="1"/>
  <c r="AW33" i="9"/>
  <c r="AW74" i="9" s="1"/>
  <c r="AW78" i="9" s="1"/>
  <c r="AW81" i="9" s="1"/>
  <c r="AW82" i="9" s="1"/>
  <c r="AW106" i="9"/>
  <c r="AW110" i="9" s="1"/>
  <c r="AX20" i="9"/>
  <c r="AX71" i="9" s="1"/>
  <c r="AV119" i="9"/>
  <c r="AV82" i="9"/>
  <c r="AV117" i="9"/>
  <c r="AV164" i="3"/>
  <c r="AV130" i="3"/>
  <c r="AV96" i="3"/>
  <c r="AV95" i="3"/>
  <c r="AV163" i="3"/>
  <c r="AV129" i="3"/>
  <c r="AI55" i="37"/>
  <c r="AI56" i="37" s="1"/>
  <c r="AI57" i="37" s="1"/>
  <c r="AI110" i="37"/>
  <c r="AS121" i="37"/>
  <c r="AG53" i="37"/>
  <c r="BJ71" i="6"/>
  <c r="BL70" i="6"/>
  <c r="AJ57" i="3"/>
  <c r="AI145" i="37"/>
  <c r="AI46" i="41"/>
  <c r="AI49" i="41" s="1"/>
  <c r="AI50" i="41" s="1"/>
  <c r="AI55" i="41" s="1"/>
  <c r="AI56" i="41" s="1"/>
  <c r="AM142" i="3"/>
  <c r="AM140" i="3"/>
  <c r="AM147" i="3" s="1"/>
  <c r="AM174" i="3"/>
  <c r="AM176" i="3"/>
  <c r="AU124" i="9"/>
  <c r="AL50" i="3"/>
  <c r="AL53" i="3" s="1"/>
  <c r="AL54" i="3" s="1"/>
  <c r="AN138" i="3"/>
  <c r="AN172" i="3"/>
  <c r="AO91" i="3"/>
  <c r="AO94" i="3" s="1"/>
  <c r="AO98" i="3" s="1"/>
  <c r="AO101" i="3" s="1"/>
  <c r="AO159" i="3"/>
  <c r="AO162" i="3" s="1"/>
  <c r="AO166" i="3" s="1"/>
  <c r="AO169" i="3" s="1"/>
  <c r="AO125" i="3"/>
  <c r="AO128" i="3" s="1"/>
  <c r="AO132" i="3" s="1"/>
  <c r="AO135" i="3" s="1"/>
  <c r="AN104" i="3"/>
  <c r="AN106" i="3" s="1"/>
  <c r="BC84" i="6"/>
  <c r="AG52" i="41"/>
  <c r="AG53" i="41" s="1"/>
  <c r="BA81" i="6"/>
  <c r="BA73" i="6"/>
  <c r="AY16" i="9" s="1"/>
  <c r="AK55" i="3"/>
  <c r="AR106" i="38"/>
  <c r="AG61" i="3"/>
  <c r="AI172" i="41"/>
  <c r="AS104" i="38"/>
  <c r="AJ46" i="37" s="1"/>
  <c r="AJ49" i="37" s="1"/>
  <c r="AJ50" i="37" s="1"/>
  <c r="AS104" i="42"/>
  <c r="AJ46" i="41" s="1"/>
  <c r="AJ49" i="41" s="1"/>
  <c r="AJ50" i="41" s="1"/>
  <c r="AI109" i="41"/>
  <c r="AI110" i="41" s="1"/>
  <c r="AI143" i="41"/>
  <c r="AI144" i="41" s="1"/>
  <c r="AH52" i="41"/>
  <c r="AL120" i="41"/>
  <c r="AL123" i="41" s="1"/>
  <c r="AL127" i="41" s="1"/>
  <c r="AL130" i="41" s="1"/>
  <c r="AL87" i="41"/>
  <c r="AL90" i="41" s="1"/>
  <c r="AL94" i="41" s="1"/>
  <c r="AL97" i="41" s="1"/>
  <c r="AL153" i="41"/>
  <c r="AL156" i="41" s="1"/>
  <c r="AL160" i="41" s="1"/>
  <c r="AL163" i="41" s="1"/>
  <c r="AJ102" i="37"/>
  <c r="AJ108" i="37" s="1"/>
  <c r="AJ109" i="37" s="1"/>
  <c r="AJ104" i="37"/>
  <c r="AJ105" i="37" s="1"/>
  <c r="AJ106" i="37" s="1"/>
  <c r="AJ135" i="41"/>
  <c r="AJ142" i="41" s="1"/>
  <c r="AJ137" i="41"/>
  <c r="AJ138" i="41" s="1"/>
  <c r="AJ139" i="41" s="1"/>
  <c r="AK100" i="41"/>
  <c r="AK168" i="37"/>
  <c r="AJ102" i="41"/>
  <c r="AJ108" i="41" s="1"/>
  <c r="AJ104" i="41"/>
  <c r="AJ105" i="41" s="1"/>
  <c r="AJ106" i="41" s="1"/>
  <c r="AK134" i="37"/>
  <c r="AJ168" i="41"/>
  <c r="AJ174" i="41" s="1"/>
  <c r="AJ175" i="41" s="1"/>
  <c r="AJ176" i="41" s="1"/>
  <c r="AJ170" i="41"/>
  <c r="AJ171" i="41" s="1"/>
  <c r="AH52" i="37"/>
  <c r="AI51" i="37"/>
  <c r="AK133" i="41"/>
  <c r="AK100" i="37"/>
  <c r="AJ136" i="37"/>
  <c r="AJ143" i="37" s="1"/>
  <c r="AJ144" i="37" s="1"/>
  <c r="AJ138" i="37"/>
  <c r="AJ139" i="37" s="1"/>
  <c r="AJ140" i="37" s="1"/>
  <c r="AK166" i="41"/>
  <c r="AL90" i="37"/>
  <c r="AL94" i="37" s="1"/>
  <c r="AL97" i="37" s="1"/>
  <c r="AL124" i="37"/>
  <c r="AL128" i="37" s="1"/>
  <c r="AL131" i="37" s="1"/>
  <c r="AL155" i="37"/>
  <c r="AL158" i="37" s="1"/>
  <c r="AL162" i="37" s="1"/>
  <c r="AL165" i="37" s="1"/>
  <c r="AJ170" i="37"/>
  <c r="AJ176" i="37" s="1"/>
  <c r="AJ177" i="37" s="1"/>
  <c r="AJ178" i="37" s="1"/>
  <c r="AJ172" i="37"/>
  <c r="AJ173" i="37" s="1"/>
  <c r="AJ174" i="37" s="1"/>
  <c r="AH178" i="3"/>
  <c r="AU67" i="42"/>
  <c r="AG110" i="3"/>
  <c r="AU41" i="42"/>
  <c r="AU43" i="42" s="1"/>
  <c r="AU46" i="42" s="1"/>
  <c r="AU49" i="42" s="1"/>
  <c r="AX73" i="44"/>
  <c r="AV23" i="42" s="1"/>
  <c r="AV27" i="42" s="1"/>
  <c r="AX73" i="43"/>
  <c r="AV23" i="38" s="1"/>
  <c r="AV27" i="38" s="1"/>
  <c r="AT87" i="37" s="1"/>
  <c r="AZ395" i="39"/>
  <c r="AY66" i="44"/>
  <c r="AY70" i="43"/>
  <c r="AY66" i="43"/>
  <c r="AZ393" i="39"/>
  <c r="AY64" i="44"/>
  <c r="AY64" i="43"/>
  <c r="AZ400" i="39"/>
  <c r="AY71" i="44"/>
  <c r="AY65" i="43"/>
  <c r="AY67" i="43"/>
  <c r="AZ397" i="39"/>
  <c r="AY68" i="44"/>
  <c r="AZ399" i="39"/>
  <c r="AY70" i="44"/>
  <c r="AZ398" i="39"/>
  <c r="AY69" i="44"/>
  <c r="AY69" i="43"/>
  <c r="AY68" i="43"/>
  <c r="AY71" i="43"/>
  <c r="AT51" i="38"/>
  <c r="AT101" i="38"/>
  <c r="AT99" i="38"/>
  <c r="AT50" i="38"/>
  <c r="AU67" i="38"/>
  <c r="AU41" i="38"/>
  <c r="AU43" i="38" s="1"/>
  <c r="AU46" i="38" s="1"/>
  <c r="AU49" i="38" s="1"/>
  <c r="AZ396" i="39"/>
  <c r="AY67" i="44"/>
  <c r="AZ394" i="39"/>
  <c r="AY65" i="44"/>
  <c r="AT51" i="42"/>
  <c r="AT50" i="42"/>
  <c r="AT101" i="42"/>
  <c r="AT99" i="42"/>
  <c r="AH149" i="3"/>
  <c r="AI180" i="3"/>
  <c r="AH181" i="3"/>
  <c r="AH182" i="3" s="1"/>
  <c r="AH112" i="3"/>
  <c r="AG113" i="3"/>
  <c r="AG114" i="3" s="1"/>
  <c r="AJ108" i="3"/>
  <c r="AI144" i="3"/>
  <c r="AI148" i="3"/>
  <c r="AI59" i="3"/>
  <c r="AH60" i="3"/>
  <c r="AJ143" i="3"/>
  <c r="AH109" i="3"/>
  <c r="AI177" i="3"/>
  <c r="AI57" i="41" l="1"/>
  <c r="AX33" i="9"/>
  <c r="AX74" i="9" s="1"/>
  <c r="AX78" i="9" s="1"/>
  <c r="AX81" i="9" s="1"/>
  <c r="AX119" i="9" s="1"/>
  <c r="AV122" i="9"/>
  <c r="AV124" i="9" s="1"/>
  <c r="AX106" i="9"/>
  <c r="AX110" i="9" s="1"/>
  <c r="AY20" i="9"/>
  <c r="AY71" i="9" s="1"/>
  <c r="AW119" i="9"/>
  <c r="AW117" i="9"/>
  <c r="AW83" i="9"/>
  <c r="AW96" i="3"/>
  <c r="AW164" i="3"/>
  <c r="AW130" i="3"/>
  <c r="AW95" i="3"/>
  <c r="AW129" i="3"/>
  <c r="AW163" i="3"/>
  <c r="AJ55" i="37"/>
  <c r="AJ56" i="37" s="1"/>
  <c r="AJ57" i="37" s="1"/>
  <c r="AJ110" i="37"/>
  <c r="AT121" i="37"/>
  <c r="AH53" i="37"/>
  <c r="BM70" i="6"/>
  <c r="BK71" i="6"/>
  <c r="AJ145" i="37"/>
  <c r="AI51" i="41"/>
  <c r="AJ51" i="41" s="1"/>
  <c r="AP159" i="3"/>
  <c r="AP162" i="3" s="1"/>
  <c r="AP166" i="3" s="1"/>
  <c r="AP169" i="3" s="1"/>
  <c r="AP125" i="3"/>
  <c r="AP128" i="3" s="1"/>
  <c r="AP132" i="3" s="1"/>
  <c r="AP135" i="3" s="1"/>
  <c r="AP91" i="3"/>
  <c r="AP94" i="3" s="1"/>
  <c r="AP98" i="3" s="1"/>
  <c r="AP101" i="3" s="1"/>
  <c r="AN142" i="3"/>
  <c r="AN140" i="3"/>
  <c r="AN147" i="3" s="1"/>
  <c r="AM50" i="3"/>
  <c r="AM53" i="3" s="1"/>
  <c r="AM54" i="3" s="1"/>
  <c r="AO138" i="3"/>
  <c r="AO104" i="3"/>
  <c r="AO106" i="3" s="1"/>
  <c r="AN176" i="3"/>
  <c r="AN174" i="3"/>
  <c r="AO172" i="3"/>
  <c r="AH53" i="41"/>
  <c r="BD84" i="6"/>
  <c r="AJ55" i="41"/>
  <c r="AJ56" i="41" s="1"/>
  <c r="AK56" i="3"/>
  <c r="AK57" i="3" s="1"/>
  <c r="AL55" i="3"/>
  <c r="BB81" i="6"/>
  <c r="BB73" i="6"/>
  <c r="AZ16" i="9" s="1"/>
  <c r="AH61" i="3"/>
  <c r="AS106" i="38"/>
  <c r="AJ172" i="41"/>
  <c r="AS106" i="42"/>
  <c r="AT104" i="38"/>
  <c r="AK46" i="37" s="1"/>
  <c r="AK49" i="37" s="1"/>
  <c r="AK50" i="37" s="1"/>
  <c r="AT104" i="42"/>
  <c r="AK46" i="41" s="1"/>
  <c r="AK49" i="41" s="1"/>
  <c r="AK50" i="41" s="1"/>
  <c r="AJ109" i="41"/>
  <c r="AJ110" i="41" s="1"/>
  <c r="AL133" i="41"/>
  <c r="AJ143" i="41"/>
  <c r="AJ144" i="41" s="1"/>
  <c r="AJ51" i="37"/>
  <c r="AI52" i="37"/>
  <c r="AM90" i="37"/>
  <c r="AM94" i="37" s="1"/>
  <c r="AM97" i="37" s="1"/>
  <c r="AM155" i="37"/>
  <c r="AM158" i="37" s="1"/>
  <c r="AM162" i="37" s="1"/>
  <c r="AM165" i="37" s="1"/>
  <c r="AM124" i="37"/>
  <c r="AM128" i="37" s="1"/>
  <c r="AM131" i="37" s="1"/>
  <c r="AK135" i="41"/>
  <c r="AK142" i="41" s="1"/>
  <c r="AK137" i="41"/>
  <c r="AK138" i="41" s="1"/>
  <c r="AK139" i="41" s="1"/>
  <c r="AK138" i="37"/>
  <c r="AK139" i="37" s="1"/>
  <c r="AK140" i="37" s="1"/>
  <c r="AK136" i="37"/>
  <c r="AK143" i="37" s="1"/>
  <c r="AK144" i="37" s="1"/>
  <c r="AK168" i="41"/>
  <c r="AK174" i="41" s="1"/>
  <c r="AK175" i="41" s="1"/>
  <c r="AK176" i="41" s="1"/>
  <c r="AK170" i="41"/>
  <c r="AK171" i="41" s="1"/>
  <c r="AL168" i="37"/>
  <c r="AK104" i="37"/>
  <c r="AK105" i="37" s="1"/>
  <c r="AK106" i="37" s="1"/>
  <c r="AK102" i="37"/>
  <c r="AK108" i="37" s="1"/>
  <c r="AK109" i="37" s="1"/>
  <c r="AL134" i="37"/>
  <c r="AL100" i="37"/>
  <c r="AL166" i="41"/>
  <c r="AK102" i="41"/>
  <c r="AK108" i="41" s="1"/>
  <c r="AK104" i="41"/>
  <c r="AK105" i="41" s="1"/>
  <c r="AK106" i="41" s="1"/>
  <c r="AM153" i="41"/>
  <c r="AM156" i="41" s="1"/>
  <c r="AM160" i="41" s="1"/>
  <c r="AM163" i="41" s="1"/>
  <c r="AM87" i="41"/>
  <c r="AM90" i="41" s="1"/>
  <c r="AM94" i="41" s="1"/>
  <c r="AM97" i="41" s="1"/>
  <c r="AM120" i="41"/>
  <c r="AM123" i="41" s="1"/>
  <c r="AM127" i="41" s="1"/>
  <c r="AM130" i="41" s="1"/>
  <c r="AK170" i="37"/>
  <c r="AK176" i="37" s="1"/>
  <c r="AK177" i="37" s="1"/>
  <c r="AK178" i="37" s="1"/>
  <c r="AK172" i="37"/>
  <c r="AK173" i="37" s="1"/>
  <c r="AK174" i="37" s="1"/>
  <c r="AL100" i="41"/>
  <c r="AI178" i="3"/>
  <c r="AU51" i="42"/>
  <c r="AV67" i="38"/>
  <c r="AH110" i="3"/>
  <c r="AU101" i="42"/>
  <c r="AU50" i="42"/>
  <c r="AU99" i="42"/>
  <c r="AV67" i="42"/>
  <c r="AV41" i="42"/>
  <c r="AV43" i="42" s="1"/>
  <c r="AV46" i="42" s="1"/>
  <c r="AV49" i="42" s="1"/>
  <c r="AV50" i="42" s="1"/>
  <c r="AV41" i="38"/>
  <c r="AV43" i="38" s="1"/>
  <c r="AV46" i="38" s="1"/>
  <c r="AV49" i="38" s="1"/>
  <c r="AY73" i="44"/>
  <c r="AW23" i="42" s="1"/>
  <c r="AW27" i="42" s="1"/>
  <c r="AZ67" i="43"/>
  <c r="BA397" i="39"/>
  <c r="AZ68" i="44"/>
  <c r="AY73" i="43"/>
  <c r="AW23" i="38" s="1"/>
  <c r="AW27" i="38" s="1"/>
  <c r="AU121" i="37" s="1"/>
  <c r="BA394" i="39"/>
  <c r="AZ65" i="44"/>
  <c r="AZ68" i="43"/>
  <c r="BA398" i="39"/>
  <c r="AZ69" i="44"/>
  <c r="BA399" i="39"/>
  <c r="AZ70" i="44"/>
  <c r="AZ65" i="43"/>
  <c r="AZ66" i="43"/>
  <c r="BA393" i="39"/>
  <c r="AZ64" i="44"/>
  <c r="AZ64" i="43"/>
  <c r="BA396" i="39"/>
  <c r="AZ67" i="44"/>
  <c r="BA400" i="39"/>
  <c r="AZ71" i="44"/>
  <c r="AU99" i="38"/>
  <c r="AU101" i="38"/>
  <c r="AU50" i="38"/>
  <c r="AU51" i="38"/>
  <c r="AZ71" i="43"/>
  <c r="AZ69" i="43"/>
  <c r="AZ70" i="43"/>
  <c r="BA395" i="39"/>
  <c r="AZ66" i="44"/>
  <c r="AI149" i="3"/>
  <c r="AJ180" i="3"/>
  <c r="AI181" i="3"/>
  <c r="AI182" i="3" s="1"/>
  <c r="AI112" i="3"/>
  <c r="AH113" i="3"/>
  <c r="AH114" i="3" s="1"/>
  <c r="AK108" i="3"/>
  <c r="AJ144" i="3"/>
  <c r="AJ148" i="3"/>
  <c r="AJ59" i="3"/>
  <c r="AI60" i="3"/>
  <c r="AK143" i="3"/>
  <c r="AI109" i="3"/>
  <c r="AJ177" i="3"/>
  <c r="AJ57" i="41" l="1"/>
  <c r="AY33" i="9"/>
  <c r="AY74" i="9" s="1"/>
  <c r="AY78" i="9" s="1"/>
  <c r="AY81" i="9" s="1"/>
  <c r="AY106" i="9"/>
  <c r="AY110" i="9" s="1"/>
  <c r="AW122" i="9"/>
  <c r="AN50" i="3" s="1"/>
  <c r="AN53" i="3" s="1"/>
  <c r="AN54" i="3" s="1"/>
  <c r="AZ20" i="9"/>
  <c r="AZ71" i="9" s="1"/>
  <c r="AX83" i="9"/>
  <c r="AX117" i="9"/>
  <c r="AX82" i="9"/>
  <c r="AX164" i="3"/>
  <c r="AX130" i="3"/>
  <c r="AX96" i="3"/>
  <c r="AX163" i="3"/>
  <c r="AX95" i="3"/>
  <c r="AX129" i="3"/>
  <c r="AK55" i="37"/>
  <c r="AK56" i="37" s="1"/>
  <c r="AK57" i="37" s="1"/>
  <c r="AK110" i="37"/>
  <c r="AI53" i="37"/>
  <c r="AU87" i="37"/>
  <c r="AI52" i="41"/>
  <c r="AI53" i="41" s="1"/>
  <c r="BL71" i="6"/>
  <c r="AK145" i="37"/>
  <c r="AO140" i="3"/>
  <c r="AO147" i="3" s="1"/>
  <c r="AO142" i="3"/>
  <c r="AO174" i="3"/>
  <c r="AO176" i="3"/>
  <c r="AP138" i="3"/>
  <c r="AP104" i="3"/>
  <c r="AP106" i="3" s="1"/>
  <c r="AQ91" i="3"/>
  <c r="AQ94" i="3" s="1"/>
  <c r="AQ98" i="3" s="1"/>
  <c r="AQ101" i="3" s="1"/>
  <c r="AQ159" i="3"/>
  <c r="AQ162" i="3" s="1"/>
  <c r="AQ166" i="3" s="1"/>
  <c r="AQ169" i="3" s="1"/>
  <c r="AQ125" i="3"/>
  <c r="AQ128" i="3" s="1"/>
  <c r="AQ132" i="3" s="1"/>
  <c r="AQ135" i="3" s="1"/>
  <c r="AP172" i="3"/>
  <c r="BE84" i="6"/>
  <c r="AK55" i="41"/>
  <c r="AK56" i="41" s="1"/>
  <c r="AK57" i="41" s="1"/>
  <c r="AX122" i="9"/>
  <c r="AL56" i="3"/>
  <c r="AL57" i="3" s="1"/>
  <c r="AM55" i="3"/>
  <c r="BC81" i="6"/>
  <c r="BC73" i="6"/>
  <c r="BA16" i="9" s="1"/>
  <c r="AK172" i="41"/>
  <c r="AI61" i="3"/>
  <c r="AT106" i="42"/>
  <c r="AU104" i="42"/>
  <c r="AL46" i="41" s="1"/>
  <c r="AL49" i="41" s="1"/>
  <c r="AL50" i="41" s="1"/>
  <c r="AU104" i="38"/>
  <c r="AL46" i="37" s="1"/>
  <c r="AL49" i="37" s="1"/>
  <c r="AL50" i="37" s="1"/>
  <c r="AT106" i="38"/>
  <c r="AK143" i="41"/>
  <c r="AK144" i="41" s="1"/>
  <c r="AK109" i="41"/>
  <c r="AK110" i="41" s="1"/>
  <c r="AL135" i="41"/>
  <c r="AL142" i="41" s="1"/>
  <c r="AL137" i="41"/>
  <c r="AL138" i="41" s="1"/>
  <c r="AL139" i="41" s="1"/>
  <c r="AL102" i="41"/>
  <c r="AL108" i="41" s="1"/>
  <c r="AL104" i="41"/>
  <c r="AL105" i="41" s="1"/>
  <c r="AL106" i="41" s="1"/>
  <c r="AM133" i="41"/>
  <c r="AM134" i="37"/>
  <c r="AM168" i="37"/>
  <c r="AM166" i="41"/>
  <c r="AM100" i="37"/>
  <c r="AK51" i="41"/>
  <c r="AJ52" i="41"/>
  <c r="AL168" i="41"/>
  <c r="AL174" i="41" s="1"/>
  <c r="AL175" i="41" s="1"/>
  <c r="AL176" i="41" s="1"/>
  <c r="AL170" i="41"/>
  <c r="AL171" i="41" s="1"/>
  <c r="AL170" i="37"/>
  <c r="AL176" i="37" s="1"/>
  <c r="AL177" i="37" s="1"/>
  <c r="AL178" i="37" s="1"/>
  <c r="AL172" i="37"/>
  <c r="AL173" i="37" s="1"/>
  <c r="AL174" i="37" s="1"/>
  <c r="AK51" i="37"/>
  <c r="AJ52" i="37"/>
  <c r="AN124" i="37"/>
  <c r="AN128" i="37" s="1"/>
  <c r="AN131" i="37" s="1"/>
  <c r="AN155" i="37"/>
  <c r="AN158" i="37" s="1"/>
  <c r="AN162" i="37" s="1"/>
  <c r="AN165" i="37" s="1"/>
  <c r="AN90" i="37"/>
  <c r="AN94" i="37" s="1"/>
  <c r="AN97" i="37" s="1"/>
  <c r="AN87" i="41"/>
  <c r="AN90" i="41" s="1"/>
  <c r="AN94" i="41" s="1"/>
  <c r="AN97" i="41" s="1"/>
  <c r="AN120" i="41"/>
  <c r="AN123" i="41" s="1"/>
  <c r="AN127" i="41" s="1"/>
  <c r="AN130" i="41" s="1"/>
  <c r="AN153" i="41"/>
  <c r="AN156" i="41" s="1"/>
  <c r="AN160" i="41" s="1"/>
  <c r="AN163" i="41" s="1"/>
  <c r="AL102" i="37"/>
  <c r="AL108" i="37" s="1"/>
  <c r="AL109" i="37" s="1"/>
  <c r="AL104" i="37"/>
  <c r="AL105" i="37" s="1"/>
  <c r="AL106" i="37" s="1"/>
  <c r="AL138" i="37"/>
  <c r="AL139" i="37" s="1"/>
  <c r="AL140" i="37" s="1"/>
  <c r="AL136" i="37"/>
  <c r="AL143" i="37" s="1"/>
  <c r="AL144" i="37" s="1"/>
  <c r="AM100" i="41"/>
  <c r="AJ178" i="3"/>
  <c r="AV51" i="38"/>
  <c r="AI110" i="3"/>
  <c r="AV101" i="42"/>
  <c r="AV51" i="42"/>
  <c r="AV99" i="42"/>
  <c r="AW41" i="42"/>
  <c r="AW43" i="42" s="1"/>
  <c r="AW46" i="42" s="1"/>
  <c r="AW49" i="42" s="1"/>
  <c r="AW50" i="42" s="1"/>
  <c r="AV101" i="38"/>
  <c r="AW67" i="42"/>
  <c r="AV99" i="38"/>
  <c r="AV50" i="38"/>
  <c r="BA64" i="43"/>
  <c r="BB396" i="39"/>
  <c r="BA67" i="44"/>
  <c r="BA68" i="43"/>
  <c r="AZ73" i="43"/>
  <c r="AX23" i="38" s="1"/>
  <c r="AX27" i="38" s="1"/>
  <c r="AV87" i="37" s="1"/>
  <c r="BB397" i="39"/>
  <c r="BA68" i="44"/>
  <c r="BA67" i="43"/>
  <c r="BB399" i="39"/>
  <c r="BA70" i="44"/>
  <c r="BB395" i="39"/>
  <c r="BA66" i="44"/>
  <c r="BA69" i="43"/>
  <c r="BB400" i="39"/>
  <c r="BA71" i="44"/>
  <c r="AZ73" i="44"/>
  <c r="AX23" i="42" s="1"/>
  <c r="AX27" i="42" s="1"/>
  <c r="BB393" i="39"/>
  <c r="BA64" i="44"/>
  <c r="BA66" i="43"/>
  <c r="BB398" i="39"/>
  <c r="BA69" i="44"/>
  <c r="BB394" i="39"/>
  <c r="BA65" i="44"/>
  <c r="BA65" i="43"/>
  <c r="BA70" i="43"/>
  <c r="BA71" i="43"/>
  <c r="AW67" i="38"/>
  <c r="AW41" i="38"/>
  <c r="AW43" i="38" s="1"/>
  <c r="AW46" i="38" s="1"/>
  <c r="AW49" i="38" s="1"/>
  <c r="AJ149" i="3"/>
  <c r="AK180" i="3"/>
  <c r="AJ181" i="3"/>
  <c r="AJ182" i="3" s="1"/>
  <c r="AJ112" i="3"/>
  <c r="AI113" i="3"/>
  <c r="AI114" i="3" s="1"/>
  <c r="AL108" i="3"/>
  <c r="AK144" i="3"/>
  <c r="AK148" i="3"/>
  <c r="AK59" i="3"/>
  <c r="AJ60" i="3"/>
  <c r="AL143" i="3"/>
  <c r="AJ109" i="3"/>
  <c r="AK177" i="3"/>
  <c r="AY117" i="9" l="1"/>
  <c r="AZ33" i="9"/>
  <c r="AZ74" i="9" s="1"/>
  <c r="AZ78" i="9" s="1"/>
  <c r="AZ81" i="9" s="1"/>
  <c r="AZ83" i="9" s="1"/>
  <c r="AW124" i="9"/>
  <c r="AY83" i="9"/>
  <c r="AZ106" i="9"/>
  <c r="AZ110" i="9" s="1"/>
  <c r="BA20" i="9"/>
  <c r="BA71" i="9" s="1"/>
  <c r="AY82" i="9"/>
  <c r="AY119" i="9"/>
  <c r="AY122" i="9" s="1"/>
  <c r="AY164" i="3"/>
  <c r="AY130" i="3"/>
  <c r="AY96" i="3"/>
  <c r="AY163" i="3"/>
  <c r="AY95" i="3"/>
  <c r="AY129" i="3"/>
  <c r="AL55" i="37"/>
  <c r="AL56" i="37" s="1"/>
  <c r="AL57" i="37" s="1"/>
  <c r="AL110" i="37"/>
  <c r="AJ53" i="37"/>
  <c r="AV121" i="37"/>
  <c r="AL145" i="37"/>
  <c r="BM71" i="6"/>
  <c r="AP174" i="3"/>
  <c r="AP176" i="3"/>
  <c r="AP140" i="3"/>
  <c r="AP147" i="3" s="1"/>
  <c r="AP142" i="3"/>
  <c r="AQ138" i="3"/>
  <c r="AR125" i="3"/>
  <c r="AR128" i="3" s="1"/>
  <c r="AR132" i="3" s="1"/>
  <c r="AR135" i="3" s="1"/>
  <c r="AR159" i="3"/>
  <c r="AR162" i="3" s="1"/>
  <c r="AR166" i="3" s="1"/>
  <c r="AR169" i="3" s="1"/>
  <c r="AR91" i="3"/>
  <c r="AR94" i="3" s="1"/>
  <c r="AR98" i="3" s="1"/>
  <c r="AR101" i="3" s="1"/>
  <c r="AQ172" i="3"/>
  <c r="AX124" i="9"/>
  <c r="AO50" i="3"/>
  <c r="AO53" i="3" s="1"/>
  <c r="AO54" i="3" s="1"/>
  <c r="AQ104" i="3"/>
  <c r="AQ106" i="3" s="1"/>
  <c r="AJ53" i="41"/>
  <c r="AL55" i="41"/>
  <c r="AL56" i="41" s="1"/>
  <c r="AL57" i="41" s="1"/>
  <c r="BF84" i="6"/>
  <c r="AL172" i="41"/>
  <c r="AJ61" i="3"/>
  <c r="AM56" i="3"/>
  <c r="AM57" i="3" s="1"/>
  <c r="AN55" i="3"/>
  <c r="BD81" i="6"/>
  <c r="BD73" i="6"/>
  <c r="BB16" i="9" s="1"/>
  <c r="AU106" i="38"/>
  <c r="AU106" i="42"/>
  <c r="AV104" i="42"/>
  <c r="AM46" i="41" s="1"/>
  <c r="AM49" i="41" s="1"/>
  <c r="AM50" i="41" s="1"/>
  <c r="AV104" i="38"/>
  <c r="AM46" i="37" s="1"/>
  <c r="AM49" i="37" s="1"/>
  <c r="AM50" i="37" s="1"/>
  <c r="AL143" i="41"/>
  <c r="AL144" i="41" s="1"/>
  <c r="AL109" i="41"/>
  <c r="AL110" i="41" s="1"/>
  <c r="AN134" i="37"/>
  <c r="AK52" i="41"/>
  <c r="AL51" i="41"/>
  <c r="AK52" i="37"/>
  <c r="AL51" i="37"/>
  <c r="AN166" i="41"/>
  <c r="AM104" i="37"/>
  <c r="AM105" i="37" s="1"/>
  <c r="AM106" i="37" s="1"/>
  <c r="AM102" i="37"/>
  <c r="AM108" i="37" s="1"/>
  <c r="AM109" i="37" s="1"/>
  <c r="AN100" i="41"/>
  <c r="AM168" i="41"/>
  <c r="AM174" i="41" s="1"/>
  <c r="AM175" i="41" s="1"/>
  <c r="AM176" i="41" s="1"/>
  <c r="AM170" i="41"/>
  <c r="AM171" i="41" s="1"/>
  <c r="AM136" i="37"/>
  <c r="AM143" i="37" s="1"/>
  <c r="AM144" i="37" s="1"/>
  <c r="AM138" i="37"/>
  <c r="AM139" i="37" s="1"/>
  <c r="AM140" i="37" s="1"/>
  <c r="AO90" i="37"/>
  <c r="AO94" i="37" s="1"/>
  <c r="AO97" i="37" s="1"/>
  <c r="AO124" i="37"/>
  <c r="AO128" i="37" s="1"/>
  <c r="AO131" i="37" s="1"/>
  <c r="AO155" i="37"/>
  <c r="AO158" i="37" s="1"/>
  <c r="AO162" i="37" s="1"/>
  <c r="AO165" i="37" s="1"/>
  <c r="AN133" i="41"/>
  <c r="AN100" i="37"/>
  <c r="AM170" i="37"/>
  <c r="AM176" i="37" s="1"/>
  <c r="AM177" i="37" s="1"/>
  <c r="AM178" i="37" s="1"/>
  <c r="AM172" i="37"/>
  <c r="AM173" i="37" s="1"/>
  <c r="AM174" i="37" s="1"/>
  <c r="AM102" i="41"/>
  <c r="AM108" i="41" s="1"/>
  <c r="AM104" i="41"/>
  <c r="AM105" i="41" s="1"/>
  <c r="AM106" i="41" s="1"/>
  <c r="AO120" i="41"/>
  <c r="AO123" i="41" s="1"/>
  <c r="AO127" i="41" s="1"/>
  <c r="AO130" i="41" s="1"/>
  <c r="AO87" i="41"/>
  <c r="AO90" i="41" s="1"/>
  <c r="AO94" i="41" s="1"/>
  <c r="AO97" i="41" s="1"/>
  <c r="AO153" i="41"/>
  <c r="AO156" i="41" s="1"/>
  <c r="AO160" i="41" s="1"/>
  <c r="AO163" i="41" s="1"/>
  <c r="AN168" i="37"/>
  <c r="AM135" i="41"/>
  <c r="AM142" i="41" s="1"/>
  <c r="AM137" i="41"/>
  <c r="AM138" i="41" s="1"/>
  <c r="AM139" i="41" s="1"/>
  <c r="AK178" i="3"/>
  <c r="AJ110" i="3"/>
  <c r="AW51" i="42"/>
  <c r="AW101" i="42"/>
  <c r="AW99" i="42"/>
  <c r="BA73" i="44"/>
  <c r="AY23" i="42" s="1"/>
  <c r="AY27" i="42" s="1"/>
  <c r="BC394" i="39"/>
  <c r="BB65" i="44"/>
  <c r="BC400" i="39"/>
  <c r="BB71" i="44"/>
  <c r="BB67" i="43"/>
  <c r="AW50" i="38"/>
  <c r="AW51" i="38"/>
  <c r="AW101" i="38"/>
  <c r="AW99" i="38"/>
  <c r="BB70" i="43"/>
  <c r="BC393" i="39"/>
  <c r="BB64" i="44"/>
  <c r="BC395" i="39"/>
  <c r="BB66" i="44"/>
  <c r="BC399" i="39"/>
  <c r="BB70" i="44"/>
  <c r="BB65" i="43"/>
  <c r="BC398" i="39"/>
  <c r="BB69" i="44"/>
  <c r="AX41" i="42"/>
  <c r="AX43" i="42" s="1"/>
  <c r="AX46" i="42" s="1"/>
  <c r="AX49" i="42" s="1"/>
  <c r="AX67" i="42"/>
  <c r="AX67" i="38"/>
  <c r="AX41" i="38"/>
  <c r="AX43" i="38" s="1"/>
  <c r="AX46" i="38" s="1"/>
  <c r="AX49" i="38" s="1"/>
  <c r="BC396" i="39"/>
  <c r="BB67" i="44"/>
  <c r="BB68" i="43"/>
  <c r="BC397" i="39"/>
  <c r="BB68" i="44"/>
  <c r="BA73" i="43"/>
  <c r="AY23" i="38" s="1"/>
  <c r="AY27" i="38" s="1"/>
  <c r="AW87" i="37" s="1"/>
  <c r="BB71" i="43"/>
  <c r="BB66" i="43"/>
  <c r="BB69" i="43"/>
  <c r="BB64" i="43"/>
  <c r="AK149" i="3"/>
  <c r="AL180" i="3"/>
  <c r="AK181" i="3"/>
  <c r="AK182" i="3" s="1"/>
  <c r="AK112" i="3"/>
  <c r="AJ113" i="3"/>
  <c r="AJ114" i="3" s="1"/>
  <c r="AM108" i="3"/>
  <c r="AL144" i="3"/>
  <c r="AL148" i="3"/>
  <c r="AL59" i="3"/>
  <c r="AK60" i="3"/>
  <c r="AM143" i="3"/>
  <c r="AK109" i="3"/>
  <c r="AL177" i="3"/>
  <c r="AM55" i="37" l="1"/>
  <c r="AM56" i="37" s="1"/>
  <c r="AM57" i="37" s="1"/>
  <c r="BA33" i="9"/>
  <c r="BA74" i="9" s="1"/>
  <c r="BA78" i="9" s="1"/>
  <c r="BA81" i="9" s="1"/>
  <c r="BA106" i="9"/>
  <c r="BA110" i="9" s="1"/>
  <c r="BB20" i="9"/>
  <c r="BB71" i="9" s="1"/>
  <c r="AZ119" i="9"/>
  <c r="AZ117" i="9"/>
  <c r="AZ82" i="9"/>
  <c r="AZ130" i="3"/>
  <c r="AZ96" i="3"/>
  <c r="AZ164" i="3"/>
  <c r="AZ129" i="3"/>
  <c r="AZ163" i="3"/>
  <c r="AZ95" i="3"/>
  <c r="AM110" i="37"/>
  <c r="AK53" i="37"/>
  <c r="AW121" i="37"/>
  <c r="AM145" i="37"/>
  <c r="AM55" i="41"/>
  <c r="AM56" i="41" s="1"/>
  <c r="AM57" i="41" s="1"/>
  <c r="AY124" i="9"/>
  <c r="AP50" i="3"/>
  <c r="AP53" i="3" s="1"/>
  <c r="AP54" i="3" s="1"/>
  <c r="AR172" i="3"/>
  <c r="AR138" i="3"/>
  <c r="AQ140" i="3"/>
  <c r="AQ147" i="3" s="1"/>
  <c r="AQ142" i="3"/>
  <c r="AQ174" i="3"/>
  <c r="AQ176" i="3"/>
  <c r="AS91" i="3"/>
  <c r="AS94" i="3" s="1"/>
  <c r="AS98" i="3" s="1"/>
  <c r="AS101" i="3" s="1"/>
  <c r="AS159" i="3"/>
  <c r="AS162" i="3" s="1"/>
  <c r="AS166" i="3" s="1"/>
  <c r="AS169" i="3" s="1"/>
  <c r="AS125" i="3"/>
  <c r="AS128" i="3" s="1"/>
  <c r="AS132" i="3" s="1"/>
  <c r="AS135" i="3" s="1"/>
  <c r="AR104" i="3"/>
  <c r="AR106" i="3" s="1"/>
  <c r="AK53" i="41"/>
  <c r="AW104" i="42"/>
  <c r="AN46" i="41" s="1"/>
  <c r="AN49" i="41" s="1"/>
  <c r="AN50" i="41" s="1"/>
  <c r="BG84" i="6"/>
  <c r="AM172" i="41"/>
  <c r="AK61" i="3"/>
  <c r="AV106" i="38"/>
  <c r="BE81" i="6"/>
  <c r="BE73" i="6"/>
  <c r="BC16" i="9" s="1"/>
  <c r="AO55" i="3"/>
  <c r="AN56" i="3"/>
  <c r="AN57" i="3" s="1"/>
  <c r="AV106" i="42"/>
  <c r="AW104" i="38"/>
  <c r="AN46" i="37" s="1"/>
  <c r="AN49" i="37" s="1"/>
  <c r="AN50" i="37" s="1"/>
  <c r="AL178" i="3"/>
  <c r="AM109" i="41"/>
  <c r="AM110" i="41" s="1"/>
  <c r="AM143" i="41"/>
  <c r="AM144" i="41" s="1"/>
  <c r="AN102" i="41"/>
  <c r="AN108" i="41" s="1"/>
  <c r="AN104" i="41"/>
  <c r="AN105" i="41" s="1"/>
  <c r="AN106" i="41" s="1"/>
  <c r="AN135" i="41"/>
  <c r="AN142" i="41" s="1"/>
  <c r="AN137" i="41"/>
  <c r="AN138" i="41" s="1"/>
  <c r="AN139" i="41" s="1"/>
  <c r="AN168" i="41"/>
  <c r="AN174" i="41" s="1"/>
  <c r="AN175" i="41" s="1"/>
  <c r="AN176" i="41" s="1"/>
  <c r="AN170" i="41"/>
  <c r="AN171" i="41" s="1"/>
  <c r="AN136" i="37"/>
  <c r="AN143" i="37" s="1"/>
  <c r="AN144" i="37" s="1"/>
  <c r="AN138" i="37"/>
  <c r="AN139" i="37" s="1"/>
  <c r="AN140" i="37" s="1"/>
  <c r="AO100" i="37"/>
  <c r="AO133" i="41"/>
  <c r="AN102" i="37"/>
  <c r="AN108" i="37" s="1"/>
  <c r="AN109" i="37" s="1"/>
  <c r="AN104" i="37"/>
  <c r="AN105" i="37" s="1"/>
  <c r="AN106" i="37" s="1"/>
  <c r="AL52" i="41"/>
  <c r="AM51" i="41"/>
  <c r="AP120" i="41"/>
  <c r="AP123" i="41" s="1"/>
  <c r="AP127" i="41" s="1"/>
  <c r="AP130" i="41" s="1"/>
  <c r="AP87" i="41"/>
  <c r="AP90" i="41" s="1"/>
  <c r="AP94" i="41" s="1"/>
  <c r="AP97" i="41" s="1"/>
  <c r="AP153" i="41"/>
  <c r="AP156" i="41" s="1"/>
  <c r="AP160" i="41" s="1"/>
  <c r="AP163" i="41" s="1"/>
  <c r="AP155" i="37"/>
  <c r="AP158" i="37" s="1"/>
  <c r="AP162" i="37" s="1"/>
  <c r="AP165" i="37" s="1"/>
  <c r="AP90" i="37"/>
  <c r="AP94" i="37" s="1"/>
  <c r="AP97" i="37" s="1"/>
  <c r="AP124" i="37"/>
  <c r="AP128" i="37" s="1"/>
  <c r="AP131" i="37" s="1"/>
  <c r="AN170" i="37"/>
  <c r="AN176" i="37" s="1"/>
  <c r="AN177" i="37" s="1"/>
  <c r="AN178" i="37" s="1"/>
  <c r="AN172" i="37"/>
  <c r="AN173" i="37" s="1"/>
  <c r="AN174" i="37" s="1"/>
  <c r="AO168" i="37"/>
  <c r="AL52" i="37"/>
  <c r="AM51" i="37"/>
  <c r="AO100" i="41"/>
  <c r="AO166" i="41"/>
  <c r="AO134" i="37"/>
  <c r="AY41" i="42"/>
  <c r="AY43" i="42" s="1"/>
  <c r="AY46" i="42" s="1"/>
  <c r="AY49" i="42" s="1"/>
  <c r="AY99" i="42" s="1"/>
  <c r="AK110" i="3"/>
  <c r="AY67" i="42"/>
  <c r="BB73" i="43"/>
  <c r="AZ23" i="38" s="1"/>
  <c r="AZ27" i="38" s="1"/>
  <c r="AX87" i="37" s="1"/>
  <c r="BD397" i="39"/>
  <c r="BC68" i="44"/>
  <c r="BC68" i="43"/>
  <c r="BD398" i="39"/>
  <c r="BC69" i="44"/>
  <c r="BB73" i="44"/>
  <c r="AZ23" i="42" s="1"/>
  <c r="AZ27" i="42" s="1"/>
  <c r="BD393" i="39"/>
  <c r="BC64" i="44"/>
  <c r="BD400" i="39"/>
  <c r="BC71" i="44"/>
  <c r="BC64" i="43"/>
  <c r="AY67" i="38"/>
  <c r="AY41" i="38"/>
  <c r="AY43" i="38" s="1"/>
  <c r="AY46" i="38" s="1"/>
  <c r="AY49" i="38" s="1"/>
  <c r="BC65" i="43"/>
  <c r="AX101" i="42"/>
  <c r="AX50" i="42"/>
  <c r="AX99" i="42"/>
  <c r="AX51" i="42"/>
  <c r="BC70" i="43"/>
  <c r="BD394" i="39"/>
  <c r="BC65" i="44"/>
  <c r="BD395" i="39"/>
  <c r="BC66" i="44"/>
  <c r="BC69" i="43"/>
  <c r="BC66" i="43"/>
  <c r="BC71" i="43"/>
  <c r="BD396" i="39"/>
  <c r="BC67" i="44"/>
  <c r="AX51" i="38"/>
  <c r="AX101" i="38"/>
  <c r="AX99" i="38"/>
  <c r="AX50" i="38"/>
  <c r="BD399" i="39"/>
  <c r="BC70" i="44"/>
  <c r="BC67" i="43"/>
  <c r="AL149" i="3"/>
  <c r="AM180" i="3"/>
  <c r="AL181" i="3"/>
  <c r="AL182" i="3" s="1"/>
  <c r="AL112" i="3"/>
  <c r="AK113" i="3"/>
  <c r="AK114" i="3" s="1"/>
  <c r="AN108" i="3"/>
  <c r="AM144" i="3"/>
  <c r="AM148" i="3"/>
  <c r="AM59" i="3"/>
  <c r="AL60" i="3"/>
  <c r="AN143" i="3"/>
  <c r="AL109" i="3"/>
  <c r="AM177" i="3"/>
  <c r="BB33" i="9" l="1"/>
  <c r="BB74" i="9" s="1"/>
  <c r="BB78" i="9" s="1"/>
  <c r="BB81" i="9" s="1"/>
  <c r="BB82" i="9" s="1"/>
  <c r="AN55" i="37"/>
  <c r="AN56" i="37" s="1"/>
  <c r="AN57" i="37" s="1"/>
  <c r="BB106" i="9"/>
  <c r="BB110" i="9" s="1"/>
  <c r="BA117" i="9"/>
  <c r="BC20" i="9"/>
  <c r="BC106" i="9" s="1"/>
  <c r="BC110" i="9" s="1"/>
  <c r="AZ122" i="9"/>
  <c r="AQ50" i="3" s="1"/>
  <c r="AQ53" i="3" s="1"/>
  <c r="AQ54" i="3" s="1"/>
  <c r="BA83" i="9"/>
  <c r="BA82" i="9"/>
  <c r="BA119" i="9"/>
  <c r="BA122" i="9" s="1"/>
  <c r="BA164" i="3"/>
  <c r="BB164" i="3" s="1"/>
  <c r="BA96" i="3"/>
  <c r="BB96" i="3" s="1"/>
  <c r="BA130" i="3"/>
  <c r="BB130" i="3" s="1"/>
  <c r="BA95" i="3"/>
  <c r="BB95" i="3" s="1"/>
  <c r="BA129" i="3"/>
  <c r="BB129" i="3" s="1"/>
  <c r="BA163" i="3"/>
  <c r="BB163" i="3" s="1"/>
  <c r="AN110" i="37"/>
  <c r="AL53" i="37"/>
  <c r="AX121" i="37"/>
  <c r="AN145" i="37"/>
  <c r="AN55" i="41"/>
  <c r="AN56" i="41" s="1"/>
  <c r="AN57" i="41" s="1"/>
  <c r="AW106" i="42"/>
  <c r="AL61" i="3"/>
  <c r="AS138" i="3"/>
  <c r="AL53" i="41"/>
  <c r="AR140" i="3"/>
  <c r="AR147" i="3" s="1"/>
  <c r="AR142" i="3"/>
  <c r="AR174" i="3"/>
  <c r="AR176" i="3"/>
  <c r="AS172" i="3"/>
  <c r="AS104" i="3"/>
  <c r="AS106" i="3" s="1"/>
  <c r="AT159" i="3"/>
  <c r="AT162" i="3" s="1"/>
  <c r="AT166" i="3" s="1"/>
  <c r="AT169" i="3" s="1"/>
  <c r="AT125" i="3"/>
  <c r="AT128" i="3" s="1"/>
  <c r="AT132" i="3" s="1"/>
  <c r="AT135" i="3" s="1"/>
  <c r="AT91" i="3"/>
  <c r="AT94" i="3" s="1"/>
  <c r="AT98" i="3" s="1"/>
  <c r="AT101" i="3" s="1"/>
  <c r="AX104" i="38"/>
  <c r="AO46" i="37" s="1"/>
  <c r="AO49" i="37" s="1"/>
  <c r="AO50" i="37" s="1"/>
  <c r="AO55" i="37" s="1"/>
  <c r="AO56" i="37" s="1"/>
  <c r="AN172" i="41"/>
  <c r="BH84" i="6"/>
  <c r="AW106" i="38"/>
  <c r="BF81" i="6"/>
  <c r="BF73" i="6"/>
  <c r="BD16" i="9" s="1"/>
  <c r="AO56" i="3"/>
  <c r="AO57" i="3" s="1"/>
  <c r="AP55" i="3"/>
  <c r="AX104" i="42"/>
  <c r="AO46" i="41" s="1"/>
  <c r="AO49" i="41" s="1"/>
  <c r="AO50" i="41" s="1"/>
  <c r="AM178" i="3"/>
  <c r="AN109" i="41"/>
  <c r="AN110" i="41" s="1"/>
  <c r="AO102" i="41"/>
  <c r="AO108" i="41" s="1"/>
  <c r="AO104" i="41"/>
  <c r="AO105" i="41" s="1"/>
  <c r="AO106" i="41" s="1"/>
  <c r="AQ124" i="37"/>
  <c r="AQ128" i="37" s="1"/>
  <c r="AQ131" i="37" s="1"/>
  <c r="AQ155" i="37"/>
  <c r="AQ158" i="37" s="1"/>
  <c r="AQ162" i="37" s="1"/>
  <c r="AQ165" i="37" s="1"/>
  <c r="AQ90" i="37"/>
  <c r="AQ94" i="37" s="1"/>
  <c r="AQ97" i="37" s="1"/>
  <c r="AO136" i="37"/>
  <c r="AO143" i="37" s="1"/>
  <c r="AO144" i="37" s="1"/>
  <c r="AO138" i="37"/>
  <c r="AO139" i="37" s="1"/>
  <c r="AO140" i="37" s="1"/>
  <c r="AN51" i="37"/>
  <c r="AM52" i="37"/>
  <c r="AP134" i="37"/>
  <c r="AP100" i="41"/>
  <c r="AO104" i="37"/>
  <c r="AO105" i="37" s="1"/>
  <c r="AO106" i="37" s="1"/>
  <c r="AO102" i="37"/>
  <c r="AO108" i="37" s="1"/>
  <c r="AO109" i="37" s="1"/>
  <c r="AN143" i="41"/>
  <c r="AN144" i="41" s="1"/>
  <c r="AQ153" i="41"/>
  <c r="AQ156" i="41" s="1"/>
  <c r="AQ160" i="41" s="1"/>
  <c r="AQ163" i="41" s="1"/>
  <c r="AQ120" i="41"/>
  <c r="AQ123" i="41" s="1"/>
  <c r="AQ127" i="41" s="1"/>
  <c r="AQ130" i="41" s="1"/>
  <c r="AQ87" i="41"/>
  <c r="AQ90" i="41" s="1"/>
  <c r="AQ94" i="41" s="1"/>
  <c r="AQ97" i="41" s="1"/>
  <c r="AO168" i="41"/>
  <c r="AO174" i="41" s="1"/>
  <c r="AO175" i="41" s="1"/>
  <c r="AO176" i="41" s="1"/>
  <c r="AO170" i="41"/>
  <c r="AO171" i="41" s="1"/>
  <c r="AO135" i="41"/>
  <c r="AO142" i="41" s="1"/>
  <c r="AO137" i="41"/>
  <c r="AO138" i="41" s="1"/>
  <c r="AO139" i="41" s="1"/>
  <c r="AP100" i="37"/>
  <c r="AP133" i="41"/>
  <c r="AP166" i="41"/>
  <c r="AO170" i="37"/>
  <c r="AO176" i="37" s="1"/>
  <c r="AO177" i="37" s="1"/>
  <c r="AO178" i="37" s="1"/>
  <c r="AO172" i="37"/>
  <c r="AO173" i="37" s="1"/>
  <c r="AO174" i="37" s="1"/>
  <c r="AP168" i="37"/>
  <c r="AM52" i="41"/>
  <c r="AN51" i="41"/>
  <c r="AY50" i="42"/>
  <c r="AY101" i="42"/>
  <c r="AY104" i="42" s="1"/>
  <c r="AY51" i="42"/>
  <c r="AL110" i="3"/>
  <c r="AZ41" i="38"/>
  <c r="AZ43" i="38" s="1"/>
  <c r="AZ46" i="38" s="1"/>
  <c r="AZ49" i="38" s="1"/>
  <c r="AZ99" i="38" s="1"/>
  <c r="AZ67" i="38"/>
  <c r="BD71" i="43"/>
  <c r="BD66" i="43"/>
  <c r="BD69" i="43"/>
  <c r="AY51" i="38"/>
  <c r="AY101" i="38"/>
  <c r="AY99" i="38"/>
  <c r="AY50" i="38"/>
  <c r="AZ67" i="42"/>
  <c r="AZ41" i="42"/>
  <c r="AZ43" i="42" s="1"/>
  <c r="AZ46" i="42" s="1"/>
  <c r="AZ49" i="42" s="1"/>
  <c r="BE397" i="39"/>
  <c r="BD68" i="44"/>
  <c r="BD64" i="43"/>
  <c r="BE396" i="39"/>
  <c r="BD67" i="44"/>
  <c r="BD67" i="43"/>
  <c r="BE394" i="39"/>
  <c r="BD65" i="44"/>
  <c r="BE398" i="39"/>
  <c r="BD69" i="44"/>
  <c r="BE393" i="39"/>
  <c r="BD64" i="44"/>
  <c r="BE395" i="39"/>
  <c r="BD66" i="44"/>
  <c r="BE400" i="39"/>
  <c r="BD71" i="44"/>
  <c r="BE399" i="39"/>
  <c r="BD70" i="44"/>
  <c r="BD70" i="43"/>
  <c r="BD65" i="43"/>
  <c r="BC73" i="43"/>
  <c r="BA23" i="38" s="1"/>
  <c r="BA27" i="38" s="1"/>
  <c r="AY121" i="37" s="1"/>
  <c r="BC73" i="44"/>
  <c r="BA23" i="42" s="1"/>
  <c r="BA27" i="42" s="1"/>
  <c r="BD68" i="43"/>
  <c r="AM149" i="3"/>
  <c r="AN180" i="3"/>
  <c r="AM181" i="3"/>
  <c r="AM182" i="3" s="1"/>
  <c r="AM112" i="3"/>
  <c r="AL113" i="3"/>
  <c r="AL114" i="3" s="1"/>
  <c r="AO108" i="3"/>
  <c r="AN144" i="3"/>
  <c r="AN148" i="3"/>
  <c r="AN59" i="3"/>
  <c r="AM60" i="3"/>
  <c r="AO143" i="3"/>
  <c r="AM109" i="3"/>
  <c r="AN177" i="3"/>
  <c r="BC71" i="9" l="1"/>
  <c r="BC33" i="9"/>
  <c r="BC74" i="9" s="1"/>
  <c r="AZ124" i="9"/>
  <c r="BD20" i="9"/>
  <c r="BD71" i="9" s="1"/>
  <c r="BB83" i="9"/>
  <c r="BB119" i="9"/>
  <c r="BB117" i="9"/>
  <c r="AO110" i="37"/>
  <c r="AM53" i="37"/>
  <c r="AO145" i="37"/>
  <c r="AY87" i="37"/>
  <c r="AO57" i="37"/>
  <c r="AO55" i="41"/>
  <c r="AO56" i="41" s="1"/>
  <c r="AO57" i="41" s="1"/>
  <c r="AM61" i="3"/>
  <c r="AO172" i="41"/>
  <c r="AY104" i="38"/>
  <c r="AP46" i="37" s="1"/>
  <c r="AP49" i="37" s="1"/>
  <c r="AP50" i="37" s="1"/>
  <c r="AP55" i="37" s="1"/>
  <c r="AP56" i="37" s="1"/>
  <c r="AS176" i="3"/>
  <c r="AS174" i="3"/>
  <c r="BA124" i="9"/>
  <c r="AR50" i="3"/>
  <c r="AR53" i="3" s="1"/>
  <c r="AR54" i="3" s="1"/>
  <c r="AT138" i="3"/>
  <c r="AT104" i="3"/>
  <c r="AT106" i="3" s="1"/>
  <c r="AM53" i="41"/>
  <c r="AT172" i="3"/>
  <c r="AX106" i="38"/>
  <c r="AU159" i="3"/>
  <c r="AU162" i="3" s="1"/>
  <c r="AU166" i="3" s="1"/>
  <c r="AU169" i="3" s="1"/>
  <c r="AU91" i="3"/>
  <c r="AU94" i="3" s="1"/>
  <c r="AU98" i="3" s="1"/>
  <c r="AU101" i="3" s="1"/>
  <c r="AU125" i="3"/>
  <c r="AU128" i="3" s="1"/>
  <c r="AU132" i="3" s="1"/>
  <c r="AU135" i="3" s="1"/>
  <c r="AS140" i="3"/>
  <c r="AS147" i="3" s="1"/>
  <c r="AS142" i="3"/>
  <c r="BI84" i="6"/>
  <c r="BG81" i="6"/>
  <c r="BG73" i="6"/>
  <c r="BE16" i="9" s="1"/>
  <c r="AP56" i="3"/>
  <c r="AP57" i="3" s="1"/>
  <c r="AQ55" i="3"/>
  <c r="AX106" i="42"/>
  <c r="AY106" i="42"/>
  <c r="AN178" i="3"/>
  <c r="AO143" i="41"/>
  <c r="AO144" i="41" s="1"/>
  <c r="AO109" i="41"/>
  <c r="AO110" i="41" s="1"/>
  <c r="AP102" i="41"/>
  <c r="AP108" i="41" s="1"/>
  <c r="AP104" i="41"/>
  <c r="AP105" i="41" s="1"/>
  <c r="AP106" i="41" s="1"/>
  <c r="AR120" i="41"/>
  <c r="AR123" i="41" s="1"/>
  <c r="AR127" i="41" s="1"/>
  <c r="AR130" i="41" s="1"/>
  <c r="AR153" i="41"/>
  <c r="AR156" i="41" s="1"/>
  <c r="AR160" i="41" s="1"/>
  <c r="AR163" i="41" s="1"/>
  <c r="AR87" i="41"/>
  <c r="AR90" i="41" s="1"/>
  <c r="AR94" i="41" s="1"/>
  <c r="AR97" i="41" s="1"/>
  <c r="AP170" i="37"/>
  <c r="AP176" i="37" s="1"/>
  <c r="AP177" i="37" s="1"/>
  <c r="AP178" i="37" s="1"/>
  <c r="AP172" i="37"/>
  <c r="AP173" i="37" s="1"/>
  <c r="AP174" i="37" s="1"/>
  <c r="AP138" i="37"/>
  <c r="AP139" i="37" s="1"/>
  <c r="AP140" i="37" s="1"/>
  <c r="AP136" i="37"/>
  <c r="AP143" i="37" s="1"/>
  <c r="AP144" i="37" s="1"/>
  <c r="AQ134" i="37"/>
  <c r="AN52" i="37"/>
  <c r="AO51" i="37"/>
  <c r="AQ100" i="41"/>
  <c r="AP102" i="37"/>
  <c r="AP108" i="37" s="1"/>
  <c r="AP109" i="37" s="1"/>
  <c r="AP104" i="37"/>
  <c r="AP105" i="37" s="1"/>
  <c r="AP106" i="37" s="1"/>
  <c r="AQ133" i="41"/>
  <c r="AR155" i="37"/>
  <c r="AR158" i="37" s="1"/>
  <c r="AR162" i="37" s="1"/>
  <c r="AR165" i="37" s="1"/>
  <c r="AR124" i="37"/>
  <c r="AR128" i="37" s="1"/>
  <c r="AR131" i="37" s="1"/>
  <c r="AR90" i="37"/>
  <c r="AR94" i="37" s="1"/>
  <c r="AR97" i="37" s="1"/>
  <c r="AP168" i="41"/>
  <c r="AP174" i="41" s="1"/>
  <c r="AP175" i="41" s="1"/>
  <c r="AP176" i="41" s="1"/>
  <c r="AP170" i="41"/>
  <c r="AP171" i="41" s="1"/>
  <c r="AQ166" i="41"/>
  <c r="AQ100" i="37"/>
  <c r="AP135" i="41"/>
  <c r="AP142" i="41" s="1"/>
  <c r="AP137" i="41"/>
  <c r="AP138" i="41" s="1"/>
  <c r="AP139" i="41" s="1"/>
  <c r="AN52" i="41"/>
  <c r="AO51" i="41"/>
  <c r="AO52" i="41" s="1"/>
  <c r="AQ168" i="37"/>
  <c r="AM110" i="3"/>
  <c r="AZ50" i="38"/>
  <c r="AZ101" i="38"/>
  <c r="AZ104" i="38" s="1"/>
  <c r="AZ51" i="38"/>
  <c r="BE64" i="43"/>
  <c r="AZ101" i="42"/>
  <c r="AZ51" i="42"/>
  <c r="AZ99" i="42"/>
  <c r="AZ50" i="42"/>
  <c r="BE71" i="43"/>
  <c r="BE67" i="43"/>
  <c r="BF397" i="39"/>
  <c r="BE68" i="44"/>
  <c r="BE65" i="43"/>
  <c r="BF399" i="39"/>
  <c r="BE70" i="44"/>
  <c r="BE69" i="43"/>
  <c r="BA41" i="38"/>
  <c r="BA43" i="38" s="1"/>
  <c r="BA46" i="38" s="1"/>
  <c r="BA49" i="38" s="1"/>
  <c r="BA67" i="38"/>
  <c r="BD73" i="44"/>
  <c r="BB23" i="42" s="1"/>
  <c r="BB27" i="42" s="1"/>
  <c r="BF396" i="39"/>
  <c r="BE67" i="44"/>
  <c r="BA41" i="42"/>
  <c r="BA43" i="42" s="1"/>
  <c r="BA46" i="42" s="1"/>
  <c r="BA49" i="42" s="1"/>
  <c r="BA67" i="42"/>
  <c r="BF395" i="39"/>
  <c r="BE66" i="44"/>
  <c r="BE68" i="43"/>
  <c r="BE70" i="43"/>
  <c r="BF400" i="39"/>
  <c r="BE71" i="44"/>
  <c r="BF393" i="39"/>
  <c r="BE64" i="44"/>
  <c r="BF398" i="39"/>
  <c r="BE69" i="44"/>
  <c r="BF394" i="39"/>
  <c r="BE65" i="44"/>
  <c r="BD73" i="43"/>
  <c r="BB23" i="38" s="1"/>
  <c r="BB27" i="38" s="1"/>
  <c r="AZ121" i="37" s="1"/>
  <c r="BE66" i="43"/>
  <c r="AN149" i="3"/>
  <c r="AO180" i="3"/>
  <c r="AN181" i="3"/>
  <c r="AN182" i="3" s="1"/>
  <c r="AN112" i="3"/>
  <c r="AM113" i="3"/>
  <c r="AM114" i="3" s="1"/>
  <c r="AP108" i="3"/>
  <c r="AO144" i="3"/>
  <c r="AO148" i="3"/>
  <c r="AO59" i="3"/>
  <c r="AN60" i="3"/>
  <c r="AP143" i="3"/>
  <c r="AN109" i="3"/>
  <c r="AO177" i="3"/>
  <c r="BB122" i="9" l="1"/>
  <c r="BB124" i="9" s="1"/>
  <c r="BD33" i="9"/>
  <c r="BD74" i="9" s="1"/>
  <c r="BD106" i="9"/>
  <c r="BD110" i="9" s="1"/>
  <c r="BE20" i="9"/>
  <c r="BE106" i="9" s="1"/>
  <c r="BE110" i="9" s="1"/>
  <c r="BC78" i="9"/>
  <c r="BC81" i="9" s="1"/>
  <c r="AP110" i="37"/>
  <c r="AN53" i="37"/>
  <c r="AP145" i="37"/>
  <c r="AZ87" i="37"/>
  <c r="AN61" i="3"/>
  <c r="AS50" i="3"/>
  <c r="AS53" i="3" s="1"/>
  <c r="AP57" i="37"/>
  <c r="AP172" i="41"/>
  <c r="AZ106" i="38"/>
  <c r="AY106" i="38"/>
  <c r="AN53" i="41"/>
  <c r="AO53" i="41" s="1"/>
  <c r="AU172" i="3"/>
  <c r="AV125" i="3"/>
  <c r="AV91" i="3"/>
  <c r="AV159" i="3"/>
  <c r="AV162" i="3" s="1"/>
  <c r="AV166" i="3" s="1"/>
  <c r="AV169" i="3" s="1"/>
  <c r="AU138" i="3"/>
  <c r="AT142" i="3"/>
  <c r="AT140" i="3"/>
  <c r="AT147" i="3" s="1"/>
  <c r="AU104" i="3"/>
  <c r="AU106" i="3" s="1"/>
  <c r="AT176" i="3"/>
  <c r="AT174" i="3"/>
  <c r="BJ84" i="6"/>
  <c r="AT50" i="3"/>
  <c r="AT53" i="3" s="1"/>
  <c r="AT54" i="3" s="1"/>
  <c r="BH81" i="6"/>
  <c r="BH73" i="6"/>
  <c r="BF16" i="9" s="1"/>
  <c r="AR55" i="3"/>
  <c r="AQ56" i="3"/>
  <c r="AQ57" i="3" s="1"/>
  <c r="AO178" i="3"/>
  <c r="AQ46" i="37"/>
  <c r="AQ49" i="37" s="1"/>
  <c r="AQ50" i="37" s="1"/>
  <c r="AQ55" i="37" s="1"/>
  <c r="AQ56" i="37" s="1"/>
  <c r="AZ104" i="42"/>
  <c r="AQ46" i="41" s="1"/>
  <c r="AQ49" i="41" s="1"/>
  <c r="AQ50" i="41" s="1"/>
  <c r="AP109" i="41"/>
  <c r="AP110" i="41" s="1"/>
  <c r="AP143" i="41"/>
  <c r="AP144" i="41" s="1"/>
  <c r="AQ135" i="41"/>
  <c r="AQ142" i="41" s="1"/>
  <c r="AQ137" i="41"/>
  <c r="AQ138" i="41" s="1"/>
  <c r="AQ139" i="41" s="1"/>
  <c r="AQ136" i="37"/>
  <c r="AQ143" i="37" s="1"/>
  <c r="AQ144" i="37" s="1"/>
  <c r="AQ138" i="37"/>
  <c r="AQ139" i="37" s="1"/>
  <c r="AQ140" i="37" s="1"/>
  <c r="AR166" i="41"/>
  <c r="AS153" i="41"/>
  <c r="AS156" i="41" s="1"/>
  <c r="AS160" i="41" s="1"/>
  <c r="AS163" i="41" s="1"/>
  <c r="AS120" i="41"/>
  <c r="AS123" i="41" s="1"/>
  <c r="AS127" i="41" s="1"/>
  <c r="AS130" i="41" s="1"/>
  <c r="AS87" i="41"/>
  <c r="AS90" i="41" s="1"/>
  <c r="AS94" i="41" s="1"/>
  <c r="AS97" i="41" s="1"/>
  <c r="AQ168" i="41"/>
  <c r="AQ174" i="41" s="1"/>
  <c r="AQ175" i="41" s="1"/>
  <c r="AQ176" i="41" s="1"/>
  <c r="AQ170" i="41"/>
  <c r="AQ171" i="41" s="1"/>
  <c r="AR100" i="37"/>
  <c r="AR133" i="41"/>
  <c r="AS90" i="37"/>
  <c r="AS94" i="37" s="1"/>
  <c r="AS97" i="37" s="1"/>
  <c r="AS124" i="37"/>
  <c r="AS128" i="37" s="1"/>
  <c r="AS131" i="37" s="1"/>
  <c r="AS155" i="37"/>
  <c r="AS158" i="37" s="1"/>
  <c r="AS162" i="37" s="1"/>
  <c r="AS165" i="37" s="1"/>
  <c r="AR134" i="37"/>
  <c r="AR100" i="41"/>
  <c r="AQ170" i="37"/>
  <c r="AQ176" i="37" s="1"/>
  <c r="AQ177" i="37" s="1"/>
  <c r="AQ178" i="37" s="1"/>
  <c r="AQ172" i="37"/>
  <c r="AQ104" i="37"/>
  <c r="AQ105" i="37" s="1"/>
  <c r="AQ106" i="37" s="1"/>
  <c r="AQ102" i="37"/>
  <c r="AQ108" i="37" s="1"/>
  <c r="AQ109" i="37" s="1"/>
  <c r="AR168" i="37"/>
  <c r="AR170" i="37" s="1"/>
  <c r="AQ102" i="41"/>
  <c r="AQ108" i="41" s="1"/>
  <c r="AQ104" i="41"/>
  <c r="AQ105" i="41" s="1"/>
  <c r="AQ106" i="41" s="1"/>
  <c r="AP51" i="37"/>
  <c r="AO52" i="37"/>
  <c r="AN110" i="3"/>
  <c r="BF66" i="43"/>
  <c r="BA50" i="38"/>
  <c r="BA51" i="38"/>
  <c r="BA99" i="38"/>
  <c r="BA101" i="38"/>
  <c r="BG398" i="39"/>
  <c r="BF69" i="44"/>
  <c r="BG395" i="39"/>
  <c r="BF66" i="44"/>
  <c r="BF65" i="43"/>
  <c r="BB41" i="38"/>
  <c r="BB43" i="38" s="1"/>
  <c r="BB46" i="38" s="1"/>
  <c r="BB49" i="38" s="1"/>
  <c r="BB67" i="38"/>
  <c r="BG393" i="39"/>
  <c r="BF64" i="44"/>
  <c r="BG399" i="39"/>
  <c r="BF70" i="44"/>
  <c r="BF68" i="43"/>
  <c r="BE73" i="44"/>
  <c r="BC23" i="42" s="1"/>
  <c r="BC27" i="42" s="1"/>
  <c r="BF71" i="43"/>
  <c r="BG400" i="39"/>
  <c r="BF71" i="44"/>
  <c r="BG396" i="39"/>
  <c r="BF67" i="44"/>
  <c r="BF64" i="43"/>
  <c r="BF67" i="43"/>
  <c r="BA99" i="42"/>
  <c r="BA51" i="42"/>
  <c r="BA50" i="42"/>
  <c r="BA101" i="42"/>
  <c r="BE73" i="43"/>
  <c r="BC23" i="38" s="1"/>
  <c r="BC27" i="38" s="1"/>
  <c r="BA121" i="37" s="1"/>
  <c r="BB41" i="42"/>
  <c r="BB43" i="42" s="1"/>
  <c r="BB46" i="42" s="1"/>
  <c r="BB49" i="42" s="1"/>
  <c r="BB67" i="42"/>
  <c r="BG397" i="39"/>
  <c r="BF68" i="44"/>
  <c r="BG394" i="39"/>
  <c r="BF65" i="44"/>
  <c r="BF70" i="43"/>
  <c r="BF69" i="43"/>
  <c r="AO149" i="3"/>
  <c r="AP180" i="3"/>
  <c r="AO181" i="3"/>
  <c r="AO182" i="3" s="1"/>
  <c r="AO112" i="3"/>
  <c r="AN113" i="3"/>
  <c r="AN114" i="3" s="1"/>
  <c r="AQ108" i="3"/>
  <c r="AP144" i="3"/>
  <c r="AP148" i="3"/>
  <c r="AP59" i="3"/>
  <c r="AO60" i="3"/>
  <c r="AQ143" i="3"/>
  <c r="AO109" i="3"/>
  <c r="AP177" i="3"/>
  <c r="BE71" i="9" l="1"/>
  <c r="BE33" i="9"/>
  <c r="BE74" i="9" s="1"/>
  <c r="AQ110" i="37"/>
  <c r="BF20" i="9"/>
  <c r="BF71" i="9" s="1"/>
  <c r="BC117" i="9"/>
  <c r="BC82" i="9"/>
  <c r="BC119" i="9"/>
  <c r="BC83" i="9"/>
  <c r="BD78" i="9"/>
  <c r="BD81" i="9" s="1"/>
  <c r="AO53" i="37"/>
  <c r="AQ145" i="37"/>
  <c r="BA87" i="37"/>
  <c r="BB87" i="37" s="1"/>
  <c r="AQ57" i="37"/>
  <c r="AO61" i="3"/>
  <c r="AQ172" i="41"/>
  <c r="AW91" i="3"/>
  <c r="AW94" i="3" s="1"/>
  <c r="AW98" i="3" s="1"/>
  <c r="AW101" i="3" s="1"/>
  <c r="AW125" i="3"/>
  <c r="AW128" i="3" s="1"/>
  <c r="AW132" i="3" s="1"/>
  <c r="AW135" i="3" s="1"/>
  <c r="AW159" i="3"/>
  <c r="AU142" i="3"/>
  <c r="AU140" i="3"/>
  <c r="AU147" i="3" s="1"/>
  <c r="AV94" i="3"/>
  <c r="AV172" i="3"/>
  <c r="AV128" i="3"/>
  <c r="AU176" i="3"/>
  <c r="AU174" i="3"/>
  <c r="BK84" i="6"/>
  <c r="AP178" i="3"/>
  <c r="BI81" i="6"/>
  <c r="BI73" i="6"/>
  <c r="BG16" i="9" s="1"/>
  <c r="AS54" i="3"/>
  <c r="AS55" i="3"/>
  <c r="AR56" i="3"/>
  <c r="AR57" i="3" s="1"/>
  <c r="AZ106" i="42"/>
  <c r="BA104" i="42"/>
  <c r="AR46" i="41" s="1"/>
  <c r="AR49" i="41" s="1"/>
  <c r="AR50" i="41" s="1"/>
  <c r="BA104" i="38"/>
  <c r="AR46" i="37" s="1"/>
  <c r="AR49" i="37" s="1"/>
  <c r="AR50" i="37" s="1"/>
  <c r="AR55" i="37" s="1"/>
  <c r="AR56" i="37" s="1"/>
  <c r="AQ109" i="41"/>
  <c r="AQ110" i="41" s="1"/>
  <c r="AQ143" i="41"/>
  <c r="AQ144" i="41" s="1"/>
  <c r="AT124" i="37"/>
  <c r="AT128" i="37" s="1"/>
  <c r="AT131" i="37" s="1"/>
  <c r="AT90" i="37"/>
  <c r="AT94" i="37" s="1"/>
  <c r="AT97" i="37" s="1"/>
  <c r="AT155" i="37"/>
  <c r="AT158" i="37" s="1"/>
  <c r="AT162" i="37" s="1"/>
  <c r="AT165" i="37" s="1"/>
  <c r="AQ51" i="37"/>
  <c r="AP52" i="37"/>
  <c r="AR172" i="37"/>
  <c r="AR173" i="37" s="1"/>
  <c r="AQ173" i="37"/>
  <c r="AQ174" i="37" s="1"/>
  <c r="AS134" i="37"/>
  <c r="AS100" i="41"/>
  <c r="AS168" i="37"/>
  <c r="AS133" i="41"/>
  <c r="AR135" i="41"/>
  <c r="AR142" i="41" s="1"/>
  <c r="AR137" i="41"/>
  <c r="AR138" i="41" s="1"/>
  <c r="AR139" i="41" s="1"/>
  <c r="AS166" i="41"/>
  <c r="AT87" i="41"/>
  <c r="AT90" i="41" s="1"/>
  <c r="AT94" i="41" s="1"/>
  <c r="AT97" i="41" s="1"/>
  <c r="AT120" i="41"/>
  <c r="AT123" i="41" s="1"/>
  <c r="AT127" i="41" s="1"/>
  <c r="AT130" i="41" s="1"/>
  <c r="AT153" i="41"/>
  <c r="AT156" i="41" s="1"/>
  <c r="AT160" i="41" s="1"/>
  <c r="AT163" i="41" s="1"/>
  <c r="AS100" i="37"/>
  <c r="AR102" i="41"/>
  <c r="AR108" i="41" s="1"/>
  <c r="AR104" i="41"/>
  <c r="AR105" i="41" s="1"/>
  <c r="AR106" i="41" s="1"/>
  <c r="AR176" i="37"/>
  <c r="AR177" i="37" s="1"/>
  <c r="AR178" i="37" s="1"/>
  <c r="AR138" i="37"/>
  <c r="AR139" i="37" s="1"/>
  <c r="AR140" i="37" s="1"/>
  <c r="AR136" i="37"/>
  <c r="AR143" i="37" s="1"/>
  <c r="AR144" i="37" s="1"/>
  <c r="AR104" i="37"/>
  <c r="AR105" i="37" s="1"/>
  <c r="AR106" i="37" s="1"/>
  <c r="AR102" i="37"/>
  <c r="AR108" i="37" s="1"/>
  <c r="AR109" i="37" s="1"/>
  <c r="AR168" i="41"/>
  <c r="AR174" i="41" s="1"/>
  <c r="AR175" i="41" s="1"/>
  <c r="AR176" i="41" s="1"/>
  <c r="AR170" i="41"/>
  <c r="AR171" i="41" s="1"/>
  <c r="AO110" i="3"/>
  <c r="BF73" i="44"/>
  <c r="BD23" i="42" s="1"/>
  <c r="BD27" i="42" s="1"/>
  <c r="BH393" i="39"/>
  <c r="BG64" i="44"/>
  <c r="BH400" i="39"/>
  <c r="BG71" i="44"/>
  <c r="BH399" i="39"/>
  <c r="BG70" i="44"/>
  <c r="BB51" i="38"/>
  <c r="BB50" i="38"/>
  <c r="BB99" i="38"/>
  <c r="BB101" i="38"/>
  <c r="BG67" i="43"/>
  <c r="BG69" i="43"/>
  <c r="BG71" i="43"/>
  <c r="BG68" i="43"/>
  <c r="BG65" i="43"/>
  <c r="BC41" i="38"/>
  <c r="BC43" i="38" s="1"/>
  <c r="BC46" i="38" s="1"/>
  <c r="BC49" i="38" s="1"/>
  <c r="BC67" i="38"/>
  <c r="BC67" i="42"/>
  <c r="BC41" i="42"/>
  <c r="BC43" i="42" s="1"/>
  <c r="BC46" i="42" s="1"/>
  <c r="BC49" i="42" s="1"/>
  <c r="BH397" i="39"/>
  <c r="BG68" i="44"/>
  <c r="BG70" i="43"/>
  <c r="BB99" i="42"/>
  <c r="BB51" i="42"/>
  <c r="BB101" i="42"/>
  <c r="BB50" i="42"/>
  <c r="BF73" i="43"/>
  <c r="BD23" i="38" s="1"/>
  <c r="BD27" i="38" s="1"/>
  <c r="BH394" i="39"/>
  <c r="BG65" i="44"/>
  <c r="BH398" i="39"/>
  <c r="BG69" i="44"/>
  <c r="BG64" i="43"/>
  <c r="BH396" i="39"/>
  <c r="BG67" i="44"/>
  <c r="BH395" i="39"/>
  <c r="BG66" i="44"/>
  <c r="BG66" i="43"/>
  <c r="AP149" i="3"/>
  <c r="AQ180" i="3"/>
  <c r="AP181" i="3"/>
  <c r="AP182" i="3" s="1"/>
  <c r="AP112" i="3"/>
  <c r="AO113" i="3"/>
  <c r="AO114" i="3" s="1"/>
  <c r="AR108" i="3"/>
  <c r="AQ144" i="3"/>
  <c r="AQ148" i="3"/>
  <c r="AQ59" i="3"/>
  <c r="AP60" i="3"/>
  <c r="AR143" i="3"/>
  <c r="AP109" i="3"/>
  <c r="AQ177" i="3"/>
  <c r="AR110" i="37" l="1"/>
  <c r="BF33" i="9"/>
  <c r="BF74" i="9" s="1"/>
  <c r="BC122" i="9"/>
  <c r="BC124" i="9" s="1"/>
  <c r="BF106" i="9"/>
  <c r="BF110" i="9" s="1"/>
  <c r="BG20" i="9"/>
  <c r="BG71" i="9" s="1"/>
  <c r="AR145" i="37"/>
  <c r="BD117" i="9"/>
  <c r="BD83" i="9"/>
  <c r="BD119" i="9"/>
  <c r="BD82" i="9"/>
  <c r="BE78" i="9"/>
  <c r="BE81" i="9" s="1"/>
  <c r="AP53" i="37"/>
  <c r="AP61" i="3"/>
  <c r="AR57" i="37"/>
  <c r="AR172" i="41"/>
  <c r="AU50" i="3"/>
  <c r="AU53" i="3" s="1"/>
  <c r="AU54" i="3" s="1"/>
  <c r="AV98" i="3"/>
  <c r="AW162" i="3"/>
  <c r="AV174" i="3"/>
  <c r="AV176" i="3"/>
  <c r="AX91" i="3"/>
  <c r="AX94" i="3" s="1"/>
  <c r="AX98" i="3" s="1"/>
  <c r="AX101" i="3" s="1"/>
  <c r="AX125" i="3"/>
  <c r="AX128" i="3" s="1"/>
  <c r="AX132" i="3" s="1"/>
  <c r="AX135" i="3" s="1"/>
  <c r="AX159" i="3"/>
  <c r="AX162" i="3" s="1"/>
  <c r="AX166" i="3" s="1"/>
  <c r="AX169" i="3" s="1"/>
  <c r="AW138" i="3"/>
  <c r="AW104" i="3"/>
  <c r="AW106" i="3" s="1"/>
  <c r="AV132" i="3"/>
  <c r="AQ178" i="3"/>
  <c r="BL84" i="6"/>
  <c r="AS56" i="3"/>
  <c r="AS57" i="3" s="1"/>
  <c r="AT55" i="3"/>
  <c r="BJ81" i="6"/>
  <c r="BJ73" i="6"/>
  <c r="BH16" i="9" s="1"/>
  <c r="BA106" i="42"/>
  <c r="BA106" i="38"/>
  <c r="BB104" i="38"/>
  <c r="BB106" i="38" s="1"/>
  <c r="BB104" i="42"/>
  <c r="BB106" i="42" s="1"/>
  <c r="AR174" i="37"/>
  <c r="AR109" i="41"/>
  <c r="AR110" i="41" s="1"/>
  <c r="AR143" i="41"/>
  <c r="AR144" i="41" s="1"/>
  <c r="AU90" i="37"/>
  <c r="AU94" i="37" s="1"/>
  <c r="AU97" i="37" s="1"/>
  <c r="AU124" i="37"/>
  <c r="AU128" i="37" s="1"/>
  <c r="AU131" i="37" s="1"/>
  <c r="AU155" i="37"/>
  <c r="AU158" i="37" s="1"/>
  <c r="AU162" i="37" s="1"/>
  <c r="AU165" i="37" s="1"/>
  <c r="AT100" i="41"/>
  <c r="AS170" i="37"/>
  <c r="AS176" i="37" s="1"/>
  <c r="AS177" i="37" s="1"/>
  <c r="AS178" i="37" s="1"/>
  <c r="AS172" i="37"/>
  <c r="AS173" i="37" s="1"/>
  <c r="AQ52" i="37"/>
  <c r="AR51" i="37"/>
  <c r="AU153" i="41"/>
  <c r="AU156" i="41" s="1"/>
  <c r="AU160" i="41" s="1"/>
  <c r="AU163" i="41" s="1"/>
  <c r="AU120" i="41"/>
  <c r="AU123" i="41" s="1"/>
  <c r="AU127" i="41" s="1"/>
  <c r="AU130" i="41" s="1"/>
  <c r="AU87" i="41"/>
  <c r="AU90" i="41" s="1"/>
  <c r="AU94" i="41" s="1"/>
  <c r="AU97" i="41" s="1"/>
  <c r="AS168" i="41"/>
  <c r="AS174" i="41" s="1"/>
  <c r="AS175" i="41" s="1"/>
  <c r="AS176" i="41" s="1"/>
  <c r="AS170" i="41"/>
  <c r="AS171" i="41" s="1"/>
  <c r="AT168" i="37"/>
  <c r="AS102" i="41"/>
  <c r="AS108" i="41" s="1"/>
  <c r="AS104" i="41"/>
  <c r="AS105" i="41" s="1"/>
  <c r="AS106" i="41" s="1"/>
  <c r="AS102" i="37"/>
  <c r="AS108" i="37" s="1"/>
  <c r="AS109" i="37" s="1"/>
  <c r="AS104" i="37"/>
  <c r="AS105" i="37" s="1"/>
  <c r="AS106" i="37" s="1"/>
  <c r="AS135" i="41"/>
  <c r="AS142" i="41" s="1"/>
  <c r="AS137" i="41"/>
  <c r="AS138" i="41" s="1"/>
  <c r="AS139" i="41" s="1"/>
  <c r="AT134" i="37"/>
  <c r="AT166" i="41"/>
  <c r="AT100" i="37"/>
  <c r="AS138" i="37"/>
  <c r="AS139" i="37" s="1"/>
  <c r="AS140" i="37" s="1"/>
  <c r="AS136" i="37"/>
  <c r="AS143" i="37" s="1"/>
  <c r="AS144" i="37" s="1"/>
  <c r="AT133" i="41"/>
  <c r="AP110" i="3"/>
  <c r="BD41" i="42"/>
  <c r="BD43" i="42" s="1"/>
  <c r="BD46" i="42" s="1"/>
  <c r="BD49" i="42" s="1"/>
  <c r="BD101" i="42" s="1"/>
  <c r="BD67" i="42"/>
  <c r="BG73" i="43"/>
  <c r="BE23" i="38" s="1"/>
  <c r="BE27" i="38" s="1"/>
  <c r="BH68" i="43"/>
  <c r="BC51" i="38"/>
  <c r="BC99" i="38"/>
  <c r="BC101" i="38"/>
  <c r="BC50" i="38"/>
  <c r="BH71" i="43"/>
  <c r="BH67" i="43"/>
  <c r="BH66" i="43"/>
  <c r="BI398" i="39"/>
  <c r="BH69" i="44"/>
  <c r="BI396" i="39"/>
  <c r="BH67" i="44"/>
  <c r="BH64" i="43"/>
  <c r="BI397" i="39"/>
  <c r="BH68" i="44"/>
  <c r="BH65" i="43"/>
  <c r="BI395" i="39"/>
  <c r="BH66" i="44"/>
  <c r="BC101" i="42"/>
  <c r="BC51" i="42"/>
  <c r="BC99" i="42"/>
  <c r="BC50" i="42"/>
  <c r="BD41" i="38"/>
  <c r="BD43" i="38" s="1"/>
  <c r="BD46" i="38" s="1"/>
  <c r="BD49" i="38" s="1"/>
  <c r="BD67" i="38"/>
  <c r="BH70" i="43"/>
  <c r="BH69" i="43"/>
  <c r="BG73" i="44"/>
  <c r="BE23" i="42" s="1"/>
  <c r="BE27" i="42" s="1"/>
  <c r="BI400" i="39"/>
  <c r="BH71" i="44"/>
  <c r="BI394" i="39"/>
  <c r="BH65" i="44"/>
  <c r="BI399" i="39"/>
  <c r="BH70" i="44"/>
  <c r="BI393" i="39"/>
  <c r="BH64" i="44"/>
  <c r="AQ149" i="3"/>
  <c r="AR180" i="3"/>
  <c r="AQ181" i="3"/>
  <c r="AQ182" i="3" s="1"/>
  <c r="AQ112" i="3"/>
  <c r="AP113" i="3"/>
  <c r="AP114" i="3" s="1"/>
  <c r="AS108" i="3"/>
  <c r="AR144" i="3"/>
  <c r="AR148" i="3"/>
  <c r="AR59" i="3"/>
  <c r="AQ60" i="3"/>
  <c r="AS143" i="3"/>
  <c r="AQ109" i="3"/>
  <c r="AR177" i="3"/>
  <c r="AS110" i="37" l="1"/>
  <c r="BG33" i="9"/>
  <c r="BG74" i="9" s="1"/>
  <c r="BG106" i="9"/>
  <c r="BG110" i="9" s="1"/>
  <c r="BH20" i="9"/>
  <c r="BH71" i="9" s="1"/>
  <c r="BD122" i="9"/>
  <c r="BD124" i="9" s="1"/>
  <c r="AS145" i="37"/>
  <c r="BE117" i="9"/>
  <c r="BE119" i="9"/>
  <c r="BE83" i="9"/>
  <c r="BE82" i="9"/>
  <c r="BF78" i="9"/>
  <c r="BF81" i="9" s="1"/>
  <c r="AQ53" i="37"/>
  <c r="AS172" i="41"/>
  <c r="AQ61" i="3"/>
  <c r="AS46" i="37"/>
  <c r="AS49" i="37" s="1"/>
  <c r="AS50" i="37" s="1"/>
  <c r="AS55" i="37" s="1"/>
  <c r="AS56" i="37" s="1"/>
  <c r="AS57" i="37" s="1"/>
  <c r="AS46" i="41"/>
  <c r="AS49" i="41" s="1"/>
  <c r="AS50" i="41" s="1"/>
  <c r="AX172" i="3"/>
  <c r="AW166" i="3"/>
  <c r="AX138" i="3"/>
  <c r="AV135" i="3"/>
  <c r="AX104" i="3"/>
  <c r="AX106" i="3" s="1"/>
  <c r="AV101" i="3"/>
  <c r="AW50" i="3"/>
  <c r="AW53" i="3" s="1"/>
  <c r="AW54" i="3" s="1"/>
  <c r="AV50" i="3"/>
  <c r="AV53" i="3" s="1"/>
  <c r="AV54" i="3" s="1"/>
  <c r="AY159" i="3"/>
  <c r="AY125" i="3"/>
  <c r="AY91" i="3"/>
  <c r="AW140" i="3"/>
  <c r="AR178" i="3"/>
  <c r="BM84" i="6"/>
  <c r="AU55" i="3"/>
  <c r="AT56" i="3"/>
  <c r="AT57" i="3" s="1"/>
  <c r="BK81" i="6"/>
  <c r="BK73" i="6"/>
  <c r="BI16" i="9" s="1"/>
  <c r="BC104" i="42"/>
  <c r="BC106" i="42" s="1"/>
  <c r="BC104" i="38"/>
  <c r="BC106" i="38" s="1"/>
  <c r="AS174" i="37"/>
  <c r="AS143" i="41"/>
  <c r="AS144" i="41" s="1"/>
  <c r="AS109" i="41"/>
  <c r="AS110" i="41" s="1"/>
  <c r="AV87" i="41"/>
  <c r="AV90" i="41" s="1"/>
  <c r="AV94" i="41" s="1"/>
  <c r="AV97" i="41" s="1"/>
  <c r="AV120" i="41"/>
  <c r="AV123" i="41" s="1"/>
  <c r="AV127" i="41" s="1"/>
  <c r="AV130" i="41" s="1"/>
  <c r="AV153" i="41"/>
  <c r="AV156" i="41" s="1"/>
  <c r="AV160" i="41" s="1"/>
  <c r="AV163" i="41" s="1"/>
  <c r="AU133" i="41"/>
  <c r="AU168" i="37"/>
  <c r="AT136" i="37"/>
  <c r="AT143" i="37" s="1"/>
  <c r="AT144" i="37" s="1"/>
  <c r="AT138" i="37"/>
  <c r="AT139" i="37" s="1"/>
  <c r="AT140" i="37" s="1"/>
  <c r="AU166" i="41"/>
  <c r="AU134" i="37"/>
  <c r="AT104" i="37"/>
  <c r="AT105" i="37" s="1"/>
  <c r="AT106" i="37" s="1"/>
  <c r="AT102" i="37"/>
  <c r="AT108" i="37" s="1"/>
  <c r="AT109" i="37" s="1"/>
  <c r="AV124" i="37"/>
  <c r="AV128" i="37" s="1"/>
  <c r="AV131" i="37" s="1"/>
  <c r="AV90" i="37"/>
  <c r="AV94" i="37" s="1"/>
  <c r="AV97" i="37" s="1"/>
  <c r="AV155" i="37"/>
  <c r="AV158" i="37" s="1"/>
  <c r="AV162" i="37" s="1"/>
  <c r="AV165" i="37" s="1"/>
  <c r="AT168" i="41"/>
  <c r="AT174" i="41" s="1"/>
  <c r="AT175" i="41" s="1"/>
  <c r="AT176" i="41" s="1"/>
  <c r="AT170" i="41"/>
  <c r="AT171" i="41" s="1"/>
  <c r="AT170" i="37"/>
  <c r="AT176" i="37" s="1"/>
  <c r="AT177" i="37" s="1"/>
  <c r="AT178" i="37" s="1"/>
  <c r="AT172" i="37"/>
  <c r="AT173" i="37" s="1"/>
  <c r="AU100" i="41"/>
  <c r="AU100" i="37"/>
  <c r="AT135" i="41"/>
  <c r="AT142" i="41" s="1"/>
  <c r="AT137" i="41"/>
  <c r="AT138" i="41" s="1"/>
  <c r="AT139" i="41" s="1"/>
  <c r="AT102" i="41"/>
  <c r="AT108" i="41" s="1"/>
  <c r="AT104" i="41"/>
  <c r="AT105" i="41" s="1"/>
  <c r="AT106" i="41" s="1"/>
  <c r="AR52" i="37"/>
  <c r="BD99" i="42"/>
  <c r="BD104" i="42" s="1"/>
  <c r="BD51" i="42"/>
  <c r="AQ110" i="3"/>
  <c r="BD50" i="42"/>
  <c r="BE67" i="38"/>
  <c r="BE41" i="38"/>
  <c r="BE43" i="38" s="1"/>
  <c r="BE46" i="38" s="1"/>
  <c r="BE49" i="38" s="1"/>
  <c r="BE50" i="38" s="1"/>
  <c r="BH73" i="44"/>
  <c r="BF23" i="42" s="1"/>
  <c r="BF27" i="42" s="1"/>
  <c r="BJ393" i="39"/>
  <c r="BI64" i="44"/>
  <c r="BH73" i="43"/>
  <c r="BF23" i="38" s="1"/>
  <c r="BF27" i="38" s="1"/>
  <c r="BJ398" i="39"/>
  <c r="BI69" i="44"/>
  <c r="BI71" i="43"/>
  <c r="BI67" i="43"/>
  <c r="BI70" i="43"/>
  <c r="BJ397" i="39"/>
  <c r="BI68" i="44"/>
  <c r="BJ395" i="39"/>
  <c r="BI66" i="44"/>
  <c r="BJ396" i="39"/>
  <c r="BI67" i="44"/>
  <c r="BJ399" i="39"/>
  <c r="BI70" i="44"/>
  <c r="BJ394" i="39"/>
  <c r="BI65" i="44"/>
  <c r="BJ400" i="39"/>
  <c r="BI71" i="44"/>
  <c r="BI66" i="43"/>
  <c r="BI65" i="43"/>
  <c r="BE41" i="42"/>
  <c r="BE43" i="42" s="1"/>
  <c r="BE46" i="42" s="1"/>
  <c r="BE49" i="42" s="1"/>
  <c r="BE67" i="42"/>
  <c r="BD50" i="38"/>
  <c r="BD51" i="38"/>
  <c r="BD99" i="38"/>
  <c r="BD101" i="38"/>
  <c r="BI69" i="43"/>
  <c r="BI64" i="43"/>
  <c r="BI68" i="43"/>
  <c r="AR149" i="3"/>
  <c r="AS180" i="3"/>
  <c r="AR181" i="3"/>
  <c r="AR182" i="3" s="1"/>
  <c r="AR112" i="3"/>
  <c r="AQ113" i="3"/>
  <c r="AQ114" i="3" s="1"/>
  <c r="AT108" i="3"/>
  <c r="AS144" i="3"/>
  <c r="AS148" i="3"/>
  <c r="AS59" i="3"/>
  <c r="AR60" i="3"/>
  <c r="AR109" i="3"/>
  <c r="AT143" i="3"/>
  <c r="AS177" i="3"/>
  <c r="AT110" i="37" l="1"/>
  <c r="BH33" i="9"/>
  <c r="BH74" i="9" s="1"/>
  <c r="BH106" i="9"/>
  <c r="BH110" i="9" s="1"/>
  <c r="BE122" i="9"/>
  <c r="BE124" i="9" s="1"/>
  <c r="BI20" i="9"/>
  <c r="BI71" i="9" s="1"/>
  <c r="AT145" i="37"/>
  <c r="BF119" i="9"/>
  <c r="BF83" i="9"/>
  <c r="BF117" i="9"/>
  <c r="BF82" i="9"/>
  <c r="BG78" i="9"/>
  <c r="BG81" i="9" s="1"/>
  <c r="AT172" i="41"/>
  <c r="AR53" i="37"/>
  <c r="AR61" i="3"/>
  <c r="AS51" i="37"/>
  <c r="AS52" i="37" s="1"/>
  <c r="AT46" i="37"/>
  <c r="AT49" i="37" s="1"/>
  <c r="AT50" i="37" s="1"/>
  <c r="AT55" i="37" s="1"/>
  <c r="AT56" i="37" s="1"/>
  <c r="AT57" i="37" s="1"/>
  <c r="AS178" i="3"/>
  <c r="AV138" i="3"/>
  <c r="AX140" i="3"/>
  <c r="AZ159" i="3"/>
  <c r="AZ162" i="3" s="1"/>
  <c r="AZ166" i="3" s="1"/>
  <c r="AZ169" i="3" s="1"/>
  <c r="AZ91" i="3"/>
  <c r="AZ94" i="3" s="1"/>
  <c r="AZ98" i="3" s="1"/>
  <c r="AZ101" i="3" s="1"/>
  <c r="AZ125" i="3"/>
  <c r="AZ128" i="3" s="1"/>
  <c r="AZ132" i="3" s="1"/>
  <c r="AZ135" i="3" s="1"/>
  <c r="AT46" i="41"/>
  <c r="AT49" i="41" s="1"/>
  <c r="AT50" i="41" s="1"/>
  <c r="AY94" i="3"/>
  <c r="AV104" i="3"/>
  <c r="AY128" i="3"/>
  <c r="AW169" i="3"/>
  <c r="AY162" i="3"/>
  <c r="AX174" i="3"/>
  <c r="BL81" i="6"/>
  <c r="BL73" i="6"/>
  <c r="BJ16" i="9" s="1"/>
  <c r="AU56" i="3"/>
  <c r="AU57" i="3" s="1"/>
  <c r="AV55" i="3"/>
  <c r="BD104" i="38"/>
  <c r="AU46" i="37" s="1"/>
  <c r="AU49" i="37" s="1"/>
  <c r="AU50" i="37" s="1"/>
  <c r="AT174" i="37"/>
  <c r="AT143" i="41"/>
  <c r="AT144" i="41" s="1"/>
  <c r="AU102" i="37"/>
  <c r="AU108" i="37" s="1"/>
  <c r="AU109" i="37" s="1"/>
  <c r="AU104" i="37"/>
  <c r="AU105" i="37" s="1"/>
  <c r="AU106" i="37" s="1"/>
  <c r="AV100" i="37"/>
  <c r="AV133" i="41"/>
  <c r="AU102" i="41"/>
  <c r="AU108" i="41" s="1"/>
  <c r="AU104" i="41"/>
  <c r="AU105" i="41" s="1"/>
  <c r="AU106" i="41" s="1"/>
  <c r="AV100" i="41"/>
  <c r="AV168" i="37"/>
  <c r="AW90" i="37"/>
  <c r="AW94" i="37" s="1"/>
  <c r="AW97" i="37" s="1"/>
  <c r="AW124" i="37"/>
  <c r="AW128" i="37" s="1"/>
  <c r="AW131" i="37" s="1"/>
  <c r="AW155" i="37"/>
  <c r="AW158" i="37" s="1"/>
  <c r="AW162" i="37" s="1"/>
  <c r="AW165" i="37" s="1"/>
  <c r="AW120" i="41"/>
  <c r="AW123" i="41" s="1"/>
  <c r="AW127" i="41" s="1"/>
  <c r="AW130" i="41" s="1"/>
  <c r="AW87" i="41"/>
  <c r="AW90" i="41" s="1"/>
  <c r="AW94" i="41" s="1"/>
  <c r="AW97" i="41" s="1"/>
  <c r="AW153" i="41"/>
  <c r="AW156" i="41" s="1"/>
  <c r="AW160" i="41" s="1"/>
  <c r="AW163" i="41" s="1"/>
  <c r="AU46" i="41"/>
  <c r="AU49" i="41" s="1"/>
  <c r="AU50" i="41" s="1"/>
  <c r="AV134" i="37"/>
  <c r="AU138" i="37"/>
  <c r="AU139" i="37" s="1"/>
  <c r="AU140" i="37" s="1"/>
  <c r="AU136" i="37"/>
  <c r="AU143" i="37" s="1"/>
  <c r="AU144" i="37" s="1"/>
  <c r="AU170" i="37"/>
  <c r="AU176" i="37" s="1"/>
  <c r="AU177" i="37" s="1"/>
  <c r="AU178" i="37" s="1"/>
  <c r="AU172" i="37"/>
  <c r="AU173" i="37" s="1"/>
  <c r="AV166" i="41"/>
  <c r="AT109" i="41"/>
  <c r="AT110" i="41" s="1"/>
  <c r="AU168" i="41"/>
  <c r="AU174" i="41" s="1"/>
  <c r="AU175" i="41" s="1"/>
  <c r="AU176" i="41" s="1"/>
  <c r="AU170" i="41"/>
  <c r="AU171" i="41" s="1"/>
  <c r="AU135" i="41"/>
  <c r="AU142" i="41" s="1"/>
  <c r="AU137" i="41"/>
  <c r="AU138" i="41" s="1"/>
  <c r="AU139" i="41" s="1"/>
  <c r="BD106" i="42"/>
  <c r="AR110" i="3"/>
  <c r="BE51" i="38"/>
  <c r="BE99" i="38"/>
  <c r="BE101" i="38"/>
  <c r="BJ70" i="43"/>
  <c r="BI73" i="43"/>
  <c r="BG23" i="38" s="1"/>
  <c r="BG27" i="38" s="1"/>
  <c r="BK400" i="39"/>
  <c r="BJ71" i="44"/>
  <c r="BF67" i="42"/>
  <c r="BF41" i="42"/>
  <c r="BF43" i="42" s="1"/>
  <c r="BF46" i="42" s="1"/>
  <c r="BF49" i="42" s="1"/>
  <c r="BJ64" i="43"/>
  <c r="BJ69" i="43"/>
  <c r="BF41" i="38"/>
  <c r="BF43" i="38" s="1"/>
  <c r="BF46" i="38" s="1"/>
  <c r="BF49" i="38" s="1"/>
  <c r="BF67" i="38"/>
  <c r="BE51" i="42"/>
  <c r="BE99" i="42"/>
  <c r="BE101" i="42"/>
  <c r="BE50" i="42"/>
  <c r="BK394" i="39"/>
  <c r="BJ65" i="44"/>
  <c r="BJ66" i="43"/>
  <c r="BJ71" i="43"/>
  <c r="BK395" i="39"/>
  <c r="BJ66" i="44"/>
  <c r="BJ65" i="43"/>
  <c r="BJ67" i="43"/>
  <c r="BK399" i="39"/>
  <c r="BJ70" i="44"/>
  <c r="BJ68" i="43"/>
  <c r="BK396" i="39"/>
  <c r="BJ67" i="44"/>
  <c r="BK393" i="39"/>
  <c r="BJ64" i="44"/>
  <c r="BK398" i="39"/>
  <c r="BJ69" i="44"/>
  <c r="BK397" i="39"/>
  <c r="BJ68" i="44"/>
  <c r="BI73" i="44"/>
  <c r="BG23" i="42" s="1"/>
  <c r="BG27" i="42" s="1"/>
  <c r="AS149" i="3"/>
  <c r="AT180" i="3"/>
  <c r="AS181" i="3"/>
  <c r="AS182" i="3" s="1"/>
  <c r="AS112" i="3"/>
  <c r="AR113" i="3"/>
  <c r="AR114" i="3" s="1"/>
  <c r="AU108" i="3"/>
  <c r="AT144" i="3"/>
  <c r="AT148" i="3"/>
  <c r="AT59" i="3"/>
  <c r="AS60" i="3"/>
  <c r="AS109" i="3"/>
  <c r="AU143" i="3"/>
  <c r="AT177" i="3"/>
  <c r="AU110" i="37" l="1"/>
  <c r="BI33" i="9"/>
  <c r="BI74" i="9" s="1"/>
  <c r="AU145" i="37"/>
  <c r="BI106" i="9"/>
  <c r="BI110" i="9" s="1"/>
  <c r="BF122" i="9"/>
  <c r="BF124" i="9" s="1"/>
  <c r="BJ20" i="9"/>
  <c r="BJ71" i="9" s="1"/>
  <c r="BG82" i="9"/>
  <c r="BG117" i="9"/>
  <c r="BG83" i="9"/>
  <c r="BG119" i="9"/>
  <c r="BH78" i="9"/>
  <c r="BH81" i="9" s="1"/>
  <c r="AS61" i="3"/>
  <c r="AU172" i="41"/>
  <c r="AS53" i="37"/>
  <c r="AT178" i="3"/>
  <c r="AT51" i="37"/>
  <c r="AT52" i="37" s="1"/>
  <c r="AU55" i="37"/>
  <c r="AU56" i="37" s="1"/>
  <c r="AU57" i="37" s="1"/>
  <c r="AX50" i="3"/>
  <c r="AX53" i="3" s="1"/>
  <c r="AX54" i="3" s="1"/>
  <c r="AZ104" i="3"/>
  <c r="AZ106" i="3" s="1"/>
  <c r="AZ172" i="3"/>
  <c r="AV106" i="3"/>
  <c r="AY166" i="3"/>
  <c r="BA159" i="3"/>
  <c r="BA125" i="3"/>
  <c r="BA91" i="3"/>
  <c r="BA94" i="3" s="1"/>
  <c r="BA98" i="3" s="1"/>
  <c r="BA101" i="3" s="1"/>
  <c r="AW172" i="3"/>
  <c r="AY98" i="3"/>
  <c r="AY132" i="3"/>
  <c r="AZ138" i="3"/>
  <c r="AV140" i="3"/>
  <c r="AV142" i="3"/>
  <c r="AW142" i="3" s="1"/>
  <c r="AX142" i="3" s="1"/>
  <c r="AY50" i="3"/>
  <c r="AV56" i="3"/>
  <c r="AV57" i="3" s="1"/>
  <c r="AW55" i="3"/>
  <c r="BM81" i="6"/>
  <c r="BM73" i="6"/>
  <c r="BK16" i="9" s="1"/>
  <c r="BD106" i="38"/>
  <c r="BE104" i="42"/>
  <c r="AV46" i="41" s="1"/>
  <c r="AV49" i="41" s="1"/>
  <c r="AV50" i="41" s="1"/>
  <c r="BE104" i="38"/>
  <c r="AV46" i="37" s="1"/>
  <c r="AV49" i="37" s="1"/>
  <c r="AV50" i="37" s="1"/>
  <c r="AU174" i="37"/>
  <c r="AU143" i="41"/>
  <c r="AU144" i="41" s="1"/>
  <c r="AX124" i="37"/>
  <c r="AX128" i="37" s="1"/>
  <c r="AX131" i="37" s="1"/>
  <c r="AX155" i="37"/>
  <c r="AW134" i="37"/>
  <c r="AW100" i="37"/>
  <c r="AV135" i="41"/>
  <c r="AV142" i="41" s="1"/>
  <c r="AV137" i="41"/>
  <c r="AV138" i="41" s="1"/>
  <c r="AV139" i="41" s="1"/>
  <c r="AV170" i="37"/>
  <c r="AV176" i="37" s="1"/>
  <c r="AV177" i="37" s="1"/>
  <c r="AV178" i="37" s="1"/>
  <c r="AV172" i="37"/>
  <c r="AV173" i="37" s="1"/>
  <c r="AW100" i="41"/>
  <c r="AW133" i="41"/>
  <c r="AV136" i="37"/>
  <c r="AV143" i="37" s="1"/>
  <c r="AV144" i="37" s="1"/>
  <c r="AV138" i="37"/>
  <c r="AV139" i="37" s="1"/>
  <c r="AV140" i="37" s="1"/>
  <c r="AW166" i="41"/>
  <c r="AV104" i="37"/>
  <c r="AV105" i="37" s="1"/>
  <c r="AV106" i="37" s="1"/>
  <c r="AV102" i="37"/>
  <c r="AV108" i="37" s="1"/>
  <c r="AV109" i="37" s="1"/>
  <c r="AV102" i="41"/>
  <c r="AV108" i="41" s="1"/>
  <c r="AV104" i="41"/>
  <c r="AV105" i="41" s="1"/>
  <c r="AV106" i="41" s="1"/>
  <c r="AV168" i="41"/>
  <c r="AV174" i="41" s="1"/>
  <c r="AV175" i="41" s="1"/>
  <c r="AV176" i="41" s="1"/>
  <c r="AV170" i="41"/>
  <c r="AV171" i="41" s="1"/>
  <c r="AX120" i="41"/>
  <c r="AX87" i="41"/>
  <c r="AX90" i="41" s="1"/>
  <c r="AX153" i="41"/>
  <c r="AX156" i="41" s="1"/>
  <c r="AX160" i="41" s="1"/>
  <c r="AX163" i="41" s="1"/>
  <c r="AU109" i="41"/>
  <c r="AU110" i="41" s="1"/>
  <c r="AW168" i="37"/>
  <c r="AS110" i="3"/>
  <c r="BK68" i="43"/>
  <c r="BK65" i="43"/>
  <c r="BL398" i="39"/>
  <c r="BK69" i="44"/>
  <c r="BF101" i="38"/>
  <c r="BF50" i="38"/>
  <c r="BF51" i="38"/>
  <c r="BF99" i="38"/>
  <c r="BF101" i="42"/>
  <c r="BF50" i="42"/>
  <c r="BF51" i="42"/>
  <c r="BF99" i="42"/>
  <c r="BG41" i="42"/>
  <c r="BG43" i="42" s="1"/>
  <c r="BG46" i="42" s="1"/>
  <c r="BG49" i="42" s="1"/>
  <c r="BG67" i="42"/>
  <c r="BL393" i="39"/>
  <c r="BK64" i="44"/>
  <c r="BL395" i="39"/>
  <c r="BK66" i="44"/>
  <c r="BK69" i="43"/>
  <c r="BJ73" i="43"/>
  <c r="BH23" i="38" s="1"/>
  <c r="BH27" i="38" s="1"/>
  <c r="BL400" i="39"/>
  <c r="BK71" i="44"/>
  <c r="BK66" i="43"/>
  <c r="BK70" i="43"/>
  <c r="BL394" i="39"/>
  <c r="BK65" i="44"/>
  <c r="BJ73" i="44"/>
  <c r="BH23" i="42" s="1"/>
  <c r="BH27" i="42" s="1"/>
  <c r="BL397" i="39"/>
  <c r="BK68" i="44"/>
  <c r="BL396" i="39"/>
  <c r="BK67" i="44"/>
  <c r="BL399" i="39"/>
  <c r="BK70" i="44"/>
  <c r="BK67" i="43"/>
  <c r="BK71" i="43"/>
  <c r="BK64" i="43"/>
  <c r="BG67" i="38"/>
  <c r="BG41" i="38"/>
  <c r="BG43" i="38" s="1"/>
  <c r="BG46" i="38" s="1"/>
  <c r="BG49" i="38" s="1"/>
  <c r="AT149" i="3"/>
  <c r="AU180" i="3"/>
  <c r="AT181" i="3"/>
  <c r="AT182" i="3" s="1"/>
  <c r="AT112" i="3"/>
  <c r="AS113" i="3"/>
  <c r="AS114" i="3" s="1"/>
  <c r="AV108" i="3"/>
  <c r="AU144" i="3"/>
  <c r="AU148" i="3"/>
  <c r="AU59" i="3"/>
  <c r="AT60" i="3"/>
  <c r="AT109" i="3"/>
  <c r="AU177" i="3"/>
  <c r="AV110" i="37" l="1"/>
  <c r="AV145" i="37"/>
  <c r="BJ33" i="9"/>
  <c r="BJ74" i="9" s="1"/>
  <c r="BJ106" i="9"/>
  <c r="BJ110" i="9" s="1"/>
  <c r="BG122" i="9"/>
  <c r="BG124" i="9" s="1"/>
  <c r="BK20" i="9"/>
  <c r="BK71" i="9" s="1"/>
  <c r="BH119" i="9"/>
  <c r="BH117" i="9"/>
  <c r="BH83" i="9"/>
  <c r="BH82" i="9"/>
  <c r="BI78" i="9"/>
  <c r="BI81" i="9" s="1"/>
  <c r="AT61" i="3"/>
  <c r="AV172" i="41"/>
  <c r="AT53" i="37"/>
  <c r="AU178" i="3"/>
  <c r="AU51" i="37"/>
  <c r="AV51" i="37" s="1"/>
  <c r="AV55" i="37"/>
  <c r="AV56" i="37" s="1"/>
  <c r="AV57" i="37" s="1"/>
  <c r="AV143" i="3"/>
  <c r="AV144" i="3" s="1"/>
  <c r="BA104" i="3"/>
  <c r="BA128" i="3"/>
  <c r="BB125" i="3"/>
  <c r="BB94" i="3"/>
  <c r="BA162" i="3"/>
  <c r="BB159" i="3"/>
  <c r="AV147" i="3"/>
  <c r="AW147" i="3" s="1"/>
  <c r="AX147" i="3" s="1"/>
  <c r="AY101" i="3"/>
  <c r="BB98" i="3"/>
  <c r="AZ174" i="3"/>
  <c r="AZ140" i="3"/>
  <c r="AW174" i="3"/>
  <c r="AW176" i="3"/>
  <c r="AX176" i="3" s="1"/>
  <c r="AY169" i="3"/>
  <c r="AY135" i="3"/>
  <c r="BB91" i="3"/>
  <c r="BF104" i="42"/>
  <c r="BF106" i="42" s="1"/>
  <c r="BE106" i="42"/>
  <c r="AX55" i="3"/>
  <c r="AW56" i="3"/>
  <c r="AW57" i="3" s="1"/>
  <c r="AY53" i="3"/>
  <c r="BE106" i="38"/>
  <c r="AV174" i="37"/>
  <c r="BF104" i="38"/>
  <c r="BF106" i="38" s="1"/>
  <c r="AT110" i="3"/>
  <c r="AV143" i="41"/>
  <c r="AV144" i="41" s="1"/>
  <c r="AY155" i="37"/>
  <c r="AY158" i="37" s="1"/>
  <c r="AY162" i="37" s="1"/>
  <c r="AY165" i="37" s="1"/>
  <c r="AY90" i="37"/>
  <c r="AY94" i="37" s="1"/>
  <c r="AY97" i="37" s="1"/>
  <c r="AY124" i="37"/>
  <c r="AY128" i="37" s="1"/>
  <c r="AY131" i="37" s="1"/>
  <c r="AW46" i="37"/>
  <c r="AW49" i="37" s="1"/>
  <c r="AW50" i="37" s="1"/>
  <c r="AW136" i="37"/>
  <c r="AW143" i="37" s="1"/>
  <c r="AW144" i="37" s="1"/>
  <c r="AW138" i="37"/>
  <c r="AW139" i="37" s="1"/>
  <c r="AW140" i="37" s="1"/>
  <c r="AV109" i="41"/>
  <c r="AV110" i="41" s="1"/>
  <c r="AX158" i="37"/>
  <c r="AW102" i="41"/>
  <c r="AW108" i="41" s="1"/>
  <c r="AW104" i="41"/>
  <c r="AW105" i="41" s="1"/>
  <c r="AW106" i="41" s="1"/>
  <c r="AX166" i="41"/>
  <c r="AX94" i="41"/>
  <c r="AW135" i="41"/>
  <c r="AW142" i="41" s="1"/>
  <c r="AW137" i="41"/>
  <c r="AW138" i="41" s="1"/>
  <c r="AW139" i="41" s="1"/>
  <c r="AX134" i="37"/>
  <c r="AX90" i="37"/>
  <c r="AX94" i="37" s="1"/>
  <c r="AW46" i="41"/>
  <c r="AW49" i="41" s="1"/>
  <c r="AW50" i="41" s="1"/>
  <c r="AX123" i="41"/>
  <c r="AW104" i="37"/>
  <c r="AW105" i="37" s="1"/>
  <c r="AW106" i="37" s="1"/>
  <c r="AW102" i="37"/>
  <c r="AW108" i="37" s="1"/>
  <c r="AW109" i="37" s="1"/>
  <c r="AY120" i="41"/>
  <c r="AY123" i="41" s="1"/>
  <c r="AY127" i="41" s="1"/>
  <c r="AY130" i="41" s="1"/>
  <c r="AY153" i="41"/>
  <c r="AY156" i="41" s="1"/>
  <c r="AY87" i="41"/>
  <c r="AW170" i="37"/>
  <c r="AW176" i="37" s="1"/>
  <c r="AW177" i="37" s="1"/>
  <c r="AW178" i="37" s="1"/>
  <c r="AW172" i="37"/>
  <c r="AW173" i="37" s="1"/>
  <c r="AW168" i="41"/>
  <c r="AW174" i="41" s="1"/>
  <c r="AW175" i="41" s="1"/>
  <c r="AW176" i="41" s="1"/>
  <c r="AW170" i="41"/>
  <c r="AW171" i="41" s="1"/>
  <c r="BK73" i="44"/>
  <c r="BI23" i="42" s="1"/>
  <c r="BI27" i="42" s="1"/>
  <c r="BH41" i="42"/>
  <c r="BH43" i="42" s="1"/>
  <c r="BH46" i="42" s="1"/>
  <c r="BH49" i="42" s="1"/>
  <c r="BH67" i="42"/>
  <c r="BL67" i="43"/>
  <c r="BL66" i="43"/>
  <c r="BG51" i="38"/>
  <c r="BG101" i="38"/>
  <c r="BG99" i="38"/>
  <c r="BG50" i="38"/>
  <c r="BM398" i="39"/>
  <c r="BL69" i="44"/>
  <c r="BM399" i="39"/>
  <c r="BL70" i="44"/>
  <c r="BK73" i="43"/>
  <c r="BI23" i="38" s="1"/>
  <c r="BI27" i="38" s="1"/>
  <c r="BM394" i="39"/>
  <c r="BL65" i="44"/>
  <c r="BM400" i="39"/>
  <c r="BL71" i="44"/>
  <c r="BL65" i="43"/>
  <c r="BL71" i="43"/>
  <c r="BL70" i="43"/>
  <c r="BL69" i="43"/>
  <c r="BL64" i="43"/>
  <c r="BM396" i="39"/>
  <c r="BL67" i="44"/>
  <c r="BH41" i="38"/>
  <c r="BH43" i="38" s="1"/>
  <c r="BH46" i="38" s="1"/>
  <c r="BH49" i="38" s="1"/>
  <c r="BH67" i="38"/>
  <c r="BM395" i="39"/>
  <c r="BL66" i="44"/>
  <c r="BG99" i="42"/>
  <c r="BG50" i="42"/>
  <c r="BG51" i="42"/>
  <c r="BG101" i="42"/>
  <c r="BM397" i="39"/>
  <c r="BL68" i="44"/>
  <c r="BM393" i="39"/>
  <c r="BL64" i="44"/>
  <c r="BL68" i="43"/>
  <c r="AU149" i="3"/>
  <c r="AV180" i="3"/>
  <c r="AU181" i="3"/>
  <c r="AU182" i="3" s="1"/>
  <c r="AU112" i="3"/>
  <c r="AT113" i="3"/>
  <c r="AT114" i="3" s="1"/>
  <c r="AW108" i="3"/>
  <c r="AV59" i="3"/>
  <c r="AU60" i="3"/>
  <c r="AW143" i="3"/>
  <c r="AU109" i="3"/>
  <c r="AV177" i="3"/>
  <c r="AW110" i="37" l="1"/>
  <c r="AW145" i="37"/>
  <c r="BK33" i="9"/>
  <c r="BK74" i="9" s="1"/>
  <c r="BK106" i="9"/>
  <c r="BK110" i="9" s="1"/>
  <c r="BH122" i="9"/>
  <c r="BH124" i="9" s="1"/>
  <c r="BI117" i="9"/>
  <c r="BI119" i="9"/>
  <c r="BI82" i="9"/>
  <c r="BI83" i="9"/>
  <c r="BJ78" i="9"/>
  <c r="BJ81" i="9" s="1"/>
  <c r="AU61" i="3"/>
  <c r="AV178" i="3"/>
  <c r="AW172" i="41"/>
  <c r="AW55" i="37"/>
  <c r="AW56" i="37" s="1"/>
  <c r="AW57" i="37" s="1"/>
  <c r="AU52" i="37"/>
  <c r="AU53" i="37" s="1"/>
  <c r="BA106" i="3"/>
  <c r="AY138" i="3"/>
  <c r="BA166" i="3"/>
  <c r="BB162" i="3"/>
  <c r="AY172" i="3"/>
  <c r="AZ50" i="3"/>
  <c r="BA132" i="3"/>
  <c r="BB128" i="3"/>
  <c r="AV148" i="3"/>
  <c r="AV149" i="3" s="1"/>
  <c r="AY104" i="3"/>
  <c r="E80" i="3" s="1"/>
  <c r="H20" i="18" s="1"/>
  <c r="BB101" i="3"/>
  <c r="AX56" i="3"/>
  <c r="AX57" i="3" s="1"/>
  <c r="AY55" i="3"/>
  <c r="AY54" i="3"/>
  <c r="AW174" i="37"/>
  <c r="BG104" i="38"/>
  <c r="BG106" i="38" s="1"/>
  <c r="BG104" i="42"/>
  <c r="BG106" i="42" s="1"/>
  <c r="AU110" i="3"/>
  <c r="AW109" i="41"/>
  <c r="AW110" i="41" s="1"/>
  <c r="AW143" i="41"/>
  <c r="AW144" i="41" s="1"/>
  <c r="AX162" i="37"/>
  <c r="AW51" i="37"/>
  <c r="AV52" i="37"/>
  <c r="AZ90" i="37"/>
  <c r="AZ94" i="37" s="1"/>
  <c r="AZ97" i="37" s="1"/>
  <c r="AZ155" i="37"/>
  <c r="AY160" i="41"/>
  <c r="AX97" i="41"/>
  <c r="AY134" i="37"/>
  <c r="AX127" i="41"/>
  <c r="AX46" i="37"/>
  <c r="AY90" i="41"/>
  <c r="AY133" i="41"/>
  <c r="AX97" i="37"/>
  <c r="AY168" i="37"/>
  <c r="AX46" i="41"/>
  <c r="AX49" i="41" s="1"/>
  <c r="AX50" i="41" s="1"/>
  <c r="AX136" i="37"/>
  <c r="AX143" i="37" s="1"/>
  <c r="AX144" i="37" s="1"/>
  <c r="AX138" i="37"/>
  <c r="AX139" i="37" s="1"/>
  <c r="AX140" i="37" s="1"/>
  <c r="AX168" i="41"/>
  <c r="AX174" i="41" s="1"/>
  <c r="AX175" i="41" s="1"/>
  <c r="AX176" i="41" s="1"/>
  <c r="AX170" i="41"/>
  <c r="AX171" i="41" s="1"/>
  <c r="BI67" i="42"/>
  <c r="AZ153" i="41"/>
  <c r="AZ120" i="41"/>
  <c r="AZ123" i="41" s="1"/>
  <c r="AZ127" i="41" s="1"/>
  <c r="AZ130" i="41" s="1"/>
  <c r="AZ87" i="41"/>
  <c r="AZ90" i="41" s="1"/>
  <c r="AZ94" i="41" s="1"/>
  <c r="AZ97" i="41" s="1"/>
  <c r="AY100" i="37"/>
  <c r="BI41" i="42"/>
  <c r="BI43" i="42" s="1"/>
  <c r="BI46" i="42" s="1"/>
  <c r="BI49" i="42" s="1"/>
  <c r="BI99" i="42" s="1"/>
  <c r="BL73" i="44"/>
  <c r="BJ23" i="42" s="1"/>
  <c r="BJ27" i="42" s="1"/>
  <c r="BN399" i="39"/>
  <c r="BO399" i="39" s="1"/>
  <c r="BP399" i="39" s="1"/>
  <c r="BM70" i="44"/>
  <c r="BN395" i="39"/>
  <c r="BO395" i="39" s="1"/>
  <c r="BP395" i="39" s="1"/>
  <c r="BM66" i="44"/>
  <c r="BN400" i="39"/>
  <c r="BO400" i="39" s="1"/>
  <c r="BP400" i="39" s="1"/>
  <c r="BM71" i="44"/>
  <c r="BM66" i="43"/>
  <c r="BM69" i="43"/>
  <c r="BH50" i="38"/>
  <c r="BH99" i="38"/>
  <c r="BH101" i="38"/>
  <c r="BH51" i="38"/>
  <c r="BM70" i="43"/>
  <c r="BN394" i="39"/>
  <c r="BO394" i="39" s="1"/>
  <c r="BP394" i="39" s="1"/>
  <c r="BM65" i="44"/>
  <c r="BN398" i="39"/>
  <c r="BO398" i="39" s="1"/>
  <c r="BP398" i="39" s="1"/>
  <c r="BM69" i="44"/>
  <c r="BM67" i="43"/>
  <c r="BN393" i="39"/>
  <c r="BO393" i="39" s="1"/>
  <c r="BP393" i="39" s="1"/>
  <c r="BM64" i="44"/>
  <c r="BN397" i="39"/>
  <c r="BO397" i="39" s="1"/>
  <c r="BP397" i="39" s="1"/>
  <c r="BM68" i="44"/>
  <c r="BM68" i="43"/>
  <c r="BN396" i="39"/>
  <c r="BO396" i="39" s="1"/>
  <c r="BP396" i="39" s="1"/>
  <c r="BM67" i="44"/>
  <c r="BI41" i="38"/>
  <c r="BI43" i="38" s="1"/>
  <c r="BI46" i="38" s="1"/>
  <c r="BI49" i="38" s="1"/>
  <c r="BI67" i="38"/>
  <c r="BM64" i="43"/>
  <c r="BM65" i="43"/>
  <c r="BL73" i="43"/>
  <c r="BJ23" i="38" s="1"/>
  <c r="BJ27" i="38" s="1"/>
  <c r="BM71" i="43"/>
  <c r="BH50" i="42"/>
  <c r="BH51" i="42"/>
  <c r="BH101" i="42"/>
  <c r="BH99" i="42"/>
  <c r="AW180" i="3"/>
  <c r="AV181" i="3"/>
  <c r="AV182" i="3" s="1"/>
  <c r="AV112" i="3"/>
  <c r="AU113" i="3"/>
  <c r="AU114" i="3" s="1"/>
  <c r="AX108" i="3"/>
  <c r="AW144" i="3"/>
  <c r="AW148" i="3"/>
  <c r="AW59" i="3"/>
  <c r="AV60" i="3"/>
  <c r="AV109" i="3"/>
  <c r="AX143" i="3"/>
  <c r="AW177" i="3"/>
  <c r="AX145" i="37" l="1"/>
  <c r="BI122" i="9"/>
  <c r="BI124" i="9" s="1"/>
  <c r="BJ117" i="9"/>
  <c r="BJ83" i="9"/>
  <c r="BJ119" i="9"/>
  <c r="BJ82" i="9"/>
  <c r="BK78" i="9"/>
  <c r="BK81" i="9" s="1"/>
  <c r="AV61" i="3"/>
  <c r="AW178" i="3"/>
  <c r="AX172" i="41"/>
  <c r="AV53" i="37"/>
  <c r="BA135" i="3"/>
  <c r="BB132" i="3"/>
  <c r="BA169" i="3"/>
  <c r="BB166" i="3"/>
  <c r="BA50" i="3"/>
  <c r="BA53" i="3" s="1"/>
  <c r="BA54" i="3" s="1"/>
  <c r="AY140" i="3"/>
  <c r="AY142" i="3"/>
  <c r="AZ142" i="3" s="1"/>
  <c r="AZ53" i="3"/>
  <c r="AY106" i="3"/>
  <c r="BB106" i="3" s="1"/>
  <c r="C80" i="3" s="1"/>
  <c r="BB104" i="3"/>
  <c r="D80" i="3"/>
  <c r="AY176" i="3"/>
  <c r="AZ176" i="3" s="1"/>
  <c r="AY174" i="3"/>
  <c r="AY56" i="3"/>
  <c r="AY57" i="3" s="1"/>
  <c r="BH104" i="38"/>
  <c r="BH106" i="38" s="1"/>
  <c r="BH104" i="42"/>
  <c r="BH106" i="42" s="1"/>
  <c r="AV110" i="3"/>
  <c r="AY170" i="37"/>
  <c r="AX49" i="37"/>
  <c r="AX51" i="37" s="1"/>
  <c r="AX100" i="41"/>
  <c r="AY102" i="37"/>
  <c r="AX165" i="37"/>
  <c r="AZ100" i="41"/>
  <c r="AX130" i="41"/>
  <c r="AZ124" i="37"/>
  <c r="AZ128" i="37" s="1"/>
  <c r="AZ131" i="37" s="1"/>
  <c r="AY94" i="41"/>
  <c r="AX100" i="37"/>
  <c r="AY163" i="41"/>
  <c r="AZ133" i="41"/>
  <c r="AZ158" i="37"/>
  <c r="AW52" i="37"/>
  <c r="BA87" i="41"/>
  <c r="BA120" i="41"/>
  <c r="BA153" i="41"/>
  <c r="BA156" i="41" s="1"/>
  <c r="BA160" i="41" s="1"/>
  <c r="BA163" i="41" s="1"/>
  <c r="BA124" i="37"/>
  <c r="BA155" i="37"/>
  <c r="BA158" i="37" s="1"/>
  <c r="BA162" i="37" s="1"/>
  <c r="BA165" i="37" s="1"/>
  <c r="AZ156" i="41"/>
  <c r="AY135" i="41"/>
  <c r="AY136" i="37"/>
  <c r="AY138" i="37"/>
  <c r="AY139" i="37" s="1"/>
  <c r="AY140" i="37" s="1"/>
  <c r="AZ100" i="37"/>
  <c r="BI51" i="42"/>
  <c r="BI50" i="42"/>
  <c r="BI101" i="42"/>
  <c r="BI104" i="42" s="1"/>
  <c r="BM73" i="43"/>
  <c r="BK23" i="38" s="1"/>
  <c r="BK27" i="38" s="1"/>
  <c r="BK67" i="38" s="1"/>
  <c r="BJ41" i="38"/>
  <c r="BJ43" i="38" s="1"/>
  <c r="BJ46" i="38" s="1"/>
  <c r="BJ49" i="38" s="1"/>
  <c r="BJ67" i="38"/>
  <c r="BI101" i="38"/>
  <c r="BI99" i="38"/>
  <c r="BI50" i="38"/>
  <c r="BI51" i="38"/>
  <c r="BM73" i="44"/>
  <c r="BK23" i="42" s="1"/>
  <c r="BK27" i="42" s="1"/>
  <c r="BJ41" i="42"/>
  <c r="BJ43" i="42" s="1"/>
  <c r="BJ46" i="42" s="1"/>
  <c r="BJ49" i="42" s="1"/>
  <c r="BJ67" i="42"/>
  <c r="AW149" i="3"/>
  <c r="AX180" i="3"/>
  <c r="AW181" i="3"/>
  <c r="AW182" i="3" s="1"/>
  <c r="AW112" i="3"/>
  <c r="AV113" i="3"/>
  <c r="AV114" i="3" s="1"/>
  <c r="AY108" i="3"/>
  <c r="AX144" i="3"/>
  <c r="AX148" i="3"/>
  <c r="AX59" i="3"/>
  <c r="AW60" i="3"/>
  <c r="AW109" i="3"/>
  <c r="AX177" i="3"/>
  <c r="BJ122" i="9" l="1"/>
  <c r="BJ124" i="9" s="1"/>
  <c r="BK119" i="9"/>
  <c r="BK117" i="9"/>
  <c r="BK83" i="9"/>
  <c r="BK82" i="9"/>
  <c r="AW61" i="3"/>
  <c r="AX178" i="3"/>
  <c r="AW53" i="37"/>
  <c r="H19" i="18"/>
  <c r="H18" i="18"/>
  <c r="AZ55" i="3"/>
  <c r="AZ56" i="3" s="1"/>
  <c r="AZ57" i="3" s="1"/>
  <c r="D72" i="3"/>
  <c r="AY143" i="3"/>
  <c r="AY144" i="3" s="1"/>
  <c r="BI104" i="38"/>
  <c r="BI106" i="38" s="1"/>
  <c r="AY46" i="41"/>
  <c r="AY49" i="41" s="1"/>
  <c r="AY50" i="41" s="1"/>
  <c r="BB50" i="3"/>
  <c r="BB53" i="3" s="1"/>
  <c r="C72" i="3" s="1"/>
  <c r="AY46" i="37"/>
  <c r="AY49" i="37" s="1"/>
  <c r="AY50" i="37" s="1"/>
  <c r="BA172" i="3"/>
  <c r="E82" i="3" s="1"/>
  <c r="BB169" i="3"/>
  <c r="AZ54" i="3"/>
  <c r="BB54" i="3" s="1"/>
  <c r="C70" i="3" s="1"/>
  <c r="C71" i="3"/>
  <c r="AY147" i="3"/>
  <c r="AZ147" i="3" s="1"/>
  <c r="BA138" i="3"/>
  <c r="E81" i="3" s="1"/>
  <c r="BB135" i="3"/>
  <c r="AZ46" i="41"/>
  <c r="AZ49" i="41" s="1"/>
  <c r="AZ50" i="41" s="1"/>
  <c r="BI106" i="42"/>
  <c r="AW110" i="3"/>
  <c r="BB155" i="37"/>
  <c r="BB121" i="37"/>
  <c r="AY143" i="37"/>
  <c r="AY144" i="37" s="1"/>
  <c r="AY145" i="37" s="1"/>
  <c r="AX102" i="37"/>
  <c r="AX104" i="37"/>
  <c r="BA90" i="41"/>
  <c r="BB87" i="41"/>
  <c r="AZ162" i="37"/>
  <c r="BB158" i="37"/>
  <c r="BB153" i="41"/>
  <c r="AY97" i="41"/>
  <c r="AX168" i="37"/>
  <c r="AX50" i="37"/>
  <c r="AX102" i="41"/>
  <c r="AX108" i="41" s="1"/>
  <c r="AX104" i="41"/>
  <c r="AX105" i="41" s="1"/>
  <c r="AX106" i="41" s="1"/>
  <c r="AX52" i="37"/>
  <c r="BA168" i="37"/>
  <c r="AZ134" i="37"/>
  <c r="AZ46" i="37"/>
  <c r="BA123" i="41"/>
  <c r="BB120" i="41"/>
  <c r="AZ160" i="41"/>
  <c r="BB156" i="41"/>
  <c r="BA90" i="37"/>
  <c r="AY166" i="41"/>
  <c r="BA166" i="41"/>
  <c r="AZ102" i="41"/>
  <c r="AZ102" i="37"/>
  <c r="AZ135" i="41"/>
  <c r="BB124" i="37"/>
  <c r="BA128" i="37"/>
  <c r="AX133" i="41"/>
  <c r="BK41" i="38"/>
  <c r="BK43" i="38" s="1"/>
  <c r="BK46" i="38" s="1"/>
  <c r="BK49" i="38" s="1"/>
  <c r="BK99" i="38" s="1"/>
  <c r="BJ101" i="38"/>
  <c r="BJ51" i="38"/>
  <c r="BJ50" i="38"/>
  <c r="BJ99" i="38"/>
  <c r="BJ50" i="42"/>
  <c r="BJ51" i="42"/>
  <c r="BJ99" i="42"/>
  <c r="BJ101" i="42"/>
  <c r="AX149" i="3"/>
  <c r="BK67" i="42"/>
  <c r="BK41" i="42"/>
  <c r="BK43" i="42" s="1"/>
  <c r="BK46" i="42" s="1"/>
  <c r="BK49" i="42" s="1"/>
  <c r="AY180" i="3"/>
  <c r="AX181" i="3"/>
  <c r="AX182" i="3" s="1"/>
  <c r="AX112" i="3"/>
  <c r="AW113" i="3"/>
  <c r="AW114" i="3" s="1"/>
  <c r="AZ108" i="3"/>
  <c r="AY59" i="3"/>
  <c r="AX60" i="3"/>
  <c r="AZ143" i="3"/>
  <c r="AX109" i="3"/>
  <c r="AY177" i="3"/>
  <c r="BK122" i="9" l="1"/>
  <c r="BK124" i="9" s="1"/>
  <c r="AX61" i="3"/>
  <c r="AY178" i="3"/>
  <c r="AX53" i="37"/>
  <c r="BA55" i="3"/>
  <c r="BA56" i="3" s="1"/>
  <c r="BA57" i="3" s="1"/>
  <c r="C73" i="3" s="1"/>
  <c r="AX110" i="3"/>
  <c r="AY51" i="37"/>
  <c r="AY52" i="37" s="1"/>
  <c r="AY148" i="3"/>
  <c r="AY149" i="3" s="1"/>
  <c r="BA140" i="3"/>
  <c r="BB140" i="3" s="1"/>
  <c r="C81" i="3" s="1"/>
  <c r="BB138" i="3"/>
  <c r="D81" i="3"/>
  <c r="BA174" i="3"/>
  <c r="BB174" i="3" s="1"/>
  <c r="C82" i="3" s="1"/>
  <c r="BA176" i="3"/>
  <c r="BA177" i="3" s="1"/>
  <c r="D82" i="3"/>
  <c r="BB172" i="3"/>
  <c r="BA142" i="3"/>
  <c r="BJ104" i="42"/>
  <c r="BA46" i="41" s="1"/>
  <c r="BA49" i="41" s="1"/>
  <c r="BA50" i="41" s="1"/>
  <c r="BJ104" i="38"/>
  <c r="BA46" i="37" s="1"/>
  <c r="BA49" i="37" s="1"/>
  <c r="BA50" i="37" s="1"/>
  <c r="AX135" i="41"/>
  <c r="AX137" i="41"/>
  <c r="BA168" i="41"/>
  <c r="AZ163" i="41"/>
  <c r="BB160" i="41"/>
  <c r="AY100" i="41"/>
  <c r="AX105" i="37"/>
  <c r="AX106" i="37" s="1"/>
  <c r="AY104" i="37"/>
  <c r="AX170" i="37"/>
  <c r="AX172" i="37"/>
  <c r="BA127" i="41"/>
  <c r="BB123" i="41"/>
  <c r="BA170" i="37"/>
  <c r="AX109" i="41"/>
  <c r="AX110" i="41" s="1"/>
  <c r="AX108" i="37"/>
  <c r="BA94" i="41"/>
  <c r="BB90" i="41"/>
  <c r="BB128" i="37"/>
  <c r="BA131" i="37"/>
  <c r="AY168" i="41"/>
  <c r="AY170" i="41"/>
  <c r="AY171" i="41" s="1"/>
  <c r="AY172" i="41" s="1"/>
  <c r="AZ49" i="37"/>
  <c r="D68" i="37" s="1"/>
  <c r="BB90" i="37"/>
  <c r="BA94" i="37"/>
  <c r="AZ136" i="37"/>
  <c r="AZ138" i="37"/>
  <c r="AZ139" i="37" s="1"/>
  <c r="AZ140" i="37" s="1"/>
  <c r="AX55" i="37"/>
  <c r="AZ165" i="37"/>
  <c r="BB162" i="37"/>
  <c r="AP46" i="41"/>
  <c r="AP49" i="41" s="1"/>
  <c r="BK51" i="38"/>
  <c r="BK101" i="38"/>
  <c r="BK50" i="38"/>
  <c r="BK99" i="42"/>
  <c r="BK101" i="42"/>
  <c r="BK50" i="42"/>
  <c r="BK51" i="42"/>
  <c r="AZ180" i="3"/>
  <c r="AY181" i="3"/>
  <c r="AY182" i="3" s="1"/>
  <c r="AY112" i="3"/>
  <c r="AX113" i="3"/>
  <c r="AX114" i="3" s="1"/>
  <c r="BA108" i="3"/>
  <c r="AZ144" i="3"/>
  <c r="AZ148" i="3"/>
  <c r="AZ59" i="3"/>
  <c r="AY60" i="3"/>
  <c r="AY109" i="3"/>
  <c r="AZ177" i="3"/>
  <c r="AY61" i="3" l="1"/>
  <c r="AZ178" i="3"/>
  <c r="BA178" i="3" s="1"/>
  <c r="F82" i="3" s="1"/>
  <c r="AY53" i="37"/>
  <c r="AY110" i="3"/>
  <c r="AZ51" i="37"/>
  <c r="BA51" i="37" s="1"/>
  <c r="BA52" i="37" s="1"/>
  <c r="BA147" i="3"/>
  <c r="BB46" i="37"/>
  <c r="BB49" i="37" s="1"/>
  <c r="C68" i="37" s="1"/>
  <c r="BJ106" i="42"/>
  <c r="BK106" i="38"/>
  <c r="BJ106" i="38"/>
  <c r="BK106" i="42"/>
  <c r="AZ143" i="37"/>
  <c r="AX56" i="37"/>
  <c r="AX57" i="37" s="1"/>
  <c r="AY55" i="37"/>
  <c r="AY56" i="37" s="1"/>
  <c r="BA97" i="37"/>
  <c r="BB94" i="37"/>
  <c r="AY174" i="41"/>
  <c r="AY175" i="41" s="1"/>
  <c r="AY176" i="41" s="1"/>
  <c r="AX109" i="37"/>
  <c r="AX110" i="37" s="1"/>
  <c r="AY108" i="37"/>
  <c r="AZ168" i="37"/>
  <c r="E78" i="37" s="1"/>
  <c r="BB165" i="37"/>
  <c r="AY102" i="41"/>
  <c r="AY108" i="41" s="1"/>
  <c r="AY104" i="41"/>
  <c r="BA130" i="41"/>
  <c r="BB127" i="41"/>
  <c r="BA134" i="37"/>
  <c r="E77" i="37" s="1"/>
  <c r="BB131" i="37"/>
  <c r="AX173" i="37"/>
  <c r="AX174" i="37" s="1"/>
  <c r="AY172" i="37"/>
  <c r="AY173" i="37" s="1"/>
  <c r="AX138" i="41"/>
  <c r="AX139" i="41" s="1"/>
  <c r="AY137" i="41"/>
  <c r="AY105" i="37"/>
  <c r="AY106" i="37" s="1"/>
  <c r="AZ104" i="37"/>
  <c r="AZ105" i="37" s="1"/>
  <c r="AZ50" i="37"/>
  <c r="C67" i="37"/>
  <c r="BA97" i="41"/>
  <c r="BB94" i="41"/>
  <c r="AX176" i="37"/>
  <c r="AZ166" i="41"/>
  <c r="E78" i="41" s="1"/>
  <c r="J20" i="18" s="1"/>
  <c r="BB163" i="41"/>
  <c r="AX142" i="41"/>
  <c r="BB46" i="41"/>
  <c r="BB49" i="41" s="1"/>
  <c r="C68" i="41" s="1"/>
  <c r="AZ149" i="3"/>
  <c r="AP50" i="41"/>
  <c r="AP51" i="41"/>
  <c r="C67" i="41"/>
  <c r="BA180" i="3"/>
  <c r="BA181" i="3" s="1"/>
  <c r="AZ181" i="3"/>
  <c r="AZ182" i="3" s="1"/>
  <c r="AZ112" i="3"/>
  <c r="AY113" i="3"/>
  <c r="AY114" i="3" s="1"/>
  <c r="BA59" i="3"/>
  <c r="BA60" i="3" s="1"/>
  <c r="AZ60" i="3"/>
  <c r="BA143" i="3"/>
  <c r="BA144" i="3" s="1"/>
  <c r="F81" i="3" s="1"/>
  <c r="AZ109" i="3"/>
  <c r="AZ61" i="3" l="1"/>
  <c r="BA61" i="3" s="1"/>
  <c r="C74" i="3" s="1"/>
  <c r="AZ110" i="3"/>
  <c r="AZ52" i="37"/>
  <c r="AZ53" i="37" s="1"/>
  <c r="BA53" i="37" s="1"/>
  <c r="C69" i="37" s="1"/>
  <c r="AY174" i="37"/>
  <c r="AY57" i="37"/>
  <c r="BA100" i="37"/>
  <c r="E76" i="37" s="1"/>
  <c r="I20" i="18" s="1"/>
  <c r="BB97" i="37"/>
  <c r="AY142" i="41"/>
  <c r="AX143" i="41"/>
  <c r="AX144" i="41" s="1"/>
  <c r="BA100" i="41"/>
  <c r="E76" i="41" s="1"/>
  <c r="BB97" i="41"/>
  <c r="AY109" i="37"/>
  <c r="AY110" i="37" s="1"/>
  <c r="AZ108" i="37"/>
  <c r="AZ168" i="41"/>
  <c r="AZ170" i="41"/>
  <c r="D78" i="41"/>
  <c r="J19" i="18" s="1"/>
  <c r="BB166" i="41"/>
  <c r="AZ55" i="37"/>
  <c r="BB50" i="37"/>
  <c r="C66" i="37" s="1"/>
  <c r="AY105" i="41"/>
  <c r="AY106" i="41" s="1"/>
  <c r="AZ104" i="41"/>
  <c r="AZ105" i="41" s="1"/>
  <c r="AX177" i="37"/>
  <c r="AX178" i="37" s="1"/>
  <c r="AY176" i="37"/>
  <c r="AY177" i="37" s="1"/>
  <c r="AY138" i="41"/>
  <c r="AY139" i="41" s="1"/>
  <c r="AZ137" i="41"/>
  <c r="AZ138" i="41" s="1"/>
  <c r="BA133" i="41"/>
  <c r="E77" i="41" s="1"/>
  <c r="BB130" i="41"/>
  <c r="AZ170" i="37"/>
  <c r="AZ172" i="37"/>
  <c r="BB168" i="37"/>
  <c r="D78" i="37"/>
  <c r="AZ106" i="37"/>
  <c r="BA136" i="37"/>
  <c r="BB136" i="37" s="1"/>
  <c r="C77" i="37" s="1"/>
  <c r="BA138" i="37"/>
  <c r="BA139" i="37" s="1"/>
  <c r="BA140" i="37" s="1"/>
  <c r="F77" i="37" s="1"/>
  <c r="BB134" i="37"/>
  <c r="D77" i="37"/>
  <c r="AZ108" i="41"/>
  <c r="AY109" i="41"/>
  <c r="AY110" i="41" s="1"/>
  <c r="AZ144" i="37"/>
  <c r="AZ145" i="37" s="1"/>
  <c r="AP52" i="41"/>
  <c r="AP53" i="41" s="1"/>
  <c r="AQ51" i="41"/>
  <c r="AP55" i="41"/>
  <c r="BB50" i="41"/>
  <c r="C66" i="41" s="1"/>
  <c r="BA182" i="3"/>
  <c r="G82" i="3" s="1"/>
  <c r="BA112" i="3"/>
  <c r="BA113" i="3" s="1"/>
  <c r="AZ113" i="3"/>
  <c r="AZ114" i="3" s="1"/>
  <c r="BA148" i="3"/>
  <c r="BA149" i="3" s="1"/>
  <c r="G81" i="3" s="1"/>
  <c r="AY178" i="37" l="1"/>
  <c r="AZ171" i="41"/>
  <c r="AZ172" i="41" s="1"/>
  <c r="BA170" i="41"/>
  <c r="BA171" i="41" s="1"/>
  <c r="AY143" i="41"/>
  <c r="AY144" i="41" s="1"/>
  <c r="AZ142" i="41"/>
  <c r="BA137" i="41"/>
  <c r="BA138" i="41" s="1"/>
  <c r="BA135" i="41"/>
  <c r="BB135" i="41" s="1"/>
  <c r="C77" i="41" s="1"/>
  <c r="BB133" i="41"/>
  <c r="D77" i="41"/>
  <c r="AZ106" i="41"/>
  <c r="AZ174" i="41"/>
  <c r="BB168" i="41"/>
  <c r="C78" i="41" s="1"/>
  <c r="J18" i="18" s="1"/>
  <c r="AZ173" i="37"/>
  <c r="AZ174" i="37" s="1"/>
  <c r="BA172" i="37"/>
  <c r="BA173" i="37" s="1"/>
  <c r="AZ109" i="37"/>
  <c r="AZ110" i="37" s="1"/>
  <c r="AZ56" i="37"/>
  <c r="AZ57" i="37" s="1"/>
  <c r="BA55" i="37"/>
  <c r="BA56" i="37" s="1"/>
  <c r="BA104" i="41"/>
  <c r="BA105" i="41" s="1"/>
  <c r="BA102" i="41"/>
  <c r="BB102" i="41" s="1"/>
  <c r="C76" i="41" s="1"/>
  <c r="D76" i="41"/>
  <c r="BB100" i="41"/>
  <c r="AZ109" i="41"/>
  <c r="AZ110" i="41" s="1"/>
  <c r="AZ176" i="37"/>
  <c r="BB170" i="37"/>
  <c r="C78" i="37" s="1"/>
  <c r="BA143" i="37"/>
  <c r="BA144" i="37" s="1"/>
  <c r="BA145" i="37" s="1"/>
  <c r="G77" i="37" s="1"/>
  <c r="AZ139" i="41"/>
  <c r="BA104" i="37"/>
  <c r="BA105" i="37" s="1"/>
  <c r="BA106" i="37" s="1"/>
  <c r="F76" i="37" s="1"/>
  <c r="I21" i="18" s="1"/>
  <c r="BA102" i="37"/>
  <c r="BB102" i="37" s="1"/>
  <c r="C76" i="37" s="1"/>
  <c r="I18" i="18" s="1"/>
  <c r="D76" i="37"/>
  <c r="I19" i="18" s="1"/>
  <c r="BB100" i="37"/>
  <c r="AQ55" i="41"/>
  <c r="AP56" i="41"/>
  <c r="AP57" i="41" s="1"/>
  <c r="AR51" i="41"/>
  <c r="AQ52" i="41"/>
  <c r="AQ53" i="41" s="1"/>
  <c r="BA114" i="3"/>
  <c r="G80" i="3" s="1"/>
  <c r="H22" i="18" s="1"/>
  <c r="BA109" i="3"/>
  <c r="BA110" i="3" s="1"/>
  <c r="F80" i="3" s="1"/>
  <c r="H21" i="18" s="1"/>
  <c r="BA57" i="37" l="1"/>
  <c r="C70" i="37" s="1"/>
  <c r="BA172" i="41"/>
  <c r="F78" i="41" s="1"/>
  <c r="J21" i="18" s="1"/>
  <c r="BA174" i="37"/>
  <c r="F78" i="37" s="1"/>
  <c r="BA139" i="41"/>
  <c r="F77" i="41" s="1"/>
  <c r="AZ143" i="41"/>
  <c r="AZ144" i="41" s="1"/>
  <c r="BA142" i="41"/>
  <c r="BA143" i="41" s="1"/>
  <c r="AZ177" i="37"/>
  <c r="AZ178" i="37" s="1"/>
  <c r="BA176" i="37"/>
  <c r="BA177" i="37" s="1"/>
  <c r="BA108" i="41"/>
  <c r="BA109" i="41" s="1"/>
  <c r="BA110" i="41" s="1"/>
  <c r="G76" i="41" s="1"/>
  <c r="BA108" i="37"/>
  <c r="BA109" i="37" s="1"/>
  <c r="BA110" i="37" s="1"/>
  <c r="G76" i="37" s="1"/>
  <c r="I22" i="18" s="1"/>
  <c r="AZ175" i="41"/>
  <c r="AZ176" i="41" s="1"/>
  <c r="BA174" i="41"/>
  <c r="BA175" i="41" s="1"/>
  <c r="BA106" i="41"/>
  <c r="F76" i="41" s="1"/>
  <c r="AS51" i="41"/>
  <c r="AR52" i="41"/>
  <c r="AR53" i="41" s="1"/>
  <c r="AQ56" i="41"/>
  <c r="AQ57" i="41" s="1"/>
  <c r="AR55" i="41"/>
  <c r="BA178" i="37" l="1"/>
  <c r="G78" i="37" s="1"/>
  <c r="BA144" i="41"/>
  <c r="G77" i="41" s="1"/>
  <c r="BA176" i="41"/>
  <c r="G78" i="41" s="1"/>
  <c r="J22" i="18" s="1"/>
  <c r="AS55" i="41"/>
  <c r="AR56" i="41"/>
  <c r="AR57" i="41" s="1"/>
  <c r="AT51" i="41"/>
  <c r="AS52" i="41"/>
  <c r="AS53" i="41" s="1"/>
  <c r="AT52" i="41" l="1"/>
  <c r="AT53" i="41" s="1"/>
  <c r="AU51" i="41"/>
  <c r="AT55" i="41"/>
  <c r="AS56" i="41"/>
  <c r="AS57" i="41" s="1"/>
  <c r="AV51" i="41" l="1"/>
  <c r="AU52" i="41"/>
  <c r="AU53" i="41" s="1"/>
  <c r="AT56" i="41"/>
  <c r="AT57" i="41" s="1"/>
  <c r="AU55" i="41"/>
  <c r="AU56" i="41" l="1"/>
  <c r="AU57" i="41" s="1"/>
  <c r="AV55" i="41"/>
  <c r="AV52" i="41"/>
  <c r="AV53" i="41" s="1"/>
  <c r="AW51" i="41"/>
  <c r="AW52" i="41" l="1"/>
  <c r="AW53" i="41" s="1"/>
  <c r="AX51" i="41"/>
  <c r="AW55" i="41"/>
  <c r="AV56" i="41"/>
  <c r="AV57" i="41" s="1"/>
  <c r="AW56" i="41" l="1"/>
  <c r="AW57" i="41" s="1"/>
  <c r="AX55" i="41"/>
  <c r="AX52" i="41"/>
  <c r="AX53" i="41" s="1"/>
  <c r="AY51" i="41"/>
  <c r="AZ51" i="41" l="1"/>
  <c r="AY52" i="41"/>
  <c r="AY53" i="41" s="1"/>
  <c r="AY55" i="41"/>
  <c r="AX56" i="41"/>
  <c r="AX57" i="41" s="1"/>
  <c r="AZ55" i="41" l="1"/>
  <c r="AY56" i="41"/>
  <c r="AY57" i="41" s="1"/>
  <c r="BA51" i="41"/>
  <c r="BA52" i="41" s="1"/>
  <c r="AZ52" i="41"/>
  <c r="AZ53" i="41" s="1"/>
  <c r="BA53" i="41" l="1"/>
  <c r="C69" i="41" s="1"/>
  <c r="BA55" i="41"/>
  <c r="BA56" i="41" s="1"/>
  <c r="AZ56" i="41"/>
  <c r="AZ57" i="41" s="1"/>
  <c r="BA57" i="41" l="1"/>
  <c r="C70" i="41" s="1"/>
  <c r="O26" i="2"/>
  <c r="D16" i="2" l="1"/>
  <c r="D77" i="9" s="1"/>
  <c r="D78" i="9" l="1"/>
  <c r="D81" i="9" s="1"/>
  <c r="D106" i="9"/>
  <c r="D110" i="9" s="1"/>
  <c r="D117" i="9" l="1"/>
  <c r="D82" i="9"/>
  <c r="D119" i="9"/>
  <c r="D122" i="9" s="1"/>
  <c r="E124" i="9" s="1"/>
  <c r="D83" i="9"/>
</calcChain>
</file>

<file path=xl/comments1.xml><?xml version="1.0" encoding="utf-8"?>
<comments xmlns="http://schemas.openxmlformats.org/spreadsheetml/2006/main">
  <authors>
    <author>Kilpatrick, Andrew</author>
  </authors>
  <commentList>
    <comment ref="D50" authorId="0" shapeId="0">
      <text>
        <r>
          <rPr>
            <b/>
            <sz val="9"/>
            <color indexed="81"/>
            <rFont val="Tahoma"/>
            <family val="2"/>
          </rPr>
          <t>Kilpatrick, Andrew:</t>
        </r>
        <r>
          <rPr>
            <sz val="9"/>
            <color indexed="81"/>
            <rFont val="Tahoma"/>
            <family val="2"/>
          </rPr>
          <t xml:space="preserve">
Not Currently used</t>
        </r>
      </text>
    </comment>
  </commentList>
</comments>
</file>

<file path=xl/comments2.xml><?xml version="1.0" encoding="utf-8"?>
<comments xmlns="http://schemas.openxmlformats.org/spreadsheetml/2006/main">
  <authors>
    <author>Kilpatrick, Andrew</author>
  </authors>
  <commentList>
    <comment ref="F26" authorId="0" shapeId="0">
      <text>
        <r>
          <rPr>
            <b/>
            <sz val="9"/>
            <color indexed="81"/>
            <rFont val="Tahoma"/>
            <family val="2"/>
          </rPr>
          <t>Kilpatrick, Andrew:</t>
        </r>
        <r>
          <rPr>
            <sz val="9"/>
            <color indexed="81"/>
            <rFont val="Tahoma"/>
            <family val="2"/>
          </rPr>
          <t xml:space="preserve">
Not Currently used</t>
        </r>
      </text>
    </comment>
  </commentList>
</comments>
</file>

<file path=xl/comments3.xml><?xml version="1.0" encoding="utf-8"?>
<comments xmlns="http://schemas.openxmlformats.org/spreadsheetml/2006/main">
  <authors>
    <author>Hussain, Shahnura</author>
  </authors>
  <commentList>
    <comment ref="C23" authorId="0" shapeId="0">
      <text>
        <r>
          <rPr>
            <b/>
            <sz val="9"/>
            <color indexed="81"/>
            <rFont val="Tahoma"/>
            <family val="2"/>
          </rPr>
          <t>Hussain, Shahnura:</t>
        </r>
        <r>
          <rPr>
            <sz val="9"/>
            <color indexed="81"/>
            <rFont val="Tahoma"/>
            <family val="2"/>
          </rPr>
          <t xml:space="preserve">
BCIS Life Cycle Costing (Q2 2017)</t>
        </r>
      </text>
    </comment>
    <comment ref="C90" authorId="0" shapeId="0">
      <text>
        <r>
          <rPr>
            <b/>
            <sz val="9"/>
            <color indexed="81"/>
            <rFont val="Tahoma"/>
            <family val="2"/>
          </rPr>
          <t>Hussain, Shahnura:</t>
        </r>
        <r>
          <rPr>
            <sz val="9"/>
            <color indexed="81"/>
            <rFont val="Tahoma"/>
            <family val="2"/>
          </rPr>
          <t xml:space="preserve">
BCIS Life Cycle Costing (Q2 2017)</t>
        </r>
      </text>
    </comment>
    <comment ref="C158" authorId="0" shapeId="0">
      <text>
        <r>
          <rPr>
            <b/>
            <sz val="9"/>
            <color indexed="81"/>
            <rFont val="Tahoma"/>
            <family val="2"/>
          </rPr>
          <t>Hussain, Shahnura:</t>
        </r>
        <r>
          <rPr>
            <sz val="9"/>
            <color indexed="81"/>
            <rFont val="Tahoma"/>
            <family val="2"/>
          </rPr>
          <t xml:space="preserve">
BCIS Life Cycle Costing (Q2 2017)</t>
        </r>
      </text>
    </comment>
  </commentList>
</comments>
</file>

<file path=xl/comments4.xml><?xml version="1.0" encoding="utf-8"?>
<comments xmlns="http://schemas.openxmlformats.org/spreadsheetml/2006/main">
  <authors>
    <author>Kilpatrick, Andrew</author>
  </authors>
  <commentList>
    <comment ref="E21" authorId="0" shapeId="0">
      <text>
        <r>
          <rPr>
            <b/>
            <sz val="9"/>
            <color indexed="81"/>
            <rFont val="Tahoma"/>
            <family val="2"/>
          </rPr>
          <t>Kilpatrick, Andrew:</t>
        </r>
        <r>
          <rPr>
            <sz val="9"/>
            <color indexed="81"/>
            <rFont val="Tahoma"/>
            <family val="2"/>
          </rPr>
          <t xml:space="preserve">
Not Currently used</t>
        </r>
      </text>
    </comment>
  </commentList>
</comments>
</file>

<file path=xl/comments5.xml><?xml version="1.0" encoding="utf-8"?>
<comments xmlns="http://schemas.openxmlformats.org/spreadsheetml/2006/main">
  <authors>
    <author>Kilpatrick, Andrew</author>
  </authors>
  <commentList>
    <comment ref="E21" authorId="0" shapeId="0">
      <text>
        <r>
          <rPr>
            <b/>
            <sz val="9"/>
            <color indexed="81"/>
            <rFont val="Tahoma"/>
            <family val="2"/>
          </rPr>
          <t>Kilpatrick, Andrew:</t>
        </r>
        <r>
          <rPr>
            <sz val="9"/>
            <color indexed="81"/>
            <rFont val="Tahoma"/>
            <family val="2"/>
          </rPr>
          <t xml:space="preserve">
Not Currently used</t>
        </r>
      </text>
    </comment>
  </commentList>
</comments>
</file>

<file path=xl/sharedStrings.xml><?xml version="1.0" encoding="utf-8"?>
<sst xmlns="http://schemas.openxmlformats.org/spreadsheetml/2006/main" count="3944" uniqueCount="785">
  <si>
    <t>INFLATION TABLE</t>
  </si>
  <si>
    <t>Reference</t>
  </si>
  <si>
    <t>Assumed Cost Inflation Rate</t>
  </si>
  <si>
    <t>Assumed Teaching Income Inflation</t>
  </si>
  <si>
    <t>Assumed Research Income Inflation</t>
  </si>
  <si>
    <t>Assumed Tender Price Inflation for future Major Refurbishments</t>
  </si>
  <si>
    <t>Assumed Pay Inflation</t>
  </si>
  <si>
    <t>COMPOUND INFLATION FACTOR TABLE</t>
  </si>
  <si>
    <t>Assumed Tender Price Inflation for future refurbishments</t>
  </si>
  <si>
    <t>Assumed Infaltion Rates to 2075</t>
  </si>
  <si>
    <t>CLEANING</t>
  </si>
  <si>
    <t>UTILITIES</t>
  </si>
  <si>
    <t>INFLATION REFERENCE =</t>
  </si>
  <si>
    <t>COST PER SQM IN 2015 =</t>
  </si>
  <si>
    <t>COST PER SQM IN 2016 =</t>
  </si>
  <si>
    <t>COST PER SQM IN 2017 =</t>
  </si>
  <si>
    <t>COST PER SQM IN 2018 =</t>
  </si>
  <si>
    <t>COST PER SQM IN 2019 =</t>
  </si>
  <si>
    <t>COST PER SQM IN 2020 =</t>
  </si>
  <si>
    <t>COST PER SQM IN 2021 =</t>
  </si>
  <si>
    <t>COST PER SQM IN 2022 =</t>
  </si>
  <si>
    <t>COST PER SQM IN 2023 =</t>
  </si>
  <si>
    <t>COST PER SQM IN 2024 =</t>
  </si>
  <si>
    <t>COST PER SQM IN 2025 =</t>
  </si>
  <si>
    <t>COST PER SQM IN 2026 =</t>
  </si>
  <si>
    <t>COST PER SQM IN 2027 =</t>
  </si>
  <si>
    <t>COST PER SQM IN 2028 =</t>
  </si>
  <si>
    <t>COST PER SQM IN 2029 =</t>
  </si>
  <si>
    <t>COST PER SQM IN 2030 =</t>
  </si>
  <si>
    <t>COST PER SQM IN 2031 =</t>
  </si>
  <si>
    <t>COST PER SQM IN 2032 =</t>
  </si>
  <si>
    <t>COST PER SQM IN 2033 =</t>
  </si>
  <si>
    <t>COST PER SQM IN 2034 =</t>
  </si>
  <si>
    <t>COST PER SQM IN 2035 =</t>
  </si>
  <si>
    <t>COST PER SQM IN 2036 =</t>
  </si>
  <si>
    <t>COST PER SQM IN 2037 =</t>
  </si>
  <si>
    <t>COST PER SQM IN 2038 =</t>
  </si>
  <si>
    <t>COST PER SQM IN 2039 =</t>
  </si>
  <si>
    <t>COST PER SQM IN 2040 =</t>
  </si>
  <si>
    <t>COST PER SQM IN 2041 =</t>
  </si>
  <si>
    <t>COST PER SQM IN 2042 =</t>
  </si>
  <si>
    <t>COST PER SQM IN 2043 =</t>
  </si>
  <si>
    <t>COST PER SQM IN 2044 =</t>
  </si>
  <si>
    <t>COST PER SQM IN 2045 =</t>
  </si>
  <si>
    <t>COST PER SQM IN 2046 =</t>
  </si>
  <si>
    <t>COST PER SQM IN 2047 =</t>
  </si>
  <si>
    <t>COST PER SQM IN 2048 =</t>
  </si>
  <si>
    <t>COST PER SQM IN 2049 =</t>
  </si>
  <si>
    <t>COST PER SQM IN 2050 =</t>
  </si>
  <si>
    <t>COST PER SQM IN 2051 =</t>
  </si>
  <si>
    <t>COST PER SQM IN 2052 =</t>
  </si>
  <si>
    <t>COST PER SQM IN 2053 =</t>
  </si>
  <si>
    <t>COST PER SQM IN 2054 =</t>
  </si>
  <si>
    <t>COST PER SQM IN 2055 =</t>
  </si>
  <si>
    <t>COST PER SQM IN 2056 =</t>
  </si>
  <si>
    <t>COST PER SQM IN 2057 =</t>
  </si>
  <si>
    <t>COST PER SQM IN 2058 =</t>
  </si>
  <si>
    <t>COST PER SQM IN 2059 =</t>
  </si>
  <si>
    <t>COST PER SQM IN 2060 =</t>
  </si>
  <si>
    <t>COST PER SQM IN 2061 =</t>
  </si>
  <si>
    <t>COST PER SQM IN 2062 =</t>
  </si>
  <si>
    <t>COST PER SQM IN 2063 =</t>
  </si>
  <si>
    <t>COST PER SQM IN 2064 =</t>
  </si>
  <si>
    <t>COST PER SQM IN 2065 =</t>
  </si>
  <si>
    <t>COST PER SQM IN 2066 =</t>
  </si>
  <si>
    <t>COST PER SQM IN 2067 =</t>
  </si>
  <si>
    <t>COST PER SQM IN 2068 =</t>
  </si>
  <si>
    <t>COST PER SQM IN 2069 =</t>
  </si>
  <si>
    <t>COST PER SQM IN 2070 =</t>
  </si>
  <si>
    <t>COST PER SQM IN 2071 =</t>
  </si>
  <si>
    <t>COST PER SQM IN 2072 =</t>
  </si>
  <si>
    <t>COST PER SQM IN 2073 =</t>
  </si>
  <si>
    <t>COST PER SQM IN 2074 =</t>
  </si>
  <si>
    <t>COST PER SQM IN 2075 =</t>
  </si>
  <si>
    <t>Facilities Management Costs</t>
  </si>
  <si>
    <t>Existing Building</t>
  </si>
  <si>
    <t>New Building</t>
  </si>
  <si>
    <t>New/Existing Building Option</t>
  </si>
  <si>
    <t>Discount Factor</t>
  </si>
  <si>
    <t xml:space="preserve">Description of Income &amp; Costs </t>
  </si>
  <si>
    <t>Inflation Reference</t>
  </si>
  <si>
    <t>TOTAL</t>
  </si>
  <si>
    <t>Year for Start of Construction</t>
  </si>
  <si>
    <t>Year start of construction</t>
  </si>
  <si>
    <t>Construction Period (Years)</t>
  </si>
  <si>
    <t>Construction Period</t>
  </si>
  <si>
    <t>Construction</t>
  </si>
  <si>
    <t>Fees</t>
  </si>
  <si>
    <t>Fit-Out</t>
  </si>
  <si>
    <t>Opportunity Costs of Closing exising facilities for duration of construction</t>
  </si>
  <si>
    <t>Other Costs</t>
  </si>
  <si>
    <t>Sub-Total Capex</t>
  </si>
  <si>
    <t>Net Capex Investment</t>
  </si>
  <si>
    <t>2) Refurbishment Costs</t>
  </si>
  <si>
    <t xml:space="preserve">Future Minor Refurbishment (every 5 years) </t>
  </si>
  <si>
    <t>Future Fabric Maintenance (every 10 years)</t>
  </si>
  <si>
    <t xml:space="preserve">Future Services Maintenance (every 20 years) </t>
  </si>
  <si>
    <t>MINOR REFURBISHMENTS (EVERY 5 YEARS)</t>
  </si>
  <si>
    <t>FABRIC MAINTENANCE (EVERY 10 YEARS)</t>
  </si>
  <si>
    <t>SERVICES MAINTENANCE (EVERY 20 YEARS)</t>
  </si>
  <si>
    <t>*Rates are driven by formula from preceding cell</t>
  </si>
  <si>
    <t>Operational Start Date</t>
  </si>
  <si>
    <t>Operational Start</t>
  </si>
  <si>
    <t>Total Refurbishment Costs</t>
  </si>
  <si>
    <t>(Up to 3 years)</t>
  </si>
  <si>
    <t>Teaching Income Inflation</t>
  </si>
  <si>
    <t>Research Income Inflation</t>
  </si>
  <si>
    <t>Tender Price Inflation for future Major Refurbishments</t>
  </si>
  <si>
    <t>Pay Inflation</t>
  </si>
  <si>
    <t>Inflation Rate</t>
  </si>
  <si>
    <t>UG</t>
  </si>
  <si>
    <t>HEU</t>
  </si>
  <si>
    <t>OS</t>
  </si>
  <si>
    <t>Mres</t>
  </si>
  <si>
    <t>PhD</t>
  </si>
  <si>
    <t>Inflation Rates</t>
  </si>
  <si>
    <t>Total</t>
  </si>
  <si>
    <t>Year Reference</t>
  </si>
  <si>
    <t>Current Year</t>
  </si>
  <si>
    <t>Project NPV</t>
  </si>
  <si>
    <t>IRR</t>
  </si>
  <si>
    <t>Payback Period</t>
  </si>
  <si>
    <t>cumulative</t>
  </si>
  <si>
    <t>Years</t>
  </si>
  <si>
    <t>Repaid (1=yes)</t>
  </si>
  <si>
    <t>Fee Income</t>
  </si>
  <si>
    <t>PGR</t>
  </si>
  <si>
    <t>Current Year Tuition Fees</t>
  </si>
  <si>
    <t>Staff Costs</t>
  </si>
  <si>
    <t>Level 2b</t>
  </si>
  <si>
    <t>Level 3a</t>
  </si>
  <si>
    <t>Level 3b</t>
  </si>
  <si>
    <t>Level 4</t>
  </si>
  <si>
    <t>Level 5</t>
  </si>
  <si>
    <t>Level 6</t>
  </si>
  <si>
    <t>Professional Staff</t>
  </si>
  <si>
    <t>Technical Staff</t>
  </si>
  <si>
    <t>Learning and Teaching Staff</t>
  </si>
  <si>
    <t>Level A</t>
  </si>
  <si>
    <t>Level B</t>
  </si>
  <si>
    <t>Level C</t>
  </si>
  <si>
    <t>Staff FTE</t>
  </si>
  <si>
    <t>Student Demonstrators Cost</t>
  </si>
  <si>
    <t>Staff</t>
  </si>
  <si>
    <t>Academic  Staff FTE</t>
  </si>
  <si>
    <t>Academic &amp; Research Staff FTE</t>
  </si>
  <si>
    <t>Total Staff FTE</t>
  </si>
  <si>
    <t>Students</t>
  </si>
  <si>
    <t>Home UG FTE</t>
  </si>
  <si>
    <t>Non Clinical UG</t>
  </si>
  <si>
    <t>UG Students FTE</t>
  </si>
  <si>
    <t>OS Students FTE</t>
  </si>
  <si>
    <t>PGR/PGT FTE</t>
  </si>
  <si>
    <t>PGR FTE</t>
  </si>
  <si>
    <t>Total Students FTE</t>
  </si>
  <si>
    <t>Other</t>
  </si>
  <si>
    <t>Total Staff and Students FTE</t>
  </si>
  <si>
    <t>Weighted Space</t>
  </si>
  <si>
    <t>Total Spend</t>
  </si>
  <si>
    <t>Total Research Volume</t>
  </si>
  <si>
    <t>Rates</t>
  </si>
  <si>
    <t>Overseas Student %</t>
  </si>
  <si>
    <t>PGT</t>
  </si>
  <si>
    <t>HEU/OS Split</t>
  </si>
  <si>
    <t>Fee Rates</t>
  </si>
  <si>
    <t>Weighted Space (sqm2)</t>
  </si>
  <si>
    <t xml:space="preserve">Research </t>
  </si>
  <si>
    <t>Income</t>
  </si>
  <si>
    <t xml:space="preserve">Staff </t>
  </si>
  <si>
    <t xml:space="preserve">Non staff </t>
  </si>
  <si>
    <t>Total direct costs</t>
  </si>
  <si>
    <t xml:space="preserve">Overheads </t>
  </si>
  <si>
    <t>Total research volume</t>
  </si>
  <si>
    <t xml:space="preserve">HEFCE grants </t>
  </si>
  <si>
    <t xml:space="preserve">Student fees </t>
  </si>
  <si>
    <t xml:space="preserve">Endowment income </t>
  </si>
  <si>
    <t>Research / ext. funded overheads</t>
  </si>
  <si>
    <t xml:space="preserve">Other income </t>
  </si>
  <si>
    <t>Total recurrent income</t>
  </si>
  <si>
    <t>Expenditure</t>
  </si>
  <si>
    <t xml:space="preserve">Staff costs </t>
  </si>
  <si>
    <t xml:space="preserve">Bursaries </t>
  </si>
  <si>
    <t>Student fees remitted</t>
  </si>
  <si>
    <t>Other non staff</t>
  </si>
  <si>
    <t xml:space="preserve">Depreciation </t>
  </si>
  <si>
    <t>Net depreciation / (capitalisation)</t>
  </si>
  <si>
    <t xml:space="preserve">Capitalisation </t>
  </si>
  <si>
    <t>Faculty Allocated costs</t>
  </si>
  <si>
    <t>Total recurrent expenditure</t>
  </si>
  <si>
    <t>Contribution</t>
  </si>
  <si>
    <t>Recurrent surplus / (deficit)</t>
  </si>
  <si>
    <t>Externally funded surplus / (deficit)</t>
  </si>
  <si>
    <t>Before attributed costs</t>
  </si>
  <si>
    <t>After attributed costs</t>
  </si>
  <si>
    <t>Transfer to/from Endowment</t>
  </si>
  <si>
    <t>% of recurrent income</t>
  </si>
  <si>
    <t>% of turnover</t>
  </si>
  <si>
    <t>Externally funded activity</t>
  </si>
  <si>
    <t xml:space="preserve">RCUK studentships </t>
  </si>
  <si>
    <t xml:space="preserve">Donations </t>
  </si>
  <si>
    <t xml:space="preserve">Endowments </t>
  </si>
  <si>
    <t xml:space="preserve">NHS recharges </t>
  </si>
  <si>
    <t xml:space="preserve">Short courses </t>
  </si>
  <si>
    <t xml:space="preserve">Work for outside bodies </t>
  </si>
  <si>
    <t>Overheads</t>
  </si>
  <si>
    <t>Total expenditure</t>
  </si>
  <si>
    <t>Surplus / (deficit)</t>
  </si>
  <si>
    <t>Total turnover</t>
  </si>
  <si>
    <t>Staff numbers (FTEs)</t>
  </si>
  <si>
    <t xml:space="preserve">Academic (excl. Learning &amp; Teaching) </t>
  </si>
  <si>
    <t xml:space="preserve">Learning &amp; Teaching </t>
  </si>
  <si>
    <t xml:space="preserve">Researchers </t>
  </si>
  <si>
    <t xml:space="preserve">Support </t>
  </si>
  <si>
    <t>Total staff</t>
  </si>
  <si>
    <t>Student numbers (FTEs)</t>
  </si>
  <si>
    <t>Undergraduates</t>
  </si>
  <si>
    <t>Postgraduate taught</t>
  </si>
  <si>
    <t xml:space="preserve">MRes </t>
  </si>
  <si>
    <t xml:space="preserve">PhD </t>
  </si>
  <si>
    <t>Total students</t>
  </si>
  <si>
    <t>Weighted space (m²)</t>
  </si>
  <si>
    <t>Non staff</t>
  </si>
  <si>
    <t>Teaching</t>
  </si>
  <si>
    <t>HEFCE</t>
  </si>
  <si>
    <t>Recurrent Income</t>
  </si>
  <si>
    <t>Undergraduate</t>
  </si>
  <si>
    <t>Year 1</t>
  </si>
  <si>
    <t>Continuers</t>
  </si>
  <si>
    <t>Intake</t>
  </si>
  <si>
    <t>Continuation Rate</t>
  </si>
  <si>
    <t>(min 3, max 6)</t>
  </si>
  <si>
    <t>Total HEU</t>
  </si>
  <si>
    <t>Total OS</t>
  </si>
  <si>
    <t>Total UG Population</t>
  </si>
  <si>
    <t>Total HEU %</t>
  </si>
  <si>
    <t>Total OS %</t>
  </si>
  <si>
    <t>Continuer:Total</t>
  </si>
  <si>
    <t>Total PGT Population</t>
  </si>
  <si>
    <t>Total MRes Population</t>
  </si>
  <si>
    <t>MRes</t>
  </si>
  <si>
    <t>Total PGR Population</t>
  </si>
  <si>
    <t>Total Population</t>
  </si>
  <si>
    <t>2) Student Numbers and Fees</t>
  </si>
  <si>
    <t>UG Course length (years)</t>
  </si>
  <si>
    <t>Intake (FTE)</t>
  </si>
  <si>
    <t xml:space="preserve">Other Staff Costs </t>
  </si>
  <si>
    <t>Level E</t>
  </si>
  <si>
    <t>Level D</t>
  </si>
  <si>
    <t>PROFESSIONAL SERVICES GROSS COSTS 2015/16</t>
  </si>
  <si>
    <t xml:space="preserve"> Pension </t>
  </si>
  <si>
    <t>National Insurance</t>
  </si>
  <si>
    <t>Gross Costs (annual)</t>
  </si>
  <si>
    <t>Average</t>
  </si>
  <si>
    <t>Pension</t>
  </si>
  <si>
    <t>LEVEL E</t>
  </si>
  <si>
    <t>LEVEL D</t>
  </si>
  <si>
    <t>Level 2a</t>
  </si>
  <si>
    <t>Level 1b</t>
  </si>
  <si>
    <t>Level 1a</t>
  </si>
  <si>
    <t>LEVEL C</t>
  </si>
  <si>
    <t>Lecturer Minimum</t>
  </si>
  <si>
    <t>LEVEL B</t>
  </si>
  <si>
    <t>PhD Minimum</t>
  </si>
  <si>
    <t>LEVEL A</t>
  </si>
  <si>
    <t>Notes:</t>
  </si>
  <si>
    <t>indicates Discretionary Pay</t>
  </si>
  <si>
    <t>N.B. points 23 and 25 not used in the Research and Education job family.</t>
  </si>
  <si>
    <t xml:space="preserve">New research staff who are recruited to level B and hold a PhD in a relevant subject for the role to be appointed on spine point 27 or above </t>
  </si>
  <si>
    <t>Staff on levels D and E are appointed on fixed salaries. No automatic increments at levels D and E; any future salary increases or bonus payments are performance related and are determined in line with College procedures</t>
  </si>
  <si>
    <t>Level 1a *</t>
  </si>
  <si>
    <t>2) Recurrent Staff</t>
  </si>
  <si>
    <t>Total + demonstrators and other costs</t>
  </si>
  <si>
    <t xml:space="preserve">Attributed costs </t>
  </si>
  <si>
    <t>FM</t>
  </si>
  <si>
    <t>Salary Bands</t>
  </si>
  <si>
    <t>Restructuring</t>
  </si>
  <si>
    <t>Student Demonstrators</t>
  </si>
  <si>
    <t xml:space="preserve">3) Research </t>
  </si>
  <si>
    <t>Research Funded Staff</t>
  </si>
  <si>
    <t>Reseach Costs</t>
  </si>
  <si>
    <t>Direct Costs</t>
  </si>
  <si>
    <t>Non-Staff</t>
  </si>
  <si>
    <t>Research Total</t>
  </si>
  <si>
    <t>N/A</t>
  </si>
  <si>
    <t xml:space="preserve">Academic (exc L &amp; T) Staff </t>
  </si>
  <si>
    <t>Learning &amp; Teaching Staff</t>
  </si>
  <si>
    <t>Professional Services Staff</t>
  </si>
  <si>
    <t>Researchers Staff</t>
  </si>
  <si>
    <t>1) Interest Rates, Area and Weighted Space</t>
  </si>
  <si>
    <t xml:space="preserve"> Pre Construction Gross Internal Area of Building (sqm)</t>
  </si>
  <si>
    <t xml:space="preserve"> Post Construction Gross Internal Area of Building (sqm)</t>
  </si>
  <si>
    <t>Internal Area</t>
  </si>
  <si>
    <t>Research Costs</t>
  </si>
  <si>
    <t>Total Cost</t>
  </si>
  <si>
    <t>Total FTE</t>
  </si>
  <si>
    <t>Post Construction Weighted Space</t>
  </si>
  <si>
    <t>4) Other Income and Expenditure</t>
  </si>
  <si>
    <t>Other Income</t>
  </si>
  <si>
    <t>FT PGR Course length (years)</t>
  </si>
  <si>
    <t xml:space="preserve">Researchers Staff </t>
  </si>
  <si>
    <t>Hefce Grant Income</t>
  </si>
  <si>
    <t>Endowment Income</t>
  </si>
  <si>
    <t>Hefce Income does not increase year on year</t>
  </si>
  <si>
    <t>Endowment Income increases with cost inflation</t>
  </si>
  <si>
    <t>Other Income Increases with cost inflation</t>
  </si>
  <si>
    <t>Cost Inflation</t>
  </si>
  <si>
    <t>Other Expenditure</t>
  </si>
  <si>
    <t>Bursaries increase with student numbers and pay inflation</t>
  </si>
  <si>
    <t>Remitted Fees increase with student numbers and pay inflation</t>
  </si>
  <si>
    <t>Other non staff and Faculty allocated costs increase with cost inflation</t>
  </si>
  <si>
    <t>Endowment</t>
  </si>
  <si>
    <t>Transfers to/from Endowment</t>
  </si>
  <si>
    <t>5) Attributed Costs</t>
  </si>
  <si>
    <t xml:space="preserve">Home UG </t>
  </si>
  <si>
    <t>Non Clinical UG  (set to equal HEU UG)</t>
  </si>
  <si>
    <t xml:space="preserve">UG Students </t>
  </si>
  <si>
    <t xml:space="preserve">OS Students </t>
  </si>
  <si>
    <t xml:space="preserve">PGR/PGT </t>
  </si>
  <si>
    <t xml:space="preserve">PGR </t>
  </si>
  <si>
    <t xml:space="preserve">Total Students </t>
  </si>
  <si>
    <t xml:space="preserve">Academic  Staff </t>
  </si>
  <si>
    <t xml:space="preserve">Academic &amp; Research Staff </t>
  </si>
  <si>
    <t xml:space="preserve">Total Staff </t>
  </si>
  <si>
    <t>Student FTE</t>
  </si>
  <si>
    <t>Attribution %age</t>
  </si>
  <si>
    <t>Teaching Income inflation</t>
  </si>
  <si>
    <t>Cost Inflation Rate</t>
  </si>
  <si>
    <t xml:space="preserve">Pay Inflation </t>
  </si>
  <si>
    <t>Atrributed Costs</t>
  </si>
  <si>
    <t>Attributed Costs %age</t>
  </si>
  <si>
    <t>Teaching Inflation</t>
  </si>
  <si>
    <t>Business as usual (inflation increases only)</t>
  </si>
  <si>
    <t>*Enter costs as negative numbers</t>
  </si>
  <si>
    <t>*No Calculations for deprecation</t>
  </si>
  <si>
    <t>Pay Inflation (not indexation)</t>
  </si>
  <si>
    <t>Total Spend (enter in thousands)</t>
  </si>
  <si>
    <t>Total Research Volume (enter in thousands)</t>
  </si>
  <si>
    <t>(used to flex increase in costs for investment appraisal)</t>
  </si>
  <si>
    <t>Contribution to overheads as %age of Staff and Non-Staff Costs</t>
  </si>
  <si>
    <t>Research Contribution:Space</t>
  </si>
  <si>
    <t>Staff total</t>
  </si>
  <si>
    <t>Space: Academic Staff</t>
  </si>
  <si>
    <t>Weighted Space:Academic Staff</t>
  </si>
  <si>
    <t>Research (inflated):Academic Staff</t>
  </si>
  <si>
    <t>Research:Weighted Space</t>
  </si>
  <si>
    <t>KPIs - Metrics</t>
  </si>
  <si>
    <t>Res funded researchers :academics</t>
  </si>
  <si>
    <t>Academic Staff total</t>
  </si>
  <si>
    <t>Research funded staff</t>
  </si>
  <si>
    <t>Students:Academic Staff</t>
  </si>
  <si>
    <t>Research Contribution:Academic Staff</t>
  </si>
  <si>
    <t>6) Debt Funding</t>
  </si>
  <si>
    <t>Loan Amount</t>
  </si>
  <si>
    <t>Interest Rate</t>
  </si>
  <si>
    <t xml:space="preserve">Period of loan </t>
  </si>
  <si>
    <t>Financial Year</t>
  </si>
  <si>
    <t>Loan Balance</t>
  </si>
  <si>
    <t>Capital Repayment</t>
  </si>
  <si>
    <t>Interest Payment</t>
  </si>
  <si>
    <t>Total Payment</t>
  </si>
  <si>
    <t>Year 0</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</si>
  <si>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</si>
  <si>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</si>
  <si>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</si>
  <si>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</si>
  <si>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</si>
  <si>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</si>
  <si>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</si>
  <si>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</si>
  <si>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</si>
  <si>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</si>
  <si>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</si>
  <si>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</si>
  <si>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</si>
  <si>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</si>
  <si>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</si>
  <si>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</si>
  <si>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</si>
  <si>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</si>
  <si>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</si>
  <si>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</si>
  <si>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</si>
  <si>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</si>
  <si>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</si>
  <si>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</si>
  <si>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</si>
  <si>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</si>
  <si>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</si>
  <si>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</si>
  <si>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</si>
  <si>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</si>
  <si>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</si>
  <si>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</si>
  <si>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</si>
  <si>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</si>
  <si>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</si>
  <si>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</si>
  <si>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</si>
  <si>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</si>
  <si>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</si>
  <si>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</si>
  <si>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</si>
  <si>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</si>
  <si>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</si>
  <si>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</si>
  <si>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</si>
  <si>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</si>
  <si>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</si>
  <si>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</si>
  <si>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</si>
  <si>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Loan Period (Years) (max 50)</t>
  </si>
  <si>
    <t>Total Repayment</t>
  </si>
  <si>
    <t>Total Interest</t>
  </si>
  <si>
    <t>Financing Costs</t>
  </si>
  <si>
    <t>Capital Repayments</t>
  </si>
  <si>
    <t>Interest Repayments</t>
  </si>
  <si>
    <t>- Fee Income</t>
  </si>
  <si>
    <t>- Inflation Index</t>
  </si>
  <si>
    <t>- Refurbishment Costs</t>
  </si>
  <si>
    <t xml:space="preserve">Post Completion </t>
  </si>
  <si>
    <t>Post Completion</t>
  </si>
  <si>
    <t>Post Completion +4 Years</t>
  </si>
  <si>
    <t>+ 4 years</t>
  </si>
  <si>
    <t>Completing Individual Tabs</t>
  </si>
  <si>
    <t>Discount Rate</t>
  </si>
  <si>
    <t>Construction costs</t>
  </si>
  <si>
    <t>Operational Income</t>
  </si>
  <si>
    <t>Operational Costs</t>
  </si>
  <si>
    <t>Sensitivity Scenarios</t>
  </si>
  <si>
    <t>NPV</t>
  </si>
  <si>
    <t>Payback</t>
  </si>
  <si>
    <t>Before Attributed</t>
  </si>
  <si>
    <t>Attributed/FM Costs</t>
  </si>
  <si>
    <t>Attributed Cost</t>
  </si>
  <si>
    <t>Incremental Contribution</t>
  </si>
  <si>
    <t>Discount</t>
  </si>
  <si>
    <t>Refurb</t>
  </si>
  <si>
    <t>Business as usual</t>
  </si>
  <si>
    <t>In most cases research costs the College more money than it generates. Grants and awards from external parties are used to make a contribution to research costs, but rarely cover them in full</t>
  </si>
  <si>
    <t>Actuals FTE/Sqm/£</t>
  </si>
  <si>
    <t>Transfer to/from Endowment to be entered manually. Transfers to should be entered as positive numbers</t>
  </si>
  <si>
    <t>Discounted Payback Period</t>
  </si>
  <si>
    <t>Discounted Payback</t>
  </si>
  <si>
    <t>Debt Interest Rate</t>
  </si>
  <si>
    <t>Loan is assumed to start in first year of construction</t>
  </si>
  <si>
    <t>- Net Present Value</t>
  </si>
  <si>
    <t>- Internal Rate of Return</t>
  </si>
  <si>
    <t>- Payback Period</t>
  </si>
  <si>
    <t>- Discounted Payback Period</t>
  </si>
  <si>
    <t>Sensitivity Analysis</t>
  </si>
  <si>
    <t>Sen 1</t>
  </si>
  <si>
    <t>Sen 2</t>
  </si>
  <si>
    <t>Sen 3</t>
  </si>
  <si>
    <t>Base Case</t>
  </si>
  <si>
    <t>These tabs will also affect all scenarios:</t>
  </si>
  <si>
    <t>New Space</t>
  </si>
  <si>
    <t>Current space</t>
  </si>
  <si>
    <t>Incremental Cashflow</t>
  </si>
  <si>
    <t>Available Contribution (excl Dpn)</t>
  </si>
  <si>
    <t>3) Incremental Increase in Cashflow</t>
  </si>
  <si>
    <t>Debt Repayments</t>
  </si>
  <si>
    <t>7) Service Teaching</t>
  </si>
  <si>
    <t>ST in and out</t>
  </si>
  <si>
    <t>FTE</t>
  </si>
  <si>
    <t>Fee</t>
  </si>
  <si>
    <t>After Service</t>
  </si>
  <si>
    <t>Debt payments don't affect NPV</t>
  </si>
  <si>
    <t>Cashflow for New Project</t>
  </si>
  <si>
    <t>New project or extension of existing activity</t>
  </si>
  <si>
    <t>New project or extension</t>
  </si>
  <si>
    <t>New Project</t>
  </si>
  <si>
    <t>Extension of Existing Activity</t>
  </si>
  <si>
    <t>Cashflow for NPV</t>
  </si>
  <si>
    <t>1) Capex Investment (enter costs as negative values)</t>
  </si>
  <si>
    <t>Research costs will then automatically calculate going forward</t>
  </si>
  <si>
    <t xml:space="preserve">The inputs tab allows you to flex the contribution the College receives towards research costs, as expressed as a percentage of research direct and indirect costs </t>
  </si>
  <si>
    <t>Project Appraisal</t>
  </si>
  <si>
    <t xml:space="preserve"> Pre Construction GIA of Building (sqm)</t>
  </si>
  <si>
    <t xml:space="preserve"> Post Construction GIA of Building (sqm)</t>
  </si>
  <si>
    <t>UG Intake (4yrs post completion)</t>
  </si>
  <si>
    <t>PGT Intake (4yrs post completion)</t>
  </si>
  <si>
    <t>MRes Intake (4yrs post completion)</t>
  </si>
  <si>
    <t>PGR Intake (4yrs post completion)</t>
  </si>
  <si>
    <t>Risk Assessment  Matrix</t>
  </si>
  <si>
    <t>Risk Description</t>
  </si>
  <si>
    <t>Impact</t>
  </si>
  <si>
    <t>Likelihood</t>
  </si>
  <si>
    <t>High</t>
  </si>
  <si>
    <t xml:space="preserve">Medium </t>
  </si>
  <si>
    <t>Low</t>
  </si>
  <si>
    <t xml:space="preserve">External Donations </t>
  </si>
  <si>
    <t>9) KPIs/Metrics</t>
  </si>
  <si>
    <t>8) External Funding</t>
  </si>
  <si>
    <t>Sources of External Funding</t>
  </si>
  <si>
    <t>Likelihood of receiving</t>
  </si>
  <si>
    <t>Hefce</t>
  </si>
  <si>
    <t>KPMG</t>
  </si>
  <si>
    <t>UG Fees</t>
  </si>
  <si>
    <t>PGT Fees</t>
  </si>
  <si>
    <t>Mres Fees</t>
  </si>
  <si>
    <t>PhD Fees</t>
  </si>
  <si>
    <t>Do not achieve forecast student intake</t>
  </si>
  <si>
    <t>Building construction is delayed</t>
  </si>
  <si>
    <t>0) KPIs/Metrics</t>
  </si>
  <si>
    <t>HEU Intake %</t>
  </si>
  <si>
    <t>Investment Appraisal Details</t>
  </si>
  <si>
    <t>Project Overview</t>
  </si>
  <si>
    <t>Completed by</t>
  </si>
  <si>
    <t>Department</t>
  </si>
  <si>
    <t>Faculty</t>
  </si>
  <si>
    <t>Date</t>
  </si>
  <si>
    <t>Project Title</t>
  </si>
  <si>
    <t>Version</t>
  </si>
  <si>
    <t>Reviewed by</t>
  </si>
  <si>
    <t>Major Refurbishments Tender Inflation</t>
  </si>
  <si>
    <t>example 4</t>
  </si>
  <si>
    <t>example 5</t>
  </si>
  <si>
    <t>KPIs</t>
  </si>
  <si>
    <t>Measure</t>
  </si>
  <si>
    <t>Total Student FTE</t>
  </si>
  <si>
    <t>Academic Staff FTE</t>
  </si>
  <si>
    <t>Op Start +4</t>
  </si>
  <si>
    <t>New Science Building</t>
  </si>
  <si>
    <t>To model other scenarios with different student intake numbers/construction size, you will need to complete a new spreadsheet.</t>
  </si>
  <si>
    <t xml:space="preserve">2. Salary Costs </t>
  </si>
  <si>
    <t xml:space="preserve">3. Inputs </t>
  </si>
  <si>
    <t xml:space="preserve">4. Investment Appraisal </t>
  </si>
  <si>
    <t>5. I&amp;E Summary</t>
  </si>
  <si>
    <t>6. Notes</t>
  </si>
  <si>
    <t>The incremental cash flows resulting from the project are calculated by deducting "business as usual" cash flows from the forecasted cash flows resulting from undertaking the project.</t>
  </si>
  <si>
    <t>"Business as usual" cash flows are calculated by taking the current year cash flow, and then simply inflating this year on year for the duration of the investment appraisal.</t>
  </si>
  <si>
    <t>The columns reflecting the years past 2075 can either be deleted from the Investment appraisal (giving an NPV over a shorter time period &lt;50 years), or the FM and Refurbishment tabs updated to produce values beyond 2075).</t>
  </si>
  <si>
    <t>4. Investment Appraisal</t>
  </si>
  <si>
    <t>3.1) Student Numbers and Fees</t>
  </si>
  <si>
    <t>3.8) External Funding</t>
  </si>
  <si>
    <t>3.9) KPIs</t>
  </si>
  <si>
    <t>Staff demonstrator and other costs increase by pay inflation. Again, these can be manually overwritten.</t>
  </si>
  <si>
    <t>-Enter staff FTE numbers. They will automatically fill in across all years, but can be manually overwritten.</t>
  </si>
  <si>
    <t>- Complete the research staff FTE numbers</t>
  </si>
  <si>
    <t>- Where there is no existing research, you can enter forecast values into any year in the orange cells</t>
  </si>
  <si>
    <t>The Model will forecast a summary Income and Expenditure Statement (excluding depreciation), and uses the following capital appraisal measures:</t>
  </si>
  <si>
    <t xml:space="preserve">A summary of the following capital measures is provided at the end of the tab. </t>
  </si>
  <si>
    <t>Any additional information or calculations are to be entered and explained here.</t>
  </si>
  <si>
    <t>3. Model Inputs</t>
  </si>
  <si>
    <t>5. Income and Expenditure Summary</t>
  </si>
  <si>
    <t>6. NOTES</t>
  </si>
  <si>
    <t>- To include any additional information/calculations here</t>
  </si>
  <si>
    <t>Please note clearly where you have made any changes to the model (if any)</t>
  </si>
  <si>
    <t>The Project is illustrated to show the modelled scenario against 2 sensitivities.</t>
  </si>
  <si>
    <t xml:space="preserve"> - Please complete the green cells. </t>
  </si>
  <si>
    <t>The following Tabs can be used to see more detail or make specific adjustments to values for individual years (e.g. in most cases the model assumes factors such as inflation remain constant which you may want to change, right click to unhide the tabs below:)</t>
  </si>
  <si>
    <t>E.g. a 70% contribution rate would leave the College having to fund 30% of research overheads itself.</t>
  </si>
  <si>
    <t>While it is College policy that academic projects should not be funded by debt, the model includes a debt repayment calculator.</t>
  </si>
  <si>
    <t>This does not affect NPV, and it for information only to show potential debt payments each year.</t>
  </si>
  <si>
    <t>If you change this value, provide your reasoning on the Notes Tab.</t>
  </si>
  <si>
    <t>Anticipated external funding (currently up to 3 sources) can be listed and phased across the life of the project.</t>
  </si>
  <si>
    <t xml:space="preserve">The likelihood of receiving the income should be rated out of 100%. This calculates the expected income from the anticipated external funding. </t>
  </si>
  <si>
    <t>Sensitivity 1</t>
  </si>
  <si>
    <t>Sensitivity 2</t>
  </si>
  <si>
    <t>Student : Academic Staff</t>
  </si>
  <si>
    <t>Attributed Costs</t>
  </si>
  <si>
    <t>Students: Academic Staff</t>
  </si>
  <si>
    <t>Research Contribution: Academic Staff</t>
  </si>
  <si>
    <t>Research Contribution: Space</t>
  </si>
  <si>
    <t>Weighted Space: Academic Staff</t>
  </si>
  <si>
    <t>Research: Weighted Space</t>
  </si>
  <si>
    <t>Continuer: Total</t>
  </si>
  <si>
    <t>3) Incremental Increase in Cash flow</t>
  </si>
  <si>
    <t>3.9) KPIs/Metrics</t>
  </si>
  <si>
    <t xml:space="preserve">Key assumptions </t>
  </si>
  <si>
    <t xml:space="preserve">Risks </t>
  </si>
  <si>
    <t xml:space="preserve">Please be explicit about the base assumptions used to any changes/additional information provided. </t>
  </si>
  <si>
    <t xml:space="preserve">The NPV calculations have only been discounted back to the start of the construction date. </t>
  </si>
  <si>
    <t>- Complete the necessary student course details and intakes.</t>
  </si>
  <si>
    <t xml:space="preserve">- Enter the current year values for FTE and Fee Service teaching. </t>
  </si>
  <si>
    <t>The model will calculate future values based on growth in student numbers and fee income.</t>
  </si>
  <si>
    <t xml:space="preserve"> - Enter the external funding to be received in the green cells. </t>
  </si>
  <si>
    <t xml:space="preserve">The year of construction cannot begin from more than two years than the current year. The longest construction period is three years. </t>
  </si>
  <si>
    <t xml:space="preserve">If there are any risks or uncertainty associated with the project and (if any) mitigating actions . </t>
  </si>
  <si>
    <t xml:space="preserve">Investment Appraisal Scenario 2 </t>
  </si>
  <si>
    <t>Investment Appraisal Scenario 1</t>
  </si>
  <si>
    <t xml:space="preserve">Income and Expenditure Scenario 1 </t>
  </si>
  <si>
    <t>Income and Expenditure Scenario 2</t>
  </si>
  <si>
    <t xml:space="preserve">Fee Income - Scenario 2 </t>
  </si>
  <si>
    <t xml:space="preserve">Fee Income - Scenario 1 </t>
  </si>
  <si>
    <t xml:space="preserve">Model Inputs  - Scenario 1 </t>
  </si>
  <si>
    <t>Model Inputs - Scenario 2</t>
  </si>
  <si>
    <t>Central College costs are attributed to departments using several key drivers. Rates for each driver are revised each year by the Head of Management Accounting.</t>
  </si>
  <si>
    <t>If you do not know the existing year rates, contact the Head of Management Accounting for this information.</t>
  </si>
  <si>
    <t>The attributed cost rates should not include any depreciation element.</t>
  </si>
  <si>
    <t>Historically, costs for new projects have not always increased directly in line with attribution rates.</t>
  </si>
  <si>
    <t>The attributed cost %age cell allows you to flex the costs attributed to the project.</t>
  </si>
  <si>
    <t>A range of the College's KPIs for the project are based on current inputs.</t>
  </si>
  <si>
    <t xml:space="preserve">The Model has been prepared on an annual basis and the Net Present Value (NPV) calculations have been made on an assumed discount rate of 4% for the future cashflows. </t>
  </si>
  <si>
    <t>Please do not insert any rows in the Inputs Tab</t>
  </si>
  <si>
    <t>Construction Costs</t>
  </si>
  <si>
    <t>3.1) Staff Numbers &amp; Fees</t>
  </si>
  <si>
    <t>Project 
Info</t>
  </si>
  <si>
    <t xml:space="preserve">3.9) KPIs  </t>
  </si>
  <si>
    <t xml:space="preserve">Student fee income Inflation </t>
  </si>
  <si>
    <t xml:space="preserve">High </t>
  </si>
  <si>
    <t>%</t>
  </si>
  <si>
    <t>This Model is primarily designed for Academic projects and has been designed to evaluate the financial benefits of a single construction or refurbishment project.</t>
  </si>
  <si>
    <t xml:space="preserve">Capital Investment Appraisal Model Guide </t>
  </si>
  <si>
    <t>The Model can calculate debt funding repayments, although current Imperial College policy is that academic projects will be funded by College without the need for debt. Debt repayments are shown for information only. They do not affect the project NPV.</t>
  </si>
  <si>
    <t xml:space="preserve">USER INPUTS AND COMPLETING THE MODEL </t>
  </si>
  <si>
    <t>The template is structured across several tabs as follows:</t>
  </si>
  <si>
    <t>Tab Name:</t>
  </si>
  <si>
    <t>Description:</t>
  </si>
  <si>
    <t>This sheet is the latest Imperial College salary costs which is applied to the Inputs tab</t>
  </si>
  <si>
    <t xml:space="preserve">This sheet converts the inputs into summarised data based on certain criteria with the use of the investment appraisal techniques. </t>
  </si>
  <si>
    <t>This sheet brings the estimates entered on the Input tab into an Income and Expenditure Account for a project with the cash flow NPV.  (Only externally funded activity which should only be used in rare circumstances. This should match off against a corresponding increase in income)</t>
  </si>
  <si>
    <t>The Model creates one scenario with a fixed student intake. To model additional scenarios with differing student intakes, a new spreadsheet will need to be saved under a new name.</t>
  </si>
  <si>
    <t>Capital Investment Appraisal Model Glossary</t>
  </si>
  <si>
    <t>Project name/Sponsor</t>
  </si>
  <si>
    <t xml:space="preserve">For information only </t>
  </si>
  <si>
    <t>Project start date</t>
  </si>
  <si>
    <t>Construction Start Year</t>
  </si>
  <si>
    <t>Baseline Year</t>
  </si>
  <si>
    <t>This drives the inflation calculations to ensure income/expenditure is brought to current/future prices</t>
  </si>
  <si>
    <t>Building GIA before &amp; after</t>
  </si>
  <si>
    <t xml:space="preserve">This drives an incremental/decremental BPRAS space charge </t>
  </si>
  <si>
    <t>VAT Status</t>
  </si>
  <si>
    <t xml:space="preserve">Please discuss the proposal with Imperial College's Tax Manager to ascertain the most appropriate tax strategy for the project </t>
  </si>
  <si>
    <t xml:space="preserve">The starting point for every project should be an assumption that full VAT is payable. </t>
  </si>
  <si>
    <t xml:space="preserve">Capital Funding </t>
  </si>
  <si>
    <t>This section relates to the funding received for the capital element of the project spend and should match the Capital spend.</t>
  </si>
  <si>
    <t xml:space="preserve">Please estimate the years in which funding will be provided to the project. This will inform the cash flows of the project. </t>
  </si>
  <si>
    <t>Premises Costs</t>
  </si>
  <si>
    <t xml:space="preserve">This is an estimate for principle space type that will be used in the project on annual charges. </t>
  </si>
  <si>
    <t>Values in the red cells are provided by Estates Finance Team. If you change these please provide justification on the Notes Tab.</t>
  </si>
  <si>
    <t xml:space="preserve">This is where the activity already produces cash flows (e.g. Refurbishment/extending an existing space). </t>
  </si>
  <si>
    <t xml:space="preserve">New Activity </t>
  </si>
  <si>
    <t xml:space="preserve">This is where there are no existing cash flows to compare against (e.g. New building for a new course). </t>
  </si>
  <si>
    <t>-Enter the current year results in the relevant cells</t>
  </si>
  <si>
    <t>Other income includes:</t>
  </si>
  <si>
    <t xml:space="preserve">HEFCE Grant Income, Endowment Income and Other Income </t>
  </si>
  <si>
    <t>Other expenditure includes:</t>
  </si>
  <si>
    <t>Bursaries, Student fees remitted, Other Non-Staff and Faculty Allocated Costs</t>
  </si>
  <si>
    <t>This sheet brings together the inputs entered in the inputs tab together into a forecasted Income and Expenditure for the new project with the cash flow NPV, from year 0 (project initiation) to year 60 (model end)</t>
  </si>
  <si>
    <t xml:space="preserve">The scenario comparer takes data from the input sheet and provides illustrations on a number of key metrics. The purpose is to illustrate the variations between sensitivities, so that an assessment can be made as to the realism of certain assumptions. </t>
  </si>
  <si>
    <t xml:space="preserve">Graphs on Income, expenditure, staff and student numbers and staff/student rations are included. </t>
  </si>
  <si>
    <t>Scenario Comparer</t>
  </si>
  <si>
    <t xml:space="preserve">The sheet also presents a cash flow forecast (based on revenue and capital spend). </t>
  </si>
  <si>
    <t xml:space="preserve">The Project Summary sheet gathers key data, ratios and financial headlines from both the Input sheet and the I&amp;E Summary sheet. It highlights the key outputs of the investment modelled scenario against sensitivities applied. </t>
  </si>
  <si>
    <t xml:space="preserve">This is presented along with graphs and a free text box for an Executive Summary and key messages for the reader. </t>
  </si>
  <si>
    <t xml:space="preserve">This sheet will accompany the Business Case Summary in papers required to Estates Facilities. </t>
  </si>
  <si>
    <t>Comments</t>
  </si>
  <si>
    <t xml:space="preserve">Service Teaching </t>
  </si>
  <si>
    <t xml:space="preserve">Building closed due to Virus outbreak </t>
  </si>
  <si>
    <t xml:space="preserve">Residual value </t>
  </si>
  <si>
    <t xml:space="preserve">This is where a course or a module is taught by a discipline area other than the area that is responsible for the degree. Service Teaching can occur among Schools or Departments. </t>
  </si>
  <si>
    <t xml:space="preserve">This is the process of valuing the land with development potential. Buildings should be considered seperately, as generally they depreciate over their lifetime. </t>
  </si>
  <si>
    <t xml:space="preserve">Capital costs </t>
  </si>
  <si>
    <t>This includes land, demolition, construction (including fees and non recoverable VAT), refurbishment, equipment purchase (with replacement at appropriate time intervals). Construction and refurbishment costs should be profiled over the initial appraisal periods in accordance with the proposed building program.</t>
  </si>
  <si>
    <t xml:space="preserve">Gross Internal Area is the area of a building measured to the internal face of the perimeter walls at each floor level. </t>
  </si>
  <si>
    <t xml:space="preserve">Rental Yield </t>
  </si>
  <si>
    <t xml:space="preserve">Rental yield is the rate of income return over the cost associated with an investment property, typically expressed as a percentage. </t>
  </si>
  <si>
    <t xml:space="preserve">Loan to Value </t>
  </si>
  <si>
    <t>The loan-to-value (LTV) ratio is a financial term used by lenders to express the ratio of a loan to the value of an asset purchased.</t>
  </si>
  <si>
    <t>The Model can produce NPVs over a 60 year duration up to 2075. Values for any year beyond 2075 will not be calculated correctly.</t>
  </si>
  <si>
    <t>MIRR</t>
  </si>
  <si>
    <t>- Modified Internal Rate of Return</t>
  </si>
  <si>
    <t>1. Project Dashboard</t>
  </si>
  <si>
    <t>Model Description</t>
  </si>
  <si>
    <t>Instructions for use</t>
  </si>
  <si>
    <t xml:space="preserve">See Model Guide </t>
  </si>
  <si>
    <t>Enter scenarios on the Inputs page</t>
  </si>
  <si>
    <t>Input Sources</t>
  </si>
  <si>
    <t xml:space="preserve">Judgement </t>
  </si>
  <si>
    <t>Colour codes</t>
  </si>
  <si>
    <t>An input cell</t>
  </si>
  <si>
    <t>NB Uses Cell styles</t>
  </si>
  <si>
    <t>Audit checks</t>
  </si>
  <si>
    <t>Recalculation Status</t>
  </si>
  <si>
    <t>Model designed to run on</t>
  </si>
  <si>
    <t>Excel 2013</t>
  </si>
  <si>
    <t>Version you are using:</t>
  </si>
  <si>
    <t>Authors</t>
  </si>
  <si>
    <t>Change Log</t>
  </si>
  <si>
    <t>Who</t>
  </si>
  <si>
    <t>Development</t>
  </si>
  <si>
    <t>SH</t>
  </si>
  <si>
    <t xml:space="preserve">Academic Investment Appraisal Model Guide </t>
  </si>
  <si>
    <t>To assess the viability of an Academic project and the value it generates. In the context of a business case, the primary objective of investment appraisal is to place a value on benefits so that the costs are justified.</t>
  </si>
  <si>
    <r>
      <t xml:space="preserve">This sheet contains the variables, which are applied to the inputs. It highlights key outputs of the investment modelled scenario against sensitivities applied. It compares the outputs of the 3 scenarios which are generated by the sensitivities inserted in the input sheet. 
</t>
    </r>
    <r>
      <rPr>
        <i/>
        <u/>
        <sz val="11"/>
        <color theme="1"/>
        <rFont val="Arial"/>
        <family val="2"/>
      </rPr>
      <t>Changes in this sheet should be justified in 6.Notes</t>
    </r>
  </si>
  <si>
    <r>
      <t xml:space="preserve">Please send comments or report issues to either the </t>
    </r>
    <r>
      <rPr>
        <b/>
        <u/>
        <sz val="11"/>
        <color theme="1"/>
        <rFont val="Arial"/>
        <family val="2"/>
      </rPr>
      <t>Capital Accountant</t>
    </r>
    <r>
      <rPr>
        <sz val="11"/>
        <color theme="1"/>
        <rFont val="Arial"/>
        <family val="2"/>
      </rPr>
      <t xml:space="preserve"> or</t>
    </r>
    <r>
      <rPr>
        <b/>
        <u/>
        <sz val="11"/>
        <color theme="1"/>
        <rFont val="Arial"/>
        <family val="2"/>
      </rPr>
      <t xml:space="preserve"> Maria Knight</t>
    </r>
    <r>
      <rPr>
        <b/>
        <sz val="11"/>
        <color theme="1"/>
        <rFont val="Arial"/>
        <family val="2"/>
      </rPr>
      <t xml:space="preserve"> </t>
    </r>
    <r>
      <rPr>
        <sz val="11"/>
        <color theme="1"/>
        <rFont val="Arial"/>
        <family val="2"/>
      </rPr>
      <t xml:space="preserve">(Head of Capital Investment &amp; Appraisal) so that the Model can be further refined or adapted where there is value in making specific changes. </t>
    </r>
  </si>
  <si>
    <t>2. Salary Costs</t>
  </si>
  <si>
    <t>3. Inputs</t>
  </si>
  <si>
    <t>Model Guide and investment appraisal analyses updated</t>
  </si>
  <si>
    <t xml:space="preserve">Andrew Kilpatrick and Shahnura Hussain </t>
  </si>
  <si>
    <t>ACADEMIC &amp; RESEARCH GROSS COSTS 2016/17</t>
  </si>
  <si>
    <t>Staff on Lecturer - Level C may progress to fixed salaries beyond £58,420</t>
  </si>
  <si>
    <t>Staff salary costs updated to 2016/17 costs</t>
  </si>
  <si>
    <t>Home</t>
  </si>
  <si>
    <t>Please enter all amounts in £'000s</t>
  </si>
  <si>
    <t xml:space="preserve">Home European Union and Overseas students Fees. The EU students may have to start paying Overseas fees from 2019/20 subject to Brexit. </t>
  </si>
  <si>
    <t>Applicable if EU students start paying</t>
  </si>
  <si>
    <t>£'000</t>
  </si>
  <si>
    <t xml:space="preserve">Please enter all income as negative and expenses as positive. </t>
  </si>
  <si>
    <t>The College salary scales are derived from the College website and are fixed rates in the Model. The average rates across bands are automatically calculated.</t>
  </si>
  <si>
    <t>COST PER SQM IN 2076 =</t>
  </si>
  <si>
    <t>Estates Facilities Costs</t>
  </si>
  <si>
    <t xml:space="preserve">HIGH </t>
  </si>
  <si>
    <t>MEDIUM</t>
  </si>
  <si>
    <t>LOW</t>
  </si>
  <si>
    <t>New Building/Existing Building</t>
  </si>
  <si>
    <t>NEW ESTATES FACILITIES COSTS</t>
  </si>
  <si>
    <t>GIFA (m2)</t>
  </si>
  <si>
    <t>GIA/</t>
  </si>
  <si>
    <t xml:space="preserve">For information only. The Project Sponsor leads and directs the Project. </t>
  </si>
  <si>
    <t>Medium</t>
  </si>
  <si>
    <t xml:space="preserve">Refurbishment </t>
  </si>
  <si>
    <t>ESTATES FACILITIES COSTS</t>
  </si>
  <si>
    <t>Attributed/Estates Facilities Costs</t>
  </si>
  <si>
    <t xml:space="preserve">Please note that inputs should be inout as total resulting FTE and costs, not just the incremental values. </t>
  </si>
  <si>
    <t xml:space="preserve">- Modified Internal Rate of Return </t>
  </si>
  <si>
    <t>The Model works by increasing costs based on the increase in research staff FTE. It keeps the split between staff and non-staff costs the same.</t>
  </si>
  <si>
    <t>ST Out</t>
  </si>
  <si>
    <t>3.2) Service Teaching</t>
  </si>
  <si>
    <t xml:space="preserve">3.2) Service Teaching  </t>
  </si>
  <si>
    <t>3.3) Recurrent Staff</t>
  </si>
  <si>
    <t xml:space="preserve">3.4) Research </t>
  </si>
  <si>
    <t>3.6) Attributed Costs</t>
  </si>
  <si>
    <t>3.7) Debt Funding</t>
  </si>
  <si>
    <t xml:space="preserve">3.7) Debt Funding  </t>
  </si>
  <si>
    <t>3.4) Research</t>
  </si>
  <si>
    <t>Recurrent Expenditure</t>
  </si>
  <si>
    <t xml:space="preserve">Externally Funded Research </t>
  </si>
  <si>
    <t>Externally Funded Activity</t>
  </si>
  <si>
    <t xml:space="preserve">Other non staff costs </t>
  </si>
  <si>
    <t>Total Turnover</t>
  </si>
  <si>
    <t>Contribution before attributed costs</t>
  </si>
  <si>
    <t xml:space="preserve">   Staff costs</t>
  </si>
  <si>
    <t xml:space="preserve">   Student fees remitted</t>
  </si>
  <si>
    <t xml:space="preserve">   Attributed costs </t>
  </si>
  <si>
    <t xml:space="preserve">   Estates Facilities Costs</t>
  </si>
  <si>
    <t xml:space="preserve">   Bursaries</t>
  </si>
  <si>
    <t xml:space="preserve">   Non staff </t>
  </si>
  <si>
    <t xml:space="preserve">   Staff costs </t>
  </si>
  <si>
    <t xml:space="preserve">   Bursaries </t>
  </si>
  <si>
    <t xml:space="preserve">   Other non staff</t>
  </si>
  <si>
    <t xml:space="preserve">   Depreciation </t>
  </si>
  <si>
    <t xml:space="preserve">   Net depreciation / (capitalisation)</t>
  </si>
  <si>
    <t xml:space="preserve">   Capitalisation </t>
  </si>
  <si>
    <t xml:space="preserve">   Faculty Allocated costs</t>
  </si>
  <si>
    <t xml:space="preserve">   Transfer (to)/ from Endowment</t>
  </si>
  <si>
    <t xml:space="preserve">   % of recurrent income</t>
  </si>
  <si>
    <t xml:space="preserve">   % of turnover</t>
  </si>
  <si>
    <t>Recurrent Activity Income</t>
  </si>
  <si>
    <t>HEFCE Grants</t>
  </si>
  <si>
    <t>Transfers (to)/from Endowment</t>
  </si>
  <si>
    <t>Bursaries</t>
  </si>
  <si>
    <t xml:space="preserve">Research Funded Income </t>
  </si>
  <si>
    <t>Donations</t>
  </si>
  <si>
    <t>Research Partners</t>
  </si>
  <si>
    <t xml:space="preserve">Externally Funded Research Contribution </t>
  </si>
  <si>
    <t xml:space="preserve">Recurrent Contribution </t>
  </si>
  <si>
    <t xml:space="preserve">Externally Funded Activity Contribution </t>
  </si>
  <si>
    <t>3.5) Recurrent Other Income and expenditure</t>
  </si>
  <si>
    <t xml:space="preserve">3.5) Recurrent Other Income &amp; Expenditure </t>
  </si>
  <si>
    <t>3.5) Recurrent Other Income and Expenditure</t>
  </si>
  <si>
    <t>3.8) External Funding Activity</t>
  </si>
  <si>
    <t>3.8) External Funding  Activity</t>
  </si>
  <si>
    <t>(Enter Expenditure as positive numbers)</t>
  </si>
  <si>
    <t>(Enter Income as negative numbers)</t>
  </si>
  <si>
    <t>1) Capex Investment</t>
  </si>
  <si>
    <r>
      <t xml:space="preserve">This sheet is where all estimates relating to expected costs and associated income should be entered. </t>
    </r>
    <r>
      <rPr>
        <u/>
        <sz val="11"/>
        <color theme="1"/>
        <rFont val="Arial"/>
        <family val="2"/>
      </rPr>
      <t xml:space="preserve">You should only complete the cells which are shaded green. Values in the red cells are provided by the Capital Finance and Appraisal Team. If you change these please provide a justification on the sheet 6.Notes. </t>
    </r>
    <r>
      <rPr>
        <i/>
        <sz val="11"/>
        <color theme="1"/>
        <rFont val="Arial"/>
        <family val="2"/>
      </rPr>
      <t xml:space="preserve">There are drop down boxes to show only the areas of the sheet relevant to your project. </t>
    </r>
  </si>
  <si>
    <t>This sheet is for additional information or calculations.</t>
  </si>
  <si>
    <t>- Estates Facilities Costs</t>
  </si>
  <si>
    <t>Executive Summary</t>
  </si>
  <si>
    <t>Pre</t>
  </si>
  <si>
    <t xml:space="preserve">Post </t>
  </si>
  <si>
    <t>INCREMENTAL COSTS</t>
  </si>
  <si>
    <t>Construction Type:</t>
  </si>
  <si>
    <t xml:space="preserve">MAINTENANCE SERVICES </t>
  </si>
  <si>
    <t>MAINTENANCE FABRIC</t>
  </si>
  <si>
    <t xml:space="preserve">RENEW DECORATION </t>
  </si>
  <si>
    <t>RENEW FABRIC</t>
  </si>
  <si>
    <t>RENEW SERVICES</t>
  </si>
  <si>
    <r>
      <t xml:space="preserve">Current Year Tuition Fees
</t>
    </r>
    <r>
      <rPr>
        <b/>
        <i/>
        <sz val="11"/>
        <color theme="1"/>
        <rFont val="Calibri"/>
        <family val="2"/>
        <scheme val="minor"/>
      </rPr>
      <t>£'000</t>
    </r>
  </si>
  <si>
    <t xml:space="preserve">Construction Type </t>
  </si>
  <si>
    <t xml:space="preserve">- Enter the proportion of incremental space being occupied and at a rate applicable to that space for Low, Medium and High Costs. </t>
  </si>
  <si>
    <t xml:space="preserve">This will calculate the Estates Faciltities costs. </t>
  </si>
  <si>
    <t xml:space="preserve">The data collates appropriate space types and costs for the location factor representing the London Borough of Kensington and Chelsea. </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</si>
</sst>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2" formatCode="_-&quot;£&quot;* #,##0_-;\-&quot;£&quot;* #,##0_-;_-&quot;£&quot;* &quot;-&quot;_-;_-@_-"/>
    <numFmt numFmtId="43" formatCode="_-* #,##0.00_-;\-* #,##0.00_-;_-* &quot;-&quot;??_-;_-@_-"/>
    <numFmt numFmtId="164" formatCode="0.0%"/>
    <numFmt numFmtId="165" formatCode="#,##0.000"/>
    <numFmt numFmtId="166" formatCode="&quot;£&quot;#,##0"/>
    <numFmt numFmtId="167" formatCode="&quot;£&quot;#,##0.00"/>
    <numFmt numFmtId="168" formatCode="_-* #,##0_-;\-* #,##0_-;_-* &quot;-&quot;??_-;_-@_-"/>
    <numFmt numFmtId="169" formatCode="_-&quot;£&quot;* #,##0_-;\-&quot;£&quot;* #,##0_-;_-&quot;£&quot;* &quot;-&quot;??_-;_-@_-"/>
    <numFmt numFmtId="170" formatCode="0.000"/>
    <numFmt numFmtId="171" formatCode="#,##0_);[Red]\(#,##0\)"/>
    <numFmt numFmtId="172" formatCode="#,##0_);[Red]\(#,##0\);\-_)"/>
    <numFmt numFmtId="173" formatCode="0.0000"/>
    <numFmt numFmtId="174" formatCode="_-* #,##0.0_-;\-* #,##0.0_-;_-* &quot;-&quot;??_-;_-@_-"/>
    <numFmt numFmtId="175" formatCode="#,##0.00_);[Red]\(#,##0.00\)"/>
    <numFmt numFmtId="176" formatCode="0.000000"/>
    <numFmt numFmtId="177" formatCode="0.0000000"/>
    <numFmt numFmtId="178" formatCode="_-&quot;£&quot;* #,##0.00_-;\-&quot;£&quot;* #,##0.00_-;_-&quot;£&quot;* &quot;-&quot;??????_-;_-@_-"/>
    <numFmt numFmtId="179" formatCode="_-&quot;£&quot;* #,##0.0_-;\-&quot;£&quot;* #,##0.0_-;_-&quot;£&quot;* &quot;-&quot;??_-;_-@_-"/>
  </numFmts>
  <fonts count="69">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sz val="10"/>
      <color rgb="FFFF0000"/>
      <name val="Arial"/>
      <family val="2"/>
    </font>
    <font>
      <b/>
      <sz val="11"/>
      <color rgb="FFFF0000"/>
      <name val="Calibri"/>
      <family val="2"/>
      <scheme val="minor"/>
    </font>
    <font>
      <b/>
      <sz val="14"/>
      <color theme="1"/>
      <name val="Calibri"/>
      <family val="2"/>
      <scheme val="minor"/>
    </font>
    <font>
      <b/>
      <sz val="16"/>
      <color theme="1"/>
      <name val="Calibri"/>
      <family val="2"/>
      <scheme val="minor"/>
    </font>
    <font>
      <b/>
      <u/>
      <sz val="14"/>
      <color theme="1"/>
      <name val="Calibri"/>
      <family val="2"/>
      <scheme val="minor"/>
    </font>
    <font>
      <sz val="11"/>
      <color theme="9" tint="-0.249977111117893"/>
      <name val="Calibri"/>
      <family val="2"/>
      <scheme val="minor"/>
    </font>
    <font>
      <sz val="11"/>
      <name val="Calibri"/>
      <family val="2"/>
      <scheme val="minor"/>
    </font>
    <font>
      <b/>
      <sz val="11"/>
      <name val="Calibri"/>
      <family val="2"/>
      <scheme val="minor"/>
    </font>
    <font>
      <sz val="11"/>
      <color theme="1"/>
      <name val="Arial"/>
      <family val="2"/>
    </font>
    <font>
      <b/>
      <sz val="11"/>
      <color theme="1"/>
      <name val="Arial"/>
      <family val="2"/>
    </font>
    <font>
      <b/>
      <sz val="12"/>
      <color theme="1"/>
      <name val="Calibri"/>
      <family val="2"/>
      <scheme val="minor"/>
    </font>
    <font>
      <i/>
      <sz val="11"/>
      <color theme="1"/>
      <name val="Arial"/>
      <family val="2"/>
    </font>
    <font>
      <b/>
      <i/>
      <sz val="14"/>
      <color theme="1"/>
      <name val="Arial"/>
      <family val="2"/>
    </font>
    <font>
      <i/>
      <sz val="11"/>
      <color theme="1"/>
      <name val="Calibri"/>
      <family val="2"/>
      <scheme val="minor"/>
    </font>
    <font>
      <b/>
      <i/>
      <sz val="14"/>
      <color theme="1"/>
      <name val="Calibri"/>
      <family val="2"/>
      <scheme val="minor"/>
    </font>
    <font>
      <sz val="12"/>
      <color theme="1"/>
      <name val="Calibri"/>
      <family val="2"/>
      <scheme val="minor"/>
    </font>
    <font>
      <sz val="8"/>
      <name val="Arial"/>
      <family val="2"/>
    </font>
    <font>
      <i/>
      <sz val="9"/>
      <color theme="1"/>
      <name val="Calibri"/>
      <family val="2"/>
      <scheme val="minor"/>
    </font>
    <font>
      <sz val="9"/>
      <color theme="1"/>
      <name val="Calibri"/>
      <family val="2"/>
      <scheme val="minor"/>
    </font>
    <font>
      <b/>
      <sz val="20"/>
      <color theme="1"/>
      <name val="Calibri"/>
      <family val="2"/>
      <scheme val="minor"/>
    </font>
    <font>
      <b/>
      <sz val="10"/>
      <name val="Arial"/>
      <family val="2"/>
    </font>
    <font>
      <sz val="11"/>
      <name val="Arial"/>
      <family val="2"/>
    </font>
    <font>
      <b/>
      <u/>
      <sz val="11"/>
      <name val="Arial"/>
      <family val="2"/>
    </font>
    <font>
      <i/>
      <sz val="14"/>
      <color theme="1"/>
      <name val="Calibri"/>
      <family val="2"/>
      <scheme val="minor"/>
    </font>
    <font>
      <b/>
      <sz val="11"/>
      <color rgb="FF000000"/>
      <name val="Calibri"/>
      <family val="2"/>
      <scheme val="minor"/>
    </font>
    <font>
      <sz val="9"/>
      <color indexed="81"/>
      <name val="Tahoma"/>
      <family val="2"/>
    </font>
    <font>
      <b/>
      <sz val="9"/>
      <color indexed="81"/>
      <name val="Tahoma"/>
      <family val="2"/>
    </font>
    <font>
      <sz val="10"/>
      <color theme="1"/>
      <name val="Calibri"/>
      <family val="2"/>
      <scheme val="minor"/>
    </font>
    <font>
      <sz val="14"/>
      <color theme="1"/>
      <name val="Calibri"/>
      <family val="2"/>
      <scheme val="minor"/>
    </font>
    <font>
      <sz val="16"/>
      <color theme="1"/>
      <name val="Calibri"/>
      <family val="2"/>
      <scheme val="minor"/>
    </font>
    <font>
      <b/>
      <i/>
      <sz val="18"/>
      <color theme="1"/>
      <name val="Calibri"/>
      <family val="2"/>
      <scheme val="minor"/>
    </font>
    <font>
      <i/>
      <sz val="12"/>
      <color theme="1"/>
      <name val="Calibri"/>
      <family val="2"/>
      <scheme val="minor"/>
    </font>
    <font>
      <b/>
      <sz val="9"/>
      <color theme="1"/>
      <name val="Calibri"/>
      <family val="2"/>
      <scheme val="minor"/>
    </font>
    <font>
      <b/>
      <sz val="18"/>
      <color theme="1"/>
      <name val="Calibri"/>
      <family val="2"/>
      <scheme val="minor"/>
    </font>
    <font>
      <sz val="18"/>
      <color theme="1"/>
      <name val="Calibri"/>
      <family val="2"/>
      <scheme val="minor"/>
    </font>
    <font>
      <b/>
      <sz val="22"/>
      <color theme="1"/>
      <name val="Calibri"/>
      <family val="2"/>
      <scheme val="minor"/>
    </font>
    <font>
      <sz val="20"/>
      <color theme="1"/>
      <name val="Calibri"/>
      <family val="2"/>
      <scheme val="minor"/>
    </font>
    <font>
      <b/>
      <sz val="36"/>
      <color theme="1"/>
      <name val="Calibri"/>
      <family val="2"/>
      <scheme val="minor"/>
    </font>
    <font>
      <u/>
      <sz val="11"/>
      <color theme="10"/>
      <name val="Calibri"/>
      <family val="2"/>
      <scheme val="minor"/>
    </font>
    <font>
      <b/>
      <u/>
      <sz val="11"/>
      <color theme="1"/>
      <name val="Calibri"/>
      <family val="2"/>
      <scheme val="minor"/>
    </font>
    <font>
      <i/>
      <sz val="40"/>
      <color theme="2" tint="-0.89999084444715716"/>
      <name val="Calibri (Body)"/>
    </font>
    <font>
      <sz val="11"/>
      <color rgb="FF0000CC"/>
      <name val="Calibri"/>
      <family val="2"/>
      <scheme val="minor"/>
    </font>
    <font>
      <sz val="11"/>
      <color theme="1"/>
      <name val="Symbol"/>
      <family val="1"/>
      <charset val="2"/>
    </font>
    <font>
      <b/>
      <sz val="18"/>
      <name val="Arial"/>
      <family val="2"/>
    </font>
    <font>
      <b/>
      <sz val="11"/>
      <name val="Arial"/>
      <family val="2"/>
    </font>
    <font>
      <sz val="11"/>
      <color rgb="FF0000CC"/>
      <name val="Arial"/>
      <family val="2"/>
    </font>
    <font>
      <b/>
      <sz val="20"/>
      <color theme="1"/>
      <name val="Arial"/>
      <family val="2"/>
    </font>
    <font>
      <b/>
      <sz val="11"/>
      <color rgb="FFFF0000"/>
      <name val="Arial"/>
      <family val="2"/>
    </font>
    <font>
      <b/>
      <u/>
      <sz val="11"/>
      <color theme="1"/>
      <name val="Arial"/>
      <family val="2"/>
    </font>
    <font>
      <b/>
      <sz val="11"/>
      <color rgb="FF0000CC"/>
      <name val="Arial"/>
      <family val="2"/>
    </font>
    <font>
      <i/>
      <u/>
      <sz val="11"/>
      <color theme="1"/>
      <name val="Arial"/>
      <family val="2"/>
    </font>
    <font>
      <u/>
      <sz val="11"/>
      <color theme="1"/>
      <name val="Arial"/>
      <family val="2"/>
    </font>
    <font>
      <b/>
      <i/>
      <sz val="11"/>
      <color theme="1"/>
      <name val="Arial"/>
      <family val="2"/>
    </font>
    <font>
      <b/>
      <i/>
      <u/>
      <sz val="11"/>
      <color theme="1"/>
      <name val="Arial"/>
      <family val="2"/>
    </font>
    <font>
      <b/>
      <u/>
      <sz val="10"/>
      <color rgb="FF0000CC"/>
      <name val="Arial"/>
      <family val="2"/>
    </font>
    <font>
      <b/>
      <i/>
      <sz val="16"/>
      <color theme="1"/>
      <name val="Calibri"/>
      <family val="2"/>
      <scheme val="minor"/>
    </font>
    <font>
      <b/>
      <sz val="28"/>
      <color theme="1"/>
      <name val="Arial"/>
      <family val="2"/>
    </font>
    <font>
      <b/>
      <sz val="16"/>
      <color theme="1"/>
      <name val="Arial"/>
      <family val="2"/>
    </font>
    <font>
      <b/>
      <sz val="10"/>
      <color theme="1"/>
      <name val="Calibri"/>
      <family val="2"/>
      <scheme val="minor"/>
    </font>
    <font>
      <b/>
      <sz val="14"/>
      <color rgb="FFFF0000"/>
      <name val="Calibri"/>
      <family val="2"/>
      <scheme val="minor"/>
    </font>
    <font>
      <i/>
      <sz val="11"/>
      <color rgb="FFFF0000"/>
      <name val="Calibri"/>
      <family val="2"/>
      <scheme val="minor"/>
    </font>
    <font>
      <b/>
      <i/>
      <sz val="11"/>
      <color theme="1"/>
      <name val="Calibri"/>
      <family val="2"/>
      <scheme val="minor"/>
    </font>
    <font>
      <sz val="11"/>
      <color indexed="8"/>
      <name val="Calibri"/>
      <family val="2"/>
    </font>
    <font>
      <b/>
      <i/>
      <sz val="11"/>
      <color rgb="FFFF0000"/>
      <name val="Arial"/>
      <family val="2"/>
    </font>
  </fonts>
  <fills count="30">
    <fill>
      <patternFill patternType="none"/>
    </fill>
    <fill>
      <patternFill patternType="gray125"/>
    </fill>
    <fill>
      <patternFill patternType="solid">
        <fgColor rgb="FFFFFF00"/>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FF0000"/>
        <bgColor indexed="64"/>
      </patternFill>
    </fill>
    <fill>
      <patternFill patternType="solid">
        <fgColor theme="3" tint="0.39997558519241921"/>
        <bgColor indexed="64"/>
      </patternFill>
    </fill>
    <fill>
      <patternFill patternType="solid">
        <fgColor theme="9" tint="-0.249977111117893"/>
        <bgColor indexed="64"/>
      </patternFill>
    </fill>
    <fill>
      <patternFill patternType="solid">
        <fgColor rgb="FF92D050"/>
        <bgColor indexed="64"/>
      </patternFill>
    </fill>
    <fill>
      <patternFill patternType="solid">
        <fgColor rgb="FF00B0F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FF99"/>
        <bgColor indexed="64"/>
      </patternFill>
    </fill>
    <fill>
      <patternFill patternType="solid">
        <fgColor indexed="43"/>
        <bgColor indexed="64"/>
      </patternFill>
    </fill>
    <fill>
      <patternFill patternType="solid">
        <fgColor indexed="47"/>
        <bgColor indexed="64"/>
      </patternFill>
    </fill>
    <fill>
      <patternFill patternType="solid">
        <fgColor indexed="49"/>
        <bgColor indexed="64"/>
      </patternFill>
    </fill>
    <fill>
      <patternFill patternType="solid">
        <fgColor indexed="10"/>
        <bgColor indexed="64"/>
      </patternFill>
    </fill>
    <fill>
      <patternFill patternType="solid">
        <fgColor theme="0" tint="-4.9989318521683403E-2"/>
        <bgColor indexed="64"/>
      </patternFill>
    </fill>
    <fill>
      <patternFill patternType="solid">
        <fgColor rgb="FFFF7979"/>
        <bgColor indexed="64"/>
      </patternFill>
    </fill>
    <fill>
      <patternFill patternType="solid">
        <fgColor theme="0"/>
        <bgColor indexed="64"/>
      </patternFill>
    </fill>
    <fill>
      <patternFill patternType="solid">
        <fgColor theme="4" tint="0.79998168889431442"/>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theme="9" tint="0.79998168889431442"/>
        <bgColor indexed="64"/>
      </patternFill>
    </fill>
  </fills>
  <borders count="94">
    <border>
      <left/>
      <right/>
      <top/>
      <bottom/>
      <diagonal/>
    </border>
    <border>
      <left style="thick">
        <color auto="1"/>
      </left>
      <right style="medium">
        <color auto="1"/>
      </right>
      <top style="thick">
        <color auto="1"/>
      </top>
      <bottom style="thick">
        <color auto="1"/>
      </bottom>
      <diagonal/>
    </border>
    <border>
      <left/>
      <right/>
      <top style="thick">
        <color auto="1"/>
      </top>
      <bottom style="thick">
        <color auto="1"/>
      </bottom>
      <diagonal/>
    </border>
    <border>
      <left style="medium">
        <color auto="1"/>
      </left>
      <right style="medium">
        <color auto="1"/>
      </right>
      <top style="thick">
        <color auto="1"/>
      </top>
      <bottom/>
      <diagonal/>
    </border>
    <border>
      <left style="medium">
        <color auto="1"/>
      </left>
      <right style="medium">
        <color auto="1"/>
      </right>
      <top style="thick">
        <color auto="1"/>
      </top>
      <bottom style="thick">
        <color auto="1"/>
      </bottom>
      <diagonal/>
    </border>
    <border>
      <left style="thick">
        <color auto="1"/>
      </left>
      <right style="medium">
        <color auto="1"/>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auto="1"/>
      </left>
      <right style="medium">
        <color auto="1"/>
      </right>
      <top/>
      <bottom/>
      <diagonal/>
    </border>
    <border>
      <left/>
      <right style="thick">
        <color auto="1"/>
      </right>
      <top/>
      <bottom/>
      <diagonal/>
    </border>
    <border>
      <left style="thick">
        <color auto="1"/>
      </left>
      <right style="medium">
        <color auto="1"/>
      </right>
      <top/>
      <bottom style="thick">
        <color auto="1"/>
      </bottom>
      <diagonal/>
    </border>
    <border>
      <left/>
      <right/>
      <top/>
      <bottom style="thick">
        <color auto="1"/>
      </bottom>
      <diagonal/>
    </border>
    <border>
      <left style="medium">
        <color auto="1"/>
      </left>
      <right style="medium">
        <color auto="1"/>
      </right>
      <top/>
      <bottom style="thick">
        <color auto="1"/>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thick">
        <color auto="1"/>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right style="dotted">
        <color indexed="64"/>
      </right>
      <top/>
      <bottom/>
      <diagonal/>
    </border>
    <border>
      <left/>
      <right style="dotted">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style="thin">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dotted">
        <color indexed="64"/>
      </right>
      <top style="thin">
        <color indexed="64"/>
      </top>
      <bottom style="thin">
        <color indexed="64"/>
      </bottom>
      <diagonal/>
    </border>
    <border>
      <left/>
      <right style="medium">
        <color auto="1"/>
      </right>
      <top style="thick">
        <color auto="1"/>
      </top>
      <bottom style="thick">
        <color auto="1"/>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bottom style="thin">
        <color indexed="64"/>
      </bottom>
      <diagonal/>
    </border>
    <border>
      <left/>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style="dotted">
        <color indexed="64"/>
      </right>
      <top/>
      <bottom/>
      <diagonal/>
    </border>
    <border>
      <left style="thin">
        <color indexed="64"/>
      </left>
      <right/>
      <top/>
      <bottom style="dotted">
        <color indexed="64"/>
      </bottom>
      <diagonal/>
    </border>
    <border>
      <left style="dotted">
        <color indexed="64"/>
      </left>
      <right style="dotted">
        <color indexed="64"/>
      </right>
      <top style="dotted">
        <color indexed="64"/>
      </top>
      <bottom style="thin">
        <color indexed="64"/>
      </bottom>
      <diagonal/>
    </border>
    <border>
      <left style="thin">
        <color indexed="64"/>
      </left>
      <right/>
      <top style="dotted">
        <color indexed="64"/>
      </top>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right style="dotted">
        <color indexed="64"/>
      </right>
      <top style="thin">
        <color indexed="64"/>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auto="1"/>
      </right>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right style="thin">
        <color indexed="64"/>
      </right>
      <top style="thin">
        <color indexed="64"/>
      </top>
      <bottom style="dotted">
        <color indexed="64"/>
      </bottom>
      <diagonal/>
    </border>
  </borders>
  <cellStyleXfs count="9">
    <xf numFmtId="0" fontId="0" fillId="0" borderId="0"/>
    <xf numFmtId="9" fontId="1" fillId="0" borderId="0" applyFont="0" applyFill="0" applyBorder="0" applyAlignment="0" applyProtection="0"/>
    <xf numFmtId="43" fontId="1"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3" fillId="0" borderId="0" applyNumberFormat="0" applyFill="0" applyBorder="0" applyAlignment="0" applyProtection="0"/>
    <xf numFmtId="0" fontId="25" fillId="29" borderId="0">
      <alignment vertical="center"/>
    </xf>
    <xf numFmtId="0" fontId="67" fillId="0" borderId="0" applyNumberFormat="0" applyFont="0" applyFill="0" applyBorder="0" applyAlignment="0" applyProtection="0"/>
  </cellStyleXfs>
  <cellXfs count="1694">
    <xf numFmtId="0" fontId="0" fillId="0" borderId="0" xfId="0"/>
    <xf numFmtId="0" fontId="2" fillId="0" borderId="0" xfId="0" applyFont="1" applyAlignment="1">
      <alignment horizontal="center"/>
    </xf>
    <xf numFmtId="0" fontId="4" fillId="0" borderId="5" xfId="0" applyFont="1" applyBorder="1" applyProtection="1"/>
    <xf numFmtId="0" fontId="4" fillId="0" borderId="10" xfId="0" applyFont="1" applyBorder="1" applyProtection="1"/>
    <xf numFmtId="0" fontId="5" fillId="0" borderId="0" xfId="0" applyFont="1" applyBorder="1" applyProtection="1"/>
    <xf numFmtId="0" fontId="5" fillId="0" borderId="0" xfId="0" applyFont="1" applyFill="1" applyBorder="1" applyProtection="1"/>
    <xf numFmtId="0" fontId="6" fillId="0" borderId="1" xfId="0" applyFont="1" applyBorder="1"/>
    <xf numFmtId="0" fontId="6" fillId="0" borderId="4" xfId="0" applyFont="1" applyBorder="1" applyAlignment="1">
      <alignment horizontal="center"/>
    </xf>
    <xf numFmtId="0" fontId="5" fillId="0" borderId="5" xfId="0" applyFont="1" applyBorder="1" applyProtection="1"/>
    <xf numFmtId="0" fontId="5" fillId="0" borderId="10" xfId="0" applyFont="1" applyBorder="1" applyProtection="1"/>
    <xf numFmtId="166" fontId="5" fillId="0" borderId="0" xfId="0" applyNumberFormat="1" applyFont="1" applyBorder="1" applyProtection="1"/>
    <xf numFmtId="0" fontId="0" fillId="4" borderId="0" xfId="0" applyFill="1"/>
    <xf numFmtId="0" fontId="8" fillId="4" borderId="0" xfId="0" applyFont="1" applyFill="1"/>
    <xf numFmtId="0" fontId="3" fillId="6" borderId="1" xfId="0" applyFont="1" applyFill="1" applyBorder="1"/>
    <xf numFmtId="0" fontId="3" fillId="6" borderId="4" xfId="0" applyFont="1" applyFill="1" applyBorder="1" applyAlignment="1">
      <alignment horizontal="center"/>
    </xf>
    <xf numFmtId="164" fontId="4" fillId="0" borderId="7" xfId="1" applyNumberFormat="1" applyFont="1" applyBorder="1" applyAlignment="1" applyProtection="1">
      <alignment horizontal="center"/>
    </xf>
    <xf numFmtId="164" fontId="4" fillId="0" borderId="8" xfId="1" applyNumberFormat="1" applyFont="1" applyBorder="1" applyAlignment="1" applyProtection="1">
      <alignment horizontal="center"/>
    </xf>
    <xf numFmtId="164" fontId="4" fillId="0" borderId="8" xfId="1" applyNumberFormat="1" applyFont="1" applyFill="1" applyBorder="1" applyAlignment="1" applyProtection="1">
      <alignment horizontal="center"/>
    </xf>
    <xf numFmtId="164" fontId="4" fillId="0" borderId="0" xfId="1" applyNumberFormat="1" applyFont="1" applyFill="1" applyBorder="1" applyAlignment="1" applyProtection="1">
      <alignment horizontal="center"/>
    </xf>
    <xf numFmtId="164" fontId="4" fillId="0" borderId="9" xfId="1" applyNumberFormat="1" applyFont="1" applyFill="1" applyBorder="1" applyAlignment="1" applyProtection="1">
      <alignment horizontal="center"/>
    </xf>
    <xf numFmtId="164" fontId="4" fillId="0" borderId="12" xfId="1" applyNumberFormat="1" applyFont="1" applyBorder="1" applyAlignment="1" applyProtection="1">
      <alignment horizontal="center"/>
    </xf>
    <xf numFmtId="164" fontId="5" fillId="0" borderId="0" xfId="1" applyNumberFormat="1" applyFont="1" applyBorder="1" applyAlignment="1" applyProtection="1">
      <alignment horizontal="right"/>
    </xf>
    <xf numFmtId="0" fontId="0" fillId="0" borderId="0" xfId="0" applyFont="1"/>
    <xf numFmtId="165" fontId="5" fillId="0" borderId="3" xfId="1" applyNumberFormat="1" applyFont="1" applyBorder="1" applyAlignment="1" applyProtection="1">
      <alignment horizontal="center"/>
    </xf>
    <xf numFmtId="165" fontId="5" fillId="0" borderId="13" xfId="1" applyNumberFormat="1" applyFont="1" applyBorder="1" applyAlignment="1" applyProtection="1">
      <alignment horizontal="center"/>
    </xf>
    <xf numFmtId="165" fontId="5" fillId="0" borderId="8" xfId="1" applyNumberFormat="1" applyFont="1" applyBorder="1" applyAlignment="1" applyProtection="1">
      <alignment horizontal="center"/>
    </xf>
    <xf numFmtId="165" fontId="5" fillId="0" borderId="14" xfId="1" applyNumberFormat="1" applyFont="1" applyBorder="1" applyAlignment="1" applyProtection="1">
      <alignment horizontal="center"/>
    </xf>
    <xf numFmtId="165" fontId="5" fillId="0" borderId="12" xfId="1" applyNumberFormat="1" applyFont="1" applyBorder="1" applyAlignment="1" applyProtection="1">
      <alignment horizontal="center"/>
    </xf>
    <xf numFmtId="165" fontId="5" fillId="0" borderId="15" xfId="1" applyNumberFormat="1" applyFont="1" applyBorder="1" applyAlignment="1" applyProtection="1">
      <alignment horizontal="center"/>
    </xf>
    <xf numFmtId="166" fontId="5" fillId="0" borderId="0" xfId="1" applyNumberFormat="1" applyFont="1" applyBorder="1" applyAlignment="1" applyProtection="1">
      <alignment horizontal="right"/>
    </xf>
    <xf numFmtId="9" fontId="5" fillId="0" borderId="0" xfId="1" applyFont="1" applyBorder="1" applyAlignment="1" applyProtection="1">
      <alignment horizontal="center"/>
    </xf>
    <xf numFmtId="0" fontId="4" fillId="0" borderId="0" xfId="0" applyFont="1" applyBorder="1" applyProtection="1"/>
    <xf numFmtId="164" fontId="4" fillId="0" borderId="0" xfId="1" applyNumberFormat="1" applyFont="1" applyBorder="1" applyAlignment="1" applyProtection="1">
      <alignment horizontal="center"/>
    </xf>
    <xf numFmtId="0" fontId="6" fillId="0" borderId="2" xfId="0" applyFont="1" applyFill="1" applyBorder="1" applyAlignment="1">
      <alignment horizontal="center"/>
    </xf>
    <xf numFmtId="0" fontId="5" fillId="0" borderId="0" xfId="0" applyFont="1" applyFill="1" applyBorder="1" applyAlignment="1" applyProtection="1">
      <alignment horizontal="center"/>
    </xf>
    <xf numFmtId="0" fontId="5" fillId="0" borderId="11" xfId="0" applyFont="1" applyFill="1" applyBorder="1" applyAlignment="1" applyProtection="1">
      <alignment horizontal="center"/>
    </xf>
    <xf numFmtId="1" fontId="4" fillId="0" borderId="7" xfId="1" applyNumberFormat="1" applyFont="1" applyBorder="1" applyAlignment="1" applyProtection="1">
      <alignment horizontal="center"/>
    </xf>
    <xf numFmtId="1" fontId="4" fillId="0" borderId="8" xfId="1" applyNumberFormat="1" applyFont="1" applyBorder="1" applyAlignment="1" applyProtection="1">
      <alignment horizontal="center"/>
    </xf>
    <xf numFmtId="1" fontId="4" fillId="0" borderId="12" xfId="1" applyNumberFormat="1" applyFont="1" applyBorder="1" applyAlignment="1" applyProtection="1">
      <alignment horizontal="center"/>
    </xf>
    <xf numFmtId="0" fontId="10" fillId="0" borderId="0" xfId="0" applyFont="1"/>
    <xf numFmtId="0" fontId="7" fillId="0" borderId="0" xfId="0" applyFont="1"/>
    <xf numFmtId="167" fontId="0" fillId="0" borderId="0" xfId="0" applyNumberFormat="1"/>
    <xf numFmtId="0" fontId="0" fillId="0" borderId="0" xfId="0" applyFill="1"/>
    <xf numFmtId="0" fontId="7" fillId="0" borderId="0" xfId="0" applyFont="1" applyFill="1"/>
    <xf numFmtId="0" fontId="0" fillId="0" borderId="18" xfId="0" applyBorder="1"/>
    <xf numFmtId="0" fontId="0" fillId="4" borderId="18" xfId="0" applyFill="1" applyBorder="1"/>
    <xf numFmtId="0" fontId="0" fillId="4" borderId="19" xfId="0" applyFill="1" applyBorder="1"/>
    <xf numFmtId="0" fontId="0" fillId="4" borderId="20" xfId="0" applyFill="1" applyBorder="1"/>
    <xf numFmtId="0" fontId="0" fillId="4" borderId="0" xfId="0" applyFill="1" applyBorder="1"/>
    <xf numFmtId="0" fontId="0" fillId="4" borderId="21" xfId="0" applyFill="1" applyBorder="1"/>
    <xf numFmtId="0" fontId="0" fillId="4" borderId="22" xfId="0" applyFill="1" applyBorder="1"/>
    <xf numFmtId="0" fontId="0" fillId="4" borderId="23" xfId="0" applyFill="1" applyBorder="1"/>
    <xf numFmtId="0" fontId="0" fillId="4" borderId="24" xfId="0" applyFill="1" applyBorder="1"/>
    <xf numFmtId="0" fontId="3" fillId="4" borderId="17" xfId="0" applyFont="1" applyFill="1" applyBorder="1"/>
    <xf numFmtId="0" fontId="3" fillId="4" borderId="25" xfId="0" applyFont="1" applyFill="1" applyBorder="1"/>
    <xf numFmtId="0" fontId="15" fillId="3" borderId="0" xfId="0" applyFont="1" applyFill="1"/>
    <xf numFmtId="0" fontId="8" fillId="0" borderId="0" xfId="0" applyFont="1" applyFill="1"/>
    <xf numFmtId="0" fontId="3" fillId="11" borderId="6" xfId="0" applyFont="1" applyFill="1" applyBorder="1" applyAlignment="1">
      <alignment horizontal="center"/>
    </xf>
    <xf numFmtId="43" fontId="0" fillId="0" borderId="0" xfId="2" applyFont="1"/>
    <xf numFmtId="43" fontId="0" fillId="0" borderId="18" xfId="2" applyFont="1" applyBorder="1"/>
    <xf numFmtId="168" fontId="0" fillId="0" borderId="0" xfId="2" applyNumberFormat="1" applyFont="1"/>
    <xf numFmtId="0" fontId="0" fillId="12" borderId="26" xfId="0" applyFill="1" applyBorder="1" applyAlignment="1">
      <alignment horizontal="center"/>
    </xf>
    <xf numFmtId="0" fontId="0" fillId="12" borderId="35" xfId="0" applyFill="1" applyBorder="1" applyAlignment="1">
      <alignment horizontal="center"/>
    </xf>
    <xf numFmtId="0" fontId="16" fillId="0" borderId="0" xfId="0" applyFont="1" applyAlignment="1">
      <alignment horizontal="center" vertical="center"/>
    </xf>
    <xf numFmtId="0" fontId="16" fillId="0" borderId="0" xfId="0" applyFont="1" applyAlignment="1">
      <alignment horizontal="center" vertical="center" wrapText="1"/>
    </xf>
    <xf numFmtId="0" fontId="16" fillId="0" borderId="0" xfId="0" applyFont="1"/>
    <xf numFmtId="0" fontId="17" fillId="0" borderId="0" xfId="0" applyFont="1" applyAlignment="1">
      <alignment horizontal="center" vertical="center"/>
    </xf>
    <xf numFmtId="0" fontId="7" fillId="3" borderId="0" xfId="0" applyFont="1" applyFill="1"/>
    <xf numFmtId="169" fontId="8" fillId="0" borderId="0" xfId="0" applyNumberFormat="1" applyFont="1" applyFill="1" applyAlignment="1">
      <alignment vertical="center"/>
    </xf>
    <xf numFmtId="10" fontId="8" fillId="0" borderId="0" xfId="0" applyNumberFormat="1" applyFont="1" applyFill="1" applyAlignment="1">
      <alignment vertical="center"/>
    </xf>
    <xf numFmtId="43" fontId="0" fillId="0" borderId="0" xfId="0" applyNumberFormat="1" applyFill="1"/>
    <xf numFmtId="43" fontId="7" fillId="0" borderId="0" xfId="0" applyNumberFormat="1" applyFont="1" applyFill="1"/>
    <xf numFmtId="0" fontId="18" fillId="0" borderId="0" xfId="0" applyFont="1" applyFill="1" applyAlignment="1">
      <alignment horizontal="right"/>
    </xf>
    <xf numFmtId="0" fontId="18" fillId="0" borderId="0" xfId="0" applyFont="1" applyFill="1"/>
    <xf numFmtId="43" fontId="18" fillId="0" borderId="0" xfId="0" applyNumberFormat="1" applyFont="1" applyFill="1"/>
    <xf numFmtId="43" fontId="19" fillId="0" borderId="0" xfId="0" applyNumberFormat="1" applyFont="1" applyFill="1"/>
    <xf numFmtId="43" fontId="18" fillId="2" borderId="0" xfId="0" applyNumberFormat="1" applyFont="1" applyFill="1"/>
    <xf numFmtId="43" fontId="0" fillId="2" borderId="0" xfId="0" applyNumberFormat="1" applyFill="1"/>
    <xf numFmtId="10" fontId="20" fillId="0" borderId="0" xfId="0" applyNumberFormat="1" applyFont="1" applyFill="1" applyAlignment="1">
      <alignment vertical="center"/>
    </xf>
    <xf numFmtId="168" fontId="0" fillId="12" borderId="30" xfId="2" applyNumberFormat="1" applyFont="1" applyFill="1" applyBorder="1"/>
    <xf numFmtId="168" fontId="0" fillId="12" borderId="31" xfId="2" applyNumberFormat="1" applyFont="1" applyFill="1" applyBorder="1"/>
    <xf numFmtId="170" fontId="3" fillId="5" borderId="0" xfId="0" applyNumberFormat="1" applyFont="1" applyFill="1" applyBorder="1" applyAlignment="1">
      <alignment horizontal="center"/>
    </xf>
    <xf numFmtId="170" fontId="0" fillId="0" borderId="0" xfId="0" applyNumberFormat="1"/>
    <xf numFmtId="0" fontId="0" fillId="0" borderId="0" xfId="0" applyAlignment="1">
      <alignment horizontal="center" vertical="center"/>
    </xf>
    <xf numFmtId="0" fontId="21" fillId="0" borderId="0" xfId="0" applyFont="1" applyFill="1" applyBorder="1"/>
    <xf numFmtId="0" fontId="3" fillId="0" borderId="0" xfId="0" applyFont="1" applyFill="1"/>
    <xf numFmtId="168" fontId="0" fillId="0" borderId="18" xfId="2" applyNumberFormat="1" applyFont="1" applyBorder="1"/>
    <xf numFmtId="0" fontId="0" fillId="0" borderId="0" xfId="0" applyBorder="1" applyAlignment="1">
      <alignment horizontal="left"/>
    </xf>
    <xf numFmtId="9" fontId="0" fillId="12" borderId="30" xfId="1" applyFont="1" applyFill="1" applyBorder="1"/>
    <xf numFmtId="9" fontId="0" fillId="12" borderId="31" xfId="1" applyFont="1" applyFill="1" applyBorder="1"/>
    <xf numFmtId="9" fontId="0" fillId="0" borderId="37" xfId="1" applyFont="1" applyFill="1" applyBorder="1"/>
    <xf numFmtId="9" fontId="0" fillId="0" borderId="38" xfId="1" applyFont="1" applyFill="1" applyBorder="1"/>
    <xf numFmtId="9" fontId="0" fillId="0" borderId="39" xfId="1" applyFont="1" applyFill="1" applyBorder="1"/>
    <xf numFmtId="43" fontId="0" fillId="0" borderId="0" xfId="2" applyFont="1" applyFill="1"/>
    <xf numFmtId="0" fontId="0" fillId="0" borderId="0" xfId="0" applyFill="1" applyBorder="1"/>
    <xf numFmtId="43" fontId="21" fillId="0" borderId="0" xfId="2" applyFont="1" applyBorder="1"/>
    <xf numFmtId="43" fontId="21" fillId="0" borderId="0" xfId="2" applyFont="1" applyFill="1" applyBorder="1"/>
    <xf numFmtId="168" fontId="0" fillId="14" borderId="18" xfId="2" applyNumberFormat="1" applyFont="1" applyFill="1" applyBorder="1"/>
    <xf numFmtId="0" fontId="0" fillId="0" borderId="0" xfId="0" applyBorder="1"/>
    <xf numFmtId="0" fontId="0" fillId="0" borderId="23" xfId="0" applyBorder="1"/>
    <xf numFmtId="0" fontId="0" fillId="0" borderId="27" xfId="0" applyBorder="1"/>
    <xf numFmtId="0" fontId="0" fillId="0" borderId="6" xfId="0" applyBorder="1"/>
    <xf numFmtId="9" fontId="18" fillId="0" borderId="22" xfId="1" applyFont="1" applyBorder="1"/>
    <xf numFmtId="9" fontId="18" fillId="0" borderId="0" xfId="1" applyFont="1" applyBorder="1"/>
    <xf numFmtId="9" fontId="18" fillId="0" borderId="21" xfId="1" applyFont="1" applyBorder="1"/>
    <xf numFmtId="9" fontId="18" fillId="0" borderId="23" xfId="1" applyFont="1" applyBorder="1"/>
    <xf numFmtId="9" fontId="18" fillId="0" borderId="24" xfId="1" applyFont="1" applyBorder="1"/>
    <xf numFmtId="0" fontId="20" fillId="0" borderId="0" xfId="0" applyFont="1"/>
    <xf numFmtId="0" fontId="0" fillId="12" borderId="48" xfId="0" applyNumberFormat="1" applyFill="1" applyBorder="1" applyAlignment="1">
      <alignment horizontal="center"/>
    </xf>
    <xf numFmtId="0" fontId="22" fillId="0" borderId="0" xfId="0" applyFont="1"/>
    <xf numFmtId="0" fontId="0" fillId="0" borderId="0" xfId="0" applyAlignment="1"/>
    <xf numFmtId="9" fontId="18" fillId="0" borderId="0" xfId="1" applyFont="1"/>
    <xf numFmtId="10" fontId="0" fillId="0" borderId="25" xfId="0" applyNumberFormat="1" applyFill="1" applyBorder="1"/>
    <xf numFmtId="10" fontId="0" fillId="0" borderId="47" xfId="0" applyNumberFormat="1" applyFill="1" applyBorder="1"/>
    <xf numFmtId="10" fontId="0" fillId="0" borderId="27" xfId="0" applyNumberFormat="1" applyFill="1" applyBorder="1"/>
    <xf numFmtId="10" fontId="0" fillId="0" borderId="0" xfId="0" applyNumberFormat="1" applyFill="1" applyBorder="1"/>
    <xf numFmtId="0" fontId="24" fillId="4" borderId="0" xfId="0" applyFont="1" applyFill="1" applyAlignment="1">
      <alignment vertical="center"/>
    </xf>
    <xf numFmtId="9" fontId="0" fillId="0" borderId="0" xfId="1" applyFont="1" applyFill="1" applyBorder="1"/>
    <xf numFmtId="168" fontId="0" fillId="12" borderId="0" xfId="2" applyNumberFormat="1" applyFont="1" applyFill="1" applyBorder="1"/>
    <xf numFmtId="168" fontId="0" fillId="0" borderId="0" xfId="2" applyNumberFormat="1" applyFont="1" applyFill="1" applyBorder="1"/>
    <xf numFmtId="0" fontId="0" fillId="0" borderId="0" xfId="1" applyNumberFormat="1" applyFont="1" applyFill="1" applyBorder="1"/>
    <xf numFmtId="168" fontId="0" fillId="0" borderId="20" xfId="2" applyNumberFormat="1" applyFont="1" applyBorder="1"/>
    <xf numFmtId="168" fontId="0" fillId="0" borderId="0" xfId="2" applyNumberFormat="1" applyFont="1" applyBorder="1"/>
    <xf numFmtId="168" fontId="0" fillId="0" borderId="21" xfId="2" applyNumberFormat="1" applyFont="1" applyBorder="1"/>
    <xf numFmtId="0" fontId="0" fillId="0" borderId="0" xfId="0" applyAlignment="1">
      <alignment vertical="center" wrapText="1"/>
    </xf>
    <xf numFmtId="168" fontId="0" fillId="0" borderId="25" xfId="2" applyNumberFormat="1" applyFont="1" applyFill="1" applyBorder="1"/>
    <xf numFmtId="168" fontId="0" fillId="0" borderId="47" xfId="2" applyNumberFormat="1" applyFont="1" applyFill="1" applyBorder="1"/>
    <xf numFmtId="168" fontId="0" fillId="0" borderId="27" xfId="2" applyNumberFormat="1" applyFont="1" applyFill="1" applyBorder="1"/>
    <xf numFmtId="168" fontId="18" fillId="0" borderId="18" xfId="2" applyNumberFormat="1" applyFont="1" applyBorder="1" applyAlignment="1">
      <alignment horizontal="right"/>
    </xf>
    <xf numFmtId="168" fontId="0" fillId="5" borderId="49" xfId="2" applyNumberFormat="1" applyFont="1" applyFill="1" applyBorder="1"/>
    <xf numFmtId="168" fontId="0" fillId="0" borderId="19" xfId="2" applyNumberFormat="1" applyFont="1" applyBorder="1"/>
    <xf numFmtId="168" fontId="0" fillId="12" borderId="40" xfId="2" applyNumberFormat="1" applyFont="1" applyFill="1" applyBorder="1"/>
    <xf numFmtId="168" fontId="0" fillId="12" borderId="41" xfId="2" applyNumberFormat="1" applyFont="1" applyFill="1" applyBorder="1"/>
    <xf numFmtId="168" fontId="0" fillId="12" borderId="42" xfId="2" applyNumberFormat="1" applyFont="1" applyFill="1" applyBorder="1"/>
    <xf numFmtId="168" fontId="0" fillId="12" borderId="43" xfId="2" applyNumberFormat="1" applyFont="1" applyFill="1" applyBorder="1"/>
    <xf numFmtId="168" fontId="0" fillId="12" borderId="32" xfId="2" applyNumberFormat="1" applyFont="1" applyFill="1" applyBorder="1"/>
    <xf numFmtId="168" fontId="0" fillId="12" borderId="44" xfId="2" applyNumberFormat="1" applyFont="1" applyFill="1" applyBorder="1"/>
    <xf numFmtId="168" fontId="0" fillId="12" borderId="45" xfId="2" applyNumberFormat="1" applyFont="1" applyFill="1" applyBorder="1"/>
    <xf numFmtId="168" fontId="0" fillId="12" borderId="46" xfId="2" applyNumberFormat="1" applyFont="1" applyFill="1" applyBorder="1"/>
    <xf numFmtId="168" fontId="0" fillId="0" borderId="20" xfId="2" applyNumberFormat="1" applyFont="1" applyBorder="1" applyAlignment="1">
      <alignment vertical="center"/>
    </xf>
    <xf numFmtId="168" fontId="0" fillId="0" borderId="23" xfId="2" applyNumberFormat="1" applyFont="1" applyBorder="1"/>
    <xf numFmtId="168" fontId="0" fillId="0" borderId="24" xfId="2" applyNumberFormat="1" applyFont="1" applyBorder="1"/>
    <xf numFmtId="168" fontId="3" fillId="0" borderId="26" xfId="2" applyNumberFormat="1" applyFont="1" applyBorder="1"/>
    <xf numFmtId="168" fontId="3" fillId="0" borderId="35" xfId="2" applyNumberFormat="1" applyFont="1" applyBorder="1"/>
    <xf numFmtId="168" fontId="3" fillId="0" borderId="0" xfId="2" applyNumberFormat="1" applyFont="1"/>
    <xf numFmtId="168" fontId="18" fillId="0" borderId="0" xfId="2" applyNumberFormat="1" applyFont="1" applyBorder="1"/>
    <xf numFmtId="168" fontId="18" fillId="0" borderId="21" xfId="2" applyNumberFormat="1" applyFont="1" applyBorder="1"/>
    <xf numFmtId="168" fontId="18" fillId="0" borderId="0" xfId="2" applyNumberFormat="1" applyFont="1"/>
    <xf numFmtId="168" fontId="0" fillId="0" borderId="0" xfId="2" applyNumberFormat="1" applyFont="1" applyFill="1"/>
    <xf numFmtId="0" fontId="3" fillId="0" borderId="0" xfId="0" applyFont="1" applyFill="1" applyBorder="1" applyAlignment="1">
      <alignment horizontal="center"/>
    </xf>
    <xf numFmtId="0" fontId="3" fillId="0" borderId="0" xfId="0" applyFont="1" applyFill="1" applyAlignment="1">
      <alignment horizontal="center" vertical="center"/>
    </xf>
    <xf numFmtId="0" fontId="0" fillId="0" borderId="51" xfId="0" applyBorder="1" applyAlignment="1"/>
    <xf numFmtId="0" fontId="0" fillId="0" borderId="52" xfId="0" applyBorder="1" applyAlignment="1"/>
    <xf numFmtId="0" fontId="0" fillId="0" borderId="53" xfId="0" applyBorder="1" applyAlignment="1"/>
    <xf numFmtId="0" fontId="0" fillId="0" borderId="51" xfId="0" applyBorder="1"/>
    <xf numFmtId="0" fontId="0" fillId="0" borderId="52" xfId="0" applyBorder="1"/>
    <xf numFmtId="0" fontId="0" fillId="0" borderId="53" xfId="0" applyBorder="1"/>
    <xf numFmtId="0" fontId="0" fillId="0" borderId="54" xfId="0" applyBorder="1" applyAlignment="1"/>
    <xf numFmtId="0" fontId="0" fillId="0" borderId="0" xfId="0" applyBorder="1" applyAlignment="1"/>
    <xf numFmtId="0" fontId="0" fillId="0" borderId="7" xfId="0" applyBorder="1" applyAlignment="1"/>
    <xf numFmtId="0" fontId="0" fillId="0" borderId="54" xfId="0" applyBorder="1"/>
    <xf numFmtId="0" fontId="0" fillId="0" borderId="7" xfId="0" applyBorder="1"/>
    <xf numFmtId="15" fontId="25" fillId="15" borderId="6" xfId="0" applyNumberFormat="1" applyFont="1" applyFill="1" applyBorder="1" applyAlignment="1">
      <alignment horizontal="center" vertical="center"/>
    </xf>
    <xf numFmtId="0" fontId="25" fillId="16" borderId="6" xfId="0" applyFont="1" applyFill="1" applyBorder="1" applyAlignment="1">
      <alignment horizontal="center" vertical="center"/>
    </xf>
    <xf numFmtId="0" fontId="25" fillId="16" borderId="6" xfId="0" applyFont="1" applyFill="1" applyBorder="1" applyAlignment="1">
      <alignment horizontal="center" vertical="center" wrapText="1"/>
    </xf>
    <xf numFmtId="0" fontId="26" fillId="0" borderId="0" xfId="0" applyFont="1" applyBorder="1" applyAlignment="1">
      <alignment wrapText="1"/>
    </xf>
    <xf numFmtId="15" fontId="25" fillId="16" borderId="6" xfId="0" applyNumberFormat="1" applyFont="1" applyFill="1" applyBorder="1" applyAlignment="1">
      <alignment horizontal="center" vertical="center"/>
    </xf>
    <xf numFmtId="0" fontId="26" fillId="0" borderId="54" xfId="3" applyFont="1" applyBorder="1" applyAlignment="1">
      <alignment wrapText="1"/>
    </xf>
    <xf numFmtId="0" fontId="26" fillId="0" borderId="0" xfId="3" applyFont="1" applyBorder="1" applyAlignment="1">
      <alignment wrapText="1"/>
    </xf>
    <xf numFmtId="0" fontId="26" fillId="0" borderId="0" xfId="3" quotePrefix="1" applyFont="1" applyBorder="1" applyAlignment="1">
      <alignment horizontal="right" wrapText="1"/>
    </xf>
    <xf numFmtId="171" fontId="0" fillId="0" borderId="0" xfId="0" applyNumberFormat="1" applyBorder="1"/>
    <xf numFmtId="0" fontId="3" fillId="0" borderId="25" xfId="0" applyFont="1" applyBorder="1" applyAlignment="1">
      <alignment horizontal="center" vertical="center"/>
    </xf>
    <xf numFmtId="0" fontId="26" fillId="0" borderId="47" xfId="0" quotePrefix="1" applyFont="1" applyBorder="1" applyAlignment="1">
      <alignment horizontal="right" wrapText="1"/>
    </xf>
    <xf numFmtId="0" fontId="26" fillId="0" borderId="47" xfId="0" quotePrefix="1" applyFont="1" applyBorder="1" applyAlignment="1">
      <alignment horizontal="center" wrapText="1"/>
    </xf>
    <xf numFmtId="0" fontId="4" fillId="18" borderId="51" xfId="3" applyFill="1" applyBorder="1" applyAlignment="1">
      <alignment horizontal="center" vertical="center"/>
    </xf>
    <xf numFmtId="0" fontId="4" fillId="18" borderId="53" xfId="3" applyFill="1" applyBorder="1" applyAlignment="1">
      <alignment horizontal="center" vertical="center"/>
    </xf>
    <xf numFmtId="0" fontId="3" fillId="0" borderId="27" xfId="0" applyFont="1" applyBorder="1" applyAlignment="1">
      <alignment horizontal="center" vertical="center"/>
    </xf>
    <xf numFmtId="0" fontId="4" fillId="18" borderId="54" xfId="3" applyFill="1" applyBorder="1" applyAlignment="1">
      <alignment horizontal="center" vertical="center"/>
    </xf>
    <xf numFmtId="0" fontId="4" fillId="18" borderId="7" xfId="3" applyFill="1" applyBorder="1" applyAlignment="1">
      <alignment horizontal="center" vertical="center"/>
    </xf>
    <xf numFmtId="0" fontId="4" fillId="0" borderId="0" xfId="3" applyBorder="1"/>
    <xf numFmtId="0" fontId="4" fillId="0" borderId="0" xfId="3" applyFill="1" applyBorder="1"/>
    <xf numFmtId="0" fontId="4" fillId="0" borderId="54" xfId="3" applyBorder="1" applyAlignment="1">
      <alignment horizontal="center" vertical="center"/>
    </xf>
    <xf numFmtId="0" fontId="4" fillId="0" borderId="7" xfId="3" applyBorder="1" applyAlignment="1">
      <alignment horizontal="center" vertical="center"/>
    </xf>
    <xf numFmtId="0" fontId="4" fillId="18" borderId="52" xfId="3" applyFill="1" applyBorder="1"/>
    <xf numFmtId="0" fontId="0" fillId="11" borderId="25" xfId="0" applyFill="1" applyBorder="1" applyAlignment="1">
      <alignment horizontal="center"/>
    </xf>
    <xf numFmtId="0" fontId="4" fillId="18" borderId="0" xfId="3" applyFill="1" applyBorder="1"/>
    <xf numFmtId="0" fontId="0" fillId="11" borderId="47" xfId="0" applyFill="1" applyBorder="1" applyAlignment="1">
      <alignment horizontal="center"/>
    </xf>
    <xf numFmtId="0" fontId="4" fillId="0" borderId="57" xfId="3" applyBorder="1" applyAlignment="1">
      <alignment horizontal="center" vertical="center"/>
    </xf>
    <xf numFmtId="0" fontId="4" fillId="0" borderId="58" xfId="3" applyBorder="1" applyAlignment="1">
      <alignment horizontal="center" vertical="center"/>
    </xf>
    <xf numFmtId="0" fontId="4" fillId="0" borderId="52" xfId="3" applyBorder="1" applyAlignment="1">
      <alignment horizontal="center" vertical="center"/>
    </xf>
    <xf numFmtId="0" fontId="4" fillId="0" borderId="53" xfId="3" applyBorder="1" applyAlignment="1">
      <alignment horizontal="center" vertical="center"/>
    </xf>
    <xf numFmtId="0" fontId="4" fillId="0" borderId="54" xfId="3" applyBorder="1"/>
    <xf numFmtId="0" fontId="3" fillId="0" borderId="47" xfId="0" applyFont="1" applyBorder="1" applyAlignment="1">
      <alignment horizontal="center" vertical="center"/>
    </xf>
    <xf numFmtId="166" fontId="4" fillId="0" borderId="54" xfId="3" applyNumberFormat="1" applyBorder="1"/>
    <xf numFmtId="166" fontId="4" fillId="0" borderId="0" xfId="3" applyNumberFormat="1" applyFill="1" applyBorder="1"/>
    <xf numFmtId="166" fontId="4" fillId="18" borderId="51" xfId="3" applyNumberFormat="1" applyFill="1" applyBorder="1" applyAlignment="1">
      <alignment vertical="center"/>
    </xf>
    <xf numFmtId="0" fontId="3" fillId="0" borderId="27" xfId="0" applyFont="1" applyBorder="1" applyAlignment="1">
      <alignment horizontal="center"/>
    </xf>
    <xf numFmtId="0" fontId="4" fillId="18" borderId="54" xfId="3" applyFill="1" applyBorder="1" applyAlignment="1">
      <alignment vertical="center"/>
    </xf>
    <xf numFmtId="0" fontId="0" fillId="0" borderId="25" xfId="0" applyBorder="1"/>
    <xf numFmtId="1" fontId="4" fillId="0" borderId="54" xfId="3" applyNumberFormat="1" applyFill="1" applyBorder="1" applyAlignment="1"/>
    <xf numFmtId="0" fontId="4" fillId="0" borderId="59" xfId="3" applyBorder="1" applyAlignment="1">
      <alignment horizontal="center" vertical="center"/>
    </xf>
    <xf numFmtId="0" fontId="4" fillId="0" borderId="0" xfId="3" applyBorder="1" applyAlignment="1">
      <alignment horizontal="center" vertical="center"/>
    </xf>
    <xf numFmtId="0" fontId="4" fillId="0" borderId="60" xfId="3" applyBorder="1" applyAlignment="1">
      <alignment horizontal="center" vertical="center"/>
    </xf>
    <xf numFmtId="0" fontId="4" fillId="0" borderId="8" xfId="3" applyBorder="1" applyAlignment="1">
      <alignment horizontal="center" vertical="center"/>
    </xf>
    <xf numFmtId="0" fontId="4" fillId="0" borderId="0" xfId="3" applyFill="1" applyBorder="1" applyAlignment="1">
      <alignment horizontal="center" vertical="center"/>
    </xf>
    <xf numFmtId="1" fontId="4" fillId="0" borderId="54" xfId="3" applyNumberFormat="1" applyFill="1" applyBorder="1" applyAlignment="1">
      <alignment horizontal="center" vertical="center"/>
    </xf>
    <xf numFmtId="0" fontId="4" fillId="0" borderId="54" xfId="3" applyFill="1" applyBorder="1" applyAlignment="1">
      <alignment horizontal="center" vertical="center"/>
    </xf>
    <xf numFmtId="0" fontId="4" fillId="18" borderId="59" xfId="3" applyFill="1" applyBorder="1" applyAlignment="1">
      <alignment horizontal="center" vertical="center"/>
    </xf>
    <xf numFmtId="0" fontId="4" fillId="18" borderId="8" xfId="3" applyFill="1" applyBorder="1" applyAlignment="1">
      <alignment horizontal="center" vertical="center"/>
    </xf>
    <xf numFmtId="0" fontId="4" fillId="18" borderId="61" xfId="3" applyFill="1" applyBorder="1" applyAlignment="1">
      <alignment horizontal="center" vertical="center"/>
    </xf>
    <xf numFmtId="0" fontId="4" fillId="0" borderId="61" xfId="3" applyBorder="1" applyAlignment="1">
      <alignment horizontal="center" vertical="center"/>
    </xf>
    <xf numFmtId="0" fontId="3" fillId="0" borderId="6" xfId="0" applyFont="1" applyBorder="1" applyAlignment="1">
      <alignment horizontal="center"/>
    </xf>
    <xf numFmtId="0" fontId="4" fillId="18" borderId="51" xfId="3" applyFill="1" applyBorder="1" applyAlignment="1">
      <alignment vertical="center"/>
    </xf>
    <xf numFmtId="0" fontId="4" fillId="18" borderId="57" xfId="3" applyFill="1" applyBorder="1" applyAlignment="1">
      <alignment vertical="center"/>
    </xf>
    <xf numFmtId="0" fontId="27" fillId="0" borderId="0" xfId="0" applyFont="1" applyBorder="1"/>
    <xf numFmtId="0" fontId="26" fillId="0" borderId="0" xfId="0" applyFont="1" applyBorder="1"/>
    <xf numFmtId="171" fontId="26" fillId="0" borderId="0" xfId="0" applyNumberFormat="1" applyFont="1" applyBorder="1"/>
    <xf numFmtId="171" fontId="26" fillId="0" borderId="0" xfId="0" quotePrefix="1" applyNumberFormat="1" applyFont="1" applyBorder="1" applyAlignment="1"/>
    <xf numFmtId="171" fontId="26" fillId="0" borderId="7" xfId="0" applyNumberFormat="1" applyFont="1" applyBorder="1"/>
    <xf numFmtId="0" fontId="0" fillId="18" borderId="0" xfId="0" applyFill="1" applyBorder="1"/>
    <xf numFmtId="0" fontId="4" fillId="0" borderId="0" xfId="0" applyFont="1" applyBorder="1"/>
    <xf numFmtId="0" fontId="26" fillId="0" borderId="7" xfId="0" applyFont="1" applyBorder="1"/>
    <xf numFmtId="0" fontId="26" fillId="18" borderId="61" xfId="3" applyFont="1" applyFill="1" applyBorder="1"/>
    <xf numFmtId="0" fontId="4" fillId="0" borderId="0" xfId="0" applyFont="1" applyBorder="1" applyAlignment="1">
      <alignment horizontal="left"/>
    </xf>
    <xf numFmtId="0" fontId="26" fillId="0" borderId="0" xfId="0" applyFont="1" applyBorder="1" applyAlignment="1">
      <alignment horizontal="left"/>
    </xf>
    <xf numFmtId="0" fontId="26" fillId="0" borderId="7" xfId="0" applyFont="1" applyBorder="1" applyAlignment="1">
      <alignment horizontal="left"/>
    </xf>
    <xf numFmtId="0" fontId="4" fillId="0" borderId="62" xfId="3" applyBorder="1" applyAlignment="1">
      <alignment horizontal="center" vertical="center"/>
    </xf>
    <xf numFmtId="0" fontId="4" fillId="0" borderId="0" xfId="0" applyFont="1" applyBorder="1" applyAlignment="1">
      <alignment horizontal="center" vertical="center" wrapText="1"/>
    </xf>
    <xf numFmtId="0" fontId="4" fillId="0" borderId="7" xfId="0" applyFont="1" applyBorder="1" applyAlignment="1">
      <alignment horizontal="left" vertical="center" wrapText="1"/>
    </xf>
    <xf numFmtId="166" fontId="4" fillId="18" borderId="59" xfId="3" applyNumberFormat="1" applyFill="1" applyBorder="1"/>
    <xf numFmtId="0" fontId="26" fillId="0" borderId="0" xfId="0" quotePrefix="1" applyFont="1" applyBorder="1" applyAlignment="1">
      <alignment horizontal="right" wrapText="1"/>
    </xf>
    <xf numFmtId="0" fontId="26" fillId="0" borderId="7" xfId="0" quotePrefix="1" applyFont="1" applyBorder="1" applyAlignment="1">
      <alignment horizontal="center" wrapText="1"/>
    </xf>
    <xf numFmtId="166" fontId="4" fillId="0" borderId="54" xfId="3" applyNumberFormat="1" applyBorder="1" applyAlignment="1">
      <alignment horizontal="center" vertical="center"/>
    </xf>
    <xf numFmtId="166" fontId="4" fillId="0" borderId="59" xfId="3" applyNumberFormat="1" applyFill="1" applyBorder="1" applyAlignment="1">
      <alignment horizontal="center" vertical="center"/>
    </xf>
    <xf numFmtId="0" fontId="0" fillId="0" borderId="57" xfId="0" applyBorder="1"/>
    <xf numFmtId="0" fontId="0" fillId="0" borderId="63" xfId="0" applyBorder="1"/>
    <xf numFmtId="0" fontId="0" fillId="0" borderId="58" xfId="0" applyBorder="1"/>
    <xf numFmtId="0" fontId="4" fillId="0" borderId="0" xfId="0" applyFont="1" applyBorder="1" applyAlignment="1">
      <alignment horizontal="left" vertical="center"/>
    </xf>
    <xf numFmtId="168" fontId="3" fillId="0" borderId="18" xfId="0" applyNumberFormat="1" applyFont="1" applyBorder="1"/>
    <xf numFmtId="0" fontId="0" fillId="4" borderId="17" xfId="0" applyFill="1" applyBorder="1"/>
    <xf numFmtId="168" fontId="0" fillId="0" borderId="26" xfId="2" applyNumberFormat="1" applyFont="1" applyBorder="1"/>
    <xf numFmtId="168" fontId="0" fillId="0" borderId="35" xfId="2" applyNumberFormat="1" applyFont="1" applyBorder="1"/>
    <xf numFmtId="43" fontId="0" fillId="0" borderId="0" xfId="0" applyNumberFormat="1" applyBorder="1"/>
    <xf numFmtId="0" fontId="28" fillId="0" borderId="0" xfId="0" applyFont="1"/>
    <xf numFmtId="0" fontId="0" fillId="0" borderId="0" xfId="0" applyFont="1" applyFill="1"/>
    <xf numFmtId="172" fontId="29" fillId="0" borderId="0" xfId="5" applyNumberFormat="1" applyFont="1" applyFill="1" applyBorder="1" applyProtection="1"/>
    <xf numFmtId="0" fontId="0" fillId="0" borderId="36" xfId="0" applyBorder="1" applyAlignment="1"/>
    <xf numFmtId="0" fontId="0" fillId="0" borderId="33" xfId="0" applyBorder="1" applyAlignment="1"/>
    <xf numFmtId="0" fontId="0" fillId="0" borderId="23" xfId="0" applyFill="1" applyBorder="1"/>
    <xf numFmtId="0" fontId="0" fillId="0" borderId="23" xfId="0" applyFill="1" applyBorder="1" applyAlignment="1"/>
    <xf numFmtId="168" fontId="0" fillId="0" borderId="23" xfId="2" applyNumberFormat="1" applyFont="1" applyFill="1" applyBorder="1"/>
    <xf numFmtId="168" fontId="0" fillId="12" borderId="48" xfId="2" applyNumberFormat="1" applyFont="1" applyFill="1" applyBorder="1"/>
    <xf numFmtId="168" fontId="3" fillId="0" borderId="35" xfId="2" applyNumberFormat="1" applyFont="1" applyFill="1" applyBorder="1"/>
    <xf numFmtId="0" fontId="0" fillId="0" borderId="17" xfId="0" applyBorder="1"/>
    <xf numFmtId="0" fontId="0" fillId="12" borderId="18" xfId="0" applyFill="1" applyBorder="1"/>
    <xf numFmtId="0" fontId="0" fillId="0" borderId="20" xfId="0" applyBorder="1"/>
    <xf numFmtId="0" fontId="0" fillId="12" borderId="0" xfId="0" applyFill="1" applyBorder="1"/>
    <xf numFmtId="0" fontId="0" fillId="0" borderId="21" xfId="0" applyBorder="1"/>
    <xf numFmtId="0" fontId="0" fillId="0" borderId="22" xfId="0" applyBorder="1"/>
    <xf numFmtId="0" fontId="0" fillId="12" borderId="23" xfId="0" applyFill="1" applyBorder="1"/>
    <xf numFmtId="0" fontId="0" fillId="0" borderId="18" xfId="0" applyFill="1" applyBorder="1"/>
    <xf numFmtId="168" fontId="0" fillId="0" borderId="23" xfId="0" applyNumberFormat="1" applyBorder="1"/>
    <xf numFmtId="168" fontId="0" fillId="0" borderId="24" xfId="0" applyNumberFormat="1" applyBorder="1"/>
    <xf numFmtId="168" fontId="0" fillId="13" borderId="18" xfId="2" applyNumberFormat="1" applyFont="1" applyFill="1" applyBorder="1"/>
    <xf numFmtId="168" fontId="0" fillId="13" borderId="0" xfId="2" applyNumberFormat="1" applyFont="1" applyFill="1" applyBorder="1"/>
    <xf numFmtId="168" fontId="0" fillId="0" borderId="0" xfId="0" applyNumberFormat="1" applyBorder="1"/>
    <xf numFmtId="168" fontId="0" fillId="0" borderId="21" xfId="0" applyNumberFormat="1" applyBorder="1"/>
    <xf numFmtId="0" fontId="0" fillId="13" borderId="0" xfId="0" applyFill="1" applyBorder="1"/>
    <xf numFmtId="168" fontId="0" fillId="13" borderId="23" xfId="2" applyNumberFormat="1" applyFont="1" applyFill="1" applyBorder="1"/>
    <xf numFmtId="0" fontId="3" fillId="0" borderId="23" xfId="0" applyFont="1" applyBorder="1" applyAlignment="1">
      <alignment horizontal="right"/>
    </xf>
    <xf numFmtId="168" fontId="0" fillId="0" borderId="26" xfId="0" applyNumberFormat="1" applyBorder="1"/>
    <xf numFmtId="168" fontId="0" fillId="0" borderId="35" xfId="0" applyNumberFormat="1" applyBorder="1"/>
    <xf numFmtId="0" fontId="3" fillId="0" borderId="21" xfId="0" applyFont="1" applyFill="1" applyBorder="1" applyAlignment="1">
      <alignment horizontal="center"/>
    </xf>
    <xf numFmtId="170" fontId="3" fillId="0" borderId="0" xfId="0" applyNumberFormat="1" applyFont="1" applyFill="1" applyBorder="1" applyAlignment="1">
      <alignment horizontal="center"/>
    </xf>
    <xf numFmtId="43" fontId="0" fillId="12" borderId="18" xfId="2" applyFont="1" applyFill="1" applyBorder="1"/>
    <xf numFmtId="43" fontId="0" fillId="0" borderId="0" xfId="2" applyFont="1" applyBorder="1"/>
    <xf numFmtId="43" fontId="0" fillId="12" borderId="0" xfId="2" applyFont="1" applyFill="1" applyBorder="1"/>
    <xf numFmtId="43" fontId="0" fillId="0" borderId="23" xfId="2" applyFont="1" applyBorder="1"/>
    <xf numFmtId="43" fontId="0" fillId="0" borderId="26" xfId="2" applyFont="1" applyFill="1" applyBorder="1"/>
    <xf numFmtId="43" fontId="0" fillId="0" borderId="35" xfId="2" applyFont="1" applyFill="1" applyBorder="1"/>
    <xf numFmtId="0" fontId="0" fillId="0" borderId="0" xfId="0" applyBorder="1" applyAlignment="1">
      <alignment horizontal="center" vertical="center" wrapText="1"/>
    </xf>
    <xf numFmtId="168" fontId="3" fillId="0" borderId="45" xfId="2" applyNumberFormat="1" applyFont="1" applyFill="1" applyBorder="1"/>
    <xf numFmtId="168" fontId="3" fillId="20" borderId="6" xfId="2" applyNumberFormat="1" applyFont="1" applyFill="1" applyBorder="1"/>
    <xf numFmtId="9" fontId="0" fillId="12" borderId="50" xfId="1" applyFont="1" applyFill="1" applyBorder="1"/>
    <xf numFmtId="0" fontId="7" fillId="0" borderId="0" xfId="0" applyFont="1" applyAlignment="1">
      <alignment horizontal="left" vertical="center"/>
    </xf>
    <xf numFmtId="0" fontId="7" fillId="0" borderId="0" xfId="0" applyFont="1" applyAlignment="1">
      <alignment wrapText="1"/>
    </xf>
    <xf numFmtId="0" fontId="24" fillId="0" borderId="0" xfId="0" applyFont="1" applyFill="1" applyAlignment="1">
      <alignment vertical="center"/>
    </xf>
    <xf numFmtId="0" fontId="7" fillId="0" borderId="0" xfId="0" applyFont="1" applyFill="1" applyAlignment="1">
      <alignment horizontal="left" vertical="center"/>
    </xf>
    <xf numFmtId="1" fontId="0" fillId="0" borderId="0" xfId="2" applyNumberFormat="1" applyFont="1" applyFill="1" applyBorder="1" applyAlignment="1">
      <alignment horizontal="center" vertical="center"/>
    </xf>
    <xf numFmtId="168" fontId="3" fillId="0" borderId="0" xfId="2" applyNumberFormat="1" applyFont="1" applyFill="1" applyBorder="1"/>
    <xf numFmtId="168" fontId="0" fillId="0" borderId="18" xfId="2" applyNumberFormat="1" applyFont="1" applyFill="1" applyBorder="1"/>
    <xf numFmtId="168" fontId="3" fillId="0" borderId="18" xfId="2" applyNumberFormat="1" applyFont="1" applyFill="1" applyBorder="1"/>
    <xf numFmtId="168" fontId="3" fillId="0" borderId="19" xfId="2" applyNumberFormat="1" applyFont="1" applyFill="1" applyBorder="1"/>
    <xf numFmtId="0" fontId="0" fillId="0" borderId="26" xfId="0" applyBorder="1"/>
    <xf numFmtId="43" fontId="0" fillId="0" borderId="18" xfId="0" applyNumberFormat="1" applyBorder="1"/>
    <xf numFmtId="43" fontId="0" fillId="12" borderId="19" xfId="2" applyFont="1" applyFill="1" applyBorder="1"/>
    <xf numFmtId="43" fontId="0" fillId="12" borderId="21" xfId="2" applyFont="1" applyFill="1" applyBorder="1"/>
    <xf numFmtId="0" fontId="0" fillId="12" borderId="19" xfId="0" applyFill="1" applyBorder="1"/>
    <xf numFmtId="0" fontId="0" fillId="12" borderId="21" xfId="0" applyFill="1" applyBorder="1"/>
    <xf numFmtId="0" fontId="0" fillId="12" borderId="24" xfId="0" applyFill="1" applyBorder="1"/>
    <xf numFmtId="0" fontId="0" fillId="0" borderId="21" xfId="0" applyFill="1" applyBorder="1"/>
    <xf numFmtId="43" fontId="0" fillId="0" borderId="19" xfId="0" applyNumberFormat="1" applyBorder="1"/>
    <xf numFmtId="43" fontId="0" fillId="0" borderId="21" xfId="0" applyNumberFormat="1" applyBorder="1"/>
    <xf numFmtId="9" fontId="20" fillId="0" borderId="0" xfId="1" applyFont="1" applyFill="1" applyBorder="1"/>
    <xf numFmtId="0" fontId="20" fillId="0" borderId="0" xfId="0" applyFont="1" applyBorder="1" applyAlignment="1">
      <alignment wrapText="1"/>
    </xf>
    <xf numFmtId="9" fontId="20" fillId="12" borderId="35" xfId="1" applyFont="1" applyFill="1" applyBorder="1" applyAlignment="1">
      <alignment horizontal="center" vertical="center"/>
    </xf>
    <xf numFmtId="9" fontId="20" fillId="12" borderId="26" xfId="1" applyFont="1" applyFill="1" applyBorder="1" applyAlignment="1">
      <alignment horizontal="center" vertical="center"/>
    </xf>
    <xf numFmtId="9" fontId="20" fillId="0" borderId="26" xfId="1" applyFont="1" applyFill="1" applyBorder="1" applyAlignment="1">
      <alignment horizontal="center" vertical="center"/>
    </xf>
    <xf numFmtId="173" fontId="3" fillId="0" borderId="0" xfId="0" applyNumberFormat="1" applyFont="1" applyFill="1" applyBorder="1" applyAlignment="1">
      <alignment horizontal="center"/>
    </xf>
    <xf numFmtId="174" fontId="0" fillId="0" borderId="0" xfId="2" applyNumberFormat="1" applyFont="1" applyBorder="1"/>
    <xf numFmtId="174" fontId="0" fillId="0" borderId="18" xfId="2" applyNumberFormat="1" applyFont="1" applyBorder="1"/>
    <xf numFmtId="174" fontId="0" fillId="0" borderId="19" xfId="2" applyNumberFormat="1" applyFont="1" applyBorder="1"/>
    <xf numFmtId="174" fontId="0" fillId="0" borderId="21" xfId="2" applyNumberFormat="1" applyFont="1" applyBorder="1"/>
    <xf numFmtId="174" fontId="0" fillId="0" borderId="24" xfId="2" applyNumberFormat="1" applyFont="1" applyBorder="1"/>
    <xf numFmtId="168" fontId="0" fillId="0" borderId="18" xfId="2" applyNumberFormat="1" applyFont="1" applyBorder="1" applyAlignment="1">
      <alignment horizontal="right"/>
    </xf>
    <xf numFmtId="168" fontId="0" fillId="0" borderId="0" xfId="2" applyNumberFormat="1" applyFont="1" applyBorder="1" applyAlignment="1"/>
    <xf numFmtId="168" fontId="0" fillId="0" borderId="0" xfId="2" applyNumberFormat="1" applyFont="1" applyFill="1" applyBorder="1" applyAlignment="1"/>
    <xf numFmtId="168" fontId="3" fillId="0" borderId="23" xfId="2" applyNumberFormat="1" applyFont="1" applyBorder="1" applyAlignment="1">
      <alignment horizontal="right"/>
    </xf>
    <xf numFmtId="168" fontId="0" fillId="0" borderId="26" xfId="2" applyNumberFormat="1" applyFont="1" applyFill="1" applyBorder="1"/>
    <xf numFmtId="168" fontId="0" fillId="0" borderId="0" xfId="2" applyNumberFormat="1" applyFont="1" applyBorder="1" applyAlignment="1">
      <alignment horizontal="left" indent="1"/>
    </xf>
    <xf numFmtId="43" fontId="0" fillId="0" borderId="0" xfId="2" applyFont="1" applyBorder="1" applyAlignment="1">
      <alignment vertical="center"/>
    </xf>
    <xf numFmtId="174" fontId="0" fillId="0" borderId="23" xfId="2" applyNumberFormat="1" applyFont="1" applyBorder="1"/>
    <xf numFmtId="168" fontId="3" fillId="0" borderId="0" xfId="0" applyNumberFormat="1" applyFont="1" applyBorder="1"/>
    <xf numFmtId="168" fontId="3" fillId="0" borderId="21" xfId="0" applyNumberFormat="1" applyFont="1" applyBorder="1"/>
    <xf numFmtId="168" fontId="0" fillId="0" borderId="18" xfId="2" applyNumberFormat="1" applyFont="1" applyBorder="1" applyAlignment="1">
      <alignment horizontal="left" indent="1"/>
    </xf>
    <xf numFmtId="168" fontId="3" fillId="0" borderId="23" xfId="2" applyNumberFormat="1" applyFont="1" applyBorder="1" applyAlignment="1">
      <alignment horizontal="left" indent="1"/>
    </xf>
    <xf numFmtId="0" fontId="0" fillId="0" borderId="34" xfId="0" applyBorder="1" applyAlignment="1">
      <alignment horizontal="center" vertical="center"/>
    </xf>
    <xf numFmtId="168" fontId="0" fillId="0" borderId="0" xfId="2" applyNumberFormat="1" applyFont="1" applyFill="1" applyBorder="1" applyAlignment="1">
      <alignment horizontal="center" vertical="center" wrapText="1"/>
    </xf>
    <xf numFmtId="43" fontId="3" fillId="0" borderId="26" xfId="0" applyNumberFormat="1" applyFont="1" applyBorder="1"/>
    <xf numFmtId="43" fontId="3" fillId="0" borderId="35" xfId="0" applyNumberFormat="1" applyFont="1" applyBorder="1"/>
    <xf numFmtId="1" fontId="16" fillId="0" borderId="0" xfId="0" applyNumberFormat="1" applyFont="1" applyAlignment="1">
      <alignment horizontal="center" vertical="center" wrapText="1"/>
    </xf>
    <xf numFmtId="0" fontId="7" fillId="0" borderId="0" xfId="0" applyFont="1" applyAlignment="1">
      <alignment vertical="center"/>
    </xf>
    <xf numFmtId="174" fontId="7" fillId="0" borderId="0" xfId="2" applyNumberFormat="1" applyFont="1" applyBorder="1" applyAlignment="1">
      <alignment horizontal="center" vertical="center" wrapText="1"/>
    </xf>
    <xf numFmtId="168" fontId="0" fillId="12" borderId="18" xfId="0" applyNumberFormat="1" applyFill="1" applyBorder="1"/>
    <xf numFmtId="168" fontId="0" fillId="12" borderId="23" xfId="0" applyNumberFormat="1" applyFill="1" applyBorder="1"/>
    <xf numFmtId="0" fontId="3" fillId="0" borderId="18" xfId="0" applyFont="1" applyBorder="1" applyAlignment="1">
      <alignment horizontal="left"/>
    </xf>
    <xf numFmtId="0" fontId="3" fillId="0" borderId="0" xfId="0" applyFont="1" applyBorder="1" applyAlignment="1">
      <alignment horizontal="left"/>
    </xf>
    <xf numFmtId="0" fontId="0" fillId="0" borderId="19" xfId="0" applyBorder="1"/>
    <xf numFmtId="0" fontId="18" fillId="0" borderId="0" xfId="0" applyFont="1" applyBorder="1"/>
    <xf numFmtId="43" fontId="0" fillId="0" borderId="19" xfId="2" applyFont="1" applyBorder="1"/>
    <xf numFmtId="43" fontId="0" fillId="0" borderId="21" xfId="2" applyFont="1" applyBorder="1"/>
    <xf numFmtId="43" fontId="0" fillId="0" borderId="24" xfId="2" applyFont="1" applyBorder="1"/>
    <xf numFmtId="168" fontId="0" fillId="12" borderId="18" xfId="2" applyNumberFormat="1" applyFont="1" applyFill="1" applyBorder="1"/>
    <xf numFmtId="168" fontId="0" fillId="12" borderId="23" xfId="2" applyNumberFormat="1" applyFont="1" applyFill="1" applyBorder="1"/>
    <xf numFmtId="0" fontId="0" fillId="0" borderId="34" xfId="0" applyBorder="1"/>
    <xf numFmtId="0" fontId="0" fillId="12" borderId="26" xfId="0" applyFill="1" applyBorder="1"/>
    <xf numFmtId="0" fontId="0" fillId="12" borderId="35" xfId="0" applyFill="1" applyBorder="1"/>
    <xf numFmtId="171" fontId="26" fillId="12" borderId="47" xfId="0" applyNumberFormat="1" applyFont="1" applyFill="1" applyBorder="1"/>
    <xf numFmtId="171" fontId="26" fillId="12" borderId="27" xfId="0" applyNumberFormat="1" applyFont="1" applyFill="1" applyBorder="1"/>
    <xf numFmtId="171" fontId="26" fillId="12" borderId="21" xfId="0" applyNumberFormat="1" applyFont="1" applyFill="1" applyBorder="1"/>
    <xf numFmtId="171" fontId="26" fillId="12" borderId="24" xfId="0" applyNumberFormat="1" applyFont="1" applyFill="1" applyBorder="1"/>
    <xf numFmtId="0" fontId="0" fillId="0" borderId="54" xfId="0" applyBorder="1" applyAlignment="1">
      <alignment vertical="center"/>
    </xf>
    <xf numFmtId="0" fontId="0" fillId="0" borderId="7" xfId="0" applyBorder="1" applyAlignment="1">
      <alignment vertical="center" wrapText="1"/>
    </xf>
    <xf numFmtId="0" fontId="0" fillId="0" borderId="0" xfId="0" applyAlignment="1">
      <alignment vertical="center"/>
    </xf>
    <xf numFmtId="166" fontId="4" fillId="0" borderId="54" xfId="3" applyNumberFormat="1" applyBorder="1" applyAlignment="1">
      <alignment vertical="center"/>
    </xf>
    <xf numFmtId="166" fontId="4" fillId="18" borderId="8" xfId="3" applyNumberFormat="1" applyFill="1" applyBorder="1" applyAlignment="1">
      <alignment vertical="center"/>
    </xf>
    <xf numFmtId="171" fontId="26" fillId="12" borderId="21" xfId="0" applyNumberFormat="1" applyFont="1" applyFill="1" applyBorder="1" applyAlignment="1">
      <alignment vertical="center"/>
    </xf>
    <xf numFmtId="0" fontId="0" fillId="0" borderId="0" xfId="0" applyBorder="1" applyAlignment="1">
      <alignment vertical="center"/>
    </xf>
    <xf numFmtId="0" fontId="0" fillId="0" borderId="7" xfId="0" applyBorder="1" applyAlignment="1">
      <alignment vertical="center"/>
    </xf>
    <xf numFmtId="9" fontId="0" fillId="12" borderId="48" xfId="0" applyNumberFormat="1" applyFill="1" applyBorder="1" applyAlignment="1">
      <alignment horizontal="center"/>
    </xf>
    <xf numFmtId="43" fontId="0" fillId="0" borderId="0" xfId="2" applyFont="1" applyFill="1" applyBorder="1"/>
    <xf numFmtId="43" fontId="21" fillId="0" borderId="18" xfId="2" applyFont="1" applyBorder="1"/>
    <xf numFmtId="43" fontId="0" fillId="0" borderId="18" xfId="2" applyFont="1" applyFill="1" applyBorder="1"/>
    <xf numFmtId="43" fontId="21" fillId="0" borderId="23" xfId="2" applyFont="1" applyFill="1" applyBorder="1"/>
    <xf numFmtId="43" fontId="0" fillId="0" borderId="23" xfId="2" applyFont="1" applyFill="1" applyBorder="1"/>
    <xf numFmtId="43" fontId="21" fillId="0" borderId="23" xfId="2" applyFont="1" applyBorder="1"/>
    <xf numFmtId="43" fontId="21" fillId="0" borderId="18" xfId="2" applyFont="1" applyFill="1" applyBorder="1"/>
    <xf numFmtId="0" fontId="18" fillId="0" borderId="0" xfId="0" applyFont="1" applyAlignment="1">
      <alignment horizontal="right"/>
    </xf>
    <xf numFmtId="164" fontId="4" fillId="0" borderId="7" xfId="1" applyNumberFormat="1" applyFont="1" applyFill="1" applyBorder="1" applyAlignment="1" applyProtection="1">
      <alignment horizontal="center"/>
    </xf>
    <xf numFmtId="0" fontId="0" fillId="0" borderId="32" xfId="0" applyFill="1" applyBorder="1"/>
    <xf numFmtId="0" fontId="0" fillId="0" borderId="33" xfId="0" applyFill="1" applyBorder="1"/>
    <xf numFmtId="0" fontId="0" fillId="12" borderId="30" xfId="0" applyFill="1" applyBorder="1"/>
    <xf numFmtId="0" fontId="0" fillId="0" borderId="30" xfId="0" applyBorder="1"/>
    <xf numFmtId="0" fontId="0" fillId="12" borderId="31" xfId="0" applyFill="1" applyBorder="1"/>
    <xf numFmtId="43" fontId="7" fillId="0" borderId="0" xfId="2" applyFont="1" applyFill="1" applyBorder="1" applyAlignment="1">
      <alignment horizontal="center" vertical="center"/>
    </xf>
    <xf numFmtId="43" fontId="3" fillId="0" borderId="0" xfId="2" applyFont="1"/>
    <xf numFmtId="43" fontId="0" fillId="0" borderId="19" xfId="2" applyFont="1" applyFill="1" applyBorder="1"/>
    <xf numFmtId="43" fontId="0" fillId="0" borderId="21" xfId="2" applyFont="1" applyFill="1" applyBorder="1"/>
    <xf numFmtId="43" fontId="0" fillId="0" borderId="24" xfId="2" applyFont="1" applyFill="1" applyBorder="1"/>
    <xf numFmtId="168" fontId="0" fillId="12" borderId="19" xfId="0" applyNumberFormat="1" applyFill="1" applyBorder="1"/>
    <xf numFmtId="168" fontId="0" fillId="12" borderId="24" xfId="0" applyNumberFormat="1" applyFill="1" applyBorder="1"/>
    <xf numFmtId="171" fontId="3" fillId="0" borderId="47" xfId="2" applyNumberFormat="1" applyFont="1" applyBorder="1"/>
    <xf numFmtId="171" fontId="0" fillId="0" borderId="0" xfId="2" applyNumberFormat="1" applyFont="1"/>
    <xf numFmtId="171" fontId="0" fillId="0" borderId="20" xfId="2" applyNumberFormat="1" applyFont="1" applyBorder="1"/>
    <xf numFmtId="171" fontId="0" fillId="0" borderId="0" xfId="2" applyNumberFormat="1" applyFont="1" applyBorder="1"/>
    <xf numFmtId="171" fontId="0" fillId="0" borderId="21" xfId="2" applyNumberFormat="1" applyFont="1" applyBorder="1"/>
    <xf numFmtId="171" fontId="0" fillId="0" borderId="47" xfId="2" applyNumberFormat="1" applyFont="1" applyBorder="1"/>
    <xf numFmtId="171" fontId="0" fillId="0" borderId="6" xfId="2" applyNumberFormat="1" applyFont="1" applyBorder="1"/>
    <xf numFmtId="171" fontId="0" fillId="0" borderId="34" xfId="2" applyNumberFormat="1" applyFont="1" applyBorder="1"/>
    <xf numFmtId="171" fontId="0" fillId="0" borderId="26" xfId="2" applyNumberFormat="1" applyFont="1" applyBorder="1"/>
    <xf numFmtId="171" fontId="0" fillId="0" borderId="35" xfId="2" applyNumberFormat="1" applyFont="1" applyBorder="1"/>
    <xf numFmtId="171" fontId="0" fillId="0" borderId="47" xfId="2" applyNumberFormat="1" applyFont="1" applyBorder="1" applyAlignment="1">
      <alignment horizontal="left" indent="1"/>
    </xf>
    <xf numFmtId="171" fontId="3" fillId="0" borderId="6" xfId="2" applyNumberFormat="1" applyFont="1" applyBorder="1"/>
    <xf numFmtId="171" fontId="3" fillId="4" borderId="25" xfId="2" applyNumberFormat="1" applyFont="1" applyFill="1" applyBorder="1"/>
    <xf numFmtId="171" fontId="0" fillId="4" borderId="17" xfId="2" applyNumberFormat="1" applyFont="1" applyFill="1" applyBorder="1"/>
    <xf numFmtId="171" fontId="0" fillId="4" borderId="18" xfId="2" applyNumberFormat="1" applyFont="1" applyFill="1" applyBorder="1"/>
    <xf numFmtId="171" fontId="0" fillId="4" borderId="19" xfId="2" applyNumberFormat="1" applyFont="1" applyFill="1" applyBorder="1"/>
    <xf numFmtId="171" fontId="0" fillId="0" borderId="47" xfId="2" applyNumberFormat="1" applyFont="1" applyFill="1" applyBorder="1" applyAlignment="1">
      <alignment horizontal="left" indent="1"/>
    </xf>
    <xf numFmtId="171" fontId="0" fillId="0" borderId="0" xfId="2" applyNumberFormat="1" applyFont="1" applyFill="1"/>
    <xf numFmtId="171" fontId="0" fillId="0" borderId="20" xfId="2" applyNumberFormat="1" applyFont="1" applyFill="1" applyBorder="1"/>
    <xf numFmtId="171" fontId="0" fillId="0" borderId="0" xfId="2" applyNumberFormat="1" applyFont="1" applyFill="1" applyBorder="1"/>
    <xf numFmtId="171" fontId="0" fillId="0" borderId="21" xfId="2" applyNumberFormat="1" applyFont="1" applyFill="1" applyBorder="1"/>
    <xf numFmtId="171" fontId="0" fillId="0" borderId="47" xfId="2" applyNumberFormat="1" applyFont="1" applyBorder="1" applyAlignment="1">
      <alignment horizontal="left"/>
    </xf>
    <xf numFmtId="171" fontId="0" fillId="7" borderId="20" xfId="2" applyNumberFormat="1" applyFont="1" applyFill="1" applyBorder="1"/>
    <xf numFmtId="171" fontId="0" fillId="7" borderId="34" xfId="2" applyNumberFormat="1" applyFont="1" applyFill="1" applyBorder="1"/>
    <xf numFmtId="171" fontId="3" fillId="0" borderId="27" xfId="2" applyNumberFormat="1" applyFont="1" applyBorder="1"/>
    <xf numFmtId="171" fontId="0" fillId="7" borderId="22" xfId="2" applyNumberFormat="1" applyFont="1" applyFill="1" applyBorder="1"/>
    <xf numFmtId="171" fontId="0" fillId="0" borderId="23" xfId="2" applyNumberFormat="1" applyFont="1" applyBorder="1"/>
    <xf numFmtId="171" fontId="0" fillId="0" borderId="24" xfId="2" applyNumberFormat="1" applyFont="1" applyBorder="1"/>
    <xf numFmtId="171" fontId="3" fillId="4" borderId="6" xfId="2" applyNumberFormat="1" applyFont="1" applyFill="1" applyBorder="1"/>
    <xf numFmtId="171" fontId="0" fillId="4" borderId="34" xfId="2" applyNumberFormat="1" applyFont="1" applyFill="1" applyBorder="1"/>
    <xf numFmtId="171" fontId="0" fillId="4" borderId="26" xfId="2" applyNumberFormat="1" applyFont="1" applyFill="1" applyBorder="1"/>
    <xf numFmtId="171" fontId="0" fillId="4" borderId="35" xfId="2" applyNumberFormat="1" applyFont="1" applyFill="1" applyBorder="1"/>
    <xf numFmtId="171" fontId="3" fillId="0" borderId="0" xfId="2" applyNumberFormat="1" applyFont="1" applyFill="1" applyBorder="1"/>
    <xf numFmtId="171" fontId="3" fillId="4" borderId="25" xfId="2" applyNumberFormat="1" applyFont="1" applyFill="1" applyBorder="1" applyAlignment="1">
      <alignment wrapText="1"/>
    </xf>
    <xf numFmtId="0" fontId="8" fillId="4" borderId="6" xfId="0" applyFont="1" applyFill="1" applyBorder="1"/>
    <xf numFmtId="171" fontId="0" fillId="4" borderId="34" xfId="0" applyNumberFormat="1" applyFill="1" applyBorder="1"/>
    <xf numFmtId="171" fontId="0" fillId="4" borderId="26" xfId="0" applyNumberFormat="1" applyFill="1" applyBorder="1"/>
    <xf numFmtId="171" fontId="0" fillId="4" borderId="35" xfId="0" applyNumberFormat="1" applyFill="1" applyBorder="1"/>
    <xf numFmtId="0" fontId="18" fillId="0" borderId="0" xfId="0" applyFont="1" applyBorder="1" applyAlignment="1">
      <alignment horizontal="right"/>
    </xf>
    <xf numFmtId="1" fontId="3" fillId="6" borderId="4" xfId="0" applyNumberFormat="1" applyFont="1" applyFill="1" applyBorder="1" applyAlignment="1">
      <alignment horizontal="center"/>
    </xf>
    <xf numFmtId="1" fontId="6" fillId="0" borderId="4" xfId="0" applyNumberFormat="1" applyFont="1" applyBorder="1" applyAlignment="1">
      <alignment horizontal="center"/>
    </xf>
    <xf numFmtId="0" fontId="4" fillId="0" borderId="20" xfId="0" applyFont="1" applyBorder="1"/>
    <xf numFmtId="0" fontId="4" fillId="0" borderId="20" xfId="0" applyFont="1" applyFill="1" applyBorder="1"/>
    <xf numFmtId="0" fontId="4" fillId="0" borderId="22" xfId="0" applyFont="1" applyFill="1" applyBorder="1"/>
    <xf numFmtId="0" fontId="7" fillId="0" borderId="23" xfId="0" applyFont="1" applyFill="1" applyBorder="1"/>
    <xf numFmtId="43" fontId="32" fillId="0" borderId="26" xfId="2" applyFont="1" applyBorder="1" applyAlignment="1">
      <alignment vertical="center"/>
    </xf>
    <xf numFmtId="9" fontId="18" fillId="0" borderId="47" xfId="1" applyFont="1" applyBorder="1"/>
    <xf numFmtId="9" fontId="0" fillId="0" borderId="0" xfId="1" applyFont="1"/>
    <xf numFmtId="9" fontId="18" fillId="0" borderId="20" xfId="1" applyFont="1" applyBorder="1"/>
    <xf numFmtId="9" fontId="18" fillId="0" borderId="27" xfId="1" applyFont="1" applyBorder="1"/>
    <xf numFmtId="2" fontId="0" fillId="0" borderId="18" xfId="0" applyNumberFormat="1" applyBorder="1"/>
    <xf numFmtId="2" fontId="0" fillId="0" borderId="19" xfId="0" applyNumberFormat="1" applyBorder="1"/>
    <xf numFmtId="2" fontId="0" fillId="0" borderId="0" xfId="0" applyNumberFormat="1" applyBorder="1"/>
    <xf numFmtId="2" fontId="0" fillId="0" borderId="21" xfId="0" applyNumberFormat="1" applyBorder="1"/>
    <xf numFmtId="2" fontId="0" fillId="0" borderId="23" xfId="0" applyNumberFormat="1" applyBorder="1"/>
    <xf numFmtId="2" fontId="0" fillId="0" borderId="24" xfId="0" applyNumberFormat="1" applyBorder="1"/>
    <xf numFmtId="10" fontId="0" fillId="12" borderId="48" xfId="1" applyNumberFormat="1" applyFont="1" applyFill="1" applyBorder="1"/>
    <xf numFmtId="0" fontId="0" fillId="0" borderId="35" xfId="0" applyBorder="1" applyAlignment="1">
      <alignment horizontal="center"/>
    </xf>
    <xf numFmtId="43" fontId="0" fillId="0" borderId="0" xfId="0" applyNumberFormat="1"/>
    <xf numFmtId="166" fontId="0" fillId="0" borderId="0" xfId="0" applyNumberFormat="1" applyBorder="1"/>
    <xf numFmtId="166" fontId="0" fillId="0" borderId="21" xfId="0" applyNumberFormat="1" applyBorder="1"/>
    <xf numFmtId="166" fontId="0" fillId="0" borderId="23" xfId="0" applyNumberFormat="1" applyBorder="1"/>
    <xf numFmtId="166" fontId="0" fillId="0" borderId="24" xfId="0" applyNumberFormat="1" applyBorder="1"/>
    <xf numFmtId="0" fontId="3" fillId="0" borderId="34" xfId="0" applyFont="1" applyBorder="1" applyAlignment="1">
      <alignment horizontal="center" vertical="center" wrapText="1"/>
    </xf>
    <xf numFmtId="1" fontId="0" fillId="0" borderId="26" xfId="0" applyNumberFormat="1" applyBorder="1" applyAlignment="1">
      <alignment horizontal="center"/>
    </xf>
    <xf numFmtId="1" fontId="0" fillId="0" borderId="35" xfId="0" applyNumberFormat="1" applyBorder="1" applyAlignment="1">
      <alignment horizontal="center"/>
    </xf>
    <xf numFmtId="0" fontId="0" fillId="0" borderId="20"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66" xfId="0" applyFill="1" applyBorder="1" applyAlignment="1">
      <alignment horizontal="left" vertical="center"/>
    </xf>
    <xf numFmtId="0" fontId="20" fillId="0" borderId="20" xfId="0" applyFont="1" applyBorder="1" applyAlignment="1">
      <alignment horizontal="center" vertical="center"/>
    </xf>
    <xf numFmtId="0" fontId="20" fillId="0" borderId="22" xfId="0" applyFont="1" applyBorder="1" applyAlignment="1">
      <alignment horizontal="center" vertical="center"/>
    </xf>
    <xf numFmtId="0" fontId="20" fillId="0" borderId="34" xfId="0" applyFont="1" applyBorder="1" applyAlignment="1">
      <alignment vertical="center"/>
    </xf>
    <xf numFmtId="0" fontId="20" fillId="0" borderId="26" xfId="0" applyFont="1" applyBorder="1" applyAlignment="1">
      <alignment horizontal="center" vertical="center"/>
    </xf>
    <xf numFmtId="0" fontId="20" fillId="0" borderId="35" xfId="0" applyFont="1" applyBorder="1" applyAlignment="1">
      <alignment horizontal="center" vertical="center"/>
    </xf>
    <xf numFmtId="0" fontId="0" fillId="12" borderId="30" xfId="1" applyNumberFormat="1" applyFont="1" applyFill="1" applyBorder="1"/>
    <xf numFmtId="0" fontId="0" fillId="12" borderId="31" xfId="1" applyNumberFormat="1" applyFont="1" applyFill="1" applyBorder="1"/>
    <xf numFmtId="0" fontId="0" fillId="0" borderId="26" xfId="0" applyBorder="1" applyAlignment="1">
      <alignment horizontal="center"/>
    </xf>
    <xf numFmtId="0" fontId="0" fillId="0" borderId="34" xfId="0" applyFill="1" applyBorder="1" applyAlignment="1">
      <alignment horizontal="center"/>
    </xf>
    <xf numFmtId="0" fontId="0" fillId="0" borderId="26" xfId="0" applyFill="1" applyBorder="1" applyAlignment="1">
      <alignment horizontal="center"/>
    </xf>
    <xf numFmtId="0" fontId="0" fillId="0" borderId="35" xfId="0" applyFill="1" applyBorder="1" applyAlignment="1">
      <alignment horizontal="center"/>
    </xf>
    <xf numFmtId="0" fontId="0" fillId="0" borderId="35" xfId="0" applyFill="1" applyBorder="1" applyAlignment="1">
      <alignment horizontal="center" vertical="center"/>
    </xf>
    <xf numFmtId="0" fontId="0" fillId="0" borderId="20" xfId="0" applyFill="1" applyBorder="1" applyAlignment="1">
      <alignment horizontal="left" vertical="center"/>
    </xf>
    <xf numFmtId="9" fontId="0" fillId="0" borderId="0" xfId="0" applyNumberFormat="1" applyFill="1" applyBorder="1" applyAlignment="1">
      <alignment horizontal="center"/>
    </xf>
    <xf numFmtId="168" fontId="0" fillId="0" borderId="6" xfId="2" applyNumberFormat="1" applyFont="1" applyFill="1" applyBorder="1"/>
    <xf numFmtId="0" fontId="34" fillId="0" borderId="34" xfId="0" applyFont="1" applyFill="1" applyBorder="1" applyAlignment="1">
      <alignment vertical="center"/>
    </xf>
    <xf numFmtId="0" fontId="34" fillId="0" borderId="26" xfId="0" applyFont="1" applyFill="1" applyBorder="1" applyAlignment="1">
      <alignment vertical="center"/>
    </xf>
    <xf numFmtId="0" fontId="34" fillId="0" borderId="35" xfId="0" applyFont="1" applyFill="1" applyBorder="1" applyAlignment="1">
      <alignment vertical="center"/>
    </xf>
    <xf numFmtId="0" fontId="0" fillId="0" borderId="0" xfId="0" applyAlignment="1">
      <alignment horizontal="center"/>
    </xf>
    <xf numFmtId="164" fontId="20" fillId="0" borderId="0" xfId="0" applyNumberFormat="1" applyFont="1" applyFill="1" applyBorder="1" applyAlignment="1">
      <alignment horizontal="center" vertical="center"/>
    </xf>
    <xf numFmtId="0" fontId="20" fillId="0" borderId="0" xfId="0" applyNumberFormat="1" applyFont="1" applyFill="1" applyBorder="1" applyAlignment="1">
      <alignment horizontal="center" vertical="center"/>
    </xf>
    <xf numFmtId="0" fontId="20" fillId="0" borderId="21" xfId="0" applyNumberFormat="1" applyFont="1" applyFill="1" applyBorder="1" applyAlignment="1">
      <alignment horizontal="center" vertical="center"/>
    </xf>
    <xf numFmtId="168" fontId="20" fillId="0" borderId="0" xfId="0" applyNumberFormat="1" applyFont="1" applyFill="1" applyBorder="1" applyAlignment="1">
      <alignment horizontal="center" vertical="center"/>
    </xf>
    <xf numFmtId="168" fontId="20" fillId="0" borderId="23" xfId="0" applyNumberFormat="1" applyFont="1" applyFill="1" applyBorder="1" applyAlignment="1">
      <alignment horizontal="center" vertical="center"/>
    </xf>
    <xf numFmtId="164" fontId="20" fillId="0" borderId="23" xfId="0" applyNumberFormat="1" applyFont="1" applyFill="1" applyBorder="1" applyAlignment="1">
      <alignment horizontal="center" vertical="center"/>
    </xf>
    <xf numFmtId="0" fontId="20" fillId="0" borderId="23" xfId="0" applyNumberFormat="1" applyFont="1" applyFill="1" applyBorder="1" applyAlignment="1">
      <alignment horizontal="center" vertical="center"/>
    </xf>
    <xf numFmtId="1" fontId="20" fillId="0" borderId="24" xfId="0" applyNumberFormat="1" applyFont="1" applyFill="1" applyBorder="1" applyAlignment="1">
      <alignment horizontal="center" vertical="center"/>
    </xf>
    <xf numFmtId="0" fontId="24" fillId="4" borderId="20" xfId="0" applyFont="1" applyFill="1" applyBorder="1" applyAlignment="1">
      <alignment horizontal="right" vertical="center"/>
    </xf>
    <xf numFmtId="0" fontId="24" fillId="4" borderId="22" xfId="0" applyFont="1" applyFill="1" applyBorder="1" applyAlignment="1">
      <alignment horizontal="right" vertical="center"/>
    </xf>
    <xf numFmtId="43" fontId="36" fillId="0" borderId="35" xfId="0" applyNumberFormat="1" applyFont="1" applyFill="1" applyBorder="1" applyAlignment="1">
      <alignment horizontal="center"/>
    </xf>
    <xf numFmtId="0" fontId="3" fillId="0" borderId="26" xfId="0" applyFont="1" applyBorder="1" applyAlignment="1">
      <alignment horizontal="center" vertical="center" wrapText="1"/>
    </xf>
    <xf numFmtId="0" fontId="0" fillId="0" borderId="0" xfId="0" applyFont="1" applyBorder="1" applyAlignment="1">
      <alignment horizontal="center" vertical="center" wrapText="1"/>
    </xf>
    <xf numFmtId="0" fontId="0" fillId="0" borderId="23" xfId="0" applyFont="1" applyBorder="1" applyAlignment="1">
      <alignment horizontal="center" vertical="center" wrapText="1"/>
    </xf>
    <xf numFmtId="0" fontId="3" fillId="0" borderId="0" xfId="0" applyFont="1"/>
    <xf numFmtId="166" fontId="0" fillId="0" borderId="0" xfId="0" applyNumberFormat="1"/>
    <xf numFmtId="0" fontId="0" fillId="0" borderId="0" xfId="0" applyFill="1" applyAlignment="1">
      <alignment horizontal="center" vertical="center"/>
    </xf>
    <xf numFmtId="0" fontId="18" fillId="0" borderId="0" xfId="0" applyFont="1"/>
    <xf numFmtId="0" fontId="0" fillId="0" borderId="26" xfId="0" applyFill="1" applyBorder="1" applyAlignment="1">
      <alignment horizontal="center" vertical="center"/>
    </xf>
    <xf numFmtId="9" fontId="0" fillId="0" borderId="30" xfId="1" applyFont="1" applyFill="1" applyBorder="1" applyAlignment="1">
      <alignment horizontal="center" vertical="center"/>
    </xf>
    <xf numFmtId="9" fontId="0" fillId="0" borderId="32" xfId="1" applyFont="1" applyFill="1" applyBorder="1" applyAlignment="1">
      <alignment horizontal="center" vertical="center"/>
    </xf>
    <xf numFmtId="9" fontId="0" fillId="0" borderId="31" xfId="1" applyFont="1" applyFill="1" applyBorder="1" applyAlignment="1">
      <alignment horizontal="center" vertical="center"/>
    </xf>
    <xf numFmtId="0" fontId="3" fillId="0" borderId="4" xfId="0" applyFont="1" applyFill="1" applyBorder="1" applyAlignment="1">
      <alignment horizontal="center"/>
    </xf>
    <xf numFmtId="0" fontId="3" fillId="0" borderId="65" xfId="0" applyFont="1" applyFill="1" applyBorder="1" applyAlignment="1">
      <alignment horizontal="center"/>
    </xf>
    <xf numFmtId="0" fontId="3" fillId="0" borderId="3" xfId="0" applyFont="1" applyFill="1" applyBorder="1" applyAlignment="1">
      <alignment horizontal="center"/>
    </xf>
    <xf numFmtId="0" fontId="3" fillId="0" borderId="35" xfId="0" applyFont="1" applyFill="1" applyBorder="1" applyAlignment="1">
      <alignment horizontal="center" vertical="center" wrapText="1"/>
    </xf>
    <xf numFmtId="168" fontId="0" fillId="0" borderId="48" xfId="2" applyNumberFormat="1" applyFont="1" applyFill="1" applyBorder="1"/>
    <xf numFmtId="10" fontId="0" fillId="0" borderId="48" xfId="1" applyNumberFormat="1" applyFont="1" applyFill="1" applyBorder="1"/>
    <xf numFmtId="1" fontId="0" fillId="0" borderId="26" xfId="0" applyNumberFormat="1" applyFill="1" applyBorder="1" applyAlignment="1">
      <alignment horizontal="center"/>
    </xf>
    <xf numFmtId="166" fontId="0" fillId="0" borderId="0" xfId="0" applyNumberFormat="1" applyFill="1" applyBorder="1"/>
    <xf numFmtId="166" fontId="0" fillId="0" borderId="23" xfId="0" applyNumberFormat="1" applyFill="1" applyBorder="1"/>
    <xf numFmtId="0" fontId="0" fillId="0" borderId="45" xfId="0" applyFill="1" applyBorder="1" applyAlignment="1">
      <alignment horizontal="center" vertical="center"/>
    </xf>
    <xf numFmtId="0" fontId="0" fillId="0" borderId="67" xfId="0" applyFill="1" applyBorder="1" applyAlignment="1">
      <alignment horizontal="left" vertical="center"/>
    </xf>
    <xf numFmtId="10" fontId="0" fillId="0" borderId="0" xfId="1" applyNumberFormat="1" applyFont="1" applyFill="1" applyBorder="1" applyAlignment="1">
      <alignment horizontal="center" vertical="center"/>
    </xf>
    <xf numFmtId="10" fontId="0" fillId="0" borderId="42" xfId="1" applyNumberFormat="1" applyFont="1" applyFill="1" applyBorder="1" applyAlignment="1">
      <alignment horizontal="center" vertical="center"/>
    </xf>
    <xf numFmtId="10" fontId="0" fillId="0" borderId="45" xfId="0" applyNumberFormat="1" applyFill="1" applyBorder="1" applyAlignment="1">
      <alignment horizontal="center" vertical="center"/>
    </xf>
    <xf numFmtId="10" fontId="0" fillId="0" borderId="46" xfId="0" applyNumberFormat="1" applyFill="1" applyBorder="1" applyAlignment="1">
      <alignment horizontal="center" vertical="center"/>
    </xf>
    <xf numFmtId="1" fontId="14" fillId="0" borderId="0" xfId="0" applyNumberFormat="1" applyFont="1" applyAlignment="1">
      <alignment horizontal="center" vertical="center"/>
    </xf>
    <xf numFmtId="1" fontId="14" fillId="0" borderId="0" xfId="0" applyNumberFormat="1" applyFont="1" applyAlignment="1">
      <alignment horizontal="center" vertical="center" wrapText="1"/>
    </xf>
    <xf numFmtId="1" fontId="14" fillId="0" borderId="27" xfId="0" applyNumberFormat="1" applyFont="1" applyBorder="1" applyAlignment="1">
      <alignment horizontal="center" vertical="center"/>
    </xf>
    <xf numFmtId="1" fontId="13" fillId="0" borderId="0" xfId="0" applyNumberFormat="1" applyFont="1"/>
    <xf numFmtId="168" fontId="0" fillId="0" borderId="0" xfId="2" applyNumberFormat="1" applyFont="1" applyAlignment="1">
      <alignment horizontal="left"/>
    </xf>
    <xf numFmtId="168" fontId="0" fillId="12" borderId="0" xfId="2" applyNumberFormat="1" applyFont="1" applyFill="1"/>
    <xf numFmtId="168" fontId="7" fillId="0" borderId="0" xfId="2" applyNumberFormat="1" applyFont="1"/>
    <xf numFmtId="168" fontId="0" fillId="0" borderId="0" xfId="2" applyNumberFormat="1" applyFont="1" applyAlignment="1">
      <alignment horizontal="left" wrapText="1"/>
    </xf>
    <xf numFmtId="168" fontId="3" fillId="0" borderId="18" xfId="2" applyNumberFormat="1" applyFont="1" applyBorder="1"/>
    <xf numFmtId="168" fontId="7" fillId="0" borderId="18" xfId="2" applyNumberFormat="1" applyFont="1" applyBorder="1"/>
    <xf numFmtId="168" fontId="15" fillId="5" borderId="26" xfId="2" applyNumberFormat="1" applyFont="1" applyFill="1" applyBorder="1"/>
    <xf numFmtId="168" fontId="0" fillId="5" borderId="26" xfId="2" applyNumberFormat="1" applyFont="1" applyFill="1" applyBorder="1"/>
    <xf numFmtId="168" fontId="7" fillId="5" borderId="26" xfId="2" applyNumberFormat="1" applyFont="1" applyFill="1" applyBorder="1"/>
    <xf numFmtId="168" fontId="15" fillId="3" borderId="0" xfId="2" applyNumberFormat="1" applyFont="1" applyFill="1"/>
    <xf numFmtId="168" fontId="7" fillId="3" borderId="0" xfId="2" applyNumberFormat="1" applyFont="1" applyFill="1"/>
    <xf numFmtId="168" fontId="0" fillId="0" borderId="0" xfId="2" applyNumberFormat="1" applyFont="1" applyAlignment="1">
      <alignment horizontal="right"/>
    </xf>
    <xf numFmtId="168" fontId="8" fillId="4" borderId="0" xfId="2" applyNumberFormat="1" applyFont="1" applyFill="1" applyAlignment="1">
      <alignment horizontal="right"/>
    </xf>
    <xf numFmtId="168" fontId="0" fillId="4" borderId="0" xfId="2" applyNumberFormat="1" applyFont="1" applyFill="1"/>
    <xf numFmtId="168" fontId="7" fillId="4" borderId="0" xfId="2" applyNumberFormat="1" applyFont="1" applyFill="1"/>
    <xf numFmtId="168" fontId="8" fillId="21" borderId="0" xfId="2" applyNumberFormat="1" applyFont="1" applyFill="1" applyAlignment="1">
      <alignment horizontal="right"/>
    </xf>
    <xf numFmtId="168" fontId="0" fillId="21" borderId="0" xfId="2" applyNumberFormat="1" applyFont="1" applyFill="1"/>
    <xf numFmtId="174" fontId="0" fillId="0" borderId="17" xfId="2" applyNumberFormat="1" applyFont="1" applyBorder="1" applyAlignment="1">
      <alignment vertical="center"/>
    </xf>
    <xf numFmtId="174" fontId="0" fillId="0" borderId="18" xfId="2" applyNumberFormat="1" applyFont="1" applyBorder="1" applyAlignment="1">
      <alignment vertical="center"/>
    </xf>
    <xf numFmtId="174" fontId="0" fillId="12" borderId="18" xfId="2" applyNumberFormat="1" applyFont="1" applyFill="1" applyBorder="1" applyAlignment="1">
      <alignment vertical="center"/>
    </xf>
    <xf numFmtId="174" fontId="0" fillId="0" borderId="0" xfId="2" applyNumberFormat="1" applyFont="1" applyAlignment="1">
      <alignment vertical="center"/>
    </xf>
    <xf numFmtId="174" fontId="0" fillId="0" borderId="20" xfId="2" applyNumberFormat="1" applyFont="1" applyBorder="1" applyAlignment="1">
      <alignment vertical="center"/>
    </xf>
    <xf numFmtId="174" fontId="0" fillId="0" borderId="0" xfId="2" applyNumberFormat="1" applyFont="1" applyBorder="1" applyAlignment="1">
      <alignment vertical="center"/>
    </xf>
    <xf numFmtId="174" fontId="0" fillId="12" borderId="0" xfId="2" applyNumberFormat="1" applyFont="1" applyFill="1" applyBorder="1" applyAlignment="1">
      <alignment vertical="center"/>
    </xf>
    <xf numFmtId="174" fontId="0" fillId="0" borderId="22" xfId="2" applyNumberFormat="1" applyFont="1" applyBorder="1" applyAlignment="1">
      <alignment vertical="center"/>
    </xf>
    <xf numFmtId="174" fontId="0" fillId="0" borderId="23" xfId="2" applyNumberFormat="1" applyFont="1" applyBorder="1" applyAlignment="1">
      <alignment vertical="center"/>
    </xf>
    <xf numFmtId="174" fontId="0" fillId="12" borderId="23" xfId="2" applyNumberFormat="1" applyFont="1" applyFill="1" applyBorder="1" applyAlignment="1">
      <alignment vertical="center"/>
    </xf>
    <xf numFmtId="43" fontId="0" fillId="0" borderId="17" xfId="2" applyFont="1" applyBorder="1" applyAlignment="1">
      <alignment vertical="center"/>
    </xf>
    <xf numFmtId="43" fontId="0" fillId="0" borderId="18" xfId="2" applyFont="1" applyBorder="1" applyAlignment="1">
      <alignment vertical="center"/>
    </xf>
    <xf numFmtId="43" fontId="0" fillId="12" borderId="18" xfId="2" applyFont="1" applyFill="1" applyBorder="1" applyAlignment="1">
      <alignment vertical="center"/>
    </xf>
    <xf numFmtId="43" fontId="0" fillId="0" borderId="19" xfId="2" applyFont="1" applyBorder="1" applyAlignment="1">
      <alignment vertical="center"/>
    </xf>
    <xf numFmtId="43" fontId="0" fillId="0" borderId="0" xfId="2" applyFont="1" applyAlignment="1">
      <alignment vertical="center"/>
    </xf>
    <xf numFmtId="43" fontId="0" fillId="0" borderId="20" xfId="2" applyFont="1" applyBorder="1" applyAlignment="1">
      <alignment vertical="center"/>
    </xf>
    <xf numFmtId="43" fontId="0" fillId="12" borderId="0" xfId="2" applyFont="1" applyFill="1" applyBorder="1" applyAlignment="1">
      <alignment vertical="center"/>
    </xf>
    <xf numFmtId="43" fontId="0" fillId="0" borderId="21" xfId="2" applyFont="1" applyBorder="1" applyAlignment="1">
      <alignment vertical="center"/>
    </xf>
    <xf numFmtId="43" fontId="0" fillId="0" borderId="22" xfId="2" applyFont="1" applyBorder="1" applyAlignment="1">
      <alignment vertical="center"/>
    </xf>
    <xf numFmtId="43" fontId="0" fillId="0" borderId="23" xfId="2" applyFont="1" applyBorder="1" applyAlignment="1">
      <alignment vertical="center"/>
    </xf>
    <xf numFmtId="43" fontId="0" fillId="12" borderId="23" xfId="2" applyFont="1" applyFill="1" applyBorder="1" applyAlignment="1">
      <alignment vertical="center"/>
    </xf>
    <xf numFmtId="43" fontId="0" fillId="0" borderId="24" xfId="2" applyFont="1" applyBorder="1" applyAlignment="1">
      <alignment vertical="center"/>
    </xf>
    <xf numFmtId="168" fontId="0" fillId="0" borderId="18" xfId="0" applyNumberFormat="1" applyBorder="1"/>
    <xf numFmtId="0" fontId="34" fillId="0" borderId="66" xfId="0" applyFont="1" applyFill="1" applyBorder="1" applyAlignment="1">
      <alignment horizontal="left" vertical="center"/>
    </xf>
    <xf numFmtId="0" fontId="0" fillId="0" borderId="26" xfId="0" applyFill="1" applyBorder="1" applyAlignment="1">
      <alignment horizontal="center" vertical="center"/>
    </xf>
    <xf numFmtId="0" fontId="0" fillId="0" borderId="34" xfId="0" applyFill="1" applyBorder="1" applyAlignment="1">
      <alignment horizontal="center"/>
    </xf>
    <xf numFmtId="0" fontId="0" fillId="0" borderId="26" xfId="0" applyFill="1" applyBorder="1" applyAlignment="1">
      <alignment horizontal="center"/>
    </xf>
    <xf numFmtId="0" fontId="0" fillId="0" borderId="35" xfId="0" applyFill="1" applyBorder="1" applyAlignment="1">
      <alignment horizontal="center"/>
    </xf>
    <xf numFmtId="0" fontId="0" fillId="0" borderId="0" xfId="0" applyFill="1" applyBorder="1" applyAlignment="1">
      <alignment horizontal="left"/>
    </xf>
    <xf numFmtId="0" fontId="0" fillId="0" borderId="26" xfId="0" applyBorder="1" applyAlignment="1">
      <alignment horizontal="center"/>
    </xf>
    <xf numFmtId="0" fontId="0" fillId="0" borderId="23" xfId="0" applyFill="1" applyBorder="1" applyAlignment="1">
      <alignment horizontal="center" vertical="center" wrapText="1"/>
    </xf>
    <xf numFmtId="9" fontId="18" fillId="0" borderId="22" xfId="1" applyFont="1" applyBorder="1" applyAlignment="1">
      <alignment horizontal="left"/>
    </xf>
    <xf numFmtId="9" fontId="18" fillId="0" borderId="23" xfId="1" applyFont="1" applyBorder="1" applyAlignment="1">
      <alignment horizontal="left"/>
    </xf>
    <xf numFmtId="0" fontId="3" fillId="0" borderId="26" xfId="0" applyFont="1" applyFill="1" applyBorder="1" applyAlignment="1">
      <alignment horizontal="center" vertical="center" wrapText="1"/>
    </xf>
    <xf numFmtId="168" fontId="0" fillId="0" borderId="0" xfId="2" applyNumberFormat="1" applyFont="1" applyBorder="1" applyAlignment="1">
      <alignment horizontal="center" vertical="center" wrapText="1"/>
    </xf>
    <xf numFmtId="168" fontId="0" fillId="0" borderId="0" xfId="2" applyNumberFormat="1" applyFont="1" applyBorder="1" applyAlignment="1">
      <alignment horizontal="right"/>
    </xf>
    <xf numFmtId="0" fontId="0" fillId="0" borderId="0" xfId="0" applyFill="1" applyBorder="1" applyAlignment="1">
      <alignment horizontal="center"/>
    </xf>
    <xf numFmtId="0" fontId="0" fillId="0" borderId="35" xfId="0" applyFill="1" applyBorder="1" applyAlignment="1">
      <alignment horizontal="center" vertical="center"/>
    </xf>
    <xf numFmtId="0" fontId="0" fillId="0" borderId="0" xfId="0" applyAlignment="1">
      <alignment horizontal="center" vertical="center"/>
    </xf>
    <xf numFmtId="0" fontId="0" fillId="12" borderId="26" xfId="0" applyFill="1" applyBorder="1" applyAlignment="1">
      <alignment horizontal="center"/>
    </xf>
    <xf numFmtId="0" fontId="24" fillId="4" borderId="0" xfId="0" applyFont="1" applyFill="1" applyBorder="1" applyAlignment="1">
      <alignment vertical="center"/>
    </xf>
    <xf numFmtId="0" fontId="0" fillId="22" borderId="0" xfId="0" applyFill="1" applyBorder="1"/>
    <xf numFmtId="0" fontId="24" fillId="0" borderId="23" xfId="0" applyFont="1" applyFill="1" applyBorder="1" applyAlignment="1">
      <alignment vertical="center"/>
    </xf>
    <xf numFmtId="0" fontId="0" fillId="0" borderId="34" xfId="0" applyFill="1" applyBorder="1"/>
    <xf numFmtId="0" fontId="0" fillId="0" borderId="45" xfId="0" applyFill="1" applyBorder="1"/>
    <xf numFmtId="0" fontId="0" fillId="0" borderId="64" xfId="0" applyFill="1" applyBorder="1"/>
    <xf numFmtId="0" fontId="34" fillId="0" borderId="34" xfId="0" applyFont="1" applyFill="1" applyBorder="1" applyAlignment="1">
      <alignment horizontal="left" vertical="center"/>
    </xf>
    <xf numFmtId="0" fontId="23" fillId="0" borderId="0" xfId="0" applyFont="1"/>
    <xf numFmtId="0" fontId="37" fillId="6" borderId="4" xfId="0" applyFont="1" applyFill="1" applyBorder="1" applyAlignment="1">
      <alignment horizontal="center"/>
    </xf>
    <xf numFmtId="0" fontId="23" fillId="0" borderId="0" xfId="0" applyFont="1" applyFill="1"/>
    <xf numFmtId="43" fontId="23" fillId="0" borderId="0" xfId="2" applyFont="1" applyFill="1"/>
    <xf numFmtId="0" fontId="0" fillId="22" borderId="0" xfId="0" applyFill="1"/>
    <xf numFmtId="0" fontId="33" fillId="22" borderId="0" xfId="0" applyFont="1" applyFill="1"/>
    <xf numFmtId="171" fontId="0" fillId="0" borderId="0" xfId="0" applyNumberFormat="1"/>
    <xf numFmtId="0" fontId="0" fillId="22" borderId="20" xfId="0" applyFill="1" applyBorder="1"/>
    <xf numFmtId="0" fontId="0" fillId="22" borderId="21" xfId="0" applyFill="1" applyBorder="1"/>
    <xf numFmtId="0" fontId="8" fillId="22" borderId="0" xfId="0" applyFont="1" applyFill="1" applyBorder="1" applyAlignment="1">
      <alignment horizontal="right" vertical="center"/>
    </xf>
    <xf numFmtId="0" fontId="33" fillId="23" borderId="19" xfId="0" applyFont="1" applyFill="1" applyBorder="1"/>
    <xf numFmtId="0" fontId="33" fillId="23" borderId="36" xfId="0" applyFont="1" applyFill="1" applyBorder="1"/>
    <xf numFmtId="0" fontId="0" fillId="22" borderId="71" xfId="0" applyFill="1" applyBorder="1"/>
    <xf numFmtId="0" fontId="24" fillId="23" borderId="17" xfId="0" applyFont="1" applyFill="1" applyBorder="1" applyAlignment="1">
      <alignment horizontal="center"/>
    </xf>
    <xf numFmtId="9" fontId="39" fillId="12" borderId="48" xfId="1" applyFont="1" applyFill="1" applyBorder="1" applyAlignment="1">
      <alignment horizontal="center" vertical="center"/>
    </xf>
    <xf numFmtId="9" fontId="39" fillId="12" borderId="72" xfId="1" applyFont="1" applyFill="1" applyBorder="1" applyAlignment="1">
      <alignment horizontal="center" vertical="center"/>
    </xf>
    <xf numFmtId="38" fontId="39" fillId="22" borderId="21" xfId="0" applyNumberFormat="1" applyFont="1" applyFill="1" applyBorder="1" applyAlignment="1">
      <alignment horizontal="center" vertical="center"/>
    </xf>
    <xf numFmtId="164" fontId="39" fillId="22" borderId="21" xfId="1" applyNumberFormat="1" applyFont="1" applyFill="1" applyBorder="1" applyAlignment="1">
      <alignment horizontal="center" vertical="center"/>
    </xf>
    <xf numFmtId="38" fontId="39" fillId="22" borderId="24" xfId="0" applyNumberFormat="1" applyFont="1" applyFill="1" applyBorder="1" applyAlignment="1">
      <alignment horizontal="center" vertical="center"/>
    </xf>
    <xf numFmtId="43" fontId="0" fillId="0" borderId="0" xfId="2" applyFont="1" applyFill="1" applyAlignment="1">
      <alignment vertical="center"/>
    </xf>
    <xf numFmtId="43" fontId="0" fillId="0" borderId="0" xfId="2" applyFont="1" applyFill="1" applyBorder="1" applyAlignment="1">
      <alignment vertical="center"/>
    </xf>
    <xf numFmtId="0" fontId="0" fillId="0" borderId="0" xfId="0" applyAlignment="1">
      <alignment horizontal="center" wrapText="1"/>
    </xf>
    <xf numFmtId="168" fontId="0" fillId="0" borderId="0" xfId="0" applyNumberFormat="1"/>
    <xf numFmtId="1" fontId="0" fillId="0" borderId="0" xfId="0" applyNumberFormat="1"/>
    <xf numFmtId="9" fontId="39" fillId="12" borderId="29" xfId="1" applyFont="1" applyFill="1" applyBorder="1" applyAlignment="1">
      <alignment horizontal="center" vertical="center"/>
    </xf>
    <xf numFmtId="0" fontId="33" fillId="23" borderId="18" xfId="0" applyFont="1" applyFill="1" applyBorder="1"/>
    <xf numFmtId="0" fontId="0" fillId="22" borderId="6" xfId="0" applyFill="1" applyBorder="1"/>
    <xf numFmtId="0" fontId="33" fillId="23" borderId="25" xfId="0" applyFont="1" applyFill="1" applyBorder="1"/>
    <xf numFmtId="38" fontId="39" fillId="22" borderId="47" xfId="0" applyNumberFormat="1" applyFont="1" applyFill="1" applyBorder="1" applyAlignment="1">
      <alignment horizontal="center" vertical="center"/>
    </xf>
    <xf numFmtId="38" fontId="39" fillId="22" borderId="27" xfId="0" applyNumberFormat="1" applyFont="1" applyFill="1" applyBorder="1" applyAlignment="1">
      <alignment horizontal="center" vertical="center"/>
    </xf>
    <xf numFmtId="0" fontId="0" fillId="22" borderId="0" xfId="0" applyNumberFormat="1" applyFill="1" applyBorder="1" applyAlignment="1"/>
    <xf numFmtId="43" fontId="0" fillId="0" borderId="0" xfId="0" applyNumberFormat="1" applyFont="1" applyFill="1"/>
    <xf numFmtId="38" fontId="39" fillId="22" borderId="78" xfId="0" applyNumberFormat="1" applyFont="1" applyFill="1" applyBorder="1" applyAlignment="1">
      <alignment horizontal="center" vertical="center"/>
    </xf>
    <xf numFmtId="164" fontId="39" fillId="22" borderId="78" xfId="1" applyNumberFormat="1" applyFont="1" applyFill="1" applyBorder="1" applyAlignment="1">
      <alignment horizontal="center" vertical="center"/>
    </xf>
    <xf numFmtId="38" fontId="39" fillId="22" borderId="66" xfId="0" applyNumberFormat="1" applyFont="1" applyFill="1" applyBorder="1" applyAlignment="1">
      <alignment horizontal="center" vertical="center"/>
    </xf>
    <xf numFmtId="9" fontId="39" fillId="12" borderId="80" xfId="1" applyFont="1" applyFill="1" applyBorder="1" applyAlignment="1">
      <alignment horizontal="center" vertical="center"/>
    </xf>
    <xf numFmtId="9" fontId="39" fillId="12" borderId="39" xfId="1" applyFont="1" applyFill="1" applyBorder="1" applyAlignment="1">
      <alignment horizontal="center" vertical="center"/>
    </xf>
    <xf numFmtId="0" fontId="39" fillId="23" borderId="20" xfId="0" applyFont="1" applyFill="1" applyBorder="1" applyAlignment="1">
      <alignment horizontal="center" vertical="center"/>
    </xf>
    <xf numFmtId="0" fontId="0" fillId="22" borderId="0" xfId="0" applyFill="1" applyAlignment="1">
      <alignment horizontal="right"/>
    </xf>
    <xf numFmtId="0" fontId="34" fillId="23" borderId="20" xfId="0" applyFont="1" applyFill="1" applyBorder="1" applyAlignment="1">
      <alignment horizontal="center" vertical="center" wrapText="1"/>
    </xf>
    <xf numFmtId="0" fontId="34" fillId="23" borderId="20" xfId="0" applyFont="1" applyFill="1" applyBorder="1" applyAlignment="1">
      <alignment horizontal="center" vertical="center"/>
    </xf>
    <xf numFmtId="0" fontId="34" fillId="23" borderId="22" xfId="0" applyFont="1" applyFill="1" applyBorder="1" applyAlignment="1">
      <alignment horizontal="center" vertical="center"/>
    </xf>
    <xf numFmtId="0" fontId="39" fillId="23" borderId="22" xfId="0" applyFont="1" applyFill="1" applyBorder="1" applyAlignment="1">
      <alignment horizontal="center" vertical="center"/>
    </xf>
    <xf numFmtId="0" fontId="39" fillId="23" borderId="78" xfId="0" applyFont="1" applyFill="1" applyBorder="1" applyAlignment="1">
      <alignment horizontal="center" vertical="center"/>
    </xf>
    <xf numFmtId="10" fontId="39" fillId="23" borderId="19" xfId="0" applyNumberFormat="1" applyFont="1" applyFill="1" applyBorder="1" applyAlignment="1">
      <alignment horizontal="center" vertical="center"/>
    </xf>
    <xf numFmtId="10" fontId="39" fillId="23" borderId="21" xfId="0" applyNumberFormat="1" applyFont="1" applyFill="1" applyBorder="1" applyAlignment="1">
      <alignment horizontal="center" vertical="center"/>
    </xf>
    <xf numFmtId="10" fontId="39" fillId="23" borderId="24" xfId="0" applyNumberFormat="1" applyFont="1" applyFill="1" applyBorder="1" applyAlignment="1">
      <alignment horizontal="center" vertical="center"/>
    </xf>
    <xf numFmtId="0" fontId="7" fillId="23" borderId="34" xfId="0" applyFont="1" applyFill="1" applyBorder="1" applyAlignment="1">
      <alignment vertical="center"/>
    </xf>
    <xf numFmtId="0" fontId="38" fillId="23" borderId="26" xfId="0" applyFont="1" applyFill="1" applyBorder="1" applyAlignment="1">
      <alignment horizontal="center" vertical="center"/>
    </xf>
    <xf numFmtId="0" fontId="38" fillId="23" borderId="6" xfId="0" applyFont="1" applyFill="1" applyBorder="1" applyAlignment="1">
      <alignment horizontal="center" vertical="center"/>
    </xf>
    <xf numFmtId="0" fontId="38" fillId="23" borderId="64" xfId="0" applyFont="1" applyFill="1" applyBorder="1" applyAlignment="1">
      <alignment horizontal="center" vertical="center"/>
    </xf>
    <xf numFmtId="0" fontId="38" fillId="23" borderId="35" xfId="0" applyFont="1" applyFill="1" applyBorder="1" applyAlignment="1">
      <alignment horizontal="center" vertical="center"/>
    </xf>
    <xf numFmtId="0" fontId="38" fillId="22" borderId="67" xfId="0" applyFont="1" applyFill="1" applyBorder="1" applyAlignment="1">
      <alignment horizontal="center" vertical="center"/>
    </xf>
    <xf numFmtId="0" fontId="24" fillId="23" borderId="25" xfId="0" applyFont="1" applyFill="1" applyBorder="1" applyAlignment="1">
      <alignment horizontal="center" vertical="center"/>
    </xf>
    <xf numFmtId="0" fontId="24" fillId="23" borderId="19" xfId="0" applyFont="1" applyFill="1" applyBorder="1" applyAlignment="1">
      <alignment horizontal="center" vertical="center"/>
    </xf>
    <xf numFmtId="0" fontId="24" fillId="23" borderId="27" xfId="0" applyFont="1" applyFill="1" applyBorder="1" applyAlignment="1">
      <alignment horizontal="center"/>
    </xf>
    <xf numFmtId="0" fontId="24" fillId="23" borderId="24" xfId="0" applyFont="1" applyFill="1" applyBorder="1" applyAlignment="1">
      <alignment horizontal="center"/>
    </xf>
    <xf numFmtId="1" fontId="24" fillId="23" borderId="25" xfId="0" applyNumberFormat="1" applyFont="1" applyFill="1" applyBorder="1" applyAlignment="1">
      <alignment horizontal="center" vertical="center"/>
    </xf>
    <xf numFmtId="0" fontId="7" fillId="4" borderId="0" xfId="0" applyFont="1" applyFill="1"/>
    <xf numFmtId="0" fontId="3" fillId="0" borderId="0" xfId="0" quotePrefix="1" applyFont="1"/>
    <xf numFmtId="0" fontId="44" fillId="0" borderId="0" xfId="0" applyFont="1"/>
    <xf numFmtId="0" fontId="0" fillId="0" borderId="0" xfId="0" applyFill="1" applyAlignment="1">
      <alignment horizontal="left"/>
    </xf>
    <xf numFmtId="0" fontId="39" fillId="22" borderId="21" xfId="0" applyFont="1" applyFill="1" applyBorder="1" applyAlignment="1">
      <alignment horizontal="center" vertical="center"/>
    </xf>
    <xf numFmtId="0" fontId="39" fillId="22" borderId="24" xfId="0" applyFont="1" applyFill="1" applyBorder="1" applyAlignment="1">
      <alignment horizontal="center" vertical="center"/>
    </xf>
    <xf numFmtId="168" fontId="0" fillId="0" borderId="0" xfId="2" applyNumberFormat="1" applyFont="1" applyFill="1" applyAlignment="1">
      <alignment horizontal="left"/>
    </xf>
    <xf numFmtId="168" fontId="7" fillId="0" borderId="0" xfId="2" applyNumberFormat="1" applyFont="1" applyFill="1"/>
    <xf numFmtId="9" fontId="39" fillId="12" borderId="32" xfId="1" applyFont="1" applyFill="1" applyBorder="1" applyAlignment="1">
      <alignment horizontal="center" vertical="center"/>
    </xf>
    <xf numFmtId="9" fontId="39" fillId="12" borderId="73" xfId="1" applyFont="1" applyFill="1" applyBorder="1" applyAlignment="1">
      <alignment horizontal="center" vertical="center"/>
    </xf>
    <xf numFmtId="9" fontId="39" fillId="12" borderId="31" xfId="1" applyFont="1" applyFill="1" applyBorder="1" applyAlignment="1">
      <alignment horizontal="center" vertical="center"/>
    </xf>
    <xf numFmtId="9" fontId="39" fillId="12" borderId="74" xfId="1" applyFont="1" applyFill="1" applyBorder="1" applyAlignment="1">
      <alignment horizontal="center" vertical="center"/>
    </xf>
    <xf numFmtId="0" fontId="0" fillId="22" borderId="17" xfId="0" applyFill="1" applyBorder="1"/>
    <xf numFmtId="0" fontId="38" fillId="22" borderId="18" xfId="0" applyFont="1" applyFill="1" applyBorder="1" applyAlignment="1">
      <alignment horizontal="center" vertical="center"/>
    </xf>
    <xf numFmtId="0" fontId="38" fillId="22" borderId="37" xfId="0" applyFont="1" applyFill="1" applyBorder="1" applyAlignment="1">
      <alignment horizontal="center" vertical="center"/>
    </xf>
    <xf numFmtId="9" fontId="39" fillId="12" borderId="85" xfId="1" applyFont="1" applyFill="1" applyBorder="1" applyAlignment="1">
      <alignment horizontal="center" vertical="center"/>
    </xf>
    <xf numFmtId="9" fontId="39" fillId="12" borderId="75" xfId="1" applyFont="1" applyFill="1" applyBorder="1" applyAlignment="1">
      <alignment horizontal="center" vertical="center"/>
    </xf>
    <xf numFmtId="9" fontId="39" fillId="0" borderId="64" xfId="1" applyFont="1" applyFill="1" applyBorder="1" applyAlignment="1">
      <alignment horizontal="center" vertical="center"/>
    </xf>
    <xf numFmtId="9" fontId="39" fillId="0" borderId="32" xfId="1" applyFont="1" applyFill="1" applyBorder="1" applyAlignment="1">
      <alignment horizontal="center" vertical="center"/>
    </xf>
    <xf numFmtId="9" fontId="39" fillId="0" borderId="36" xfId="1" applyFont="1" applyFill="1" applyBorder="1" applyAlignment="1">
      <alignment horizontal="center" vertical="center"/>
    </xf>
    <xf numFmtId="9" fontId="39" fillId="22" borderId="0" xfId="1" applyNumberFormat="1" applyFont="1" applyFill="1" applyBorder="1" applyAlignment="1">
      <alignment horizontal="center" vertical="center"/>
    </xf>
    <xf numFmtId="9" fontId="39" fillId="22" borderId="23" xfId="1" applyNumberFormat="1" applyFont="1" applyFill="1" applyBorder="1" applyAlignment="1">
      <alignment horizontal="center" vertical="center"/>
    </xf>
    <xf numFmtId="168" fontId="0" fillId="0" borderId="0" xfId="0" applyNumberFormat="1" applyFill="1"/>
    <xf numFmtId="0" fontId="0" fillId="27" borderId="0" xfId="0" applyFill="1" applyProtection="1">
      <protection locked="0"/>
    </xf>
    <xf numFmtId="0" fontId="34" fillId="22" borderId="0" xfId="0" applyFont="1" applyFill="1" applyBorder="1"/>
    <xf numFmtId="9" fontId="6" fillId="0" borderId="35" xfId="0" applyNumberFormat="1" applyFont="1" applyBorder="1"/>
    <xf numFmtId="0" fontId="6" fillId="0" borderId="34" xfId="0" applyFont="1" applyBorder="1"/>
    <xf numFmtId="10" fontId="39" fillId="0" borderId="0" xfId="0" applyNumberFormat="1" applyFont="1" applyFill="1" applyBorder="1" applyAlignment="1">
      <alignment horizontal="center" vertical="center"/>
    </xf>
    <xf numFmtId="0" fontId="44" fillId="0" borderId="0" xfId="0" applyFont="1" applyFill="1"/>
    <xf numFmtId="0" fontId="4" fillId="0" borderId="5" xfId="0" applyFont="1" applyFill="1" applyBorder="1" applyProtection="1"/>
    <xf numFmtId="1" fontId="4" fillId="0" borderId="7" xfId="1" applyNumberFormat="1" applyFont="1" applyFill="1" applyBorder="1" applyAlignment="1" applyProtection="1">
      <alignment horizontal="center"/>
    </xf>
    <xf numFmtId="1" fontId="4" fillId="0" borderId="8" xfId="1" applyNumberFormat="1" applyFont="1" applyFill="1" applyBorder="1" applyAlignment="1" applyProtection="1">
      <alignment horizontal="center"/>
    </xf>
    <xf numFmtId="0" fontId="4" fillId="0" borderId="10" xfId="0" applyFont="1" applyFill="1" applyBorder="1" applyProtection="1"/>
    <xf numFmtId="1" fontId="4" fillId="0" borderId="12" xfId="1" applyNumberFormat="1" applyFont="1" applyFill="1" applyBorder="1" applyAlignment="1" applyProtection="1">
      <alignment horizontal="center"/>
    </xf>
    <xf numFmtId="164" fontId="4" fillId="0" borderId="12" xfId="1" applyNumberFormat="1" applyFont="1" applyFill="1" applyBorder="1" applyAlignment="1" applyProtection="1">
      <alignment horizontal="center"/>
    </xf>
    <xf numFmtId="0" fontId="46" fillId="0" borderId="0" xfId="0" applyFont="1"/>
    <xf numFmtId="0" fontId="13" fillId="0" borderId="0" xfId="0" applyFont="1"/>
    <xf numFmtId="0" fontId="14" fillId="0" borderId="0" xfId="0" applyFont="1"/>
    <xf numFmtId="0" fontId="13" fillId="0" borderId="0" xfId="0" applyFont="1" applyFill="1"/>
    <xf numFmtId="0" fontId="47" fillId="0" borderId="0" xfId="0" applyFont="1" applyAlignment="1">
      <alignment horizontal="justify" vertical="center"/>
    </xf>
    <xf numFmtId="9" fontId="0" fillId="0" borderId="0" xfId="0" applyNumberFormat="1"/>
    <xf numFmtId="0" fontId="24" fillId="4" borderId="17" xfId="0" applyFont="1" applyFill="1" applyBorder="1" applyAlignment="1">
      <alignment horizontal="right" vertical="center"/>
    </xf>
    <xf numFmtId="37" fontId="48" fillId="22" borderId="0" xfId="0" applyNumberFormat="1" applyFont="1" applyFill="1"/>
    <xf numFmtId="0" fontId="26" fillId="22" borderId="0" xfId="0" applyFont="1" applyFill="1"/>
    <xf numFmtId="0" fontId="49" fillId="22" borderId="0" xfId="0" applyFont="1" applyFill="1"/>
    <xf numFmtId="0" fontId="26" fillId="22" borderId="0" xfId="0" applyFont="1" applyFill="1" applyAlignment="1">
      <alignment horizontal="left" vertical="top" wrapText="1"/>
    </xf>
    <xf numFmtId="0" fontId="13" fillId="22" borderId="0" xfId="0" applyFont="1" applyFill="1" applyBorder="1"/>
    <xf numFmtId="0" fontId="13" fillId="22" borderId="0" xfId="0" quotePrefix="1" applyFont="1" applyFill="1" applyBorder="1"/>
    <xf numFmtId="0" fontId="49" fillId="0" borderId="0" xfId="0" applyFont="1" applyFill="1"/>
    <xf numFmtId="0" fontId="26" fillId="22" borderId="0" xfId="0" applyFont="1" applyFill="1" applyAlignment="1">
      <alignment horizontal="left" vertical="top"/>
    </xf>
    <xf numFmtId="0" fontId="26" fillId="0" borderId="0" xfId="0" applyFont="1" applyFill="1"/>
    <xf numFmtId="0" fontId="49" fillId="29" borderId="86" xfId="7" applyFont="1" applyBorder="1" applyAlignment="1">
      <alignment horizontal="center"/>
    </xf>
    <xf numFmtId="0" fontId="26" fillId="2" borderId="0" xfId="0" applyFont="1" applyFill="1"/>
    <xf numFmtId="0" fontId="26" fillId="2" borderId="86" xfId="0" applyFont="1" applyFill="1" applyBorder="1"/>
    <xf numFmtId="22" fontId="26" fillId="22" borderId="0" xfId="0" applyNumberFormat="1" applyFont="1" applyFill="1"/>
    <xf numFmtId="14" fontId="26" fillId="22" borderId="0" xfId="0" applyNumberFormat="1" applyFont="1" applyFill="1"/>
    <xf numFmtId="0" fontId="50" fillId="22" borderId="0" xfId="0" applyFont="1" applyFill="1"/>
    <xf numFmtId="0" fontId="51" fillId="4" borderId="0" xfId="0" applyFont="1" applyFill="1" applyBorder="1" applyAlignment="1">
      <alignment vertical="center"/>
    </xf>
    <xf numFmtId="0" fontId="13" fillId="4" borderId="0" xfId="0" applyFont="1" applyFill="1" applyBorder="1"/>
    <xf numFmtId="0" fontId="13" fillId="0" borderId="0" xfId="0" applyFont="1" applyFill="1" applyBorder="1"/>
    <xf numFmtId="0" fontId="52" fillId="22" borderId="0" xfId="0" applyFont="1" applyFill="1" applyBorder="1"/>
    <xf numFmtId="0" fontId="14" fillId="22" borderId="0" xfId="0" applyFont="1" applyFill="1" applyBorder="1"/>
    <xf numFmtId="0" fontId="14" fillId="13" borderId="0" xfId="0" applyFont="1" applyFill="1" applyBorder="1"/>
    <xf numFmtId="0" fontId="13" fillId="13" borderId="0" xfId="0" applyFont="1" applyFill="1" applyBorder="1"/>
    <xf numFmtId="0" fontId="53" fillId="22" borderId="0" xfId="0" applyFont="1" applyFill="1" applyBorder="1"/>
    <xf numFmtId="0" fontId="13" fillId="22" borderId="0" xfId="0" applyFont="1" applyFill="1" applyBorder="1" applyAlignment="1">
      <alignment vertical="center"/>
    </xf>
    <xf numFmtId="0" fontId="54" fillId="22" borderId="0" xfId="0" quotePrefix="1" applyFont="1" applyFill="1" applyBorder="1" applyAlignment="1">
      <alignment vertical="center"/>
    </xf>
    <xf numFmtId="0" fontId="54" fillId="22" borderId="0" xfId="0" quotePrefix="1" applyFont="1" applyFill="1" applyBorder="1"/>
    <xf numFmtId="0" fontId="16" fillId="22" borderId="0" xfId="0" applyFont="1" applyFill="1" applyBorder="1"/>
    <xf numFmtId="0" fontId="16" fillId="22" borderId="0" xfId="0" applyFont="1" applyFill="1" applyBorder="1" applyAlignment="1"/>
    <xf numFmtId="0" fontId="54" fillId="22" borderId="0" xfId="0" applyFont="1" applyFill="1" applyBorder="1"/>
    <xf numFmtId="0" fontId="14" fillId="22" borderId="0" xfId="0" quotePrefix="1" applyFont="1" applyFill="1" applyBorder="1"/>
    <xf numFmtId="0" fontId="57" fillId="13" borderId="0" xfId="0" applyFont="1" applyFill="1" applyBorder="1"/>
    <xf numFmtId="0" fontId="27" fillId="26" borderId="0" xfId="6" applyFont="1" applyFill="1" applyBorder="1"/>
    <xf numFmtId="0" fontId="57" fillId="0" borderId="0" xfId="0" applyFont="1" applyBorder="1"/>
    <xf numFmtId="0" fontId="13" fillId="0" borderId="0" xfId="0" applyFont="1" applyBorder="1"/>
    <xf numFmtId="0" fontId="27" fillId="4" borderId="0" xfId="6" applyFont="1" applyFill="1" applyBorder="1"/>
    <xf numFmtId="0" fontId="27" fillId="5" borderId="0" xfId="6" applyFont="1" applyFill="1" applyBorder="1"/>
    <xf numFmtId="0" fontId="26" fillId="22" borderId="0" xfId="0" applyFont="1" applyFill="1" applyBorder="1"/>
    <xf numFmtId="0" fontId="26" fillId="0" borderId="0" xfId="0" applyFont="1" applyFill="1" applyBorder="1"/>
    <xf numFmtId="0" fontId="58" fillId="22" borderId="0" xfId="0" applyFont="1" applyFill="1" applyBorder="1"/>
    <xf numFmtId="0" fontId="27" fillId="24" borderId="0" xfId="6" applyFont="1" applyFill="1" applyBorder="1"/>
    <xf numFmtId="0" fontId="27" fillId="7" borderId="0" xfId="6" applyFont="1" applyFill="1" applyBorder="1"/>
    <xf numFmtId="0" fontId="27" fillId="25" borderId="0" xfId="6" applyFont="1" applyFill="1" applyBorder="1"/>
    <xf numFmtId="0" fontId="59" fillId="0" borderId="0" xfId="6" applyFont="1"/>
    <xf numFmtId="0" fontId="20" fillId="0" borderId="26" xfId="0" applyFont="1" applyFill="1" applyBorder="1" applyAlignment="1">
      <alignment horizontal="center" vertical="center"/>
    </xf>
    <xf numFmtId="0" fontId="20" fillId="0" borderId="17" xfId="0" applyFont="1" applyBorder="1" applyAlignment="1">
      <alignment horizontal="center" vertical="center"/>
    </xf>
    <xf numFmtId="168" fontId="20" fillId="0" borderId="18" xfId="2" applyNumberFormat="1" applyFont="1" applyFill="1" applyBorder="1" applyAlignment="1">
      <alignment horizontal="center" vertical="center"/>
    </xf>
    <xf numFmtId="164" fontId="20" fillId="0" borderId="18" xfId="0" applyNumberFormat="1" applyFont="1" applyFill="1" applyBorder="1" applyAlignment="1">
      <alignment horizontal="center" vertical="center"/>
    </xf>
    <xf numFmtId="0" fontId="20" fillId="0" borderId="18" xfId="0" applyNumberFormat="1" applyFont="1" applyFill="1" applyBorder="1" applyAlignment="1">
      <alignment horizontal="center" vertical="center"/>
    </xf>
    <xf numFmtId="0" fontId="20" fillId="0" borderId="19" xfId="0" applyNumberFormat="1" applyFont="1" applyFill="1" applyBorder="1" applyAlignment="1">
      <alignment horizontal="center" vertical="center"/>
    </xf>
    <xf numFmtId="0" fontId="20" fillId="0" borderId="17" xfId="0" applyFont="1" applyBorder="1" applyAlignment="1">
      <alignment vertical="center"/>
    </xf>
    <xf numFmtId="0" fontId="20" fillId="0" borderId="18" xfId="0" applyFont="1" applyBorder="1" applyAlignment="1">
      <alignment horizontal="center" vertical="center"/>
    </xf>
    <xf numFmtId="0" fontId="20" fillId="0" borderId="19" xfId="0" applyFont="1" applyBorder="1" applyAlignment="1">
      <alignment horizontal="center" vertical="center"/>
    </xf>
    <xf numFmtId="0" fontId="20" fillId="0" borderId="18" xfId="0" applyFont="1" applyFill="1" applyBorder="1" applyAlignment="1">
      <alignment horizontal="center" vertical="center"/>
    </xf>
    <xf numFmtId="38" fontId="39" fillId="0" borderId="47" xfId="0" applyNumberFormat="1" applyFont="1" applyFill="1" applyBorder="1" applyAlignment="1">
      <alignment horizontal="center" vertical="center"/>
    </xf>
    <xf numFmtId="164" fontId="39" fillId="0" borderId="78" xfId="1" applyNumberFormat="1" applyFont="1" applyFill="1" applyBorder="1" applyAlignment="1">
      <alignment horizontal="center" vertical="center"/>
    </xf>
    <xf numFmtId="10" fontId="60" fillId="23" borderId="47" xfId="0" applyNumberFormat="1" applyFont="1" applyFill="1" applyBorder="1" applyAlignment="1">
      <alignment horizontal="center" vertical="center"/>
    </xf>
    <xf numFmtId="10" fontId="60" fillId="23" borderId="78" xfId="0" applyNumberFormat="1" applyFont="1" applyFill="1" applyBorder="1" applyAlignment="1">
      <alignment horizontal="center" vertical="center"/>
    </xf>
    <xf numFmtId="10" fontId="60" fillId="23" borderId="21" xfId="0" applyNumberFormat="1" applyFont="1" applyFill="1" applyBorder="1" applyAlignment="1">
      <alignment horizontal="center" vertical="center"/>
    </xf>
    <xf numFmtId="164" fontId="39" fillId="0" borderId="21" xfId="1" applyNumberFormat="1" applyFont="1" applyFill="1" applyBorder="1" applyAlignment="1">
      <alignment horizontal="center" vertical="center"/>
    </xf>
    <xf numFmtId="0" fontId="61" fillId="4" borderId="0" xfId="0" applyFont="1" applyFill="1"/>
    <xf numFmtId="0" fontId="62" fillId="4" borderId="0" xfId="0" applyFont="1" applyFill="1"/>
    <xf numFmtId="0" fontId="26" fillId="12" borderId="25" xfId="0" applyFont="1" applyFill="1" applyBorder="1" applyAlignment="1">
      <alignment wrapText="1"/>
    </xf>
    <xf numFmtId="0" fontId="26" fillId="12" borderId="19" xfId="0" applyFont="1" applyFill="1" applyBorder="1" applyAlignment="1">
      <alignment wrapText="1"/>
    </xf>
    <xf numFmtId="171" fontId="26" fillId="17" borderId="20" xfId="0" applyNumberFormat="1" applyFont="1" applyFill="1" applyBorder="1"/>
    <xf numFmtId="171" fontId="26" fillId="12" borderId="0" xfId="0" applyNumberFormat="1" applyFont="1" applyFill="1" applyBorder="1"/>
    <xf numFmtId="0" fontId="26" fillId="17" borderId="17" xfId="0" quotePrefix="1" applyFont="1" applyFill="1" applyBorder="1" applyAlignment="1">
      <alignment horizontal="right" wrapText="1"/>
    </xf>
    <xf numFmtId="171" fontId="26" fillId="17" borderId="20" xfId="0" applyNumberFormat="1" applyFont="1" applyFill="1" applyBorder="1" applyAlignment="1">
      <alignment vertical="center"/>
    </xf>
    <xf numFmtId="171" fontId="26" fillId="19" borderId="20" xfId="0" applyNumberFormat="1" applyFont="1" applyFill="1" applyBorder="1"/>
    <xf numFmtId="171" fontId="26" fillId="17" borderId="22" xfId="0" applyNumberFormat="1" applyFont="1" applyFill="1" applyBorder="1"/>
    <xf numFmtId="0" fontId="26" fillId="12" borderId="25" xfId="0" quotePrefix="1" applyFont="1" applyFill="1" applyBorder="1" applyAlignment="1">
      <alignment horizontal="right" wrapText="1"/>
    </xf>
    <xf numFmtId="0" fontId="26" fillId="12" borderId="18" xfId="0" applyFont="1" applyFill="1" applyBorder="1" applyAlignment="1">
      <alignment wrapText="1"/>
    </xf>
    <xf numFmtId="171" fontId="26" fillId="12" borderId="23" xfId="0" applyNumberFormat="1" applyFont="1" applyFill="1" applyBorder="1"/>
    <xf numFmtId="0" fontId="50" fillId="0" borderId="0" xfId="0" applyFont="1" applyFill="1"/>
    <xf numFmtId="0" fontId="0" fillId="0" borderId="0" xfId="0" applyProtection="1">
      <protection locked="0"/>
    </xf>
    <xf numFmtId="0" fontId="51" fillId="4" borderId="0" xfId="0" applyFont="1" applyFill="1" applyAlignment="1" applyProtection="1">
      <alignment vertical="center"/>
      <protection locked="0"/>
    </xf>
    <xf numFmtId="0" fontId="0" fillId="4" borderId="0" xfId="0" applyFill="1" applyProtection="1">
      <protection locked="0"/>
    </xf>
    <xf numFmtId="0" fontId="0" fillId="0" borderId="0" xfId="0" applyFill="1" applyProtection="1">
      <protection locked="0"/>
    </xf>
    <xf numFmtId="0" fontId="24" fillId="0" borderId="0" xfId="0" applyFont="1" applyFill="1" applyAlignment="1" applyProtection="1">
      <alignment vertical="center"/>
      <protection locked="0"/>
    </xf>
    <xf numFmtId="0" fontId="34" fillId="0" borderId="66" xfId="0" applyFont="1" applyFill="1" applyBorder="1" applyAlignment="1" applyProtection="1">
      <alignment horizontal="left" vertical="center"/>
      <protection locked="0"/>
    </xf>
    <xf numFmtId="0" fontId="0" fillId="0" borderId="23" xfId="0" applyFill="1" applyBorder="1" applyProtection="1">
      <protection locked="0"/>
    </xf>
    <xf numFmtId="0" fontId="0" fillId="0" borderId="34" xfId="0" applyFill="1" applyBorder="1" applyProtection="1">
      <protection locked="0"/>
    </xf>
    <xf numFmtId="0" fontId="34" fillId="0" borderId="34" xfId="0" applyFont="1" applyFill="1" applyBorder="1" applyAlignment="1" applyProtection="1">
      <alignment horizontal="left" vertical="center"/>
      <protection locked="0"/>
    </xf>
    <xf numFmtId="0" fontId="0" fillId="0" borderId="64" xfId="0" applyFill="1" applyBorder="1" applyProtection="1">
      <protection locked="0"/>
    </xf>
    <xf numFmtId="0" fontId="7" fillId="0" borderId="0" xfId="0" applyFont="1" applyAlignment="1" applyProtection="1">
      <alignment horizontal="left" vertical="center"/>
      <protection locked="0"/>
    </xf>
    <xf numFmtId="0" fontId="7" fillId="0" borderId="0" xfId="0" applyFont="1" applyFill="1" applyAlignment="1" applyProtection="1">
      <alignment horizontal="left" vertical="center"/>
      <protection locked="0"/>
    </xf>
    <xf numFmtId="1" fontId="0" fillId="0" borderId="0" xfId="2" applyNumberFormat="1" applyFont="1" applyFill="1" applyBorder="1" applyAlignment="1" applyProtection="1">
      <alignment horizontal="center" vertical="center"/>
      <protection locked="0"/>
    </xf>
    <xf numFmtId="0" fontId="7" fillId="0" borderId="0" xfId="0" applyFont="1" applyFill="1" applyProtection="1">
      <protection locked="0"/>
    </xf>
    <xf numFmtId="1" fontId="3" fillId="0" borderId="18" xfId="0" applyNumberFormat="1" applyFont="1" applyFill="1" applyBorder="1" applyAlignment="1" applyProtection="1">
      <alignment horizontal="center"/>
      <protection locked="0"/>
    </xf>
    <xf numFmtId="1" fontId="3" fillId="0" borderId="19" xfId="0" applyNumberFormat="1" applyFont="1" applyFill="1" applyBorder="1" applyAlignment="1" applyProtection="1">
      <alignment horizontal="center"/>
      <protection locked="0"/>
    </xf>
    <xf numFmtId="0" fontId="0" fillId="0" borderId="0" xfId="0" applyFill="1" applyAlignment="1" applyProtection="1">
      <alignment horizontal="left"/>
      <protection locked="0"/>
    </xf>
    <xf numFmtId="0" fontId="0" fillId="0" borderId="21" xfId="0" applyFill="1" applyBorder="1" applyProtection="1">
      <protection locked="0"/>
    </xf>
    <xf numFmtId="168" fontId="3" fillId="0" borderId="0" xfId="2" applyNumberFormat="1" applyFont="1" applyAlignment="1" applyProtection="1">
      <alignment horizontal="left"/>
      <protection locked="0"/>
    </xf>
    <xf numFmtId="168" fontId="0" fillId="12" borderId="40" xfId="2" applyNumberFormat="1" applyFont="1" applyFill="1" applyBorder="1" applyProtection="1">
      <protection locked="0"/>
    </xf>
    <xf numFmtId="168" fontId="0" fillId="12" borderId="41" xfId="2" applyNumberFormat="1" applyFont="1" applyFill="1" applyBorder="1" applyProtection="1">
      <protection locked="0"/>
    </xf>
    <xf numFmtId="168" fontId="0" fillId="12" borderId="42" xfId="2" applyNumberFormat="1" applyFont="1" applyFill="1" applyBorder="1" applyProtection="1">
      <protection locked="0"/>
    </xf>
    <xf numFmtId="168" fontId="0" fillId="12" borderId="43" xfId="2" applyNumberFormat="1" applyFont="1" applyFill="1" applyBorder="1" applyProtection="1">
      <protection locked="0"/>
    </xf>
    <xf numFmtId="168" fontId="0" fillId="12" borderId="0" xfId="2" applyNumberFormat="1" applyFont="1" applyFill="1" applyBorder="1" applyProtection="1">
      <protection locked="0"/>
    </xf>
    <xf numFmtId="168" fontId="0" fillId="12" borderId="32" xfId="2" applyNumberFormat="1" applyFont="1" applyFill="1" applyBorder="1" applyProtection="1">
      <protection locked="0"/>
    </xf>
    <xf numFmtId="168" fontId="3" fillId="0" borderId="23" xfId="2" applyNumberFormat="1" applyFont="1" applyBorder="1" applyAlignment="1" applyProtection="1">
      <alignment horizontal="left"/>
      <protection locked="0"/>
    </xf>
    <xf numFmtId="168" fontId="0" fillId="12" borderId="44" xfId="2" applyNumberFormat="1" applyFont="1" applyFill="1" applyBorder="1" applyProtection="1">
      <protection locked="0"/>
    </xf>
    <xf numFmtId="168" fontId="0" fillId="12" borderId="45" xfId="2" applyNumberFormat="1" applyFont="1" applyFill="1" applyBorder="1" applyProtection="1">
      <protection locked="0"/>
    </xf>
    <xf numFmtId="168" fontId="0" fillId="12" borderId="46" xfId="2" applyNumberFormat="1" applyFont="1" applyFill="1" applyBorder="1" applyProtection="1">
      <protection locked="0"/>
    </xf>
    <xf numFmtId="0" fontId="7" fillId="0" borderId="0" xfId="0" applyFont="1" applyProtection="1">
      <protection locked="0"/>
    </xf>
    <xf numFmtId="0" fontId="8" fillId="0" borderId="0" xfId="0" applyFont="1" applyFill="1" applyProtection="1">
      <protection locked="0"/>
    </xf>
    <xf numFmtId="0" fontId="0" fillId="0" borderId="0" xfId="0" applyFill="1" applyBorder="1" applyProtection="1">
      <protection locked="0"/>
    </xf>
    <xf numFmtId="0" fontId="0" fillId="0" borderId="0" xfId="0" applyFill="1" applyBorder="1" applyAlignment="1" applyProtection="1">
      <alignment horizontal="left"/>
      <protection locked="0"/>
    </xf>
    <xf numFmtId="10" fontId="0" fillId="0" borderId="0" xfId="0" applyNumberFormat="1" applyFill="1" applyBorder="1" applyProtection="1">
      <protection locked="0"/>
    </xf>
    <xf numFmtId="0" fontId="20" fillId="0" borderId="0" xfId="0" applyFont="1" applyProtection="1">
      <protection locked="0"/>
    </xf>
    <xf numFmtId="0" fontId="0" fillId="12" borderId="48" xfId="0" applyNumberFormat="1" applyFill="1" applyBorder="1" applyAlignment="1" applyProtection="1">
      <alignment horizontal="center"/>
      <protection locked="0"/>
    </xf>
    <xf numFmtId="0" fontId="22" fillId="0" borderId="0" xfId="0" applyFont="1" applyProtection="1">
      <protection locked="0"/>
    </xf>
    <xf numFmtId="0" fontId="0" fillId="0" borderId="18" xfId="0" applyFill="1" applyBorder="1" applyAlignment="1" applyProtection="1">
      <alignment horizontal="center"/>
      <protection locked="0"/>
    </xf>
    <xf numFmtId="0" fontId="0" fillId="0" borderId="35" xfId="0" applyFill="1" applyBorder="1" applyAlignment="1" applyProtection="1">
      <alignment horizontal="center"/>
      <protection locked="0"/>
    </xf>
    <xf numFmtId="0" fontId="0" fillId="0" borderId="26" xfId="0" applyFill="1" applyBorder="1" applyAlignment="1" applyProtection="1">
      <alignment horizontal="center"/>
      <protection locked="0"/>
    </xf>
    <xf numFmtId="9" fontId="0" fillId="12" borderId="70" xfId="1" applyFont="1" applyFill="1" applyBorder="1" applyProtection="1">
      <protection locked="0"/>
    </xf>
    <xf numFmtId="9" fontId="0" fillId="0" borderId="19" xfId="1" applyFont="1" applyFill="1" applyBorder="1" applyProtection="1">
      <protection locked="0"/>
    </xf>
    <xf numFmtId="9" fontId="0" fillId="12" borderId="30" xfId="1" applyFont="1" applyFill="1" applyBorder="1" applyProtection="1">
      <protection locked="0"/>
    </xf>
    <xf numFmtId="9" fontId="0" fillId="12" borderId="50" xfId="1" applyFont="1" applyFill="1" applyBorder="1" applyProtection="1">
      <protection locked="0"/>
    </xf>
    <xf numFmtId="9" fontId="0" fillId="0" borderId="21" xfId="1" applyFont="1" applyFill="1" applyBorder="1" applyProtection="1">
      <protection locked="0"/>
    </xf>
    <xf numFmtId="9" fontId="0" fillId="12" borderId="31" xfId="1" applyFont="1" applyFill="1" applyBorder="1" applyProtection="1">
      <protection locked="0"/>
    </xf>
    <xf numFmtId="0" fontId="0" fillId="12" borderId="30" xfId="1" applyNumberFormat="1" applyFont="1" applyFill="1" applyBorder="1" applyProtection="1">
      <protection locked="0"/>
    </xf>
    <xf numFmtId="9" fontId="0" fillId="0" borderId="24" xfId="1" applyFont="1" applyFill="1" applyBorder="1" applyProtection="1">
      <protection locked="0"/>
    </xf>
    <xf numFmtId="0" fontId="0" fillId="0" borderId="0" xfId="0" applyFill="1" applyBorder="1" applyAlignment="1" applyProtection="1">
      <alignment horizontal="center"/>
      <protection locked="0"/>
    </xf>
    <xf numFmtId="9" fontId="0" fillId="0" borderId="0" xfId="1" applyFont="1" applyFill="1" applyBorder="1" applyProtection="1">
      <protection locked="0"/>
    </xf>
    <xf numFmtId="0" fontId="0" fillId="12" borderId="31" xfId="1" applyNumberFormat="1" applyFont="1" applyFill="1" applyBorder="1" applyProtection="1">
      <protection locked="0"/>
    </xf>
    <xf numFmtId="168" fontId="0" fillId="0" borderId="0" xfId="2" applyNumberFormat="1" applyFont="1" applyFill="1" applyBorder="1" applyProtection="1">
      <protection locked="0"/>
    </xf>
    <xf numFmtId="0" fontId="0" fillId="0" borderId="0" xfId="1" applyNumberFormat="1" applyFont="1" applyFill="1" applyBorder="1" applyProtection="1">
      <protection locked="0"/>
    </xf>
    <xf numFmtId="0" fontId="0" fillId="0" borderId="0" xfId="0" applyAlignment="1" applyProtection="1">
      <alignment vertical="center"/>
      <protection locked="0"/>
    </xf>
    <xf numFmtId="0" fontId="0" fillId="0" borderId="0" xfId="0" applyAlignment="1" applyProtection="1">
      <alignment vertical="center" wrapText="1"/>
      <protection locked="0"/>
    </xf>
    <xf numFmtId="0" fontId="3" fillId="0" borderId="4" xfId="0" applyFont="1" applyFill="1" applyBorder="1" applyAlignment="1" applyProtection="1">
      <alignment horizontal="center"/>
      <protection locked="0"/>
    </xf>
    <xf numFmtId="168" fontId="0" fillId="0" borderId="18" xfId="2" applyNumberFormat="1" applyFont="1" applyBorder="1" applyProtection="1">
      <protection locked="0"/>
    </xf>
    <xf numFmtId="168" fontId="18" fillId="0" borderId="18" xfId="2" applyNumberFormat="1" applyFont="1" applyBorder="1" applyAlignment="1" applyProtection="1">
      <alignment horizontal="right"/>
      <protection locked="0"/>
    </xf>
    <xf numFmtId="168" fontId="0" fillId="0" borderId="19" xfId="2" applyNumberFormat="1" applyFont="1" applyBorder="1" applyProtection="1">
      <protection locked="0"/>
    </xf>
    <xf numFmtId="168" fontId="0" fillId="0" borderId="0" xfId="2" applyNumberFormat="1" applyFont="1" applyProtection="1">
      <protection locked="0"/>
    </xf>
    <xf numFmtId="168" fontId="0" fillId="0" borderId="20" xfId="2" applyNumberFormat="1" applyFont="1" applyBorder="1" applyProtection="1">
      <protection locked="0"/>
    </xf>
    <xf numFmtId="168" fontId="0" fillId="0" borderId="0" xfId="2" applyNumberFormat="1" applyFont="1" applyBorder="1" applyProtection="1">
      <protection locked="0"/>
    </xf>
    <xf numFmtId="168" fontId="0" fillId="0" borderId="21" xfId="2" applyNumberFormat="1" applyFont="1" applyBorder="1" applyProtection="1">
      <protection locked="0"/>
    </xf>
    <xf numFmtId="168" fontId="0" fillId="0" borderId="20" xfId="2" applyNumberFormat="1" applyFont="1" applyBorder="1" applyAlignment="1" applyProtection="1">
      <alignment vertical="center"/>
      <protection locked="0"/>
    </xf>
    <xf numFmtId="168" fontId="0" fillId="0" borderId="23" xfId="2" applyNumberFormat="1" applyFont="1" applyBorder="1" applyProtection="1">
      <protection locked="0"/>
    </xf>
    <xf numFmtId="168" fontId="0" fillId="0" borderId="24" xfId="2" applyNumberFormat="1" applyFont="1" applyBorder="1" applyProtection="1">
      <protection locked="0"/>
    </xf>
    <xf numFmtId="168" fontId="3" fillId="0" borderId="26" xfId="2" applyNumberFormat="1" applyFont="1" applyBorder="1" applyProtection="1">
      <protection locked="0"/>
    </xf>
    <xf numFmtId="168" fontId="3" fillId="0" borderId="35" xfId="2" applyNumberFormat="1" applyFont="1" applyBorder="1" applyProtection="1">
      <protection locked="0"/>
    </xf>
    <xf numFmtId="168" fontId="3" fillId="0" borderId="0" xfId="2" applyNumberFormat="1" applyFont="1" applyProtection="1">
      <protection locked="0"/>
    </xf>
    <xf numFmtId="168" fontId="18" fillId="0" borderId="0" xfId="2" applyNumberFormat="1" applyFont="1" applyBorder="1" applyProtection="1">
      <protection locked="0"/>
    </xf>
    <xf numFmtId="168" fontId="18" fillId="0" borderId="21" xfId="2" applyNumberFormat="1" applyFont="1" applyBorder="1" applyProtection="1">
      <protection locked="0"/>
    </xf>
    <xf numFmtId="168" fontId="18" fillId="0" borderId="0" xfId="2" applyNumberFormat="1" applyFont="1" applyProtection="1">
      <protection locked="0"/>
    </xf>
    <xf numFmtId="9" fontId="18" fillId="0" borderId="0" xfId="1" applyFont="1" applyBorder="1" applyProtection="1">
      <protection locked="0"/>
    </xf>
    <xf numFmtId="9" fontId="18" fillId="0" borderId="21" xfId="1" applyFont="1" applyBorder="1" applyProtection="1">
      <protection locked="0"/>
    </xf>
    <xf numFmtId="9" fontId="18" fillId="0" borderId="0" xfId="1" applyFont="1" applyProtection="1">
      <protection locked="0"/>
    </xf>
    <xf numFmtId="9" fontId="18" fillId="0" borderId="22" xfId="1" applyFont="1" applyBorder="1" applyAlignment="1" applyProtection="1">
      <alignment horizontal="left"/>
      <protection locked="0"/>
    </xf>
    <xf numFmtId="9" fontId="18" fillId="0" borderId="23" xfId="1" applyFont="1" applyBorder="1" applyAlignment="1" applyProtection="1">
      <alignment horizontal="left"/>
      <protection locked="0"/>
    </xf>
    <xf numFmtId="9" fontId="18" fillId="0" borderId="23" xfId="1" applyFont="1" applyBorder="1" applyProtection="1">
      <protection locked="0"/>
    </xf>
    <xf numFmtId="9" fontId="18" fillId="0" borderId="24" xfId="1" applyFont="1" applyBorder="1" applyProtection="1">
      <protection locked="0"/>
    </xf>
    <xf numFmtId="9" fontId="18" fillId="0" borderId="22" xfId="1" applyFont="1" applyBorder="1" applyProtection="1">
      <protection locked="0"/>
    </xf>
    <xf numFmtId="168" fontId="0" fillId="0" borderId="0" xfId="2" applyNumberFormat="1" applyFont="1" applyFill="1" applyProtection="1">
      <protection locked="0"/>
    </xf>
    <xf numFmtId="0" fontId="0" fillId="0" borderId="0" xfId="0" applyBorder="1" applyProtection="1">
      <protection locked="0"/>
    </xf>
    <xf numFmtId="0" fontId="3" fillId="0" borderId="0" xfId="0" applyFont="1" applyFill="1" applyBorder="1" applyAlignment="1" applyProtection="1">
      <alignment horizontal="center"/>
      <protection locked="0"/>
    </xf>
    <xf numFmtId="0" fontId="3" fillId="0" borderId="21" xfId="0" applyFont="1" applyFill="1" applyBorder="1" applyAlignment="1" applyProtection="1">
      <alignment horizontal="center"/>
      <protection locked="0"/>
    </xf>
    <xf numFmtId="0" fontId="3" fillId="0" borderId="65" xfId="0" applyFont="1" applyFill="1" applyBorder="1" applyAlignment="1" applyProtection="1">
      <alignment horizontal="center"/>
      <protection locked="0"/>
    </xf>
    <xf numFmtId="0" fontId="18" fillId="0" borderId="0" xfId="0" applyFont="1" applyBorder="1" applyProtection="1">
      <protection locked="0"/>
    </xf>
    <xf numFmtId="170" fontId="3" fillId="5" borderId="0" xfId="0" applyNumberFormat="1" applyFont="1" applyFill="1" applyBorder="1" applyAlignment="1" applyProtection="1">
      <alignment horizontal="center"/>
      <protection locked="0"/>
    </xf>
    <xf numFmtId="0" fontId="0" fillId="0" borderId="20" xfId="0" applyBorder="1" applyProtection="1">
      <protection locked="0"/>
    </xf>
    <xf numFmtId="170" fontId="3" fillId="0" borderId="0" xfId="0" applyNumberFormat="1" applyFont="1" applyFill="1" applyBorder="1" applyAlignment="1" applyProtection="1">
      <alignment horizontal="center"/>
      <protection locked="0"/>
    </xf>
    <xf numFmtId="0" fontId="0" fillId="0" borderId="18" xfId="0" applyBorder="1" applyProtection="1">
      <protection locked="0"/>
    </xf>
    <xf numFmtId="0" fontId="0" fillId="12" borderId="18" xfId="0" applyFill="1" applyBorder="1" applyProtection="1">
      <protection locked="0"/>
    </xf>
    <xf numFmtId="0" fontId="0" fillId="12" borderId="19" xfId="0" applyFill="1" applyBorder="1" applyProtection="1">
      <protection locked="0"/>
    </xf>
    <xf numFmtId="0" fontId="0" fillId="12" borderId="0" xfId="0" applyFill="1" applyBorder="1" applyProtection="1">
      <protection locked="0"/>
    </xf>
    <xf numFmtId="0" fontId="0" fillId="12" borderId="21" xfId="0" applyFill="1" applyBorder="1" applyProtection="1">
      <protection locked="0"/>
    </xf>
    <xf numFmtId="0" fontId="0" fillId="0" borderId="23" xfId="0" applyBorder="1" applyProtection="1">
      <protection locked="0"/>
    </xf>
    <xf numFmtId="0" fontId="0" fillId="12" borderId="23" xfId="0" applyFill="1" applyBorder="1" applyProtection="1">
      <protection locked="0"/>
    </xf>
    <xf numFmtId="0" fontId="0" fillId="12" borderId="24" xfId="0" applyFill="1" applyBorder="1" applyProtection="1">
      <protection locked="0"/>
    </xf>
    <xf numFmtId="0" fontId="3" fillId="0" borderId="0" xfId="0" applyFont="1" applyFill="1" applyAlignment="1" applyProtection="1">
      <alignment horizontal="center" vertical="center"/>
      <protection locked="0"/>
    </xf>
    <xf numFmtId="0" fontId="0" fillId="0" borderId="17" xfId="0" applyBorder="1" applyProtection="1">
      <protection locked="0"/>
    </xf>
    <xf numFmtId="0" fontId="0" fillId="0" borderId="18" xfId="0" applyFill="1" applyBorder="1" applyProtection="1">
      <protection locked="0"/>
    </xf>
    <xf numFmtId="168" fontId="0" fillId="12" borderId="18" xfId="0" applyNumberFormat="1" applyFill="1" applyBorder="1" applyProtection="1">
      <protection locked="0"/>
    </xf>
    <xf numFmtId="168" fontId="0" fillId="12" borderId="19" xfId="0" applyNumberFormat="1" applyFill="1" applyBorder="1" applyProtection="1">
      <protection locked="0"/>
    </xf>
    <xf numFmtId="0" fontId="0" fillId="0" borderId="22" xfId="0" applyBorder="1" applyProtection="1">
      <protection locked="0"/>
    </xf>
    <xf numFmtId="168" fontId="0" fillId="12" borderId="23" xfId="0" applyNumberFormat="1" applyFill="1" applyBorder="1" applyProtection="1">
      <protection locked="0"/>
    </xf>
    <xf numFmtId="168" fontId="0" fillId="12" borderId="24" xfId="0" applyNumberFormat="1" applyFill="1" applyBorder="1" applyProtection="1">
      <protection locked="0"/>
    </xf>
    <xf numFmtId="0" fontId="0" fillId="0" borderId="21" xfId="0" applyBorder="1" applyProtection="1">
      <protection locked="0"/>
    </xf>
    <xf numFmtId="168" fontId="0" fillId="0" borderId="23" xfId="0" applyNumberFormat="1" applyBorder="1" applyProtection="1">
      <protection locked="0"/>
    </xf>
    <xf numFmtId="174" fontId="0" fillId="0" borderId="18" xfId="2" applyNumberFormat="1" applyFont="1" applyBorder="1" applyProtection="1">
      <protection locked="0"/>
    </xf>
    <xf numFmtId="174" fontId="0" fillId="0" borderId="19" xfId="2" applyNumberFormat="1" applyFont="1" applyBorder="1" applyProtection="1">
      <protection locked="0"/>
    </xf>
    <xf numFmtId="174" fontId="0" fillId="0" borderId="0" xfId="2" applyNumberFormat="1" applyFont="1" applyBorder="1" applyProtection="1">
      <protection locked="0"/>
    </xf>
    <xf numFmtId="174" fontId="0" fillId="0" borderId="21" xfId="2" applyNumberFormat="1" applyFont="1" applyBorder="1" applyProtection="1">
      <protection locked="0"/>
    </xf>
    <xf numFmtId="174" fontId="0" fillId="0" borderId="23" xfId="2" applyNumberFormat="1" applyFont="1" applyBorder="1" applyProtection="1">
      <protection locked="0"/>
    </xf>
    <xf numFmtId="174" fontId="0" fillId="0" borderId="24" xfId="2" applyNumberFormat="1" applyFont="1" applyBorder="1" applyProtection="1">
      <protection locked="0"/>
    </xf>
    <xf numFmtId="174" fontId="7" fillId="0" borderId="0" xfId="2" applyNumberFormat="1" applyFont="1" applyBorder="1" applyAlignment="1" applyProtection="1">
      <alignment horizontal="center" vertical="center" wrapText="1"/>
      <protection locked="0"/>
    </xf>
    <xf numFmtId="0" fontId="3" fillId="0" borderId="18" xfId="0" applyFont="1" applyBorder="1" applyAlignment="1" applyProtection="1">
      <alignment horizontal="left"/>
      <protection locked="0"/>
    </xf>
    <xf numFmtId="168" fontId="3" fillId="0" borderId="18" xfId="0" applyNumberFormat="1" applyFont="1" applyBorder="1" applyProtection="1">
      <protection locked="0"/>
    </xf>
    <xf numFmtId="0" fontId="3" fillId="0" borderId="0" xfId="0" applyFont="1" applyBorder="1" applyAlignment="1" applyProtection="1">
      <alignment horizontal="left"/>
      <protection locked="0"/>
    </xf>
    <xf numFmtId="168" fontId="3" fillId="0" borderId="0" xfId="0" applyNumberFormat="1" applyFont="1" applyBorder="1" applyProtection="1">
      <protection locked="0"/>
    </xf>
    <xf numFmtId="168" fontId="3" fillId="0" borderId="21" xfId="0" applyNumberFormat="1" applyFont="1" applyBorder="1" applyProtection="1">
      <protection locked="0"/>
    </xf>
    <xf numFmtId="0" fontId="3" fillId="0" borderId="23" xfId="0" applyFont="1" applyBorder="1" applyAlignment="1" applyProtection="1">
      <alignment horizontal="right"/>
      <protection locked="0"/>
    </xf>
    <xf numFmtId="168" fontId="0" fillId="0" borderId="26" xfId="0" applyNumberFormat="1" applyBorder="1" applyProtection="1">
      <protection locked="0"/>
    </xf>
    <xf numFmtId="168" fontId="0" fillId="0" borderId="35" xfId="0" applyNumberFormat="1" applyBorder="1" applyProtection="1">
      <protection locked="0"/>
    </xf>
    <xf numFmtId="0" fontId="3" fillId="0" borderId="35" xfId="0" applyFont="1" applyFill="1"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0" xfId="0" applyBorder="1" applyAlignment="1" applyProtection="1">
      <protection locked="0"/>
    </xf>
    <xf numFmtId="0" fontId="0" fillId="0" borderId="23" xfId="0" applyFill="1" applyBorder="1" applyAlignment="1" applyProtection="1">
      <alignment horizontal="center" vertical="center" wrapText="1"/>
      <protection locked="0"/>
    </xf>
    <xf numFmtId="0" fontId="0" fillId="0" borderId="23" xfId="0" applyFill="1" applyBorder="1" applyAlignment="1" applyProtection="1">
      <protection locked="0"/>
    </xf>
    <xf numFmtId="168" fontId="0" fillId="12" borderId="48" xfId="2" applyNumberFormat="1" applyFont="1" applyFill="1" applyBorder="1" applyProtection="1">
      <protection locked="0"/>
    </xf>
    <xf numFmtId="0" fontId="0" fillId="0" borderId="0" xfId="0" applyFont="1" applyFill="1" applyProtection="1">
      <protection locked="0"/>
    </xf>
    <xf numFmtId="172" fontId="29" fillId="0" borderId="0" xfId="5" applyNumberFormat="1" applyFont="1" applyFill="1" applyBorder="1" applyProtection="1">
      <protection locked="0"/>
    </xf>
    <xf numFmtId="0" fontId="28" fillId="0" borderId="0" xfId="0" applyFont="1" applyProtection="1">
      <protection locked="0"/>
    </xf>
    <xf numFmtId="0" fontId="18" fillId="0" borderId="0" xfId="0" applyFont="1" applyBorder="1" applyAlignment="1" applyProtection="1">
      <alignment horizontal="right"/>
      <protection locked="0"/>
    </xf>
    <xf numFmtId="43" fontId="0" fillId="0" borderId="18" xfId="2" applyFont="1" applyBorder="1" applyProtection="1">
      <protection locked="0"/>
    </xf>
    <xf numFmtId="43" fontId="0" fillId="12" borderId="18" xfId="2" applyFont="1" applyFill="1" applyBorder="1" applyProtection="1">
      <protection locked="0"/>
    </xf>
    <xf numFmtId="43" fontId="0" fillId="12" borderId="19" xfId="2" applyFont="1" applyFill="1" applyBorder="1" applyProtection="1">
      <protection locked="0"/>
    </xf>
    <xf numFmtId="43" fontId="0" fillId="0" borderId="0" xfId="2" applyFont="1" applyProtection="1">
      <protection locked="0"/>
    </xf>
    <xf numFmtId="43" fontId="0" fillId="0" borderId="0" xfId="2" applyFont="1" applyBorder="1" applyProtection="1">
      <protection locked="0"/>
    </xf>
    <xf numFmtId="43" fontId="0" fillId="12" borderId="0" xfId="2" applyFont="1" applyFill="1" applyBorder="1" applyProtection="1">
      <protection locked="0"/>
    </xf>
    <xf numFmtId="43" fontId="0" fillId="12" borderId="21" xfId="2" applyFont="1" applyFill="1" applyBorder="1" applyProtection="1">
      <protection locked="0"/>
    </xf>
    <xf numFmtId="43" fontId="0" fillId="0" borderId="23" xfId="2" applyFont="1" applyBorder="1" applyProtection="1">
      <protection locked="0"/>
    </xf>
    <xf numFmtId="43" fontId="0" fillId="0" borderId="26" xfId="2" applyFont="1" applyFill="1" applyBorder="1" applyProtection="1">
      <protection locked="0"/>
    </xf>
    <xf numFmtId="43" fontId="0" fillId="0" borderId="35" xfId="2" applyFont="1" applyFill="1" applyBorder="1" applyProtection="1">
      <protection locked="0"/>
    </xf>
    <xf numFmtId="0" fontId="0" fillId="0" borderId="34" xfId="0" applyBorder="1" applyAlignment="1" applyProtection="1">
      <alignment horizontal="center" vertical="center"/>
      <protection locked="0"/>
    </xf>
    <xf numFmtId="43" fontId="32" fillId="0" borderId="26" xfId="2" applyFont="1" applyBorder="1" applyAlignment="1" applyProtection="1">
      <alignment vertical="center"/>
      <protection locked="0"/>
    </xf>
    <xf numFmtId="9" fontId="20" fillId="0" borderId="26" xfId="1" applyFont="1" applyFill="1" applyBorder="1" applyAlignment="1" applyProtection="1">
      <alignment horizontal="center" vertical="center"/>
      <protection locked="0"/>
    </xf>
    <xf numFmtId="9" fontId="20" fillId="12" borderId="26" xfId="1" applyFont="1" applyFill="1" applyBorder="1" applyAlignment="1" applyProtection="1">
      <alignment horizontal="center" vertical="center"/>
      <protection locked="0"/>
    </xf>
    <xf numFmtId="9" fontId="20" fillId="12" borderId="35" xfId="1" applyFont="1" applyFill="1" applyBorder="1" applyAlignment="1" applyProtection="1">
      <alignment horizontal="center" vertical="center"/>
      <protection locked="0"/>
    </xf>
    <xf numFmtId="0" fontId="20" fillId="0" borderId="0" xfId="0" applyFont="1" applyBorder="1" applyAlignment="1" applyProtection="1">
      <alignment wrapText="1"/>
      <protection locked="0"/>
    </xf>
    <xf numFmtId="9" fontId="20" fillId="0" borderId="0" xfId="1" applyFont="1" applyFill="1" applyBorder="1" applyProtection="1">
      <protection locked="0"/>
    </xf>
    <xf numFmtId="168" fontId="0" fillId="14" borderId="18" xfId="2" applyNumberFormat="1" applyFont="1" applyFill="1" applyBorder="1" applyProtection="1">
      <protection locked="0"/>
    </xf>
    <xf numFmtId="168" fontId="0" fillId="14" borderId="19" xfId="2" applyNumberFormat="1" applyFont="1" applyFill="1" applyBorder="1" applyProtection="1">
      <protection locked="0"/>
    </xf>
    <xf numFmtId="168" fontId="0" fillId="14" borderId="0" xfId="2" applyNumberFormat="1" applyFont="1" applyFill="1" applyBorder="1" applyProtection="1">
      <protection locked="0"/>
    </xf>
    <xf numFmtId="168" fontId="0" fillId="14" borderId="21" xfId="2" applyNumberFormat="1" applyFont="1" applyFill="1" applyBorder="1" applyProtection="1">
      <protection locked="0"/>
    </xf>
    <xf numFmtId="168" fontId="0" fillId="0" borderId="0" xfId="2" applyNumberFormat="1" applyFont="1" applyBorder="1" applyAlignment="1" applyProtection="1">
      <alignment horizontal="center" vertical="center" wrapText="1"/>
      <protection locked="0"/>
    </xf>
    <xf numFmtId="168" fontId="0" fillId="0" borderId="0" xfId="2" applyNumberFormat="1" applyFont="1" applyBorder="1" applyAlignment="1" applyProtection="1">
      <protection locked="0"/>
    </xf>
    <xf numFmtId="168" fontId="3" fillId="0" borderId="18" xfId="2" applyNumberFormat="1" applyFont="1" applyFill="1" applyBorder="1" applyProtection="1">
      <protection locked="0"/>
    </xf>
    <xf numFmtId="168" fontId="3" fillId="0" borderId="19" xfId="2" applyNumberFormat="1" applyFont="1" applyFill="1" applyBorder="1" applyProtection="1">
      <protection locked="0"/>
    </xf>
    <xf numFmtId="168" fontId="0" fillId="0" borderId="0" xfId="2" applyNumberFormat="1" applyFont="1" applyFill="1" applyBorder="1" applyAlignment="1" applyProtection="1">
      <alignment horizontal="center" vertical="center" wrapText="1"/>
      <protection locked="0"/>
    </xf>
    <xf numFmtId="168" fontId="0" fillId="0" borderId="0" xfId="2" applyNumberFormat="1" applyFont="1" applyFill="1" applyBorder="1" applyAlignment="1" applyProtection="1">
      <protection locked="0"/>
    </xf>
    <xf numFmtId="168" fontId="3" fillId="0" borderId="0" xfId="2" applyNumberFormat="1" applyFont="1" applyFill="1" applyBorder="1" applyProtection="1">
      <protection locked="0"/>
    </xf>
    <xf numFmtId="168" fontId="3" fillId="0" borderId="23" xfId="2" applyNumberFormat="1" applyFont="1" applyBorder="1" applyAlignment="1" applyProtection="1">
      <alignment horizontal="right"/>
      <protection locked="0"/>
    </xf>
    <xf numFmtId="168" fontId="0" fillId="0" borderId="26" xfId="2" applyNumberFormat="1" applyFont="1" applyFill="1" applyBorder="1" applyProtection="1">
      <protection locked="0"/>
    </xf>
    <xf numFmtId="168" fontId="0" fillId="0" borderId="26" xfId="2" applyNumberFormat="1" applyFont="1" applyBorder="1" applyProtection="1">
      <protection locked="0"/>
    </xf>
    <xf numFmtId="168" fontId="0" fillId="0" borderId="35" xfId="2" applyNumberFormat="1" applyFont="1" applyBorder="1" applyProtection="1">
      <protection locked="0"/>
    </xf>
    <xf numFmtId="168" fontId="0" fillId="0" borderId="18" xfId="2" applyNumberFormat="1" applyFont="1" applyBorder="1" applyAlignment="1" applyProtection="1">
      <alignment horizontal="left" indent="1"/>
      <protection locked="0"/>
    </xf>
    <xf numFmtId="43" fontId="0" fillId="0" borderId="18" xfId="0" applyNumberFormat="1" applyBorder="1" applyProtection="1">
      <protection locked="0"/>
    </xf>
    <xf numFmtId="43" fontId="0" fillId="0" borderId="19" xfId="0" applyNumberFormat="1" applyBorder="1" applyProtection="1">
      <protection locked="0"/>
    </xf>
    <xf numFmtId="168" fontId="0" fillId="0" borderId="0" xfId="2" applyNumberFormat="1" applyFont="1" applyBorder="1" applyAlignment="1" applyProtection="1">
      <alignment horizontal="left" indent="1"/>
      <protection locked="0"/>
    </xf>
    <xf numFmtId="43" fontId="0" fillId="0" borderId="0" xfId="0" applyNumberFormat="1" applyBorder="1" applyProtection="1">
      <protection locked="0"/>
    </xf>
    <xf numFmtId="43" fontId="0" fillId="0" borderId="21" xfId="0" applyNumberFormat="1" applyBorder="1" applyProtection="1">
      <protection locked="0"/>
    </xf>
    <xf numFmtId="168" fontId="3" fillId="0" borderId="23" xfId="2" applyNumberFormat="1" applyFont="1" applyBorder="1" applyAlignment="1" applyProtection="1">
      <alignment horizontal="left" indent="1"/>
      <protection locked="0"/>
    </xf>
    <xf numFmtId="43" fontId="3" fillId="0" borderId="26" xfId="0" applyNumberFormat="1" applyFont="1" applyBorder="1" applyProtection="1">
      <protection locked="0"/>
    </xf>
    <xf numFmtId="43" fontId="3" fillId="0" borderId="35" xfId="0" applyNumberFormat="1" applyFont="1" applyBorder="1" applyProtection="1">
      <protection locked="0"/>
    </xf>
    <xf numFmtId="43" fontId="0" fillId="0" borderId="0" xfId="2" applyFont="1" applyBorder="1" applyAlignment="1" applyProtection="1">
      <alignment vertical="center"/>
      <protection locked="0"/>
    </xf>
    <xf numFmtId="168" fontId="0" fillId="12" borderId="18" xfId="2" applyNumberFormat="1" applyFont="1" applyFill="1" applyBorder="1" applyProtection="1">
      <protection locked="0"/>
    </xf>
    <xf numFmtId="168" fontId="0" fillId="12" borderId="23" xfId="2" applyNumberFormat="1" applyFont="1" applyFill="1" applyBorder="1" applyProtection="1">
      <protection locked="0"/>
    </xf>
    <xf numFmtId="0" fontId="0" fillId="0" borderId="34" xfId="0" applyBorder="1" applyProtection="1">
      <protection locked="0"/>
    </xf>
    <xf numFmtId="0" fontId="0" fillId="0" borderId="26" xfId="0" applyBorder="1" applyProtection="1">
      <protection locked="0"/>
    </xf>
    <xf numFmtId="0" fontId="0" fillId="12" borderId="26" xfId="0" applyFill="1" applyBorder="1" applyProtection="1">
      <protection locked="0"/>
    </xf>
    <xf numFmtId="0" fontId="0" fillId="12" borderId="35" xfId="0" applyFill="1" applyBorder="1" applyProtection="1">
      <protection locked="0"/>
    </xf>
    <xf numFmtId="0" fontId="7" fillId="0" borderId="0" xfId="0" applyFont="1" applyFill="1" applyAlignment="1" applyProtection="1">
      <alignment vertical="center"/>
      <protection locked="0"/>
    </xf>
    <xf numFmtId="0" fontId="3" fillId="0" borderId="0" xfId="0" applyFont="1" applyFill="1" applyAlignment="1" applyProtection="1">
      <alignment horizontal="left" vertical="center" wrapText="1"/>
      <protection locked="0"/>
    </xf>
    <xf numFmtId="9" fontId="0" fillId="21" borderId="48" xfId="0" applyNumberFormat="1" applyFill="1" applyBorder="1" applyAlignment="1" applyProtection="1">
      <alignment horizontal="center" vertical="center"/>
      <protection locked="0"/>
    </xf>
    <xf numFmtId="0" fontId="3" fillId="0" borderId="0" xfId="0" applyFont="1" applyFill="1" applyProtection="1">
      <protection locked="0"/>
    </xf>
    <xf numFmtId="9" fontId="0" fillId="0" borderId="0" xfId="0" applyNumberFormat="1" applyFill="1" applyBorder="1" applyAlignment="1" applyProtection="1">
      <alignment horizontal="center"/>
      <protection locked="0"/>
    </xf>
    <xf numFmtId="0" fontId="7" fillId="0" borderId="23" xfId="0" applyFont="1" applyFill="1" applyBorder="1" applyProtection="1">
      <protection locked="0"/>
    </xf>
    <xf numFmtId="0" fontId="3" fillId="0" borderId="26" xfId="0" applyFont="1" applyFill="1" applyBorder="1" applyAlignment="1" applyProtection="1">
      <alignment horizontal="center" vertical="center" wrapText="1"/>
      <protection locked="0"/>
    </xf>
    <xf numFmtId="0" fontId="4" fillId="0" borderId="20" xfId="0" applyFont="1" applyBorder="1" applyProtection="1">
      <protection locked="0"/>
    </xf>
    <xf numFmtId="0" fontId="0" fillId="0" borderId="32" xfId="0" applyFill="1" applyBorder="1" applyProtection="1">
      <protection locked="0"/>
    </xf>
    <xf numFmtId="0" fontId="0" fillId="12" borderId="30" xfId="0" applyFill="1" applyBorder="1" applyProtection="1">
      <protection locked="0"/>
    </xf>
    <xf numFmtId="0" fontId="0" fillId="0" borderId="30" xfId="0" applyBorder="1" applyProtection="1">
      <protection locked="0"/>
    </xf>
    <xf numFmtId="0" fontId="4" fillId="0" borderId="20" xfId="0" applyFont="1" applyFill="1" applyBorder="1" applyProtection="1">
      <protection locked="0"/>
    </xf>
    <xf numFmtId="0" fontId="4" fillId="0" borderId="22" xfId="0" applyFont="1" applyFill="1" applyBorder="1" applyProtection="1">
      <protection locked="0"/>
    </xf>
    <xf numFmtId="0" fontId="0" fillId="0" borderId="33" xfId="0" applyFill="1" applyBorder="1" applyProtection="1">
      <protection locked="0"/>
    </xf>
    <xf numFmtId="0" fontId="0" fillId="12" borderId="31" xfId="0" applyFill="1" applyBorder="1" applyProtection="1">
      <protection locked="0"/>
    </xf>
    <xf numFmtId="0" fontId="21" fillId="0" borderId="0" xfId="0" applyFont="1" applyFill="1" applyBorder="1" applyProtection="1">
      <protection locked="0"/>
    </xf>
    <xf numFmtId="43" fontId="21" fillId="0" borderId="18" xfId="2" applyFont="1" applyFill="1" applyBorder="1" applyProtection="1">
      <protection locked="0"/>
    </xf>
    <xf numFmtId="0" fontId="0" fillId="0" borderId="19" xfId="0" applyBorder="1" applyProtection="1">
      <protection locked="0"/>
    </xf>
    <xf numFmtId="43" fontId="21" fillId="0" borderId="0" xfId="2" applyFont="1" applyFill="1" applyBorder="1" applyProtection="1">
      <protection locked="0"/>
    </xf>
    <xf numFmtId="43" fontId="21" fillId="0" borderId="0" xfId="2" applyFont="1" applyBorder="1" applyProtection="1">
      <protection locked="0"/>
    </xf>
    <xf numFmtId="43" fontId="0" fillId="0" borderId="0" xfId="2" applyFont="1" applyFill="1" applyBorder="1" applyProtection="1">
      <protection locked="0"/>
    </xf>
    <xf numFmtId="43" fontId="0" fillId="0" borderId="21" xfId="2" applyFont="1" applyBorder="1" applyProtection="1">
      <protection locked="0"/>
    </xf>
    <xf numFmtId="43" fontId="7" fillId="0" borderId="0" xfId="2" applyFont="1" applyFill="1" applyBorder="1" applyAlignment="1" applyProtection="1">
      <alignment horizontal="center" vertical="center"/>
      <protection locked="0"/>
    </xf>
    <xf numFmtId="43" fontId="21" fillId="0" borderId="23" xfId="2" applyFont="1" applyFill="1" applyBorder="1" applyProtection="1">
      <protection locked="0"/>
    </xf>
    <xf numFmtId="43" fontId="0" fillId="0" borderId="23" xfId="2" applyFont="1" applyFill="1" applyBorder="1" applyProtection="1">
      <protection locked="0"/>
    </xf>
    <xf numFmtId="43" fontId="0" fillId="0" borderId="24" xfId="2" applyFont="1" applyBorder="1" applyProtection="1">
      <protection locked="0"/>
    </xf>
    <xf numFmtId="43" fontId="0" fillId="0" borderId="0" xfId="2" applyFont="1" applyFill="1" applyProtection="1">
      <protection locked="0"/>
    </xf>
    <xf numFmtId="43" fontId="3" fillId="0" borderId="0" xfId="2" applyFont="1" applyProtection="1">
      <protection locked="0"/>
    </xf>
    <xf numFmtId="43" fontId="0" fillId="0" borderId="18" xfId="2" applyFont="1" applyFill="1" applyBorder="1" applyProtection="1">
      <protection locked="0"/>
    </xf>
    <xf numFmtId="168" fontId="0" fillId="0" borderId="6" xfId="2" applyNumberFormat="1" applyFont="1" applyFill="1" applyBorder="1" applyProtection="1">
      <protection locked="0"/>
    </xf>
    <xf numFmtId="10" fontId="0" fillId="12" borderId="48" xfId="1" applyNumberFormat="1" applyFont="1" applyFill="1" applyBorder="1" applyProtection="1">
      <protection locked="0"/>
    </xf>
    <xf numFmtId="0" fontId="3" fillId="0" borderId="34" xfId="0" applyFont="1" applyBorder="1" applyAlignment="1" applyProtection="1">
      <alignment horizontal="center" vertical="center" wrapText="1"/>
      <protection locked="0"/>
    </xf>
    <xf numFmtId="0" fontId="0" fillId="0" borderId="26" xfId="0" applyBorder="1" applyAlignment="1" applyProtection="1">
      <alignment horizontal="center"/>
      <protection locked="0"/>
    </xf>
    <xf numFmtId="0" fontId="0" fillId="0" borderId="35" xfId="0" applyBorder="1" applyAlignment="1" applyProtection="1">
      <alignment horizontal="center"/>
      <protection locked="0"/>
    </xf>
    <xf numFmtId="1" fontId="0" fillId="0" borderId="26" xfId="0" applyNumberFormat="1" applyBorder="1" applyAlignment="1" applyProtection="1">
      <alignment horizontal="center"/>
      <protection locked="0"/>
    </xf>
    <xf numFmtId="1" fontId="0" fillId="0" borderId="35" xfId="0" applyNumberFormat="1" applyBorder="1" applyAlignment="1" applyProtection="1">
      <alignment horizontal="center"/>
      <protection locked="0"/>
    </xf>
    <xf numFmtId="0" fontId="0" fillId="0" borderId="20" xfId="0" applyFont="1" applyBorder="1" applyAlignment="1" applyProtection="1">
      <alignment horizontal="center" vertical="center" wrapText="1"/>
      <protection locked="0"/>
    </xf>
    <xf numFmtId="166" fontId="0" fillId="0" borderId="0" xfId="0" applyNumberFormat="1" applyBorder="1" applyProtection="1">
      <protection locked="0"/>
    </xf>
    <xf numFmtId="166" fontId="0" fillId="0" borderId="21" xfId="0" applyNumberFormat="1" applyBorder="1" applyProtection="1">
      <protection locked="0"/>
    </xf>
    <xf numFmtId="0" fontId="0" fillId="0" borderId="22" xfId="0" applyFont="1" applyBorder="1" applyAlignment="1" applyProtection="1">
      <alignment horizontal="center" vertical="center" wrapText="1"/>
      <protection locked="0"/>
    </xf>
    <xf numFmtId="166" fontId="0" fillId="0" borderId="23" xfId="0" applyNumberFormat="1" applyBorder="1" applyProtection="1">
      <protection locked="0"/>
    </xf>
    <xf numFmtId="166" fontId="0" fillId="0" borderId="24" xfId="0" applyNumberFormat="1" applyBorder="1" applyProtection="1">
      <protection locked="0"/>
    </xf>
    <xf numFmtId="174" fontId="0" fillId="0" borderId="17" xfId="2" applyNumberFormat="1" applyFont="1" applyBorder="1" applyAlignment="1" applyProtection="1">
      <alignment vertical="center"/>
      <protection locked="0"/>
    </xf>
    <xf numFmtId="174" fontId="0" fillId="0" borderId="18" xfId="2" applyNumberFormat="1" applyFont="1" applyBorder="1" applyAlignment="1" applyProtection="1">
      <alignment vertical="center"/>
      <protection locked="0"/>
    </xf>
    <xf numFmtId="174" fontId="0" fillId="12" borderId="18" xfId="2" applyNumberFormat="1" applyFont="1" applyFill="1" applyBorder="1" applyAlignment="1" applyProtection="1">
      <alignment vertical="center"/>
      <protection locked="0"/>
    </xf>
    <xf numFmtId="174" fontId="0" fillId="0" borderId="0" xfId="2" applyNumberFormat="1" applyFont="1" applyAlignment="1" applyProtection="1">
      <alignment vertical="center"/>
      <protection locked="0"/>
    </xf>
    <xf numFmtId="174" fontId="0" fillId="0" borderId="20" xfId="2" applyNumberFormat="1" applyFont="1" applyBorder="1" applyAlignment="1" applyProtection="1">
      <alignment vertical="center"/>
      <protection locked="0"/>
    </xf>
    <xf numFmtId="174" fontId="0" fillId="0" borderId="0" xfId="2" applyNumberFormat="1" applyFont="1" applyBorder="1" applyAlignment="1" applyProtection="1">
      <alignment vertical="center"/>
      <protection locked="0"/>
    </xf>
    <xf numFmtId="174" fontId="0" fillId="12" borderId="0" xfId="2" applyNumberFormat="1" applyFont="1" applyFill="1" applyBorder="1" applyAlignment="1" applyProtection="1">
      <alignment vertical="center"/>
      <protection locked="0"/>
    </xf>
    <xf numFmtId="174" fontId="0" fillId="0" borderId="22" xfId="2" applyNumberFormat="1" applyFont="1" applyBorder="1" applyAlignment="1" applyProtection="1">
      <alignment vertical="center"/>
      <protection locked="0"/>
    </xf>
    <xf numFmtId="174" fontId="0" fillId="0" borderId="23" xfId="2" applyNumberFormat="1" applyFont="1" applyBorder="1" applyAlignment="1" applyProtection="1">
      <alignment vertical="center"/>
      <protection locked="0"/>
    </xf>
    <xf numFmtId="174" fontId="0" fillId="12" borderId="23" xfId="2" applyNumberFormat="1" applyFont="1" applyFill="1" applyBorder="1" applyAlignment="1" applyProtection="1">
      <alignment vertical="center"/>
      <protection locked="0"/>
    </xf>
    <xf numFmtId="168" fontId="0" fillId="0" borderId="17" xfId="2" applyNumberFormat="1" applyFont="1" applyBorder="1" applyAlignment="1" applyProtection="1">
      <alignment vertical="center"/>
      <protection locked="0"/>
    </xf>
    <xf numFmtId="168" fontId="0" fillId="0" borderId="18" xfId="2" applyNumberFormat="1" applyFont="1" applyBorder="1" applyAlignment="1" applyProtection="1">
      <alignment vertical="center"/>
      <protection locked="0"/>
    </xf>
    <xf numFmtId="168" fontId="0" fillId="12" borderId="18" xfId="2" applyNumberFormat="1" applyFont="1" applyFill="1" applyBorder="1" applyAlignment="1" applyProtection="1">
      <alignment vertical="center"/>
      <protection locked="0"/>
    </xf>
    <xf numFmtId="168" fontId="0" fillId="0" borderId="19" xfId="2" applyNumberFormat="1" applyFont="1" applyBorder="1" applyAlignment="1" applyProtection="1">
      <alignment vertical="center"/>
      <protection locked="0"/>
    </xf>
    <xf numFmtId="168" fontId="0" fillId="0" borderId="0" xfId="2" applyNumberFormat="1" applyFont="1" applyAlignment="1" applyProtection="1">
      <alignment vertical="center"/>
      <protection locked="0"/>
    </xf>
    <xf numFmtId="168" fontId="0" fillId="0" borderId="0" xfId="2" applyNumberFormat="1" applyFont="1" applyBorder="1" applyAlignment="1" applyProtection="1">
      <alignment vertical="center"/>
      <protection locked="0"/>
    </xf>
    <xf numFmtId="168" fontId="0" fillId="12" borderId="0" xfId="2" applyNumberFormat="1" applyFont="1" applyFill="1" applyBorder="1" applyAlignment="1" applyProtection="1">
      <alignment vertical="center"/>
      <protection locked="0"/>
    </xf>
    <xf numFmtId="168" fontId="0" fillId="0" borderId="21" xfId="2" applyNumberFormat="1" applyFont="1" applyBorder="1" applyAlignment="1" applyProtection="1">
      <alignment vertical="center"/>
      <protection locked="0"/>
    </xf>
    <xf numFmtId="168" fontId="0" fillId="0" borderId="22" xfId="2" applyNumberFormat="1" applyFont="1" applyBorder="1" applyAlignment="1" applyProtection="1">
      <alignment vertical="center"/>
      <protection locked="0"/>
    </xf>
    <xf numFmtId="168" fontId="0" fillId="0" borderId="23" xfId="2" applyNumberFormat="1" applyFont="1" applyBorder="1" applyAlignment="1" applyProtection="1">
      <alignment vertical="center"/>
      <protection locked="0"/>
    </xf>
    <xf numFmtId="168" fontId="0" fillId="12" borderId="23" xfId="2" applyNumberFormat="1" applyFont="1" applyFill="1" applyBorder="1" applyAlignment="1" applyProtection="1">
      <alignment vertical="center"/>
      <protection locked="0"/>
    </xf>
    <xf numFmtId="168" fontId="0" fillId="0" borderId="24" xfId="2" applyNumberFormat="1" applyFont="1" applyBorder="1" applyAlignment="1" applyProtection="1">
      <alignment vertical="center"/>
      <protection locked="0"/>
    </xf>
    <xf numFmtId="43" fontId="0" fillId="0" borderId="0" xfId="2" applyFont="1" applyFill="1" applyBorder="1" applyAlignment="1" applyProtection="1">
      <alignment vertical="center"/>
      <protection locked="0"/>
    </xf>
    <xf numFmtId="43" fontId="0" fillId="0" borderId="0" xfId="2" applyFont="1" applyFill="1" applyAlignment="1" applyProtection="1">
      <alignment vertical="center"/>
      <protection locked="0"/>
    </xf>
    <xf numFmtId="0" fontId="0" fillId="0" borderId="0" xfId="0" applyAlignment="1" applyProtection="1">
      <alignment horizontal="center" wrapText="1"/>
      <protection locked="0"/>
    </xf>
    <xf numFmtId="168" fontId="0" fillId="0" borderId="0" xfId="0" applyNumberFormat="1" applyProtection="1">
      <protection locked="0"/>
    </xf>
    <xf numFmtId="0" fontId="3" fillId="0" borderId="3" xfId="0" applyFont="1" applyFill="1" applyBorder="1" applyAlignment="1" applyProtection="1">
      <alignment horizontal="center"/>
      <protection locked="0"/>
    </xf>
    <xf numFmtId="2" fontId="0" fillId="0" borderId="18" xfId="0" applyNumberFormat="1" applyBorder="1" applyProtection="1">
      <protection locked="0"/>
    </xf>
    <xf numFmtId="2" fontId="0" fillId="0" borderId="19" xfId="0" applyNumberFormat="1" applyBorder="1" applyProtection="1">
      <protection locked="0"/>
    </xf>
    <xf numFmtId="2" fontId="0" fillId="0" borderId="0" xfId="0" applyNumberFormat="1" applyBorder="1" applyProtection="1">
      <protection locked="0"/>
    </xf>
    <xf numFmtId="2" fontId="0" fillId="0" borderId="21" xfId="0" applyNumberFormat="1" applyBorder="1" applyProtection="1">
      <protection locked="0"/>
    </xf>
    <xf numFmtId="2" fontId="0" fillId="0" borderId="23" xfId="0" applyNumberFormat="1" applyBorder="1" applyProtection="1">
      <protection locked="0"/>
    </xf>
    <xf numFmtId="2" fontId="0" fillId="0" borderId="24" xfId="0" applyNumberFormat="1" applyBorder="1" applyProtection="1">
      <protection locked="0"/>
    </xf>
    <xf numFmtId="168" fontId="0" fillId="5" borderId="49" xfId="2" applyNumberFormat="1" applyFont="1" applyFill="1" applyBorder="1" applyProtection="1"/>
    <xf numFmtId="170" fontId="3" fillId="5" borderId="0" xfId="0" applyNumberFormat="1" applyFont="1" applyFill="1" applyBorder="1" applyAlignment="1" applyProtection="1">
      <alignment horizontal="center"/>
    </xf>
    <xf numFmtId="174" fontId="0" fillId="0" borderId="18" xfId="2" applyNumberFormat="1" applyFont="1" applyBorder="1" applyProtection="1"/>
    <xf numFmtId="174" fontId="0" fillId="0" borderId="0" xfId="2" applyNumberFormat="1" applyFont="1" applyBorder="1" applyProtection="1"/>
    <xf numFmtId="174" fontId="0" fillId="0" borderId="23" xfId="2" applyNumberFormat="1" applyFont="1" applyBorder="1" applyProtection="1"/>
    <xf numFmtId="168" fontId="0" fillId="13" borderId="18" xfId="2" applyNumberFormat="1" applyFont="1" applyFill="1" applyBorder="1" applyProtection="1"/>
    <xf numFmtId="168" fontId="0" fillId="0" borderId="18" xfId="2" applyNumberFormat="1" applyFont="1" applyBorder="1" applyProtection="1"/>
    <xf numFmtId="168" fontId="0" fillId="0" borderId="19" xfId="2" applyNumberFormat="1" applyFont="1" applyBorder="1" applyProtection="1"/>
    <xf numFmtId="168" fontId="0" fillId="13" borderId="0" xfId="2" applyNumberFormat="1" applyFont="1" applyFill="1" applyBorder="1" applyProtection="1"/>
    <xf numFmtId="168" fontId="0" fillId="0" borderId="0" xfId="2" applyNumberFormat="1" applyFont="1" applyBorder="1" applyProtection="1"/>
    <xf numFmtId="168" fontId="0" fillId="0" borderId="21" xfId="2" applyNumberFormat="1" applyFont="1" applyBorder="1" applyProtection="1"/>
    <xf numFmtId="168" fontId="0" fillId="0" borderId="0" xfId="0" applyNumberFormat="1" applyBorder="1" applyProtection="1"/>
    <xf numFmtId="168" fontId="0" fillId="0" borderId="21" xfId="0" applyNumberFormat="1" applyBorder="1" applyProtection="1"/>
    <xf numFmtId="0" fontId="0" fillId="13" borderId="0" xfId="0" applyFill="1" applyBorder="1" applyProtection="1"/>
    <xf numFmtId="0" fontId="0" fillId="0" borderId="0" xfId="0" applyBorder="1" applyProtection="1"/>
    <xf numFmtId="0" fontId="0" fillId="0" borderId="21" xfId="0" applyBorder="1" applyProtection="1"/>
    <xf numFmtId="168" fontId="0" fillId="13" borderId="23" xfId="2" applyNumberFormat="1" applyFont="1" applyFill="1" applyBorder="1" applyProtection="1"/>
    <xf numFmtId="168" fontId="0" fillId="0" borderId="23" xfId="0" applyNumberFormat="1" applyBorder="1" applyProtection="1"/>
    <xf numFmtId="168" fontId="0" fillId="0" borderId="24" xfId="0" applyNumberFormat="1" applyBorder="1" applyProtection="1"/>
    <xf numFmtId="168" fontId="18" fillId="0" borderId="0" xfId="2" applyNumberFormat="1" applyFont="1" applyBorder="1" applyProtection="1"/>
    <xf numFmtId="168" fontId="18" fillId="0" borderId="21" xfId="2" applyNumberFormat="1" applyFont="1" applyBorder="1" applyProtection="1"/>
    <xf numFmtId="9" fontId="18" fillId="0" borderId="0" xfId="1" applyFont="1" applyBorder="1" applyProtection="1"/>
    <xf numFmtId="9" fontId="18" fillId="0" borderId="21" xfId="1" applyFont="1" applyBorder="1" applyProtection="1"/>
    <xf numFmtId="9" fontId="18" fillId="0" borderId="23" xfId="1" applyFont="1" applyBorder="1" applyProtection="1"/>
    <xf numFmtId="9" fontId="18" fillId="0" borderId="24" xfId="1" applyFont="1" applyBorder="1" applyProtection="1"/>
    <xf numFmtId="174" fontId="39" fillId="23" borderId="0" xfId="2" applyNumberFormat="1" applyFont="1" applyFill="1" applyBorder="1" applyAlignment="1">
      <alignment horizontal="center"/>
    </xf>
    <xf numFmtId="174" fontId="39" fillId="23" borderId="23" xfId="2" applyNumberFormat="1" applyFont="1" applyFill="1" applyBorder="1" applyAlignment="1">
      <alignment horizontal="center"/>
    </xf>
    <xf numFmtId="174" fontId="39" fillId="23" borderId="21" xfId="2" applyNumberFormat="1" applyFont="1" applyFill="1" applyBorder="1" applyAlignment="1">
      <alignment horizontal="center"/>
    </xf>
    <xf numFmtId="174" fontId="39" fillId="23" borderId="24" xfId="2" applyNumberFormat="1" applyFont="1" applyFill="1" applyBorder="1" applyAlignment="1">
      <alignment horizontal="center"/>
    </xf>
    <xf numFmtId="175" fontId="26" fillId="12" borderId="47" xfId="0" applyNumberFormat="1" applyFont="1" applyFill="1" applyBorder="1"/>
    <xf numFmtId="175" fontId="26" fillId="12" borderId="47" xfId="0" applyNumberFormat="1" applyFont="1" applyFill="1" applyBorder="1" applyAlignment="1">
      <alignment horizontal="right"/>
    </xf>
    <xf numFmtId="175" fontId="26" fillId="0" borderId="47" xfId="0" applyNumberFormat="1" applyFont="1" applyFill="1" applyBorder="1"/>
    <xf numFmtId="175" fontId="26" fillId="0" borderId="47" xfId="0" applyNumberFormat="1" applyFont="1" applyFill="1" applyBorder="1" applyAlignment="1">
      <alignment horizontal="right"/>
    </xf>
    <xf numFmtId="175" fontId="26" fillId="12" borderId="27" xfId="0" applyNumberFormat="1" applyFont="1" applyFill="1" applyBorder="1"/>
    <xf numFmtId="175" fontId="26" fillId="12" borderId="27" xfId="0" applyNumberFormat="1" applyFont="1" applyFill="1" applyBorder="1" applyAlignment="1">
      <alignment horizontal="right"/>
    </xf>
    <xf numFmtId="0" fontId="49" fillId="0" borderId="0" xfId="0" quotePrefix="1" applyFont="1" applyBorder="1" applyAlignment="1">
      <alignment horizontal="center"/>
    </xf>
    <xf numFmtId="0" fontId="3" fillId="0" borderId="0" xfId="0" applyFont="1" applyBorder="1" applyAlignment="1">
      <alignment horizontal="center"/>
    </xf>
    <xf numFmtId="0" fontId="14" fillId="0" borderId="0" xfId="0" applyFont="1" applyAlignment="1">
      <alignment horizontal="center"/>
    </xf>
    <xf numFmtId="0" fontId="3" fillId="0" borderId="0" xfId="0" applyFont="1" applyAlignment="1">
      <alignment horizontal="center"/>
    </xf>
    <xf numFmtId="0" fontId="3" fillId="9" borderId="51" xfId="0" applyFont="1" applyFill="1" applyBorder="1" applyAlignment="1">
      <alignment vertical="center"/>
    </xf>
    <xf numFmtId="0" fontId="0" fillId="9" borderId="53" xfId="0" applyFill="1" applyBorder="1"/>
    <xf numFmtId="0" fontId="12" fillId="7" borderId="54" xfId="0" applyFont="1" applyFill="1" applyBorder="1"/>
    <xf numFmtId="0" fontId="12" fillId="7" borderId="7" xfId="0" applyFont="1" applyFill="1" applyBorder="1"/>
    <xf numFmtId="0" fontId="3" fillId="10" borderId="54" xfId="0" applyFont="1" applyFill="1" applyBorder="1"/>
    <xf numFmtId="176" fontId="0" fillId="0" borderId="7" xfId="0" applyNumberFormat="1" applyBorder="1"/>
    <xf numFmtId="176" fontId="0" fillId="0" borderId="58" xfId="0" applyNumberFormat="1" applyBorder="1"/>
    <xf numFmtId="0" fontId="3" fillId="8" borderId="51" xfId="0" applyFont="1" applyFill="1" applyBorder="1" applyAlignment="1">
      <alignment vertical="center"/>
    </xf>
    <xf numFmtId="0" fontId="0" fillId="8" borderId="53" xfId="0" applyFill="1" applyBorder="1"/>
    <xf numFmtId="177" fontId="0" fillId="10" borderId="7" xfId="0" applyNumberFormat="1" applyFont="1" applyFill="1" applyBorder="1"/>
    <xf numFmtId="177" fontId="0" fillId="0" borderId="7" xfId="0" applyNumberFormat="1" applyBorder="1"/>
    <xf numFmtId="177" fontId="0" fillId="0" borderId="58" xfId="0" applyNumberFormat="1" applyBorder="1"/>
    <xf numFmtId="176" fontId="0" fillId="10" borderId="7" xfId="0" applyNumberFormat="1" applyFill="1" applyBorder="1"/>
    <xf numFmtId="0" fontId="3" fillId="2" borderId="51" xfId="0" applyFont="1" applyFill="1" applyBorder="1" applyAlignment="1">
      <alignment vertical="center"/>
    </xf>
    <xf numFmtId="0" fontId="0" fillId="2" borderId="53" xfId="0" applyFill="1" applyBorder="1"/>
    <xf numFmtId="177" fontId="0" fillId="10" borderId="7" xfId="0" applyNumberFormat="1" applyFill="1" applyBorder="1"/>
    <xf numFmtId="1" fontId="63" fillId="6" borderId="4" xfId="0" applyNumberFormat="1" applyFont="1" applyFill="1" applyBorder="1" applyAlignment="1">
      <alignment horizontal="center"/>
    </xf>
    <xf numFmtId="0" fontId="64" fillId="0" borderId="0" xfId="0" applyFont="1"/>
    <xf numFmtId="0" fontId="0" fillId="0" borderId="87" xfId="0" applyFont="1" applyBorder="1"/>
    <xf numFmtId="0" fontId="3" fillId="2" borderId="88" xfId="0" applyFont="1" applyFill="1" applyBorder="1" applyAlignment="1">
      <alignment vertical="center"/>
    </xf>
    <xf numFmtId="0" fontId="11" fillId="7" borderId="87" xfId="0" applyFont="1" applyFill="1" applyBorder="1"/>
    <xf numFmtId="0" fontId="3" fillId="2" borderId="16" xfId="0" applyFont="1" applyFill="1" applyBorder="1" applyAlignment="1">
      <alignment horizontal="center" vertical="center" wrapText="1"/>
    </xf>
    <xf numFmtId="0" fontId="11" fillId="7" borderId="89" xfId="0" applyFont="1" applyFill="1" applyBorder="1"/>
    <xf numFmtId="178" fontId="0" fillId="0" borderId="8" xfId="0" applyNumberFormat="1" applyBorder="1"/>
    <xf numFmtId="178" fontId="0" fillId="0" borderId="61" xfId="0" applyNumberFormat="1" applyBorder="1"/>
    <xf numFmtId="178" fontId="0" fillId="0" borderId="90" xfId="0" applyNumberFormat="1" applyBorder="1"/>
    <xf numFmtId="167" fontId="3" fillId="0" borderId="0" xfId="0" applyNumberFormat="1" applyFont="1"/>
    <xf numFmtId="0" fontId="9" fillId="0" borderId="0" xfId="0" applyFont="1" applyAlignment="1">
      <alignment vertical="center"/>
    </xf>
    <xf numFmtId="0" fontId="3" fillId="0" borderId="0" xfId="0" applyFont="1" applyAlignment="1">
      <alignment vertical="center"/>
    </xf>
    <xf numFmtId="0" fontId="0" fillId="0" borderId="66" xfId="0" applyFill="1" applyBorder="1" applyAlignment="1">
      <alignment horizontal="left" vertical="center" wrapText="1"/>
    </xf>
    <xf numFmtId="168" fontId="0" fillId="5" borderId="0" xfId="2" applyNumberFormat="1" applyFont="1" applyFill="1"/>
    <xf numFmtId="168" fontId="0" fillId="0" borderId="0" xfId="2" applyNumberFormat="1" applyFont="1" applyBorder="1" applyAlignment="1" applyProtection="1">
      <alignment horizontal="center" vertical="center" wrapText="1"/>
      <protection locked="0"/>
    </xf>
    <xf numFmtId="0" fontId="3" fillId="3" borderId="87" xfId="0" applyFont="1" applyFill="1" applyBorder="1"/>
    <xf numFmtId="167" fontId="3" fillId="3" borderId="89" xfId="0" applyNumberFormat="1" applyFont="1" applyFill="1" applyBorder="1"/>
    <xf numFmtId="174" fontId="0" fillId="0" borderId="19" xfId="2" applyNumberFormat="1" applyFont="1" applyBorder="1" applyAlignment="1" applyProtection="1">
      <alignment vertical="center"/>
      <protection locked="0"/>
    </xf>
    <xf numFmtId="174" fontId="0" fillId="0" borderId="21" xfId="2" applyNumberFormat="1" applyFont="1" applyBorder="1" applyAlignment="1" applyProtection="1">
      <alignment vertical="center"/>
      <protection locked="0"/>
    </xf>
    <xf numFmtId="171" fontId="3" fillId="12" borderId="25" xfId="2" applyNumberFormat="1" applyFont="1" applyFill="1" applyBorder="1"/>
    <xf numFmtId="171" fontId="3" fillId="0" borderId="0" xfId="2" applyNumberFormat="1" applyFont="1" applyBorder="1"/>
    <xf numFmtId="171" fontId="3" fillId="12" borderId="0" xfId="2" applyNumberFormat="1" applyFont="1" applyFill="1" applyBorder="1"/>
    <xf numFmtId="171" fontId="0" fillId="0" borderId="0" xfId="2" applyNumberFormat="1" applyFont="1" applyBorder="1" applyAlignment="1">
      <alignment horizontal="left" indent="1"/>
    </xf>
    <xf numFmtId="171" fontId="3" fillId="4" borderId="47" xfId="2" applyNumberFormat="1" applyFont="1" applyFill="1" applyBorder="1"/>
    <xf numFmtId="171" fontId="3" fillId="12" borderId="47" xfId="2" applyNumberFormat="1" applyFont="1" applyFill="1" applyBorder="1"/>
    <xf numFmtId="171" fontId="0" fillId="4" borderId="0" xfId="2" applyNumberFormat="1" applyFont="1" applyFill="1" applyBorder="1"/>
    <xf numFmtId="171" fontId="0" fillId="12" borderId="0" xfId="2" applyNumberFormat="1" applyFont="1" applyFill="1" applyBorder="1"/>
    <xf numFmtId="171" fontId="0" fillId="4" borderId="20" xfId="2" applyNumberFormat="1" applyFont="1" applyFill="1" applyBorder="1"/>
    <xf numFmtId="171" fontId="0" fillId="4" borderId="21" xfId="2" applyNumberFormat="1" applyFont="1" applyFill="1" applyBorder="1"/>
    <xf numFmtId="171" fontId="0" fillId="12" borderId="20" xfId="2" applyNumberFormat="1" applyFont="1" applyFill="1" applyBorder="1"/>
    <xf numFmtId="171" fontId="0" fillId="12" borderId="21" xfId="2" applyNumberFormat="1" applyFont="1" applyFill="1" applyBorder="1"/>
    <xf numFmtId="171" fontId="3" fillId="0" borderId="34" xfId="2" applyNumberFormat="1" applyFont="1" applyBorder="1"/>
    <xf numFmtId="171" fontId="3" fillId="0" borderId="26" xfId="2" applyNumberFormat="1" applyFont="1" applyBorder="1"/>
    <xf numFmtId="171" fontId="3" fillId="0" borderId="35" xfId="2" applyNumberFormat="1" applyFont="1" applyBorder="1"/>
    <xf numFmtId="171" fontId="0" fillId="0" borderId="0" xfId="2" applyNumberFormat="1" applyFont="1" applyAlignment="1">
      <alignment vertical="center"/>
    </xf>
    <xf numFmtId="171" fontId="3" fillId="12" borderId="27" xfId="2" applyNumberFormat="1" applyFont="1" applyFill="1" applyBorder="1" applyAlignment="1">
      <alignment horizontal="left" vertical="center" wrapText="1"/>
    </xf>
    <xf numFmtId="171" fontId="3" fillId="12" borderId="23" xfId="2" applyNumberFormat="1" applyFont="1" applyFill="1" applyBorder="1" applyAlignment="1">
      <alignment vertical="center"/>
    </xf>
    <xf numFmtId="171" fontId="3" fillId="12" borderId="24" xfId="2" applyNumberFormat="1" applyFont="1" applyFill="1" applyBorder="1" applyAlignment="1">
      <alignment vertical="center"/>
    </xf>
    <xf numFmtId="171" fontId="3" fillId="12" borderId="22" xfId="2" applyNumberFormat="1" applyFont="1" applyFill="1" applyBorder="1" applyAlignment="1">
      <alignment vertical="center"/>
    </xf>
    <xf numFmtId="171" fontId="3" fillId="0" borderId="21" xfId="2" applyNumberFormat="1" applyFont="1" applyBorder="1"/>
    <xf numFmtId="171" fontId="3" fillId="0" borderId="0" xfId="2" applyNumberFormat="1" applyFont="1"/>
    <xf numFmtId="171" fontId="0" fillId="0" borderId="22" xfId="2" applyNumberFormat="1" applyFont="1" applyFill="1" applyBorder="1"/>
    <xf numFmtId="171" fontId="3" fillId="0" borderId="26" xfId="2" applyNumberFormat="1" applyFont="1" applyFill="1" applyBorder="1"/>
    <xf numFmtId="171" fontId="3" fillId="0" borderId="47" xfId="2" applyNumberFormat="1" applyFont="1" applyFill="1" applyBorder="1"/>
    <xf numFmtId="171" fontId="3" fillId="0" borderId="21" xfId="2" applyNumberFormat="1" applyFont="1" applyFill="1" applyBorder="1"/>
    <xf numFmtId="171" fontId="3" fillId="0" borderId="35" xfId="2" applyNumberFormat="1" applyFont="1" applyFill="1" applyBorder="1"/>
    <xf numFmtId="171" fontId="3" fillId="0" borderId="0" xfId="2" applyNumberFormat="1" applyFont="1" applyAlignment="1">
      <alignment vertical="center"/>
    </xf>
    <xf numFmtId="171" fontId="3" fillId="12" borderId="26" xfId="2" applyNumberFormat="1" applyFont="1" applyFill="1" applyBorder="1" applyAlignment="1">
      <alignment vertical="center"/>
    </xf>
    <xf numFmtId="171" fontId="3" fillId="12" borderId="35" xfId="2" applyNumberFormat="1" applyFont="1" applyFill="1" applyBorder="1" applyAlignment="1">
      <alignment vertical="center"/>
    </xf>
    <xf numFmtId="171" fontId="3" fillId="12" borderId="6" xfId="2" applyNumberFormat="1" applyFont="1" applyFill="1" applyBorder="1" applyAlignment="1">
      <alignment vertical="center" wrapText="1"/>
    </xf>
    <xf numFmtId="171" fontId="3" fillId="4" borderId="34" xfId="2" applyNumberFormat="1" applyFont="1" applyFill="1" applyBorder="1"/>
    <xf numFmtId="171" fontId="3" fillId="4" borderId="26" xfId="2" applyNumberFormat="1" applyFont="1" applyFill="1" applyBorder="1"/>
    <xf numFmtId="171" fontId="3" fillId="12" borderId="34" xfId="2" applyNumberFormat="1" applyFont="1" applyFill="1" applyBorder="1" applyAlignment="1">
      <alignment vertical="center"/>
    </xf>
    <xf numFmtId="171" fontId="3" fillId="12" borderId="34" xfId="2" applyNumberFormat="1" applyFont="1" applyFill="1" applyBorder="1"/>
    <xf numFmtId="171" fontId="3" fillId="12" borderId="26" xfId="2" applyNumberFormat="1" applyFont="1" applyFill="1" applyBorder="1"/>
    <xf numFmtId="171" fontId="3" fillId="12" borderId="20" xfId="2" applyNumberFormat="1" applyFont="1" applyFill="1" applyBorder="1"/>
    <xf numFmtId="171" fontId="3" fillId="12" borderId="21" xfId="2" applyNumberFormat="1" applyFont="1" applyFill="1" applyBorder="1"/>
    <xf numFmtId="171" fontId="0" fillId="12" borderId="47" xfId="2" applyNumberFormat="1" applyFont="1" applyFill="1" applyBorder="1"/>
    <xf numFmtId="171" fontId="0" fillId="12" borderId="47" xfId="2" applyNumberFormat="1" applyFont="1" applyFill="1" applyBorder="1" applyAlignment="1">
      <alignment horizontal="left" indent="1"/>
    </xf>
    <xf numFmtId="171" fontId="3" fillId="12" borderId="6" xfId="2" applyNumberFormat="1" applyFont="1" applyFill="1" applyBorder="1"/>
    <xf numFmtId="9" fontId="18" fillId="12" borderId="47" xfId="1" applyFont="1" applyFill="1" applyBorder="1"/>
    <xf numFmtId="9" fontId="18" fillId="12" borderId="27" xfId="1" applyFont="1" applyFill="1" applyBorder="1"/>
    <xf numFmtId="171" fontId="3" fillId="12" borderId="17" xfId="2" applyNumberFormat="1" applyFont="1" applyFill="1" applyBorder="1"/>
    <xf numFmtId="171" fontId="3" fillId="12" borderId="18" xfId="2" applyNumberFormat="1" applyFont="1" applyFill="1" applyBorder="1"/>
    <xf numFmtId="171" fontId="3" fillId="12" borderId="19" xfId="2" applyNumberFormat="1" applyFont="1" applyFill="1" applyBorder="1"/>
    <xf numFmtId="171" fontId="3" fillId="12" borderId="35" xfId="2" applyNumberFormat="1" applyFont="1" applyFill="1" applyBorder="1"/>
    <xf numFmtId="9" fontId="18" fillId="12" borderId="20" xfId="1" applyFont="1" applyFill="1" applyBorder="1"/>
    <xf numFmtId="9" fontId="18" fillId="12" borderId="0" xfId="1" applyFont="1" applyFill="1" applyBorder="1"/>
    <xf numFmtId="9" fontId="18" fillId="12" borderId="21" xfId="1" applyFont="1" applyFill="1" applyBorder="1"/>
    <xf numFmtId="9" fontId="18" fillId="12" borderId="22" xfId="1" applyFont="1" applyFill="1" applyBorder="1"/>
    <xf numFmtId="9" fontId="18" fillId="12" borderId="23" xfId="1" applyFont="1" applyFill="1" applyBorder="1"/>
    <xf numFmtId="9" fontId="18" fillId="12" borderId="24" xfId="1" applyFont="1" applyFill="1" applyBorder="1"/>
    <xf numFmtId="171" fontId="3" fillId="0" borderId="18" xfId="2" applyNumberFormat="1" applyFont="1" applyBorder="1"/>
    <xf numFmtId="171" fontId="3" fillId="0" borderId="18" xfId="2" applyNumberFormat="1" applyFont="1" applyFill="1" applyBorder="1"/>
    <xf numFmtId="171" fontId="3" fillId="0" borderId="19" xfId="2" applyNumberFormat="1" applyFont="1" applyFill="1" applyBorder="1"/>
    <xf numFmtId="171" fontId="3" fillId="0" borderId="25" xfId="2" applyNumberFormat="1" applyFont="1" applyBorder="1"/>
    <xf numFmtId="171" fontId="3" fillId="0" borderId="19" xfId="2" applyNumberFormat="1" applyFont="1" applyBorder="1"/>
    <xf numFmtId="171" fontId="3" fillId="4" borderId="35" xfId="2" applyNumberFormat="1" applyFont="1" applyFill="1" applyBorder="1"/>
    <xf numFmtId="171" fontId="3" fillId="4" borderId="34" xfId="0" applyNumberFormat="1" applyFont="1" applyFill="1" applyBorder="1"/>
    <xf numFmtId="171" fontId="3" fillId="4" borderId="26" xfId="0" applyNumberFormat="1" applyFont="1" applyFill="1" applyBorder="1"/>
    <xf numFmtId="171" fontId="3" fillId="4" borderId="35" xfId="0" applyNumberFormat="1" applyFont="1" applyFill="1" applyBorder="1"/>
    <xf numFmtId="0" fontId="7" fillId="0" borderId="0" xfId="0" applyFont="1" applyAlignment="1" applyProtection="1">
      <alignment vertical="center"/>
      <protection locked="0"/>
    </xf>
    <xf numFmtId="0" fontId="0" fillId="0" borderId="0" xfId="0" applyFill="1" applyAlignment="1" applyProtection="1">
      <alignment vertical="center"/>
      <protection locked="0"/>
    </xf>
    <xf numFmtId="171" fontId="0" fillId="0" borderId="47" xfId="2" applyNumberFormat="1" applyFont="1" applyFill="1" applyBorder="1" applyAlignment="1">
      <alignment horizontal="left"/>
    </xf>
    <xf numFmtId="0" fontId="0" fillId="27" borderId="0" xfId="0" applyFill="1" applyBorder="1" applyProtection="1">
      <protection locked="0"/>
    </xf>
    <xf numFmtId="171" fontId="0" fillId="0" borderId="18" xfId="2" applyNumberFormat="1" applyFont="1" applyFill="1" applyBorder="1"/>
    <xf numFmtId="168" fontId="0" fillId="0" borderId="18" xfId="2" applyNumberFormat="1" applyFont="1" applyBorder="1" applyAlignment="1" applyProtection="1">
      <alignment horizontal="left"/>
      <protection locked="0"/>
    </xf>
    <xf numFmtId="168" fontId="0" fillId="0" borderId="0" xfId="2" applyNumberFormat="1" applyFont="1" applyBorder="1" applyAlignment="1" applyProtection="1">
      <alignment horizontal="left"/>
      <protection locked="0"/>
    </xf>
    <xf numFmtId="43" fontId="0" fillId="14" borderId="0" xfId="2" applyNumberFormat="1" applyFont="1" applyFill="1" applyBorder="1" applyProtection="1">
      <protection locked="0"/>
    </xf>
    <xf numFmtId="43" fontId="0" fillId="14" borderId="18" xfId="2" applyNumberFormat="1" applyFont="1" applyFill="1" applyBorder="1" applyProtection="1">
      <protection locked="0"/>
    </xf>
    <xf numFmtId="171" fontId="0" fillId="0" borderId="47" xfId="2" applyNumberFormat="1" applyFont="1" applyFill="1" applyBorder="1"/>
    <xf numFmtId="43" fontId="0" fillId="0" borderId="26" xfId="0" applyNumberFormat="1" applyBorder="1" applyProtection="1">
      <protection locked="0"/>
    </xf>
    <xf numFmtId="43" fontId="0" fillId="0" borderId="35" xfId="0" applyNumberFormat="1" applyBorder="1" applyProtection="1">
      <protection locked="0"/>
    </xf>
    <xf numFmtId="0" fontId="0" fillId="0" borderId="24" xfId="0" applyBorder="1" applyProtection="1">
      <protection locked="0"/>
    </xf>
    <xf numFmtId="0" fontId="0" fillId="27" borderId="0" xfId="0" applyFill="1" applyAlignment="1" applyProtection="1">
      <alignment vertical="center"/>
      <protection locked="0"/>
    </xf>
    <xf numFmtId="168" fontId="0" fillId="0" borderId="0" xfId="2" applyNumberFormat="1" applyFont="1" applyFill="1" applyAlignment="1" applyProtection="1">
      <alignment vertical="center"/>
      <protection locked="0"/>
    </xf>
    <xf numFmtId="9" fontId="21" fillId="0" borderId="70" xfId="1" applyFont="1" applyFill="1" applyBorder="1" applyAlignment="1" applyProtection="1">
      <alignment horizontal="center" vertical="center"/>
      <protection locked="0"/>
    </xf>
    <xf numFmtId="168" fontId="0" fillId="0" borderId="0" xfId="2" applyNumberFormat="1" applyFont="1" applyFill="1" applyBorder="1" applyAlignment="1" applyProtection="1">
      <alignment vertical="center"/>
      <protection locked="0"/>
    </xf>
    <xf numFmtId="168" fontId="0" fillId="0" borderId="21" xfId="2" applyNumberFormat="1" applyFont="1" applyFill="1" applyBorder="1" applyAlignment="1" applyProtection="1">
      <alignment vertical="center"/>
      <protection locked="0"/>
    </xf>
    <xf numFmtId="43" fontId="3" fillId="0" borderId="0" xfId="2" applyFont="1" applyBorder="1" applyProtection="1">
      <protection locked="0"/>
    </xf>
    <xf numFmtId="171" fontId="0" fillId="0" borderId="0" xfId="2" applyNumberFormat="1" applyFont="1" applyFill="1" applyBorder="1" applyAlignment="1">
      <alignment horizontal="left" indent="1"/>
    </xf>
    <xf numFmtId="43" fontId="0" fillId="0" borderId="22" xfId="2" applyFont="1" applyBorder="1" applyProtection="1">
      <protection locked="0"/>
    </xf>
    <xf numFmtId="43" fontId="3" fillId="0" borderId="23" xfId="2" applyFont="1" applyBorder="1" applyProtection="1">
      <protection locked="0"/>
    </xf>
    <xf numFmtId="171" fontId="0" fillId="0" borderId="24" xfId="2" applyNumberFormat="1" applyFont="1" applyFill="1" applyBorder="1"/>
    <xf numFmtId="43" fontId="0" fillId="0" borderId="20" xfId="2" applyFont="1" applyBorder="1" applyProtection="1">
      <protection locked="0"/>
    </xf>
    <xf numFmtId="0" fontId="0" fillId="0" borderId="17" xfId="0" applyBorder="1" applyAlignment="1" applyProtection="1">
      <protection locked="0"/>
    </xf>
    <xf numFmtId="0" fontId="65" fillId="0" borderId="0" xfId="0" applyFont="1" applyFill="1" applyProtection="1">
      <protection locked="0"/>
    </xf>
    <xf numFmtId="43" fontId="0" fillId="0" borderId="19" xfId="2" applyFont="1" applyFill="1" applyBorder="1" applyProtection="1">
      <protection locked="0"/>
    </xf>
    <xf numFmtId="43" fontId="0" fillId="0" borderId="21" xfId="2" applyFont="1" applyFill="1" applyBorder="1" applyProtection="1">
      <protection locked="0"/>
    </xf>
    <xf numFmtId="43" fontId="0" fillId="0" borderId="24" xfId="2" applyFont="1" applyFill="1" applyBorder="1" applyProtection="1">
      <protection locked="0"/>
    </xf>
    <xf numFmtId="174" fontId="0" fillId="0" borderId="0" xfId="2" applyNumberFormat="1" applyFont="1" applyFill="1" applyBorder="1" applyAlignment="1" applyProtection="1">
      <alignment vertical="center"/>
      <protection locked="0"/>
    </xf>
    <xf numFmtId="174" fontId="0" fillId="0" borderId="23" xfId="2" applyNumberFormat="1" applyFont="1" applyFill="1" applyBorder="1" applyAlignment="1" applyProtection="1">
      <alignment vertical="center"/>
      <protection locked="0"/>
    </xf>
    <xf numFmtId="174" fontId="0" fillId="0" borderId="21" xfId="2" applyNumberFormat="1" applyFont="1" applyFill="1" applyBorder="1" applyAlignment="1" applyProtection="1">
      <alignment vertical="center"/>
      <protection locked="0"/>
    </xf>
    <xf numFmtId="174" fontId="0" fillId="0" borderId="24" xfId="2" applyNumberFormat="1" applyFont="1" applyFill="1" applyBorder="1" applyAlignment="1" applyProtection="1">
      <alignment vertical="center"/>
      <protection locked="0"/>
    </xf>
    <xf numFmtId="168" fontId="3" fillId="0" borderId="18" xfId="2" applyNumberFormat="1" applyFont="1" applyBorder="1" applyProtection="1">
      <protection locked="0"/>
    </xf>
    <xf numFmtId="168" fontId="3" fillId="0" borderId="19" xfId="2" applyNumberFormat="1" applyFont="1" applyBorder="1" applyProtection="1">
      <protection locked="0"/>
    </xf>
    <xf numFmtId="0" fontId="46" fillId="0" borderId="0" xfId="0" applyFont="1" applyFill="1" applyBorder="1" applyAlignment="1" applyProtection="1">
      <alignment horizontal="center"/>
      <protection locked="0"/>
    </xf>
    <xf numFmtId="0" fontId="66" fillId="0" borderId="0" xfId="0" applyFont="1" applyBorder="1" applyAlignment="1"/>
    <xf numFmtId="0" fontId="66" fillId="0" borderId="0" xfId="0" applyFont="1" applyProtection="1"/>
    <xf numFmtId="0" fontId="66" fillId="0" borderId="4" xfId="0" applyFont="1" applyFill="1" applyBorder="1" applyAlignment="1" applyProtection="1">
      <alignment horizontal="center"/>
    </xf>
    <xf numFmtId="0" fontId="66" fillId="0" borderId="0" xfId="0" applyFont="1" applyAlignment="1" applyProtection="1">
      <alignment horizontal="center"/>
    </xf>
    <xf numFmtId="0" fontId="66" fillId="0" borderId="0" xfId="0" applyFont="1" applyBorder="1" applyAlignment="1" applyProtection="1"/>
    <xf numFmtId="168" fontId="0" fillId="5" borderId="0" xfId="2" applyNumberFormat="1" applyFont="1" applyFill="1" applyProtection="1"/>
    <xf numFmtId="0" fontId="0" fillId="0" borderId="0" xfId="0" applyProtection="1"/>
    <xf numFmtId="0" fontId="66" fillId="0" borderId="0" xfId="0" applyFont="1" applyFill="1" applyBorder="1" applyAlignment="1" applyProtection="1"/>
    <xf numFmtId="168" fontId="0" fillId="0" borderId="0" xfId="2" applyNumberFormat="1" applyFont="1" applyFill="1" applyProtection="1"/>
    <xf numFmtId="43" fontId="0" fillId="0" borderId="0" xfId="2" applyFont="1" applyFill="1" applyProtection="1"/>
    <xf numFmtId="0" fontId="0" fillId="0" borderId="0" xfId="0" applyFill="1" applyProtection="1"/>
    <xf numFmtId="0" fontId="46" fillId="0" borderId="0" xfId="0" applyFont="1" applyFill="1" applyBorder="1" applyAlignment="1" applyProtection="1">
      <alignment horizontal="center"/>
    </xf>
    <xf numFmtId="0" fontId="0" fillId="0" borderId="0" xfId="0" applyFill="1" applyBorder="1" applyProtection="1"/>
    <xf numFmtId="0" fontId="66" fillId="0" borderId="0" xfId="0" applyFont="1" applyBorder="1" applyAlignment="1" applyProtection="1">
      <alignment horizontal="right"/>
    </xf>
    <xf numFmtId="168" fontId="3" fillId="0" borderId="18" xfId="0" applyNumberFormat="1" applyFont="1" applyBorder="1" applyProtection="1"/>
    <xf numFmtId="0" fontId="0" fillId="0" borderId="43" xfId="0" applyFill="1" applyBorder="1" applyProtection="1">
      <protection locked="0"/>
    </xf>
    <xf numFmtId="9" fontId="0" fillId="12" borderId="28" xfId="1" applyFont="1" applyFill="1" applyBorder="1" applyAlignment="1" applyProtection="1">
      <alignment vertical="center"/>
      <protection locked="0"/>
    </xf>
    <xf numFmtId="9" fontId="0" fillId="12" borderId="69" xfId="1" applyFont="1" applyFill="1" applyBorder="1" applyAlignment="1" applyProtection="1">
      <alignment vertical="center"/>
      <protection locked="0"/>
    </xf>
    <xf numFmtId="9" fontId="0" fillId="12" borderId="29" xfId="1" applyFont="1" applyFill="1" applyBorder="1" applyAlignment="1" applyProtection="1">
      <alignment vertical="center"/>
      <protection locked="0"/>
    </xf>
    <xf numFmtId="9" fontId="0" fillId="12" borderId="44" xfId="1" applyFont="1" applyFill="1" applyBorder="1" applyAlignment="1" applyProtection="1">
      <alignment vertical="center"/>
      <protection locked="0"/>
    </xf>
    <xf numFmtId="9" fontId="0" fillId="12" borderId="45" xfId="1" applyFont="1" applyFill="1" applyBorder="1" applyAlignment="1" applyProtection="1">
      <alignment vertical="center"/>
      <protection locked="0"/>
    </xf>
    <xf numFmtId="9" fontId="0" fillId="12" borderId="46" xfId="1" applyFont="1" applyFill="1" applyBorder="1" applyAlignment="1" applyProtection="1">
      <alignment vertical="center"/>
      <protection locked="0"/>
    </xf>
    <xf numFmtId="0" fontId="12" fillId="0" borderId="0" xfId="0" applyFont="1" applyFill="1" applyBorder="1" applyAlignment="1" applyProtection="1">
      <alignment horizontal="center"/>
      <protection locked="0"/>
    </xf>
    <xf numFmtId="0" fontId="12" fillId="0" borderId="0" xfId="0" applyFont="1" applyFill="1" applyBorder="1" applyAlignment="1" applyProtection="1">
      <alignment horizontal="center" vertical="center"/>
      <protection locked="0"/>
    </xf>
    <xf numFmtId="0" fontId="7" fillId="0" borderId="91" xfId="0" applyFont="1" applyBorder="1" applyAlignment="1" applyProtection="1">
      <alignment horizontal="left" vertical="center"/>
      <protection locked="0"/>
    </xf>
    <xf numFmtId="1" fontId="3" fillId="0" borderId="92" xfId="2" applyNumberFormat="1" applyFont="1" applyFill="1" applyBorder="1" applyAlignment="1" applyProtection="1">
      <alignment horizontal="center" vertical="center"/>
      <protection locked="0"/>
    </xf>
    <xf numFmtId="1" fontId="3" fillId="0" borderId="85" xfId="2" applyNumberFormat="1" applyFont="1" applyFill="1" applyBorder="1" applyAlignment="1" applyProtection="1">
      <alignment horizontal="center" vertical="center"/>
      <protection locked="0"/>
    </xf>
    <xf numFmtId="1" fontId="3" fillId="0" borderId="93" xfId="2" applyNumberFormat="1" applyFont="1" applyFill="1" applyBorder="1" applyAlignment="1" applyProtection="1">
      <alignment horizontal="center" vertical="center"/>
      <protection locked="0"/>
    </xf>
    <xf numFmtId="0" fontId="66" fillId="0" borderId="20" xfId="0" applyFont="1" applyFill="1" applyBorder="1" applyProtection="1">
      <protection locked="0"/>
    </xf>
    <xf numFmtId="0" fontId="12" fillId="0" borderId="21" xfId="0" applyFont="1" applyFill="1" applyBorder="1" applyAlignment="1" applyProtection="1">
      <alignment horizontal="center"/>
      <protection locked="0"/>
    </xf>
    <xf numFmtId="0" fontId="32" fillId="0" borderId="20" xfId="0" applyFont="1" applyBorder="1" applyAlignment="1" applyProtection="1">
      <alignment vertical="center" wrapText="1"/>
      <protection locked="0"/>
    </xf>
    <xf numFmtId="9" fontId="0" fillId="12" borderId="21" xfId="1" applyFont="1" applyFill="1" applyBorder="1" applyAlignment="1" applyProtection="1">
      <alignment vertical="center"/>
      <protection locked="0"/>
    </xf>
    <xf numFmtId="0" fontId="66" fillId="0" borderId="20" xfId="0" applyFont="1" applyFill="1" applyBorder="1" applyAlignment="1" applyProtection="1">
      <alignment vertical="center"/>
      <protection locked="0"/>
    </xf>
    <xf numFmtId="0" fontId="12" fillId="0" borderId="21" xfId="0" applyFont="1" applyFill="1" applyBorder="1" applyAlignment="1" applyProtection="1">
      <alignment horizontal="center" vertical="center"/>
      <protection locked="0"/>
    </xf>
    <xf numFmtId="0" fontId="32" fillId="0" borderId="22" xfId="0" applyFont="1" applyBorder="1" applyAlignment="1" applyProtection="1">
      <alignment vertical="center" wrapText="1"/>
      <protection locked="0"/>
    </xf>
    <xf numFmtId="9" fontId="0" fillId="12" borderId="76" xfId="1" applyFont="1" applyFill="1" applyBorder="1" applyAlignment="1" applyProtection="1">
      <alignment vertical="center"/>
      <protection locked="0"/>
    </xf>
    <xf numFmtId="9" fontId="0" fillId="12" borderId="23" xfId="1" applyFont="1" applyFill="1" applyBorder="1" applyAlignment="1" applyProtection="1">
      <alignment vertical="center"/>
      <protection locked="0"/>
    </xf>
    <xf numFmtId="9" fontId="0" fillId="12" borderId="33" xfId="1" applyFont="1" applyFill="1" applyBorder="1" applyAlignment="1" applyProtection="1">
      <alignment vertical="center"/>
      <protection locked="0"/>
    </xf>
    <xf numFmtId="9" fontId="0" fillId="12" borderId="24" xfId="1" applyFont="1" applyFill="1" applyBorder="1" applyAlignment="1" applyProtection="1">
      <alignment vertical="center"/>
      <protection locked="0"/>
    </xf>
    <xf numFmtId="0" fontId="0" fillId="0" borderId="20" xfId="0" applyFill="1" applyBorder="1" applyProtection="1">
      <protection locked="0"/>
    </xf>
    <xf numFmtId="168" fontId="0" fillId="12" borderId="48" xfId="2" applyNumberFormat="1" applyFont="1" applyFill="1" applyBorder="1" applyAlignment="1" applyProtection="1">
      <alignment vertical="center"/>
      <protection locked="0"/>
    </xf>
    <xf numFmtId="168" fontId="0" fillId="0" borderId="69" xfId="2" applyNumberFormat="1" applyFont="1" applyFill="1" applyBorder="1" applyProtection="1">
      <protection locked="0"/>
    </xf>
    <xf numFmtId="171" fontId="0" fillId="12" borderId="24" xfId="2" applyNumberFormat="1" applyFont="1" applyFill="1" applyBorder="1"/>
    <xf numFmtId="179" fontId="0" fillId="12" borderId="30" xfId="1" applyNumberFormat="1" applyFont="1" applyFill="1" applyBorder="1" applyProtection="1">
      <protection locked="0"/>
    </xf>
    <xf numFmtId="179" fontId="0" fillId="12" borderId="31" xfId="1" applyNumberFormat="1" applyFont="1" applyFill="1" applyBorder="1" applyProtection="1">
      <protection locked="0"/>
    </xf>
    <xf numFmtId="0" fontId="3" fillId="0" borderId="0" xfId="0" applyFont="1" applyProtection="1">
      <protection locked="0"/>
    </xf>
    <xf numFmtId="0" fontId="52" fillId="0" borderId="0" xfId="0" applyFont="1" applyProtection="1">
      <protection locked="0"/>
    </xf>
    <xf numFmtId="0" fontId="68" fillId="0" borderId="0" xfId="0" applyFont="1" applyFill="1" applyProtection="1">
      <protection locked="0"/>
    </xf>
    <xf numFmtId="42" fontId="0" fillId="12" borderId="40" xfId="2" applyNumberFormat="1" applyFont="1" applyFill="1" applyBorder="1" applyProtection="1">
      <protection locked="0"/>
    </xf>
    <xf numFmtId="42" fontId="0" fillId="12" borderId="41" xfId="2" applyNumberFormat="1" applyFont="1" applyFill="1" applyBorder="1" applyProtection="1">
      <protection locked="0"/>
    </xf>
    <xf numFmtId="42" fontId="0" fillId="12" borderId="42" xfId="2" applyNumberFormat="1" applyFont="1" applyFill="1" applyBorder="1" applyProtection="1">
      <protection locked="0"/>
    </xf>
    <xf numFmtId="42" fontId="0" fillId="12" borderId="43" xfId="2" applyNumberFormat="1" applyFont="1" applyFill="1" applyBorder="1" applyProtection="1">
      <protection locked="0"/>
    </xf>
    <xf numFmtId="42" fontId="0" fillId="12" borderId="0" xfId="2" applyNumberFormat="1" applyFont="1" applyFill="1" applyBorder="1" applyProtection="1">
      <protection locked="0"/>
    </xf>
    <xf numFmtId="42" fontId="0" fillId="12" borderId="32" xfId="2" applyNumberFormat="1" applyFont="1" applyFill="1" applyBorder="1" applyProtection="1">
      <protection locked="0"/>
    </xf>
    <xf numFmtId="42" fontId="0" fillId="12" borderId="44" xfId="2" applyNumberFormat="1" applyFont="1" applyFill="1" applyBorder="1" applyProtection="1">
      <protection locked="0"/>
    </xf>
    <xf numFmtId="42" fontId="0" fillId="12" borderId="45" xfId="2" applyNumberFormat="1" applyFont="1" applyFill="1" applyBorder="1" applyProtection="1">
      <protection locked="0"/>
    </xf>
    <xf numFmtId="42" fontId="0" fillId="12" borderId="46" xfId="2" applyNumberFormat="1" applyFont="1" applyFill="1" applyBorder="1" applyProtection="1">
      <protection locked="0"/>
    </xf>
    <xf numFmtId="0" fontId="3" fillId="0" borderId="34" xfId="0" applyFont="1" applyFill="1" applyBorder="1" applyAlignment="1" applyProtection="1">
      <protection locked="0"/>
    </xf>
    <xf numFmtId="169" fontId="0" fillId="12" borderId="32" xfId="2" applyNumberFormat="1" applyFont="1" applyFill="1" applyBorder="1" applyProtection="1">
      <protection locked="0"/>
    </xf>
    <xf numFmtId="169" fontId="0" fillId="12" borderId="0" xfId="2" applyNumberFormat="1" applyFont="1" applyFill="1" applyBorder="1" applyProtection="1">
      <protection locked="0"/>
    </xf>
    <xf numFmtId="169" fontId="3" fillId="20" borderId="6" xfId="2" applyNumberFormat="1" applyFont="1" applyFill="1" applyBorder="1" applyProtection="1">
      <protection locked="0"/>
    </xf>
    <xf numFmtId="169" fontId="3" fillId="0" borderId="45" xfId="2" applyNumberFormat="1" applyFont="1" applyFill="1" applyBorder="1" applyProtection="1">
      <protection locked="0"/>
    </xf>
    <xf numFmtId="169" fontId="0" fillId="12" borderId="48" xfId="2" applyNumberFormat="1" applyFont="1" applyFill="1" applyBorder="1" applyProtection="1">
      <protection locked="0"/>
    </xf>
    <xf numFmtId="169" fontId="0" fillId="0" borderId="23" xfId="2" applyNumberFormat="1" applyFont="1" applyFill="1" applyBorder="1" applyProtection="1">
      <protection locked="0"/>
    </xf>
    <xf numFmtId="169" fontId="3" fillId="0" borderId="35" xfId="2" applyNumberFormat="1" applyFont="1" applyFill="1" applyBorder="1" applyProtection="1">
      <protection locked="0"/>
    </xf>
    <xf numFmtId="43" fontId="3" fillId="0" borderId="0" xfId="2" applyFont="1" applyAlignment="1" applyProtection="1">
      <alignment horizontal="center"/>
      <protection locked="0"/>
    </xf>
    <xf numFmtId="168" fontId="66" fillId="0" borderId="0" xfId="2" applyNumberFormat="1" applyFont="1" applyBorder="1" applyAlignment="1" applyProtection="1">
      <alignment horizontal="center" vertical="center" wrapText="1"/>
      <protection locked="0"/>
    </xf>
    <xf numFmtId="0" fontId="26" fillId="22" borderId="0" xfId="0" applyFont="1" applyFill="1" applyAlignment="1">
      <alignment horizontal="left" vertical="top" wrapText="1"/>
    </xf>
    <xf numFmtId="0" fontId="13" fillId="22" borderId="0" xfId="0" applyFont="1" applyFill="1" applyBorder="1" applyAlignment="1">
      <alignment horizontal="left" wrapText="1"/>
    </xf>
    <xf numFmtId="0" fontId="16" fillId="22" borderId="0" xfId="0" applyFont="1" applyFill="1" applyBorder="1" applyAlignment="1">
      <alignment horizontal="left" vertical="center" wrapText="1"/>
    </xf>
    <xf numFmtId="0" fontId="39" fillId="23" borderId="17" xfId="0" applyFont="1" applyFill="1" applyBorder="1" applyAlignment="1">
      <alignment horizontal="left" vertical="center" wrapText="1"/>
    </xf>
    <xf numFmtId="0" fontId="39" fillId="23" borderId="18" xfId="0" applyFont="1" applyFill="1" applyBorder="1" applyAlignment="1">
      <alignment horizontal="left" vertical="center" wrapText="1"/>
    </xf>
    <xf numFmtId="0" fontId="39" fillId="23" borderId="19" xfId="0" applyFont="1" applyFill="1" applyBorder="1" applyAlignment="1">
      <alignment horizontal="left" vertical="center" wrapText="1"/>
    </xf>
    <xf numFmtId="0" fontId="39" fillId="23" borderId="20" xfId="0" applyFont="1" applyFill="1" applyBorder="1" applyAlignment="1">
      <alignment horizontal="left" vertical="center" wrapText="1"/>
    </xf>
    <xf numFmtId="0" fontId="39" fillId="23" borderId="0" xfId="0" applyFont="1" applyFill="1" applyBorder="1" applyAlignment="1">
      <alignment horizontal="left" vertical="center" wrapText="1"/>
    </xf>
    <xf numFmtId="0" fontId="39" fillId="23" borderId="21" xfId="0" applyFont="1" applyFill="1" applyBorder="1" applyAlignment="1">
      <alignment horizontal="left" vertical="center" wrapText="1"/>
    </xf>
    <xf numFmtId="0" fontId="39" fillId="23" borderId="22" xfId="0" applyFont="1" applyFill="1" applyBorder="1" applyAlignment="1">
      <alignment horizontal="left" vertical="center" wrapText="1"/>
    </xf>
    <xf numFmtId="0" fontId="39" fillId="23" borderId="23" xfId="0" applyFont="1" applyFill="1" applyBorder="1" applyAlignment="1">
      <alignment horizontal="left" vertical="center" wrapText="1"/>
    </xf>
    <xf numFmtId="0" fontId="39" fillId="23" borderId="24" xfId="0" applyFont="1" applyFill="1" applyBorder="1" applyAlignment="1">
      <alignment horizontal="left" vertical="center" wrapText="1"/>
    </xf>
    <xf numFmtId="0" fontId="40" fillId="11" borderId="17" xfId="0" applyFont="1" applyFill="1" applyBorder="1" applyAlignment="1">
      <alignment horizontal="center" vertical="center"/>
    </xf>
    <xf numFmtId="0" fontId="40" fillId="11" borderId="18" xfId="0" applyFont="1" applyFill="1" applyBorder="1" applyAlignment="1">
      <alignment horizontal="center" vertical="center"/>
    </xf>
    <xf numFmtId="0" fontId="40" fillId="11" borderId="19" xfId="0" applyFont="1" applyFill="1" applyBorder="1" applyAlignment="1">
      <alignment horizontal="center" vertical="center"/>
    </xf>
    <xf numFmtId="0" fontId="40" fillId="11" borderId="22" xfId="0" applyFont="1" applyFill="1" applyBorder="1" applyAlignment="1">
      <alignment horizontal="center" vertical="center"/>
    </xf>
    <xf numFmtId="0" fontId="40" fillId="11" borderId="23" xfId="0" applyFont="1" applyFill="1" applyBorder="1" applyAlignment="1">
      <alignment horizontal="center" vertical="center"/>
    </xf>
    <xf numFmtId="0" fontId="40" fillId="11" borderId="24" xfId="0" applyFont="1" applyFill="1" applyBorder="1" applyAlignment="1">
      <alignment horizontal="center" vertical="center"/>
    </xf>
    <xf numFmtId="1" fontId="41" fillId="23" borderId="21" xfId="0" applyNumberFormat="1" applyFont="1" applyFill="1" applyBorder="1" applyAlignment="1">
      <alignment horizontal="center" vertical="center"/>
    </xf>
    <xf numFmtId="1" fontId="41" fillId="23" borderId="24" xfId="0" applyNumberFormat="1" applyFont="1" applyFill="1" applyBorder="1" applyAlignment="1">
      <alignment horizontal="center" vertical="center"/>
    </xf>
    <xf numFmtId="1" fontId="41" fillId="23" borderId="47" xfId="0" applyNumberFormat="1" applyFont="1" applyFill="1" applyBorder="1" applyAlignment="1">
      <alignment horizontal="center" vertical="center"/>
    </xf>
    <xf numFmtId="1" fontId="41" fillId="23" borderId="27" xfId="0" applyNumberFormat="1" applyFont="1" applyFill="1" applyBorder="1" applyAlignment="1">
      <alignment horizontal="center" vertical="center"/>
    </xf>
    <xf numFmtId="0" fontId="39" fillId="12" borderId="20" xfId="0" applyFont="1" applyFill="1" applyBorder="1" applyAlignment="1">
      <alignment horizontal="center" vertical="center" wrapText="1"/>
    </xf>
    <xf numFmtId="0" fontId="39" fillId="12" borderId="0" xfId="0" applyFont="1" applyFill="1" applyBorder="1" applyAlignment="1">
      <alignment horizontal="center" vertical="center" wrapText="1"/>
    </xf>
    <xf numFmtId="0" fontId="39" fillId="12" borderId="32" xfId="0" applyFont="1" applyFill="1" applyBorder="1" applyAlignment="1">
      <alignment horizontal="center" vertical="center" wrapText="1"/>
    </xf>
    <xf numFmtId="0" fontId="39" fillId="12" borderId="22" xfId="0" applyFont="1" applyFill="1" applyBorder="1" applyAlignment="1">
      <alignment horizontal="center" vertical="center" wrapText="1"/>
    </xf>
    <xf numFmtId="0" fontId="39" fillId="12" borderId="23" xfId="0" applyFont="1" applyFill="1" applyBorder="1" applyAlignment="1">
      <alignment horizontal="center" vertical="center" wrapText="1"/>
    </xf>
    <xf numFmtId="0" fontId="39" fillId="12" borderId="33" xfId="0" applyFont="1" applyFill="1" applyBorder="1" applyAlignment="1">
      <alignment horizontal="center" vertical="center" wrapText="1"/>
    </xf>
    <xf numFmtId="0" fontId="41" fillId="12" borderId="73" xfId="0" applyFont="1" applyFill="1" applyBorder="1" applyAlignment="1">
      <alignment horizontal="center" vertical="center"/>
    </xf>
    <xf numFmtId="0" fontId="41" fillId="12" borderId="39" xfId="0" applyFont="1" applyFill="1" applyBorder="1" applyAlignment="1">
      <alignment horizontal="center" vertical="center"/>
    </xf>
    <xf numFmtId="0" fontId="39" fillId="23" borderId="0" xfId="0" applyFont="1" applyFill="1" applyBorder="1" applyAlignment="1">
      <alignment horizontal="center" vertical="center"/>
    </xf>
    <xf numFmtId="0" fontId="39" fillId="23" borderId="21" xfId="0" applyFont="1" applyFill="1" applyBorder="1" applyAlignment="1">
      <alignment horizontal="center" vertical="center"/>
    </xf>
    <xf numFmtId="0" fontId="41" fillId="23" borderId="20" xfId="0" applyFont="1" applyFill="1" applyBorder="1" applyAlignment="1">
      <alignment horizontal="center" vertical="center"/>
    </xf>
    <xf numFmtId="0" fontId="41" fillId="23" borderId="22" xfId="0" applyFont="1" applyFill="1" applyBorder="1" applyAlignment="1">
      <alignment horizontal="center" vertical="center"/>
    </xf>
    <xf numFmtId="0" fontId="24" fillId="23" borderId="17" xfId="0" applyFont="1" applyFill="1" applyBorder="1" applyAlignment="1">
      <alignment horizontal="center" vertical="center"/>
    </xf>
    <xf numFmtId="0" fontId="24" fillId="23" borderId="22" xfId="0" applyFont="1" applyFill="1" applyBorder="1" applyAlignment="1">
      <alignment horizontal="center" vertical="center"/>
    </xf>
    <xf numFmtId="0" fontId="39" fillId="23" borderId="22" xfId="0" applyFont="1" applyFill="1" applyBorder="1" applyAlignment="1">
      <alignment horizontal="center" vertical="center"/>
    </xf>
    <xf numFmtId="0" fontId="39" fillId="23" borderId="23" xfId="0" applyFont="1" applyFill="1" applyBorder="1" applyAlignment="1">
      <alignment horizontal="center" vertical="center"/>
    </xf>
    <xf numFmtId="0" fontId="39" fillId="23" borderId="20" xfId="0" applyFont="1" applyFill="1" applyBorder="1" applyAlignment="1">
      <alignment horizontal="center" vertical="center" wrapText="1"/>
    </xf>
    <xf numFmtId="0" fontId="39" fillId="23" borderId="0" xfId="0" applyFont="1" applyFill="1" applyBorder="1" applyAlignment="1">
      <alignment horizontal="center" vertical="center" wrapText="1"/>
    </xf>
    <xf numFmtId="0" fontId="39" fillId="23" borderId="20" xfId="0" applyFont="1" applyFill="1" applyBorder="1" applyAlignment="1">
      <alignment horizontal="center" vertical="center"/>
    </xf>
    <xf numFmtId="0" fontId="39" fillId="23" borderId="17" xfId="0" applyFont="1" applyFill="1" applyBorder="1" applyAlignment="1">
      <alignment horizontal="center" vertical="center"/>
    </xf>
    <xf numFmtId="0" fontId="39" fillId="23" borderId="18" xfId="0" applyFont="1" applyFill="1" applyBorder="1" applyAlignment="1">
      <alignment horizontal="center" vertical="center"/>
    </xf>
    <xf numFmtId="0" fontId="39" fillId="0" borderId="0" xfId="0" applyFont="1" applyFill="1" applyBorder="1" applyAlignment="1">
      <alignment horizontal="center" vertical="center"/>
    </xf>
    <xf numFmtId="0" fontId="42" fillId="23" borderId="0" xfId="0" applyFont="1" applyFill="1" applyAlignment="1">
      <alignment horizontal="center" vertical="center"/>
    </xf>
    <xf numFmtId="0" fontId="39" fillId="22" borderId="20" xfId="0" applyFont="1" applyFill="1" applyBorder="1" applyAlignment="1">
      <alignment horizontal="center" vertical="center"/>
    </xf>
    <xf numFmtId="0" fontId="39" fillId="22" borderId="21" xfId="0" applyFont="1" applyFill="1" applyBorder="1" applyAlignment="1">
      <alignment horizontal="center" vertical="center"/>
    </xf>
    <xf numFmtId="1" fontId="39" fillId="23" borderId="0" xfId="0" applyNumberFormat="1" applyFont="1" applyFill="1" applyBorder="1" applyAlignment="1">
      <alignment horizontal="center" vertical="center"/>
    </xf>
    <xf numFmtId="1" fontId="39" fillId="23" borderId="21" xfId="0" applyNumberFormat="1" applyFont="1" applyFill="1" applyBorder="1" applyAlignment="1">
      <alignment horizontal="center" vertical="center"/>
    </xf>
    <xf numFmtId="0" fontId="39" fillId="22" borderId="17" xfId="0" applyFont="1" applyFill="1" applyBorder="1" applyAlignment="1">
      <alignment horizontal="center" vertical="center"/>
    </xf>
    <xf numFmtId="0" fontId="39" fillId="22" borderId="19" xfId="0" applyFont="1" applyFill="1" applyBorder="1" applyAlignment="1">
      <alignment horizontal="center" vertical="center"/>
    </xf>
    <xf numFmtId="0" fontId="8" fillId="22" borderId="20" xfId="0" applyFont="1" applyFill="1" applyBorder="1" applyAlignment="1">
      <alignment horizontal="center" vertical="center"/>
    </xf>
    <xf numFmtId="0" fontId="8" fillId="22" borderId="21" xfId="0" applyFont="1" applyFill="1" applyBorder="1" applyAlignment="1">
      <alignment horizontal="center" vertical="center"/>
    </xf>
    <xf numFmtId="0" fontId="41" fillId="12" borderId="70" xfId="0" applyFont="1" applyFill="1" applyBorder="1" applyAlignment="1">
      <alignment horizontal="center" vertical="center"/>
    </xf>
    <xf numFmtId="0" fontId="41" fillId="12" borderId="31" xfId="0" applyFont="1" applyFill="1" applyBorder="1" applyAlignment="1">
      <alignment horizontal="center" vertical="center"/>
    </xf>
    <xf numFmtId="0" fontId="39" fillId="12" borderId="81" xfId="0" applyFont="1" applyFill="1" applyBorder="1" applyAlignment="1">
      <alignment horizontal="center" vertical="center" wrapText="1"/>
    </xf>
    <xf numFmtId="0" fontId="39" fillId="12" borderId="41" xfId="0" applyFont="1" applyFill="1" applyBorder="1" applyAlignment="1">
      <alignment horizontal="center" vertical="center" wrapText="1"/>
    </xf>
    <xf numFmtId="0" fontId="39" fillId="12" borderId="42" xfId="0" applyFont="1" applyFill="1" applyBorder="1" applyAlignment="1">
      <alignment horizontal="center" vertical="center" wrapText="1"/>
    </xf>
    <xf numFmtId="0" fontId="39" fillId="12" borderId="79" xfId="0" applyFont="1" applyFill="1" applyBorder="1" applyAlignment="1">
      <alignment horizontal="center" vertical="center" wrapText="1"/>
    </xf>
    <xf numFmtId="0" fontId="39" fillId="12" borderId="45" xfId="0" applyFont="1" applyFill="1" applyBorder="1" applyAlignment="1">
      <alignment horizontal="center" vertical="center" wrapText="1"/>
    </xf>
    <xf numFmtId="0" fontId="39" fillId="12" borderId="46" xfId="0" applyFont="1" applyFill="1" applyBorder="1" applyAlignment="1">
      <alignment horizontal="center" vertical="center" wrapText="1"/>
    </xf>
    <xf numFmtId="0" fontId="39" fillId="23" borderId="24" xfId="0" applyFont="1" applyFill="1" applyBorder="1" applyAlignment="1">
      <alignment horizontal="center" vertical="center"/>
    </xf>
    <xf numFmtId="0" fontId="39" fillId="0" borderId="20" xfId="0" applyFont="1" applyFill="1" applyBorder="1" applyAlignment="1">
      <alignment horizontal="center" vertical="center"/>
    </xf>
    <xf numFmtId="0" fontId="39" fillId="0" borderId="21" xfId="0" applyFont="1" applyFill="1" applyBorder="1" applyAlignment="1">
      <alignment horizontal="center" vertical="center"/>
    </xf>
    <xf numFmtId="0" fontId="41" fillId="12" borderId="0" xfId="0" applyFont="1" applyFill="1" applyBorder="1" applyAlignment="1">
      <alignment horizontal="center" vertical="center"/>
    </xf>
    <xf numFmtId="0" fontId="41" fillId="12" borderId="23" xfId="0" applyFont="1" applyFill="1" applyBorder="1" applyAlignment="1">
      <alignment horizontal="center" vertical="center"/>
    </xf>
    <xf numFmtId="0" fontId="41" fillId="12" borderId="38" xfId="0" applyFont="1" applyFill="1" applyBorder="1" applyAlignment="1">
      <alignment horizontal="center" vertical="center"/>
    </xf>
    <xf numFmtId="0" fontId="41" fillId="12" borderId="74" xfId="0" applyFont="1" applyFill="1" applyBorder="1" applyAlignment="1">
      <alignment horizontal="center" vertical="center"/>
    </xf>
    <xf numFmtId="0" fontId="8" fillId="22" borderId="22" xfId="0" applyFont="1" applyFill="1" applyBorder="1" applyAlignment="1">
      <alignment horizontal="center" vertical="center"/>
    </xf>
    <xf numFmtId="0" fontId="8" fillId="22" borderId="24" xfId="0" applyFont="1" applyFill="1" applyBorder="1" applyAlignment="1">
      <alignment horizontal="center" vertical="center"/>
    </xf>
    <xf numFmtId="0" fontId="24" fillId="23" borderId="18" xfId="0" applyFont="1" applyFill="1" applyBorder="1" applyAlignment="1">
      <alignment horizontal="center" vertical="center"/>
    </xf>
    <xf numFmtId="0" fontId="24" fillId="23" borderId="19" xfId="0" applyFont="1" applyFill="1" applyBorder="1" applyAlignment="1">
      <alignment horizontal="center" vertical="center"/>
    </xf>
    <xf numFmtId="0" fontId="24" fillId="23" borderId="23" xfId="0" applyFont="1" applyFill="1" applyBorder="1" applyAlignment="1">
      <alignment horizontal="center" vertical="center"/>
    </xf>
    <xf numFmtId="0" fontId="24" fillId="23" borderId="24" xfId="0" applyFont="1" applyFill="1" applyBorder="1" applyAlignment="1">
      <alignment horizontal="center" vertical="center"/>
    </xf>
    <xf numFmtId="0" fontId="39" fillId="12" borderId="17" xfId="0" applyFont="1" applyFill="1" applyBorder="1" applyAlignment="1">
      <alignment horizontal="center" vertical="center" wrapText="1"/>
    </xf>
    <xf numFmtId="0" fontId="39" fillId="12" borderId="18" xfId="0" applyFont="1" applyFill="1" applyBorder="1" applyAlignment="1">
      <alignment horizontal="center" vertical="center" wrapText="1"/>
    </xf>
    <xf numFmtId="0" fontId="39" fillId="12" borderId="36" xfId="0" applyFont="1" applyFill="1" applyBorder="1" applyAlignment="1">
      <alignment horizontal="center" vertical="center" wrapText="1"/>
    </xf>
    <xf numFmtId="0" fontId="39" fillId="0" borderId="22" xfId="0" applyFont="1" applyFill="1" applyBorder="1" applyAlignment="1">
      <alignment horizontal="center" vertical="center"/>
    </xf>
    <xf numFmtId="0" fontId="24" fillId="23" borderId="25" xfId="0" applyFont="1" applyFill="1" applyBorder="1" applyAlignment="1">
      <alignment horizontal="center" vertical="center"/>
    </xf>
    <xf numFmtId="0" fontId="24" fillId="23" borderId="27" xfId="0" applyFont="1" applyFill="1" applyBorder="1" applyAlignment="1">
      <alignment horizontal="center" vertical="center"/>
    </xf>
    <xf numFmtId="0" fontId="41" fillId="12" borderId="36" xfId="0" applyFont="1" applyFill="1" applyBorder="1" applyAlignment="1">
      <alignment horizontal="center" vertical="center"/>
    </xf>
    <xf numFmtId="0" fontId="41" fillId="12" borderId="46" xfId="0" applyFont="1" applyFill="1" applyBorder="1" applyAlignment="1">
      <alignment horizontal="center" vertical="center"/>
    </xf>
    <xf numFmtId="0" fontId="41" fillId="12" borderId="30" xfId="0" applyFont="1" applyFill="1" applyBorder="1" applyAlignment="1">
      <alignment horizontal="center" vertical="center"/>
    </xf>
    <xf numFmtId="1" fontId="34" fillId="12" borderId="76" xfId="0" applyNumberFormat="1" applyFont="1" applyFill="1" applyBorder="1" applyAlignment="1">
      <alignment horizontal="center" vertical="center"/>
    </xf>
    <xf numFmtId="1" fontId="34" fillId="12" borderId="24" xfId="0" applyNumberFormat="1" applyFont="1" applyFill="1" applyBorder="1" applyAlignment="1">
      <alignment horizontal="center" vertical="center"/>
    </xf>
    <xf numFmtId="1" fontId="34" fillId="12" borderId="40" xfId="0" applyNumberFormat="1" applyFont="1" applyFill="1" applyBorder="1" applyAlignment="1">
      <alignment horizontal="center" vertical="center" wrapText="1"/>
    </xf>
    <xf numFmtId="1" fontId="34" fillId="12" borderId="84" xfId="0" applyNumberFormat="1" applyFont="1" applyFill="1" applyBorder="1" applyAlignment="1">
      <alignment horizontal="center" vertical="center" wrapText="1"/>
    </xf>
    <xf numFmtId="1" fontId="34" fillId="12" borderId="44" xfId="0" applyNumberFormat="1" applyFont="1" applyFill="1" applyBorder="1" applyAlignment="1">
      <alignment horizontal="center" vertical="center" wrapText="1"/>
    </xf>
    <xf numFmtId="1" fontId="34" fillId="12" borderId="82" xfId="0" applyNumberFormat="1" applyFont="1" applyFill="1" applyBorder="1" applyAlignment="1">
      <alignment horizontal="center" vertical="center" wrapText="1"/>
    </xf>
    <xf numFmtId="14" fontId="34" fillId="12" borderId="28" xfId="0" applyNumberFormat="1" applyFont="1" applyFill="1" applyBorder="1" applyAlignment="1">
      <alignment horizontal="center" vertical="center"/>
    </xf>
    <xf numFmtId="14" fontId="34" fillId="12" borderId="83" xfId="0" applyNumberFormat="1" applyFont="1" applyFill="1" applyBorder="1" applyAlignment="1">
      <alignment horizontal="center" vertical="center"/>
    </xf>
    <xf numFmtId="1" fontId="34" fillId="23" borderId="69" xfId="0" applyNumberFormat="1" applyFont="1" applyFill="1" applyBorder="1" applyAlignment="1">
      <alignment horizontal="center" vertical="center"/>
    </xf>
    <xf numFmtId="1" fontId="34" fillId="23" borderId="83" xfId="0" applyNumberFormat="1" applyFont="1" applyFill="1" applyBorder="1" applyAlignment="1">
      <alignment horizontal="center" vertical="center"/>
    </xf>
    <xf numFmtId="0" fontId="60" fillId="23" borderId="20" xfId="0" applyFont="1" applyFill="1" applyBorder="1" applyAlignment="1">
      <alignment horizontal="center" vertical="center"/>
    </xf>
    <xf numFmtId="0" fontId="60" fillId="23" borderId="21" xfId="0" applyFont="1" applyFill="1" applyBorder="1" applyAlignment="1">
      <alignment horizontal="center" vertical="center"/>
    </xf>
    <xf numFmtId="1" fontId="34" fillId="12" borderId="28" xfId="0" applyNumberFormat="1" applyFont="1" applyFill="1" applyBorder="1" applyAlignment="1">
      <alignment horizontal="center" vertical="center"/>
    </xf>
    <xf numFmtId="1" fontId="34" fillId="12" borderId="83" xfId="0" applyNumberFormat="1" applyFont="1" applyFill="1" applyBorder="1" applyAlignment="1">
      <alignment horizontal="center" vertical="center"/>
    </xf>
    <xf numFmtId="1" fontId="34" fillId="12" borderId="40" xfId="0" applyNumberFormat="1" applyFont="1" applyFill="1" applyBorder="1" applyAlignment="1">
      <alignment horizontal="center" vertical="center"/>
    </xf>
    <xf numFmtId="1" fontId="34" fillId="12" borderId="84" xfId="0" applyNumberFormat="1" applyFont="1" applyFill="1" applyBorder="1" applyAlignment="1">
      <alignment horizontal="center" vertical="center"/>
    </xf>
    <xf numFmtId="0" fontId="3" fillId="0" borderId="55"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6" xfId="0" applyFont="1" applyBorder="1" applyAlignment="1">
      <alignment horizontal="center" vertical="center" wrapText="1"/>
    </xf>
    <xf numFmtId="0" fontId="4" fillId="0" borderId="0" xfId="0" applyFont="1" applyBorder="1" applyAlignment="1">
      <alignment horizontal="left" vertical="center" wrapText="1"/>
    </xf>
    <xf numFmtId="0" fontId="3" fillId="0" borderId="55" xfId="0" applyFont="1" applyBorder="1" applyAlignment="1">
      <alignment horizontal="center" vertical="center"/>
    </xf>
    <xf numFmtId="0" fontId="3" fillId="0" borderId="2" xfId="0" applyFont="1" applyBorder="1" applyAlignment="1">
      <alignment horizontal="center" vertical="center"/>
    </xf>
    <xf numFmtId="0" fontId="3" fillId="0" borderId="56" xfId="0" applyFont="1" applyBorder="1" applyAlignment="1">
      <alignment horizontal="center" vertical="center"/>
    </xf>
    <xf numFmtId="9" fontId="34" fillId="21" borderId="44" xfId="1" applyFont="1" applyFill="1" applyBorder="1" applyAlignment="1" applyProtection="1">
      <alignment horizontal="center" vertical="center"/>
    </xf>
    <xf numFmtId="9" fontId="34" fillId="21" borderId="46" xfId="1" applyFont="1" applyFill="1" applyBorder="1" applyAlignment="1" applyProtection="1">
      <alignment horizontal="center" vertical="center"/>
    </xf>
    <xf numFmtId="9" fontId="34" fillId="12" borderId="28" xfId="1" applyFont="1" applyFill="1" applyBorder="1" applyAlignment="1" applyProtection="1">
      <alignment horizontal="center" vertical="center"/>
      <protection locked="0"/>
    </xf>
    <xf numFmtId="9" fontId="34" fillId="12" borderId="69" xfId="1" applyFont="1" applyFill="1" applyBorder="1" applyAlignment="1" applyProtection="1">
      <alignment horizontal="center" vertical="center"/>
      <protection locked="0"/>
    </xf>
    <xf numFmtId="9" fontId="34" fillId="12" borderId="29" xfId="1" applyFont="1" applyFill="1" applyBorder="1" applyAlignment="1" applyProtection="1">
      <alignment horizontal="center" vertical="center"/>
      <protection locked="0"/>
    </xf>
    <xf numFmtId="0" fontId="3" fillId="0" borderId="34" xfId="0" applyFont="1" applyFill="1" applyBorder="1" applyAlignment="1" applyProtection="1">
      <alignment horizontal="center"/>
      <protection locked="0"/>
    </xf>
    <xf numFmtId="0" fontId="3" fillId="0" borderId="26" xfId="0" applyFont="1" applyFill="1" applyBorder="1" applyAlignment="1" applyProtection="1">
      <alignment horizontal="center"/>
      <protection locked="0"/>
    </xf>
    <xf numFmtId="0" fontId="3" fillId="0" borderId="35" xfId="0" applyFont="1" applyFill="1" applyBorder="1" applyAlignment="1" applyProtection="1">
      <alignment horizontal="center"/>
      <protection locked="0"/>
    </xf>
    <xf numFmtId="0" fontId="0" fillId="12" borderId="28" xfId="0" applyFill="1" applyBorder="1" applyAlignment="1" applyProtection="1">
      <alignment horizontal="center"/>
      <protection locked="0"/>
    </xf>
    <xf numFmtId="0" fontId="0" fillId="12" borderId="29" xfId="0" applyFill="1" applyBorder="1" applyAlignment="1" applyProtection="1">
      <alignment horizontal="center"/>
      <protection locked="0"/>
    </xf>
    <xf numFmtId="0" fontId="0" fillId="0" borderId="34" xfId="0" applyBorder="1" applyAlignment="1" applyProtection="1">
      <alignment horizontal="center"/>
      <protection locked="0"/>
    </xf>
    <xf numFmtId="0" fontId="0" fillId="0" borderId="64" xfId="0" applyBorder="1" applyAlignment="1" applyProtection="1">
      <alignment horizontal="center"/>
      <protection locked="0"/>
    </xf>
    <xf numFmtId="0" fontId="0" fillId="0" borderId="34"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20" xfId="0" applyBorder="1" applyAlignment="1" applyProtection="1">
      <alignment horizontal="center"/>
      <protection locked="0"/>
    </xf>
    <xf numFmtId="0" fontId="0" fillId="0" borderId="0"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23" xfId="0" applyBorder="1" applyAlignment="1" applyProtection="1">
      <alignment horizontal="center"/>
      <protection locked="0"/>
    </xf>
    <xf numFmtId="10" fontId="0" fillId="21" borderId="22" xfId="0" applyNumberFormat="1" applyFill="1" applyBorder="1" applyAlignment="1" applyProtection="1">
      <alignment horizontal="center"/>
    </xf>
    <xf numFmtId="10" fontId="0" fillId="21" borderId="24" xfId="0" applyNumberFormat="1" applyFill="1" applyBorder="1" applyAlignment="1" applyProtection="1">
      <alignment horizontal="center"/>
    </xf>
    <xf numFmtId="0" fontId="0" fillId="0" borderId="20"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10" fontId="0" fillId="21" borderId="20" xfId="0" applyNumberFormat="1" applyFill="1" applyBorder="1" applyAlignment="1" applyProtection="1">
      <alignment horizontal="center" vertical="center"/>
    </xf>
    <xf numFmtId="10" fontId="0" fillId="21" borderId="21" xfId="0" applyNumberFormat="1" applyFill="1" applyBorder="1" applyAlignment="1" applyProtection="1">
      <alignment horizontal="center" vertical="center"/>
    </xf>
    <xf numFmtId="0" fontId="0" fillId="0" borderId="20" xfId="0" applyFill="1" applyBorder="1" applyAlignment="1" applyProtection="1">
      <alignment horizontal="left"/>
      <protection locked="0"/>
    </xf>
    <xf numFmtId="0" fontId="0" fillId="0" borderId="0" xfId="0" applyFill="1" applyBorder="1" applyAlignment="1" applyProtection="1">
      <alignment horizontal="left"/>
      <protection locked="0"/>
    </xf>
    <xf numFmtId="0" fontId="0" fillId="0" borderId="20" xfId="0" applyFill="1" applyBorder="1" applyAlignment="1" applyProtection="1">
      <alignment horizontal="left" vertical="center"/>
      <protection locked="0"/>
    </xf>
    <xf numFmtId="0" fontId="0" fillId="0" borderId="0" xfId="0" applyFill="1" applyBorder="1" applyAlignment="1" applyProtection="1">
      <alignment horizontal="left" vertical="center"/>
      <protection locked="0"/>
    </xf>
    <xf numFmtId="0" fontId="0" fillId="0" borderId="22" xfId="0" applyFill="1" applyBorder="1" applyAlignment="1" applyProtection="1">
      <alignment horizontal="left"/>
      <protection locked="0"/>
    </xf>
    <xf numFmtId="0" fontId="0" fillId="0" borderId="23" xfId="0" applyFill="1" applyBorder="1" applyAlignment="1" applyProtection="1">
      <alignment horizontal="left"/>
      <protection locked="0"/>
    </xf>
    <xf numFmtId="0" fontId="0" fillId="0" borderId="26" xfId="0" applyBorder="1" applyAlignment="1" applyProtection="1">
      <alignment horizontal="center"/>
      <protection locked="0"/>
    </xf>
    <xf numFmtId="1" fontId="0" fillId="12" borderId="28" xfId="2" applyNumberFormat="1" applyFont="1" applyFill="1" applyBorder="1" applyAlignment="1" applyProtection="1">
      <alignment horizontal="center" vertical="center"/>
      <protection locked="0"/>
    </xf>
    <xf numFmtId="1" fontId="0" fillId="12" borderId="29" xfId="2" applyNumberFormat="1" applyFont="1" applyFill="1" applyBorder="1" applyAlignment="1" applyProtection="1">
      <alignment horizontal="center" vertical="center"/>
      <protection locked="0"/>
    </xf>
    <xf numFmtId="0" fontId="0" fillId="0" borderId="28" xfId="0" applyFill="1" applyBorder="1" applyAlignment="1" applyProtection="1">
      <alignment horizontal="center"/>
    </xf>
    <xf numFmtId="0" fontId="0" fillId="0" borderId="29" xfId="0" applyFill="1" applyBorder="1" applyAlignment="1" applyProtection="1">
      <alignment horizontal="center"/>
    </xf>
    <xf numFmtId="0" fontId="0" fillId="0" borderId="34" xfId="0" applyFill="1" applyBorder="1" applyAlignment="1" applyProtection="1">
      <alignment horizontal="center"/>
      <protection locked="0"/>
    </xf>
    <xf numFmtId="0" fontId="0" fillId="0" borderId="26" xfId="0" applyFill="1" applyBorder="1" applyAlignment="1" applyProtection="1">
      <alignment horizontal="center"/>
      <protection locked="0"/>
    </xf>
    <xf numFmtId="0" fontId="0" fillId="0" borderId="35" xfId="0" applyFill="1" applyBorder="1" applyAlignment="1" applyProtection="1">
      <alignment horizontal="center"/>
      <protection locked="0"/>
    </xf>
    <xf numFmtId="0" fontId="45" fillId="28" borderId="0" xfId="0" applyFont="1" applyFill="1" applyAlignment="1" applyProtection="1">
      <alignment horizontal="center" vertical="center" textRotation="90" wrapText="1"/>
      <protection locked="0"/>
    </xf>
    <xf numFmtId="168" fontId="7" fillId="0" borderId="17" xfId="2" applyNumberFormat="1" applyFont="1" applyBorder="1" applyAlignment="1" applyProtection="1">
      <alignment horizontal="center"/>
      <protection locked="0"/>
    </xf>
    <xf numFmtId="168" fontId="7" fillId="0" borderId="18" xfId="2" applyNumberFormat="1" applyFont="1" applyBorder="1" applyAlignment="1" applyProtection="1">
      <alignment horizontal="center"/>
      <protection locked="0"/>
    </xf>
    <xf numFmtId="9" fontId="18" fillId="0" borderId="20" xfId="1" applyFont="1" applyBorder="1" applyAlignment="1" applyProtection="1">
      <alignment horizontal="left"/>
      <protection locked="0"/>
    </xf>
    <xf numFmtId="9" fontId="18" fillId="0" borderId="0" xfId="1" applyFont="1" applyBorder="1" applyAlignment="1" applyProtection="1">
      <alignment horizontal="left"/>
      <protection locked="0"/>
    </xf>
    <xf numFmtId="168" fontId="3" fillId="0" borderId="34" xfId="2" applyNumberFormat="1" applyFont="1" applyBorder="1" applyAlignment="1" applyProtection="1">
      <alignment horizontal="center"/>
      <protection locked="0"/>
    </xf>
    <xf numFmtId="168" fontId="3" fillId="0" borderId="26" xfId="2" applyNumberFormat="1" applyFont="1" applyBorder="1" applyAlignment="1" applyProtection="1">
      <alignment horizontal="center"/>
      <protection locked="0"/>
    </xf>
    <xf numFmtId="43" fontId="0" fillId="0" borderId="17" xfId="2" applyFont="1" applyFill="1" applyBorder="1" applyAlignment="1" applyProtection="1">
      <alignment horizontal="center" vertical="center"/>
      <protection locked="0"/>
    </xf>
    <xf numFmtId="43" fontId="0" fillId="0" borderId="20" xfId="2" applyFont="1" applyFill="1" applyBorder="1" applyAlignment="1" applyProtection="1">
      <alignment horizontal="center" vertical="center"/>
      <protection locked="0"/>
    </xf>
    <xf numFmtId="43" fontId="0" fillId="0" borderId="22" xfId="2" applyFont="1" applyFill="1" applyBorder="1" applyAlignment="1" applyProtection="1">
      <alignment horizontal="center" vertical="center"/>
      <protection locked="0"/>
    </xf>
    <xf numFmtId="0" fontId="3" fillId="0" borderId="34" xfId="0" applyFont="1" applyFill="1" applyBorder="1" applyAlignment="1" applyProtection="1">
      <alignment horizontal="center" vertical="center" wrapText="1"/>
      <protection locked="0"/>
    </xf>
    <xf numFmtId="0" fontId="3" fillId="0" borderId="35"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17"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7" fillId="0" borderId="22" xfId="0" applyFont="1" applyBorder="1" applyAlignment="1" applyProtection="1">
      <alignment horizontal="center" vertical="center" wrapText="1"/>
      <protection locked="0"/>
    </xf>
    <xf numFmtId="174" fontId="7" fillId="0" borderId="17" xfId="2" applyNumberFormat="1" applyFont="1" applyBorder="1" applyAlignment="1" applyProtection="1">
      <alignment horizontal="center" vertical="center" wrapText="1"/>
      <protection locked="0"/>
    </xf>
    <xf numFmtId="174" fontId="7" fillId="0" borderId="20" xfId="2" applyNumberFormat="1" applyFont="1" applyBorder="1" applyAlignment="1" applyProtection="1">
      <alignment horizontal="center" vertical="center" wrapText="1"/>
      <protection locked="0"/>
    </xf>
    <xf numFmtId="174" fontId="7" fillId="0" borderId="22" xfId="2" applyNumberFormat="1" applyFont="1" applyBorder="1" applyAlignment="1" applyProtection="1">
      <alignment horizontal="center" vertical="center" wrapText="1"/>
      <protection locked="0"/>
    </xf>
    <xf numFmtId="9" fontId="18" fillId="0" borderId="22" xfId="1" applyFont="1" applyBorder="1" applyAlignment="1" applyProtection="1">
      <alignment horizontal="left"/>
      <protection locked="0"/>
    </xf>
    <xf numFmtId="9" fontId="18" fillId="0" borderId="23" xfId="1" applyFont="1" applyBorder="1" applyAlignment="1" applyProtection="1">
      <alignment horizontal="left"/>
      <protection locked="0"/>
    </xf>
    <xf numFmtId="168" fontId="7" fillId="0" borderId="34" xfId="2" applyNumberFormat="1" applyFont="1" applyBorder="1" applyAlignment="1" applyProtection="1">
      <alignment horizontal="center"/>
      <protection locked="0"/>
    </xf>
    <xf numFmtId="168" fontId="7" fillId="0" borderId="26" xfId="2" applyNumberFormat="1" applyFont="1" applyBorder="1" applyAlignment="1" applyProtection="1">
      <alignment horizontal="center"/>
      <protection locked="0"/>
    </xf>
    <xf numFmtId="10" fontId="0" fillId="21" borderId="17" xfId="0" applyNumberFormat="1" applyFill="1" applyBorder="1" applyAlignment="1" applyProtection="1">
      <alignment horizontal="center"/>
    </xf>
    <xf numFmtId="10" fontId="0" fillId="21" borderId="19" xfId="0" applyNumberFormat="1" applyFill="1" applyBorder="1" applyAlignment="1" applyProtection="1">
      <alignment horizontal="center"/>
    </xf>
    <xf numFmtId="10" fontId="0" fillId="21" borderId="20" xfId="0" applyNumberFormat="1" applyFill="1" applyBorder="1" applyAlignment="1" applyProtection="1">
      <alignment horizontal="center"/>
    </xf>
    <xf numFmtId="10" fontId="0" fillId="21" borderId="21" xfId="0" applyNumberFormat="1" applyFill="1" applyBorder="1" applyAlignment="1" applyProtection="1">
      <alignment horizontal="center"/>
    </xf>
    <xf numFmtId="0" fontId="23" fillId="0" borderId="18" xfId="0" applyFont="1" applyFill="1" applyBorder="1" applyAlignment="1" applyProtection="1">
      <alignment horizontal="center" vertical="center" wrapText="1"/>
      <protection locked="0"/>
    </xf>
    <xf numFmtId="0" fontId="23" fillId="0" borderId="23" xfId="0" applyFont="1" applyFill="1" applyBorder="1" applyAlignment="1" applyProtection="1">
      <alignment horizontal="center" vertical="center" wrapText="1"/>
      <protection locked="0"/>
    </xf>
    <xf numFmtId="0" fontId="0" fillId="0" borderId="19" xfId="0" quotePrefix="1" applyFill="1" applyBorder="1" applyAlignment="1" applyProtection="1">
      <alignment horizontal="center" vertical="center"/>
      <protection locked="0"/>
    </xf>
    <xf numFmtId="0" fontId="0" fillId="0" borderId="24" xfId="0" quotePrefix="1" applyFill="1" applyBorder="1" applyAlignment="1" applyProtection="1">
      <alignment horizontal="center" vertical="center"/>
      <protection locked="0"/>
    </xf>
    <xf numFmtId="0" fontId="0" fillId="0" borderId="33" xfId="0" applyBorder="1" applyAlignment="1" applyProtection="1">
      <alignment horizontal="center"/>
      <protection locked="0"/>
    </xf>
    <xf numFmtId="0" fontId="0" fillId="0" borderId="36" xfId="0" applyBorder="1" applyAlignment="1" applyProtection="1">
      <alignment horizontal="center"/>
      <protection locked="0"/>
    </xf>
    <xf numFmtId="0" fontId="0" fillId="0" borderId="17" xfId="0" applyFill="1" applyBorder="1" applyAlignment="1" applyProtection="1">
      <alignment horizontal="center" vertical="center" wrapText="1"/>
      <protection locked="0"/>
    </xf>
    <xf numFmtId="0" fontId="0" fillId="0" borderId="18" xfId="0" applyFill="1" applyBorder="1" applyAlignment="1" applyProtection="1">
      <alignment horizontal="center" vertical="center" wrapText="1"/>
      <protection locked="0"/>
    </xf>
    <xf numFmtId="0" fontId="0" fillId="0" borderId="22" xfId="0" applyFill="1" applyBorder="1" applyAlignment="1" applyProtection="1">
      <alignment horizontal="center" vertical="center" wrapText="1"/>
      <protection locked="0"/>
    </xf>
    <xf numFmtId="0" fontId="0" fillId="0" borderId="23" xfId="0" applyFill="1" applyBorder="1" applyAlignment="1" applyProtection="1">
      <alignment horizontal="center" vertical="center" wrapText="1"/>
      <protection locked="0"/>
    </xf>
    <xf numFmtId="0" fontId="3" fillId="0" borderId="17" xfId="0" applyFont="1" applyFill="1" applyBorder="1" applyAlignment="1" applyProtection="1">
      <alignment horizontal="center" vertical="center" wrapText="1"/>
      <protection locked="0"/>
    </xf>
    <xf numFmtId="0" fontId="0" fillId="0" borderId="19"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0" fillId="0" borderId="32" xfId="0" applyBorder="1" applyAlignment="1" applyProtection="1">
      <alignment horizontal="center"/>
      <protection locked="0"/>
    </xf>
    <xf numFmtId="168" fontId="0" fillId="0" borderId="17" xfId="2" applyNumberFormat="1" applyFont="1" applyBorder="1" applyAlignment="1" applyProtection="1">
      <alignment horizontal="center" vertical="center"/>
      <protection locked="0"/>
    </xf>
    <xf numFmtId="168" fontId="0" fillId="0" borderId="20" xfId="2" applyNumberFormat="1" applyFont="1" applyBorder="1" applyAlignment="1" applyProtection="1">
      <alignment horizontal="center" vertical="center"/>
      <protection locked="0"/>
    </xf>
    <xf numFmtId="168" fontId="0" fillId="0" borderId="22" xfId="2" applyNumberFormat="1" applyFont="1" applyBorder="1" applyAlignment="1" applyProtection="1">
      <alignment horizontal="center" vertical="center"/>
      <protection locked="0"/>
    </xf>
    <xf numFmtId="168" fontId="0" fillId="0" borderId="18" xfId="2" applyNumberFormat="1" applyFont="1" applyBorder="1" applyAlignment="1" applyProtection="1">
      <alignment horizontal="center" vertical="center" wrapText="1"/>
      <protection locked="0"/>
    </xf>
    <xf numFmtId="168" fontId="0" fillId="0" borderId="0" xfId="2" applyNumberFormat="1" applyFont="1" applyBorder="1" applyAlignment="1" applyProtection="1">
      <alignment horizontal="center" vertical="center" wrapText="1"/>
      <protection locked="0"/>
    </xf>
    <xf numFmtId="168" fontId="0" fillId="0" borderId="0" xfId="2" applyNumberFormat="1" applyFont="1" applyBorder="1" applyAlignment="1" applyProtection="1">
      <alignment horizontal="right"/>
      <protection locked="0"/>
    </xf>
    <xf numFmtId="43" fontId="0" fillId="0" borderId="17" xfId="2" applyFont="1" applyBorder="1" applyAlignment="1" applyProtection="1">
      <alignment horizontal="center" vertical="center"/>
      <protection locked="0"/>
    </xf>
    <xf numFmtId="43" fontId="0" fillId="0" borderId="20" xfId="2" applyFont="1" applyBorder="1" applyAlignment="1" applyProtection="1">
      <alignment horizontal="center" vertical="center"/>
      <protection locked="0"/>
    </xf>
    <xf numFmtId="43" fontId="0" fillId="0" borderId="22" xfId="2" applyFont="1" applyBorder="1" applyAlignment="1" applyProtection="1">
      <alignment horizontal="center" vertical="center"/>
      <protection locked="0"/>
    </xf>
    <xf numFmtId="43" fontId="0" fillId="0" borderId="17" xfId="2" applyFont="1" applyBorder="1" applyAlignment="1" applyProtection="1">
      <alignment horizontal="center" vertical="center" wrapText="1"/>
      <protection locked="0"/>
    </xf>
    <xf numFmtId="43" fontId="0" fillId="0" borderId="20" xfId="2" applyFont="1" applyBorder="1" applyAlignment="1" applyProtection="1">
      <alignment horizontal="center" vertical="center" wrapText="1"/>
      <protection locked="0"/>
    </xf>
    <xf numFmtId="43" fontId="0" fillId="0" borderId="22" xfId="2" applyFont="1" applyBorder="1" applyAlignment="1" applyProtection="1">
      <alignment horizontal="center" vertical="center" wrapText="1"/>
      <protection locked="0"/>
    </xf>
    <xf numFmtId="43" fontId="0" fillId="0" borderId="67" xfId="2" applyFont="1" applyBorder="1" applyAlignment="1" applyProtection="1">
      <alignment horizontal="center" vertical="center" wrapText="1"/>
      <protection locked="0"/>
    </xf>
    <xf numFmtId="43" fontId="0" fillId="0" borderId="78" xfId="2" applyFont="1" applyBorder="1" applyAlignment="1" applyProtection="1">
      <alignment horizontal="center" vertical="center" wrapText="1"/>
      <protection locked="0"/>
    </xf>
    <xf numFmtId="43" fontId="0" fillId="0" borderId="66" xfId="2" applyFont="1" applyBorder="1" applyAlignment="1" applyProtection="1">
      <alignment horizontal="center" vertical="center" wrapText="1"/>
      <protection locked="0"/>
    </xf>
    <xf numFmtId="0" fontId="0" fillId="0" borderId="17"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0" xfId="0" applyBorder="1" applyAlignment="1" applyProtection="1">
      <alignment horizontal="center" vertical="center" wrapText="1"/>
      <protection locked="0"/>
    </xf>
    <xf numFmtId="0" fontId="3" fillId="0" borderId="26" xfId="0" applyFont="1" applyFill="1" applyBorder="1" applyAlignment="1" applyProtection="1">
      <alignment horizontal="center" vertical="center" wrapText="1"/>
      <protection locked="0"/>
    </xf>
    <xf numFmtId="0" fontId="0" fillId="0" borderId="17" xfId="0" applyFont="1" applyBorder="1" applyAlignment="1" applyProtection="1">
      <alignment horizontal="center" vertical="center"/>
      <protection locked="0"/>
    </xf>
    <xf numFmtId="0" fontId="0" fillId="0" borderId="20" xfId="0" applyFont="1" applyBorder="1" applyAlignment="1" applyProtection="1">
      <alignment horizontal="center" vertical="center"/>
      <protection locked="0"/>
    </xf>
    <xf numFmtId="0" fontId="0" fillId="0" borderId="22" xfId="0" applyFont="1" applyBorder="1" applyAlignment="1" applyProtection="1">
      <alignment horizontal="center" vertical="center"/>
      <protection locked="0"/>
    </xf>
    <xf numFmtId="43" fontId="21" fillId="0" borderId="28" xfId="2" applyFont="1" applyFill="1" applyBorder="1" applyAlignment="1" applyProtection="1">
      <alignment horizontal="center" vertical="center"/>
      <protection locked="0"/>
    </xf>
    <xf numFmtId="43" fontId="21" fillId="0" borderId="29" xfId="2" applyFont="1" applyFill="1" applyBorder="1" applyAlignment="1" applyProtection="1">
      <alignment horizontal="center" vertical="center"/>
      <protection locked="0"/>
    </xf>
    <xf numFmtId="43" fontId="21" fillId="0" borderId="40" xfId="2" applyFont="1" applyFill="1" applyBorder="1" applyAlignment="1" applyProtection="1">
      <alignment horizontal="center" vertical="center"/>
      <protection locked="0"/>
    </xf>
    <xf numFmtId="43" fontId="21" fillId="0" borderId="42" xfId="2" applyFont="1" applyFill="1" applyBorder="1" applyAlignment="1" applyProtection="1">
      <alignment horizontal="center" vertical="center"/>
      <protection locked="0"/>
    </xf>
    <xf numFmtId="43" fontId="21" fillId="0" borderId="76" xfId="2" applyFont="1" applyFill="1" applyBorder="1" applyAlignment="1" applyProtection="1">
      <alignment horizontal="center" vertical="center"/>
      <protection locked="0"/>
    </xf>
    <xf numFmtId="43" fontId="21" fillId="0" borderId="33" xfId="2" applyFont="1" applyFill="1" applyBorder="1" applyAlignment="1" applyProtection="1">
      <alignment horizontal="center" vertical="center"/>
      <protection locked="0"/>
    </xf>
    <xf numFmtId="0" fontId="0" fillId="0" borderId="35" xfId="0" applyBorder="1" applyAlignment="1" applyProtection="1">
      <alignment horizontal="center"/>
      <protection locked="0"/>
    </xf>
    <xf numFmtId="168" fontId="0" fillId="12" borderId="18" xfId="2" applyNumberFormat="1" applyFont="1" applyFill="1" applyBorder="1" applyAlignment="1" applyProtection="1">
      <alignment horizontal="center"/>
      <protection locked="0"/>
    </xf>
    <xf numFmtId="168" fontId="0" fillId="12" borderId="0" xfId="2" applyNumberFormat="1" applyFont="1" applyFill="1" applyBorder="1" applyAlignment="1" applyProtection="1">
      <alignment horizontal="center"/>
      <protection locked="0"/>
    </xf>
    <xf numFmtId="168" fontId="0" fillId="12" borderId="23" xfId="2" applyNumberFormat="1" applyFont="1" applyFill="1" applyBorder="1" applyAlignment="1" applyProtection="1">
      <alignment horizontal="center"/>
      <protection locked="0"/>
    </xf>
    <xf numFmtId="168" fontId="0" fillId="12" borderId="19" xfId="2" applyNumberFormat="1" applyFont="1" applyFill="1" applyBorder="1" applyAlignment="1" applyProtection="1">
      <alignment horizontal="center"/>
      <protection locked="0"/>
    </xf>
    <xf numFmtId="168" fontId="0" fillId="12" borderId="21" xfId="2" applyNumberFormat="1" applyFont="1" applyFill="1" applyBorder="1" applyAlignment="1" applyProtection="1">
      <alignment horizontal="center"/>
      <protection locked="0"/>
    </xf>
    <xf numFmtId="168" fontId="0" fillId="12" borderId="24" xfId="2" applyNumberFormat="1" applyFont="1" applyFill="1" applyBorder="1" applyAlignment="1" applyProtection="1">
      <alignment horizontal="center"/>
      <protection locked="0"/>
    </xf>
    <xf numFmtId="43" fontId="21" fillId="12" borderId="77" xfId="2" applyFont="1" applyFill="1" applyBorder="1" applyAlignment="1" applyProtection="1">
      <alignment horizontal="center" vertical="center"/>
      <protection locked="0"/>
    </xf>
    <xf numFmtId="43" fontId="21" fillId="12" borderId="36" xfId="2" applyFont="1" applyFill="1" applyBorder="1" applyAlignment="1" applyProtection="1">
      <alignment horizontal="center" vertical="center"/>
      <protection locked="0"/>
    </xf>
    <xf numFmtId="43" fontId="21" fillId="12" borderId="44" xfId="2" applyFont="1" applyFill="1" applyBorder="1" applyAlignment="1" applyProtection="1">
      <alignment horizontal="center" vertical="center"/>
      <protection locked="0"/>
    </xf>
    <xf numFmtId="43" fontId="21" fillId="12" borderId="46" xfId="2" applyFont="1" applyFill="1" applyBorder="1" applyAlignment="1" applyProtection="1">
      <alignment horizontal="center" vertical="center"/>
      <protection locked="0"/>
    </xf>
    <xf numFmtId="43" fontId="21" fillId="12" borderId="40" xfId="2" applyFont="1" applyFill="1" applyBorder="1" applyAlignment="1" applyProtection="1">
      <alignment horizontal="center" vertical="center"/>
      <protection locked="0"/>
    </xf>
    <xf numFmtId="43" fontId="21" fillId="12" borderId="42" xfId="2" applyFont="1" applyFill="1" applyBorder="1" applyAlignment="1" applyProtection="1">
      <alignment horizontal="center" vertical="center"/>
      <protection locked="0"/>
    </xf>
    <xf numFmtId="43" fontId="21" fillId="12" borderId="76" xfId="2" applyFont="1" applyFill="1" applyBorder="1" applyAlignment="1" applyProtection="1">
      <alignment horizontal="center" vertical="center"/>
      <protection locked="0"/>
    </xf>
    <xf numFmtId="43" fontId="21" fillId="12" borderId="33" xfId="2" applyFont="1" applyFill="1" applyBorder="1" applyAlignment="1" applyProtection="1">
      <alignment horizontal="center" vertical="center"/>
      <protection locked="0"/>
    </xf>
    <xf numFmtId="43" fontId="0" fillId="0" borderId="67" xfId="2" applyFont="1" applyFill="1" applyBorder="1" applyAlignment="1" applyProtection="1">
      <alignment horizontal="center" vertical="center" wrapText="1"/>
      <protection locked="0"/>
    </xf>
    <xf numFmtId="43" fontId="0" fillId="0" borderId="78" xfId="2" applyFont="1" applyFill="1" applyBorder="1" applyAlignment="1" applyProtection="1">
      <alignment horizontal="center" vertical="center" wrapText="1"/>
      <protection locked="0"/>
    </xf>
    <xf numFmtId="43" fontId="0" fillId="0" borderId="66" xfId="2" applyFont="1" applyFill="1" applyBorder="1" applyAlignment="1" applyProtection="1">
      <alignment horizontal="center" vertical="center" wrapText="1"/>
      <protection locked="0"/>
    </xf>
    <xf numFmtId="43" fontId="21" fillId="0" borderId="77" xfId="2" applyFont="1" applyFill="1" applyBorder="1" applyAlignment="1" applyProtection="1">
      <alignment horizontal="center" vertical="center"/>
      <protection locked="0"/>
    </xf>
    <xf numFmtId="43" fontId="21" fillId="0" borderId="36" xfId="2" applyFont="1" applyFill="1" applyBorder="1" applyAlignment="1" applyProtection="1">
      <alignment horizontal="center" vertical="center"/>
      <protection locked="0"/>
    </xf>
    <xf numFmtId="43" fontId="21" fillId="0" borderId="44" xfId="2" applyFont="1" applyFill="1" applyBorder="1" applyAlignment="1" applyProtection="1">
      <alignment horizontal="center" vertical="center"/>
      <protection locked="0"/>
    </xf>
    <xf numFmtId="43" fontId="21" fillId="0" borderId="46" xfId="2" applyFont="1" applyFill="1" applyBorder="1" applyAlignment="1" applyProtection="1">
      <alignment horizontal="center" vertical="center"/>
      <protection locked="0"/>
    </xf>
    <xf numFmtId="168" fontId="0" fillId="0" borderId="18" xfId="2" applyNumberFormat="1" applyFont="1" applyFill="1" applyBorder="1" applyAlignment="1" applyProtection="1">
      <alignment horizontal="center" vertical="center"/>
      <protection locked="0"/>
    </xf>
    <xf numFmtId="168" fontId="0" fillId="0" borderId="0" xfId="2" applyNumberFormat="1" applyFont="1" applyFill="1" applyBorder="1" applyAlignment="1" applyProtection="1">
      <alignment horizontal="center" vertical="center"/>
      <protection locked="0"/>
    </xf>
    <xf numFmtId="168" fontId="0" fillId="0" borderId="19" xfId="2" applyNumberFormat="1" applyFont="1" applyFill="1" applyBorder="1" applyAlignment="1" applyProtection="1">
      <alignment horizontal="center" vertical="center"/>
      <protection locked="0"/>
    </xf>
    <xf numFmtId="168" fontId="0" fillId="0" borderId="21" xfId="2" applyNumberFormat="1" applyFont="1" applyFill="1" applyBorder="1" applyAlignment="1" applyProtection="1">
      <alignment horizontal="center" vertical="center"/>
      <protection locked="0"/>
    </xf>
    <xf numFmtId="168" fontId="0" fillId="0" borderId="23" xfId="2" applyNumberFormat="1" applyFont="1" applyFill="1" applyBorder="1" applyAlignment="1" applyProtection="1">
      <alignment horizontal="center" vertical="center"/>
      <protection locked="0"/>
    </xf>
    <xf numFmtId="168" fontId="0" fillId="0" borderId="24" xfId="2" applyNumberFormat="1" applyFont="1" applyFill="1" applyBorder="1" applyAlignment="1" applyProtection="1">
      <alignment horizontal="center" vertical="center"/>
      <protection locked="0"/>
    </xf>
    <xf numFmtId="9" fontId="21" fillId="12" borderId="50" xfId="1" applyFont="1" applyFill="1" applyBorder="1" applyAlignment="1" applyProtection="1">
      <alignment horizontal="center" vertical="center"/>
      <protection locked="0"/>
    </xf>
    <xf numFmtId="9" fontId="21" fillId="12" borderId="31" xfId="1" applyFont="1" applyFill="1" applyBorder="1" applyAlignment="1" applyProtection="1">
      <alignment horizontal="center" vertical="center"/>
      <protection locked="0"/>
    </xf>
    <xf numFmtId="9" fontId="21" fillId="12" borderId="70" xfId="1" applyFont="1" applyFill="1" applyBorder="1" applyAlignment="1" applyProtection="1">
      <alignment horizontal="center" vertical="center"/>
      <protection locked="0"/>
    </xf>
    <xf numFmtId="9" fontId="21" fillId="12" borderId="68" xfId="1" applyFont="1" applyFill="1" applyBorder="1" applyAlignment="1" applyProtection="1">
      <alignment horizontal="center" vertical="center"/>
      <protection locked="0"/>
    </xf>
    <xf numFmtId="9" fontId="21" fillId="0" borderId="50" xfId="2" applyNumberFormat="1" applyFont="1" applyFill="1" applyBorder="1" applyAlignment="1" applyProtection="1">
      <alignment horizontal="center" vertical="center"/>
      <protection locked="0"/>
    </xf>
    <xf numFmtId="43" fontId="21" fillId="0" borderId="31" xfId="2" applyFont="1" applyFill="1" applyBorder="1" applyAlignment="1" applyProtection="1">
      <alignment horizontal="center" vertical="center"/>
      <protection locked="0"/>
    </xf>
    <xf numFmtId="9" fontId="21" fillId="0" borderId="70" xfId="1" applyFont="1" applyFill="1" applyBorder="1" applyAlignment="1" applyProtection="1">
      <alignment horizontal="center" vertical="center"/>
      <protection locked="0"/>
    </xf>
    <xf numFmtId="9" fontId="21" fillId="0" borderId="68" xfId="1" applyFont="1" applyFill="1" applyBorder="1" applyAlignment="1" applyProtection="1">
      <alignment horizontal="center" vertical="center"/>
      <protection locked="0"/>
    </xf>
    <xf numFmtId="0" fontId="0" fillId="0" borderId="34" xfId="0" applyBorder="1" applyAlignment="1">
      <alignment horizontal="center"/>
    </xf>
    <xf numFmtId="0" fontId="0" fillId="0" borderId="64" xfId="0" applyBorder="1" applyAlignment="1">
      <alignment horizontal="center"/>
    </xf>
    <xf numFmtId="0" fontId="0" fillId="0" borderId="26" xfId="0" applyBorder="1" applyAlignment="1">
      <alignment horizontal="center"/>
    </xf>
    <xf numFmtId="0" fontId="24" fillId="4" borderId="0" xfId="0" applyNumberFormat="1" applyFont="1" applyFill="1" applyBorder="1" applyAlignment="1">
      <alignment horizontal="center" vertical="center"/>
    </xf>
    <xf numFmtId="0" fontId="24" fillId="4" borderId="21" xfId="0" applyNumberFormat="1" applyFont="1" applyFill="1" applyBorder="1" applyAlignment="1">
      <alignment horizontal="center" vertical="center"/>
    </xf>
    <xf numFmtId="0" fontId="0" fillId="0" borderId="20" xfId="0" applyFill="1" applyBorder="1" applyAlignment="1">
      <alignment horizontal="center"/>
    </xf>
    <xf numFmtId="0" fontId="0" fillId="0" borderId="0" xfId="0" applyFill="1" applyBorder="1" applyAlignment="1">
      <alignment horizontal="center"/>
    </xf>
    <xf numFmtId="0" fontId="0" fillId="0" borderId="21" xfId="0" applyFill="1" applyBorder="1" applyAlignment="1">
      <alignment horizontal="center"/>
    </xf>
    <xf numFmtId="0" fontId="0" fillId="0" borderId="20" xfId="0" applyFill="1" applyBorder="1" applyAlignment="1">
      <alignment horizontal="center" vertical="center"/>
    </xf>
    <xf numFmtId="0" fontId="0" fillId="0" borderId="0" xfId="0" applyFill="1" applyBorder="1" applyAlignment="1">
      <alignment horizontal="center" vertical="center"/>
    </xf>
    <xf numFmtId="0" fontId="0" fillId="0" borderId="21" xfId="0" applyFill="1" applyBorder="1" applyAlignment="1">
      <alignment horizontal="center" vertical="center"/>
    </xf>
    <xf numFmtId="0" fontId="24" fillId="4" borderId="23" xfId="0" applyNumberFormat="1" applyFont="1" applyFill="1" applyBorder="1" applyAlignment="1">
      <alignment horizontal="center" vertical="center"/>
    </xf>
    <xf numFmtId="0" fontId="24" fillId="4" borderId="24" xfId="0" applyNumberFormat="1" applyFont="1" applyFill="1" applyBorder="1" applyAlignment="1">
      <alignment horizontal="center" vertical="center"/>
    </xf>
    <xf numFmtId="164" fontId="24" fillId="4" borderId="0" xfId="1" applyNumberFormat="1" applyFont="1" applyFill="1" applyBorder="1" applyAlignment="1">
      <alignment horizontal="center" vertical="center"/>
    </xf>
    <xf numFmtId="164" fontId="24" fillId="4" borderId="21" xfId="1" applyNumberFormat="1" applyFont="1" applyFill="1" applyBorder="1" applyAlignment="1">
      <alignment horizontal="center" vertical="center"/>
    </xf>
    <xf numFmtId="0" fontId="35" fillId="0" borderId="34" xfId="0" applyFont="1" applyFill="1" applyBorder="1" applyAlignment="1">
      <alignment horizontal="center"/>
    </xf>
    <xf numFmtId="0" fontId="35" fillId="0" borderId="26" xfId="0" applyFont="1" applyFill="1" applyBorder="1" applyAlignment="1">
      <alignment horizontal="center"/>
    </xf>
    <xf numFmtId="9" fontId="0" fillId="0" borderId="34" xfId="1" applyFont="1" applyFill="1" applyBorder="1" applyAlignment="1">
      <alignment horizontal="center"/>
    </xf>
    <xf numFmtId="9" fontId="0" fillId="0" borderId="35" xfId="1" applyFont="1" applyFill="1" applyBorder="1" applyAlignment="1">
      <alignment horizontal="center"/>
    </xf>
    <xf numFmtId="0" fontId="0" fillId="0" borderId="17"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34" xfId="0" applyFill="1" applyBorder="1" applyAlignment="1">
      <alignment horizontal="center" vertical="center"/>
    </xf>
    <xf numFmtId="0" fontId="0" fillId="0" borderId="35" xfId="0" applyFill="1" applyBorder="1" applyAlignment="1">
      <alignment horizontal="center" vertical="center"/>
    </xf>
    <xf numFmtId="1" fontId="0" fillId="0" borderId="34" xfId="0" applyNumberFormat="1" applyFill="1" applyBorder="1" applyAlignment="1">
      <alignment horizontal="center"/>
    </xf>
    <xf numFmtId="0" fontId="0" fillId="0" borderId="35" xfId="0" applyNumberFormat="1" applyFill="1" applyBorder="1" applyAlignment="1">
      <alignment horizontal="center"/>
    </xf>
    <xf numFmtId="38" fontId="24" fillId="4" borderId="18" xfId="2" applyNumberFormat="1" applyFont="1" applyFill="1" applyBorder="1" applyAlignment="1">
      <alignment horizontal="center" vertical="center"/>
    </xf>
    <xf numFmtId="38" fontId="24" fillId="4" borderId="19" xfId="2" applyNumberFormat="1" applyFont="1" applyFill="1" applyBorder="1" applyAlignment="1">
      <alignment horizontal="center" vertical="center"/>
    </xf>
    <xf numFmtId="164" fontId="24" fillId="4" borderId="0" xfId="0" applyNumberFormat="1" applyFont="1" applyFill="1" applyBorder="1" applyAlignment="1">
      <alignment horizontal="center" vertical="center"/>
    </xf>
    <xf numFmtId="164" fontId="24" fillId="4" borderId="21" xfId="0" applyNumberFormat="1" applyFont="1" applyFill="1" applyBorder="1" applyAlignment="1">
      <alignment horizontal="center" vertical="center"/>
    </xf>
    <xf numFmtId="1" fontId="0" fillId="0" borderId="35" xfId="0" applyNumberFormat="1" applyFill="1" applyBorder="1" applyAlignment="1">
      <alignment horizontal="center"/>
    </xf>
    <xf numFmtId="0" fontId="0" fillId="0" borderId="22" xfId="0" applyFill="1" applyBorder="1" applyAlignment="1">
      <alignment horizontal="center" vertical="center"/>
    </xf>
    <xf numFmtId="0" fontId="0" fillId="0" borderId="23" xfId="0" applyFill="1" applyBorder="1" applyAlignment="1">
      <alignment horizontal="center" vertical="center"/>
    </xf>
    <xf numFmtId="0" fontId="0" fillId="0" borderId="24" xfId="0" applyFill="1" applyBorder="1" applyAlignment="1">
      <alignment horizontal="center" vertical="center"/>
    </xf>
    <xf numFmtId="0" fontId="0" fillId="0" borderId="34" xfId="0" applyFill="1" applyBorder="1" applyAlignment="1">
      <alignment horizontal="center"/>
    </xf>
    <xf numFmtId="0" fontId="0" fillId="0" borderId="26" xfId="0" applyFill="1" applyBorder="1" applyAlignment="1">
      <alignment horizontal="center"/>
    </xf>
    <xf numFmtId="0" fontId="0" fillId="0" borderId="35" xfId="0" applyFill="1" applyBorder="1" applyAlignment="1">
      <alignment horizontal="center"/>
    </xf>
    <xf numFmtId="0" fontId="11" fillId="0" borderId="0" xfId="0" applyFont="1" applyFill="1" applyAlignment="1">
      <alignment horizontal="center" vertical="center"/>
    </xf>
    <xf numFmtId="0" fontId="0" fillId="0" borderId="0" xfId="0" applyFill="1" applyAlignment="1">
      <alignment horizontal="center" vertical="center" wrapText="1"/>
    </xf>
    <xf numFmtId="168" fontId="0" fillId="0" borderId="0" xfId="2" applyNumberFormat="1" applyFont="1" applyAlignment="1">
      <alignment horizontal="center" vertical="center"/>
    </xf>
    <xf numFmtId="0" fontId="0" fillId="0" borderId="0" xfId="0" applyAlignment="1">
      <alignment horizontal="center" vertical="center"/>
    </xf>
    <xf numFmtId="0" fontId="0" fillId="0" borderId="22" xfId="0" applyFill="1" applyBorder="1" applyAlignment="1">
      <alignment horizontal="center"/>
    </xf>
    <xf numFmtId="0" fontId="0" fillId="0" borderId="23" xfId="0" applyFill="1" applyBorder="1" applyAlignment="1">
      <alignment horizontal="center"/>
    </xf>
    <xf numFmtId="0" fontId="0" fillId="12" borderId="34" xfId="0" applyFill="1" applyBorder="1" applyAlignment="1">
      <alignment horizontal="center"/>
    </xf>
    <xf numFmtId="0" fontId="0" fillId="12" borderId="26" xfId="0" applyFill="1" applyBorder="1" applyAlignment="1">
      <alignment horizontal="center"/>
    </xf>
    <xf numFmtId="168" fontId="0" fillId="0" borderId="0" xfId="2" applyNumberFormat="1" applyFont="1" applyFill="1" applyBorder="1" applyAlignment="1">
      <alignment horizontal="center"/>
    </xf>
    <xf numFmtId="168" fontId="0" fillId="0" borderId="23" xfId="2" applyNumberFormat="1" applyFont="1" applyFill="1" applyBorder="1" applyAlignment="1">
      <alignment horizontal="center"/>
    </xf>
    <xf numFmtId="168" fontId="0" fillId="0" borderId="21" xfId="2" applyNumberFormat="1" applyFont="1" applyFill="1" applyBorder="1" applyAlignment="1">
      <alignment horizontal="center"/>
    </xf>
    <xf numFmtId="168" fontId="0" fillId="0" borderId="24" xfId="2" applyNumberFormat="1" applyFont="1" applyFill="1" applyBorder="1" applyAlignment="1">
      <alignment horizontal="center"/>
    </xf>
    <xf numFmtId="43" fontId="21" fillId="0" borderId="40" xfId="2" applyFont="1" applyFill="1" applyBorder="1" applyAlignment="1">
      <alignment horizontal="center"/>
    </xf>
    <xf numFmtId="43" fontId="21" fillId="0" borderId="42" xfId="2" applyFont="1" applyFill="1" applyBorder="1" applyAlignment="1">
      <alignment horizontal="center"/>
    </xf>
    <xf numFmtId="43" fontId="21" fillId="0" borderId="76" xfId="2" applyFont="1" applyFill="1" applyBorder="1" applyAlignment="1">
      <alignment horizontal="center"/>
    </xf>
    <xf numFmtId="43" fontId="21" fillId="0" borderId="33" xfId="2" applyFont="1" applyFill="1" applyBorder="1" applyAlignment="1">
      <alignment horizontal="center"/>
    </xf>
    <xf numFmtId="43" fontId="21" fillId="0" borderId="70" xfId="2" applyFont="1" applyFill="1" applyBorder="1" applyAlignment="1">
      <alignment horizontal="center"/>
    </xf>
    <xf numFmtId="43" fontId="21" fillId="0" borderId="68" xfId="2" applyFont="1" applyFill="1" applyBorder="1" applyAlignment="1">
      <alignment horizontal="center"/>
    </xf>
    <xf numFmtId="168" fontId="0" fillId="0" borderId="18" xfId="2" applyNumberFormat="1" applyFont="1" applyFill="1" applyBorder="1" applyAlignment="1">
      <alignment horizontal="center"/>
    </xf>
    <xf numFmtId="168" fontId="0" fillId="0" borderId="19" xfId="2" applyNumberFormat="1" applyFont="1" applyFill="1" applyBorder="1" applyAlignment="1">
      <alignment horizontal="center"/>
    </xf>
    <xf numFmtId="43" fontId="21" fillId="0" borderId="44" xfId="2" applyFont="1" applyFill="1" applyBorder="1" applyAlignment="1">
      <alignment horizontal="center"/>
    </xf>
    <xf numFmtId="43" fontId="21" fillId="0" borderId="46" xfId="2" applyFont="1" applyFill="1" applyBorder="1" applyAlignment="1">
      <alignment horizontal="center"/>
    </xf>
    <xf numFmtId="43" fontId="21" fillId="0" borderId="31" xfId="2" applyFont="1" applyFill="1" applyBorder="1" applyAlignment="1">
      <alignment horizontal="center"/>
    </xf>
    <xf numFmtId="168" fontId="0" fillId="12" borderId="0" xfId="2" applyNumberFormat="1" applyFont="1" applyFill="1" applyBorder="1" applyAlignment="1">
      <alignment horizontal="center"/>
    </xf>
    <xf numFmtId="168" fontId="0" fillId="12" borderId="23" xfId="2" applyNumberFormat="1" applyFont="1" applyFill="1" applyBorder="1" applyAlignment="1">
      <alignment horizontal="center"/>
    </xf>
    <xf numFmtId="168" fontId="0" fillId="12" borderId="21" xfId="2" applyNumberFormat="1" applyFont="1" applyFill="1" applyBorder="1" applyAlignment="1">
      <alignment horizontal="center"/>
    </xf>
    <xf numFmtId="168" fontId="0" fillId="12" borderId="24" xfId="2" applyNumberFormat="1" applyFont="1" applyFill="1" applyBorder="1" applyAlignment="1">
      <alignment horizontal="center"/>
    </xf>
    <xf numFmtId="43" fontId="0" fillId="0" borderId="67" xfId="2" applyFont="1" applyFill="1" applyBorder="1" applyAlignment="1">
      <alignment horizontal="center" vertical="center" wrapText="1"/>
    </xf>
    <xf numFmtId="43" fontId="0" fillId="0" borderId="78" xfId="2" applyFont="1" applyFill="1" applyBorder="1" applyAlignment="1">
      <alignment horizontal="center" vertical="center" wrapText="1"/>
    </xf>
    <xf numFmtId="43" fontId="0" fillId="0" borderId="66" xfId="2" applyFont="1" applyFill="1" applyBorder="1" applyAlignment="1">
      <alignment horizontal="center" vertical="center" wrapText="1"/>
    </xf>
    <xf numFmtId="43" fontId="21" fillId="0" borderId="77" xfId="2" applyFont="1" applyFill="1" applyBorder="1" applyAlignment="1">
      <alignment horizontal="center"/>
    </xf>
    <xf numFmtId="43" fontId="21" fillId="0" borderId="36" xfId="2" applyFont="1" applyFill="1" applyBorder="1" applyAlignment="1">
      <alignment horizontal="center"/>
    </xf>
    <xf numFmtId="43" fontId="21" fillId="0" borderId="50" xfId="2" applyFont="1" applyFill="1" applyBorder="1" applyAlignment="1">
      <alignment horizontal="center"/>
    </xf>
    <xf numFmtId="43" fontId="21" fillId="12" borderId="40" xfId="2" applyFont="1" applyFill="1" applyBorder="1" applyAlignment="1">
      <alignment horizontal="center"/>
    </xf>
    <xf numFmtId="43" fontId="21" fillId="12" borderId="42" xfId="2" applyFont="1" applyFill="1" applyBorder="1" applyAlignment="1">
      <alignment horizontal="center"/>
    </xf>
    <xf numFmtId="43" fontId="21" fillId="12" borderId="76" xfId="2" applyFont="1" applyFill="1" applyBorder="1" applyAlignment="1">
      <alignment horizontal="center"/>
    </xf>
    <xf numFmtId="43" fontId="21" fillId="12" borderId="33" xfId="2" applyFont="1" applyFill="1" applyBorder="1" applyAlignment="1">
      <alignment horizontal="center"/>
    </xf>
    <xf numFmtId="9" fontId="21" fillId="12" borderId="70" xfId="1" applyFont="1" applyFill="1" applyBorder="1" applyAlignment="1">
      <alignment horizontal="center"/>
    </xf>
    <xf numFmtId="9" fontId="21" fillId="12" borderId="68" xfId="1" applyFont="1" applyFill="1" applyBorder="1" applyAlignment="1">
      <alignment horizontal="center"/>
    </xf>
    <xf numFmtId="168" fontId="0" fillId="12" borderId="18" xfId="2" applyNumberFormat="1" applyFont="1" applyFill="1" applyBorder="1" applyAlignment="1">
      <alignment horizontal="center"/>
    </xf>
    <xf numFmtId="168" fontId="0" fillId="12" borderId="19" xfId="2" applyNumberFormat="1" applyFont="1" applyFill="1" applyBorder="1" applyAlignment="1">
      <alignment horizontal="center"/>
    </xf>
    <xf numFmtId="43" fontId="21" fillId="12" borderId="44" xfId="2" applyFont="1" applyFill="1" applyBorder="1" applyAlignment="1">
      <alignment horizontal="center"/>
    </xf>
    <xf numFmtId="43" fontId="21" fillId="12" borderId="46" xfId="2" applyFont="1" applyFill="1" applyBorder="1" applyAlignment="1">
      <alignment horizontal="center"/>
    </xf>
    <xf numFmtId="9" fontId="21" fillId="12" borderId="31" xfId="1" applyFont="1" applyFill="1" applyBorder="1" applyAlignment="1">
      <alignment horizontal="center"/>
    </xf>
    <xf numFmtId="9" fontId="21" fillId="12" borderId="50" xfId="1" applyFont="1" applyFill="1" applyBorder="1" applyAlignment="1">
      <alignment horizontal="center"/>
    </xf>
    <xf numFmtId="0" fontId="0" fillId="0" borderId="17" xfId="0"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43" fontId="0" fillId="0" borderId="17" xfId="2" applyFont="1" applyBorder="1" applyAlignment="1">
      <alignment horizontal="center" vertical="center"/>
    </xf>
    <xf numFmtId="43" fontId="0" fillId="0" borderId="20" xfId="2" applyFont="1" applyBorder="1" applyAlignment="1">
      <alignment horizontal="center" vertical="center"/>
    </xf>
    <xf numFmtId="43" fontId="0" fillId="0" borderId="22" xfId="2" applyFont="1" applyBorder="1" applyAlignment="1">
      <alignment horizontal="center" vertical="center"/>
    </xf>
    <xf numFmtId="43" fontId="0" fillId="0" borderId="67" xfId="2" applyFont="1" applyBorder="1" applyAlignment="1">
      <alignment horizontal="center" vertical="center" wrapText="1"/>
    </xf>
    <xf numFmtId="43" fontId="0" fillId="0" borderId="78" xfId="2" applyFont="1" applyBorder="1" applyAlignment="1">
      <alignment horizontal="center" vertical="center" wrapText="1"/>
    </xf>
    <xf numFmtId="43" fontId="0" fillId="0" borderId="66" xfId="2" applyFont="1" applyBorder="1" applyAlignment="1">
      <alignment horizontal="center" vertical="center" wrapText="1"/>
    </xf>
    <xf numFmtId="43" fontId="21" fillId="12" borderId="77" xfId="2" applyFont="1" applyFill="1" applyBorder="1" applyAlignment="1">
      <alignment horizontal="center"/>
    </xf>
    <xf numFmtId="43" fontId="21" fillId="12" borderId="36" xfId="2" applyFont="1" applyFill="1" applyBorder="1" applyAlignment="1">
      <alignment horizontal="center"/>
    </xf>
    <xf numFmtId="168" fontId="0" fillId="0" borderId="17" xfId="2" applyNumberFormat="1" applyFont="1" applyBorder="1" applyAlignment="1">
      <alignment horizontal="center" vertical="center"/>
    </xf>
    <xf numFmtId="168" fontId="0" fillId="0" borderId="20" xfId="2" applyNumberFormat="1" applyFont="1" applyBorder="1" applyAlignment="1">
      <alignment horizontal="center" vertical="center"/>
    </xf>
    <xf numFmtId="168" fontId="0" fillId="0" borderId="22" xfId="2" applyNumberFormat="1" applyFont="1" applyBorder="1" applyAlignment="1">
      <alignment horizontal="center" vertical="center"/>
    </xf>
    <xf numFmtId="0" fontId="3" fillId="0" borderId="34"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0" fillId="0" borderId="17" xfId="0" applyFont="1" applyBorder="1" applyAlignment="1">
      <alignment horizontal="center" vertical="center"/>
    </xf>
    <xf numFmtId="0" fontId="0" fillId="0" borderId="20" xfId="0" applyFont="1" applyBorder="1" applyAlignment="1">
      <alignment horizontal="center" vertical="center"/>
    </xf>
    <xf numFmtId="0" fontId="0" fillId="0" borderId="22" xfId="0" applyFont="1" applyBorder="1" applyAlignment="1">
      <alignment horizontal="center" vertical="center"/>
    </xf>
    <xf numFmtId="168" fontId="0" fillId="0" borderId="18" xfId="2" applyNumberFormat="1" applyFont="1" applyBorder="1" applyAlignment="1">
      <alignment horizontal="center" vertical="center" wrapText="1"/>
    </xf>
    <xf numFmtId="168" fontId="0" fillId="0" borderId="0" xfId="2" applyNumberFormat="1" applyFont="1" applyBorder="1" applyAlignment="1">
      <alignment horizontal="center" vertical="center" wrapText="1"/>
    </xf>
    <xf numFmtId="168" fontId="0" fillId="0" borderId="0" xfId="2" applyNumberFormat="1" applyFont="1" applyBorder="1" applyAlignment="1">
      <alignment horizontal="right"/>
    </xf>
    <xf numFmtId="9" fontId="18" fillId="0" borderId="20" xfId="1" applyFont="1" applyBorder="1" applyAlignment="1">
      <alignment horizontal="left"/>
    </xf>
    <xf numFmtId="9" fontId="18" fillId="0" borderId="0" xfId="1" applyFont="1" applyBorder="1" applyAlignment="1">
      <alignment horizontal="left"/>
    </xf>
    <xf numFmtId="168" fontId="7" fillId="0" borderId="17" xfId="2" applyNumberFormat="1" applyFont="1" applyBorder="1" applyAlignment="1">
      <alignment horizontal="center"/>
    </xf>
    <xf numFmtId="168" fontId="7" fillId="0" borderId="18" xfId="2" applyNumberFormat="1" applyFont="1" applyBorder="1" applyAlignment="1">
      <alignment horizontal="center"/>
    </xf>
    <xf numFmtId="168" fontId="3" fillId="0" borderId="34" xfId="2" applyNumberFormat="1" applyFont="1" applyBorder="1" applyAlignment="1">
      <alignment horizontal="center"/>
    </xf>
    <xf numFmtId="168" fontId="3" fillId="0" borderId="26" xfId="2" applyNumberFormat="1" applyFont="1" applyBorder="1" applyAlignment="1">
      <alignment horizontal="center"/>
    </xf>
    <xf numFmtId="9" fontId="18" fillId="0" borderId="22" xfId="1" applyFont="1" applyBorder="1" applyAlignment="1">
      <alignment horizontal="left"/>
    </xf>
    <xf numFmtId="9" fontId="18" fillId="0" borderId="23" xfId="1" applyFont="1" applyBorder="1" applyAlignment="1">
      <alignment horizontal="left"/>
    </xf>
    <xf numFmtId="168" fontId="7" fillId="0" borderId="34" xfId="2" applyNumberFormat="1" applyFont="1" applyBorder="1" applyAlignment="1">
      <alignment horizontal="center"/>
    </xf>
    <xf numFmtId="168" fontId="7" fillId="0" borderId="26" xfId="2" applyNumberFormat="1" applyFont="1" applyBorder="1" applyAlignment="1">
      <alignment horizontal="center"/>
    </xf>
    <xf numFmtId="0" fontId="7" fillId="0" borderId="17" xfId="0" applyFont="1" applyBorder="1" applyAlignment="1">
      <alignment horizontal="center" vertical="center"/>
    </xf>
    <xf numFmtId="0" fontId="7" fillId="0" borderId="20" xfId="0" applyFont="1" applyBorder="1" applyAlignment="1">
      <alignment horizontal="center" vertical="center"/>
    </xf>
    <xf numFmtId="0" fontId="7" fillId="0" borderId="22" xfId="0" applyFont="1" applyBorder="1" applyAlignment="1">
      <alignment horizontal="center" vertical="center"/>
    </xf>
    <xf numFmtId="0" fontId="7" fillId="0" borderId="17"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2" xfId="0" applyFont="1" applyBorder="1" applyAlignment="1">
      <alignment horizontal="center" vertical="center" wrapText="1"/>
    </xf>
    <xf numFmtId="174" fontId="7" fillId="0" borderId="17" xfId="2" applyNumberFormat="1" applyFont="1" applyBorder="1" applyAlignment="1">
      <alignment horizontal="center" vertical="center" wrapText="1"/>
    </xf>
    <xf numFmtId="174" fontId="7" fillId="0" borderId="20" xfId="2" applyNumberFormat="1" applyFont="1" applyBorder="1" applyAlignment="1">
      <alignment horizontal="center" vertical="center" wrapText="1"/>
    </xf>
    <xf numFmtId="174" fontId="7" fillId="0" borderId="22" xfId="2" applyNumberFormat="1" applyFont="1" applyBorder="1" applyAlignment="1">
      <alignment horizontal="center" vertical="center" wrapText="1"/>
    </xf>
    <xf numFmtId="0" fontId="0" fillId="0" borderId="17" xfId="0" applyBorder="1" applyAlignment="1">
      <alignment horizontal="center" vertical="center" wrapText="1"/>
    </xf>
    <xf numFmtId="0" fontId="0" fillId="0" borderId="22" xfId="0" applyBorder="1" applyAlignment="1">
      <alignment horizontal="center" vertical="center" wrapText="1"/>
    </xf>
    <xf numFmtId="0" fontId="0" fillId="0" borderId="22" xfId="0" applyBorder="1" applyAlignment="1">
      <alignment horizontal="center"/>
    </xf>
    <xf numFmtId="0" fontId="0" fillId="0" borderId="23" xfId="0" applyBorder="1" applyAlignment="1">
      <alignment horizontal="center"/>
    </xf>
    <xf numFmtId="0" fontId="0" fillId="0" borderId="20"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19" xfId="0" quotePrefix="1" applyFill="1" applyBorder="1" applyAlignment="1">
      <alignment horizontal="center" vertical="center"/>
    </xf>
    <xf numFmtId="0" fontId="0" fillId="0" borderId="24" xfId="0" quotePrefix="1" applyFill="1" applyBorder="1" applyAlignment="1">
      <alignment horizontal="center" vertical="center"/>
    </xf>
    <xf numFmtId="0" fontId="0" fillId="0" borderId="17" xfId="0" applyBorder="1" applyAlignment="1">
      <alignment horizontal="center"/>
    </xf>
    <xf numFmtId="0" fontId="0" fillId="0" borderId="18" xfId="0" applyBorder="1" applyAlignment="1">
      <alignment horizontal="center"/>
    </xf>
    <xf numFmtId="0" fontId="0" fillId="0" borderId="0" xfId="0" applyBorder="1" applyAlignment="1">
      <alignment horizontal="center"/>
    </xf>
    <xf numFmtId="0" fontId="0" fillId="0" borderId="36" xfId="0" applyBorder="1" applyAlignment="1">
      <alignment horizontal="center"/>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0" fontId="0" fillId="0" borderId="22" xfId="0" applyFill="1" applyBorder="1" applyAlignment="1">
      <alignment horizontal="center" vertical="center" wrapText="1"/>
    </xf>
    <xf numFmtId="0" fontId="0" fillId="0" borderId="23" xfId="0" applyFill="1" applyBorder="1" applyAlignment="1">
      <alignment horizontal="center" vertical="center" wrapText="1"/>
    </xf>
    <xf numFmtId="0" fontId="0" fillId="0" borderId="26" xfId="0" applyFill="1" applyBorder="1" applyAlignment="1">
      <alignment horizontal="center" vertical="center"/>
    </xf>
    <xf numFmtId="0" fontId="0" fillId="0" borderId="19" xfId="0" applyFill="1" applyBorder="1" applyAlignment="1">
      <alignment horizontal="center" vertical="center"/>
    </xf>
    <xf numFmtId="0" fontId="0" fillId="0" borderId="20" xfId="0" applyFill="1" applyBorder="1" applyAlignment="1">
      <alignment horizontal="left" wrapText="1"/>
    </xf>
    <xf numFmtId="0" fontId="0" fillId="0" borderId="0" xfId="0" applyFill="1" applyBorder="1" applyAlignment="1">
      <alignment horizontal="left" wrapText="1"/>
    </xf>
    <xf numFmtId="10" fontId="0" fillId="0" borderId="20" xfId="0" applyNumberFormat="1" applyFill="1" applyBorder="1" applyAlignment="1">
      <alignment horizontal="center" vertical="center"/>
    </xf>
    <xf numFmtId="10" fontId="0" fillId="0" borderId="21" xfId="0" applyNumberFormat="1" applyFill="1" applyBorder="1" applyAlignment="1">
      <alignment horizontal="center" vertical="center"/>
    </xf>
    <xf numFmtId="1" fontId="0" fillId="12" borderId="28" xfId="2" applyNumberFormat="1" applyFont="1" applyFill="1" applyBorder="1" applyAlignment="1">
      <alignment horizontal="center" vertical="center"/>
    </xf>
    <xf numFmtId="1" fontId="0" fillId="12" borderId="29" xfId="2" applyNumberFormat="1" applyFont="1" applyFill="1" applyBorder="1" applyAlignment="1">
      <alignment horizontal="center" vertical="center"/>
    </xf>
    <xf numFmtId="0" fontId="23" fillId="0" borderId="18"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0" fillId="12" borderId="28" xfId="0" applyFill="1" applyBorder="1" applyAlignment="1">
      <alignment horizontal="center"/>
    </xf>
    <xf numFmtId="0" fontId="0" fillId="12" borderId="29" xfId="0" applyFill="1" applyBorder="1" applyAlignment="1">
      <alignment horizontal="center"/>
    </xf>
    <xf numFmtId="0" fontId="0" fillId="0" borderId="20" xfId="0" applyFill="1" applyBorder="1" applyAlignment="1">
      <alignment horizontal="left"/>
    </xf>
    <xf numFmtId="0" fontId="0" fillId="0" borderId="0" xfId="0" applyFill="1" applyBorder="1" applyAlignment="1">
      <alignment horizontal="left"/>
    </xf>
    <xf numFmtId="10" fontId="0" fillId="0" borderId="17" xfId="0" applyNumberFormat="1" applyFill="1" applyBorder="1" applyAlignment="1">
      <alignment horizontal="center"/>
    </xf>
    <xf numFmtId="10" fontId="0" fillId="0" borderId="19" xfId="0" applyNumberFormat="1" applyFill="1" applyBorder="1" applyAlignment="1">
      <alignment horizontal="center"/>
    </xf>
    <xf numFmtId="10" fontId="0" fillId="0" borderId="20" xfId="0" applyNumberFormat="1" applyFill="1" applyBorder="1" applyAlignment="1">
      <alignment horizontal="center"/>
    </xf>
    <xf numFmtId="10" fontId="0" fillId="0" borderId="21" xfId="0" applyNumberFormat="1" applyFill="1" applyBorder="1" applyAlignment="1">
      <alignment horizontal="center"/>
    </xf>
    <xf numFmtId="0" fontId="0" fillId="0" borderId="22" xfId="0" applyFill="1" applyBorder="1" applyAlignment="1">
      <alignment horizontal="left"/>
    </xf>
    <xf numFmtId="0" fontId="0" fillId="0" borderId="23" xfId="0" applyFill="1" applyBorder="1" applyAlignment="1">
      <alignment horizontal="left"/>
    </xf>
    <xf numFmtId="10" fontId="0" fillId="0" borderId="22" xfId="0" applyNumberFormat="1" applyFill="1" applyBorder="1" applyAlignment="1">
      <alignment horizontal="center"/>
    </xf>
    <xf numFmtId="10" fontId="0" fillId="0" borderId="24" xfId="0" applyNumberFormat="1" applyFill="1" applyBorder="1" applyAlignment="1">
      <alignment horizontal="center"/>
    </xf>
    <xf numFmtId="0" fontId="0" fillId="0" borderId="28" xfId="0" applyFill="1" applyBorder="1" applyAlignment="1">
      <alignment horizontal="center"/>
    </xf>
    <xf numFmtId="0" fontId="0" fillId="0" borderId="29" xfId="0" applyFill="1" applyBorder="1" applyAlignment="1">
      <alignment horizontal="center"/>
    </xf>
    <xf numFmtId="9" fontId="34" fillId="12" borderId="28" xfId="1" applyFont="1" applyFill="1" applyBorder="1" applyAlignment="1">
      <alignment horizontal="center" vertical="center"/>
    </xf>
    <xf numFmtId="9" fontId="34" fillId="12" borderId="69" xfId="1" applyFont="1" applyFill="1" applyBorder="1" applyAlignment="1">
      <alignment horizontal="center" vertical="center"/>
    </xf>
    <xf numFmtId="9" fontId="34" fillId="12" borderId="29" xfId="1" applyFont="1" applyFill="1" applyBorder="1" applyAlignment="1">
      <alignment horizontal="center" vertical="center"/>
    </xf>
    <xf numFmtId="9" fontId="34" fillId="21" borderId="44" xfId="1" applyFont="1" applyFill="1" applyBorder="1" applyAlignment="1">
      <alignment horizontal="center" vertical="center"/>
    </xf>
    <xf numFmtId="9" fontId="34" fillId="21" borderId="46" xfId="1" applyFont="1" applyFill="1" applyBorder="1" applyAlignment="1">
      <alignment horizontal="center" vertical="center"/>
    </xf>
    <xf numFmtId="10" fontId="0" fillId="0" borderId="28" xfId="0" applyNumberFormat="1" applyFill="1" applyBorder="1" applyAlignment="1">
      <alignment horizontal="center" vertical="center"/>
    </xf>
    <xf numFmtId="10" fontId="0" fillId="0" borderId="29" xfId="0" applyNumberFormat="1" applyFill="1" applyBorder="1" applyAlignment="1">
      <alignment horizontal="center" vertical="center"/>
    </xf>
    <xf numFmtId="38" fontId="24" fillId="4" borderId="0" xfId="2" applyNumberFormat="1" applyFont="1" applyFill="1" applyBorder="1" applyAlignment="1">
      <alignment horizontal="center" vertical="center"/>
    </xf>
    <xf numFmtId="38" fontId="24" fillId="4" borderId="21" xfId="2" applyNumberFormat="1" applyFont="1" applyFill="1" applyBorder="1" applyAlignment="1">
      <alignment horizontal="center" vertical="center"/>
    </xf>
    <xf numFmtId="43" fontId="21" fillId="0" borderId="40" xfId="2" applyFont="1" applyFill="1" applyBorder="1" applyAlignment="1">
      <alignment horizontal="center" vertical="center"/>
    </xf>
    <xf numFmtId="43" fontId="21" fillId="0" borderId="42" xfId="2" applyFont="1" applyFill="1" applyBorder="1" applyAlignment="1">
      <alignment horizontal="center" vertical="center"/>
    </xf>
    <xf numFmtId="43" fontId="21" fillId="0" borderId="76" xfId="2" applyFont="1" applyFill="1" applyBorder="1" applyAlignment="1">
      <alignment horizontal="center" vertical="center"/>
    </xf>
    <xf numFmtId="43" fontId="21" fillId="0" borderId="33" xfId="2" applyFont="1" applyFill="1" applyBorder="1" applyAlignment="1">
      <alignment horizontal="center" vertical="center"/>
    </xf>
    <xf numFmtId="43" fontId="21" fillId="0" borderId="70" xfId="2" applyFont="1" applyFill="1" applyBorder="1" applyAlignment="1">
      <alignment horizontal="center" vertical="center"/>
    </xf>
    <xf numFmtId="43" fontId="21" fillId="0" borderId="68" xfId="2" applyFont="1" applyFill="1" applyBorder="1" applyAlignment="1">
      <alignment horizontal="center" vertical="center"/>
    </xf>
    <xf numFmtId="43" fontId="21" fillId="0" borderId="44" xfId="2" applyFont="1" applyFill="1" applyBorder="1" applyAlignment="1">
      <alignment horizontal="center" vertical="center"/>
    </xf>
    <xf numFmtId="43" fontId="21" fillId="0" borderId="46" xfId="2" applyFont="1" applyFill="1" applyBorder="1" applyAlignment="1">
      <alignment horizontal="center" vertical="center"/>
    </xf>
    <xf numFmtId="43" fontId="21" fillId="0" borderId="31" xfId="2" applyFont="1" applyFill="1" applyBorder="1" applyAlignment="1">
      <alignment horizontal="center" vertical="center"/>
    </xf>
    <xf numFmtId="43" fontId="21" fillId="0" borderId="77" xfId="2" applyFont="1" applyFill="1" applyBorder="1" applyAlignment="1">
      <alignment horizontal="center" vertical="center"/>
    </xf>
    <xf numFmtId="43" fontId="21" fillId="0" borderId="36" xfId="2" applyFont="1" applyFill="1" applyBorder="1" applyAlignment="1">
      <alignment horizontal="center" vertical="center"/>
    </xf>
    <xf numFmtId="43" fontId="21" fillId="0" borderId="50" xfId="2" applyFont="1" applyFill="1" applyBorder="1" applyAlignment="1">
      <alignment horizontal="center" vertical="center"/>
    </xf>
    <xf numFmtId="43" fontId="21" fillId="12" borderId="40" xfId="2" applyFont="1" applyFill="1" applyBorder="1" applyAlignment="1">
      <alignment horizontal="center" vertical="center"/>
    </xf>
    <xf numFmtId="43" fontId="21" fillId="12" borderId="42" xfId="2" applyFont="1" applyFill="1" applyBorder="1" applyAlignment="1">
      <alignment horizontal="center" vertical="center"/>
    </xf>
    <xf numFmtId="43" fontId="21" fillId="12" borderId="76" xfId="2" applyFont="1" applyFill="1" applyBorder="1" applyAlignment="1">
      <alignment horizontal="center" vertical="center"/>
    </xf>
    <xf numFmtId="43" fontId="21" fillId="12" borderId="33" xfId="2" applyFont="1" applyFill="1" applyBorder="1" applyAlignment="1">
      <alignment horizontal="center" vertical="center"/>
    </xf>
    <xf numFmtId="9" fontId="21" fillId="12" borderId="70" xfId="1" applyFont="1" applyFill="1" applyBorder="1" applyAlignment="1">
      <alignment horizontal="center" vertical="center"/>
    </xf>
    <xf numFmtId="9" fontId="21" fillId="12" borderId="68" xfId="1" applyFont="1" applyFill="1" applyBorder="1" applyAlignment="1">
      <alignment horizontal="center" vertical="center"/>
    </xf>
    <xf numFmtId="43" fontId="21" fillId="12" borderId="44" xfId="2" applyFont="1" applyFill="1" applyBorder="1" applyAlignment="1">
      <alignment horizontal="center" vertical="center"/>
    </xf>
    <xf numFmtId="43" fontId="21" fillId="12" borderId="46" xfId="2" applyFont="1" applyFill="1" applyBorder="1" applyAlignment="1">
      <alignment horizontal="center" vertical="center"/>
    </xf>
    <xf numFmtId="9" fontId="21" fillId="12" borderId="31" xfId="1" applyFont="1" applyFill="1" applyBorder="1" applyAlignment="1">
      <alignment horizontal="center" vertical="center"/>
    </xf>
    <xf numFmtId="9" fontId="21" fillId="12" borderId="50" xfId="1" applyFont="1" applyFill="1" applyBorder="1" applyAlignment="1">
      <alignment horizontal="center" vertical="center"/>
    </xf>
    <xf numFmtId="43" fontId="21" fillId="12" borderId="77" xfId="2" applyFont="1" applyFill="1" applyBorder="1" applyAlignment="1">
      <alignment horizontal="center" vertical="center"/>
    </xf>
    <xf numFmtId="43" fontId="21" fillId="12" borderId="36" xfId="2" applyFont="1" applyFill="1" applyBorder="1" applyAlignment="1">
      <alignment horizontal="center" vertical="center"/>
    </xf>
    <xf numFmtId="0" fontId="13" fillId="0" borderId="0" xfId="0" applyFont="1" applyAlignment="1">
      <alignment horizontal="left" vertical="top" wrapText="1"/>
    </xf>
  </cellXfs>
  <cellStyles count="9">
    <cellStyle name="Comma" xfId="2" builtinId="3"/>
    <cellStyle name="Comma 2" xfId="5"/>
    <cellStyle name="Hyperlink" xfId="6" builtinId="8"/>
    <cellStyle name="Normal" xfId="0" builtinId="0"/>
    <cellStyle name="Normal 2" xfId="8"/>
    <cellStyle name="Normal 3" xfId="3"/>
    <cellStyle name="Normal 4" xfId="4"/>
    <cellStyle name="Percent" xfId="1" builtinId="5"/>
    <cellStyle name="Support Services" xfId="7"/>
  </cellStyles>
  <dxfs count="2">
    <dxf>
      <font>
        <b/>
        <i val="0"/>
        <color rgb="FFFF0000"/>
      </font>
      <fill>
        <patternFill>
          <bgColor theme="4" tint="0.79998168889431442"/>
        </patternFill>
      </fill>
    </dxf>
    <dxf>
      <font>
        <b/>
        <i val="0"/>
        <color theme="0"/>
      </font>
      <fill>
        <patternFill>
          <bgColor rgb="FFFF0000"/>
        </patternFill>
      </fill>
    </dxf>
  </dxfs>
  <tableStyles count="0" defaultTableStyle="TableStyleMedium2" defaultPivotStyle="PivotStyleLight16"/>
  <colors>
    <mruColors>
      <color rgb="FF0000CC"/>
      <color rgb="FFFF79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cap="all" spc="150" baseline="0">
                <a:solidFill>
                  <a:schemeClr val="tx1">
                    <a:lumMod val="50000"/>
                    <a:lumOff val="50000"/>
                  </a:schemeClr>
                </a:solidFill>
                <a:latin typeface="+mn-lt"/>
                <a:ea typeface="+mn-ea"/>
                <a:cs typeface="+mn-cs"/>
              </a:defRPr>
            </a:pPr>
            <a:r>
              <a:rPr lang="en-GB" sz="2400"/>
              <a:t>Student FTE </a:t>
            </a:r>
          </a:p>
        </c:rich>
      </c:tx>
      <c:layout/>
      <c:overlay val="0"/>
      <c:spPr>
        <a:noFill/>
        <a:ln>
          <a:noFill/>
        </a:ln>
        <a:effectLst/>
      </c:spPr>
      <c:txPr>
        <a:bodyPr rot="0" spcFirstLastPara="1" vertOverflow="ellipsis" vert="horz" wrap="square" anchor="ctr" anchorCtr="1"/>
        <a:lstStyle/>
        <a:p>
          <a:pPr>
            <a:defRPr sz="24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 Data'!$E$8</c:f>
              <c:strCache>
                <c:ptCount val="1"/>
                <c:pt idx="0">
                  <c:v>UG</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cat>
            <c:numRef>
              <c:f>'Graph Data'!$F$7:$K$7</c:f>
              <c:numCache>
                <c:formatCode>General</c:formatCode>
                <c:ptCount val="6"/>
                <c:pt idx="0">
                  <c:v>2017</c:v>
                </c:pt>
                <c:pt idx="1">
                  <c:v>2020</c:v>
                </c:pt>
                <c:pt idx="2">
                  <c:v>2023</c:v>
                </c:pt>
                <c:pt idx="3">
                  <c:v>2026</c:v>
                </c:pt>
                <c:pt idx="4">
                  <c:v>2029</c:v>
                </c:pt>
                <c:pt idx="5">
                  <c:v>2032</c:v>
                </c:pt>
              </c:numCache>
            </c:numRef>
          </c:cat>
          <c:val>
            <c:numRef>
              <c:f>'Graph Data'!$F$8:$K$8</c:f>
              <c:numCache>
                <c:formatCode>0</c:formatCode>
                <c:ptCount val="6"/>
                <c:pt idx="0">
                  <c:v>33</c:v>
                </c:pt>
                <c:pt idx="1">
                  <c:v>31.000540436921298</c:v>
                </c:pt>
                <c:pt idx="2">
                  <c:v>104.0000000761066</c:v>
                </c:pt>
                <c:pt idx="3">
                  <c:v>143.00000000000063</c:v>
                </c:pt>
                <c:pt idx="4">
                  <c:v>143</c:v>
                </c:pt>
                <c:pt idx="5">
                  <c:v>143</c:v>
                </c:pt>
              </c:numCache>
            </c:numRef>
          </c:val>
        </c:ser>
        <c:ser>
          <c:idx val="1"/>
          <c:order val="1"/>
          <c:tx>
            <c:strRef>
              <c:f>'Graph Data'!$E$9</c:f>
              <c:strCache>
                <c:ptCount val="1"/>
                <c:pt idx="0">
                  <c:v>PGT</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cat>
            <c:numRef>
              <c:f>'Graph Data'!$F$7:$K$7</c:f>
              <c:numCache>
                <c:formatCode>General</c:formatCode>
                <c:ptCount val="6"/>
                <c:pt idx="0">
                  <c:v>2017</c:v>
                </c:pt>
                <c:pt idx="1">
                  <c:v>2020</c:v>
                </c:pt>
                <c:pt idx="2">
                  <c:v>2023</c:v>
                </c:pt>
                <c:pt idx="3">
                  <c:v>2026</c:v>
                </c:pt>
                <c:pt idx="4">
                  <c:v>2029</c:v>
                </c:pt>
                <c:pt idx="5">
                  <c:v>2032</c:v>
                </c:pt>
              </c:numCache>
            </c:numRef>
          </c:cat>
          <c:val>
            <c:numRef>
              <c:f>'Graph Data'!$F$9:$K$9</c:f>
              <c:numCache>
                <c:formatCode>0</c:formatCode>
                <c:ptCount val="6"/>
                <c:pt idx="0">
                  <c:v>15</c:v>
                </c:pt>
                <c:pt idx="1">
                  <c:v>13.009953124999999</c:v>
                </c:pt>
                <c:pt idx="2">
                  <c:v>20.000030481363932</c:v>
                </c:pt>
                <c:pt idx="3">
                  <c:v>25.000000024385091</c:v>
                </c:pt>
                <c:pt idx="4">
                  <c:v>25.000000000012484</c:v>
                </c:pt>
                <c:pt idx="5">
                  <c:v>25.000000000000007</c:v>
                </c:pt>
              </c:numCache>
            </c:numRef>
          </c:val>
        </c:ser>
        <c:ser>
          <c:idx val="2"/>
          <c:order val="2"/>
          <c:tx>
            <c:strRef>
              <c:f>'Graph Data'!$E$10</c:f>
              <c:strCache>
                <c:ptCount val="1"/>
                <c:pt idx="0">
                  <c:v>MRes</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cat>
            <c:numRef>
              <c:f>'Graph Data'!$F$7:$K$7</c:f>
              <c:numCache>
                <c:formatCode>General</c:formatCode>
                <c:ptCount val="6"/>
                <c:pt idx="0">
                  <c:v>2017</c:v>
                </c:pt>
                <c:pt idx="1">
                  <c:v>2020</c:v>
                </c:pt>
                <c:pt idx="2">
                  <c:v>2023</c:v>
                </c:pt>
                <c:pt idx="3">
                  <c:v>2026</c:v>
                </c:pt>
                <c:pt idx="4">
                  <c:v>2029</c:v>
                </c:pt>
                <c:pt idx="5">
                  <c:v>2032</c:v>
                </c:pt>
              </c:numCache>
            </c:numRef>
          </c:cat>
          <c:val>
            <c:numRef>
              <c:f>'Graph Data'!$F$10:$K$10</c:f>
              <c:numCache>
                <c:formatCode>0</c:formatCode>
                <c:ptCount val="6"/>
                <c:pt idx="0">
                  <c:v>15</c:v>
                </c:pt>
                <c:pt idx="1">
                  <c:v>13.009953124999999</c:v>
                </c:pt>
                <c:pt idx="2">
                  <c:v>15.000040641818575</c:v>
                </c:pt>
                <c:pt idx="3">
                  <c:v>20.000000072252121</c:v>
                </c:pt>
                <c:pt idx="4">
                  <c:v>20.000000000072252</c:v>
                </c:pt>
                <c:pt idx="5">
                  <c:v>20.000000000000071</c:v>
                </c:pt>
              </c:numCache>
            </c:numRef>
          </c:val>
        </c:ser>
        <c:ser>
          <c:idx val="3"/>
          <c:order val="3"/>
          <c:tx>
            <c:strRef>
              <c:f>'Graph Data'!$E$11</c:f>
              <c:strCache>
                <c:ptCount val="1"/>
                <c:pt idx="0">
                  <c:v>PhD</c:v>
                </c:pt>
              </c:strCache>
            </c:strRef>
          </c:tx>
          <c:spPr>
            <a:pattFill prst="narHorz">
              <a:fgClr>
                <a:schemeClr val="accent4"/>
              </a:fgClr>
              <a:bgClr>
                <a:schemeClr val="accent4">
                  <a:lumMod val="20000"/>
                  <a:lumOff val="80000"/>
                </a:schemeClr>
              </a:bgClr>
            </a:pattFill>
            <a:ln>
              <a:noFill/>
            </a:ln>
            <a:effectLst>
              <a:innerShdw blurRad="114300">
                <a:schemeClr val="accent4"/>
              </a:innerShdw>
            </a:effectLst>
          </c:spPr>
          <c:invertIfNegative val="0"/>
          <c:cat>
            <c:numRef>
              <c:f>'Graph Data'!$F$7:$K$7</c:f>
              <c:numCache>
                <c:formatCode>General</c:formatCode>
                <c:ptCount val="6"/>
                <c:pt idx="0">
                  <c:v>2017</c:v>
                </c:pt>
                <c:pt idx="1">
                  <c:v>2020</c:v>
                </c:pt>
                <c:pt idx="2">
                  <c:v>2023</c:v>
                </c:pt>
                <c:pt idx="3">
                  <c:v>2026</c:v>
                </c:pt>
                <c:pt idx="4">
                  <c:v>2029</c:v>
                </c:pt>
                <c:pt idx="5">
                  <c:v>2032</c:v>
                </c:pt>
              </c:numCache>
            </c:numRef>
          </c:cat>
          <c:val>
            <c:numRef>
              <c:f>'Graph Data'!$F$11:$K$11</c:f>
              <c:numCache>
                <c:formatCode>0</c:formatCode>
                <c:ptCount val="6"/>
                <c:pt idx="0">
                  <c:v>33</c:v>
                </c:pt>
                <c:pt idx="1">
                  <c:v>31.000540436921298</c:v>
                </c:pt>
                <c:pt idx="2">
                  <c:v>29.00000008784075</c:v>
                </c:pt>
                <c:pt idx="3">
                  <c:v>40.600000000027805</c:v>
                </c:pt>
                <c:pt idx="4">
                  <c:v>40.600000000000009</c:v>
                </c:pt>
                <c:pt idx="5">
                  <c:v>40.6</c:v>
                </c:pt>
              </c:numCache>
            </c:numRef>
          </c:val>
        </c:ser>
        <c:dLbls>
          <c:showLegendKey val="0"/>
          <c:showVal val="0"/>
          <c:showCatName val="0"/>
          <c:showSerName val="0"/>
          <c:showPercent val="0"/>
          <c:showBubbleSize val="0"/>
        </c:dLbls>
        <c:gapWidth val="164"/>
        <c:overlap val="-22"/>
        <c:axId val="597370480"/>
        <c:axId val="597370872"/>
      </c:barChart>
      <c:catAx>
        <c:axId val="5973704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597370872"/>
        <c:crosses val="autoZero"/>
        <c:auto val="1"/>
        <c:lblAlgn val="ctr"/>
        <c:lblOffset val="100"/>
        <c:noMultiLvlLbl val="0"/>
      </c:catAx>
      <c:valAx>
        <c:axId val="5973708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59737048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cap="all" spc="150" baseline="0">
                <a:solidFill>
                  <a:schemeClr val="tx1">
                    <a:lumMod val="50000"/>
                    <a:lumOff val="50000"/>
                  </a:schemeClr>
                </a:solidFill>
                <a:latin typeface="+mn-lt"/>
                <a:ea typeface="+mn-ea"/>
                <a:cs typeface="+mn-cs"/>
              </a:defRPr>
            </a:pPr>
            <a:r>
              <a:rPr lang="en-GB" sz="2400"/>
              <a:t>Base Case: Fee Income</a:t>
            </a:r>
          </a:p>
        </c:rich>
      </c:tx>
      <c:layout/>
      <c:overlay val="0"/>
      <c:spPr>
        <a:noFill/>
        <a:ln>
          <a:noFill/>
        </a:ln>
        <a:effectLst/>
      </c:spPr>
      <c:txPr>
        <a:bodyPr rot="0" spcFirstLastPara="1" vertOverflow="ellipsis" vert="horz" wrap="square" anchor="ctr" anchorCtr="1"/>
        <a:lstStyle/>
        <a:p>
          <a:pPr>
            <a:defRPr sz="24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 Data'!$E$13</c:f>
              <c:strCache>
                <c:ptCount val="1"/>
                <c:pt idx="0">
                  <c:v>UG Fees</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cat>
            <c:numRef>
              <c:f>'Graph Data'!$F$12:$K$12</c:f>
              <c:numCache>
                <c:formatCode>General</c:formatCode>
                <c:ptCount val="6"/>
                <c:pt idx="0">
                  <c:v>2017</c:v>
                </c:pt>
                <c:pt idx="1">
                  <c:v>2020</c:v>
                </c:pt>
                <c:pt idx="2">
                  <c:v>2023</c:v>
                </c:pt>
                <c:pt idx="3">
                  <c:v>2026</c:v>
                </c:pt>
                <c:pt idx="4">
                  <c:v>2029</c:v>
                </c:pt>
                <c:pt idx="5">
                  <c:v>2032</c:v>
                </c:pt>
              </c:numCache>
            </c:numRef>
          </c:cat>
          <c:val>
            <c:numRef>
              <c:f>'Graph Data'!$F$13:$K$13</c:f>
              <c:numCache>
                <c:formatCode>_-* #,##0_-;\-* #,##0_-;_-* "-"??_-;_-@_-</c:formatCode>
                <c:ptCount val="6"/>
                <c:pt idx="0">
                  <c:v>569</c:v>
                </c:pt>
                <c:pt idx="1">
                  <c:v>638.16349563129995</c:v>
                </c:pt>
                <c:pt idx="2">
                  <c:v>2302.3238760753566</c:v>
                </c:pt>
                <c:pt idx="3">
                  <c:v>3459.2407604317705</c:v>
                </c:pt>
                <c:pt idx="4">
                  <c:v>3780.0057784243272</c:v>
                </c:pt>
                <c:pt idx="5">
                  <c:v>4130.5143742402797</c:v>
                </c:pt>
              </c:numCache>
            </c:numRef>
          </c:val>
        </c:ser>
        <c:ser>
          <c:idx val="1"/>
          <c:order val="1"/>
          <c:tx>
            <c:strRef>
              <c:f>'Graph Data'!$E$14</c:f>
              <c:strCache>
                <c:ptCount val="1"/>
                <c:pt idx="0">
                  <c:v>PGT Fees</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cat>
            <c:numRef>
              <c:f>'Graph Data'!$F$12:$K$12</c:f>
              <c:numCache>
                <c:formatCode>General</c:formatCode>
                <c:ptCount val="6"/>
                <c:pt idx="0">
                  <c:v>2017</c:v>
                </c:pt>
                <c:pt idx="1">
                  <c:v>2020</c:v>
                </c:pt>
                <c:pt idx="2">
                  <c:v>2023</c:v>
                </c:pt>
                <c:pt idx="3">
                  <c:v>2026</c:v>
                </c:pt>
                <c:pt idx="4">
                  <c:v>2029</c:v>
                </c:pt>
                <c:pt idx="5">
                  <c:v>2032</c:v>
                </c:pt>
              </c:numCache>
            </c:numRef>
          </c:cat>
          <c:val>
            <c:numRef>
              <c:f>'Graph Data'!$F$14:$K$14</c:f>
              <c:numCache>
                <c:formatCode>_-* #,##0_-;\-* #,##0_-;_-* "-"??_-;_-@_-</c:formatCode>
                <c:ptCount val="6"/>
                <c:pt idx="0">
                  <c:v>295.5</c:v>
                </c:pt>
                <c:pt idx="1">
                  <c:v>330.33684143056507</c:v>
                </c:pt>
                <c:pt idx="2">
                  <c:v>500.55866322792701</c:v>
                </c:pt>
                <c:pt idx="3">
                  <c:v>683.71745799132214</c:v>
                </c:pt>
                <c:pt idx="4">
                  <c:v>747.11652671848344</c:v>
                </c:pt>
                <c:pt idx="5">
                  <c:v>816.39440089150821</c:v>
                </c:pt>
              </c:numCache>
            </c:numRef>
          </c:val>
        </c:ser>
        <c:ser>
          <c:idx val="2"/>
          <c:order val="2"/>
          <c:tx>
            <c:strRef>
              <c:f>'Graph Data'!$E$15</c:f>
              <c:strCache>
                <c:ptCount val="1"/>
                <c:pt idx="0">
                  <c:v>Mres Fees</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cat>
            <c:numRef>
              <c:f>'Graph Data'!$F$12:$K$12</c:f>
              <c:numCache>
                <c:formatCode>General</c:formatCode>
                <c:ptCount val="6"/>
                <c:pt idx="0">
                  <c:v>2017</c:v>
                </c:pt>
                <c:pt idx="1">
                  <c:v>2020</c:v>
                </c:pt>
                <c:pt idx="2">
                  <c:v>2023</c:v>
                </c:pt>
                <c:pt idx="3">
                  <c:v>2026</c:v>
                </c:pt>
                <c:pt idx="4">
                  <c:v>2029</c:v>
                </c:pt>
                <c:pt idx="5">
                  <c:v>2032</c:v>
                </c:pt>
              </c:numCache>
            </c:numRef>
          </c:cat>
          <c:val>
            <c:numRef>
              <c:f>'Graph Data'!$F$15:$K$15</c:f>
              <c:numCache>
                <c:formatCode>_-* #,##0_-;\-* #,##0_-;_-* "-"??_-;_-@_-</c:formatCode>
                <c:ptCount val="6"/>
                <c:pt idx="0">
                  <c:v>295.5</c:v>
                </c:pt>
                <c:pt idx="1">
                  <c:v>330.33684143056507</c:v>
                </c:pt>
                <c:pt idx="2">
                  <c:v>375.41899742095029</c:v>
                </c:pt>
                <c:pt idx="3">
                  <c:v>546.97396639305771</c:v>
                </c:pt>
                <c:pt idx="4">
                  <c:v>597.69322137478684</c:v>
                </c:pt>
                <c:pt idx="5">
                  <c:v>653.11552071320659</c:v>
                </c:pt>
              </c:numCache>
            </c:numRef>
          </c:val>
        </c:ser>
        <c:ser>
          <c:idx val="3"/>
          <c:order val="3"/>
          <c:tx>
            <c:strRef>
              <c:f>'Graph Data'!$E$16</c:f>
              <c:strCache>
                <c:ptCount val="1"/>
                <c:pt idx="0">
                  <c:v>PhD Fees</c:v>
                </c:pt>
              </c:strCache>
            </c:strRef>
          </c:tx>
          <c:spPr>
            <a:pattFill prst="narHorz">
              <a:fgClr>
                <a:schemeClr val="accent4"/>
              </a:fgClr>
              <a:bgClr>
                <a:schemeClr val="accent4">
                  <a:lumMod val="20000"/>
                  <a:lumOff val="80000"/>
                </a:schemeClr>
              </a:bgClr>
            </a:pattFill>
            <a:ln>
              <a:noFill/>
            </a:ln>
            <a:effectLst>
              <a:innerShdw blurRad="114300">
                <a:schemeClr val="accent4"/>
              </a:innerShdw>
            </a:effectLst>
          </c:spPr>
          <c:invertIfNegative val="0"/>
          <c:cat>
            <c:numRef>
              <c:f>'Graph Data'!$F$12:$K$12</c:f>
              <c:numCache>
                <c:formatCode>General</c:formatCode>
                <c:ptCount val="6"/>
                <c:pt idx="0">
                  <c:v>2017</c:v>
                </c:pt>
                <c:pt idx="1">
                  <c:v>2020</c:v>
                </c:pt>
                <c:pt idx="2">
                  <c:v>2023</c:v>
                </c:pt>
                <c:pt idx="3">
                  <c:v>2026</c:v>
                </c:pt>
                <c:pt idx="4">
                  <c:v>2029</c:v>
                </c:pt>
                <c:pt idx="5">
                  <c:v>2032</c:v>
                </c:pt>
              </c:numCache>
            </c:numRef>
          </c:cat>
          <c:val>
            <c:numRef>
              <c:f>'Graph Data'!$F$16:$K$16</c:f>
              <c:numCache>
                <c:formatCode>_-* #,##0_-;\-* #,##0_-;_-* "-"??_-;_-@_-</c:formatCode>
                <c:ptCount val="6"/>
                <c:pt idx="0">
                  <c:v>497.1</c:v>
                </c:pt>
                <c:pt idx="1">
                  <c:v>557.23941554999817</c:v>
                </c:pt>
                <c:pt idx="2">
                  <c:v>474.36234989437634</c:v>
                </c:pt>
                <c:pt idx="3">
                  <c:v>725.68796651823914</c:v>
                </c:pt>
                <c:pt idx="4">
                  <c:v>792.97883458957585</c:v>
                </c:pt>
                <c:pt idx="5">
                  <c:v>866.50938298456344</c:v>
                </c:pt>
              </c:numCache>
            </c:numRef>
          </c:val>
        </c:ser>
        <c:dLbls>
          <c:showLegendKey val="0"/>
          <c:showVal val="0"/>
          <c:showCatName val="0"/>
          <c:showSerName val="0"/>
          <c:showPercent val="0"/>
          <c:showBubbleSize val="0"/>
        </c:dLbls>
        <c:gapWidth val="164"/>
        <c:overlap val="-22"/>
        <c:axId val="597373616"/>
        <c:axId val="597371264"/>
        <c:extLst/>
      </c:barChart>
      <c:catAx>
        <c:axId val="59737361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597371264"/>
        <c:crosses val="autoZero"/>
        <c:auto val="1"/>
        <c:lblAlgn val="ctr"/>
        <c:lblOffset val="100"/>
        <c:noMultiLvlLbl val="0"/>
      </c:catAx>
      <c:valAx>
        <c:axId val="597371264"/>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9737361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44824</xdr:rowOff>
    </xdr:from>
    <xdr:to>
      <xdr:col>2</xdr:col>
      <xdr:colOff>708086</xdr:colOff>
      <xdr:row>3</xdr:row>
      <xdr:rowOff>178174</xdr:rowOff>
    </xdr:to>
    <xdr:pic>
      <xdr:nvPicPr>
        <xdr:cNvPr id="2" name="irc_mi" descr="Image result for imperial colleg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44824"/>
          <a:ext cx="2689286"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95250</xdr:colOff>
      <xdr:row>0</xdr:row>
      <xdr:rowOff>35719</xdr:rowOff>
    </xdr:from>
    <xdr:to>
      <xdr:col>1</xdr:col>
      <xdr:colOff>2173583</xdr:colOff>
      <xdr:row>3</xdr:row>
      <xdr:rowOff>169069</xdr:rowOff>
    </xdr:to>
    <xdr:pic>
      <xdr:nvPicPr>
        <xdr:cNvPr id="2" name="irc_mi" descr="Image result for imperial colleg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35719"/>
          <a:ext cx="2685552"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95250</xdr:colOff>
      <xdr:row>0</xdr:row>
      <xdr:rowOff>35719</xdr:rowOff>
    </xdr:from>
    <xdr:to>
      <xdr:col>1</xdr:col>
      <xdr:colOff>2173583</xdr:colOff>
      <xdr:row>3</xdr:row>
      <xdr:rowOff>169069</xdr:rowOff>
    </xdr:to>
    <xdr:pic>
      <xdr:nvPicPr>
        <xdr:cNvPr id="2" name="irc_mi" descr="Image result for imperial colleg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35719"/>
          <a:ext cx="2687933"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63500</xdr:colOff>
      <xdr:row>0</xdr:row>
      <xdr:rowOff>31750</xdr:rowOff>
    </xdr:from>
    <xdr:to>
      <xdr:col>3</xdr:col>
      <xdr:colOff>177302</xdr:colOff>
      <xdr:row>3</xdr:row>
      <xdr:rowOff>165100</xdr:rowOff>
    </xdr:to>
    <xdr:pic>
      <xdr:nvPicPr>
        <xdr:cNvPr id="2" name="irc_mi" descr="Image result for imperial colleg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31750"/>
          <a:ext cx="2685552"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95250</xdr:colOff>
      <xdr:row>0</xdr:row>
      <xdr:rowOff>42334</xdr:rowOff>
    </xdr:from>
    <xdr:to>
      <xdr:col>2</xdr:col>
      <xdr:colOff>1553135</xdr:colOff>
      <xdr:row>3</xdr:row>
      <xdr:rowOff>175684</xdr:rowOff>
    </xdr:to>
    <xdr:pic>
      <xdr:nvPicPr>
        <xdr:cNvPr id="2" name="irc_mi" descr="Image result for imperial colleg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42334"/>
          <a:ext cx="2685552"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113802</xdr:colOff>
      <xdr:row>3</xdr:row>
      <xdr:rowOff>133350</xdr:rowOff>
    </xdr:to>
    <xdr:pic>
      <xdr:nvPicPr>
        <xdr:cNvPr id="2" name="irc_mi" descr="Image result for imperial colleg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85552"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95250</xdr:colOff>
      <xdr:row>0</xdr:row>
      <xdr:rowOff>31750</xdr:rowOff>
    </xdr:from>
    <xdr:to>
      <xdr:col>3</xdr:col>
      <xdr:colOff>209052</xdr:colOff>
      <xdr:row>3</xdr:row>
      <xdr:rowOff>165100</xdr:rowOff>
    </xdr:to>
    <xdr:pic>
      <xdr:nvPicPr>
        <xdr:cNvPr id="2" name="irc_mi" descr="Image result for imperial colleg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31750"/>
          <a:ext cx="2685552"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33618</xdr:colOff>
      <xdr:row>0</xdr:row>
      <xdr:rowOff>112058</xdr:rowOff>
    </xdr:from>
    <xdr:to>
      <xdr:col>2</xdr:col>
      <xdr:colOff>188695</xdr:colOff>
      <xdr:row>4</xdr:row>
      <xdr:rowOff>54908</xdr:rowOff>
    </xdr:to>
    <xdr:pic>
      <xdr:nvPicPr>
        <xdr:cNvPr id="2" name="irc_mi" descr="Image result for imperial colleg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693" y="112058"/>
          <a:ext cx="2679202"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33618</xdr:colOff>
      <xdr:row>0</xdr:row>
      <xdr:rowOff>112058</xdr:rowOff>
    </xdr:from>
    <xdr:to>
      <xdr:col>2</xdr:col>
      <xdr:colOff>1137273</xdr:colOff>
      <xdr:row>4</xdr:row>
      <xdr:rowOff>93008</xdr:rowOff>
    </xdr:to>
    <xdr:pic>
      <xdr:nvPicPr>
        <xdr:cNvPr id="2" name="irc_mi" descr="Image result for imperial colleg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6" y="112058"/>
          <a:ext cx="2683684"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11</xdr:row>
      <xdr:rowOff>0</xdr:rowOff>
    </xdr:from>
    <xdr:to>
      <xdr:col>15</xdr:col>
      <xdr:colOff>0</xdr:colOff>
      <xdr:row>22</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23</xdr:row>
      <xdr:rowOff>0</xdr:rowOff>
    </xdr:from>
    <xdr:to>
      <xdr:col>15</xdr:col>
      <xdr:colOff>0</xdr:colOff>
      <xdr:row>37</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190501</xdr:colOff>
      <xdr:row>0</xdr:row>
      <xdr:rowOff>95249</xdr:rowOff>
    </xdr:from>
    <xdr:to>
      <xdr:col>1</xdr:col>
      <xdr:colOff>826310</xdr:colOff>
      <xdr:row>4</xdr:row>
      <xdr:rowOff>38099</xdr:rowOff>
    </xdr:to>
    <xdr:pic>
      <xdr:nvPicPr>
        <xdr:cNvPr id="5" name="irc_mi" descr="Image result for imperial college logo"/>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1" y="95249"/>
          <a:ext cx="2683684"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122464</xdr:colOff>
      <xdr:row>0</xdr:row>
      <xdr:rowOff>95250</xdr:rowOff>
    </xdr:from>
    <xdr:to>
      <xdr:col>2</xdr:col>
      <xdr:colOff>84719</xdr:colOff>
      <xdr:row>4</xdr:row>
      <xdr:rowOff>38100</xdr:rowOff>
    </xdr:to>
    <xdr:pic>
      <xdr:nvPicPr>
        <xdr:cNvPr id="3" name="irc_mi" descr="Image result for imperial colleg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4" y="95250"/>
          <a:ext cx="2683684"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163284</xdr:colOff>
      <xdr:row>0</xdr:row>
      <xdr:rowOff>95250</xdr:rowOff>
    </xdr:from>
    <xdr:to>
      <xdr:col>2</xdr:col>
      <xdr:colOff>805897</xdr:colOff>
      <xdr:row>4</xdr:row>
      <xdr:rowOff>38100</xdr:rowOff>
    </xdr:to>
    <xdr:pic>
      <xdr:nvPicPr>
        <xdr:cNvPr id="2" name="irc_mi" descr="Image result for imperial colleg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284" y="95250"/>
          <a:ext cx="2683684"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47625</xdr:rowOff>
    </xdr:from>
    <xdr:to>
      <xdr:col>1</xdr:col>
      <xdr:colOff>2175684</xdr:colOff>
      <xdr:row>3</xdr:row>
      <xdr:rowOff>180975</xdr:rowOff>
    </xdr:to>
    <xdr:pic>
      <xdr:nvPicPr>
        <xdr:cNvPr id="2" name="irc_mi" descr="Image result for imperial colleg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47625"/>
          <a:ext cx="2683684"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81643</xdr:colOff>
      <xdr:row>0</xdr:row>
      <xdr:rowOff>0</xdr:rowOff>
    </xdr:from>
    <xdr:to>
      <xdr:col>1</xdr:col>
      <xdr:colOff>2154874</xdr:colOff>
      <xdr:row>3</xdr:row>
      <xdr:rowOff>133350</xdr:rowOff>
    </xdr:to>
    <xdr:pic>
      <xdr:nvPicPr>
        <xdr:cNvPr id="2" name="irc_mi" descr="Image result for imperial colleg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43" y="0"/>
          <a:ext cx="2685552"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112059</xdr:colOff>
      <xdr:row>0</xdr:row>
      <xdr:rowOff>56030</xdr:rowOff>
    </xdr:from>
    <xdr:to>
      <xdr:col>4</xdr:col>
      <xdr:colOff>359211</xdr:colOff>
      <xdr:row>3</xdr:row>
      <xdr:rowOff>189380</xdr:rowOff>
    </xdr:to>
    <xdr:pic>
      <xdr:nvPicPr>
        <xdr:cNvPr id="2" name="irc_mi" descr="Image result for imperial colleg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59" y="56030"/>
          <a:ext cx="2667623"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95250</xdr:colOff>
      <xdr:row>0</xdr:row>
      <xdr:rowOff>23812</xdr:rowOff>
    </xdr:from>
    <xdr:to>
      <xdr:col>2</xdr:col>
      <xdr:colOff>1268708</xdr:colOff>
      <xdr:row>3</xdr:row>
      <xdr:rowOff>145256</xdr:rowOff>
    </xdr:to>
    <xdr:pic>
      <xdr:nvPicPr>
        <xdr:cNvPr id="2" name="irc_mi" descr="Image result for imperial colleg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23812"/>
          <a:ext cx="2685552"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N31"/>
  <sheetViews>
    <sheetView tabSelected="1" zoomScale="85" zoomScaleNormal="85" workbookViewId="0">
      <selection activeCell="L38" sqref="L38"/>
    </sheetView>
  </sheetViews>
  <sheetFormatPr defaultRowHeight="15"/>
  <cols>
    <col min="1" max="1" width="5.28515625" style="675" customWidth="1"/>
    <col min="2" max="2" width="29.7109375" style="676" customWidth="1"/>
    <col min="3" max="3" width="13.140625" style="675" customWidth="1"/>
    <col min="4" max="4" width="9.7109375" style="675" customWidth="1"/>
    <col min="5" max="5" width="9.140625" style="675"/>
    <col min="6" max="6" width="17.140625" style="675" customWidth="1"/>
    <col min="7" max="8" width="9.140625" style="675"/>
    <col min="9" max="9" width="18" style="675" customWidth="1"/>
    <col min="10" max="16384" width="9.140625" style="675"/>
  </cols>
  <sheetData>
    <row r="6" spans="2:14" ht="23.25">
      <c r="B6" s="674" t="s">
        <v>683</v>
      </c>
    </row>
    <row r="8" spans="2:14" ht="15" customHeight="1">
      <c r="B8" s="676" t="s">
        <v>664</v>
      </c>
      <c r="C8" s="1242" t="s">
        <v>684</v>
      </c>
      <c r="D8" s="1242"/>
      <c r="E8" s="1242"/>
      <c r="F8" s="1242"/>
      <c r="G8" s="1242"/>
      <c r="H8" s="1242"/>
      <c r="I8" s="1242"/>
      <c r="J8" s="1242"/>
      <c r="K8" s="1242"/>
      <c r="L8" s="1242"/>
      <c r="M8" s="1242"/>
      <c r="N8" s="1242"/>
    </row>
    <row r="9" spans="2:14" ht="15" customHeight="1">
      <c r="C9" s="1242"/>
      <c r="D9" s="1242"/>
      <c r="E9" s="1242"/>
      <c r="F9" s="1242"/>
      <c r="G9" s="1242"/>
      <c r="H9" s="1242"/>
      <c r="I9" s="1242"/>
      <c r="J9" s="1242"/>
      <c r="K9" s="1242"/>
      <c r="L9" s="1242"/>
      <c r="M9" s="1242"/>
      <c r="N9" s="1242"/>
    </row>
    <row r="10" spans="2:14">
      <c r="C10" s="681"/>
      <c r="D10" s="677"/>
      <c r="E10" s="677"/>
      <c r="F10" s="677"/>
      <c r="G10" s="677"/>
      <c r="H10" s="677"/>
      <c r="I10" s="677"/>
      <c r="J10" s="677"/>
      <c r="K10" s="677"/>
    </row>
    <row r="11" spans="2:14" ht="30" customHeight="1">
      <c r="C11" s="1243" t="s">
        <v>602</v>
      </c>
      <c r="D11" s="1243"/>
      <c r="E11" s="1243"/>
      <c r="F11" s="1243"/>
      <c r="G11" s="1243"/>
      <c r="H11" s="1243"/>
      <c r="I11" s="1243"/>
      <c r="J11" s="1243"/>
      <c r="K11" s="1243"/>
      <c r="L11" s="1243"/>
      <c r="M11" s="1243"/>
      <c r="N11" s="1243"/>
    </row>
    <row r="12" spans="2:14">
      <c r="C12" s="677"/>
      <c r="D12" s="677"/>
      <c r="E12" s="677"/>
      <c r="F12" s="677"/>
      <c r="G12" s="677"/>
      <c r="H12" s="677"/>
      <c r="I12" s="677"/>
      <c r="J12" s="677"/>
      <c r="K12" s="677"/>
    </row>
    <row r="13" spans="2:14">
      <c r="B13" s="676" t="s">
        <v>665</v>
      </c>
      <c r="C13" s="716" t="s">
        <v>666</v>
      </c>
    </row>
    <row r="14" spans="2:14">
      <c r="B14" s="680"/>
      <c r="C14" s="681" t="s">
        <v>667</v>
      </c>
      <c r="D14" s="677"/>
      <c r="E14" s="677"/>
      <c r="F14" s="677"/>
      <c r="G14" s="682"/>
    </row>
    <row r="16" spans="2:14">
      <c r="B16" s="676" t="s">
        <v>668</v>
      </c>
      <c r="C16" s="682" t="s">
        <v>669</v>
      </c>
    </row>
    <row r="17" spans="2:9" ht="15.75" thickBot="1"/>
    <row r="18" spans="2:9" ht="15.75" thickBot="1">
      <c r="B18" s="676" t="s">
        <v>670</v>
      </c>
      <c r="C18" s="683">
        <v>1</v>
      </c>
      <c r="E18" s="675" t="s">
        <v>671</v>
      </c>
      <c r="G18" s="675" t="s">
        <v>672</v>
      </c>
    </row>
    <row r="20" spans="2:9" ht="15.75" hidden="1" thickBot="1">
      <c r="B20" s="676" t="s">
        <v>673</v>
      </c>
      <c r="C20" s="684"/>
      <c r="D20" s="684"/>
      <c r="E20" s="684"/>
      <c r="F20" s="685"/>
    </row>
    <row r="22" spans="2:9">
      <c r="B22" s="676" t="s">
        <v>674</v>
      </c>
      <c r="C22" s="675" t="str">
        <f ca="1">INFO("RECALC")</f>
        <v>Automatic</v>
      </c>
    </row>
    <row r="24" spans="2:9">
      <c r="B24" s="676" t="s">
        <v>675</v>
      </c>
      <c r="C24" s="675" t="s">
        <v>676</v>
      </c>
      <c r="F24" s="675" t="s">
        <v>677</v>
      </c>
      <c r="H24" s="675" t="str">
        <f ca="1">INFO("RELEASE")</f>
        <v>15.0</v>
      </c>
    </row>
    <row r="26" spans="2:9">
      <c r="B26" s="676" t="s">
        <v>678</v>
      </c>
      <c r="C26" s="675" t="s">
        <v>690</v>
      </c>
    </row>
    <row r="27" spans="2:9">
      <c r="I27" s="686"/>
    </row>
    <row r="28" spans="2:9">
      <c r="B28" s="676" t="s">
        <v>679</v>
      </c>
      <c r="C28" s="676" t="s">
        <v>510</v>
      </c>
      <c r="D28" s="676" t="s">
        <v>680</v>
      </c>
      <c r="E28" s="676" t="s">
        <v>681</v>
      </c>
      <c r="F28" s="676"/>
    </row>
    <row r="30" spans="2:9">
      <c r="C30" s="687">
        <v>42880</v>
      </c>
      <c r="D30" s="675" t="s">
        <v>682</v>
      </c>
      <c r="E30" s="688" t="s">
        <v>689</v>
      </c>
    </row>
    <row r="31" spans="2:9">
      <c r="C31" s="687">
        <v>42881</v>
      </c>
      <c r="D31" s="675" t="s">
        <v>682</v>
      </c>
      <c r="E31" s="746" t="s">
        <v>693</v>
      </c>
      <c r="F31" s="682"/>
      <c r="G31" s="682"/>
    </row>
  </sheetData>
  <mergeCells count="2">
    <mergeCell ref="C8:N9"/>
    <mergeCell ref="C11:N11"/>
  </mergeCells>
  <conditionalFormatting sqref="C22">
    <cfRule type="cellIs" dxfId="1" priority="2" operator="equal">
      <formula>"Manual"</formula>
    </cfRule>
  </conditionalFormatting>
  <conditionalFormatting sqref="F20">
    <cfRule type="beginsWith" dxfId="0" priority="1" operator="beginsWith" text="Error">
      <formula>LEFT(F20,LEN("Error"))="Error"</formula>
    </cfRule>
  </conditionalFormatting>
  <hyperlinks>
    <hyperlink ref="C13" location="'Model Guide '!A1" display="See Model Guide "/>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3:BL409"/>
  <sheetViews>
    <sheetView zoomScale="80" zoomScaleNormal="80" workbookViewId="0">
      <selection activeCell="B17" sqref="B17"/>
    </sheetView>
  </sheetViews>
  <sheetFormatPr defaultRowHeight="15"/>
  <cols>
    <col min="2" max="2" width="13.5703125" customWidth="1"/>
    <col min="3" max="3" width="37.140625" customWidth="1"/>
    <col min="4" max="4" width="18.42578125" customWidth="1"/>
    <col min="5" max="5" width="14.85546875" customWidth="1"/>
    <col min="6" max="6" width="18.28515625" customWidth="1"/>
    <col min="7" max="7" width="19.140625" customWidth="1"/>
    <col min="8" max="11" width="15.42578125" customWidth="1"/>
    <col min="12" max="12" width="13.85546875" customWidth="1"/>
    <col min="13" max="13" width="13.5703125" bestFit="1" customWidth="1"/>
    <col min="14" max="14" width="22.28515625" customWidth="1"/>
    <col min="15" max="15" width="13.85546875" customWidth="1"/>
    <col min="16" max="16" width="15.85546875" bestFit="1" customWidth="1"/>
    <col min="17" max="17" width="11.42578125" customWidth="1"/>
    <col min="18" max="48" width="13.85546875" customWidth="1"/>
    <col min="49" max="53" width="15" customWidth="1"/>
    <col min="54" max="55" width="14.42578125" customWidth="1"/>
    <col min="56" max="61" width="11.28515625" bestFit="1" customWidth="1"/>
    <col min="62" max="63" width="12.28515625" bestFit="1" customWidth="1"/>
  </cols>
  <sheetData>
    <row r="3" spans="2:64" ht="15.75" customHeight="1"/>
    <row r="5" spans="2:64" ht="21">
      <c r="C5" s="12" t="s">
        <v>702</v>
      </c>
      <c r="D5" s="11"/>
      <c r="E5" s="11"/>
      <c r="F5" s="11"/>
      <c r="G5" s="11"/>
      <c r="H5" s="11"/>
      <c r="I5" s="11"/>
      <c r="J5" s="11"/>
      <c r="K5" s="11"/>
      <c r="L5" s="11"/>
      <c r="M5" s="11"/>
      <c r="N5" s="11"/>
      <c r="O5" s="11"/>
    </row>
    <row r="8" spans="2:64" ht="19.5" customHeight="1">
      <c r="C8" s="40" t="s">
        <v>706</v>
      </c>
      <c r="D8" s="1533" t="str">
        <f>'4. Investment Appraisal'!C12</f>
        <v>Existing Building</v>
      </c>
      <c r="E8" s="1533"/>
    </row>
    <row r="10" spans="2:64" ht="15.75" thickBot="1">
      <c r="F10" s="39"/>
    </row>
    <row r="11" spans="2:64" s="1176" customFormat="1" ht="16.5" thickTop="1" thickBot="1">
      <c r="C11" s="1177">
        <v>2016</v>
      </c>
      <c r="D11" s="1177">
        <v>2017</v>
      </c>
      <c r="E11" s="1177">
        <v>2018</v>
      </c>
      <c r="F11" s="1177">
        <v>2019</v>
      </c>
      <c r="G11" s="1177">
        <v>2020</v>
      </c>
      <c r="H11" s="1177">
        <v>2021</v>
      </c>
      <c r="I11" s="1177">
        <v>2022</v>
      </c>
      <c r="J11" s="1177">
        <v>2023</v>
      </c>
      <c r="K11" s="1177">
        <v>2024</v>
      </c>
      <c r="L11" s="1177">
        <v>2025</v>
      </c>
      <c r="M11" s="1177">
        <v>2026</v>
      </c>
      <c r="N11" s="1177">
        <v>2027</v>
      </c>
      <c r="O11" s="1177">
        <v>2028</v>
      </c>
      <c r="P11" s="1177">
        <v>2029</v>
      </c>
      <c r="Q11" s="1177">
        <v>2030</v>
      </c>
      <c r="R11" s="1177">
        <v>2031</v>
      </c>
      <c r="S11" s="1177">
        <v>2032</v>
      </c>
      <c r="T11" s="1177">
        <v>2033</v>
      </c>
      <c r="U11" s="1177">
        <v>2034</v>
      </c>
      <c r="V11" s="1177">
        <v>2035</v>
      </c>
      <c r="W11" s="1177">
        <v>2036</v>
      </c>
      <c r="X11" s="1177">
        <v>2037</v>
      </c>
      <c r="Y11" s="1177">
        <v>2038</v>
      </c>
      <c r="Z11" s="1177">
        <v>2039</v>
      </c>
      <c r="AA11" s="1177">
        <v>2040</v>
      </c>
      <c r="AB11" s="1177">
        <v>2041</v>
      </c>
      <c r="AC11" s="1177">
        <v>2042</v>
      </c>
      <c r="AD11" s="1177">
        <v>2043</v>
      </c>
      <c r="AE11" s="1177">
        <v>2044</v>
      </c>
      <c r="AF11" s="1177">
        <v>2045</v>
      </c>
      <c r="AG11" s="1177">
        <v>2046</v>
      </c>
      <c r="AH11" s="1177">
        <v>2047</v>
      </c>
      <c r="AI11" s="1177">
        <v>2048</v>
      </c>
      <c r="AJ11" s="1177">
        <v>2049</v>
      </c>
      <c r="AK11" s="1177">
        <v>2050</v>
      </c>
      <c r="AL11" s="1177">
        <v>2051</v>
      </c>
      <c r="AM11" s="1177">
        <v>2052</v>
      </c>
      <c r="AN11" s="1177">
        <v>2053</v>
      </c>
      <c r="AO11" s="1177">
        <v>2054</v>
      </c>
      <c r="AP11" s="1177">
        <v>2055</v>
      </c>
      <c r="AQ11" s="1177">
        <v>2056</v>
      </c>
      <c r="AR11" s="1177">
        <v>2057</v>
      </c>
      <c r="AS11" s="1177">
        <v>2058</v>
      </c>
      <c r="AT11" s="1177">
        <v>2059</v>
      </c>
      <c r="AU11" s="1177">
        <v>2060</v>
      </c>
      <c r="AV11" s="1177">
        <v>2061</v>
      </c>
      <c r="AW11" s="1177">
        <v>2062</v>
      </c>
      <c r="AX11" s="1177">
        <v>2063</v>
      </c>
      <c r="AY11" s="1177">
        <v>2064</v>
      </c>
      <c r="AZ11" s="1177">
        <v>2065</v>
      </c>
      <c r="BA11" s="1177">
        <v>2066</v>
      </c>
      <c r="BB11" s="1177">
        <v>2067</v>
      </c>
      <c r="BC11" s="1177">
        <v>2068</v>
      </c>
      <c r="BD11" s="1177">
        <v>2069</v>
      </c>
      <c r="BE11" s="1177">
        <v>2070</v>
      </c>
      <c r="BF11" s="1177">
        <v>2071</v>
      </c>
      <c r="BG11" s="1177">
        <v>2072</v>
      </c>
      <c r="BH11" s="1177">
        <v>2073</v>
      </c>
      <c r="BI11" s="1177">
        <v>2074</v>
      </c>
      <c r="BJ11" s="1177">
        <v>2075</v>
      </c>
      <c r="BK11" s="1177">
        <v>2076</v>
      </c>
      <c r="BL11" s="1178"/>
    </row>
    <row r="12" spans="2:64" s="1181" customFormat="1" ht="15.75" thickTop="1">
      <c r="B12" s="1179" t="s">
        <v>771</v>
      </c>
      <c r="C12" s="1180">
        <f>(SUM(('3. Inputs'!$R$23*'3. Inputs'!$N$23)*VLOOKUP(C11,$A$23:$O$85,15,FALSE))*(SUM('3. Inputs'!$S$23*'3. Inputs'!$N$23)*VLOOKUP(C11,$A$88:$O$152,15,FALSE))+(SUM('3. Inputs'!$T$23*'3. Inputs'!$N$23)*VLOOKUP(C11,$A$156:$O$220,15,FALSE))+(SUM(('3. Inputs'!$R$27*'3. Inputs'!$N$23)*VLOOKUP(C11,$A$23:$O$85,15,FALSE))+(SUM('3. Inputs'!$S$27*'3. Inputs'!$N$23)*VLOOKUP(C11,$A$88:$O$152,15,FALSE))+(SUM('3. Inputs'!$T$27*'3. Inputs'!$N$23)*VLOOKUP(C11,$A$156:$O$220,15,FALSE)))/1000)</f>
        <v>1441.08</v>
      </c>
      <c r="D12" s="1180">
        <f>(SUM(('3. Inputs'!$R$23*'3. Inputs'!$N$23)*VLOOKUP(D11,$A$23:$O$85,15,FALSE))*(SUM('3. Inputs'!$S$23*'3. Inputs'!$N$23)*VLOOKUP(D11,$A$88:$O$152,15,FALSE))+(SUM('3. Inputs'!$T$23*'3. Inputs'!$N$23)*VLOOKUP(D11,$A$156:$O$220,15,FALSE))+(SUM(('3. Inputs'!$R$27*'3. Inputs'!$N$23)*VLOOKUP(D11,$A$23:$O$85,15,FALSE))+(SUM('3. Inputs'!$S$27*'3. Inputs'!$N$23)*VLOOKUP(D11,$A$88:$O$152,15,FALSE))+(SUM('3. Inputs'!$T$27*'3. Inputs'!$N$23)*VLOOKUP(D11,$A$156:$O$220,15,FALSE)))/1000)</f>
        <v>1477.107</v>
      </c>
      <c r="E12" s="1180">
        <f>(SUM(('3. Inputs'!$R$23*'3. Inputs'!$N$23)*VLOOKUP(E11,$A$23:$O$85,15,FALSE))*(SUM('3. Inputs'!$S$23*'3. Inputs'!$N$23)*VLOOKUP(E11,$A$88:$O$152,15,FALSE))+(SUM('3. Inputs'!$T$23*'3. Inputs'!$N$23)*VLOOKUP(E11,$A$156:$O$220,15,FALSE))+(SUM(('3. Inputs'!$R$27*'3. Inputs'!$N$23)*VLOOKUP(E11,$A$23:$O$85,15,FALSE))+(SUM('3. Inputs'!$S$27*'3. Inputs'!$N$23)*VLOOKUP(E11,$A$88:$O$152,15,FALSE))+(SUM('3. Inputs'!$T$27*'3. Inputs'!$N$23)*VLOOKUP(E11,$A$156:$O$220,15,FALSE)))/1000)</f>
        <v>1514.0346749999997</v>
      </c>
      <c r="F12" s="1180">
        <f>(SUM(('3. Inputs'!$R$23*'3. Inputs'!$N$23)*VLOOKUP(F11,$A$23:$O$85,15,FALSE))*(SUM('3. Inputs'!$S$23*'3. Inputs'!$N$23)*VLOOKUP(F11,$A$88:$O$152,15,FALSE))+(SUM('3. Inputs'!$T$23*'3. Inputs'!$N$23)*VLOOKUP(F11,$A$156:$O$220,15,FALSE))+(SUM(('3. Inputs'!$R$27*'3. Inputs'!$N$23)*VLOOKUP(F11,$A$23:$O$85,15,FALSE))+(SUM('3. Inputs'!$S$27*'3. Inputs'!$N$23)*VLOOKUP(F11,$A$88:$O$152,15,FALSE))+(SUM('3. Inputs'!$T$27*'3. Inputs'!$N$23)*VLOOKUP(F11,$A$156:$O$220,15,FALSE)))/1000)</f>
        <v>1551.8855418749997</v>
      </c>
      <c r="G12" s="1180">
        <f>(SUM(('3. Inputs'!$R$23*'3. Inputs'!$N$23)*VLOOKUP(G11,$A$23:$O$85,15,FALSE))*(SUM('3. Inputs'!$S$23*'3. Inputs'!$N$23)*VLOOKUP(G11,$A$88:$O$152,15,FALSE))+(SUM('3. Inputs'!$T$23*'3. Inputs'!$N$23)*VLOOKUP(G11,$A$156:$O$220,15,FALSE))+(SUM(('3. Inputs'!$R$27*'3. Inputs'!$N$23)*VLOOKUP(G11,$A$23:$O$85,15,FALSE))+(SUM('3. Inputs'!$S$27*'3. Inputs'!$N$23)*VLOOKUP(G11,$A$88:$O$152,15,FALSE))+(SUM('3. Inputs'!$T$27*'3. Inputs'!$N$23)*VLOOKUP(G11,$A$156:$O$220,15,FALSE)))/1000)</f>
        <v>1590.6826804218745</v>
      </c>
      <c r="H12" s="1180">
        <f>(SUM(('3. Inputs'!$R$23*'3. Inputs'!$N$23)*VLOOKUP(H11,$A$23:$O$85,15,FALSE))*(SUM('3. Inputs'!$S$23*'3. Inputs'!$N$23)*VLOOKUP(H11,$A$88:$O$152,15,FALSE))+(SUM('3. Inputs'!$T$23*'3. Inputs'!$N$23)*VLOOKUP(H11,$A$156:$O$220,15,FALSE))+(SUM(('3. Inputs'!$R$27*'3. Inputs'!$N$23)*VLOOKUP(H11,$A$23:$O$85,15,FALSE))+(SUM('3. Inputs'!$S$27*'3. Inputs'!$N$23)*VLOOKUP(H11,$A$88:$O$152,15,FALSE))+(SUM('3. Inputs'!$T$27*'3. Inputs'!$N$23)*VLOOKUP(H11,$A$156:$O$220,15,FALSE)))/1000)</f>
        <v>1630.449747432421</v>
      </c>
      <c r="I12" s="1180">
        <f>(SUM(('3. Inputs'!$R$23*'3. Inputs'!$N$23)*VLOOKUP(I11,$A$23:$O$85,15,FALSE))*(SUM('3. Inputs'!$S$23*'3. Inputs'!$N$23)*VLOOKUP(I11,$A$88:$O$152,15,FALSE))+(SUM('3. Inputs'!$T$23*'3. Inputs'!$N$23)*VLOOKUP(I11,$A$156:$O$220,15,FALSE))+(SUM(('3. Inputs'!$R$27*'3. Inputs'!$N$23)*VLOOKUP(I11,$A$23:$O$85,15,FALSE))+(SUM('3. Inputs'!$S$27*'3. Inputs'!$N$23)*VLOOKUP(I11,$A$88:$O$152,15,FALSE))+(SUM('3. Inputs'!$T$27*'3. Inputs'!$N$23)*VLOOKUP(I11,$A$156:$O$220,15,FALSE)))/1000)</f>
        <v>1671.2109911182317</v>
      </c>
      <c r="J12" s="1180">
        <f>(SUM(('3. Inputs'!$R$23*'3. Inputs'!$N$23)*VLOOKUP(J11,$A$23:$O$85,15,FALSE))*(SUM('3. Inputs'!$S$23*'3. Inputs'!$N$23)*VLOOKUP(J11,$A$88:$O$152,15,FALSE))+(SUM('3. Inputs'!$T$23*'3. Inputs'!$N$23)*VLOOKUP(J11,$A$156:$O$220,15,FALSE))+(SUM(('3. Inputs'!$R$27*'3. Inputs'!$N$23)*VLOOKUP(J11,$A$23:$O$85,15,FALSE))+(SUM('3. Inputs'!$S$27*'3. Inputs'!$N$23)*VLOOKUP(J11,$A$88:$O$152,15,FALSE))+(SUM('3. Inputs'!$T$27*'3. Inputs'!$N$23)*VLOOKUP(J11,$A$156:$O$220,15,FALSE)))/1000)</f>
        <v>1712.9912658961869</v>
      </c>
      <c r="K12" s="1180">
        <f>(SUM(('3. Inputs'!$R$23*'3. Inputs'!$N$23)*VLOOKUP(K11,$A$23:$O$85,15,FALSE))*(SUM('3. Inputs'!$S$23*'3. Inputs'!$N$23)*VLOOKUP(K11,$A$88:$O$152,15,FALSE))+(SUM('3. Inputs'!$T$23*'3. Inputs'!$N$23)*VLOOKUP(K11,$A$156:$O$220,15,FALSE))+(SUM(('3. Inputs'!$R$27*'3. Inputs'!$N$23)*VLOOKUP(K11,$A$23:$O$85,15,FALSE))+(SUM('3. Inputs'!$S$27*'3. Inputs'!$N$23)*VLOOKUP(K11,$A$88:$O$152,15,FALSE))+(SUM('3. Inputs'!$T$27*'3. Inputs'!$N$23)*VLOOKUP(K11,$A$156:$O$220,15,FALSE)))/1000)</f>
        <v>1755.8160475435916</v>
      </c>
      <c r="L12" s="1180">
        <f>(SUM(('3. Inputs'!$R$23*'3. Inputs'!$N$23)*VLOOKUP(L11,$A$23:$O$85,15,FALSE))*(SUM('3. Inputs'!$S$23*'3. Inputs'!$N$23)*VLOOKUP(L11,$A$88:$O$152,15,FALSE))+(SUM('3. Inputs'!$T$23*'3. Inputs'!$N$23)*VLOOKUP(L11,$A$156:$O$220,15,FALSE))+(SUM(('3. Inputs'!$R$27*'3. Inputs'!$N$23)*VLOOKUP(L11,$A$23:$O$85,15,FALSE))+(SUM('3. Inputs'!$S$27*'3. Inputs'!$N$23)*VLOOKUP(L11,$A$88:$O$152,15,FALSE))+(SUM('3. Inputs'!$T$27*'3. Inputs'!$N$23)*VLOOKUP(L11,$A$156:$O$220,15,FALSE)))/1000)</f>
        <v>1799.7114487321815</v>
      </c>
      <c r="M12" s="1180">
        <f>(SUM(('3. Inputs'!$R$23*'3. Inputs'!$N$23)*VLOOKUP(M11,$A$23:$O$85,15,FALSE))*(SUM('3. Inputs'!$S$23*'3. Inputs'!$N$23)*VLOOKUP(M11,$A$88:$O$152,15,FALSE))+(SUM('3. Inputs'!$T$23*'3. Inputs'!$N$23)*VLOOKUP(M11,$A$156:$O$220,15,FALSE))+(SUM(('3. Inputs'!$R$27*'3. Inputs'!$N$23)*VLOOKUP(M11,$A$23:$O$85,15,FALSE))+(SUM('3. Inputs'!$S$27*'3. Inputs'!$N$23)*VLOOKUP(M11,$A$88:$O$152,15,FALSE))+(SUM('3. Inputs'!$T$27*'3. Inputs'!$N$23)*VLOOKUP(M11,$A$156:$O$220,15,FALSE)))/1000)</f>
        <v>1844.7042349504852</v>
      </c>
      <c r="N12" s="1180">
        <f>(SUM(('3. Inputs'!$R$23*'3. Inputs'!$N$23)*VLOOKUP(N11,$A$23:$O$85,15,FALSE))*(SUM('3. Inputs'!$S$23*'3. Inputs'!$N$23)*VLOOKUP(N11,$A$88:$O$152,15,FALSE))+(SUM('3. Inputs'!$T$23*'3. Inputs'!$N$23)*VLOOKUP(N11,$A$156:$O$220,15,FALSE))+(SUM(('3. Inputs'!$R$27*'3. Inputs'!$N$23)*VLOOKUP(N11,$A$23:$O$85,15,FALSE))+(SUM('3. Inputs'!$S$27*'3. Inputs'!$N$23)*VLOOKUP(N11,$A$88:$O$152,15,FALSE))+(SUM('3. Inputs'!$T$27*'3. Inputs'!$N$23)*VLOOKUP(N11,$A$156:$O$220,15,FALSE)))/1000)</f>
        <v>1890.8218408242476</v>
      </c>
      <c r="O12" s="1180">
        <f>(SUM(('3. Inputs'!$R$23*'3. Inputs'!$N$23)*VLOOKUP(O11,$A$23:$O$85,15,FALSE))*(SUM('3. Inputs'!$S$23*'3. Inputs'!$N$23)*VLOOKUP(O11,$A$88:$O$152,15,FALSE))+(SUM('3. Inputs'!$T$23*'3. Inputs'!$N$23)*VLOOKUP(O11,$A$156:$O$220,15,FALSE))+(SUM(('3. Inputs'!$R$27*'3. Inputs'!$N$23)*VLOOKUP(O11,$A$23:$O$85,15,FALSE))+(SUM('3. Inputs'!$S$27*'3. Inputs'!$N$23)*VLOOKUP(O11,$A$88:$O$152,15,FALSE))+(SUM('3. Inputs'!$T$27*'3. Inputs'!$N$23)*VLOOKUP(O11,$A$156:$O$220,15,FALSE)))/1000)</f>
        <v>1938.0923868448533</v>
      </c>
      <c r="P12" s="1180">
        <f>(SUM(('3. Inputs'!$R$23*'3. Inputs'!$N$23)*VLOOKUP(P11,$A$23:$O$85,15,FALSE))*(SUM('3. Inputs'!$S$23*'3. Inputs'!$N$23)*VLOOKUP(P11,$A$88:$O$152,15,FALSE))+(SUM('3. Inputs'!$T$23*'3. Inputs'!$N$23)*VLOOKUP(P11,$A$156:$O$220,15,FALSE))+(SUM(('3. Inputs'!$R$27*'3. Inputs'!$N$23)*VLOOKUP(P11,$A$23:$O$85,15,FALSE))+(SUM('3. Inputs'!$S$27*'3. Inputs'!$N$23)*VLOOKUP(P11,$A$88:$O$152,15,FALSE))+(SUM('3. Inputs'!$T$27*'3. Inputs'!$N$23)*VLOOKUP(P11,$A$156:$O$220,15,FALSE)))/1000)</f>
        <v>1986.5446965159747</v>
      </c>
      <c r="Q12" s="1180">
        <f>(SUM(('3. Inputs'!$R$23*'3. Inputs'!$N$23)*VLOOKUP(Q11,$A$23:$O$85,15,FALSE))*(SUM('3. Inputs'!$S$23*'3. Inputs'!$N$23)*VLOOKUP(Q11,$A$88:$O$152,15,FALSE))+(SUM('3. Inputs'!$T$23*'3. Inputs'!$N$23)*VLOOKUP(Q11,$A$156:$O$220,15,FALSE))+(SUM(('3. Inputs'!$R$27*'3. Inputs'!$N$23)*VLOOKUP(Q11,$A$23:$O$85,15,FALSE))+(SUM('3. Inputs'!$S$27*'3. Inputs'!$N$23)*VLOOKUP(Q11,$A$88:$O$152,15,FALSE))+(SUM('3. Inputs'!$T$27*'3. Inputs'!$N$23)*VLOOKUP(Q11,$A$156:$O$220,15,FALSE)))/1000)</f>
        <v>2036.2083139288738</v>
      </c>
      <c r="R12" s="1180">
        <f>(SUM(('3. Inputs'!$R$23*'3. Inputs'!$N$23)*VLOOKUP(R11,$A$23:$O$85,15,FALSE))*(SUM('3. Inputs'!$S$23*'3. Inputs'!$N$23)*VLOOKUP(R11,$A$88:$O$152,15,FALSE))+(SUM('3. Inputs'!$T$23*'3. Inputs'!$N$23)*VLOOKUP(R11,$A$156:$O$220,15,FALSE))+(SUM(('3. Inputs'!$R$27*'3. Inputs'!$N$23)*VLOOKUP(R11,$A$23:$O$85,15,FALSE))+(SUM('3. Inputs'!$S$27*'3. Inputs'!$N$23)*VLOOKUP(R11,$A$88:$O$152,15,FALSE))+(SUM('3. Inputs'!$T$27*'3. Inputs'!$N$23)*VLOOKUP(R11,$A$156:$O$220,15,FALSE)))/1000)</f>
        <v>2087.1135217770957</v>
      </c>
      <c r="S12" s="1180">
        <f>(SUM(('3. Inputs'!$R$23*'3. Inputs'!$N$23)*VLOOKUP(S11,$A$23:$O$85,15,FALSE))*(SUM('3. Inputs'!$S$23*'3. Inputs'!$N$23)*VLOOKUP(S11,$A$88:$O$152,15,FALSE))+(SUM('3. Inputs'!$T$23*'3. Inputs'!$N$23)*VLOOKUP(S11,$A$156:$O$220,15,FALSE))+(SUM(('3. Inputs'!$R$27*'3. Inputs'!$N$23)*VLOOKUP(S11,$A$23:$O$85,15,FALSE))+(SUM('3. Inputs'!$S$27*'3. Inputs'!$N$23)*VLOOKUP(S11,$A$88:$O$152,15,FALSE))+(SUM('3. Inputs'!$T$27*'3. Inputs'!$N$23)*VLOOKUP(S11,$A$156:$O$220,15,FALSE)))/1000)</f>
        <v>2139.2913598215227</v>
      </c>
      <c r="T12" s="1180">
        <f>(SUM(('3. Inputs'!$R$23*'3. Inputs'!$N$23)*VLOOKUP(T11,$A$23:$O$85,15,FALSE))*(SUM('3. Inputs'!$S$23*'3. Inputs'!$N$23)*VLOOKUP(T11,$A$88:$O$152,15,FALSE))+(SUM('3. Inputs'!$T$23*'3. Inputs'!$N$23)*VLOOKUP(T11,$A$156:$O$220,15,FALSE))+(SUM(('3. Inputs'!$R$27*'3. Inputs'!$N$23)*VLOOKUP(T11,$A$23:$O$85,15,FALSE))+(SUM('3. Inputs'!$S$27*'3. Inputs'!$N$23)*VLOOKUP(T11,$A$88:$O$152,15,FALSE))+(SUM('3. Inputs'!$T$27*'3. Inputs'!$N$23)*VLOOKUP(T11,$A$156:$O$220,15,FALSE)))/1000)</f>
        <v>2192.77364381706</v>
      </c>
      <c r="U12" s="1180">
        <f>(SUM(('3. Inputs'!$R$23*'3. Inputs'!$N$23)*VLOOKUP(U11,$A$23:$O$85,15,FALSE))*(SUM('3. Inputs'!$S$23*'3. Inputs'!$N$23)*VLOOKUP(U11,$A$88:$O$152,15,FALSE))+(SUM('3. Inputs'!$T$23*'3. Inputs'!$N$23)*VLOOKUP(U11,$A$156:$O$220,15,FALSE))+(SUM(('3. Inputs'!$R$27*'3. Inputs'!$N$23)*VLOOKUP(U11,$A$23:$O$85,15,FALSE))+(SUM('3. Inputs'!$S$27*'3. Inputs'!$N$23)*VLOOKUP(U11,$A$88:$O$152,15,FALSE))+(SUM('3. Inputs'!$T$27*'3. Inputs'!$N$23)*VLOOKUP(U11,$A$156:$O$220,15,FALSE)))/1000)</f>
        <v>2247.5929849124868</v>
      </c>
      <c r="V12" s="1180">
        <f>(SUM(('3. Inputs'!$R$23*'3. Inputs'!$N$23)*VLOOKUP(V11,$A$23:$O$85,15,FALSE))*(SUM('3. Inputs'!$S$23*'3. Inputs'!$N$23)*VLOOKUP(V11,$A$88:$O$152,15,FALSE))+(SUM('3. Inputs'!$T$23*'3. Inputs'!$N$23)*VLOOKUP(V11,$A$156:$O$220,15,FALSE))+(SUM(('3. Inputs'!$R$27*'3. Inputs'!$N$23)*VLOOKUP(V11,$A$23:$O$85,15,FALSE))+(SUM('3. Inputs'!$S$27*'3. Inputs'!$N$23)*VLOOKUP(V11,$A$88:$O$152,15,FALSE))+(SUM('3. Inputs'!$T$27*'3. Inputs'!$N$23)*VLOOKUP(V11,$A$156:$O$220,15,FALSE)))/1000)</f>
        <v>2303.7828095352984</v>
      </c>
      <c r="W12" s="1180">
        <f>(SUM(('3. Inputs'!$R$23*'3. Inputs'!$N$23)*VLOOKUP(W11,$A$23:$O$85,15,FALSE))*(SUM('3. Inputs'!$S$23*'3. Inputs'!$N$23)*VLOOKUP(W11,$A$88:$O$152,15,FALSE))+(SUM('3. Inputs'!$T$23*'3. Inputs'!$N$23)*VLOOKUP(W11,$A$156:$O$220,15,FALSE))+(SUM(('3. Inputs'!$R$27*'3. Inputs'!$N$23)*VLOOKUP(W11,$A$23:$O$85,15,FALSE))+(SUM('3. Inputs'!$S$27*'3. Inputs'!$N$23)*VLOOKUP(W11,$A$88:$O$152,15,FALSE))+(SUM('3. Inputs'!$T$27*'3. Inputs'!$N$23)*VLOOKUP(W11,$A$156:$O$220,15,FALSE)))/1000)</f>
        <v>2361.3773797736817</v>
      </c>
      <c r="X12" s="1180">
        <f>(SUM(('3. Inputs'!$R$23*'3. Inputs'!$N$23)*VLOOKUP(X11,$A$23:$O$85,15,FALSE))*(SUM('3. Inputs'!$S$23*'3. Inputs'!$N$23)*VLOOKUP(X11,$A$88:$O$152,15,FALSE))+(SUM('3. Inputs'!$T$23*'3. Inputs'!$N$23)*VLOOKUP(X11,$A$156:$O$220,15,FALSE))+(SUM(('3. Inputs'!$R$27*'3. Inputs'!$N$23)*VLOOKUP(X11,$A$23:$O$85,15,FALSE))+(SUM('3. Inputs'!$S$27*'3. Inputs'!$N$23)*VLOOKUP(X11,$A$88:$O$152,15,FALSE))+(SUM('3. Inputs'!$T$27*'3. Inputs'!$N$23)*VLOOKUP(X11,$A$156:$O$220,15,FALSE)))/1000)</f>
        <v>2420.4118142680231</v>
      </c>
      <c r="Y12" s="1180">
        <f>(SUM(('3. Inputs'!$R$23*'3. Inputs'!$N$23)*VLOOKUP(Y11,$A$23:$O$85,15,FALSE))*(SUM('3. Inputs'!$S$23*'3. Inputs'!$N$23)*VLOOKUP(Y11,$A$88:$O$152,15,FALSE))+(SUM('3. Inputs'!$T$23*'3. Inputs'!$N$23)*VLOOKUP(Y11,$A$156:$O$220,15,FALSE))+(SUM(('3. Inputs'!$R$27*'3. Inputs'!$N$23)*VLOOKUP(Y11,$A$23:$O$85,15,FALSE))+(SUM('3. Inputs'!$S$27*'3. Inputs'!$N$23)*VLOOKUP(Y11,$A$88:$O$152,15,FALSE))+(SUM('3. Inputs'!$T$27*'3. Inputs'!$N$23)*VLOOKUP(Y11,$A$156:$O$220,15,FALSE)))/1000)</f>
        <v>2480.9221096247234</v>
      </c>
      <c r="Z12" s="1180">
        <f>(SUM(('3. Inputs'!$R$23*'3. Inputs'!$N$23)*VLOOKUP(Z11,$A$23:$O$85,15,FALSE))*(SUM('3. Inputs'!$S$23*'3. Inputs'!$N$23)*VLOOKUP(Z11,$A$88:$O$152,15,FALSE))+(SUM('3. Inputs'!$T$23*'3. Inputs'!$N$23)*VLOOKUP(Z11,$A$156:$O$220,15,FALSE))+(SUM(('3. Inputs'!$R$27*'3. Inputs'!$N$23)*VLOOKUP(Z11,$A$23:$O$85,15,FALSE))+(SUM('3. Inputs'!$S$27*'3. Inputs'!$N$23)*VLOOKUP(Z11,$A$88:$O$152,15,FALSE))+(SUM('3. Inputs'!$T$27*'3. Inputs'!$N$23)*VLOOKUP(Z11,$A$156:$O$220,15,FALSE)))/1000)</f>
        <v>2542.9451623653413</v>
      </c>
      <c r="AA12" s="1180">
        <f>(SUM(('3. Inputs'!$R$23*'3. Inputs'!$N$23)*VLOOKUP(AA11,$A$23:$O$85,15,FALSE))*(SUM('3. Inputs'!$S$23*'3. Inputs'!$N$23)*VLOOKUP(AA11,$A$88:$O$152,15,FALSE))+(SUM('3. Inputs'!$T$23*'3. Inputs'!$N$23)*VLOOKUP(AA11,$A$156:$O$220,15,FALSE))+(SUM(('3. Inputs'!$R$27*'3. Inputs'!$N$23)*VLOOKUP(AA11,$A$23:$O$85,15,FALSE))+(SUM('3. Inputs'!$S$27*'3. Inputs'!$N$23)*VLOOKUP(AA11,$A$88:$O$152,15,FALSE))+(SUM('3. Inputs'!$T$27*'3. Inputs'!$N$23)*VLOOKUP(AA11,$A$156:$O$220,15,FALSE)))/1000)</f>
        <v>2606.5187914244748</v>
      </c>
      <c r="AB12" s="1180">
        <f>(SUM(('3. Inputs'!$R$23*'3. Inputs'!$N$23)*VLOOKUP(AB11,$A$23:$O$85,15,FALSE))*(SUM('3. Inputs'!$S$23*'3. Inputs'!$N$23)*VLOOKUP(AB11,$A$88:$O$152,15,FALSE))+(SUM('3. Inputs'!$T$23*'3. Inputs'!$N$23)*VLOOKUP(AB11,$A$156:$O$220,15,FALSE))+(SUM(('3. Inputs'!$R$27*'3. Inputs'!$N$23)*VLOOKUP(AB11,$A$23:$O$85,15,FALSE))+(SUM('3. Inputs'!$S$27*'3. Inputs'!$N$23)*VLOOKUP(AB11,$A$88:$O$152,15,FALSE))+(SUM('3. Inputs'!$T$27*'3. Inputs'!$N$23)*VLOOKUP(AB11,$A$156:$O$220,15,FALSE)))/1000)</f>
        <v>2671.6817612100863</v>
      </c>
      <c r="AC12" s="1180">
        <f>(SUM(('3. Inputs'!$R$23*'3. Inputs'!$N$23)*VLOOKUP(AC11,$A$23:$O$85,15,FALSE))*(SUM('3. Inputs'!$S$23*'3. Inputs'!$N$23)*VLOOKUP(AC11,$A$88:$O$152,15,FALSE))+(SUM('3. Inputs'!$T$23*'3. Inputs'!$N$23)*VLOOKUP(AC11,$A$156:$O$220,15,FALSE))+(SUM(('3. Inputs'!$R$27*'3. Inputs'!$N$23)*VLOOKUP(AC11,$A$23:$O$85,15,FALSE))+(SUM('3. Inputs'!$S$27*'3. Inputs'!$N$23)*VLOOKUP(AC11,$A$88:$O$152,15,FALSE))+(SUM('3. Inputs'!$T$27*'3. Inputs'!$N$23)*VLOOKUP(AC11,$A$156:$O$220,15,FALSE)))/1000)</f>
        <v>2738.4738052403382</v>
      </c>
      <c r="AD12" s="1180">
        <f>(SUM(('3. Inputs'!$R$23*'3. Inputs'!$N$23)*VLOOKUP(AD11,$A$23:$O$85,15,FALSE))*(SUM('3. Inputs'!$S$23*'3. Inputs'!$N$23)*VLOOKUP(AD11,$A$88:$O$152,15,FALSE))+(SUM('3. Inputs'!$T$23*'3. Inputs'!$N$23)*VLOOKUP(AD11,$A$156:$O$220,15,FALSE))+(SUM(('3. Inputs'!$R$27*'3. Inputs'!$N$23)*VLOOKUP(AD11,$A$23:$O$85,15,FALSE))+(SUM('3. Inputs'!$S$27*'3. Inputs'!$N$23)*VLOOKUP(AD11,$A$88:$O$152,15,FALSE))+(SUM('3. Inputs'!$T$27*'3. Inputs'!$N$23)*VLOOKUP(AD11,$A$156:$O$220,15,FALSE)))/1000)</f>
        <v>2806.9356503713461</v>
      </c>
      <c r="AE12" s="1180">
        <f>(SUM(('3. Inputs'!$R$23*'3. Inputs'!$N$23)*VLOOKUP(AE11,$A$23:$O$85,15,FALSE))*(SUM('3. Inputs'!$S$23*'3. Inputs'!$N$23)*VLOOKUP(AE11,$A$88:$O$152,15,FALSE))+(SUM('3. Inputs'!$T$23*'3. Inputs'!$N$23)*VLOOKUP(AE11,$A$156:$O$220,15,FALSE))+(SUM(('3. Inputs'!$R$27*'3. Inputs'!$N$23)*VLOOKUP(AE11,$A$23:$O$85,15,FALSE))+(SUM('3. Inputs'!$S$27*'3. Inputs'!$N$23)*VLOOKUP(AE11,$A$88:$O$152,15,FALSE))+(SUM('3. Inputs'!$T$27*'3. Inputs'!$N$23)*VLOOKUP(AE11,$A$156:$O$220,15,FALSE)))/1000)</f>
        <v>2877.1090416306292</v>
      </c>
      <c r="AF12" s="1180">
        <f>(SUM(('3. Inputs'!$R$23*'3. Inputs'!$N$23)*VLOOKUP(AF11,$A$23:$O$85,15,FALSE))*(SUM('3. Inputs'!$S$23*'3. Inputs'!$N$23)*VLOOKUP(AF11,$A$88:$O$152,15,FALSE))+(SUM('3. Inputs'!$T$23*'3. Inputs'!$N$23)*VLOOKUP(AF11,$A$156:$O$220,15,FALSE))+(SUM(('3. Inputs'!$R$27*'3. Inputs'!$N$23)*VLOOKUP(AF11,$A$23:$O$85,15,FALSE))+(SUM('3. Inputs'!$S$27*'3. Inputs'!$N$23)*VLOOKUP(AF11,$A$88:$O$152,15,FALSE))+(SUM('3. Inputs'!$T$27*'3. Inputs'!$N$23)*VLOOKUP(AF11,$A$156:$O$220,15,FALSE)))/1000)</f>
        <v>2949.0367676713945</v>
      </c>
      <c r="AG12" s="1180">
        <f>(SUM(('3. Inputs'!$R$23*'3. Inputs'!$N$23)*VLOOKUP(AG11,$A$23:$O$85,15,FALSE))*(SUM('3. Inputs'!$S$23*'3. Inputs'!$N$23)*VLOOKUP(AG11,$A$88:$O$152,15,FALSE))+(SUM('3. Inputs'!$T$23*'3. Inputs'!$N$23)*VLOOKUP(AG11,$A$156:$O$220,15,FALSE))+(SUM(('3. Inputs'!$R$27*'3. Inputs'!$N$23)*VLOOKUP(AG11,$A$23:$O$85,15,FALSE))+(SUM('3. Inputs'!$S$27*'3. Inputs'!$N$23)*VLOOKUP(AG11,$A$88:$O$152,15,FALSE))+(SUM('3. Inputs'!$T$27*'3. Inputs'!$N$23)*VLOOKUP(AG11,$A$156:$O$220,15,FALSE)))/1000)</f>
        <v>3022.7626868631796</v>
      </c>
      <c r="AH12" s="1180">
        <f>(SUM(('3. Inputs'!$R$23*'3. Inputs'!$N$23)*VLOOKUP(AH11,$A$23:$O$85,15,FALSE))*(SUM('3. Inputs'!$S$23*'3. Inputs'!$N$23)*VLOOKUP(AH11,$A$88:$O$152,15,FALSE))+(SUM('3. Inputs'!$T$23*'3. Inputs'!$N$23)*VLOOKUP(AH11,$A$156:$O$220,15,FALSE))+(SUM(('3. Inputs'!$R$27*'3. Inputs'!$N$23)*VLOOKUP(AH11,$A$23:$O$85,15,FALSE))+(SUM('3. Inputs'!$S$27*'3. Inputs'!$N$23)*VLOOKUP(AH11,$A$88:$O$152,15,FALSE))+(SUM('3. Inputs'!$T$27*'3. Inputs'!$N$23)*VLOOKUP(AH11,$A$156:$O$220,15,FALSE)))/1000)</f>
        <v>3098.3317540347593</v>
      </c>
      <c r="AI12" s="1180">
        <f>(SUM(('3. Inputs'!$R$23*'3. Inputs'!$N$23)*VLOOKUP(AI11,$A$23:$O$85,15,FALSE))*(SUM('3. Inputs'!$S$23*'3. Inputs'!$N$23)*VLOOKUP(AI11,$A$88:$O$152,15,FALSE))+(SUM('3. Inputs'!$T$23*'3. Inputs'!$N$23)*VLOOKUP(AI11,$A$156:$O$220,15,FALSE))+(SUM(('3. Inputs'!$R$27*'3. Inputs'!$N$23)*VLOOKUP(AI11,$A$23:$O$85,15,FALSE))+(SUM('3. Inputs'!$S$27*'3. Inputs'!$N$23)*VLOOKUP(AI11,$A$88:$O$152,15,FALSE))+(SUM('3. Inputs'!$T$27*'3. Inputs'!$N$23)*VLOOKUP(AI11,$A$156:$O$220,15,FALSE)))/1000)</f>
        <v>3175.7900478856286</v>
      </c>
      <c r="AJ12" s="1180">
        <f>(SUM(('3. Inputs'!$R$23*'3. Inputs'!$N$23)*VLOOKUP(AJ11,$A$23:$O$85,15,FALSE))*(SUM('3. Inputs'!$S$23*'3. Inputs'!$N$23)*VLOOKUP(AJ11,$A$88:$O$152,15,FALSE))+(SUM('3. Inputs'!$T$23*'3. Inputs'!$N$23)*VLOOKUP(AJ11,$A$156:$O$220,15,FALSE))+(SUM(('3. Inputs'!$R$27*'3. Inputs'!$N$23)*VLOOKUP(AJ11,$A$23:$O$85,15,FALSE))+(SUM('3. Inputs'!$S$27*'3. Inputs'!$N$23)*VLOOKUP(AJ11,$A$88:$O$152,15,FALSE))+(SUM('3. Inputs'!$T$27*'3. Inputs'!$N$23)*VLOOKUP(AJ11,$A$156:$O$220,15,FALSE)))/1000)</f>
        <v>3255.1847990827682</v>
      </c>
      <c r="AK12" s="1180">
        <f>(SUM(('3. Inputs'!$R$23*'3. Inputs'!$N$23)*VLOOKUP(AK11,$A$23:$O$85,15,FALSE))*(SUM('3. Inputs'!$S$23*'3. Inputs'!$N$23)*VLOOKUP(AK11,$A$88:$O$152,15,FALSE))+(SUM('3. Inputs'!$T$23*'3. Inputs'!$N$23)*VLOOKUP(AK11,$A$156:$O$220,15,FALSE))+(SUM(('3. Inputs'!$R$27*'3. Inputs'!$N$23)*VLOOKUP(AK11,$A$23:$O$85,15,FALSE))+(SUM('3. Inputs'!$S$27*'3. Inputs'!$N$23)*VLOOKUP(AK11,$A$88:$O$152,15,FALSE))+(SUM('3. Inputs'!$T$27*'3. Inputs'!$N$23)*VLOOKUP(AK11,$A$156:$O$220,15,FALSE)))/1000)</f>
        <v>3336.5644190598373</v>
      </c>
      <c r="AL12" s="1180">
        <f>(SUM(('3. Inputs'!$R$23*'3. Inputs'!$N$23)*VLOOKUP(AL11,$A$23:$O$85,15,FALSE))*(SUM('3. Inputs'!$S$23*'3. Inputs'!$N$23)*VLOOKUP(AL11,$A$88:$O$152,15,FALSE))+(SUM('3. Inputs'!$T$23*'3. Inputs'!$N$23)*VLOOKUP(AL11,$A$156:$O$220,15,FALSE))+(SUM(('3. Inputs'!$R$27*'3. Inputs'!$N$23)*VLOOKUP(AL11,$A$23:$O$85,15,FALSE))+(SUM('3. Inputs'!$S$27*'3. Inputs'!$N$23)*VLOOKUP(AL11,$A$88:$O$152,15,FALSE))+(SUM('3. Inputs'!$T$27*'3. Inputs'!$N$23)*VLOOKUP(AL11,$A$156:$O$220,15,FALSE)))/1000)</f>
        <v>3419.9785295363322</v>
      </c>
      <c r="AM12" s="1180">
        <f>(SUM(('3. Inputs'!$R$23*'3. Inputs'!$N$23)*VLOOKUP(AM11,$A$23:$O$85,15,FALSE))*(SUM('3. Inputs'!$S$23*'3. Inputs'!$N$23)*VLOOKUP(AM11,$A$88:$O$152,15,FALSE))+(SUM('3. Inputs'!$T$23*'3. Inputs'!$N$23)*VLOOKUP(AM11,$A$156:$O$220,15,FALSE))+(SUM(('3. Inputs'!$R$27*'3. Inputs'!$N$23)*VLOOKUP(AM11,$A$23:$O$85,15,FALSE))+(SUM('3. Inputs'!$S$27*'3. Inputs'!$N$23)*VLOOKUP(AM11,$A$88:$O$152,15,FALSE))+(SUM('3. Inputs'!$T$27*'3. Inputs'!$N$23)*VLOOKUP(AM11,$A$156:$O$220,15,FALSE)))/1000)</f>
        <v>3505.4779927747409</v>
      </c>
      <c r="AN12" s="1180">
        <f>(SUM(('3. Inputs'!$R$23*'3. Inputs'!$N$23)*VLOOKUP(AN11,$A$23:$O$85,15,FALSE))*(SUM('3. Inputs'!$S$23*'3. Inputs'!$N$23)*VLOOKUP(AN11,$A$88:$O$152,15,FALSE))+(SUM('3. Inputs'!$T$23*'3. Inputs'!$N$23)*VLOOKUP(AN11,$A$156:$O$220,15,FALSE))+(SUM(('3. Inputs'!$R$27*'3. Inputs'!$N$23)*VLOOKUP(AN11,$A$23:$O$85,15,FALSE))+(SUM('3. Inputs'!$S$27*'3. Inputs'!$N$23)*VLOOKUP(AN11,$A$88:$O$152,15,FALSE))+(SUM('3. Inputs'!$T$27*'3. Inputs'!$N$23)*VLOOKUP(AN11,$A$156:$O$220,15,FALSE)))/1000)</f>
        <v>3593.114942594108</v>
      </c>
      <c r="AO12" s="1180">
        <f>(SUM(('3. Inputs'!$R$23*'3. Inputs'!$N$23)*VLOOKUP(AO11,$A$23:$O$85,15,FALSE))*(SUM('3. Inputs'!$S$23*'3. Inputs'!$N$23)*VLOOKUP(AO11,$A$88:$O$152,15,FALSE))+(SUM('3. Inputs'!$T$23*'3. Inputs'!$N$23)*VLOOKUP(AO11,$A$156:$O$220,15,FALSE))+(SUM(('3. Inputs'!$R$27*'3. Inputs'!$N$23)*VLOOKUP(AO11,$A$23:$O$85,15,FALSE))+(SUM('3. Inputs'!$S$27*'3. Inputs'!$N$23)*VLOOKUP(AO11,$A$88:$O$152,15,FALSE))+(SUM('3. Inputs'!$T$27*'3. Inputs'!$N$23)*VLOOKUP(AO11,$A$156:$O$220,15,FALSE)))/1000)</f>
        <v>3682.9428161589617</v>
      </c>
      <c r="AP12" s="1180">
        <f>(SUM(('3. Inputs'!$R$23*'3. Inputs'!$N$23)*VLOOKUP(AP11,$A$23:$O$85,15,FALSE))*(SUM('3. Inputs'!$S$23*'3. Inputs'!$N$23)*VLOOKUP(AP11,$A$88:$O$152,15,FALSE))+(SUM('3. Inputs'!$T$23*'3. Inputs'!$N$23)*VLOOKUP(AP11,$A$156:$O$220,15,FALSE))+(SUM(('3. Inputs'!$R$27*'3. Inputs'!$N$23)*VLOOKUP(AP11,$A$23:$O$85,15,FALSE))+(SUM('3. Inputs'!$S$27*'3. Inputs'!$N$23)*VLOOKUP(AP11,$A$88:$O$152,15,FALSE))+(SUM('3. Inputs'!$T$27*'3. Inputs'!$N$23)*VLOOKUP(AP11,$A$156:$O$220,15,FALSE)))/1000)</f>
        <v>3775.0163865629352</v>
      </c>
      <c r="AQ12" s="1180">
        <f>(SUM(('3. Inputs'!$R$23*'3. Inputs'!$N$23)*VLOOKUP(AQ11,$A$23:$O$85,15,FALSE))*(SUM('3. Inputs'!$S$23*'3. Inputs'!$N$23)*VLOOKUP(AQ11,$A$88:$O$152,15,FALSE))+(SUM('3. Inputs'!$T$23*'3. Inputs'!$N$23)*VLOOKUP(AQ11,$A$156:$O$220,15,FALSE))+(SUM(('3. Inputs'!$R$27*'3. Inputs'!$N$23)*VLOOKUP(AQ11,$A$23:$O$85,15,FALSE))+(SUM('3. Inputs'!$S$27*'3. Inputs'!$N$23)*VLOOKUP(AQ11,$A$88:$O$152,15,FALSE))+(SUM('3. Inputs'!$T$27*'3. Inputs'!$N$23)*VLOOKUP(AQ11,$A$156:$O$220,15,FALSE)))/1000)</f>
        <v>3869.3917962270079</v>
      </c>
      <c r="AR12" s="1180">
        <f>(SUM(('3. Inputs'!$R$23*'3. Inputs'!$N$23)*VLOOKUP(AR11,$A$23:$O$85,15,FALSE))*(SUM('3. Inputs'!$S$23*'3. Inputs'!$N$23)*VLOOKUP(AR11,$A$88:$O$152,15,FALSE))+(SUM('3. Inputs'!$T$23*'3. Inputs'!$N$23)*VLOOKUP(AR11,$A$156:$O$220,15,FALSE))+(SUM(('3. Inputs'!$R$27*'3. Inputs'!$N$23)*VLOOKUP(AR11,$A$23:$O$85,15,FALSE))+(SUM('3. Inputs'!$S$27*'3. Inputs'!$N$23)*VLOOKUP(AR11,$A$88:$O$152,15,FALSE))+(SUM('3. Inputs'!$T$27*'3. Inputs'!$N$23)*VLOOKUP(AR11,$A$156:$O$220,15,FALSE)))/1000)</f>
        <v>3966.1265911326836</v>
      </c>
      <c r="AS12" s="1180">
        <f>(SUM(('3. Inputs'!$R$23*'3. Inputs'!$N$23)*VLOOKUP(AS11,$A$23:$O$85,15,FALSE))*(SUM('3. Inputs'!$S$23*'3. Inputs'!$N$23)*VLOOKUP(AS11,$A$88:$O$152,15,FALSE))+(SUM('3. Inputs'!$T$23*'3. Inputs'!$N$23)*VLOOKUP(AS11,$A$156:$O$220,15,FALSE))+(SUM(('3. Inputs'!$R$27*'3. Inputs'!$N$23)*VLOOKUP(AS11,$A$23:$O$85,15,FALSE))+(SUM('3. Inputs'!$S$27*'3. Inputs'!$N$23)*VLOOKUP(AS11,$A$88:$O$152,15,FALSE))+(SUM('3. Inputs'!$T$27*'3. Inputs'!$N$23)*VLOOKUP(AS11,$A$156:$O$220,15,FALSE)))/1000)</f>
        <v>4065.2797559110004</v>
      </c>
      <c r="AT12" s="1180">
        <f>(SUM(('3. Inputs'!$R$23*'3. Inputs'!$N$23)*VLOOKUP(AT11,$A$23:$O$85,15,FALSE))*(SUM('3. Inputs'!$S$23*'3. Inputs'!$N$23)*VLOOKUP(AT11,$A$88:$O$152,15,FALSE))+(SUM('3. Inputs'!$T$23*'3. Inputs'!$N$23)*VLOOKUP(AT11,$A$156:$O$220,15,FALSE))+(SUM(('3. Inputs'!$R$27*'3. Inputs'!$N$23)*VLOOKUP(AT11,$A$23:$O$85,15,FALSE))+(SUM('3. Inputs'!$S$27*'3. Inputs'!$N$23)*VLOOKUP(AT11,$A$88:$O$152,15,FALSE))+(SUM('3. Inputs'!$T$27*'3. Inputs'!$N$23)*VLOOKUP(AT11,$A$156:$O$220,15,FALSE)))/1000)</f>
        <v>4166.9117498087744</v>
      </c>
      <c r="AU12" s="1180">
        <f>(SUM(('3. Inputs'!$R$23*'3. Inputs'!$N$23)*VLOOKUP(AU11,$A$23:$O$85,15,FALSE))*(SUM('3. Inputs'!$S$23*'3. Inputs'!$N$23)*VLOOKUP(AU11,$A$88:$O$152,15,FALSE))+(SUM('3. Inputs'!$T$23*'3. Inputs'!$N$23)*VLOOKUP(AU11,$A$156:$O$220,15,FALSE))+(SUM(('3. Inputs'!$R$27*'3. Inputs'!$N$23)*VLOOKUP(AU11,$A$23:$O$85,15,FALSE))+(SUM('3. Inputs'!$S$27*'3. Inputs'!$N$23)*VLOOKUP(AU11,$A$88:$O$152,15,FALSE))+(SUM('3. Inputs'!$T$27*'3. Inputs'!$N$23)*VLOOKUP(AU11,$A$156:$O$220,15,FALSE)))/1000)</f>
        <v>4271.0845435539932</v>
      </c>
      <c r="AV12" s="1180">
        <f>(SUM(('3. Inputs'!$R$23*'3. Inputs'!$N$23)*VLOOKUP(AV11,$A$23:$O$85,15,FALSE))*(SUM('3. Inputs'!$S$23*'3. Inputs'!$N$23)*VLOOKUP(AV11,$A$88:$O$152,15,FALSE))+(SUM('3. Inputs'!$T$23*'3. Inputs'!$N$23)*VLOOKUP(AV11,$A$156:$O$220,15,FALSE))+(SUM(('3. Inputs'!$R$27*'3. Inputs'!$N$23)*VLOOKUP(AV11,$A$23:$O$85,15,FALSE))+(SUM('3. Inputs'!$S$27*'3. Inputs'!$N$23)*VLOOKUP(AV11,$A$88:$O$152,15,FALSE))+(SUM('3. Inputs'!$T$27*'3. Inputs'!$N$23)*VLOOKUP(AV11,$A$156:$O$220,15,FALSE)))/1000)</f>
        <v>4377.8616571428429</v>
      </c>
      <c r="AW12" s="1180">
        <f>(SUM(('3. Inputs'!$R$23*'3. Inputs'!$N$23)*VLOOKUP(AW11,$A$23:$O$85,15,FALSE))*(SUM('3. Inputs'!$S$23*'3. Inputs'!$N$23)*VLOOKUP(AW11,$A$88:$O$152,15,FALSE))+(SUM('3. Inputs'!$T$23*'3. Inputs'!$N$23)*VLOOKUP(AW11,$A$156:$O$220,15,FALSE))+(SUM(('3. Inputs'!$R$27*'3. Inputs'!$N$23)*VLOOKUP(AW11,$A$23:$O$85,15,FALSE))+(SUM('3. Inputs'!$S$27*'3. Inputs'!$N$23)*VLOOKUP(AW11,$A$88:$O$152,15,FALSE))+(SUM('3. Inputs'!$T$27*'3. Inputs'!$N$23)*VLOOKUP(AW11,$A$156:$O$220,15,FALSE)))/1000)</f>
        <v>4487.3081985714125</v>
      </c>
      <c r="AX12" s="1180">
        <f>(SUM(('3. Inputs'!$R$23*'3. Inputs'!$N$23)*VLOOKUP(AX11,$A$23:$O$85,15,FALSE))*(SUM('3. Inputs'!$S$23*'3. Inputs'!$N$23)*VLOOKUP(AX11,$A$88:$O$152,15,FALSE))+(SUM('3. Inputs'!$T$23*'3. Inputs'!$N$23)*VLOOKUP(AX11,$A$156:$O$220,15,FALSE))+(SUM(('3. Inputs'!$R$27*'3. Inputs'!$N$23)*VLOOKUP(AX11,$A$23:$O$85,15,FALSE))+(SUM('3. Inputs'!$S$27*'3. Inputs'!$N$23)*VLOOKUP(AX11,$A$88:$O$152,15,FALSE))+(SUM('3. Inputs'!$T$27*'3. Inputs'!$N$23)*VLOOKUP(AX11,$A$156:$O$220,15,FALSE)))/1000)</f>
        <v>4599.4909035356977</v>
      </c>
      <c r="AY12" s="1180">
        <f>(SUM(('3. Inputs'!$R$23*'3. Inputs'!$N$23)*VLOOKUP(AY11,$A$23:$O$85,15,FALSE))*(SUM('3. Inputs'!$S$23*'3. Inputs'!$N$23)*VLOOKUP(AY11,$A$88:$O$152,15,FALSE))+(SUM('3. Inputs'!$T$23*'3. Inputs'!$N$23)*VLOOKUP(AY11,$A$156:$O$220,15,FALSE))+(SUM(('3. Inputs'!$R$27*'3. Inputs'!$N$23)*VLOOKUP(AY11,$A$23:$O$85,15,FALSE))+(SUM('3. Inputs'!$S$27*'3. Inputs'!$N$23)*VLOOKUP(AY11,$A$88:$O$152,15,FALSE))+(SUM('3. Inputs'!$T$27*'3. Inputs'!$N$23)*VLOOKUP(AY11,$A$156:$O$220,15,FALSE)))/1000)</f>
        <v>4714.4781761240902</v>
      </c>
      <c r="AZ12" s="1180">
        <f>(SUM(('3. Inputs'!$R$23*'3. Inputs'!$N$23)*VLOOKUP(AZ11,$A$23:$O$85,15,FALSE))*(SUM('3. Inputs'!$S$23*'3. Inputs'!$N$23)*VLOOKUP(AZ11,$A$88:$O$152,15,FALSE))+(SUM('3. Inputs'!$T$23*'3. Inputs'!$N$23)*VLOOKUP(AZ11,$A$156:$O$220,15,FALSE))+(SUM(('3. Inputs'!$R$27*'3. Inputs'!$N$23)*VLOOKUP(AZ11,$A$23:$O$85,15,FALSE))+(SUM('3. Inputs'!$S$27*'3. Inputs'!$N$23)*VLOOKUP(AZ11,$A$88:$O$152,15,FALSE))+(SUM('3. Inputs'!$T$27*'3. Inputs'!$N$23)*VLOOKUP(AZ11,$A$156:$O$220,15,FALSE)))/1000)</f>
        <v>4832.3401305271927</v>
      </c>
      <c r="BA12" s="1180">
        <f>(SUM(('3. Inputs'!$R$23*'3. Inputs'!$N$23)*VLOOKUP(BA11,$A$23:$O$85,15,FALSE))*(SUM('3. Inputs'!$S$23*'3. Inputs'!$N$23)*VLOOKUP(BA11,$A$88:$O$152,15,FALSE))+(SUM('3. Inputs'!$T$23*'3. Inputs'!$N$23)*VLOOKUP(BA11,$A$156:$O$220,15,FALSE))+(SUM(('3. Inputs'!$R$27*'3. Inputs'!$N$23)*VLOOKUP(BA11,$A$23:$O$85,15,FALSE))+(SUM('3. Inputs'!$S$27*'3. Inputs'!$N$23)*VLOOKUP(BA11,$A$88:$O$152,15,FALSE))+(SUM('3. Inputs'!$T$27*'3. Inputs'!$N$23)*VLOOKUP(BA11,$A$156:$O$220,15,FALSE)))/1000)</f>
        <v>4953.1486337903716</v>
      </c>
      <c r="BB12" s="1180">
        <f>(SUM(('3. Inputs'!$R$23*'3. Inputs'!$N$23)*VLOOKUP(BB11,$A$23:$O$85,15,FALSE))*(SUM('3. Inputs'!$S$23*'3. Inputs'!$N$23)*VLOOKUP(BB11,$A$88:$O$152,15,FALSE))+(SUM('3. Inputs'!$T$23*'3. Inputs'!$N$23)*VLOOKUP(BB11,$A$156:$O$220,15,FALSE))+(SUM(('3. Inputs'!$R$27*'3. Inputs'!$N$23)*VLOOKUP(BB11,$A$23:$O$85,15,FALSE))+(SUM('3. Inputs'!$S$27*'3. Inputs'!$N$23)*VLOOKUP(BB11,$A$88:$O$152,15,FALSE))+(SUM('3. Inputs'!$T$27*'3. Inputs'!$N$23)*VLOOKUP(BB11,$A$156:$O$220,15,FALSE)))/1000)</f>
        <v>5076.9773496351308</v>
      </c>
      <c r="BC12" s="1180">
        <f>(SUM(('3. Inputs'!$R$23*'3. Inputs'!$N$23)*VLOOKUP(BC11,$A$23:$O$85,15,FALSE))*(SUM('3. Inputs'!$S$23*'3. Inputs'!$N$23)*VLOOKUP(BC11,$A$88:$O$152,15,FALSE))+(SUM('3. Inputs'!$T$23*'3. Inputs'!$N$23)*VLOOKUP(BC11,$A$156:$O$220,15,FALSE))+(SUM(('3. Inputs'!$R$27*'3. Inputs'!$N$23)*VLOOKUP(BC11,$A$23:$O$85,15,FALSE))+(SUM('3. Inputs'!$S$27*'3. Inputs'!$N$23)*VLOOKUP(BC11,$A$88:$O$152,15,FALSE))+(SUM('3. Inputs'!$T$27*'3. Inputs'!$N$23)*VLOOKUP(BC11,$A$156:$O$220,15,FALSE)))/1000)</f>
        <v>5203.9017833760072</v>
      </c>
      <c r="BD12" s="1180">
        <f>(SUM(('3. Inputs'!$R$23*'3. Inputs'!$N$23)*VLOOKUP(BD11,$A$23:$O$85,15,FALSE))*(SUM('3. Inputs'!$S$23*'3. Inputs'!$N$23)*VLOOKUP(BD11,$A$88:$O$152,15,FALSE))+(SUM('3. Inputs'!$T$23*'3. Inputs'!$N$23)*VLOOKUP(BD11,$A$156:$O$220,15,FALSE))+(SUM(('3. Inputs'!$R$27*'3. Inputs'!$N$23)*VLOOKUP(BD11,$A$23:$O$85,15,FALSE))+(SUM('3. Inputs'!$S$27*'3. Inputs'!$N$23)*VLOOKUP(BD11,$A$88:$O$152,15,FALSE))+(SUM('3. Inputs'!$T$27*'3. Inputs'!$N$23)*VLOOKUP(BD11,$A$156:$O$220,15,FALSE)))/1000)</f>
        <v>5333.9993279604078</v>
      </c>
      <c r="BE12" s="1180">
        <f>(SUM(('3. Inputs'!$R$23*'3. Inputs'!$N$23)*VLOOKUP(BE11,$A$23:$O$85,15,FALSE))*(SUM('3. Inputs'!$S$23*'3. Inputs'!$N$23)*VLOOKUP(BE11,$A$88:$O$152,15,FALSE))+(SUM('3. Inputs'!$T$23*'3. Inputs'!$N$23)*VLOOKUP(BE11,$A$156:$O$220,15,FALSE))+(SUM(('3. Inputs'!$R$27*'3. Inputs'!$N$23)*VLOOKUP(BE11,$A$23:$O$85,15,FALSE))+(SUM('3. Inputs'!$S$27*'3. Inputs'!$N$23)*VLOOKUP(BE11,$A$88:$O$152,15,FALSE))+(SUM('3. Inputs'!$T$27*'3. Inputs'!$N$23)*VLOOKUP(BE11,$A$156:$O$220,15,FALSE)))/1000)</f>
        <v>5467.3493111594171</v>
      </c>
      <c r="BF12" s="1180">
        <f>(SUM(('3. Inputs'!$R$23*'3. Inputs'!$N$23)*VLOOKUP(BF11,$A$23:$O$85,15,FALSE))*(SUM('3. Inputs'!$S$23*'3. Inputs'!$N$23)*VLOOKUP(BF11,$A$88:$O$152,15,FALSE))+(SUM('3. Inputs'!$T$23*'3. Inputs'!$N$23)*VLOOKUP(BF11,$A$156:$O$220,15,FALSE))+(SUM(('3. Inputs'!$R$27*'3. Inputs'!$N$23)*VLOOKUP(BF11,$A$23:$O$85,15,FALSE))+(SUM('3. Inputs'!$S$27*'3. Inputs'!$N$23)*VLOOKUP(BF11,$A$88:$O$152,15,FALSE))+(SUM('3. Inputs'!$T$27*'3. Inputs'!$N$23)*VLOOKUP(BF11,$A$156:$O$220,15,FALSE)))/1000)</f>
        <v>5604.0330439384024</v>
      </c>
      <c r="BG12" s="1180">
        <f>(SUM(('3. Inputs'!$R$23*'3. Inputs'!$N$23)*VLOOKUP(BG11,$A$23:$O$85,15,FALSE))*(SUM('3. Inputs'!$S$23*'3. Inputs'!$N$23)*VLOOKUP(BG11,$A$88:$O$152,15,FALSE))+(SUM('3. Inputs'!$T$23*'3. Inputs'!$N$23)*VLOOKUP(BG11,$A$156:$O$220,15,FALSE))+(SUM(('3. Inputs'!$R$27*'3. Inputs'!$N$23)*VLOOKUP(BG11,$A$23:$O$85,15,FALSE))+(SUM('3. Inputs'!$S$27*'3. Inputs'!$N$23)*VLOOKUP(BG11,$A$88:$O$152,15,FALSE))+(SUM('3. Inputs'!$T$27*'3. Inputs'!$N$23)*VLOOKUP(BG11,$A$156:$O$220,15,FALSE)))/1000)</f>
        <v>5744.1338700368615</v>
      </c>
      <c r="BH12" s="1180">
        <f>(SUM(('3. Inputs'!$R$23*'3. Inputs'!$N$23)*VLOOKUP(BH11,$A$23:$O$85,15,FALSE))*(SUM('3. Inputs'!$S$23*'3. Inputs'!$N$23)*VLOOKUP(BH11,$A$88:$O$152,15,FALSE))+(SUM('3. Inputs'!$T$23*'3. Inputs'!$N$23)*VLOOKUP(BH11,$A$156:$O$220,15,FALSE))+(SUM(('3. Inputs'!$R$27*'3. Inputs'!$N$23)*VLOOKUP(BH11,$A$23:$O$85,15,FALSE))+(SUM('3. Inputs'!$S$27*'3. Inputs'!$N$23)*VLOOKUP(BH11,$A$88:$O$152,15,FALSE))+(SUM('3. Inputs'!$T$27*'3. Inputs'!$N$23)*VLOOKUP(BH11,$A$156:$O$220,15,FALSE)))/1000)</f>
        <v>5887.737216787782</v>
      </c>
      <c r="BI12" s="1180">
        <f>(SUM(('3. Inputs'!$R$23*'3. Inputs'!$N$23)*VLOOKUP(BI11,$A$23:$O$85,15,FALSE))*(SUM('3. Inputs'!$S$23*'3. Inputs'!$N$23)*VLOOKUP(BI11,$A$88:$O$152,15,FALSE))+(SUM('3. Inputs'!$T$23*'3. Inputs'!$N$23)*VLOOKUP(BI11,$A$156:$O$220,15,FALSE))+(SUM(('3. Inputs'!$R$27*'3. Inputs'!$N$23)*VLOOKUP(BI11,$A$23:$O$85,15,FALSE))+(SUM('3. Inputs'!$S$27*'3. Inputs'!$N$23)*VLOOKUP(BI11,$A$88:$O$152,15,FALSE))+(SUM('3. Inputs'!$T$27*'3. Inputs'!$N$23)*VLOOKUP(BI11,$A$156:$O$220,15,FALSE)))/1000)</f>
        <v>6034.930647207475</v>
      </c>
      <c r="BJ12" s="1180">
        <f>(SUM(('3. Inputs'!$R$23*'3. Inputs'!$N$23)*VLOOKUP(BJ11,$A$23:$O$85,15,FALSE))*(SUM('3. Inputs'!$S$23*'3. Inputs'!$N$23)*VLOOKUP(BJ11,$A$88:$O$152,15,FALSE))+(SUM('3. Inputs'!$T$23*'3. Inputs'!$N$23)*VLOOKUP(BJ11,$A$156:$O$220,15,FALSE))+(SUM(('3. Inputs'!$R$27*'3. Inputs'!$N$23)*VLOOKUP(BJ11,$A$23:$O$85,15,FALSE))+(SUM('3. Inputs'!$S$27*'3. Inputs'!$N$23)*VLOOKUP(BJ11,$A$88:$O$152,15,FALSE))+(SUM('3. Inputs'!$T$27*'3. Inputs'!$N$23)*VLOOKUP(BJ11,$A$156:$O$220,15,FALSE)))/1000)</f>
        <v>6185.8039133876637</v>
      </c>
      <c r="BK12" s="1180">
        <f>(SUM(('3. Inputs'!$R$23*'3. Inputs'!$N$23)*VLOOKUP(BK11,$A$23:$O$85,15,FALSE))*(SUM('3. Inputs'!$S$23*'3. Inputs'!$N$23)*VLOOKUP(BK11,$A$88:$O$152,15,FALSE))+(SUM('3. Inputs'!$T$23*'3. Inputs'!$N$23)*VLOOKUP(BK11,$A$156:$O$220,15,FALSE))+(SUM(('3. Inputs'!$R$27*'3. Inputs'!$N$23)*VLOOKUP(BK11,$A$23:$O$85,15,FALSE))+(SUM('3. Inputs'!$S$27*'3. Inputs'!$N$23)*VLOOKUP(BK11,$A$88:$O$152,15,FALSE))+(SUM('3. Inputs'!$T$27*'3. Inputs'!$N$23)*VLOOKUP(BK11,$A$156:$O$220,15,FALSE)))/1000)</f>
        <v>6340.449011222353</v>
      </c>
    </row>
    <row r="13" spans="2:64" s="1185" customFormat="1">
      <c r="B13" s="1182"/>
      <c r="C13" s="1183"/>
      <c r="D13" s="1183"/>
      <c r="E13" s="1183"/>
      <c r="F13" s="1183"/>
      <c r="G13" s="1183"/>
      <c r="H13" s="1183"/>
      <c r="I13" s="1183"/>
      <c r="J13" s="1183"/>
      <c r="K13" s="1183"/>
      <c r="L13" s="1183"/>
      <c r="M13" s="1183"/>
      <c r="N13" s="1184"/>
      <c r="O13" s="1184"/>
      <c r="P13" s="1184"/>
    </row>
    <row r="14" spans="2:64" s="1181" customFormat="1">
      <c r="B14" s="1179" t="s">
        <v>772</v>
      </c>
      <c r="C14" s="1180">
        <f>(SUM(('3. Inputs'!$R$24*'3. Inputs'!$N$25)*VLOOKUP(C11,$A$23:$O$85,15,FALSE))+(SUM('3. Inputs'!$S$24*'3. Inputs'!$N$25)*VLOOKUP(C11,$A$88:$O$152,15,FALSE))+(SUM('3. Inputs'!$T$24*'3. Inputs'!$N$25)*VLOOKUP(C11,$A$156:$O$220,15,FALSE))+(SUM(('3. Inputs'!$R$28*'3. Inputs'!$N$25)*VLOOKUP(C11,$A$23:$O$85,15,FALSE))+(SUM('3. Inputs'!$S$28*'3. Inputs'!$N$25)*VLOOKUP(C11,$A$88:$O$152,15,FALSE))+(SUM('3. Inputs'!$T$28*'3. Inputs'!$N$25)*VLOOKUP(C11,$A$156:$O$220,15,FALSE)))/1000)</f>
        <v>2361.42</v>
      </c>
      <c r="D14" s="1180">
        <f>(SUM(('3. Inputs'!$R$24*'3. Inputs'!$N$25)*VLOOKUP(D11,$A$23:$O$85,15,FALSE))+(SUM('3. Inputs'!$S$24*'3. Inputs'!$N$25)*VLOOKUP(D11,$A$88:$O$152,15,FALSE))+(SUM('3. Inputs'!$T$24*'3. Inputs'!$N$25)*VLOOKUP(D11,$A$156:$O$220,15,FALSE))+(SUM(('3. Inputs'!$R$28*'3. Inputs'!$N$25)*VLOOKUP(D11,$A$23:$O$85,15,FALSE))+(SUM('3. Inputs'!$S$28*'3. Inputs'!$N$25)*VLOOKUP(D11,$A$88:$O$152,15,FALSE))+(SUM('3. Inputs'!$T$28*'3. Inputs'!$N$25)*VLOOKUP(D11,$A$156:$O$220,15,FALSE)))/1000)</f>
        <v>2420.4555</v>
      </c>
      <c r="E14" s="1180">
        <f>(SUM(('3. Inputs'!$R$24*'3. Inputs'!$N$25)*VLOOKUP(E11,$A$23:$O$85,15,FALSE))+(SUM('3. Inputs'!$S$24*'3. Inputs'!$N$25)*VLOOKUP(E11,$A$88:$O$152,15,FALSE))+(SUM('3. Inputs'!$T$24*'3. Inputs'!$N$25)*VLOOKUP(E11,$A$156:$O$220,15,FALSE))+(SUM(('3. Inputs'!$R$28*'3. Inputs'!$N$25)*VLOOKUP(E11,$A$23:$O$85,15,FALSE))+(SUM('3. Inputs'!$S$28*'3. Inputs'!$N$25)*VLOOKUP(E11,$A$88:$O$152,15,FALSE))+(SUM('3. Inputs'!$T$28*'3. Inputs'!$N$25)*VLOOKUP(E11,$A$156:$O$220,15,FALSE)))/1000)</f>
        <v>2480.9668874999993</v>
      </c>
      <c r="F14" s="1180">
        <f>(SUM(('3. Inputs'!$R$24*'3. Inputs'!$N$25)*VLOOKUP(F11,$A$23:$O$85,15,FALSE))+(SUM('3. Inputs'!$S$24*'3. Inputs'!$N$25)*VLOOKUP(F11,$A$88:$O$152,15,FALSE))+(SUM('3. Inputs'!$T$24*'3. Inputs'!$N$25)*VLOOKUP(F11,$A$156:$O$220,15,FALSE))+(SUM(('3. Inputs'!$R$28*'3. Inputs'!$N$25)*VLOOKUP(F11,$A$23:$O$85,15,FALSE))+(SUM('3. Inputs'!$S$28*'3. Inputs'!$N$25)*VLOOKUP(F11,$A$88:$O$152,15,FALSE))+(SUM('3. Inputs'!$T$28*'3. Inputs'!$N$25)*VLOOKUP(F11,$A$156:$O$220,15,FALSE)))/1000)</f>
        <v>2542.9910596874993</v>
      </c>
      <c r="G14" s="1180">
        <f>(SUM(('3. Inputs'!$R$24*'3. Inputs'!$N$25)*VLOOKUP(G11,$A$23:$O$85,15,FALSE))+(SUM('3. Inputs'!$S$24*'3. Inputs'!$N$25)*VLOOKUP(G11,$A$88:$O$152,15,FALSE))+(SUM('3. Inputs'!$T$24*'3. Inputs'!$N$25)*VLOOKUP(G11,$A$156:$O$220,15,FALSE))+(SUM(('3. Inputs'!$R$28*'3. Inputs'!$N$25)*VLOOKUP(G11,$A$23:$O$85,15,FALSE))+(SUM('3. Inputs'!$S$28*'3. Inputs'!$N$25)*VLOOKUP(G11,$A$88:$O$152,15,FALSE))+(SUM('3. Inputs'!$T$28*'3. Inputs'!$N$25)*VLOOKUP(G11,$A$156:$O$220,15,FALSE)))/1000)</f>
        <v>2606.5658361796868</v>
      </c>
      <c r="H14" s="1180">
        <f>(SUM(('3. Inputs'!$R$24*'3. Inputs'!$N$25)*VLOOKUP(H11,$A$23:$O$85,15,FALSE))+(SUM('3. Inputs'!$S$24*'3. Inputs'!$N$25)*VLOOKUP(H11,$A$88:$O$152,15,FALSE))+(SUM('3. Inputs'!$T$24*'3. Inputs'!$N$25)*VLOOKUP(H11,$A$156:$O$220,15,FALSE))+(SUM(('3. Inputs'!$R$28*'3. Inputs'!$N$25)*VLOOKUP(H11,$A$23:$O$85,15,FALSE))+(SUM('3. Inputs'!$S$28*'3. Inputs'!$N$25)*VLOOKUP(H11,$A$88:$O$152,15,FALSE))+(SUM('3. Inputs'!$T$28*'3. Inputs'!$N$25)*VLOOKUP(H11,$A$156:$O$220,15,FALSE)))/1000)</f>
        <v>2671.7299820841786</v>
      </c>
      <c r="I14" s="1180">
        <f>(SUM(('3. Inputs'!$R$24*'3. Inputs'!$N$25)*VLOOKUP(I11,$A$23:$O$85,15,FALSE))+(SUM('3. Inputs'!$S$24*'3. Inputs'!$N$25)*VLOOKUP(I11,$A$88:$O$152,15,FALSE))+(SUM('3. Inputs'!$T$24*'3. Inputs'!$N$25)*VLOOKUP(I11,$A$156:$O$220,15,FALSE))+(SUM(('3. Inputs'!$R$28*'3. Inputs'!$N$25)*VLOOKUP(I11,$A$23:$O$85,15,FALSE))+(SUM('3. Inputs'!$S$28*'3. Inputs'!$N$25)*VLOOKUP(I11,$A$88:$O$152,15,FALSE))+(SUM('3. Inputs'!$T$28*'3. Inputs'!$N$25)*VLOOKUP(I11,$A$156:$O$220,15,FALSE)))/1000)</f>
        <v>2738.5232316362826</v>
      </c>
      <c r="J14" s="1180">
        <f>(SUM(('3. Inputs'!$R$24*'3. Inputs'!$N$25)*VLOOKUP(J11,$A$23:$O$85,15,FALSE))+(SUM('3. Inputs'!$S$24*'3. Inputs'!$N$25)*VLOOKUP(J11,$A$88:$O$152,15,FALSE))+(SUM('3. Inputs'!$T$24*'3. Inputs'!$N$25)*VLOOKUP(J11,$A$156:$O$220,15,FALSE))+(SUM(('3. Inputs'!$R$28*'3. Inputs'!$N$25)*VLOOKUP(J11,$A$23:$O$85,15,FALSE))+(SUM('3. Inputs'!$S$28*'3. Inputs'!$N$25)*VLOOKUP(J11,$A$88:$O$152,15,FALSE))+(SUM('3. Inputs'!$T$28*'3. Inputs'!$N$25)*VLOOKUP(J11,$A$156:$O$220,15,FALSE)))/1000)</f>
        <v>2806.9863124271892</v>
      </c>
      <c r="K14" s="1180">
        <f>(SUM(('3. Inputs'!$R$24*'3. Inputs'!$N$25)*VLOOKUP(K11,$A$23:$O$85,15,FALSE))+(SUM('3. Inputs'!$S$24*'3. Inputs'!$N$25)*VLOOKUP(K11,$A$88:$O$152,15,FALSE))+(SUM('3. Inputs'!$T$24*'3. Inputs'!$N$25)*VLOOKUP(K11,$A$156:$O$220,15,FALSE))+(SUM(('3. Inputs'!$R$28*'3. Inputs'!$N$25)*VLOOKUP(K11,$A$23:$O$85,15,FALSE))+(SUM('3. Inputs'!$S$28*'3. Inputs'!$N$25)*VLOOKUP(K11,$A$88:$O$152,15,FALSE))+(SUM('3. Inputs'!$T$28*'3. Inputs'!$N$25)*VLOOKUP(K11,$A$156:$O$220,15,FALSE)))/1000)</f>
        <v>2877.1609702378687</v>
      </c>
      <c r="L14" s="1180">
        <f>(SUM(('3. Inputs'!$R$24*'3. Inputs'!$N$25)*VLOOKUP(L11,$A$23:$O$85,15,FALSE))+(SUM('3. Inputs'!$S$24*'3. Inputs'!$N$25)*VLOOKUP(L11,$A$88:$O$152,15,FALSE))+(SUM('3. Inputs'!$T$24*'3. Inputs'!$N$25)*VLOOKUP(L11,$A$156:$O$220,15,FALSE))+(SUM(('3. Inputs'!$R$28*'3. Inputs'!$N$25)*VLOOKUP(L11,$A$23:$O$85,15,FALSE))+(SUM('3. Inputs'!$S$28*'3. Inputs'!$N$25)*VLOOKUP(L11,$A$88:$O$152,15,FALSE))+(SUM('3. Inputs'!$T$28*'3. Inputs'!$N$25)*VLOOKUP(L11,$A$156:$O$220,15,FALSE)))/1000)</f>
        <v>2949.0899944938155</v>
      </c>
      <c r="M14" s="1180">
        <f>(SUM(('3. Inputs'!$R$24*'3. Inputs'!$N$25)*VLOOKUP(M11,$A$23:$O$85,15,FALSE))+(SUM('3. Inputs'!$S$24*'3. Inputs'!$N$25)*VLOOKUP(M11,$A$88:$O$152,15,FALSE))+(SUM('3. Inputs'!$T$24*'3. Inputs'!$N$25)*VLOOKUP(M11,$A$156:$O$220,15,FALSE))+(SUM(('3. Inputs'!$R$28*'3. Inputs'!$N$25)*VLOOKUP(M11,$A$23:$O$85,15,FALSE))+(SUM('3. Inputs'!$S$28*'3. Inputs'!$N$25)*VLOOKUP(M11,$A$88:$O$152,15,FALSE))+(SUM('3. Inputs'!$T$28*'3. Inputs'!$N$25)*VLOOKUP(M11,$A$156:$O$220,15,FALSE)))/1000)</f>
        <v>3022.8172443561602</v>
      </c>
      <c r="N14" s="1180">
        <f>(SUM(('3. Inputs'!$R$24*'3. Inputs'!$N$25)*VLOOKUP(N11,$A$23:$O$85,15,FALSE))+(SUM('3. Inputs'!$S$24*'3. Inputs'!$N$25)*VLOOKUP(N11,$A$88:$O$152,15,FALSE))+(SUM('3. Inputs'!$T$24*'3. Inputs'!$N$25)*VLOOKUP(N11,$A$156:$O$220,15,FALSE))+(SUM(('3. Inputs'!$R$28*'3. Inputs'!$N$25)*VLOOKUP(N11,$A$23:$O$85,15,FALSE))+(SUM('3. Inputs'!$S$28*'3. Inputs'!$N$25)*VLOOKUP(N11,$A$88:$O$152,15,FALSE))+(SUM('3. Inputs'!$T$28*'3. Inputs'!$N$25)*VLOOKUP(N11,$A$156:$O$220,15,FALSE)))/1000)</f>
        <v>3098.3876754650641</v>
      </c>
      <c r="O14" s="1180">
        <f>(SUM(('3. Inputs'!$R$24*'3. Inputs'!$N$25)*VLOOKUP(O11,$A$23:$O$85,15,FALSE))+(SUM('3. Inputs'!$S$24*'3. Inputs'!$N$25)*VLOOKUP(O11,$A$88:$O$152,15,FALSE))+(SUM('3. Inputs'!$T$24*'3. Inputs'!$N$25)*VLOOKUP(O11,$A$156:$O$220,15,FALSE))+(SUM(('3. Inputs'!$R$28*'3. Inputs'!$N$25)*VLOOKUP(O11,$A$23:$O$85,15,FALSE))+(SUM('3. Inputs'!$S$28*'3. Inputs'!$N$25)*VLOOKUP(O11,$A$88:$O$152,15,FALSE))+(SUM('3. Inputs'!$T$28*'3. Inputs'!$N$25)*VLOOKUP(O11,$A$156:$O$220,15,FALSE)))/1000)</f>
        <v>3175.8473673516901</v>
      </c>
      <c r="P14" s="1180">
        <f>(SUM(('3. Inputs'!$R$24*'3. Inputs'!$N$25)*VLOOKUP(P11,$A$23:$O$85,15,FALSE))+(SUM('3. Inputs'!$S$24*'3. Inputs'!$N$25)*VLOOKUP(P11,$A$88:$O$152,15,FALSE))+(SUM('3. Inputs'!$T$24*'3. Inputs'!$N$25)*VLOOKUP(P11,$A$156:$O$220,15,FALSE))+(SUM(('3. Inputs'!$R$28*'3. Inputs'!$N$25)*VLOOKUP(P11,$A$23:$O$85,15,FALSE))+(SUM('3. Inputs'!$S$28*'3. Inputs'!$N$25)*VLOOKUP(P11,$A$88:$O$152,15,FALSE))+(SUM('3. Inputs'!$T$28*'3. Inputs'!$N$25)*VLOOKUP(P11,$A$156:$O$220,15,FALSE)))/1000)</f>
        <v>3255.2435515354814</v>
      </c>
      <c r="Q14" s="1180">
        <f>(SUM(('3. Inputs'!$R$24*'3. Inputs'!$N$25)*VLOOKUP(Q11,$A$23:$O$85,15,FALSE))+(SUM('3. Inputs'!$S$24*'3. Inputs'!$N$25)*VLOOKUP(Q11,$A$88:$O$152,15,FALSE))+(SUM('3. Inputs'!$T$24*'3. Inputs'!$N$25)*VLOOKUP(Q11,$A$156:$O$220,15,FALSE))+(SUM(('3. Inputs'!$R$28*'3. Inputs'!$N$25)*VLOOKUP(Q11,$A$23:$O$85,15,FALSE))+(SUM('3. Inputs'!$S$28*'3. Inputs'!$N$25)*VLOOKUP(Q11,$A$88:$O$152,15,FALSE))+(SUM('3. Inputs'!$T$28*'3. Inputs'!$N$25)*VLOOKUP(Q11,$A$156:$O$220,15,FALSE)))/1000)</f>
        <v>3336.6246403238688</v>
      </c>
      <c r="R14" s="1180">
        <f>(SUM(('3. Inputs'!$R$24*'3. Inputs'!$N$25)*VLOOKUP(R11,$A$23:$O$85,15,FALSE))+(SUM('3. Inputs'!$S$24*'3. Inputs'!$N$25)*VLOOKUP(R11,$A$88:$O$152,15,FALSE))+(SUM('3. Inputs'!$T$24*'3. Inputs'!$N$25)*VLOOKUP(R11,$A$156:$O$220,15,FALSE))+(SUM(('3. Inputs'!$R$28*'3. Inputs'!$N$25)*VLOOKUP(R11,$A$23:$O$85,15,FALSE))+(SUM('3. Inputs'!$S$28*'3. Inputs'!$N$25)*VLOOKUP(R11,$A$88:$O$152,15,FALSE))+(SUM('3. Inputs'!$T$28*'3. Inputs'!$N$25)*VLOOKUP(R11,$A$156:$O$220,15,FALSE)))/1000)</f>
        <v>3420.0402563319653</v>
      </c>
      <c r="S14" s="1180">
        <f>(SUM(('3. Inputs'!$R$24*'3. Inputs'!$N$25)*VLOOKUP(S11,$A$23:$O$85,15,FALSE))+(SUM('3. Inputs'!$S$24*'3. Inputs'!$N$25)*VLOOKUP(S11,$A$88:$O$152,15,FALSE))+(SUM('3. Inputs'!$T$24*'3. Inputs'!$N$25)*VLOOKUP(S11,$A$156:$O$220,15,FALSE))+(SUM(('3. Inputs'!$R$28*'3. Inputs'!$N$25)*VLOOKUP(S11,$A$23:$O$85,15,FALSE))+(SUM('3. Inputs'!$S$28*'3. Inputs'!$N$25)*VLOOKUP(S11,$A$88:$O$152,15,FALSE))+(SUM('3. Inputs'!$T$28*'3. Inputs'!$N$25)*VLOOKUP(S11,$A$156:$O$220,15,FALSE)))/1000)</f>
        <v>3505.5412627402648</v>
      </c>
      <c r="T14" s="1180">
        <f>(SUM(('3. Inputs'!$R$24*'3. Inputs'!$N$25)*VLOOKUP(T11,$A$23:$O$85,15,FALSE))+(SUM('3. Inputs'!$S$24*'3. Inputs'!$N$25)*VLOOKUP(T11,$A$88:$O$152,15,FALSE))+(SUM('3. Inputs'!$T$24*'3. Inputs'!$N$25)*VLOOKUP(T11,$A$156:$O$220,15,FALSE))+(SUM(('3. Inputs'!$R$28*'3. Inputs'!$N$25)*VLOOKUP(T11,$A$23:$O$85,15,FALSE))+(SUM('3. Inputs'!$S$28*'3. Inputs'!$N$25)*VLOOKUP(T11,$A$88:$O$152,15,FALSE))+(SUM('3. Inputs'!$T$28*'3. Inputs'!$N$25)*VLOOKUP(T11,$A$156:$O$220,15,FALSE)))/1000)</f>
        <v>3593.1797943087704</v>
      </c>
      <c r="U14" s="1180">
        <f>(SUM(('3. Inputs'!$R$24*'3. Inputs'!$N$25)*VLOOKUP(U11,$A$23:$O$85,15,FALSE))+(SUM('3. Inputs'!$S$24*'3. Inputs'!$N$25)*VLOOKUP(U11,$A$88:$O$152,15,FALSE))+(SUM('3. Inputs'!$T$24*'3. Inputs'!$N$25)*VLOOKUP(U11,$A$156:$O$220,15,FALSE))+(SUM(('3. Inputs'!$R$28*'3. Inputs'!$N$25)*VLOOKUP(U11,$A$23:$O$85,15,FALSE))+(SUM('3. Inputs'!$S$28*'3. Inputs'!$N$25)*VLOOKUP(U11,$A$88:$O$152,15,FALSE))+(SUM('3. Inputs'!$T$28*'3. Inputs'!$N$25)*VLOOKUP(U11,$A$156:$O$220,15,FALSE)))/1000)</f>
        <v>3683.0092891664895</v>
      </c>
      <c r="V14" s="1180">
        <f>(SUM(('3. Inputs'!$R$24*'3. Inputs'!$N$25)*VLOOKUP(V11,$A$23:$O$85,15,FALSE))+(SUM('3. Inputs'!$S$24*'3. Inputs'!$N$25)*VLOOKUP(V11,$A$88:$O$152,15,FALSE))+(SUM('3. Inputs'!$T$24*'3. Inputs'!$N$25)*VLOOKUP(V11,$A$156:$O$220,15,FALSE))+(SUM(('3. Inputs'!$R$28*'3. Inputs'!$N$25)*VLOOKUP(V11,$A$23:$O$85,15,FALSE))+(SUM('3. Inputs'!$S$28*'3. Inputs'!$N$25)*VLOOKUP(V11,$A$88:$O$152,15,FALSE))+(SUM('3. Inputs'!$T$28*'3. Inputs'!$N$25)*VLOOKUP(V11,$A$156:$O$220,15,FALSE)))/1000)</f>
        <v>3775.0845213956513</v>
      </c>
      <c r="W14" s="1180">
        <f>(SUM(('3. Inputs'!$R$24*'3. Inputs'!$N$25)*VLOOKUP(W11,$A$23:$O$85,15,FALSE))+(SUM('3. Inputs'!$S$24*'3. Inputs'!$N$25)*VLOOKUP(W11,$A$88:$O$152,15,FALSE))+(SUM('3. Inputs'!$T$24*'3. Inputs'!$N$25)*VLOOKUP(W11,$A$156:$O$220,15,FALSE))+(SUM(('3. Inputs'!$R$28*'3. Inputs'!$N$25)*VLOOKUP(W11,$A$23:$O$85,15,FALSE))+(SUM('3. Inputs'!$S$28*'3. Inputs'!$N$25)*VLOOKUP(W11,$A$88:$O$152,15,FALSE))+(SUM('3. Inputs'!$T$28*'3. Inputs'!$N$25)*VLOOKUP(W11,$A$156:$O$220,15,FALSE)))/1000)</f>
        <v>3869.4616344305427</v>
      </c>
      <c r="X14" s="1180">
        <f>(SUM(('3. Inputs'!$R$24*'3. Inputs'!$N$25)*VLOOKUP(X11,$A$23:$O$85,15,FALSE))+(SUM('3. Inputs'!$S$24*'3. Inputs'!$N$25)*VLOOKUP(X11,$A$88:$O$152,15,FALSE))+(SUM('3. Inputs'!$T$24*'3. Inputs'!$N$25)*VLOOKUP(X11,$A$156:$O$220,15,FALSE))+(SUM(('3. Inputs'!$R$28*'3. Inputs'!$N$25)*VLOOKUP(X11,$A$23:$O$85,15,FALSE))+(SUM('3. Inputs'!$S$28*'3. Inputs'!$N$25)*VLOOKUP(X11,$A$88:$O$152,15,FALSE))+(SUM('3. Inputs'!$T$28*'3. Inputs'!$N$25)*VLOOKUP(X11,$A$156:$O$220,15,FALSE)))/1000)</f>
        <v>3966.1981752913061</v>
      </c>
      <c r="Y14" s="1180">
        <f>(SUM(('3. Inputs'!$R$24*'3. Inputs'!$N$25)*VLOOKUP(Y11,$A$23:$O$85,15,FALSE))+(SUM('3. Inputs'!$S$24*'3. Inputs'!$N$25)*VLOOKUP(Y11,$A$88:$O$152,15,FALSE))+(SUM('3. Inputs'!$T$24*'3. Inputs'!$N$25)*VLOOKUP(Y11,$A$156:$O$220,15,FALSE))+(SUM(('3. Inputs'!$R$28*'3. Inputs'!$N$25)*VLOOKUP(Y11,$A$23:$O$85,15,FALSE))+(SUM('3. Inputs'!$S$28*'3. Inputs'!$N$25)*VLOOKUP(Y11,$A$88:$O$152,15,FALSE))+(SUM('3. Inputs'!$T$28*'3. Inputs'!$N$25)*VLOOKUP(Y11,$A$156:$O$220,15,FALSE)))/1000)</f>
        <v>4065.3531296735882</v>
      </c>
      <c r="Z14" s="1180">
        <f>(SUM(('3. Inputs'!$R$24*'3. Inputs'!$N$25)*VLOOKUP(Z11,$A$23:$O$85,15,FALSE))+(SUM('3. Inputs'!$S$24*'3. Inputs'!$N$25)*VLOOKUP(Z11,$A$88:$O$152,15,FALSE))+(SUM('3. Inputs'!$T$24*'3. Inputs'!$N$25)*VLOOKUP(Z11,$A$156:$O$220,15,FALSE))+(SUM(('3. Inputs'!$R$28*'3. Inputs'!$N$25)*VLOOKUP(Z11,$A$23:$O$85,15,FALSE))+(SUM('3. Inputs'!$S$28*'3. Inputs'!$N$25)*VLOOKUP(Z11,$A$88:$O$152,15,FALSE))+(SUM('3. Inputs'!$T$28*'3. Inputs'!$N$25)*VLOOKUP(Z11,$A$156:$O$220,15,FALSE)))/1000)</f>
        <v>4166.9869579154265</v>
      </c>
      <c r="AA14" s="1180">
        <f>(SUM(('3. Inputs'!$R$24*'3. Inputs'!$N$25)*VLOOKUP(AA11,$A$23:$O$85,15,FALSE))+(SUM('3. Inputs'!$S$24*'3. Inputs'!$N$25)*VLOOKUP(AA11,$A$88:$O$152,15,FALSE))+(SUM('3. Inputs'!$T$24*'3. Inputs'!$N$25)*VLOOKUP(AA11,$A$156:$O$220,15,FALSE))+(SUM(('3. Inputs'!$R$28*'3. Inputs'!$N$25)*VLOOKUP(AA11,$A$23:$O$85,15,FALSE))+(SUM('3. Inputs'!$S$28*'3. Inputs'!$N$25)*VLOOKUP(AA11,$A$88:$O$152,15,FALSE))+(SUM('3. Inputs'!$T$28*'3. Inputs'!$N$25)*VLOOKUP(AA11,$A$156:$O$220,15,FALSE)))/1000)</f>
        <v>4271.1616318633132</v>
      </c>
      <c r="AB14" s="1180">
        <f>(SUM(('3. Inputs'!$R$24*'3. Inputs'!$N$25)*VLOOKUP(AB11,$A$23:$O$85,15,FALSE))+(SUM('3. Inputs'!$S$24*'3. Inputs'!$N$25)*VLOOKUP(AB11,$A$88:$O$152,15,FALSE))+(SUM('3. Inputs'!$T$24*'3. Inputs'!$N$25)*VLOOKUP(AB11,$A$156:$O$220,15,FALSE))+(SUM(('3. Inputs'!$R$28*'3. Inputs'!$N$25)*VLOOKUP(AB11,$A$23:$O$85,15,FALSE))+(SUM('3. Inputs'!$S$28*'3. Inputs'!$N$25)*VLOOKUP(AB11,$A$88:$O$152,15,FALSE))+(SUM('3. Inputs'!$T$28*'3. Inputs'!$N$25)*VLOOKUP(AB11,$A$156:$O$220,15,FALSE)))/1000)</f>
        <v>4377.9406726598954</v>
      </c>
      <c r="AC14" s="1180">
        <f>(SUM(('3. Inputs'!$R$24*'3. Inputs'!$N$25)*VLOOKUP(AC11,$A$23:$O$85,15,FALSE))+(SUM('3. Inputs'!$S$24*'3. Inputs'!$N$25)*VLOOKUP(AC11,$A$88:$O$152,15,FALSE))+(SUM('3. Inputs'!$T$24*'3. Inputs'!$N$25)*VLOOKUP(AC11,$A$156:$O$220,15,FALSE))+(SUM(('3. Inputs'!$R$28*'3. Inputs'!$N$25)*VLOOKUP(AC11,$A$23:$O$85,15,FALSE))+(SUM('3. Inputs'!$S$28*'3. Inputs'!$N$25)*VLOOKUP(AC11,$A$88:$O$152,15,FALSE))+(SUM('3. Inputs'!$T$28*'3. Inputs'!$N$25)*VLOOKUP(AC11,$A$156:$O$220,15,FALSE)))/1000)</f>
        <v>4487.3891894763919</v>
      </c>
      <c r="AD14" s="1180">
        <f>(SUM(('3. Inputs'!$R$24*'3. Inputs'!$N$25)*VLOOKUP(AD11,$A$23:$O$85,15,FALSE))+(SUM('3. Inputs'!$S$24*'3. Inputs'!$N$25)*VLOOKUP(AD11,$A$88:$O$152,15,FALSE))+(SUM('3. Inputs'!$T$24*'3. Inputs'!$N$25)*VLOOKUP(AD11,$A$156:$O$220,15,FALSE))+(SUM(('3. Inputs'!$R$28*'3. Inputs'!$N$25)*VLOOKUP(AD11,$A$23:$O$85,15,FALSE))+(SUM('3. Inputs'!$S$28*'3. Inputs'!$N$25)*VLOOKUP(AD11,$A$88:$O$152,15,FALSE))+(SUM('3. Inputs'!$T$28*'3. Inputs'!$N$25)*VLOOKUP(AD11,$A$156:$O$220,15,FALSE)))/1000)</f>
        <v>4599.5739192133015</v>
      </c>
      <c r="AE14" s="1180">
        <f>(SUM(('3. Inputs'!$R$24*'3. Inputs'!$N$25)*VLOOKUP(AE11,$A$23:$O$85,15,FALSE))+(SUM('3. Inputs'!$S$24*'3. Inputs'!$N$25)*VLOOKUP(AE11,$A$88:$O$152,15,FALSE))+(SUM('3. Inputs'!$T$24*'3. Inputs'!$N$25)*VLOOKUP(AE11,$A$156:$O$220,15,FALSE))+(SUM(('3. Inputs'!$R$28*'3. Inputs'!$N$25)*VLOOKUP(AE11,$A$23:$O$85,15,FALSE))+(SUM('3. Inputs'!$S$28*'3. Inputs'!$N$25)*VLOOKUP(AE11,$A$88:$O$152,15,FALSE))+(SUM('3. Inputs'!$T$28*'3. Inputs'!$N$25)*VLOOKUP(AE11,$A$156:$O$220,15,FALSE)))/1000)</f>
        <v>4714.5632671936328</v>
      </c>
      <c r="AF14" s="1180">
        <f>(SUM(('3. Inputs'!$R$24*'3. Inputs'!$N$25)*VLOOKUP(AF11,$A$23:$O$85,15,FALSE))+(SUM('3. Inputs'!$S$24*'3. Inputs'!$N$25)*VLOOKUP(AF11,$A$88:$O$152,15,FALSE))+(SUM('3. Inputs'!$T$24*'3. Inputs'!$N$25)*VLOOKUP(AF11,$A$156:$O$220,15,FALSE))+(SUM(('3. Inputs'!$R$28*'3. Inputs'!$N$25)*VLOOKUP(AF11,$A$23:$O$85,15,FALSE))+(SUM('3. Inputs'!$S$28*'3. Inputs'!$N$25)*VLOOKUP(AF11,$A$88:$O$152,15,FALSE))+(SUM('3. Inputs'!$T$28*'3. Inputs'!$N$25)*VLOOKUP(AF11,$A$156:$O$220,15,FALSE)))/1000)</f>
        <v>4832.4273488734734</v>
      </c>
      <c r="AG14" s="1180">
        <f>(SUM(('3. Inputs'!$R$24*'3. Inputs'!$N$25)*VLOOKUP(AG11,$A$23:$O$85,15,FALSE))+(SUM('3. Inputs'!$S$24*'3. Inputs'!$N$25)*VLOOKUP(AG11,$A$88:$O$152,15,FALSE))+(SUM('3. Inputs'!$T$24*'3. Inputs'!$N$25)*VLOOKUP(AG11,$A$156:$O$220,15,FALSE))+(SUM(('3. Inputs'!$R$28*'3. Inputs'!$N$25)*VLOOKUP(AG11,$A$23:$O$85,15,FALSE))+(SUM('3. Inputs'!$S$28*'3. Inputs'!$N$25)*VLOOKUP(AG11,$A$88:$O$152,15,FALSE))+(SUM('3. Inputs'!$T$28*'3. Inputs'!$N$25)*VLOOKUP(AG11,$A$156:$O$220,15,FALSE)))/1000)</f>
        <v>4953.23803259531</v>
      </c>
      <c r="AH14" s="1180">
        <f>(SUM(('3. Inputs'!$R$24*'3. Inputs'!$N$25)*VLOOKUP(AH11,$A$23:$O$85,15,FALSE))+(SUM('3. Inputs'!$S$24*'3. Inputs'!$N$25)*VLOOKUP(AH11,$A$88:$O$152,15,FALSE))+(SUM('3. Inputs'!$T$24*'3. Inputs'!$N$25)*VLOOKUP(AH11,$A$156:$O$220,15,FALSE))+(SUM(('3. Inputs'!$R$28*'3. Inputs'!$N$25)*VLOOKUP(AH11,$A$23:$O$85,15,FALSE))+(SUM('3. Inputs'!$S$28*'3. Inputs'!$N$25)*VLOOKUP(AH11,$A$88:$O$152,15,FALSE))+(SUM('3. Inputs'!$T$28*'3. Inputs'!$N$25)*VLOOKUP(AH11,$A$156:$O$220,15,FALSE)))/1000)</f>
        <v>5077.0689834101922</v>
      </c>
      <c r="AI14" s="1180">
        <f>(SUM(('3. Inputs'!$R$24*'3. Inputs'!$N$25)*VLOOKUP(AI11,$A$23:$O$85,15,FALSE))+(SUM('3. Inputs'!$S$24*'3. Inputs'!$N$25)*VLOOKUP(AI11,$A$88:$O$152,15,FALSE))+(SUM('3. Inputs'!$T$24*'3. Inputs'!$N$25)*VLOOKUP(AI11,$A$156:$O$220,15,FALSE))+(SUM(('3. Inputs'!$R$28*'3. Inputs'!$N$25)*VLOOKUP(AI11,$A$23:$O$85,15,FALSE))+(SUM('3. Inputs'!$S$28*'3. Inputs'!$N$25)*VLOOKUP(AI11,$A$88:$O$152,15,FALSE))+(SUM('3. Inputs'!$T$28*'3. Inputs'!$N$25)*VLOOKUP(AI11,$A$156:$O$220,15,FALSE)))/1000)</f>
        <v>5203.9957079954484</v>
      </c>
      <c r="AJ14" s="1180">
        <f>(SUM(('3. Inputs'!$R$24*'3. Inputs'!$N$25)*VLOOKUP(AJ11,$A$23:$O$85,15,FALSE))+(SUM('3. Inputs'!$S$24*'3. Inputs'!$N$25)*VLOOKUP(AJ11,$A$88:$O$152,15,FALSE))+(SUM('3. Inputs'!$T$24*'3. Inputs'!$N$25)*VLOOKUP(AJ11,$A$156:$O$220,15,FALSE))+(SUM(('3. Inputs'!$R$28*'3. Inputs'!$N$25)*VLOOKUP(AJ11,$A$23:$O$85,15,FALSE))+(SUM('3. Inputs'!$S$28*'3. Inputs'!$N$25)*VLOOKUP(AJ11,$A$88:$O$152,15,FALSE))+(SUM('3. Inputs'!$T$28*'3. Inputs'!$N$25)*VLOOKUP(AJ11,$A$156:$O$220,15,FALSE)))/1000)</f>
        <v>5334.0956006953338</v>
      </c>
      <c r="AK14" s="1180">
        <f>(SUM(('3. Inputs'!$R$24*'3. Inputs'!$N$25)*VLOOKUP(AK11,$A$23:$O$85,15,FALSE))+(SUM('3. Inputs'!$S$24*'3. Inputs'!$N$25)*VLOOKUP(AK11,$A$88:$O$152,15,FALSE))+(SUM('3. Inputs'!$T$24*'3. Inputs'!$N$25)*VLOOKUP(AK11,$A$156:$O$220,15,FALSE))+(SUM(('3. Inputs'!$R$28*'3. Inputs'!$N$25)*VLOOKUP(AK11,$A$23:$O$85,15,FALSE))+(SUM('3. Inputs'!$S$28*'3. Inputs'!$N$25)*VLOOKUP(AK11,$A$88:$O$152,15,FALSE))+(SUM('3. Inputs'!$T$28*'3. Inputs'!$N$25)*VLOOKUP(AK11,$A$156:$O$220,15,FALSE)))/1000)</f>
        <v>5467.4479907127152</v>
      </c>
      <c r="AL14" s="1180">
        <f>(SUM(('3. Inputs'!$R$24*'3. Inputs'!$N$25)*VLOOKUP(AL11,$A$23:$O$85,15,FALSE))+(SUM('3. Inputs'!$S$24*'3. Inputs'!$N$25)*VLOOKUP(AL11,$A$88:$O$152,15,FALSE))+(SUM('3. Inputs'!$T$24*'3. Inputs'!$N$25)*VLOOKUP(AL11,$A$156:$O$220,15,FALSE))+(SUM(('3. Inputs'!$R$28*'3. Inputs'!$N$25)*VLOOKUP(AL11,$A$23:$O$85,15,FALSE))+(SUM('3. Inputs'!$S$28*'3. Inputs'!$N$25)*VLOOKUP(AL11,$A$88:$O$152,15,FALSE))+(SUM('3. Inputs'!$T$28*'3. Inputs'!$N$25)*VLOOKUP(AL11,$A$156:$O$220,15,FALSE)))/1000)</f>
        <v>5604.1341904805331</v>
      </c>
      <c r="AM14" s="1180">
        <f>(SUM(('3. Inputs'!$R$24*'3. Inputs'!$N$25)*VLOOKUP(AM11,$A$23:$O$85,15,FALSE))+(SUM('3. Inputs'!$S$24*'3. Inputs'!$N$25)*VLOOKUP(AM11,$A$88:$O$152,15,FALSE))+(SUM('3. Inputs'!$T$24*'3. Inputs'!$N$25)*VLOOKUP(AM11,$A$156:$O$220,15,FALSE))+(SUM(('3. Inputs'!$R$28*'3. Inputs'!$N$25)*VLOOKUP(AM11,$A$23:$O$85,15,FALSE))+(SUM('3. Inputs'!$S$28*'3. Inputs'!$N$25)*VLOOKUP(AM11,$A$88:$O$152,15,FALSE))+(SUM('3. Inputs'!$T$28*'3. Inputs'!$N$25)*VLOOKUP(AM11,$A$156:$O$220,15,FALSE)))/1000)</f>
        <v>5744.2375452425458</v>
      </c>
      <c r="AN14" s="1180">
        <f>(SUM(('3. Inputs'!$R$24*'3. Inputs'!$N$25)*VLOOKUP(AN11,$A$23:$O$85,15,FALSE))+(SUM('3. Inputs'!$S$24*'3. Inputs'!$N$25)*VLOOKUP(AN11,$A$88:$O$152,15,FALSE))+(SUM('3. Inputs'!$T$24*'3. Inputs'!$N$25)*VLOOKUP(AN11,$A$156:$O$220,15,FALSE))+(SUM(('3. Inputs'!$R$28*'3. Inputs'!$N$25)*VLOOKUP(AN11,$A$23:$O$85,15,FALSE))+(SUM('3. Inputs'!$S$28*'3. Inputs'!$N$25)*VLOOKUP(AN11,$A$88:$O$152,15,FALSE))+(SUM('3. Inputs'!$T$28*'3. Inputs'!$N$25)*VLOOKUP(AN11,$A$156:$O$220,15,FALSE)))/1000)</f>
        <v>5887.8434838736084</v>
      </c>
      <c r="AO14" s="1180">
        <f>(SUM(('3. Inputs'!$R$24*'3. Inputs'!$N$25)*VLOOKUP(AO11,$A$23:$O$85,15,FALSE))+(SUM('3. Inputs'!$S$24*'3. Inputs'!$N$25)*VLOOKUP(AO11,$A$88:$O$152,15,FALSE))+(SUM('3. Inputs'!$T$24*'3. Inputs'!$N$25)*VLOOKUP(AO11,$A$156:$O$220,15,FALSE))+(SUM(('3. Inputs'!$R$28*'3. Inputs'!$N$25)*VLOOKUP(AO11,$A$23:$O$85,15,FALSE))+(SUM('3. Inputs'!$S$28*'3. Inputs'!$N$25)*VLOOKUP(AO11,$A$88:$O$152,15,FALSE))+(SUM('3. Inputs'!$T$28*'3. Inputs'!$N$25)*VLOOKUP(AO11,$A$156:$O$220,15,FALSE)))/1000)</f>
        <v>6035.0395709704489</v>
      </c>
      <c r="AP14" s="1180">
        <f>(SUM(('3. Inputs'!$R$24*'3. Inputs'!$N$25)*VLOOKUP(AP11,$A$23:$O$85,15,FALSE))+(SUM('3. Inputs'!$S$24*'3. Inputs'!$N$25)*VLOOKUP(AP11,$A$88:$O$152,15,FALSE))+(SUM('3. Inputs'!$T$24*'3. Inputs'!$N$25)*VLOOKUP(AP11,$A$156:$O$220,15,FALSE))+(SUM(('3. Inputs'!$R$28*'3. Inputs'!$N$25)*VLOOKUP(AP11,$A$23:$O$85,15,FALSE))+(SUM('3. Inputs'!$S$28*'3. Inputs'!$N$25)*VLOOKUP(AP11,$A$88:$O$152,15,FALSE))+(SUM('3. Inputs'!$T$28*'3. Inputs'!$N$25)*VLOOKUP(AP11,$A$156:$O$220,15,FALSE)))/1000)</f>
        <v>6185.9155602447099</v>
      </c>
      <c r="AQ14" s="1180">
        <f>(SUM(('3. Inputs'!$R$24*'3. Inputs'!$N$25)*VLOOKUP(AQ11,$A$23:$O$85,15,FALSE))+(SUM('3. Inputs'!$S$24*'3. Inputs'!$N$25)*VLOOKUP(AQ11,$A$88:$O$152,15,FALSE))+(SUM('3. Inputs'!$T$24*'3. Inputs'!$N$25)*VLOOKUP(AQ11,$A$156:$O$220,15,FALSE))+(SUM(('3. Inputs'!$R$28*'3. Inputs'!$N$25)*VLOOKUP(AQ11,$A$23:$O$85,15,FALSE))+(SUM('3. Inputs'!$S$28*'3. Inputs'!$N$25)*VLOOKUP(AQ11,$A$88:$O$152,15,FALSE))+(SUM('3. Inputs'!$T$28*'3. Inputs'!$N$25)*VLOOKUP(AQ11,$A$156:$O$220,15,FALSE)))/1000)</f>
        <v>6340.563449250827</v>
      </c>
      <c r="AR14" s="1180">
        <f>(SUM(('3. Inputs'!$R$24*'3. Inputs'!$N$25)*VLOOKUP(AR11,$A$23:$O$85,15,FALSE))+(SUM('3. Inputs'!$S$24*'3. Inputs'!$N$25)*VLOOKUP(AR11,$A$88:$O$152,15,FALSE))+(SUM('3. Inputs'!$T$24*'3. Inputs'!$N$25)*VLOOKUP(AR11,$A$156:$O$220,15,FALSE))+(SUM(('3. Inputs'!$R$28*'3. Inputs'!$N$25)*VLOOKUP(AR11,$A$23:$O$85,15,FALSE))+(SUM('3. Inputs'!$S$28*'3. Inputs'!$N$25)*VLOOKUP(AR11,$A$88:$O$152,15,FALSE))+(SUM('3. Inputs'!$T$28*'3. Inputs'!$N$25)*VLOOKUP(AR11,$A$156:$O$220,15,FALSE)))/1000)</f>
        <v>6499.0775354820971</v>
      </c>
      <c r="AS14" s="1180">
        <f>(SUM(('3. Inputs'!$R$24*'3. Inputs'!$N$25)*VLOOKUP(AS11,$A$23:$O$85,15,FALSE))+(SUM('3. Inputs'!$S$24*'3. Inputs'!$N$25)*VLOOKUP(AS11,$A$88:$O$152,15,FALSE))+(SUM('3. Inputs'!$T$24*'3. Inputs'!$N$25)*VLOOKUP(AS11,$A$156:$O$220,15,FALSE))+(SUM(('3. Inputs'!$R$28*'3. Inputs'!$N$25)*VLOOKUP(AS11,$A$23:$O$85,15,FALSE))+(SUM('3. Inputs'!$S$28*'3. Inputs'!$N$25)*VLOOKUP(AS11,$A$88:$O$152,15,FALSE))+(SUM('3. Inputs'!$T$28*'3. Inputs'!$N$25)*VLOOKUP(AS11,$A$156:$O$220,15,FALSE)))/1000)</f>
        <v>6661.5544738691497</v>
      </c>
      <c r="AT14" s="1180">
        <f>(SUM(('3. Inputs'!$R$24*'3. Inputs'!$N$25)*VLOOKUP(AT11,$A$23:$O$85,15,FALSE))+(SUM('3. Inputs'!$S$24*'3. Inputs'!$N$25)*VLOOKUP(AT11,$A$88:$O$152,15,FALSE))+(SUM('3. Inputs'!$T$24*'3. Inputs'!$N$25)*VLOOKUP(AT11,$A$156:$O$220,15,FALSE))+(SUM(('3. Inputs'!$R$28*'3. Inputs'!$N$25)*VLOOKUP(AT11,$A$23:$O$85,15,FALSE))+(SUM('3. Inputs'!$S$28*'3. Inputs'!$N$25)*VLOOKUP(AT11,$A$88:$O$152,15,FALSE))+(SUM('3. Inputs'!$T$28*'3. Inputs'!$N$25)*VLOOKUP(AT11,$A$156:$O$220,15,FALSE)))/1000)</f>
        <v>6828.0933357158765</v>
      </c>
      <c r="AU14" s="1180">
        <f>(SUM(('3. Inputs'!$R$24*'3. Inputs'!$N$25)*VLOOKUP(AU11,$A$23:$O$85,15,FALSE))+(SUM('3. Inputs'!$S$24*'3. Inputs'!$N$25)*VLOOKUP(AU11,$A$88:$O$152,15,FALSE))+(SUM('3. Inputs'!$T$24*'3. Inputs'!$N$25)*VLOOKUP(AU11,$A$156:$O$220,15,FALSE))+(SUM(('3. Inputs'!$R$28*'3. Inputs'!$N$25)*VLOOKUP(AU11,$A$23:$O$85,15,FALSE))+(SUM('3. Inputs'!$S$28*'3. Inputs'!$N$25)*VLOOKUP(AU11,$A$88:$O$152,15,FALSE))+(SUM('3. Inputs'!$T$28*'3. Inputs'!$N$25)*VLOOKUP(AU11,$A$156:$O$220,15,FALSE)))/1000)</f>
        <v>6998.7956691087729</v>
      </c>
      <c r="AV14" s="1180">
        <f>(SUM(('3. Inputs'!$R$24*'3. Inputs'!$N$25)*VLOOKUP(AV11,$A$23:$O$85,15,FALSE))+(SUM('3. Inputs'!$S$24*'3. Inputs'!$N$25)*VLOOKUP(AV11,$A$88:$O$152,15,FALSE))+(SUM('3. Inputs'!$T$24*'3. Inputs'!$N$25)*VLOOKUP(AV11,$A$156:$O$220,15,FALSE))+(SUM(('3. Inputs'!$R$28*'3. Inputs'!$N$25)*VLOOKUP(AV11,$A$23:$O$85,15,FALSE))+(SUM('3. Inputs'!$S$28*'3. Inputs'!$N$25)*VLOOKUP(AV11,$A$88:$O$152,15,FALSE))+(SUM('3. Inputs'!$T$28*'3. Inputs'!$N$25)*VLOOKUP(AV11,$A$156:$O$220,15,FALSE)))/1000)</f>
        <v>7173.7655608364921</v>
      </c>
      <c r="AW14" s="1180">
        <f>(SUM(('3. Inputs'!$R$24*'3. Inputs'!$N$25)*VLOOKUP(AW11,$A$23:$O$85,15,FALSE))+(SUM('3. Inputs'!$S$24*'3. Inputs'!$N$25)*VLOOKUP(AW11,$A$88:$O$152,15,FALSE))+(SUM('3. Inputs'!$T$24*'3. Inputs'!$N$25)*VLOOKUP(AW11,$A$156:$O$220,15,FALSE))+(SUM(('3. Inputs'!$R$28*'3. Inputs'!$N$25)*VLOOKUP(AW11,$A$23:$O$85,15,FALSE))+(SUM('3. Inputs'!$S$28*'3. Inputs'!$N$25)*VLOOKUP(AW11,$A$88:$O$152,15,FALSE))+(SUM('3. Inputs'!$T$28*'3. Inputs'!$N$25)*VLOOKUP(AW11,$A$156:$O$220,15,FALSE)))/1000)</f>
        <v>7353.109699857403</v>
      </c>
      <c r="AX14" s="1180">
        <f>(SUM(('3. Inputs'!$R$24*'3. Inputs'!$N$25)*VLOOKUP(AX11,$A$23:$O$85,15,FALSE))+(SUM('3. Inputs'!$S$24*'3. Inputs'!$N$25)*VLOOKUP(AX11,$A$88:$O$152,15,FALSE))+(SUM('3. Inputs'!$T$24*'3. Inputs'!$N$25)*VLOOKUP(AX11,$A$156:$O$220,15,FALSE))+(SUM(('3. Inputs'!$R$28*'3. Inputs'!$N$25)*VLOOKUP(AX11,$A$23:$O$85,15,FALSE))+(SUM('3. Inputs'!$S$28*'3. Inputs'!$N$25)*VLOOKUP(AX11,$A$88:$O$152,15,FALSE))+(SUM('3. Inputs'!$T$28*'3. Inputs'!$N$25)*VLOOKUP(AX11,$A$156:$O$220,15,FALSE)))/1000)</f>
        <v>7536.9374423538366</v>
      </c>
      <c r="AY14" s="1180">
        <f>(SUM(('3. Inputs'!$R$24*'3. Inputs'!$N$25)*VLOOKUP(AY11,$A$23:$O$85,15,FALSE))+(SUM('3. Inputs'!$S$24*'3. Inputs'!$N$25)*VLOOKUP(AY11,$A$88:$O$152,15,FALSE))+(SUM('3. Inputs'!$T$24*'3. Inputs'!$N$25)*VLOOKUP(AY11,$A$156:$O$220,15,FALSE))+(SUM(('3. Inputs'!$R$28*'3. Inputs'!$N$25)*VLOOKUP(AY11,$A$23:$O$85,15,FALSE))+(SUM('3. Inputs'!$S$28*'3. Inputs'!$N$25)*VLOOKUP(AY11,$A$88:$O$152,15,FALSE))+(SUM('3. Inputs'!$T$28*'3. Inputs'!$N$25)*VLOOKUP(AY11,$A$156:$O$220,15,FALSE)))/1000)</f>
        <v>7725.3608784126827</v>
      </c>
      <c r="AZ14" s="1180">
        <f>(SUM(('3. Inputs'!$R$24*'3. Inputs'!$N$25)*VLOOKUP(AZ11,$A$23:$O$85,15,FALSE))+(SUM('3. Inputs'!$S$24*'3. Inputs'!$N$25)*VLOOKUP(AZ11,$A$88:$O$152,15,FALSE))+(SUM('3. Inputs'!$T$24*'3. Inputs'!$N$25)*VLOOKUP(AZ11,$A$156:$O$220,15,FALSE))+(SUM(('3. Inputs'!$R$28*'3. Inputs'!$N$25)*VLOOKUP(AZ11,$A$23:$O$85,15,FALSE))+(SUM('3. Inputs'!$S$28*'3. Inputs'!$N$25)*VLOOKUP(AZ11,$A$88:$O$152,15,FALSE))+(SUM('3. Inputs'!$T$28*'3. Inputs'!$N$25)*VLOOKUP(AZ11,$A$156:$O$220,15,FALSE)))/1000)</f>
        <v>7918.4949003729998</v>
      </c>
      <c r="BA14" s="1180">
        <f>(SUM(('3. Inputs'!$R$24*'3. Inputs'!$N$25)*VLOOKUP(BA11,$A$23:$O$85,15,FALSE))+(SUM('3. Inputs'!$S$24*'3. Inputs'!$N$25)*VLOOKUP(BA11,$A$88:$O$152,15,FALSE))+(SUM('3. Inputs'!$T$24*'3. Inputs'!$N$25)*VLOOKUP(BA11,$A$156:$O$220,15,FALSE))+(SUM(('3. Inputs'!$R$28*'3. Inputs'!$N$25)*VLOOKUP(BA11,$A$23:$O$85,15,FALSE))+(SUM('3. Inputs'!$S$28*'3. Inputs'!$N$25)*VLOOKUP(BA11,$A$88:$O$152,15,FALSE))+(SUM('3. Inputs'!$T$28*'3. Inputs'!$N$25)*VLOOKUP(BA11,$A$156:$O$220,15,FALSE)))/1000)</f>
        <v>8116.457272882325</v>
      </c>
      <c r="BB14" s="1180">
        <f>(SUM(('3. Inputs'!$R$24*'3. Inputs'!$N$25)*VLOOKUP(BB11,$A$23:$O$85,15,FALSE))+(SUM('3. Inputs'!$S$24*'3. Inputs'!$N$25)*VLOOKUP(BB11,$A$88:$O$152,15,FALSE))+(SUM('3. Inputs'!$T$24*'3. Inputs'!$N$25)*VLOOKUP(BB11,$A$156:$O$220,15,FALSE))+(SUM(('3. Inputs'!$R$28*'3. Inputs'!$N$25)*VLOOKUP(BB11,$A$23:$O$85,15,FALSE))+(SUM('3. Inputs'!$S$28*'3. Inputs'!$N$25)*VLOOKUP(BB11,$A$88:$O$152,15,FALSE))+(SUM('3. Inputs'!$T$28*'3. Inputs'!$N$25)*VLOOKUP(BB11,$A$156:$O$220,15,FALSE)))/1000)</f>
        <v>8319.3687047043823</v>
      </c>
      <c r="BC14" s="1180">
        <f>(SUM(('3. Inputs'!$R$24*'3. Inputs'!$N$25)*VLOOKUP(BC11,$A$23:$O$85,15,FALSE))+(SUM('3. Inputs'!$S$24*'3. Inputs'!$N$25)*VLOOKUP(BC11,$A$88:$O$152,15,FALSE))+(SUM('3. Inputs'!$T$24*'3. Inputs'!$N$25)*VLOOKUP(BC11,$A$156:$O$220,15,FALSE))+(SUM(('3. Inputs'!$R$28*'3. Inputs'!$N$25)*VLOOKUP(BC11,$A$23:$O$85,15,FALSE))+(SUM('3. Inputs'!$S$28*'3. Inputs'!$N$25)*VLOOKUP(BC11,$A$88:$O$152,15,FALSE))+(SUM('3. Inputs'!$T$28*'3. Inputs'!$N$25)*VLOOKUP(BC11,$A$156:$O$220,15,FALSE)))/1000)</f>
        <v>8527.3529223219884</v>
      </c>
      <c r="BD14" s="1180">
        <f>(SUM(('3. Inputs'!$R$24*'3. Inputs'!$N$25)*VLOOKUP(BD11,$A$23:$O$85,15,FALSE))+(SUM('3. Inputs'!$S$24*'3. Inputs'!$N$25)*VLOOKUP(BD11,$A$88:$O$152,15,FALSE))+(SUM('3. Inputs'!$T$24*'3. Inputs'!$N$25)*VLOOKUP(BD11,$A$156:$O$220,15,FALSE))+(SUM(('3. Inputs'!$R$28*'3. Inputs'!$N$25)*VLOOKUP(BD11,$A$23:$O$85,15,FALSE))+(SUM('3. Inputs'!$S$28*'3. Inputs'!$N$25)*VLOOKUP(BD11,$A$88:$O$152,15,FALSE))+(SUM('3. Inputs'!$T$28*'3. Inputs'!$N$25)*VLOOKUP(BD11,$A$156:$O$220,15,FALSE)))/1000)</f>
        <v>8740.5367453800391</v>
      </c>
      <c r="BE14" s="1180">
        <f>(SUM(('3. Inputs'!$R$24*'3. Inputs'!$N$25)*VLOOKUP(BE11,$A$23:$O$85,15,FALSE))+(SUM('3. Inputs'!$S$24*'3. Inputs'!$N$25)*VLOOKUP(BE11,$A$88:$O$152,15,FALSE))+(SUM('3. Inputs'!$T$24*'3. Inputs'!$N$25)*VLOOKUP(BE11,$A$156:$O$220,15,FALSE))+(SUM(('3. Inputs'!$R$28*'3. Inputs'!$N$25)*VLOOKUP(BE11,$A$23:$O$85,15,FALSE))+(SUM('3. Inputs'!$S$28*'3. Inputs'!$N$25)*VLOOKUP(BE11,$A$88:$O$152,15,FALSE))+(SUM('3. Inputs'!$T$28*'3. Inputs'!$N$25)*VLOOKUP(BE11,$A$156:$O$220,15,FALSE)))/1000)</f>
        <v>8959.0501640145394</v>
      </c>
      <c r="BF14" s="1180">
        <f>(SUM(('3. Inputs'!$R$24*'3. Inputs'!$N$25)*VLOOKUP(BF11,$A$23:$O$85,15,FALSE))+(SUM('3. Inputs'!$S$24*'3. Inputs'!$N$25)*VLOOKUP(BF11,$A$88:$O$152,15,FALSE))+(SUM('3. Inputs'!$T$24*'3. Inputs'!$N$25)*VLOOKUP(BF11,$A$156:$O$220,15,FALSE))+(SUM(('3. Inputs'!$R$28*'3. Inputs'!$N$25)*VLOOKUP(BF11,$A$23:$O$85,15,FALSE))+(SUM('3. Inputs'!$S$28*'3. Inputs'!$N$25)*VLOOKUP(BF11,$A$88:$O$152,15,FALSE))+(SUM('3. Inputs'!$T$28*'3. Inputs'!$N$25)*VLOOKUP(BF11,$A$156:$O$220,15,FALSE)))/1000)</f>
        <v>9183.0264181149014</v>
      </c>
      <c r="BG14" s="1180">
        <f>(SUM(('3. Inputs'!$R$24*'3. Inputs'!$N$25)*VLOOKUP(BG11,$A$23:$O$85,15,FALSE))+(SUM('3. Inputs'!$S$24*'3. Inputs'!$N$25)*VLOOKUP(BG11,$A$88:$O$152,15,FALSE))+(SUM('3. Inputs'!$T$24*'3. Inputs'!$N$25)*VLOOKUP(BG11,$A$156:$O$220,15,FALSE))+(SUM(('3. Inputs'!$R$28*'3. Inputs'!$N$25)*VLOOKUP(BG11,$A$23:$O$85,15,FALSE))+(SUM('3. Inputs'!$S$28*'3. Inputs'!$N$25)*VLOOKUP(BG11,$A$88:$O$152,15,FALSE))+(SUM('3. Inputs'!$T$28*'3. Inputs'!$N$25)*VLOOKUP(BG11,$A$156:$O$220,15,FALSE)))/1000)</f>
        <v>9412.6020785677738</v>
      </c>
      <c r="BH14" s="1180">
        <f>(SUM(('3. Inputs'!$R$24*'3. Inputs'!$N$25)*VLOOKUP(BH11,$A$23:$O$85,15,FALSE))+(SUM('3. Inputs'!$S$24*'3. Inputs'!$N$25)*VLOOKUP(BH11,$A$88:$O$152,15,FALSE))+(SUM('3. Inputs'!$T$24*'3. Inputs'!$N$25)*VLOOKUP(BH11,$A$156:$O$220,15,FALSE))+(SUM(('3. Inputs'!$R$28*'3. Inputs'!$N$25)*VLOOKUP(BH11,$A$23:$O$85,15,FALSE))+(SUM('3. Inputs'!$S$28*'3. Inputs'!$N$25)*VLOOKUP(BH11,$A$88:$O$152,15,FALSE))+(SUM('3. Inputs'!$T$28*'3. Inputs'!$N$25)*VLOOKUP(BH11,$A$156:$O$220,15,FALSE)))/1000)</f>
        <v>9647.9171305319669</v>
      </c>
      <c r="BI14" s="1180">
        <f>(SUM(('3. Inputs'!$R$24*'3. Inputs'!$N$25)*VLOOKUP(BI11,$A$23:$O$85,15,FALSE))+(SUM('3. Inputs'!$S$24*'3. Inputs'!$N$25)*VLOOKUP(BI11,$A$88:$O$152,15,FALSE))+(SUM('3. Inputs'!$T$24*'3. Inputs'!$N$25)*VLOOKUP(BI11,$A$156:$O$220,15,FALSE))+(SUM(('3. Inputs'!$R$28*'3. Inputs'!$N$25)*VLOOKUP(BI11,$A$23:$O$85,15,FALSE))+(SUM('3. Inputs'!$S$28*'3. Inputs'!$N$25)*VLOOKUP(BI11,$A$88:$O$152,15,FALSE))+(SUM('3. Inputs'!$T$28*'3. Inputs'!$N$25)*VLOOKUP(BI11,$A$156:$O$220,15,FALSE)))/1000)</f>
        <v>9889.1150587952616</v>
      </c>
      <c r="BJ14" s="1180">
        <f>(SUM(('3. Inputs'!$R$24*'3. Inputs'!$N$25)*VLOOKUP(BJ11,$A$23:$O$85,15,FALSE))+(SUM('3. Inputs'!$S$24*'3. Inputs'!$N$25)*VLOOKUP(BJ11,$A$88:$O$152,15,FALSE))+(SUM('3. Inputs'!$T$24*'3. Inputs'!$N$25)*VLOOKUP(BJ11,$A$156:$O$220,15,FALSE))+(SUM(('3. Inputs'!$R$28*'3. Inputs'!$N$25)*VLOOKUP(BJ11,$A$23:$O$85,15,FALSE))+(SUM('3. Inputs'!$S$28*'3. Inputs'!$N$25)*VLOOKUP(BJ11,$A$88:$O$152,15,FALSE))+(SUM('3. Inputs'!$T$28*'3. Inputs'!$N$25)*VLOOKUP(BJ11,$A$156:$O$220,15,FALSE)))/1000)</f>
        <v>10136.342935265146</v>
      </c>
      <c r="BK14" s="1180">
        <f>(SUM(('3. Inputs'!$R$24*'3. Inputs'!$N$25)*VLOOKUP(BK11,$A$23:$O$85,15,FALSE))+(SUM('3. Inputs'!$S$24*'3. Inputs'!$N$25)*VLOOKUP(BK11,$A$88:$O$152,15,FALSE))+(SUM('3. Inputs'!$T$24*'3. Inputs'!$N$25)*VLOOKUP(BK11,$A$156:$O$220,15,FALSE))+(SUM(('3. Inputs'!$R$28*'3. Inputs'!$N$25)*VLOOKUP(BK11,$A$23:$O$85,15,FALSE))+(SUM('3. Inputs'!$S$28*'3. Inputs'!$N$25)*VLOOKUP(BK11,$A$88:$O$152,15,FALSE))+(SUM('3. Inputs'!$T$28*'3. Inputs'!$N$25)*VLOOKUP(BK11,$A$156:$O$220,15,FALSE)))/1000)</f>
        <v>10389.751508646772</v>
      </c>
    </row>
    <row r="15" spans="2:64" s="1181" customFormat="1">
      <c r="B15" s="1179"/>
      <c r="C15" s="1179"/>
      <c r="I15" s="1186"/>
      <c r="J15" s="1186"/>
      <c r="K15" s="1186"/>
      <c r="L15" s="1187"/>
    </row>
    <row r="16" spans="2:64" s="1181" customFormat="1">
      <c r="B16" s="1188" t="s">
        <v>773</v>
      </c>
      <c r="C16" s="1189">
        <f>C14-C12</f>
        <v>920.34000000000015</v>
      </c>
      <c r="D16" s="1189">
        <f t="shared" ref="D16:BK16" si="0">D14-D12</f>
        <v>943.34850000000006</v>
      </c>
      <c r="E16" s="1189">
        <f t="shared" si="0"/>
        <v>966.93221249999965</v>
      </c>
      <c r="F16" s="1189">
        <f t="shared" si="0"/>
        <v>991.10551781249956</v>
      </c>
      <c r="G16" s="1189">
        <f t="shared" si="0"/>
        <v>1015.8831557578123</v>
      </c>
      <c r="H16" s="1189">
        <f t="shared" si="0"/>
        <v>1041.2802346517576</v>
      </c>
      <c r="I16" s="1189">
        <f t="shared" si="0"/>
        <v>1067.3122405180509</v>
      </c>
      <c r="J16" s="1189">
        <f t="shared" si="0"/>
        <v>1093.9950465310023</v>
      </c>
      <c r="K16" s="1189">
        <f t="shared" si="0"/>
        <v>1121.3449226942771</v>
      </c>
      <c r="L16" s="1189">
        <f t="shared" si="0"/>
        <v>1149.3785457616341</v>
      </c>
      <c r="M16" s="1189">
        <f t="shared" si="0"/>
        <v>1178.113009405675</v>
      </c>
      <c r="N16" s="1189">
        <f t="shared" si="0"/>
        <v>1207.5658346408165</v>
      </c>
      <c r="O16" s="1189">
        <f t="shared" si="0"/>
        <v>1237.7549805068368</v>
      </c>
      <c r="P16" s="1189">
        <f t="shared" si="0"/>
        <v>1268.6988550195067</v>
      </c>
      <c r="Q16" s="1189">
        <f t="shared" si="0"/>
        <v>1300.4163263949949</v>
      </c>
      <c r="R16" s="1189">
        <f t="shared" si="0"/>
        <v>1332.9267345548697</v>
      </c>
      <c r="S16" s="1189">
        <f t="shared" si="0"/>
        <v>1366.249902918742</v>
      </c>
      <c r="T16" s="1189">
        <f t="shared" si="0"/>
        <v>1400.4061504917104</v>
      </c>
      <c r="U16" s="1189">
        <f t="shared" si="0"/>
        <v>1435.4163042540026</v>
      </c>
      <c r="V16" s="1189">
        <f t="shared" si="0"/>
        <v>1471.301711860353</v>
      </c>
      <c r="W16" s="1189">
        <f t="shared" si="0"/>
        <v>1508.084254656861</v>
      </c>
      <c r="X16" s="1189">
        <f t="shared" si="0"/>
        <v>1545.786361023283</v>
      </c>
      <c r="Y16" s="1189">
        <f t="shared" si="0"/>
        <v>1584.4310200488649</v>
      </c>
      <c r="Z16" s="1189">
        <f t="shared" si="0"/>
        <v>1624.0417955500852</v>
      </c>
      <c r="AA16" s="1189">
        <f t="shared" si="0"/>
        <v>1664.6428404388384</v>
      </c>
      <c r="AB16" s="1189">
        <f t="shared" si="0"/>
        <v>1706.2589114498091</v>
      </c>
      <c r="AC16" s="1189">
        <f t="shared" si="0"/>
        <v>1748.9153842360538</v>
      </c>
      <c r="AD16" s="1189">
        <f t="shared" si="0"/>
        <v>1792.6382688419553</v>
      </c>
      <c r="AE16" s="1189">
        <f t="shared" si="0"/>
        <v>1837.4542255630035</v>
      </c>
      <c r="AF16" s="1189">
        <f t="shared" si="0"/>
        <v>1883.3905812020789</v>
      </c>
      <c r="AG16" s="1189">
        <f t="shared" si="0"/>
        <v>1930.4753457321303</v>
      </c>
      <c r="AH16" s="1189">
        <f t="shared" si="0"/>
        <v>1978.7372293754329</v>
      </c>
      <c r="AI16" s="1189">
        <f t="shared" si="0"/>
        <v>2028.2056601098197</v>
      </c>
      <c r="AJ16" s="1189">
        <f t="shared" si="0"/>
        <v>2078.9108016125656</v>
      </c>
      <c r="AK16" s="1189">
        <f t="shared" si="0"/>
        <v>2130.8835716528779</v>
      </c>
      <c r="AL16" s="1189">
        <f t="shared" si="0"/>
        <v>2184.1556609442009</v>
      </c>
      <c r="AM16" s="1189">
        <f t="shared" si="0"/>
        <v>2238.759552467805</v>
      </c>
      <c r="AN16" s="1189">
        <f t="shared" si="0"/>
        <v>2294.7285412795004</v>
      </c>
      <c r="AO16" s="1189">
        <f t="shared" si="0"/>
        <v>2352.0967548114872</v>
      </c>
      <c r="AP16" s="1189">
        <f t="shared" si="0"/>
        <v>2410.8991736817748</v>
      </c>
      <c r="AQ16" s="1189">
        <f t="shared" si="0"/>
        <v>2471.1716530238191</v>
      </c>
      <c r="AR16" s="1189">
        <f t="shared" si="0"/>
        <v>2532.9509443494135</v>
      </c>
      <c r="AS16" s="1189">
        <f t="shared" si="0"/>
        <v>2596.2747179581493</v>
      </c>
      <c r="AT16" s="1189">
        <f t="shared" si="0"/>
        <v>2661.1815859071021</v>
      </c>
      <c r="AU16" s="1189">
        <f t="shared" si="0"/>
        <v>2727.7111255547798</v>
      </c>
      <c r="AV16" s="1189">
        <f t="shared" si="0"/>
        <v>2795.9039036936492</v>
      </c>
      <c r="AW16" s="1189">
        <f t="shared" si="0"/>
        <v>2865.8015012859905</v>
      </c>
      <c r="AX16" s="1189">
        <f t="shared" si="0"/>
        <v>2937.4465388181388</v>
      </c>
      <c r="AY16" s="1189">
        <f t="shared" si="0"/>
        <v>3010.8827022885926</v>
      </c>
      <c r="AZ16" s="1189">
        <f t="shared" si="0"/>
        <v>3086.1547698458071</v>
      </c>
      <c r="BA16" s="1189">
        <f t="shared" si="0"/>
        <v>3163.3086390919534</v>
      </c>
      <c r="BB16" s="1189">
        <f t="shared" si="0"/>
        <v>3242.3913550692514</v>
      </c>
      <c r="BC16" s="1189">
        <f t="shared" si="0"/>
        <v>3323.4511389459813</v>
      </c>
      <c r="BD16" s="1189">
        <f t="shared" si="0"/>
        <v>3406.5374174196313</v>
      </c>
      <c r="BE16" s="1189">
        <f t="shared" si="0"/>
        <v>3491.7008528551223</v>
      </c>
      <c r="BF16" s="1189">
        <f t="shared" si="0"/>
        <v>3578.9933741764989</v>
      </c>
      <c r="BG16" s="1189">
        <f t="shared" si="0"/>
        <v>3668.4682085309123</v>
      </c>
      <c r="BH16" s="1189">
        <f t="shared" si="0"/>
        <v>3760.1799137441849</v>
      </c>
      <c r="BI16" s="1189">
        <f t="shared" si="0"/>
        <v>3854.1844115877866</v>
      </c>
      <c r="BJ16" s="1189">
        <f t="shared" si="0"/>
        <v>3950.5390218774819</v>
      </c>
      <c r="BK16" s="1189">
        <f t="shared" si="0"/>
        <v>4049.302497424419</v>
      </c>
    </row>
    <row r="17" spans="1:26">
      <c r="F17" s="39"/>
      <c r="P17" s="1175"/>
      <c r="Q17" s="1175"/>
      <c r="W17" s="1174"/>
      <c r="X17" s="1174"/>
      <c r="Y17" s="1174"/>
      <c r="Z17" s="94"/>
    </row>
    <row r="18" spans="1:26">
      <c r="F18" s="39"/>
      <c r="P18" s="1175"/>
      <c r="Q18" s="1175"/>
      <c r="W18" s="1174"/>
      <c r="X18" s="1174"/>
      <c r="Y18" s="1174"/>
      <c r="Z18" s="94"/>
    </row>
    <row r="19" spans="1:26">
      <c r="F19" s="39"/>
      <c r="P19" s="1175"/>
      <c r="Q19" s="1175"/>
      <c r="W19" s="1174"/>
      <c r="X19" s="1174"/>
      <c r="Y19" s="1174"/>
      <c r="Z19" s="94"/>
    </row>
    <row r="20" spans="1:26" ht="18.75">
      <c r="C20" s="1068" t="s">
        <v>707</v>
      </c>
      <c r="P20" s="1175"/>
      <c r="Q20" s="1175"/>
    </row>
    <row r="21" spans="1:26" ht="18.75">
      <c r="C21" s="1058" t="s">
        <v>703</v>
      </c>
      <c r="F21" s="353"/>
      <c r="G21" s="353"/>
      <c r="H21" s="353"/>
      <c r="P21" s="1175"/>
      <c r="Q21" s="1175"/>
    </row>
    <row r="22" spans="1:26" ht="15.75" thickBot="1">
      <c r="H22" s="353"/>
      <c r="P22" s="1175"/>
      <c r="Q22" s="1175"/>
    </row>
    <row r="23" spans="1:26" ht="46.5" customHeight="1">
      <c r="C23" s="1060" t="s">
        <v>713</v>
      </c>
      <c r="D23" s="1062" t="s">
        <v>778</v>
      </c>
      <c r="E23" s="1062" t="s">
        <v>779</v>
      </c>
      <c r="F23" s="1062" t="s">
        <v>777</v>
      </c>
      <c r="G23" s="1062" t="s">
        <v>776</v>
      </c>
      <c r="H23" s="1062" t="s">
        <v>775</v>
      </c>
      <c r="I23" s="1062" t="s">
        <v>10</v>
      </c>
      <c r="J23" s="1062" t="s">
        <v>11</v>
      </c>
      <c r="K23" s="1062"/>
      <c r="L23" s="1062"/>
      <c r="M23" s="1062"/>
      <c r="N23" s="1062"/>
      <c r="P23" s="1175"/>
      <c r="Q23" s="1175"/>
    </row>
    <row r="24" spans="1:26">
      <c r="C24" s="1061" t="s">
        <v>12</v>
      </c>
      <c r="D24" s="1063">
        <v>1</v>
      </c>
      <c r="E24" s="1063">
        <v>1</v>
      </c>
      <c r="F24" s="1063">
        <v>1</v>
      </c>
      <c r="G24" s="1063">
        <v>1</v>
      </c>
      <c r="H24" s="1063">
        <v>1</v>
      </c>
      <c r="I24" s="1063">
        <v>1</v>
      </c>
      <c r="J24" s="1063">
        <v>1</v>
      </c>
      <c r="K24" s="1063">
        <v>1</v>
      </c>
      <c r="L24" s="1063">
        <v>1</v>
      </c>
      <c r="M24" s="1063">
        <v>1</v>
      </c>
      <c r="N24" s="1063">
        <v>1</v>
      </c>
    </row>
    <row r="25" spans="1:26">
      <c r="A25">
        <v>2016</v>
      </c>
      <c r="B25" s="483" t="s">
        <v>698</v>
      </c>
      <c r="C25" s="1073" t="s">
        <v>14</v>
      </c>
      <c r="D25" s="1074">
        <v>8.4600000000000009</v>
      </c>
      <c r="E25" s="1074">
        <v>14.69</v>
      </c>
      <c r="F25" s="1074">
        <v>3.89</v>
      </c>
      <c r="G25" s="1074">
        <v>4.55</v>
      </c>
      <c r="H25" s="1074">
        <v>27.26</v>
      </c>
      <c r="I25" s="1074">
        <v>27.85</v>
      </c>
      <c r="J25" s="1074">
        <v>59.55</v>
      </c>
      <c r="K25" s="1074">
        <v>0</v>
      </c>
      <c r="L25" s="1074">
        <v>0</v>
      </c>
      <c r="M25" s="1074">
        <v>0</v>
      </c>
      <c r="N25" s="1074">
        <v>0</v>
      </c>
      <c r="O25" s="1067">
        <f t="shared" ref="O25:O56" si="1">SUM(D25:N25)</f>
        <v>146.25</v>
      </c>
    </row>
    <row r="26" spans="1:26">
      <c r="A26">
        <v>2017</v>
      </c>
      <c r="B26">
        <v>2</v>
      </c>
      <c r="C26" s="1059" t="s">
        <v>15</v>
      </c>
      <c r="D26" s="1064">
        <f>(VLOOKUP($D$24,'Inflation Index'!$C$21:$BK$25,B26,FALSE)*$D$25)</f>
        <v>8.6715</v>
      </c>
      <c r="E26" s="1064">
        <f>(VLOOKUP($E$24,'Inflation Index'!$C$21:$BK$25,B26,FALSE)*$E$25)</f>
        <v>15.057249999999998</v>
      </c>
      <c r="F26" s="1064">
        <f>(VLOOKUP($F$24,'Inflation Index'!$C$21:$BK$25,B26,FALSE)*$F$25)</f>
        <v>3.98725</v>
      </c>
      <c r="G26" s="1064">
        <f>(VLOOKUP($G$24,'Inflation Index'!$C$21:$BK$25,B26,FALSE)*$G$25)</f>
        <v>4.6637499999999994</v>
      </c>
      <c r="H26" s="1064">
        <f>(VLOOKUP($H$24,'Inflation Index'!$C$21:$BK$25,B26,FALSE)*$H$25)</f>
        <v>27.941499999999998</v>
      </c>
      <c r="I26" s="1064">
        <f>(VLOOKUP($I$24,'Inflation Index'!$C$21:$BK$25,B26,FALSE)*$I$25)</f>
        <v>28.546250000000001</v>
      </c>
      <c r="J26" s="1064">
        <f>(VLOOKUP($J$24,'Inflation Index'!$C$21:$BK$25,B26,FALSE)*$J$25)</f>
        <v>61.038749999999993</v>
      </c>
      <c r="K26" s="1064">
        <f>(VLOOKUP($K$24,'Inflation Index'!$C$21:$BK$25,B26,FALSE)*$K$25)</f>
        <v>0</v>
      </c>
      <c r="L26" s="1064">
        <f>(VLOOKUP($L$24,'Inflation Index'!$C$21:$BK$25,B26,FALSE)*$L$25)</f>
        <v>0</v>
      </c>
      <c r="M26" s="1064">
        <f>(VLOOKUP($M$24,'Inflation Index'!$C$21:$BK$25,B26,FALSE)*$M$25)</f>
        <v>0</v>
      </c>
      <c r="N26" s="1064">
        <f>(VLOOKUP($N$24,'Inflation Index'!$C$21:$BK$25,B26,FALSE)*$N$25)</f>
        <v>0</v>
      </c>
      <c r="O26" s="1067">
        <f t="shared" si="1"/>
        <v>149.90625</v>
      </c>
    </row>
    <row r="27" spans="1:26">
      <c r="A27">
        <f>A26+1</f>
        <v>2018</v>
      </c>
      <c r="B27">
        <v>3</v>
      </c>
      <c r="C27" s="1059" t="s">
        <v>16</v>
      </c>
      <c r="D27" s="1064">
        <f>(VLOOKUP($D$24,'Inflation Index'!$C$21:$BK$25,B27,FALSE)*$D$25)</f>
        <v>8.8882874999999988</v>
      </c>
      <c r="E27" s="1064">
        <f>(VLOOKUP($E$24,'Inflation Index'!$C$21:$BK$25,B27,FALSE)*$E$25)</f>
        <v>15.433681249999996</v>
      </c>
      <c r="F27" s="1064">
        <f>(VLOOKUP($F$24,'Inflation Index'!$C$21:$BK$25,B27,FALSE)*$F$25)</f>
        <v>4.0869312499999992</v>
      </c>
      <c r="G27" s="1064">
        <f>(VLOOKUP($G$24,'Inflation Index'!$C$21:$BK$25,B27,FALSE)*$G$25)</f>
        <v>4.7803437499999983</v>
      </c>
      <c r="H27" s="1064">
        <f>(VLOOKUP($H$24,'Inflation Index'!$C$21:$BK$25,B27,FALSE)*$H$25)</f>
        <v>28.640037499999995</v>
      </c>
      <c r="I27" s="1064">
        <f>(VLOOKUP($I$24,'Inflation Index'!$C$21:$BK$25,B27,FALSE)*$I$25)</f>
        <v>29.259906249999993</v>
      </c>
      <c r="J27" s="1064">
        <f>(VLOOKUP($J$24,'Inflation Index'!$C$21:$BK$25,B27,FALSE)*$J$25)</f>
        <v>62.564718749999976</v>
      </c>
      <c r="K27" s="1064">
        <f>(VLOOKUP($K$24,'Inflation Index'!$C$21:$BK$25,B27,FALSE)*$K$25)</f>
        <v>0</v>
      </c>
      <c r="L27" s="1064">
        <f>(VLOOKUP($L$24,'Inflation Index'!$C$21:$BK$25,B27,FALSE)*$L$25)</f>
        <v>0</v>
      </c>
      <c r="M27" s="1064">
        <f>(VLOOKUP($M$24,'Inflation Index'!$C$21:$BK$25,B27,FALSE)*$M$25)</f>
        <v>0</v>
      </c>
      <c r="N27" s="1064">
        <f>(VLOOKUP($N$24,'Inflation Index'!$C$21:$BK$25,B27,FALSE)*$N$25)</f>
        <v>0</v>
      </c>
      <c r="O27" s="1067">
        <f t="shared" si="1"/>
        <v>153.65390624999995</v>
      </c>
    </row>
    <row r="28" spans="1:26">
      <c r="A28">
        <f t="shared" ref="A28:A84" si="2">A27+1</f>
        <v>2019</v>
      </c>
      <c r="B28">
        <v>4</v>
      </c>
      <c r="C28" s="1059" t="s">
        <v>17</v>
      </c>
      <c r="D28" s="1064">
        <f>(VLOOKUP($D$24,'Inflation Index'!$C$21:$BK$25,B28,FALSE)*$D$25)</f>
        <v>9.1104946874999975</v>
      </c>
      <c r="E28" s="1064">
        <f>(VLOOKUP($E$24,'Inflation Index'!$C$21:$BK$25,B28,FALSE)*$E$25)</f>
        <v>15.819523281249994</v>
      </c>
      <c r="F28" s="1064">
        <f>(VLOOKUP($F$24,'Inflation Index'!$C$21:$BK$25,B28,FALSE)*$F$25)</f>
        <v>4.189104531249999</v>
      </c>
      <c r="G28" s="1064">
        <f>(VLOOKUP($G$24,'Inflation Index'!$C$21:$BK$25,B28,FALSE)*$G$25)</f>
        <v>4.8998523437499983</v>
      </c>
      <c r="H28" s="1064">
        <f>(VLOOKUP($H$24,'Inflation Index'!$C$21:$BK$25,B28,FALSE)*$H$25)</f>
        <v>29.356038437499993</v>
      </c>
      <c r="I28" s="1064">
        <f>(VLOOKUP($I$24,'Inflation Index'!$C$21:$BK$25,B28,FALSE)*$I$25)</f>
        <v>29.991403906249992</v>
      </c>
      <c r="J28" s="1064">
        <f>(VLOOKUP($J$24,'Inflation Index'!$C$21:$BK$25,B28,FALSE)*$J$25)</f>
        <v>64.12883671874998</v>
      </c>
      <c r="K28" s="1064">
        <f>(VLOOKUP($K$24,'Inflation Index'!$C$21:$BK$25,B28,FALSE)*$K$25)</f>
        <v>0</v>
      </c>
      <c r="L28" s="1064">
        <f>(VLOOKUP($L$24,'Inflation Index'!$C$21:$BK$25,B28,FALSE)*$L$25)</f>
        <v>0</v>
      </c>
      <c r="M28" s="1064">
        <f>(VLOOKUP($M$24,'Inflation Index'!$C$21:$BK$25,B28,FALSE)*$M$25)</f>
        <v>0</v>
      </c>
      <c r="N28" s="1064">
        <f>(VLOOKUP($N$24,'Inflation Index'!$C$21:$BK$25,B28,FALSE)*$N$25)</f>
        <v>0</v>
      </c>
      <c r="O28" s="1067">
        <f t="shared" si="1"/>
        <v>157.49525390624996</v>
      </c>
    </row>
    <row r="29" spans="1:26">
      <c r="A29">
        <f t="shared" si="2"/>
        <v>2020</v>
      </c>
      <c r="B29">
        <v>5</v>
      </c>
      <c r="C29" s="1059" t="s">
        <v>18</v>
      </c>
      <c r="D29" s="1064">
        <f>(VLOOKUP($D$24,'Inflation Index'!$C$21:$BK$25,B29,FALSE)*$D$25)</f>
        <v>9.3382570546874977</v>
      </c>
      <c r="E29" s="1064">
        <f>(VLOOKUP($E$24,'Inflation Index'!$C$21:$BK$25,B29,FALSE)*$E$25)</f>
        <v>16.215011363281242</v>
      </c>
      <c r="F29" s="1064">
        <f>(VLOOKUP($F$24,'Inflation Index'!$C$21:$BK$25,B29,FALSE)*$F$25)</f>
        <v>4.2938321445312484</v>
      </c>
      <c r="G29" s="1064">
        <f>(VLOOKUP($G$24,'Inflation Index'!$C$21:$BK$25,B29,FALSE)*$G$25)</f>
        <v>5.0223486523437479</v>
      </c>
      <c r="H29" s="1064">
        <f>(VLOOKUP($H$24,'Inflation Index'!$C$21:$BK$25,B29,FALSE)*$H$25)</f>
        <v>30.08993939843749</v>
      </c>
      <c r="I29" s="1064">
        <f>(VLOOKUP($I$24,'Inflation Index'!$C$21:$BK$25,B29,FALSE)*$I$25)</f>
        <v>30.741189003906239</v>
      </c>
      <c r="J29" s="1064">
        <f>(VLOOKUP($J$24,'Inflation Index'!$C$21:$BK$25,B29,FALSE)*$J$25)</f>
        <v>65.732057636718721</v>
      </c>
      <c r="K29" s="1064">
        <f>(VLOOKUP($K$24,'Inflation Index'!$C$21:$BK$25,B29,FALSE)*$K$25)</f>
        <v>0</v>
      </c>
      <c r="L29" s="1064">
        <f>(VLOOKUP($L$24,'Inflation Index'!$C$21:$BK$25,B29,FALSE)*$L$25)</f>
        <v>0</v>
      </c>
      <c r="M29" s="1064">
        <f>(VLOOKUP($M$24,'Inflation Index'!$C$21:$BK$25,B29,FALSE)*$M$25)</f>
        <v>0</v>
      </c>
      <c r="N29" s="1064">
        <f>(VLOOKUP($N$24,'Inflation Index'!$C$21:$BK$25,B29,FALSE)*$N$25)</f>
        <v>0</v>
      </c>
      <c r="O29" s="1067">
        <f t="shared" si="1"/>
        <v>161.4326352539062</v>
      </c>
    </row>
    <row r="30" spans="1:26">
      <c r="A30">
        <f t="shared" si="2"/>
        <v>2021</v>
      </c>
      <c r="B30">
        <v>6</v>
      </c>
      <c r="C30" s="1059" t="s">
        <v>19</v>
      </c>
      <c r="D30" s="1064">
        <f>(VLOOKUP($D$24,'Inflation Index'!$C$21:$BK$25,B30,FALSE)*$D$25)</f>
        <v>9.5717134810546831</v>
      </c>
      <c r="E30" s="1064">
        <f>(VLOOKUP($E$24,'Inflation Index'!$C$21:$BK$25,B30,FALSE)*$E$25)</f>
        <v>16.620386647363272</v>
      </c>
      <c r="F30" s="1064">
        <f>(VLOOKUP($F$24,'Inflation Index'!$C$21:$BK$25,B30,FALSE)*$F$25)</f>
        <v>4.4011779481445288</v>
      </c>
      <c r="G30" s="1064">
        <f>(VLOOKUP($G$24,'Inflation Index'!$C$21:$BK$25,B30,FALSE)*$G$25)</f>
        <v>5.1479073686523407</v>
      </c>
      <c r="H30" s="1064">
        <f>(VLOOKUP($H$24,'Inflation Index'!$C$21:$BK$25,B30,FALSE)*$H$25)</f>
        <v>30.842187883398424</v>
      </c>
      <c r="I30" s="1064">
        <f>(VLOOKUP($I$24,'Inflation Index'!$C$21:$BK$25,B30,FALSE)*$I$25)</f>
        <v>31.509718729003893</v>
      </c>
      <c r="J30" s="1064">
        <f>(VLOOKUP($J$24,'Inflation Index'!$C$21:$BK$25,B30,FALSE)*$J$25)</f>
        <v>67.375359077636688</v>
      </c>
      <c r="K30" s="1064">
        <f>(VLOOKUP($K$24,'Inflation Index'!$C$21:$BK$25,B30,FALSE)*$K$25)</f>
        <v>0</v>
      </c>
      <c r="L30" s="1064">
        <f>(VLOOKUP($L$24,'Inflation Index'!$C$21:$BK$25,B30,FALSE)*$L$25)</f>
        <v>0</v>
      </c>
      <c r="M30" s="1064">
        <f>(VLOOKUP($M$24,'Inflation Index'!$C$21:$BK$25,B30,FALSE)*$M$25)</f>
        <v>0</v>
      </c>
      <c r="N30" s="1064">
        <f>(VLOOKUP($N$24,'Inflation Index'!$C$21:$BK$25,B30,FALSE)*$N$25)</f>
        <v>0</v>
      </c>
      <c r="O30" s="1067">
        <f t="shared" si="1"/>
        <v>165.46845113525382</v>
      </c>
    </row>
    <row r="31" spans="1:26">
      <c r="A31">
        <f t="shared" si="2"/>
        <v>2022</v>
      </c>
      <c r="B31">
        <v>7</v>
      </c>
      <c r="C31" s="1059" t="s">
        <v>20</v>
      </c>
      <c r="D31" s="1064">
        <f>(VLOOKUP($D$24,'Inflation Index'!$C$21:$BK$25,B31,FALSE)*$D$25)</f>
        <v>9.8110063180810503</v>
      </c>
      <c r="E31" s="1064">
        <f>(VLOOKUP($E$24,'Inflation Index'!$C$21:$BK$25,B31,FALSE)*$E$25)</f>
        <v>17.035896313547354</v>
      </c>
      <c r="F31" s="1064">
        <f>(VLOOKUP($F$24,'Inflation Index'!$C$21:$BK$25,B31,FALSE)*$F$25)</f>
        <v>4.5112073968481416</v>
      </c>
      <c r="G31" s="1064">
        <f>(VLOOKUP($G$24,'Inflation Index'!$C$21:$BK$25,B31,FALSE)*$G$25)</f>
        <v>5.276605052868649</v>
      </c>
      <c r="H31" s="1064">
        <f>(VLOOKUP($H$24,'Inflation Index'!$C$21:$BK$25,B31,FALSE)*$H$25)</f>
        <v>31.613242580483384</v>
      </c>
      <c r="I31" s="1064">
        <f>(VLOOKUP($I$24,'Inflation Index'!$C$21:$BK$25,B31,FALSE)*$I$25)</f>
        <v>32.297461697228989</v>
      </c>
      <c r="J31" s="1064">
        <f>(VLOOKUP($J$24,'Inflation Index'!$C$21:$BK$25,B31,FALSE)*$J$25)</f>
        <v>69.059743054577595</v>
      </c>
      <c r="K31" s="1064">
        <f>(VLOOKUP($K$24,'Inflation Index'!$C$21:$BK$25,B31,FALSE)*$K$25)</f>
        <v>0</v>
      </c>
      <c r="L31" s="1064">
        <f>(VLOOKUP($L$24,'Inflation Index'!$C$21:$BK$25,B31,FALSE)*$L$25)</f>
        <v>0</v>
      </c>
      <c r="M31" s="1064">
        <f>(VLOOKUP($M$24,'Inflation Index'!$C$21:$BK$25,B31,FALSE)*$M$25)</f>
        <v>0</v>
      </c>
      <c r="N31" s="1064">
        <f>(VLOOKUP($N$24,'Inflation Index'!$C$21:$BK$25,B31,FALSE)*$N$25)</f>
        <v>0</v>
      </c>
      <c r="O31" s="1067">
        <f t="shared" si="1"/>
        <v>169.60516241363518</v>
      </c>
      <c r="W31" s="94"/>
      <c r="X31" s="94"/>
      <c r="Y31" s="94"/>
      <c r="Z31" s="94"/>
    </row>
    <row r="32" spans="1:26">
      <c r="A32">
        <f t="shared" si="2"/>
        <v>2023</v>
      </c>
      <c r="B32">
        <v>8</v>
      </c>
      <c r="C32" s="1059" t="s">
        <v>21</v>
      </c>
      <c r="D32" s="1064">
        <f>(VLOOKUP($D$24,'Inflation Index'!$C$21:$BK$25,B32,FALSE)*$D$25)</f>
        <v>10.056281476033075</v>
      </c>
      <c r="E32" s="1064">
        <f>(VLOOKUP($E$24,'Inflation Index'!$C$21:$BK$25,B32,FALSE)*$E$25)</f>
        <v>17.461793721386034</v>
      </c>
      <c r="F32" s="1064">
        <f>(VLOOKUP($F$24,'Inflation Index'!$C$21:$BK$25,B32,FALSE)*$F$25)</f>
        <v>4.6239875817693452</v>
      </c>
      <c r="G32" s="1064">
        <f>(VLOOKUP($G$24,'Inflation Index'!$C$21:$BK$25,B32,FALSE)*$G$25)</f>
        <v>5.408520179190365</v>
      </c>
      <c r="H32" s="1064">
        <f>(VLOOKUP($H$24,'Inflation Index'!$C$21:$BK$25,B32,FALSE)*$H$25)</f>
        <v>32.403573644995461</v>
      </c>
      <c r="I32" s="1064">
        <f>(VLOOKUP($I$24,'Inflation Index'!$C$21:$BK$25,B32,FALSE)*$I$25)</f>
        <v>33.104898239659704</v>
      </c>
      <c r="J32" s="1064">
        <f>(VLOOKUP($J$24,'Inflation Index'!$C$21:$BK$25,B32,FALSE)*$J$25)</f>
        <v>70.786236630942028</v>
      </c>
      <c r="K32" s="1064">
        <f>(VLOOKUP($K$24,'Inflation Index'!$C$21:$BK$25,B32,FALSE)*$K$25)</f>
        <v>0</v>
      </c>
      <c r="L32" s="1064">
        <f>(VLOOKUP($L$24,'Inflation Index'!$C$21:$BK$25,B32,FALSE)*$L$25)</f>
        <v>0</v>
      </c>
      <c r="M32" s="1064">
        <f>(VLOOKUP($M$24,'Inflation Index'!$C$21:$BK$25,B32,FALSE)*$M$25)</f>
        <v>0</v>
      </c>
      <c r="N32" s="1064">
        <f>(VLOOKUP($N$24,'Inflation Index'!$C$21:$BK$25,B32,FALSE)*$N$25)</f>
        <v>0</v>
      </c>
      <c r="O32" s="1067">
        <f t="shared" si="1"/>
        <v>173.845291473976</v>
      </c>
      <c r="W32" s="94"/>
      <c r="X32" s="94"/>
      <c r="Y32" s="94"/>
      <c r="Z32" s="94"/>
    </row>
    <row r="33" spans="1:15">
      <c r="A33">
        <f t="shared" si="2"/>
        <v>2024</v>
      </c>
      <c r="B33">
        <v>9</v>
      </c>
      <c r="C33" s="1059" t="s">
        <v>22</v>
      </c>
      <c r="D33" s="1064">
        <f>(VLOOKUP($D$24,'Inflation Index'!$C$21:$BK$25,B33,FALSE)*$D$25)</f>
        <v>10.3076885129339</v>
      </c>
      <c r="E33" s="1064">
        <f>(VLOOKUP($E$24,'Inflation Index'!$C$21:$BK$25,B33,FALSE)*$E$25)</f>
        <v>17.898338564420683</v>
      </c>
      <c r="F33" s="1064">
        <f>(VLOOKUP($F$24,'Inflation Index'!$C$21:$BK$25,B33,FALSE)*$F$25)</f>
        <v>4.739587271313578</v>
      </c>
      <c r="G33" s="1064">
        <f>(VLOOKUP($G$24,'Inflation Index'!$C$21:$BK$25,B33,FALSE)*$G$25)</f>
        <v>5.5437331836701231</v>
      </c>
      <c r="H33" s="1064">
        <f>(VLOOKUP($H$24,'Inflation Index'!$C$21:$BK$25,B33,FALSE)*$H$25)</f>
        <v>33.213662986120347</v>
      </c>
      <c r="I33" s="1064">
        <f>(VLOOKUP($I$24,'Inflation Index'!$C$21:$BK$25,B33,FALSE)*$I$25)</f>
        <v>33.932520695651199</v>
      </c>
      <c r="J33" s="1064">
        <f>(VLOOKUP($J$24,'Inflation Index'!$C$21:$BK$25,B33,FALSE)*$J$25)</f>
        <v>72.555892546715569</v>
      </c>
      <c r="K33" s="1064">
        <f>(VLOOKUP($K$24,'Inflation Index'!$C$21:$BK$25,B33,FALSE)*$K$25)</f>
        <v>0</v>
      </c>
      <c r="L33" s="1064">
        <f>(VLOOKUP($L$24,'Inflation Index'!$C$21:$BK$25,B33,FALSE)*$L$25)</f>
        <v>0</v>
      </c>
      <c r="M33" s="1064">
        <f>(VLOOKUP($M$24,'Inflation Index'!$C$21:$BK$25,B33,FALSE)*$M$25)</f>
        <v>0</v>
      </c>
      <c r="N33" s="1064">
        <f>(VLOOKUP($N$24,'Inflation Index'!$C$21:$BK$25,B33,FALSE)*$N$25)</f>
        <v>0</v>
      </c>
      <c r="O33" s="1067">
        <f t="shared" si="1"/>
        <v>178.19142376082539</v>
      </c>
    </row>
    <row r="34" spans="1:15">
      <c r="A34">
        <f t="shared" si="2"/>
        <v>2025</v>
      </c>
      <c r="B34">
        <v>10</v>
      </c>
      <c r="C34" s="1059" t="s">
        <v>23</v>
      </c>
      <c r="D34" s="1064">
        <f>(VLOOKUP($D$24,'Inflation Index'!$C$21:$BK$25,B34,FALSE)*$D$25)</f>
        <v>10.565380725757249</v>
      </c>
      <c r="E34" s="1064">
        <f>(VLOOKUP($E$24,'Inflation Index'!$C$21:$BK$25,B34,FALSE)*$E$25)</f>
        <v>18.345797028531202</v>
      </c>
      <c r="F34" s="1064">
        <f>(VLOOKUP($F$24,'Inflation Index'!$C$21:$BK$25,B34,FALSE)*$F$25)</f>
        <v>4.8580769530964174</v>
      </c>
      <c r="G34" s="1064">
        <f>(VLOOKUP($G$24,'Inflation Index'!$C$21:$BK$25,B34,FALSE)*$G$25)</f>
        <v>5.6823265132618763</v>
      </c>
      <c r="H34" s="1064">
        <f>(VLOOKUP($H$24,'Inflation Index'!$C$21:$BK$25,B34,FALSE)*$H$25)</f>
        <v>34.044004560773352</v>
      </c>
      <c r="I34" s="1064">
        <f>(VLOOKUP($I$24,'Inflation Index'!$C$21:$BK$25,B34,FALSE)*$I$25)</f>
        <v>34.780833713042476</v>
      </c>
      <c r="J34" s="1064">
        <f>(VLOOKUP($J$24,'Inflation Index'!$C$21:$BK$25,B34,FALSE)*$J$25)</f>
        <v>74.369789860383463</v>
      </c>
      <c r="K34" s="1064">
        <f>(VLOOKUP($K$24,'Inflation Index'!$C$21:$BK$25,B34,FALSE)*$K$25)</f>
        <v>0</v>
      </c>
      <c r="L34" s="1064">
        <f>(VLOOKUP($L$24,'Inflation Index'!$C$21:$BK$25,B34,FALSE)*$L$25)</f>
        <v>0</v>
      </c>
      <c r="M34" s="1064">
        <f>(VLOOKUP($M$24,'Inflation Index'!$C$21:$BK$25,B34,FALSE)*$M$25)</f>
        <v>0</v>
      </c>
      <c r="N34" s="1064">
        <f>(VLOOKUP($N$24,'Inflation Index'!$C$21:$BK$25,B34,FALSE)*$N$25)</f>
        <v>0</v>
      </c>
      <c r="O34" s="1067">
        <f t="shared" si="1"/>
        <v>182.64620935484604</v>
      </c>
    </row>
    <row r="35" spans="1:15">
      <c r="A35">
        <f t="shared" si="2"/>
        <v>2026</v>
      </c>
      <c r="B35">
        <v>11</v>
      </c>
      <c r="C35" s="1059" t="s">
        <v>24</v>
      </c>
      <c r="D35" s="1064">
        <f>(VLOOKUP($D$24,'Inflation Index'!$C$21:$BK$25,B35,FALSE)*$D$25)</f>
        <v>10.829515243901177</v>
      </c>
      <c r="E35" s="1064">
        <f>(VLOOKUP($E$24,'Inflation Index'!$C$21:$BK$25,B35,FALSE)*$E$25)</f>
        <v>18.804441954244474</v>
      </c>
      <c r="F35" s="1064">
        <f>(VLOOKUP($F$24,'Inflation Index'!$C$21:$BK$25,B35,FALSE)*$F$25)</f>
        <v>4.9795288769238271</v>
      </c>
      <c r="G35" s="1064">
        <f>(VLOOKUP($G$24,'Inflation Index'!$C$21:$BK$25,B35,FALSE)*$G$25)</f>
        <v>5.8243846760934215</v>
      </c>
      <c r="H35" s="1064">
        <f>(VLOOKUP($H$24,'Inflation Index'!$C$21:$BK$25,B35,FALSE)*$H$25)</f>
        <v>34.895104674792677</v>
      </c>
      <c r="I35" s="1064">
        <f>(VLOOKUP($I$24,'Inflation Index'!$C$21:$BK$25,B35,FALSE)*$I$25)</f>
        <v>35.650354555868525</v>
      </c>
      <c r="J35" s="1064">
        <f>(VLOOKUP($J$24,'Inflation Index'!$C$21:$BK$25,B35,FALSE)*$J$25)</f>
        <v>76.229034606893023</v>
      </c>
      <c r="K35" s="1064">
        <f>(VLOOKUP($K$24,'Inflation Index'!$C$21:$BK$25,B35,FALSE)*$K$25)</f>
        <v>0</v>
      </c>
      <c r="L35" s="1064">
        <f>(VLOOKUP($L$24,'Inflation Index'!$C$21:$BK$25,B35,FALSE)*$L$25)</f>
        <v>0</v>
      </c>
      <c r="M35" s="1064">
        <f>(VLOOKUP($M$24,'Inflation Index'!$C$21:$BK$25,B35,FALSE)*$M$25)</f>
        <v>0</v>
      </c>
      <c r="N35" s="1064">
        <f>(VLOOKUP($N$24,'Inflation Index'!$C$21:$BK$25,B35,FALSE)*$N$25)</f>
        <v>0</v>
      </c>
      <c r="O35" s="1067">
        <f t="shared" si="1"/>
        <v>187.21236458871715</v>
      </c>
    </row>
    <row r="36" spans="1:15">
      <c r="A36">
        <f t="shared" si="2"/>
        <v>2027</v>
      </c>
      <c r="B36">
        <v>12</v>
      </c>
      <c r="C36" s="1059" t="s">
        <v>25</v>
      </c>
      <c r="D36" s="1064">
        <f>(VLOOKUP($D$24,'Inflation Index'!$C$21:$BK$25,B36,FALSE)*$D$25)</f>
        <v>11.100253124998705</v>
      </c>
      <c r="E36" s="1064">
        <f>(VLOOKUP($E$24,'Inflation Index'!$C$21:$BK$25,B36,FALSE)*$E$25)</f>
        <v>19.274553003100586</v>
      </c>
      <c r="F36" s="1064">
        <f>(VLOOKUP($F$24,'Inflation Index'!$C$21:$BK$25,B36,FALSE)*$F$25)</f>
        <v>5.1040170988469225</v>
      </c>
      <c r="G36" s="1064">
        <f>(VLOOKUP($G$24,'Inflation Index'!$C$21:$BK$25,B36,FALSE)*$G$25)</f>
        <v>5.9699942929957572</v>
      </c>
      <c r="H36" s="1064">
        <f>(VLOOKUP($H$24,'Inflation Index'!$C$21:$BK$25,B36,FALSE)*$H$25)</f>
        <v>35.767482291662496</v>
      </c>
      <c r="I36" s="1064">
        <f>(VLOOKUP($I$24,'Inflation Index'!$C$21:$BK$25,B36,FALSE)*$I$25)</f>
        <v>36.541613419765241</v>
      </c>
      <c r="J36" s="1064">
        <f>(VLOOKUP($J$24,'Inflation Index'!$C$21:$BK$25,B36,FALSE)*$J$25)</f>
        <v>78.134760472065352</v>
      </c>
      <c r="K36" s="1064">
        <f>(VLOOKUP($K$24,'Inflation Index'!$C$21:$BK$25,B36,FALSE)*$K$25)</f>
        <v>0</v>
      </c>
      <c r="L36" s="1064">
        <f>(VLOOKUP($L$24,'Inflation Index'!$C$21:$BK$25,B36,FALSE)*$L$25)</f>
        <v>0</v>
      </c>
      <c r="M36" s="1064">
        <f>(VLOOKUP($M$24,'Inflation Index'!$C$21:$BK$25,B36,FALSE)*$M$25)</f>
        <v>0</v>
      </c>
      <c r="N36" s="1064">
        <f>(VLOOKUP($N$24,'Inflation Index'!$C$21:$BK$25,B36,FALSE)*$N$25)</f>
        <v>0</v>
      </c>
      <c r="O36" s="1067">
        <f t="shared" si="1"/>
        <v>191.89267370343507</v>
      </c>
    </row>
    <row r="37" spans="1:15">
      <c r="A37">
        <f t="shared" si="2"/>
        <v>2028</v>
      </c>
      <c r="B37">
        <v>13</v>
      </c>
      <c r="C37" s="1059" t="s">
        <v>26</v>
      </c>
      <c r="D37" s="1064">
        <f>(VLOOKUP($D$24,'Inflation Index'!$C$21:$BK$25,B37,FALSE)*$D$25)</f>
        <v>11.377759453123673</v>
      </c>
      <c r="E37" s="1064">
        <f>(VLOOKUP($E$24,'Inflation Index'!$C$21:$BK$25,B37,FALSE)*$E$25)</f>
        <v>19.7564168281781</v>
      </c>
      <c r="F37" s="1064">
        <f>(VLOOKUP($F$24,'Inflation Index'!$C$21:$BK$25,B37,FALSE)*$F$25)</f>
        <v>5.2316175263180948</v>
      </c>
      <c r="G37" s="1064">
        <f>(VLOOKUP($G$24,'Inflation Index'!$C$21:$BK$25,B37,FALSE)*$G$25)</f>
        <v>6.1192441503206503</v>
      </c>
      <c r="H37" s="1064">
        <f>(VLOOKUP($H$24,'Inflation Index'!$C$21:$BK$25,B37,FALSE)*$H$25)</f>
        <v>36.661669348954057</v>
      </c>
      <c r="I37" s="1064">
        <f>(VLOOKUP($I$24,'Inflation Index'!$C$21:$BK$25,B37,FALSE)*$I$25)</f>
        <v>37.455153755259367</v>
      </c>
      <c r="J37" s="1064">
        <f>(VLOOKUP($J$24,'Inflation Index'!$C$21:$BK$25,B37,FALSE)*$J$25)</f>
        <v>80.088129483866979</v>
      </c>
      <c r="K37" s="1064">
        <f>(VLOOKUP($K$24,'Inflation Index'!$C$21:$BK$25,B37,FALSE)*$K$25)</f>
        <v>0</v>
      </c>
      <c r="L37" s="1064">
        <f>(VLOOKUP($L$24,'Inflation Index'!$C$21:$BK$25,B37,FALSE)*$L$25)</f>
        <v>0</v>
      </c>
      <c r="M37" s="1064">
        <f>(VLOOKUP($M$24,'Inflation Index'!$C$21:$BK$25,B37,FALSE)*$M$25)</f>
        <v>0</v>
      </c>
      <c r="N37" s="1064">
        <f>(VLOOKUP($N$24,'Inflation Index'!$C$21:$BK$25,B37,FALSE)*$N$25)</f>
        <v>0</v>
      </c>
      <c r="O37" s="1067">
        <f t="shared" si="1"/>
        <v>196.68999054602091</v>
      </c>
    </row>
    <row r="38" spans="1:15">
      <c r="A38">
        <f t="shared" si="2"/>
        <v>2029</v>
      </c>
      <c r="B38">
        <v>14</v>
      </c>
      <c r="C38" s="1059" t="s">
        <v>27</v>
      </c>
      <c r="D38" s="1064">
        <f>(VLOOKUP($D$24,'Inflation Index'!$C$21:$BK$25,B38,FALSE)*$D$25)</f>
        <v>11.662203439451762</v>
      </c>
      <c r="E38" s="1064">
        <f>(VLOOKUP($E$24,'Inflation Index'!$C$21:$BK$25,B38,FALSE)*$E$25)</f>
        <v>20.250327248882549</v>
      </c>
      <c r="F38" s="1064">
        <f>(VLOOKUP($F$24,'Inflation Index'!$C$21:$BK$25,B38,FALSE)*$F$25)</f>
        <v>5.3624079644760467</v>
      </c>
      <c r="G38" s="1064">
        <f>(VLOOKUP($G$24,'Inflation Index'!$C$21:$BK$25,B38,FALSE)*$G$25)</f>
        <v>6.2722252540786654</v>
      </c>
      <c r="H38" s="1064">
        <f>(VLOOKUP($H$24,'Inflation Index'!$C$21:$BK$25,B38,FALSE)*$H$25)</f>
        <v>37.578211082677896</v>
      </c>
      <c r="I38" s="1064">
        <f>(VLOOKUP($I$24,'Inflation Index'!$C$21:$BK$25,B38,FALSE)*$I$25)</f>
        <v>38.391532599140845</v>
      </c>
      <c r="J38" s="1064">
        <f>(VLOOKUP($J$24,'Inflation Index'!$C$21:$BK$25,B38,FALSE)*$J$25)</f>
        <v>82.09033272096363</v>
      </c>
      <c r="K38" s="1064">
        <f>(VLOOKUP($K$24,'Inflation Index'!$C$21:$BK$25,B38,FALSE)*$K$25)</f>
        <v>0</v>
      </c>
      <c r="L38" s="1064">
        <f>(VLOOKUP($L$24,'Inflation Index'!$C$21:$BK$25,B38,FALSE)*$L$25)</f>
        <v>0</v>
      </c>
      <c r="M38" s="1064">
        <f>(VLOOKUP($M$24,'Inflation Index'!$C$21:$BK$25,B38,FALSE)*$M$25)</f>
        <v>0</v>
      </c>
      <c r="N38" s="1064">
        <f>(VLOOKUP($N$24,'Inflation Index'!$C$21:$BK$25,B38,FALSE)*$N$25)</f>
        <v>0</v>
      </c>
      <c r="O38" s="1067">
        <f t="shared" si="1"/>
        <v>201.6072403096714</v>
      </c>
    </row>
    <row r="39" spans="1:15">
      <c r="A39">
        <f t="shared" si="2"/>
        <v>2030</v>
      </c>
      <c r="B39">
        <v>15</v>
      </c>
      <c r="C39" s="1059" t="s">
        <v>28</v>
      </c>
      <c r="D39" s="1064">
        <f>(VLOOKUP($D$24,'Inflation Index'!$C$21:$BK$25,B39,FALSE)*$D$25)</f>
        <v>11.953758525438055</v>
      </c>
      <c r="E39" s="1064">
        <f>(VLOOKUP($E$24,'Inflation Index'!$C$21:$BK$25,B39,FALSE)*$E$25)</f>
        <v>20.756585430104611</v>
      </c>
      <c r="F39" s="1064">
        <f>(VLOOKUP($F$24,'Inflation Index'!$C$21:$BK$25,B39,FALSE)*$F$25)</f>
        <v>5.4964681635879469</v>
      </c>
      <c r="G39" s="1064">
        <f>(VLOOKUP($G$24,'Inflation Index'!$C$21:$BK$25,B39,FALSE)*$G$25)</f>
        <v>6.4290308854306319</v>
      </c>
      <c r="H39" s="1064">
        <f>(VLOOKUP($H$24,'Inflation Index'!$C$21:$BK$25,B39,FALSE)*$H$25)</f>
        <v>38.517666359744844</v>
      </c>
      <c r="I39" s="1064">
        <f>(VLOOKUP($I$24,'Inflation Index'!$C$21:$BK$25,B39,FALSE)*$I$25)</f>
        <v>39.351320914119363</v>
      </c>
      <c r="J39" s="1064">
        <f>(VLOOKUP($J$24,'Inflation Index'!$C$21:$BK$25,B39,FALSE)*$J$25)</f>
        <v>84.142591038987717</v>
      </c>
      <c r="K39" s="1064">
        <f>(VLOOKUP($K$24,'Inflation Index'!$C$21:$BK$25,B39,FALSE)*$K$25)</f>
        <v>0</v>
      </c>
      <c r="L39" s="1064">
        <f>(VLOOKUP($L$24,'Inflation Index'!$C$21:$BK$25,B39,FALSE)*$L$25)</f>
        <v>0</v>
      </c>
      <c r="M39" s="1064">
        <f>(VLOOKUP($M$24,'Inflation Index'!$C$21:$BK$25,B39,FALSE)*$M$25)</f>
        <v>0</v>
      </c>
      <c r="N39" s="1064">
        <f>(VLOOKUP($N$24,'Inflation Index'!$C$21:$BK$25,B39,FALSE)*$N$25)</f>
        <v>0</v>
      </c>
      <c r="O39" s="1067">
        <f t="shared" si="1"/>
        <v>206.64742131741318</v>
      </c>
    </row>
    <row r="40" spans="1:15">
      <c r="A40">
        <f t="shared" si="2"/>
        <v>2031</v>
      </c>
      <c r="B40">
        <v>16</v>
      </c>
      <c r="C40" s="1059" t="s">
        <v>29</v>
      </c>
      <c r="D40" s="1064">
        <f>(VLOOKUP($D$24,'Inflation Index'!$C$21:$BK$25,B40,FALSE)*$D$25)</f>
        <v>12.252602488574007</v>
      </c>
      <c r="E40" s="1064">
        <f>(VLOOKUP($E$24,'Inflation Index'!$C$21:$BK$25,B40,FALSE)*$E$25)</f>
        <v>21.275500065857226</v>
      </c>
      <c r="F40" s="1064">
        <f>(VLOOKUP($F$24,'Inflation Index'!$C$21:$BK$25,B40,FALSE)*$F$25)</f>
        <v>5.6338798676776456</v>
      </c>
      <c r="G40" s="1064">
        <f>(VLOOKUP($G$24,'Inflation Index'!$C$21:$BK$25,B40,FALSE)*$G$25)</f>
        <v>6.5897566575663973</v>
      </c>
      <c r="H40" s="1064">
        <f>(VLOOKUP($H$24,'Inflation Index'!$C$21:$BK$25,B40,FALSE)*$H$25)</f>
        <v>39.480608018738465</v>
      </c>
      <c r="I40" s="1064">
        <f>(VLOOKUP($I$24,'Inflation Index'!$C$21:$BK$25,B40,FALSE)*$I$25)</f>
        <v>40.335103936972345</v>
      </c>
      <c r="J40" s="1064">
        <f>(VLOOKUP($J$24,'Inflation Index'!$C$21:$BK$25,B40,FALSE)*$J$25)</f>
        <v>86.246155814962407</v>
      </c>
      <c r="K40" s="1064">
        <f>(VLOOKUP($K$24,'Inflation Index'!$C$21:$BK$25,B40,FALSE)*$K$25)</f>
        <v>0</v>
      </c>
      <c r="L40" s="1064">
        <f>(VLOOKUP($L$24,'Inflation Index'!$C$21:$BK$25,B40,FALSE)*$L$25)</f>
        <v>0</v>
      </c>
      <c r="M40" s="1064">
        <f>(VLOOKUP($M$24,'Inflation Index'!$C$21:$BK$25,B40,FALSE)*$M$25)</f>
        <v>0</v>
      </c>
      <c r="N40" s="1064">
        <f>(VLOOKUP($N$24,'Inflation Index'!$C$21:$BK$25,B40,FALSE)*$N$25)</f>
        <v>0</v>
      </c>
      <c r="O40" s="1067">
        <f t="shared" si="1"/>
        <v>211.81360685034849</v>
      </c>
    </row>
    <row r="41" spans="1:15">
      <c r="A41">
        <f t="shared" si="2"/>
        <v>2032</v>
      </c>
      <c r="B41">
        <v>17</v>
      </c>
      <c r="C41" s="1059" t="s">
        <v>30</v>
      </c>
      <c r="D41" s="1064">
        <f>(VLOOKUP($D$24,'Inflation Index'!$C$21:$BK$25,B41,FALSE)*$D$25)</f>
        <v>12.558917550788356</v>
      </c>
      <c r="E41" s="1064">
        <f>(VLOOKUP($E$24,'Inflation Index'!$C$21:$BK$25,B41,FALSE)*$E$25)</f>
        <v>21.807387567503657</v>
      </c>
      <c r="F41" s="1064">
        <f>(VLOOKUP($F$24,'Inflation Index'!$C$21:$BK$25,B41,FALSE)*$F$25)</f>
        <v>5.7747268643695868</v>
      </c>
      <c r="G41" s="1064">
        <f>(VLOOKUP($G$24,'Inflation Index'!$C$21:$BK$25,B41,FALSE)*$G$25)</f>
        <v>6.754500574005557</v>
      </c>
      <c r="H41" s="1064">
        <f>(VLOOKUP($H$24,'Inflation Index'!$C$21:$BK$25,B41,FALSE)*$H$25)</f>
        <v>40.467623219206921</v>
      </c>
      <c r="I41" s="1064">
        <f>(VLOOKUP($I$24,'Inflation Index'!$C$21:$BK$25,B41,FALSE)*$I$25)</f>
        <v>41.343481535396656</v>
      </c>
      <c r="J41" s="1064">
        <f>(VLOOKUP($J$24,'Inflation Index'!$C$21:$BK$25,B41,FALSE)*$J$25)</f>
        <v>88.402309710336468</v>
      </c>
      <c r="K41" s="1064">
        <f>(VLOOKUP($K$24,'Inflation Index'!$C$21:$BK$25,B41,FALSE)*$K$25)</f>
        <v>0</v>
      </c>
      <c r="L41" s="1064">
        <f>(VLOOKUP($L$24,'Inflation Index'!$C$21:$BK$25,B41,FALSE)*$L$25)</f>
        <v>0</v>
      </c>
      <c r="M41" s="1064">
        <f>(VLOOKUP($M$24,'Inflation Index'!$C$21:$BK$25,B41,FALSE)*$M$25)</f>
        <v>0</v>
      </c>
      <c r="N41" s="1064">
        <f>(VLOOKUP($N$24,'Inflation Index'!$C$21:$BK$25,B41,FALSE)*$N$25)</f>
        <v>0</v>
      </c>
      <c r="O41" s="1067">
        <f t="shared" si="1"/>
        <v>217.10894702160721</v>
      </c>
    </row>
    <row r="42" spans="1:15">
      <c r="A42">
        <f t="shared" si="2"/>
        <v>2033</v>
      </c>
      <c r="B42">
        <v>18</v>
      </c>
      <c r="C42" s="1059" t="s">
        <v>31</v>
      </c>
      <c r="D42" s="1064">
        <f>(VLOOKUP($D$24,'Inflation Index'!$C$21:$BK$25,B42,FALSE)*$D$25)</f>
        <v>12.872890489558063</v>
      </c>
      <c r="E42" s="1064">
        <f>(VLOOKUP($E$24,'Inflation Index'!$C$21:$BK$25,B42,FALSE)*$E$25)</f>
        <v>22.352572256691243</v>
      </c>
      <c r="F42" s="1064">
        <f>(VLOOKUP($F$24,'Inflation Index'!$C$21:$BK$25,B42,FALSE)*$F$25)</f>
        <v>5.9190950359788257</v>
      </c>
      <c r="G42" s="1064">
        <f>(VLOOKUP($G$24,'Inflation Index'!$C$21:$BK$25,B42,FALSE)*$G$25)</f>
        <v>6.9233630883556954</v>
      </c>
      <c r="H42" s="1064">
        <f>(VLOOKUP($H$24,'Inflation Index'!$C$21:$BK$25,B42,FALSE)*$H$25)</f>
        <v>41.479313799687091</v>
      </c>
      <c r="I42" s="1064">
        <f>(VLOOKUP($I$24,'Inflation Index'!$C$21:$BK$25,B42,FALSE)*$I$25)</f>
        <v>42.377068573781564</v>
      </c>
      <c r="J42" s="1064">
        <f>(VLOOKUP($J$24,'Inflation Index'!$C$21:$BK$25,B42,FALSE)*$J$25)</f>
        <v>90.612367453094862</v>
      </c>
      <c r="K42" s="1064">
        <f>(VLOOKUP($K$24,'Inflation Index'!$C$21:$BK$25,B42,FALSE)*$K$25)</f>
        <v>0</v>
      </c>
      <c r="L42" s="1064">
        <f>(VLOOKUP($L$24,'Inflation Index'!$C$21:$BK$25,B42,FALSE)*$L$25)</f>
        <v>0</v>
      </c>
      <c r="M42" s="1064">
        <f>(VLOOKUP($M$24,'Inflation Index'!$C$21:$BK$25,B42,FALSE)*$M$25)</f>
        <v>0</v>
      </c>
      <c r="N42" s="1064">
        <f>(VLOOKUP($N$24,'Inflation Index'!$C$21:$BK$25,B42,FALSE)*$N$25)</f>
        <v>0</v>
      </c>
      <c r="O42" s="1067">
        <f t="shared" si="1"/>
        <v>222.53667069714734</v>
      </c>
    </row>
    <row r="43" spans="1:15">
      <c r="A43">
        <f t="shared" si="2"/>
        <v>2034</v>
      </c>
      <c r="B43">
        <v>19</v>
      </c>
      <c r="C43" s="1059" t="s">
        <v>32</v>
      </c>
      <c r="D43" s="1064">
        <f>(VLOOKUP($D$24,'Inflation Index'!$C$21:$BK$25,B43,FALSE)*$D$25)</f>
        <v>13.194712751797013</v>
      </c>
      <c r="E43" s="1064">
        <f>(VLOOKUP($E$24,'Inflation Index'!$C$21:$BK$25,B43,FALSE)*$E$25)</f>
        <v>22.911386563108522</v>
      </c>
      <c r="F43" s="1064">
        <f>(VLOOKUP($F$24,'Inflation Index'!$C$21:$BK$25,B43,FALSE)*$F$25)</f>
        <v>6.0670724118782955</v>
      </c>
      <c r="G43" s="1064">
        <f>(VLOOKUP($G$24,'Inflation Index'!$C$21:$BK$25,B43,FALSE)*$G$25)</f>
        <v>7.0964471655645864</v>
      </c>
      <c r="H43" s="1064">
        <f>(VLOOKUP($H$24,'Inflation Index'!$C$21:$BK$25,B43,FALSE)*$H$25)</f>
        <v>42.516296644679265</v>
      </c>
      <c r="I43" s="1064">
        <f>(VLOOKUP($I$24,'Inflation Index'!$C$21:$BK$25,B43,FALSE)*$I$25)</f>
        <v>43.436495288126103</v>
      </c>
      <c r="J43" s="1064">
        <f>(VLOOKUP($J$24,'Inflation Index'!$C$21:$BK$25,B43,FALSE)*$J$25)</f>
        <v>92.877676639422234</v>
      </c>
      <c r="K43" s="1064">
        <f>(VLOOKUP($K$24,'Inflation Index'!$C$21:$BK$25,B43,FALSE)*$K$25)</f>
        <v>0</v>
      </c>
      <c r="L43" s="1064">
        <f>(VLOOKUP($L$24,'Inflation Index'!$C$21:$BK$25,B43,FALSE)*$L$25)</f>
        <v>0</v>
      </c>
      <c r="M43" s="1064">
        <f>(VLOOKUP($M$24,'Inflation Index'!$C$21:$BK$25,B43,FALSE)*$M$25)</f>
        <v>0</v>
      </c>
      <c r="N43" s="1064">
        <f>(VLOOKUP($N$24,'Inflation Index'!$C$21:$BK$25,B43,FALSE)*$N$25)</f>
        <v>0</v>
      </c>
      <c r="O43" s="1067">
        <f t="shared" si="1"/>
        <v>228.10008746457601</v>
      </c>
    </row>
    <row r="44" spans="1:15">
      <c r="A44">
        <f t="shared" si="2"/>
        <v>2035</v>
      </c>
      <c r="B44">
        <v>20</v>
      </c>
      <c r="C44" s="1059" t="s">
        <v>33</v>
      </c>
      <c r="D44" s="1064">
        <f>(VLOOKUP($D$24,'Inflation Index'!$C$21:$BK$25,B44,FALSE)*$D$25)</f>
        <v>13.524580570591938</v>
      </c>
      <c r="E44" s="1064">
        <f>(VLOOKUP($E$24,'Inflation Index'!$C$21:$BK$25,B44,FALSE)*$E$25)</f>
        <v>23.484171227186234</v>
      </c>
      <c r="F44" s="1064">
        <f>(VLOOKUP($F$24,'Inflation Index'!$C$21:$BK$25,B44,FALSE)*$F$25)</f>
        <v>6.2187492221752523</v>
      </c>
      <c r="G44" s="1064">
        <f>(VLOOKUP($G$24,'Inflation Index'!$C$21:$BK$25,B44,FALSE)*$G$25)</f>
        <v>7.2738583447037009</v>
      </c>
      <c r="H44" s="1064">
        <f>(VLOOKUP($H$24,'Inflation Index'!$C$21:$BK$25,B44,FALSE)*$H$25)</f>
        <v>43.579204060796243</v>
      </c>
      <c r="I44" s="1064">
        <f>(VLOOKUP($I$24,'Inflation Index'!$C$21:$BK$25,B44,FALSE)*$I$25)</f>
        <v>44.522407670329251</v>
      </c>
      <c r="J44" s="1064">
        <f>(VLOOKUP($J$24,'Inflation Index'!$C$21:$BK$25,B44,FALSE)*$J$25)</f>
        <v>95.199618555407781</v>
      </c>
      <c r="K44" s="1064">
        <f>(VLOOKUP($K$24,'Inflation Index'!$C$21:$BK$25,B44,FALSE)*$K$25)</f>
        <v>0</v>
      </c>
      <c r="L44" s="1064">
        <f>(VLOOKUP($L$24,'Inflation Index'!$C$21:$BK$25,B44,FALSE)*$L$25)</f>
        <v>0</v>
      </c>
      <c r="M44" s="1064">
        <f>(VLOOKUP($M$24,'Inflation Index'!$C$21:$BK$25,B44,FALSE)*$M$25)</f>
        <v>0</v>
      </c>
      <c r="N44" s="1064">
        <f>(VLOOKUP($N$24,'Inflation Index'!$C$21:$BK$25,B44,FALSE)*$N$25)</f>
        <v>0</v>
      </c>
      <c r="O44" s="1067">
        <f t="shared" si="1"/>
        <v>233.80258965119043</v>
      </c>
    </row>
    <row r="45" spans="1:15">
      <c r="A45">
        <f t="shared" si="2"/>
        <v>2036</v>
      </c>
      <c r="B45">
        <v>21</v>
      </c>
      <c r="C45" s="1059" t="s">
        <v>34</v>
      </c>
      <c r="D45" s="1064">
        <f>(VLOOKUP($D$24,'Inflation Index'!$C$21:$BK$25,B45,FALSE)*$D$25)</f>
        <v>13.862695084856737</v>
      </c>
      <c r="E45" s="1064">
        <f>(VLOOKUP($E$24,'Inflation Index'!$C$21:$BK$25,B45,FALSE)*$E$25)</f>
        <v>24.071275507865892</v>
      </c>
      <c r="F45" s="1064">
        <f>(VLOOKUP($F$24,'Inflation Index'!$C$21:$BK$25,B45,FALSE)*$F$25)</f>
        <v>6.3742179527296337</v>
      </c>
      <c r="G45" s="1064">
        <f>(VLOOKUP($G$24,'Inflation Index'!$C$21:$BK$25,B45,FALSE)*$G$25)</f>
        <v>7.4557048033212938</v>
      </c>
      <c r="H45" s="1064">
        <f>(VLOOKUP($H$24,'Inflation Index'!$C$21:$BK$25,B45,FALSE)*$H$25)</f>
        <v>44.668684162316147</v>
      </c>
      <c r="I45" s="1064">
        <f>(VLOOKUP($I$24,'Inflation Index'!$C$21:$BK$25,B45,FALSE)*$I$25)</f>
        <v>45.635467862087481</v>
      </c>
      <c r="J45" s="1064">
        <f>(VLOOKUP($J$24,'Inflation Index'!$C$21:$BK$25,B45,FALSE)*$J$25)</f>
        <v>97.579609019292974</v>
      </c>
      <c r="K45" s="1064">
        <f>(VLOOKUP($K$24,'Inflation Index'!$C$21:$BK$25,B45,FALSE)*$K$25)</f>
        <v>0</v>
      </c>
      <c r="L45" s="1064">
        <f>(VLOOKUP($L$24,'Inflation Index'!$C$21:$BK$25,B45,FALSE)*$L$25)</f>
        <v>0</v>
      </c>
      <c r="M45" s="1064">
        <f>(VLOOKUP($M$24,'Inflation Index'!$C$21:$BK$25,B45,FALSE)*$M$25)</f>
        <v>0</v>
      </c>
      <c r="N45" s="1064">
        <f>(VLOOKUP($N$24,'Inflation Index'!$C$21:$BK$25,B45,FALSE)*$N$25)</f>
        <v>0</v>
      </c>
      <c r="O45" s="1067">
        <f t="shared" si="1"/>
        <v>239.64765439247017</v>
      </c>
    </row>
    <row r="46" spans="1:15">
      <c r="A46">
        <f t="shared" si="2"/>
        <v>2037</v>
      </c>
      <c r="B46">
        <v>22</v>
      </c>
      <c r="C46" s="1059" t="s">
        <v>35</v>
      </c>
      <c r="D46" s="1064">
        <f>(VLOOKUP($D$24,'Inflation Index'!$C$21:$BK$25,B46,FALSE)*$D$25)</f>
        <v>14.209262461978154</v>
      </c>
      <c r="E46" s="1064">
        <f>(VLOOKUP($E$24,'Inflation Index'!$C$21:$BK$25,B46,FALSE)*$E$25)</f>
        <v>24.673057395562534</v>
      </c>
      <c r="F46" s="1064">
        <f>(VLOOKUP($F$24,'Inflation Index'!$C$21:$BK$25,B46,FALSE)*$F$25)</f>
        <v>6.5335734015478737</v>
      </c>
      <c r="G46" s="1064">
        <f>(VLOOKUP($G$24,'Inflation Index'!$C$21:$BK$25,B46,FALSE)*$G$25)</f>
        <v>7.6420974234043246</v>
      </c>
      <c r="H46" s="1064">
        <f>(VLOOKUP($H$24,'Inflation Index'!$C$21:$BK$25,B46,FALSE)*$H$25)</f>
        <v>45.785401266374045</v>
      </c>
      <c r="I46" s="1064">
        <f>(VLOOKUP($I$24,'Inflation Index'!$C$21:$BK$25,B46,FALSE)*$I$25)</f>
        <v>46.776354558639667</v>
      </c>
      <c r="J46" s="1064">
        <f>(VLOOKUP($J$24,'Inflation Index'!$C$21:$BK$25,B46,FALSE)*$J$25)</f>
        <v>100.01909924477529</v>
      </c>
      <c r="K46" s="1064">
        <f>(VLOOKUP($K$24,'Inflation Index'!$C$21:$BK$25,B46,FALSE)*$K$25)</f>
        <v>0</v>
      </c>
      <c r="L46" s="1064">
        <f>(VLOOKUP($L$24,'Inflation Index'!$C$21:$BK$25,B46,FALSE)*$L$25)</f>
        <v>0</v>
      </c>
      <c r="M46" s="1064">
        <f>(VLOOKUP($M$24,'Inflation Index'!$C$21:$BK$25,B46,FALSE)*$M$25)</f>
        <v>0</v>
      </c>
      <c r="N46" s="1064">
        <f>(VLOOKUP($N$24,'Inflation Index'!$C$21:$BK$25,B46,FALSE)*$N$25)</f>
        <v>0</v>
      </c>
      <c r="O46" s="1067">
        <f t="shared" si="1"/>
        <v>245.6388457522819</v>
      </c>
    </row>
    <row r="47" spans="1:15">
      <c r="A47">
        <f t="shared" si="2"/>
        <v>2038</v>
      </c>
      <c r="B47">
        <v>23</v>
      </c>
      <c r="C47" s="1059" t="s">
        <v>36</v>
      </c>
      <c r="D47" s="1064">
        <f>(VLOOKUP($D$24,'Inflation Index'!$C$21:$BK$25,B47,FALSE)*$D$25)</f>
        <v>14.564494023527605</v>
      </c>
      <c r="E47" s="1064">
        <f>(VLOOKUP($E$24,'Inflation Index'!$C$21:$BK$25,B47,FALSE)*$E$25)</f>
        <v>25.289883830451593</v>
      </c>
      <c r="F47" s="1064">
        <f>(VLOOKUP($F$24,'Inflation Index'!$C$21:$BK$25,B47,FALSE)*$F$25)</f>
        <v>6.6969127365865697</v>
      </c>
      <c r="G47" s="1064">
        <f>(VLOOKUP($G$24,'Inflation Index'!$C$21:$BK$25,B47,FALSE)*$G$25)</f>
        <v>7.8331498589894322</v>
      </c>
      <c r="H47" s="1064">
        <f>(VLOOKUP($H$24,'Inflation Index'!$C$21:$BK$25,B47,FALSE)*$H$25)</f>
        <v>46.930036298033393</v>
      </c>
      <c r="I47" s="1064">
        <f>(VLOOKUP($I$24,'Inflation Index'!$C$21:$BK$25,B47,FALSE)*$I$25)</f>
        <v>47.945763422605651</v>
      </c>
      <c r="J47" s="1064">
        <f>(VLOOKUP($J$24,'Inflation Index'!$C$21:$BK$25,B47,FALSE)*$J$25)</f>
        <v>102.51957672589465</v>
      </c>
      <c r="K47" s="1064">
        <f>(VLOOKUP($K$24,'Inflation Index'!$C$21:$BK$25,B47,FALSE)*$K$25)</f>
        <v>0</v>
      </c>
      <c r="L47" s="1064">
        <f>(VLOOKUP($L$24,'Inflation Index'!$C$21:$BK$25,B47,FALSE)*$L$25)</f>
        <v>0</v>
      </c>
      <c r="M47" s="1064">
        <f>(VLOOKUP($M$24,'Inflation Index'!$C$21:$BK$25,B47,FALSE)*$M$25)</f>
        <v>0</v>
      </c>
      <c r="N47" s="1064">
        <f>(VLOOKUP($N$24,'Inflation Index'!$C$21:$BK$25,B47,FALSE)*$N$25)</f>
        <v>0</v>
      </c>
      <c r="O47" s="1067">
        <f t="shared" si="1"/>
        <v>251.7798168960889</v>
      </c>
    </row>
    <row r="48" spans="1:15">
      <c r="A48">
        <f t="shared" si="2"/>
        <v>2039</v>
      </c>
      <c r="B48">
        <v>24</v>
      </c>
      <c r="C48" s="1059" t="s">
        <v>37</v>
      </c>
      <c r="D48" s="1064">
        <f>(VLOOKUP($D$24,'Inflation Index'!$C$21:$BK$25,B48,FALSE)*$D$25)</f>
        <v>14.928606374115793</v>
      </c>
      <c r="E48" s="1064">
        <f>(VLOOKUP($E$24,'Inflation Index'!$C$21:$BK$25,B48,FALSE)*$E$25)</f>
        <v>25.92213092621288</v>
      </c>
      <c r="F48" s="1064">
        <f>(VLOOKUP($F$24,'Inflation Index'!$C$21:$BK$25,B48,FALSE)*$F$25)</f>
        <v>6.864335555001233</v>
      </c>
      <c r="G48" s="1064">
        <f>(VLOOKUP($G$24,'Inflation Index'!$C$21:$BK$25,B48,FALSE)*$G$25)</f>
        <v>8.0289786054641663</v>
      </c>
      <c r="H48" s="1064">
        <f>(VLOOKUP($H$24,'Inflation Index'!$C$21:$BK$25,B48,FALSE)*$H$25)</f>
        <v>48.103287205484222</v>
      </c>
      <c r="I48" s="1064">
        <f>(VLOOKUP($I$24,'Inflation Index'!$C$21:$BK$25,B48,FALSE)*$I$25)</f>
        <v>49.144407508170779</v>
      </c>
      <c r="J48" s="1064">
        <f>(VLOOKUP($J$24,'Inflation Index'!$C$21:$BK$25,B48,FALSE)*$J$25)</f>
        <v>105.082566144042</v>
      </c>
      <c r="K48" s="1064">
        <f>(VLOOKUP($K$24,'Inflation Index'!$C$21:$BK$25,B48,FALSE)*$K$25)</f>
        <v>0</v>
      </c>
      <c r="L48" s="1064">
        <f>(VLOOKUP($L$24,'Inflation Index'!$C$21:$BK$25,B48,FALSE)*$L$25)</f>
        <v>0</v>
      </c>
      <c r="M48" s="1064">
        <f>(VLOOKUP($M$24,'Inflation Index'!$C$21:$BK$25,B48,FALSE)*$M$25)</f>
        <v>0</v>
      </c>
      <c r="N48" s="1064">
        <f>(VLOOKUP($N$24,'Inflation Index'!$C$21:$BK$25,B48,FALSE)*$N$25)</f>
        <v>0</v>
      </c>
      <c r="O48" s="1067">
        <f t="shared" si="1"/>
        <v>258.07431231849108</v>
      </c>
    </row>
    <row r="49" spans="1:15">
      <c r="A49">
        <f t="shared" si="2"/>
        <v>2040</v>
      </c>
      <c r="B49">
        <v>25</v>
      </c>
      <c r="C49" s="1059" t="s">
        <v>38</v>
      </c>
      <c r="D49" s="1064">
        <f>(VLOOKUP($D$24,'Inflation Index'!$C$21:$BK$25,B49,FALSE)*$D$25)</f>
        <v>15.301821533468688</v>
      </c>
      <c r="E49" s="1064">
        <f>(VLOOKUP($E$24,'Inflation Index'!$C$21:$BK$25,B49,FALSE)*$E$25)</f>
        <v>26.570184199368203</v>
      </c>
      <c r="F49" s="1064">
        <f>(VLOOKUP($F$24,'Inflation Index'!$C$21:$BK$25,B49,FALSE)*$F$25)</f>
        <v>7.0359439438762639</v>
      </c>
      <c r="G49" s="1064">
        <f>(VLOOKUP($G$24,'Inflation Index'!$C$21:$BK$25,B49,FALSE)*$G$25)</f>
        <v>8.2297030706007703</v>
      </c>
      <c r="H49" s="1064">
        <f>(VLOOKUP($H$24,'Inflation Index'!$C$21:$BK$25,B49,FALSE)*$H$25)</f>
        <v>49.305869385621328</v>
      </c>
      <c r="I49" s="1064">
        <f>(VLOOKUP($I$24,'Inflation Index'!$C$21:$BK$25,B49,FALSE)*$I$25)</f>
        <v>50.373017695875056</v>
      </c>
      <c r="J49" s="1064">
        <f>(VLOOKUP($J$24,'Inflation Index'!$C$21:$BK$25,B49,FALSE)*$J$25)</f>
        <v>107.70963029764306</v>
      </c>
      <c r="K49" s="1064">
        <f>(VLOOKUP($K$24,'Inflation Index'!$C$21:$BK$25,B49,FALSE)*$K$25)</f>
        <v>0</v>
      </c>
      <c r="L49" s="1064">
        <f>(VLOOKUP($L$24,'Inflation Index'!$C$21:$BK$25,B49,FALSE)*$L$25)</f>
        <v>0</v>
      </c>
      <c r="M49" s="1064">
        <f>(VLOOKUP($M$24,'Inflation Index'!$C$21:$BK$25,B49,FALSE)*$M$25)</f>
        <v>0</v>
      </c>
      <c r="N49" s="1064">
        <f>(VLOOKUP($N$24,'Inflation Index'!$C$21:$BK$25,B49,FALSE)*$N$25)</f>
        <v>0</v>
      </c>
      <c r="O49" s="1067">
        <f t="shared" si="1"/>
        <v>264.52617012645339</v>
      </c>
    </row>
    <row r="50" spans="1:15">
      <c r="A50">
        <f t="shared" si="2"/>
        <v>2041</v>
      </c>
      <c r="B50">
        <v>26</v>
      </c>
      <c r="C50" s="1059" t="s">
        <v>39</v>
      </c>
      <c r="D50" s="1064">
        <f>(VLOOKUP($D$24,'Inflation Index'!$C$21:$BK$25,B50,FALSE)*$D$25)</f>
        <v>15.684367071805404</v>
      </c>
      <c r="E50" s="1064">
        <f>(VLOOKUP($E$24,'Inflation Index'!$C$21:$BK$25,B50,FALSE)*$E$25)</f>
        <v>27.234438804352404</v>
      </c>
      <c r="F50" s="1064">
        <f>(VLOOKUP($F$24,'Inflation Index'!$C$21:$BK$25,B50,FALSE)*$F$25)</f>
        <v>7.2118425424731702</v>
      </c>
      <c r="G50" s="1064">
        <f>(VLOOKUP($G$24,'Inflation Index'!$C$21:$BK$25,B50,FALSE)*$G$25)</f>
        <v>8.4354456473657891</v>
      </c>
      <c r="H50" s="1064">
        <f>(VLOOKUP($H$24,'Inflation Index'!$C$21:$BK$25,B50,FALSE)*$H$25)</f>
        <v>50.538516120261853</v>
      </c>
      <c r="I50" s="1064">
        <f>(VLOOKUP($I$24,'Inflation Index'!$C$21:$BK$25,B50,FALSE)*$I$25)</f>
        <v>51.632343138271921</v>
      </c>
      <c r="J50" s="1064">
        <f>(VLOOKUP($J$24,'Inflation Index'!$C$21:$BK$25,B50,FALSE)*$J$25)</f>
        <v>110.40237105508412</v>
      </c>
      <c r="K50" s="1064">
        <f>(VLOOKUP($K$24,'Inflation Index'!$C$21:$BK$25,B50,FALSE)*$K$25)</f>
        <v>0</v>
      </c>
      <c r="L50" s="1064">
        <f>(VLOOKUP($L$24,'Inflation Index'!$C$21:$BK$25,B50,FALSE)*$L$25)</f>
        <v>0</v>
      </c>
      <c r="M50" s="1064">
        <f>(VLOOKUP($M$24,'Inflation Index'!$C$21:$BK$25,B50,FALSE)*$M$25)</f>
        <v>0</v>
      </c>
      <c r="N50" s="1064">
        <f>(VLOOKUP($N$24,'Inflation Index'!$C$21:$BK$25,B50,FALSE)*$N$25)</f>
        <v>0</v>
      </c>
      <c r="O50" s="1067">
        <f t="shared" si="1"/>
        <v>271.13932437961466</v>
      </c>
    </row>
    <row r="51" spans="1:15">
      <c r="A51">
        <f t="shared" si="2"/>
        <v>2042</v>
      </c>
      <c r="B51">
        <v>27</v>
      </c>
      <c r="C51" s="1059" t="s">
        <v>40</v>
      </c>
      <c r="D51" s="1064">
        <f>(VLOOKUP($D$24,'Inflation Index'!$C$21:$BK$25,B51,FALSE)*$D$25)</f>
        <v>16.076476248600539</v>
      </c>
      <c r="E51" s="1064">
        <f>(VLOOKUP($E$24,'Inflation Index'!$C$21:$BK$25,B51,FALSE)*$E$25)</f>
        <v>27.915299774461214</v>
      </c>
      <c r="F51" s="1064">
        <f>(VLOOKUP($F$24,'Inflation Index'!$C$21:$BK$25,B51,FALSE)*$F$25)</f>
        <v>7.3921386060349992</v>
      </c>
      <c r="G51" s="1064">
        <f>(VLOOKUP($G$24,'Inflation Index'!$C$21:$BK$25,B51,FALSE)*$G$25)</f>
        <v>8.6463317885499329</v>
      </c>
      <c r="H51" s="1064">
        <f>(VLOOKUP($H$24,'Inflation Index'!$C$21:$BK$25,B51,FALSE)*$H$25)</f>
        <v>51.801979023268402</v>
      </c>
      <c r="I51" s="1064">
        <f>(VLOOKUP($I$24,'Inflation Index'!$C$21:$BK$25,B51,FALSE)*$I$25)</f>
        <v>52.923151716728718</v>
      </c>
      <c r="J51" s="1064">
        <f>(VLOOKUP($J$24,'Inflation Index'!$C$21:$BK$25,B51,FALSE)*$J$25)</f>
        <v>113.16243033146122</v>
      </c>
      <c r="K51" s="1064">
        <f>(VLOOKUP($K$24,'Inflation Index'!$C$21:$BK$25,B51,FALSE)*$K$25)</f>
        <v>0</v>
      </c>
      <c r="L51" s="1064">
        <f>(VLOOKUP($L$24,'Inflation Index'!$C$21:$BK$25,B51,FALSE)*$L$25)</f>
        <v>0</v>
      </c>
      <c r="M51" s="1064">
        <f>(VLOOKUP($M$24,'Inflation Index'!$C$21:$BK$25,B51,FALSE)*$M$25)</f>
        <v>0</v>
      </c>
      <c r="N51" s="1064">
        <f>(VLOOKUP($N$24,'Inflation Index'!$C$21:$BK$25,B51,FALSE)*$N$25)</f>
        <v>0</v>
      </c>
      <c r="O51" s="1067">
        <f t="shared" si="1"/>
        <v>277.91780748910503</v>
      </c>
    </row>
    <row r="52" spans="1:15">
      <c r="A52">
        <f t="shared" si="2"/>
        <v>2043</v>
      </c>
      <c r="B52">
        <v>28</v>
      </c>
      <c r="C52" s="1059" t="s">
        <v>41</v>
      </c>
      <c r="D52" s="1064">
        <f>(VLOOKUP($D$24,'Inflation Index'!$C$21:$BK$25,B52,FALSE)*$D$25)</f>
        <v>16.478388154815551</v>
      </c>
      <c r="E52" s="1064">
        <f>(VLOOKUP($E$24,'Inflation Index'!$C$21:$BK$25,B52,FALSE)*$E$25)</f>
        <v>28.61318226882274</v>
      </c>
      <c r="F52" s="1064">
        <f>(VLOOKUP($F$24,'Inflation Index'!$C$21:$BK$25,B52,FALSE)*$F$25)</f>
        <v>7.576942071185873</v>
      </c>
      <c r="G52" s="1064">
        <f>(VLOOKUP($G$24,'Inflation Index'!$C$21:$BK$25,B52,FALSE)*$G$25)</f>
        <v>8.8624900832636815</v>
      </c>
      <c r="H52" s="1064">
        <f>(VLOOKUP($H$24,'Inflation Index'!$C$21:$BK$25,B52,FALSE)*$H$25)</f>
        <v>53.097028498850101</v>
      </c>
      <c r="I52" s="1064">
        <f>(VLOOKUP($I$24,'Inflation Index'!$C$21:$BK$25,B52,FALSE)*$I$25)</f>
        <v>54.246230509646928</v>
      </c>
      <c r="J52" s="1064">
        <f>(VLOOKUP($J$24,'Inflation Index'!$C$21:$BK$25,B52,FALSE)*$J$25)</f>
        <v>115.99149108974774</v>
      </c>
      <c r="K52" s="1064">
        <f>(VLOOKUP($K$24,'Inflation Index'!$C$21:$BK$25,B52,FALSE)*$K$25)</f>
        <v>0</v>
      </c>
      <c r="L52" s="1064">
        <f>(VLOOKUP($L$24,'Inflation Index'!$C$21:$BK$25,B52,FALSE)*$L$25)</f>
        <v>0</v>
      </c>
      <c r="M52" s="1064">
        <f>(VLOOKUP($M$24,'Inflation Index'!$C$21:$BK$25,B52,FALSE)*$M$25)</f>
        <v>0</v>
      </c>
      <c r="N52" s="1064">
        <f>(VLOOKUP($N$24,'Inflation Index'!$C$21:$BK$25,B52,FALSE)*$N$25)</f>
        <v>0</v>
      </c>
      <c r="O52" s="1067">
        <f t="shared" si="1"/>
        <v>284.86575267633259</v>
      </c>
    </row>
    <row r="53" spans="1:15">
      <c r="A53">
        <f t="shared" si="2"/>
        <v>2044</v>
      </c>
      <c r="B53">
        <v>29</v>
      </c>
      <c r="C53" s="1059" t="s">
        <v>42</v>
      </c>
      <c r="D53" s="1064">
        <f>(VLOOKUP($D$24,'Inflation Index'!$C$21:$BK$25,B53,FALSE)*$D$25)</f>
        <v>16.890347858685935</v>
      </c>
      <c r="E53" s="1064">
        <f>(VLOOKUP($E$24,'Inflation Index'!$C$21:$BK$25,B53,FALSE)*$E$25)</f>
        <v>29.328511825543305</v>
      </c>
      <c r="F53" s="1064">
        <f>(VLOOKUP($F$24,'Inflation Index'!$C$21:$BK$25,B53,FALSE)*$F$25)</f>
        <v>7.7663656229655187</v>
      </c>
      <c r="G53" s="1064">
        <f>(VLOOKUP($G$24,'Inflation Index'!$C$21:$BK$25,B53,FALSE)*$G$25)</f>
        <v>9.0840523353452713</v>
      </c>
      <c r="H53" s="1064">
        <f>(VLOOKUP($H$24,'Inflation Index'!$C$21:$BK$25,B53,FALSE)*$H$25)</f>
        <v>54.424454211321347</v>
      </c>
      <c r="I53" s="1064">
        <f>(VLOOKUP($I$24,'Inflation Index'!$C$21:$BK$25,B53,FALSE)*$I$25)</f>
        <v>55.602386272388095</v>
      </c>
      <c r="J53" s="1064">
        <f>(VLOOKUP($J$24,'Inflation Index'!$C$21:$BK$25,B53,FALSE)*$J$25)</f>
        <v>118.89127836699141</v>
      </c>
      <c r="K53" s="1064">
        <f>(VLOOKUP($K$24,'Inflation Index'!$C$21:$BK$25,B53,FALSE)*$K$25)</f>
        <v>0</v>
      </c>
      <c r="L53" s="1064">
        <f>(VLOOKUP($L$24,'Inflation Index'!$C$21:$BK$25,B53,FALSE)*$L$25)</f>
        <v>0</v>
      </c>
      <c r="M53" s="1064">
        <f>(VLOOKUP($M$24,'Inflation Index'!$C$21:$BK$25,B53,FALSE)*$M$25)</f>
        <v>0</v>
      </c>
      <c r="N53" s="1064">
        <f>(VLOOKUP($N$24,'Inflation Index'!$C$21:$BK$25,B53,FALSE)*$N$25)</f>
        <v>0</v>
      </c>
      <c r="O53" s="1067">
        <f t="shared" si="1"/>
        <v>291.98739649324091</v>
      </c>
    </row>
    <row r="54" spans="1:15">
      <c r="A54">
        <f t="shared" si="2"/>
        <v>2045</v>
      </c>
      <c r="B54">
        <v>30</v>
      </c>
      <c r="C54" s="1059" t="s">
        <v>43</v>
      </c>
      <c r="D54" s="1064">
        <f>(VLOOKUP($D$24,'Inflation Index'!$C$21:$BK$25,B54,FALSE)*$D$25)</f>
        <v>17.312606555153081</v>
      </c>
      <c r="E54" s="1064">
        <f>(VLOOKUP($E$24,'Inflation Index'!$C$21:$BK$25,B54,FALSE)*$E$25)</f>
        <v>30.061724621181884</v>
      </c>
      <c r="F54" s="1064">
        <f>(VLOOKUP($F$24,'Inflation Index'!$C$21:$BK$25,B54,FALSE)*$F$25)</f>
        <v>7.9605247635396559</v>
      </c>
      <c r="G54" s="1064">
        <f>(VLOOKUP($G$24,'Inflation Index'!$C$21:$BK$25,B54,FALSE)*$G$25)</f>
        <v>9.3111536437289022</v>
      </c>
      <c r="H54" s="1064">
        <f>(VLOOKUP($H$24,'Inflation Index'!$C$21:$BK$25,B54,FALSE)*$H$25)</f>
        <v>55.785065566604374</v>
      </c>
      <c r="I54" s="1064">
        <f>(VLOOKUP($I$24,'Inflation Index'!$C$21:$BK$25,B54,FALSE)*$I$25)</f>
        <v>56.992445929197793</v>
      </c>
      <c r="J54" s="1064">
        <f>(VLOOKUP($J$24,'Inflation Index'!$C$21:$BK$25,B54,FALSE)*$J$25)</f>
        <v>121.86356032616618</v>
      </c>
      <c r="K54" s="1064">
        <f>(VLOOKUP($K$24,'Inflation Index'!$C$21:$BK$25,B54,FALSE)*$K$25)</f>
        <v>0</v>
      </c>
      <c r="L54" s="1064">
        <f>(VLOOKUP($L$24,'Inflation Index'!$C$21:$BK$25,B54,FALSE)*$L$25)</f>
        <v>0</v>
      </c>
      <c r="M54" s="1064">
        <f>(VLOOKUP($M$24,'Inflation Index'!$C$21:$BK$25,B54,FALSE)*$M$25)</f>
        <v>0</v>
      </c>
      <c r="N54" s="1064">
        <f>(VLOOKUP($N$24,'Inflation Index'!$C$21:$BK$25,B54,FALSE)*$N$25)</f>
        <v>0</v>
      </c>
      <c r="O54" s="1067">
        <f t="shared" si="1"/>
        <v>299.28708140557183</v>
      </c>
    </row>
    <row r="55" spans="1:15">
      <c r="A55">
        <f t="shared" si="2"/>
        <v>2046</v>
      </c>
      <c r="B55">
        <v>31</v>
      </c>
      <c r="C55" s="1059" t="s">
        <v>44</v>
      </c>
      <c r="D55" s="1064">
        <f>(VLOOKUP($D$24,'Inflation Index'!$C$21:$BK$25,B55,FALSE)*$D$25)</f>
        <v>17.74542171903191</v>
      </c>
      <c r="E55" s="1064">
        <f>(VLOOKUP($E$24,'Inflation Index'!$C$21:$BK$25,B55,FALSE)*$E$25)</f>
        <v>30.813267736711431</v>
      </c>
      <c r="F55" s="1064">
        <f>(VLOOKUP($F$24,'Inflation Index'!$C$21:$BK$25,B55,FALSE)*$F$25)</f>
        <v>8.1595378826281468</v>
      </c>
      <c r="G55" s="1064">
        <f>(VLOOKUP($G$24,'Inflation Index'!$C$21:$BK$25,B55,FALSE)*$G$25)</f>
        <v>9.5439324848221254</v>
      </c>
      <c r="H55" s="1064">
        <f>(VLOOKUP($H$24,'Inflation Index'!$C$21:$BK$25,B55,FALSE)*$H$25)</f>
        <v>57.179692205769484</v>
      </c>
      <c r="I55" s="1064">
        <f>(VLOOKUP($I$24,'Inflation Index'!$C$21:$BK$25,B55,FALSE)*$I$25)</f>
        <v>58.417257077427735</v>
      </c>
      <c r="J55" s="1064">
        <f>(VLOOKUP($J$24,'Inflation Index'!$C$21:$BK$25,B55,FALSE)*$J$25)</f>
        <v>124.91014933432034</v>
      </c>
      <c r="K55" s="1064">
        <f>(VLOOKUP($K$24,'Inflation Index'!$C$21:$BK$25,B55,FALSE)*$K$25)</f>
        <v>0</v>
      </c>
      <c r="L55" s="1064">
        <f>(VLOOKUP($L$24,'Inflation Index'!$C$21:$BK$25,B55,FALSE)*$L$25)</f>
        <v>0</v>
      </c>
      <c r="M55" s="1064">
        <f>(VLOOKUP($M$24,'Inflation Index'!$C$21:$BK$25,B55,FALSE)*$M$25)</f>
        <v>0</v>
      </c>
      <c r="N55" s="1064">
        <f>(VLOOKUP($N$24,'Inflation Index'!$C$21:$BK$25,B55,FALSE)*$N$25)</f>
        <v>0</v>
      </c>
      <c r="O55" s="1067">
        <f t="shared" si="1"/>
        <v>306.76925844071116</v>
      </c>
    </row>
    <row r="56" spans="1:15">
      <c r="A56">
        <f t="shared" si="2"/>
        <v>2047</v>
      </c>
      <c r="B56">
        <v>32</v>
      </c>
      <c r="C56" s="1059" t="s">
        <v>45</v>
      </c>
      <c r="D56" s="1064">
        <f>(VLOOKUP($D$24,'Inflation Index'!$C$21:$BK$25,B56,FALSE)*$D$25)</f>
        <v>18.189057262007704</v>
      </c>
      <c r="E56" s="1064">
        <f>(VLOOKUP($E$24,'Inflation Index'!$C$21:$BK$25,B56,FALSE)*$E$25)</f>
        <v>31.583599430129215</v>
      </c>
      <c r="F56" s="1064">
        <f>(VLOOKUP($F$24,'Inflation Index'!$C$21:$BK$25,B56,FALSE)*$F$25)</f>
        <v>8.3635263296938493</v>
      </c>
      <c r="G56" s="1064">
        <f>(VLOOKUP($G$24,'Inflation Index'!$C$21:$BK$25,B56,FALSE)*$G$25)</f>
        <v>9.7825307969426767</v>
      </c>
      <c r="H56" s="1064">
        <f>(VLOOKUP($H$24,'Inflation Index'!$C$21:$BK$25,B56,FALSE)*$H$25)</f>
        <v>58.609184510913714</v>
      </c>
      <c r="I56" s="1064">
        <f>(VLOOKUP($I$24,'Inflation Index'!$C$21:$BK$25,B56,FALSE)*$I$25)</f>
        <v>59.877688504363427</v>
      </c>
      <c r="J56" s="1064">
        <f>(VLOOKUP($J$24,'Inflation Index'!$C$21:$BK$25,B56,FALSE)*$J$25)</f>
        <v>128.03290306767835</v>
      </c>
      <c r="K56" s="1064">
        <f>(VLOOKUP($K$24,'Inflation Index'!$C$21:$BK$25,B56,FALSE)*$K$25)</f>
        <v>0</v>
      </c>
      <c r="L56" s="1064">
        <f>(VLOOKUP($L$24,'Inflation Index'!$C$21:$BK$25,B56,FALSE)*$L$25)</f>
        <v>0</v>
      </c>
      <c r="M56" s="1064">
        <f>(VLOOKUP($M$24,'Inflation Index'!$C$21:$BK$25,B56,FALSE)*$M$25)</f>
        <v>0</v>
      </c>
      <c r="N56" s="1064">
        <f>(VLOOKUP($N$24,'Inflation Index'!$C$21:$BK$25,B56,FALSE)*$N$25)</f>
        <v>0</v>
      </c>
      <c r="O56" s="1067">
        <f t="shared" si="1"/>
        <v>314.43848990172893</v>
      </c>
    </row>
    <row r="57" spans="1:15">
      <c r="A57">
        <f t="shared" si="2"/>
        <v>2048</v>
      </c>
      <c r="B57">
        <v>33</v>
      </c>
      <c r="C57" s="1059" t="s">
        <v>46</v>
      </c>
      <c r="D57" s="1064">
        <f>(VLOOKUP($D$24,'Inflation Index'!$C$21:$BK$25,B57,FALSE)*$D$25)</f>
        <v>18.6437836935579</v>
      </c>
      <c r="E57" s="1064">
        <f>(VLOOKUP($E$24,'Inflation Index'!$C$21:$BK$25,B57,FALSE)*$E$25)</f>
        <v>32.373189415882443</v>
      </c>
      <c r="F57" s="1064">
        <f>(VLOOKUP($F$24,'Inflation Index'!$C$21:$BK$25,B57,FALSE)*$F$25)</f>
        <v>8.5726144879361961</v>
      </c>
      <c r="G57" s="1064">
        <f>(VLOOKUP($G$24,'Inflation Index'!$C$21:$BK$25,B57,FALSE)*$G$25)</f>
        <v>10.027094066866244</v>
      </c>
      <c r="H57" s="1064">
        <f>(VLOOKUP($H$24,'Inflation Index'!$C$21:$BK$25,B57,FALSE)*$H$25)</f>
        <v>60.074414123686559</v>
      </c>
      <c r="I57" s="1064">
        <f>(VLOOKUP($I$24,'Inflation Index'!$C$21:$BK$25,B57,FALSE)*$I$25)</f>
        <v>61.374630716972511</v>
      </c>
      <c r="J57" s="1064">
        <f>(VLOOKUP($J$24,'Inflation Index'!$C$21:$BK$25,B57,FALSE)*$J$25)</f>
        <v>131.23372564437028</v>
      </c>
      <c r="K57" s="1064">
        <f>(VLOOKUP($K$24,'Inflation Index'!$C$21:$BK$25,B57,FALSE)*$K$25)</f>
        <v>0</v>
      </c>
      <c r="L57" s="1064">
        <f>(VLOOKUP($L$24,'Inflation Index'!$C$21:$BK$25,B57,FALSE)*$L$25)</f>
        <v>0</v>
      </c>
      <c r="M57" s="1064">
        <f>(VLOOKUP($M$24,'Inflation Index'!$C$21:$BK$25,B57,FALSE)*$M$25)</f>
        <v>0</v>
      </c>
      <c r="N57" s="1064">
        <f>(VLOOKUP($N$24,'Inflation Index'!$C$21:$BK$25,B57,FALSE)*$N$25)</f>
        <v>0</v>
      </c>
      <c r="O57" s="1067">
        <f t="shared" ref="O57:O85" si="3">SUM(D57:N57)</f>
        <v>322.29945214927216</v>
      </c>
    </row>
    <row r="58" spans="1:15">
      <c r="A58">
        <f t="shared" si="2"/>
        <v>2049</v>
      </c>
      <c r="B58">
        <v>34</v>
      </c>
      <c r="C58" s="1059" t="s">
        <v>47</v>
      </c>
      <c r="D58" s="1064">
        <f>(VLOOKUP($D$24,'Inflation Index'!$C$21:$BK$25,B58,FALSE)*$D$25)</f>
        <v>19.109878285896841</v>
      </c>
      <c r="E58" s="1064">
        <f>(VLOOKUP($E$24,'Inflation Index'!$C$21:$BK$25,B58,FALSE)*$E$25)</f>
        <v>33.1825191512795</v>
      </c>
      <c r="F58" s="1064">
        <f>(VLOOKUP($F$24,'Inflation Index'!$C$21:$BK$25,B58,FALSE)*$F$25)</f>
        <v>8.7869298501345998</v>
      </c>
      <c r="G58" s="1064">
        <f>(VLOOKUP($G$24,'Inflation Index'!$C$21:$BK$25,B58,FALSE)*$G$25)</f>
        <v>10.277771418537897</v>
      </c>
      <c r="H58" s="1064">
        <f>(VLOOKUP($H$24,'Inflation Index'!$C$21:$BK$25,B58,FALSE)*$H$25)</f>
        <v>61.576274476778707</v>
      </c>
      <c r="I58" s="1064">
        <f>(VLOOKUP($I$24,'Inflation Index'!$C$21:$BK$25,B58,FALSE)*$I$25)</f>
        <v>62.908996484896811</v>
      </c>
      <c r="J58" s="1064">
        <f>(VLOOKUP($J$24,'Inflation Index'!$C$21:$BK$25,B58,FALSE)*$J$25)</f>
        <v>134.51456878547953</v>
      </c>
      <c r="K58" s="1064">
        <f>(VLOOKUP($K$24,'Inflation Index'!$C$21:$BK$25,B58,FALSE)*$K$25)</f>
        <v>0</v>
      </c>
      <c r="L58" s="1064">
        <f>(VLOOKUP($L$24,'Inflation Index'!$C$21:$BK$25,B58,FALSE)*$L$25)</f>
        <v>0</v>
      </c>
      <c r="M58" s="1064">
        <f>(VLOOKUP($M$24,'Inflation Index'!$C$21:$BK$25,B58,FALSE)*$M$25)</f>
        <v>0</v>
      </c>
      <c r="N58" s="1064">
        <f>(VLOOKUP($N$24,'Inflation Index'!$C$21:$BK$25,B58,FALSE)*$N$25)</f>
        <v>0</v>
      </c>
      <c r="O58" s="1067">
        <f t="shared" si="3"/>
        <v>330.35693845300386</v>
      </c>
    </row>
    <row r="59" spans="1:15">
      <c r="A59">
        <f t="shared" si="2"/>
        <v>2050</v>
      </c>
      <c r="B59">
        <v>35</v>
      </c>
      <c r="C59" s="1059" t="s">
        <v>48</v>
      </c>
      <c r="D59" s="1064">
        <f>(VLOOKUP($D$24,'Inflation Index'!$C$21:$BK$25,B59,FALSE)*$D$25)</f>
        <v>19.587625243044261</v>
      </c>
      <c r="E59" s="1064">
        <f>(VLOOKUP($E$24,'Inflation Index'!$C$21:$BK$25,B59,FALSE)*$E$25)</f>
        <v>34.012082130061479</v>
      </c>
      <c r="F59" s="1064">
        <f>(VLOOKUP($F$24,'Inflation Index'!$C$21:$BK$25,B59,FALSE)*$F$25)</f>
        <v>9.0066030963879626</v>
      </c>
      <c r="G59" s="1064">
        <f>(VLOOKUP($G$24,'Inflation Index'!$C$21:$BK$25,B59,FALSE)*$G$25)</f>
        <v>10.534715704001345</v>
      </c>
      <c r="H59" s="1064">
        <f>(VLOOKUP($H$24,'Inflation Index'!$C$21:$BK$25,B59,FALSE)*$H$25)</f>
        <v>63.115681338698167</v>
      </c>
      <c r="I59" s="1064">
        <f>(VLOOKUP($I$24,'Inflation Index'!$C$21:$BK$25,B59,FALSE)*$I$25)</f>
        <v>64.481721397019214</v>
      </c>
      <c r="J59" s="1064">
        <f>(VLOOKUP($J$24,'Inflation Index'!$C$21:$BK$25,B59,FALSE)*$J$25)</f>
        <v>137.8774330051165</v>
      </c>
      <c r="K59" s="1064">
        <f>(VLOOKUP($K$24,'Inflation Index'!$C$21:$BK$25,B59,FALSE)*$K$25)</f>
        <v>0</v>
      </c>
      <c r="L59" s="1064">
        <f>(VLOOKUP($L$24,'Inflation Index'!$C$21:$BK$25,B59,FALSE)*$L$25)</f>
        <v>0</v>
      </c>
      <c r="M59" s="1064">
        <f>(VLOOKUP($M$24,'Inflation Index'!$C$21:$BK$25,B59,FALSE)*$M$25)</f>
        <v>0</v>
      </c>
      <c r="N59" s="1064">
        <f>(VLOOKUP($N$24,'Inflation Index'!$C$21:$BK$25,B59,FALSE)*$N$25)</f>
        <v>0</v>
      </c>
      <c r="O59" s="1067">
        <f t="shared" si="3"/>
        <v>338.61586191432889</v>
      </c>
    </row>
    <row r="60" spans="1:15">
      <c r="A60">
        <f t="shared" si="2"/>
        <v>2051</v>
      </c>
      <c r="B60">
        <v>36</v>
      </c>
      <c r="C60" s="1059" t="s">
        <v>49</v>
      </c>
      <c r="D60" s="1064">
        <f>(VLOOKUP($D$24,'Inflation Index'!$C$21:$BK$25,B60,FALSE)*$D$25)</f>
        <v>20.077315874120362</v>
      </c>
      <c r="E60" s="1064">
        <f>(VLOOKUP($E$24,'Inflation Index'!$C$21:$BK$25,B60,FALSE)*$E$25)</f>
        <v>34.862384183313019</v>
      </c>
      <c r="F60" s="1064">
        <f>(VLOOKUP($F$24,'Inflation Index'!$C$21:$BK$25,B60,FALSE)*$F$25)</f>
        <v>9.2317681737976613</v>
      </c>
      <c r="G60" s="1064">
        <f>(VLOOKUP($G$24,'Inflation Index'!$C$21:$BK$25,B60,FALSE)*$G$25)</f>
        <v>10.798083596601376</v>
      </c>
      <c r="H60" s="1064">
        <f>(VLOOKUP($H$24,'Inflation Index'!$C$21:$BK$25,B60,FALSE)*$H$25)</f>
        <v>64.693573372165616</v>
      </c>
      <c r="I60" s="1064">
        <f>(VLOOKUP($I$24,'Inflation Index'!$C$21:$BK$25,B60,FALSE)*$I$25)</f>
        <v>66.093764431944692</v>
      </c>
      <c r="J60" s="1064">
        <f>(VLOOKUP($J$24,'Inflation Index'!$C$21:$BK$25,B60,FALSE)*$J$25)</f>
        <v>141.3243688302444</v>
      </c>
      <c r="K60" s="1064">
        <f>(VLOOKUP($K$24,'Inflation Index'!$C$21:$BK$25,B60,FALSE)*$K$25)</f>
        <v>0</v>
      </c>
      <c r="L60" s="1064">
        <f>(VLOOKUP($L$24,'Inflation Index'!$C$21:$BK$25,B60,FALSE)*$L$25)</f>
        <v>0</v>
      </c>
      <c r="M60" s="1064">
        <f>(VLOOKUP($M$24,'Inflation Index'!$C$21:$BK$25,B60,FALSE)*$M$25)</f>
        <v>0</v>
      </c>
      <c r="N60" s="1064">
        <f>(VLOOKUP($N$24,'Inflation Index'!$C$21:$BK$25,B60,FALSE)*$N$25)</f>
        <v>0</v>
      </c>
      <c r="O60" s="1067">
        <f t="shared" si="3"/>
        <v>347.08125846218712</v>
      </c>
    </row>
    <row r="61" spans="1:15">
      <c r="A61">
        <f t="shared" si="2"/>
        <v>2052</v>
      </c>
      <c r="B61">
        <v>37</v>
      </c>
      <c r="C61" s="1059" t="s">
        <v>50</v>
      </c>
      <c r="D61" s="1064">
        <f>(VLOOKUP($D$24,'Inflation Index'!$C$21:$BK$25,B61,FALSE)*$D$25)</f>
        <v>20.579248770973372</v>
      </c>
      <c r="E61" s="1064">
        <f>(VLOOKUP($E$24,'Inflation Index'!$C$21:$BK$25,B61,FALSE)*$E$25)</f>
        <v>35.733943787895839</v>
      </c>
      <c r="F61" s="1064">
        <f>(VLOOKUP($F$24,'Inflation Index'!$C$21:$BK$25,B61,FALSE)*$F$25)</f>
        <v>9.4625623781426018</v>
      </c>
      <c r="G61" s="1064">
        <f>(VLOOKUP($G$24,'Inflation Index'!$C$21:$BK$25,B61,FALSE)*$G$25)</f>
        <v>11.06803568651641</v>
      </c>
      <c r="H61" s="1064">
        <f>(VLOOKUP($H$24,'Inflation Index'!$C$21:$BK$25,B61,FALSE)*$H$25)</f>
        <v>66.31091270646975</v>
      </c>
      <c r="I61" s="1064">
        <f>(VLOOKUP($I$24,'Inflation Index'!$C$21:$BK$25,B61,FALSE)*$I$25)</f>
        <v>67.746108542743301</v>
      </c>
      <c r="J61" s="1064">
        <f>(VLOOKUP($J$24,'Inflation Index'!$C$21:$BK$25,B61,FALSE)*$J$25)</f>
        <v>144.8574780510005</v>
      </c>
      <c r="K61" s="1064">
        <f>(VLOOKUP($K$24,'Inflation Index'!$C$21:$BK$25,B61,FALSE)*$K$25)</f>
        <v>0</v>
      </c>
      <c r="L61" s="1064">
        <f>(VLOOKUP($L$24,'Inflation Index'!$C$21:$BK$25,B61,FALSE)*$L$25)</f>
        <v>0</v>
      </c>
      <c r="M61" s="1064">
        <f>(VLOOKUP($M$24,'Inflation Index'!$C$21:$BK$25,B61,FALSE)*$M$25)</f>
        <v>0</v>
      </c>
      <c r="N61" s="1064">
        <f>(VLOOKUP($N$24,'Inflation Index'!$C$21:$BK$25,B61,FALSE)*$N$25)</f>
        <v>0</v>
      </c>
      <c r="O61" s="1067">
        <f t="shared" si="3"/>
        <v>355.75828992374176</v>
      </c>
    </row>
    <row r="62" spans="1:15">
      <c r="A62">
        <f t="shared" si="2"/>
        <v>2053</v>
      </c>
      <c r="B62">
        <v>38</v>
      </c>
      <c r="C62" s="1059" t="s">
        <v>51</v>
      </c>
      <c r="D62" s="1064">
        <f>(VLOOKUP($D$24,'Inflation Index'!$C$21:$BK$25,B62,FALSE)*$D$25)</f>
        <v>21.093729990247706</v>
      </c>
      <c r="E62" s="1064">
        <f>(VLOOKUP($E$24,'Inflation Index'!$C$21:$BK$25,B62,FALSE)*$E$25)</f>
        <v>36.627292382593232</v>
      </c>
      <c r="F62" s="1064">
        <f>(VLOOKUP($F$24,'Inflation Index'!$C$21:$BK$25,B62,FALSE)*$F$25)</f>
        <v>9.6991264375961652</v>
      </c>
      <c r="G62" s="1064">
        <f>(VLOOKUP($G$24,'Inflation Index'!$C$21:$BK$25,B62,FALSE)*$G$25)</f>
        <v>11.344736578679319</v>
      </c>
      <c r="H62" s="1064">
        <f>(VLOOKUP($H$24,'Inflation Index'!$C$21:$BK$25,B62,FALSE)*$H$25)</f>
        <v>67.968685524131487</v>
      </c>
      <c r="I62" s="1064">
        <f>(VLOOKUP($I$24,'Inflation Index'!$C$21:$BK$25,B62,FALSE)*$I$25)</f>
        <v>69.439761256311883</v>
      </c>
      <c r="J62" s="1064">
        <f>(VLOOKUP($J$24,'Inflation Index'!$C$21:$BK$25,B62,FALSE)*$J$25)</f>
        <v>148.4789150022755</v>
      </c>
      <c r="K62" s="1064">
        <f>(VLOOKUP($K$24,'Inflation Index'!$C$21:$BK$25,B62,FALSE)*$K$25)</f>
        <v>0</v>
      </c>
      <c r="L62" s="1064">
        <f>(VLOOKUP($L$24,'Inflation Index'!$C$21:$BK$25,B62,FALSE)*$L$25)</f>
        <v>0</v>
      </c>
      <c r="M62" s="1064">
        <f>(VLOOKUP($M$24,'Inflation Index'!$C$21:$BK$25,B62,FALSE)*$M$25)</f>
        <v>0</v>
      </c>
      <c r="N62" s="1064">
        <f>(VLOOKUP($N$24,'Inflation Index'!$C$21:$BK$25,B62,FALSE)*$N$25)</f>
        <v>0</v>
      </c>
      <c r="O62" s="1067">
        <f t="shared" si="3"/>
        <v>364.65224717183526</v>
      </c>
    </row>
    <row r="63" spans="1:15">
      <c r="A63">
        <f t="shared" si="2"/>
        <v>2054</v>
      </c>
      <c r="B63">
        <v>39</v>
      </c>
      <c r="C63" s="1059" t="s">
        <v>52</v>
      </c>
      <c r="D63" s="1064">
        <f>(VLOOKUP($D$24,'Inflation Index'!$C$21:$BK$25,B63,FALSE)*$D$25)</f>
        <v>21.621073240003895</v>
      </c>
      <c r="E63" s="1064">
        <f>(VLOOKUP($E$24,'Inflation Index'!$C$21:$BK$25,B63,FALSE)*$E$25)</f>
        <v>37.542974692158062</v>
      </c>
      <c r="F63" s="1064">
        <f>(VLOOKUP($F$24,'Inflation Index'!$C$21:$BK$25,B63,FALSE)*$F$25)</f>
        <v>9.9416045985360704</v>
      </c>
      <c r="G63" s="1064">
        <f>(VLOOKUP($G$24,'Inflation Index'!$C$21:$BK$25,B63,FALSE)*$G$25)</f>
        <v>11.628354993146303</v>
      </c>
      <c r="H63" s="1064">
        <f>(VLOOKUP($H$24,'Inflation Index'!$C$21:$BK$25,B63,FALSE)*$H$25)</f>
        <v>69.667902662234781</v>
      </c>
      <c r="I63" s="1064">
        <f>(VLOOKUP($I$24,'Inflation Index'!$C$21:$BK$25,B63,FALSE)*$I$25)</f>
        <v>71.175755287719682</v>
      </c>
      <c r="J63" s="1064">
        <f>(VLOOKUP($J$24,'Inflation Index'!$C$21:$BK$25,B63,FALSE)*$J$25)</f>
        <v>152.19088787733236</v>
      </c>
      <c r="K63" s="1064">
        <f>(VLOOKUP($K$24,'Inflation Index'!$C$21:$BK$25,B63,FALSE)*$K$25)</f>
        <v>0</v>
      </c>
      <c r="L63" s="1064">
        <f>(VLOOKUP($L$24,'Inflation Index'!$C$21:$BK$25,B63,FALSE)*$L$25)</f>
        <v>0</v>
      </c>
      <c r="M63" s="1064">
        <f>(VLOOKUP($M$24,'Inflation Index'!$C$21:$BK$25,B63,FALSE)*$M$25)</f>
        <v>0</v>
      </c>
      <c r="N63" s="1064">
        <f>(VLOOKUP($N$24,'Inflation Index'!$C$21:$BK$25,B63,FALSE)*$N$25)</f>
        <v>0</v>
      </c>
      <c r="O63" s="1067">
        <f t="shared" si="3"/>
        <v>373.76855335113112</v>
      </c>
    </row>
    <row r="64" spans="1:15">
      <c r="A64">
        <f t="shared" si="2"/>
        <v>2055</v>
      </c>
      <c r="B64">
        <v>40</v>
      </c>
      <c r="C64" s="1059" t="s">
        <v>53</v>
      </c>
      <c r="D64" s="1064">
        <f>(VLOOKUP($D$24,'Inflation Index'!$C$21:$BK$25,B64,FALSE)*$D$25)</f>
        <v>22.161600071003992</v>
      </c>
      <c r="E64" s="1064">
        <f>(VLOOKUP($E$24,'Inflation Index'!$C$21:$BK$25,B64,FALSE)*$E$25)</f>
        <v>38.481549059462012</v>
      </c>
      <c r="F64" s="1064">
        <f>(VLOOKUP($F$24,'Inflation Index'!$C$21:$BK$25,B64,FALSE)*$F$25)</f>
        <v>10.190144713499471</v>
      </c>
      <c r="G64" s="1064">
        <f>(VLOOKUP($G$24,'Inflation Index'!$C$21:$BK$25,B64,FALSE)*$G$25)</f>
        <v>11.919063867974959</v>
      </c>
      <c r="H64" s="1064">
        <f>(VLOOKUP($H$24,'Inflation Index'!$C$21:$BK$25,B64,FALSE)*$H$25)</f>
        <v>71.409600228790637</v>
      </c>
      <c r="I64" s="1064">
        <f>(VLOOKUP($I$24,'Inflation Index'!$C$21:$BK$25,B64,FALSE)*$I$25)</f>
        <v>72.955149169912673</v>
      </c>
      <c r="J64" s="1064">
        <f>(VLOOKUP($J$24,'Inflation Index'!$C$21:$BK$25,B64,FALSE)*$J$25)</f>
        <v>155.99566007426569</v>
      </c>
      <c r="K64" s="1064">
        <f>(VLOOKUP($K$24,'Inflation Index'!$C$21:$BK$25,B64,FALSE)*$K$25)</f>
        <v>0</v>
      </c>
      <c r="L64" s="1064">
        <f>(VLOOKUP($L$24,'Inflation Index'!$C$21:$BK$25,B64,FALSE)*$L$25)</f>
        <v>0</v>
      </c>
      <c r="M64" s="1064">
        <f>(VLOOKUP($M$24,'Inflation Index'!$C$21:$BK$25,B64,FALSE)*$M$25)</f>
        <v>0</v>
      </c>
      <c r="N64" s="1064">
        <f>(VLOOKUP($N$24,'Inflation Index'!$C$21:$BK$25,B64,FALSE)*$N$25)</f>
        <v>0</v>
      </c>
      <c r="O64" s="1067">
        <f t="shared" si="3"/>
        <v>383.11276718490939</v>
      </c>
    </row>
    <row r="65" spans="1:15">
      <c r="A65">
        <f t="shared" si="2"/>
        <v>2056</v>
      </c>
      <c r="B65">
        <v>41</v>
      </c>
      <c r="C65" s="1059" t="s">
        <v>54</v>
      </c>
      <c r="D65" s="1064">
        <f>(VLOOKUP($D$24,'Inflation Index'!$C$21:$BK$25,B65,FALSE)*$D$25)</f>
        <v>22.715640072779092</v>
      </c>
      <c r="E65" s="1064">
        <f>(VLOOKUP($E$24,'Inflation Index'!$C$21:$BK$25,B65,FALSE)*$E$25)</f>
        <v>39.443587785948559</v>
      </c>
      <c r="F65" s="1064">
        <f>(VLOOKUP($F$24,'Inflation Index'!$C$21:$BK$25,B65,FALSE)*$F$25)</f>
        <v>10.444898331336956</v>
      </c>
      <c r="G65" s="1064">
        <f>(VLOOKUP($G$24,'Inflation Index'!$C$21:$BK$25,B65,FALSE)*$G$25)</f>
        <v>12.217040464674332</v>
      </c>
      <c r="H65" s="1064">
        <f>(VLOOKUP($H$24,'Inflation Index'!$C$21:$BK$25,B65,FALSE)*$H$25)</f>
        <v>73.194840234510394</v>
      </c>
      <c r="I65" s="1064">
        <f>(VLOOKUP($I$24,'Inflation Index'!$C$21:$BK$25,B65,FALSE)*$I$25)</f>
        <v>74.779027899160482</v>
      </c>
      <c r="J65" s="1064">
        <f>(VLOOKUP($J$24,'Inflation Index'!$C$21:$BK$25,B65,FALSE)*$J$25)</f>
        <v>159.8955515761223</v>
      </c>
      <c r="K65" s="1064">
        <f>(VLOOKUP($K$24,'Inflation Index'!$C$21:$BK$25,B65,FALSE)*$K$25)</f>
        <v>0</v>
      </c>
      <c r="L65" s="1064">
        <f>(VLOOKUP($L$24,'Inflation Index'!$C$21:$BK$25,B65,FALSE)*$L$25)</f>
        <v>0</v>
      </c>
      <c r="M65" s="1064">
        <f>(VLOOKUP($M$24,'Inflation Index'!$C$21:$BK$25,B65,FALSE)*$M$25)</f>
        <v>0</v>
      </c>
      <c r="N65" s="1064">
        <f>(VLOOKUP($N$24,'Inflation Index'!$C$21:$BK$25,B65,FALSE)*$N$25)</f>
        <v>0</v>
      </c>
      <c r="O65" s="1067">
        <f t="shared" si="3"/>
        <v>392.69058636453212</v>
      </c>
    </row>
    <row r="66" spans="1:15">
      <c r="A66">
        <f t="shared" si="2"/>
        <v>2057</v>
      </c>
      <c r="B66">
        <v>42</v>
      </c>
      <c r="C66" s="1059" t="s">
        <v>55</v>
      </c>
      <c r="D66" s="1064">
        <f>(VLOOKUP($D$24,'Inflation Index'!$C$21:$BK$25,B66,FALSE)*$D$25)</f>
        <v>23.283531074598567</v>
      </c>
      <c r="E66" s="1064">
        <f>(VLOOKUP($E$24,'Inflation Index'!$C$21:$BK$25,B66,FALSE)*$E$25)</f>
        <v>40.42967748059727</v>
      </c>
      <c r="F66" s="1064">
        <f>(VLOOKUP($F$24,'Inflation Index'!$C$21:$BK$25,B66,FALSE)*$F$25)</f>
        <v>10.706020789620382</v>
      </c>
      <c r="G66" s="1064">
        <f>(VLOOKUP($G$24,'Inflation Index'!$C$21:$BK$25,B66,FALSE)*$G$25)</f>
        <v>12.522466476291191</v>
      </c>
      <c r="H66" s="1064">
        <f>(VLOOKUP($H$24,'Inflation Index'!$C$21:$BK$25,B66,FALSE)*$H$25)</f>
        <v>75.024711240373165</v>
      </c>
      <c r="I66" s="1064">
        <f>(VLOOKUP($I$24,'Inflation Index'!$C$21:$BK$25,B66,FALSE)*$I$25)</f>
        <v>76.648503596639486</v>
      </c>
      <c r="J66" s="1064">
        <f>(VLOOKUP($J$24,'Inflation Index'!$C$21:$BK$25,B66,FALSE)*$J$25)</f>
        <v>163.89294036552536</v>
      </c>
      <c r="K66" s="1064">
        <f>(VLOOKUP($K$24,'Inflation Index'!$C$21:$BK$25,B66,FALSE)*$K$25)</f>
        <v>0</v>
      </c>
      <c r="L66" s="1064">
        <f>(VLOOKUP($L$24,'Inflation Index'!$C$21:$BK$25,B66,FALSE)*$L$25)</f>
        <v>0</v>
      </c>
      <c r="M66" s="1064">
        <f>(VLOOKUP($M$24,'Inflation Index'!$C$21:$BK$25,B66,FALSE)*$M$25)</f>
        <v>0</v>
      </c>
      <c r="N66" s="1064">
        <f>(VLOOKUP($N$24,'Inflation Index'!$C$21:$BK$25,B66,FALSE)*$N$25)</f>
        <v>0</v>
      </c>
      <c r="O66" s="1067">
        <f t="shared" si="3"/>
        <v>402.5078510236454</v>
      </c>
    </row>
    <row r="67" spans="1:15">
      <c r="A67">
        <f t="shared" si="2"/>
        <v>2058</v>
      </c>
      <c r="B67">
        <v>43</v>
      </c>
      <c r="C67" s="1059" t="s">
        <v>56</v>
      </c>
      <c r="D67" s="1064">
        <f>(VLOOKUP($D$24,'Inflation Index'!$C$21:$BK$25,B67,FALSE)*$D$25)</f>
        <v>23.865619351463529</v>
      </c>
      <c r="E67" s="1064">
        <f>(VLOOKUP($E$24,'Inflation Index'!$C$21:$BK$25,B67,FALSE)*$E$25)</f>
        <v>41.440419417612198</v>
      </c>
      <c r="F67" s="1064">
        <f>(VLOOKUP($F$24,'Inflation Index'!$C$21:$BK$25,B67,FALSE)*$F$25)</f>
        <v>10.973671309360888</v>
      </c>
      <c r="G67" s="1064">
        <f>(VLOOKUP($G$24,'Inflation Index'!$C$21:$BK$25,B67,FALSE)*$G$25)</f>
        <v>12.835528138198468</v>
      </c>
      <c r="H67" s="1064">
        <f>(VLOOKUP($H$24,'Inflation Index'!$C$21:$BK$25,B67,FALSE)*$H$25)</f>
        <v>76.900329021382476</v>
      </c>
      <c r="I67" s="1064">
        <f>(VLOOKUP($I$24,'Inflation Index'!$C$21:$BK$25,B67,FALSE)*$I$25)</f>
        <v>78.564716186555472</v>
      </c>
      <c r="J67" s="1064">
        <f>(VLOOKUP($J$24,'Inflation Index'!$C$21:$BK$25,B67,FALSE)*$J$25)</f>
        <v>167.99026387466347</v>
      </c>
      <c r="K67" s="1064">
        <f>(VLOOKUP($K$24,'Inflation Index'!$C$21:$BK$25,B67,FALSE)*$K$25)</f>
        <v>0</v>
      </c>
      <c r="L67" s="1064">
        <f>(VLOOKUP($L$24,'Inflation Index'!$C$21:$BK$25,B67,FALSE)*$L$25)</f>
        <v>0</v>
      </c>
      <c r="M67" s="1064">
        <f>(VLOOKUP($M$24,'Inflation Index'!$C$21:$BK$25,B67,FALSE)*$M$25)</f>
        <v>0</v>
      </c>
      <c r="N67" s="1064">
        <f>(VLOOKUP($N$24,'Inflation Index'!$C$21:$BK$25,B67,FALSE)*$N$25)</f>
        <v>0</v>
      </c>
      <c r="O67" s="1067">
        <f t="shared" si="3"/>
        <v>412.57054729923652</v>
      </c>
    </row>
    <row r="68" spans="1:15">
      <c r="A68">
        <f t="shared" si="2"/>
        <v>2059</v>
      </c>
      <c r="B68">
        <v>44</v>
      </c>
      <c r="C68" s="1059" t="s">
        <v>57</v>
      </c>
      <c r="D68" s="1064">
        <f>(VLOOKUP($D$24,'Inflation Index'!$C$21:$BK$25,B68,FALSE)*$D$25)</f>
        <v>24.462259835250116</v>
      </c>
      <c r="E68" s="1064">
        <f>(VLOOKUP($E$24,'Inflation Index'!$C$21:$BK$25,B68,FALSE)*$E$25)</f>
        <v>42.476429903052498</v>
      </c>
      <c r="F68" s="1064">
        <f>(VLOOKUP($F$24,'Inflation Index'!$C$21:$BK$25,B68,FALSE)*$F$25)</f>
        <v>11.24801309209491</v>
      </c>
      <c r="G68" s="1064">
        <f>(VLOOKUP($G$24,'Inflation Index'!$C$21:$BK$25,B68,FALSE)*$G$25)</f>
        <v>13.156416341653429</v>
      </c>
      <c r="H68" s="1064">
        <f>(VLOOKUP($H$24,'Inflation Index'!$C$21:$BK$25,B68,FALSE)*$H$25)</f>
        <v>78.822837246917032</v>
      </c>
      <c r="I68" s="1064">
        <f>(VLOOKUP($I$24,'Inflation Index'!$C$21:$BK$25,B68,FALSE)*$I$25)</f>
        <v>80.528834091219352</v>
      </c>
      <c r="J68" s="1064">
        <f>(VLOOKUP($J$24,'Inflation Index'!$C$21:$BK$25,B68,FALSE)*$J$25)</f>
        <v>172.19002047153003</v>
      </c>
      <c r="K68" s="1064">
        <f>(VLOOKUP($K$24,'Inflation Index'!$C$21:$BK$25,B68,FALSE)*$K$25)</f>
        <v>0</v>
      </c>
      <c r="L68" s="1064">
        <f>(VLOOKUP($L$24,'Inflation Index'!$C$21:$BK$25,B68,FALSE)*$L$25)</f>
        <v>0</v>
      </c>
      <c r="M68" s="1064">
        <f>(VLOOKUP($M$24,'Inflation Index'!$C$21:$BK$25,B68,FALSE)*$M$25)</f>
        <v>0</v>
      </c>
      <c r="N68" s="1064">
        <f>(VLOOKUP($N$24,'Inflation Index'!$C$21:$BK$25,B68,FALSE)*$N$25)</f>
        <v>0</v>
      </c>
      <c r="O68" s="1067">
        <f t="shared" si="3"/>
        <v>422.88481098171735</v>
      </c>
    </row>
    <row r="69" spans="1:15">
      <c r="A69">
        <f t="shared" si="2"/>
        <v>2060</v>
      </c>
      <c r="B69">
        <v>45</v>
      </c>
      <c r="C69" s="1059" t="s">
        <v>58</v>
      </c>
      <c r="D69" s="1064">
        <f>(VLOOKUP($D$24,'Inflation Index'!$C$21:$BK$25,B69,FALSE)*$D$25)</f>
        <v>25.073816331131365</v>
      </c>
      <c r="E69" s="1064">
        <f>(VLOOKUP($E$24,'Inflation Index'!$C$21:$BK$25,B69,FALSE)*$E$25)</f>
        <v>43.538340650628804</v>
      </c>
      <c r="F69" s="1064">
        <f>(VLOOKUP($F$24,'Inflation Index'!$C$21:$BK$25,B69,FALSE)*$F$25)</f>
        <v>11.529213419397282</v>
      </c>
      <c r="G69" s="1064">
        <f>(VLOOKUP($G$24,'Inflation Index'!$C$21:$BK$25,B69,FALSE)*$G$25)</f>
        <v>13.485326750194762</v>
      </c>
      <c r="H69" s="1064">
        <f>(VLOOKUP($H$24,'Inflation Index'!$C$21:$BK$25,B69,FALSE)*$H$25)</f>
        <v>80.793408178089948</v>
      </c>
      <c r="I69" s="1064">
        <f>(VLOOKUP($I$24,'Inflation Index'!$C$21:$BK$25,B69,FALSE)*$I$25)</f>
        <v>82.542054943499821</v>
      </c>
      <c r="J69" s="1064">
        <f>(VLOOKUP($J$24,'Inflation Index'!$C$21:$BK$25,B69,FALSE)*$J$25)</f>
        <v>176.49477098331826</v>
      </c>
      <c r="K69" s="1064">
        <f>(VLOOKUP($K$24,'Inflation Index'!$C$21:$BK$25,B69,FALSE)*$K$25)</f>
        <v>0</v>
      </c>
      <c r="L69" s="1064">
        <f>(VLOOKUP($L$24,'Inflation Index'!$C$21:$BK$25,B69,FALSE)*$L$25)</f>
        <v>0</v>
      </c>
      <c r="M69" s="1064">
        <f>(VLOOKUP($M$24,'Inflation Index'!$C$21:$BK$25,B69,FALSE)*$M$25)</f>
        <v>0</v>
      </c>
      <c r="N69" s="1064">
        <f>(VLOOKUP($N$24,'Inflation Index'!$C$21:$BK$25,B69,FALSE)*$N$25)</f>
        <v>0</v>
      </c>
      <c r="O69" s="1067">
        <f t="shared" si="3"/>
        <v>433.45693125626019</v>
      </c>
    </row>
    <row r="70" spans="1:15">
      <c r="A70">
        <f t="shared" si="2"/>
        <v>2061</v>
      </c>
      <c r="B70">
        <v>46</v>
      </c>
      <c r="C70" s="1059" t="s">
        <v>59</v>
      </c>
      <c r="D70" s="1064">
        <f>(VLOOKUP($D$24,'Inflation Index'!$C$21:$BK$25,B70,FALSE)*$D$25)</f>
        <v>25.700661739409647</v>
      </c>
      <c r="E70" s="1064">
        <f>(VLOOKUP($E$24,'Inflation Index'!$C$21:$BK$25,B70,FALSE)*$E$25)</f>
        <v>44.626799166894521</v>
      </c>
      <c r="F70" s="1064">
        <f>(VLOOKUP($F$24,'Inflation Index'!$C$21:$BK$25,B70,FALSE)*$F$25)</f>
        <v>11.817443754882213</v>
      </c>
      <c r="G70" s="1064">
        <f>(VLOOKUP($G$24,'Inflation Index'!$C$21:$BK$25,B70,FALSE)*$G$25)</f>
        <v>13.822459918949631</v>
      </c>
      <c r="H70" s="1064">
        <f>(VLOOKUP($H$24,'Inflation Index'!$C$21:$BK$25,B70,FALSE)*$H$25)</f>
        <v>82.813243382542197</v>
      </c>
      <c r="I70" s="1064">
        <f>(VLOOKUP($I$24,'Inflation Index'!$C$21:$BK$25,B70,FALSE)*$I$25)</f>
        <v>84.605606317087307</v>
      </c>
      <c r="J70" s="1064">
        <f>(VLOOKUP($J$24,'Inflation Index'!$C$21:$BK$25,B70,FALSE)*$J$25)</f>
        <v>180.9071402579012</v>
      </c>
      <c r="K70" s="1064">
        <f>(VLOOKUP($K$24,'Inflation Index'!$C$21:$BK$25,B70,FALSE)*$K$25)</f>
        <v>0</v>
      </c>
      <c r="L70" s="1064">
        <f>(VLOOKUP($L$24,'Inflation Index'!$C$21:$BK$25,B70,FALSE)*$L$25)</f>
        <v>0</v>
      </c>
      <c r="M70" s="1064">
        <f>(VLOOKUP($M$24,'Inflation Index'!$C$21:$BK$25,B70,FALSE)*$M$25)</f>
        <v>0</v>
      </c>
      <c r="N70" s="1064">
        <f>(VLOOKUP($N$24,'Inflation Index'!$C$21:$BK$25,B70,FALSE)*$N$25)</f>
        <v>0</v>
      </c>
      <c r="O70" s="1067">
        <f t="shared" si="3"/>
        <v>444.2933545376668</v>
      </c>
    </row>
    <row r="71" spans="1:15">
      <c r="A71">
        <f t="shared" si="2"/>
        <v>2062</v>
      </c>
      <c r="B71">
        <v>47</v>
      </c>
      <c r="C71" s="1059" t="s">
        <v>60</v>
      </c>
      <c r="D71" s="1064">
        <f>(VLOOKUP($D$24,'Inflation Index'!$C$21:$BK$25,B71,FALSE)*$D$25)</f>
        <v>26.343178282894883</v>
      </c>
      <c r="E71" s="1064">
        <f>(VLOOKUP($E$24,'Inflation Index'!$C$21:$BK$25,B71,FALSE)*$E$25)</f>
        <v>45.742469146066874</v>
      </c>
      <c r="F71" s="1064">
        <f>(VLOOKUP($F$24,'Inflation Index'!$C$21:$BK$25,B71,FALSE)*$F$25)</f>
        <v>12.112879848754266</v>
      </c>
      <c r="G71" s="1064">
        <f>(VLOOKUP($G$24,'Inflation Index'!$C$21:$BK$25,B71,FALSE)*$G$25)</f>
        <v>14.168021416923368</v>
      </c>
      <c r="H71" s="1064">
        <f>(VLOOKUP($H$24,'Inflation Index'!$C$21:$BK$25,B71,FALSE)*$H$25)</f>
        <v>84.883574467105731</v>
      </c>
      <c r="I71" s="1064">
        <f>(VLOOKUP($I$24,'Inflation Index'!$C$21:$BK$25,B71,FALSE)*$I$25)</f>
        <v>86.720746475014479</v>
      </c>
      <c r="J71" s="1064">
        <f>(VLOOKUP($J$24,'Inflation Index'!$C$21:$BK$25,B71,FALSE)*$J$25)</f>
        <v>185.42981876434871</v>
      </c>
      <c r="K71" s="1064">
        <f>(VLOOKUP($K$24,'Inflation Index'!$C$21:$BK$25,B71,FALSE)*$K$25)</f>
        <v>0</v>
      </c>
      <c r="L71" s="1064">
        <f>(VLOOKUP($L$24,'Inflation Index'!$C$21:$BK$25,B71,FALSE)*$L$25)</f>
        <v>0</v>
      </c>
      <c r="M71" s="1064">
        <f>(VLOOKUP($M$24,'Inflation Index'!$C$21:$BK$25,B71,FALSE)*$M$25)</f>
        <v>0</v>
      </c>
      <c r="N71" s="1064">
        <f>(VLOOKUP($N$24,'Inflation Index'!$C$21:$BK$25,B71,FALSE)*$N$25)</f>
        <v>0</v>
      </c>
      <c r="O71" s="1067">
        <f t="shared" si="3"/>
        <v>455.40068840110825</v>
      </c>
    </row>
    <row r="72" spans="1:15">
      <c r="A72">
        <f t="shared" si="2"/>
        <v>2063</v>
      </c>
      <c r="B72">
        <v>48</v>
      </c>
      <c r="C72" s="1059" t="s">
        <v>61</v>
      </c>
      <c r="D72" s="1064">
        <f>(VLOOKUP($D$24,'Inflation Index'!$C$21:$BK$25,B72,FALSE)*$D$25)</f>
        <v>27.00175773996725</v>
      </c>
      <c r="E72" s="1064">
        <f>(VLOOKUP($E$24,'Inflation Index'!$C$21:$BK$25,B72,FALSE)*$E$25)</f>
        <v>46.886030874718543</v>
      </c>
      <c r="F72" s="1064">
        <f>(VLOOKUP($F$24,'Inflation Index'!$C$21:$BK$25,B72,FALSE)*$F$25)</f>
        <v>12.415701844973121</v>
      </c>
      <c r="G72" s="1064">
        <f>(VLOOKUP($G$24,'Inflation Index'!$C$21:$BK$25,B72,FALSE)*$G$25)</f>
        <v>14.522221952346451</v>
      </c>
      <c r="H72" s="1064">
        <f>(VLOOKUP($H$24,'Inflation Index'!$C$21:$BK$25,B72,FALSE)*$H$25)</f>
        <v>87.005663828783355</v>
      </c>
      <c r="I72" s="1064">
        <f>(VLOOKUP($I$24,'Inflation Index'!$C$21:$BK$25,B72,FALSE)*$I$25)</f>
        <v>88.888765136889816</v>
      </c>
      <c r="J72" s="1064">
        <f>(VLOOKUP($J$24,'Inflation Index'!$C$21:$BK$25,B72,FALSE)*$J$25)</f>
        <v>190.06556423345739</v>
      </c>
      <c r="K72" s="1064">
        <f>(VLOOKUP($K$24,'Inflation Index'!$C$21:$BK$25,B72,FALSE)*$K$25)</f>
        <v>0</v>
      </c>
      <c r="L72" s="1064">
        <f>(VLOOKUP($L$24,'Inflation Index'!$C$21:$BK$25,B72,FALSE)*$L$25)</f>
        <v>0</v>
      </c>
      <c r="M72" s="1064">
        <f>(VLOOKUP($M$24,'Inflation Index'!$C$21:$BK$25,B72,FALSE)*$M$25)</f>
        <v>0</v>
      </c>
      <c r="N72" s="1064">
        <f>(VLOOKUP($N$24,'Inflation Index'!$C$21:$BK$25,B72,FALSE)*$N$25)</f>
        <v>0</v>
      </c>
      <c r="O72" s="1067">
        <f t="shared" si="3"/>
        <v>466.78570561113594</v>
      </c>
    </row>
    <row r="73" spans="1:15">
      <c r="A73">
        <f t="shared" si="2"/>
        <v>2064</v>
      </c>
      <c r="B73">
        <v>49</v>
      </c>
      <c r="C73" s="1059" t="s">
        <v>62</v>
      </c>
      <c r="D73" s="1064">
        <f>(VLOOKUP($D$24,'Inflation Index'!$C$21:$BK$25,B73,FALSE)*$D$25)</f>
        <v>27.676801683466429</v>
      </c>
      <c r="E73" s="1064">
        <f>(VLOOKUP($E$24,'Inflation Index'!$C$21:$BK$25,B73,FALSE)*$E$25)</f>
        <v>48.058181646586505</v>
      </c>
      <c r="F73" s="1064">
        <f>(VLOOKUP($F$24,'Inflation Index'!$C$21:$BK$25,B73,FALSE)*$F$25)</f>
        <v>12.726094391097448</v>
      </c>
      <c r="G73" s="1064">
        <f>(VLOOKUP($G$24,'Inflation Index'!$C$21:$BK$25,B73,FALSE)*$G$25)</f>
        <v>14.885277501155111</v>
      </c>
      <c r="H73" s="1064">
        <f>(VLOOKUP($H$24,'Inflation Index'!$C$21:$BK$25,B73,FALSE)*$H$25)</f>
        <v>89.180805424502935</v>
      </c>
      <c r="I73" s="1064">
        <f>(VLOOKUP($I$24,'Inflation Index'!$C$21:$BK$25,B73,FALSE)*$I$25)</f>
        <v>91.110984265312055</v>
      </c>
      <c r="J73" s="1064">
        <f>(VLOOKUP($J$24,'Inflation Index'!$C$21:$BK$25,B73,FALSE)*$J$25)</f>
        <v>194.81720333929383</v>
      </c>
      <c r="K73" s="1064">
        <f>(VLOOKUP($K$24,'Inflation Index'!$C$21:$BK$25,B73,FALSE)*$K$25)</f>
        <v>0</v>
      </c>
      <c r="L73" s="1064">
        <f>(VLOOKUP($L$24,'Inflation Index'!$C$21:$BK$25,B73,FALSE)*$L$25)</f>
        <v>0</v>
      </c>
      <c r="M73" s="1064">
        <f>(VLOOKUP($M$24,'Inflation Index'!$C$21:$BK$25,B73,FALSE)*$M$25)</f>
        <v>0</v>
      </c>
      <c r="N73" s="1064">
        <f>(VLOOKUP($N$24,'Inflation Index'!$C$21:$BK$25,B73,FALSE)*$N$25)</f>
        <v>0</v>
      </c>
      <c r="O73" s="1067">
        <f t="shared" si="3"/>
        <v>478.45534825141431</v>
      </c>
    </row>
    <row r="74" spans="1:15">
      <c r="A74">
        <f t="shared" si="2"/>
        <v>2065</v>
      </c>
      <c r="B74">
        <v>50</v>
      </c>
      <c r="C74" s="1059" t="s">
        <v>63</v>
      </c>
      <c r="D74" s="1064">
        <f>(VLOOKUP($D$24,'Inflation Index'!$C$21:$BK$25,B74,FALSE)*$D$25)</f>
        <v>28.368721725553094</v>
      </c>
      <c r="E74" s="1064">
        <f>(VLOOKUP($E$24,'Inflation Index'!$C$21:$BK$25,B74,FALSE)*$E$25)</f>
        <v>49.25963618775117</v>
      </c>
      <c r="F74" s="1064">
        <f>(VLOOKUP($F$24,'Inflation Index'!$C$21:$BK$25,B74,FALSE)*$F$25)</f>
        <v>13.044246750874885</v>
      </c>
      <c r="G74" s="1064">
        <f>(VLOOKUP($G$24,'Inflation Index'!$C$21:$BK$25,B74,FALSE)*$G$25)</f>
        <v>15.25740943868399</v>
      </c>
      <c r="H74" s="1064">
        <f>(VLOOKUP($H$24,'Inflation Index'!$C$21:$BK$25,B74,FALSE)*$H$25)</f>
        <v>91.41032556011551</v>
      </c>
      <c r="I74" s="1064">
        <f>(VLOOKUP($I$24,'Inflation Index'!$C$21:$BK$25,B74,FALSE)*$I$25)</f>
        <v>93.388758871944873</v>
      </c>
      <c r="J74" s="1064">
        <f>(VLOOKUP($J$24,'Inflation Index'!$C$21:$BK$25,B74,FALSE)*$J$25)</f>
        <v>199.68763342277617</v>
      </c>
      <c r="K74" s="1064">
        <f>(VLOOKUP($K$24,'Inflation Index'!$C$21:$BK$25,B74,FALSE)*$K$25)</f>
        <v>0</v>
      </c>
      <c r="L74" s="1064">
        <f>(VLOOKUP($L$24,'Inflation Index'!$C$21:$BK$25,B74,FALSE)*$L$25)</f>
        <v>0</v>
      </c>
      <c r="M74" s="1064">
        <f>(VLOOKUP($M$24,'Inflation Index'!$C$21:$BK$25,B74,FALSE)*$M$25)</f>
        <v>0</v>
      </c>
      <c r="N74" s="1064">
        <f>(VLOOKUP($N$24,'Inflation Index'!$C$21:$BK$25,B74,FALSE)*$N$25)</f>
        <v>0</v>
      </c>
      <c r="O74" s="1067">
        <f t="shared" si="3"/>
        <v>490.41673195769971</v>
      </c>
    </row>
    <row r="75" spans="1:15">
      <c r="A75">
        <f t="shared" si="2"/>
        <v>2066</v>
      </c>
      <c r="B75">
        <v>51</v>
      </c>
      <c r="C75" s="1059" t="s">
        <v>64</v>
      </c>
      <c r="D75" s="1064">
        <f>(VLOOKUP($D$24,'Inflation Index'!$C$21:$BK$25,B75,FALSE)*$D$25)</f>
        <v>29.07793976869192</v>
      </c>
      <c r="E75" s="1064">
        <f>(VLOOKUP($E$24,'Inflation Index'!$C$21:$BK$25,B75,FALSE)*$E$25)</f>
        <v>50.491127092444941</v>
      </c>
      <c r="F75" s="1064">
        <f>(VLOOKUP($F$24,'Inflation Index'!$C$21:$BK$25,B75,FALSE)*$F$25)</f>
        <v>13.370352919646756</v>
      </c>
      <c r="G75" s="1064">
        <f>(VLOOKUP($G$24,'Inflation Index'!$C$21:$BK$25,B75,FALSE)*$G$25)</f>
        <v>15.638844674651089</v>
      </c>
      <c r="H75" s="1064">
        <f>(VLOOKUP($H$24,'Inflation Index'!$C$21:$BK$25,B75,FALSE)*$H$25)</f>
        <v>93.695583699118401</v>
      </c>
      <c r="I75" s="1064">
        <f>(VLOOKUP($I$24,'Inflation Index'!$C$21:$BK$25,B75,FALSE)*$I$25)</f>
        <v>95.723477843743481</v>
      </c>
      <c r="J75" s="1064">
        <f>(VLOOKUP($J$24,'Inflation Index'!$C$21:$BK$25,B75,FALSE)*$J$25)</f>
        <v>204.67982425834558</v>
      </c>
      <c r="K75" s="1064">
        <f>(VLOOKUP($K$24,'Inflation Index'!$C$21:$BK$25,B75,FALSE)*$K$25)</f>
        <v>0</v>
      </c>
      <c r="L75" s="1064">
        <f>(VLOOKUP($L$24,'Inflation Index'!$C$21:$BK$25,B75,FALSE)*$L$25)</f>
        <v>0</v>
      </c>
      <c r="M75" s="1064">
        <f>(VLOOKUP($M$24,'Inflation Index'!$C$21:$BK$25,B75,FALSE)*$M$25)</f>
        <v>0</v>
      </c>
      <c r="N75" s="1064">
        <f>(VLOOKUP($N$24,'Inflation Index'!$C$21:$BK$25,B75,FALSE)*$N$25)</f>
        <v>0</v>
      </c>
      <c r="O75" s="1067">
        <f t="shared" si="3"/>
        <v>502.67715025664222</v>
      </c>
    </row>
    <row r="76" spans="1:15">
      <c r="A76">
        <f t="shared" si="2"/>
        <v>2067</v>
      </c>
      <c r="B76">
        <v>52</v>
      </c>
      <c r="C76" s="1059" t="s">
        <v>65</v>
      </c>
      <c r="D76" s="1064">
        <f>(VLOOKUP($D$24,'Inflation Index'!$C$21:$BK$25,B76,FALSE)*$D$25)</f>
        <v>29.804888262909213</v>
      </c>
      <c r="E76" s="1064">
        <f>(VLOOKUP($E$24,'Inflation Index'!$C$21:$BK$25,B76,FALSE)*$E$25)</f>
        <v>51.753405269756058</v>
      </c>
      <c r="F76" s="1064">
        <f>(VLOOKUP($F$24,'Inflation Index'!$C$21:$BK$25,B76,FALSE)*$F$25)</f>
        <v>13.704611742637923</v>
      </c>
      <c r="G76" s="1064">
        <f>(VLOOKUP($G$24,'Inflation Index'!$C$21:$BK$25,B76,FALSE)*$G$25)</f>
        <v>16.029815791517365</v>
      </c>
      <c r="H76" s="1064">
        <f>(VLOOKUP($H$24,'Inflation Index'!$C$21:$BK$25,B76,FALSE)*$H$25)</f>
        <v>96.037973291596344</v>
      </c>
      <c r="I76" s="1064">
        <f>(VLOOKUP($I$24,'Inflation Index'!$C$21:$BK$25,B76,FALSE)*$I$25)</f>
        <v>98.116564789837057</v>
      </c>
      <c r="J76" s="1064">
        <f>(VLOOKUP($J$24,'Inflation Index'!$C$21:$BK$25,B76,FALSE)*$J$25)</f>
        <v>209.79681986480418</v>
      </c>
      <c r="K76" s="1064">
        <f>(VLOOKUP($K$24,'Inflation Index'!$C$21:$BK$25,B76,FALSE)*$K$25)</f>
        <v>0</v>
      </c>
      <c r="L76" s="1064">
        <f>(VLOOKUP($L$24,'Inflation Index'!$C$21:$BK$25,B76,FALSE)*$L$25)</f>
        <v>0</v>
      </c>
      <c r="M76" s="1064">
        <f>(VLOOKUP($M$24,'Inflation Index'!$C$21:$BK$25,B76,FALSE)*$M$25)</f>
        <v>0</v>
      </c>
      <c r="N76" s="1064">
        <f>(VLOOKUP($N$24,'Inflation Index'!$C$21:$BK$25,B76,FALSE)*$N$25)</f>
        <v>0</v>
      </c>
      <c r="O76" s="1067">
        <f t="shared" si="3"/>
        <v>515.24407901305813</v>
      </c>
    </row>
    <row r="77" spans="1:15">
      <c r="A77">
        <f t="shared" si="2"/>
        <v>2068</v>
      </c>
      <c r="B77">
        <v>53</v>
      </c>
      <c r="C77" s="1059" t="s">
        <v>66</v>
      </c>
      <c r="D77" s="1064">
        <f>(VLOOKUP($D$24,'Inflation Index'!$C$21:$BK$25,B77,FALSE)*$D$25)</f>
        <v>30.550010469481936</v>
      </c>
      <c r="E77" s="1064">
        <f>(VLOOKUP($E$24,'Inflation Index'!$C$21:$BK$25,B77,FALSE)*$E$25)</f>
        <v>53.047240401499948</v>
      </c>
      <c r="F77" s="1064">
        <f>(VLOOKUP($F$24,'Inflation Index'!$C$21:$BK$25,B77,FALSE)*$F$25)</f>
        <v>14.047227036203868</v>
      </c>
      <c r="G77" s="1064">
        <f>(VLOOKUP($G$24,'Inflation Index'!$C$21:$BK$25,B77,FALSE)*$G$25)</f>
        <v>16.430561186305294</v>
      </c>
      <c r="H77" s="1064">
        <f>(VLOOKUP($H$24,'Inflation Index'!$C$21:$BK$25,B77,FALSE)*$H$25)</f>
        <v>98.438922623886228</v>
      </c>
      <c r="I77" s="1064">
        <f>(VLOOKUP($I$24,'Inflation Index'!$C$21:$BK$25,B77,FALSE)*$I$25)</f>
        <v>100.56947890958297</v>
      </c>
      <c r="J77" s="1064">
        <f>(VLOOKUP($J$24,'Inflation Index'!$C$21:$BK$25,B77,FALSE)*$J$25)</f>
        <v>215.04174036142425</v>
      </c>
      <c r="K77" s="1064">
        <f>(VLOOKUP($K$24,'Inflation Index'!$C$21:$BK$25,B77,FALSE)*$K$25)</f>
        <v>0</v>
      </c>
      <c r="L77" s="1064">
        <f>(VLOOKUP($L$24,'Inflation Index'!$C$21:$BK$25,B77,FALSE)*$L$25)</f>
        <v>0</v>
      </c>
      <c r="M77" s="1064">
        <f>(VLOOKUP($M$24,'Inflation Index'!$C$21:$BK$25,B77,FALSE)*$M$25)</f>
        <v>0</v>
      </c>
      <c r="N77" s="1064">
        <f>(VLOOKUP($N$24,'Inflation Index'!$C$21:$BK$25,B77,FALSE)*$N$25)</f>
        <v>0</v>
      </c>
      <c r="O77" s="1067">
        <f t="shared" si="3"/>
        <v>528.1251809883845</v>
      </c>
    </row>
    <row r="78" spans="1:15">
      <c r="A78">
        <f t="shared" si="2"/>
        <v>2069</v>
      </c>
      <c r="B78">
        <v>54</v>
      </c>
      <c r="C78" s="1059" t="s">
        <v>67</v>
      </c>
      <c r="D78" s="1064">
        <f>(VLOOKUP($D$24,'Inflation Index'!$C$21:$BK$25,B78,FALSE)*$D$25)</f>
        <v>31.313760731218984</v>
      </c>
      <c r="E78" s="1064">
        <f>(VLOOKUP($E$24,'Inflation Index'!$C$21:$BK$25,B78,FALSE)*$E$25)</f>
        <v>54.37342141153745</v>
      </c>
      <c r="F78" s="1064">
        <f>(VLOOKUP($F$24,'Inflation Index'!$C$21:$BK$25,B78,FALSE)*$F$25)</f>
        <v>14.398407712108964</v>
      </c>
      <c r="G78" s="1064">
        <f>(VLOOKUP($G$24,'Inflation Index'!$C$21:$BK$25,B78,FALSE)*$G$25)</f>
        <v>16.841325215962925</v>
      </c>
      <c r="H78" s="1064">
        <f>(VLOOKUP($H$24,'Inflation Index'!$C$21:$BK$25,B78,FALSE)*$H$25)</f>
        <v>100.89989568948339</v>
      </c>
      <c r="I78" s="1064">
        <f>(VLOOKUP($I$24,'Inflation Index'!$C$21:$BK$25,B78,FALSE)*$I$25)</f>
        <v>103.08371588232254</v>
      </c>
      <c r="J78" s="1064">
        <f>(VLOOKUP($J$24,'Inflation Index'!$C$21:$BK$25,B78,FALSE)*$J$25)</f>
        <v>220.41778387045983</v>
      </c>
      <c r="K78" s="1064">
        <f>(VLOOKUP($K$24,'Inflation Index'!$C$21:$BK$25,B78,FALSE)*$K$25)</f>
        <v>0</v>
      </c>
      <c r="L78" s="1064">
        <f>(VLOOKUP($L$24,'Inflation Index'!$C$21:$BK$25,B78,FALSE)*$L$25)</f>
        <v>0</v>
      </c>
      <c r="M78" s="1064">
        <f>(VLOOKUP($M$24,'Inflation Index'!$C$21:$BK$25,B78,FALSE)*$M$25)</f>
        <v>0</v>
      </c>
      <c r="N78" s="1064">
        <f>(VLOOKUP($N$24,'Inflation Index'!$C$21:$BK$25,B78,FALSE)*$N$25)</f>
        <v>0</v>
      </c>
      <c r="O78" s="1067">
        <f t="shared" si="3"/>
        <v>541.32831051309404</v>
      </c>
    </row>
    <row r="79" spans="1:15">
      <c r="A79">
        <f t="shared" si="2"/>
        <v>2070</v>
      </c>
      <c r="B79">
        <v>55</v>
      </c>
      <c r="C79" s="1059" t="s">
        <v>68</v>
      </c>
      <c r="D79" s="1064">
        <f>(VLOOKUP($D$24,'Inflation Index'!$C$21:$BK$25,B79,FALSE)*$D$25)</f>
        <v>32.096604749499456</v>
      </c>
      <c r="E79" s="1064">
        <f>(VLOOKUP($E$24,'Inflation Index'!$C$21:$BK$25,B79,FALSE)*$E$25)</f>
        <v>55.732756946825873</v>
      </c>
      <c r="F79" s="1064">
        <f>(VLOOKUP($F$24,'Inflation Index'!$C$21:$BK$25,B79,FALSE)*$F$25)</f>
        <v>14.758367904911687</v>
      </c>
      <c r="G79" s="1064">
        <f>(VLOOKUP($G$24,'Inflation Index'!$C$21:$BK$25,B79,FALSE)*$G$25)</f>
        <v>17.262358346361996</v>
      </c>
      <c r="H79" s="1064">
        <f>(VLOOKUP($H$24,'Inflation Index'!$C$21:$BK$25,B79,FALSE)*$H$25)</f>
        <v>103.42239308172046</v>
      </c>
      <c r="I79" s="1064">
        <f>(VLOOKUP($I$24,'Inflation Index'!$C$21:$BK$25,B79,FALSE)*$I$25)</f>
        <v>105.66080877938059</v>
      </c>
      <c r="J79" s="1064">
        <f>(VLOOKUP($J$24,'Inflation Index'!$C$21:$BK$25,B79,FALSE)*$J$25)</f>
        <v>225.92822846722129</v>
      </c>
      <c r="K79" s="1064">
        <f>(VLOOKUP($K$24,'Inflation Index'!$C$21:$BK$25,B79,FALSE)*$K$25)</f>
        <v>0</v>
      </c>
      <c r="L79" s="1064">
        <f>(VLOOKUP($L$24,'Inflation Index'!$C$21:$BK$25,B79,FALSE)*$L$25)</f>
        <v>0</v>
      </c>
      <c r="M79" s="1064">
        <f>(VLOOKUP($M$24,'Inflation Index'!$C$21:$BK$25,B79,FALSE)*$M$25)</f>
        <v>0</v>
      </c>
      <c r="N79" s="1064">
        <f>(VLOOKUP($N$24,'Inflation Index'!$C$21:$BK$25,B79,FALSE)*$N$25)</f>
        <v>0</v>
      </c>
      <c r="O79" s="1067">
        <f t="shared" si="3"/>
        <v>554.8615182759213</v>
      </c>
    </row>
    <row r="80" spans="1:15">
      <c r="A80">
        <f t="shared" si="2"/>
        <v>2071</v>
      </c>
      <c r="B80">
        <v>56</v>
      </c>
      <c r="C80" s="1059" t="s">
        <v>69</v>
      </c>
      <c r="D80" s="1064">
        <f>(VLOOKUP($D$24,'Inflation Index'!$C$21:$BK$25,B80,FALSE)*$D$25)</f>
        <v>32.899019868236934</v>
      </c>
      <c r="E80" s="1064">
        <f>(VLOOKUP($E$24,'Inflation Index'!$C$21:$BK$25,B80,FALSE)*$E$25)</f>
        <v>57.126075870496514</v>
      </c>
      <c r="F80" s="1064">
        <f>(VLOOKUP($F$24,'Inflation Index'!$C$21:$BK$25,B80,FALSE)*$F$25)</f>
        <v>15.127327102534476</v>
      </c>
      <c r="G80" s="1064">
        <f>(VLOOKUP($G$24,'Inflation Index'!$C$21:$BK$25,B80,FALSE)*$G$25)</f>
        <v>17.693917305021046</v>
      </c>
      <c r="H80" s="1064">
        <f>(VLOOKUP($H$24,'Inflation Index'!$C$21:$BK$25,B80,FALSE)*$H$25)</f>
        <v>106.00795290876346</v>
      </c>
      <c r="I80" s="1064">
        <f>(VLOOKUP($I$24,'Inflation Index'!$C$21:$BK$25,B80,FALSE)*$I$25)</f>
        <v>108.30232899886508</v>
      </c>
      <c r="J80" s="1064">
        <f>(VLOOKUP($J$24,'Inflation Index'!$C$21:$BK$25,B80,FALSE)*$J$25)</f>
        <v>231.57643417890179</v>
      </c>
      <c r="K80" s="1064">
        <f>(VLOOKUP($K$24,'Inflation Index'!$C$21:$BK$25,B80,FALSE)*$K$25)</f>
        <v>0</v>
      </c>
      <c r="L80" s="1064">
        <f>(VLOOKUP($L$24,'Inflation Index'!$C$21:$BK$25,B80,FALSE)*$L$25)</f>
        <v>0</v>
      </c>
      <c r="M80" s="1064">
        <f>(VLOOKUP($M$24,'Inflation Index'!$C$21:$BK$25,B80,FALSE)*$M$25)</f>
        <v>0</v>
      </c>
      <c r="N80" s="1064">
        <f>(VLOOKUP($N$24,'Inflation Index'!$C$21:$BK$25,B80,FALSE)*$N$25)</f>
        <v>0</v>
      </c>
      <c r="O80" s="1067">
        <f t="shared" si="3"/>
        <v>568.73305623281931</v>
      </c>
    </row>
    <row r="81" spans="1:15">
      <c r="A81">
        <f t="shared" si="2"/>
        <v>2072</v>
      </c>
      <c r="B81">
        <v>57</v>
      </c>
      <c r="C81" s="1059" t="s">
        <v>70</v>
      </c>
      <c r="D81" s="1064">
        <f>(VLOOKUP($D$24,'Inflation Index'!$C$21:$BK$25,B81,FALSE)*$D$25)</f>
        <v>33.721495364942854</v>
      </c>
      <c r="E81" s="1064">
        <f>(VLOOKUP($E$24,'Inflation Index'!$C$21:$BK$25,B81,FALSE)*$E$25)</f>
        <v>58.554227767258922</v>
      </c>
      <c r="F81" s="1064">
        <f>(VLOOKUP($F$24,'Inflation Index'!$C$21:$BK$25,B81,FALSE)*$F$25)</f>
        <v>15.505510280097837</v>
      </c>
      <c r="G81" s="1064">
        <f>(VLOOKUP($G$24,'Inflation Index'!$C$21:$BK$25,B81,FALSE)*$G$25)</f>
        <v>18.136265237646569</v>
      </c>
      <c r="H81" s="1064">
        <f>(VLOOKUP($H$24,'Inflation Index'!$C$21:$BK$25,B81,FALSE)*$H$25)</f>
        <v>108.65815173148253</v>
      </c>
      <c r="I81" s="1064">
        <f>(VLOOKUP($I$24,'Inflation Index'!$C$21:$BK$25,B81,FALSE)*$I$25)</f>
        <v>111.0098872238367</v>
      </c>
      <c r="J81" s="1064">
        <f>(VLOOKUP($J$24,'Inflation Index'!$C$21:$BK$25,B81,FALSE)*$J$25)</f>
        <v>237.36584503337431</v>
      </c>
      <c r="K81" s="1064">
        <f>(VLOOKUP($K$24,'Inflation Index'!$C$21:$BK$25,B81,FALSE)*$K$25)</f>
        <v>0</v>
      </c>
      <c r="L81" s="1064">
        <f>(VLOOKUP($L$24,'Inflation Index'!$C$21:$BK$25,B81,FALSE)*$L$25)</f>
        <v>0</v>
      </c>
      <c r="M81" s="1064">
        <f>(VLOOKUP($M$24,'Inflation Index'!$C$21:$BK$25,B81,FALSE)*$M$25)</f>
        <v>0</v>
      </c>
      <c r="N81" s="1064">
        <f>(VLOOKUP($N$24,'Inflation Index'!$C$21:$BK$25,B81,FALSE)*$N$25)</f>
        <v>0</v>
      </c>
      <c r="O81" s="1067">
        <f t="shared" si="3"/>
        <v>582.95138263863976</v>
      </c>
    </row>
    <row r="82" spans="1:15">
      <c r="A82">
        <f t="shared" si="2"/>
        <v>2073</v>
      </c>
      <c r="B82">
        <v>58</v>
      </c>
      <c r="C82" s="1059" t="s">
        <v>71</v>
      </c>
      <c r="D82" s="1064">
        <f>(VLOOKUP($D$24,'Inflation Index'!$C$21:$BK$25,B82,FALSE)*$D$25)</f>
        <v>34.564532749066423</v>
      </c>
      <c r="E82" s="1064">
        <f>(VLOOKUP($E$24,'Inflation Index'!$C$21:$BK$25,B82,FALSE)*$E$25)</f>
        <v>60.018083461440391</v>
      </c>
      <c r="F82" s="1064">
        <f>(VLOOKUP($F$24,'Inflation Index'!$C$21:$BK$25,B82,FALSE)*$F$25)</f>
        <v>15.893148037100282</v>
      </c>
      <c r="G82" s="1064">
        <f>(VLOOKUP($G$24,'Inflation Index'!$C$21:$BK$25,B82,FALSE)*$G$25)</f>
        <v>18.589671868587732</v>
      </c>
      <c r="H82" s="1064">
        <f>(VLOOKUP($H$24,'Inflation Index'!$C$21:$BK$25,B82,FALSE)*$H$25)</f>
        <v>111.37460552476959</v>
      </c>
      <c r="I82" s="1064">
        <f>(VLOOKUP($I$24,'Inflation Index'!$C$21:$BK$25,B82,FALSE)*$I$25)</f>
        <v>113.78513440443261</v>
      </c>
      <c r="J82" s="1064">
        <f>(VLOOKUP($J$24,'Inflation Index'!$C$21:$BK$25,B82,FALSE)*$J$25)</f>
        <v>243.29999115920867</v>
      </c>
      <c r="K82" s="1064">
        <f>(VLOOKUP($K$24,'Inflation Index'!$C$21:$BK$25,B82,FALSE)*$K$25)</f>
        <v>0</v>
      </c>
      <c r="L82" s="1064">
        <f>(VLOOKUP($L$24,'Inflation Index'!$C$21:$BK$25,B82,FALSE)*$L$25)</f>
        <v>0</v>
      </c>
      <c r="M82" s="1064">
        <f>(VLOOKUP($M$24,'Inflation Index'!$C$21:$BK$25,B82,FALSE)*$M$25)</f>
        <v>0</v>
      </c>
      <c r="N82" s="1064">
        <f>(VLOOKUP($N$24,'Inflation Index'!$C$21:$BK$25,B82,FALSE)*$N$25)</f>
        <v>0</v>
      </c>
      <c r="O82" s="1067">
        <f t="shared" si="3"/>
        <v>597.52516720460562</v>
      </c>
    </row>
    <row r="83" spans="1:15">
      <c r="A83">
        <f t="shared" si="2"/>
        <v>2074</v>
      </c>
      <c r="B83">
        <v>59</v>
      </c>
      <c r="C83" s="1059" t="s">
        <v>72</v>
      </c>
      <c r="D83" s="1064">
        <f>(VLOOKUP($D$24,'Inflation Index'!$C$21:$BK$25,B83,FALSE)*$D$25)</f>
        <v>35.428646067793082</v>
      </c>
      <c r="E83" s="1064">
        <f>(VLOOKUP($E$24,'Inflation Index'!$C$21:$BK$25,B83,FALSE)*$E$25)</f>
        <v>61.518535547976391</v>
      </c>
      <c r="F83" s="1064">
        <f>(VLOOKUP($F$24,'Inflation Index'!$C$21:$BK$25,B83,FALSE)*$F$25)</f>
        <v>16.290476738027785</v>
      </c>
      <c r="G83" s="1064">
        <f>(VLOOKUP($G$24,'Inflation Index'!$C$21:$BK$25,B83,FALSE)*$G$25)</f>
        <v>19.054413665302423</v>
      </c>
      <c r="H83" s="1064">
        <f>(VLOOKUP($H$24,'Inflation Index'!$C$21:$BK$25,B83,FALSE)*$H$25)</f>
        <v>114.15897066288881</v>
      </c>
      <c r="I83" s="1064">
        <f>(VLOOKUP($I$24,'Inflation Index'!$C$21:$BK$25,B83,FALSE)*$I$25)</f>
        <v>116.6297627645434</v>
      </c>
      <c r="J83" s="1064">
        <f>(VLOOKUP($J$24,'Inflation Index'!$C$21:$BK$25,B83,FALSE)*$J$25)</f>
        <v>249.38249093818882</v>
      </c>
      <c r="K83" s="1064">
        <f>(VLOOKUP($K$24,'Inflation Index'!$C$21:$BK$25,B83,FALSE)*$K$25)</f>
        <v>0</v>
      </c>
      <c r="L83" s="1064">
        <f>(VLOOKUP($L$24,'Inflation Index'!$C$21:$BK$25,B83,FALSE)*$L$25)</f>
        <v>0</v>
      </c>
      <c r="M83" s="1064">
        <f>(VLOOKUP($M$24,'Inflation Index'!$C$21:$BK$25,B83,FALSE)*$M$25)</f>
        <v>0</v>
      </c>
      <c r="N83" s="1064">
        <f>(VLOOKUP($N$24,'Inflation Index'!$C$21:$BK$25,B83,FALSE)*$N$25)</f>
        <v>0</v>
      </c>
      <c r="O83" s="1067">
        <f t="shared" si="3"/>
        <v>612.46329638472071</v>
      </c>
    </row>
    <row r="84" spans="1:15">
      <c r="A84">
        <f t="shared" si="2"/>
        <v>2075</v>
      </c>
      <c r="B84">
        <v>60</v>
      </c>
      <c r="C84" s="1059" t="s">
        <v>73</v>
      </c>
      <c r="D84" s="1064">
        <f>(VLOOKUP($D$24,'Inflation Index'!$C$21:$BK$25,B84,FALSE)*$D$25)</f>
        <v>36.314362219487904</v>
      </c>
      <c r="E84" s="1064">
        <f>(VLOOKUP($E$24,'Inflation Index'!$C$21:$BK$25,B84,FALSE)*$E$25)</f>
        <v>63.056498936675801</v>
      </c>
      <c r="F84" s="1064">
        <f>(VLOOKUP($F$24,'Inflation Index'!$C$21:$BK$25,B84,FALSE)*$F$25)</f>
        <v>16.697738656478482</v>
      </c>
      <c r="G84" s="1064">
        <f>(VLOOKUP($G$24,'Inflation Index'!$C$21:$BK$25,B84,FALSE)*$G$25)</f>
        <v>19.530774006934983</v>
      </c>
      <c r="H84" s="1064">
        <f>(VLOOKUP($H$24,'Inflation Index'!$C$21:$BK$25,B84,FALSE)*$H$25)</f>
        <v>117.01294492946103</v>
      </c>
      <c r="I84" s="1064">
        <f>(VLOOKUP($I$24,'Inflation Index'!$C$21:$BK$25,B84,FALSE)*$I$25)</f>
        <v>119.54550683365699</v>
      </c>
      <c r="J84" s="1064">
        <f>(VLOOKUP($J$24,'Inflation Index'!$C$21:$BK$25,B84,FALSE)*$J$25)</f>
        <v>255.61705321164354</v>
      </c>
      <c r="K84" s="1064">
        <f>(VLOOKUP($K$24,'Inflation Index'!$C$21:$BK$25,B84,FALSE)*$K$25)</f>
        <v>0</v>
      </c>
      <c r="L84" s="1064">
        <f>(VLOOKUP($L$24,'Inflation Index'!$C$21:$BK$25,B84,FALSE)*$L$25)</f>
        <v>0</v>
      </c>
      <c r="M84" s="1064">
        <f>(VLOOKUP($M$24,'Inflation Index'!$C$21:$BK$25,B84,FALSE)*$M$25)</f>
        <v>0</v>
      </c>
      <c r="N84" s="1064">
        <f>(VLOOKUP($N$24,'Inflation Index'!$C$21:$BK$25,B84,FALSE)*$N$25)</f>
        <v>0</v>
      </c>
      <c r="O84" s="1067">
        <f t="shared" si="3"/>
        <v>627.77487879433875</v>
      </c>
    </row>
    <row r="85" spans="1:15" ht="15.75" thickBot="1">
      <c r="A85">
        <f>A84+1</f>
        <v>2076</v>
      </c>
      <c r="B85">
        <v>61</v>
      </c>
      <c r="C85" s="1059" t="s">
        <v>701</v>
      </c>
      <c r="D85" s="1065">
        <f>(VLOOKUP($D$24,'Inflation Index'!$C$21:$BK$25,B85,FALSE)*$D$25)</f>
        <v>37.222221274975098</v>
      </c>
      <c r="E85" s="1065">
        <f>(VLOOKUP($E$24,'Inflation Index'!$C$21:$BK$25,B85,FALSE)*$E$25)</f>
        <v>64.632911410092674</v>
      </c>
      <c r="F85" s="1065">
        <f>(VLOOKUP($F$24,'Inflation Index'!$C$21:$BK$25,B85,FALSE)*$F$25)</f>
        <v>17.115182122890438</v>
      </c>
      <c r="G85" s="1065">
        <f>(VLOOKUP($G$24,'Inflation Index'!$C$21:$BK$25,B85,FALSE)*$G$25)</f>
        <v>20.019043357108352</v>
      </c>
      <c r="H85" s="1065">
        <f>(VLOOKUP($H$24,'Inflation Index'!$C$21:$BK$25,B85,FALSE)*$H$25)</f>
        <v>119.93826855269752</v>
      </c>
      <c r="I85" s="1065">
        <f>(VLOOKUP($I$24,'Inflation Index'!$C$21:$BK$25,B85,FALSE)*$I$25)</f>
        <v>122.53414450449839</v>
      </c>
      <c r="J85" s="1065">
        <f>(VLOOKUP($J$24,'Inflation Index'!$C$21:$BK$25,B85,FALSE)*$J$25)</f>
        <v>262.00747954193457</v>
      </c>
      <c r="K85" s="1065">
        <f>(VLOOKUP($K$24,'Inflation Index'!$C$21:$BK$25,B85,FALSE)*$K$25)</f>
        <v>0</v>
      </c>
      <c r="L85" s="1065">
        <f>(VLOOKUP($L$24,'Inflation Index'!$C$21:$BK$25,B85,FALSE)*$L$25)</f>
        <v>0</v>
      </c>
      <c r="M85" s="1065">
        <f>(VLOOKUP($M$24,'Inflation Index'!$C$21:$BK$25,B85,FALSE)*$M$25)</f>
        <v>0</v>
      </c>
      <c r="N85" s="1065">
        <f>(VLOOKUP($N$24,'Inflation Index'!$C$21:$BK$25,B85,FALSE)*$N$25)</f>
        <v>0</v>
      </c>
      <c r="O85" s="1067">
        <f t="shared" si="3"/>
        <v>643.46925076419711</v>
      </c>
    </row>
    <row r="86" spans="1:15">
      <c r="I86" s="98"/>
    </row>
    <row r="88" spans="1:15" ht="18.75">
      <c r="C88" s="1058" t="s">
        <v>704</v>
      </c>
      <c r="D88" s="483"/>
      <c r="E88" s="60"/>
    </row>
    <row r="89" spans="1:15" ht="15.75" thickBot="1"/>
    <row r="90" spans="1:15" ht="30">
      <c r="C90" s="1060" t="s">
        <v>713</v>
      </c>
      <c r="D90" s="1062" t="s">
        <v>778</v>
      </c>
      <c r="E90" s="1062" t="s">
        <v>779</v>
      </c>
      <c r="F90" s="1062" t="s">
        <v>777</v>
      </c>
      <c r="G90" s="1062" t="s">
        <v>776</v>
      </c>
      <c r="H90" s="1062" t="s">
        <v>775</v>
      </c>
      <c r="I90" s="1062" t="s">
        <v>10</v>
      </c>
      <c r="J90" s="1062" t="s">
        <v>11</v>
      </c>
      <c r="K90" s="1062"/>
      <c r="L90" s="1062"/>
      <c r="M90" s="1062"/>
      <c r="N90" s="1062"/>
    </row>
    <row r="91" spans="1:15">
      <c r="C91" s="1061" t="s">
        <v>12</v>
      </c>
      <c r="D91" s="1063">
        <v>1</v>
      </c>
      <c r="E91" s="1063">
        <v>1</v>
      </c>
      <c r="F91" s="1063">
        <v>1</v>
      </c>
      <c r="G91" s="1063">
        <v>1</v>
      </c>
      <c r="H91" s="1063">
        <v>1</v>
      </c>
      <c r="I91" s="1063">
        <v>1</v>
      </c>
      <c r="J91" s="1063">
        <v>1</v>
      </c>
      <c r="K91" s="1063">
        <v>1</v>
      </c>
      <c r="L91" s="1063">
        <v>1</v>
      </c>
      <c r="M91" s="1063">
        <v>1</v>
      </c>
      <c r="N91" s="1063">
        <v>1</v>
      </c>
    </row>
    <row r="92" spans="1:15">
      <c r="A92">
        <v>2016</v>
      </c>
      <c r="B92" s="483" t="s">
        <v>698</v>
      </c>
      <c r="C92" s="1073" t="s">
        <v>14</v>
      </c>
      <c r="D92" s="1074">
        <v>8.4600000000000009</v>
      </c>
      <c r="E92" s="1074">
        <v>11.77</v>
      </c>
      <c r="F92" s="1074">
        <v>3.89</v>
      </c>
      <c r="G92" s="1074">
        <v>4.55</v>
      </c>
      <c r="H92" s="1074">
        <v>21.84</v>
      </c>
      <c r="I92" s="1074">
        <v>27.85</v>
      </c>
      <c r="J92" s="1074">
        <v>47.7</v>
      </c>
      <c r="K92" s="1074">
        <v>0</v>
      </c>
      <c r="L92" s="1074">
        <v>0</v>
      </c>
      <c r="M92" s="1074">
        <v>0</v>
      </c>
      <c r="N92" s="1074">
        <v>0</v>
      </c>
      <c r="O92" s="1067">
        <f t="shared" ref="O92:O123" si="4">SUM(D92:N92)</f>
        <v>126.06000000000002</v>
      </c>
    </row>
    <row r="93" spans="1:15">
      <c r="A93">
        <v>2017</v>
      </c>
      <c r="B93">
        <v>2</v>
      </c>
      <c r="C93" s="1059" t="s">
        <v>15</v>
      </c>
      <c r="D93" s="1064">
        <f>(VLOOKUP($D$91,'Inflation Index'!$C$21:$BK$25,B93,FALSE)*$D$92)</f>
        <v>8.6715</v>
      </c>
      <c r="E93" s="1064">
        <f>(VLOOKUP($E$91,'Inflation Index'!$C$21:$BK$25,B93,FALSE)*$E$92)</f>
        <v>12.064249999999998</v>
      </c>
      <c r="F93" s="1064">
        <f>(VLOOKUP($F$91,'Inflation Index'!$C$21:$BK$25,B93,FALSE)*$F$92)</f>
        <v>3.98725</v>
      </c>
      <c r="G93" s="1064">
        <f>(VLOOKUP($G$91,'Inflation Index'!$C$21:$BK$25,B93,FALSE)*$G$92)</f>
        <v>4.6637499999999994</v>
      </c>
      <c r="H93" s="1064">
        <f>(VLOOKUP($H$91,'Inflation Index'!$C$21:$BK$25,B93,FALSE)*$H$92)</f>
        <v>22.385999999999999</v>
      </c>
      <c r="I93" s="1064">
        <f>(VLOOKUP($I$91,'Inflation Index'!$C$21:$BK$25,B93,FALSE)*$I$92)</f>
        <v>28.546250000000001</v>
      </c>
      <c r="J93" s="1064">
        <f>(VLOOKUP($J$91,'Inflation Index'!$C$21:$BK$25,B93,FALSE)*$J$92)</f>
        <v>48.892499999999998</v>
      </c>
      <c r="K93" s="1064">
        <f>(VLOOKUP($K$91,'Inflation Index'!$C$21:$BK$25,B93,FALSE)*$K$92)</f>
        <v>0</v>
      </c>
      <c r="L93" s="1064">
        <f>(VLOOKUP($L$91,'Inflation Index'!$C$21:$BK$25,B93,FALSE)*$L$92)</f>
        <v>0</v>
      </c>
      <c r="M93" s="1064">
        <f>(VLOOKUP($M$91,'Inflation Index'!$C$21:$BK$25,B93,FALSE)*$M$92)</f>
        <v>0</v>
      </c>
      <c r="N93" s="1064">
        <f>(VLOOKUP($N$91,'Inflation Index'!$C$21:$BK$25,B93,FALSE)*$N$92)</f>
        <v>0</v>
      </c>
      <c r="O93" s="1067">
        <f t="shared" si="4"/>
        <v>129.2115</v>
      </c>
    </row>
    <row r="94" spans="1:15">
      <c r="A94">
        <f>A93+1</f>
        <v>2018</v>
      </c>
      <c r="B94">
        <v>3</v>
      </c>
      <c r="C94" s="1059" t="s">
        <v>16</v>
      </c>
      <c r="D94" s="1064">
        <f>(VLOOKUP($D$91,'Inflation Index'!$C$21:$BK$25,B94,FALSE)*$D$92)</f>
        <v>8.8882874999999988</v>
      </c>
      <c r="E94" s="1064">
        <f>(VLOOKUP($E$91,'Inflation Index'!$C$21:$BK$25,B94,FALSE)*$E$92)</f>
        <v>12.365856249999997</v>
      </c>
      <c r="F94" s="1064">
        <f>(VLOOKUP($F$91,'Inflation Index'!$C$21:$BK$25,B94,FALSE)*$F$92)</f>
        <v>4.0869312499999992</v>
      </c>
      <c r="G94" s="1064">
        <f>(VLOOKUP($G$91,'Inflation Index'!$C$21:$BK$25,B94,FALSE)*$G$92)</f>
        <v>4.7803437499999983</v>
      </c>
      <c r="H94" s="1064">
        <f>(VLOOKUP($H$91,'Inflation Index'!$C$21:$BK$25,B94,FALSE)*$H$92)</f>
        <v>22.945649999999993</v>
      </c>
      <c r="I94" s="1064">
        <f>(VLOOKUP($I$91,'Inflation Index'!$C$21:$BK$25,B94,FALSE)*$I$92)</f>
        <v>29.259906249999993</v>
      </c>
      <c r="J94" s="1064">
        <f>(VLOOKUP($J$91,'Inflation Index'!$C$21:$BK$25,B94,FALSE)*$J$92)</f>
        <v>50.114812499999985</v>
      </c>
      <c r="K94" s="1064">
        <f>(VLOOKUP($K$91,'Inflation Index'!$C$21:$BK$25,B94,FALSE)*$K$92)</f>
        <v>0</v>
      </c>
      <c r="L94" s="1064">
        <f>(VLOOKUP($L$91,'Inflation Index'!$C$21:$BK$25,B94,FALSE)*$L$92)</f>
        <v>0</v>
      </c>
      <c r="M94" s="1064">
        <f>(VLOOKUP($M$91,'Inflation Index'!$C$21:$BK$25,B94,FALSE)*$M$92)</f>
        <v>0</v>
      </c>
      <c r="N94" s="1064">
        <f>(VLOOKUP($N$91,'Inflation Index'!$C$21:$BK$25,B94,FALSE)*$N$92)</f>
        <v>0</v>
      </c>
      <c r="O94" s="1067">
        <f t="shared" si="4"/>
        <v>132.44178749999998</v>
      </c>
    </row>
    <row r="95" spans="1:15">
      <c r="A95">
        <f t="shared" ref="A95:A151" si="5">A94+1</f>
        <v>2019</v>
      </c>
      <c r="B95">
        <v>4</v>
      </c>
      <c r="C95" s="1059" t="s">
        <v>17</v>
      </c>
      <c r="D95" s="1064">
        <f>(VLOOKUP($D$91,'Inflation Index'!$C$21:$BK$25,B95,FALSE)*$D$92)</f>
        <v>9.1104946874999975</v>
      </c>
      <c r="E95" s="1064">
        <f>(VLOOKUP($E$91,'Inflation Index'!$C$21:$BK$25,B95,FALSE)*$E$92)</f>
        <v>12.675002656249996</v>
      </c>
      <c r="F95" s="1064">
        <f>(VLOOKUP($F$91,'Inflation Index'!$C$21:$BK$25,B95,FALSE)*$F$92)</f>
        <v>4.189104531249999</v>
      </c>
      <c r="G95" s="1064">
        <f>(VLOOKUP($G$91,'Inflation Index'!$C$21:$BK$25,B95,FALSE)*$G$92)</f>
        <v>4.8998523437499983</v>
      </c>
      <c r="H95" s="1064">
        <f>(VLOOKUP($H$91,'Inflation Index'!$C$21:$BK$25,B95,FALSE)*$H$92)</f>
        <v>23.519291249999991</v>
      </c>
      <c r="I95" s="1064">
        <f>(VLOOKUP($I$91,'Inflation Index'!$C$21:$BK$25,B95,FALSE)*$I$92)</f>
        <v>29.991403906249992</v>
      </c>
      <c r="J95" s="1064">
        <f>(VLOOKUP($J$91,'Inflation Index'!$C$21:$BK$25,B95,FALSE)*$J$92)</f>
        <v>51.367682812499986</v>
      </c>
      <c r="K95" s="1064">
        <f>(VLOOKUP($K$91,'Inflation Index'!$C$21:$BK$25,B95,FALSE)*$K$92)</f>
        <v>0</v>
      </c>
      <c r="L95" s="1064">
        <f>(VLOOKUP($L$91,'Inflation Index'!$C$21:$BK$25,B95,FALSE)*$L$92)</f>
        <v>0</v>
      </c>
      <c r="M95" s="1064">
        <f>(VLOOKUP($M$91,'Inflation Index'!$C$21:$BK$25,B95,FALSE)*$M$92)</f>
        <v>0</v>
      </c>
      <c r="N95" s="1064">
        <f>(VLOOKUP($N$91,'Inflation Index'!$C$21:$BK$25,B95,FALSE)*$N$92)</f>
        <v>0</v>
      </c>
      <c r="O95" s="1067">
        <f t="shared" si="4"/>
        <v>135.75283218749996</v>
      </c>
    </row>
    <row r="96" spans="1:15">
      <c r="A96">
        <f t="shared" si="5"/>
        <v>2020</v>
      </c>
      <c r="B96">
        <v>5</v>
      </c>
      <c r="C96" s="1059" t="s">
        <v>18</v>
      </c>
      <c r="D96" s="1064">
        <f>(VLOOKUP($D$91,'Inflation Index'!$C$21:$BK$25,B96,FALSE)*$D$92)</f>
        <v>9.3382570546874977</v>
      </c>
      <c r="E96" s="1064">
        <f>(VLOOKUP($E$91,'Inflation Index'!$C$21:$BK$25,B96,FALSE)*$E$92)</f>
        <v>12.991877722656245</v>
      </c>
      <c r="F96" s="1064">
        <f>(VLOOKUP($F$91,'Inflation Index'!$C$21:$BK$25,B96,FALSE)*$F$92)</f>
        <v>4.2938321445312484</v>
      </c>
      <c r="G96" s="1064">
        <f>(VLOOKUP($G$91,'Inflation Index'!$C$21:$BK$25,B96,FALSE)*$G$92)</f>
        <v>5.0223486523437479</v>
      </c>
      <c r="H96" s="1064">
        <f>(VLOOKUP($H$91,'Inflation Index'!$C$21:$BK$25,B96,FALSE)*$H$92)</f>
        <v>24.107273531249991</v>
      </c>
      <c r="I96" s="1064">
        <f>(VLOOKUP($I$91,'Inflation Index'!$C$21:$BK$25,B96,FALSE)*$I$92)</f>
        <v>30.741189003906239</v>
      </c>
      <c r="J96" s="1064">
        <f>(VLOOKUP($J$91,'Inflation Index'!$C$21:$BK$25,B96,FALSE)*$J$92)</f>
        <v>52.651874882812479</v>
      </c>
      <c r="K96" s="1064">
        <f>(VLOOKUP($K$91,'Inflation Index'!$C$21:$BK$25,B96,FALSE)*$K$92)</f>
        <v>0</v>
      </c>
      <c r="L96" s="1064">
        <f>(VLOOKUP($L$91,'Inflation Index'!$C$21:$BK$25,B96,FALSE)*$L$92)</f>
        <v>0</v>
      </c>
      <c r="M96" s="1064">
        <f>(VLOOKUP($M$91,'Inflation Index'!$C$21:$BK$25,B96,FALSE)*$M$92)</f>
        <v>0</v>
      </c>
      <c r="N96" s="1064">
        <f>(VLOOKUP($N$91,'Inflation Index'!$C$21:$BK$25,B96,FALSE)*$N$92)</f>
        <v>0</v>
      </c>
      <c r="O96" s="1067">
        <f t="shared" si="4"/>
        <v>139.14665299218746</v>
      </c>
    </row>
    <row r="97" spans="1:15">
      <c r="A97">
        <f t="shared" si="5"/>
        <v>2021</v>
      </c>
      <c r="B97">
        <v>6</v>
      </c>
      <c r="C97" s="1059" t="s">
        <v>19</v>
      </c>
      <c r="D97" s="1064">
        <f>(VLOOKUP($D$91,'Inflation Index'!$C$21:$BK$25,B97,FALSE)*$D$92)</f>
        <v>9.5717134810546831</v>
      </c>
      <c r="E97" s="1064">
        <f>(VLOOKUP($E$91,'Inflation Index'!$C$21:$BK$25,B97,FALSE)*$E$92)</f>
        <v>13.316674665722649</v>
      </c>
      <c r="F97" s="1064">
        <f>(VLOOKUP($F$91,'Inflation Index'!$C$21:$BK$25,B97,FALSE)*$F$92)</f>
        <v>4.4011779481445288</v>
      </c>
      <c r="G97" s="1064">
        <f>(VLOOKUP($G$91,'Inflation Index'!$C$21:$BK$25,B97,FALSE)*$G$92)</f>
        <v>5.1479073686523407</v>
      </c>
      <c r="H97" s="1064">
        <f>(VLOOKUP($H$91,'Inflation Index'!$C$21:$BK$25,B97,FALSE)*$H$92)</f>
        <v>24.709955369531237</v>
      </c>
      <c r="I97" s="1064">
        <f>(VLOOKUP($I$91,'Inflation Index'!$C$21:$BK$25,B97,FALSE)*$I$92)</f>
        <v>31.509718729003893</v>
      </c>
      <c r="J97" s="1064">
        <f>(VLOOKUP($J$91,'Inflation Index'!$C$21:$BK$25,B97,FALSE)*$J$92)</f>
        <v>53.968171754882789</v>
      </c>
      <c r="K97" s="1064">
        <f>(VLOOKUP($K$91,'Inflation Index'!$C$21:$BK$25,B97,FALSE)*$K$92)</f>
        <v>0</v>
      </c>
      <c r="L97" s="1064">
        <f>(VLOOKUP($L$91,'Inflation Index'!$C$21:$BK$25,B97,FALSE)*$L$92)</f>
        <v>0</v>
      </c>
      <c r="M97" s="1064">
        <f>(VLOOKUP($M$91,'Inflation Index'!$C$21:$BK$25,B97,FALSE)*$M$92)</f>
        <v>0</v>
      </c>
      <c r="N97" s="1064">
        <f>(VLOOKUP($N$91,'Inflation Index'!$C$21:$BK$25,B97,FALSE)*$N$92)</f>
        <v>0</v>
      </c>
      <c r="O97" s="1067">
        <f t="shared" si="4"/>
        <v>142.62531931699212</v>
      </c>
    </row>
    <row r="98" spans="1:15">
      <c r="A98">
        <f t="shared" si="5"/>
        <v>2022</v>
      </c>
      <c r="B98">
        <v>7</v>
      </c>
      <c r="C98" s="1059" t="s">
        <v>20</v>
      </c>
      <c r="D98" s="1064">
        <f>(VLOOKUP($D$91,'Inflation Index'!$C$21:$BK$25,B98,FALSE)*$D$92)</f>
        <v>9.8110063180810503</v>
      </c>
      <c r="E98" s="1064">
        <f>(VLOOKUP($E$91,'Inflation Index'!$C$21:$BK$25,B98,FALSE)*$E$92)</f>
        <v>13.649591532365715</v>
      </c>
      <c r="F98" s="1064">
        <f>(VLOOKUP($F$91,'Inflation Index'!$C$21:$BK$25,B98,FALSE)*$F$92)</f>
        <v>4.5112073968481416</v>
      </c>
      <c r="G98" s="1064">
        <f>(VLOOKUP($G$91,'Inflation Index'!$C$21:$BK$25,B98,FALSE)*$G$92)</f>
        <v>5.276605052868649</v>
      </c>
      <c r="H98" s="1064">
        <f>(VLOOKUP($H$91,'Inflation Index'!$C$21:$BK$25,B98,FALSE)*$H$92)</f>
        <v>25.327704253769518</v>
      </c>
      <c r="I98" s="1064">
        <f>(VLOOKUP($I$91,'Inflation Index'!$C$21:$BK$25,B98,FALSE)*$I$92)</f>
        <v>32.297461697228989</v>
      </c>
      <c r="J98" s="1064">
        <f>(VLOOKUP($J$91,'Inflation Index'!$C$21:$BK$25,B98,FALSE)*$J$92)</f>
        <v>55.317376048754852</v>
      </c>
      <c r="K98" s="1064">
        <f>(VLOOKUP($K$91,'Inflation Index'!$C$21:$BK$25,B98,FALSE)*$K$92)</f>
        <v>0</v>
      </c>
      <c r="L98" s="1064">
        <f>(VLOOKUP($L$91,'Inflation Index'!$C$21:$BK$25,B98,FALSE)*$L$92)</f>
        <v>0</v>
      </c>
      <c r="M98" s="1064">
        <f>(VLOOKUP($M$91,'Inflation Index'!$C$21:$BK$25,B98,FALSE)*$M$92)</f>
        <v>0</v>
      </c>
      <c r="N98" s="1064">
        <f>(VLOOKUP($N$91,'Inflation Index'!$C$21:$BK$25,B98,FALSE)*$N$92)</f>
        <v>0</v>
      </c>
      <c r="O98" s="1067">
        <f t="shared" si="4"/>
        <v>146.19095229991692</v>
      </c>
    </row>
    <row r="99" spans="1:15">
      <c r="A99">
        <f t="shared" si="5"/>
        <v>2023</v>
      </c>
      <c r="B99">
        <v>8</v>
      </c>
      <c r="C99" s="1059" t="s">
        <v>21</v>
      </c>
      <c r="D99" s="1064">
        <f>(VLOOKUP($D$91,'Inflation Index'!$C$21:$BK$25,B99,FALSE)*$D$92)</f>
        <v>10.056281476033075</v>
      </c>
      <c r="E99" s="1064">
        <f>(VLOOKUP($E$91,'Inflation Index'!$C$21:$BK$25,B99,FALSE)*$E$92)</f>
        <v>13.990831320674856</v>
      </c>
      <c r="F99" s="1064">
        <f>(VLOOKUP($F$91,'Inflation Index'!$C$21:$BK$25,B99,FALSE)*$F$92)</f>
        <v>4.6239875817693452</v>
      </c>
      <c r="G99" s="1064">
        <f>(VLOOKUP($G$91,'Inflation Index'!$C$21:$BK$25,B99,FALSE)*$G$92)</f>
        <v>5.408520179190365</v>
      </c>
      <c r="H99" s="1064">
        <f>(VLOOKUP($H$91,'Inflation Index'!$C$21:$BK$25,B99,FALSE)*$H$92)</f>
        <v>25.960896860113753</v>
      </c>
      <c r="I99" s="1064">
        <f>(VLOOKUP($I$91,'Inflation Index'!$C$21:$BK$25,B99,FALSE)*$I$92)</f>
        <v>33.104898239659704</v>
      </c>
      <c r="J99" s="1064">
        <f>(VLOOKUP($J$91,'Inflation Index'!$C$21:$BK$25,B99,FALSE)*$J$92)</f>
        <v>56.70031044997372</v>
      </c>
      <c r="K99" s="1064">
        <f>(VLOOKUP($K$91,'Inflation Index'!$C$21:$BK$25,B99,FALSE)*$K$92)</f>
        <v>0</v>
      </c>
      <c r="L99" s="1064">
        <f>(VLOOKUP($L$91,'Inflation Index'!$C$21:$BK$25,B99,FALSE)*$L$92)</f>
        <v>0</v>
      </c>
      <c r="M99" s="1064">
        <f>(VLOOKUP($M$91,'Inflation Index'!$C$21:$BK$25,B99,FALSE)*$M$92)</f>
        <v>0</v>
      </c>
      <c r="N99" s="1064">
        <f>(VLOOKUP($N$91,'Inflation Index'!$C$21:$BK$25,B99,FALSE)*$N$92)</f>
        <v>0</v>
      </c>
      <c r="O99" s="1067">
        <f t="shared" si="4"/>
        <v>149.84572610741481</v>
      </c>
    </row>
    <row r="100" spans="1:15">
      <c r="A100">
        <f t="shared" si="5"/>
        <v>2024</v>
      </c>
      <c r="B100">
        <v>9</v>
      </c>
      <c r="C100" s="1059" t="s">
        <v>22</v>
      </c>
      <c r="D100" s="1064">
        <f>(VLOOKUP($D$91,'Inflation Index'!$C$21:$BK$25,B100,FALSE)*$D$92)</f>
        <v>10.3076885129339</v>
      </c>
      <c r="E100" s="1064">
        <f>(VLOOKUP($E$91,'Inflation Index'!$C$21:$BK$25,B100,FALSE)*$E$92)</f>
        <v>14.340602103691726</v>
      </c>
      <c r="F100" s="1064">
        <f>(VLOOKUP($F$91,'Inflation Index'!$C$21:$BK$25,B100,FALSE)*$F$92)</f>
        <v>4.739587271313578</v>
      </c>
      <c r="G100" s="1064">
        <f>(VLOOKUP($G$91,'Inflation Index'!$C$21:$BK$25,B100,FALSE)*$G$92)</f>
        <v>5.5437331836701231</v>
      </c>
      <c r="H100" s="1064">
        <f>(VLOOKUP($H$91,'Inflation Index'!$C$21:$BK$25,B100,FALSE)*$H$92)</f>
        <v>26.609919281616591</v>
      </c>
      <c r="I100" s="1064">
        <f>(VLOOKUP($I$91,'Inflation Index'!$C$21:$BK$25,B100,FALSE)*$I$92)</f>
        <v>33.932520695651199</v>
      </c>
      <c r="J100" s="1064">
        <f>(VLOOKUP($J$91,'Inflation Index'!$C$21:$BK$25,B100,FALSE)*$J$92)</f>
        <v>58.11781821122306</v>
      </c>
      <c r="K100" s="1064">
        <f>(VLOOKUP($K$91,'Inflation Index'!$C$21:$BK$25,B100,FALSE)*$K$92)</f>
        <v>0</v>
      </c>
      <c r="L100" s="1064">
        <f>(VLOOKUP($L$91,'Inflation Index'!$C$21:$BK$25,B100,FALSE)*$L$92)</f>
        <v>0</v>
      </c>
      <c r="M100" s="1064">
        <f>(VLOOKUP($M$91,'Inflation Index'!$C$21:$BK$25,B100,FALSE)*$M$92)</f>
        <v>0</v>
      </c>
      <c r="N100" s="1064">
        <f>(VLOOKUP($N$91,'Inflation Index'!$C$21:$BK$25,B100,FALSE)*$N$92)</f>
        <v>0</v>
      </c>
      <c r="O100" s="1067">
        <f t="shared" si="4"/>
        <v>153.59186926010017</v>
      </c>
    </row>
    <row r="101" spans="1:15">
      <c r="A101">
        <f t="shared" si="5"/>
        <v>2025</v>
      </c>
      <c r="B101">
        <v>10</v>
      </c>
      <c r="C101" s="1059" t="s">
        <v>23</v>
      </c>
      <c r="D101" s="1064">
        <f>(VLOOKUP($D$91,'Inflation Index'!$C$21:$BK$25,B101,FALSE)*$D$92)</f>
        <v>10.565380725757249</v>
      </c>
      <c r="E101" s="1064">
        <f>(VLOOKUP($E$91,'Inflation Index'!$C$21:$BK$25,B101,FALSE)*$E$92)</f>
        <v>14.69911715628402</v>
      </c>
      <c r="F101" s="1064">
        <f>(VLOOKUP($F$91,'Inflation Index'!$C$21:$BK$25,B101,FALSE)*$F$92)</f>
        <v>4.8580769530964174</v>
      </c>
      <c r="G101" s="1064">
        <f>(VLOOKUP($G$91,'Inflation Index'!$C$21:$BK$25,B101,FALSE)*$G$92)</f>
        <v>5.6823265132618763</v>
      </c>
      <c r="H101" s="1064">
        <f>(VLOOKUP($H$91,'Inflation Index'!$C$21:$BK$25,B101,FALSE)*$H$92)</f>
        <v>27.275167263657007</v>
      </c>
      <c r="I101" s="1064">
        <f>(VLOOKUP($I$91,'Inflation Index'!$C$21:$BK$25,B101,FALSE)*$I$92)</f>
        <v>34.780833713042476</v>
      </c>
      <c r="J101" s="1064">
        <f>(VLOOKUP($J$91,'Inflation Index'!$C$21:$BK$25,B101,FALSE)*$J$92)</f>
        <v>59.570763666503638</v>
      </c>
      <c r="K101" s="1064">
        <f>(VLOOKUP($K$91,'Inflation Index'!$C$21:$BK$25,B101,FALSE)*$K$92)</f>
        <v>0</v>
      </c>
      <c r="L101" s="1064">
        <f>(VLOOKUP($L$91,'Inflation Index'!$C$21:$BK$25,B101,FALSE)*$L$92)</f>
        <v>0</v>
      </c>
      <c r="M101" s="1064">
        <f>(VLOOKUP($M$91,'Inflation Index'!$C$21:$BK$25,B101,FALSE)*$M$92)</f>
        <v>0</v>
      </c>
      <c r="N101" s="1064">
        <f>(VLOOKUP($N$91,'Inflation Index'!$C$21:$BK$25,B101,FALSE)*$N$92)</f>
        <v>0</v>
      </c>
      <c r="O101" s="1067">
        <f t="shared" si="4"/>
        <v>157.43166599160267</v>
      </c>
    </row>
    <row r="102" spans="1:15">
      <c r="A102">
        <f t="shared" si="5"/>
        <v>2026</v>
      </c>
      <c r="B102">
        <v>11</v>
      </c>
      <c r="C102" s="1059" t="s">
        <v>24</v>
      </c>
      <c r="D102" s="1064">
        <f>(VLOOKUP($D$91,'Inflation Index'!$C$21:$BK$25,B102,FALSE)*$D$92)</f>
        <v>10.829515243901177</v>
      </c>
      <c r="E102" s="1064">
        <f>(VLOOKUP($E$91,'Inflation Index'!$C$21:$BK$25,B102,FALSE)*$E$92)</f>
        <v>15.066595085191114</v>
      </c>
      <c r="F102" s="1064">
        <f>(VLOOKUP($F$91,'Inflation Index'!$C$21:$BK$25,B102,FALSE)*$F$92)</f>
        <v>4.9795288769238271</v>
      </c>
      <c r="G102" s="1064">
        <f>(VLOOKUP($G$91,'Inflation Index'!$C$21:$BK$25,B102,FALSE)*$G$92)</f>
        <v>5.8243846760934215</v>
      </c>
      <c r="H102" s="1064">
        <f>(VLOOKUP($H$91,'Inflation Index'!$C$21:$BK$25,B102,FALSE)*$H$92)</f>
        <v>27.957046445248423</v>
      </c>
      <c r="I102" s="1064">
        <f>(VLOOKUP($I$91,'Inflation Index'!$C$21:$BK$25,B102,FALSE)*$I$92)</f>
        <v>35.650354555868525</v>
      </c>
      <c r="J102" s="1064">
        <f>(VLOOKUP($J$91,'Inflation Index'!$C$21:$BK$25,B102,FALSE)*$J$92)</f>
        <v>61.060032758166201</v>
      </c>
      <c r="K102" s="1064">
        <f>(VLOOKUP($K$91,'Inflation Index'!$C$21:$BK$25,B102,FALSE)*$K$92)</f>
        <v>0</v>
      </c>
      <c r="L102" s="1064">
        <f>(VLOOKUP($L$91,'Inflation Index'!$C$21:$BK$25,B102,FALSE)*$L$92)</f>
        <v>0</v>
      </c>
      <c r="M102" s="1064">
        <f>(VLOOKUP($M$91,'Inflation Index'!$C$21:$BK$25,B102,FALSE)*$M$92)</f>
        <v>0</v>
      </c>
      <c r="N102" s="1064">
        <f>(VLOOKUP($N$91,'Inflation Index'!$C$21:$BK$25,B102,FALSE)*$N$92)</f>
        <v>0</v>
      </c>
      <c r="O102" s="1067">
        <f t="shared" si="4"/>
        <v>161.36745764139266</v>
      </c>
    </row>
    <row r="103" spans="1:15">
      <c r="A103">
        <f t="shared" si="5"/>
        <v>2027</v>
      </c>
      <c r="B103">
        <v>12</v>
      </c>
      <c r="C103" s="1059" t="s">
        <v>25</v>
      </c>
      <c r="D103" s="1064">
        <f>(VLOOKUP($D$91,'Inflation Index'!$C$21:$BK$25,B103,FALSE)*$D$92)</f>
        <v>11.100253124998705</v>
      </c>
      <c r="E103" s="1064">
        <f>(VLOOKUP($E$91,'Inflation Index'!$C$21:$BK$25,B103,FALSE)*$E$92)</f>
        <v>15.443259962320893</v>
      </c>
      <c r="F103" s="1064">
        <f>(VLOOKUP($F$91,'Inflation Index'!$C$21:$BK$25,B103,FALSE)*$F$92)</f>
        <v>5.1040170988469225</v>
      </c>
      <c r="G103" s="1064">
        <f>(VLOOKUP($G$91,'Inflation Index'!$C$21:$BK$25,B103,FALSE)*$G$92)</f>
        <v>5.9699942929957572</v>
      </c>
      <c r="H103" s="1064">
        <f>(VLOOKUP($H$91,'Inflation Index'!$C$21:$BK$25,B103,FALSE)*$H$92)</f>
        <v>28.655972606379635</v>
      </c>
      <c r="I103" s="1064">
        <f>(VLOOKUP($I$91,'Inflation Index'!$C$21:$BK$25,B103,FALSE)*$I$92)</f>
        <v>36.541613419765241</v>
      </c>
      <c r="J103" s="1064">
        <f>(VLOOKUP($J$91,'Inflation Index'!$C$21:$BK$25,B103,FALSE)*$J$92)</f>
        <v>62.586533577120356</v>
      </c>
      <c r="K103" s="1064">
        <f>(VLOOKUP($K$91,'Inflation Index'!$C$21:$BK$25,B103,FALSE)*$K$92)</f>
        <v>0</v>
      </c>
      <c r="L103" s="1064">
        <f>(VLOOKUP($L$91,'Inflation Index'!$C$21:$BK$25,B103,FALSE)*$L$92)</f>
        <v>0</v>
      </c>
      <c r="M103" s="1064">
        <f>(VLOOKUP($M$91,'Inflation Index'!$C$21:$BK$25,B103,FALSE)*$M$92)</f>
        <v>0</v>
      </c>
      <c r="N103" s="1064">
        <f>(VLOOKUP($N$91,'Inflation Index'!$C$21:$BK$25,B103,FALSE)*$N$92)</f>
        <v>0</v>
      </c>
      <c r="O103" s="1067">
        <f t="shared" si="4"/>
        <v>165.40164408242751</v>
      </c>
    </row>
    <row r="104" spans="1:15">
      <c r="A104">
        <f t="shared" si="5"/>
        <v>2028</v>
      </c>
      <c r="B104">
        <v>13</v>
      </c>
      <c r="C104" s="1059" t="s">
        <v>26</v>
      </c>
      <c r="D104" s="1064">
        <f>(VLOOKUP($D$91,'Inflation Index'!$C$21:$BK$25,B104,FALSE)*$D$92)</f>
        <v>11.377759453123673</v>
      </c>
      <c r="E104" s="1064">
        <f>(VLOOKUP($E$91,'Inflation Index'!$C$21:$BK$25,B104,FALSE)*$E$92)</f>
        <v>15.829341461378913</v>
      </c>
      <c r="F104" s="1064">
        <f>(VLOOKUP($F$91,'Inflation Index'!$C$21:$BK$25,B104,FALSE)*$F$92)</f>
        <v>5.2316175263180948</v>
      </c>
      <c r="G104" s="1064">
        <f>(VLOOKUP($G$91,'Inflation Index'!$C$21:$BK$25,B104,FALSE)*$G$92)</f>
        <v>6.1192441503206503</v>
      </c>
      <c r="H104" s="1064">
        <f>(VLOOKUP($H$91,'Inflation Index'!$C$21:$BK$25,B104,FALSE)*$H$92)</f>
        <v>29.372371921539123</v>
      </c>
      <c r="I104" s="1064">
        <f>(VLOOKUP($I$91,'Inflation Index'!$C$21:$BK$25,B104,FALSE)*$I$92)</f>
        <v>37.455153755259367</v>
      </c>
      <c r="J104" s="1064">
        <f>(VLOOKUP($J$91,'Inflation Index'!$C$21:$BK$25,B104,FALSE)*$J$92)</f>
        <v>64.151196916548358</v>
      </c>
      <c r="K104" s="1064">
        <f>(VLOOKUP($K$91,'Inflation Index'!$C$21:$BK$25,B104,FALSE)*$K$92)</f>
        <v>0</v>
      </c>
      <c r="L104" s="1064">
        <f>(VLOOKUP($L$91,'Inflation Index'!$C$21:$BK$25,B104,FALSE)*$L$92)</f>
        <v>0</v>
      </c>
      <c r="M104" s="1064">
        <f>(VLOOKUP($M$91,'Inflation Index'!$C$21:$BK$25,B104,FALSE)*$M$92)</f>
        <v>0</v>
      </c>
      <c r="N104" s="1064">
        <f>(VLOOKUP($N$91,'Inflation Index'!$C$21:$BK$25,B104,FALSE)*$N$92)</f>
        <v>0</v>
      </c>
      <c r="O104" s="1067">
        <f t="shared" si="4"/>
        <v>169.53668518448819</v>
      </c>
    </row>
    <row r="105" spans="1:15">
      <c r="A105">
        <f t="shared" si="5"/>
        <v>2029</v>
      </c>
      <c r="B105">
        <v>14</v>
      </c>
      <c r="C105" s="1059" t="s">
        <v>27</v>
      </c>
      <c r="D105" s="1064">
        <f>(VLOOKUP($D$91,'Inflation Index'!$C$21:$BK$25,B105,FALSE)*$D$92)</f>
        <v>11.662203439451762</v>
      </c>
      <c r="E105" s="1064">
        <f>(VLOOKUP($E$91,'Inflation Index'!$C$21:$BK$25,B105,FALSE)*$E$92)</f>
        <v>16.225074997913381</v>
      </c>
      <c r="F105" s="1064">
        <f>(VLOOKUP($F$91,'Inflation Index'!$C$21:$BK$25,B105,FALSE)*$F$92)</f>
        <v>5.3624079644760467</v>
      </c>
      <c r="G105" s="1064">
        <f>(VLOOKUP($G$91,'Inflation Index'!$C$21:$BK$25,B105,FALSE)*$G$92)</f>
        <v>6.2722252540786654</v>
      </c>
      <c r="H105" s="1064">
        <f>(VLOOKUP($H$91,'Inflation Index'!$C$21:$BK$25,B105,FALSE)*$H$92)</f>
        <v>30.106681219577595</v>
      </c>
      <c r="I105" s="1064">
        <f>(VLOOKUP($I$91,'Inflation Index'!$C$21:$BK$25,B105,FALSE)*$I$92)</f>
        <v>38.391532599140845</v>
      </c>
      <c r="J105" s="1064">
        <f>(VLOOKUP($J$91,'Inflation Index'!$C$21:$BK$25,B105,FALSE)*$J$92)</f>
        <v>65.75497683946206</v>
      </c>
      <c r="K105" s="1064">
        <f>(VLOOKUP($K$91,'Inflation Index'!$C$21:$BK$25,B105,FALSE)*$K$92)</f>
        <v>0</v>
      </c>
      <c r="L105" s="1064">
        <f>(VLOOKUP($L$91,'Inflation Index'!$C$21:$BK$25,B105,FALSE)*$L$92)</f>
        <v>0</v>
      </c>
      <c r="M105" s="1064">
        <f>(VLOOKUP($M$91,'Inflation Index'!$C$21:$BK$25,B105,FALSE)*$M$92)</f>
        <v>0</v>
      </c>
      <c r="N105" s="1064">
        <f>(VLOOKUP($N$91,'Inflation Index'!$C$21:$BK$25,B105,FALSE)*$N$92)</f>
        <v>0</v>
      </c>
      <c r="O105" s="1067">
        <f t="shared" si="4"/>
        <v>173.77510231410037</v>
      </c>
    </row>
    <row r="106" spans="1:15">
      <c r="A106">
        <f t="shared" si="5"/>
        <v>2030</v>
      </c>
      <c r="B106">
        <v>15</v>
      </c>
      <c r="C106" s="1059" t="s">
        <v>28</v>
      </c>
      <c r="D106" s="1064">
        <f>(VLOOKUP($D$91,'Inflation Index'!$C$21:$BK$25,B106,FALSE)*$D$92)</f>
        <v>11.953758525438055</v>
      </c>
      <c r="E106" s="1064">
        <f>(VLOOKUP($E$91,'Inflation Index'!$C$21:$BK$25,B106,FALSE)*$E$92)</f>
        <v>16.630701872861216</v>
      </c>
      <c r="F106" s="1064">
        <f>(VLOOKUP($F$91,'Inflation Index'!$C$21:$BK$25,B106,FALSE)*$F$92)</f>
        <v>5.4964681635879469</v>
      </c>
      <c r="G106" s="1064">
        <f>(VLOOKUP($G$91,'Inflation Index'!$C$21:$BK$25,B106,FALSE)*$G$92)</f>
        <v>6.4290308854306319</v>
      </c>
      <c r="H106" s="1064">
        <f>(VLOOKUP($H$91,'Inflation Index'!$C$21:$BK$25,B106,FALSE)*$H$92)</f>
        <v>30.859348250067033</v>
      </c>
      <c r="I106" s="1064">
        <f>(VLOOKUP($I$91,'Inflation Index'!$C$21:$BK$25,B106,FALSE)*$I$92)</f>
        <v>39.351320914119363</v>
      </c>
      <c r="J106" s="1064">
        <f>(VLOOKUP($J$91,'Inflation Index'!$C$21:$BK$25,B106,FALSE)*$J$92)</f>
        <v>67.398851260448609</v>
      </c>
      <c r="K106" s="1064">
        <f>(VLOOKUP($K$91,'Inflation Index'!$C$21:$BK$25,B106,FALSE)*$K$92)</f>
        <v>0</v>
      </c>
      <c r="L106" s="1064">
        <f>(VLOOKUP($L$91,'Inflation Index'!$C$21:$BK$25,B106,FALSE)*$L$92)</f>
        <v>0</v>
      </c>
      <c r="M106" s="1064">
        <f>(VLOOKUP($M$91,'Inflation Index'!$C$21:$BK$25,B106,FALSE)*$M$92)</f>
        <v>0</v>
      </c>
      <c r="N106" s="1064">
        <f>(VLOOKUP($N$91,'Inflation Index'!$C$21:$BK$25,B106,FALSE)*$N$92)</f>
        <v>0</v>
      </c>
      <c r="O106" s="1067">
        <f t="shared" si="4"/>
        <v>178.11947987195288</v>
      </c>
    </row>
    <row r="107" spans="1:15">
      <c r="A107">
        <f t="shared" si="5"/>
        <v>2031</v>
      </c>
      <c r="B107">
        <v>16</v>
      </c>
      <c r="C107" s="1059" t="s">
        <v>29</v>
      </c>
      <c r="D107" s="1064">
        <f>(VLOOKUP($D$91,'Inflation Index'!$C$21:$BK$25,B107,FALSE)*$D$92)</f>
        <v>12.252602488574007</v>
      </c>
      <c r="E107" s="1064">
        <f>(VLOOKUP($E$91,'Inflation Index'!$C$21:$BK$25,B107,FALSE)*$E$92)</f>
        <v>17.046469419682747</v>
      </c>
      <c r="F107" s="1064">
        <f>(VLOOKUP($F$91,'Inflation Index'!$C$21:$BK$25,B107,FALSE)*$F$92)</f>
        <v>5.6338798676776456</v>
      </c>
      <c r="G107" s="1064">
        <f>(VLOOKUP($G$91,'Inflation Index'!$C$21:$BK$25,B107,FALSE)*$G$92)</f>
        <v>6.5897566575663973</v>
      </c>
      <c r="H107" s="1064">
        <f>(VLOOKUP($H$91,'Inflation Index'!$C$21:$BK$25,B107,FALSE)*$H$92)</f>
        <v>31.630831956318708</v>
      </c>
      <c r="I107" s="1064">
        <f>(VLOOKUP($I$91,'Inflation Index'!$C$21:$BK$25,B107,FALSE)*$I$92)</f>
        <v>40.335103936972345</v>
      </c>
      <c r="J107" s="1064">
        <f>(VLOOKUP($J$91,'Inflation Index'!$C$21:$BK$25,B107,FALSE)*$J$92)</f>
        <v>69.083822541959819</v>
      </c>
      <c r="K107" s="1064">
        <f>(VLOOKUP($K$91,'Inflation Index'!$C$21:$BK$25,B107,FALSE)*$K$92)</f>
        <v>0</v>
      </c>
      <c r="L107" s="1064">
        <f>(VLOOKUP($L$91,'Inflation Index'!$C$21:$BK$25,B107,FALSE)*$L$92)</f>
        <v>0</v>
      </c>
      <c r="M107" s="1064">
        <f>(VLOOKUP($M$91,'Inflation Index'!$C$21:$BK$25,B107,FALSE)*$M$92)</f>
        <v>0</v>
      </c>
      <c r="N107" s="1064">
        <f>(VLOOKUP($N$91,'Inflation Index'!$C$21:$BK$25,B107,FALSE)*$N$92)</f>
        <v>0</v>
      </c>
      <c r="O107" s="1067">
        <f t="shared" si="4"/>
        <v>182.57246686875169</v>
      </c>
    </row>
    <row r="108" spans="1:15">
      <c r="A108">
        <f t="shared" si="5"/>
        <v>2032</v>
      </c>
      <c r="B108">
        <v>17</v>
      </c>
      <c r="C108" s="1059" t="s">
        <v>30</v>
      </c>
      <c r="D108" s="1064">
        <f>(VLOOKUP($D$91,'Inflation Index'!$C$21:$BK$25,B108,FALSE)*$D$92)</f>
        <v>12.558917550788356</v>
      </c>
      <c r="E108" s="1064">
        <f>(VLOOKUP($E$91,'Inflation Index'!$C$21:$BK$25,B108,FALSE)*$E$92)</f>
        <v>17.472631155174813</v>
      </c>
      <c r="F108" s="1064">
        <f>(VLOOKUP($F$91,'Inflation Index'!$C$21:$BK$25,B108,FALSE)*$F$92)</f>
        <v>5.7747268643695868</v>
      </c>
      <c r="G108" s="1064">
        <f>(VLOOKUP($G$91,'Inflation Index'!$C$21:$BK$25,B108,FALSE)*$G$92)</f>
        <v>6.754500574005557</v>
      </c>
      <c r="H108" s="1064">
        <f>(VLOOKUP($H$91,'Inflation Index'!$C$21:$BK$25,B108,FALSE)*$H$92)</f>
        <v>32.421602755226672</v>
      </c>
      <c r="I108" s="1064">
        <f>(VLOOKUP($I$91,'Inflation Index'!$C$21:$BK$25,B108,FALSE)*$I$92)</f>
        <v>41.343481535396656</v>
      </c>
      <c r="J108" s="1064">
        <f>(VLOOKUP($J$91,'Inflation Index'!$C$21:$BK$25,B108,FALSE)*$J$92)</f>
        <v>70.810918105508819</v>
      </c>
      <c r="K108" s="1064">
        <f>(VLOOKUP($K$91,'Inflation Index'!$C$21:$BK$25,B108,FALSE)*$K$92)</f>
        <v>0</v>
      </c>
      <c r="L108" s="1064">
        <f>(VLOOKUP($L$91,'Inflation Index'!$C$21:$BK$25,B108,FALSE)*$L$92)</f>
        <v>0</v>
      </c>
      <c r="M108" s="1064">
        <f>(VLOOKUP($M$91,'Inflation Index'!$C$21:$BK$25,B108,FALSE)*$M$92)</f>
        <v>0</v>
      </c>
      <c r="N108" s="1064">
        <f>(VLOOKUP($N$91,'Inflation Index'!$C$21:$BK$25,B108,FALSE)*$N$92)</f>
        <v>0</v>
      </c>
      <c r="O108" s="1067">
        <f t="shared" si="4"/>
        <v>187.13677854047046</v>
      </c>
    </row>
    <row r="109" spans="1:15">
      <c r="A109">
        <f t="shared" si="5"/>
        <v>2033</v>
      </c>
      <c r="B109">
        <v>18</v>
      </c>
      <c r="C109" s="1059" t="s">
        <v>31</v>
      </c>
      <c r="D109" s="1064">
        <f>(VLOOKUP($D$91,'Inflation Index'!$C$21:$BK$25,B109,FALSE)*$D$92)</f>
        <v>12.872890489558063</v>
      </c>
      <c r="E109" s="1064">
        <f>(VLOOKUP($E$91,'Inflation Index'!$C$21:$BK$25,B109,FALSE)*$E$92)</f>
        <v>17.909446934054184</v>
      </c>
      <c r="F109" s="1064">
        <f>(VLOOKUP($F$91,'Inflation Index'!$C$21:$BK$25,B109,FALSE)*$F$92)</f>
        <v>5.9190950359788257</v>
      </c>
      <c r="G109" s="1064">
        <f>(VLOOKUP($G$91,'Inflation Index'!$C$21:$BK$25,B109,FALSE)*$G$92)</f>
        <v>6.9233630883556954</v>
      </c>
      <c r="H109" s="1064">
        <f>(VLOOKUP($H$91,'Inflation Index'!$C$21:$BK$25,B109,FALSE)*$H$92)</f>
        <v>33.232142824107335</v>
      </c>
      <c r="I109" s="1064">
        <f>(VLOOKUP($I$91,'Inflation Index'!$C$21:$BK$25,B109,FALSE)*$I$92)</f>
        <v>42.377068573781564</v>
      </c>
      <c r="J109" s="1064">
        <f>(VLOOKUP($J$91,'Inflation Index'!$C$21:$BK$25,B109,FALSE)*$J$92)</f>
        <v>72.58119105814653</v>
      </c>
      <c r="K109" s="1064">
        <f>(VLOOKUP($K$91,'Inflation Index'!$C$21:$BK$25,B109,FALSE)*$K$92)</f>
        <v>0</v>
      </c>
      <c r="L109" s="1064">
        <f>(VLOOKUP($L$91,'Inflation Index'!$C$21:$BK$25,B109,FALSE)*$L$92)</f>
        <v>0</v>
      </c>
      <c r="M109" s="1064">
        <f>(VLOOKUP($M$91,'Inflation Index'!$C$21:$BK$25,B109,FALSE)*$M$92)</f>
        <v>0</v>
      </c>
      <c r="N109" s="1064">
        <f>(VLOOKUP($N$91,'Inflation Index'!$C$21:$BK$25,B109,FALSE)*$N$92)</f>
        <v>0</v>
      </c>
      <c r="O109" s="1067">
        <f t="shared" si="4"/>
        <v>191.81519800398218</v>
      </c>
    </row>
    <row r="110" spans="1:15">
      <c r="A110">
        <f t="shared" si="5"/>
        <v>2034</v>
      </c>
      <c r="B110">
        <v>19</v>
      </c>
      <c r="C110" s="1059" t="s">
        <v>32</v>
      </c>
      <c r="D110" s="1064">
        <f>(VLOOKUP($D$91,'Inflation Index'!$C$21:$BK$25,B110,FALSE)*$D$92)</f>
        <v>13.194712751797013</v>
      </c>
      <c r="E110" s="1064">
        <f>(VLOOKUP($E$91,'Inflation Index'!$C$21:$BK$25,B110,FALSE)*$E$92)</f>
        <v>18.357183107405536</v>
      </c>
      <c r="F110" s="1064">
        <f>(VLOOKUP($F$91,'Inflation Index'!$C$21:$BK$25,B110,FALSE)*$F$92)</f>
        <v>6.0670724118782955</v>
      </c>
      <c r="G110" s="1064">
        <f>(VLOOKUP($G$91,'Inflation Index'!$C$21:$BK$25,B110,FALSE)*$G$92)</f>
        <v>7.0964471655645864</v>
      </c>
      <c r="H110" s="1064">
        <f>(VLOOKUP($H$91,'Inflation Index'!$C$21:$BK$25,B110,FALSE)*$H$92)</f>
        <v>34.062946394710018</v>
      </c>
      <c r="I110" s="1064">
        <f>(VLOOKUP($I$91,'Inflation Index'!$C$21:$BK$25,B110,FALSE)*$I$92)</f>
        <v>43.436495288126103</v>
      </c>
      <c r="J110" s="1064">
        <f>(VLOOKUP($J$91,'Inflation Index'!$C$21:$BK$25,B110,FALSE)*$J$92)</f>
        <v>74.395720834600183</v>
      </c>
      <c r="K110" s="1064">
        <f>(VLOOKUP($K$91,'Inflation Index'!$C$21:$BK$25,B110,FALSE)*$K$92)</f>
        <v>0</v>
      </c>
      <c r="L110" s="1064">
        <f>(VLOOKUP($L$91,'Inflation Index'!$C$21:$BK$25,B110,FALSE)*$L$92)</f>
        <v>0</v>
      </c>
      <c r="M110" s="1064">
        <f>(VLOOKUP($M$91,'Inflation Index'!$C$21:$BK$25,B110,FALSE)*$M$92)</f>
        <v>0</v>
      </c>
      <c r="N110" s="1064">
        <f>(VLOOKUP($N$91,'Inflation Index'!$C$21:$BK$25,B110,FALSE)*$N$92)</f>
        <v>0</v>
      </c>
      <c r="O110" s="1067">
        <f t="shared" si="4"/>
        <v>196.61057795408175</v>
      </c>
    </row>
    <row r="111" spans="1:15">
      <c r="A111">
        <f t="shared" si="5"/>
        <v>2035</v>
      </c>
      <c r="B111">
        <v>20</v>
      </c>
      <c r="C111" s="1059" t="s">
        <v>33</v>
      </c>
      <c r="D111" s="1064">
        <f>(VLOOKUP($D$91,'Inflation Index'!$C$21:$BK$25,B111,FALSE)*$D$92)</f>
        <v>13.524580570591938</v>
      </c>
      <c r="E111" s="1064">
        <f>(VLOOKUP($E$91,'Inflation Index'!$C$21:$BK$25,B111,FALSE)*$E$92)</f>
        <v>18.816112685090673</v>
      </c>
      <c r="F111" s="1064">
        <f>(VLOOKUP($F$91,'Inflation Index'!$C$21:$BK$25,B111,FALSE)*$F$92)</f>
        <v>6.2187492221752523</v>
      </c>
      <c r="G111" s="1064">
        <f>(VLOOKUP($G$91,'Inflation Index'!$C$21:$BK$25,B111,FALSE)*$G$92)</f>
        <v>7.2738583447037009</v>
      </c>
      <c r="H111" s="1064">
        <f>(VLOOKUP($H$91,'Inflation Index'!$C$21:$BK$25,B111,FALSE)*$H$92)</f>
        <v>34.914520054577764</v>
      </c>
      <c r="I111" s="1064">
        <f>(VLOOKUP($I$91,'Inflation Index'!$C$21:$BK$25,B111,FALSE)*$I$92)</f>
        <v>44.522407670329251</v>
      </c>
      <c r="J111" s="1064">
        <f>(VLOOKUP($J$91,'Inflation Index'!$C$21:$BK$25,B111,FALSE)*$J$92)</f>
        <v>76.255613855465171</v>
      </c>
      <c r="K111" s="1064">
        <f>(VLOOKUP($K$91,'Inflation Index'!$C$21:$BK$25,B111,FALSE)*$K$92)</f>
        <v>0</v>
      </c>
      <c r="L111" s="1064">
        <f>(VLOOKUP($L$91,'Inflation Index'!$C$21:$BK$25,B111,FALSE)*$L$92)</f>
        <v>0</v>
      </c>
      <c r="M111" s="1064">
        <f>(VLOOKUP($M$91,'Inflation Index'!$C$21:$BK$25,B111,FALSE)*$M$92)</f>
        <v>0</v>
      </c>
      <c r="N111" s="1064">
        <f>(VLOOKUP($N$91,'Inflation Index'!$C$21:$BK$25,B111,FALSE)*$N$92)</f>
        <v>0</v>
      </c>
      <c r="O111" s="1067">
        <f t="shared" si="4"/>
        <v>201.52584240293373</v>
      </c>
    </row>
    <row r="112" spans="1:15">
      <c r="A112">
        <f t="shared" si="5"/>
        <v>2036</v>
      </c>
      <c r="B112">
        <v>21</v>
      </c>
      <c r="C112" s="1059" t="s">
        <v>34</v>
      </c>
      <c r="D112" s="1064">
        <f>(VLOOKUP($D$91,'Inflation Index'!$C$21:$BK$25,B112,FALSE)*$D$92)</f>
        <v>13.862695084856737</v>
      </c>
      <c r="E112" s="1064">
        <f>(VLOOKUP($E$91,'Inflation Index'!$C$21:$BK$25,B112,FALSE)*$E$92)</f>
        <v>19.286515502217938</v>
      </c>
      <c r="F112" s="1064">
        <f>(VLOOKUP($F$91,'Inflation Index'!$C$21:$BK$25,B112,FALSE)*$F$92)</f>
        <v>6.3742179527296337</v>
      </c>
      <c r="G112" s="1064">
        <f>(VLOOKUP($G$91,'Inflation Index'!$C$21:$BK$25,B112,FALSE)*$G$92)</f>
        <v>7.4557048033212938</v>
      </c>
      <c r="H112" s="1064">
        <f>(VLOOKUP($H$91,'Inflation Index'!$C$21:$BK$25,B112,FALSE)*$H$92)</f>
        <v>35.787383055942207</v>
      </c>
      <c r="I112" s="1064">
        <f>(VLOOKUP($I$91,'Inflation Index'!$C$21:$BK$25,B112,FALSE)*$I$92)</f>
        <v>45.635467862087481</v>
      </c>
      <c r="J112" s="1064">
        <f>(VLOOKUP($J$91,'Inflation Index'!$C$21:$BK$25,B112,FALSE)*$J$92)</f>
        <v>78.162004201851815</v>
      </c>
      <c r="K112" s="1064">
        <f>(VLOOKUP($K$91,'Inflation Index'!$C$21:$BK$25,B112,FALSE)*$K$92)</f>
        <v>0</v>
      </c>
      <c r="L112" s="1064">
        <f>(VLOOKUP($L$91,'Inflation Index'!$C$21:$BK$25,B112,FALSE)*$L$92)</f>
        <v>0</v>
      </c>
      <c r="M112" s="1064">
        <f>(VLOOKUP($M$91,'Inflation Index'!$C$21:$BK$25,B112,FALSE)*$M$92)</f>
        <v>0</v>
      </c>
      <c r="N112" s="1064">
        <f>(VLOOKUP($N$91,'Inflation Index'!$C$21:$BK$25,B112,FALSE)*$N$92)</f>
        <v>0</v>
      </c>
      <c r="O112" s="1067">
        <f t="shared" si="4"/>
        <v>206.56398846300709</v>
      </c>
    </row>
    <row r="113" spans="1:15">
      <c r="A113">
        <f t="shared" si="5"/>
        <v>2037</v>
      </c>
      <c r="B113">
        <v>22</v>
      </c>
      <c r="C113" s="1059" t="s">
        <v>35</v>
      </c>
      <c r="D113" s="1064">
        <f>(VLOOKUP($D$91,'Inflation Index'!$C$21:$BK$25,B113,FALSE)*$D$92)</f>
        <v>14.209262461978154</v>
      </c>
      <c r="E113" s="1064">
        <f>(VLOOKUP($E$91,'Inflation Index'!$C$21:$BK$25,B113,FALSE)*$E$92)</f>
        <v>19.768678389773385</v>
      </c>
      <c r="F113" s="1064">
        <f>(VLOOKUP($F$91,'Inflation Index'!$C$21:$BK$25,B113,FALSE)*$F$92)</f>
        <v>6.5335734015478737</v>
      </c>
      <c r="G113" s="1064">
        <f>(VLOOKUP($G$91,'Inflation Index'!$C$21:$BK$25,B113,FALSE)*$G$92)</f>
        <v>7.6420974234043246</v>
      </c>
      <c r="H113" s="1064">
        <f>(VLOOKUP($H$91,'Inflation Index'!$C$21:$BK$25,B113,FALSE)*$H$92)</f>
        <v>36.682067632340761</v>
      </c>
      <c r="I113" s="1064">
        <f>(VLOOKUP($I$91,'Inflation Index'!$C$21:$BK$25,B113,FALSE)*$I$92)</f>
        <v>46.776354558639667</v>
      </c>
      <c r="J113" s="1064">
        <f>(VLOOKUP($J$91,'Inflation Index'!$C$21:$BK$25,B113,FALSE)*$J$92)</f>
        <v>80.116054306898093</v>
      </c>
      <c r="K113" s="1064">
        <f>(VLOOKUP($K$91,'Inflation Index'!$C$21:$BK$25,B113,FALSE)*$K$92)</f>
        <v>0</v>
      </c>
      <c r="L113" s="1064">
        <f>(VLOOKUP($L$91,'Inflation Index'!$C$21:$BK$25,B113,FALSE)*$L$92)</f>
        <v>0</v>
      </c>
      <c r="M113" s="1064">
        <f>(VLOOKUP($M$91,'Inflation Index'!$C$21:$BK$25,B113,FALSE)*$M$92)</f>
        <v>0</v>
      </c>
      <c r="N113" s="1064">
        <f>(VLOOKUP($N$91,'Inflation Index'!$C$21:$BK$25,B113,FALSE)*$N$92)</f>
        <v>0</v>
      </c>
      <c r="O113" s="1067">
        <f t="shared" si="4"/>
        <v>211.72808817458227</v>
      </c>
    </row>
    <row r="114" spans="1:15">
      <c r="A114">
        <f t="shared" si="5"/>
        <v>2038</v>
      </c>
      <c r="B114">
        <v>23</v>
      </c>
      <c r="C114" s="1059" t="s">
        <v>36</v>
      </c>
      <c r="D114" s="1064">
        <f>(VLOOKUP($D$91,'Inflation Index'!$C$21:$BK$25,B114,FALSE)*$D$92)</f>
        <v>14.564494023527605</v>
      </c>
      <c r="E114" s="1064">
        <f>(VLOOKUP($E$91,'Inflation Index'!$C$21:$BK$25,B114,FALSE)*$E$92)</f>
        <v>20.262895349517716</v>
      </c>
      <c r="F114" s="1064">
        <f>(VLOOKUP($F$91,'Inflation Index'!$C$21:$BK$25,B114,FALSE)*$F$92)</f>
        <v>6.6969127365865697</v>
      </c>
      <c r="G114" s="1064">
        <f>(VLOOKUP($G$91,'Inflation Index'!$C$21:$BK$25,B114,FALSE)*$G$92)</f>
        <v>7.8331498589894322</v>
      </c>
      <c r="H114" s="1064">
        <f>(VLOOKUP($H$91,'Inflation Index'!$C$21:$BK$25,B114,FALSE)*$H$92)</f>
        <v>37.599119323149274</v>
      </c>
      <c r="I114" s="1064">
        <f>(VLOOKUP($I$91,'Inflation Index'!$C$21:$BK$25,B114,FALSE)*$I$92)</f>
        <v>47.945763422605651</v>
      </c>
      <c r="J114" s="1064">
        <f>(VLOOKUP($J$91,'Inflation Index'!$C$21:$BK$25,B114,FALSE)*$J$92)</f>
        <v>82.118955664570535</v>
      </c>
      <c r="K114" s="1064">
        <f>(VLOOKUP($K$91,'Inflation Index'!$C$21:$BK$25,B114,FALSE)*$K$92)</f>
        <v>0</v>
      </c>
      <c r="L114" s="1064">
        <f>(VLOOKUP($L$91,'Inflation Index'!$C$21:$BK$25,B114,FALSE)*$L$92)</f>
        <v>0</v>
      </c>
      <c r="M114" s="1064">
        <f>(VLOOKUP($M$91,'Inflation Index'!$C$21:$BK$25,B114,FALSE)*$M$92)</f>
        <v>0</v>
      </c>
      <c r="N114" s="1064">
        <f>(VLOOKUP($N$91,'Inflation Index'!$C$21:$BK$25,B114,FALSE)*$N$92)</f>
        <v>0</v>
      </c>
      <c r="O114" s="1067">
        <f t="shared" si="4"/>
        <v>217.02129037894679</v>
      </c>
    </row>
    <row r="115" spans="1:15">
      <c r="A115">
        <f t="shared" si="5"/>
        <v>2039</v>
      </c>
      <c r="B115">
        <v>24</v>
      </c>
      <c r="C115" s="1059" t="s">
        <v>37</v>
      </c>
      <c r="D115" s="1064">
        <f>(VLOOKUP($D$91,'Inflation Index'!$C$21:$BK$25,B115,FALSE)*$D$92)</f>
        <v>14.928606374115793</v>
      </c>
      <c r="E115" s="1064">
        <f>(VLOOKUP($E$91,'Inflation Index'!$C$21:$BK$25,B115,FALSE)*$E$92)</f>
        <v>20.769467733255656</v>
      </c>
      <c r="F115" s="1064">
        <f>(VLOOKUP($F$91,'Inflation Index'!$C$21:$BK$25,B115,FALSE)*$F$92)</f>
        <v>6.864335555001233</v>
      </c>
      <c r="G115" s="1064">
        <f>(VLOOKUP($G$91,'Inflation Index'!$C$21:$BK$25,B115,FALSE)*$G$92)</f>
        <v>8.0289786054641663</v>
      </c>
      <c r="H115" s="1064">
        <f>(VLOOKUP($H$91,'Inflation Index'!$C$21:$BK$25,B115,FALSE)*$H$92)</f>
        <v>38.539097306228001</v>
      </c>
      <c r="I115" s="1064">
        <f>(VLOOKUP($I$91,'Inflation Index'!$C$21:$BK$25,B115,FALSE)*$I$92)</f>
        <v>49.144407508170779</v>
      </c>
      <c r="J115" s="1064">
        <f>(VLOOKUP($J$91,'Inflation Index'!$C$21:$BK$25,B115,FALSE)*$J$92)</f>
        <v>84.171929556184779</v>
      </c>
      <c r="K115" s="1064">
        <f>(VLOOKUP($K$91,'Inflation Index'!$C$21:$BK$25,B115,FALSE)*$K$92)</f>
        <v>0</v>
      </c>
      <c r="L115" s="1064">
        <f>(VLOOKUP($L$91,'Inflation Index'!$C$21:$BK$25,B115,FALSE)*$L$92)</f>
        <v>0</v>
      </c>
      <c r="M115" s="1064">
        <f>(VLOOKUP($M$91,'Inflation Index'!$C$21:$BK$25,B115,FALSE)*$M$92)</f>
        <v>0</v>
      </c>
      <c r="N115" s="1064">
        <f>(VLOOKUP($N$91,'Inflation Index'!$C$21:$BK$25,B115,FALSE)*$N$92)</f>
        <v>0</v>
      </c>
      <c r="O115" s="1067">
        <f t="shared" si="4"/>
        <v>222.4468226384204</v>
      </c>
    </row>
    <row r="116" spans="1:15">
      <c r="A116">
        <f t="shared" si="5"/>
        <v>2040</v>
      </c>
      <c r="B116">
        <v>25</v>
      </c>
      <c r="C116" s="1059" t="s">
        <v>38</v>
      </c>
      <c r="D116" s="1064">
        <f>(VLOOKUP($D$91,'Inflation Index'!$C$21:$BK$25,B116,FALSE)*$D$92)</f>
        <v>15.301821533468688</v>
      </c>
      <c r="E116" s="1064">
        <f>(VLOOKUP($E$91,'Inflation Index'!$C$21:$BK$25,B116,FALSE)*$E$92)</f>
        <v>21.288704426587049</v>
      </c>
      <c r="F116" s="1064">
        <f>(VLOOKUP($F$91,'Inflation Index'!$C$21:$BK$25,B116,FALSE)*$F$92)</f>
        <v>7.0359439438762639</v>
      </c>
      <c r="G116" s="1064">
        <f>(VLOOKUP($G$91,'Inflation Index'!$C$21:$BK$25,B116,FALSE)*$G$92)</f>
        <v>8.2297030706007703</v>
      </c>
      <c r="H116" s="1064">
        <f>(VLOOKUP($H$91,'Inflation Index'!$C$21:$BK$25,B116,FALSE)*$H$92)</f>
        <v>39.502574738883702</v>
      </c>
      <c r="I116" s="1064">
        <f>(VLOOKUP($I$91,'Inflation Index'!$C$21:$BK$25,B116,FALSE)*$I$92)</f>
        <v>50.373017695875056</v>
      </c>
      <c r="J116" s="1064">
        <f>(VLOOKUP($J$91,'Inflation Index'!$C$21:$BK$25,B116,FALSE)*$J$92)</f>
        <v>86.276227795089412</v>
      </c>
      <c r="K116" s="1064">
        <f>(VLOOKUP($K$91,'Inflation Index'!$C$21:$BK$25,B116,FALSE)*$K$92)</f>
        <v>0</v>
      </c>
      <c r="L116" s="1064">
        <f>(VLOOKUP($L$91,'Inflation Index'!$C$21:$BK$25,B116,FALSE)*$L$92)</f>
        <v>0</v>
      </c>
      <c r="M116" s="1064">
        <f>(VLOOKUP($M$91,'Inflation Index'!$C$21:$BK$25,B116,FALSE)*$M$92)</f>
        <v>0</v>
      </c>
      <c r="N116" s="1064">
        <f>(VLOOKUP($N$91,'Inflation Index'!$C$21:$BK$25,B116,FALSE)*$N$92)</f>
        <v>0</v>
      </c>
      <c r="O116" s="1067">
        <f t="shared" si="4"/>
        <v>228.00799320438097</v>
      </c>
    </row>
    <row r="117" spans="1:15">
      <c r="A117">
        <f t="shared" si="5"/>
        <v>2041</v>
      </c>
      <c r="B117">
        <v>26</v>
      </c>
      <c r="C117" s="1059" t="s">
        <v>39</v>
      </c>
      <c r="D117" s="1064">
        <f>(VLOOKUP($D$91,'Inflation Index'!$C$21:$BK$25,B117,FALSE)*$D$92)</f>
        <v>15.684367071805404</v>
      </c>
      <c r="E117" s="1064">
        <f>(VLOOKUP($E$91,'Inflation Index'!$C$21:$BK$25,B117,FALSE)*$E$92)</f>
        <v>21.820922037251723</v>
      </c>
      <c r="F117" s="1064">
        <f>(VLOOKUP($F$91,'Inflation Index'!$C$21:$BK$25,B117,FALSE)*$F$92)</f>
        <v>7.2118425424731702</v>
      </c>
      <c r="G117" s="1064">
        <f>(VLOOKUP($G$91,'Inflation Index'!$C$21:$BK$25,B117,FALSE)*$G$92)</f>
        <v>8.4354456473657891</v>
      </c>
      <c r="H117" s="1064">
        <f>(VLOOKUP($H$91,'Inflation Index'!$C$21:$BK$25,B117,FALSE)*$H$92)</f>
        <v>40.490139107355787</v>
      </c>
      <c r="I117" s="1064">
        <f>(VLOOKUP($I$91,'Inflation Index'!$C$21:$BK$25,B117,FALSE)*$I$92)</f>
        <v>51.632343138271921</v>
      </c>
      <c r="J117" s="1064">
        <f>(VLOOKUP($J$91,'Inflation Index'!$C$21:$BK$25,B117,FALSE)*$J$92)</f>
        <v>88.433133489966636</v>
      </c>
      <c r="K117" s="1064">
        <f>(VLOOKUP($K$91,'Inflation Index'!$C$21:$BK$25,B117,FALSE)*$K$92)</f>
        <v>0</v>
      </c>
      <c r="L117" s="1064">
        <f>(VLOOKUP($L$91,'Inflation Index'!$C$21:$BK$25,B117,FALSE)*$L$92)</f>
        <v>0</v>
      </c>
      <c r="M117" s="1064">
        <f>(VLOOKUP($M$91,'Inflation Index'!$C$21:$BK$25,B117,FALSE)*$M$92)</f>
        <v>0</v>
      </c>
      <c r="N117" s="1064">
        <f>(VLOOKUP($N$91,'Inflation Index'!$C$21:$BK$25,B117,FALSE)*$N$92)</f>
        <v>0</v>
      </c>
      <c r="O117" s="1067">
        <f t="shared" si="4"/>
        <v>233.70819303449042</v>
      </c>
    </row>
    <row r="118" spans="1:15">
      <c r="A118">
        <f t="shared" si="5"/>
        <v>2042</v>
      </c>
      <c r="B118">
        <v>27</v>
      </c>
      <c r="C118" s="1059" t="s">
        <v>40</v>
      </c>
      <c r="D118" s="1064">
        <f>(VLOOKUP($D$91,'Inflation Index'!$C$21:$BK$25,B118,FALSE)*$D$92)</f>
        <v>16.076476248600539</v>
      </c>
      <c r="E118" s="1064">
        <f>(VLOOKUP($E$91,'Inflation Index'!$C$21:$BK$25,B118,FALSE)*$E$92)</f>
        <v>22.366445088183017</v>
      </c>
      <c r="F118" s="1064">
        <f>(VLOOKUP($F$91,'Inflation Index'!$C$21:$BK$25,B118,FALSE)*$F$92)</f>
        <v>7.3921386060349992</v>
      </c>
      <c r="G118" s="1064">
        <f>(VLOOKUP($G$91,'Inflation Index'!$C$21:$BK$25,B118,FALSE)*$G$92)</f>
        <v>8.6463317885499329</v>
      </c>
      <c r="H118" s="1064">
        <f>(VLOOKUP($H$91,'Inflation Index'!$C$21:$BK$25,B118,FALSE)*$H$92)</f>
        <v>41.502392585039686</v>
      </c>
      <c r="I118" s="1064">
        <f>(VLOOKUP($I$91,'Inflation Index'!$C$21:$BK$25,B118,FALSE)*$I$92)</f>
        <v>52.923151716728718</v>
      </c>
      <c r="J118" s="1064">
        <f>(VLOOKUP($J$91,'Inflation Index'!$C$21:$BK$25,B118,FALSE)*$J$92)</f>
        <v>90.643961827215804</v>
      </c>
      <c r="K118" s="1064">
        <f>(VLOOKUP($K$91,'Inflation Index'!$C$21:$BK$25,B118,FALSE)*$K$92)</f>
        <v>0</v>
      </c>
      <c r="L118" s="1064">
        <f>(VLOOKUP($L$91,'Inflation Index'!$C$21:$BK$25,B118,FALSE)*$L$92)</f>
        <v>0</v>
      </c>
      <c r="M118" s="1064">
        <f>(VLOOKUP($M$91,'Inflation Index'!$C$21:$BK$25,B118,FALSE)*$M$92)</f>
        <v>0</v>
      </c>
      <c r="N118" s="1064">
        <f>(VLOOKUP($N$91,'Inflation Index'!$C$21:$BK$25,B118,FALSE)*$N$92)</f>
        <v>0</v>
      </c>
      <c r="O118" s="1067">
        <f t="shared" si="4"/>
        <v>239.55089786035271</v>
      </c>
    </row>
    <row r="119" spans="1:15">
      <c r="A119">
        <f t="shared" si="5"/>
        <v>2043</v>
      </c>
      <c r="B119">
        <v>28</v>
      </c>
      <c r="C119" s="1059" t="s">
        <v>41</v>
      </c>
      <c r="D119" s="1064">
        <f>(VLOOKUP($D$91,'Inflation Index'!$C$21:$BK$25,B119,FALSE)*$D$92)</f>
        <v>16.478388154815551</v>
      </c>
      <c r="E119" s="1064">
        <f>(VLOOKUP($E$91,'Inflation Index'!$C$21:$BK$25,B119,FALSE)*$E$92)</f>
        <v>22.925606215387589</v>
      </c>
      <c r="F119" s="1064">
        <f>(VLOOKUP($F$91,'Inflation Index'!$C$21:$BK$25,B119,FALSE)*$F$92)</f>
        <v>7.576942071185873</v>
      </c>
      <c r="G119" s="1064">
        <f>(VLOOKUP($G$91,'Inflation Index'!$C$21:$BK$25,B119,FALSE)*$G$92)</f>
        <v>8.8624900832636815</v>
      </c>
      <c r="H119" s="1064">
        <f>(VLOOKUP($H$91,'Inflation Index'!$C$21:$BK$25,B119,FALSE)*$H$92)</f>
        <v>42.539952399665673</v>
      </c>
      <c r="I119" s="1064">
        <f>(VLOOKUP($I$91,'Inflation Index'!$C$21:$BK$25,B119,FALSE)*$I$92)</f>
        <v>54.246230509646928</v>
      </c>
      <c r="J119" s="1064">
        <f>(VLOOKUP($J$91,'Inflation Index'!$C$21:$BK$25,B119,FALSE)*$J$92)</f>
        <v>92.910060872896182</v>
      </c>
      <c r="K119" s="1064">
        <f>(VLOOKUP($K$91,'Inflation Index'!$C$21:$BK$25,B119,FALSE)*$K$92)</f>
        <v>0</v>
      </c>
      <c r="L119" s="1064">
        <f>(VLOOKUP($L$91,'Inflation Index'!$C$21:$BK$25,B119,FALSE)*$L$92)</f>
        <v>0</v>
      </c>
      <c r="M119" s="1064">
        <f>(VLOOKUP($M$91,'Inflation Index'!$C$21:$BK$25,B119,FALSE)*$M$92)</f>
        <v>0</v>
      </c>
      <c r="N119" s="1064">
        <f>(VLOOKUP($N$91,'Inflation Index'!$C$21:$BK$25,B119,FALSE)*$N$92)</f>
        <v>0</v>
      </c>
      <c r="O119" s="1067">
        <f t="shared" si="4"/>
        <v>245.53967030686147</v>
      </c>
    </row>
    <row r="120" spans="1:15">
      <c r="A120">
        <f t="shared" si="5"/>
        <v>2044</v>
      </c>
      <c r="B120">
        <v>29</v>
      </c>
      <c r="C120" s="1059" t="s">
        <v>42</v>
      </c>
      <c r="D120" s="1064">
        <f>(VLOOKUP($D$91,'Inflation Index'!$C$21:$BK$25,B120,FALSE)*$D$92)</f>
        <v>16.890347858685935</v>
      </c>
      <c r="E120" s="1064">
        <f>(VLOOKUP($E$91,'Inflation Index'!$C$21:$BK$25,B120,FALSE)*$E$92)</f>
        <v>23.498746370772274</v>
      </c>
      <c r="F120" s="1064">
        <f>(VLOOKUP($F$91,'Inflation Index'!$C$21:$BK$25,B120,FALSE)*$F$92)</f>
        <v>7.7663656229655187</v>
      </c>
      <c r="G120" s="1064">
        <f>(VLOOKUP($G$91,'Inflation Index'!$C$21:$BK$25,B120,FALSE)*$G$92)</f>
        <v>9.0840523353452713</v>
      </c>
      <c r="H120" s="1064">
        <f>(VLOOKUP($H$91,'Inflation Index'!$C$21:$BK$25,B120,FALSE)*$H$92)</f>
        <v>43.603451209657301</v>
      </c>
      <c r="I120" s="1064">
        <f>(VLOOKUP($I$91,'Inflation Index'!$C$21:$BK$25,B120,FALSE)*$I$92)</f>
        <v>55.602386272388095</v>
      </c>
      <c r="J120" s="1064">
        <f>(VLOOKUP($J$91,'Inflation Index'!$C$21:$BK$25,B120,FALSE)*$J$92)</f>
        <v>95.232812394718565</v>
      </c>
      <c r="K120" s="1064">
        <f>(VLOOKUP($K$91,'Inflation Index'!$C$21:$BK$25,B120,FALSE)*$K$92)</f>
        <v>0</v>
      </c>
      <c r="L120" s="1064">
        <f>(VLOOKUP($L$91,'Inflation Index'!$C$21:$BK$25,B120,FALSE)*$L$92)</f>
        <v>0</v>
      </c>
      <c r="M120" s="1064">
        <f>(VLOOKUP($M$91,'Inflation Index'!$C$21:$BK$25,B120,FALSE)*$M$92)</f>
        <v>0</v>
      </c>
      <c r="N120" s="1064">
        <f>(VLOOKUP($N$91,'Inflation Index'!$C$21:$BK$25,B120,FALSE)*$N$92)</f>
        <v>0</v>
      </c>
      <c r="O120" s="1067">
        <f t="shared" si="4"/>
        <v>251.67816206453296</v>
      </c>
    </row>
    <row r="121" spans="1:15">
      <c r="A121">
        <f t="shared" si="5"/>
        <v>2045</v>
      </c>
      <c r="B121">
        <v>30</v>
      </c>
      <c r="C121" s="1059" t="s">
        <v>43</v>
      </c>
      <c r="D121" s="1064">
        <f>(VLOOKUP($D$91,'Inflation Index'!$C$21:$BK$25,B121,FALSE)*$D$92)</f>
        <v>17.312606555153081</v>
      </c>
      <c r="E121" s="1064">
        <f>(VLOOKUP($E$91,'Inflation Index'!$C$21:$BK$25,B121,FALSE)*$E$92)</f>
        <v>24.086215030041579</v>
      </c>
      <c r="F121" s="1064">
        <f>(VLOOKUP($F$91,'Inflation Index'!$C$21:$BK$25,B121,FALSE)*$F$92)</f>
        <v>7.9605247635396559</v>
      </c>
      <c r="G121" s="1064">
        <f>(VLOOKUP($G$91,'Inflation Index'!$C$21:$BK$25,B121,FALSE)*$G$92)</f>
        <v>9.3111536437289022</v>
      </c>
      <c r="H121" s="1064">
        <f>(VLOOKUP($H$91,'Inflation Index'!$C$21:$BK$25,B121,FALSE)*$H$92)</f>
        <v>44.693537489898731</v>
      </c>
      <c r="I121" s="1064">
        <f>(VLOOKUP($I$91,'Inflation Index'!$C$21:$BK$25,B121,FALSE)*$I$92)</f>
        <v>56.992445929197793</v>
      </c>
      <c r="J121" s="1064">
        <f>(VLOOKUP($J$91,'Inflation Index'!$C$21:$BK$25,B121,FALSE)*$J$92)</f>
        <v>97.613632704586522</v>
      </c>
      <c r="K121" s="1064">
        <f>(VLOOKUP($K$91,'Inflation Index'!$C$21:$BK$25,B121,FALSE)*$K$92)</f>
        <v>0</v>
      </c>
      <c r="L121" s="1064">
        <f>(VLOOKUP($L$91,'Inflation Index'!$C$21:$BK$25,B121,FALSE)*$L$92)</f>
        <v>0</v>
      </c>
      <c r="M121" s="1064">
        <f>(VLOOKUP($M$91,'Inflation Index'!$C$21:$BK$25,B121,FALSE)*$M$92)</f>
        <v>0</v>
      </c>
      <c r="N121" s="1064">
        <f>(VLOOKUP($N$91,'Inflation Index'!$C$21:$BK$25,B121,FALSE)*$N$92)</f>
        <v>0</v>
      </c>
      <c r="O121" s="1067">
        <f t="shared" si="4"/>
        <v>257.97011611614624</v>
      </c>
    </row>
    <row r="122" spans="1:15">
      <c r="A122">
        <f t="shared" si="5"/>
        <v>2046</v>
      </c>
      <c r="B122">
        <v>31</v>
      </c>
      <c r="C122" s="1059" t="s">
        <v>44</v>
      </c>
      <c r="D122" s="1064">
        <f>(VLOOKUP($D$91,'Inflation Index'!$C$21:$BK$25,B122,FALSE)*$D$92)</f>
        <v>17.74542171903191</v>
      </c>
      <c r="E122" s="1064">
        <f>(VLOOKUP($E$91,'Inflation Index'!$C$21:$BK$25,B122,FALSE)*$E$92)</f>
        <v>24.688370405792618</v>
      </c>
      <c r="F122" s="1064">
        <f>(VLOOKUP($F$91,'Inflation Index'!$C$21:$BK$25,B122,FALSE)*$F$92)</f>
        <v>8.1595378826281468</v>
      </c>
      <c r="G122" s="1064">
        <f>(VLOOKUP($G$91,'Inflation Index'!$C$21:$BK$25,B122,FALSE)*$G$92)</f>
        <v>9.5439324848221254</v>
      </c>
      <c r="H122" s="1064">
        <f>(VLOOKUP($H$91,'Inflation Index'!$C$21:$BK$25,B122,FALSE)*$H$92)</f>
        <v>45.810875927146199</v>
      </c>
      <c r="I122" s="1064">
        <f>(VLOOKUP($I$91,'Inflation Index'!$C$21:$BK$25,B122,FALSE)*$I$92)</f>
        <v>58.417257077427735</v>
      </c>
      <c r="J122" s="1064">
        <f>(VLOOKUP($J$91,'Inflation Index'!$C$21:$BK$25,B122,FALSE)*$J$92)</f>
        <v>100.05397352220119</v>
      </c>
      <c r="K122" s="1064">
        <f>(VLOOKUP($K$91,'Inflation Index'!$C$21:$BK$25,B122,FALSE)*$K$92)</f>
        <v>0</v>
      </c>
      <c r="L122" s="1064">
        <f>(VLOOKUP($L$91,'Inflation Index'!$C$21:$BK$25,B122,FALSE)*$L$92)</f>
        <v>0</v>
      </c>
      <c r="M122" s="1064">
        <f>(VLOOKUP($M$91,'Inflation Index'!$C$21:$BK$25,B122,FALSE)*$M$92)</f>
        <v>0</v>
      </c>
      <c r="N122" s="1064">
        <f>(VLOOKUP($N$91,'Inflation Index'!$C$21:$BK$25,B122,FALSE)*$N$92)</f>
        <v>0</v>
      </c>
      <c r="O122" s="1067">
        <f t="shared" si="4"/>
        <v>264.41936901904995</v>
      </c>
    </row>
    <row r="123" spans="1:15">
      <c r="A123">
        <f t="shared" si="5"/>
        <v>2047</v>
      </c>
      <c r="B123">
        <v>32</v>
      </c>
      <c r="C123" s="1059" t="s">
        <v>45</v>
      </c>
      <c r="D123" s="1064">
        <f>(VLOOKUP($D$91,'Inflation Index'!$C$21:$BK$25,B123,FALSE)*$D$92)</f>
        <v>18.189057262007704</v>
      </c>
      <c r="E123" s="1064">
        <f>(VLOOKUP($E$91,'Inflation Index'!$C$21:$BK$25,B123,FALSE)*$E$92)</f>
        <v>25.305579665937429</v>
      </c>
      <c r="F123" s="1064">
        <f>(VLOOKUP($F$91,'Inflation Index'!$C$21:$BK$25,B123,FALSE)*$F$92)</f>
        <v>8.3635263296938493</v>
      </c>
      <c r="G123" s="1064">
        <f>(VLOOKUP($G$91,'Inflation Index'!$C$21:$BK$25,B123,FALSE)*$G$92)</f>
        <v>9.7825307969426767</v>
      </c>
      <c r="H123" s="1064">
        <f>(VLOOKUP($H$91,'Inflation Index'!$C$21:$BK$25,B123,FALSE)*$H$92)</f>
        <v>46.956147825324848</v>
      </c>
      <c r="I123" s="1064">
        <f>(VLOOKUP($I$91,'Inflation Index'!$C$21:$BK$25,B123,FALSE)*$I$92)</f>
        <v>59.877688504363427</v>
      </c>
      <c r="J123" s="1064">
        <f>(VLOOKUP($J$91,'Inflation Index'!$C$21:$BK$25,B123,FALSE)*$J$92)</f>
        <v>102.55532286025621</v>
      </c>
      <c r="K123" s="1064">
        <f>(VLOOKUP($K$91,'Inflation Index'!$C$21:$BK$25,B123,FALSE)*$K$92)</f>
        <v>0</v>
      </c>
      <c r="L123" s="1064">
        <f>(VLOOKUP($L$91,'Inflation Index'!$C$21:$BK$25,B123,FALSE)*$L$92)</f>
        <v>0</v>
      </c>
      <c r="M123" s="1064">
        <f>(VLOOKUP($M$91,'Inflation Index'!$C$21:$BK$25,B123,FALSE)*$M$92)</f>
        <v>0</v>
      </c>
      <c r="N123" s="1064">
        <f>(VLOOKUP($N$91,'Inflation Index'!$C$21:$BK$25,B123,FALSE)*$N$92)</f>
        <v>0</v>
      </c>
      <c r="O123" s="1067">
        <f t="shared" si="4"/>
        <v>271.02985324452618</v>
      </c>
    </row>
    <row r="124" spans="1:15">
      <c r="A124">
        <f t="shared" si="5"/>
        <v>2048</v>
      </c>
      <c r="B124">
        <v>33</v>
      </c>
      <c r="C124" s="1059" t="s">
        <v>46</v>
      </c>
      <c r="D124" s="1064">
        <f>(VLOOKUP($D$91,'Inflation Index'!$C$21:$BK$25,B124,FALSE)*$D$92)</f>
        <v>18.6437836935579</v>
      </c>
      <c r="E124" s="1064">
        <f>(VLOOKUP($E$91,'Inflation Index'!$C$21:$BK$25,B124,FALSE)*$E$92)</f>
        <v>25.938219157585866</v>
      </c>
      <c r="F124" s="1064">
        <f>(VLOOKUP($F$91,'Inflation Index'!$C$21:$BK$25,B124,FALSE)*$F$92)</f>
        <v>8.5726144879361961</v>
      </c>
      <c r="G124" s="1064">
        <f>(VLOOKUP($G$91,'Inflation Index'!$C$21:$BK$25,B124,FALSE)*$G$92)</f>
        <v>10.027094066866244</v>
      </c>
      <c r="H124" s="1064">
        <f>(VLOOKUP($H$91,'Inflation Index'!$C$21:$BK$25,B124,FALSE)*$H$92)</f>
        <v>48.130051520957977</v>
      </c>
      <c r="I124" s="1064">
        <f>(VLOOKUP($I$91,'Inflation Index'!$C$21:$BK$25,B124,FALSE)*$I$92)</f>
        <v>61.374630716972511</v>
      </c>
      <c r="J124" s="1064">
        <f>(VLOOKUP($J$91,'Inflation Index'!$C$21:$BK$25,B124,FALSE)*$J$92)</f>
        <v>105.11920593176262</v>
      </c>
      <c r="K124" s="1064">
        <f>(VLOOKUP($K$91,'Inflation Index'!$C$21:$BK$25,B124,FALSE)*$K$92)</f>
        <v>0</v>
      </c>
      <c r="L124" s="1064">
        <f>(VLOOKUP($L$91,'Inflation Index'!$C$21:$BK$25,B124,FALSE)*$L$92)</f>
        <v>0</v>
      </c>
      <c r="M124" s="1064">
        <f>(VLOOKUP($M$91,'Inflation Index'!$C$21:$BK$25,B124,FALSE)*$M$92)</f>
        <v>0</v>
      </c>
      <c r="N124" s="1064">
        <f>(VLOOKUP($N$91,'Inflation Index'!$C$21:$BK$25,B124,FALSE)*$N$92)</f>
        <v>0</v>
      </c>
      <c r="O124" s="1067">
        <f t="shared" ref="O124:O152" si="6">SUM(D124:N124)</f>
        <v>277.80559957563935</v>
      </c>
    </row>
    <row r="125" spans="1:15">
      <c r="A125">
        <f t="shared" si="5"/>
        <v>2049</v>
      </c>
      <c r="B125">
        <v>34</v>
      </c>
      <c r="C125" s="1059" t="s">
        <v>47</v>
      </c>
      <c r="D125" s="1064">
        <f>(VLOOKUP($D$91,'Inflation Index'!$C$21:$BK$25,B125,FALSE)*$D$92)</f>
        <v>19.109878285896841</v>
      </c>
      <c r="E125" s="1064">
        <f>(VLOOKUP($E$91,'Inflation Index'!$C$21:$BK$25,B125,FALSE)*$E$92)</f>
        <v>26.586674636525508</v>
      </c>
      <c r="F125" s="1064">
        <f>(VLOOKUP($F$91,'Inflation Index'!$C$21:$BK$25,B125,FALSE)*$F$92)</f>
        <v>8.7869298501345998</v>
      </c>
      <c r="G125" s="1064">
        <f>(VLOOKUP($G$91,'Inflation Index'!$C$21:$BK$25,B125,FALSE)*$G$92)</f>
        <v>10.277771418537897</v>
      </c>
      <c r="H125" s="1064">
        <f>(VLOOKUP($H$91,'Inflation Index'!$C$21:$BK$25,B125,FALSE)*$H$92)</f>
        <v>49.333302808981912</v>
      </c>
      <c r="I125" s="1064">
        <f>(VLOOKUP($I$91,'Inflation Index'!$C$21:$BK$25,B125,FALSE)*$I$92)</f>
        <v>62.908996484896811</v>
      </c>
      <c r="J125" s="1064">
        <f>(VLOOKUP($J$91,'Inflation Index'!$C$21:$BK$25,B125,FALSE)*$J$92)</f>
        <v>107.74718608005665</v>
      </c>
      <c r="K125" s="1064">
        <f>(VLOOKUP($K$91,'Inflation Index'!$C$21:$BK$25,B125,FALSE)*$K$92)</f>
        <v>0</v>
      </c>
      <c r="L125" s="1064">
        <f>(VLOOKUP($L$91,'Inflation Index'!$C$21:$BK$25,B125,FALSE)*$L$92)</f>
        <v>0</v>
      </c>
      <c r="M125" s="1064">
        <f>(VLOOKUP($M$91,'Inflation Index'!$C$21:$BK$25,B125,FALSE)*$M$92)</f>
        <v>0</v>
      </c>
      <c r="N125" s="1064">
        <f>(VLOOKUP($N$91,'Inflation Index'!$C$21:$BK$25,B125,FALSE)*$N$92)</f>
        <v>0</v>
      </c>
      <c r="O125" s="1067">
        <f t="shared" si="6"/>
        <v>284.75073956503024</v>
      </c>
    </row>
    <row r="126" spans="1:15">
      <c r="A126">
        <f t="shared" si="5"/>
        <v>2050</v>
      </c>
      <c r="B126">
        <v>35</v>
      </c>
      <c r="C126" s="1059" t="s">
        <v>48</v>
      </c>
      <c r="D126" s="1064">
        <f>(VLOOKUP($D$91,'Inflation Index'!$C$21:$BK$25,B126,FALSE)*$D$92)</f>
        <v>19.587625243044261</v>
      </c>
      <c r="E126" s="1064">
        <f>(VLOOKUP($E$91,'Inflation Index'!$C$21:$BK$25,B126,FALSE)*$E$92)</f>
        <v>27.251341502438642</v>
      </c>
      <c r="F126" s="1064">
        <f>(VLOOKUP($F$91,'Inflation Index'!$C$21:$BK$25,B126,FALSE)*$F$92)</f>
        <v>9.0066030963879626</v>
      </c>
      <c r="G126" s="1064">
        <f>(VLOOKUP($G$91,'Inflation Index'!$C$21:$BK$25,B126,FALSE)*$G$92)</f>
        <v>10.534715704001345</v>
      </c>
      <c r="H126" s="1064">
        <f>(VLOOKUP($H$91,'Inflation Index'!$C$21:$BK$25,B126,FALSE)*$H$92)</f>
        <v>50.566635379206453</v>
      </c>
      <c r="I126" s="1064">
        <f>(VLOOKUP($I$91,'Inflation Index'!$C$21:$BK$25,B126,FALSE)*$I$92)</f>
        <v>64.481721397019214</v>
      </c>
      <c r="J126" s="1064">
        <f>(VLOOKUP($J$91,'Inflation Index'!$C$21:$BK$25,B126,FALSE)*$J$92)</f>
        <v>110.44086573205806</v>
      </c>
      <c r="K126" s="1064">
        <f>(VLOOKUP($K$91,'Inflation Index'!$C$21:$BK$25,B126,FALSE)*$K$92)</f>
        <v>0</v>
      </c>
      <c r="L126" s="1064">
        <f>(VLOOKUP($L$91,'Inflation Index'!$C$21:$BK$25,B126,FALSE)*$L$92)</f>
        <v>0</v>
      </c>
      <c r="M126" s="1064">
        <f>(VLOOKUP($M$91,'Inflation Index'!$C$21:$BK$25,B126,FALSE)*$M$92)</f>
        <v>0</v>
      </c>
      <c r="N126" s="1064">
        <f>(VLOOKUP($N$91,'Inflation Index'!$C$21:$BK$25,B126,FALSE)*$N$92)</f>
        <v>0</v>
      </c>
      <c r="O126" s="1067">
        <f t="shared" si="6"/>
        <v>291.86950805415597</v>
      </c>
    </row>
    <row r="127" spans="1:15">
      <c r="A127">
        <f t="shared" si="5"/>
        <v>2051</v>
      </c>
      <c r="B127">
        <v>36</v>
      </c>
      <c r="C127" s="1059" t="s">
        <v>49</v>
      </c>
      <c r="D127" s="1064">
        <f>(VLOOKUP($D$91,'Inflation Index'!$C$21:$BK$25,B127,FALSE)*$D$92)</f>
        <v>20.077315874120362</v>
      </c>
      <c r="E127" s="1064">
        <f>(VLOOKUP($E$91,'Inflation Index'!$C$21:$BK$25,B127,FALSE)*$E$92)</f>
        <v>27.932625039999603</v>
      </c>
      <c r="F127" s="1064">
        <f>(VLOOKUP($F$91,'Inflation Index'!$C$21:$BK$25,B127,FALSE)*$F$92)</f>
        <v>9.2317681737976613</v>
      </c>
      <c r="G127" s="1064">
        <f>(VLOOKUP($G$91,'Inflation Index'!$C$21:$BK$25,B127,FALSE)*$G$92)</f>
        <v>10.798083596601376</v>
      </c>
      <c r="H127" s="1064">
        <f>(VLOOKUP($H$91,'Inflation Index'!$C$21:$BK$25,B127,FALSE)*$H$92)</f>
        <v>51.83080126368661</v>
      </c>
      <c r="I127" s="1064">
        <f>(VLOOKUP($I$91,'Inflation Index'!$C$21:$BK$25,B127,FALSE)*$I$92)</f>
        <v>66.093764431944692</v>
      </c>
      <c r="J127" s="1064">
        <f>(VLOOKUP($J$91,'Inflation Index'!$C$21:$BK$25,B127,FALSE)*$J$92)</f>
        <v>113.20188737535949</v>
      </c>
      <c r="K127" s="1064">
        <f>(VLOOKUP($K$91,'Inflation Index'!$C$21:$BK$25,B127,FALSE)*$K$92)</f>
        <v>0</v>
      </c>
      <c r="L127" s="1064">
        <f>(VLOOKUP($L$91,'Inflation Index'!$C$21:$BK$25,B127,FALSE)*$L$92)</f>
        <v>0</v>
      </c>
      <c r="M127" s="1064">
        <f>(VLOOKUP($M$91,'Inflation Index'!$C$21:$BK$25,B127,FALSE)*$M$92)</f>
        <v>0</v>
      </c>
      <c r="N127" s="1064">
        <f>(VLOOKUP($N$91,'Inflation Index'!$C$21:$BK$25,B127,FALSE)*$N$92)</f>
        <v>0</v>
      </c>
      <c r="O127" s="1067">
        <f t="shared" si="6"/>
        <v>299.16624575550981</v>
      </c>
    </row>
    <row r="128" spans="1:15">
      <c r="A128">
        <f t="shared" si="5"/>
        <v>2052</v>
      </c>
      <c r="B128">
        <v>37</v>
      </c>
      <c r="C128" s="1059" t="s">
        <v>50</v>
      </c>
      <c r="D128" s="1064">
        <f>(VLOOKUP($D$91,'Inflation Index'!$C$21:$BK$25,B128,FALSE)*$D$92)</f>
        <v>20.579248770973372</v>
      </c>
      <c r="E128" s="1064">
        <f>(VLOOKUP($E$91,'Inflation Index'!$C$21:$BK$25,B128,FALSE)*$E$92)</f>
        <v>28.630940665999592</v>
      </c>
      <c r="F128" s="1064">
        <f>(VLOOKUP($F$91,'Inflation Index'!$C$21:$BK$25,B128,FALSE)*$F$92)</f>
        <v>9.4625623781426018</v>
      </c>
      <c r="G128" s="1064">
        <f>(VLOOKUP($G$91,'Inflation Index'!$C$21:$BK$25,B128,FALSE)*$G$92)</f>
        <v>11.06803568651641</v>
      </c>
      <c r="H128" s="1064">
        <f>(VLOOKUP($H$91,'Inflation Index'!$C$21:$BK$25,B128,FALSE)*$H$92)</f>
        <v>53.126571295278772</v>
      </c>
      <c r="I128" s="1064">
        <f>(VLOOKUP($I$91,'Inflation Index'!$C$21:$BK$25,B128,FALSE)*$I$92)</f>
        <v>67.746108542743301</v>
      </c>
      <c r="J128" s="1064">
        <f>(VLOOKUP($J$91,'Inflation Index'!$C$21:$BK$25,B128,FALSE)*$J$92)</f>
        <v>116.03193455974348</v>
      </c>
      <c r="K128" s="1064">
        <f>(VLOOKUP($K$91,'Inflation Index'!$C$21:$BK$25,B128,FALSE)*$K$92)</f>
        <v>0</v>
      </c>
      <c r="L128" s="1064">
        <f>(VLOOKUP($L$91,'Inflation Index'!$C$21:$BK$25,B128,FALSE)*$L$92)</f>
        <v>0</v>
      </c>
      <c r="M128" s="1064">
        <f>(VLOOKUP($M$91,'Inflation Index'!$C$21:$BK$25,B128,FALSE)*$M$92)</f>
        <v>0</v>
      </c>
      <c r="N128" s="1064">
        <f>(VLOOKUP($N$91,'Inflation Index'!$C$21:$BK$25,B128,FALSE)*$N$92)</f>
        <v>0</v>
      </c>
      <c r="O128" s="1067">
        <f t="shared" si="6"/>
        <v>306.64540189939754</v>
      </c>
    </row>
    <row r="129" spans="1:15">
      <c r="A129">
        <f t="shared" si="5"/>
        <v>2053</v>
      </c>
      <c r="B129">
        <v>38</v>
      </c>
      <c r="C129" s="1059" t="s">
        <v>51</v>
      </c>
      <c r="D129" s="1064">
        <f>(VLOOKUP($D$91,'Inflation Index'!$C$21:$BK$25,B129,FALSE)*$D$92)</f>
        <v>21.093729990247706</v>
      </c>
      <c r="E129" s="1064">
        <f>(VLOOKUP($E$91,'Inflation Index'!$C$21:$BK$25,B129,FALSE)*$E$92)</f>
        <v>29.346714182649581</v>
      </c>
      <c r="F129" s="1064">
        <f>(VLOOKUP($F$91,'Inflation Index'!$C$21:$BK$25,B129,FALSE)*$F$92)</f>
        <v>9.6991264375961652</v>
      </c>
      <c r="G129" s="1064">
        <f>(VLOOKUP($G$91,'Inflation Index'!$C$21:$BK$25,B129,FALSE)*$G$92)</f>
        <v>11.344736578679319</v>
      </c>
      <c r="H129" s="1064">
        <f>(VLOOKUP($H$91,'Inflation Index'!$C$21:$BK$25,B129,FALSE)*$H$92)</f>
        <v>54.454735577660735</v>
      </c>
      <c r="I129" s="1064">
        <f>(VLOOKUP($I$91,'Inflation Index'!$C$21:$BK$25,B129,FALSE)*$I$92)</f>
        <v>69.439761256311883</v>
      </c>
      <c r="J129" s="1064">
        <f>(VLOOKUP($J$91,'Inflation Index'!$C$21:$BK$25,B129,FALSE)*$J$92)</f>
        <v>118.93273292373705</v>
      </c>
      <c r="K129" s="1064">
        <f>(VLOOKUP($K$91,'Inflation Index'!$C$21:$BK$25,B129,FALSE)*$K$92)</f>
        <v>0</v>
      </c>
      <c r="L129" s="1064">
        <f>(VLOOKUP($L$91,'Inflation Index'!$C$21:$BK$25,B129,FALSE)*$L$92)</f>
        <v>0</v>
      </c>
      <c r="M129" s="1064">
        <f>(VLOOKUP($M$91,'Inflation Index'!$C$21:$BK$25,B129,FALSE)*$M$92)</f>
        <v>0</v>
      </c>
      <c r="N129" s="1064">
        <f>(VLOOKUP($N$91,'Inflation Index'!$C$21:$BK$25,B129,FALSE)*$N$92)</f>
        <v>0</v>
      </c>
      <c r="O129" s="1067">
        <f t="shared" si="6"/>
        <v>314.31153694688243</v>
      </c>
    </row>
    <row r="130" spans="1:15">
      <c r="A130">
        <f t="shared" si="5"/>
        <v>2054</v>
      </c>
      <c r="B130">
        <v>39</v>
      </c>
      <c r="C130" s="1059" t="s">
        <v>52</v>
      </c>
      <c r="D130" s="1064">
        <f>(VLOOKUP($D$91,'Inflation Index'!$C$21:$BK$25,B130,FALSE)*$D$92)</f>
        <v>21.621073240003895</v>
      </c>
      <c r="E130" s="1064">
        <f>(VLOOKUP($E$91,'Inflation Index'!$C$21:$BK$25,B130,FALSE)*$E$92)</f>
        <v>30.08038203721582</v>
      </c>
      <c r="F130" s="1064">
        <f>(VLOOKUP($F$91,'Inflation Index'!$C$21:$BK$25,B130,FALSE)*$F$92)</f>
        <v>9.9416045985360704</v>
      </c>
      <c r="G130" s="1064">
        <f>(VLOOKUP($G$91,'Inflation Index'!$C$21:$BK$25,B130,FALSE)*$G$92)</f>
        <v>11.628354993146303</v>
      </c>
      <c r="H130" s="1064">
        <f>(VLOOKUP($H$91,'Inflation Index'!$C$21:$BK$25,B130,FALSE)*$H$92)</f>
        <v>55.816103967102251</v>
      </c>
      <c r="I130" s="1064">
        <f>(VLOOKUP($I$91,'Inflation Index'!$C$21:$BK$25,B130,FALSE)*$I$92)</f>
        <v>71.175755287719682</v>
      </c>
      <c r="J130" s="1064">
        <f>(VLOOKUP($J$91,'Inflation Index'!$C$21:$BK$25,B130,FALSE)*$J$92)</f>
        <v>121.90605124683047</v>
      </c>
      <c r="K130" s="1064">
        <f>(VLOOKUP($K$91,'Inflation Index'!$C$21:$BK$25,B130,FALSE)*$K$92)</f>
        <v>0</v>
      </c>
      <c r="L130" s="1064">
        <f>(VLOOKUP($L$91,'Inflation Index'!$C$21:$BK$25,B130,FALSE)*$L$92)</f>
        <v>0</v>
      </c>
      <c r="M130" s="1064">
        <f>(VLOOKUP($M$91,'Inflation Index'!$C$21:$BK$25,B130,FALSE)*$M$92)</f>
        <v>0</v>
      </c>
      <c r="N130" s="1064">
        <f>(VLOOKUP($N$91,'Inflation Index'!$C$21:$BK$25,B130,FALSE)*$N$92)</f>
        <v>0</v>
      </c>
      <c r="O130" s="1067">
        <f t="shared" si="6"/>
        <v>322.16932537055447</v>
      </c>
    </row>
    <row r="131" spans="1:15">
      <c r="A131">
        <f t="shared" si="5"/>
        <v>2055</v>
      </c>
      <c r="B131">
        <v>40</v>
      </c>
      <c r="C131" s="1059" t="s">
        <v>53</v>
      </c>
      <c r="D131" s="1064">
        <f>(VLOOKUP($D$91,'Inflation Index'!$C$21:$BK$25,B131,FALSE)*$D$92)</f>
        <v>22.161600071003992</v>
      </c>
      <c r="E131" s="1064">
        <f>(VLOOKUP($E$91,'Inflation Index'!$C$21:$BK$25,B131,FALSE)*$E$92)</f>
        <v>30.832391588146212</v>
      </c>
      <c r="F131" s="1064">
        <f>(VLOOKUP($F$91,'Inflation Index'!$C$21:$BK$25,B131,FALSE)*$F$92)</f>
        <v>10.190144713499471</v>
      </c>
      <c r="G131" s="1064">
        <f>(VLOOKUP($G$91,'Inflation Index'!$C$21:$BK$25,B131,FALSE)*$G$92)</f>
        <v>11.919063867974959</v>
      </c>
      <c r="H131" s="1064">
        <f>(VLOOKUP($H$91,'Inflation Index'!$C$21:$BK$25,B131,FALSE)*$H$92)</f>
        <v>57.211506566279809</v>
      </c>
      <c r="I131" s="1064">
        <f>(VLOOKUP($I$91,'Inflation Index'!$C$21:$BK$25,B131,FALSE)*$I$92)</f>
        <v>72.955149169912673</v>
      </c>
      <c r="J131" s="1064">
        <f>(VLOOKUP($J$91,'Inflation Index'!$C$21:$BK$25,B131,FALSE)*$J$92)</f>
        <v>124.95370252800123</v>
      </c>
      <c r="K131" s="1064">
        <f>(VLOOKUP($K$91,'Inflation Index'!$C$21:$BK$25,B131,FALSE)*$K$92)</f>
        <v>0</v>
      </c>
      <c r="L131" s="1064">
        <f>(VLOOKUP($L$91,'Inflation Index'!$C$21:$BK$25,B131,FALSE)*$L$92)</f>
        <v>0</v>
      </c>
      <c r="M131" s="1064">
        <f>(VLOOKUP($M$91,'Inflation Index'!$C$21:$BK$25,B131,FALSE)*$M$92)</f>
        <v>0</v>
      </c>
      <c r="N131" s="1064">
        <f>(VLOOKUP($N$91,'Inflation Index'!$C$21:$BK$25,B131,FALSE)*$N$92)</f>
        <v>0</v>
      </c>
      <c r="O131" s="1067">
        <f t="shared" si="6"/>
        <v>330.22355850481836</v>
      </c>
    </row>
    <row r="132" spans="1:15">
      <c r="A132">
        <f t="shared" si="5"/>
        <v>2056</v>
      </c>
      <c r="B132">
        <v>41</v>
      </c>
      <c r="C132" s="1059" t="s">
        <v>54</v>
      </c>
      <c r="D132" s="1064">
        <f>(VLOOKUP($D$91,'Inflation Index'!$C$21:$BK$25,B132,FALSE)*$D$92)</f>
        <v>22.715640072779092</v>
      </c>
      <c r="E132" s="1064">
        <f>(VLOOKUP($E$91,'Inflation Index'!$C$21:$BK$25,B132,FALSE)*$E$92)</f>
        <v>31.603201377849867</v>
      </c>
      <c r="F132" s="1064">
        <f>(VLOOKUP($F$91,'Inflation Index'!$C$21:$BK$25,B132,FALSE)*$F$92)</f>
        <v>10.444898331336956</v>
      </c>
      <c r="G132" s="1064">
        <f>(VLOOKUP($G$91,'Inflation Index'!$C$21:$BK$25,B132,FALSE)*$G$92)</f>
        <v>12.217040464674332</v>
      </c>
      <c r="H132" s="1064">
        <f>(VLOOKUP($H$91,'Inflation Index'!$C$21:$BK$25,B132,FALSE)*$H$92)</f>
        <v>58.641794230436794</v>
      </c>
      <c r="I132" s="1064">
        <f>(VLOOKUP($I$91,'Inflation Index'!$C$21:$BK$25,B132,FALSE)*$I$92)</f>
        <v>74.779027899160482</v>
      </c>
      <c r="J132" s="1064">
        <f>(VLOOKUP($J$91,'Inflation Index'!$C$21:$BK$25,B132,FALSE)*$J$92)</f>
        <v>128.07754509120124</v>
      </c>
      <c r="K132" s="1064">
        <f>(VLOOKUP($K$91,'Inflation Index'!$C$21:$BK$25,B132,FALSE)*$K$92)</f>
        <v>0</v>
      </c>
      <c r="L132" s="1064">
        <f>(VLOOKUP($L$91,'Inflation Index'!$C$21:$BK$25,B132,FALSE)*$L$92)</f>
        <v>0</v>
      </c>
      <c r="M132" s="1064">
        <f>(VLOOKUP($M$91,'Inflation Index'!$C$21:$BK$25,B132,FALSE)*$M$92)</f>
        <v>0</v>
      </c>
      <c r="N132" s="1064">
        <f>(VLOOKUP($N$91,'Inflation Index'!$C$21:$BK$25,B132,FALSE)*$N$92)</f>
        <v>0</v>
      </c>
      <c r="O132" s="1067">
        <f t="shared" si="6"/>
        <v>338.47914746743879</v>
      </c>
    </row>
    <row r="133" spans="1:15">
      <c r="A133">
        <f t="shared" si="5"/>
        <v>2057</v>
      </c>
      <c r="B133">
        <v>42</v>
      </c>
      <c r="C133" s="1059" t="s">
        <v>55</v>
      </c>
      <c r="D133" s="1064">
        <f>(VLOOKUP($D$91,'Inflation Index'!$C$21:$BK$25,B133,FALSE)*$D$92)</f>
        <v>23.283531074598567</v>
      </c>
      <c r="E133" s="1064">
        <f>(VLOOKUP($E$91,'Inflation Index'!$C$21:$BK$25,B133,FALSE)*$E$92)</f>
        <v>32.393281412296112</v>
      </c>
      <c r="F133" s="1064">
        <f>(VLOOKUP($F$91,'Inflation Index'!$C$21:$BK$25,B133,FALSE)*$F$92)</f>
        <v>10.706020789620382</v>
      </c>
      <c r="G133" s="1064">
        <f>(VLOOKUP($G$91,'Inflation Index'!$C$21:$BK$25,B133,FALSE)*$G$92)</f>
        <v>12.522466476291191</v>
      </c>
      <c r="H133" s="1064">
        <f>(VLOOKUP($H$91,'Inflation Index'!$C$21:$BK$25,B133,FALSE)*$H$92)</f>
        <v>60.107839086197714</v>
      </c>
      <c r="I133" s="1064">
        <f>(VLOOKUP($I$91,'Inflation Index'!$C$21:$BK$25,B133,FALSE)*$I$92)</f>
        <v>76.648503596639486</v>
      </c>
      <c r="J133" s="1064">
        <f>(VLOOKUP($J$91,'Inflation Index'!$C$21:$BK$25,B133,FALSE)*$J$92)</f>
        <v>131.27948371848129</v>
      </c>
      <c r="K133" s="1064">
        <f>(VLOOKUP($K$91,'Inflation Index'!$C$21:$BK$25,B133,FALSE)*$K$92)</f>
        <v>0</v>
      </c>
      <c r="L133" s="1064">
        <f>(VLOOKUP($L$91,'Inflation Index'!$C$21:$BK$25,B133,FALSE)*$L$92)</f>
        <v>0</v>
      </c>
      <c r="M133" s="1064">
        <f>(VLOOKUP($M$91,'Inflation Index'!$C$21:$BK$25,B133,FALSE)*$M$92)</f>
        <v>0</v>
      </c>
      <c r="N133" s="1064">
        <f>(VLOOKUP($N$91,'Inflation Index'!$C$21:$BK$25,B133,FALSE)*$N$92)</f>
        <v>0</v>
      </c>
      <c r="O133" s="1067">
        <f t="shared" si="6"/>
        <v>346.94112615412473</v>
      </c>
    </row>
    <row r="134" spans="1:15">
      <c r="A134">
        <f t="shared" si="5"/>
        <v>2058</v>
      </c>
      <c r="B134">
        <v>43</v>
      </c>
      <c r="C134" s="1059" t="s">
        <v>56</v>
      </c>
      <c r="D134" s="1064">
        <f>(VLOOKUP($D$91,'Inflation Index'!$C$21:$BK$25,B134,FALSE)*$D$92)</f>
        <v>23.865619351463529</v>
      </c>
      <c r="E134" s="1064">
        <f>(VLOOKUP($E$91,'Inflation Index'!$C$21:$BK$25,B134,FALSE)*$E$92)</f>
        <v>33.203113447603513</v>
      </c>
      <c r="F134" s="1064">
        <f>(VLOOKUP($F$91,'Inflation Index'!$C$21:$BK$25,B134,FALSE)*$F$92)</f>
        <v>10.973671309360888</v>
      </c>
      <c r="G134" s="1064">
        <f>(VLOOKUP($G$91,'Inflation Index'!$C$21:$BK$25,B134,FALSE)*$G$92)</f>
        <v>12.835528138198468</v>
      </c>
      <c r="H134" s="1064">
        <f>(VLOOKUP($H$91,'Inflation Index'!$C$21:$BK$25,B134,FALSE)*$H$92)</f>
        <v>61.61053506335265</v>
      </c>
      <c r="I134" s="1064">
        <f>(VLOOKUP($I$91,'Inflation Index'!$C$21:$BK$25,B134,FALSE)*$I$92)</f>
        <v>78.564716186555472</v>
      </c>
      <c r="J134" s="1064">
        <f>(VLOOKUP($J$91,'Inflation Index'!$C$21:$BK$25,B134,FALSE)*$J$92)</f>
        <v>134.56147081144329</v>
      </c>
      <c r="K134" s="1064">
        <f>(VLOOKUP($K$91,'Inflation Index'!$C$21:$BK$25,B134,FALSE)*$K$92)</f>
        <v>0</v>
      </c>
      <c r="L134" s="1064">
        <f>(VLOOKUP($L$91,'Inflation Index'!$C$21:$BK$25,B134,FALSE)*$L$92)</f>
        <v>0</v>
      </c>
      <c r="M134" s="1064">
        <f>(VLOOKUP($M$91,'Inflation Index'!$C$21:$BK$25,B134,FALSE)*$M$92)</f>
        <v>0</v>
      </c>
      <c r="N134" s="1064">
        <f>(VLOOKUP($N$91,'Inflation Index'!$C$21:$BK$25,B134,FALSE)*$N$92)</f>
        <v>0</v>
      </c>
      <c r="O134" s="1067">
        <f t="shared" si="6"/>
        <v>355.61465430797784</v>
      </c>
    </row>
    <row r="135" spans="1:15">
      <c r="A135">
        <f t="shared" si="5"/>
        <v>2059</v>
      </c>
      <c r="B135">
        <v>44</v>
      </c>
      <c r="C135" s="1059" t="s">
        <v>57</v>
      </c>
      <c r="D135" s="1064">
        <f>(VLOOKUP($D$91,'Inflation Index'!$C$21:$BK$25,B135,FALSE)*$D$92)</f>
        <v>24.462259835250116</v>
      </c>
      <c r="E135" s="1064">
        <f>(VLOOKUP($E$91,'Inflation Index'!$C$21:$BK$25,B135,FALSE)*$E$92)</f>
        <v>34.033191283793599</v>
      </c>
      <c r="F135" s="1064">
        <f>(VLOOKUP($F$91,'Inflation Index'!$C$21:$BK$25,B135,FALSE)*$F$92)</f>
        <v>11.24801309209491</v>
      </c>
      <c r="G135" s="1064">
        <f>(VLOOKUP($G$91,'Inflation Index'!$C$21:$BK$25,B135,FALSE)*$G$92)</f>
        <v>13.156416341653429</v>
      </c>
      <c r="H135" s="1064">
        <f>(VLOOKUP($H$91,'Inflation Index'!$C$21:$BK$25,B135,FALSE)*$H$92)</f>
        <v>63.150798439936459</v>
      </c>
      <c r="I135" s="1064">
        <f>(VLOOKUP($I$91,'Inflation Index'!$C$21:$BK$25,B135,FALSE)*$I$92)</f>
        <v>80.528834091219352</v>
      </c>
      <c r="J135" s="1064">
        <f>(VLOOKUP($J$91,'Inflation Index'!$C$21:$BK$25,B135,FALSE)*$J$92)</f>
        <v>137.92550758172936</v>
      </c>
      <c r="K135" s="1064">
        <f>(VLOOKUP($K$91,'Inflation Index'!$C$21:$BK$25,B135,FALSE)*$K$92)</f>
        <v>0</v>
      </c>
      <c r="L135" s="1064">
        <f>(VLOOKUP($L$91,'Inflation Index'!$C$21:$BK$25,B135,FALSE)*$L$92)</f>
        <v>0</v>
      </c>
      <c r="M135" s="1064">
        <f>(VLOOKUP($M$91,'Inflation Index'!$C$21:$BK$25,B135,FALSE)*$M$92)</f>
        <v>0</v>
      </c>
      <c r="N135" s="1064">
        <f>(VLOOKUP($N$91,'Inflation Index'!$C$21:$BK$25,B135,FALSE)*$N$92)</f>
        <v>0</v>
      </c>
      <c r="O135" s="1067">
        <f t="shared" si="6"/>
        <v>364.50502066567719</v>
      </c>
    </row>
    <row r="136" spans="1:15">
      <c r="A136">
        <f t="shared" si="5"/>
        <v>2060</v>
      </c>
      <c r="B136">
        <v>45</v>
      </c>
      <c r="C136" s="1059" t="s">
        <v>58</v>
      </c>
      <c r="D136" s="1064">
        <f>(VLOOKUP($D$91,'Inflation Index'!$C$21:$BK$25,B136,FALSE)*$D$92)</f>
        <v>25.073816331131365</v>
      </c>
      <c r="E136" s="1064">
        <f>(VLOOKUP($E$91,'Inflation Index'!$C$21:$BK$25,B136,FALSE)*$E$92)</f>
        <v>34.884021065888426</v>
      </c>
      <c r="F136" s="1064">
        <f>(VLOOKUP($F$91,'Inflation Index'!$C$21:$BK$25,B136,FALSE)*$F$92)</f>
        <v>11.529213419397282</v>
      </c>
      <c r="G136" s="1064">
        <f>(VLOOKUP($G$91,'Inflation Index'!$C$21:$BK$25,B136,FALSE)*$G$92)</f>
        <v>13.485326750194762</v>
      </c>
      <c r="H136" s="1064">
        <f>(VLOOKUP($H$91,'Inflation Index'!$C$21:$BK$25,B136,FALSE)*$H$92)</f>
        <v>64.729568400934866</v>
      </c>
      <c r="I136" s="1064">
        <f>(VLOOKUP($I$91,'Inflation Index'!$C$21:$BK$25,B136,FALSE)*$I$92)</f>
        <v>82.542054943499821</v>
      </c>
      <c r="J136" s="1064">
        <f>(VLOOKUP($J$91,'Inflation Index'!$C$21:$BK$25,B136,FALSE)*$J$92)</f>
        <v>141.37364527127258</v>
      </c>
      <c r="K136" s="1064">
        <f>(VLOOKUP($K$91,'Inflation Index'!$C$21:$BK$25,B136,FALSE)*$K$92)</f>
        <v>0</v>
      </c>
      <c r="L136" s="1064">
        <f>(VLOOKUP($L$91,'Inflation Index'!$C$21:$BK$25,B136,FALSE)*$L$92)</f>
        <v>0</v>
      </c>
      <c r="M136" s="1064">
        <f>(VLOOKUP($M$91,'Inflation Index'!$C$21:$BK$25,B136,FALSE)*$M$92)</f>
        <v>0</v>
      </c>
      <c r="N136" s="1064">
        <f>(VLOOKUP($N$91,'Inflation Index'!$C$21:$BK$25,B136,FALSE)*$N$92)</f>
        <v>0</v>
      </c>
      <c r="O136" s="1067">
        <f t="shared" si="6"/>
        <v>373.61764618231905</v>
      </c>
    </row>
    <row r="137" spans="1:15">
      <c r="A137">
        <f t="shared" si="5"/>
        <v>2061</v>
      </c>
      <c r="B137">
        <v>46</v>
      </c>
      <c r="C137" s="1059" t="s">
        <v>59</v>
      </c>
      <c r="D137" s="1064">
        <f>(VLOOKUP($D$91,'Inflation Index'!$C$21:$BK$25,B137,FALSE)*$D$92)</f>
        <v>25.700661739409647</v>
      </c>
      <c r="E137" s="1064">
        <f>(VLOOKUP($E$91,'Inflation Index'!$C$21:$BK$25,B137,FALSE)*$E$92)</f>
        <v>35.756121592535635</v>
      </c>
      <c r="F137" s="1064">
        <f>(VLOOKUP($F$91,'Inflation Index'!$C$21:$BK$25,B137,FALSE)*$F$92)</f>
        <v>11.817443754882213</v>
      </c>
      <c r="G137" s="1064">
        <f>(VLOOKUP($G$91,'Inflation Index'!$C$21:$BK$25,B137,FALSE)*$G$92)</f>
        <v>13.822459918949631</v>
      </c>
      <c r="H137" s="1064">
        <f>(VLOOKUP($H$91,'Inflation Index'!$C$21:$BK$25,B137,FALSE)*$H$92)</f>
        <v>66.347807610958228</v>
      </c>
      <c r="I137" s="1064">
        <f>(VLOOKUP($I$91,'Inflation Index'!$C$21:$BK$25,B137,FALSE)*$I$92)</f>
        <v>84.605606317087307</v>
      </c>
      <c r="J137" s="1064">
        <f>(VLOOKUP($J$91,'Inflation Index'!$C$21:$BK$25,B137,FALSE)*$J$92)</f>
        <v>144.90798640305439</v>
      </c>
      <c r="K137" s="1064">
        <f>(VLOOKUP($K$91,'Inflation Index'!$C$21:$BK$25,B137,FALSE)*$K$92)</f>
        <v>0</v>
      </c>
      <c r="L137" s="1064">
        <f>(VLOOKUP($L$91,'Inflation Index'!$C$21:$BK$25,B137,FALSE)*$L$92)</f>
        <v>0</v>
      </c>
      <c r="M137" s="1064">
        <f>(VLOOKUP($M$91,'Inflation Index'!$C$21:$BK$25,B137,FALSE)*$M$92)</f>
        <v>0</v>
      </c>
      <c r="N137" s="1064">
        <f>(VLOOKUP($N$91,'Inflation Index'!$C$21:$BK$25,B137,FALSE)*$N$92)</f>
        <v>0</v>
      </c>
      <c r="O137" s="1067">
        <f t="shared" si="6"/>
        <v>382.95808733687704</v>
      </c>
    </row>
    <row r="138" spans="1:15">
      <c r="A138">
        <f t="shared" si="5"/>
        <v>2062</v>
      </c>
      <c r="B138">
        <v>47</v>
      </c>
      <c r="C138" s="1059" t="s">
        <v>60</v>
      </c>
      <c r="D138" s="1064">
        <f>(VLOOKUP($D$91,'Inflation Index'!$C$21:$BK$25,B138,FALSE)*$D$92)</f>
        <v>26.343178282894883</v>
      </c>
      <c r="E138" s="1064">
        <f>(VLOOKUP($E$91,'Inflation Index'!$C$21:$BK$25,B138,FALSE)*$E$92)</f>
        <v>36.650024632349023</v>
      </c>
      <c r="F138" s="1064">
        <f>(VLOOKUP($F$91,'Inflation Index'!$C$21:$BK$25,B138,FALSE)*$F$92)</f>
        <v>12.112879848754266</v>
      </c>
      <c r="G138" s="1064">
        <f>(VLOOKUP($G$91,'Inflation Index'!$C$21:$BK$25,B138,FALSE)*$G$92)</f>
        <v>14.168021416923368</v>
      </c>
      <c r="H138" s="1064">
        <f>(VLOOKUP($H$91,'Inflation Index'!$C$21:$BK$25,B138,FALSE)*$H$92)</f>
        <v>68.006502801232173</v>
      </c>
      <c r="I138" s="1064">
        <f>(VLOOKUP($I$91,'Inflation Index'!$C$21:$BK$25,B138,FALSE)*$I$92)</f>
        <v>86.720746475014479</v>
      </c>
      <c r="J138" s="1064">
        <f>(VLOOKUP($J$91,'Inflation Index'!$C$21:$BK$25,B138,FALSE)*$J$92)</f>
        <v>148.53068606313073</v>
      </c>
      <c r="K138" s="1064">
        <f>(VLOOKUP($K$91,'Inflation Index'!$C$21:$BK$25,B138,FALSE)*$K$92)</f>
        <v>0</v>
      </c>
      <c r="L138" s="1064">
        <f>(VLOOKUP($L$91,'Inflation Index'!$C$21:$BK$25,B138,FALSE)*$L$92)</f>
        <v>0</v>
      </c>
      <c r="M138" s="1064">
        <f>(VLOOKUP($M$91,'Inflation Index'!$C$21:$BK$25,B138,FALSE)*$M$92)</f>
        <v>0</v>
      </c>
      <c r="N138" s="1064">
        <f>(VLOOKUP($N$91,'Inflation Index'!$C$21:$BK$25,B138,FALSE)*$N$92)</f>
        <v>0</v>
      </c>
      <c r="O138" s="1067">
        <f t="shared" si="6"/>
        <v>392.53203952029889</v>
      </c>
    </row>
    <row r="139" spans="1:15">
      <c r="A139">
        <f t="shared" si="5"/>
        <v>2063</v>
      </c>
      <c r="B139">
        <v>48</v>
      </c>
      <c r="C139" s="1059" t="s">
        <v>61</v>
      </c>
      <c r="D139" s="1064">
        <f>(VLOOKUP($D$91,'Inflation Index'!$C$21:$BK$25,B139,FALSE)*$D$92)</f>
        <v>27.00175773996725</v>
      </c>
      <c r="E139" s="1064">
        <f>(VLOOKUP($E$91,'Inflation Index'!$C$21:$BK$25,B139,FALSE)*$E$92)</f>
        <v>37.566275248157744</v>
      </c>
      <c r="F139" s="1064">
        <f>(VLOOKUP($F$91,'Inflation Index'!$C$21:$BK$25,B139,FALSE)*$F$92)</f>
        <v>12.415701844973121</v>
      </c>
      <c r="G139" s="1064">
        <f>(VLOOKUP($G$91,'Inflation Index'!$C$21:$BK$25,B139,FALSE)*$G$92)</f>
        <v>14.522221952346451</v>
      </c>
      <c r="H139" s="1064">
        <f>(VLOOKUP($H$91,'Inflation Index'!$C$21:$BK$25,B139,FALSE)*$H$92)</f>
        <v>69.706665371262972</v>
      </c>
      <c r="I139" s="1064">
        <f>(VLOOKUP($I$91,'Inflation Index'!$C$21:$BK$25,B139,FALSE)*$I$92)</f>
        <v>88.888765136889816</v>
      </c>
      <c r="J139" s="1064">
        <f>(VLOOKUP($J$91,'Inflation Index'!$C$21:$BK$25,B139,FALSE)*$J$92)</f>
        <v>152.24395321470897</v>
      </c>
      <c r="K139" s="1064">
        <f>(VLOOKUP($K$91,'Inflation Index'!$C$21:$BK$25,B139,FALSE)*$K$92)</f>
        <v>0</v>
      </c>
      <c r="L139" s="1064">
        <f>(VLOOKUP($L$91,'Inflation Index'!$C$21:$BK$25,B139,FALSE)*$L$92)</f>
        <v>0</v>
      </c>
      <c r="M139" s="1064">
        <f>(VLOOKUP($M$91,'Inflation Index'!$C$21:$BK$25,B139,FALSE)*$M$92)</f>
        <v>0</v>
      </c>
      <c r="N139" s="1064">
        <f>(VLOOKUP($N$91,'Inflation Index'!$C$21:$BK$25,B139,FALSE)*$N$92)</f>
        <v>0</v>
      </c>
      <c r="O139" s="1067">
        <f t="shared" si="6"/>
        <v>402.34534050830632</v>
      </c>
    </row>
    <row r="140" spans="1:15">
      <c r="A140">
        <f t="shared" si="5"/>
        <v>2064</v>
      </c>
      <c r="B140">
        <v>49</v>
      </c>
      <c r="C140" s="1059" t="s">
        <v>62</v>
      </c>
      <c r="D140" s="1064">
        <f>(VLOOKUP($D$91,'Inflation Index'!$C$21:$BK$25,B140,FALSE)*$D$92)</f>
        <v>27.676801683466429</v>
      </c>
      <c r="E140" s="1064">
        <f>(VLOOKUP($E$91,'Inflation Index'!$C$21:$BK$25,B140,FALSE)*$E$92)</f>
        <v>38.505432129361679</v>
      </c>
      <c r="F140" s="1064">
        <f>(VLOOKUP($F$91,'Inflation Index'!$C$21:$BK$25,B140,FALSE)*$F$92)</f>
        <v>12.726094391097448</v>
      </c>
      <c r="G140" s="1064">
        <f>(VLOOKUP($G$91,'Inflation Index'!$C$21:$BK$25,B140,FALSE)*$G$92)</f>
        <v>14.885277501155111</v>
      </c>
      <c r="H140" s="1064">
        <f>(VLOOKUP($H$91,'Inflation Index'!$C$21:$BK$25,B140,FALSE)*$H$92)</f>
        <v>71.449332005544534</v>
      </c>
      <c r="I140" s="1064">
        <f>(VLOOKUP($I$91,'Inflation Index'!$C$21:$BK$25,B140,FALSE)*$I$92)</f>
        <v>91.110984265312055</v>
      </c>
      <c r="J140" s="1064">
        <f>(VLOOKUP($J$91,'Inflation Index'!$C$21:$BK$25,B140,FALSE)*$J$92)</f>
        <v>156.05005204507668</v>
      </c>
      <c r="K140" s="1064">
        <f>(VLOOKUP($K$91,'Inflation Index'!$C$21:$BK$25,B140,FALSE)*$K$92)</f>
        <v>0</v>
      </c>
      <c r="L140" s="1064">
        <f>(VLOOKUP($L$91,'Inflation Index'!$C$21:$BK$25,B140,FALSE)*$L$92)</f>
        <v>0</v>
      </c>
      <c r="M140" s="1064">
        <f>(VLOOKUP($M$91,'Inflation Index'!$C$21:$BK$25,B140,FALSE)*$M$92)</f>
        <v>0</v>
      </c>
      <c r="N140" s="1064">
        <f>(VLOOKUP($N$91,'Inflation Index'!$C$21:$BK$25,B140,FALSE)*$N$92)</f>
        <v>0</v>
      </c>
      <c r="O140" s="1067">
        <f t="shared" si="6"/>
        <v>412.40397402101394</v>
      </c>
    </row>
    <row r="141" spans="1:15">
      <c r="A141">
        <f t="shared" si="5"/>
        <v>2065</v>
      </c>
      <c r="B141">
        <v>50</v>
      </c>
      <c r="C141" s="1059" t="s">
        <v>63</v>
      </c>
      <c r="D141" s="1064">
        <f>(VLOOKUP($D$91,'Inflation Index'!$C$21:$BK$25,B141,FALSE)*$D$92)</f>
        <v>28.368721725553094</v>
      </c>
      <c r="E141" s="1064">
        <f>(VLOOKUP($E$91,'Inflation Index'!$C$21:$BK$25,B141,FALSE)*$E$92)</f>
        <v>39.46806793259573</v>
      </c>
      <c r="F141" s="1064">
        <f>(VLOOKUP($F$91,'Inflation Index'!$C$21:$BK$25,B141,FALSE)*$F$92)</f>
        <v>13.044246750874885</v>
      </c>
      <c r="G141" s="1064">
        <f>(VLOOKUP($G$91,'Inflation Index'!$C$21:$BK$25,B141,FALSE)*$G$92)</f>
        <v>15.25740943868399</v>
      </c>
      <c r="H141" s="1064">
        <f>(VLOOKUP($H$91,'Inflation Index'!$C$21:$BK$25,B141,FALSE)*$H$92)</f>
        <v>73.235565305683153</v>
      </c>
      <c r="I141" s="1064">
        <f>(VLOOKUP($I$91,'Inflation Index'!$C$21:$BK$25,B141,FALSE)*$I$92)</f>
        <v>93.388758871944873</v>
      </c>
      <c r="J141" s="1064">
        <f>(VLOOKUP($J$91,'Inflation Index'!$C$21:$BK$25,B141,FALSE)*$J$92)</f>
        <v>159.95130334620359</v>
      </c>
      <c r="K141" s="1064">
        <f>(VLOOKUP($K$91,'Inflation Index'!$C$21:$BK$25,B141,FALSE)*$K$92)</f>
        <v>0</v>
      </c>
      <c r="L141" s="1064">
        <f>(VLOOKUP($L$91,'Inflation Index'!$C$21:$BK$25,B141,FALSE)*$L$92)</f>
        <v>0</v>
      </c>
      <c r="M141" s="1064">
        <f>(VLOOKUP($M$91,'Inflation Index'!$C$21:$BK$25,B141,FALSE)*$M$92)</f>
        <v>0</v>
      </c>
      <c r="N141" s="1064">
        <f>(VLOOKUP($N$91,'Inflation Index'!$C$21:$BK$25,B141,FALSE)*$N$92)</f>
        <v>0</v>
      </c>
      <c r="O141" s="1067">
        <f t="shared" si="6"/>
        <v>422.71407337153931</v>
      </c>
    </row>
    <row r="142" spans="1:15">
      <c r="A142">
        <f t="shared" si="5"/>
        <v>2066</v>
      </c>
      <c r="B142">
        <v>51</v>
      </c>
      <c r="C142" s="1059" t="s">
        <v>64</v>
      </c>
      <c r="D142" s="1064">
        <f>(VLOOKUP($D$91,'Inflation Index'!$C$21:$BK$25,B142,FALSE)*$D$92)</f>
        <v>29.07793976869192</v>
      </c>
      <c r="E142" s="1064">
        <f>(VLOOKUP($E$91,'Inflation Index'!$C$21:$BK$25,B142,FALSE)*$E$92)</f>
        <v>40.454769630910619</v>
      </c>
      <c r="F142" s="1064">
        <f>(VLOOKUP($F$91,'Inflation Index'!$C$21:$BK$25,B142,FALSE)*$F$92)</f>
        <v>13.370352919646756</v>
      </c>
      <c r="G142" s="1064">
        <f>(VLOOKUP($G$91,'Inflation Index'!$C$21:$BK$25,B142,FALSE)*$G$92)</f>
        <v>15.638844674651089</v>
      </c>
      <c r="H142" s="1064">
        <f>(VLOOKUP($H$91,'Inflation Index'!$C$21:$BK$25,B142,FALSE)*$H$92)</f>
        <v>75.066454438325223</v>
      </c>
      <c r="I142" s="1064">
        <f>(VLOOKUP($I$91,'Inflation Index'!$C$21:$BK$25,B142,FALSE)*$I$92)</f>
        <v>95.723477843743481</v>
      </c>
      <c r="J142" s="1064">
        <f>(VLOOKUP($J$91,'Inflation Index'!$C$21:$BK$25,B142,FALSE)*$J$92)</f>
        <v>163.95008592985869</v>
      </c>
      <c r="K142" s="1064">
        <f>(VLOOKUP($K$91,'Inflation Index'!$C$21:$BK$25,B142,FALSE)*$K$92)</f>
        <v>0</v>
      </c>
      <c r="L142" s="1064">
        <f>(VLOOKUP($L$91,'Inflation Index'!$C$21:$BK$25,B142,FALSE)*$L$92)</f>
        <v>0</v>
      </c>
      <c r="M142" s="1064">
        <f>(VLOOKUP($M$91,'Inflation Index'!$C$21:$BK$25,B142,FALSE)*$M$92)</f>
        <v>0</v>
      </c>
      <c r="N142" s="1064">
        <f>(VLOOKUP($N$91,'Inflation Index'!$C$21:$BK$25,B142,FALSE)*$N$92)</f>
        <v>0</v>
      </c>
      <c r="O142" s="1067">
        <f t="shared" si="6"/>
        <v>433.2819252058278</v>
      </c>
    </row>
    <row r="143" spans="1:15">
      <c r="A143">
        <f t="shared" si="5"/>
        <v>2067</v>
      </c>
      <c r="B143">
        <v>52</v>
      </c>
      <c r="C143" s="1059" t="s">
        <v>65</v>
      </c>
      <c r="D143" s="1064">
        <f>(VLOOKUP($D$91,'Inflation Index'!$C$21:$BK$25,B143,FALSE)*$D$92)</f>
        <v>29.804888262909213</v>
      </c>
      <c r="E143" s="1064">
        <f>(VLOOKUP($E$91,'Inflation Index'!$C$21:$BK$25,B143,FALSE)*$E$92)</f>
        <v>41.466138871683377</v>
      </c>
      <c r="F143" s="1064">
        <f>(VLOOKUP($F$91,'Inflation Index'!$C$21:$BK$25,B143,FALSE)*$F$92)</f>
        <v>13.704611742637923</v>
      </c>
      <c r="G143" s="1064">
        <f>(VLOOKUP($G$91,'Inflation Index'!$C$21:$BK$25,B143,FALSE)*$G$92)</f>
        <v>16.029815791517365</v>
      </c>
      <c r="H143" s="1064">
        <f>(VLOOKUP($H$91,'Inflation Index'!$C$21:$BK$25,B143,FALSE)*$H$92)</f>
        <v>76.943115799283348</v>
      </c>
      <c r="I143" s="1064">
        <f>(VLOOKUP($I$91,'Inflation Index'!$C$21:$BK$25,B143,FALSE)*$I$92)</f>
        <v>98.116564789837057</v>
      </c>
      <c r="J143" s="1064">
        <f>(VLOOKUP($J$91,'Inflation Index'!$C$21:$BK$25,B143,FALSE)*$J$92)</f>
        <v>168.04883807810512</v>
      </c>
      <c r="K143" s="1064">
        <f>(VLOOKUP($K$91,'Inflation Index'!$C$21:$BK$25,B143,FALSE)*$K$92)</f>
        <v>0</v>
      </c>
      <c r="L143" s="1064">
        <f>(VLOOKUP($L$91,'Inflation Index'!$C$21:$BK$25,B143,FALSE)*$L$92)</f>
        <v>0</v>
      </c>
      <c r="M143" s="1064">
        <f>(VLOOKUP($M$91,'Inflation Index'!$C$21:$BK$25,B143,FALSE)*$M$92)</f>
        <v>0</v>
      </c>
      <c r="N143" s="1064">
        <f>(VLOOKUP($N$91,'Inflation Index'!$C$21:$BK$25,B143,FALSE)*$N$92)</f>
        <v>0</v>
      </c>
      <c r="O143" s="1067">
        <f t="shared" si="6"/>
        <v>444.11397333597341</v>
      </c>
    </row>
    <row r="144" spans="1:15">
      <c r="A144">
        <f t="shared" si="5"/>
        <v>2068</v>
      </c>
      <c r="B144">
        <v>53</v>
      </c>
      <c r="C144" s="1059" t="s">
        <v>66</v>
      </c>
      <c r="D144" s="1064">
        <f>(VLOOKUP($D$91,'Inflation Index'!$C$21:$BK$25,B144,FALSE)*$D$92)</f>
        <v>30.550010469481936</v>
      </c>
      <c r="E144" s="1064">
        <f>(VLOOKUP($E$91,'Inflation Index'!$C$21:$BK$25,B144,FALSE)*$E$92)</f>
        <v>42.502792343475456</v>
      </c>
      <c r="F144" s="1064">
        <f>(VLOOKUP($F$91,'Inflation Index'!$C$21:$BK$25,B144,FALSE)*$F$92)</f>
        <v>14.047227036203868</v>
      </c>
      <c r="G144" s="1064">
        <f>(VLOOKUP($G$91,'Inflation Index'!$C$21:$BK$25,B144,FALSE)*$G$92)</f>
        <v>16.430561186305294</v>
      </c>
      <c r="H144" s="1064">
        <f>(VLOOKUP($H$91,'Inflation Index'!$C$21:$BK$25,B144,FALSE)*$H$92)</f>
        <v>78.866693694265422</v>
      </c>
      <c r="I144" s="1064">
        <f>(VLOOKUP($I$91,'Inflation Index'!$C$21:$BK$25,B144,FALSE)*$I$92)</f>
        <v>100.56947890958297</v>
      </c>
      <c r="J144" s="1064">
        <f>(VLOOKUP($J$91,'Inflation Index'!$C$21:$BK$25,B144,FALSE)*$J$92)</f>
        <v>172.25005903005771</v>
      </c>
      <c r="K144" s="1064">
        <f>(VLOOKUP($K$91,'Inflation Index'!$C$21:$BK$25,B144,FALSE)*$K$92)</f>
        <v>0</v>
      </c>
      <c r="L144" s="1064">
        <f>(VLOOKUP($L$91,'Inflation Index'!$C$21:$BK$25,B144,FALSE)*$L$92)</f>
        <v>0</v>
      </c>
      <c r="M144" s="1064">
        <f>(VLOOKUP($M$91,'Inflation Index'!$C$21:$BK$25,B144,FALSE)*$M$92)</f>
        <v>0</v>
      </c>
      <c r="N144" s="1064">
        <f>(VLOOKUP($N$91,'Inflation Index'!$C$21:$BK$25,B144,FALSE)*$N$92)</f>
        <v>0</v>
      </c>
      <c r="O144" s="1067">
        <f t="shared" si="6"/>
        <v>455.21682266937262</v>
      </c>
    </row>
    <row r="145" spans="1:15">
      <c r="A145">
        <f t="shared" si="5"/>
        <v>2069</v>
      </c>
      <c r="B145">
        <v>54</v>
      </c>
      <c r="C145" s="1059" t="s">
        <v>67</v>
      </c>
      <c r="D145" s="1064">
        <f>(VLOOKUP($D$91,'Inflation Index'!$C$21:$BK$25,B145,FALSE)*$D$92)</f>
        <v>31.313760731218984</v>
      </c>
      <c r="E145" s="1064">
        <f>(VLOOKUP($E$91,'Inflation Index'!$C$21:$BK$25,B145,FALSE)*$E$92)</f>
        <v>43.565362152062342</v>
      </c>
      <c r="F145" s="1064">
        <f>(VLOOKUP($F$91,'Inflation Index'!$C$21:$BK$25,B145,FALSE)*$F$92)</f>
        <v>14.398407712108964</v>
      </c>
      <c r="G145" s="1064">
        <f>(VLOOKUP($G$91,'Inflation Index'!$C$21:$BK$25,B145,FALSE)*$G$92)</f>
        <v>16.841325215962925</v>
      </c>
      <c r="H145" s="1064">
        <f>(VLOOKUP($H$91,'Inflation Index'!$C$21:$BK$25,B145,FALSE)*$H$92)</f>
        <v>80.838361036622047</v>
      </c>
      <c r="I145" s="1064">
        <f>(VLOOKUP($I$91,'Inflation Index'!$C$21:$BK$25,B145,FALSE)*$I$92)</f>
        <v>103.08371588232254</v>
      </c>
      <c r="J145" s="1064">
        <f>(VLOOKUP($J$91,'Inflation Index'!$C$21:$BK$25,B145,FALSE)*$J$92)</f>
        <v>176.55631050580917</v>
      </c>
      <c r="K145" s="1064">
        <f>(VLOOKUP($K$91,'Inflation Index'!$C$21:$BK$25,B145,FALSE)*$K$92)</f>
        <v>0</v>
      </c>
      <c r="L145" s="1064">
        <f>(VLOOKUP($L$91,'Inflation Index'!$C$21:$BK$25,B145,FALSE)*$L$92)</f>
        <v>0</v>
      </c>
      <c r="M145" s="1064">
        <f>(VLOOKUP($M$91,'Inflation Index'!$C$21:$BK$25,B145,FALSE)*$M$92)</f>
        <v>0</v>
      </c>
      <c r="N145" s="1064">
        <f>(VLOOKUP($N$91,'Inflation Index'!$C$21:$BK$25,B145,FALSE)*$N$92)</f>
        <v>0</v>
      </c>
      <c r="O145" s="1067">
        <f t="shared" si="6"/>
        <v>466.59724323610692</v>
      </c>
    </row>
    <row r="146" spans="1:15">
      <c r="A146">
        <f t="shared" si="5"/>
        <v>2070</v>
      </c>
      <c r="B146">
        <v>55</v>
      </c>
      <c r="C146" s="1059" t="s">
        <v>68</v>
      </c>
      <c r="D146" s="1064">
        <f>(VLOOKUP($D$91,'Inflation Index'!$C$21:$BK$25,B146,FALSE)*$D$92)</f>
        <v>32.096604749499456</v>
      </c>
      <c r="E146" s="1064">
        <f>(VLOOKUP($E$91,'Inflation Index'!$C$21:$BK$25,B146,FALSE)*$E$92)</f>
        <v>44.654496205863893</v>
      </c>
      <c r="F146" s="1064">
        <f>(VLOOKUP($F$91,'Inflation Index'!$C$21:$BK$25,B146,FALSE)*$F$92)</f>
        <v>14.758367904911687</v>
      </c>
      <c r="G146" s="1064">
        <f>(VLOOKUP($G$91,'Inflation Index'!$C$21:$BK$25,B146,FALSE)*$G$92)</f>
        <v>17.262358346361996</v>
      </c>
      <c r="H146" s="1064">
        <f>(VLOOKUP($H$91,'Inflation Index'!$C$21:$BK$25,B146,FALSE)*$H$92)</f>
        <v>82.859320062537591</v>
      </c>
      <c r="I146" s="1064">
        <f>(VLOOKUP($I$91,'Inflation Index'!$C$21:$BK$25,B146,FALSE)*$I$92)</f>
        <v>105.66080877938059</v>
      </c>
      <c r="J146" s="1064">
        <f>(VLOOKUP($J$91,'Inflation Index'!$C$21:$BK$25,B146,FALSE)*$J$92)</f>
        <v>180.97021826845435</v>
      </c>
      <c r="K146" s="1064">
        <f>(VLOOKUP($K$91,'Inflation Index'!$C$21:$BK$25,B146,FALSE)*$K$92)</f>
        <v>0</v>
      </c>
      <c r="L146" s="1064">
        <f>(VLOOKUP($L$91,'Inflation Index'!$C$21:$BK$25,B146,FALSE)*$L$92)</f>
        <v>0</v>
      </c>
      <c r="M146" s="1064">
        <f>(VLOOKUP($M$91,'Inflation Index'!$C$21:$BK$25,B146,FALSE)*$M$92)</f>
        <v>0</v>
      </c>
      <c r="N146" s="1064">
        <f>(VLOOKUP($N$91,'Inflation Index'!$C$21:$BK$25,B146,FALSE)*$N$92)</f>
        <v>0</v>
      </c>
      <c r="O146" s="1067">
        <f t="shared" si="6"/>
        <v>478.26217431700957</v>
      </c>
    </row>
    <row r="147" spans="1:15">
      <c r="A147">
        <f t="shared" si="5"/>
        <v>2071</v>
      </c>
      <c r="B147">
        <v>56</v>
      </c>
      <c r="C147" s="1059" t="s">
        <v>69</v>
      </c>
      <c r="D147" s="1064">
        <f>(VLOOKUP($D$91,'Inflation Index'!$C$21:$BK$25,B147,FALSE)*$D$92)</f>
        <v>32.899019868236934</v>
      </c>
      <c r="E147" s="1064">
        <f>(VLOOKUP($E$91,'Inflation Index'!$C$21:$BK$25,B147,FALSE)*$E$92)</f>
        <v>45.770858611010482</v>
      </c>
      <c r="F147" s="1064">
        <f>(VLOOKUP($F$91,'Inflation Index'!$C$21:$BK$25,B147,FALSE)*$F$92)</f>
        <v>15.127327102534476</v>
      </c>
      <c r="G147" s="1064">
        <f>(VLOOKUP($G$91,'Inflation Index'!$C$21:$BK$25,B147,FALSE)*$G$92)</f>
        <v>17.693917305021046</v>
      </c>
      <c r="H147" s="1064">
        <f>(VLOOKUP($H$91,'Inflation Index'!$C$21:$BK$25,B147,FALSE)*$H$92)</f>
        <v>84.930803064101013</v>
      </c>
      <c r="I147" s="1064">
        <f>(VLOOKUP($I$91,'Inflation Index'!$C$21:$BK$25,B147,FALSE)*$I$92)</f>
        <v>108.30232899886508</v>
      </c>
      <c r="J147" s="1064">
        <f>(VLOOKUP($J$91,'Inflation Index'!$C$21:$BK$25,B147,FALSE)*$J$92)</f>
        <v>185.49447372516568</v>
      </c>
      <c r="K147" s="1064">
        <f>(VLOOKUP($K$91,'Inflation Index'!$C$21:$BK$25,B147,FALSE)*$K$92)</f>
        <v>0</v>
      </c>
      <c r="L147" s="1064">
        <f>(VLOOKUP($L$91,'Inflation Index'!$C$21:$BK$25,B147,FALSE)*$L$92)</f>
        <v>0</v>
      </c>
      <c r="M147" s="1064">
        <f>(VLOOKUP($M$91,'Inflation Index'!$C$21:$BK$25,B147,FALSE)*$M$92)</f>
        <v>0</v>
      </c>
      <c r="N147" s="1064">
        <f>(VLOOKUP($N$91,'Inflation Index'!$C$21:$BK$25,B147,FALSE)*$N$92)</f>
        <v>0</v>
      </c>
      <c r="O147" s="1067">
        <f t="shared" si="6"/>
        <v>490.21872867493471</v>
      </c>
    </row>
    <row r="148" spans="1:15">
      <c r="A148">
        <f t="shared" si="5"/>
        <v>2072</v>
      </c>
      <c r="B148">
        <v>57</v>
      </c>
      <c r="C148" s="1059" t="s">
        <v>70</v>
      </c>
      <c r="D148" s="1064">
        <f>(VLOOKUP($D$91,'Inflation Index'!$C$21:$BK$25,B148,FALSE)*$D$92)</f>
        <v>33.721495364942854</v>
      </c>
      <c r="E148" s="1064">
        <f>(VLOOKUP($E$91,'Inflation Index'!$C$21:$BK$25,B148,FALSE)*$E$92)</f>
        <v>46.915130076285742</v>
      </c>
      <c r="F148" s="1064">
        <f>(VLOOKUP($F$91,'Inflation Index'!$C$21:$BK$25,B148,FALSE)*$F$92)</f>
        <v>15.505510280097837</v>
      </c>
      <c r="G148" s="1064">
        <f>(VLOOKUP($G$91,'Inflation Index'!$C$21:$BK$25,B148,FALSE)*$G$92)</f>
        <v>18.136265237646569</v>
      </c>
      <c r="H148" s="1064">
        <f>(VLOOKUP($H$91,'Inflation Index'!$C$21:$BK$25,B148,FALSE)*$H$92)</f>
        <v>87.054073140703537</v>
      </c>
      <c r="I148" s="1064">
        <f>(VLOOKUP($I$91,'Inflation Index'!$C$21:$BK$25,B148,FALSE)*$I$92)</f>
        <v>111.0098872238367</v>
      </c>
      <c r="J148" s="1064">
        <f>(VLOOKUP($J$91,'Inflation Index'!$C$21:$BK$25,B148,FALSE)*$J$92)</f>
        <v>190.13183556829483</v>
      </c>
      <c r="K148" s="1064">
        <f>(VLOOKUP($K$91,'Inflation Index'!$C$21:$BK$25,B148,FALSE)*$K$92)</f>
        <v>0</v>
      </c>
      <c r="L148" s="1064">
        <f>(VLOOKUP($L$91,'Inflation Index'!$C$21:$BK$25,B148,FALSE)*$L$92)</f>
        <v>0</v>
      </c>
      <c r="M148" s="1064">
        <f>(VLOOKUP($M$91,'Inflation Index'!$C$21:$BK$25,B148,FALSE)*$M$92)</f>
        <v>0</v>
      </c>
      <c r="N148" s="1064">
        <f>(VLOOKUP($N$91,'Inflation Index'!$C$21:$BK$25,B148,FALSE)*$N$92)</f>
        <v>0</v>
      </c>
      <c r="O148" s="1067">
        <f t="shared" si="6"/>
        <v>502.47419689180811</v>
      </c>
    </row>
    <row r="149" spans="1:15">
      <c r="A149">
        <f t="shared" si="5"/>
        <v>2073</v>
      </c>
      <c r="B149">
        <v>58</v>
      </c>
      <c r="C149" s="1059" t="s">
        <v>71</v>
      </c>
      <c r="D149" s="1064">
        <f>(VLOOKUP($D$91,'Inflation Index'!$C$21:$BK$25,B149,FALSE)*$D$92)</f>
        <v>34.564532749066423</v>
      </c>
      <c r="E149" s="1064">
        <f>(VLOOKUP($E$91,'Inflation Index'!$C$21:$BK$25,B149,FALSE)*$E$92)</f>
        <v>48.088008328192878</v>
      </c>
      <c r="F149" s="1064">
        <f>(VLOOKUP($F$91,'Inflation Index'!$C$21:$BK$25,B149,FALSE)*$F$92)</f>
        <v>15.893148037100282</v>
      </c>
      <c r="G149" s="1064">
        <f>(VLOOKUP($G$91,'Inflation Index'!$C$21:$BK$25,B149,FALSE)*$G$92)</f>
        <v>18.589671868587732</v>
      </c>
      <c r="H149" s="1064">
        <f>(VLOOKUP($H$91,'Inflation Index'!$C$21:$BK$25,B149,FALSE)*$H$92)</f>
        <v>89.230424969221119</v>
      </c>
      <c r="I149" s="1064">
        <f>(VLOOKUP($I$91,'Inflation Index'!$C$21:$BK$25,B149,FALSE)*$I$92)</f>
        <v>113.78513440443261</v>
      </c>
      <c r="J149" s="1064">
        <f>(VLOOKUP($J$91,'Inflation Index'!$C$21:$BK$25,B149,FALSE)*$J$92)</f>
        <v>194.88513145750218</v>
      </c>
      <c r="K149" s="1064">
        <f>(VLOOKUP($K$91,'Inflation Index'!$C$21:$BK$25,B149,FALSE)*$K$92)</f>
        <v>0</v>
      </c>
      <c r="L149" s="1064">
        <f>(VLOOKUP($L$91,'Inflation Index'!$C$21:$BK$25,B149,FALSE)*$L$92)</f>
        <v>0</v>
      </c>
      <c r="M149" s="1064">
        <f>(VLOOKUP($M$91,'Inflation Index'!$C$21:$BK$25,B149,FALSE)*$M$92)</f>
        <v>0</v>
      </c>
      <c r="N149" s="1064">
        <f>(VLOOKUP($N$91,'Inflation Index'!$C$21:$BK$25,B149,FALSE)*$N$92)</f>
        <v>0</v>
      </c>
      <c r="O149" s="1067">
        <f t="shared" si="6"/>
        <v>515.03605181410319</v>
      </c>
    </row>
    <row r="150" spans="1:15">
      <c r="A150">
        <f t="shared" si="5"/>
        <v>2074</v>
      </c>
      <c r="B150">
        <v>59</v>
      </c>
      <c r="C150" s="1059" t="s">
        <v>72</v>
      </c>
      <c r="D150" s="1064">
        <f>(VLOOKUP($D$91,'Inflation Index'!$C$21:$BK$25,B150,FALSE)*$D$92)</f>
        <v>35.428646067793082</v>
      </c>
      <c r="E150" s="1064">
        <f>(VLOOKUP($E$91,'Inflation Index'!$C$21:$BK$25,B150,FALSE)*$E$92)</f>
        <v>49.290208536397692</v>
      </c>
      <c r="F150" s="1064">
        <f>(VLOOKUP($F$91,'Inflation Index'!$C$21:$BK$25,B150,FALSE)*$F$92)</f>
        <v>16.290476738027785</v>
      </c>
      <c r="G150" s="1064">
        <f>(VLOOKUP($G$91,'Inflation Index'!$C$21:$BK$25,B150,FALSE)*$G$92)</f>
        <v>19.054413665302423</v>
      </c>
      <c r="H150" s="1064">
        <f>(VLOOKUP($H$91,'Inflation Index'!$C$21:$BK$25,B150,FALSE)*$H$92)</f>
        <v>91.461185593451631</v>
      </c>
      <c r="I150" s="1064">
        <f>(VLOOKUP($I$91,'Inflation Index'!$C$21:$BK$25,B150,FALSE)*$I$92)</f>
        <v>116.6297627645434</v>
      </c>
      <c r="J150" s="1064">
        <f>(VLOOKUP($J$91,'Inflation Index'!$C$21:$BK$25,B150,FALSE)*$J$92)</f>
        <v>199.7572597439397</v>
      </c>
      <c r="K150" s="1064">
        <f>(VLOOKUP($K$91,'Inflation Index'!$C$21:$BK$25,B150,FALSE)*$K$92)</f>
        <v>0</v>
      </c>
      <c r="L150" s="1064">
        <f>(VLOOKUP($L$91,'Inflation Index'!$C$21:$BK$25,B150,FALSE)*$L$92)</f>
        <v>0</v>
      </c>
      <c r="M150" s="1064">
        <f>(VLOOKUP($M$91,'Inflation Index'!$C$21:$BK$25,B150,FALSE)*$M$92)</f>
        <v>0</v>
      </c>
      <c r="N150" s="1064">
        <f>(VLOOKUP($N$91,'Inflation Index'!$C$21:$BK$25,B150,FALSE)*$N$92)</f>
        <v>0</v>
      </c>
      <c r="O150" s="1067">
        <f t="shared" si="6"/>
        <v>527.91195310945568</v>
      </c>
    </row>
    <row r="151" spans="1:15">
      <c r="A151">
        <f t="shared" si="5"/>
        <v>2075</v>
      </c>
      <c r="B151">
        <v>60</v>
      </c>
      <c r="C151" s="1059" t="s">
        <v>73</v>
      </c>
      <c r="D151" s="1064">
        <f>(VLOOKUP($D$91,'Inflation Index'!$C$21:$BK$25,B151,FALSE)*$D$92)</f>
        <v>36.314362219487904</v>
      </c>
      <c r="E151" s="1064">
        <f>(VLOOKUP($E$91,'Inflation Index'!$C$21:$BK$25,B151,FALSE)*$E$92)</f>
        <v>50.522463749807635</v>
      </c>
      <c r="F151" s="1064">
        <f>(VLOOKUP($F$91,'Inflation Index'!$C$21:$BK$25,B151,FALSE)*$F$92)</f>
        <v>16.697738656478482</v>
      </c>
      <c r="G151" s="1064">
        <f>(VLOOKUP($G$91,'Inflation Index'!$C$21:$BK$25,B151,FALSE)*$G$92)</f>
        <v>19.530774006934983</v>
      </c>
      <c r="H151" s="1064">
        <f>(VLOOKUP($H$91,'Inflation Index'!$C$21:$BK$25,B151,FALSE)*$H$92)</f>
        <v>93.74771523328792</v>
      </c>
      <c r="I151" s="1064">
        <f>(VLOOKUP($I$91,'Inflation Index'!$C$21:$BK$25,B151,FALSE)*$I$92)</f>
        <v>119.54550683365699</v>
      </c>
      <c r="J151" s="1064">
        <f>(VLOOKUP($J$91,'Inflation Index'!$C$21:$BK$25,B151,FALSE)*$J$92)</f>
        <v>204.75119123753819</v>
      </c>
      <c r="K151" s="1064">
        <f>(VLOOKUP($K$91,'Inflation Index'!$C$21:$BK$25,B151,FALSE)*$K$92)</f>
        <v>0</v>
      </c>
      <c r="L151" s="1064">
        <f>(VLOOKUP($L$91,'Inflation Index'!$C$21:$BK$25,B151,FALSE)*$L$92)</f>
        <v>0</v>
      </c>
      <c r="M151" s="1064">
        <f>(VLOOKUP($M$91,'Inflation Index'!$C$21:$BK$25,B151,FALSE)*$M$92)</f>
        <v>0</v>
      </c>
      <c r="N151" s="1064">
        <f>(VLOOKUP($N$91,'Inflation Index'!$C$21:$BK$25,B151,FALSE)*$N$92)</f>
        <v>0</v>
      </c>
      <c r="O151" s="1067">
        <f t="shared" si="6"/>
        <v>541.10975193719219</v>
      </c>
    </row>
    <row r="152" spans="1:15">
      <c r="A152">
        <f>A151+1</f>
        <v>2076</v>
      </c>
      <c r="B152">
        <v>61</v>
      </c>
      <c r="C152" s="1059" t="s">
        <v>701</v>
      </c>
      <c r="D152" s="1066">
        <f>(VLOOKUP($D$91,'Inflation Index'!$C$21:$BK$25,B152,FALSE)*$D$92)</f>
        <v>37.222221274975098</v>
      </c>
      <c r="E152" s="1066">
        <f>(VLOOKUP($E$91,'Inflation Index'!$C$21:$BK$25,B152,FALSE)*$E$92)</f>
        <v>51.785525343552813</v>
      </c>
      <c r="F152" s="1066">
        <f>(VLOOKUP($F$91,'Inflation Index'!$C$21:$BK$25,B152,FALSE)*$F$92)</f>
        <v>17.115182122890438</v>
      </c>
      <c r="G152" s="1066">
        <f>(VLOOKUP($G$91,'Inflation Index'!$C$21:$BK$25,B152,FALSE)*$G$92)</f>
        <v>20.019043357108352</v>
      </c>
      <c r="H152" s="1066">
        <f>(VLOOKUP($H$91,'Inflation Index'!$C$21:$BK$25,B152,FALSE)*$H$92)</f>
        <v>96.0914081141201</v>
      </c>
      <c r="I152" s="1066">
        <f>(VLOOKUP($I$91,'Inflation Index'!$C$21:$BK$25,B152,FALSE)*$I$92)</f>
        <v>122.53414450449839</v>
      </c>
      <c r="J152" s="1066">
        <f>(VLOOKUP($J$91,'Inflation Index'!$C$21:$BK$25,B152,FALSE)*$J$92)</f>
        <v>209.8699710184766</v>
      </c>
      <c r="K152" s="1066">
        <f>(VLOOKUP($K$91,'Inflation Index'!$C$21:$BK$25,B152,FALSE)*$K$92)</f>
        <v>0</v>
      </c>
      <c r="L152" s="1066">
        <f>(VLOOKUP($L$91,'Inflation Index'!$C$21:$BK$25,B152,FALSE)*$L$92)</f>
        <v>0</v>
      </c>
      <c r="M152" s="1066">
        <f>(VLOOKUP($M$91,'Inflation Index'!$C$21:$BK$25,B152,FALSE)*$M$92)</f>
        <v>0</v>
      </c>
      <c r="N152" s="1066">
        <f>(VLOOKUP($N$91,'Inflation Index'!$C$21:$BK$25,B152,FALSE)*$N$92)</f>
        <v>0</v>
      </c>
      <c r="O152" s="1067">
        <f t="shared" si="6"/>
        <v>554.63749573562177</v>
      </c>
    </row>
    <row r="156" spans="1:15" ht="18.75">
      <c r="C156" s="1058" t="s">
        <v>705</v>
      </c>
    </row>
    <row r="157" spans="1:15" ht="15.75" thickBot="1"/>
    <row r="158" spans="1:15" ht="30">
      <c r="C158" s="1060" t="s">
        <v>713</v>
      </c>
      <c r="D158" s="1062" t="s">
        <v>778</v>
      </c>
      <c r="E158" s="1062" t="s">
        <v>779</v>
      </c>
      <c r="F158" s="1062" t="s">
        <v>777</v>
      </c>
      <c r="G158" s="1062" t="s">
        <v>776</v>
      </c>
      <c r="H158" s="1062" t="s">
        <v>775</v>
      </c>
      <c r="I158" s="1062" t="s">
        <v>10</v>
      </c>
      <c r="J158" s="1062" t="s">
        <v>11</v>
      </c>
      <c r="K158" s="1062"/>
      <c r="L158" s="1062"/>
      <c r="M158" s="1062"/>
      <c r="N158" s="1062"/>
    </row>
    <row r="159" spans="1:15">
      <c r="C159" s="1061" t="s">
        <v>12</v>
      </c>
      <c r="D159" s="1063">
        <v>1</v>
      </c>
      <c r="E159" s="1063">
        <v>1</v>
      </c>
      <c r="F159" s="1063">
        <v>1</v>
      </c>
      <c r="G159" s="1063">
        <v>1</v>
      </c>
      <c r="H159" s="1063">
        <v>1</v>
      </c>
      <c r="I159" s="1063">
        <v>1</v>
      </c>
      <c r="J159" s="1063">
        <v>1</v>
      </c>
      <c r="K159" s="1063">
        <v>1</v>
      </c>
      <c r="L159" s="1063">
        <v>1</v>
      </c>
      <c r="M159" s="1063">
        <v>1</v>
      </c>
      <c r="N159" s="1063">
        <v>1</v>
      </c>
    </row>
    <row r="160" spans="1:15">
      <c r="A160">
        <v>2016</v>
      </c>
      <c r="B160" s="483" t="s">
        <v>698</v>
      </c>
      <c r="C160" s="1073" t="s">
        <v>14</v>
      </c>
      <c r="D160" s="1074">
        <v>9.5399999999999991</v>
      </c>
      <c r="E160" s="1074">
        <v>9.17</v>
      </c>
      <c r="F160" s="1074">
        <v>3.47</v>
      </c>
      <c r="G160" s="1074">
        <v>5.13</v>
      </c>
      <c r="H160" s="1074">
        <v>17.02</v>
      </c>
      <c r="I160" s="1074">
        <v>27</v>
      </c>
      <c r="J160" s="1074">
        <v>29.71</v>
      </c>
      <c r="K160" s="1074">
        <v>0</v>
      </c>
      <c r="L160" s="1074">
        <v>0</v>
      </c>
      <c r="M160" s="1074">
        <v>0</v>
      </c>
      <c r="N160" s="1074">
        <v>0</v>
      </c>
      <c r="O160" s="1067">
        <f t="shared" ref="O160:O191" si="7">SUM(D160:N160)</f>
        <v>101.03999999999999</v>
      </c>
    </row>
    <row r="161" spans="1:15">
      <c r="A161">
        <v>2017</v>
      </c>
      <c r="B161">
        <v>2</v>
      </c>
      <c r="C161" s="1059" t="s">
        <v>15</v>
      </c>
      <c r="D161" s="1064">
        <f>(VLOOKUP($D$159,'Inflation Index'!$C$21:$BK$25,B161,FALSE)*$D$160)</f>
        <v>9.7784999999999975</v>
      </c>
      <c r="E161" s="1064">
        <f>(VLOOKUP($E$159,'Inflation Index'!$C$21:$BK$25,B161,FALSE)*$E$160)</f>
        <v>9.3992499999999986</v>
      </c>
      <c r="F161" s="1064">
        <f>(VLOOKUP($F$159,'Inflation Index'!$C$21:$BK$25,B161,FALSE)*$F$160)</f>
        <v>3.5567500000000001</v>
      </c>
      <c r="G161" s="1064">
        <f>(VLOOKUP($G$159,'Inflation Index'!$C$21:$BK$25,B161,FALSE)*$G$160)</f>
        <v>5.2582499999999994</v>
      </c>
      <c r="H161" s="1064">
        <f>(VLOOKUP($H$159,'Inflation Index'!$C$21:$BK$25,B161,FALSE)*$H$160)</f>
        <v>17.445499999999999</v>
      </c>
      <c r="I161" s="1064">
        <f>(VLOOKUP($I$159,'Inflation Index'!$C$21:$BK$25,B161,FALSE)*$I$160)</f>
        <v>27.674999999999997</v>
      </c>
      <c r="J161" s="1064">
        <f>(VLOOKUP($J$159,'Inflation Index'!$C$21:$BK$25,B161,FALSE)*$J$160)</f>
        <v>30.452749999999998</v>
      </c>
      <c r="K161" s="1064">
        <f>(VLOOKUP($K$159,'Inflation Index'!$C$21:$BK$25,B161,FALSE)*$K$160)</f>
        <v>0</v>
      </c>
      <c r="L161" s="1064">
        <f>(VLOOKUP($L$159,'Inflation Index'!$C$21:$BK$25,B161,FALSE)*$L$160)</f>
        <v>0</v>
      </c>
      <c r="M161" s="1064">
        <f>(VLOOKUP($M$159,'Inflation Index'!$C$21:$BK$25,B161,FALSE)*$M$160)</f>
        <v>0</v>
      </c>
      <c r="N161" s="1064">
        <f>(VLOOKUP($N$159,'Inflation Index'!$C$21:$BK$25,B161,FALSE)*$N$160)</f>
        <v>0</v>
      </c>
      <c r="O161" s="1067">
        <f t="shared" si="7"/>
        <v>103.56599999999999</v>
      </c>
    </row>
    <row r="162" spans="1:15">
      <c r="A162">
        <f>A161+1</f>
        <v>2018</v>
      </c>
      <c r="B162">
        <v>3</v>
      </c>
      <c r="C162" s="1059" t="s">
        <v>16</v>
      </c>
      <c r="D162" s="1064">
        <f>(VLOOKUP($D$159,'Inflation Index'!$C$21:$BK$25,B162,FALSE)*$D$160)</f>
        <v>10.022962499999997</v>
      </c>
      <c r="E162" s="1064">
        <f>(VLOOKUP($E$159,'Inflation Index'!$C$21:$BK$25,B162,FALSE)*$E$160)</f>
        <v>9.6342312499999974</v>
      </c>
      <c r="F162" s="1064">
        <f>(VLOOKUP($F$159,'Inflation Index'!$C$21:$BK$25,B162,FALSE)*$F$160)</f>
        <v>3.6456687499999991</v>
      </c>
      <c r="G162" s="1064">
        <f>(VLOOKUP($G$159,'Inflation Index'!$C$21:$BK$25,B162,FALSE)*$G$160)</f>
        <v>5.3897062499999979</v>
      </c>
      <c r="H162" s="1064">
        <f>(VLOOKUP($H$159,'Inflation Index'!$C$21:$BK$25,B162,FALSE)*$H$160)</f>
        <v>17.881637499999993</v>
      </c>
      <c r="I162" s="1064">
        <f>(VLOOKUP($I$159,'Inflation Index'!$C$21:$BK$25,B162,FALSE)*$I$160)</f>
        <v>28.366874999999993</v>
      </c>
      <c r="J162" s="1064">
        <f>(VLOOKUP($J$159,'Inflation Index'!$C$21:$BK$25,B162,FALSE)*$J$160)</f>
        <v>31.214068749999992</v>
      </c>
      <c r="K162" s="1064">
        <f>(VLOOKUP($K$159,'Inflation Index'!$C$21:$BK$25,B162,FALSE)*$K$160)</f>
        <v>0</v>
      </c>
      <c r="L162" s="1064">
        <f>(VLOOKUP($L$159,'Inflation Index'!$C$21:$BK$25,B162,FALSE)*$L$160)</f>
        <v>0</v>
      </c>
      <c r="M162" s="1064">
        <f>(VLOOKUP($M$159,'Inflation Index'!$C$21:$BK$25,B162,FALSE)*$M$160)</f>
        <v>0</v>
      </c>
      <c r="N162" s="1064">
        <f>(VLOOKUP($N$159,'Inflation Index'!$C$21:$BK$25,B162,FALSE)*$N$160)</f>
        <v>0</v>
      </c>
      <c r="O162" s="1067">
        <f t="shared" si="7"/>
        <v>106.15514999999998</v>
      </c>
    </row>
    <row r="163" spans="1:15">
      <c r="A163">
        <f t="shared" ref="A163:A219" si="8">A162+1</f>
        <v>2019</v>
      </c>
      <c r="B163">
        <v>4</v>
      </c>
      <c r="C163" s="1059" t="s">
        <v>17</v>
      </c>
      <c r="D163" s="1064">
        <f>(VLOOKUP($D$159,'Inflation Index'!$C$21:$BK$25,B163,FALSE)*$D$160)</f>
        <v>10.273536562499995</v>
      </c>
      <c r="E163" s="1064">
        <f>(VLOOKUP($E$159,'Inflation Index'!$C$21:$BK$25,B163,FALSE)*$E$160)</f>
        <v>9.875087031249997</v>
      </c>
      <c r="F163" s="1064">
        <f>(VLOOKUP($F$159,'Inflation Index'!$C$21:$BK$25,B163,FALSE)*$F$160)</f>
        <v>3.736810468749999</v>
      </c>
      <c r="G163" s="1064">
        <f>(VLOOKUP($G$159,'Inflation Index'!$C$21:$BK$25,B163,FALSE)*$G$160)</f>
        <v>5.5244489062499982</v>
      </c>
      <c r="H163" s="1064">
        <f>(VLOOKUP($H$159,'Inflation Index'!$C$21:$BK$25,B163,FALSE)*$H$160)</f>
        <v>18.328678437499995</v>
      </c>
      <c r="I163" s="1064">
        <f>(VLOOKUP($I$159,'Inflation Index'!$C$21:$BK$25,B163,FALSE)*$I$160)</f>
        <v>29.076046874999992</v>
      </c>
      <c r="J163" s="1064">
        <f>(VLOOKUP($J$159,'Inflation Index'!$C$21:$BK$25,B163,FALSE)*$J$160)</f>
        <v>31.99442046874999</v>
      </c>
      <c r="K163" s="1064">
        <f>(VLOOKUP($K$159,'Inflation Index'!$C$21:$BK$25,B163,FALSE)*$K$160)</f>
        <v>0</v>
      </c>
      <c r="L163" s="1064">
        <f>(VLOOKUP($L$159,'Inflation Index'!$C$21:$BK$25,B163,FALSE)*$L$160)</f>
        <v>0</v>
      </c>
      <c r="M163" s="1064">
        <f>(VLOOKUP($M$159,'Inflation Index'!$C$21:$BK$25,B163,FALSE)*$M$160)</f>
        <v>0</v>
      </c>
      <c r="N163" s="1064">
        <f>(VLOOKUP($N$159,'Inflation Index'!$C$21:$BK$25,B163,FALSE)*$N$160)</f>
        <v>0</v>
      </c>
      <c r="O163" s="1067">
        <f t="shared" si="7"/>
        <v>108.80902874999997</v>
      </c>
    </row>
    <row r="164" spans="1:15">
      <c r="A164">
        <f t="shared" si="8"/>
        <v>2020</v>
      </c>
      <c r="B164">
        <v>5</v>
      </c>
      <c r="C164" s="1059" t="s">
        <v>18</v>
      </c>
      <c r="D164" s="1064">
        <f>(VLOOKUP($D$159,'Inflation Index'!$C$21:$BK$25,B164,FALSE)*$D$160)</f>
        <v>10.530374976562495</v>
      </c>
      <c r="E164" s="1064">
        <f>(VLOOKUP($E$159,'Inflation Index'!$C$21:$BK$25,B164,FALSE)*$E$160)</f>
        <v>10.121964207031246</v>
      </c>
      <c r="F164" s="1064">
        <f>(VLOOKUP($F$159,'Inflation Index'!$C$21:$BK$25,B164,FALSE)*$F$160)</f>
        <v>3.8302307304687488</v>
      </c>
      <c r="G164" s="1064">
        <f>(VLOOKUP($G$159,'Inflation Index'!$C$21:$BK$25,B164,FALSE)*$G$160)</f>
        <v>5.6625601289062475</v>
      </c>
      <c r="H164" s="1064">
        <f>(VLOOKUP($H$159,'Inflation Index'!$C$21:$BK$25,B164,FALSE)*$H$160)</f>
        <v>18.78689539843749</v>
      </c>
      <c r="I164" s="1064">
        <f>(VLOOKUP($I$159,'Inflation Index'!$C$21:$BK$25,B164,FALSE)*$I$160)</f>
        <v>29.802948046874988</v>
      </c>
      <c r="J164" s="1064">
        <f>(VLOOKUP($J$159,'Inflation Index'!$C$21:$BK$25,B164,FALSE)*$J$160)</f>
        <v>32.794280980468734</v>
      </c>
      <c r="K164" s="1064">
        <f>(VLOOKUP($K$159,'Inflation Index'!$C$21:$BK$25,B164,FALSE)*$K$160)</f>
        <v>0</v>
      </c>
      <c r="L164" s="1064">
        <f>(VLOOKUP($L$159,'Inflation Index'!$C$21:$BK$25,B164,FALSE)*$L$160)</f>
        <v>0</v>
      </c>
      <c r="M164" s="1064">
        <f>(VLOOKUP($M$159,'Inflation Index'!$C$21:$BK$25,B164,FALSE)*$M$160)</f>
        <v>0</v>
      </c>
      <c r="N164" s="1064">
        <f>(VLOOKUP($N$159,'Inflation Index'!$C$21:$BK$25,B164,FALSE)*$N$160)</f>
        <v>0</v>
      </c>
      <c r="O164" s="1067">
        <f t="shared" si="7"/>
        <v>111.52925446874994</v>
      </c>
    </row>
    <row r="165" spans="1:15">
      <c r="A165">
        <f t="shared" si="8"/>
        <v>2021</v>
      </c>
      <c r="B165">
        <v>6</v>
      </c>
      <c r="C165" s="1059" t="s">
        <v>19</v>
      </c>
      <c r="D165" s="1064">
        <f>(VLOOKUP($D$159,'Inflation Index'!$C$21:$BK$25,B165,FALSE)*$D$160)</f>
        <v>10.793634350976555</v>
      </c>
      <c r="E165" s="1064">
        <f>(VLOOKUP($E$159,'Inflation Index'!$C$21:$BK$25,B165,FALSE)*$E$160)</f>
        <v>10.375013312207026</v>
      </c>
      <c r="F165" s="1064">
        <f>(VLOOKUP($F$159,'Inflation Index'!$C$21:$BK$25,B165,FALSE)*$F$160)</f>
        <v>3.9259864987304671</v>
      </c>
      <c r="G165" s="1064">
        <f>(VLOOKUP($G$159,'Inflation Index'!$C$21:$BK$25,B165,FALSE)*$G$160)</f>
        <v>5.8041241321289032</v>
      </c>
      <c r="H165" s="1064">
        <f>(VLOOKUP($H$159,'Inflation Index'!$C$21:$BK$25,B165,FALSE)*$H$160)</f>
        <v>19.256567783398427</v>
      </c>
      <c r="I165" s="1064">
        <f>(VLOOKUP($I$159,'Inflation Index'!$C$21:$BK$25,B165,FALSE)*$I$160)</f>
        <v>30.54802174804686</v>
      </c>
      <c r="J165" s="1064">
        <f>(VLOOKUP($J$159,'Inflation Index'!$C$21:$BK$25,B165,FALSE)*$J$160)</f>
        <v>33.614138004980454</v>
      </c>
      <c r="K165" s="1064">
        <f>(VLOOKUP($K$159,'Inflation Index'!$C$21:$BK$25,B165,FALSE)*$K$160)</f>
        <v>0</v>
      </c>
      <c r="L165" s="1064">
        <f>(VLOOKUP($L$159,'Inflation Index'!$C$21:$BK$25,B165,FALSE)*$L$160)</f>
        <v>0</v>
      </c>
      <c r="M165" s="1064">
        <f>(VLOOKUP($M$159,'Inflation Index'!$C$21:$BK$25,B165,FALSE)*$M$160)</f>
        <v>0</v>
      </c>
      <c r="N165" s="1064">
        <f>(VLOOKUP($N$159,'Inflation Index'!$C$21:$BK$25,B165,FALSE)*$N$160)</f>
        <v>0</v>
      </c>
      <c r="O165" s="1067">
        <f t="shared" si="7"/>
        <v>114.31748583046868</v>
      </c>
    </row>
    <row r="166" spans="1:15">
      <c r="A166">
        <f t="shared" si="8"/>
        <v>2022</v>
      </c>
      <c r="B166">
        <v>7</v>
      </c>
      <c r="C166" s="1059" t="s">
        <v>20</v>
      </c>
      <c r="D166" s="1064">
        <f>(VLOOKUP($D$159,'Inflation Index'!$C$21:$BK$25,B166,FALSE)*$D$160)</f>
        <v>11.063475209750969</v>
      </c>
      <c r="E166" s="1064">
        <f>(VLOOKUP($E$159,'Inflation Index'!$C$21:$BK$25,B166,FALSE)*$E$160)</f>
        <v>10.634388645012201</v>
      </c>
      <c r="F166" s="1064">
        <f>(VLOOKUP($F$159,'Inflation Index'!$C$21:$BK$25,B166,FALSE)*$F$160)</f>
        <v>4.0241361611987285</v>
      </c>
      <c r="G166" s="1064">
        <f>(VLOOKUP($G$159,'Inflation Index'!$C$21:$BK$25,B166,FALSE)*$G$160)</f>
        <v>5.9492272354321249</v>
      </c>
      <c r="H166" s="1064">
        <f>(VLOOKUP($H$159,'Inflation Index'!$C$21:$BK$25,B166,FALSE)*$H$160)</f>
        <v>19.737981977983388</v>
      </c>
      <c r="I166" s="1064">
        <f>(VLOOKUP($I$159,'Inflation Index'!$C$21:$BK$25,B166,FALSE)*$I$160)</f>
        <v>31.31172229174803</v>
      </c>
      <c r="J166" s="1064">
        <f>(VLOOKUP($J$159,'Inflation Index'!$C$21:$BK$25,B166,FALSE)*$J$160)</f>
        <v>34.454491455104964</v>
      </c>
      <c r="K166" s="1064">
        <f>(VLOOKUP($K$159,'Inflation Index'!$C$21:$BK$25,B166,FALSE)*$K$160)</f>
        <v>0</v>
      </c>
      <c r="L166" s="1064">
        <f>(VLOOKUP($L$159,'Inflation Index'!$C$21:$BK$25,B166,FALSE)*$L$160)</f>
        <v>0</v>
      </c>
      <c r="M166" s="1064">
        <f>(VLOOKUP($M$159,'Inflation Index'!$C$21:$BK$25,B166,FALSE)*$M$160)</f>
        <v>0</v>
      </c>
      <c r="N166" s="1064">
        <f>(VLOOKUP($N$159,'Inflation Index'!$C$21:$BK$25,B166,FALSE)*$N$160)</f>
        <v>0</v>
      </c>
      <c r="O166" s="1067">
        <f t="shared" si="7"/>
        <v>117.17542297623041</v>
      </c>
    </row>
    <row r="167" spans="1:15">
      <c r="A167">
        <f t="shared" si="8"/>
        <v>2023</v>
      </c>
      <c r="B167">
        <v>8</v>
      </c>
      <c r="C167" s="1059" t="s">
        <v>21</v>
      </c>
      <c r="D167" s="1064">
        <f>(VLOOKUP($D$159,'Inflation Index'!$C$21:$BK$25,B167,FALSE)*$D$160)</f>
        <v>11.340062089994742</v>
      </c>
      <c r="E167" s="1064">
        <f>(VLOOKUP($E$159,'Inflation Index'!$C$21:$BK$25,B167,FALSE)*$E$160)</f>
        <v>10.900248361137505</v>
      </c>
      <c r="F167" s="1064">
        <f>(VLOOKUP($F$159,'Inflation Index'!$C$21:$BK$25,B167,FALSE)*$F$160)</f>
        <v>4.1247395652286958</v>
      </c>
      <c r="G167" s="1064">
        <f>(VLOOKUP($G$159,'Inflation Index'!$C$21:$BK$25,B167,FALSE)*$G$160)</f>
        <v>6.0979579163179274</v>
      </c>
      <c r="H167" s="1064">
        <f>(VLOOKUP($H$159,'Inflation Index'!$C$21:$BK$25,B167,FALSE)*$H$160)</f>
        <v>20.231431527432967</v>
      </c>
      <c r="I167" s="1064">
        <f>(VLOOKUP($I$159,'Inflation Index'!$C$21:$BK$25,B167,FALSE)*$I$160)</f>
        <v>32.094515349041728</v>
      </c>
      <c r="J167" s="1064">
        <f>(VLOOKUP($J$159,'Inflation Index'!$C$21:$BK$25,B167,FALSE)*$J$160)</f>
        <v>35.315853741482584</v>
      </c>
      <c r="K167" s="1064">
        <f>(VLOOKUP($K$159,'Inflation Index'!$C$21:$BK$25,B167,FALSE)*$K$160)</f>
        <v>0</v>
      </c>
      <c r="L167" s="1064">
        <f>(VLOOKUP($L$159,'Inflation Index'!$C$21:$BK$25,B167,FALSE)*$L$160)</f>
        <v>0</v>
      </c>
      <c r="M167" s="1064">
        <f>(VLOOKUP($M$159,'Inflation Index'!$C$21:$BK$25,B167,FALSE)*$M$160)</f>
        <v>0</v>
      </c>
      <c r="N167" s="1064">
        <f>(VLOOKUP($N$159,'Inflation Index'!$C$21:$BK$25,B167,FALSE)*$N$160)</f>
        <v>0</v>
      </c>
      <c r="O167" s="1067">
        <f t="shared" si="7"/>
        <v>120.10480855063614</v>
      </c>
    </row>
    <row r="168" spans="1:15">
      <c r="A168">
        <f t="shared" si="8"/>
        <v>2024</v>
      </c>
      <c r="B168">
        <v>9</v>
      </c>
      <c r="C168" s="1059" t="s">
        <v>22</v>
      </c>
      <c r="D168" s="1064">
        <f>(VLOOKUP($D$159,'Inflation Index'!$C$21:$BK$25,B168,FALSE)*$D$160)</f>
        <v>11.62356364224461</v>
      </c>
      <c r="E168" s="1064">
        <f>(VLOOKUP($E$159,'Inflation Index'!$C$21:$BK$25,B168,FALSE)*$E$160)</f>
        <v>11.172754570165941</v>
      </c>
      <c r="F168" s="1064">
        <f>(VLOOKUP($F$159,'Inflation Index'!$C$21:$BK$25,B168,FALSE)*$F$160)</f>
        <v>4.2278580543594133</v>
      </c>
      <c r="G168" s="1064">
        <f>(VLOOKUP($G$159,'Inflation Index'!$C$21:$BK$25,B168,FALSE)*$G$160)</f>
        <v>6.2504068642258757</v>
      </c>
      <c r="H168" s="1064">
        <f>(VLOOKUP($H$159,'Inflation Index'!$C$21:$BK$25,B168,FALSE)*$H$160)</f>
        <v>20.737217315618793</v>
      </c>
      <c r="I168" s="1064">
        <f>(VLOOKUP($I$159,'Inflation Index'!$C$21:$BK$25,B168,FALSE)*$I$160)</f>
        <v>32.896878232767769</v>
      </c>
      <c r="J168" s="1064">
        <f>(VLOOKUP($J$159,'Inflation Index'!$C$21:$BK$25,B168,FALSE)*$J$160)</f>
        <v>36.19875008501964</v>
      </c>
      <c r="K168" s="1064">
        <f>(VLOOKUP($K$159,'Inflation Index'!$C$21:$BK$25,B168,FALSE)*$K$160)</f>
        <v>0</v>
      </c>
      <c r="L168" s="1064">
        <f>(VLOOKUP($L$159,'Inflation Index'!$C$21:$BK$25,B168,FALSE)*$L$160)</f>
        <v>0</v>
      </c>
      <c r="M168" s="1064">
        <f>(VLOOKUP($M$159,'Inflation Index'!$C$21:$BK$25,B168,FALSE)*$M$160)</f>
        <v>0</v>
      </c>
      <c r="N168" s="1064">
        <f>(VLOOKUP($N$159,'Inflation Index'!$C$21:$BK$25,B168,FALSE)*$N$160)</f>
        <v>0</v>
      </c>
      <c r="O168" s="1067">
        <f t="shared" si="7"/>
        <v>123.10742876440204</v>
      </c>
    </row>
    <row r="169" spans="1:15">
      <c r="A169">
        <f t="shared" si="8"/>
        <v>2025</v>
      </c>
      <c r="B169">
        <v>10</v>
      </c>
      <c r="C169" s="1059" t="s">
        <v>23</v>
      </c>
      <c r="D169" s="1064">
        <f>(VLOOKUP($D$159,'Inflation Index'!$C$21:$BK$25,B169,FALSE)*$D$160)</f>
        <v>11.914152733300725</v>
      </c>
      <c r="E169" s="1064">
        <f>(VLOOKUP($E$159,'Inflation Index'!$C$21:$BK$25,B169,FALSE)*$E$160)</f>
        <v>11.45207343442009</v>
      </c>
      <c r="F169" s="1064">
        <f>(VLOOKUP($F$159,'Inflation Index'!$C$21:$BK$25,B169,FALSE)*$F$160)</f>
        <v>4.3335545057183982</v>
      </c>
      <c r="G169" s="1064">
        <f>(VLOOKUP($G$159,'Inflation Index'!$C$21:$BK$25,B169,FALSE)*$G$160)</f>
        <v>6.4066670358315223</v>
      </c>
      <c r="H169" s="1064">
        <f>(VLOOKUP($H$159,'Inflation Index'!$C$21:$BK$25,B169,FALSE)*$H$160)</f>
        <v>21.255647748509261</v>
      </c>
      <c r="I169" s="1064">
        <f>(VLOOKUP($I$159,'Inflation Index'!$C$21:$BK$25,B169,FALSE)*$I$160)</f>
        <v>33.719300188586963</v>
      </c>
      <c r="J169" s="1064">
        <f>(VLOOKUP($J$159,'Inflation Index'!$C$21:$BK$25,B169,FALSE)*$J$160)</f>
        <v>37.103718837145138</v>
      </c>
      <c r="K169" s="1064">
        <f>(VLOOKUP($K$159,'Inflation Index'!$C$21:$BK$25,B169,FALSE)*$K$160)</f>
        <v>0</v>
      </c>
      <c r="L169" s="1064">
        <f>(VLOOKUP($L$159,'Inflation Index'!$C$21:$BK$25,B169,FALSE)*$L$160)</f>
        <v>0</v>
      </c>
      <c r="M169" s="1064">
        <f>(VLOOKUP($M$159,'Inflation Index'!$C$21:$BK$25,B169,FALSE)*$M$160)</f>
        <v>0</v>
      </c>
      <c r="N169" s="1064">
        <f>(VLOOKUP($N$159,'Inflation Index'!$C$21:$BK$25,B169,FALSE)*$N$160)</f>
        <v>0</v>
      </c>
      <c r="O169" s="1067">
        <f t="shared" si="7"/>
        <v>126.18511448351209</v>
      </c>
    </row>
    <row r="170" spans="1:15">
      <c r="A170">
        <f t="shared" si="8"/>
        <v>2026</v>
      </c>
      <c r="B170">
        <v>11</v>
      </c>
      <c r="C170" s="1059" t="s">
        <v>24</v>
      </c>
      <c r="D170" s="1064">
        <f>(VLOOKUP($D$159,'Inflation Index'!$C$21:$BK$25,B170,FALSE)*$D$160)</f>
        <v>12.212006551633239</v>
      </c>
      <c r="E170" s="1064">
        <f>(VLOOKUP($E$159,'Inflation Index'!$C$21:$BK$25,B170,FALSE)*$E$160)</f>
        <v>11.738375270280589</v>
      </c>
      <c r="F170" s="1064">
        <f>(VLOOKUP($F$159,'Inflation Index'!$C$21:$BK$25,B170,FALSE)*$F$160)</f>
        <v>4.4418933683613568</v>
      </c>
      <c r="G170" s="1064">
        <f>(VLOOKUP($G$159,'Inflation Index'!$C$21:$BK$25,B170,FALSE)*$G$160)</f>
        <v>6.5668337117273081</v>
      </c>
      <c r="H170" s="1064">
        <f>(VLOOKUP($H$159,'Inflation Index'!$C$21:$BK$25,B170,FALSE)*$H$160)</f>
        <v>21.787038942221987</v>
      </c>
      <c r="I170" s="1064">
        <f>(VLOOKUP($I$159,'Inflation Index'!$C$21:$BK$25,B170,FALSE)*$I$160)</f>
        <v>34.562282693301626</v>
      </c>
      <c r="J170" s="1064">
        <f>(VLOOKUP($J$159,'Inflation Index'!$C$21:$BK$25,B170,FALSE)*$J$160)</f>
        <v>38.031311808073752</v>
      </c>
      <c r="K170" s="1064">
        <f>(VLOOKUP($K$159,'Inflation Index'!$C$21:$BK$25,B170,FALSE)*$K$160)</f>
        <v>0</v>
      </c>
      <c r="L170" s="1064">
        <f>(VLOOKUP($L$159,'Inflation Index'!$C$21:$BK$25,B170,FALSE)*$L$160)</f>
        <v>0</v>
      </c>
      <c r="M170" s="1064">
        <f>(VLOOKUP($M$159,'Inflation Index'!$C$21:$BK$25,B170,FALSE)*$M$160)</f>
        <v>0</v>
      </c>
      <c r="N170" s="1064">
        <f>(VLOOKUP($N$159,'Inflation Index'!$C$21:$BK$25,B170,FALSE)*$N$160)</f>
        <v>0</v>
      </c>
      <c r="O170" s="1067">
        <f t="shared" si="7"/>
        <v>129.33974234559986</v>
      </c>
    </row>
    <row r="171" spans="1:15">
      <c r="A171">
        <f t="shared" si="8"/>
        <v>2027</v>
      </c>
      <c r="B171">
        <v>12</v>
      </c>
      <c r="C171" s="1059" t="s">
        <v>25</v>
      </c>
      <c r="D171" s="1064">
        <f>(VLOOKUP($D$159,'Inflation Index'!$C$21:$BK$25,B171,FALSE)*$D$160)</f>
        <v>12.51730671542407</v>
      </c>
      <c r="E171" s="1064">
        <f>(VLOOKUP($E$159,'Inflation Index'!$C$21:$BK$25,B171,FALSE)*$E$160)</f>
        <v>12.031834652037602</v>
      </c>
      <c r="F171" s="1064">
        <f>(VLOOKUP($F$159,'Inflation Index'!$C$21:$BK$25,B171,FALSE)*$F$160)</f>
        <v>4.5529407025703907</v>
      </c>
      <c r="G171" s="1064">
        <f>(VLOOKUP($G$159,'Inflation Index'!$C$21:$BK$25,B171,FALSE)*$G$160)</f>
        <v>6.7310045545204913</v>
      </c>
      <c r="H171" s="1064">
        <f>(VLOOKUP($H$159,'Inflation Index'!$C$21:$BK$25,B171,FALSE)*$H$160)</f>
        <v>22.331714915777535</v>
      </c>
      <c r="I171" s="1064">
        <f>(VLOOKUP($I$159,'Inflation Index'!$C$21:$BK$25,B171,FALSE)*$I$160)</f>
        <v>35.426339760634164</v>
      </c>
      <c r="J171" s="1064">
        <f>(VLOOKUP($J$159,'Inflation Index'!$C$21:$BK$25,B171,FALSE)*$J$160)</f>
        <v>38.982094603275591</v>
      </c>
      <c r="K171" s="1064">
        <f>(VLOOKUP($K$159,'Inflation Index'!$C$21:$BK$25,B171,FALSE)*$K$160)</f>
        <v>0</v>
      </c>
      <c r="L171" s="1064">
        <f>(VLOOKUP($L$159,'Inflation Index'!$C$21:$BK$25,B171,FALSE)*$L$160)</f>
        <v>0</v>
      </c>
      <c r="M171" s="1064">
        <f>(VLOOKUP($M$159,'Inflation Index'!$C$21:$BK$25,B171,FALSE)*$M$160)</f>
        <v>0</v>
      </c>
      <c r="N171" s="1064">
        <f>(VLOOKUP($N$159,'Inflation Index'!$C$21:$BK$25,B171,FALSE)*$N$160)</f>
        <v>0</v>
      </c>
      <c r="O171" s="1067">
        <f t="shared" si="7"/>
        <v>132.57323590423985</v>
      </c>
    </row>
    <row r="172" spans="1:15">
      <c r="A172">
        <f t="shared" si="8"/>
        <v>2028</v>
      </c>
      <c r="B172">
        <v>13</v>
      </c>
      <c r="C172" s="1059" t="s">
        <v>26</v>
      </c>
      <c r="D172" s="1064">
        <f>(VLOOKUP($D$159,'Inflation Index'!$C$21:$BK$25,B172,FALSE)*$D$160)</f>
        <v>12.830239383309671</v>
      </c>
      <c r="E172" s="1064">
        <f>(VLOOKUP($E$159,'Inflation Index'!$C$21:$BK$25,B172,FALSE)*$E$160)</f>
        <v>12.332630518338542</v>
      </c>
      <c r="F172" s="1064">
        <f>(VLOOKUP($F$159,'Inflation Index'!$C$21:$BK$25,B172,FALSE)*$F$160)</f>
        <v>4.6667642201346506</v>
      </c>
      <c r="G172" s="1064">
        <f>(VLOOKUP($G$159,'Inflation Index'!$C$21:$BK$25,B172,FALSE)*$G$160)</f>
        <v>6.8992796683835032</v>
      </c>
      <c r="H172" s="1064">
        <f>(VLOOKUP($H$159,'Inflation Index'!$C$21:$BK$25,B172,FALSE)*$H$160)</f>
        <v>22.890007788671973</v>
      </c>
      <c r="I172" s="1064">
        <f>(VLOOKUP($I$159,'Inflation Index'!$C$21:$BK$25,B172,FALSE)*$I$160)</f>
        <v>36.311998254650014</v>
      </c>
      <c r="J172" s="1064">
        <f>(VLOOKUP($J$159,'Inflation Index'!$C$21:$BK$25,B172,FALSE)*$J$160)</f>
        <v>39.956646968357482</v>
      </c>
      <c r="K172" s="1064">
        <f>(VLOOKUP($K$159,'Inflation Index'!$C$21:$BK$25,B172,FALSE)*$K$160)</f>
        <v>0</v>
      </c>
      <c r="L172" s="1064">
        <f>(VLOOKUP($L$159,'Inflation Index'!$C$21:$BK$25,B172,FALSE)*$L$160)</f>
        <v>0</v>
      </c>
      <c r="M172" s="1064">
        <f>(VLOOKUP($M$159,'Inflation Index'!$C$21:$BK$25,B172,FALSE)*$M$160)</f>
        <v>0</v>
      </c>
      <c r="N172" s="1064">
        <f>(VLOOKUP($N$159,'Inflation Index'!$C$21:$BK$25,B172,FALSE)*$N$160)</f>
        <v>0</v>
      </c>
      <c r="O172" s="1067">
        <f t="shared" si="7"/>
        <v>135.88756680184585</v>
      </c>
    </row>
    <row r="173" spans="1:15">
      <c r="A173">
        <f t="shared" si="8"/>
        <v>2029</v>
      </c>
      <c r="B173">
        <v>14</v>
      </c>
      <c r="C173" s="1059" t="s">
        <v>27</v>
      </c>
      <c r="D173" s="1064">
        <f>(VLOOKUP($D$159,'Inflation Index'!$C$21:$BK$25,B173,FALSE)*$D$160)</f>
        <v>13.15099536789241</v>
      </c>
      <c r="E173" s="1064">
        <f>(VLOOKUP($E$159,'Inflation Index'!$C$21:$BK$25,B173,FALSE)*$E$160)</f>
        <v>12.640946281297003</v>
      </c>
      <c r="F173" s="1064">
        <f>(VLOOKUP($F$159,'Inflation Index'!$C$21:$BK$25,B173,FALSE)*$F$160)</f>
        <v>4.7834333256380157</v>
      </c>
      <c r="G173" s="1064">
        <f>(VLOOKUP($G$159,'Inflation Index'!$C$21:$BK$25,B173,FALSE)*$G$160)</f>
        <v>7.071761660093089</v>
      </c>
      <c r="H173" s="1064">
        <f>(VLOOKUP($H$159,'Inflation Index'!$C$21:$BK$25,B173,FALSE)*$H$160)</f>
        <v>23.462257983388767</v>
      </c>
      <c r="I173" s="1064">
        <f>(VLOOKUP($I$159,'Inflation Index'!$C$21:$BK$25,B173,FALSE)*$I$160)</f>
        <v>37.219798211016261</v>
      </c>
      <c r="J173" s="1064">
        <f>(VLOOKUP($J$159,'Inflation Index'!$C$21:$BK$25,B173,FALSE)*$J$160)</f>
        <v>40.955563142566412</v>
      </c>
      <c r="K173" s="1064">
        <f>(VLOOKUP($K$159,'Inflation Index'!$C$21:$BK$25,B173,FALSE)*$K$160)</f>
        <v>0</v>
      </c>
      <c r="L173" s="1064">
        <f>(VLOOKUP($L$159,'Inflation Index'!$C$21:$BK$25,B173,FALSE)*$L$160)</f>
        <v>0</v>
      </c>
      <c r="M173" s="1064">
        <f>(VLOOKUP($M$159,'Inflation Index'!$C$21:$BK$25,B173,FALSE)*$M$160)</f>
        <v>0</v>
      </c>
      <c r="N173" s="1064">
        <f>(VLOOKUP($N$159,'Inflation Index'!$C$21:$BK$25,B173,FALSE)*$N$160)</f>
        <v>0</v>
      </c>
      <c r="O173" s="1067">
        <f t="shared" si="7"/>
        <v>139.28475597189194</v>
      </c>
    </row>
    <row r="174" spans="1:15">
      <c r="A174">
        <f t="shared" si="8"/>
        <v>2030</v>
      </c>
      <c r="B174">
        <v>15</v>
      </c>
      <c r="C174" s="1059" t="s">
        <v>28</v>
      </c>
      <c r="D174" s="1064">
        <f>(VLOOKUP($D$159,'Inflation Index'!$C$21:$BK$25,B174,FALSE)*$D$160)</f>
        <v>13.479770252089718</v>
      </c>
      <c r="E174" s="1064">
        <f>(VLOOKUP($E$159,'Inflation Index'!$C$21:$BK$25,B174,FALSE)*$E$160)</f>
        <v>12.956969938329427</v>
      </c>
      <c r="F174" s="1064">
        <f>(VLOOKUP($F$159,'Inflation Index'!$C$21:$BK$25,B174,FALSE)*$F$160)</f>
        <v>4.9030191587789655</v>
      </c>
      <c r="G174" s="1064">
        <f>(VLOOKUP($G$159,'Inflation Index'!$C$21:$BK$25,B174,FALSE)*$G$160)</f>
        <v>7.2485557015954152</v>
      </c>
      <c r="H174" s="1064">
        <f>(VLOOKUP($H$159,'Inflation Index'!$C$21:$BK$25,B174,FALSE)*$H$160)</f>
        <v>24.048814432973483</v>
      </c>
      <c r="I174" s="1064">
        <f>(VLOOKUP($I$159,'Inflation Index'!$C$21:$BK$25,B174,FALSE)*$I$160)</f>
        <v>38.150293166291661</v>
      </c>
      <c r="J174" s="1064">
        <f>(VLOOKUP($J$159,'Inflation Index'!$C$21:$BK$25,B174,FALSE)*$J$160)</f>
        <v>41.979452221130565</v>
      </c>
      <c r="K174" s="1064">
        <f>(VLOOKUP($K$159,'Inflation Index'!$C$21:$BK$25,B174,FALSE)*$K$160)</f>
        <v>0</v>
      </c>
      <c r="L174" s="1064">
        <f>(VLOOKUP($L$159,'Inflation Index'!$C$21:$BK$25,B174,FALSE)*$L$160)</f>
        <v>0</v>
      </c>
      <c r="M174" s="1064">
        <f>(VLOOKUP($M$159,'Inflation Index'!$C$21:$BK$25,B174,FALSE)*$M$160)</f>
        <v>0</v>
      </c>
      <c r="N174" s="1064">
        <f>(VLOOKUP($N$159,'Inflation Index'!$C$21:$BK$25,B174,FALSE)*$N$160)</f>
        <v>0</v>
      </c>
      <c r="O174" s="1067">
        <f t="shared" si="7"/>
        <v>142.76687487118923</v>
      </c>
    </row>
    <row r="175" spans="1:15">
      <c r="A175">
        <f t="shared" si="8"/>
        <v>2031</v>
      </c>
      <c r="B175">
        <v>16</v>
      </c>
      <c r="C175" s="1059" t="s">
        <v>29</v>
      </c>
      <c r="D175" s="1064">
        <f>(VLOOKUP($D$159,'Inflation Index'!$C$21:$BK$25,B175,FALSE)*$D$160)</f>
        <v>13.816764508391962</v>
      </c>
      <c r="E175" s="1064">
        <f>(VLOOKUP($E$159,'Inflation Index'!$C$21:$BK$25,B175,FALSE)*$E$160)</f>
        <v>13.280894186787663</v>
      </c>
      <c r="F175" s="1064">
        <f>(VLOOKUP($F$159,'Inflation Index'!$C$21:$BK$25,B175,FALSE)*$F$160)</f>
        <v>5.0255946377484397</v>
      </c>
      <c r="G175" s="1064">
        <f>(VLOOKUP($G$159,'Inflation Index'!$C$21:$BK$25,B175,FALSE)*$G$160)</f>
        <v>7.4297695941353012</v>
      </c>
      <c r="H175" s="1064">
        <f>(VLOOKUP($H$159,'Inflation Index'!$C$21:$BK$25,B175,FALSE)*$H$160)</f>
        <v>24.650034793797822</v>
      </c>
      <c r="I175" s="1064">
        <f>(VLOOKUP($I$159,'Inflation Index'!$C$21:$BK$25,B175,FALSE)*$I$160)</f>
        <v>39.104050495448952</v>
      </c>
      <c r="J175" s="1064">
        <f>(VLOOKUP($J$159,'Inflation Index'!$C$21:$BK$25,B175,FALSE)*$J$160)</f>
        <v>43.028938526658834</v>
      </c>
      <c r="K175" s="1064">
        <f>(VLOOKUP($K$159,'Inflation Index'!$C$21:$BK$25,B175,FALSE)*$K$160)</f>
        <v>0</v>
      </c>
      <c r="L175" s="1064">
        <f>(VLOOKUP($L$159,'Inflation Index'!$C$21:$BK$25,B175,FALSE)*$L$160)</f>
        <v>0</v>
      </c>
      <c r="M175" s="1064">
        <f>(VLOOKUP($M$159,'Inflation Index'!$C$21:$BK$25,B175,FALSE)*$M$160)</f>
        <v>0</v>
      </c>
      <c r="N175" s="1064">
        <f>(VLOOKUP($N$159,'Inflation Index'!$C$21:$BK$25,B175,FALSE)*$N$160)</f>
        <v>0</v>
      </c>
      <c r="O175" s="1067">
        <f t="shared" si="7"/>
        <v>146.33604674296896</v>
      </c>
    </row>
    <row r="176" spans="1:15">
      <c r="A176">
        <f t="shared" si="8"/>
        <v>2032</v>
      </c>
      <c r="B176">
        <v>17</v>
      </c>
      <c r="C176" s="1059" t="s">
        <v>30</v>
      </c>
      <c r="D176" s="1064">
        <f>(VLOOKUP($D$159,'Inflation Index'!$C$21:$BK$25,B176,FALSE)*$D$160)</f>
        <v>14.162183621101761</v>
      </c>
      <c r="E176" s="1064">
        <f>(VLOOKUP($E$159,'Inflation Index'!$C$21:$BK$25,B176,FALSE)*$E$160)</f>
        <v>13.612916541457354</v>
      </c>
      <c r="F176" s="1064">
        <f>(VLOOKUP($F$159,'Inflation Index'!$C$21:$BK$25,B176,FALSE)*$F$160)</f>
        <v>5.1512345036921507</v>
      </c>
      <c r="G176" s="1064">
        <f>(VLOOKUP($G$159,'Inflation Index'!$C$21:$BK$25,B176,FALSE)*$G$160)</f>
        <v>7.6155138339886834</v>
      </c>
      <c r="H176" s="1064">
        <f>(VLOOKUP($H$159,'Inflation Index'!$C$21:$BK$25,B176,FALSE)*$H$160)</f>
        <v>25.266285663642766</v>
      </c>
      <c r="I176" s="1064">
        <f>(VLOOKUP($I$159,'Inflation Index'!$C$21:$BK$25,B176,FALSE)*$I$160)</f>
        <v>40.081651757835175</v>
      </c>
      <c r="J176" s="1064">
        <f>(VLOOKUP($J$159,'Inflation Index'!$C$21:$BK$25,B176,FALSE)*$J$160)</f>
        <v>44.104661989825296</v>
      </c>
      <c r="K176" s="1064">
        <f>(VLOOKUP($K$159,'Inflation Index'!$C$21:$BK$25,B176,FALSE)*$K$160)</f>
        <v>0</v>
      </c>
      <c r="L176" s="1064">
        <f>(VLOOKUP($L$159,'Inflation Index'!$C$21:$BK$25,B176,FALSE)*$L$160)</f>
        <v>0</v>
      </c>
      <c r="M176" s="1064">
        <f>(VLOOKUP($M$159,'Inflation Index'!$C$21:$BK$25,B176,FALSE)*$M$160)</f>
        <v>0</v>
      </c>
      <c r="N176" s="1064">
        <f>(VLOOKUP($N$159,'Inflation Index'!$C$21:$BK$25,B176,FALSE)*$N$160)</f>
        <v>0</v>
      </c>
      <c r="O176" s="1067">
        <f t="shared" si="7"/>
        <v>149.99444791154318</v>
      </c>
    </row>
    <row r="177" spans="1:15">
      <c r="A177">
        <f t="shared" si="8"/>
        <v>2033</v>
      </c>
      <c r="B177">
        <v>18</v>
      </c>
      <c r="C177" s="1059" t="s">
        <v>31</v>
      </c>
      <c r="D177" s="1064">
        <f>(VLOOKUP($D$159,'Inflation Index'!$C$21:$BK$25,B177,FALSE)*$D$160)</f>
        <v>14.516238211629302</v>
      </c>
      <c r="E177" s="1064">
        <f>(VLOOKUP($E$159,'Inflation Index'!$C$21:$BK$25,B177,FALSE)*$E$160)</f>
        <v>13.953239454993787</v>
      </c>
      <c r="F177" s="1064">
        <f>(VLOOKUP($F$159,'Inflation Index'!$C$21:$BK$25,B177,FALSE)*$F$160)</f>
        <v>5.280015366284454</v>
      </c>
      <c r="G177" s="1064">
        <f>(VLOOKUP($G$159,'Inflation Index'!$C$21:$BK$25,B177,FALSE)*$G$160)</f>
        <v>7.8059016798383993</v>
      </c>
      <c r="H177" s="1064">
        <f>(VLOOKUP($H$159,'Inflation Index'!$C$21:$BK$25,B177,FALSE)*$H$160)</f>
        <v>25.897942805233832</v>
      </c>
      <c r="I177" s="1064">
        <f>(VLOOKUP($I$159,'Inflation Index'!$C$21:$BK$25,B177,FALSE)*$I$160)</f>
        <v>41.083693051781047</v>
      </c>
      <c r="J177" s="1064">
        <f>(VLOOKUP($J$159,'Inflation Index'!$C$21:$BK$25,B177,FALSE)*$J$160)</f>
        <v>45.207278539570929</v>
      </c>
      <c r="K177" s="1064">
        <f>(VLOOKUP($K$159,'Inflation Index'!$C$21:$BK$25,B177,FALSE)*$K$160)</f>
        <v>0</v>
      </c>
      <c r="L177" s="1064">
        <f>(VLOOKUP($L$159,'Inflation Index'!$C$21:$BK$25,B177,FALSE)*$L$160)</f>
        <v>0</v>
      </c>
      <c r="M177" s="1064">
        <f>(VLOOKUP($M$159,'Inflation Index'!$C$21:$BK$25,B177,FALSE)*$M$160)</f>
        <v>0</v>
      </c>
      <c r="N177" s="1064">
        <f>(VLOOKUP($N$159,'Inflation Index'!$C$21:$BK$25,B177,FALSE)*$N$160)</f>
        <v>0</v>
      </c>
      <c r="O177" s="1067">
        <f t="shared" si="7"/>
        <v>153.74430910933174</v>
      </c>
    </row>
    <row r="178" spans="1:15">
      <c r="A178">
        <f t="shared" si="8"/>
        <v>2034</v>
      </c>
      <c r="B178">
        <v>19</v>
      </c>
      <c r="C178" s="1059" t="s">
        <v>32</v>
      </c>
      <c r="D178" s="1064">
        <f>(VLOOKUP($D$159,'Inflation Index'!$C$21:$BK$25,B178,FALSE)*$D$160)</f>
        <v>14.879144166920033</v>
      </c>
      <c r="E178" s="1064">
        <f>(VLOOKUP($E$159,'Inflation Index'!$C$21:$BK$25,B178,FALSE)*$E$160)</f>
        <v>14.302070441368629</v>
      </c>
      <c r="F178" s="1064">
        <f>(VLOOKUP($F$159,'Inflation Index'!$C$21:$BK$25,B178,FALSE)*$F$160)</f>
        <v>5.4120157504415642</v>
      </c>
      <c r="G178" s="1064">
        <f>(VLOOKUP($G$159,'Inflation Index'!$C$21:$BK$25,B178,FALSE)*$G$160)</f>
        <v>8.001049221834359</v>
      </c>
      <c r="H178" s="1064">
        <f>(VLOOKUP($H$159,'Inflation Index'!$C$21:$BK$25,B178,FALSE)*$H$160)</f>
        <v>26.545391375364673</v>
      </c>
      <c r="I178" s="1064">
        <f>(VLOOKUP($I$159,'Inflation Index'!$C$21:$BK$25,B178,FALSE)*$I$160)</f>
        <v>42.110785378075569</v>
      </c>
      <c r="J178" s="1064">
        <f>(VLOOKUP($J$159,'Inflation Index'!$C$21:$BK$25,B178,FALSE)*$J$160)</f>
        <v>46.337460503060193</v>
      </c>
      <c r="K178" s="1064">
        <f>(VLOOKUP($K$159,'Inflation Index'!$C$21:$BK$25,B178,FALSE)*$K$160)</f>
        <v>0</v>
      </c>
      <c r="L178" s="1064">
        <f>(VLOOKUP($L$159,'Inflation Index'!$C$21:$BK$25,B178,FALSE)*$L$160)</f>
        <v>0</v>
      </c>
      <c r="M178" s="1064">
        <f>(VLOOKUP($M$159,'Inflation Index'!$C$21:$BK$25,B178,FALSE)*$M$160)</f>
        <v>0</v>
      </c>
      <c r="N178" s="1064">
        <f>(VLOOKUP($N$159,'Inflation Index'!$C$21:$BK$25,B178,FALSE)*$N$160)</f>
        <v>0</v>
      </c>
      <c r="O178" s="1067">
        <f t="shared" si="7"/>
        <v>157.58791683706502</v>
      </c>
    </row>
    <row r="179" spans="1:15">
      <c r="A179">
        <f t="shared" si="8"/>
        <v>2035</v>
      </c>
      <c r="B179">
        <v>20</v>
      </c>
      <c r="C179" s="1059" t="s">
        <v>33</v>
      </c>
      <c r="D179" s="1064">
        <f>(VLOOKUP($D$159,'Inflation Index'!$C$21:$BK$25,B179,FALSE)*$D$160)</f>
        <v>15.251122771093033</v>
      </c>
      <c r="E179" s="1064">
        <f>(VLOOKUP($E$159,'Inflation Index'!$C$21:$BK$25,B179,FALSE)*$E$160)</f>
        <v>14.659622202402844</v>
      </c>
      <c r="F179" s="1064">
        <f>(VLOOKUP($F$159,'Inflation Index'!$C$21:$BK$25,B179,FALSE)*$F$160)</f>
        <v>5.5473161442026031</v>
      </c>
      <c r="G179" s="1064">
        <f>(VLOOKUP($G$159,'Inflation Index'!$C$21:$BK$25,B179,FALSE)*$G$160)</f>
        <v>8.2010754523802163</v>
      </c>
      <c r="H179" s="1064">
        <f>(VLOOKUP($H$159,'Inflation Index'!$C$21:$BK$25,B179,FALSE)*$H$160)</f>
        <v>27.209026159748788</v>
      </c>
      <c r="I179" s="1064">
        <f>(VLOOKUP($I$159,'Inflation Index'!$C$21:$BK$25,B179,FALSE)*$I$160)</f>
        <v>43.163555012527453</v>
      </c>
      <c r="J179" s="1064">
        <f>(VLOOKUP($J$159,'Inflation Index'!$C$21:$BK$25,B179,FALSE)*$J$160)</f>
        <v>47.495897015636693</v>
      </c>
      <c r="K179" s="1064">
        <f>(VLOOKUP($K$159,'Inflation Index'!$C$21:$BK$25,B179,FALSE)*$K$160)</f>
        <v>0</v>
      </c>
      <c r="L179" s="1064">
        <f>(VLOOKUP($L$159,'Inflation Index'!$C$21:$BK$25,B179,FALSE)*$L$160)</f>
        <v>0</v>
      </c>
      <c r="M179" s="1064">
        <f>(VLOOKUP($M$159,'Inflation Index'!$C$21:$BK$25,B179,FALSE)*$M$160)</f>
        <v>0</v>
      </c>
      <c r="N179" s="1064">
        <f>(VLOOKUP($N$159,'Inflation Index'!$C$21:$BK$25,B179,FALSE)*$N$160)</f>
        <v>0</v>
      </c>
      <c r="O179" s="1067">
        <f t="shared" si="7"/>
        <v>161.52761475799161</v>
      </c>
    </row>
    <row r="180" spans="1:15">
      <c r="A180">
        <f t="shared" si="8"/>
        <v>2036</v>
      </c>
      <c r="B180">
        <v>21</v>
      </c>
      <c r="C180" s="1059" t="s">
        <v>34</v>
      </c>
      <c r="D180" s="1064">
        <f>(VLOOKUP($D$159,'Inflation Index'!$C$21:$BK$25,B180,FALSE)*$D$160)</f>
        <v>15.632400840370359</v>
      </c>
      <c r="E180" s="1064">
        <f>(VLOOKUP($E$159,'Inflation Index'!$C$21:$BK$25,B180,FALSE)*$E$160)</f>
        <v>15.026112757462915</v>
      </c>
      <c r="F180" s="1064">
        <f>(VLOOKUP($F$159,'Inflation Index'!$C$21:$BK$25,B180,FALSE)*$F$160)</f>
        <v>5.6859990478076678</v>
      </c>
      <c r="G180" s="1064">
        <f>(VLOOKUP($G$159,'Inflation Index'!$C$21:$BK$25,B180,FALSE)*$G$160)</f>
        <v>8.4061023386897222</v>
      </c>
      <c r="H180" s="1064">
        <f>(VLOOKUP($H$159,'Inflation Index'!$C$21:$BK$25,B180,FALSE)*$H$160)</f>
        <v>27.889251813742508</v>
      </c>
      <c r="I180" s="1064">
        <f>(VLOOKUP($I$159,'Inflation Index'!$C$21:$BK$25,B180,FALSE)*$I$160)</f>
        <v>44.242643887840643</v>
      </c>
      <c r="J180" s="1064">
        <f>(VLOOKUP($J$159,'Inflation Index'!$C$21:$BK$25,B180,FALSE)*$J$160)</f>
        <v>48.683294441027613</v>
      </c>
      <c r="K180" s="1064">
        <f>(VLOOKUP($K$159,'Inflation Index'!$C$21:$BK$25,B180,FALSE)*$K$160)</f>
        <v>0</v>
      </c>
      <c r="L180" s="1064">
        <f>(VLOOKUP($L$159,'Inflation Index'!$C$21:$BK$25,B180,FALSE)*$L$160)</f>
        <v>0</v>
      </c>
      <c r="M180" s="1064">
        <f>(VLOOKUP($M$159,'Inflation Index'!$C$21:$BK$25,B180,FALSE)*$M$160)</f>
        <v>0</v>
      </c>
      <c r="N180" s="1064">
        <f>(VLOOKUP($N$159,'Inflation Index'!$C$21:$BK$25,B180,FALSE)*$N$160)</f>
        <v>0</v>
      </c>
      <c r="O180" s="1067">
        <f t="shared" si="7"/>
        <v>165.56580512694143</v>
      </c>
    </row>
    <row r="181" spans="1:15">
      <c r="A181">
        <f t="shared" si="8"/>
        <v>2037</v>
      </c>
      <c r="B181">
        <v>22</v>
      </c>
      <c r="C181" s="1059" t="s">
        <v>35</v>
      </c>
      <c r="D181" s="1064">
        <f>(VLOOKUP($D$159,'Inflation Index'!$C$21:$BK$25,B181,FALSE)*$D$160)</f>
        <v>16.023210861379617</v>
      </c>
      <c r="E181" s="1064">
        <f>(VLOOKUP($E$159,'Inflation Index'!$C$21:$BK$25,B181,FALSE)*$E$160)</f>
        <v>15.401765576399486</v>
      </c>
      <c r="F181" s="1064">
        <f>(VLOOKUP($F$159,'Inflation Index'!$C$21:$BK$25,B181,FALSE)*$F$160)</f>
        <v>5.8281490240028591</v>
      </c>
      <c r="G181" s="1064">
        <f>(VLOOKUP($G$159,'Inflation Index'!$C$21:$BK$25,B181,FALSE)*$G$160)</f>
        <v>8.6162548971569652</v>
      </c>
      <c r="H181" s="1064">
        <f>(VLOOKUP($H$159,'Inflation Index'!$C$21:$BK$25,B181,FALSE)*$H$160)</f>
        <v>28.586483109086068</v>
      </c>
      <c r="I181" s="1064">
        <f>(VLOOKUP($I$159,'Inflation Index'!$C$21:$BK$25,B181,FALSE)*$I$160)</f>
        <v>45.348709985036656</v>
      </c>
      <c r="J181" s="1064">
        <f>(VLOOKUP($J$159,'Inflation Index'!$C$21:$BK$25,B181,FALSE)*$J$160)</f>
        <v>49.900376802053302</v>
      </c>
      <c r="K181" s="1064">
        <f>(VLOOKUP($K$159,'Inflation Index'!$C$21:$BK$25,B181,FALSE)*$K$160)</f>
        <v>0</v>
      </c>
      <c r="L181" s="1064">
        <f>(VLOOKUP($L$159,'Inflation Index'!$C$21:$BK$25,B181,FALSE)*$L$160)</f>
        <v>0</v>
      </c>
      <c r="M181" s="1064">
        <f>(VLOOKUP($M$159,'Inflation Index'!$C$21:$BK$25,B181,FALSE)*$M$160)</f>
        <v>0</v>
      </c>
      <c r="N181" s="1064">
        <f>(VLOOKUP($N$159,'Inflation Index'!$C$21:$BK$25,B181,FALSE)*$N$160)</f>
        <v>0</v>
      </c>
      <c r="O181" s="1067">
        <f t="shared" si="7"/>
        <v>169.70495025511497</v>
      </c>
    </row>
    <row r="182" spans="1:15">
      <c r="A182">
        <f t="shared" si="8"/>
        <v>2038</v>
      </c>
      <c r="B182">
        <v>23</v>
      </c>
      <c r="C182" s="1059" t="s">
        <v>36</v>
      </c>
      <c r="D182" s="1064">
        <f>(VLOOKUP($D$159,'Inflation Index'!$C$21:$BK$25,B182,FALSE)*$D$160)</f>
        <v>16.423791132914104</v>
      </c>
      <c r="E182" s="1064">
        <f>(VLOOKUP($E$159,'Inflation Index'!$C$21:$BK$25,B182,FALSE)*$E$160)</f>
        <v>15.786809715809472</v>
      </c>
      <c r="F182" s="1064">
        <f>(VLOOKUP($F$159,'Inflation Index'!$C$21:$BK$25,B182,FALSE)*$F$160)</f>
        <v>5.9738527496029299</v>
      </c>
      <c r="G182" s="1064">
        <f>(VLOOKUP($G$159,'Inflation Index'!$C$21:$BK$25,B182,FALSE)*$G$160)</f>
        <v>8.8316612695858865</v>
      </c>
      <c r="H182" s="1064">
        <f>(VLOOKUP($H$159,'Inflation Index'!$C$21:$BK$25,B182,FALSE)*$H$160)</f>
        <v>29.301145186813216</v>
      </c>
      <c r="I182" s="1064">
        <f>(VLOOKUP($I$159,'Inflation Index'!$C$21:$BK$25,B182,FALSE)*$I$160)</f>
        <v>46.482427734662565</v>
      </c>
      <c r="J182" s="1064">
        <f>(VLOOKUP($J$159,'Inflation Index'!$C$21:$BK$25,B182,FALSE)*$J$160)</f>
        <v>51.147886222104624</v>
      </c>
      <c r="K182" s="1064">
        <f>(VLOOKUP($K$159,'Inflation Index'!$C$21:$BK$25,B182,FALSE)*$K$160)</f>
        <v>0</v>
      </c>
      <c r="L182" s="1064">
        <f>(VLOOKUP($L$159,'Inflation Index'!$C$21:$BK$25,B182,FALSE)*$L$160)</f>
        <v>0</v>
      </c>
      <c r="M182" s="1064">
        <f>(VLOOKUP($M$159,'Inflation Index'!$C$21:$BK$25,B182,FALSE)*$M$160)</f>
        <v>0</v>
      </c>
      <c r="N182" s="1064">
        <f>(VLOOKUP($N$159,'Inflation Index'!$C$21:$BK$25,B182,FALSE)*$N$160)</f>
        <v>0</v>
      </c>
      <c r="O182" s="1067">
        <f t="shared" si="7"/>
        <v>173.9475740114928</v>
      </c>
    </row>
    <row r="183" spans="1:15">
      <c r="A183">
        <f t="shared" si="8"/>
        <v>2039</v>
      </c>
      <c r="B183">
        <v>24</v>
      </c>
      <c r="C183" s="1059" t="s">
        <v>37</v>
      </c>
      <c r="D183" s="1064">
        <f>(VLOOKUP($D$159,'Inflation Index'!$C$21:$BK$25,B183,FALSE)*$D$160)</f>
        <v>16.834385911236954</v>
      </c>
      <c r="E183" s="1064">
        <f>(VLOOKUP($E$159,'Inflation Index'!$C$21:$BK$25,B183,FALSE)*$E$160)</f>
        <v>16.181479958704706</v>
      </c>
      <c r="F183" s="1064">
        <f>(VLOOKUP($F$159,'Inflation Index'!$C$21:$BK$25,B183,FALSE)*$F$160)</f>
        <v>6.123199068343002</v>
      </c>
      <c r="G183" s="1064">
        <f>(VLOOKUP($G$159,'Inflation Index'!$C$21:$BK$25,B183,FALSE)*$G$160)</f>
        <v>9.0524528013255328</v>
      </c>
      <c r="H183" s="1064">
        <f>(VLOOKUP($H$159,'Inflation Index'!$C$21:$BK$25,B183,FALSE)*$H$160)</f>
        <v>30.033673816483542</v>
      </c>
      <c r="I183" s="1064">
        <f>(VLOOKUP($I$159,'Inflation Index'!$C$21:$BK$25,B183,FALSE)*$I$160)</f>
        <v>47.644488428029121</v>
      </c>
      <c r="J183" s="1064">
        <f>(VLOOKUP($J$159,'Inflation Index'!$C$21:$BK$25,B183,FALSE)*$J$160)</f>
        <v>52.426583377657231</v>
      </c>
      <c r="K183" s="1064">
        <f>(VLOOKUP($K$159,'Inflation Index'!$C$21:$BK$25,B183,FALSE)*$K$160)</f>
        <v>0</v>
      </c>
      <c r="L183" s="1064">
        <f>(VLOOKUP($L$159,'Inflation Index'!$C$21:$BK$25,B183,FALSE)*$L$160)</f>
        <v>0</v>
      </c>
      <c r="M183" s="1064">
        <f>(VLOOKUP($M$159,'Inflation Index'!$C$21:$BK$25,B183,FALSE)*$M$160)</f>
        <v>0</v>
      </c>
      <c r="N183" s="1064">
        <f>(VLOOKUP($N$159,'Inflation Index'!$C$21:$BK$25,B183,FALSE)*$N$160)</f>
        <v>0</v>
      </c>
      <c r="O183" s="1067">
        <f t="shared" si="7"/>
        <v>178.29626336178009</v>
      </c>
    </row>
    <row r="184" spans="1:15">
      <c r="A184">
        <f t="shared" si="8"/>
        <v>2040</v>
      </c>
      <c r="B184">
        <v>25</v>
      </c>
      <c r="C184" s="1059" t="s">
        <v>38</v>
      </c>
      <c r="D184" s="1064">
        <f>(VLOOKUP($D$159,'Inflation Index'!$C$21:$BK$25,B184,FALSE)*$D$160)</f>
        <v>17.255245559017879</v>
      </c>
      <c r="E184" s="1064">
        <f>(VLOOKUP($E$159,'Inflation Index'!$C$21:$BK$25,B184,FALSE)*$E$160)</f>
        <v>16.586016957672324</v>
      </c>
      <c r="F184" s="1064">
        <f>(VLOOKUP($F$159,'Inflation Index'!$C$21:$BK$25,B184,FALSE)*$F$160)</f>
        <v>6.2762790450515782</v>
      </c>
      <c r="G184" s="1064">
        <f>(VLOOKUP($G$159,'Inflation Index'!$C$21:$BK$25,B184,FALSE)*$G$160)</f>
        <v>9.2787641213586713</v>
      </c>
      <c r="H184" s="1064">
        <f>(VLOOKUP($H$159,'Inflation Index'!$C$21:$BK$25,B184,FALSE)*$H$160)</f>
        <v>30.784515661895632</v>
      </c>
      <c r="I184" s="1064">
        <f>(VLOOKUP($I$159,'Inflation Index'!$C$21:$BK$25,B184,FALSE)*$I$160)</f>
        <v>48.835600638729851</v>
      </c>
      <c r="J184" s="1064">
        <f>(VLOOKUP($J$159,'Inflation Index'!$C$21:$BK$25,B184,FALSE)*$J$160)</f>
        <v>53.737247962098664</v>
      </c>
      <c r="K184" s="1064">
        <f>(VLOOKUP($K$159,'Inflation Index'!$C$21:$BK$25,B184,FALSE)*$K$160)</f>
        <v>0</v>
      </c>
      <c r="L184" s="1064">
        <f>(VLOOKUP($L$159,'Inflation Index'!$C$21:$BK$25,B184,FALSE)*$L$160)</f>
        <v>0</v>
      </c>
      <c r="M184" s="1064">
        <f>(VLOOKUP($M$159,'Inflation Index'!$C$21:$BK$25,B184,FALSE)*$M$160)</f>
        <v>0</v>
      </c>
      <c r="N184" s="1064">
        <f>(VLOOKUP($N$159,'Inflation Index'!$C$21:$BK$25,B184,FALSE)*$N$160)</f>
        <v>0</v>
      </c>
      <c r="O184" s="1067">
        <f t="shared" si="7"/>
        <v>182.75366994582458</v>
      </c>
    </row>
    <row r="185" spans="1:15">
      <c r="A185">
        <f t="shared" si="8"/>
        <v>2041</v>
      </c>
      <c r="B185">
        <v>26</v>
      </c>
      <c r="C185" s="1059" t="s">
        <v>39</v>
      </c>
      <c r="D185" s="1064">
        <f>(VLOOKUP($D$159,'Inflation Index'!$C$21:$BK$25,B185,FALSE)*$D$160)</f>
        <v>17.686626697993326</v>
      </c>
      <c r="E185" s="1064">
        <f>(VLOOKUP($E$159,'Inflation Index'!$C$21:$BK$25,B185,FALSE)*$E$160)</f>
        <v>17.000667381614129</v>
      </c>
      <c r="F185" s="1064">
        <f>(VLOOKUP($F$159,'Inflation Index'!$C$21:$BK$25,B185,FALSE)*$F$160)</f>
        <v>6.4331860211778666</v>
      </c>
      <c r="G185" s="1064">
        <f>(VLOOKUP($G$159,'Inflation Index'!$C$21:$BK$25,B185,FALSE)*$G$160)</f>
        <v>9.5107332243926379</v>
      </c>
      <c r="H185" s="1064">
        <f>(VLOOKUP($H$159,'Inflation Index'!$C$21:$BK$25,B185,FALSE)*$H$160)</f>
        <v>31.554128553443018</v>
      </c>
      <c r="I185" s="1064">
        <f>(VLOOKUP($I$159,'Inflation Index'!$C$21:$BK$25,B185,FALSE)*$I$160)</f>
        <v>50.056490654698095</v>
      </c>
      <c r="J185" s="1064">
        <f>(VLOOKUP($J$159,'Inflation Index'!$C$21:$BK$25,B185,FALSE)*$J$160)</f>
        <v>55.080679161151124</v>
      </c>
      <c r="K185" s="1064">
        <f>(VLOOKUP($K$159,'Inflation Index'!$C$21:$BK$25,B185,FALSE)*$K$160)</f>
        <v>0</v>
      </c>
      <c r="L185" s="1064">
        <f>(VLOOKUP($L$159,'Inflation Index'!$C$21:$BK$25,B185,FALSE)*$L$160)</f>
        <v>0</v>
      </c>
      <c r="M185" s="1064">
        <f>(VLOOKUP($M$159,'Inflation Index'!$C$21:$BK$25,B185,FALSE)*$M$160)</f>
        <v>0</v>
      </c>
      <c r="N185" s="1064">
        <f>(VLOOKUP($N$159,'Inflation Index'!$C$21:$BK$25,B185,FALSE)*$N$160)</f>
        <v>0</v>
      </c>
      <c r="O185" s="1067">
        <f t="shared" si="7"/>
        <v>187.32251169447019</v>
      </c>
    </row>
    <row r="186" spans="1:15">
      <c r="A186">
        <f t="shared" si="8"/>
        <v>2042</v>
      </c>
      <c r="B186">
        <v>27</v>
      </c>
      <c r="C186" s="1059" t="s">
        <v>40</v>
      </c>
      <c r="D186" s="1064">
        <f>(VLOOKUP($D$159,'Inflation Index'!$C$21:$BK$25,B186,FALSE)*$D$160)</f>
        <v>18.128792365443157</v>
      </c>
      <c r="E186" s="1064">
        <f>(VLOOKUP($E$159,'Inflation Index'!$C$21:$BK$25,B186,FALSE)*$E$160)</f>
        <v>17.425684066154481</v>
      </c>
      <c r="F186" s="1064">
        <f>(VLOOKUP($F$159,'Inflation Index'!$C$21:$BK$25,B186,FALSE)*$F$160)</f>
        <v>6.5940156717073126</v>
      </c>
      <c r="G186" s="1064">
        <f>(VLOOKUP($G$159,'Inflation Index'!$C$21:$BK$25,B186,FALSE)*$G$160)</f>
        <v>9.7485015550024521</v>
      </c>
      <c r="H186" s="1064">
        <f>(VLOOKUP($H$159,'Inflation Index'!$C$21:$BK$25,B186,FALSE)*$H$160)</f>
        <v>32.342981767279092</v>
      </c>
      <c r="I186" s="1064">
        <f>(VLOOKUP($I$159,'Inflation Index'!$C$21:$BK$25,B186,FALSE)*$I$160)</f>
        <v>51.307902921065541</v>
      </c>
      <c r="J186" s="1064">
        <f>(VLOOKUP($J$159,'Inflation Index'!$C$21:$BK$25,B186,FALSE)*$J$160)</f>
        <v>56.457696140179898</v>
      </c>
      <c r="K186" s="1064">
        <f>(VLOOKUP($K$159,'Inflation Index'!$C$21:$BK$25,B186,FALSE)*$K$160)</f>
        <v>0</v>
      </c>
      <c r="L186" s="1064">
        <f>(VLOOKUP($L$159,'Inflation Index'!$C$21:$BK$25,B186,FALSE)*$L$160)</f>
        <v>0</v>
      </c>
      <c r="M186" s="1064">
        <f>(VLOOKUP($M$159,'Inflation Index'!$C$21:$BK$25,B186,FALSE)*$M$160)</f>
        <v>0</v>
      </c>
      <c r="N186" s="1064">
        <f>(VLOOKUP($N$159,'Inflation Index'!$C$21:$BK$25,B186,FALSE)*$N$160)</f>
        <v>0</v>
      </c>
      <c r="O186" s="1067">
        <f t="shared" si="7"/>
        <v>192.00557448683193</v>
      </c>
    </row>
    <row r="187" spans="1:15">
      <c r="A187">
        <f t="shared" si="8"/>
        <v>2043</v>
      </c>
      <c r="B187">
        <v>28</v>
      </c>
      <c r="C187" s="1059" t="s">
        <v>41</v>
      </c>
      <c r="D187" s="1064">
        <f>(VLOOKUP($D$159,'Inflation Index'!$C$21:$BK$25,B187,FALSE)*$D$160)</f>
        <v>18.582012174579233</v>
      </c>
      <c r="E187" s="1064">
        <f>(VLOOKUP($E$159,'Inflation Index'!$C$21:$BK$25,B187,FALSE)*$E$160)</f>
        <v>17.861326167808343</v>
      </c>
      <c r="F187" s="1064">
        <f>(VLOOKUP($F$159,'Inflation Index'!$C$21:$BK$25,B187,FALSE)*$F$160)</f>
        <v>6.7588660634999949</v>
      </c>
      <c r="G187" s="1064">
        <f>(VLOOKUP($G$159,'Inflation Index'!$C$21:$BK$25,B187,FALSE)*$G$160)</f>
        <v>9.9922140938775126</v>
      </c>
      <c r="H187" s="1064">
        <f>(VLOOKUP($H$159,'Inflation Index'!$C$21:$BK$25,B187,FALSE)*$H$160)</f>
        <v>33.151556311461064</v>
      </c>
      <c r="I187" s="1064">
        <f>(VLOOKUP($I$159,'Inflation Index'!$C$21:$BK$25,B187,FALSE)*$I$160)</f>
        <v>52.590600494092172</v>
      </c>
      <c r="J187" s="1064">
        <f>(VLOOKUP($J$159,'Inflation Index'!$C$21:$BK$25,B187,FALSE)*$J$160)</f>
        <v>57.869138543684393</v>
      </c>
      <c r="K187" s="1064">
        <f>(VLOOKUP($K$159,'Inflation Index'!$C$21:$BK$25,B187,FALSE)*$K$160)</f>
        <v>0</v>
      </c>
      <c r="L187" s="1064">
        <f>(VLOOKUP($L$159,'Inflation Index'!$C$21:$BK$25,B187,FALSE)*$L$160)</f>
        <v>0</v>
      </c>
      <c r="M187" s="1064">
        <f>(VLOOKUP($M$159,'Inflation Index'!$C$21:$BK$25,B187,FALSE)*$M$160)</f>
        <v>0</v>
      </c>
      <c r="N187" s="1064">
        <f>(VLOOKUP($N$159,'Inflation Index'!$C$21:$BK$25,B187,FALSE)*$N$160)</f>
        <v>0</v>
      </c>
      <c r="O187" s="1067">
        <f t="shared" si="7"/>
        <v>196.8057138490027</v>
      </c>
    </row>
    <row r="188" spans="1:15">
      <c r="A188">
        <f t="shared" si="8"/>
        <v>2044</v>
      </c>
      <c r="B188">
        <v>29</v>
      </c>
      <c r="C188" s="1059" t="s">
        <v>42</v>
      </c>
      <c r="D188" s="1064">
        <f>(VLOOKUP($D$159,'Inflation Index'!$C$21:$BK$25,B188,FALSE)*$D$160)</f>
        <v>19.046562478943709</v>
      </c>
      <c r="E188" s="1064">
        <f>(VLOOKUP($E$159,'Inflation Index'!$C$21:$BK$25,B188,FALSE)*$E$160)</f>
        <v>18.307859322003548</v>
      </c>
      <c r="F188" s="1064">
        <f>(VLOOKUP($F$159,'Inflation Index'!$C$21:$BK$25,B188,FALSE)*$F$160)</f>
        <v>6.9278377150874935</v>
      </c>
      <c r="G188" s="1064">
        <f>(VLOOKUP($G$159,'Inflation Index'!$C$21:$BK$25,B188,FALSE)*$G$160)</f>
        <v>10.242019446224448</v>
      </c>
      <c r="H188" s="1064">
        <f>(VLOOKUP($H$159,'Inflation Index'!$C$21:$BK$25,B188,FALSE)*$H$160)</f>
        <v>33.980345219247589</v>
      </c>
      <c r="I188" s="1064">
        <f>(VLOOKUP($I$159,'Inflation Index'!$C$21:$BK$25,B188,FALSE)*$I$160)</f>
        <v>53.905365506444468</v>
      </c>
      <c r="J188" s="1064">
        <f>(VLOOKUP($J$159,'Inflation Index'!$C$21:$BK$25,B188,FALSE)*$J$160)</f>
        <v>59.315867007276488</v>
      </c>
      <c r="K188" s="1064">
        <f>(VLOOKUP($K$159,'Inflation Index'!$C$21:$BK$25,B188,FALSE)*$K$160)</f>
        <v>0</v>
      </c>
      <c r="L188" s="1064">
        <f>(VLOOKUP($L$159,'Inflation Index'!$C$21:$BK$25,B188,FALSE)*$L$160)</f>
        <v>0</v>
      </c>
      <c r="M188" s="1064">
        <f>(VLOOKUP($M$159,'Inflation Index'!$C$21:$BK$25,B188,FALSE)*$M$160)</f>
        <v>0</v>
      </c>
      <c r="N188" s="1064">
        <f>(VLOOKUP($N$159,'Inflation Index'!$C$21:$BK$25,B188,FALSE)*$N$160)</f>
        <v>0</v>
      </c>
      <c r="O188" s="1067">
        <f t="shared" si="7"/>
        <v>201.72585669522775</v>
      </c>
    </row>
    <row r="189" spans="1:15">
      <c r="A189">
        <f t="shared" si="8"/>
        <v>2045</v>
      </c>
      <c r="B189">
        <v>30</v>
      </c>
      <c r="C189" s="1059" t="s">
        <v>43</v>
      </c>
      <c r="D189" s="1064">
        <f>(VLOOKUP($D$159,'Inflation Index'!$C$21:$BK$25,B189,FALSE)*$D$160)</f>
        <v>19.522726540917301</v>
      </c>
      <c r="E189" s="1064">
        <f>(VLOOKUP($E$159,'Inflation Index'!$C$21:$BK$25,B189,FALSE)*$E$160)</f>
        <v>18.765555805053634</v>
      </c>
      <c r="F189" s="1064">
        <f>(VLOOKUP($F$159,'Inflation Index'!$C$21:$BK$25,B189,FALSE)*$F$160)</f>
        <v>7.1010336579646802</v>
      </c>
      <c r="G189" s="1064">
        <f>(VLOOKUP($G$159,'Inflation Index'!$C$21:$BK$25,B189,FALSE)*$G$160)</f>
        <v>10.498069932380059</v>
      </c>
      <c r="H189" s="1064">
        <f>(VLOOKUP($H$159,'Inflation Index'!$C$21:$BK$25,B189,FALSE)*$H$160)</f>
        <v>34.829853849728771</v>
      </c>
      <c r="I189" s="1064">
        <f>(VLOOKUP($I$159,'Inflation Index'!$C$21:$BK$25,B189,FALSE)*$I$160)</f>
        <v>55.252999644105579</v>
      </c>
      <c r="J189" s="1064">
        <f>(VLOOKUP($J$159,'Inflation Index'!$C$21:$BK$25,B189,FALSE)*$J$160)</f>
        <v>60.7987636824584</v>
      </c>
      <c r="K189" s="1064">
        <f>(VLOOKUP($K$159,'Inflation Index'!$C$21:$BK$25,B189,FALSE)*$K$160)</f>
        <v>0</v>
      </c>
      <c r="L189" s="1064">
        <f>(VLOOKUP($L$159,'Inflation Index'!$C$21:$BK$25,B189,FALSE)*$L$160)</f>
        <v>0</v>
      </c>
      <c r="M189" s="1064">
        <f>(VLOOKUP($M$159,'Inflation Index'!$C$21:$BK$25,B189,FALSE)*$M$160)</f>
        <v>0</v>
      </c>
      <c r="N189" s="1064">
        <f>(VLOOKUP($N$159,'Inflation Index'!$C$21:$BK$25,B189,FALSE)*$N$160)</f>
        <v>0</v>
      </c>
      <c r="O189" s="1067">
        <f t="shared" si="7"/>
        <v>206.76900311260843</v>
      </c>
    </row>
    <row r="190" spans="1:15">
      <c r="A190">
        <f t="shared" si="8"/>
        <v>2046</v>
      </c>
      <c r="B190">
        <v>31</v>
      </c>
      <c r="C190" s="1059" t="s">
        <v>44</v>
      </c>
      <c r="D190" s="1064">
        <f>(VLOOKUP($D$159,'Inflation Index'!$C$21:$BK$25,B190,FALSE)*$D$160)</f>
        <v>20.010794704440237</v>
      </c>
      <c r="E190" s="1064">
        <f>(VLOOKUP($E$159,'Inflation Index'!$C$21:$BK$25,B190,FALSE)*$E$160)</f>
        <v>19.234694700179976</v>
      </c>
      <c r="F190" s="1064">
        <f>(VLOOKUP($F$159,'Inflation Index'!$C$21:$BK$25,B190,FALSE)*$F$160)</f>
        <v>7.278559499413797</v>
      </c>
      <c r="G190" s="1064">
        <f>(VLOOKUP($G$159,'Inflation Index'!$C$21:$BK$25,B190,FALSE)*$G$160)</f>
        <v>10.76052168068956</v>
      </c>
      <c r="H190" s="1064">
        <f>(VLOOKUP($H$159,'Inflation Index'!$C$21:$BK$25,B190,FALSE)*$H$160)</f>
        <v>35.700600195971994</v>
      </c>
      <c r="I190" s="1064">
        <f>(VLOOKUP($I$159,'Inflation Index'!$C$21:$BK$25,B190,FALSE)*$I$160)</f>
        <v>56.634324635208216</v>
      </c>
      <c r="J190" s="1064">
        <f>(VLOOKUP($J$159,'Inflation Index'!$C$21:$BK$25,B190,FALSE)*$J$160)</f>
        <v>62.318732774519859</v>
      </c>
      <c r="K190" s="1064">
        <f>(VLOOKUP($K$159,'Inflation Index'!$C$21:$BK$25,B190,FALSE)*$K$160)</f>
        <v>0</v>
      </c>
      <c r="L190" s="1064">
        <f>(VLOOKUP($L$159,'Inflation Index'!$C$21:$BK$25,B190,FALSE)*$L$160)</f>
        <v>0</v>
      </c>
      <c r="M190" s="1064">
        <f>(VLOOKUP($M$159,'Inflation Index'!$C$21:$BK$25,B190,FALSE)*$M$160)</f>
        <v>0</v>
      </c>
      <c r="N190" s="1064">
        <f>(VLOOKUP($N$159,'Inflation Index'!$C$21:$BK$25,B190,FALSE)*$N$160)</f>
        <v>0</v>
      </c>
      <c r="O190" s="1067">
        <f t="shared" si="7"/>
        <v>211.93822819042362</v>
      </c>
    </row>
    <row r="191" spans="1:15">
      <c r="A191">
        <f t="shared" si="8"/>
        <v>2047</v>
      </c>
      <c r="B191">
        <v>32</v>
      </c>
      <c r="C191" s="1059" t="s">
        <v>45</v>
      </c>
      <c r="D191" s="1064">
        <f>(VLOOKUP($D$159,'Inflation Index'!$C$21:$BK$25,B191,FALSE)*$D$160)</f>
        <v>20.511064572051239</v>
      </c>
      <c r="E191" s="1064">
        <f>(VLOOKUP($E$159,'Inflation Index'!$C$21:$BK$25,B191,FALSE)*$E$160)</f>
        <v>19.715562067684473</v>
      </c>
      <c r="F191" s="1064">
        <f>(VLOOKUP($F$159,'Inflation Index'!$C$21:$BK$25,B191,FALSE)*$F$160)</f>
        <v>7.4605234868991417</v>
      </c>
      <c r="G191" s="1064">
        <f>(VLOOKUP($G$159,'Inflation Index'!$C$21:$BK$25,B191,FALSE)*$G$160)</f>
        <v>11.029534722706799</v>
      </c>
      <c r="H191" s="1064">
        <f>(VLOOKUP($H$159,'Inflation Index'!$C$21:$BK$25,B191,FALSE)*$H$160)</f>
        <v>36.593115200871289</v>
      </c>
      <c r="I191" s="1064">
        <f>(VLOOKUP($I$159,'Inflation Index'!$C$21:$BK$25,B191,FALSE)*$I$160)</f>
        <v>58.050182751088414</v>
      </c>
      <c r="J191" s="1064">
        <f>(VLOOKUP($J$159,'Inflation Index'!$C$21:$BK$25,B191,FALSE)*$J$160)</f>
        <v>63.876701093882851</v>
      </c>
      <c r="K191" s="1064">
        <f>(VLOOKUP($K$159,'Inflation Index'!$C$21:$BK$25,B191,FALSE)*$K$160)</f>
        <v>0</v>
      </c>
      <c r="L191" s="1064">
        <f>(VLOOKUP($L$159,'Inflation Index'!$C$21:$BK$25,B191,FALSE)*$L$160)</f>
        <v>0</v>
      </c>
      <c r="M191" s="1064">
        <f>(VLOOKUP($M$159,'Inflation Index'!$C$21:$BK$25,B191,FALSE)*$M$160)</f>
        <v>0</v>
      </c>
      <c r="N191" s="1064">
        <f>(VLOOKUP($N$159,'Inflation Index'!$C$21:$BK$25,B191,FALSE)*$N$160)</f>
        <v>0</v>
      </c>
      <c r="O191" s="1067">
        <f t="shared" si="7"/>
        <v>217.2366838951842</v>
      </c>
    </row>
    <row r="192" spans="1:15">
      <c r="A192">
        <f t="shared" si="8"/>
        <v>2048</v>
      </c>
      <c r="B192">
        <v>33</v>
      </c>
      <c r="C192" s="1059" t="s">
        <v>46</v>
      </c>
      <c r="D192" s="1064">
        <f>(VLOOKUP($D$159,'Inflation Index'!$C$21:$BK$25,B192,FALSE)*$D$160)</f>
        <v>21.02384118635252</v>
      </c>
      <c r="E192" s="1064">
        <f>(VLOOKUP($E$159,'Inflation Index'!$C$21:$BK$25,B192,FALSE)*$E$160)</f>
        <v>20.208451119376583</v>
      </c>
      <c r="F192" s="1064">
        <f>(VLOOKUP($F$159,'Inflation Index'!$C$21:$BK$25,B192,FALSE)*$F$160)</f>
        <v>7.6470365740716195</v>
      </c>
      <c r="G192" s="1064">
        <f>(VLOOKUP($G$159,'Inflation Index'!$C$21:$BK$25,B192,FALSE)*$G$160)</f>
        <v>11.305273090774469</v>
      </c>
      <c r="H192" s="1064">
        <f>(VLOOKUP($H$159,'Inflation Index'!$C$21:$BK$25,B192,FALSE)*$H$160)</f>
        <v>37.507943080893071</v>
      </c>
      <c r="I192" s="1064">
        <f>(VLOOKUP($I$159,'Inflation Index'!$C$21:$BK$25,B192,FALSE)*$I$160)</f>
        <v>59.50143731986563</v>
      </c>
      <c r="J192" s="1064">
        <f>(VLOOKUP($J$159,'Inflation Index'!$C$21:$BK$25,B192,FALSE)*$J$160)</f>
        <v>65.473618621229917</v>
      </c>
      <c r="K192" s="1064">
        <f>(VLOOKUP($K$159,'Inflation Index'!$C$21:$BK$25,B192,FALSE)*$K$160)</f>
        <v>0</v>
      </c>
      <c r="L192" s="1064">
        <f>(VLOOKUP($L$159,'Inflation Index'!$C$21:$BK$25,B192,FALSE)*$L$160)</f>
        <v>0</v>
      </c>
      <c r="M192" s="1064">
        <f>(VLOOKUP($M$159,'Inflation Index'!$C$21:$BK$25,B192,FALSE)*$M$160)</f>
        <v>0</v>
      </c>
      <c r="N192" s="1064">
        <f>(VLOOKUP($N$159,'Inflation Index'!$C$21:$BK$25,B192,FALSE)*$N$160)</f>
        <v>0</v>
      </c>
      <c r="O192" s="1067">
        <f t="shared" ref="O192:O220" si="9">SUM(D192:N192)</f>
        <v>222.66760099256382</v>
      </c>
    </row>
    <row r="193" spans="1:15">
      <c r="A193">
        <f t="shared" si="8"/>
        <v>2049</v>
      </c>
      <c r="B193">
        <v>34</v>
      </c>
      <c r="C193" s="1059" t="s">
        <v>47</v>
      </c>
      <c r="D193" s="1064">
        <f>(VLOOKUP($D$159,'Inflation Index'!$C$21:$BK$25,B193,FALSE)*$D$160)</f>
        <v>21.549437216011327</v>
      </c>
      <c r="E193" s="1064">
        <f>(VLOOKUP($E$159,'Inflation Index'!$C$21:$BK$25,B193,FALSE)*$E$160)</f>
        <v>20.713662397360995</v>
      </c>
      <c r="F193" s="1064">
        <f>(VLOOKUP($F$159,'Inflation Index'!$C$21:$BK$25,B193,FALSE)*$F$160)</f>
        <v>7.8382124884234088</v>
      </c>
      <c r="G193" s="1064">
        <f>(VLOOKUP($G$159,'Inflation Index'!$C$21:$BK$25,B193,FALSE)*$G$160)</f>
        <v>11.587904918043828</v>
      </c>
      <c r="H193" s="1064">
        <f>(VLOOKUP($H$159,'Inflation Index'!$C$21:$BK$25,B193,FALSE)*$H$160)</f>
        <v>38.445641657915388</v>
      </c>
      <c r="I193" s="1064">
        <f>(VLOOKUP($I$159,'Inflation Index'!$C$21:$BK$25,B193,FALSE)*$I$160)</f>
        <v>60.988973252862252</v>
      </c>
      <c r="J193" s="1064">
        <f>(VLOOKUP($J$159,'Inflation Index'!$C$21:$BK$25,B193,FALSE)*$J$160)</f>
        <v>67.110459086760656</v>
      </c>
      <c r="K193" s="1064">
        <f>(VLOOKUP($K$159,'Inflation Index'!$C$21:$BK$25,B193,FALSE)*$K$160)</f>
        <v>0</v>
      </c>
      <c r="L193" s="1064">
        <f>(VLOOKUP($L$159,'Inflation Index'!$C$21:$BK$25,B193,FALSE)*$L$160)</f>
        <v>0</v>
      </c>
      <c r="M193" s="1064">
        <f>(VLOOKUP($M$159,'Inflation Index'!$C$21:$BK$25,B193,FALSE)*$M$160)</f>
        <v>0</v>
      </c>
      <c r="N193" s="1064">
        <f>(VLOOKUP($N$159,'Inflation Index'!$C$21:$BK$25,B193,FALSE)*$N$160)</f>
        <v>0</v>
      </c>
      <c r="O193" s="1067">
        <f t="shared" si="9"/>
        <v>228.23429101737787</v>
      </c>
    </row>
    <row r="194" spans="1:15">
      <c r="A194">
        <f t="shared" si="8"/>
        <v>2050</v>
      </c>
      <c r="B194">
        <v>35</v>
      </c>
      <c r="C194" s="1059" t="s">
        <v>48</v>
      </c>
      <c r="D194" s="1064">
        <f>(VLOOKUP($D$159,'Inflation Index'!$C$21:$BK$25,B194,FALSE)*$D$160)</f>
        <v>22.088173146411606</v>
      </c>
      <c r="E194" s="1064">
        <f>(VLOOKUP($E$159,'Inflation Index'!$C$21:$BK$25,B194,FALSE)*$E$160)</f>
        <v>21.231503957295015</v>
      </c>
      <c r="F194" s="1064">
        <f>(VLOOKUP($F$159,'Inflation Index'!$C$21:$BK$25,B194,FALSE)*$F$160)</f>
        <v>8.0341678006339929</v>
      </c>
      <c r="G194" s="1064">
        <f>(VLOOKUP($G$159,'Inflation Index'!$C$21:$BK$25,B194,FALSE)*$G$160)</f>
        <v>11.877602540994921</v>
      </c>
      <c r="H194" s="1064">
        <f>(VLOOKUP($H$159,'Inflation Index'!$C$21:$BK$25,B194,FALSE)*$H$160)</f>
        <v>39.406782699363269</v>
      </c>
      <c r="I194" s="1064">
        <f>(VLOOKUP($I$159,'Inflation Index'!$C$21:$BK$25,B194,FALSE)*$I$160)</f>
        <v>62.513697584183802</v>
      </c>
      <c r="J194" s="1064">
        <f>(VLOOKUP($J$159,'Inflation Index'!$C$21:$BK$25,B194,FALSE)*$J$160)</f>
        <v>68.788220563929656</v>
      </c>
      <c r="K194" s="1064">
        <f>(VLOOKUP($K$159,'Inflation Index'!$C$21:$BK$25,B194,FALSE)*$K$160)</f>
        <v>0</v>
      </c>
      <c r="L194" s="1064">
        <f>(VLOOKUP($L$159,'Inflation Index'!$C$21:$BK$25,B194,FALSE)*$L$160)</f>
        <v>0</v>
      </c>
      <c r="M194" s="1064">
        <f>(VLOOKUP($M$159,'Inflation Index'!$C$21:$BK$25,B194,FALSE)*$M$160)</f>
        <v>0</v>
      </c>
      <c r="N194" s="1064">
        <f>(VLOOKUP($N$159,'Inflation Index'!$C$21:$BK$25,B194,FALSE)*$N$160)</f>
        <v>0</v>
      </c>
      <c r="O194" s="1067">
        <f t="shared" si="9"/>
        <v>233.94014829281227</v>
      </c>
    </row>
    <row r="195" spans="1:15">
      <c r="A195">
        <f t="shared" si="8"/>
        <v>2051</v>
      </c>
      <c r="B195">
        <v>36</v>
      </c>
      <c r="C195" s="1059" t="s">
        <v>49</v>
      </c>
      <c r="D195" s="1064">
        <f>(VLOOKUP($D$159,'Inflation Index'!$C$21:$BK$25,B195,FALSE)*$D$160)</f>
        <v>22.640377475071897</v>
      </c>
      <c r="E195" s="1064">
        <f>(VLOOKUP($E$159,'Inflation Index'!$C$21:$BK$25,B195,FALSE)*$E$160)</f>
        <v>21.762291556227389</v>
      </c>
      <c r="F195" s="1064">
        <f>(VLOOKUP($F$159,'Inflation Index'!$C$21:$BK$25,B195,FALSE)*$F$160)</f>
        <v>8.2350219956498414</v>
      </c>
      <c r="G195" s="1064">
        <f>(VLOOKUP($G$159,'Inflation Index'!$C$21:$BK$25,B195,FALSE)*$G$160)</f>
        <v>12.174542604519793</v>
      </c>
      <c r="H195" s="1064">
        <f>(VLOOKUP($H$159,'Inflation Index'!$C$21:$BK$25,B195,FALSE)*$H$160)</f>
        <v>40.391952266847348</v>
      </c>
      <c r="I195" s="1064">
        <f>(VLOOKUP($I$159,'Inflation Index'!$C$21:$BK$25,B195,FALSE)*$I$160)</f>
        <v>64.076540023788397</v>
      </c>
      <c r="J195" s="1064">
        <f>(VLOOKUP($J$159,'Inflation Index'!$C$21:$BK$25,B195,FALSE)*$J$160)</f>
        <v>70.507926078027893</v>
      </c>
      <c r="K195" s="1064">
        <f>(VLOOKUP($K$159,'Inflation Index'!$C$21:$BK$25,B195,FALSE)*$K$160)</f>
        <v>0</v>
      </c>
      <c r="L195" s="1064">
        <f>(VLOOKUP($L$159,'Inflation Index'!$C$21:$BK$25,B195,FALSE)*$L$160)</f>
        <v>0</v>
      </c>
      <c r="M195" s="1064">
        <f>(VLOOKUP($M$159,'Inflation Index'!$C$21:$BK$25,B195,FALSE)*$M$160)</f>
        <v>0</v>
      </c>
      <c r="N195" s="1064">
        <f>(VLOOKUP($N$159,'Inflation Index'!$C$21:$BK$25,B195,FALSE)*$N$160)</f>
        <v>0</v>
      </c>
      <c r="O195" s="1067">
        <f t="shared" si="9"/>
        <v>239.78865200013257</v>
      </c>
    </row>
    <row r="196" spans="1:15">
      <c r="A196">
        <f t="shared" si="8"/>
        <v>2052</v>
      </c>
      <c r="B196">
        <v>37</v>
      </c>
      <c r="C196" s="1059" t="s">
        <v>50</v>
      </c>
      <c r="D196" s="1064">
        <f>(VLOOKUP($D$159,'Inflation Index'!$C$21:$BK$25,B196,FALSE)*$D$160)</f>
        <v>23.206386911948691</v>
      </c>
      <c r="E196" s="1064">
        <f>(VLOOKUP($E$159,'Inflation Index'!$C$21:$BK$25,B196,FALSE)*$E$160)</f>
        <v>22.306348845133073</v>
      </c>
      <c r="F196" s="1064">
        <f>(VLOOKUP($F$159,'Inflation Index'!$C$21:$BK$25,B196,FALSE)*$F$160)</f>
        <v>8.4408975455410875</v>
      </c>
      <c r="G196" s="1064">
        <f>(VLOOKUP($G$159,'Inflation Index'!$C$21:$BK$25,B196,FALSE)*$G$160)</f>
        <v>12.478906169632788</v>
      </c>
      <c r="H196" s="1064">
        <f>(VLOOKUP($H$159,'Inflation Index'!$C$21:$BK$25,B196,FALSE)*$H$160)</f>
        <v>41.401751073518525</v>
      </c>
      <c r="I196" s="1064">
        <f>(VLOOKUP($I$159,'Inflation Index'!$C$21:$BK$25,B196,FALSE)*$I$160)</f>
        <v>65.678453524383087</v>
      </c>
      <c r="J196" s="1064">
        <f>(VLOOKUP($J$159,'Inflation Index'!$C$21:$BK$25,B196,FALSE)*$J$160)</f>
        <v>72.27062422997858</v>
      </c>
      <c r="K196" s="1064">
        <f>(VLOOKUP($K$159,'Inflation Index'!$C$21:$BK$25,B196,FALSE)*$K$160)</f>
        <v>0</v>
      </c>
      <c r="L196" s="1064">
        <f>(VLOOKUP($L$159,'Inflation Index'!$C$21:$BK$25,B196,FALSE)*$L$160)</f>
        <v>0</v>
      </c>
      <c r="M196" s="1064">
        <f>(VLOOKUP($M$159,'Inflation Index'!$C$21:$BK$25,B196,FALSE)*$M$160)</f>
        <v>0</v>
      </c>
      <c r="N196" s="1064">
        <f>(VLOOKUP($N$159,'Inflation Index'!$C$21:$BK$25,B196,FALSE)*$N$160)</f>
        <v>0</v>
      </c>
      <c r="O196" s="1067">
        <f t="shared" si="9"/>
        <v>245.78336830013583</v>
      </c>
    </row>
    <row r="197" spans="1:15">
      <c r="A197">
        <f t="shared" si="8"/>
        <v>2053</v>
      </c>
      <c r="B197">
        <v>38</v>
      </c>
      <c r="C197" s="1059" t="s">
        <v>51</v>
      </c>
      <c r="D197" s="1064">
        <f>(VLOOKUP($D$159,'Inflation Index'!$C$21:$BK$25,B197,FALSE)*$D$160)</f>
        <v>23.786546584747406</v>
      </c>
      <c r="E197" s="1064">
        <f>(VLOOKUP($E$159,'Inflation Index'!$C$21:$BK$25,B197,FALSE)*$E$160)</f>
        <v>22.8640075662614</v>
      </c>
      <c r="F197" s="1064">
        <f>(VLOOKUP($F$159,'Inflation Index'!$C$21:$BK$25,B197,FALSE)*$F$160)</f>
        <v>8.6519199841796137</v>
      </c>
      <c r="G197" s="1064">
        <f>(VLOOKUP($G$159,'Inflation Index'!$C$21:$BK$25,B197,FALSE)*$G$160)</f>
        <v>12.790878823873607</v>
      </c>
      <c r="H197" s="1064">
        <f>(VLOOKUP($H$159,'Inflation Index'!$C$21:$BK$25,B197,FALSE)*$H$160)</f>
        <v>42.436794850356485</v>
      </c>
      <c r="I197" s="1064">
        <f>(VLOOKUP($I$159,'Inflation Index'!$C$21:$BK$25,B197,FALSE)*$I$160)</f>
        <v>67.320414862492669</v>
      </c>
      <c r="J197" s="1064">
        <f>(VLOOKUP($J$159,'Inflation Index'!$C$21:$BK$25,B197,FALSE)*$J$160)</f>
        <v>74.077389835728042</v>
      </c>
      <c r="K197" s="1064">
        <f>(VLOOKUP($K$159,'Inflation Index'!$C$21:$BK$25,B197,FALSE)*$K$160)</f>
        <v>0</v>
      </c>
      <c r="L197" s="1064">
        <f>(VLOOKUP($L$159,'Inflation Index'!$C$21:$BK$25,B197,FALSE)*$L$160)</f>
        <v>0</v>
      </c>
      <c r="M197" s="1064">
        <f>(VLOOKUP($M$159,'Inflation Index'!$C$21:$BK$25,B197,FALSE)*$M$160)</f>
        <v>0</v>
      </c>
      <c r="N197" s="1064">
        <f>(VLOOKUP($N$159,'Inflation Index'!$C$21:$BK$25,B197,FALSE)*$N$160)</f>
        <v>0</v>
      </c>
      <c r="O197" s="1067">
        <f t="shared" si="9"/>
        <v>251.92795250763922</v>
      </c>
    </row>
    <row r="198" spans="1:15">
      <c r="A198">
        <f t="shared" si="8"/>
        <v>2054</v>
      </c>
      <c r="B198">
        <v>39</v>
      </c>
      <c r="C198" s="1059" t="s">
        <v>52</v>
      </c>
      <c r="D198" s="1064">
        <f>(VLOOKUP($D$159,'Inflation Index'!$C$21:$BK$25,B198,FALSE)*$D$160)</f>
        <v>24.381210249366092</v>
      </c>
      <c r="E198" s="1064">
        <f>(VLOOKUP($E$159,'Inflation Index'!$C$21:$BK$25,B198,FALSE)*$E$160)</f>
        <v>23.435607755417934</v>
      </c>
      <c r="F198" s="1064">
        <f>(VLOOKUP($F$159,'Inflation Index'!$C$21:$BK$25,B198,FALSE)*$F$160)</f>
        <v>8.8682179837841044</v>
      </c>
      <c r="G198" s="1064">
        <f>(VLOOKUP($G$159,'Inflation Index'!$C$21:$BK$25,B198,FALSE)*$G$160)</f>
        <v>13.110650794470446</v>
      </c>
      <c r="H198" s="1064">
        <f>(VLOOKUP($H$159,'Inflation Index'!$C$21:$BK$25,B198,FALSE)*$H$160)</f>
        <v>43.497714721615402</v>
      </c>
      <c r="I198" s="1064">
        <f>(VLOOKUP($I$159,'Inflation Index'!$C$21:$BK$25,B198,FALSE)*$I$160)</f>
        <v>69.003425234054987</v>
      </c>
      <c r="J198" s="1064">
        <f>(VLOOKUP($J$159,'Inflation Index'!$C$21:$BK$25,B198,FALSE)*$J$160)</f>
        <v>75.929324581621245</v>
      </c>
      <c r="K198" s="1064">
        <f>(VLOOKUP($K$159,'Inflation Index'!$C$21:$BK$25,B198,FALSE)*$K$160)</f>
        <v>0</v>
      </c>
      <c r="L198" s="1064">
        <f>(VLOOKUP($L$159,'Inflation Index'!$C$21:$BK$25,B198,FALSE)*$L$160)</f>
        <v>0</v>
      </c>
      <c r="M198" s="1064">
        <f>(VLOOKUP($M$159,'Inflation Index'!$C$21:$BK$25,B198,FALSE)*$M$160)</f>
        <v>0</v>
      </c>
      <c r="N198" s="1064">
        <f>(VLOOKUP($N$159,'Inflation Index'!$C$21:$BK$25,B198,FALSE)*$N$160)</f>
        <v>0</v>
      </c>
      <c r="O198" s="1067">
        <f t="shared" si="9"/>
        <v>258.22615132033025</v>
      </c>
    </row>
    <row r="199" spans="1:15">
      <c r="A199">
        <f t="shared" si="8"/>
        <v>2055</v>
      </c>
      <c r="B199">
        <v>40</v>
      </c>
      <c r="C199" s="1059" t="s">
        <v>53</v>
      </c>
      <c r="D199" s="1064">
        <f>(VLOOKUP($D$159,'Inflation Index'!$C$21:$BK$25,B199,FALSE)*$D$160)</f>
        <v>24.990740505600243</v>
      </c>
      <c r="E199" s="1064">
        <f>(VLOOKUP($E$159,'Inflation Index'!$C$21:$BK$25,B199,FALSE)*$E$160)</f>
        <v>24.021497949303381</v>
      </c>
      <c r="F199" s="1064">
        <f>(VLOOKUP($F$159,'Inflation Index'!$C$21:$BK$25,B199,FALSE)*$F$160)</f>
        <v>9.089923433378706</v>
      </c>
      <c r="G199" s="1064">
        <f>(VLOOKUP($G$159,'Inflation Index'!$C$21:$BK$25,B199,FALSE)*$G$160)</f>
        <v>13.438417064332207</v>
      </c>
      <c r="H199" s="1064">
        <f>(VLOOKUP($H$159,'Inflation Index'!$C$21:$BK$25,B199,FALSE)*$H$160)</f>
        <v>44.585157589655779</v>
      </c>
      <c r="I199" s="1064">
        <f>(VLOOKUP($I$159,'Inflation Index'!$C$21:$BK$25,B199,FALSE)*$I$160)</f>
        <v>70.728510864906355</v>
      </c>
      <c r="J199" s="1064">
        <f>(VLOOKUP($J$159,'Inflation Index'!$C$21:$BK$25,B199,FALSE)*$J$160)</f>
        <v>77.827557696161776</v>
      </c>
      <c r="K199" s="1064">
        <f>(VLOOKUP($K$159,'Inflation Index'!$C$21:$BK$25,B199,FALSE)*$K$160)</f>
        <v>0</v>
      </c>
      <c r="L199" s="1064">
        <f>(VLOOKUP($L$159,'Inflation Index'!$C$21:$BK$25,B199,FALSE)*$L$160)</f>
        <v>0</v>
      </c>
      <c r="M199" s="1064">
        <f>(VLOOKUP($M$159,'Inflation Index'!$C$21:$BK$25,B199,FALSE)*$M$160)</f>
        <v>0</v>
      </c>
      <c r="N199" s="1064">
        <f>(VLOOKUP($N$159,'Inflation Index'!$C$21:$BK$25,B199,FALSE)*$N$160)</f>
        <v>0</v>
      </c>
      <c r="O199" s="1067">
        <f t="shared" si="9"/>
        <v>264.68180510333843</v>
      </c>
    </row>
    <row r="200" spans="1:15">
      <c r="A200">
        <f t="shared" si="8"/>
        <v>2056</v>
      </c>
      <c r="B200">
        <v>41</v>
      </c>
      <c r="C200" s="1059" t="s">
        <v>54</v>
      </c>
      <c r="D200" s="1064">
        <f>(VLOOKUP($D$159,'Inflation Index'!$C$21:$BK$25,B200,FALSE)*$D$160)</f>
        <v>25.615509018240246</v>
      </c>
      <c r="E200" s="1064">
        <f>(VLOOKUP($E$159,'Inflation Index'!$C$21:$BK$25,B200,FALSE)*$E$160)</f>
        <v>24.622035398035962</v>
      </c>
      <c r="F200" s="1064">
        <f>(VLOOKUP($F$159,'Inflation Index'!$C$21:$BK$25,B200,FALSE)*$F$160)</f>
        <v>9.3171715192131721</v>
      </c>
      <c r="G200" s="1064">
        <f>(VLOOKUP($G$159,'Inflation Index'!$C$21:$BK$25,B200,FALSE)*$G$160)</f>
        <v>13.774377490940511</v>
      </c>
      <c r="H200" s="1064">
        <f>(VLOOKUP($H$159,'Inflation Index'!$C$21:$BK$25,B200,FALSE)*$H$160)</f>
        <v>45.699786529397173</v>
      </c>
      <c r="I200" s="1064">
        <f>(VLOOKUP($I$159,'Inflation Index'!$C$21:$BK$25,B200,FALSE)*$I$160)</f>
        <v>72.496723636529012</v>
      </c>
      <c r="J200" s="1064">
        <f>(VLOOKUP($J$159,'Inflation Index'!$C$21:$BK$25,B200,FALSE)*$J$160)</f>
        <v>79.773246638565809</v>
      </c>
      <c r="K200" s="1064">
        <f>(VLOOKUP($K$159,'Inflation Index'!$C$21:$BK$25,B200,FALSE)*$K$160)</f>
        <v>0</v>
      </c>
      <c r="L200" s="1064">
        <f>(VLOOKUP($L$159,'Inflation Index'!$C$21:$BK$25,B200,FALSE)*$L$160)</f>
        <v>0</v>
      </c>
      <c r="M200" s="1064">
        <f>(VLOOKUP($M$159,'Inflation Index'!$C$21:$BK$25,B200,FALSE)*$M$160)</f>
        <v>0</v>
      </c>
      <c r="N200" s="1064">
        <f>(VLOOKUP($N$159,'Inflation Index'!$C$21:$BK$25,B200,FALSE)*$N$160)</f>
        <v>0</v>
      </c>
      <c r="O200" s="1067">
        <f t="shared" si="9"/>
        <v>271.29885023092186</v>
      </c>
    </row>
    <row r="201" spans="1:15">
      <c r="A201">
        <f t="shared" si="8"/>
        <v>2057</v>
      </c>
      <c r="B201">
        <v>42</v>
      </c>
      <c r="C201" s="1059" t="s">
        <v>55</v>
      </c>
      <c r="D201" s="1064">
        <f>(VLOOKUP($D$159,'Inflation Index'!$C$21:$BK$25,B201,FALSE)*$D$160)</f>
        <v>26.255896743696255</v>
      </c>
      <c r="E201" s="1064">
        <f>(VLOOKUP($E$159,'Inflation Index'!$C$21:$BK$25,B201,FALSE)*$E$160)</f>
        <v>25.237586282986861</v>
      </c>
      <c r="F201" s="1064">
        <f>(VLOOKUP($F$159,'Inflation Index'!$C$21:$BK$25,B201,FALSE)*$F$160)</f>
        <v>9.5501008071935019</v>
      </c>
      <c r="G201" s="1064">
        <f>(VLOOKUP($G$159,'Inflation Index'!$C$21:$BK$25,B201,FALSE)*$G$160)</f>
        <v>14.118736928214023</v>
      </c>
      <c r="H201" s="1064">
        <f>(VLOOKUP($H$159,'Inflation Index'!$C$21:$BK$25,B201,FALSE)*$H$160)</f>
        <v>46.8422811926321</v>
      </c>
      <c r="I201" s="1064">
        <f>(VLOOKUP($I$159,'Inflation Index'!$C$21:$BK$25,B201,FALSE)*$I$160)</f>
        <v>74.309141727442238</v>
      </c>
      <c r="J201" s="1064">
        <f>(VLOOKUP($J$159,'Inflation Index'!$C$21:$BK$25,B201,FALSE)*$J$160)</f>
        <v>81.76757780452995</v>
      </c>
      <c r="K201" s="1064">
        <f>(VLOOKUP($K$159,'Inflation Index'!$C$21:$BK$25,B201,FALSE)*$K$160)</f>
        <v>0</v>
      </c>
      <c r="L201" s="1064">
        <f>(VLOOKUP($L$159,'Inflation Index'!$C$21:$BK$25,B201,FALSE)*$L$160)</f>
        <v>0</v>
      </c>
      <c r="M201" s="1064">
        <f>(VLOOKUP($M$159,'Inflation Index'!$C$21:$BK$25,B201,FALSE)*$M$160)</f>
        <v>0</v>
      </c>
      <c r="N201" s="1064">
        <f>(VLOOKUP($N$159,'Inflation Index'!$C$21:$BK$25,B201,FALSE)*$N$160)</f>
        <v>0</v>
      </c>
      <c r="O201" s="1067">
        <f t="shared" si="9"/>
        <v>278.08132148669495</v>
      </c>
    </row>
    <row r="202" spans="1:15">
      <c r="A202">
        <f t="shared" si="8"/>
        <v>2058</v>
      </c>
      <c r="B202">
        <v>43</v>
      </c>
      <c r="C202" s="1059" t="s">
        <v>56</v>
      </c>
      <c r="D202" s="1064">
        <f>(VLOOKUP($D$159,'Inflation Index'!$C$21:$BK$25,B202,FALSE)*$D$160)</f>
        <v>26.912294162288656</v>
      </c>
      <c r="E202" s="1064">
        <f>(VLOOKUP($E$159,'Inflation Index'!$C$21:$BK$25,B202,FALSE)*$E$160)</f>
        <v>25.868525940061527</v>
      </c>
      <c r="F202" s="1064">
        <f>(VLOOKUP($F$159,'Inflation Index'!$C$21:$BK$25,B202,FALSE)*$F$160)</f>
        <v>9.7888533273733387</v>
      </c>
      <c r="G202" s="1064">
        <f>(VLOOKUP($G$159,'Inflation Index'!$C$21:$BK$25,B202,FALSE)*$G$160)</f>
        <v>14.471705351419372</v>
      </c>
      <c r="H202" s="1064">
        <f>(VLOOKUP($H$159,'Inflation Index'!$C$21:$BK$25,B202,FALSE)*$H$160)</f>
        <v>48.013338222447899</v>
      </c>
      <c r="I202" s="1064">
        <f>(VLOOKUP($I$159,'Inflation Index'!$C$21:$BK$25,B202,FALSE)*$I$160)</f>
        <v>76.16687027062828</v>
      </c>
      <c r="J202" s="1064">
        <f>(VLOOKUP($J$159,'Inflation Index'!$C$21:$BK$25,B202,FALSE)*$J$160)</f>
        <v>83.811767249643196</v>
      </c>
      <c r="K202" s="1064">
        <f>(VLOOKUP($K$159,'Inflation Index'!$C$21:$BK$25,B202,FALSE)*$K$160)</f>
        <v>0</v>
      </c>
      <c r="L202" s="1064">
        <f>(VLOOKUP($L$159,'Inflation Index'!$C$21:$BK$25,B202,FALSE)*$L$160)</f>
        <v>0</v>
      </c>
      <c r="M202" s="1064">
        <f>(VLOOKUP($M$159,'Inflation Index'!$C$21:$BK$25,B202,FALSE)*$M$160)</f>
        <v>0</v>
      </c>
      <c r="N202" s="1064">
        <f>(VLOOKUP($N$159,'Inflation Index'!$C$21:$BK$25,B202,FALSE)*$N$160)</f>
        <v>0</v>
      </c>
      <c r="O202" s="1067">
        <f t="shared" si="9"/>
        <v>285.03335452386227</v>
      </c>
    </row>
    <row r="203" spans="1:15">
      <c r="A203">
        <f t="shared" si="8"/>
        <v>2059</v>
      </c>
      <c r="B203">
        <v>44</v>
      </c>
      <c r="C203" s="1059" t="s">
        <v>57</v>
      </c>
      <c r="D203" s="1064">
        <f>(VLOOKUP($D$159,'Inflation Index'!$C$21:$BK$25,B203,FALSE)*$D$160)</f>
        <v>27.585101516345869</v>
      </c>
      <c r="E203" s="1064">
        <f>(VLOOKUP($E$159,'Inflation Index'!$C$21:$BK$25,B203,FALSE)*$E$160)</f>
        <v>26.515239088563064</v>
      </c>
      <c r="F203" s="1064">
        <f>(VLOOKUP($F$159,'Inflation Index'!$C$21:$BK$25,B203,FALSE)*$F$160)</f>
        <v>10.033574660557671</v>
      </c>
      <c r="G203" s="1064">
        <f>(VLOOKUP($G$159,'Inflation Index'!$C$21:$BK$25,B203,FALSE)*$G$160)</f>
        <v>14.833497985204856</v>
      </c>
      <c r="H203" s="1064">
        <f>(VLOOKUP($H$159,'Inflation Index'!$C$21:$BK$25,B203,FALSE)*$H$160)</f>
        <v>49.213671678009092</v>
      </c>
      <c r="I203" s="1064">
        <f>(VLOOKUP($I$159,'Inflation Index'!$C$21:$BK$25,B203,FALSE)*$I$160)</f>
        <v>78.071042027393972</v>
      </c>
      <c r="J203" s="1064">
        <f>(VLOOKUP($J$159,'Inflation Index'!$C$21:$BK$25,B203,FALSE)*$J$160)</f>
        <v>85.907061430884269</v>
      </c>
      <c r="K203" s="1064">
        <f>(VLOOKUP($K$159,'Inflation Index'!$C$21:$BK$25,B203,FALSE)*$K$160)</f>
        <v>0</v>
      </c>
      <c r="L203" s="1064">
        <f>(VLOOKUP($L$159,'Inflation Index'!$C$21:$BK$25,B203,FALSE)*$L$160)</f>
        <v>0</v>
      </c>
      <c r="M203" s="1064">
        <f>(VLOOKUP($M$159,'Inflation Index'!$C$21:$BK$25,B203,FALSE)*$M$160)</f>
        <v>0</v>
      </c>
      <c r="N203" s="1064">
        <f>(VLOOKUP($N$159,'Inflation Index'!$C$21:$BK$25,B203,FALSE)*$N$160)</f>
        <v>0</v>
      </c>
      <c r="O203" s="1067">
        <f t="shared" si="9"/>
        <v>292.15918838695876</v>
      </c>
    </row>
    <row r="204" spans="1:15">
      <c r="A204">
        <f t="shared" si="8"/>
        <v>2060</v>
      </c>
      <c r="B204">
        <v>45</v>
      </c>
      <c r="C204" s="1059" t="s">
        <v>58</v>
      </c>
      <c r="D204" s="1064">
        <f>(VLOOKUP($D$159,'Inflation Index'!$C$21:$BK$25,B204,FALSE)*$D$160)</f>
        <v>28.274729054254511</v>
      </c>
      <c r="E204" s="1064">
        <f>(VLOOKUP($E$159,'Inflation Index'!$C$21:$BK$25,B204,FALSE)*$E$160)</f>
        <v>27.178120065777136</v>
      </c>
      <c r="F204" s="1064">
        <f>(VLOOKUP($F$159,'Inflation Index'!$C$21:$BK$25,B204,FALSE)*$F$160)</f>
        <v>10.284414027071611</v>
      </c>
      <c r="G204" s="1064">
        <f>(VLOOKUP($G$159,'Inflation Index'!$C$21:$BK$25,B204,FALSE)*$G$160)</f>
        <v>15.204335434834974</v>
      </c>
      <c r="H204" s="1064">
        <f>(VLOOKUP($H$159,'Inflation Index'!$C$21:$BK$25,B204,FALSE)*$H$160)</f>
        <v>50.444013469959309</v>
      </c>
      <c r="I204" s="1064">
        <f>(VLOOKUP($I$159,'Inflation Index'!$C$21:$BK$25,B204,FALSE)*$I$160)</f>
        <v>80.022818078078814</v>
      </c>
      <c r="J204" s="1064">
        <f>(VLOOKUP($J$159,'Inflation Index'!$C$21:$BK$25,B204,FALSE)*$J$160)</f>
        <v>88.054737966656347</v>
      </c>
      <c r="K204" s="1064">
        <f>(VLOOKUP($K$159,'Inflation Index'!$C$21:$BK$25,B204,FALSE)*$K$160)</f>
        <v>0</v>
      </c>
      <c r="L204" s="1064">
        <f>(VLOOKUP($L$159,'Inflation Index'!$C$21:$BK$25,B204,FALSE)*$L$160)</f>
        <v>0</v>
      </c>
      <c r="M204" s="1064">
        <f>(VLOOKUP($M$159,'Inflation Index'!$C$21:$BK$25,B204,FALSE)*$M$160)</f>
        <v>0</v>
      </c>
      <c r="N204" s="1064">
        <f>(VLOOKUP($N$159,'Inflation Index'!$C$21:$BK$25,B204,FALSE)*$N$160)</f>
        <v>0</v>
      </c>
      <c r="O204" s="1067">
        <f t="shared" si="9"/>
        <v>299.46316809663267</v>
      </c>
    </row>
    <row r="205" spans="1:15">
      <c r="A205">
        <f t="shared" si="8"/>
        <v>2061</v>
      </c>
      <c r="B205">
        <v>46</v>
      </c>
      <c r="C205" s="1059" t="s">
        <v>59</v>
      </c>
      <c r="D205" s="1064">
        <f>(VLOOKUP($D$159,'Inflation Index'!$C$21:$BK$25,B205,FALSE)*$D$160)</f>
        <v>28.981597280610874</v>
      </c>
      <c r="E205" s="1064">
        <f>(VLOOKUP($E$159,'Inflation Index'!$C$21:$BK$25,B205,FALSE)*$E$160)</f>
        <v>27.857573067421566</v>
      </c>
      <c r="F205" s="1064">
        <f>(VLOOKUP($F$159,'Inflation Index'!$C$21:$BK$25,B205,FALSE)*$F$160)</f>
        <v>10.5415243777484</v>
      </c>
      <c r="G205" s="1064">
        <f>(VLOOKUP($G$159,'Inflation Index'!$C$21:$BK$25,B205,FALSE)*$G$160)</f>
        <v>15.584443820705848</v>
      </c>
      <c r="H205" s="1064">
        <f>(VLOOKUP($H$159,'Inflation Index'!$C$21:$BK$25,B205,FALSE)*$H$160)</f>
        <v>51.70511380670829</v>
      </c>
      <c r="I205" s="1064">
        <f>(VLOOKUP($I$159,'Inflation Index'!$C$21:$BK$25,B205,FALSE)*$I$160)</f>
        <v>82.023388530030786</v>
      </c>
      <c r="J205" s="1064">
        <f>(VLOOKUP($J$159,'Inflation Index'!$C$21:$BK$25,B205,FALSE)*$J$160)</f>
        <v>90.256106415822757</v>
      </c>
      <c r="K205" s="1064">
        <f>(VLOOKUP($K$159,'Inflation Index'!$C$21:$BK$25,B205,FALSE)*$K$160)</f>
        <v>0</v>
      </c>
      <c r="L205" s="1064">
        <f>(VLOOKUP($L$159,'Inflation Index'!$C$21:$BK$25,B205,FALSE)*$L$160)</f>
        <v>0</v>
      </c>
      <c r="M205" s="1064">
        <f>(VLOOKUP($M$159,'Inflation Index'!$C$21:$BK$25,B205,FALSE)*$M$160)</f>
        <v>0</v>
      </c>
      <c r="N205" s="1064">
        <f>(VLOOKUP($N$159,'Inflation Index'!$C$21:$BK$25,B205,FALSE)*$N$160)</f>
        <v>0</v>
      </c>
      <c r="O205" s="1067">
        <f t="shared" si="9"/>
        <v>306.94974729904851</v>
      </c>
    </row>
    <row r="206" spans="1:15">
      <c r="A206">
        <f t="shared" si="8"/>
        <v>2062</v>
      </c>
      <c r="B206">
        <v>47</v>
      </c>
      <c r="C206" s="1059" t="s">
        <v>60</v>
      </c>
      <c r="D206" s="1064">
        <f>(VLOOKUP($D$159,'Inflation Index'!$C$21:$BK$25,B206,FALSE)*$D$160)</f>
        <v>29.706137212626139</v>
      </c>
      <c r="E206" s="1064">
        <f>(VLOOKUP($E$159,'Inflation Index'!$C$21:$BK$25,B206,FALSE)*$E$160)</f>
        <v>28.554012394107097</v>
      </c>
      <c r="F206" s="1064">
        <f>(VLOOKUP($F$159,'Inflation Index'!$C$21:$BK$25,B206,FALSE)*$F$160)</f>
        <v>10.805062487192108</v>
      </c>
      <c r="G206" s="1064">
        <f>(VLOOKUP($G$159,'Inflation Index'!$C$21:$BK$25,B206,FALSE)*$G$160)</f>
        <v>15.974054916223491</v>
      </c>
      <c r="H206" s="1064">
        <f>(VLOOKUP($H$159,'Inflation Index'!$C$21:$BK$25,B206,FALSE)*$H$160)</f>
        <v>52.997741651875991</v>
      </c>
      <c r="I206" s="1064">
        <f>(VLOOKUP($I$159,'Inflation Index'!$C$21:$BK$25,B206,FALSE)*$I$160)</f>
        <v>84.073973243281529</v>
      </c>
      <c r="J206" s="1064">
        <f>(VLOOKUP($J$159,'Inflation Index'!$C$21:$BK$25,B206,FALSE)*$J$160)</f>
        <v>92.512509076218308</v>
      </c>
      <c r="K206" s="1064">
        <f>(VLOOKUP($K$159,'Inflation Index'!$C$21:$BK$25,B206,FALSE)*$K$160)</f>
        <v>0</v>
      </c>
      <c r="L206" s="1064">
        <f>(VLOOKUP($L$159,'Inflation Index'!$C$21:$BK$25,B206,FALSE)*$L$160)</f>
        <v>0</v>
      </c>
      <c r="M206" s="1064">
        <f>(VLOOKUP($M$159,'Inflation Index'!$C$21:$BK$25,B206,FALSE)*$M$160)</f>
        <v>0</v>
      </c>
      <c r="N206" s="1064">
        <f>(VLOOKUP($N$159,'Inflation Index'!$C$21:$BK$25,B206,FALSE)*$N$160)</f>
        <v>0</v>
      </c>
      <c r="O206" s="1067">
        <f t="shared" si="9"/>
        <v>314.62349098152464</v>
      </c>
    </row>
    <row r="207" spans="1:15">
      <c r="A207">
        <f t="shared" si="8"/>
        <v>2063</v>
      </c>
      <c r="B207">
        <v>48</v>
      </c>
      <c r="C207" s="1059" t="s">
        <v>61</v>
      </c>
      <c r="D207" s="1064">
        <f>(VLOOKUP($D$159,'Inflation Index'!$C$21:$BK$25,B207,FALSE)*$D$160)</f>
        <v>30.448790642941788</v>
      </c>
      <c r="E207" s="1064">
        <f>(VLOOKUP($E$159,'Inflation Index'!$C$21:$BK$25,B207,FALSE)*$E$160)</f>
        <v>29.267862703959771</v>
      </c>
      <c r="F207" s="1064">
        <f>(VLOOKUP($F$159,'Inflation Index'!$C$21:$BK$25,B207,FALSE)*$F$160)</f>
        <v>11.075189049371909</v>
      </c>
      <c r="G207" s="1064">
        <f>(VLOOKUP($G$159,'Inflation Index'!$C$21:$BK$25,B207,FALSE)*$G$160)</f>
        <v>16.373406289129075</v>
      </c>
      <c r="H207" s="1064">
        <f>(VLOOKUP($H$159,'Inflation Index'!$C$21:$BK$25,B207,FALSE)*$H$160)</f>
        <v>54.32268519317288</v>
      </c>
      <c r="I207" s="1064">
        <f>(VLOOKUP($I$159,'Inflation Index'!$C$21:$BK$25,B207,FALSE)*$I$160)</f>
        <v>86.175822574363551</v>
      </c>
      <c r="J207" s="1064">
        <f>(VLOOKUP($J$159,'Inflation Index'!$C$21:$BK$25,B207,FALSE)*$J$160)</f>
        <v>94.825321803123757</v>
      </c>
      <c r="K207" s="1064">
        <f>(VLOOKUP($K$159,'Inflation Index'!$C$21:$BK$25,B207,FALSE)*$K$160)</f>
        <v>0</v>
      </c>
      <c r="L207" s="1064">
        <f>(VLOOKUP($L$159,'Inflation Index'!$C$21:$BK$25,B207,FALSE)*$L$160)</f>
        <v>0</v>
      </c>
      <c r="M207" s="1064">
        <f>(VLOOKUP($M$159,'Inflation Index'!$C$21:$BK$25,B207,FALSE)*$M$160)</f>
        <v>0</v>
      </c>
      <c r="N207" s="1064">
        <f>(VLOOKUP($N$159,'Inflation Index'!$C$21:$BK$25,B207,FALSE)*$N$160)</f>
        <v>0</v>
      </c>
      <c r="O207" s="1067">
        <f t="shared" si="9"/>
        <v>322.48907825606273</v>
      </c>
    </row>
    <row r="208" spans="1:15">
      <c r="A208">
        <f t="shared" si="8"/>
        <v>2064</v>
      </c>
      <c r="B208">
        <v>49</v>
      </c>
      <c r="C208" s="1059" t="s">
        <v>62</v>
      </c>
      <c r="D208" s="1064">
        <f>(VLOOKUP($D$159,'Inflation Index'!$C$21:$BK$25,B208,FALSE)*$D$160)</f>
        <v>31.210010409015329</v>
      </c>
      <c r="E208" s="1064">
        <f>(VLOOKUP($E$159,'Inflation Index'!$C$21:$BK$25,B208,FALSE)*$E$160)</f>
        <v>29.999559271558763</v>
      </c>
      <c r="F208" s="1064">
        <f>(VLOOKUP($F$159,'Inflation Index'!$C$21:$BK$25,B208,FALSE)*$F$160)</f>
        <v>11.352068775606206</v>
      </c>
      <c r="G208" s="1064">
        <f>(VLOOKUP($G$159,'Inflation Index'!$C$21:$BK$25,B208,FALSE)*$G$160)</f>
        <v>16.782741446357303</v>
      </c>
      <c r="H208" s="1064">
        <f>(VLOOKUP($H$159,'Inflation Index'!$C$21:$BK$25,B208,FALSE)*$H$160)</f>
        <v>55.680752323002196</v>
      </c>
      <c r="I208" s="1064">
        <f>(VLOOKUP($I$159,'Inflation Index'!$C$21:$BK$25,B208,FALSE)*$I$160)</f>
        <v>88.330218138722643</v>
      </c>
      <c r="J208" s="1064">
        <f>(VLOOKUP($J$159,'Inflation Index'!$C$21:$BK$25,B208,FALSE)*$J$160)</f>
        <v>97.195954848201836</v>
      </c>
      <c r="K208" s="1064">
        <f>(VLOOKUP($K$159,'Inflation Index'!$C$21:$BK$25,B208,FALSE)*$K$160)</f>
        <v>0</v>
      </c>
      <c r="L208" s="1064">
        <f>(VLOOKUP($L$159,'Inflation Index'!$C$21:$BK$25,B208,FALSE)*$L$160)</f>
        <v>0</v>
      </c>
      <c r="M208" s="1064">
        <f>(VLOOKUP($M$159,'Inflation Index'!$C$21:$BK$25,B208,FALSE)*$M$160)</f>
        <v>0</v>
      </c>
      <c r="N208" s="1064">
        <f>(VLOOKUP($N$159,'Inflation Index'!$C$21:$BK$25,B208,FALSE)*$N$160)</f>
        <v>0</v>
      </c>
      <c r="O208" s="1067">
        <f t="shared" si="9"/>
        <v>330.55130521246429</v>
      </c>
    </row>
    <row r="209" spans="1:15">
      <c r="A209">
        <f t="shared" si="8"/>
        <v>2065</v>
      </c>
      <c r="B209">
        <v>50</v>
      </c>
      <c r="C209" s="1059" t="s">
        <v>63</v>
      </c>
      <c r="D209" s="1064">
        <f>(VLOOKUP($D$159,'Inflation Index'!$C$21:$BK$25,B209,FALSE)*$D$160)</f>
        <v>31.990260669240715</v>
      </c>
      <c r="E209" s="1064">
        <f>(VLOOKUP($E$159,'Inflation Index'!$C$21:$BK$25,B209,FALSE)*$E$160)</f>
        <v>30.749548253347733</v>
      </c>
      <c r="F209" s="1064">
        <f>(VLOOKUP($F$159,'Inflation Index'!$C$21:$BK$25,B209,FALSE)*$F$160)</f>
        <v>11.635870494996363</v>
      </c>
      <c r="G209" s="1064">
        <f>(VLOOKUP($G$159,'Inflation Index'!$C$21:$BK$25,B209,FALSE)*$G$160)</f>
        <v>17.202309982516233</v>
      </c>
      <c r="H209" s="1064">
        <f>(VLOOKUP($H$159,'Inflation Index'!$C$21:$BK$25,B209,FALSE)*$H$160)</f>
        <v>57.072771131077253</v>
      </c>
      <c r="I209" s="1064">
        <f>(VLOOKUP($I$159,'Inflation Index'!$C$21:$BK$25,B209,FALSE)*$I$160)</f>
        <v>90.538473592190712</v>
      </c>
      <c r="J209" s="1064">
        <f>(VLOOKUP($J$159,'Inflation Index'!$C$21:$BK$25,B209,FALSE)*$J$160)</f>
        <v>99.625853719406891</v>
      </c>
      <c r="K209" s="1064">
        <f>(VLOOKUP($K$159,'Inflation Index'!$C$21:$BK$25,B209,FALSE)*$K$160)</f>
        <v>0</v>
      </c>
      <c r="L209" s="1064">
        <f>(VLOOKUP($L$159,'Inflation Index'!$C$21:$BK$25,B209,FALSE)*$L$160)</f>
        <v>0</v>
      </c>
      <c r="M209" s="1064">
        <f>(VLOOKUP($M$159,'Inflation Index'!$C$21:$BK$25,B209,FALSE)*$M$160)</f>
        <v>0</v>
      </c>
      <c r="N209" s="1064">
        <f>(VLOOKUP($N$159,'Inflation Index'!$C$21:$BK$25,B209,FALSE)*$N$160)</f>
        <v>0</v>
      </c>
      <c r="O209" s="1067">
        <f t="shared" si="9"/>
        <v>338.81508784277588</v>
      </c>
    </row>
    <row r="210" spans="1:15">
      <c r="A210">
        <f t="shared" si="8"/>
        <v>2066</v>
      </c>
      <c r="B210">
        <v>51</v>
      </c>
      <c r="C210" s="1059" t="s">
        <v>64</v>
      </c>
      <c r="D210" s="1064">
        <f>(VLOOKUP($D$159,'Inflation Index'!$C$21:$BK$25,B210,FALSE)*$D$160)</f>
        <v>32.790017185971735</v>
      </c>
      <c r="E210" s="1064">
        <f>(VLOOKUP($E$159,'Inflation Index'!$C$21:$BK$25,B210,FALSE)*$E$160)</f>
        <v>31.518286959681426</v>
      </c>
      <c r="F210" s="1064">
        <f>(VLOOKUP($F$159,'Inflation Index'!$C$21:$BK$25,B210,FALSE)*$F$160)</f>
        <v>11.926767257371271</v>
      </c>
      <c r="G210" s="1064">
        <f>(VLOOKUP($G$159,'Inflation Index'!$C$21:$BK$25,B210,FALSE)*$G$160)</f>
        <v>17.632367732079139</v>
      </c>
      <c r="H210" s="1064">
        <f>(VLOOKUP($H$159,'Inflation Index'!$C$21:$BK$25,B210,FALSE)*$H$160)</f>
        <v>58.499590409354184</v>
      </c>
      <c r="I210" s="1064">
        <f>(VLOOKUP($I$159,'Inflation Index'!$C$21:$BK$25,B210,FALSE)*$I$160)</f>
        <v>92.801935431995474</v>
      </c>
      <c r="J210" s="1064">
        <f>(VLOOKUP($J$159,'Inflation Index'!$C$21:$BK$25,B210,FALSE)*$J$160)</f>
        <v>102.11650006239206</v>
      </c>
      <c r="K210" s="1064">
        <f>(VLOOKUP($K$159,'Inflation Index'!$C$21:$BK$25,B210,FALSE)*$K$160)</f>
        <v>0</v>
      </c>
      <c r="L210" s="1064">
        <f>(VLOOKUP($L$159,'Inflation Index'!$C$21:$BK$25,B210,FALSE)*$L$160)</f>
        <v>0</v>
      </c>
      <c r="M210" s="1064">
        <f>(VLOOKUP($M$159,'Inflation Index'!$C$21:$BK$25,B210,FALSE)*$M$160)</f>
        <v>0</v>
      </c>
      <c r="N210" s="1064">
        <f>(VLOOKUP($N$159,'Inflation Index'!$C$21:$BK$25,B210,FALSE)*$N$160)</f>
        <v>0</v>
      </c>
      <c r="O210" s="1067">
        <f t="shared" si="9"/>
        <v>347.2854650388453</v>
      </c>
    </row>
    <row r="211" spans="1:15">
      <c r="A211">
        <f t="shared" si="8"/>
        <v>2067</v>
      </c>
      <c r="B211">
        <v>52</v>
      </c>
      <c r="C211" s="1059" t="s">
        <v>65</v>
      </c>
      <c r="D211" s="1064">
        <f>(VLOOKUP($D$159,'Inflation Index'!$C$21:$BK$25,B211,FALSE)*$D$160)</f>
        <v>33.609767615621024</v>
      </c>
      <c r="E211" s="1064">
        <f>(VLOOKUP($E$159,'Inflation Index'!$C$21:$BK$25,B211,FALSE)*$E$160)</f>
        <v>32.306244133673459</v>
      </c>
      <c r="F211" s="1064">
        <f>(VLOOKUP($F$159,'Inflation Index'!$C$21:$BK$25,B211,FALSE)*$F$160)</f>
        <v>12.224936438805551</v>
      </c>
      <c r="G211" s="1064">
        <f>(VLOOKUP($G$159,'Inflation Index'!$C$21:$BK$25,B211,FALSE)*$G$160)</f>
        <v>18.073176925381116</v>
      </c>
      <c r="H211" s="1064">
        <f>(VLOOKUP($H$159,'Inflation Index'!$C$21:$BK$25,B211,FALSE)*$H$160)</f>
        <v>59.962080169588027</v>
      </c>
      <c r="I211" s="1064">
        <f>(VLOOKUP($I$159,'Inflation Index'!$C$21:$BK$25,B211,FALSE)*$I$160)</f>
        <v>95.121983817795353</v>
      </c>
      <c r="J211" s="1064">
        <f>(VLOOKUP($J$159,'Inflation Index'!$C$21:$BK$25,B211,FALSE)*$J$160)</f>
        <v>104.66941256395185</v>
      </c>
      <c r="K211" s="1064">
        <f>(VLOOKUP($K$159,'Inflation Index'!$C$21:$BK$25,B211,FALSE)*$K$160)</f>
        <v>0</v>
      </c>
      <c r="L211" s="1064">
        <f>(VLOOKUP($L$159,'Inflation Index'!$C$21:$BK$25,B211,FALSE)*$L$160)</f>
        <v>0</v>
      </c>
      <c r="M211" s="1064">
        <f>(VLOOKUP($M$159,'Inflation Index'!$C$21:$BK$25,B211,FALSE)*$M$160)</f>
        <v>0</v>
      </c>
      <c r="N211" s="1064">
        <f>(VLOOKUP($N$159,'Inflation Index'!$C$21:$BK$25,B211,FALSE)*$N$160)</f>
        <v>0</v>
      </c>
      <c r="O211" s="1067">
        <f t="shared" si="9"/>
        <v>355.96760166481636</v>
      </c>
    </row>
    <row r="212" spans="1:15">
      <c r="A212">
        <f t="shared" si="8"/>
        <v>2068</v>
      </c>
      <c r="B212">
        <v>53</v>
      </c>
      <c r="C212" s="1059" t="s">
        <v>66</v>
      </c>
      <c r="D212" s="1064">
        <f>(VLOOKUP($D$159,'Inflation Index'!$C$21:$BK$25,B212,FALSE)*$D$160)</f>
        <v>34.450011806011538</v>
      </c>
      <c r="E212" s="1064">
        <f>(VLOOKUP($E$159,'Inflation Index'!$C$21:$BK$25,B212,FALSE)*$E$160)</f>
        <v>33.113900237015287</v>
      </c>
      <c r="F212" s="1064">
        <f>(VLOOKUP($F$159,'Inflation Index'!$C$21:$BK$25,B212,FALSE)*$F$160)</f>
        <v>12.530559849775686</v>
      </c>
      <c r="G212" s="1064">
        <f>(VLOOKUP($G$159,'Inflation Index'!$C$21:$BK$25,B212,FALSE)*$G$160)</f>
        <v>18.525006348515639</v>
      </c>
      <c r="H212" s="1064">
        <f>(VLOOKUP($H$159,'Inflation Index'!$C$21:$BK$25,B212,FALSE)*$H$160)</f>
        <v>61.461132173827714</v>
      </c>
      <c r="I212" s="1064">
        <f>(VLOOKUP($I$159,'Inflation Index'!$C$21:$BK$25,B212,FALSE)*$I$160)</f>
        <v>97.500033413240217</v>
      </c>
      <c r="J212" s="1064">
        <f>(VLOOKUP($J$159,'Inflation Index'!$C$21:$BK$25,B212,FALSE)*$J$160)</f>
        <v>107.28614787805063</v>
      </c>
      <c r="K212" s="1064">
        <f>(VLOOKUP($K$159,'Inflation Index'!$C$21:$BK$25,B212,FALSE)*$K$160)</f>
        <v>0</v>
      </c>
      <c r="L212" s="1064">
        <f>(VLOOKUP($L$159,'Inflation Index'!$C$21:$BK$25,B212,FALSE)*$L$160)</f>
        <v>0</v>
      </c>
      <c r="M212" s="1064">
        <f>(VLOOKUP($M$159,'Inflation Index'!$C$21:$BK$25,B212,FALSE)*$M$160)</f>
        <v>0</v>
      </c>
      <c r="N212" s="1064">
        <f>(VLOOKUP($N$159,'Inflation Index'!$C$21:$BK$25,B212,FALSE)*$N$160)</f>
        <v>0</v>
      </c>
      <c r="O212" s="1067">
        <f t="shared" si="9"/>
        <v>364.86679170643674</v>
      </c>
    </row>
    <row r="213" spans="1:15">
      <c r="A213">
        <f t="shared" si="8"/>
        <v>2069</v>
      </c>
      <c r="B213">
        <v>54</v>
      </c>
      <c r="C213" s="1059" t="s">
        <v>67</v>
      </c>
      <c r="D213" s="1064">
        <f>(VLOOKUP($D$159,'Inflation Index'!$C$21:$BK$25,B213,FALSE)*$D$160)</f>
        <v>35.311262101161823</v>
      </c>
      <c r="E213" s="1064">
        <f>(VLOOKUP($E$159,'Inflation Index'!$C$21:$BK$25,B213,FALSE)*$E$160)</f>
        <v>33.94174774294067</v>
      </c>
      <c r="F213" s="1064">
        <f>(VLOOKUP($F$159,'Inflation Index'!$C$21:$BK$25,B213,FALSE)*$F$160)</f>
        <v>12.843823846020079</v>
      </c>
      <c r="G213" s="1064">
        <f>(VLOOKUP($G$159,'Inflation Index'!$C$21:$BK$25,B213,FALSE)*$G$160)</f>
        <v>18.98813150722853</v>
      </c>
      <c r="H213" s="1064">
        <f>(VLOOKUP($H$159,'Inflation Index'!$C$21:$BK$25,B213,FALSE)*$H$160)</f>
        <v>62.997660478173408</v>
      </c>
      <c r="I213" s="1064">
        <f>(VLOOKUP($I$159,'Inflation Index'!$C$21:$BK$25,B213,FALSE)*$I$160)</f>
        <v>99.937534248571211</v>
      </c>
      <c r="J213" s="1064">
        <f>(VLOOKUP($J$159,'Inflation Index'!$C$21:$BK$25,B213,FALSE)*$J$160)</f>
        <v>109.96830157500189</v>
      </c>
      <c r="K213" s="1064">
        <f>(VLOOKUP($K$159,'Inflation Index'!$C$21:$BK$25,B213,FALSE)*$K$160)</f>
        <v>0</v>
      </c>
      <c r="L213" s="1064">
        <f>(VLOOKUP($L$159,'Inflation Index'!$C$21:$BK$25,B213,FALSE)*$L$160)</f>
        <v>0</v>
      </c>
      <c r="M213" s="1064">
        <f>(VLOOKUP($M$159,'Inflation Index'!$C$21:$BK$25,B213,FALSE)*$M$160)</f>
        <v>0</v>
      </c>
      <c r="N213" s="1064">
        <f>(VLOOKUP($N$159,'Inflation Index'!$C$21:$BK$25,B213,FALSE)*$N$160)</f>
        <v>0</v>
      </c>
      <c r="O213" s="1067">
        <f t="shared" si="9"/>
        <v>373.98846149909758</v>
      </c>
    </row>
    <row r="214" spans="1:15">
      <c r="A214">
        <f t="shared" si="8"/>
        <v>2070</v>
      </c>
      <c r="B214">
        <v>55</v>
      </c>
      <c r="C214" s="1059" t="s">
        <v>68</v>
      </c>
      <c r="D214" s="1064">
        <f>(VLOOKUP($D$159,'Inflation Index'!$C$21:$BK$25,B214,FALSE)*$D$160)</f>
        <v>36.194043653690869</v>
      </c>
      <c r="E214" s="1064">
        <f>(VLOOKUP($E$159,'Inflation Index'!$C$21:$BK$25,B214,FALSE)*$E$160)</f>
        <v>34.790291436514181</v>
      </c>
      <c r="F214" s="1064">
        <f>(VLOOKUP($F$159,'Inflation Index'!$C$21:$BK$25,B214,FALSE)*$F$160)</f>
        <v>13.164919442170579</v>
      </c>
      <c r="G214" s="1064">
        <f>(VLOOKUP($G$159,'Inflation Index'!$C$21:$BK$25,B214,FALSE)*$G$160)</f>
        <v>19.462834794909242</v>
      </c>
      <c r="H214" s="1064">
        <f>(VLOOKUP($H$159,'Inflation Index'!$C$21:$BK$25,B214,FALSE)*$H$160)</f>
        <v>64.572601990127737</v>
      </c>
      <c r="I214" s="1064">
        <f>(VLOOKUP($I$159,'Inflation Index'!$C$21:$BK$25,B214,FALSE)*$I$160)</f>
        <v>102.43597260478548</v>
      </c>
      <c r="J214" s="1064">
        <f>(VLOOKUP($J$159,'Inflation Index'!$C$21:$BK$25,B214,FALSE)*$J$160)</f>
        <v>112.71750911437691</v>
      </c>
      <c r="K214" s="1064">
        <f>(VLOOKUP($K$159,'Inflation Index'!$C$21:$BK$25,B214,FALSE)*$K$160)</f>
        <v>0</v>
      </c>
      <c r="L214" s="1064">
        <f>(VLOOKUP($L$159,'Inflation Index'!$C$21:$BK$25,B214,FALSE)*$L$160)</f>
        <v>0</v>
      </c>
      <c r="M214" s="1064">
        <f>(VLOOKUP($M$159,'Inflation Index'!$C$21:$BK$25,B214,FALSE)*$M$160)</f>
        <v>0</v>
      </c>
      <c r="N214" s="1064">
        <f>(VLOOKUP($N$159,'Inflation Index'!$C$21:$BK$25,B214,FALSE)*$N$160)</f>
        <v>0</v>
      </c>
      <c r="O214" s="1067">
        <f t="shared" si="9"/>
        <v>383.33817303657503</v>
      </c>
    </row>
    <row r="215" spans="1:15">
      <c r="A215">
        <f t="shared" si="8"/>
        <v>2071</v>
      </c>
      <c r="B215">
        <v>56</v>
      </c>
      <c r="C215" s="1059" t="s">
        <v>69</v>
      </c>
      <c r="D215" s="1064">
        <f>(VLOOKUP($D$159,'Inflation Index'!$C$21:$BK$25,B215,FALSE)*$D$160)</f>
        <v>37.098894745033135</v>
      </c>
      <c r="E215" s="1064">
        <f>(VLOOKUP($E$159,'Inflation Index'!$C$21:$BK$25,B215,FALSE)*$E$160)</f>
        <v>35.660048722427028</v>
      </c>
      <c r="F215" s="1064">
        <f>(VLOOKUP($F$159,'Inflation Index'!$C$21:$BK$25,B215,FALSE)*$F$160)</f>
        <v>13.494042428224841</v>
      </c>
      <c r="G215" s="1064">
        <f>(VLOOKUP($G$159,'Inflation Index'!$C$21:$BK$25,B215,FALSE)*$G$160)</f>
        <v>19.94940566478197</v>
      </c>
      <c r="H215" s="1064">
        <f>(VLOOKUP($H$159,'Inflation Index'!$C$21:$BK$25,B215,FALSE)*$H$160)</f>
        <v>66.186917039880925</v>
      </c>
      <c r="I215" s="1064">
        <f>(VLOOKUP($I$159,'Inflation Index'!$C$21:$BK$25,B215,FALSE)*$I$160)</f>
        <v>104.9968719199051</v>
      </c>
      <c r="J215" s="1064">
        <f>(VLOOKUP($J$159,'Inflation Index'!$C$21:$BK$25,B215,FALSE)*$J$160)</f>
        <v>115.53544684223633</v>
      </c>
      <c r="K215" s="1064">
        <f>(VLOOKUP($K$159,'Inflation Index'!$C$21:$BK$25,B215,FALSE)*$K$160)</f>
        <v>0</v>
      </c>
      <c r="L215" s="1064">
        <f>(VLOOKUP($L$159,'Inflation Index'!$C$21:$BK$25,B215,FALSE)*$L$160)</f>
        <v>0</v>
      </c>
      <c r="M215" s="1064">
        <f>(VLOOKUP($M$159,'Inflation Index'!$C$21:$BK$25,B215,FALSE)*$M$160)</f>
        <v>0</v>
      </c>
      <c r="N215" s="1064">
        <f>(VLOOKUP($N$159,'Inflation Index'!$C$21:$BK$25,B215,FALSE)*$N$160)</f>
        <v>0</v>
      </c>
      <c r="O215" s="1067">
        <f t="shared" si="9"/>
        <v>392.9216273624894</v>
      </c>
    </row>
    <row r="216" spans="1:15">
      <c r="A216">
        <f t="shared" si="8"/>
        <v>2072</v>
      </c>
      <c r="B216">
        <v>57</v>
      </c>
      <c r="C216" s="1059" t="s">
        <v>70</v>
      </c>
      <c r="D216" s="1064">
        <f>(VLOOKUP($D$159,'Inflation Index'!$C$21:$BK$25,B216,FALSE)*$D$160)</f>
        <v>38.026367113658956</v>
      </c>
      <c r="E216" s="1064">
        <f>(VLOOKUP($E$159,'Inflation Index'!$C$21:$BK$25,B216,FALSE)*$E$160)</f>
        <v>36.551549940487703</v>
      </c>
      <c r="F216" s="1064">
        <f>(VLOOKUP($F$159,'Inflation Index'!$C$21:$BK$25,B216,FALSE)*$F$160)</f>
        <v>13.831393488930461</v>
      </c>
      <c r="G216" s="1064">
        <f>(VLOOKUP($G$159,'Inflation Index'!$C$21:$BK$25,B216,FALSE)*$G$160)</f>
        <v>20.448140806401518</v>
      </c>
      <c r="H216" s="1064">
        <f>(VLOOKUP($H$159,'Inflation Index'!$C$21:$BK$25,B216,FALSE)*$H$160)</f>
        <v>67.84158996587793</v>
      </c>
      <c r="I216" s="1064">
        <f>(VLOOKUP($I$159,'Inflation Index'!$C$21:$BK$25,B216,FALSE)*$I$160)</f>
        <v>107.62179371790272</v>
      </c>
      <c r="J216" s="1064">
        <f>(VLOOKUP($J$159,'Inflation Index'!$C$21:$BK$25,B216,FALSE)*$J$160)</f>
        <v>118.42383301329222</v>
      </c>
      <c r="K216" s="1064">
        <f>(VLOOKUP($K$159,'Inflation Index'!$C$21:$BK$25,B216,FALSE)*$K$160)</f>
        <v>0</v>
      </c>
      <c r="L216" s="1064">
        <f>(VLOOKUP($L$159,'Inflation Index'!$C$21:$BK$25,B216,FALSE)*$L$160)</f>
        <v>0</v>
      </c>
      <c r="M216" s="1064">
        <f>(VLOOKUP($M$159,'Inflation Index'!$C$21:$BK$25,B216,FALSE)*$M$160)</f>
        <v>0</v>
      </c>
      <c r="N216" s="1064">
        <f>(VLOOKUP($N$159,'Inflation Index'!$C$21:$BK$25,B216,FALSE)*$N$160)</f>
        <v>0</v>
      </c>
      <c r="O216" s="1067">
        <f t="shared" si="9"/>
        <v>402.74466804655151</v>
      </c>
    </row>
    <row r="217" spans="1:15">
      <c r="A217">
        <f t="shared" si="8"/>
        <v>2073</v>
      </c>
      <c r="B217">
        <v>58</v>
      </c>
      <c r="C217" s="1059" t="s">
        <v>71</v>
      </c>
      <c r="D217" s="1064">
        <f>(VLOOKUP($D$159,'Inflation Index'!$C$21:$BK$25,B217,FALSE)*$D$160)</f>
        <v>38.97702629150043</v>
      </c>
      <c r="E217" s="1064">
        <f>(VLOOKUP($E$159,'Inflation Index'!$C$21:$BK$25,B217,FALSE)*$E$160)</f>
        <v>37.465338688999893</v>
      </c>
      <c r="F217" s="1064">
        <f>(VLOOKUP($F$159,'Inflation Index'!$C$21:$BK$25,B217,FALSE)*$F$160)</f>
        <v>14.177178326153722</v>
      </c>
      <c r="G217" s="1064">
        <f>(VLOOKUP($G$159,'Inflation Index'!$C$21:$BK$25,B217,FALSE)*$G$160)</f>
        <v>20.959344326561553</v>
      </c>
      <c r="H217" s="1064">
        <f>(VLOOKUP($H$159,'Inflation Index'!$C$21:$BK$25,B217,FALSE)*$H$160)</f>
        <v>69.537629715024877</v>
      </c>
      <c r="I217" s="1064">
        <f>(VLOOKUP($I$159,'Inflation Index'!$C$21:$BK$25,B217,FALSE)*$I$160)</f>
        <v>110.31233856085028</v>
      </c>
      <c r="J217" s="1064">
        <f>(VLOOKUP($J$159,'Inflation Index'!$C$21:$BK$25,B217,FALSE)*$J$160)</f>
        <v>121.38442883862452</v>
      </c>
      <c r="K217" s="1064">
        <f>(VLOOKUP($K$159,'Inflation Index'!$C$21:$BK$25,B217,FALSE)*$K$160)</f>
        <v>0</v>
      </c>
      <c r="L217" s="1064">
        <f>(VLOOKUP($L$159,'Inflation Index'!$C$21:$BK$25,B217,FALSE)*$L$160)</f>
        <v>0</v>
      </c>
      <c r="M217" s="1064">
        <f>(VLOOKUP($M$159,'Inflation Index'!$C$21:$BK$25,B217,FALSE)*$M$160)</f>
        <v>0</v>
      </c>
      <c r="N217" s="1064">
        <f>(VLOOKUP($N$159,'Inflation Index'!$C$21:$BK$25,B217,FALSE)*$N$160)</f>
        <v>0</v>
      </c>
      <c r="O217" s="1067">
        <f t="shared" si="9"/>
        <v>412.81328474771522</v>
      </c>
    </row>
    <row r="218" spans="1:15">
      <c r="A218">
        <f t="shared" si="8"/>
        <v>2074</v>
      </c>
      <c r="B218">
        <v>59</v>
      </c>
      <c r="C218" s="1059" t="s">
        <v>72</v>
      </c>
      <c r="D218" s="1064">
        <f>(VLOOKUP($D$159,'Inflation Index'!$C$21:$BK$25,B218,FALSE)*$D$160)</f>
        <v>39.951451948787934</v>
      </c>
      <c r="E218" s="1064">
        <f>(VLOOKUP($E$159,'Inflation Index'!$C$21:$BK$25,B218,FALSE)*$E$160)</f>
        <v>38.401972156224879</v>
      </c>
      <c r="F218" s="1064">
        <f>(VLOOKUP($F$159,'Inflation Index'!$C$21:$BK$25,B218,FALSE)*$F$160)</f>
        <v>14.531607784307562</v>
      </c>
      <c r="G218" s="1064">
        <f>(VLOOKUP($G$159,'Inflation Index'!$C$21:$BK$25,B218,FALSE)*$G$160)</f>
        <v>21.483327934725587</v>
      </c>
      <c r="H218" s="1064">
        <f>(VLOOKUP($H$159,'Inflation Index'!$C$21:$BK$25,B218,FALSE)*$H$160)</f>
        <v>71.276070457900488</v>
      </c>
      <c r="I218" s="1064">
        <f>(VLOOKUP($I$159,'Inflation Index'!$C$21:$BK$25,B218,FALSE)*$I$160)</f>
        <v>113.07014702487152</v>
      </c>
      <c r="J218" s="1064">
        <f>(VLOOKUP($J$159,'Inflation Index'!$C$21:$BK$25,B218,FALSE)*$J$160)</f>
        <v>124.4190395595901</v>
      </c>
      <c r="K218" s="1064">
        <f>(VLOOKUP($K$159,'Inflation Index'!$C$21:$BK$25,B218,FALSE)*$K$160)</f>
        <v>0</v>
      </c>
      <c r="L218" s="1064">
        <f>(VLOOKUP($L$159,'Inflation Index'!$C$21:$BK$25,B218,FALSE)*$L$160)</f>
        <v>0</v>
      </c>
      <c r="M218" s="1064">
        <f>(VLOOKUP($M$159,'Inflation Index'!$C$21:$BK$25,B218,FALSE)*$M$160)</f>
        <v>0</v>
      </c>
      <c r="N218" s="1064">
        <f>(VLOOKUP($N$159,'Inflation Index'!$C$21:$BK$25,B218,FALSE)*$N$160)</f>
        <v>0</v>
      </c>
      <c r="O218" s="1067">
        <f t="shared" si="9"/>
        <v>423.13361686640809</v>
      </c>
    </row>
    <row r="219" spans="1:15">
      <c r="A219">
        <f t="shared" si="8"/>
        <v>2075</v>
      </c>
      <c r="B219">
        <v>60</v>
      </c>
      <c r="C219" s="1059" t="s">
        <v>73</v>
      </c>
      <c r="D219" s="1064">
        <f>(VLOOKUP($D$159,'Inflation Index'!$C$21:$BK$25,B219,FALSE)*$D$160)</f>
        <v>40.950238247507627</v>
      </c>
      <c r="E219" s="1064">
        <f>(VLOOKUP($E$159,'Inflation Index'!$C$21:$BK$25,B219,FALSE)*$E$160)</f>
        <v>39.362021460130499</v>
      </c>
      <c r="F219" s="1064">
        <f>(VLOOKUP($F$159,'Inflation Index'!$C$21:$BK$25,B219,FALSE)*$F$160)</f>
        <v>14.894897978915251</v>
      </c>
      <c r="G219" s="1064">
        <f>(VLOOKUP($G$159,'Inflation Index'!$C$21:$BK$25,B219,FALSE)*$G$160)</f>
        <v>22.020411133093727</v>
      </c>
      <c r="H219" s="1064">
        <f>(VLOOKUP($H$159,'Inflation Index'!$C$21:$BK$25,B219,FALSE)*$H$160)</f>
        <v>73.057972219348002</v>
      </c>
      <c r="I219" s="1064">
        <f>(VLOOKUP($I$159,'Inflation Index'!$C$21:$BK$25,B219,FALSE)*$I$160)</f>
        <v>115.8969007004933</v>
      </c>
      <c r="J219" s="1064">
        <f>(VLOOKUP($J$159,'Inflation Index'!$C$21:$BK$25,B219,FALSE)*$J$160)</f>
        <v>127.52951554857985</v>
      </c>
      <c r="K219" s="1064">
        <f>(VLOOKUP($K$159,'Inflation Index'!$C$21:$BK$25,B219,FALSE)*$K$160)</f>
        <v>0</v>
      </c>
      <c r="L219" s="1064">
        <f>(VLOOKUP($L$159,'Inflation Index'!$C$21:$BK$25,B219,FALSE)*$L$160)</f>
        <v>0</v>
      </c>
      <c r="M219" s="1064">
        <f>(VLOOKUP($M$159,'Inflation Index'!$C$21:$BK$25,B219,FALSE)*$M$160)</f>
        <v>0</v>
      </c>
      <c r="N219" s="1064">
        <f>(VLOOKUP($N$159,'Inflation Index'!$C$21:$BK$25,B219,FALSE)*$N$160)</f>
        <v>0</v>
      </c>
      <c r="O219" s="1067">
        <f t="shared" si="9"/>
        <v>433.71195728806828</v>
      </c>
    </row>
    <row r="220" spans="1:15">
      <c r="A220">
        <f>A219+1</f>
        <v>2076</v>
      </c>
      <c r="B220">
        <v>61</v>
      </c>
      <c r="C220" s="1059" t="s">
        <v>701</v>
      </c>
      <c r="D220" s="1066">
        <f>(VLOOKUP($D$159,'Inflation Index'!$C$21:$BK$25,B220,FALSE)*$D$160)</f>
        <v>41.973994203695312</v>
      </c>
      <c r="E220" s="1066">
        <f>(VLOOKUP($E$159,'Inflation Index'!$C$21:$BK$25,B220,FALSE)*$E$160)</f>
        <v>40.346071996633754</v>
      </c>
      <c r="F220" s="1066">
        <f>(VLOOKUP($F$159,'Inflation Index'!$C$21:$BK$25,B220,FALSE)*$F$160)</f>
        <v>15.267270428388128</v>
      </c>
      <c r="G220" s="1066">
        <f>(VLOOKUP($G$159,'Inflation Index'!$C$21:$BK$25,B220,FALSE)*$G$160)</f>
        <v>22.570921411421065</v>
      </c>
      <c r="H220" s="1066">
        <f>(VLOOKUP($H$159,'Inflation Index'!$C$21:$BK$25,B220,FALSE)*$H$160)</f>
        <v>74.88442152483168</v>
      </c>
      <c r="I220" s="1066">
        <f>(VLOOKUP($I$159,'Inflation Index'!$C$21:$BK$25,B220,FALSE)*$I$160)</f>
        <v>118.79432321800562</v>
      </c>
      <c r="J220" s="1066">
        <f>(VLOOKUP($J$159,'Inflation Index'!$C$21:$BK$25,B220,FALSE)*$J$160)</f>
        <v>130.71775343729433</v>
      </c>
      <c r="K220" s="1066">
        <f>(VLOOKUP($K$159,'Inflation Index'!$C$21:$BK$25,B220,FALSE)*$K$160)</f>
        <v>0</v>
      </c>
      <c r="L220" s="1066">
        <f>(VLOOKUP($L$159,'Inflation Index'!$C$21:$BK$25,B220,FALSE)*$L$160)</f>
        <v>0</v>
      </c>
      <c r="M220" s="1066">
        <f>(VLOOKUP($M$159,'Inflation Index'!$C$21:$BK$25,B220,FALSE)*$M$160)</f>
        <v>0</v>
      </c>
      <c r="N220" s="1066">
        <f>(VLOOKUP($N$159,'Inflation Index'!$C$21:$BK$25,B220,FALSE)*$N$160)</f>
        <v>0</v>
      </c>
      <c r="O220" s="1067">
        <f t="shared" si="9"/>
        <v>444.55475622026989</v>
      </c>
    </row>
    <row r="225" spans="1:8">
      <c r="H225" s="667"/>
    </row>
    <row r="226" spans="1:8">
      <c r="H226" s="667"/>
    </row>
    <row r="227" spans="1:8">
      <c r="H227" s="667"/>
    </row>
    <row r="228" spans="1:8">
      <c r="H228" s="667"/>
    </row>
    <row r="229" spans="1:8">
      <c r="A229" s="667"/>
      <c r="B229" s="667"/>
      <c r="C229" s="667"/>
      <c r="D229" s="667"/>
      <c r="E229" s="667"/>
      <c r="F229" s="667"/>
      <c r="G229" s="667"/>
      <c r="H229" s="667"/>
    </row>
    <row r="275" spans="3:3">
      <c r="C275" s="41"/>
    </row>
    <row r="276" spans="3:3">
      <c r="C276" s="41"/>
    </row>
    <row r="277" spans="3:3">
      <c r="C277" s="41"/>
    </row>
    <row r="278" spans="3:3">
      <c r="C278" s="41"/>
    </row>
    <row r="279" spans="3:3">
      <c r="C279" s="41"/>
    </row>
    <row r="280" spans="3:3">
      <c r="C280" s="41"/>
    </row>
    <row r="281" spans="3:3">
      <c r="C281" s="41"/>
    </row>
    <row r="282" spans="3:3">
      <c r="C282" s="41"/>
    </row>
    <row r="283" spans="3:3">
      <c r="C283" s="41"/>
    </row>
    <row r="284" spans="3:3">
      <c r="C284" s="41"/>
    </row>
    <row r="285" spans="3:3">
      <c r="C285" s="41"/>
    </row>
    <row r="286" spans="3:3">
      <c r="C286" s="41"/>
    </row>
    <row r="287" spans="3:3">
      <c r="C287" s="41"/>
    </row>
    <row r="288" spans="3:3">
      <c r="C288" s="41"/>
    </row>
    <row r="289" spans="3:3">
      <c r="C289" s="41"/>
    </row>
    <row r="290" spans="3:3">
      <c r="C290" s="41"/>
    </row>
    <row r="291" spans="3:3">
      <c r="C291" s="41"/>
    </row>
    <row r="292" spans="3:3">
      <c r="C292" s="41"/>
    </row>
    <row r="293" spans="3:3">
      <c r="C293" s="41"/>
    </row>
    <row r="294" spans="3:3">
      <c r="C294" s="41"/>
    </row>
    <row r="295" spans="3:3">
      <c r="C295" s="41"/>
    </row>
    <row r="296" spans="3:3">
      <c r="C296" s="41"/>
    </row>
    <row r="297" spans="3:3">
      <c r="C297" s="41"/>
    </row>
    <row r="298" spans="3:3">
      <c r="C298" s="41"/>
    </row>
    <row r="299" spans="3:3">
      <c r="C299" s="41"/>
    </row>
    <row r="300" spans="3:3">
      <c r="C300" s="41"/>
    </row>
    <row r="301" spans="3:3">
      <c r="C301" s="41"/>
    </row>
    <row r="302" spans="3:3">
      <c r="C302" s="41"/>
    </row>
    <row r="303" spans="3:3">
      <c r="C303" s="41"/>
    </row>
    <row r="304" spans="3:3">
      <c r="C304" s="41"/>
    </row>
    <row r="305" spans="3:3">
      <c r="C305" s="41"/>
    </row>
    <row r="306" spans="3:3">
      <c r="C306" s="41"/>
    </row>
    <row r="307" spans="3:3">
      <c r="C307" s="41"/>
    </row>
    <row r="308" spans="3:3">
      <c r="C308" s="41"/>
    </row>
    <row r="309" spans="3:3">
      <c r="C309" s="41"/>
    </row>
    <row r="310" spans="3:3">
      <c r="C310" s="41"/>
    </row>
    <row r="311" spans="3:3">
      <c r="C311" s="41"/>
    </row>
    <row r="312" spans="3:3">
      <c r="C312" s="41"/>
    </row>
    <row r="313" spans="3:3">
      <c r="C313" s="41"/>
    </row>
    <row r="314" spans="3:3">
      <c r="C314" s="41"/>
    </row>
    <row r="315" spans="3:3">
      <c r="C315" s="41"/>
    </row>
    <row r="316" spans="3:3">
      <c r="C316" s="41"/>
    </row>
    <row r="317" spans="3:3">
      <c r="C317" s="41"/>
    </row>
    <row r="318" spans="3:3">
      <c r="C318" s="41"/>
    </row>
    <row r="319" spans="3:3">
      <c r="C319" s="41"/>
    </row>
    <row r="320" spans="3:3">
      <c r="C320" s="41"/>
    </row>
    <row r="321" spans="3:3">
      <c r="C321" s="41"/>
    </row>
    <row r="322" spans="3:3">
      <c r="C322" s="41"/>
    </row>
    <row r="323" spans="3:3">
      <c r="C323" s="41"/>
    </row>
    <row r="324" spans="3:3">
      <c r="C324" s="41"/>
    </row>
    <row r="325" spans="3:3">
      <c r="C325" s="41"/>
    </row>
    <row r="326" spans="3:3">
      <c r="C326" s="41"/>
    </row>
    <row r="327" spans="3:3">
      <c r="C327" s="41"/>
    </row>
    <row r="328" spans="3:3">
      <c r="C328" s="41"/>
    </row>
    <row r="329" spans="3:3">
      <c r="C329" s="41"/>
    </row>
    <row r="330" spans="3:3">
      <c r="C330" s="41"/>
    </row>
    <row r="331" spans="3:3">
      <c r="C331" s="41"/>
    </row>
    <row r="332" spans="3:3">
      <c r="C332" s="41"/>
    </row>
    <row r="333" spans="3:3">
      <c r="C333" s="41"/>
    </row>
    <row r="334" spans="3:3">
      <c r="C334" s="41"/>
    </row>
    <row r="335" spans="3:3">
      <c r="C335" s="41"/>
    </row>
    <row r="336" spans="3:3">
      <c r="C336" s="41"/>
    </row>
    <row r="337" spans="3:3">
      <c r="C337" s="41"/>
    </row>
    <row r="338" spans="3:3">
      <c r="C338" s="41"/>
    </row>
    <row r="339" spans="3:3">
      <c r="C339" s="41"/>
    </row>
    <row r="340" spans="3:3">
      <c r="C340" s="41"/>
    </row>
    <row r="341" spans="3:3">
      <c r="C341" s="41"/>
    </row>
    <row r="342" spans="3:3">
      <c r="C342" s="41"/>
    </row>
    <row r="343" spans="3:3">
      <c r="C343" s="41"/>
    </row>
    <row r="344" spans="3:3">
      <c r="C344" s="41"/>
    </row>
    <row r="345" spans="3:3">
      <c r="C345" s="41"/>
    </row>
    <row r="346" spans="3:3">
      <c r="C346" s="41"/>
    </row>
    <row r="347" spans="3:3">
      <c r="C347" s="41"/>
    </row>
    <row r="348" spans="3:3">
      <c r="C348" s="41"/>
    </row>
    <row r="349" spans="3:3">
      <c r="C349" s="41"/>
    </row>
    <row r="350" spans="3:3">
      <c r="C350" s="41"/>
    </row>
    <row r="351" spans="3:3">
      <c r="C351" s="41"/>
    </row>
    <row r="352" spans="3:3">
      <c r="C352" s="41"/>
    </row>
    <row r="353" spans="3:3">
      <c r="C353" s="41"/>
    </row>
    <row r="354" spans="3:3">
      <c r="C354" s="41"/>
    </row>
    <row r="355" spans="3:3">
      <c r="C355" s="41"/>
    </row>
    <row r="356" spans="3:3">
      <c r="C356" s="41"/>
    </row>
    <row r="357" spans="3:3">
      <c r="C357" s="41"/>
    </row>
    <row r="358" spans="3:3">
      <c r="C358" s="41"/>
    </row>
    <row r="359" spans="3:3">
      <c r="C359" s="41"/>
    </row>
    <row r="360" spans="3:3">
      <c r="C360" s="41"/>
    </row>
    <row r="361" spans="3:3">
      <c r="C361" s="41"/>
    </row>
    <row r="362" spans="3:3">
      <c r="C362" s="41"/>
    </row>
    <row r="363" spans="3:3">
      <c r="C363" s="41"/>
    </row>
    <row r="364" spans="3:3">
      <c r="C364" s="41"/>
    </row>
    <row r="365" spans="3:3">
      <c r="C365" s="41"/>
    </row>
    <row r="366" spans="3:3">
      <c r="C366" s="41"/>
    </row>
    <row r="367" spans="3:3">
      <c r="C367" s="41"/>
    </row>
    <row r="368" spans="3:3">
      <c r="C368" s="41"/>
    </row>
    <row r="369" spans="3:3">
      <c r="C369" s="41"/>
    </row>
    <row r="370" spans="3:3">
      <c r="C370" s="41"/>
    </row>
    <row r="371" spans="3:3">
      <c r="C371" s="41"/>
    </row>
    <row r="372" spans="3:3">
      <c r="C372" s="41"/>
    </row>
    <row r="373" spans="3:3">
      <c r="C373" s="41"/>
    </row>
    <row r="374" spans="3:3">
      <c r="C374" s="41"/>
    </row>
    <row r="375" spans="3:3">
      <c r="C375" s="41"/>
    </row>
    <row r="376" spans="3:3">
      <c r="C376" s="41"/>
    </row>
    <row r="377" spans="3:3">
      <c r="C377" s="41"/>
    </row>
    <row r="378" spans="3:3">
      <c r="C378" s="41"/>
    </row>
    <row r="379" spans="3:3">
      <c r="C379" s="41"/>
    </row>
    <row r="380" spans="3:3">
      <c r="C380" s="41"/>
    </row>
    <row r="381" spans="3:3">
      <c r="C381" s="41"/>
    </row>
    <row r="382" spans="3:3">
      <c r="C382" s="41"/>
    </row>
    <row r="383" spans="3:3">
      <c r="C383" s="41"/>
    </row>
    <row r="384" spans="3:3">
      <c r="C384" s="41"/>
    </row>
    <row r="385" spans="3:3">
      <c r="C385" s="41"/>
    </row>
    <row r="386" spans="3:3">
      <c r="C386" s="41"/>
    </row>
    <row r="387" spans="3:3">
      <c r="C387" s="41"/>
    </row>
    <row r="388" spans="3:3">
      <c r="C388" s="41"/>
    </row>
    <row r="389" spans="3:3">
      <c r="C389" s="41"/>
    </row>
    <row r="390" spans="3:3">
      <c r="C390" s="41"/>
    </row>
    <row r="391" spans="3:3">
      <c r="C391" s="41"/>
    </row>
    <row r="392" spans="3:3">
      <c r="C392" s="41"/>
    </row>
    <row r="393" spans="3:3">
      <c r="C393" s="41"/>
    </row>
    <row r="394" spans="3:3">
      <c r="C394" s="41"/>
    </row>
    <row r="395" spans="3:3">
      <c r="C395" s="41"/>
    </row>
    <row r="396" spans="3:3">
      <c r="C396" s="41"/>
    </row>
    <row r="397" spans="3:3">
      <c r="C397" s="41"/>
    </row>
    <row r="398" spans="3:3">
      <c r="C398" s="41"/>
    </row>
    <row r="399" spans="3:3">
      <c r="C399" s="41"/>
    </row>
    <row r="400" spans="3:3">
      <c r="C400" s="41"/>
    </row>
    <row r="401" spans="3:3">
      <c r="C401" s="41"/>
    </row>
    <row r="402" spans="3:3">
      <c r="C402" s="41"/>
    </row>
    <row r="403" spans="3:3">
      <c r="C403" s="41"/>
    </row>
    <row r="404" spans="3:3">
      <c r="C404" s="41"/>
    </row>
    <row r="405" spans="3:3">
      <c r="C405" s="41"/>
    </row>
    <row r="406" spans="3:3">
      <c r="C406" s="41"/>
    </row>
    <row r="407" spans="3:3">
      <c r="C407" s="41"/>
    </row>
    <row r="408" spans="3:3">
      <c r="C408" s="41"/>
    </row>
    <row r="409" spans="3:3">
      <c r="C409" s="41"/>
    </row>
  </sheetData>
  <mergeCells count="1">
    <mergeCell ref="D8:E8"/>
  </mergeCell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5:BK37"/>
  <sheetViews>
    <sheetView zoomScale="80" zoomScaleNormal="80" workbookViewId="0">
      <selection activeCell="B26" sqref="B26:B27"/>
    </sheetView>
  </sheetViews>
  <sheetFormatPr defaultRowHeight="15" outlineLevelRow="1"/>
  <cols>
    <col min="2" max="2" width="54.5703125" bestFit="1" customWidth="1"/>
    <col min="3" max="3" width="11" customWidth="1"/>
    <col min="4" max="4" width="12.42578125" customWidth="1"/>
    <col min="5" max="5" width="12.140625" bestFit="1" customWidth="1"/>
    <col min="38" max="63" width="10.85546875" bestFit="1" customWidth="1"/>
  </cols>
  <sheetData>
    <row r="5" spans="2:63" ht="21">
      <c r="B5" s="12" t="s">
        <v>9</v>
      </c>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row>
    <row r="7" spans="2:63">
      <c r="B7" s="668" t="s">
        <v>100</v>
      </c>
    </row>
    <row r="8" spans="2:63">
      <c r="B8" s="669" t="s">
        <v>698</v>
      </c>
    </row>
    <row r="9" spans="2:63" ht="15.75" thickBot="1">
      <c r="B9" s="4"/>
      <c r="C9" s="5"/>
      <c r="D9" s="1">
        <v>0</v>
      </c>
      <c r="E9" s="1">
        <f>D9+1</f>
        <v>1</v>
      </c>
      <c r="F9" s="1">
        <f t="shared" ref="F9" si="0">E9+1</f>
        <v>2</v>
      </c>
      <c r="G9" s="1">
        <f t="shared" ref="G9" si="1">F9+1</f>
        <v>3</v>
      </c>
      <c r="H9" s="1">
        <f t="shared" ref="H9" si="2">G9+1</f>
        <v>4</v>
      </c>
      <c r="I9" s="1">
        <f t="shared" ref="I9" si="3">H9+1</f>
        <v>5</v>
      </c>
      <c r="J9" s="1">
        <f t="shared" ref="J9" si="4">I9+1</f>
        <v>6</v>
      </c>
      <c r="K9" s="1">
        <f t="shared" ref="K9" si="5">J9+1</f>
        <v>7</v>
      </c>
      <c r="L9" s="1">
        <f t="shared" ref="L9" si="6">K9+1</f>
        <v>8</v>
      </c>
      <c r="M9" s="1">
        <f t="shared" ref="M9" si="7">L9+1</f>
        <v>9</v>
      </c>
      <c r="N9" s="1">
        <f t="shared" ref="N9" si="8">M9+1</f>
        <v>10</v>
      </c>
      <c r="O9" s="1">
        <f t="shared" ref="O9" si="9">N9+1</f>
        <v>11</v>
      </c>
      <c r="P9" s="1">
        <f t="shared" ref="P9" si="10">O9+1</f>
        <v>12</v>
      </c>
      <c r="Q9" s="1">
        <f t="shared" ref="Q9" si="11">P9+1</f>
        <v>13</v>
      </c>
      <c r="R9" s="1">
        <f t="shared" ref="R9" si="12">Q9+1</f>
        <v>14</v>
      </c>
      <c r="S9" s="1">
        <f t="shared" ref="S9" si="13">R9+1</f>
        <v>15</v>
      </c>
      <c r="T9" s="1">
        <f t="shared" ref="T9" si="14">S9+1</f>
        <v>16</v>
      </c>
      <c r="U9" s="1">
        <f t="shared" ref="U9" si="15">T9+1</f>
        <v>17</v>
      </c>
      <c r="V9" s="1">
        <f t="shared" ref="V9" si="16">U9+1</f>
        <v>18</v>
      </c>
      <c r="W9" s="1">
        <f t="shared" ref="W9" si="17">V9+1</f>
        <v>19</v>
      </c>
      <c r="X9" s="1">
        <f t="shared" ref="X9" si="18">W9+1</f>
        <v>20</v>
      </c>
      <c r="Y9" s="1">
        <f t="shared" ref="Y9" si="19">X9+1</f>
        <v>21</v>
      </c>
      <c r="Z9" s="1">
        <f t="shared" ref="Z9" si="20">Y9+1</f>
        <v>22</v>
      </c>
      <c r="AA9" s="1">
        <f t="shared" ref="AA9" si="21">Z9+1</f>
        <v>23</v>
      </c>
      <c r="AB9" s="1">
        <f t="shared" ref="AB9" si="22">AA9+1</f>
        <v>24</v>
      </c>
      <c r="AC9" s="1">
        <f t="shared" ref="AC9" si="23">AB9+1</f>
        <v>25</v>
      </c>
      <c r="AD9" s="1">
        <f t="shared" ref="AD9" si="24">AC9+1</f>
        <v>26</v>
      </c>
      <c r="AE9" s="1">
        <f t="shared" ref="AE9" si="25">AD9+1</f>
        <v>27</v>
      </c>
      <c r="AF9" s="1">
        <f t="shared" ref="AF9" si="26">AE9+1</f>
        <v>28</v>
      </c>
      <c r="AG9" s="1">
        <f t="shared" ref="AG9" si="27">AF9+1</f>
        <v>29</v>
      </c>
      <c r="AH9" s="1">
        <f t="shared" ref="AH9" si="28">AG9+1</f>
        <v>30</v>
      </c>
      <c r="AI9" s="1">
        <f t="shared" ref="AI9" si="29">AH9+1</f>
        <v>31</v>
      </c>
      <c r="AJ9" s="1">
        <f t="shared" ref="AJ9" si="30">AI9+1</f>
        <v>32</v>
      </c>
      <c r="AK9" s="1">
        <f t="shared" ref="AK9" si="31">AJ9+1</f>
        <v>33</v>
      </c>
      <c r="AL9" s="1">
        <f t="shared" ref="AL9" si="32">AK9+1</f>
        <v>34</v>
      </c>
      <c r="AM9" s="1">
        <f t="shared" ref="AM9" si="33">AL9+1</f>
        <v>35</v>
      </c>
      <c r="AN9" s="1">
        <f t="shared" ref="AN9" si="34">AM9+1</f>
        <v>36</v>
      </c>
      <c r="AO9" s="1">
        <f t="shared" ref="AO9" si="35">AN9+1</f>
        <v>37</v>
      </c>
      <c r="AP9" s="1">
        <f t="shared" ref="AP9" si="36">AO9+1</f>
        <v>38</v>
      </c>
      <c r="AQ9" s="1">
        <f t="shared" ref="AQ9" si="37">AP9+1</f>
        <v>39</v>
      </c>
      <c r="AR9" s="1">
        <f t="shared" ref="AR9" si="38">AQ9+1</f>
        <v>40</v>
      </c>
      <c r="AS9" s="1">
        <f t="shared" ref="AS9" si="39">AR9+1</f>
        <v>41</v>
      </c>
      <c r="AT9" s="1">
        <f t="shared" ref="AT9" si="40">AS9+1</f>
        <v>42</v>
      </c>
      <c r="AU9" s="1">
        <f t="shared" ref="AU9" si="41">AT9+1</f>
        <v>43</v>
      </c>
      <c r="AV9" s="1">
        <f t="shared" ref="AV9" si="42">AU9+1</f>
        <v>44</v>
      </c>
      <c r="AW9" s="1">
        <f t="shared" ref="AW9" si="43">AV9+1</f>
        <v>45</v>
      </c>
      <c r="AX9" s="1">
        <f t="shared" ref="AX9" si="44">AW9+1</f>
        <v>46</v>
      </c>
      <c r="AY9" s="1">
        <f t="shared" ref="AY9" si="45">AX9+1</f>
        <v>47</v>
      </c>
      <c r="AZ9" s="1">
        <f t="shared" ref="AZ9" si="46">AY9+1</f>
        <v>48</v>
      </c>
      <c r="BA9" s="1">
        <f t="shared" ref="BA9" si="47">AZ9+1</f>
        <v>49</v>
      </c>
      <c r="BB9" s="1">
        <f t="shared" ref="BB9" si="48">BA9+1</f>
        <v>50</v>
      </c>
      <c r="BC9" s="1">
        <f t="shared" ref="BC9" si="49">BB9+1</f>
        <v>51</v>
      </c>
      <c r="BD9" s="1">
        <f t="shared" ref="BD9" si="50">BC9+1</f>
        <v>52</v>
      </c>
      <c r="BE9" s="1">
        <f t="shared" ref="BE9" si="51">BD9+1</f>
        <v>53</v>
      </c>
      <c r="BF9" s="1">
        <f t="shared" ref="BF9" si="52">BE9+1</f>
        <v>54</v>
      </c>
      <c r="BG9" s="1">
        <f t="shared" ref="BG9" si="53">BF9+1</f>
        <v>55</v>
      </c>
      <c r="BH9" s="1">
        <f t="shared" ref="BH9" si="54">BG9+1</f>
        <v>56</v>
      </c>
      <c r="BI9" s="1">
        <f t="shared" ref="BI9" si="55">BH9+1</f>
        <v>57</v>
      </c>
      <c r="BJ9" s="1">
        <f t="shared" ref="BJ9" si="56">BI9+1</f>
        <v>58</v>
      </c>
      <c r="BK9" s="1">
        <f t="shared" ref="BK9" si="57">BJ9+1</f>
        <v>59</v>
      </c>
    </row>
    <row r="10" spans="2:63" ht="16.5" thickTop="1" thickBot="1">
      <c r="B10" s="13" t="s">
        <v>0</v>
      </c>
      <c r="C10" s="14" t="s">
        <v>1</v>
      </c>
      <c r="D10" s="420">
        <f>'3. Inputs'!E12</f>
        <v>2017</v>
      </c>
      <c r="E10" s="14">
        <f>D10+1</f>
        <v>2018</v>
      </c>
      <c r="F10" s="14">
        <f t="shared" ref="F10:U10" si="58">E10+1</f>
        <v>2019</v>
      </c>
      <c r="G10" s="14">
        <f t="shared" si="58"/>
        <v>2020</v>
      </c>
      <c r="H10" s="14">
        <f t="shared" si="58"/>
        <v>2021</v>
      </c>
      <c r="I10" s="14">
        <f t="shared" si="58"/>
        <v>2022</v>
      </c>
      <c r="J10" s="14">
        <f t="shared" si="58"/>
        <v>2023</v>
      </c>
      <c r="K10" s="14">
        <f t="shared" si="58"/>
        <v>2024</v>
      </c>
      <c r="L10" s="14">
        <f t="shared" si="58"/>
        <v>2025</v>
      </c>
      <c r="M10" s="14">
        <f t="shared" si="58"/>
        <v>2026</v>
      </c>
      <c r="N10" s="14">
        <f t="shared" si="58"/>
        <v>2027</v>
      </c>
      <c r="O10" s="14">
        <f t="shared" si="58"/>
        <v>2028</v>
      </c>
      <c r="P10" s="14">
        <f t="shared" si="58"/>
        <v>2029</v>
      </c>
      <c r="Q10" s="14">
        <f t="shared" si="58"/>
        <v>2030</v>
      </c>
      <c r="R10" s="14">
        <f t="shared" si="58"/>
        <v>2031</v>
      </c>
      <c r="S10" s="14">
        <f t="shared" si="58"/>
        <v>2032</v>
      </c>
      <c r="T10" s="14">
        <f t="shared" si="58"/>
        <v>2033</v>
      </c>
      <c r="U10" s="14">
        <f t="shared" si="58"/>
        <v>2034</v>
      </c>
      <c r="V10" s="14">
        <f t="shared" ref="V10:AK10" si="59">U10+1</f>
        <v>2035</v>
      </c>
      <c r="W10" s="14">
        <f t="shared" si="59"/>
        <v>2036</v>
      </c>
      <c r="X10" s="14">
        <f t="shared" si="59"/>
        <v>2037</v>
      </c>
      <c r="Y10" s="14">
        <f t="shared" si="59"/>
        <v>2038</v>
      </c>
      <c r="Z10" s="14">
        <f t="shared" si="59"/>
        <v>2039</v>
      </c>
      <c r="AA10" s="14">
        <f t="shared" si="59"/>
        <v>2040</v>
      </c>
      <c r="AB10" s="14">
        <f t="shared" si="59"/>
        <v>2041</v>
      </c>
      <c r="AC10" s="14">
        <f t="shared" si="59"/>
        <v>2042</v>
      </c>
      <c r="AD10" s="14">
        <f t="shared" si="59"/>
        <v>2043</v>
      </c>
      <c r="AE10" s="14">
        <f t="shared" si="59"/>
        <v>2044</v>
      </c>
      <c r="AF10" s="14">
        <f t="shared" si="59"/>
        <v>2045</v>
      </c>
      <c r="AG10" s="14">
        <f t="shared" si="59"/>
        <v>2046</v>
      </c>
      <c r="AH10" s="14">
        <f t="shared" si="59"/>
        <v>2047</v>
      </c>
      <c r="AI10" s="14">
        <f t="shared" si="59"/>
        <v>2048</v>
      </c>
      <c r="AJ10" s="14">
        <f t="shared" si="59"/>
        <v>2049</v>
      </c>
      <c r="AK10" s="14">
        <f t="shared" si="59"/>
        <v>2050</v>
      </c>
      <c r="AL10" s="14">
        <f t="shared" ref="AL10:BA10" si="60">AK10+1</f>
        <v>2051</v>
      </c>
      <c r="AM10" s="14">
        <f t="shared" si="60"/>
        <v>2052</v>
      </c>
      <c r="AN10" s="14">
        <f t="shared" si="60"/>
        <v>2053</v>
      </c>
      <c r="AO10" s="14">
        <f t="shared" si="60"/>
        <v>2054</v>
      </c>
      <c r="AP10" s="14">
        <f t="shared" si="60"/>
        <v>2055</v>
      </c>
      <c r="AQ10" s="14">
        <f t="shared" si="60"/>
        <v>2056</v>
      </c>
      <c r="AR10" s="14">
        <f t="shared" si="60"/>
        <v>2057</v>
      </c>
      <c r="AS10" s="14">
        <f t="shared" si="60"/>
        <v>2058</v>
      </c>
      <c r="AT10" s="14">
        <f t="shared" si="60"/>
        <v>2059</v>
      </c>
      <c r="AU10" s="14">
        <f t="shared" si="60"/>
        <v>2060</v>
      </c>
      <c r="AV10" s="14">
        <f t="shared" si="60"/>
        <v>2061</v>
      </c>
      <c r="AW10" s="14">
        <f t="shared" si="60"/>
        <v>2062</v>
      </c>
      <c r="AX10" s="14">
        <f t="shared" si="60"/>
        <v>2063</v>
      </c>
      <c r="AY10" s="14">
        <f t="shared" si="60"/>
        <v>2064</v>
      </c>
      <c r="AZ10" s="14">
        <f t="shared" si="60"/>
        <v>2065</v>
      </c>
      <c r="BA10" s="14">
        <f t="shared" si="60"/>
        <v>2066</v>
      </c>
      <c r="BB10" s="14">
        <f t="shared" ref="BB10:BK10" si="61">BA10+1</f>
        <v>2067</v>
      </c>
      <c r="BC10" s="14">
        <f t="shared" si="61"/>
        <v>2068</v>
      </c>
      <c r="BD10" s="14">
        <f t="shared" si="61"/>
        <v>2069</v>
      </c>
      <c r="BE10" s="14">
        <f t="shared" si="61"/>
        <v>2070</v>
      </c>
      <c r="BF10" s="14">
        <f t="shared" si="61"/>
        <v>2071</v>
      </c>
      <c r="BG10" s="14">
        <f t="shared" si="61"/>
        <v>2072</v>
      </c>
      <c r="BH10" s="14">
        <f t="shared" si="61"/>
        <v>2073</v>
      </c>
      <c r="BI10" s="14">
        <f t="shared" si="61"/>
        <v>2074</v>
      </c>
      <c r="BJ10" s="14">
        <f t="shared" si="61"/>
        <v>2075</v>
      </c>
      <c r="BK10" s="14">
        <f t="shared" si="61"/>
        <v>2076</v>
      </c>
    </row>
    <row r="11" spans="2:63" ht="15.75" thickTop="1">
      <c r="B11" s="2" t="s">
        <v>2</v>
      </c>
      <c r="C11" s="36">
        <v>1</v>
      </c>
      <c r="D11" s="368">
        <f>'3. Inputs'!F24</f>
        <v>2.5000000000000001E-2</v>
      </c>
      <c r="E11" s="15">
        <f t="shared" ref="E11:F11" si="62">D11</f>
        <v>2.5000000000000001E-2</v>
      </c>
      <c r="F11" s="15">
        <f t="shared" si="62"/>
        <v>2.5000000000000001E-2</v>
      </c>
      <c r="G11" s="15">
        <f t="shared" ref="G11:G15" si="63">F11</f>
        <v>2.5000000000000001E-2</v>
      </c>
      <c r="H11" s="15">
        <f t="shared" ref="H11:H15" si="64">G11</f>
        <v>2.5000000000000001E-2</v>
      </c>
      <c r="I11" s="15">
        <f t="shared" ref="I11:I15" si="65">H11</f>
        <v>2.5000000000000001E-2</v>
      </c>
      <c r="J11" s="15">
        <f t="shared" ref="J11:J15" si="66">I11</f>
        <v>2.5000000000000001E-2</v>
      </c>
      <c r="K11" s="15">
        <f t="shared" ref="K11:K15" si="67">J11</f>
        <v>2.5000000000000001E-2</v>
      </c>
      <c r="L11" s="15">
        <f t="shared" ref="L11:L15" si="68">K11</f>
        <v>2.5000000000000001E-2</v>
      </c>
      <c r="M11" s="15">
        <f t="shared" ref="M11:M15" si="69">L11</f>
        <v>2.5000000000000001E-2</v>
      </c>
      <c r="N11" s="15">
        <f t="shared" ref="N11:N15" si="70">M11</f>
        <v>2.5000000000000001E-2</v>
      </c>
      <c r="O11" s="15">
        <f t="shared" ref="O11:O15" si="71">N11</f>
        <v>2.5000000000000001E-2</v>
      </c>
      <c r="P11" s="15">
        <f t="shared" ref="P11:P15" si="72">O11</f>
        <v>2.5000000000000001E-2</v>
      </c>
      <c r="Q11" s="15">
        <f t="shared" ref="Q11:Q15" si="73">P11</f>
        <v>2.5000000000000001E-2</v>
      </c>
      <c r="R11" s="15">
        <f t="shared" ref="R11:R15" si="74">Q11</f>
        <v>2.5000000000000001E-2</v>
      </c>
      <c r="S11" s="15">
        <f t="shared" ref="S11:S15" si="75">R11</f>
        <v>2.5000000000000001E-2</v>
      </c>
      <c r="T11" s="15">
        <f t="shared" ref="T11:T15" si="76">S11</f>
        <v>2.5000000000000001E-2</v>
      </c>
      <c r="U11" s="15">
        <f t="shared" ref="U11:U15" si="77">T11</f>
        <v>2.5000000000000001E-2</v>
      </c>
      <c r="V11" s="15">
        <f t="shared" ref="V11:V15" si="78">U11</f>
        <v>2.5000000000000001E-2</v>
      </c>
      <c r="W11" s="15">
        <f t="shared" ref="W11:W15" si="79">V11</f>
        <v>2.5000000000000001E-2</v>
      </c>
      <c r="X11" s="15">
        <f t="shared" ref="X11:X15" si="80">W11</f>
        <v>2.5000000000000001E-2</v>
      </c>
      <c r="Y11" s="15">
        <f t="shared" ref="Y11:Y15" si="81">X11</f>
        <v>2.5000000000000001E-2</v>
      </c>
      <c r="Z11" s="15">
        <f t="shared" ref="Z11:Z15" si="82">Y11</f>
        <v>2.5000000000000001E-2</v>
      </c>
      <c r="AA11" s="15">
        <f t="shared" ref="AA11:AA15" si="83">Z11</f>
        <v>2.5000000000000001E-2</v>
      </c>
      <c r="AB11" s="15">
        <f t="shared" ref="AB11:AB15" si="84">AA11</f>
        <v>2.5000000000000001E-2</v>
      </c>
      <c r="AC11" s="15">
        <f t="shared" ref="AC11:AC15" si="85">AB11</f>
        <v>2.5000000000000001E-2</v>
      </c>
      <c r="AD11" s="15">
        <f t="shared" ref="AD11:AD15" si="86">AC11</f>
        <v>2.5000000000000001E-2</v>
      </c>
      <c r="AE11" s="15">
        <f t="shared" ref="AE11:AE15" si="87">AD11</f>
        <v>2.5000000000000001E-2</v>
      </c>
      <c r="AF11" s="15">
        <f t="shared" ref="AF11:AF15" si="88">AE11</f>
        <v>2.5000000000000001E-2</v>
      </c>
      <c r="AG11" s="15">
        <f t="shared" ref="AG11:AG15" si="89">AF11</f>
        <v>2.5000000000000001E-2</v>
      </c>
      <c r="AH11" s="15">
        <f t="shared" ref="AH11:AH15" si="90">AG11</f>
        <v>2.5000000000000001E-2</v>
      </c>
      <c r="AI11" s="15">
        <f t="shared" ref="AI11:AI15" si="91">AH11</f>
        <v>2.5000000000000001E-2</v>
      </c>
      <c r="AJ11" s="15">
        <f t="shared" ref="AJ11:AJ15" si="92">AI11</f>
        <v>2.5000000000000001E-2</v>
      </c>
      <c r="AK11" s="15">
        <f t="shared" ref="AK11:AK15" si="93">AJ11</f>
        <v>2.5000000000000001E-2</v>
      </c>
      <c r="AL11" s="15">
        <f t="shared" ref="AL11:AL15" si="94">AK11</f>
        <v>2.5000000000000001E-2</v>
      </c>
      <c r="AM11" s="15">
        <f t="shared" ref="AM11:AM15" si="95">AL11</f>
        <v>2.5000000000000001E-2</v>
      </c>
      <c r="AN11" s="15">
        <f t="shared" ref="AN11:AN15" si="96">AM11</f>
        <v>2.5000000000000001E-2</v>
      </c>
      <c r="AO11" s="15">
        <f t="shared" ref="AO11:AO15" si="97">AN11</f>
        <v>2.5000000000000001E-2</v>
      </c>
      <c r="AP11" s="15">
        <f t="shared" ref="AP11:AP15" si="98">AO11</f>
        <v>2.5000000000000001E-2</v>
      </c>
      <c r="AQ11" s="15">
        <f t="shared" ref="AQ11:AQ15" si="99">AP11</f>
        <v>2.5000000000000001E-2</v>
      </c>
      <c r="AR11" s="15">
        <f t="shared" ref="AR11:AR15" si="100">AQ11</f>
        <v>2.5000000000000001E-2</v>
      </c>
      <c r="AS11" s="15">
        <f t="shared" ref="AS11:AS15" si="101">AR11</f>
        <v>2.5000000000000001E-2</v>
      </c>
      <c r="AT11" s="15">
        <f t="shared" ref="AT11:AT15" si="102">AS11</f>
        <v>2.5000000000000001E-2</v>
      </c>
      <c r="AU11" s="15">
        <f t="shared" ref="AU11:AU15" si="103">AT11</f>
        <v>2.5000000000000001E-2</v>
      </c>
      <c r="AV11" s="15">
        <f t="shared" ref="AV11:AV15" si="104">AU11</f>
        <v>2.5000000000000001E-2</v>
      </c>
      <c r="AW11" s="15">
        <f t="shared" ref="AW11:AW15" si="105">AV11</f>
        <v>2.5000000000000001E-2</v>
      </c>
      <c r="AX11" s="15">
        <f t="shared" ref="AX11:AX15" si="106">AW11</f>
        <v>2.5000000000000001E-2</v>
      </c>
      <c r="AY11" s="15">
        <f t="shared" ref="AY11:AY15" si="107">AX11</f>
        <v>2.5000000000000001E-2</v>
      </c>
      <c r="AZ11" s="15">
        <f t="shared" ref="AZ11:AZ15" si="108">AY11</f>
        <v>2.5000000000000001E-2</v>
      </c>
      <c r="BA11" s="15">
        <f t="shared" ref="BA11:BA15" si="109">AZ11</f>
        <v>2.5000000000000001E-2</v>
      </c>
      <c r="BB11" s="15">
        <f t="shared" ref="BB11:BB15" si="110">BA11</f>
        <v>2.5000000000000001E-2</v>
      </c>
      <c r="BC11" s="15">
        <f t="shared" ref="BC11:BC15" si="111">BB11</f>
        <v>2.5000000000000001E-2</v>
      </c>
      <c r="BD11" s="15">
        <f t="shared" ref="BD11:BD15" si="112">BC11</f>
        <v>2.5000000000000001E-2</v>
      </c>
      <c r="BE11" s="15">
        <f t="shared" ref="BE11:BE15" si="113">BD11</f>
        <v>2.5000000000000001E-2</v>
      </c>
      <c r="BF11" s="15">
        <f t="shared" ref="BF11:BF15" si="114">BE11</f>
        <v>2.5000000000000001E-2</v>
      </c>
      <c r="BG11" s="15">
        <f t="shared" ref="BG11:BG15" si="115">BF11</f>
        <v>2.5000000000000001E-2</v>
      </c>
      <c r="BH11" s="15">
        <f t="shared" ref="BH11:BH15" si="116">BG11</f>
        <v>2.5000000000000001E-2</v>
      </c>
      <c r="BI11" s="15">
        <f t="shared" ref="BI11:BI15" si="117">BH11</f>
        <v>2.5000000000000001E-2</v>
      </c>
      <c r="BJ11" s="15">
        <f t="shared" ref="BJ11:BJ15" si="118">BI11</f>
        <v>2.5000000000000001E-2</v>
      </c>
      <c r="BK11" s="15">
        <f t="shared" ref="BK11:BK15" si="119">BJ11</f>
        <v>2.5000000000000001E-2</v>
      </c>
    </row>
    <row r="12" spans="2:63">
      <c r="B12" s="2" t="s">
        <v>3</v>
      </c>
      <c r="C12" s="36">
        <v>2</v>
      </c>
      <c r="D12" s="368">
        <f>'3. Inputs'!F25</f>
        <v>0.03</v>
      </c>
      <c r="E12" s="15">
        <f t="shared" ref="E12:F12" si="120">D12</f>
        <v>0.03</v>
      </c>
      <c r="F12" s="15">
        <f t="shared" si="120"/>
        <v>0.03</v>
      </c>
      <c r="G12" s="15">
        <f t="shared" si="63"/>
        <v>0.03</v>
      </c>
      <c r="H12" s="15">
        <f t="shared" si="64"/>
        <v>0.03</v>
      </c>
      <c r="I12" s="15">
        <f t="shared" si="65"/>
        <v>0.03</v>
      </c>
      <c r="J12" s="15">
        <f t="shared" si="66"/>
        <v>0.03</v>
      </c>
      <c r="K12" s="15">
        <f t="shared" si="67"/>
        <v>0.03</v>
      </c>
      <c r="L12" s="15">
        <f t="shared" si="68"/>
        <v>0.03</v>
      </c>
      <c r="M12" s="15">
        <f t="shared" si="69"/>
        <v>0.03</v>
      </c>
      <c r="N12" s="15">
        <f t="shared" si="70"/>
        <v>0.03</v>
      </c>
      <c r="O12" s="15">
        <f t="shared" si="71"/>
        <v>0.03</v>
      </c>
      <c r="P12" s="15">
        <f t="shared" si="72"/>
        <v>0.03</v>
      </c>
      <c r="Q12" s="15">
        <f t="shared" si="73"/>
        <v>0.03</v>
      </c>
      <c r="R12" s="15">
        <f t="shared" si="74"/>
        <v>0.03</v>
      </c>
      <c r="S12" s="15">
        <f t="shared" si="75"/>
        <v>0.03</v>
      </c>
      <c r="T12" s="15">
        <f t="shared" si="76"/>
        <v>0.03</v>
      </c>
      <c r="U12" s="15">
        <f t="shared" si="77"/>
        <v>0.03</v>
      </c>
      <c r="V12" s="15">
        <f t="shared" si="78"/>
        <v>0.03</v>
      </c>
      <c r="W12" s="15">
        <f t="shared" si="79"/>
        <v>0.03</v>
      </c>
      <c r="X12" s="15">
        <f t="shared" si="80"/>
        <v>0.03</v>
      </c>
      <c r="Y12" s="15">
        <f t="shared" si="81"/>
        <v>0.03</v>
      </c>
      <c r="Z12" s="15">
        <f t="shared" si="82"/>
        <v>0.03</v>
      </c>
      <c r="AA12" s="15">
        <f t="shared" si="83"/>
        <v>0.03</v>
      </c>
      <c r="AB12" s="15">
        <f t="shared" si="84"/>
        <v>0.03</v>
      </c>
      <c r="AC12" s="15">
        <f t="shared" si="85"/>
        <v>0.03</v>
      </c>
      <c r="AD12" s="15">
        <f t="shared" si="86"/>
        <v>0.03</v>
      </c>
      <c r="AE12" s="15">
        <f t="shared" si="87"/>
        <v>0.03</v>
      </c>
      <c r="AF12" s="15">
        <f t="shared" si="88"/>
        <v>0.03</v>
      </c>
      <c r="AG12" s="15">
        <f t="shared" si="89"/>
        <v>0.03</v>
      </c>
      <c r="AH12" s="15">
        <f t="shared" si="90"/>
        <v>0.03</v>
      </c>
      <c r="AI12" s="15">
        <f t="shared" si="91"/>
        <v>0.03</v>
      </c>
      <c r="AJ12" s="15">
        <f t="shared" si="92"/>
        <v>0.03</v>
      </c>
      <c r="AK12" s="15">
        <f t="shared" si="93"/>
        <v>0.03</v>
      </c>
      <c r="AL12" s="15">
        <f t="shared" si="94"/>
        <v>0.03</v>
      </c>
      <c r="AM12" s="15">
        <f t="shared" si="95"/>
        <v>0.03</v>
      </c>
      <c r="AN12" s="15">
        <f t="shared" si="96"/>
        <v>0.03</v>
      </c>
      <c r="AO12" s="15">
        <f t="shared" si="97"/>
        <v>0.03</v>
      </c>
      <c r="AP12" s="15">
        <f t="shared" si="98"/>
        <v>0.03</v>
      </c>
      <c r="AQ12" s="15">
        <f t="shared" si="99"/>
        <v>0.03</v>
      </c>
      <c r="AR12" s="15">
        <f t="shared" si="100"/>
        <v>0.03</v>
      </c>
      <c r="AS12" s="15">
        <f t="shared" si="101"/>
        <v>0.03</v>
      </c>
      <c r="AT12" s="15">
        <f t="shared" si="102"/>
        <v>0.03</v>
      </c>
      <c r="AU12" s="15">
        <f t="shared" si="103"/>
        <v>0.03</v>
      </c>
      <c r="AV12" s="15">
        <f t="shared" si="104"/>
        <v>0.03</v>
      </c>
      <c r="AW12" s="15">
        <f t="shared" si="105"/>
        <v>0.03</v>
      </c>
      <c r="AX12" s="15">
        <f t="shared" si="106"/>
        <v>0.03</v>
      </c>
      <c r="AY12" s="15">
        <f t="shared" si="107"/>
        <v>0.03</v>
      </c>
      <c r="AZ12" s="15">
        <f t="shared" si="108"/>
        <v>0.03</v>
      </c>
      <c r="BA12" s="15">
        <f t="shared" si="109"/>
        <v>0.03</v>
      </c>
      <c r="BB12" s="15">
        <f t="shared" si="110"/>
        <v>0.03</v>
      </c>
      <c r="BC12" s="15">
        <f t="shared" si="111"/>
        <v>0.03</v>
      </c>
      <c r="BD12" s="15">
        <f t="shared" si="112"/>
        <v>0.03</v>
      </c>
      <c r="BE12" s="15">
        <f t="shared" si="113"/>
        <v>0.03</v>
      </c>
      <c r="BF12" s="15">
        <f t="shared" si="114"/>
        <v>0.03</v>
      </c>
      <c r="BG12" s="15">
        <f t="shared" si="115"/>
        <v>0.03</v>
      </c>
      <c r="BH12" s="15">
        <f t="shared" si="116"/>
        <v>0.03</v>
      </c>
      <c r="BI12" s="15">
        <f t="shared" si="117"/>
        <v>0.03</v>
      </c>
      <c r="BJ12" s="15">
        <f t="shared" si="118"/>
        <v>0.03</v>
      </c>
      <c r="BK12" s="15">
        <f t="shared" si="119"/>
        <v>0.03</v>
      </c>
    </row>
    <row r="13" spans="2:63">
      <c r="B13" s="2" t="s">
        <v>4</v>
      </c>
      <c r="C13" s="37">
        <v>3</v>
      </c>
      <c r="D13" s="368">
        <f>'3. Inputs'!F26</f>
        <v>0</v>
      </c>
      <c r="E13" s="15">
        <f t="shared" ref="E13:F13" si="121">D13</f>
        <v>0</v>
      </c>
      <c r="F13" s="16">
        <f t="shared" si="121"/>
        <v>0</v>
      </c>
      <c r="G13" s="15">
        <f t="shared" si="63"/>
        <v>0</v>
      </c>
      <c r="H13" s="17">
        <f t="shared" si="64"/>
        <v>0</v>
      </c>
      <c r="I13" s="17">
        <f t="shared" si="65"/>
        <v>0</v>
      </c>
      <c r="J13" s="17">
        <f t="shared" si="66"/>
        <v>0</v>
      </c>
      <c r="K13" s="17">
        <f t="shared" si="67"/>
        <v>0</v>
      </c>
      <c r="L13" s="17">
        <f t="shared" si="68"/>
        <v>0</v>
      </c>
      <c r="M13" s="17">
        <f t="shared" si="69"/>
        <v>0</v>
      </c>
      <c r="N13" s="17">
        <f t="shared" si="70"/>
        <v>0</v>
      </c>
      <c r="O13" s="17">
        <f t="shared" si="71"/>
        <v>0</v>
      </c>
      <c r="P13" s="17">
        <f t="shared" si="72"/>
        <v>0</v>
      </c>
      <c r="Q13" s="17">
        <f t="shared" si="73"/>
        <v>0</v>
      </c>
      <c r="R13" s="17">
        <f t="shared" si="74"/>
        <v>0</v>
      </c>
      <c r="S13" s="17">
        <f t="shared" si="75"/>
        <v>0</v>
      </c>
      <c r="T13" s="17">
        <f t="shared" si="76"/>
        <v>0</v>
      </c>
      <c r="U13" s="17">
        <f t="shared" si="77"/>
        <v>0</v>
      </c>
      <c r="V13" s="17">
        <f t="shared" si="78"/>
        <v>0</v>
      </c>
      <c r="W13" s="17">
        <f t="shared" si="79"/>
        <v>0</v>
      </c>
      <c r="X13" s="17">
        <f t="shared" si="80"/>
        <v>0</v>
      </c>
      <c r="Y13" s="17">
        <f t="shared" si="81"/>
        <v>0</v>
      </c>
      <c r="Z13" s="17">
        <f t="shared" si="82"/>
        <v>0</v>
      </c>
      <c r="AA13" s="17">
        <f t="shared" si="83"/>
        <v>0</v>
      </c>
      <c r="AB13" s="17">
        <f t="shared" si="84"/>
        <v>0</v>
      </c>
      <c r="AC13" s="17">
        <f t="shared" si="85"/>
        <v>0</v>
      </c>
      <c r="AD13" s="17">
        <f t="shared" si="86"/>
        <v>0</v>
      </c>
      <c r="AE13" s="17">
        <f t="shared" si="87"/>
        <v>0</v>
      </c>
      <c r="AF13" s="17">
        <f t="shared" si="88"/>
        <v>0</v>
      </c>
      <c r="AG13" s="17">
        <f t="shared" si="89"/>
        <v>0</v>
      </c>
      <c r="AH13" s="17">
        <f t="shared" si="90"/>
        <v>0</v>
      </c>
      <c r="AI13" s="17">
        <f t="shared" si="91"/>
        <v>0</v>
      </c>
      <c r="AJ13" s="17">
        <f t="shared" si="92"/>
        <v>0</v>
      </c>
      <c r="AK13" s="17">
        <f t="shared" si="93"/>
        <v>0</v>
      </c>
      <c r="AL13" s="17">
        <f t="shared" si="94"/>
        <v>0</v>
      </c>
      <c r="AM13" s="17">
        <f t="shared" si="95"/>
        <v>0</v>
      </c>
      <c r="AN13" s="17">
        <f t="shared" si="96"/>
        <v>0</v>
      </c>
      <c r="AO13" s="17">
        <f t="shared" si="97"/>
        <v>0</v>
      </c>
      <c r="AP13" s="17">
        <f t="shared" si="98"/>
        <v>0</v>
      </c>
      <c r="AQ13" s="17">
        <f t="shared" si="99"/>
        <v>0</v>
      </c>
      <c r="AR13" s="17">
        <f t="shared" si="100"/>
        <v>0</v>
      </c>
      <c r="AS13" s="17">
        <f t="shared" si="101"/>
        <v>0</v>
      </c>
      <c r="AT13" s="17">
        <f t="shared" si="102"/>
        <v>0</v>
      </c>
      <c r="AU13" s="17">
        <f t="shared" si="103"/>
        <v>0</v>
      </c>
      <c r="AV13" s="17">
        <f t="shared" si="104"/>
        <v>0</v>
      </c>
      <c r="AW13" s="17">
        <f t="shared" si="105"/>
        <v>0</v>
      </c>
      <c r="AX13" s="17">
        <f t="shared" si="106"/>
        <v>0</v>
      </c>
      <c r="AY13" s="17">
        <f t="shared" si="107"/>
        <v>0</v>
      </c>
      <c r="AZ13" s="17">
        <f t="shared" si="108"/>
        <v>0</v>
      </c>
      <c r="BA13" s="18">
        <f t="shared" si="109"/>
        <v>0</v>
      </c>
      <c r="BB13" s="17">
        <f t="shared" si="110"/>
        <v>0</v>
      </c>
      <c r="BC13" s="17">
        <f t="shared" si="111"/>
        <v>0</v>
      </c>
      <c r="BD13" s="17">
        <f t="shared" si="112"/>
        <v>0</v>
      </c>
      <c r="BE13" s="17">
        <f t="shared" si="113"/>
        <v>0</v>
      </c>
      <c r="BF13" s="17">
        <f t="shared" si="114"/>
        <v>0</v>
      </c>
      <c r="BG13" s="17">
        <f t="shared" si="115"/>
        <v>0</v>
      </c>
      <c r="BH13" s="17">
        <f t="shared" si="116"/>
        <v>0</v>
      </c>
      <c r="BI13" s="17">
        <f t="shared" si="117"/>
        <v>0</v>
      </c>
      <c r="BJ13" s="17">
        <f t="shared" si="118"/>
        <v>0</v>
      </c>
      <c r="BK13" s="19">
        <f t="shared" si="119"/>
        <v>0</v>
      </c>
    </row>
    <row r="14" spans="2:63">
      <c r="B14" s="2" t="s">
        <v>5</v>
      </c>
      <c r="C14" s="37">
        <v>4</v>
      </c>
      <c r="D14" s="368">
        <f>'3. Inputs'!F27</f>
        <v>0.05</v>
      </c>
      <c r="E14" s="15">
        <f t="shared" ref="E14:F14" si="122">D14</f>
        <v>0.05</v>
      </c>
      <c r="F14" s="16">
        <f t="shared" si="122"/>
        <v>0.05</v>
      </c>
      <c r="G14" s="15">
        <f t="shared" si="63"/>
        <v>0.05</v>
      </c>
      <c r="H14" s="17">
        <f t="shared" si="64"/>
        <v>0.05</v>
      </c>
      <c r="I14" s="17">
        <f t="shared" si="65"/>
        <v>0.05</v>
      </c>
      <c r="J14" s="17">
        <f t="shared" si="66"/>
        <v>0.05</v>
      </c>
      <c r="K14" s="17">
        <f t="shared" si="67"/>
        <v>0.05</v>
      </c>
      <c r="L14" s="17">
        <f t="shared" si="68"/>
        <v>0.05</v>
      </c>
      <c r="M14" s="17">
        <f t="shared" si="69"/>
        <v>0.05</v>
      </c>
      <c r="N14" s="17">
        <f t="shared" si="70"/>
        <v>0.05</v>
      </c>
      <c r="O14" s="17">
        <f t="shared" si="71"/>
        <v>0.05</v>
      </c>
      <c r="P14" s="17">
        <f t="shared" si="72"/>
        <v>0.05</v>
      </c>
      <c r="Q14" s="17">
        <f t="shared" si="73"/>
        <v>0.05</v>
      </c>
      <c r="R14" s="17">
        <f t="shared" si="74"/>
        <v>0.05</v>
      </c>
      <c r="S14" s="17">
        <f t="shared" si="75"/>
        <v>0.05</v>
      </c>
      <c r="T14" s="17">
        <f t="shared" si="76"/>
        <v>0.05</v>
      </c>
      <c r="U14" s="17">
        <f t="shared" si="77"/>
        <v>0.05</v>
      </c>
      <c r="V14" s="17">
        <f t="shared" si="78"/>
        <v>0.05</v>
      </c>
      <c r="W14" s="17">
        <f t="shared" si="79"/>
        <v>0.05</v>
      </c>
      <c r="X14" s="17">
        <f t="shared" si="80"/>
        <v>0.05</v>
      </c>
      <c r="Y14" s="17">
        <f t="shared" si="81"/>
        <v>0.05</v>
      </c>
      <c r="Z14" s="17">
        <f t="shared" si="82"/>
        <v>0.05</v>
      </c>
      <c r="AA14" s="17">
        <f t="shared" si="83"/>
        <v>0.05</v>
      </c>
      <c r="AB14" s="17">
        <f t="shared" si="84"/>
        <v>0.05</v>
      </c>
      <c r="AC14" s="17">
        <f t="shared" si="85"/>
        <v>0.05</v>
      </c>
      <c r="AD14" s="17">
        <f t="shared" si="86"/>
        <v>0.05</v>
      </c>
      <c r="AE14" s="17">
        <f t="shared" si="87"/>
        <v>0.05</v>
      </c>
      <c r="AF14" s="17">
        <f t="shared" si="88"/>
        <v>0.05</v>
      </c>
      <c r="AG14" s="17">
        <f t="shared" si="89"/>
        <v>0.05</v>
      </c>
      <c r="AH14" s="17">
        <f t="shared" si="90"/>
        <v>0.05</v>
      </c>
      <c r="AI14" s="17">
        <f t="shared" si="91"/>
        <v>0.05</v>
      </c>
      <c r="AJ14" s="17">
        <f t="shared" si="92"/>
        <v>0.05</v>
      </c>
      <c r="AK14" s="17">
        <f t="shared" si="93"/>
        <v>0.05</v>
      </c>
      <c r="AL14" s="17">
        <f t="shared" si="94"/>
        <v>0.05</v>
      </c>
      <c r="AM14" s="17">
        <f t="shared" si="95"/>
        <v>0.05</v>
      </c>
      <c r="AN14" s="17">
        <f t="shared" si="96"/>
        <v>0.05</v>
      </c>
      <c r="AO14" s="17">
        <f t="shared" si="97"/>
        <v>0.05</v>
      </c>
      <c r="AP14" s="17">
        <f t="shared" si="98"/>
        <v>0.05</v>
      </c>
      <c r="AQ14" s="17">
        <f t="shared" si="99"/>
        <v>0.05</v>
      </c>
      <c r="AR14" s="17">
        <f t="shared" si="100"/>
        <v>0.05</v>
      </c>
      <c r="AS14" s="17">
        <f t="shared" si="101"/>
        <v>0.05</v>
      </c>
      <c r="AT14" s="17">
        <f t="shared" si="102"/>
        <v>0.05</v>
      </c>
      <c r="AU14" s="17">
        <f t="shared" si="103"/>
        <v>0.05</v>
      </c>
      <c r="AV14" s="17">
        <f t="shared" si="104"/>
        <v>0.05</v>
      </c>
      <c r="AW14" s="17">
        <f t="shared" si="105"/>
        <v>0.05</v>
      </c>
      <c r="AX14" s="17">
        <f t="shared" si="106"/>
        <v>0.05</v>
      </c>
      <c r="AY14" s="17">
        <f t="shared" si="107"/>
        <v>0.05</v>
      </c>
      <c r="AZ14" s="17">
        <f t="shared" si="108"/>
        <v>0.05</v>
      </c>
      <c r="BA14" s="18">
        <f t="shared" si="109"/>
        <v>0.05</v>
      </c>
      <c r="BB14" s="17">
        <f t="shared" si="110"/>
        <v>0.05</v>
      </c>
      <c r="BC14" s="17">
        <f t="shared" si="111"/>
        <v>0.05</v>
      </c>
      <c r="BD14" s="17">
        <f t="shared" si="112"/>
        <v>0.05</v>
      </c>
      <c r="BE14" s="17">
        <f t="shared" si="113"/>
        <v>0.05</v>
      </c>
      <c r="BF14" s="17">
        <f t="shared" si="114"/>
        <v>0.05</v>
      </c>
      <c r="BG14" s="17">
        <f t="shared" si="115"/>
        <v>0.05</v>
      </c>
      <c r="BH14" s="17">
        <f t="shared" si="116"/>
        <v>0.05</v>
      </c>
      <c r="BI14" s="17">
        <f t="shared" si="117"/>
        <v>0.05</v>
      </c>
      <c r="BJ14" s="17">
        <f t="shared" si="118"/>
        <v>0.05</v>
      </c>
      <c r="BK14" s="19">
        <f t="shared" si="119"/>
        <v>0.05</v>
      </c>
    </row>
    <row r="15" spans="2:63" ht="15.75" thickBot="1">
      <c r="B15" s="3" t="s">
        <v>6</v>
      </c>
      <c r="C15" s="38">
        <v>5</v>
      </c>
      <c r="D15" s="20">
        <f>'3. Inputs'!F28</f>
        <v>2.5000000000000001E-2</v>
      </c>
      <c r="E15" s="20">
        <f t="shared" ref="E15:F15" si="123">D15</f>
        <v>2.5000000000000001E-2</v>
      </c>
      <c r="F15" s="20">
        <f t="shared" si="123"/>
        <v>2.5000000000000001E-2</v>
      </c>
      <c r="G15" s="20">
        <f t="shared" si="63"/>
        <v>2.5000000000000001E-2</v>
      </c>
      <c r="H15" s="20">
        <f t="shared" si="64"/>
        <v>2.5000000000000001E-2</v>
      </c>
      <c r="I15" s="20">
        <f t="shared" si="65"/>
        <v>2.5000000000000001E-2</v>
      </c>
      <c r="J15" s="20">
        <f t="shared" si="66"/>
        <v>2.5000000000000001E-2</v>
      </c>
      <c r="K15" s="20">
        <f t="shared" si="67"/>
        <v>2.5000000000000001E-2</v>
      </c>
      <c r="L15" s="20">
        <f t="shared" si="68"/>
        <v>2.5000000000000001E-2</v>
      </c>
      <c r="M15" s="20">
        <f t="shared" si="69"/>
        <v>2.5000000000000001E-2</v>
      </c>
      <c r="N15" s="20">
        <f t="shared" si="70"/>
        <v>2.5000000000000001E-2</v>
      </c>
      <c r="O15" s="20">
        <f t="shared" si="71"/>
        <v>2.5000000000000001E-2</v>
      </c>
      <c r="P15" s="20">
        <f t="shared" si="72"/>
        <v>2.5000000000000001E-2</v>
      </c>
      <c r="Q15" s="20">
        <f t="shared" si="73"/>
        <v>2.5000000000000001E-2</v>
      </c>
      <c r="R15" s="20">
        <f t="shared" si="74"/>
        <v>2.5000000000000001E-2</v>
      </c>
      <c r="S15" s="20">
        <f t="shared" si="75"/>
        <v>2.5000000000000001E-2</v>
      </c>
      <c r="T15" s="20">
        <f t="shared" si="76"/>
        <v>2.5000000000000001E-2</v>
      </c>
      <c r="U15" s="20">
        <f t="shared" si="77"/>
        <v>2.5000000000000001E-2</v>
      </c>
      <c r="V15" s="20">
        <f t="shared" si="78"/>
        <v>2.5000000000000001E-2</v>
      </c>
      <c r="W15" s="20">
        <f t="shared" si="79"/>
        <v>2.5000000000000001E-2</v>
      </c>
      <c r="X15" s="20">
        <f t="shared" si="80"/>
        <v>2.5000000000000001E-2</v>
      </c>
      <c r="Y15" s="20">
        <f t="shared" si="81"/>
        <v>2.5000000000000001E-2</v>
      </c>
      <c r="Z15" s="20">
        <f t="shared" si="82"/>
        <v>2.5000000000000001E-2</v>
      </c>
      <c r="AA15" s="20">
        <f t="shared" si="83"/>
        <v>2.5000000000000001E-2</v>
      </c>
      <c r="AB15" s="20">
        <f t="shared" si="84"/>
        <v>2.5000000000000001E-2</v>
      </c>
      <c r="AC15" s="20">
        <f t="shared" si="85"/>
        <v>2.5000000000000001E-2</v>
      </c>
      <c r="AD15" s="20">
        <f t="shared" si="86"/>
        <v>2.5000000000000001E-2</v>
      </c>
      <c r="AE15" s="20">
        <f t="shared" si="87"/>
        <v>2.5000000000000001E-2</v>
      </c>
      <c r="AF15" s="20">
        <f t="shared" si="88"/>
        <v>2.5000000000000001E-2</v>
      </c>
      <c r="AG15" s="20">
        <f t="shared" si="89"/>
        <v>2.5000000000000001E-2</v>
      </c>
      <c r="AH15" s="20">
        <f t="shared" si="90"/>
        <v>2.5000000000000001E-2</v>
      </c>
      <c r="AI15" s="20">
        <f t="shared" si="91"/>
        <v>2.5000000000000001E-2</v>
      </c>
      <c r="AJ15" s="20">
        <f t="shared" si="92"/>
        <v>2.5000000000000001E-2</v>
      </c>
      <c r="AK15" s="20">
        <f t="shared" si="93"/>
        <v>2.5000000000000001E-2</v>
      </c>
      <c r="AL15" s="20">
        <f t="shared" si="94"/>
        <v>2.5000000000000001E-2</v>
      </c>
      <c r="AM15" s="20">
        <f t="shared" si="95"/>
        <v>2.5000000000000001E-2</v>
      </c>
      <c r="AN15" s="20">
        <f t="shared" si="96"/>
        <v>2.5000000000000001E-2</v>
      </c>
      <c r="AO15" s="20">
        <f t="shared" si="97"/>
        <v>2.5000000000000001E-2</v>
      </c>
      <c r="AP15" s="20">
        <f t="shared" si="98"/>
        <v>2.5000000000000001E-2</v>
      </c>
      <c r="AQ15" s="20">
        <f t="shared" si="99"/>
        <v>2.5000000000000001E-2</v>
      </c>
      <c r="AR15" s="20">
        <f t="shared" si="100"/>
        <v>2.5000000000000001E-2</v>
      </c>
      <c r="AS15" s="20">
        <f t="shared" si="101"/>
        <v>2.5000000000000001E-2</v>
      </c>
      <c r="AT15" s="20">
        <f t="shared" si="102"/>
        <v>2.5000000000000001E-2</v>
      </c>
      <c r="AU15" s="20">
        <f t="shared" si="103"/>
        <v>2.5000000000000001E-2</v>
      </c>
      <c r="AV15" s="20">
        <f t="shared" si="104"/>
        <v>2.5000000000000001E-2</v>
      </c>
      <c r="AW15" s="20">
        <f t="shared" si="105"/>
        <v>2.5000000000000001E-2</v>
      </c>
      <c r="AX15" s="20">
        <f t="shared" si="106"/>
        <v>2.5000000000000001E-2</v>
      </c>
      <c r="AY15" s="20">
        <f t="shared" si="107"/>
        <v>2.5000000000000001E-2</v>
      </c>
      <c r="AZ15" s="20">
        <f t="shared" si="108"/>
        <v>2.5000000000000001E-2</v>
      </c>
      <c r="BA15" s="20">
        <f t="shared" si="109"/>
        <v>2.5000000000000001E-2</v>
      </c>
      <c r="BB15" s="20">
        <f t="shared" si="110"/>
        <v>2.5000000000000001E-2</v>
      </c>
      <c r="BC15" s="20">
        <f t="shared" si="111"/>
        <v>2.5000000000000001E-2</v>
      </c>
      <c r="BD15" s="20">
        <f t="shared" si="112"/>
        <v>2.5000000000000001E-2</v>
      </c>
      <c r="BE15" s="20">
        <f t="shared" si="113"/>
        <v>2.5000000000000001E-2</v>
      </c>
      <c r="BF15" s="20">
        <f t="shared" si="114"/>
        <v>2.5000000000000001E-2</v>
      </c>
      <c r="BG15" s="20">
        <f t="shared" si="115"/>
        <v>2.5000000000000001E-2</v>
      </c>
      <c r="BH15" s="20">
        <f t="shared" si="116"/>
        <v>2.5000000000000001E-2</v>
      </c>
      <c r="BI15" s="20">
        <f t="shared" si="117"/>
        <v>2.5000000000000001E-2</v>
      </c>
      <c r="BJ15" s="20">
        <f t="shared" si="118"/>
        <v>2.5000000000000001E-2</v>
      </c>
      <c r="BK15" s="20">
        <f t="shared" si="119"/>
        <v>2.5000000000000001E-2</v>
      </c>
    </row>
    <row r="16" spans="2:63" ht="15.75" thickTop="1">
      <c r="B16" s="31"/>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row>
    <row r="17" spans="2:63">
      <c r="B17" s="31"/>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row>
    <row r="18" spans="2:63">
      <c r="B18" s="4"/>
      <c r="C18" s="5"/>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2"/>
      <c r="BC18" s="22"/>
      <c r="BD18" s="22"/>
      <c r="BE18" s="22"/>
      <c r="BF18" s="22"/>
      <c r="BG18" s="22"/>
      <c r="BH18" s="22"/>
      <c r="BI18" s="22"/>
      <c r="BJ18" s="22"/>
      <c r="BK18" s="22"/>
    </row>
    <row r="19" spans="2:63" ht="15.75" thickBot="1">
      <c r="B19" s="4"/>
      <c r="C19" s="5"/>
      <c r="D19" s="1">
        <v>0</v>
      </c>
      <c r="E19" s="1">
        <f>D19+1</f>
        <v>1</v>
      </c>
      <c r="F19" s="1">
        <f t="shared" ref="F19:U20" si="124">E19+1</f>
        <v>2</v>
      </c>
      <c r="G19" s="1">
        <f t="shared" si="124"/>
        <v>3</v>
      </c>
      <c r="H19" s="1">
        <f t="shared" si="124"/>
        <v>4</v>
      </c>
      <c r="I19" s="1">
        <f t="shared" si="124"/>
        <v>5</v>
      </c>
      <c r="J19" s="1">
        <f t="shared" si="124"/>
        <v>6</v>
      </c>
      <c r="K19" s="1">
        <f t="shared" si="124"/>
        <v>7</v>
      </c>
      <c r="L19" s="1">
        <f t="shared" si="124"/>
        <v>8</v>
      </c>
      <c r="M19" s="1">
        <f t="shared" si="124"/>
        <v>9</v>
      </c>
      <c r="N19" s="1">
        <f t="shared" si="124"/>
        <v>10</v>
      </c>
      <c r="O19" s="1">
        <f t="shared" si="124"/>
        <v>11</v>
      </c>
      <c r="P19" s="1">
        <f t="shared" si="124"/>
        <v>12</v>
      </c>
      <c r="Q19" s="1">
        <f t="shared" si="124"/>
        <v>13</v>
      </c>
      <c r="R19" s="1">
        <f t="shared" si="124"/>
        <v>14</v>
      </c>
      <c r="S19" s="1">
        <f t="shared" si="124"/>
        <v>15</v>
      </c>
      <c r="T19" s="1">
        <f t="shared" si="124"/>
        <v>16</v>
      </c>
      <c r="U19" s="1">
        <f t="shared" si="124"/>
        <v>17</v>
      </c>
      <c r="V19" s="1">
        <f t="shared" ref="V19:AK20" si="125">U19+1</f>
        <v>18</v>
      </c>
      <c r="W19" s="1">
        <f t="shared" si="125"/>
        <v>19</v>
      </c>
      <c r="X19" s="1">
        <f t="shared" si="125"/>
        <v>20</v>
      </c>
      <c r="Y19" s="1">
        <f t="shared" si="125"/>
        <v>21</v>
      </c>
      <c r="Z19" s="1">
        <f t="shared" si="125"/>
        <v>22</v>
      </c>
      <c r="AA19" s="1">
        <f t="shared" si="125"/>
        <v>23</v>
      </c>
      <c r="AB19" s="1">
        <f t="shared" si="125"/>
        <v>24</v>
      </c>
      <c r="AC19" s="1">
        <f t="shared" si="125"/>
        <v>25</v>
      </c>
      <c r="AD19" s="1">
        <f t="shared" si="125"/>
        <v>26</v>
      </c>
      <c r="AE19" s="1">
        <f t="shared" si="125"/>
        <v>27</v>
      </c>
      <c r="AF19" s="1">
        <f t="shared" si="125"/>
        <v>28</v>
      </c>
      <c r="AG19" s="1">
        <f t="shared" si="125"/>
        <v>29</v>
      </c>
      <c r="AH19" s="1">
        <f t="shared" si="125"/>
        <v>30</v>
      </c>
      <c r="AI19" s="1">
        <f t="shared" si="125"/>
        <v>31</v>
      </c>
      <c r="AJ19" s="1">
        <f t="shared" si="125"/>
        <v>32</v>
      </c>
      <c r="AK19" s="1">
        <f t="shared" si="125"/>
        <v>33</v>
      </c>
      <c r="AL19" s="1">
        <f t="shared" ref="AL19:BA20" si="126">AK19+1</f>
        <v>34</v>
      </c>
      <c r="AM19" s="1">
        <f t="shared" si="126"/>
        <v>35</v>
      </c>
      <c r="AN19" s="1">
        <f t="shared" si="126"/>
        <v>36</v>
      </c>
      <c r="AO19" s="1">
        <f t="shared" si="126"/>
        <v>37</v>
      </c>
      <c r="AP19" s="1">
        <f t="shared" si="126"/>
        <v>38</v>
      </c>
      <c r="AQ19" s="1">
        <f t="shared" si="126"/>
        <v>39</v>
      </c>
      <c r="AR19" s="1">
        <f t="shared" si="126"/>
        <v>40</v>
      </c>
      <c r="AS19" s="1">
        <f t="shared" si="126"/>
        <v>41</v>
      </c>
      <c r="AT19" s="1">
        <f t="shared" si="126"/>
        <v>42</v>
      </c>
      <c r="AU19" s="1">
        <f t="shared" si="126"/>
        <v>43</v>
      </c>
      <c r="AV19" s="1">
        <f t="shared" si="126"/>
        <v>44</v>
      </c>
      <c r="AW19" s="1">
        <f t="shared" si="126"/>
        <v>45</v>
      </c>
      <c r="AX19" s="1">
        <f t="shared" si="126"/>
        <v>46</v>
      </c>
      <c r="AY19" s="1">
        <f t="shared" si="126"/>
        <v>47</v>
      </c>
      <c r="AZ19" s="1">
        <f t="shared" si="126"/>
        <v>48</v>
      </c>
      <c r="BA19" s="1">
        <f t="shared" si="126"/>
        <v>49</v>
      </c>
      <c r="BB19" s="1">
        <f t="shared" ref="BB19:BK20" si="127">BA19+1</f>
        <v>50</v>
      </c>
      <c r="BC19" s="1">
        <f t="shared" si="127"/>
        <v>51</v>
      </c>
      <c r="BD19" s="1">
        <f t="shared" si="127"/>
        <v>52</v>
      </c>
      <c r="BE19" s="1">
        <f t="shared" si="127"/>
        <v>53</v>
      </c>
      <c r="BF19" s="1">
        <f t="shared" si="127"/>
        <v>54</v>
      </c>
      <c r="BG19" s="1">
        <f t="shared" si="127"/>
        <v>55</v>
      </c>
      <c r="BH19" s="1">
        <f t="shared" si="127"/>
        <v>56</v>
      </c>
      <c r="BI19" s="1">
        <f t="shared" si="127"/>
        <v>57</v>
      </c>
      <c r="BJ19" s="1">
        <f t="shared" si="127"/>
        <v>58</v>
      </c>
      <c r="BK19" s="1">
        <f t="shared" si="127"/>
        <v>59</v>
      </c>
    </row>
    <row r="20" spans="2:63" ht="16.5" thickTop="1" thickBot="1">
      <c r="B20" s="6" t="s">
        <v>7</v>
      </c>
      <c r="C20" s="33" t="s">
        <v>1</v>
      </c>
      <c r="D20" s="421">
        <f>D10</f>
        <v>2017</v>
      </c>
      <c r="E20" s="7">
        <f>D20+1</f>
        <v>2018</v>
      </c>
      <c r="F20" s="7">
        <f t="shared" si="124"/>
        <v>2019</v>
      </c>
      <c r="G20" s="7">
        <f t="shared" si="124"/>
        <v>2020</v>
      </c>
      <c r="H20" s="7">
        <f t="shared" si="124"/>
        <v>2021</v>
      </c>
      <c r="I20" s="7">
        <f t="shared" si="124"/>
        <v>2022</v>
      </c>
      <c r="J20" s="7">
        <f t="shared" si="124"/>
        <v>2023</v>
      </c>
      <c r="K20" s="7">
        <f t="shared" si="124"/>
        <v>2024</v>
      </c>
      <c r="L20" s="7">
        <f t="shared" si="124"/>
        <v>2025</v>
      </c>
      <c r="M20" s="7">
        <f t="shared" si="124"/>
        <v>2026</v>
      </c>
      <c r="N20" s="7">
        <f t="shared" si="124"/>
        <v>2027</v>
      </c>
      <c r="O20" s="7">
        <f t="shared" si="124"/>
        <v>2028</v>
      </c>
      <c r="P20" s="7">
        <f t="shared" si="124"/>
        <v>2029</v>
      </c>
      <c r="Q20" s="7">
        <f t="shared" si="124"/>
        <v>2030</v>
      </c>
      <c r="R20" s="7">
        <f t="shared" si="124"/>
        <v>2031</v>
      </c>
      <c r="S20" s="7">
        <f t="shared" si="124"/>
        <v>2032</v>
      </c>
      <c r="T20" s="7">
        <f t="shared" si="124"/>
        <v>2033</v>
      </c>
      <c r="U20" s="7">
        <f t="shared" si="124"/>
        <v>2034</v>
      </c>
      <c r="V20" s="7">
        <f t="shared" si="125"/>
        <v>2035</v>
      </c>
      <c r="W20" s="7">
        <f t="shared" si="125"/>
        <v>2036</v>
      </c>
      <c r="X20" s="7">
        <f t="shared" si="125"/>
        <v>2037</v>
      </c>
      <c r="Y20" s="7">
        <f t="shared" si="125"/>
        <v>2038</v>
      </c>
      <c r="Z20" s="7">
        <f t="shared" si="125"/>
        <v>2039</v>
      </c>
      <c r="AA20" s="7">
        <f t="shared" si="125"/>
        <v>2040</v>
      </c>
      <c r="AB20" s="7">
        <f t="shared" si="125"/>
        <v>2041</v>
      </c>
      <c r="AC20" s="7">
        <f t="shared" si="125"/>
        <v>2042</v>
      </c>
      <c r="AD20" s="7">
        <f t="shared" si="125"/>
        <v>2043</v>
      </c>
      <c r="AE20" s="7">
        <f t="shared" si="125"/>
        <v>2044</v>
      </c>
      <c r="AF20" s="7">
        <f t="shared" si="125"/>
        <v>2045</v>
      </c>
      <c r="AG20" s="7">
        <f t="shared" si="125"/>
        <v>2046</v>
      </c>
      <c r="AH20" s="7">
        <f t="shared" si="125"/>
        <v>2047</v>
      </c>
      <c r="AI20" s="7">
        <f t="shared" si="125"/>
        <v>2048</v>
      </c>
      <c r="AJ20" s="7">
        <f t="shared" si="125"/>
        <v>2049</v>
      </c>
      <c r="AK20" s="7">
        <f t="shared" si="125"/>
        <v>2050</v>
      </c>
      <c r="AL20" s="7">
        <f t="shared" si="126"/>
        <v>2051</v>
      </c>
      <c r="AM20" s="7">
        <f t="shared" si="126"/>
        <v>2052</v>
      </c>
      <c r="AN20" s="7">
        <f t="shared" si="126"/>
        <v>2053</v>
      </c>
      <c r="AO20" s="7">
        <f t="shared" si="126"/>
        <v>2054</v>
      </c>
      <c r="AP20" s="7">
        <f t="shared" si="126"/>
        <v>2055</v>
      </c>
      <c r="AQ20" s="7">
        <f t="shared" si="126"/>
        <v>2056</v>
      </c>
      <c r="AR20" s="7">
        <f t="shared" si="126"/>
        <v>2057</v>
      </c>
      <c r="AS20" s="7">
        <f t="shared" si="126"/>
        <v>2058</v>
      </c>
      <c r="AT20" s="7">
        <f t="shared" si="126"/>
        <v>2059</v>
      </c>
      <c r="AU20" s="7">
        <f t="shared" si="126"/>
        <v>2060</v>
      </c>
      <c r="AV20" s="7">
        <f t="shared" si="126"/>
        <v>2061</v>
      </c>
      <c r="AW20" s="7">
        <f t="shared" si="126"/>
        <v>2062</v>
      </c>
      <c r="AX20" s="7">
        <f t="shared" si="126"/>
        <v>2063</v>
      </c>
      <c r="AY20" s="7">
        <f t="shared" si="126"/>
        <v>2064</v>
      </c>
      <c r="AZ20" s="7">
        <f t="shared" si="126"/>
        <v>2065</v>
      </c>
      <c r="BA20" s="7">
        <f t="shared" si="126"/>
        <v>2066</v>
      </c>
      <c r="BB20" s="7">
        <f t="shared" si="127"/>
        <v>2067</v>
      </c>
      <c r="BC20" s="7">
        <f t="shared" si="127"/>
        <v>2068</v>
      </c>
      <c r="BD20" s="7">
        <f t="shared" si="127"/>
        <v>2069</v>
      </c>
      <c r="BE20" s="7">
        <f t="shared" si="127"/>
        <v>2070</v>
      </c>
      <c r="BF20" s="7">
        <f t="shared" si="127"/>
        <v>2071</v>
      </c>
      <c r="BG20" s="7">
        <f t="shared" si="127"/>
        <v>2072</v>
      </c>
      <c r="BH20" s="7">
        <f t="shared" si="127"/>
        <v>2073</v>
      </c>
      <c r="BI20" s="7">
        <f t="shared" si="127"/>
        <v>2074</v>
      </c>
      <c r="BJ20" s="7">
        <f t="shared" si="127"/>
        <v>2075</v>
      </c>
      <c r="BK20" s="7">
        <f t="shared" si="127"/>
        <v>2076</v>
      </c>
    </row>
    <row r="21" spans="2:63" ht="15.75" thickTop="1">
      <c r="B21" s="8" t="s">
        <v>2</v>
      </c>
      <c r="C21" s="34">
        <v>1</v>
      </c>
      <c r="D21" s="23">
        <f>SUM(1+D11)</f>
        <v>1.0249999999999999</v>
      </c>
      <c r="E21" s="23">
        <f>SUM(1+E33)</f>
        <v>1.0506249999999997</v>
      </c>
      <c r="F21" s="23">
        <f t="shared" ref="F21:BK25" si="128">SUM(1+F33)</f>
        <v>1.0768906249999997</v>
      </c>
      <c r="G21" s="23">
        <f t="shared" si="128"/>
        <v>1.1038128906249995</v>
      </c>
      <c r="H21" s="23">
        <f t="shared" si="128"/>
        <v>1.1314082128906244</v>
      </c>
      <c r="I21" s="23">
        <f t="shared" si="128"/>
        <v>1.15969341821289</v>
      </c>
      <c r="J21" s="23">
        <f t="shared" si="128"/>
        <v>1.1886857536682121</v>
      </c>
      <c r="K21" s="23">
        <f t="shared" si="128"/>
        <v>1.2184028975099173</v>
      </c>
      <c r="L21" s="23">
        <f t="shared" si="128"/>
        <v>1.2488629699476652</v>
      </c>
      <c r="M21" s="23">
        <f t="shared" si="128"/>
        <v>1.2800845441963564</v>
      </c>
      <c r="N21" s="23">
        <f t="shared" si="128"/>
        <v>1.3120866578012653</v>
      </c>
      <c r="O21" s="23">
        <f t="shared" si="128"/>
        <v>1.3448888242462969</v>
      </c>
      <c r="P21" s="23">
        <f t="shared" si="128"/>
        <v>1.378511044852454</v>
      </c>
      <c r="Q21" s="23">
        <f t="shared" si="128"/>
        <v>1.4129738209737652</v>
      </c>
      <c r="R21" s="23">
        <f t="shared" si="128"/>
        <v>1.4482981664981094</v>
      </c>
      <c r="S21" s="23">
        <f t="shared" si="128"/>
        <v>1.484505620660562</v>
      </c>
      <c r="T21" s="23">
        <f t="shared" si="128"/>
        <v>1.5216182611770759</v>
      </c>
      <c r="U21" s="23">
        <f t="shared" si="128"/>
        <v>1.5596587177065027</v>
      </c>
      <c r="V21" s="23">
        <f t="shared" si="128"/>
        <v>1.5986501856491651</v>
      </c>
      <c r="W21" s="23">
        <f t="shared" si="128"/>
        <v>1.6386164402903942</v>
      </c>
      <c r="X21" s="23">
        <f t="shared" si="128"/>
        <v>1.6795818512976539</v>
      </c>
      <c r="Y21" s="23">
        <f t="shared" si="128"/>
        <v>1.721571397580095</v>
      </c>
      <c r="Z21" s="23">
        <f t="shared" si="128"/>
        <v>1.7646106825195971</v>
      </c>
      <c r="AA21" s="23">
        <f t="shared" si="128"/>
        <v>1.8087259495825871</v>
      </c>
      <c r="AB21" s="23">
        <f t="shared" si="128"/>
        <v>1.8539440983221516</v>
      </c>
      <c r="AC21" s="23">
        <f t="shared" si="128"/>
        <v>1.9002927007802053</v>
      </c>
      <c r="AD21" s="23">
        <f t="shared" si="128"/>
        <v>1.9478000182997102</v>
      </c>
      <c r="AE21" s="23">
        <f t="shared" si="128"/>
        <v>1.9964950187572026</v>
      </c>
      <c r="AF21" s="23">
        <f t="shared" si="128"/>
        <v>2.0464073942261325</v>
      </c>
      <c r="AG21" s="23">
        <f t="shared" si="128"/>
        <v>2.0975675790817858</v>
      </c>
      <c r="AH21" s="23">
        <f t="shared" si="128"/>
        <v>2.1500067685588302</v>
      </c>
      <c r="AI21" s="23">
        <f t="shared" si="128"/>
        <v>2.203756937772801</v>
      </c>
      <c r="AJ21" s="23">
        <f t="shared" si="128"/>
        <v>2.2588508612171205</v>
      </c>
      <c r="AK21" s="23">
        <f t="shared" si="128"/>
        <v>2.3153221327475482</v>
      </c>
      <c r="AL21" s="23">
        <f t="shared" si="128"/>
        <v>2.3732051860662366</v>
      </c>
      <c r="AM21" s="23">
        <f t="shared" si="128"/>
        <v>2.4325353157178924</v>
      </c>
      <c r="AN21" s="23">
        <f t="shared" si="128"/>
        <v>2.4933486986108395</v>
      </c>
      <c r="AO21" s="23">
        <f t="shared" si="128"/>
        <v>2.5556824160761105</v>
      </c>
      <c r="AP21" s="23">
        <f t="shared" si="128"/>
        <v>2.6195744764780131</v>
      </c>
      <c r="AQ21" s="23">
        <f t="shared" si="128"/>
        <v>2.6850638383899632</v>
      </c>
      <c r="AR21" s="23">
        <f t="shared" si="128"/>
        <v>2.7521904343497123</v>
      </c>
      <c r="AS21" s="23">
        <f t="shared" si="128"/>
        <v>2.8209951952084547</v>
      </c>
      <c r="AT21" s="23">
        <f t="shared" si="128"/>
        <v>2.8915200750886658</v>
      </c>
      <c r="AU21" s="23">
        <f t="shared" si="128"/>
        <v>2.9638080769658819</v>
      </c>
      <c r="AV21" s="23">
        <f t="shared" si="128"/>
        <v>3.0379032788900289</v>
      </c>
      <c r="AW21" s="23">
        <f t="shared" si="128"/>
        <v>3.113850860862279</v>
      </c>
      <c r="AX21" s="23">
        <f t="shared" si="128"/>
        <v>3.1916971323838355</v>
      </c>
      <c r="AY21" s="23">
        <f t="shared" si="128"/>
        <v>3.2714895606934311</v>
      </c>
      <c r="AZ21" s="23">
        <f t="shared" si="128"/>
        <v>3.3532767997107671</v>
      </c>
      <c r="BA21" s="24">
        <f t="shared" si="128"/>
        <v>3.4371087197035362</v>
      </c>
      <c r="BB21" s="24">
        <f t="shared" si="128"/>
        <v>3.5230364376961241</v>
      </c>
      <c r="BC21" s="24">
        <f t="shared" si="128"/>
        <v>3.6111123486385264</v>
      </c>
      <c r="BD21" s="24">
        <f t="shared" si="128"/>
        <v>3.7013901573544894</v>
      </c>
      <c r="BE21" s="24">
        <f t="shared" si="128"/>
        <v>3.7939249112883511</v>
      </c>
      <c r="BF21" s="24">
        <f t="shared" si="128"/>
        <v>3.8887730340705593</v>
      </c>
      <c r="BG21" s="24">
        <f t="shared" si="128"/>
        <v>3.985992359922323</v>
      </c>
      <c r="BH21" s="24">
        <f t="shared" si="128"/>
        <v>4.0856421689203808</v>
      </c>
      <c r="BI21" s="24">
        <f t="shared" si="128"/>
        <v>4.1877832231433896</v>
      </c>
      <c r="BJ21" s="24">
        <f t="shared" si="128"/>
        <v>4.2924778037219742</v>
      </c>
      <c r="BK21" s="24">
        <f t="shared" si="128"/>
        <v>4.3997897488150226</v>
      </c>
    </row>
    <row r="22" spans="2:63">
      <c r="B22" s="8" t="s">
        <v>3</v>
      </c>
      <c r="C22" s="34">
        <v>2</v>
      </c>
      <c r="D22" s="25">
        <f>SUM(1+D12)</f>
        <v>1.03</v>
      </c>
      <c r="E22" s="25">
        <f>SUM(1+E34)</f>
        <v>1.0609</v>
      </c>
      <c r="F22" s="25">
        <f t="shared" si="128"/>
        <v>1.092727</v>
      </c>
      <c r="G22" s="25">
        <f t="shared" si="128"/>
        <v>1.1255088099999999</v>
      </c>
      <c r="H22" s="25">
        <f t="shared" si="128"/>
        <v>1.1592740743000001</v>
      </c>
      <c r="I22" s="25">
        <f t="shared" si="128"/>
        <v>1.1940522965290001</v>
      </c>
      <c r="J22" s="25">
        <f t="shared" si="128"/>
        <v>1.22987386542487</v>
      </c>
      <c r="K22" s="25">
        <f t="shared" si="128"/>
        <v>1.2667700813876162</v>
      </c>
      <c r="L22" s="25">
        <f t="shared" si="128"/>
        <v>1.3047731838292447</v>
      </c>
      <c r="M22" s="25">
        <f t="shared" si="128"/>
        <v>1.3439163793441222</v>
      </c>
      <c r="N22" s="25">
        <f t="shared" si="128"/>
        <v>1.3842338707244459</v>
      </c>
      <c r="O22" s="25">
        <f t="shared" si="128"/>
        <v>1.4257608868461793</v>
      </c>
      <c r="P22" s="25">
        <f t="shared" si="128"/>
        <v>1.4685337134515646</v>
      </c>
      <c r="Q22" s="25">
        <f t="shared" si="128"/>
        <v>1.5125897248551117</v>
      </c>
      <c r="R22" s="25">
        <f t="shared" si="128"/>
        <v>1.5579674166007649</v>
      </c>
      <c r="S22" s="25">
        <f t="shared" si="128"/>
        <v>1.6047064390987877</v>
      </c>
      <c r="T22" s="25">
        <f t="shared" si="128"/>
        <v>1.6528476322717514</v>
      </c>
      <c r="U22" s="25">
        <f t="shared" si="128"/>
        <v>1.7024330612399041</v>
      </c>
      <c r="V22" s="25">
        <f t="shared" si="128"/>
        <v>1.7535060530771012</v>
      </c>
      <c r="W22" s="25">
        <f t="shared" si="128"/>
        <v>1.8061112346694141</v>
      </c>
      <c r="X22" s="25">
        <f t="shared" si="128"/>
        <v>1.8602945717094965</v>
      </c>
      <c r="Y22" s="25">
        <f t="shared" si="128"/>
        <v>1.9161034088607813</v>
      </c>
      <c r="Z22" s="25">
        <f t="shared" si="128"/>
        <v>1.9735865111266051</v>
      </c>
      <c r="AA22" s="25">
        <f t="shared" si="128"/>
        <v>2.0327941064604031</v>
      </c>
      <c r="AB22" s="25">
        <f t="shared" si="128"/>
        <v>2.0937779296542152</v>
      </c>
      <c r="AC22" s="25">
        <f t="shared" si="128"/>
        <v>2.1565912675438419</v>
      </c>
      <c r="AD22" s="25">
        <f t="shared" si="128"/>
        <v>2.2212890055701573</v>
      </c>
      <c r="AE22" s="25">
        <f t="shared" si="128"/>
        <v>2.287927675737262</v>
      </c>
      <c r="AF22" s="25">
        <f t="shared" si="128"/>
        <v>2.35656550600938</v>
      </c>
      <c r="AG22" s="25">
        <f t="shared" si="128"/>
        <v>2.4272624711896613</v>
      </c>
      <c r="AH22" s="25">
        <f t="shared" si="128"/>
        <v>2.5000803453253511</v>
      </c>
      <c r="AI22" s="25">
        <f t="shared" si="128"/>
        <v>2.5750827556851119</v>
      </c>
      <c r="AJ22" s="25">
        <f t="shared" si="128"/>
        <v>2.6523352383556653</v>
      </c>
      <c r="AK22" s="25">
        <f t="shared" si="128"/>
        <v>2.7319052955063352</v>
      </c>
      <c r="AL22" s="25">
        <f t="shared" si="128"/>
        <v>2.8138624543715252</v>
      </c>
      <c r="AM22" s="25">
        <f t="shared" si="128"/>
        <v>2.8982783280026712</v>
      </c>
      <c r="AN22" s="25">
        <f t="shared" si="128"/>
        <v>2.9852266778427516</v>
      </c>
      <c r="AO22" s="25">
        <f t="shared" si="128"/>
        <v>3.0747834781780341</v>
      </c>
      <c r="AP22" s="25">
        <f t="shared" si="128"/>
        <v>3.1670269825233754</v>
      </c>
      <c r="AQ22" s="25">
        <f t="shared" si="128"/>
        <v>3.2620377919990768</v>
      </c>
      <c r="AR22" s="25">
        <f t="shared" si="128"/>
        <v>3.3598989257590488</v>
      </c>
      <c r="AS22" s="25">
        <f t="shared" si="128"/>
        <v>3.4606958935318204</v>
      </c>
      <c r="AT22" s="25">
        <f t="shared" si="128"/>
        <v>3.5645167703377751</v>
      </c>
      <c r="AU22" s="25">
        <f t="shared" si="128"/>
        <v>3.6714522734479083</v>
      </c>
      <c r="AV22" s="25">
        <f t="shared" si="128"/>
        <v>3.7815958416513458</v>
      </c>
      <c r="AW22" s="25">
        <f t="shared" si="128"/>
        <v>3.895043716900886</v>
      </c>
      <c r="AX22" s="25">
        <f t="shared" si="128"/>
        <v>4.0118950284079125</v>
      </c>
      <c r="AY22" s="25">
        <f t="shared" si="128"/>
        <v>4.1322518792601501</v>
      </c>
      <c r="AZ22" s="25">
        <f t="shared" si="128"/>
        <v>4.2562194356379548</v>
      </c>
      <c r="BA22" s="26">
        <f t="shared" si="128"/>
        <v>4.3839060187070942</v>
      </c>
      <c r="BB22" s="26">
        <f t="shared" si="128"/>
        <v>4.5154231992683069</v>
      </c>
      <c r="BC22" s="26">
        <f t="shared" si="128"/>
        <v>4.6508858952463559</v>
      </c>
      <c r="BD22" s="26">
        <f t="shared" si="128"/>
        <v>4.7904124721037471</v>
      </c>
      <c r="BE22" s="26">
        <f t="shared" si="128"/>
        <v>4.9341248462668599</v>
      </c>
      <c r="BF22" s="26">
        <f t="shared" si="128"/>
        <v>5.0821485916548657</v>
      </c>
      <c r="BG22" s="26">
        <f t="shared" si="128"/>
        <v>5.234613049404512</v>
      </c>
      <c r="BH22" s="26">
        <f t="shared" si="128"/>
        <v>5.3916514408866476</v>
      </c>
      <c r="BI22" s="26">
        <f t="shared" si="128"/>
        <v>5.5534009841132468</v>
      </c>
      <c r="BJ22" s="26">
        <f t="shared" si="128"/>
        <v>5.7200030136366449</v>
      </c>
      <c r="BK22" s="26">
        <f t="shared" si="128"/>
        <v>5.8916031040457435</v>
      </c>
    </row>
    <row r="23" spans="2:63">
      <c r="B23" s="8" t="s">
        <v>4</v>
      </c>
      <c r="C23" s="34">
        <v>3</v>
      </c>
      <c r="D23" s="25">
        <f>SUM(1+D13)</f>
        <v>1</v>
      </c>
      <c r="E23" s="25">
        <f>SUM(1+E35)</f>
        <v>1</v>
      </c>
      <c r="F23" s="25">
        <f t="shared" si="128"/>
        <v>1</v>
      </c>
      <c r="G23" s="25">
        <f t="shared" si="128"/>
        <v>1</v>
      </c>
      <c r="H23" s="25">
        <f t="shared" si="128"/>
        <v>1</v>
      </c>
      <c r="I23" s="25">
        <f t="shared" si="128"/>
        <v>1</v>
      </c>
      <c r="J23" s="25">
        <f t="shared" si="128"/>
        <v>1</v>
      </c>
      <c r="K23" s="25">
        <f t="shared" si="128"/>
        <v>1</v>
      </c>
      <c r="L23" s="25">
        <f t="shared" si="128"/>
        <v>1</v>
      </c>
      <c r="M23" s="25">
        <f t="shared" si="128"/>
        <v>1</v>
      </c>
      <c r="N23" s="25">
        <f t="shared" si="128"/>
        <v>1</v>
      </c>
      <c r="O23" s="25">
        <f t="shared" si="128"/>
        <v>1</v>
      </c>
      <c r="P23" s="25">
        <f t="shared" si="128"/>
        <v>1</v>
      </c>
      <c r="Q23" s="25">
        <f t="shared" si="128"/>
        <v>1</v>
      </c>
      <c r="R23" s="25">
        <f t="shared" si="128"/>
        <v>1</v>
      </c>
      <c r="S23" s="25">
        <f t="shared" si="128"/>
        <v>1</v>
      </c>
      <c r="T23" s="25">
        <f t="shared" si="128"/>
        <v>1</v>
      </c>
      <c r="U23" s="25">
        <f t="shared" si="128"/>
        <v>1</v>
      </c>
      <c r="V23" s="25">
        <f t="shared" si="128"/>
        <v>1</v>
      </c>
      <c r="W23" s="25">
        <f t="shared" si="128"/>
        <v>1</v>
      </c>
      <c r="X23" s="25">
        <f t="shared" si="128"/>
        <v>1</v>
      </c>
      <c r="Y23" s="25">
        <f t="shared" si="128"/>
        <v>1</v>
      </c>
      <c r="Z23" s="25">
        <f t="shared" si="128"/>
        <v>1</v>
      </c>
      <c r="AA23" s="25">
        <f t="shared" si="128"/>
        <v>1</v>
      </c>
      <c r="AB23" s="25">
        <f t="shared" si="128"/>
        <v>1</v>
      </c>
      <c r="AC23" s="25">
        <f t="shared" si="128"/>
        <v>1</v>
      </c>
      <c r="AD23" s="25">
        <f t="shared" si="128"/>
        <v>1</v>
      </c>
      <c r="AE23" s="25">
        <f t="shared" si="128"/>
        <v>1</v>
      </c>
      <c r="AF23" s="25">
        <f t="shared" si="128"/>
        <v>1</v>
      </c>
      <c r="AG23" s="25">
        <f t="shared" si="128"/>
        <v>1</v>
      </c>
      <c r="AH23" s="25">
        <f t="shared" si="128"/>
        <v>1</v>
      </c>
      <c r="AI23" s="25">
        <f t="shared" si="128"/>
        <v>1</v>
      </c>
      <c r="AJ23" s="25">
        <f t="shared" si="128"/>
        <v>1</v>
      </c>
      <c r="AK23" s="25">
        <f t="shared" si="128"/>
        <v>1</v>
      </c>
      <c r="AL23" s="25">
        <f t="shared" si="128"/>
        <v>1</v>
      </c>
      <c r="AM23" s="25">
        <f t="shared" si="128"/>
        <v>1</v>
      </c>
      <c r="AN23" s="25">
        <f t="shared" si="128"/>
        <v>1</v>
      </c>
      <c r="AO23" s="25">
        <f t="shared" si="128"/>
        <v>1</v>
      </c>
      <c r="AP23" s="25">
        <f t="shared" si="128"/>
        <v>1</v>
      </c>
      <c r="AQ23" s="25">
        <f t="shared" si="128"/>
        <v>1</v>
      </c>
      <c r="AR23" s="25">
        <f t="shared" si="128"/>
        <v>1</v>
      </c>
      <c r="AS23" s="25">
        <f t="shared" si="128"/>
        <v>1</v>
      </c>
      <c r="AT23" s="25">
        <f t="shared" si="128"/>
        <v>1</v>
      </c>
      <c r="AU23" s="25">
        <f t="shared" si="128"/>
        <v>1</v>
      </c>
      <c r="AV23" s="25">
        <f t="shared" si="128"/>
        <v>1</v>
      </c>
      <c r="AW23" s="25">
        <f t="shared" si="128"/>
        <v>1</v>
      </c>
      <c r="AX23" s="25">
        <f t="shared" si="128"/>
        <v>1</v>
      </c>
      <c r="AY23" s="25">
        <f t="shared" si="128"/>
        <v>1</v>
      </c>
      <c r="AZ23" s="25">
        <f t="shared" si="128"/>
        <v>1</v>
      </c>
      <c r="BA23" s="26">
        <f t="shared" si="128"/>
        <v>1</v>
      </c>
      <c r="BB23" s="26">
        <f t="shared" si="128"/>
        <v>1</v>
      </c>
      <c r="BC23" s="26">
        <f t="shared" si="128"/>
        <v>1</v>
      </c>
      <c r="BD23" s="26">
        <f t="shared" si="128"/>
        <v>1</v>
      </c>
      <c r="BE23" s="26">
        <f t="shared" si="128"/>
        <v>1</v>
      </c>
      <c r="BF23" s="26">
        <f t="shared" si="128"/>
        <v>1</v>
      </c>
      <c r="BG23" s="26">
        <f t="shared" si="128"/>
        <v>1</v>
      </c>
      <c r="BH23" s="26">
        <f t="shared" si="128"/>
        <v>1</v>
      </c>
      <c r="BI23" s="26">
        <f t="shared" si="128"/>
        <v>1</v>
      </c>
      <c r="BJ23" s="26">
        <f t="shared" si="128"/>
        <v>1</v>
      </c>
      <c r="BK23" s="26">
        <f t="shared" si="128"/>
        <v>1</v>
      </c>
    </row>
    <row r="24" spans="2:63">
      <c r="B24" s="8" t="s">
        <v>8</v>
      </c>
      <c r="C24" s="34">
        <v>4</v>
      </c>
      <c r="D24" s="25">
        <f>SUM(1+D14)</f>
        <v>1.05</v>
      </c>
      <c r="E24" s="25">
        <f>SUM(1+E36)</f>
        <v>1.1025</v>
      </c>
      <c r="F24" s="25">
        <f t="shared" si="128"/>
        <v>1.1576249999999999</v>
      </c>
      <c r="G24" s="25">
        <f t="shared" si="128"/>
        <v>1.2155062500000002</v>
      </c>
      <c r="H24" s="25">
        <f t="shared" si="128"/>
        <v>1.2762815625000001</v>
      </c>
      <c r="I24" s="25">
        <f t="shared" si="128"/>
        <v>1.3400956406250004</v>
      </c>
      <c r="J24" s="25">
        <f t="shared" si="128"/>
        <v>1.4071004226562505</v>
      </c>
      <c r="K24" s="25">
        <f t="shared" si="128"/>
        <v>1.4774554437890632</v>
      </c>
      <c r="L24" s="25">
        <f t="shared" si="128"/>
        <v>1.5513282159785162</v>
      </c>
      <c r="M24" s="25">
        <f t="shared" si="128"/>
        <v>1.628894626777442</v>
      </c>
      <c r="N24" s="25">
        <f t="shared" si="128"/>
        <v>1.7103393581163142</v>
      </c>
      <c r="O24" s="25">
        <f t="shared" si="128"/>
        <v>1.7958563260221303</v>
      </c>
      <c r="P24" s="25">
        <f t="shared" si="128"/>
        <v>1.8856491423232367</v>
      </c>
      <c r="Q24" s="25">
        <f t="shared" si="128"/>
        <v>1.9799315994393987</v>
      </c>
      <c r="R24" s="25">
        <f t="shared" si="128"/>
        <v>2.0789281794113688</v>
      </c>
      <c r="S24" s="25">
        <f t="shared" si="128"/>
        <v>2.1828745883819374</v>
      </c>
      <c r="T24" s="25">
        <f t="shared" si="128"/>
        <v>2.2920183178010345</v>
      </c>
      <c r="U24" s="25">
        <f t="shared" si="128"/>
        <v>2.4066192336910861</v>
      </c>
      <c r="V24" s="25">
        <f t="shared" si="128"/>
        <v>2.5269501953756404</v>
      </c>
      <c r="W24" s="25">
        <f t="shared" si="128"/>
        <v>2.6532977051444226</v>
      </c>
      <c r="X24" s="25">
        <f t="shared" si="128"/>
        <v>2.7859625904016441</v>
      </c>
      <c r="Y24" s="25">
        <f t="shared" si="128"/>
        <v>2.925260719921726</v>
      </c>
      <c r="Z24" s="25">
        <f t="shared" si="128"/>
        <v>3.0715237559178128</v>
      </c>
      <c r="AA24" s="25">
        <f t="shared" si="128"/>
        <v>3.2250999437137033</v>
      </c>
      <c r="AB24" s="25">
        <f t="shared" si="128"/>
        <v>3.3863549408993885</v>
      </c>
      <c r="AC24" s="25">
        <f t="shared" si="128"/>
        <v>3.5556726879443579</v>
      </c>
      <c r="AD24" s="25">
        <f t="shared" si="128"/>
        <v>3.733456322341576</v>
      </c>
      <c r="AE24" s="25">
        <f t="shared" si="128"/>
        <v>3.920129138458655</v>
      </c>
      <c r="AF24" s="25">
        <f t="shared" si="128"/>
        <v>4.1161355953815884</v>
      </c>
      <c r="AG24" s="25">
        <f t="shared" si="128"/>
        <v>4.3219423751506678</v>
      </c>
      <c r="AH24" s="25">
        <f t="shared" si="128"/>
        <v>4.5380394939082009</v>
      </c>
      <c r="AI24" s="25">
        <f t="shared" si="128"/>
        <v>4.7649414686036113</v>
      </c>
      <c r="AJ24" s="25">
        <f t="shared" si="128"/>
        <v>5.0031885420337927</v>
      </c>
      <c r="AK24" s="25">
        <f t="shared" si="128"/>
        <v>5.2533479691354819</v>
      </c>
      <c r="AL24" s="25">
        <f t="shared" si="128"/>
        <v>5.5160153675922565</v>
      </c>
      <c r="AM24" s="25">
        <f t="shared" si="128"/>
        <v>5.7918161359718692</v>
      </c>
      <c r="AN24" s="25">
        <f t="shared" si="128"/>
        <v>6.0814069427704638</v>
      </c>
      <c r="AO24" s="25">
        <f t="shared" si="128"/>
        <v>6.3854772899089873</v>
      </c>
      <c r="AP24" s="25">
        <f t="shared" si="128"/>
        <v>6.7047511544044367</v>
      </c>
      <c r="AQ24" s="25">
        <f t="shared" si="128"/>
        <v>7.0399887121246589</v>
      </c>
      <c r="AR24" s="25">
        <f t="shared" si="128"/>
        <v>7.391988147730892</v>
      </c>
      <c r="AS24" s="25">
        <f t="shared" si="128"/>
        <v>7.7615875551174369</v>
      </c>
      <c r="AT24" s="25">
        <f t="shared" si="128"/>
        <v>8.1496669328733091</v>
      </c>
      <c r="AU24" s="25">
        <f t="shared" si="128"/>
        <v>8.5571502795169749</v>
      </c>
      <c r="AV24" s="25">
        <f t="shared" si="128"/>
        <v>8.985007793492823</v>
      </c>
      <c r="AW24" s="25">
        <f t="shared" si="128"/>
        <v>9.434258183167465</v>
      </c>
      <c r="AX24" s="25">
        <f t="shared" si="128"/>
        <v>9.9059710923258404</v>
      </c>
      <c r="AY24" s="25">
        <f t="shared" si="128"/>
        <v>10.401269646942133</v>
      </c>
      <c r="AZ24" s="25">
        <f t="shared" si="128"/>
        <v>10.921333129289239</v>
      </c>
      <c r="BA24" s="26">
        <f t="shared" si="128"/>
        <v>11.467399785753702</v>
      </c>
      <c r="BB24" s="26">
        <f t="shared" si="128"/>
        <v>12.040769775041388</v>
      </c>
      <c r="BC24" s="26">
        <f t="shared" si="128"/>
        <v>12.642808263793459</v>
      </c>
      <c r="BD24" s="26">
        <f t="shared" si="128"/>
        <v>13.274948676983131</v>
      </c>
      <c r="BE24" s="26">
        <f t="shared" si="128"/>
        <v>13.938696110832289</v>
      </c>
      <c r="BF24" s="26">
        <f t="shared" si="128"/>
        <v>14.635630916373902</v>
      </c>
      <c r="BG24" s="26">
        <f t="shared" si="128"/>
        <v>15.367412462192599</v>
      </c>
      <c r="BH24" s="26">
        <f t="shared" si="128"/>
        <v>16.135783085302229</v>
      </c>
      <c r="BI24" s="26">
        <f t="shared" si="128"/>
        <v>16.94257223956734</v>
      </c>
      <c r="BJ24" s="26">
        <f t="shared" si="128"/>
        <v>17.789700851545707</v>
      </c>
      <c r="BK24" s="26">
        <f t="shared" si="128"/>
        <v>18.679185894122995</v>
      </c>
    </row>
    <row r="25" spans="2:63" ht="15.75" thickBot="1">
      <c r="B25" s="9" t="s">
        <v>6</v>
      </c>
      <c r="C25" s="35">
        <v>5</v>
      </c>
      <c r="D25" s="27">
        <f>SUM(1+D15)</f>
        <v>1.0249999999999999</v>
      </c>
      <c r="E25" s="27">
        <f>SUM(1+E37)</f>
        <v>1.0506249999999997</v>
      </c>
      <c r="F25" s="27">
        <f t="shared" si="128"/>
        <v>1.0768906249999997</v>
      </c>
      <c r="G25" s="27">
        <f t="shared" si="128"/>
        <v>1.1038128906249995</v>
      </c>
      <c r="H25" s="27">
        <f t="shared" si="128"/>
        <v>1.1314082128906244</v>
      </c>
      <c r="I25" s="27">
        <f t="shared" si="128"/>
        <v>1.15969341821289</v>
      </c>
      <c r="J25" s="27">
        <f t="shared" si="128"/>
        <v>1.1886857536682121</v>
      </c>
      <c r="K25" s="27">
        <f t="shared" si="128"/>
        <v>1.2184028975099173</v>
      </c>
      <c r="L25" s="27">
        <f t="shared" si="128"/>
        <v>1.2488629699476652</v>
      </c>
      <c r="M25" s="27">
        <f t="shared" si="128"/>
        <v>1.2800845441963564</v>
      </c>
      <c r="N25" s="27">
        <f t="shared" si="128"/>
        <v>1.3120866578012653</v>
      </c>
      <c r="O25" s="27">
        <f t="shared" si="128"/>
        <v>1.3448888242462969</v>
      </c>
      <c r="P25" s="27">
        <f t="shared" si="128"/>
        <v>1.378511044852454</v>
      </c>
      <c r="Q25" s="27">
        <f t="shared" si="128"/>
        <v>1.4129738209737652</v>
      </c>
      <c r="R25" s="27">
        <f t="shared" si="128"/>
        <v>1.4482981664981094</v>
      </c>
      <c r="S25" s="27">
        <f t="shared" si="128"/>
        <v>1.484505620660562</v>
      </c>
      <c r="T25" s="27">
        <f t="shared" si="128"/>
        <v>1.5216182611770759</v>
      </c>
      <c r="U25" s="27">
        <f t="shared" si="128"/>
        <v>1.5596587177065027</v>
      </c>
      <c r="V25" s="27">
        <f t="shared" si="128"/>
        <v>1.5986501856491651</v>
      </c>
      <c r="W25" s="27">
        <f t="shared" si="128"/>
        <v>1.6386164402903942</v>
      </c>
      <c r="X25" s="27">
        <f t="shared" si="128"/>
        <v>1.6795818512976539</v>
      </c>
      <c r="Y25" s="27">
        <f t="shared" si="128"/>
        <v>1.721571397580095</v>
      </c>
      <c r="Z25" s="27">
        <f t="shared" si="128"/>
        <v>1.7646106825195971</v>
      </c>
      <c r="AA25" s="27">
        <f t="shared" si="128"/>
        <v>1.8087259495825871</v>
      </c>
      <c r="AB25" s="27">
        <f t="shared" si="128"/>
        <v>1.8539440983221516</v>
      </c>
      <c r="AC25" s="27">
        <f t="shared" ref="AC25:BK25" si="129">SUM(1+AC37)</f>
        <v>1.9002927007802053</v>
      </c>
      <c r="AD25" s="27">
        <f t="shared" si="129"/>
        <v>1.9478000182997102</v>
      </c>
      <c r="AE25" s="27">
        <f t="shared" si="129"/>
        <v>1.9964950187572026</v>
      </c>
      <c r="AF25" s="27">
        <f t="shared" si="129"/>
        <v>2.0464073942261325</v>
      </c>
      <c r="AG25" s="27">
        <f t="shared" si="129"/>
        <v>2.0975675790817858</v>
      </c>
      <c r="AH25" s="27">
        <f t="shared" si="129"/>
        <v>2.1500067685588302</v>
      </c>
      <c r="AI25" s="27">
        <f t="shared" si="129"/>
        <v>2.203756937772801</v>
      </c>
      <c r="AJ25" s="27">
        <f t="shared" si="129"/>
        <v>2.2588508612171205</v>
      </c>
      <c r="AK25" s="27">
        <f t="shared" si="129"/>
        <v>2.3153221327475482</v>
      </c>
      <c r="AL25" s="27">
        <f t="shared" si="129"/>
        <v>2.3732051860662366</v>
      </c>
      <c r="AM25" s="27">
        <f t="shared" si="129"/>
        <v>2.4325353157178924</v>
      </c>
      <c r="AN25" s="27">
        <f t="shared" si="129"/>
        <v>2.4933486986108395</v>
      </c>
      <c r="AO25" s="27">
        <f t="shared" si="129"/>
        <v>2.5556824160761105</v>
      </c>
      <c r="AP25" s="27">
        <f t="shared" si="129"/>
        <v>2.6195744764780131</v>
      </c>
      <c r="AQ25" s="27">
        <f t="shared" si="129"/>
        <v>2.6850638383899632</v>
      </c>
      <c r="AR25" s="27">
        <f t="shared" si="129"/>
        <v>2.7521904343497123</v>
      </c>
      <c r="AS25" s="27">
        <f t="shared" si="129"/>
        <v>2.8209951952084547</v>
      </c>
      <c r="AT25" s="27">
        <f t="shared" si="129"/>
        <v>2.8915200750886658</v>
      </c>
      <c r="AU25" s="27">
        <f t="shared" si="129"/>
        <v>2.9638080769658819</v>
      </c>
      <c r="AV25" s="27">
        <f t="shared" si="129"/>
        <v>3.0379032788900289</v>
      </c>
      <c r="AW25" s="27">
        <f t="shared" si="129"/>
        <v>3.113850860862279</v>
      </c>
      <c r="AX25" s="27">
        <f t="shared" si="129"/>
        <v>3.1916971323838355</v>
      </c>
      <c r="AY25" s="27">
        <f t="shared" si="129"/>
        <v>3.2714895606934311</v>
      </c>
      <c r="AZ25" s="27">
        <f t="shared" si="129"/>
        <v>3.3532767997107671</v>
      </c>
      <c r="BA25" s="28">
        <f t="shared" si="129"/>
        <v>3.4371087197035362</v>
      </c>
      <c r="BB25" s="28">
        <f t="shared" si="129"/>
        <v>3.5230364376961241</v>
      </c>
      <c r="BC25" s="28">
        <f t="shared" si="129"/>
        <v>3.6111123486385264</v>
      </c>
      <c r="BD25" s="28">
        <f t="shared" si="129"/>
        <v>3.7013901573544894</v>
      </c>
      <c r="BE25" s="28">
        <f t="shared" si="129"/>
        <v>3.7939249112883511</v>
      </c>
      <c r="BF25" s="28">
        <f t="shared" si="129"/>
        <v>3.8887730340705593</v>
      </c>
      <c r="BG25" s="28">
        <f t="shared" si="129"/>
        <v>3.985992359922323</v>
      </c>
      <c r="BH25" s="28">
        <f t="shared" si="129"/>
        <v>4.0856421689203808</v>
      </c>
      <c r="BI25" s="28">
        <f t="shared" si="129"/>
        <v>4.1877832231433896</v>
      </c>
      <c r="BJ25" s="28">
        <f t="shared" si="129"/>
        <v>4.2924778037219742</v>
      </c>
      <c r="BK25" s="28">
        <f t="shared" si="129"/>
        <v>4.3997897488150226</v>
      </c>
    </row>
    <row r="26" spans="2:63" ht="15.75" thickTop="1">
      <c r="B26" s="1039" t="s">
        <v>698</v>
      </c>
      <c r="C26" s="5"/>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2"/>
      <c r="BC26" s="22"/>
      <c r="BD26" s="22"/>
      <c r="BE26" s="22"/>
      <c r="BF26" s="22"/>
      <c r="BG26" s="22"/>
      <c r="BH26" s="22"/>
      <c r="BI26" s="22"/>
      <c r="BJ26" s="22"/>
      <c r="BK26" s="22"/>
    </row>
    <row r="27" spans="2:63" outlineLevel="1">
      <c r="B27" s="10">
        <v>100</v>
      </c>
      <c r="C27" s="4">
        <v>1</v>
      </c>
      <c r="D27" s="29">
        <f>SUM(B27*D21)</f>
        <v>102.49999999999999</v>
      </c>
      <c r="E27" s="29">
        <f t="shared" ref="E27:AJ27" si="130">D27*SUM(1+E11)</f>
        <v>105.06249999999997</v>
      </c>
      <c r="F27" s="29">
        <f t="shared" si="130"/>
        <v>107.68906249999996</v>
      </c>
      <c r="G27" s="29">
        <f t="shared" si="130"/>
        <v>110.38128906249996</v>
      </c>
      <c r="H27" s="29">
        <f t="shared" si="130"/>
        <v>113.14082128906244</v>
      </c>
      <c r="I27" s="29">
        <f t="shared" si="130"/>
        <v>115.96934182128899</v>
      </c>
      <c r="J27" s="29">
        <f t="shared" si="130"/>
        <v>118.8685753668212</v>
      </c>
      <c r="K27" s="29">
        <f t="shared" si="130"/>
        <v>121.84028975099173</v>
      </c>
      <c r="L27" s="29">
        <f t="shared" si="130"/>
        <v>124.88629699476651</v>
      </c>
      <c r="M27" s="29">
        <f t="shared" si="130"/>
        <v>128.00845441963565</v>
      </c>
      <c r="N27" s="29">
        <f t="shared" si="130"/>
        <v>131.20866578012652</v>
      </c>
      <c r="O27" s="29">
        <f t="shared" si="130"/>
        <v>134.48888242462968</v>
      </c>
      <c r="P27" s="29">
        <f t="shared" si="130"/>
        <v>137.8511044852454</v>
      </c>
      <c r="Q27" s="29">
        <f t="shared" si="130"/>
        <v>141.29738209737653</v>
      </c>
      <c r="R27" s="29">
        <f t="shared" si="130"/>
        <v>144.82981664981094</v>
      </c>
      <c r="S27" s="29">
        <f t="shared" si="130"/>
        <v>148.45056206605619</v>
      </c>
      <c r="T27" s="29">
        <f t="shared" si="130"/>
        <v>152.16182611770759</v>
      </c>
      <c r="U27" s="29">
        <f t="shared" si="130"/>
        <v>155.96587177065027</v>
      </c>
      <c r="V27" s="29">
        <f t="shared" si="130"/>
        <v>159.86501856491651</v>
      </c>
      <c r="W27" s="29">
        <f t="shared" si="130"/>
        <v>163.86164402903941</v>
      </c>
      <c r="X27" s="29">
        <f t="shared" si="130"/>
        <v>167.95818512976538</v>
      </c>
      <c r="Y27" s="29">
        <f t="shared" si="130"/>
        <v>172.15713975800949</v>
      </c>
      <c r="Z27" s="29">
        <f t="shared" si="130"/>
        <v>176.46106825195972</v>
      </c>
      <c r="AA27" s="29">
        <f t="shared" si="130"/>
        <v>180.8725949582587</v>
      </c>
      <c r="AB27" s="29">
        <f t="shared" si="130"/>
        <v>185.39440983221516</v>
      </c>
      <c r="AC27" s="29">
        <f t="shared" si="130"/>
        <v>190.02927007802052</v>
      </c>
      <c r="AD27" s="29">
        <f t="shared" si="130"/>
        <v>194.78000182997101</v>
      </c>
      <c r="AE27" s="29">
        <f t="shared" si="130"/>
        <v>199.64950187572026</v>
      </c>
      <c r="AF27" s="29">
        <f t="shared" si="130"/>
        <v>204.64073942261325</v>
      </c>
      <c r="AG27" s="29">
        <f t="shared" si="130"/>
        <v>209.75675790817857</v>
      </c>
      <c r="AH27" s="29">
        <f t="shared" si="130"/>
        <v>215.00067685588303</v>
      </c>
      <c r="AI27" s="29">
        <f t="shared" si="130"/>
        <v>220.37569377728008</v>
      </c>
      <c r="AJ27" s="29">
        <f t="shared" si="130"/>
        <v>225.88508612171205</v>
      </c>
      <c r="AK27" s="29">
        <f t="shared" ref="AK27:BK27" si="131">AJ27*SUM(1+AK11)</f>
        <v>231.53221327475484</v>
      </c>
      <c r="AL27" s="29">
        <f t="shared" si="131"/>
        <v>237.32051860662369</v>
      </c>
      <c r="AM27" s="29">
        <f t="shared" si="131"/>
        <v>243.25353157178927</v>
      </c>
      <c r="AN27" s="29">
        <f t="shared" si="131"/>
        <v>249.33486986108397</v>
      </c>
      <c r="AO27" s="29">
        <f t="shared" si="131"/>
        <v>255.56824160761104</v>
      </c>
      <c r="AP27" s="29">
        <f t="shared" si="131"/>
        <v>261.9574476478013</v>
      </c>
      <c r="AQ27" s="29">
        <f t="shared" si="131"/>
        <v>268.50638383899633</v>
      </c>
      <c r="AR27" s="29">
        <f t="shared" si="131"/>
        <v>275.21904343497124</v>
      </c>
      <c r="AS27" s="29">
        <f t="shared" si="131"/>
        <v>282.09951952084549</v>
      </c>
      <c r="AT27" s="29">
        <f t="shared" si="131"/>
        <v>289.15200750886657</v>
      </c>
      <c r="AU27" s="29">
        <f t="shared" si="131"/>
        <v>296.38080769658819</v>
      </c>
      <c r="AV27" s="29">
        <f t="shared" si="131"/>
        <v>303.79032788900287</v>
      </c>
      <c r="AW27" s="29">
        <f t="shared" si="131"/>
        <v>311.38508608622789</v>
      </c>
      <c r="AX27" s="29">
        <f t="shared" si="131"/>
        <v>319.16971323838357</v>
      </c>
      <c r="AY27" s="29">
        <f t="shared" si="131"/>
        <v>327.14895606934311</v>
      </c>
      <c r="AZ27" s="29">
        <f t="shared" si="131"/>
        <v>335.32767997107669</v>
      </c>
      <c r="BA27" s="29">
        <f t="shared" si="131"/>
        <v>343.71087197035359</v>
      </c>
      <c r="BB27" s="29">
        <f t="shared" si="131"/>
        <v>352.30364376961239</v>
      </c>
      <c r="BC27" s="29">
        <f t="shared" si="131"/>
        <v>361.11123486385264</v>
      </c>
      <c r="BD27" s="29">
        <f t="shared" si="131"/>
        <v>370.13901573544894</v>
      </c>
      <c r="BE27" s="29">
        <f t="shared" si="131"/>
        <v>379.3924911288351</v>
      </c>
      <c r="BF27" s="29">
        <f t="shared" si="131"/>
        <v>388.87730340705593</v>
      </c>
      <c r="BG27" s="29">
        <f t="shared" si="131"/>
        <v>398.59923599223231</v>
      </c>
      <c r="BH27" s="29">
        <f t="shared" si="131"/>
        <v>408.56421689203808</v>
      </c>
      <c r="BI27" s="29">
        <f t="shared" si="131"/>
        <v>418.77832231433899</v>
      </c>
      <c r="BJ27" s="29">
        <f t="shared" si="131"/>
        <v>429.24778037219744</v>
      </c>
      <c r="BK27" s="29">
        <f t="shared" si="131"/>
        <v>439.97897488150232</v>
      </c>
    </row>
    <row r="28" spans="2:63" outlineLevel="1">
      <c r="B28" s="10">
        <v>100</v>
      </c>
      <c r="C28" s="4">
        <v>2</v>
      </c>
      <c r="D28" s="29">
        <f>SUM(B28*D22)</f>
        <v>103</v>
      </c>
      <c r="E28" s="29">
        <f t="shared" ref="E28:AJ28" si="132">D28*SUM(1+E12)</f>
        <v>106.09</v>
      </c>
      <c r="F28" s="29">
        <f t="shared" si="132"/>
        <v>109.2727</v>
      </c>
      <c r="G28" s="29">
        <f t="shared" si="132"/>
        <v>112.550881</v>
      </c>
      <c r="H28" s="29">
        <f t="shared" si="132"/>
        <v>115.92740743</v>
      </c>
      <c r="I28" s="29">
        <f t="shared" si="132"/>
        <v>119.4052296529</v>
      </c>
      <c r="J28" s="29">
        <f t="shared" si="132"/>
        <v>122.987386542487</v>
      </c>
      <c r="K28" s="29">
        <f t="shared" si="132"/>
        <v>126.67700813876162</v>
      </c>
      <c r="L28" s="29">
        <f t="shared" si="132"/>
        <v>130.47731838292447</v>
      </c>
      <c r="M28" s="29">
        <f t="shared" si="132"/>
        <v>134.39163793441222</v>
      </c>
      <c r="N28" s="29">
        <f t="shared" si="132"/>
        <v>138.4233870724446</v>
      </c>
      <c r="O28" s="29">
        <f t="shared" si="132"/>
        <v>142.57608868461793</v>
      </c>
      <c r="P28" s="29">
        <f t="shared" si="132"/>
        <v>146.85337134515646</v>
      </c>
      <c r="Q28" s="29">
        <f t="shared" si="132"/>
        <v>151.25897248551115</v>
      </c>
      <c r="R28" s="29">
        <f t="shared" si="132"/>
        <v>155.79674166007649</v>
      </c>
      <c r="S28" s="29">
        <f t="shared" si="132"/>
        <v>160.47064390987879</v>
      </c>
      <c r="T28" s="29">
        <f t="shared" si="132"/>
        <v>165.28476322717515</v>
      </c>
      <c r="U28" s="29">
        <f t="shared" si="132"/>
        <v>170.24330612399041</v>
      </c>
      <c r="V28" s="29">
        <f t="shared" si="132"/>
        <v>175.35060530771011</v>
      </c>
      <c r="W28" s="29">
        <f t="shared" si="132"/>
        <v>180.61112346694142</v>
      </c>
      <c r="X28" s="29">
        <f t="shared" si="132"/>
        <v>186.02945717094966</v>
      </c>
      <c r="Y28" s="29">
        <f t="shared" si="132"/>
        <v>191.61034088607815</v>
      </c>
      <c r="Z28" s="29">
        <f t="shared" si="132"/>
        <v>197.35865111266051</v>
      </c>
      <c r="AA28" s="29">
        <f t="shared" si="132"/>
        <v>203.27941064604033</v>
      </c>
      <c r="AB28" s="29">
        <f t="shared" si="132"/>
        <v>209.37779296542155</v>
      </c>
      <c r="AC28" s="29">
        <f t="shared" si="132"/>
        <v>215.6591267543842</v>
      </c>
      <c r="AD28" s="29">
        <f t="shared" si="132"/>
        <v>222.12890055701573</v>
      </c>
      <c r="AE28" s="29">
        <f t="shared" si="132"/>
        <v>228.79276757372619</v>
      </c>
      <c r="AF28" s="29">
        <f t="shared" si="132"/>
        <v>235.65655060093798</v>
      </c>
      <c r="AG28" s="29">
        <f t="shared" si="132"/>
        <v>242.72624711896611</v>
      </c>
      <c r="AH28" s="29">
        <f t="shared" si="132"/>
        <v>250.00803453253511</v>
      </c>
      <c r="AI28" s="29">
        <f t="shared" si="132"/>
        <v>257.50827556851118</v>
      </c>
      <c r="AJ28" s="29">
        <f t="shared" si="132"/>
        <v>265.23352383556653</v>
      </c>
      <c r="AK28" s="29">
        <f t="shared" ref="AK28:BK28" si="133">AJ28*SUM(1+AK12)</f>
        <v>273.19052955063353</v>
      </c>
      <c r="AL28" s="29">
        <f t="shared" si="133"/>
        <v>281.38624543715252</v>
      </c>
      <c r="AM28" s="29">
        <f t="shared" si="133"/>
        <v>289.82783280026712</v>
      </c>
      <c r="AN28" s="29">
        <f t="shared" si="133"/>
        <v>298.52266778427514</v>
      </c>
      <c r="AO28" s="29">
        <f t="shared" si="133"/>
        <v>307.47834781780341</v>
      </c>
      <c r="AP28" s="29">
        <f t="shared" si="133"/>
        <v>316.70269825233754</v>
      </c>
      <c r="AQ28" s="29">
        <f t="shared" si="133"/>
        <v>326.20377919990767</v>
      </c>
      <c r="AR28" s="29">
        <f t="shared" si="133"/>
        <v>335.98989257590489</v>
      </c>
      <c r="AS28" s="29">
        <f t="shared" si="133"/>
        <v>346.06958935318204</v>
      </c>
      <c r="AT28" s="29">
        <f t="shared" si="133"/>
        <v>356.45167703377751</v>
      </c>
      <c r="AU28" s="29">
        <f t="shared" si="133"/>
        <v>367.14522734479084</v>
      </c>
      <c r="AV28" s="29">
        <f t="shared" si="133"/>
        <v>378.15958416513456</v>
      </c>
      <c r="AW28" s="29">
        <f t="shared" si="133"/>
        <v>389.50437169008859</v>
      </c>
      <c r="AX28" s="29">
        <f t="shared" si="133"/>
        <v>401.18950284079125</v>
      </c>
      <c r="AY28" s="29">
        <f t="shared" si="133"/>
        <v>413.225187926015</v>
      </c>
      <c r="AZ28" s="29">
        <f t="shared" si="133"/>
        <v>425.62194356379547</v>
      </c>
      <c r="BA28" s="29">
        <f t="shared" si="133"/>
        <v>438.39060187070936</v>
      </c>
      <c r="BB28" s="29">
        <f t="shared" si="133"/>
        <v>451.54231992683066</v>
      </c>
      <c r="BC28" s="29">
        <f t="shared" si="133"/>
        <v>465.08858952463561</v>
      </c>
      <c r="BD28" s="29">
        <f t="shared" si="133"/>
        <v>479.04124721037471</v>
      </c>
      <c r="BE28" s="29">
        <f t="shared" si="133"/>
        <v>493.41248462668597</v>
      </c>
      <c r="BF28" s="29">
        <f t="shared" si="133"/>
        <v>508.21485916548659</v>
      </c>
      <c r="BG28" s="29">
        <f t="shared" si="133"/>
        <v>523.46130494045121</v>
      </c>
      <c r="BH28" s="29">
        <f t="shared" si="133"/>
        <v>539.16514408866476</v>
      </c>
      <c r="BI28" s="29">
        <f t="shared" si="133"/>
        <v>555.34009841132467</v>
      </c>
      <c r="BJ28" s="29">
        <f t="shared" si="133"/>
        <v>572.00030136366445</v>
      </c>
      <c r="BK28" s="29">
        <f t="shared" si="133"/>
        <v>589.16031040457437</v>
      </c>
    </row>
    <row r="29" spans="2:63" outlineLevel="1">
      <c r="B29" s="10">
        <v>100</v>
      </c>
      <c r="C29" s="4">
        <v>3</v>
      </c>
      <c r="D29" s="29">
        <f>SUM(B29*D23)</f>
        <v>100</v>
      </c>
      <c r="E29" s="29">
        <f t="shared" ref="E29:AJ29" si="134">D29*SUM(1+E13)</f>
        <v>100</v>
      </c>
      <c r="F29" s="29">
        <f t="shared" si="134"/>
        <v>100</v>
      </c>
      <c r="G29" s="29">
        <f t="shared" si="134"/>
        <v>100</v>
      </c>
      <c r="H29" s="29">
        <f t="shared" si="134"/>
        <v>100</v>
      </c>
      <c r="I29" s="29">
        <f t="shared" si="134"/>
        <v>100</v>
      </c>
      <c r="J29" s="29">
        <f t="shared" si="134"/>
        <v>100</v>
      </c>
      <c r="K29" s="29">
        <f t="shared" si="134"/>
        <v>100</v>
      </c>
      <c r="L29" s="29">
        <f t="shared" si="134"/>
        <v>100</v>
      </c>
      <c r="M29" s="29">
        <f t="shared" si="134"/>
        <v>100</v>
      </c>
      <c r="N29" s="29">
        <f t="shared" si="134"/>
        <v>100</v>
      </c>
      <c r="O29" s="29">
        <f t="shared" si="134"/>
        <v>100</v>
      </c>
      <c r="P29" s="29">
        <f t="shared" si="134"/>
        <v>100</v>
      </c>
      <c r="Q29" s="29">
        <f t="shared" si="134"/>
        <v>100</v>
      </c>
      <c r="R29" s="29">
        <f t="shared" si="134"/>
        <v>100</v>
      </c>
      <c r="S29" s="29">
        <f t="shared" si="134"/>
        <v>100</v>
      </c>
      <c r="T29" s="29">
        <f t="shared" si="134"/>
        <v>100</v>
      </c>
      <c r="U29" s="29">
        <f t="shared" si="134"/>
        <v>100</v>
      </c>
      <c r="V29" s="29">
        <f t="shared" si="134"/>
        <v>100</v>
      </c>
      <c r="W29" s="29">
        <f t="shared" si="134"/>
        <v>100</v>
      </c>
      <c r="X29" s="29">
        <f t="shared" si="134"/>
        <v>100</v>
      </c>
      <c r="Y29" s="29">
        <f t="shared" si="134"/>
        <v>100</v>
      </c>
      <c r="Z29" s="29">
        <f t="shared" si="134"/>
        <v>100</v>
      </c>
      <c r="AA29" s="29">
        <f t="shared" si="134"/>
        <v>100</v>
      </c>
      <c r="AB29" s="29">
        <f t="shared" si="134"/>
        <v>100</v>
      </c>
      <c r="AC29" s="29">
        <f t="shared" si="134"/>
        <v>100</v>
      </c>
      <c r="AD29" s="29">
        <f t="shared" si="134"/>
        <v>100</v>
      </c>
      <c r="AE29" s="29">
        <f t="shared" si="134"/>
        <v>100</v>
      </c>
      <c r="AF29" s="29">
        <f t="shared" si="134"/>
        <v>100</v>
      </c>
      <c r="AG29" s="29">
        <f t="shared" si="134"/>
        <v>100</v>
      </c>
      <c r="AH29" s="29">
        <f t="shared" si="134"/>
        <v>100</v>
      </c>
      <c r="AI29" s="29">
        <f t="shared" si="134"/>
        <v>100</v>
      </c>
      <c r="AJ29" s="29">
        <f t="shared" si="134"/>
        <v>100</v>
      </c>
      <c r="AK29" s="29">
        <f t="shared" ref="AK29:BK29" si="135">AJ29*SUM(1+AK13)</f>
        <v>100</v>
      </c>
      <c r="AL29" s="29">
        <f t="shared" si="135"/>
        <v>100</v>
      </c>
      <c r="AM29" s="29">
        <f t="shared" si="135"/>
        <v>100</v>
      </c>
      <c r="AN29" s="29">
        <f t="shared" si="135"/>
        <v>100</v>
      </c>
      <c r="AO29" s="29">
        <f t="shared" si="135"/>
        <v>100</v>
      </c>
      <c r="AP29" s="29">
        <f t="shared" si="135"/>
        <v>100</v>
      </c>
      <c r="AQ29" s="29">
        <f t="shared" si="135"/>
        <v>100</v>
      </c>
      <c r="AR29" s="29">
        <f t="shared" si="135"/>
        <v>100</v>
      </c>
      <c r="AS29" s="29">
        <f t="shared" si="135"/>
        <v>100</v>
      </c>
      <c r="AT29" s="29">
        <f t="shared" si="135"/>
        <v>100</v>
      </c>
      <c r="AU29" s="29">
        <f t="shared" si="135"/>
        <v>100</v>
      </c>
      <c r="AV29" s="29">
        <f t="shared" si="135"/>
        <v>100</v>
      </c>
      <c r="AW29" s="29">
        <f t="shared" si="135"/>
        <v>100</v>
      </c>
      <c r="AX29" s="29">
        <f t="shared" si="135"/>
        <v>100</v>
      </c>
      <c r="AY29" s="29">
        <f t="shared" si="135"/>
        <v>100</v>
      </c>
      <c r="AZ29" s="29">
        <f t="shared" si="135"/>
        <v>100</v>
      </c>
      <c r="BA29" s="29">
        <f t="shared" si="135"/>
        <v>100</v>
      </c>
      <c r="BB29" s="29">
        <f t="shared" si="135"/>
        <v>100</v>
      </c>
      <c r="BC29" s="29">
        <f t="shared" si="135"/>
        <v>100</v>
      </c>
      <c r="BD29" s="29">
        <f t="shared" si="135"/>
        <v>100</v>
      </c>
      <c r="BE29" s="29">
        <f t="shared" si="135"/>
        <v>100</v>
      </c>
      <c r="BF29" s="29">
        <f t="shared" si="135"/>
        <v>100</v>
      </c>
      <c r="BG29" s="29">
        <f t="shared" si="135"/>
        <v>100</v>
      </c>
      <c r="BH29" s="29">
        <f t="shared" si="135"/>
        <v>100</v>
      </c>
      <c r="BI29" s="29">
        <f t="shared" si="135"/>
        <v>100</v>
      </c>
      <c r="BJ29" s="29">
        <f t="shared" si="135"/>
        <v>100</v>
      </c>
      <c r="BK29" s="29">
        <f t="shared" si="135"/>
        <v>100</v>
      </c>
    </row>
    <row r="30" spans="2:63" outlineLevel="1">
      <c r="B30" s="10">
        <v>100</v>
      </c>
      <c r="C30" s="4">
        <v>4</v>
      </c>
      <c r="D30" s="29">
        <f>SUM(B30*D24)</f>
        <v>105</v>
      </c>
      <c r="E30" s="29">
        <f t="shared" ref="E30:AJ30" si="136">D30*SUM(1+E14)</f>
        <v>110.25</v>
      </c>
      <c r="F30" s="29">
        <f t="shared" si="136"/>
        <v>115.7625</v>
      </c>
      <c r="G30" s="29">
        <f t="shared" si="136"/>
        <v>121.55062500000001</v>
      </c>
      <c r="H30" s="29">
        <f t="shared" si="136"/>
        <v>127.62815625000002</v>
      </c>
      <c r="I30" s="29">
        <f t="shared" si="136"/>
        <v>134.00956406250003</v>
      </c>
      <c r="J30" s="29">
        <f t="shared" si="136"/>
        <v>140.71004226562505</v>
      </c>
      <c r="K30" s="29">
        <f t="shared" si="136"/>
        <v>147.74554437890632</v>
      </c>
      <c r="L30" s="29">
        <f t="shared" si="136"/>
        <v>155.13282159785163</v>
      </c>
      <c r="M30" s="29">
        <f t="shared" si="136"/>
        <v>162.88946267774421</v>
      </c>
      <c r="N30" s="29">
        <f t="shared" si="136"/>
        <v>171.03393581163144</v>
      </c>
      <c r="O30" s="29">
        <f t="shared" si="136"/>
        <v>179.58563260221302</v>
      </c>
      <c r="P30" s="29">
        <f t="shared" si="136"/>
        <v>188.56491423232367</v>
      </c>
      <c r="Q30" s="29">
        <f t="shared" si="136"/>
        <v>197.99315994393987</v>
      </c>
      <c r="R30" s="29">
        <f t="shared" si="136"/>
        <v>207.89281794113688</v>
      </c>
      <c r="S30" s="29">
        <f t="shared" si="136"/>
        <v>218.28745883819374</v>
      </c>
      <c r="T30" s="29">
        <f t="shared" si="136"/>
        <v>229.20183178010345</v>
      </c>
      <c r="U30" s="29">
        <f t="shared" si="136"/>
        <v>240.66192336910862</v>
      </c>
      <c r="V30" s="29">
        <f t="shared" si="136"/>
        <v>252.69501953756406</v>
      </c>
      <c r="W30" s="29">
        <f t="shared" si="136"/>
        <v>265.32977051444226</v>
      </c>
      <c r="X30" s="29">
        <f t="shared" si="136"/>
        <v>278.5962590401644</v>
      </c>
      <c r="Y30" s="29">
        <f t="shared" si="136"/>
        <v>292.5260719921726</v>
      </c>
      <c r="Z30" s="29">
        <f t="shared" si="136"/>
        <v>307.15237559178127</v>
      </c>
      <c r="AA30" s="29">
        <f t="shared" si="136"/>
        <v>322.50999437137034</v>
      </c>
      <c r="AB30" s="29">
        <f t="shared" si="136"/>
        <v>338.63549408993885</v>
      </c>
      <c r="AC30" s="29">
        <f t="shared" si="136"/>
        <v>355.56726879443579</v>
      </c>
      <c r="AD30" s="29">
        <f t="shared" si="136"/>
        <v>373.34563223415762</v>
      </c>
      <c r="AE30" s="29">
        <f t="shared" si="136"/>
        <v>392.01291384586551</v>
      </c>
      <c r="AF30" s="29">
        <f t="shared" si="136"/>
        <v>411.61355953815882</v>
      </c>
      <c r="AG30" s="29">
        <f t="shared" si="136"/>
        <v>432.19423751506679</v>
      </c>
      <c r="AH30" s="29">
        <f t="shared" si="136"/>
        <v>453.80394939082015</v>
      </c>
      <c r="AI30" s="29">
        <f t="shared" si="136"/>
        <v>476.49414686036118</v>
      </c>
      <c r="AJ30" s="29">
        <f t="shared" si="136"/>
        <v>500.31885420337926</v>
      </c>
      <c r="AK30" s="29">
        <f t="shared" ref="AK30:BK30" si="137">AJ30*SUM(1+AK14)</f>
        <v>525.33479691354819</v>
      </c>
      <c r="AL30" s="29">
        <f t="shared" si="137"/>
        <v>551.60153675922561</v>
      </c>
      <c r="AM30" s="29">
        <f t="shared" si="137"/>
        <v>579.18161359718692</v>
      </c>
      <c r="AN30" s="29">
        <f t="shared" si="137"/>
        <v>608.14069427704635</v>
      </c>
      <c r="AO30" s="29">
        <f t="shared" si="137"/>
        <v>638.54772899089869</v>
      </c>
      <c r="AP30" s="29">
        <f t="shared" si="137"/>
        <v>670.47511544044369</v>
      </c>
      <c r="AQ30" s="29">
        <f t="shared" si="137"/>
        <v>703.99887121246593</v>
      </c>
      <c r="AR30" s="29">
        <f t="shared" si="137"/>
        <v>739.19881477308923</v>
      </c>
      <c r="AS30" s="29">
        <f t="shared" si="137"/>
        <v>776.15875551174372</v>
      </c>
      <c r="AT30" s="29">
        <f t="shared" si="137"/>
        <v>814.96669328733094</v>
      </c>
      <c r="AU30" s="29">
        <f t="shared" si="137"/>
        <v>855.71502795169749</v>
      </c>
      <c r="AV30" s="29">
        <f t="shared" si="137"/>
        <v>898.50077934928242</v>
      </c>
      <c r="AW30" s="29">
        <f t="shared" si="137"/>
        <v>943.42581831674659</v>
      </c>
      <c r="AX30" s="29">
        <f t="shared" si="137"/>
        <v>990.59710923258399</v>
      </c>
      <c r="AY30" s="29">
        <f t="shared" si="137"/>
        <v>1040.1269646942133</v>
      </c>
      <c r="AZ30" s="29">
        <f t="shared" si="137"/>
        <v>1092.1333129289239</v>
      </c>
      <c r="BA30" s="29">
        <f t="shared" si="137"/>
        <v>1146.7399785753703</v>
      </c>
      <c r="BB30" s="29">
        <f t="shared" si="137"/>
        <v>1204.0769775041388</v>
      </c>
      <c r="BC30" s="29">
        <f t="shared" si="137"/>
        <v>1264.2808263793459</v>
      </c>
      <c r="BD30" s="29">
        <f t="shared" si="137"/>
        <v>1327.4948676983131</v>
      </c>
      <c r="BE30" s="29">
        <f t="shared" si="137"/>
        <v>1393.8696110832288</v>
      </c>
      <c r="BF30" s="29">
        <f t="shared" si="137"/>
        <v>1463.5630916373902</v>
      </c>
      <c r="BG30" s="29">
        <f t="shared" si="137"/>
        <v>1536.7412462192599</v>
      </c>
      <c r="BH30" s="29">
        <f t="shared" si="137"/>
        <v>1613.578308530223</v>
      </c>
      <c r="BI30" s="29">
        <f t="shared" si="137"/>
        <v>1694.2572239567342</v>
      </c>
      <c r="BJ30" s="29">
        <f t="shared" si="137"/>
        <v>1778.9700851545708</v>
      </c>
      <c r="BK30" s="29">
        <f t="shared" si="137"/>
        <v>1867.9185894122995</v>
      </c>
    </row>
    <row r="31" spans="2:63" outlineLevel="1">
      <c r="B31" s="10">
        <v>100</v>
      </c>
      <c r="C31" s="4">
        <v>5</v>
      </c>
      <c r="D31" s="29">
        <f>SUM(B31*D25)</f>
        <v>102.49999999999999</v>
      </c>
      <c r="E31" s="29">
        <f t="shared" ref="E31:AJ31" si="138">D31*SUM(1+E15)</f>
        <v>105.06249999999997</v>
      </c>
      <c r="F31" s="29">
        <f t="shared" si="138"/>
        <v>107.68906249999996</v>
      </c>
      <c r="G31" s="29">
        <f t="shared" si="138"/>
        <v>110.38128906249996</v>
      </c>
      <c r="H31" s="29">
        <f t="shared" si="138"/>
        <v>113.14082128906244</v>
      </c>
      <c r="I31" s="29">
        <f t="shared" si="138"/>
        <v>115.96934182128899</v>
      </c>
      <c r="J31" s="29">
        <f t="shared" si="138"/>
        <v>118.8685753668212</v>
      </c>
      <c r="K31" s="29">
        <f t="shared" si="138"/>
        <v>121.84028975099173</v>
      </c>
      <c r="L31" s="29">
        <f t="shared" si="138"/>
        <v>124.88629699476651</v>
      </c>
      <c r="M31" s="29">
        <f t="shared" si="138"/>
        <v>128.00845441963565</v>
      </c>
      <c r="N31" s="29">
        <f t="shared" si="138"/>
        <v>131.20866578012652</v>
      </c>
      <c r="O31" s="29">
        <f t="shared" si="138"/>
        <v>134.48888242462968</v>
      </c>
      <c r="P31" s="29">
        <f t="shared" si="138"/>
        <v>137.8511044852454</v>
      </c>
      <c r="Q31" s="29">
        <f t="shared" si="138"/>
        <v>141.29738209737653</v>
      </c>
      <c r="R31" s="29">
        <f t="shared" si="138"/>
        <v>144.82981664981094</v>
      </c>
      <c r="S31" s="29">
        <f t="shared" si="138"/>
        <v>148.45056206605619</v>
      </c>
      <c r="T31" s="29">
        <f t="shared" si="138"/>
        <v>152.16182611770759</v>
      </c>
      <c r="U31" s="29">
        <f t="shared" si="138"/>
        <v>155.96587177065027</v>
      </c>
      <c r="V31" s="29">
        <f t="shared" si="138"/>
        <v>159.86501856491651</v>
      </c>
      <c r="W31" s="29">
        <f t="shared" si="138"/>
        <v>163.86164402903941</v>
      </c>
      <c r="X31" s="29">
        <f t="shared" si="138"/>
        <v>167.95818512976538</v>
      </c>
      <c r="Y31" s="29">
        <f t="shared" si="138"/>
        <v>172.15713975800949</v>
      </c>
      <c r="Z31" s="29">
        <f t="shared" si="138"/>
        <v>176.46106825195972</v>
      </c>
      <c r="AA31" s="29">
        <f t="shared" si="138"/>
        <v>180.8725949582587</v>
      </c>
      <c r="AB31" s="29">
        <f t="shared" si="138"/>
        <v>185.39440983221516</v>
      </c>
      <c r="AC31" s="29">
        <f t="shared" si="138"/>
        <v>190.02927007802052</v>
      </c>
      <c r="AD31" s="29">
        <f t="shared" si="138"/>
        <v>194.78000182997101</v>
      </c>
      <c r="AE31" s="29">
        <f t="shared" si="138"/>
        <v>199.64950187572026</v>
      </c>
      <c r="AF31" s="29">
        <f t="shared" si="138"/>
        <v>204.64073942261325</v>
      </c>
      <c r="AG31" s="29">
        <f t="shared" si="138"/>
        <v>209.75675790817857</v>
      </c>
      <c r="AH31" s="29">
        <f t="shared" si="138"/>
        <v>215.00067685588303</v>
      </c>
      <c r="AI31" s="29">
        <f t="shared" si="138"/>
        <v>220.37569377728008</v>
      </c>
      <c r="AJ31" s="29">
        <f t="shared" si="138"/>
        <v>225.88508612171205</v>
      </c>
      <c r="AK31" s="29">
        <f t="shared" ref="AK31:BK31" si="139">AJ31*SUM(1+AK15)</f>
        <v>231.53221327475484</v>
      </c>
      <c r="AL31" s="29">
        <f t="shared" si="139"/>
        <v>237.32051860662369</v>
      </c>
      <c r="AM31" s="29">
        <f t="shared" si="139"/>
        <v>243.25353157178927</v>
      </c>
      <c r="AN31" s="29">
        <f t="shared" si="139"/>
        <v>249.33486986108397</v>
      </c>
      <c r="AO31" s="29">
        <f t="shared" si="139"/>
        <v>255.56824160761104</v>
      </c>
      <c r="AP31" s="29">
        <f t="shared" si="139"/>
        <v>261.9574476478013</v>
      </c>
      <c r="AQ31" s="29">
        <f t="shared" si="139"/>
        <v>268.50638383899633</v>
      </c>
      <c r="AR31" s="29">
        <f t="shared" si="139"/>
        <v>275.21904343497124</v>
      </c>
      <c r="AS31" s="29">
        <f t="shared" si="139"/>
        <v>282.09951952084549</v>
      </c>
      <c r="AT31" s="29">
        <f t="shared" si="139"/>
        <v>289.15200750886657</v>
      </c>
      <c r="AU31" s="29">
        <f t="shared" si="139"/>
        <v>296.38080769658819</v>
      </c>
      <c r="AV31" s="29">
        <f t="shared" si="139"/>
        <v>303.79032788900287</v>
      </c>
      <c r="AW31" s="29">
        <f t="shared" si="139"/>
        <v>311.38508608622789</v>
      </c>
      <c r="AX31" s="29">
        <f t="shared" si="139"/>
        <v>319.16971323838357</v>
      </c>
      <c r="AY31" s="29">
        <f t="shared" si="139"/>
        <v>327.14895606934311</v>
      </c>
      <c r="AZ31" s="29">
        <f t="shared" si="139"/>
        <v>335.32767997107669</v>
      </c>
      <c r="BA31" s="29">
        <f t="shared" si="139"/>
        <v>343.71087197035359</v>
      </c>
      <c r="BB31" s="29">
        <f t="shared" si="139"/>
        <v>352.30364376961239</v>
      </c>
      <c r="BC31" s="29">
        <f t="shared" si="139"/>
        <v>361.11123486385264</v>
      </c>
      <c r="BD31" s="29">
        <f t="shared" si="139"/>
        <v>370.13901573544894</v>
      </c>
      <c r="BE31" s="29">
        <f t="shared" si="139"/>
        <v>379.3924911288351</v>
      </c>
      <c r="BF31" s="29">
        <f t="shared" si="139"/>
        <v>388.87730340705593</v>
      </c>
      <c r="BG31" s="29">
        <f t="shared" si="139"/>
        <v>398.59923599223231</v>
      </c>
      <c r="BH31" s="29">
        <f t="shared" si="139"/>
        <v>408.56421689203808</v>
      </c>
      <c r="BI31" s="29">
        <f t="shared" si="139"/>
        <v>418.77832231433899</v>
      </c>
      <c r="BJ31" s="29">
        <f t="shared" si="139"/>
        <v>429.24778037219744</v>
      </c>
      <c r="BK31" s="29">
        <f t="shared" si="139"/>
        <v>439.97897488150232</v>
      </c>
    </row>
    <row r="32" spans="2:63" outlineLevel="1">
      <c r="B32" s="10"/>
      <c r="C32" s="4"/>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row>
    <row r="33" spans="2:63" outlineLevel="1">
      <c r="B33" s="10"/>
      <c r="C33" s="4">
        <v>1</v>
      </c>
      <c r="D33" s="30">
        <f>SUM(D27-$B$27)/$B$27</f>
        <v>2.4999999999999859E-2</v>
      </c>
      <c r="E33" s="30">
        <f t="shared" ref="E33:BK33" si="140">SUM(E27-$B$27)/$B$27</f>
        <v>5.0624999999999719E-2</v>
      </c>
      <c r="F33" s="30">
        <f t="shared" si="140"/>
        <v>7.6890624999999629E-2</v>
      </c>
      <c r="G33" s="30">
        <f t="shared" si="140"/>
        <v>0.1038128906249996</v>
      </c>
      <c r="H33" s="30">
        <f t="shared" si="140"/>
        <v>0.13140821289062443</v>
      </c>
      <c r="I33" s="30">
        <f t="shared" si="140"/>
        <v>0.15969341821288993</v>
      </c>
      <c r="J33" s="30">
        <f t="shared" si="140"/>
        <v>0.18868575366821205</v>
      </c>
      <c r="K33" s="30">
        <f t="shared" si="140"/>
        <v>0.21840289750991729</v>
      </c>
      <c r="L33" s="30">
        <f t="shared" si="140"/>
        <v>0.2488629699476651</v>
      </c>
      <c r="M33" s="30">
        <f t="shared" si="140"/>
        <v>0.28008454419635653</v>
      </c>
      <c r="N33" s="30">
        <f t="shared" si="140"/>
        <v>0.31208665780126521</v>
      </c>
      <c r="O33" s="30">
        <f t="shared" si="140"/>
        <v>0.3448888242462968</v>
      </c>
      <c r="P33" s="30">
        <f t="shared" si="140"/>
        <v>0.37851104485245401</v>
      </c>
      <c r="Q33" s="30">
        <f t="shared" si="140"/>
        <v>0.41297382097376528</v>
      </c>
      <c r="R33" s="30">
        <f t="shared" si="140"/>
        <v>0.44829816649810939</v>
      </c>
      <c r="S33" s="30">
        <f t="shared" si="140"/>
        <v>0.48450562066056191</v>
      </c>
      <c r="T33" s="30">
        <f t="shared" si="140"/>
        <v>0.52161826117707588</v>
      </c>
      <c r="U33" s="30">
        <f t="shared" si="140"/>
        <v>0.55965871770650266</v>
      </c>
      <c r="V33" s="30">
        <f t="shared" si="140"/>
        <v>0.59865018564916506</v>
      </c>
      <c r="W33" s="30">
        <f t="shared" si="140"/>
        <v>0.63861644029039411</v>
      </c>
      <c r="X33" s="30">
        <f t="shared" si="140"/>
        <v>0.67958185129765381</v>
      </c>
      <c r="Y33" s="30">
        <f t="shared" si="140"/>
        <v>0.72157139758009492</v>
      </c>
      <c r="Z33" s="30">
        <f t="shared" si="140"/>
        <v>0.76461068251959718</v>
      </c>
      <c r="AA33" s="30">
        <f t="shared" si="140"/>
        <v>0.80872594958258703</v>
      </c>
      <c r="AB33" s="30">
        <f t="shared" si="140"/>
        <v>0.85394409832215157</v>
      </c>
      <c r="AC33" s="30">
        <f t="shared" si="140"/>
        <v>0.90029270078020518</v>
      </c>
      <c r="AD33" s="30">
        <f t="shared" si="140"/>
        <v>0.94780001829971017</v>
      </c>
      <c r="AE33" s="30">
        <f t="shared" si="140"/>
        <v>0.99649501875720259</v>
      </c>
      <c r="AF33" s="30">
        <f t="shared" si="140"/>
        <v>1.0464073942261325</v>
      </c>
      <c r="AG33" s="30">
        <f t="shared" si="140"/>
        <v>1.0975675790817858</v>
      </c>
      <c r="AH33" s="30">
        <f t="shared" si="140"/>
        <v>1.1500067685588302</v>
      </c>
      <c r="AI33" s="30">
        <f t="shared" si="140"/>
        <v>1.2037569377728008</v>
      </c>
      <c r="AJ33" s="30">
        <f t="shared" si="140"/>
        <v>1.2588508612171205</v>
      </c>
      <c r="AK33" s="30">
        <f t="shared" si="140"/>
        <v>1.3153221327475484</v>
      </c>
      <c r="AL33" s="30">
        <f t="shared" si="140"/>
        <v>1.3732051860662369</v>
      </c>
      <c r="AM33" s="30">
        <f t="shared" si="140"/>
        <v>1.4325353157178926</v>
      </c>
      <c r="AN33" s="30">
        <f t="shared" si="140"/>
        <v>1.4933486986108397</v>
      </c>
      <c r="AO33" s="30">
        <f t="shared" si="140"/>
        <v>1.5556824160761105</v>
      </c>
      <c r="AP33" s="30">
        <f t="shared" si="140"/>
        <v>1.6195744764780131</v>
      </c>
      <c r="AQ33" s="30">
        <f t="shared" si="140"/>
        <v>1.6850638383899632</v>
      </c>
      <c r="AR33" s="30">
        <f t="shared" si="140"/>
        <v>1.7521904343497123</v>
      </c>
      <c r="AS33" s="30">
        <f t="shared" si="140"/>
        <v>1.8209951952084549</v>
      </c>
      <c r="AT33" s="30">
        <f t="shared" si="140"/>
        <v>1.8915200750886658</v>
      </c>
      <c r="AU33" s="30">
        <f t="shared" si="140"/>
        <v>1.9638080769658819</v>
      </c>
      <c r="AV33" s="30">
        <f t="shared" si="140"/>
        <v>2.0379032788900289</v>
      </c>
      <c r="AW33" s="30">
        <f t="shared" si="140"/>
        <v>2.113850860862279</v>
      </c>
      <c r="AX33" s="30">
        <f t="shared" si="140"/>
        <v>2.1916971323838355</v>
      </c>
      <c r="AY33" s="30">
        <f t="shared" si="140"/>
        <v>2.2714895606934311</v>
      </c>
      <c r="AZ33" s="30">
        <f t="shared" si="140"/>
        <v>2.3532767997107671</v>
      </c>
      <c r="BA33" s="30">
        <f t="shared" si="140"/>
        <v>2.4371087197035362</v>
      </c>
      <c r="BB33" s="30">
        <f t="shared" si="140"/>
        <v>2.5230364376961241</v>
      </c>
      <c r="BC33" s="30">
        <f t="shared" si="140"/>
        <v>2.6111123486385264</v>
      </c>
      <c r="BD33" s="30">
        <f t="shared" si="140"/>
        <v>2.7013901573544894</v>
      </c>
      <c r="BE33" s="30">
        <f t="shared" si="140"/>
        <v>2.7939249112883511</v>
      </c>
      <c r="BF33" s="30">
        <f t="shared" si="140"/>
        <v>2.8887730340705593</v>
      </c>
      <c r="BG33" s="30">
        <f t="shared" si="140"/>
        <v>2.985992359922323</v>
      </c>
      <c r="BH33" s="30">
        <f t="shared" si="140"/>
        <v>3.0856421689203808</v>
      </c>
      <c r="BI33" s="30">
        <f t="shared" si="140"/>
        <v>3.18778322314339</v>
      </c>
      <c r="BJ33" s="30">
        <f t="shared" si="140"/>
        <v>3.2924778037219742</v>
      </c>
      <c r="BK33" s="30">
        <f t="shared" si="140"/>
        <v>3.399789748815023</v>
      </c>
    </row>
    <row r="34" spans="2:63" outlineLevel="1">
      <c r="B34" s="10"/>
      <c r="C34" s="4">
        <v>2</v>
      </c>
      <c r="D34" s="30">
        <f>SUM(D28-$B$28)/$B$28</f>
        <v>0.03</v>
      </c>
      <c r="E34" s="30">
        <f t="shared" ref="E34:BK34" si="141">SUM(E28-$B$28)/$B$28</f>
        <v>6.0900000000000037E-2</v>
      </c>
      <c r="F34" s="30">
        <f t="shared" si="141"/>
        <v>9.2727000000000004E-2</v>
      </c>
      <c r="G34" s="30">
        <f t="shared" si="141"/>
        <v>0.12550881000000003</v>
      </c>
      <c r="H34" s="30">
        <f t="shared" si="141"/>
        <v>0.15927407430000001</v>
      </c>
      <c r="I34" s="30">
        <f t="shared" si="141"/>
        <v>0.19405229652900005</v>
      </c>
      <c r="J34" s="30">
        <f t="shared" si="141"/>
        <v>0.22987386542487001</v>
      </c>
      <c r="K34" s="30">
        <f t="shared" si="141"/>
        <v>0.26677008138761621</v>
      </c>
      <c r="L34" s="30">
        <f t="shared" si="141"/>
        <v>0.30477318382924468</v>
      </c>
      <c r="M34" s="30">
        <f t="shared" si="141"/>
        <v>0.34391637934412217</v>
      </c>
      <c r="N34" s="30">
        <f t="shared" si="141"/>
        <v>0.38423387072444598</v>
      </c>
      <c r="O34" s="30">
        <f t="shared" si="141"/>
        <v>0.4257608868461793</v>
      </c>
      <c r="P34" s="30">
        <f t="shared" si="141"/>
        <v>0.46853371345156458</v>
      </c>
      <c r="Q34" s="30">
        <f t="shared" si="141"/>
        <v>0.51258972485511156</v>
      </c>
      <c r="R34" s="30">
        <f t="shared" si="141"/>
        <v>0.55796741660076488</v>
      </c>
      <c r="S34" s="30">
        <f t="shared" si="141"/>
        <v>0.60470643909878785</v>
      </c>
      <c r="T34" s="30">
        <f t="shared" si="141"/>
        <v>0.65284763227175147</v>
      </c>
      <c r="U34" s="30">
        <f t="shared" si="141"/>
        <v>0.70243306123990412</v>
      </c>
      <c r="V34" s="30">
        <f t="shared" si="141"/>
        <v>0.75350605307710117</v>
      </c>
      <c r="W34" s="30">
        <f t="shared" si="141"/>
        <v>0.80611123466941426</v>
      </c>
      <c r="X34" s="30">
        <f t="shared" si="141"/>
        <v>0.86029457170949653</v>
      </c>
      <c r="Y34" s="30">
        <f t="shared" si="141"/>
        <v>0.91610340886078145</v>
      </c>
      <c r="Z34" s="30">
        <f t="shared" si="141"/>
        <v>0.9735865111266051</v>
      </c>
      <c r="AA34" s="30">
        <f t="shared" si="141"/>
        <v>1.0327941064604034</v>
      </c>
      <c r="AB34" s="30">
        <f t="shared" si="141"/>
        <v>1.0937779296542154</v>
      </c>
      <c r="AC34" s="30">
        <f t="shared" si="141"/>
        <v>1.1565912675438421</v>
      </c>
      <c r="AD34" s="30">
        <f t="shared" si="141"/>
        <v>1.2212890055701573</v>
      </c>
      <c r="AE34" s="30">
        <f t="shared" si="141"/>
        <v>1.287927675737262</v>
      </c>
      <c r="AF34" s="30">
        <f t="shared" si="141"/>
        <v>1.3565655060093798</v>
      </c>
      <c r="AG34" s="30">
        <f t="shared" si="141"/>
        <v>1.4272624711896611</v>
      </c>
      <c r="AH34" s="30">
        <f t="shared" si="141"/>
        <v>1.5000803453253511</v>
      </c>
      <c r="AI34" s="30">
        <f t="shared" si="141"/>
        <v>1.5750827556851119</v>
      </c>
      <c r="AJ34" s="30">
        <f t="shared" si="141"/>
        <v>1.6523352383556653</v>
      </c>
      <c r="AK34" s="30">
        <f t="shared" si="141"/>
        <v>1.7319052955063352</v>
      </c>
      <c r="AL34" s="30">
        <f t="shared" si="141"/>
        <v>1.8138624543715252</v>
      </c>
      <c r="AM34" s="30">
        <f t="shared" si="141"/>
        <v>1.8982783280026712</v>
      </c>
      <c r="AN34" s="30">
        <f t="shared" si="141"/>
        <v>1.9852266778427514</v>
      </c>
      <c r="AO34" s="30">
        <f t="shared" si="141"/>
        <v>2.0747834781780341</v>
      </c>
      <c r="AP34" s="30">
        <f t="shared" si="141"/>
        <v>2.1670269825233754</v>
      </c>
      <c r="AQ34" s="30">
        <f t="shared" si="141"/>
        <v>2.2620377919990768</v>
      </c>
      <c r="AR34" s="30">
        <f t="shared" si="141"/>
        <v>2.3598989257590488</v>
      </c>
      <c r="AS34" s="30">
        <f t="shared" si="141"/>
        <v>2.4606958935318204</v>
      </c>
      <c r="AT34" s="30">
        <f t="shared" si="141"/>
        <v>2.5645167703377751</v>
      </c>
      <c r="AU34" s="30">
        <f t="shared" si="141"/>
        <v>2.6714522734479083</v>
      </c>
      <c r="AV34" s="30">
        <f t="shared" si="141"/>
        <v>2.7815958416513458</v>
      </c>
      <c r="AW34" s="30">
        <f t="shared" si="141"/>
        <v>2.895043716900886</v>
      </c>
      <c r="AX34" s="30">
        <f t="shared" si="141"/>
        <v>3.0118950284079125</v>
      </c>
      <c r="AY34" s="30">
        <f t="shared" si="141"/>
        <v>3.1322518792601501</v>
      </c>
      <c r="AZ34" s="30">
        <f t="shared" si="141"/>
        <v>3.2562194356379548</v>
      </c>
      <c r="BA34" s="30">
        <f t="shared" si="141"/>
        <v>3.3839060187070937</v>
      </c>
      <c r="BB34" s="30">
        <f t="shared" si="141"/>
        <v>3.5154231992683065</v>
      </c>
      <c r="BC34" s="30">
        <f t="shared" si="141"/>
        <v>3.6508858952463559</v>
      </c>
      <c r="BD34" s="30">
        <f t="shared" si="141"/>
        <v>3.7904124721037471</v>
      </c>
      <c r="BE34" s="30">
        <f t="shared" si="141"/>
        <v>3.9341248462668599</v>
      </c>
      <c r="BF34" s="30">
        <f t="shared" si="141"/>
        <v>4.0821485916548657</v>
      </c>
      <c r="BG34" s="30">
        <f t="shared" si="141"/>
        <v>4.234613049404512</v>
      </c>
      <c r="BH34" s="30">
        <f t="shared" si="141"/>
        <v>4.3916514408866476</v>
      </c>
      <c r="BI34" s="30">
        <f t="shared" si="141"/>
        <v>4.5534009841132468</v>
      </c>
      <c r="BJ34" s="30">
        <f t="shared" si="141"/>
        <v>4.7200030136366449</v>
      </c>
      <c r="BK34" s="30">
        <f t="shared" si="141"/>
        <v>4.8916031040457435</v>
      </c>
    </row>
    <row r="35" spans="2:63" outlineLevel="1">
      <c r="B35" s="10"/>
      <c r="C35" s="4">
        <v>3</v>
      </c>
      <c r="D35" s="30">
        <f>SUM(D29-$B$29)/$B$29</f>
        <v>0</v>
      </c>
      <c r="E35" s="30">
        <f t="shared" ref="E35:BK35" si="142">SUM(E29-$B$29)/$B$29</f>
        <v>0</v>
      </c>
      <c r="F35" s="30">
        <f t="shared" si="142"/>
        <v>0</v>
      </c>
      <c r="G35" s="30">
        <f t="shared" si="142"/>
        <v>0</v>
      </c>
      <c r="H35" s="30">
        <f t="shared" si="142"/>
        <v>0</v>
      </c>
      <c r="I35" s="30">
        <f t="shared" si="142"/>
        <v>0</v>
      </c>
      <c r="J35" s="30">
        <f t="shared" si="142"/>
        <v>0</v>
      </c>
      <c r="K35" s="30">
        <f t="shared" si="142"/>
        <v>0</v>
      </c>
      <c r="L35" s="30">
        <f t="shared" si="142"/>
        <v>0</v>
      </c>
      <c r="M35" s="30">
        <f t="shared" si="142"/>
        <v>0</v>
      </c>
      <c r="N35" s="30">
        <f t="shared" si="142"/>
        <v>0</v>
      </c>
      <c r="O35" s="30">
        <f t="shared" si="142"/>
        <v>0</v>
      </c>
      <c r="P35" s="30">
        <f t="shared" si="142"/>
        <v>0</v>
      </c>
      <c r="Q35" s="30">
        <f t="shared" si="142"/>
        <v>0</v>
      </c>
      <c r="R35" s="30">
        <f t="shared" si="142"/>
        <v>0</v>
      </c>
      <c r="S35" s="30">
        <f t="shared" si="142"/>
        <v>0</v>
      </c>
      <c r="T35" s="30">
        <f t="shared" si="142"/>
        <v>0</v>
      </c>
      <c r="U35" s="30">
        <f t="shared" si="142"/>
        <v>0</v>
      </c>
      <c r="V35" s="30">
        <f t="shared" si="142"/>
        <v>0</v>
      </c>
      <c r="W35" s="30">
        <f t="shared" si="142"/>
        <v>0</v>
      </c>
      <c r="X35" s="30">
        <f t="shared" si="142"/>
        <v>0</v>
      </c>
      <c r="Y35" s="30">
        <f t="shared" si="142"/>
        <v>0</v>
      </c>
      <c r="Z35" s="30">
        <f t="shared" si="142"/>
        <v>0</v>
      </c>
      <c r="AA35" s="30">
        <f t="shared" si="142"/>
        <v>0</v>
      </c>
      <c r="AB35" s="30">
        <f t="shared" si="142"/>
        <v>0</v>
      </c>
      <c r="AC35" s="30">
        <f t="shared" si="142"/>
        <v>0</v>
      </c>
      <c r="AD35" s="30">
        <f t="shared" si="142"/>
        <v>0</v>
      </c>
      <c r="AE35" s="30">
        <f t="shared" si="142"/>
        <v>0</v>
      </c>
      <c r="AF35" s="30">
        <f t="shared" si="142"/>
        <v>0</v>
      </c>
      <c r="AG35" s="30">
        <f t="shared" si="142"/>
        <v>0</v>
      </c>
      <c r="AH35" s="30">
        <f t="shared" si="142"/>
        <v>0</v>
      </c>
      <c r="AI35" s="30">
        <f t="shared" si="142"/>
        <v>0</v>
      </c>
      <c r="AJ35" s="30">
        <f t="shared" si="142"/>
        <v>0</v>
      </c>
      <c r="AK35" s="30">
        <f t="shared" si="142"/>
        <v>0</v>
      </c>
      <c r="AL35" s="30">
        <f t="shared" si="142"/>
        <v>0</v>
      </c>
      <c r="AM35" s="30">
        <f t="shared" si="142"/>
        <v>0</v>
      </c>
      <c r="AN35" s="30">
        <f t="shared" si="142"/>
        <v>0</v>
      </c>
      <c r="AO35" s="30">
        <f t="shared" si="142"/>
        <v>0</v>
      </c>
      <c r="AP35" s="30">
        <f t="shared" si="142"/>
        <v>0</v>
      </c>
      <c r="AQ35" s="30">
        <f t="shared" si="142"/>
        <v>0</v>
      </c>
      <c r="AR35" s="30">
        <f t="shared" si="142"/>
        <v>0</v>
      </c>
      <c r="AS35" s="30">
        <f t="shared" si="142"/>
        <v>0</v>
      </c>
      <c r="AT35" s="30">
        <f t="shared" si="142"/>
        <v>0</v>
      </c>
      <c r="AU35" s="30">
        <f t="shared" si="142"/>
        <v>0</v>
      </c>
      <c r="AV35" s="30">
        <f t="shared" si="142"/>
        <v>0</v>
      </c>
      <c r="AW35" s="30">
        <f t="shared" si="142"/>
        <v>0</v>
      </c>
      <c r="AX35" s="30">
        <f t="shared" si="142"/>
        <v>0</v>
      </c>
      <c r="AY35" s="30">
        <f t="shared" si="142"/>
        <v>0</v>
      </c>
      <c r="AZ35" s="30">
        <f t="shared" si="142"/>
        <v>0</v>
      </c>
      <c r="BA35" s="30">
        <f t="shared" si="142"/>
        <v>0</v>
      </c>
      <c r="BB35" s="30">
        <f t="shared" si="142"/>
        <v>0</v>
      </c>
      <c r="BC35" s="30">
        <f t="shared" si="142"/>
        <v>0</v>
      </c>
      <c r="BD35" s="30">
        <f t="shared" si="142"/>
        <v>0</v>
      </c>
      <c r="BE35" s="30">
        <f t="shared" si="142"/>
        <v>0</v>
      </c>
      <c r="BF35" s="30">
        <f t="shared" si="142"/>
        <v>0</v>
      </c>
      <c r="BG35" s="30">
        <f t="shared" si="142"/>
        <v>0</v>
      </c>
      <c r="BH35" s="30">
        <f t="shared" si="142"/>
        <v>0</v>
      </c>
      <c r="BI35" s="30">
        <f t="shared" si="142"/>
        <v>0</v>
      </c>
      <c r="BJ35" s="30">
        <f t="shared" si="142"/>
        <v>0</v>
      </c>
      <c r="BK35" s="30">
        <f t="shared" si="142"/>
        <v>0</v>
      </c>
    </row>
    <row r="36" spans="2:63" outlineLevel="1">
      <c r="B36" s="10"/>
      <c r="C36" s="4">
        <v>4</v>
      </c>
      <c r="D36" s="30">
        <f>SUM(D30-$B$30)/$B$30</f>
        <v>0.05</v>
      </c>
      <c r="E36" s="30">
        <f t="shared" ref="E36:BK36" si="143">SUM(E30-$B$30)/$B$30</f>
        <v>0.10249999999999999</v>
      </c>
      <c r="F36" s="30">
        <f t="shared" si="143"/>
        <v>0.15762500000000002</v>
      </c>
      <c r="G36" s="30">
        <f t="shared" si="143"/>
        <v>0.21550625000000012</v>
      </c>
      <c r="H36" s="30">
        <f t="shared" si="143"/>
        <v>0.27628156250000019</v>
      </c>
      <c r="I36" s="30">
        <f t="shared" si="143"/>
        <v>0.34009564062500031</v>
      </c>
      <c r="J36" s="30">
        <f t="shared" si="143"/>
        <v>0.40710042265625046</v>
      </c>
      <c r="K36" s="30">
        <f t="shared" si="143"/>
        <v>0.47745544378906318</v>
      </c>
      <c r="L36" s="30">
        <f t="shared" si="143"/>
        <v>0.55132821597851633</v>
      </c>
      <c r="M36" s="30">
        <f t="shared" si="143"/>
        <v>0.62889462677744201</v>
      </c>
      <c r="N36" s="30">
        <f t="shared" si="143"/>
        <v>0.71033935811631432</v>
      </c>
      <c r="O36" s="30">
        <f t="shared" si="143"/>
        <v>0.7958563260221303</v>
      </c>
      <c r="P36" s="30">
        <f t="shared" si="143"/>
        <v>0.88564914232323677</v>
      </c>
      <c r="Q36" s="30">
        <f t="shared" si="143"/>
        <v>0.97993159943939867</v>
      </c>
      <c r="R36" s="30">
        <f t="shared" si="143"/>
        <v>1.0789281794113688</v>
      </c>
      <c r="S36" s="30">
        <f t="shared" si="143"/>
        <v>1.1828745883819374</v>
      </c>
      <c r="T36" s="30">
        <f t="shared" si="143"/>
        <v>1.2920183178010345</v>
      </c>
      <c r="U36" s="30">
        <f t="shared" si="143"/>
        <v>1.4066192336910861</v>
      </c>
      <c r="V36" s="30">
        <f t="shared" si="143"/>
        <v>1.5269501953756406</v>
      </c>
      <c r="W36" s="30">
        <f t="shared" si="143"/>
        <v>1.6532977051444226</v>
      </c>
      <c r="X36" s="30">
        <f t="shared" si="143"/>
        <v>1.7859625904016441</v>
      </c>
      <c r="Y36" s="30">
        <f t="shared" si="143"/>
        <v>1.925260719921726</v>
      </c>
      <c r="Z36" s="30">
        <f t="shared" si="143"/>
        <v>2.0715237559178128</v>
      </c>
      <c r="AA36" s="30">
        <f t="shared" si="143"/>
        <v>2.2250999437137033</v>
      </c>
      <c r="AB36" s="30">
        <f t="shared" si="143"/>
        <v>2.3863549408993885</v>
      </c>
      <c r="AC36" s="30">
        <f t="shared" si="143"/>
        <v>2.5556726879443579</v>
      </c>
      <c r="AD36" s="30">
        <f t="shared" si="143"/>
        <v>2.733456322341576</v>
      </c>
      <c r="AE36" s="30">
        <f t="shared" si="143"/>
        <v>2.920129138458655</v>
      </c>
      <c r="AF36" s="30">
        <f t="shared" si="143"/>
        <v>3.1161355953815884</v>
      </c>
      <c r="AG36" s="30">
        <f t="shared" si="143"/>
        <v>3.3219423751506678</v>
      </c>
      <c r="AH36" s="30">
        <f t="shared" si="143"/>
        <v>3.5380394939082014</v>
      </c>
      <c r="AI36" s="30">
        <f t="shared" si="143"/>
        <v>3.7649414686036118</v>
      </c>
      <c r="AJ36" s="30">
        <f t="shared" si="143"/>
        <v>4.0031885420337927</v>
      </c>
      <c r="AK36" s="30">
        <f t="shared" si="143"/>
        <v>4.2533479691354819</v>
      </c>
      <c r="AL36" s="30">
        <f t="shared" si="143"/>
        <v>4.5160153675922565</v>
      </c>
      <c r="AM36" s="30">
        <f t="shared" si="143"/>
        <v>4.7918161359718692</v>
      </c>
      <c r="AN36" s="30">
        <f t="shared" si="143"/>
        <v>5.0814069427704638</v>
      </c>
      <c r="AO36" s="30">
        <f t="shared" si="143"/>
        <v>5.3854772899089873</v>
      </c>
      <c r="AP36" s="30">
        <f t="shared" si="143"/>
        <v>5.7047511544044367</v>
      </c>
      <c r="AQ36" s="30">
        <f t="shared" si="143"/>
        <v>6.0399887121246589</v>
      </c>
      <c r="AR36" s="30">
        <f t="shared" si="143"/>
        <v>6.391988147730892</v>
      </c>
      <c r="AS36" s="30">
        <f t="shared" si="143"/>
        <v>6.7615875551174369</v>
      </c>
      <c r="AT36" s="30">
        <f t="shared" si="143"/>
        <v>7.1496669328733091</v>
      </c>
      <c r="AU36" s="30">
        <f t="shared" si="143"/>
        <v>7.5571502795169749</v>
      </c>
      <c r="AV36" s="30">
        <f t="shared" si="143"/>
        <v>7.9850077934928239</v>
      </c>
      <c r="AW36" s="30">
        <f t="shared" si="143"/>
        <v>8.434258183167465</v>
      </c>
      <c r="AX36" s="30">
        <f t="shared" si="143"/>
        <v>8.9059710923258404</v>
      </c>
      <c r="AY36" s="30">
        <f t="shared" si="143"/>
        <v>9.4012696469421329</v>
      </c>
      <c r="AZ36" s="30">
        <f t="shared" si="143"/>
        <v>9.9213331292892395</v>
      </c>
      <c r="BA36" s="30">
        <f t="shared" si="143"/>
        <v>10.467399785753702</v>
      </c>
      <c r="BB36" s="30">
        <f t="shared" si="143"/>
        <v>11.040769775041388</v>
      </c>
      <c r="BC36" s="30">
        <f t="shared" si="143"/>
        <v>11.642808263793459</v>
      </c>
      <c r="BD36" s="30">
        <f t="shared" si="143"/>
        <v>12.274948676983131</v>
      </c>
      <c r="BE36" s="30">
        <f t="shared" si="143"/>
        <v>12.938696110832289</v>
      </c>
      <c r="BF36" s="30">
        <f t="shared" si="143"/>
        <v>13.635630916373902</v>
      </c>
      <c r="BG36" s="30">
        <f t="shared" si="143"/>
        <v>14.367412462192599</v>
      </c>
      <c r="BH36" s="30">
        <f t="shared" si="143"/>
        <v>15.135783085302229</v>
      </c>
      <c r="BI36" s="30">
        <f t="shared" si="143"/>
        <v>15.942572239567342</v>
      </c>
      <c r="BJ36" s="30">
        <f t="shared" si="143"/>
        <v>16.789700851545707</v>
      </c>
      <c r="BK36" s="30">
        <f t="shared" si="143"/>
        <v>17.679185894122995</v>
      </c>
    </row>
    <row r="37" spans="2:63" outlineLevel="1">
      <c r="B37" s="10"/>
      <c r="C37" s="4">
        <v>5</v>
      </c>
      <c r="D37" s="30">
        <f>SUM(D31-$B$31)/$B$31</f>
        <v>2.4999999999999859E-2</v>
      </c>
      <c r="E37" s="30">
        <f t="shared" ref="E37:BK37" si="144">SUM(E31-$B$31)/$B$31</f>
        <v>5.0624999999999719E-2</v>
      </c>
      <c r="F37" s="30">
        <f t="shared" si="144"/>
        <v>7.6890624999999629E-2</v>
      </c>
      <c r="G37" s="30">
        <f t="shared" si="144"/>
        <v>0.1038128906249996</v>
      </c>
      <c r="H37" s="30">
        <f t="shared" si="144"/>
        <v>0.13140821289062443</v>
      </c>
      <c r="I37" s="30">
        <f t="shared" si="144"/>
        <v>0.15969341821288993</v>
      </c>
      <c r="J37" s="30">
        <f t="shared" si="144"/>
        <v>0.18868575366821205</v>
      </c>
      <c r="K37" s="30">
        <f t="shared" si="144"/>
        <v>0.21840289750991729</v>
      </c>
      <c r="L37" s="30">
        <f t="shared" si="144"/>
        <v>0.2488629699476651</v>
      </c>
      <c r="M37" s="30">
        <f t="shared" si="144"/>
        <v>0.28008454419635653</v>
      </c>
      <c r="N37" s="30">
        <f t="shared" si="144"/>
        <v>0.31208665780126521</v>
      </c>
      <c r="O37" s="30">
        <f t="shared" si="144"/>
        <v>0.3448888242462968</v>
      </c>
      <c r="P37" s="30">
        <f t="shared" si="144"/>
        <v>0.37851104485245401</v>
      </c>
      <c r="Q37" s="30">
        <f t="shared" si="144"/>
        <v>0.41297382097376528</v>
      </c>
      <c r="R37" s="30">
        <f t="shared" si="144"/>
        <v>0.44829816649810939</v>
      </c>
      <c r="S37" s="30">
        <f t="shared" si="144"/>
        <v>0.48450562066056191</v>
      </c>
      <c r="T37" s="30">
        <f t="shared" si="144"/>
        <v>0.52161826117707588</v>
      </c>
      <c r="U37" s="30">
        <f t="shared" si="144"/>
        <v>0.55965871770650266</v>
      </c>
      <c r="V37" s="30">
        <f t="shared" si="144"/>
        <v>0.59865018564916506</v>
      </c>
      <c r="W37" s="30">
        <f t="shared" si="144"/>
        <v>0.63861644029039411</v>
      </c>
      <c r="X37" s="30">
        <f t="shared" si="144"/>
        <v>0.67958185129765381</v>
      </c>
      <c r="Y37" s="30">
        <f t="shared" si="144"/>
        <v>0.72157139758009492</v>
      </c>
      <c r="Z37" s="30">
        <f t="shared" si="144"/>
        <v>0.76461068251959718</v>
      </c>
      <c r="AA37" s="30">
        <f t="shared" si="144"/>
        <v>0.80872594958258703</v>
      </c>
      <c r="AB37" s="30">
        <f t="shared" si="144"/>
        <v>0.85394409832215157</v>
      </c>
      <c r="AC37" s="30">
        <f t="shared" si="144"/>
        <v>0.90029270078020518</v>
      </c>
      <c r="AD37" s="30">
        <f t="shared" si="144"/>
        <v>0.94780001829971017</v>
      </c>
      <c r="AE37" s="30">
        <f t="shared" si="144"/>
        <v>0.99649501875720259</v>
      </c>
      <c r="AF37" s="30">
        <f t="shared" si="144"/>
        <v>1.0464073942261325</v>
      </c>
      <c r="AG37" s="30">
        <f t="shared" si="144"/>
        <v>1.0975675790817858</v>
      </c>
      <c r="AH37" s="30">
        <f t="shared" si="144"/>
        <v>1.1500067685588302</v>
      </c>
      <c r="AI37" s="30">
        <f t="shared" si="144"/>
        <v>1.2037569377728008</v>
      </c>
      <c r="AJ37" s="30">
        <f t="shared" si="144"/>
        <v>1.2588508612171205</v>
      </c>
      <c r="AK37" s="30">
        <f t="shared" si="144"/>
        <v>1.3153221327475484</v>
      </c>
      <c r="AL37" s="30">
        <f t="shared" si="144"/>
        <v>1.3732051860662369</v>
      </c>
      <c r="AM37" s="30">
        <f t="shared" si="144"/>
        <v>1.4325353157178926</v>
      </c>
      <c r="AN37" s="30">
        <f t="shared" si="144"/>
        <v>1.4933486986108397</v>
      </c>
      <c r="AO37" s="30">
        <f t="shared" si="144"/>
        <v>1.5556824160761105</v>
      </c>
      <c r="AP37" s="30">
        <f t="shared" si="144"/>
        <v>1.6195744764780131</v>
      </c>
      <c r="AQ37" s="30">
        <f t="shared" si="144"/>
        <v>1.6850638383899632</v>
      </c>
      <c r="AR37" s="30">
        <f t="shared" si="144"/>
        <v>1.7521904343497123</v>
      </c>
      <c r="AS37" s="30">
        <f t="shared" si="144"/>
        <v>1.8209951952084549</v>
      </c>
      <c r="AT37" s="30">
        <f t="shared" si="144"/>
        <v>1.8915200750886658</v>
      </c>
      <c r="AU37" s="30">
        <f t="shared" si="144"/>
        <v>1.9638080769658819</v>
      </c>
      <c r="AV37" s="30">
        <f t="shared" si="144"/>
        <v>2.0379032788900289</v>
      </c>
      <c r="AW37" s="30">
        <f t="shared" si="144"/>
        <v>2.113850860862279</v>
      </c>
      <c r="AX37" s="30">
        <f t="shared" si="144"/>
        <v>2.1916971323838355</v>
      </c>
      <c r="AY37" s="30">
        <f t="shared" si="144"/>
        <v>2.2714895606934311</v>
      </c>
      <c r="AZ37" s="30">
        <f t="shared" si="144"/>
        <v>2.3532767997107671</v>
      </c>
      <c r="BA37" s="30">
        <f t="shared" si="144"/>
        <v>2.4371087197035362</v>
      </c>
      <c r="BB37" s="30">
        <f t="shared" si="144"/>
        <v>2.5230364376961241</v>
      </c>
      <c r="BC37" s="30">
        <f t="shared" si="144"/>
        <v>2.6111123486385264</v>
      </c>
      <c r="BD37" s="30">
        <f t="shared" si="144"/>
        <v>2.7013901573544894</v>
      </c>
      <c r="BE37" s="30">
        <f t="shared" si="144"/>
        <v>2.7939249112883511</v>
      </c>
      <c r="BF37" s="30">
        <f t="shared" si="144"/>
        <v>2.8887730340705593</v>
      </c>
      <c r="BG37" s="30">
        <f t="shared" si="144"/>
        <v>2.985992359922323</v>
      </c>
      <c r="BH37" s="30">
        <f t="shared" si="144"/>
        <v>3.0856421689203808</v>
      </c>
      <c r="BI37" s="30">
        <f t="shared" si="144"/>
        <v>3.18778322314339</v>
      </c>
      <c r="BJ37" s="30">
        <f t="shared" si="144"/>
        <v>3.2924778037219742</v>
      </c>
      <c r="BK37" s="30">
        <f t="shared" si="144"/>
        <v>3.399789748815023</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BK103"/>
  <sheetViews>
    <sheetView topLeftCell="A76" zoomScale="85" zoomScaleNormal="85" workbookViewId="0">
      <selection activeCell="D33" sqref="D33"/>
    </sheetView>
  </sheetViews>
  <sheetFormatPr defaultRowHeight="15" outlineLevelRow="1"/>
  <cols>
    <col min="2" max="2" width="54.5703125" bestFit="1" customWidth="1"/>
    <col min="3" max="3" width="11" customWidth="1"/>
    <col min="4" max="4" width="28.7109375" bestFit="1" customWidth="1"/>
    <col min="5" max="5" width="12.140625" bestFit="1" customWidth="1"/>
    <col min="38" max="63" width="10.85546875" bestFit="1" customWidth="1"/>
  </cols>
  <sheetData>
    <row r="5" spans="2:63" ht="21">
      <c r="B5" s="12" t="s">
        <v>9</v>
      </c>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row>
    <row r="7" spans="2:63">
      <c r="B7" t="s">
        <v>100</v>
      </c>
    </row>
    <row r="9" spans="2:63" ht="15.75" thickBot="1">
      <c r="B9" s="4"/>
      <c r="C9" s="5"/>
      <c r="D9" s="1">
        <v>0</v>
      </c>
      <c r="E9" s="1">
        <f>D9+1</f>
        <v>1</v>
      </c>
      <c r="F9" s="1">
        <f t="shared" ref="F9:BK10" si="0">E9+1</f>
        <v>2</v>
      </c>
      <c r="G9" s="1">
        <f t="shared" si="0"/>
        <v>3</v>
      </c>
      <c r="H9" s="1">
        <f t="shared" si="0"/>
        <v>4</v>
      </c>
      <c r="I9" s="1">
        <f t="shared" si="0"/>
        <v>5</v>
      </c>
      <c r="J9" s="1">
        <f t="shared" si="0"/>
        <v>6</v>
      </c>
      <c r="K9" s="1">
        <f t="shared" si="0"/>
        <v>7</v>
      </c>
      <c r="L9" s="1">
        <f t="shared" si="0"/>
        <v>8</v>
      </c>
      <c r="M9" s="1">
        <f t="shared" si="0"/>
        <v>9</v>
      </c>
      <c r="N9" s="1">
        <f t="shared" si="0"/>
        <v>10</v>
      </c>
      <c r="O9" s="1">
        <f t="shared" si="0"/>
        <v>11</v>
      </c>
      <c r="P9" s="1">
        <f t="shared" si="0"/>
        <v>12</v>
      </c>
      <c r="Q9" s="1">
        <f t="shared" si="0"/>
        <v>13</v>
      </c>
      <c r="R9" s="1">
        <f t="shared" si="0"/>
        <v>14</v>
      </c>
      <c r="S9" s="1">
        <f t="shared" si="0"/>
        <v>15</v>
      </c>
      <c r="T9" s="1">
        <f t="shared" si="0"/>
        <v>16</v>
      </c>
      <c r="U9" s="1">
        <f t="shared" si="0"/>
        <v>17</v>
      </c>
      <c r="V9" s="1">
        <f t="shared" si="0"/>
        <v>18</v>
      </c>
      <c r="W9" s="1">
        <f t="shared" si="0"/>
        <v>19</v>
      </c>
      <c r="X9" s="1">
        <f t="shared" si="0"/>
        <v>20</v>
      </c>
      <c r="Y9" s="1">
        <f t="shared" si="0"/>
        <v>21</v>
      </c>
      <c r="Z9" s="1">
        <f t="shared" si="0"/>
        <v>22</v>
      </c>
      <c r="AA9" s="1">
        <f t="shared" si="0"/>
        <v>23</v>
      </c>
      <c r="AB9" s="1">
        <f t="shared" si="0"/>
        <v>24</v>
      </c>
      <c r="AC9" s="1">
        <f t="shared" si="0"/>
        <v>25</v>
      </c>
      <c r="AD9" s="1">
        <f t="shared" si="0"/>
        <v>26</v>
      </c>
      <c r="AE9" s="1">
        <f t="shared" si="0"/>
        <v>27</v>
      </c>
      <c r="AF9" s="1">
        <f t="shared" si="0"/>
        <v>28</v>
      </c>
      <c r="AG9" s="1">
        <f t="shared" si="0"/>
        <v>29</v>
      </c>
      <c r="AH9" s="1">
        <f t="shared" si="0"/>
        <v>30</v>
      </c>
      <c r="AI9" s="1">
        <f t="shared" si="0"/>
        <v>31</v>
      </c>
      <c r="AJ9" s="1">
        <f t="shared" si="0"/>
        <v>32</v>
      </c>
      <c r="AK9" s="1">
        <f t="shared" si="0"/>
        <v>33</v>
      </c>
      <c r="AL9" s="1">
        <f t="shared" si="0"/>
        <v>34</v>
      </c>
      <c r="AM9" s="1">
        <f t="shared" si="0"/>
        <v>35</v>
      </c>
      <c r="AN9" s="1">
        <f t="shared" si="0"/>
        <v>36</v>
      </c>
      <c r="AO9" s="1">
        <f t="shared" si="0"/>
        <v>37</v>
      </c>
      <c r="AP9" s="1">
        <f t="shared" si="0"/>
        <v>38</v>
      </c>
      <c r="AQ9" s="1">
        <f t="shared" si="0"/>
        <v>39</v>
      </c>
      <c r="AR9" s="1">
        <f t="shared" si="0"/>
        <v>40</v>
      </c>
      <c r="AS9" s="1">
        <f t="shared" si="0"/>
        <v>41</v>
      </c>
      <c r="AT9" s="1">
        <f t="shared" si="0"/>
        <v>42</v>
      </c>
      <c r="AU9" s="1">
        <f t="shared" si="0"/>
        <v>43</v>
      </c>
      <c r="AV9" s="1">
        <f t="shared" si="0"/>
        <v>44</v>
      </c>
      <c r="AW9" s="1">
        <f t="shared" si="0"/>
        <v>45</v>
      </c>
      <c r="AX9" s="1">
        <f t="shared" si="0"/>
        <v>46</v>
      </c>
      <c r="AY9" s="1">
        <f t="shared" si="0"/>
        <v>47</v>
      </c>
      <c r="AZ9" s="1">
        <f t="shared" si="0"/>
        <v>48</v>
      </c>
      <c r="BA9" s="1">
        <f t="shared" si="0"/>
        <v>49</v>
      </c>
      <c r="BB9" s="1">
        <f t="shared" si="0"/>
        <v>50</v>
      </c>
      <c r="BC9" s="1">
        <f t="shared" si="0"/>
        <v>51</v>
      </c>
      <c r="BD9" s="1">
        <f t="shared" si="0"/>
        <v>52</v>
      </c>
      <c r="BE9" s="1">
        <f t="shared" si="0"/>
        <v>53</v>
      </c>
      <c r="BF9" s="1">
        <f t="shared" si="0"/>
        <v>54</v>
      </c>
      <c r="BG9" s="1">
        <f t="shared" si="0"/>
        <v>55</v>
      </c>
      <c r="BH9" s="1">
        <f t="shared" si="0"/>
        <v>56</v>
      </c>
      <c r="BI9" s="1">
        <f t="shared" si="0"/>
        <v>57</v>
      </c>
      <c r="BJ9" s="1">
        <f t="shared" si="0"/>
        <v>58</v>
      </c>
      <c r="BK9" s="1">
        <f t="shared" si="0"/>
        <v>59</v>
      </c>
    </row>
    <row r="10" spans="2:63" ht="16.5" thickTop="1" thickBot="1">
      <c r="B10" s="13" t="s">
        <v>0</v>
      </c>
      <c r="C10" s="14" t="s">
        <v>1</v>
      </c>
      <c r="D10" s="420">
        <f>'3. Inputs'!E12</f>
        <v>2017</v>
      </c>
      <c r="E10" s="14">
        <f>D10+1</f>
        <v>2018</v>
      </c>
      <c r="F10" s="14">
        <f t="shared" si="0"/>
        <v>2019</v>
      </c>
      <c r="G10" s="14">
        <f t="shared" si="0"/>
        <v>2020</v>
      </c>
      <c r="H10" s="14">
        <f t="shared" si="0"/>
        <v>2021</v>
      </c>
      <c r="I10" s="14">
        <f t="shared" si="0"/>
        <v>2022</v>
      </c>
      <c r="J10" s="14">
        <f t="shared" si="0"/>
        <v>2023</v>
      </c>
      <c r="K10" s="14">
        <f t="shared" si="0"/>
        <v>2024</v>
      </c>
      <c r="L10" s="14">
        <f t="shared" si="0"/>
        <v>2025</v>
      </c>
      <c r="M10" s="14">
        <f t="shared" si="0"/>
        <v>2026</v>
      </c>
      <c r="N10" s="14">
        <f t="shared" si="0"/>
        <v>2027</v>
      </c>
      <c r="O10" s="14">
        <f t="shared" si="0"/>
        <v>2028</v>
      </c>
      <c r="P10" s="14">
        <f t="shared" si="0"/>
        <v>2029</v>
      </c>
      <c r="Q10" s="14">
        <f t="shared" si="0"/>
        <v>2030</v>
      </c>
      <c r="R10" s="14">
        <f t="shared" si="0"/>
        <v>2031</v>
      </c>
      <c r="S10" s="14">
        <f t="shared" si="0"/>
        <v>2032</v>
      </c>
      <c r="T10" s="14">
        <f t="shared" si="0"/>
        <v>2033</v>
      </c>
      <c r="U10" s="14">
        <f t="shared" si="0"/>
        <v>2034</v>
      </c>
      <c r="V10" s="14">
        <f t="shared" si="0"/>
        <v>2035</v>
      </c>
      <c r="W10" s="14">
        <f t="shared" si="0"/>
        <v>2036</v>
      </c>
      <c r="X10" s="14">
        <f t="shared" si="0"/>
        <v>2037</v>
      </c>
      <c r="Y10" s="14">
        <f t="shared" si="0"/>
        <v>2038</v>
      </c>
      <c r="Z10" s="14">
        <f t="shared" si="0"/>
        <v>2039</v>
      </c>
      <c r="AA10" s="14">
        <f t="shared" si="0"/>
        <v>2040</v>
      </c>
      <c r="AB10" s="14">
        <f t="shared" si="0"/>
        <v>2041</v>
      </c>
      <c r="AC10" s="14">
        <f t="shared" si="0"/>
        <v>2042</v>
      </c>
      <c r="AD10" s="14">
        <f t="shared" si="0"/>
        <v>2043</v>
      </c>
      <c r="AE10" s="14">
        <f t="shared" si="0"/>
        <v>2044</v>
      </c>
      <c r="AF10" s="14">
        <f t="shared" si="0"/>
        <v>2045</v>
      </c>
      <c r="AG10" s="14">
        <f t="shared" si="0"/>
        <v>2046</v>
      </c>
      <c r="AH10" s="14">
        <f t="shared" si="0"/>
        <v>2047</v>
      </c>
      <c r="AI10" s="14">
        <f t="shared" si="0"/>
        <v>2048</v>
      </c>
      <c r="AJ10" s="14">
        <f t="shared" si="0"/>
        <v>2049</v>
      </c>
      <c r="AK10" s="14">
        <f t="shared" si="0"/>
        <v>2050</v>
      </c>
      <c r="AL10" s="14">
        <f t="shared" si="0"/>
        <v>2051</v>
      </c>
      <c r="AM10" s="14">
        <f t="shared" si="0"/>
        <v>2052</v>
      </c>
      <c r="AN10" s="14">
        <f t="shared" si="0"/>
        <v>2053</v>
      </c>
      <c r="AO10" s="14">
        <f t="shared" si="0"/>
        <v>2054</v>
      </c>
      <c r="AP10" s="14">
        <f t="shared" si="0"/>
        <v>2055</v>
      </c>
      <c r="AQ10" s="14">
        <f t="shared" si="0"/>
        <v>2056</v>
      </c>
      <c r="AR10" s="14">
        <f t="shared" si="0"/>
        <v>2057</v>
      </c>
      <c r="AS10" s="14">
        <f t="shared" si="0"/>
        <v>2058</v>
      </c>
      <c r="AT10" s="14">
        <f t="shared" si="0"/>
        <v>2059</v>
      </c>
      <c r="AU10" s="14">
        <f t="shared" si="0"/>
        <v>2060</v>
      </c>
      <c r="AV10" s="14">
        <f t="shared" si="0"/>
        <v>2061</v>
      </c>
      <c r="AW10" s="14">
        <f t="shared" si="0"/>
        <v>2062</v>
      </c>
      <c r="AX10" s="14">
        <f t="shared" si="0"/>
        <v>2063</v>
      </c>
      <c r="AY10" s="14">
        <f t="shared" si="0"/>
        <v>2064</v>
      </c>
      <c r="AZ10" s="14">
        <f t="shared" si="0"/>
        <v>2065</v>
      </c>
      <c r="BA10" s="14">
        <f t="shared" si="0"/>
        <v>2066</v>
      </c>
      <c r="BB10" s="14">
        <f t="shared" si="0"/>
        <v>2067</v>
      </c>
      <c r="BC10" s="14">
        <f t="shared" si="0"/>
        <v>2068</v>
      </c>
      <c r="BD10" s="14">
        <f t="shared" si="0"/>
        <v>2069</v>
      </c>
      <c r="BE10" s="14">
        <f t="shared" si="0"/>
        <v>2070</v>
      </c>
      <c r="BF10" s="14">
        <f t="shared" si="0"/>
        <v>2071</v>
      </c>
      <c r="BG10" s="14">
        <f t="shared" si="0"/>
        <v>2072</v>
      </c>
      <c r="BH10" s="14">
        <f t="shared" si="0"/>
        <v>2073</v>
      </c>
      <c r="BI10" s="14">
        <f t="shared" si="0"/>
        <v>2074</v>
      </c>
      <c r="BJ10" s="14">
        <f t="shared" si="0"/>
        <v>2075</v>
      </c>
      <c r="BK10" s="14">
        <f t="shared" si="0"/>
        <v>2076</v>
      </c>
    </row>
    <row r="11" spans="2:63" ht="15.75" thickTop="1">
      <c r="B11" s="2" t="s">
        <v>2</v>
      </c>
      <c r="C11" s="36">
        <v>1</v>
      </c>
      <c r="D11" s="368">
        <f>'3. Inputs'!F24</f>
        <v>2.5000000000000001E-2</v>
      </c>
      <c r="E11" s="15">
        <f t="shared" ref="E11:BK15" si="1">D11</f>
        <v>2.5000000000000001E-2</v>
      </c>
      <c r="F11" s="15">
        <f t="shared" si="1"/>
        <v>2.5000000000000001E-2</v>
      </c>
      <c r="G11" s="15">
        <f t="shared" si="1"/>
        <v>2.5000000000000001E-2</v>
      </c>
      <c r="H11" s="15">
        <f t="shared" si="1"/>
        <v>2.5000000000000001E-2</v>
      </c>
      <c r="I11" s="15">
        <f t="shared" si="1"/>
        <v>2.5000000000000001E-2</v>
      </c>
      <c r="J11" s="15">
        <f t="shared" si="1"/>
        <v>2.5000000000000001E-2</v>
      </c>
      <c r="K11" s="15">
        <f t="shared" si="1"/>
        <v>2.5000000000000001E-2</v>
      </c>
      <c r="L11" s="15">
        <f t="shared" si="1"/>
        <v>2.5000000000000001E-2</v>
      </c>
      <c r="M11" s="15">
        <f t="shared" si="1"/>
        <v>2.5000000000000001E-2</v>
      </c>
      <c r="N11" s="15">
        <f t="shared" si="1"/>
        <v>2.5000000000000001E-2</v>
      </c>
      <c r="O11" s="15">
        <f t="shared" si="1"/>
        <v>2.5000000000000001E-2</v>
      </c>
      <c r="P11" s="15">
        <f t="shared" si="1"/>
        <v>2.5000000000000001E-2</v>
      </c>
      <c r="Q11" s="15">
        <f t="shared" si="1"/>
        <v>2.5000000000000001E-2</v>
      </c>
      <c r="R11" s="15">
        <f t="shared" si="1"/>
        <v>2.5000000000000001E-2</v>
      </c>
      <c r="S11" s="15">
        <f t="shared" si="1"/>
        <v>2.5000000000000001E-2</v>
      </c>
      <c r="T11" s="15">
        <f t="shared" si="1"/>
        <v>2.5000000000000001E-2</v>
      </c>
      <c r="U11" s="15">
        <f t="shared" si="1"/>
        <v>2.5000000000000001E-2</v>
      </c>
      <c r="V11" s="15">
        <f t="shared" si="1"/>
        <v>2.5000000000000001E-2</v>
      </c>
      <c r="W11" s="15">
        <f t="shared" si="1"/>
        <v>2.5000000000000001E-2</v>
      </c>
      <c r="X11" s="15">
        <f t="shared" si="1"/>
        <v>2.5000000000000001E-2</v>
      </c>
      <c r="Y11" s="15">
        <f t="shared" si="1"/>
        <v>2.5000000000000001E-2</v>
      </c>
      <c r="Z11" s="15">
        <f t="shared" si="1"/>
        <v>2.5000000000000001E-2</v>
      </c>
      <c r="AA11" s="15">
        <f t="shared" si="1"/>
        <v>2.5000000000000001E-2</v>
      </c>
      <c r="AB11" s="15">
        <f t="shared" si="1"/>
        <v>2.5000000000000001E-2</v>
      </c>
      <c r="AC11" s="15">
        <f t="shared" si="1"/>
        <v>2.5000000000000001E-2</v>
      </c>
      <c r="AD11" s="15">
        <f t="shared" si="1"/>
        <v>2.5000000000000001E-2</v>
      </c>
      <c r="AE11" s="15">
        <f t="shared" si="1"/>
        <v>2.5000000000000001E-2</v>
      </c>
      <c r="AF11" s="15">
        <f t="shared" si="1"/>
        <v>2.5000000000000001E-2</v>
      </c>
      <c r="AG11" s="15">
        <f t="shared" si="1"/>
        <v>2.5000000000000001E-2</v>
      </c>
      <c r="AH11" s="15">
        <f t="shared" si="1"/>
        <v>2.5000000000000001E-2</v>
      </c>
      <c r="AI11" s="15">
        <f t="shared" si="1"/>
        <v>2.5000000000000001E-2</v>
      </c>
      <c r="AJ11" s="15">
        <f t="shared" si="1"/>
        <v>2.5000000000000001E-2</v>
      </c>
      <c r="AK11" s="15">
        <f t="shared" si="1"/>
        <v>2.5000000000000001E-2</v>
      </c>
      <c r="AL11" s="15">
        <f t="shared" si="1"/>
        <v>2.5000000000000001E-2</v>
      </c>
      <c r="AM11" s="15">
        <f t="shared" si="1"/>
        <v>2.5000000000000001E-2</v>
      </c>
      <c r="AN11" s="15">
        <f t="shared" si="1"/>
        <v>2.5000000000000001E-2</v>
      </c>
      <c r="AO11" s="15">
        <f t="shared" si="1"/>
        <v>2.5000000000000001E-2</v>
      </c>
      <c r="AP11" s="15">
        <f t="shared" si="1"/>
        <v>2.5000000000000001E-2</v>
      </c>
      <c r="AQ11" s="15">
        <f t="shared" si="1"/>
        <v>2.5000000000000001E-2</v>
      </c>
      <c r="AR11" s="15">
        <f t="shared" si="1"/>
        <v>2.5000000000000001E-2</v>
      </c>
      <c r="AS11" s="15">
        <f t="shared" si="1"/>
        <v>2.5000000000000001E-2</v>
      </c>
      <c r="AT11" s="15">
        <f t="shared" si="1"/>
        <v>2.5000000000000001E-2</v>
      </c>
      <c r="AU11" s="15">
        <f t="shared" si="1"/>
        <v>2.5000000000000001E-2</v>
      </c>
      <c r="AV11" s="15">
        <f t="shared" si="1"/>
        <v>2.5000000000000001E-2</v>
      </c>
      <c r="AW11" s="15">
        <f t="shared" si="1"/>
        <v>2.5000000000000001E-2</v>
      </c>
      <c r="AX11" s="15">
        <f t="shared" si="1"/>
        <v>2.5000000000000001E-2</v>
      </c>
      <c r="AY11" s="15">
        <f t="shared" si="1"/>
        <v>2.5000000000000001E-2</v>
      </c>
      <c r="AZ11" s="15">
        <f t="shared" si="1"/>
        <v>2.5000000000000001E-2</v>
      </c>
      <c r="BA11" s="15">
        <f t="shared" si="1"/>
        <v>2.5000000000000001E-2</v>
      </c>
      <c r="BB11" s="15">
        <f t="shared" si="1"/>
        <v>2.5000000000000001E-2</v>
      </c>
      <c r="BC11" s="15">
        <f t="shared" si="1"/>
        <v>2.5000000000000001E-2</v>
      </c>
      <c r="BD11" s="15">
        <f t="shared" si="1"/>
        <v>2.5000000000000001E-2</v>
      </c>
      <c r="BE11" s="15">
        <f t="shared" si="1"/>
        <v>2.5000000000000001E-2</v>
      </c>
      <c r="BF11" s="15">
        <f t="shared" si="1"/>
        <v>2.5000000000000001E-2</v>
      </c>
      <c r="BG11" s="15">
        <f t="shared" si="1"/>
        <v>2.5000000000000001E-2</v>
      </c>
      <c r="BH11" s="15">
        <f t="shared" si="1"/>
        <v>2.5000000000000001E-2</v>
      </c>
      <c r="BI11" s="15">
        <f t="shared" si="1"/>
        <v>2.5000000000000001E-2</v>
      </c>
      <c r="BJ11" s="15">
        <f t="shared" si="1"/>
        <v>2.5000000000000001E-2</v>
      </c>
      <c r="BK11" s="15">
        <f t="shared" si="1"/>
        <v>2.5000000000000001E-2</v>
      </c>
    </row>
    <row r="12" spans="2:63">
      <c r="B12" s="661" t="s">
        <v>3</v>
      </c>
      <c r="C12" s="36">
        <v>2</v>
      </c>
      <c r="D12" s="368">
        <f>'3. Inputs'!F25</f>
        <v>0.03</v>
      </c>
      <c r="E12" s="15">
        <f t="shared" si="1"/>
        <v>0.03</v>
      </c>
      <c r="F12" s="15">
        <f t="shared" si="1"/>
        <v>0.03</v>
      </c>
      <c r="G12" s="15">
        <f t="shared" si="1"/>
        <v>0.03</v>
      </c>
      <c r="H12" s="15">
        <f t="shared" si="1"/>
        <v>0.03</v>
      </c>
      <c r="I12" s="15">
        <f t="shared" si="1"/>
        <v>0.03</v>
      </c>
      <c r="J12" s="15">
        <f t="shared" si="1"/>
        <v>0.03</v>
      </c>
      <c r="K12" s="15">
        <f t="shared" si="1"/>
        <v>0.03</v>
      </c>
      <c r="L12" s="15">
        <f t="shared" si="1"/>
        <v>0.03</v>
      </c>
      <c r="M12" s="15">
        <f t="shared" si="1"/>
        <v>0.03</v>
      </c>
      <c r="N12" s="15">
        <f t="shared" si="1"/>
        <v>0.03</v>
      </c>
      <c r="O12" s="15">
        <f t="shared" si="1"/>
        <v>0.03</v>
      </c>
      <c r="P12" s="15">
        <f t="shared" si="1"/>
        <v>0.03</v>
      </c>
      <c r="Q12" s="15">
        <f t="shared" si="1"/>
        <v>0.03</v>
      </c>
      <c r="R12" s="15">
        <f t="shared" si="1"/>
        <v>0.03</v>
      </c>
      <c r="S12" s="15">
        <f t="shared" si="1"/>
        <v>0.03</v>
      </c>
      <c r="T12" s="15">
        <f t="shared" si="1"/>
        <v>0.03</v>
      </c>
      <c r="U12" s="15">
        <f t="shared" si="1"/>
        <v>0.03</v>
      </c>
      <c r="V12" s="15">
        <f t="shared" si="1"/>
        <v>0.03</v>
      </c>
      <c r="W12" s="15">
        <f t="shared" si="1"/>
        <v>0.03</v>
      </c>
      <c r="X12" s="15">
        <f t="shared" si="1"/>
        <v>0.03</v>
      </c>
      <c r="Y12" s="15">
        <f t="shared" si="1"/>
        <v>0.03</v>
      </c>
      <c r="Z12" s="15">
        <f t="shared" si="1"/>
        <v>0.03</v>
      </c>
      <c r="AA12" s="15">
        <f t="shared" si="1"/>
        <v>0.03</v>
      </c>
      <c r="AB12" s="15">
        <f t="shared" si="1"/>
        <v>0.03</v>
      </c>
      <c r="AC12" s="15">
        <f t="shared" si="1"/>
        <v>0.03</v>
      </c>
      <c r="AD12" s="15">
        <f t="shared" si="1"/>
        <v>0.03</v>
      </c>
      <c r="AE12" s="15">
        <f t="shared" si="1"/>
        <v>0.03</v>
      </c>
      <c r="AF12" s="15">
        <f t="shared" si="1"/>
        <v>0.03</v>
      </c>
      <c r="AG12" s="15">
        <f t="shared" si="1"/>
        <v>0.03</v>
      </c>
      <c r="AH12" s="15">
        <f t="shared" si="1"/>
        <v>0.03</v>
      </c>
      <c r="AI12" s="15">
        <f t="shared" si="1"/>
        <v>0.03</v>
      </c>
      <c r="AJ12" s="15">
        <f t="shared" si="1"/>
        <v>0.03</v>
      </c>
      <c r="AK12" s="15">
        <f t="shared" si="1"/>
        <v>0.03</v>
      </c>
      <c r="AL12" s="15">
        <f t="shared" si="1"/>
        <v>0.03</v>
      </c>
      <c r="AM12" s="15">
        <f t="shared" si="1"/>
        <v>0.03</v>
      </c>
      <c r="AN12" s="15">
        <f t="shared" si="1"/>
        <v>0.03</v>
      </c>
      <c r="AO12" s="15">
        <f t="shared" si="1"/>
        <v>0.03</v>
      </c>
      <c r="AP12" s="15">
        <f t="shared" si="1"/>
        <v>0.03</v>
      </c>
      <c r="AQ12" s="15">
        <f t="shared" si="1"/>
        <v>0.03</v>
      </c>
      <c r="AR12" s="15">
        <f t="shared" si="1"/>
        <v>0.03</v>
      </c>
      <c r="AS12" s="15">
        <f t="shared" si="1"/>
        <v>0.03</v>
      </c>
      <c r="AT12" s="15">
        <f t="shared" si="1"/>
        <v>0.03</v>
      </c>
      <c r="AU12" s="15">
        <f t="shared" si="1"/>
        <v>0.03</v>
      </c>
      <c r="AV12" s="15">
        <f t="shared" si="1"/>
        <v>0.03</v>
      </c>
      <c r="AW12" s="15">
        <f t="shared" si="1"/>
        <v>0.03</v>
      </c>
      <c r="AX12" s="15">
        <f t="shared" si="1"/>
        <v>0.03</v>
      </c>
      <c r="AY12" s="15">
        <f t="shared" si="1"/>
        <v>0.03</v>
      </c>
      <c r="AZ12" s="15">
        <f t="shared" si="1"/>
        <v>0.03</v>
      </c>
      <c r="BA12" s="15">
        <f t="shared" si="1"/>
        <v>0.03</v>
      </c>
      <c r="BB12" s="15">
        <f t="shared" si="1"/>
        <v>0.03</v>
      </c>
      <c r="BC12" s="15">
        <f t="shared" si="1"/>
        <v>0.03</v>
      </c>
      <c r="BD12" s="15">
        <f t="shared" si="1"/>
        <v>0.03</v>
      </c>
      <c r="BE12" s="15">
        <f t="shared" si="1"/>
        <v>0.03</v>
      </c>
      <c r="BF12" s="15">
        <f t="shared" si="1"/>
        <v>0.03</v>
      </c>
      <c r="BG12" s="15">
        <f t="shared" si="1"/>
        <v>0.03</v>
      </c>
      <c r="BH12" s="15">
        <f t="shared" si="1"/>
        <v>0.03</v>
      </c>
      <c r="BI12" s="15">
        <f t="shared" si="1"/>
        <v>0.03</v>
      </c>
      <c r="BJ12" s="15">
        <f t="shared" si="1"/>
        <v>0.03</v>
      </c>
      <c r="BK12" s="15">
        <f t="shared" si="1"/>
        <v>0.03</v>
      </c>
    </row>
    <row r="13" spans="2:63">
      <c r="B13" s="2" t="s">
        <v>4</v>
      </c>
      <c r="C13" s="37">
        <v>3</v>
      </c>
      <c r="D13" s="368">
        <f>'3. Inputs'!F26</f>
        <v>0</v>
      </c>
      <c r="E13" s="15">
        <f t="shared" si="1"/>
        <v>0</v>
      </c>
      <c r="F13" s="16">
        <f t="shared" si="1"/>
        <v>0</v>
      </c>
      <c r="G13" s="15">
        <f t="shared" si="1"/>
        <v>0</v>
      </c>
      <c r="H13" s="17">
        <f t="shared" si="1"/>
        <v>0</v>
      </c>
      <c r="I13" s="17">
        <f t="shared" si="1"/>
        <v>0</v>
      </c>
      <c r="J13" s="17">
        <f t="shared" si="1"/>
        <v>0</v>
      </c>
      <c r="K13" s="17">
        <f t="shared" si="1"/>
        <v>0</v>
      </c>
      <c r="L13" s="17">
        <f t="shared" si="1"/>
        <v>0</v>
      </c>
      <c r="M13" s="17">
        <f t="shared" si="1"/>
        <v>0</v>
      </c>
      <c r="N13" s="17">
        <f t="shared" si="1"/>
        <v>0</v>
      </c>
      <c r="O13" s="17">
        <f t="shared" si="1"/>
        <v>0</v>
      </c>
      <c r="P13" s="17">
        <f t="shared" si="1"/>
        <v>0</v>
      </c>
      <c r="Q13" s="17">
        <f t="shared" si="1"/>
        <v>0</v>
      </c>
      <c r="R13" s="17">
        <f t="shared" si="1"/>
        <v>0</v>
      </c>
      <c r="S13" s="17">
        <f t="shared" si="1"/>
        <v>0</v>
      </c>
      <c r="T13" s="17">
        <f t="shared" si="1"/>
        <v>0</v>
      </c>
      <c r="U13" s="17">
        <f t="shared" si="1"/>
        <v>0</v>
      </c>
      <c r="V13" s="17">
        <f t="shared" si="1"/>
        <v>0</v>
      </c>
      <c r="W13" s="17">
        <f t="shared" si="1"/>
        <v>0</v>
      </c>
      <c r="X13" s="17">
        <f t="shared" si="1"/>
        <v>0</v>
      </c>
      <c r="Y13" s="17">
        <f t="shared" si="1"/>
        <v>0</v>
      </c>
      <c r="Z13" s="17">
        <f t="shared" si="1"/>
        <v>0</v>
      </c>
      <c r="AA13" s="17">
        <f t="shared" si="1"/>
        <v>0</v>
      </c>
      <c r="AB13" s="17">
        <f t="shared" si="1"/>
        <v>0</v>
      </c>
      <c r="AC13" s="17">
        <f t="shared" si="1"/>
        <v>0</v>
      </c>
      <c r="AD13" s="17">
        <f t="shared" si="1"/>
        <v>0</v>
      </c>
      <c r="AE13" s="17">
        <f t="shared" si="1"/>
        <v>0</v>
      </c>
      <c r="AF13" s="17">
        <f t="shared" si="1"/>
        <v>0</v>
      </c>
      <c r="AG13" s="17">
        <f t="shared" si="1"/>
        <v>0</v>
      </c>
      <c r="AH13" s="17">
        <f t="shared" si="1"/>
        <v>0</v>
      </c>
      <c r="AI13" s="17">
        <f t="shared" si="1"/>
        <v>0</v>
      </c>
      <c r="AJ13" s="17">
        <f t="shared" si="1"/>
        <v>0</v>
      </c>
      <c r="AK13" s="17">
        <f t="shared" si="1"/>
        <v>0</v>
      </c>
      <c r="AL13" s="17">
        <f t="shared" si="1"/>
        <v>0</v>
      </c>
      <c r="AM13" s="17">
        <f t="shared" si="1"/>
        <v>0</v>
      </c>
      <c r="AN13" s="17">
        <f t="shared" si="1"/>
        <v>0</v>
      </c>
      <c r="AO13" s="17">
        <f t="shared" si="1"/>
        <v>0</v>
      </c>
      <c r="AP13" s="17">
        <f t="shared" si="1"/>
        <v>0</v>
      </c>
      <c r="AQ13" s="17">
        <f t="shared" si="1"/>
        <v>0</v>
      </c>
      <c r="AR13" s="17">
        <f t="shared" si="1"/>
        <v>0</v>
      </c>
      <c r="AS13" s="17">
        <f t="shared" si="1"/>
        <v>0</v>
      </c>
      <c r="AT13" s="17">
        <f t="shared" si="1"/>
        <v>0</v>
      </c>
      <c r="AU13" s="17">
        <f t="shared" si="1"/>
        <v>0</v>
      </c>
      <c r="AV13" s="17">
        <f t="shared" si="1"/>
        <v>0</v>
      </c>
      <c r="AW13" s="17">
        <f t="shared" si="1"/>
        <v>0</v>
      </c>
      <c r="AX13" s="17">
        <f t="shared" si="1"/>
        <v>0</v>
      </c>
      <c r="AY13" s="17">
        <f t="shared" si="1"/>
        <v>0</v>
      </c>
      <c r="AZ13" s="17">
        <f t="shared" si="1"/>
        <v>0</v>
      </c>
      <c r="BA13" s="18">
        <f t="shared" si="1"/>
        <v>0</v>
      </c>
      <c r="BB13" s="17">
        <f t="shared" si="1"/>
        <v>0</v>
      </c>
      <c r="BC13" s="17">
        <f t="shared" si="1"/>
        <v>0</v>
      </c>
      <c r="BD13" s="17">
        <f t="shared" si="1"/>
        <v>0</v>
      </c>
      <c r="BE13" s="17">
        <f t="shared" si="1"/>
        <v>0</v>
      </c>
      <c r="BF13" s="17">
        <f t="shared" si="1"/>
        <v>0</v>
      </c>
      <c r="BG13" s="17">
        <f t="shared" si="1"/>
        <v>0</v>
      </c>
      <c r="BH13" s="17">
        <f t="shared" si="1"/>
        <v>0</v>
      </c>
      <c r="BI13" s="17">
        <f t="shared" si="1"/>
        <v>0</v>
      </c>
      <c r="BJ13" s="17">
        <f t="shared" si="1"/>
        <v>0</v>
      </c>
      <c r="BK13" s="19">
        <f t="shared" si="1"/>
        <v>0</v>
      </c>
    </row>
    <row r="14" spans="2:63">
      <c r="B14" s="2" t="s">
        <v>5</v>
      </c>
      <c r="C14" s="37">
        <v>4</v>
      </c>
      <c r="D14" s="368">
        <f>'3. Inputs'!F27</f>
        <v>0.05</v>
      </c>
      <c r="E14" s="15">
        <f t="shared" si="1"/>
        <v>0.05</v>
      </c>
      <c r="F14" s="16">
        <f t="shared" si="1"/>
        <v>0.05</v>
      </c>
      <c r="G14" s="15">
        <f t="shared" si="1"/>
        <v>0.05</v>
      </c>
      <c r="H14" s="17">
        <f t="shared" si="1"/>
        <v>0.05</v>
      </c>
      <c r="I14" s="17">
        <f t="shared" si="1"/>
        <v>0.05</v>
      </c>
      <c r="J14" s="17">
        <f t="shared" si="1"/>
        <v>0.05</v>
      </c>
      <c r="K14" s="17">
        <f t="shared" si="1"/>
        <v>0.05</v>
      </c>
      <c r="L14" s="17">
        <f t="shared" si="1"/>
        <v>0.05</v>
      </c>
      <c r="M14" s="17">
        <f t="shared" si="1"/>
        <v>0.05</v>
      </c>
      <c r="N14" s="17">
        <f t="shared" si="1"/>
        <v>0.05</v>
      </c>
      <c r="O14" s="17">
        <f t="shared" si="1"/>
        <v>0.05</v>
      </c>
      <c r="P14" s="17">
        <f t="shared" si="1"/>
        <v>0.05</v>
      </c>
      <c r="Q14" s="17">
        <f t="shared" si="1"/>
        <v>0.05</v>
      </c>
      <c r="R14" s="17">
        <f t="shared" si="1"/>
        <v>0.05</v>
      </c>
      <c r="S14" s="17">
        <f t="shared" si="1"/>
        <v>0.05</v>
      </c>
      <c r="T14" s="17">
        <f t="shared" si="1"/>
        <v>0.05</v>
      </c>
      <c r="U14" s="17">
        <f t="shared" si="1"/>
        <v>0.05</v>
      </c>
      <c r="V14" s="17">
        <f t="shared" si="1"/>
        <v>0.05</v>
      </c>
      <c r="W14" s="17">
        <f t="shared" si="1"/>
        <v>0.05</v>
      </c>
      <c r="X14" s="17">
        <f t="shared" si="1"/>
        <v>0.05</v>
      </c>
      <c r="Y14" s="17">
        <f t="shared" si="1"/>
        <v>0.05</v>
      </c>
      <c r="Z14" s="17">
        <f t="shared" si="1"/>
        <v>0.05</v>
      </c>
      <c r="AA14" s="17">
        <f t="shared" si="1"/>
        <v>0.05</v>
      </c>
      <c r="AB14" s="17">
        <f t="shared" si="1"/>
        <v>0.05</v>
      </c>
      <c r="AC14" s="17">
        <f t="shared" si="1"/>
        <v>0.05</v>
      </c>
      <c r="AD14" s="17">
        <f t="shared" si="1"/>
        <v>0.05</v>
      </c>
      <c r="AE14" s="17">
        <f t="shared" si="1"/>
        <v>0.05</v>
      </c>
      <c r="AF14" s="17">
        <f t="shared" si="1"/>
        <v>0.05</v>
      </c>
      <c r="AG14" s="17">
        <f t="shared" si="1"/>
        <v>0.05</v>
      </c>
      <c r="AH14" s="17">
        <f t="shared" si="1"/>
        <v>0.05</v>
      </c>
      <c r="AI14" s="17">
        <f t="shared" si="1"/>
        <v>0.05</v>
      </c>
      <c r="AJ14" s="17">
        <f t="shared" si="1"/>
        <v>0.05</v>
      </c>
      <c r="AK14" s="17">
        <f t="shared" si="1"/>
        <v>0.05</v>
      </c>
      <c r="AL14" s="17">
        <f t="shared" si="1"/>
        <v>0.05</v>
      </c>
      <c r="AM14" s="17">
        <f t="shared" si="1"/>
        <v>0.05</v>
      </c>
      <c r="AN14" s="17">
        <f t="shared" si="1"/>
        <v>0.05</v>
      </c>
      <c r="AO14" s="17">
        <f t="shared" si="1"/>
        <v>0.05</v>
      </c>
      <c r="AP14" s="17">
        <f t="shared" si="1"/>
        <v>0.05</v>
      </c>
      <c r="AQ14" s="17">
        <f t="shared" si="1"/>
        <v>0.05</v>
      </c>
      <c r="AR14" s="17">
        <f t="shared" si="1"/>
        <v>0.05</v>
      </c>
      <c r="AS14" s="17">
        <f t="shared" si="1"/>
        <v>0.05</v>
      </c>
      <c r="AT14" s="17">
        <f t="shared" si="1"/>
        <v>0.05</v>
      </c>
      <c r="AU14" s="17">
        <f t="shared" si="1"/>
        <v>0.05</v>
      </c>
      <c r="AV14" s="17">
        <f t="shared" si="1"/>
        <v>0.05</v>
      </c>
      <c r="AW14" s="17">
        <f t="shared" si="1"/>
        <v>0.05</v>
      </c>
      <c r="AX14" s="17">
        <f t="shared" si="1"/>
        <v>0.05</v>
      </c>
      <c r="AY14" s="17">
        <f t="shared" si="1"/>
        <v>0.05</v>
      </c>
      <c r="AZ14" s="17">
        <f t="shared" si="1"/>
        <v>0.05</v>
      </c>
      <c r="BA14" s="18">
        <f t="shared" si="1"/>
        <v>0.05</v>
      </c>
      <c r="BB14" s="17">
        <f t="shared" si="1"/>
        <v>0.05</v>
      </c>
      <c r="BC14" s="17">
        <f t="shared" si="1"/>
        <v>0.05</v>
      </c>
      <c r="BD14" s="17">
        <f t="shared" si="1"/>
        <v>0.05</v>
      </c>
      <c r="BE14" s="17">
        <f t="shared" si="1"/>
        <v>0.05</v>
      </c>
      <c r="BF14" s="17">
        <f t="shared" si="1"/>
        <v>0.05</v>
      </c>
      <c r="BG14" s="17">
        <f t="shared" si="1"/>
        <v>0.05</v>
      </c>
      <c r="BH14" s="17">
        <f t="shared" si="1"/>
        <v>0.05</v>
      </c>
      <c r="BI14" s="17">
        <f t="shared" si="1"/>
        <v>0.05</v>
      </c>
      <c r="BJ14" s="17">
        <f t="shared" si="1"/>
        <v>0.05</v>
      </c>
      <c r="BK14" s="19">
        <f t="shared" si="1"/>
        <v>0.05</v>
      </c>
    </row>
    <row r="15" spans="2:63" ht="15.75" thickBot="1">
      <c r="B15" s="3" t="s">
        <v>6</v>
      </c>
      <c r="C15" s="38">
        <v>5</v>
      </c>
      <c r="D15" s="20">
        <f>'3. Inputs'!F28</f>
        <v>2.5000000000000001E-2</v>
      </c>
      <c r="E15" s="20">
        <f t="shared" si="1"/>
        <v>2.5000000000000001E-2</v>
      </c>
      <c r="F15" s="20">
        <f t="shared" si="1"/>
        <v>2.5000000000000001E-2</v>
      </c>
      <c r="G15" s="20">
        <f t="shared" si="1"/>
        <v>2.5000000000000001E-2</v>
      </c>
      <c r="H15" s="20">
        <f t="shared" si="1"/>
        <v>2.5000000000000001E-2</v>
      </c>
      <c r="I15" s="20">
        <f t="shared" si="1"/>
        <v>2.5000000000000001E-2</v>
      </c>
      <c r="J15" s="20">
        <f t="shared" si="1"/>
        <v>2.5000000000000001E-2</v>
      </c>
      <c r="K15" s="20">
        <f t="shared" si="1"/>
        <v>2.5000000000000001E-2</v>
      </c>
      <c r="L15" s="20">
        <f t="shared" si="1"/>
        <v>2.5000000000000001E-2</v>
      </c>
      <c r="M15" s="20">
        <f t="shared" si="1"/>
        <v>2.5000000000000001E-2</v>
      </c>
      <c r="N15" s="20">
        <f t="shared" si="1"/>
        <v>2.5000000000000001E-2</v>
      </c>
      <c r="O15" s="20">
        <f t="shared" si="1"/>
        <v>2.5000000000000001E-2</v>
      </c>
      <c r="P15" s="20">
        <f t="shared" si="1"/>
        <v>2.5000000000000001E-2</v>
      </c>
      <c r="Q15" s="20">
        <f t="shared" si="1"/>
        <v>2.5000000000000001E-2</v>
      </c>
      <c r="R15" s="20">
        <f t="shared" si="1"/>
        <v>2.5000000000000001E-2</v>
      </c>
      <c r="S15" s="20">
        <f t="shared" si="1"/>
        <v>2.5000000000000001E-2</v>
      </c>
      <c r="T15" s="20">
        <f t="shared" si="1"/>
        <v>2.5000000000000001E-2</v>
      </c>
      <c r="U15" s="20">
        <f t="shared" si="1"/>
        <v>2.5000000000000001E-2</v>
      </c>
      <c r="V15" s="20">
        <f t="shared" si="1"/>
        <v>2.5000000000000001E-2</v>
      </c>
      <c r="W15" s="20">
        <f t="shared" si="1"/>
        <v>2.5000000000000001E-2</v>
      </c>
      <c r="X15" s="20">
        <f t="shared" ref="X15:AM15" si="2">W15</f>
        <v>2.5000000000000001E-2</v>
      </c>
      <c r="Y15" s="20">
        <f t="shared" si="2"/>
        <v>2.5000000000000001E-2</v>
      </c>
      <c r="Z15" s="20">
        <f t="shared" si="2"/>
        <v>2.5000000000000001E-2</v>
      </c>
      <c r="AA15" s="20">
        <f t="shared" si="2"/>
        <v>2.5000000000000001E-2</v>
      </c>
      <c r="AB15" s="20">
        <f t="shared" si="2"/>
        <v>2.5000000000000001E-2</v>
      </c>
      <c r="AC15" s="20">
        <f t="shared" si="2"/>
        <v>2.5000000000000001E-2</v>
      </c>
      <c r="AD15" s="20">
        <f t="shared" si="2"/>
        <v>2.5000000000000001E-2</v>
      </c>
      <c r="AE15" s="20">
        <f t="shared" si="2"/>
        <v>2.5000000000000001E-2</v>
      </c>
      <c r="AF15" s="20">
        <f t="shared" si="2"/>
        <v>2.5000000000000001E-2</v>
      </c>
      <c r="AG15" s="20">
        <f t="shared" si="2"/>
        <v>2.5000000000000001E-2</v>
      </c>
      <c r="AH15" s="20">
        <f t="shared" si="2"/>
        <v>2.5000000000000001E-2</v>
      </c>
      <c r="AI15" s="20">
        <f t="shared" si="2"/>
        <v>2.5000000000000001E-2</v>
      </c>
      <c r="AJ15" s="20">
        <f t="shared" si="2"/>
        <v>2.5000000000000001E-2</v>
      </c>
      <c r="AK15" s="20">
        <f t="shared" si="2"/>
        <v>2.5000000000000001E-2</v>
      </c>
      <c r="AL15" s="20">
        <f t="shared" si="2"/>
        <v>2.5000000000000001E-2</v>
      </c>
      <c r="AM15" s="20">
        <f t="shared" si="2"/>
        <v>2.5000000000000001E-2</v>
      </c>
      <c r="AN15" s="20">
        <f t="shared" ref="AN15:BC15" si="3">AM15</f>
        <v>2.5000000000000001E-2</v>
      </c>
      <c r="AO15" s="20">
        <f t="shared" si="3"/>
        <v>2.5000000000000001E-2</v>
      </c>
      <c r="AP15" s="20">
        <f t="shared" si="3"/>
        <v>2.5000000000000001E-2</v>
      </c>
      <c r="AQ15" s="20">
        <f t="shared" si="3"/>
        <v>2.5000000000000001E-2</v>
      </c>
      <c r="AR15" s="20">
        <f t="shared" si="3"/>
        <v>2.5000000000000001E-2</v>
      </c>
      <c r="AS15" s="20">
        <f t="shared" si="3"/>
        <v>2.5000000000000001E-2</v>
      </c>
      <c r="AT15" s="20">
        <f t="shared" si="3"/>
        <v>2.5000000000000001E-2</v>
      </c>
      <c r="AU15" s="20">
        <f t="shared" si="3"/>
        <v>2.5000000000000001E-2</v>
      </c>
      <c r="AV15" s="20">
        <f t="shared" si="3"/>
        <v>2.5000000000000001E-2</v>
      </c>
      <c r="AW15" s="20">
        <f t="shared" si="3"/>
        <v>2.5000000000000001E-2</v>
      </c>
      <c r="AX15" s="20">
        <f t="shared" si="3"/>
        <v>2.5000000000000001E-2</v>
      </c>
      <c r="AY15" s="20">
        <f t="shared" si="3"/>
        <v>2.5000000000000001E-2</v>
      </c>
      <c r="AZ15" s="20">
        <f t="shared" si="3"/>
        <v>2.5000000000000001E-2</v>
      </c>
      <c r="BA15" s="20">
        <f t="shared" si="3"/>
        <v>2.5000000000000001E-2</v>
      </c>
      <c r="BB15" s="20">
        <f t="shared" si="3"/>
        <v>2.5000000000000001E-2</v>
      </c>
      <c r="BC15" s="20">
        <f t="shared" si="3"/>
        <v>2.5000000000000001E-2</v>
      </c>
      <c r="BD15" s="20">
        <f t="shared" ref="BD15:BK15" si="4">BC15</f>
        <v>2.5000000000000001E-2</v>
      </c>
      <c r="BE15" s="20">
        <f t="shared" si="4"/>
        <v>2.5000000000000001E-2</v>
      </c>
      <c r="BF15" s="20">
        <f t="shared" si="4"/>
        <v>2.5000000000000001E-2</v>
      </c>
      <c r="BG15" s="20">
        <f t="shared" si="4"/>
        <v>2.5000000000000001E-2</v>
      </c>
      <c r="BH15" s="20">
        <f t="shared" si="4"/>
        <v>2.5000000000000001E-2</v>
      </c>
      <c r="BI15" s="20">
        <f t="shared" si="4"/>
        <v>2.5000000000000001E-2</v>
      </c>
      <c r="BJ15" s="20">
        <f t="shared" si="4"/>
        <v>2.5000000000000001E-2</v>
      </c>
      <c r="BK15" s="20">
        <f t="shared" si="4"/>
        <v>2.5000000000000001E-2</v>
      </c>
    </row>
    <row r="16" spans="2:63" ht="15.75" thickTop="1">
      <c r="B16" s="31"/>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row>
    <row r="17" spans="2:63">
      <c r="B17" s="31"/>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row>
    <row r="18" spans="2:63">
      <c r="B18" s="4"/>
      <c r="C18" s="5"/>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2"/>
      <c r="BC18" s="22"/>
      <c r="BD18" s="22"/>
      <c r="BE18" s="22"/>
      <c r="BF18" s="22"/>
      <c r="BG18" s="22"/>
      <c r="BH18" s="22"/>
      <c r="BI18" s="22"/>
      <c r="BJ18" s="22"/>
      <c r="BK18" s="22"/>
    </row>
    <row r="19" spans="2:63" ht="15.75" thickBot="1">
      <c r="B19" s="4"/>
      <c r="C19" s="5"/>
      <c r="D19" s="1">
        <v>0</v>
      </c>
      <c r="E19" s="1">
        <f>D19+1</f>
        <v>1</v>
      </c>
      <c r="F19" s="1">
        <f t="shared" ref="F19:U20" si="5">E19+1</f>
        <v>2</v>
      </c>
      <c r="G19" s="1">
        <f t="shared" si="5"/>
        <v>3</v>
      </c>
      <c r="H19" s="1">
        <f t="shared" si="5"/>
        <v>4</v>
      </c>
      <c r="I19" s="1">
        <f t="shared" si="5"/>
        <v>5</v>
      </c>
      <c r="J19" s="1">
        <f t="shared" si="5"/>
        <v>6</v>
      </c>
      <c r="K19" s="1">
        <f t="shared" si="5"/>
        <v>7</v>
      </c>
      <c r="L19" s="1">
        <f t="shared" si="5"/>
        <v>8</v>
      </c>
      <c r="M19" s="1">
        <f t="shared" si="5"/>
        <v>9</v>
      </c>
      <c r="N19" s="1">
        <f t="shared" si="5"/>
        <v>10</v>
      </c>
      <c r="O19" s="1">
        <f t="shared" si="5"/>
        <v>11</v>
      </c>
      <c r="P19" s="1">
        <f t="shared" si="5"/>
        <v>12</v>
      </c>
      <c r="Q19" s="1">
        <f t="shared" si="5"/>
        <v>13</v>
      </c>
      <c r="R19" s="1">
        <f t="shared" si="5"/>
        <v>14</v>
      </c>
      <c r="S19" s="1">
        <f t="shared" si="5"/>
        <v>15</v>
      </c>
      <c r="T19" s="1">
        <f t="shared" si="5"/>
        <v>16</v>
      </c>
      <c r="U19" s="1">
        <f t="shared" si="5"/>
        <v>17</v>
      </c>
      <c r="V19" s="1">
        <f t="shared" ref="V19:AK20" si="6">U19+1</f>
        <v>18</v>
      </c>
      <c r="W19" s="1">
        <f t="shared" si="6"/>
        <v>19</v>
      </c>
      <c r="X19" s="1">
        <f t="shared" si="6"/>
        <v>20</v>
      </c>
      <c r="Y19" s="1">
        <f t="shared" si="6"/>
        <v>21</v>
      </c>
      <c r="Z19" s="1">
        <f t="shared" si="6"/>
        <v>22</v>
      </c>
      <c r="AA19" s="1">
        <f t="shared" si="6"/>
        <v>23</v>
      </c>
      <c r="AB19" s="1">
        <f t="shared" si="6"/>
        <v>24</v>
      </c>
      <c r="AC19" s="1">
        <f t="shared" si="6"/>
        <v>25</v>
      </c>
      <c r="AD19" s="1">
        <f t="shared" si="6"/>
        <v>26</v>
      </c>
      <c r="AE19" s="1">
        <f t="shared" si="6"/>
        <v>27</v>
      </c>
      <c r="AF19" s="1">
        <f t="shared" si="6"/>
        <v>28</v>
      </c>
      <c r="AG19" s="1">
        <f t="shared" si="6"/>
        <v>29</v>
      </c>
      <c r="AH19" s="1">
        <f t="shared" si="6"/>
        <v>30</v>
      </c>
      <c r="AI19" s="1">
        <f t="shared" si="6"/>
        <v>31</v>
      </c>
      <c r="AJ19" s="1">
        <f t="shared" si="6"/>
        <v>32</v>
      </c>
      <c r="AK19" s="1">
        <f t="shared" si="6"/>
        <v>33</v>
      </c>
      <c r="AL19" s="1">
        <f t="shared" ref="AL19:BA20" si="7">AK19+1</f>
        <v>34</v>
      </c>
      <c r="AM19" s="1">
        <f t="shared" si="7"/>
        <v>35</v>
      </c>
      <c r="AN19" s="1">
        <f t="shared" si="7"/>
        <v>36</v>
      </c>
      <c r="AO19" s="1">
        <f t="shared" si="7"/>
        <v>37</v>
      </c>
      <c r="AP19" s="1">
        <f t="shared" si="7"/>
        <v>38</v>
      </c>
      <c r="AQ19" s="1">
        <f t="shared" si="7"/>
        <v>39</v>
      </c>
      <c r="AR19" s="1">
        <f t="shared" si="7"/>
        <v>40</v>
      </c>
      <c r="AS19" s="1">
        <f t="shared" si="7"/>
        <v>41</v>
      </c>
      <c r="AT19" s="1">
        <f t="shared" si="7"/>
        <v>42</v>
      </c>
      <c r="AU19" s="1">
        <f t="shared" si="7"/>
        <v>43</v>
      </c>
      <c r="AV19" s="1">
        <f t="shared" si="7"/>
        <v>44</v>
      </c>
      <c r="AW19" s="1">
        <f t="shared" si="7"/>
        <v>45</v>
      </c>
      <c r="AX19" s="1">
        <f t="shared" si="7"/>
        <v>46</v>
      </c>
      <c r="AY19" s="1">
        <f t="shared" si="7"/>
        <v>47</v>
      </c>
      <c r="AZ19" s="1">
        <f t="shared" si="7"/>
        <v>48</v>
      </c>
      <c r="BA19" s="1">
        <f t="shared" si="7"/>
        <v>49</v>
      </c>
      <c r="BB19" s="1">
        <f t="shared" ref="BB19:BK20" si="8">BA19+1</f>
        <v>50</v>
      </c>
      <c r="BC19" s="1">
        <f t="shared" si="8"/>
        <v>51</v>
      </c>
      <c r="BD19" s="1">
        <f t="shared" si="8"/>
        <v>52</v>
      </c>
      <c r="BE19" s="1">
        <f t="shared" si="8"/>
        <v>53</v>
      </c>
      <c r="BF19" s="1">
        <f t="shared" si="8"/>
        <v>54</v>
      </c>
      <c r="BG19" s="1">
        <f t="shared" si="8"/>
        <v>55</v>
      </c>
      <c r="BH19" s="1">
        <f t="shared" si="8"/>
        <v>56</v>
      </c>
      <c r="BI19" s="1">
        <f t="shared" si="8"/>
        <v>57</v>
      </c>
      <c r="BJ19" s="1">
        <f t="shared" si="8"/>
        <v>58</v>
      </c>
      <c r="BK19" s="1">
        <f t="shared" si="8"/>
        <v>59</v>
      </c>
    </row>
    <row r="20" spans="2:63" ht="16.5" thickTop="1" thickBot="1">
      <c r="B20" s="6" t="s">
        <v>7</v>
      </c>
      <c r="C20" s="33" t="s">
        <v>1</v>
      </c>
      <c r="D20" s="421">
        <f>D10</f>
        <v>2017</v>
      </c>
      <c r="E20" s="7">
        <f>D20+1</f>
        <v>2018</v>
      </c>
      <c r="F20" s="7">
        <f t="shared" si="5"/>
        <v>2019</v>
      </c>
      <c r="G20" s="7">
        <f t="shared" si="5"/>
        <v>2020</v>
      </c>
      <c r="H20" s="7">
        <f t="shared" si="5"/>
        <v>2021</v>
      </c>
      <c r="I20" s="7">
        <f t="shared" si="5"/>
        <v>2022</v>
      </c>
      <c r="J20" s="7">
        <f t="shared" si="5"/>
        <v>2023</v>
      </c>
      <c r="K20" s="7">
        <f t="shared" si="5"/>
        <v>2024</v>
      </c>
      <c r="L20" s="7">
        <f t="shared" si="5"/>
        <v>2025</v>
      </c>
      <c r="M20" s="7">
        <f t="shared" si="5"/>
        <v>2026</v>
      </c>
      <c r="N20" s="7">
        <f t="shared" si="5"/>
        <v>2027</v>
      </c>
      <c r="O20" s="7">
        <f t="shared" si="5"/>
        <v>2028</v>
      </c>
      <c r="P20" s="7">
        <f t="shared" si="5"/>
        <v>2029</v>
      </c>
      <c r="Q20" s="7">
        <f t="shared" si="5"/>
        <v>2030</v>
      </c>
      <c r="R20" s="7">
        <f t="shared" si="5"/>
        <v>2031</v>
      </c>
      <c r="S20" s="7">
        <f t="shared" si="5"/>
        <v>2032</v>
      </c>
      <c r="T20" s="7">
        <f t="shared" si="5"/>
        <v>2033</v>
      </c>
      <c r="U20" s="7">
        <f t="shared" si="5"/>
        <v>2034</v>
      </c>
      <c r="V20" s="7">
        <f t="shared" si="6"/>
        <v>2035</v>
      </c>
      <c r="W20" s="7">
        <f t="shared" si="6"/>
        <v>2036</v>
      </c>
      <c r="X20" s="7">
        <f t="shared" si="6"/>
        <v>2037</v>
      </c>
      <c r="Y20" s="7">
        <f t="shared" si="6"/>
        <v>2038</v>
      </c>
      <c r="Z20" s="7">
        <f t="shared" si="6"/>
        <v>2039</v>
      </c>
      <c r="AA20" s="7">
        <f t="shared" si="6"/>
        <v>2040</v>
      </c>
      <c r="AB20" s="7">
        <f t="shared" si="6"/>
        <v>2041</v>
      </c>
      <c r="AC20" s="7">
        <f t="shared" si="6"/>
        <v>2042</v>
      </c>
      <c r="AD20" s="7">
        <f t="shared" si="6"/>
        <v>2043</v>
      </c>
      <c r="AE20" s="7">
        <f t="shared" si="6"/>
        <v>2044</v>
      </c>
      <c r="AF20" s="7">
        <f t="shared" si="6"/>
        <v>2045</v>
      </c>
      <c r="AG20" s="7">
        <f t="shared" si="6"/>
        <v>2046</v>
      </c>
      <c r="AH20" s="7">
        <f t="shared" si="6"/>
        <v>2047</v>
      </c>
      <c r="AI20" s="7">
        <f t="shared" si="6"/>
        <v>2048</v>
      </c>
      <c r="AJ20" s="7">
        <f t="shared" si="6"/>
        <v>2049</v>
      </c>
      <c r="AK20" s="7">
        <f t="shared" si="6"/>
        <v>2050</v>
      </c>
      <c r="AL20" s="7">
        <f t="shared" si="7"/>
        <v>2051</v>
      </c>
      <c r="AM20" s="7">
        <f t="shared" si="7"/>
        <v>2052</v>
      </c>
      <c r="AN20" s="7">
        <f t="shared" si="7"/>
        <v>2053</v>
      </c>
      <c r="AO20" s="7">
        <f t="shared" si="7"/>
        <v>2054</v>
      </c>
      <c r="AP20" s="7">
        <f t="shared" si="7"/>
        <v>2055</v>
      </c>
      <c r="AQ20" s="7">
        <f t="shared" si="7"/>
        <v>2056</v>
      </c>
      <c r="AR20" s="7">
        <f t="shared" si="7"/>
        <v>2057</v>
      </c>
      <c r="AS20" s="7">
        <f t="shared" si="7"/>
        <v>2058</v>
      </c>
      <c r="AT20" s="7">
        <f t="shared" si="7"/>
        <v>2059</v>
      </c>
      <c r="AU20" s="7">
        <f t="shared" si="7"/>
        <v>2060</v>
      </c>
      <c r="AV20" s="7">
        <f t="shared" si="7"/>
        <v>2061</v>
      </c>
      <c r="AW20" s="7">
        <f t="shared" si="7"/>
        <v>2062</v>
      </c>
      <c r="AX20" s="7">
        <f t="shared" si="7"/>
        <v>2063</v>
      </c>
      <c r="AY20" s="7">
        <f t="shared" si="7"/>
        <v>2064</v>
      </c>
      <c r="AZ20" s="7">
        <f t="shared" si="7"/>
        <v>2065</v>
      </c>
      <c r="BA20" s="7">
        <f t="shared" si="7"/>
        <v>2066</v>
      </c>
      <c r="BB20" s="7">
        <f t="shared" si="8"/>
        <v>2067</v>
      </c>
      <c r="BC20" s="7">
        <f t="shared" si="8"/>
        <v>2068</v>
      </c>
      <c r="BD20" s="7">
        <f t="shared" si="8"/>
        <v>2069</v>
      </c>
      <c r="BE20" s="7">
        <f t="shared" si="8"/>
        <v>2070</v>
      </c>
      <c r="BF20" s="7">
        <f t="shared" si="8"/>
        <v>2071</v>
      </c>
      <c r="BG20" s="7">
        <f t="shared" si="8"/>
        <v>2072</v>
      </c>
      <c r="BH20" s="7">
        <f t="shared" si="8"/>
        <v>2073</v>
      </c>
      <c r="BI20" s="7">
        <f t="shared" si="8"/>
        <v>2074</v>
      </c>
      <c r="BJ20" s="7">
        <f t="shared" si="8"/>
        <v>2075</v>
      </c>
      <c r="BK20" s="7">
        <f t="shared" si="8"/>
        <v>2076</v>
      </c>
    </row>
    <row r="21" spans="2:63" ht="15.75" thickTop="1">
      <c r="B21" s="8" t="s">
        <v>2</v>
      </c>
      <c r="C21" s="34">
        <v>1</v>
      </c>
      <c r="D21" s="23">
        <f>SUM(1+D11)</f>
        <v>1.0249999999999999</v>
      </c>
      <c r="E21" s="23">
        <f>SUM(1+E33)</f>
        <v>1.0506249999999997</v>
      </c>
      <c r="F21" s="23">
        <f t="shared" ref="F21:BK25" si="9">SUM(1+F33)</f>
        <v>1.0768906249999997</v>
      </c>
      <c r="G21" s="23">
        <f t="shared" si="9"/>
        <v>1.1038128906249995</v>
      </c>
      <c r="H21" s="23">
        <f t="shared" si="9"/>
        <v>1.1314082128906244</v>
      </c>
      <c r="I21" s="23">
        <f t="shared" si="9"/>
        <v>1.15969341821289</v>
      </c>
      <c r="J21" s="23">
        <f t="shared" si="9"/>
        <v>1.1886857536682121</v>
      </c>
      <c r="K21" s="23">
        <f t="shared" si="9"/>
        <v>1.2184028975099173</v>
      </c>
      <c r="L21" s="23">
        <f t="shared" si="9"/>
        <v>1.2488629699476652</v>
      </c>
      <c r="M21" s="23">
        <f t="shared" si="9"/>
        <v>1.2800845441963564</v>
      </c>
      <c r="N21" s="23">
        <f t="shared" si="9"/>
        <v>1.3120866578012653</v>
      </c>
      <c r="O21" s="23">
        <f t="shared" si="9"/>
        <v>1.3448888242462969</v>
      </c>
      <c r="P21" s="23">
        <f t="shared" si="9"/>
        <v>1.378511044852454</v>
      </c>
      <c r="Q21" s="23">
        <f t="shared" si="9"/>
        <v>1.4129738209737652</v>
      </c>
      <c r="R21" s="23">
        <f t="shared" si="9"/>
        <v>1.4482981664981094</v>
      </c>
      <c r="S21" s="23">
        <f t="shared" si="9"/>
        <v>1.484505620660562</v>
      </c>
      <c r="T21" s="23">
        <f t="shared" si="9"/>
        <v>1.5216182611770759</v>
      </c>
      <c r="U21" s="23">
        <f t="shared" si="9"/>
        <v>1.5596587177065027</v>
      </c>
      <c r="V21" s="23">
        <f t="shared" si="9"/>
        <v>1.5986501856491651</v>
      </c>
      <c r="W21" s="23">
        <f t="shared" si="9"/>
        <v>1.6386164402903942</v>
      </c>
      <c r="X21" s="23">
        <f t="shared" si="9"/>
        <v>1.6795818512976539</v>
      </c>
      <c r="Y21" s="23">
        <f t="shared" si="9"/>
        <v>1.721571397580095</v>
      </c>
      <c r="Z21" s="23">
        <f t="shared" si="9"/>
        <v>1.7646106825195971</v>
      </c>
      <c r="AA21" s="23">
        <f t="shared" si="9"/>
        <v>1.8087259495825871</v>
      </c>
      <c r="AB21" s="23">
        <f t="shared" si="9"/>
        <v>1.8539440983221516</v>
      </c>
      <c r="AC21" s="23">
        <f t="shared" si="9"/>
        <v>1.9002927007802053</v>
      </c>
      <c r="AD21" s="23">
        <f t="shared" si="9"/>
        <v>1.9478000182997102</v>
      </c>
      <c r="AE21" s="23">
        <f t="shared" si="9"/>
        <v>1.9964950187572026</v>
      </c>
      <c r="AF21" s="23">
        <f t="shared" si="9"/>
        <v>2.0464073942261325</v>
      </c>
      <c r="AG21" s="23">
        <f t="shared" si="9"/>
        <v>2.0975675790817858</v>
      </c>
      <c r="AH21" s="23">
        <f t="shared" si="9"/>
        <v>2.1500067685588302</v>
      </c>
      <c r="AI21" s="23">
        <f t="shared" si="9"/>
        <v>2.203756937772801</v>
      </c>
      <c r="AJ21" s="23">
        <f t="shared" si="9"/>
        <v>2.2588508612171205</v>
      </c>
      <c r="AK21" s="23">
        <f t="shared" si="9"/>
        <v>2.3153221327475482</v>
      </c>
      <c r="AL21" s="23">
        <f t="shared" si="9"/>
        <v>2.3732051860662366</v>
      </c>
      <c r="AM21" s="23">
        <f t="shared" si="9"/>
        <v>2.4325353157178924</v>
      </c>
      <c r="AN21" s="23">
        <f t="shared" si="9"/>
        <v>2.4933486986108395</v>
      </c>
      <c r="AO21" s="23">
        <f t="shared" si="9"/>
        <v>2.5556824160761105</v>
      </c>
      <c r="AP21" s="23">
        <f t="shared" si="9"/>
        <v>2.6195744764780131</v>
      </c>
      <c r="AQ21" s="23">
        <f t="shared" si="9"/>
        <v>2.6850638383899632</v>
      </c>
      <c r="AR21" s="23">
        <f t="shared" si="9"/>
        <v>2.7521904343497123</v>
      </c>
      <c r="AS21" s="23">
        <f t="shared" si="9"/>
        <v>2.8209951952084547</v>
      </c>
      <c r="AT21" s="23">
        <f t="shared" si="9"/>
        <v>2.8915200750886658</v>
      </c>
      <c r="AU21" s="23">
        <f t="shared" si="9"/>
        <v>2.9638080769658819</v>
      </c>
      <c r="AV21" s="23">
        <f t="shared" si="9"/>
        <v>3.0379032788900289</v>
      </c>
      <c r="AW21" s="23">
        <f t="shared" si="9"/>
        <v>3.113850860862279</v>
      </c>
      <c r="AX21" s="23">
        <f t="shared" si="9"/>
        <v>3.1916971323838355</v>
      </c>
      <c r="AY21" s="23">
        <f t="shared" si="9"/>
        <v>3.2714895606934311</v>
      </c>
      <c r="AZ21" s="23">
        <f t="shared" si="9"/>
        <v>3.3532767997107671</v>
      </c>
      <c r="BA21" s="24">
        <f t="shared" si="9"/>
        <v>3.4371087197035362</v>
      </c>
      <c r="BB21" s="24">
        <f t="shared" si="9"/>
        <v>3.5230364376961241</v>
      </c>
      <c r="BC21" s="24">
        <f t="shared" si="9"/>
        <v>3.6111123486385264</v>
      </c>
      <c r="BD21" s="24">
        <f t="shared" si="9"/>
        <v>3.7013901573544894</v>
      </c>
      <c r="BE21" s="24">
        <f t="shared" si="9"/>
        <v>3.7939249112883511</v>
      </c>
      <c r="BF21" s="24">
        <f t="shared" si="9"/>
        <v>3.8887730340705593</v>
      </c>
      <c r="BG21" s="24">
        <f t="shared" si="9"/>
        <v>3.985992359922323</v>
      </c>
      <c r="BH21" s="24">
        <f t="shared" si="9"/>
        <v>4.0856421689203808</v>
      </c>
      <c r="BI21" s="24">
        <f t="shared" si="9"/>
        <v>4.1877832231433896</v>
      </c>
      <c r="BJ21" s="24">
        <f t="shared" si="9"/>
        <v>4.2924778037219742</v>
      </c>
      <c r="BK21" s="24">
        <f t="shared" si="9"/>
        <v>4.3997897488150226</v>
      </c>
    </row>
    <row r="22" spans="2:63">
      <c r="B22" s="8" t="s">
        <v>3</v>
      </c>
      <c r="C22" s="34">
        <v>2</v>
      </c>
      <c r="D22" s="25">
        <f>SUM(1+D12)</f>
        <v>1.03</v>
      </c>
      <c r="E22" s="25">
        <f>SUM(1+E34)</f>
        <v>1.0609</v>
      </c>
      <c r="F22" s="25">
        <f t="shared" si="9"/>
        <v>1.092727</v>
      </c>
      <c r="G22" s="25">
        <f t="shared" si="9"/>
        <v>1.1255088099999999</v>
      </c>
      <c r="H22" s="25">
        <f t="shared" si="9"/>
        <v>1.1592740743000001</v>
      </c>
      <c r="I22" s="25">
        <f t="shared" si="9"/>
        <v>1.1940522965290001</v>
      </c>
      <c r="J22" s="25">
        <f t="shared" si="9"/>
        <v>1.22987386542487</v>
      </c>
      <c r="K22" s="25">
        <f t="shared" si="9"/>
        <v>1.2667700813876162</v>
      </c>
      <c r="L22" s="25">
        <f t="shared" si="9"/>
        <v>1.3047731838292447</v>
      </c>
      <c r="M22" s="25">
        <f t="shared" si="9"/>
        <v>1.3439163793441222</v>
      </c>
      <c r="N22" s="25">
        <f t="shared" si="9"/>
        <v>1.3842338707244459</v>
      </c>
      <c r="O22" s="25">
        <f t="shared" si="9"/>
        <v>1.4257608868461793</v>
      </c>
      <c r="P22" s="25">
        <f t="shared" si="9"/>
        <v>1.4685337134515646</v>
      </c>
      <c r="Q22" s="25">
        <f t="shared" si="9"/>
        <v>1.5125897248551117</v>
      </c>
      <c r="R22" s="25">
        <f t="shared" si="9"/>
        <v>1.5579674166007649</v>
      </c>
      <c r="S22" s="25">
        <f t="shared" si="9"/>
        <v>1.6047064390987877</v>
      </c>
      <c r="T22" s="25">
        <f t="shared" si="9"/>
        <v>1.6528476322717514</v>
      </c>
      <c r="U22" s="25">
        <f t="shared" si="9"/>
        <v>1.7024330612399041</v>
      </c>
      <c r="V22" s="25">
        <f t="shared" si="9"/>
        <v>1.7535060530771012</v>
      </c>
      <c r="W22" s="25">
        <f t="shared" si="9"/>
        <v>1.8061112346694141</v>
      </c>
      <c r="X22" s="25">
        <f t="shared" si="9"/>
        <v>1.8602945717094965</v>
      </c>
      <c r="Y22" s="25">
        <f t="shared" si="9"/>
        <v>1.9161034088607813</v>
      </c>
      <c r="Z22" s="25">
        <f t="shared" si="9"/>
        <v>1.9735865111266051</v>
      </c>
      <c r="AA22" s="25">
        <f t="shared" si="9"/>
        <v>2.0327941064604031</v>
      </c>
      <c r="AB22" s="25">
        <f t="shared" si="9"/>
        <v>2.0937779296542152</v>
      </c>
      <c r="AC22" s="25">
        <f t="shared" si="9"/>
        <v>2.1565912675438419</v>
      </c>
      <c r="AD22" s="25">
        <f t="shared" si="9"/>
        <v>2.2212890055701573</v>
      </c>
      <c r="AE22" s="25">
        <f t="shared" si="9"/>
        <v>2.287927675737262</v>
      </c>
      <c r="AF22" s="25">
        <f t="shared" si="9"/>
        <v>2.35656550600938</v>
      </c>
      <c r="AG22" s="25">
        <f t="shared" si="9"/>
        <v>2.4272624711896613</v>
      </c>
      <c r="AH22" s="25">
        <f t="shared" si="9"/>
        <v>2.5000803453253511</v>
      </c>
      <c r="AI22" s="25">
        <f t="shared" si="9"/>
        <v>2.5750827556851119</v>
      </c>
      <c r="AJ22" s="25">
        <f t="shared" si="9"/>
        <v>2.6523352383556653</v>
      </c>
      <c r="AK22" s="25">
        <f t="shared" si="9"/>
        <v>2.7319052955063352</v>
      </c>
      <c r="AL22" s="25">
        <f t="shared" si="9"/>
        <v>2.8138624543715252</v>
      </c>
      <c r="AM22" s="25">
        <f t="shared" si="9"/>
        <v>2.8982783280026712</v>
      </c>
      <c r="AN22" s="25">
        <f t="shared" si="9"/>
        <v>2.9852266778427516</v>
      </c>
      <c r="AO22" s="25">
        <f t="shared" si="9"/>
        <v>3.0747834781780341</v>
      </c>
      <c r="AP22" s="25">
        <f t="shared" si="9"/>
        <v>3.1670269825233754</v>
      </c>
      <c r="AQ22" s="25">
        <f t="shared" si="9"/>
        <v>3.2620377919990768</v>
      </c>
      <c r="AR22" s="25">
        <f t="shared" si="9"/>
        <v>3.3598989257590488</v>
      </c>
      <c r="AS22" s="25">
        <f t="shared" si="9"/>
        <v>3.4606958935318204</v>
      </c>
      <c r="AT22" s="25">
        <f t="shared" si="9"/>
        <v>3.5645167703377751</v>
      </c>
      <c r="AU22" s="25">
        <f t="shared" si="9"/>
        <v>3.6714522734479083</v>
      </c>
      <c r="AV22" s="25">
        <f t="shared" si="9"/>
        <v>3.7815958416513458</v>
      </c>
      <c r="AW22" s="25">
        <f t="shared" si="9"/>
        <v>3.895043716900886</v>
      </c>
      <c r="AX22" s="25">
        <f t="shared" si="9"/>
        <v>4.0118950284079125</v>
      </c>
      <c r="AY22" s="25">
        <f t="shared" si="9"/>
        <v>4.1322518792601501</v>
      </c>
      <c r="AZ22" s="25">
        <f t="shared" si="9"/>
        <v>4.2562194356379548</v>
      </c>
      <c r="BA22" s="26">
        <f t="shared" si="9"/>
        <v>4.3839060187070942</v>
      </c>
      <c r="BB22" s="26">
        <f t="shared" si="9"/>
        <v>4.5154231992683069</v>
      </c>
      <c r="BC22" s="26">
        <f t="shared" si="9"/>
        <v>4.6508858952463559</v>
      </c>
      <c r="BD22" s="26">
        <f t="shared" si="9"/>
        <v>4.7904124721037471</v>
      </c>
      <c r="BE22" s="26">
        <f t="shared" si="9"/>
        <v>4.9341248462668599</v>
      </c>
      <c r="BF22" s="26">
        <f t="shared" si="9"/>
        <v>5.0821485916548657</v>
      </c>
      <c r="BG22" s="26">
        <f t="shared" si="9"/>
        <v>5.234613049404512</v>
      </c>
      <c r="BH22" s="26">
        <f t="shared" si="9"/>
        <v>5.3916514408866476</v>
      </c>
      <c r="BI22" s="26">
        <f t="shared" si="9"/>
        <v>5.5534009841132468</v>
      </c>
      <c r="BJ22" s="26">
        <f t="shared" si="9"/>
        <v>5.7200030136366449</v>
      </c>
      <c r="BK22" s="26">
        <f t="shared" si="9"/>
        <v>5.8916031040457435</v>
      </c>
    </row>
    <row r="23" spans="2:63">
      <c r="B23" s="8" t="s">
        <v>4</v>
      </c>
      <c r="C23" s="34">
        <v>3</v>
      </c>
      <c r="D23" s="25">
        <f>SUM(1+D13)</f>
        <v>1</v>
      </c>
      <c r="E23" s="25">
        <f>SUM(1+E35)</f>
        <v>1</v>
      </c>
      <c r="F23" s="25">
        <f t="shared" si="9"/>
        <v>1</v>
      </c>
      <c r="G23" s="25">
        <f t="shared" si="9"/>
        <v>1</v>
      </c>
      <c r="H23" s="25">
        <f t="shared" si="9"/>
        <v>1</v>
      </c>
      <c r="I23" s="25">
        <f t="shared" si="9"/>
        <v>1</v>
      </c>
      <c r="J23" s="25">
        <f t="shared" si="9"/>
        <v>1</v>
      </c>
      <c r="K23" s="25">
        <f t="shared" si="9"/>
        <v>1</v>
      </c>
      <c r="L23" s="25">
        <f t="shared" si="9"/>
        <v>1</v>
      </c>
      <c r="M23" s="25">
        <f t="shared" si="9"/>
        <v>1</v>
      </c>
      <c r="N23" s="25">
        <f t="shared" si="9"/>
        <v>1</v>
      </c>
      <c r="O23" s="25">
        <f t="shared" si="9"/>
        <v>1</v>
      </c>
      <c r="P23" s="25">
        <f t="shared" si="9"/>
        <v>1</v>
      </c>
      <c r="Q23" s="25">
        <f t="shared" si="9"/>
        <v>1</v>
      </c>
      <c r="R23" s="25">
        <f t="shared" si="9"/>
        <v>1</v>
      </c>
      <c r="S23" s="25">
        <f t="shared" si="9"/>
        <v>1</v>
      </c>
      <c r="T23" s="25">
        <f t="shared" si="9"/>
        <v>1</v>
      </c>
      <c r="U23" s="25">
        <f t="shared" si="9"/>
        <v>1</v>
      </c>
      <c r="V23" s="25">
        <f t="shared" si="9"/>
        <v>1</v>
      </c>
      <c r="W23" s="25">
        <f t="shared" si="9"/>
        <v>1</v>
      </c>
      <c r="X23" s="25">
        <f t="shared" si="9"/>
        <v>1</v>
      </c>
      <c r="Y23" s="25">
        <f t="shared" si="9"/>
        <v>1</v>
      </c>
      <c r="Z23" s="25">
        <f t="shared" si="9"/>
        <v>1</v>
      </c>
      <c r="AA23" s="25">
        <f t="shared" si="9"/>
        <v>1</v>
      </c>
      <c r="AB23" s="25">
        <f t="shared" si="9"/>
        <v>1</v>
      </c>
      <c r="AC23" s="25">
        <f t="shared" si="9"/>
        <v>1</v>
      </c>
      <c r="AD23" s="25">
        <f t="shared" si="9"/>
        <v>1</v>
      </c>
      <c r="AE23" s="25">
        <f t="shared" si="9"/>
        <v>1</v>
      </c>
      <c r="AF23" s="25">
        <f t="shared" si="9"/>
        <v>1</v>
      </c>
      <c r="AG23" s="25">
        <f t="shared" si="9"/>
        <v>1</v>
      </c>
      <c r="AH23" s="25">
        <f t="shared" si="9"/>
        <v>1</v>
      </c>
      <c r="AI23" s="25">
        <f t="shared" si="9"/>
        <v>1</v>
      </c>
      <c r="AJ23" s="25">
        <f t="shared" si="9"/>
        <v>1</v>
      </c>
      <c r="AK23" s="25">
        <f t="shared" si="9"/>
        <v>1</v>
      </c>
      <c r="AL23" s="25">
        <f t="shared" si="9"/>
        <v>1</v>
      </c>
      <c r="AM23" s="25">
        <f t="shared" si="9"/>
        <v>1</v>
      </c>
      <c r="AN23" s="25">
        <f t="shared" si="9"/>
        <v>1</v>
      </c>
      <c r="AO23" s="25">
        <f t="shared" si="9"/>
        <v>1</v>
      </c>
      <c r="AP23" s="25">
        <f t="shared" si="9"/>
        <v>1</v>
      </c>
      <c r="AQ23" s="25">
        <f t="shared" si="9"/>
        <v>1</v>
      </c>
      <c r="AR23" s="25">
        <f t="shared" si="9"/>
        <v>1</v>
      </c>
      <c r="AS23" s="25">
        <f t="shared" si="9"/>
        <v>1</v>
      </c>
      <c r="AT23" s="25">
        <f t="shared" si="9"/>
        <v>1</v>
      </c>
      <c r="AU23" s="25">
        <f t="shared" si="9"/>
        <v>1</v>
      </c>
      <c r="AV23" s="25">
        <f t="shared" si="9"/>
        <v>1</v>
      </c>
      <c r="AW23" s="25">
        <f t="shared" si="9"/>
        <v>1</v>
      </c>
      <c r="AX23" s="25">
        <f t="shared" si="9"/>
        <v>1</v>
      </c>
      <c r="AY23" s="25">
        <f t="shared" si="9"/>
        <v>1</v>
      </c>
      <c r="AZ23" s="25">
        <f t="shared" si="9"/>
        <v>1</v>
      </c>
      <c r="BA23" s="26">
        <f t="shared" si="9"/>
        <v>1</v>
      </c>
      <c r="BB23" s="26">
        <f t="shared" si="9"/>
        <v>1</v>
      </c>
      <c r="BC23" s="26">
        <f t="shared" si="9"/>
        <v>1</v>
      </c>
      <c r="BD23" s="26">
        <f t="shared" si="9"/>
        <v>1</v>
      </c>
      <c r="BE23" s="26">
        <f t="shared" si="9"/>
        <v>1</v>
      </c>
      <c r="BF23" s="26">
        <f t="shared" si="9"/>
        <v>1</v>
      </c>
      <c r="BG23" s="26">
        <f t="shared" si="9"/>
        <v>1</v>
      </c>
      <c r="BH23" s="26">
        <f t="shared" si="9"/>
        <v>1</v>
      </c>
      <c r="BI23" s="26">
        <f t="shared" si="9"/>
        <v>1</v>
      </c>
      <c r="BJ23" s="26">
        <f t="shared" si="9"/>
        <v>1</v>
      </c>
      <c r="BK23" s="26">
        <f t="shared" si="9"/>
        <v>1</v>
      </c>
    </row>
    <row r="24" spans="2:63">
      <c r="B24" s="8" t="s">
        <v>8</v>
      </c>
      <c r="C24" s="34">
        <v>4</v>
      </c>
      <c r="D24" s="25">
        <f>SUM(1+D14)</f>
        <v>1.05</v>
      </c>
      <c r="E24" s="25">
        <f>SUM(1+E36)</f>
        <v>1.1025</v>
      </c>
      <c r="F24" s="25">
        <f t="shared" si="9"/>
        <v>1.1576249999999999</v>
      </c>
      <c r="G24" s="25">
        <f t="shared" si="9"/>
        <v>1.2155062500000002</v>
      </c>
      <c r="H24" s="25">
        <f t="shared" si="9"/>
        <v>1.2762815625000001</v>
      </c>
      <c r="I24" s="25">
        <f t="shared" si="9"/>
        <v>1.3400956406250004</v>
      </c>
      <c r="J24" s="25">
        <f t="shared" si="9"/>
        <v>1.4071004226562505</v>
      </c>
      <c r="K24" s="25">
        <f t="shared" si="9"/>
        <v>1.4774554437890632</v>
      </c>
      <c r="L24" s="25">
        <f t="shared" si="9"/>
        <v>1.5513282159785162</v>
      </c>
      <c r="M24" s="25">
        <f t="shared" si="9"/>
        <v>1.628894626777442</v>
      </c>
      <c r="N24" s="25">
        <f t="shared" si="9"/>
        <v>1.7103393581163142</v>
      </c>
      <c r="O24" s="25">
        <f t="shared" si="9"/>
        <v>1.7958563260221303</v>
      </c>
      <c r="P24" s="25">
        <f t="shared" si="9"/>
        <v>1.8856491423232367</v>
      </c>
      <c r="Q24" s="25">
        <f t="shared" si="9"/>
        <v>1.9799315994393987</v>
      </c>
      <c r="R24" s="25">
        <f t="shared" si="9"/>
        <v>2.0789281794113688</v>
      </c>
      <c r="S24" s="25">
        <f t="shared" si="9"/>
        <v>2.1828745883819374</v>
      </c>
      <c r="T24" s="25">
        <f t="shared" si="9"/>
        <v>2.2920183178010345</v>
      </c>
      <c r="U24" s="25">
        <f t="shared" si="9"/>
        <v>2.4066192336910861</v>
      </c>
      <c r="V24" s="25">
        <f t="shared" si="9"/>
        <v>2.5269501953756404</v>
      </c>
      <c r="W24" s="25">
        <f t="shared" si="9"/>
        <v>2.6532977051444226</v>
      </c>
      <c r="X24" s="25">
        <f t="shared" si="9"/>
        <v>2.7859625904016441</v>
      </c>
      <c r="Y24" s="25">
        <f t="shared" si="9"/>
        <v>2.925260719921726</v>
      </c>
      <c r="Z24" s="25">
        <f t="shared" si="9"/>
        <v>3.0715237559178128</v>
      </c>
      <c r="AA24" s="25">
        <f t="shared" si="9"/>
        <v>3.2250999437137033</v>
      </c>
      <c r="AB24" s="25">
        <f t="shared" si="9"/>
        <v>3.3863549408993885</v>
      </c>
      <c r="AC24" s="25">
        <f t="shared" si="9"/>
        <v>3.5556726879443579</v>
      </c>
      <c r="AD24" s="25">
        <f t="shared" si="9"/>
        <v>3.733456322341576</v>
      </c>
      <c r="AE24" s="25">
        <f t="shared" si="9"/>
        <v>3.920129138458655</v>
      </c>
      <c r="AF24" s="25">
        <f t="shared" si="9"/>
        <v>4.1161355953815884</v>
      </c>
      <c r="AG24" s="25">
        <f t="shared" si="9"/>
        <v>4.3219423751506678</v>
      </c>
      <c r="AH24" s="25">
        <f t="shared" si="9"/>
        <v>4.5380394939082009</v>
      </c>
      <c r="AI24" s="25">
        <f t="shared" si="9"/>
        <v>4.7649414686036113</v>
      </c>
      <c r="AJ24" s="25">
        <f t="shared" si="9"/>
        <v>5.0031885420337927</v>
      </c>
      <c r="AK24" s="25">
        <f t="shared" si="9"/>
        <v>5.2533479691354819</v>
      </c>
      <c r="AL24" s="25">
        <f t="shared" si="9"/>
        <v>5.5160153675922565</v>
      </c>
      <c r="AM24" s="25">
        <f t="shared" si="9"/>
        <v>5.7918161359718692</v>
      </c>
      <c r="AN24" s="25">
        <f t="shared" si="9"/>
        <v>6.0814069427704638</v>
      </c>
      <c r="AO24" s="25">
        <f t="shared" si="9"/>
        <v>6.3854772899089873</v>
      </c>
      <c r="AP24" s="25">
        <f t="shared" si="9"/>
        <v>6.7047511544044367</v>
      </c>
      <c r="AQ24" s="25">
        <f t="shared" si="9"/>
        <v>7.0399887121246589</v>
      </c>
      <c r="AR24" s="25">
        <f t="shared" si="9"/>
        <v>7.391988147730892</v>
      </c>
      <c r="AS24" s="25">
        <f t="shared" si="9"/>
        <v>7.7615875551174369</v>
      </c>
      <c r="AT24" s="25">
        <f t="shared" si="9"/>
        <v>8.1496669328733091</v>
      </c>
      <c r="AU24" s="25">
        <f t="shared" si="9"/>
        <v>8.5571502795169749</v>
      </c>
      <c r="AV24" s="25">
        <f t="shared" si="9"/>
        <v>8.985007793492823</v>
      </c>
      <c r="AW24" s="25">
        <f t="shared" si="9"/>
        <v>9.434258183167465</v>
      </c>
      <c r="AX24" s="25">
        <f t="shared" si="9"/>
        <v>9.9059710923258404</v>
      </c>
      <c r="AY24" s="25">
        <f t="shared" si="9"/>
        <v>10.401269646942133</v>
      </c>
      <c r="AZ24" s="25">
        <f t="shared" si="9"/>
        <v>10.921333129289239</v>
      </c>
      <c r="BA24" s="26">
        <f t="shared" si="9"/>
        <v>11.467399785753702</v>
      </c>
      <c r="BB24" s="26">
        <f t="shared" si="9"/>
        <v>12.040769775041388</v>
      </c>
      <c r="BC24" s="26">
        <f t="shared" si="9"/>
        <v>12.642808263793459</v>
      </c>
      <c r="BD24" s="26">
        <f t="shared" si="9"/>
        <v>13.274948676983131</v>
      </c>
      <c r="BE24" s="26">
        <f t="shared" si="9"/>
        <v>13.938696110832289</v>
      </c>
      <c r="BF24" s="26">
        <f t="shared" si="9"/>
        <v>14.635630916373902</v>
      </c>
      <c r="BG24" s="26">
        <f t="shared" si="9"/>
        <v>15.367412462192599</v>
      </c>
      <c r="BH24" s="26">
        <f t="shared" si="9"/>
        <v>16.135783085302229</v>
      </c>
      <c r="BI24" s="26">
        <f t="shared" si="9"/>
        <v>16.94257223956734</v>
      </c>
      <c r="BJ24" s="26">
        <f t="shared" si="9"/>
        <v>17.789700851545707</v>
      </c>
      <c r="BK24" s="26">
        <f t="shared" si="9"/>
        <v>18.679185894122995</v>
      </c>
    </row>
    <row r="25" spans="2:63" ht="15.75" thickBot="1">
      <c r="B25" s="9" t="s">
        <v>6</v>
      </c>
      <c r="C25" s="35">
        <v>5</v>
      </c>
      <c r="D25" s="27">
        <f>SUM(1+D15)</f>
        <v>1.0249999999999999</v>
      </c>
      <c r="E25" s="27">
        <f>SUM(1+E37)</f>
        <v>1.0506249999999997</v>
      </c>
      <c r="F25" s="27">
        <f t="shared" si="9"/>
        <v>1.0768906249999997</v>
      </c>
      <c r="G25" s="27">
        <f t="shared" si="9"/>
        <v>1.1038128906249995</v>
      </c>
      <c r="H25" s="27">
        <f t="shared" si="9"/>
        <v>1.1314082128906244</v>
      </c>
      <c r="I25" s="27">
        <f t="shared" si="9"/>
        <v>1.15969341821289</v>
      </c>
      <c r="J25" s="27">
        <f t="shared" si="9"/>
        <v>1.1886857536682121</v>
      </c>
      <c r="K25" s="27">
        <f t="shared" si="9"/>
        <v>1.2184028975099173</v>
      </c>
      <c r="L25" s="27">
        <f t="shared" si="9"/>
        <v>1.2488629699476652</v>
      </c>
      <c r="M25" s="27">
        <f t="shared" si="9"/>
        <v>1.2800845441963564</v>
      </c>
      <c r="N25" s="27">
        <f t="shared" si="9"/>
        <v>1.3120866578012653</v>
      </c>
      <c r="O25" s="27">
        <f t="shared" si="9"/>
        <v>1.3448888242462969</v>
      </c>
      <c r="P25" s="27">
        <f t="shared" si="9"/>
        <v>1.378511044852454</v>
      </c>
      <c r="Q25" s="27">
        <f t="shared" si="9"/>
        <v>1.4129738209737652</v>
      </c>
      <c r="R25" s="27">
        <f t="shared" si="9"/>
        <v>1.4482981664981094</v>
      </c>
      <c r="S25" s="27">
        <f t="shared" si="9"/>
        <v>1.484505620660562</v>
      </c>
      <c r="T25" s="27">
        <f t="shared" si="9"/>
        <v>1.5216182611770759</v>
      </c>
      <c r="U25" s="27">
        <f t="shared" si="9"/>
        <v>1.5596587177065027</v>
      </c>
      <c r="V25" s="27">
        <f t="shared" si="9"/>
        <v>1.5986501856491651</v>
      </c>
      <c r="W25" s="27">
        <f t="shared" si="9"/>
        <v>1.6386164402903942</v>
      </c>
      <c r="X25" s="27">
        <f t="shared" si="9"/>
        <v>1.6795818512976539</v>
      </c>
      <c r="Y25" s="27">
        <f t="shared" si="9"/>
        <v>1.721571397580095</v>
      </c>
      <c r="Z25" s="27">
        <f t="shared" si="9"/>
        <v>1.7646106825195971</v>
      </c>
      <c r="AA25" s="27">
        <f t="shared" si="9"/>
        <v>1.8087259495825871</v>
      </c>
      <c r="AB25" s="27">
        <f t="shared" si="9"/>
        <v>1.8539440983221516</v>
      </c>
      <c r="AC25" s="27">
        <f t="shared" ref="AC25:BK25" si="10">SUM(1+AC37)</f>
        <v>1.9002927007802053</v>
      </c>
      <c r="AD25" s="27">
        <f t="shared" si="10"/>
        <v>1.9478000182997102</v>
      </c>
      <c r="AE25" s="27">
        <f t="shared" si="10"/>
        <v>1.9964950187572026</v>
      </c>
      <c r="AF25" s="27">
        <f t="shared" si="10"/>
        <v>2.0464073942261325</v>
      </c>
      <c r="AG25" s="27">
        <f t="shared" si="10"/>
        <v>2.0975675790817858</v>
      </c>
      <c r="AH25" s="27">
        <f t="shared" si="10"/>
        <v>2.1500067685588302</v>
      </c>
      <c r="AI25" s="27">
        <f t="shared" si="10"/>
        <v>2.203756937772801</v>
      </c>
      <c r="AJ25" s="27">
        <f t="shared" si="10"/>
        <v>2.2588508612171205</v>
      </c>
      <c r="AK25" s="27">
        <f t="shared" si="10"/>
        <v>2.3153221327475482</v>
      </c>
      <c r="AL25" s="27">
        <f t="shared" si="10"/>
        <v>2.3732051860662366</v>
      </c>
      <c r="AM25" s="27">
        <f t="shared" si="10"/>
        <v>2.4325353157178924</v>
      </c>
      <c r="AN25" s="27">
        <f t="shared" si="10"/>
        <v>2.4933486986108395</v>
      </c>
      <c r="AO25" s="27">
        <f t="shared" si="10"/>
        <v>2.5556824160761105</v>
      </c>
      <c r="AP25" s="27">
        <f t="shared" si="10"/>
        <v>2.6195744764780131</v>
      </c>
      <c r="AQ25" s="27">
        <f t="shared" si="10"/>
        <v>2.6850638383899632</v>
      </c>
      <c r="AR25" s="27">
        <f t="shared" si="10"/>
        <v>2.7521904343497123</v>
      </c>
      <c r="AS25" s="27">
        <f t="shared" si="10"/>
        <v>2.8209951952084547</v>
      </c>
      <c r="AT25" s="27">
        <f t="shared" si="10"/>
        <v>2.8915200750886658</v>
      </c>
      <c r="AU25" s="27">
        <f t="shared" si="10"/>
        <v>2.9638080769658819</v>
      </c>
      <c r="AV25" s="27">
        <f t="shared" si="10"/>
        <v>3.0379032788900289</v>
      </c>
      <c r="AW25" s="27">
        <f t="shared" si="10"/>
        <v>3.113850860862279</v>
      </c>
      <c r="AX25" s="27">
        <f t="shared" si="10"/>
        <v>3.1916971323838355</v>
      </c>
      <c r="AY25" s="27">
        <f t="shared" si="10"/>
        <v>3.2714895606934311</v>
      </c>
      <c r="AZ25" s="27">
        <f t="shared" si="10"/>
        <v>3.3532767997107671</v>
      </c>
      <c r="BA25" s="28">
        <f t="shared" si="10"/>
        <v>3.4371087197035362</v>
      </c>
      <c r="BB25" s="28">
        <f t="shared" si="10"/>
        <v>3.5230364376961241</v>
      </c>
      <c r="BC25" s="28">
        <f t="shared" si="10"/>
        <v>3.6111123486385264</v>
      </c>
      <c r="BD25" s="28">
        <f t="shared" si="10"/>
        <v>3.7013901573544894</v>
      </c>
      <c r="BE25" s="28">
        <f t="shared" si="10"/>
        <v>3.7939249112883511</v>
      </c>
      <c r="BF25" s="28">
        <f t="shared" si="10"/>
        <v>3.8887730340705593</v>
      </c>
      <c r="BG25" s="28">
        <f t="shared" si="10"/>
        <v>3.985992359922323</v>
      </c>
      <c r="BH25" s="28">
        <f t="shared" si="10"/>
        <v>4.0856421689203808</v>
      </c>
      <c r="BI25" s="28">
        <f t="shared" si="10"/>
        <v>4.1877832231433896</v>
      </c>
      <c r="BJ25" s="28">
        <f t="shared" si="10"/>
        <v>4.2924778037219742</v>
      </c>
      <c r="BK25" s="28">
        <f t="shared" si="10"/>
        <v>4.3997897488150226</v>
      </c>
    </row>
    <row r="26" spans="2:63" ht="15.75" thickTop="1">
      <c r="B26" s="1039" t="s">
        <v>698</v>
      </c>
      <c r="C26" s="5"/>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2"/>
      <c r="BC26" s="22"/>
      <c r="BD26" s="22"/>
      <c r="BE26" s="22"/>
      <c r="BF26" s="22"/>
      <c r="BG26" s="22"/>
      <c r="BH26" s="22"/>
      <c r="BI26" s="22"/>
      <c r="BJ26" s="22"/>
      <c r="BK26" s="22"/>
    </row>
    <row r="27" spans="2:63" outlineLevel="1">
      <c r="B27" s="10">
        <v>100</v>
      </c>
      <c r="C27" s="4">
        <v>1</v>
      </c>
      <c r="D27" s="29">
        <f>SUM(B27*D21)</f>
        <v>102.49999999999999</v>
      </c>
      <c r="E27" s="29">
        <f t="shared" ref="E27:AJ27" si="11">D27*SUM(1+E11)</f>
        <v>105.06249999999997</v>
      </c>
      <c r="F27" s="29">
        <f t="shared" si="11"/>
        <v>107.68906249999996</v>
      </c>
      <c r="G27" s="29">
        <f t="shared" si="11"/>
        <v>110.38128906249996</v>
      </c>
      <c r="H27" s="29">
        <f t="shared" si="11"/>
        <v>113.14082128906244</v>
      </c>
      <c r="I27" s="29">
        <f t="shared" si="11"/>
        <v>115.96934182128899</v>
      </c>
      <c r="J27" s="29">
        <f t="shared" si="11"/>
        <v>118.8685753668212</v>
      </c>
      <c r="K27" s="29">
        <f t="shared" si="11"/>
        <v>121.84028975099173</v>
      </c>
      <c r="L27" s="29">
        <f t="shared" si="11"/>
        <v>124.88629699476651</v>
      </c>
      <c r="M27" s="29">
        <f t="shared" si="11"/>
        <v>128.00845441963565</v>
      </c>
      <c r="N27" s="29">
        <f t="shared" si="11"/>
        <v>131.20866578012652</v>
      </c>
      <c r="O27" s="29">
        <f t="shared" si="11"/>
        <v>134.48888242462968</v>
      </c>
      <c r="P27" s="29">
        <f t="shared" si="11"/>
        <v>137.8511044852454</v>
      </c>
      <c r="Q27" s="29">
        <f t="shared" si="11"/>
        <v>141.29738209737653</v>
      </c>
      <c r="R27" s="29">
        <f t="shared" si="11"/>
        <v>144.82981664981094</v>
      </c>
      <c r="S27" s="29">
        <f t="shared" si="11"/>
        <v>148.45056206605619</v>
      </c>
      <c r="T27" s="29">
        <f t="shared" si="11"/>
        <v>152.16182611770759</v>
      </c>
      <c r="U27" s="29">
        <f t="shared" si="11"/>
        <v>155.96587177065027</v>
      </c>
      <c r="V27" s="29">
        <f t="shared" si="11"/>
        <v>159.86501856491651</v>
      </c>
      <c r="W27" s="29">
        <f t="shared" si="11"/>
        <v>163.86164402903941</v>
      </c>
      <c r="X27" s="29">
        <f t="shared" si="11"/>
        <v>167.95818512976538</v>
      </c>
      <c r="Y27" s="29">
        <f t="shared" si="11"/>
        <v>172.15713975800949</v>
      </c>
      <c r="Z27" s="29">
        <f t="shared" si="11"/>
        <v>176.46106825195972</v>
      </c>
      <c r="AA27" s="29">
        <f t="shared" si="11"/>
        <v>180.8725949582587</v>
      </c>
      <c r="AB27" s="29">
        <f t="shared" si="11"/>
        <v>185.39440983221516</v>
      </c>
      <c r="AC27" s="29">
        <f t="shared" si="11"/>
        <v>190.02927007802052</v>
      </c>
      <c r="AD27" s="29">
        <f t="shared" si="11"/>
        <v>194.78000182997101</v>
      </c>
      <c r="AE27" s="29">
        <f t="shared" si="11"/>
        <v>199.64950187572026</v>
      </c>
      <c r="AF27" s="29">
        <f t="shared" si="11"/>
        <v>204.64073942261325</v>
      </c>
      <c r="AG27" s="29">
        <f t="shared" si="11"/>
        <v>209.75675790817857</v>
      </c>
      <c r="AH27" s="29">
        <f t="shared" si="11"/>
        <v>215.00067685588303</v>
      </c>
      <c r="AI27" s="29">
        <f t="shared" si="11"/>
        <v>220.37569377728008</v>
      </c>
      <c r="AJ27" s="29">
        <f t="shared" si="11"/>
        <v>225.88508612171205</v>
      </c>
      <c r="AK27" s="29">
        <f t="shared" ref="AK27:BK27" si="12">AJ27*SUM(1+AK11)</f>
        <v>231.53221327475484</v>
      </c>
      <c r="AL27" s="29">
        <f t="shared" si="12"/>
        <v>237.32051860662369</v>
      </c>
      <c r="AM27" s="29">
        <f t="shared" si="12"/>
        <v>243.25353157178927</v>
      </c>
      <c r="AN27" s="29">
        <f t="shared" si="12"/>
        <v>249.33486986108397</v>
      </c>
      <c r="AO27" s="29">
        <f t="shared" si="12"/>
        <v>255.56824160761104</v>
      </c>
      <c r="AP27" s="29">
        <f t="shared" si="12"/>
        <v>261.9574476478013</v>
      </c>
      <c r="AQ27" s="29">
        <f t="shared" si="12"/>
        <v>268.50638383899633</v>
      </c>
      <c r="AR27" s="29">
        <f t="shared" si="12"/>
        <v>275.21904343497124</v>
      </c>
      <c r="AS27" s="29">
        <f t="shared" si="12"/>
        <v>282.09951952084549</v>
      </c>
      <c r="AT27" s="29">
        <f t="shared" si="12"/>
        <v>289.15200750886657</v>
      </c>
      <c r="AU27" s="29">
        <f t="shared" si="12"/>
        <v>296.38080769658819</v>
      </c>
      <c r="AV27" s="29">
        <f t="shared" si="12"/>
        <v>303.79032788900287</v>
      </c>
      <c r="AW27" s="29">
        <f t="shared" si="12"/>
        <v>311.38508608622789</v>
      </c>
      <c r="AX27" s="29">
        <f t="shared" si="12"/>
        <v>319.16971323838357</v>
      </c>
      <c r="AY27" s="29">
        <f t="shared" si="12"/>
        <v>327.14895606934311</v>
      </c>
      <c r="AZ27" s="29">
        <f t="shared" si="12"/>
        <v>335.32767997107669</v>
      </c>
      <c r="BA27" s="29">
        <f t="shared" si="12"/>
        <v>343.71087197035359</v>
      </c>
      <c r="BB27" s="29">
        <f t="shared" si="12"/>
        <v>352.30364376961239</v>
      </c>
      <c r="BC27" s="29">
        <f t="shared" si="12"/>
        <v>361.11123486385264</v>
      </c>
      <c r="BD27" s="29">
        <f t="shared" si="12"/>
        <v>370.13901573544894</v>
      </c>
      <c r="BE27" s="29">
        <f t="shared" si="12"/>
        <v>379.3924911288351</v>
      </c>
      <c r="BF27" s="29">
        <f t="shared" si="12"/>
        <v>388.87730340705593</v>
      </c>
      <c r="BG27" s="29">
        <f t="shared" si="12"/>
        <v>398.59923599223231</v>
      </c>
      <c r="BH27" s="29">
        <f t="shared" si="12"/>
        <v>408.56421689203808</v>
      </c>
      <c r="BI27" s="29">
        <f t="shared" si="12"/>
        <v>418.77832231433899</v>
      </c>
      <c r="BJ27" s="29">
        <f t="shared" si="12"/>
        <v>429.24778037219744</v>
      </c>
      <c r="BK27" s="29">
        <f t="shared" si="12"/>
        <v>439.97897488150232</v>
      </c>
    </row>
    <row r="28" spans="2:63" outlineLevel="1">
      <c r="B28" s="10">
        <v>100</v>
      </c>
      <c r="C28" s="4">
        <v>2</v>
      </c>
      <c r="D28" s="29">
        <f>SUM(B28*D22)</f>
        <v>103</v>
      </c>
      <c r="E28" s="29">
        <f t="shared" ref="E28:BK31" si="13">D28*SUM(1+E12)</f>
        <v>106.09</v>
      </c>
      <c r="F28" s="29">
        <f t="shared" si="13"/>
        <v>109.2727</v>
      </c>
      <c r="G28" s="29">
        <f t="shared" si="13"/>
        <v>112.550881</v>
      </c>
      <c r="H28" s="29">
        <f t="shared" si="13"/>
        <v>115.92740743</v>
      </c>
      <c r="I28" s="29">
        <f t="shared" si="13"/>
        <v>119.4052296529</v>
      </c>
      <c r="J28" s="29">
        <f t="shared" si="13"/>
        <v>122.987386542487</v>
      </c>
      <c r="K28" s="29">
        <f t="shared" si="13"/>
        <v>126.67700813876162</v>
      </c>
      <c r="L28" s="29">
        <f t="shared" si="13"/>
        <v>130.47731838292447</v>
      </c>
      <c r="M28" s="29">
        <f t="shared" si="13"/>
        <v>134.39163793441222</v>
      </c>
      <c r="N28" s="29">
        <f t="shared" si="13"/>
        <v>138.4233870724446</v>
      </c>
      <c r="O28" s="29">
        <f t="shared" si="13"/>
        <v>142.57608868461793</v>
      </c>
      <c r="P28" s="29">
        <f t="shared" si="13"/>
        <v>146.85337134515646</v>
      </c>
      <c r="Q28" s="29">
        <f t="shared" si="13"/>
        <v>151.25897248551115</v>
      </c>
      <c r="R28" s="29">
        <f t="shared" si="13"/>
        <v>155.79674166007649</v>
      </c>
      <c r="S28" s="29">
        <f t="shared" si="13"/>
        <v>160.47064390987879</v>
      </c>
      <c r="T28" s="29">
        <f t="shared" si="13"/>
        <v>165.28476322717515</v>
      </c>
      <c r="U28" s="29">
        <f t="shared" si="13"/>
        <v>170.24330612399041</v>
      </c>
      <c r="V28" s="29">
        <f t="shared" si="13"/>
        <v>175.35060530771011</v>
      </c>
      <c r="W28" s="29">
        <f t="shared" si="13"/>
        <v>180.61112346694142</v>
      </c>
      <c r="X28" s="29">
        <f t="shared" si="13"/>
        <v>186.02945717094966</v>
      </c>
      <c r="Y28" s="29">
        <f t="shared" si="13"/>
        <v>191.61034088607815</v>
      </c>
      <c r="Z28" s="29">
        <f t="shared" si="13"/>
        <v>197.35865111266051</v>
      </c>
      <c r="AA28" s="29">
        <f t="shared" si="13"/>
        <v>203.27941064604033</v>
      </c>
      <c r="AB28" s="29">
        <f t="shared" si="13"/>
        <v>209.37779296542155</v>
      </c>
      <c r="AC28" s="29">
        <f t="shared" si="13"/>
        <v>215.6591267543842</v>
      </c>
      <c r="AD28" s="29">
        <f t="shared" si="13"/>
        <v>222.12890055701573</v>
      </c>
      <c r="AE28" s="29">
        <f t="shared" si="13"/>
        <v>228.79276757372619</v>
      </c>
      <c r="AF28" s="29">
        <f t="shared" si="13"/>
        <v>235.65655060093798</v>
      </c>
      <c r="AG28" s="29">
        <f t="shared" si="13"/>
        <v>242.72624711896611</v>
      </c>
      <c r="AH28" s="29">
        <f t="shared" si="13"/>
        <v>250.00803453253511</v>
      </c>
      <c r="AI28" s="29">
        <f t="shared" si="13"/>
        <v>257.50827556851118</v>
      </c>
      <c r="AJ28" s="29">
        <f t="shared" si="13"/>
        <v>265.23352383556653</v>
      </c>
      <c r="AK28" s="29">
        <f t="shared" si="13"/>
        <v>273.19052955063353</v>
      </c>
      <c r="AL28" s="29">
        <f t="shared" si="13"/>
        <v>281.38624543715252</v>
      </c>
      <c r="AM28" s="29">
        <f t="shared" si="13"/>
        <v>289.82783280026712</v>
      </c>
      <c r="AN28" s="29">
        <f t="shared" si="13"/>
        <v>298.52266778427514</v>
      </c>
      <c r="AO28" s="29">
        <f t="shared" si="13"/>
        <v>307.47834781780341</v>
      </c>
      <c r="AP28" s="29">
        <f t="shared" si="13"/>
        <v>316.70269825233754</v>
      </c>
      <c r="AQ28" s="29">
        <f t="shared" si="13"/>
        <v>326.20377919990767</v>
      </c>
      <c r="AR28" s="29">
        <f t="shared" si="13"/>
        <v>335.98989257590489</v>
      </c>
      <c r="AS28" s="29">
        <f t="shared" si="13"/>
        <v>346.06958935318204</v>
      </c>
      <c r="AT28" s="29">
        <f t="shared" si="13"/>
        <v>356.45167703377751</v>
      </c>
      <c r="AU28" s="29">
        <f t="shared" si="13"/>
        <v>367.14522734479084</v>
      </c>
      <c r="AV28" s="29">
        <f t="shared" si="13"/>
        <v>378.15958416513456</v>
      </c>
      <c r="AW28" s="29">
        <f t="shared" si="13"/>
        <v>389.50437169008859</v>
      </c>
      <c r="AX28" s="29">
        <f t="shared" si="13"/>
        <v>401.18950284079125</v>
      </c>
      <c r="AY28" s="29">
        <f t="shared" si="13"/>
        <v>413.225187926015</v>
      </c>
      <c r="AZ28" s="29">
        <f t="shared" si="13"/>
        <v>425.62194356379547</v>
      </c>
      <c r="BA28" s="29">
        <f t="shared" si="13"/>
        <v>438.39060187070936</v>
      </c>
      <c r="BB28" s="29">
        <f t="shared" si="13"/>
        <v>451.54231992683066</v>
      </c>
      <c r="BC28" s="29">
        <f t="shared" si="13"/>
        <v>465.08858952463561</v>
      </c>
      <c r="BD28" s="29">
        <f t="shared" si="13"/>
        <v>479.04124721037471</v>
      </c>
      <c r="BE28" s="29">
        <f t="shared" si="13"/>
        <v>493.41248462668597</v>
      </c>
      <c r="BF28" s="29">
        <f t="shared" si="13"/>
        <v>508.21485916548659</v>
      </c>
      <c r="BG28" s="29">
        <f t="shared" si="13"/>
        <v>523.46130494045121</v>
      </c>
      <c r="BH28" s="29">
        <f t="shared" si="13"/>
        <v>539.16514408866476</v>
      </c>
      <c r="BI28" s="29">
        <f t="shared" si="13"/>
        <v>555.34009841132467</v>
      </c>
      <c r="BJ28" s="29">
        <f t="shared" si="13"/>
        <v>572.00030136366445</v>
      </c>
      <c r="BK28" s="29">
        <f t="shared" si="13"/>
        <v>589.16031040457437</v>
      </c>
    </row>
    <row r="29" spans="2:63" outlineLevel="1">
      <c r="B29" s="10">
        <v>100</v>
      </c>
      <c r="C29" s="4">
        <v>3</v>
      </c>
      <c r="D29" s="29">
        <f>SUM(B29*D23)</f>
        <v>100</v>
      </c>
      <c r="E29" s="29">
        <f t="shared" si="13"/>
        <v>100</v>
      </c>
      <c r="F29" s="29">
        <f t="shared" si="13"/>
        <v>100</v>
      </c>
      <c r="G29" s="29">
        <f t="shared" si="13"/>
        <v>100</v>
      </c>
      <c r="H29" s="29">
        <f t="shared" si="13"/>
        <v>100</v>
      </c>
      <c r="I29" s="29">
        <f t="shared" si="13"/>
        <v>100</v>
      </c>
      <c r="J29" s="29">
        <f t="shared" si="13"/>
        <v>100</v>
      </c>
      <c r="K29" s="29">
        <f t="shared" si="13"/>
        <v>100</v>
      </c>
      <c r="L29" s="29">
        <f t="shared" si="13"/>
        <v>100</v>
      </c>
      <c r="M29" s="29">
        <f t="shared" si="13"/>
        <v>100</v>
      </c>
      <c r="N29" s="29">
        <f t="shared" si="13"/>
        <v>100</v>
      </c>
      <c r="O29" s="29">
        <f t="shared" si="13"/>
        <v>100</v>
      </c>
      <c r="P29" s="29">
        <f t="shared" si="13"/>
        <v>100</v>
      </c>
      <c r="Q29" s="29">
        <f t="shared" si="13"/>
        <v>100</v>
      </c>
      <c r="R29" s="29">
        <f t="shared" si="13"/>
        <v>100</v>
      </c>
      <c r="S29" s="29">
        <f t="shared" si="13"/>
        <v>100</v>
      </c>
      <c r="T29" s="29">
        <f t="shared" si="13"/>
        <v>100</v>
      </c>
      <c r="U29" s="29">
        <f t="shared" si="13"/>
        <v>100</v>
      </c>
      <c r="V29" s="29">
        <f t="shared" si="13"/>
        <v>100</v>
      </c>
      <c r="W29" s="29">
        <f t="shared" si="13"/>
        <v>100</v>
      </c>
      <c r="X29" s="29">
        <f t="shared" si="13"/>
        <v>100</v>
      </c>
      <c r="Y29" s="29">
        <f t="shared" si="13"/>
        <v>100</v>
      </c>
      <c r="Z29" s="29">
        <f t="shared" si="13"/>
        <v>100</v>
      </c>
      <c r="AA29" s="29">
        <f t="shared" si="13"/>
        <v>100</v>
      </c>
      <c r="AB29" s="29">
        <f t="shared" si="13"/>
        <v>100</v>
      </c>
      <c r="AC29" s="29">
        <f t="shared" si="13"/>
        <v>100</v>
      </c>
      <c r="AD29" s="29">
        <f t="shared" si="13"/>
        <v>100</v>
      </c>
      <c r="AE29" s="29">
        <f t="shared" si="13"/>
        <v>100</v>
      </c>
      <c r="AF29" s="29">
        <f t="shared" si="13"/>
        <v>100</v>
      </c>
      <c r="AG29" s="29">
        <f t="shared" si="13"/>
        <v>100</v>
      </c>
      <c r="AH29" s="29">
        <f t="shared" si="13"/>
        <v>100</v>
      </c>
      <c r="AI29" s="29">
        <f t="shared" si="13"/>
        <v>100</v>
      </c>
      <c r="AJ29" s="29">
        <f t="shared" si="13"/>
        <v>100</v>
      </c>
      <c r="AK29" s="29">
        <f t="shared" si="13"/>
        <v>100</v>
      </c>
      <c r="AL29" s="29">
        <f t="shared" si="13"/>
        <v>100</v>
      </c>
      <c r="AM29" s="29">
        <f t="shared" si="13"/>
        <v>100</v>
      </c>
      <c r="AN29" s="29">
        <f t="shared" si="13"/>
        <v>100</v>
      </c>
      <c r="AO29" s="29">
        <f t="shared" si="13"/>
        <v>100</v>
      </c>
      <c r="AP29" s="29">
        <f t="shared" si="13"/>
        <v>100</v>
      </c>
      <c r="AQ29" s="29">
        <f t="shared" si="13"/>
        <v>100</v>
      </c>
      <c r="AR29" s="29">
        <f t="shared" si="13"/>
        <v>100</v>
      </c>
      <c r="AS29" s="29">
        <f t="shared" si="13"/>
        <v>100</v>
      </c>
      <c r="AT29" s="29">
        <f t="shared" si="13"/>
        <v>100</v>
      </c>
      <c r="AU29" s="29">
        <f t="shared" si="13"/>
        <v>100</v>
      </c>
      <c r="AV29" s="29">
        <f t="shared" si="13"/>
        <v>100</v>
      </c>
      <c r="AW29" s="29">
        <f t="shared" si="13"/>
        <v>100</v>
      </c>
      <c r="AX29" s="29">
        <f t="shared" si="13"/>
        <v>100</v>
      </c>
      <c r="AY29" s="29">
        <f t="shared" si="13"/>
        <v>100</v>
      </c>
      <c r="AZ29" s="29">
        <f t="shared" si="13"/>
        <v>100</v>
      </c>
      <c r="BA29" s="29">
        <f t="shared" si="13"/>
        <v>100</v>
      </c>
      <c r="BB29" s="29">
        <f t="shared" si="13"/>
        <v>100</v>
      </c>
      <c r="BC29" s="29">
        <f t="shared" si="13"/>
        <v>100</v>
      </c>
      <c r="BD29" s="29">
        <f t="shared" si="13"/>
        <v>100</v>
      </c>
      <c r="BE29" s="29">
        <f t="shared" si="13"/>
        <v>100</v>
      </c>
      <c r="BF29" s="29">
        <f t="shared" si="13"/>
        <v>100</v>
      </c>
      <c r="BG29" s="29">
        <f t="shared" si="13"/>
        <v>100</v>
      </c>
      <c r="BH29" s="29">
        <f t="shared" si="13"/>
        <v>100</v>
      </c>
      <c r="BI29" s="29">
        <f t="shared" si="13"/>
        <v>100</v>
      </c>
      <c r="BJ29" s="29">
        <f t="shared" si="13"/>
        <v>100</v>
      </c>
      <c r="BK29" s="29">
        <f t="shared" si="13"/>
        <v>100</v>
      </c>
    </row>
    <row r="30" spans="2:63" outlineLevel="1">
      <c r="B30" s="10">
        <v>100</v>
      </c>
      <c r="C30" s="4">
        <v>4</v>
      </c>
      <c r="D30" s="29">
        <f>SUM(B30*D24)</f>
        <v>105</v>
      </c>
      <c r="E30" s="29">
        <f t="shared" si="13"/>
        <v>110.25</v>
      </c>
      <c r="F30" s="29">
        <f t="shared" si="13"/>
        <v>115.7625</v>
      </c>
      <c r="G30" s="29">
        <f t="shared" si="13"/>
        <v>121.55062500000001</v>
      </c>
      <c r="H30" s="29">
        <f t="shared" si="13"/>
        <v>127.62815625000002</v>
      </c>
      <c r="I30" s="29">
        <f t="shared" si="13"/>
        <v>134.00956406250003</v>
      </c>
      <c r="J30" s="29">
        <f t="shared" si="13"/>
        <v>140.71004226562505</v>
      </c>
      <c r="K30" s="29">
        <f t="shared" si="13"/>
        <v>147.74554437890632</v>
      </c>
      <c r="L30" s="29">
        <f t="shared" si="13"/>
        <v>155.13282159785163</v>
      </c>
      <c r="M30" s="29">
        <f t="shared" si="13"/>
        <v>162.88946267774421</v>
      </c>
      <c r="N30" s="29">
        <f t="shared" si="13"/>
        <v>171.03393581163144</v>
      </c>
      <c r="O30" s="29">
        <f t="shared" si="13"/>
        <v>179.58563260221302</v>
      </c>
      <c r="P30" s="29">
        <f t="shared" si="13"/>
        <v>188.56491423232367</v>
      </c>
      <c r="Q30" s="29">
        <f t="shared" si="13"/>
        <v>197.99315994393987</v>
      </c>
      <c r="R30" s="29">
        <f t="shared" si="13"/>
        <v>207.89281794113688</v>
      </c>
      <c r="S30" s="29">
        <f t="shared" si="13"/>
        <v>218.28745883819374</v>
      </c>
      <c r="T30" s="29">
        <f t="shared" si="13"/>
        <v>229.20183178010345</v>
      </c>
      <c r="U30" s="29">
        <f t="shared" si="13"/>
        <v>240.66192336910862</v>
      </c>
      <c r="V30" s="29">
        <f t="shared" si="13"/>
        <v>252.69501953756406</v>
      </c>
      <c r="W30" s="29">
        <f t="shared" si="13"/>
        <v>265.32977051444226</v>
      </c>
      <c r="X30" s="29">
        <f t="shared" si="13"/>
        <v>278.5962590401644</v>
      </c>
      <c r="Y30" s="29">
        <f t="shared" si="13"/>
        <v>292.5260719921726</v>
      </c>
      <c r="Z30" s="29">
        <f t="shared" si="13"/>
        <v>307.15237559178127</v>
      </c>
      <c r="AA30" s="29">
        <f t="shared" si="13"/>
        <v>322.50999437137034</v>
      </c>
      <c r="AB30" s="29">
        <f t="shared" si="13"/>
        <v>338.63549408993885</v>
      </c>
      <c r="AC30" s="29">
        <f t="shared" si="13"/>
        <v>355.56726879443579</v>
      </c>
      <c r="AD30" s="29">
        <f t="shared" si="13"/>
        <v>373.34563223415762</v>
      </c>
      <c r="AE30" s="29">
        <f t="shared" si="13"/>
        <v>392.01291384586551</v>
      </c>
      <c r="AF30" s="29">
        <f t="shared" si="13"/>
        <v>411.61355953815882</v>
      </c>
      <c r="AG30" s="29">
        <f t="shared" si="13"/>
        <v>432.19423751506679</v>
      </c>
      <c r="AH30" s="29">
        <f t="shared" si="13"/>
        <v>453.80394939082015</v>
      </c>
      <c r="AI30" s="29">
        <f t="shared" si="13"/>
        <v>476.49414686036118</v>
      </c>
      <c r="AJ30" s="29">
        <f t="shared" si="13"/>
        <v>500.31885420337926</v>
      </c>
      <c r="AK30" s="29">
        <f t="shared" si="13"/>
        <v>525.33479691354819</v>
      </c>
      <c r="AL30" s="29">
        <f t="shared" si="13"/>
        <v>551.60153675922561</v>
      </c>
      <c r="AM30" s="29">
        <f t="shared" si="13"/>
        <v>579.18161359718692</v>
      </c>
      <c r="AN30" s="29">
        <f t="shared" si="13"/>
        <v>608.14069427704635</v>
      </c>
      <c r="AO30" s="29">
        <f t="shared" si="13"/>
        <v>638.54772899089869</v>
      </c>
      <c r="AP30" s="29">
        <f t="shared" si="13"/>
        <v>670.47511544044369</v>
      </c>
      <c r="AQ30" s="29">
        <f t="shared" si="13"/>
        <v>703.99887121246593</v>
      </c>
      <c r="AR30" s="29">
        <f t="shared" si="13"/>
        <v>739.19881477308923</v>
      </c>
      <c r="AS30" s="29">
        <f t="shared" si="13"/>
        <v>776.15875551174372</v>
      </c>
      <c r="AT30" s="29">
        <f t="shared" si="13"/>
        <v>814.96669328733094</v>
      </c>
      <c r="AU30" s="29">
        <f t="shared" si="13"/>
        <v>855.71502795169749</v>
      </c>
      <c r="AV30" s="29">
        <f t="shared" si="13"/>
        <v>898.50077934928242</v>
      </c>
      <c r="AW30" s="29">
        <f t="shared" si="13"/>
        <v>943.42581831674659</v>
      </c>
      <c r="AX30" s="29">
        <f t="shared" si="13"/>
        <v>990.59710923258399</v>
      </c>
      <c r="AY30" s="29">
        <f t="shared" si="13"/>
        <v>1040.1269646942133</v>
      </c>
      <c r="AZ30" s="29">
        <f t="shared" si="13"/>
        <v>1092.1333129289239</v>
      </c>
      <c r="BA30" s="29">
        <f t="shared" si="13"/>
        <v>1146.7399785753703</v>
      </c>
      <c r="BB30" s="29">
        <f t="shared" si="13"/>
        <v>1204.0769775041388</v>
      </c>
      <c r="BC30" s="29">
        <f t="shared" si="13"/>
        <v>1264.2808263793459</v>
      </c>
      <c r="BD30" s="29">
        <f t="shared" si="13"/>
        <v>1327.4948676983131</v>
      </c>
      <c r="BE30" s="29">
        <f t="shared" si="13"/>
        <v>1393.8696110832288</v>
      </c>
      <c r="BF30" s="29">
        <f t="shared" si="13"/>
        <v>1463.5630916373902</v>
      </c>
      <c r="BG30" s="29">
        <f t="shared" si="13"/>
        <v>1536.7412462192599</v>
      </c>
      <c r="BH30" s="29">
        <f t="shared" si="13"/>
        <v>1613.578308530223</v>
      </c>
      <c r="BI30" s="29">
        <f t="shared" si="13"/>
        <v>1694.2572239567342</v>
      </c>
      <c r="BJ30" s="29">
        <f t="shared" si="13"/>
        <v>1778.9700851545708</v>
      </c>
      <c r="BK30" s="29">
        <f t="shared" si="13"/>
        <v>1867.9185894122995</v>
      </c>
    </row>
    <row r="31" spans="2:63" outlineLevel="1">
      <c r="B31" s="10">
        <v>100</v>
      </c>
      <c r="C31" s="4">
        <v>5</v>
      </c>
      <c r="D31" s="29">
        <f>SUM(B31*D25)</f>
        <v>102.49999999999999</v>
      </c>
      <c r="E31" s="29">
        <f t="shared" si="13"/>
        <v>105.06249999999997</v>
      </c>
      <c r="F31" s="29">
        <f t="shared" si="13"/>
        <v>107.68906249999996</v>
      </c>
      <c r="G31" s="29">
        <f t="shared" si="13"/>
        <v>110.38128906249996</v>
      </c>
      <c r="H31" s="29">
        <f t="shared" si="13"/>
        <v>113.14082128906244</v>
      </c>
      <c r="I31" s="29">
        <f t="shared" si="13"/>
        <v>115.96934182128899</v>
      </c>
      <c r="J31" s="29">
        <f t="shared" si="13"/>
        <v>118.8685753668212</v>
      </c>
      <c r="K31" s="29">
        <f t="shared" si="13"/>
        <v>121.84028975099173</v>
      </c>
      <c r="L31" s="29">
        <f t="shared" si="13"/>
        <v>124.88629699476651</v>
      </c>
      <c r="M31" s="29">
        <f t="shared" si="13"/>
        <v>128.00845441963565</v>
      </c>
      <c r="N31" s="29">
        <f t="shared" si="13"/>
        <v>131.20866578012652</v>
      </c>
      <c r="O31" s="29">
        <f t="shared" si="13"/>
        <v>134.48888242462968</v>
      </c>
      <c r="P31" s="29">
        <f t="shared" si="13"/>
        <v>137.8511044852454</v>
      </c>
      <c r="Q31" s="29">
        <f t="shared" si="13"/>
        <v>141.29738209737653</v>
      </c>
      <c r="R31" s="29">
        <f t="shared" si="13"/>
        <v>144.82981664981094</v>
      </c>
      <c r="S31" s="29">
        <f t="shared" si="13"/>
        <v>148.45056206605619</v>
      </c>
      <c r="T31" s="29">
        <f t="shared" si="13"/>
        <v>152.16182611770759</v>
      </c>
      <c r="U31" s="29">
        <f t="shared" si="13"/>
        <v>155.96587177065027</v>
      </c>
      <c r="V31" s="29">
        <f t="shared" si="13"/>
        <v>159.86501856491651</v>
      </c>
      <c r="W31" s="29">
        <f t="shared" si="13"/>
        <v>163.86164402903941</v>
      </c>
      <c r="X31" s="29">
        <f t="shared" si="13"/>
        <v>167.95818512976538</v>
      </c>
      <c r="Y31" s="29">
        <f t="shared" si="13"/>
        <v>172.15713975800949</v>
      </c>
      <c r="Z31" s="29">
        <f t="shared" si="13"/>
        <v>176.46106825195972</v>
      </c>
      <c r="AA31" s="29">
        <f t="shared" si="13"/>
        <v>180.8725949582587</v>
      </c>
      <c r="AB31" s="29">
        <f t="shared" si="13"/>
        <v>185.39440983221516</v>
      </c>
      <c r="AC31" s="29">
        <f t="shared" si="13"/>
        <v>190.02927007802052</v>
      </c>
      <c r="AD31" s="29">
        <f t="shared" si="13"/>
        <v>194.78000182997101</v>
      </c>
      <c r="AE31" s="29">
        <f t="shared" si="13"/>
        <v>199.64950187572026</v>
      </c>
      <c r="AF31" s="29">
        <f t="shared" si="13"/>
        <v>204.64073942261325</v>
      </c>
      <c r="AG31" s="29">
        <f t="shared" si="13"/>
        <v>209.75675790817857</v>
      </c>
      <c r="AH31" s="29">
        <f t="shared" si="13"/>
        <v>215.00067685588303</v>
      </c>
      <c r="AI31" s="29">
        <f t="shared" si="13"/>
        <v>220.37569377728008</v>
      </c>
      <c r="AJ31" s="29">
        <f t="shared" si="13"/>
        <v>225.88508612171205</v>
      </c>
      <c r="AK31" s="29">
        <f t="shared" si="13"/>
        <v>231.53221327475484</v>
      </c>
      <c r="AL31" s="29">
        <f t="shared" si="13"/>
        <v>237.32051860662369</v>
      </c>
      <c r="AM31" s="29">
        <f t="shared" si="13"/>
        <v>243.25353157178927</v>
      </c>
      <c r="AN31" s="29">
        <f t="shared" si="13"/>
        <v>249.33486986108397</v>
      </c>
      <c r="AO31" s="29">
        <f t="shared" si="13"/>
        <v>255.56824160761104</v>
      </c>
      <c r="AP31" s="29">
        <f t="shared" si="13"/>
        <v>261.9574476478013</v>
      </c>
      <c r="AQ31" s="29">
        <f t="shared" si="13"/>
        <v>268.50638383899633</v>
      </c>
      <c r="AR31" s="29">
        <f t="shared" si="13"/>
        <v>275.21904343497124</v>
      </c>
      <c r="AS31" s="29">
        <f t="shared" si="13"/>
        <v>282.09951952084549</v>
      </c>
      <c r="AT31" s="29">
        <f t="shared" si="13"/>
        <v>289.15200750886657</v>
      </c>
      <c r="AU31" s="29">
        <f t="shared" si="13"/>
        <v>296.38080769658819</v>
      </c>
      <c r="AV31" s="29">
        <f t="shared" si="13"/>
        <v>303.79032788900287</v>
      </c>
      <c r="AW31" s="29">
        <f t="shared" si="13"/>
        <v>311.38508608622789</v>
      </c>
      <c r="AX31" s="29">
        <f t="shared" si="13"/>
        <v>319.16971323838357</v>
      </c>
      <c r="AY31" s="29">
        <f t="shared" si="13"/>
        <v>327.14895606934311</v>
      </c>
      <c r="AZ31" s="29">
        <f t="shared" si="13"/>
        <v>335.32767997107669</v>
      </c>
      <c r="BA31" s="29">
        <f t="shared" si="13"/>
        <v>343.71087197035359</v>
      </c>
      <c r="BB31" s="29">
        <f t="shared" si="13"/>
        <v>352.30364376961239</v>
      </c>
      <c r="BC31" s="29">
        <f t="shared" si="13"/>
        <v>361.11123486385264</v>
      </c>
      <c r="BD31" s="29">
        <f t="shared" si="13"/>
        <v>370.13901573544894</v>
      </c>
      <c r="BE31" s="29">
        <f t="shared" si="13"/>
        <v>379.3924911288351</v>
      </c>
      <c r="BF31" s="29">
        <f t="shared" si="13"/>
        <v>388.87730340705593</v>
      </c>
      <c r="BG31" s="29">
        <f t="shared" si="13"/>
        <v>398.59923599223231</v>
      </c>
      <c r="BH31" s="29">
        <f t="shared" si="13"/>
        <v>408.56421689203808</v>
      </c>
      <c r="BI31" s="29">
        <f t="shared" si="13"/>
        <v>418.77832231433899</v>
      </c>
      <c r="BJ31" s="29">
        <f t="shared" si="13"/>
        <v>429.24778037219744</v>
      </c>
      <c r="BK31" s="29">
        <f t="shared" si="13"/>
        <v>439.97897488150232</v>
      </c>
    </row>
    <row r="32" spans="2:63" outlineLevel="1">
      <c r="B32" s="10"/>
      <c r="C32" s="4"/>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row>
    <row r="33" spans="1:63" outlineLevel="1">
      <c r="B33" s="10"/>
      <c r="C33" s="4">
        <v>1</v>
      </c>
      <c r="D33" s="30">
        <f>SUM(D27-$B$27)/$B$27</f>
        <v>2.4999999999999859E-2</v>
      </c>
      <c r="E33" s="30">
        <f t="shared" ref="E33:BK33" si="14">SUM(E27-$B$27)/$B$27</f>
        <v>5.0624999999999719E-2</v>
      </c>
      <c r="F33" s="30">
        <f t="shared" si="14"/>
        <v>7.6890624999999629E-2</v>
      </c>
      <c r="G33" s="30">
        <f t="shared" si="14"/>
        <v>0.1038128906249996</v>
      </c>
      <c r="H33" s="30">
        <f t="shared" si="14"/>
        <v>0.13140821289062443</v>
      </c>
      <c r="I33" s="30">
        <f t="shared" si="14"/>
        <v>0.15969341821288993</v>
      </c>
      <c r="J33" s="30">
        <f t="shared" si="14"/>
        <v>0.18868575366821205</v>
      </c>
      <c r="K33" s="30">
        <f t="shared" si="14"/>
        <v>0.21840289750991729</v>
      </c>
      <c r="L33" s="30">
        <f t="shared" si="14"/>
        <v>0.2488629699476651</v>
      </c>
      <c r="M33" s="30">
        <f t="shared" si="14"/>
        <v>0.28008454419635653</v>
      </c>
      <c r="N33" s="30">
        <f t="shared" si="14"/>
        <v>0.31208665780126521</v>
      </c>
      <c r="O33" s="30">
        <f t="shared" si="14"/>
        <v>0.3448888242462968</v>
      </c>
      <c r="P33" s="30">
        <f t="shared" si="14"/>
        <v>0.37851104485245401</v>
      </c>
      <c r="Q33" s="30">
        <f t="shared" si="14"/>
        <v>0.41297382097376528</v>
      </c>
      <c r="R33" s="30">
        <f t="shared" si="14"/>
        <v>0.44829816649810939</v>
      </c>
      <c r="S33" s="30">
        <f t="shared" si="14"/>
        <v>0.48450562066056191</v>
      </c>
      <c r="T33" s="30">
        <f t="shared" si="14"/>
        <v>0.52161826117707588</v>
      </c>
      <c r="U33" s="30">
        <f t="shared" si="14"/>
        <v>0.55965871770650266</v>
      </c>
      <c r="V33" s="30">
        <f t="shared" si="14"/>
        <v>0.59865018564916506</v>
      </c>
      <c r="W33" s="30">
        <f t="shared" si="14"/>
        <v>0.63861644029039411</v>
      </c>
      <c r="X33" s="30">
        <f t="shared" si="14"/>
        <v>0.67958185129765381</v>
      </c>
      <c r="Y33" s="30">
        <f t="shared" si="14"/>
        <v>0.72157139758009492</v>
      </c>
      <c r="Z33" s="30">
        <f t="shared" si="14"/>
        <v>0.76461068251959718</v>
      </c>
      <c r="AA33" s="30">
        <f t="shared" si="14"/>
        <v>0.80872594958258703</v>
      </c>
      <c r="AB33" s="30">
        <f t="shared" si="14"/>
        <v>0.85394409832215157</v>
      </c>
      <c r="AC33" s="30">
        <f t="shared" si="14"/>
        <v>0.90029270078020518</v>
      </c>
      <c r="AD33" s="30">
        <f t="shared" si="14"/>
        <v>0.94780001829971017</v>
      </c>
      <c r="AE33" s="30">
        <f t="shared" si="14"/>
        <v>0.99649501875720259</v>
      </c>
      <c r="AF33" s="30">
        <f t="shared" si="14"/>
        <v>1.0464073942261325</v>
      </c>
      <c r="AG33" s="30">
        <f t="shared" si="14"/>
        <v>1.0975675790817858</v>
      </c>
      <c r="AH33" s="30">
        <f t="shared" si="14"/>
        <v>1.1500067685588302</v>
      </c>
      <c r="AI33" s="30">
        <f t="shared" si="14"/>
        <v>1.2037569377728008</v>
      </c>
      <c r="AJ33" s="30">
        <f t="shared" si="14"/>
        <v>1.2588508612171205</v>
      </c>
      <c r="AK33" s="30">
        <f t="shared" si="14"/>
        <v>1.3153221327475484</v>
      </c>
      <c r="AL33" s="30">
        <f t="shared" si="14"/>
        <v>1.3732051860662369</v>
      </c>
      <c r="AM33" s="30">
        <f t="shared" si="14"/>
        <v>1.4325353157178926</v>
      </c>
      <c r="AN33" s="30">
        <f t="shared" si="14"/>
        <v>1.4933486986108397</v>
      </c>
      <c r="AO33" s="30">
        <f t="shared" si="14"/>
        <v>1.5556824160761105</v>
      </c>
      <c r="AP33" s="30">
        <f t="shared" si="14"/>
        <v>1.6195744764780131</v>
      </c>
      <c r="AQ33" s="30">
        <f t="shared" si="14"/>
        <v>1.6850638383899632</v>
      </c>
      <c r="AR33" s="30">
        <f t="shared" si="14"/>
        <v>1.7521904343497123</v>
      </c>
      <c r="AS33" s="30">
        <f t="shared" si="14"/>
        <v>1.8209951952084549</v>
      </c>
      <c r="AT33" s="30">
        <f t="shared" si="14"/>
        <v>1.8915200750886658</v>
      </c>
      <c r="AU33" s="30">
        <f t="shared" si="14"/>
        <v>1.9638080769658819</v>
      </c>
      <c r="AV33" s="30">
        <f t="shared" si="14"/>
        <v>2.0379032788900289</v>
      </c>
      <c r="AW33" s="30">
        <f t="shared" si="14"/>
        <v>2.113850860862279</v>
      </c>
      <c r="AX33" s="30">
        <f t="shared" si="14"/>
        <v>2.1916971323838355</v>
      </c>
      <c r="AY33" s="30">
        <f t="shared" si="14"/>
        <v>2.2714895606934311</v>
      </c>
      <c r="AZ33" s="30">
        <f t="shared" si="14"/>
        <v>2.3532767997107671</v>
      </c>
      <c r="BA33" s="30">
        <f t="shared" si="14"/>
        <v>2.4371087197035362</v>
      </c>
      <c r="BB33" s="30">
        <f t="shared" si="14"/>
        <v>2.5230364376961241</v>
      </c>
      <c r="BC33" s="30">
        <f t="shared" si="14"/>
        <v>2.6111123486385264</v>
      </c>
      <c r="BD33" s="30">
        <f t="shared" si="14"/>
        <v>2.7013901573544894</v>
      </c>
      <c r="BE33" s="30">
        <f t="shared" si="14"/>
        <v>2.7939249112883511</v>
      </c>
      <c r="BF33" s="30">
        <f t="shared" si="14"/>
        <v>2.8887730340705593</v>
      </c>
      <c r="BG33" s="30">
        <f t="shared" si="14"/>
        <v>2.985992359922323</v>
      </c>
      <c r="BH33" s="30">
        <f t="shared" si="14"/>
        <v>3.0856421689203808</v>
      </c>
      <c r="BI33" s="30">
        <f t="shared" si="14"/>
        <v>3.18778322314339</v>
      </c>
      <c r="BJ33" s="30">
        <f t="shared" si="14"/>
        <v>3.2924778037219742</v>
      </c>
      <c r="BK33" s="30">
        <f t="shared" si="14"/>
        <v>3.399789748815023</v>
      </c>
    </row>
    <row r="34" spans="1:63" outlineLevel="1">
      <c r="B34" s="10"/>
      <c r="C34" s="4">
        <v>2</v>
      </c>
      <c r="D34" s="30">
        <f>SUM(D28-$B$28)/$B$28</f>
        <v>0.03</v>
      </c>
      <c r="E34" s="30">
        <f t="shared" ref="E34:BK34" si="15">SUM(E28-$B$28)/$B$28</f>
        <v>6.0900000000000037E-2</v>
      </c>
      <c r="F34" s="30">
        <f t="shared" si="15"/>
        <v>9.2727000000000004E-2</v>
      </c>
      <c r="G34" s="30">
        <f t="shared" si="15"/>
        <v>0.12550881000000003</v>
      </c>
      <c r="H34" s="30">
        <f t="shared" si="15"/>
        <v>0.15927407430000001</v>
      </c>
      <c r="I34" s="30">
        <f t="shared" si="15"/>
        <v>0.19405229652900005</v>
      </c>
      <c r="J34" s="30">
        <f t="shared" si="15"/>
        <v>0.22987386542487001</v>
      </c>
      <c r="K34" s="30">
        <f t="shared" si="15"/>
        <v>0.26677008138761621</v>
      </c>
      <c r="L34" s="30">
        <f t="shared" si="15"/>
        <v>0.30477318382924468</v>
      </c>
      <c r="M34" s="30">
        <f t="shared" si="15"/>
        <v>0.34391637934412217</v>
      </c>
      <c r="N34" s="30">
        <f t="shared" si="15"/>
        <v>0.38423387072444598</v>
      </c>
      <c r="O34" s="30">
        <f t="shared" si="15"/>
        <v>0.4257608868461793</v>
      </c>
      <c r="P34" s="30">
        <f t="shared" si="15"/>
        <v>0.46853371345156458</v>
      </c>
      <c r="Q34" s="30">
        <f t="shared" si="15"/>
        <v>0.51258972485511156</v>
      </c>
      <c r="R34" s="30">
        <f t="shared" si="15"/>
        <v>0.55796741660076488</v>
      </c>
      <c r="S34" s="30">
        <f t="shared" si="15"/>
        <v>0.60470643909878785</v>
      </c>
      <c r="T34" s="30">
        <f t="shared" si="15"/>
        <v>0.65284763227175147</v>
      </c>
      <c r="U34" s="30">
        <f t="shared" si="15"/>
        <v>0.70243306123990412</v>
      </c>
      <c r="V34" s="30">
        <f t="shared" si="15"/>
        <v>0.75350605307710117</v>
      </c>
      <c r="W34" s="30">
        <f t="shared" si="15"/>
        <v>0.80611123466941426</v>
      </c>
      <c r="X34" s="30">
        <f t="shared" si="15"/>
        <v>0.86029457170949653</v>
      </c>
      <c r="Y34" s="30">
        <f t="shared" si="15"/>
        <v>0.91610340886078145</v>
      </c>
      <c r="Z34" s="30">
        <f t="shared" si="15"/>
        <v>0.9735865111266051</v>
      </c>
      <c r="AA34" s="30">
        <f t="shared" si="15"/>
        <v>1.0327941064604034</v>
      </c>
      <c r="AB34" s="30">
        <f t="shared" si="15"/>
        <v>1.0937779296542154</v>
      </c>
      <c r="AC34" s="30">
        <f t="shared" si="15"/>
        <v>1.1565912675438421</v>
      </c>
      <c r="AD34" s="30">
        <f t="shared" si="15"/>
        <v>1.2212890055701573</v>
      </c>
      <c r="AE34" s="30">
        <f t="shared" si="15"/>
        <v>1.287927675737262</v>
      </c>
      <c r="AF34" s="30">
        <f t="shared" si="15"/>
        <v>1.3565655060093798</v>
      </c>
      <c r="AG34" s="30">
        <f t="shared" si="15"/>
        <v>1.4272624711896611</v>
      </c>
      <c r="AH34" s="30">
        <f t="shared" si="15"/>
        <v>1.5000803453253511</v>
      </c>
      <c r="AI34" s="30">
        <f t="shared" si="15"/>
        <v>1.5750827556851119</v>
      </c>
      <c r="AJ34" s="30">
        <f t="shared" si="15"/>
        <v>1.6523352383556653</v>
      </c>
      <c r="AK34" s="30">
        <f t="shared" si="15"/>
        <v>1.7319052955063352</v>
      </c>
      <c r="AL34" s="30">
        <f t="shared" si="15"/>
        <v>1.8138624543715252</v>
      </c>
      <c r="AM34" s="30">
        <f t="shared" si="15"/>
        <v>1.8982783280026712</v>
      </c>
      <c r="AN34" s="30">
        <f t="shared" si="15"/>
        <v>1.9852266778427514</v>
      </c>
      <c r="AO34" s="30">
        <f t="shared" si="15"/>
        <v>2.0747834781780341</v>
      </c>
      <c r="AP34" s="30">
        <f t="shared" si="15"/>
        <v>2.1670269825233754</v>
      </c>
      <c r="AQ34" s="30">
        <f t="shared" si="15"/>
        <v>2.2620377919990768</v>
      </c>
      <c r="AR34" s="30">
        <f t="shared" si="15"/>
        <v>2.3598989257590488</v>
      </c>
      <c r="AS34" s="30">
        <f t="shared" si="15"/>
        <v>2.4606958935318204</v>
      </c>
      <c r="AT34" s="30">
        <f t="shared" si="15"/>
        <v>2.5645167703377751</v>
      </c>
      <c r="AU34" s="30">
        <f t="shared" si="15"/>
        <v>2.6714522734479083</v>
      </c>
      <c r="AV34" s="30">
        <f t="shared" si="15"/>
        <v>2.7815958416513458</v>
      </c>
      <c r="AW34" s="30">
        <f t="shared" si="15"/>
        <v>2.895043716900886</v>
      </c>
      <c r="AX34" s="30">
        <f t="shared" si="15"/>
        <v>3.0118950284079125</v>
      </c>
      <c r="AY34" s="30">
        <f t="shared" si="15"/>
        <v>3.1322518792601501</v>
      </c>
      <c r="AZ34" s="30">
        <f t="shared" si="15"/>
        <v>3.2562194356379548</v>
      </c>
      <c r="BA34" s="30">
        <f t="shared" si="15"/>
        <v>3.3839060187070937</v>
      </c>
      <c r="BB34" s="30">
        <f t="shared" si="15"/>
        <v>3.5154231992683065</v>
      </c>
      <c r="BC34" s="30">
        <f t="shared" si="15"/>
        <v>3.6508858952463559</v>
      </c>
      <c r="BD34" s="30">
        <f t="shared" si="15"/>
        <v>3.7904124721037471</v>
      </c>
      <c r="BE34" s="30">
        <f t="shared" si="15"/>
        <v>3.9341248462668599</v>
      </c>
      <c r="BF34" s="30">
        <f t="shared" si="15"/>
        <v>4.0821485916548657</v>
      </c>
      <c r="BG34" s="30">
        <f t="shared" si="15"/>
        <v>4.234613049404512</v>
      </c>
      <c r="BH34" s="30">
        <f t="shared" si="15"/>
        <v>4.3916514408866476</v>
      </c>
      <c r="BI34" s="30">
        <f t="shared" si="15"/>
        <v>4.5534009841132468</v>
      </c>
      <c r="BJ34" s="30">
        <f t="shared" si="15"/>
        <v>4.7200030136366449</v>
      </c>
      <c r="BK34" s="30">
        <f t="shared" si="15"/>
        <v>4.8916031040457435</v>
      </c>
    </row>
    <row r="35" spans="1:63" outlineLevel="1">
      <c r="B35" s="10"/>
      <c r="C35" s="4">
        <v>3</v>
      </c>
      <c r="D35" s="30">
        <f>SUM(D29-$B$29)/$B$29</f>
        <v>0</v>
      </c>
      <c r="E35" s="30">
        <f t="shared" ref="E35:BK35" si="16">SUM(E29-$B$29)/$B$29</f>
        <v>0</v>
      </c>
      <c r="F35" s="30">
        <f t="shared" si="16"/>
        <v>0</v>
      </c>
      <c r="G35" s="30">
        <f t="shared" si="16"/>
        <v>0</v>
      </c>
      <c r="H35" s="30">
        <f t="shared" si="16"/>
        <v>0</v>
      </c>
      <c r="I35" s="30">
        <f t="shared" si="16"/>
        <v>0</v>
      </c>
      <c r="J35" s="30">
        <f t="shared" si="16"/>
        <v>0</v>
      </c>
      <c r="K35" s="30">
        <f t="shared" si="16"/>
        <v>0</v>
      </c>
      <c r="L35" s="30">
        <f t="shared" si="16"/>
        <v>0</v>
      </c>
      <c r="M35" s="30">
        <f t="shared" si="16"/>
        <v>0</v>
      </c>
      <c r="N35" s="30">
        <f t="shared" si="16"/>
        <v>0</v>
      </c>
      <c r="O35" s="30">
        <f t="shared" si="16"/>
        <v>0</v>
      </c>
      <c r="P35" s="30">
        <f t="shared" si="16"/>
        <v>0</v>
      </c>
      <c r="Q35" s="30">
        <f t="shared" si="16"/>
        <v>0</v>
      </c>
      <c r="R35" s="30">
        <f t="shared" si="16"/>
        <v>0</v>
      </c>
      <c r="S35" s="30">
        <f t="shared" si="16"/>
        <v>0</v>
      </c>
      <c r="T35" s="30">
        <f t="shared" si="16"/>
        <v>0</v>
      </c>
      <c r="U35" s="30">
        <f t="shared" si="16"/>
        <v>0</v>
      </c>
      <c r="V35" s="30">
        <f t="shared" si="16"/>
        <v>0</v>
      </c>
      <c r="W35" s="30">
        <f t="shared" si="16"/>
        <v>0</v>
      </c>
      <c r="X35" s="30">
        <f t="shared" si="16"/>
        <v>0</v>
      </c>
      <c r="Y35" s="30">
        <f t="shared" si="16"/>
        <v>0</v>
      </c>
      <c r="Z35" s="30">
        <f t="shared" si="16"/>
        <v>0</v>
      </c>
      <c r="AA35" s="30">
        <f t="shared" si="16"/>
        <v>0</v>
      </c>
      <c r="AB35" s="30">
        <f t="shared" si="16"/>
        <v>0</v>
      </c>
      <c r="AC35" s="30">
        <f t="shared" si="16"/>
        <v>0</v>
      </c>
      <c r="AD35" s="30">
        <f t="shared" si="16"/>
        <v>0</v>
      </c>
      <c r="AE35" s="30">
        <f t="shared" si="16"/>
        <v>0</v>
      </c>
      <c r="AF35" s="30">
        <f t="shared" si="16"/>
        <v>0</v>
      </c>
      <c r="AG35" s="30">
        <f t="shared" si="16"/>
        <v>0</v>
      </c>
      <c r="AH35" s="30">
        <f t="shared" si="16"/>
        <v>0</v>
      </c>
      <c r="AI35" s="30">
        <f t="shared" si="16"/>
        <v>0</v>
      </c>
      <c r="AJ35" s="30">
        <f t="shared" si="16"/>
        <v>0</v>
      </c>
      <c r="AK35" s="30">
        <f t="shared" si="16"/>
        <v>0</v>
      </c>
      <c r="AL35" s="30">
        <f t="shared" si="16"/>
        <v>0</v>
      </c>
      <c r="AM35" s="30">
        <f t="shared" si="16"/>
        <v>0</v>
      </c>
      <c r="AN35" s="30">
        <f t="shared" si="16"/>
        <v>0</v>
      </c>
      <c r="AO35" s="30">
        <f t="shared" si="16"/>
        <v>0</v>
      </c>
      <c r="AP35" s="30">
        <f t="shared" si="16"/>
        <v>0</v>
      </c>
      <c r="AQ35" s="30">
        <f t="shared" si="16"/>
        <v>0</v>
      </c>
      <c r="AR35" s="30">
        <f t="shared" si="16"/>
        <v>0</v>
      </c>
      <c r="AS35" s="30">
        <f t="shared" si="16"/>
        <v>0</v>
      </c>
      <c r="AT35" s="30">
        <f t="shared" si="16"/>
        <v>0</v>
      </c>
      <c r="AU35" s="30">
        <f t="shared" si="16"/>
        <v>0</v>
      </c>
      <c r="AV35" s="30">
        <f t="shared" si="16"/>
        <v>0</v>
      </c>
      <c r="AW35" s="30">
        <f t="shared" si="16"/>
        <v>0</v>
      </c>
      <c r="AX35" s="30">
        <f t="shared" si="16"/>
        <v>0</v>
      </c>
      <c r="AY35" s="30">
        <f t="shared" si="16"/>
        <v>0</v>
      </c>
      <c r="AZ35" s="30">
        <f t="shared" si="16"/>
        <v>0</v>
      </c>
      <c r="BA35" s="30">
        <f t="shared" si="16"/>
        <v>0</v>
      </c>
      <c r="BB35" s="30">
        <f t="shared" si="16"/>
        <v>0</v>
      </c>
      <c r="BC35" s="30">
        <f t="shared" si="16"/>
        <v>0</v>
      </c>
      <c r="BD35" s="30">
        <f t="shared" si="16"/>
        <v>0</v>
      </c>
      <c r="BE35" s="30">
        <f t="shared" si="16"/>
        <v>0</v>
      </c>
      <c r="BF35" s="30">
        <f t="shared" si="16"/>
        <v>0</v>
      </c>
      <c r="BG35" s="30">
        <f t="shared" si="16"/>
        <v>0</v>
      </c>
      <c r="BH35" s="30">
        <f t="shared" si="16"/>
        <v>0</v>
      </c>
      <c r="BI35" s="30">
        <f t="shared" si="16"/>
        <v>0</v>
      </c>
      <c r="BJ35" s="30">
        <f t="shared" si="16"/>
        <v>0</v>
      </c>
      <c r="BK35" s="30">
        <f t="shared" si="16"/>
        <v>0</v>
      </c>
    </row>
    <row r="36" spans="1:63" outlineLevel="1">
      <c r="B36" s="10"/>
      <c r="C36" s="4">
        <v>4</v>
      </c>
      <c r="D36" s="30">
        <f>SUM(D30-$B$30)/$B$30</f>
        <v>0.05</v>
      </c>
      <c r="E36" s="30">
        <f t="shared" ref="E36:BK36" si="17">SUM(E30-$B$30)/$B$30</f>
        <v>0.10249999999999999</v>
      </c>
      <c r="F36" s="30">
        <f t="shared" si="17"/>
        <v>0.15762500000000002</v>
      </c>
      <c r="G36" s="30">
        <f t="shared" si="17"/>
        <v>0.21550625000000012</v>
      </c>
      <c r="H36" s="30">
        <f t="shared" si="17"/>
        <v>0.27628156250000019</v>
      </c>
      <c r="I36" s="30">
        <f t="shared" si="17"/>
        <v>0.34009564062500031</v>
      </c>
      <c r="J36" s="30">
        <f t="shared" si="17"/>
        <v>0.40710042265625046</v>
      </c>
      <c r="K36" s="30">
        <f t="shared" si="17"/>
        <v>0.47745544378906318</v>
      </c>
      <c r="L36" s="30">
        <f t="shared" si="17"/>
        <v>0.55132821597851633</v>
      </c>
      <c r="M36" s="30">
        <f t="shared" si="17"/>
        <v>0.62889462677744201</v>
      </c>
      <c r="N36" s="30">
        <f t="shared" si="17"/>
        <v>0.71033935811631432</v>
      </c>
      <c r="O36" s="30">
        <f t="shared" si="17"/>
        <v>0.7958563260221303</v>
      </c>
      <c r="P36" s="30">
        <f t="shared" si="17"/>
        <v>0.88564914232323677</v>
      </c>
      <c r="Q36" s="30">
        <f t="shared" si="17"/>
        <v>0.97993159943939867</v>
      </c>
      <c r="R36" s="30">
        <f t="shared" si="17"/>
        <v>1.0789281794113688</v>
      </c>
      <c r="S36" s="30">
        <f t="shared" si="17"/>
        <v>1.1828745883819374</v>
      </c>
      <c r="T36" s="30">
        <f t="shared" si="17"/>
        <v>1.2920183178010345</v>
      </c>
      <c r="U36" s="30">
        <f t="shared" si="17"/>
        <v>1.4066192336910861</v>
      </c>
      <c r="V36" s="30">
        <f t="shared" si="17"/>
        <v>1.5269501953756406</v>
      </c>
      <c r="W36" s="30">
        <f t="shared" si="17"/>
        <v>1.6532977051444226</v>
      </c>
      <c r="X36" s="30">
        <f t="shared" si="17"/>
        <v>1.7859625904016441</v>
      </c>
      <c r="Y36" s="30">
        <f t="shared" si="17"/>
        <v>1.925260719921726</v>
      </c>
      <c r="Z36" s="30">
        <f t="shared" si="17"/>
        <v>2.0715237559178128</v>
      </c>
      <c r="AA36" s="30">
        <f t="shared" si="17"/>
        <v>2.2250999437137033</v>
      </c>
      <c r="AB36" s="30">
        <f t="shared" si="17"/>
        <v>2.3863549408993885</v>
      </c>
      <c r="AC36" s="30">
        <f t="shared" si="17"/>
        <v>2.5556726879443579</v>
      </c>
      <c r="AD36" s="30">
        <f t="shared" si="17"/>
        <v>2.733456322341576</v>
      </c>
      <c r="AE36" s="30">
        <f t="shared" si="17"/>
        <v>2.920129138458655</v>
      </c>
      <c r="AF36" s="30">
        <f t="shared" si="17"/>
        <v>3.1161355953815884</v>
      </c>
      <c r="AG36" s="30">
        <f t="shared" si="17"/>
        <v>3.3219423751506678</v>
      </c>
      <c r="AH36" s="30">
        <f t="shared" si="17"/>
        <v>3.5380394939082014</v>
      </c>
      <c r="AI36" s="30">
        <f t="shared" si="17"/>
        <v>3.7649414686036118</v>
      </c>
      <c r="AJ36" s="30">
        <f t="shared" si="17"/>
        <v>4.0031885420337927</v>
      </c>
      <c r="AK36" s="30">
        <f t="shared" si="17"/>
        <v>4.2533479691354819</v>
      </c>
      <c r="AL36" s="30">
        <f t="shared" si="17"/>
        <v>4.5160153675922565</v>
      </c>
      <c r="AM36" s="30">
        <f t="shared" si="17"/>
        <v>4.7918161359718692</v>
      </c>
      <c r="AN36" s="30">
        <f t="shared" si="17"/>
        <v>5.0814069427704638</v>
      </c>
      <c r="AO36" s="30">
        <f t="shared" si="17"/>
        <v>5.3854772899089873</v>
      </c>
      <c r="AP36" s="30">
        <f t="shared" si="17"/>
        <v>5.7047511544044367</v>
      </c>
      <c r="AQ36" s="30">
        <f t="shared" si="17"/>
        <v>6.0399887121246589</v>
      </c>
      <c r="AR36" s="30">
        <f t="shared" si="17"/>
        <v>6.391988147730892</v>
      </c>
      <c r="AS36" s="30">
        <f t="shared" si="17"/>
        <v>6.7615875551174369</v>
      </c>
      <c r="AT36" s="30">
        <f t="shared" si="17"/>
        <v>7.1496669328733091</v>
      </c>
      <c r="AU36" s="30">
        <f t="shared" si="17"/>
        <v>7.5571502795169749</v>
      </c>
      <c r="AV36" s="30">
        <f t="shared" si="17"/>
        <v>7.9850077934928239</v>
      </c>
      <c r="AW36" s="30">
        <f t="shared" si="17"/>
        <v>8.434258183167465</v>
      </c>
      <c r="AX36" s="30">
        <f t="shared" si="17"/>
        <v>8.9059710923258404</v>
      </c>
      <c r="AY36" s="30">
        <f t="shared" si="17"/>
        <v>9.4012696469421329</v>
      </c>
      <c r="AZ36" s="30">
        <f t="shared" si="17"/>
        <v>9.9213331292892395</v>
      </c>
      <c r="BA36" s="30">
        <f t="shared" si="17"/>
        <v>10.467399785753702</v>
      </c>
      <c r="BB36" s="30">
        <f t="shared" si="17"/>
        <v>11.040769775041388</v>
      </c>
      <c r="BC36" s="30">
        <f t="shared" si="17"/>
        <v>11.642808263793459</v>
      </c>
      <c r="BD36" s="30">
        <f t="shared" si="17"/>
        <v>12.274948676983131</v>
      </c>
      <c r="BE36" s="30">
        <f t="shared" si="17"/>
        <v>12.938696110832289</v>
      </c>
      <c r="BF36" s="30">
        <f t="shared" si="17"/>
        <v>13.635630916373902</v>
      </c>
      <c r="BG36" s="30">
        <f t="shared" si="17"/>
        <v>14.367412462192599</v>
      </c>
      <c r="BH36" s="30">
        <f t="shared" si="17"/>
        <v>15.135783085302229</v>
      </c>
      <c r="BI36" s="30">
        <f t="shared" si="17"/>
        <v>15.942572239567342</v>
      </c>
      <c r="BJ36" s="30">
        <f t="shared" si="17"/>
        <v>16.789700851545707</v>
      </c>
      <c r="BK36" s="30">
        <f t="shared" si="17"/>
        <v>17.679185894122995</v>
      </c>
    </row>
    <row r="37" spans="1:63" outlineLevel="1">
      <c r="B37" s="10"/>
      <c r="C37" s="4">
        <v>5</v>
      </c>
      <c r="D37" s="30">
        <f>SUM(D31-$B$31)/$B$31</f>
        <v>2.4999999999999859E-2</v>
      </c>
      <c r="E37" s="30">
        <f t="shared" ref="E37:BK37" si="18">SUM(E31-$B$31)/$B$31</f>
        <v>5.0624999999999719E-2</v>
      </c>
      <c r="F37" s="30">
        <f t="shared" si="18"/>
        <v>7.6890624999999629E-2</v>
      </c>
      <c r="G37" s="30">
        <f t="shared" si="18"/>
        <v>0.1038128906249996</v>
      </c>
      <c r="H37" s="30">
        <f t="shared" si="18"/>
        <v>0.13140821289062443</v>
      </c>
      <c r="I37" s="30">
        <f t="shared" si="18"/>
        <v>0.15969341821288993</v>
      </c>
      <c r="J37" s="30">
        <f t="shared" si="18"/>
        <v>0.18868575366821205</v>
      </c>
      <c r="K37" s="30">
        <f t="shared" si="18"/>
        <v>0.21840289750991729</v>
      </c>
      <c r="L37" s="30">
        <f t="shared" si="18"/>
        <v>0.2488629699476651</v>
      </c>
      <c r="M37" s="30">
        <f t="shared" si="18"/>
        <v>0.28008454419635653</v>
      </c>
      <c r="N37" s="30">
        <f t="shared" si="18"/>
        <v>0.31208665780126521</v>
      </c>
      <c r="O37" s="30">
        <f t="shared" si="18"/>
        <v>0.3448888242462968</v>
      </c>
      <c r="P37" s="30">
        <f t="shared" si="18"/>
        <v>0.37851104485245401</v>
      </c>
      <c r="Q37" s="30">
        <f t="shared" si="18"/>
        <v>0.41297382097376528</v>
      </c>
      <c r="R37" s="30">
        <f t="shared" si="18"/>
        <v>0.44829816649810939</v>
      </c>
      <c r="S37" s="30">
        <f t="shared" si="18"/>
        <v>0.48450562066056191</v>
      </c>
      <c r="T37" s="30">
        <f t="shared" si="18"/>
        <v>0.52161826117707588</v>
      </c>
      <c r="U37" s="30">
        <f t="shared" si="18"/>
        <v>0.55965871770650266</v>
      </c>
      <c r="V37" s="30">
        <f t="shared" si="18"/>
        <v>0.59865018564916506</v>
      </c>
      <c r="W37" s="30">
        <f t="shared" si="18"/>
        <v>0.63861644029039411</v>
      </c>
      <c r="X37" s="30">
        <f t="shared" si="18"/>
        <v>0.67958185129765381</v>
      </c>
      <c r="Y37" s="30">
        <f t="shared" si="18"/>
        <v>0.72157139758009492</v>
      </c>
      <c r="Z37" s="30">
        <f t="shared" si="18"/>
        <v>0.76461068251959718</v>
      </c>
      <c r="AA37" s="30">
        <f t="shared" si="18"/>
        <v>0.80872594958258703</v>
      </c>
      <c r="AB37" s="30">
        <f t="shared" si="18"/>
        <v>0.85394409832215157</v>
      </c>
      <c r="AC37" s="30">
        <f t="shared" si="18"/>
        <v>0.90029270078020518</v>
      </c>
      <c r="AD37" s="30">
        <f t="shared" si="18"/>
        <v>0.94780001829971017</v>
      </c>
      <c r="AE37" s="30">
        <f t="shared" si="18"/>
        <v>0.99649501875720259</v>
      </c>
      <c r="AF37" s="30">
        <f t="shared" si="18"/>
        <v>1.0464073942261325</v>
      </c>
      <c r="AG37" s="30">
        <f t="shared" si="18"/>
        <v>1.0975675790817858</v>
      </c>
      <c r="AH37" s="30">
        <f t="shared" si="18"/>
        <v>1.1500067685588302</v>
      </c>
      <c r="AI37" s="30">
        <f t="shared" si="18"/>
        <v>1.2037569377728008</v>
      </c>
      <c r="AJ37" s="30">
        <f t="shared" si="18"/>
        <v>1.2588508612171205</v>
      </c>
      <c r="AK37" s="30">
        <f t="shared" si="18"/>
        <v>1.3153221327475484</v>
      </c>
      <c r="AL37" s="30">
        <f t="shared" si="18"/>
        <v>1.3732051860662369</v>
      </c>
      <c r="AM37" s="30">
        <f t="shared" si="18"/>
        <v>1.4325353157178926</v>
      </c>
      <c r="AN37" s="30">
        <f t="shared" si="18"/>
        <v>1.4933486986108397</v>
      </c>
      <c r="AO37" s="30">
        <f t="shared" si="18"/>
        <v>1.5556824160761105</v>
      </c>
      <c r="AP37" s="30">
        <f t="shared" si="18"/>
        <v>1.6195744764780131</v>
      </c>
      <c r="AQ37" s="30">
        <f t="shared" si="18"/>
        <v>1.6850638383899632</v>
      </c>
      <c r="AR37" s="30">
        <f t="shared" si="18"/>
        <v>1.7521904343497123</v>
      </c>
      <c r="AS37" s="30">
        <f t="shared" si="18"/>
        <v>1.8209951952084549</v>
      </c>
      <c r="AT37" s="30">
        <f t="shared" si="18"/>
        <v>1.8915200750886658</v>
      </c>
      <c r="AU37" s="30">
        <f t="shared" si="18"/>
        <v>1.9638080769658819</v>
      </c>
      <c r="AV37" s="30">
        <f t="shared" si="18"/>
        <v>2.0379032788900289</v>
      </c>
      <c r="AW37" s="30">
        <f t="shared" si="18"/>
        <v>2.113850860862279</v>
      </c>
      <c r="AX37" s="30">
        <f t="shared" si="18"/>
        <v>2.1916971323838355</v>
      </c>
      <c r="AY37" s="30">
        <f t="shared" si="18"/>
        <v>2.2714895606934311</v>
      </c>
      <c r="AZ37" s="30">
        <f t="shared" si="18"/>
        <v>2.3532767997107671</v>
      </c>
      <c r="BA37" s="30">
        <f t="shared" si="18"/>
        <v>2.4371087197035362</v>
      </c>
      <c r="BB37" s="30">
        <f t="shared" si="18"/>
        <v>2.5230364376961241</v>
      </c>
      <c r="BC37" s="30">
        <f t="shared" si="18"/>
        <v>2.6111123486385264</v>
      </c>
      <c r="BD37" s="30">
        <f t="shared" si="18"/>
        <v>2.7013901573544894</v>
      </c>
      <c r="BE37" s="30">
        <f t="shared" si="18"/>
        <v>2.7939249112883511</v>
      </c>
      <c r="BF37" s="30">
        <f t="shared" si="18"/>
        <v>2.8887730340705593</v>
      </c>
      <c r="BG37" s="30">
        <f t="shared" si="18"/>
        <v>2.985992359922323</v>
      </c>
      <c r="BH37" s="30">
        <f t="shared" si="18"/>
        <v>3.0856421689203808</v>
      </c>
      <c r="BI37" s="30">
        <f t="shared" si="18"/>
        <v>3.18778322314339</v>
      </c>
      <c r="BJ37" s="30">
        <f t="shared" si="18"/>
        <v>3.2924778037219742</v>
      </c>
      <c r="BK37" s="30">
        <f t="shared" si="18"/>
        <v>3.399789748815023</v>
      </c>
    </row>
    <row r="39" spans="1:63">
      <c r="A39" s="660" t="s">
        <v>557</v>
      </c>
    </row>
    <row r="40" spans="1:63">
      <c r="B40" s="658" t="s">
        <v>599</v>
      </c>
      <c r="C40" s="293"/>
      <c r="D40" s="657">
        <f>'1. Project Dashboard'!I31</f>
        <v>0.02</v>
      </c>
    </row>
    <row r="41" spans="1:63" ht="15.75" thickBot="1">
      <c r="B41" s="4"/>
      <c r="C41" s="5"/>
      <c r="D41" s="1">
        <v>0</v>
      </c>
      <c r="E41" s="1">
        <f>D41+1</f>
        <v>1</v>
      </c>
      <c r="F41" s="1">
        <f t="shared" ref="F41:F42" si="19">E41+1</f>
        <v>2</v>
      </c>
      <c r="G41" s="1">
        <f t="shared" ref="G41:G42" si="20">F41+1</f>
        <v>3</v>
      </c>
      <c r="H41" s="1">
        <f t="shared" ref="H41:H42" si="21">G41+1</f>
        <v>4</v>
      </c>
      <c r="I41" s="1">
        <f t="shared" ref="I41:I42" si="22">H41+1</f>
        <v>5</v>
      </c>
      <c r="J41" s="1">
        <f t="shared" ref="J41:J42" si="23">I41+1</f>
        <v>6</v>
      </c>
      <c r="K41" s="1">
        <f t="shared" ref="K41:K42" si="24">J41+1</f>
        <v>7</v>
      </c>
      <c r="L41" s="1">
        <f t="shared" ref="L41:L42" si="25">K41+1</f>
        <v>8</v>
      </c>
      <c r="M41" s="1">
        <f t="shared" ref="M41:M42" si="26">L41+1</f>
        <v>9</v>
      </c>
      <c r="N41" s="1">
        <f t="shared" ref="N41:N42" si="27">M41+1</f>
        <v>10</v>
      </c>
      <c r="O41" s="1">
        <f t="shared" ref="O41:O42" si="28">N41+1</f>
        <v>11</v>
      </c>
      <c r="P41" s="1">
        <f t="shared" ref="P41:P42" si="29">O41+1</f>
        <v>12</v>
      </c>
      <c r="Q41" s="1">
        <f t="shared" ref="Q41:Q42" si="30">P41+1</f>
        <v>13</v>
      </c>
      <c r="R41" s="1">
        <f t="shared" ref="R41:R42" si="31">Q41+1</f>
        <v>14</v>
      </c>
      <c r="S41" s="1">
        <f t="shared" ref="S41:S42" si="32">R41+1</f>
        <v>15</v>
      </c>
      <c r="T41" s="1">
        <f t="shared" ref="T41:T42" si="33">S41+1</f>
        <v>16</v>
      </c>
      <c r="U41" s="1">
        <f t="shared" ref="U41:U42" si="34">T41+1</f>
        <v>17</v>
      </c>
      <c r="V41" s="1">
        <f t="shared" ref="V41:V42" si="35">U41+1</f>
        <v>18</v>
      </c>
      <c r="W41" s="1">
        <f t="shared" ref="W41:W42" si="36">V41+1</f>
        <v>19</v>
      </c>
      <c r="X41" s="1">
        <f t="shared" ref="X41:X42" si="37">W41+1</f>
        <v>20</v>
      </c>
      <c r="Y41" s="1">
        <f t="shared" ref="Y41:Y42" si="38">X41+1</f>
        <v>21</v>
      </c>
      <c r="Z41" s="1">
        <f t="shared" ref="Z41:Z42" si="39">Y41+1</f>
        <v>22</v>
      </c>
      <c r="AA41" s="1">
        <f t="shared" ref="AA41:AA42" si="40">Z41+1</f>
        <v>23</v>
      </c>
      <c r="AB41" s="1">
        <f t="shared" ref="AB41:AB42" si="41">AA41+1</f>
        <v>24</v>
      </c>
      <c r="AC41" s="1">
        <f t="shared" ref="AC41:AC42" si="42">AB41+1</f>
        <v>25</v>
      </c>
      <c r="AD41" s="1">
        <f t="shared" ref="AD41:AD42" si="43">AC41+1</f>
        <v>26</v>
      </c>
      <c r="AE41" s="1">
        <f t="shared" ref="AE41:AE42" si="44">AD41+1</f>
        <v>27</v>
      </c>
      <c r="AF41" s="1">
        <f t="shared" ref="AF41:AF42" si="45">AE41+1</f>
        <v>28</v>
      </c>
      <c r="AG41" s="1">
        <f t="shared" ref="AG41:AG42" si="46">AF41+1</f>
        <v>29</v>
      </c>
      <c r="AH41" s="1">
        <f t="shared" ref="AH41:AH42" si="47">AG41+1</f>
        <v>30</v>
      </c>
      <c r="AI41" s="1">
        <f t="shared" ref="AI41:AI42" si="48">AH41+1</f>
        <v>31</v>
      </c>
      <c r="AJ41" s="1">
        <f t="shared" ref="AJ41:AJ42" si="49">AI41+1</f>
        <v>32</v>
      </c>
      <c r="AK41" s="1">
        <f t="shared" ref="AK41:AK42" si="50">AJ41+1</f>
        <v>33</v>
      </c>
      <c r="AL41" s="1">
        <f t="shared" ref="AL41:AL42" si="51">AK41+1</f>
        <v>34</v>
      </c>
      <c r="AM41" s="1">
        <f t="shared" ref="AM41:AM42" si="52">AL41+1</f>
        <v>35</v>
      </c>
      <c r="AN41" s="1">
        <f t="shared" ref="AN41:AN42" si="53">AM41+1</f>
        <v>36</v>
      </c>
      <c r="AO41" s="1">
        <f t="shared" ref="AO41:AO42" si="54">AN41+1</f>
        <v>37</v>
      </c>
      <c r="AP41" s="1">
        <f t="shared" ref="AP41:AP42" si="55">AO41+1</f>
        <v>38</v>
      </c>
      <c r="AQ41" s="1">
        <f t="shared" ref="AQ41:AQ42" si="56">AP41+1</f>
        <v>39</v>
      </c>
      <c r="AR41" s="1">
        <f t="shared" ref="AR41:AR42" si="57">AQ41+1</f>
        <v>40</v>
      </c>
      <c r="AS41" s="1">
        <f t="shared" ref="AS41:AS42" si="58">AR41+1</f>
        <v>41</v>
      </c>
      <c r="AT41" s="1">
        <f t="shared" ref="AT41:AT42" si="59">AS41+1</f>
        <v>42</v>
      </c>
      <c r="AU41" s="1">
        <f t="shared" ref="AU41:AU42" si="60">AT41+1</f>
        <v>43</v>
      </c>
      <c r="AV41" s="1">
        <f t="shared" ref="AV41:AV42" si="61">AU41+1</f>
        <v>44</v>
      </c>
      <c r="AW41" s="1">
        <f t="shared" ref="AW41:AW42" si="62">AV41+1</f>
        <v>45</v>
      </c>
      <c r="AX41" s="1">
        <f t="shared" ref="AX41:AX42" si="63">AW41+1</f>
        <v>46</v>
      </c>
      <c r="AY41" s="1">
        <f t="shared" ref="AY41:AY42" si="64">AX41+1</f>
        <v>47</v>
      </c>
      <c r="AZ41" s="1">
        <f t="shared" ref="AZ41:AZ42" si="65">AY41+1</f>
        <v>48</v>
      </c>
      <c r="BA41" s="1">
        <f t="shared" ref="BA41:BA42" si="66">AZ41+1</f>
        <v>49</v>
      </c>
      <c r="BB41" s="1">
        <f t="shared" ref="BB41:BB42" si="67">BA41+1</f>
        <v>50</v>
      </c>
      <c r="BC41" s="1">
        <f t="shared" ref="BC41:BC42" si="68">BB41+1</f>
        <v>51</v>
      </c>
      <c r="BD41" s="1">
        <f t="shared" ref="BD41:BD42" si="69">BC41+1</f>
        <v>52</v>
      </c>
      <c r="BE41" s="1">
        <f t="shared" ref="BE41:BE42" si="70">BD41+1</f>
        <v>53</v>
      </c>
      <c r="BF41" s="1">
        <f t="shared" ref="BF41:BF42" si="71">BE41+1</f>
        <v>54</v>
      </c>
      <c r="BG41" s="1">
        <f t="shared" ref="BG41:BG42" si="72">BF41+1</f>
        <v>55</v>
      </c>
      <c r="BH41" s="1">
        <f t="shared" ref="BH41:BH42" si="73">BG41+1</f>
        <v>56</v>
      </c>
      <c r="BI41" s="1">
        <f t="shared" ref="BI41:BI42" si="74">BH41+1</f>
        <v>57</v>
      </c>
      <c r="BJ41" s="1">
        <f t="shared" ref="BJ41:BJ42" si="75">BI41+1</f>
        <v>58</v>
      </c>
      <c r="BK41" s="1">
        <f t="shared" ref="BK41:BK42" si="76">BJ41+1</f>
        <v>59</v>
      </c>
    </row>
    <row r="42" spans="1:63" ht="16.5" thickTop="1" thickBot="1">
      <c r="B42" s="13" t="s">
        <v>0</v>
      </c>
      <c r="C42" s="14" t="s">
        <v>1</v>
      </c>
      <c r="D42" s="420">
        <f>'3. Inputs'!E12</f>
        <v>2017</v>
      </c>
      <c r="E42" s="14">
        <f>D42+1</f>
        <v>2018</v>
      </c>
      <c r="F42" s="14">
        <f t="shared" si="19"/>
        <v>2019</v>
      </c>
      <c r="G42" s="14">
        <f t="shared" si="20"/>
        <v>2020</v>
      </c>
      <c r="H42" s="14">
        <f t="shared" si="21"/>
        <v>2021</v>
      </c>
      <c r="I42" s="14">
        <f t="shared" si="22"/>
        <v>2022</v>
      </c>
      <c r="J42" s="14">
        <f t="shared" si="23"/>
        <v>2023</v>
      </c>
      <c r="K42" s="14">
        <f t="shared" si="24"/>
        <v>2024</v>
      </c>
      <c r="L42" s="14">
        <f t="shared" si="25"/>
        <v>2025</v>
      </c>
      <c r="M42" s="14">
        <f t="shared" si="26"/>
        <v>2026</v>
      </c>
      <c r="N42" s="14">
        <f t="shared" si="27"/>
        <v>2027</v>
      </c>
      <c r="O42" s="14">
        <f t="shared" si="28"/>
        <v>2028</v>
      </c>
      <c r="P42" s="14">
        <f t="shared" si="29"/>
        <v>2029</v>
      </c>
      <c r="Q42" s="14">
        <f t="shared" si="30"/>
        <v>2030</v>
      </c>
      <c r="R42" s="14">
        <f t="shared" si="31"/>
        <v>2031</v>
      </c>
      <c r="S42" s="14">
        <f t="shared" si="32"/>
        <v>2032</v>
      </c>
      <c r="T42" s="14">
        <f t="shared" si="33"/>
        <v>2033</v>
      </c>
      <c r="U42" s="14">
        <f t="shared" si="34"/>
        <v>2034</v>
      </c>
      <c r="V42" s="14">
        <f t="shared" si="35"/>
        <v>2035</v>
      </c>
      <c r="W42" s="14">
        <f t="shared" si="36"/>
        <v>2036</v>
      </c>
      <c r="X42" s="14">
        <f t="shared" si="37"/>
        <v>2037</v>
      </c>
      <c r="Y42" s="14">
        <f t="shared" si="38"/>
        <v>2038</v>
      </c>
      <c r="Z42" s="14">
        <f t="shared" si="39"/>
        <v>2039</v>
      </c>
      <c r="AA42" s="14">
        <f t="shared" si="40"/>
        <v>2040</v>
      </c>
      <c r="AB42" s="14">
        <f t="shared" si="41"/>
        <v>2041</v>
      </c>
      <c r="AC42" s="14">
        <f t="shared" si="42"/>
        <v>2042</v>
      </c>
      <c r="AD42" s="14">
        <f t="shared" si="43"/>
        <v>2043</v>
      </c>
      <c r="AE42" s="14">
        <f t="shared" si="44"/>
        <v>2044</v>
      </c>
      <c r="AF42" s="14">
        <f t="shared" si="45"/>
        <v>2045</v>
      </c>
      <c r="AG42" s="14">
        <f t="shared" si="46"/>
        <v>2046</v>
      </c>
      <c r="AH42" s="14">
        <f t="shared" si="47"/>
        <v>2047</v>
      </c>
      <c r="AI42" s="14">
        <f t="shared" si="48"/>
        <v>2048</v>
      </c>
      <c r="AJ42" s="14">
        <f t="shared" si="49"/>
        <v>2049</v>
      </c>
      <c r="AK42" s="14">
        <f t="shared" si="50"/>
        <v>2050</v>
      </c>
      <c r="AL42" s="14">
        <f t="shared" si="51"/>
        <v>2051</v>
      </c>
      <c r="AM42" s="14">
        <f t="shared" si="52"/>
        <v>2052</v>
      </c>
      <c r="AN42" s="14">
        <f t="shared" si="53"/>
        <v>2053</v>
      </c>
      <c r="AO42" s="14">
        <f t="shared" si="54"/>
        <v>2054</v>
      </c>
      <c r="AP42" s="14">
        <f t="shared" si="55"/>
        <v>2055</v>
      </c>
      <c r="AQ42" s="14">
        <f t="shared" si="56"/>
        <v>2056</v>
      </c>
      <c r="AR42" s="14">
        <f t="shared" si="57"/>
        <v>2057</v>
      </c>
      <c r="AS42" s="14">
        <f t="shared" si="58"/>
        <v>2058</v>
      </c>
      <c r="AT42" s="14">
        <f t="shared" si="59"/>
        <v>2059</v>
      </c>
      <c r="AU42" s="14">
        <f t="shared" si="60"/>
        <v>2060</v>
      </c>
      <c r="AV42" s="14">
        <f t="shared" si="61"/>
        <v>2061</v>
      </c>
      <c r="AW42" s="14">
        <f t="shared" si="62"/>
        <v>2062</v>
      </c>
      <c r="AX42" s="14">
        <f t="shared" si="63"/>
        <v>2063</v>
      </c>
      <c r="AY42" s="14">
        <f t="shared" si="64"/>
        <v>2064</v>
      </c>
      <c r="AZ42" s="14">
        <f t="shared" si="65"/>
        <v>2065</v>
      </c>
      <c r="BA42" s="14">
        <f t="shared" si="66"/>
        <v>2066</v>
      </c>
      <c r="BB42" s="14">
        <f t="shared" si="67"/>
        <v>2067</v>
      </c>
      <c r="BC42" s="14">
        <f t="shared" si="68"/>
        <v>2068</v>
      </c>
      <c r="BD42" s="14">
        <f t="shared" si="69"/>
        <v>2069</v>
      </c>
      <c r="BE42" s="14">
        <f t="shared" si="70"/>
        <v>2070</v>
      </c>
      <c r="BF42" s="14">
        <f t="shared" si="71"/>
        <v>2071</v>
      </c>
      <c r="BG42" s="14">
        <f t="shared" si="72"/>
        <v>2072</v>
      </c>
      <c r="BH42" s="14">
        <f t="shared" si="73"/>
        <v>2073</v>
      </c>
      <c r="BI42" s="14">
        <f t="shared" si="74"/>
        <v>2074</v>
      </c>
      <c r="BJ42" s="14">
        <f t="shared" si="75"/>
        <v>2075</v>
      </c>
      <c r="BK42" s="14">
        <f t="shared" si="76"/>
        <v>2076</v>
      </c>
    </row>
    <row r="43" spans="1:63" ht="15.75" thickTop="1">
      <c r="B43" s="2" t="s">
        <v>2</v>
      </c>
      <c r="C43" s="36">
        <v>1</v>
      </c>
      <c r="D43" s="368">
        <f>'3. Inputs'!F24</f>
        <v>2.5000000000000001E-2</v>
      </c>
      <c r="E43" s="15">
        <f t="shared" ref="E43:T47" si="77">D43</f>
        <v>2.5000000000000001E-2</v>
      </c>
      <c r="F43" s="15">
        <f t="shared" si="77"/>
        <v>2.5000000000000001E-2</v>
      </c>
      <c r="G43" s="15">
        <f t="shared" si="77"/>
        <v>2.5000000000000001E-2</v>
      </c>
      <c r="H43" s="15">
        <f t="shared" si="77"/>
        <v>2.5000000000000001E-2</v>
      </c>
      <c r="I43" s="15">
        <f t="shared" si="77"/>
        <v>2.5000000000000001E-2</v>
      </c>
      <c r="J43" s="15">
        <f t="shared" si="77"/>
        <v>2.5000000000000001E-2</v>
      </c>
      <c r="K43" s="15">
        <f t="shared" si="77"/>
        <v>2.5000000000000001E-2</v>
      </c>
      <c r="L43" s="15">
        <f t="shared" si="77"/>
        <v>2.5000000000000001E-2</v>
      </c>
      <c r="M43" s="15">
        <f t="shared" si="77"/>
        <v>2.5000000000000001E-2</v>
      </c>
      <c r="N43" s="15">
        <f t="shared" si="77"/>
        <v>2.5000000000000001E-2</v>
      </c>
      <c r="O43" s="15">
        <f t="shared" si="77"/>
        <v>2.5000000000000001E-2</v>
      </c>
      <c r="P43" s="15">
        <f t="shared" si="77"/>
        <v>2.5000000000000001E-2</v>
      </c>
      <c r="Q43" s="15">
        <f t="shared" si="77"/>
        <v>2.5000000000000001E-2</v>
      </c>
      <c r="R43" s="15">
        <f t="shared" si="77"/>
        <v>2.5000000000000001E-2</v>
      </c>
      <c r="S43" s="15">
        <f t="shared" si="77"/>
        <v>2.5000000000000001E-2</v>
      </c>
      <c r="T43" s="15">
        <f t="shared" si="77"/>
        <v>2.5000000000000001E-2</v>
      </c>
      <c r="U43" s="15">
        <f t="shared" ref="U43:AJ47" si="78">T43</f>
        <v>2.5000000000000001E-2</v>
      </c>
      <c r="V43" s="15">
        <f t="shared" si="78"/>
        <v>2.5000000000000001E-2</v>
      </c>
      <c r="W43" s="15">
        <f t="shared" si="78"/>
        <v>2.5000000000000001E-2</v>
      </c>
      <c r="X43" s="15">
        <f t="shared" si="78"/>
        <v>2.5000000000000001E-2</v>
      </c>
      <c r="Y43" s="15">
        <f t="shared" si="78"/>
        <v>2.5000000000000001E-2</v>
      </c>
      <c r="Z43" s="15">
        <f t="shared" si="78"/>
        <v>2.5000000000000001E-2</v>
      </c>
      <c r="AA43" s="15">
        <f t="shared" si="78"/>
        <v>2.5000000000000001E-2</v>
      </c>
      <c r="AB43" s="15">
        <f t="shared" si="78"/>
        <v>2.5000000000000001E-2</v>
      </c>
      <c r="AC43" s="15">
        <f t="shared" si="78"/>
        <v>2.5000000000000001E-2</v>
      </c>
      <c r="AD43" s="15">
        <f t="shared" si="78"/>
        <v>2.5000000000000001E-2</v>
      </c>
      <c r="AE43" s="15">
        <f t="shared" si="78"/>
        <v>2.5000000000000001E-2</v>
      </c>
      <c r="AF43" s="15">
        <f t="shared" si="78"/>
        <v>2.5000000000000001E-2</v>
      </c>
      <c r="AG43" s="15">
        <f t="shared" si="78"/>
        <v>2.5000000000000001E-2</v>
      </c>
      <c r="AH43" s="15">
        <f t="shared" si="78"/>
        <v>2.5000000000000001E-2</v>
      </c>
      <c r="AI43" s="15">
        <f t="shared" si="78"/>
        <v>2.5000000000000001E-2</v>
      </c>
      <c r="AJ43" s="15">
        <f t="shared" si="78"/>
        <v>2.5000000000000001E-2</v>
      </c>
      <c r="AK43" s="15">
        <f t="shared" ref="AK43:AZ47" si="79">AJ43</f>
        <v>2.5000000000000001E-2</v>
      </c>
      <c r="AL43" s="15">
        <f t="shared" si="79"/>
        <v>2.5000000000000001E-2</v>
      </c>
      <c r="AM43" s="15">
        <f t="shared" si="79"/>
        <v>2.5000000000000001E-2</v>
      </c>
      <c r="AN43" s="15">
        <f t="shared" si="79"/>
        <v>2.5000000000000001E-2</v>
      </c>
      <c r="AO43" s="15">
        <f t="shared" si="79"/>
        <v>2.5000000000000001E-2</v>
      </c>
      <c r="AP43" s="15">
        <f t="shared" si="79"/>
        <v>2.5000000000000001E-2</v>
      </c>
      <c r="AQ43" s="15">
        <f t="shared" si="79"/>
        <v>2.5000000000000001E-2</v>
      </c>
      <c r="AR43" s="15">
        <f t="shared" si="79"/>
        <v>2.5000000000000001E-2</v>
      </c>
      <c r="AS43" s="15">
        <f t="shared" si="79"/>
        <v>2.5000000000000001E-2</v>
      </c>
      <c r="AT43" s="15">
        <f t="shared" si="79"/>
        <v>2.5000000000000001E-2</v>
      </c>
      <c r="AU43" s="15">
        <f t="shared" si="79"/>
        <v>2.5000000000000001E-2</v>
      </c>
      <c r="AV43" s="15">
        <f t="shared" si="79"/>
        <v>2.5000000000000001E-2</v>
      </c>
      <c r="AW43" s="15">
        <f t="shared" si="79"/>
        <v>2.5000000000000001E-2</v>
      </c>
      <c r="AX43" s="15">
        <f t="shared" si="79"/>
        <v>2.5000000000000001E-2</v>
      </c>
      <c r="AY43" s="15">
        <f t="shared" si="79"/>
        <v>2.5000000000000001E-2</v>
      </c>
      <c r="AZ43" s="15">
        <f t="shared" si="79"/>
        <v>2.5000000000000001E-2</v>
      </c>
      <c r="BA43" s="15">
        <f t="shared" ref="BA43:BK47" si="80">AZ43</f>
        <v>2.5000000000000001E-2</v>
      </c>
      <c r="BB43" s="15">
        <f t="shared" si="80"/>
        <v>2.5000000000000001E-2</v>
      </c>
      <c r="BC43" s="15">
        <f t="shared" si="80"/>
        <v>2.5000000000000001E-2</v>
      </c>
      <c r="BD43" s="15">
        <f t="shared" si="80"/>
        <v>2.5000000000000001E-2</v>
      </c>
      <c r="BE43" s="15">
        <f t="shared" si="80"/>
        <v>2.5000000000000001E-2</v>
      </c>
      <c r="BF43" s="15">
        <f t="shared" si="80"/>
        <v>2.5000000000000001E-2</v>
      </c>
      <c r="BG43" s="15">
        <f t="shared" si="80"/>
        <v>2.5000000000000001E-2</v>
      </c>
      <c r="BH43" s="15">
        <f t="shared" si="80"/>
        <v>2.5000000000000001E-2</v>
      </c>
      <c r="BI43" s="15">
        <f t="shared" si="80"/>
        <v>2.5000000000000001E-2</v>
      </c>
      <c r="BJ43" s="15">
        <f t="shared" si="80"/>
        <v>2.5000000000000001E-2</v>
      </c>
      <c r="BK43" s="15">
        <f t="shared" si="80"/>
        <v>2.5000000000000001E-2</v>
      </c>
    </row>
    <row r="44" spans="1:63">
      <c r="B44" s="661" t="s">
        <v>3</v>
      </c>
      <c r="C44" s="662">
        <v>2</v>
      </c>
      <c r="D44" s="368">
        <f>'1. Project Dashboard'!I31</f>
        <v>0.02</v>
      </c>
      <c r="E44" s="368">
        <f t="shared" si="77"/>
        <v>0.02</v>
      </c>
      <c r="F44" s="15">
        <f t="shared" si="77"/>
        <v>0.02</v>
      </c>
      <c r="G44" s="15">
        <f t="shared" si="77"/>
        <v>0.02</v>
      </c>
      <c r="H44" s="15">
        <f t="shared" si="77"/>
        <v>0.02</v>
      </c>
      <c r="I44" s="15">
        <f t="shared" si="77"/>
        <v>0.02</v>
      </c>
      <c r="J44" s="15">
        <f t="shared" si="77"/>
        <v>0.02</v>
      </c>
      <c r="K44" s="15">
        <f t="shared" si="77"/>
        <v>0.02</v>
      </c>
      <c r="L44" s="15">
        <f t="shared" si="77"/>
        <v>0.02</v>
      </c>
      <c r="M44" s="15">
        <f t="shared" si="77"/>
        <v>0.02</v>
      </c>
      <c r="N44" s="15">
        <f t="shared" si="77"/>
        <v>0.02</v>
      </c>
      <c r="O44" s="15">
        <f t="shared" si="77"/>
        <v>0.02</v>
      </c>
      <c r="P44" s="15">
        <f t="shared" si="77"/>
        <v>0.02</v>
      </c>
      <c r="Q44" s="15">
        <f t="shared" si="77"/>
        <v>0.02</v>
      </c>
      <c r="R44" s="15">
        <f t="shared" si="77"/>
        <v>0.02</v>
      </c>
      <c r="S44" s="15">
        <f t="shared" si="77"/>
        <v>0.02</v>
      </c>
      <c r="T44" s="15">
        <f t="shared" si="77"/>
        <v>0.02</v>
      </c>
      <c r="U44" s="15">
        <f t="shared" si="78"/>
        <v>0.02</v>
      </c>
      <c r="V44" s="15">
        <f t="shared" si="78"/>
        <v>0.02</v>
      </c>
      <c r="W44" s="15">
        <f t="shared" si="78"/>
        <v>0.02</v>
      </c>
      <c r="X44" s="15">
        <f t="shared" si="78"/>
        <v>0.02</v>
      </c>
      <c r="Y44" s="15">
        <f t="shared" si="78"/>
        <v>0.02</v>
      </c>
      <c r="Z44" s="15">
        <f t="shared" si="78"/>
        <v>0.02</v>
      </c>
      <c r="AA44" s="15">
        <f t="shared" si="78"/>
        <v>0.02</v>
      </c>
      <c r="AB44" s="15">
        <f t="shared" si="78"/>
        <v>0.02</v>
      </c>
      <c r="AC44" s="15">
        <f t="shared" si="78"/>
        <v>0.02</v>
      </c>
      <c r="AD44" s="15">
        <f t="shared" si="78"/>
        <v>0.02</v>
      </c>
      <c r="AE44" s="15">
        <f t="shared" si="78"/>
        <v>0.02</v>
      </c>
      <c r="AF44" s="15">
        <f t="shared" si="78"/>
        <v>0.02</v>
      </c>
      <c r="AG44" s="15">
        <f t="shared" si="78"/>
        <v>0.02</v>
      </c>
      <c r="AH44" s="15">
        <f t="shared" si="78"/>
        <v>0.02</v>
      </c>
      <c r="AI44" s="15">
        <f t="shared" si="78"/>
        <v>0.02</v>
      </c>
      <c r="AJ44" s="15">
        <f t="shared" si="78"/>
        <v>0.02</v>
      </c>
      <c r="AK44" s="15">
        <f t="shared" si="79"/>
        <v>0.02</v>
      </c>
      <c r="AL44" s="15">
        <f t="shared" si="79"/>
        <v>0.02</v>
      </c>
      <c r="AM44" s="15">
        <f t="shared" si="79"/>
        <v>0.02</v>
      </c>
      <c r="AN44" s="15">
        <f t="shared" si="79"/>
        <v>0.02</v>
      </c>
      <c r="AO44" s="15">
        <f t="shared" si="79"/>
        <v>0.02</v>
      </c>
      <c r="AP44" s="15">
        <f t="shared" si="79"/>
        <v>0.02</v>
      </c>
      <c r="AQ44" s="15">
        <f t="shared" si="79"/>
        <v>0.02</v>
      </c>
      <c r="AR44" s="15">
        <f t="shared" si="79"/>
        <v>0.02</v>
      </c>
      <c r="AS44" s="15">
        <f t="shared" si="79"/>
        <v>0.02</v>
      </c>
      <c r="AT44" s="15">
        <f t="shared" si="79"/>
        <v>0.02</v>
      </c>
      <c r="AU44" s="15">
        <f t="shared" si="79"/>
        <v>0.02</v>
      </c>
      <c r="AV44" s="15">
        <f t="shared" si="79"/>
        <v>0.02</v>
      </c>
      <c r="AW44" s="15">
        <f t="shared" si="79"/>
        <v>0.02</v>
      </c>
      <c r="AX44" s="15">
        <f t="shared" si="79"/>
        <v>0.02</v>
      </c>
      <c r="AY44" s="15">
        <f t="shared" si="79"/>
        <v>0.02</v>
      </c>
      <c r="AZ44" s="15">
        <f t="shared" si="79"/>
        <v>0.02</v>
      </c>
      <c r="BA44" s="15">
        <f t="shared" si="80"/>
        <v>0.02</v>
      </c>
      <c r="BB44" s="15">
        <f t="shared" si="80"/>
        <v>0.02</v>
      </c>
      <c r="BC44" s="15">
        <f t="shared" si="80"/>
        <v>0.02</v>
      </c>
      <c r="BD44" s="15">
        <f t="shared" si="80"/>
        <v>0.02</v>
      </c>
      <c r="BE44" s="15">
        <f t="shared" si="80"/>
        <v>0.02</v>
      </c>
      <c r="BF44" s="15">
        <f t="shared" si="80"/>
        <v>0.02</v>
      </c>
      <c r="BG44" s="15">
        <f t="shared" si="80"/>
        <v>0.02</v>
      </c>
      <c r="BH44" s="15">
        <f t="shared" si="80"/>
        <v>0.02</v>
      </c>
      <c r="BI44" s="15">
        <f t="shared" si="80"/>
        <v>0.02</v>
      </c>
      <c r="BJ44" s="15">
        <f t="shared" si="80"/>
        <v>0.02</v>
      </c>
      <c r="BK44" s="15">
        <f t="shared" si="80"/>
        <v>0.02</v>
      </c>
    </row>
    <row r="45" spans="1:63">
      <c r="B45" s="661" t="s">
        <v>4</v>
      </c>
      <c r="C45" s="663">
        <v>3</v>
      </c>
      <c r="D45" s="368">
        <f>'3. Inputs'!F26</f>
        <v>0</v>
      </c>
      <c r="E45" s="368">
        <f t="shared" si="77"/>
        <v>0</v>
      </c>
      <c r="F45" s="16">
        <f t="shared" si="77"/>
        <v>0</v>
      </c>
      <c r="G45" s="15">
        <f t="shared" si="77"/>
        <v>0</v>
      </c>
      <c r="H45" s="17">
        <f t="shared" si="77"/>
        <v>0</v>
      </c>
      <c r="I45" s="17">
        <f t="shared" si="77"/>
        <v>0</v>
      </c>
      <c r="J45" s="17">
        <f t="shared" si="77"/>
        <v>0</v>
      </c>
      <c r="K45" s="17">
        <f t="shared" si="77"/>
        <v>0</v>
      </c>
      <c r="L45" s="17">
        <f t="shared" si="77"/>
        <v>0</v>
      </c>
      <c r="M45" s="17">
        <f t="shared" si="77"/>
        <v>0</v>
      </c>
      <c r="N45" s="17">
        <f t="shared" si="77"/>
        <v>0</v>
      </c>
      <c r="O45" s="17">
        <f t="shared" si="77"/>
        <v>0</v>
      </c>
      <c r="P45" s="17">
        <f t="shared" si="77"/>
        <v>0</v>
      </c>
      <c r="Q45" s="17">
        <f t="shared" si="77"/>
        <v>0</v>
      </c>
      <c r="R45" s="17">
        <f t="shared" si="77"/>
        <v>0</v>
      </c>
      <c r="S45" s="17">
        <f t="shared" si="77"/>
        <v>0</v>
      </c>
      <c r="T45" s="17">
        <f t="shared" si="77"/>
        <v>0</v>
      </c>
      <c r="U45" s="17">
        <f t="shared" si="78"/>
        <v>0</v>
      </c>
      <c r="V45" s="17">
        <f t="shared" si="78"/>
        <v>0</v>
      </c>
      <c r="W45" s="17">
        <f t="shared" si="78"/>
        <v>0</v>
      </c>
      <c r="X45" s="17">
        <f t="shared" si="78"/>
        <v>0</v>
      </c>
      <c r="Y45" s="17">
        <f t="shared" si="78"/>
        <v>0</v>
      </c>
      <c r="Z45" s="17">
        <f t="shared" si="78"/>
        <v>0</v>
      </c>
      <c r="AA45" s="17">
        <f t="shared" si="78"/>
        <v>0</v>
      </c>
      <c r="AB45" s="17">
        <f t="shared" si="78"/>
        <v>0</v>
      </c>
      <c r="AC45" s="17">
        <f t="shared" si="78"/>
        <v>0</v>
      </c>
      <c r="AD45" s="17">
        <f t="shared" si="78"/>
        <v>0</v>
      </c>
      <c r="AE45" s="17">
        <f t="shared" si="78"/>
        <v>0</v>
      </c>
      <c r="AF45" s="17">
        <f t="shared" si="78"/>
        <v>0</v>
      </c>
      <c r="AG45" s="17">
        <f t="shared" si="78"/>
        <v>0</v>
      </c>
      <c r="AH45" s="17">
        <f t="shared" si="78"/>
        <v>0</v>
      </c>
      <c r="AI45" s="17">
        <f t="shared" si="78"/>
        <v>0</v>
      </c>
      <c r="AJ45" s="17">
        <f t="shared" si="78"/>
        <v>0</v>
      </c>
      <c r="AK45" s="17">
        <f t="shared" si="79"/>
        <v>0</v>
      </c>
      <c r="AL45" s="17">
        <f t="shared" si="79"/>
        <v>0</v>
      </c>
      <c r="AM45" s="17">
        <f t="shared" si="79"/>
        <v>0</v>
      </c>
      <c r="AN45" s="17">
        <f t="shared" si="79"/>
        <v>0</v>
      </c>
      <c r="AO45" s="17">
        <f t="shared" si="79"/>
        <v>0</v>
      </c>
      <c r="AP45" s="17">
        <f t="shared" si="79"/>
        <v>0</v>
      </c>
      <c r="AQ45" s="17">
        <f t="shared" si="79"/>
        <v>0</v>
      </c>
      <c r="AR45" s="17">
        <f t="shared" si="79"/>
        <v>0</v>
      </c>
      <c r="AS45" s="17">
        <f t="shared" si="79"/>
        <v>0</v>
      </c>
      <c r="AT45" s="17">
        <f t="shared" si="79"/>
        <v>0</v>
      </c>
      <c r="AU45" s="17">
        <f t="shared" si="79"/>
        <v>0</v>
      </c>
      <c r="AV45" s="17">
        <f t="shared" si="79"/>
        <v>0</v>
      </c>
      <c r="AW45" s="17">
        <f t="shared" si="79"/>
        <v>0</v>
      </c>
      <c r="AX45" s="17">
        <f t="shared" si="79"/>
        <v>0</v>
      </c>
      <c r="AY45" s="17">
        <f t="shared" si="79"/>
        <v>0</v>
      </c>
      <c r="AZ45" s="17">
        <f t="shared" si="79"/>
        <v>0</v>
      </c>
      <c r="BA45" s="18">
        <f t="shared" si="80"/>
        <v>0</v>
      </c>
      <c r="BB45" s="17">
        <f t="shared" si="80"/>
        <v>0</v>
      </c>
      <c r="BC45" s="17">
        <f t="shared" si="80"/>
        <v>0</v>
      </c>
      <c r="BD45" s="17">
        <f t="shared" si="80"/>
        <v>0</v>
      </c>
      <c r="BE45" s="17">
        <f t="shared" si="80"/>
        <v>0</v>
      </c>
      <c r="BF45" s="17">
        <f t="shared" si="80"/>
        <v>0</v>
      </c>
      <c r="BG45" s="17">
        <f t="shared" si="80"/>
        <v>0</v>
      </c>
      <c r="BH45" s="17">
        <f t="shared" si="80"/>
        <v>0</v>
      </c>
      <c r="BI45" s="17">
        <f t="shared" si="80"/>
        <v>0</v>
      </c>
      <c r="BJ45" s="17">
        <f t="shared" si="80"/>
        <v>0</v>
      </c>
      <c r="BK45" s="19">
        <f t="shared" si="80"/>
        <v>0</v>
      </c>
    </row>
    <row r="46" spans="1:63">
      <c r="B46" s="661" t="s">
        <v>5</v>
      </c>
      <c r="C46" s="663">
        <v>4</v>
      </c>
      <c r="D46" s="368">
        <f>'3. Inputs'!F27</f>
        <v>0.05</v>
      </c>
      <c r="E46" s="368">
        <f t="shared" si="77"/>
        <v>0.05</v>
      </c>
      <c r="F46" s="16">
        <f t="shared" si="77"/>
        <v>0.05</v>
      </c>
      <c r="G46" s="15">
        <f t="shared" si="77"/>
        <v>0.05</v>
      </c>
      <c r="H46" s="17">
        <f t="shared" si="77"/>
        <v>0.05</v>
      </c>
      <c r="I46" s="17">
        <f t="shared" si="77"/>
        <v>0.05</v>
      </c>
      <c r="J46" s="17">
        <f t="shared" si="77"/>
        <v>0.05</v>
      </c>
      <c r="K46" s="17">
        <f t="shared" si="77"/>
        <v>0.05</v>
      </c>
      <c r="L46" s="17">
        <f t="shared" si="77"/>
        <v>0.05</v>
      </c>
      <c r="M46" s="17">
        <f t="shared" si="77"/>
        <v>0.05</v>
      </c>
      <c r="N46" s="17">
        <f t="shared" si="77"/>
        <v>0.05</v>
      </c>
      <c r="O46" s="17">
        <f t="shared" si="77"/>
        <v>0.05</v>
      </c>
      <c r="P46" s="17">
        <f t="shared" si="77"/>
        <v>0.05</v>
      </c>
      <c r="Q46" s="17">
        <f t="shared" si="77"/>
        <v>0.05</v>
      </c>
      <c r="R46" s="17">
        <f t="shared" si="77"/>
        <v>0.05</v>
      </c>
      <c r="S46" s="17">
        <f t="shared" si="77"/>
        <v>0.05</v>
      </c>
      <c r="T46" s="17">
        <f t="shared" si="77"/>
        <v>0.05</v>
      </c>
      <c r="U46" s="17">
        <f t="shared" si="78"/>
        <v>0.05</v>
      </c>
      <c r="V46" s="17">
        <f t="shared" si="78"/>
        <v>0.05</v>
      </c>
      <c r="W46" s="17">
        <f t="shared" si="78"/>
        <v>0.05</v>
      </c>
      <c r="X46" s="17">
        <f t="shared" si="78"/>
        <v>0.05</v>
      </c>
      <c r="Y46" s="17">
        <f t="shared" si="78"/>
        <v>0.05</v>
      </c>
      <c r="Z46" s="17">
        <f t="shared" si="78"/>
        <v>0.05</v>
      </c>
      <c r="AA46" s="17">
        <f t="shared" si="78"/>
        <v>0.05</v>
      </c>
      <c r="AB46" s="17">
        <f t="shared" si="78"/>
        <v>0.05</v>
      </c>
      <c r="AC46" s="17">
        <f t="shared" si="78"/>
        <v>0.05</v>
      </c>
      <c r="AD46" s="17">
        <f t="shared" si="78"/>
        <v>0.05</v>
      </c>
      <c r="AE46" s="17">
        <f t="shared" si="78"/>
        <v>0.05</v>
      </c>
      <c r="AF46" s="17">
        <f t="shared" si="78"/>
        <v>0.05</v>
      </c>
      <c r="AG46" s="17">
        <f t="shared" si="78"/>
        <v>0.05</v>
      </c>
      <c r="AH46" s="17">
        <f t="shared" si="78"/>
        <v>0.05</v>
      </c>
      <c r="AI46" s="17">
        <f t="shared" si="78"/>
        <v>0.05</v>
      </c>
      <c r="AJ46" s="17">
        <f t="shared" si="78"/>
        <v>0.05</v>
      </c>
      <c r="AK46" s="17">
        <f t="shared" si="79"/>
        <v>0.05</v>
      </c>
      <c r="AL46" s="17">
        <f t="shared" si="79"/>
        <v>0.05</v>
      </c>
      <c r="AM46" s="17">
        <f t="shared" si="79"/>
        <v>0.05</v>
      </c>
      <c r="AN46" s="17">
        <f t="shared" si="79"/>
        <v>0.05</v>
      </c>
      <c r="AO46" s="17">
        <f t="shared" si="79"/>
        <v>0.05</v>
      </c>
      <c r="AP46" s="17">
        <f t="shared" si="79"/>
        <v>0.05</v>
      </c>
      <c r="AQ46" s="17">
        <f t="shared" si="79"/>
        <v>0.05</v>
      </c>
      <c r="AR46" s="17">
        <f t="shared" si="79"/>
        <v>0.05</v>
      </c>
      <c r="AS46" s="17">
        <f t="shared" si="79"/>
        <v>0.05</v>
      </c>
      <c r="AT46" s="17">
        <f t="shared" si="79"/>
        <v>0.05</v>
      </c>
      <c r="AU46" s="17">
        <f t="shared" si="79"/>
        <v>0.05</v>
      </c>
      <c r="AV46" s="17">
        <f t="shared" si="79"/>
        <v>0.05</v>
      </c>
      <c r="AW46" s="17">
        <f t="shared" si="79"/>
        <v>0.05</v>
      </c>
      <c r="AX46" s="17">
        <f t="shared" si="79"/>
        <v>0.05</v>
      </c>
      <c r="AY46" s="17">
        <f t="shared" si="79"/>
        <v>0.05</v>
      </c>
      <c r="AZ46" s="17">
        <f t="shared" si="79"/>
        <v>0.05</v>
      </c>
      <c r="BA46" s="18">
        <f t="shared" si="80"/>
        <v>0.05</v>
      </c>
      <c r="BB46" s="17">
        <f t="shared" si="80"/>
        <v>0.05</v>
      </c>
      <c r="BC46" s="17">
        <f t="shared" si="80"/>
        <v>0.05</v>
      </c>
      <c r="BD46" s="17">
        <f t="shared" si="80"/>
        <v>0.05</v>
      </c>
      <c r="BE46" s="17">
        <f t="shared" si="80"/>
        <v>0.05</v>
      </c>
      <c r="BF46" s="17">
        <f t="shared" si="80"/>
        <v>0.05</v>
      </c>
      <c r="BG46" s="17">
        <f t="shared" si="80"/>
        <v>0.05</v>
      </c>
      <c r="BH46" s="17">
        <f t="shared" si="80"/>
        <v>0.05</v>
      </c>
      <c r="BI46" s="17">
        <f t="shared" si="80"/>
        <v>0.05</v>
      </c>
      <c r="BJ46" s="17">
        <f t="shared" si="80"/>
        <v>0.05</v>
      </c>
      <c r="BK46" s="19">
        <f t="shared" si="80"/>
        <v>0.05</v>
      </c>
    </row>
    <row r="47" spans="1:63" ht="15.75" thickBot="1">
      <c r="B47" s="3" t="s">
        <v>6</v>
      </c>
      <c r="C47" s="38">
        <v>5</v>
      </c>
      <c r="D47" s="20">
        <f>'3. Inputs'!F28</f>
        <v>2.5000000000000001E-2</v>
      </c>
      <c r="E47" s="20">
        <f t="shared" si="77"/>
        <v>2.5000000000000001E-2</v>
      </c>
      <c r="F47" s="20">
        <f t="shared" si="77"/>
        <v>2.5000000000000001E-2</v>
      </c>
      <c r="G47" s="20">
        <f t="shared" si="77"/>
        <v>2.5000000000000001E-2</v>
      </c>
      <c r="H47" s="20">
        <f t="shared" si="77"/>
        <v>2.5000000000000001E-2</v>
      </c>
      <c r="I47" s="20">
        <f t="shared" si="77"/>
        <v>2.5000000000000001E-2</v>
      </c>
      <c r="J47" s="20">
        <f t="shared" si="77"/>
        <v>2.5000000000000001E-2</v>
      </c>
      <c r="K47" s="20">
        <f t="shared" si="77"/>
        <v>2.5000000000000001E-2</v>
      </c>
      <c r="L47" s="20">
        <f t="shared" si="77"/>
        <v>2.5000000000000001E-2</v>
      </c>
      <c r="M47" s="20">
        <f t="shared" si="77"/>
        <v>2.5000000000000001E-2</v>
      </c>
      <c r="N47" s="20">
        <f t="shared" si="77"/>
        <v>2.5000000000000001E-2</v>
      </c>
      <c r="O47" s="20">
        <f t="shared" si="77"/>
        <v>2.5000000000000001E-2</v>
      </c>
      <c r="P47" s="20">
        <f t="shared" si="77"/>
        <v>2.5000000000000001E-2</v>
      </c>
      <c r="Q47" s="20">
        <f t="shared" si="77"/>
        <v>2.5000000000000001E-2</v>
      </c>
      <c r="R47" s="20">
        <f t="shared" si="77"/>
        <v>2.5000000000000001E-2</v>
      </c>
      <c r="S47" s="20">
        <f t="shared" si="77"/>
        <v>2.5000000000000001E-2</v>
      </c>
      <c r="T47" s="20">
        <f t="shared" si="77"/>
        <v>2.5000000000000001E-2</v>
      </c>
      <c r="U47" s="20">
        <f t="shared" si="78"/>
        <v>2.5000000000000001E-2</v>
      </c>
      <c r="V47" s="20">
        <f t="shared" si="78"/>
        <v>2.5000000000000001E-2</v>
      </c>
      <c r="W47" s="20">
        <f t="shared" si="78"/>
        <v>2.5000000000000001E-2</v>
      </c>
      <c r="X47" s="20">
        <f t="shared" si="78"/>
        <v>2.5000000000000001E-2</v>
      </c>
      <c r="Y47" s="20">
        <f t="shared" si="78"/>
        <v>2.5000000000000001E-2</v>
      </c>
      <c r="Z47" s="20">
        <f t="shared" si="78"/>
        <v>2.5000000000000001E-2</v>
      </c>
      <c r="AA47" s="20">
        <f t="shared" si="78"/>
        <v>2.5000000000000001E-2</v>
      </c>
      <c r="AB47" s="20">
        <f t="shared" si="78"/>
        <v>2.5000000000000001E-2</v>
      </c>
      <c r="AC47" s="20">
        <f t="shared" si="78"/>
        <v>2.5000000000000001E-2</v>
      </c>
      <c r="AD47" s="20">
        <f t="shared" si="78"/>
        <v>2.5000000000000001E-2</v>
      </c>
      <c r="AE47" s="20">
        <f t="shared" si="78"/>
        <v>2.5000000000000001E-2</v>
      </c>
      <c r="AF47" s="20">
        <f t="shared" si="78"/>
        <v>2.5000000000000001E-2</v>
      </c>
      <c r="AG47" s="20">
        <f t="shared" si="78"/>
        <v>2.5000000000000001E-2</v>
      </c>
      <c r="AH47" s="20">
        <f t="shared" si="78"/>
        <v>2.5000000000000001E-2</v>
      </c>
      <c r="AI47" s="20">
        <f t="shared" si="78"/>
        <v>2.5000000000000001E-2</v>
      </c>
      <c r="AJ47" s="20">
        <f t="shared" si="78"/>
        <v>2.5000000000000001E-2</v>
      </c>
      <c r="AK47" s="20">
        <f t="shared" si="79"/>
        <v>2.5000000000000001E-2</v>
      </c>
      <c r="AL47" s="20">
        <f t="shared" si="79"/>
        <v>2.5000000000000001E-2</v>
      </c>
      <c r="AM47" s="20">
        <f t="shared" si="79"/>
        <v>2.5000000000000001E-2</v>
      </c>
      <c r="AN47" s="20">
        <f t="shared" si="79"/>
        <v>2.5000000000000001E-2</v>
      </c>
      <c r="AO47" s="20">
        <f t="shared" si="79"/>
        <v>2.5000000000000001E-2</v>
      </c>
      <c r="AP47" s="20">
        <f t="shared" si="79"/>
        <v>2.5000000000000001E-2</v>
      </c>
      <c r="AQ47" s="20">
        <f t="shared" si="79"/>
        <v>2.5000000000000001E-2</v>
      </c>
      <c r="AR47" s="20">
        <f t="shared" si="79"/>
        <v>2.5000000000000001E-2</v>
      </c>
      <c r="AS47" s="20">
        <f t="shared" si="79"/>
        <v>2.5000000000000001E-2</v>
      </c>
      <c r="AT47" s="20">
        <f t="shared" si="79"/>
        <v>2.5000000000000001E-2</v>
      </c>
      <c r="AU47" s="20">
        <f t="shared" si="79"/>
        <v>2.5000000000000001E-2</v>
      </c>
      <c r="AV47" s="20">
        <f t="shared" si="79"/>
        <v>2.5000000000000001E-2</v>
      </c>
      <c r="AW47" s="20">
        <f t="shared" si="79"/>
        <v>2.5000000000000001E-2</v>
      </c>
      <c r="AX47" s="20">
        <f t="shared" si="79"/>
        <v>2.5000000000000001E-2</v>
      </c>
      <c r="AY47" s="20">
        <f t="shared" si="79"/>
        <v>2.5000000000000001E-2</v>
      </c>
      <c r="AZ47" s="20">
        <f t="shared" si="79"/>
        <v>2.5000000000000001E-2</v>
      </c>
      <c r="BA47" s="20">
        <f t="shared" si="80"/>
        <v>2.5000000000000001E-2</v>
      </c>
      <c r="BB47" s="20">
        <f t="shared" si="80"/>
        <v>2.5000000000000001E-2</v>
      </c>
      <c r="BC47" s="20">
        <f t="shared" si="80"/>
        <v>2.5000000000000001E-2</v>
      </c>
      <c r="BD47" s="20">
        <f t="shared" si="80"/>
        <v>2.5000000000000001E-2</v>
      </c>
      <c r="BE47" s="20">
        <f t="shared" si="80"/>
        <v>2.5000000000000001E-2</v>
      </c>
      <c r="BF47" s="20">
        <f t="shared" si="80"/>
        <v>2.5000000000000001E-2</v>
      </c>
      <c r="BG47" s="20">
        <f t="shared" si="80"/>
        <v>2.5000000000000001E-2</v>
      </c>
      <c r="BH47" s="20">
        <f t="shared" si="80"/>
        <v>2.5000000000000001E-2</v>
      </c>
      <c r="BI47" s="20">
        <f t="shared" si="80"/>
        <v>2.5000000000000001E-2</v>
      </c>
      <c r="BJ47" s="20">
        <f t="shared" si="80"/>
        <v>2.5000000000000001E-2</v>
      </c>
      <c r="BK47" s="20">
        <f t="shared" si="80"/>
        <v>2.5000000000000001E-2</v>
      </c>
    </row>
    <row r="48" spans="1:63" ht="15.75" thickTop="1">
      <c r="B48" s="31"/>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row>
    <row r="49" spans="2:63">
      <c r="B49" s="31"/>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row>
    <row r="50" spans="2:63">
      <c r="B50" s="4"/>
      <c r="C50" s="5"/>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2"/>
      <c r="BC50" s="22"/>
      <c r="BD50" s="22"/>
      <c r="BE50" s="22"/>
      <c r="BF50" s="22"/>
      <c r="BG50" s="22"/>
      <c r="BH50" s="22"/>
      <c r="BI50" s="22"/>
      <c r="BJ50" s="22"/>
      <c r="BK50" s="22"/>
    </row>
    <row r="51" spans="2:63" ht="15.75" thickBot="1">
      <c r="B51" s="4"/>
      <c r="C51" s="5"/>
      <c r="D51" s="1">
        <v>0</v>
      </c>
      <c r="E51" s="1">
        <f>D51+1</f>
        <v>1</v>
      </c>
      <c r="F51" s="1">
        <f t="shared" ref="F51:F52" si="81">E51+1</f>
        <v>2</v>
      </c>
      <c r="G51" s="1">
        <f t="shared" ref="G51:G52" si="82">F51+1</f>
        <v>3</v>
      </c>
      <c r="H51" s="1">
        <f t="shared" ref="H51:H52" si="83">G51+1</f>
        <v>4</v>
      </c>
      <c r="I51" s="1">
        <f t="shared" ref="I51:I52" si="84">H51+1</f>
        <v>5</v>
      </c>
      <c r="J51" s="1">
        <f t="shared" ref="J51:J52" si="85">I51+1</f>
        <v>6</v>
      </c>
      <c r="K51" s="1">
        <f t="shared" ref="K51:K52" si="86">J51+1</f>
        <v>7</v>
      </c>
      <c r="L51" s="1">
        <f t="shared" ref="L51:L52" si="87">K51+1</f>
        <v>8</v>
      </c>
      <c r="M51" s="1">
        <f t="shared" ref="M51:M52" si="88">L51+1</f>
        <v>9</v>
      </c>
      <c r="N51" s="1">
        <f t="shared" ref="N51:N52" si="89">M51+1</f>
        <v>10</v>
      </c>
      <c r="O51" s="1">
        <f t="shared" ref="O51:O52" si="90">N51+1</f>
        <v>11</v>
      </c>
      <c r="P51" s="1">
        <f t="shared" ref="P51:P52" si="91">O51+1</f>
        <v>12</v>
      </c>
      <c r="Q51" s="1">
        <f t="shared" ref="Q51:Q52" si="92">P51+1</f>
        <v>13</v>
      </c>
      <c r="R51" s="1">
        <f t="shared" ref="R51:R52" si="93">Q51+1</f>
        <v>14</v>
      </c>
      <c r="S51" s="1">
        <f t="shared" ref="S51:S52" si="94">R51+1</f>
        <v>15</v>
      </c>
      <c r="T51" s="1">
        <f t="shared" ref="T51:T52" si="95">S51+1</f>
        <v>16</v>
      </c>
      <c r="U51" s="1">
        <f t="shared" ref="U51:U52" si="96">T51+1</f>
        <v>17</v>
      </c>
      <c r="V51" s="1">
        <f t="shared" ref="V51:V52" si="97">U51+1</f>
        <v>18</v>
      </c>
      <c r="W51" s="1">
        <f t="shared" ref="W51:W52" si="98">V51+1</f>
        <v>19</v>
      </c>
      <c r="X51" s="1">
        <f t="shared" ref="X51:X52" si="99">W51+1</f>
        <v>20</v>
      </c>
      <c r="Y51" s="1">
        <f t="shared" ref="Y51:Y52" si="100">X51+1</f>
        <v>21</v>
      </c>
      <c r="Z51" s="1">
        <f t="shared" ref="Z51:Z52" si="101">Y51+1</f>
        <v>22</v>
      </c>
      <c r="AA51" s="1">
        <f t="shared" ref="AA51:AA52" si="102">Z51+1</f>
        <v>23</v>
      </c>
      <c r="AB51" s="1">
        <f t="shared" ref="AB51:AB52" si="103">AA51+1</f>
        <v>24</v>
      </c>
      <c r="AC51" s="1">
        <f t="shared" ref="AC51:AC52" si="104">AB51+1</f>
        <v>25</v>
      </c>
      <c r="AD51" s="1">
        <f t="shared" ref="AD51:AD52" si="105">AC51+1</f>
        <v>26</v>
      </c>
      <c r="AE51" s="1">
        <f t="shared" ref="AE51:AE52" si="106">AD51+1</f>
        <v>27</v>
      </c>
      <c r="AF51" s="1">
        <f t="shared" ref="AF51:AF52" si="107">AE51+1</f>
        <v>28</v>
      </c>
      <c r="AG51" s="1">
        <f t="shared" ref="AG51:AG52" si="108">AF51+1</f>
        <v>29</v>
      </c>
      <c r="AH51" s="1">
        <f t="shared" ref="AH51:AH52" si="109">AG51+1</f>
        <v>30</v>
      </c>
      <c r="AI51" s="1">
        <f t="shared" ref="AI51:AI52" si="110">AH51+1</f>
        <v>31</v>
      </c>
      <c r="AJ51" s="1">
        <f t="shared" ref="AJ51:AJ52" si="111">AI51+1</f>
        <v>32</v>
      </c>
      <c r="AK51" s="1">
        <f t="shared" ref="AK51:AK52" si="112">AJ51+1</f>
        <v>33</v>
      </c>
      <c r="AL51" s="1">
        <f t="shared" ref="AL51:AL52" si="113">AK51+1</f>
        <v>34</v>
      </c>
      <c r="AM51" s="1">
        <f t="shared" ref="AM51:AM52" si="114">AL51+1</f>
        <v>35</v>
      </c>
      <c r="AN51" s="1">
        <f t="shared" ref="AN51:AN52" si="115">AM51+1</f>
        <v>36</v>
      </c>
      <c r="AO51" s="1">
        <f t="shared" ref="AO51:AO52" si="116">AN51+1</f>
        <v>37</v>
      </c>
      <c r="AP51" s="1">
        <f t="shared" ref="AP51:AP52" si="117">AO51+1</f>
        <v>38</v>
      </c>
      <c r="AQ51" s="1">
        <f t="shared" ref="AQ51:AQ52" si="118">AP51+1</f>
        <v>39</v>
      </c>
      <c r="AR51" s="1">
        <f t="shared" ref="AR51:AR52" si="119">AQ51+1</f>
        <v>40</v>
      </c>
      <c r="AS51" s="1">
        <f t="shared" ref="AS51:AS52" si="120">AR51+1</f>
        <v>41</v>
      </c>
      <c r="AT51" s="1">
        <f t="shared" ref="AT51:AT52" si="121">AS51+1</f>
        <v>42</v>
      </c>
      <c r="AU51" s="1">
        <f t="shared" ref="AU51:AU52" si="122">AT51+1</f>
        <v>43</v>
      </c>
      <c r="AV51" s="1">
        <f t="shared" ref="AV51:AV52" si="123">AU51+1</f>
        <v>44</v>
      </c>
      <c r="AW51" s="1">
        <f t="shared" ref="AW51:AW52" si="124">AV51+1</f>
        <v>45</v>
      </c>
      <c r="AX51" s="1">
        <f t="shared" ref="AX51:AX52" si="125">AW51+1</f>
        <v>46</v>
      </c>
      <c r="AY51" s="1">
        <f t="shared" ref="AY51:AY52" si="126">AX51+1</f>
        <v>47</v>
      </c>
      <c r="AZ51" s="1">
        <f t="shared" ref="AZ51:AZ52" si="127">AY51+1</f>
        <v>48</v>
      </c>
      <c r="BA51" s="1">
        <f t="shared" ref="BA51:BA52" si="128">AZ51+1</f>
        <v>49</v>
      </c>
      <c r="BB51" s="1">
        <f t="shared" ref="BB51:BB52" si="129">BA51+1</f>
        <v>50</v>
      </c>
      <c r="BC51" s="1">
        <f t="shared" ref="BC51:BC52" si="130">BB51+1</f>
        <v>51</v>
      </c>
      <c r="BD51" s="1">
        <f t="shared" ref="BD51:BD52" si="131">BC51+1</f>
        <v>52</v>
      </c>
      <c r="BE51" s="1">
        <f t="shared" ref="BE51:BE52" si="132">BD51+1</f>
        <v>53</v>
      </c>
      <c r="BF51" s="1">
        <f t="shared" ref="BF51:BF52" si="133">BE51+1</f>
        <v>54</v>
      </c>
      <c r="BG51" s="1">
        <f t="shared" ref="BG51:BG52" si="134">BF51+1</f>
        <v>55</v>
      </c>
      <c r="BH51" s="1">
        <f t="shared" ref="BH51:BH52" si="135">BG51+1</f>
        <v>56</v>
      </c>
      <c r="BI51" s="1">
        <f t="shared" ref="BI51:BI52" si="136">BH51+1</f>
        <v>57</v>
      </c>
      <c r="BJ51" s="1">
        <f t="shared" ref="BJ51:BJ52" si="137">BI51+1</f>
        <v>58</v>
      </c>
      <c r="BK51" s="1">
        <f t="shared" ref="BK51:BK52" si="138">BJ51+1</f>
        <v>59</v>
      </c>
    </row>
    <row r="52" spans="2:63" ht="16.5" thickTop="1" thickBot="1">
      <c r="B52" s="6" t="s">
        <v>7</v>
      </c>
      <c r="C52" s="33" t="s">
        <v>1</v>
      </c>
      <c r="D52" s="421">
        <f>D42</f>
        <v>2017</v>
      </c>
      <c r="E52" s="7">
        <f>D52+1</f>
        <v>2018</v>
      </c>
      <c r="F52" s="7">
        <f t="shared" si="81"/>
        <v>2019</v>
      </c>
      <c r="G52" s="7">
        <f t="shared" si="82"/>
        <v>2020</v>
      </c>
      <c r="H52" s="7">
        <f t="shared" si="83"/>
        <v>2021</v>
      </c>
      <c r="I52" s="7">
        <f t="shared" si="84"/>
        <v>2022</v>
      </c>
      <c r="J52" s="7">
        <f t="shared" si="85"/>
        <v>2023</v>
      </c>
      <c r="K52" s="7">
        <f t="shared" si="86"/>
        <v>2024</v>
      </c>
      <c r="L52" s="7">
        <f t="shared" si="87"/>
        <v>2025</v>
      </c>
      <c r="M52" s="7">
        <f t="shared" si="88"/>
        <v>2026</v>
      </c>
      <c r="N52" s="7">
        <f t="shared" si="89"/>
        <v>2027</v>
      </c>
      <c r="O52" s="7">
        <f t="shared" si="90"/>
        <v>2028</v>
      </c>
      <c r="P52" s="7">
        <f t="shared" si="91"/>
        <v>2029</v>
      </c>
      <c r="Q52" s="7">
        <f t="shared" si="92"/>
        <v>2030</v>
      </c>
      <c r="R52" s="7">
        <f t="shared" si="93"/>
        <v>2031</v>
      </c>
      <c r="S52" s="7">
        <f t="shared" si="94"/>
        <v>2032</v>
      </c>
      <c r="T52" s="7">
        <f t="shared" si="95"/>
        <v>2033</v>
      </c>
      <c r="U52" s="7">
        <f t="shared" si="96"/>
        <v>2034</v>
      </c>
      <c r="V52" s="7">
        <f t="shared" si="97"/>
        <v>2035</v>
      </c>
      <c r="W52" s="7">
        <f t="shared" si="98"/>
        <v>2036</v>
      </c>
      <c r="X52" s="7">
        <f t="shared" si="99"/>
        <v>2037</v>
      </c>
      <c r="Y52" s="7">
        <f t="shared" si="100"/>
        <v>2038</v>
      </c>
      <c r="Z52" s="7">
        <f t="shared" si="101"/>
        <v>2039</v>
      </c>
      <c r="AA52" s="7">
        <f t="shared" si="102"/>
        <v>2040</v>
      </c>
      <c r="AB52" s="7">
        <f t="shared" si="103"/>
        <v>2041</v>
      </c>
      <c r="AC52" s="7">
        <f t="shared" si="104"/>
        <v>2042</v>
      </c>
      <c r="AD52" s="7">
        <f t="shared" si="105"/>
        <v>2043</v>
      </c>
      <c r="AE52" s="7">
        <f t="shared" si="106"/>
        <v>2044</v>
      </c>
      <c r="AF52" s="7">
        <f t="shared" si="107"/>
        <v>2045</v>
      </c>
      <c r="AG52" s="7">
        <f t="shared" si="108"/>
        <v>2046</v>
      </c>
      <c r="AH52" s="7">
        <f t="shared" si="109"/>
        <v>2047</v>
      </c>
      <c r="AI52" s="7">
        <f t="shared" si="110"/>
        <v>2048</v>
      </c>
      <c r="AJ52" s="7">
        <f t="shared" si="111"/>
        <v>2049</v>
      </c>
      <c r="AK52" s="7">
        <f t="shared" si="112"/>
        <v>2050</v>
      </c>
      <c r="AL52" s="7">
        <f t="shared" si="113"/>
        <v>2051</v>
      </c>
      <c r="AM52" s="7">
        <f t="shared" si="114"/>
        <v>2052</v>
      </c>
      <c r="AN52" s="7">
        <f t="shared" si="115"/>
        <v>2053</v>
      </c>
      <c r="AO52" s="7">
        <f t="shared" si="116"/>
        <v>2054</v>
      </c>
      <c r="AP52" s="7">
        <f t="shared" si="117"/>
        <v>2055</v>
      </c>
      <c r="AQ52" s="7">
        <f t="shared" si="118"/>
        <v>2056</v>
      </c>
      <c r="AR52" s="7">
        <f t="shared" si="119"/>
        <v>2057</v>
      </c>
      <c r="AS52" s="7">
        <f t="shared" si="120"/>
        <v>2058</v>
      </c>
      <c r="AT52" s="7">
        <f t="shared" si="121"/>
        <v>2059</v>
      </c>
      <c r="AU52" s="7">
        <f t="shared" si="122"/>
        <v>2060</v>
      </c>
      <c r="AV52" s="7">
        <f t="shared" si="123"/>
        <v>2061</v>
      </c>
      <c r="AW52" s="7">
        <f t="shared" si="124"/>
        <v>2062</v>
      </c>
      <c r="AX52" s="7">
        <f t="shared" si="125"/>
        <v>2063</v>
      </c>
      <c r="AY52" s="7">
        <f t="shared" si="126"/>
        <v>2064</v>
      </c>
      <c r="AZ52" s="7">
        <f t="shared" si="127"/>
        <v>2065</v>
      </c>
      <c r="BA52" s="7">
        <f t="shared" si="128"/>
        <v>2066</v>
      </c>
      <c r="BB52" s="7">
        <f t="shared" si="129"/>
        <v>2067</v>
      </c>
      <c r="BC52" s="7">
        <f t="shared" si="130"/>
        <v>2068</v>
      </c>
      <c r="BD52" s="7">
        <f t="shared" si="131"/>
        <v>2069</v>
      </c>
      <c r="BE52" s="7">
        <f t="shared" si="132"/>
        <v>2070</v>
      </c>
      <c r="BF52" s="7">
        <f t="shared" si="133"/>
        <v>2071</v>
      </c>
      <c r="BG52" s="7">
        <f t="shared" si="134"/>
        <v>2072</v>
      </c>
      <c r="BH52" s="7">
        <f t="shared" si="135"/>
        <v>2073</v>
      </c>
      <c r="BI52" s="7">
        <f t="shared" si="136"/>
        <v>2074</v>
      </c>
      <c r="BJ52" s="7">
        <f t="shared" si="137"/>
        <v>2075</v>
      </c>
      <c r="BK52" s="7">
        <f t="shared" si="138"/>
        <v>2076</v>
      </c>
    </row>
    <row r="53" spans="2:63" ht="15.75" thickTop="1">
      <c r="B53" s="8" t="s">
        <v>2</v>
      </c>
      <c r="C53" s="34">
        <v>1</v>
      </c>
      <c r="D53" s="23">
        <f>SUM(1+D43)</f>
        <v>1.0249999999999999</v>
      </c>
      <c r="E53" s="23">
        <f>SUM(1+E65)</f>
        <v>1.0506249999999997</v>
      </c>
      <c r="F53" s="23">
        <f t="shared" ref="F53:BK57" si="139">SUM(1+F65)</f>
        <v>1.0768906249999997</v>
      </c>
      <c r="G53" s="23">
        <f t="shared" si="139"/>
        <v>1.1038128906249995</v>
      </c>
      <c r="H53" s="23">
        <f t="shared" si="139"/>
        <v>1.1314082128906244</v>
      </c>
      <c r="I53" s="23">
        <f t="shared" si="139"/>
        <v>1.15969341821289</v>
      </c>
      <c r="J53" s="23">
        <f t="shared" si="139"/>
        <v>1.1886857536682121</v>
      </c>
      <c r="K53" s="23">
        <f t="shared" si="139"/>
        <v>1.2184028975099173</v>
      </c>
      <c r="L53" s="23">
        <f t="shared" si="139"/>
        <v>1.2488629699476652</v>
      </c>
      <c r="M53" s="23">
        <f t="shared" si="139"/>
        <v>1.2800845441963564</v>
      </c>
      <c r="N53" s="23">
        <f t="shared" si="139"/>
        <v>1.3120866578012653</v>
      </c>
      <c r="O53" s="23">
        <f t="shared" si="139"/>
        <v>1.3448888242462969</v>
      </c>
      <c r="P53" s="23">
        <f t="shared" si="139"/>
        <v>1.378511044852454</v>
      </c>
      <c r="Q53" s="23">
        <f t="shared" si="139"/>
        <v>1.4129738209737652</v>
      </c>
      <c r="R53" s="23">
        <f t="shared" si="139"/>
        <v>1.4482981664981094</v>
      </c>
      <c r="S53" s="23">
        <f t="shared" si="139"/>
        <v>1.484505620660562</v>
      </c>
      <c r="T53" s="23">
        <f t="shared" si="139"/>
        <v>1.5216182611770759</v>
      </c>
      <c r="U53" s="23">
        <f t="shared" si="139"/>
        <v>1.5596587177065027</v>
      </c>
      <c r="V53" s="23">
        <f t="shared" si="139"/>
        <v>1.5986501856491651</v>
      </c>
      <c r="W53" s="23">
        <f t="shared" si="139"/>
        <v>1.6386164402903942</v>
      </c>
      <c r="X53" s="23">
        <f t="shared" si="139"/>
        <v>1.6795818512976539</v>
      </c>
      <c r="Y53" s="23">
        <f t="shared" si="139"/>
        <v>1.721571397580095</v>
      </c>
      <c r="Z53" s="23">
        <f t="shared" si="139"/>
        <v>1.7646106825195971</v>
      </c>
      <c r="AA53" s="23">
        <f t="shared" si="139"/>
        <v>1.8087259495825871</v>
      </c>
      <c r="AB53" s="23">
        <f t="shared" si="139"/>
        <v>1.8539440983221516</v>
      </c>
      <c r="AC53" s="23">
        <f t="shared" si="139"/>
        <v>1.9002927007802053</v>
      </c>
      <c r="AD53" s="23">
        <f t="shared" si="139"/>
        <v>1.9478000182997102</v>
      </c>
      <c r="AE53" s="23">
        <f t="shared" si="139"/>
        <v>1.9964950187572026</v>
      </c>
      <c r="AF53" s="23">
        <f t="shared" si="139"/>
        <v>2.0464073942261325</v>
      </c>
      <c r="AG53" s="23">
        <f t="shared" si="139"/>
        <v>2.0975675790817858</v>
      </c>
      <c r="AH53" s="23">
        <f t="shared" si="139"/>
        <v>2.1500067685588302</v>
      </c>
      <c r="AI53" s="23">
        <f t="shared" si="139"/>
        <v>2.203756937772801</v>
      </c>
      <c r="AJ53" s="23">
        <f t="shared" si="139"/>
        <v>2.2588508612171205</v>
      </c>
      <c r="AK53" s="23">
        <f t="shared" si="139"/>
        <v>2.3153221327475482</v>
      </c>
      <c r="AL53" s="23">
        <f t="shared" si="139"/>
        <v>2.3732051860662366</v>
      </c>
      <c r="AM53" s="23">
        <f t="shared" si="139"/>
        <v>2.4325353157178924</v>
      </c>
      <c r="AN53" s="23">
        <f t="shared" si="139"/>
        <v>2.4933486986108395</v>
      </c>
      <c r="AO53" s="23">
        <f t="shared" si="139"/>
        <v>2.5556824160761105</v>
      </c>
      <c r="AP53" s="23">
        <f t="shared" si="139"/>
        <v>2.6195744764780131</v>
      </c>
      <c r="AQ53" s="23">
        <f t="shared" si="139"/>
        <v>2.6850638383899632</v>
      </c>
      <c r="AR53" s="23">
        <f t="shared" si="139"/>
        <v>2.7521904343497123</v>
      </c>
      <c r="AS53" s="23">
        <f t="shared" si="139"/>
        <v>2.8209951952084547</v>
      </c>
      <c r="AT53" s="23">
        <f t="shared" si="139"/>
        <v>2.8915200750886658</v>
      </c>
      <c r="AU53" s="23">
        <f t="shared" si="139"/>
        <v>2.9638080769658819</v>
      </c>
      <c r="AV53" s="23">
        <f t="shared" si="139"/>
        <v>3.0379032788900289</v>
      </c>
      <c r="AW53" s="23">
        <f t="shared" si="139"/>
        <v>3.113850860862279</v>
      </c>
      <c r="AX53" s="23">
        <f t="shared" si="139"/>
        <v>3.1916971323838355</v>
      </c>
      <c r="AY53" s="23">
        <f t="shared" si="139"/>
        <v>3.2714895606934311</v>
      </c>
      <c r="AZ53" s="23">
        <f t="shared" si="139"/>
        <v>3.3532767997107671</v>
      </c>
      <c r="BA53" s="24">
        <f t="shared" si="139"/>
        <v>3.4371087197035362</v>
      </c>
      <c r="BB53" s="24">
        <f t="shared" si="139"/>
        <v>3.5230364376961241</v>
      </c>
      <c r="BC53" s="24">
        <f t="shared" si="139"/>
        <v>3.6111123486385264</v>
      </c>
      <c r="BD53" s="24">
        <f t="shared" si="139"/>
        <v>3.7013901573544894</v>
      </c>
      <c r="BE53" s="24">
        <f t="shared" si="139"/>
        <v>3.7939249112883511</v>
      </c>
      <c r="BF53" s="24">
        <f t="shared" si="139"/>
        <v>3.8887730340705593</v>
      </c>
      <c r="BG53" s="24">
        <f t="shared" si="139"/>
        <v>3.985992359922323</v>
      </c>
      <c r="BH53" s="24">
        <f t="shared" si="139"/>
        <v>4.0856421689203808</v>
      </c>
      <c r="BI53" s="24">
        <f t="shared" si="139"/>
        <v>4.1877832231433896</v>
      </c>
      <c r="BJ53" s="24">
        <f t="shared" si="139"/>
        <v>4.2924778037219742</v>
      </c>
      <c r="BK53" s="24">
        <f t="shared" si="139"/>
        <v>4.3997897488150226</v>
      </c>
    </row>
    <row r="54" spans="2:63">
      <c r="B54" s="8" t="s">
        <v>3</v>
      </c>
      <c r="C54" s="34">
        <v>2</v>
      </c>
      <c r="D54" s="25">
        <f>SUM(1+D44)</f>
        <v>1.02</v>
      </c>
      <c r="E54" s="25">
        <f>SUM(1+E66)</f>
        <v>1.0404</v>
      </c>
      <c r="F54" s="25">
        <f t="shared" si="139"/>
        <v>1.0612079999999999</v>
      </c>
      <c r="G54" s="25">
        <f t="shared" si="139"/>
        <v>1.08243216</v>
      </c>
      <c r="H54" s="25">
        <f t="shared" si="139"/>
        <v>1.1040808032</v>
      </c>
      <c r="I54" s="25">
        <f t="shared" si="139"/>
        <v>1.1261624192640001</v>
      </c>
      <c r="J54" s="25">
        <f t="shared" si="139"/>
        <v>1.14868566764928</v>
      </c>
      <c r="K54" s="25">
        <f t="shared" si="139"/>
        <v>1.1716593810022657</v>
      </c>
      <c r="L54" s="25">
        <f t="shared" si="139"/>
        <v>1.1950925686223111</v>
      </c>
      <c r="M54" s="25">
        <f t="shared" si="139"/>
        <v>1.2189944199947573</v>
      </c>
      <c r="N54" s="25">
        <f t="shared" si="139"/>
        <v>1.2433743083946525</v>
      </c>
      <c r="O54" s="25">
        <f t="shared" si="139"/>
        <v>1.2682417945625455</v>
      </c>
      <c r="P54" s="25">
        <f t="shared" si="139"/>
        <v>1.2936066304537965</v>
      </c>
      <c r="Q54" s="25">
        <f t="shared" si="139"/>
        <v>1.3194787630628724</v>
      </c>
      <c r="R54" s="25">
        <f t="shared" si="139"/>
        <v>1.3458683383241299</v>
      </c>
      <c r="S54" s="25">
        <f t="shared" si="139"/>
        <v>1.3727857050906127</v>
      </c>
      <c r="T54" s="25">
        <f t="shared" si="139"/>
        <v>1.4002414191924251</v>
      </c>
      <c r="U54" s="25">
        <f t="shared" si="139"/>
        <v>1.4282462475762736</v>
      </c>
      <c r="V54" s="25">
        <f t="shared" si="139"/>
        <v>1.456811172527799</v>
      </c>
      <c r="W54" s="25">
        <f t="shared" si="139"/>
        <v>1.4859473959783551</v>
      </c>
      <c r="X54" s="25">
        <f t="shared" si="139"/>
        <v>1.5156663438979223</v>
      </c>
      <c r="Y54" s="25">
        <f t="shared" si="139"/>
        <v>1.5459796707758806</v>
      </c>
      <c r="Z54" s="25">
        <f t="shared" si="139"/>
        <v>1.5768992641913981</v>
      </c>
      <c r="AA54" s="25">
        <f t="shared" si="139"/>
        <v>1.6084372494752261</v>
      </c>
      <c r="AB54" s="25">
        <f t="shared" si="139"/>
        <v>1.6406059944647309</v>
      </c>
      <c r="AC54" s="25">
        <f t="shared" si="139"/>
        <v>1.6734181143540254</v>
      </c>
      <c r="AD54" s="25">
        <f t="shared" si="139"/>
        <v>1.706886476641106</v>
      </c>
      <c r="AE54" s="25">
        <f t="shared" si="139"/>
        <v>1.7410242061739281</v>
      </c>
      <c r="AF54" s="25">
        <f t="shared" si="139"/>
        <v>1.7758446902974065</v>
      </c>
      <c r="AG54" s="25">
        <f t="shared" si="139"/>
        <v>1.8113615841033548</v>
      </c>
      <c r="AH54" s="25">
        <f t="shared" si="139"/>
        <v>1.8475888157854219</v>
      </c>
      <c r="AI54" s="25">
        <f t="shared" si="139"/>
        <v>1.8845405921011302</v>
      </c>
      <c r="AJ54" s="25">
        <f t="shared" si="139"/>
        <v>1.9222314039431529</v>
      </c>
      <c r="AK54" s="25">
        <f t="shared" si="139"/>
        <v>1.960676032022016</v>
      </c>
      <c r="AL54" s="25">
        <f t="shared" si="139"/>
        <v>1.9998895526624565</v>
      </c>
      <c r="AM54" s="25">
        <f t="shared" si="139"/>
        <v>2.0398873437157059</v>
      </c>
      <c r="AN54" s="25">
        <f t="shared" si="139"/>
        <v>2.0806850905900198</v>
      </c>
      <c r="AO54" s="25">
        <f t="shared" si="139"/>
        <v>2.1222987924018204</v>
      </c>
      <c r="AP54" s="25">
        <f t="shared" si="139"/>
        <v>2.1647447682498564</v>
      </c>
      <c r="AQ54" s="25">
        <f t="shared" si="139"/>
        <v>2.208039663614854</v>
      </c>
      <c r="AR54" s="25">
        <f t="shared" si="139"/>
        <v>2.252200456887151</v>
      </c>
      <c r="AS54" s="25">
        <f t="shared" si="139"/>
        <v>2.2972444660248938</v>
      </c>
      <c r="AT54" s="25">
        <f t="shared" si="139"/>
        <v>2.343189355345392</v>
      </c>
      <c r="AU54" s="25">
        <f t="shared" si="139"/>
        <v>2.3900531424522997</v>
      </c>
      <c r="AV54" s="25">
        <f t="shared" si="139"/>
        <v>2.4378542053013454</v>
      </c>
      <c r="AW54" s="25">
        <f t="shared" si="139"/>
        <v>2.4866112894073726</v>
      </c>
      <c r="AX54" s="25">
        <f t="shared" si="139"/>
        <v>2.53634351519552</v>
      </c>
      <c r="AY54" s="25">
        <f t="shared" si="139"/>
        <v>2.5870703854994304</v>
      </c>
      <c r="AZ54" s="25">
        <f t="shared" si="139"/>
        <v>2.6388117932094191</v>
      </c>
      <c r="BA54" s="26">
        <f t="shared" si="139"/>
        <v>2.6915880290736069</v>
      </c>
      <c r="BB54" s="26">
        <f t="shared" si="139"/>
        <v>2.7454197896550796</v>
      </c>
      <c r="BC54" s="26">
        <f t="shared" si="139"/>
        <v>2.8003281854481807</v>
      </c>
      <c r="BD54" s="26">
        <f t="shared" si="139"/>
        <v>2.8563347491571447</v>
      </c>
      <c r="BE54" s="26">
        <f t="shared" si="139"/>
        <v>2.913461444140288</v>
      </c>
      <c r="BF54" s="26">
        <f t="shared" si="139"/>
        <v>2.9717306730230941</v>
      </c>
      <c r="BG54" s="26">
        <f t="shared" si="139"/>
        <v>3.0311652864835561</v>
      </c>
      <c r="BH54" s="26">
        <f t="shared" si="139"/>
        <v>3.0917885922132275</v>
      </c>
      <c r="BI54" s="26">
        <f t="shared" si="139"/>
        <v>3.1536243640574919</v>
      </c>
      <c r="BJ54" s="26">
        <f t="shared" si="139"/>
        <v>3.2166968513386416</v>
      </c>
      <c r="BK54" s="26">
        <f t="shared" si="139"/>
        <v>3.2810307883654146</v>
      </c>
    </row>
    <row r="55" spans="2:63">
      <c r="B55" s="8" t="s">
        <v>4</v>
      </c>
      <c r="C55" s="34">
        <v>3</v>
      </c>
      <c r="D55" s="25">
        <f>SUM(1+D45)</f>
        <v>1</v>
      </c>
      <c r="E55" s="25">
        <f>SUM(1+E67)</f>
        <v>1</v>
      </c>
      <c r="F55" s="25">
        <f t="shared" si="139"/>
        <v>1</v>
      </c>
      <c r="G55" s="25">
        <f t="shared" si="139"/>
        <v>1</v>
      </c>
      <c r="H55" s="25">
        <f t="shared" si="139"/>
        <v>1</v>
      </c>
      <c r="I55" s="25">
        <f t="shared" si="139"/>
        <v>1</v>
      </c>
      <c r="J55" s="25">
        <f t="shared" si="139"/>
        <v>1</v>
      </c>
      <c r="K55" s="25">
        <f t="shared" si="139"/>
        <v>1</v>
      </c>
      <c r="L55" s="25">
        <f t="shared" si="139"/>
        <v>1</v>
      </c>
      <c r="M55" s="25">
        <f t="shared" si="139"/>
        <v>1</v>
      </c>
      <c r="N55" s="25">
        <f t="shared" si="139"/>
        <v>1</v>
      </c>
      <c r="O55" s="25">
        <f t="shared" si="139"/>
        <v>1</v>
      </c>
      <c r="P55" s="25">
        <f t="shared" si="139"/>
        <v>1</v>
      </c>
      <c r="Q55" s="25">
        <f t="shared" si="139"/>
        <v>1</v>
      </c>
      <c r="R55" s="25">
        <f t="shared" si="139"/>
        <v>1</v>
      </c>
      <c r="S55" s="25">
        <f t="shared" si="139"/>
        <v>1</v>
      </c>
      <c r="T55" s="25">
        <f t="shared" si="139"/>
        <v>1</v>
      </c>
      <c r="U55" s="25">
        <f t="shared" si="139"/>
        <v>1</v>
      </c>
      <c r="V55" s="25">
        <f t="shared" si="139"/>
        <v>1</v>
      </c>
      <c r="W55" s="25">
        <f t="shared" si="139"/>
        <v>1</v>
      </c>
      <c r="X55" s="25">
        <f t="shared" si="139"/>
        <v>1</v>
      </c>
      <c r="Y55" s="25">
        <f t="shared" si="139"/>
        <v>1</v>
      </c>
      <c r="Z55" s="25">
        <f t="shared" si="139"/>
        <v>1</v>
      </c>
      <c r="AA55" s="25">
        <f t="shared" si="139"/>
        <v>1</v>
      </c>
      <c r="AB55" s="25">
        <f t="shared" si="139"/>
        <v>1</v>
      </c>
      <c r="AC55" s="25">
        <f t="shared" si="139"/>
        <v>1</v>
      </c>
      <c r="AD55" s="25">
        <f t="shared" si="139"/>
        <v>1</v>
      </c>
      <c r="AE55" s="25">
        <f t="shared" si="139"/>
        <v>1</v>
      </c>
      <c r="AF55" s="25">
        <f t="shared" si="139"/>
        <v>1</v>
      </c>
      <c r="AG55" s="25">
        <f t="shared" si="139"/>
        <v>1</v>
      </c>
      <c r="AH55" s="25">
        <f t="shared" si="139"/>
        <v>1</v>
      </c>
      <c r="AI55" s="25">
        <f t="shared" si="139"/>
        <v>1</v>
      </c>
      <c r="AJ55" s="25">
        <f t="shared" si="139"/>
        <v>1</v>
      </c>
      <c r="AK55" s="25">
        <f t="shared" si="139"/>
        <v>1</v>
      </c>
      <c r="AL55" s="25">
        <f t="shared" si="139"/>
        <v>1</v>
      </c>
      <c r="AM55" s="25">
        <f t="shared" si="139"/>
        <v>1</v>
      </c>
      <c r="AN55" s="25">
        <f t="shared" si="139"/>
        <v>1</v>
      </c>
      <c r="AO55" s="25">
        <f t="shared" si="139"/>
        <v>1</v>
      </c>
      <c r="AP55" s="25">
        <f t="shared" si="139"/>
        <v>1</v>
      </c>
      <c r="AQ55" s="25">
        <f t="shared" si="139"/>
        <v>1</v>
      </c>
      <c r="AR55" s="25">
        <f t="shared" si="139"/>
        <v>1</v>
      </c>
      <c r="AS55" s="25">
        <f t="shared" si="139"/>
        <v>1</v>
      </c>
      <c r="AT55" s="25">
        <f t="shared" si="139"/>
        <v>1</v>
      </c>
      <c r="AU55" s="25">
        <f t="shared" si="139"/>
        <v>1</v>
      </c>
      <c r="AV55" s="25">
        <f t="shared" si="139"/>
        <v>1</v>
      </c>
      <c r="AW55" s="25">
        <f t="shared" si="139"/>
        <v>1</v>
      </c>
      <c r="AX55" s="25">
        <f t="shared" si="139"/>
        <v>1</v>
      </c>
      <c r="AY55" s="25">
        <f t="shared" si="139"/>
        <v>1</v>
      </c>
      <c r="AZ55" s="25">
        <f t="shared" si="139"/>
        <v>1</v>
      </c>
      <c r="BA55" s="26">
        <f t="shared" si="139"/>
        <v>1</v>
      </c>
      <c r="BB55" s="26">
        <f t="shared" si="139"/>
        <v>1</v>
      </c>
      <c r="BC55" s="26">
        <f t="shared" si="139"/>
        <v>1</v>
      </c>
      <c r="BD55" s="26">
        <f t="shared" si="139"/>
        <v>1</v>
      </c>
      <c r="BE55" s="26">
        <f t="shared" si="139"/>
        <v>1</v>
      </c>
      <c r="BF55" s="26">
        <f t="shared" si="139"/>
        <v>1</v>
      </c>
      <c r="BG55" s="26">
        <f t="shared" si="139"/>
        <v>1</v>
      </c>
      <c r="BH55" s="26">
        <f t="shared" si="139"/>
        <v>1</v>
      </c>
      <c r="BI55" s="26">
        <f t="shared" si="139"/>
        <v>1</v>
      </c>
      <c r="BJ55" s="26">
        <f t="shared" si="139"/>
        <v>1</v>
      </c>
      <c r="BK55" s="26">
        <f t="shared" si="139"/>
        <v>1</v>
      </c>
    </row>
    <row r="56" spans="2:63">
      <c r="B56" s="8" t="s">
        <v>8</v>
      </c>
      <c r="C56" s="34">
        <v>4</v>
      </c>
      <c r="D56" s="25">
        <f>SUM(1+D46)</f>
        <v>1.05</v>
      </c>
      <c r="E56" s="25">
        <f>SUM(1+E68)</f>
        <v>1.1025</v>
      </c>
      <c r="F56" s="25">
        <f t="shared" si="139"/>
        <v>1.1576249999999999</v>
      </c>
      <c r="G56" s="25">
        <f t="shared" si="139"/>
        <v>1.2155062500000002</v>
      </c>
      <c r="H56" s="25">
        <f t="shared" si="139"/>
        <v>1.2762815625000001</v>
      </c>
      <c r="I56" s="25">
        <f t="shared" si="139"/>
        <v>1.3400956406250004</v>
      </c>
      <c r="J56" s="25">
        <f t="shared" si="139"/>
        <v>1.4071004226562505</v>
      </c>
      <c r="K56" s="25">
        <f t="shared" si="139"/>
        <v>1.4774554437890632</v>
      </c>
      <c r="L56" s="25">
        <f t="shared" si="139"/>
        <v>1.5513282159785162</v>
      </c>
      <c r="M56" s="25">
        <f t="shared" si="139"/>
        <v>1.628894626777442</v>
      </c>
      <c r="N56" s="25">
        <f t="shared" si="139"/>
        <v>1.7103393581163142</v>
      </c>
      <c r="O56" s="25">
        <f t="shared" si="139"/>
        <v>1.7958563260221303</v>
      </c>
      <c r="P56" s="25">
        <f t="shared" si="139"/>
        <v>1.8856491423232367</v>
      </c>
      <c r="Q56" s="25">
        <f t="shared" si="139"/>
        <v>1.9799315994393987</v>
      </c>
      <c r="R56" s="25">
        <f t="shared" si="139"/>
        <v>2.0789281794113688</v>
      </c>
      <c r="S56" s="25">
        <f t="shared" si="139"/>
        <v>2.1828745883819374</v>
      </c>
      <c r="T56" s="25">
        <f t="shared" si="139"/>
        <v>2.2920183178010345</v>
      </c>
      <c r="U56" s="25">
        <f t="shared" si="139"/>
        <v>2.4066192336910861</v>
      </c>
      <c r="V56" s="25">
        <f t="shared" si="139"/>
        <v>2.5269501953756404</v>
      </c>
      <c r="W56" s="25">
        <f t="shared" si="139"/>
        <v>2.6532977051444226</v>
      </c>
      <c r="X56" s="25">
        <f t="shared" si="139"/>
        <v>2.7859625904016441</v>
      </c>
      <c r="Y56" s="25">
        <f t="shared" si="139"/>
        <v>2.925260719921726</v>
      </c>
      <c r="Z56" s="25">
        <f t="shared" si="139"/>
        <v>3.0715237559178128</v>
      </c>
      <c r="AA56" s="25">
        <f t="shared" si="139"/>
        <v>3.2250999437137033</v>
      </c>
      <c r="AB56" s="25">
        <f t="shared" si="139"/>
        <v>3.3863549408993885</v>
      </c>
      <c r="AC56" s="25">
        <f t="shared" si="139"/>
        <v>3.5556726879443579</v>
      </c>
      <c r="AD56" s="25">
        <f t="shared" si="139"/>
        <v>3.733456322341576</v>
      </c>
      <c r="AE56" s="25">
        <f t="shared" si="139"/>
        <v>3.920129138458655</v>
      </c>
      <c r="AF56" s="25">
        <f t="shared" si="139"/>
        <v>4.1161355953815884</v>
      </c>
      <c r="AG56" s="25">
        <f t="shared" si="139"/>
        <v>4.3219423751506678</v>
      </c>
      <c r="AH56" s="25">
        <f t="shared" si="139"/>
        <v>4.5380394939082009</v>
      </c>
      <c r="AI56" s="25">
        <f t="shared" si="139"/>
        <v>4.7649414686036113</v>
      </c>
      <c r="AJ56" s="25">
        <f t="shared" si="139"/>
        <v>5.0031885420337927</v>
      </c>
      <c r="AK56" s="25">
        <f t="shared" si="139"/>
        <v>5.2533479691354819</v>
      </c>
      <c r="AL56" s="25">
        <f t="shared" si="139"/>
        <v>5.5160153675922565</v>
      </c>
      <c r="AM56" s="25">
        <f t="shared" si="139"/>
        <v>5.7918161359718692</v>
      </c>
      <c r="AN56" s="25">
        <f t="shared" si="139"/>
        <v>6.0814069427704638</v>
      </c>
      <c r="AO56" s="25">
        <f t="shared" si="139"/>
        <v>6.3854772899089873</v>
      </c>
      <c r="AP56" s="25">
        <f t="shared" si="139"/>
        <v>6.7047511544044367</v>
      </c>
      <c r="AQ56" s="25">
        <f t="shared" si="139"/>
        <v>7.0399887121246589</v>
      </c>
      <c r="AR56" s="25">
        <f t="shared" si="139"/>
        <v>7.391988147730892</v>
      </c>
      <c r="AS56" s="25">
        <f t="shared" si="139"/>
        <v>7.7615875551174369</v>
      </c>
      <c r="AT56" s="25">
        <f t="shared" si="139"/>
        <v>8.1496669328733091</v>
      </c>
      <c r="AU56" s="25">
        <f t="shared" si="139"/>
        <v>8.5571502795169749</v>
      </c>
      <c r="AV56" s="25">
        <f t="shared" si="139"/>
        <v>8.985007793492823</v>
      </c>
      <c r="AW56" s="25">
        <f t="shared" si="139"/>
        <v>9.434258183167465</v>
      </c>
      <c r="AX56" s="25">
        <f t="shared" si="139"/>
        <v>9.9059710923258404</v>
      </c>
      <c r="AY56" s="25">
        <f t="shared" si="139"/>
        <v>10.401269646942133</v>
      </c>
      <c r="AZ56" s="25">
        <f t="shared" si="139"/>
        <v>10.921333129289239</v>
      </c>
      <c r="BA56" s="26">
        <f t="shared" si="139"/>
        <v>11.467399785753702</v>
      </c>
      <c r="BB56" s="26">
        <f t="shared" si="139"/>
        <v>12.040769775041388</v>
      </c>
      <c r="BC56" s="26">
        <f t="shared" si="139"/>
        <v>12.642808263793459</v>
      </c>
      <c r="BD56" s="26">
        <f t="shared" si="139"/>
        <v>13.274948676983131</v>
      </c>
      <c r="BE56" s="26">
        <f t="shared" si="139"/>
        <v>13.938696110832289</v>
      </c>
      <c r="BF56" s="26">
        <f t="shared" si="139"/>
        <v>14.635630916373902</v>
      </c>
      <c r="BG56" s="26">
        <f t="shared" si="139"/>
        <v>15.367412462192599</v>
      </c>
      <c r="BH56" s="26">
        <f t="shared" si="139"/>
        <v>16.135783085302229</v>
      </c>
      <c r="BI56" s="26">
        <f t="shared" si="139"/>
        <v>16.94257223956734</v>
      </c>
      <c r="BJ56" s="26">
        <f t="shared" si="139"/>
        <v>17.789700851545707</v>
      </c>
      <c r="BK56" s="26">
        <f t="shared" si="139"/>
        <v>18.679185894122995</v>
      </c>
    </row>
    <row r="57" spans="2:63" ht="15.75" thickBot="1">
      <c r="B57" s="9" t="s">
        <v>6</v>
      </c>
      <c r="C57" s="35">
        <v>5</v>
      </c>
      <c r="D57" s="27">
        <f>SUM(1+D47)</f>
        <v>1.0249999999999999</v>
      </c>
      <c r="E57" s="27">
        <f>SUM(1+E69)</f>
        <v>1.0506249999999997</v>
      </c>
      <c r="F57" s="27">
        <f t="shared" si="139"/>
        <v>1.0768906249999997</v>
      </c>
      <c r="G57" s="27">
        <f t="shared" si="139"/>
        <v>1.1038128906249995</v>
      </c>
      <c r="H57" s="27">
        <f t="shared" si="139"/>
        <v>1.1314082128906244</v>
      </c>
      <c r="I57" s="27">
        <f t="shared" si="139"/>
        <v>1.15969341821289</v>
      </c>
      <c r="J57" s="27">
        <f t="shared" si="139"/>
        <v>1.1886857536682121</v>
      </c>
      <c r="K57" s="27">
        <f t="shared" si="139"/>
        <v>1.2184028975099173</v>
      </c>
      <c r="L57" s="27">
        <f t="shared" si="139"/>
        <v>1.2488629699476652</v>
      </c>
      <c r="M57" s="27">
        <f t="shared" si="139"/>
        <v>1.2800845441963564</v>
      </c>
      <c r="N57" s="27">
        <f t="shared" si="139"/>
        <v>1.3120866578012653</v>
      </c>
      <c r="O57" s="27">
        <f t="shared" si="139"/>
        <v>1.3448888242462969</v>
      </c>
      <c r="P57" s="27">
        <f t="shared" si="139"/>
        <v>1.378511044852454</v>
      </c>
      <c r="Q57" s="27">
        <f t="shared" si="139"/>
        <v>1.4129738209737652</v>
      </c>
      <c r="R57" s="27">
        <f t="shared" si="139"/>
        <v>1.4482981664981094</v>
      </c>
      <c r="S57" s="27">
        <f t="shared" si="139"/>
        <v>1.484505620660562</v>
      </c>
      <c r="T57" s="27">
        <f t="shared" si="139"/>
        <v>1.5216182611770759</v>
      </c>
      <c r="U57" s="27">
        <f t="shared" si="139"/>
        <v>1.5596587177065027</v>
      </c>
      <c r="V57" s="27">
        <f t="shared" si="139"/>
        <v>1.5986501856491651</v>
      </c>
      <c r="W57" s="27">
        <f t="shared" si="139"/>
        <v>1.6386164402903942</v>
      </c>
      <c r="X57" s="27">
        <f t="shared" si="139"/>
        <v>1.6795818512976539</v>
      </c>
      <c r="Y57" s="27">
        <f t="shared" si="139"/>
        <v>1.721571397580095</v>
      </c>
      <c r="Z57" s="27">
        <f t="shared" si="139"/>
        <v>1.7646106825195971</v>
      </c>
      <c r="AA57" s="27">
        <f t="shared" si="139"/>
        <v>1.8087259495825871</v>
      </c>
      <c r="AB57" s="27">
        <f t="shared" si="139"/>
        <v>1.8539440983221516</v>
      </c>
      <c r="AC57" s="27">
        <f t="shared" ref="AC57:BK57" si="140">SUM(1+AC69)</f>
        <v>1.9002927007802053</v>
      </c>
      <c r="AD57" s="27">
        <f t="shared" si="140"/>
        <v>1.9478000182997102</v>
      </c>
      <c r="AE57" s="27">
        <f t="shared" si="140"/>
        <v>1.9964950187572026</v>
      </c>
      <c r="AF57" s="27">
        <f t="shared" si="140"/>
        <v>2.0464073942261325</v>
      </c>
      <c r="AG57" s="27">
        <f t="shared" si="140"/>
        <v>2.0975675790817858</v>
      </c>
      <c r="AH57" s="27">
        <f t="shared" si="140"/>
        <v>2.1500067685588302</v>
      </c>
      <c r="AI57" s="27">
        <f t="shared" si="140"/>
        <v>2.203756937772801</v>
      </c>
      <c r="AJ57" s="27">
        <f t="shared" si="140"/>
        <v>2.2588508612171205</v>
      </c>
      <c r="AK57" s="27">
        <f t="shared" si="140"/>
        <v>2.3153221327475482</v>
      </c>
      <c r="AL57" s="27">
        <f t="shared" si="140"/>
        <v>2.3732051860662366</v>
      </c>
      <c r="AM57" s="27">
        <f t="shared" si="140"/>
        <v>2.4325353157178924</v>
      </c>
      <c r="AN57" s="27">
        <f t="shared" si="140"/>
        <v>2.4933486986108395</v>
      </c>
      <c r="AO57" s="27">
        <f t="shared" si="140"/>
        <v>2.5556824160761105</v>
      </c>
      <c r="AP57" s="27">
        <f t="shared" si="140"/>
        <v>2.6195744764780131</v>
      </c>
      <c r="AQ57" s="27">
        <f t="shared" si="140"/>
        <v>2.6850638383899632</v>
      </c>
      <c r="AR57" s="27">
        <f t="shared" si="140"/>
        <v>2.7521904343497123</v>
      </c>
      <c r="AS57" s="27">
        <f t="shared" si="140"/>
        <v>2.8209951952084547</v>
      </c>
      <c r="AT57" s="27">
        <f t="shared" si="140"/>
        <v>2.8915200750886658</v>
      </c>
      <c r="AU57" s="27">
        <f t="shared" si="140"/>
        <v>2.9638080769658819</v>
      </c>
      <c r="AV57" s="27">
        <f t="shared" si="140"/>
        <v>3.0379032788900289</v>
      </c>
      <c r="AW57" s="27">
        <f t="shared" si="140"/>
        <v>3.113850860862279</v>
      </c>
      <c r="AX57" s="27">
        <f t="shared" si="140"/>
        <v>3.1916971323838355</v>
      </c>
      <c r="AY57" s="27">
        <f t="shared" si="140"/>
        <v>3.2714895606934311</v>
      </c>
      <c r="AZ57" s="27">
        <f t="shared" si="140"/>
        <v>3.3532767997107671</v>
      </c>
      <c r="BA57" s="28">
        <f t="shared" si="140"/>
        <v>3.4371087197035362</v>
      </c>
      <c r="BB57" s="28">
        <f t="shared" si="140"/>
        <v>3.5230364376961241</v>
      </c>
      <c r="BC57" s="28">
        <f t="shared" si="140"/>
        <v>3.6111123486385264</v>
      </c>
      <c r="BD57" s="28">
        <f t="shared" si="140"/>
        <v>3.7013901573544894</v>
      </c>
      <c r="BE57" s="28">
        <f t="shared" si="140"/>
        <v>3.7939249112883511</v>
      </c>
      <c r="BF57" s="28">
        <f t="shared" si="140"/>
        <v>3.8887730340705593</v>
      </c>
      <c r="BG57" s="28">
        <f t="shared" si="140"/>
        <v>3.985992359922323</v>
      </c>
      <c r="BH57" s="28">
        <f t="shared" si="140"/>
        <v>4.0856421689203808</v>
      </c>
      <c r="BI57" s="28">
        <f t="shared" si="140"/>
        <v>4.1877832231433896</v>
      </c>
      <c r="BJ57" s="28">
        <f t="shared" si="140"/>
        <v>4.2924778037219742</v>
      </c>
      <c r="BK57" s="28">
        <f t="shared" si="140"/>
        <v>4.3997897488150226</v>
      </c>
    </row>
    <row r="58" spans="2:63" ht="15.75" thickTop="1"/>
    <row r="59" spans="2:63" outlineLevel="1">
      <c r="B59" s="10">
        <v>100</v>
      </c>
      <c r="C59" s="4">
        <v>1</v>
      </c>
      <c r="D59" s="29">
        <f>SUM(B59*D53)</f>
        <v>102.49999999999999</v>
      </c>
      <c r="E59" s="29">
        <f t="shared" ref="E59" si="141">D59*SUM(1+E43)</f>
        <v>105.06249999999997</v>
      </c>
      <c r="F59" s="29">
        <f t="shared" ref="F59" si="142">E59*SUM(1+F43)</f>
        <v>107.68906249999996</v>
      </c>
      <c r="G59" s="29">
        <f t="shared" ref="G59" si="143">F59*SUM(1+G43)</f>
        <v>110.38128906249996</v>
      </c>
      <c r="H59" s="29">
        <f t="shared" ref="H59" si="144">G59*SUM(1+H43)</f>
        <v>113.14082128906244</v>
      </c>
      <c r="I59" s="29">
        <f t="shared" ref="I59" si="145">H59*SUM(1+I43)</f>
        <v>115.96934182128899</v>
      </c>
      <c r="J59" s="29">
        <f t="shared" ref="J59" si="146">I59*SUM(1+J43)</f>
        <v>118.8685753668212</v>
      </c>
      <c r="K59" s="29">
        <f t="shared" ref="K59" si="147">J59*SUM(1+K43)</f>
        <v>121.84028975099173</v>
      </c>
      <c r="L59" s="29">
        <f t="shared" ref="L59" si="148">K59*SUM(1+L43)</f>
        <v>124.88629699476651</v>
      </c>
      <c r="M59" s="29">
        <f t="shared" ref="M59" si="149">L59*SUM(1+M43)</f>
        <v>128.00845441963565</v>
      </c>
      <c r="N59" s="29">
        <f t="shared" ref="N59" si="150">M59*SUM(1+N43)</f>
        <v>131.20866578012652</v>
      </c>
      <c r="O59" s="29">
        <f t="shared" ref="O59" si="151">N59*SUM(1+O43)</f>
        <v>134.48888242462968</v>
      </c>
      <c r="P59" s="29">
        <f t="shared" ref="P59" si="152">O59*SUM(1+P43)</f>
        <v>137.8511044852454</v>
      </c>
      <c r="Q59" s="29">
        <f t="shared" ref="Q59" si="153">P59*SUM(1+Q43)</f>
        <v>141.29738209737653</v>
      </c>
      <c r="R59" s="29">
        <f t="shared" ref="R59" si="154">Q59*SUM(1+R43)</f>
        <v>144.82981664981094</v>
      </c>
      <c r="S59" s="29">
        <f t="shared" ref="S59" si="155">R59*SUM(1+S43)</f>
        <v>148.45056206605619</v>
      </c>
      <c r="T59" s="29">
        <f t="shared" ref="T59" si="156">S59*SUM(1+T43)</f>
        <v>152.16182611770759</v>
      </c>
      <c r="U59" s="29">
        <f t="shared" ref="U59" si="157">T59*SUM(1+U43)</f>
        <v>155.96587177065027</v>
      </c>
      <c r="V59" s="29">
        <f t="shared" ref="V59" si="158">U59*SUM(1+V43)</f>
        <v>159.86501856491651</v>
      </c>
      <c r="W59" s="29">
        <f t="shared" ref="W59" si="159">V59*SUM(1+W43)</f>
        <v>163.86164402903941</v>
      </c>
      <c r="X59" s="29">
        <f t="shared" ref="X59" si="160">W59*SUM(1+X43)</f>
        <v>167.95818512976538</v>
      </c>
      <c r="Y59" s="29">
        <f t="shared" ref="Y59" si="161">X59*SUM(1+Y43)</f>
        <v>172.15713975800949</v>
      </c>
      <c r="Z59" s="29">
        <f t="shared" ref="Z59" si="162">Y59*SUM(1+Z43)</f>
        <v>176.46106825195972</v>
      </c>
      <c r="AA59" s="29">
        <f t="shared" ref="AA59" si="163">Z59*SUM(1+AA43)</f>
        <v>180.8725949582587</v>
      </c>
      <c r="AB59" s="29">
        <f t="shared" ref="AB59" si="164">AA59*SUM(1+AB43)</f>
        <v>185.39440983221516</v>
      </c>
      <c r="AC59" s="29">
        <f t="shared" ref="AC59" si="165">AB59*SUM(1+AC43)</f>
        <v>190.02927007802052</v>
      </c>
      <c r="AD59" s="29">
        <f t="shared" ref="AD59" si="166">AC59*SUM(1+AD43)</f>
        <v>194.78000182997101</v>
      </c>
      <c r="AE59" s="29">
        <f t="shared" ref="AE59" si="167">AD59*SUM(1+AE43)</f>
        <v>199.64950187572026</v>
      </c>
      <c r="AF59" s="29">
        <f t="shared" ref="AF59" si="168">AE59*SUM(1+AF43)</f>
        <v>204.64073942261325</v>
      </c>
      <c r="AG59" s="29">
        <f t="shared" ref="AG59" si="169">AF59*SUM(1+AG43)</f>
        <v>209.75675790817857</v>
      </c>
      <c r="AH59" s="29">
        <f t="shared" ref="AH59" si="170">AG59*SUM(1+AH43)</f>
        <v>215.00067685588303</v>
      </c>
      <c r="AI59" s="29">
        <f t="shared" ref="AI59" si="171">AH59*SUM(1+AI43)</f>
        <v>220.37569377728008</v>
      </c>
      <c r="AJ59" s="29">
        <f t="shared" ref="AJ59" si="172">AI59*SUM(1+AJ43)</f>
        <v>225.88508612171205</v>
      </c>
      <c r="AK59" s="29">
        <f t="shared" ref="AK59" si="173">AJ59*SUM(1+AK43)</f>
        <v>231.53221327475484</v>
      </c>
      <c r="AL59" s="29">
        <f t="shared" ref="AL59" si="174">AK59*SUM(1+AL43)</f>
        <v>237.32051860662369</v>
      </c>
      <c r="AM59" s="29">
        <f t="shared" ref="AM59" si="175">AL59*SUM(1+AM43)</f>
        <v>243.25353157178927</v>
      </c>
      <c r="AN59" s="29">
        <f t="shared" ref="AN59" si="176">AM59*SUM(1+AN43)</f>
        <v>249.33486986108397</v>
      </c>
      <c r="AO59" s="29">
        <f t="shared" ref="AO59" si="177">AN59*SUM(1+AO43)</f>
        <v>255.56824160761104</v>
      </c>
      <c r="AP59" s="29">
        <f t="shared" ref="AP59" si="178">AO59*SUM(1+AP43)</f>
        <v>261.9574476478013</v>
      </c>
      <c r="AQ59" s="29">
        <f t="shared" ref="AQ59" si="179">AP59*SUM(1+AQ43)</f>
        <v>268.50638383899633</v>
      </c>
      <c r="AR59" s="29">
        <f t="shared" ref="AR59" si="180">AQ59*SUM(1+AR43)</f>
        <v>275.21904343497124</v>
      </c>
      <c r="AS59" s="29">
        <f t="shared" ref="AS59" si="181">AR59*SUM(1+AS43)</f>
        <v>282.09951952084549</v>
      </c>
      <c r="AT59" s="29">
        <f t="shared" ref="AT59" si="182">AS59*SUM(1+AT43)</f>
        <v>289.15200750886657</v>
      </c>
      <c r="AU59" s="29">
        <f t="shared" ref="AU59" si="183">AT59*SUM(1+AU43)</f>
        <v>296.38080769658819</v>
      </c>
      <c r="AV59" s="29">
        <f t="shared" ref="AV59" si="184">AU59*SUM(1+AV43)</f>
        <v>303.79032788900287</v>
      </c>
      <c r="AW59" s="29">
        <f t="shared" ref="AW59" si="185">AV59*SUM(1+AW43)</f>
        <v>311.38508608622789</v>
      </c>
      <c r="AX59" s="29">
        <f t="shared" ref="AX59" si="186">AW59*SUM(1+AX43)</f>
        <v>319.16971323838357</v>
      </c>
      <c r="AY59" s="29">
        <f t="shared" ref="AY59" si="187">AX59*SUM(1+AY43)</f>
        <v>327.14895606934311</v>
      </c>
      <c r="AZ59" s="29">
        <f t="shared" ref="AZ59" si="188">AY59*SUM(1+AZ43)</f>
        <v>335.32767997107669</v>
      </c>
      <c r="BA59" s="29">
        <f t="shared" ref="BA59" si="189">AZ59*SUM(1+BA43)</f>
        <v>343.71087197035359</v>
      </c>
      <c r="BB59" s="29">
        <f t="shared" ref="BB59" si="190">BA59*SUM(1+BB43)</f>
        <v>352.30364376961239</v>
      </c>
      <c r="BC59" s="29">
        <f t="shared" ref="BC59" si="191">BB59*SUM(1+BC43)</f>
        <v>361.11123486385264</v>
      </c>
      <c r="BD59" s="29">
        <f t="shared" ref="BD59" si="192">BC59*SUM(1+BD43)</f>
        <v>370.13901573544894</v>
      </c>
      <c r="BE59" s="29">
        <f t="shared" ref="BE59" si="193">BD59*SUM(1+BE43)</f>
        <v>379.3924911288351</v>
      </c>
      <c r="BF59" s="29">
        <f t="shared" ref="BF59" si="194">BE59*SUM(1+BF43)</f>
        <v>388.87730340705593</v>
      </c>
      <c r="BG59" s="29">
        <f t="shared" ref="BG59" si="195">BF59*SUM(1+BG43)</f>
        <v>398.59923599223231</v>
      </c>
      <c r="BH59" s="29">
        <f t="shared" ref="BH59" si="196">BG59*SUM(1+BH43)</f>
        <v>408.56421689203808</v>
      </c>
      <c r="BI59" s="29">
        <f t="shared" ref="BI59" si="197">BH59*SUM(1+BI43)</f>
        <v>418.77832231433899</v>
      </c>
      <c r="BJ59" s="29">
        <f t="shared" ref="BJ59" si="198">BI59*SUM(1+BJ43)</f>
        <v>429.24778037219744</v>
      </c>
      <c r="BK59" s="29">
        <f t="shared" ref="BK59" si="199">BJ59*SUM(1+BK43)</f>
        <v>439.97897488150232</v>
      </c>
    </row>
    <row r="60" spans="2:63" outlineLevel="1">
      <c r="B60" s="10">
        <v>100</v>
      </c>
      <c r="C60" s="4">
        <v>2</v>
      </c>
      <c r="D60" s="29">
        <f>SUM(B60*D54)</f>
        <v>102</v>
      </c>
      <c r="E60" s="29">
        <f t="shared" ref="E60:E63" si="200">D60*SUM(1+E44)</f>
        <v>104.04</v>
      </c>
      <c r="F60" s="29">
        <f t="shared" ref="F60:F63" si="201">E60*SUM(1+F44)</f>
        <v>106.1208</v>
      </c>
      <c r="G60" s="29">
        <f t="shared" ref="G60:G63" si="202">F60*SUM(1+G44)</f>
        <v>108.243216</v>
      </c>
      <c r="H60" s="29">
        <f t="shared" ref="H60:H63" si="203">G60*SUM(1+H44)</f>
        <v>110.40808032000001</v>
      </c>
      <c r="I60" s="29">
        <f t="shared" ref="I60:I63" si="204">H60*SUM(1+I44)</f>
        <v>112.61624192640001</v>
      </c>
      <c r="J60" s="29">
        <f t="shared" ref="J60:J63" si="205">I60*SUM(1+J44)</f>
        <v>114.868566764928</v>
      </c>
      <c r="K60" s="29">
        <f t="shared" ref="K60:K63" si="206">J60*SUM(1+K44)</f>
        <v>117.16593810022657</v>
      </c>
      <c r="L60" s="29">
        <f t="shared" ref="L60:L63" si="207">K60*SUM(1+L44)</f>
        <v>119.5092568622311</v>
      </c>
      <c r="M60" s="29">
        <f t="shared" ref="M60:M63" si="208">L60*SUM(1+M44)</f>
        <v>121.89944199947573</v>
      </c>
      <c r="N60" s="29">
        <f t="shared" ref="N60:N63" si="209">M60*SUM(1+N44)</f>
        <v>124.33743083946524</v>
      </c>
      <c r="O60" s="29">
        <f t="shared" ref="O60:O63" si="210">N60*SUM(1+O44)</f>
        <v>126.82417945625456</v>
      </c>
      <c r="P60" s="29">
        <f t="shared" ref="P60:P63" si="211">O60*SUM(1+P44)</f>
        <v>129.36066304537965</v>
      </c>
      <c r="Q60" s="29">
        <f t="shared" ref="Q60:Q63" si="212">P60*SUM(1+Q44)</f>
        <v>131.94787630628724</v>
      </c>
      <c r="R60" s="29">
        <f t="shared" ref="R60:R63" si="213">Q60*SUM(1+R44)</f>
        <v>134.58683383241299</v>
      </c>
      <c r="S60" s="29">
        <f t="shared" ref="S60:S63" si="214">R60*SUM(1+S44)</f>
        <v>137.27857050906127</v>
      </c>
      <c r="T60" s="29">
        <f t="shared" ref="T60:T63" si="215">S60*SUM(1+T44)</f>
        <v>140.02414191924251</v>
      </c>
      <c r="U60" s="29">
        <f t="shared" ref="U60:U63" si="216">T60*SUM(1+U44)</f>
        <v>142.82462475762736</v>
      </c>
      <c r="V60" s="29">
        <f t="shared" ref="V60:V63" si="217">U60*SUM(1+V44)</f>
        <v>145.6811172527799</v>
      </c>
      <c r="W60" s="29">
        <f t="shared" ref="W60:W63" si="218">V60*SUM(1+W44)</f>
        <v>148.59473959783551</v>
      </c>
      <c r="X60" s="29">
        <f t="shared" ref="X60:X63" si="219">W60*SUM(1+X44)</f>
        <v>151.56663438979223</v>
      </c>
      <c r="Y60" s="29">
        <f t="shared" ref="Y60:Y63" si="220">X60*SUM(1+Y44)</f>
        <v>154.59796707758807</v>
      </c>
      <c r="Z60" s="29">
        <f t="shared" ref="Z60:Z63" si="221">Y60*SUM(1+Z44)</f>
        <v>157.68992641913982</v>
      </c>
      <c r="AA60" s="29">
        <f t="shared" ref="AA60:AA63" si="222">Z60*SUM(1+AA44)</f>
        <v>160.84372494752262</v>
      </c>
      <c r="AB60" s="29">
        <f t="shared" ref="AB60:AB63" si="223">AA60*SUM(1+AB44)</f>
        <v>164.06059944647308</v>
      </c>
      <c r="AC60" s="29">
        <f t="shared" ref="AC60:AC63" si="224">AB60*SUM(1+AC44)</f>
        <v>167.34181143540255</v>
      </c>
      <c r="AD60" s="29">
        <f t="shared" ref="AD60:AD63" si="225">AC60*SUM(1+AD44)</f>
        <v>170.68864766411059</v>
      </c>
      <c r="AE60" s="29">
        <f t="shared" ref="AE60:AE63" si="226">AD60*SUM(1+AE44)</f>
        <v>174.1024206173928</v>
      </c>
      <c r="AF60" s="29">
        <f t="shared" ref="AF60:AF63" si="227">AE60*SUM(1+AF44)</f>
        <v>177.58446902974066</v>
      </c>
      <c r="AG60" s="29">
        <f t="shared" ref="AG60:AG63" si="228">AF60*SUM(1+AG44)</f>
        <v>181.13615841033547</v>
      </c>
      <c r="AH60" s="29">
        <f t="shared" ref="AH60:AH63" si="229">AG60*SUM(1+AH44)</f>
        <v>184.75888157854217</v>
      </c>
      <c r="AI60" s="29">
        <f t="shared" ref="AI60:AI63" si="230">AH60*SUM(1+AI44)</f>
        <v>188.45405921011303</v>
      </c>
      <c r="AJ60" s="29">
        <f t="shared" ref="AJ60:AJ63" si="231">AI60*SUM(1+AJ44)</f>
        <v>192.22314039431529</v>
      </c>
      <c r="AK60" s="29">
        <f t="shared" ref="AK60:AK63" si="232">AJ60*SUM(1+AK44)</f>
        <v>196.06760320220161</v>
      </c>
      <c r="AL60" s="29">
        <f t="shared" ref="AL60:AL63" si="233">AK60*SUM(1+AL44)</f>
        <v>199.98895526624565</v>
      </c>
      <c r="AM60" s="29">
        <f t="shared" ref="AM60:AM63" si="234">AL60*SUM(1+AM44)</f>
        <v>203.98873437157056</v>
      </c>
      <c r="AN60" s="29">
        <f t="shared" ref="AN60:AN63" si="235">AM60*SUM(1+AN44)</f>
        <v>208.06850905900197</v>
      </c>
      <c r="AO60" s="29">
        <f t="shared" ref="AO60:AO63" si="236">AN60*SUM(1+AO44)</f>
        <v>212.22987924018202</v>
      </c>
      <c r="AP60" s="29">
        <f t="shared" ref="AP60:AP63" si="237">AO60*SUM(1+AP44)</f>
        <v>216.47447682498566</v>
      </c>
      <c r="AQ60" s="29">
        <f t="shared" ref="AQ60:AQ63" si="238">AP60*SUM(1+AQ44)</f>
        <v>220.80396636148538</v>
      </c>
      <c r="AR60" s="29">
        <f t="shared" ref="AR60:AR63" si="239">AQ60*SUM(1+AR44)</f>
        <v>225.22004568871509</v>
      </c>
      <c r="AS60" s="29">
        <f t="shared" ref="AS60:AS63" si="240">AR60*SUM(1+AS44)</f>
        <v>229.72444660248939</v>
      </c>
      <c r="AT60" s="29">
        <f t="shared" ref="AT60:AT63" si="241">AS60*SUM(1+AT44)</f>
        <v>234.31893553453918</v>
      </c>
      <c r="AU60" s="29">
        <f t="shared" ref="AU60:AU63" si="242">AT60*SUM(1+AU44)</f>
        <v>239.00531424522995</v>
      </c>
      <c r="AV60" s="29">
        <f t="shared" ref="AV60:AV63" si="243">AU60*SUM(1+AV44)</f>
        <v>243.78542053013456</v>
      </c>
      <c r="AW60" s="29">
        <f t="shared" ref="AW60:AW63" si="244">AV60*SUM(1+AW44)</f>
        <v>248.66112894073726</v>
      </c>
      <c r="AX60" s="29">
        <f t="shared" ref="AX60:AX63" si="245">AW60*SUM(1+AX44)</f>
        <v>253.63435151955201</v>
      </c>
      <c r="AY60" s="29">
        <f t="shared" ref="AY60:AY63" si="246">AX60*SUM(1+AY44)</f>
        <v>258.70703854994304</v>
      </c>
      <c r="AZ60" s="29">
        <f t="shared" ref="AZ60:AZ63" si="247">AY60*SUM(1+AZ44)</f>
        <v>263.8811793209419</v>
      </c>
      <c r="BA60" s="29">
        <f t="shared" ref="BA60:BA63" si="248">AZ60*SUM(1+BA44)</f>
        <v>269.15880290736072</v>
      </c>
      <c r="BB60" s="29">
        <f t="shared" ref="BB60:BB63" si="249">BA60*SUM(1+BB44)</f>
        <v>274.54197896550795</v>
      </c>
      <c r="BC60" s="29">
        <f t="shared" ref="BC60:BC63" si="250">BB60*SUM(1+BC44)</f>
        <v>280.0328185448181</v>
      </c>
      <c r="BD60" s="29">
        <f t="shared" ref="BD60:BD63" si="251">BC60*SUM(1+BD44)</f>
        <v>285.63347491571449</v>
      </c>
      <c r="BE60" s="29">
        <f t="shared" ref="BE60:BE63" si="252">BD60*SUM(1+BE44)</f>
        <v>291.3461444140288</v>
      </c>
      <c r="BF60" s="29">
        <f t="shared" ref="BF60:BF63" si="253">BE60*SUM(1+BF44)</f>
        <v>297.17306730230939</v>
      </c>
      <c r="BG60" s="29">
        <f t="shared" ref="BG60:BG63" si="254">BF60*SUM(1+BG44)</f>
        <v>303.1165286483556</v>
      </c>
      <c r="BH60" s="29">
        <f t="shared" ref="BH60:BH63" si="255">BG60*SUM(1+BH44)</f>
        <v>309.17885922132274</v>
      </c>
      <c r="BI60" s="29">
        <f t="shared" ref="BI60:BI63" si="256">BH60*SUM(1+BI44)</f>
        <v>315.36243640574918</v>
      </c>
      <c r="BJ60" s="29">
        <f t="shared" ref="BJ60:BJ63" si="257">BI60*SUM(1+BJ44)</f>
        <v>321.66968513386416</v>
      </c>
      <c r="BK60" s="29">
        <f t="shared" ref="BK60:BK63" si="258">BJ60*SUM(1+BK44)</f>
        <v>328.10307883654144</v>
      </c>
    </row>
    <row r="61" spans="2:63" outlineLevel="1">
      <c r="B61" s="10">
        <v>100</v>
      </c>
      <c r="C61" s="4">
        <v>3</v>
      </c>
      <c r="D61" s="29">
        <f>SUM(B61*D55)</f>
        <v>100</v>
      </c>
      <c r="E61" s="29">
        <f t="shared" si="200"/>
        <v>100</v>
      </c>
      <c r="F61" s="29">
        <f t="shared" si="201"/>
        <v>100</v>
      </c>
      <c r="G61" s="29">
        <f t="shared" si="202"/>
        <v>100</v>
      </c>
      <c r="H61" s="29">
        <f t="shared" si="203"/>
        <v>100</v>
      </c>
      <c r="I61" s="29">
        <f t="shared" si="204"/>
        <v>100</v>
      </c>
      <c r="J61" s="29">
        <f t="shared" si="205"/>
        <v>100</v>
      </c>
      <c r="K61" s="29">
        <f t="shared" si="206"/>
        <v>100</v>
      </c>
      <c r="L61" s="29">
        <f t="shared" si="207"/>
        <v>100</v>
      </c>
      <c r="M61" s="29">
        <f t="shared" si="208"/>
        <v>100</v>
      </c>
      <c r="N61" s="29">
        <f t="shared" si="209"/>
        <v>100</v>
      </c>
      <c r="O61" s="29">
        <f t="shared" si="210"/>
        <v>100</v>
      </c>
      <c r="P61" s="29">
        <f t="shared" si="211"/>
        <v>100</v>
      </c>
      <c r="Q61" s="29">
        <f t="shared" si="212"/>
        <v>100</v>
      </c>
      <c r="R61" s="29">
        <f t="shared" si="213"/>
        <v>100</v>
      </c>
      <c r="S61" s="29">
        <f t="shared" si="214"/>
        <v>100</v>
      </c>
      <c r="T61" s="29">
        <f t="shared" si="215"/>
        <v>100</v>
      </c>
      <c r="U61" s="29">
        <f t="shared" si="216"/>
        <v>100</v>
      </c>
      <c r="V61" s="29">
        <f t="shared" si="217"/>
        <v>100</v>
      </c>
      <c r="W61" s="29">
        <f t="shared" si="218"/>
        <v>100</v>
      </c>
      <c r="X61" s="29">
        <f t="shared" si="219"/>
        <v>100</v>
      </c>
      <c r="Y61" s="29">
        <f t="shared" si="220"/>
        <v>100</v>
      </c>
      <c r="Z61" s="29">
        <f t="shared" si="221"/>
        <v>100</v>
      </c>
      <c r="AA61" s="29">
        <f t="shared" si="222"/>
        <v>100</v>
      </c>
      <c r="AB61" s="29">
        <f t="shared" si="223"/>
        <v>100</v>
      </c>
      <c r="AC61" s="29">
        <f t="shared" si="224"/>
        <v>100</v>
      </c>
      <c r="AD61" s="29">
        <f t="shared" si="225"/>
        <v>100</v>
      </c>
      <c r="AE61" s="29">
        <f t="shared" si="226"/>
        <v>100</v>
      </c>
      <c r="AF61" s="29">
        <f t="shared" si="227"/>
        <v>100</v>
      </c>
      <c r="AG61" s="29">
        <f t="shared" si="228"/>
        <v>100</v>
      </c>
      <c r="AH61" s="29">
        <f t="shared" si="229"/>
        <v>100</v>
      </c>
      <c r="AI61" s="29">
        <f t="shared" si="230"/>
        <v>100</v>
      </c>
      <c r="AJ61" s="29">
        <f t="shared" si="231"/>
        <v>100</v>
      </c>
      <c r="AK61" s="29">
        <f t="shared" si="232"/>
        <v>100</v>
      </c>
      <c r="AL61" s="29">
        <f t="shared" si="233"/>
        <v>100</v>
      </c>
      <c r="AM61" s="29">
        <f t="shared" si="234"/>
        <v>100</v>
      </c>
      <c r="AN61" s="29">
        <f t="shared" si="235"/>
        <v>100</v>
      </c>
      <c r="AO61" s="29">
        <f t="shared" si="236"/>
        <v>100</v>
      </c>
      <c r="AP61" s="29">
        <f t="shared" si="237"/>
        <v>100</v>
      </c>
      <c r="AQ61" s="29">
        <f t="shared" si="238"/>
        <v>100</v>
      </c>
      <c r="AR61" s="29">
        <f t="shared" si="239"/>
        <v>100</v>
      </c>
      <c r="AS61" s="29">
        <f t="shared" si="240"/>
        <v>100</v>
      </c>
      <c r="AT61" s="29">
        <f t="shared" si="241"/>
        <v>100</v>
      </c>
      <c r="AU61" s="29">
        <f t="shared" si="242"/>
        <v>100</v>
      </c>
      <c r="AV61" s="29">
        <f t="shared" si="243"/>
        <v>100</v>
      </c>
      <c r="AW61" s="29">
        <f t="shared" si="244"/>
        <v>100</v>
      </c>
      <c r="AX61" s="29">
        <f t="shared" si="245"/>
        <v>100</v>
      </c>
      <c r="AY61" s="29">
        <f t="shared" si="246"/>
        <v>100</v>
      </c>
      <c r="AZ61" s="29">
        <f t="shared" si="247"/>
        <v>100</v>
      </c>
      <c r="BA61" s="29">
        <f t="shared" si="248"/>
        <v>100</v>
      </c>
      <c r="BB61" s="29">
        <f t="shared" si="249"/>
        <v>100</v>
      </c>
      <c r="BC61" s="29">
        <f t="shared" si="250"/>
        <v>100</v>
      </c>
      <c r="BD61" s="29">
        <f t="shared" si="251"/>
        <v>100</v>
      </c>
      <c r="BE61" s="29">
        <f t="shared" si="252"/>
        <v>100</v>
      </c>
      <c r="BF61" s="29">
        <f t="shared" si="253"/>
        <v>100</v>
      </c>
      <c r="BG61" s="29">
        <f t="shared" si="254"/>
        <v>100</v>
      </c>
      <c r="BH61" s="29">
        <f t="shared" si="255"/>
        <v>100</v>
      </c>
      <c r="BI61" s="29">
        <f t="shared" si="256"/>
        <v>100</v>
      </c>
      <c r="BJ61" s="29">
        <f t="shared" si="257"/>
        <v>100</v>
      </c>
      <c r="BK61" s="29">
        <f t="shared" si="258"/>
        <v>100</v>
      </c>
    </row>
    <row r="62" spans="2:63" outlineLevel="1">
      <c r="B62" s="10">
        <v>100</v>
      </c>
      <c r="C62" s="4">
        <v>4</v>
      </c>
      <c r="D62" s="29">
        <f>SUM(B62*D56)</f>
        <v>105</v>
      </c>
      <c r="E62" s="29">
        <f t="shared" si="200"/>
        <v>110.25</v>
      </c>
      <c r="F62" s="29">
        <f t="shared" si="201"/>
        <v>115.7625</v>
      </c>
      <c r="G62" s="29">
        <f t="shared" si="202"/>
        <v>121.55062500000001</v>
      </c>
      <c r="H62" s="29">
        <f t="shared" si="203"/>
        <v>127.62815625000002</v>
      </c>
      <c r="I62" s="29">
        <f t="shared" si="204"/>
        <v>134.00956406250003</v>
      </c>
      <c r="J62" s="29">
        <f t="shared" si="205"/>
        <v>140.71004226562505</v>
      </c>
      <c r="K62" s="29">
        <f t="shared" si="206"/>
        <v>147.74554437890632</v>
      </c>
      <c r="L62" s="29">
        <f t="shared" si="207"/>
        <v>155.13282159785163</v>
      </c>
      <c r="M62" s="29">
        <f t="shared" si="208"/>
        <v>162.88946267774421</v>
      </c>
      <c r="N62" s="29">
        <f t="shared" si="209"/>
        <v>171.03393581163144</v>
      </c>
      <c r="O62" s="29">
        <f t="shared" si="210"/>
        <v>179.58563260221302</v>
      </c>
      <c r="P62" s="29">
        <f t="shared" si="211"/>
        <v>188.56491423232367</v>
      </c>
      <c r="Q62" s="29">
        <f t="shared" si="212"/>
        <v>197.99315994393987</v>
      </c>
      <c r="R62" s="29">
        <f t="shared" si="213"/>
        <v>207.89281794113688</v>
      </c>
      <c r="S62" s="29">
        <f t="shared" si="214"/>
        <v>218.28745883819374</v>
      </c>
      <c r="T62" s="29">
        <f t="shared" si="215"/>
        <v>229.20183178010345</v>
      </c>
      <c r="U62" s="29">
        <f t="shared" si="216"/>
        <v>240.66192336910862</v>
      </c>
      <c r="V62" s="29">
        <f t="shared" si="217"/>
        <v>252.69501953756406</v>
      </c>
      <c r="W62" s="29">
        <f t="shared" si="218"/>
        <v>265.32977051444226</v>
      </c>
      <c r="X62" s="29">
        <f t="shared" si="219"/>
        <v>278.5962590401644</v>
      </c>
      <c r="Y62" s="29">
        <f t="shared" si="220"/>
        <v>292.5260719921726</v>
      </c>
      <c r="Z62" s="29">
        <f t="shared" si="221"/>
        <v>307.15237559178127</v>
      </c>
      <c r="AA62" s="29">
        <f t="shared" si="222"/>
        <v>322.50999437137034</v>
      </c>
      <c r="AB62" s="29">
        <f t="shared" si="223"/>
        <v>338.63549408993885</v>
      </c>
      <c r="AC62" s="29">
        <f t="shared" si="224"/>
        <v>355.56726879443579</v>
      </c>
      <c r="AD62" s="29">
        <f t="shared" si="225"/>
        <v>373.34563223415762</v>
      </c>
      <c r="AE62" s="29">
        <f t="shared" si="226"/>
        <v>392.01291384586551</v>
      </c>
      <c r="AF62" s="29">
        <f t="shared" si="227"/>
        <v>411.61355953815882</v>
      </c>
      <c r="AG62" s="29">
        <f t="shared" si="228"/>
        <v>432.19423751506679</v>
      </c>
      <c r="AH62" s="29">
        <f t="shared" si="229"/>
        <v>453.80394939082015</v>
      </c>
      <c r="AI62" s="29">
        <f t="shared" si="230"/>
        <v>476.49414686036118</v>
      </c>
      <c r="AJ62" s="29">
        <f t="shared" si="231"/>
        <v>500.31885420337926</v>
      </c>
      <c r="AK62" s="29">
        <f t="shared" si="232"/>
        <v>525.33479691354819</v>
      </c>
      <c r="AL62" s="29">
        <f t="shared" si="233"/>
        <v>551.60153675922561</v>
      </c>
      <c r="AM62" s="29">
        <f t="shared" si="234"/>
        <v>579.18161359718692</v>
      </c>
      <c r="AN62" s="29">
        <f t="shared" si="235"/>
        <v>608.14069427704635</v>
      </c>
      <c r="AO62" s="29">
        <f t="shared" si="236"/>
        <v>638.54772899089869</v>
      </c>
      <c r="AP62" s="29">
        <f t="shared" si="237"/>
        <v>670.47511544044369</v>
      </c>
      <c r="AQ62" s="29">
        <f t="shared" si="238"/>
        <v>703.99887121246593</v>
      </c>
      <c r="AR62" s="29">
        <f t="shared" si="239"/>
        <v>739.19881477308923</v>
      </c>
      <c r="AS62" s="29">
        <f t="shared" si="240"/>
        <v>776.15875551174372</v>
      </c>
      <c r="AT62" s="29">
        <f t="shared" si="241"/>
        <v>814.96669328733094</v>
      </c>
      <c r="AU62" s="29">
        <f t="shared" si="242"/>
        <v>855.71502795169749</v>
      </c>
      <c r="AV62" s="29">
        <f t="shared" si="243"/>
        <v>898.50077934928242</v>
      </c>
      <c r="AW62" s="29">
        <f t="shared" si="244"/>
        <v>943.42581831674659</v>
      </c>
      <c r="AX62" s="29">
        <f t="shared" si="245"/>
        <v>990.59710923258399</v>
      </c>
      <c r="AY62" s="29">
        <f t="shared" si="246"/>
        <v>1040.1269646942133</v>
      </c>
      <c r="AZ62" s="29">
        <f t="shared" si="247"/>
        <v>1092.1333129289239</v>
      </c>
      <c r="BA62" s="29">
        <f t="shared" si="248"/>
        <v>1146.7399785753703</v>
      </c>
      <c r="BB62" s="29">
        <f t="shared" si="249"/>
        <v>1204.0769775041388</v>
      </c>
      <c r="BC62" s="29">
        <f t="shared" si="250"/>
        <v>1264.2808263793459</v>
      </c>
      <c r="BD62" s="29">
        <f t="shared" si="251"/>
        <v>1327.4948676983131</v>
      </c>
      <c r="BE62" s="29">
        <f t="shared" si="252"/>
        <v>1393.8696110832288</v>
      </c>
      <c r="BF62" s="29">
        <f t="shared" si="253"/>
        <v>1463.5630916373902</v>
      </c>
      <c r="BG62" s="29">
        <f t="shared" si="254"/>
        <v>1536.7412462192599</v>
      </c>
      <c r="BH62" s="29">
        <f t="shared" si="255"/>
        <v>1613.578308530223</v>
      </c>
      <c r="BI62" s="29">
        <f t="shared" si="256"/>
        <v>1694.2572239567342</v>
      </c>
      <c r="BJ62" s="29">
        <f t="shared" si="257"/>
        <v>1778.9700851545708</v>
      </c>
      <c r="BK62" s="29">
        <f t="shared" si="258"/>
        <v>1867.9185894122995</v>
      </c>
    </row>
    <row r="63" spans="2:63" outlineLevel="1">
      <c r="B63" s="10">
        <v>100</v>
      </c>
      <c r="C63" s="4">
        <v>5</v>
      </c>
      <c r="D63" s="29">
        <f>SUM(B63*D57)</f>
        <v>102.49999999999999</v>
      </c>
      <c r="E63" s="29">
        <f t="shared" si="200"/>
        <v>105.06249999999997</v>
      </c>
      <c r="F63" s="29">
        <f t="shared" si="201"/>
        <v>107.68906249999996</v>
      </c>
      <c r="G63" s="29">
        <f t="shared" si="202"/>
        <v>110.38128906249996</v>
      </c>
      <c r="H63" s="29">
        <f t="shared" si="203"/>
        <v>113.14082128906244</v>
      </c>
      <c r="I63" s="29">
        <f t="shared" si="204"/>
        <v>115.96934182128899</v>
      </c>
      <c r="J63" s="29">
        <f t="shared" si="205"/>
        <v>118.8685753668212</v>
      </c>
      <c r="K63" s="29">
        <f t="shared" si="206"/>
        <v>121.84028975099173</v>
      </c>
      <c r="L63" s="29">
        <f t="shared" si="207"/>
        <v>124.88629699476651</v>
      </c>
      <c r="M63" s="29">
        <f t="shared" si="208"/>
        <v>128.00845441963565</v>
      </c>
      <c r="N63" s="29">
        <f t="shared" si="209"/>
        <v>131.20866578012652</v>
      </c>
      <c r="O63" s="29">
        <f t="shared" si="210"/>
        <v>134.48888242462968</v>
      </c>
      <c r="P63" s="29">
        <f t="shared" si="211"/>
        <v>137.8511044852454</v>
      </c>
      <c r="Q63" s="29">
        <f t="shared" si="212"/>
        <v>141.29738209737653</v>
      </c>
      <c r="R63" s="29">
        <f t="shared" si="213"/>
        <v>144.82981664981094</v>
      </c>
      <c r="S63" s="29">
        <f t="shared" si="214"/>
        <v>148.45056206605619</v>
      </c>
      <c r="T63" s="29">
        <f t="shared" si="215"/>
        <v>152.16182611770759</v>
      </c>
      <c r="U63" s="29">
        <f t="shared" si="216"/>
        <v>155.96587177065027</v>
      </c>
      <c r="V63" s="29">
        <f t="shared" si="217"/>
        <v>159.86501856491651</v>
      </c>
      <c r="W63" s="29">
        <f t="shared" si="218"/>
        <v>163.86164402903941</v>
      </c>
      <c r="X63" s="29">
        <f t="shared" si="219"/>
        <v>167.95818512976538</v>
      </c>
      <c r="Y63" s="29">
        <f t="shared" si="220"/>
        <v>172.15713975800949</v>
      </c>
      <c r="Z63" s="29">
        <f t="shared" si="221"/>
        <v>176.46106825195972</v>
      </c>
      <c r="AA63" s="29">
        <f t="shared" si="222"/>
        <v>180.8725949582587</v>
      </c>
      <c r="AB63" s="29">
        <f t="shared" si="223"/>
        <v>185.39440983221516</v>
      </c>
      <c r="AC63" s="29">
        <f t="shared" si="224"/>
        <v>190.02927007802052</v>
      </c>
      <c r="AD63" s="29">
        <f t="shared" si="225"/>
        <v>194.78000182997101</v>
      </c>
      <c r="AE63" s="29">
        <f t="shared" si="226"/>
        <v>199.64950187572026</v>
      </c>
      <c r="AF63" s="29">
        <f t="shared" si="227"/>
        <v>204.64073942261325</v>
      </c>
      <c r="AG63" s="29">
        <f t="shared" si="228"/>
        <v>209.75675790817857</v>
      </c>
      <c r="AH63" s="29">
        <f t="shared" si="229"/>
        <v>215.00067685588303</v>
      </c>
      <c r="AI63" s="29">
        <f t="shared" si="230"/>
        <v>220.37569377728008</v>
      </c>
      <c r="AJ63" s="29">
        <f t="shared" si="231"/>
        <v>225.88508612171205</v>
      </c>
      <c r="AK63" s="29">
        <f t="shared" si="232"/>
        <v>231.53221327475484</v>
      </c>
      <c r="AL63" s="29">
        <f t="shared" si="233"/>
        <v>237.32051860662369</v>
      </c>
      <c r="AM63" s="29">
        <f t="shared" si="234"/>
        <v>243.25353157178927</v>
      </c>
      <c r="AN63" s="29">
        <f t="shared" si="235"/>
        <v>249.33486986108397</v>
      </c>
      <c r="AO63" s="29">
        <f t="shared" si="236"/>
        <v>255.56824160761104</v>
      </c>
      <c r="AP63" s="29">
        <f t="shared" si="237"/>
        <v>261.9574476478013</v>
      </c>
      <c r="AQ63" s="29">
        <f t="shared" si="238"/>
        <v>268.50638383899633</v>
      </c>
      <c r="AR63" s="29">
        <f t="shared" si="239"/>
        <v>275.21904343497124</v>
      </c>
      <c r="AS63" s="29">
        <f t="shared" si="240"/>
        <v>282.09951952084549</v>
      </c>
      <c r="AT63" s="29">
        <f t="shared" si="241"/>
        <v>289.15200750886657</v>
      </c>
      <c r="AU63" s="29">
        <f t="shared" si="242"/>
        <v>296.38080769658819</v>
      </c>
      <c r="AV63" s="29">
        <f t="shared" si="243"/>
        <v>303.79032788900287</v>
      </c>
      <c r="AW63" s="29">
        <f t="shared" si="244"/>
        <v>311.38508608622789</v>
      </c>
      <c r="AX63" s="29">
        <f t="shared" si="245"/>
        <v>319.16971323838357</v>
      </c>
      <c r="AY63" s="29">
        <f t="shared" si="246"/>
        <v>327.14895606934311</v>
      </c>
      <c r="AZ63" s="29">
        <f t="shared" si="247"/>
        <v>335.32767997107669</v>
      </c>
      <c r="BA63" s="29">
        <f t="shared" si="248"/>
        <v>343.71087197035359</v>
      </c>
      <c r="BB63" s="29">
        <f t="shared" si="249"/>
        <v>352.30364376961239</v>
      </c>
      <c r="BC63" s="29">
        <f t="shared" si="250"/>
        <v>361.11123486385264</v>
      </c>
      <c r="BD63" s="29">
        <f t="shared" si="251"/>
        <v>370.13901573544894</v>
      </c>
      <c r="BE63" s="29">
        <f t="shared" si="252"/>
        <v>379.3924911288351</v>
      </c>
      <c r="BF63" s="29">
        <f t="shared" si="253"/>
        <v>388.87730340705593</v>
      </c>
      <c r="BG63" s="29">
        <f t="shared" si="254"/>
        <v>398.59923599223231</v>
      </c>
      <c r="BH63" s="29">
        <f t="shared" si="255"/>
        <v>408.56421689203808</v>
      </c>
      <c r="BI63" s="29">
        <f t="shared" si="256"/>
        <v>418.77832231433899</v>
      </c>
      <c r="BJ63" s="29">
        <f t="shared" si="257"/>
        <v>429.24778037219744</v>
      </c>
      <c r="BK63" s="29">
        <f t="shared" si="258"/>
        <v>439.97897488150232</v>
      </c>
    </row>
    <row r="64" spans="2:63" outlineLevel="1">
      <c r="B64" s="10"/>
      <c r="C64" s="4"/>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row>
    <row r="65" spans="1:63" outlineLevel="1">
      <c r="B65" s="10"/>
      <c r="C65" s="4">
        <v>1</v>
      </c>
      <c r="D65" s="30">
        <f>SUM(D59-$B$27)/$B$27</f>
        <v>2.4999999999999859E-2</v>
      </c>
      <c r="E65" s="30">
        <f t="shared" ref="E65:BK65" si="259">SUM(E59-$B$27)/$B$27</f>
        <v>5.0624999999999719E-2</v>
      </c>
      <c r="F65" s="30">
        <f t="shared" si="259"/>
        <v>7.6890624999999629E-2</v>
      </c>
      <c r="G65" s="30">
        <f t="shared" si="259"/>
        <v>0.1038128906249996</v>
      </c>
      <c r="H65" s="30">
        <f t="shared" si="259"/>
        <v>0.13140821289062443</v>
      </c>
      <c r="I65" s="30">
        <f t="shared" si="259"/>
        <v>0.15969341821288993</v>
      </c>
      <c r="J65" s="30">
        <f t="shared" si="259"/>
        <v>0.18868575366821205</v>
      </c>
      <c r="K65" s="30">
        <f t="shared" si="259"/>
        <v>0.21840289750991729</v>
      </c>
      <c r="L65" s="30">
        <f t="shared" si="259"/>
        <v>0.2488629699476651</v>
      </c>
      <c r="M65" s="30">
        <f t="shared" si="259"/>
        <v>0.28008454419635653</v>
      </c>
      <c r="N65" s="30">
        <f t="shared" si="259"/>
        <v>0.31208665780126521</v>
      </c>
      <c r="O65" s="30">
        <f t="shared" si="259"/>
        <v>0.3448888242462968</v>
      </c>
      <c r="P65" s="30">
        <f t="shared" si="259"/>
        <v>0.37851104485245401</v>
      </c>
      <c r="Q65" s="30">
        <f t="shared" si="259"/>
        <v>0.41297382097376528</v>
      </c>
      <c r="R65" s="30">
        <f t="shared" si="259"/>
        <v>0.44829816649810939</v>
      </c>
      <c r="S65" s="30">
        <f t="shared" si="259"/>
        <v>0.48450562066056191</v>
      </c>
      <c r="T65" s="30">
        <f t="shared" si="259"/>
        <v>0.52161826117707588</v>
      </c>
      <c r="U65" s="30">
        <f t="shared" si="259"/>
        <v>0.55965871770650266</v>
      </c>
      <c r="V65" s="30">
        <f t="shared" si="259"/>
        <v>0.59865018564916506</v>
      </c>
      <c r="W65" s="30">
        <f t="shared" si="259"/>
        <v>0.63861644029039411</v>
      </c>
      <c r="X65" s="30">
        <f t="shared" si="259"/>
        <v>0.67958185129765381</v>
      </c>
      <c r="Y65" s="30">
        <f t="shared" si="259"/>
        <v>0.72157139758009492</v>
      </c>
      <c r="Z65" s="30">
        <f t="shared" si="259"/>
        <v>0.76461068251959718</v>
      </c>
      <c r="AA65" s="30">
        <f t="shared" si="259"/>
        <v>0.80872594958258703</v>
      </c>
      <c r="AB65" s="30">
        <f t="shared" si="259"/>
        <v>0.85394409832215157</v>
      </c>
      <c r="AC65" s="30">
        <f t="shared" si="259"/>
        <v>0.90029270078020518</v>
      </c>
      <c r="AD65" s="30">
        <f t="shared" si="259"/>
        <v>0.94780001829971017</v>
      </c>
      <c r="AE65" s="30">
        <f t="shared" si="259"/>
        <v>0.99649501875720259</v>
      </c>
      <c r="AF65" s="30">
        <f t="shared" si="259"/>
        <v>1.0464073942261325</v>
      </c>
      <c r="AG65" s="30">
        <f t="shared" si="259"/>
        <v>1.0975675790817858</v>
      </c>
      <c r="AH65" s="30">
        <f t="shared" si="259"/>
        <v>1.1500067685588302</v>
      </c>
      <c r="AI65" s="30">
        <f t="shared" si="259"/>
        <v>1.2037569377728008</v>
      </c>
      <c r="AJ65" s="30">
        <f t="shared" si="259"/>
        <v>1.2588508612171205</v>
      </c>
      <c r="AK65" s="30">
        <f t="shared" si="259"/>
        <v>1.3153221327475484</v>
      </c>
      <c r="AL65" s="30">
        <f t="shared" si="259"/>
        <v>1.3732051860662369</v>
      </c>
      <c r="AM65" s="30">
        <f t="shared" si="259"/>
        <v>1.4325353157178926</v>
      </c>
      <c r="AN65" s="30">
        <f t="shared" si="259"/>
        <v>1.4933486986108397</v>
      </c>
      <c r="AO65" s="30">
        <f t="shared" si="259"/>
        <v>1.5556824160761105</v>
      </c>
      <c r="AP65" s="30">
        <f t="shared" si="259"/>
        <v>1.6195744764780131</v>
      </c>
      <c r="AQ65" s="30">
        <f t="shared" si="259"/>
        <v>1.6850638383899632</v>
      </c>
      <c r="AR65" s="30">
        <f t="shared" si="259"/>
        <v>1.7521904343497123</v>
      </c>
      <c r="AS65" s="30">
        <f t="shared" si="259"/>
        <v>1.8209951952084549</v>
      </c>
      <c r="AT65" s="30">
        <f t="shared" si="259"/>
        <v>1.8915200750886658</v>
      </c>
      <c r="AU65" s="30">
        <f t="shared" si="259"/>
        <v>1.9638080769658819</v>
      </c>
      <c r="AV65" s="30">
        <f t="shared" si="259"/>
        <v>2.0379032788900289</v>
      </c>
      <c r="AW65" s="30">
        <f t="shared" si="259"/>
        <v>2.113850860862279</v>
      </c>
      <c r="AX65" s="30">
        <f t="shared" si="259"/>
        <v>2.1916971323838355</v>
      </c>
      <c r="AY65" s="30">
        <f t="shared" si="259"/>
        <v>2.2714895606934311</v>
      </c>
      <c r="AZ65" s="30">
        <f t="shared" si="259"/>
        <v>2.3532767997107671</v>
      </c>
      <c r="BA65" s="30">
        <f t="shared" si="259"/>
        <v>2.4371087197035362</v>
      </c>
      <c r="BB65" s="30">
        <f t="shared" si="259"/>
        <v>2.5230364376961241</v>
      </c>
      <c r="BC65" s="30">
        <f t="shared" si="259"/>
        <v>2.6111123486385264</v>
      </c>
      <c r="BD65" s="30">
        <f t="shared" si="259"/>
        <v>2.7013901573544894</v>
      </c>
      <c r="BE65" s="30">
        <f t="shared" si="259"/>
        <v>2.7939249112883511</v>
      </c>
      <c r="BF65" s="30">
        <f t="shared" si="259"/>
        <v>2.8887730340705593</v>
      </c>
      <c r="BG65" s="30">
        <f t="shared" si="259"/>
        <v>2.985992359922323</v>
      </c>
      <c r="BH65" s="30">
        <f t="shared" si="259"/>
        <v>3.0856421689203808</v>
      </c>
      <c r="BI65" s="30">
        <f t="shared" si="259"/>
        <v>3.18778322314339</v>
      </c>
      <c r="BJ65" s="30">
        <f t="shared" si="259"/>
        <v>3.2924778037219742</v>
      </c>
      <c r="BK65" s="30">
        <f t="shared" si="259"/>
        <v>3.399789748815023</v>
      </c>
    </row>
    <row r="66" spans="1:63" outlineLevel="1">
      <c r="B66" s="10"/>
      <c r="C66" s="4">
        <v>2</v>
      </c>
      <c r="D66" s="30">
        <f>SUM(D60-$B$28)/$B$28</f>
        <v>0.02</v>
      </c>
      <c r="E66" s="30">
        <f t="shared" ref="E66:BK66" si="260">SUM(E60-$B$28)/$B$28</f>
        <v>4.0400000000000061E-2</v>
      </c>
      <c r="F66" s="30">
        <f t="shared" si="260"/>
        <v>6.1208000000000026E-2</v>
      </c>
      <c r="G66" s="30">
        <f t="shared" si="260"/>
        <v>8.2432160000000032E-2</v>
      </c>
      <c r="H66" s="30">
        <f t="shared" si="260"/>
        <v>0.1040808032000001</v>
      </c>
      <c r="I66" s="30">
        <f t="shared" si="260"/>
        <v>0.12616241926400007</v>
      </c>
      <c r="J66" s="30">
        <f t="shared" si="260"/>
        <v>0.14868566764928004</v>
      </c>
      <c r="K66" s="30">
        <f t="shared" si="260"/>
        <v>0.17165938100226569</v>
      </c>
      <c r="L66" s="30">
        <f t="shared" si="260"/>
        <v>0.19509256862231097</v>
      </c>
      <c r="M66" s="30">
        <f t="shared" si="260"/>
        <v>0.21899441999475727</v>
      </c>
      <c r="N66" s="30">
        <f t="shared" si="260"/>
        <v>0.24337430839465241</v>
      </c>
      <c r="O66" s="30">
        <f t="shared" si="260"/>
        <v>0.26824179456254554</v>
      </c>
      <c r="P66" s="30">
        <f t="shared" si="260"/>
        <v>0.29360663045379654</v>
      </c>
      <c r="Q66" s="30">
        <f t="shared" si="260"/>
        <v>0.31947876306287243</v>
      </c>
      <c r="R66" s="30">
        <f t="shared" si="260"/>
        <v>0.34586833832412994</v>
      </c>
      <c r="S66" s="30">
        <f t="shared" si="260"/>
        <v>0.37278570509061271</v>
      </c>
      <c r="T66" s="30">
        <f t="shared" si="260"/>
        <v>0.40024141919242512</v>
      </c>
      <c r="U66" s="30">
        <f t="shared" si="260"/>
        <v>0.42824624757627361</v>
      </c>
      <c r="V66" s="30">
        <f t="shared" si="260"/>
        <v>0.45681117252779901</v>
      </c>
      <c r="W66" s="30">
        <f t="shared" si="260"/>
        <v>0.48594739597835512</v>
      </c>
      <c r="X66" s="30">
        <f t="shared" si="260"/>
        <v>0.51566634389792232</v>
      </c>
      <c r="Y66" s="30">
        <f t="shared" si="260"/>
        <v>0.54597967077588061</v>
      </c>
      <c r="Z66" s="30">
        <f t="shared" si="260"/>
        <v>0.57689926419139825</v>
      </c>
      <c r="AA66" s="30">
        <f t="shared" si="260"/>
        <v>0.60843724947522615</v>
      </c>
      <c r="AB66" s="30">
        <f t="shared" si="260"/>
        <v>0.64060599446473077</v>
      </c>
      <c r="AC66" s="30">
        <f t="shared" si="260"/>
        <v>0.67341811435402543</v>
      </c>
      <c r="AD66" s="30">
        <f t="shared" si="260"/>
        <v>0.70688647664110593</v>
      </c>
      <c r="AE66" s="30">
        <f t="shared" si="260"/>
        <v>0.74102420617392795</v>
      </c>
      <c r="AF66" s="30">
        <f t="shared" si="260"/>
        <v>0.77584469029740655</v>
      </c>
      <c r="AG66" s="30">
        <f t="shared" si="260"/>
        <v>0.81136158410335468</v>
      </c>
      <c r="AH66" s="30">
        <f t="shared" si="260"/>
        <v>0.84758881578542178</v>
      </c>
      <c r="AI66" s="30">
        <f t="shared" si="260"/>
        <v>0.88454059210113034</v>
      </c>
      <c r="AJ66" s="30">
        <f t="shared" si="260"/>
        <v>0.92223140394315295</v>
      </c>
      <c r="AK66" s="30">
        <f t="shared" si="260"/>
        <v>0.96067603202201612</v>
      </c>
      <c r="AL66" s="30">
        <f t="shared" si="260"/>
        <v>0.99988955266245649</v>
      </c>
      <c r="AM66" s="30">
        <f t="shared" si="260"/>
        <v>1.0398873437157057</v>
      </c>
      <c r="AN66" s="30">
        <f t="shared" si="260"/>
        <v>1.0806850905900196</v>
      </c>
      <c r="AO66" s="30">
        <f t="shared" si="260"/>
        <v>1.1222987924018202</v>
      </c>
      <c r="AP66" s="30">
        <f t="shared" si="260"/>
        <v>1.1647447682498566</v>
      </c>
      <c r="AQ66" s="30">
        <f t="shared" si="260"/>
        <v>1.2080396636148538</v>
      </c>
      <c r="AR66" s="30">
        <f t="shared" si="260"/>
        <v>1.252200456887151</v>
      </c>
      <c r="AS66" s="30">
        <f t="shared" si="260"/>
        <v>1.2972444660248938</v>
      </c>
      <c r="AT66" s="30">
        <f t="shared" si="260"/>
        <v>1.3431893553453917</v>
      </c>
      <c r="AU66" s="30">
        <f t="shared" si="260"/>
        <v>1.3900531424522995</v>
      </c>
      <c r="AV66" s="30">
        <f t="shared" si="260"/>
        <v>1.4378542053013457</v>
      </c>
      <c r="AW66" s="30">
        <f t="shared" si="260"/>
        <v>1.4866112894073726</v>
      </c>
      <c r="AX66" s="30">
        <f t="shared" si="260"/>
        <v>1.53634351519552</v>
      </c>
      <c r="AY66" s="30">
        <f t="shared" si="260"/>
        <v>1.5870703854994304</v>
      </c>
      <c r="AZ66" s="30">
        <f t="shared" si="260"/>
        <v>1.6388117932094191</v>
      </c>
      <c r="BA66" s="30">
        <f t="shared" si="260"/>
        <v>1.6915880290736072</v>
      </c>
      <c r="BB66" s="30">
        <f t="shared" si="260"/>
        <v>1.7454197896550796</v>
      </c>
      <c r="BC66" s="30">
        <f t="shared" si="260"/>
        <v>1.800328185448181</v>
      </c>
      <c r="BD66" s="30">
        <f t="shared" si="260"/>
        <v>1.8563347491571449</v>
      </c>
      <c r="BE66" s="30">
        <f t="shared" si="260"/>
        <v>1.913461444140288</v>
      </c>
      <c r="BF66" s="30">
        <f t="shared" si="260"/>
        <v>1.9717306730230939</v>
      </c>
      <c r="BG66" s="30">
        <f t="shared" si="260"/>
        <v>2.0311652864835561</v>
      </c>
      <c r="BH66" s="30">
        <f t="shared" si="260"/>
        <v>2.0917885922132275</v>
      </c>
      <c r="BI66" s="30">
        <f t="shared" si="260"/>
        <v>2.1536243640574919</v>
      </c>
      <c r="BJ66" s="30">
        <f t="shared" si="260"/>
        <v>2.2166968513386416</v>
      </c>
      <c r="BK66" s="30">
        <f t="shared" si="260"/>
        <v>2.2810307883654146</v>
      </c>
    </row>
    <row r="67" spans="1:63" outlineLevel="1">
      <c r="B67" s="10"/>
      <c r="C67" s="4">
        <v>3</v>
      </c>
      <c r="D67" s="30">
        <f>SUM(D61-$B$29)/$B$29</f>
        <v>0</v>
      </c>
      <c r="E67" s="30">
        <f t="shared" ref="E67:BK67" si="261">SUM(E61-$B$29)/$B$29</f>
        <v>0</v>
      </c>
      <c r="F67" s="30">
        <f t="shared" si="261"/>
        <v>0</v>
      </c>
      <c r="G67" s="30">
        <f t="shared" si="261"/>
        <v>0</v>
      </c>
      <c r="H67" s="30">
        <f t="shared" si="261"/>
        <v>0</v>
      </c>
      <c r="I67" s="30">
        <f t="shared" si="261"/>
        <v>0</v>
      </c>
      <c r="J67" s="30">
        <f t="shared" si="261"/>
        <v>0</v>
      </c>
      <c r="K67" s="30">
        <f t="shared" si="261"/>
        <v>0</v>
      </c>
      <c r="L67" s="30">
        <f t="shared" si="261"/>
        <v>0</v>
      </c>
      <c r="M67" s="30">
        <f t="shared" si="261"/>
        <v>0</v>
      </c>
      <c r="N67" s="30">
        <f t="shared" si="261"/>
        <v>0</v>
      </c>
      <c r="O67" s="30">
        <f t="shared" si="261"/>
        <v>0</v>
      </c>
      <c r="P67" s="30">
        <f t="shared" si="261"/>
        <v>0</v>
      </c>
      <c r="Q67" s="30">
        <f t="shared" si="261"/>
        <v>0</v>
      </c>
      <c r="R67" s="30">
        <f t="shared" si="261"/>
        <v>0</v>
      </c>
      <c r="S67" s="30">
        <f t="shared" si="261"/>
        <v>0</v>
      </c>
      <c r="T67" s="30">
        <f t="shared" si="261"/>
        <v>0</v>
      </c>
      <c r="U67" s="30">
        <f t="shared" si="261"/>
        <v>0</v>
      </c>
      <c r="V67" s="30">
        <f t="shared" si="261"/>
        <v>0</v>
      </c>
      <c r="W67" s="30">
        <f t="shared" si="261"/>
        <v>0</v>
      </c>
      <c r="X67" s="30">
        <f t="shared" si="261"/>
        <v>0</v>
      </c>
      <c r="Y67" s="30">
        <f t="shared" si="261"/>
        <v>0</v>
      </c>
      <c r="Z67" s="30">
        <f t="shared" si="261"/>
        <v>0</v>
      </c>
      <c r="AA67" s="30">
        <f t="shared" si="261"/>
        <v>0</v>
      </c>
      <c r="AB67" s="30">
        <f t="shared" si="261"/>
        <v>0</v>
      </c>
      <c r="AC67" s="30">
        <f t="shared" si="261"/>
        <v>0</v>
      </c>
      <c r="AD67" s="30">
        <f t="shared" si="261"/>
        <v>0</v>
      </c>
      <c r="AE67" s="30">
        <f t="shared" si="261"/>
        <v>0</v>
      </c>
      <c r="AF67" s="30">
        <f t="shared" si="261"/>
        <v>0</v>
      </c>
      <c r="AG67" s="30">
        <f t="shared" si="261"/>
        <v>0</v>
      </c>
      <c r="AH67" s="30">
        <f t="shared" si="261"/>
        <v>0</v>
      </c>
      <c r="AI67" s="30">
        <f t="shared" si="261"/>
        <v>0</v>
      </c>
      <c r="AJ67" s="30">
        <f t="shared" si="261"/>
        <v>0</v>
      </c>
      <c r="AK67" s="30">
        <f t="shared" si="261"/>
        <v>0</v>
      </c>
      <c r="AL67" s="30">
        <f t="shared" si="261"/>
        <v>0</v>
      </c>
      <c r="AM67" s="30">
        <f t="shared" si="261"/>
        <v>0</v>
      </c>
      <c r="AN67" s="30">
        <f t="shared" si="261"/>
        <v>0</v>
      </c>
      <c r="AO67" s="30">
        <f t="shared" si="261"/>
        <v>0</v>
      </c>
      <c r="AP67" s="30">
        <f t="shared" si="261"/>
        <v>0</v>
      </c>
      <c r="AQ67" s="30">
        <f t="shared" si="261"/>
        <v>0</v>
      </c>
      <c r="AR67" s="30">
        <f t="shared" si="261"/>
        <v>0</v>
      </c>
      <c r="AS67" s="30">
        <f t="shared" si="261"/>
        <v>0</v>
      </c>
      <c r="AT67" s="30">
        <f t="shared" si="261"/>
        <v>0</v>
      </c>
      <c r="AU67" s="30">
        <f t="shared" si="261"/>
        <v>0</v>
      </c>
      <c r="AV67" s="30">
        <f t="shared" si="261"/>
        <v>0</v>
      </c>
      <c r="AW67" s="30">
        <f t="shared" si="261"/>
        <v>0</v>
      </c>
      <c r="AX67" s="30">
        <f t="shared" si="261"/>
        <v>0</v>
      </c>
      <c r="AY67" s="30">
        <f t="shared" si="261"/>
        <v>0</v>
      </c>
      <c r="AZ67" s="30">
        <f t="shared" si="261"/>
        <v>0</v>
      </c>
      <c r="BA67" s="30">
        <f t="shared" si="261"/>
        <v>0</v>
      </c>
      <c r="BB67" s="30">
        <f t="shared" si="261"/>
        <v>0</v>
      </c>
      <c r="BC67" s="30">
        <f t="shared" si="261"/>
        <v>0</v>
      </c>
      <c r="BD67" s="30">
        <f t="shared" si="261"/>
        <v>0</v>
      </c>
      <c r="BE67" s="30">
        <f t="shared" si="261"/>
        <v>0</v>
      </c>
      <c r="BF67" s="30">
        <f t="shared" si="261"/>
        <v>0</v>
      </c>
      <c r="BG67" s="30">
        <f t="shared" si="261"/>
        <v>0</v>
      </c>
      <c r="BH67" s="30">
        <f t="shared" si="261"/>
        <v>0</v>
      </c>
      <c r="BI67" s="30">
        <f t="shared" si="261"/>
        <v>0</v>
      </c>
      <c r="BJ67" s="30">
        <f t="shared" si="261"/>
        <v>0</v>
      </c>
      <c r="BK67" s="30">
        <f t="shared" si="261"/>
        <v>0</v>
      </c>
    </row>
    <row r="68" spans="1:63" outlineLevel="1">
      <c r="B68" s="10"/>
      <c r="C68" s="4">
        <v>4</v>
      </c>
      <c r="D68" s="30">
        <f>SUM(D62-$B$30)/$B$30</f>
        <v>0.05</v>
      </c>
      <c r="E68" s="30">
        <f t="shared" ref="E68:BK68" si="262">SUM(E62-$B$30)/$B$30</f>
        <v>0.10249999999999999</v>
      </c>
      <c r="F68" s="30">
        <f t="shared" si="262"/>
        <v>0.15762500000000002</v>
      </c>
      <c r="G68" s="30">
        <f t="shared" si="262"/>
        <v>0.21550625000000012</v>
      </c>
      <c r="H68" s="30">
        <f t="shared" si="262"/>
        <v>0.27628156250000019</v>
      </c>
      <c r="I68" s="30">
        <f t="shared" si="262"/>
        <v>0.34009564062500031</v>
      </c>
      <c r="J68" s="30">
        <f t="shared" si="262"/>
        <v>0.40710042265625046</v>
      </c>
      <c r="K68" s="30">
        <f t="shared" si="262"/>
        <v>0.47745544378906318</v>
      </c>
      <c r="L68" s="30">
        <f t="shared" si="262"/>
        <v>0.55132821597851633</v>
      </c>
      <c r="M68" s="30">
        <f t="shared" si="262"/>
        <v>0.62889462677744201</v>
      </c>
      <c r="N68" s="30">
        <f t="shared" si="262"/>
        <v>0.71033935811631432</v>
      </c>
      <c r="O68" s="30">
        <f t="shared" si="262"/>
        <v>0.7958563260221303</v>
      </c>
      <c r="P68" s="30">
        <f t="shared" si="262"/>
        <v>0.88564914232323677</v>
      </c>
      <c r="Q68" s="30">
        <f t="shared" si="262"/>
        <v>0.97993159943939867</v>
      </c>
      <c r="R68" s="30">
        <f t="shared" si="262"/>
        <v>1.0789281794113688</v>
      </c>
      <c r="S68" s="30">
        <f t="shared" si="262"/>
        <v>1.1828745883819374</v>
      </c>
      <c r="T68" s="30">
        <f t="shared" si="262"/>
        <v>1.2920183178010345</v>
      </c>
      <c r="U68" s="30">
        <f t="shared" si="262"/>
        <v>1.4066192336910861</v>
      </c>
      <c r="V68" s="30">
        <f t="shared" si="262"/>
        <v>1.5269501953756406</v>
      </c>
      <c r="W68" s="30">
        <f t="shared" si="262"/>
        <v>1.6532977051444226</v>
      </c>
      <c r="X68" s="30">
        <f t="shared" si="262"/>
        <v>1.7859625904016441</v>
      </c>
      <c r="Y68" s="30">
        <f t="shared" si="262"/>
        <v>1.925260719921726</v>
      </c>
      <c r="Z68" s="30">
        <f t="shared" si="262"/>
        <v>2.0715237559178128</v>
      </c>
      <c r="AA68" s="30">
        <f t="shared" si="262"/>
        <v>2.2250999437137033</v>
      </c>
      <c r="AB68" s="30">
        <f t="shared" si="262"/>
        <v>2.3863549408993885</v>
      </c>
      <c r="AC68" s="30">
        <f t="shared" si="262"/>
        <v>2.5556726879443579</v>
      </c>
      <c r="AD68" s="30">
        <f t="shared" si="262"/>
        <v>2.733456322341576</v>
      </c>
      <c r="AE68" s="30">
        <f t="shared" si="262"/>
        <v>2.920129138458655</v>
      </c>
      <c r="AF68" s="30">
        <f t="shared" si="262"/>
        <v>3.1161355953815884</v>
      </c>
      <c r="AG68" s="30">
        <f t="shared" si="262"/>
        <v>3.3219423751506678</v>
      </c>
      <c r="AH68" s="30">
        <f t="shared" si="262"/>
        <v>3.5380394939082014</v>
      </c>
      <c r="AI68" s="30">
        <f t="shared" si="262"/>
        <v>3.7649414686036118</v>
      </c>
      <c r="AJ68" s="30">
        <f t="shared" si="262"/>
        <v>4.0031885420337927</v>
      </c>
      <c r="AK68" s="30">
        <f t="shared" si="262"/>
        <v>4.2533479691354819</v>
      </c>
      <c r="AL68" s="30">
        <f t="shared" si="262"/>
        <v>4.5160153675922565</v>
      </c>
      <c r="AM68" s="30">
        <f t="shared" si="262"/>
        <v>4.7918161359718692</v>
      </c>
      <c r="AN68" s="30">
        <f t="shared" si="262"/>
        <v>5.0814069427704638</v>
      </c>
      <c r="AO68" s="30">
        <f t="shared" si="262"/>
        <v>5.3854772899089873</v>
      </c>
      <c r="AP68" s="30">
        <f t="shared" si="262"/>
        <v>5.7047511544044367</v>
      </c>
      <c r="AQ68" s="30">
        <f t="shared" si="262"/>
        <v>6.0399887121246589</v>
      </c>
      <c r="AR68" s="30">
        <f t="shared" si="262"/>
        <v>6.391988147730892</v>
      </c>
      <c r="AS68" s="30">
        <f t="shared" si="262"/>
        <v>6.7615875551174369</v>
      </c>
      <c r="AT68" s="30">
        <f t="shared" si="262"/>
        <v>7.1496669328733091</v>
      </c>
      <c r="AU68" s="30">
        <f t="shared" si="262"/>
        <v>7.5571502795169749</v>
      </c>
      <c r="AV68" s="30">
        <f t="shared" si="262"/>
        <v>7.9850077934928239</v>
      </c>
      <c r="AW68" s="30">
        <f t="shared" si="262"/>
        <v>8.434258183167465</v>
      </c>
      <c r="AX68" s="30">
        <f t="shared" si="262"/>
        <v>8.9059710923258404</v>
      </c>
      <c r="AY68" s="30">
        <f t="shared" si="262"/>
        <v>9.4012696469421329</v>
      </c>
      <c r="AZ68" s="30">
        <f t="shared" si="262"/>
        <v>9.9213331292892395</v>
      </c>
      <c r="BA68" s="30">
        <f t="shared" si="262"/>
        <v>10.467399785753702</v>
      </c>
      <c r="BB68" s="30">
        <f t="shared" si="262"/>
        <v>11.040769775041388</v>
      </c>
      <c r="BC68" s="30">
        <f t="shared" si="262"/>
        <v>11.642808263793459</v>
      </c>
      <c r="BD68" s="30">
        <f t="shared" si="262"/>
        <v>12.274948676983131</v>
      </c>
      <c r="BE68" s="30">
        <f t="shared" si="262"/>
        <v>12.938696110832289</v>
      </c>
      <c r="BF68" s="30">
        <f t="shared" si="262"/>
        <v>13.635630916373902</v>
      </c>
      <c r="BG68" s="30">
        <f t="shared" si="262"/>
        <v>14.367412462192599</v>
      </c>
      <c r="BH68" s="30">
        <f t="shared" si="262"/>
        <v>15.135783085302229</v>
      </c>
      <c r="BI68" s="30">
        <f t="shared" si="262"/>
        <v>15.942572239567342</v>
      </c>
      <c r="BJ68" s="30">
        <f t="shared" si="262"/>
        <v>16.789700851545707</v>
      </c>
      <c r="BK68" s="30">
        <f t="shared" si="262"/>
        <v>17.679185894122995</v>
      </c>
    </row>
    <row r="69" spans="1:63" outlineLevel="1">
      <c r="B69" s="10"/>
      <c r="C69" s="4">
        <v>5</v>
      </c>
      <c r="D69" s="30">
        <f>SUM(D63-$B$31)/$B$31</f>
        <v>2.4999999999999859E-2</v>
      </c>
      <c r="E69" s="30">
        <f t="shared" ref="E69:BK69" si="263">SUM(E63-$B$31)/$B$31</f>
        <v>5.0624999999999719E-2</v>
      </c>
      <c r="F69" s="30">
        <f t="shared" si="263"/>
        <v>7.6890624999999629E-2</v>
      </c>
      <c r="G69" s="30">
        <f t="shared" si="263"/>
        <v>0.1038128906249996</v>
      </c>
      <c r="H69" s="30">
        <f t="shared" si="263"/>
        <v>0.13140821289062443</v>
      </c>
      <c r="I69" s="30">
        <f t="shared" si="263"/>
        <v>0.15969341821288993</v>
      </c>
      <c r="J69" s="30">
        <f t="shared" si="263"/>
        <v>0.18868575366821205</v>
      </c>
      <c r="K69" s="30">
        <f t="shared" si="263"/>
        <v>0.21840289750991729</v>
      </c>
      <c r="L69" s="30">
        <f t="shared" si="263"/>
        <v>0.2488629699476651</v>
      </c>
      <c r="M69" s="30">
        <f t="shared" si="263"/>
        <v>0.28008454419635653</v>
      </c>
      <c r="N69" s="30">
        <f t="shared" si="263"/>
        <v>0.31208665780126521</v>
      </c>
      <c r="O69" s="30">
        <f t="shared" si="263"/>
        <v>0.3448888242462968</v>
      </c>
      <c r="P69" s="30">
        <f t="shared" si="263"/>
        <v>0.37851104485245401</v>
      </c>
      <c r="Q69" s="30">
        <f t="shared" si="263"/>
        <v>0.41297382097376528</v>
      </c>
      <c r="R69" s="30">
        <f t="shared" si="263"/>
        <v>0.44829816649810939</v>
      </c>
      <c r="S69" s="30">
        <f t="shared" si="263"/>
        <v>0.48450562066056191</v>
      </c>
      <c r="T69" s="30">
        <f t="shared" si="263"/>
        <v>0.52161826117707588</v>
      </c>
      <c r="U69" s="30">
        <f t="shared" si="263"/>
        <v>0.55965871770650266</v>
      </c>
      <c r="V69" s="30">
        <f t="shared" si="263"/>
        <v>0.59865018564916506</v>
      </c>
      <c r="W69" s="30">
        <f t="shared" si="263"/>
        <v>0.63861644029039411</v>
      </c>
      <c r="X69" s="30">
        <f t="shared" si="263"/>
        <v>0.67958185129765381</v>
      </c>
      <c r="Y69" s="30">
        <f t="shared" si="263"/>
        <v>0.72157139758009492</v>
      </c>
      <c r="Z69" s="30">
        <f t="shared" si="263"/>
        <v>0.76461068251959718</v>
      </c>
      <c r="AA69" s="30">
        <f t="shared" si="263"/>
        <v>0.80872594958258703</v>
      </c>
      <c r="AB69" s="30">
        <f t="shared" si="263"/>
        <v>0.85394409832215157</v>
      </c>
      <c r="AC69" s="30">
        <f t="shared" si="263"/>
        <v>0.90029270078020518</v>
      </c>
      <c r="AD69" s="30">
        <f t="shared" si="263"/>
        <v>0.94780001829971017</v>
      </c>
      <c r="AE69" s="30">
        <f t="shared" si="263"/>
        <v>0.99649501875720259</v>
      </c>
      <c r="AF69" s="30">
        <f t="shared" si="263"/>
        <v>1.0464073942261325</v>
      </c>
      <c r="AG69" s="30">
        <f t="shared" si="263"/>
        <v>1.0975675790817858</v>
      </c>
      <c r="AH69" s="30">
        <f t="shared" si="263"/>
        <v>1.1500067685588302</v>
      </c>
      <c r="AI69" s="30">
        <f t="shared" si="263"/>
        <v>1.2037569377728008</v>
      </c>
      <c r="AJ69" s="30">
        <f t="shared" si="263"/>
        <v>1.2588508612171205</v>
      </c>
      <c r="AK69" s="30">
        <f t="shared" si="263"/>
        <v>1.3153221327475484</v>
      </c>
      <c r="AL69" s="30">
        <f t="shared" si="263"/>
        <v>1.3732051860662369</v>
      </c>
      <c r="AM69" s="30">
        <f t="shared" si="263"/>
        <v>1.4325353157178926</v>
      </c>
      <c r="AN69" s="30">
        <f t="shared" si="263"/>
        <v>1.4933486986108397</v>
      </c>
      <c r="AO69" s="30">
        <f t="shared" si="263"/>
        <v>1.5556824160761105</v>
      </c>
      <c r="AP69" s="30">
        <f t="shared" si="263"/>
        <v>1.6195744764780131</v>
      </c>
      <c r="AQ69" s="30">
        <f t="shared" si="263"/>
        <v>1.6850638383899632</v>
      </c>
      <c r="AR69" s="30">
        <f t="shared" si="263"/>
        <v>1.7521904343497123</v>
      </c>
      <c r="AS69" s="30">
        <f t="shared" si="263"/>
        <v>1.8209951952084549</v>
      </c>
      <c r="AT69" s="30">
        <f t="shared" si="263"/>
        <v>1.8915200750886658</v>
      </c>
      <c r="AU69" s="30">
        <f t="shared" si="263"/>
        <v>1.9638080769658819</v>
      </c>
      <c r="AV69" s="30">
        <f t="shared" si="263"/>
        <v>2.0379032788900289</v>
      </c>
      <c r="AW69" s="30">
        <f t="shared" si="263"/>
        <v>2.113850860862279</v>
      </c>
      <c r="AX69" s="30">
        <f t="shared" si="263"/>
        <v>2.1916971323838355</v>
      </c>
      <c r="AY69" s="30">
        <f t="shared" si="263"/>
        <v>2.2714895606934311</v>
      </c>
      <c r="AZ69" s="30">
        <f t="shared" si="263"/>
        <v>2.3532767997107671</v>
      </c>
      <c r="BA69" s="30">
        <f t="shared" si="263"/>
        <v>2.4371087197035362</v>
      </c>
      <c r="BB69" s="30">
        <f t="shared" si="263"/>
        <v>2.5230364376961241</v>
      </c>
      <c r="BC69" s="30">
        <f t="shared" si="263"/>
        <v>2.6111123486385264</v>
      </c>
      <c r="BD69" s="30">
        <f t="shared" si="263"/>
        <v>2.7013901573544894</v>
      </c>
      <c r="BE69" s="30">
        <f t="shared" si="263"/>
        <v>2.7939249112883511</v>
      </c>
      <c r="BF69" s="30">
        <f t="shared" si="263"/>
        <v>2.8887730340705593</v>
      </c>
      <c r="BG69" s="30">
        <f t="shared" si="263"/>
        <v>2.985992359922323</v>
      </c>
      <c r="BH69" s="30">
        <f t="shared" si="263"/>
        <v>3.0856421689203808</v>
      </c>
      <c r="BI69" s="30">
        <f t="shared" si="263"/>
        <v>3.18778322314339</v>
      </c>
      <c r="BJ69" s="30">
        <f t="shared" si="263"/>
        <v>3.2924778037219742</v>
      </c>
      <c r="BK69" s="30">
        <f t="shared" si="263"/>
        <v>3.399789748815023</v>
      </c>
    </row>
    <row r="73" spans="1:63">
      <c r="A73" s="660" t="s">
        <v>558</v>
      </c>
    </row>
    <row r="74" spans="1:63">
      <c r="B74" s="658" t="s">
        <v>599</v>
      </c>
      <c r="C74" s="293"/>
      <c r="D74" s="657">
        <f>'1. Project Dashboard'!J31</f>
        <v>0.04</v>
      </c>
    </row>
    <row r="75" spans="1:63" ht="15.75" thickBot="1">
      <c r="B75" s="4"/>
      <c r="C75" s="5"/>
      <c r="D75" s="1">
        <v>0</v>
      </c>
      <c r="E75" s="1">
        <f>D75+1</f>
        <v>1</v>
      </c>
      <c r="F75" s="1">
        <f t="shared" ref="F75:F76" si="264">E75+1</f>
        <v>2</v>
      </c>
      <c r="G75" s="1">
        <f t="shared" ref="G75:G76" si="265">F75+1</f>
        <v>3</v>
      </c>
      <c r="H75" s="1">
        <f t="shared" ref="H75:H76" si="266">G75+1</f>
        <v>4</v>
      </c>
      <c r="I75" s="1">
        <f t="shared" ref="I75:I76" si="267">H75+1</f>
        <v>5</v>
      </c>
      <c r="J75" s="1">
        <f t="shared" ref="J75:J76" si="268">I75+1</f>
        <v>6</v>
      </c>
      <c r="K75" s="1">
        <f t="shared" ref="K75:K76" si="269">J75+1</f>
        <v>7</v>
      </c>
      <c r="L75" s="1">
        <f t="shared" ref="L75:L76" si="270">K75+1</f>
        <v>8</v>
      </c>
      <c r="M75" s="1">
        <f t="shared" ref="M75:M76" si="271">L75+1</f>
        <v>9</v>
      </c>
      <c r="N75" s="1">
        <f t="shared" ref="N75:N76" si="272">M75+1</f>
        <v>10</v>
      </c>
      <c r="O75" s="1">
        <f t="shared" ref="O75:O76" si="273">N75+1</f>
        <v>11</v>
      </c>
      <c r="P75" s="1">
        <f t="shared" ref="P75:P76" si="274">O75+1</f>
        <v>12</v>
      </c>
      <c r="Q75" s="1">
        <f t="shared" ref="Q75:Q76" si="275">P75+1</f>
        <v>13</v>
      </c>
      <c r="R75" s="1">
        <f t="shared" ref="R75:R76" si="276">Q75+1</f>
        <v>14</v>
      </c>
      <c r="S75" s="1">
        <f t="shared" ref="S75:S76" si="277">R75+1</f>
        <v>15</v>
      </c>
      <c r="T75" s="1">
        <f t="shared" ref="T75:T76" si="278">S75+1</f>
        <v>16</v>
      </c>
      <c r="U75" s="1">
        <f t="shared" ref="U75:U76" si="279">T75+1</f>
        <v>17</v>
      </c>
      <c r="V75" s="1">
        <f t="shared" ref="V75:V76" si="280">U75+1</f>
        <v>18</v>
      </c>
      <c r="W75" s="1">
        <f t="shared" ref="W75:W76" si="281">V75+1</f>
        <v>19</v>
      </c>
      <c r="X75" s="1">
        <f t="shared" ref="X75:X76" si="282">W75+1</f>
        <v>20</v>
      </c>
      <c r="Y75" s="1">
        <f t="shared" ref="Y75:Y76" si="283">X75+1</f>
        <v>21</v>
      </c>
      <c r="Z75" s="1">
        <f t="shared" ref="Z75:Z76" si="284">Y75+1</f>
        <v>22</v>
      </c>
      <c r="AA75" s="1">
        <f t="shared" ref="AA75:AA76" si="285">Z75+1</f>
        <v>23</v>
      </c>
      <c r="AB75" s="1">
        <f t="shared" ref="AB75:AB76" si="286">AA75+1</f>
        <v>24</v>
      </c>
      <c r="AC75" s="1">
        <f t="shared" ref="AC75:AC76" si="287">AB75+1</f>
        <v>25</v>
      </c>
      <c r="AD75" s="1">
        <f t="shared" ref="AD75:AD76" si="288">AC75+1</f>
        <v>26</v>
      </c>
      <c r="AE75" s="1">
        <f t="shared" ref="AE75:AE76" si="289">AD75+1</f>
        <v>27</v>
      </c>
      <c r="AF75" s="1">
        <f t="shared" ref="AF75:AF76" si="290">AE75+1</f>
        <v>28</v>
      </c>
      <c r="AG75" s="1">
        <f t="shared" ref="AG75:AG76" si="291">AF75+1</f>
        <v>29</v>
      </c>
      <c r="AH75" s="1">
        <f t="shared" ref="AH75:AH76" si="292">AG75+1</f>
        <v>30</v>
      </c>
      <c r="AI75" s="1">
        <f t="shared" ref="AI75:AI76" si="293">AH75+1</f>
        <v>31</v>
      </c>
      <c r="AJ75" s="1">
        <f t="shared" ref="AJ75:AJ76" si="294">AI75+1</f>
        <v>32</v>
      </c>
      <c r="AK75" s="1">
        <f t="shared" ref="AK75:AK76" si="295">AJ75+1</f>
        <v>33</v>
      </c>
      <c r="AL75" s="1">
        <f t="shared" ref="AL75:AL76" si="296">AK75+1</f>
        <v>34</v>
      </c>
      <c r="AM75" s="1">
        <f t="shared" ref="AM75:AM76" si="297">AL75+1</f>
        <v>35</v>
      </c>
      <c r="AN75" s="1">
        <f t="shared" ref="AN75:AN76" si="298">AM75+1</f>
        <v>36</v>
      </c>
      <c r="AO75" s="1">
        <f t="shared" ref="AO75:AO76" si="299">AN75+1</f>
        <v>37</v>
      </c>
      <c r="AP75" s="1">
        <f t="shared" ref="AP75:AP76" si="300">AO75+1</f>
        <v>38</v>
      </c>
      <c r="AQ75" s="1">
        <f t="shared" ref="AQ75:AQ76" si="301">AP75+1</f>
        <v>39</v>
      </c>
      <c r="AR75" s="1">
        <f t="shared" ref="AR75:AR76" si="302">AQ75+1</f>
        <v>40</v>
      </c>
      <c r="AS75" s="1">
        <f t="shared" ref="AS75:AS76" si="303">AR75+1</f>
        <v>41</v>
      </c>
      <c r="AT75" s="1">
        <f t="shared" ref="AT75:AT76" si="304">AS75+1</f>
        <v>42</v>
      </c>
      <c r="AU75" s="1">
        <f t="shared" ref="AU75:AU76" si="305">AT75+1</f>
        <v>43</v>
      </c>
      <c r="AV75" s="1">
        <f t="shared" ref="AV75:AV76" si="306">AU75+1</f>
        <v>44</v>
      </c>
      <c r="AW75" s="1">
        <f t="shared" ref="AW75:AW76" si="307">AV75+1</f>
        <v>45</v>
      </c>
      <c r="AX75" s="1">
        <f t="shared" ref="AX75:AX76" si="308">AW75+1</f>
        <v>46</v>
      </c>
      <c r="AY75" s="1">
        <f t="shared" ref="AY75:AY76" si="309">AX75+1</f>
        <v>47</v>
      </c>
      <c r="AZ75" s="1">
        <f t="shared" ref="AZ75:AZ76" si="310">AY75+1</f>
        <v>48</v>
      </c>
      <c r="BA75" s="1">
        <f t="shared" ref="BA75:BA76" si="311">AZ75+1</f>
        <v>49</v>
      </c>
      <c r="BB75" s="1">
        <f t="shared" ref="BB75:BB76" si="312">BA75+1</f>
        <v>50</v>
      </c>
      <c r="BC75" s="1">
        <f t="shared" ref="BC75:BC76" si="313">BB75+1</f>
        <v>51</v>
      </c>
      <c r="BD75" s="1">
        <f t="shared" ref="BD75:BD76" si="314">BC75+1</f>
        <v>52</v>
      </c>
      <c r="BE75" s="1">
        <f t="shared" ref="BE75:BE76" si="315">BD75+1</f>
        <v>53</v>
      </c>
      <c r="BF75" s="1">
        <f t="shared" ref="BF75:BF76" si="316">BE75+1</f>
        <v>54</v>
      </c>
      <c r="BG75" s="1">
        <f t="shared" ref="BG75:BG76" si="317">BF75+1</f>
        <v>55</v>
      </c>
      <c r="BH75" s="1">
        <f t="shared" ref="BH75:BH76" si="318">BG75+1</f>
        <v>56</v>
      </c>
      <c r="BI75" s="1">
        <f t="shared" ref="BI75:BI76" si="319">BH75+1</f>
        <v>57</v>
      </c>
      <c r="BJ75" s="1">
        <f t="shared" ref="BJ75:BJ76" si="320">BI75+1</f>
        <v>58</v>
      </c>
      <c r="BK75" s="1">
        <f t="shared" ref="BK75:BK76" si="321">BJ75+1</f>
        <v>59</v>
      </c>
    </row>
    <row r="76" spans="1:63" ht="16.5" thickTop="1" thickBot="1">
      <c r="B76" s="13" t="s">
        <v>0</v>
      </c>
      <c r="C76" s="14" t="s">
        <v>1</v>
      </c>
      <c r="D76" s="420">
        <f>'3. Inputs'!E12</f>
        <v>2017</v>
      </c>
      <c r="E76" s="14">
        <f>D76+1</f>
        <v>2018</v>
      </c>
      <c r="F76" s="14">
        <f t="shared" si="264"/>
        <v>2019</v>
      </c>
      <c r="G76" s="14">
        <f t="shared" si="265"/>
        <v>2020</v>
      </c>
      <c r="H76" s="14">
        <f t="shared" si="266"/>
        <v>2021</v>
      </c>
      <c r="I76" s="14">
        <f t="shared" si="267"/>
        <v>2022</v>
      </c>
      <c r="J76" s="14">
        <f t="shared" si="268"/>
        <v>2023</v>
      </c>
      <c r="K76" s="14">
        <f t="shared" si="269"/>
        <v>2024</v>
      </c>
      <c r="L76" s="14">
        <f t="shared" si="270"/>
        <v>2025</v>
      </c>
      <c r="M76" s="14">
        <f t="shared" si="271"/>
        <v>2026</v>
      </c>
      <c r="N76" s="14">
        <f t="shared" si="272"/>
        <v>2027</v>
      </c>
      <c r="O76" s="14">
        <f t="shared" si="273"/>
        <v>2028</v>
      </c>
      <c r="P76" s="14">
        <f t="shared" si="274"/>
        <v>2029</v>
      </c>
      <c r="Q76" s="14">
        <f t="shared" si="275"/>
        <v>2030</v>
      </c>
      <c r="R76" s="14">
        <f t="shared" si="276"/>
        <v>2031</v>
      </c>
      <c r="S76" s="14">
        <f t="shared" si="277"/>
        <v>2032</v>
      </c>
      <c r="T76" s="14">
        <f t="shared" si="278"/>
        <v>2033</v>
      </c>
      <c r="U76" s="14">
        <f t="shared" si="279"/>
        <v>2034</v>
      </c>
      <c r="V76" s="14">
        <f t="shared" si="280"/>
        <v>2035</v>
      </c>
      <c r="W76" s="14">
        <f t="shared" si="281"/>
        <v>2036</v>
      </c>
      <c r="X76" s="14">
        <f t="shared" si="282"/>
        <v>2037</v>
      </c>
      <c r="Y76" s="14">
        <f t="shared" si="283"/>
        <v>2038</v>
      </c>
      <c r="Z76" s="14">
        <f t="shared" si="284"/>
        <v>2039</v>
      </c>
      <c r="AA76" s="14">
        <f t="shared" si="285"/>
        <v>2040</v>
      </c>
      <c r="AB76" s="14">
        <f t="shared" si="286"/>
        <v>2041</v>
      </c>
      <c r="AC76" s="14">
        <f t="shared" si="287"/>
        <v>2042</v>
      </c>
      <c r="AD76" s="14">
        <f t="shared" si="288"/>
        <v>2043</v>
      </c>
      <c r="AE76" s="14">
        <f t="shared" si="289"/>
        <v>2044</v>
      </c>
      <c r="AF76" s="14">
        <f t="shared" si="290"/>
        <v>2045</v>
      </c>
      <c r="AG76" s="14">
        <f t="shared" si="291"/>
        <v>2046</v>
      </c>
      <c r="AH76" s="14">
        <f t="shared" si="292"/>
        <v>2047</v>
      </c>
      <c r="AI76" s="14">
        <f t="shared" si="293"/>
        <v>2048</v>
      </c>
      <c r="AJ76" s="14">
        <f t="shared" si="294"/>
        <v>2049</v>
      </c>
      <c r="AK76" s="14">
        <f t="shared" si="295"/>
        <v>2050</v>
      </c>
      <c r="AL76" s="14">
        <f t="shared" si="296"/>
        <v>2051</v>
      </c>
      <c r="AM76" s="14">
        <f t="shared" si="297"/>
        <v>2052</v>
      </c>
      <c r="AN76" s="14">
        <f t="shared" si="298"/>
        <v>2053</v>
      </c>
      <c r="AO76" s="14">
        <f t="shared" si="299"/>
        <v>2054</v>
      </c>
      <c r="AP76" s="14">
        <f t="shared" si="300"/>
        <v>2055</v>
      </c>
      <c r="AQ76" s="14">
        <f t="shared" si="301"/>
        <v>2056</v>
      </c>
      <c r="AR76" s="14">
        <f t="shared" si="302"/>
        <v>2057</v>
      </c>
      <c r="AS76" s="14">
        <f t="shared" si="303"/>
        <v>2058</v>
      </c>
      <c r="AT76" s="14">
        <f t="shared" si="304"/>
        <v>2059</v>
      </c>
      <c r="AU76" s="14">
        <f t="shared" si="305"/>
        <v>2060</v>
      </c>
      <c r="AV76" s="14">
        <f t="shared" si="306"/>
        <v>2061</v>
      </c>
      <c r="AW76" s="14">
        <f t="shared" si="307"/>
        <v>2062</v>
      </c>
      <c r="AX76" s="14">
        <f t="shared" si="308"/>
        <v>2063</v>
      </c>
      <c r="AY76" s="14">
        <f t="shared" si="309"/>
        <v>2064</v>
      </c>
      <c r="AZ76" s="14">
        <f t="shared" si="310"/>
        <v>2065</v>
      </c>
      <c r="BA76" s="14">
        <f t="shared" si="311"/>
        <v>2066</v>
      </c>
      <c r="BB76" s="14">
        <f t="shared" si="312"/>
        <v>2067</v>
      </c>
      <c r="BC76" s="14">
        <f t="shared" si="313"/>
        <v>2068</v>
      </c>
      <c r="BD76" s="14">
        <f t="shared" si="314"/>
        <v>2069</v>
      </c>
      <c r="BE76" s="14">
        <f t="shared" si="315"/>
        <v>2070</v>
      </c>
      <c r="BF76" s="14">
        <f t="shared" si="316"/>
        <v>2071</v>
      </c>
      <c r="BG76" s="14">
        <f t="shared" si="317"/>
        <v>2072</v>
      </c>
      <c r="BH76" s="14">
        <f t="shared" si="318"/>
        <v>2073</v>
      </c>
      <c r="BI76" s="14">
        <f t="shared" si="319"/>
        <v>2074</v>
      </c>
      <c r="BJ76" s="14">
        <f t="shared" si="320"/>
        <v>2075</v>
      </c>
      <c r="BK76" s="14">
        <f t="shared" si="321"/>
        <v>2076</v>
      </c>
    </row>
    <row r="77" spans="1:63" ht="15.75" thickTop="1">
      <c r="B77" s="2" t="s">
        <v>2</v>
      </c>
      <c r="C77" s="36">
        <v>1</v>
      </c>
      <c r="D77" s="368">
        <f>'3. Inputs'!F24</f>
        <v>2.5000000000000001E-2</v>
      </c>
      <c r="E77" s="15">
        <f t="shared" ref="E77:E81" si="322">D77</f>
        <v>2.5000000000000001E-2</v>
      </c>
      <c r="F77" s="15">
        <f t="shared" ref="F77:F81" si="323">E77</f>
        <v>2.5000000000000001E-2</v>
      </c>
      <c r="G77" s="15">
        <f t="shared" ref="G77:G81" si="324">F77</f>
        <v>2.5000000000000001E-2</v>
      </c>
      <c r="H77" s="15">
        <f t="shared" ref="H77:H81" si="325">G77</f>
        <v>2.5000000000000001E-2</v>
      </c>
      <c r="I77" s="15">
        <f t="shared" ref="I77:I81" si="326">H77</f>
        <v>2.5000000000000001E-2</v>
      </c>
      <c r="J77" s="15">
        <f t="shared" ref="J77:J81" si="327">I77</f>
        <v>2.5000000000000001E-2</v>
      </c>
      <c r="K77" s="15">
        <f t="shared" ref="K77:K81" si="328">J77</f>
        <v>2.5000000000000001E-2</v>
      </c>
      <c r="L77" s="15">
        <f t="shared" ref="L77:L81" si="329">K77</f>
        <v>2.5000000000000001E-2</v>
      </c>
      <c r="M77" s="15">
        <f t="shared" ref="M77:M81" si="330">L77</f>
        <v>2.5000000000000001E-2</v>
      </c>
      <c r="N77" s="15">
        <f t="shared" ref="N77:N81" si="331">M77</f>
        <v>2.5000000000000001E-2</v>
      </c>
      <c r="O77" s="15">
        <f t="shared" ref="O77:O81" si="332">N77</f>
        <v>2.5000000000000001E-2</v>
      </c>
      <c r="P77" s="15">
        <f t="shared" ref="P77:P81" si="333">O77</f>
        <v>2.5000000000000001E-2</v>
      </c>
      <c r="Q77" s="15">
        <f t="shared" ref="Q77:Q81" si="334">P77</f>
        <v>2.5000000000000001E-2</v>
      </c>
      <c r="R77" s="15">
        <f t="shared" ref="R77:R81" si="335">Q77</f>
        <v>2.5000000000000001E-2</v>
      </c>
      <c r="S77" s="15">
        <f t="shared" ref="S77:S81" si="336">R77</f>
        <v>2.5000000000000001E-2</v>
      </c>
      <c r="T77" s="15">
        <f t="shared" ref="T77:T81" si="337">S77</f>
        <v>2.5000000000000001E-2</v>
      </c>
      <c r="U77" s="15">
        <f t="shared" ref="U77:U81" si="338">T77</f>
        <v>2.5000000000000001E-2</v>
      </c>
      <c r="V77" s="15">
        <f t="shared" ref="V77:V81" si="339">U77</f>
        <v>2.5000000000000001E-2</v>
      </c>
      <c r="W77" s="15">
        <f t="shared" ref="W77:W81" si="340">V77</f>
        <v>2.5000000000000001E-2</v>
      </c>
      <c r="X77" s="15">
        <f t="shared" ref="X77:X81" si="341">W77</f>
        <v>2.5000000000000001E-2</v>
      </c>
      <c r="Y77" s="15">
        <f t="shared" ref="Y77:Y81" si="342">X77</f>
        <v>2.5000000000000001E-2</v>
      </c>
      <c r="Z77" s="15">
        <f t="shared" ref="Z77:Z81" si="343">Y77</f>
        <v>2.5000000000000001E-2</v>
      </c>
      <c r="AA77" s="15">
        <f t="shared" ref="AA77:AA81" si="344">Z77</f>
        <v>2.5000000000000001E-2</v>
      </c>
      <c r="AB77" s="15">
        <f t="shared" ref="AB77:AB81" si="345">AA77</f>
        <v>2.5000000000000001E-2</v>
      </c>
      <c r="AC77" s="15">
        <f t="shared" ref="AC77:AC81" si="346">AB77</f>
        <v>2.5000000000000001E-2</v>
      </c>
      <c r="AD77" s="15">
        <f t="shared" ref="AD77:AD81" si="347">AC77</f>
        <v>2.5000000000000001E-2</v>
      </c>
      <c r="AE77" s="15">
        <f t="shared" ref="AE77:AE81" si="348">AD77</f>
        <v>2.5000000000000001E-2</v>
      </c>
      <c r="AF77" s="15">
        <f t="shared" ref="AF77:AF81" si="349">AE77</f>
        <v>2.5000000000000001E-2</v>
      </c>
      <c r="AG77" s="15">
        <f t="shared" ref="AG77:AG81" si="350">AF77</f>
        <v>2.5000000000000001E-2</v>
      </c>
      <c r="AH77" s="15">
        <f t="shared" ref="AH77:AH81" si="351">AG77</f>
        <v>2.5000000000000001E-2</v>
      </c>
      <c r="AI77" s="15">
        <f t="shared" ref="AI77:AI81" si="352">AH77</f>
        <v>2.5000000000000001E-2</v>
      </c>
      <c r="AJ77" s="15">
        <f t="shared" ref="AJ77:AJ81" si="353">AI77</f>
        <v>2.5000000000000001E-2</v>
      </c>
      <c r="AK77" s="15">
        <f t="shared" ref="AK77:AK81" si="354">AJ77</f>
        <v>2.5000000000000001E-2</v>
      </c>
      <c r="AL77" s="15">
        <f t="shared" ref="AL77:AL81" si="355">AK77</f>
        <v>2.5000000000000001E-2</v>
      </c>
      <c r="AM77" s="15">
        <f t="shared" ref="AM77:AM81" si="356">AL77</f>
        <v>2.5000000000000001E-2</v>
      </c>
      <c r="AN77" s="15">
        <f t="shared" ref="AN77:AN81" si="357">AM77</f>
        <v>2.5000000000000001E-2</v>
      </c>
      <c r="AO77" s="15">
        <f t="shared" ref="AO77:AO81" si="358">AN77</f>
        <v>2.5000000000000001E-2</v>
      </c>
      <c r="AP77" s="15">
        <f t="shared" ref="AP77:AP81" si="359">AO77</f>
        <v>2.5000000000000001E-2</v>
      </c>
      <c r="AQ77" s="15">
        <f t="shared" ref="AQ77:AQ81" si="360">AP77</f>
        <v>2.5000000000000001E-2</v>
      </c>
      <c r="AR77" s="15">
        <f t="shared" ref="AR77:AR81" si="361">AQ77</f>
        <v>2.5000000000000001E-2</v>
      </c>
      <c r="AS77" s="15">
        <f t="shared" ref="AS77:AS81" si="362">AR77</f>
        <v>2.5000000000000001E-2</v>
      </c>
      <c r="AT77" s="15">
        <f t="shared" ref="AT77:AT81" si="363">AS77</f>
        <v>2.5000000000000001E-2</v>
      </c>
      <c r="AU77" s="15">
        <f t="shared" ref="AU77:AU81" si="364">AT77</f>
        <v>2.5000000000000001E-2</v>
      </c>
      <c r="AV77" s="15">
        <f t="shared" ref="AV77:AV81" si="365">AU77</f>
        <v>2.5000000000000001E-2</v>
      </c>
      <c r="AW77" s="15">
        <f t="shared" ref="AW77:AW81" si="366">AV77</f>
        <v>2.5000000000000001E-2</v>
      </c>
      <c r="AX77" s="15">
        <f t="shared" ref="AX77:AX81" si="367">AW77</f>
        <v>2.5000000000000001E-2</v>
      </c>
      <c r="AY77" s="15">
        <f t="shared" ref="AY77:AY81" si="368">AX77</f>
        <v>2.5000000000000001E-2</v>
      </c>
      <c r="AZ77" s="15">
        <f t="shared" ref="AZ77:AZ81" si="369">AY77</f>
        <v>2.5000000000000001E-2</v>
      </c>
      <c r="BA77" s="15">
        <f t="shared" ref="BA77:BA81" si="370">AZ77</f>
        <v>2.5000000000000001E-2</v>
      </c>
      <c r="BB77" s="15">
        <f t="shared" ref="BB77:BB81" si="371">BA77</f>
        <v>2.5000000000000001E-2</v>
      </c>
      <c r="BC77" s="15">
        <f t="shared" ref="BC77:BC81" si="372">BB77</f>
        <v>2.5000000000000001E-2</v>
      </c>
      <c r="BD77" s="15">
        <f t="shared" ref="BD77:BD81" si="373">BC77</f>
        <v>2.5000000000000001E-2</v>
      </c>
      <c r="BE77" s="15">
        <f t="shared" ref="BE77:BE81" si="374">BD77</f>
        <v>2.5000000000000001E-2</v>
      </c>
      <c r="BF77" s="15">
        <f t="shared" ref="BF77:BF81" si="375">BE77</f>
        <v>2.5000000000000001E-2</v>
      </c>
      <c r="BG77" s="15">
        <f t="shared" ref="BG77:BG81" si="376">BF77</f>
        <v>2.5000000000000001E-2</v>
      </c>
      <c r="BH77" s="15">
        <f t="shared" ref="BH77:BH81" si="377">BG77</f>
        <v>2.5000000000000001E-2</v>
      </c>
      <c r="BI77" s="15">
        <f t="shared" ref="BI77:BI81" si="378">BH77</f>
        <v>2.5000000000000001E-2</v>
      </c>
      <c r="BJ77" s="15">
        <f t="shared" ref="BJ77:BJ81" si="379">BI77</f>
        <v>2.5000000000000001E-2</v>
      </c>
      <c r="BK77" s="15">
        <f t="shared" ref="BK77:BK81" si="380">BJ77</f>
        <v>2.5000000000000001E-2</v>
      </c>
    </row>
    <row r="78" spans="1:63">
      <c r="B78" s="661" t="s">
        <v>3</v>
      </c>
      <c r="C78" s="662">
        <v>2</v>
      </c>
      <c r="D78" s="368">
        <f>'1. Project Dashboard'!J31</f>
        <v>0.04</v>
      </c>
      <c r="E78" s="368">
        <f t="shared" si="322"/>
        <v>0.04</v>
      </c>
      <c r="F78" s="15">
        <f t="shared" si="323"/>
        <v>0.04</v>
      </c>
      <c r="G78" s="15">
        <f t="shared" si="324"/>
        <v>0.04</v>
      </c>
      <c r="H78" s="15">
        <f t="shared" si="325"/>
        <v>0.04</v>
      </c>
      <c r="I78" s="15">
        <f t="shared" si="326"/>
        <v>0.04</v>
      </c>
      <c r="J78" s="15">
        <f t="shared" si="327"/>
        <v>0.04</v>
      </c>
      <c r="K78" s="15">
        <f t="shared" si="328"/>
        <v>0.04</v>
      </c>
      <c r="L78" s="15">
        <f t="shared" si="329"/>
        <v>0.04</v>
      </c>
      <c r="M78" s="15">
        <f t="shared" si="330"/>
        <v>0.04</v>
      </c>
      <c r="N78" s="15">
        <f t="shared" si="331"/>
        <v>0.04</v>
      </c>
      <c r="O78" s="15">
        <f t="shared" si="332"/>
        <v>0.04</v>
      </c>
      <c r="P78" s="15">
        <f t="shared" si="333"/>
        <v>0.04</v>
      </c>
      <c r="Q78" s="15">
        <f t="shared" si="334"/>
        <v>0.04</v>
      </c>
      <c r="R78" s="15">
        <f t="shared" si="335"/>
        <v>0.04</v>
      </c>
      <c r="S78" s="15">
        <f t="shared" si="336"/>
        <v>0.04</v>
      </c>
      <c r="T78" s="15">
        <f t="shared" si="337"/>
        <v>0.04</v>
      </c>
      <c r="U78" s="15">
        <f t="shared" si="338"/>
        <v>0.04</v>
      </c>
      <c r="V78" s="15">
        <f t="shared" si="339"/>
        <v>0.04</v>
      </c>
      <c r="W78" s="15">
        <f t="shared" si="340"/>
        <v>0.04</v>
      </c>
      <c r="X78" s="15">
        <f t="shared" si="341"/>
        <v>0.04</v>
      </c>
      <c r="Y78" s="15">
        <f t="shared" si="342"/>
        <v>0.04</v>
      </c>
      <c r="Z78" s="15">
        <f t="shared" si="343"/>
        <v>0.04</v>
      </c>
      <c r="AA78" s="15">
        <f t="shared" si="344"/>
        <v>0.04</v>
      </c>
      <c r="AB78" s="15">
        <f t="shared" si="345"/>
        <v>0.04</v>
      </c>
      <c r="AC78" s="15">
        <f t="shared" si="346"/>
        <v>0.04</v>
      </c>
      <c r="AD78" s="15">
        <f t="shared" si="347"/>
        <v>0.04</v>
      </c>
      <c r="AE78" s="15">
        <f t="shared" si="348"/>
        <v>0.04</v>
      </c>
      <c r="AF78" s="15">
        <f t="shared" si="349"/>
        <v>0.04</v>
      </c>
      <c r="AG78" s="15">
        <f t="shared" si="350"/>
        <v>0.04</v>
      </c>
      <c r="AH78" s="15">
        <f t="shared" si="351"/>
        <v>0.04</v>
      </c>
      <c r="AI78" s="15">
        <f t="shared" si="352"/>
        <v>0.04</v>
      </c>
      <c r="AJ78" s="15">
        <f t="shared" si="353"/>
        <v>0.04</v>
      </c>
      <c r="AK78" s="15">
        <f t="shared" si="354"/>
        <v>0.04</v>
      </c>
      <c r="AL78" s="15">
        <f t="shared" si="355"/>
        <v>0.04</v>
      </c>
      <c r="AM78" s="15">
        <f t="shared" si="356"/>
        <v>0.04</v>
      </c>
      <c r="AN78" s="15">
        <f t="shared" si="357"/>
        <v>0.04</v>
      </c>
      <c r="AO78" s="15">
        <f t="shared" si="358"/>
        <v>0.04</v>
      </c>
      <c r="AP78" s="15">
        <f t="shared" si="359"/>
        <v>0.04</v>
      </c>
      <c r="AQ78" s="15">
        <f t="shared" si="360"/>
        <v>0.04</v>
      </c>
      <c r="AR78" s="15">
        <f t="shared" si="361"/>
        <v>0.04</v>
      </c>
      <c r="AS78" s="15">
        <f t="shared" si="362"/>
        <v>0.04</v>
      </c>
      <c r="AT78" s="15">
        <f t="shared" si="363"/>
        <v>0.04</v>
      </c>
      <c r="AU78" s="15">
        <f t="shared" si="364"/>
        <v>0.04</v>
      </c>
      <c r="AV78" s="15">
        <f t="shared" si="365"/>
        <v>0.04</v>
      </c>
      <c r="AW78" s="15">
        <f t="shared" si="366"/>
        <v>0.04</v>
      </c>
      <c r="AX78" s="15">
        <f t="shared" si="367"/>
        <v>0.04</v>
      </c>
      <c r="AY78" s="15">
        <f t="shared" si="368"/>
        <v>0.04</v>
      </c>
      <c r="AZ78" s="15">
        <f t="shared" si="369"/>
        <v>0.04</v>
      </c>
      <c r="BA78" s="15">
        <f t="shared" si="370"/>
        <v>0.04</v>
      </c>
      <c r="BB78" s="15">
        <f t="shared" si="371"/>
        <v>0.04</v>
      </c>
      <c r="BC78" s="15">
        <f t="shared" si="372"/>
        <v>0.04</v>
      </c>
      <c r="BD78" s="15">
        <f t="shared" si="373"/>
        <v>0.04</v>
      </c>
      <c r="BE78" s="15">
        <f t="shared" si="374"/>
        <v>0.04</v>
      </c>
      <c r="BF78" s="15">
        <f t="shared" si="375"/>
        <v>0.04</v>
      </c>
      <c r="BG78" s="15">
        <f t="shared" si="376"/>
        <v>0.04</v>
      </c>
      <c r="BH78" s="15">
        <f t="shared" si="377"/>
        <v>0.04</v>
      </c>
      <c r="BI78" s="15">
        <f t="shared" si="378"/>
        <v>0.04</v>
      </c>
      <c r="BJ78" s="15">
        <f t="shared" si="379"/>
        <v>0.04</v>
      </c>
      <c r="BK78" s="15">
        <f t="shared" si="380"/>
        <v>0.04</v>
      </c>
    </row>
    <row r="79" spans="1:63">
      <c r="B79" s="661" t="s">
        <v>4</v>
      </c>
      <c r="C79" s="663">
        <v>3</v>
      </c>
      <c r="D79" s="368">
        <f>'3. Inputs'!F26</f>
        <v>0</v>
      </c>
      <c r="E79" s="368">
        <f t="shared" si="322"/>
        <v>0</v>
      </c>
      <c r="F79" s="16">
        <f t="shared" si="323"/>
        <v>0</v>
      </c>
      <c r="G79" s="15">
        <f t="shared" si="324"/>
        <v>0</v>
      </c>
      <c r="H79" s="17">
        <f t="shared" si="325"/>
        <v>0</v>
      </c>
      <c r="I79" s="17">
        <f t="shared" si="326"/>
        <v>0</v>
      </c>
      <c r="J79" s="17">
        <f t="shared" si="327"/>
        <v>0</v>
      </c>
      <c r="K79" s="17">
        <f t="shared" si="328"/>
        <v>0</v>
      </c>
      <c r="L79" s="17">
        <f t="shared" si="329"/>
        <v>0</v>
      </c>
      <c r="M79" s="17">
        <f t="shared" si="330"/>
        <v>0</v>
      </c>
      <c r="N79" s="17">
        <f t="shared" si="331"/>
        <v>0</v>
      </c>
      <c r="O79" s="17">
        <f t="shared" si="332"/>
        <v>0</v>
      </c>
      <c r="P79" s="17">
        <f t="shared" si="333"/>
        <v>0</v>
      </c>
      <c r="Q79" s="17">
        <f t="shared" si="334"/>
        <v>0</v>
      </c>
      <c r="R79" s="17">
        <f t="shared" si="335"/>
        <v>0</v>
      </c>
      <c r="S79" s="17">
        <f t="shared" si="336"/>
        <v>0</v>
      </c>
      <c r="T79" s="17">
        <f t="shared" si="337"/>
        <v>0</v>
      </c>
      <c r="U79" s="17">
        <f t="shared" si="338"/>
        <v>0</v>
      </c>
      <c r="V79" s="17">
        <f t="shared" si="339"/>
        <v>0</v>
      </c>
      <c r="W79" s="17">
        <f t="shared" si="340"/>
        <v>0</v>
      </c>
      <c r="X79" s="17">
        <f t="shared" si="341"/>
        <v>0</v>
      </c>
      <c r="Y79" s="17">
        <f t="shared" si="342"/>
        <v>0</v>
      </c>
      <c r="Z79" s="17">
        <f t="shared" si="343"/>
        <v>0</v>
      </c>
      <c r="AA79" s="17">
        <f t="shared" si="344"/>
        <v>0</v>
      </c>
      <c r="AB79" s="17">
        <f t="shared" si="345"/>
        <v>0</v>
      </c>
      <c r="AC79" s="17">
        <f t="shared" si="346"/>
        <v>0</v>
      </c>
      <c r="AD79" s="17">
        <f t="shared" si="347"/>
        <v>0</v>
      </c>
      <c r="AE79" s="17">
        <f t="shared" si="348"/>
        <v>0</v>
      </c>
      <c r="AF79" s="17">
        <f t="shared" si="349"/>
        <v>0</v>
      </c>
      <c r="AG79" s="17">
        <f t="shared" si="350"/>
        <v>0</v>
      </c>
      <c r="AH79" s="17">
        <f t="shared" si="351"/>
        <v>0</v>
      </c>
      <c r="AI79" s="17">
        <f t="shared" si="352"/>
        <v>0</v>
      </c>
      <c r="AJ79" s="17">
        <f t="shared" si="353"/>
        <v>0</v>
      </c>
      <c r="AK79" s="17">
        <f t="shared" si="354"/>
        <v>0</v>
      </c>
      <c r="AL79" s="17">
        <f t="shared" si="355"/>
        <v>0</v>
      </c>
      <c r="AM79" s="17">
        <f t="shared" si="356"/>
        <v>0</v>
      </c>
      <c r="AN79" s="17">
        <f t="shared" si="357"/>
        <v>0</v>
      </c>
      <c r="AO79" s="17">
        <f t="shared" si="358"/>
        <v>0</v>
      </c>
      <c r="AP79" s="17">
        <f t="shared" si="359"/>
        <v>0</v>
      </c>
      <c r="AQ79" s="17">
        <f t="shared" si="360"/>
        <v>0</v>
      </c>
      <c r="AR79" s="17">
        <f t="shared" si="361"/>
        <v>0</v>
      </c>
      <c r="AS79" s="17">
        <f t="shared" si="362"/>
        <v>0</v>
      </c>
      <c r="AT79" s="17">
        <f t="shared" si="363"/>
        <v>0</v>
      </c>
      <c r="AU79" s="17">
        <f t="shared" si="364"/>
        <v>0</v>
      </c>
      <c r="AV79" s="17">
        <f t="shared" si="365"/>
        <v>0</v>
      </c>
      <c r="AW79" s="17">
        <f t="shared" si="366"/>
        <v>0</v>
      </c>
      <c r="AX79" s="17">
        <f t="shared" si="367"/>
        <v>0</v>
      </c>
      <c r="AY79" s="17">
        <f t="shared" si="368"/>
        <v>0</v>
      </c>
      <c r="AZ79" s="17">
        <f t="shared" si="369"/>
        <v>0</v>
      </c>
      <c r="BA79" s="18">
        <f t="shared" si="370"/>
        <v>0</v>
      </c>
      <c r="BB79" s="17">
        <f t="shared" si="371"/>
        <v>0</v>
      </c>
      <c r="BC79" s="17">
        <f t="shared" si="372"/>
        <v>0</v>
      </c>
      <c r="BD79" s="17">
        <f t="shared" si="373"/>
        <v>0</v>
      </c>
      <c r="BE79" s="17">
        <f t="shared" si="374"/>
        <v>0</v>
      </c>
      <c r="BF79" s="17">
        <f t="shared" si="375"/>
        <v>0</v>
      </c>
      <c r="BG79" s="17">
        <f t="shared" si="376"/>
        <v>0</v>
      </c>
      <c r="BH79" s="17">
        <f t="shared" si="377"/>
        <v>0</v>
      </c>
      <c r="BI79" s="17">
        <f t="shared" si="378"/>
        <v>0</v>
      </c>
      <c r="BJ79" s="17">
        <f t="shared" si="379"/>
        <v>0</v>
      </c>
      <c r="BK79" s="19">
        <f t="shared" si="380"/>
        <v>0</v>
      </c>
    </row>
    <row r="80" spans="1:63">
      <c r="B80" s="661" t="s">
        <v>5</v>
      </c>
      <c r="C80" s="663">
        <v>4</v>
      </c>
      <c r="D80" s="368">
        <f>'3. Inputs'!F27</f>
        <v>0.05</v>
      </c>
      <c r="E80" s="368">
        <f t="shared" si="322"/>
        <v>0.05</v>
      </c>
      <c r="F80" s="16">
        <f t="shared" si="323"/>
        <v>0.05</v>
      </c>
      <c r="G80" s="15">
        <f t="shared" si="324"/>
        <v>0.05</v>
      </c>
      <c r="H80" s="17">
        <f t="shared" si="325"/>
        <v>0.05</v>
      </c>
      <c r="I80" s="17">
        <f t="shared" si="326"/>
        <v>0.05</v>
      </c>
      <c r="J80" s="17">
        <f t="shared" si="327"/>
        <v>0.05</v>
      </c>
      <c r="K80" s="17">
        <f t="shared" si="328"/>
        <v>0.05</v>
      </c>
      <c r="L80" s="17">
        <f t="shared" si="329"/>
        <v>0.05</v>
      </c>
      <c r="M80" s="17">
        <f t="shared" si="330"/>
        <v>0.05</v>
      </c>
      <c r="N80" s="17">
        <f t="shared" si="331"/>
        <v>0.05</v>
      </c>
      <c r="O80" s="17">
        <f t="shared" si="332"/>
        <v>0.05</v>
      </c>
      <c r="P80" s="17">
        <f t="shared" si="333"/>
        <v>0.05</v>
      </c>
      <c r="Q80" s="17">
        <f t="shared" si="334"/>
        <v>0.05</v>
      </c>
      <c r="R80" s="17">
        <f t="shared" si="335"/>
        <v>0.05</v>
      </c>
      <c r="S80" s="17">
        <f t="shared" si="336"/>
        <v>0.05</v>
      </c>
      <c r="T80" s="17">
        <f t="shared" si="337"/>
        <v>0.05</v>
      </c>
      <c r="U80" s="17">
        <f t="shared" si="338"/>
        <v>0.05</v>
      </c>
      <c r="V80" s="17">
        <f t="shared" si="339"/>
        <v>0.05</v>
      </c>
      <c r="W80" s="17">
        <f t="shared" si="340"/>
        <v>0.05</v>
      </c>
      <c r="X80" s="17">
        <f t="shared" si="341"/>
        <v>0.05</v>
      </c>
      <c r="Y80" s="17">
        <f t="shared" si="342"/>
        <v>0.05</v>
      </c>
      <c r="Z80" s="17">
        <f t="shared" si="343"/>
        <v>0.05</v>
      </c>
      <c r="AA80" s="17">
        <f t="shared" si="344"/>
        <v>0.05</v>
      </c>
      <c r="AB80" s="17">
        <f t="shared" si="345"/>
        <v>0.05</v>
      </c>
      <c r="AC80" s="17">
        <f t="shared" si="346"/>
        <v>0.05</v>
      </c>
      <c r="AD80" s="17">
        <f t="shared" si="347"/>
        <v>0.05</v>
      </c>
      <c r="AE80" s="17">
        <f t="shared" si="348"/>
        <v>0.05</v>
      </c>
      <c r="AF80" s="17">
        <f t="shared" si="349"/>
        <v>0.05</v>
      </c>
      <c r="AG80" s="17">
        <f t="shared" si="350"/>
        <v>0.05</v>
      </c>
      <c r="AH80" s="17">
        <f t="shared" si="351"/>
        <v>0.05</v>
      </c>
      <c r="AI80" s="17">
        <f t="shared" si="352"/>
        <v>0.05</v>
      </c>
      <c r="AJ80" s="17">
        <f t="shared" si="353"/>
        <v>0.05</v>
      </c>
      <c r="AK80" s="17">
        <f t="shared" si="354"/>
        <v>0.05</v>
      </c>
      <c r="AL80" s="17">
        <f t="shared" si="355"/>
        <v>0.05</v>
      </c>
      <c r="AM80" s="17">
        <f t="shared" si="356"/>
        <v>0.05</v>
      </c>
      <c r="AN80" s="17">
        <f t="shared" si="357"/>
        <v>0.05</v>
      </c>
      <c r="AO80" s="17">
        <f t="shared" si="358"/>
        <v>0.05</v>
      </c>
      <c r="AP80" s="17">
        <f t="shared" si="359"/>
        <v>0.05</v>
      </c>
      <c r="AQ80" s="17">
        <f t="shared" si="360"/>
        <v>0.05</v>
      </c>
      <c r="AR80" s="17">
        <f t="shared" si="361"/>
        <v>0.05</v>
      </c>
      <c r="AS80" s="17">
        <f t="shared" si="362"/>
        <v>0.05</v>
      </c>
      <c r="AT80" s="17">
        <f t="shared" si="363"/>
        <v>0.05</v>
      </c>
      <c r="AU80" s="17">
        <f t="shared" si="364"/>
        <v>0.05</v>
      </c>
      <c r="AV80" s="17">
        <f t="shared" si="365"/>
        <v>0.05</v>
      </c>
      <c r="AW80" s="17">
        <f t="shared" si="366"/>
        <v>0.05</v>
      </c>
      <c r="AX80" s="17">
        <f t="shared" si="367"/>
        <v>0.05</v>
      </c>
      <c r="AY80" s="17">
        <f t="shared" si="368"/>
        <v>0.05</v>
      </c>
      <c r="AZ80" s="17">
        <f t="shared" si="369"/>
        <v>0.05</v>
      </c>
      <c r="BA80" s="18">
        <f t="shared" si="370"/>
        <v>0.05</v>
      </c>
      <c r="BB80" s="17">
        <f t="shared" si="371"/>
        <v>0.05</v>
      </c>
      <c r="BC80" s="17">
        <f t="shared" si="372"/>
        <v>0.05</v>
      </c>
      <c r="BD80" s="17">
        <f t="shared" si="373"/>
        <v>0.05</v>
      </c>
      <c r="BE80" s="17">
        <f t="shared" si="374"/>
        <v>0.05</v>
      </c>
      <c r="BF80" s="17">
        <f t="shared" si="375"/>
        <v>0.05</v>
      </c>
      <c r="BG80" s="17">
        <f t="shared" si="376"/>
        <v>0.05</v>
      </c>
      <c r="BH80" s="17">
        <f t="shared" si="377"/>
        <v>0.05</v>
      </c>
      <c r="BI80" s="17">
        <f t="shared" si="378"/>
        <v>0.05</v>
      </c>
      <c r="BJ80" s="17">
        <f t="shared" si="379"/>
        <v>0.05</v>
      </c>
      <c r="BK80" s="19">
        <f t="shared" si="380"/>
        <v>0.05</v>
      </c>
    </row>
    <row r="81" spans="2:63" ht="15.75" thickBot="1">
      <c r="B81" s="664" t="s">
        <v>6</v>
      </c>
      <c r="C81" s="665">
        <v>5</v>
      </c>
      <c r="D81" s="666">
        <f>'3. Inputs'!F28</f>
        <v>2.5000000000000001E-2</v>
      </c>
      <c r="E81" s="666">
        <f t="shared" si="322"/>
        <v>2.5000000000000001E-2</v>
      </c>
      <c r="F81" s="20">
        <f t="shared" si="323"/>
        <v>2.5000000000000001E-2</v>
      </c>
      <c r="G81" s="20">
        <f t="shared" si="324"/>
        <v>2.5000000000000001E-2</v>
      </c>
      <c r="H81" s="20">
        <f t="shared" si="325"/>
        <v>2.5000000000000001E-2</v>
      </c>
      <c r="I81" s="20">
        <f t="shared" si="326"/>
        <v>2.5000000000000001E-2</v>
      </c>
      <c r="J81" s="20">
        <f t="shared" si="327"/>
        <v>2.5000000000000001E-2</v>
      </c>
      <c r="K81" s="20">
        <f t="shared" si="328"/>
        <v>2.5000000000000001E-2</v>
      </c>
      <c r="L81" s="20">
        <f t="shared" si="329"/>
        <v>2.5000000000000001E-2</v>
      </c>
      <c r="M81" s="20">
        <f t="shared" si="330"/>
        <v>2.5000000000000001E-2</v>
      </c>
      <c r="N81" s="20">
        <f t="shared" si="331"/>
        <v>2.5000000000000001E-2</v>
      </c>
      <c r="O81" s="20">
        <f t="shared" si="332"/>
        <v>2.5000000000000001E-2</v>
      </c>
      <c r="P81" s="20">
        <f t="shared" si="333"/>
        <v>2.5000000000000001E-2</v>
      </c>
      <c r="Q81" s="20">
        <f t="shared" si="334"/>
        <v>2.5000000000000001E-2</v>
      </c>
      <c r="R81" s="20">
        <f t="shared" si="335"/>
        <v>2.5000000000000001E-2</v>
      </c>
      <c r="S81" s="20">
        <f t="shared" si="336"/>
        <v>2.5000000000000001E-2</v>
      </c>
      <c r="T81" s="20">
        <f t="shared" si="337"/>
        <v>2.5000000000000001E-2</v>
      </c>
      <c r="U81" s="20">
        <f t="shared" si="338"/>
        <v>2.5000000000000001E-2</v>
      </c>
      <c r="V81" s="20">
        <f t="shared" si="339"/>
        <v>2.5000000000000001E-2</v>
      </c>
      <c r="W81" s="20">
        <f t="shared" si="340"/>
        <v>2.5000000000000001E-2</v>
      </c>
      <c r="X81" s="20">
        <f t="shared" si="341"/>
        <v>2.5000000000000001E-2</v>
      </c>
      <c r="Y81" s="20">
        <f t="shared" si="342"/>
        <v>2.5000000000000001E-2</v>
      </c>
      <c r="Z81" s="20">
        <f t="shared" si="343"/>
        <v>2.5000000000000001E-2</v>
      </c>
      <c r="AA81" s="20">
        <f t="shared" si="344"/>
        <v>2.5000000000000001E-2</v>
      </c>
      <c r="AB81" s="20">
        <f t="shared" si="345"/>
        <v>2.5000000000000001E-2</v>
      </c>
      <c r="AC81" s="20">
        <f t="shared" si="346"/>
        <v>2.5000000000000001E-2</v>
      </c>
      <c r="AD81" s="20">
        <f t="shared" si="347"/>
        <v>2.5000000000000001E-2</v>
      </c>
      <c r="AE81" s="20">
        <f t="shared" si="348"/>
        <v>2.5000000000000001E-2</v>
      </c>
      <c r="AF81" s="20">
        <f t="shared" si="349"/>
        <v>2.5000000000000001E-2</v>
      </c>
      <c r="AG81" s="20">
        <f t="shared" si="350"/>
        <v>2.5000000000000001E-2</v>
      </c>
      <c r="AH81" s="20">
        <f t="shared" si="351"/>
        <v>2.5000000000000001E-2</v>
      </c>
      <c r="AI81" s="20">
        <f t="shared" si="352"/>
        <v>2.5000000000000001E-2</v>
      </c>
      <c r="AJ81" s="20">
        <f t="shared" si="353"/>
        <v>2.5000000000000001E-2</v>
      </c>
      <c r="AK81" s="20">
        <f t="shared" si="354"/>
        <v>2.5000000000000001E-2</v>
      </c>
      <c r="AL81" s="20">
        <f t="shared" si="355"/>
        <v>2.5000000000000001E-2</v>
      </c>
      <c r="AM81" s="20">
        <f t="shared" si="356"/>
        <v>2.5000000000000001E-2</v>
      </c>
      <c r="AN81" s="20">
        <f t="shared" si="357"/>
        <v>2.5000000000000001E-2</v>
      </c>
      <c r="AO81" s="20">
        <f t="shared" si="358"/>
        <v>2.5000000000000001E-2</v>
      </c>
      <c r="AP81" s="20">
        <f t="shared" si="359"/>
        <v>2.5000000000000001E-2</v>
      </c>
      <c r="AQ81" s="20">
        <f t="shared" si="360"/>
        <v>2.5000000000000001E-2</v>
      </c>
      <c r="AR81" s="20">
        <f t="shared" si="361"/>
        <v>2.5000000000000001E-2</v>
      </c>
      <c r="AS81" s="20">
        <f t="shared" si="362"/>
        <v>2.5000000000000001E-2</v>
      </c>
      <c r="AT81" s="20">
        <f t="shared" si="363"/>
        <v>2.5000000000000001E-2</v>
      </c>
      <c r="AU81" s="20">
        <f t="shared" si="364"/>
        <v>2.5000000000000001E-2</v>
      </c>
      <c r="AV81" s="20">
        <f t="shared" si="365"/>
        <v>2.5000000000000001E-2</v>
      </c>
      <c r="AW81" s="20">
        <f t="shared" si="366"/>
        <v>2.5000000000000001E-2</v>
      </c>
      <c r="AX81" s="20">
        <f t="shared" si="367"/>
        <v>2.5000000000000001E-2</v>
      </c>
      <c r="AY81" s="20">
        <f t="shared" si="368"/>
        <v>2.5000000000000001E-2</v>
      </c>
      <c r="AZ81" s="20">
        <f t="shared" si="369"/>
        <v>2.5000000000000001E-2</v>
      </c>
      <c r="BA81" s="20">
        <f t="shared" si="370"/>
        <v>2.5000000000000001E-2</v>
      </c>
      <c r="BB81" s="20">
        <f t="shared" si="371"/>
        <v>2.5000000000000001E-2</v>
      </c>
      <c r="BC81" s="20">
        <f t="shared" si="372"/>
        <v>2.5000000000000001E-2</v>
      </c>
      <c r="BD81" s="20">
        <f t="shared" si="373"/>
        <v>2.5000000000000001E-2</v>
      </c>
      <c r="BE81" s="20">
        <f t="shared" si="374"/>
        <v>2.5000000000000001E-2</v>
      </c>
      <c r="BF81" s="20">
        <f t="shared" si="375"/>
        <v>2.5000000000000001E-2</v>
      </c>
      <c r="BG81" s="20">
        <f t="shared" si="376"/>
        <v>2.5000000000000001E-2</v>
      </c>
      <c r="BH81" s="20">
        <f t="shared" si="377"/>
        <v>2.5000000000000001E-2</v>
      </c>
      <c r="BI81" s="20">
        <f t="shared" si="378"/>
        <v>2.5000000000000001E-2</v>
      </c>
      <c r="BJ81" s="20">
        <f t="shared" si="379"/>
        <v>2.5000000000000001E-2</v>
      </c>
      <c r="BK81" s="20">
        <f t="shared" si="380"/>
        <v>2.5000000000000001E-2</v>
      </c>
    </row>
    <row r="82" spans="2:63" ht="15.75" thickTop="1">
      <c r="B82" s="31"/>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row>
    <row r="83" spans="2:63">
      <c r="B83" s="31"/>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row>
    <row r="84" spans="2:63">
      <c r="B84" s="4"/>
      <c r="C84" s="5"/>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2"/>
      <c r="BC84" s="22"/>
      <c r="BD84" s="22"/>
      <c r="BE84" s="22"/>
      <c r="BF84" s="22"/>
      <c r="BG84" s="22"/>
      <c r="BH84" s="22"/>
      <c r="BI84" s="22"/>
      <c r="BJ84" s="22"/>
      <c r="BK84" s="22"/>
    </row>
    <row r="85" spans="2:63" ht="15.75" thickBot="1">
      <c r="B85" s="4"/>
      <c r="C85" s="5"/>
      <c r="D85" s="1">
        <v>0</v>
      </c>
      <c r="E85" s="1">
        <f>D85+1</f>
        <v>1</v>
      </c>
      <c r="F85" s="1">
        <f t="shared" ref="F85:F86" si="381">E85+1</f>
        <v>2</v>
      </c>
      <c r="G85" s="1">
        <f t="shared" ref="G85:G86" si="382">F85+1</f>
        <v>3</v>
      </c>
      <c r="H85" s="1">
        <f t="shared" ref="H85:H86" si="383">G85+1</f>
        <v>4</v>
      </c>
      <c r="I85" s="1">
        <f t="shared" ref="I85:I86" si="384">H85+1</f>
        <v>5</v>
      </c>
      <c r="J85" s="1">
        <f t="shared" ref="J85:J86" si="385">I85+1</f>
        <v>6</v>
      </c>
      <c r="K85" s="1">
        <f t="shared" ref="K85:K86" si="386">J85+1</f>
        <v>7</v>
      </c>
      <c r="L85" s="1">
        <f t="shared" ref="L85:L86" si="387">K85+1</f>
        <v>8</v>
      </c>
      <c r="M85" s="1">
        <f t="shared" ref="M85:M86" si="388">L85+1</f>
        <v>9</v>
      </c>
      <c r="N85" s="1">
        <f t="shared" ref="N85:N86" si="389">M85+1</f>
        <v>10</v>
      </c>
      <c r="O85" s="1">
        <f t="shared" ref="O85:O86" si="390">N85+1</f>
        <v>11</v>
      </c>
      <c r="P85" s="1">
        <f t="shared" ref="P85:P86" si="391">O85+1</f>
        <v>12</v>
      </c>
      <c r="Q85" s="1">
        <f t="shared" ref="Q85:Q86" si="392">P85+1</f>
        <v>13</v>
      </c>
      <c r="R85" s="1">
        <f t="shared" ref="R85:R86" si="393">Q85+1</f>
        <v>14</v>
      </c>
      <c r="S85" s="1">
        <f t="shared" ref="S85:S86" si="394">R85+1</f>
        <v>15</v>
      </c>
      <c r="T85" s="1">
        <f t="shared" ref="T85:T86" si="395">S85+1</f>
        <v>16</v>
      </c>
      <c r="U85" s="1">
        <f t="shared" ref="U85:U86" si="396">T85+1</f>
        <v>17</v>
      </c>
      <c r="V85" s="1">
        <f t="shared" ref="V85:V86" si="397">U85+1</f>
        <v>18</v>
      </c>
      <c r="W85" s="1">
        <f t="shared" ref="W85:W86" si="398">V85+1</f>
        <v>19</v>
      </c>
      <c r="X85" s="1">
        <f t="shared" ref="X85:X86" si="399">W85+1</f>
        <v>20</v>
      </c>
      <c r="Y85" s="1">
        <f t="shared" ref="Y85:Y86" si="400">X85+1</f>
        <v>21</v>
      </c>
      <c r="Z85" s="1">
        <f t="shared" ref="Z85:Z86" si="401">Y85+1</f>
        <v>22</v>
      </c>
      <c r="AA85" s="1">
        <f t="shared" ref="AA85:AA86" si="402">Z85+1</f>
        <v>23</v>
      </c>
      <c r="AB85" s="1">
        <f t="shared" ref="AB85:AB86" si="403">AA85+1</f>
        <v>24</v>
      </c>
      <c r="AC85" s="1">
        <f t="shared" ref="AC85:AC86" si="404">AB85+1</f>
        <v>25</v>
      </c>
      <c r="AD85" s="1">
        <f t="shared" ref="AD85:AD86" si="405">AC85+1</f>
        <v>26</v>
      </c>
      <c r="AE85" s="1">
        <f t="shared" ref="AE85:AE86" si="406">AD85+1</f>
        <v>27</v>
      </c>
      <c r="AF85" s="1">
        <f t="shared" ref="AF85:AF86" si="407">AE85+1</f>
        <v>28</v>
      </c>
      <c r="AG85" s="1">
        <f t="shared" ref="AG85:AG86" si="408">AF85+1</f>
        <v>29</v>
      </c>
      <c r="AH85" s="1">
        <f t="shared" ref="AH85:AH86" si="409">AG85+1</f>
        <v>30</v>
      </c>
      <c r="AI85" s="1">
        <f t="shared" ref="AI85:AI86" si="410">AH85+1</f>
        <v>31</v>
      </c>
      <c r="AJ85" s="1">
        <f t="shared" ref="AJ85:AJ86" si="411">AI85+1</f>
        <v>32</v>
      </c>
      <c r="AK85" s="1">
        <f t="shared" ref="AK85:AK86" si="412">AJ85+1</f>
        <v>33</v>
      </c>
      <c r="AL85" s="1">
        <f t="shared" ref="AL85:AL86" si="413">AK85+1</f>
        <v>34</v>
      </c>
      <c r="AM85" s="1">
        <f t="shared" ref="AM85:AM86" si="414">AL85+1</f>
        <v>35</v>
      </c>
      <c r="AN85" s="1">
        <f t="shared" ref="AN85:AN86" si="415">AM85+1</f>
        <v>36</v>
      </c>
      <c r="AO85" s="1">
        <f t="shared" ref="AO85:AO86" si="416">AN85+1</f>
        <v>37</v>
      </c>
      <c r="AP85" s="1">
        <f t="shared" ref="AP85:AP86" si="417">AO85+1</f>
        <v>38</v>
      </c>
      <c r="AQ85" s="1">
        <f t="shared" ref="AQ85:AQ86" si="418">AP85+1</f>
        <v>39</v>
      </c>
      <c r="AR85" s="1">
        <f t="shared" ref="AR85:AR86" si="419">AQ85+1</f>
        <v>40</v>
      </c>
      <c r="AS85" s="1">
        <f t="shared" ref="AS85:AS86" si="420">AR85+1</f>
        <v>41</v>
      </c>
      <c r="AT85" s="1">
        <f t="shared" ref="AT85:AT86" si="421">AS85+1</f>
        <v>42</v>
      </c>
      <c r="AU85" s="1">
        <f t="shared" ref="AU85:AU86" si="422">AT85+1</f>
        <v>43</v>
      </c>
      <c r="AV85" s="1">
        <f t="shared" ref="AV85:AV86" si="423">AU85+1</f>
        <v>44</v>
      </c>
      <c r="AW85" s="1">
        <f t="shared" ref="AW85:AW86" si="424">AV85+1</f>
        <v>45</v>
      </c>
      <c r="AX85" s="1">
        <f t="shared" ref="AX85:AX86" si="425">AW85+1</f>
        <v>46</v>
      </c>
      <c r="AY85" s="1">
        <f t="shared" ref="AY85:AY86" si="426">AX85+1</f>
        <v>47</v>
      </c>
      <c r="AZ85" s="1">
        <f t="shared" ref="AZ85:AZ86" si="427">AY85+1</f>
        <v>48</v>
      </c>
      <c r="BA85" s="1">
        <f t="shared" ref="BA85:BA86" si="428">AZ85+1</f>
        <v>49</v>
      </c>
      <c r="BB85" s="1">
        <f t="shared" ref="BB85:BB86" si="429">BA85+1</f>
        <v>50</v>
      </c>
      <c r="BC85" s="1">
        <f t="shared" ref="BC85:BC86" si="430">BB85+1</f>
        <v>51</v>
      </c>
      <c r="BD85" s="1">
        <f t="shared" ref="BD85:BD86" si="431">BC85+1</f>
        <v>52</v>
      </c>
      <c r="BE85" s="1">
        <f t="shared" ref="BE85:BE86" si="432">BD85+1</f>
        <v>53</v>
      </c>
      <c r="BF85" s="1">
        <f t="shared" ref="BF85:BF86" si="433">BE85+1</f>
        <v>54</v>
      </c>
      <c r="BG85" s="1">
        <f t="shared" ref="BG85:BG86" si="434">BF85+1</f>
        <v>55</v>
      </c>
      <c r="BH85" s="1">
        <f t="shared" ref="BH85:BH86" si="435">BG85+1</f>
        <v>56</v>
      </c>
      <c r="BI85" s="1">
        <f t="shared" ref="BI85:BI86" si="436">BH85+1</f>
        <v>57</v>
      </c>
      <c r="BJ85" s="1">
        <f t="shared" ref="BJ85:BJ86" si="437">BI85+1</f>
        <v>58</v>
      </c>
      <c r="BK85" s="1">
        <f t="shared" ref="BK85:BK86" si="438">BJ85+1</f>
        <v>59</v>
      </c>
    </row>
    <row r="86" spans="2:63" ht="16.5" thickTop="1" thickBot="1">
      <c r="B86" s="6" t="s">
        <v>7</v>
      </c>
      <c r="C86" s="33" t="s">
        <v>1</v>
      </c>
      <c r="D86" s="421">
        <f>D76</f>
        <v>2017</v>
      </c>
      <c r="E86" s="7">
        <f>D86+1</f>
        <v>2018</v>
      </c>
      <c r="F86" s="7">
        <f t="shared" si="381"/>
        <v>2019</v>
      </c>
      <c r="G86" s="7">
        <f t="shared" si="382"/>
        <v>2020</v>
      </c>
      <c r="H86" s="7">
        <f t="shared" si="383"/>
        <v>2021</v>
      </c>
      <c r="I86" s="7">
        <f t="shared" si="384"/>
        <v>2022</v>
      </c>
      <c r="J86" s="7">
        <f t="shared" si="385"/>
        <v>2023</v>
      </c>
      <c r="K86" s="7">
        <f t="shared" si="386"/>
        <v>2024</v>
      </c>
      <c r="L86" s="7">
        <f t="shared" si="387"/>
        <v>2025</v>
      </c>
      <c r="M86" s="7">
        <f t="shared" si="388"/>
        <v>2026</v>
      </c>
      <c r="N86" s="7">
        <f t="shared" si="389"/>
        <v>2027</v>
      </c>
      <c r="O86" s="7">
        <f t="shared" si="390"/>
        <v>2028</v>
      </c>
      <c r="P86" s="7">
        <f t="shared" si="391"/>
        <v>2029</v>
      </c>
      <c r="Q86" s="7">
        <f t="shared" si="392"/>
        <v>2030</v>
      </c>
      <c r="R86" s="7">
        <f t="shared" si="393"/>
        <v>2031</v>
      </c>
      <c r="S86" s="7">
        <f t="shared" si="394"/>
        <v>2032</v>
      </c>
      <c r="T86" s="7">
        <f t="shared" si="395"/>
        <v>2033</v>
      </c>
      <c r="U86" s="7">
        <f t="shared" si="396"/>
        <v>2034</v>
      </c>
      <c r="V86" s="7">
        <f t="shared" si="397"/>
        <v>2035</v>
      </c>
      <c r="W86" s="7">
        <f t="shared" si="398"/>
        <v>2036</v>
      </c>
      <c r="X86" s="7">
        <f t="shared" si="399"/>
        <v>2037</v>
      </c>
      <c r="Y86" s="7">
        <f t="shared" si="400"/>
        <v>2038</v>
      </c>
      <c r="Z86" s="7">
        <f t="shared" si="401"/>
        <v>2039</v>
      </c>
      <c r="AA86" s="7">
        <f t="shared" si="402"/>
        <v>2040</v>
      </c>
      <c r="AB86" s="7">
        <f t="shared" si="403"/>
        <v>2041</v>
      </c>
      <c r="AC86" s="7">
        <f t="shared" si="404"/>
        <v>2042</v>
      </c>
      <c r="AD86" s="7">
        <f t="shared" si="405"/>
        <v>2043</v>
      </c>
      <c r="AE86" s="7">
        <f t="shared" si="406"/>
        <v>2044</v>
      </c>
      <c r="AF86" s="7">
        <f t="shared" si="407"/>
        <v>2045</v>
      </c>
      <c r="AG86" s="7">
        <f t="shared" si="408"/>
        <v>2046</v>
      </c>
      <c r="AH86" s="7">
        <f t="shared" si="409"/>
        <v>2047</v>
      </c>
      <c r="AI86" s="7">
        <f t="shared" si="410"/>
        <v>2048</v>
      </c>
      <c r="AJ86" s="7">
        <f t="shared" si="411"/>
        <v>2049</v>
      </c>
      <c r="AK86" s="7">
        <f t="shared" si="412"/>
        <v>2050</v>
      </c>
      <c r="AL86" s="7">
        <f t="shared" si="413"/>
        <v>2051</v>
      </c>
      <c r="AM86" s="7">
        <f t="shared" si="414"/>
        <v>2052</v>
      </c>
      <c r="AN86" s="7">
        <f t="shared" si="415"/>
        <v>2053</v>
      </c>
      <c r="AO86" s="7">
        <f t="shared" si="416"/>
        <v>2054</v>
      </c>
      <c r="AP86" s="7">
        <f t="shared" si="417"/>
        <v>2055</v>
      </c>
      <c r="AQ86" s="7">
        <f t="shared" si="418"/>
        <v>2056</v>
      </c>
      <c r="AR86" s="7">
        <f t="shared" si="419"/>
        <v>2057</v>
      </c>
      <c r="AS86" s="7">
        <f t="shared" si="420"/>
        <v>2058</v>
      </c>
      <c r="AT86" s="7">
        <f t="shared" si="421"/>
        <v>2059</v>
      </c>
      <c r="AU86" s="7">
        <f t="shared" si="422"/>
        <v>2060</v>
      </c>
      <c r="AV86" s="7">
        <f t="shared" si="423"/>
        <v>2061</v>
      </c>
      <c r="AW86" s="7">
        <f t="shared" si="424"/>
        <v>2062</v>
      </c>
      <c r="AX86" s="7">
        <f t="shared" si="425"/>
        <v>2063</v>
      </c>
      <c r="AY86" s="7">
        <f t="shared" si="426"/>
        <v>2064</v>
      </c>
      <c r="AZ86" s="7">
        <f t="shared" si="427"/>
        <v>2065</v>
      </c>
      <c r="BA86" s="7">
        <f t="shared" si="428"/>
        <v>2066</v>
      </c>
      <c r="BB86" s="7">
        <f t="shared" si="429"/>
        <v>2067</v>
      </c>
      <c r="BC86" s="7">
        <f t="shared" si="430"/>
        <v>2068</v>
      </c>
      <c r="BD86" s="7">
        <f t="shared" si="431"/>
        <v>2069</v>
      </c>
      <c r="BE86" s="7">
        <f t="shared" si="432"/>
        <v>2070</v>
      </c>
      <c r="BF86" s="7">
        <f t="shared" si="433"/>
        <v>2071</v>
      </c>
      <c r="BG86" s="7">
        <f t="shared" si="434"/>
        <v>2072</v>
      </c>
      <c r="BH86" s="7">
        <f t="shared" si="435"/>
        <v>2073</v>
      </c>
      <c r="BI86" s="7">
        <f t="shared" si="436"/>
        <v>2074</v>
      </c>
      <c r="BJ86" s="7">
        <f t="shared" si="437"/>
        <v>2075</v>
      </c>
      <c r="BK86" s="7">
        <f t="shared" si="438"/>
        <v>2076</v>
      </c>
    </row>
    <row r="87" spans="2:63" ht="15.75" thickTop="1">
      <c r="B87" s="8" t="s">
        <v>2</v>
      </c>
      <c r="C87" s="34">
        <v>1</v>
      </c>
      <c r="D87" s="23">
        <f>SUM(1+D77)</f>
        <v>1.0249999999999999</v>
      </c>
      <c r="E87" s="23">
        <f>SUM(1+E99)</f>
        <v>1.0506249999999997</v>
      </c>
      <c r="F87" s="23">
        <f t="shared" ref="F87:BK91" si="439">SUM(1+F99)</f>
        <v>1.0768906249999997</v>
      </c>
      <c r="G87" s="23">
        <f t="shared" si="439"/>
        <v>1.1038128906249995</v>
      </c>
      <c r="H87" s="23">
        <f t="shared" si="439"/>
        <v>1.1314082128906244</v>
      </c>
      <c r="I87" s="23">
        <f t="shared" si="439"/>
        <v>1.15969341821289</v>
      </c>
      <c r="J87" s="23">
        <f t="shared" si="439"/>
        <v>1.1886857536682121</v>
      </c>
      <c r="K87" s="23">
        <f t="shared" si="439"/>
        <v>1.2184028975099173</v>
      </c>
      <c r="L87" s="23">
        <f t="shared" si="439"/>
        <v>1.2488629699476652</v>
      </c>
      <c r="M87" s="23">
        <f t="shared" si="439"/>
        <v>1.2800845441963564</v>
      </c>
      <c r="N87" s="23">
        <f t="shared" si="439"/>
        <v>1.3120866578012653</v>
      </c>
      <c r="O87" s="23">
        <f t="shared" si="439"/>
        <v>1.3448888242462969</v>
      </c>
      <c r="P87" s="23">
        <f t="shared" si="439"/>
        <v>1.378511044852454</v>
      </c>
      <c r="Q87" s="23">
        <f t="shared" si="439"/>
        <v>1.4129738209737652</v>
      </c>
      <c r="R87" s="23">
        <f t="shared" si="439"/>
        <v>1.4482981664981094</v>
      </c>
      <c r="S87" s="23">
        <f t="shared" si="439"/>
        <v>1.484505620660562</v>
      </c>
      <c r="T87" s="23">
        <f t="shared" si="439"/>
        <v>1.5216182611770759</v>
      </c>
      <c r="U87" s="23">
        <f t="shared" si="439"/>
        <v>1.5596587177065027</v>
      </c>
      <c r="V87" s="23">
        <f t="shared" si="439"/>
        <v>1.5986501856491651</v>
      </c>
      <c r="W87" s="23">
        <f t="shared" si="439"/>
        <v>1.6386164402903942</v>
      </c>
      <c r="X87" s="23">
        <f t="shared" si="439"/>
        <v>1.6795818512976539</v>
      </c>
      <c r="Y87" s="23">
        <f t="shared" si="439"/>
        <v>1.721571397580095</v>
      </c>
      <c r="Z87" s="23">
        <f t="shared" si="439"/>
        <v>1.7646106825195971</v>
      </c>
      <c r="AA87" s="23">
        <f t="shared" si="439"/>
        <v>1.8087259495825871</v>
      </c>
      <c r="AB87" s="23">
        <f t="shared" si="439"/>
        <v>1.8539440983221516</v>
      </c>
      <c r="AC87" s="23">
        <f t="shared" si="439"/>
        <v>1.9002927007802053</v>
      </c>
      <c r="AD87" s="23">
        <f t="shared" si="439"/>
        <v>1.9478000182997102</v>
      </c>
      <c r="AE87" s="23">
        <f t="shared" si="439"/>
        <v>1.9964950187572026</v>
      </c>
      <c r="AF87" s="23">
        <f t="shared" si="439"/>
        <v>2.0464073942261325</v>
      </c>
      <c r="AG87" s="23">
        <f t="shared" si="439"/>
        <v>2.0975675790817858</v>
      </c>
      <c r="AH87" s="23">
        <f t="shared" si="439"/>
        <v>2.1500067685588302</v>
      </c>
      <c r="AI87" s="23">
        <f t="shared" si="439"/>
        <v>2.203756937772801</v>
      </c>
      <c r="AJ87" s="23">
        <f t="shared" si="439"/>
        <v>2.2588508612171205</v>
      </c>
      <c r="AK87" s="23">
        <f t="shared" si="439"/>
        <v>2.3153221327475482</v>
      </c>
      <c r="AL87" s="23">
        <f t="shared" si="439"/>
        <v>2.3732051860662366</v>
      </c>
      <c r="AM87" s="23">
        <f t="shared" si="439"/>
        <v>2.4325353157178924</v>
      </c>
      <c r="AN87" s="23">
        <f t="shared" si="439"/>
        <v>2.4933486986108395</v>
      </c>
      <c r="AO87" s="23">
        <f t="shared" si="439"/>
        <v>2.5556824160761105</v>
      </c>
      <c r="AP87" s="23">
        <f t="shared" si="439"/>
        <v>2.6195744764780131</v>
      </c>
      <c r="AQ87" s="23">
        <f t="shared" si="439"/>
        <v>2.6850638383899632</v>
      </c>
      <c r="AR87" s="23">
        <f t="shared" si="439"/>
        <v>2.7521904343497123</v>
      </c>
      <c r="AS87" s="23">
        <f t="shared" si="439"/>
        <v>2.8209951952084547</v>
      </c>
      <c r="AT87" s="23">
        <f t="shared" si="439"/>
        <v>2.8915200750886658</v>
      </c>
      <c r="AU87" s="23">
        <f t="shared" si="439"/>
        <v>2.9638080769658819</v>
      </c>
      <c r="AV87" s="23">
        <f t="shared" si="439"/>
        <v>3.0379032788900289</v>
      </c>
      <c r="AW87" s="23">
        <f t="shared" si="439"/>
        <v>3.113850860862279</v>
      </c>
      <c r="AX87" s="23">
        <f t="shared" si="439"/>
        <v>3.1916971323838355</v>
      </c>
      <c r="AY87" s="23">
        <f t="shared" si="439"/>
        <v>3.2714895606934311</v>
      </c>
      <c r="AZ87" s="23">
        <f t="shared" si="439"/>
        <v>3.3532767997107671</v>
      </c>
      <c r="BA87" s="24">
        <f t="shared" si="439"/>
        <v>3.4371087197035362</v>
      </c>
      <c r="BB87" s="24">
        <f t="shared" si="439"/>
        <v>3.5230364376961241</v>
      </c>
      <c r="BC87" s="24">
        <f t="shared" si="439"/>
        <v>3.6111123486385264</v>
      </c>
      <c r="BD87" s="24">
        <f t="shared" si="439"/>
        <v>3.7013901573544894</v>
      </c>
      <c r="BE87" s="24">
        <f t="shared" si="439"/>
        <v>3.7939249112883511</v>
      </c>
      <c r="BF87" s="24">
        <f t="shared" si="439"/>
        <v>3.8887730340705593</v>
      </c>
      <c r="BG87" s="24">
        <f t="shared" si="439"/>
        <v>3.985992359922323</v>
      </c>
      <c r="BH87" s="24">
        <f t="shared" si="439"/>
        <v>4.0856421689203808</v>
      </c>
      <c r="BI87" s="24">
        <f t="shared" si="439"/>
        <v>4.1877832231433896</v>
      </c>
      <c r="BJ87" s="24">
        <f t="shared" si="439"/>
        <v>4.2924778037219742</v>
      </c>
      <c r="BK87" s="24">
        <f t="shared" si="439"/>
        <v>4.3997897488150226</v>
      </c>
    </row>
    <row r="88" spans="2:63">
      <c r="B88" s="8" t="s">
        <v>3</v>
      </c>
      <c r="C88" s="34">
        <v>2</v>
      </c>
      <c r="D88" s="25">
        <f>SUM(1+D78)</f>
        <v>1.04</v>
      </c>
      <c r="E88" s="25">
        <f>SUM(1+E100)</f>
        <v>1.0815999999999999</v>
      </c>
      <c r="F88" s="25">
        <f t="shared" si="439"/>
        <v>1.1248640000000001</v>
      </c>
      <c r="G88" s="25">
        <f t="shared" si="439"/>
        <v>1.1698585600000002</v>
      </c>
      <c r="H88" s="25">
        <f t="shared" si="439"/>
        <v>1.2166529024000001</v>
      </c>
      <c r="I88" s="25">
        <f t="shared" si="439"/>
        <v>1.2653190184960001</v>
      </c>
      <c r="J88" s="25">
        <f t="shared" si="439"/>
        <v>1.3159317792358403</v>
      </c>
      <c r="K88" s="25">
        <f t="shared" si="439"/>
        <v>1.3685690504052739</v>
      </c>
      <c r="L88" s="25">
        <f t="shared" si="439"/>
        <v>1.423311812421485</v>
      </c>
      <c r="M88" s="25">
        <f t="shared" si="439"/>
        <v>1.4802442849183444</v>
      </c>
      <c r="N88" s="25">
        <f t="shared" si="439"/>
        <v>1.5394540563150785</v>
      </c>
      <c r="O88" s="25">
        <f t="shared" si="439"/>
        <v>1.6010322185676817</v>
      </c>
      <c r="P88" s="25">
        <f t="shared" si="439"/>
        <v>1.6650735073103888</v>
      </c>
      <c r="Q88" s="25">
        <f t="shared" si="439"/>
        <v>1.7316764476028044</v>
      </c>
      <c r="R88" s="25">
        <f t="shared" si="439"/>
        <v>1.8009435055069167</v>
      </c>
      <c r="S88" s="25">
        <f t="shared" si="439"/>
        <v>1.8729812457271935</v>
      </c>
      <c r="T88" s="25">
        <f t="shared" si="439"/>
        <v>1.9479004955562815</v>
      </c>
      <c r="U88" s="25">
        <f t="shared" si="439"/>
        <v>2.0258165153785326</v>
      </c>
      <c r="V88" s="25">
        <f t="shared" si="439"/>
        <v>2.1068491759936743</v>
      </c>
      <c r="W88" s="25">
        <f t="shared" si="439"/>
        <v>2.1911231430334213</v>
      </c>
      <c r="X88" s="25">
        <f t="shared" si="439"/>
        <v>2.2787680687547578</v>
      </c>
      <c r="Y88" s="25">
        <f t="shared" si="439"/>
        <v>2.3699187915049484</v>
      </c>
      <c r="Z88" s="25">
        <f t="shared" si="439"/>
        <v>2.4647155431651466</v>
      </c>
      <c r="AA88" s="25">
        <f t="shared" si="439"/>
        <v>2.5633041648917527</v>
      </c>
      <c r="AB88" s="25">
        <f t="shared" si="439"/>
        <v>2.6658363314874229</v>
      </c>
      <c r="AC88" s="25">
        <f t="shared" si="439"/>
        <v>2.77246978474692</v>
      </c>
      <c r="AD88" s="25">
        <f t="shared" si="439"/>
        <v>2.8833685761367969</v>
      </c>
      <c r="AE88" s="25">
        <f t="shared" si="439"/>
        <v>2.998703319182269</v>
      </c>
      <c r="AF88" s="25">
        <f t="shared" si="439"/>
        <v>3.1186514519495598</v>
      </c>
      <c r="AG88" s="25">
        <f t="shared" si="439"/>
        <v>3.2433975100275423</v>
      </c>
      <c r="AH88" s="25">
        <f t="shared" si="439"/>
        <v>3.3731334104286441</v>
      </c>
      <c r="AI88" s="25">
        <f t="shared" si="439"/>
        <v>3.5080587468457902</v>
      </c>
      <c r="AJ88" s="25">
        <f t="shared" si="439"/>
        <v>3.6483810967196217</v>
      </c>
      <c r="AK88" s="25">
        <f t="shared" si="439"/>
        <v>3.7943163405884071</v>
      </c>
      <c r="AL88" s="25">
        <f t="shared" si="439"/>
        <v>3.9460889942119435</v>
      </c>
      <c r="AM88" s="25">
        <f t="shared" si="439"/>
        <v>4.103932553980421</v>
      </c>
      <c r="AN88" s="25">
        <f t="shared" si="439"/>
        <v>4.268089856139639</v>
      </c>
      <c r="AO88" s="25">
        <f t="shared" si="439"/>
        <v>4.4388134503852239</v>
      </c>
      <c r="AP88" s="25">
        <f t="shared" si="439"/>
        <v>4.6163659884006325</v>
      </c>
      <c r="AQ88" s="25">
        <f t="shared" si="439"/>
        <v>4.8010206279366585</v>
      </c>
      <c r="AR88" s="25">
        <f t="shared" si="439"/>
        <v>4.9930614530541249</v>
      </c>
      <c r="AS88" s="25">
        <f t="shared" si="439"/>
        <v>5.1927839111762895</v>
      </c>
      <c r="AT88" s="25">
        <f t="shared" si="439"/>
        <v>5.4004952676233415</v>
      </c>
      <c r="AU88" s="25">
        <f t="shared" si="439"/>
        <v>5.6165150783282751</v>
      </c>
      <c r="AV88" s="25">
        <f t="shared" si="439"/>
        <v>5.8411756814614071</v>
      </c>
      <c r="AW88" s="25">
        <f t="shared" si="439"/>
        <v>6.0748227087198634</v>
      </c>
      <c r="AX88" s="25">
        <f t="shared" si="439"/>
        <v>6.3178156170686579</v>
      </c>
      <c r="AY88" s="25">
        <f t="shared" si="439"/>
        <v>6.570528241751405</v>
      </c>
      <c r="AZ88" s="25">
        <f t="shared" si="439"/>
        <v>6.8333493714214617</v>
      </c>
      <c r="BA88" s="26">
        <f t="shared" si="439"/>
        <v>7.1066833462783201</v>
      </c>
      <c r="BB88" s="26">
        <f t="shared" si="439"/>
        <v>7.3909506801294524</v>
      </c>
      <c r="BC88" s="26">
        <f t="shared" si="439"/>
        <v>7.6865887073346313</v>
      </c>
      <c r="BD88" s="26">
        <f t="shared" si="439"/>
        <v>7.9940522556280165</v>
      </c>
      <c r="BE88" s="26">
        <f t="shared" si="439"/>
        <v>8.3138143458531371</v>
      </c>
      <c r="BF88" s="26">
        <f t="shared" si="439"/>
        <v>8.6463669196872637</v>
      </c>
      <c r="BG88" s="26">
        <f t="shared" si="439"/>
        <v>8.9922215964747529</v>
      </c>
      <c r="BH88" s="26">
        <f t="shared" si="439"/>
        <v>9.3519104603337446</v>
      </c>
      <c r="BI88" s="26">
        <f t="shared" si="439"/>
        <v>9.7259868787470936</v>
      </c>
      <c r="BJ88" s="26">
        <f t="shared" si="439"/>
        <v>10.115026353896978</v>
      </c>
      <c r="BK88" s="26">
        <f t="shared" si="439"/>
        <v>10.519627408052859</v>
      </c>
    </row>
    <row r="89" spans="2:63">
      <c r="B89" s="8" t="s">
        <v>4</v>
      </c>
      <c r="C89" s="34">
        <v>3</v>
      </c>
      <c r="D89" s="25">
        <f>SUM(1+D79)</f>
        <v>1</v>
      </c>
      <c r="E89" s="25">
        <f>SUM(1+E101)</f>
        <v>1</v>
      </c>
      <c r="F89" s="25">
        <f t="shared" si="439"/>
        <v>1</v>
      </c>
      <c r="G89" s="25">
        <f t="shared" si="439"/>
        <v>1</v>
      </c>
      <c r="H89" s="25">
        <f t="shared" si="439"/>
        <v>1</v>
      </c>
      <c r="I89" s="25">
        <f t="shared" si="439"/>
        <v>1</v>
      </c>
      <c r="J89" s="25">
        <f t="shared" si="439"/>
        <v>1</v>
      </c>
      <c r="K89" s="25">
        <f t="shared" si="439"/>
        <v>1</v>
      </c>
      <c r="L89" s="25">
        <f t="shared" si="439"/>
        <v>1</v>
      </c>
      <c r="M89" s="25">
        <f t="shared" si="439"/>
        <v>1</v>
      </c>
      <c r="N89" s="25">
        <f t="shared" si="439"/>
        <v>1</v>
      </c>
      <c r="O89" s="25">
        <f t="shared" si="439"/>
        <v>1</v>
      </c>
      <c r="P89" s="25">
        <f t="shared" si="439"/>
        <v>1</v>
      </c>
      <c r="Q89" s="25">
        <f t="shared" si="439"/>
        <v>1</v>
      </c>
      <c r="R89" s="25">
        <f t="shared" si="439"/>
        <v>1</v>
      </c>
      <c r="S89" s="25">
        <f t="shared" si="439"/>
        <v>1</v>
      </c>
      <c r="T89" s="25">
        <f t="shared" si="439"/>
        <v>1</v>
      </c>
      <c r="U89" s="25">
        <f t="shared" si="439"/>
        <v>1</v>
      </c>
      <c r="V89" s="25">
        <f t="shared" si="439"/>
        <v>1</v>
      </c>
      <c r="W89" s="25">
        <f t="shared" si="439"/>
        <v>1</v>
      </c>
      <c r="X89" s="25">
        <f t="shared" si="439"/>
        <v>1</v>
      </c>
      <c r="Y89" s="25">
        <f t="shared" si="439"/>
        <v>1</v>
      </c>
      <c r="Z89" s="25">
        <f t="shared" si="439"/>
        <v>1</v>
      </c>
      <c r="AA89" s="25">
        <f t="shared" si="439"/>
        <v>1</v>
      </c>
      <c r="AB89" s="25">
        <f t="shared" si="439"/>
        <v>1</v>
      </c>
      <c r="AC89" s="25">
        <f t="shared" si="439"/>
        <v>1</v>
      </c>
      <c r="AD89" s="25">
        <f t="shared" si="439"/>
        <v>1</v>
      </c>
      <c r="AE89" s="25">
        <f t="shared" si="439"/>
        <v>1</v>
      </c>
      <c r="AF89" s="25">
        <f t="shared" si="439"/>
        <v>1</v>
      </c>
      <c r="AG89" s="25">
        <f t="shared" si="439"/>
        <v>1</v>
      </c>
      <c r="AH89" s="25">
        <f t="shared" si="439"/>
        <v>1</v>
      </c>
      <c r="AI89" s="25">
        <f t="shared" si="439"/>
        <v>1</v>
      </c>
      <c r="AJ89" s="25">
        <f t="shared" si="439"/>
        <v>1</v>
      </c>
      <c r="AK89" s="25">
        <f t="shared" si="439"/>
        <v>1</v>
      </c>
      <c r="AL89" s="25">
        <f t="shared" si="439"/>
        <v>1</v>
      </c>
      <c r="AM89" s="25">
        <f t="shared" si="439"/>
        <v>1</v>
      </c>
      <c r="AN89" s="25">
        <f t="shared" si="439"/>
        <v>1</v>
      </c>
      <c r="AO89" s="25">
        <f t="shared" si="439"/>
        <v>1</v>
      </c>
      <c r="AP89" s="25">
        <f t="shared" si="439"/>
        <v>1</v>
      </c>
      <c r="AQ89" s="25">
        <f t="shared" si="439"/>
        <v>1</v>
      </c>
      <c r="AR89" s="25">
        <f t="shared" si="439"/>
        <v>1</v>
      </c>
      <c r="AS89" s="25">
        <f t="shared" si="439"/>
        <v>1</v>
      </c>
      <c r="AT89" s="25">
        <f t="shared" si="439"/>
        <v>1</v>
      </c>
      <c r="AU89" s="25">
        <f t="shared" si="439"/>
        <v>1</v>
      </c>
      <c r="AV89" s="25">
        <f t="shared" si="439"/>
        <v>1</v>
      </c>
      <c r="AW89" s="25">
        <f t="shared" si="439"/>
        <v>1</v>
      </c>
      <c r="AX89" s="25">
        <f t="shared" si="439"/>
        <v>1</v>
      </c>
      <c r="AY89" s="25">
        <f t="shared" si="439"/>
        <v>1</v>
      </c>
      <c r="AZ89" s="25">
        <f t="shared" si="439"/>
        <v>1</v>
      </c>
      <c r="BA89" s="26">
        <f t="shared" si="439"/>
        <v>1</v>
      </c>
      <c r="BB89" s="26">
        <f t="shared" si="439"/>
        <v>1</v>
      </c>
      <c r="BC89" s="26">
        <f t="shared" si="439"/>
        <v>1</v>
      </c>
      <c r="BD89" s="26">
        <f t="shared" si="439"/>
        <v>1</v>
      </c>
      <c r="BE89" s="26">
        <f t="shared" si="439"/>
        <v>1</v>
      </c>
      <c r="BF89" s="26">
        <f t="shared" si="439"/>
        <v>1</v>
      </c>
      <c r="BG89" s="26">
        <f t="shared" si="439"/>
        <v>1</v>
      </c>
      <c r="BH89" s="26">
        <f t="shared" si="439"/>
        <v>1</v>
      </c>
      <c r="BI89" s="26">
        <f t="shared" si="439"/>
        <v>1</v>
      </c>
      <c r="BJ89" s="26">
        <f t="shared" si="439"/>
        <v>1</v>
      </c>
      <c r="BK89" s="26">
        <f t="shared" si="439"/>
        <v>1</v>
      </c>
    </row>
    <row r="90" spans="2:63">
      <c r="B90" s="8" t="s">
        <v>8</v>
      </c>
      <c r="C90" s="34">
        <v>4</v>
      </c>
      <c r="D90" s="25">
        <f>SUM(1+D80)</f>
        <v>1.05</v>
      </c>
      <c r="E90" s="25">
        <f>SUM(1+E102)</f>
        <v>1.1025</v>
      </c>
      <c r="F90" s="25">
        <f t="shared" si="439"/>
        <v>1.1576249999999999</v>
      </c>
      <c r="G90" s="25">
        <f t="shared" si="439"/>
        <v>1.2155062500000002</v>
      </c>
      <c r="H90" s="25">
        <f t="shared" si="439"/>
        <v>1.2762815625000001</v>
      </c>
      <c r="I90" s="25">
        <f t="shared" si="439"/>
        <v>1.3400956406250004</v>
      </c>
      <c r="J90" s="25">
        <f t="shared" si="439"/>
        <v>1.4071004226562505</v>
      </c>
      <c r="K90" s="25">
        <f t="shared" si="439"/>
        <v>1.4774554437890632</v>
      </c>
      <c r="L90" s="25">
        <f t="shared" si="439"/>
        <v>1.5513282159785162</v>
      </c>
      <c r="M90" s="25">
        <f t="shared" si="439"/>
        <v>1.628894626777442</v>
      </c>
      <c r="N90" s="25">
        <f t="shared" si="439"/>
        <v>1.7103393581163142</v>
      </c>
      <c r="O90" s="25">
        <f t="shared" si="439"/>
        <v>1.7958563260221303</v>
      </c>
      <c r="P90" s="25">
        <f t="shared" si="439"/>
        <v>1.8856491423232367</v>
      </c>
      <c r="Q90" s="25">
        <f t="shared" si="439"/>
        <v>1.9799315994393987</v>
      </c>
      <c r="R90" s="25">
        <f t="shared" si="439"/>
        <v>2.0789281794113688</v>
      </c>
      <c r="S90" s="25">
        <f t="shared" si="439"/>
        <v>2.1828745883819374</v>
      </c>
      <c r="T90" s="25">
        <f t="shared" si="439"/>
        <v>2.2920183178010345</v>
      </c>
      <c r="U90" s="25">
        <f t="shared" si="439"/>
        <v>2.4066192336910861</v>
      </c>
      <c r="V90" s="25">
        <f t="shared" si="439"/>
        <v>2.5269501953756404</v>
      </c>
      <c r="W90" s="25">
        <f t="shared" si="439"/>
        <v>2.6532977051444226</v>
      </c>
      <c r="X90" s="25">
        <f t="shared" si="439"/>
        <v>2.7859625904016441</v>
      </c>
      <c r="Y90" s="25">
        <f t="shared" si="439"/>
        <v>2.925260719921726</v>
      </c>
      <c r="Z90" s="25">
        <f t="shared" si="439"/>
        <v>3.0715237559178128</v>
      </c>
      <c r="AA90" s="25">
        <f t="shared" si="439"/>
        <v>3.2250999437137033</v>
      </c>
      <c r="AB90" s="25">
        <f t="shared" si="439"/>
        <v>3.3863549408993885</v>
      </c>
      <c r="AC90" s="25">
        <f t="shared" si="439"/>
        <v>3.5556726879443579</v>
      </c>
      <c r="AD90" s="25">
        <f t="shared" si="439"/>
        <v>3.733456322341576</v>
      </c>
      <c r="AE90" s="25">
        <f t="shared" si="439"/>
        <v>3.920129138458655</v>
      </c>
      <c r="AF90" s="25">
        <f t="shared" si="439"/>
        <v>4.1161355953815884</v>
      </c>
      <c r="AG90" s="25">
        <f t="shared" si="439"/>
        <v>4.3219423751506678</v>
      </c>
      <c r="AH90" s="25">
        <f t="shared" si="439"/>
        <v>4.5380394939082009</v>
      </c>
      <c r="AI90" s="25">
        <f t="shared" si="439"/>
        <v>4.7649414686036113</v>
      </c>
      <c r="AJ90" s="25">
        <f t="shared" si="439"/>
        <v>5.0031885420337927</v>
      </c>
      <c r="AK90" s="25">
        <f t="shared" si="439"/>
        <v>5.2533479691354819</v>
      </c>
      <c r="AL90" s="25">
        <f t="shared" si="439"/>
        <v>5.5160153675922565</v>
      </c>
      <c r="AM90" s="25">
        <f t="shared" si="439"/>
        <v>5.7918161359718692</v>
      </c>
      <c r="AN90" s="25">
        <f t="shared" si="439"/>
        <v>6.0814069427704638</v>
      </c>
      <c r="AO90" s="25">
        <f t="shared" si="439"/>
        <v>6.3854772899089873</v>
      </c>
      <c r="AP90" s="25">
        <f t="shared" si="439"/>
        <v>6.7047511544044367</v>
      </c>
      <c r="AQ90" s="25">
        <f t="shared" si="439"/>
        <v>7.0399887121246589</v>
      </c>
      <c r="AR90" s="25">
        <f t="shared" si="439"/>
        <v>7.391988147730892</v>
      </c>
      <c r="AS90" s="25">
        <f t="shared" si="439"/>
        <v>7.7615875551174369</v>
      </c>
      <c r="AT90" s="25">
        <f t="shared" si="439"/>
        <v>8.1496669328733091</v>
      </c>
      <c r="AU90" s="25">
        <f t="shared" si="439"/>
        <v>8.5571502795169749</v>
      </c>
      <c r="AV90" s="25">
        <f t="shared" si="439"/>
        <v>8.985007793492823</v>
      </c>
      <c r="AW90" s="25">
        <f t="shared" si="439"/>
        <v>9.434258183167465</v>
      </c>
      <c r="AX90" s="25">
        <f t="shared" si="439"/>
        <v>9.9059710923258404</v>
      </c>
      <c r="AY90" s="25">
        <f t="shared" si="439"/>
        <v>10.401269646942133</v>
      </c>
      <c r="AZ90" s="25">
        <f t="shared" si="439"/>
        <v>10.921333129289239</v>
      </c>
      <c r="BA90" s="26">
        <f t="shared" si="439"/>
        <v>11.467399785753702</v>
      </c>
      <c r="BB90" s="26">
        <f t="shared" si="439"/>
        <v>12.040769775041388</v>
      </c>
      <c r="BC90" s="26">
        <f t="shared" si="439"/>
        <v>12.642808263793459</v>
      </c>
      <c r="BD90" s="26">
        <f t="shared" si="439"/>
        <v>13.274948676983131</v>
      </c>
      <c r="BE90" s="26">
        <f t="shared" si="439"/>
        <v>13.938696110832289</v>
      </c>
      <c r="BF90" s="26">
        <f t="shared" si="439"/>
        <v>14.635630916373902</v>
      </c>
      <c r="BG90" s="26">
        <f t="shared" si="439"/>
        <v>15.367412462192599</v>
      </c>
      <c r="BH90" s="26">
        <f t="shared" si="439"/>
        <v>16.135783085302229</v>
      </c>
      <c r="BI90" s="26">
        <f t="shared" si="439"/>
        <v>16.94257223956734</v>
      </c>
      <c r="BJ90" s="26">
        <f t="shared" si="439"/>
        <v>17.789700851545707</v>
      </c>
      <c r="BK90" s="26">
        <f t="shared" si="439"/>
        <v>18.679185894122995</v>
      </c>
    </row>
    <row r="91" spans="2:63" ht="15.75" thickBot="1">
      <c r="B91" s="9" t="s">
        <v>6</v>
      </c>
      <c r="C91" s="35">
        <v>5</v>
      </c>
      <c r="D91" s="27">
        <f>SUM(1+D81)</f>
        <v>1.0249999999999999</v>
      </c>
      <c r="E91" s="27">
        <f>SUM(1+E103)</f>
        <v>1.0506249999999997</v>
      </c>
      <c r="F91" s="27">
        <f t="shared" si="439"/>
        <v>1.0768906249999997</v>
      </c>
      <c r="G91" s="27">
        <f t="shared" si="439"/>
        <v>1.1038128906249995</v>
      </c>
      <c r="H91" s="27">
        <f t="shared" si="439"/>
        <v>1.1314082128906244</v>
      </c>
      <c r="I91" s="27">
        <f t="shared" si="439"/>
        <v>1.15969341821289</v>
      </c>
      <c r="J91" s="27">
        <f t="shared" si="439"/>
        <v>1.1886857536682121</v>
      </c>
      <c r="K91" s="27">
        <f t="shared" si="439"/>
        <v>1.2184028975099173</v>
      </c>
      <c r="L91" s="27">
        <f t="shared" si="439"/>
        <v>1.2488629699476652</v>
      </c>
      <c r="M91" s="27">
        <f t="shared" si="439"/>
        <v>1.2800845441963564</v>
      </c>
      <c r="N91" s="27">
        <f t="shared" si="439"/>
        <v>1.3120866578012653</v>
      </c>
      <c r="O91" s="27">
        <f t="shared" si="439"/>
        <v>1.3448888242462969</v>
      </c>
      <c r="P91" s="27">
        <f t="shared" si="439"/>
        <v>1.378511044852454</v>
      </c>
      <c r="Q91" s="27">
        <f t="shared" si="439"/>
        <v>1.4129738209737652</v>
      </c>
      <c r="R91" s="27">
        <f t="shared" si="439"/>
        <v>1.4482981664981094</v>
      </c>
      <c r="S91" s="27">
        <f t="shared" si="439"/>
        <v>1.484505620660562</v>
      </c>
      <c r="T91" s="27">
        <f t="shared" si="439"/>
        <v>1.5216182611770759</v>
      </c>
      <c r="U91" s="27">
        <f t="shared" si="439"/>
        <v>1.5596587177065027</v>
      </c>
      <c r="V91" s="27">
        <f t="shared" si="439"/>
        <v>1.5986501856491651</v>
      </c>
      <c r="W91" s="27">
        <f t="shared" si="439"/>
        <v>1.6386164402903942</v>
      </c>
      <c r="X91" s="27">
        <f t="shared" si="439"/>
        <v>1.6795818512976539</v>
      </c>
      <c r="Y91" s="27">
        <f t="shared" si="439"/>
        <v>1.721571397580095</v>
      </c>
      <c r="Z91" s="27">
        <f t="shared" si="439"/>
        <v>1.7646106825195971</v>
      </c>
      <c r="AA91" s="27">
        <f t="shared" si="439"/>
        <v>1.8087259495825871</v>
      </c>
      <c r="AB91" s="27">
        <f t="shared" si="439"/>
        <v>1.8539440983221516</v>
      </c>
      <c r="AC91" s="27">
        <f t="shared" ref="AC91:BK91" si="440">SUM(1+AC103)</f>
        <v>1.9002927007802053</v>
      </c>
      <c r="AD91" s="27">
        <f t="shared" si="440"/>
        <v>1.9478000182997102</v>
      </c>
      <c r="AE91" s="27">
        <f t="shared" si="440"/>
        <v>1.9964950187572026</v>
      </c>
      <c r="AF91" s="27">
        <f t="shared" si="440"/>
        <v>2.0464073942261325</v>
      </c>
      <c r="AG91" s="27">
        <f t="shared" si="440"/>
        <v>2.0975675790817858</v>
      </c>
      <c r="AH91" s="27">
        <f t="shared" si="440"/>
        <v>2.1500067685588302</v>
      </c>
      <c r="AI91" s="27">
        <f t="shared" si="440"/>
        <v>2.203756937772801</v>
      </c>
      <c r="AJ91" s="27">
        <f t="shared" si="440"/>
        <v>2.2588508612171205</v>
      </c>
      <c r="AK91" s="27">
        <f t="shared" si="440"/>
        <v>2.3153221327475482</v>
      </c>
      <c r="AL91" s="27">
        <f t="shared" si="440"/>
        <v>2.3732051860662366</v>
      </c>
      <c r="AM91" s="27">
        <f t="shared" si="440"/>
        <v>2.4325353157178924</v>
      </c>
      <c r="AN91" s="27">
        <f t="shared" si="440"/>
        <v>2.4933486986108395</v>
      </c>
      <c r="AO91" s="27">
        <f t="shared" si="440"/>
        <v>2.5556824160761105</v>
      </c>
      <c r="AP91" s="27">
        <f t="shared" si="440"/>
        <v>2.6195744764780131</v>
      </c>
      <c r="AQ91" s="27">
        <f t="shared" si="440"/>
        <v>2.6850638383899632</v>
      </c>
      <c r="AR91" s="27">
        <f t="shared" si="440"/>
        <v>2.7521904343497123</v>
      </c>
      <c r="AS91" s="27">
        <f t="shared" si="440"/>
        <v>2.8209951952084547</v>
      </c>
      <c r="AT91" s="27">
        <f t="shared" si="440"/>
        <v>2.8915200750886658</v>
      </c>
      <c r="AU91" s="27">
        <f t="shared" si="440"/>
        <v>2.9638080769658819</v>
      </c>
      <c r="AV91" s="27">
        <f t="shared" si="440"/>
        <v>3.0379032788900289</v>
      </c>
      <c r="AW91" s="27">
        <f t="shared" si="440"/>
        <v>3.113850860862279</v>
      </c>
      <c r="AX91" s="27">
        <f t="shared" si="440"/>
        <v>3.1916971323838355</v>
      </c>
      <c r="AY91" s="27">
        <f t="shared" si="440"/>
        <v>3.2714895606934311</v>
      </c>
      <c r="AZ91" s="27">
        <f t="shared" si="440"/>
        <v>3.3532767997107671</v>
      </c>
      <c r="BA91" s="28">
        <f t="shared" si="440"/>
        <v>3.4371087197035362</v>
      </c>
      <c r="BB91" s="28">
        <f t="shared" si="440"/>
        <v>3.5230364376961241</v>
      </c>
      <c r="BC91" s="28">
        <f t="shared" si="440"/>
        <v>3.6111123486385264</v>
      </c>
      <c r="BD91" s="28">
        <f t="shared" si="440"/>
        <v>3.7013901573544894</v>
      </c>
      <c r="BE91" s="28">
        <f t="shared" si="440"/>
        <v>3.7939249112883511</v>
      </c>
      <c r="BF91" s="28">
        <f t="shared" si="440"/>
        <v>3.8887730340705593</v>
      </c>
      <c r="BG91" s="28">
        <f t="shared" si="440"/>
        <v>3.985992359922323</v>
      </c>
      <c r="BH91" s="28">
        <f t="shared" si="440"/>
        <v>4.0856421689203808</v>
      </c>
      <c r="BI91" s="28">
        <f t="shared" si="440"/>
        <v>4.1877832231433896</v>
      </c>
      <c r="BJ91" s="28">
        <f t="shared" si="440"/>
        <v>4.2924778037219742</v>
      </c>
      <c r="BK91" s="28">
        <f t="shared" si="440"/>
        <v>4.3997897488150226</v>
      </c>
    </row>
    <row r="92" spans="2:63" ht="15.75" thickTop="1"/>
    <row r="93" spans="2:63" outlineLevel="1">
      <c r="B93" s="10">
        <v>100</v>
      </c>
      <c r="C93" s="4">
        <v>1</v>
      </c>
      <c r="D93" s="29">
        <f>SUM(B93*D87)</f>
        <v>102.49999999999999</v>
      </c>
      <c r="E93" s="29">
        <f t="shared" ref="E93" si="441">D93*SUM(1+E77)</f>
        <v>105.06249999999997</v>
      </c>
      <c r="F93" s="29">
        <f t="shared" ref="F93" si="442">E93*SUM(1+F77)</f>
        <v>107.68906249999996</v>
      </c>
      <c r="G93" s="29">
        <f t="shared" ref="G93" si="443">F93*SUM(1+G77)</f>
        <v>110.38128906249996</v>
      </c>
      <c r="H93" s="29">
        <f t="shared" ref="H93" si="444">G93*SUM(1+H77)</f>
        <v>113.14082128906244</v>
      </c>
      <c r="I93" s="29">
        <f t="shared" ref="I93" si="445">H93*SUM(1+I77)</f>
        <v>115.96934182128899</v>
      </c>
      <c r="J93" s="29">
        <f t="shared" ref="J93" si="446">I93*SUM(1+J77)</f>
        <v>118.8685753668212</v>
      </c>
      <c r="K93" s="29">
        <f t="shared" ref="K93" si="447">J93*SUM(1+K77)</f>
        <v>121.84028975099173</v>
      </c>
      <c r="L93" s="29">
        <f t="shared" ref="L93" si="448">K93*SUM(1+L77)</f>
        <v>124.88629699476651</v>
      </c>
      <c r="M93" s="29">
        <f t="shared" ref="M93" si="449">L93*SUM(1+M77)</f>
        <v>128.00845441963565</v>
      </c>
      <c r="N93" s="29">
        <f t="shared" ref="N93" si="450">M93*SUM(1+N77)</f>
        <v>131.20866578012652</v>
      </c>
      <c r="O93" s="29">
        <f t="shared" ref="O93" si="451">N93*SUM(1+O77)</f>
        <v>134.48888242462968</v>
      </c>
      <c r="P93" s="29">
        <f t="shared" ref="P93" si="452">O93*SUM(1+P77)</f>
        <v>137.8511044852454</v>
      </c>
      <c r="Q93" s="29">
        <f t="shared" ref="Q93" si="453">P93*SUM(1+Q77)</f>
        <v>141.29738209737653</v>
      </c>
      <c r="R93" s="29">
        <f t="shared" ref="R93" si="454">Q93*SUM(1+R77)</f>
        <v>144.82981664981094</v>
      </c>
      <c r="S93" s="29">
        <f t="shared" ref="S93" si="455">R93*SUM(1+S77)</f>
        <v>148.45056206605619</v>
      </c>
      <c r="T93" s="29">
        <f t="shared" ref="T93" si="456">S93*SUM(1+T77)</f>
        <v>152.16182611770759</v>
      </c>
      <c r="U93" s="29">
        <f t="shared" ref="U93" si="457">T93*SUM(1+U77)</f>
        <v>155.96587177065027</v>
      </c>
      <c r="V93" s="29">
        <f t="shared" ref="V93" si="458">U93*SUM(1+V77)</f>
        <v>159.86501856491651</v>
      </c>
      <c r="W93" s="29">
        <f t="shared" ref="W93" si="459">V93*SUM(1+W77)</f>
        <v>163.86164402903941</v>
      </c>
      <c r="X93" s="29">
        <f t="shared" ref="X93" si="460">W93*SUM(1+X77)</f>
        <v>167.95818512976538</v>
      </c>
      <c r="Y93" s="29">
        <f t="shared" ref="Y93" si="461">X93*SUM(1+Y77)</f>
        <v>172.15713975800949</v>
      </c>
      <c r="Z93" s="29">
        <f t="shared" ref="Z93" si="462">Y93*SUM(1+Z77)</f>
        <v>176.46106825195972</v>
      </c>
      <c r="AA93" s="29">
        <f t="shared" ref="AA93" si="463">Z93*SUM(1+AA77)</f>
        <v>180.8725949582587</v>
      </c>
      <c r="AB93" s="29">
        <f t="shared" ref="AB93" si="464">AA93*SUM(1+AB77)</f>
        <v>185.39440983221516</v>
      </c>
      <c r="AC93" s="29">
        <f t="shared" ref="AC93" si="465">AB93*SUM(1+AC77)</f>
        <v>190.02927007802052</v>
      </c>
      <c r="AD93" s="29">
        <f t="shared" ref="AD93" si="466">AC93*SUM(1+AD77)</f>
        <v>194.78000182997101</v>
      </c>
      <c r="AE93" s="29">
        <f t="shared" ref="AE93" si="467">AD93*SUM(1+AE77)</f>
        <v>199.64950187572026</v>
      </c>
      <c r="AF93" s="29">
        <f t="shared" ref="AF93" si="468">AE93*SUM(1+AF77)</f>
        <v>204.64073942261325</v>
      </c>
      <c r="AG93" s="29">
        <f t="shared" ref="AG93" si="469">AF93*SUM(1+AG77)</f>
        <v>209.75675790817857</v>
      </c>
      <c r="AH93" s="29">
        <f t="shared" ref="AH93" si="470">AG93*SUM(1+AH77)</f>
        <v>215.00067685588303</v>
      </c>
      <c r="AI93" s="29">
        <f t="shared" ref="AI93" si="471">AH93*SUM(1+AI77)</f>
        <v>220.37569377728008</v>
      </c>
      <c r="AJ93" s="29">
        <f t="shared" ref="AJ93" si="472">AI93*SUM(1+AJ77)</f>
        <v>225.88508612171205</v>
      </c>
      <c r="AK93" s="29">
        <f t="shared" ref="AK93" si="473">AJ93*SUM(1+AK77)</f>
        <v>231.53221327475484</v>
      </c>
      <c r="AL93" s="29">
        <f t="shared" ref="AL93" si="474">AK93*SUM(1+AL77)</f>
        <v>237.32051860662369</v>
      </c>
      <c r="AM93" s="29">
        <f t="shared" ref="AM93" si="475">AL93*SUM(1+AM77)</f>
        <v>243.25353157178927</v>
      </c>
      <c r="AN93" s="29">
        <f t="shared" ref="AN93" si="476">AM93*SUM(1+AN77)</f>
        <v>249.33486986108397</v>
      </c>
      <c r="AO93" s="29">
        <f t="shared" ref="AO93" si="477">AN93*SUM(1+AO77)</f>
        <v>255.56824160761104</v>
      </c>
      <c r="AP93" s="29">
        <f t="shared" ref="AP93" si="478">AO93*SUM(1+AP77)</f>
        <v>261.9574476478013</v>
      </c>
      <c r="AQ93" s="29">
        <f t="shared" ref="AQ93" si="479">AP93*SUM(1+AQ77)</f>
        <v>268.50638383899633</v>
      </c>
      <c r="AR93" s="29">
        <f t="shared" ref="AR93" si="480">AQ93*SUM(1+AR77)</f>
        <v>275.21904343497124</v>
      </c>
      <c r="AS93" s="29">
        <f t="shared" ref="AS93" si="481">AR93*SUM(1+AS77)</f>
        <v>282.09951952084549</v>
      </c>
      <c r="AT93" s="29">
        <f t="shared" ref="AT93" si="482">AS93*SUM(1+AT77)</f>
        <v>289.15200750886657</v>
      </c>
      <c r="AU93" s="29">
        <f t="shared" ref="AU93" si="483">AT93*SUM(1+AU77)</f>
        <v>296.38080769658819</v>
      </c>
      <c r="AV93" s="29">
        <f t="shared" ref="AV93" si="484">AU93*SUM(1+AV77)</f>
        <v>303.79032788900287</v>
      </c>
      <c r="AW93" s="29">
        <f t="shared" ref="AW93" si="485">AV93*SUM(1+AW77)</f>
        <v>311.38508608622789</v>
      </c>
      <c r="AX93" s="29">
        <f t="shared" ref="AX93" si="486">AW93*SUM(1+AX77)</f>
        <v>319.16971323838357</v>
      </c>
      <c r="AY93" s="29">
        <f t="shared" ref="AY93" si="487">AX93*SUM(1+AY77)</f>
        <v>327.14895606934311</v>
      </c>
      <c r="AZ93" s="29">
        <f t="shared" ref="AZ93" si="488">AY93*SUM(1+AZ77)</f>
        <v>335.32767997107669</v>
      </c>
      <c r="BA93" s="29">
        <f t="shared" ref="BA93" si="489">AZ93*SUM(1+BA77)</f>
        <v>343.71087197035359</v>
      </c>
      <c r="BB93" s="29">
        <f t="shared" ref="BB93" si="490">BA93*SUM(1+BB77)</f>
        <v>352.30364376961239</v>
      </c>
      <c r="BC93" s="29">
        <f t="shared" ref="BC93" si="491">BB93*SUM(1+BC77)</f>
        <v>361.11123486385264</v>
      </c>
      <c r="BD93" s="29">
        <f t="shared" ref="BD93" si="492">BC93*SUM(1+BD77)</f>
        <v>370.13901573544894</v>
      </c>
      <c r="BE93" s="29">
        <f t="shared" ref="BE93" si="493">BD93*SUM(1+BE77)</f>
        <v>379.3924911288351</v>
      </c>
      <c r="BF93" s="29">
        <f t="shared" ref="BF93" si="494">BE93*SUM(1+BF77)</f>
        <v>388.87730340705593</v>
      </c>
      <c r="BG93" s="29">
        <f t="shared" ref="BG93" si="495">BF93*SUM(1+BG77)</f>
        <v>398.59923599223231</v>
      </c>
      <c r="BH93" s="29">
        <f t="shared" ref="BH93" si="496">BG93*SUM(1+BH77)</f>
        <v>408.56421689203808</v>
      </c>
      <c r="BI93" s="29">
        <f t="shared" ref="BI93" si="497">BH93*SUM(1+BI77)</f>
        <v>418.77832231433899</v>
      </c>
      <c r="BJ93" s="29">
        <f t="shared" ref="BJ93" si="498">BI93*SUM(1+BJ77)</f>
        <v>429.24778037219744</v>
      </c>
      <c r="BK93" s="29">
        <f t="shared" ref="BK93" si="499">BJ93*SUM(1+BK77)</f>
        <v>439.97897488150232</v>
      </c>
    </row>
    <row r="94" spans="2:63" outlineLevel="1">
      <c r="B94" s="10">
        <v>100</v>
      </c>
      <c r="C94" s="4">
        <v>2</v>
      </c>
      <c r="D94" s="29">
        <f>SUM(B94*D88)</f>
        <v>104</v>
      </c>
      <c r="E94" s="29">
        <f t="shared" ref="E94:E97" si="500">D94*SUM(1+E78)</f>
        <v>108.16</v>
      </c>
      <c r="F94" s="29">
        <f t="shared" ref="F94:F97" si="501">E94*SUM(1+F78)</f>
        <v>112.4864</v>
      </c>
      <c r="G94" s="29">
        <f t="shared" ref="G94:G97" si="502">F94*SUM(1+G78)</f>
        <v>116.98585600000001</v>
      </c>
      <c r="H94" s="29">
        <f t="shared" ref="H94:H97" si="503">G94*SUM(1+H78)</f>
        <v>121.66529024000002</v>
      </c>
      <c r="I94" s="29">
        <f t="shared" ref="I94:I97" si="504">H94*SUM(1+I78)</f>
        <v>126.53190184960002</v>
      </c>
      <c r="J94" s="29">
        <f t="shared" ref="J94:J97" si="505">I94*SUM(1+J78)</f>
        <v>131.59317792358402</v>
      </c>
      <c r="K94" s="29">
        <f t="shared" ref="K94:K97" si="506">J94*SUM(1+K78)</f>
        <v>136.85690504052738</v>
      </c>
      <c r="L94" s="29">
        <f t="shared" ref="L94:L97" si="507">K94*SUM(1+L78)</f>
        <v>142.33118124214849</v>
      </c>
      <c r="M94" s="29">
        <f t="shared" ref="M94:M97" si="508">L94*SUM(1+M78)</f>
        <v>148.02442849183444</v>
      </c>
      <c r="N94" s="29">
        <f t="shared" ref="N94:N97" si="509">M94*SUM(1+N78)</f>
        <v>153.94540563150784</v>
      </c>
      <c r="O94" s="29">
        <f t="shared" ref="O94:O97" si="510">N94*SUM(1+O78)</f>
        <v>160.10322185676816</v>
      </c>
      <c r="P94" s="29">
        <f t="shared" ref="P94:P97" si="511">O94*SUM(1+P78)</f>
        <v>166.50735073103888</v>
      </c>
      <c r="Q94" s="29">
        <f t="shared" ref="Q94:Q97" si="512">P94*SUM(1+Q78)</f>
        <v>173.16764476028044</v>
      </c>
      <c r="R94" s="29">
        <f t="shared" ref="R94:R97" si="513">Q94*SUM(1+R78)</f>
        <v>180.09435055069167</v>
      </c>
      <c r="S94" s="29">
        <f t="shared" ref="S94:S97" si="514">R94*SUM(1+S78)</f>
        <v>187.29812457271936</v>
      </c>
      <c r="T94" s="29">
        <f t="shared" ref="T94:T97" si="515">S94*SUM(1+T78)</f>
        <v>194.79004955562814</v>
      </c>
      <c r="U94" s="29">
        <f t="shared" ref="U94:U97" si="516">T94*SUM(1+U78)</f>
        <v>202.58165153785328</v>
      </c>
      <c r="V94" s="29">
        <f t="shared" ref="V94:V97" si="517">U94*SUM(1+V78)</f>
        <v>210.68491759936742</v>
      </c>
      <c r="W94" s="29">
        <f t="shared" ref="W94:W97" si="518">V94*SUM(1+W78)</f>
        <v>219.11231430334212</v>
      </c>
      <c r="X94" s="29">
        <f t="shared" ref="X94:X97" si="519">W94*SUM(1+X78)</f>
        <v>227.87680687547581</v>
      </c>
      <c r="Y94" s="29">
        <f t="shared" ref="Y94:Y97" si="520">X94*SUM(1+Y78)</f>
        <v>236.99187915049484</v>
      </c>
      <c r="Z94" s="29">
        <f t="shared" ref="Z94:Z97" si="521">Y94*SUM(1+Z78)</f>
        <v>246.47155431651464</v>
      </c>
      <c r="AA94" s="29">
        <f t="shared" ref="AA94:AA97" si="522">Z94*SUM(1+AA78)</f>
        <v>256.33041648917526</v>
      </c>
      <c r="AB94" s="29">
        <f t="shared" ref="AB94:AB97" si="523">AA94*SUM(1+AB78)</f>
        <v>266.58363314874231</v>
      </c>
      <c r="AC94" s="29">
        <f t="shared" ref="AC94:AC97" si="524">AB94*SUM(1+AC78)</f>
        <v>277.24697847469201</v>
      </c>
      <c r="AD94" s="29">
        <f t="shared" ref="AD94:AD97" si="525">AC94*SUM(1+AD78)</f>
        <v>288.33685761367968</v>
      </c>
      <c r="AE94" s="29">
        <f t="shared" ref="AE94:AE97" si="526">AD94*SUM(1+AE78)</f>
        <v>299.8703319182269</v>
      </c>
      <c r="AF94" s="29">
        <f t="shared" ref="AF94:AF97" si="527">AE94*SUM(1+AF78)</f>
        <v>311.86514519495597</v>
      </c>
      <c r="AG94" s="29">
        <f t="shared" ref="AG94:AG97" si="528">AF94*SUM(1+AG78)</f>
        <v>324.33975100275421</v>
      </c>
      <c r="AH94" s="29">
        <f t="shared" ref="AH94:AH97" si="529">AG94*SUM(1+AH78)</f>
        <v>337.31334104286441</v>
      </c>
      <c r="AI94" s="29">
        <f t="shared" ref="AI94:AI97" si="530">AH94*SUM(1+AI78)</f>
        <v>350.80587468457901</v>
      </c>
      <c r="AJ94" s="29">
        <f t="shared" ref="AJ94:AJ97" si="531">AI94*SUM(1+AJ78)</f>
        <v>364.83810967196217</v>
      </c>
      <c r="AK94" s="29">
        <f t="shared" ref="AK94:AK97" si="532">AJ94*SUM(1+AK78)</f>
        <v>379.4316340588407</v>
      </c>
      <c r="AL94" s="29">
        <f t="shared" ref="AL94:AL97" si="533">AK94*SUM(1+AL78)</f>
        <v>394.60889942119434</v>
      </c>
      <c r="AM94" s="29">
        <f t="shared" ref="AM94:AM97" si="534">AL94*SUM(1+AM78)</f>
        <v>410.39325539804213</v>
      </c>
      <c r="AN94" s="29">
        <f t="shared" ref="AN94:AN97" si="535">AM94*SUM(1+AN78)</f>
        <v>426.80898561396384</v>
      </c>
      <c r="AO94" s="29">
        <f t="shared" ref="AO94:AO97" si="536">AN94*SUM(1+AO78)</f>
        <v>443.8813450385224</v>
      </c>
      <c r="AP94" s="29">
        <f t="shared" ref="AP94:AP97" si="537">AO94*SUM(1+AP78)</f>
        <v>461.6365988400633</v>
      </c>
      <c r="AQ94" s="29">
        <f t="shared" ref="AQ94:AQ97" si="538">AP94*SUM(1+AQ78)</f>
        <v>480.10206279366582</v>
      </c>
      <c r="AR94" s="29">
        <f t="shared" ref="AR94:AR97" si="539">AQ94*SUM(1+AR78)</f>
        <v>499.30614530541249</v>
      </c>
      <c r="AS94" s="29">
        <f t="shared" ref="AS94:AS97" si="540">AR94*SUM(1+AS78)</f>
        <v>519.27839111762898</v>
      </c>
      <c r="AT94" s="29">
        <f t="shared" ref="AT94:AT97" si="541">AS94*SUM(1+AT78)</f>
        <v>540.04952676233415</v>
      </c>
      <c r="AU94" s="29">
        <f t="shared" ref="AU94:AU97" si="542">AT94*SUM(1+AU78)</f>
        <v>561.65150783282752</v>
      </c>
      <c r="AV94" s="29">
        <f t="shared" ref="AV94:AV97" si="543">AU94*SUM(1+AV78)</f>
        <v>584.11756814614068</v>
      </c>
      <c r="AW94" s="29">
        <f t="shared" ref="AW94:AW97" si="544">AV94*SUM(1+AW78)</f>
        <v>607.48227087198632</v>
      </c>
      <c r="AX94" s="29">
        <f t="shared" ref="AX94:AX97" si="545">AW94*SUM(1+AX78)</f>
        <v>631.78156170686577</v>
      </c>
      <c r="AY94" s="29">
        <f t="shared" ref="AY94:AY97" si="546">AX94*SUM(1+AY78)</f>
        <v>657.05282417514047</v>
      </c>
      <c r="AZ94" s="29">
        <f t="shared" ref="AZ94:AZ97" si="547">AY94*SUM(1+AZ78)</f>
        <v>683.33493714214615</v>
      </c>
      <c r="BA94" s="29">
        <f t="shared" ref="BA94:BA97" si="548">AZ94*SUM(1+BA78)</f>
        <v>710.668334627832</v>
      </c>
      <c r="BB94" s="29">
        <f t="shared" ref="BB94:BB97" si="549">BA94*SUM(1+BB78)</f>
        <v>739.09506801294526</v>
      </c>
      <c r="BC94" s="29">
        <f t="shared" ref="BC94:BC97" si="550">BB94*SUM(1+BC78)</f>
        <v>768.65887073346312</v>
      </c>
      <c r="BD94" s="29">
        <f t="shared" ref="BD94:BD97" si="551">BC94*SUM(1+BD78)</f>
        <v>799.40522556280166</v>
      </c>
      <c r="BE94" s="29">
        <f t="shared" ref="BE94:BE97" si="552">BD94*SUM(1+BE78)</f>
        <v>831.38143458531374</v>
      </c>
      <c r="BF94" s="29">
        <f t="shared" ref="BF94:BF97" si="553">BE94*SUM(1+BF78)</f>
        <v>864.63669196872627</v>
      </c>
      <c r="BG94" s="29">
        <f t="shared" ref="BG94:BG97" si="554">BF94*SUM(1+BG78)</f>
        <v>899.22215964747534</v>
      </c>
      <c r="BH94" s="29">
        <f t="shared" ref="BH94:BH97" si="555">BG94*SUM(1+BH78)</f>
        <v>935.19104603337439</v>
      </c>
      <c r="BI94" s="29">
        <f t="shared" ref="BI94:BI97" si="556">BH94*SUM(1+BI78)</f>
        <v>972.59868787470941</v>
      </c>
      <c r="BJ94" s="29">
        <f t="shared" ref="BJ94:BJ97" si="557">BI94*SUM(1+BJ78)</f>
        <v>1011.5026353896978</v>
      </c>
      <c r="BK94" s="29">
        <f t="shared" ref="BK94:BK97" si="558">BJ94*SUM(1+BK78)</f>
        <v>1051.9627408052859</v>
      </c>
    </row>
    <row r="95" spans="2:63" outlineLevel="1">
      <c r="B95" s="10">
        <v>100</v>
      </c>
      <c r="C95" s="4">
        <v>3</v>
      </c>
      <c r="D95" s="29">
        <f>SUM(B95*D89)</f>
        <v>100</v>
      </c>
      <c r="E95" s="29">
        <f t="shared" si="500"/>
        <v>100</v>
      </c>
      <c r="F95" s="29">
        <f t="shared" si="501"/>
        <v>100</v>
      </c>
      <c r="G95" s="29">
        <f t="shared" si="502"/>
        <v>100</v>
      </c>
      <c r="H95" s="29">
        <f t="shared" si="503"/>
        <v>100</v>
      </c>
      <c r="I95" s="29">
        <f t="shared" si="504"/>
        <v>100</v>
      </c>
      <c r="J95" s="29">
        <f t="shared" si="505"/>
        <v>100</v>
      </c>
      <c r="K95" s="29">
        <f t="shared" si="506"/>
        <v>100</v>
      </c>
      <c r="L95" s="29">
        <f t="shared" si="507"/>
        <v>100</v>
      </c>
      <c r="M95" s="29">
        <f t="shared" si="508"/>
        <v>100</v>
      </c>
      <c r="N95" s="29">
        <f t="shared" si="509"/>
        <v>100</v>
      </c>
      <c r="O95" s="29">
        <f t="shared" si="510"/>
        <v>100</v>
      </c>
      <c r="P95" s="29">
        <f t="shared" si="511"/>
        <v>100</v>
      </c>
      <c r="Q95" s="29">
        <f t="shared" si="512"/>
        <v>100</v>
      </c>
      <c r="R95" s="29">
        <f t="shared" si="513"/>
        <v>100</v>
      </c>
      <c r="S95" s="29">
        <f t="shared" si="514"/>
        <v>100</v>
      </c>
      <c r="T95" s="29">
        <f t="shared" si="515"/>
        <v>100</v>
      </c>
      <c r="U95" s="29">
        <f t="shared" si="516"/>
        <v>100</v>
      </c>
      <c r="V95" s="29">
        <f t="shared" si="517"/>
        <v>100</v>
      </c>
      <c r="W95" s="29">
        <f t="shared" si="518"/>
        <v>100</v>
      </c>
      <c r="X95" s="29">
        <f t="shared" si="519"/>
        <v>100</v>
      </c>
      <c r="Y95" s="29">
        <f t="shared" si="520"/>
        <v>100</v>
      </c>
      <c r="Z95" s="29">
        <f t="shared" si="521"/>
        <v>100</v>
      </c>
      <c r="AA95" s="29">
        <f t="shared" si="522"/>
        <v>100</v>
      </c>
      <c r="AB95" s="29">
        <f t="shared" si="523"/>
        <v>100</v>
      </c>
      <c r="AC95" s="29">
        <f t="shared" si="524"/>
        <v>100</v>
      </c>
      <c r="AD95" s="29">
        <f t="shared" si="525"/>
        <v>100</v>
      </c>
      <c r="AE95" s="29">
        <f t="shared" si="526"/>
        <v>100</v>
      </c>
      <c r="AF95" s="29">
        <f t="shared" si="527"/>
        <v>100</v>
      </c>
      <c r="AG95" s="29">
        <f t="shared" si="528"/>
        <v>100</v>
      </c>
      <c r="AH95" s="29">
        <f t="shared" si="529"/>
        <v>100</v>
      </c>
      <c r="AI95" s="29">
        <f t="shared" si="530"/>
        <v>100</v>
      </c>
      <c r="AJ95" s="29">
        <f t="shared" si="531"/>
        <v>100</v>
      </c>
      <c r="AK95" s="29">
        <f t="shared" si="532"/>
        <v>100</v>
      </c>
      <c r="AL95" s="29">
        <f t="shared" si="533"/>
        <v>100</v>
      </c>
      <c r="AM95" s="29">
        <f t="shared" si="534"/>
        <v>100</v>
      </c>
      <c r="AN95" s="29">
        <f t="shared" si="535"/>
        <v>100</v>
      </c>
      <c r="AO95" s="29">
        <f t="shared" si="536"/>
        <v>100</v>
      </c>
      <c r="AP95" s="29">
        <f t="shared" si="537"/>
        <v>100</v>
      </c>
      <c r="AQ95" s="29">
        <f t="shared" si="538"/>
        <v>100</v>
      </c>
      <c r="AR95" s="29">
        <f t="shared" si="539"/>
        <v>100</v>
      </c>
      <c r="AS95" s="29">
        <f t="shared" si="540"/>
        <v>100</v>
      </c>
      <c r="AT95" s="29">
        <f t="shared" si="541"/>
        <v>100</v>
      </c>
      <c r="AU95" s="29">
        <f t="shared" si="542"/>
        <v>100</v>
      </c>
      <c r="AV95" s="29">
        <f t="shared" si="543"/>
        <v>100</v>
      </c>
      <c r="AW95" s="29">
        <f t="shared" si="544"/>
        <v>100</v>
      </c>
      <c r="AX95" s="29">
        <f t="shared" si="545"/>
        <v>100</v>
      </c>
      <c r="AY95" s="29">
        <f t="shared" si="546"/>
        <v>100</v>
      </c>
      <c r="AZ95" s="29">
        <f t="shared" si="547"/>
        <v>100</v>
      </c>
      <c r="BA95" s="29">
        <f t="shared" si="548"/>
        <v>100</v>
      </c>
      <c r="BB95" s="29">
        <f t="shared" si="549"/>
        <v>100</v>
      </c>
      <c r="BC95" s="29">
        <f t="shared" si="550"/>
        <v>100</v>
      </c>
      <c r="BD95" s="29">
        <f t="shared" si="551"/>
        <v>100</v>
      </c>
      <c r="BE95" s="29">
        <f t="shared" si="552"/>
        <v>100</v>
      </c>
      <c r="BF95" s="29">
        <f t="shared" si="553"/>
        <v>100</v>
      </c>
      <c r="BG95" s="29">
        <f t="shared" si="554"/>
        <v>100</v>
      </c>
      <c r="BH95" s="29">
        <f t="shared" si="555"/>
        <v>100</v>
      </c>
      <c r="BI95" s="29">
        <f t="shared" si="556"/>
        <v>100</v>
      </c>
      <c r="BJ95" s="29">
        <f t="shared" si="557"/>
        <v>100</v>
      </c>
      <c r="BK95" s="29">
        <f t="shared" si="558"/>
        <v>100</v>
      </c>
    </row>
    <row r="96" spans="2:63" outlineLevel="1">
      <c r="B96" s="10">
        <v>100</v>
      </c>
      <c r="C96" s="4">
        <v>4</v>
      </c>
      <c r="D96" s="29">
        <f>SUM(B96*D90)</f>
        <v>105</v>
      </c>
      <c r="E96" s="29">
        <f t="shared" si="500"/>
        <v>110.25</v>
      </c>
      <c r="F96" s="29">
        <f t="shared" si="501"/>
        <v>115.7625</v>
      </c>
      <c r="G96" s="29">
        <f t="shared" si="502"/>
        <v>121.55062500000001</v>
      </c>
      <c r="H96" s="29">
        <f t="shared" si="503"/>
        <v>127.62815625000002</v>
      </c>
      <c r="I96" s="29">
        <f t="shared" si="504"/>
        <v>134.00956406250003</v>
      </c>
      <c r="J96" s="29">
        <f t="shared" si="505"/>
        <v>140.71004226562505</v>
      </c>
      <c r="K96" s="29">
        <f t="shared" si="506"/>
        <v>147.74554437890632</v>
      </c>
      <c r="L96" s="29">
        <f t="shared" si="507"/>
        <v>155.13282159785163</v>
      </c>
      <c r="M96" s="29">
        <f t="shared" si="508"/>
        <v>162.88946267774421</v>
      </c>
      <c r="N96" s="29">
        <f t="shared" si="509"/>
        <v>171.03393581163144</v>
      </c>
      <c r="O96" s="29">
        <f t="shared" si="510"/>
        <v>179.58563260221302</v>
      </c>
      <c r="P96" s="29">
        <f t="shared" si="511"/>
        <v>188.56491423232367</v>
      </c>
      <c r="Q96" s="29">
        <f t="shared" si="512"/>
        <v>197.99315994393987</v>
      </c>
      <c r="R96" s="29">
        <f t="shared" si="513"/>
        <v>207.89281794113688</v>
      </c>
      <c r="S96" s="29">
        <f t="shared" si="514"/>
        <v>218.28745883819374</v>
      </c>
      <c r="T96" s="29">
        <f t="shared" si="515"/>
        <v>229.20183178010345</v>
      </c>
      <c r="U96" s="29">
        <f t="shared" si="516"/>
        <v>240.66192336910862</v>
      </c>
      <c r="V96" s="29">
        <f t="shared" si="517"/>
        <v>252.69501953756406</v>
      </c>
      <c r="W96" s="29">
        <f t="shared" si="518"/>
        <v>265.32977051444226</v>
      </c>
      <c r="X96" s="29">
        <f t="shared" si="519"/>
        <v>278.5962590401644</v>
      </c>
      <c r="Y96" s="29">
        <f t="shared" si="520"/>
        <v>292.5260719921726</v>
      </c>
      <c r="Z96" s="29">
        <f t="shared" si="521"/>
        <v>307.15237559178127</v>
      </c>
      <c r="AA96" s="29">
        <f t="shared" si="522"/>
        <v>322.50999437137034</v>
      </c>
      <c r="AB96" s="29">
        <f t="shared" si="523"/>
        <v>338.63549408993885</v>
      </c>
      <c r="AC96" s="29">
        <f t="shared" si="524"/>
        <v>355.56726879443579</v>
      </c>
      <c r="AD96" s="29">
        <f t="shared" si="525"/>
        <v>373.34563223415762</v>
      </c>
      <c r="AE96" s="29">
        <f t="shared" si="526"/>
        <v>392.01291384586551</v>
      </c>
      <c r="AF96" s="29">
        <f t="shared" si="527"/>
        <v>411.61355953815882</v>
      </c>
      <c r="AG96" s="29">
        <f t="shared" si="528"/>
        <v>432.19423751506679</v>
      </c>
      <c r="AH96" s="29">
        <f t="shared" si="529"/>
        <v>453.80394939082015</v>
      </c>
      <c r="AI96" s="29">
        <f t="shared" si="530"/>
        <v>476.49414686036118</v>
      </c>
      <c r="AJ96" s="29">
        <f t="shared" si="531"/>
        <v>500.31885420337926</v>
      </c>
      <c r="AK96" s="29">
        <f t="shared" si="532"/>
        <v>525.33479691354819</v>
      </c>
      <c r="AL96" s="29">
        <f t="shared" si="533"/>
        <v>551.60153675922561</v>
      </c>
      <c r="AM96" s="29">
        <f t="shared" si="534"/>
        <v>579.18161359718692</v>
      </c>
      <c r="AN96" s="29">
        <f t="shared" si="535"/>
        <v>608.14069427704635</v>
      </c>
      <c r="AO96" s="29">
        <f t="shared" si="536"/>
        <v>638.54772899089869</v>
      </c>
      <c r="AP96" s="29">
        <f t="shared" si="537"/>
        <v>670.47511544044369</v>
      </c>
      <c r="AQ96" s="29">
        <f t="shared" si="538"/>
        <v>703.99887121246593</v>
      </c>
      <c r="AR96" s="29">
        <f t="shared" si="539"/>
        <v>739.19881477308923</v>
      </c>
      <c r="AS96" s="29">
        <f t="shared" si="540"/>
        <v>776.15875551174372</v>
      </c>
      <c r="AT96" s="29">
        <f t="shared" si="541"/>
        <v>814.96669328733094</v>
      </c>
      <c r="AU96" s="29">
        <f t="shared" si="542"/>
        <v>855.71502795169749</v>
      </c>
      <c r="AV96" s="29">
        <f t="shared" si="543"/>
        <v>898.50077934928242</v>
      </c>
      <c r="AW96" s="29">
        <f t="shared" si="544"/>
        <v>943.42581831674659</v>
      </c>
      <c r="AX96" s="29">
        <f t="shared" si="545"/>
        <v>990.59710923258399</v>
      </c>
      <c r="AY96" s="29">
        <f t="shared" si="546"/>
        <v>1040.1269646942133</v>
      </c>
      <c r="AZ96" s="29">
        <f t="shared" si="547"/>
        <v>1092.1333129289239</v>
      </c>
      <c r="BA96" s="29">
        <f t="shared" si="548"/>
        <v>1146.7399785753703</v>
      </c>
      <c r="BB96" s="29">
        <f t="shared" si="549"/>
        <v>1204.0769775041388</v>
      </c>
      <c r="BC96" s="29">
        <f t="shared" si="550"/>
        <v>1264.2808263793459</v>
      </c>
      <c r="BD96" s="29">
        <f t="shared" si="551"/>
        <v>1327.4948676983131</v>
      </c>
      <c r="BE96" s="29">
        <f t="shared" si="552"/>
        <v>1393.8696110832288</v>
      </c>
      <c r="BF96" s="29">
        <f t="shared" si="553"/>
        <v>1463.5630916373902</v>
      </c>
      <c r="BG96" s="29">
        <f t="shared" si="554"/>
        <v>1536.7412462192599</v>
      </c>
      <c r="BH96" s="29">
        <f t="shared" si="555"/>
        <v>1613.578308530223</v>
      </c>
      <c r="BI96" s="29">
        <f t="shared" si="556"/>
        <v>1694.2572239567342</v>
      </c>
      <c r="BJ96" s="29">
        <f t="shared" si="557"/>
        <v>1778.9700851545708</v>
      </c>
      <c r="BK96" s="29">
        <f t="shared" si="558"/>
        <v>1867.9185894122995</v>
      </c>
    </row>
    <row r="97" spans="2:63" outlineLevel="1">
      <c r="B97" s="10">
        <v>100</v>
      </c>
      <c r="C97" s="4">
        <v>5</v>
      </c>
      <c r="D97" s="29">
        <f>SUM(B97*D91)</f>
        <v>102.49999999999999</v>
      </c>
      <c r="E97" s="29">
        <f t="shared" si="500"/>
        <v>105.06249999999997</v>
      </c>
      <c r="F97" s="29">
        <f t="shared" si="501"/>
        <v>107.68906249999996</v>
      </c>
      <c r="G97" s="29">
        <f t="shared" si="502"/>
        <v>110.38128906249996</v>
      </c>
      <c r="H97" s="29">
        <f t="shared" si="503"/>
        <v>113.14082128906244</v>
      </c>
      <c r="I97" s="29">
        <f t="shared" si="504"/>
        <v>115.96934182128899</v>
      </c>
      <c r="J97" s="29">
        <f t="shared" si="505"/>
        <v>118.8685753668212</v>
      </c>
      <c r="K97" s="29">
        <f t="shared" si="506"/>
        <v>121.84028975099173</v>
      </c>
      <c r="L97" s="29">
        <f t="shared" si="507"/>
        <v>124.88629699476651</v>
      </c>
      <c r="M97" s="29">
        <f t="shared" si="508"/>
        <v>128.00845441963565</v>
      </c>
      <c r="N97" s="29">
        <f t="shared" si="509"/>
        <v>131.20866578012652</v>
      </c>
      <c r="O97" s="29">
        <f t="shared" si="510"/>
        <v>134.48888242462968</v>
      </c>
      <c r="P97" s="29">
        <f t="shared" si="511"/>
        <v>137.8511044852454</v>
      </c>
      <c r="Q97" s="29">
        <f t="shared" si="512"/>
        <v>141.29738209737653</v>
      </c>
      <c r="R97" s="29">
        <f t="shared" si="513"/>
        <v>144.82981664981094</v>
      </c>
      <c r="S97" s="29">
        <f t="shared" si="514"/>
        <v>148.45056206605619</v>
      </c>
      <c r="T97" s="29">
        <f t="shared" si="515"/>
        <v>152.16182611770759</v>
      </c>
      <c r="U97" s="29">
        <f t="shared" si="516"/>
        <v>155.96587177065027</v>
      </c>
      <c r="V97" s="29">
        <f t="shared" si="517"/>
        <v>159.86501856491651</v>
      </c>
      <c r="W97" s="29">
        <f t="shared" si="518"/>
        <v>163.86164402903941</v>
      </c>
      <c r="X97" s="29">
        <f t="shared" si="519"/>
        <v>167.95818512976538</v>
      </c>
      <c r="Y97" s="29">
        <f t="shared" si="520"/>
        <v>172.15713975800949</v>
      </c>
      <c r="Z97" s="29">
        <f t="shared" si="521"/>
        <v>176.46106825195972</v>
      </c>
      <c r="AA97" s="29">
        <f t="shared" si="522"/>
        <v>180.8725949582587</v>
      </c>
      <c r="AB97" s="29">
        <f t="shared" si="523"/>
        <v>185.39440983221516</v>
      </c>
      <c r="AC97" s="29">
        <f t="shared" si="524"/>
        <v>190.02927007802052</v>
      </c>
      <c r="AD97" s="29">
        <f t="shared" si="525"/>
        <v>194.78000182997101</v>
      </c>
      <c r="AE97" s="29">
        <f t="shared" si="526"/>
        <v>199.64950187572026</v>
      </c>
      <c r="AF97" s="29">
        <f t="shared" si="527"/>
        <v>204.64073942261325</v>
      </c>
      <c r="AG97" s="29">
        <f t="shared" si="528"/>
        <v>209.75675790817857</v>
      </c>
      <c r="AH97" s="29">
        <f t="shared" si="529"/>
        <v>215.00067685588303</v>
      </c>
      <c r="AI97" s="29">
        <f t="shared" si="530"/>
        <v>220.37569377728008</v>
      </c>
      <c r="AJ97" s="29">
        <f t="shared" si="531"/>
        <v>225.88508612171205</v>
      </c>
      <c r="AK97" s="29">
        <f t="shared" si="532"/>
        <v>231.53221327475484</v>
      </c>
      <c r="AL97" s="29">
        <f t="shared" si="533"/>
        <v>237.32051860662369</v>
      </c>
      <c r="AM97" s="29">
        <f t="shared" si="534"/>
        <v>243.25353157178927</v>
      </c>
      <c r="AN97" s="29">
        <f t="shared" si="535"/>
        <v>249.33486986108397</v>
      </c>
      <c r="AO97" s="29">
        <f t="shared" si="536"/>
        <v>255.56824160761104</v>
      </c>
      <c r="AP97" s="29">
        <f t="shared" si="537"/>
        <v>261.9574476478013</v>
      </c>
      <c r="AQ97" s="29">
        <f t="shared" si="538"/>
        <v>268.50638383899633</v>
      </c>
      <c r="AR97" s="29">
        <f t="shared" si="539"/>
        <v>275.21904343497124</v>
      </c>
      <c r="AS97" s="29">
        <f t="shared" si="540"/>
        <v>282.09951952084549</v>
      </c>
      <c r="AT97" s="29">
        <f t="shared" si="541"/>
        <v>289.15200750886657</v>
      </c>
      <c r="AU97" s="29">
        <f t="shared" si="542"/>
        <v>296.38080769658819</v>
      </c>
      <c r="AV97" s="29">
        <f t="shared" si="543"/>
        <v>303.79032788900287</v>
      </c>
      <c r="AW97" s="29">
        <f t="shared" si="544"/>
        <v>311.38508608622789</v>
      </c>
      <c r="AX97" s="29">
        <f t="shared" si="545"/>
        <v>319.16971323838357</v>
      </c>
      <c r="AY97" s="29">
        <f t="shared" si="546"/>
        <v>327.14895606934311</v>
      </c>
      <c r="AZ97" s="29">
        <f t="shared" si="547"/>
        <v>335.32767997107669</v>
      </c>
      <c r="BA97" s="29">
        <f t="shared" si="548"/>
        <v>343.71087197035359</v>
      </c>
      <c r="BB97" s="29">
        <f t="shared" si="549"/>
        <v>352.30364376961239</v>
      </c>
      <c r="BC97" s="29">
        <f t="shared" si="550"/>
        <v>361.11123486385264</v>
      </c>
      <c r="BD97" s="29">
        <f t="shared" si="551"/>
        <v>370.13901573544894</v>
      </c>
      <c r="BE97" s="29">
        <f t="shared" si="552"/>
        <v>379.3924911288351</v>
      </c>
      <c r="BF97" s="29">
        <f t="shared" si="553"/>
        <v>388.87730340705593</v>
      </c>
      <c r="BG97" s="29">
        <f t="shared" si="554"/>
        <v>398.59923599223231</v>
      </c>
      <c r="BH97" s="29">
        <f t="shared" si="555"/>
        <v>408.56421689203808</v>
      </c>
      <c r="BI97" s="29">
        <f t="shared" si="556"/>
        <v>418.77832231433899</v>
      </c>
      <c r="BJ97" s="29">
        <f t="shared" si="557"/>
        <v>429.24778037219744</v>
      </c>
      <c r="BK97" s="29">
        <f t="shared" si="558"/>
        <v>439.97897488150232</v>
      </c>
    </row>
    <row r="98" spans="2:63" outlineLevel="1">
      <c r="B98" s="10"/>
      <c r="C98" s="4"/>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row>
    <row r="99" spans="2:63" outlineLevel="1">
      <c r="B99" s="10"/>
      <c r="C99" s="4">
        <v>1</v>
      </c>
      <c r="D99" s="30">
        <f>SUM(D93-$B$27)/$B$27</f>
        <v>2.4999999999999859E-2</v>
      </c>
      <c r="E99" s="30">
        <f t="shared" ref="E99:BK99" si="559">SUM(E93-$B$27)/$B$27</f>
        <v>5.0624999999999719E-2</v>
      </c>
      <c r="F99" s="30">
        <f t="shared" si="559"/>
        <v>7.6890624999999629E-2</v>
      </c>
      <c r="G99" s="30">
        <f t="shared" si="559"/>
        <v>0.1038128906249996</v>
      </c>
      <c r="H99" s="30">
        <f t="shared" si="559"/>
        <v>0.13140821289062443</v>
      </c>
      <c r="I99" s="30">
        <f t="shared" si="559"/>
        <v>0.15969341821288993</v>
      </c>
      <c r="J99" s="30">
        <f t="shared" si="559"/>
        <v>0.18868575366821205</v>
      </c>
      <c r="K99" s="30">
        <f t="shared" si="559"/>
        <v>0.21840289750991729</v>
      </c>
      <c r="L99" s="30">
        <f t="shared" si="559"/>
        <v>0.2488629699476651</v>
      </c>
      <c r="M99" s="30">
        <f t="shared" si="559"/>
        <v>0.28008454419635653</v>
      </c>
      <c r="N99" s="30">
        <f t="shared" si="559"/>
        <v>0.31208665780126521</v>
      </c>
      <c r="O99" s="30">
        <f t="shared" si="559"/>
        <v>0.3448888242462968</v>
      </c>
      <c r="P99" s="30">
        <f t="shared" si="559"/>
        <v>0.37851104485245401</v>
      </c>
      <c r="Q99" s="30">
        <f t="shared" si="559"/>
        <v>0.41297382097376528</v>
      </c>
      <c r="R99" s="30">
        <f t="shared" si="559"/>
        <v>0.44829816649810939</v>
      </c>
      <c r="S99" s="30">
        <f t="shared" si="559"/>
        <v>0.48450562066056191</v>
      </c>
      <c r="T99" s="30">
        <f t="shared" si="559"/>
        <v>0.52161826117707588</v>
      </c>
      <c r="U99" s="30">
        <f t="shared" si="559"/>
        <v>0.55965871770650266</v>
      </c>
      <c r="V99" s="30">
        <f t="shared" si="559"/>
        <v>0.59865018564916506</v>
      </c>
      <c r="W99" s="30">
        <f t="shared" si="559"/>
        <v>0.63861644029039411</v>
      </c>
      <c r="X99" s="30">
        <f t="shared" si="559"/>
        <v>0.67958185129765381</v>
      </c>
      <c r="Y99" s="30">
        <f t="shared" si="559"/>
        <v>0.72157139758009492</v>
      </c>
      <c r="Z99" s="30">
        <f t="shared" si="559"/>
        <v>0.76461068251959718</v>
      </c>
      <c r="AA99" s="30">
        <f t="shared" si="559"/>
        <v>0.80872594958258703</v>
      </c>
      <c r="AB99" s="30">
        <f t="shared" si="559"/>
        <v>0.85394409832215157</v>
      </c>
      <c r="AC99" s="30">
        <f t="shared" si="559"/>
        <v>0.90029270078020518</v>
      </c>
      <c r="AD99" s="30">
        <f t="shared" si="559"/>
        <v>0.94780001829971017</v>
      </c>
      <c r="AE99" s="30">
        <f t="shared" si="559"/>
        <v>0.99649501875720259</v>
      </c>
      <c r="AF99" s="30">
        <f t="shared" si="559"/>
        <v>1.0464073942261325</v>
      </c>
      <c r="AG99" s="30">
        <f t="shared" si="559"/>
        <v>1.0975675790817858</v>
      </c>
      <c r="AH99" s="30">
        <f t="shared" si="559"/>
        <v>1.1500067685588302</v>
      </c>
      <c r="AI99" s="30">
        <f t="shared" si="559"/>
        <v>1.2037569377728008</v>
      </c>
      <c r="AJ99" s="30">
        <f t="shared" si="559"/>
        <v>1.2588508612171205</v>
      </c>
      <c r="AK99" s="30">
        <f t="shared" si="559"/>
        <v>1.3153221327475484</v>
      </c>
      <c r="AL99" s="30">
        <f t="shared" si="559"/>
        <v>1.3732051860662369</v>
      </c>
      <c r="AM99" s="30">
        <f t="shared" si="559"/>
        <v>1.4325353157178926</v>
      </c>
      <c r="AN99" s="30">
        <f t="shared" si="559"/>
        <v>1.4933486986108397</v>
      </c>
      <c r="AO99" s="30">
        <f t="shared" si="559"/>
        <v>1.5556824160761105</v>
      </c>
      <c r="AP99" s="30">
        <f t="shared" si="559"/>
        <v>1.6195744764780131</v>
      </c>
      <c r="AQ99" s="30">
        <f t="shared" si="559"/>
        <v>1.6850638383899632</v>
      </c>
      <c r="AR99" s="30">
        <f t="shared" si="559"/>
        <v>1.7521904343497123</v>
      </c>
      <c r="AS99" s="30">
        <f t="shared" si="559"/>
        <v>1.8209951952084549</v>
      </c>
      <c r="AT99" s="30">
        <f t="shared" si="559"/>
        <v>1.8915200750886658</v>
      </c>
      <c r="AU99" s="30">
        <f t="shared" si="559"/>
        <v>1.9638080769658819</v>
      </c>
      <c r="AV99" s="30">
        <f t="shared" si="559"/>
        <v>2.0379032788900289</v>
      </c>
      <c r="AW99" s="30">
        <f t="shared" si="559"/>
        <v>2.113850860862279</v>
      </c>
      <c r="AX99" s="30">
        <f t="shared" si="559"/>
        <v>2.1916971323838355</v>
      </c>
      <c r="AY99" s="30">
        <f t="shared" si="559"/>
        <v>2.2714895606934311</v>
      </c>
      <c r="AZ99" s="30">
        <f t="shared" si="559"/>
        <v>2.3532767997107671</v>
      </c>
      <c r="BA99" s="30">
        <f t="shared" si="559"/>
        <v>2.4371087197035362</v>
      </c>
      <c r="BB99" s="30">
        <f t="shared" si="559"/>
        <v>2.5230364376961241</v>
      </c>
      <c r="BC99" s="30">
        <f t="shared" si="559"/>
        <v>2.6111123486385264</v>
      </c>
      <c r="BD99" s="30">
        <f t="shared" si="559"/>
        <v>2.7013901573544894</v>
      </c>
      <c r="BE99" s="30">
        <f t="shared" si="559"/>
        <v>2.7939249112883511</v>
      </c>
      <c r="BF99" s="30">
        <f t="shared" si="559"/>
        <v>2.8887730340705593</v>
      </c>
      <c r="BG99" s="30">
        <f t="shared" si="559"/>
        <v>2.985992359922323</v>
      </c>
      <c r="BH99" s="30">
        <f t="shared" si="559"/>
        <v>3.0856421689203808</v>
      </c>
      <c r="BI99" s="30">
        <f t="shared" si="559"/>
        <v>3.18778322314339</v>
      </c>
      <c r="BJ99" s="30">
        <f t="shared" si="559"/>
        <v>3.2924778037219742</v>
      </c>
      <c r="BK99" s="30">
        <f t="shared" si="559"/>
        <v>3.399789748815023</v>
      </c>
    </row>
    <row r="100" spans="2:63" outlineLevel="1">
      <c r="B100" s="10"/>
      <c r="C100" s="4">
        <v>2</v>
      </c>
      <c r="D100" s="30">
        <f>SUM(D94-$B$28)/$B$28</f>
        <v>0.04</v>
      </c>
      <c r="E100" s="30">
        <f t="shared" ref="E100:BK100" si="560">SUM(E94-$B$28)/$B$28</f>
        <v>8.1599999999999964E-2</v>
      </c>
      <c r="F100" s="30">
        <f t="shared" si="560"/>
        <v>0.12486400000000003</v>
      </c>
      <c r="G100" s="30">
        <f t="shared" si="560"/>
        <v>0.16985856000000013</v>
      </c>
      <c r="H100" s="30">
        <f t="shared" si="560"/>
        <v>0.21665290240000018</v>
      </c>
      <c r="I100" s="30">
        <f t="shared" si="560"/>
        <v>0.2653190184960002</v>
      </c>
      <c r="J100" s="30">
        <f t="shared" si="560"/>
        <v>0.3159317792358402</v>
      </c>
      <c r="K100" s="30">
        <f t="shared" si="560"/>
        <v>0.36856905040527382</v>
      </c>
      <c r="L100" s="30">
        <f t="shared" si="560"/>
        <v>0.42331181242148491</v>
      </c>
      <c r="M100" s="30">
        <f t="shared" si="560"/>
        <v>0.48024428491834442</v>
      </c>
      <c r="N100" s="30">
        <f t="shared" si="560"/>
        <v>0.53945405631507837</v>
      </c>
      <c r="O100" s="30">
        <f t="shared" si="560"/>
        <v>0.60103221856768163</v>
      </c>
      <c r="P100" s="30">
        <f t="shared" si="560"/>
        <v>0.66507350731038883</v>
      </c>
      <c r="Q100" s="30">
        <f t="shared" si="560"/>
        <v>0.73167644760280437</v>
      </c>
      <c r="R100" s="30">
        <f t="shared" si="560"/>
        <v>0.80094350550691673</v>
      </c>
      <c r="S100" s="30">
        <f t="shared" si="560"/>
        <v>0.8729812457271936</v>
      </c>
      <c r="T100" s="30">
        <f t="shared" si="560"/>
        <v>0.94790049555628142</v>
      </c>
      <c r="U100" s="30">
        <f t="shared" si="560"/>
        <v>1.0258165153785328</v>
      </c>
      <c r="V100" s="30">
        <f t="shared" si="560"/>
        <v>1.1068491759936743</v>
      </c>
      <c r="W100" s="30">
        <f t="shared" si="560"/>
        <v>1.1911231430334213</v>
      </c>
      <c r="X100" s="30">
        <f t="shared" si="560"/>
        <v>1.278768068754758</v>
      </c>
      <c r="Y100" s="30">
        <f t="shared" si="560"/>
        <v>1.3699187915049484</v>
      </c>
      <c r="Z100" s="30">
        <f t="shared" si="560"/>
        <v>1.4647155431651464</v>
      </c>
      <c r="AA100" s="30">
        <f t="shared" si="560"/>
        <v>1.5633041648917527</v>
      </c>
      <c r="AB100" s="30">
        <f t="shared" si="560"/>
        <v>1.6658363314874232</v>
      </c>
      <c r="AC100" s="30">
        <f t="shared" si="560"/>
        <v>1.7724697847469202</v>
      </c>
      <c r="AD100" s="30">
        <f t="shared" si="560"/>
        <v>1.8833685761367969</v>
      </c>
      <c r="AE100" s="30">
        <f t="shared" si="560"/>
        <v>1.998703319182269</v>
      </c>
      <c r="AF100" s="30">
        <f t="shared" si="560"/>
        <v>2.1186514519495598</v>
      </c>
      <c r="AG100" s="30">
        <f t="shared" si="560"/>
        <v>2.2433975100275423</v>
      </c>
      <c r="AH100" s="30">
        <f t="shared" si="560"/>
        <v>2.3731334104286441</v>
      </c>
      <c r="AI100" s="30">
        <f t="shared" si="560"/>
        <v>2.5080587468457902</v>
      </c>
      <c r="AJ100" s="30">
        <f t="shared" si="560"/>
        <v>2.6483810967196217</v>
      </c>
      <c r="AK100" s="30">
        <f t="shared" si="560"/>
        <v>2.7943163405884071</v>
      </c>
      <c r="AL100" s="30">
        <f t="shared" si="560"/>
        <v>2.9460889942119435</v>
      </c>
      <c r="AM100" s="30">
        <f t="shared" si="560"/>
        <v>3.1039325539804214</v>
      </c>
      <c r="AN100" s="30">
        <f t="shared" si="560"/>
        <v>3.2680898561396385</v>
      </c>
      <c r="AO100" s="30">
        <f t="shared" si="560"/>
        <v>3.4388134503852239</v>
      </c>
      <c r="AP100" s="30">
        <f t="shared" si="560"/>
        <v>3.6163659884006329</v>
      </c>
      <c r="AQ100" s="30">
        <f t="shared" si="560"/>
        <v>3.8010206279366581</v>
      </c>
      <c r="AR100" s="30">
        <f t="shared" si="560"/>
        <v>3.9930614530541249</v>
      </c>
      <c r="AS100" s="30">
        <f t="shared" si="560"/>
        <v>4.1927839111762895</v>
      </c>
      <c r="AT100" s="30">
        <f t="shared" si="560"/>
        <v>4.4004952676233415</v>
      </c>
      <c r="AU100" s="30">
        <f t="shared" si="560"/>
        <v>4.6165150783282751</v>
      </c>
      <c r="AV100" s="30">
        <f t="shared" si="560"/>
        <v>4.8411756814614071</v>
      </c>
      <c r="AW100" s="30">
        <f t="shared" si="560"/>
        <v>5.0748227087198634</v>
      </c>
      <c r="AX100" s="30">
        <f t="shared" si="560"/>
        <v>5.3178156170686579</v>
      </c>
      <c r="AY100" s="30">
        <f t="shared" si="560"/>
        <v>5.570528241751405</v>
      </c>
      <c r="AZ100" s="30">
        <f t="shared" si="560"/>
        <v>5.8333493714214617</v>
      </c>
      <c r="BA100" s="30">
        <f t="shared" si="560"/>
        <v>6.1066833462783201</v>
      </c>
      <c r="BB100" s="30">
        <f t="shared" si="560"/>
        <v>6.3909506801294524</v>
      </c>
      <c r="BC100" s="30">
        <f t="shared" si="560"/>
        <v>6.6865887073346313</v>
      </c>
      <c r="BD100" s="30">
        <f t="shared" si="560"/>
        <v>6.9940522556280165</v>
      </c>
      <c r="BE100" s="30">
        <f t="shared" si="560"/>
        <v>7.3138143458531371</v>
      </c>
      <c r="BF100" s="30">
        <f t="shared" si="560"/>
        <v>7.6463669196872628</v>
      </c>
      <c r="BG100" s="30">
        <f t="shared" si="560"/>
        <v>7.9922215964747529</v>
      </c>
      <c r="BH100" s="30">
        <f t="shared" si="560"/>
        <v>8.3519104603337446</v>
      </c>
      <c r="BI100" s="30">
        <f t="shared" si="560"/>
        <v>8.7259868787470936</v>
      </c>
      <c r="BJ100" s="30">
        <f t="shared" si="560"/>
        <v>9.1150263538969778</v>
      </c>
      <c r="BK100" s="30">
        <f t="shared" si="560"/>
        <v>9.5196274080528589</v>
      </c>
    </row>
    <row r="101" spans="2:63" outlineLevel="1">
      <c r="B101" s="10"/>
      <c r="C101" s="4">
        <v>3</v>
      </c>
      <c r="D101" s="30">
        <f>SUM(D95-$B$29)/$B$29</f>
        <v>0</v>
      </c>
      <c r="E101" s="30">
        <f t="shared" ref="E101:BK101" si="561">SUM(E95-$B$29)/$B$29</f>
        <v>0</v>
      </c>
      <c r="F101" s="30">
        <f t="shared" si="561"/>
        <v>0</v>
      </c>
      <c r="G101" s="30">
        <f t="shared" si="561"/>
        <v>0</v>
      </c>
      <c r="H101" s="30">
        <f t="shared" si="561"/>
        <v>0</v>
      </c>
      <c r="I101" s="30">
        <f t="shared" si="561"/>
        <v>0</v>
      </c>
      <c r="J101" s="30">
        <f t="shared" si="561"/>
        <v>0</v>
      </c>
      <c r="K101" s="30">
        <f t="shared" si="561"/>
        <v>0</v>
      </c>
      <c r="L101" s="30">
        <f t="shared" si="561"/>
        <v>0</v>
      </c>
      <c r="M101" s="30">
        <f t="shared" si="561"/>
        <v>0</v>
      </c>
      <c r="N101" s="30">
        <f t="shared" si="561"/>
        <v>0</v>
      </c>
      <c r="O101" s="30">
        <f t="shared" si="561"/>
        <v>0</v>
      </c>
      <c r="P101" s="30">
        <f t="shared" si="561"/>
        <v>0</v>
      </c>
      <c r="Q101" s="30">
        <f t="shared" si="561"/>
        <v>0</v>
      </c>
      <c r="R101" s="30">
        <f t="shared" si="561"/>
        <v>0</v>
      </c>
      <c r="S101" s="30">
        <f t="shared" si="561"/>
        <v>0</v>
      </c>
      <c r="T101" s="30">
        <f t="shared" si="561"/>
        <v>0</v>
      </c>
      <c r="U101" s="30">
        <f t="shared" si="561"/>
        <v>0</v>
      </c>
      <c r="V101" s="30">
        <f t="shared" si="561"/>
        <v>0</v>
      </c>
      <c r="W101" s="30">
        <f t="shared" si="561"/>
        <v>0</v>
      </c>
      <c r="X101" s="30">
        <f t="shared" si="561"/>
        <v>0</v>
      </c>
      <c r="Y101" s="30">
        <f t="shared" si="561"/>
        <v>0</v>
      </c>
      <c r="Z101" s="30">
        <f t="shared" si="561"/>
        <v>0</v>
      </c>
      <c r="AA101" s="30">
        <f t="shared" si="561"/>
        <v>0</v>
      </c>
      <c r="AB101" s="30">
        <f t="shared" si="561"/>
        <v>0</v>
      </c>
      <c r="AC101" s="30">
        <f t="shared" si="561"/>
        <v>0</v>
      </c>
      <c r="AD101" s="30">
        <f t="shared" si="561"/>
        <v>0</v>
      </c>
      <c r="AE101" s="30">
        <f t="shared" si="561"/>
        <v>0</v>
      </c>
      <c r="AF101" s="30">
        <f t="shared" si="561"/>
        <v>0</v>
      </c>
      <c r="AG101" s="30">
        <f t="shared" si="561"/>
        <v>0</v>
      </c>
      <c r="AH101" s="30">
        <f t="shared" si="561"/>
        <v>0</v>
      </c>
      <c r="AI101" s="30">
        <f t="shared" si="561"/>
        <v>0</v>
      </c>
      <c r="AJ101" s="30">
        <f t="shared" si="561"/>
        <v>0</v>
      </c>
      <c r="AK101" s="30">
        <f t="shared" si="561"/>
        <v>0</v>
      </c>
      <c r="AL101" s="30">
        <f t="shared" si="561"/>
        <v>0</v>
      </c>
      <c r="AM101" s="30">
        <f t="shared" si="561"/>
        <v>0</v>
      </c>
      <c r="AN101" s="30">
        <f t="shared" si="561"/>
        <v>0</v>
      </c>
      <c r="AO101" s="30">
        <f t="shared" si="561"/>
        <v>0</v>
      </c>
      <c r="AP101" s="30">
        <f t="shared" si="561"/>
        <v>0</v>
      </c>
      <c r="AQ101" s="30">
        <f t="shared" si="561"/>
        <v>0</v>
      </c>
      <c r="AR101" s="30">
        <f t="shared" si="561"/>
        <v>0</v>
      </c>
      <c r="AS101" s="30">
        <f t="shared" si="561"/>
        <v>0</v>
      </c>
      <c r="AT101" s="30">
        <f t="shared" si="561"/>
        <v>0</v>
      </c>
      <c r="AU101" s="30">
        <f t="shared" si="561"/>
        <v>0</v>
      </c>
      <c r="AV101" s="30">
        <f t="shared" si="561"/>
        <v>0</v>
      </c>
      <c r="AW101" s="30">
        <f t="shared" si="561"/>
        <v>0</v>
      </c>
      <c r="AX101" s="30">
        <f t="shared" si="561"/>
        <v>0</v>
      </c>
      <c r="AY101" s="30">
        <f t="shared" si="561"/>
        <v>0</v>
      </c>
      <c r="AZ101" s="30">
        <f t="shared" si="561"/>
        <v>0</v>
      </c>
      <c r="BA101" s="30">
        <f t="shared" si="561"/>
        <v>0</v>
      </c>
      <c r="BB101" s="30">
        <f t="shared" si="561"/>
        <v>0</v>
      </c>
      <c r="BC101" s="30">
        <f t="shared" si="561"/>
        <v>0</v>
      </c>
      <c r="BD101" s="30">
        <f t="shared" si="561"/>
        <v>0</v>
      </c>
      <c r="BE101" s="30">
        <f t="shared" si="561"/>
        <v>0</v>
      </c>
      <c r="BF101" s="30">
        <f t="shared" si="561"/>
        <v>0</v>
      </c>
      <c r="BG101" s="30">
        <f t="shared" si="561"/>
        <v>0</v>
      </c>
      <c r="BH101" s="30">
        <f t="shared" si="561"/>
        <v>0</v>
      </c>
      <c r="BI101" s="30">
        <f t="shared" si="561"/>
        <v>0</v>
      </c>
      <c r="BJ101" s="30">
        <f t="shared" si="561"/>
        <v>0</v>
      </c>
      <c r="BK101" s="30">
        <f t="shared" si="561"/>
        <v>0</v>
      </c>
    </row>
    <row r="102" spans="2:63" outlineLevel="1">
      <c r="B102" s="10"/>
      <c r="C102" s="4">
        <v>4</v>
      </c>
      <c r="D102" s="30">
        <f>SUM(D96-$B$30)/$B$30</f>
        <v>0.05</v>
      </c>
      <c r="E102" s="30">
        <f t="shared" ref="E102:BK102" si="562">SUM(E96-$B$30)/$B$30</f>
        <v>0.10249999999999999</v>
      </c>
      <c r="F102" s="30">
        <f t="shared" si="562"/>
        <v>0.15762500000000002</v>
      </c>
      <c r="G102" s="30">
        <f t="shared" si="562"/>
        <v>0.21550625000000012</v>
      </c>
      <c r="H102" s="30">
        <f t="shared" si="562"/>
        <v>0.27628156250000019</v>
      </c>
      <c r="I102" s="30">
        <f t="shared" si="562"/>
        <v>0.34009564062500031</v>
      </c>
      <c r="J102" s="30">
        <f t="shared" si="562"/>
        <v>0.40710042265625046</v>
      </c>
      <c r="K102" s="30">
        <f t="shared" si="562"/>
        <v>0.47745544378906318</v>
      </c>
      <c r="L102" s="30">
        <f t="shared" si="562"/>
        <v>0.55132821597851633</v>
      </c>
      <c r="M102" s="30">
        <f t="shared" si="562"/>
        <v>0.62889462677744201</v>
      </c>
      <c r="N102" s="30">
        <f t="shared" si="562"/>
        <v>0.71033935811631432</v>
      </c>
      <c r="O102" s="30">
        <f t="shared" si="562"/>
        <v>0.7958563260221303</v>
      </c>
      <c r="P102" s="30">
        <f t="shared" si="562"/>
        <v>0.88564914232323677</v>
      </c>
      <c r="Q102" s="30">
        <f t="shared" si="562"/>
        <v>0.97993159943939867</v>
      </c>
      <c r="R102" s="30">
        <f t="shared" si="562"/>
        <v>1.0789281794113688</v>
      </c>
      <c r="S102" s="30">
        <f t="shared" si="562"/>
        <v>1.1828745883819374</v>
      </c>
      <c r="T102" s="30">
        <f t="shared" si="562"/>
        <v>1.2920183178010345</v>
      </c>
      <c r="U102" s="30">
        <f t="shared" si="562"/>
        <v>1.4066192336910861</v>
      </c>
      <c r="V102" s="30">
        <f t="shared" si="562"/>
        <v>1.5269501953756406</v>
      </c>
      <c r="W102" s="30">
        <f t="shared" si="562"/>
        <v>1.6532977051444226</v>
      </c>
      <c r="X102" s="30">
        <f t="shared" si="562"/>
        <v>1.7859625904016441</v>
      </c>
      <c r="Y102" s="30">
        <f t="shared" si="562"/>
        <v>1.925260719921726</v>
      </c>
      <c r="Z102" s="30">
        <f t="shared" si="562"/>
        <v>2.0715237559178128</v>
      </c>
      <c r="AA102" s="30">
        <f t="shared" si="562"/>
        <v>2.2250999437137033</v>
      </c>
      <c r="AB102" s="30">
        <f t="shared" si="562"/>
        <v>2.3863549408993885</v>
      </c>
      <c r="AC102" s="30">
        <f t="shared" si="562"/>
        <v>2.5556726879443579</v>
      </c>
      <c r="AD102" s="30">
        <f t="shared" si="562"/>
        <v>2.733456322341576</v>
      </c>
      <c r="AE102" s="30">
        <f t="shared" si="562"/>
        <v>2.920129138458655</v>
      </c>
      <c r="AF102" s="30">
        <f t="shared" si="562"/>
        <v>3.1161355953815884</v>
      </c>
      <c r="AG102" s="30">
        <f t="shared" si="562"/>
        <v>3.3219423751506678</v>
      </c>
      <c r="AH102" s="30">
        <f t="shared" si="562"/>
        <v>3.5380394939082014</v>
      </c>
      <c r="AI102" s="30">
        <f t="shared" si="562"/>
        <v>3.7649414686036118</v>
      </c>
      <c r="AJ102" s="30">
        <f t="shared" si="562"/>
        <v>4.0031885420337927</v>
      </c>
      <c r="AK102" s="30">
        <f t="shared" si="562"/>
        <v>4.2533479691354819</v>
      </c>
      <c r="AL102" s="30">
        <f t="shared" si="562"/>
        <v>4.5160153675922565</v>
      </c>
      <c r="AM102" s="30">
        <f t="shared" si="562"/>
        <v>4.7918161359718692</v>
      </c>
      <c r="AN102" s="30">
        <f t="shared" si="562"/>
        <v>5.0814069427704638</v>
      </c>
      <c r="AO102" s="30">
        <f t="shared" si="562"/>
        <v>5.3854772899089873</v>
      </c>
      <c r="AP102" s="30">
        <f t="shared" si="562"/>
        <v>5.7047511544044367</v>
      </c>
      <c r="AQ102" s="30">
        <f t="shared" si="562"/>
        <v>6.0399887121246589</v>
      </c>
      <c r="AR102" s="30">
        <f t="shared" si="562"/>
        <v>6.391988147730892</v>
      </c>
      <c r="AS102" s="30">
        <f t="shared" si="562"/>
        <v>6.7615875551174369</v>
      </c>
      <c r="AT102" s="30">
        <f t="shared" si="562"/>
        <v>7.1496669328733091</v>
      </c>
      <c r="AU102" s="30">
        <f t="shared" si="562"/>
        <v>7.5571502795169749</v>
      </c>
      <c r="AV102" s="30">
        <f t="shared" si="562"/>
        <v>7.9850077934928239</v>
      </c>
      <c r="AW102" s="30">
        <f t="shared" si="562"/>
        <v>8.434258183167465</v>
      </c>
      <c r="AX102" s="30">
        <f t="shared" si="562"/>
        <v>8.9059710923258404</v>
      </c>
      <c r="AY102" s="30">
        <f t="shared" si="562"/>
        <v>9.4012696469421329</v>
      </c>
      <c r="AZ102" s="30">
        <f t="shared" si="562"/>
        <v>9.9213331292892395</v>
      </c>
      <c r="BA102" s="30">
        <f t="shared" si="562"/>
        <v>10.467399785753702</v>
      </c>
      <c r="BB102" s="30">
        <f t="shared" si="562"/>
        <v>11.040769775041388</v>
      </c>
      <c r="BC102" s="30">
        <f t="shared" si="562"/>
        <v>11.642808263793459</v>
      </c>
      <c r="BD102" s="30">
        <f t="shared" si="562"/>
        <v>12.274948676983131</v>
      </c>
      <c r="BE102" s="30">
        <f t="shared" si="562"/>
        <v>12.938696110832289</v>
      </c>
      <c r="BF102" s="30">
        <f t="shared" si="562"/>
        <v>13.635630916373902</v>
      </c>
      <c r="BG102" s="30">
        <f t="shared" si="562"/>
        <v>14.367412462192599</v>
      </c>
      <c r="BH102" s="30">
        <f t="shared" si="562"/>
        <v>15.135783085302229</v>
      </c>
      <c r="BI102" s="30">
        <f t="shared" si="562"/>
        <v>15.942572239567342</v>
      </c>
      <c r="BJ102" s="30">
        <f t="shared" si="562"/>
        <v>16.789700851545707</v>
      </c>
      <c r="BK102" s="30">
        <f t="shared" si="562"/>
        <v>17.679185894122995</v>
      </c>
    </row>
    <row r="103" spans="2:63" outlineLevel="1">
      <c r="B103" s="10"/>
      <c r="C103" s="4">
        <v>5</v>
      </c>
      <c r="D103" s="30">
        <f>SUM(D97-$B$31)/$B$31</f>
        <v>2.4999999999999859E-2</v>
      </c>
      <c r="E103" s="30">
        <f t="shared" ref="E103:BK103" si="563">SUM(E97-$B$31)/$B$31</f>
        <v>5.0624999999999719E-2</v>
      </c>
      <c r="F103" s="30">
        <f t="shared" si="563"/>
        <v>7.6890624999999629E-2</v>
      </c>
      <c r="G103" s="30">
        <f t="shared" si="563"/>
        <v>0.1038128906249996</v>
      </c>
      <c r="H103" s="30">
        <f t="shared" si="563"/>
        <v>0.13140821289062443</v>
      </c>
      <c r="I103" s="30">
        <f t="shared" si="563"/>
        <v>0.15969341821288993</v>
      </c>
      <c r="J103" s="30">
        <f t="shared" si="563"/>
        <v>0.18868575366821205</v>
      </c>
      <c r="K103" s="30">
        <f t="shared" si="563"/>
        <v>0.21840289750991729</v>
      </c>
      <c r="L103" s="30">
        <f t="shared" si="563"/>
        <v>0.2488629699476651</v>
      </c>
      <c r="M103" s="30">
        <f t="shared" si="563"/>
        <v>0.28008454419635653</v>
      </c>
      <c r="N103" s="30">
        <f t="shared" si="563"/>
        <v>0.31208665780126521</v>
      </c>
      <c r="O103" s="30">
        <f t="shared" si="563"/>
        <v>0.3448888242462968</v>
      </c>
      <c r="P103" s="30">
        <f t="shared" si="563"/>
        <v>0.37851104485245401</v>
      </c>
      <c r="Q103" s="30">
        <f t="shared" si="563"/>
        <v>0.41297382097376528</v>
      </c>
      <c r="R103" s="30">
        <f t="shared" si="563"/>
        <v>0.44829816649810939</v>
      </c>
      <c r="S103" s="30">
        <f t="shared" si="563"/>
        <v>0.48450562066056191</v>
      </c>
      <c r="T103" s="30">
        <f t="shared" si="563"/>
        <v>0.52161826117707588</v>
      </c>
      <c r="U103" s="30">
        <f t="shared" si="563"/>
        <v>0.55965871770650266</v>
      </c>
      <c r="V103" s="30">
        <f t="shared" si="563"/>
        <v>0.59865018564916506</v>
      </c>
      <c r="W103" s="30">
        <f t="shared" si="563"/>
        <v>0.63861644029039411</v>
      </c>
      <c r="X103" s="30">
        <f t="shared" si="563"/>
        <v>0.67958185129765381</v>
      </c>
      <c r="Y103" s="30">
        <f t="shared" si="563"/>
        <v>0.72157139758009492</v>
      </c>
      <c r="Z103" s="30">
        <f t="shared" si="563"/>
        <v>0.76461068251959718</v>
      </c>
      <c r="AA103" s="30">
        <f t="shared" si="563"/>
        <v>0.80872594958258703</v>
      </c>
      <c r="AB103" s="30">
        <f t="shared" si="563"/>
        <v>0.85394409832215157</v>
      </c>
      <c r="AC103" s="30">
        <f t="shared" si="563"/>
        <v>0.90029270078020518</v>
      </c>
      <c r="AD103" s="30">
        <f t="shared" si="563"/>
        <v>0.94780001829971017</v>
      </c>
      <c r="AE103" s="30">
        <f t="shared" si="563"/>
        <v>0.99649501875720259</v>
      </c>
      <c r="AF103" s="30">
        <f t="shared" si="563"/>
        <v>1.0464073942261325</v>
      </c>
      <c r="AG103" s="30">
        <f t="shared" si="563"/>
        <v>1.0975675790817858</v>
      </c>
      <c r="AH103" s="30">
        <f t="shared" si="563"/>
        <v>1.1500067685588302</v>
      </c>
      <c r="AI103" s="30">
        <f t="shared" si="563"/>
        <v>1.2037569377728008</v>
      </c>
      <c r="AJ103" s="30">
        <f t="shared" si="563"/>
        <v>1.2588508612171205</v>
      </c>
      <c r="AK103" s="30">
        <f t="shared" si="563"/>
        <v>1.3153221327475484</v>
      </c>
      <c r="AL103" s="30">
        <f t="shared" si="563"/>
        <v>1.3732051860662369</v>
      </c>
      <c r="AM103" s="30">
        <f t="shared" si="563"/>
        <v>1.4325353157178926</v>
      </c>
      <c r="AN103" s="30">
        <f t="shared" si="563"/>
        <v>1.4933486986108397</v>
      </c>
      <c r="AO103" s="30">
        <f t="shared" si="563"/>
        <v>1.5556824160761105</v>
      </c>
      <c r="AP103" s="30">
        <f t="shared" si="563"/>
        <v>1.6195744764780131</v>
      </c>
      <c r="AQ103" s="30">
        <f t="shared" si="563"/>
        <v>1.6850638383899632</v>
      </c>
      <c r="AR103" s="30">
        <f t="shared" si="563"/>
        <v>1.7521904343497123</v>
      </c>
      <c r="AS103" s="30">
        <f t="shared" si="563"/>
        <v>1.8209951952084549</v>
      </c>
      <c r="AT103" s="30">
        <f t="shared" si="563"/>
        <v>1.8915200750886658</v>
      </c>
      <c r="AU103" s="30">
        <f t="shared" si="563"/>
        <v>1.9638080769658819</v>
      </c>
      <c r="AV103" s="30">
        <f t="shared" si="563"/>
        <v>2.0379032788900289</v>
      </c>
      <c r="AW103" s="30">
        <f t="shared" si="563"/>
        <v>2.113850860862279</v>
      </c>
      <c r="AX103" s="30">
        <f t="shared" si="563"/>
        <v>2.1916971323838355</v>
      </c>
      <c r="AY103" s="30">
        <f t="shared" si="563"/>
        <v>2.2714895606934311</v>
      </c>
      <c r="AZ103" s="30">
        <f t="shared" si="563"/>
        <v>2.3532767997107671</v>
      </c>
      <c r="BA103" s="30">
        <f t="shared" si="563"/>
        <v>2.4371087197035362</v>
      </c>
      <c r="BB103" s="30">
        <f t="shared" si="563"/>
        <v>2.5230364376961241</v>
      </c>
      <c r="BC103" s="30">
        <f t="shared" si="563"/>
        <v>2.6111123486385264</v>
      </c>
      <c r="BD103" s="30">
        <f t="shared" si="563"/>
        <v>2.7013901573544894</v>
      </c>
      <c r="BE103" s="30">
        <f t="shared" si="563"/>
        <v>2.7939249112883511</v>
      </c>
      <c r="BF103" s="30">
        <f t="shared" si="563"/>
        <v>2.8887730340705593</v>
      </c>
      <c r="BG103" s="30">
        <f t="shared" si="563"/>
        <v>2.985992359922323</v>
      </c>
      <c r="BH103" s="30">
        <f t="shared" si="563"/>
        <v>3.0856421689203808</v>
      </c>
      <c r="BI103" s="30">
        <f t="shared" si="563"/>
        <v>3.18778322314339</v>
      </c>
      <c r="BJ103" s="30">
        <f t="shared" si="563"/>
        <v>3.2924778037219742</v>
      </c>
      <c r="BK103" s="30">
        <f t="shared" si="563"/>
        <v>3.399789748815023</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5:BM84"/>
  <sheetViews>
    <sheetView topLeftCell="A13" zoomScaleNormal="100" workbookViewId="0">
      <selection activeCell="Q34" sqref="Q34"/>
    </sheetView>
  </sheetViews>
  <sheetFormatPr defaultRowHeight="15"/>
  <cols>
    <col min="2" max="2" width="12.42578125" customWidth="1"/>
    <col min="3" max="3" width="17" customWidth="1"/>
    <col min="4" max="4" width="10.85546875" customWidth="1"/>
    <col min="5" max="5" width="28.140625" bestFit="1" customWidth="1"/>
    <col min="6" max="56" width="13.85546875" bestFit="1" customWidth="1"/>
    <col min="57" max="65" width="15" bestFit="1" customWidth="1"/>
  </cols>
  <sheetData>
    <row r="5" spans="2:65" ht="21">
      <c r="B5" s="12" t="s">
        <v>125</v>
      </c>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row>
    <row r="6" spans="2:65" s="42" customFormat="1" ht="21">
      <c r="C6" s="56"/>
    </row>
    <row r="7" spans="2:65" s="42" customFormat="1">
      <c r="C7" s="1539" t="s">
        <v>127</v>
      </c>
      <c r="D7" s="1540"/>
      <c r="E7" s="61" t="s">
        <v>111</v>
      </c>
      <c r="F7" s="62" t="s">
        <v>112</v>
      </c>
    </row>
    <row r="8" spans="2:65" s="42" customFormat="1">
      <c r="C8" s="1515" t="s">
        <v>110</v>
      </c>
      <c r="D8" s="1516"/>
      <c r="E8" s="125">
        <f>'3. Inputs'!O38</f>
        <v>9</v>
      </c>
      <c r="F8" s="125">
        <f>'3. Inputs'!P38</f>
        <v>27</v>
      </c>
    </row>
    <row r="9" spans="2:65" s="42" customFormat="1">
      <c r="C9" s="1501" t="s">
        <v>162</v>
      </c>
      <c r="D9" s="1502"/>
      <c r="E9" s="126">
        <f>'3. Inputs'!O39</f>
        <v>10.7</v>
      </c>
      <c r="F9" s="126">
        <f>'3. Inputs'!P39</f>
        <v>30</v>
      </c>
    </row>
    <row r="10" spans="2:65" s="42" customFormat="1">
      <c r="C10" s="1501" t="s">
        <v>113</v>
      </c>
      <c r="D10" s="1502"/>
      <c r="E10" s="126">
        <f>'3. Inputs'!O40</f>
        <v>10.7</v>
      </c>
      <c r="F10" s="126">
        <f>'3. Inputs'!P40</f>
        <v>30</v>
      </c>
    </row>
    <row r="11" spans="2:65" s="42" customFormat="1">
      <c r="C11" s="1537" t="s">
        <v>126</v>
      </c>
      <c r="D11" s="1538"/>
      <c r="E11" s="127">
        <f>'3. Inputs'!O41</f>
        <v>4.0999999999999996</v>
      </c>
      <c r="F11" s="127">
        <f>'3. Inputs'!P41</f>
        <v>27.1</v>
      </c>
    </row>
    <row r="12" spans="2:65" s="42" customFormat="1" ht="21">
      <c r="C12" s="56"/>
    </row>
    <row r="13" spans="2:65" ht="15.75" thickBot="1"/>
    <row r="14" spans="2:65" ht="16.5" thickTop="1" thickBot="1">
      <c r="F14" s="420">
        <f>'4. Investment Appraisal'!$C$9</f>
        <v>2017</v>
      </c>
      <c r="G14" s="14">
        <f>F14+1</f>
        <v>2018</v>
      </c>
      <c r="H14" s="14">
        <f t="shared" ref="H14:BK14" si="0">G14+1</f>
        <v>2019</v>
      </c>
      <c r="I14" s="14">
        <f t="shared" si="0"/>
        <v>2020</v>
      </c>
      <c r="J14" s="14">
        <f t="shared" si="0"/>
        <v>2021</v>
      </c>
      <c r="K14" s="14">
        <f t="shared" si="0"/>
        <v>2022</v>
      </c>
      <c r="L14" s="14">
        <f t="shared" si="0"/>
        <v>2023</v>
      </c>
      <c r="M14" s="14">
        <f t="shared" si="0"/>
        <v>2024</v>
      </c>
      <c r="N14" s="14">
        <f t="shared" si="0"/>
        <v>2025</v>
      </c>
      <c r="O14" s="14">
        <f t="shared" si="0"/>
        <v>2026</v>
      </c>
      <c r="P14" s="14">
        <f t="shared" si="0"/>
        <v>2027</v>
      </c>
      <c r="Q14" s="14">
        <f t="shared" si="0"/>
        <v>2028</v>
      </c>
      <c r="R14" s="14">
        <f t="shared" si="0"/>
        <v>2029</v>
      </c>
      <c r="S14" s="14">
        <f t="shared" si="0"/>
        <v>2030</v>
      </c>
      <c r="T14" s="14">
        <f t="shared" si="0"/>
        <v>2031</v>
      </c>
      <c r="U14" s="14">
        <f t="shared" si="0"/>
        <v>2032</v>
      </c>
      <c r="V14" s="14">
        <f t="shared" si="0"/>
        <v>2033</v>
      </c>
      <c r="W14" s="14">
        <f t="shared" si="0"/>
        <v>2034</v>
      </c>
      <c r="X14" s="14">
        <f t="shared" si="0"/>
        <v>2035</v>
      </c>
      <c r="Y14" s="14">
        <f t="shared" si="0"/>
        <v>2036</v>
      </c>
      <c r="Z14" s="14">
        <f t="shared" si="0"/>
        <v>2037</v>
      </c>
      <c r="AA14" s="14">
        <f t="shared" si="0"/>
        <v>2038</v>
      </c>
      <c r="AB14" s="14">
        <f t="shared" si="0"/>
        <v>2039</v>
      </c>
      <c r="AC14" s="14">
        <f t="shared" si="0"/>
        <v>2040</v>
      </c>
      <c r="AD14" s="14">
        <f t="shared" si="0"/>
        <v>2041</v>
      </c>
      <c r="AE14" s="14">
        <f t="shared" si="0"/>
        <v>2042</v>
      </c>
      <c r="AF14" s="14">
        <f t="shared" si="0"/>
        <v>2043</v>
      </c>
      <c r="AG14" s="14">
        <f t="shared" si="0"/>
        <v>2044</v>
      </c>
      <c r="AH14" s="14">
        <f t="shared" si="0"/>
        <v>2045</v>
      </c>
      <c r="AI14" s="14">
        <f t="shared" si="0"/>
        <v>2046</v>
      </c>
      <c r="AJ14" s="14">
        <f t="shared" si="0"/>
        <v>2047</v>
      </c>
      <c r="AK14" s="14">
        <f t="shared" si="0"/>
        <v>2048</v>
      </c>
      <c r="AL14" s="14">
        <f t="shared" si="0"/>
        <v>2049</v>
      </c>
      <c r="AM14" s="14">
        <f t="shared" si="0"/>
        <v>2050</v>
      </c>
      <c r="AN14" s="14">
        <f t="shared" si="0"/>
        <v>2051</v>
      </c>
      <c r="AO14" s="14">
        <f t="shared" si="0"/>
        <v>2052</v>
      </c>
      <c r="AP14" s="14">
        <f t="shared" si="0"/>
        <v>2053</v>
      </c>
      <c r="AQ14" s="14">
        <f t="shared" si="0"/>
        <v>2054</v>
      </c>
      <c r="AR14" s="14">
        <f t="shared" si="0"/>
        <v>2055</v>
      </c>
      <c r="AS14" s="14">
        <f t="shared" si="0"/>
        <v>2056</v>
      </c>
      <c r="AT14" s="14">
        <f t="shared" si="0"/>
        <v>2057</v>
      </c>
      <c r="AU14" s="14">
        <f t="shared" si="0"/>
        <v>2058</v>
      </c>
      <c r="AV14" s="14">
        <f t="shared" si="0"/>
        <v>2059</v>
      </c>
      <c r="AW14" s="14">
        <f t="shared" si="0"/>
        <v>2060</v>
      </c>
      <c r="AX14" s="14">
        <f t="shared" si="0"/>
        <v>2061</v>
      </c>
      <c r="AY14" s="14">
        <f t="shared" si="0"/>
        <v>2062</v>
      </c>
      <c r="AZ14" s="14">
        <f t="shared" si="0"/>
        <v>2063</v>
      </c>
      <c r="BA14" s="14">
        <f t="shared" si="0"/>
        <v>2064</v>
      </c>
      <c r="BB14" s="14">
        <f t="shared" si="0"/>
        <v>2065</v>
      </c>
      <c r="BC14" s="14">
        <f t="shared" si="0"/>
        <v>2066</v>
      </c>
      <c r="BD14" s="14">
        <f t="shared" si="0"/>
        <v>2067</v>
      </c>
      <c r="BE14" s="14">
        <f t="shared" si="0"/>
        <v>2068</v>
      </c>
      <c r="BF14" s="14">
        <f t="shared" si="0"/>
        <v>2069</v>
      </c>
      <c r="BG14" s="14">
        <f t="shared" si="0"/>
        <v>2070</v>
      </c>
      <c r="BH14" s="14">
        <f t="shared" si="0"/>
        <v>2071</v>
      </c>
      <c r="BI14" s="14">
        <f t="shared" si="0"/>
        <v>2072</v>
      </c>
      <c r="BJ14" s="14">
        <f t="shared" si="0"/>
        <v>2073</v>
      </c>
      <c r="BK14" s="14">
        <f t="shared" si="0"/>
        <v>2074</v>
      </c>
      <c r="BL14" s="14">
        <f t="shared" ref="BL14" si="1">BK14+1</f>
        <v>2075</v>
      </c>
      <c r="BM14" s="14">
        <f t="shared" ref="BM14" si="2">BL14+1</f>
        <v>2076</v>
      </c>
    </row>
    <row r="15" spans="2:65" ht="15.75" thickTop="1">
      <c r="E15" s="367" t="s">
        <v>325</v>
      </c>
      <c r="F15" s="82">
        <f>HLOOKUP(F14,'Inflation Index'!$20:$25,3,FALSE)</f>
        <v>1.03</v>
      </c>
      <c r="G15" s="82">
        <f>HLOOKUP(G14,'Inflation Index'!$20:$25,3,FALSE)</f>
        <v>1.0609</v>
      </c>
      <c r="H15" s="82">
        <f>HLOOKUP(H14,'Inflation Index'!$20:$25,3,FALSE)</f>
        <v>1.092727</v>
      </c>
      <c r="I15" s="82">
        <f>HLOOKUP(I14,'Inflation Index'!$20:$25,3,FALSE)</f>
        <v>1.1255088099999999</v>
      </c>
      <c r="J15" s="82">
        <f>HLOOKUP(J14,'Inflation Index'!$20:$25,3,FALSE)</f>
        <v>1.1592740743000001</v>
      </c>
      <c r="K15" s="82">
        <f>HLOOKUP(K14,'Inflation Index'!$20:$25,3,FALSE)</f>
        <v>1.1940522965290001</v>
      </c>
      <c r="L15" s="82">
        <f>HLOOKUP(L14,'Inflation Index'!$20:$25,3,FALSE)</f>
        <v>1.22987386542487</v>
      </c>
      <c r="M15" s="82">
        <f>HLOOKUP(M14,'Inflation Index'!$20:$25,3,FALSE)</f>
        <v>1.2667700813876162</v>
      </c>
      <c r="N15" s="82">
        <f>HLOOKUP(N14,'Inflation Index'!$20:$25,3,FALSE)</f>
        <v>1.3047731838292447</v>
      </c>
      <c r="O15" s="82">
        <f>HLOOKUP(O14,'Inflation Index'!$20:$25,3,FALSE)</f>
        <v>1.3439163793441222</v>
      </c>
      <c r="P15" s="82">
        <f>HLOOKUP(P14,'Inflation Index'!$20:$25,3,FALSE)</f>
        <v>1.3842338707244459</v>
      </c>
      <c r="Q15" s="82">
        <f>HLOOKUP(Q14,'Inflation Index'!$20:$25,3,FALSE)</f>
        <v>1.4257608868461793</v>
      </c>
      <c r="R15" s="82">
        <f>HLOOKUP(R14,'Inflation Index'!$20:$25,3,FALSE)</f>
        <v>1.4685337134515646</v>
      </c>
      <c r="S15" s="82">
        <f>HLOOKUP(S14,'Inflation Index'!$20:$25,3,FALSE)</f>
        <v>1.5125897248551117</v>
      </c>
      <c r="T15" s="82">
        <f>HLOOKUP(T14,'Inflation Index'!$20:$25,3,FALSE)</f>
        <v>1.5579674166007649</v>
      </c>
      <c r="U15" s="82">
        <f>HLOOKUP(U14,'Inflation Index'!$20:$25,3,FALSE)</f>
        <v>1.6047064390987877</v>
      </c>
      <c r="V15" s="82">
        <f>HLOOKUP(V14,'Inflation Index'!$20:$25,3,FALSE)</f>
        <v>1.6528476322717514</v>
      </c>
      <c r="W15" s="82">
        <f>HLOOKUP(W14,'Inflation Index'!$20:$25,3,FALSE)</f>
        <v>1.7024330612399041</v>
      </c>
      <c r="X15" s="82">
        <f>HLOOKUP(X14,'Inflation Index'!$20:$25,3,FALSE)</f>
        <v>1.7535060530771012</v>
      </c>
      <c r="Y15" s="82">
        <f>HLOOKUP(Y14,'Inflation Index'!$20:$25,3,FALSE)</f>
        <v>1.8061112346694141</v>
      </c>
      <c r="Z15" s="82">
        <f>HLOOKUP(Z14,'Inflation Index'!$20:$25,3,FALSE)</f>
        <v>1.8602945717094965</v>
      </c>
      <c r="AA15" s="82">
        <f>HLOOKUP(AA14,'Inflation Index'!$20:$25,3,FALSE)</f>
        <v>1.9161034088607813</v>
      </c>
      <c r="AB15" s="82">
        <f>HLOOKUP(AB14,'Inflation Index'!$20:$25,3,FALSE)</f>
        <v>1.9735865111266051</v>
      </c>
      <c r="AC15" s="82">
        <f>HLOOKUP(AC14,'Inflation Index'!$20:$25,3,FALSE)</f>
        <v>2.0327941064604031</v>
      </c>
      <c r="AD15" s="82">
        <f>HLOOKUP(AD14,'Inflation Index'!$20:$25,3,FALSE)</f>
        <v>2.0937779296542152</v>
      </c>
      <c r="AE15" s="82">
        <f>HLOOKUP(AE14,'Inflation Index'!$20:$25,3,FALSE)</f>
        <v>2.1565912675438419</v>
      </c>
      <c r="AF15" s="82">
        <f>HLOOKUP(AF14,'Inflation Index'!$20:$25,3,FALSE)</f>
        <v>2.2212890055701573</v>
      </c>
      <c r="AG15" s="82">
        <f>HLOOKUP(AG14,'Inflation Index'!$20:$25,3,FALSE)</f>
        <v>2.287927675737262</v>
      </c>
      <c r="AH15" s="82">
        <f>HLOOKUP(AH14,'Inflation Index'!$20:$25,3,FALSE)</f>
        <v>2.35656550600938</v>
      </c>
      <c r="AI15" s="82">
        <f>HLOOKUP(AI14,'Inflation Index'!$20:$25,3,FALSE)</f>
        <v>2.4272624711896613</v>
      </c>
      <c r="AJ15" s="82">
        <f>HLOOKUP(AJ14,'Inflation Index'!$20:$25,3,FALSE)</f>
        <v>2.5000803453253511</v>
      </c>
      <c r="AK15" s="82">
        <f>HLOOKUP(AK14,'Inflation Index'!$20:$25,3,FALSE)</f>
        <v>2.5750827556851119</v>
      </c>
      <c r="AL15" s="82">
        <f>HLOOKUP(AL14,'Inflation Index'!$20:$25,3,FALSE)</f>
        <v>2.6523352383556653</v>
      </c>
      <c r="AM15" s="82">
        <f>HLOOKUP(AM14,'Inflation Index'!$20:$25,3,FALSE)</f>
        <v>2.7319052955063352</v>
      </c>
      <c r="AN15" s="82">
        <f>HLOOKUP(AN14,'Inflation Index'!$20:$25,3,FALSE)</f>
        <v>2.8138624543715252</v>
      </c>
      <c r="AO15" s="82">
        <f>HLOOKUP(AO14,'Inflation Index'!$20:$25,3,FALSE)</f>
        <v>2.8982783280026712</v>
      </c>
      <c r="AP15" s="82">
        <f>HLOOKUP(AP14,'Inflation Index'!$20:$25,3,FALSE)</f>
        <v>2.9852266778427516</v>
      </c>
      <c r="AQ15" s="82">
        <f>HLOOKUP(AQ14,'Inflation Index'!$20:$25,3,FALSE)</f>
        <v>3.0747834781780341</v>
      </c>
      <c r="AR15" s="82">
        <f>HLOOKUP(AR14,'Inflation Index'!$20:$25,3,FALSE)</f>
        <v>3.1670269825233754</v>
      </c>
      <c r="AS15" s="82">
        <f>HLOOKUP(AS14,'Inflation Index'!$20:$25,3,FALSE)</f>
        <v>3.2620377919990768</v>
      </c>
      <c r="AT15" s="82">
        <f>HLOOKUP(AT14,'Inflation Index'!$20:$25,3,FALSE)</f>
        <v>3.3598989257590488</v>
      </c>
      <c r="AU15" s="82">
        <f>HLOOKUP(AU14,'Inflation Index'!$20:$25,3,FALSE)</f>
        <v>3.4606958935318204</v>
      </c>
      <c r="AV15" s="82">
        <f>HLOOKUP(AV14,'Inflation Index'!$20:$25,3,FALSE)</f>
        <v>3.5645167703377751</v>
      </c>
      <c r="AW15" s="82">
        <f>HLOOKUP(AW14,'Inflation Index'!$20:$25,3,FALSE)</f>
        <v>3.6714522734479083</v>
      </c>
      <c r="AX15" s="82">
        <f>HLOOKUP(AX14,'Inflation Index'!$20:$25,3,FALSE)</f>
        <v>3.7815958416513458</v>
      </c>
      <c r="AY15" s="82">
        <f>HLOOKUP(AY14,'Inflation Index'!$20:$25,3,FALSE)</f>
        <v>3.895043716900886</v>
      </c>
      <c r="AZ15" s="82">
        <f>HLOOKUP(AZ14,'Inflation Index'!$20:$25,3,FALSE)</f>
        <v>4.0118950284079125</v>
      </c>
      <c r="BA15" s="82">
        <f>HLOOKUP(BA14,'Inflation Index'!$20:$25,3,FALSE)</f>
        <v>4.1322518792601501</v>
      </c>
      <c r="BB15" s="82">
        <f>HLOOKUP(BB14,'Inflation Index'!$20:$25,3,FALSE)</f>
        <v>4.2562194356379548</v>
      </c>
      <c r="BC15" s="82">
        <f>HLOOKUP(BC14,'Inflation Index'!$20:$25,3,FALSE)</f>
        <v>4.3839060187070942</v>
      </c>
      <c r="BD15" s="82">
        <f>HLOOKUP(BD14,'Inflation Index'!$20:$25,3,FALSE)</f>
        <v>4.5154231992683069</v>
      </c>
      <c r="BE15" s="82">
        <f>HLOOKUP(BE14,'Inflation Index'!$20:$25,3,FALSE)</f>
        <v>4.6508858952463559</v>
      </c>
      <c r="BF15" s="82">
        <f>HLOOKUP(BF14,'Inflation Index'!$20:$25,3,FALSE)</f>
        <v>4.7904124721037471</v>
      </c>
      <c r="BG15" s="82">
        <f>HLOOKUP(BG14,'Inflation Index'!$20:$25,3,FALSE)</f>
        <v>4.9341248462668599</v>
      </c>
      <c r="BH15" s="82">
        <f>HLOOKUP(BH14,'Inflation Index'!$20:$25,3,FALSE)</f>
        <v>5.0821485916548657</v>
      </c>
      <c r="BI15" s="82">
        <f>HLOOKUP(BI14,'Inflation Index'!$20:$25,3,FALSE)</f>
        <v>5.234613049404512</v>
      </c>
      <c r="BJ15" s="82">
        <f>HLOOKUP(BJ14,'Inflation Index'!$20:$25,3,FALSE)</f>
        <v>5.3916514408866476</v>
      </c>
      <c r="BK15" s="82">
        <f>HLOOKUP(BK14,'Inflation Index'!$20:$25,3,FALSE)</f>
        <v>5.5534009841132468</v>
      </c>
      <c r="BL15" s="82">
        <f>HLOOKUP(BL14,'Inflation Index'!$20:$25,3,FALSE)</f>
        <v>5.7200030136366449</v>
      </c>
      <c r="BM15" s="82">
        <f>HLOOKUP(BM14,'Inflation Index'!$20:$25,3,FALSE)</f>
        <v>5.8916031040457435</v>
      </c>
    </row>
    <row r="18" spans="2:65">
      <c r="B18" s="1536" t="s">
        <v>164</v>
      </c>
      <c r="C18" t="s">
        <v>110</v>
      </c>
      <c r="D18" t="s">
        <v>111</v>
      </c>
      <c r="F18" s="60">
        <f>E8</f>
        <v>9</v>
      </c>
      <c r="G18" s="60">
        <f>$F18*G$15</f>
        <v>9.5480999999999998</v>
      </c>
      <c r="H18" s="60">
        <f t="shared" ref="H18:BL22" si="3">$F18*H$15</f>
        <v>9.834543</v>
      </c>
      <c r="I18" s="60">
        <f t="shared" si="3"/>
        <v>10.129579289999999</v>
      </c>
      <c r="J18" s="60">
        <f t="shared" si="3"/>
        <v>10.433466668700001</v>
      </c>
      <c r="K18" s="60">
        <f t="shared" si="3"/>
        <v>10.746470668761001</v>
      </c>
      <c r="L18" s="60">
        <f t="shared" si="3"/>
        <v>11.068864788823831</v>
      </c>
      <c r="M18" s="60">
        <f t="shared" si="3"/>
        <v>11.400930732488545</v>
      </c>
      <c r="N18" s="60">
        <f t="shared" si="3"/>
        <v>11.742958654463202</v>
      </c>
      <c r="O18" s="60">
        <f t="shared" si="3"/>
        <v>12.0952474140971</v>
      </c>
      <c r="P18" s="60">
        <f t="shared" si="3"/>
        <v>12.458104836520013</v>
      </c>
      <c r="Q18" s="60">
        <f t="shared" si="3"/>
        <v>12.831847981615613</v>
      </c>
      <c r="R18" s="60">
        <f t="shared" si="3"/>
        <v>13.216803421064082</v>
      </c>
      <c r="S18" s="60">
        <f t="shared" si="3"/>
        <v>13.613307523696005</v>
      </c>
      <c r="T18" s="60">
        <f t="shared" si="3"/>
        <v>14.021706749406883</v>
      </c>
      <c r="U18" s="60">
        <f t="shared" si="3"/>
        <v>14.44235795188909</v>
      </c>
      <c r="V18" s="60">
        <f t="shared" si="3"/>
        <v>14.875628690445762</v>
      </c>
      <c r="W18" s="60">
        <f t="shared" si="3"/>
        <v>15.321897551159138</v>
      </c>
      <c r="X18" s="60">
        <f t="shared" si="3"/>
        <v>15.781554477693911</v>
      </c>
      <c r="Y18" s="60">
        <f t="shared" si="3"/>
        <v>16.255001112024729</v>
      </c>
      <c r="Z18" s="60">
        <f t="shared" si="3"/>
        <v>16.742651145385469</v>
      </c>
      <c r="AA18" s="60">
        <f t="shared" si="3"/>
        <v>17.244930679747032</v>
      </c>
      <c r="AB18" s="60">
        <f t="shared" si="3"/>
        <v>17.762278600139446</v>
      </c>
      <c r="AC18" s="60">
        <f t="shared" si="3"/>
        <v>18.295146958143629</v>
      </c>
      <c r="AD18" s="60">
        <f t="shared" si="3"/>
        <v>18.844001366887937</v>
      </c>
      <c r="AE18" s="60">
        <f t="shared" si="3"/>
        <v>19.409321407894577</v>
      </c>
      <c r="AF18" s="60">
        <f t="shared" si="3"/>
        <v>19.991601050131415</v>
      </c>
      <c r="AG18" s="60">
        <f t="shared" si="3"/>
        <v>20.591349081635357</v>
      </c>
      <c r="AH18" s="60">
        <f t="shared" si="3"/>
        <v>21.209089554084422</v>
      </c>
      <c r="AI18" s="60">
        <f t="shared" si="3"/>
        <v>21.845362240706951</v>
      </c>
      <c r="AJ18" s="60">
        <f t="shared" si="3"/>
        <v>22.50072310792816</v>
      </c>
      <c r="AK18" s="60">
        <f t="shared" si="3"/>
        <v>23.175744801166008</v>
      </c>
      <c r="AL18" s="60">
        <f t="shared" si="3"/>
        <v>23.871017145200987</v>
      </c>
      <c r="AM18" s="60">
        <f t="shared" si="3"/>
        <v>24.587147659557019</v>
      </c>
      <c r="AN18" s="60">
        <f t="shared" si="3"/>
        <v>25.324762089343725</v>
      </c>
      <c r="AO18" s="60">
        <f t="shared" si="3"/>
        <v>26.084504952024041</v>
      </c>
      <c r="AP18" s="60">
        <f t="shared" si="3"/>
        <v>26.867040100584767</v>
      </c>
      <c r="AQ18" s="60">
        <f t="shared" si="3"/>
        <v>27.673051303602307</v>
      </c>
      <c r="AR18" s="60">
        <f t="shared" si="3"/>
        <v>28.503242842710378</v>
      </c>
      <c r="AS18" s="60">
        <f t="shared" si="3"/>
        <v>29.358340127991692</v>
      </c>
      <c r="AT18" s="60">
        <f t="shared" si="3"/>
        <v>30.239090331831438</v>
      </c>
      <c r="AU18" s="60">
        <f t="shared" si="3"/>
        <v>31.146263041786383</v>
      </c>
      <c r="AV18" s="60">
        <f t="shared" si="3"/>
        <v>32.080650933039976</v>
      </c>
      <c r="AW18" s="60">
        <f t="shared" si="3"/>
        <v>33.043070461031178</v>
      </c>
      <c r="AX18" s="60">
        <f t="shared" si="3"/>
        <v>34.034362574862115</v>
      </c>
      <c r="AY18" s="60">
        <f t="shared" si="3"/>
        <v>35.055393452107971</v>
      </c>
      <c r="AZ18" s="60">
        <f t="shared" si="3"/>
        <v>36.107055255671213</v>
      </c>
      <c r="BA18" s="60">
        <f t="shared" si="3"/>
        <v>37.190266913341354</v>
      </c>
      <c r="BB18" s="60">
        <f t="shared" si="3"/>
        <v>38.30597492074159</v>
      </c>
      <c r="BC18" s="60">
        <f t="shared" si="3"/>
        <v>39.455154168363848</v>
      </c>
      <c r="BD18" s="60">
        <f t="shared" si="3"/>
        <v>40.638808793414761</v>
      </c>
      <c r="BE18" s="60">
        <f t="shared" si="3"/>
        <v>41.857973057217201</v>
      </c>
      <c r="BF18" s="60">
        <f t="shared" si="3"/>
        <v>43.113712248933723</v>
      </c>
      <c r="BG18" s="60">
        <f t="shared" si="3"/>
        <v>44.407123616401741</v>
      </c>
      <c r="BH18" s="60">
        <f t="shared" si="3"/>
        <v>45.739337324893789</v>
      </c>
      <c r="BI18" s="60">
        <f t="shared" si="3"/>
        <v>47.111517444640612</v>
      </c>
      <c r="BJ18" s="60">
        <f t="shared" si="3"/>
        <v>48.524862967979828</v>
      </c>
      <c r="BK18" s="60">
        <f t="shared" si="3"/>
        <v>49.98060885701922</v>
      </c>
      <c r="BL18" s="60">
        <f t="shared" si="3"/>
        <v>51.480027122729801</v>
      </c>
      <c r="BM18" s="60">
        <f t="shared" ref="BM18:BM25" si="4">$F18*BM$15</f>
        <v>53.024427936411691</v>
      </c>
    </row>
    <row r="19" spans="2:65">
      <c r="B19" s="1536"/>
      <c r="C19" t="s">
        <v>110</v>
      </c>
      <c r="D19" t="s">
        <v>112</v>
      </c>
      <c r="F19" s="60">
        <f>F8</f>
        <v>27</v>
      </c>
      <c r="G19" s="60">
        <f t="shared" ref="G19:V25" si="5">$F19*G$15</f>
        <v>28.644299999999998</v>
      </c>
      <c r="H19" s="60">
        <f t="shared" si="5"/>
        <v>29.503629</v>
      </c>
      <c r="I19" s="60">
        <f t="shared" si="5"/>
        <v>30.388737869999996</v>
      </c>
      <c r="J19" s="60">
        <f t="shared" si="5"/>
        <v>31.300400006100002</v>
      </c>
      <c r="K19" s="60">
        <f t="shared" si="5"/>
        <v>32.239412006283004</v>
      </c>
      <c r="L19" s="60">
        <f t="shared" si="5"/>
        <v>33.206594366471492</v>
      </c>
      <c r="M19" s="60">
        <f t="shared" si="5"/>
        <v>34.202792197465634</v>
      </c>
      <c r="N19" s="60">
        <f t="shared" si="5"/>
        <v>35.228875963389605</v>
      </c>
      <c r="O19" s="60">
        <f t="shared" si="5"/>
        <v>36.285742242291299</v>
      </c>
      <c r="P19" s="60">
        <f t="shared" si="5"/>
        <v>37.374314509560037</v>
      </c>
      <c r="Q19" s="60">
        <f t="shared" si="5"/>
        <v>38.495543944846844</v>
      </c>
      <c r="R19" s="60">
        <f t="shared" si="5"/>
        <v>39.650410263192242</v>
      </c>
      <c r="S19" s="60">
        <f t="shared" si="5"/>
        <v>40.839922571088017</v>
      </c>
      <c r="T19" s="60">
        <f t="shared" si="5"/>
        <v>42.065120248220651</v>
      </c>
      <c r="U19" s="60">
        <f t="shared" si="5"/>
        <v>43.327073855667265</v>
      </c>
      <c r="V19" s="60">
        <f t="shared" si="5"/>
        <v>44.626886071337289</v>
      </c>
      <c r="W19" s="60">
        <f t="shared" si="3"/>
        <v>45.965692653477412</v>
      </c>
      <c r="X19" s="60">
        <f t="shared" si="3"/>
        <v>47.344663433081735</v>
      </c>
      <c r="Y19" s="60">
        <f t="shared" si="3"/>
        <v>48.76500333607418</v>
      </c>
      <c r="Z19" s="60">
        <f t="shared" si="3"/>
        <v>50.227953436156405</v>
      </c>
      <c r="AA19" s="60">
        <f t="shared" si="3"/>
        <v>51.7347920392411</v>
      </c>
      <c r="AB19" s="60">
        <f t="shared" si="3"/>
        <v>53.286835800418338</v>
      </c>
      <c r="AC19" s="60">
        <f t="shared" si="3"/>
        <v>54.885440874430884</v>
      </c>
      <c r="AD19" s="60">
        <f t="shared" si="3"/>
        <v>56.532004100663812</v>
      </c>
      <c r="AE19" s="60">
        <f t="shared" si="3"/>
        <v>58.227964223683728</v>
      </c>
      <c r="AF19" s="60">
        <f t="shared" si="3"/>
        <v>59.974803150394244</v>
      </c>
      <c r="AG19" s="60">
        <f t="shared" si="3"/>
        <v>61.774047244906072</v>
      </c>
      <c r="AH19" s="60">
        <f t="shared" si="3"/>
        <v>63.627268662253258</v>
      </c>
      <c r="AI19" s="60">
        <f t="shared" si="3"/>
        <v>65.536086722120857</v>
      </c>
      <c r="AJ19" s="60">
        <f t="shared" si="3"/>
        <v>67.502169323784472</v>
      </c>
      <c r="AK19" s="60">
        <f t="shared" si="3"/>
        <v>69.527234403498028</v>
      </c>
      <c r="AL19" s="60">
        <f t="shared" si="3"/>
        <v>71.613051435602969</v>
      </c>
      <c r="AM19" s="60">
        <f t="shared" si="3"/>
        <v>73.761442978671056</v>
      </c>
      <c r="AN19" s="60">
        <f t="shared" si="3"/>
        <v>75.974286268031179</v>
      </c>
      <c r="AO19" s="60">
        <f t="shared" si="3"/>
        <v>78.253514856072115</v>
      </c>
      <c r="AP19" s="60">
        <f t="shared" si="3"/>
        <v>80.601120301754293</v>
      </c>
      <c r="AQ19" s="60">
        <f t="shared" si="3"/>
        <v>83.019153910806921</v>
      </c>
      <c r="AR19" s="60">
        <f t="shared" si="3"/>
        <v>85.509728528131134</v>
      </c>
      <c r="AS19" s="60">
        <f t="shared" si="3"/>
        <v>88.075020383975072</v>
      </c>
      <c r="AT19" s="60">
        <f t="shared" si="3"/>
        <v>90.717270995494317</v>
      </c>
      <c r="AU19" s="60">
        <f t="shared" si="3"/>
        <v>93.43878912535915</v>
      </c>
      <c r="AV19" s="60">
        <f t="shared" si="3"/>
        <v>96.241952799119929</v>
      </c>
      <c r="AW19" s="60">
        <f t="shared" si="3"/>
        <v>99.129211383093519</v>
      </c>
      <c r="AX19" s="60">
        <f t="shared" si="3"/>
        <v>102.10308772458633</v>
      </c>
      <c r="AY19" s="60">
        <f t="shared" si="3"/>
        <v>105.16618035632392</v>
      </c>
      <c r="AZ19" s="60">
        <f t="shared" si="3"/>
        <v>108.32116576701364</v>
      </c>
      <c r="BA19" s="60">
        <f t="shared" si="3"/>
        <v>111.57080074002405</v>
      </c>
      <c r="BB19" s="60">
        <f t="shared" si="3"/>
        <v>114.91792476222479</v>
      </c>
      <c r="BC19" s="60">
        <f t="shared" si="3"/>
        <v>118.36546250509154</v>
      </c>
      <c r="BD19" s="60">
        <f t="shared" si="3"/>
        <v>121.91642638024429</v>
      </c>
      <c r="BE19" s="60">
        <f t="shared" si="3"/>
        <v>125.57391917165161</v>
      </c>
      <c r="BF19" s="60">
        <f t="shared" si="3"/>
        <v>129.34113674680117</v>
      </c>
      <c r="BG19" s="60">
        <f t="shared" si="3"/>
        <v>133.22137084920521</v>
      </c>
      <c r="BH19" s="60">
        <f t="shared" si="3"/>
        <v>137.21801197468136</v>
      </c>
      <c r="BI19" s="60">
        <f t="shared" si="3"/>
        <v>141.33455233392183</v>
      </c>
      <c r="BJ19" s="60">
        <f t="shared" si="3"/>
        <v>145.57458890393949</v>
      </c>
      <c r="BK19" s="60">
        <f t="shared" si="3"/>
        <v>149.94182657105767</v>
      </c>
      <c r="BL19" s="60">
        <f>$F19*BL$15</f>
        <v>154.44008136818942</v>
      </c>
      <c r="BM19" s="60">
        <f t="shared" si="4"/>
        <v>159.07328380923508</v>
      </c>
    </row>
    <row r="20" spans="2:65">
      <c r="B20" s="1536"/>
      <c r="C20" t="s">
        <v>162</v>
      </c>
      <c r="D20" t="s">
        <v>111</v>
      </c>
      <c r="F20" s="60">
        <f>E9</f>
        <v>10.7</v>
      </c>
      <c r="G20" s="60">
        <f t="shared" si="5"/>
        <v>11.351629999999998</v>
      </c>
      <c r="H20" s="60">
        <f t="shared" si="3"/>
        <v>11.6921789</v>
      </c>
      <c r="I20" s="60">
        <f t="shared" si="3"/>
        <v>12.042944266999998</v>
      </c>
      <c r="J20" s="60">
        <f t="shared" si="3"/>
        <v>12.404232595010001</v>
      </c>
      <c r="K20" s="60">
        <f t="shared" si="3"/>
        <v>12.776359572860301</v>
      </c>
      <c r="L20" s="60">
        <f t="shared" si="3"/>
        <v>13.159650360046108</v>
      </c>
      <c r="M20" s="60">
        <f t="shared" si="3"/>
        <v>13.554439870847492</v>
      </c>
      <c r="N20" s="60">
        <f t="shared" si="3"/>
        <v>13.961073066972917</v>
      </c>
      <c r="O20" s="60">
        <f t="shared" si="3"/>
        <v>14.379905258982108</v>
      </c>
      <c r="P20" s="60">
        <f t="shared" si="3"/>
        <v>14.81130241675157</v>
      </c>
      <c r="Q20" s="60">
        <f t="shared" si="3"/>
        <v>15.255641489254117</v>
      </c>
      <c r="R20" s="60">
        <f t="shared" si="3"/>
        <v>15.71331073393174</v>
      </c>
      <c r="S20" s="60">
        <f t="shared" si="3"/>
        <v>16.184710055949694</v>
      </c>
      <c r="T20" s="60">
        <f t="shared" si="3"/>
        <v>16.670251357628182</v>
      </c>
      <c r="U20" s="60">
        <f t="shared" si="3"/>
        <v>17.170358898357026</v>
      </c>
      <c r="V20" s="60">
        <f t="shared" si="3"/>
        <v>17.685469665307739</v>
      </c>
      <c r="W20" s="60">
        <f t="shared" si="3"/>
        <v>18.216033755266974</v>
      </c>
      <c r="X20" s="60">
        <f t="shared" si="3"/>
        <v>18.76251476792498</v>
      </c>
      <c r="Y20" s="60">
        <f t="shared" si="3"/>
        <v>19.32539021096273</v>
      </c>
      <c r="Z20" s="60">
        <f t="shared" si="3"/>
        <v>19.905151917291612</v>
      </c>
      <c r="AA20" s="60">
        <f t="shared" si="3"/>
        <v>20.502306474810361</v>
      </c>
      <c r="AB20" s="60">
        <f t="shared" si="3"/>
        <v>21.117375669054674</v>
      </c>
      <c r="AC20" s="60">
        <f t="shared" si="3"/>
        <v>21.750896939126314</v>
      </c>
      <c r="AD20" s="60">
        <f t="shared" si="3"/>
        <v>22.4034238473001</v>
      </c>
      <c r="AE20" s="60">
        <f t="shared" si="3"/>
        <v>23.075526562719105</v>
      </c>
      <c r="AF20" s="60">
        <f t="shared" si="3"/>
        <v>23.76779235960068</v>
      </c>
      <c r="AG20" s="60">
        <f t="shared" si="3"/>
        <v>24.480826130388703</v>
      </c>
      <c r="AH20" s="60">
        <f t="shared" si="3"/>
        <v>25.215250914300363</v>
      </c>
      <c r="AI20" s="60">
        <f t="shared" si="3"/>
        <v>25.971708441729373</v>
      </c>
      <c r="AJ20" s="60">
        <f t="shared" si="3"/>
        <v>26.750859694981255</v>
      </c>
      <c r="AK20" s="60">
        <f t="shared" si="3"/>
        <v>27.553385485830695</v>
      </c>
      <c r="AL20" s="60">
        <f t="shared" si="3"/>
        <v>28.379987050405617</v>
      </c>
      <c r="AM20" s="60">
        <f t="shared" si="3"/>
        <v>29.231386661917785</v>
      </c>
      <c r="AN20" s="60">
        <f t="shared" si="3"/>
        <v>30.108328261775316</v>
      </c>
      <c r="AO20" s="60">
        <f t="shared" si="3"/>
        <v>31.01157810962858</v>
      </c>
      <c r="AP20" s="60">
        <f t="shared" si="3"/>
        <v>31.941925452917442</v>
      </c>
      <c r="AQ20" s="60">
        <f t="shared" si="3"/>
        <v>32.900183216504963</v>
      </c>
      <c r="AR20" s="60">
        <f t="shared" si="3"/>
        <v>33.887188713000114</v>
      </c>
      <c r="AS20" s="60">
        <f t="shared" si="3"/>
        <v>34.90380437439012</v>
      </c>
      <c r="AT20" s="60">
        <f t="shared" si="3"/>
        <v>35.950918505621821</v>
      </c>
      <c r="AU20" s="60">
        <f t="shared" si="3"/>
        <v>37.029446060790477</v>
      </c>
      <c r="AV20" s="60">
        <f t="shared" si="3"/>
        <v>38.140329442614188</v>
      </c>
      <c r="AW20" s="60">
        <f t="shared" si="3"/>
        <v>39.284539325892617</v>
      </c>
      <c r="AX20" s="60">
        <f t="shared" si="3"/>
        <v>40.463075505669394</v>
      </c>
      <c r="AY20" s="60">
        <f t="shared" si="3"/>
        <v>41.676967770839475</v>
      </c>
      <c r="AZ20" s="60">
        <f t="shared" si="3"/>
        <v>42.927276803964659</v>
      </c>
      <c r="BA20" s="60">
        <f t="shared" si="3"/>
        <v>44.215095108083602</v>
      </c>
      <c r="BB20" s="60">
        <f t="shared" si="3"/>
        <v>45.54154796132611</v>
      </c>
      <c r="BC20" s="60">
        <f t="shared" si="3"/>
        <v>46.907794400165905</v>
      </c>
      <c r="BD20" s="60">
        <f t="shared" si="3"/>
        <v>48.315028232170881</v>
      </c>
      <c r="BE20" s="60">
        <f t="shared" si="3"/>
        <v>49.764479079136002</v>
      </c>
      <c r="BF20" s="60">
        <f t="shared" si="3"/>
        <v>51.257413451510089</v>
      </c>
      <c r="BG20" s="60">
        <f t="shared" si="3"/>
        <v>52.795135855055399</v>
      </c>
      <c r="BH20" s="60">
        <f t="shared" si="3"/>
        <v>54.378989930707057</v>
      </c>
      <c r="BI20" s="60">
        <f t="shared" si="3"/>
        <v>56.010359628628272</v>
      </c>
      <c r="BJ20" s="60">
        <f t="shared" si="3"/>
        <v>57.690670417487127</v>
      </c>
      <c r="BK20" s="60">
        <f t="shared" si="3"/>
        <v>59.421390530011735</v>
      </c>
      <c r="BL20" s="60">
        <f>$F20*BL$15</f>
        <v>61.204032245912096</v>
      </c>
      <c r="BM20" s="60">
        <f t="shared" si="4"/>
        <v>63.04015321328945</v>
      </c>
    </row>
    <row r="21" spans="2:65">
      <c r="B21" s="1536"/>
      <c r="C21" t="s">
        <v>162</v>
      </c>
      <c r="D21" t="s">
        <v>112</v>
      </c>
      <c r="F21" s="60">
        <f>F9</f>
        <v>30</v>
      </c>
      <c r="G21" s="60">
        <f t="shared" si="5"/>
        <v>31.826999999999998</v>
      </c>
      <c r="H21" s="60">
        <f t="shared" si="3"/>
        <v>32.78181</v>
      </c>
      <c r="I21" s="60">
        <f t="shared" si="3"/>
        <v>33.765264299999998</v>
      </c>
      <c r="J21" s="60">
        <f t="shared" si="3"/>
        <v>34.778222229000001</v>
      </c>
      <c r="K21" s="60">
        <f t="shared" si="3"/>
        <v>35.821568895870001</v>
      </c>
      <c r="L21" s="60">
        <f t="shared" si="3"/>
        <v>36.896215962746098</v>
      </c>
      <c r="M21" s="60">
        <f t="shared" si="3"/>
        <v>38.003102441628485</v>
      </c>
      <c r="N21" s="60">
        <f t="shared" si="3"/>
        <v>39.143195514877341</v>
      </c>
      <c r="O21" s="60">
        <f t="shared" si="3"/>
        <v>40.317491380323666</v>
      </c>
      <c r="P21" s="60">
        <f t="shared" si="3"/>
        <v>41.527016121733375</v>
      </c>
      <c r="Q21" s="60">
        <f t="shared" si="3"/>
        <v>42.772826605385376</v>
      </c>
      <c r="R21" s="60">
        <f t="shared" si="3"/>
        <v>44.05601140354694</v>
      </c>
      <c r="S21" s="60">
        <f t="shared" si="3"/>
        <v>45.377691745653351</v>
      </c>
      <c r="T21" s="60">
        <f t="shared" si="3"/>
        <v>46.739022498022948</v>
      </c>
      <c r="U21" s="60">
        <f t="shared" si="3"/>
        <v>48.141193172963632</v>
      </c>
      <c r="V21" s="60">
        <f t="shared" si="3"/>
        <v>49.585428968152542</v>
      </c>
      <c r="W21" s="60">
        <f t="shared" si="3"/>
        <v>51.072991837197122</v>
      </c>
      <c r="X21" s="60">
        <f t="shared" si="3"/>
        <v>52.605181592313038</v>
      </c>
      <c r="Y21" s="60">
        <f t="shared" si="3"/>
        <v>54.183337040082421</v>
      </c>
      <c r="Z21" s="60">
        <f t="shared" si="3"/>
        <v>55.808837151284898</v>
      </c>
      <c r="AA21" s="60">
        <f t="shared" si="3"/>
        <v>57.48310226582344</v>
      </c>
      <c r="AB21" s="60">
        <f t="shared" si="3"/>
        <v>59.207595333798153</v>
      </c>
      <c r="AC21" s="60">
        <f t="shared" si="3"/>
        <v>60.983823193812093</v>
      </c>
      <c r="AD21" s="60">
        <f t="shared" si="3"/>
        <v>62.813337889626453</v>
      </c>
      <c r="AE21" s="60">
        <f t="shared" si="3"/>
        <v>64.69773802631525</v>
      </c>
      <c r="AF21" s="60">
        <f t="shared" si="3"/>
        <v>66.638670167104721</v>
      </c>
      <c r="AG21" s="60">
        <f t="shared" si="3"/>
        <v>68.637830272117853</v>
      </c>
      <c r="AH21" s="60">
        <f t="shared" si="3"/>
        <v>70.696965180281396</v>
      </c>
      <c r="AI21" s="60">
        <f t="shared" si="3"/>
        <v>72.817874135689834</v>
      </c>
      <c r="AJ21" s="60">
        <f t="shared" si="3"/>
        <v>75.002410359760532</v>
      </c>
      <c r="AK21" s="60">
        <f t="shared" si="3"/>
        <v>77.252482670553363</v>
      </c>
      <c r="AL21" s="60">
        <f t="shared" si="3"/>
        <v>79.570057150669953</v>
      </c>
      <c r="AM21" s="60">
        <f t="shared" si="3"/>
        <v>81.957158865190053</v>
      </c>
      <c r="AN21" s="60">
        <f t="shared" si="3"/>
        <v>84.415873631145757</v>
      </c>
      <c r="AO21" s="60">
        <f t="shared" si="3"/>
        <v>86.948349840080141</v>
      </c>
      <c r="AP21" s="60">
        <f t="shared" si="3"/>
        <v>89.556800335282546</v>
      </c>
      <c r="AQ21" s="60">
        <f t="shared" si="3"/>
        <v>92.243504345341023</v>
      </c>
      <c r="AR21" s="60">
        <f t="shared" si="3"/>
        <v>95.010809475701265</v>
      </c>
      <c r="AS21" s="60">
        <f t="shared" si="3"/>
        <v>97.861133759972304</v>
      </c>
      <c r="AT21" s="60">
        <f t="shared" si="3"/>
        <v>100.79696777277147</v>
      </c>
      <c r="AU21" s="60">
        <f t="shared" si="3"/>
        <v>103.82087680595461</v>
      </c>
      <c r="AV21" s="60">
        <f t="shared" si="3"/>
        <v>106.93550311013325</v>
      </c>
      <c r="AW21" s="60">
        <f t="shared" si="3"/>
        <v>110.14356820343724</v>
      </c>
      <c r="AX21" s="60">
        <f t="shared" si="3"/>
        <v>113.44787524954037</v>
      </c>
      <c r="AY21" s="60">
        <f t="shared" si="3"/>
        <v>116.85131150702658</v>
      </c>
      <c r="AZ21" s="60">
        <f t="shared" si="3"/>
        <v>120.35685085223737</v>
      </c>
      <c r="BA21" s="60">
        <f t="shared" si="3"/>
        <v>123.9675563778045</v>
      </c>
      <c r="BB21" s="60">
        <f t="shared" si="3"/>
        <v>127.68658306913865</v>
      </c>
      <c r="BC21" s="60">
        <f t="shared" si="3"/>
        <v>131.51718056121283</v>
      </c>
      <c r="BD21" s="60">
        <f t="shared" si="3"/>
        <v>135.4626959780492</v>
      </c>
      <c r="BE21" s="60">
        <f t="shared" si="3"/>
        <v>139.52657685739067</v>
      </c>
      <c r="BF21" s="60">
        <f t="shared" si="3"/>
        <v>143.7123741631124</v>
      </c>
      <c r="BG21" s="60">
        <f t="shared" si="3"/>
        <v>148.02374538800581</v>
      </c>
      <c r="BH21" s="60">
        <f t="shared" si="3"/>
        <v>152.46445774964596</v>
      </c>
      <c r="BI21" s="60">
        <f t="shared" si="3"/>
        <v>157.03839148213535</v>
      </c>
      <c r="BJ21" s="60">
        <f t="shared" si="3"/>
        <v>161.74954322659943</v>
      </c>
      <c r="BK21" s="60">
        <f t="shared" si="3"/>
        <v>166.60202952339739</v>
      </c>
      <c r="BL21" s="60">
        <f>$F21*BL$15</f>
        <v>171.60009040909935</v>
      </c>
      <c r="BM21" s="60">
        <f t="shared" si="4"/>
        <v>176.74809312137231</v>
      </c>
    </row>
    <row r="22" spans="2:65">
      <c r="B22" s="1536"/>
      <c r="C22" t="s">
        <v>113</v>
      </c>
      <c r="D22" t="s">
        <v>111</v>
      </c>
      <c r="F22" s="60">
        <f>'Fee Income'!E10</f>
        <v>10.7</v>
      </c>
      <c r="G22" s="60">
        <f t="shared" si="5"/>
        <v>11.351629999999998</v>
      </c>
      <c r="H22" s="60">
        <f t="shared" si="3"/>
        <v>11.6921789</v>
      </c>
      <c r="I22" s="60">
        <f t="shared" si="3"/>
        <v>12.042944266999998</v>
      </c>
      <c r="J22" s="60">
        <f t="shared" si="3"/>
        <v>12.404232595010001</v>
      </c>
      <c r="K22" s="60">
        <f t="shared" si="3"/>
        <v>12.776359572860301</v>
      </c>
      <c r="L22" s="60">
        <f t="shared" si="3"/>
        <v>13.159650360046108</v>
      </c>
      <c r="M22" s="60">
        <f t="shared" si="3"/>
        <v>13.554439870847492</v>
      </c>
      <c r="N22" s="60">
        <f t="shared" si="3"/>
        <v>13.961073066972917</v>
      </c>
      <c r="O22" s="60">
        <f t="shared" si="3"/>
        <v>14.379905258982108</v>
      </c>
      <c r="P22" s="60">
        <f t="shared" si="3"/>
        <v>14.81130241675157</v>
      </c>
      <c r="Q22" s="60">
        <f t="shared" si="3"/>
        <v>15.255641489254117</v>
      </c>
      <c r="R22" s="60">
        <f t="shared" si="3"/>
        <v>15.71331073393174</v>
      </c>
      <c r="S22" s="60">
        <f t="shared" si="3"/>
        <v>16.184710055949694</v>
      </c>
      <c r="T22" s="60">
        <f t="shared" si="3"/>
        <v>16.670251357628182</v>
      </c>
      <c r="U22" s="60">
        <f t="shared" si="3"/>
        <v>17.170358898357026</v>
      </c>
      <c r="V22" s="60">
        <f t="shared" si="3"/>
        <v>17.685469665307739</v>
      </c>
      <c r="W22" s="60">
        <f t="shared" si="3"/>
        <v>18.216033755266974</v>
      </c>
      <c r="X22" s="60">
        <f t="shared" si="3"/>
        <v>18.76251476792498</v>
      </c>
      <c r="Y22" s="60">
        <f t="shared" si="3"/>
        <v>19.32539021096273</v>
      </c>
      <c r="Z22" s="60">
        <f t="shared" si="3"/>
        <v>19.905151917291612</v>
      </c>
      <c r="AA22" s="60">
        <f t="shared" si="3"/>
        <v>20.502306474810361</v>
      </c>
      <c r="AB22" s="60">
        <f t="shared" si="3"/>
        <v>21.117375669054674</v>
      </c>
      <c r="AC22" s="60">
        <f t="shared" si="3"/>
        <v>21.750896939126314</v>
      </c>
      <c r="AD22" s="60">
        <f t="shared" si="3"/>
        <v>22.4034238473001</v>
      </c>
      <c r="AE22" s="60">
        <f t="shared" si="3"/>
        <v>23.075526562719105</v>
      </c>
      <c r="AF22" s="60">
        <f t="shared" si="3"/>
        <v>23.76779235960068</v>
      </c>
      <c r="AG22" s="60">
        <f t="shared" si="3"/>
        <v>24.480826130388703</v>
      </c>
      <c r="AH22" s="60">
        <f t="shared" si="3"/>
        <v>25.215250914300363</v>
      </c>
      <c r="AI22" s="60">
        <f t="shared" si="3"/>
        <v>25.971708441729373</v>
      </c>
      <c r="AJ22" s="60">
        <f t="shared" si="3"/>
        <v>26.750859694981255</v>
      </c>
      <c r="AK22" s="60">
        <f t="shared" si="3"/>
        <v>27.553385485830695</v>
      </c>
      <c r="AL22" s="60">
        <f t="shared" si="3"/>
        <v>28.379987050405617</v>
      </c>
      <c r="AM22" s="60">
        <f t="shared" si="3"/>
        <v>29.231386661917785</v>
      </c>
      <c r="AN22" s="60">
        <f t="shared" si="3"/>
        <v>30.108328261775316</v>
      </c>
      <c r="AO22" s="60">
        <f t="shared" si="3"/>
        <v>31.01157810962858</v>
      </c>
      <c r="AP22" s="60">
        <f t="shared" si="3"/>
        <v>31.941925452917442</v>
      </c>
      <c r="AQ22" s="60">
        <f t="shared" si="3"/>
        <v>32.900183216504963</v>
      </c>
      <c r="AR22" s="60">
        <f t="shared" si="3"/>
        <v>33.887188713000114</v>
      </c>
      <c r="AS22" s="60">
        <f t="shared" si="3"/>
        <v>34.90380437439012</v>
      </c>
      <c r="AT22" s="60">
        <f t="shared" ref="H22:BL25" si="6">$F22*AT$15</f>
        <v>35.950918505621821</v>
      </c>
      <c r="AU22" s="60">
        <f t="shared" si="6"/>
        <v>37.029446060790477</v>
      </c>
      <c r="AV22" s="60">
        <f t="shared" si="6"/>
        <v>38.140329442614188</v>
      </c>
      <c r="AW22" s="60">
        <f t="shared" si="6"/>
        <v>39.284539325892617</v>
      </c>
      <c r="AX22" s="60">
        <f t="shared" si="6"/>
        <v>40.463075505669394</v>
      </c>
      <c r="AY22" s="60">
        <f t="shared" si="6"/>
        <v>41.676967770839475</v>
      </c>
      <c r="AZ22" s="60">
        <f t="shared" si="6"/>
        <v>42.927276803964659</v>
      </c>
      <c r="BA22" s="60">
        <f t="shared" si="6"/>
        <v>44.215095108083602</v>
      </c>
      <c r="BB22" s="60">
        <f t="shared" si="6"/>
        <v>45.54154796132611</v>
      </c>
      <c r="BC22" s="60">
        <f t="shared" si="6"/>
        <v>46.907794400165905</v>
      </c>
      <c r="BD22" s="60">
        <f t="shared" si="6"/>
        <v>48.315028232170881</v>
      </c>
      <c r="BE22" s="60">
        <f t="shared" si="6"/>
        <v>49.764479079136002</v>
      </c>
      <c r="BF22" s="60">
        <f t="shared" si="6"/>
        <v>51.257413451510089</v>
      </c>
      <c r="BG22" s="60">
        <f t="shared" si="6"/>
        <v>52.795135855055399</v>
      </c>
      <c r="BH22" s="60">
        <f t="shared" si="6"/>
        <v>54.378989930707057</v>
      </c>
      <c r="BI22" s="60">
        <f t="shared" si="6"/>
        <v>56.010359628628272</v>
      </c>
      <c r="BJ22" s="60">
        <f t="shared" si="6"/>
        <v>57.690670417487127</v>
      </c>
      <c r="BK22" s="60">
        <f t="shared" si="6"/>
        <v>59.421390530011735</v>
      </c>
      <c r="BL22" s="60">
        <f t="shared" si="6"/>
        <v>61.204032245912096</v>
      </c>
      <c r="BM22" s="60">
        <f t="shared" si="4"/>
        <v>63.04015321328945</v>
      </c>
    </row>
    <row r="23" spans="2:65">
      <c r="B23" s="1536"/>
      <c r="C23" t="s">
        <v>113</v>
      </c>
      <c r="D23" t="s">
        <v>112</v>
      </c>
      <c r="F23" s="60">
        <f>'Fee Income'!F10</f>
        <v>30</v>
      </c>
      <c r="G23" s="60">
        <f t="shared" si="5"/>
        <v>31.826999999999998</v>
      </c>
      <c r="H23" s="60">
        <f t="shared" si="6"/>
        <v>32.78181</v>
      </c>
      <c r="I23" s="60">
        <f t="shared" si="6"/>
        <v>33.765264299999998</v>
      </c>
      <c r="J23" s="60">
        <f t="shared" si="6"/>
        <v>34.778222229000001</v>
      </c>
      <c r="K23" s="60">
        <f t="shared" si="6"/>
        <v>35.821568895870001</v>
      </c>
      <c r="L23" s="60">
        <f t="shared" si="6"/>
        <v>36.896215962746098</v>
      </c>
      <c r="M23" s="60">
        <f t="shared" si="6"/>
        <v>38.003102441628485</v>
      </c>
      <c r="N23" s="60">
        <f t="shared" si="6"/>
        <v>39.143195514877341</v>
      </c>
      <c r="O23" s="60">
        <f t="shared" si="6"/>
        <v>40.317491380323666</v>
      </c>
      <c r="P23" s="60">
        <f t="shared" si="6"/>
        <v>41.527016121733375</v>
      </c>
      <c r="Q23" s="60">
        <f t="shared" si="6"/>
        <v>42.772826605385376</v>
      </c>
      <c r="R23" s="60">
        <f t="shared" si="6"/>
        <v>44.05601140354694</v>
      </c>
      <c r="S23" s="60">
        <f t="shared" si="6"/>
        <v>45.377691745653351</v>
      </c>
      <c r="T23" s="60">
        <f t="shared" si="6"/>
        <v>46.739022498022948</v>
      </c>
      <c r="U23" s="60">
        <f t="shared" si="6"/>
        <v>48.141193172963632</v>
      </c>
      <c r="V23" s="60">
        <f t="shared" si="6"/>
        <v>49.585428968152542</v>
      </c>
      <c r="W23" s="60">
        <f t="shared" si="6"/>
        <v>51.072991837197122</v>
      </c>
      <c r="X23" s="60">
        <f t="shared" si="6"/>
        <v>52.605181592313038</v>
      </c>
      <c r="Y23" s="60">
        <f t="shared" si="6"/>
        <v>54.183337040082421</v>
      </c>
      <c r="Z23" s="60">
        <f t="shared" si="6"/>
        <v>55.808837151284898</v>
      </c>
      <c r="AA23" s="60">
        <f t="shared" si="6"/>
        <v>57.48310226582344</v>
      </c>
      <c r="AB23" s="60">
        <f t="shared" si="6"/>
        <v>59.207595333798153</v>
      </c>
      <c r="AC23" s="60">
        <f t="shared" si="6"/>
        <v>60.983823193812093</v>
      </c>
      <c r="AD23" s="60">
        <f t="shared" si="6"/>
        <v>62.813337889626453</v>
      </c>
      <c r="AE23" s="60">
        <f t="shared" si="6"/>
        <v>64.69773802631525</v>
      </c>
      <c r="AF23" s="60">
        <f t="shared" si="6"/>
        <v>66.638670167104721</v>
      </c>
      <c r="AG23" s="60">
        <f t="shared" si="6"/>
        <v>68.637830272117853</v>
      </c>
      <c r="AH23" s="60">
        <f t="shared" si="6"/>
        <v>70.696965180281396</v>
      </c>
      <c r="AI23" s="60">
        <f t="shared" si="6"/>
        <v>72.817874135689834</v>
      </c>
      <c r="AJ23" s="60">
        <f t="shared" si="6"/>
        <v>75.002410359760532</v>
      </c>
      <c r="AK23" s="60">
        <f t="shared" si="6"/>
        <v>77.252482670553363</v>
      </c>
      <c r="AL23" s="60">
        <f t="shared" si="6"/>
        <v>79.570057150669953</v>
      </c>
      <c r="AM23" s="60">
        <f t="shared" si="6"/>
        <v>81.957158865190053</v>
      </c>
      <c r="AN23" s="60">
        <f t="shared" si="6"/>
        <v>84.415873631145757</v>
      </c>
      <c r="AO23" s="60">
        <f t="shared" si="6"/>
        <v>86.948349840080141</v>
      </c>
      <c r="AP23" s="60">
        <f t="shared" si="6"/>
        <v>89.556800335282546</v>
      </c>
      <c r="AQ23" s="60">
        <f t="shared" si="6"/>
        <v>92.243504345341023</v>
      </c>
      <c r="AR23" s="60">
        <f t="shared" si="6"/>
        <v>95.010809475701265</v>
      </c>
      <c r="AS23" s="60">
        <f t="shared" si="6"/>
        <v>97.861133759972304</v>
      </c>
      <c r="AT23" s="60">
        <f t="shared" si="6"/>
        <v>100.79696777277147</v>
      </c>
      <c r="AU23" s="60">
        <f t="shared" si="6"/>
        <v>103.82087680595461</v>
      </c>
      <c r="AV23" s="60">
        <f t="shared" si="6"/>
        <v>106.93550311013325</v>
      </c>
      <c r="AW23" s="60">
        <f t="shared" si="6"/>
        <v>110.14356820343724</v>
      </c>
      <c r="AX23" s="60">
        <f t="shared" si="6"/>
        <v>113.44787524954037</v>
      </c>
      <c r="AY23" s="60">
        <f t="shared" si="6"/>
        <v>116.85131150702658</v>
      </c>
      <c r="AZ23" s="60">
        <f t="shared" si="6"/>
        <v>120.35685085223737</v>
      </c>
      <c r="BA23" s="60">
        <f t="shared" si="6"/>
        <v>123.9675563778045</v>
      </c>
      <c r="BB23" s="60">
        <f t="shared" si="6"/>
        <v>127.68658306913865</v>
      </c>
      <c r="BC23" s="60">
        <f t="shared" si="6"/>
        <v>131.51718056121283</v>
      </c>
      <c r="BD23" s="60">
        <f t="shared" si="6"/>
        <v>135.4626959780492</v>
      </c>
      <c r="BE23" s="60">
        <f t="shared" si="6"/>
        <v>139.52657685739067</v>
      </c>
      <c r="BF23" s="60">
        <f t="shared" si="6"/>
        <v>143.7123741631124</v>
      </c>
      <c r="BG23" s="60">
        <f t="shared" si="6"/>
        <v>148.02374538800581</v>
      </c>
      <c r="BH23" s="60">
        <f t="shared" si="6"/>
        <v>152.46445774964596</v>
      </c>
      <c r="BI23" s="60">
        <f t="shared" si="6"/>
        <v>157.03839148213535</v>
      </c>
      <c r="BJ23" s="60">
        <f t="shared" si="6"/>
        <v>161.74954322659943</v>
      </c>
      <c r="BK23" s="60">
        <f t="shared" si="6"/>
        <v>166.60202952339739</v>
      </c>
      <c r="BL23" s="60">
        <f>$F23*BL$15</f>
        <v>171.60009040909935</v>
      </c>
      <c r="BM23" s="60">
        <f t="shared" si="4"/>
        <v>176.74809312137231</v>
      </c>
    </row>
    <row r="24" spans="2:65">
      <c r="B24" s="1536"/>
      <c r="C24" t="s">
        <v>114</v>
      </c>
      <c r="D24" t="s">
        <v>111</v>
      </c>
      <c r="F24" s="60">
        <f>'Fee Income'!E11</f>
        <v>4.0999999999999996</v>
      </c>
      <c r="G24" s="60">
        <f t="shared" si="5"/>
        <v>4.3496899999999998</v>
      </c>
      <c r="H24" s="60">
        <f t="shared" si="6"/>
        <v>4.4801807</v>
      </c>
      <c r="I24" s="60">
        <f t="shared" si="6"/>
        <v>4.6145861209999994</v>
      </c>
      <c r="J24" s="60">
        <f t="shared" si="6"/>
        <v>4.7530237046299995</v>
      </c>
      <c r="K24" s="60">
        <f t="shared" si="6"/>
        <v>4.8956144157689003</v>
      </c>
      <c r="L24" s="60">
        <f t="shared" si="6"/>
        <v>5.0424828482419661</v>
      </c>
      <c r="M24" s="60">
        <f t="shared" si="6"/>
        <v>5.1937573336892262</v>
      </c>
      <c r="N24" s="60">
        <f t="shared" si="6"/>
        <v>5.3495700536999031</v>
      </c>
      <c r="O24" s="60">
        <f t="shared" si="6"/>
        <v>5.5100571553109008</v>
      </c>
      <c r="P24" s="60">
        <f t="shared" si="6"/>
        <v>5.6753588699702275</v>
      </c>
      <c r="Q24" s="60">
        <f t="shared" si="6"/>
        <v>5.8456196360693342</v>
      </c>
      <c r="R24" s="60">
        <f t="shared" si="6"/>
        <v>6.020988225151414</v>
      </c>
      <c r="S24" s="60">
        <f t="shared" si="6"/>
        <v>6.2016178719059569</v>
      </c>
      <c r="T24" s="60">
        <f t="shared" si="6"/>
        <v>6.3876664080631356</v>
      </c>
      <c r="U24" s="60">
        <f t="shared" si="6"/>
        <v>6.5792964003050294</v>
      </c>
      <c r="V24" s="60">
        <f t="shared" si="6"/>
        <v>6.77667529231418</v>
      </c>
      <c r="W24" s="60">
        <f t="shared" si="6"/>
        <v>6.9799755510836059</v>
      </c>
      <c r="X24" s="60">
        <f t="shared" si="6"/>
        <v>7.1893748176161143</v>
      </c>
      <c r="Y24" s="60">
        <f t="shared" si="6"/>
        <v>7.4050560621445971</v>
      </c>
      <c r="Z24" s="60">
        <f t="shared" si="6"/>
        <v>7.6272077440089348</v>
      </c>
      <c r="AA24" s="60">
        <f t="shared" si="6"/>
        <v>7.8560239763292028</v>
      </c>
      <c r="AB24" s="60">
        <f t="shared" si="6"/>
        <v>8.0917046956190806</v>
      </c>
      <c r="AC24" s="60">
        <f t="shared" si="6"/>
        <v>8.3344558364876526</v>
      </c>
      <c r="AD24" s="60">
        <f t="shared" si="6"/>
        <v>8.5844895115822819</v>
      </c>
      <c r="AE24" s="60">
        <f t="shared" si="6"/>
        <v>8.8420241969297511</v>
      </c>
      <c r="AF24" s="60">
        <f t="shared" si="6"/>
        <v>9.1072849228376445</v>
      </c>
      <c r="AG24" s="60">
        <f t="shared" si="6"/>
        <v>9.3805034705227737</v>
      </c>
      <c r="AH24" s="60">
        <f t="shared" si="6"/>
        <v>9.6619185746384577</v>
      </c>
      <c r="AI24" s="60">
        <f t="shared" si="6"/>
        <v>9.9517761318776099</v>
      </c>
      <c r="AJ24" s="60">
        <f t="shared" si="6"/>
        <v>10.250329415833939</v>
      </c>
      <c r="AK24" s="60">
        <f t="shared" si="6"/>
        <v>10.557839298308958</v>
      </c>
      <c r="AL24" s="60">
        <f t="shared" si="6"/>
        <v>10.874574477258227</v>
      </c>
      <c r="AM24" s="60">
        <f t="shared" si="6"/>
        <v>11.200811711575973</v>
      </c>
      <c r="AN24" s="60">
        <f t="shared" si="6"/>
        <v>11.536836062923252</v>
      </c>
      <c r="AO24" s="60">
        <f t="shared" si="6"/>
        <v>11.882941144810951</v>
      </c>
      <c r="AP24" s="60">
        <f t="shared" si="6"/>
        <v>12.239429379155281</v>
      </c>
      <c r="AQ24" s="60">
        <f t="shared" si="6"/>
        <v>12.606612260529939</v>
      </c>
      <c r="AR24" s="60">
        <f t="shared" si="6"/>
        <v>12.984810628345839</v>
      </c>
      <c r="AS24" s="60">
        <f t="shared" si="6"/>
        <v>13.374354947196213</v>
      </c>
      <c r="AT24" s="60">
        <f t="shared" si="6"/>
        <v>13.7755855956121</v>
      </c>
      <c r="AU24" s="60">
        <f t="shared" si="6"/>
        <v>14.188853163480463</v>
      </c>
      <c r="AV24" s="60">
        <f t="shared" si="6"/>
        <v>14.614518758384877</v>
      </c>
      <c r="AW24" s="60">
        <f t="shared" si="6"/>
        <v>15.052954321136422</v>
      </c>
      <c r="AX24" s="60">
        <f t="shared" si="6"/>
        <v>15.504542950770515</v>
      </c>
      <c r="AY24" s="60">
        <f t="shared" si="6"/>
        <v>15.969679239293631</v>
      </c>
      <c r="AZ24" s="60">
        <f t="shared" si="6"/>
        <v>16.44876961647244</v>
      </c>
      <c r="BA24" s="60">
        <f t="shared" si="6"/>
        <v>16.942232704966614</v>
      </c>
      <c r="BB24" s="60">
        <f t="shared" si="6"/>
        <v>17.450499686115613</v>
      </c>
      <c r="BC24" s="60">
        <f t="shared" si="6"/>
        <v>17.974014676699085</v>
      </c>
      <c r="BD24" s="60">
        <f t="shared" si="6"/>
        <v>18.513235117000058</v>
      </c>
      <c r="BE24" s="60">
        <f t="shared" si="6"/>
        <v>19.068632170510057</v>
      </c>
      <c r="BF24" s="60">
        <f t="shared" si="6"/>
        <v>19.64069113562536</v>
      </c>
      <c r="BG24" s="60">
        <f t="shared" si="6"/>
        <v>20.229911869694124</v>
      </c>
      <c r="BH24" s="60">
        <f t="shared" si="6"/>
        <v>20.836809225784947</v>
      </c>
      <c r="BI24" s="60">
        <f t="shared" si="6"/>
        <v>21.461913502558499</v>
      </c>
      <c r="BJ24" s="60">
        <f t="shared" si="6"/>
        <v>22.105770907635254</v>
      </c>
      <c r="BK24" s="60">
        <f t="shared" si="6"/>
        <v>22.768944034864308</v>
      </c>
      <c r="BL24" s="60">
        <f>$F24*BL$15</f>
        <v>23.452012355910242</v>
      </c>
      <c r="BM24" s="60">
        <f t="shared" si="4"/>
        <v>24.155572726587547</v>
      </c>
    </row>
    <row r="25" spans="2:65">
      <c r="B25" s="1536"/>
      <c r="C25" t="s">
        <v>114</v>
      </c>
      <c r="D25" t="s">
        <v>112</v>
      </c>
      <c r="F25" s="60">
        <f>'Fee Income'!F11</f>
        <v>27.1</v>
      </c>
      <c r="G25" s="60">
        <f t="shared" si="5"/>
        <v>28.750389999999999</v>
      </c>
      <c r="H25" s="60">
        <f t="shared" si="6"/>
        <v>29.612901700000002</v>
      </c>
      <c r="I25" s="60">
        <f t="shared" si="6"/>
        <v>30.501288751000001</v>
      </c>
      <c r="J25" s="60">
        <f t="shared" si="6"/>
        <v>31.416327413530002</v>
      </c>
      <c r="K25" s="60">
        <f t="shared" si="6"/>
        <v>32.358817235935902</v>
      </c>
      <c r="L25" s="60">
        <f t="shared" si="6"/>
        <v>33.329581753013976</v>
      </c>
      <c r="M25" s="60">
        <f t="shared" si="6"/>
        <v>34.329469205604397</v>
      </c>
      <c r="N25" s="60">
        <f t="shared" si="6"/>
        <v>35.359353281772535</v>
      </c>
      <c r="O25" s="60">
        <f t="shared" si="6"/>
        <v>36.420133880225713</v>
      </c>
      <c r="P25" s="60">
        <f t="shared" si="6"/>
        <v>37.512737896632487</v>
      </c>
      <c r="Q25" s="60">
        <f t="shared" si="6"/>
        <v>38.638120033531465</v>
      </c>
      <c r="R25" s="60">
        <f t="shared" si="6"/>
        <v>39.797263634537401</v>
      </c>
      <c r="S25" s="60">
        <f t="shared" si="6"/>
        <v>40.991181543573525</v>
      </c>
      <c r="T25" s="60">
        <f t="shared" si="6"/>
        <v>42.220916989880727</v>
      </c>
      <c r="U25" s="60">
        <f t="shared" si="6"/>
        <v>43.487544499577147</v>
      </c>
      <c r="V25" s="60">
        <f t="shared" si="6"/>
        <v>44.792170834564466</v>
      </c>
      <c r="W25" s="60">
        <f t="shared" si="6"/>
        <v>46.135935959601404</v>
      </c>
      <c r="X25" s="60">
        <f t="shared" si="6"/>
        <v>47.520014038389441</v>
      </c>
      <c r="Y25" s="60">
        <f t="shared" si="6"/>
        <v>48.945614459541126</v>
      </c>
      <c r="Z25" s="60">
        <f t="shared" si="6"/>
        <v>50.413982893327358</v>
      </c>
      <c r="AA25" s="60">
        <f t="shared" si="6"/>
        <v>51.926402380127179</v>
      </c>
      <c r="AB25" s="60">
        <f t="shared" si="6"/>
        <v>53.484194451531003</v>
      </c>
      <c r="AC25" s="60">
        <f t="shared" si="6"/>
        <v>55.088720285076931</v>
      </c>
      <c r="AD25" s="60">
        <f t="shared" si="6"/>
        <v>56.741381893629232</v>
      </c>
      <c r="AE25" s="60">
        <f t="shared" si="6"/>
        <v>58.443623350438116</v>
      </c>
      <c r="AF25" s="60">
        <f t="shared" si="6"/>
        <v>60.196932050951268</v>
      </c>
      <c r="AG25" s="60">
        <f t="shared" si="6"/>
        <v>62.002840012479801</v>
      </c>
      <c r="AH25" s="60">
        <f t="shared" si="6"/>
        <v>63.862925212854201</v>
      </c>
      <c r="AI25" s="60">
        <f t="shared" si="6"/>
        <v>65.778812969239823</v>
      </c>
      <c r="AJ25" s="60">
        <f t="shared" si="6"/>
        <v>67.752177358317013</v>
      </c>
      <c r="AK25" s="60">
        <f t="shared" si="6"/>
        <v>69.784742679066539</v>
      </c>
      <c r="AL25" s="60">
        <f t="shared" si="6"/>
        <v>71.878284959438531</v>
      </c>
      <c r="AM25" s="60">
        <f t="shared" si="6"/>
        <v>74.034633508221688</v>
      </c>
      <c r="AN25" s="60">
        <f t="shared" si="6"/>
        <v>76.25567251346834</v>
      </c>
      <c r="AO25" s="60">
        <f t="shared" si="6"/>
        <v>78.543342688872386</v>
      </c>
      <c r="AP25" s="60">
        <f t="shared" si="6"/>
        <v>80.899642969538576</v>
      </c>
      <c r="AQ25" s="60">
        <f t="shared" si="6"/>
        <v>83.326632258624727</v>
      </c>
      <c r="AR25" s="60">
        <f t="shared" si="6"/>
        <v>85.826431226383477</v>
      </c>
      <c r="AS25" s="60">
        <f t="shared" si="6"/>
        <v>88.401224163174987</v>
      </c>
      <c r="AT25" s="60">
        <f t="shared" si="6"/>
        <v>91.053260888070227</v>
      </c>
      <c r="AU25" s="60">
        <f t="shared" si="6"/>
        <v>93.784858714712342</v>
      </c>
      <c r="AV25" s="60">
        <f t="shared" si="6"/>
        <v>96.598404476153718</v>
      </c>
      <c r="AW25" s="60">
        <f t="shared" si="6"/>
        <v>99.496356610438312</v>
      </c>
      <c r="AX25" s="60">
        <f t="shared" si="6"/>
        <v>102.48124730875148</v>
      </c>
      <c r="AY25" s="60">
        <f t="shared" si="6"/>
        <v>105.55568472801401</v>
      </c>
      <c r="AZ25" s="60">
        <f t="shared" si="6"/>
        <v>108.72235526985443</v>
      </c>
      <c r="BA25" s="60">
        <f t="shared" si="6"/>
        <v>111.98402592795007</v>
      </c>
      <c r="BB25" s="60">
        <f t="shared" si="6"/>
        <v>115.34354670578858</v>
      </c>
      <c r="BC25" s="60">
        <f t="shared" si="6"/>
        <v>118.80385310696226</v>
      </c>
      <c r="BD25" s="60">
        <f t="shared" si="6"/>
        <v>122.36796870017112</v>
      </c>
      <c r="BE25" s="60">
        <f t="shared" si="6"/>
        <v>126.03900776117625</v>
      </c>
      <c r="BF25" s="60">
        <f t="shared" si="6"/>
        <v>129.82017799401154</v>
      </c>
      <c r="BG25" s="60">
        <f t="shared" si="6"/>
        <v>133.71478333383192</v>
      </c>
      <c r="BH25" s="60">
        <f t="shared" si="6"/>
        <v>137.72622683384688</v>
      </c>
      <c r="BI25" s="60">
        <f t="shared" si="6"/>
        <v>141.85801363886227</v>
      </c>
      <c r="BJ25" s="60">
        <f t="shared" si="6"/>
        <v>146.11375404802817</v>
      </c>
      <c r="BK25" s="60">
        <f t="shared" si="6"/>
        <v>150.49716666946898</v>
      </c>
      <c r="BL25" s="60">
        <f>$F25*BL$15</f>
        <v>155.01208166955308</v>
      </c>
      <c r="BM25" s="60">
        <f t="shared" si="4"/>
        <v>159.66244411963964</v>
      </c>
    </row>
    <row r="26" spans="2:65">
      <c r="B26" s="83"/>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row>
    <row r="27" spans="2:65">
      <c r="B27" s="83"/>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row>
    <row r="28" spans="2:65" s="42" customFormat="1">
      <c r="B28" s="1534" t="s">
        <v>163</v>
      </c>
      <c r="C28" s="42" t="s">
        <v>110</v>
      </c>
      <c r="D28" s="42" t="s">
        <v>111</v>
      </c>
      <c r="F28" s="93">
        <f>HLOOKUP(F14,'3. Inputs'!45:54,10,FALSE)</f>
        <v>15</v>
      </c>
      <c r="G28" s="93">
        <f>HLOOKUP(G14,'3. Inputs'!45:54,10,FALSE)</f>
        <v>15</v>
      </c>
      <c r="H28" s="93">
        <f>HLOOKUP(H14,'3. Inputs'!45:54,10,FALSE)</f>
        <v>15</v>
      </c>
      <c r="I28" s="93">
        <f>HLOOKUP(I14,'3. Inputs'!45:54,10,FALSE)</f>
        <v>15</v>
      </c>
      <c r="J28" s="93">
        <f>HLOOKUP(J14,'3. Inputs'!45:54,10,FALSE)</f>
        <v>28</v>
      </c>
      <c r="K28" s="93">
        <f>HLOOKUP(K14,'3. Inputs'!45:54,10,FALSE)</f>
        <v>40</v>
      </c>
      <c r="L28" s="93">
        <f>HLOOKUP(L14,'3. Inputs'!45:54,10,FALSE)</f>
        <v>52</v>
      </c>
      <c r="M28" s="93">
        <f>HLOOKUP(M14,'3. Inputs'!45:54,10,FALSE)</f>
        <v>59.5</v>
      </c>
      <c r="N28" s="93">
        <f>HLOOKUP(N14,'3. Inputs'!45:54,10,FALSE)</f>
        <v>65.5</v>
      </c>
      <c r="O28" s="93">
        <f>HLOOKUP(O14,'3. Inputs'!45:54,10,FALSE)</f>
        <v>71.5</v>
      </c>
      <c r="P28" s="93">
        <f>HLOOKUP(P14,'3. Inputs'!45:54,10,FALSE)</f>
        <v>71.5</v>
      </c>
      <c r="Q28" s="93">
        <f>HLOOKUP(Q14,'3. Inputs'!45:54,10,FALSE)</f>
        <v>71.5</v>
      </c>
      <c r="R28" s="93">
        <f>HLOOKUP(R14,'3. Inputs'!45:54,10,FALSE)</f>
        <v>71.5</v>
      </c>
      <c r="S28" s="93">
        <f>HLOOKUP(S14,'3. Inputs'!45:54,10,FALSE)</f>
        <v>71.5</v>
      </c>
      <c r="T28" s="93">
        <f>HLOOKUP(T14,'3. Inputs'!45:54,10,FALSE)</f>
        <v>71.5</v>
      </c>
      <c r="U28" s="93">
        <f>HLOOKUP(U14,'3. Inputs'!45:54,10,FALSE)</f>
        <v>71.5</v>
      </c>
      <c r="V28" s="93">
        <f>HLOOKUP(V14,'3. Inputs'!45:54,10,FALSE)</f>
        <v>71.5</v>
      </c>
      <c r="W28" s="93">
        <f>HLOOKUP(W14,'3. Inputs'!45:54,10,FALSE)</f>
        <v>71.5</v>
      </c>
      <c r="X28" s="93">
        <f>HLOOKUP(X14,'3. Inputs'!45:54,10,FALSE)</f>
        <v>71.5</v>
      </c>
      <c r="Y28" s="93">
        <f>HLOOKUP(Y14,'3. Inputs'!45:54,10,FALSE)</f>
        <v>71.5</v>
      </c>
      <c r="Z28" s="93">
        <f>HLOOKUP(Z14,'3. Inputs'!45:54,10,FALSE)</f>
        <v>71.5</v>
      </c>
      <c r="AA28" s="93">
        <f>HLOOKUP(AA14,'3. Inputs'!45:54,10,FALSE)</f>
        <v>71.5</v>
      </c>
      <c r="AB28" s="93">
        <f>HLOOKUP(AB14,'3. Inputs'!45:54,10,FALSE)</f>
        <v>71.5</v>
      </c>
      <c r="AC28" s="93">
        <f>HLOOKUP(AC14,'3. Inputs'!45:54,10,FALSE)</f>
        <v>71.5</v>
      </c>
      <c r="AD28" s="93">
        <f>HLOOKUP(AD14,'3. Inputs'!45:54,10,FALSE)</f>
        <v>71.5</v>
      </c>
      <c r="AE28" s="93">
        <f>HLOOKUP(AE14,'3. Inputs'!45:54,10,FALSE)</f>
        <v>71.5</v>
      </c>
      <c r="AF28" s="93">
        <f>HLOOKUP(AF14,'3. Inputs'!45:54,10,FALSE)</f>
        <v>71.5</v>
      </c>
      <c r="AG28" s="93">
        <f>HLOOKUP(AG14,'3. Inputs'!45:54,10,FALSE)</f>
        <v>71.5</v>
      </c>
      <c r="AH28" s="93">
        <f>HLOOKUP(AH14,'3. Inputs'!45:54,10,FALSE)</f>
        <v>71.5</v>
      </c>
      <c r="AI28" s="93">
        <f>HLOOKUP(AI14,'3. Inputs'!45:54,10,FALSE)</f>
        <v>71.5</v>
      </c>
      <c r="AJ28" s="93">
        <f>HLOOKUP(AJ14,'3. Inputs'!45:54,10,FALSE)</f>
        <v>71.5</v>
      </c>
      <c r="AK28" s="93">
        <f>HLOOKUP(AK14,'3. Inputs'!45:54,10,FALSE)</f>
        <v>71.5</v>
      </c>
      <c r="AL28" s="93">
        <f>HLOOKUP(AL14,'3. Inputs'!45:54,10,FALSE)</f>
        <v>71.5</v>
      </c>
      <c r="AM28" s="93">
        <f>HLOOKUP(AM14,'3. Inputs'!45:54,10,FALSE)</f>
        <v>71.5</v>
      </c>
      <c r="AN28" s="93">
        <f>HLOOKUP(AN14,'3. Inputs'!45:54,10,FALSE)</f>
        <v>71.5</v>
      </c>
      <c r="AO28" s="93">
        <f>HLOOKUP(AO14,'3. Inputs'!45:54,10,FALSE)</f>
        <v>71.5</v>
      </c>
      <c r="AP28" s="93">
        <f>HLOOKUP(AP14,'3. Inputs'!45:54,10,FALSE)</f>
        <v>71.5</v>
      </c>
      <c r="AQ28" s="93">
        <f>HLOOKUP(AQ14,'3. Inputs'!45:54,10,FALSE)</f>
        <v>71.5</v>
      </c>
      <c r="AR28" s="93">
        <f>HLOOKUP(AR14,'3. Inputs'!45:54,10,FALSE)</f>
        <v>71.5</v>
      </c>
      <c r="AS28" s="93">
        <f>HLOOKUP(AS14,'3. Inputs'!45:54,10,FALSE)</f>
        <v>71.5</v>
      </c>
      <c r="AT28" s="93">
        <f>HLOOKUP(AT14,'3. Inputs'!45:54,10,FALSE)</f>
        <v>71.5</v>
      </c>
      <c r="AU28" s="93">
        <f>HLOOKUP(AU14,'3. Inputs'!45:54,10,FALSE)</f>
        <v>71.5</v>
      </c>
      <c r="AV28" s="93">
        <f>HLOOKUP(AV14,'3. Inputs'!45:54,10,FALSE)</f>
        <v>71.5</v>
      </c>
      <c r="AW28" s="93">
        <f>HLOOKUP(AW14,'3. Inputs'!45:54,10,FALSE)</f>
        <v>71.5</v>
      </c>
      <c r="AX28" s="93">
        <f>HLOOKUP(AX14,'3. Inputs'!45:54,10,FALSE)</f>
        <v>71.5</v>
      </c>
      <c r="AY28" s="93">
        <f>HLOOKUP(AY14,'3. Inputs'!45:54,10,FALSE)</f>
        <v>71.5</v>
      </c>
      <c r="AZ28" s="93">
        <f>HLOOKUP(AZ14,'3. Inputs'!45:54,10,FALSE)</f>
        <v>71.5</v>
      </c>
      <c r="BA28" s="93">
        <f>HLOOKUP(BA14,'3. Inputs'!45:54,10,FALSE)</f>
        <v>71.5</v>
      </c>
      <c r="BB28" s="93">
        <f>HLOOKUP(BB14,'3. Inputs'!45:54,10,FALSE)</f>
        <v>71.5</v>
      </c>
      <c r="BC28" s="93">
        <f>HLOOKUP(BC14,'3. Inputs'!45:54,10,FALSE)</f>
        <v>71.5</v>
      </c>
      <c r="BD28" s="93">
        <f>HLOOKUP(BD14,'3. Inputs'!45:54,10,FALSE)</f>
        <v>71.5</v>
      </c>
      <c r="BE28" s="93">
        <f>HLOOKUP(BE14,'3. Inputs'!45:54,10,FALSE)</f>
        <v>71.5</v>
      </c>
      <c r="BF28" s="93">
        <f>HLOOKUP(BF14,'3. Inputs'!45:54,10,FALSE)</f>
        <v>71.5</v>
      </c>
      <c r="BG28" s="93">
        <f>HLOOKUP(BG14,'3. Inputs'!45:54,10,FALSE)</f>
        <v>71.5</v>
      </c>
      <c r="BH28" s="93">
        <f>HLOOKUP(BH14,'3. Inputs'!45:54,10,FALSE)</f>
        <v>71.5</v>
      </c>
      <c r="BI28" s="93">
        <f>HLOOKUP(BI14,'3. Inputs'!45:54,10,FALSE)</f>
        <v>71.5</v>
      </c>
      <c r="BJ28" s="93">
        <f>HLOOKUP(BJ14,'3. Inputs'!45:54,10,FALSE)</f>
        <v>71.5</v>
      </c>
      <c r="BK28" s="93">
        <f>HLOOKUP(BK14,'3. Inputs'!45:54,10,FALSE)</f>
        <v>71.5</v>
      </c>
      <c r="BL28" s="93">
        <f>HLOOKUP(BL14,'3. Inputs'!45:54,10,FALSE)</f>
        <v>71.5</v>
      </c>
      <c r="BM28" s="93">
        <f>HLOOKUP(BM14,'3. Inputs'!45:54,10,FALSE)</f>
        <v>71.5</v>
      </c>
    </row>
    <row r="29" spans="2:65" s="42" customFormat="1">
      <c r="B29" s="1534"/>
      <c r="C29" s="42" t="s">
        <v>110</v>
      </c>
      <c r="D29" s="42" t="s">
        <v>112</v>
      </c>
      <c r="F29" s="93">
        <f>HLOOKUP(F14,'3. Inputs'!45:56,12,FALSE)</f>
        <v>16</v>
      </c>
      <c r="G29" s="93">
        <f>HLOOKUP(G14,'3. Inputs'!45:56,12,FALSE)</f>
        <v>16</v>
      </c>
      <c r="H29" s="93">
        <f>HLOOKUP(H14,'3. Inputs'!45:56,12,FALSE)</f>
        <v>16</v>
      </c>
      <c r="I29" s="93">
        <f>HLOOKUP(I14,'3. Inputs'!45:56,12,FALSE)</f>
        <v>16</v>
      </c>
      <c r="J29" s="93">
        <f>HLOOKUP(J14,'3. Inputs'!45:56,12,FALSE)</f>
        <v>32.799999999999997</v>
      </c>
      <c r="K29" s="93">
        <f>HLOOKUP(K14,'3. Inputs'!45:56,12,FALSE)</f>
        <v>42.400000000000006</v>
      </c>
      <c r="L29" s="93">
        <f>HLOOKUP(L14,'3. Inputs'!45:56,12,FALSE)</f>
        <v>52</v>
      </c>
      <c r="M29" s="93">
        <f>HLOOKUP(M14,'3. Inputs'!45:56,12,FALSE)</f>
        <v>59.5</v>
      </c>
      <c r="N29" s="93">
        <f>HLOOKUP(N14,'3. Inputs'!45:56,12,FALSE)</f>
        <v>65.5</v>
      </c>
      <c r="O29" s="93">
        <f>HLOOKUP(O14,'3. Inputs'!45:56,12,FALSE)</f>
        <v>71.5</v>
      </c>
      <c r="P29" s="93">
        <f>HLOOKUP(P14,'3. Inputs'!45:56,12,FALSE)</f>
        <v>71.5</v>
      </c>
      <c r="Q29" s="93">
        <f>HLOOKUP(Q14,'3. Inputs'!45:56,12,FALSE)</f>
        <v>71.5</v>
      </c>
      <c r="R29" s="93">
        <f>HLOOKUP(R14,'3. Inputs'!45:56,12,FALSE)</f>
        <v>71.5</v>
      </c>
      <c r="S29" s="93">
        <f>HLOOKUP(S14,'3. Inputs'!45:56,12,FALSE)</f>
        <v>71.5</v>
      </c>
      <c r="T29" s="93">
        <f>HLOOKUP(T14,'3. Inputs'!45:56,12,FALSE)</f>
        <v>71.5</v>
      </c>
      <c r="U29" s="93">
        <f>HLOOKUP(U14,'3. Inputs'!45:56,12,FALSE)</f>
        <v>71.5</v>
      </c>
      <c r="V29" s="93">
        <f>HLOOKUP(V14,'3. Inputs'!45:56,12,FALSE)</f>
        <v>71.5</v>
      </c>
      <c r="W29" s="93">
        <f>HLOOKUP(W14,'3. Inputs'!45:56,12,FALSE)</f>
        <v>71.5</v>
      </c>
      <c r="X29" s="93">
        <f>HLOOKUP(X14,'3. Inputs'!45:56,12,FALSE)</f>
        <v>71.5</v>
      </c>
      <c r="Y29" s="93">
        <f>HLOOKUP(Y14,'3. Inputs'!45:56,12,FALSE)</f>
        <v>71.5</v>
      </c>
      <c r="Z29" s="93">
        <f>HLOOKUP(Z14,'3. Inputs'!45:56,12,FALSE)</f>
        <v>71.5</v>
      </c>
      <c r="AA29" s="93">
        <f>HLOOKUP(AA14,'3. Inputs'!45:56,12,FALSE)</f>
        <v>71.5</v>
      </c>
      <c r="AB29" s="93">
        <f>HLOOKUP(AB14,'3. Inputs'!45:56,12,FALSE)</f>
        <v>71.5</v>
      </c>
      <c r="AC29" s="93">
        <f>HLOOKUP(AC14,'3. Inputs'!45:56,12,FALSE)</f>
        <v>71.5</v>
      </c>
      <c r="AD29" s="93">
        <f>HLOOKUP(AD14,'3. Inputs'!45:56,12,FALSE)</f>
        <v>71.5</v>
      </c>
      <c r="AE29" s="93">
        <f>HLOOKUP(AE14,'3. Inputs'!45:56,12,FALSE)</f>
        <v>71.5</v>
      </c>
      <c r="AF29" s="93">
        <f>HLOOKUP(AF14,'3. Inputs'!45:56,12,FALSE)</f>
        <v>71.5</v>
      </c>
      <c r="AG29" s="93">
        <f>HLOOKUP(AG14,'3. Inputs'!45:56,12,FALSE)</f>
        <v>71.5</v>
      </c>
      <c r="AH29" s="93">
        <f>HLOOKUP(AH14,'3. Inputs'!45:56,12,FALSE)</f>
        <v>71.5</v>
      </c>
      <c r="AI29" s="93">
        <f>HLOOKUP(AI14,'3. Inputs'!45:56,12,FALSE)</f>
        <v>71.5</v>
      </c>
      <c r="AJ29" s="93">
        <f>HLOOKUP(AJ14,'3. Inputs'!45:56,12,FALSE)</f>
        <v>71.5</v>
      </c>
      <c r="AK29" s="93">
        <f>HLOOKUP(AK14,'3. Inputs'!45:56,12,FALSE)</f>
        <v>71.5</v>
      </c>
      <c r="AL29" s="93">
        <f>HLOOKUP(AL14,'3. Inputs'!45:56,12,FALSE)</f>
        <v>71.5</v>
      </c>
      <c r="AM29" s="93">
        <f>HLOOKUP(AM14,'3. Inputs'!45:56,12,FALSE)</f>
        <v>71.5</v>
      </c>
      <c r="AN29" s="93">
        <f>HLOOKUP(AN14,'3. Inputs'!45:56,12,FALSE)</f>
        <v>71.5</v>
      </c>
      <c r="AO29" s="93">
        <f>HLOOKUP(AO14,'3. Inputs'!45:56,12,FALSE)</f>
        <v>71.5</v>
      </c>
      <c r="AP29" s="93">
        <f>HLOOKUP(AP14,'3. Inputs'!45:56,12,FALSE)</f>
        <v>71.5</v>
      </c>
      <c r="AQ29" s="93">
        <f>HLOOKUP(AQ14,'3. Inputs'!45:56,12,FALSE)</f>
        <v>71.5</v>
      </c>
      <c r="AR29" s="93">
        <f>HLOOKUP(AR14,'3. Inputs'!45:56,12,FALSE)</f>
        <v>71.5</v>
      </c>
      <c r="AS29" s="93">
        <f>HLOOKUP(AS14,'3. Inputs'!45:56,12,FALSE)</f>
        <v>71.5</v>
      </c>
      <c r="AT29" s="93">
        <f>HLOOKUP(AT14,'3. Inputs'!45:56,12,FALSE)</f>
        <v>71.5</v>
      </c>
      <c r="AU29" s="93">
        <f>HLOOKUP(AU14,'3. Inputs'!45:56,12,FALSE)</f>
        <v>71.5</v>
      </c>
      <c r="AV29" s="93">
        <f>HLOOKUP(AV14,'3. Inputs'!45:56,12,FALSE)</f>
        <v>71.5</v>
      </c>
      <c r="AW29" s="93">
        <f>HLOOKUP(AW14,'3. Inputs'!45:56,12,FALSE)</f>
        <v>71.5</v>
      </c>
      <c r="AX29" s="93">
        <f>HLOOKUP(AX14,'3. Inputs'!45:56,12,FALSE)</f>
        <v>71.5</v>
      </c>
      <c r="AY29" s="93">
        <f>HLOOKUP(AY14,'3. Inputs'!45:56,12,FALSE)</f>
        <v>71.5</v>
      </c>
      <c r="AZ29" s="93">
        <f>HLOOKUP(AZ14,'3. Inputs'!45:56,12,FALSE)</f>
        <v>71.5</v>
      </c>
      <c r="BA29" s="93">
        <f>HLOOKUP(BA14,'3. Inputs'!45:56,12,FALSE)</f>
        <v>71.5</v>
      </c>
      <c r="BB29" s="93">
        <f>HLOOKUP(BB14,'3. Inputs'!45:56,12,FALSE)</f>
        <v>71.5</v>
      </c>
      <c r="BC29" s="93">
        <f>HLOOKUP(BC14,'3. Inputs'!45:56,12,FALSE)</f>
        <v>71.5</v>
      </c>
      <c r="BD29" s="93">
        <f>HLOOKUP(BD14,'3. Inputs'!45:56,12,FALSE)</f>
        <v>71.5</v>
      </c>
      <c r="BE29" s="93">
        <f>HLOOKUP(BE14,'3. Inputs'!45:56,12,FALSE)</f>
        <v>71.5</v>
      </c>
      <c r="BF29" s="93">
        <f>HLOOKUP(BF14,'3. Inputs'!45:56,12,FALSE)</f>
        <v>71.5</v>
      </c>
      <c r="BG29" s="93">
        <f>HLOOKUP(BG14,'3. Inputs'!45:56,12,FALSE)</f>
        <v>71.5</v>
      </c>
      <c r="BH29" s="93">
        <f>HLOOKUP(BH14,'3. Inputs'!45:56,12,FALSE)</f>
        <v>71.5</v>
      </c>
      <c r="BI29" s="93">
        <f>HLOOKUP(BI14,'3. Inputs'!45:56,12,FALSE)</f>
        <v>71.5</v>
      </c>
      <c r="BJ29" s="93">
        <f>HLOOKUP(BJ14,'3. Inputs'!45:56,12,FALSE)</f>
        <v>71.5</v>
      </c>
      <c r="BK29" s="93">
        <f>HLOOKUP(BK14,'3. Inputs'!45:56,12,FALSE)</f>
        <v>71.5</v>
      </c>
      <c r="BL29" s="93">
        <f>HLOOKUP(BL14,'3. Inputs'!45:56,12,FALSE)</f>
        <v>71.5</v>
      </c>
      <c r="BM29" s="93">
        <f>HLOOKUP(BM14,'3. Inputs'!45:56,12,FALSE)</f>
        <v>71.5</v>
      </c>
    </row>
    <row r="30" spans="2:65" s="42" customFormat="1">
      <c r="B30" s="1534"/>
      <c r="C30" s="42" t="s">
        <v>162</v>
      </c>
      <c r="D30" s="42" t="s">
        <v>111</v>
      </c>
      <c r="F30" s="93">
        <f>HLOOKUP(F14,'3. Inputs'!45:63,19,FALSE)</f>
        <v>5</v>
      </c>
      <c r="G30" s="93">
        <f>HLOOKUP(G14,'3. Inputs'!45:63,19,FALSE)</f>
        <v>5</v>
      </c>
      <c r="H30" s="93">
        <f>HLOOKUP(H14,'3. Inputs'!45:63,19,FALSE)</f>
        <v>5</v>
      </c>
      <c r="I30" s="93">
        <f>HLOOKUP(I14,'3. Inputs'!45:63,19,FALSE)</f>
        <v>5</v>
      </c>
      <c r="J30" s="93">
        <f>HLOOKUP(J14,'3. Inputs'!45:63,19,FALSE)</f>
        <v>12</v>
      </c>
      <c r="K30" s="93">
        <f>HLOOKUP(K14,'3. Inputs'!45:63,19,FALSE)</f>
        <v>10</v>
      </c>
      <c r="L30" s="93">
        <f>HLOOKUP(L14,'3. Inputs'!45:63,19,FALSE)</f>
        <v>10</v>
      </c>
      <c r="M30" s="93">
        <f>HLOOKUP(M14,'3. Inputs'!45:63,19,FALSE)</f>
        <v>12.5</v>
      </c>
      <c r="N30" s="93">
        <f>HLOOKUP(N14,'3. Inputs'!45:63,19,FALSE)</f>
        <v>12.5</v>
      </c>
      <c r="O30" s="93">
        <f>HLOOKUP(O14,'3. Inputs'!45:63,19,FALSE)</f>
        <v>12.5</v>
      </c>
      <c r="P30" s="93">
        <f>HLOOKUP(P14,'3. Inputs'!45:63,19,FALSE)</f>
        <v>12.5</v>
      </c>
      <c r="Q30" s="93">
        <f>HLOOKUP(Q14,'3. Inputs'!45:63,19,FALSE)</f>
        <v>12.5</v>
      </c>
      <c r="R30" s="93">
        <f>HLOOKUP(R14,'3. Inputs'!45:63,19,FALSE)</f>
        <v>12.5</v>
      </c>
      <c r="S30" s="93">
        <f>HLOOKUP(S14,'3. Inputs'!45:63,19,FALSE)</f>
        <v>12.5</v>
      </c>
      <c r="T30" s="93">
        <f>HLOOKUP(T14,'3. Inputs'!45:63,19,FALSE)</f>
        <v>12.5</v>
      </c>
      <c r="U30" s="93">
        <f>HLOOKUP(U14,'3. Inputs'!45:63,19,FALSE)</f>
        <v>12.5</v>
      </c>
      <c r="V30" s="93">
        <f>HLOOKUP(V14,'3. Inputs'!45:63,19,FALSE)</f>
        <v>12.5</v>
      </c>
      <c r="W30" s="93">
        <f>HLOOKUP(W14,'3. Inputs'!45:63,19,FALSE)</f>
        <v>12.5</v>
      </c>
      <c r="X30" s="93">
        <f>HLOOKUP(X14,'3. Inputs'!45:63,19,FALSE)</f>
        <v>12.5</v>
      </c>
      <c r="Y30" s="93">
        <f>HLOOKUP(Y14,'3. Inputs'!45:63,19,FALSE)</f>
        <v>12.5</v>
      </c>
      <c r="Z30" s="93">
        <f>HLOOKUP(Z14,'3. Inputs'!45:63,19,FALSE)</f>
        <v>12.5</v>
      </c>
      <c r="AA30" s="93">
        <f>HLOOKUP(AA14,'3. Inputs'!45:63,19,FALSE)</f>
        <v>12.5</v>
      </c>
      <c r="AB30" s="93">
        <f>HLOOKUP(AB14,'3. Inputs'!45:63,19,FALSE)</f>
        <v>12.5</v>
      </c>
      <c r="AC30" s="93">
        <f>HLOOKUP(AC14,'3. Inputs'!45:63,19,FALSE)</f>
        <v>12.5</v>
      </c>
      <c r="AD30" s="93">
        <f>HLOOKUP(AD14,'3. Inputs'!45:63,19,FALSE)</f>
        <v>12.5</v>
      </c>
      <c r="AE30" s="93">
        <f>HLOOKUP(AE14,'3. Inputs'!45:63,19,FALSE)</f>
        <v>12.5</v>
      </c>
      <c r="AF30" s="93">
        <f>HLOOKUP(AF14,'3. Inputs'!45:63,19,FALSE)</f>
        <v>12.5</v>
      </c>
      <c r="AG30" s="93">
        <f>HLOOKUP(AG14,'3. Inputs'!45:63,19,FALSE)</f>
        <v>12.5</v>
      </c>
      <c r="AH30" s="93">
        <f>HLOOKUP(AH14,'3. Inputs'!45:63,19,FALSE)</f>
        <v>12.5</v>
      </c>
      <c r="AI30" s="93">
        <f>HLOOKUP(AI14,'3. Inputs'!45:63,19,FALSE)</f>
        <v>12.5</v>
      </c>
      <c r="AJ30" s="93">
        <f>HLOOKUP(AJ14,'3. Inputs'!45:63,19,FALSE)</f>
        <v>12.5</v>
      </c>
      <c r="AK30" s="93">
        <f>HLOOKUP(AK14,'3. Inputs'!45:63,19,FALSE)</f>
        <v>12.5</v>
      </c>
      <c r="AL30" s="93">
        <f>HLOOKUP(AL14,'3. Inputs'!45:63,19,FALSE)</f>
        <v>12.5</v>
      </c>
      <c r="AM30" s="93">
        <f>HLOOKUP(AM14,'3. Inputs'!45:63,19,FALSE)</f>
        <v>12.5</v>
      </c>
      <c r="AN30" s="93">
        <f>HLOOKUP(AN14,'3. Inputs'!45:63,19,FALSE)</f>
        <v>12.5</v>
      </c>
      <c r="AO30" s="93">
        <f>HLOOKUP(AO14,'3. Inputs'!45:63,19,FALSE)</f>
        <v>12.5</v>
      </c>
      <c r="AP30" s="93">
        <f>HLOOKUP(AP14,'3. Inputs'!45:63,19,FALSE)</f>
        <v>12.5</v>
      </c>
      <c r="AQ30" s="93">
        <f>HLOOKUP(AQ14,'3. Inputs'!45:63,19,FALSE)</f>
        <v>12.5</v>
      </c>
      <c r="AR30" s="93">
        <f>HLOOKUP(AR14,'3. Inputs'!45:63,19,FALSE)</f>
        <v>12.5</v>
      </c>
      <c r="AS30" s="93">
        <f>HLOOKUP(AS14,'3. Inputs'!45:63,19,FALSE)</f>
        <v>12.5</v>
      </c>
      <c r="AT30" s="93">
        <f>HLOOKUP(AT14,'3. Inputs'!45:63,19,FALSE)</f>
        <v>12.5</v>
      </c>
      <c r="AU30" s="93">
        <f>HLOOKUP(AU14,'3. Inputs'!45:63,19,FALSE)</f>
        <v>12.5</v>
      </c>
      <c r="AV30" s="93">
        <f>HLOOKUP(AV14,'3. Inputs'!45:63,19,FALSE)</f>
        <v>12.5</v>
      </c>
      <c r="AW30" s="93">
        <f>HLOOKUP(AW14,'3. Inputs'!45:63,19,FALSE)</f>
        <v>12.5</v>
      </c>
      <c r="AX30" s="93">
        <f>HLOOKUP(AX14,'3. Inputs'!45:63,19,FALSE)</f>
        <v>12.5</v>
      </c>
      <c r="AY30" s="93">
        <f>HLOOKUP(AY14,'3. Inputs'!45:63,19,FALSE)</f>
        <v>12.5</v>
      </c>
      <c r="AZ30" s="93">
        <f>HLOOKUP(AZ14,'3. Inputs'!45:63,19,FALSE)</f>
        <v>12.5</v>
      </c>
      <c r="BA30" s="93">
        <f>HLOOKUP(BA14,'3. Inputs'!45:63,19,FALSE)</f>
        <v>12.5</v>
      </c>
      <c r="BB30" s="93">
        <f>HLOOKUP(BB14,'3. Inputs'!45:63,19,FALSE)</f>
        <v>12.5</v>
      </c>
      <c r="BC30" s="93">
        <f>HLOOKUP(BC14,'3. Inputs'!45:63,19,FALSE)</f>
        <v>12.5</v>
      </c>
      <c r="BD30" s="93">
        <f>HLOOKUP(BD14,'3. Inputs'!45:63,19,FALSE)</f>
        <v>12.5</v>
      </c>
      <c r="BE30" s="93">
        <f>HLOOKUP(BE14,'3. Inputs'!45:63,19,FALSE)</f>
        <v>12.5</v>
      </c>
      <c r="BF30" s="93">
        <f>HLOOKUP(BF14,'3. Inputs'!45:63,19,FALSE)</f>
        <v>12.5</v>
      </c>
      <c r="BG30" s="93">
        <f>HLOOKUP(BG14,'3. Inputs'!45:63,19,FALSE)</f>
        <v>12.5</v>
      </c>
      <c r="BH30" s="93">
        <f>HLOOKUP(BH14,'3. Inputs'!45:63,19,FALSE)</f>
        <v>12.5</v>
      </c>
      <c r="BI30" s="93">
        <f>HLOOKUP(BI14,'3. Inputs'!45:63,19,FALSE)</f>
        <v>12.5</v>
      </c>
      <c r="BJ30" s="93">
        <f>HLOOKUP(BJ14,'3. Inputs'!45:63,19,FALSE)</f>
        <v>12.5</v>
      </c>
      <c r="BK30" s="93">
        <f>HLOOKUP(BK14,'3. Inputs'!45:63,19,FALSE)</f>
        <v>12.5</v>
      </c>
      <c r="BL30" s="93">
        <f>HLOOKUP(BL14,'3. Inputs'!45:63,19,FALSE)</f>
        <v>12.5</v>
      </c>
      <c r="BM30" s="93">
        <f>HLOOKUP(BM14,'3. Inputs'!45:63,19,FALSE)</f>
        <v>12.5</v>
      </c>
    </row>
    <row r="31" spans="2:65" s="42" customFormat="1">
      <c r="B31" s="1534"/>
      <c r="C31" s="42" t="s">
        <v>162</v>
      </c>
      <c r="D31" s="42" t="s">
        <v>112</v>
      </c>
      <c r="F31" s="93">
        <f>HLOOKUP(F14,'3. Inputs'!45:64,20,FALSE)</f>
        <v>8</v>
      </c>
      <c r="G31" s="93">
        <f>HLOOKUP(G14,'3. Inputs'!45:64,20,FALSE)</f>
        <v>8</v>
      </c>
      <c r="H31" s="93">
        <f>HLOOKUP(H14,'3. Inputs'!45:64,20,FALSE)</f>
        <v>8</v>
      </c>
      <c r="I31" s="93">
        <f>HLOOKUP(I14,'3. Inputs'!45:64,20,FALSE)</f>
        <v>8</v>
      </c>
      <c r="J31" s="93">
        <f>HLOOKUP(J14,'3. Inputs'!45:64,20,FALSE)</f>
        <v>8</v>
      </c>
      <c r="K31" s="93">
        <f>HLOOKUP(K14,'3. Inputs'!45:64,20,FALSE)</f>
        <v>10</v>
      </c>
      <c r="L31" s="93">
        <f>HLOOKUP(L14,'3. Inputs'!45:64,20,FALSE)</f>
        <v>10</v>
      </c>
      <c r="M31" s="93">
        <f>HLOOKUP(M14,'3. Inputs'!45:64,20,FALSE)</f>
        <v>12.5</v>
      </c>
      <c r="N31" s="93">
        <f>HLOOKUP(N14,'3. Inputs'!45:64,20,FALSE)</f>
        <v>12.5</v>
      </c>
      <c r="O31" s="93">
        <f>HLOOKUP(O14,'3. Inputs'!45:64,20,FALSE)</f>
        <v>12.5</v>
      </c>
      <c r="P31" s="93">
        <f>HLOOKUP(P14,'3. Inputs'!45:64,20,FALSE)</f>
        <v>12.5</v>
      </c>
      <c r="Q31" s="93">
        <f>HLOOKUP(Q14,'3. Inputs'!45:64,20,FALSE)</f>
        <v>12.5</v>
      </c>
      <c r="R31" s="93">
        <f>HLOOKUP(R14,'3. Inputs'!45:64,20,FALSE)</f>
        <v>12.5</v>
      </c>
      <c r="S31" s="93">
        <f>HLOOKUP(S14,'3. Inputs'!45:64,20,FALSE)</f>
        <v>12.5</v>
      </c>
      <c r="T31" s="93">
        <f>HLOOKUP(T14,'3. Inputs'!45:64,20,FALSE)</f>
        <v>12.5</v>
      </c>
      <c r="U31" s="93">
        <f>HLOOKUP(U14,'3. Inputs'!45:64,20,FALSE)</f>
        <v>12.5</v>
      </c>
      <c r="V31" s="93">
        <f>HLOOKUP(V14,'3. Inputs'!45:64,20,FALSE)</f>
        <v>12.5</v>
      </c>
      <c r="W31" s="93">
        <f>HLOOKUP(W14,'3. Inputs'!45:64,20,FALSE)</f>
        <v>12.5</v>
      </c>
      <c r="X31" s="93">
        <f>HLOOKUP(X14,'3. Inputs'!45:64,20,FALSE)</f>
        <v>12.5</v>
      </c>
      <c r="Y31" s="93">
        <f>HLOOKUP(Y14,'3. Inputs'!45:64,20,FALSE)</f>
        <v>12.5</v>
      </c>
      <c r="Z31" s="93">
        <f>HLOOKUP(Z14,'3. Inputs'!45:64,20,FALSE)</f>
        <v>12.5</v>
      </c>
      <c r="AA31" s="93">
        <f>HLOOKUP(AA14,'3. Inputs'!45:64,20,FALSE)</f>
        <v>12.5</v>
      </c>
      <c r="AB31" s="93">
        <f>HLOOKUP(AB14,'3. Inputs'!45:64,20,FALSE)</f>
        <v>12.5</v>
      </c>
      <c r="AC31" s="93">
        <f>HLOOKUP(AC14,'3. Inputs'!45:64,20,FALSE)</f>
        <v>12.5</v>
      </c>
      <c r="AD31" s="93">
        <f>HLOOKUP(AD14,'3. Inputs'!45:64,20,FALSE)</f>
        <v>12.5</v>
      </c>
      <c r="AE31" s="93">
        <f>HLOOKUP(AE14,'3. Inputs'!45:64,20,FALSE)</f>
        <v>12.5</v>
      </c>
      <c r="AF31" s="93">
        <f>HLOOKUP(AF14,'3. Inputs'!45:64,20,FALSE)</f>
        <v>12.5</v>
      </c>
      <c r="AG31" s="93">
        <f>HLOOKUP(AG14,'3. Inputs'!45:64,20,FALSE)</f>
        <v>12.5</v>
      </c>
      <c r="AH31" s="93">
        <f>HLOOKUP(AH14,'3. Inputs'!45:64,20,FALSE)</f>
        <v>12.5</v>
      </c>
      <c r="AI31" s="93">
        <f>HLOOKUP(AI14,'3. Inputs'!45:64,20,FALSE)</f>
        <v>12.5</v>
      </c>
      <c r="AJ31" s="93">
        <f>HLOOKUP(AJ14,'3. Inputs'!45:64,20,FALSE)</f>
        <v>12.5</v>
      </c>
      <c r="AK31" s="93">
        <f>HLOOKUP(AK14,'3. Inputs'!45:64,20,FALSE)</f>
        <v>12.5</v>
      </c>
      <c r="AL31" s="93">
        <f>HLOOKUP(AL14,'3. Inputs'!45:64,20,FALSE)</f>
        <v>12.5</v>
      </c>
      <c r="AM31" s="93">
        <f>HLOOKUP(AM14,'3. Inputs'!45:64,20,FALSE)</f>
        <v>12.5</v>
      </c>
      <c r="AN31" s="93">
        <f>HLOOKUP(AN14,'3. Inputs'!45:64,20,FALSE)</f>
        <v>12.5</v>
      </c>
      <c r="AO31" s="93">
        <f>HLOOKUP(AO14,'3. Inputs'!45:64,20,FALSE)</f>
        <v>12.5</v>
      </c>
      <c r="AP31" s="93">
        <f>HLOOKUP(AP14,'3. Inputs'!45:64,20,FALSE)</f>
        <v>12.5</v>
      </c>
      <c r="AQ31" s="93">
        <f>HLOOKUP(AQ14,'3. Inputs'!45:64,20,FALSE)</f>
        <v>12.5</v>
      </c>
      <c r="AR31" s="93">
        <f>HLOOKUP(AR14,'3. Inputs'!45:64,20,FALSE)</f>
        <v>12.5</v>
      </c>
      <c r="AS31" s="93">
        <f>HLOOKUP(AS14,'3. Inputs'!45:64,20,FALSE)</f>
        <v>12.5</v>
      </c>
      <c r="AT31" s="93">
        <f>HLOOKUP(AT14,'3. Inputs'!45:64,20,FALSE)</f>
        <v>12.5</v>
      </c>
      <c r="AU31" s="93">
        <f>HLOOKUP(AU14,'3. Inputs'!45:64,20,FALSE)</f>
        <v>12.5</v>
      </c>
      <c r="AV31" s="93">
        <f>HLOOKUP(AV14,'3. Inputs'!45:64,20,FALSE)</f>
        <v>12.5</v>
      </c>
      <c r="AW31" s="93">
        <f>HLOOKUP(AW14,'3. Inputs'!45:64,20,FALSE)</f>
        <v>12.5</v>
      </c>
      <c r="AX31" s="93">
        <f>HLOOKUP(AX14,'3. Inputs'!45:64,20,FALSE)</f>
        <v>12.5</v>
      </c>
      <c r="AY31" s="93">
        <f>HLOOKUP(AY14,'3. Inputs'!45:64,20,FALSE)</f>
        <v>12.5</v>
      </c>
      <c r="AZ31" s="93">
        <f>HLOOKUP(AZ14,'3. Inputs'!45:64,20,FALSE)</f>
        <v>12.5</v>
      </c>
      <c r="BA31" s="93">
        <f>HLOOKUP(BA14,'3. Inputs'!45:64,20,FALSE)</f>
        <v>12.5</v>
      </c>
      <c r="BB31" s="93">
        <f>HLOOKUP(BB14,'3. Inputs'!45:64,20,FALSE)</f>
        <v>12.5</v>
      </c>
      <c r="BC31" s="93">
        <f>HLOOKUP(BC14,'3. Inputs'!45:64,20,FALSE)</f>
        <v>12.5</v>
      </c>
      <c r="BD31" s="93">
        <f>HLOOKUP(BD14,'3. Inputs'!45:64,20,FALSE)</f>
        <v>12.5</v>
      </c>
      <c r="BE31" s="93">
        <f>HLOOKUP(BE14,'3. Inputs'!45:64,20,FALSE)</f>
        <v>12.5</v>
      </c>
      <c r="BF31" s="93">
        <f>HLOOKUP(BF14,'3. Inputs'!45:64,20,FALSE)</f>
        <v>12.5</v>
      </c>
      <c r="BG31" s="93">
        <f>HLOOKUP(BG14,'3. Inputs'!45:64,20,FALSE)</f>
        <v>12.5</v>
      </c>
      <c r="BH31" s="93">
        <f>HLOOKUP(BH14,'3. Inputs'!45:64,20,FALSE)</f>
        <v>12.5</v>
      </c>
      <c r="BI31" s="93">
        <f>HLOOKUP(BI14,'3. Inputs'!45:64,20,FALSE)</f>
        <v>12.5</v>
      </c>
      <c r="BJ31" s="93">
        <f>HLOOKUP(BJ14,'3. Inputs'!45:64,20,FALSE)</f>
        <v>12.5</v>
      </c>
      <c r="BK31" s="93">
        <f>HLOOKUP(BK14,'3. Inputs'!45:64,20,FALSE)</f>
        <v>12.5</v>
      </c>
      <c r="BL31" s="93">
        <f>HLOOKUP(BL14,'3. Inputs'!45:64,20,FALSE)</f>
        <v>12.5</v>
      </c>
      <c r="BM31" s="93">
        <f>HLOOKUP(BM14,'3. Inputs'!45:64,20,FALSE)</f>
        <v>12.5</v>
      </c>
    </row>
    <row r="32" spans="2:65" s="42" customFormat="1">
      <c r="B32" s="1534"/>
      <c r="C32" s="42" t="s">
        <v>113</v>
      </c>
      <c r="D32" s="42" t="s">
        <v>111</v>
      </c>
      <c r="F32" s="93">
        <f>HLOOKUP(F14,'3. Inputs'!45:73,29,FALSE)</f>
        <v>5</v>
      </c>
      <c r="G32" s="93">
        <f>HLOOKUP(G14,'3. Inputs'!45:73,29,FALSE)</f>
        <v>5</v>
      </c>
      <c r="H32" s="93">
        <f>HLOOKUP(H14,'3. Inputs'!45:73,29,FALSE)</f>
        <v>5</v>
      </c>
      <c r="I32" s="93">
        <f>HLOOKUP(I14,'3. Inputs'!45:73,29,FALSE)</f>
        <v>5</v>
      </c>
      <c r="J32" s="93">
        <f>HLOOKUP(J14,'3. Inputs'!45:73,29,FALSE)</f>
        <v>9</v>
      </c>
      <c r="K32" s="93">
        <f>HLOOKUP(K14,'3. Inputs'!45:73,29,FALSE)</f>
        <v>7.5</v>
      </c>
      <c r="L32" s="93">
        <f>HLOOKUP(L14,'3. Inputs'!45:73,29,FALSE)</f>
        <v>7.5</v>
      </c>
      <c r="M32" s="93">
        <f>HLOOKUP(M14,'3. Inputs'!45:73,29,FALSE)</f>
        <v>10</v>
      </c>
      <c r="N32" s="93">
        <f>HLOOKUP(N14,'3. Inputs'!45:73,29,FALSE)</f>
        <v>10</v>
      </c>
      <c r="O32" s="93">
        <f>HLOOKUP(O14,'3. Inputs'!45:73,29,FALSE)</f>
        <v>10</v>
      </c>
      <c r="P32" s="93">
        <f>HLOOKUP(P14,'3. Inputs'!45:73,29,FALSE)</f>
        <v>10</v>
      </c>
      <c r="Q32" s="93">
        <f>HLOOKUP(Q14,'3. Inputs'!45:73,29,FALSE)</f>
        <v>10</v>
      </c>
      <c r="R32" s="93">
        <f>HLOOKUP(R14,'3. Inputs'!45:73,29,FALSE)</f>
        <v>10</v>
      </c>
      <c r="S32" s="93">
        <f>HLOOKUP(S14,'3. Inputs'!45:73,29,FALSE)</f>
        <v>10</v>
      </c>
      <c r="T32" s="93">
        <f>HLOOKUP(T14,'3. Inputs'!45:73,29,FALSE)</f>
        <v>10</v>
      </c>
      <c r="U32" s="93">
        <f>HLOOKUP(U14,'3. Inputs'!45:73,29,FALSE)</f>
        <v>10</v>
      </c>
      <c r="V32" s="93">
        <f>HLOOKUP(V14,'3. Inputs'!45:73,29,FALSE)</f>
        <v>10</v>
      </c>
      <c r="W32" s="93">
        <f>HLOOKUP(W14,'3. Inputs'!45:73,29,FALSE)</f>
        <v>10</v>
      </c>
      <c r="X32" s="93">
        <f>HLOOKUP(X14,'3. Inputs'!45:73,29,FALSE)</f>
        <v>10</v>
      </c>
      <c r="Y32" s="93">
        <f>HLOOKUP(Y14,'3. Inputs'!45:73,29,FALSE)</f>
        <v>10</v>
      </c>
      <c r="Z32" s="93">
        <f>HLOOKUP(Z14,'3. Inputs'!45:73,29,FALSE)</f>
        <v>10</v>
      </c>
      <c r="AA32" s="93">
        <f>HLOOKUP(AA14,'3. Inputs'!45:73,29,FALSE)</f>
        <v>10</v>
      </c>
      <c r="AB32" s="93">
        <f>HLOOKUP(AB14,'3. Inputs'!45:73,29,FALSE)</f>
        <v>10</v>
      </c>
      <c r="AC32" s="93">
        <f>HLOOKUP(AC14,'3. Inputs'!45:73,29,FALSE)</f>
        <v>10</v>
      </c>
      <c r="AD32" s="93">
        <f>HLOOKUP(AD14,'3. Inputs'!45:73,29,FALSE)</f>
        <v>10</v>
      </c>
      <c r="AE32" s="93">
        <f>HLOOKUP(AE14,'3. Inputs'!45:73,29,FALSE)</f>
        <v>10</v>
      </c>
      <c r="AF32" s="93">
        <f>HLOOKUP(AF14,'3. Inputs'!45:73,29,FALSE)</f>
        <v>10</v>
      </c>
      <c r="AG32" s="93">
        <f>HLOOKUP(AG14,'3. Inputs'!45:73,29,FALSE)</f>
        <v>10</v>
      </c>
      <c r="AH32" s="93">
        <f>HLOOKUP(AH14,'3. Inputs'!45:73,29,FALSE)</f>
        <v>10</v>
      </c>
      <c r="AI32" s="93">
        <f>HLOOKUP(AI14,'3. Inputs'!45:73,29,FALSE)</f>
        <v>10</v>
      </c>
      <c r="AJ32" s="93">
        <f>HLOOKUP(AJ14,'3. Inputs'!45:73,29,FALSE)</f>
        <v>10</v>
      </c>
      <c r="AK32" s="93">
        <f>HLOOKUP(AK14,'3. Inputs'!45:73,29,FALSE)</f>
        <v>10</v>
      </c>
      <c r="AL32" s="93">
        <f>HLOOKUP(AL14,'3. Inputs'!45:73,29,FALSE)</f>
        <v>10</v>
      </c>
      <c r="AM32" s="93">
        <f>HLOOKUP(AM14,'3. Inputs'!45:73,29,FALSE)</f>
        <v>10</v>
      </c>
      <c r="AN32" s="93">
        <f>HLOOKUP(AN14,'3. Inputs'!45:73,29,FALSE)</f>
        <v>10</v>
      </c>
      <c r="AO32" s="93">
        <f>HLOOKUP(AO14,'3. Inputs'!45:73,29,FALSE)</f>
        <v>10</v>
      </c>
      <c r="AP32" s="93">
        <f>HLOOKUP(AP14,'3. Inputs'!45:73,29,FALSE)</f>
        <v>10</v>
      </c>
      <c r="AQ32" s="93">
        <f>HLOOKUP(AQ14,'3. Inputs'!45:73,29,FALSE)</f>
        <v>10</v>
      </c>
      <c r="AR32" s="93">
        <f>HLOOKUP(AR14,'3. Inputs'!45:73,29,FALSE)</f>
        <v>10</v>
      </c>
      <c r="AS32" s="93">
        <f>HLOOKUP(AS14,'3. Inputs'!45:73,29,FALSE)</f>
        <v>10</v>
      </c>
      <c r="AT32" s="93">
        <f>HLOOKUP(AT14,'3. Inputs'!45:73,29,FALSE)</f>
        <v>10</v>
      </c>
      <c r="AU32" s="93">
        <f>HLOOKUP(AU14,'3. Inputs'!45:73,29,FALSE)</f>
        <v>10</v>
      </c>
      <c r="AV32" s="93">
        <f>HLOOKUP(AV14,'3. Inputs'!45:73,29,FALSE)</f>
        <v>10</v>
      </c>
      <c r="AW32" s="93">
        <f>HLOOKUP(AW14,'3. Inputs'!45:73,29,FALSE)</f>
        <v>10</v>
      </c>
      <c r="AX32" s="93">
        <f>HLOOKUP(AX14,'3. Inputs'!45:73,29,FALSE)</f>
        <v>10</v>
      </c>
      <c r="AY32" s="93">
        <f>HLOOKUP(AY14,'3. Inputs'!45:73,29,FALSE)</f>
        <v>10</v>
      </c>
      <c r="AZ32" s="93">
        <f>HLOOKUP(AZ14,'3. Inputs'!45:73,29,FALSE)</f>
        <v>10</v>
      </c>
      <c r="BA32" s="93">
        <f>HLOOKUP(BA14,'3. Inputs'!45:73,29,FALSE)</f>
        <v>10</v>
      </c>
      <c r="BB32" s="93">
        <f>HLOOKUP(BB14,'3. Inputs'!45:73,29,FALSE)</f>
        <v>10</v>
      </c>
      <c r="BC32" s="93">
        <f>HLOOKUP(BC14,'3. Inputs'!45:73,29,FALSE)</f>
        <v>10</v>
      </c>
      <c r="BD32" s="93">
        <f>HLOOKUP(BD14,'3. Inputs'!45:73,29,FALSE)</f>
        <v>10</v>
      </c>
      <c r="BE32" s="93">
        <f>HLOOKUP(BE14,'3. Inputs'!45:73,29,FALSE)</f>
        <v>10</v>
      </c>
      <c r="BF32" s="93">
        <f>HLOOKUP(BF14,'3. Inputs'!45:73,29,FALSE)</f>
        <v>10</v>
      </c>
      <c r="BG32" s="93">
        <f>HLOOKUP(BG14,'3. Inputs'!45:73,29,FALSE)</f>
        <v>10</v>
      </c>
      <c r="BH32" s="93">
        <f>HLOOKUP(BH14,'3. Inputs'!45:73,29,FALSE)</f>
        <v>10</v>
      </c>
      <c r="BI32" s="93">
        <f>HLOOKUP(BI14,'3. Inputs'!45:73,29,FALSE)</f>
        <v>10</v>
      </c>
      <c r="BJ32" s="93">
        <f>HLOOKUP(BJ14,'3. Inputs'!45:73,29,FALSE)</f>
        <v>10</v>
      </c>
      <c r="BK32" s="93">
        <f>HLOOKUP(BK14,'3. Inputs'!45:73,29,FALSE)</f>
        <v>10</v>
      </c>
      <c r="BL32" s="93">
        <f>HLOOKUP(BL14,'3. Inputs'!45:73,29,FALSE)</f>
        <v>10</v>
      </c>
      <c r="BM32" s="93">
        <f>HLOOKUP(BM14,'3. Inputs'!45:73,29,FALSE)</f>
        <v>10</v>
      </c>
    </row>
    <row r="33" spans="2:65" s="42" customFormat="1">
      <c r="B33" s="1534"/>
      <c r="C33" s="42" t="s">
        <v>113</v>
      </c>
      <c r="D33" s="42" t="s">
        <v>112</v>
      </c>
      <c r="F33" s="93">
        <f>HLOOKUP(F14,'3. Inputs'!45:74,30,FALSE)</f>
        <v>8</v>
      </c>
      <c r="G33" s="93">
        <f>HLOOKUP(G14,'3. Inputs'!45:74,30,FALSE)</f>
        <v>8</v>
      </c>
      <c r="H33" s="93">
        <f>HLOOKUP(H14,'3. Inputs'!45:74,30,FALSE)</f>
        <v>8</v>
      </c>
      <c r="I33" s="93">
        <f>HLOOKUP(I14,'3. Inputs'!45:74,30,FALSE)</f>
        <v>8</v>
      </c>
      <c r="J33" s="93">
        <f>HLOOKUP(J14,'3. Inputs'!45:74,30,FALSE)</f>
        <v>6</v>
      </c>
      <c r="K33" s="93">
        <f>HLOOKUP(K14,'3. Inputs'!45:74,30,FALSE)</f>
        <v>7.5</v>
      </c>
      <c r="L33" s="93">
        <f>HLOOKUP(L14,'3. Inputs'!45:74,30,FALSE)</f>
        <v>7.5</v>
      </c>
      <c r="M33" s="93">
        <f>HLOOKUP(M14,'3. Inputs'!45:74,30,FALSE)</f>
        <v>10</v>
      </c>
      <c r="N33" s="93">
        <f>HLOOKUP(N14,'3. Inputs'!45:74,30,FALSE)</f>
        <v>10</v>
      </c>
      <c r="O33" s="93">
        <f>HLOOKUP(O14,'3. Inputs'!45:74,30,FALSE)</f>
        <v>10</v>
      </c>
      <c r="P33" s="93">
        <f>HLOOKUP(P14,'3. Inputs'!45:74,30,FALSE)</f>
        <v>10</v>
      </c>
      <c r="Q33" s="93">
        <f>HLOOKUP(Q14,'3. Inputs'!45:74,30,FALSE)</f>
        <v>10</v>
      </c>
      <c r="R33" s="93">
        <f>HLOOKUP(R14,'3. Inputs'!45:74,30,FALSE)</f>
        <v>10</v>
      </c>
      <c r="S33" s="93">
        <f>HLOOKUP(S14,'3. Inputs'!45:74,30,FALSE)</f>
        <v>10</v>
      </c>
      <c r="T33" s="93">
        <f>HLOOKUP(T14,'3. Inputs'!45:74,30,FALSE)</f>
        <v>10</v>
      </c>
      <c r="U33" s="93">
        <f>HLOOKUP(U14,'3. Inputs'!45:74,30,FALSE)</f>
        <v>10</v>
      </c>
      <c r="V33" s="93">
        <f>HLOOKUP(V14,'3. Inputs'!45:74,30,FALSE)</f>
        <v>10</v>
      </c>
      <c r="W33" s="93">
        <f>HLOOKUP(W14,'3. Inputs'!45:74,30,FALSE)</f>
        <v>10</v>
      </c>
      <c r="X33" s="93">
        <f>HLOOKUP(X14,'3. Inputs'!45:74,30,FALSE)</f>
        <v>10</v>
      </c>
      <c r="Y33" s="93">
        <f>HLOOKUP(Y14,'3. Inputs'!45:74,30,FALSE)</f>
        <v>10</v>
      </c>
      <c r="Z33" s="93">
        <f>HLOOKUP(Z14,'3. Inputs'!45:74,30,FALSE)</f>
        <v>10</v>
      </c>
      <c r="AA33" s="93">
        <f>HLOOKUP(AA14,'3. Inputs'!45:74,30,FALSE)</f>
        <v>10</v>
      </c>
      <c r="AB33" s="93">
        <f>HLOOKUP(AB14,'3. Inputs'!45:74,30,FALSE)</f>
        <v>10</v>
      </c>
      <c r="AC33" s="93">
        <f>HLOOKUP(AC14,'3. Inputs'!45:74,30,FALSE)</f>
        <v>10</v>
      </c>
      <c r="AD33" s="93">
        <f>HLOOKUP(AD14,'3. Inputs'!45:74,30,FALSE)</f>
        <v>10</v>
      </c>
      <c r="AE33" s="93">
        <f>HLOOKUP(AE14,'3. Inputs'!45:74,30,FALSE)</f>
        <v>10</v>
      </c>
      <c r="AF33" s="93">
        <f>HLOOKUP(AF14,'3. Inputs'!45:74,30,FALSE)</f>
        <v>10</v>
      </c>
      <c r="AG33" s="93">
        <f>HLOOKUP(AG14,'3. Inputs'!45:74,30,FALSE)</f>
        <v>10</v>
      </c>
      <c r="AH33" s="93">
        <f>HLOOKUP(AH14,'3. Inputs'!45:74,30,FALSE)</f>
        <v>10</v>
      </c>
      <c r="AI33" s="93">
        <f>HLOOKUP(AI14,'3. Inputs'!45:74,30,FALSE)</f>
        <v>10</v>
      </c>
      <c r="AJ33" s="93">
        <f>HLOOKUP(AJ14,'3. Inputs'!45:74,30,FALSE)</f>
        <v>10</v>
      </c>
      <c r="AK33" s="93">
        <f>HLOOKUP(AK14,'3. Inputs'!45:74,30,FALSE)</f>
        <v>10</v>
      </c>
      <c r="AL33" s="93">
        <f>HLOOKUP(AL14,'3. Inputs'!45:74,30,FALSE)</f>
        <v>10</v>
      </c>
      <c r="AM33" s="93">
        <f>HLOOKUP(AM14,'3. Inputs'!45:74,30,FALSE)</f>
        <v>10</v>
      </c>
      <c r="AN33" s="93">
        <f>HLOOKUP(AN14,'3. Inputs'!45:74,30,FALSE)</f>
        <v>10</v>
      </c>
      <c r="AO33" s="93">
        <f>HLOOKUP(AO14,'3. Inputs'!45:74,30,FALSE)</f>
        <v>10</v>
      </c>
      <c r="AP33" s="93">
        <f>HLOOKUP(AP14,'3. Inputs'!45:74,30,FALSE)</f>
        <v>10</v>
      </c>
      <c r="AQ33" s="93">
        <f>HLOOKUP(AQ14,'3. Inputs'!45:74,30,FALSE)</f>
        <v>10</v>
      </c>
      <c r="AR33" s="93">
        <f>HLOOKUP(AR14,'3. Inputs'!45:74,30,FALSE)</f>
        <v>10</v>
      </c>
      <c r="AS33" s="93">
        <f>HLOOKUP(AS14,'3. Inputs'!45:74,30,FALSE)</f>
        <v>10</v>
      </c>
      <c r="AT33" s="93">
        <f>HLOOKUP(AT14,'3. Inputs'!45:74,30,FALSE)</f>
        <v>10</v>
      </c>
      <c r="AU33" s="93">
        <f>HLOOKUP(AU14,'3. Inputs'!45:74,30,FALSE)</f>
        <v>10</v>
      </c>
      <c r="AV33" s="93">
        <f>HLOOKUP(AV14,'3. Inputs'!45:74,30,FALSE)</f>
        <v>10</v>
      </c>
      <c r="AW33" s="93">
        <f>HLOOKUP(AW14,'3. Inputs'!45:74,30,FALSE)</f>
        <v>10</v>
      </c>
      <c r="AX33" s="93">
        <f>HLOOKUP(AX14,'3. Inputs'!45:74,30,FALSE)</f>
        <v>10</v>
      </c>
      <c r="AY33" s="93">
        <f>HLOOKUP(AY14,'3. Inputs'!45:74,30,FALSE)</f>
        <v>10</v>
      </c>
      <c r="AZ33" s="93">
        <f>HLOOKUP(AZ14,'3. Inputs'!45:74,30,FALSE)</f>
        <v>10</v>
      </c>
      <c r="BA33" s="93">
        <f>HLOOKUP(BA14,'3. Inputs'!45:74,30,FALSE)</f>
        <v>10</v>
      </c>
      <c r="BB33" s="93">
        <f>HLOOKUP(BB14,'3. Inputs'!45:74,30,FALSE)</f>
        <v>10</v>
      </c>
      <c r="BC33" s="93">
        <f>HLOOKUP(BC14,'3. Inputs'!45:74,30,FALSE)</f>
        <v>10</v>
      </c>
      <c r="BD33" s="93">
        <f>HLOOKUP(BD14,'3. Inputs'!45:74,30,FALSE)</f>
        <v>10</v>
      </c>
      <c r="BE33" s="93">
        <f>HLOOKUP(BE14,'3. Inputs'!45:74,30,FALSE)</f>
        <v>10</v>
      </c>
      <c r="BF33" s="93">
        <f>HLOOKUP(BF14,'3. Inputs'!45:74,30,FALSE)</f>
        <v>10</v>
      </c>
      <c r="BG33" s="93">
        <f>HLOOKUP(BG14,'3. Inputs'!45:74,30,FALSE)</f>
        <v>10</v>
      </c>
      <c r="BH33" s="93">
        <f>HLOOKUP(BH14,'3. Inputs'!45:74,30,FALSE)</f>
        <v>10</v>
      </c>
      <c r="BI33" s="93">
        <f>HLOOKUP(BI14,'3. Inputs'!45:74,30,FALSE)</f>
        <v>10</v>
      </c>
      <c r="BJ33" s="93">
        <f>HLOOKUP(BJ14,'3. Inputs'!45:74,30,FALSE)</f>
        <v>10</v>
      </c>
      <c r="BK33" s="93">
        <f>HLOOKUP(BK14,'3. Inputs'!45:74,30,FALSE)</f>
        <v>10</v>
      </c>
      <c r="BL33" s="93">
        <f>HLOOKUP(BL14,'3. Inputs'!45:74,30,FALSE)</f>
        <v>10</v>
      </c>
      <c r="BM33" s="93">
        <f>HLOOKUP(BM14,'3. Inputs'!45:74,30,FALSE)</f>
        <v>10</v>
      </c>
    </row>
    <row r="34" spans="2:65" s="42" customFormat="1">
      <c r="B34" s="1534"/>
      <c r="C34" s="42" t="s">
        <v>114</v>
      </c>
      <c r="D34" s="42" t="s">
        <v>111</v>
      </c>
      <c r="F34" s="93">
        <f>HLOOKUP(F14,'3. Inputs'!45:89,45)</f>
        <v>15</v>
      </c>
      <c r="G34" s="93">
        <f>HLOOKUP(G14,'3. Inputs'!45:89,45)</f>
        <v>15</v>
      </c>
      <c r="H34" s="93">
        <f>HLOOKUP(H14,'3. Inputs'!45:89,45)</f>
        <v>15</v>
      </c>
      <c r="I34" s="93">
        <f>HLOOKUP(I14,'3. Inputs'!45:89,45)</f>
        <v>15</v>
      </c>
      <c r="J34" s="93">
        <f>HLOOKUP(J14,'3. Inputs'!45:89,45)</f>
        <v>34.5</v>
      </c>
      <c r="K34" s="93">
        <f>HLOOKUP(K14,'3. Inputs'!45:89,45)</f>
        <v>16.45</v>
      </c>
      <c r="L34" s="93">
        <f>HLOOKUP(L14,'3. Inputs'!45:89,45)</f>
        <v>17.399999999999999</v>
      </c>
      <c r="M34" s="93">
        <f>HLOOKUP(M14,'3. Inputs'!45:89,45)</f>
        <v>19.799999999999997</v>
      </c>
      <c r="N34" s="93">
        <f>HLOOKUP(N14,'3. Inputs'!45:89,45)</f>
        <v>22.08</v>
      </c>
      <c r="O34" s="93">
        <f>HLOOKUP(O14,'3. Inputs'!45:89,45)</f>
        <v>24.36</v>
      </c>
      <c r="P34" s="93">
        <f>HLOOKUP(P14,'3. Inputs'!45:89,45)</f>
        <v>24.36</v>
      </c>
      <c r="Q34" s="93">
        <f>HLOOKUP(Q14,'3. Inputs'!45:89,45)</f>
        <v>24.36</v>
      </c>
      <c r="R34" s="93">
        <f>HLOOKUP(R14,'3. Inputs'!45:89,45)</f>
        <v>24.36</v>
      </c>
      <c r="S34" s="93">
        <f>HLOOKUP(S14,'3. Inputs'!45:89,45)</f>
        <v>24.36</v>
      </c>
      <c r="T34" s="93">
        <f>HLOOKUP(T14,'3. Inputs'!45:89,45)</f>
        <v>24.36</v>
      </c>
      <c r="U34" s="93">
        <f>HLOOKUP(U14,'3. Inputs'!45:89,45)</f>
        <v>24.36</v>
      </c>
      <c r="V34" s="93">
        <f>HLOOKUP(V14,'3. Inputs'!45:89,45)</f>
        <v>24.36</v>
      </c>
      <c r="W34" s="93">
        <f>HLOOKUP(W14,'3. Inputs'!45:89,45)</f>
        <v>24.36</v>
      </c>
      <c r="X34" s="93">
        <f>HLOOKUP(X14,'3. Inputs'!45:89,45)</f>
        <v>24.36</v>
      </c>
      <c r="Y34" s="93">
        <f>HLOOKUP(Y14,'3. Inputs'!45:89,45)</f>
        <v>24.36</v>
      </c>
      <c r="Z34" s="93">
        <f>HLOOKUP(Z14,'3. Inputs'!45:89,45)</f>
        <v>24.36</v>
      </c>
      <c r="AA34" s="93">
        <f>HLOOKUP(AA14,'3. Inputs'!45:89,45)</f>
        <v>24.36</v>
      </c>
      <c r="AB34" s="93">
        <f>HLOOKUP(AB14,'3. Inputs'!45:89,45)</f>
        <v>24.36</v>
      </c>
      <c r="AC34" s="93">
        <f>HLOOKUP(AC14,'3. Inputs'!45:89,45)</f>
        <v>24.36</v>
      </c>
      <c r="AD34" s="93">
        <f>HLOOKUP(AD14,'3. Inputs'!45:89,45)</f>
        <v>24.36</v>
      </c>
      <c r="AE34" s="93">
        <f>HLOOKUP(AE14,'3. Inputs'!45:89,45)</f>
        <v>24.36</v>
      </c>
      <c r="AF34" s="93">
        <f>HLOOKUP(AF14,'3. Inputs'!45:89,45)</f>
        <v>24.36</v>
      </c>
      <c r="AG34" s="93">
        <f>HLOOKUP(AG14,'3. Inputs'!45:89,45)</f>
        <v>24.36</v>
      </c>
      <c r="AH34" s="93">
        <f>HLOOKUP(AH14,'3. Inputs'!45:89,45)</f>
        <v>24.36</v>
      </c>
      <c r="AI34" s="93">
        <f>HLOOKUP(AI14,'3. Inputs'!45:89,45)</f>
        <v>24.36</v>
      </c>
      <c r="AJ34" s="93">
        <f>HLOOKUP(AJ14,'3. Inputs'!45:89,45)</f>
        <v>24.36</v>
      </c>
      <c r="AK34" s="93">
        <f>HLOOKUP(AK14,'3. Inputs'!45:89,45)</f>
        <v>24.36</v>
      </c>
      <c r="AL34" s="93">
        <f>HLOOKUP(AL14,'3. Inputs'!45:89,45)</f>
        <v>24.36</v>
      </c>
      <c r="AM34" s="93">
        <f>HLOOKUP(AM14,'3. Inputs'!45:89,45)</f>
        <v>24.36</v>
      </c>
      <c r="AN34" s="93">
        <f>HLOOKUP(AN14,'3. Inputs'!45:89,45)</f>
        <v>24.36</v>
      </c>
      <c r="AO34" s="93">
        <f>HLOOKUP(AO14,'3. Inputs'!45:89,45)</f>
        <v>24.36</v>
      </c>
      <c r="AP34" s="93">
        <f>HLOOKUP(AP14,'3. Inputs'!45:89,45)</f>
        <v>24.36</v>
      </c>
      <c r="AQ34" s="93">
        <f>HLOOKUP(AQ14,'3. Inputs'!45:89,45)</f>
        <v>24.36</v>
      </c>
      <c r="AR34" s="93">
        <f>HLOOKUP(AR14,'3. Inputs'!45:89,45)</f>
        <v>24.36</v>
      </c>
      <c r="AS34" s="93">
        <f>HLOOKUP(AS14,'3. Inputs'!45:89,45)</f>
        <v>24.36</v>
      </c>
      <c r="AT34" s="93">
        <f>HLOOKUP(AT14,'3. Inputs'!45:89,45)</f>
        <v>24.36</v>
      </c>
      <c r="AU34" s="93">
        <f>HLOOKUP(AU14,'3. Inputs'!45:89,45)</f>
        <v>24.36</v>
      </c>
      <c r="AV34" s="93">
        <f>HLOOKUP(AV14,'3. Inputs'!45:89,45)</f>
        <v>24.36</v>
      </c>
      <c r="AW34" s="93">
        <f>HLOOKUP(AW14,'3. Inputs'!45:89,45)</f>
        <v>24.36</v>
      </c>
      <c r="AX34" s="93">
        <f>HLOOKUP(AX14,'3. Inputs'!45:89,45)</f>
        <v>24.36</v>
      </c>
      <c r="AY34" s="93">
        <f>HLOOKUP(AY14,'3. Inputs'!45:89,45)</f>
        <v>24.36</v>
      </c>
      <c r="AZ34" s="93">
        <f>HLOOKUP(AZ14,'3. Inputs'!45:89,45)</f>
        <v>24.36</v>
      </c>
      <c r="BA34" s="93">
        <f>HLOOKUP(BA14,'3. Inputs'!45:89,45)</f>
        <v>24.36</v>
      </c>
      <c r="BB34" s="93">
        <f>HLOOKUP(BB14,'3. Inputs'!45:89,45)</f>
        <v>24.36</v>
      </c>
      <c r="BC34" s="93">
        <f>HLOOKUP(BC14,'3. Inputs'!45:89,45)</f>
        <v>24.36</v>
      </c>
      <c r="BD34" s="93">
        <f>HLOOKUP(BD14,'3. Inputs'!45:89,45)</f>
        <v>24.36</v>
      </c>
      <c r="BE34" s="93">
        <f>HLOOKUP(BE14,'3. Inputs'!45:89,45)</f>
        <v>24.36</v>
      </c>
      <c r="BF34" s="93">
        <f>HLOOKUP(BF14,'3. Inputs'!45:89,45)</f>
        <v>24.36</v>
      </c>
      <c r="BG34" s="93">
        <f>HLOOKUP(BG14,'3. Inputs'!45:89,45)</f>
        <v>24.36</v>
      </c>
      <c r="BH34" s="93">
        <f>HLOOKUP(BH14,'3. Inputs'!45:89,45)</f>
        <v>24.36</v>
      </c>
      <c r="BI34" s="93">
        <f>HLOOKUP(BI14,'3. Inputs'!45:89,45)</f>
        <v>24.36</v>
      </c>
      <c r="BJ34" s="93">
        <f>HLOOKUP(BJ14,'3. Inputs'!45:89,45)</f>
        <v>24.36</v>
      </c>
      <c r="BK34" s="93">
        <f>HLOOKUP(BK14,'3. Inputs'!45:89,45)</f>
        <v>24.36</v>
      </c>
      <c r="BL34" s="93">
        <f>HLOOKUP(BL14,'3. Inputs'!45:89,45)</f>
        <v>24.36</v>
      </c>
      <c r="BM34" s="93">
        <f>HLOOKUP(BM14,'3. Inputs'!45:89,45)</f>
        <v>24.36</v>
      </c>
    </row>
    <row r="35" spans="2:65" s="42" customFormat="1">
      <c r="B35" s="1534"/>
      <c r="C35" s="42" t="s">
        <v>114</v>
      </c>
      <c r="D35" s="42" t="s">
        <v>112</v>
      </c>
      <c r="F35" s="93">
        <f>HLOOKUP(F14,'3. Inputs'!45:91,47,FALSE)</f>
        <v>16</v>
      </c>
      <c r="G35" s="93">
        <f>HLOOKUP(G14,'3. Inputs'!45:91,47,FALSE)</f>
        <v>16</v>
      </c>
      <c r="H35" s="93">
        <f>HLOOKUP(H14,'3. Inputs'!45:91,47,FALSE)</f>
        <v>16</v>
      </c>
      <c r="I35" s="93">
        <f>HLOOKUP(I14,'3. Inputs'!45:91,47,FALSE)</f>
        <v>16</v>
      </c>
      <c r="J35" s="93">
        <f>HLOOKUP(J14,'3. Inputs'!45:91,47,FALSE)</f>
        <v>19.2</v>
      </c>
      <c r="K35" s="93">
        <f>HLOOKUP(K14,'3. Inputs'!45:91,47,FALSE)</f>
        <v>15.399999999999999</v>
      </c>
      <c r="L35" s="93">
        <f>HLOOKUP(L14,'3. Inputs'!45:91,47,FALSE)</f>
        <v>11.6</v>
      </c>
      <c r="M35" s="93">
        <f>HLOOKUP(M14,'3. Inputs'!45:91,47,FALSE)</f>
        <v>13.2</v>
      </c>
      <c r="N35" s="93">
        <f>HLOOKUP(N14,'3. Inputs'!45:91,47,FALSE)</f>
        <v>14.720000000000002</v>
      </c>
      <c r="O35" s="93">
        <f>HLOOKUP(O14,'3. Inputs'!45:91,47,FALSE)</f>
        <v>16.240000000000002</v>
      </c>
      <c r="P35" s="93">
        <f>HLOOKUP(P14,'3. Inputs'!45:91,47,FALSE)</f>
        <v>16.240000000000002</v>
      </c>
      <c r="Q35" s="93">
        <f>HLOOKUP(Q14,'3. Inputs'!45:91,47,FALSE)</f>
        <v>16.240000000000002</v>
      </c>
      <c r="R35" s="93">
        <f>HLOOKUP(R14,'3. Inputs'!45:91,47,FALSE)</f>
        <v>16.240000000000002</v>
      </c>
      <c r="S35" s="93">
        <f>HLOOKUP(S14,'3. Inputs'!45:91,47,FALSE)</f>
        <v>16.240000000000002</v>
      </c>
      <c r="T35" s="93">
        <f>HLOOKUP(T14,'3. Inputs'!45:91,47,FALSE)</f>
        <v>16.240000000000002</v>
      </c>
      <c r="U35" s="93">
        <f>HLOOKUP(U14,'3. Inputs'!45:91,47,FALSE)</f>
        <v>16.240000000000002</v>
      </c>
      <c r="V35" s="93">
        <f>HLOOKUP(V14,'3. Inputs'!45:91,47,FALSE)</f>
        <v>16.240000000000002</v>
      </c>
      <c r="W35" s="93">
        <f>HLOOKUP(W14,'3. Inputs'!45:91,47,FALSE)</f>
        <v>16.240000000000002</v>
      </c>
      <c r="X35" s="93">
        <f>HLOOKUP(X14,'3. Inputs'!45:91,47,FALSE)</f>
        <v>16.240000000000002</v>
      </c>
      <c r="Y35" s="93">
        <f>HLOOKUP(Y14,'3. Inputs'!45:91,47,FALSE)</f>
        <v>16.240000000000002</v>
      </c>
      <c r="Z35" s="93">
        <f>HLOOKUP(Z14,'3. Inputs'!45:91,47,FALSE)</f>
        <v>16.240000000000002</v>
      </c>
      <c r="AA35" s="93">
        <f>HLOOKUP(AA14,'3. Inputs'!45:91,47,FALSE)</f>
        <v>16.240000000000002</v>
      </c>
      <c r="AB35" s="93">
        <f>HLOOKUP(AB14,'3. Inputs'!45:91,47,FALSE)</f>
        <v>16.240000000000002</v>
      </c>
      <c r="AC35" s="93">
        <f>HLOOKUP(AC14,'3. Inputs'!45:91,47,FALSE)</f>
        <v>16.240000000000002</v>
      </c>
      <c r="AD35" s="93">
        <f>HLOOKUP(AD14,'3. Inputs'!45:91,47,FALSE)</f>
        <v>16.240000000000002</v>
      </c>
      <c r="AE35" s="93">
        <f>HLOOKUP(AE14,'3. Inputs'!45:91,47,FALSE)</f>
        <v>16.240000000000002</v>
      </c>
      <c r="AF35" s="93">
        <f>HLOOKUP(AF14,'3. Inputs'!45:91,47,FALSE)</f>
        <v>16.240000000000002</v>
      </c>
      <c r="AG35" s="93">
        <f>HLOOKUP(AG14,'3. Inputs'!45:91,47,FALSE)</f>
        <v>16.240000000000002</v>
      </c>
      <c r="AH35" s="93">
        <f>HLOOKUP(AH14,'3. Inputs'!45:91,47,FALSE)</f>
        <v>16.240000000000002</v>
      </c>
      <c r="AI35" s="93">
        <f>HLOOKUP(AI14,'3. Inputs'!45:91,47,FALSE)</f>
        <v>16.240000000000002</v>
      </c>
      <c r="AJ35" s="93">
        <f>HLOOKUP(AJ14,'3. Inputs'!45:91,47,FALSE)</f>
        <v>16.240000000000002</v>
      </c>
      <c r="AK35" s="93">
        <f>HLOOKUP(AK14,'3. Inputs'!45:91,47,FALSE)</f>
        <v>16.240000000000002</v>
      </c>
      <c r="AL35" s="93">
        <f>HLOOKUP(AL14,'3. Inputs'!45:91,47,FALSE)</f>
        <v>16.240000000000002</v>
      </c>
      <c r="AM35" s="93">
        <f>HLOOKUP(AM14,'3. Inputs'!45:91,47,FALSE)</f>
        <v>16.240000000000002</v>
      </c>
      <c r="AN35" s="93">
        <f>HLOOKUP(AN14,'3. Inputs'!45:91,47,FALSE)</f>
        <v>16.240000000000002</v>
      </c>
      <c r="AO35" s="93">
        <f>HLOOKUP(AO14,'3. Inputs'!45:91,47,FALSE)</f>
        <v>16.240000000000002</v>
      </c>
      <c r="AP35" s="93">
        <f>HLOOKUP(AP14,'3. Inputs'!45:91,47,FALSE)</f>
        <v>16.240000000000002</v>
      </c>
      <c r="AQ35" s="93">
        <f>HLOOKUP(AQ14,'3. Inputs'!45:91,47,FALSE)</f>
        <v>16.240000000000002</v>
      </c>
      <c r="AR35" s="93">
        <f>HLOOKUP(AR14,'3. Inputs'!45:91,47,FALSE)</f>
        <v>16.240000000000002</v>
      </c>
      <c r="AS35" s="93">
        <f>HLOOKUP(AS14,'3. Inputs'!45:91,47,FALSE)</f>
        <v>16.240000000000002</v>
      </c>
      <c r="AT35" s="93">
        <f>HLOOKUP(AT14,'3. Inputs'!45:91,47,FALSE)</f>
        <v>16.240000000000002</v>
      </c>
      <c r="AU35" s="93">
        <f>HLOOKUP(AU14,'3. Inputs'!45:91,47,FALSE)</f>
        <v>16.240000000000002</v>
      </c>
      <c r="AV35" s="93">
        <f>HLOOKUP(AV14,'3. Inputs'!45:91,47,FALSE)</f>
        <v>16.240000000000002</v>
      </c>
      <c r="AW35" s="93">
        <f>HLOOKUP(AW14,'3. Inputs'!45:91,47,FALSE)</f>
        <v>16.240000000000002</v>
      </c>
      <c r="AX35" s="93">
        <f>HLOOKUP(AX14,'3. Inputs'!45:91,47,FALSE)</f>
        <v>16.240000000000002</v>
      </c>
      <c r="AY35" s="93">
        <f>HLOOKUP(AY14,'3. Inputs'!45:91,47,FALSE)</f>
        <v>16.240000000000002</v>
      </c>
      <c r="AZ35" s="93">
        <f>HLOOKUP(AZ14,'3. Inputs'!45:91,47,FALSE)</f>
        <v>16.240000000000002</v>
      </c>
      <c r="BA35" s="93">
        <f>HLOOKUP(BA14,'3. Inputs'!45:91,47,FALSE)</f>
        <v>16.240000000000002</v>
      </c>
      <c r="BB35" s="93">
        <f>HLOOKUP(BB14,'3. Inputs'!45:91,47,FALSE)</f>
        <v>16.240000000000002</v>
      </c>
      <c r="BC35" s="93">
        <f>HLOOKUP(BC14,'3. Inputs'!45:91,47,FALSE)</f>
        <v>16.240000000000002</v>
      </c>
      <c r="BD35" s="93">
        <f>HLOOKUP(BD14,'3. Inputs'!45:91,47,FALSE)</f>
        <v>16.240000000000002</v>
      </c>
      <c r="BE35" s="93">
        <f>HLOOKUP(BE14,'3. Inputs'!45:91,47,FALSE)</f>
        <v>16.240000000000002</v>
      </c>
      <c r="BF35" s="93">
        <f>HLOOKUP(BF14,'3. Inputs'!45:91,47,FALSE)</f>
        <v>16.240000000000002</v>
      </c>
      <c r="BG35" s="93">
        <f>HLOOKUP(BG14,'3. Inputs'!45:91,47,FALSE)</f>
        <v>16.240000000000002</v>
      </c>
      <c r="BH35" s="93">
        <f>HLOOKUP(BH14,'3. Inputs'!45:91,47,FALSE)</f>
        <v>16.240000000000002</v>
      </c>
      <c r="BI35" s="93">
        <f>HLOOKUP(BI14,'3. Inputs'!45:91,47,FALSE)</f>
        <v>16.240000000000002</v>
      </c>
      <c r="BJ35" s="93">
        <f>HLOOKUP(BJ14,'3. Inputs'!45:91,47,FALSE)</f>
        <v>16.240000000000002</v>
      </c>
      <c r="BK35" s="93">
        <f>HLOOKUP(BK14,'3. Inputs'!45:91,47,FALSE)</f>
        <v>16.240000000000002</v>
      </c>
      <c r="BL35" s="93">
        <f>HLOOKUP(BL14,'3. Inputs'!45:91,47,FALSE)</f>
        <v>16.240000000000002</v>
      </c>
      <c r="BM35" s="93">
        <f>HLOOKUP(BM14,'3. Inputs'!45:91,47,FALSE)</f>
        <v>16.240000000000002</v>
      </c>
    </row>
    <row r="38" spans="2:65" s="60" customFormat="1">
      <c r="B38" s="1535" t="s">
        <v>125</v>
      </c>
      <c r="C38" s="60" t="s">
        <v>110</v>
      </c>
      <c r="D38" s="60" t="s">
        <v>111</v>
      </c>
      <c r="F38" s="60">
        <f t="shared" ref="F38:AK38" si="7">F18*F28</f>
        <v>135</v>
      </c>
      <c r="G38" s="60">
        <f t="shared" si="7"/>
        <v>143.22149999999999</v>
      </c>
      <c r="H38" s="60">
        <f t="shared" si="7"/>
        <v>147.518145</v>
      </c>
      <c r="I38" s="60">
        <f t="shared" si="7"/>
        <v>151.94368934999997</v>
      </c>
      <c r="J38" s="60">
        <f t="shared" si="7"/>
        <v>292.13706672360001</v>
      </c>
      <c r="K38" s="60">
        <f t="shared" si="7"/>
        <v>429.85882675044002</v>
      </c>
      <c r="L38" s="60">
        <f t="shared" si="7"/>
        <v>575.58096901883914</v>
      </c>
      <c r="M38" s="60">
        <f t="shared" si="7"/>
        <v>678.35537858306839</v>
      </c>
      <c r="N38" s="60">
        <f t="shared" si="7"/>
        <v>769.16379186733968</v>
      </c>
      <c r="O38" s="60">
        <f t="shared" si="7"/>
        <v>864.81019010794262</v>
      </c>
      <c r="P38" s="60">
        <f t="shared" si="7"/>
        <v>890.75449581118096</v>
      </c>
      <c r="Q38" s="60">
        <f t="shared" si="7"/>
        <v>917.47713068551639</v>
      </c>
      <c r="R38" s="60">
        <f t="shared" si="7"/>
        <v>945.0014446060818</v>
      </c>
      <c r="S38" s="60">
        <f t="shared" si="7"/>
        <v>973.35148794426436</v>
      </c>
      <c r="T38" s="60">
        <f t="shared" si="7"/>
        <v>1002.5520325825921</v>
      </c>
      <c r="U38" s="60">
        <f t="shared" si="7"/>
        <v>1032.6285935600699</v>
      </c>
      <c r="V38" s="60">
        <f t="shared" si="7"/>
        <v>1063.6074513668721</v>
      </c>
      <c r="W38" s="60">
        <f t="shared" si="7"/>
        <v>1095.5156749078783</v>
      </c>
      <c r="X38" s="60">
        <f t="shared" si="7"/>
        <v>1128.3811451551146</v>
      </c>
      <c r="Y38" s="60">
        <f t="shared" si="7"/>
        <v>1162.2325795097681</v>
      </c>
      <c r="Z38" s="60">
        <f t="shared" si="7"/>
        <v>1197.0995568950611</v>
      </c>
      <c r="AA38" s="60">
        <f t="shared" si="7"/>
        <v>1233.0125436019127</v>
      </c>
      <c r="AB38" s="60">
        <f t="shared" si="7"/>
        <v>1270.0029199099704</v>
      </c>
      <c r="AC38" s="60">
        <f t="shared" si="7"/>
        <v>1308.1030075072695</v>
      </c>
      <c r="AD38" s="60">
        <f t="shared" si="7"/>
        <v>1347.3460977324876</v>
      </c>
      <c r="AE38" s="60">
        <f t="shared" si="7"/>
        <v>1387.7664806644623</v>
      </c>
      <c r="AF38" s="60">
        <f t="shared" si="7"/>
        <v>1429.399475084396</v>
      </c>
      <c r="AG38" s="60">
        <f t="shared" si="7"/>
        <v>1472.281459336928</v>
      </c>
      <c r="AH38" s="60">
        <f t="shared" si="7"/>
        <v>1516.4499031170362</v>
      </c>
      <c r="AI38" s="60">
        <f t="shared" si="7"/>
        <v>1561.943400210547</v>
      </c>
      <c r="AJ38" s="60">
        <f t="shared" si="7"/>
        <v>1608.8017022168633</v>
      </c>
      <c r="AK38" s="60">
        <f t="shared" si="7"/>
        <v>1657.0657532833695</v>
      </c>
      <c r="AL38" s="60">
        <f t="shared" ref="AL38:BK38" si="8">AL18*AL28</f>
        <v>1706.7777258818705</v>
      </c>
      <c r="AM38" s="60">
        <f t="shared" si="8"/>
        <v>1757.9810576583268</v>
      </c>
      <c r="AN38" s="60">
        <f t="shared" si="8"/>
        <v>1810.7204893880764</v>
      </c>
      <c r="AO38" s="60">
        <f t="shared" si="8"/>
        <v>1865.042104069719</v>
      </c>
      <c r="AP38" s="60">
        <f t="shared" si="8"/>
        <v>1920.9933671918109</v>
      </c>
      <c r="AQ38" s="60">
        <f t="shared" si="8"/>
        <v>1978.623168207565</v>
      </c>
      <c r="AR38" s="60">
        <f t="shared" si="8"/>
        <v>2037.981863253792</v>
      </c>
      <c r="AS38" s="60">
        <f t="shared" si="8"/>
        <v>2099.1213191514062</v>
      </c>
      <c r="AT38" s="60">
        <f t="shared" si="8"/>
        <v>2162.0949587259479</v>
      </c>
      <c r="AU38" s="60">
        <f t="shared" si="8"/>
        <v>2226.9578074877263</v>
      </c>
      <c r="AV38" s="60">
        <f t="shared" si="8"/>
        <v>2293.7665417123585</v>
      </c>
      <c r="AW38" s="60">
        <f t="shared" si="8"/>
        <v>2362.5795379637293</v>
      </c>
      <c r="AX38" s="60">
        <f t="shared" si="8"/>
        <v>2433.4569241026411</v>
      </c>
      <c r="AY38" s="60">
        <f t="shared" si="8"/>
        <v>2506.4606318257202</v>
      </c>
      <c r="AZ38" s="60">
        <f t="shared" si="8"/>
        <v>2581.6544507804915</v>
      </c>
      <c r="BA38" s="60">
        <f t="shared" si="8"/>
        <v>2659.1040843039068</v>
      </c>
      <c r="BB38" s="60">
        <f t="shared" si="8"/>
        <v>2738.8772068330236</v>
      </c>
      <c r="BC38" s="60">
        <f t="shared" si="8"/>
        <v>2821.0435230380149</v>
      </c>
      <c r="BD38" s="60">
        <f t="shared" si="8"/>
        <v>2905.6748287291553</v>
      </c>
      <c r="BE38" s="60">
        <f t="shared" si="8"/>
        <v>2992.8450735910301</v>
      </c>
      <c r="BF38" s="60">
        <f t="shared" si="8"/>
        <v>3082.6304257987613</v>
      </c>
      <c r="BG38" s="60">
        <f t="shared" si="8"/>
        <v>3175.1093385727245</v>
      </c>
      <c r="BH38" s="60">
        <f t="shared" si="8"/>
        <v>3270.362618729906</v>
      </c>
      <c r="BI38" s="60">
        <f t="shared" si="8"/>
        <v>3368.4734972918036</v>
      </c>
      <c r="BJ38" s="60">
        <f t="shared" si="8"/>
        <v>3469.5277022105579</v>
      </c>
      <c r="BK38" s="60">
        <f t="shared" si="8"/>
        <v>3573.613533276874</v>
      </c>
      <c r="BL38" s="60">
        <f t="shared" ref="BL38:BM38" si="9">BL18*BL28</f>
        <v>3680.8219392751807</v>
      </c>
      <c r="BM38" s="60">
        <f t="shared" si="9"/>
        <v>3791.2465974534357</v>
      </c>
    </row>
    <row r="39" spans="2:65" s="60" customFormat="1">
      <c r="B39" s="1535"/>
      <c r="C39" s="60" t="s">
        <v>110</v>
      </c>
      <c r="D39" s="60" t="s">
        <v>112</v>
      </c>
      <c r="F39" s="60">
        <f t="shared" ref="F39:AK39" si="10">F19*F29</f>
        <v>432</v>
      </c>
      <c r="G39" s="60">
        <f t="shared" si="10"/>
        <v>458.30879999999996</v>
      </c>
      <c r="H39" s="60">
        <f t="shared" si="10"/>
        <v>472.058064</v>
      </c>
      <c r="I39" s="60">
        <f t="shared" si="10"/>
        <v>486.21980591999994</v>
      </c>
      <c r="J39" s="60">
        <f t="shared" si="10"/>
        <v>1026.6531202000799</v>
      </c>
      <c r="K39" s="60">
        <f t="shared" si="10"/>
        <v>1366.9510690663997</v>
      </c>
      <c r="L39" s="60">
        <f t="shared" si="10"/>
        <v>1726.7429070565177</v>
      </c>
      <c r="M39" s="60">
        <f t="shared" si="10"/>
        <v>2035.0661357492052</v>
      </c>
      <c r="N39" s="60">
        <f t="shared" si="10"/>
        <v>2307.4913756020192</v>
      </c>
      <c r="O39" s="60">
        <f t="shared" si="10"/>
        <v>2594.4305703238279</v>
      </c>
      <c r="P39" s="60">
        <f t="shared" si="10"/>
        <v>2672.2634874335427</v>
      </c>
      <c r="Q39" s="60">
        <f t="shared" si="10"/>
        <v>2752.4313920565492</v>
      </c>
      <c r="R39" s="60">
        <f t="shared" si="10"/>
        <v>2835.0043338182454</v>
      </c>
      <c r="S39" s="60">
        <f t="shared" si="10"/>
        <v>2920.0544638327933</v>
      </c>
      <c r="T39" s="60">
        <f t="shared" si="10"/>
        <v>3007.6560977477766</v>
      </c>
      <c r="U39" s="60">
        <f t="shared" si="10"/>
        <v>3097.8857806802093</v>
      </c>
      <c r="V39" s="60">
        <f t="shared" si="10"/>
        <v>3190.8223541006159</v>
      </c>
      <c r="W39" s="60">
        <f t="shared" si="10"/>
        <v>3286.5470247236349</v>
      </c>
      <c r="X39" s="60">
        <f t="shared" si="10"/>
        <v>3385.1434354653438</v>
      </c>
      <c r="Y39" s="60">
        <f t="shared" si="10"/>
        <v>3486.6977385293039</v>
      </c>
      <c r="Z39" s="60">
        <f t="shared" si="10"/>
        <v>3591.298670685183</v>
      </c>
      <c r="AA39" s="60">
        <f t="shared" si="10"/>
        <v>3699.0376308057384</v>
      </c>
      <c r="AB39" s="60">
        <f t="shared" si="10"/>
        <v>3810.0087597299112</v>
      </c>
      <c r="AC39" s="60">
        <f t="shared" si="10"/>
        <v>3924.3090225218084</v>
      </c>
      <c r="AD39" s="60">
        <f t="shared" si="10"/>
        <v>4042.0382931974627</v>
      </c>
      <c r="AE39" s="60">
        <f t="shared" si="10"/>
        <v>4163.2994419933866</v>
      </c>
      <c r="AF39" s="60">
        <f t="shared" si="10"/>
        <v>4288.1984252531884</v>
      </c>
      <c r="AG39" s="60">
        <f t="shared" si="10"/>
        <v>4416.8443780107846</v>
      </c>
      <c r="AH39" s="60">
        <f t="shared" si="10"/>
        <v>4549.3497093511078</v>
      </c>
      <c r="AI39" s="60">
        <f t="shared" si="10"/>
        <v>4685.8302006316417</v>
      </c>
      <c r="AJ39" s="60">
        <f t="shared" si="10"/>
        <v>4826.4051066505899</v>
      </c>
      <c r="AK39" s="60">
        <f t="shared" si="10"/>
        <v>4971.1972598501088</v>
      </c>
      <c r="AL39" s="60">
        <f t="shared" ref="AL39:BK39" si="11">AL19*AL29</f>
        <v>5120.3331776456125</v>
      </c>
      <c r="AM39" s="60">
        <f t="shared" si="11"/>
        <v>5273.9431729749804</v>
      </c>
      <c r="AN39" s="60">
        <f t="shared" si="11"/>
        <v>5432.1614681642295</v>
      </c>
      <c r="AO39" s="60">
        <f t="shared" si="11"/>
        <v>5595.1263122091559</v>
      </c>
      <c r="AP39" s="60">
        <f t="shared" si="11"/>
        <v>5762.9801015754319</v>
      </c>
      <c r="AQ39" s="60">
        <f t="shared" si="11"/>
        <v>5935.8695046226949</v>
      </c>
      <c r="AR39" s="60">
        <f t="shared" si="11"/>
        <v>6113.9455897613761</v>
      </c>
      <c r="AS39" s="60">
        <f t="shared" si="11"/>
        <v>6297.3639574542176</v>
      </c>
      <c r="AT39" s="60">
        <f t="shared" si="11"/>
        <v>6486.2848761778441</v>
      </c>
      <c r="AU39" s="60">
        <f t="shared" si="11"/>
        <v>6680.8734224631789</v>
      </c>
      <c r="AV39" s="60">
        <f t="shared" si="11"/>
        <v>6881.2996251370751</v>
      </c>
      <c r="AW39" s="60">
        <f t="shared" si="11"/>
        <v>7087.738613891187</v>
      </c>
      <c r="AX39" s="60">
        <f t="shared" si="11"/>
        <v>7300.3707723079224</v>
      </c>
      <c r="AY39" s="60">
        <f t="shared" si="11"/>
        <v>7519.3818954771605</v>
      </c>
      <c r="AZ39" s="60">
        <f t="shared" si="11"/>
        <v>7744.963352341475</v>
      </c>
      <c r="BA39" s="60">
        <f t="shared" si="11"/>
        <v>7977.31225291172</v>
      </c>
      <c r="BB39" s="60">
        <f t="shared" si="11"/>
        <v>8216.6316204990726</v>
      </c>
      <c r="BC39" s="60">
        <f t="shared" si="11"/>
        <v>8463.130569114046</v>
      </c>
      <c r="BD39" s="60">
        <f t="shared" si="11"/>
        <v>8717.0244861874671</v>
      </c>
      <c r="BE39" s="60">
        <f t="shared" si="11"/>
        <v>8978.5352207730903</v>
      </c>
      <c r="BF39" s="60">
        <f t="shared" si="11"/>
        <v>9247.8912773962838</v>
      </c>
      <c r="BG39" s="60">
        <f t="shared" si="11"/>
        <v>9525.3280157181725</v>
      </c>
      <c r="BH39" s="60">
        <f t="shared" si="11"/>
        <v>9811.0878561897171</v>
      </c>
      <c r="BI39" s="60">
        <f t="shared" si="11"/>
        <v>10105.420491875411</v>
      </c>
      <c r="BJ39" s="60">
        <f t="shared" si="11"/>
        <v>10408.583106631673</v>
      </c>
      <c r="BK39" s="60">
        <f t="shared" si="11"/>
        <v>10720.840599830624</v>
      </c>
      <c r="BL39" s="60">
        <f t="shared" ref="BL39:BM39" si="12">BL19*BL29</f>
        <v>11042.465817825543</v>
      </c>
      <c r="BM39" s="60">
        <f t="shared" si="12"/>
        <v>11373.739792360308</v>
      </c>
    </row>
    <row r="40" spans="2:65" s="60" customFormat="1">
      <c r="B40" s="1535"/>
      <c r="C40" s="60" t="s">
        <v>162</v>
      </c>
      <c r="D40" s="60" t="s">
        <v>111</v>
      </c>
      <c r="F40" s="60">
        <f t="shared" ref="F40:AK40" si="13">F20*F30</f>
        <v>53.5</v>
      </c>
      <c r="G40" s="60">
        <f t="shared" si="13"/>
        <v>56.758149999999993</v>
      </c>
      <c r="H40" s="60">
        <f t="shared" si="13"/>
        <v>58.460894500000002</v>
      </c>
      <c r="I40" s="60">
        <f t="shared" si="13"/>
        <v>60.214721334999986</v>
      </c>
      <c r="J40" s="60">
        <f t="shared" si="13"/>
        <v>148.85079114012001</v>
      </c>
      <c r="K40" s="60">
        <f t="shared" si="13"/>
        <v>127.76359572860301</v>
      </c>
      <c r="L40" s="60">
        <f t="shared" si="13"/>
        <v>131.59650360046106</v>
      </c>
      <c r="M40" s="60">
        <f t="shared" si="13"/>
        <v>169.43049838559367</v>
      </c>
      <c r="N40" s="60">
        <f t="shared" si="13"/>
        <v>174.51341333716147</v>
      </c>
      <c r="O40" s="60">
        <f t="shared" si="13"/>
        <v>179.74881573727635</v>
      </c>
      <c r="P40" s="60">
        <f t="shared" si="13"/>
        <v>185.14128020939461</v>
      </c>
      <c r="Q40" s="60">
        <f t="shared" si="13"/>
        <v>190.69551861567646</v>
      </c>
      <c r="R40" s="60">
        <f t="shared" si="13"/>
        <v>196.41638417414674</v>
      </c>
      <c r="S40" s="60">
        <f t="shared" si="13"/>
        <v>202.30887569937119</v>
      </c>
      <c r="T40" s="60">
        <f t="shared" si="13"/>
        <v>208.37814197035226</v>
      </c>
      <c r="U40" s="60">
        <f t="shared" si="13"/>
        <v>214.62948622946283</v>
      </c>
      <c r="V40" s="60">
        <f t="shared" si="13"/>
        <v>221.06837081634674</v>
      </c>
      <c r="W40" s="60">
        <f t="shared" si="13"/>
        <v>227.70042194083717</v>
      </c>
      <c r="X40" s="60">
        <f t="shared" si="13"/>
        <v>234.53143459906224</v>
      </c>
      <c r="Y40" s="60">
        <f t="shared" si="13"/>
        <v>241.56737763703413</v>
      </c>
      <c r="Z40" s="60">
        <f t="shared" si="13"/>
        <v>248.81439896614515</v>
      </c>
      <c r="AA40" s="60">
        <f t="shared" si="13"/>
        <v>256.27883093512952</v>
      </c>
      <c r="AB40" s="60">
        <f t="shared" si="13"/>
        <v>263.96719586318341</v>
      </c>
      <c r="AC40" s="60">
        <f t="shared" si="13"/>
        <v>271.88621173907893</v>
      </c>
      <c r="AD40" s="60">
        <f t="shared" si="13"/>
        <v>280.04279809125126</v>
      </c>
      <c r="AE40" s="60">
        <f t="shared" si="13"/>
        <v>288.44408203398882</v>
      </c>
      <c r="AF40" s="60">
        <f t="shared" si="13"/>
        <v>297.0974044950085</v>
      </c>
      <c r="AG40" s="60">
        <f t="shared" si="13"/>
        <v>306.01032662985881</v>
      </c>
      <c r="AH40" s="60">
        <f t="shared" si="13"/>
        <v>315.19063642875454</v>
      </c>
      <c r="AI40" s="60">
        <f t="shared" si="13"/>
        <v>324.64635552161718</v>
      </c>
      <c r="AJ40" s="60">
        <f t="shared" si="13"/>
        <v>334.38574618726568</v>
      </c>
      <c r="AK40" s="60">
        <f t="shared" si="13"/>
        <v>344.41731857288369</v>
      </c>
      <c r="AL40" s="60">
        <f t="shared" ref="AL40:BK40" si="14">AL20*AL30</f>
        <v>354.7498381300702</v>
      </c>
      <c r="AM40" s="60">
        <f t="shared" si="14"/>
        <v>365.39233327397233</v>
      </c>
      <c r="AN40" s="60">
        <f t="shared" si="14"/>
        <v>376.35410327219148</v>
      </c>
      <c r="AO40" s="60">
        <f t="shared" si="14"/>
        <v>387.64472637035726</v>
      </c>
      <c r="AP40" s="60">
        <f t="shared" si="14"/>
        <v>399.27406816146799</v>
      </c>
      <c r="AQ40" s="60">
        <f t="shared" si="14"/>
        <v>411.25229020631207</v>
      </c>
      <c r="AR40" s="60">
        <f t="shared" si="14"/>
        <v>423.58985891250143</v>
      </c>
      <c r="AS40" s="60">
        <f t="shared" si="14"/>
        <v>436.2975546798765</v>
      </c>
      <c r="AT40" s="60">
        <f t="shared" si="14"/>
        <v>449.38648132027276</v>
      </c>
      <c r="AU40" s="60">
        <f t="shared" si="14"/>
        <v>462.86807575988098</v>
      </c>
      <c r="AV40" s="60">
        <f t="shared" si="14"/>
        <v>476.75411803267735</v>
      </c>
      <c r="AW40" s="60">
        <f t="shared" si="14"/>
        <v>491.05674157365769</v>
      </c>
      <c r="AX40" s="60">
        <f t="shared" si="14"/>
        <v>505.78844382086743</v>
      </c>
      <c r="AY40" s="60">
        <f t="shared" si="14"/>
        <v>520.96209713549342</v>
      </c>
      <c r="AZ40" s="60">
        <f t="shared" si="14"/>
        <v>536.59096004955825</v>
      </c>
      <c r="BA40" s="60">
        <f t="shared" si="14"/>
        <v>552.68868885104507</v>
      </c>
      <c r="BB40" s="60">
        <f t="shared" si="14"/>
        <v>569.26934951657643</v>
      </c>
      <c r="BC40" s="60">
        <f t="shared" si="14"/>
        <v>586.34743000207379</v>
      </c>
      <c r="BD40" s="60">
        <f t="shared" si="14"/>
        <v>603.937852902136</v>
      </c>
      <c r="BE40" s="60">
        <f t="shared" si="14"/>
        <v>622.05598848919999</v>
      </c>
      <c r="BF40" s="60">
        <f t="shared" si="14"/>
        <v>640.71766814387615</v>
      </c>
      <c r="BG40" s="60">
        <f t="shared" si="14"/>
        <v>659.93919818819245</v>
      </c>
      <c r="BH40" s="60">
        <f t="shared" si="14"/>
        <v>679.73737413383822</v>
      </c>
      <c r="BI40" s="60">
        <f t="shared" si="14"/>
        <v>700.12949535785344</v>
      </c>
      <c r="BJ40" s="60">
        <f t="shared" si="14"/>
        <v>721.13338021858908</v>
      </c>
      <c r="BK40" s="60">
        <f t="shared" si="14"/>
        <v>742.76738162514664</v>
      </c>
      <c r="BL40" s="60">
        <f t="shared" ref="BL40:BM40" si="15">BL20*BL30</f>
        <v>765.05040307390118</v>
      </c>
      <c r="BM40" s="60">
        <f t="shared" si="15"/>
        <v>788.00191516611812</v>
      </c>
    </row>
    <row r="41" spans="2:65" s="60" customFormat="1">
      <c r="B41" s="1535"/>
      <c r="C41" s="60" t="s">
        <v>162</v>
      </c>
      <c r="D41" s="60" t="s">
        <v>112</v>
      </c>
      <c r="F41" s="60">
        <f t="shared" ref="F41:AK41" si="16">F21*F31</f>
        <v>240</v>
      </c>
      <c r="G41" s="60">
        <f t="shared" si="16"/>
        <v>254.61599999999999</v>
      </c>
      <c r="H41" s="60">
        <f t="shared" si="16"/>
        <v>262.25448</v>
      </c>
      <c r="I41" s="60">
        <f t="shared" si="16"/>
        <v>270.12211439999999</v>
      </c>
      <c r="J41" s="60">
        <f t="shared" si="16"/>
        <v>278.22577783200001</v>
      </c>
      <c r="K41" s="60">
        <f t="shared" si="16"/>
        <v>358.21568895870001</v>
      </c>
      <c r="L41" s="60">
        <f t="shared" si="16"/>
        <v>368.96215962746101</v>
      </c>
      <c r="M41" s="60">
        <f t="shared" si="16"/>
        <v>475.03878052035606</v>
      </c>
      <c r="N41" s="60">
        <f t="shared" si="16"/>
        <v>489.28994393596679</v>
      </c>
      <c r="O41" s="60">
        <f t="shared" si="16"/>
        <v>503.96864225404585</v>
      </c>
      <c r="P41" s="60">
        <f t="shared" si="16"/>
        <v>519.08770152166721</v>
      </c>
      <c r="Q41" s="60">
        <f t="shared" si="16"/>
        <v>534.66033256731725</v>
      </c>
      <c r="R41" s="60">
        <f t="shared" si="16"/>
        <v>550.7001425443367</v>
      </c>
      <c r="S41" s="60">
        <f t="shared" si="16"/>
        <v>567.22114682066695</v>
      </c>
      <c r="T41" s="60">
        <f t="shared" si="16"/>
        <v>584.23778122528688</v>
      </c>
      <c r="U41" s="60">
        <f t="shared" si="16"/>
        <v>601.76491466204538</v>
      </c>
      <c r="V41" s="60">
        <f t="shared" si="16"/>
        <v>619.81786210190671</v>
      </c>
      <c r="W41" s="60">
        <f t="shared" si="16"/>
        <v>638.41239796496404</v>
      </c>
      <c r="X41" s="60">
        <f t="shared" si="16"/>
        <v>657.56476990391297</v>
      </c>
      <c r="Y41" s="60">
        <f t="shared" si="16"/>
        <v>677.2917130010303</v>
      </c>
      <c r="Z41" s="60">
        <f t="shared" si="16"/>
        <v>697.61046439106121</v>
      </c>
      <c r="AA41" s="60">
        <f t="shared" si="16"/>
        <v>718.53877832279295</v>
      </c>
      <c r="AB41" s="60">
        <f t="shared" si="16"/>
        <v>740.09494167247692</v>
      </c>
      <c r="AC41" s="60">
        <f t="shared" si="16"/>
        <v>762.29778992265119</v>
      </c>
      <c r="AD41" s="60">
        <f t="shared" si="16"/>
        <v>785.16672362033069</v>
      </c>
      <c r="AE41" s="60">
        <f t="shared" si="16"/>
        <v>808.72172532894058</v>
      </c>
      <c r="AF41" s="60">
        <f t="shared" si="16"/>
        <v>832.98337708880899</v>
      </c>
      <c r="AG41" s="60">
        <f t="shared" si="16"/>
        <v>857.97287840147317</v>
      </c>
      <c r="AH41" s="60">
        <f t="shared" si="16"/>
        <v>883.71206475351744</v>
      </c>
      <c r="AI41" s="60">
        <f t="shared" si="16"/>
        <v>910.22342669612294</v>
      </c>
      <c r="AJ41" s="60">
        <f t="shared" si="16"/>
        <v>937.53012949700667</v>
      </c>
      <c r="AK41" s="60">
        <f t="shared" si="16"/>
        <v>965.65603338191704</v>
      </c>
      <c r="AL41" s="60">
        <f t="shared" ref="AL41:BK41" si="17">AL21*AL31</f>
        <v>994.62571438337443</v>
      </c>
      <c r="AM41" s="60">
        <f t="shared" si="17"/>
        <v>1024.4644858148756</v>
      </c>
      <c r="AN41" s="60">
        <f t="shared" si="17"/>
        <v>1055.1984203893219</v>
      </c>
      <c r="AO41" s="60">
        <f t="shared" si="17"/>
        <v>1086.8543730010017</v>
      </c>
      <c r="AP41" s="60">
        <f t="shared" si="17"/>
        <v>1119.4600041910319</v>
      </c>
      <c r="AQ41" s="60">
        <f t="shared" si="17"/>
        <v>1153.0438043167628</v>
      </c>
      <c r="AR41" s="60">
        <f t="shared" si="17"/>
        <v>1187.6351184462658</v>
      </c>
      <c r="AS41" s="60">
        <f t="shared" si="17"/>
        <v>1223.2641719996539</v>
      </c>
      <c r="AT41" s="60">
        <f t="shared" si="17"/>
        <v>1259.9620971596432</v>
      </c>
      <c r="AU41" s="60">
        <f t="shared" si="17"/>
        <v>1297.7609600744327</v>
      </c>
      <c r="AV41" s="60">
        <f t="shared" si="17"/>
        <v>1336.6937888766656</v>
      </c>
      <c r="AW41" s="60">
        <f t="shared" si="17"/>
        <v>1376.7946025429655</v>
      </c>
      <c r="AX41" s="60">
        <f t="shared" si="17"/>
        <v>1418.0984406192547</v>
      </c>
      <c r="AY41" s="60">
        <f t="shared" si="17"/>
        <v>1460.6413938378323</v>
      </c>
      <c r="AZ41" s="60">
        <f t="shared" si="17"/>
        <v>1504.4606356529671</v>
      </c>
      <c r="BA41" s="60">
        <f t="shared" si="17"/>
        <v>1549.5944547225563</v>
      </c>
      <c r="BB41" s="60">
        <f t="shared" si="17"/>
        <v>1596.0822883642331</v>
      </c>
      <c r="BC41" s="60">
        <f t="shared" si="17"/>
        <v>1643.9647570151603</v>
      </c>
      <c r="BD41" s="60">
        <f t="shared" si="17"/>
        <v>1693.283699725615</v>
      </c>
      <c r="BE41" s="60">
        <f t="shared" si="17"/>
        <v>1744.0822107173833</v>
      </c>
      <c r="BF41" s="60">
        <f t="shared" si="17"/>
        <v>1796.404677038905</v>
      </c>
      <c r="BG41" s="60">
        <f t="shared" si="17"/>
        <v>1850.2968173500726</v>
      </c>
      <c r="BH41" s="60">
        <f t="shared" si="17"/>
        <v>1905.8057218705744</v>
      </c>
      <c r="BI41" s="60">
        <f t="shared" si="17"/>
        <v>1962.979893526692</v>
      </c>
      <c r="BJ41" s="60">
        <f t="shared" si="17"/>
        <v>2021.8692903324929</v>
      </c>
      <c r="BK41" s="60">
        <f t="shared" si="17"/>
        <v>2082.5253690424674</v>
      </c>
      <c r="BL41" s="60">
        <f t="shared" ref="BL41:BM41" si="18">BL21*BL31</f>
        <v>2145.001130113742</v>
      </c>
      <c r="BM41" s="60">
        <f t="shared" si="18"/>
        <v>2209.3511640171537</v>
      </c>
    </row>
    <row r="42" spans="2:65" s="60" customFormat="1">
      <c r="B42" s="1535"/>
      <c r="C42" s="60" t="s">
        <v>113</v>
      </c>
      <c r="D42" s="60" t="s">
        <v>111</v>
      </c>
      <c r="F42" s="60">
        <f t="shared" ref="F42:AK42" si="19">F22*F32</f>
        <v>53.5</v>
      </c>
      <c r="G42" s="60">
        <f t="shared" si="19"/>
        <v>56.758149999999993</v>
      </c>
      <c r="H42" s="60">
        <f t="shared" si="19"/>
        <v>58.460894500000002</v>
      </c>
      <c r="I42" s="60">
        <f t="shared" si="19"/>
        <v>60.214721334999986</v>
      </c>
      <c r="J42" s="60">
        <f t="shared" si="19"/>
        <v>111.63809335509001</v>
      </c>
      <c r="K42" s="60">
        <f t="shared" si="19"/>
        <v>95.822696796452249</v>
      </c>
      <c r="L42" s="60">
        <f t="shared" si="19"/>
        <v>98.697377700345811</v>
      </c>
      <c r="M42" s="60">
        <f t="shared" si="19"/>
        <v>135.54439870847492</v>
      </c>
      <c r="N42" s="60">
        <f t="shared" si="19"/>
        <v>139.61073066972918</v>
      </c>
      <c r="O42" s="60">
        <f t="shared" si="19"/>
        <v>143.79905258982109</v>
      </c>
      <c r="P42" s="60">
        <f t="shared" si="19"/>
        <v>148.1130241675157</v>
      </c>
      <c r="Q42" s="60">
        <f t="shared" si="19"/>
        <v>152.55641489254117</v>
      </c>
      <c r="R42" s="60">
        <f t="shared" si="19"/>
        <v>157.13310733931741</v>
      </c>
      <c r="S42" s="60">
        <f t="shared" si="19"/>
        <v>161.84710055949694</v>
      </c>
      <c r="T42" s="60">
        <f t="shared" si="19"/>
        <v>166.70251357628183</v>
      </c>
      <c r="U42" s="60">
        <f t="shared" si="19"/>
        <v>171.70358898357026</v>
      </c>
      <c r="V42" s="60">
        <f t="shared" si="19"/>
        <v>176.85469665307738</v>
      </c>
      <c r="W42" s="60">
        <f t="shared" si="19"/>
        <v>182.16033755266974</v>
      </c>
      <c r="X42" s="60">
        <f t="shared" si="19"/>
        <v>187.62514767924981</v>
      </c>
      <c r="Y42" s="60">
        <f t="shared" si="19"/>
        <v>193.25390210962729</v>
      </c>
      <c r="Z42" s="60">
        <f t="shared" si="19"/>
        <v>199.05151917291613</v>
      </c>
      <c r="AA42" s="60">
        <f t="shared" si="19"/>
        <v>205.02306474810359</v>
      </c>
      <c r="AB42" s="60">
        <f t="shared" si="19"/>
        <v>211.17375669054672</v>
      </c>
      <c r="AC42" s="60">
        <f t="shared" si="19"/>
        <v>217.50896939126312</v>
      </c>
      <c r="AD42" s="60">
        <f t="shared" si="19"/>
        <v>224.03423847300101</v>
      </c>
      <c r="AE42" s="60">
        <f t="shared" si="19"/>
        <v>230.75526562719105</v>
      </c>
      <c r="AF42" s="60">
        <f t="shared" si="19"/>
        <v>237.67792359600679</v>
      </c>
      <c r="AG42" s="60">
        <f t="shared" si="19"/>
        <v>244.80826130388704</v>
      </c>
      <c r="AH42" s="60">
        <f t="shared" si="19"/>
        <v>252.15250914300361</v>
      </c>
      <c r="AI42" s="60">
        <f t="shared" si="19"/>
        <v>259.71708441729373</v>
      </c>
      <c r="AJ42" s="60">
        <f t="shared" si="19"/>
        <v>267.50859694981256</v>
      </c>
      <c r="AK42" s="60">
        <f t="shared" si="19"/>
        <v>275.53385485830694</v>
      </c>
      <c r="AL42" s="60">
        <f t="shared" ref="AL42:BK42" si="20">AL22*AL32</f>
        <v>283.79987050405617</v>
      </c>
      <c r="AM42" s="60">
        <f t="shared" si="20"/>
        <v>292.31386661917787</v>
      </c>
      <c r="AN42" s="60">
        <f t="shared" si="20"/>
        <v>301.08328261775318</v>
      </c>
      <c r="AO42" s="60">
        <f t="shared" si="20"/>
        <v>310.11578109628579</v>
      </c>
      <c r="AP42" s="60">
        <f t="shared" si="20"/>
        <v>319.4192545291744</v>
      </c>
      <c r="AQ42" s="60">
        <f t="shared" si="20"/>
        <v>329.00183216504962</v>
      </c>
      <c r="AR42" s="60">
        <f t="shared" si="20"/>
        <v>338.87188713000114</v>
      </c>
      <c r="AS42" s="60">
        <f t="shared" si="20"/>
        <v>349.0380437439012</v>
      </c>
      <c r="AT42" s="60">
        <f t="shared" si="20"/>
        <v>359.5091850562182</v>
      </c>
      <c r="AU42" s="60">
        <f t="shared" si="20"/>
        <v>370.29446060790474</v>
      </c>
      <c r="AV42" s="60">
        <f t="shared" si="20"/>
        <v>381.40329442614188</v>
      </c>
      <c r="AW42" s="60">
        <f t="shared" si="20"/>
        <v>392.84539325892615</v>
      </c>
      <c r="AX42" s="60">
        <f t="shared" si="20"/>
        <v>404.63075505669394</v>
      </c>
      <c r="AY42" s="60">
        <f t="shared" si="20"/>
        <v>416.76967770839474</v>
      </c>
      <c r="AZ42" s="60">
        <f t="shared" si="20"/>
        <v>429.27276803964662</v>
      </c>
      <c r="BA42" s="60">
        <f t="shared" si="20"/>
        <v>442.15095108083602</v>
      </c>
      <c r="BB42" s="60">
        <f t="shared" si="20"/>
        <v>455.41547961326108</v>
      </c>
      <c r="BC42" s="60">
        <f t="shared" si="20"/>
        <v>469.07794400165903</v>
      </c>
      <c r="BD42" s="60">
        <f t="shared" si="20"/>
        <v>483.1502823217088</v>
      </c>
      <c r="BE42" s="60">
        <f t="shared" si="20"/>
        <v>497.64479079136004</v>
      </c>
      <c r="BF42" s="60">
        <f t="shared" si="20"/>
        <v>512.57413451510092</v>
      </c>
      <c r="BG42" s="60">
        <f t="shared" si="20"/>
        <v>527.951358550554</v>
      </c>
      <c r="BH42" s="60">
        <f t="shared" si="20"/>
        <v>543.78989930707053</v>
      </c>
      <c r="BI42" s="60">
        <f t="shared" si="20"/>
        <v>560.10359628628271</v>
      </c>
      <c r="BJ42" s="60">
        <f t="shared" si="20"/>
        <v>576.90670417487127</v>
      </c>
      <c r="BK42" s="60">
        <f t="shared" si="20"/>
        <v>594.2139053001174</v>
      </c>
      <c r="BL42" s="60">
        <f t="shared" ref="BL42:BM42" si="21">BL22*BL32</f>
        <v>612.04032245912094</v>
      </c>
      <c r="BM42" s="60">
        <f t="shared" si="21"/>
        <v>630.40153213289454</v>
      </c>
    </row>
    <row r="43" spans="2:65" s="60" customFormat="1">
      <c r="B43" s="1535"/>
      <c r="C43" s="60" t="s">
        <v>113</v>
      </c>
      <c r="D43" s="60" t="s">
        <v>112</v>
      </c>
      <c r="F43" s="60">
        <f t="shared" ref="F43:AK43" si="22">F23*F33</f>
        <v>240</v>
      </c>
      <c r="G43" s="60">
        <f t="shared" si="22"/>
        <v>254.61599999999999</v>
      </c>
      <c r="H43" s="60">
        <f t="shared" si="22"/>
        <v>262.25448</v>
      </c>
      <c r="I43" s="60">
        <f t="shared" si="22"/>
        <v>270.12211439999999</v>
      </c>
      <c r="J43" s="60">
        <f t="shared" si="22"/>
        <v>208.66933337400002</v>
      </c>
      <c r="K43" s="60">
        <f t="shared" si="22"/>
        <v>268.66176671902502</v>
      </c>
      <c r="L43" s="60">
        <f t="shared" si="22"/>
        <v>276.72161972059575</v>
      </c>
      <c r="M43" s="60">
        <f t="shared" si="22"/>
        <v>380.03102441628482</v>
      </c>
      <c r="N43" s="60">
        <f t="shared" si="22"/>
        <v>391.4319551487734</v>
      </c>
      <c r="O43" s="60">
        <f t="shared" si="22"/>
        <v>403.17491380323668</v>
      </c>
      <c r="P43" s="60">
        <f t="shared" si="22"/>
        <v>415.27016121733374</v>
      </c>
      <c r="Q43" s="60">
        <f t="shared" si="22"/>
        <v>427.72826605385376</v>
      </c>
      <c r="R43" s="60">
        <f t="shared" si="22"/>
        <v>440.56011403546938</v>
      </c>
      <c r="S43" s="60">
        <f t="shared" si="22"/>
        <v>453.77691745653351</v>
      </c>
      <c r="T43" s="60">
        <f t="shared" si="22"/>
        <v>467.3902249802295</v>
      </c>
      <c r="U43" s="60">
        <f t="shared" si="22"/>
        <v>481.41193172963631</v>
      </c>
      <c r="V43" s="60">
        <f t="shared" si="22"/>
        <v>495.85428968152542</v>
      </c>
      <c r="W43" s="60">
        <f t="shared" si="22"/>
        <v>510.72991837197122</v>
      </c>
      <c r="X43" s="60">
        <f t="shared" si="22"/>
        <v>526.05181592313033</v>
      </c>
      <c r="Y43" s="60">
        <f t="shared" si="22"/>
        <v>541.83337040082415</v>
      </c>
      <c r="Z43" s="60">
        <f t="shared" si="22"/>
        <v>558.08837151284899</v>
      </c>
      <c r="AA43" s="60">
        <f t="shared" si="22"/>
        <v>574.83102265823436</v>
      </c>
      <c r="AB43" s="60">
        <f t="shared" si="22"/>
        <v>592.07595333798156</v>
      </c>
      <c r="AC43" s="60">
        <f t="shared" si="22"/>
        <v>609.83823193812088</v>
      </c>
      <c r="AD43" s="60">
        <f t="shared" si="22"/>
        <v>628.1333788962645</v>
      </c>
      <c r="AE43" s="60">
        <f t="shared" si="22"/>
        <v>646.97738026315255</v>
      </c>
      <c r="AF43" s="60">
        <f t="shared" si="22"/>
        <v>666.38670167104715</v>
      </c>
      <c r="AG43" s="60">
        <f t="shared" si="22"/>
        <v>686.37830272117856</v>
      </c>
      <c r="AH43" s="60">
        <f t="shared" si="22"/>
        <v>706.96965180281393</v>
      </c>
      <c r="AI43" s="60">
        <f t="shared" si="22"/>
        <v>728.1787413568984</v>
      </c>
      <c r="AJ43" s="60">
        <f t="shared" si="22"/>
        <v>750.02410359760529</v>
      </c>
      <c r="AK43" s="60">
        <f t="shared" si="22"/>
        <v>772.52482670553366</v>
      </c>
      <c r="AL43" s="60">
        <f t="shared" ref="AL43:BK43" si="23">AL23*AL33</f>
        <v>795.70057150669959</v>
      </c>
      <c r="AM43" s="60">
        <f t="shared" si="23"/>
        <v>819.57158865190058</v>
      </c>
      <c r="AN43" s="60">
        <f t="shared" si="23"/>
        <v>844.15873631145757</v>
      </c>
      <c r="AO43" s="60">
        <f t="shared" si="23"/>
        <v>869.48349840080141</v>
      </c>
      <c r="AP43" s="60">
        <f t="shared" si="23"/>
        <v>895.56800335282549</v>
      </c>
      <c r="AQ43" s="60">
        <f t="shared" si="23"/>
        <v>922.43504345341023</v>
      </c>
      <c r="AR43" s="60">
        <f t="shared" si="23"/>
        <v>950.10809475701262</v>
      </c>
      <c r="AS43" s="60">
        <f t="shared" si="23"/>
        <v>978.61133759972302</v>
      </c>
      <c r="AT43" s="60">
        <f t="shared" si="23"/>
        <v>1007.9696777277147</v>
      </c>
      <c r="AU43" s="60">
        <f t="shared" si="23"/>
        <v>1038.2087680595462</v>
      </c>
      <c r="AV43" s="60">
        <f t="shared" si="23"/>
        <v>1069.3550311013325</v>
      </c>
      <c r="AW43" s="60">
        <f t="shared" si="23"/>
        <v>1101.4356820343723</v>
      </c>
      <c r="AX43" s="60">
        <f t="shared" si="23"/>
        <v>1134.4787524954038</v>
      </c>
      <c r="AY43" s="60">
        <f t="shared" si="23"/>
        <v>1168.5131150702657</v>
      </c>
      <c r="AZ43" s="60">
        <f t="shared" si="23"/>
        <v>1203.5685085223738</v>
      </c>
      <c r="BA43" s="60">
        <f t="shared" si="23"/>
        <v>1239.675563778045</v>
      </c>
      <c r="BB43" s="60">
        <f t="shared" si="23"/>
        <v>1276.8658306913865</v>
      </c>
      <c r="BC43" s="60">
        <f t="shared" si="23"/>
        <v>1315.1718056121283</v>
      </c>
      <c r="BD43" s="60">
        <f t="shared" si="23"/>
        <v>1354.6269597804919</v>
      </c>
      <c r="BE43" s="60">
        <f t="shared" si="23"/>
        <v>1395.2657685739066</v>
      </c>
      <c r="BF43" s="60">
        <f t="shared" si="23"/>
        <v>1437.1237416311239</v>
      </c>
      <c r="BG43" s="60">
        <f t="shared" si="23"/>
        <v>1480.2374538800582</v>
      </c>
      <c r="BH43" s="60">
        <f t="shared" si="23"/>
        <v>1524.6445774964595</v>
      </c>
      <c r="BI43" s="60">
        <f t="shared" si="23"/>
        <v>1570.3839148213535</v>
      </c>
      <c r="BJ43" s="60">
        <f t="shared" si="23"/>
        <v>1617.4954322659942</v>
      </c>
      <c r="BK43" s="60">
        <f t="shared" si="23"/>
        <v>1666.0202952339739</v>
      </c>
      <c r="BL43" s="60">
        <f t="shared" ref="BL43:BM43" si="24">BL23*BL33</f>
        <v>1716.0009040909936</v>
      </c>
      <c r="BM43" s="60">
        <f t="shared" si="24"/>
        <v>1767.4809312137231</v>
      </c>
    </row>
    <row r="44" spans="2:65" s="60" customFormat="1">
      <c r="B44" s="1535"/>
      <c r="C44" s="60" t="s">
        <v>114</v>
      </c>
      <c r="D44" s="60" t="s">
        <v>111</v>
      </c>
      <c r="F44" s="60">
        <f t="shared" ref="F44:AK44" si="25">F24*F34</f>
        <v>61.499999999999993</v>
      </c>
      <c r="G44" s="60">
        <f t="shared" si="25"/>
        <v>65.245350000000002</v>
      </c>
      <c r="H44" s="60">
        <f t="shared" si="25"/>
        <v>67.202710499999995</v>
      </c>
      <c r="I44" s="60">
        <f t="shared" si="25"/>
        <v>69.218791814999989</v>
      </c>
      <c r="J44" s="60">
        <f t="shared" si="25"/>
        <v>163.97931780973499</v>
      </c>
      <c r="K44" s="60">
        <f t="shared" si="25"/>
        <v>80.532857139398402</v>
      </c>
      <c r="L44" s="60">
        <f t="shared" si="25"/>
        <v>87.739201559410205</v>
      </c>
      <c r="M44" s="60">
        <f t="shared" si="25"/>
        <v>102.83639520704666</v>
      </c>
      <c r="N44" s="60">
        <f t="shared" si="25"/>
        <v>118.11850678569385</v>
      </c>
      <c r="O44" s="60">
        <f t="shared" si="25"/>
        <v>134.22499230337354</v>
      </c>
      <c r="P44" s="60">
        <f t="shared" si="25"/>
        <v>138.25174207247474</v>
      </c>
      <c r="Q44" s="60">
        <f t="shared" si="25"/>
        <v>142.39929433464897</v>
      </c>
      <c r="R44" s="60">
        <f t="shared" si="25"/>
        <v>146.67127316468844</v>
      </c>
      <c r="S44" s="60">
        <f t="shared" si="25"/>
        <v>151.07141135962911</v>
      </c>
      <c r="T44" s="60">
        <f t="shared" si="25"/>
        <v>155.60355370041799</v>
      </c>
      <c r="U44" s="60">
        <f t="shared" si="25"/>
        <v>160.27166031143051</v>
      </c>
      <c r="V44" s="60">
        <f t="shared" si="25"/>
        <v>165.07981012077343</v>
      </c>
      <c r="W44" s="60">
        <f t="shared" si="25"/>
        <v>170.03220442439664</v>
      </c>
      <c r="X44" s="60">
        <f t="shared" si="25"/>
        <v>175.13317055712855</v>
      </c>
      <c r="Y44" s="60">
        <f t="shared" si="25"/>
        <v>180.38716567384239</v>
      </c>
      <c r="Z44" s="60">
        <f t="shared" si="25"/>
        <v>185.79878064405764</v>
      </c>
      <c r="AA44" s="60">
        <f t="shared" si="25"/>
        <v>191.37274406337937</v>
      </c>
      <c r="AB44" s="60">
        <f t="shared" si="25"/>
        <v>197.11392638528079</v>
      </c>
      <c r="AC44" s="60">
        <f t="shared" si="25"/>
        <v>203.02734417683922</v>
      </c>
      <c r="AD44" s="60">
        <f t="shared" si="25"/>
        <v>209.1181645021444</v>
      </c>
      <c r="AE44" s="60">
        <f t="shared" si="25"/>
        <v>215.39170943720873</v>
      </c>
      <c r="AF44" s="60">
        <f t="shared" si="25"/>
        <v>221.85346072032502</v>
      </c>
      <c r="AG44" s="60">
        <f t="shared" si="25"/>
        <v>228.50906454193475</v>
      </c>
      <c r="AH44" s="60">
        <f t="shared" si="25"/>
        <v>235.36433647819283</v>
      </c>
      <c r="AI44" s="60">
        <f t="shared" si="25"/>
        <v>242.42526657253856</v>
      </c>
      <c r="AJ44" s="60">
        <f t="shared" si="25"/>
        <v>249.69802456971473</v>
      </c>
      <c r="AK44" s="60">
        <f t="shared" si="25"/>
        <v>257.18896530680621</v>
      </c>
      <c r="AL44" s="60">
        <f t="shared" ref="AL44:BK44" si="26">AL24*AL34</f>
        <v>264.90463426601042</v>
      </c>
      <c r="AM44" s="60">
        <f t="shared" si="26"/>
        <v>272.85177329399068</v>
      </c>
      <c r="AN44" s="60">
        <f t="shared" si="26"/>
        <v>281.03732649281039</v>
      </c>
      <c r="AO44" s="60">
        <f t="shared" si="26"/>
        <v>289.46844628759476</v>
      </c>
      <c r="AP44" s="60">
        <f t="shared" si="26"/>
        <v>298.15249967622265</v>
      </c>
      <c r="AQ44" s="60">
        <f t="shared" si="26"/>
        <v>307.09707466650929</v>
      </c>
      <c r="AR44" s="60">
        <f t="shared" si="26"/>
        <v>316.30998690650461</v>
      </c>
      <c r="AS44" s="60">
        <f t="shared" si="26"/>
        <v>325.79928651369977</v>
      </c>
      <c r="AT44" s="60">
        <f t="shared" si="26"/>
        <v>335.57326510911076</v>
      </c>
      <c r="AU44" s="60">
        <f t="shared" si="26"/>
        <v>345.64046306238407</v>
      </c>
      <c r="AV44" s="60">
        <f t="shared" si="26"/>
        <v>356.00967695425561</v>
      </c>
      <c r="AW44" s="60">
        <f t="shared" si="26"/>
        <v>366.68996726288321</v>
      </c>
      <c r="AX44" s="60">
        <f t="shared" si="26"/>
        <v>377.69066628076973</v>
      </c>
      <c r="AY44" s="60">
        <f t="shared" si="26"/>
        <v>389.02138626919287</v>
      </c>
      <c r="AZ44" s="60">
        <f t="shared" si="26"/>
        <v>400.69202785726861</v>
      </c>
      <c r="BA44" s="60">
        <f t="shared" si="26"/>
        <v>412.71278869298669</v>
      </c>
      <c r="BB44" s="60">
        <f t="shared" si="26"/>
        <v>425.09417235377634</v>
      </c>
      <c r="BC44" s="60">
        <f t="shared" si="26"/>
        <v>437.84699752438968</v>
      </c>
      <c r="BD44" s="60">
        <f t="shared" si="26"/>
        <v>450.9824074501214</v>
      </c>
      <c r="BE44" s="60">
        <f t="shared" si="26"/>
        <v>464.51187967362495</v>
      </c>
      <c r="BF44" s="60">
        <f t="shared" si="26"/>
        <v>478.44723606383377</v>
      </c>
      <c r="BG44" s="60">
        <f t="shared" si="26"/>
        <v>492.80065314574887</v>
      </c>
      <c r="BH44" s="60">
        <f t="shared" si="26"/>
        <v>507.58467274012128</v>
      </c>
      <c r="BI44" s="60">
        <f t="shared" si="26"/>
        <v>522.81221292232499</v>
      </c>
      <c r="BJ44" s="60">
        <f t="shared" si="26"/>
        <v>538.49657930999479</v>
      </c>
      <c r="BK44" s="60">
        <f t="shared" si="26"/>
        <v>554.65147668929455</v>
      </c>
      <c r="BL44" s="60">
        <f t="shared" ref="BL44:BM44" si="27">BL24*BL34</f>
        <v>571.2910209899735</v>
      </c>
      <c r="BM44" s="60">
        <f t="shared" si="27"/>
        <v>588.42975161967263</v>
      </c>
    </row>
    <row r="45" spans="2:65" s="60" customFormat="1">
      <c r="B45" s="1535"/>
      <c r="C45" s="60" t="s">
        <v>114</v>
      </c>
      <c r="D45" s="60" t="s">
        <v>112</v>
      </c>
      <c r="F45" s="60">
        <f t="shared" ref="F45:AK45" si="28">F25*F35</f>
        <v>433.6</v>
      </c>
      <c r="G45" s="60">
        <f t="shared" si="28"/>
        <v>460.00623999999999</v>
      </c>
      <c r="H45" s="60">
        <f t="shared" si="28"/>
        <v>473.80642720000003</v>
      </c>
      <c r="I45" s="60">
        <f t="shared" si="28"/>
        <v>488.02062001600001</v>
      </c>
      <c r="J45" s="60">
        <f t="shared" si="28"/>
        <v>603.19348633977597</v>
      </c>
      <c r="K45" s="60">
        <f t="shared" si="28"/>
        <v>498.32578543341282</v>
      </c>
      <c r="L45" s="60">
        <f t="shared" si="28"/>
        <v>386.62314833496208</v>
      </c>
      <c r="M45" s="60">
        <f t="shared" si="28"/>
        <v>453.14899351397804</v>
      </c>
      <c r="N45" s="60">
        <f t="shared" si="28"/>
        <v>520.48968030769174</v>
      </c>
      <c r="O45" s="60">
        <f t="shared" si="28"/>
        <v>591.46297421486565</v>
      </c>
      <c r="P45" s="60">
        <f t="shared" si="28"/>
        <v>609.20686344131161</v>
      </c>
      <c r="Q45" s="60">
        <f t="shared" si="28"/>
        <v>627.48306934455104</v>
      </c>
      <c r="R45" s="60">
        <f t="shared" si="28"/>
        <v>646.30756142488747</v>
      </c>
      <c r="S45" s="60">
        <f t="shared" si="28"/>
        <v>665.69678826763413</v>
      </c>
      <c r="T45" s="60">
        <f t="shared" si="28"/>
        <v>685.66769191566311</v>
      </c>
      <c r="U45" s="60">
        <f t="shared" si="28"/>
        <v>706.23772267313291</v>
      </c>
      <c r="V45" s="60">
        <f t="shared" si="28"/>
        <v>727.42485435332696</v>
      </c>
      <c r="W45" s="60">
        <f t="shared" si="28"/>
        <v>749.24759998392688</v>
      </c>
      <c r="X45" s="60">
        <f t="shared" si="28"/>
        <v>771.72502798344465</v>
      </c>
      <c r="Y45" s="60">
        <f t="shared" si="28"/>
        <v>794.87677882294804</v>
      </c>
      <c r="Z45" s="60">
        <f t="shared" si="28"/>
        <v>818.72308218763635</v>
      </c>
      <c r="AA45" s="60">
        <f t="shared" si="28"/>
        <v>843.28477465326546</v>
      </c>
      <c r="AB45" s="60">
        <f t="shared" si="28"/>
        <v>868.58331789286365</v>
      </c>
      <c r="AC45" s="60">
        <f t="shared" si="28"/>
        <v>894.64081742964947</v>
      </c>
      <c r="AD45" s="60">
        <f t="shared" si="28"/>
        <v>921.48004195253884</v>
      </c>
      <c r="AE45" s="60">
        <f t="shared" si="28"/>
        <v>949.12444321111514</v>
      </c>
      <c r="AF45" s="60">
        <f t="shared" si="28"/>
        <v>977.59817650744867</v>
      </c>
      <c r="AG45" s="60">
        <f t="shared" si="28"/>
        <v>1006.9261218026721</v>
      </c>
      <c r="AH45" s="60">
        <f t="shared" si="28"/>
        <v>1037.1339054567522</v>
      </c>
      <c r="AI45" s="60">
        <f t="shared" si="28"/>
        <v>1068.2479226204548</v>
      </c>
      <c r="AJ45" s="60">
        <f t="shared" si="28"/>
        <v>1100.2953602990685</v>
      </c>
      <c r="AK45" s="60">
        <f t="shared" si="28"/>
        <v>1133.3042211080408</v>
      </c>
      <c r="AL45" s="60">
        <f t="shared" ref="AL45:BK45" si="29">AL25*AL35</f>
        <v>1167.3033477412819</v>
      </c>
      <c r="AM45" s="60">
        <f t="shared" si="29"/>
        <v>1202.3224481735203</v>
      </c>
      <c r="AN45" s="60">
        <f t="shared" si="29"/>
        <v>1238.3921216187259</v>
      </c>
      <c r="AO45" s="60">
        <f t="shared" si="29"/>
        <v>1275.5438852672878</v>
      </c>
      <c r="AP45" s="60">
        <f t="shared" si="29"/>
        <v>1313.8102018253066</v>
      </c>
      <c r="AQ45" s="60">
        <f t="shared" si="29"/>
        <v>1353.2245078800656</v>
      </c>
      <c r="AR45" s="60">
        <f t="shared" si="29"/>
        <v>1393.8212431164679</v>
      </c>
      <c r="AS45" s="60">
        <f t="shared" si="29"/>
        <v>1435.6358804099621</v>
      </c>
      <c r="AT45" s="60">
        <f t="shared" si="29"/>
        <v>1478.7049568222606</v>
      </c>
      <c r="AU45" s="60">
        <f t="shared" si="29"/>
        <v>1523.0661055269286</v>
      </c>
      <c r="AV45" s="60">
        <f t="shared" si="29"/>
        <v>1568.7580886927365</v>
      </c>
      <c r="AW45" s="60">
        <f t="shared" si="29"/>
        <v>1615.8208313535183</v>
      </c>
      <c r="AX45" s="60">
        <f t="shared" si="29"/>
        <v>1664.2954562941243</v>
      </c>
      <c r="AY45" s="60">
        <f t="shared" si="29"/>
        <v>1714.2243199829479</v>
      </c>
      <c r="AZ45" s="60">
        <f t="shared" si="29"/>
        <v>1765.6510495824361</v>
      </c>
      <c r="BA45" s="60">
        <f t="shared" si="29"/>
        <v>1818.6205810699093</v>
      </c>
      <c r="BB45" s="60">
        <f t="shared" si="29"/>
        <v>1873.1791985020068</v>
      </c>
      <c r="BC45" s="60">
        <f t="shared" si="29"/>
        <v>1929.3745744570674</v>
      </c>
      <c r="BD45" s="60">
        <f t="shared" si="29"/>
        <v>1987.2558116907792</v>
      </c>
      <c r="BE45" s="60">
        <f t="shared" si="29"/>
        <v>2046.8734860415025</v>
      </c>
      <c r="BF45" s="60">
        <f t="shared" si="29"/>
        <v>2108.2796906227477</v>
      </c>
      <c r="BG45" s="60">
        <f t="shared" si="29"/>
        <v>2171.5280813414306</v>
      </c>
      <c r="BH45" s="60">
        <f t="shared" si="29"/>
        <v>2236.6739237816737</v>
      </c>
      <c r="BI45" s="60">
        <f t="shared" si="29"/>
        <v>2303.7741414951238</v>
      </c>
      <c r="BJ45" s="60">
        <f t="shared" si="29"/>
        <v>2372.8873657399777</v>
      </c>
      <c r="BK45" s="60">
        <f t="shared" si="29"/>
        <v>2444.0739867121765</v>
      </c>
      <c r="BL45" s="60">
        <f t="shared" ref="BL45:BM45" si="30">BL25*BL35</f>
        <v>2517.3962063135423</v>
      </c>
      <c r="BM45" s="60">
        <f t="shared" si="30"/>
        <v>2592.9180925029482</v>
      </c>
    </row>
    <row r="46" spans="2:65" s="60" customFormat="1"/>
    <row r="47" spans="2:65" s="60" customFormat="1">
      <c r="F47" s="97">
        <f>SUM(F38:F46)</f>
        <v>1649.1</v>
      </c>
      <c r="G47" s="97">
        <f t="shared" ref="G47:BK47" si="31">SUM(G38:G46)</f>
        <v>1749.5301899999997</v>
      </c>
      <c r="H47" s="97">
        <f t="shared" si="31"/>
        <v>1802.0160957000003</v>
      </c>
      <c r="I47" s="97">
        <f t="shared" si="31"/>
        <v>1856.0765785709998</v>
      </c>
      <c r="J47" s="97">
        <f t="shared" si="31"/>
        <v>2833.3469867744011</v>
      </c>
      <c r="K47" s="97">
        <f t="shared" si="31"/>
        <v>3226.1322865924312</v>
      </c>
      <c r="L47" s="97">
        <f t="shared" si="31"/>
        <v>3652.6638866185922</v>
      </c>
      <c r="M47" s="97">
        <f t="shared" si="31"/>
        <v>4429.4516050840075</v>
      </c>
      <c r="N47" s="97">
        <f t="shared" si="31"/>
        <v>4910.1093976543752</v>
      </c>
      <c r="O47" s="97">
        <f t="shared" si="31"/>
        <v>5415.6201513343894</v>
      </c>
      <c r="P47" s="97">
        <f t="shared" si="31"/>
        <v>5578.0887558744216</v>
      </c>
      <c r="Q47" s="97">
        <f t="shared" si="31"/>
        <v>5745.4314185506555</v>
      </c>
      <c r="R47" s="97">
        <f t="shared" si="31"/>
        <v>5917.7943611071732</v>
      </c>
      <c r="S47" s="97">
        <f t="shared" si="31"/>
        <v>6095.3281919403889</v>
      </c>
      <c r="T47" s="97">
        <f t="shared" si="31"/>
        <v>6278.1880376986001</v>
      </c>
      <c r="U47" s="97">
        <f t="shared" si="31"/>
        <v>6466.5336788295581</v>
      </c>
      <c r="V47" s="97">
        <f t="shared" si="31"/>
        <v>6660.5296891944454</v>
      </c>
      <c r="W47" s="97">
        <f t="shared" si="31"/>
        <v>6860.3455798702798</v>
      </c>
      <c r="X47" s="97">
        <f t="shared" si="31"/>
        <v>7066.1559472663857</v>
      </c>
      <c r="Y47" s="97">
        <f t="shared" si="31"/>
        <v>7278.1406256843784</v>
      </c>
      <c r="Z47" s="97">
        <f t="shared" si="31"/>
        <v>7496.4848444549107</v>
      </c>
      <c r="AA47" s="97">
        <f t="shared" si="31"/>
        <v>7721.3793897885562</v>
      </c>
      <c r="AB47" s="97">
        <f t="shared" si="31"/>
        <v>7953.0207714822145</v>
      </c>
      <c r="AC47" s="97">
        <f t="shared" si="31"/>
        <v>8191.6113946266805</v>
      </c>
      <c r="AD47" s="97">
        <f t="shared" si="31"/>
        <v>8437.3597364654815</v>
      </c>
      <c r="AE47" s="97">
        <f t="shared" si="31"/>
        <v>8690.4805285594466</v>
      </c>
      <c r="AF47" s="97">
        <f t="shared" si="31"/>
        <v>8951.1949444162292</v>
      </c>
      <c r="AG47" s="97">
        <f t="shared" si="31"/>
        <v>9219.7307927487163</v>
      </c>
      <c r="AH47" s="97">
        <f t="shared" si="31"/>
        <v>9496.3227165311782</v>
      </c>
      <c r="AI47" s="97">
        <f t="shared" si="31"/>
        <v>9781.2123980271135</v>
      </c>
      <c r="AJ47" s="97">
        <f t="shared" si="31"/>
        <v>10074.648769967927</v>
      </c>
      <c r="AK47" s="97">
        <f t="shared" si="31"/>
        <v>10376.888233066968</v>
      </c>
      <c r="AL47" s="97">
        <f t="shared" si="31"/>
        <v>10688.194880058974</v>
      </c>
      <c r="AM47" s="97">
        <f t="shared" si="31"/>
        <v>11008.840726460743</v>
      </c>
      <c r="AN47" s="97">
        <f t="shared" si="31"/>
        <v>11339.105948254568</v>
      </c>
      <c r="AO47" s="97">
        <f t="shared" si="31"/>
        <v>11679.279126702204</v>
      </c>
      <c r="AP47" s="97">
        <f t="shared" si="31"/>
        <v>12029.657500503272</v>
      </c>
      <c r="AQ47" s="97">
        <f t="shared" si="31"/>
        <v>12390.54722551837</v>
      </c>
      <c r="AR47" s="97">
        <f t="shared" si="31"/>
        <v>12762.26364228392</v>
      </c>
      <c r="AS47" s="97">
        <f t="shared" si="31"/>
        <v>13145.131551552442</v>
      </c>
      <c r="AT47" s="97">
        <f t="shared" si="31"/>
        <v>13539.485498099013</v>
      </c>
      <c r="AU47" s="97">
        <f t="shared" si="31"/>
        <v>13945.670063041984</v>
      </c>
      <c r="AV47" s="97">
        <f t="shared" si="31"/>
        <v>14364.040164933245</v>
      </c>
      <c r="AW47" s="97">
        <f t="shared" si="31"/>
        <v>14794.961369881237</v>
      </c>
      <c r="AX47" s="97">
        <f t="shared" si="31"/>
        <v>15238.810210977681</v>
      </c>
      <c r="AY47" s="97">
        <f t="shared" si="31"/>
        <v>15695.974517307006</v>
      </c>
      <c r="AZ47" s="97">
        <f t="shared" si="31"/>
        <v>16166.853752826219</v>
      </c>
      <c r="BA47" s="97">
        <f t="shared" si="31"/>
        <v>16651.859365411005</v>
      </c>
      <c r="BB47" s="97">
        <f t="shared" si="31"/>
        <v>17151.415146373336</v>
      </c>
      <c r="BC47" s="97">
        <f t="shared" si="31"/>
        <v>17665.957600764541</v>
      </c>
      <c r="BD47" s="97">
        <f t="shared" si="31"/>
        <v>18195.936328787473</v>
      </c>
      <c r="BE47" s="97">
        <f t="shared" si="31"/>
        <v>18741.814418651098</v>
      </c>
      <c r="BF47" s="97">
        <f t="shared" si="31"/>
        <v>19304.068851210632</v>
      </c>
      <c r="BG47" s="97">
        <f t="shared" si="31"/>
        <v>19883.190916746957</v>
      </c>
      <c r="BH47" s="97">
        <f t="shared" si="31"/>
        <v>20479.686644249363</v>
      </c>
      <c r="BI47" s="97">
        <f t="shared" si="31"/>
        <v>21094.077243576845</v>
      </c>
      <c r="BJ47" s="97">
        <f t="shared" si="31"/>
        <v>21726.899560884151</v>
      </c>
      <c r="BK47" s="97">
        <f t="shared" si="31"/>
        <v>22378.706547710677</v>
      </c>
      <c r="BL47" s="97">
        <f t="shared" ref="BL47:BM47" si="32">SUM(BL38:BL46)</f>
        <v>23050.067744141998</v>
      </c>
      <c r="BM47" s="97">
        <f t="shared" si="32"/>
        <v>23741.569776466251</v>
      </c>
    </row>
    <row r="51" spans="2:65" ht="15" customHeight="1" thickBot="1">
      <c r="B51" s="124" t="s">
        <v>465</v>
      </c>
    </row>
    <row r="52" spans="2:65" ht="16.5" thickTop="1" thickBot="1">
      <c r="C52" s="574"/>
      <c r="D52" s="574"/>
      <c r="E52" s="574"/>
      <c r="F52" s="420">
        <f>'4. Investment Appraisal'!$C$9</f>
        <v>2017</v>
      </c>
      <c r="G52" s="575">
        <f>F52+1</f>
        <v>2018</v>
      </c>
      <c r="H52" s="575">
        <f t="shared" ref="H52" si="33">G52+1</f>
        <v>2019</v>
      </c>
      <c r="I52" s="575">
        <f t="shared" ref="I52" si="34">H52+1</f>
        <v>2020</v>
      </c>
      <c r="J52" s="575">
        <f t="shared" ref="J52" si="35">I52+1</f>
        <v>2021</v>
      </c>
      <c r="K52" s="575">
        <f t="shared" ref="K52" si="36">J52+1</f>
        <v>2022</v>
      </c>
      <c r="L52" s="575">
        <f t="shared" ref="L52" si="37">K52+1</f>
        <v>2023</v>
      </c>
      <c r="M52" s="575">
        <f t="shared" ref="M52" si="38">L52+1</f>
        <v>2024</v>
      </c>
      <c r="N52" s="575">
        <f t="shared" ref="N52" si="39">M52+1</f>
        <v>2025</v>
      </c>
      <c r="O52" s="575">
        <f t="shared" ref="O52" si="40">N52+1</f>
        <v>2026</v>
      </c>
      <c r="P52" s="575">
        <f t="shared" ref="P52" si="41">O52+1</f>
        <v>2027</v>
      </c>
      <c r="Q52" s="14">
        <f t="shared" ref="Q52" si="42">P52+1</f>
        <v>2028</v>
      </c>
      <c r="R52" s="14">
        <f t="shared" ref="R52" si="43">Q52+1</f>
        <v>2029</v>
      </c>
      <c r="S52" s="14">
        <f t="shared" ref="S52" si="44">R52+1</f>
        <v>2030</v>
      </c>
      <c r="T52" s="14">
        <f t="shared" ref="T52" si="45">S52+1</f>
        <v>2031</v>
      </c>
      <c r="U52" s="14">
        <f t="shared" ref="U52" si="46">T52+1</f>
        <v>2032</v>
      </c>
      <c r="V52" s="14">
        <f t="shared" ref="V52" si="47">U52+1</f>
        <v>2033</v>
      </c>
      <c r="W52" s="14">
        <f t="shared" ref="W52" si="48">V52+1</f>
        <v>2034</v>
      </c>
      <c r="X52" s="14">
        <f t="shared" ref="X52" si="49">W52+1</f>
        <v>2035</v>
      </c>
      <c r="Y52" s="14">
        <f t="shared" ref="Y52" si="50">X52+1</f>
        <v>2036</v>
      </c>
      <c r="Z52" s="14">
        <f t="shared" ref="Z52" si="51">Y52+1</f>
        <v>2037</v>
      </c>
      <c r="AA52" s="14">
        <f t="shared" ref="AA52" si="52">Z52+1</f>
        <v>2038</v>
      </c>
      <c r="AB52" s="14">
        <f t="shared" ref="AB52" si="53">AA52+1</f>
        <v>2039</v>
      </c>
      <c r="AC52" s="14">
        <f t="shared" ref="AC52" si="54">AB52+1</f>
        <v>2040</v>
      </c>
      <c r="AD52" s="14">
        <f t="shared" ref="AD52" si="55">AC52+1</f>
        <v>2041</v>
      </c>
      <c r="AE52" s="14">
        <f t="shared" ref="AE52" si="56">AD52+1</f>
        <v>2042</v>
      </c>
      <c r="AF52" s="14">
        <f t="shared" ref="AF52" si="57">AE52+1</f>
        <v>2043</v>
      </c>
      <c r="AG52" s="14">
        <f t="shared" ref="AG52" si="58">AF52+1</f>
        <v>2044</v>
      </c>
      <c r="AH52" s="14">
        <f t="shared" ref="AH52" si="59">AG52+1</f>
        <v>2045</v>
      </c>
      <c r="AI52" s="14">
        <f t="shared" ref="AI52" si="60">AH52+1</f>
        <v>2046</v>
      </c>
      <c r="AJ52" s="14">
        <f t="shared" ref="AJ52" si="61">AI52+1</f>
        <v>2047</v>
      </c>
      <c r="AK52" s="14">
        <f t="shared" ref="AK52" si="62">AJ52+1</f>
        <v>2048</v>
      </c>
      <c r="AL52" s="14">
        <f t="shared" ref="AL52" si="63">AK52+1</f>
        <v>2049</v>
      </c>
      <c r="AM52" s="14">
        <f t="shared" ref="AM52" si="64">AL52+1</f>
        <v>2050</v>
      </c>
      <c r="AN52" s="14">
        <f t="shared" ref="AN52" si="65">AM52+1</f>
        <v>2051</v>
      </c>
      <c r="AO52" s="14">
        <f t="shared" ref="AO52" si="66">AN52+1</f>
        <v>2052</v>
      </c>
      <c r="AP52" s="14">
        <f t="shared" ref="AP52" si="67">AO52+1</f>
        <v>2053</v>
      </c>
      <c r="AQ52" s="14">
        <f t="shared" ref="AQ52" si="68">AP52+1</f>
        <v>2054</v>
      </c>
      <c r="AR52" s="14">
        <f t="shared" ref="AR52" si="69">AQ52+1</f>
        <v>2055</v>
      </c>
      <c r="AS52" s="14">
        <f t="shared" ref="AS52" si="70">AR52+1</f>
        <v>2056</v>
      </c>
      <c r="AT52" s="14">
        <f t="shared" ref="AT52" si="71">AS52+1</f>
        <v>2057</v>
      </c>
      <c r="AU52" s="14">
        <f t="shared" ref="AU52" si="72">AT52+1</f>
        <v>2058</v>
      </c>
      <c r="AV52" s="14">
        <f t="shared" ref="AV52" si="73">AU52+1</f>
        <v>2059</v>
      </c>
      <c r="AW52" s="14">
        <f t="shared" ref="AW52" si="74">AV52+1</f>
        <v>2060</v>
      </c>
      <c r="AX52" s="14">
        <f t="shared" ref="AX52" si="75">AW52+1</f>
        <v>2061</v>
      </c>
      <c r="AY52" s="14">
        <f t="shared" ref="AY52" si="76">AX52+1</f>
        <v>2062</v>
      </c>
      <c r="AZ52" s="14">
        <f t="shared" ref="AZ52" si="77">AY52+1</f>
        <v>2063</v>
      </c>
      <c r="BA52" s="14">
        <f t="shared" ref="BA52" si="78">AZ52+1</f>
        <v>2064</v>
      </c>
      <c r="BB52" s="14">
        <f t="shared" ref="BB52" si="79">BA52+1</f>
        <v>2065</v>
      </c>
      <c r="BC52" s="14">
        <f t="shared" ref="BC52" si="80">BB52+1</f>
        <v>2066</v>
      </c>
      <c r="BD52" s="14">
        <f t="shared" ref="BD52" si="81">BC52+1</f>
        <v>2067</v>
      </c>
      <c r="BE52" s="14">
        <f t="shared" ref="BE52" si="82">BD52+1</f>
        <v>2068</v>
      </c>
      <c r="BF52" s="14">
        <f t="shared" ref="BF52" si="83">BE52+1</f>
        <v>2069</v>
      </c>
      <c r="BG52" s="14">
        <f t="shared" ref="BG52" si="84">BF52+1</f>
        <v>2070</v>
      </c>
      <c r="BH52" s="14">
        <f t="shared" ref="BH52" si="85">BG52+1</f>
        <v>2071</v>
      </c>
      <c r="BI52" s="14">
        <f t="shared" ref="BI52" si="86">BH52+1</f>
        <v>2072</v>
      </c>
      <c r="BJ52" s="14">
        <f t="shared" ref="BJ52" si="87">BI52+1</f>
        <v>2073</v>
      </c>
      <c r="BK52" s="14">
        <f t="shared" ref="BK52" si="88">BJ52+1</f>
        <v>2074</v>
      </c>
      <c r="BL52" s="14">
        <f t="shared" ref="BL52" si="89">BK52+1</f>
        <v>2075</v>
      </c>
      <c r="BM52" s="14">
        <f t="shared" ref="BM52" si="90">BL52+1</f>
        <v>2076</v>
      </c>
    </row>
    <row r="53" spans="2:65" s="42" customFormat="1" ht="15.75" thickTop="1">
      <c r="B53" s="1534" t="s">
        <v>163</v>
      </c>
      <c r="C53" s="576" t="s">
        <v>110</v>
      </c>
      <c r="D53" s="576" t="s">
        <v>111</v>
      </c>
      <c r="E53" s="576"/>
      <c r="F53" s="577">
        <f>F28+'3. Inputs'!G110</f>
        <v>16</v>
      </c>
      <c r="G53" s="577">
        <f>G28+'3. Inputs'!H110</f>
        <v>15.066666666666666</v>
      </c>
      <c r="H53" s="577">
        <f>H28+'3. Inputs'!I110</f>
        <v>15.004444444444445</v>
      </c>
      <c r="I53" s="577">
        <f>I28+'3. Inputs'!J110</f>
        <v>15.000296296296296</v>
      </c>
      <c r="J53" s="577">
        <f>J28+'3. Inputs'!K110</f>
        <v>28.00001975308642</v>
      </c>
      <c r="K53" s="577">
        <f>K28+'3. Inputs'!L110</f>
        <v>40.000001316872428</v>
      </c>
      <c r="L53" s="577">
        <f>L28+'3. Inputs'!M110</f>
        <v>52.000000047031158</v>
      </c>
      <c r="M53" s="577">
        <f>M28+'3. Inputs'!N110</f>
        <v>59.500000001175778</v>
      </c>
      <c r="N53" s="577">
        <f>N28+'3. Inputs'!O110</f>
        <v>65.500000000022609</v>
      </c>
      <c r="O53" s="577">
        <f>O28+'3. Inputs'!P110</f>
        <v>71.500000000000384</v>
      </c>
      <c r="P53" s="577">
        <f>P28+'3. Inputs'!Q110</f>
        <v>71.5</v>
      </c>
      <c r="Q53" s="577">
        <f>Q28+'3. Inputs'!R110</f>
        <v>71.5</v>
      </c>
      <c r="R53" s="577">
        <f>R28+'3. Inputs'!S110</f>
        <v>71.5</v>
      </c>
      <c r="S53" s="577">
        <f>S28+'3. Inputs'!T110</f>
        <v>71.5</v>
      </c>
      <c r="T53" s="577">
        <f>T28+'3. Inputs'!U110</f>
        <v>71.5</v>
      </c>
      <c r="U53" s="577">
        <f>U28+'3. Inputs'!V110</f>
        <v>71.5</v>
      </c>
      <c r="V53" s="577">
        <f>V28+'3. Inputs'!W110</f>
        <v>71.5</v>
      </c>
      <c r="W53" s="577">
        <f>W28+'3. Inputs'!X110</f>
        <v>71.5</v>
      </c>
      <c r="X53" s="577">
        <f>X28+'3. Inputs'!Y110</f>
        <v>71.5</v>
      </c>
      <c r="Y53" s="577">
        <f>Y28+'3. Inputs'!Z110</f>
        <v>71.5</v>
      </c>
      <c r="Z53" s="577">
        <f>Z28+'3. Inputs'!AA110</f>
        <v>71.5</v>
      </c>
      <c r="AA53" s="577">
        <f>AA28+'3. Inputs'!AB110</f>
        <v>71.5</v>
      </c>
      <c r="AB53" s="577">
        <f>AB28+'3. Inputs'!AC110</f>
        <v>71.5</v>
      </c>
      <c r="AC53" s="577">
        <f>AC28+'3. Inputs'!AD110</f>
        <v>71.5</v>
      </c>
      <c r="AD53" s="577">
        <f>AD28+'3. Inputs'!AE110</f>
        <v>71.5</v>
      </c>
      <c r="AE53" s="577">
        <f>AE28+'3. Inputs'!AF110</f>
        <v>71.5</v>
      </c>
      <c r="AF53" s="577">
        <f>AF28+'3. Inputs'!AG110</f>
        <v>71.5</v>
      </c>
      <c r="AG53" s="577">
        <f>AG28+'3. Inputs'!AH110</f>
        <v>71.5</v>
      </c>
      <c r="AH53" s="577">
        <f>AH28+'3. Inputs'!AI110</f>
        <v>71.5</v>
      </c>
      <c r="AI53" s="577">
        <f>AI28+'3. Inputs'!AJ110</f>
        <v>71.5</v>
      </c>
      <c r="AJ53" s="577">
        <f>AJ28+'3. Inputs'!AK110</f>
        <v>71.5</v>
      </c>
      <c r="AK53" s="577">
        <f>AK28+'3. Inputs'!AL110</f>
        <v>71.5</v>
      </c>
      <c r="AL53" s="577">
        <f>AL28+'3. Inputs'!AM110</f>
        <v>71.5</v>
      </c>
      <c r="AM53" s="577">
        <f>AM28+'3. Inputs'!AN110</f>
        <v>71.5</v>
      </c>
      <c r="AN53" s="577">
        <f>AN28+'3. Inputs'!AO110</f>
        <v>71.5</v>
      </c>
      <c r="AO53" s="577">
        <f>AO28+'3. Inputs'!AP110</f>
        <v>71.5</v>
      </c>
      <c r="AP53" s="577">
        <f>AP28+'3. Inputs'!AQ110</f>
        <v>71.5</v>
      </c>
      <c r="AQ53" s="577">
        <f>AQ28+'3. Inputs'!AR110</f>
        <v>71.5</v>
      </c>
      <c r="AR53" s="577">
        <f>AR28+'3. Inputs'!AS110</f>
        <v>71.5</v>
      </c>
      <c r="AS53" s="577">
        <f>AS28+'3. Inputs'!AT110</f>
        <v>71.5</v>
      </c>
      <c r="AT53" s="577">
        <f>AT28+'3. Inputs'!AU110</f>
        <v>71.5</v>
      </c>
      <c r="AU53" s="577">
        <f>AU28+'3. Inputs'!AV110</f>
        <v>71.5</v>
      </c>
      <c r="AV53" s="577">
        <f>AV28+'3. Inputs'!AW110</f>
        <v>71.5</v>
      </c>
      <c r="AW53" s="577">
        <f>AW28+'3. Inputs'!AX110</f>
        <v>71.5</v>
      </c>
      <c r="AX53" s="577">
        <f>AX28+'3. Inputs'!AY110</f>
        <v>71.5</v>
      </c>
      <c r="AY53" s="577">
        <f>AY28+'3. Inputs'!AZ110</f>
        <v>71.5</v>
      </c>
      <c r="AZ53" s="577">
        <f>AZ28+'3. Inputs'!BA110</f>
        <v>71.5</v>
      </c>
      <c r="BA53" s="577">
        <f>BA28+'3. Inputs'!BB110</f>
        <v>71.5</v>
      </c>
      <c r="BB53" s="577">
        <f>BB28+'3. Inputs'!BC110</f>
        <v>71.5</v>
      </c>
      <c r="BC53" s="577">
        <f>BC28+'3. Inputs'!BD110</f>
        <v>71.5</v>
      </c>
      <c r="BD53" s="577">
        <f>BD28+'3. Inputs'!BE110</f>
        <v>71.5</v>
      </c>
      <c r="BE53" s="577">
        <f>BE28+'3. Inputs'!BF110</f>
        <v>71.5</v>
      </c>
      <c r="BF53" s="577">
        <f>BF28+'3. Inputs'!BG110</f>
        <v>71.5</v>
      </c>
      <c r="BG53" s="577">
        <f>BG28+'3. Inputs'!BH110</f>
        <v>71.5</v>
      </c>
      <c r="BH53" s="577">
        <f>BH28+'3. Inputs'!BI110</f>
        <v>71.5</v>
      </c>
      <c r="BI53" s="577">
        <f>BI28+'3. Inputs'!BJ110</f>
        <v>71.5</v>
      </c>
      <c r="BJ53" s="577">
        <f>BJ28+'3. Inputs'!BK110</f>
        <v>71.5</v>
      </c>
      <c r="BK53" s="577">
        <f>BK28+'3. Inputs'!BL110</f>
        <v>71.5</v>
      </c>
      <c r="BL53" s="577">
        <f>BL28+'3. Inputs'!BM110</f>
        <v>71.5</v>
      </c>
      <c r="BM53" s="577">
        <f>BM28+'3. Inputs'!BN110</f>
        <v>71.5</v>
      </c>
    </row>
    <row r="54" spans="2:65" s="42" customFormat="1">
      <c r="B54" s="1534"/>
      <c r="C54" s="576" t="s">
        <v>110</v>
      </c>
      <c r="D54" s="576" t="s">
        <v>112</v>
      </c>
      <c r="E54" s="576"/>
      <c r="F54" s="577">
        <f>F29+'3. Inputs'!G111</f>
        <v>17</v>
      </c>
      <c r="G54" s="577">
        <f>G29+'3. Inputs'!H111</f>
        <v>16.0625</v>
      </c>
      <c r="H54" s="577">
        <f>H29+'3. Inputs'!I111</f>
        <v>16.00390625</v>
      </c>
      <c r="I54" s="577">
        <f>I29+'3. Inputs'!J111</f>
        <v>16.000244140625</v>
      </c>
      <c r="J54" s="577">
        <f>J29+'3. Inputs'!K111</f>
        <v>32.80001525878906</v>
      </c>
      <c r="K54" s="577">
        <f>K29+'3. Inputs'!L111</f>
        <v>42.400000953674322</v>
      </c>
      <c r="L54" s="577">
        <f>L29+'3. Inputs'!M111</f>
        <v>52.000000029075437</v>
      </c>
      <c r="M54" s="577">
        <f>M29+'3. Inputs'!N111</f>
        <v>59.500000000685745</v>
      </c>
      <c r="N54" s="577">
        <f>N29+'3. Inputs'!O111</f>
        <v>65.500000000013188</v>
      </c>
      <c r="O54" s="577">
        <f>O29+'3. Inputs'!P111</f>
        <v>71.500000000000227</v>
      </c>
      <c r="P54" s="577">
        <f>P29+'3. Inputs'!Q111</f>
        <v>71.5</v>
      </c>
      <c r="Q54" s="577">
        <f>Q29+'3. Inputs'!R111</f>
        <v>71.5</v>
      </c>
      <c r="R54" s="577">
        <f>R29+'3. Inputs'!S111</f>
        <v>71.5</v>
      </c>
      <c r="S54" s="577">
        <f>S29+'3. Inputs'!T111</f>
        <v>71.5</v>
      </c>
      <c r="T54" s="577">
        <f>T29+'3. Inputs'!U111</f>
        <v>71.5</v>
      </c>
      <c r="U54" s="577">
        <f>U29+'3. Inputs'!V111</f>
        <v>71.5</v>
      </c>
      <c r="V54" s="577">
        <f>V29+'3. Inputs'!W111</f>
        <v>71.5</v>
      </c>
      <c r="W54" s="577">
        <f>W29+'3. Inputs'!X111</f>
        <v>71.5</v>
      </c>
      <c r="X54" s="577">
        <f>X29+'3. Inputs'!Y111</f>
        <v>71.5</v>
      </c>
      <c r="Y54" s="577">
        <f>Y29+'3. Inputs'!Z111</f>
        <v>71.5</v>
      </c>
      <c r="Z54" s="577">
        <f>Z29+'3. Inputs'!AA111</f>
        <v>71.5</v>
      </c>
      <c r="AA54" s="577">
        <f>AA29+'3. Inputs'!AB111</f>
        <v>71.5</v>
      </c>
      <c r="AB54" s="577">
        <f>AB29+'3. Inputs'!AC111</f>
        <v>71.5</v>
      </c>
      <c r="AC54" s="577">
        <f>AC29+'3. Inputs'!AD111</f>
        <v>71.5</v>
      </c>
      <c r="AD54" s="577">
        <f>AD29+'3. Inputs'!AE111</f>
        <v>71.5</v>
      </c>
      <c r="AE54" s="577">
        <f>AE29+'3. Inputs'!AF111</f>
        <v>71.5</v>
      </c>
      <c r="AF54" s="577">
        <f>AF29+'3. Inputs'!AG111</f>
        <v>71.5</v>
      </c>
      <c r="AG54" s="577">
        <f>AG29+'3. Inputs'!AH111</f>
        <v>71.5</v>
      </c>
      <c r="AH54" s="577">
        <f>AH29+'3. Inputs'!AI111</f>
        <v>71.5</v>
      </c>
      <c r="AI54" s="577">
        <f>AI29+'3. Inputs'!AJ111</f>
        <v>71.5</v>
      </c>
      <c r="AJ54" s="577">
        <f>AJ29+'3. Inputs'!AK111</f>
        <v>71.5</v>
      </c>
      <c r="AK54" s="577">
        <f>AK29+'3. Inputs'!AL111</f>
        <v>71.5</v>
      </c>
      <c r="AL54" s="577">
        <f>AL29+'3. Inputs'!AM111</f>
        <v>71.5</v>
      </c>
      <c r="AM54" s="577">
        <f>AM29+'3. Inputs'!AN111</f>
        <v>71.5</v>
      </c>
      <c r="AN54" s="577">
        <f>AN29+'3. Inputs'!AO111</f>
        <v>71.5</v>
      </c>
      <c r="AO54" s="577">
        <f>AO29+'3. Inputs'!AP111</f>
        <v>71.5</v>
      </c>
      <c r="AP54" s="577">
        <f>AP29+'3. Inputs'!AQ111</f>
        <v>71.5</v>
      </c>
      <c r="AQ54" s="577">
        <f>AQ29+'3. Inputs'!AR111</f>
        <v>71.5</v>
      </c>
      <c r="AR54" s="577">
        <f>AR29+'3. Inputs'!AS111</f>
        <v>71.5</v>
      </c>
      <c r="AS54" s="577">
        <f>AS29+'3. Inputs'!AT111</f>
        <v>71.5</v>
      </c>
      <c r="AT54" s="577">
        <f>AT29+'3. Inputs'!AU111</f>
        <v>71.5</v>
      </c>
      <c r="AU54" s="577">
        <f>AU29+'3. Inputs'!AV111</f>
        <v>71.5</v>
      </c>
      <c r="AV54" s="577">
        <f>AV29+'3. Inputs'!AW111</f>
        <v>71.5</v>
      </c>
      <c r="AW54" s="577">
        <f>AW29+'3. Inputs'!AX111</f>
        <v>71.5</v>
      </c>
      <c r="AX54" s="577">
        <f>AX29+'3. Inputs'!AY111</f>
        <v>71.5</v>
      </c>
      <c r="AY54" s="577">
        <f>AY29+'3. Inputs'!AZ111</f>
        <v>71.5</v>
      </c>
      <c r="AZ54" s="577">
        <f>AZ29+'3. Inputs'!BA111</f>
        <v>71.5</v>
      </c>
      <c r="BA54" s="577">
        <f>BA29+'3. Inputs'!BB111</f>
        <v>71.5</v>
      </c>
      <c r="BB54" s="577">
        <f>BB29+'3. Inputs'!BC111</f>
        <v>71.5</v>
      </c>
      <c r="BC54" s="577">
        <f>BC29+'3. Inputs'!BD111</f>
        <v>71.5</v>
      </c>
      <c r="BD54" s="577">
        <f>BD29+'3. Inputs'!BE111</f>
        <v>71.5</v>
      </c>
      <c r="BE54" s="577">
        <f>BE29+'3. Inputs'!BF111</f>
        <v>71.5</v>
      </c>
      <c r="BF54" s="577">
        <f>BF29+'3. Inputs'!BG111</f>
        <v>71.5</v>
      </c>
      <c r="BG54" s="577">
        <f>BG29+'3. Inputs'!BH111</f>
        <v>71.5</v>
      </c>
      <c r="BH54" s="577">
        <f>BH29+'3. Inputs'!BI111</f>
        <v>71.5</v>
      </c>
      <c r="BI54" s="577">
        <f>BI29+'3. Inputs'!BJ111</f>
        <v>71.5</v>
      </c>
      <c r="BJ54" s="577">
        <f>BJ29+'3. Inputs'!BK111</f>
        <v>71.5</v>
      </c>
      <c r="BK54" s="577">
        <f>BK29+'3. Inputs'!BL111</f>
        <v>71.5</v>
      </c>
      <c r="BL54" s="577">
        <f>BL29+'3. Inputs'!BM111</f>
        <v>71.5</v>
      </c>
      <c r="BM54" s="577">
        <f>BM29+'3. Inputs'!BN111</f>
        <v>71.5</v>
      </c>
    </row>
    <row r="55" spans="2:65" s="42" customFormat="1">
      <c r="B55" s="1534"/>
      <c r="C55" s="576" t="s">
        <v>162</v>
      </c>
      <c r="D55" s="576" t="s">
        <v>111</v>
      </c>
      <c r="E55" s="576"/>
      <c r="F55" s="577">
        <f>F30+'3. Inputs'!G112</f>
        <v>6</v>
      </c>
      <c r="G55" s="577">
        <f>G30+'3. Inputs'!H112</f>
        <v>5.2</v>
      </c>
      <c r="H55" s="577">
        <f>H30+'3. Inputs'!I112</f>
        <v>5.04</v>
      </c>
      <c r="I55" s="577">
        <f>I30+'3. Inputs'!J112</f>
        <v>5.008</v>
      </c>
      <c r="J55" s="577">
        <f>J30+'3. Inputs'!K112</f>
        <v>12.0016</v>
      </c>
      <c r="K55" s="577">
        <f>K30+'3. Inputs'!L112</f>
        <v>10.00032</v>
      </c>
      <c r="L55" s="577">
        <f>L30+'3. Inputs'!M112</f>
        <v>10.000026666666667</v>
      </c>
      <c r="M55" s="577">
        <f>M30+'3. Inputs'!N112</f>
        <v>12.500002666666667</v>
      </c>
      <c r="N55" s="577">
        <f>N30+'3. Inputs'!O112</f>
        <v>12.500000266666667</v>
      </c>
      <c r="O55" s="577">
        <f>O30+'3. Inputs'!P112</f>
        <v>12.500000021333333</v>
      </c>
      <c r="P55" s="577">
        <f>P30+'3. Inputs'!Q112</f>
        <v>12.500000001706667</v>
      </c>
      <c r="Q55" s="577">
        <f>Q30+'3. Inputs'!R112</f>
        <v>12.500000000136533</v>
      </c>
      <c r="R55" s="577">
        <f>R30+'3. Inputs'!S112</f>
        <v>12.500000000010923</v>
      </c>
      <c r="S55" s="577">
        <f>S30+'3. Inputs'!T112</f>
        <v>12.500000000000874</v>
      </c>
      <c r="T55" s="577">
        <f>T30+'3. Inputs'!U112</f>
        <v>12.500000000000069</v>
      </c>
      <c r="U55" s="577">
        <f>U30+'3. Inputs'!V112</f>
        <v>12.500000000000005</v>
      </c>
      <c r="V55" s="577">
        <f>V30+'3. Inputs'!W112</f>
        <v>12.5</v>
      </c>
      <c r="W55" s="577">
        <f>W30+'3. Inputs'!X112</f>
        <v>12.5</v>
      </c>
      <c r="X55" s="577">
        <f>X30+'3. Inputs'!Y112</f>
        <v>12.5</v>
      </c>
      <c r="Y55" s="577">
        <f>Y30+'3. Inputs'!Z112</f>
        <v>12.5</v>
      </c>
      <c r="Z55" s="577">
        <f>Z30+'3. Inputs'!AA112</f>
        <v>12.5</v>
      </c>
      <c r="AA55" s="577">
        <f>AA30+'3. Inputs'!AB112</f>
        <v>12.5</v>
      </c>
      <c r="AB55" s="577">
        <f>AB30+'3. Inputs'!AC112</f>
        <v>12.5</v>
      </c>
      <c r="AC55" s="577">
        <f>AC30+'3. Inputs'!AD112</f>
        <v>12.5</v>
      </c>
      <c r="AD55" s="577">
        <f>AD30+'3. Inputs'!AE112</f>
        <v>12.5</v>
      </c>
      <c r="AE55" s="577">
        <f>AE30+'3. Inputs'!AF112</f>
        <v>12.5</v>
      </c>
      <c r="AF55" s="577">
        <f>AF30+'3. Inputs'!AG112</f>
        <v>12.5</v>
      </c>
      <c r="AG55" s="577">
        <f>AG30+'3. Inputs'!AH112</f>
        <v>12.5</v>
      </c>
      <c r="AH55" s="577">
        <f>AH30+'3. Inputs'!AI112</f>
        <v>12.5</v>
      </c>
      <c r="AI55" s="577">
        <f>AI30+'3. Inputs'!AJ112</f>
        <v>12.5</v>
      </c>
      <c r="AJ55" s="577">
        <f>AJ30+'3. Inputs'!AK112</f>
        <v>12.5</v>
      </c>
      <c r="AK55" s="577">
        <f>AK30+'3. Inputs'!AL112</f>
        <v>12.5</v>
      </c>
      <c r="AL55" s="577">
        <f>AL30+'3. Inputs'!AM112</f>
        <v>12.5</v>
      </c>
      <c r="AM55" s="577">
        <f>AM30+'3. Inputs'!AN112</f>
        <v>12.5</v>
      </c>
      <c r="AN55" s="577">
        <f>AN30+'3. Inputs'!AO112</f>
        <v>12.5</v>
      </c>
      <c r="AO55" s="577">
        <f>AO30+'3. Inputs'!AP112</f>
        <v>12.5</v>
      </c>
      <c r="AP55" s="577">
        <f>AP30+'3. Inputs'!AQ112</f>
        <v>12.5</v>
      </c>
      <c r="AQ55" s="577">
        <f>AQ30+'3. Inputs'!AR112</f>
        <v>12.5</v>
      </c>
      <c r="AR55" s="577">
        <f>AR30+'3. Inputs'!AS112</f>
        <v>12.5</v>
      </c>
      <c r="AS55" s="577">
        <f>AS30+'3. Inputs'!AT112</f>
        <v>12.5</v>
      </c>
      <c r="AT55" s="577">
        <f>AT30+'3. Inputs'!AU112</f>
        <v>12.5</v>
      </c>
      <c r="AU55" s="577">
        <f>AU30+'3. Inputs'!AV112</f>
        <v>12.5</v>
      </c>
      <c r="AV55" s="577">
        <f>AV30+'3. Inputs'!AW112</f>
        <v>12.5</v>
      </c>
      <c r="AW55" s="577">
        <f>AW30+'3. Inputs'!AX112</f>
        <v>12.5</v>
      </c>
      <c r="AX55" s="577">
        <f>AX30+'3. Inputs'!AY112</f>
        <v>12.5</v>
      </c>
      <c r="AY55" s="577">
        <f>AY30+'3. Inputs'!AZ112</f>
        <v>12.5</v>
      </c>
      <c r="AZ55" s="577">
        <f>AZ30+'3. Inputs'!BA112</f>
        <v>12.5</v>
      </c>
      <c r="BA55" s="577">
        <f>BA30+'3. Inputs'!BB112</f>
        <v>12.5</v>
      </c>
      <c r="BB55" s="577">
        <f>BB30+'3. Inputs'!BC112</f>
        <v>12.5</v>
      </c>
      <c r="BC55" s="577">
        <f>BC30+'3. Inputs'!BD112</f>
        <v>12.5</v>
      </c>
      <c r="BD55" s="577">
        <f>BD30+'3. Inputs'!BE112</f>
        <v>12.5</v>
      </c>
      <c r="BE55" s="577">
        <f>BE30+'3. Inputs'!BF112</f>
        <v>12.5</v>
      </c>
      <c r="BF55" s="577">
        <f>BF30+'3. Inputs'!BG112</f>
        <v>12.5</v>
      </c>
      <c r="BG55" s="577">
        <f>BG30+'3. Inputs'!BH112</f>
        <v>12.5</v>
      </c>
      <c r="BH55" s="577">
        <f>BH30+'3. Inputs'!BI112</f>
        <v>12.5</v>
      </c>
      <c r="BI55" s="577">
        <f>BI30+'3. Inputs'!BJ112</f>
        <v>12.5</v>
      </c>
      <c r="BJ55" s="577">
        <f>BJ30+'3. Inputs'!BK112</f>
        <v>12.5</v>
      </c>
      <c r="BK55" s="577">
        <f>BK30+'3. Inputs'!BL112</f>
        <v>12.5</v>
      </c>
      <c r="BL55" s="577">
        <f>BL30+'3. Inputs'!BM112</f>
        <v>12.5</v>
      </c>
      <c r="BM55" s="577">
        <f>BM30+'3. Inputs'!BN112</f>
        <v>12.5</v>
      </c>
    </row>
    <row r="56" spans="2:65" s="42" customFormat="1">
      <c r="B56" s="1534"/>
      <c r="C56" s="576" t="s">
        <v>162</v>
      </c>
      <c r="D56" s="576" t="s">
        <v>112</v>
      </c>
      <c r="E56" s="576"/>
      <c r="F56" s="577">
        <f>F31+'3. Inputs'!G113</f>
        <v>9</v>
      </c>
      <c r="G56" s="577">
        <f>G31+'3. Inputs'!H113</f>
        <v>8.125</v>
      </c>
      <c r="H56" s="577">
        <f>H31+'3. Inputs'!I113</f>
        <v>8.015625</v>
      </c>
      <c r="I56" s="577">
        <f>I31+'3. Inputs'!J113</f>
        <v>8.001953125</v>
      </c>
      <c r="J56" s="577">
        <f>J31+'3. Inputs'!K113</f>
        <v>8.000244140625</v>
      </c>
      <c r="K56" s="577">
        <f>K31+'3. Inputs'!L113</f>
        <v>10.000030517578125</v>
      </c>
      <c r="L56" s="577">
        <f>L31+'3. Inputs'!M113</f>
        <v>10.000003814697266</v>
      </c>
      <c r="M56" s="577">
        <f>M31+'3. Inputs'!N113</f>
        <v>12.500000381469727</v>
      </c>
      <c r="N56" s="577">
        <f>N31+'3. Inputs'!O113</f>
        <v>12.500000038146972</v>
      </c>
      <c r="O56" s="577">
        <f>O31+'3. Inputs'!P113</f>
        <v>12.500000003051758</v>
      </c>
      <c r="P56" s="577">
        <f>P31+'3. Inputs'!Q113</f>
        <v>12.500000000244141</v>
      </c>
      <c r="Q56" s="577">
        <f>Q31+'3. Inputs'!R113</f>
        <v>12.500000000019531</v>
      </c>
      <c r="R56" s="577">
        <f>R31+'3. Inputs'!S113</f>
        <v>12.500000000001563</v>
      </c>
      <c r="S56" s="577">
        <f>S31+'3. Inputs'!T113</f>
        <v>12.500000000000124</v>
      </c>
      <c r="T56" s="577">
        <f>T31+'3. Inputs'!U113</f>
        <v>12.500000000000011</v>
      </c>
      <c r="U56" s="577">
        <f>U31+'3. Inputs'!V113</f>
        <v>12.5</v>
      </c>
      <c r="V56" s="577">
        <f>V31+'3. Inputs'!W113</f>
        <v>12.5</v>
      </c>
      <c r="W56" s="577">
        <f>W31+'3. Inputs'!X113</f>
        <v>12.5</v>
      </c>
      <c r="X56" s="577">
        <f>X31+'3. Inputs'!Y113</f>
        <v>12.5</v>
      </c>
      <c r="Y56" s="577">
        <f>Y31+'3. Inputs'!Z113</f>
        <v>12.5</v>
      </c>
      <c r="Z56" s="577">
        <f>Z31+'3. Inputs'!AA113</f>
        <v>12.5</v>
      </c>
      <c r="AA56" s="577">
        <f>AA31+'3. Inputs'!AB113</f>
        <v>12.5</v>
      </c>
      <c r="AB56" s="577">
        <f>AB31+'3. Inputs'!AC113</f>
        <v>12.5</v>
      </c>
      <c r="AC56" s="577">
        <f>AC31+'3. Inputs'!AD113</f>
        <v>12.5</v>
      </c>
      <c r="AD56" s="577">
        <f>AD31+'3. Inputs'!AE113</f>
        <v>12.5</v>
      </c>
      <c r="AE56" s="577">
        <f>AE31+'3. Inputs'!AF113</f>
        <v>12.5</v>
      </c>
      <c r="AF56" s="577">
        <f>AF31+'3. Inputs'!AG113</f>
        <v>12.5</v>
      </c>
      <c r="AG56" s="577">
        <f>AG31+'3. Inputs'!AH113</f>
        <v>12.5</v>
      </c>
      <c r="AH56" s="577">
        <f>AH31+'3. Inputs'!AI113</f>
        <v>12.5</v>
      </c>
      <c r="AI56" s="577">
        <f>AI31+'3. Inputs'!AJ113</f>
        <v>12.5</v>
      </c>
      <c r="AJ56" s="577">
        <f>AJ31+'3. Inputs'!AK113</f>
        <v>12.5</v>
      </c>
      <c r="AK56" s="577">
        <f>AK31+'3. Inputs'!AL113</f>
        <v>12.5</v>
      </c>
      <c r="AL56" s="577">
        <f>AL31+'3. Inputs'!AM113</f>
        <v>12.5</v>
      </c>
      <c r="AM56" s="577">
        <f>AM31+'3. Inputs'!AN113</f>
        <v>12.5</v>
      </c>
      <c r="AN56" s="577">
        <f>AN31+'3. Inputs'!AO113</f>
        <v>12.5</v>
      </c>
      <c r="AO56" s="577">
        <f>AO31+'3. Inputs'!AP113</f>
        <v>12.5</v>
      </c>
      <c r="AP56" s="577">
        <f>AP31+'3. Inputs'!AQ113</f>
        <v>12.5</v>
      </c>
      <c r="AQ56" s="577">
        <f>AQ31+'3. Inputs'!AR113</f>
        <v>12.5</v>
      </c>
      <c r="AR56" s="577">
        <f>AR31+'3. Inputs'!AS113</f>
        <v>12.5</v>
      </c>
      <c r="AS56" s="577">
        <f>AS31+'3. Inputs'!AT113</f>
        <v>12.5</v>
      </c>
      <c r="AT56" s="577">
        <f>AT31+'3. Inputs'!AU113</f>
        <v>12.5</v>
      </c>
      <c r="AU56" s="577">
        <f>AU31+'3. Inputs'!AV113</f>
        <v>12.5</v>
      </c>
      <c r="AV56" s="577">
        <f>AV31+'3. Inputs'!AW113</f>
        <v>12.5</v>
      </c>
      <c r="AW56" s="577">
        <f>AW31+'3. Inputs'!AX113</f>
        <v>12.5</v>
      </c>
      <c r="AX56" s="577">
        <f>AX31+'3. Inputs'!AY113</f>
        <v>12.5</v>
      </c>
      <c r="AY56" s="577">
        <f>AY31+'3. Inputs'!AZ113</f>
        <v>12.5</v>
      </c>
      <c r="AZ56" s="577">
        <f>AZ31+'3. Inputs'!BA113</f>
        <v>12.5</v>
      </c>
      <c r="BA56" s="577">
        <f>BA31+'3. Inputs'!BB113</f>
        <v>12.5</v>
      </c>
      <c r="BB56" s="577">
        <f>BB31+'3. Inputs'!BC113</f>
        <v>12.5</v>
      </c>
      <c r="BC56" s="577">
        <f>BC31+'3. Inputs'!BD113</f>
        <v>12.5</v>
      </c>
      <c r="BD56" s="577">
        <f>BD31+'3. Inputs'!BE113</f>
        <v>12.5</v>
      </c>
      <c r="BE56" s="577">
        <f>BE31+'3. Inputs'!BF113</f>
        <v>12.5</v>
      </c>
      <c r="BF56" s="577">
        <f>BF31+'3. Inputs'!BG113</f>
        <v>12.5</v>
      </c>
      <c r="BG56" s="577">
        <f>BG31+'3. Inputs'!BH113</f>
        <v>12.5</v>
      </c>
      <c r="BH56" s="577">
        <f>BH31+'3. Inputs'!BI113</f>
        <v>12.5</v>
      </c>
      <c r="BI56" s="577">
        <f>BI31+'3. Inputs'!BJ113</f>
        <v>12.5</v>
      </c>
      <c r="BJ56" s="577">
        <f>BJ31+'3. Inputs'!BK113</f>
        <v>12.5</v>
      </c>
      <c r="BK56" s="577">
        <f>BK31+'3. Inputs'!BL113</f>
        <v>12.5</v>
      </c>
      <c r="BL56" s="577">
        <f>BL31+'3. Inputs'!BM113</f>
        <v>12.5</v>
      </c>
      <c r="BM56" s="577">
        <f>BM31+'3. Inputs'!BN113</f>
        <v>12.5</v>
      </c>
    </row>
    <row r="57" spans="2:65" s="42" customFormat="1">
      <c r="B57" s="1534"/>
      <c r="C57" s="576" t="s">
        <v>113</v>
      </c>
      <c r="D57" s="576" t="s">
        <v>111</v>
      </c>
      <c r="E57" s="576"/>
      <c r="F57" s="577">
        <f>F32+'3. Inputs'!G114</f>
        <v>6</v>
      </c>
      <c r="G57" s="577">
        <f>G32+'3. Inputs'!H114</f>
        <v>5.2</v>
      </c>
      <c r="H57" s="577">
        <f>H32+'3. Inputs'!I114</f>
        <v>5.04</v>
      </c>
      <c r="I57" s="577">
        <f>I32+'3. Inputs'!J114</f>
        <v>5.008</v>
      </c>
      <c r="J57" s="577">
        <f>J32+'3. Inputs'!K114</f>
        <v>9.0015999999999998</v>
      </c>
      <c r="K57" s="577">
        <f>K32+'3. Inputs'!L114</f>
        <v>7.5003200000000003</v>
      </c>
      <c r="L57" s="577">
        <f>L32+'3. Inputs'!M114</f>
        <v>7.5000355555555558</v>
      </c>
      <c r="M57" s="577">
        <f>M32+'3. Inputs'!N114</f>
        <v>10.00000474074074</v>
      </c>
      <c r="N57" s="577">
        <f>N32+'3. Inputs'!O114</f>
        <v>10.000000632098766</v>
      </c>
      <c r="O57" s="577">
        <f>O32+'3. Inputs'!P114</f>
        <v>10.000000063209876</v>
      </c>
      <c r="P57" s="577">
        <f>P32+'3. Inputs'!Q114</f>
        <v>10.000000006320988</v>
      </c>
      <c r="Q57" s="577">
        <f>Q32+'3. Inputs'!R114</f>
        <v>10.000000000632099</v>
      </c>
      <c r="R57" s="577">
        <f>R32+'3. Inputs'!S114</f>
        <v>10.00000000006321</v>
      </c>
      <c r="S57" s="577">
        <f>S32+'3. Inputs'!T114</f>
        <v>10.00000000000632</v>
      </c>
      <c r="T57" s="577">
        <f>T32+'3. Inputs'!U114</f>
        <v>10.000000000000632</v>
      </c>
      <c r="U57" s="577">
        <f>U32+'3. Inputs'!V114</f>
        <v>10.000000000000064</v>
      </c>
      <c r="V57" s="577">
        <f>V32+'3. Inputs'!W114</f>
        <v>10.000000000000007</v>
      </c>
      <c r="W57" s="577">
        <f>W32+'3. Inputs'!X114</f>
        <v>10</v>
      </c>
      <c r="X57" s="577">
        <f>X32+'3. Inputs'!Y114</f>
        <v>10</v>
      </c>
      <c r="Y57" s="577">
        <f>Y32+'3. Inputs'!Z114</f>
        <v>10</v>
      </c>
      <c r="Z57" s="577">
        <f>Z32+'3. Inputs'!AA114</f>
        <v>10</v>
      </c>
      <c r="AA57" s="577">
        <f>AA32+'3. Inputs'!AB114</f>
        <v>10</v>
      </c>
      <c r="AB57" s="577">
        <f>AB32+'3. Inputs'!AC114</f>
        <v>10</v>
      </c>
      <c r="AC57" s="577">
        <f>AC32+'3. Inputs'!AD114</f>
        <v>10</v>
      </c>
      <c r="AD57" s="577">
        <f>AD32+'3. Inputs'!AE114</f>
        <v>10</v>
      </c>
      <c r="AE57" s="577">
        <f>AE32+'3. Inputs'!AF114</f>
        <v>10</v>
      </c>
      <c r="AF57" s="577">
        <f>AF32+'3. Inputs'!AG114</f>
        <v>10</v>
      </c>
      <c r="AG57" s="577">
        <f>AG32+'3. Inputs'!AH114</f>
        <v>10</v>
      </c>
      <c r="AH57" s="577">
        <f>AH32+'3. Inputs'!AI114</f>
        <v>10</v>
      </c>
      <c r="AI57" s="577">
        <f>AI32+'3. Inputs'!AJ114</f>
        <v>10</v>
      </c>
      <c r="AJ57" s="577">
        <f>AJ32+'3. Inputs'!AK114</f>
        <v>10</v>
      </c>
      <c r="AK57" s="577">
        <f>AK32+'3. Inputs'!AL114</f>
        <v>10</v>
      </c>
      <c r="AL57" s="577">
        <f>AL32+'3. Inputs'!AM114</f>
        <v>10</v>
      </c>
      <c r="AM57" s="577">
        <f>AM32+'3. Inputs'!AN114</f>
        <v>10</v>
      </c>
      <c r="AN57" s="577">
        <f>AN32+'3. Inputs'!AO114</f>
        <v>10</v>
      </c>
      <c r="AO57" s="577">
        <f>AO32+'3. Inputs'!AP114</f>
        <v>10</v>
      </c>
      <c r="AP57" s="577">
        <f>AP32+'3. Inputs'!AQ114</f>
        <v>10</v>
      </c>
      <c r="AQ57" s="577">
        <f>AQ32+'3. Inputs'!AR114</f>
        <v>10</v>
      </c>
      <c r="AR57" s="577">
        <f>AR32+'3. Inputs'!AS114</f>
        <v>10</v>
      </c>
      <c r="AS57" s="577">
        <f>AS32+'3. Inputs'!AT114</f>
        <v>10</v>
      </c>
      <c r="AT57" s="577">
        <f>AT32+'3. Inputs'!AU114</f>
        <v>10</v>
      </c>
      <c r="AU57" s="577">
        <f>AU32+'3. Inputs'!AV114</f>
        <v>10</v>
      </c>
      <c r="AV57" s="577">
        <f>AV32+'3. Inputs'!AW114</f>
        <v>10</v>
      </c>
      <c r="AW57" s="577">
        <f>AW32+'3. Inputs'!AX114</f>
        <v>10</v>
      </c>
      <c r="AX57" s="577">
        <f>AX32+'3. Inputs'!AY114</f>
        <v>10</v>
      </c>
      <c r="AY57" s="577">
        <f>AY32+'3. Inputs'!AZ114</f>
        <v>10</v>
      </c>
      <c r="AZ57" s="577">
        <f>AZ32+'3. Inputs'!BA114</f>
        <v>10</v>
      </c>
      <c r="BA57" s="577">
        <f>BA32+'3. Inputs'!BB114</f>
        <v>10</v>
      </c>
      <c r="BB57" s="577">
        <f>BB32+'3. Inputs'!BC114</f>
        <v>10</v>
      </c>
      <c r="BC57" s="577">
        <f>BC32+'3. Inputs'!BD114</f>
        <v>10</v>
      </c>
      <c r="BD57" s="577">
        <f>BD32+'3. Inputs'!BE114</f>
        <v>10</v>
      </c>
      <c r="BE57" s="577">
        <f>BE32+'3. Inputs'!BF114</f>
        <v>10</v>
      </c>
      <c r="BF57" s="577">
        <f>BF32+'3. Inputs'!BG114</f>
        <v>10</v>
      </c>
      <c r="BG57" s="577">
        <f>BG32+'3. Inputs'!BH114</f>
        <v>10</v>
      </c>
      <c r="BH57" s="577">
        <f>BH32+'3. Inputs'!BI114</f>
        <v>10</v>
      </c>
      <c r="BI57" s="577">
        <f>BI32+'3. Inputs'!BJ114</f>
        <v>10</v>
      </c>
      <c r="BJ57" s="577">
        <f>BJ32+'3. Inputs'!BK114</f>
        <v>10</v>
      </c>
      <c r="BK57" s="577">
        <f>BK32+'3. Inputs'!BL114</f>
        <v>10</v>
      </c>
      <c r="BL57" s="577">
        <f>BL32+'3. Inputs'!BM114</f>
        <v>10</v>
      </c>
      <c r="BM57" s="577">
        <f>BM32+'3. Inputs'!BN114</f>
        <v>10</v>
      </c>
    </row>
    <row r="58" spans="2:65" s="42" customFormat="1">
      <c r="B58" s="1534"/>
      <c r="C58" s="576" t="s">
        <v>113</v>
      </c>
      <c r="D58" s="576" t="s">
        <v>112</v>
      </c>
      <c r="E58" s="576"/>
      <c r="F58" s="577">
        <f>F33+'3. Inputs'!G115</f>
        <v>9</v>
      </c>
      <c r="G58" s="577">
        <f>G33+'3. Inputs'!H115</f>
        <v>8.125</v>
      </c>
      <c r="H58" s="577">
        <f>H33+'3. Inputs'!I115</f>
        <v>8.015625</v>
      </c>
      <c r="I58" s="577">
        <f>I33+'3. Inputs'!J115</f>
        <v>8.001953125</v>
      </c>
      <c r="J58" s="577">
        <f>J33+'3. Inputs'!K115</f>
        <v>6.000244140625</v>
      </c>
      <c r="K58" s="577">
        <f>K33+'3. Inputs'!L115</f>
        <v>7.500030517578125</v>
      </c>
      <c r="L58" s="577">
        <f>L33+'3. Inputs'!M115</f>
        <v>7.5000050862630205</v>
      </c>
      <c r="M58" s="577">
        <f>M33+'3. Inputs'!N115</f>
        <v>10.000000678168403</v>
      </c>
      <c r="N58" s="577">
        <f>N33+'3. Inputs'!O115</f>
        <v>10.000000090422454</v>
      </c>
      <c r="O58" s="577">
        <f>O33+'3. Inputs'!P115</f>
        <v>10.000000009042246</v>
      </c>
      <c r="P58" s="577">
        <f>P33+'3. Inputs'!Q115</f>
        <v>10.000000000904224</v>
      </c>
      <c r="Q58" s="577">
        <f>Q33+'3. Inputs'!R115</f>
        <v>10.000000000090422</v>
      </c>
      <c r="R58" s="577">
        <f>R33+'3. Inputs'!S115</f>
        <v>10.000000000009042</v>
      </c>
      <c r="S58" s="577">
        <f>S33+'3. Inputs'!T115</f>
        <v>10.000000000000904</v>
      </c>
      <c r="T58" s="577">
        <f>T33+'3. Inputs'!U115</f>
        <v>10.000000000000091</v>
      </c>
      <c r="U58" s="577">
        <f>U33+'3. Inputs'!V115</f>
        <v>10.000000000000009</v>
      </c>
      <c r="V58" s="577">
        <f>V33+'3. Inputs'!W115</f>
        <v>10.000000000000002</v>
      </c>
      <c r="W58" s="577">
        <f>W33+'3. Inputs'!X115</f>
        <v>10</v>
      </c>
      <c r="X58" s="577">
        <f>X33+'3. Inputs'!Y115</f>
        <v>10</v>
      </c>
      <c r="Y58" s="577">
        <f>Y33+'3. Inputs'!Z115</f>
        <v>10</v>
      </c>
      <c r="Z58" s="577">
        <f>Z33+'3. Inputs'!AA115</f>
        <v>10</v>
      </c>
      <c r="AA58" s="577">
        <f>AA33+'3. Inputs'!AB115</f>
        <v>10</v>
      </c>
      <c r="AB58" s="577">
        <f>AB33+'3. Inputs'!AC115</f>
        <v>10</v>
      </c>
      <c r="AC58" s="577">
        <f>AC33+'3. Inputs'!AD115</f>
        <v>10</v>
      </c>
      <c r="AD58" s="577">
        <f>AD33+'3. Inputs'!AE115</f>
        <v>10</v>
      </c>
      <c r="AE58" s="577">
        <f>AE33+'3. Inputs'!AF115</f>
        <v>10</v>
      </c>
      <c r="AF58" s="577">
        <f>AF33+'3. Inputs'!AG115</f>
        <v>10</v>
      </c>
      <c r="AG58" s="577">
        <f>AG33+'3. Inputs'!AH115</f>
        <v>10</v>
      </c>
      <c r="AH58" s="577">
        <f>AH33+'3. Inputs'!AI115</f>
        <v>10</v>
      </c>
      <c r="AI58" s="577">
        <f>AI33+'3. Inputs'!AJ115</f>
        <v>10</v>
      </c>
      <c r="AJ58" s="577">
        <f>AJ33+'3. Inputs'!AK115</f>
        <v>10</v>
      </c>
      <c r="AK58" s="577">
        <f>AK33+'3. Inputs'!AL115</f>
        <v>10</v>
      </c>
      <c r="AL58" s="577">
        <f>AL33+'3. Inputs'!AM115</f>
        <v>10</v>
      </c>
      <c r="AM58" s="577">
        <f>AM33+'3. Inputs'!AN115</f>
        <v>10</v>
      </c>
      <c r="AN58" s="577">
        <f>AN33+'3. Inputs'!AO115</f>
        <v>10</v>
      </c>
      <c r="AO58" s="577">
        <f>AO33+'3. Inputs'!AP115</f>
        <v>10</v>
      </c>
      <c r="AP58" s="577">
        <f>AP33+'3. Inputs'!AQ115</f>
        <v>10</v>
      </c>
      <c r="AQ58" s="577">
        <f>AQ33+'3. Inputs'!AR115</f>
        <v>10</v>
      </c>
      <c r="AR58" s="577">
        <f>AR33+'3. Inputs'!AS115</f>
        <v>10</v>
      </c>
      <c r="AS58" s="577">
        <f>AS33+'3. Inputs'!AT115</f>
        <v>10</v>
      </c>
      <c r="AT58" s="577">
        <f>AT33+'3. Inputs'!AU115</f>
        <v>10</v>
      </c>
      <c r="AU58" s="577">
        <f>AU33+'3. Inputs'!AV115</f>
        <v>10</v>
      </c>
      <c r="AV58" s="577">
        <f>AV33+'3. Inputs'!AW115</f>
        <v>10</v>
      </c>
      <c r="AW58" s="577">
        <f>AW33+'3. Inputs'!AX115</f>
        <v>10</v>
      </c>
      <c r="AX58" s="577">
        <f>AX33+'3. Inputs'!AY115</f>
        <v>10</v>
      </c>
      <c r="AY58" s="577">
        <f>AY33+'3. Inputs'!AZ115</f>
        <v>10</v>
      </c>
      <c r="AZ58" s="577">
        <f>AZ33+'3. Inputs'!BA115</f>
        <v>10</v>
      </c>
      <c r="BA58" s="577">
        <f>BA33+'3. Inputs'!BB115</f>
        <v>10</v>
      </c>
      <c r="BB58" s="577">
        <f>BB33+'3. Inputs'!BC115</f>
        <v>10</v>
      </c>
      <c r="BC58" s="577">
        <f>BC33+'3. Inputs'!BD115</f>
        <v>10</v>
      </c>
      <c r="BD58" s="577">
        <f>BD33+'3. Inputs'!BE115</f>
        <v>10</v>
      </c>
      <c r="BE58" s="577">
        <f>BE33+'3. Inputs'!BF115</f>
        <v>10</v>
      </c>
      <c r="BF58" s="577">
        <f>BF33+'3. Inputs'!BG115</f>
        <v>10</v>
      </c>
      <c r="BG58" s="577">
        <f>BG33+'3. Inputs'!BH115</f>
        <v>10</v>
      </c>
      <c r="BH58" s="577">
        <f>BH33+'3. Inputs'!BI115</f>
        <v>10</v>
      </c>
      <c r="BI58" s="577">
        <f>BI33+'3. Inputs'!BJ115</f>
        <v>10</v>
      </c>
      <c r="BJ58" s="577">
        <f>BJ33+'3. Inputs'!BK115</f>
        <v>10</v>
      </c>
      <c r="BK58" s="577">
        <f>BK33+'3. Inputs'!BL115</f>
        <v>10</v>
      </c>
      <c r="BL58" s="577">
        <f>BL33+'3. Inputs'!BM115</f>
        <v>10</v>
      </c>
      <c r="BM58" s="577">
        <f>BM33+'3. Inputs'!BN115</f>
        <v>10</v>
      </c>
    </row>
    <row r="59" spans="2:65" s="42" customFormat="1">
      <c r="B59" s="1534"/>
      <c r="C59" s="576" t="s">
        <v>114</v>
      </c>
      <c r="D59" s="576" t="s">
        <v>111</v>
      </c>
      <c r="E59" s="576"/>
      <c r="F59" s="577">
        <f>F34+'3. Inputs'!G116</f>
        <v>16</v>
      </c>
      <c r="G59" s="577">
        <f>G34+'3. Inputs'!H116</f>
        <v>15.066666666666666</v>
      </c>
      <c r="H59" s="577">
        <f>H34+'3. Inputs'!I116</f>
        <v>15.004444444444445</v>
      </c>
      <c r="I59" s="577">
        <f>I34+'3. Inputs'!J116</f>
        <v>15.000296296296296</v>
      </c>
      <c r="J59" s="577">
        <f>J34+'3. Inputs'!K116</f>
        <v>34.50001975308642</v>
      </c>
      <c r="K59" s="577">
        <f>K34+'3. Inputs'!L116</f>
        <v>16.450001316872427</v>
      </c>
      <c r="L59" s="577">
        <f>L34+'3. Inputs'!M116</f>
        <v>17.400000038170212</v>
      </c>
      <c r="M59" s="577">
        <f>M34+'3. Inputs'!N116</f>
        <v>19.800000002320374</v>
      </c>
      <c r="N59" s="577">
        <f>N34+'3. Inputs'!O116</f>
        <v>22.080000000133353</v>
      </c>
      <c r="O59" s="577">
        <f>O34+'3. Inputs'!P116</f>
        <v>24.360000000006735</v>
      </c>
      <c r="P59" s="577">
        <f>P34+'3. Inputs'!Q116</f>
        <v>24.360000000000305</v>
      </c>
      <c r="Q59" s="577">
        <f>Q34+'3. Inputs'!R116</f>
        <v>24.360000000000014</v>
      </c>
      <c r="R59" s="577">
        <f>R34+'3. Inputs'!S116</f>
        <v>24.36</v>
      </c>
      <c r="S59" s="577">
        <f>S34+'3. Inputs'!T116</f>
        <v>24.36</v>
      </c>
      <c r="T59" s="577">
        <f>T34+'3. Inputs'!U116</f>
        <v>24.36</v>
      </c>
      <c r="U59" s="577">
        <f>U34+'3. Inputs'!V116</f>
        <v>24.36</v>
      </c>
      <c r="V59" s="577">
        <f>V34+'3. Inputs'!W116</f>
        <v>24.36</v>
      </c>
      <c r="W59" s="577">
        <f>W34+'3. Inputs'!X116</f>
        <v>24.36</v>
      </c>
      <c r="X59" s="577">
        <f>X34+'3. Inputs'!Y116</f>
        <v>24.36</v>
      </c>
      <c r="Y59" s="577">
        <f>Y34+'3. Inputs'!Z116</f>
        <v>24.36</v>
      </c>
      <c r="Z59" s="577">
        <f>Z34+'3. Inputs'!AA116</f>
        <v>24.36</v>
      </c>
      <c r="AA59" s="577">
        <f>AA34+'3. Inputs'!AB116</f>
        <v>24.36</v>
      </c>
      <c r="AB59" s="577">
        <f>AB34+'3. Inputs'!AC116</f>
        <v>24.36</v>
      </c>
      <c r="AC59" s="577">
        <f>AC34+'3. Inputs'!AD116</f>
        <v>24.36</v>
      </c>
      <c r="AD59" s="577">
        <f>AD34+'3. Inputs'!AE116</f>
        <v>24.36</v>
      </c>
      <c r="AE59" s="577">
        <f>AE34+'3. Inputs'!AF116</f>
        <v>24.36</v>
      </c>
      <c r="AF59" s="577">
        <f>AF34+'3. Inputs'!AG116</f>
        <v>24.36</v>
      </c>
      <c r="AG59" s="577">
        <f>AG34+'3. Inputs'!AH116</f>
        <v>24.36</v>
      </c>
      <c r="AH59" s="577">
        <f>AH34+'3. Inputs'!AI116</f>
        <v>24.36</v>
      </c>
      <c r="AI59" s="577">
        <f>AI34+'3. Inputs'!AJ116</f>
        <v>24.36</v>
      </c>
      <c r="AJ59" s="577">
        <f>AJ34+'3. Inputs'!AK116</f>
        <v>24.36</v>
      </c>
      <c r="AK59" s="577">
        <f>AK34+'3. Inputs'!AL116</f>
        <v>24.36</v>
      </c>
      <c r="AL59" s="577">
        <f>AL34+'3. Inputs'!AM116</f>
        <v>24.36</v>
      </c>
      <c r="AM59" s="577">
        <f>AM34+'3. Inputs'!AN116</f>
        <v>24.36</v>
      </c>
      <c r="AN59" s="577">
        <f>AN34+'3. Inputs'!AO116</f>
        <v>24.36</v>
      </c>
      <c r="AO59" s="577">
        <f>AO34+'3. Inputs'!AP116</f>
        <v>24.36</v>
      </c>
      <c r="AP59" s="577">
        <f>AP34+'3. Inputs'!AQ116</f>
        <v>24.36</v>
      </c>
      <c r="AQ59" s="577">
        <f>AQ34+'3. Inputs'!AR116</f>
        <v>24.36</v>
      </c>
      <c r="AR59" s="577">
        <f>AR34+'3. Inputs'!AS116</f>
        <v>24.36</v>
      </c>
      <c r="AS59" s="577">
        <f>AS34+'3. Inputs'!AT116</f>
        <v>24.36</v>
      </c>
      <c r="AT59" s="577">
        <f>AT34+'3. Inputs'!AU116</f>
        <v>24.36</v>
      </c>
      <c r="AU59" s="577">
        <f>AU34+'3. Inputs'!AV116</f>
        <v>24.36</v>
      </c>
      <c r="AV59" s="577">
        <f>AV34+'3. Inputs'!AW116</f>
        <v>24.36</v>
      </c>
      <c r="AW59" s="577">
        <f>AW34+'3. Inputs'!AX116</f>
        <v>24.36</v>
      </c>
      <c r="AX59" s="577">
        <f>AX34+'3. Inputs'!AY116</f>
        <v>24.36</v>
      </c>
      <c r="AY59" s="577">
        <f>AY34+'3. Inputs'!AZ116</f>
        <v>24.36</v>
      </c>
      <c r="AZ59" s="577">
        <f>AZ34+'3. Inputs'!BA116</f>
        <v>24.36</v>
      </c>
      <c r="BA59" s="577">
        <f>BA34+'3. Inputs'!BB116</f>
        <v>24.36</v>
      </c>
      <c r="BB59" s="577">
        <f>BB34+'3. Inputs'!BC116</f>
        <v>24.36</v>
      </c>
      <c r="BC59" s="577">
        <f>BC34+'3. Inputs'!BD116</f>
        <v>24.36</v>
      </c>
      <c r="BD59" s="577">
        <f>BD34+'3. Inputs'!BE116</f>
        <v>24.36</v>
      </c>
      <c r="BE59" s="577">
        <f>BE34+'3. Inputs'!BF116</f>
        <v>24.36</v>
      </c>
      <c r="BF59" s="577">
        <f>BF34+'3. Inputs'!BG116</f>
        <v>24.36</v>
      </c>
      <c r="BG59" s="577">
        <f>BG34+'3. Inputs'!BH116</f>
        <v>24.36</v>
      </c>
      <c r="BH59" s="577">
        <f>BH34+'3. Inputs'!BI116</f>
        <v>24.36</v>
      </c>
      <c r="BI59" s="577">
        <f>BI34+'3. Inputs'!BJ116</f>
        <v>24.36</v>
      </c>
      <c r="BJ59" s="577">
        <f>BJ34+'3. Inputs'!BK116</f>
        <v>24.36</v>
      </c>
      <c r="BK59" s="577">
        <f>BK34+'3. Inputs'!BL116</f>
        <v>24.36</v>
      </c>
      <c r="BL59" s="577">
        <f>BL34+'3. Inputs'!BM116</f>
        <v>24.36</v>
      </c>
      <c r="BM59" s="577">
        <f>BM34+'3. Inputs'!BN116</f>
        <v>24.36</v>
      </c>
    </row>
    <row r="60" spans="2:65" s="42" customFormat="1">
      <c r="B60" s="1534"/>
      <c r="C60" s="576" t="s">
        <v>114</v>
      </c>
      <c r="D60" s="576" t="s">
        <v>112</v>
      </c>
      <c r="E60" s="576"/>
      <c r="F60" s="577">
        <f>F35+'3. Inputs'!G117</f>
        <v>17</v>
      </c>
      <c r="G60" s="577">
        <f>G35+'3. Inputs'!H117</f>
        <v>16.0625</v>
      </c>
      <c r="H60" s="577">
        <f>H35+'3. Inputs'!I117</f>
        <v>16.00390625</v>
      </c>
      <c r="I60" s="577">
        <f>I35+'3. Inputs'!J117</f>
        <v>16.000244140625</v>
      </c>
      <c r="J60" s="577">
        <f>J35+'3. Inputs'!K117</f>
        <v>19.200015258789062</v>
      </c>
      <c r="K60" s="577">
        <f>K35+'3. Inputs'!L117</f>
        <v>15.400000953674315</v>
      </c>
      <c r="L60" s="577">
        <f>L35+'3. Inputs'!M117</f>
        <v>11.600000049670538</v>
      </c>
      <c r="M60" s="577">
        <f>M35+'3. Inputs'!N117</f>
        <v>13.200000003225359</v>
      </c>
      <c r="N60" s="577">
        <f>N35+'3. Inputs'!O117</f>
        <v>14.72000000027805</v>
      </c>
      <c r="O60" s="577">
        <f>O35+'3. Inputs'!P117</f>
        <v>16.240000000021066</v>
      </c>
      <c r="P60" s="577">
        <f>P35+'3. Inputs'!Q117</f>
        <v>16.240000000001434</v>
      </c>
      <c r="Q60" s="577">
        <f>Q35+'3. Inputs'!R117</f>
        <v>16.240000000000091</v>
      </c>
      <c r="R60" s="577">
        <f>R35+'3. Inputs'!S117</f>
        <v>16.240000000000009</v>
      </c>
      <c r="S60" s="577">
        <f>S35+'3. Inputs'!T117</f>
        <v>16.240000000000002</v>
      </c>
      <c r="T60" s="577">
        <f>T35+'3. Inputs'!U117</f>
        <v>16.240000000000002</v>
      </c>
      <c r="U60" s="577">
        <f>U35+'3. Inputs'!V117</f>
        <v>16.240000000000002</v>
      </c>
      <c r="V60" s="577">
        <f>V35+'3. Inputs'!W117</f>
        <v>16.240000000000002</v>
      </c>
      <c r="W60" s="577">
        <f>W35+'3. Inputs'!X117</f>
        <v>16.240000000000002</v>
      </c>
      <c r="X60" s="577">
        <f>X35+'3. Inputs'!Y117</f>
        <v>16.240000000000002</v>
      </c>
      <c r="Y60" s="577">
        <f>Y35+'3. Inputs'!Z117</f>
        <v>16.240000000000002</v>
      </c>
      <c r="Z60" s="577">
        <f>Z35+'3. Inputs'!AA117</f>
        <v>16.240000000000002</v>
      </c>
      <c r="AA60" s="577">
        <f>AA35+'3. Inputs'!AB117</f>
        <v>16.240000000000002</v>
      </c>
      <c r="AB60" s="577">
        <f>AB35+'3. Inputs'!AC117</f>
        <v>16.240000000000002</v>
      </c>
      <c r="AC60" s="577">
        <f>AC35+'3. Inputs'!AD117</f>
        <v>16.240000000000002</v>
      </c>
      <c r="AD60" s="577">
        <f>AD35+'3. Inputs'!AE117</f>
        <v>16.240000000000002</v>
      </c>
      <c r="AE60" s="577">
        <f>AE35+'3. Inputs'!AF117</f>
        <v>16.240000000000002</v>
      </c>
      <c r="AF60" s="577">
        <f>AF35+'3. Inputs'!AG117</f>
        <v>16.240000000000002</v>
      </c>
      <c r="AG60" s="577">
        <f>AG35+'3. Inputs'!AH117</f>
        <v>16.240000000000002</v>
      </c>
      <c r="AH60" s="577">
        <f>AH35+'3. Inputs'!AI117</f>
        <v>16.240000000000002</v>
      </c>
      <c r="AI60" s="577">
        <f>AI35+'3. Inputs'!AJ117</f>
        <v>16.240000000000002</v>
      </c>
      <c r="AJ60" s="577">
        <f>AJ35+'3. Inputs'!AK117</f>
        <v>16.240000000000002</v>
      </c>
      <c r="AK60" s="577">
        <f>AK35+'3. Inputs'!AL117</f>
        <v>16.240000000000002</v>
      </c>
      <c r="AL60" s="577">
        <f>AL35+'3. Inputs'!AM117</f>
        <v>16.240000000000002</v>
      </c>
      <c r="AM60" s="577">
        <f>AM35+'3. Inputs'!AN117</f>
        <v>16.240000000000002</v>
      </c>
      <c r="AN60" s="577">
        <f>AN35+'3. Inputs'!AO117</f>
        <v>16.240000000000002</v>
      </c>
      <c r="AO60" s="577">
        <f>AO35+'3. Inputs'!AP117</f>
        <v>16.240000000000002</v>
      </c>
      <c r="AP60" s="577">
        <f>AP35+'3. Inputs'!AQ117</f>
        <v>16.240000000000002</v>
      </c>
      <c r="AQ60" s="577">
        <f>AQ35+'3. Inputs'!AR117</f>
        <v>16.240000000000002</v>
      </c>
      <c r="AR60" s="577">
        <f>AR35+'3. Inputs'!AS117</f>
        <v>16.240000000000002</v>
      </c>
      <c r="AS60" s="577">
        <f>AS35+'3. Inputs'!AT117</f>
        <v>16.240000000000002</v>
      </c>
      <c r="AT60" s="577">
        <f>AT35+'3. Inputs'!AU117</f>
        <v>16.240000000000002</v>
      </c>
      <c r="AU60" s="577">
        <f>AU35+'3. Inputs'!AV117</f>
        <v>16.240000000000002</v>
      </c>
      <c r="AV60" s="577">
        <f>AV35+'3. Inputs'!AW117</f>
        <v>16.240000000000002</v>
      </c>
      <c r="AW60" s="577">
        <f>AW35+'3. Inputs'!AX117</f>
        <v>16.240000000000002</v>
      </c>
      <c r="AX60" s="577">
        <f>AX35+'3. Inputs'!AY117</f>
        <v>16.240000000000002</v>
      </c>
      <c r="AY60" s="577">
        <f>AY35+'3. Inputs'!AZ117</f>
        <v>16.240000000000002</v>
      </c>
      <c r="AZ60" s="577">
        <f>AZ35+'3. Inputs'!BA117</f>
        <v>16.240000000000002</v>
      </c>
      <c r="BA60" s="577">
        <f>BA35+'3. Inputs'!BB117</f>
        <v>16.240000000000002</v>
      </c>
      <c r="BB60" s="577">
        <f>BB35+'3. Inputs'!BC117</f>
        <v>16.240000000000002</v>
      </c>
      <c r="BC60" s="577">
        <f>BC35+'3. Inputs'!BD117</f>
        <v>16.240000000000002</v>
      </c>
      <c r="BD60" s="577">
        <f>BD35+'3. Inputs'!BE117</f>
        <v>16.240000000000002</v>
      </c>
      <c r="BE60" s="577">
        <f>BE35+'3. Inputs'!BF117</f>
        <v>16.240000000000002</v>
      </c>
      <c r="BF60" s="577">
        <f>BF35+'3. Inputs'!BG117</f>
        <v>16.240000000000002</v>
      </c>
      <c r="BG60" s="577">
        <f>BG35+'3. Inputs'!BH117</f>
        <v>16.240000000000002</v>
      </c>
      <c r="BH60" s="577">
        <f>BH35+'3. Inputs'!BI117</f>
        <v>16.240000000000002</v>
      </c>
      <c r="BI60" s="577">
        <f>BI35+'3. Inputs'!BJ117</f>
        <v>16.240000000000002</v>
      </c>
      <c r="BJ60" s="577">
        <f>BJ35+'3. Inputs'!BK117</f>
        <v>16.240000000000002</v>
      </c>
      <c r="BK60" s="577">
        <f>BK35+'3. Inputs'!BL117</f>
        <v>16.240000000000002</v>
      </c>
      <c r="BL60" s="577">
        <f>BL35+'3. Inputs'!BM117</f>
        <v>16.240000000000002</v>
      </c>
      <c r="BM60" s="577">
        <f>BM35+'3. Inputs'!BN117</f>
        <v>16.240000000000002</v>
      </c>
    </row>
    <row r="61" spans="2:65">
      <c r="C61" s="574"/>
      <c r="D61" s="574"/>
      <c r="E61" s="574"/>
      <c r="F61" s="574"/>
      <c r="G61" s="574"/>
      <c r="H61" s="574"/>
      <c r="I61" s="574"/>
      <c r="J61" s="574"/>
      <c r="K61" s="574"/>
      <c r="L61" s="574"/>
      <c r="M61" s="574"/>
      <c r="N61" s="574"/>
      <c r="O61" s="574"/>
      <c r="P61" s="574"/>
    </row>
    <row r="62" spans="2:65">
      <c r="F62" s="294">
        <f>SUM(F53:F61)</f>
        <v>96</v>
      </c>
      <c r="G62" s="294">
        <f t="shared" ref="G62:BM62" si="91">SUM(G53:G61)</f>
        <v>88.908333333333331</v>
      </c>
      <c r="H62" s="294">
        <f t="shared" si="91"/>
        <v>88.127951388888889</v>
      </c>
      <c r="I62" s="294">
        <f t="shared" si="91"/>
        <v>88.020987123842602</v>
      </c>
      <c r="J62" s="294">
        <f t="shared" si="91"/>
        <v>149.50375830500093</v>
      </c>
      <c r="K62" s="294">
        <f t="shared" si="91"/>
        <v>149.25070557624974</v>
      </c>
      <c r="L62" s="294">
        <f t="shared" si="91"/>
        <v>168.00007128712988</v>
      </c>
      <c r="M62" s="294">
        <f t="shared" si="91"/>
        <v>197.00000847445281</v>
      </c>
      <c r="N62" s="294">
        <f t="shared" si="91"/>
        <v>212.80000102778206</v>
      </c>
      <c r="O62" s="294">
        <f t="shared" si="91"/>
        <v>228.60000009666564</v>
      </c>
      <c r="P62" s="294">
        <f t="shared" si="91"/>
        <v>228.60000000917776</v>
      </c>
      <c r="Q62" s="294">
        <f t="shared" si="91"/>
        <v>228.60000000087868</v>
      </c>
      <c r="R62" s="294">
        <f t="shared" si="91"/>
        <v>228.60000000008472</v>
      </c>
      <c r="S62" s="294">
        <f t="shared" si="91"/>
        <v>228.60000000000821</v>
      </c>
      <c r="T62" s="294">
        <f t="shared" si="91"/>
        <v>228.60000000000076</v>
      </c>
      <c r="U62" s="294">
        <f t="shared" si="91"/>
        <v>228.60000000000008</v>
      </c>
      <c r="V62" s="294">
        <f t="shared" si="91"/>
        <v>228.60000000000002</v>
      </c>
      <c r="W62" s="294">
        <f t="shared" si="91"/>
        <v>228.60000000000002</v>
      </c>
      <c r="X62" s="294">
        <f t="shared" si="91"/>
        <v>228.60000000000002</v>
      </c>
      <c r="Y62" s="294">
        <f t="shared" si="91"/>
        <v>228.60000000000002</v>
      </c>
      <c r="Z62" s="294">
        <f t="shared" si="91"/>
        <v>228.60000000000002</v>
      </c>
      <c r="AA62" s="294">
        <f t="shared" si="91"/>
        <v>228.60000000000002</v>
      </c>
      <c r="AB62" s="294">
        <f t="shared" si="91"/>
        <v>228.60000000000002</v>
      </c>
      <c r="AC62" s="294">
        <f t="shared" si="91"/>
        <v>228.60000000000002</v>
      </c>
      <c r="AD62" s="294">
        <f t="shared" si="91"/>
        <v>228.60000000000002</v>
      </c>
      <c r="AE62" s="294">
        <f t="shared" si="91"/>
        <v>228.60000000000002</v>
      </c>
      <c r="AF62" s="294">
        <f t="shared" si="91"/>
        <v>228.60000000000002</v>
      </c>
      <c r="AG62" s="294">
        <f t="shared" si="91"/>
        <v>228.60000000000002</v>
      </c>
      <c r="AH62" s="294">
        <f t="shared" si="91"/>
        <v>228.60000000000002</v>
      </c>
      <c r="AI62" s="294">
        <f t="shared" si="91"/>
        <v>228.60000000000002</v>
      </c>
      <c r="AJ62" s="294">
        <f t="shared" si="91"/>
        <v>228.60000000000002</v>
      </c>
      <c r="AK62" s="294">
        <f t="shared" si="91"/>
        <v>228.60000000000002</v>
      </c>
      <c r="AL62" s="294">
        <f t="shared" si="91"/>
        <v>228.60000000000002</v>
      </c>
      <c r="AM62" s="294">
        <f t="shared" si="91"/>
        <v>228.60000000000002</v>
      </c>
      <c r="AN62" s="294">
        <f t="shared" si="91"/>
        <v>228.60000000000002</v>
      </c>
      <c r="AO62" s="294">
        <f t="shared" si="91"/>
        <v>228.60000000000002</v>
      </c>
      <c r="AP62" s="294">
        <f t="shared" si="91"/>
        <v>228.60000000000002</v>
      </c>
      <c r="AQ62" s="294">
        <f t="shared" si="91"/>
        <v>228.60000000000002</v>
      </c>
      <c r="AR62" s="294">
        <f t="shared" si="91"/>
        <v>228.60000000000002</v>
      </c>
      <c r="AS62" s="294">
        <f t="shared" si="91"/>
        <v>228.60000000000002</v>
      </c>
      <c r="AT62" s="294">
        <f t="shared" si="91"/>
        <v>228.60000000000002</v>
      </c>
      <c r="AU62" s="294">
        <f t="shared" si="91"/>
        <v>228.60000000000002</v>
      </c>
      <c r="AV62" s="294">
        <f t="shared" si="91"/>
        <v>228.60000000000002</v>
      </c>
      <c r="AW62" s="294">
        <f t="shared" si="91"/>
        <v>228.60000000000002</v>
      </c>
      <c r="AX62" s="294">
        <f t="shared" si="91"/>
        <v>228.60000000000002</v>
      </c>
      <c r="AY62" s="294">
        <f t="shared" si="91"/>
        <v>228.60000000000002</v>
      </c>
      <c r="AZ62" s="294">
        <f t="shared" si="91"/>
        <v>228.60000000000002</v>
      </c>
      <c r="BA62" s="294">
        <f t="shared" si="91"/>
        <v>228.60000000000002</v>
      </c>
      <c r="BB62" s="294">
        <f t="shared" si="91"/>
        <v>228.60000000000002</v>
      </c>
      <c r="BC62" s="294">
        <f t="shared" si="91"/>
        <v>228.60000000000002</v>
      </c>
      <c r="BD62" s="294">
        <f t="shared" si="91"/>
        <v>228.60000000000002</v>
      </c>
      <c r="BE62" s="294">
        <f t="shared" si="91"/>
        <v>228.60000000000002</v>
      </c>
      <c r="BF62" s="294">
        <f t="shared" si="91"/>
        <v>228.60000000000002</v>
      </c>
      <c r="BG62" s="294">
        <f t="shared" si="91"/>
        <v>228.60000000000002</v>
      </c>
      <c r="BH62" s="294">
        <f t="shared" si="91"/>
        <v>228.60000000000002</v>
      </c>
      <c r="BI62" s="294">
        <f t="shared" si="91"/>
        <v>228.60000000000002</v>
      </c>
      <c r="BJ62" s="294">
        <f t="shared" si="91"/>
        <v>228.60000000000002</v>
      </c>
      <c r="BK62" s="294">
        <f t="shared" si="91"/>
        <v>228.60000000000002</v>
      </c>
      <c r="BL62" s="294">
        <f t="shared" si="91"/>
        <v>228.60000000000002</v>
      </c>
      <c r="BM62" s="294">
        <f t="shared" si="91"/>
        <v>228.60000000000002</v>
      </c>
    </row>
    <row r="64" spans="2:65" s="60" customFormat="1">
      <c r="B64" s="1535" t="s">
        <v>125</v>
      </c>
      <c r="C64" s="60" t="s">
        <v>110</v>
      </c>
      <c r="D64" s="60" t="s">
        <v>111</v>
      </c>
      <c r="F64" s="60">
        <f>F38+'3. Inputs'!G119</f>
        <v>136</v>
      </c>
      <c r="G64" s="60">
        <f>G38+'3. Inputs'!H119</f>
        <v>143.22890740740741</v>
      </c>
      <c r="H64" s="60">
        <f>H38+'3. Inputs'!I119</f>
        <v>147.51819671994014</v>
      </c>
      <c r="I64" s="60">
        <f>I38+'3. Inputs'!J119</f>
        <v>151.94368970060052</v>
      </c>
      <c r="J64" s="60">
        <f>J38+'3. Inputs'!K119</f>
        <v>292.13706672590746</v>
      </c>
      <c r="K64" s="60">
        <f>K38+'3. Inputs'!L119</f>
        <v>429.85882675044792</v>
      </c>
      <c r="L64" s="60">
        <f>L38+'3. Inputs'!M119</f>
        <v>575.58096901883914</v>
      </c>
      <c r="M64" s="60">
        <f>M38+'3. Inputs'!N119</f>
        <v>678.35537858306839</v>
      </c>
      <c r="N64" s="60">
        <f>N38+'3. Inputs'!O119</f>
        <v>769.16379186733968</v>
      </c>
      <c r="O64" s="60">
        <f>O38+'3. Inputs'!P119</f>
        <v>864.81019010794262</v>
      </c>
      <c r="P64" s="60">
        <f>P38+'3. Inputs'!Q119</f>
        <v>890.75449581118096</v>
      </c>
      <c r="Q64" s="60">
        <f>Q38+'3. Inputs'!R119</f>
        <v>917.47713068551639</v>
      </c>
      <c r="R64" s="60">
        <f>R38+'3. Inputs'!S119</f>
        <v>945.0014446060818</v>
      </c>
      <c r="S64" s="60">
        <f>S38+'3. Inputs'!T119</f>
        <v>973.35148794426436</v>
      </c>
      <c r="T64" s="60">
        <f>T38+'3. Inputs'!U119</f>
        <v>1002.5520325825921</v>
      </c>
      <c r="U64" s="60">
        <f>U38+'3. Inputs'!V119</f>
        <v>1032.6285935600699</v>
      </c>
      <c r="V64" s="60">
        <f>V38+'3. Inputs'!W119</f>
        <v>1063.6074513668721</v>
      </c>
      <c r="W64" s="60">
        <f>W38+'3. Inputs'!X119</f>
        <v>1095.5156749078783</v>
      </c>
      <c r="X64" s="60">
        <f>X38+'3. Inputs'!Y119</f>
        <v>1128.3811451551146</v>
      </c>
      <c r="Y64" s="60">
        <f>Y38+'3. Inputs'!Z119</f>
        <v>1162.2325795097681</v>
      </c>
      <c r="Z64" s="60">
        <f>Z38+'3. Inputs'!AA119</f>
        <v>1197.0995568950611</v>
      </c>
      <c r="AA64" s="60">
        <f>AA38+'3. Inputs'!AB119</f>
        <v>1233.0125436019127</v>
      </c>
      <c r="AB64" s="60">
        <f>AB38+'3. Inputs'!AC119</f>
        <v>1270.0029199099704</v>
      </c>
      <c r="AC64" s="60">
        <f>AC38+'3. Inputs'!AD119</f>
        <v>1308.1030075072695</v>
      </c>
      <c r="AD64" s="60">
        <f>AD38+'3. Inputs'!AE119</f>
        <v>1347.3460977324876</v>
      </c>
      <c r="AE64" s="60">
        <f>AE38+'3. Inputs'!AF119</f>
        <v>1387.7664806644623</v>
      </c>
      <c r="AF64" s="60">
        <f>AF38+'3. Inputs'!AG119</f>
        <v>1429.399475084396</v>
      </c>
      <c r="AG64" s="60">
        <f>AG38+'3. Inputs'!AH119</f>
        <v>1472.281459336928</v>
      </c>
      <c r="AH64" s="60">
        <f>AH38+'3. Inputs'!AI119</f>
        <v>1516.4499031170362</v>
      </c>
      <c r="AI64" s="60">
        <f>AI38+'3. Inputs'!AJ119</f>
        <v>1561.943400210547</v>
      </c>
      <c r="AJ64" s="60">
        <f>AJ38+'3. Inputs'!AK119</f>
        <v>1608.8017022168633</v>
      </c>
      <c r="AK64" s="60">
        <f>AK38+'3. Inputs'!AL119</f>
        <v>1657.0657532833695</v>
      </c>
      <c r="AL64" s="60">
        <f>AL38+'3. Inputs'!AM119</f>
        <v>1706.7777258818705</v>
      </c>
      <c r="AM64" s="60">
        <f>AM38+'3. Inputs'!AN119</f>
        <v>1757.9810576583268</v>
      </c>
      <c r="AN64" s="60">
        <f>AN38+'3. Inputs'!AO119</f>
        <v>1810.7204893880764</v>
      </c>
      <c r="AO64" s="60">
        <f>AO38+'3. Inputs'!AP119</f>
        <v>1865.042104069719</v>
      </c>
      <c r="AP64" s="60">
        <f>AP38+'3. Inputs'!AQ119</f>
        <v>1920.9933671918109</v>
      </c>
      <c r="AQ64" s="60">
        <f>AQ38+'3. Inputs'!AR119</f>
        <v>1978.623168207565</v>
      </c>
      <c r="AR64" s="60">
        <f>AR38+'3. Inputs'!AS119</f>
        <v>2037.981863253792</v>
      </c>
      <c r="AS64" s="60">
        <f>AS38+'3. Inputs'!AT119</f>
        <v>2099.1213191514062</v>
      </c>
      <c r="AT64" s="60">
        <f>AT38+'3. Inputs'!AU119</f>
        <v>2162.0949587259479</v>
      </c>
      <c r="AU64" s="60">
        <f>AU38+'3. Inputs'!AV119</f>
        <v>2226.9578074877263</v>
      </c>
      <c r="AV64" s="60">
        <f>AV38+'3. Inputs'!AW119</f>
        <v>2293.7665417123585</v>
      </c>
      <c r="AW64" s="60">
        <f>AW38+'3. Inputs'!AX119</f>
        <v>2362.5795379637293</v>
      </c>
      <c r="AX64" s="60">
        <f>AX38+'3. Inputs'!AY119</f>
        <v>2433.4569241026411</v>
      </c>
      <c r="AY64" s="60">
        <f>AY38+'3. Inputs'!AZ119</f>
        <v>2506.4606318257202</v>
      </c>
      <c r="AZ64" s="60">
        <f>AZ38+'3. Inputs'!BA119</f>
        <v>2581.6544507804915</v>
      </c>
      <c r="BA64" s="60">
        <f>BA38+'3. Inputs'!BB119</f>
        <v>2659.1040843039068</v>
      </c>
      <c r="BB64" s="60">
        <f>BB38+'3. Inputs'!BC119</f>
        <v>2738.8772068330236</v>
      </c>
      <c r="BC64" s="60">
        <f>BC38+'3. Inputs'!BD119</f>
        <v>2821.0435230380149</v>
      </c>
      <c r="BD64" s="60">
        <f>BD38+'3. Inputs'!BE119</f>
        <v>2905.6748287291553</v>
      </c>
      <c r="BE64" s="60">
        <f>BE38+'3. Inputs'!BF119</f>
        <v>2992.8450735910301</v>
      </c>
      <c r="BF64" s="60">
        <f>BF38+'3. Inputs'!BG119</f>
        <v>3082.6304257987613</v>
      </c>
      <c r="BG64" s="60">
        <f>BG38+'3. Inputs'!BH119</f>
        <v>3175.1093385727245</v>
      </c>
      <c r="BH64" s="60">
        <f>BH38+'3. Inputs'!BI119</f>
        <v>3270.362618729906</v>
      </c>
      <c r="BI64" s="60">
        <f>BI38+'3. Inputs'!BJ119</f>
        <v>3368.4734972918036</v>
      </c>
      <c r="BJ64" s="60">
        <f>BJ38+'3. Inputs'!BK119</f>
        <v>3469.5277022105579</v>
      </c>
      <c r="BK64" s="60">
        <f>BK38+'3. Inputs'!BL119</f>
        <v>3573.613533276874</v>
      </c>
      <c r="BL64" s="60">
        <f>BL38+'3. Inputs'!BM119</f>
        <v>3680.8219392751807</v>
      </c>
      <c r="BM64" s="60">
        <f>BM38+'3. Inputs'!BN119</f>
        <v>3791.2465974534357</v>
      </c>
    </row>
    <row r="65" spans="2:65" s="60" customFormat="1">
      <c r="B65" s="1535"/>
      <c r="C65" s="60" t="s">
        <v>110</v>
      </c>
      <c r="D65" s="60" t="s">
        <v>112</v>
      </c>
      <c r="F65" s="60">
        <f>F39+'3. Inputs'!G120</f>
        <v>433</v>
      </c>
      <c r="G65" s="60">
        <f>G39+'3. Inputs'!H120</f>
        <v>458.3111148148148</v>
      </c>
      <c r="H65" s="60">
        <f>H39+'3. Inputs'!I120</f>
        <v>472.05806905077543</v>
      </c>
      <c r="I65" s="60">
        <f>I39+'3. Inputs'!J120</f>
        <v>486.21980593069941</v>
      </c>
      <c r="J65" s="60">
        <f>J39+'3. Inputs'!K120</f>
        <v>1026.653120200102</v>
      </c>
      <c r="K65" s="60">
        <f>K39+'3. Inputs'!L120</f>
        <v>1366.9510690663997</v>
      </c>
      <c r="L65" s="60">
        <f>L39+'3. Inputs'!M120</f>
        <v>1726.7429070565177</v>
      </c>
      <c r="M65" s="60">
        <f>M39+'3. Inputs'!N120</f>
        <v>2035.0661357492052</v>
      </c>
      <c r="N65" s="60">
        <f>N39+'3. Inputs'!O120</f>
        <v>2307.4913756020192</v>
      </c>
      <c r="O65" s="60">
        <f>O39+'3. Inputs'!P120</f>
        <v>2594.4305703238279</v>
      </c>
      <c r="P65" s="60">
        <f>P39+'3. Inputs'!Q120</f>
        <v>2672.2634874335427</v>
      </c>
      <c r="Q65" s="60">
        <f>Q39+'3. Inputs'!R120</f>
        <v>2752.4313920565492</v>
      </c>
      <c r="R65" s="60">
        <f>R39+'3. Inputs'!S120</f>
        <v>2835.0043338182454</v>
      </c>
      <c r="S65" s="60">
        <f>S39+'3. Inputs'!T120</f>
        <v>2920.0544638327933</v>
      </c>
      <c r="T65" s="60">
        <f>T39+'3. Inputs'!U120</f>
        <v>3007.6560977477766</v>
      </c>
      <c r="U65" s="60">
        <f>U39+'3. Inputs'!V120</f>
        <v>3097.8857806802093</v>
      </c>
      <c r="V65" s="60">
        <f>V39+'3. Inputs'!W120</f>
        <v>3190.8223541006159</v>
      </c>
      <c r="W65" s="60">
        <f>W39+'3. Inputs'!X120</f>
        <v>3286.5470247236349</v>
      </c>
      <c r="X65" s="60">
        <f>X39+'3. Inputs'!Y120</f>
        <v>3385.1434354653438</v>
      </c>
      <c r="Y65" s="60">
        <f>Y39+'3. Inputs'!Z120</f>
        <v>3486.6977385293039</v>
      </c>
      <c r="Z65" s="60">
        <f>Z39+'3. Inputs'!AA120</f>
        <v>3591.298670685183</v>
      </c>
      <c r="AA65" s="60">
        <f>AA39+'3. Inputs'!AB120</f>
        <v>3699.0376308057384</v>
      </c>
      <c r="AB65" s="60">
        <f>AB39+'3. Inputs'!AC120</f>
        <v>3810.0087597299112</v>
      </c>
      <c r="AC65" s="60">
        <f>AC39+'3. Inputs'!AD120</f>
        <v>3924.3090225218084</v>
      </c>
      <c r="AD65" s="60">
        <f>AD39+'3. Inputs'!AE120</f>
        <v>4042.0382931974627</v>
      </c>
      <c r="AE65" s="60">
        <f>AE39+'3. Inputs'!AF120</f>
        <v>4163.2994419933866</v>
      </c>
      <c r="AF65" s="60">
        <f>AF39+'3. Inputs'!AG120</f>
        <v>4288.1984252531884</v>
      </c>
      <c r="AG65" s="60">
        <f>AG39+'3. Inputs'!AH120</f>
        <v>4416.8443780107846</v>
      </c>
      <c r="AH65" s="60">
        <f>AH39+'3. Inputs'!AI120</f>
        <v>4549.3497093511078</v>
      </c>
      <c r="AI65" s="60">
        <f>AI39+'3. Inputs'!AJ120</f>
        <v>4685.8302006316417</v>
      </c>
      <c r="AJ65" s="60">
        <f>AJ39+'3. Inputs'!AK120</f>
        <v>4826.4051066505899</v>
      </c>
      <c r="AK65" s="60">
        <f>AK39+'3. Inputs'!AL120</f>
        <v>4971.1972598501088</v>
      </c>
      <c r="AL65" s="60">
        <f>AL39+'3. Inputs'!AM120</f>
        <v>5120.3331776456125</v>
      </c>
      <c r="AM65" s="60">
        <f>AM39+'3. Inputs'!AN120</f>
        <v>5273.9431729749804</v>
      </c>
      <c r="AN65" s="60">
        <f>AN39+'3. Inputs'!AO120</f>
        <v>5432.1614681642295</v>
      </c>
      <c r="AO65" s="60">
        <f>AO39+'3. Inputs'!AP120</f>
        <v>5595.1263122091559</v>
      </c>
      <c r="AP65" s="60">
        <f>AP39+'3. Inputs'!AQ120</f>
        <v>5762.9801015754319</v>
      </c>
      <c r="AQ65" s="60">
        <f>AQ39+'3. Inputs'!AR120</f>
        <v>5935.8695046226949</v>
      </c>
      <c r="AR65" s="60">
        <f>AR39+'3. Inputs'!AS120</f>
        <v>6113.9455897613761</v>
      </c>
      <c r="AS65" s="60">
        <f>AS39+'3. Inputs'!AT120</f>
        <v>6297.3639574542176</v>
      </c>
      <c r="AT65" s="60">
        <f>AT39+'3. Inputs'!AU120</f>
        <v>6486.2848761778441</v>
      </c>
      <c r="AU65" s="60">
        <f>AU39+'3. Inputs'!AV120</f>
        <v>6680.8734224631789</v>
      </c>
      <c r="AV65" s="60">
        <f>AV39+'3. Inputs'!AW120</f>
        <v>6881.2996251370751</v>
      </c>
      <c r="AW65" s="60">
        <f>AW39+'3. Inputs'!AX120</f>
        <v>7087.738613891187</v>
      </c>
      <c r="AX65" s="60">
        <f>AX39+'3. Inputs'!AY120</f>
        <v>7300.3707723079224</v>
      </c>
      <c r="AY65" s="60">
        <f>AY39+'3. Inputs'!AZ120</f>
        <v>7519.3818954771605</v>
      </c>
      <c r="AZ65" s="60">
        <f>AZ39+'3. Inputs'!BA120</f>
        <v>7744.963352341475</v>
      </c>
      <c r="BA65" s="60">
        <f>BA39+'3. Inputs'!BB120</f>
        <v>7977.31225291172</v>
      </c>
      <c r="BB65" s="60">
        <f>BB39+'3. Inputs'!BC120</f>
        <v>8216.6316204990726</v>
      </c>
      <c r="BC65" s="60">
        <f>BC39+'3. Inputs'!BD120</f>
        <v>8463.130569114046</v>
      </c>
      <c r="BD65" s="60">
        <f>BD39+'3. Inputs'!BE120</f>
        <v>8717.0244861874671</v>
      </c>
      <c r="BE65" s="60">
        <f>BE39+'3. Inputs'!BF120</f>
        <v>8978.5352207730903</v>
      </c>
      <c r="BF65" s="60">
        <f>BF39+'3. Inputs'!BG120</f>
        <v>9247.8912773962838</v>
      </c>
      <c r="BG65" s="60">
        <f>BG39+'3. Inputs'!BH120</f>
        <v>9525.3280157181725</v>
      </c>
      <c r="BH65" s="60">
        <f>BH39+'3. Inputs'!BI120</f>
        <v>9811.0878561897171</v>
      </c>
      <c r="BI65" s="60">
        <f>BI39+'3. Inputs'!BJ120</f>
        <v>10105.420491875411</v>
      </c>
      <c r="BJ65" s="60">
        <f>BJ39+'3. Inputs'!BK120</f>
        <v>10408.583106631673</v>
      </c>
      <c r="BK65" s="60">
        <f>BK39+'3. Inputs'!BL120</f>
        <v>10720.840599830624</v>
      </c>
      <c r="BL65" s="60">
        <f>BL39+'3. Inputs'!BM120</f>
        <v>11042.465817825543</v>
      </c>
      <c r="BM65" s="60">
        <f>BM39+'3. Inputs'!BN120</f>
        <v>11373.739792360308</v>
      </c>
    </row>
    <row r="66" spans="2:65" s="60" customFormat="1">
      <c r="B66" s="1535"/>
      <c r="C66" s="60" t="s">
        <v>162</v>
      </c>
      <c r="D66" s="60" t="s">
        <v>111</v>
      </c>
      <c r="F66" s="60">
        <f>F40+'3. Inputs'!G121</f>
        <v>54.5</v>
      </c>
      <c r="G66" s="60">
        <f>G40+'3. Inputs'!H121</f>
        <v>56.77684158878504</v>
      </c>
      <c r="H66" s="60">
        <f>H40+'3. Inputs'!I121</f>
        <v>58.461223819908859</v>
      </c>
      <c r="I66" s="60">
        <f>I40+'3. Inputs'!J121</f>
        <v>60.214726968165742</v>
      </c>
      <c r="J66" s="60">
        <f>J40+'3. Inputs'!K121</f>
        <v>148.85079123367132</v>
      </c>
      <c r="K66" s="60">
        <f>K40+'3. Inputs'!L121</f>
        <v>127.7635957292315</v>
      </c>
      <c r="L66" s="60">
        <f>L40+'3. Inputs'!M121</f>
        <v>131.59650360046598</v>
      </c>
      <c r="M66" s="60">
        <f>M40+'3. Inputs'!N121</f>
        <v>169.43049838559369</v>
      </c>
      <c r="N66" s="60">
        <f>N40+'3. Inputs'!O121</f>
        <v>174.51341333716147</v>
      </c>
      <c r="O66" s="60">
        <f>O40+'3. Inputs'!P121</f>
        <v>179.74881573727635</v>
      </c>
      <c r="P66" s="60">
        <f>P40+'3. Inputs'!Q121</f>
        <v>185.14128020939461</v>
      </c>
      <c r="Q66" s="60">
        <f>Q40+'3. Inputs'!R121</f>
        <v>190.69551861567646</v>
      </c>
      <c r="R66" s="60">
        <f>R40+'3. Inputs'!S121</f>
        <v>196.41638417414674</v>
      </c>
      <c r="S66" s="60">
        <f>S40+'3. Inputs'!T121</f>
        <v>202.30887569937119</v>
      </c>
      <c r="T66" s="60">
        <f>T40+'3. Inputs'!U121</f>
        <v>208.37814197035226</v>
      </c>
      <c r="U66" s="60">
        <f>U40+'3. Inputs'!V121</f>
        <v>214.62948622946283</v>
      </c>
      <c r="V66" s="60">
        <f>V40+'3. Inputs'!W121</f>
        <v>221.06837081634674</v>
      </c>
      <c r="W66" s="60">
        <f>W40+'3. Inputs'!X121</f>
        <v>227.70042194083717</v>
      </c>
      <c r="X66" s="60">
        <f>X40+'3. Inputs'!Y121</f>
        <v>234.53143459906224</v>
      </c>
      <c r="Y66" s="60">
        <f>Y40+'3. Inputs'!Z121</f>
        <v>241.56737763703413</v>
      </c>
      <c r="Z66" s="60">
        <f>Z40+'3. Inputs'!AA121</f>
        <v>248.81439896614515</v>
      </c>
      <c r="AA66" s="60">
        <f>AA40+'3. Inputs'!AB121</f>
        <v>256.27883093512952</v>
      </c>
      <c r="AB66" s="60">
        <f>AB40+'3. Inputs'!AC121</f>
        <v>263.96719586318341</v>
      </c>
      <c r="AC66" s="60">
        <f>AC40+'3. Inputs'!AD121</f>
        <v>271.88621173907893</v>
      </c>
      <c r="AD66" s="60">
        <f>AD40+'3. Inputs'!AE121</f>
        <v>280.04279809125126</v>
      </c>
      <c r="AE66" s="60">
        <f>AE40+'3. Inputs'!AF121</f>
        <v>288.44408203398882</v>
      </c>
      <c r="AF66" s="60">
        <f>AF40+'3. Inputs'!AG121</f>
        <v>297.0974044950085</v>
      </c>
      <c r="AG66" s="60">
        <f>AG40+'3. Inputs'!AH121</f>
        <v>306.01032662985881</v>
      </c>
      <c r="AH66" s="60">
        <f>AH40+'3. Inputs'!AI121</f>
        <v>315.19063642875454</v>
      </c>
      <c r="AI66" s="60">
        <f>AI40+'3. Inputs'!AJ121</f>
        <v>324.64635552161718</v>
      </c>
      <c r="AJ66" s="60">
        <f>AJ40+'3. Inputs'!AK121</f>
        <v>334.38574618726568</v>
      </c>
      <c r="AK66" s="60">
        <f>AK40+'3. Inputs'!AL121</f>
        <v>344.41731857288369</v>
      </c>
      <c r="AL66" s="60">
        <f>AL40+'3. Inputs'!AM121</f>
        <v>354.7498381300702</v>
      </c>
      <c r="AM66" s="60">
        <f>AM40+'3. Inputs'!AN121</f>
        <v>365.39233327397233</v>
      </c>
      <c r="AN66" s="60">
        <f>AN40+'3. Inputs'!AO121</f>
        <v>376.35410327219148</v>
      </c>
      <c r="AO66" s="60">
        <f>AO40+'3. Inputs'!AP121</f>
        <v>387.64472637035726</v>
      </c>
      <c r="AP66" s="60">
        <f>AP40+'3. Inputs'!AQ121</f>
        <v>399.27406816146799</v>
      </c>
      <c r="AQ66" s="60">
        <f>AQ40+'3. Inputs'!AR121</f>
        <v>411.25229020631207</v>
      </c>
      <c r="AR66" s="60">
        <f>AR40+'3. Inputs'!AS121</f>
        <v>423.58985891250143</v>
      </c>
      <c r="AS66" s="60">
        <f>AS40+'3. Inputs'!AT121</f>
        <v>436.2975546798765</v>
      </c>
      <c r="AT66" s="60">
        <f>AT40+'3. Inputs'!AU121</f>
        <v>449.38648132027276</v>
      </c>
      <c r="AU66" s="60">
        <f>AU40+'3. Inputs'!AV121</f>
        <v>462.86807575988098</v>
      </c>
      <c r="AV66" s="60">
        <f>AV40+'3. Inputs'!AW121</f>
        <v>476.75411803267735</v>
      </c>
      <c r="AW66" s="60">
        <f>AW40+'3. Inputs'!AX121</f>
        <v>491.05674157365769</v>
      </c>
      <c r="AX66" s="60">
        <f>AX40+'3. Inputs'!AY121</f>
        <v>505.78844382086743</v>
      </c>
      <c r="AY66" s="60">
        <f>AY40+'3. Inputs'!AZ121</f>
        <v>520.96209713549342</v>
      </c>
      <c r="AZ66" s="60">
        <f>AZ40+'3. Inputs'!BA121</f>
        <v>536.59096004955825</v>
      </c>
      <c r="BA66" s="60">
        <f>BA40+'3. Inputs'!BB121</f>
        <v>552.68868885104507</v>
      </c>
      <c r="BB66" s="60">
        <f>BB40+'3. Inputs'!BC121</f>
        <v>569.26934951657643</v>
      </c>
      <c r="BC66" s="60">
        <f>BC40+'3. Inputs'!BD121</f>
        <v>586.34743000207379</v>
      </c>
      <c r="BD66" s="60">
        <f>BD40+'3. Inputs'!BE121</f>
        <v>603.937852902136</v>
      </c>
      <c r="BE66" s="60">
        <f>BE40+'3. Inputs'!BF121</f>
        <v>622.05598848919999</v>
      </c>
      <c r="BF66" s="60">
        <f>BF40+'3. Inputs'!BG121</f>
        <v>640.71766814387615</v>
      </c>
      <c r="BG66" s="60">
        <f>BG40+'3. Inputs'!BH121</f>
        <v>659.93919818819245</v>
      </c>
      <c r="BH66" s="60">
        <f>BH40+'3. Inputs'!BI121</f>
        <v>679.73737413383822</v>
      </c>
      <c r="BI66" s="60">
        <f>BI40+'3. Inputs'!BJ121</f>
        <v>700.12949535785344</v>
      </c>
      <c r="BJ66" s="60">
        <f>BJ40+'3. Inputs'!BK121</f>
        <v>721.13338021858908</v>
      </c>
      <c r="BK66" s="60">
        <f>BK40+'3. Inputs'!BL121</f>
        <v>742.76738162514664</v>
      </c>
      <c r="BL66" s="60">
        <f>BL40+'3. Inputs'!BM121</f>
        <v>765.05040307390118</v>
      </c>
      <c r="BM66" s="60">
        <f>BM40+'3. Inputs'!BN121</f>
        <v>788.00191516611812</v>
      </c>
    </row>
    <row r="67" spans="2:65" s="60" customFormat="1">
      <c r="B67" s="1535"/>
      <c r="C67" s="60" t="s">
        <v>162</v>
      </c>
      <c r="D67" s="60" t="s">
        <v>112</v>
      </c>
      <c r="F67" s="60">
        <f>F41+'3. Inputs'!G122</f>
        <v>241</v>
      </c>
      <c r="G67" s="60">
        <f>G41+'3. Inputs'!H122</f>
        <v>254.62016666666665</v>
      </c>
      <c r="H67" s="60">
        <f>H41+'3. Inputs'!I122</f>
        <v>262.25449636451231</v>
      </c>
      <c r="I67" s="60">
        <f>I41+'3. Inputs'!J122</f>
        <v>270.12211446239934</v>
      </c>
      <c r="J67" s="60">
        <f>J41+'3. Inputs'!K122</f>
        <v>278.22577783223102</v>
      </c>
      <c r="K67" s="60">
        <f>K41+'3. Inputs'!L122</f>
        <v>358.21568895870087</v>
      </c>
      <c r="L67" s="60">
        <f>L41+'3. Inputs'!M122</f>
        <v>368.96215962746101</v>
      </c>
      <c r="M67" s="60">
        <f>M41+'3. Inputs'!N122</f>
        <v>475.03878052035606</v>
      </c>
      <c r="N67" s="60">
        <f>N41+'3. Inputs'!O122</f>
        <v>489.28994393596679</v>
      </c>
      <c r="O67" s="60">
        <f>O41+'3. Inputs'!P122</f>
        <v>503.96864225404585</v>
      </c>
      <c r="P67" s="60">
        <f>P41+'3. Inputs'!Q122</f>
        <v>519.08770152166721</v>
      </c>
      <c r="Q67" s="60">
        <f>Q41+'3. Inputs'!R122</f>
        <v>534.66033256731725</v>
      </c>
      <c r="R67" s="60">
        <f>R41+'3. Inputs'!S122</f>
        <v>550.7001425443367</v>
      </c>
      <c r="S67" s="60">
        <f>S41+'3. Inputs'!T122</f>
        <v>567.22114682066695</v>
      </c>
      <c r="T67" s="60">
        <f>T41+'3. Inputs'!U122</f>
        <v>584.23778122528688</v>
      </c>
      <c r="U67" s="60">
        <f>U41+'3. Inputs'!V122</f>
        <v>601.76491466204538</v>
      </c>
      <c r="V67" s="60">
        <f>V41+'3. Inputs'!W122</f>
        <v>619.81786210190671</v>
      </c>
      <c r="W67" s="60">
        <f>W41+'3. Inputs'!X122</f>
        <v>638.41239796496404</v>
      </c>
      <c r="X67" s="60">
        <f>X41+'3. Inputs'!Y122</f>
        <v>657.56476990391297</v>
      </c>
      <c r="Y67" s="60">
        <f>Y41+'3. Inputs'!Z122</f>
        <v>677.2917130010303</v>
      </c>
      <c r="Z67" s="60">
        <f>Z41+'3. Inputs'!AA122</f>
        <v>697.61046439106121</v>
      </c>
      <c r="AA67" s="60">
        <f>AA41+'3. Inputs'!AB122</f>
        <v>718.53877832279295</v>
      </c>
      <c r="AB67" s="60">
        <f>AB41+'3. Inputs'!AC122</f>
        <v>740.09494167247692</v>
      </c>
      <c r="AC67" s="60">
        <f>AC41+'3. Inputs'!AD122</f>
        <v>762.29778992265119</v>
      </c>
      <c r="AD67" s="60">
        <f>AD41+'3. Inputs'!AE122</f>
        <v>785.16672362033069</v>
      </c>
      <c r="AE67" s="60">
        <f>AE41+'3. Inputs'!AF122</f>
        <v>808.72172532894058</v>
      </c>
      <c r="AF67" s="60">
        <f>AF41+'3. Inputs'!AG122</f>
        <v>832.98337708880899</v>
      </c>
      <c r="AG67" s="60">
        <f>AG41+'3. Inputs'!AH122</f>
        <v>857.97287840147317</v>
      </c>
      <c r="AH67" s="60">
        <f>AH41+'3. Inputs'!AI122</f>
        <v>883.71206475351744</v>
      </c>
      <c r="AI67" s="60">
        <f>AI41+'3. Inputs'!AJ122</f>
        <v>910.22342669612294</v>
      </c>
      <c r="AJ67" s="60">
        <f>AJ41+'3. Inputs'!AK122</f>
        <v>937.53012949700667</v>
      </c>
      <c r="AK67" s="60">
        <f>AK41+'3. Inputs'!AL122</f>
        <v>965.65603338191704</v>
      </c>
      <c r="AL67" s="60">
        <f>AL41+'3. Inputs'!AM122</f>
        <v>994.62571438337443</v>
      </c>
      <c r="AM67" s="60">
        <f>AM41+'3. Inputs'!AN122</f>
        <v>1024.4644858148756</v>
      </c>
      <c r="AN67" s="60">
        <f>AN41+'3. Inputs'!AO122</f>
        <v>1055.1984203893219</v>
      </c>
      <c r="AO67" s="60">
        <f>AO41+'3. Inputs'!AP122</f>
        <v>1086.8543730010017</v>
      </c>
      <c r="AP67" s="60">
        <f>AP41+'3. Inputs'!AQ122</f>
        <v>1119.4600041910319</v>
      </c>
      <c r="AQ67" s="60">
        <f>AQ41+'3. Inputs'!AR122</f>
        <v>1153.0438043167628</v>
      </c>
      <c r="AR67" s="60">
        <f>AR41+'3. Inputs'!AS122</f>
        <v>1187.6351184462658</v>
      </c>
      <c r="AS67" s="60">
        <f>AS41+'3. Inputs'!AT122</f>
        <v>1223.2641719996539</v>
      </c>
      <c r="AT67" s="60">
        <f>AT41+'3. Inputs'!AU122</f>
        <v>1259.9620971596432</v>
      </c>
      <c r="AU67" s="60">
        <f>AU41+'3. Inputs'!AV122</f>
        <v>1297.7609600744327</v>
      </c>
      <c r="AV67" s="60">
        <f>AV41+'3. Inputs'!AW122</f>
        <v>1336.6937888766656</v>
      </c>
      <c r="AW67" s="60">
        <f>AW41+'3. Inputs'!AX122</f>
        <v>1376.7946025429655</v>
      </c>
      <c r="AX67" s="60">
        <f>AX41+'3. Inputs'!AY122</f>
        <v>1418.0984406192547</v>
      </c>
      <c r="AY67" s="60">
        <f>AY41+'3. Inputs'!AZ122</f>
        <v>1460.6413938378323</v>
      </c>
      <c r="AZ67" s="60">
        <f>AZ41+'3. Inputs'!BA122</f>
        <v>1504.4606356529671</v>
      </c>
      <c r="BA67" s="60">
        <f>BA41+'3. Inputs'!BB122</f>
        <v>1549.5944547225563</v>
      </c>
      <c r="BB67" s="60">
        <f>BB41+'3. Inputs'!BC122</f>
        <v>1596.0822883642331</v>
      </c>
      <c r="BC67" s="60">
        <f>BC41+'3. Inputs'!BD122</f>
        <v>1643.9647570151603</v>
      </c>
      <c r="BD67" s="60">
        <f>BD41+'3. Inputs'!BE122</f>
        <v>1693.283699725615</v>
      </c>
      <c r="BE67" s="60">
        <f>BE41+'3. Inputs'!BF122</f>
        <v>1744.0822107173833</v>
      </c>
      <c r="BF67" s="60">
        <f>BF41+'3. Inputs'!BG122</f>
        <v>1796.404677038905</v>
      </c>
      <c r="BG67" s="60">
        <f>BG41+'3. Inputs'!BH122</f>
        <v>1850.2968173500726</v>
      </c>
      <c r="BH67" s="60">
        <f>BH41+'3. Inputs'!BI122</f>
        <v>1905.8057218705744</v>
      </c>
      <c r="BI67" s="60">
        <f>BI41+'3. Inputs'!BJ122</f>
        <v>1962.979893526692</v>
      </c>
      <c r="BJ67" s="60">
        <f>BJ41+'3. Inputs'!BK122</f>
        <v>2021.8692903324929</v>
      </c>
      <c r="BK67" s="60">
        <f>BK41+'3. Inputs'!BL122</f>
        <v>2082.5253690424674</v>
      </c>
      <c r="BL67" s="60">
        <f>BL41+'3. Inputs'!BM122</f>
        <v>2145.001130113742</v>
      </c>
      <c r="BM67" s="60">
        <f>BM41+'3. Inputs'!BN122</f>
        <v>2209.3511640171537</v>
      </c>
    </row>
    <row r="68" spans="2:65" s="60" customFormat="1">
      <c r="B68" s="1535"/>
      <c r="C68" s="60" t="s">
        <v>113</v>
      </c>
      <c r="D68" s="60" t="s">
        <v>111</v>
      </c>
      <c r="F68" s="60">
        <f>F42+'3. Inputs'!G123</f>
        <v>54.5</v>
      </c>
      <c r="G68" s="60">
        <f>G42+'3. Inputs'!H123</f>
        <v>56.77684158878504</v>
      </c>
      <c r="H68" s="60">
        <f>H42+'3. Inputs'!I123</f>
        <v>58.461223819908859</v>
      </c>
      <c r="I68" s="60">
        <f>I42+'3. Inputs'!J123</f>
        <v>60.214726968165742</v>
      </c>
      <c r="J68" s="60">
        <f>J42+'3. Inputs'!K123</f>
        <v>111.63809344864131</v>
      </c>
      <c r="K68" s="60">
        <f>K42+'3. Inputs'!L123</f>
        <v>95.822696797290234</v>
      </c>
      <c r="L68" s="60">
        <f>L42+'3. Inputs'!M123</f>
        <v>98.697377700354551</v>
      </c>
      <c r="M68" s="60">
        <f>M42+'3. Inputs'!N123</f>
        <v>135.544398708475</v>
      </c>
      <c r="N68" s="60">
        <f>N42+'3. Inputs'!O123</f>
        <v>139.61073066972918</v>
      </c>
      <c r="O68" s="60">
        <f>O42+'3. Inputs'!P123</f>
        <v>143.79905258982109</v>
      </c>
      <c r="P68" s="60">
        <f>P42+'3. Inputs'!Q123</f>
        <v>148.1130241675157</v>
      </c>
      <c r="Q68" s="60">
        <f>Q42+'3. Inputs'!R123</f>
        <v>152.55641489254117</v>
      </c>
      <c r="R68" s="60">
        <f>R42+'3. Inputs'!S123</f>
        <v>157.13310733931741</v>
      </c>
      <c r="S68" s="60">
        <f>S42+'3. Inputs'!T123</f>
        <v>161.84710055949694</v>
      </c>
      <c r="T68" s="60">
        <f>T42+'3. Inputs'!U123</f>
        <v>166.70251357628183</v>
      </c>
      <c r="U68" s="60">
        <f>U42+'3. Inputs'!V123</f>
        <v>171.70358898357026</v>
      </c>
      <c r="V68" s="60">
        <f>V42+'3. Inputs'!W123</f>
        <v>176.85469665307738</v>
      </c>
      <c r="W68" s="60">
        <f>W42+'3. Inputs'!X123</f>
        <v>182.16033755266974</v>
      </c>
      <c r="X68" s="60">
        <f>X42+'3. Inputs'!Y123</f>
        <v>187.62514767924981</v>
      </c>
      <c r="Y68" s="60">
        <f>Y42+'3. Inputs'!Z123</f>
        <v>193.25390210962729</v>
      </c>
      <c r="Z68" s="60">
        <f>Z42+'3. Inputs'!AA123</f>
        <v>199.05151917291613</v>
      </c>
      <c r="AA68" s="60">
        <f>AA42+'3. Inputs'!AB123</f>
        <v>205.02306474810359</v>
      </c>
      <c r="AB68" s="60">
        <f>AB42+'3. Inputs'!AC123</f>
        <v>211.17375669054672</v>
      </c>
      <c r="AC68" s="60">
        <f>AC42+'3. Inputs'!AD123</f>
        <v>217.50896939126312</v>
      </c>
      <c r="AD68" s="60">
        <f>AD42+'3. Inputs'!AE123</f>
        <v>224.03423847300101</v>
      </c>
      <c r="AE68" s="60">
        <f>AE42+'3. Inputs'!AF123</f>
        <v>230.75526562719105</v>
      </c>
      <c r="AF68" s="60">
        <f>AF42+'3. Inputs'!AG123</f>
        <v>237.67792359600679</v>
      </c>
      <c r="AG68" s="60">
        <f>AG42+'3. Inputs'!AH123</f>
        <v>244.80826130388704</v>
      </c>
      <c r="AH68" s="60">
        <f>AH42+'3. Inputs'!AI123</f>
        <v>252.15250914300361</v>
      </c>
      <c r="AI68" s="60">
        <f>AI42+'3. Inputs'!AJ123</f>
        <v>259.71708441729373</v>
      </c>
      <c r="AJ68" s="60">
        <f>AJ42+'3. Inputs'!AK123</f>
        <v>267.50859694981256</v>
      </c>
      <c r="AK68" s="60">
        <f>AK42+'3. Inputs'!AL123</f>
        <v>275.53385485830694</v>
      </c>
      <c r="AL68" s="60">
        <f>AL42+'3. Inputs'!AM123</f>
        <v>283.79987050405617</v>
      </c>
      <c r="AM68" s="60">
        <f>AM42+'3. Inputs'!AN123</f>
        <v>292.31386661917787</v>
      </c>
      <c r="AN68" s="60">
        <f>AN42+'3. Inputs'!AO123</f>
        <v>301.08328261775318</v>
      </c>
      <c r="AO68" s="60">
        <f>AO42+'3. Inputs'!AP123</f>
        <v>310.11578109628579</v>
      </c>
      <c r="AP68" s="60">
        <f>AP42+'3. Inputs'!AQ123</f>
        <v>319.4192545291744</v>
      </c>
      <c r="AQ68" s="60">
        <f>AQ42+'3. Inputs'!AR123</f>
        <v>329.00183216504962</v>
      </c>
      <c r="AR68" s="60">
        <f>AR42+'3. Inputs'!AS123</f>
        <v>338.87188713000114</v>
      </c>
      <c r="AS68" s="60">
        <f>AS42+'3. Inputs'!AT123</f>
        <v>349.0380437439012</v>
      </c>
      <c r="AT68" s="60">
        <f>AT42+'3. Inputs'!AU123</f>
        <v>359.5091850562182</v>
      </c>
      <c r="AU68" s="60">
        <f>AU42+'3. Inputs'!AV123</f>
        <v>370.29446060790474</v>
      </c>
      <c r="AV68" s="60">
        <f>AV42+'3. Inputs'!AW123</f>
        <v>381.40329442614188</v>
      </c>
      <c r="AW68" s="60">
        <f>AW42+'3. Inputs'!AX123</f>
        <v>392.84539325892615</v>
      </c>
      <c r="AX68" s="60">
        <f>AX42+'3. Inputs'!AY123</f>
        <v>404.63075505669394</v>
      </c>
      <c r="AY68" s="60">
        <f>AY42+'3. Inputs'!AZ123</f>
        <v>416.76967770839474</v>
      </c>
      <c r="AZ68" s="60">
        <f>AZ42+'3. Inputs'!BA123</f>
        <v>429.27276803964662</v>
      </c>
      <c r="BA68" s="60">
        <f>BA42+'3. Inputs'!BB123</f>
        <v>442.15095108083602</v>
      </c>
      <c r="BB68" s="60">
        <f>BB42+'3. Inputs'!BC123</f>
        <v>455.41547961326108</v>
      </c>
      <c r="BC68" s="60">
        <f>BC42+'3. Inputs'!BD123</f>
        <v>469.07794400165903</v>
      </c>
      <c r="BD68" s="60">
        <f>BD42+'3. Inputs'!BE123</f>
        <v>483.1502823217088</v>
      </c>
      <c r="BE68" s="60">
        <f>BE42+'3. Inputs'!BF123</f>
        <v>497.64479079136004</v>
      </c>
      <c r="BF68" s="60">
        <f>BF42+'3. Inputs'!BG123</f>
        <v>512.57413451510092</v>
      </c>
      <c r="BG68" s="60">
        <f>BG42+'3. Inputs'!BH123</f>
        <v>527.951358550554</v>
      </c>
      <c r="BH68" s="60">
        <f>BH42+'3. Inputs'!BI123</f>
        <v>543.78989930707053</v>
      </c>
      <c r="BI68" s="60">
        <f>BI42+'3. Inputs'!BJ123</f>
        <v>560.10359628628271</v>
      </c>
      <c r="BJ68" s="60">
        <f>BJ42+'3. Inputs'!BK123</f>
        <v>576.90670417487127</v>
      </c>
      <c r="BK68" s="60">
        <f>BK42+'3. Inputs'!BL123</f>
        <v>594.2139053001174</v>
      </c>
      <c r="BL68" s="60">
        <f>BL42+'3. Inputs'!BM123</f>
        <v>612.04032245912094</v>
      </c>
      <c r="BM68" s="60">
        <f>BM42+'3. Inputs'!BN123</f>
        <v>630.40153213289454</v>
      </c>
    </row>
    <row r="69" spans="2:65" s="60" customFormat="1">
      <c r="B69" s="1535"/>
      <c r="C69" s="60" t="s">
        <v>113</v>
      </c>
      <c r="D69" s="60" t="s">
        <v>112</v>
      </c>
      <c r="F69" s="60">
        <f>F43+'3. Inputs'!G124</f>
        <v>241</v>
      </c>
      <c r="G69" s="60">
        <f>G43+'3. Inputs'!H124</f>
        <v>254.62016666666665</v>
      </c>
      <c r="H69" s="60">
        <f>H43+'3. Inputs'!I124</f>
        <v>262.25449636451231</v>
      </c>
      <c r="I69" s="60">
        <f>I43+'3. Inputs'!J124</f>
        <v>270.12211446239934</v>
      </c>
      <c r="J69" s="60">
        <f>J43+'3. Inputs'!K124</f>
        <v>208.66933337423103</v>
      </c>
      <c r="K69" s="60">
        <f>K43+'3. Inputs'!L124</f>
        <v>268.6617667190261</v>
      </c>
      <c r="L69" s="60">
        <f>L43+'3. Inputs'!M124</f>
        <v>276.72161972059575</v>
      </c>
      <c r="M69" s="60">
        <f>M43+'3. Inputs'!N124</f>
        <v>380.03102441628482</v>
      </c>
      <c r="N69" s="60">
        <f>N43+'3. Inputs'!O124</f>
        <v>391.4319551487734</v>
      </c>
      <c r="O69" s="60">
        <f>O43+'3. Inputs'!P124</f>
        <v>403.17491380323668</v>
      </c>
      <c r="P69" s="60">
        <f>P43+'3. Inputs'!Q124</f>
        <v>415.27016121733374</v>
      </c>
      <c r="Q69" s="60">
        <f>Q43+'3. Inputs'!R124</f>
        <v>427.72826605385376</v>
      </c>
      <c r="R69" s="60">
        <f>R43+'3. Inputs'!S124</f>
        <v>440.56011403546938</v>
      </c>
      <c r="S69" s="60">
        <f>S43+'3. Inputs'!T124</f>
        <v>453.77691745653351</v>
      </c>
      <c r="T69" s="60">
        <f>T43+'3. Inputs'!U124</f>
        <v>467.3902249802295</v>
      </c>
      <c r="U69" s="60">
        <f>U43+'3. Inputs'!V124</f>
        <v>481.41193172963631</v>
      </c>
      <c r="V69" s="60">
        <f>V43+'3. Inputs'!W124</f>
        <v>495.85428968152542</v>
      </c>
      <c r="W69" s="60">
        <f>W43+'3. Inputs'!X124</f>
        <v>510.72991837197122</v>
      </c>
      <c r="X69" s="60">
        <f>X43+'3. Inputs'!Y124</f>
        <v>526.05181592313033</v>
      </c>
      <c r="Y69" s="60">
        <f>Y43+'3. Inputs'!Z124</f>
        <v>541.83337040082415</v>
      </c>
      <c r="Z69" s="60">
        <f>Z43+'3. Inputs'!AA124</f>
        <v>558.08837151284899</v>
      </c>
      <c r="AA69" s="60">
        <f>AA43+'3. Inputs'!AB124</f>
        <v>574.83102265823436</v>
      </c>
      <c r="AB69" s="60">
        <f>AB43+'3. Inputs'!AC124</f>
        <v>592.07595333798156</v>
      </c>
      <c r="AC69" s="60">
        <f>AC43+'3. Inputs'!AD124</f>
        <v>609.83823193812088</v>
      </c>
      <c r="AD69" s="60">
        <f>AD43+'3. Inputs'!AE124</f>
        <v>628.1333788962645</v>
      </c>
      <c r="AE69" s="60">
        <f>AE43+'3. Inputs'!AF124</f>
        <v>646.97738026315255</v>
      </c>
      <c r="AF69" s="60">
        <f>AF43+'3. Inputs'!AG124</f>
        <v>666.38670167104715</v>
      </c>
      <c r="AG69" s="60">
        <f>AG43+'3. Inputs'!AH124</f>
        <v>686.37830272117856</v>
      </c>
      <c r="AH69" s="60">
        <f>AH43+'3. Inputs'!AI124</f>
        <v>706.96965180281393</v>
      </c>
      <c r="AI69" s="60">
        <f>AI43+'3. Inputs'!AJ124</f>
        <v>728.1787413568984</v>
      </c>
      <c r="AJ69" s="60">
        <f>AJ43+'3. Inputs'!AK124</f>
        <v>750.02410359760529</v>
      </c>
      <c r="AK69" s="60">
        <f>AK43+'3. Inputs'!AL124</f>
        <v>772.52482670553366</v>
      </c>
      <c r="AL69" s="60">
        <f>AL43+'3. Inputs'!AM124</f>
        <v>795.70057150669959</v>
      </c>
      <c r="AM69" s="60">
        <f>AM43+'3. Inputs'!AN124</f>
        <v>819.57158865190058</v>
      </c>
      <c r="AN69" s="60">
        <f>AN43+'3. Inputs'!AO124</f>
        <v>844.15873631145757</v>
      </c>
      <c r="AO69" s="60">
        <f>AO43+'3. Inputs'!AP124</f>
        <v>869.48349840080141</v>
      </c>
      <c r="AP69" s="60">
        <f>AP43+'3. Inputs'!AQ124</f>
        <v>895.56800335282549</v>
      </c>
      <c r="AQ69" s="60">
        <f>AQ43+'3. Inputs'!AR124</f>
        <v>922.43504345341023</v>
      </c>
      <c r="AR69" s="60">
        <f>AR43+'3. Inputs'!AS124</f>
        <v>950.10809475701262</v>
      </c>
      <c r="AS69" s="60">
        <f>AS43+'3. Inputs'!AT124</f>
        <v>978.61133759972302</v>
      </c>
      <c r="AT69" s="60">
        <f>AT43+'3. Inputs'!AU124</f>
        <v>1007.9696777277147</v>
      </c>
      <c r="AU69" s="60">
        <f>AU43+'3. Inputs'!AV124</f>
        <v>1038.2087680595462</v>
      </c>
      <c r="AV69" s="60">
        <f>AV43+'3. Inputs'!AW124</f>
        <v>1069.3550311013325</v>
      </c>
      <c r="AW69" s="60">
        <f>AW43+'3. Inputs'!AX124</f>
        <v>1101.4356820343723</v>
      </c>
      <c r="AX69" s="60">
        <f>AX43+'3. Inputs'!AY124</f>
        <v>1134.4787524954038</v>
      </c>
      <c r="AY69" s="60">
        <f>AY43+'3. Inputs'!AZ124</f>
        <v>1168.5131150702657</v>
      </c>
      <c r="AZ69" s="60">
        <f>AZ43+'3. Inputs'!BA124</f>
        <v>1203.5685085223738</v>
      </c>
      <c r="BA69" s="60">
        <f>BA43+'3. Inputs'!BB124</f>
        <v>1239.675563778045</v>
      </c>
      <c r="BB69" s="60">
        <f>BB43+'3. Inputs'!BC124</f>
        <v>1276.8658306913865</v>
      </c>
      <c r="BC69" s="60">
        <f>BC43+'3. Inputs'!BD124</f>
        <v>1315.1718056121283</v>
      </c>
      <c r="BD69" s="60">
        <f>BD43+'3. Inputs'!BE124</f>
        <v>1354.6269597804919</v>
      </c>
      <c r="BE69" s="60">
        <f>BE43+'3. Inputs'!BF124</f>
        <v>1395.2657685739066</v>
      </c>
      <c r="BF69" s="60">
        <f>BF43+'3. Inputs'!BG124</f>
        <v>1437.1237416311239</v>
      </c>
      <c r="BG69" s="60">
        <f>BG43+'3. Inputs'!BH124</f>
        <v>1480.2374538800582</v>
      </c>
      <c r="BH69" s="60">
        <f>BH43+'3. Inputs'!BI124</f>
        <v>1524.6445774964595</v>
      </c>
      <c r="BI69" s="60">
        <f>BI43+'3. Inputs'!BJ124</f>
        <v>1570.3839148213535</v>
      </c>
      <c r="BJ69" s="60">
        <f>BJ43+'3. Inputs'!BK124</f>
        <v>1617.4954322659942</v>
      </c>
      <c r="BK69" s="60">
        <f>BK43+'3. Inputs'!BL124</f>
        <v>1666.0202952339739</v>
      </c>
      <c r="BL69" s="60">
        <f>BL43+'3. Inputs'!BM124</f>
        <v>1716.0009040909936</v>
      </c>
      <c r="BM69" s="60">
        <f>BM43+'3. Inputs'!BN124</f>
        <v>1767.4809312137231</v>
      </c>
    </row>
    <row r="70" spans="2:65" s="60" customFormat="1">
      <c r="B70" s="1535"/>
      <c r="C70" s="60" t="s">
        <v>114</v>
      </c>
      <c r="D70" s="60" t="s">
        <v>111</v>
      </c>
      <c r="F70" s="60">
        <f>F44+'3. Inputs'!G125</f>
        <v>62.499999999999993</v>
      </c>
      <c r="G70" s="60">
        <f>G44+'3. Inputs'!H125</f>
        <v>65.261610162601627</v>
      </c>
      <c r="H70" s="60">
        <f>H44+'3. Inputs'!I125</f>
        <v>67.202959715654472</v>
      </c>
      <c r="I70" s="60">
        <f>I44+'3. Inputs'!J125</f>
        <v>69.218795523416702</v>
      </c>
      <c r="J70" s="60">
        <f>J44+'3. Inputs'!K125</f>
        <v>163.97931786331029</v>
      </c>
      <c r="K70" s="60">
        <f>K44+'3. Inputs'!L125</f>
        <v>80.532857139725124</v>
      </c>
      <c r="L70" s="60">
        <f>L44+'3. Inputs'!M125</f>
        <v>87.739201559414255</v>
      </c>
      <c r="M70" s="60">
        <f>M44+'3. Inputs'!N125</f>
        <v>102.83639520704671</v>
      </c>
      <c r="N70" s="60">
        <f>N44+'3. Inputs'!O125</f>
        <v>118.11850678569385</v>
      </c>
      <c r="O70" s="60">
        <f>O44+'3. Inputs'!P125</f>
        <v>134.22499230337354</v>
      </c>
      <c r="P70" s="60">
        <f>P44+'3. Inputs'!Q125</f>
        <v>138.25174207247474</v>
      </c>
      <c r="Q70" s="60">
        <f>Q44+'3. Inputs'!R125</f>
        <v>142.39929433464897</v>
      </c>
      <c r="R70" s="60">
        <f>R44+'3. Inputs'!S125</f>
        <v>146.67127316468844</v>
      </c>
      <c r="S70" s="60">
        <f>S44+'3. Inputs'!T125</f>
        <v>151.07141135962911</v>
      </c>
      <c r="T70" s="60">
        <f>T44+'3. Inputs'!U125</f>
        <v>155.60355370041799</v>
      </c>
      <c r="U70" s="60">
        <f>U44+'3. Inputs'!V125</f>
        <v>160.27166031143051</v>
      </c>
      <c r="V70" s="60">
        <f>V44+'3. Inputs'!W125</f>
        <v>165.07981012077343</v>
      </c>
      <c r="W70" s="60">
        <f>W44+'3. Inputs'!X125</f>
        <v>170.03220442439664</v>
      </c>
      <c r="X70" s="60">
        <f>X44+'3. Inputs'!Y125</f>
        <v>175.13317055712855</v>
      </c>
      <c r="Y70" s="60">
        <f>Y44+'3. Inputs'!Z125</f>
        <v>180.38716567384239</v>
      </c>
      <c r="Z70" s="60">
        <f>Z44+'3. Inputs'!AA125</f>
        <v>185.79878064405764</v>
      </c>
      <c r="AA70" s="60">
        <f>AA44+'3. Inputs'!AB125</f>
        <v>191.37274406337937</v>
      </c>
      <c r="AB70" s="60">
        <f>AB44+'3. Inputs'!AC125</f>
        <v>197.11392638528079</v>
      </c>
      <c r="AC70" s="60">
        <f>AC44+'3. Inputs'!AD125</f>
        <v>203.02734417683922</v>
      </c>
      <c r="AD70" s="60">
        <f>AD44+'3. Inputs'!AE125</f>
        <v>209.1181645021444</v>
      </c>
      <c r="AE70" s="60">
        <f>AE44+'3. Inputs'!AF125</f>
        <v>215.39170943720873</v>
      </c>
      <c r="AF70" s="60">
        <f>AF44+'3. Inputs'!AG125</f>
        <v>221.85346072032502</v>
      </c>
      <c r="AG70" s="60">
        <f>AG44+'3. Inputs'!AH125</f>
        <v>228.50906454193475</v>
      </c>
      <c r="AH70" s="60">
        <f>AH44+'3. Inputs'!AI125</f>
        <v>235.36433647819283</v>
      </c>
      <c r="AI70" s="60">
        <f>AI44+'3. Inputs'!AJ125</f>
        <v>242.42526657253856</v>
      </c>
      <c r="AJ70" s="60">
        <f>AJ44+'3. Inputs'!AK125</f>
        <v>249.69802456971473</v>
      </c>
      <c r="AK70" s="60">
        <f>AK44+'3. Inputs'!AL125</f>
        <v>257.18896530680621</v>
      </c>
      <c r="AL70" s="60">
        <f>AL44+'3. Inputs'!AM125</f>
        <v>264.90463426601042</v>
      </c>
      <c r="AM70" s="60">
        <f>AM44+'3. Inputs'!AN125</f>
        <v>272.85177329399068</v>
      </c>
      <c r="AN70" s="60">
        <f>AN44+'3. Inputs'!AO125</f>
        <v>281.03732649281039</v>
      </c>
      <c r="AO70" s="60">
        <f>AO44+'3. Inputs'!AP125</f>
        <v>289.46844628759476</v>
      </c>
      <c r="AP70" s="60">
        <f>AP44+'3. Inputs'!AQ125</f>
        <v>298.15249967622265</v>
      </c>
      <c r="AQ70" s="60">
        <f>AQ44+'3. Inputs'!AR125</f>
        <v>307.09707466650929</v>
      </c>
      <c r="AR70" s="60">
        <f>AR44+'3. Inputs'!AS125</f>
        <v>316.30998690650461</v>
      </c>
      <c r="AS70" s="60">
        <f>AS44+'3. Inputs'!AT125</f>
        <v>325.79928651369977</v>
      </c>
      <c r="AT70" s="60">
        <f>AT44+'3. Inputs'!AU125</f>
        <v>335.57326510911076</v>
      </c>
      <c r="AU70" s="60">
        <f>AU44+'3. Inputs'!AV125</f>
        <v>345.64046306238407</v>
      </c>
      <c r="AV70" s="60">
        <f>AV44+'3. Inputs'!AW125</f>
        <v>356.00967695425561</v>
      </c>
      <c r="AW70" s="60">
        <f>AW44+'3. Inputs'!AX125</f>
        <v>366.68996726288321</v>
      </c>
      <c r="AX70" s="60">
        <f>AX44+'3. Inputs'!AY125</f>
        <v>377.69066628076973</v>
      </c>
      <c r="AY70" s="60">
        <f>AY44+'3. Inputs'!AZ125</f>
        <v>389.02138626919287</v>
      </c>
      <c r="AZ70" s="60">
        <f>AZ44+'3. Inputs'!BA125</f>
        <v>400.69202785726861</v>
      </c>
      <c r="BA70" s="60">
        <f>BA44+'3. Inputs'!BB125</f>
        <v>412.71278869298669</v>
      </c>
      <c r="BB70" s="60">
        <f>BB44+'3. Inputs'!BC125</f>
        <v>425.09417235377634</v>
      </c>
      <c r="BC70" s="60">
        <f>BC44+'3. Inputs'!BD125</f>
        <v>437.84699752438968</v>
      </c>
      <c r="BD70" s="60">
        <f>BD44+'3. Inputs'!BE125</f>
        <v>450.9824074501214</v>
      </c>
      <c r="BE70" s="60">
        <f>BE44+'3. Inputs'!BF125</f>
        <v>464.51187967362495</v>
      </c>
      <c r="BF70" s="60">
        <f>BF44+'3. Inputs'!BG125</f>
        <v>478.44723606383377</v>
      </c>
      <c r="BG70" s="60">
        <f>BG44+'3. Inputs'!BH125</f>
        <v>492.80065314574887</v>
      </c>
      <c r="BH70" s="60">
        <f>BH44+'3. Inputs'!BI125</f>
        <v>507.58467274012128</v>
      </c>
      <c r="BI70" s="60">
        <f>BI44+'3. Inputs'!BJ125</f>
        <v>522.81221292232499</v>
      </c>
      <c r="BJ70" s="60">
        <f>BJ44+'3. Inputs'!BK125</f>
        <v>538.49657930999479</v>
      </c>
      <c r="BK70" s="60">
        <f>BK44+'3. Inputs'!BL125</f>
        <v>554.65147668929455</v>
      </c>
      <c r="BL70" s="60">
        <f>BL44+'3. Inputs'!BM125</f>
        <v>571.2910209899735</v>
      </c>
      <c r="BM70" s="60">
        <f>BM44+'3. Inputs'!BN125</f>
        <v>588.42975161967263</v>
      </c>
    </row>
    <row r="71" spans="2:65" s="60" customFormat="1">
      <c r="B71" s="1535"/>
      <c r="C71" s="60" t="s">
        <v>114</v>
      </c>
      <c r="D71" s="60" t="s">
        <v>112</v>
      </c>
      <c r="F71" s="60">
        <f>F45+'3. Inputs'!G126</f>
        <v>434.6</v>
      </c>
      <c r="G71" s="60">
        <f>G45+'3. Inputs'!H126</f>
        <v>460.00854627306273</v>
      </c>
      <c r="H71" s="60">
        <f>H45+'3. Inputs'!I126</f>
        <v>473.80643221356911</v>
      </c>
      <c r="I71" s="60">
        <f>I45+'3. Inputs'!J126</f>
        <v>488.02062002658147</v>
      </c>
      <c r="J71" s="60">
        <f>J45+'3. Inputs'!K126</f>
        <v>603.19348633979769</v>
      </c>
      <c r="K71" s="60">
        <f>K45+'3. Inputs'!L126</f>
        <v>498.32578543341288</v>
      </c>
      <c r="L71" s="60">
        <f>L45+'3. Inputs'!M126</f>
        <v>386.62314833496208</v>
      </c>
      <c r="M71" s="60">
        <f>M45+'3. Inputs'!N126</f>
        <v>453.14899351397804</v>
      </c>
      <c r="N71" s="60">
        <f>N45+'3. Inputs'!O126</f>
        <v>520.48968030769174</v>
      </c>
      <c r="O71" s="60">
        <f>O45+'3. Inputs'!P126</f>
        <v>591.46297421486565</v>
      </c>
      <c r="P71" s="60">
        <f>P45+'3. Inputs'!Q126</f>
        <v>609.20686344131161</v>
      </c>
      <c r="Q71" s="60">
        <f>Q45+'3. Inputs'!R126</f>
        <v>627.48306934455104</v>
      </c>
      <c r="R71" s="60">
        <f>R45+'3. Inputs'!S126</f>
        <v>646.30756142488747</v>
      </c>
      <c r="S71" s="60">
        <f>S45+'3. Inputs'!T126</f>
        <v>665.69678826763413</v>
      </c>
      <c r="T71" s="60">
        <f>T45+'3. Inputs'!U126</f>
        <v>685.66769191566311</v>
      </c>
      <c r="U71" s="60">
        <f>U45+'3. Inputs'!V126</f>
        <v>706.23772267313291</v>
      </c>
      <c r="V71" s="60">
        <f>V45+'3. Inputs'!W126</f>
        <v>727.42485435332696</v>
      </c>
      <c r="W71" s="60">
        <f>W45+'3. Inputs'!X126</f>
        <v>749.24759998392688</v>
      </c>
      <c r="X71" s="60">
        <f>X45+'3. Inputs'!Y126</f>
        <v>771.72502798344465</v>
      </c>
      <c r="Y71" s="60">
        <f>Y45+'3. Inputs'!Z126</f>
        <v>794.87677882294804</v>
      </c>
      <c r="Z71" s="60">
        <f>Z45+'3. Inputs'!AA126</f>
        <v>818.72308218763635</v>
      </c>
      <c r="AA71" s="60">
        <f>AA45+'3. Inputs'!AB126</f>
        <v>843.28477465326546</v>
      </c>
      <c r="AB71" s="60">
        <f>AB45+'3. Inputs'!AC126</f>
        <v>868.58331789286365</v>
      </c>
      <c r="AC71" s="60">
        <f>AC45+'3. Inputs'!AD126</f>
        <v>894.64081742964947</v>
      </c>
      <c r="AD71" s="60">
        <f>AD45+'3. Inputs'!AE126</f>
        <v>921.48004195253884</v>
      </c>
      <c r="AE71" s="60">
        <f>AE45+'3. Inputs'!AF126</f>
        <v>949.12444321111514</v>
      </c>
      <c r="AF71" s="60">
        <f>AF45+'3. Inputs'!AG126</f>
        <v>977.59817650744867</v>
      </c>
      <c r="AG71" s="60">
        <f>AG45+'3. Inputs'!AH126</f>
        <v>1006.9261218026721</v>
      </c>
      <c r="AH71" s="60">
        <f>AH45+'3. Inputs'!AI126</f>
        <v>1037.1339054567522</v>
      </c>
      <c r="AI71" s="60">
        <f>AI45+'3. Inputs'!AJ126</f>
        <v>1068.2479226204548</v>
      </c>
      <c r="AJ71" s="60">
        <f>AJ45+'3. Inputs'!AK126</f>
        <v>1100.2953602990685</v>
      </c>
      <c r="AK71" s="60">
        <f>AK45+'3. Inputs'!AL126</f>
        <v>1133.3042211080408</v>
      </c>
      <c r="AL71" s="60">
        <f>AL45+'3. Inputs'!AM126</f>
        <v>1167.3033477412819</v>
      </c>
      <c r="AM71" s="60">
        <f>AM45+'3. Inputs'!AN126</f>
        <v>1202.3224481735203</v>
      </c>
      <c r="AN71" s="60">
        <f>AN45+'3. Inputs'!AO126</f>
        <v>1238.3921216187259</v>
      </c>
      <c r="AO71" s="60">
        <f>AO45+'3. Inputs'!AP126</f>
        <v>1275.5438852672878</v>
      </c>
      <c r="AP71" s="60">
        <f>AP45+'3. Inputs'!AQ126</f>
        <v>1313.8102018253066</v>
      </c>
      <c r="AQ71" s="60">
        <f>AQ45+'3. Inputs'!AR126</f>
        <v>1353.2245078800656</v>
      </c>
      <c r="AR71" s="60">
        <f>AR45+'3. Inputs'!AS126</f>
        <v>1393.8212431164679</v>
      </c>
      <c r="AS71" s="60">
        <f>AS45+'3. Inputs'!AT126</f>
        <v>1435.6358804099621</v>
      </c>
      <c r="AT71" s="60">
        <f>AT45+'3. Inputs'!AU126</f>
        <v>1478.7049568222606</v>
      </c>
      <c r="AU71" s="60">
        <f>AU45+'3. Inputs'!AV126</f>
        <v>1523.0661055269286</v>
      </c>
      <c r="AV71" s="60">
        <f>AV45+'3. Inputs'!AW126</f>
        <v>1568.7580886927365</v>
      </c>
      <c r="AW71" s="60">
        <f>AW45+'3. Inputs'!AX126</f>
        <v>1615.8208313535183</v>
      </c>
      <c r="AX71" s="60">
        <f>AX45+'3. Inputs'!AY126</f>
        <v>1664.2954562941243</v>
      </c>
      <c r="AY71" s="60">
        <f>AY45+'3. Inputs'!AZ126</f>
        <v>1714.2243199829479</v>
      </c>
      <c r="AZ71" s="60">
        <f>AZ45+'3. Inputs'!BA126</f>
        <v>1765.6510495824361</v>
      </c>
      <c r="BA71" s="60">
        <f>BA45+'3. Inputs'!BB126</f>
        <v>1818.6205810699093</v>
      </c>
      <c r="BB71" s="60">
        <f>BB45+'3. Inputs'!BC126</f>
        <v>1873.1791985020068</v>
      </c>
      <c r="BC71" s="60">
        <f>BC45+'3. Inputs'!BD126</f>
        <v>1929.3745744570674</v>
      </c>
      <c r="BD71" s="60">
        <f>BD45+'3. Inputs'!BE126</f>
        <v>1987.2558116907792</v>
      </c>
      <c r="BE71" s="60">
        <f>BE45+'3. Inputs'!BF126</f>
        <v>2046.8734860415025</v>
      </c>
      <c r="BF71" s="60">
        <f>BF45+'3. Inputs'!BG126</f>
        <v>2108.2796906227477</v>
      </c>
      <c r="BG71" s="60">
        <f>BG45+'3. Inputs'!BH126</f>
        <v>2171.5280813414306</v>
      </c>
      <c r="BH71" s="60">
        <f>BH45+'3. Inputs'!BI126</f>
        <v>2236.6739237816737</v>
      </c>
      <c r="BI71" s="60">
        <f>BI45+'3. Inputs'!BJ126</f>
        <v>2303.7741414951238</v>
      </c>
      <c r="BJ71" s="60">
        <f>BJ45+'3. Inputs'!BK126</f>
        <v>2372.8873657399777</v>
      </c>
      <c r="BK71" s="60">
        <f>BK45+'3. Inputs'!BL126</f>
        <v>2444.0739867121765</v>
      </c>
      <c r="BL71" s="60">
        <f>BL45+'3. Inputs'!BM126</f>
        <v>2517.3962063135423</v>
      </c>
      <c r="BM71" s="60">
        <f>BM45+'3. Inputs'!BN126</f>
        <v>2592.9180925029482</v>
      </c>
    </row>
    <row r="73" spans="2:65">
      <c r="F73" s="549">
        <f>SUM(F64:F72)</f>
        <v>1657.1</v>
      </c>
      <c r="G73" s="549">
        <f t="shared" ref="G73:BM73" si="92">SUM(G64:G72)</f>
        <v>1749.6041951687898</v>
      </c>
      <c r="H73" s="549">
        <f t="shared" si="92"/>
        <v>1802.0170980687813</v>
      </c>
      <c r="I73" s="549">
        <f t="shared" si="92"/>
        <v>1856.0765940424285</v>
      </c>
      <c r="J73" s="549">
        <f t="shared" si="92"/>
        <v>2833.3469870178924</v>
      </c>
      <c r="K73" s="549">
        <f t="shared" si="92"/>
        <v>3226.1322865942338</v>
      </c>
      <c r="L73" s="549">
        <f t="shared" si="92"/>
        <v>3652.6638866186099</v>
      </c>
      <c r="M73" s="549">
        <f t="shared" si="92"/>
        <v>4429.4516050840075</v>
      </c>
      <c r="N73" s="549">
        <f t="shared" si="92"/>
        <v>4910.1093976543752</v>
      </c>
      <c r="O73" s="549">
        <f t="shared" si="92"/>
        <v>5415.6201513343894</v>
      </c>
      <c r="P73" s="549">
        <f t="shared" si="92"/>
        <v>5578.0887558744216</v>
      </c>
      <c r="Q73" s="549">
        <f t="shared" si="92"/>
        <v>5745.4314185506555</v>
      </c>
      <c r="R73" s="549">
        <f t="shared" si="92"/>
        <v>5917.7943611071732</v>
      </c>
      <c r="S73" s="549">
        <f t="shared" si="92"/>
        <v>6095.3281919403889</v>
      </c>
      <c r="T73" s="549">
        <f t="shared" si="92"/>
        <v>6278.1880376986001</v>
      </c>
      <c r="U73" s="549">
        <f t="shared" si="92"/>
        <v>6466.5336788295581</v>
      </c>
      <c r="V73" s="549">
        <f t="shared" si="92"/>
        <v>6660.5296891944454</v>
      </c>
      <c r="W73" s="549">
        <f t="shared" si="92"/>
        <v>6860.3455798702798</v>
      </c>
      <c r="X73" s="549">
        <f t="shared" si="92"/>
        <v>7066.1559472663857</v>
      </c>
      <c r="Y73" s="549">
        <f t="shared" si="92"/>
        <v>7278.1406256843784</v>
      </c>
      <c r="Z73" s="549">
        <f t="shared" si="92"/>
        <v>7496.4848444549107</v>
      </c>
      <c r="AA73" s="549">
        <f t="shared" si="92"/>
        <v>7721.3793897885562</v>
      </c>
      <c r="AB73" s="549">
        <f t="shared" si="92"/>
        <v>7953.0207714822145</v>
      </c>
      <c r="AC73" s="549">
        <f t="shared" si="92"/>
        <v>8191.6113946266805</v>
      </c>
      <c r="AD73" s="549">
        <f t="shared" si="92"/>
        <v>8437.3597364654815</v>
      </c>
      <c r="AE73" s="549">
        <f t="shared" si="92"/>
        <v>8690.4805285594466</v>
      </c>
      <c r="AF73" s="549">
        <f t="shared" si="92"/>
        <v>8951.1949444162292</v>
      </c>
      <c r="AG73" s="549">
        <f t="shared" si="92"/>
        <v>9219.7307927487163</v>
      </c>
      <c r="AH73" s="549">
        <f t="shared" si="92"/>
        <v>9496.3227165311782</v>
      </c>
      <c r="AI73" s="549">
        <f t="shared" si="92"/>
        <v>9781.2123980271135</v>
      </c>
      <c r="AJ73" s="549">
        <f t="shared" si="92"/>
        <v>10074.648769967927</v>
      </c>
      <c r="AK73" s="549">
        <f t="shared" si="92"/>
        <v>10376.888233066968</v>
      </c>
      <c r="AL73" s="549">
        <f t="shared" si="92"/>
        <v>10688.194880058974</v>
      </c>
      <c r="AM73" s="549">
        <f t="shared" si="92"/>
        <v>11008.840726460743</v>
      </c>
      <c r="AN73" s="549">
        <f t="shared" si="92"/>
        <v>11339.105948254568</v>
      </c>
      <c r="AO73" s="549">
        <f t="shared" si="92"/>
        <v>11679.279126702204</v>
      </c>
      <c r="AP73" s="549">
        <f t="shared" si="92"/>
        <v>12029.657500503272</v>
      </c>
      <c r="AQ73" s="549">
        <f t="shared" si="92"/>
        <v>12390.54722551837</v>
      </c>
      <c r="AR73" s="549">
        <f t="shared" si="92"/>
        <v>12762.26364228392</v>
      </c>
      <c r="AS73" s="549">
        <f t="shared" si="92"/>
        <v>13145.131551552442</v>
      </c>
      <c r="AT73" s="549">
        <f t="shared" si="92"/>
        <v>13539.485498099013</v>
      </c>
      <c r="AU73" s="549">
        <f t="shared" si="92"/>
        <v>13945.670063041984</v>
      </c>
      <c r="AV73" s="549">
        <f t="shared" si="92"/>
        <v>14364.040164933245</v>
      </c>
      <c r="AW73" s="549">
        <f t="shared" si="92"/>
        <v>14794.961369881237</v>
      </c>
      <c r="AX73" s="549">
        <f t="shared" si="92"/>
        <v>15238.810210977681</v>
      </c>
      <c r="AY73" s="549">
        <f t="shared" si="92"/>
        <v>15695.974517307006</v>
      </c>
      <c r="AZ73" s="549">
        <f t="shared" si="92"/>
        <v>16166.853752826219</v>
      </c>
      <c r="BA73" s="549">
        <f t="shared" si="92"/>
        <v>16651.859365411005</v>
      </c>
      <c r="BB73" s="549">
        <f t="shared" si="92"/>
        <v>17151.415146373336</v>
      </c>
      <c r="BC73" s="549">
        <f t="shared" si="92"/>
        <v>17665.957600764541</v>
      </c>
      <c r="BD73" s="549">
        <f t="shared" si="92"/>
        <v>18195.936328787473</v>
      </c>
      <c r="BE73" s="549">
        <f t="shared" si="92"/>
        <v>18741.814418651098</v>
      </c>
      <c r="BF73" s="549">
        <f t="shared" si="92"/>
        <v>19304.068851210632</v>
      </c>
      <c r="BG73" s="549">
        <f t="shared" si="92"/>
        <v>19883.190916746957</v>
      </c>
      <c r="BH73" s="549">
        <f t="shared" si="92"/>
        <v>20479.686644249363</v>
      </c>
      <c r="BI73" s="549">
        <f t="shared" si="92"/>
        <v>21094.077243576845</v>
      </c>
      <c r="BJ73" s="549">
        <f t="shared" si="92"/>
        <v>21726.899560884151</v>
      </c>
      <c r="BK73" s="549">
        <f t="shared" si="92"/>
        <v>22378.706547710677</v>
      </c>
      <c r="BL73" s="549">
        <f t="shared" si="92"/>
        <v>23050.067744141998</v>
      </c>
      <c r="BM73" s="549">
        <f t="shared" si="92"/>
        <v>23741.569776466251</v>
      </c>
    </row>
    <row r="74" spans="2:65" ht="15.75" thickBot="1"/>
    <row r="75" spans="2:65" ht="16.5" thickTop="1" thickBot="1">
      <c r="C75" s="574"/>
      <c r="D75" s="574"/>
      <c r="E75" s="574"/>
      <c r="F75" s="1057">
        <f>'4. Investment Appraisal'!$C$9</f>
        <v>2017</v>
      </c>
      <c r="G75" s="575">
        <f>F75+1</f>
        <v>2018</v>
      </c>
      <c r="H75" s="575">
        <f t="shared" ref="H75" si="93">G75+1</f>
        <v>2019</v>
      </c>
      <c r="I75" s="575">
        <f t="shared" ref="I75" si="94">H75+1</f>
        <v>2020</v>
      </c>
      <c r="J75" s="575">
        <f t="shared" ref="J75" si="95">I75+1</f>
        <v>2021</v>
      </c>
      <c r="K75" s="575">
        <f t="shared" ref="K75" si="96">J75+1</f>
        <v>2022</v>
      </c>
      <c r="L75" s="575">
        <f t="shared" ref="L75" si="97">K75+1</f>
        <v>2023</v>
      </c>
      <c r="M75" s="575">
        <f t="shared" ref="M75" si="98">L75+1</f>
        <v>2024</v>
      </c>
      <c r="N75" s="575">
        <f t="shared" ref="N75" si="99">M75+1</f>
        <v>2025</v>
      </c>
      <c r="O75" s="575">
        <f t="shared" ref="O75" si="100">N75+1</f>
        <v>2026</v>
      </c>
      <c r="P75" s="575">
        <f t="shared" ref="P75" si="101">O75+1</f>
        <v>2027</v>
      </c>
      <c r="Q75" s="14">
        <f t="shared" ref="Q75" si="102">P75+1</f>
        <v>2028</v>
      </c>
      <c r="R75" s="14">
        <f t="shared" ref="R75" si="103">Q75+1</f>
        <v>2029</v>
      </c>
      <c r="S75" s="14">
        <f t="shared" ref="S75" si="104">R75+1</f>
        <v>2030</v>
      </c>
      <c r="T75" s="14">
        <f t="shared" ref="T75" si="105">S75+1</f>
        <v>2031</v>
      </c>
      <c r="U75" s="14">
        <f t="shared" ref="U75" si="106">T75+1</f>
        <v>2032</v>
      </c>
      <c r="V75" s="14">
        <f t="shared" ref="V75" si="107">U75+1</f>
        <v>2033</v>
      </c>
      <c r="W75" s="14">
        <f t="shared" ref="W75" si="108">V75+1</f>
        <v>2034</v>
      </c>
      <c r="X75" s="14">
        <f t="shared" ref="X75" si="109">W75+1</f>
        <v>2035</v>
      </c>
      <c r="Y75" s="14">
        <f t="shared" ref="Y75" si="110">X75+1</f>
        <v>2036</v>
      </c>
      <c r="Z75" s="14">
        <f t="shared" ref="Z75" si="111">Y75+1</f>
        <v>2037</v>
      </c>
      <c r="AA75" s="14">
        <f t="shared" ref="AA75" si="112">Z75+1</f>
        <v>2038</v>
      </c>
      <c r="AB75" s="14">
        <f t="shared" ref="AB75" si="113">AA75+1</f>
        <v>2039</v>
      </c>
      <c r="AC75" s="14">
        <f t="shared" ref="AC75" si="114">AB75+1</f>
        <v>2040</v>
      </c>
      <c r="AD75" s="14">
        <f t="shared" ref="AD75" si="115">AC75+1</f>
        <v>2041</v>
      </c>
      <c r="AE75" s="14">
        <f t="shared" ref="AE75" si="116">AD75+1</f>
        <v>2042</v>
      </c>
      <c r="AF75" s="14">
        <f t="shared" ref="AF75" si="117">AE75+1</f>
        <v>2043</v>
      </c>
      <c r="AG75" s="14">
        <f t="shared" ref="AG75" si="118">AF75+1</f>
        <v>2044</v>
      </c>
      <c r="AH75" s="14">
        <f t="shared" ref="AH75" si="119">AG75+1</f>
        <v>2045</v>
      </c>
      <c r="AI75" s="14">
        <f t="shared" ref="AI75" si="120">AH75+1</f>
        <v>2046</v>
      </c>
      <c r="AJ75" s="14">
        <f t="shared" ref="AJ75" si="121">AI75+1</f>
        <v>2047</v>
      </c>
      <c r="AK75" s="14">
        <f t="shared" ref="AK75" si="122">AJ75+1</f>
        <v>2048</v>
      </c>
      <c r="AL75" s="14">
        <f t="shared" ref="AL75" si="123">AK75+1</f>
        <v>2049</v>
      </c>
      <c r="AM75" s="14">
        <f t="shared" ref="AM75" si="124">AL75+1</f>
        <v>2050</v>
      </c>
      <c r="AN75" s="14">
        <f t="shared" ref="AN75" si="125">AM75+1</f>
        <v>2051</v>
      </c>
      <c r="AO75" s="14">
        <f t="shared" ref="AO75" si="126">AN75+1</f>
        <v>2052</v>
      </c>
      <c r="AP75" s="14">
        <f t="shared" ref="AP75" si="127">AO75+1</f>
        <v>2053</v>
      </c>
      <c r="AQ75" s="14">
        <f t="shared" ref="AQ75" si="128">AP75+1</f>
        <v>2054</v>
      </c>
      <c r="AR75" s="14">
        <f t="shared" ref="AR75" si="129">AQ75+1</f>
        <v>2055</v>
      </c>
      <c r="AS75" s="14">
        <f t="shared" ref="AS75" si="130">AR75+1</f>
        <v>2056</v>
      </c>
      <c r="AT75" s="14">
        <f t="shared" ref="AT75" si="131">AS75+1</f>
        <v>2057</v>
      </c>
      <c r="AU75" s="14">
        <f t="shared" ref="AU75" si="132">AT75+1</f>
        <v>2058</v>
      </c>
      <c r="AV75" s="14">
        <f t="shared" ref="AV75" si="133">AU75+1</f>
        <v>2059</v>
      </c>
      <c r="AW75" s="14">
        <f t="shared" ref="AW75" si="134">AV75+1</f>
        <v>2060</v>
      </c>
      <c r="AX75" s="14">
        <f t="shared" ref="AX75" si="135">AW75+1</f>
        <v>2061</v>
      </c>
      <c r="AY75" s="14">
        <f t="shared" ref="AY75" si="136">AX75+1</f>
        <v>2062</v>
      </c>
      <c r="AZ75" s="14">
        <f t="shared" ref="AZ75" si="137">AY75+1</f>
        <v>2063</v>
      </c>
      <c r="BA75" s="14">
        <f t="shared" ref="BA75" si="138">AZ75+1</f>
        <v>2064</v>
      </c>
      <c r="BB75" s="14">
        <f t="shared" ref="BB75" si="139">BA75+1</f>
        <v>2065</v>
      </c>
      <c r="BC75" s="14">
        <f t="shared" ref="BC75" si="140">BB75+1</f>
        <v>2066</v>
      </c>
      <c r="BD75" s="14">
        <f t="shared" ref="BD75" si="141">BC75+1</f>
        <v>2067</v>
      </c>
      <c r="BE75" s="14">
        <f t="shared" ref="BE75" si="142">BD75+1</f>
        <v>2068</v>
      </c>
      <c r="BF75" s="14">
        <f t="shared" ref="BF75" si="143">BE75+1</f>
        <v>2069</v>
      </c>
      <c r="BG75" s="14">
        <f t="shared" ref="BG75" si="144">BF75+1</f>
        <v>2070</v>
      </c>
      <c r="BH75" s="14">
        <f t="shared" ref="BH75" si="145">BG75+1</f>
        <v>2071</v>
      </c>
      <c r="BI75" s="14">
        <f t="shared" ref="BI75" si="146">BH75+1</f>
        <v>2072</v>
      </c>
      <c r="BJ75" s="14">
        <f t="shared" ref="BJ75" si="147">BI75+1</f>
        <v>2073</v>
      </c>
      <c r="BK75" s="14">
        <f t="shared" ref="BK75" si="148">BJ75+1</f>
        <v>2074</v>
      </c>
      <c r="BL75" s="14">
        <f t="shared" ref="BL75" si="149">BK75+1</f>
        <v>2075</v>
      </c>
      <c r="BM75" s="14">
        <f t="shared" ref="BM75" si="150">BL75+1</f>
        <v>2076</v>
      </c>
    </row>
    <row r="76" spans="2:65" ht="15.75" thickTop="1">
      <c r="E76" t="s">
        <v>110</v>
      </c>
      <c r="F76" s="439">
        <f>F53+F54</f>
        <v>33</v>
      </c>
      <c r="G76" s="439">
        <f t="shared" ref="G76:BM76" si="151">G53+G54</f>
        <v>31.129166666666666</v>
      </c>
      <c r="H76" s="439">
        <f t="shared" si="151"/>
        <v>31.008350694444445</v>
      </c>
      <c r="I76" s="439">
        <f t="shared" si="151"/>
        <v>31.000540436921298</v>
      </c>
      <c r="J76" s="439">
        <f t="shared" si="151"/>
        <v>60.80003501187548</v>
      </c>
      <c r="K76" s="439">
        <f t="shared" si="151"/>
        <v>82.40000227054675</v>
      </c>
      <c r="L76" s="439">
        <f t="shared" si="151"/>
        <v>104.0000000761066</v>
      </c>
      <c r="M76" s="439">
        <f t="shared" si="151"/>
        <v>119.00000000186152</v>
      </c>
      <c r="N76" s="439">
        <f t="shared" si="151"/>
        <v>131.00000000003581</v>
      </c>
      <c r="O76" s="439">
        <f t="shared" si="151"/>
        <v>143.00000000000063</v>
      </c>
      <c r="P76" s="439">
        <f t="shared" si="151"/>
        <v>143</v>
      </c>
      <c r="Q76" s="439">
        <f t="shared" si="151"/>
        <v>143</v>
      </c>
      <c r="R76" s="439">
        <f t="shared" si="151"/>
        <v>143</v>
      </c>
      <c r="S76" s="439">
        <f t="shared" si="151"/>
        <v>143</v>
      </c>
      <c r="T76" s="439">
        <f t="shared" si="151"/>
        <v>143</v>
      </c>
      <c r="U76" s="439">
        <f t="shared" si="151"/>
        <v>143</v>
      </c>
      <c r="V76" s="439">
        <f t="shared" si="151"/>
        <v>143</v>
      </c>
      <c r="W76" s="439">
        <f t="shared" si="151"/>
        <v>143</v>
      </c>
      <c r="X76" s="439">
        <f t="shared" si="151"/>
        <v>143</v>
      </c>
      <c r="Y76" s="439">
        <f t="shared" si="151"/>
        <v>143</v>
      </c>
      <c r="Z76" s="439">
        <f t="shared" si="151"/>
        <v>143</v>
      </c>
      <c r="AA76" s="439">
        <f t="shared" si="151"/>
        <v>143</v>
      </c>
      <c r="AB76" s="439">
        <f t="shared" si="151"/>
        <v>143</v>
      </c>
      <c r="AC76" s="439">
        <f t="shared" si="151"/>
        <v>143</v>
      </c>
      <c r="AD76" s="439">
        <f t="shared" si="151"/>
        <v>143</v>
      </c>
      <c r="AE76" s="439">
        <f t="shared" si="151"/>
        <v>143</v>
      </c>
      <c r="AF76" s="439">
        <f t="shared" si="151"/>
        <v>143</v>
      </c>
      <c r="AG76" s="439">
        <f t="shared" si="151"/>
        <v>143</v>
      </c>
      <c r="AH76" s="439">
        <f t="shared" si="151"/>
        <v>143</v>
      </c>
      <c r="AI76" s="439">
        <f t="shared" si="151"/>
        <v>143</v>
      </c>
      <c r="AJ76" s="439">
        <f t="shared" si="151"/>
        <v>143</v>
      </c>
      <c r="AK76" s="439">
        <f t="shared" si="151"/>
        <v>143</v>
      </c>
      <c r="AL76" s="439">
        <f t="shared" si="151"/>
        <v>143</v>
      </c>
      <c r="AM76" s="439">
        <f t="shared" si="151"/>
        <v>143</v>
      </c>
      <c r="AN76" s="439">
        <f t="shared" si="151"/>
        <v>143</v>
      </c>
      <c r="AO76" s="439">
        <f t="shared" si="151"/>
        <v>143</v>
      </c>
      <c r="AP76" s="439">
        <f t="shared" si="151"/>
        <v>143</v>
      </c>
      <c r="AQ76" s="439">
        <f t="shared" si="151"/>
        <v>143</v>
      </c>
      <c r="AR76" s="439">
        <f t="shared" si="151"/>
        <v>143</v>
      </c>
      <c r="AS76" s="439">
        <f t="shared" si="151"/>
        <v>143</v>
      </c>
      <c r="AT76" s="439">
        <f t="shared" si="151"/>
        <v>143</v>
      </c>
      <c r="AU76" s="439">
        <f t="shared" si="151"/>
        <v>143</v>
      </c>
      <c r="AV76" s="439">
        <f t="shared" si="151"/>
        <v>143</v>
      </c>
      <c r="AW76" s="439">
        <f t="shared" si="151"/>
        <v>143</v>
      </c>
      <c r="AX76" s="439">
        <f t="shared" si="151"/>
        <v>143</v>
      </c>
      <c r="AY76" s="439">
        <f t="shared" si="151"/>
        <v>143</v>
      </c>
      <c r="AZ76" s="439">
        <f t="shared" si="151"/>
        <v>143</v>
      </c>
      <c r="BA76" s="439">
        <f t="shared" si="151"/>
        <v>143</v>
      </c>
      <c r="BB76" s="439">
        <f t="shared" si="151"/>
        <v>143</v>
      </c>
      <c r="BC76" s="439">
        <f t="shared" si="151"/>
        <v>143</v>
      </c>
      <c r="BD76" s="439">
        <f t="shared" si="151"/>
        <v>143</v>
      </c>
      <c r="BE76" s="439">
        <f t="shared" si="151"/>
        <v>143</v>
      </c>
      <c r="BF76" s="439">
        <f t="shared" si="151"/>
        <v>143</v>
      </c>
      <c r="BG76" s="439">
        <f t="shared" si="151"/>
        <v>143</v>
      </c>
      <c r="BH76" s="439">
        <f t="shared" si="151"/>
        <v>143</v>
      </c>
      <c r="BI76" s="439">
        <f t="shared" si="151"/>
        <v>143</v>
      </c>
      <c r="BJ76" s="439">
        <f t="shared" si="151"/>
        <v>143</v>
      </c>
      <c r="BK76" s="439">
        <f t="shared" si="151"/>
        <v>143</v>
      </c>
      <c r="BL76" s="439">
        <f t="shared" si="151"/>
        <v>143</v>
      </c>
      <c r="BM76" s="439">
        <f t="shared" si="151"/>
        <v>143</v>
      </c>
    </row>
    <row r="77" spans="2:65">
      <c r="E77" t="s">
        <v>162</v>
      </c>
      <c r="F77" s="439">
        <f>F55+F56</f>
        <v>15</v>
      </c>
      <c r="G77" s="439">
        <f t="shared" ref="G77:BM77" si="152">G55+G56</f>
        <v>13.324999999999999</v>
      </c>
      <c r="H77" s="439">
        <f t="shared" si="152"/>
        <v>13.055624999999999</v>
      </c>
      <c r="I77" s="439">
        <f t="shared" si="152"/>
        <v>13.009953124999999</v>
      </c>
      <c r="J77" s="439">
        <f t="shared" si="152"/>
        <v>20.001844140625</v>
      </c>
      <c r="K77" s="439">
        <f t="shared" si="152"/>
        <v>20.000350517578127</v>
      </c>
      <c r="L77" s="439">
        <f t="shared" si="152"/>
        <v>20.000030481363932</v>
      </c>
      <c r="M77" s="439">
        <f t="shared" si="152"/>
        <v>25.000003048136392</v>
      </c>
      <c r="N77" s="439">
        <f t="shared" si="152"/>
        <v>25.000000304813639</v>
      </c>
      <c r="O77" s="439">
        <f t="shared" si="152"/>
        <v>25.000000024385091</v>
      </c>
      <c r="P77" s="439">
        <f t="shared" si="152"/>
        <v>25.000000001950809</v>
      </c>
      <c r="Q77" s="439">
        <f t="shared" si="152"/>
        <v>25.000000000156064</v>
      </c>
      <c r="R77" s="439">
        <f t="shared" si="152"/>
        <v>25.000000000012484</v>
      </c>
      <c r="S77" s="439">
        <f t="shared" si="152"/>
        <v>25.000000000000998</v>
      </c>
      <c r="T77" s="439">
        <f t="shared" si="152"/>
        <v>25.000000000000078</v>
      </c>
      <c r="U77" s="439">
        <f t="shared" si="152"/>
        <v>25.000000000000007</v>
      </c>
      <c r="V77" s="439">
        <f t="shared" si="152"/>
        <v>25</v>
      </c>
      <c r="W77" s="439">
        <f t="shared" si="152"/>
        <v>25</v>
      </c>
      <c r="X77" s="439">
        <f t="shared" si="152"/>
        <v>25</v>
      </c>
      <c r="Y77" s="439">
        <f t="shared" si="152"/>
        <v>25</v>
      </c>
      <c r="Z77" s="439">
        <f t="shared" si="152"/>
        <v>25</v>
      </c>
      <c r="AA77" s="439">
        <f t="shared" si="152"/>
        <v>25</v>
      </c>
      <c r="AB77" s="439">
        <f t="shared" si="152"/>
        <v>25</v>
      </c>
      <c r="AC77" s="439">
        <f t="shared" si="152"/>
        <v>25</v>
      </c>
      <c r="AD77" s="439">
        <f t="shared" si="152"/>
        <v>25</v>
      </c>
      <c r="AE77" s="439">
        <f t="shared" si="152"/>
        <v>25</v>
      </c>
      <c r="AF77" s="439">
        <f t="shared" si="152"/>
        <v>25</v>
      </c>
      <c r="AG77" s="439">
        <f t="shared" si="152"/>
        <v>25</v>
      </c>
      <c r="AH77" s="439">
        <f t="shared" si="152"/>
        <v>25</v>
      </c>
      <c r="AI77" s="439">
        <f t="shared" si="152"/>
        <v>25</v>
      </c>
      <c r="AJ77" s="439">
        <f t="shared" si="152"/>
        <v>25</v>
      </c>
      <c r="AK77" s="439">
        <f t="shared" si="152"/>
        <v>25</v>
      </c>
      <c r="AL77" s="439">
        <f t="shared" si="152"/>
        <v>25</v>
      </c>
      <c r="AM77" s="439">
        <f t="shared" si="152"/>
        <v>25</v>
      </c>
      <c r="AN77" s="439">
        <f t="shared" si="152"/>
        <v>25</v>
      </c>
      <c r="AO77" s="439">
        <f t="shared" si="152"/>
        <v>25</v>
      </c>
      <c r="AP77" s="439">
        <f t="shared" si="152"/>
        <v>25</v>
      </c>
      <c r="AQ77" s="439">
        <f t="shared" si="152"/>
        <v>25</v>
      </c>
      <c r="AR77" s="439">
        <f t="shared" si="152"/>
        <v>25</v>
      </c>
      <c r="AS77" s="439">
        <f t="shared" si="152"/>
        <v>25</v>
      </c>
      <c r="AT77" s="439">
        <f t="shared" si="152"/>
        <v>25</v>
      </c>
      <c r="AU77" s="439">
        <f t="shared" si="152"/>
        <v>25</v>
      </c>
      <c r="AV77" s="439">
        <f t="shared" si="152"/>
        <v>25</v>
      </c>
      <c r="AW77" s="439">
        <f t="shared" si="152"/>
        <v>25</v>
      </c>
      <c r="AX77" s="439">
        <f t="shared" si="152"/>
        <v>25</v>
      </c>
      <c r="AY77" s="439">
        <f t="shared" si="152"/>
        <v>25</v>
      </c>
      <c r="AZ77" s="439">
        <f t="shared" si="152"/>
        <v>25</v>
      </c>
      <c r="BA77" s="439">
        <f t="shared" si="152"/>
        <v>25</v>
      </c>
      <c r="BB77" s="439">
        <f t="shared" si="152"/>
        <v>25</v>
      </c>
      <c r="BC77" s="439">
        <f t="shared" si="152"/>
        <v>25</v>
      </c>
      <c r="BD77" s="439">
        <f t="shared" si="152"/>
        <v>25</v>
      </c>
      <c r="BE77" s="439">
        <f t="shared" si="152"/>
        <v>25</v>
      </c>
      <c r="BF77" s="439">
        <f t="shared" si="152"/>
        <v>25</v>
      </c>
      <c r="BG77" s="439">
        <f t="shared" si="152"/>
        <v>25</v>
      </c>
      <c r="BH77" s="439">
        <f t="shared" si="152"/>
        <v>25</v>
      </c>
      <c r="BI77" s="439">
        <f t="shared" si="152"/>
        <v>25</v>
      </c>
      <c r="BJ77" s="439">
        <f t="shared" si="152"/>
        <v>25</v>
      </c>
      <c r="BK77" s="439">
        <f t="shared" si="152"/>
        <v>25</v>
      </c>
      <c r="BL77" s="439">
        <f t="shared" si="152"/>
        <v>25</v>
      </c>
      <c r="BM77" s="439">
        <f t="shared" si="152"/>
        <v>25</v>
      </c>
    </row>
    <row r="78" spans="2:65">
      <c r="E78" t="s">
        <v>113</v>
      </c>
      <c r="F78" s="439">
        <f>F57+F58</f>
        <v>15</v>
      </c>
      <c r="G78" s="439">
        <f t="shared" ref="G78:BM78" si="153">G57+G58</f>
        <v>13.324999999999999</v>
      </c>
      <c r="H78" s="439">
        <f t="shared" si="153"/>
        <v>13.055624999999999</v>
      </c>
      <c r="I78" s="439">
        <f t="shared" si="153"/>
        <v>13.009953124999999</v>
      </c>
      <c r="J78" s="439">
        <f t="shared" si="153"/>
        <v>15.001844140625</v>
      </c>
      <c r="K78" s="439">
        <f t="shared" si="153"/>
        <v>15.000350517578125</v>
      </c>
      <c r="L78" s="439">
        <f t="shared" si="153"/>
        <v>15.000040641818575</v>
      </c>
      <c r="M78" s="439">
        <f t="shared" si="153"/>
        <v>20.000005418909144</v>
      </c>
      <c r="N78" s="439">
        <f t="shared" si="153"/>
        <v>20.000000722521222</v>
      </c>
      <c r="O78" s="439">
        <f t="shared" si="153"/>
        <v>20.000000072252121</v>
      </c>
      <c r="P78" s="439">
        <f t="shared" si="153"/>
        <v>20.000000007225211</v>
      </c>
      <c r="Q78" s="439">
        <f t="shared" si="153"/>
        <v>20.000000000722522</v>
      </c>
      <c r="R78" s="439">
        <f t="shared" si="153"/>
        <v>20.000000000072252</v>
      </c>
      <c r="S78" s="439">
        <f t="shared" si="153"/>
        <v>20.000000000007226</v>
      </c>
      <c r="T78" s="439">
        <f t="shared" si="153"/>
        <v>20.000000000000725</v>
      </c>
      <c r="U78" s="439">
        <f t="shared" si="153"/>
        <v>20.000000000000071</v>
      </c>
      <c r="V78" s="439">
        <f t="shared" si="153"/>
        <v>20.000000000000007</v>
      </c>
      <c r="W78" s="439">
        <f t="shared" si="153"/>
        <v>20</v>
      </c>
      <c r="X78" s="439">
        <f t="shared" si="153"/>
        <v>20</v>
      </c>
      <c r="Y78" s="439">
        <f t="shared" si="153"/>
        <v>20</v>
      </c>
      <c r="Z78" s="439">
        <f t="shared" si="153"/>
        <v>20</v>
      </c>
      <c r="AA78" s="439">
        <f t="shared" si="153"/>
        <v>20</v>
      </c>
      <c r="AB78" s="439">
        <f t="shared" si="153"/>
        <v>20</v>
      </c>
      <c r="AC78" s="439">
        <f t="shared" si="153"/>
        <v>20</v>
      </c>
      <c r="AD78" s="439">
        <f t="shared" si="153"/>
        <v>20</v>
      </c>
      <c r="AE78" s="439">
        <f t="shared" si="153"/>
        <v>20</v>
      </c>
      <c r="AF78" s="439">
        <f t="shared" si="153"/>
        <v>20</v>
      </c>
      <c r="AG78" s="439">
        <f t="shared" si="153"/>
        <v>20</v>
      </c>
      <c r="AH78" s="439">
        <f t="shared" si="153"/>
        <v>20</v>
      </c>
      <c r="AI78" s="439">
        <f t="shared" si="153"/>
        <v>20</v>
      </c>
      <c r="AJ78" s="439">
        <f t="shared" si="153"/>
        <v>20</v>
      </c>
      <c r="AK78" s="439">
        <f t="shared" si="153"/>
        <v>20</v>
      </c>
      <c r="AL78" s="439">
        <f t="shared" si="153"/>
        <v>20</v>
      </c>
      <c r="AM78" s="439">
        <f t="shared" si="153"/>
        <v>20</v>
      </c>
      <c r="AN78" s="439">
        <f t="shared" si="153"/>
        <v>20</v>
      </c>
      <c r="AO78" s="439">
        <f t="shared" si="153"/>
        <v>20</v>
      </c>
      <c r="AP78" s="439">
        <f t="shared" si="153"/>
        <v>20</v>
      </c>
      <c r="AQ78" s="439">
        <f t="shared" si="153"/>
        <v>20</v>
      </c>
      <c r="AR78" s="439">
        <f t="shared" si="153"/>
        <v>20</v>
      </c>
      <c r="AS78" s="439">
        <f t="shared" si="153"/>
        <v>20</v>
      </c>
      <c r="AT78" s="439">
        <f t="shared" si="153"/>
        <v>20</v>
      </c>
      <c r="AU78" s="439">
        <f t="shared" si="153"/>
        <v>20</v>
      </c>
      <c r="AV78" s="439">
        <f t="shared" si="153"/>
        <v>20</v>
      </c>
      <c r="AW78" s="439">
        <f t="shared" si="153"/>
        <v>20</v>
      </c>
      <c r="AX78" s="439">
        <f t="shared" si="153"/>
        <v>20</v>
      </c>
      <c r="AY78" s="439">
        <f t="shared" si="153"/>
        <v>20</v>
      </c>
      <c r="AZ78" s="439">
        <f t="shared" si="153"/>
        <v>20</v>
      </c>
      <c r="BA78" s="439">
        <f t="shared" si="153"/>
        <v>20</v>
      </c>
      <c r="BB78" s="439">
        <f t="shared" si="153"/>
        <v>20</v>
      </c>
      <c r="BC78" s="439">
        <f t="shared" si="153"/>
        <v>20</v>
      </c>
      <c r="BD78" s="439">
        <f t="shared" si="153"/>
        <v>20</v>
      </c>
      <c r="BE78" s="439">
        <f t="shared" si="153"/>
        <v>20</v>
      </c>
      <c r="BF78" s="439">
        <f t="shared" si="153"/>
        <v>20</v>
      </c>
      <c r="BG78" s="439">
        <f t="shared" si="153"/>
        <v>20</v>
      </c>
      <c r="BH78" s="439">
        <f t="shared" si="153"/>
        <v>20</v>
      </c>
      <c r="BI78" s="439">
        <f t="shared" si="153"/>
        <v>20</v>
      </c>
      <c r="BJ78" s="439">
        <f t="shared" si="153"/>
        <v>20</v>
      </c>
      <c r="BK78" s="439">
        <f t="shared" si="153"/>
        <v>20</v>
      </c>
      <c r="BL78" s="439">
        <f t="shared" si="153"/>
        <v>20</v>
      </c>
      <c r="BM78" s="439">
        <f t="shared" si="153"/>
        <v>20</v>
      </c>
    </row>
    <row r="79" spans="2:65">
      <c r="E79" t="s">
        <v>114</v>
      </c>
      <c r="F79" s="439">
        <f>F59+F60</f>
        <v>33</v>
      </c>
      <c r="G79" s="439">
        <f t="shared" ref="G79:BM79" si="154">G59+G60</f>
        <v>31.129166666666666</v>
      </c>
      <c r="H79" s="439">
        <f t="shared" si="154"/>
        <v>31.008350694444445</v>
      </c>
      <c r="I79" s="439">
        <f t="shared" si="154"/>
        <v>31.000540436921298</v>
      </c>
      <c r="J79" s="439">
        <f t="shared" si="154"/>
        <v>53.700035011875485</v>
      </c>
      <c r="K79" s="439">
        <f t="shared" si="154"/>
        <v>31.850002270546742</v>
      </c>
      <c r="L79" s="439">
        <f t="shared" si="154"/>
        <v>29.00000008784075</v>
      </c>
      <c r="M79" s="439">
        <f t="shared" si="154"/>
        <v>33.000000005545729</v>
      </c>
      <c r="N79" s="439">
        <f t="shared" si="154"/>
        <v>36.800000000411401</v>
      </c>
      <c r="O79" s="439">
        <f t="shared" si="154"/>
        <v>40.600000000027805</v>
      </c>
      <c r="P79" s="439">
        <f t="shared" si="154"/>
        <v>40.600000000001742</v>
      </c>
      <c r="Q79" s="439">
        <f t="shared" si="154"/>
        <v>40.600000000000108</v>
      </c>
      <c r="R79" s="439">
        <f t="shared" si="154"/>
        <v>40.600000000000009</v>
      </c>
      <c r="S79" s="439">
        <f t="shared" si="154"/>
        <v>40.6</v>
      </c>
      <c r="T79" s="439">
        <f t="shared" si="154"/>
        <v>40.6</v>
      </c>
      <c r="U79" s="439">
        <f t="shared" si="154"/>
        <v>40.6</v>
      </c>
      <c r="V79" s="439">
        <f t="shared" si="154"/>
        <v>40.6</v>
      </c>
      <c r="W79" s="439">
        <f t="shared" si="154"/>
        <v>40.6</v>
      </c>
      <c r="X79" s="439">
        <f t="shared" si="154"/>
        <v>40.6</v>
      </c>
      <c r="Y79" s="439">
        <f t="shared" si="154"/>
        <v>40.6</v>
      </c>
      <c r="Z79" s="439">
        <f t="shared" si="154"/>
        <v>40.6</v>
      </c>
      <c r="AA79" s="439">
        <f t="shared" si="154"/>
        <v>40.6</v>
      </c>
      <c r="AB79" s="439">
        <f t="shared" si="154"/>
        <v>40.6</v>
      </c>
      <c r="AC79" s="439">
        <f t="shared" si="154"/>
        <v>40.6</v>
      </c>
      <c r="AD79" s="439">
        <f t="shared" si="154"/>
        <v>40.6</v>
      </c>
      <c r="AE79" s="439">
        <f t="shared" si="154"/>
        <v>40.6</v>
      </c>
      <c r="AF79" s="439">
        <f t="shared" si="154"/>
        <v>40.6</v>
      </c>
      <c r="AG79" s="439">
        <f t="shared" si="154"/>
        <v>40.6</v>
      </c>
      <c r="AH79" s="439">
        <f t="shared" si="154"/>
        <v>40.6</v>
      </c>
      <c r="AI79" s="439">
        <f t="shared" si="154"/>
        <v>40.6</v>
      </c>
      <c r="AJ79" s="439">
        <f t="shared" si="154"/>
        <v>40.6</v>
      </c>
      <c r="AK79" s="439">
        <f t="shared" si="154"/>
        <v>40.6</v>
      </c>
      <c r="AL79" s="439">
        <f t="shared" si="154"/>
        <v>40.6</v>
      </c>
      <c r="AM79" s="439">
        <f t="shared" si="154"/>
        <v>40.6</v>
      </c>
      <c r="AN79" s="439">
        <f t="shared" si="154"/>
        <v>40.6</v>
      </c>
      <c r="AO79" s="439">
        <f t="shared" si="154"/>
        <v>40.6</v>
      </c>
      <c r="AP79" s="439">
        <f t="shared" si="154"/>
        <v>40.6</v>
      </c>
      <c r="AQ79" s="439">
        <f t="shared" si="154"/>
        <v>40.6</v>
      </c>
      <c r="AR79" s="439">
        <f t="shared" si="154"/>
        <v>40.6</v>
      </c>
      <c r="AS79" s="439">
        <f t="shared" si="154"/>
        <v>40.6</v>
      </c>
      <c r="AT79" s="439">
        <f t="shared" si="154"/>
        <v>40.6</v>
      </c>
      <c r="AU79" s="439">
        <f t="shared" si="154"/>
        <v>40.6</v>
      </c>
      <c r="AV79" s="439">
        <f t="shared" si="154"/>
        <v>40.6</v>
      </c>
      <c r="AW79" s="439">
        <f t="shared" si="154"/>
        <v>40.6</v>
      </c>
      <c r="AX79" s="439">
        <f t="shared" si="154"/>
        <v>40.6</v>
      </c>
      <c r="AY79" s="439">
        <f t="shared" si="154"/>
        <v>40.6</v>
      </c>
      <c r="AZ79" s="439">
        <f t="shared" si="154"/>
        <v>40.6</v>
      </c>
      <c r="BA79" s="439">
        <f t="shared" si="154"/>
        <v>40.6</v>
      </c>
      <c r="BB79" s="439">
        <f t="shared" si="154"/>
        <v>40.6</v>
      </c>
      <c r="BC79" s="439">
        <f t="shared" si="154"/>
        <v>40.6</v>
      </c>
      <c r="BD79" s="439">
        <f t="shared" si="154"/>
        <v>40.6</v>
      </c>
      <c r="BE79" s="439">
        <f t="shared" si="154"/>
        <v>40.6</v>
      </c>
      <c r="BF79" s="439">
        <f t="shared" si="154"/>
        <v>40.6</v>
      </c>
      <c r="BG79" s="439">
        <f t="shared" si="154"/>
        <v>40.6</v>
      </c>
      <c r="BH79" s="439">
        <f t="shared" si="154"/>
        <v>40.6</v>
      </c>
      <c r="BI79" s="439">
        <f t="shared" si="154"/>
        <v>40.6</v>
      </c>
      <c r="BJ79" s="439">
        <f t="shared" si="154"/>
        <v>40.6</v>
      </c>
      <c r="BK79" s="439">
        <f t="shared" si="154"/>
        <v>40.6</v>
      </c>
      <c r="BL79" s="439">
        <f t="shared" si="154"/>
        <v>40.6</v>
      </c>
      <c r="BM79" s="439">
        <f t="shared" si="154"/>
        <v>40.6</v>
      </c>
    </row>
    <row r="81" spans="5:65">
      <c r="E81" t="s">
        <v>110</v>
      </c>
      <c r="F81" s="596">
        <f>F64+F65</f>
        <v>569</v>
      </c>
      <c r="G81" s="596">
        <f t="shared" ref="G81:BM81" si="155">G64+G65</f>
        <v>601.54002222222221</v>
      </c>
      <c r="H81" s="596">
        <f t="shared" si="155"/>
        <v>619.57626577071551</v>
      </c>
      <c r="I81" s="596">
        <f t="shared" si="155"/>
        <v>638.16349563129995</v>
      </c>
      <c r="J81" s="596">
        <f t="shared" si="155"/>
        <v>1318.7901869260095</v>
      </c>
      <c r="K81" s="596">
        <f t="shared" si="155"/>
        <v>1796.8098958168475</v>
      </c>
      <c r="L81" s="596">
        <f t="shared" si="155"/>
        <v>2302.3238760753566</v>
      </c>
      <c r="M81" s="596">
        <f t="shared" si="155"/>
        <v>2713.4215143322735</v>
      </c>
      <c r="N81" s="596">
        <f t="shared" si="155"/>
        <v>3076.6551674693587</v>
      </c>
      <c r="O81" s="596">
        <f t="shared" si="155"/>
        <v>3459.2407604317705</v>
      </c>
      <c r="P81" s="596">
        <f t="shared" si="155"/>
        <v>3563.0179832447238</v>
      </c>
      <c r="Q81" s="596">
        <f t="shared" si="155"/>
        <v>3669.9085227420655</v>
      </c>
      <c r="R81" s="596">
        <f t="shared" si="155"/>
        <v>3780.0057784243272</v>
      </c>
      <c r="S81" s="596">
        <f t="shared" si="155"/>
        <v>3893.4059517770575</v>
      </c>
      <c r="T81" s="596">
        <f t="shared" si="155"/>
        <v>4010.2081303303685</v>
      </c>
      <c r="U81" s="596">
        <f t="shared" si="155"/>
        <v>4130.5143742402797</v>
      </c>
      <c r="V81" s="596">
        <f t="shared" si="155"/>
        <v>4254.4298054674882</v>
      </c>
      <c r="W81" s="596">
        <f t="shared" si="155"/>
        <v>4382.0626996315132</v>
      </c>
      <c r="X81" s="596">
        <f t="shared" si="155"/>
        <v>4513.5245806204584</v>
      </c>
      <c r="Y81" s="596">
        <f t="shared" si="155"/>
        <v>4648.9303180390725</v>
      </c>
      <c r="Z81" s="596">
        <f t="shared" si="155"/>
        <v>4788.3982275802446</v>
      </c>
      <c r="AA81" s="596">
        <f t="shared" si="155"/>
        <v>4932.050174407651</v>
      </c>
      <c r="AB81" s="596">
        <f t="shared" si="155"/>
        <v>5080.0116796398815</v>
      </c>
      <c r="AC81" s="596">
        <f t="shared" si="155"/>
        <v>5232.4120300290779</v>
      </c>
      <c r="AD81" s="596">
        <f t="shared" si="155"/>
        <v>5389.3843909299503</v>
      </c>
      <c r="AE81" s="596">
        <f t="shared" si="155"/>
        <v>5551.0659226578491</v>
      </c>
      <c r="AF81" s="596">
        <f t="shared" si="155"/>
        <v>5717.5979003375842</v>
      </c>
      <c r="AG81" s="596">
        <f t="shared" si="155"/>
        <v>5889.1258373477121</v>
      </c>
      <c r="AH81" s="596">
        <f t="shared" si="155"/>
        <v>6065.799612468144</v>
      </c>
      <c r="AI81" s="596">
        <f t="shared" si="155"/>
        <v>6247.7736008421889</v>
      </c>
      <c r="AJ81" s="596">
        <f t="shared" si="155"/>
        <v>6435.2068088674532</v>
      </c>
      <c r="AK81" s="596">
        <f t="shared" si="155"/>
        <v>6628.2630131334781</v>
      </c>
      <c r="AL81" s="596">
        <f t="shared" si="155"/>
        <v>6827.1109035274831</v>
      </c>
      <c r="AM81" s="596">
        <f t="shared" si="155"/>
        <v>7031.9242306333072</v>
      </c>
      <c r="AN81" s="596">
        <f t="shared" si="155"/>
        <v>7242.8819575523057</v>
      </c>
      <c r="AO81" s="596">
        <f t="shared" si="155"/>
        <v>7460.1684162788752</v>
      </c>
      <c r="AP81" s="596">
        <f t="shared" si="155"/>
        <v>7683.9734687672426</v>
      </c>
      <c r="AQ81" s="596">
        <f t="shared" si="155"/>
        <v>7914.4926728302598</v>
      </c>
      <c r="AR81" s="596">
        <f t="shared" si="155"/>
        <v>8151.9274530151679</v>
      </c>
      <c r="AS81" s="596">
        <f t="shared" si="155"/>
        <v>8396.4852766056247</v>
      </c>
      <c r="AT81" s="596">
        <f t="shared" si="155"/>
        <v>8648.3798349037916</v>
      </c>
      <c r="AU81" s="596">
        <f t="shared" si="155"/>
        <v>8907.8312299509053</v>
      </c>
      <c r="AV81" s="596">
        <f t="shared" si="155"/>
        <v>9175.066166849434</v>
      </c>
      <c r="AW81" s="596">
        <f t="shared" si="155"/>
        <v>9450.3181518549172</v>
      </c>
      <c r="AX81" s="596">
        <f t="shared" si="155"/>
        <v>9733.8276964105644</v>
      </c>
      <c r="AY81" s="596">
        <f t="shared" si="155"/>
        <v>10025.842527302881</v>
      </c>
      <c r="AZ81" s="596">
        <f t="shared" si="155"/>
        <v>10326.617803121966</v>
      </c>
      <c r="BA81" s="596">
        <f t="shared" si="155"/>
        <v>10636.416337215627</v>
      </c>
      <c r="BB81" s="596">
        <f t="shared" si="155"/>
        <v>10955.508827332096</v>
      </c>
      <c r="BC81" s="596">
        <f t="shared" si="155"/>
        <v>11284.174092152061</v>
      </c>
      <c r="BD81" s="596">
        <f t="shared" si="155"/>
        <v>11622.699314916623</v>
      </c>
      <c r="BE81" s="596">
        <f t="shared" si="155"/>
        <v>11971.38029436412</v>
      </c>
      <c r="BF81" s="596">
        <f t="shared" si="155"/>
        <v>12330.521703195045</v>
      </c>
      <c r="BG81" s="596">
        <f t="shared" si="155"/>
        <v>12700.437354290898</v>
      </c>
      <c r="BH81" s="596">
        <f t="shared" si="155"/>
        <v>13081.450474919624</v>
      </c>
      <c r="BI81" s="596">
        <f t="shared" si="155"/>
        <v>13473.893989167214</v>
      </c>
      <c r="BJ81" s="596">
        <f t="shared" si="155"/>
        <v>13878.110808842232</v>
      </c>
      <c r="BK81" s="596">
        <f t="shared" si="155"/>
        <v>14294.454133107498</v>
      </c>
      <c r="BL81" s="596">
        <f t="shared" si="155"/>
        <v>14723.287757100723</v>
      </c>
      <c r="BM81" s="596">
        <f t="shared" si="155"/>
        <v>15164.986389813743</v>
      </c>
    </row>
    <row r="82" spans="5:65">
      <c r="E82" t="s">
        <v>162</v>
      </c>
      <c r="F82" s="596">
        <f>F66+F67</f>
        <v>295.5</v>
      </c>
      <c r="G82" s="596">
        <f t="shared" ref="G82:BM82" si="156">G66+G67</f>
        <v>311.39700825545168</v>
      </c>
      <c r="H82" s="596">
        <f t="shared" si="156"/>
        <v>320.71572018442117</v>
      </c>
      <c r="I82" s="596">
        <f t="shared" si="156"/>
        <v>330.33684143056507</v>
      </c>
      <c r="J82" s="596">
        <f t="shared" si="156"/>
        <v>427.07656906590233</v>
      </c>
      <c r="K82" s="596">
        <f t="shared" si="156"/>
        <v>485.97928468793236</v>
      </c>
      <c r="L82" s="596">
        <f t="shared" si="156"/>
        <v>500.55866322792701</v>
      </c>
      <c r="M82" s="596">
        <f t="shared" si="156"/>
        <v>644.46927890594975</v>
      </c>
      <c r="N82" s="596">
        <f t="shared" si="156"/>
        <v>663.80335727312831</v>
      </c>
      <c r="O82" s="596">
        <f t="shared" si="156"/>
        <v>683.71745799132214</v>
      </c>
      <c r="P82" s="596">
        <f t="shared" si="156"/>
        <v>704.22898173106182</v>
      </c>
      <c r="Q82" s="596">
        <f t="shared" si="156"/>
        <v>725.35585118299377</v>
      </c>
      <c r="R82" s="596">
        <f t="shared" si="156"/>
        <v>747.11652671848344</v>
      </c>
      <c r="S82" s="596">
        <f t="shared" si="156"/>
        <v>769.53002252003807</v>
      </c>
      <c r="T82" s="596">
        <f t="shared" si="156"/>
        <v>792.6159231956392</v>
      </c>
      <c r="U82" s="596">
        <f t="shared" si="156"/>
        <v>816.39440089150821</v>
      </c>
      <c r="V82" s="596">
        <f t="shared" si="156"/>
        <v>840.88623291825343</v>
      </c>
      <c r="W82" s="596">
        <f t="shared" si="156"/>
        <v>866.11281990580119</v>
      </c>
      <c r="X82" s="596">
        <f t="shared" si="156"/>
        <v>892.09620450297518</v>
      </c>
      <c r="Y82" s="596">
        <f t="shared" si="156"/>
        <v>918.85909063806446</v>
      </c>
      <c r="Z82" s="596">
        <f t="shared" si="156"/>
        <v>946.42486335720639</v>
      </c>
      <c r="AA82" s="596">
        <f t="shared" si="156"/>
        <v>974.81760925792241</v>
      </c>
      <c r="AB82" s="596">
        <f t="shared" si="156"/>
        <v>1004.0621375356603</v>
      </c>
      <c r="AC82" s="596">
        <f t="shared" si="156"/>
        <v>1034.1840016617302</v>
      </c>
      <c r="AD82" s="596">
        <f t="shared" si="156"/>
        <v>1065.2095217115821</v>
      </c>
      <c r="AE82" s="596">
        <f t="shared" si="156"/>
        <v>1097.1658073629294</v>
      </c>
      <c r="AF82" s="596">
        <f t="shared" si="156"/>
        <v>1130.0807815838175</v>
      </c>
      <c r="AG82" s="596">
        <f t="shared" si="156"/>
        <v>1163.9832050313321</v>
      </c>
      <c r="AH82" s="596">
        <f t="shared" si="156"/>
        <v>1198.902701182272</v>
      </c>
      <c r="AI82" s="596">
        <f t="shared" si="156"/>
        <v>1234.8697822177401</v>
      </c>
      <c r="AJ82" s="596">
        <f t="shared" si="156"/>
        <v>1271.9158756842724</v>
      </c>
      <c r="AK82" s="596">
        <f t="shared" si="156"/>
        <v>1310.0733519548007</v>
      </c>
      <c r="AL82" s="596">
        <f t="shared" si="156"/>
        <v>1349.3755525134447</v>
      </c>
      <c r="AM82" s="596">
        <f t="shared" si="156"/>
        <v>1389.8568190888479</v>
      </c>
      <c r="AN82" s="596">
        <f t="shared" si="156"/>
        <v>1431.5525236615133</v>
      </c>
      <c r="AO82" s="596">
        <f t="shared" si="156"/>
        <v>1474.4990993713591</v>
      </c>
      <c r="AP82" s="596">
        <f t="shared" si="156"/>
        <v>1518.7340723524999</v>
      </c>
      <c r="AQ82" s="596">
        <f t="shared" si="156"/>
        <v>1564.2960945230748</v>
      </c>
      <c r="AR82" s="596">
        <f t="shared" si="156"/>
        <v>1611.2249773587673</v>
      </c>
      <c r="AS82" s="596">
        <f t="shared" si="156"/>
        <v>1659.5617266795302</v>
      </c>
      <c r="AT82" s="596">
        <f t="shared" si="156"/>
        <v>1709.3485784799159</v>
      </c>
      <c r="AU82" s="596">
        <f t="shared" si="156"/>
        <v>1760.6290358343135</v>
      </c>
      <c r="AV82" s="596">
        <f t="shared" si="156"/>
        <v>1813.4479069093429</v>
      </c>
      <c r="AW82" s="596">
        <f t="shared" si="156"/>
        <v>1867.8513441166233</v>
      </c>
      <c r="AX82" s="596">
        <f t="shared" si="156"/>
        <v>1923.8868844401222</v>
      </c>
      <c r="AY82" s="596">
        <f t="shared" si="156"/>
        <v>1981.6034909733257</v>
      </c>
      <c r="AZ82" s="596">
        <f t="shared" si="156"/>
        <v>2041.0515957025254</v>
      </c>
      <c r="BA82" s="596">
        <f t="shared" si="156"/>
        <v>2102.2831435736016</v>
      </c>
      <c r="BB82" s="596">
        <f t="shared" si="156"/>
        <v>2165.3516378808094</v>
      </c>
      <c r="BC82" s="596">
        <f t="shared" si="156"/>
        <v>2230.312187017234</v>
      </c>
      <c r="BD82" s="596">
        <f t="shared" si="156"/>
        <v>2297.221552627751</v>
      </c>
      <c r="BE82" s="596">
        <f t="shared" si="156"/>
        <v>2366.1381992065835</v>
      </c>
      <c r="BF82" s="596">
        <f t="shared" si="156"/>
        <v>2437.1223451827809</v>
      </c>
      <c r="BG82" s="596">
        <f t="shared" si="156"/>
        <v>2510.2360155382648</v>
      </c>
      <c r="BH82" s="596">
        <f t="shared" si="156"/>
        <v>2585.5430960044127</v>
      </c>
      <c r="BI82" s="596">
        <f t="shared" si="156"/>
        <v>2663.1093888845453</v>
      </c>
      <c r="BJ82" s="596">
        <f t="shared" si="156"/>
        <v>2743.0026705510818</v>
      </c>
      <c r="BK82" s="596">
        <f t="shared" si="156"/>
        <v>2825.2927506676142</v>
      </c>
      <c r="BL82" s="596">
        <f t="shared" si="156"/>
        <v>2910.0515331876431</v>
      </c>
      <c r="BM82" s="596">
        <f t="shared" si="156"/>
        <v>2997.3530791832718</v>
      </c>
    </row>
    <row r="83" spans="5:65">
      <c r="E83" t="s">
        <v>113</v>
      </c>
      <c r="F83" s="596">
        <f>F68+F69</f>
        <v>295.5</v>
      </c>
      <c r="G83" s="596">
        <f t="shared" ref="G83:BM83" si="157">G68+G69</f>
        <v>311.39700825545168</v>
      </c>
      <c r="H83" s="596">
        <f t="shared" si="157"/>
        <v>320.71572018442117</v>
      </c>
      <c r="I83" s="596">
        <f t="shared" si="157"/>
        <v>330.33684143056507</v>
      </c>
      <c r="J83" s="596">
        <f t="shared" si="157"/>
        <v>320.30742682287234</v>
      </c>
      <c r="K83" s="596">
        <f t="shared" si="157"/>
        <v>364.48446351631634</v>
      </c>
      <c r="L83" s="596">
        <f t="shared" si="157"/>
        <v>375.41899742095029</v>
      </c>
      <c r="M83" s="596">
        <f t="shared" si="157"/>
        <v>515.57542312475982</v>
      </c>
      <c r="N83" s="596">
        <f t="shared" si="157"/>
        <v>531.0426858185026</v>
      </c>
      <c r="O83" s="596">
        <f t="shared" si="157"/>
        <v>546.97396639305771</v>
      </c>
      <c r="P83" s="596">
        <f t="shared" si="157"/>
        <v>563.38318538484941</v>
      </c>
      <c r="Q83" s="596">
        <f t="shared" si="157"/>
        <v>580.28468094639493</v>
      </c>
      <c r="R83" s="596">
        <f t="shared" si="157"/>
        <v>597.69322137478684</v>
      </c>
      <c r="S83" s="596">
        <f t="shared" si="157"/>
        <v>615.6240180160305</v>
      </c>
      <c r="T83" s="596">
        <f t="shared" si="157"/>
        <v>634.09273855651134</v>
      </c>
      <c r="U83" s="596">
        <f t="shared" si="157"/>
        <v>653.11552071320659</v>
      </c>
      <c r="V83" s="596">
        <f t="shared" si="157"/>
        <v>672.70898633460274</v>
      </c>
      <c r="W83" s="596">
        <f t="shared" si="157"/>
        <v>692.890255924641</v>
      </c>
      <c r="X83" s="596">
        <f t="shared" si="157"/>
        <v>713.67696360238017</v>
      </c>
      <c r="Y83" s="596">
        <f t="shared" si="157"/>
        <v>735.08727251045138</v>
      </c>
      <c r="Z83" s="596">
        <f t="shared" si="157"/>
        <v>757.13989068576507</v>
      </c>
      <c r="AA83" s="596">
        <f t="shared" si="157"/>
        <v>779.85408740633795</v>
      </c>
      <c r="AB83" s="596">
        <f t="shared" si="157"/>
        <v>803.24971002852828</v>
      </c>
      <c r="AC83" s="596">
        <f t="shared" si="157"/>
        <v>827.34720132938401</v>
      </c>
      <c r="AD83" s="596">
        <f t="shared" si="157"/>
        <v>852.16761736926549</v>
      </c>
      <c r="AE83" s="596">
        <f t="shared" si="157"/>
        <v>877.73264589034363</v>
      </c>
      <c r="AF83" s="596">
        <f t="shared" si="157"/>
        <v>904.064625267054</v>
      </c>
      <c r="AG83" s="596">
        <f t="shared" si="157"/>
        <v>931.18656402506554</v>
      </c>
      <c r="AH83" s="596">
        <f t="shared" si="157"/>
        <v>959.12216094581754</v>
      </c>
      <c r="AI83" s="596">
        <f t="shared" si="157"/>
        <v>987.89582577419219</v>
      </c>
      <c r="AJ83" s="596">
        <f t="shared" si="157"/>
        <v>1017.5327005474178</v>
      </c>
      <c r="AK83" s="596">
        <f t="shared" si="157"/>
        <v>1048.0586815638405</v>
      </c>
      <c r="AL83" s="596">
        <f t="shared" si="157"/>
        <v>1079.5004420107557</v>
      </c>
      <c r="AM83" s="596">
        <f t="shared" si="157"/>
        <v>1111.8854552710784</v>
      </c>
      <c r="AN83" s="596">
        <f t="shared" si="157"/>
        <v>1145.2420189292106</v>
      </c>
      <c r="AO83" s="596">
        <f t="shared" si="157"/>
        <v>1179.5992794970871</v>
      </c>
      <c r="AP83" s="596">
        <f t="shared" si="157"/>
        <v>1214.987257882</v>
      </c>
      <c r="AQ83" s="596">
        <f t="shared" si="157"/>
        <v>1251.4368756184599</v>
      </c>
      <c r="AR83" s="596">
        <f t="shared" si="157"/>
        <v>1288.9799818870138</v>
      </c>
      <c r="AS83" s="596">
        <f t="shared" si="157"/>
        <v>1327.6493813436241</v>
      </c>
      <c r="AT83" s="596">
        <f t="shared" si="157"/>
        <v>1367.478862783933</v>
      </c>
      <c r="AU83" s="596">
        <f t="shared" si="157"/>
        <v>1408.5032286674509</v>
      </c>
      <c r="AV83" s="596">
        <f t="shared" si="157"/>
        <v>1450.7583255274744</v>
      </c>
      <c r="AW83" s="596">
        <f t="shared" si="157"/>
        <v>1494.2810752932985</v>
      </c>
      <c r="AX83" s="596">
        <f t="shared" si="157"/>
        <v>1539.1095075520977</v>
      </c>
      <c r="AY83" s="596">
        <f t="shared" si="157"/>
        <v>1585.2827927786605</v>
      </c>
      <c r="AZ83" s="596">
        <f t="shared" si="157"/>
        <v>1632.8412765620205</v>
      </c>
      <c r="BA83" s="596">
        <f t="shared" si="157"/>
        <v>1681.826514858881</v>
      </c>
      <c r="BB83" s="596">
        <f t="shared" si="157"/>
        <v>1732.2813103046476</v>
      </c>
      <c r="BC83" s="596">
        <f t="shared" si="157"/>
        <v>1784.2497496137873</v>
      </c>
      <c r="BD83" s="596">
        <f t="shared" si="157"/>
        <v>1837.7772421022007</v>
      </c>
      <c r="BE83" s="596">
        <f t="shared" si="157"/>
        <v>1892.9105593652666</v>
      </c>
      <c r="BF83" s="596">
        <f t="shared" si="157"/>
        <v>1949.6978761462249</v>
      </c>
      <c r="BG83" s="596">
        <f t="shared" si="157"/>
        <v>2008.1888124306122</v>
      </c>
      <c r="BH83" s="596">
        <f t="shared" si="157"/>
        <v>2068.4344768035298</v>
      </c>
      <c r="BI83" s="596">
        <f t="shared" si="157"/>
        <v>2130.4875111076362</v>
      </c>
      <c r="BJ83" s="596">
        <f t="shared" si="157"/>
        <v>2194.4021364408654</v>
      </c>
      <c r="BK83" s="596">
        <f t="shared" si="157"/>
        <v>2260.2342005340915</v>
      </c>
      <c r="BL83" s="596">
        <f t="shared" si="157"/>
        <v>2328.0412265501145</v>
      </c>
      <c r="BM83" s="596">
        <f t="shared" si="157"/>
        <v>2397.8824633466174</v>
      </c>
    </row>
    <row r="84" spans="5:65">
      <c r="E84" t="s">
        <v>114</v>
      </c>
      <c r="F84" s="596">
        <f>F70+F71</f>
        <v>497.1</v>
      </c>
      <c r="G84" s="596">
        <f t="shared" ref="G84:BM84" si="158">G70+G71</f>
        <v>525.27015643566438</v>
      </c>
      <c r="H84" s="596">
        <f t="shared" si="158"/>
        <v>541.00939192922363</v>
      </c>
      <c r="I84" s="596">
        <f t="shared" si="158"/>
        <v>557.23941554999817</v>
      </c>
      <c r="J84" s="596">
        <f t="shared" si="158"/>
        <v>767.17280420310794</v>
      </c>
      <c r="K84" s="596">
        <f t="shared" si="158"/>
        <v>578.85864257313801</v>
      </c>
      <c r="L84" s="596">
        <f t="shared" si="158"/>
        <v>474.36234989437634</v>
      </c>
      <c r="M84" s="596">
        <f t="shared" si="158"/>
        <v>555.98538872102472</v>
      </c>
      <c r="N84" s="596">
        <f t="shared" si="158"/>
        <v>638.6081870933856</v>
      </c>
      <c r="O84" s="596">
        <f t="shared" si="158"/>
        <v>725.68796651823914</v>
      </c>
      <c r="P84" s="596">
        <f t="shared" si="158"/>
        <v>747.45860551378632</v>
      </c>
      <c r="Q84" s="596">
        <f t="shared" si="158"/>
        <v>769.88236367920001</v>
      </c>
      <c r="R84" s="596">
        <f t="shared" si="158"/>
        <v>792.97883458957585</v>
      </c>
      <c r="S84" s="596">
        <f t="shared" si="158"/>
        <v>816.76819962726324</v>
      </c>
      <c r="T84" s="596">
        <f t="shared" si="158"/>
        <v>841.27124561608116</v>
      </c>
      <c r="U84" s="596">
        <f t="shared" si="158"/>
        <v>866.50938298456344</v>
      </c>
      <c r="V84" s="596">
        <f t="shared" si="158"/>
        <v>892.50466447410042</v>
      </c>
      <c r="W84" s="596">
        <f t="shared" si="158"/>
        <v>919.27980440832357</v>
      </c>
      <c r="X84" s="596">
        <f t="shared" si="158"/>
        <v>946.8581985405732</v>
      </c>
      <c r="Y84" s="596">
        <f t="shared" si="158"/>
        <v>975.26394449679037</v>
      </c>
      <c r="Z84" s="596">
        <f t="shared" si="158"/>
        <v>1004.521862831694</v>
      </c>
      <c r="AA84" s="596">
        <f t="shared" si="158"/>
        <v>1034.6575187166447</v>
      </c>
      <c r="AB84" s="596">
        <f t="shared" si="158"/>
        <v>1065.6972442781444</v>
      </c>
      <c r="AC84" s="596">
        <f t="shared" si="158"/>
        <v>1097.6681616064886</v>
      </c>
      <c r="AD84" s="596">
        <f t="shared" si="158"/>
        <v>1130.5982064546833</v>
      </c>
      <c r="AE84" s="596">
        <f t="shared" si="158"/>
        <v>1164.5161526483239</v>
      </c>
      <c r="AF84" s="596">
        <f t="shared" si="158"/>
        <v>1199.4516372277737</v>
      </c>
      <c r="AG84" s="596">
        <f t="shared" si="158"/>
        <v>1235.4351863446068</v>
      </c>
      <c r="AH84" s="596">
        <f t="shared" si="158"/>
        <v>1272.4982419349451</v>
      </c>
      <c r="AI84" s="596">
        <f t="shared" si="158"/>
        <v>1310.6731891929933</v>
      </c>
      <c r="AJ84" s="596">
        <f t="shared" si="158"/>
        <v>1349.9933848687833</v>
      </c>
      <c r="AK84" s="596">
        <f t="shared" si="158"/>
        <v>1390.4931864148471</v>
      </c>
      <c r="AL84" s="596">
        <f t="shared" si="158"/>
        <v>1432.2079820072922</v>
      </c>
      <c r="AM84" s="596">
        <f t="shared" si="158"/>
        <v>1475.174221467511</v>
      </c>
      <c r="AN84" s="596">
        <f t="shared" si="158"/>
        <v>1519.4294481115362</v>
      </c>
      <c r="AO84" s="596">
        <f t="shared" si="158"/>
        <v>1565.0123315548826</v>
      </c>
      <c r="AP84" s="596">
        <f t="shared" si="158"/>
        <v>1611.9627015015294</v>
      </c>
      <c r="AQ84" s="596">
        <f t="shared" si="158"/>
        <v>1660.321582546575</v>
      </c>
      <c r="AR84" s="596">
        <f t="shared" si="158"/>
        <v>1710.1312300229724</v>
      </c>
      <c r="AS84" s="596">
        <f t="shared" si="158"/>
        <v>1761.4351669236619</v>
      </c>
      <c r="AT84" s="596">
        <f t="shared" si="158"/>
        <v>1814.2782219313713</v>
      </c>
      <c r="AU84" s="596">
        <f t="shared" si="158"/>
        <v>1868.7065685893126</v>
      </c>
      <c r="AV84" s="596">
        <f t="shared" si="158"/>
        <v>1924.7677656469921</v>
      </c>
      <c r="AW84" s="596">
        <f t="shared" si="158"/>
        <v>1982.5107986164016</v>
      </c>
      <c r="AX84" s="596">
        <f t="shared" si="158"/>
        <v>2041.9861225748941</v>
      </c>
      <c r="AY84" s="596">
        <f t="shared" si="158"/>
        <v>2103.2457062521407</v>
      </c>
      <c r="AZ84" s="596">
        <f t="shared" si="158"/>
        <v>2166.3430774397048</v>
      </c>
      <c r="BA84" s="596">
        <f t="shared" si="158"/>
        <v>2231.3333697628959</v>
      </c>
      <c r="BB84" s="596">
        <f t="shared" si="158"/>
        <v>2298.273370855783</v>
      </c>
      <c r="BC84" s="596">
        <f t="shared" si="158"/>
        <v>2367.2215719814571</v>
      </c>
      <c r="BD84" s="596">
        <f t="shared" si="158"/>
        <v>2438.2382191409006</v>
      </c>
      <c r="BE84" s="596">
        <f t="shared" si="158"/>
        <v>2511.3853657151276</v>
      </c>
      <c r="BF84" s="596">
        <f t="shared" si="158"/>
        <v>2586.7269266865815</v>
      </c>
      <c r="BG84" s="596">
        <f t="shared" si="158"/>
        <v>2664.3287344871796</v>
      </c>
      <c r="BH84" s="596">
        <f t="shared" si="158"/>
        <v>2744.258596521795</v>
      </c>
      <c r="BI84" s="596">
        <f t="shared" si="158"/>
        <v>2826.586354417449</v>
      </c>
      <c r="BJ84" s="596">
        <f t="shared" si="158"/>
        <v>2911.3839450499727</v>
      </c>
      <c r="BK84" s="596">
        <f t="shared" si="158"/>
        <v>2998.7254634014712</v>
      </c>
      <c r="BL84" s="596">
        <f t="shared" si="158"/>
        <v>3088.687227303516</v>
      </c>
      <c r="BM84" s="596">
        <f t="shared" si="158"/>
        <v>3181.3478441226207</v>
      </c>
    </row>
  </sheetData>
  <sheetProtection algorithmName="SHA-512" hashValue="2qeA4/JopazMY8dXjlETQbX51Lkyw5ZFgPfYRjFw5nnEZ9+Ao1PYguTSHX3mJG+A6C876vYc6mhFypXU16yDog==" saltValue="oQLjIneX1PUaHkaQVkANjA==" spinCount="100000" sheet="1" objects="1" scenarios="1"/>
  <mergeCells count="10">
    <mergeCell ref="C7:D7"/>
    <mergeCell ref="C10:D10"/>
    <mergeCell ref="C9:D9"/>
    <mergeCell ref="C8:D8"/>
    <mergeCell ref="B28:B35"/>
    <mergeCell ref="B53:B60"/>
    <mergeCell ref="B64:B71"/>
    <mergeCell ref="B18:B25"/>
    <mergeCell ref="B38:B45"/>
    <mergeCell ref="C11:D1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5:J70"/>
  <sheetViews>
    <sheetView zoomScale="90" zoomScaleNormal="90" workbookViewId="0">
      <selection activeCell="N27" sqref="N27"/>
    </sheetView>
  </sheetViews>
  <sheetFormatPr defaultRowHeight="15"/>
  <cols>
    <col min="3" max="3" width="25" customWidth="1"/>
    <col min="4" max="4" width="16" customWidth="1"/>
    <col min="5" max="5" width="24.85546875" customWidth="1"/>
    <col min="6" max="6" width="13.85546875" customWidth="1"/>
    <col min="7" max="7" width="24.140625" customWidth="1"/>
    <col min="8" max="8" width="14.28515625" customWidth="1"/>
  </cols>
  <sheetData>
    <row r="5" spans="1:10" ht="21">
      <c r="C5" s="12" t="s">
        <v>74</v>
      </c>
      <c r="D5" s="11"/>
      <c r="E5" s="11"/>
      <c r="F5" s="11"/>
      <c r="G5" s="11"/>
      <c r="H5" s="11"/>
    </row>
    <row r="6" spans="1:10" s="42" customFormat="1" ht="21">
      <c r="C6" s="56"/>
    </row>
    <row r="7" spans="1:10" ht="15.75" thickBot="1">
      <c r="D7" s="1040" t="s">
        <v>698</v>
      </c>
      <c r="F7" s="1040" t="s">
        <v>698</v>
      </c>
      <c r="H7" s="1040" t="s">
        <v>698</v>
      </c>
    </row>
    <row r="8" spans="1:10">
      <c r="C8" s="1054" t="s">
        <v>97</v>
      </c>
      <c r="D8" s="1055"/>
      <c r="E8" s="1048" t="s">
        <v>98</v>
      </c>
      <c r="F8" s="1049"/>
      <c r="G8" s="1041" t="s">
        <v>99</v>
      </c>
      <c r="H8" s="1042"/>
      <c r="J8">
        <v>1000</v>
      </c>
    </row>
    <row r="9" spans="1:10">
      <c r="C9" s="1043" t="s">
        <v>12</v>
      </c>
      <c r="D9" s="1044">
        <v>1</v>
      </c>
      <c r="E9" s="1043" t="s">
        <v>12</v>
      </c>
      <c r="F9" s="1044">
        <v>4</v>
      </c>
      <c r="G9" s="1043" t="s">
        <v>12</v>
      </c>
      <c r="H9" s="1044">
        <v>4</v>
      </c>
    </row>
    <row r="10" spans="1:10">
      <c r="C10" s="1045" t="s">
        <v>13</v>
      </c>
      <c r="D10" s="1056">
        <v>1.9539999999999998E-2</v>
      </c>
      <c r="E10" s="1045" t="s">
        <v>13</v>
      </c>
      <c r="F10" s="1050">
        <v>7.911E-2</v>
      </c>
      <c r="G10" s="1045" t="s">
        <v>13</v>
      </c>
      <c r="H10" s="1053">
        <v>0.14640999999999998</v>
      </c>
    </row>
    <row r="11" spans="1:10">
      <c r="A11">
        <v>2016</v>
      </c>
      <c r="B11">
        <v>2</v>
      </c>
      <c r="C11" s="160" t="s">
        <v>14</v>
      </c>
      <c r="D11" s="1051">
        <f>(VLOOKUP($D$9,'Inflation Index'!$C$21:$BK$25,B11,FALSE)*$D$10)/1000</f>
        <v>2.0028499999999996E-5</v>
      </c>
      <c r="E11" s="160" t="s">
        <v>14</v>
      </c>
      <c r="F11" s="1051">
        <f>(VLOOKUP($F$9,'Inflation Index'!$C$21:$BK$25,B11,FALSE)*$F$10)/1000</f>
        <v>8.3065499999999999E-5</v>
      </c>
      <c r="G11" s="160" t="s">
        <v>14</v>
      </c>
      <c r="H11" s="1046">
        <f>(VLOOKUP($H$9,'Inflation Index'!$C$21:$BK$25,B11,FALSE)*$H$10)/1000</f>
        <v>1.5373049999999999E-4</v>
      </c>
    </row>
    <row r="12" spans="1:10">
      <c r="A12">
        <v>2017</v>
      </c>
      <c r="B12">
        <v>3</v>
      </c>
      <c r="C12" s="160" t="s">
        <v>15</v>
      </c>
      <c r="D12" s="1051">
        <f>(VLOOKUP($D$9,'Inflation Index'!$C$21:$BK$25,B12,FALSE)*$D$10)/1000</f>
        <v>2.0529212499999991E-5</v>
      </c>
      <c r="E12" s="160" t="s">
        <v>15</v>
      </c>
      <c r="F12" s="1051">
        <f>(VLOOKUP($F$9,'Inflation Index'!$C$21:$BK$25,B12,FALSE)*$F$10)/1000</f>
        <v>8.7218774999999997E-5</v>
      </c>
      <c r="G12" s="160" t="s">
        <v>15</v>
      </c>
      <c r="H12" s="1046">
        <f>(VLOOKUP($H$9,'Inflation Index'!$C$21:$BK$25,B12,FALSE)*$H$10)/1000</f>
        <v>1.61417025E-4</v>
      </c>
    </row>
    <row r="13" spans="1:10">
      <c r="A13">
        <v>2018</v>
      </c>
      <c r="B13">
        <v>4</v>
      </c>
      <c r="C13" s="160" t="s">
        <v>16</v>
      </c>
      <c r="D13" s="1051">
        <f>(VLOOKUP($D$9,'Inflation Index'!$C$21:$BK$25,B13,FALSE)*$D$10)/1000</f>
        <v>2.1042442812499992E-5</v>
      </c>
      <c r="E13" s="160" t="s">
        <v>16</v>
      </c>
      <c r="F13" s="1051">
        <f>(VLOOKUP($F$9,'Inflation Index'!$C$21:$BK$25,B13,FALSE)*$F$10)/1000</f>
        <v>9.1579713749999993E-5</v>
      </c>
      <c r="G13" s="160" t="s">
        <v>16</v>
      </c>
      <c r="H13" s="1046">
        <f>(VLOOKUP($H$9,'Inflation Index'!$C$21:$BK$25,B13,FALSE)*$H$10)/1000</f>
        <v>1.6948787624999998E-4</v>
      </c>
    </row>
    <row r="14" spans="1:10">
      <c r="A14">
        <v>2019</v>
      </c>
      <c r="B14">
        <v>5</v>
      </c>
      <c r="C14" s="160" t="s">
        <v>17</v>
      </c>
      <c r="D14" s="1051">
        <f>(VLOOKUP($D$9,'Inflation Index'!$C$21:$BK$25,B14,FALSE)*$D$10)/1000</f>
        <v>2.156850388281249E-5</v>
      </c>
      <c r="E14" s="160" t="s">
        <v>17</v>
      </c>
      <c r="F14" s="1051">
        <f>(VLOOKUP($F$9,'Inflation Index'!$C$21:$BK$25,B14,FALSE)*$F$10)/1000</f>
        <v>9.6158699437500021E-5</v>
      </c>
      <c r="G14" s="160" t="s">
        <v>17</v>
      </c>
      <c r="H14" s="1046">
        <f>(VLOOKUP($H$9,'Inflation Index'!$C$21:$BK$25,B14,FALSE)*$H$10)/1000</f>
        <v>1.7796227006250002E-4</v>
      </c>
    </row>
    <row r="15" spans="1:10">
      <c r="A15">
        <v>2020</v>
      </c>
      <c r="B15">
        <v>6</v>
      </c>
      <c r="C15" s="160" t="s">
        <v>18</v>
      </c>
      <c r="D15" s="1051">
        <f>(VLOOKUP($D$9,'Inflation Index'!$C$21:$BK$25,B15,FALSE)*$D$10)/1000</f>
        <v>2.2107716479882798E-5</v>
      </c>
      <c r="E15" s="160" t="s">
        <v>18</v>
      </c>
      <c r="F15" s="1051">
        <f>(VLOOKUP($F$9,'Inflation Index'!$C$21:$BK$25,B15,FALSE)*$F$10)/1000</f>
        <v>1.00966634409375E-4</v>
      </c>
      <c r="G15" s="160" t="s">
        <v>18</v>
      </c>
      <c r="H15" s="1046">
        <f>(VLOOKUP($H$9,'Inflation Index'!$C$21:$BK$25,B15,FALSE)*$H$10)/1000</f>
        <v>1.8686038356562502E-4</v>
      </c>
    </row>
    <row r="16" spans="1:10">
      <c r="A16">
        <v>2021</v>
      </c>
      <c r="B16">
        <v>7</v>
      </c>
      <c r="C16" s="160" t="s">
        <v>19</v>
      </c>
      <c r="D16" s="1051">
        <f>(VLOOKUP($D$9,'Inflation Index'!$C$21:$BK$25,B16,FALSE)*$D$10)/1000</f>
        <v>2.266040939187987E-5</v>
      </c>
      <c r="E16" s="160" t="s">
        <v>19</v>
      </c>
      <c r="F16" s="1051">
        <f>(VLOOKUP($F$9,'Inflation Index'!$C$21:$BK$25,B16,FALSE)*$F$10)/1000</f>
        <v>1.0601496612984378E-4</v>
      </c>
      <c r="G16" s="160" t="s">
        <v>19</v>
      </c>
      <c r="H16" s="1046">
        <f>(VLOOKUP($H$9,'Inflation Index'!$C$21:$BK$25,B16,FALSE)*$H$10)/1000</f>
        <v>1.962034027439063E-4</v>
      </c>
    </row>
    <row r="17" spans="1:8">
      <c r="A17">
        <v>2022</v>
      </c>
      <c r="B17">
        <v>8</v>
      </c>
      <c r="C17" s="160" t="s">
        <v>20</v>
      </c>
      <c r="D17" s="1051">
        <f>(VLOOKUP($D$9,'Inflation Index'!$C$21:$BK$25,B17,FALSE)*$D$10)/1000</f>
        <v>2.3226919626676863E-5</v>
      </c>
      <c r="E17" s="160" t="s">
        <v>20</v>
      </c>
      <c r="F17" s="1051">
        <f>(VLOOKUP($F$9,'Inflation Index'!$C$21:$BK$25,B17,FALSE)*$F$10)/1000</f>
        <v>1.1131571443633598E-4</v>
      </c>
      <c r="G17" s="160" t="s">
        <v>20</v>
      </c>
      <c r="H17" s="1046">
        <f>(VLOOKUP($H$9,'Inflation Index'!$C$21:$BK$25,B17,FALSE)*$H$10)/1000</f>
        <v>2.0601357288110161E-4</v>
      </c>
    </row>
    <row r="18" spans="1:8">
      <c r="A18">
        <v>2023</v>
      </c>
      <c r="B18">
        <v>9</v>
      </c>
      <c r="C18" s="160" t="s">
        <v>21</v>
      </c>
      <c r="D18" s="1051">
        <f>(VLOOKUP($D$9,'Inflation Index'!$C$21:$BK$25,B18,FALSE)*$D$10)/1000</f>
        <v>2.3807592617343782E-5</v>
      </c>
      <c r="E18" s="160" t="s">
        <v>21</v>
      </c>
      <c r="F18" s="1051">
        <f>(VLOOKUP($F$9,'Inflation Index'!$C$21:$BK$25,B18,FALSE)*$F$10)/1000</f>
        <v>1.1688150015815279E-4</v>
      </c>
      <c r="G18" s="160" t="s">
        <v>21</v>
      </c>
      <c r="H18" s="1046">
        <f>(VLOOKUP($H$9,'Inflation Index'!$C$21:$BK$25,B18,FALSE)*$H$10)/1000</f>
        <v>2.1631425152515674E-4</v>
      </c>
    </row>
    <row r="19" spans="1:8">
      <c r="A19">
        <v>2024</v>
      </c>
      <c r="B19">
        <v>10</v>
      </c>
      <c r="C19" s="160" t="s">
        <v>22</v>
      </c>
      <c r="D19" s="1051">
        <f>(VLOOKUP($D$9,'Inflation Index'!$C$21:$BK$25,B19,FALSE)*$D$10)/1000</f>
        <v>2.4402782432777377E-5</v>
      </c>
      <c r="E19" s="160" t="s">
        <v>22</v>
      </c>
      <c r="F19" s="1051">
        <f>(VLOOKUP($F$9,'Inflation Index'!$C$21:$BK$25,B19,FALSE)*$F$10)/1000</f>
        <v>1.2272557516606041E-4</v>
      </c>
      <c r="G19" s="160" t="s">
        <v>22</v>
      </c>
      <c r="H19" s="1046">
        <f>(VLOOKUP($H$9,'Inflation Index'!$C$21:$BK$25,B19,FALSE)*$H$10)/1000</f>
        <v>2.2712996410141452E-4</v>
      </c>
    </row>
    <row r="20" spans="1:8">
      <c r="A20">
        <v>2025</v>
      </c>
      <c r="B20">
        <v>11</v>
      </c>
      <c r="C20" s="160" t="s">
        <v>23</v>
      </c>
      <c r="D20" s="1051">
        <f>(VLOOKUP($D$9,'Inflation Index'!$C$21:$BK$25,B20,FALSE)*$D$10)/1000</f>
        <v>2.5012851993596801E-5</v>
      </c>
      <c r="E20" s="160" t="s">
        <v>23</v>
      </c>
      <c r="F20" s="1051">
        <f>(VLOOKUP($F$9,'Inflation Index'!$C$21:$BK$25,B20,FALSE)*$F$10)/1000</f>
        <v>1.2886185392436346E-4</v>
      </c>
      <c r="G20" s="160" t="s">
        <v>23</v>
      </c>
      <c r="H20" s="1046">
        <f>(VLOOKUP($H$9,'Inflation Index'!$C$21:$BK$25,B20,FALSE)*$H$10)/1000</f>
        <v>2.3848646230648527E-4</v>
      </c>
    </row>
    <row r="21" spans="1:8">
      <c r="A21">
        <v>2026</v>
      </c>
      <c r="B21">
        <v>12</v>
      </c>
      <c r="C21" s="160" t="s">
        <v>24</v>
      </c>
      <c r="D21" s="1051">
        <f>(VLOOKUP($D$9,'Inflation Index'!$C$21:$BK$25,B21,FALSE)*$D$10)/1000</f>
        <v>2.5638173293436723E-5</v>
      </c>
      <c r="E21" s="160" t="s">
        <v>24</v>
      </c>
      <c r="F21" s="1051">
        <f>(VLOOKUP($F$9,'Inflation Index'!$C$21:$BK$25,B21,FALSE)*$F$10)/1000</f>
        <v>1.3530494662058164E-4</v>
      </c>
      <c r="G21" s="160" t="s">
        <v>24</v>
      </c>
      <c r="H21" s="1046">
        <f>(VLOOKUP($H$9,'Inflation Index'!$C$21:$BK$25,B21,FALSE)*$H$10)/1000</f>
        <v>2.5041078542180958E-4</v>
      </c>
    </row>
    <row r="22" spans="1:8">
      <c r="A22">
        <v>2027</v>
      </c>
      <c r="B22">
        <v>13</v>
      </c>
      <c r="C22" s="160" t="s">
        <v>25</v>
      </c>
      <c r="D22" s="1051">
        <f>(VLOOKUP($D$9,'Inflation Index'!$C$21:$BK$25,B22,FALSE)*$D$10)/1000</f>
        <v>2.6279127625772638E-5</v>
      </c>
      <c r="E22" s="160" t="s">
        <v>25</v>
      </c>
      <c r="F22" s="1051">
        <f>(VLOOKUP($F$9,'Inflation Index'!$C$21:$BK$25,B22,FALSE)*$F$10)/1000</f>
        <v>1.4207019395161071E-4</v>
      </c>
      <c r="G22" s="160" t="s">
        <v>25</v>
      </c>
      <c r="H22" s="1046">
        <f>(VLOOKUP($H$9,'Inflation Index'!$C$21:$BK$25,B22,FALSE)*$H$10)/1000</f>
        <v>2.6293132469290011E-4</v>
      </c>
    </row>
    <row r="23" spans="1:8">
      <c r="A23">
        <v>2028</v>
      </c>
      <c r="B23">
        <v>14</v>
      </c>
      <c r="C23" s="160" t="s">
        <v>26</v>
      </c>
      <c r="D23" s="1051">
        <f>(VLOOKUP($D$9,'Inflation Index'!$C$21:$BK$25,B23,FALSE)*$D$10)/1000</f>
        <v>2.693610581641695E-5</v>
      </c>
      <c r="E23" s="160" t="s">
        <v>26</v>
      </c>
      <c r="F23" s="1051">
        <f>(VLOOKUP($F$9,'Inflation Index'!$C$21:$BK$25,B23,FALSE)*$F$10)/1000</f>
        <v>1.4917370364919124E-4</v>
      </c>
      <c r="G23" s="160" t="s">
        <v>26</v>
      </c>
      <c r="H23" s="1046">
        <f>(VLOOKUP($H$9,'Inflation Index'!$C$21:$BK$25,B23,FALSE)*$H$10)/1000</f>
        <v>2.7607789092754502E-4</v>
      </c>
    </row>
    <row r="24" spans="1:8">
      <c r="A24">
        <v>2029</v>
      </c>
      <c r="B24">
        <v>15</v>
      </c>
      <c r="C24" s="160" t="s">
        <v>27</v>
      </c>
      <c r="D24" s="1051">
        <f>(VLOOKUP($D$9,'Inflation Index'!$C$21:$BK$25,B24,FALSE)*$D$10)/1000</f>
        <v>2.760950846182737E-5</v>
      </c>
      <c r="E24" s="160" t="s">
        <v>27</v>
      </c>
      <c r="F24" s="1051">
        <f>(VLOOKUP($F$9,'Inflation Index'!$C$21:$BK$25,B24,FALSE)*$F$10)/1000</f>
        <v>1.5663238883165082E-4</v>
      </c>
      <c r="G24" s="160" t="s">
        <v>27</v>
      </c>
      <c r="H24" s="1046">
        <f>(VLOOKUP($H$9,'Inflation Index'!$C$21:$BK$25,B24,FALSE)*$H$10)/1000</f>
        <v>2.8988178547392237E-4</v>
      </c>
    </row>
    <row r="25" spans="1:8">
      <c r="A25">
        <v>2030</v>
      </c>
      <c r="B25">
        <v>16</v>
      </c>
      <c r="C25" s="160" t="s">
        <v>28</v>
      </c>
      <c r="D25" s="1051">
        <f>(VLOOKUP($D$9,'Inflation Index'!$C$21:$BK$25,B25,FALSE)*$D$10)/1000</f>
        <v>2.8299746173373057E-5</v>
      </c>
      <c r="E25" s="160" t="s">
        <v>28</v>
      </c>
      <c r="F25" s="1051">
        <f>(VLOOKUP($F$9,'Inflation Index'!$C$21:$BK$25,B25,FALSE)*$F$10)/1000</f>
        <v>1.6446400827323338E-4</v>
      </c>
      <c r="G25" s="160" t="s">
        <v>28</v>
      </c>
      <c r="H25" s="1046">
        <f>(VLOOKUP($H$9,'Inflation Index'!$C$21:$BK$25,B25,FALSE)*$H$10)/1000</f>
        <v>3.0437587474761848E-4</v>
      </c>
    </row>
    <row r="26" spans="1:8">
      <c r="A26">
        <v>2031</v>
      </c>
      <c r="B26">
        <v>17</v>
      </c>
      <c r="C26" s="160" t="s">
        <v>29</v>
      </c>
      <c r="D26" s="1051">
        <f>(VLOOKUP($D$9,'Inflation Index'!$C$21:$BK$25,B26,FALSE)*$D$10)/1000</f>
        <v>2.9007239827707378E-5</v>
      </c>
      <c r="E26" s="160" t="s">
        <v>29</v>
      </c>
      <c r="F26" s="1051">
        <f>(VLOOKUP($F$9,'Inflation Index'!$C$21:$BK$25,B26,FALSE)*$F$10)/1000</f>
        <v>1.7268720868689508E-4</v>
      </c>
      <c r="G26" s="160" t="s">
        <v>29</v>
      </c>
      <c r="H26" s="1046">
        <f>(VLOOKUP($H$9,'Inflation Index'!$C$21:$BK$25,B26,FALSE)*$H$10)/1000</f>
        <v>3.1959466848499937E-4</v>
      </c>
    </row>
    <row r="27" spans="1:8">
      <c r="A27">
        <v>2032</v>
      </c>
      <c r="B27">
        <v>18</v>
      </c>
      <c r="C27" s="160" t="s">
        <v>30</v>
      </c>
      <c r="D27" s="1051">
        <f>(VLOOKUP($D$9,'Inflation Index'!$C$21:$BK$25,B27,FALSE)*$D$10)/1000</f>
        <v>2.9732420823400059E-5</v>
      </c>
      <c r="E27" s="160" t="s">
        <v>30</v>
      </c>
      <c r="F27" s="1051">
        <f>(VLOOKUP($F$9,'Inflation Index'!$C$21:$BK$25,B27,FALSE)*$F$10)/1000</f>
        <v>1.8132156912123985E-4</v>
      </c>
      <c r="G27" s="160" t="s">
        <v>30</v>
      </c>
      <c r="H27" s="1046">
        <f>(VLOOKUP($H$9,'Inflation Index'!$C$21:$BK$25,B27,FALSE)*$H$10)/1000</f>
        <v>3.3557440190924942E-4</v>
      </c>
    </row>
    <row r="28" spans="1:8">
      <c r="A28">
        <v>2033</v>
      </c>
      <c r="B28">
        <v>19</v>
      </c>
      <c r="C28" s="160" t="s">
        <v>31</v>
      </c>
      <c r="D28" s="1051">
        <f>(VLOOKUP($D$9,'Inflation Index'!$C$21:$BK$25,B28,FALSE)*$D$10)/1000</f>
        <v>3.0475731343985059E-5</v>
      </c>
      <c r="E28" s="160" t="s">
        <v>31</v>
      </c>
      <c r="F28" s="1051">
        <f>(VLOOKUP($F$9,'Inflation Index'!$C$21:$BK$25,B28,FALSE)*$F$10)/1000</f>
        <v>1.9038764757730182E-4</v>
      </c>
      <c r="G28" s="160" t="s">
        <v>31</v>
      </c>
      <c r="H28" s="1046">
        <f>(VLOOKUP($H$9,'Inflation Index'!$C$21:$BK$25,B28,FALSE)*$H$10)/1000</f>
        <v>3.5235312200471185E-4</v>
      </c>
    </row>
    <row r="29" spans="1:8">
      <c r="A29">
        <v>2034</v>
      </c>
      <c r="B29">
        <v>20</v>
      </c>
      <c r="C29" s="160" t="s">
        <v>32</v>
      </c>
      <c r="D29" s="1051">
        <f>(VLOOKUP($D$9,'Inflation Index'!$C$21:$BK$25,B29,FALSE)*$D$10)/1000</f>
        <v>3.1237624627584681E-5</v>
      </c>
      <c r="E29" s="160" t="s">
        <v>32</v>
      </c>
      <c r="F29" s="1051">
        <f>(VLOOKUP($F$9,'Inflation Index'!$C$21:$BK$25,B29,FALSE)*$F$10)/1000</f>
        <v>1.999070299561669E-4</v>
      </c>
      <c r="G29" s="160" t="s">
        <v>32</v>
      </c>
      <c r="H29" s="1046">
        <f>(VLOOKUP($H$9,'Inflation Index'!$C$21:$BK$25,B29,FALSE)*$H$10)/1000</f>
        <v>3.6997077810494745E-4</v>
      </c>
    </row>
    <row r="30" spans="1:8">
      <c r="A30">
        <v>2035</v>
      </c>
      <c r="B30">
        <v>21</v>
      </c>
      <c r="C30" s="160" t="s">
        <v>33</v>
      </c>
      <c r="D30" s="1051">
        <f>(VLOOKUP($D$9,'Inflation Index'!$C$21:$BK$25,B30,FALSE)*$D$10)/1000</f>
        <v>3.2018565243274303E-5</v>
      </c>
      <c r="E30" s="160" t="s">
        <v>33</v>
      </c>
      <c r="F30" s="1051">
        <f>(VLOOKUP($F$9,'Inflation Index'!$C$21:$BK$25,B30,FALSE)*$F$10)/1000</f>
        <v>2.0990238145397527E-4</v>
      </c>
      <c r="G30" s="160" t="s">
        <v>33</v>
      </c>
      <c r="H30" s="1046">
        <f>(VLOOKUP($H$9,'Inflation Index'!$C$21:$BK$25,B30,FALSE)*$H$10)/1000</f>
        <v>3.8846931701019491E-4</v>
      </c>
    </row>
    <row r="31" spans="1:8">
      <c r="A31">
        <v>2036</v>
      </c>
      <c r="B31">
        <v>22</v>
      </c>
      <c r="C31" s="160" t="s">
        <v>34</v>
      </c>
      <c r="D31" s="1051">
        <f>(VLOOKUP($D$9,'Inflation Index'!$C$21:$BK$25,B31,FALSE)*$D$10)/1000</f>
        <v>3.2819029374356157E-5</v>
      </c>
      <c r="E31" s="160" t="s">
        <v>34</v>
      </c>
      <c r="F31" s="1051">
        <f>(VLOOKUP($F$9,'Inflation Index'!$C$21:$BK$25,B31,FALSE)*$F$10)/1000</f>
        <v>2.2039750052667406E-4</v>
      </c>
      <c r="G31" s="160" t="s">
        <v>34</v>
      </c>
      <c r="H31" s="1046">
        <f>(VLOOKUP($H$9,'Inflation Index'!$C$21:$BK$25,B31,FALSE)*$H$10)/1000</f>
        <v>4.0789278286070468E-4</v>
      </c>
    </row>
    <row r="32" spans="1:8">
      <c r="A32">
        <v>2037</v>
      </c>
      <c r="B32">
        <v>23</v>
      </c>
      <c r="C32" s="160" t="s">
        <v>35</v>
      </c>
      <c r="D32" s="1051">
        <f>(VLOOKUP($D$9,'Inflation Index'!$C$21:$BK$25,B32,FALSE)*$D$10)/1000</f>
        <v>3.3639505108715048E-5</v>
      </c>
      <c r="E32" s="160" t="s">
        <v>35</v>
      </c>
      <c r="F32" s="1051">
        <f>(VLOOKUP($F$9,'Inflation Index'!$C$21:$BK$25,B32,FALSE)*$F$10)/1000</f>
        <v>2.3141737555300773E-4</v>
      </c>
      <c r="G32" s="160" t="s">
        <v>35</v>
      </c>
      <c r="H32" s="1046">
        <f>(VLOOKUP($H$9,'Inflation Index'!$C$21:$BK$25,B32,FALSE)*$H$10)/1000</f>
        <v>4.2828742200373986E-4</v>
      </c>
    </row>
    <row r="33" spans="1:8">
      <c r="A33">
        <v>2038</v>
      </c>
      <c r="B33">
        <v>24</v>
      </c>
      <c r="C33" s="160" t="s">
        <v>36</v>
      </c>
      <c r="D33" s="1051">
        <f>(VLOOKUP($D$9,'Inflation Index'!$C$21:$BK$25,B33,FALSE)*$D$10)/1000</f>
        <v>3.4480492736432922E-5</v>
      </c>
      <c r="E33" s="160" t="s">
        <v>36</v>
      </c>
      <c r="F33" s="1051">
        <f>(VLOOKUP($F$9,'Inflation Index'!$C$21:$BK$25,B33,FALSE)*$F$10)/1000</f>
        <v>2.4298824433065816E-4</v>
      </c>
      <c r="G33" s="160" t="s">
        <v>36</v>
      </c>
      <c r="H33" s="1046">
        <f>(VLOOKUP($H$9,'Inflation Index'!$C$21:$BK$25,B33,FALSE)*$H$10)/1000</f>
        <v>4.4970179310392693E-4</v>
      </c>
    </row>
    <row r="34" spans="1:8">
      <c r="A34">
        <v>2039</v>
      </c>
      <c r="B34">
        <v>25</v>
      </c>
      <c r="C34" s="160" t="s">
        <v>37</v>
      </c>
      <c r="D34" s="1051">
        <f>(VLOOKUP($D$9,'Inflation Index'!$C$21:$BK$25,B34,FALSE)*$D$10)/1000</f>
        <v>3.5342505054843753E-5</v>
      </c>
      <c r="E34" s="160" t="s">
        <v>37</v>
      </c>
      <c r="F34" s="1051">
        <f>(VLOOKUP($F$9,'Inflation Index'!$C$21:$BK$25,B34,FALSE)*$F$10)/1000</f>
        <v>2.5513765654719108E-4</v>
      </c>
      <c r="G34" s="160" t="s">
        <v>37</v>
      </c>
      <c r="H34" s="1046">
        <f>(VLOOKUP($H$9,'Inflation Index'!$C$21:$BK$25,B34,FALSE)*$H$10)/1000</f>
        <v>4.7218688275912321E-4</v>
      </c>
    </row>
    <row r="35" spans="1:8">
      <c r="A35">
        <v>2040</v>
      </c>
      <c r="B35">
        <v>26</v>
      </c>
      <c r="C35" s="160" t="s">
        <v>38</v>
      </c>
      <c r="D35" s="1051">
        <f>(VLOOKUP($D$9,'Inflation Index'!$C$21:$BK$25,B35,FALSE)*$D$10)/1000</f>
        <v>3.6226067681214835E-5</v>
      </c>
      <c r="E35" s="160" t="s">
        <v>38</v>
      </c>
      <c r="F35" s="1051">
        <f>(VLOOKUP($F$9,'Inflation Index'!$C$21:$BK$25,B35,FALSE)*$F$10)/1000</f>
        <v>2.6789453937455058E-4</v>
      </c>
      <c r="G35" s="160" t="s">
        <v>38</v>
      </c>
      <c r="H35" s="1046">
        <f>(VLOOKUP($H$9,'Inflation Index'!$C$21:$BK$25,B35,FALSE)*$H$10)/1000</f>
        <v>4.9579622689707942E-4</v>
      </c>
    </row>
    <row r="36" spans="1:8">
      <c r="A36">
        <v>2041</v>
      </c>
      <c r="B36">
        <v>27</v>
      </c>
      <c r="C36" s="160" t="s">
        <v>39</v>
      </c>
      <c r="D36" s="1051">
        <f>(VLOOKUP($D$9,'Inflation Index'!$C$21:$BK$25,B36,FALSE)*$D$10)/1000</f>
        <v>3.7131719373245205E-5</v>
      </c>
      <c r="E36" s="160" t="s">
        <v>39</v>
      </c>
      <c r="F36" s="1051">
        <f>(VLOOKUP($F$9,'Inflation Index'!$C$21:$BK$25,B36,FALSE)*$F$10)/1000</f>
        <v>2.8128926634327816E-4</v>
      </c>
      <c r="G36" s="160" t="s">
        <v>39</v>
      </c>
      <c r="H36" s="1046">
        <f>(VLOOKUP($H$9,'Inflation Index'!$C$21:$BK$25,B36,FALSE)*$H$10)/1000</f>
        <v>5.2058603824193335E-4</v>
      </c>
    </row>
    <row r="37" spans="1:8">
      <c r="A37">
        <v>2042</v>
      </c>
      <c r="B37">
        <v>28</v>
      </c>
      <c r="C37" s="160" t="s">
        <v>40</v>
      </c>
      <c r="D37" s="1051">
        <f>(VLOOKUP($D$9,'Inflation Index'!$C$21:$BK$25,B37,FALSE)*$D$10)/1000</f>
        <v>3.8060012357576332E-5</v>
      </c>
      <c r="E37" s="160" t="s">
        <v>40</v>
      </c>
      <c r="F37" s="1051">
        <f>(VLOOKUP($F$9,'Inflation Index'!$C$21:$BK$25,B37,FALSE)*$F$10)/1000</f>
        <v>2.9535372966044208E-4</v>
      </c>
      <c r="G37" s="160" t="s">
        <v>40</v>
      </c>
      <c r="H37" s="1046">
        <f>(VLOOKUP($H$9,'Inflation Index'!$C$21:$BK$25,B37,FALSE)*$H$10)/1000</f>
        <v>5.4661534015403013E-4</v>
      </c>
    </row>
    <row r="38" spans="1:8">
      <c r="A38">
        <v>2043</v>
      </c>
      <c r="B38">
        <v>29</v>
      </c>
      <c r="C38" s="160" t="s">
        <v>41</v>
      </c>
      <c r="D38" s="1051">
        <f>(VLOOKUP($D$9,'Inflation Index'!$C$21:$BK$25,B38,FALSE)*$D$10)/1000</f>
        <v>3.9011512666515735E-5</v>
      </c>
      <c r="E38" s="160" t="s">
        <v>41</v>
      </c>
      <c r="F38" s="1051">
        <f>(VLOOKUP($F$9,'Inflation Index'!$C$21:$BK$25,B38,FALSE)*$F$10)/1000</f>
        <v>3.1012141614346415E-4</v>
      </c>
      <c r="G38" s="160" t="s">
        <v>41</v>
      </c>
      <c r="H38" s="1046">
        <f>(VLOOKUP($H$9,'Inflation Index'!$C$21:$BK$25,B38,FALSE)*$H$10)/1000</f>
        <v>5.7394610716173162E-4</v>
      </c>
    </row>
    <row r="39" spans="1:8">
      <c r="A39">
        <v>2044</v>
      </c>
      <c r="B39">
        <v>30</v>
      </c>
      <c r="C39" s="160" t="s">
        <v>42</v>
      </c>
      <c r="D39" s="1051">
        <f>(VLOOKUP($D$9,'Inflation Index'!$C$21:$BK$25,B39,FALSE)*$D$10)/1000</f>
        <v>3.9986800483178623E-5</v>
      </c>
      <c r="E39" s="160" t="s">
        <v>42</v>
      </c>
      <c r="F39" s="1051">
        <f>(VLOOKUP($F$9,'Inflation Index'!$C$21:$BK$25,B39,FALSE)*$F$10)/1000</f>
        <v>3.2562748695063746E-4</v>
      </c>
      <c r="G39" s="160" t="s">
        <v>42</v>
      </c>
      <c r="H39" s="1046">
        <f>(VLOOKUP($H$9,'Inflation Index'!$C$21:$BK$25,B39,FALSE)*$H$10)/1000</f>
        <v>6.0264341251981826E-4</v>
      </c>
    </row>
    <row r="40" spans="1:8">
      <c r="A40">
        <v>2045</v>
      </c>
      <c r="B40">
        <v>31</v>
      </c>
      <c r="C40" s="160" t="s">
        <v>43</v>
      </c>
      <c r="D40" s="1051">
        <f>(VLOOKUP($D$9,'Inflation Index'!$C$21:$BK$25,B40,FALSE)*$D$10)/1000</f>
        <v>4.0986470495258087E-5</v>
      </c>
      <c r="E40" s="160" t="s">
        <v>43</v>
      </c>
      <c r="F40" s="1051">
        <f>(VLOOKUP($F$9,'Inflation Index'!$C$21:$BK$25,B40,FALSE)*$F$10)/1000</f>
        <v>3.4190886129816932E-4</v>
      </c>
      <c r="G40" s="160" t="s">
        <v>43</v>
      </c>
      <c r="H40" s="1046">
        <f>(VLOOKUP($H$9,'Inflation Index'!$C$21:$BK$25,B40,FALSE)*$H$10)/1000</f>
        <v>6.3277558314580912E-4</v>
      </c>
    </row>
    <row r="41" spans="1:8">
      <c r="A41">
        <v>2046</v>
      </c>
      <c r="B41">
        <v>32</v>
      </c>
      <c r="C41" s="160" t="s">
        <v>44</v>
      </c>
      <c r="D41" s="1051">
        <f>(VLOOKUP($D$9,'Inflation Index'!$C$21:$BK$25,B41,FALSE)*$D$10)/1000</f>
        <v>4.2011132257639541E-5</v>
      </c>
      <c r="E41" s="160" t="s">
        <v>44</v>
      </c>
      <c r="F41" s="1051">
        <f>(VLOOKUP($F$9,'Inflation Index'!$C$21:$BK$25,B41,FALSE)*$F$10)/1000</f>
        <v>3.5900430436307777E-4</v>
      </c>
      <c r="G41" s="160" t="s">
        <v>44</v>
      </c>
      <c r="H41" s="1046">
        <f>(VLOOKUP($H$9,'Inflation Index'!$C$21:$BK$25,B41,FALSE)*$H$10)/1000</f>
        <v>6.6441436230309963E-4</v>
      </c>
    </row>
    <row r="42" spans="1:8">
      <c r="A42">
        <v>2047</v>
      </c>
      <c r="B42">
        <v>33</v>
      </c>
      <c r="C42" s="160" t="s">
        <v>45</v>
      </c>
      <c r="D42" s="1051">
        <f>(VLOOKUP($D$9,'Inflation Index'!$C$21:$BK$25,B42,FALSE)*$D$10)/1000</f>
        <v>4.3061410564080529E-5</v>
      </c>
      <c r="E42" s="160" t="s">
        <v>45</v>
      </c>
      <c r="F42" s="1051">
        <f>(VLOOKUP($F$9,'Inflation Index'!$C$21:$BK$25,B42,FALSE)*$F$10)/1000</f>
        <v>3.769545195812317E-4</v>
      </c>
      <c r="G42" s="160" t="s">
        <v>45</v>
      </c>
      <c r="H42" s="1046">
        <f>(VLOOKUP($H$9,'Inflation Index'!$C$21:$BK$25,B42,FALSE)*$H$10)/1000</f>
        <v>6.9763508041825457E-4</v>
      </c>
    </row>
    <row r="43" spans="1:8">
      <c r="A43">
        <v>2048</v>
      </c>
      <c r="B43">
        <v>34</v>
      </c>
      <c r="C43" s="160" t="s">
        <v>46</v>
      </c>
      <c r="D43" s="1051">
        <f>(VLOOKUP($D$9,'Inflation Index'!$C$21:$BK$25,B43,FALSE)*$D$10)/1000</f>
        <v>4.4137945828182533E-5</v>
      </c>
      <c r="E43" s="160" t="s">
        <v>46</v>
      </c>
      <c r="F43" s="1051">
        <f>(VLOOKUP($F$9,'Inflation Index'!$C$21:$BK$25,B43,FALSE)*$F$10)/1000</f>
        <v>3.9580224556029335E-4</v>
      </c>
      <c r="G43" s="160" t="s">
        <v>46</v>
      </c>
      <c r="H43" s="1046">
        <f>(VLOOKUP($H$9,'Inflation Index'!$C$21:$BK$25,B43,FALSE)*$H$10)/1000</f>
        <v>7.3251683443916751E-4</v>
      </c>
    </row>
    <row r="44" spans="1:8">
      <c r="A44">
        <v>2049</v>
      </c>
      <c r="B44">
        <v>35</v>
      </c>
      <c r="C44" s="160" t="s">
        <v>47</v>
      </c>
      <c r="D44" s="1051">
        <f>(VLOOKUP($D$9,'Inflation Index'!$C$21:$BK$25,B44,FALSE)*$D$10)/1000</f>
        <v>4.5241394473887084E-5</v>
      </c>
      <c r="E44" s="160" t="s">
        <v>47</v>
      </c>
      <c r="F44" s="1051">
        <f>(VLOOKUP($F$9,'Inflation Index'!$C$21:$BK$25,B44,FALSE)*$F$10)/1000</f>
        <v>4.1559235783830792E-4</v>
      </c>
      <c r="G44" s="160" t="s">
        <v>47</v>
      </c>
      <c r="H44" s="1046">
        <f>(VLOOKUP($H$9,'Inflation Index'!$C$21:$BK$25,B44,FALSE)*$H$10)/1000</f>
        <v>7.691426761611259E-4</v>
      </c>
    </row>
    <row r="45" spans="1:8">
      <c r="A45">
        <v>2050</v>
      </c>
      <c r="B45">
        <v>36</v>
      </c>
      <c r="C45" s="160" t="s">
        <v>48</v>
      </c>
      <c r="D45" s="1051">
        <f>(VLOOKUP($D$9,'Inflation Index'!$C$21:$BK$25,B45,FALSE)*$D$10)/1000</f>
        <v>4.6372429335734258E-5</v>
      </c>
      <c r="E45" s="160" t="s">
        <v>48</v>
      </c>
      <c r="F45" s="1051">
        <f>(VLOOKUP($F$9,'Inflation Index'!$C$21:$BK$25,B45,FALSE)*$F$10)/1000</f>
        <v>4.3637197573022341E-4</v>
      </c>
      <c r="G45" s="160" t="s">
        <v>48</v>
      </c>
      <c r="H45" s="1046">
        <f>(VLOOKUP($H$9,'Inflation Index'!$C$21:$BK$25,B45,FALSE)*$H$10)/1000</f>
        <v>8.0759980996918221E-4</v>
      </c>
    </row>
    <row r="46" spans="1:8">
      <c r="A46">
        <v>2051</v>
      </c>
      <c r="B46">
        <v>37</v>
      </c>
      <c r="C46" s="160" t="s">
        <v>49</v>
      </c>
      <c r="D46" s="1051">
        <f>(VLOOKUP($D$9,'Inflation Index'!$C$21:$BK$25,B46,FALSE)*$D$10)/1000</f>
        <v>4.753174006912762E-5</v>
      </c>
      <c r="E46" s="160" t="s">
        <v>49</v>
      </c>
      <c r="F46" s="1051">
        <f>(VLOOKUP($F$9,'Inflation Index'!$C$21:$BK$25,B46,FALSE)*$F$10)/1000</f>
        <v>4.5819057451673456E-4</v>
      </c>
      <c r="G46" s="160" t="s">
        <v>49</v>
      </c>
      <c r="H46" s="1046">
        <f>(VLOOKUP($H$9,'Inflation Index'!$C$21:$BK$25,B46,FALSE)*$H$10)/1000</f>
        <v>8.4797980046764129E-4</v>
      </c>
    </row>
    <row r="47" spans="1:8">
      <c r="A47">
        <v>2052</v>
      </c>
      <c r="B47">
        <v>38</v>
      </c>
      <c r="C47" s="160" t="s">
        <v>50</v>
      </c>
      <c r="D47" s="1051">
        <f>(VLOOKUP($D$9,'Inflation Index'!$C$21:$BK$25,B47,FALSE)*$D$10)/1000</f>
        <v>4.8720033570855806E-5</v>
      </c>
      <c r="E47" s="160" t="s">
        <v>50</v>
      </c>
      <c r="F47" s="1051">
        <f>(VLOOKUP($F$9,'Inflation Index'!$C$21:$BK$25,B47,FALSE)*$F$10)/1000</f>
        <v>4.8110010324257143E-4</v>
      </c>
      <c r="G47" s="160" t="s">
        <v>50</v>
      </c>
      <c r="H47" s="1046">
        <f>(VLOOKUP($H$9,'Inflation Index'!$C$21:$BK$25,B47,FALSE)*$H$10)/1000</f>
        <v>8.9037879049102349E-4</v>
      </c>
    </row>
    <row r="48" spans="1:8">
      <c r="A48">
        <v>2053</v>
      </c>
      <c r="B48">
        <v>39</v>
      </c>
      <c r="C48" s="160" t="s">
        <v>51</v>
      </c>
      <c r="D48" s="1051">
        <f>(VLOOKUP($D$9,'Inflation Index'!$C$21:$BK$25,B48,FALSE)*$D$10)/1000</f>
        <v>4.9938034410127195E-5</v>
      </c>
      <c r="E48" s="160" t="s">
        <v>51</v>
      </c>
      <c r="F48" s="1051">
        <f>(VLOOKUP($F$9,'Inflation Index'!$C$21:$BK$25,B48,FALSE)*$F$10)/1000</f>
        <v>5.0515510840470001E-4</v>
      </c>
      <c r="G48" s="160" t="s">
        <v>51</v>
      </c>
      <c r="H48" s="1046">
        <f>(VLOOKUP($H$9,'Inflation Index'!$C$21:$BK$25,B48,FALSE)*$H$10)/1000</f>
        <v>9.3489773001557475E-4</v>
      </c>
    </row>
    <row r="49" spans="1:8">
      <c r="A49">
        <v>2054</v>
      </c>
      <c r="B49">
        <v>40</v>
      </c>
      <c r="C49" s="160" t="s">
        <v>52</v>
      </c>
      <c r="D49" s="1051">
        <f>(VLOOKUP($D$9,'Inflation Index'!$C$21:$BK$25,B49,FALSE)*$D$10)/1000</f>
        <v>5.1186485270380372E-5</v>
      </c>
      <c r="E49" s="160" t="s">
        <v>52</v>
      </c>
      <c r="F49" s="1051">
        <f>(VLOOKUP($F$9,'Inflation Index'!$C$21:$BK$25,B49,FALSE)*$F$10)/1000</f>
        <v>5.3041286382493505E-4</v>
      </c>
      <c r="G49" s="160" t="s">
        <v>52</v>
      </c>
      <c r="H49" s="1046">
        <f>(VLOOKUP($H$9,'Inflation Index'!$C$21:$BK$25,B49,FALSE)*$H$10)/1000</f>
        <v>9.8164261651635339E-4</v>
      </c>
    </row>
    <row r="50" spans="1:8">
      <c r="A50">
        <v>2055</v>
      </c>
      <c r="B50">
        <v>41</v>
      </c>
      <c r="C50" s="160" t="s">
        <v>53</v>
      </c>
      <c r="D50" s="1051">
        <f>(VLOOKUP($D$9,'Inflation Index'!$C$21:$BK$25,B50,FALSE)*$D$10)/1000</f>
        <v>5.2466147402139874E-5</v>
      </c>
      <c r="E50" s="160" t="s">
        <v>53</v>
      </c>
      <c r="F50" s="1051">
        <f>(VLOOKUP($F$9,'Inflation Index'!$C$21:$BK$25,B50,FALSE)*$F$10)/1000</f>
        <v>5.5693350701618177E-4</v>
      </c>
      <c r="G50" s="160" t="s">
        <v>53</v>
      </c>
      <c r="H50" s="1046">
        <f>(VLOOKUP($H$9,'Inflation Index'!$C$21:$BK$25,B50,FALSE)*$H$10)/1000</f>
        <v>1.0307247473421712E-3</v>
      </c>
    </row>
    <row r="51" spans="1:8">
      <c r="A51">
        <v>2056</v>
      </c>
      <c r="B51">
        <v>42</v>
      </c>
      <c r="C51" s="160" t="s">
        <v>54</v>
      </c>
      <c r="D51" s="1051">
        <f>(VLOOKUP($D$9,'Inflation Index'!$C$21:$BK$25,B51,FALSE)*$D$10)/1000</f>
        <v>5.3777801087193377E-5</v>
      </c>
      <c r="E51" s="160" t="s">
        <v>54</v>
      </c>
      <c r="F51" s="1051">
        <f>(VLOOKUP($F$9,'Inflation Index'!$C$21:$BK$25,B51,FALSE)*$F$10)/1000</f>
        <v>5.8478018236699078E-4</v>
      </c>
      <c r="G51" s="160" t="s">
        <v>54</v>
      </c>
      <c r="H51" s="1046">
        <f>(VLOOKUP($H$9,'Inflation Index'!$C$21:$BK$25,B51,FALSE)*$H$10)/1000</f>
        <v>1.0822609847092796E-3</v>
      </c>
    </row>
    <row r="52" spans="1:8">
      <c r="A52">
        <v>2057</v>
      </c>
      <c r="B52">
        <v>43</v>
      </c>
      <c r="C52" s="160" t="s">
        <v>55</v>
      </c>
      <c r="D52" s="1051">
        <f>(VLOOKUP($D$9,'Inflation Index'!$C$21:$BK$25,B52,FALSE)*$D$10)/1000</f>
        <v>5.5122246114373197E-5</v>
      </c>
      <c r="E52" s="160" t="s">
        <v>55</v>
      </c>
      <c r="F52" s="1051">
        <f>(VLOOKUP($F$9,'Inflation Index'!$C$21:$BK$25,B52,FALSE)*$F$10)/1000</f>
        <v>6.1401919148534043E-4</v>
      </c>
      <c r="G52" s="160" t="s">
        <v>55</v>
      </c>
      <c r="H52" s="1046">
        <f>(VLOOKUP($H$9,'Inflation Index'!$C$21:$BK$25,B52,FALSE)*$H$10)/1000</f>
        <v>1.1363740339447438E-3</v>
      </c>
    </row>
    <row r="53" spans="1:8">
      <c r="A53">
        <v>2058</v>
      </c>
      <c r="B53">
        <v>44</v>
      </c>
      <c r="C53" s="160" t="s">
        <v>56</v>
      </c>
      <c r="D53" s="1051">
        <f>(VLOOKUP($D$9,'Inflation Index'!$C$21:$BK$25,B53,FALSE)*$D$10)/1000</f>
        <v>5.6500302267232522E-5</v>
      </c>
      <c r="E53" s="160" t="s">
        <v>56</v>
      </c>
      <c r="F53" s="1051">
        <f>(VLOOKUP($F$9,'Inflation Index'!$C$21:$BK$25,B53,FALSE)*$F$10)/1000</f>
        <v>6.4472015105960742E-4</v>
      </c>
      <c r="G53" s="160" t="s">
        <v>56</v>
      </c>
      <c r="H53" s="1046">
        <f>(VLOOKUP($H$9,'Inflation Index'!$C$21:$BK$25,B53,FALSE)*$H$10)/1000</f>
        <v>1.1931927356419812E-3</v>
      </c>
    </row>
    <row r="54" spans="1:8">
      <c r="A54">
        <v>2059</v>
      </c>
      <c r="B54">
        <v>45</v>
      </c>
      <c r="C54" s="160" t="s">
        <v>57</v>
      </c>
      <c r="D54" s="1051">
        <f>(VLOOKUP($D$9,'Inflation Index'!$C$21:$BK$25,B54,FALSE)*$D$10)/1000</f>
        <v>5.7912809823913329E-5</v>
      </c>
      <c r="E54" s="160" t="s">
        <v>57</v>
      </c>
      <c r="F54" s="1051">
        <f>(VLOOKUP($F$9,'Inflation Index'!$C$21:$BK$25,B54,FALSE)*$F$10)/1000</f>
        <v>6.7695615861258784E-4</v>
      </c>
      <c r="G54" s="160" t="s">
        <v>57</v>
      </c>
      <c r="H54" s="1046">
        <f>(VLOOKUP($H$9,'Inflation Index'!$C$21:$BK$25,B54,FALSE)*$H$10)/1000</f>
        <v>1.2528523724240801E-3</v>
      </c>
    </row>
    <row r="55" spans="1:8">
      <c r="A55">
        <v>2060</v>
      </c>
      <c r="B55">
        <v>46</v>
      </c>
      <c r="C55" s="160" t="s">
        <v>58</v>
      </c>
      <c r="D55" s="1051">
        <f>(VLOOKUP($D$9,'Inflation Index'!$C$21:$BK$25,B55,FALSE)*$D$10)/1000</f>
        <v>5.936063006951116E-5</v>
      </c>
      <c r="E55" s="160" t="s">
        <v>58</v>
      </c>
      <c r="F55" s="1051">
        <f>(VLOOKUP($F$9,'Inflation Index'!$C$21:$BK$25,B55,FALSE)*$F$10)/1000</f>
        <v>7.1080396654321718E-4</v>
      </c>
      <c r="G55" s="160" t="s">
        <v>58</v>
      </c>
      <c r="H55" s="1046">
        <f>(VLOOKUP($H$9,'Inflation Index'!$C$21:$BK$25,B55,FALSE)*$H$10)/1000</f>
        <v>1.315494991045284E-3</v>
      </c>
    </row>
    <row r="56" spans="1:8">
      <c r="A56">
        <v>2061</v>
      </c>
      <c r="B56">
        <v>47</v>
      </c>
      <c r="C56" s="160" t="s">
        <v>59</v>
      </c>
      <c r="D56" s="1051">
        <f>(VLOOKUP($D$9,'Inflation Index'!$C$21:$BK$25,B56,FALSE)*$D$10)/1000</f>
        <v>6.0844645821248925E-5</v>
      </c>
      <c r="E56" s="160" t="s">
        <v>59</v>
      </c>
      <c r="F56" s="1051">
        <f>(VLOOKUP($F$9,'Inflation Index'!$C$21:$BK$25,B56,FALSE)*$F$10)/1000</f>
        <v>7.4634416487037811E-4</v>
      </c>
      <c r="G56" s="160" t="s">
        <v>59</v>
      </c>
      <c r="H56" s="1046">
        <f>(VLOOKUP($H$9,'Inflation Index'!$C$21:$BK$25,B56,FALSE)*$H$10)/1000</f>
        <v>1.3812697405975484E-3</v>
      </c>
    </row>
    <row r="57" spans="1:8">
      <c r="A57">
        <v>2062</v>
      </c>
      <c r="B57">
        <v>48</v>
      </c>
      <c r="C57" s="160" t="s">
        <v>60</v>
      </c>
      <c r="D57" s="1051">
        <f>(VLOOKUP($D$9,'Inflation Index'!$C$21:$BK$25,B57,FALSE)*$D$10)/1000</f>
        <v>6.2365761966780135E-5</v>
      </c>
      <c r="E57" s="160" t="s">
        <v>60</v>
      </c>
      <c r="F57" s="1051">
        <f>(VLOOKUP($F$9,'Inflation Index'!$C$21:$BK$25,B57,FALSE)*$F$10)/1000</f>
        <v>7.8366137311389726E-4</v>
      </c>
      <c r="G57" s="160" t="s">
        <v>60</v>
      </c>
      <c r="H57" s="1046">
        <f>(VLOOKUP($H$9,'Inflation Index'!$C$21:$BK$25,B57,FALSE)*$H$10)/1000</f>
        <v>1.4503332276274261E-3</v>
      </c>
    </row>
    <row r="58" spans="1:8">
      <c r="A58">
        <v>2063</v>
      </c>
      <c r="B58">
        <v>49</v>
      </c>
      <c r="C58" s="160" t="s">
        <v>61</v>
      </c>
      <c r="D58" s="1051">
        <f>(VLOOKUP($D$9,'Inflation Index'!$C$21:$BK$25,B58,FALSE)*$D$10)/1000</f>
        <v>6.3924906015949635E-5</v>
      </c>
      <c r="E58" s="160" t="s">
        <v>61</v>
      </c>
      <c r="F58" s="1051">
        <f>(VLOOKUP($F$9,'Inflation Index'!$C$21:$BK$25,B58,FALSE)*$F$10)/1000</f>
        <v>8.2284444176959214E-4</v>
      </c>
      <c r="G58" s="160" t="s">
        <v>61</v>
      </c>
      <c r="H58" s="1046">
        <f>(VLOOKUP($H$9,'Inflation Index'!$C$21:$BK$25,B58,FALSE)*$H$10)/1000</f>
        <v>1.5228498890087975E-3</v>
      </c>
    </row>
    <row r="59" spans="1:8">
      <c r="A59">
        <v>2064</v>
      </c>
      <c r="B59">
        <v>50</v>
      </c>
      <c r="C59" s="160" t="s">
        <v>62</v>
      </c>
      <c r="D59" s="1051">
        <f>(VLOOKUP($D$9,'Inflation Index'!$C$21:$BK$25,B59,FALSE)*$D$10)/1000</f>
        <v>6.5523028666348391E-5</v>
      </c>
      <c r="E59" s="160" t="s">
        <v>62</v>
      </c>
      <c r="F59" s="1051">
        <f>(VLOOKUP($F$9,'Inflation Index'!$C$21:$BK$25,B59,FALSE)*$F$10)/1000</f>
        <v>8.6398666385807178E-4</v>
      </c>
      <c r="G59" s="160" t="s">
        <v>62</v>
      </c>
      <c r="H59" s="1046">
        <f>(VLOOKUP($H$9,'Inflation Index'!$C$21:$BK$25,B59,FALSE)*$H$10)/1000</f>
        <v>1.5989923834592375E-3</v>
      </c>
    </row>
    <row r="60" spans="1:8">
      <c r="A60">
        <v>2065</v>
      </c>
      <c r="B60">
        <v>51</v>
      </c>
      <c r="C60" s="160" t="s">
        <v>63</v>
      </c>
      <c r="D60" s="1051">
        <f>(VLOOKUP($D$9,'Inflation Index'!$C$21:$BK$25,B60,FALSE)*$D$10)/1000</f>
        <v>6.7161104383007097E-5</v>
      </c>
      <c r="E60" s="160" t="s">
        <v>63</v>
      </c>
      <c r="F60" s="1051">
        <f>(VLOOKUP($F$9,'Inflation Index'!$C$21:$BK$25,B60,FALSE)*$F$10)/1000</f>
        <v>9.0718599705097533E-4</v>
      </c>
      <c r="G60" s="160" t="s">
        <v>63</v>
      </c>
      <c r="H60" s="1046">
        <f>(VLOOKUP($H$9,'Inflation Index'!$C$21:$BK$25,B60,FALSE)*$H$10)/1000</f>
        <v>1.6789420026321995E-3</v>
      </c>
    </row>
    <row r="61" spans="1:8">
      <c r="A61">
        <v>2066</v>
      </c>
      <c r="B61">
        <v>52</v>
      </c>
      <c r="C61" s="160" t="s">
        <v>64</v>
      </c>
      <c r="D61" s="1051">
        <f>(VLOOKUP($D$9,'Inflation Index'!$C$21:$BK$25,B61,FALSE)*$D$10)/1000</f>
        <v>6.8840131992582268E-5</v>
      </c>
      <c r="E61" s="160" t="s">
        <v>64</v>
      </c>
      <c r="F61" s="1051">
        <f>(VLOOKUP($F$9,'Inflation Index'!$C$21:$BK$25,B61,FALSE)*$F$10)/1000</f>
        <v>9.5254529690352418E-4</v>
      </c>
      <c r="G61" s="160" t="s">
        <v>64</v>
      </c>
      <c r="H61" s="1046">
        <f>(VLOOKUP($H$9,'Inflation Index'!$C$21:$BK$25,B61,FALSE)*$H$10)/1000</f>
        <v>1.7628891027638093E-3</v>
      </c>
    </row>
    <row r="62" spans="1:8">
      <c r="A62">
        <v>2067</v>
      </c>
      <c r="B62">
        <v>53</v>
      </c>
      <c r="C62" s="160" t="s">
        <v>65</v>
      </c>
      <c r="D62" s="1051">
        <f>(VLOOKUP($D$9,'Inflation Index'!$C$21:$BK$25,B62,FALSE)*$D$10)/1000</f>
        <v>7.0561135292396797E-5</v>
      </c>
      <c r="E62" s="160" t="s">
        <v>65</v>
      </c>
      <c r="F62" s="1051">
        <f>(VLOOKUP($F$9,'Inflation Index'!$C$21:$BK$25,B62,FALSE)*$F$10)/1000</f>
        <v>1.0001725617487004E-3</v>
      </c>
      <c r="G62" s="160" t="s">
        <v>65</v>
      </c>
      <c r="H62" s="1046">
        <f>(VLOOKUP($H$9,'Inflation Index'!$C$21:$BK$25,B62,FALSE)*$H$10)/1000</f>
        <v>1.8510335579020002E-3</v>
      </c>
    </row>
    <row r="63" spans="1:8">
      <c r="A63">
        <v>2068</v>
      </c>
      <c r="B63">
        <v>54</v>
      </c>
      <c r="C63" s="160" t="s">
        <v>66</v>
      </c>
      <c r="D63" s="1051">
        <f>(VLOOKUP($D$9,'Inflation Index'!$C$21:$BK$25,B63,FALSE)*$D$10)/1000</f>
        <v>7.2325163674706719E-5</v>
      </c>
      <c r="E63" s="160" t="s">
        <v>66</v>
      </c>
      <c r="F63" s="1051">
        <f>(VLOOKUP($F$9,'Inflation Index'!$C$21:$BK$25,B63,FALSE)*$F$10)/1000</f>
        <v>1.0501811898361356E-3</v>
      </c>
      <c r="G63" s="160" t="s">
        <v>66</v>
      </c>
      <c r="H63" s="1046">
        <f>(VLOOKUP($H$9,'Inflation Index'!$C$21:$BK$25,B63,FALSE)*$H$10)/1000</f>
        <v>1.9435852357971E-3</v>
      </c>
    </row>
    <row r="64" spans="1:8">
      <c r="A64">
        <v>2069</v>
      </c>
      <c r="B64">
        <v>55</v>
      </c>
      <c r="C64" s="160" t="s">
        <v>67</v>
      </c>
      <c r="D64" s="1051">
        <f>(VLOOKUP($D$9,'Inflation Index'!$C$21:$BK$25,B64,FALSE)*$D$10)/1000</f>
        <v>7.4133292766574374E-5</v>
      </c>
      <c r="E64" s="160" t="s">
        <v>67</v>
      </c>
      <c r="F64" s="1051">
        <f>(VLOOKUP($F$9,'Inflation Index'!$C$21:$BK$25,B64,FALSE)*$F$10)/1000</f>
        <v>1.1026902493279425E-3</v>
      </c>
      <c r="G64" s="160" t="s">
        <v>67</v>
      </c>
      <c r="H64" s="1046">
        <f>(VLOOKUP($H$9,'Inflation Index'!$C$21:$BK$25,B64,FALSE)*$H$10)/1000</f>
        <v>2.0407644975869556E-3</v>
      </c>
    </row>
    <row r="65" spans="1:8">
      <c r="A65">
        <v>2070</v>
      </c>
      <c r="B65">
        <v>56</v>
      </c>
      <c r="C65" s="160" t="s">
        <v>68</v>
      </c>
      <c r="D65" s="1051">
        <f>(VLOOKUP($D$9,'Inflation Index'!$C$21:$BK$25,B65,FALSE)*$D$10)/1000</f>
        <v>7.5986625085738718E-5</v>
      </c>
      <c r="E65" s="160" t="s">
        <v>68</v>
      </c>
      <c r="F65" s="1051">
        <f>(VLOOKUP($F$9,'Inflation Index'!$C$21:$BK$25,B65,FALSE)*$F$10)/1000</f>
        <v>1.1578247617943394E-3</v>
      </c>
      <c r="G65" s="160" t="s">
        <v>68</v>
      </c>
      <c r="H65" s="1046">
        <f>(VLOOKUP($H$9,'Inflation Index'!$C$21:$BK$25,B65,FALSE)*$H$10)/1000</f>
        <v>2.142802722466303E-3</v>
      </c>
    </row>
    <row r="66" spans="1:8">
      <c r="A66">
        <v>2071</v>
      </c>
      <c r="B66">
        <v>57</v>
      </c>
      <c r="C66" s="160" t="s">
        <v>69</v>
      </c>
      <c r="D66" s="1051">
        <f>(VLOOKUP($D$9,'Inflation Index'!$C$21:$BK$25,B66,FALSE)*$D$10)/1000</f>
        <v>7.7886290712882186E-5</v>
      </c>
      <c r="E66" s="160" t="s">
        <v>69</v>
      </c>
      <c r="F66" s="1051">
        <f>(VLOOKUP($F$9,'Inflation Index'!$C$21:$BK$25,B66,FALSE)*$F$10)/1000</f>
        <v>1.2157159998840564E-3</v>
      </c>
      <c r="G66" s="160" t="s">
        <v>69</v>
      </c>
      <c r="H66" s="1046">
        <f>(VLOOKUP($H$9,'Inflation Index'!$C$21:$BK$25,B66,FALSE)*$H$10)/1000</f>
        <v>2.2499428585896178E-3</v>
      </c>
    </row>
    <row r="67" spans="1:8">
      <c r="A67">
        <v>2072</v>
      </c>
      <c r="B67">
        <v>58</v>
      </c>
      <c r="C67" s="160" t="s">
        <v>70</v>
      </c>
      <c r="D67" s="1051">
        <f>(VLOOKUP($D$9,'Inflation Index'!$C$21:$BK$25,B67,FALSE)*$D$10)/1000</f>
        <v>7.9833447980704229E-5</v>
      </c>
      <c r="E67" s="160" t="s">
        <v>70</v>
      </c>
      <c r="F67" s="1051">
        <f>(VLOOKUP($F$9,'Inflation Index'!$C$21:$BK$25,B67,FALSE)*$F$10)/1000</f>
        <v>1.2765017998782593E-3</v>
      </c>
      <c r="G67" s="160" t="s">
        <v>70</v>
      </c>
      <c r="H67" s="1046">
        <f>(VLOOKUP($H$9,'Inflation Index'!$C$21:$BK$25,B67,FALSE)*$H$10)/1000</f>
        <v>2.362440001519099E-3</v>
      </c>
    </row>
    <row r="68" spans="1:8">
      <c r="A68">
        <v>2073</v>
      </c>
      <c r="B68">
        <v>59</v>
      </c>
      <c r="C68" s="160" t="s">
        <v>71</v>
      </c>
      <c r="D68" s="1051">
        <f>(VLOOKUP($D$9,'Inflation Index'!$C$21:$BK$25,B68,FALSE)*$D$10)/1000</f>
        <v>8.1829284180221827E-5</v>
      </c>
      <c r="E68" s="160" t="s">
        <v>71</v>
      </c>
      <c r="F68" s="1051">
        <f>(VLOOKUP($F$9,'Inflation Index'!$C$21:$BK$25,B68,FALSE)*$F$10)/1000</f>
        <v>1.3403268898721722E-3</v>
      </c>
      <c r="G68" s="160" t="s">
        <v>71</v>
      </c>
      <c r="H68" s="1046">
        <f>(VLOOKUP($H$9,'Inflation Index'!$C$21:$BK$25,B68,FALSE)*$H$10)/1000</f>
        <v>2.4805620015950543E-3</v>
      </c>
    </row>
    <row r="69" spans="1:8">
      <c r="A69">
        <v>2074</v>
      </c>
      <c r="B69">
        <v>60</v>
      </c>
      <c r="C69" s="160" t="s">
        <v>72</v>
      </c>
      <c r="D69" s="1051">
        <f>(VLOOKUP($D$9,'Inflation Index'!$C$21:$BK$25,B69,FALSE)*$D$10)/1000</f>
        <v>8.3875016284727357E-5</v>
      </c>
      <c r="E69" s="160" t="s">
        <v>72</v>
      </c>
      <c r="F69" s="1051">
        <f>(VLOOKUP($F$9,'Inflation Index'!$C$21:$BK$25,B69,FALSE)*$F$10)/1000</f>
        <v>1.4073432343657808E-3</v>
      </c>
      <c r="G69" s="160" t="s">
        <v>72</v>
      </c>
      <c r="H69" s="1046">
        <f>(VLOOKUP($H$9,'Inflation Index'!$C$21:$BK$25,B69,FALSE)*$H$10)/1000</f>
        <v>2.604590101674807E-3</v>
      </c>
    </row>
    <row r="70" spans="1:8" ht="15.75" thickBot="1">
      <c r="A70">
        <v>2075</v>
      </c>
      <c r="B70">
        <v>61</v>
      </c>
      <c r="C70" s="234" t="s">
        <v>73</v>
      </c>
      <c r="D70" s="1052">
        <f>(VLOOKUP($D$9,'Inflation Index'!$C$21:$BK$25,B70,FALSE)*$D$10)/1000</f>
        <v>8.5971891691845532E-5</v>
      </c>
      <c r="E70" s="234" t="s">
        <v>73</v>
      </c>
      <c r="F70" s="1052">
        <f>(VLOOKUP($F$9,'Inflation Index'!$C$21:$BK$25,B70,FALSE)*$F$10)/1000</f>
        <v>1.47771039608407E-3</v>
      </c>
      <c r="G70" s="234" t="s">
        <v>73</v>
      </c>
      <c r="H70" s="1047">
        <f>(VLOOKUP($H$9,'Inflation Index'!$C$21:$BK$25,B70,FALSE)*$H$10)/1000</f>
        <v>2.7348196067585474E-3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7" tint="0.59999389629810485"/>
  </sheetPr>
  <dimension ref="A3:XFD448"/>
  <sheetViews>
    <sheetView zoomScale="70" zoomScaleNormal="70" workbookViewId="0">
      <selection activeCell="F149" sqref="F149"/>
    </sheetView>
  </sheetViews>
  <sheetFormatPr defaultRowHeight="15"/>
  <cols>
    <col min="2" max="2" width="21.7109375" customWidth="1"/>
    <col min="3" max="3" width="17.42578125" customWidth="1"/>
    <col min="4" max="4" width="21.85546875" customWidth="1"/>
    <col min="5" max="5" width="18.5703125" customWidth="1"/>
    <col min="6" max="6" width="17.140625" customWidth="1"/>
    <col min="7" max="7" width="16.42578125" customWidth="1"/>
    <col min="8" max="8" width="16.5703125" bestFit="1" customWidth="1"/>
    <col min="9" max="9" width="22.140625" customWidth="1"/>
    <col min="10" max="60" width="18.140625" customWidth="1"/>
    <col min="61" max="64" width="15.7109375" customWidth="1"/>
    <col min="65" max="65" width="19.42578125" customWidth="1"/>
    <col min="66" max="67" width="14.28515625" bestFit="1" customWidth="1"/>
    <col min="68" max="68" width="13.42578125" customWidth="1"/>
  </cols>
  <sheetData>
    <row r="3" spans="1:68" ht="26.25">
      <c r="B3" s="116" t="s">
        <v>585</v>
      </c>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row>
    <row r="4" spans="1:68" s="42" customFormat="1" ht="26.25">
      <c r="B4" s="569"/>
      <c r="C4" s="248"/>
      <c r="D4" s="248"/>
      <c r="K4" s="571"/>
      <c r="L4" s="571"/>
    </row>
    <row r="5" spans="1:68" s="42" customFormat="1" ht="36.75" customHeight="1">
      <c r="A5"/>
      <c r="B5" s="550" t="s">
        <v>468</v>
      </c>
      <c r="C5" s="248"/>
      <c r="D5" s="570"/>
      <c r="E5" s="1660" t="str">
        <f>'3. Inputs'!F10</f>
        <v>New Project</v>
      </c>
      <c r="F5" s="1661"/>
      <c r="G5" s="1662"/>
      <c r="I5" s="573" t="s">
        <v>424</v>
      </c>
      <c r="J5" s="572"/>
      <c r="K5" s="1663">
        <f>'3. Inputs'!L10</f>
        <v>0.03</v>
      </c>
      <c r="L5" s="1664"/>
    </row>
    <row r="6" spans="1:68" s="42" customFormat="1" ht="26.25">
      <c r="B6" s="286"/>
    </row>
    <row r="7" spans="1:68" s="42" customFormat="1" ht="18.75">
      <c r="B7" s="284" t="s">
        <v>118</v>
      </c>
      <c r="D7" s="1642">
        <f>'3. Inputs'!E12</f>
        <v>2017</v>
      </c>
      <c r="E7" s="1643"/>
    </row>
    <row r="8" spans="1:68" s="42" customFormat="1" ht="18.75">
      <c r="B8" s="287"/>
      <c r="C8" s="288"/>
      <c r="D8" s="288"/>
      <c r="G8" s="43"/>
    </row>
    <row r="9" spans="1:68" s="42" customFormat="1" ht="18.75">
      <c r="B9" s="43" t="s">
        <v>82</v>
      </c>
      <c r="D9" s="1642">
        <f>'3. Inputs'!E14</f>
        <v>2018</v>
      </c>
      <c r="E9" s="1643"/>
      <c r="F9" s="635" t="str">
        <f>"Latest possible construction date is "&amp;D7+2</f>
        <v>Latest possible construction date is 2019</v>
      </c>
      <c r="G9" s="43"/>
    </row>
    <row r="10" spans="1:68" s="42" customFormat="1" ht="18.75">
      <c r="B10" s="43" t="s">
        <v>84</v>
      </c>
      <c r="D10" s="1642">
        <f>'3. Inputs'!E15</f>
        <v>3</v>
      </c>
      <c r="E10" s="1643"/>
      <c r="F10" s="42" t="s">
        <v>104</v>
      </c>
      <c r="G10" s="43"/>
    </row>
    <row r="11" spans="1:68" s="42" customFormat="1" ht="18.75">
      <c r="B11" s="43" t="s">
        <v>101</v>
      </c>
      <c r="D11" s="1658">
        <f>'3. Inputs'!E16</f>
        <v>2021</v>
      </c>
      <c r="E11" s="1659"/>
      <c r="G11" s="43"/>
    </row>
    <row r="12" spans="1:68" s="42" customFormat="1" ht="18.75">
      <c r="B12" s="287"/>
      <c r="C12" s="288"/>
      <c r="D12" s="288"/>
      <c r="G12" s="43"/>
    </row>
    <row r="13" spans="1:68" s="42" customFormat="1" ht="18.75">
      <c r="B13" s="40" t="s">
        <v>456</v>
      </c>
      <c r="D13" s="1646" t="str">
        <f>'3. Inputs'!E18</f>
        <v>Existing Building</v>
      </c>
      <c r="E13" s="1647"/>
    </row>
    <row r="14" spans="1:68" s="42" customFormat="1" ht="18.75">
      <c r="B14" s="40" t="s">
        <v>455</v>
      </c>
      <c r="D14" s="1646" t="str">
        <f>'3. Inputs'!E19</f>
        <v>Existing Building</v>
      </c>
      <c r="E14" s="1647"/>
      <c r="G14" s="43"/>
    </row>
    <row r="15" spans="1:68" s="42" customFormat="1" ht="21">
      <c r="B15" s="56"/>
    </row>
    <row r="16" spans="1:68" s="42" customFormat="1" ht="18.75">
      <c r="B16" s="43" t="s">
        <v>288</v>
      </c>
    </row>
    <row r="17" spans="2:20" s="42" customFormat="1" ht="21">
      <c r="B17" s="56"/>
    </row>
    <row r="18" spans="2:20" s="42" customFormat="1" ht="15.75" customHeight="1">
      <c r="B18" s="1530" t="s">
        <v>115</v>
      </c>
      <c r="C18" s="1531"/>
      <c r="D18" s="1531"/>
      <c r="E18" s="1531"/>
      <c r="F18" s="1532"/>
      <c r="I18" s="40" t="s">
        <v>289</v>
      </c>
      <c r="O18" s="1646">
        <f>'3. Inputs'!N23</f>
        <v>12000</v>
      </c>
      <c r="P18" s="1647"/>
    </row>
    <row r="19" spans="2:20" s="42" customFormat="1" ht="15" customHeight="1">
      <c r="B19" s="1648" t="s">
        <v>326</v>
      </c>
      <c r="C19" s="1649"/>
      <c r="D19" s="1649"/>
      <c r="E19" s="1650">
        <f>'3. Inputs'!$L$13</f>
        <v>2019</v>
      </c>
      <c r="F19" s="1651"/>
    </row>
    <row r="20" spans="2:20" s="42" customFormat="1" ht="18.75">
      <c r="B20" s="1648" t="s">
        <v>105</v>
      </c>
      <c r="C20" s="1649"/>
      <c r="D20" s="1649"/>
      <c r="E20" s="1652">
        <f>'3. Inputs'!$L$14</f>
        <v>750</v>
      </c>
      <c r="F20" s="1653"/>
      <c r="H20" s="94"/>
      <c r="I20" s="40" t="s">
        <v>290</v>
      </c>
      <c r="O20" s="1646">
        <f>'3. Inputs'!N25</f>
        <v>20000</v>
      </c>
      <c r="P20" s="1647"/>
    </row>
    <row r="21" spans="2:20" s="42" customFormat="1">
      <c r="B21" s="1648" t="s">
        <v>106</v>
      </c>
      <c r="C21" s="1649"/>
      <c r="D21" s="1649"/>
      <c r="E21" s="1652">
        <f>'3. Inputs'!$L$15</f>
        <v>500</v>
      </c>
      <c r="F21" s="1653"/>
    </row>
    <row r="22" spans="2:20" s="42" customFormat="1" ht="30" customHeight="1">
      <c r="B22" s="1638" t="s">
        <v>107</v>
      </c>
      <c r="C22" s="1639"/>
      <c r="D22" s="1639"/>
      <c r="E22" s="1640">
        <f>'3. Inputs'!$L$16</f>
        <v>500</v>
      </c>
      <c r="F22" s="1641"/>
      <c r="I22" s="284" t="str">
        <f>'Investment Appraisal (2)'!C5&amp;" Weighted Space "</f>
        <v xml:space="preserve">2017 Weighted Space </v>
      </c>
      <c r="J22" s="284"/>
      <c r="K22" s="284"/>
      <c r="O22" s="1642">
        <f>'3. Inputs'!N27</f>
        <v>0</v>
      </c>
      <c r="P22" s="1643"/>
    </row>
    <row r="23" spans="2:20" s="42" customFormat="1">
      <c r="B23" s="1654" t="s">
        <v>327</v>
      </c>
      <c r="C23" s="1655"/>
      <c r="D23" s="1655"/>
      <c r="E23" s="1656">
        <f>'3. Inputs'!$L$17</f>
        <v>5</v>
      </c>
      <c r="F23" s="1657"/>
    </row>
    <row r="24" spans="2:20" s="42" customFormat="1" ht="18.75">
      <c r="B24" s="555"/>
      <c r="C24" s="555"/>
      <c r="D24" s="555"/>
      <c r="E24" s="115"/>
      <c r="I24" s="284" t="s">
        <v>295</v>
      </c>
      <c r="O24" s="1642">
        <f>'3. Inputs'!N29</f>
        <v>0</v>
      </c>
      <c r="P24" s="1643"/>
    </row>
    <row r="25" spans="2:20" s="42" customFormat="1">
      <c r="B25" s="555"/>
      <c r="C25" s="555"/>
      <c r="D25" s="555"/>
      <c r="E25" s="115"/>
    </row>
    <row r="26" spans="2:20" s="42" customFormat="1" ht="18.75">
      <c r="B26" s="43" t="s">
        <v>242</v>
      </c>
      <c r="C26" s="555"/>
      <c r="D26" s="555"/>
      <c r="E26" s="115"/>
    </row>
    <row r="28" spans="2:20" ht="15.75">
      <c r="B28" s="107" t="s">
        <v>243</v>
      </c>
      <c r="D28" s="108">
        <f>'3. Inputs'!E34</f>
        <v>3</v>
      </c>
      <c r="E28" s="109"/>
      <c r="G28" s="107" t="s">
        <v>298</v>
      </c>
      <c r="J28" s="108">
        <f>'3. Inputs'!K34</f>
        <v>3</v>
      </c>
      <c r="K28" s="109"/>
    </row>
    <row r="29" spans="2:20" ht="15" customHeight="1"/>
    <row r="30" spans="2:20" s="42" customFormat="1" ht="21.75" customHeight="1">
      <c r="B30" s="1518" t="s">
        <v>161</v>
      </c>
      <c r="C30" s="1636"/>
      <c r="D30" s="553" t="s">
        <v>111</v>
      </c>
      <c r="E30" s="554" t="s">
        <v>112</v>
      </c>
      <c r="G30" s="1518" t="s">
        <v>229</v>
      </c>
      <c r="H30" s="1636"/>
      <c r="I30" s="553" t="s">
        <v>111</v>
      </c>
      <c r="J30" s="554" t="s">
        <v>112</v>
      </c>
      <c r="L30" s="1632" t="s">
        <v>127</v>
      </c>
      <c r="M30" s="1633"/>
      <c r="N30" s="1633" t="s">
        <v>111</v>
      </c>
      <c r="O30" s="1637" t="s">
        <v>112</v>
      </c>
      <c r="Q30" s="1632" t="s">
        <v>244</v>
      </c>
      <c r="R30" s="1633"/>
      <c r="S30" s="1644" t="s">
        <v>420</v>
      </c>
      <c r="T30" s="1626" t="s">
        <v>422</v>
      </c>
    </row>
    <row r="31" spans="2:20">
      <c r="B31" s="1628" t="s">
        <v>110</v>
      </c>
      <c r="C31" s="1629"/>
      <c r="D31" s="88">
        <f>'1. Project Dashboard'!I34</f>
        <v>0.5</v>
      </c>
      <c r="E31" s="90">
        <f>1-D31</f>
        <v>0.5</v>
      </c>
      <c r="G31" s="1628" t="s">
        <v>110</v>
      </c>
      <c r="H31" s="1629"/>
      <c r="I31" s="88">
        <f>'3. Inputs'!J37</f>
        <v>0.8</v>
      </c>
      <c r="J31" s="283">
        <f>'3. Inputs'!K37</f>
        <v>0.8</v>
      </c>
      <c r="L31" s="1634"/>
      <c r="M31" s="1635"/>
      <c r="N31" s="1635"/>
      <c r="O31" s="1529"/>
      <c r="Q31" s="1634"/>
      <c r="R31" s="1635"/>
      <c r="S31" s="1645"/>
      <c r="T31" s="1627"/>
    </row>
    <row r="32" spans="2:20">
      <c r="B32" s="1623" t="s">
        <v>162</v>
      </c>
      <c r="C32" s="1630"/>
      <c r="D32" s="88">
        <f>'1. Project Dashboard'!I35</f>
        <v>0.5</v>
      </c>
      <c r="E32" s="91">
        <f>1-D32</f>
        <v>0.5</v>
      </c>
      <c r="G32" s="1621" t="s">
        <v>126</v>
      </c>
      <c r="H32" s="1625"/>
      <c r="I32" s="89">
        <f>'3. Inputs'!J38</f>
        <v>0.95</v>
      </c>
      <c r="J32" s="89">
        <f>'3. Inputs'!K38</f>
        <v>0.95</v>
      </c>
      <c r="L32" s="1628" t="s">
        <v>110</v>
      </c>
      <c r="M32" s="1631"/>
      <c r="N32" s="79">
        <f>'3. Inputs'!O38</f>
        <v>9</v>
      </c>
      <c r="O32" s="79">
        <f>'3. Inputs'!P38</f>
        <v>27</v>
      </c>
      <c r="Q32" s="1628" t="s">
        <v>110</v>
      </c>
      <c r="R32" s="1631"/>
      <c r="S32" s="455">
        <f>'3. Inputs'!T38</f>
        <v>40</v>
      </c>
      <c r="T32" s="455">
        <f>'3. Inputs'!U38</f>
        <v>55</v>
      </c>
    </row>
    <row r="33" spans="2:68">
      <c r="B33" s="1623" t="s">
        <v>239</v>
      </c>
      <c r="C33" s="1630"/>
      <c r="D33" s="88">
        <f>'1. Project Dashboard'!I36</f>
        <v>0.5</v>
      </c>
      <c r="E33" s="91">
        <f>1-D33</f>
        <v>0.5</v>
      </c>
      <c r="L33" s="1623" t="s">
        <v>162</v>
      </c>
      <c r="M33" s="1624"/>
      <c r="N33" s="79">
        <f>'3. Inputs'!O39</f>
        <v>10.7</v>
      </c>
      <c r="O33" s="79">
        <f>'3. Inputs'!P39</f>
        <v>30</v>
      </c>
      <c r="Q33" s="1623" t="s">
        <v>162</v>
      </c>
      <c r="R33" s="1624"/>
      <c r="S33" s="455">
        <f>'3. Inputs'!T39</f>
        <v>20</v>
      </c>
      <c r="T33" s="455">
        <f>'3. Inputs'!U39</f>
        <v>25</v>
      </c>
    </row>
    <row r="34" spans="2:68">
      <c r="B34" s="1621" t="s">
        <v>126</v>
      </c>
      <c r="C34" s="1622"/>
      <c r="D34" s="89">
        <f>'1. Project Dashboard'!I37</f>
        <v>0.5</v>
      </c>
      <c r="E34" s="92">
        <f>1-D34</f>
        <v>0.5</v>
      </c>
      <c r="L34" s="1623" t="s">
        <v>113</v>
      </c>
      <c r="M34" s="1624"/>
      <c r="N34" s="79">
        <f>'3. Inputs'!O40</f>
        <v>10.7</v>
      </c>
      <c r="O34" s="79">
        <f>'3. Inputs'!P40</f>
        <v>30</v>
      </c>
      <c r="Q34" s="1623" t="s">
        <v>239</v>
      </c>
      <c r="R34" s="1624"/>
      <c r="S34" s="455">
        <f>'3. Inputs'!T40</f>
        <v>15</v>
      </c>
      <c r="T34" s="455">
        <f>'3. Inputs'!U40</f>
        <v>20</v>
      </c>
    </row>
    <row r="35" spans="2:68" s="42" customFormat="1">
      <c r="B35" s="563"/>
      <c r="C35" s="563"/>
      <c r="D35" s="117"/>
      <c r="E35" s="117"/>
      <c r="L35" s="1621" t="s">
        <v>126</v>
      </c>
      <c r="M35" s="1625"/>
      <c r="N35" s="80">
        <f>'3. Inputs'!O41</f>
        <v>4.0999999999999996</v>
      </c>
      <c r="O35" s="80">
        <f>'3. Inputs'!P41</f>
        <v>27.1</v>
      </c>
      <c r="Q35" s="1621" t="s">
        <v>126</v>
      </c>
      <c r="R35" s="1625"/>
      <c r="S35" s="456">
        <f>'3. Inputs'!T41</f>
        <v>10</v>
      </c>
      <c r="T35" s="456">
        <f>'3. Inputs'!U41</f>
        <v>14</v>
      </c>
    </row>
    <row r="36" spans="2:68" s="42" customFormat="1">
      <c r="B36" s="563"/>
      <c r="C36" s="563"/>
      <c r="D36" s="117"/>
      <c r="E36" s="117"/>
      <c r="M36" s="563"/>
      <c r="N36" s="563"/>
      <c r="O36" s="119"/>
      <c r="P36" s="119"/>
      <c r="R36" s="563"/>
      <c r="S36" s="563"/>
      <c r="T36" s="120"/>
      <c r="U36" s="120"/>
    </row>
    <row r="37" spans="2:68">
      <c r="L37" s="94"/>
      <c r="M37" s="94"/>
      <c r="N37" s="94"/>
      <c r="O37" s="94"/>
    </row>
    <row r="38" spans="2:68" s="353" customFormat="1" ht="30.75" customHeight="1" thickBot="1">
      <c r="J38" s="124" t="s">
        <v>419</v>
      </c>
      <c r="M38" s="124" t="s">
        <v>421</v>
      </c>
    </row>
    <row r="39" spans="2:68" ht="16.5" thickTop="1" thickBot="1">
      <c r="D39" s="491">
        <f t="shared" ref="D39:H39" si="0">E39-1</f>
        <v>2015</v>
      </c>
      <c r="E39" s="491">
        <f t="shared" si="0"/>
        <v>2016</v>
      </c>
      <c r="F39" s="491">
        <f t="shared" si="0"/>
        <v>2017</v>
      </c>
      <c r="G39" s="491">
        <f t="shared" si="0"/>
        <v>2018</v>
      </c>
      <c r="H39" s="491">
        <f t="shared" si="0"/>
        <v>2019</v>
      </c>
      <c r="I39" s="491">
        <f>J39-1</f>
        <v>2020</v>
      </c>
      <c r="J39" s="491">
        <f>D11</f>
        <v>2021</v>
      </c>
      <c r="K39" s="491">
        <f t="shared" ref="K39:BP39" si="1">J39+1</f>
        <v>2022</v>
      </c>
      <c r="L39" s="491">
        <f t="shared" si="1"/>
        <v>2023</v>
      </c>
      <c r="M39" s="491">
        <f t="shared" si="1"/>
        <v>2024</v>
      </c>
      <c r="N39" s="491">
        <f t="shared" si="1"/>
        <v>2025</v>
      </c>
      <c r="O39" s="491">
        <f t="shared" si="1"/>
        <v>2026</v>
      </c>
      <c r="P39" s="491">
        <f t="shared" si="1"/>
        <v>2027</v>
      </c>
      <c r="Q39" s="491">
        <f t="shared" si="1"/>
        <v>2028</v>
      </c>
      <c r="R39" s="491">
        <f t="shared" si="1"/>
        <v>2029</v>
      </c>
      <c r="S39" s="491">
        <f t="shared" si="1"/>
        <v>2030</v>
      </c>
      <c r="T39" s="491">
        <f t="shared" si="1"/>
        <v>2031</v>
      </c>
      <c r="U39" s="491">
        <f t="shared" si="1"/>
        <v>2032</v>
      </c>
      <c r="V39" s="491">
        <f t="shared" si="1"/>
        <v>2033</v>
      </c>
      <c r="W39" s="491">
        <f t="shared" si="1"/>
        <v>2034</v>
      </c>
      <c r="X39" s="491">
        <f t="shared" si="1"/>
        <v>2035</v>
      </c>
      <c r="Y39" s="491">
        <f t="shared" si="1"/>
        <v>2036</v>
      </c>
      <c r="Z39" s="491">
        <f t="shared" si="1"/>
        <v>2037</v>
      </c>
      <c r="AA39" s="491">
        <f t="shared" si="1"/>
        <v>2038</v>
      </c>
      <c r="AB39" s="491">
        <f t="shared" si="1"/>
        <v>2039</v>
      </c>
      <c r="AC39" s="491">
        <f t="shared" si="1"/>
        <v>2040</v>
      </c>
      <c r="AD39" s="491">
        <f t="shared" si="1"/>
        <v>2041</v>
      </c>
      <c r="AE39" s="491">
        <f t="shared" si="1"/>
        <v>2042</v>
      </c>
      <c r="AF39" s="491">
        <f t="shared" si="1"/>
        <v>2043</v>
      </c>
      <c r="AG39" s="491">
        <f t="shared" si="1"/>
        <v>2044</v>
      </c>
      <c r="AH39" s="491">
        <f t="shared" si="1"/>
        <v>2045</v>
      </c>
      <c r="AI39" s="491">
        <f t="shared" si="1"/>
        <v>2046</v>
      </c>
      <c r="AJ39" s="491">
        <f t="shared" si="1"/>
        <v>2047</v>
      </c>
      <c r="AK39" s="491">
        <f t="shared" si="1"/>
        <v>2048</v>
      </c>
      <c r="AL39" s="491">
        <f t="shared" si="1"/>
        <v>2049</v>
      </c>
      <c r="AM39" s="491">
        <f t="shared" si="1"/>
        <v>2050</v>
      </c>
      <c r="AN39" s="491">
        <f t="shared" si="1"/>
        <v>2051</v>
      </c>
      <c r="AO39" s="491">
        <f t="shared" si="1"/>
        <v>2052</v>
      </c>
      <c r="AP39" s="491">
        <f t="shared" si="1"/>
        <v>2053</v>
      </c>
      <c r="AQ39" s="491">
        <f t="shared" si="1"/>
        <v>2054</v>
      </c>
      <c r="AR39" s="491">
        <f t="shared" si="1"/>
        <v>2055</v>
      </c>
      <c r="AS39" s="491">
        <f t="shared" si="1"/>
        <v>2056</v>
      </c>
      <c r="AT39" s="491">
        <f t="shared" si="1"/>
        <v>2057</v>
      </c>
      <c r="AU39" s="491">
        <f t="shared" si="1"/>
        <v>2058</v>
      </c>
      <c r="AV39" s="491">
        <f t="shared" si="1"/>
        <v>2059</v>
      </c>
      <c r="AW39" s="491">
        <f t="shared" si="1"/>
        <v>2060</v>
      </c>
      <c r="AX39" s="491">
        <f t="shared" si="1"/>
        <v>2061</v>
      </c>
      <c r="AY39" s="491">
        <f t="shared" si="1"/>
        <v>2062</v>
      </c>
      <c r="AZ39" s="491">
        <f t="shared" si="1"/>
        <v>2063</v>
      </c>
      <c r="BA39" s="491">
        <f t="shared" si="1"/>
        <v>2064</v>
      </c>
      <c r="BB39" s="491">
        <f t="shared" si="1"/>
        <v>2065</v>
      </c>
      <c r="BC39" s="491">
        <f t="shared" si="1"/>
        <v>2066</v>
      </c>
      <c r="BD39" s="491">
        <f t="shared" si="1"/>
        <v>2067</v>
      </c>
      <c r="BE39" s="491">
        <f t="shared" si="1"/>
        <v>2068</v>
      </c>
      <c r="BF39" s="491">
        <f t="shared" si="1"/>
        <v>2069</v>
      </c>
      <c r="BG39" s="491">
        <f t="shared" si="1"/>
        <v>2070</v>
      </c>
      <c r="BH39" s="491">
        <f t="shared" si="1"/>
        <v>2071</v>
      </c>
      <c r="BI39" s="491">
        <f t="shared" si="1"/>
        <v>2072</v>
      </c>
      <c r="BJ39" s="491">
        <f t="shared" si="1"/>
        <v>2073</v>
      </c>
      <c r="BK39" s="491">
        <f t="shared" si="1"/>
        <v>2074</v>
      </c>
      <c r="BL39" s="491">
        <f t="shared" si="1"/>
        <v>2075</v>
      </c>
      <c r="BM39" s="491">
        <f t="shared" si="1"/>
        <v>2076</v>
      </c>
      <c r="BN39" s="491">
        <f t="shared" si="1"/>
        <v>2077</v>
      </c>
      <c r="BO39" s="491">
        <f t="shared" si="1"/>
        <v>2078</v>
      </c>
      <c r="BP39" s="491">
        <f t="shared" si="1"/>
        <v>2079</v>
      </c>
    </row>
    <row r="40" spans="2:68" ht="15.75" thickTop="1"/>
    <row r="41" spans="2:68" s="60" customFormat="1" ht="18.75">
      <c r="B41" s="1602" t="s">
        <v>225</v>
      </c>
      <c r="C41" s="1603"/>
      <c r="D41" s="86"/>
      <c r="E41" s="86"/>
      <c r="F41" s="86"/>
      <c r="G41" s="86"/>
      <c r="H41" s="86"/>
      <c r="I41" s="128" t="s">
        <v>228</v>
      </c>
      <c r="J41" s="129">
        <f>S32</f>
        <v>40</v>
      </c>
      <c r="K41" s="86">
        <f>J41</f>
        <v>40</v>
      </c>
      <c r="L41" s="86">
        <f t="shared" ref="L41:BP41" si="2">K41</f>
        <v>40</v>
      </c>
      <c r="M41" s="129">
        <f>T32</f>
        <v>55</v>
      </c>
      <c r="N41" s="86">
        <f t="shared" si="2"/>
        <v>55</v>
      </c>
      <c r="O41" s="86">
        <f t="shared" si="2"/>
        <v>55</v>
      </c>
      <c r="P41" s="86">
        <f t="shared" si="2"/>
        <v>55</v>
      </c>
      <c r="Q41" s="86">
        <f t="shared" si="2"/>
        <v>55</v>
      </c>
      <c r="R41" s="86">
        <f t="shared" si="2"/>
        <v>55</v>
      </c>
      <c r="S41" s="86">
        <f t="shared" si="2"/>
        <v>55</v>
      </c>
      <c r="T41" s="86">
        <f t="shared" si="2"/>
        <v>55</v>
      </c>
      <c r="U41" s="86">
        <f t="shared" si="2"/>
        <v>55</v>
      </c>
      <c r="V41" s="86">
        <f t="shared" si="2"/>
        <v>55</v>
      </c>
      <c r="W41" s="86">
        <f t="shared" si="2"/>
        <v>55</v>
      </c>
      <c r="X41" s="86">
        <f t="shared" si="2"/>
        <v>55</v>
      </c>
      <c r="Y41" s="86">
        <f t="shared" si="2"/>
        <v>55</v>
      </c>
      <c r="Z41" s="86">
        <f t="shared" si="2"/>
        <v>55</v>
      </c>
      <c r="AA41" s="86">
        <f t="shared" si="2"/>
        <v>55</v>
      </c>
      <c r="AB41" s="86">
        <f t="shared" si="2"/>
        <v>55</v>
      </c>
      <c r="AC41" s="86">
        <f t="shared" si="2"/>
        <v>55</v>
      </c>
      <c r="AD41" s="86">
        <f t="shared" si="2"/>
        <v>55</v>
      </c>
      <c r="AE41" s="86">
        <f t="shared" si="2"/>
        <v>55</v>
      </c>
      <c r="AF41" s="86">
        <f t="shared" si="2"/>
        <v>55</v>
      </c>
      <c r="AG41" s="86">
        <f t="shared" si="2"/>
        <v>55</v>
      </c>
      <c r="AH41" s="86">
        <f t="shared" si="2"/>
        <v>55</v>
      </c>
      <c r="AI41" s="86">
        <f t="shared" si="2"/>
        <v>55</v>
      </c>
      <c r="AJ41" s="86">
        <f t="shared" si="2"/>
        <v>55</v>
      </c>
      <c r="AK41" s="86">
        <f t="shared" si="2"/>
        <v>55</v>
      </c>
      <c r="AL41" s="86">
        <f t="shared" si="2"/>
        <v>55</v>
      </c>
      <c r="AM41" s="86">
        <f t="shared" si="2"/>
        <v>55</v>
      </c>
      <c r="AN41" s="86">
        <f t="shared" si="2"/>
        <v>55</v>
      </c>
      <c r="AO41" s="86">
        <f t="shared" si="2"/>
        <v>55</v>
      </c>
      <c r="AP41" s="86">
        <f t="shared" si="2"/>
        <v>55</v>
      </c>
      <c r="AQ41" s="86">
        <f t="shared" si="2"/>
        <v>55</v>
      </c>
      <c r="AR41" s="86">
        <f t="shared" si="2"/>
        <v>55</v>
      </c>
      <c r="AS41" s="86">
        <f t="shared" si="2"/>
        <v>55</v>
      </c>
      <c r="AT41" s="86">
        <f t="shared" si="2"/>
        <v>55</v>
      </c>
      <c r="AU41" s="86">
        <f t="shared" si="2"/>
        <v>55</v>
      </c>
      <c r="AV41" s="86">
        <f t="shared" si="2"/>
        <v>55</v>
      </c>
      <c r="AW41" s="86">
        <f t="shared" si="2"/>
        <v>55</v>
      </c>
      <c r="AX41" s="86">
        <f t="shared" si="2"/>
        <v>55</v>
      </c>
      <c r="AY41" s="86">
        <f t="shared" si="2"/>
        <v>55</v>
      </c>
      <c r="AZ41" s="86">
        <f t="shared" si="2"/>
        <v>55</v>
      </c>
      <c r="BA41" s="86">
        <f t="shared" si="2"/>
        <v>55</v>
      </c>
      <c r="BB41" s="86">
        <f t="shared" si="2"/>
        <v>55</v>
      </c>
      <c r="BC41" s="86">
        <f t="shared" si="2"/>
        <v>55</v>
      </c>
      <c r="BD41" s="86">
        <f t="shared" si="2"/>
        <v>55</v>
      </c>
      <c r="BE41" s="86">
        <f t="shared" si="2"/>
        <v>55</v>
      </c>
      <c r="BF41" s="86">
        <f t="shared" si="2"/>
        <v>55</v>
      </c>
      <c r="BG41" s="86">
        <f t="shared" si="2"/>
        <v>55</v>
      </c>
      <c r="BH41" s="86">
        <f t="shared" si="2"/>
        <v>55</v>
      </c>
      <c r="BI41" s="86">
        <f t="shared" si="2"/>
        <v>55</v>
      </c>
      <c r="BJ41" s="86">
        <f t="shared" si="2"/>
        <v>55</v>
      </c>
      <c r="BK41" s="86">
        <f t="shared" si="2"/>
        <v>55</v>
      </c>
      <c r="BL41" s="86">
        <f t="shared" si="2"/>
        <v>55</v>
      </c>
      <c r="BM41" s="86">
        <f t="shared" si="2"/>
        <v>55</v>
      </c>
      <c r="BN41" s="86">
        <f t="shared" si="2"/>
        <v>55</v>
      </c>
      <c r="BO41" s="86">
        <f t="shared" si="2"/>
        <v>55</v>
      </c>
      <c r="BP41" s="130">
        <f t="shared" si="2"/>
        <v>55</v>
      </c>
    </row>
    <row r="42" spans="2:68" s="60" customFormat="1">
      <c r="B42" s="121" t="s">
        <v>111</v>
      </c>
      <c r="C42" s="122" t="s">
        <v>226</v>
      </c>
      <c r="D42" s="131">
        <f>'3. Inputs'!E48</f>
        <v>5</v>
      </c>
      <c r="E42" s="132">
        <f>'3. Inputs'!F48</f>
        <v>5</v>
      </c>
      <c r="F42" s="132">
        <f>'3. Inputs'!G48</f>
        <v>5</v>
      </c>
      <c r="G42" s="132">
        <f>'3. Inputs'!H48</f>
        <v>5</v>
      </c>
      <c r="H42" s="132">
        <f>'3. Inputs'!I48</f>
        <v>5</v>
      </c>
      <c r="I42" s="133">
        <f>'3. Inputs'!J48</f>
        <v>5</v>
      </c>
      <c r="J42" s="122">
        <f>J41*$D$31</f>
        <v>20</v>
      </c>
      <c r="K42" s="122">
        <f t="shared" ref="K42:BP42" si="3">K41*$D$31</f>
        <v>20</v>
      </c>
      <c r="L42" s="122">
        <f t="shared" si="3"/>
        <v>20</v>
      </c>
      <c r="M42" s="122">
        <f t="shared" si="3"/>
        <v>27.5</v>
      </c>
      <c r="N42" s="122">
        <f t="shared" si="3"/>
        <v>27.5</v>
      </c>
      <c r="O42" s="122">
        <f t="shared" si="3"/>
        <v>27.5</v>
      </c>
      <c r="P42" s="122">
        <f t="shared" si="3"/>
        <v>27.5</v>
      </c>
      <c r="Q42" s="122">
        <f t="shared" si="3"/>
        <v>27.5</v>
      </c>
      <c r="R42" s="122">
        <f t="shared" si="3"/>
        <v>27.5</v>
      </c>
      <c r="S42" s="122">
        <f t="shared" si="3"/>
        <v>27.5</v>
      </c>
      <c r="T42" s="122">
        <f t="shared" si="3"/>
        <v>27.5</v>
      </c>
      <c r="U42" s="122">
        <f t="shared" si="3"/>
        <v>27.5</v>
      </c>
      <c r="V42" s="122">
        <f t="shared" si="3"/>
        <v>27.5</v>
      </c>
      <c r="W42" s="122">
        <f t="shared" si="3"/>
        <v>27.5</v>
      </c>
      <c r="X42" s="122">
        <f t="shared" si="3"/>
        <v>27.5</v>
      </c>
      <c r="Y42" s="122">
        <f t="shared" si="3"/>
        <v>27.5</v>
      </c>
      <c r="Z42" s="122">
        <f t="shared" si="3"/>
        <v>27.5</v>
      </c>
      <c r="AA42" s="122">
        <f t="shared" si="3"/>
        <v>27.5</v>
      </c>
      <c r="AB42" s="122">
        <f t="shared" si="3"/>
        <v>27.5</v>
      </c>
      <c r="AC42" s="122">
        <f t="shared" si="3"/>
        <v>27.5</v>
      </c>
      <c r="AD42" s="122">
        <f t="shared" si="3"/>
        <v>27.5</v>
      </c>
      <c r="AE42" s="122">
        <f t="shared" si="3"/>
        <v>27.5</v>
      </c>
      <c r="AF42" s="122">
        <f t="shared" si="3"/>
        <v>27.5</v>
      </c>
      <c r="AG42" s="122">
        <f t="shared" si="3"/>
        <v>27.5</v>
      </c>
      <c r="AH42" s="122">
        <f t="shared" si="3"/>
        <v>27.5</v>
      </c>
      <c r="AI42" s="122">
        <f t="shared" si="3"/>
        <v>27.5</v>
      </c>
      <c r="AJ42" s="122">
        <f t="shared" si="3"/>
        <v>27.5</v>
      </c>
      <c r="AK42" s="122">
        <f t="shared" si="3"/>
        <v>27.5</v>
      </c>
      <c r="AL42" s="122">
        <f t="shared" si="3"/>
        <v>27.5</v>
      </c>
      <c r="AM42" s="122">
        <f t="shared" si="3"/>
        <v>27.5</v>
      </c>
      <c r="AN42" s="122">
        <f t="shared" si="3"/>
        <v>27.5</v>
      </c>
      <c r="AO42" s="122">
        <f t="shared" si="3"/>
        <v>27.5</v>
      </c>
      <c r="AP42" s="122">
        <f t="shared" si="3"/>
        <v>27.5</v>
      </c>
      <c r="AQ42" s="122">
        <f t="shared" si="3"/>
        <v>27.5</v>
      </c>
      <c r="AR42" s="122">
        <f t="shared" si="3"/>
        <v>27.5</v>
      </c>
      <c r="AS42" s="122">
        <f t="shared" si="3"/>
        <v>27.5</v>
      </c>
      <c r="AT42" s="122">
        <f t="shared" si="3"/>
        <v>27.5</v>
      </c>
      <c r="AU42" s="122">
        <f t="shared" si="3"/>
        <v>27.5</v>
      </c>
      <c r="AV42" s="122">
        <f t="shared" si="3"/>
        <v>27.5</v>
      </c>
      <c r="AW42" s="122">
        <f t="shared" si="3"/>
        <v>27.5</v>
      </c>
      <c r="AX42" s="122">
        <f t="shared" si="3"/>
        <v>27.5</v>
      </c>
      <c r="AY42" s="122">
        <f t="shared" si="3"/>
        <v>27.5</v>
      </c>
      <c r="AZ42" s="122">
        <f t="shared" si="3"/>
        <v>27.5</v>
      </c>
      <c r="BA42" s="122">
        <f t="shared" si="3"/>
        <v>27.5</v>
      </c>
      <c r="BB42" s="122">
        <f t="shared" si="3"/>
        <v>27.5</v>
      </c>
      <c r="BC42" s="122">
        <f t="shared" si="3"/>
        <v>27.5</v>
      </c>
      <c r="BD42" s="122">
        <f t="shared" si="3"/>
        <v>27.5</v>
      </c>
      <c r="BE42" s="122">
        <f t="shared" si="3"/>
        <v>27.5</v>
      </c>
      <c r="BF42" s="122">
        <f t="shared" si="3"/>
        <v>27.5</v>
      </c>
      <c r="BG42" s="122">
        <f t="shared" si="3"/>
        <v>27.5</v>
      </c>
      <c r="BH42" s="122">
        <f t="shared" si="3"/>
        <v>27.5</v>
      </c>
      <c r="BI42" s="122">
        <f t="shared" si="3"/>
        <v>27.5</v>
      </c>
      <c r="BJ42" s="122">
        <f t="shared" si="3"/>
        <v>27.5</v>
      </c>
      <c r="BK42" s="122">
        <f t="shared" si="3"/>
        <v>27.5</v>
      </c>
      <c r="BL42" s="122">
        <f t="shared" si="3"/>
        <v>27.5</v>
      </c>
      <c r="BM42" s="122">
        <f t="shared" si="3"/>
        <v>27.5</v>
      </c>
      <c r="BN42" s="122">
        <f t="shared" si="3"/>
        <v>27.5</v>
      </c>
      <c r="BO42" s="122">
        <f t="shared" si="3"/>
        <v>27.5</v>
      </c>
      <c r="BP42" s="123">
        <f t="shared" si="3"/>
        <v>27.5</v>
      </c>
    </row>
    <row r="43" spans="2:68" s="60" customFormat="1">
      <c r="B43" s="121" t="s">
        <v>112</v>
      </c>
      <c r="C43" s="122" t="s">
        <v>226</v>
      </c>
      <c r="D43" s="134">
        <f>'3. Inputs'!E49</f>
        <v>8</v>
      </c>
      <c r="E43" s="118">
        <f>'3. Inputs'!F49</f>
        <v>8</v>
      </c>
      <c r="F43" s="118">
        <f>'3. Inputs'!G49</f>
        <v>8</v>
      </c>
      <c r="G43" s="118">
        <f>'3. Inputs'!H49</f>
        <v>8</v>
      </c>
      <c r="H43" s="118">
        <f>'3. Inputs'!I49</f>
        <v>8</v>
      </c>
      <c r="I43" s="135">
        <f>'3. Inputs'!J49</f>
        <v>8</v>
      </c>
      <c r="J43" s="122">
        <f>J41*$E$31</f>
        <v>20</v>
      </c>
      <c r="K43" s="122">
        <f t="shared" ref="K43:BP43" si="4">K41*$E$31</f>
        <v>20</v>
      </c>
      <c r="L43" s="122">
        <f t="shared" si="4"/>
        <v>20</v>
      </c>
      <c r="M43" s="122">
        <f t="shared" si="4"/>
        <v>27.5</v>
      </c>
      <c r="N43" s="122">
        <f t="shared" si="4"/>
        <v>27.5</v>
      </c>
      <c r="O43" s="122">
        <f t="shared" si="4"/>
        <v>27.5</v>
      </c>
      <c r="P43" s="122">
        <f t="shared" si="4"/>
        <v>27.5</v>
      </c>
      <c r="Q43" s="122">
        <f t="shared" si="4"/>
        <v>27.5</v>
      </c>
      <c r="R43" s="122">
        <f t="shared" si="4"/>
        <v>27.5</v>
      </c>
      <c r="S43" s="122">
        <f t="shared" si="4"/>
        <v>27.5</v>
      </c>
      <c r="T43" s="122">
        <f t="shared" si="4"/>
        <v>27.5</v>
      </c>
      <c r="U43" s="122">
        <f t="shared" si="4"/>
        <v>27.5</v>
      </c>
      <c r="V43" s="122">
        <f t="shared" si="4"/>
        <v>27.5</v>
      </c>
      <c r="W43" s="122">
        <f t="shared" si="4"/>
        <v>27.5</v>
      </c>
      <c r="X43" s="122">
        <f t="shared" si="4"/>
        <v>27.5</v>
      </c>
      <c r="Y43" s="122">
        <f t="shared" si="4"/>
        <v>27.5</v>
      </c>
      <c r="Z43" s="122">
        <f t="shared" si="4"/>
        <v>27.5</v>
      </c>
      <c r="AA43" s="122">
        <f t="shared" si="4"/>
        <v>27.5</v>
      </c>
      <c r="AB43" s="122">
        <f t="shared" si="4"/>
        <v>27.5</v>
      </c>
      <c r="AC43" s="122">
        <f t="shared" si="4"/>
        <v>27.5</v>
      </c>
      <c r="AD43" s="122">
        <f t="shared" si="4"/>
        <v>27.5</v>
      </c>
      <c r="AE43" s="122">
        <f t="shared" si="4"/>
        <v>27.5</v>
      </c>
      <c r="AF43" s="122">
        <f t="shared" si="4"/>
        <v>27.5</v>
      </c>
      <c r="AG43" s="122">
        <f t="shared" si="4"/>
        <v>27.5</v>
      </c>
      <c r="AH43" s="122">
        <f t="shared" si="4"/>
        <v>27.5</v>
      </c>
      <c r="AI43" s="122">
        <f t="shared" si="4"/>
        <v>27.5</v>
      </c>
      <c r="AJ43" s="122">
        <f t="shared" si="4"/>
        <v>27.5</v>
      </c>
      <c r="AK43" s="122">
        <f t="shared" si="4"/>
        <v>27.5</v>
      </c>
      <c r="AL43" s="122">
        <f t="shared" si="4"/>
        <v>27.5</v>
      </c>
      <c r="AM43" s="122">
        <f t="shared" si="4"/>
        <v>27.5</v>
      </c>
      <c r="AN43" s="122">
        <f t="shared" si="4"/>
        <v>27.5</v>
      </c>
      <c r="AO43" s="122">
        <f t="shared" si="4"/>
        <v>27.5</v>
      </c>
      <c r="AP43" s="122">
        <f t="shared" si="4"/>
        <v>27.5</v>
      </c>
      <c r="AQ43" s="122">
        <f t="shared" si="4"/>
        <v>27.5</v>
      </c>
      <c r="AR43" s="122">
        <f t="shared" si="4"/>
        <v>27.5</v>
      </c>
      <c r="AS43" s="122">
        <f t="shared" si="4"/>
        <v>27.5</v>
      </c>
      <c r="AT43" s="122">
        <f t="shared" si="4"/>
        <v>27.5</v>
      </c>
      <c r="AU43" s="122">
        <f t="shared" si="4"/>
        <v>27.5</v>
      </c>
      <c r="AV43" s="122">
        <f t="shared" si="4"/>
        <v>27.5</v>
      </c>
      <c r="AW43" s="122">
        <f t="shared" si="4"/>
        <v>27.5</v>
      </c>
      <c r="AX43" s="122">
        <f t="shared" si="4"/>
        <v>27.5</v>
      </c>
      <c r="AY43" s="122">
        <f t="shared" si="4"/>
        <v>27.5</v>
      </c>
      <c r="AZ43" s="122">
        <f t="shared" si="4"/>
        <v>27.5</v>
      </c>
      <c r="BA43" s="122">
        <f t="shared" si="4"/>
        <v>27.5</v>
      </c>
      <c r="BB43" s="122">
        <f t="shared" si="4"/>
        <v>27.5</v>
      </c>
      <c r="BC43" s="122">
        <f t="shared" si="4"/>
        <v>27.5</v>
      </c>
      <c r="BD43" s="122">
        <f t="shared" si="4"/>
        <v>27.5</v>
      </c>
      <c r="BE43" s="122">
        <f t="shared" si="4"/>
        <v>27.5</v>
      </c>
      <c r="BF43" s="122">
        <f t="shared" si="4"/>
        <v>27.5</v>
      </c>
      <c r="BG43" s="122">
        <f t="shared" si="4"/>
        <v>27.5</v>
      </c>
      <c r="BH43" s="122">
        <f t="shared" si="4"/>
        <v>27.5</v>
      </c>
      <c r="BI43" s="122">
        <f t="shared" si="4"/>
        <v>27.5</v>
      </c>
      <c r="BJ43" s="122">
        <f t="shared" si="4"/>
        <v>27.5</v>
      </c>
      <c r="BK43" s="122">
        <f t="shared" si="4"/>
        <v>27.5</v>
      </c>
      <c r="BL43" s="122">
        <f t="shared" si="4"/>
        <v>27.5</v>
      </c>
      <c r="BM43" s="122">
        <f t="shared" si="4"/>
        <v>27.5</v>
      </c>
      <c r="BN43" s="122">
        <f t="shared" si="4"/>
        <v>27.5</v>
      </c>
      <c r="BO43" s="122">
        <f t="shared" si="4"/>
        <v>27.5</v>
      </c>
      <c r="BP43" s="123">
        <f t="shared" si="4"/>
        <v>27.5</v>
      </c>
    </row>
    <row r="44" spans="2:68" s="60" customFormat="1">
      <c r="B44" s="121" t="s">
        <v>111</v>
      </c>
      <c r="C44" s="122" t="s">
        <v>227</v>
      </c>
      <c r="D44" s="134">
        <f>'3. Inputs'!E50</f>
        <v>10</v>
      </c>
      <c r="E44" s="118">
        <f>'3. Inputs'!F50</f>
        <v>10</v>
      </c>
      <c r="F44" s="118">
        <f>'3. Inputs'!G50</f>
        <v>10</v>
      </c>
      <c r="G44" s="118">
        <f>'3. Inputs'!H50</f>
        <v>10</v>
      </c>
      <c r="H44" s="118">
        <f>'3. Inputs'!I50</f>
        <v>10</v>
      </c>
      <c r="I44" s="135">
        <f>'3. Inputs'!J50</f>
        <v>10</v>
      </c>
      <c r="J44" s="122">
        <f>IF($D$28=3,I42+H42,IF($D$28=4,I42+H42+G42,IF($D$28=5,I42+H42+G42+F42,I42+H42+G42+F42+E42)))*$I$31</f>
        <v>8</v>
      </c>
      <c r="K44" s="122">
        <f t="shared" ref="K44:BP44" si="5">IF($D$28=3,J42+I42,IF($D$28=4,J42+I42+H42,IF($D$28=5,J42+I42+H42+G42,J42+I42+H42+G42+F42)))*$I$31</f>
        <v>20</v>
      </c>
      <c r="L44" s="122">
        <f t="shared" si="5"/>
        <v>32</v>
      </c>
      <c r="M44" s="122">
        <f t="shared" si="5"/>
        <v>32</v>
      </c>
      <c r="N44" s="122">
        <f t="shared" si="5"/>
        <v>38</v>
      </c>
      <c r="O44" s="122">
        <f t="shared" si="5"/>
        <v>44</v>
      </c>
      <c r="P44" s="122">
        <f t="shared" si="5"/>
        <v>44</v>
      </c>
      <c r="Q44" s="122">
        <f t="shared" si="5"/>
        <v>44</v>
      </c>
      <c r="R44" s="122">
        <f t="shared" si="5"/>
        <v>44</v>
      </c>
      <c r="S44" s="122">
        <f t="shared" si="5"/>
        <v>44</v>
      </c>
      <c r="T44" s="122">
        <f t="shared" si="5"/>
        <v>44</v>
      </c>
      <c r="U44" s="122">
        <f t="shared" si="5"/>
        <v>44</v>
      </c>
      <c r="V44" s="122">
        <f t="shared" si="5"/>
        <v>44</v>
      </c>
      <c r="W44" s="122">
        <f t="shared" si="5"/>
        <v>44</v>
      </c>
      <c r="X44" s="122">
        <f t="shared" si="5"/>
        <v>44</v>
      </c>
      <c r="Y44" s="122">
        <f t="shared" si="5"/>
        <v>44</v>
      </c>
      <c r="Z44" s="122">
        <f t="shared" si="5"/>
        <v>44</v>
      </c>
      <c r="AA44" s="122">
        <f t="shared" si="5"/>
        <v>44</v>
      </c>
      <c r="AB44" s="122">
        <f t="shared" si="5"/>
        <v>44</v>
      </c>
      <c r="AC44" s="122">
        <f t="shared" si="5"/>
        <v>44</v>
      </c>
      <c r="AD44" s="122">
        <f t="shared" si="5"/>
        <v>44</v>
      </c>
      <c r="AE44" s="122">
        <f t="shared" si="5"/>
        <v>44</v>
      </c>
      <c r="AF44" s="122">
        <f t="shared" si="5"/>
        <v>44</v>
      </c>
      <c r="AG44" s="122">
        <f t="shared" si="5"/>
        <v>44</v>
      </c>
      <c r="AH44" s="122">
        <f t="shared" si="5"/>
        <v>44</v>
      </c>
      <c r="AI44" s="122">
        <f t="shared" si="5"/>
        <v>44</v>
      </c>
      <c r="AJ44" s="122">
        <f t="shared" si="5"/>
        <v>44</v>
      </c>
      <c r="AK44" s="122">
        <f t="shared" si="5"/>
        <v>44</v>
      </c>
      <c r="AL44" s="122">
        <f t="shared" si="5"/>
        <v>44</v>
      </c>
      <c r="AM44" s="122">
        <f t="shared" si="5"/>
        <v>44</v>
      </c>
      <c r="AN44" s="122">
        <f t="shared" si="5"/>
        <v>44</v>
      </c>
      <c r="AO44" s="122">
        <f t="shared" si="5"/>
        <v>44</v>
      </c>
      <c r="AP44" s="122">
        <f t="shared" si="5"/>
        <v>44</v>
      </c>
      <c r="AQ44" s="122">
        <f t="shared" si="5"/>
        <v>44</v>
      </c>
      <c r="AR44" s="122">
        <f t="shared" si="5"/>
        <v>44</v>
      </c>
      <c r="AS44" s="122">
        <f t="shared" si="5"/>
        <v>44</v>
      </c>
      <c r="AT44" s="122">
        <f t="shared" si="5"/>
        <v>44</v>
      </c>
      <c r="AU44" s="122">
        <f t="shared" si="5"/>
        <v>44</v>
      </c>
      <c r="AV44" s="122">
        <f t="shared" si="5"/>
        <v>44</v>
      </c>
      <c r="AW44" s="122">
        <f t="shared" si="5"/>
        <v>44</v>
      </c>
      <c r="AX44" s="122">
        <f t="shared" si="5"/>
        <v>44</v>
      </c>
      <c r="AY44" s="122">
        <f t="shared" si="5"/>
        <v>44</v>
      </c>
      <c r="AZ44" s="122">
        <f t="shared" si="5"/>
        <v>44</v>
      </c>
      <c r="BA44" s="122">
        <f t="shared" si="5"/>
        <v>44</v>
      </c>
      <c r="BB44" s="122">
        <f t="shared" si="5"/>
        <v>44</v>
      </c>
      <c r="BC44" s="122">
        <f t="shared" si="5"/>
        <v>44</v>
      </c>
      <c r="BD44" s="122">
        <f t="shared" si="5"/>
        <v>44</v>
      </c>
      <c r="BE44" s="122">
        <f t="shared" si="5"/>
        <v>44</v>
      </c>
      <c r="BF44" s="122">
        <f t="shared" si="5"/>
        <v>44</v>
      </c>
      <c r="BG44" s="122">
        <f t="shared" si="5"/>
        <v>44</v>
      </c>
      <c r="BH44" s="122">
        <f t="shared" si="5"/>
        <v>44</v>
      </c>
      <c r="BI44" s="122">
        <f t="shared" si="5"/>
        <v>44</v>
      </c>
      <c r="BJ44" s="122">
        <f t="shared" si="5"/>
        <v>44</v>
      </c>
      <c r="BK44" s="122">
        <f t="shared" si="5"/>
        <v>44</v>
      </c>
      <c r="BL44" s="122">
        <f t="shared" si="5"/>
        <v>44</v>
      </c>
      <c r="BM44" s="122">
        <f t="shared" si="5"/>
        <v>44</v>
      </c>
      <c r="BN44" s="122">
        <f t="shared" si="5"/>
        <v>44</v>
      </c>
      <c r="BO44" s="122">
        <f t="shared" si="5"/>
        <v>44</v>
      </c>
      <c r="BP44" s="123">
        <f t="shared" si="5"/>
        <v>44</v>
      </c>
    </row>
    <row r="45" spans="2:68" s="60" customFormat="1">
      <c r="B45" s="121" t="s">
        <v>112</v>
      </c>
      <c r="C45" s="122" t="s">
        <v>227</v>
      </c>
      <c r="D45" s="136">
        <f>'3. Inputs'!E51</f>
        <v>8</v>
      </c>
      <c r="E45" s="137">
        <f>'3. Inputs'!F51</f>
        <v>8</v>
      </c>
      <c r="F45" s="137">
        <f>'3. Inputs'!G51</f>
        <v>8</v>
      </c>
      <c r="G45" s="137">
        <f>'3. Inputs'!H51</f>
        <v>8</v>
      </c>
      <c r="H45" s="137">
        <f>'3. Inputs'!I51</f>
        <v>8</v>
      </c>
      <c r="I45" s="138">
        <f>'3. Inputs'!J51</f>
        <v>8</v>
      </c>
      <c r="J45" s="122">
        <f>IF($D$28=3,I43+H43,IF($D$28=4,I43+H43+G43,IF($D$28=5,I43+H43+G43+F43,I43+H43+G43+F43+E43)))*$J$31</f>
        <v>12.8</v>
      </c>
      <c r="K45" s="122">
        <f t="shared" ref="K45:BP45" si="6">IF($D$28=3,J43+I43,IF($D$28=4,J43+I43+H43,IF($D$28=5,J43+I43+H43+G43,J43+I43+H43+G43+F43)))*$J$31</f>
        <v>22.400000000000002</v>
      </c>
      <c r="L45" s="122">
        <f t="shared" si="6"/>
        <v>32</v>
      </c>
      <c r="M45" s="122">
        <f t="shared" si="6"/>
        <v>32</v>
      </c>
      <c r="N45" s="122">
        <f t="shared" si="6"/>
        <v>38</v>
      </c>
      <c r="O45" s="122">
        <f t="shared" si="6"/>
        <v>44</v>
      </c>
      <c r="P45" s="122">
        <f t="shared" si="6"/>
        <v>44</v>
      </c>
      <c r="Q45" s="122">
        <f t="shared" si="6"/>
        <v>44</v>
      </c>
      <c r="R45" s="122">
        <f t="shared" si="6"/>
        <v>44</v>
      </c>
      <c r="S45" s="122">
        <f t="shared" si="6"/>
        <v>44</v>
      </c>
      <c r="T45" s="122">
        <f t="shared" si="6"/>
        <v>44</v>
      </c>
      <c r="U45" s="122">
        <f t="shared" si="6"/>
        <v>44</v>
      </c>
      <c r="V45" s="122">
        <f t="shared" si="6"/>
        <v>44</v>
      </c>
      <c r="W45" s="122">
        <f t="shared" si="6"/>
        <v>44</v>
      </c>
      <c r="X45" s="122">
        <f t="shared" si="6"/>
        <v>44</v>
      </c>
      <c r="Y45" s="122">
        <f t="shared" si="6"/>
        <v>44</v>
      </c>
      <c r="Z45" s="122">
        <f t="shared" si="6"/>
        <v>44</v>
      </c>
      <c r="AA45" s="122">
        <f t="shared" si="6"/>
        <v>44</v>
      </c>
      <c r="AB45" s="122">
        <f t="shared" si="6"/>
        <v>44</v>
      </c>
      <c r="AC45" s="122">
        <f t="shared" si="6"/>
        <v>44</v>
      </c>
      <c r="AD45" s="122">
        <f t="shared" si="6"/>
        <v>44</v>
      </c>
      <c r="AE45" s="122">
        <f t="shared" si="6"/>
        <v>44</v>
      </c>
      <c r="AF45" s="122">
        <f t="shared" si="6"/>
        <v>44</v>
      </c>
      <c r="AG45" s="122">
        <f t="shared" si="6"/>
        <v>44</v>
      </c>
      <c r="AH45" s="122">
        <f t="shared" si="6"/>
        <v>44</v>
      </c>
      <c r="AI45" s="122">
        <f t="shared" si="6"/>
        <v>44</v>
      </c>
      <c r="AJ45" s="122">
        <f t="shared" si="6"/>
        <v>44</v>
      </c>
      <c r="AK45" s="122">
        <f t="shared" si="6"/>
        <v>44</v>
      </c>
      <c r="AL45" s="122">
        <f t="shared" si="6"/>
        <v>44</v>
      </c>
      <c r="AM45" s="122">
        <f t="shared" si="6"/>
        <v>44</v>
      </c>
      <c r="AN45" s="122">
        <f t="shared" si="6"/>
        <v>44</v>
      </c>
      <c r="AO45" s="122">
        <f t="shared" si="6"/>
        <v>44</v>
      </c>
      <c r="AP45" s="122">
        <f t="shared" si="6"/>
        <v>44</v>
      </c>
      <c r="AQ45" s="122">
        <f t="shared" si="6"/>
        <v>44</v>
      </c>
      <c r="AR45" s="122">
        <f t="shared" si="6"/>
        <v>44</v>
      </c>
      <c r="AS45" s="122">
        <f t="shared" si="6"/>
        <v>44</v>
      </c>
      <c r="AT45" s="122">
        <f t="shared" si="6"/>
        <v>44</v>
      </c>
      <c r="AU45" s="122">
        <f t="shared" si="6"/>
        <v>44</v>
      </c>
      <c r="AV45" s="122">
        <f t="shared" si="6"/>
        <v>44</v>
      </c>
      <c r="AW45" s="122">
        <f t="shared" si="6"/>
        <v>44</v>
      </c>
      <c r="AX45" s="122">
        <f t="shared" si="6"/>
        <v>44</v>
      </c>
      <c r="AY45" s="122">
        <f t="shared" si="6"/>
        <v>44</v>
      </c>
      <c r="AZ45" s="122">
        <f t="shared" si="6"/>
        <v>44</v>
      </c>
      <c r="BA45" s="122">
        <f t="shared" si="6"/>
        <v>44</v>
      </c>
      <c r="BB45" s="122">
        <f t="shared" si="6"/>
        <v>44</v>
      </c>
      <c r="BC45" s="122">
        <f t="shared" si="6"/>
        <v>44</v>
      </c>
      <c r="BD45" s="122">
        <f t="shared" si="6"/>
        <v>44</v>
      </c>
      <c r="BE45" s="122">
        <f t="shared" si="6"/>
        <v>44</v>
      </c>
      <c r="BF45" s="122">
        <f t="shared" si="6"/>
        <v>44</v>
      </c>
      <c r="BG45" s="122">
        <f t="shared" si="6"/>
        <v>44</v>
      </c>
      <c r="BH45" s="122">
        <f t="shared" si="6"/>
        <v>44</v>
      </c>
      <c r="BI45" s="122">
        <f t="shared" si="6"/>
        <v>44</v>
      </c>
      <c r="BJ45" s="122">
        <f t="shared" si="6"/>
        <v>44</v>
      </c>
      <c r="BK45" s="122">
        <f t="shared" si="6"/>
        <v>44</v>
      </c>
      <c r="BL45" s="122">
        <f t="shared" si="6"/>
        <v>44</v>
      </c>
      <c r="BM45" s="122">
        <f t="shared" si="6"/>
        <v>44</v>
      </c>
      <c r="BN45" s="122">
        <f t="shared" si="6"/>
        <v>44</v>
      </c>
      <c r="BO45" s="122">
        <f t="shared" si="6"/>
        <v>44</v>
      </c>
      <c r="BP45" s="123">
        <f t="shared" si="6"/>
        <v>44</v>
      </c>
    </row>
    <row r="46" spans="2:68" s="60" customFormat="1">
      <c r="B46" s="139"/>
      <c r="C46" s="122"/>
      <c r="D46" s="140"/>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1"/>
    </row>
    <row r="47" spans="2:68" s="144" customFormat="1">
      <c r="B47" s="1604" t="s">
        <v>233</v>
      </c>
      <c r="C47" s="1605"/>
      <c r="D47" s="142">
        <f>SUM(D42:D45)</f>
        <v>31</v>
      </c>
      <c r="E47" s="142">
        <f t="shared" ref="E47:BP47" si="7">SUM(E42:E45)</f>
        <v>31</v>
      </c>
      <c r="F47" s="142">
        <f t="shared" si="7"/>
        <v>31</v>
      </c>
      <c r="G47" s="142">
        <f t="shared" si="7"/>
        <v>31</v>
      </c>
      <c r="H47" s="142">
        <f t="shared" si="7"/>
        <v>31</v>
      </c>
      <c r="I47" s="142">
        <f t="shared" si="7"/>
        <v>31</v>
      </c>
      <c r="J47" s="142">
        <f t="shared" si="7"/>
        <v>60.8</v>
      </c>
      <c r="K47" s="142">
        <f t="shared" si="7"/>
        <v>82.4</v>
      </c>
      <c r="L47" s="142">
        <f t="shared" si="7"/>
        <v>104</v>
      </c>
      <c r="M47" s="142">
        <f t="shared" si="7"/>
        <v>119</v>
      </c>
      <c r="N47" s="142">
        <f t="shared" si="7"/>
        <v>131</v>
      </c>
      <c r="O47" s="142">
        <f t="shared" si="7"/>
        <v>143</v>
      </c>
      <c r="P47" s="142">
        <f t="shared" si="7"/>
        <v>143</v>
      </c>
      <c r="Q47" s="142">
        <f t="shared" si="7"/>
        <v>143</v>
      </c>
      <c r="R47" s="142">
        <f t="shared" si="7"/>
        <v>143</v>
      </c>
      <c r="S47" s="142">
        <f t="shared" si="7"/>
        <v>143</v>
      </c>
      <c r="T47" s="142">
        <f t="shared" si="7"/>
        <v>143</v>
      </c>
      <c r="U47" s="142">
        <f t="shared" si="7"/>
        <v>143</v>
      </c>
      <c r="V47" s="142">
        <f t="shared" si="7"/>
        <v>143</v>
      </c>
      <c r="W47" s="142">
        <f t="shared" si="7"/>
        <v>143</v>
      </c>
      <c r="X47" s="142">
        <f t="shared" si="7"/>
        <v>143</v>
      </c>
      <c r="Y47" s="142">
        <f t="shared" si="7"/>
        <v>143</v>
      </c>
      <c r="Z47" s="142">
        <f t="shared" si="7"/>
        <v>143</v>
      </c>
      <c r="AA47" s="142">
        <f t="shared" si="7"/>
        <v>143</v>
      </c>
      <c r="AB47" s="142">
        <f t="shared" si="7"/>
        <v>143</v>
      </c>
      <c r="AC47" s="142">
        <f t="shared" si="7"/>
        <v>143</v>
      </c>
      <c r="AD47" s="142">
        <f t="shared" si="7"/>
        <v>143</v>
      </c>
      <c r="AE47" s="142">
        <f t="shared" si="7"/>
        <v>143</v>
      </c>
      <c r="AF47" s="142">
        <f t="shared" si="7"/>
        <v>143</v>
      </c>
      <c r="AG47" s="142">
        <f t="shared" si="7"/>
        <v>143</v>
      </c>
      <c r="AH47" s="142">
        <f t="shared" si="7"/>
        <v>143</v>
      </c>
      <c r="AI47" s="142">
        <f t="shared" si="7"/>
        <v>143</v>
      </c>
      <c r="AJ47" s="142">
        <f t="shared" si="7"/>
        <v>143</v>
      </c>
      <c r="AK47" s="142">
        <f t="shared" si="7"/>
        <v>143</v>
      </c>
      <c r="AL47" s="142">
        <f t="shared" si="7"/>
        <v>143</v>
      </c>
      <c r="AM47" s="142">
        <f t="shared" si="7"/>
        <v>143</v>
      </c>
      <c r="AN47" s="142">
        <f t="shared" si="7"/>
        <v>143</v>
      </c>
      <c r="AO47" s="142">
        <f t="shared" si="7"/>
        <v>143</v>
      </c>
      <c r="AP47" s="142">
        <f t="shared" si="7"/>
        <v>143</v>
      </c>
      <c r="AQ47" s="142">
        <f t="shared" si="7"/>
        <v>143</v>
      </c>
      <c r="AR47" s="142">
        <f t="shared" si="7"/>
        <v>143</v>
      </c>
      <c r="AS47" s="142">
        <f t="shared" si="7"/>
        <v>143</v>
      </c>
      <c r="AT47" s="142">
        <f t="shared" si="7"/>
        <v>143</v>
      </c>
      <c r="AU47" s="142">
        <f t="shared" si="7"/>
        <v>143</v>
      </c>
      <c r="AV47" s="142">
        <f t="shared" si="7"/>
        <v>143</v>
      </c>
      <c r="AW47" s="142">
        <f t="shared" si="7"/>
        <v>143</v>
      </c>
      <c r="AX47" s="142">
        <f t="shared" si="7"/>
        <v>143</v>
      </c>
      <c r="AY47" s="142">
        <f t="shared" si="7"/>
        <v>143</v>
      </c>
      <c r="AZ47" s="142">
        <f t="shared" si="7"/>
        <v>143</v>
      </c>
      <c r="BA47" s="142">
        <f t="shared" si="7"/>
        <v>143</v>
      </c>
      <c r="BB47" s="142">
        <f t="shared" si="7"/>
        <v>143</v>
      </c>
      <c r="BC47" s="142">
        <f t="shared" si="7"/>
        <v>143</v>
      </c>
      <c r="BD47" s="142">
        <f t="shared" si="7"/>
        <v>143</v>
      </c>
      <c r="BE47" s="142">
        <f t="shared" si="7"/>
        <v>143</v>
      </c>
      <c r="BF47" s="142">
        <f t="shared" si="7"/>
        <v>143</v>
      </c>
      <c r="BG47" s="142">
        <f t="shared" si="7"/>
        <v>143</v>
      </c>
      <c r="BH47" s="142">
        <f t="shared" si="7"/>
        <v>143</v>
      </c>
      <c r="BI47" s="142">
        <f t="shared" si="7"/>
        <v>143</v>
      </c>
      <c r="BJ47" s="142">
        <f t="shared" si="7"/>
        <v>143</v>
      </c>
      <c r="BK47" s="142">
        <f t="shared" si="7"/>
        <v>143</v>
      </c>
      <c r="BL47" s="142">
        <f t="shared" si="7"/>
        <v>143</v>
      </c>
      <c r="BM47" s="142">
        <f t="shared" si="7"/>
        <v>143</v>
      </c>
      <c r="BN47" s="142">
        <f t="shared" si="7"/>
        <v>143</v>
      </c>
      <c r="BO47" s="142">
        <f t="shared" si="7"/>
        <v>143</v>
      </c>
      <c r="BP47" s="143">
        <f t="shared" si="7"/>
        <v>143</v>
      </c>
    </row>
    <row r="48" spans="2:68" s="147" customFormat="1">
      <c r="B48" s="1600" t="s">
        <v>231</v>
      </c>
      <c r="C48" s="1601"/>
      <c r="D48" s="145">
        <f>D42+D44</f>
        <v>15</v>
      </c>
      <c r="E48" s="145">
        <f t="shared" ref="E48:BP48" si="8">E42+E44</f>
        <v>15</v>
      </c>
      <c r="F48" s="145">
        <f t="shared" si="8"/>
        <v>15</v>
      </c>
      <c r="G48" s="145">
        <f t="shared" si="8"/>
        <v>15</v>
      </c>
      <c r="H48" s="145">
        <f t="shared" si="8"/>
        <v>15</v>
      </c>
      <c r="I48" s="145">
        <f t="shared" si="8"/>
        <v>15</v>
      </c>
      <c r="J48" s="145">
        <f t="shared" si="8"/>
        <v>28</v>
      </c>
      <c r="K48" s="145">
        <f t="shared" si="8"/>
        <v>40</v>
      </c>
      <c r="L48" s="145">
        <f t="shared" si="8"/>
        <v>52</v>
      </c>
      <c r="M48" s="145">
        <f t="shared" si="8"/>
        <v>59.5</v>
      </c>
      <c r="N48" s="145">
        <f t="shared" si="8"/>
        <v>65.5</v>
      </c>
      <c r="O48" s="145">
        <f t="shared" si="8"/>
        <v>71.5</v>
      </c>
      <c r="P48" s="145">
        <f t="shared" si="8"/>
        <v>71.5</v>
      </c>
      <c r="Q48" s="145">
        <f t="shared" si="8"/>
        <v>71.5</v>
      </c>
      <c r="R48" s="145">
        <f t="shared" si="8"/>
        <v>71.5</v>
      </c>
      <c r="S48" s="145">
        <f t="shared" si="8"/>
        <v>71.5</v>
      </c>
      <c r="T48" s="145">
        <f t="shared" si="8"/>
        <v>71.5</v>
      </c>
      <c r="U48" s="145">
        <f t="shared" si="8"/>
        <v>71.5</v>
      </c>
      <c r="V48" s="145">
        <f t="shared" si="8"/>
        <v>71.5</v>
      </c>
      <c r="W48" s="145">
        <f t="shared" si="8"/>
        <v>71.5</v>
      </c>
      <c r="X48" s="145">
        <f t="shared" si="8"/>
        <v>71.5</v>
      </c>
      <c r="Y48" s="145">
        <f t="shared" si="8"/>
        <v>71.5</v>
      </c>
      <c r="Z48" s="145">
        <f t="shared" si="8"/>
        <v>71.5</v>
      </c>
      <c r="AA48" s="145">
        <f t="shared" si="8"/>
        <v>71.5</v>
      </c>
      <c r="AB48" s="145">
        <f t="shared" si="8"/>
        <v>71.5</v>
      </c>
      <c r="AC48" s="145">
        <f t="shared" si="8"/>
        <v>71.5</v>
      </c>
      <c r="AD48" s="145">
        <f t="shared" si="8"/>
        <v>71.5</v>
      </c>
      <c r="AE48" s="145">
        <f t="shared" si="8"/>
        <v>71.5</v>
      </c>
      <c r="AF48" s="145">
        <f t="shared" si="8"/>
        <v>71.5</v>
      </c>
      <c r="AG48" s="145">
        <f t="shared" si="8"/>
        <v>71.5</v>
      </c>
      <c r="AH48" s="145">
        <f t="shared" si="8"/>
        <v>71.5</v>
      </c>
      <c r="AI48" s="145">
        <f t="shared" si="8"/>
        <v>71.5</v>
      </c>
      <c r="AJ48" s="145">
        <f t="shared" si="8"/>
        <v>71.5</v>
      </c>
      <c r="AK48" s="145">
        <f t="shared" si="8"/>
        <v>71.5</v>
      </c>
      <c r="AL48" s="145">
        <f t="shared" si="8"/>
        <v>71.5</v>
      </c>
      <c r="AM48" s="145">
        <f t="shared" si="8"/>
        <v>71.5</v>
      </c>
      <c r="AN48" s="145">
        <f t="shared" si="8"/>
        <v>71.5</v>
      </c>
      <c r="AO48" s="145">
        <f t="shared" si="8"/>
        <v>71.5</v>
      </c>
      <c r="AP48" s="145">
        <f t="shared" si="8"/>
        <v>71.5</v>
      </c>
      <c r="AQ48" s="145">
        <f t="shared" si="8"/>
        <v>71.5</v>
      </c>
      <c r="AR48" s="145">
        <f t="shared" si="8"/>
        <v>71.5</v>
      </c>
      <c r="AS48" s="145">
        <f t="shared" si="8"/>
        <v>71.5</v>
      </c>
      <c r="AT48" s="145">
        <f t="shared" si="8"/>
        <v>71.5</v>
      </c>
      <c r="AU48" s="145">
        <f t="shared" si="8"/>
        <v>71.5</v>
      </c>
      <c r="AV48" s="145">
        <f t="shared" si="8"/>
        <v>71.5</v>
      </c>
      <c r="AW48" s="145">
        <f t="shared" si="8"/>
        <v>71.5</v>
      </c>
      <c r="AX48" s="145">
        <f t="shared" si="8"/>
        <v>71.5</v>
      </c>
      <c r="AY48" s="145">
        <f t="shared" si="8"/>
        <v>71.5</v>
      </c>
      <c r="AZ48" s="145">
        <f t="shared" si="8"/>
        <v>71.5</v>
      </c>
      <c r="BA48" s="145">
        <f t="shared" si="8"/>
        <v>71.5</v>
      </c>
      <c r="BB48" s="145">
        <f t="shared" si="8"/>
        <v>71.5</v>
      </c>
      <c r="BC48" s="145">
        <f t="shared" si="8"/>
        <v>71.5</v>
      </c>
      <c r="BD48" s="145">
        <f t="shared" si="8"/>
        <v>71.5</v>
      </c>
      <c r="BE48" s="145">
        <f t="shared" si="8"/>
        <v>71.5</v>
      </c>
      <c r="BF48" s="145">
        <f t="shared" si="8"/>
        <v>71.5</v>
      </c>
      <c r="BG48" s="145">
        <f t="shared" si="8"/>
        <v>71.5</v>
      </c>
      <c r="BH48" s="145">
        <f t="shared" si="8"/>
        <v>71.5</v>
      </c>
      <c r="BI48" s="145">
        <f t="shared" si="8"/>
        <v>71.5</v>
      </c>
      <c r="BJ48" s="145">
        <f t="shared" si="8"/>
        <v>71.5</v>
      </c>
      <c r="BK48" s="145">
        <f t="shared" si="8"/>
        <v>71.5</v>
      </c>
      <c r="BL48" s="145">
        <f t="shared" si="8"/>
        <v>71.5</v>
      </c>
      <c r="BM48" s="145">
        <f t="shared" si="8"/>
        <v>71.5</v>
      </c>
      <c r="BN48" s="145">
        <f t="shared" si="8"/>
        <v>71.5</v>
      </c>
      <c r="BO48" s="145">
        <f t="shared" si="8"/>
        <v>71.5</v>
      </c>
      <c r="BP48" s="146">
        <f t="shared" si="8"/>
        <v>71.5</v>
      </c>
    </row>
    <row r="49" spans="2:68" s="111" customFormat="1">
      <c r="B49" s="1600" t="s">
        <v>234</v>
      </c>
      <c r="C49" s="1601"/>
      <c r="D49" s="103">
        <f>D48/D47</f>
        <v>0.4838709677419355</v>
      </c>
      <c r="E49" s="103">
        <f t="shared" ref="E49:BP49" si="9">E48/E47</f>
        <v>0.4838709677419355</v>
      </c>
      <c r="F49" s="103">
        <f t="shared" si="9"/>
        <v>0.4838709677419355</v>
      </c>
      <c r="G49" s="103">
        <f t="shared" si="9"/>
        <v>0.4838709677419355</v>
      </c>
      <c r="H49" s="103">
        <f t="shared" si="9"/>
        <v>0.4838709677419355</v>
      </c>
      <c r="I49" s="103">
        <f t="shared" si="9"/>
        <v>0.4838709677419355</v>
      </c>
      <c r="J49" s="103">
        <f t="shared" si="9"/>
        <v>0.46052631578947373</v>
      </c>
      <c r="K49" s="103">
        <f t="shared" si="9"/>
        <v>0.48543689320388345</v>
      </c>
      <c r="L49" s="103">
        <f t="shared" si="9"/>
        <v>0.5</v>
      </c>
      <c r="M49" s="103">
        <f t="shared" si="9"/>
        <v>0.5</v>
      </c>
      <c r="N49" s="103">
        <f t="shared" si="9"/>
        <v>0.5</v>
      </c>
      <c r="O49" s="103">
        <f t="shared" si="9"/>
        <v>0.5</v>
      </c>
      <c r="P49" s="103">
        <f t="shared" si="9"/>
        <v>0.5</v>
      </c>
      <c r="Q49" s="103">
        <f t="shared" si="9"/>
        <v>0.5</v>
      </c>
      <c r="R49" s="103">
        <f t="shared" si="9"/>
        <v>0.5</v>
      </c>
      <c r="S49" s="103">
        <f t="shared" si="9"/>
        <v>0.5</v>
      </c>
      <c r="T49" s="103">
        <f t="shared" si="9"/>
        <v>0.5</v>
      </c>
      <c r="U49" s="103">
        <f t="shared" si="9"/>
        <v>0.5</v>
      </c>
      <c r="V49" s="103">
        <f t="shared" si="9"/>
        <v>0.5</v>
      </c>
      <c r="W49" s="103">
        <f t="shared" si="9"/>
        <v>0.5</v>
      </c>
      <c r="X49" s="103">
        <f t="shared" si="9"/>
        <v>0.5</v>
      </c>
      <c r="Y49" s="103">
        <f t="shared" si="9"/>
        <v>0.5</v>
      </c>
      <c r="Z49" s="103">
        <f t="shared" si="9"/>
        <v>0.5</v>
      </c>
      <c r="AA49" s="103">
        <f t="shared" si="9"/>
        <v>0.5</v>
      </c>
      <c r="AB49" s="103">
        <f t="shared" si="9"/>
        <v>0.5</v>
      </c>
      <c r="AC49" s="103">
        <f t="shared" si="9"/>
        <v>0.5</v>
      </c>
      <c r="AD49" s="103">
        <f t="shared" si="9"/>
        <v>0.5</v>
      </c>
      <c r="AE49" s="103">
        <f t="shared" si="9"/>
        <v>0.5</v>
      </c>
      <c r="AF49" s="103">
        <f t="shared" si="9"/>
        <v>0.5</v>
      </c>
      <c r="AG49" s="103">
        <f t="shared" si="9"/>
        <v>0.5</v>
      </c>
      <c r="AH49" s="103">
        <f t="shared" si="9"/>
        <v>0.5</v>
      </c>
      <c r="AI49" s="103">
        <f t="shared" si="9"/>
        <v>0.5</v>
      </c>
      <c r="AJ49" s="103">
        <f t="shared" si="9"/>
        <v>0.5</v>
      </c>
      <c r="AK49" s="103">
        <f t="shared" si="9"/>
        <v>0.5</v>
      </c>
      <c r="AL49" s="103">
        <f t="shared" si="9"/>
        <v>0.5</v>
      </c>
      <c r="AM49" s="103">
        <f t="shared" si="9"/>
        <v>0.5</v>
      </c>
      <c r="AN49" s="103">
        <f t="shared" si="9"/>
        <v>0.5</v>
      </c>
      <c r="AO49" s="103">
        <f t="shared" si="9"/>
        <v>0.5</v>
      </c>
      <c r="AP49" s="103">
        <f t="shared" si="9"/>
        <v>0.5</v>
      </c>
      <c r="AQ49" s="103">
        <f t="shared" si="9"/>
        <v>0.5</v>
      </c>
      <c r="AR49" s="103">
        <f t="shared" si="9"/>
        <v>0.5</v>
      </c>
      <c r="AS49" s="103">
        <f t="shared" si="9"/>
        <v>0.5</v>
      </c>
      <c r="AT49" s="103">
        <f t="shared" si="9"/>
        <v>0.5</v>
      </c>
      <c r="AU49" s="103">
        <f t="shared" si="9"/>
        <v>0.5</v>
      </c>
      <c r="AV49" s="103">
        <f t="shared" si="9"/>
        <v>0.5</v>
      </c>
      <c r="AW49" s="103">
        <f t="shared" si="9"/>
        <v>0.5</v>
      </c>
      <c r="AX49" s="103">
        <f t="shared" si="9"/>
        <v>0.5</v>
      </c>
      <c r="AY49" s="103">
        <f t="shared" si="9"/>
        <v>0.5</v>
      </c>
      <c r="AZ49" s="103">
        <f t="shared" si="9"/>
        <v>0.5</v>
      </c>
      <c r="BA49" s="103">
        <f t="shared" si="9"/>
        <v>0.5</v>
      </c>
      <c r="BB49" s="103">
        <f t="shared" si="9"/>
        <v>0.5</v>
      </c>
      <c r="BC49" s="103">
        <f t="shared" si="9"/>
        <v>0.5</v>
      </c>
      <c r="BD49" s="103">
        <f t="shared" si="9"/>
        <v>0.5</v>
      </c>
      <c r="BE49" s="103">
        <f t="shared" si="9"/>
        <v>0.5</v>
      </c>
      <c r="BF49" s="103">
        <f t="shared" si="9"/>
        <v>0.5</v>
      </c>
      <c r="BG49" s="103">
        <f t="shared" si="9"/>
        <v>0.5</v>
      </c>
      <c r="BH49" s="103">
        <f t="shared" si="9"/>
        <v>0.5</v>
      </c>
      <c r="BI49" s="103">
        <f t="shared" si="9"/>
        <v>0.5</v>
      </c>
      <c r="BJ49" s="103">
        <f t="shared" si="9"/>
        <v>0.5</v>
      </c>
      <c r="BK49" s="103">
        <f t="shared" si="9"/>
        <v>0.5</v>
      </c>
      <c r="BL49" s="103">
        <f t="shared" si="9"/>
        <v>0.5</v>
      </c>
      <c r="BM49" s="103">
        <f t="shared" si="9"/>
        <v>0.5</v>
      </c>
      <c r="BN49" s="103">
        <f t="shared" si="9"/>
        <v>0.5</v>
      </c>
      <c r="BO49" s="103">
        <f t="shared" si="9"/>
        <v>0.5</v>
      </c>
      <c r="BP49" s="104">
        <f t="shared" si="9"/>
        <v>0.5</v>
      </c>
    </row>
    <row r="50" spans="2:68" s="147" customFormat="1">
      <c r="B50" s="1600" t="s">
        <v>232</v>
      </c>
      <c r="C50" s="1601"/>
      <c r="D50" s="145">
        <f>D43+D45</f>
        <v>16</v>
      </c>
      <c r="E50" s="145">
        <f t="shared" ref="E50:BP50" si="10">E43+E45</f>
        <v>16</v>
      </c>
      <c r="F50" s="145">
        <f t="shared" si="10"/>
        <v>16</v>
      </c>
      <c r="G50" s="145">
        <f t="shared" si="10"/>
        <v>16</v>
      </c>
      <c r="H50" s="145">
        <f t="shared" si="10"/>
        <v>16</v>
      </c>
      <c r="I50" s="145">
        <f t="shared" si="10"/>
        <v>16</v>
      </c>
      <c r="J50" s="145">
        <f t="shared" si="10"/>
        <v>32.799999999999997</v>
      </c>
      <c r="K50" s="145">
        <f t="shared" si="10"/>
        <v>42.400000000000006</v>
      </c>
      <c r="L50" s="145">
        <f t="shared" si="10"/>
        <v>52</v>
      </c>
      <c r="M50" s="145">
        <f t="shared" si="10"/>
        <v>59.5</v>
      </c>
      <c r="N50" s="145">
        <f t="shared" si="10"/>
        <v>65.5</v>
      </c>
      <c r="O50" s="145">
        <f t="shared" si="10"/>
        <v>71.5</v>
      </c>
      <c r="P50" s="145">
        <f t="shared" si="10"/>
        <v>71.5</v>
      </c>
      <c r="Q50" s="145">
        <f t="shared" si="10"/>
        <v>71.5</v>
      </c>
      <c r="R50" s="145">
        <f t="shared" si="10"/>
        <v>71.5</v>
      </c>
      <c r="S50" s="145">
        <f t="shared" si="10"/>
        <v>71.5</v>
      </c>
      <c r="T50" s="145">
        <f t="shared" si="10"/>
        <v>71.5</v>
      </c>
      <c r="U50" s="145">
        <f t="shared" si="10"/>
        <v>71.5</v>
      </c>
      <c r="V50" s="145">
        <f t="shared" si="10"/>
        <v>71.5</v>
      </c>
      <c r="W50" s="145">
        <f t="shared" si="10"/>
        <v>71.5</v>
      </c>
      <c r="X50" s="145">
        <f t="shared" si="10"/>
        <v>71.5</v>
      </c>
      <c r="Y50" s="145">
        <f t="shared" si="10"/>
        <v>71.5</v>
      </c>
      <c r="Z50" s="145">
        <f t="shared" si="10"/>
        <v>71.5</v>
      </c>
      <c r="AA50" s="145">
        <f t="shared" si="10"/>
        <v>71.5</v>
      </c>
      <c r="AB50" s="145">
        <f t="shared" si="10"/>
        <v>71.5</v>
      </c>
      <c r="AC50" s="145">
        <f t="shared" si="10"/>
        <v>71.5</v>
      </c>
      <c r="AD50" s="145">
        <f t="shared" si="10"/>
        <v>71.5</v>
      </c>
      <c r="AE50" s="145">
        <f t="shared" si="10"/>
        <v>71.5</v>
      </c>
      <c r="AF50" s="145">
        <f t="shared" si="10"/>
        <v>71.5</v>
      </c>
      <c r="AG50" s="145">
        <f t="shared" si="10"/>
        <v>71.5</v>
      </c>
      <c r="AH50" s="145">
        <f t="shared" si="10"/>
        <v>71.5</v>
      </c>
      <c r="AI50" s="145">
        <f t="shared" si="10"/>
        <v>71.5</v>
      </c>
      <c r="AJ50" s="145">
        <f t="shared" si="10"/>
        <v>71.5</v>
      </c>
      <c r="AK50" s="145">
        <f t="shared" si="10"/>
        <v>71.5</v>
      </c>
      <c r="AL50" s="145">
        <f t="shared" si="10"/>
        <v>71.5</v>
      </c>
      <c r="AM50" s="145">
        <f t="shared" si="10"/>
        <v>71.5</v>
      </c>
      <c r="AN50" s="145">
        <f t="shared" si="10"/>
        <v>71.5</v>
      </c>
      <c r="AO50" s="145">
        <f t="shared" si="10"/>
        <v>71.5</v>
      </c>
      <c r="AP50" s="145">
        <f t="shared" si="10"/>
        <v>71.5</v>
      </c>
      <c r="AQ50" s="145">
        <f t="shared" si="10"/>
        <v>71.5</v>
      </c>
      <c r="AR50" s="145">
        <f t="shared" si="10"/>
        <v>71.5</v>
      </c>
      <c r="AS50" s="145">
        <f t="shared" si="10"/>
        <v>71.5</v>
      </c>
      <c r="AT50" s="145">
        <f t="shared" si="10"/>
        <v>71.5</v>
      </c>
      <c r="AU50" s="145">
        <f t="shared" si="10"/>
        <v>71.5</v>
      </c>
      <c r="AV50" s="145">
        <f t="shared" si="10"/>
        <v>71.5</v>
      </c>
      <c r="AW50" s="145">
        <f t="shared" si="10"/>
        <v>71.5</v>
      </c>
      <c r="AX50" s="145">
        <f t="shared" si="10"/>
        <v>71.5</v>
      </c>
      <c r="AY50" s="145">
        <f t="shared" si="10"/>
        <v>71.5</v>
      </c>
      <c r="AZ50" s="145">
        <f t="shared" si="10"/>
        <v>71.5</v>
      </c>
      <c r="BA50" s="145">
        <f t="shared" si="10"/>
        <v>71.5</v>
      </c>
      <c r="BB50" s="145">
        <f t="shared" si="10"/>
        <v>71.5</v>
      </c>
      <c r="BC50" s="145">
        <f t="shared" si="10"/>
        <v>71.5</v>
      </c>
      <c r="BD50" s="145">
        <f t="shared" si="10"/>
        <v>71.5</v>
      </c>
      <c r="BE50" s="145">
        <f t="shared" si="10"/>
        <v>71.5</v>
      </c>
      <c r="BF50" s="145">
        <f t="shared" si="10"/>
        <v>71.5</v>
      </c>
      <c r="BG50" s="145">
        <f t="shared" si="10"/>
        <v>71.5</v>
      </c>
      <c r="BH50" s="145">
        <f t="shared" si="10"/>
        <v>71.5</v>
      </c>
      <c r="BI50" s="145">
        <f t="shared" si="10"/>
        <v>71.5</v>
      </c>
      <c r="BJ50" s="145">
        <f t="shared" si="10"/>
        <v>71.5</v>
      </c>
      <c r="BK50" s="145">
        <f t="shared" si="10"/>
        <v>71.5</v>
      </c>
      <c r="BL50" s="145">
        <f t="shared" si="10"/>
        <v>71.5</v>
      </c>
      <c r="BM50" s="145">
        <f t="shared" si="10"/>
        <v>71.5</v>
      </c>
      <c r="BN50" s="145">
        <f t="shared" si="10"/>
        <v>71.5</v>
      </c>
      <c r="BO50" s="145">
        <f t="shared" si="10"/>
        <v>71.5</v>
      </c>
      <c r="BP50" s="146">
        <f t="shared" si="10"/>
        <v>71.5</v>
      </c>
    </row>
    <row r="51" spans="2:68" s="111" customFormat="1">
      <c r="B51" s="1600" t="s">
        <v>235</v>
      </c>
      <c r="C51" s="1601"/>
      <c r="D51" s="103">
        <f>D50/D47</f>
        <v>0.5161290322580645</v>
      </c>
      <c r="E51" s="103">
        <f t="shared" ref="E51:BP51" si="11">E50/E47</f>
        <v>0.5161290322580645</v>
      </c>
      <c r="F51" s="103">
        <f t="shared" si="11"/>
        <v>0.5161290322580645</v>
      </c>
      <c r="G51" s="103">
        <f t="shared" si="11"/>
        <v>0.5161290322580645</v>
      </c>
      <c r="H51" s="103">
        <f t="shared" si="11"/>
        <v>0.5161290322580645</v>
      </c>
      <c r="I51" s="103">
        <f t="shared" si="11"/>
        <v>0.5161290322580645</v>
      </c>
      <c r="J51" s="103">
        <f t="shared" si="11"/>
        <v>0.53947368421052633</v>
      </c>
      <c r="K51" s="103">
        <f t="shared" si="11"/>
        <v>0.5145631067961165</v>
      </c>
      <c r="L51" s="103">
        <f t="shared" si="11"/>
        <v>0.5</v>
      </c>
      <c r="M51" s="103">
        <f t="shared" si="11"/>
        <v>0.5</v>
      </c>
      <c r="N51" s="103">
        <f t="shared" si="11"/>
        <v>0.5</v>
      </c>
      <c r="O51" s="103">
        <f t="shared" si="11"/>
        <v>0.5</v>
      </c>
      <c r="P51" s="103">
        <f t="shared" si="11"/>
        <v>0.5</v>
      </c>
      <c r="Q51" s="103">
        <f t="shared" si="11"/>
        <v>0.5</v>
      </c>
      <c r="R51" s="103">
        <f t="shared" si="11"/>
        <v>0.5</v>
      </c>
      <c r="S51" s="103">
        <f t="shared" si="11"/>
        <v>0.5</v>
      </c>
      <c r="T51" s="103">
        <f t="shared" si="11"/>
        <v>0.5</v>
      </c>
      <c r="U51" s="103">
        <f t="shared" si="11"/>
        <v>0.5</v>
      </c>
      <c r="V51" s="103">
        <f t="shared" si="11"/>
        <v>0.5</v>
      </c>
      <c r="W51" s="103">
        <f t="shared" si="11"/>
        <v>0.5</v>
      </c>
      <c r="X51" s="103">
        <f t="shared" si="11"/>
        <v>0.5</v>
      </c>
      <c r="Y51" s="103">
        <f t="shared" si="11"/>
        <v>0.5</v>
      </c>
      <c r="Z51" s="103">
        <f t="shared" si="11"/>
        <v>0.5</v>
      </c>
      <c r="AA51" s="103">
        <f t="shared" si="11"/>
        <v>0.5</v>
      </c>
      <c r="AB51" s="103">
        <f t="shared" si="11"/>
        <v>0.5</v>
      </c>
      <c r="AC51" s="103">
        <f t="shared" si="11"/>
        <v>0.5</v>
      </c>
      <c r="AD51" s="103">
        <f t="shared" si="11"/>
        <v>0.5</v>
      </c>
      <c r="AE51" s="103">
        <f t="shared" si="11"/>
        <v>0.5</v>
      </c>
      <c r="AF51" s="103">
        <f t="shared" si="11"/>
        <v>0.5</v>
      </c>
      <c r="AG51" s="103">
        <f t="shared" si="11"/>
        <v>0.5</v>
      </c>
      <c r="AH51" s="103">
        <f t="shared" si="11"/>
        <v>0.5</v>
      </c>
      <c r="AI51" s="103">
        <f t="shared" si="11"/>
        <v>0.5</v>
      </c>
      <c r="AJ51" s="103">
        <f t="shared" si="11"/>
        <v>0.5</v>
      </c>
      <c r="AK51" s="103">
        <f t="shared" si="11"/>
        <v>0.5</v>
      </c>
      <c r="AL51" s="103">
        <f t="shared" si="11"/>
        <v>0.5</v>
      </c>
      <c r="AM51" s="103">
        <f t="shared" si="11"/>
        <v>0.5</v>
      </c>
      <c r="AN51" s="103">
        <f t="shared" si="11"/>
        <v>0.5</v>
      </c>
      <c r="AO51" s="103">
        <f t="shared" si="11"/>
        <v>0.5</v>
      </c>
      <c r="AP51" s="103">
        <f t="shared" si="11"/>
        <v>0.5</v>
      </c>
      <c r="AQ51" s="103">
        <f t="shared" si="11"/>
        <v>0.5</v>
      </c>
      <c r="AR51" s="103">
        <f t="shared" si="11"/>
        <v>0.5</v>
      </c>
      <c r="AS51" s="103">
        <f t="shared" si="11"/>
        <v>0.5</v>
      </c>
      <c r="AT51" s="103">
        <f t="shared" si="11"/>
        <v>0.5</v>
      </c>
      <c r="AU51" s="103">
        <f t="shared" si="11"/>
        <v>0.5</v>
      </c>
      <c r="AV51" s="103">
        <f t="shared" si="11"/>
        <v>0.5</v>
      </c>
      <c r="AW51" s="103">
        <f t="shared" si="11"/>
        <v>0.5</v>
      </c>
      <c r="AX51" s="103">
        <f t="shared" si="11"/>
        <v>0.5</v>
      </c>
      <c r="AY51" s="103">
        <f t="shared" si="11"/>
        <v>0.5</v>
      </c>
      <c r="AZ51" s="103">
        <f t="shared" si="11"/>
        <v>0.5</v>
      </c>
      <c r="BA51" s="103">
        <f t="shared" si="11"/>
        <v>0.5</v>
      </c>
      <c r="BB51" s="103">
        <f t="shared" si="11"/>
        <v>0.5</v>
      </c>
      <c r="BC51" s="103">
        <f t="shared" si="11"/>
        <v>0.5</v>
      </c>
      <c r="BD51" s="103">
        <f t="shared" si="11"/>
        <v>0.5</v>
      </c>
      <c r="BE51" s="103">
        <f t="shared" si="11"/>
        <v>0.5</v>
      </c>
      <c r="BF51" s="103">
        <f t="shared" si="11"/>
        <v>0.5</v>
      </c>
      <c r="BG51" s="103">
        <f t="shared" si="11"/>
        <v>0.5</v>
      </c>
      <c r="BH51" s="103">
        <f t="shared" si="11"/>
        <v>0.5</v>
      </c>
      <c r="BI51" s="103">
        <f t="shared" si="11"/>
        <v>0.5</v>
      </c>
      <c r="BJ51" s="103">
        <f t="shared" si="11"/>
        <v>0.5</v>
      </c>
      <c r="BK51" s="103">
        <f t="shared" si="11"/>
        <v>0.5</v>
      </c>
      <c r="BL51" s="103">
        <f t="shared" si="11"/>
        <v>0.5</v>
      </c>
      <c r="BM51" s="103">
        <f t="shared" si="11"/>
        <v>0.5</v>
      </c>
      <c r="BN51" s="103">
        <f t="shared" si="11"/>
        <v>0.5</v>
      </c>
      <c r="BO51" s="103">
        <f t="shared" si="11"/>
        <v>0.5</v>
      </c>
      <c r="BP51" s="104">
        <f t="shared" si="11"/>
        <v>0.5</v>
      </c>
    </row>
    <row r="52" spans="2:68" s="111" customFormat="1">
      <c r="B52" s="558" t="s">
        <v>236</v>
      </c>
      <c r="C52" s="559"/>
      <c r="D52" s="105">
        <f>(D42+D43)/D47</f>
        <v>0.41935483870967744</v>
      </c>
      <c r="E52" s="105">
        <f t="shared" ref="E52:BP52" si="12">(E42+E43)/E47</f>
        <v>0.41935483870967744</v>
      </c>
      <c r="F52" s="105">
        <f t="shared" si="12"/>
        <v>0.41935483870967744</v>
      </c>
      <c r="G52" s="105">
        <f t="shared" si="12"/>
        <v>0.41935483870967744</v>
      </c>
      <c r="H52" s="105">
        <f t="shared" si="12"/>
        <v>0.41935483870967744</v>
      </c>
      <c r="I52" s="105">
        <f t="shared" si="12"/>
        <v>0.41935483870967744</v>
      </c>
      <c r="J52" s="105">
        <f t="shared" si="12"/>
        <v>0.65789473684210531</v>
      </c>
      <c r="K52" s="105">
        <f t="shared" si="12"/>
        <v>0.48543689320388345</v>
      </c>
      <c r="L52" s="105">
        <f t="shared" si="12"/>
        <v>0.38461538461538464</v>
      </c>
      <c r="M52" s="105">
        <f t="shared" si="12"/>
        <v>0.46218487394957986</v>
      </c>
      <c r="N52" s="105">
        <f t="shared" si="12"/>
        <v>0.41984732824427479</v>
      </c>
      <c r="O52" s="105">
        <f t="shared" si="12"/>
        <v>0.38461538461538464</v>
      </c>
      <c r="P52" s="105">
        <f t="shared" si="12"/>
        <v>0.38461538461538464</v>
      </c>
      <c r="Q52" s="105">
        <f t="shared" si="12"/>
        <v>0.38461538461538464</v>
      </c>
      <c r="R52" s="105">
        <f t="shared" si="12"/>
        <v>0.38461538461538464</v>
      </c>
      <c r="S52" s="105">
        <f t="shared" si="12"/>
        <v>0.38461538461538464</v>
      </c>
      <c r="T52" s="105">
        <f t="shared" si="12"/>
        <v>0.38461538461538464</v>
      </c>
      <c r="U52" s="105">
        <f t="shared" si="12"/>
        <v>0.38461538461538464</v>
      </c>
      <c r="V52" s="105">
        <f t="shared" si="12"/>
        <v>0.38461538461538464</v>
      </c>
      <c r="W52" s="105">
        <f t="shared" si="12"/>
        <v>0.38461538461538464</v>
      </c>
      <c r="X52" s="105">
        <f t="shared" si="12"/>
        <v>0.38461538461538464</v>
      </c>
      <c r="Y52" s="105">
        <f t="shared" si="12"/>
        <v>0.38461538461538464</v>
      </c>
      <c r="Z52" s="105">
        <f t="shared" si="12"/>
        <v>0.38461538461538464</v>
      </c>
      <c r="AA52" s="105">
        <f t="shared" si="12"/>
        <v>0.38461538461538464</v>
      </c>
      <c r="AB52" s="105">
        <f t="shared" si="12"/>
        <v>0.38461538461538464</v>
      </c>
      <c r="AC52" s="105">
        <f t="shared" si="12"/>
        <v>0.38461538461538464</v>
      </c>
      <c r="AD52" s="105">
        <f t="shared" si="12"/>
        <v>0.38461538461538464</v>
      </c>
      <c r="AE52" s="105">
        <f t="shared" si="12"/>
        <v>0.38461538461538464</v>
      </c>
      <c r="AF52" s="105">
        <f t="shared" si="12"/>
        <v>0.38461538461538464</v>
      </c>
      <c r="AG52" s="105">
        <f t="shared" si="12"/>
        <v>0.38461538461538464</v>
      </c>
      <c r="AH52" s="105">
        <f t="shared" si="12"/>
        <v>0.38461538461538464</v>
      </c>
      <c r="AI52" s="105">
        <f t="shared" si="12"/>
        <v>0.38461538461538464</v>
      </c>
      <c r="AJ52" s="105">
        <f t="shared" si="12"/>
        <v>0.38461538461538464</v>
      </c>
      <c r="AK52" s="105">
        <f t="shared" si="12"/>
        <v>0.38461538461538464</v>
      </c>
      <c r="AL52" s="105">
        <f t="shared" si="12"/>
        <v>0.38461538461538464</v>
      </c>
      <c r="AM52" s="105">
        <f t="shared" si="12"/>
        <v>0.38461538461538464</v>
      </c>
      <c r="AN52" s="105">
        <f t="shared" si="12"/>
        <v>0.38461538461538464</v>
      </c>
      <c r="AO52" s="105">
        <f t="shared" si="12"/>
        <v>0.38461538461538464</v>
      </c>
      <c r="AP52" s="105">
        <f t="shared" si="12"/>
        <v>0.38461538461538464</v>
      </c>
      <c r="AQ52" s="105">
        <f t="shared" si="12"/>
        <v>0.38461538461538464</v>
      </c>
      <c r="AR52" s="105">
        <f t="shared" si="12"/>
        <v>0.38461538461538464</v>
      </c>
      <c r="AS52" s="105">
        <f t="shared" si="12"/>
        <v>0.38461538461538464</v>
      </c>
      <c r="AT52" s="105">
        <f t="shared" si="12"/>
        <v>0.38461538461538464</v>
      </c>
      <c r="AU52" s="105">
        <f t="shared" si="12"/>
        <v>0.38461538461538464</v>
      </c>
      <c r="AV52" s="105">
        <f t="shared" si="12"/>
        <v>0.38461538461538464</v>
      </c>
      <c r="AW52" s="105">
        <f t="shared" si="12"/>
        <v>0.38461538461538464</v>
      </c>
      <c r="AX52" s="105">
        <f t="shared" si="12"/>
        <v>0.38461538461538464</v>
      </c>
      <c r="AY52" s="105">
        <f t="shared" si="12"/>
        <v>0.38461538461538464</v>
      </c>
      <c r="AZ52" s="105">
        <f t="shared" si="12"/>
        <v>0.38461538461538464</v>
      </c>
      <c r="BA52" s="105">
        <f t="shared" si="12"/>
        <v>0.38461538461538464</v>
      </c>
      <c r="BB52" s="105">
        <f t="shared" si="12"/>
        <v>0.38461538461538464</v>
      </c>
      <c r="BC52" s="105">
        <f t="shared" si="12"/>
        <v>0.38461538461538464</v>
      </c>
      <c r="BD52" s="105">
        <f t="shared" si="12"/>
        <v>0.38461538461538464</v>
      </c>
      <c r="BE52" s="105">
        <f t="shared" si="12"/>
        <v>0.38461538461538464</v>
      </c>
      <c r="BF52" s="105">
        <f t="shared" si="12"/>
        <v>0.38461538461538464</v>
      </c>
      <c r="BG52" s="105">
        <f t="shared" si="12"/>
        <v>0.38461538461538464</v>
      </c>
      <c r="BH52" s="105">
        <f t="shared" si="12"/>
        <v>0.38461538461538464</v>
      </c>
      <c r="BI52" s="105">
        <f t="shared" si="12"/>
        <v>0.38461538461538464</v>
      </c>
      <c r="BJ52" s="105">
        <f t="shared" si="12"/>
        <v>0.38461538461538464</v>
      </c>
      <c r="BK52" s="105">
        <f t="shared" si="12"/>
        <v>0.38461538461538464</v>
      </c>
      <c r="BL52" s="105">
        <f t="shared" si="12"/>
        <v>0.38461538461538464</v>
      </c>
      <c r="BM52" s="105">
        <f t="shared" si="12"/>
        <v>0.38461538461538464</v>
      </c>
      <c r="BN52" s="105">
        <f t="shared" si="12"/>
        <v>0.38461538461538464</v>
      </c>
      <c r="BO52" s="105">
        <f t="shared" si="12"/>
        <v>0.38461538461538464</v>
      </c>
      <c r="BP52" s="106">
        <f t="shared" si="12"/>
        <v>0.38461538461538464</v>
      </c>
    </row>
    <row r="53" spans="2:68" s="147" customFormat="1"/>
    <row r="54" spans="2:68" s="60" customFormat="1"/>
    <row r="55" spans="2:68" s="60" customFormat="1"/>
    <row r="56" spans="2:68" s="60" customFormat="1" ht="18.75">
      <c r="B56" s="1602" t="s">
        <v>162</v>
      </c>
      <c r="C56" s="1603"/>
      <c r="D56" s="86"/>
      <c r="E56" s="86"/>
      <c r="F56" s="86"/>
      <c r="G56" s="86"/>
      <c r="H56" s="86"/>
      <c r="I56" s="128" t="s">
        <v>228</v>
      </c>
      <c r="J56" s="129">
        <f>S33</f>
        <v>20</v>
      </c>
      <c r="K56" s="86">
        <f>J56</f>
        <v>20</v>
      </c>
      <c r="L56" s="86">
        <f t="shared" ref="L56" si="13">K56</f>
        <v>20</v>
      </c>
      <c r="M56" s="129">
        <f>T33</f>
        <v>25</v>
      </c>
      <c r="N56" s="86">
        <f t="shared" ref="N56:BP56" si="14">M56</f>
        <v>25</v>
      </c>
      <c r="O56" s="86">
        <f t="shared" si="14"/>
        <v>25</v>
      </c>
      <c r="P56" s="86">
        <f t="shared" si="14"/>
        <v>25</v>
      </c>
      <c r="Q56" s="86">
        <f t="shared" si="14"/>
        <v>25</v>
      </c>
      <c r="R56" s="86">
        <f t="shared" si="14"/>
        <v>25</v>
      </c>
      <c r="S56" s="86">
        <f t="shared" si="14"/>
        <v>25</v>
      </c>
      <c r="T56" s="86">
        <f t="shared" si="14"/>
        <v>25</v>
      </c>
      <c r="U56" s="86">
        <f t="shared" si="14"/>
        <v>25</v>
      </c>
      <c r="V56" s="86">
        <f t="shared" si="14"/>
        <v>25</v>
      </c>
      <c r="W56" s="86">
        <f t="shared" si="14"/>
        <v>25</v>
      </c>
      <c r="X56" s="86">
        <f t="shared" si="14"/>
        <v>25</v>
      </c>
      <c r="Y56" s="86">
        <f t="shared" si="14"/>
        <v>25</v>
      </c>
      <c r="Z56" s="86">
        <f t="shared" si="14"/>
        <v>25</v>
      </c>
      <c r="AA56" s="86">
        <f t="shared" si="14"/>
        <v>25</v>
      </c>
      <c r="AB56" s="86">
        <f t="shared" si="14"/>
        <v>25</v>
      </c>
      <c r="AC56" s="86">
        <f t="shared" si="14"/>
        <v>25</v>
      </c>
      <c r="AD56" s="86">
        <f t="shared" si="14"/>
        <v>25</v>
      </c>
      <c r="AE56" s="86">
        <f t="shared" si="14"/>
        <v>25</v>
      </c>
      <c r="AF56" s="86">
        <f t="shared" si="14"/>
        <v>25</v>
      </c>
      <c r="AG56" s="86">
        <f t="shared" si="14"/>
        <v>25</v>
      </c>
      <c r="AH56" s="86">
        <f t="shared" si="14"/>
        <v>25</v>
      </c>
      <c r="AI56" s="86">
        <f t="shared" si="14"/>
        <v>25</v>
      </c>
      <c r="AJ56" s="86">
        <f t="shared" si="14"/>
        <v>25</v>
      </c>
      <c r="AK56" s="86">
        <f t="shared" si="14"/>
        <v>25</v>
      </c>
      <c r="AL56" s="86">
        <f t="shared" si="14"/>
        <v>25</v>
      </c>
      <c r="AM56" s="86">
        <f t="shared" si="14"/>
        <v>25</v>
      </c>
      <c r="AN56" s="86">
        <f t="shared" si="14"/>
        <v>25</v>
      </c>
      <c r="AO56" s="86">
        <f t="shared" si="14"/>
        <v>25</v>
      </c>
      <c r="AP56" s="86">
        <f t="shared" si="14"/>
        <v>25</v>
      </c>
      <c r="AQ56" s="86">
        <f t="shared" si="14"/>
        <v>25</v>
      </c>
      <c r="AR56" s="86">
        <f t="shared" si="14"/>
        <v>25</v>
      </c>
      <c r="AS56" s="86">
        <f t="shared" si="14"/>
        <v>25</v>
      </c>
      <c r="AT56" s="86">
        <f t="shared" si="14"/>
        <v>25</v>
      </c>
      <c r="AU56" s="86">
        <f t="shared" si="14"/>
        <v>25</v>
      </c>
      <c r="AV56" s="86">
        <f t="shared" si="14"/>
        <v>25</v>
      </c>
      <c r="AW56" s="86">
        <f t="shared" si="14"/>
        <v>25</v>
      </c>
      <c r="AX56" s="86">
        <f t="shared" si="14"/>
        <v>25</v>
      </c>
      <c r="AY56" s="86">
        <f t="shared" si="14"/>
        <v>25</v>
      </c>
      <c r="AZ56" s="86">
        <f t="shared" si="14"/>
        <v>25</v>
      </c>
      <c r="BA56" s="86">
        <f t="shared" si="14"/>
        <v>25</v>
      </c>
      <c r="BB56" s="86">
        <f t="shared" si="14"/>
        <v>25</v>
      </c>
      <c r="BC56" s="86">
        <f t="shared" si="14"/>
        <v>25</v>
      </c>
      <c r="BD56" s="86">
        <f t="shared" si="14"/>
        <v>25</v>
      </c>
      <c r="BE56" s="86">
        <f t="shared" si="14"/>
        <v>25</v>
      </c>
      <c r="BF56" s="86">
        <f t="shared" si="14"/>
        <v>25</v>
      </c>
      <c r="BG56" s="86">
        <f t="shared" si="14"/>
        <v>25</v>
      </c>
      <c r="BH56" s="86">
        <f t="shared" si="14"/>
        <v>25</v>
      </c>
      <c r="BI56" s="86">
        <f t="shared" si="14"/>
        <v>25</v>
      </c>
      <c r="BJ56" s="86">
        <f t="shared" si="14"/>
        <v>25</v>
      </c>
      <c r="BK56" s="86">
        <f t="shared" si="14"/>
        <v>25</v>
      </c>
      <c r="BL56" s="86">
        <f t="shared" si="14"/>
        <v>25</v>
      </c>
      <c r="BM56" s="86">
        <f t="shared" si="14"/>
        <v>25</v>
      </c>
      <c r="BN56" s="86">
        <f t="shared" si="14"/>
        <v>25</v>
      </c>
      <c r="BO56" s="86">
        <f t="shared" si="14"/>
        <v>25</v>
      </c>
      <c r="BP56" s="130">
        <f t="shared" si="14"/>
        <v>25</v>
      </c>
    </row>
    <row r="57" spans="2:68" s="60" customFormat="1">
      <c r="B57" s="121" t="s">
        <v>111</v>
      </c>
      <c r="C57" s="122" t="s">
        <v>226</v>
      </c>
      <c r="D57" s="131">
        <f>'3. Inputs'!E63</f>
        <v>5</v>
      </c>
      <c r="E57" s="132">
        <f>'3. Inputs'!F63</f>
        <v>5</v>
      </c>
      <c r="F57" s="132">
        <f>'3. Inputs'!G63</f>
        <v>5</v>
      </c>
      <c r="G57" s="132">
        <f>'3. Inputs'!H63</f>
        <v>5</v>
      </c>
      <c r="H57" s="132">
        <f>'3. Inputs'!I63</f>
        <v>5</v>
      </c>
      <c r="I57" s="133">
        <f>'3. Inputs'!J63</f>
        <v>5</v>
      </c>
      <c r="J57" s="122">
        <f>J56*$D$32</f>
        <v>10</v>
      </c>
      <c r="K57" s="122">
        <f t="shared" ref="K57:BP57" si="15">K56*$D$31</f>
        <v>10</v>
      </c>
      <c r="L57" s="122">
        <f t="shared" si="15"/>
        <v>10</v>
      </c>
      <c r="M57" s="122">
        <f t="shared" si="15"/>
        <v>12.5</v>
      </c>
      <c r="N57" s="122">
        <f t="shared" si="15"/>
        <v>12.5</v>
      </c>
      <c r="O57" s="122">
        <f t="shared" si="15"/>
        <v>12.5</v>
      </c>
      <c r="P57" s="122">
        <f t="shared" si="15"/>
        <v>12.5</v>
      </c>
      <c r="Q57" s="122">
        <f t="shared" si="15"/>
        <v>12.5</v>
      </c>
      <c r="R57" s="122">
        <f t="shared" si="15"/>
        <v>12.5</v>
      </c>
      <c r="S57" s="122">
        <f t="shared" si="15"/>
        <v>12.5</v>
      </c>
      <c r="T57" s="122">
        <f t="shared" si="15"/>
        <v>12.5</v>
      </c>
      <c r="U57" s="122">
        <f t="shared" si="15"/>
        <v>12.5</v>
      </c>
      <c r="V57" s="122">
        <f t="shared" si="15"/>
        <v>12.5</v>
      </c>
      <c r="W57" s="122">
        <f t="shared" si="15"/>
        <v>12.5</v>
      </c>
      <c r="X57" s="122">
        <f t="shared" si="15"/>
        <v>12.5</v>
      </c>
      <c r="Y57" s="122">
        <f t="shared" si="15"/>
        <v>12.5</v>
      </c>
      <c r="Z57" s="122">
        <f t="shared" si="15"/>
        <v>12.5</v>
      </c>
      <c r="AA57" s="122">
        <f t="shared" si="15"/>
        <v>12.5</v>
      </c>
      <c r="AB57" s="122">
        <f t="shared" si="15"/>
        <v>12.5</v>
      </c>
      <c r="AC57" s="122">
        <f t="shared" si="15"/>
        <v>12.5</v>
      </c>
      <c r="AD57" s="122">
        <f t="shared" si="15"/>
        <v>12.5</v>
      </c>
      <c r="AE57" s="122">
        <f t="shared" si="15"/>
        <v>12.5</v>
      </c>
      <c r="AF57" s="122">
        <f t="shared" si="15"/>
        <v>12.5</v>
      </c>
      <c r="AG57" s="122">
        <f t="shared" si="15"/>
        <v>12.5</v>
      </c>
      <c r="AH57" s="122">
        <f t="shared" si="15"/>
        <v>12.5</v>
      </c>
      <c r="AI57" s="122">
        <f t="shared" si="15"/>
        <v>12.5</v>
      </c>
      <c r="AJ57" s="122">
        <f t="shared" si="15"/>
        <v>12.5</v>
      </c>
      <c r="AK57" s="122">
        <f t="shared" si="15"/>
        <v>12.5</v>
      </c>
      <c r="AL57" s="122">
        <f t="shared" si="15"/>
        <v>12.5</v>
      </c>
      <c r="AM57" s="122">
        <f t="shared" si="15"/>
        <v>12.5</v>
      </c>
      <c r="AN57" s="122">
        <f t="shared" si="15"/>
        <v>12.5</v>
      </c>
      <c r="AO57" s="122">
        <f t="shared" si="15"/>
        <v>12.5</v>
      </c>
      <c r="AP57" s="122">
        <f t="shared" si="15"/>
        <v>12.5</v>
      </c>
      <c r="AQ57" s="122">
        <f t="shared" si="15"/>
        <v>12.5</v>
      </c>
      <c r="AR57" s="122">
        <f t="shared" si="15"/>
        <v>12.5</v>
      </c>
      <c r="AS57" s="122">
        <f t="shared" si="15"/>
        <v>12.5</v>
      </c>
      <c r="AT57" s="122">
        <f t="shared" si="15"/>
        <v>12.5</v>
      </c>
      <c r="AU57" s="122">
        <f t="shared" si="15"/>
        <v>12.5</v>
      </c>
      <c r="AV57" s="122">
        <f t="shared" si="15"/>
        <v>12.5</v>
      </c>
      <c r="AW57" s="122">
        <f t="shared" si="15"/>
        <v>12.5</v>
      </c>
      <c r="AX57" s="122">
        <f t="shared" si="15"/>
        <v>12.5</v>
      </c>
      <c r="AY57" s="122">
        <f t="shared" si="15"/>
        <v>12.5</v>
      </c>
      <c r="AZ57" s="122">
        <f t="shared" si="15"/>
        <v>12.5</v>
      </c>
      <c r="BA57" s="122">
        <f t="shared" si="15"/>
        <v>12.5</v>
      </c>
      <c r="BB57" s="122">
        <f t="shared" si="15"/>
        <v>12.5</v>
      </c>
      <c r="BC57" s="122">
        <f t="shared" si="15"/>
        <v>12.5</v>
      </c>
      <c r="BD57" s="122">
        <f t="shared" si="15"/>
        <v>12.5</v>
      </c>
      <c r="BE57" s="122">
        <f t="shared" si="15"/>
        <v>12.5</v>
      </c>
      <c r="BF57" s="122">
        <f t="shared" si="15"/>
        <v>12.5</v>
      </c>
      <c r="BG57" s="122">
        <f t="shared" si="15"/>
        <v>12.5</v>
      </c>
      <c r="BH57" s="122">
        <f t="shared" si="15"/>
        <v>12.5</v>
      </c>
      <c r="BI57" s="122">
        <f t="shared" si="15"/>
        <v>12.5</v>
      </c>
      <c r="BJ57" s="122">
        <f t="shared" si="15"/>
        <v>12.5</v>
      </c>
      <c r="BK57" s="122">
        <f t="shared" si="15"/>
        <v>12.5</v>
      </c>
      <c r="BL57" s="122">
        <f t="shared" si="15"/>
        <v>12.5</v>
      </c>
      <c r="BM57" s="122">
        <f t="shared" si="15"/>
        <v>12.5</v>
      </c>
      <c r="BN57" s="122">
        <f t="shared" si="15"/>
        <v>12.5</v>
      </c>
      <c r="BO57" s="122">
        <f t="shared" si="15"/>
        <v>12.5</v>
      </c>
      <c r="BP57" s="123">
        <f t="shared" si="15"/>
        <v>12.5</v>
      </c>
    </row>
    <row r="58" spans="2:68" s="60" customFormat="1">
      <c r="B58" s="121" t="s">
        <v>112</v>
      </c>
      <c r="C58" s="122" t="s">
        <v>226</v>
      </c>
      <c r="D58" s="134">
        <f>'3. Inputs'!E64</f>
        <v>8</v>
      </c>
      <c r="E58" s="118">
        <f>'3. Inputs'!F64</f>
        <v>8</v>
      </c>
      <c r="F58" s="118">
        <f>'3. Inputs'!G64</f>
        <v>8</v>
      </c>
      <c r="G58" s="118">
        <f>'3. Inputs'!H64</f>
        <v>8</v>
      </c>
      <c r="H58" s="118">
        <f>'3. Inputs'!I64</f>
        <v>8</v>
      </c>
      <c r="I58" s="135">
        <f>'3. Inputs'!J64</f>
        <v>8</v>
      </c>
      <c r="J58" s="122">
        <f>J56*$E$32</f>
        <v>10</v>
      </c>
      <c r="K58" s="122">
        <f t="shared" ref="K58:BP58" si="16">K56*$E$31</f>
        <v>10</v>
      </c>
      <c r="L58" s="122">
        <f t="shared" si="16"/>
        <v>10</v>
      </c>
      <c r="M58" s="122">
        <f t="shared" si="16"/>
        <v>12.5</v>
      </c>
      <c r="N58" s="122">
        <f t="shared" si="16"/>
        <v>12.5</v>
      </c>
      <c r="O58" s="122">
        <f t="shared" si="16"/>
        <v>12.5</v>
      </c>
      <c r="P58" s="122">
        <f t="shared" si="16"/>
        <v>12.5</v>
      </c>
      <c r="Q58" s="122">
        <f t="shared" si="16"/>
        <v>12.5</v>
      </c>
      <c r="R58" s="122">
        <f t="shared" si="16"/>
        <v>12.5</v>
      </c>
      <c r="S58" s="122">
        <f t="shared" si="16"/>
        <v>12.5</v>
      </c>
      <c r="T58" s="122">
        <f t="shared" si="16"/>
        <v>12.5</v>
      </c>
      <c r="U58" s="122">
        <f t="shared" si="16"/>
        <v>12.5</v>
      </c>
      <c r="V58" s="122">
        <f t="shared" si="16"/>
        <v>12.5</v>
      </c>
      <c r="W58" s="122">
        <f t="shared" si="16"/>
        <v>12.5</v>
      </c>
      <c r="X58" s="122">
        <f t="shared" si="16"/>
        <v>12.5</v>
      </c>
      <c r="Y58" s="122">
        <f t="shared" si="16"/>
        <v>12.5</v>
      </c>
      <c r="Z58" s="122">
        <f t="shared" si="16"/>
        <v>12.5</v>
      </c>
      <c r="AA58" s="122">
        <f t="shared" si="16"/>
        <v>12.5</v>
      </c>
      <c r="AB58" s="122">
        <f t="shared" si="16"/>
        <v>12.5</v>
      </c>
      <c r="AC58" s="122">
        <f t="shared" si="16"/>
        <v>12.5</v>
      </c>
      <c r="AD58" s="122">
        <f t="shared" si="16"/>
        <v>12.5</v>
      </c>
      <c r="AE58" s="122">
        <f t="shared" si="16"/>
        <v>12.5</v>
      </c>
      <c r="AF58" s="122">
        <f t="shared" si="16"/>
        <v>12.5</v>
      </c>
      <c r="AG58" s="122">
        <f t="shared" si="16"/>
        <v>12.5</v>
      </c>
      <c r="AH58" s="122">
        <f t="shared" si="16"/>
        <v>12.5</v>
      </c>
      <c r="AI58" s="122">
        <f t="shared" si="16"/>
        <v>12.5</v>
      </c>
      <c r="AJ58" s="122">
        <f t="shared" si="16"/>
        <v>12.5</v>
      </c>
      <c r="AK58" s="122">
        <f t="shared" si="16"/>
        <v>12.5</v>
      </c>
      <c r="AL58" s="122">
        <f t="shared" si="16"/>
        <v>12.5</v>
      </c>
      <c r="AM58" s="122">
        <f t="shared" si="16"/>
        <v>12.5</v>
      </c>
      <c r="AN58" s="122">
        <f t="shared" si="16"/>
        <v>12.5</v>
      </c>
      <c r="AO58" s="122">
        <f t="shared" si="16"/>
        <v>12.5</v>
      </c>
      <c r="AP58" s="122">
        <f t="shared" si="16"/>
        <v>12.5</v>
      </c>
      <c r="AQ58" s="122">
        <f t="shared" si="16"/>
        <v>12.5</v>
      </c>
      <c r="AR58" s="122">
        <f t="shared" si="16"/>
        <v>12.5</v>
      </c>
      <c r="AS58" s="122">
        <f t="shared" si="16"/>
        <v>12.5</v>
      </c>
      <c r="AT58" s="122">
        <f t="shared" si="16"/>
        <v>12.5</v>
      </c>
      <c r="AU58" s="122">
        <f t="shared" si="16"/>
        <v>12.5</v>
      </c>
      <c r="AV58" s="122">
        <f t="shared" si="16"/>
        <v>12.5</v>
      </c>
      <c r="AW58" s="122">
        <f t="shared" si="16"/>
        <v>12.5</v>
      </c>
      <c r="AX58" s="122">
        <f t="shared" si="16"/>
        <v>12.5</v>
      </c>
      <c r="AY58" s="122">
        <f t="shared" si="16"/>
        <v>12.5</v>
      </c>
      <c r="AZ58" s="122">
        <f t="shared" si="16"/>
        <v>12.5</v>
      </c>
      <c r="BA58" s="122">
        <f t="shared" si="16"/>
        <v>12.5</v>
      </c>
      <c r="BB58" s="122">
        <f t="shared" si="16"/>
        <v>12.5</v>
      </c>
      <c r="BC58" s="122">
        <f t="shared" si="16"/>
        <v>12.5</v>
      </c>
      <c r="BD58" s="122">
        <f t="shared" si="16"/>
        <v>12.5</v>
      </c>
      <c r="BE58" s="122">
        <f t="shared" si="16"/>
        <v>12.5</v>
      </c>
      <c r="BF58" s="122">
        <f t="shared" si="16"/>
        <v>12.5</v>
      </c>
      <c r="BG58" s="122">
        <f t="shared" si="16"/>
        <v>12.5</v>
      </c>
      <c r="BH58" s="122">
        <f t="shared" si="16"/>
        <v>12.5</v>
      </c>
      <c r="BI58" s="122">
        <f t="shared" si="16"/>
        <v>12.5</v>
      </c>
      <c r="BJ58" s="122">
        <f t="shared" si="16"/>
        <v>12.5</v>
      </c>
      <c r="BK58" s="122">
        <f t="shared" si="16"/>
        <v>12.5</v>
      </c>
      <c r="BL58" s="122">
        <f t="shared" si="16"/>
        <v>12.5</v>
      </c>
      <c r="BM58" s="122">
        <f t="shared" si="16"/>
        <v>12.5</v>
      </c>
      <c r="BN58" s="122">
        <f t="shared" si="16"/>
        <v>12.5</v>
      </c>
      <c r="BO58" s="122">
        <f t="shared" si="16"/>
        <v>12.5</v>
      </c>
      <c r="BP58" s="123">
        <f t="shared" si="16"/>
        <v>12.5</v>
      </c>
    </row>
    <row r="59" spans="2:68" s="60" customFormat="1">
      <c r="B59" s="139"/>
      <c r="C59" s="122"/>
      <c r="D59" s="140"/>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1"/>
    </row>
    <row r="60" spans="2:68" s="144" customFormat="1">
      <c r="B60" s="1604" t="s">
        <v>237</v>
      </c>
      <c r="C60" s="1605"/>
      <c r="D60" s="142">
        <f t="shared" ref="D60:AI60" si="17">SUM(D57:D58)</f>
        <v>13</v>
      </c>
      <c r="E60" s="142">
        <f t="shared" si="17"/>
        <v>13</v>
      </c>
      <c r="F60" s="142">
        <f t="shared" si="17"/>
        <v>13</v>
      </c>
      <c r="G60" s="142">
        <f t="shared" si="17"/>
        <v>13</v>
      </c>
      <c r="H60" s="142">
        <f t="shared" si="17"/>
        <v>13</v>
      </c>
      <c r="I60" s="142">
        <f t="shared" si="17"/>
        <v>13</v>
      </c>
      <c r="J60" s="142">
        <f t="shared" si="17"/>
        <v>20</v>
      </c>
      <c r="K60" s="142">
        <f t="shared" si="17"/>
        <v>20</v>
      </c>
      <c r="L60" s="142">
        <f t="shared" si="17"/>
        <v>20</v>
      </c>
      <c r="M60" s="142">
        <f t="shared" si="17"/>
        <v>25</v>
      </c>
      <c r="N60" s="142">
        <f t="shared" si="17"/>
        <v>25</v>
      </c>
      <c r="O60" s="142">
        <f t="shared" si="17"/>
        <v>25</v>
      </c>
      <c r="P60" s="142">
        <f t="shared" si="17"/>
        <v>25</v>
      </c>
      <c r="Q60" s="142">
        <f t="shared" si="17"/>
        <v>25</v>
      </c>
      <c r="R60" s="142">
        <f t="shared" si="17"/>
        <v>25</v>
      </c>
      <c r="S60" s="142">
        <f t="shared" si="17"/>
        <v>25</v>
      </c>
      <c r="T60" s="142">
        <f t="shared" si="17"/>
        <v>25</v>
      </c>
      <c r="U60" s="142">
        <f t="shared" si="17"/>
        <v>25</v>
      </c>
      <c r="V60" s="142">
        <f t="shared" si="17"/>
        <v>25</v>
      </c>
      <c r="W60" s="142">
        <f t="shared" si="17"/>
        <v>25</v>
      </c>
      <c r="X60" s="142">
        <f t="shared" si="17"/>
        <v>25</v>
      </c>
      <c r="Y60" s="142">
        <f t="shared" si="17"/>
        <v>25</v>
      </c>
      <c r="Z60" s="142">
        <f t="shared" si="17"/>
        <v>25</v>
      </c>
      <c r="AA60" s="142">
        <f t="shared" si="17"/>
        <v>25</v>
      </c>
      <c r="AB60" s="142">
        <f t="shared" si="17"/>
        <v>25</v>
      </c>
      <c r="AC60" s="142">
        <f t="shared" si="17"/>
        <v>25</v>
      </c>
      <c r="AD60" s="142">
        <f t="shared" si="17"/>
        <v>25</v>
      </c>
      <c r="AE60" s="142">
        <f t="shared" si="17"/>
        <v>25</v>
      </c>
      <c r="AF60" s="142">
        <f t="shared" si="17"/>
        <v>25</v>
      </c>
      <c r="AG60" s="142">
        <f t="shared" si="17"/>
        <v>25</v>
      </c>
      <c r="AH60" s="142">
        <f t="shared" si="17"/>
        <v>25</v>
      </c>
      <c r="AI60" s="142">
        <f t="shared" si="17"/>
        <v>25</v>
      </c>
      <c r="AJ60" s="142">
        <f t="shared" ref="AJ60:BP60" si="18">SUM(AJ57:AJ58)</f>
        <v>25</v>
      </c>
      <c r="AK60" s="142">
        <f t="shared" si="18"/>
        <v>25</v>
      </c>
      <c r="AL60" s="142">
        <f t="shared" si="18"/>
        <v>25</v>
      </c>
      <c r="AM60" s="142">
        <f t="shared" si="18"/>
        <v>25</v>
      </c>
      <c r="AN60" s="142">
        <f t="shared" si="18"/>
        <v>25</v>
      </c>
      <c r="AO60" s="142">
        <f t="shared" si="18"/>
        <v>25</v>
      </c>
      <c r="AP60" s="142">
        <f t="shared" si="18"/>
        <v>25</v>
      </c>
      <c r="AQ60" s="142">
        <f t="shared" si="18"/>
        <v>25</v>
      </c>
      <c r="AR60" s="142">
        <f t="shared" si="18"/>
        <v>25</v>
      </c>
      <c r="AS60" s="142">
        <f t="shared" si="18"/>
        <v>25</v>
      </c>
      <c r="AT60" s="142">
        <f t="shared" si="18"/>
        <v>25</v>
      </c>
      <c r="AU60" s="142">
        <f t="shared" si="18"/>
        <v>25</v>
      </c>
      <c r="AV60" s="142">
        <f t="shared" si="18"/>
        <v>25</v>
      </c>
      <c r="AW60" s="142">
        <f t="shared" si="18"/>
        <v>25</v>
      </c>
      <c r="AX60" s="142">
        <f t="shared" si="18"/>
        <v>25</v>
      </c>
      <c r="AY60" s="142">
        <f t="shared" si="18"/>
        <v>25</v>
      </c>
      <c r="AZ60" s="142">
        <f t="shared" si="18"/>
        <v>25</v>
      </c>
      <c r="BA60" s="142">
        <f t="shared" si="18"/>
        <v>25</v>
      </c>
      <c r="BB60" s="142">
        <f t="shared" si="18"/>
        <v>25</v>
      </c>
      <c r="BC60" s="142">
        <f t="shared" si="18"/>
        <v>25</v>
      </c>
      <c r="BD60" s="142">
        <f t="shared" si="18"/>
        <v>25</v>
      </c>
      <c r="BE60" s="142">
        <f t="shared" si="18"/>
        <v>25</v>
      </c>
      <c r="BF60" s="142">
        <f t="shared" si="18"/>
        <v>25</v>
      </c>
      <c r="BG60" s="142">
        <f t="shared" si="18"/>
        <v>25</v>
      </c>
      <c r="BH60" s="142">
        <f t="shared" si="18"/>
        <v>25</v>
      </c>
      <c r="BI60" s="142">
        <f t="shared" si="18"/>
        <v>25</v>
      </c>
      <c r="BJ60" s="142">
        <f t="shared" si="18"/>
        <v>25</v>
      </c>
      <c r="BK60" s="142">
        <f t="shared" si="18"/>
        <v>25</v>
      </c>
      <c r="BL60" s="142">
        <f t="shared" si="18"/>
        <v>25</v>
      </c>
      <c r="BM60" s="142">
        <f t="shared" si="18"/>
        <v>25</v>
      </c>
      <c r="BN60" s="142">
        <f t="shared" si="18"/>
        <v>25</v>
      </c>
      <c r="BO60" s="142">
        <f t="shared" si="18"/>
        <v>25</v>
      </c>
      <c r="BP60" s="143">
        <f t="shared" si="18"/>
        <v>25</v>
      </c>
    </row>
    <row r="61" spans="2:68" s="111" customFormat="1">
      <c r="B61" s="1600" t="s">
        <v>234</v>
      </c>
      <c r="C61" s="1601"/>
      <c r="D61" s="103">
        <f>D57/D60</f>
        <v>0.38461538461538464</v>
      </c>
      <c r="E61" s="103">
        <f t="shared" ref="E61:BP61" si="19">E57/E60</f>
        <v>0.38461538461538464</v>
      </c>
      <c r="F61" s="103">
        <f t="shared" si="19"/>
        <v>0.38461538461538464</v>
      </c>
      <c r="G61" s="103">
        <f t="shared" si="19"/>
        <v>0.38461538461538464</v>
      </c>
      <c r="H61" s="103">
        <f t="shared" si="19"/>
        <v>0.38461538461538464</v>
      </c>
      <c r="I61" s="103">
        <f t="shared" si="19"/>
        <v>0.38461538461538464</v>
      </c>
      <c r="J61" s="103">
        <f t="shared" si="19"/>
        <v>0.5</v>
      </c>
      <c r="K61" s="103">
        <f t="shared" si="19"/>
        <v>0.5</v>
      </c>
      <c r="L61" s="103">
        <f t="shared" si="19"/>
        <v>0.5</v>
      </c>
      <c r="M61" s="103">
        <f t="shared" si="19"/>
        <v>0.5</v>
      </c>
      <c r="N61" s="103">
        <f t="shared" si="19"/>
        <v>0.5</v>
      </c>
      <c r="O61" s="103">
        <f t="shared" si="19"/>
        <v>0.5</v>
      </c>
      <c r="P61" s="103">
        <f t="shared" si="19"/>
        <v>0.5</v>
      </c>
      <c r="Q61" s="103">
        <f t="shared" si="19"/>
        <v>0.5</v>
      </c>
      <c r="R61" s="103">
        <f t="shared" si="19"/>
        <v>0.5</v>
      </c>
      <c r="S61" s="103">
        <f t="shared" si="19"/>
        <v>0.5</v>
      </c>
      <c r="T61" s="103">
        <f t="shared" si="19"/>
        <v>0.5</v>
      </c>
      <c r="U61" s="103">
        <f t="shared" si="19"/>
        <v>0.5</v>
      </c>
      <c r="V61" s="103">
        <f t="shared" si="19"/>
        <v>0.5</v>
      </c>
      <c r="W61" s="103">
        <f t="shared" si="19"/>
        <v>0.5</v>
      </c>
      <c r="X61" s="103">
        <f t="shared" si="19"/>
        <v>0.5</v>
      </c>
      <c r="Y61" s="103">
        <f t="shared" si="19"/>
        <v>0.5</v>
      </c>
      <c r="Z61" s="103">
        <f t="shared" si="19"/>
        <v>0.5</v>
      </c>
      <c r="AA61" s="103">
        <f t="shared" si="19"/>
        <v>0.5</v>
      </c>
      <c r="AB61" s="103">
        <f t="shared" si="19"/>
        <v>0.5</v>
      </c>
      <c r="AC61" s="103">
        <f t="shared" si="19"/>
        <v>0.5</v>
      </c>
      <c r="AD61" s="103">
        <f t="shared" si="19"/>
        <v>0.5</v>
      </c>
      <c r="AE61" s="103">
        <f t="shared" si="19"/>
        <v>0.5</v>
      </c>
      <c r="AF61" s="103">
        <f t="shared" si="19"/>
        <v>0.5</v>
      </c>
      <c r="AG61" s="103">
        <f t="shared" si="19"/>
        <v>0.5</v>
      </c>
      <c r="AH61" s="103">
        <f t="shared" si="19"/>
        <v>0.5</v>
      </c>
      <c r="AI61" s="103">
        <f t="shared" si="19"/>
        <v>0.5</v>
      </c>
      <c r="AJ61" s="103">
        <f t="shared" si="19"/>
        <v>0.5</v>
      </c>
      <c r="AK61" s="103">
        <f t="shared" si="19"/>
        <v>0.5</v>
      </c>
      <c r="AL61" s="103">
        <f t="shared" si="19"/>
        <v>0.5</v>
      </c>
      <c r="AM61" s="103">
        <f t="shared" si="19"/>
        <v>0.5</v>
      </c>
      <c r="AN61" s="103">
        <f t="shared" si="19"/>
        <v>0.5</v>
      </c>
      <c r="AO61" s="103">
        <f t="shared" si="19"/>
        <v>0.5</v>
      </c>
      <c r="AP61" s="103">
        <f t="shared" si="19"/>
        <v>0.5</v>
      </c>
      <c r="AQ61" s="103">
        <f t="shared" si="19"/>
        <v>0.5</v>
      </c>
      <c r="AR61" s="103">
        <f t="shared" si="19"/>
        <v>0.5</v>
      </c>
      <c r="AS61" s="103">
        <f t="shared" si="19"/>
        <v>0.5</v>
      </c>
      <c r="AT61" s="103">
        <f t="shared" si="19"/>
        <v>0.5</v>
      </c>
      <c r="AU61" s="103">
        <f t="shared" si="19"/>
        <v>0.5</v>
      </c>
      <c r="AV61" s="103">
        <f t="shared" si="19"/>
        <v>0.5</v>
      </c>
      <c r="AW61" s="103">
        <f t="shared" si="19"/>
        <v>0.5</v>
      </c>
      <c r="AX61" s="103">
        <f t="shared" si="19"/>
        <v>0.5</v>
      </c>
      <c r="AY61" s="103">
        <f t="shared" si="19"/>
        <v>0.5</v>
      </c>
      <c r="AZ61" s="103">
        <f t="shared" si="19"/>
        <v>0.5</v>
      </c>
      <c r="BA61" s="103">
        <f t="shared" si="19"/>
        <v>0.5</v>
      </c>
      <c r="BB61" s="103">
        <f t="shared" si="19"/>
        <v>0.5</v>
      </c>
      <c r="BC61" s="103">
        <f t="shared" si="19"/>
        <v>0.5</v>
      </c>
      <c r="BD61" s="103">
        <f t="shared" si="19"/>
        <v>0.5</v>
      </c>
      <c r="BE61" s="103">
        <f t="shared" si="19"/>
        <v>0.5</v>
      </c>
      <c r="BF61" s="103">
        <f t="shared" si="19"/>
        <v>0.5</v>
      </c>
      <c r="BG61" s="103">
        <f t="shared" si="19"/>
        <v>0.5</v>
      </c>
      <c r="BH61" s="103">
        <f t="shared" si="19"/>
        <v>0.5</v>
      </c>
      <c r="BI61" s="103">
        <f t="shared" si="19"/>
        <v>0.5</v>
      </c>
      <c r="BJ61" s="103">
        <f t="shared" si="19"/>
        <v>0.5</v>
      </c>
      <c r="BK61" s="103">
        <f t="shared" si="19"/>
        <v>0.5</v>
      </c>
      <c r="BL61" s="103">
        <f t="shared" si="19"/>
        <v>0.5</v>
      </c>
      <c r="BM61" s="103">
        <f t="shared" si="19"/>
        <v>0.5</v>
      </c>
      <c r="BN61" s="103">
        <f t="shared" si="19"/>
        <v>0.5</v>
      </c>
      <c r="BO61" s="103">
        <f t="shared" si="19"/>
        <v>0.5</v>
      </c>
      <c r="BP61" s="104">
        <f t="shared" si="19"/>
        <v>0.5</v>
      </c>
    </row>
    <row r="62" spans="2:68" s="111" customFormat="1">
      <c r="B62" s="1606" t="s">
        <v>235</v>
      </c>
      <c r="C62" s="1607"/>
      <c r="D62" s="105">
        <f>D58/D60</f>
        <v>0.61538461538461542</v>
      </c>
      <c r="E62" s="105">
        <f t="shared" ref="E62:BP62" si="20">E58/E60</f>
        <v>0.61538461538461542</v>
      </c>
      <c r="F62" s="105">
        <f t="shared" si="20"/>
        <v>0.61538461538461542</v>
      </c>
      <c r="G62" s="105">
        <f t="shared" si="20"/>
        <v>0.61538461538461542</v>
      </c>
      <c r="H62" s="105">
        <f t="shared" si="20"/>
        <v>0.61538461538461542</v>
      </c>
      <c r="I62" s="105">
        <f t="shared" si="20"/>
        <v>0.61538461538461542</v>
      </c>
      <c r="J62" s="105">
        <f t="shared" si="20"/>
        <v>0.5</v>
      </c>
      <c r="K62" s="105">
        <f t="shared" si="20"/>
        <v>0.5</v>
      </c>
      <c r="L62" s="105">
        <f t="shared" si="20"/>
        <v>0.5</v>
      </c>
      <c r="M62" s="105">
        <f t="shared" si="20"/>
        <v>0.5</v>
      </c>
      <c r="N62" s="105">
        <f t="shared" si="20"/>
        <v>0.5</v>
      </c>
      <c r="O62" s="105">
        <f t="shared" si="20"/>
        <v>0.5</v>
      </c>
      <c r="P62" s="105">
        <f t="shared" si="20"/>
        <v>0.5</v>
      </c>
      <c r="Q62" s="105">
        <f t="shared" si="20"/>
        <v>0.5</v>
      </c>
      <c r="R62" s="105">
        <f t="shared" si="20"/>
        <v>0.5</v>
      </c>
      <c r="S62" s="105">
        <f t="shared" si="20"/>
        <v>0.5</v>
      </c>
      <c r="T62" s="105">
        <f t="shared" si="20"/>
        <v>0.5</v>
      </c>
      <c r="U62" s="105">
        <f t="shared" si="20"/>
        <v>0.5</v>
      </c>
      <c r="V62" s="105">
        <f t="shared" si="20"/>
        <v>0.5</v>
      </c>
      <c r="W62" s="105">
        <f t="shared" si="20"/>
        <v>0.5</v>
      </c>
      <c r="X62" s="105">
        <f t="shared" si="20"/>
        <v>0.5</v>
      </c>
      <c r="Y62" s="105">
        <f t="shared" si="20"/>
        <v>0.5</v>
      </c>
      <c r="Z62" s="105">
        <f t="shared" si="20"/>
        <v>0.5</v>
      </c>
      <c r="AA62" s="105">
        <f t="shared" si="20"/>
        <v>0.5</v>
      </c>
      <c r="AB62" s="105">
        <f t="shared" si="20"/>
        <v>0.5</v>
      </c>
      <c r="AC62" s="105">
        <f t="shared" si="20"/>
        <v>0.5</v>
      </c>
      <c r="AD62" s="105">
        <f t="shared" si="20"/>
        <v>0.5</v>
      </c>
      <c r="AE62" s="105">
        <f t="shared" si="20"/>
        <v>0.5</v>
      </c>
      <c r="AF62" s="105">
        <f t="shared" si="20"/>
        <v>0.5</v>
      </c>
      <c r="AG62" s="105">
        <f t="shared" si="20"/>
        <v>0.5</v>
      </c>
      <c r="AH62" s="105">
        <f t="shared" si="20"/>
        <v>0.5</v>
      </c>
      <c r="AI62" s="105">
        <f t="shared" si="20"/>
        <v>0.5</v>
      </c>
      <c r="AJ62" s="105">
        <f t="shared" si="20"/>
        <v>0.5</v>
      </c>
      <c r="AK62" s="105">
        <f t="shared" si="20"/>
        <v>0.5</v>
      </c>
      <c r="AL62" s="105">
        <f t="shared" si="20"/>
        <v>0.5</v>
      </c>
      <c r="AM62" s="105">
        <f t="shared" si="20"/>
        <v>0.5</v>
      </c>
      <c r="AN62" s="105">
        <f t="shared" si="20"/>
        <v>0.5</v>
      </c>
      <c r="AO62" s="105">
        <f t="shared" si="20"/>
        <v>0.5</v>
      </c>
      <c r="AP62" s="105">
        <f t="shared" si="20"/>
        <v>0.5</v>
      </c>
      <c r="AQ62" s="105">
        <f t="shared" si="20"/>
        <v>0.5</v>
      </c>
      <c r="AR62" s="105">
        <f t="shared" si="20"/>
        <v>0.5</v>
      </c>
      <c r="AS62" s="105">
        <f t="shared" si="20"/>
        <v>0.5</v>
      </c>
      <c r="AT62" s="105">
        <f t="shared" si="20"/>
        <v>0.5</v>
      </c>
      <c r="AU62" s="105">
        <f t="shared" si="20"/>
        <v>0.5</v>
      </c>
      <c r="AV62" s="105">
        <f t="shared" si="20"/>
        <v>0.5</v>
      </c>
      <c r="AW62" s="105">
        <f t="shared" si="20"/>
        <v>0.5</v>
      </c>
      <c r="AX62" s="105">
        <f t="shared" si="20"/>
        <v>0.5</v>
      </c>
      <c r="AY62" s="105">
        <f t="shared" si="20"/>
        <v>0.5</v>
      </c>
      <c r="AZ62" s="105">
        <f t="shared" si="20"/>
        <v>0.5</v>
      </c>
      <c r="BA62" s="105">
        <f t="shared" si="20"/>
        <v>0.5</v>
      </c>
      <c r="BB62" s="105">
        <f t="shared" si="20"/>
        <v>0.5</v>
      </c>
      <c r="BC62" s="105">
        <f t="shared" si="20"/>
        <v>0.5</v>
      </c>
      <c r="BD62" s="105">
        <f t="shared" si="20"/>
        <v>0.5</v>
      </c>
      <c r="BE62" s="105">
        <f t="shared" si="20"/>
        <v>0.5</v>
      </c>
      <c r="BF62" s="105">
        <f t="shared" si="20"/>
        <v>0.5</v>
      </c>
      <c r="BG62" s="105">
        <f t="shared" si="20"/>
        <v>0.5</v>
      </c>
      <c r="BH62" s="105">
        <f t="shared" si="20"/>
        <v>0.5</v>
      </c>
      <c r="BI62" s="105">
        <f t="shared" si="20"/>
        <v>0.5</v>
      </c>
      <c r="BJ62" s="105">
        <f t="shared" si="20"/>
        <v>0.5</v>
      </c>
      <c r="BK62" s="105">
        <f t="shared" si="20"/>
        <v>0.5</v>
      </c>
      <c r="BL62" s="105">
        <f t="shared" si="20"/>
        <v>0.5</v>
      </c>
      <c r="BM62" s="105">
        <f t="shared" si="20"/>
        <v>0.5</v>
      </c>
      <c r="BN62" s="105">
        <f t="shared" si="20"/>
        <v>0.5</v>
      </c>
      <c r="BO62" s="105">
        <f t="shared" si="20"/>
        <v>0.5</v>
      </c>
      <c r="BP62" s="106">
        <f t="shared" si="20"/>
        <v>0.5</v>
      </c>
    </row>
    <row r="63" spans="2:68" s="147" customFormat="1"/>
    <row r="64" spans="2:68" s="60" customFormat="1">
      <c r="O64" s="122"/>
    </row>
    <row r="65" spans="2:68" s="60" customFormat="1"/>
    <row r="66" spans="2:68" s="60" customFormat="1" ht="18.75">
      <c r="B66" s="1602" t="s">
        <v>239</v>
      </c>
      <c r="C66" s="1603"/>
      <c r="D66" s="86"/>
      <c r="E66" s="86"/>
      <c r="F66" s="86"/>
      <c r="G66" s="86"/>
      <c r="H66" s="86"/>
      <c r="I66" s="128" t="s">
        <v>228</v>
      </c>
      <c r="J66" s="129">
        <f>S34</f>
        <v>15</v>
      </c>
      <c r="K66" s="86">
        <f>J66</f>
        <v>15</v>
      </c>
      <c r="L66" s="86">
        <f t="shared" ref="L66" si="21">K66</f>
        <v>15</v>
      </c>
      <c r="M66" s="129">
        <f>T34</f>
        <v>20</v>
      </c>
      <c r="N66" s="86">
        <f t="shared" ref="N66:BP66" si="22">M66</f>
        <v>20</v>
      </c>
      <c r="O66" s="86">
        <f t="shared" si="22"/>
        <v>20</v>
      </c>
      <c r="P66" s="86">
        <f t="shared" si="22"/>
        <v>20</v>
      </c>
      <c r="Q66" s="86">
        <f t="shared" si="22"/>
        <v>20</v>
      </c>
      <c r="R66" s="86">
        <f t="shared" si="22"/>
        <v>20</v>
      </c>
      <c r="S66" s="86">
        <f t="shared" si="22"/>
        <v>20</v>
      </c>
      <c r="T66" s="86">
        <f t="shared" si="22"/>
        <v>20</v>
      </c>
      <c r="U66" s="86">
        <f t="shared" si="22"/>
        <v>20</v>
      </c>
      <c r="V66" s="86">
        <f t="shared" si="22"/>
        <v>20</v>
      </c>
      <c r="W66" s="86">
        <f t="shared" si="22"/>
        <v>20</v>
      </c>
      <c r="X66" s="86">
        <f t="shared" si="22"/>
        <v>20</v>
      </c>
      <c r="Y66" s="86">
        <f t="shared" si="22"/>
        <v>20</v>
      </c>
      <c r="Z66" s="86">
        <f t="shared" si="22"/>
        <v>20</v>
      </c>
      <c r="AA66" s="86">
        <f t="shared" si="22"/>
        <v>20</v>
      </c>
      <c r="AB66" s="86">
        <f t="shared" si="22"/>
        <v>20</v>
      </c>
      <c r="AC66" s="86">
        <f t="shared" si="22"/>
        <v>20</v>
      </c>
      <c r="AD66" s="86">
        <f t="shared" si="22"/>
        <v>20</v>
      </c>
      <c r="AE66" s="86">
        <f t="shared" si="22"/>
        <v>20</v>
      </c>
      <c r="AF66" s="86">
        <f t="shared" si="22"/>
        <v>20</v>
      </c>
      <c r="AG66" s="86">
        <f t="shared" si="22"/>
        <v>20</v>
      </c>
      <c r="AH66" s="86">
        <f t="shared" si="22"/>
        <v>20</v>
      </c>
      <c r="AI66" s="86">
        <f t="shared" si="22"/>
        <v>20</v>
      </c>
      <c r="AJ66" s="86">
        <f t="shared" si="22"/>
        <v>20</v>
      </c>
      <c r="AK66" s="86">
        <f t="shared" si="22"/>
        <v>20</v>
      </c>
      <c r="AL66" s="86">
        <f t="shared" si="22"/>
        <v>20</v>
      </c>
      <c r="AM66" s="86">
        <f t="shared" si="22"/>
        <v>20</v>
      </c>
      <c r="AN66" s="86">
        <f t="shared" si="22"/>
        <v>20</v>
      </c>
      <c r="AO66" s="86">
        <f t="shared" si="22"/>
        <v>20</v>
      </c>
      <c r="AP66" s="86">
        <f t="shared" si="22"/>
        <v>20</v>
      </c>
      <c r="AQ66" s="86">
        <f t="shared" si="22"/>
        <v>20</v>
      </c>
      <c r="AR66" s="86">
        <f t="shared" si="22"/>
        <v>20</v>
      </c>
      <c r="AS66" s="86">
        <f t="shared" si="22"/>
        <v>20</v>
      </c>
      <c r="AT66" s="86">
        <f t="shared" si="22"/>
        <v>20</v>
      </c>
      <c r="AU66" s="86">
        <f t="shared" si="22"/>
        <v>20</v>
      </c>
      <c r="AV66" s="86">
        <f t="shared" si="22"/>
        <v>20</v>
      </c>
      <c r="AW66" s="86">
        <f t="shared" si="22"/>
        <v>20</v>
      </c>
      <c r="AX66" s="86">
        <f t="shared" si="22"/>
        <v>20</v>
      </c>
      <c r="AY66" s="86">
        <f t="shared" si="22"/>
        <v>20</v>
      </c>
      <c r="AZ66" s="86">
        <f t="shared" si="22"/>
        <v>20</v>
      </c>
      <c r="BA66" s="86">
        <f t="shared" si="22"/>
        <v>20</v>
      </c>
      <c r="BB66" s="86">
        <f t="shared" si="22"/>
        <v>20</v>
      </c>
      <c r="BC66" s="86">
        <f t="shared" si="22"/>
        <v>20</v>
      </c>
      <c r="BD66" s="86">
        <f t="shared" si="22"/>
        <v>20</v>
      </c>
      <c r="BE66" s="86">
        <f t="shared" si="22"/>
        <v>20</v>
      </c>
      <c r="BF66" s="86">
        <f t="shared" si="22"/>
        <v>20</v>
      </c>
      <c r="BG66" s="86">
        <f t="shared" si="22"/>
        <v>20</v>
      </c>
      <c r="BH66" s="86">
        <f t="shared" si="22"/>
        <v>20</v>
      </c>
      <c r="BI66" s="86">
        <f t="shared" si="22"/>
        <v>20</v>
      </c>
      <c r="BJ66" s="86">
        <f t="shared" si="22"/>
        <v>20</v>
      </c>
      <c r="BK66" s="86">
        <f t="shared" si="22"/>
        <v>20</v>
      </c>
      <c r="BL66" s="86">
        <f t="shared" si="22"/>
        <v>20</v>
      </c>
      <c r="BM66" s="86">
        <f t="shared" si="22"/>
        <v>20</v>
      </c>
      <c r="BN66" s="86">
        <f t="shared" si="22"/>
        <v>20</v>
      </c>
      <c r="BO66" s="86">
        <f t="shared" si="22"/>
        <v>20</v>
      </c>
      <c r="BP66" s="130">
        <f t="shared" si="22"/>
        <v>20</v>
      </c>
    </row>
    <row r="67" spans="2:68" s="60" customFormat="1">
      <c r="B67" s="121" t="s">
        <v>111</v>
      </c>
      <c r="C67" s="122" t="s">
        <v>226</v>
      </c>
      <c r="D67" s="131">
        <f>'3. Inputs'!E73</f>
        <v>5</v>
      </c>
      <c r="E67" s="132">
        <f>'3. Inputs'!F73</f>
        <v>5</v>
      </c>
      <c r="F67" s="132">
        <f>'3. Inputs'!G73</f>
        <v>5</v>
      </c>
      <c r="G67" s="132">
        <f>'3. Inputs'!H73</f>
        <v>5</v>
      </c>
      <c r="H67" s="132">
        <f>'3. Inputs'!I73</f>
        <v>5</v>
      </c>
      <c r="I67" s="133">
        <f>'3. Inputs'!J73</f>
        <v>5</v>
      </c>
      <c r="J67" s="122">
        <f>J66*$D$33</f>
        <v>7.5</v>
      </c>
      <c r="K67" s="122">
        <f t="shared" ref="K67:BP67" si="23">K66*$D$31</f>
        <v>7.5</v>
      </c>
      <c r="L67" s="122">
        <f t="shared" si="23"/>
        <v>7.5</v>
      </c>
      <c r="M67" s="122">
        <f t="shared" si="23"/>
        <v>10</v>
      </c>
      <c r="N67" s="122">
        <f t="shared" si="23"/>
        <v>10</v>
      </c>
      <c r="O67" s="122">
        <f t="shared" si="23"/>
        <v>10</v>
      </c>
      <c r="P67" s="122">
        <f t="shared" si="23"/>
        <v>10</v>
      </c>
      <c r="Q67" s="122">
        <f t="shared" si="23"/>
        <v>10</v>
      </c>
      <c r="R67" s="122">
        <f t="shared" si="23"/>
        <v>10</v>
      </c>
      <c r="S67" s="122">
        <f t="shared" si="23"/>
        <v>10</v>
      </c>
      <c r="T67" s="122">
        <f t="shared" si="23"/>
        <v>10</v>
      </c>
      <c r="U67" s="122">
        <f t="shared" si="23"/>
        <v>10</v>
      </c>
      <c r="V67" s="122">
        <f t="shared" si="23"/>
        <v>10</v>
      </c>
      <c r="W67" s="122">
        <f t="shared" si="23"/>
        <v>10</v>
      </c>
      <c r="X67" s="122">
        <f t="shared" si="23"/>
        <v>10</v>
      </c>
      <c r="Y67" s="122">
        <f t="shared" si="23"/>
        <v>10</v>
      </c>
      <c r="Z67" s="122">
        <f t="shared" si="23"/>
        <v>10</v>
      </c>
      <c r="AA67" s="122">
        <f t="shared" si="23"/>
        <v>10</v>
      </c>
      <c r="AB67" s="122">
        <f t="shared" si="23"/>
        <v>10</v>
      </c>
      <c r="AC67" s="122">
        <f t="shared" si="23"/>
        <v>10</v>
      </c>
      <c r="AD67" s="122">
        <f t="shared" si="23"/>
        <v>10</v>
      </c>
      <c r="AE67" s="122">
        <f t="shared" si="23"/>
        <v>10</v>
      </c>
      <c r="AF67" s="122">
        <f t="shared" si="23"/>
        <v>10</v>
      </c>
      <c r="AG67" s="122">
        <f t="shared" si="23"/>
        <v>10</v>
      </c>
      <c r="AH67" s="122">
        <f t="shared" si="23"/>
        <v>10</v>
      </c>
      <c r="AI67" s="122">
        <f t="shared" si="23"/>
        <v>10</v>
      </c>
      <c r="AJ67" s="122">
        <f t="shared" si="23"/>
        <v>10</v>
      </c>
      <c r="AK67" s="122">
        <f t="shared" si="23"/>
        <v>10</v>
      </c>
      <c r="AL67" s="122">
        <f t="shared" si="23"/>
        <v>10</v>
      </c>
      <c r="AM67" s="122">
        <f t="shared" si="23"/>
        <v>10</v>
      </c>
      <c r="AN67" s="122">
        <f t="shared" si="23"/>
        <v>10</v>
      </c>
      <c r="AO67" s="122">
        <f t="shared" si="23"/>
        <v>10</v>
      </c>
      <c r="AP67" s="122">
        <f t="shared" si="23"/>
        <v>10</v>
      </c>
      <c r="AQ67" s="122">
        <f t="shared" si="23"/>
        <v>10</v>
      </c>
      <c r="AR67" s="122">
        <f t="shared" si="23"/>
        <v>10</v>
      </c>
      <c r="AS67" s="122">
        <f t="shared" si="23"/>
        <v>10</v>
      </c>
      <c r="AT67" s="122">
        <f t="shared" si="23"/>
        <v>10</v>
      </c>
      <c r="AU67" s="122">
        <f t="shared" si="23"/>
        <v>10</v>
      </c>
      <c r="AV67" s="122">
        <f t="shared" si="23"/>
        <v>10</v>
      </c>
      <c r="AW67" s="122">
        <f t="shared" si="23"/>
        <v>10</v>
      </c>
      <c r="AX67" s="122">
        <f t="shared" si="23"/>
        <v>10</v>
      </c>
      <c r="AY67" s="122">
        <f t="shared" si="23"/>
        <v>10</v>
      </c>
      <c r="AZ67" s="122">
        <f t="shared" si="23"/>
        <v>10</v>
      </c>
      <c r="BA67" s="122">
        <f t="shared" si="23"/>
        <v>10</v>
      </c>
      <c r="BB67" s="122">
        <f t="shared" si="23"/>
        <v>10</v>
      </c>
      <c r="BC67" s="122">
        <f t="shared" si="23"/>
        <v>10</v>
      </c>
      <c r="BD67" s="122">
        <f t="shared" si="23"/>
        <v>10</v>
      </c>
      <c r="BE67" s="122">
        <f t="shared" si="23"/>
        <v>10</v>
      </c>
      <c r="BF67" s="122">
        <f t="shared" si="23"/>
        <v>10</v>
      </c>
      <c r="BG67" s="122">
        <f t="shared" si="23"/>
        <v>10</v>
      </c>
      <c r="BH67" s="122">
        <f t="shared" si="23"/>
        <v>10</v>
      </c>
      <c r="BI67" s="122">
        <f t="shared" si="23"/>
        <v>10</v>
      </c>
      <c r="BJ67" s="122">
        <f t="shared" si="23"/>
        <v>10</v>
      </c>
      <c r="BK67" s="122">
        <f t="shared" si="23"/>
        <v>10</v>
      </c>
      <c r="BL67" s="122">
        <f t="shared" si="23"/>
        <v>10</v>
      </c>
      <c r="BM67" s="122">
        <f t="shared" si="23"/>
        <v>10</v>
      </c>
      <c r="BN67" s="122">
        <f t="shared" si="23"/>
        <v>10</v>
      </c>
      <c r="BO67" s="122">
        <f t="shared" si="23"/>
        <v>10</v>
      </c>
      <c r="BP67" s="123">
        <f t="shared" si="23"/>
        <v>10</v>
      </c>
    </row>
    <row r="68" spans="2:68" s="60" customFormat="1">
      <c r="B68" s="121" t="s">
        <v>112</v>
      </c>
      <c r="C68" s="122" t="s">
        <v>226</v>
      </c>
      <c r="D68" s="134">
        <f>'3. Inputs'!E74</f>
        <v>8</v>
      </c>
      <c r="E68" s="118">
        <f>'3. Inputs'!F74</f>
        <v>8</v>
      </c>
      <c r="F68" s="118">
        <f>'3. Inputs'!G74</f>
        <v>8</v>
      </c>
      <c r="G68" s="118">
        <f>'3. Inputs'!H74</f>
        <v>8</v>
      </c>
      <c r="H68" s="118">
        <f>'3. Inputs'!I74</f>
        <v>8</v>
      </c>
      <c r="I68" s="135">
        <f>'3. Inputs'!J74</f>
        <v>8</v>
      </c>
      <c r="J68" s="122">
        <f>J66*$E$33</f>
        <v>7.5</v>
      </c>
      <c r="K68" s="122">
        <f t="shared" ref="K68:BP68" si="24">K66*$E$31</f>
        <v>7.5</v>
      </c>
      <c r="L68" s="122">
        <f t="shared" si="24"/>
        <v>7.5</v>
      </c>
      <c r="M68" s="122">
        <f t="shared" si="24"/>
        <v>10</v>
      </c>
      <c r="N68" s="122">
        <f t="shared" si="24"/>
        <v>10</v>
      </c>
      <c r="O68" s="122">
        <f t="shared" si="24"/>
        <v>10</v>
      </c>
      <c r="P68" s="122">
        <f t="shared" si="24"/>
        <v>10</v>
      </c>
      <c r="Q68" s="122">
        <f t="shared" si="24"/>
        <v>10</v>
      </c>
      <c r="R68" s="122">
        <f t="shared" si="24"/>
        <v>10</v>
      </c>
      <c r="S68" s="122">
        <f t="shared" si="24"/>
        <v>10</v>
      </c>
      <c r="T68" s="122">
        <f t="shared" si="24"/>
        <v>10</v>
      </c>
      <c r="U68" s="122">
        <f t="shared" si="24"/>
        <v>10</v>
      </c>
      <c r="V68" s="122">
        <f t="shared" si="24"/>
        <v>10</v>
      </c>
      <c r="W68" s="122">
        <f t="shared" si="24"/>
        <v>10</v>
      </c>
      <c r="X68" s="122">
        <f t="shared" si="24"/>
        <v>10</v>
      </c>
      <c r="Y68" s="122">
        <f t="shared" si="24"/>
        <v>10</v>
      </c>
      <c r="Z68" s="122">
        <f t="shared" si="24"/>
        <v>10</v>
      </c>
      <c r="AA68" s="122">
        <f t="shared" si="24"/>
        <v>10</v>
      </c>
      <c r="AB68" s="122">
        <f t="shared" si="24"/>
        <v>10</v>
      </c>
      <c r="AC68" s="122">
        <f t="shared" si="24"/>
        <v>10</v>
      </c>
      <c r="AD68" s="122">
        <f t="shared" si="24"/>
        <v>10</v>
      </c>
      <c r="AE68" s="122">
        <f t="shared" si="24"/>
        <v>10</v>
      </c>
      <c r="AF68" s="122">
        <f t="shared" si="24"/>
        <v>10</v>
      </c>
      <c r="AG68" s="122">
        <f t="shared" si="24"/>
        <v>10</v>
      </c>
      <c r="AH68" s="122">
        <f t="shared" si="24"/>
        <v>10</v>
      </c>
      <c r="AI68" s="122">
        <f t="shared" si="24"/>
        <v>10</v>
      </c>
      <c r="AJ68" s="122">
        <f t="shared" si="24"/>
        <v>10</v>
      </c>
      <c r="AK68" s="122">
        <f t="shared" si="24"/>
        <v>10</v>
      </c>
      <c r="AL68" s="122">
        <f t="shared" si="24"/>
        <v>10</v>
      </c>
      <c r="AM68" s="122">
        <f t="shared" si="24"/>
        <v>10</v>
      </c>
      <c r="AN68" s="122">
        <f t="shared" si="24"/>
        <v>10</v>
      </c>
      <c r="AO68" s="122">
        <f t="shared" si="24"/>
        <v>10</v>
      </c>
      <c r="AP68" s="122">
        <f t="shared" si="24"/>
        <v>10</v>
      </c>
      <c r="AQ68" s="122">
        <f t="shared" si="24"/>
        <v>10</v>
      </c>
      <c r="AR68" s="122">
        <f t="shared" si="24"/>
        <v>10</v>
      </c>
      <c r="AS68" s="122">
        <f t="shared" si="24"/>
        <v>10</v>
      </c>
      <c r="AT68" s="122">
        <f t="shared" si="24"/>
        <v>10</v>
      </c>
      <c r="AU68" s="122">
        <f t="shared" si="24"/>
        <v>10</v>
      </c>
      <c r="AV68" s="122">
        <f t="shared" si="24"/>
        <v>10</v>
      </c>
      <c r="AW68" s="122">
        <f t="shared" si="24"/>
        <v>10</v>
      </c>
      <c r="AX68" s="122">
        <f t="shared" si="24"/>
        <v>10</v>
      </c>
      <c r="AY68" s="122">
        <f t="shared" si="24"/>
        <v>10</v>
      </c>
      <c r="AZ68" s="122">
        <f t="shared" si="24"/>
        <v>10</v>
      </c>
      <c r="BA68" s="122">
        <f t="shared" si="24"/>
        <v>10</v>
      </c>
      <c r="BB68" s="122">
        <f t="shared" si="24"/>
        <v>10</v>
      </c>
      <c r="BC68" s="122">
        <f t="shared" si="24"/>
        <v>10</v>
      </c>
      <c r="BD68" s="122">
        <f t="shared" si="24"/>
        <v>10</v>
      </c>
      <c r="BE68" s="122">
        <f t="shared" si="24"/>
        <v>10</v>
      </c>
      <c r="BF68" s="122">
        <f t="shared" si="24"/>
        <v>10</v>
      </c>
      <c r="BG68" s="122">
        <f t="shared" si="24"/>
        <v>10</v>
      </c>
      <c r="BH68" s="122">
        <f t="shared" si="24"/>
        <v>10</v>
      </c>
      <c r="BI68" s="122">
        <f t="shared" si="24"/>
        <v>10</v>
      </c>
      <c r="BJ68" s="122">
        <f t="shared" si="24"/>
        <v>10</v>
      </c>
      <c r="BK68" s="122">
        <f t="shared" si="24"/>
        <v>10</v>
      </c>
      <c r="BL68" s="122">
        <f t="shared" si="24"/>
        <v>10</v>
      </c>
      <c r="BM68" s="122">
        <f t="shared" si="24"/>
        <v>10</v>
      </c>
      <c r="BN68" s="122">
        <f t="shared" si="24"/>
        <v>10</v>
      </c>
      <c r="BO68" s="122">
        <f t="shared" si="24"/>
        <v>10</v>
      </c>
      <c r="BP68" s="123">
        <f t="shared" si="24"/>
        <v>10</v>
      </c>
    </row>
    <row r="69" spans="2:68" s="60" customFormat="1">
      <c r="B69" s="139"/>
      <c r="C69" s="122"/>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1"/>
    </row>
    <row r="70" spans="2:68" s="144" customFormat="1">
      <c r="B70" s="1604" t="s">
        <v>238</v>
      </c>
      <c r="C70" s="1605"/>
      <c r="D70" s="142">
        <f t="shared" ref="D70:BO70" si="25">SUM(D67:D68)</f>
        <v>13</v>
      </c>
      <c r="E70" s="142">
        <f t="shared" si="25"/>
        <v>13</v>
      </c>
      <c r="F70" s="142">
        <f t="shared" si="25"/>
        <v>13</v>
      </c>
      <c r="G70" s="142">
        <f t="shared" si="25"/>
        <v>13</v>
      </c>
      <c r="H70" s="142">
        <f t="shared" si="25"/>
        <v>13</v>
      </c>
      <c r="I70" s="142">
        <f t="shared" si="25"/>
        <v>13</v>
      </c>
      <c r="J70" s="142">
        <f t="shared" si="25"/>
        <v>15</v>
      </c>
      <c r="K70" s="142">
        <f t="shared" si="25"/>
        <v>15</v>
      </c>
      <c r="L70" s="142">
        <f t="shared" si="25"/>
        <v>15</v>
      </c>
      <c r="M70" s="142">
        <f t="shared" si="25"/>
        <v>20</v>
      </c>
      <c r="N70" s="142">
        <f t="shared" si="25"/>
        <v>20</v>
      </c>
      <c r="O70" s="142">
        <f t="shared" si="25"/>
        <v>20</v>
      </c>
      <c r="P70" s="142">
        <f t="shared" si="25"/>
        <v>20</v>
      </c>
      <c r="Q70" s="142">
        <f t="shared" si="25"/>
        <v>20</v>
      </c>
      <c r="R70" s="142">
        <f t="shared" si="25"/>
        <v>20</v>
      </c>
      <c r="S70" s="142">
        <f t="shared" si="25"/>
        <v>20</v>
      </c>
      <c r="T70" s="142">
        <f t="shared" si="25"/>
        <v>20</v>
      </c>
      <c r="U70" s="142">
        <f t="shared" si="25"/>
        <v>20</v>
      </c>
      <c r="V70" s="142">
        <f t="shared" si="25"/>
        <v>20</v>
      </c>
      <c r="W70" s="142">
        <f t="shared" si="25"/>
        <v>20</v>
      </c>
      <c r="X70" s="142">
        <f t="shared" si="25"/>
        <v>20</v>
      </c>
      <c r="Y70" s="142">
        <f t="shared" si="25"/>
        <v>20</v>
      </c>
      <c r="Z70" s="142">
        <f t="shared" si="25"/>
        <v>20</v>
      </c>
      <c r="AA70" s="142">
        <f t="shared" si="25"/>
        <v>20</v>
      </c>
      <c r="AB70" s="142">
        <f t="shared" si="25"/>
        <v>20</v>
      </c>
      <c r="AC70" s="142">
        <f t="shared" si="25"/>
        <v>20</v>
      </c>
      <c r="AD70" s="142">
        <f t="shared" si="25"/>
        <v>20</v>
      </c>
      <c r="AE70" s="142">
        <f t="shared" si="25"/>
        <v>20</v>
      </c>
      <c r="AF70" s="142">
        <f t="shared" si="25"/>
        <v>20</v>
      </c>
      <c r="AG70" s="142">
        <f t="shared" si="25"/>
        <v>20</v>
      </c>
      <c r="AH70" s="142">
        <f t="shared" si="25"/>
        <v>20</v>
      </c>
      <c r="AI70" s="142">
        <f t="shared" si="25"/>
        <v>20</v>
      </c>
      <c r="AJ70" s="142">
        <f t="shared" si="25"/>
        <v>20</v>
      </c>
      <c r="AK70" s="142">
        <f t="shared" si="25"/>
        <v>20</v>
      </c>
      <c r="AL70" s="142">
        <f t="shared" si="25"/>
        <v>20</v>
      </c>
      <c r="AM70" s="142">
        <f t="shared" si="25"/>
        <v>20</v>
      </c>
      <c r="AN70" s="142">
        <f t="shared" si="25"/>
        <v>20</v>
      </c>
      <c r="AO70" s="142">
        <f t="shared" si="25"/>
        <v>20</v>
      </c>
      <c r="AP70" s="142">
        <f t="shared" si="25"/>
        <v>20</v>
      </c>
      <c r="AQ70" s="142">
        <f t="shared" si="25"/>
        <v>20</v>
      </c>
      <c r="AR70" s="142">
        <f t="shared" si="25"/>
        <v>20</v>
      </c>
      <c r="AS70" s="142">
        <f t="shared" si="25"/>
        <v>20</v>
      </c>
      <c r="AT70" s="142">
        <f t="shared" si="25"/>
        <v>20</v>
      </c>
      <c r="AU70" s="142">
        <f t="shared" si="25"/>
        <v>20</v>
      </c>
      <c r="AV70" s="142">
        <f t="shared" si="25"/>
        <v>20</v>
      </c>
      <c r="AW70" s="142">
        <f t="shared" si="25"/>
        <v>20</v>
      </c>
      <c r="AX70" s="142">
        <f t="shared" si="25"/>
        <v>20</v>
      </c>
      <c r="AY70" s="142">
        <f t="shared" si="25"/>
        <v>20</v>
      </c>
      <c r="AZ70" s="142">
        <f t="shared" si="25"/>
        <v>20</v>
      </c>
      <c r="BA70" s="142">
        <f t="shared" si="25"/>
        <v>20</v>
      </c>
      <c r="BB70" s="142">
        <f t="shared" si="25"/>
        <v>20</v>
      </c>
      <c r="BC70" s="142">
        <f t="shared" si="25"/>
        <v>20</v>
      </c>
      <c r="BD70" s="142">
        <f t="shared" si="25"/>
        <v>20</v>
      </c>
      <c r="BE70" s="142">
        <f t="shared" si="25"/>
        <v>20</v>
      </c>
      <c r="BF70" s="142">
        <f t="shared" si="25"/>
        <v>20</v>
      </c>
      <c r="BG70" s="142">
        <f t="shared" si="25"/>
        <v>20</v>
      </c>
      <c r="BH70" s="142">
        <f t="shared" si="25"/>
        <v>20</v>
      </c>
      <c r="BI70" s="142">
        <f t="shared" si="25"/>
        <v>20</v>
      </c>
      <c r="BJ70" s="142">
        <f t="shared" si="25"/>
        <v>20</v>
      </c>
      <c r="BK70" s="142">
        <f t="shared" si="25"/>
        <v>20</v>
      </c>
      <c r="BL70" s="142">
        <f t="shared" si="25"/>
        <v>20</v>
      </c>
      <c r="BM70" s="142">
        <f t="shared" si="25"/>
        <v>20</v>
      </c>
      <c r="BN70" s="142">
        <f t="shared" si="25"/>
        <v>20</v>
      </c>
      <c r="BO70" s="142">
        <f t="shared" si="25"/>
        <v>20</v>
      </c>
      <c r="BP70" s="143">
        <f t="shared" ref="BP70" si="26">SUM(BP67:BP68)</f>
        <v>20</v>
      </c>
    </row>
    <row r="71" spans="2:68" s="111" customFormat="1">
      <c r="B71" s="1600" t="s">
        <v>234</v>
      </c>
      <c r="C71" s="1601"/>
      <c r="D71" s="103">
        <f t="shared" ref="D71:BO71" si="27">D67/D70</f>
        <v>0.38461538461538464</v>
      </c>
      <c r="E71" s="103">
        <f t="shared" si="27"/>
        <v>0.38461538461538464</v>
      </c>
      <c r="F71" s="103">
        <f t="shared" si="27"/>
        <v>0.38461538461538464</v>
      </c>
      <c r="G71" s="103">
        <f t="shared" si="27"/>
        <v>0.38461538461538464</v>
      </c>
      <c r="H71" s="103">
        <f t="shared" si="27"/>
        <v>0.38461538461538464</v>
      </c>
      <c r="I71" s="103">
        <f t="shared" si="27"/>
        <v>0.38461538461538464</v>
      </c>
      <c r="J71" s="103">
        <f t="shared" si="27"/>
        <v>0.5</v>
      </c>
      <c r="K71" s="103">
        <f t="shared" si="27"/>
        <v>0.5</v>
      </c>
      <c r="L71" s="103">
        <f t="shared" si="27"/>
        <v>0.5</v>
      </c>
      <c r="M71" s="103">
        <f t="shared" si="27"/>
        <v>0.5</v>
      </c>
      <c r="N71" s="103">
        <f t="shared" si="27"/>
        <v>0.5</v>
      </c>
      <c r="O71" s="103">
        <f t="shared" si="27"/>
        <v>0.5</v>
      </c>
      <c r="P71" s="103">
        <f t="shared" si="27"/>
        <v>0.5</v>
      </c>
      <c r="Q71" s="103">
        <f t="shared" si="27"/>
        <v>0.5</v>
      </c>
      <c r="R71" s="103">
        <f t="shared" si="27"/>
        <v>0.5</v>
      </c>
      <c r="S71" s="103">
        <f t="shared" si="27"/>
        <v>0.5</v>
      </c>
      <c r="T71" s="103">
        <f t="shared" si="27"/>
        <v>0.5</v>
      </c>
      <c r="U71" s="103">
        <f t="shared" si="27"/>
        <v>0.5</v>
      </c>
      <c r="V71" s="103">
        <f t="shared" si="27"/>
        <v>0.5</v>
      </c>
      <c r="W71" s="103">
        <f t="shared" si="27"/>
        <v>0.5</v>
      </c>
      <c r="X71" s="103">
        <f t="shared" si="27"/>
        <v>0.5</v>
      </c>
      <c r="Y71" s="103">
        <f t="shared" si="27"/>
        <v>0.5</v>
      </c>
      <c r="Z71" s="103">
        <f t="shared" si="27"/>
        <v>0.5</v>
      </c>
      <c r="AA71" s="103">
        <f t="shared" si="27"/>
        <v>0.5</v>
      </c>
      <c r="AB71" s="103">
        <f t="shared" si="27"/>
        <v>0.5</v>
      </c>
      <c r="AC71" s="103">
        <f t="shared" si="27"/>
        <v>0.5</v>
      </c>
      <c r="AD71" s="103">
        <f t="shared" si="27"/>
        <v>0.5</v>
      </c>
      <c r="AE71" s="103">
        <f t="shared" si="27"/>
        <v>0.5</v>
      </c>
      <c r="AF71" s="103">
        <f t="shared" si="27"/>
        <v>0.5</v>
      </c>
      <c r="AG71" s="103">
        <f t="shared" si="27"/>
        <v>0.5</v>
      </c>
      <c r="AH71" s="103">
        <f t="shared" si="27"/>
        <v>0.5</v>
      </c>
      <c r="AI71" s="103">
        <f t="shared" si="27"/>
        <v>0.5</v>
      </c>
      <c r="AJ71" s="103">
        <f t="shared" si="27"/>
        <v>0.5</v>
      </c>
      <c r="AK71" s="103">
        <f t="shared" si="27"/>
        <v>0.5</v>
      </c>
      <c r="AL71" s="103">
        <f t="shared" si="27"/>
        <v>0.5</v>
      </c>
      <c r="AM71" s="103">
        <f t="shared" si="27"/>
        <v>0.5</v>
      </c>
      <c r="AN71" s="103">
        <f t="shared" si="27"/>
        <v>0.5</v>
      </c>
      <c r="AO71" s="103">
        <f t="shared" si="27"/>
        <v>0.5</v>
      </c>
      <c r="AP71" s="103">
        <f t="shared" si="27"/>
        <v>0.5</v>
      </c>
      <c r="AQ71" s="103">
        <f t="shared" si="27"/>
        <v>0.5</v>
      </c>
      <c r="AR71" s="103">
        <f t="shared" si="27"/>
        <v>0.5</v>
      </c>
      <c r="AS71" s="103">
        <f t="shared" si="27"/>
        <v>0.5</v>
      </c>
      <c r="AT71" s="103">
        <f t="shared" si="27"/>
        <v>0.5</v>
      </c>
      <c r="AU71" s="103">
        <f t="shared" si="27"/>
        <v>0.5</v>
      </c>
      <c r="AV71" s="103">
        <f t="shared" si="27"/>
        <v>0.5</v>
      </c>
      <c r="AW71" s="103">
        <f t="shared" si="27"/>
        <v>0.5</v>
      </c>
      <c r="AX71" s="103">
        <f t="shared" si="27"/>
        <v>0.5</v>
      </c>
      <c r="AY71" s="103">
        <f t="shared" si="27"/>
        <v>0.5</v>
      </c>
      <c r="AZ71" s="103">
        <f t="shared" si="27"/>
        <v>0.5</v>
      </c>
      <c r="BA71" s="103">
        <f t="shared" si="27"/>
        <v>0.5</v>
      </c>
      <c r="BB71" s="103">
        <f t="shared" si="27"/>
        <v>0.5</v>
      </c>
      <c r="BC71" s="103">
        <f t="shared" si="27"/>
        <v>0.5</v>
      </c>
      <c r="BD71" s="103">
        <f t="shared" si="27"/>
        <v>0.5</v>
      </c>
      <c r="BE71" s="103">
        <f t="shared" si="27"/>
        <v>0.5</v>
      </c>
      <c r="BF71" s="103">
        <f t="shared" si="27"/>
        <v>0.5</v>
      </c>
      <c r="BG71" s="103">
        <f t="shared" si="27"/>
        <v>0.5</v>
      </c>
      <c r="BH71" s="103">
        <f t="shared" si="27"/>
        <v>0.5</v>
      </c>
      <c r="BI71" s="103">
        <f t="shared" si="27"/>
        <v>0.5</v>
      </c>
      <c r="BJ71" s="103">
        <f t="shared" si="27"/>
        <v>0.5</v>
      </c>
      <c r="BK71" s="103">
        <f t="shared" si="27"/>
        <v>0.5</v>
      </c>
      <c r="BL71" s="103">
        <f t="shared" si="27"/>
        <v>0.5</v>
      </c>
      <c r="BM71" s="103">
        <f t="shared" si="27"/>
        <v>0.5</v>
      </c>
      <c r="BN71" s="103">
        <f t="shared" si="27"/>
        <v>0.5</v>
      </c>
      <c r="BO71" s="103">
        <f t="shared" si="27"/>
        <v>0.5</v>
      </c>
      <c r="BP71" s="104">
        <f t="shared" ref="BP71" si="28">BP67/BP70</f>
        <v>0.5</v>
      </c>
    </row>
    <row r="72" spans="2:68" s="111" customFormat="1">
      <c r="B72" s="1606" t="s">
        <v>235</v>
      </c>
      <c r="C72" s="1607"/>
      <c r="D72" s="105">
        <f t="shared" ref="D72:BO72" si="29">D68/D70</f>
        <v>0.61538461538461542</v>
      </c>
      <c r="E72" s="105">
        <f t="shared" si="29"/>
        <v>0.61538461538461542</v>
      </c>
      <c r="F72" s="105">
        <f t="shared" si="29"/>
        <v>0.61538461538461542</v>
      </c>
      <c r="G72" s="105">
        <f t="shared" si="29"/>
        <v>0.61538461538461542</v>
      </c>
      <c r="H72" s="105">
        <f t="shared" si="29"/>
        <v>0.61538461538461542</v>
      </c>
      <c r="I72" s="105">
        <f t="shared" si="29"/>
        <v>0.61538461538461542</v>
      </c>
      <c r="J72" s="105">
        <f t="shared" si="29"/>
        <v>0.5</v>
      </c>
      <c r="K72" s="105">
        <f t="shared" si="29"/>
        <v>0.5</v>
      </c>
      <c r="L72" s="105">
        <f t="shared" si="29"/>
        <v>0.5</v>
      </c>
      <c r="M72" s="105">
        <f t="shared" si="29"/>
        <v>0.5</v>
      </c>
      <c r="N72" s="105">
        <f t="shared" si="29"/>
        <v>0.5</v>
      </c>
      <c r="O72" s="105">
        <f t="shared" si="29"/>
        <v>0.5</v>
      </c>
      <c r="P72" s="105">
        <f t="shared" si="29"/>
        <v>0.5</v>
      </c>
      <c r="Q72" s="105">
        <f t="shared" si="29"/>
        <v>0.5</v>
      </c>
      <c r="R72" s="105">
        <f t="shared" si="29"/>
        <v>0.5</v>
      </c>
      <c r="S72" s="105">
        <f t="shared" si="29"/>
        <v>0.5</v>
      </c>
      <c r="T72" s="105">
        <f t="shared" si="29"/>
        <v>0.5</v>
      </c>
      <c r="U72" s="105">
        <f t="shared" si="29"/>
        <v>0.5</v>
      </c>
      <c r="V72" s="105">
        <f t="shared" si="29"/>
        <v>0.5</v>
      </c>
      <c r="W72" s="105">
        <f t="shared" si="29"/>
        <v>0.5</v>
      </c>
      <c r="X72" s="105">
        <f t="shared" si="29"/>
        <v>0.5</v>
      </c>
      <c r="Y72" s="105">
        <f t="shared" si="29"/>
        <v>0.5</v>
      </c>
      <c r="Z72" s="105">
        <f t="shared" si="29"/>
        <v>0.5</v>
      </c>
      <c r="AA72" s="105">
        <f t="shared" si="29"/>
        <v>0.5</v>
      </c>
      <c r="AB72" s="105">
        <f t="shared" si="29"/>
        <v>0.5</v>
      </c>
      <c r="AC72" s="105">
        <f t="shared" si="29"/>
        <v>0.5</v>
      </c>
      <c r="AD72" s="105">
        <f t="shared" si="29"/>
        <v>0.5</v>
      </c>
      <c r="AE72" s="105">
        <f t="shared" si="29"/>
        <v>0.5</v>
      </c>
      <c r="AF72" s="105">
        <f t="shared" si="29"/>
        <v>0.5</v>
      </c>
      <c r="AG72" s="105">
        <f t="shared" si="29"/>
        <v>0.5</v>
      </c>
      <c r="AH72" s="105">
        <f t="shared" si="29"/>
        <v>0.5</v>
      </c>
      <c r="AI72" s="105">
        <f t="shared" si="29"/>
        <v>0.5</v>
      </c>
      <c r="AJ72" s="105">
        <f t="shared" si="29"/>
        <v>0.5</v>
      </c>
      <c r="AK72" s="105">
        <f t="shared" si="29"/>
        <v>0.5</v>
      </c>
      <c r="AL72" s="105">
        <f t="shared" si="29"/>
        <v>0.5</v>
      </c>
      <c r="AM72" s="105">
        <f t="shared" si="29"/>
        <v>0.5</v>
      </c>
      <c r="AN72" s="105">
        <f t="shared" si="29"/>
        <v>0.5</v>
      </c>
      <c r="AO72" s="105">
        <f t="shared" si="29"/>
        <v>0.5</v>
      </c>
      <c r="AP72" s="105">
        <f t="shared" si="29"/>
        <v>0.5</v>
      </c>
      <c r="AQ72" s="105">
        <f t="shared" si="29"/>
        <v>0.5</v>
      </c>
      <c r="AR72" s="105">
        <f t="shared" si="29"/>
        <v>0.5</v>
      </c>
      <c r="AS72" s="105">
        <f t="shared" si="29"/>
        <v>0.5</v>
      </c>
      <c r="AT72" s="105">
        <f t="shared" si="29"/>
        <v>0.5</v>
      </c>
      <c r="AU72" s="105">
        <f t="shared" si="29"/>
        <v>0.5</v>
      </c>
      <c r="AV72" s="105">
        <f t="shared" si="29"/>
        <v>0.5</v>
      </c>
      <c r="AW72" s="105">
        <f t="shared" si="29"/>
        <v>0.5</v>
      </c>
      <c r="AX72" s="105">
        <f t="shared" si="29"/>
        <v>0.5</v>
      </c>
      <c r="AY72" s="105">
        <f t="shared" si="29"/>
        <v>0.5</v>
      </c>
      <c r="AZ72" s="105">
        <f t="shared" si="29"/>
        <v>0.5</v>
      </c>
      <c r="BA72" s="105">
        <f t="shared" si="29"/>
        <v>0.5</v>
      </c>
      <c r="BB72" s="105">
        <f t="shared" si="29"/>
        <v>0.5</v>
      </c>
      <c r="BC72" s="105">
        <f t="shared" si="29"/>
        <v>0.5</v>
      </c>
      <c r="BD72" s="105">
        <f t="shared" si="29"/>
        <v>0.5</v>
      </c>
      <c r="BE72" s="105">
        <f t="shared" si="29"/>
        <v>0.5</v>
      </c>
      <c r="BF72" s="105">
        <f t="shared" si="29"/>
        <v>0.5</v>
      </c>
      <c r="BG72" s="105">
        <f t="shared" si="29"/>
        <v>0.5</v>
      </c>
      <c r="BH72" s="105">
        <f t="shared" si="29"/>
        <v>0.5</v>
      </c>
      <c r="BI72" s="105">
        <f t="shared" si="29"/>
        <v>0.5</v>
      </c>
      <c r="BJ72" s="105">
        <f t="shared" si="29"/>
        <v>0.5</v>
      </c>
      <c r="BK72" s="105">
        <f t="shared" si="29"/>
        <v>0.5</v>
      </c>
      <c r="BL72" s="105">
        <f t="shared" si="29"/>
        <v>0.5</v>
      </c>
      <c r="BM72" s="105">
        <f t="shared" si="29"/>
        <v>0.5</v>
      </c>
      <c r="BN72" s="105">
        <f t="shared" si="29"/>
        <v>0.5</v>
      </c>
      <c r="BO72" s="105">
        <f t="shared" si="29"/>
        <v>0.5</v>
      </c>
      <c r="BP72" s="106">
        <f t="shared" ref="BP72" si="30">BP68/BP70</f>
        <v>0.5</v>
      </c>
    </row>
    <row r="73" spans="2:68" s="60" customFormat="1"/>
    <row r="74" spans="2:68" s="60" customFormat="1"/>
    <row r="75" spans="2:68" s="60" customFormat="1"/>
    <row r="76" spans="2:68" s="60" customFormat="1" ht="18.75">
      <c r="B76" s="1602" t="s">
        <v>126</v>
      </c>
      <c r="C76" s="1603"/>
      <c r="D76" s="86"/>
      <c r="E76" s="86"/>
      <c r="F76" s="86"/>
      <c r="G76" s="86"/>
      <c r="H76" s="86"/>
      <c r="I76" s="128" t="s">
        <v>228</v>
      </c>
      <c r="J76" s="129">
        <f>S35</f>
        <v>10</v>
      </c>
      <c r="K76" s="86">
        <f>J76</f>
        <v>10</v>
      </c>
      <c r="L76" s="86">
        <f t="shared" ref="L76" si="31">K76</f>
        <v>10</v>
      </c>
      <c r="M76" s="129">
        <f>T35</f>
        <v>14</v>
      </c>
      <c r="N76" s="86">
        <f t="shared" ref="N76:BP76" si="32">M76</f>
        <v>14</v>
      </c>
      <c r="O76" s="86">
        <f t="shared" si="32"/>
        <v>14</v>
      </c>
      <c r="P76" s="86">
        <f t="shared" si="32"/>
        <v>14</v>
      </c>
      <c r="Q76" s="86">
        <f t="shared" si="32"/>
        <v>14</v>
      </c>
      <c r="R76" s="86">
        <f t="shared" si="32"/>
        <v>14</v>
      </c>
      <c r="S76" s="86">
        <f t="shared" si="32"/>
        <v>14</v>
      </c>
      <c r="T76" s="86">
        <f t="shared" si="32"/>
        <v>14</v>
      </c>
      <c r="U76" s="86">
        <f t="shared" si="32"/>
        <v>14</v>
      </c>
      <c r="V76" s="86">
        <f t="shared" si="32"/>
        <v>14</v>
      </c>
      <c r="W76" s="86">
        <f t="shared" si="32"/>
        <v>14</v>
      </c>
      <c r="X76" s="86">
        <f t="shared" si="32"/>
        <v>14</v>
      </c>
      <c r="Y76" s="86">
        <f t="shared" si="32"/>
        <v>14</v>
      </c>
      <c r="Z76" s="86">
        <f t="shared" si="32"/>
        <v>14</v>
      </c>
      <c r="AA76" s="86">
        <f t="shared" si="32"/>
        <v>14</v>
      </c>
      <c r="AB76" s="86">
        <f t="shared" si="32"/>
        <v>14</v>
      </c>
      <c r="AC76" s="86">
        <f t="shared" si="32"/>
        <v>14</v>
      </c>
      <c r="AD76" s="86">
        <f t="shared" si="32"/>
        <v>14</v>
      </c>
      <c r="AE76" s="86">
        <f t="shared" si="32"/>
        <v>14</v>
      </c>
      <c r="AF76" s="86">
        <f t="shared" si="32"/>
        <v>14</v>
      </c>
      <c r="AG76" s="86">
        <f t="shared" si="32"/>
        <v>14</v>
      </c>
      <c r="AH76" s="86">
        <f t="shared" si="32"/>
        <v>14</v>
      </c>
      <c r="AI76" s="86">
        <f t="shared" si="32"/>
        <v>14</v>
      </c>
      <c r="AJ76" s="86">
        <f t="shared" si="32"/>
        <v>14</v>
      </c>
      <c r="AK76" s="86">
        <f t="shared" si="32"/>
        <v>14</v>
      </c>
      <c r="AL76" s="86">
        <f t="shared" si="32"/>
        <v>14</v>
      </c>
      <c r="AM76" s="86">
        <f t="shared" si="32"/>
        <v>14</v>
      </c>
      <c r="AN76" s="86">
        <f t="shared" si="32"/>
        <v>14</v>
      </c>
      <c r="AO76" s="86">
        <f t="shared" si="32"/>
        <v>14</v>
      </c>
      <c r="AP76" s="86">
        <f t="shared" si="32"/>
        <v>14</v>
      </c>
      <c r="AQ76" s="86">
        <f t="shared" si="32"/>
        <v>14</v>
      </c>
      <c r="AR76" s="86">
        <f t="shared" si="32"/>
        <v>14</v>
      </c>
      <c r="AS76" s="86">
        <f t="shared" si="32"/>
        <v>14</v>
      </c>
      <c r="AT76" s="86">
        <f t="shared" si="32"/>
        <v>14</v>
      </c>
      <c r="AU76" s="86">
        <f t="shared" si="32"/>
        <v>14</v>
      </c>
      <c r="AV76" s="86">
        <f t="shared" si="32"/>
        <v>14</v>
      </c>
      <c r="AW76" s="86">
        <f t="shared" si="32"/>
        <v>14</v>
      </c>
      <c r="AX76" s="86">
        <f t="shared" si="32"/>
        <v>14</v>
      </c>
      <c r="AY76" s="86">
        <f t="shared" si="32"/>
        <v>14</v>
      </c>
      <c r="AZ76" s="86">
        <f t="shared" si="32"/>
        <v>14</v>
      </c>
      <c r="BA76" s="86">
        <f t="shared" si="32"/>
        <v>14</v>
      </c>
      <c r="BB76" s="86">
        <f t="shared" si="32"/>
        <v>14</v>
      </c>
      <c r="BC76" s="86">
        <f t="shared" si="32"/>
        <v>14</v>
      </c>
      <c r="BD76" s="86">
        <f t="shared" si="32"/>
        <v>14</v>
      </c>
      <c r="BE76" s="86">
        <f t="shared" si="32"/>
        <v>14</v>
      </c>
      <c r="BF76" s="86">
        <f t="shared" si="32"/>
        <v>14</v>
      </c>
      <c r="BG76" s="86">
        <f t="shared" si="32"/>
        <v>14</v>
      </c>
      <c r="BH76" s="86">
        <f t="shared" si="32"/>
        <v>14</v>
      </c>
      <c r="BI76" s="86">
        <f t="shared" si="32"/>
        <v>14</v>
      </c>
      <c r="BJ76" s="86">
        <f t="shared" si="32"/>
        <v>14</v>
      </c>
      <c r="BK76" s="86">
        <f t="shared" si="32"/>
        <v>14</v>
      </c>
      <c r="BL76" s="86">
        <f t="shared" si="32"/>
        <v>14</v>
      </c>
      <c r="BM76" s="86">
        <f t="shared" si="32"/>
        <v>14</v>
      </c>
      <c r="BN76" s="86">
        <f t="shared" si="32"/>
        <v>14</v>
      </c>
      <c r="BO76" s="86">
        <f t="shared" si="32"/>
        <v>14</v>
      </c>
      <c r="BP76" s="130">
        <f t="shared" si="32"/>
        <v>14</v>
      </c>
    </row>
    <row r="77" spans="2:68" s="60" customFormat="1">
      <c r="B77" s="121" t="s">
        <v>111</v>
      </c>
      <c r="C77" s="122" t="s">
        <v>226</v>
      </c>
      <c r="D77" s="131">
        <f>'3. Inputs'!E83</f>
        <v>5</v>
      </c>
      <c r="E77" s="132">
        <f>'3. Inputs'!F83</f>
        <v>5</v>
      </c>
      <c r="F77" s="132">
        <f>'3. Inputs'!G83</f>
        <v>5</v>
      </c>
      <c r="G77" s="132">
        <f>'3. Inputs'!H83</f>
        <v>5</v>
      </c>
      <c r="H77" s="132">
        <f>'3. Inputs'!I83</f>
        <v>5</v>
      </c>
      <c r="I77" s="132">
        <f>'3. Inputs'!J83</f>
        <v>5</v>
      </c>
      <c r="J77" s="122">
        <f>J76*$D$34</f>
        <v>5</v>
      </c>
      <c r="K77" s="122">
        <f t="shared" ref="K77:BP77" si="33">K76*$D$34</f>
        <v>5</v>
      </c>
      <c r="L77" s="122">
        <f t="shared" si="33"/>
        <v>5</v>
      </c>
      <c r="M77" s="122">
        <f t="shared" si="33"/>
        <v>7</v>
      </c>
      <c r="N77" s="122">
        <f t="shared" si="33"/>
        <v>7</v>
      </c>
      <c r="O77" s="122">
        <f t="shared" si="33"/>
        <v>7</v>
      </c>
      <c r="P77" s="122">
        <f t="shared" si="33"/>
        <v>7</v>
      </c>
      <c r="Q77" s="122">
        <f t="shared" si="33"/>
        <v>7</v>
      </c>
      <c r="R77" s="122">
        <f t="shared" si="33"/>
        <v>7</v>
      </c>
      <c r="S77" s="122">
        <f t="shared" si="33"/>
        <v>7</v>
      </c>
      <c r="T77" s="122">
        <f t="shared" si="33"/>
        <v>7</v>
      </c>
      <c r="U77" s="122">
        <f t="shared" si="33"/>
        <v>7</v>
      </c>
      <c r="V77" s="122">
        <f t="shared" si="33"/>
        <v>7</v>
      </c>
      <c r="W77" s="122">
        <f t="shared" si="33"/>
        <v>7</v>
      </c>
      <c r="X77" s="122">
        <f t="shared" si="33"/>
        <v>7</v>
      </c>
      <c r="Y77" s="122">
        <f t="shared" si="33"/>
        <v>7</v>
      </c>
      <c r="Z77" s="122">
        <f t="shared" si="33"/>
        <v>7</v>
      </c>
      <c r="AA77" s="122">
        <f t="shared" si="33"/>
        <v>7</v>
      </c>
      <c r="AB77" s="122">
        <f t="shared" si="33"/>
        <v>7</v>
      </c>
      <c r="AC77" s="122">
        <f t="shared" si="33"/>
        <v>7</v>
      </c>
      <c r="AD77" s="122">
        <f t="shared" si="33"/>
        <v>7</v>
      </c>
      <c r="AE77" s="122">
        <f t="shared" si="33"/>
        <v>7</v>
      </c>
      <c r="AF77" s="122">
        <f t="shared" si="33"/>
        <v>7</v>
      </c>
      <c r="AG77" s="122">
        <f t="shared" si="33"/>
        <v>7</v>
      </c>
      <c r="AH77" s="122">
        <f t="shared" si="33"/>
        <v>7</v>
      </c>
      <c r="AI77" s="122">
        <f t="shared" si="33"/>
        <v>7</v>
      </c>
      <c r="AJ77" s="122">
        <f t="shared" si="33"/>
        <v>7</v>
      </c>
      <c r="AK77" s="122">
        <f t="shared" si="33"/>
        <v>7</v>
      </c>
      <c r="AL77" s="122">
        <f t="shared" si="33"/>
        <v>7</v>
      </c>
      <c r="AM77" s="122">
        <f t="shared" si="33"/>
        <v>7</v>
      </c>
      <c r="AN77" s="122">
        <f t="shared" si="33"/>
        <v>7</v>
      </c>
      <c r="AO77" s="122">
        <f t="shared" si="33"/>
        <v>7</v>
      </c>
      <c r="AP77" s="122">
        <f t="shared" si="33"/>
        <v>7</v>
      </c>
      <c r="AQ77" s="122">
        <f t="shared" si="33"/>
        <v>7</v>
      </c>
      <c r="AR77" s="122">
        <f t="shared" si="33"/>
        <v>7</v>
      </c>
      <c r="AS77" s="122">
        <f t="shared" si="33"/>
        <v>7</v>
      </c>
      <c r="AT77" s="122">
        <f t="shared" si="33"/>
        <v>7</v>
      </c>
      <c r="AU77" s="122">
        <f t="shared" si="33"/>
        <v>7</v>
      </c>
      <c r="AV77" s="122">
        <f t="shared" si="33"/>
        <v>7</v>
      </c>
      <c r="AW77" s="122">
        <f t="shared" si="33"/>
        <v>7</v>
      </c>
      <c r="AX77" s="122">
        <f t="shared" si="33"/>
        <v>7</v>
      </c>
      <c r="AY77" s="122">
        <f t="shared" si="33"/>
        <v>7</v>
      </c>
      <c r="AZ77" s="122">
        <f t="shared" si="33"/>
        <v>7</v>
      </c>
      <c r="BA77" s="122">
        <f t="shared" si="33"/>
        <v>7</v>
      </c>
      <c r="BB77" s="122">
        <f t="shared" si="33"/>
        <v>7</v>
      </c>
      <c r="BC77" s="122">
        <f t="shared" si="33"/>
        <v>7</v>
      </c>
      <c r="BD77" s="122">
        <f t="shared" si="33"/>
        <v>7</v>
      </c>
      <c r="BE77" s="122">
        <f t="shared" si="33"/>
        <v>7</v>
      </c>
      <c r="BF77" s="122">
        <f t="shared" si="33"/>
        <v>7</v>
      </c>
      <c r="BG77" s="122">
        <f t="shared" si="33"/>
        <v>7</v>
      </c>
      <c r="BH77" s="122">
        <f t="shared" si="33"/>
        <v>7</v>
      </c>
      <c r="BI77" s="122">
        <f t="shared" si="33"/>
        <v>7</v>
      </c>
      <c r="BJ77" s="122">
        <f t="shared" si="33"/>
        <v>7</v>
      </c>
      <c r="BK77" s="122">
        <f t="shared" si="33"/>
        <v>7</v>
      </c>
      <c r="BL77" s="122">
        <f t="shared" si="33"/>
        <v>7</v>
      </c>
      <c r="BM77" s="122">
        <f t="shared" si="33"/>
        <v>7</v>
      </c>
      <c r="BN77" s="122">
        <f t="shared" si="33"/>
        <v>7</v>
      </c>
      <c r="BO77" s="122">
        <f t="shared" si="33"/>
        <v>7</v>
      </c>
      <c r="BP77" s="123">
        <f t="shared" si="33"/>
        <v>7</v>
      </c>
    </row>
    <row r="78" spans="2:68" s="60" customFormat="1">
      <c r="B78" s="121" t="s">
        <v>112</v>
      </c>
      <c r="C78" s="122" t="s">
        <v>226</v>
      </c>
      <c r="D78" s="134">
        <f>'3. Inputs'!E84</f>
        <v>8</v>
      </c>
      <c r="E78" s="118">
        <f>'3. Inputs'!F84</f>
        <v>8</v>
      </c>
      <c r="F78" s="118">
        <f>'3. Inputs'!G84</f>
        <v>8</v>
      </c>
      <c r="G78" s="118">
        <f>'3. Inputs'!H84</f>
        <v>8</v>
      </c>
      <c r="H78" s="118">
        <f>'3. Inputs'!I84</f>
        <v>8</v>
      </c>
      <c r="I78" s="118">
        <f>'3. Inputs'!J84</f>
        <v>8</v>
      </c>
      <c r="J78" s="122">
        <f>J76*$E$34</f>
        <v>5</v>
      </c>
      <c r="K78" s="122">
        <f t="shared" ref="K78:BP78" si="34">K76*$E$34</f>
        <v>5</v>
      </c>
      <c r="L78" s="122">
        <f t="shared" si="34"/>
        <v>5</v>
      </c>
      <c r="M78" s="122">
        <f t="shared" si="34"/>
        <v>7</v>
      </c>
      <c r="N78" s="122">
        <f t="shared" si="34"/>
        <v>7</v>
      </c>
      <c r="O78" s="122">
        <f t="shared" si="34"/>
        <v>7</v>
      </c>
      <c r="P78" s="122">
        <f t="shared" si="34"/>
        <v>7</v>
      </c>
      <c r="Q78" s="122">
        <f t="shared" si="34"/>
        <v>7</v>
      </c>
      <c r="R78" s="122">
        <f t="shared" si="34"/>
        <v>7</v>
      </c>
      <c r="S78" s="122">
        <f t="shared" si="34"/>
        <v>7</v>
      </c>
      <c r="T78" s="122">
        <f t="shared" si="34"/>
        <v>7</v>
      </c>
      <c r="U78" s="122">
        <f t="shared" si="34"/>
        <v>7</v>
      </c>
      <c r="V78" s="122">
        <f t="shared" si="34"/>
        <v>7</v>
      </c>
      <c r="W78" s="122">
        <f t="shared" si="34"/>
        <v>7</v>
      </c>
      <c r="X78" s="122">
        <f t="shared" si="34"/>
        <v>7</v>
      </c>
      <c r="Y78" s="122">
        <f t="shared" si="34"/>
        <v>7</v>
      </c>
      <c r="Z78" s="122">
        <f t="shared" si="34"/>
        <v>7</v>
      </c>
      <c r="AA78" s="122">
        <f t="shared" si="34"/>
        <v>7</v>
      </c>
      <c r="AB78" s="122">
        <f t="shared" si="34"/>
        <v>7</v>
      </c>
      <c r="AC78" s="122">
        <f t="shared" si="34"/>
        <v>7</v>
      </c>
      <c r="AD78" s="122">
        <f t="shared" si="34"/>
        <v>7</v>
      </c>
      <c r="AE78" s="122">
        <f t="shared" si="34"/>
        <v>7</v>
      </c>
      <c r="AF78" s="122">
        <f t="shared" si="34"/>
        <v>7</v>
      </c>
      <c r="AG78" s="122">
        <f t="shared" si="34"/>
        <v>7</v>
      </c>
      <c r="AH78" s="122">
        <f t="shared" si="34"/>
        <v>7</v>
      </c>
      <c r="AI78" s="122">
        <f t="shared" si="34"/>
        <v>7</v>
      </c>
      <c r="AJ78" s="122">
        <f t="shared" si="34"/>
        <v>7</v>
      </c>
      <c r="AK78" s="122">
        <f t="shared" si="34"/>
        <v>7</v>
      </c>
      <c r="AL78" s="122">
        <f t="shared" si="34"/>
        <v>7</v>
      </c>
      <c r="AM78" s="122">
        <f t="shared" si="34"/>
        <v>7</v>
      </c>
      <c r="AN78" s="122">
        <f t="shared" si="34"/>
        <v>7</v>
      </c>
      <c r="AO78" s="122">
        <f t="shared" si="34"/>
        <v>7</v>
      </c>
      <c r="AP78" s="122">
        <f t="shared" si="34"/>
        <v>7</v>
      </c>
      <c r="AQ78" s="122">
        <f t="shared" si="34"/>
        <v>7</v>
      </c>
      <c r="AR78" s="122">
        <f t="shared" si="34"/>
        <v>7</v>
      </c>
      <c r="AS78" s="122">
        <f t="shared" si="34"/>
        <v>7</v>
      </c>
      <c r="AT78" s="122">
        <f t="shared" si="34"/>
        <v>7</v>
      </c>
      <c r="AU78" s="122">
        <f t="shared" si="34"/>
        <v>7</v>
      </c>
      <c r="AV78" s="122">
        <f t="shared" si="34"/>
        <v>7</v>
      </c>
      <c r="AW78" s="122">
        <f t="shared" si="34"/>
        <v>7</v>
      </c>
      <c r="AX78" s="122">
        <f t="shared" si="34"/>
        <v>7</v>
      </c>
      <c r="AY78" s="122">
        <f t="shared" si="34"/>
        <v>7</v>
      </c>
      <c r="AZ78" s="122">
        <f t="shared" si="34"/>
        <v>7</v>
      </c>
      <c r="BA78" s="122">
        <f t="shared" si="34"/>
        <v>7</v>
      </c>
      <c r="BB78" s="122">
        <f t="shared" si="34"/>
        <v>7</v>
      </c>
      <c r="BC78" s="122">
        <f t="shared" si="34"/>
        <v>7</v>
      </c>
      <c r="BD78" s="122">
        <f t="shared" si="34"/>
        <v>7</v>
      </c>
      <c r="BE78" s="122">
        <f t="shared" si="34"/>
        <v>7</v>
      </c>
      <c r="BF78" s="122">
        <f t="shared" si="34"/>
        <v>7</v>
      </c>
      <c r="BG78" s="122">
        <f t="shared" si="34"/>
        <v>7</v>
      </c>
      <c r="BH78" s="122">
        <f t="shared" si="34"/>
        <v>7</v>
      </c>
      <c r="BI78" s="122">
        <f t="shared" si="34"/>
        <v>7</v>
      </c>
      <c r="BJ78" s="122">
        <f t="shared" si="34"/>
        <v>7</v>
      </c>
      <c r="BK78" s="122">
        <f t="shared" si="34"/>
        <v>7</v>
      </c>
      <c r="BL78" s="122">
        <f t="shared" si="34"/>
        <v>7</v>
      </c>
      <c r="BM78" s="122">
        <f t="shared" si="34"/>
        <v>7</v>
      </c>
      <c r="BN78" s="122">
        <f t="shared" si="34"/>
        <v>7</v>
      </c>
      <c r="BO78" s="122">
        <f t="shared" si="34"/>
        <v>7</v>
      </c>
      <c r="BP78" s="123">
        <f t="shared" si="34"/>
        <v>7</v>
      </c>
    </row>
    <row r="79" spans="2:68" s="60" customFormat="1">
      <c r="B79" s="121" t="s">
        <v>111</v>
      </c>
      <c r="C79" s="122" t="s">
        <v>227</v>
      </c>
      <c r="D79" s="134">
        <f>'3. Inputs'!E85</f>
        <v>10</v>
      </c>
      <c r="E79" s="118">
        <f>'3. Inputs'!F85</f>
        <v>10</v>
      </c>
      <c r="F79" s="118">
        <f>'3. Inputs'!G85</f>
        <v>10</v>
      </c>
      <c r="G79" s="118">
        <f>'3. Inputs'!H85</f>
        <v>10</v>
      </c>
      <c r="H79" s="118">
        <f>'3. Inputs'!I85</f>
        <v>10</v>
      </c>
      <c r="I79" s="118">
        <f>'3. Inputs'!J85</f>
        <v>10</v>
      </c>
      <c r="J79" s="122">
        <f>IF($J$28=3,I77+H77+G77,IF($J$28=4,I77+H77+G77+F77,IF($J$28=5,I77+H77+G77+F77+E77,I77+H77+G77+F77+E77+D77)))*$I$32</f>
        <v>14.25</v>
      </c>
      <c r="K79" s="122">
        <f t="shared" ref="K79:BP79" si="35">IF($J$28=3,J77+I77+H77,IF($J$28=4,J77+I77+H77+G77,IF($J$28=5,J77+I77+H77+G77+F77,J77+I77+H77+G77+F77+E77)))*$I$32</f>
        <v>14.25</v>
      </c>
      <c r="L79" s="122">
        <f t="shared" si="35"/>
        <v>14.25</v>
      </c>
      <c r="M79" s="122">
        <f t="shared" si="35"/>
        <v>14.25</v>
      </c>
      <c r="N79" s="122">
        <f t="shared" si="35"/>
        <v>16.149999999999999</v>
      </c>
      <c r="O79" s="122">
        <f t="shared" si="35"/>
        <v>18.05</v>
      </c>
      <c r="P79" s="122">
        <f t="shared" si="35"/>
        <v>19.95</v>
      </c>
      <c r="Q79" s="122">
        <f t="shared" si="35"/>
        <v>19.95</v>
      </c>
      <c r="R79" s="122">
        <f t="shared" si="35"/>
        <v>19.95</v>
      </c>
      <c r="S79" s="122">
        <f t="shared" si="35"/>
        <v>19.95</v>
      </c>
      <c r="T79" s="122">
        <f t="shared" si="35"/>
        <v>19.95</v>
      </c>
      <c r="U79" s="122">
        <f t="shared" si="35"/>
        <v>19.95</v>
      </c>
      <c r="V79" s="122">
        <f t="shared" si="35"/>
        <v>19.95</v>
      </c>
      <c r="W79" s="122">
        <f t="shared" si="35"/>
        <v>19.95</v>
      </c>
      <c r="X79" s="122">
        <f t="shared" si="35"/>
        <v>19.95</v>
      </c>
      <c r="Y79" s="122">
        <f t="shared" si="35"/>
        <v>19.95</v>
      </c>
      <c r="Z79" s="122">
        <f t="shared" si="35"/>
        <v>19.95</v>
      </c>
      <c r="AA79" s="122">
        <f t="shared" si="35"/>
        <v>19.95</v>
      </c>
      <c r="AB79" s="122">
        <f t="shared" si="35"/>
        <v>19.95</v>
      </c>
      <c r="AC79" s="122">
        <f t="shared" si="35"/>
        <v>19.95</v>
      </c>
      <c r="AD79" s="122">
        <f t="shared" si="35"/>
        <v>19.95</v>
      </c>
      <c r="AE79" s="122">
        <f t="shared" si="35"/>
        <v>19.95</v>
      </c>
      <c r="AF79" s="122">
        <f t="shared" si="35"/>
        <v>19.95</v>
      </c>
      <c r="AG79" s="122">
        <f t="shared" si="35"/>
        <v>19.95</v>
      </c>
      <c r="AH79" s="122">
        <f t="shared" si="35"/>
        <v>19.95</v>
      </c>
      <c r="AI79" s="122">
        <f t="shared" si="35"/>
        <v>19.95</v>
      </c>
      <c r="AJ79" s="122">
        <f t="shared" si="35"/>
        <v>19.95</v>
      </c>
      <c r="AK79" s="122">
        <f t="shared" si="35"/>
        <v>19.95</v>
      </c>
      <c r="AL79" s="122">
        <f t="shared" si="35"/>
        <v>19.95</v>
      </c>
      <c r="AM79" s="122">
        <f t="shared" si="35"/>
        <v>19.95</v>
      </c>
      <c r="AN79" s="122">
        <f t="shared" si="35"/>
        <v>19.95</v>
      </c>
      <c r="AO79" s="122">
        <f t="shared" si="35"/>
        <v>19.95</v>
      </c>
      <c r="AP79" s="122">
        <f t="shared" si="35"/>
        <v>19.95</v>
      </c>
      <c r="AQ79" s="122">
        <f t="shared" si="35"/>
        <v>19.95</v>
      </c>
      <c r="AR79" s="122">
        <f t="shared" si="35"/>
        <v>19.95</v>
      </c>
      <c r="AS79" s="122">
        <f t="shared" si="35"/>
        <v>19.95</v>
      </c>
      <c r="AT79" s="122">
        <f t="shared" si="35"/>
        <v>19.95</v>
      </c>
      <c r="AU79" s="122">
        <f t="shared" si="35"/>
        <v>19.95</v>
      </c>
      <c r="AV79" s="122">
        <f t="shared" si="35"/>
        <v>19.95</v>
      </c>
      <c r="AW79" s="122">
        <f t="shared" si="35"/>
        <v>19.95</v>
      </c>
      <c r="AX79" s="122">
        <f t="shared" si="35"/>
        <v>19.95</v>
      </c>
      <c r="AY79" s="122">
        <f t="shared" si="35"/>
        <v>19.95</v>
      </c>
      <c r="AZ79" s="122">
        <f t="shared" si="35"/>
        <v>19.95</v>
      </c>
      <c r="BA79" s="122">
        <f t="shared" si="35"/>
        <v>19.95</v>
      </c>
      <c r="BB79" s="122">
        <f t="shared" si="35"/>
        <v>19.95</v>
      </c>
      <c r="BC79" s="122">
        <f t="shared" si="35"/>
        <v>19.95</v>
      </c>
      <c r="BD79" s="122">
        <f t="shared" si="35"/>
        <v>19.95</v>
      </c>
      <c r="BE79" s="122">
        <f t="shared" si="35"/>
        <v>19.95</v>
      </c>
      <c r="BF79" s="122">
        <f t="shared" si="35"/>
        <v>19.95</v>
      </c>
      <c r="BG79" s="122">
        <f t="shared" si="35"/>
        <v>19.95</v>
      </c>
      <c r="BH79" s="122">
        <f t="shared" si="35"/>
        <v>19.95</v>
      </c>
      <c r="BI79" s="122">
        <f t="shared" si="35"/>
        <v>19.95</v>
      </c>
      <c r="BJ79" s="122">
        <f t="shared" si="35"/>
        <v>19.95</v>
      </c>
      <c r="BK79" s="122">
        <f t="shared" si="35"/>
        <v>19.95</v>
      </c>
      <c r="BL79" s="122">
        <f t="shared" si="35"/>
        <v>19.95</v>
      </c>
      <c r="BM79" s="122">
        <f t="shared" si="35"/>
        <v>19.95</v>
      </c>
      <c r="BN79" s="122">
        <f t="shared" si="35"/>
        <v>19.95</v>
      </c>
      <c r="BO79" s="122">
        <f t="shared" si="35"/>
        <v>19.95</v>
      </c>
      <c r="BP79" s="123">
        <f t="shared" si="35"/>
        <v>19.95</v>
      </c>
    </row>
    <row r="80" spans="2:68" s="60" customFormat="1">
      <c r="B80" s="121" t="s">
        <v>112</v>
      </c>
      <c r="C80" s="122" t="s">
        <v>227</v>
      </c>
      <c r="D80" s="136">
        <f>'3. Inputs'!E86</f>
        <v>8</v>
      </c>
      <c r="E80" s="137">
        <f>'3. Inputs'!F86</f>
        <v>8</v>
      </c>
      <c r="F80" s="137">
        <f>'3. Inputs'!G86</f>
        <v>8</v>
      </c>
      <c r="G80" s="137">
        <f>'3. Inputs'!H86</f>
        <v>8</v>
      </c>
      <c r="H80" s="137">
        <f>'3. Inputs'!I86</f>
        <v>8</v>
      </c>
      <c r="I80" s="137">
        <f>'3. Inputs'!J86</f>
        <v>8</v>
      </c>
      <c r="J80" s="122">
        <f>IF($J$28=3,I78+H78+G78,IF($J$28=4,I78+H78+G78+F78,IF($J$28=5,I78+H78+G78+F78+E78,I78+H78+G78+F78+E78+D78)))*$J$32</f>
        <v>22.799999999999997</v>
      </c>
      <c r="K80" s="122">
        <f t="shared" ref="K80:BP80" si="36">IF($J$28=3,J78+I78+H78,IF($J$28=4,J78+I78+H78+G78,IF($J$28=5,J78+I78+H78+G78+F78,J78+I78+H78+G78+F78+E78)))*$J$32</f>
        <v>19.95</v>
      </c>
      <c r="L80" s="122">
        <f t="shared" si="36"/>
        <v>17.099999999999998</v>
      </c>
      <c r="M80" s="122">
        <f t="shared" si="36"/>
        <v>14.25</v>
      </c>
      <c r="N80" s="122">
        <f t="shared" si="36"/>
        <v>16.149999999999999</v>
      </c>
      <c r="O80" s="122">
        <f t="shared" si="36"/>
        <v>18.05</v>
      </c>
      <c r="P80" s="122">
        <f t="shared" si="36"/>
        <v>19.95</v>
      </c>
      <c r="Q80" s="122">
        <f t="shared" si="36"/>
        <v>19.95</v>
      </c>
      <c r="R80" s="122">
        <f t="shared" si="36"/>
        <v>19.95</v>
      </c>
      <c r="S80" s="122">
        <f t="shared" si="36"/>
        <v>19.95</v>
      </c>
      <c r="T80" s="122">
        <f t="shared" si="36"/>
        <v>19.95</v>
      </c>
      <c r="U80" s="122">
        <f t="shared" si="36"/>
        <v>19.95</v>
      </c>
      <c r="V80" s="122">
        <f t="shared" si="36"/>
        <v>19.95</v>
      </c>
      <c r="W80" s="122">
        <f t="shared" si="36"/>
        <v>19.95</v>
      </c>
      <c r="X80" s="122">
        <f t="shared" si="36"/>
        <v>19.95</v>
      </c>
      <c r="Y80" s="122">
        <f t="shared" si="36"/>
        <v>19.95</v>
      </c>
      <c r="Z80" s="122">
        <f t="shared" si="36"/>
        <v>19.95</v>
      </c>
      <c r="AA80" s="122">
        <f t="shared" si="36"/>
        <v>19.95</v>
      </c>
      <c r="AB80" s="122">
        <f t="shared" si="36"/>
        <v>19.95</v>
      </c>
      <c r="AC80" s="122">
        <f t="shared" si="36"/>
        <v>19.95</v>
      </c>
      <c r="AD80" s="122">
        <f t="shared" si="36"/>
        <v>19.95</v>
      </c>
      <c r="AE80" s="122">
        <f t="shared" si="36"/>
        <v>19.95</v>
      </c>
      <c r="AF80" s="122">
        <f t="shared" si="36"/>
        <v>19.95</v>
      </c>
      <c r="AG80" s="122">
        <f t="shared" si="36"/>
        <v>19.95</v>
      </c>
      <c r="AH80" s="122">
        <f t="shared" si="36"/>
        <v>19.95</v>
      </c>
      <c r="AI80" s="122">
        <f t="shared" si="36"/>
        <v>19.95</v>
      </c>
      <c r="AJ80" s="122">
        <f t="shared" si="36"/>
        <v>19.95</v>
      </c>
      <c r="AK80" s="122">
        <f t="shared" si="36"/>
        <v>19.95</v>
      </c>
      <c r="AL80" s="122">
        <f t="shared" si="36"/>
        <v>19.95</v>
      </c>
      <c r="AM80" s="122">
        <f t="shared" si="36"/>
        <v>19.95</v>
      </c>
      <c r="AN80" s="122">
        <f t="shared" si="36"/>
        <v>19.95</v>
      </c>
      <c r="AO80" s="122">
        <f t="shared" si="36"/>
        <v>19.95</v>
      </c>
      <c r="AP80" s="122">
        <f t="shared" si="36"/>
        <v>19.95</v>
      </c>
      <c r="AQ80" s="122">
        <f t="shared" si="36"/>
        <v>19.95</v>
      </c>
      <c r="AR80" s="122">
        <f t="shared" si="36"/>
        <v>19.95</v>
      </c>
      <c r="AS80" s="122">
        <f t="shared" si="36"/>
        <v>19.95</v>
      </c>
      <c r="AT80" s="122">
        <f t="shared" si="36"/>
        <v>19.95</v>
      </c>
      <c r="AU80" s="122">
        <f t="shared" si="36"/>
        <v>19.95</v>
      </c>
      <c r="AV80" s="122">
        <f t="shared" si="36"/>
        <v>19.95</v>
      </c>
      <c r="AW80" s="122">
        <f t="shared" si="36"/>
        <v>19.95</v>
      </c>
      <c r="AX80" s="122">
        <f t="shared" si="36"/>
        <v>19.95</v>
      </c>
      <c r="AY80" s="122">
        <f t="shared" si="36"/>
        <v>19.95</v>
      </c>
      <c r="AZ80" s="122">
        <f t="shared" si="36"/>
        <v>19.95</v>
      </c>
      <c r="BA80" s="122">
        <f t="shared" si="36"/>
        <v>19.95</v>
      </c>
      <c r="BB80" s="122">
        <f t="shared" si="36"/>
        <v>19.95</v>
      </c>
      <c r="BC80" s="122">
        <f t="shared" si="36"/>
        <v>19.95</v>
      </c>
      <c r="BD80" s="122">
        <f t="shared" si="36"/>
        <v>19.95</v>
      </c>
      <c r="BE80" s="122">
        <f t="shared" si="36"/>
        <v>19.95</v>
      </c>
      <c r="BF80" s="122">
        <f t="shared" si="36"/>
        <v>19.95</v>
      </c>
      <c r="BG80" s="122">
        <f t="shared" si="36"/>
        <v>19.95</v>
      </c>
      <c r="BH80" s="122">
        <f t="shared" si="36"/>
        <v>19.95</v>
      </c>
      <c r="BI80" s="122">
        <f t="shared" si="36"/>
        <v>19.95</v>
      </c>
      <c r="BJ80" s="122">
        <f t="shared" si="36"/>
        <v>19.95</v>
      </c>
      <c r="BK80" s="122">
        <f t="shared" si="36"/>
        <v>19.95</v>
      </c>
      <c r="BL80" s="122">
        <f t="shared" si="36"/>
        <v>19.95</v>
      </c>
      <c r="BM80" s="122">
        <f t="shared" si="36"/>
        <v>19.95</v>
      </c>
      <c r="BN80" s="122">
        <f t="shared" si="36"/>
        <v>19.95</v>
      </c>
      <c r="BO80" s="122">
        <f t="shared" si="36"/>
        <v>19.95</v>
      </c>
      <c r="BP80" s="123">
        <f t="shared" si="36"/>
        <v>19.95</v>
      </c>
    </row>
    <row r="81" spans="2:68" s="60" customFormat="1">
      <c r="B81" s="139"/>
      <c r="C81" s="122"/>
      <c r="D81" s="140"/>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1"/>
    </row>
    <row r="82" spans="2:68" s="144" customFormat="1">
      <c r="B82" s="1604" t="s">
        <v>240</v>
      </c>
      <c r="C82" s="1605"/>
      <c r="D82" s="142">
        <f>SUM(D77:D80)</f>
        <v>31</v>
      </c>
      <c r="E82" s="142">
        <f t="shared" ref="E82:BP82" si="37">SUM(E77:E80)</f>
        <v>31</v>
      </c>
      <c r="F82" s="142">
        <f t="shared" si="37"/>
        <v>31</v>
      </c>
      <c r="G82" s="142">
        <f t="shared" si="37"/>
        <v>31</v>
      </c>
      <c r="H82" s="142">
        <f t="shared" si="37"/>
        <v>31</v>
      </c>
      <c r="I82" s="142">
        <f t="shared" si="37"/>
        <v>31</v>
      </c>
      <c r="J82" s="142">
        <f t="shared" si="37"/>
        <v>47.05</v>
      </c>
      <c r="K82" s="142">
        <f t="shared" si="37"/>
        <v>44.2</v>
      </c>
      <c r="L82" s="142">
        <f t="shared" si="37"/>
        <v>41.349999999999994</v>
      </c>
      <c r="M82" s="142">
        <f t="shared" si="37"/>
        <v>42.5</v>
      </c>
      <c r="N82" s="142">
        <f t="shared" si="37"/>
        <v>46.3</v>
      </c>
      <c r="O82" s="142">
        <f t="shared" si="37"/>
        <v>50.099999999999994</v>
      </c>
      <c r="P82" s="142">
        <f t="shared" si="37"/>
        <v>53.900000000000006</v>
      </c>
      <c r="Q82" s="142">
        <f t="shared" si="37"/>
        <v>53.900000000000006</v>
      </c>
      <c r="R82" s="142">
        <f t="shared" si="37"/>
        <v>53.900000000000006</v>
      </c>
      <c r="S82" s="142">
        <f t="shared" si="37"/>
        <v>53.900000000000006</v>
      </c>
      <c r="T82" s="142">
        <f t="shared" si="37"/>
        <v>53.900000000000006</v>
      </c>
      <c r="U82" s="142">
        <f t="shared" si="37"/>
        <v>53.900000000000006</v>
      </c>
      <c r="V82" s="142">
        <f t="shared" si="37"/>
        <v>53.900000000000006</v>
      </c>
      <c r="W82" s="142">
        <f t="shared" si="37"/>
        <v>53.900000000000006</v>
      </c>
      <c r="X82" s="142">
        <f t="shared" si="37"/>
        <v>53.900000000000006</v>
      </c>
      <c r="Y82" s="142">
        <f t="shared" si="37"/>
        <v>53.900000000000006</v>
      </c>
      <c r="Z82" s="142">
        <f t="shared" si="37"/>
        <v>53.900000000000006</v>
      </c>
      <c r="AA82" s="142">
        <f t="shared" si="37"/>
        <v>53.900000000000006</v>
      </c>
      <c r="AB82" s="142">
        <f t="shared" si="37"/>
        <v>53.900000000000006</v>
      </c>
      <c r="AC82" s="142">
        <f t="shared" si="37"/>
        <v>53.900000000000006</v>
      </c>
      <c r="AD82" s="142">
        <f t="shared" si="37"/>
        <v>53.900000000000006</v>
      </c>
      <c r="AE82" s="142">
        <f t="shared" si="37"/>
        <v>53.900000000000006</v>
      </c>
      <c r="AF82" s="142">
        <f t="shared" si="37"/>
        <v>53.900000000000006</v>
      </c>
      <c r="AG82" s="142">
        <f t="shared" si="37"/>
        <v>53.900000000000006</v>
      </c>
      <c r="AH82" s="142">
        <f t="shared" si="37"/>
        <v>53.900000000000006</v>
      </c>
      <c r="AI82" s="142">
        <f t="shared" si="37"/>
        <v>53.900000000000006</v>
      </c>
      <c r="AJ82" s="142">
        <f t="shared" si="37"/>
        <v>53.900000000000006</v>
      </c>
      <c r="AK82" s="142">
        <f t="shared" si="37"/>
        <v>53.900000000000006</v>
      </c>
      <c r="AL82" s="142">
        <f t="shared" si="37"/>
        <v>53.900000000000006</v>
      </c>
      <c r="AM82" s="142">
        <f t="shared" si="37"/>
        <v>53.900000000000006</v>
      </c>
      <c r="AN82" s="142">
        <f t="shared" si="37"/>
        <v>53.900000000000006</v>
      </c>
      <c r="AO82" s="142">
        <f t="shared" si="37"/>
        <v>53.900000000000006</v>
      </c>
      <c r="AP82" s="142">
        <f t="shared" si="37"/>
        <v>53.900000000000006</v>
      </c>
      <c r="AQ82" s="142">
        <f t="shared" si="37"/>
        <v>53.900000000000006</v>
      </c>
      <c r="AR82" s="142">
        <f t="shared" si="37"/>
        <v>53.900000000000006</v>
      </c>
      <c r="AS82" s="142">
        <f t="shared" si="37"/>
        <v>53.900000000000006</v>
      </c>
      <c r="AT82" s="142">
        <f t="shared" si="37"/>
        <v>53.900000000000006</v>
      </c>
      <c r="AU82" s="142">
        <f t="shared" si="37"/>
        <v>53.900000000000006</v>
      </c>
      <c r="AV82" s="142">
        <f t="shared" si="37"/>
        <v>53.900000000000006</v>
      </c>
      <c r="AW82" s="142">
        <f t="shared" si="37"/>
        <v>53.900000000000006</v>
      </c>
      <c r="AX82" s="142">
        <f t="shared" si="37"/>
        <v>53.900000000000006</v>
      </c>
      <c r="AY82" s="142">
        <f t="shared" si="37"/>
        <v>53.900000000000006</v>
      </c>
      <c r="AZ82" s="142">
        <f t="shared" si="37"/>
        <v>53.900000000000006</v>
      </c>
      <c r="BA82" s="142">
        <f t="shared" si="37"/>
        <v>53.900000000000006</v>
      </c>
      <c r="BB82" s="142">
        <f t="shared" si="37"/>
        <v>53.900000000000006</v>
      </c>
      <c r="BC82" s="142">
        <f t="shared" si="37"/>
        <v>53.900000000000006</v>
      </c>
      <c r="BD82" s="142">
        <f t="shared" si="37"/>
        <v>53.900000000000006</v>
      </c>
      <c r="BE82" s="142">
        <f t="shared" si="37"/>
        <v>53.900000000000006</v>
      </c>
      <c r="BF82" s="142">
        <f t="shared" si="37"/>
        <v>53.900000000000006</v>
      </c>
      <c r="BG82" s="142">
        <f t="shared" si="37"/>
        <v>53.900000000000006</v>
      </c>
      <c r="BH82" s="142">
        <f t="shared" si="37"/>
        <v>53.900000000000006</v>
      </c>
      <c r="BI82" s="142">
        <f t="shared" si="37"/>
        <v>53.900000000000006</v>
      </c>
      <c r="BJ82" s="142">
        <f t="shared" si="37"/>
        <v>53.900000000000006</v>
      </c>
      <c r="BK82" s="142">
        <f t="shared" si="37"/>
        <v>53.900000000000006</v>
      </c>
      <c r="BL82" s="142">
        <f t="shared" si="37"/>
        <v>53.900000000000006</v>
      </c>
      <c r="BM82" s="142">
        <f t="shared" si="37"/>
        <v>53.900000000000006</v>
      </c>
      <c r="BN82" s="142">
        <f t="shared" si="37"/>
        <v>53.900000000000006</v>
      </c>
      <c r="BO82" s="142">
        <f t="shared" si="37"/>
        <v>53.900000000000006</v>
      </c>
      <c r="BP82" s="143">
        <f t="shared" si="37"/>
        <v>53.900000000000006</v>
      </c>
    </row>
    <row r="83" spans="2:68" s="147" customFormat="1">
      <c r="B83" s="1600" t="s">
        <v>231</v>
      </c>
      <c r="C83" s="1601"/>
      <c r="D83" s="145">
        <f>D77+D79</f>
        <v>15</v>
      </c>
      <c r="E83" s="145">
        <f t="shared" ref="E83:BP83" si="38">E77+E79</f>
        <v>15</v>
      </c>
      <c r="F83" s="145">
        <f t="shared" si="38"/>
        <v>15</v>
      </c>
      <c r="G83" s="145">
        <f t="shared" si="38"/>
        <v>15</v>
      </c>
      <c r="H83" s="145">
        <f t="shared" si="38"/>
        <v>15</v>
      </c>
      <c r="I83" s="145">
        <f t="shared" si="38"/>
        <v>15</v>
      </c>
      <c r="J83" s="145">
        <f t="shared" si="38"/>
        <v>19.25</v>
      </c>
      <c r="K83" s="145">
        <f t="shared" si="38"/>
        <v>19.25</v>
      </c>
      <c r="L83" s="145">
        <f t="shared" si="38"/>
        <v>19.25</v>
      </c>
      <c r="M83" s="145">
        <f t="shared" si="38"/>
        <v>21.25</v>
      </c>
      <c r="N83" s="145">
        <f t="shared" si="38"/>
        <v>23.15</v>
      </c>
      <c r="O83" s="145">
        <f t="shared" si="38"/>
        <v>25.05</v>
      </c>
      <c r="P83" s="145">
        <f t="shared" si="38"/>
        <v>26.95</v>
      </c>
      <c r="Q83" s="145">
        <f t="shared" si="38"/>
        <v>26.95</v>
      </c>
      <c r="R83" s="145">
        <f t="shared" si="38"/>
        <v>26.95</v>
      </c>
      <c r="S83" s="145">
        <f t="shared" si="38"/>
        <v>26.95</v>
      </c>
      <c r="T83" s="145">
        <f t="shared" si="38"/>
        <v>26.95</v>
      </c>
      <c r="U83" s="145">
        <f t="shared" si="38"/>
        <v>26.95</v>
      </c>
      <c r="V83" s="145">
        <f t="shared" si="38"/>
        <v>26.95</v>
      </c>
      <c r="W83" s="145">
        <f t="shared" si="38"/>
        <v>26.95</v>
      </c>
      <c r="X83" s="145">
        <f t="shared" si="38"/>
        <v>26.95</v>
      </c>
      <c r="Y83" s="145">
        <f t="shared" si="38"/>
        <v>26.95</v>
      </c>
      <c r="Z83" s="145">
        <f t="shared" si="38"/>
        <v>26.95</v>
      </c>
      <c r="AA83" s="145">
        <f t="shared" si="38"/>
        <v>26.95</v>
      </c>
      <c r="AB83" s="145">
        <f t="shared" si="38"/>
        <v>26.95</v>
      </c>
      <c r="AC83" s="145">
        <f t="shared" si="38"/>
        <v>26.95</v>
      </c>
      <c r="AD83" s="145">
        <f t="shared" si="38"/>
        <v>26.95</v>
      </c>
      <c r="AE83" s="145">
        <f t="shared" si="38"/>
        <v>26.95</v>
      </c>
      <c r="AF83" s="145">
        <f t="shared" si="38"/>
        <v>26.95</v>
      </c>
      <c r="AG83" s="145">
        <f t="shared" si="38"/>
        <v>26.95</v>
      </c>
      <c r="AH83" s="145">
        <f t="shared" si="38"/>
        <v>26.95</v>
      </c>
      <c r="AI83" s="145">
        <f t="shared" si="38"/>
        <v>26.95</v>
      </c>
      <c r="AJ83" s="145">
        <f t="shared" si="38"/>
        <v>26.95</v>
      </c>
      <c r="AK83" s="145">
        <f t="shared" si="38"/>
        <v>26.95</v>
      </c>
      <c r="AL83" s="145">
        <f t="shared" si="38"/>
        <v>26.95</v>
      </c>
      <c r="AM83" s="145">
        <f t="shared" si="38"/>
        <v>26.95</v>
      </c>
      <c r="AN83" s="145">
        <f t="shared" si="38"/>
        <v>26.95</v>
      </c>
      <c r="AO83" s="145">
        <f t="shared" si="38"/>
        <v>26.95</v>
      </c>
      <c r="AP83" s="145">
        <f t="shared" si="38"/>
        <v>26.95</v>
      </c>
      <c r="AQ83" s="145">
        <f t="shared" si="38"/>
        <v>26.95</v>
      </c>
      <c r="AR83" s="145">
        <f t="shared" si="38"/>
        <v>26.95</v>
      </c>
      <c r="AS83" s="145">
        <f t="shared" si="38"/>
        <v>26.95</v>
      </c>
      <c r="AT83" s="145">
        <f t="shared" si="38"/>
        <v>26.95</v>
      </c>
      <c r="AU83" s="145">
        <f t="shared" si="38"/>
        <v>26.95</v>
      </c>
      <c r="AV83" s="145">
        <f t="shared" si="38"/>
        <v>26.95</v>
      </c>
      <c r="AW83" s="145">
        <f t="shared" si="38"/>
        <v>26.95</v>
      </c>
      <c r="AX83" s="145">
        <f t="shared" si="38"/>
        <v>26.95</v>
      </c>
      <c r="AY83" s="145">
        <f t="shared" si="38"/>
        <v>26.95</v>
      </c>
      <c r="AZ83" s="145">
        <f t="shared" si="38"/>
        <v>26.95</v>
      </c>
      <c r="BA83" s="145">
        <f t="shared" si="38"/>
        <v>26.95</v>
      </c>
      <c r="BB83" s="145">
        <f t="shared" si="38"/>
        <v>26.95</v>
      </c>
      <c r="BC83" s="145">
        <f t="shared" si="38"/>
        <v>26.95</v>
      </c>
      <c r="BD83" s="145">
        <f t="shared" si="38"/>
        <v>26.95</v>
      </c>
      <c r="BE83" s="145">
        <f t="shared" si="38"/>
        <v>26.95</v>
      </c>
      <c r="BF83" s="145">
        <f t="shared" si="38"/>
        <v>26.95</v>
      </c>
      <c r="BG83" s="145">
        <f t="shared" si="38"/>
        <v>26.95</v>
      </c>
      <c r="BH83" s="145">
        <f t="shared" si="38"/>
        <v>26.95</v>
      </c>
      <c r="BI83" s="145">
        <f t="shared" si="38"/>
        <v>26.95</v>
      </c>
      <c r="BJ83" s="145">
        <f t="shared" si="38"/>
        <v>26.95</v>
      </c>
      <c r="BK83" s="145">
        <f t="shared" si="38"/>
        <v>26.95</v>
      </c>
      <c r="BL83" s="145">
        <f t="shared" si="38"/>
        <v>26.95</v>
      </c>
      <c r="BM83" s="145">
        <f t="shared" si="38"/>
        <v>26.95</v>
      </c>
      <c r="BN83" s="145">
        <f t="shared" si="38"/>
        <v>26.95</v>
      </c>
      <c r="BO83" s="145">
        <f t="shared" si="38"/>
        <v>26.95</v>
      </c>
      <c r="BP83" s="146">
        <f t="shared" si="38"/>
        <v>26.95</v>
      </c>
    </row>
    <row r="84" spans="2:68" s="111" customFormat="1">
      <c r="B84" s="1600" t="s">
        <v>234</v>
      </c>
      <c r="C84" s="1601"/>
      <c r="D84" s="103">
        <f>D83/D82</f>
        <v>0.4838709677419355</v>
      </c>
      <c r="E84" s="103">
        <f t="shared" ref="E84:BP84" si="39">E83/E82</f>
        <v>0.4838709677419355</v>
      </c>
      <c r="F84" s="103">
        <f t="shared" si="39"/>
        <v>0.4838709677419355</v>
      </c>
      <c r="G84" s="103">
        <f t="shared" si="39"/>
        <v>0.4838709677419355</v>
      </c>
      <c r="H84" s="103">
        <f t="shared" si="39"/>
        <v>0.4838709677419355</v>
      </c>
      <c r="I84" s="103">
        <f t="shared" si="39"/>
        <v>0.4838709677419355</v>
      </c>
      <c r="J84" s="103">
        <f t="shared" si="39"/>
        <v>0.40913921360255051</v>
      </c>
      <c r="K84" s="103">
        <f t="shared" si="39"/>
        <v>0.43552036199095018</v>
      </c>
      <c r="L84" s="103">
        <f t="shared" si="39"/>
        <v>0.46553808948004843</v>
      </c>
      <c r="M84" s="103">
        <f t="shared" si="39"/>
        <v>0.5</v>
      </c>
      <c r="N84" s="103">
        <f t="shared" si="39"/>
        <v>0.5</v>
      </c>
      <c r="O84" s="103">
        <f t="shared" si="39"/>
        <v>0.50000000000000011</v>
      </c>
      <c r="P84" s="103">
        <f t="shared" si="39"/>
        <v>0.49999999999999994</v>
      </c>
      <c r="Q84" s="103">
        <f t="shared" si="39"/>
        <v>0.49999999999999994</v>
      </c>
      <c r="R84" s="103">
        <f t="shared" si="39"/>
        <v>0.49999999999999994</v>
      </c>
      <c r="S84" s="103">
        <f t="shared" si="39"/>
        <v>0.49999999999999994</v>
      </c>
      <c r="T84" s="103">
        <f t="shared" si="39"/>
        <v>0.49999999999999994</v>
      </c>
      <c r="U84" s="103">
        <f t="shared" si="39"/>
        <v>0.49999999999999994</v>
      </c>
      <c r="V84" s="103">
        <f t="shared" si="39"/>
        <v>0.49999999999999994</v>
      </c>
      <c r="W84" s="103">
        <f t="shared" si="39"/>
        <v>0.49999999999999994</v>
      </c>
      <c r="X84" s="103">
        <f t="shared" si="39"/>
        <v>0.49999999999999994</v>
      </c>
      <c r="Y84" s="103">
        <f t="shared" si="39"/>
        <v>0.49999999999999994</v>
      </c>
      <c r="Z84" s="103">
        <f t="shared" si="39"/>
        <v>0.49999999999999994</v>
      </c>
      <c r="AA84" s="103">
        <f t="shared" si="39"/>
        <v>0.49999999999999994</v>
      </c>
      <c r="AB84" s="103">
        <f t="shared" si="39"/>
        <v>0.49999999999999994</v>
      </c>
      <c r="AC84" s="103">
        <f t="shared" si="39"/>
        <v>0.49999999999999994</v>
      </c>
      <c r="AD84" s="103">
        <f t="shared" si="39"/>
        <v>0.49999999999999994</v>
      </c>
      <c r="AE84" s="103">
        <f t="shared" si="39"/>
        <v>0.49999999999999994</v>
      </c>
      <c r="AF84" s="103">
        <f t="shared" si="39"/>
        <v>0.49999999999999994</v>
      </c>
      <c r="AG84" s="103">
        <f t="shared" si="39"/>
        <v>0.49999999999999994</v>
      </c>
      <c r="AH84" s="103">
        <f t="shared" si="39"/>
        <v>0.49999999999999994</v>
      </c>
      <c r="AI84" s="103">
        <f t="shared" si="39"/>
        <v>0.49999999999999994</v>
      </c>
      <c r="AJ84" s="103">
        <f t="shared" si="39"/>
        <v>0.49999999999999994</v>
      </c>
      <c r="AK84" s="103">
        <f t="shared" si="39"/>
        <v>0.49999999999999994</v>
      </c>
      <c r="AL84" s="103">
        <f t="shared" si="39"/>
        <v>0.49999999999999994</v>
      </c>
      <c r="AM84" s="103">
        <f t="shared" si="39"/>
        <v>0.49999999999999994</v>
      </c>
      <c r="AN84" s="103">
        <f t="shared" si="39"/>
        <v>0.49999999999999994</v>
      </c>
      <c r="AO84" s="103">
        <f t="shared" si="39"/>
        <v>0.49999999999999994</v>
      </c>
      <c r="AP84" s="103">
        <f t="shared" si="39"/>
        <v>0.49999999999999994</v>
      </c>
      <c r="AQ84" s="103">
        <f t="shared" si="39"/>
        <v>0.49999999999999994</v>
      </c>
      <c r="AR84" s="103">
        <f t="shared" si="39"/>
        <v>0.49999999999999994</v>
      </c>
      <c r="AS84" s="103">
        <f t="shared" si="39"/>
        <v>0.49999999999999994</v>
      </c>
      <c r="AT84" s="103">
        <f t="shared" si="39"/>
        <v>0.49999999999999994</v>
      </c>
      <c r="AU84" s="103">
        <f t="shared" si="39"/>
        <v>0.49999999999999994</v>
      </c>
      <c r="AV84" s="103">
        <f t="shared" si="39"/>
        <v>0.49999999999999994</v>
      </c>
      <c r="AW84" s="103">
        <f t="shared" si="39"/>
        <v>0.49999999999999994</v>
      </c>
      <c r="AX84" s="103">
        <f t="shared" si="39"/>
        <v>0.49999999999999994</v>
      </c>
      <c r="AY84" s="103">
        <f t="shared" si="39"/>
        <v>0.49999999999999994</v>
      </c>
      <c r="AZ84" s="103">
        <f t="shared" si="39"/>
        <v>0.49999999999999994</v>
      </c>
      <c r="BA84" s="103">
        <f t="shared" si="39"/>
        <v>0.49999999999999994</v>
      </c>
      <c r="BB84" s="103">
        <f t="shared" si="39"/>
        <v>0.49999999999999994</v>
      </c>
      <c r="BC84" s="103">
        <f t="shared" si="39"/>
        <v>0.49999999999999994</v>
      </c>
      <c r="BD84" s="103">
        <f t="shared" si="39"/>
        <v>0.49999999999999994</v>
      </c>
      <c r="BE84" s="103">
        <f t="shared" si="39"/>
        <v>0.49999999999999994</v>
      </c>
      <c r="BF84" s="103">
        <f t="shared" si="39"/>
        <v>0.49999999999999994</v>
      </c>
      <c r="BG84" s="103">
        <f t="shared" si="39"/>
        <v>0.49999999999999994</v>
      </c>
      <c r="BH84" s="103">
        <f t="shared" si="39"/>
        <v>0.49999999999999994</v>
      </c>
      <c r="BI84" s="103">
        <f t="shared" si="39"/>
        <v>0.49999999999999994</v>
      </c>
      <c r="BJ84" s="103">
        <f t="shared" si="39"/>
        <v>0.49999999999999994</v>
      </c>
      <c r="BK84" s="103">
        <f t="shared" si="39"/>
        <v>0.49999999999999994</v>
      </c>
      <c r="BL84" s="103">
        <f t="shared" si="39"/>
        <v>0.49999999999999994</v>
      </c>
      <c r="BM84" s="103">
        <f t="shared" si="39"/>
        <v>0.49999999999999994</v>
      </c>
      <c r="BN84" s="103">
        <f t="shared" si="39"/>
        <v>0.49999999999999994</v>
      </c>
      <c r="BO84" s="103">
        <f t="shared" si="39"/>
        <v>0.49999999999999994</v>
      </c>
      <c r="BP84" s="104">
        <f t="shared" si="39"/>
        <v>0.49999999999999994</v>
      </c>
    </row>
    <row r="85" spans="2:68" s="147" customFormat="1">
      <c r="B85" s="1600" t="s">
        <v>232</v>
      </c>
      <c r="C85" s="1601"/>
      <c r="D85" s="145">
        <f>D78+D80</f>
        <v>16</v>
      </c>
      <c r="E85" s="145">
        <f t="shared" ref="E85:BP85" si="40">E78+E80</f>
        <v>16</v>
      </c>
      <c r="F85" s="145">
        <f t="shared" si="40"/>
        <v>16</v>
      </c>
      <c r="G85" s="145">
        <f t="shared" si="40"/>
        <v>16</v>
      </c>
      <c r="H85" s="145">
        <f t="shared" si="40"/>
        <v>16</v>
      </c>
      <c r="I85" s="145">
        <f t="shared" si="40"/>
        <v>16</v>
      </c>
      <c r="J85" s="145">
        <f t="shared" si="40"/>
        <v>27.799999999999997</v>
      </c>
      <c r="K85" s="145">
        <f t="shared" si="40"/>
        <v>24.95</v>
      </c>
      <c r="L85" s="145">
        <f t="shared" si="40"/>
        <v>22.099999999999998</v>
      </c>
      <c r="M85" s="145">
        <f t="shared" si="40"/>
        <v>21.25</v>
      </c>
      <c r="N85" s="145">
        <f t="shared" si="40"/>
        <v>23.15</v>
      </c>
      <c r="O85" s="145">
        <f t="shared" si="40"/>
        <v>25.05</v>
      </c>
      <c r="P85" s="145">
        <f t="shared" si="40"/>
        <v>26.95</v>
      </c>
      <c r="Q85" s="145">
        <f t="shared" si="40"/>
        <v>26.95</v>
      </c>
      <c r="R85" s="145">
        <f t="shared" si="40"/>
        <v>26.95</v>
      </c>
      <c r="S85" s="145">
        <f t="shared" si="40"/>
        <v>26.95</v>
      </c>
      <c r="T85" s="145">
        <f t="shared" si="40"/>
        <v>26.95</v>
      </c>
      <c r="U85" s="145">
        <f t="shared" si="40"/>
        <v>26.95</v>
      </c>
      <c r="V85" s="145">
        <f t="shared" si="40"/>
        <v>26.95</v>
      </c>
      <c r="W85" s="145">
        <f t="shared" si="40"/>
        <v>26.95</v>
      </c>
      <c r="X85" s="145">
        <f t="shared" si="40"/>
        <v>26.95</v>
      </c>
      <c r="Y85" s="145">
        <f t="shared" si="40"/>
        <v>26.95</v>
      </c>
      <c r="Z85" s="145">
        <f t="shared" si="40"/>
        <v>26.95</v>
      </c>
      <c r="AA85" s="145">
        <f t="shared" si="40"/>
        <v>26.95</v>
      </c>
      <c r="AB85" s="145">
        <f t="shared" si="40"/>
        <v>26.95</v>
      </c>
      <c r="AC85" s="145">
        <f t="shared" si="40"/>
        <v>26.95</v>
      </c>
      <c r="AD85" s="145">
        <f t="shared" si="40"/>
        <v>26.95</v>
      </c>
      <c r="AE85" s="145">
        <f t="shared" si="40"/>
        <v>26.95</v>
      </c>
      <c r="AF85" s="145">
        <f t="shared" si="40"/>
        <v>26.95</v>
      </c>
      <c r="AG85" s="145">
        <f t="shared" si="40"/>
        <v>26.95</v>
      </c>
      <c r="AH85" s="145">
        <f t="shared" si="40"/>
        <v>26.95</v>
      </c>
      <c r="AI85" s="145">
        <f t="shared" si="40"/>
        <v>26.95</v>
      </c>
      <c r="AJ85" s="145">
        <f t="shared" si="40"/>
        <v>26.95</v>
      </c>
      <c r="AK85" s="145">
        <f t="shared" si="40"/>
        <v>26.95</v>
      </c>
      <c r="AL85" s="145">
        <f t="shared" si="40"/>
        <v>26.95</v>
      </c>
      <c r="AM85" s="145">
        <f t="shared" si="40"/>
        <v>26.95</v>
      </c>
      <c r="AN85" s="145">
        <f t="shared" si="40"/>
        <v>26.95</v>
      </c>
      <c r="AO85" s="145">
        <f t="shared" si="40"/>
        <v>26.95</v>
      </c>
      <c r="AP85" s="145">
        <f t="shared" si="40"/>
        <v>26.95</v>
      </c>
      <c r="AQ85" s="145">
        <f t="shared" si="40"/>
        <v>26.95</v>
      </c>
      <c r="AR85" s="145">
        <f t="shared" si="40"/>
        <v>26.95</v>
      </c>
      <c r="AS85" s="145">
        <f t="shared" si="40"/>
        <v>26.95</v>
      </c>
      <c r="AT85" s="145">
        <f t="shared" si="40"/>
        <v>26.95</v>
      </c>
      <c r="AU85" s="145">
        <f t="shared" si="40"/>
        <v>26.95</v>
      </c>
      <c r="AV85" s="145">
        <f t="shared" si="40"/>
        <v>26.95</v>
      </c>
      <c r="AW85" s="145">
        <f t="shared" si="40"/>
        <v>26.95</v>
      </c>
      <c r="AX85" s="145">
        <f t="shared" si="40"/>
        <v>26.95</v>
      </c>
      <c r="AY85" s="145">
        <f t="shared" si="40"/>
        <v>26.95</v>
      </c>
      <c r="AZ85" s="145">
        <f t="shared" si="40"/>
        <v>26.95</v>
      </c>
      <c r="BA85" s="145">
        <f t="shared" si="40"/>
        <v>26.95</v>
      </c>
      <c r="BB85" s="145">
        <f t="shared" si="40"/>
        <v>26.95</v>
      </c>
      <c r="BC85" s="145">
        <f t="shared" si="40"/>
        <v>26.95</v>
      </c>
      <c r="BD85" s="145">
        <f t="shared" si="40"/>
        <v>26.95</v>
      </c>
      <c r="BE85" s="145">
        <f t="shared" si="40"/>
        <v>26.95</v>
      </c>
      <c r="BF85" s="145">
        <f t="shared" si="40"/>
        <v>26.95</v>
      </c>
      <c r="BG85" s="145">
        <f t="shared" si="40"/>
        <v>26.95</v>
      </c>
      <c r="BH85" s="145">
        <f t="shared" si="40"/>
        <v>26.95</v>
      </c>
      <c r="BI85" s="145">
        <f t="shared" si="40"/>
        <v>26.95</v>
      </c>
      <c r="BJ85" s="145">
        <f t="shared" si="40"/>
        <v>26.95</v>
      </c>
      <c r="BK85" s="145">
        <f t="shared" si="40"/>
        <v>26.95</v>
      </c>
      <c r="BL85" s="145">
        <f t="shared" si="40"/>
        <v>26.95</v>
      </c>
      <c r="BM85" s="145">
        <f t="shared" si="40"/>
        <v>26.95</v>
      </c>
      <c r="BN85" s="145">
        <f t="shared" si="40"/>
        <v>26.95</v>
      </c>
      <c r="BO85" s="145">
        <f t="shared" si="40"/>
        <v>26.95</v>
      </c>
      <c r="BP85" s="146">
        <f t="shared" si="40"/>
        <v>26.95</v>
      </c>
    </row>
    <row r="86" spans="2:68" s="111" customFormat="1">
      <c r="B86" s="1600" t="s">
        <v>235</v>
      </c>
      <c r="C86" s="1601"/>
      <c r="D86" s="103">
        <f>D85/D82</f>
        <v>0.5161290322580645</v>
      </c>
      <c r="E86" s="103">
        <f t="shared" ref="E86:BP86" si="41">E85/E82</f>
        <v>0.5161290322580645</v>
      </c>
      <c r="F86" s="103">
        <f t="shared" si="41"/>
        <v>0.5161290322580645</v>
      </c>
      <c r="G86" s="103">
        <f t="shared" si="41"/>
        <v>0.5161290322580645</v>
      </c>
      <c r="H86" s="103">
        <f t="shared" si="41"/>
        <v>0.5161290322580645</v>
      </c>
      <c r="I86" s="103">
        <f t="shared" si="41"/>
        <v>0.5161290322580645</v>
      </c>
      <c r="J86" s="103">
        <f t="shared" si="41"/>
        <v>0.59086078639744954</v>
      </c>
      <c r="K86" s="103">
        <f t="shared" si="41"/>
        <v>0.56447963800904977</v>
      </c>
      <c r="L86" s="103">
        <f t="shared" si="41"/>
        <v>0.53446191051995162</v>
      </c>
      <c r="M86" s="103">
        <f t="shared" si="41"/>
        <v>0.5</v>
      </c>
      <c r="N86" s="103">
        <f t="shared" si="41"/>
        <v>0.5</v>
      </c>
      <c r="O86" s="103">
        <f t="shared" si="41"/>
        <v>0.50000000000000011</v>
      </c>
      <c r="P86" s="103">
        <f t="shared" si="41"/>
        <v>0.49999999999999994</v>
      </c>
      <c r="Q86" s="103">
        <f t="shared" si="41"/>
        <v>0.49999999999999994</v>
      </c>
      <c r="R86" s="103">
        <f t="shared" si="41"/>
        <v>0.49999999999999994</v>
      </c>
      <c r="S86" s="103">
        <f t="shared" si="41"/>
        <v>0.49999999999999994</v>
      </c>
      <c r="T86" s="103">
        <f t="shared" si="41"/>
        <v>0.49999999999999994</v>
      </c>
      <c r="U86" s="103">
        <f t="shared" si="41"/>
        <v>0.49999999999999994</v>
      </c>
      <c r="V86" s="103">
        <f t="shared" si="41"/>
        <v>0.49999999999999994</v>
      </c>
      <c r="W86" s="103">
        <f t="shared" si="41"/>
        <v>0.49999999999999994</v>
      </c>
      <c r="X86" s="103">
        <f t="shared" si="41"/>
        <v>0.49999999999999994</v>
      </c>
      <c r="Y86" s="103">
        <f t="shared" si="41"/>
        <v>0.49999999999999994</v>
      </c>
      <c r="Z86" s="103">
        <f t="shared" si="41"/>
        <v>0.49999999999999994</v>
      </c>
      <c r="AA86" s="103">
        <f t="shared" si="41"/>
        <v>0.49999999999999994</v>
      </c>
      <c r="AB86" s="103">
        <f t="shared" si="41"/>
        <v>0.49999999999999994</v>
      </c>
      <c r="AC86" s="103">
        <f t="shared" si="41"/>
        <v>0.49999999999999994</v>
      </c>
      <c r="AD86" s="103">
        <f t="shared" si="41"/>
        <v>0.49999999999999994</v>
      </c>
      <c r="AE86" s="103">
        <f t="shared" si="41"/>
        <v>0.49999999999999994</v>
      </c>
      <c r="AF86" s="103">
        <f t="shared" si="41"/>
        <v>0.49999999999999994</v>
      </c>
      <c r="AG86" s="103">
        <f t="shared" si="41"/>
        <v>0.49999999999999994</v>
      </c>
      <c r="AH86" s="103">
        <f t="shared" si="41"/>
        <v>0.49999999999999994</v>
      </c>
      <c r="AI86" s="103">
        <f t="shared" si="41"/>
        <v>0.49999999999999994</v>
      </c>
      <c r="AJ86" s="103">
        <f t="shared" si="41"/>
        <v>0.49999999999999994</v>
      </c>
      <c r="AK86" s="103">
        <f t="shared" si="41"/>
        <v>0.49999999999999994</v>
      </c>
      <c r="AL86" s="103">
        <f t="shared" si="41"/>
        <v>0.49999999999999994</v>
      </c>
      <c r="AM86" s="103">
        <f t="shared" si="41"/>
        <v>0.49999999999999994</v>
      </c>
      <c r="AN86" s="103">
        <f t="shared" si="41"/>
        <v>0.49999999999999994</v>
      </c>
      <c r="AO86" s="103">
        <f t="shared" si="41"/>
        <v>0.49999999999999994</v>
      </c>
      <c r="AP86" s="103">
        <f t="shared" si="41"/>
        <v>0.49999999999999994</v>
      </c>
      <c r="AQ86" s="103">
        <f t="shared" si="41"/>
        <v>0.49999999999999994</v>
      </c>
      <c r="AR86" s="103">
        <f t="shared" si="41"/>
        <v>0.49999999999999994</v>
      </c>
      <c r="AS86" s="103">
        <f t="shared" si="41"/>
        <v>0.49999999999999994</v>
      </c>
      <c r="AT86" s="103">
        <f t="shared" si="41"/>
        <v>0.49999999999999994</v>
      </c>
      <c r="AU86" s="103">
        <f t="shared" si="41"/>
        <v>0.49999999999999994</v>
      </c>
      <c r="AV86" s="103">
        <f t="shared" si="41"/>
        <v>0.49999999999999994</v>
      </c>
      <c r="AW86" s="103">
        <f t="shared" si="41"/>
        <v>0.49999999999999994</v>
      </c>
      <c r="AX86" s="103">
        <f t="shared" si="41"/>
        <v>0.49999999999999994</v>
      </c>
      <c r="AY86" s="103">
        <f t="shared" si="41"/>
        <v>0.49999999999999994</v>
      </c>
      <c r="AZ86" s="103">
        <f t="shared" si="41"/>
        <v>0.49999999999999994</v>
      </c>
      <c r="BA86" s="103">
        <f t="shared" si="41"/>
        <v>0.49999999999999994</v>
      </c>
      <c r="BB86" s="103">
        <f t="shared" si="41"/>
        <v>0.49999999999999994</v>
      </c>
      <c r="BC86" s="103">
        <f t="shared" si="41"/>
        <v>0.49999999999999994</v>
      </c>
      <c r="BD86" s="103">
        <f t="shared" si="41"/>
        <v>0.49999999999999994</v>
      </c>
      <c r="BE86" s="103">
        <f t="shared" si="41"/>
        <v>0.49999999999999994</v>
      </c>
      <c r="BF86" s="103">
        <f t="shared" si="41"/>
        <v>0.49999999999999994</v>
      </c>
      <c r="BG86" s="103">
        <f t="shared" si="41"/>
        <v>0.49999999999999994</v>
      </c>
      <c r="BH86" s="103">
        <f t="shared" si="41"/>
        <v>0.49999999999999994</v>
      </c>
      <c r="BI86" s="103">
        <f t="shared" si="41"/>
        <v>0.49999999999999994</v>
      </c>
      <c r="BJ86" s="103">
        <f t="shared" si="41"/>
        <v>0.49999999999999994</v>
      </c>
      <c r="BK86" s="103">
        <f t="shared" si="41"/>
        <v>0.49999999999999994</v>
      </c>
      <c r="BL86" s="103">
        <f t="shared" si="41"/>
        <v>0.49999999999999994</v>
      </c>
      <c r="BM86" s="103">
        <f t="shared" si="41"/>
        <v>0.49999999999999994</v>
      </c>
      <c r="BN86" s="103">
        <f t="shared" si="41"/>
        <v>0.49999999999999994</v>
      </c>
      <c r="BO86" s="103">
        <f t="shared" si="41"/>
        <v>0.49999999999999994</v>
      </c>
      <c r="BP86" s="104">
        <f t="shared" si="41"/>
        <v>0.49999999999999994</v>
      </c>
    </row>
    <row r="87" spans="2:68" s="111" customFormat="1">
      <c r="B87" s="102" t="s">
        <v>236</v>
      </c>
      <c r="C87" s="105"/>
      <c r="D87" s="105">
        <f>(D77+D78)/D82</f>
        <v>0.41935483870967744</v>
      </c>
      <c r="E87" s="105">
        <f t="shared" ref="E87:BP87" si="42">(E77+E78)/E82</f>
        <v>0.41935483870967744</v>
      </c>
      <c r="F87" s="105">
        <f t="shared" si="42"/>
        <v>0.41935483870967744</v>
      </c>
      <c r="G87" s="105">
        <f t="shared" si="42"/>
        <v>0.41935483870967744</v>
      </c>
      <c r="H87" s="105">
        <f t="shared" si="42"/>
        <v>0.41935483870967744</v>
      </c>
      <c r="I87" s="105">
        <f t="shared" si="42"/>
        <v>0.41935483870967744</v>
      </c>
      <c r="J87" s="105">
        <f t="shared" si="42"/>
        <v>0.21253985122210417</v>
      </c>
      <c r="K87" s="105">
        <f t="shared" si="42"/>
        <v>0.22624434389140269</v>
      </c>
      <c r="L87" s="105">
        <f t="shared" si="42"/>
        <v>0.24183796856106413</v>
      </c>
      <c r="M87" s="105">
        <f t="shared" si="42"/>
        <v>0.32941176470588235</v>
      </c>
      <c r="N87" s="105">
        <f t="shared" si="42"/>
        <v>0.30237580993520519</v>
      </c>
      <c r="O87" s="105">
        <f t="shared" si="42"/>
        <v>0.27944111776447111</v>
      </c>
      <c r="P87" s="105">
        <f t="shared" si="42"/>
        <v>0.25974025974025972</v>
      </c>
      <c r="Q87" s="105">
        <f t="shared" si="42"/>
        <v>0.25974025974025972</v>
      </c>
      <c r="R87" s="105">
        <f t="shared" si="42"/>
        <v>0.25974025974025972</v>
      </c>
      <c r="S87" s="105">
        <f t="shared" si="42"/>
        <v>0.25974025974025972</v>
      </c>
      <c r="T87" s="105">
        <f t="shared" si="42"/>
        <v>0.25974025974025972</v>
      </c>
      <c r="U87" s="105">
        <f t="shared" si="42"/>
        <v>0.25974025974025972</v>
      </c>
      <c r="V87" s="105">
        <f t="shared" si="42"/>
        <v>0.25974025974025972</v>
      </c>
      <c r="W87" s="105">
        <f t="shared" si="42"/>
        <v>0.25974025974025972</v>
      </c>
      <c r="X87" s="105">
        <f t="shared" si="42"/>
        <v>0.25974025974025972</v>
      </c>
      <c r="Y87" s="105">
        <f t="shared" si="42"/>
        <v>0.25974025974025972</v>
      </c>
      <c r="Z87" s="105">
        <f t="shared" si="42"/>
        <v>0.25974025974025972</v>
      </c>
      <c r="AA87" s="105">
        <f t="shared" si="42"/>
        <v>0.25974025974025972</v>
      </c>
      <c r="AB87" s="105">
        <f t="shared" si="42"/>
        <v>0.25974025974025972</v>
      </c>
      <c r="AC87" s="105">
        <f t="shared" si="42"/>
        <v>0.25974025974025972</v>
      </c>
      <c r="AD87" s="105">
        <f t="shared" si="42"/>
        <v>0.25974025974025972</v>
      </c>
      <c r="AE87" s="105">
        <f t="shared" si="42"/>
        <v>0.25974025974025972</v>
      </c>
      <c r="AF87" s="105">
        <f t="shared" si="42"/>
        <v>0.25974025974025972</v>
      </c>
      <c r="AG87" s="105">
        <f t="shared" si="42"/>
        <v>0.25974025974025972</v>
      </c>
      <c r="AH87" s="105">
        <f t="shared" si="42"/>
        <v>0.25974025974025972</v>
      </c>
      <c r="AI87" s="105">
        <f t="shared" si="42"/>
        <v>0.25974025974025972</v>
      </c>
      <c r="AJ87" s="105">
        <f t="shared" si="42"/>
        <v>0.25974025974025972</v>
      </c>
      <c r="AK87" s="105">
        <f t="shared" si="42"/>
        <v>0.25974025974025972</v>
      </c>
      <c r="AL87" s="105">
        <f t="shared" si="42"/>
        <v>0.25974025974025972</v>
      </c>
      <c r="AM87" s="105">
        <f t="shared" si="42"/>
        <v>0.25974025974025972</v>
      </c>
      <c r="AN87" s="105">
        <f t="shared" si="42"/>
        <v>0.25974025974025972</v>
      </c>
      <c r="AO87" s="105">
        <f t="shared" si="42"/>
        <v>0.25974025974025972</v>
      </c>
      <c r="AP87" s="105">
        <f t="shared" si="42"/>
        <v>0.25974025974025972</v>
      </c>
      <c r="AQ87" s="105">
        <f t="shared" si="42"/>
        <v>0.25974025974025972</v>
      </c>
      <c r="AR87" s="105">
        <f t="shared" si="42"/>
        <v>0.25974025974025972</v>
      </c>
      <c r="AS87" s="105">
        <f t="shared" si="42"/>
        <v>0.25974025974025972</v>
      </c>
      <c r="AT87" s="105">
        <f t="shared" si="42"/>
        <v>0.25974025974025972</v>
      </c>
      <c r="AU87" s="105">
        <f t="shared" si="42"/>
        <v>0.25974025974025972</v>
      </c>
      <c r="AV87" s="105">
        <f t="shared" si="42"/>
        <v>0.25974025974025972</v>
      </c>
      <c r="AW87" s="105">
        <f t="shared" si="42"/>
        <v>0.25974025974025972</v>
      </c>
      <c r="AX87" s="105">
        <f t="shared" si="42"/>
        <v>0.25974025974025972</v>
      </c>
      <c r="AY87" s="105">
        <f t="shared" si="42"/>
        <v>0.25974025974025972</v>
      </c>
      <c r="AZ87" s="105">
        <f t="shared" si="42"/>
        <v>0.25974025974025972</v>
      </c>
      <c r="BA87" s="105">
        <f t="shared" si="42"/>
        <v>0.25974025974025972</v>
      </c>
      <c r="BB87" s="105">
        <f t="shared" si="42"/>
        <v>0.25974025974025972</v>
      </c>
      <c r="BC87" s="105">
        <f t="shared" si="42"/>
        <v>0.25974025974025972</v>
      </c>
      <c r="BD87" s="105">
        <f t="shared" si="42"/>
        <v>0.25974025974025972</v>
      </c>
      <c r="BE87" s="105">
        <f t="shared" si="42"/>
        <v>0.25974025974025972</v>
      </c>
      <c r="BF87" s="105">
        <f t="shared" si="42"/>
        <v>0.25974025974025972</v>
      </c>
      <c r="BG87" s="105">
        <f t="shared" si="42"/>
        <v>0.25974025974025972</v>
      </c>
      <c r="BH87" s="105">
        <f t="shared" si="42"/>
        <v>0.25974025974025972</v>
      </c>
      <c r="BI87" s="105">
        <f t="shared" si="42"/>
        <v>0.25974025974025972</v>
      </c>
      <c r="BJ87" s="105">
        <f t="shared" si="42"/>
        <v>0.25974025974025972</v>
      </c>
      <c r="BK87" s="105">
        <f t="shared" si="42"/>
        <v>0.25974025974025972</v>
      </c>
      <c r="BL87" s="105">
        <f t="shared" si="42"/>
        <v>0.25974025974025972</v>
      </c>
      <c r="BM87" s="105">
        <f t="shared" si="42"/>
        <v>0.25974025974025972</v>
      </c>
      <c r="BN87" s="105">
        <f t="shared" si="42"/>
        <v>0.25974025974025972</v>
      </c>
      <c r="BO87" s="105">
        <f t="shared" si="42"/>
        <v>0.25974025974025972</v>
      </c>
      <c r="BP87" s="106">
        <f t="shared" si="42"/>
        <v>0.25974025974025972</v>
      </c>
    </row>
    <row r="88" spans="2:68" s="60" customFormat="1"/>
    <row r="89" spans="2:68" s="60" customFormat="1" ht="15.75" thickBot="1"/>
    <row r="90" spans="2:68" s="42" customFormat="1" ht="16.5" thickTop="1" thickBot="1">
      <c r="D90" s="491">
        <f>D39</f>
        <v>2015</v>
      </c>
      <c r="E90" s="491">
        <f t="shared" ref="E90:BP90" si="43">E39</f>
        <v>2016</v>
      </c>
      <c r="F90" s="491">
        <f t="shared" si="43"/>
        <v>2017</v>
      </c>
      <c r="G90" s="491">
        <f t="shared" si="43"/>
        <v>2018</v>
      </c>
      <c r="H90" s="491">
        <f t="shared" si="43"/>
        <v>2019</v>
      </c>
      <c r="I90" s="491">
        <f t="shared" si="43"/>
        <v>2020</v>
      </c>
      <c r="J90" s="491">
        <f t="shared" si="43"/>
        <v>2021</v>
      </c>
      <c r="K90" s="491">
        <f t="shared" si="43"/>
        <v>2022</v>
      </c>
      <c r="L90" s="491">
        <f t="shared" si="43"/>
        <v>2023</v>
      </c>
      <c r="M90" s="491">
        <f t="shared" si="43"/>
        <v>2024</v>
      </c>
      <c r="N90" s="491">
        <f t="shared" si="43"/>
        <v>2025</v>
      </c>
      <c r="O90" s="491">
        <f t="shared" si="43"/>
        <v>2026</v>
      </c>
      <c r="P90" s="491">
        <f t="shared" si="43"/>
        <v>2027</v>
      </c>
      <c r="Q90" s="491">
        <f t="shared" si="43"/>
        <v>2028</v>
      </c>
      <c r="R90" s="491">
        <f t="shared" si="43"/>
        <v>2029</v>
      </c>
      <c r="S90" s="491">
        <f t="shared" si="43"/>
        <v>2030</v>
      </c>
      <c r="T90" s="491">
        <f t="shared" si="43"/>
        <v>2031</v>
      </c>
      <c r="U90" s="491">
        <f t="shared" si="43"/>
        <v>2032</v>
      </c>
      <c r="V90" s="491">
        <f t="shared" si="43"/>
        <v>2033</v>
      </c>
      <c r="W90" s="491">
        <f t="shared" si="43"/>
        <v>2034</v>
      </c>
      <c r="X90" s="491">
        <f t="shared" si="43"/>
        <v>2035</v>
      </c>
      <c r="Y90" s="491">
        <f t="shared" si="43"/>
        <v>2036</v>
      </c>
      <c r="Z90" s="491">
        <f t="shared" si="43"/>
        <v>2037</v>
      </c>
      <c r="AA90" s="491">
        <f t="shared" si="43"/>
        <v>2038</v>
      </c>
      <c r="AB90" s="491">
        <f t="shared" si="43"/>
        <v>2039</v>
      </c>
      <c r="AC90" s="491">
        <f t="shared" si="43"/>
        <v>2040</v>
      </c>
      <c r="AD90" s="491">
        <f t="shared" si="43"/>
        <v>2041</v>
      </c>
      <c r="AE90" s="491">
        <f t="shared" si="43"/>
        <v>2042</v>
      </c>
      <c r="AF90" s="491">
        <f t="shared" si="43"/>
        <v>2043</v>
      </c>
      <c r="AG90" s="491">
        <f t="shared" si="43"/>
        <v>2044</v>
      </c>
      <c r="AH90" s="491">
        <f t="shared" si="43"/>
        <v>2045</v>
      </c>
      <c r="AI90" s="491">
        <f t="shared" si="43"/>
        <v>2046</v>
      </c>
      <c r="AJ90" s="491">
        <f t="shared" si="43"/>
        <v>2047</v>
      </c>
      <c r="AK90" s="491">
        <f t="shared" si="43"/>
        <v>2048</v>
      </c>
      <c r="AL90" s="491">
        <f t="shared" si="43"/>
        <v>2049</v>
      </c>
      <c r="AM90" s="491">
        <f t="shared" si="43"/>
        <v>2050</v>
      </c>
      <c r="AN90" s="491">
        <f t="shared" si="43"/>
        <v>2051</v>
      </c>
      <c r="AO90" s="491">
        <f t="shared" si="43"/>
        <v>2052</v>
      </c>
      <c r="AP90" s="491">
        <f t="shared" si="43"/>
        <v>2053</v>
      </c>
      <c r="AQ90" s="491">
        <f t="shared" si="43"/>
        <v>2054</v>
      </c>
      <c r="AR90" s="491">
        <f t="shared" si="43"/>
        <v>2055</v>
      </c>
      <c r="AS90" s="491">
        <f t="shared" si="43"/>
        <v>2056</v>
      </c>
      <c r="AT90" s="491">
        <f t="shared" si="43"/>
        <v>2057</v>
      </c>
      <c r="AU90" s="491">
        <f t="shared" si="43"/>
        <v>2058</v>
      </c>
      <c r="AV90" s="491">
        <f t="shared" si="43"/>
        <v>2059</v>
      </c>
      <c r="AW90" s="491">
        <f t="shared" si="43"/>
        <v>2060</v>
      </c>
      <c r="AX90" s="491">
        <f t="shared" si="43"/>
        <v>2061</v>
      </c>
      <c r="AY90" s="491">
        <f t="shared" si="43"/>
        <v>2062</v>
      </c>
      <c r="AZ90" s="491">
        <f t="shared" si="43"/>
        <v>2063</v>
      </c>
      <c r="BA90" s="491">
        <f t="shared" si="43"/>
        <v>2064</v>
      </c>
      <c r="BB90" s="491">
        <f t="shared" si="43"/>
        <v>2065</v>
      </c>
      <c r="BC90" s="491">
        <f t="shared" si="43"/>
        <v>2066</v>
      </c>
      <c r="BD90" s="491">
        <f t="shared" si="43"/>
        <v>2067</v>
      </c>
      <c r="BE90" s="491">
        <f t="shared" si="43"/>
        <v>2068</v>
      </c>
      <c r="BF90" s="491">
        <f t="shared" si="43"/>
        <v>2069</v>
      </c>
      <c r="BG90" s="491">
        <f t="shared" si="43"/>
        <v>2070</v>
      </c>
      <c r="BH90" s="491">
        <f t="shared" si="43"/>
        <v>2071</v>
      </c>
      <c r="BI90" s="491">
        <f t="shared" si="43"/>
        <v>2072</v>
      </c>
      <c r="BJ90" s="491">
        <f t="shared" si="43"/>
        <v>2073</v>
      </c>
      <c r="BK90" s="491">
        <f t="shared" si="43"/>
        <v>2074</v>
      </c>
      <c r="BL90" s="491">
        <f t="shared" si="43"/>
        <v>2075</v>
      </c>
      <c r="BM90" s="491">
        <f t="shared" si="43"/>
        <v>2076</v>
      </c>
      <c r="BN90" s="491">
        <f t="shared" si="43"/>
        <v>2077</v>
      </c>
      <c r="BO90" s="491">
        <f t="shared" si="43"/>
        <v>2078</v>
      </c>
      <c r="BP90" s="491">
        <f t="shared" si="43"/>
        <v>2079</v>
      </c>
    </row>
    <row r="91" spans="2:68" s="144" customFormat="1" ht="19.5" thickTop="1">
      <c r="B91" s="1608" t="s">
        <v>241</v>
      </c>
      <c r="C91" s="1609"/>
      <c r="D91" s="142">
        <f t="shared" ref="D91:BO91" si="44">D82+D70+D60+D47</f>
        <v>88</v>
      </c>
      <c r="E91" s="142">
        <f t="shared" si="44"/>
        <v>88</v>
      </c>
      <c r="F91" s="142">
        <f t="shared" si="44"/>
        <v>88</v>
      </c>
      <c r="G91" s="142">
        <f t="shared" si="44"/>
        <v>88</v>
      </c>
      <c r="H91" s="142">
        <f t="shared" si="44"/>
        <v>88</v>
      </c>
      <c r="I91" s="142">
        <f t="shared" si="44"/>
        <v>88</v>
      </c>
      <c r="J91" s="142">
        <f t="shared" si="44"/>
        <v>142.85</v>
      </c>
      <c r="K91" s="142">
        <f t="shared" si="44"/>
        <v>161.60000000000002</v>
      </c>
      <c r="L91" s="142">
        <f t="shared" si="44"/>
        <v>180.35</v>
      </c>
      <c r="M91" s="142">
        <f t="shared" si="44"/>
        <v>206.5</v>
      </c>
      <c r="N91" s="142">
        <f t="shared" si="44"/>
        <v>222.3</v>
      </c>
      <c r="O91" s="142">
        <f t="shared" si="44"/>
        <v>238.1</v>
      </c>
      <c r="P91" s="142">
        <f t="shared" si="44"/>
        <v>241.9</v>
      </c>
      <c r="Q91" s="142">
        <f t="shared" si="44"/>
        <v>241.9</v>
      </c>
      <c r="R91" s="142">
        <f t="shared" si="44"/>
        <v>241.9</v>
      </c>
      <c r="S91" s="142">
        <f t="shared" si="44"/>
        <v>241.9</v>
      </c>
      <c r="T91" s="142">
        <f t="shared" si="44"/>
        <v>241.9</v>
      </c>
      <c r="U91" s="142">
        <f t="shared" si="44"/>
        <v>241.9</v>
      </c>
      <c r="V91" s="142">
        <f t="shared" si="44"/>
        <v>241.9</v>
      </c>
      <c r="W91" s="142">
        <f t="shared" si="44"/>
        <v>241.9</v>
      </c>
      <c r="X91" s="142">
        <f t="shared" si="44"/>
        <v>241.9</v>
      </c>
      <c r="Y91" s="142">
        <f t="shared" si="44"/>
        <v>241.9</v>
      </c>
      <c r="Z91" s="142">
        <f t="shared" si="44"/>
        <v>241.9</v>
      </c>
      <c r="AA91" s="142">
        <f t="shared" si="44"/>
        <v>241.9</v>
      </c>
      <c r="AB91" s="142">
        <f t="shared" si="44"/>
        <v>241.9</v>
      </c>
      <c r="AC91" s="142">
        <f t="shared" si="44"/>
        <v>241.9</v>
      </c>
      <c r="AD91" s="142">
        <f t="shared" si="44"/>
        <v>241.9</v>
      </c>
      <c r="AE91" s="142">
        <f t="shared" si="44"/>
        <v>241.9</v>
      </c>
      <c r="AF91" s="142">
        <f t="shared" si="44"/>
        <v>241.9</v>
      </c>
      <c r="AG91" s="142">
        <f t="shared" si="44"/>
        <v>241.9</v>
      </c>
      <c r="AH91" s="142">
        <f t="shared" si="44"/>
        <v>241.9</v>
      </c>
      <c r="AI91" s="142">
        <f t="shared" si="44"/>
        <v>241.9</v>
      </c>
      <c r="AJ91" s="142">
        <f t="shared" si="44"/>
        <v>241.9</v>
      </c>
      <c r="AK91" s="142">
        <f t="shared" si="44"/>
        <v>241.9</v>
      </c>
      <c r="AL91" s="142">
        <f t="shared" si="44"/>
        <v>241.9</v>
      </c>
      <c r="AM91" s="142">
        <f t="shared" si="44"/>
        <v>241.9</v>
      </c>
      <c r="AN91" s="142">
        <f t="shared" si="44"/>
        <v>241.9</v>
      </c>
      <c r="AO91" s="142">
        <f t="shared" si="44"/>
        <v>241.9</v>
      </c>
      <c r="AP91" s="142">
        <f t="shared" si="44"/>
        <v>241.9</v>
      </c>
      <c r="AQ91" s="142">
        <f t="shared" si="44"/>
        <v>241.9</v>
      </c>
      <c r="AR91" s="142">
        <f t="shared" si="44"/>
        <v>241.9</v>
      </c>
      <c r="AS91" s="142">
        <f t="shared" si="44"/>
        <v>241.9</v>
      </c>
      <c r="AT91" s="142">
        <f t="shared" si="44"/>
        <v>241.9</v>
      </c>
      <c r="AU91" s="142">
        <f t="shared" si="44"/>
        <v>241.9</v>
      </c>
      <c r="AV91" s="142">
        <f t="shared" si="44"/>
        <v>241.9</v>
      </c>
      <c r="AW91" s="142">
        <f t="shared" si="44"/>
        <v>241.9</v>
      </c>
      <c r="AX91" s="142">
        <f t="shared" si="44"/>
        <v>241.9</v>
      </c>
      <c r="AY91" s="142">
        <f t="shared" si="44"/>
        <v>241.9</v>
      </c>
      <c r="AZ91" s="142">
        <f t="shared" si="44"/>
        <v>241.9</v>
      </c>
      <c r="BA91" s="142">
        <f t="shared" si="44"/>
        <v>241.9</v>
      </c>
      <c r="BB91" s="142">
        <f t="shared" si="44"/>
        <v>241.9</v>
      </c>
      <c r="BC91" s="142">
        <f t="shared" si="44"/>
        <v>241.9</v>
      </c>
      <c r="BD91" s="142">
        <f t="shared" si="44"/>
        <v>241.9</v>
      </c>
      <c r="BE91" s="142">
        <f t="shared" si="44"/>
        <v>241.9</v>
      </c>
      <c r="BF91" s="142">
        <f t="shared" si="44"/>
        <v>241.9</v>
      </c>
      <c r="BG91" s="142">
        <f t="shared" si="44"/>
        <v>241.9</v>
      </c>
      <c r="BH91" s="142">
        <f t="shared" si="44"/>
        <v>241.9</v>
      </c>
      <c r="BI91" s="142">
        <f t="shared" si="44"/>
        <v>241.9</v>
      </c>
      <c r="BJ91" s="142">
        <f t="shared" si="44"/>
        <v>241.9</v>
      </c>
      <c r="BK91" s="142">
        <f t="shared" si="44"/>
        <v>241.9</v>
      </c>
      <c r="BL91" s="142">
        <f t="shared" si="44"/>
        <v>241.9</v>
      </c>
      <c r="BM91" s="142">
        <f t="shared" si="44"/>
        <v>241.9</v>
      </c>
      <c r="BN91" s="142">
        <f t="shared" si="44"/>
        <v>241.9</v>
      </c>
      <c r="BO91" s="142">
        <f t="shared" si="44"/>
        <v>241.9</v>
      </c>
      <c r="BP91" s="143">
        <f t="shared" ref="BP91" si="45">BP82+BP70+BP60+BP47</f>
        <v>241.9</v>
      </c>
    </row>
    <row r="92" spans="2:68" s="147" customFormat="1">
      <c r="B92" s="1600" t="s">
        <v>231</v>
      </c>
      <c r="C92" s="1601"/>
      <c r="D92" s="145">
        <f t="shared" ref="D92:BO92" si="46">D83++D67+D57+D48</f>
        <v>40</v>
      </c>
      <c r="E92" s="145">
        <f t="shared" si="46"/>
        <v>40</v>
      </c>
      <c r="F92" s="145">
        <f t="shared" si="46"/>
        <v>40</v>
      </c>
      <c r="G92" s="145">
        <f t="shared" si="46"/>
        <v>40</v>
      </c>
      <c r="H92" s="145">
        <f t="shared" si="46"/>
        <v>40</v>
      </c>
      <c r="I92" s="145">
        <f t="shared" si="46"/>
        <v>40</v>
      </c>
      <c r="J92" s="145">
        <f t="shared" si="46"/>
        <v>64.75</v>
      </c>
      <c r="K92" s="145">
        <f t="shared" si="46"/>
        <v>76.75</v>
      </c>
      <c r="L92" s="145">
        <f t="shared" si="46"/>
        <v>88.75</v>
      </c>
      <c r="M92" s="145">
        <f t="shared" si="46"/>
        <v>103.25</v>
      </c>
      <c r="N92" s="145">
        <f t="shared" si="46"/>
        <v>111.15</v>
      </c>
      <c r="O92" s="145">
        <f t="shared" si="46"/>
        <v>119.05</v>
      </c>
      <c r="P92" s="145">
        <f t="shared" si="46"/>
        <v>120.95</v>
      </c>
      <c r="Q92" s="145">
        <f t="shared" si="46"/>
        <v>120.95</v>
      </c>
      <c r="R92" s="145">
        <f t="shared" si="46"/>
        <v>120.95</v>
      </c>
      <c r="S92" s="145">
        <f t="shared" si="46"/>
        <v>120.95</v>
      </c>
      <c r="T92" s="145">
        <f t="shared" si="46"/>
        <v>120.95</v>
      </c>
      <c r="U92" s="145">
        <f t="shared" si="46"/>
        <v>120.95</v>
      </c>
      <c r="V92" s="145">
        <f t="shared" si="46"/>
        <v>120.95</v>
      </c>
      <c r="W92" s="145">
        <f t="shared" si="46"/>
        <v>120.95</v>
      </c>
      <c r="X92" s="145">
        <f t="shared" si="46"/>
        <v>120.95</v>
      </c>
      <c r="Y92" s="145">
        <f t="shared" si="46"/>
        <v>120.95</v>
      </c>
      <c r="Z92" s="145">
        <f t="shared" si="46"/>
        <v>120.95</v>
      </c>
      <c r="AA92" s="145">
        <f t="shared" si="46"/>
        <v>120.95</v>
      </c>
      <c r="AB92" s="145">
        <f t="shared" si="46"/>
        <v>120.95</v>
      </c>
      <c r="AC92" s="145">
        <f t="shared" si="46"/>
        <v>120.95</v>
      </c>
      <c r="AD92" s="145">
        <f t="shared" si="46"/>
        <v>120.95</v>
      </c>
      <c r="AE92" s="145">
        <f t="shared" si="46"/>
        <v>120.95</v>
      </c>
      <c r="AF92" s="145">
        <f t="shared" si="46"/>
        <v>120.95</v>
      </c>
      <c r="AG92" s="145">
        <f t="shared" si="46"/>
        <v>120.95</v>
      </c>
      <c r="AH92" s="145">
        <f t="shared" si="46"/>
        <v>120.95</v>
      </c>
      <c r="AI92" s="145">
        <f t="shared" si="46"/>
        <v>120.95</v>
      </c>
      <c r="AJ92" s="145">
        <f t="shared" si="46"/>
        <v>120.95</v>
      </c>
      <c r="AK92" s="145">
        <f t="shared" si="46"/>
        <v>120.95</v>
      </c>
      <c r="AL92" s="145">
        <f t="shared" si="46"/>
        <v>120.95</v>
      </c>
      <c r="AM92" s="145">
        <f t="shared" si="46"/>
        <v>120.95</v>
      </c>
      <c r="AN92" s="145">
        <f t="shared" si="46"/>
        <v>120.95</v>
      </c>
      <c r="AO92" s="145">
        <f t="shared" si="46"/>
        <v>120.95</v>
      </c>
      <c r="AP92" s="145">
        <f t="shared" si="46"/>
        <v>120.95</v>
      </c>
      <c r="AQ92" s="145">
        <f t="shared" si="46"/>
        <v>120.95</v>
      </c>
      <c r="AR92" s="145">
        <f t="shared" si="46"/>
        <v>120.95</v>
      </c>
      <c r="AS92" s="145">
        <f t="shared" si="46"/>
        <v>120.95</v>
      </c>
      <c r="AT92" s="145">
        <f t="shared" si="46"/>
        <v>120.95</v>
      </c>
      <c r="AU92" s="145">
        <f t="shared" si="46"/>
        <v>120.95</v>
      </c>
      <c r="AV92" s="145">
        <f t="shared" si="46"/>
        <v>120.95</v>
      </c>
      <c r="AW92" s="145">
        <f t="shared" si="46"/>
        <v>120.95</v>
      </c>
      <c r="AX92" s="145">
        <f t="shared" si="46"/>
        <v>120.95</v>
      </c>
      <c r="AY92" s="145">
        <f t="shared" si="46"/>
        <v>120.95</v>
      </c>
      <c r="AZ92" s="145">
        <f t="shared" si="46"/>
        <v>120.95</v>
      </c>
      <c r="BA92" s="145">
        <f t="shared" si="46"/>
        <v>120.95</v>
      </c>
      <c r="BB92" s="145">
        <f t="shared" si="46"/>
        <v>120.95</v>
      </c>
      <c r="BC92" s="145">
        <f t="shared" si="46"/>
        <v>120.95</v>
      </c>
      <c r="BD92" s="145">
        <f t="shared" si="46"/>
        <v>120.95</v>
      </c>
      <c r="BE92" s="145">
        <f t="shared" si="46"/>
        <v>120.95</v>
      </c>
      <c r="BF92" s="145">
        <f t="shared" si="46"/>
        <v>120.95</v>
      </c>
      <c r="BG92" s="145">
        <f t="shared" si="46"/>
        <v>120.95</v>
      </c>
      <c r="BH92" s="145">
        <f t="shared" si="46"/>
        <v>120.95</v>
      </c>
      <c r="BI92" s="145">
        <f t="shared" si="46"/>
        <v>120.95</v>
      </c>
      <c r="BJ92" s="145">
        <f t="shared" si="46"/>
        <v>120.95</v>
      </c>
      <c r="BK92" s="145">
        <f t="shared" si="46"/>
        <v>120.95</v>
      </c>
      <c r="BL92" s="145">
        <f t="shared" si="46"/>
        <v>120.95</v>
      </c>
      <c r="BM92" s="145">
        <f t="shared" si="46"/>
        <v>120.95</v>
      </c>
      <c r="BN92" s="145">
        <f t="shared" si="46"/>
        <v>120.95</v>
      </c>
      <c r="BO92" s="145">
        <f t="shared" si="46"/>
        <v>120.95</v>
      </c>
      <c r="BP92" s="146">
        <f t="shared" ref="BP92" si="47">BP83++BP67+BP57+BP48</f>
        <v>120.95</v>
      </c>
    </row>
    <row r="93" spans="2:68" s="111" customFormat="1">
      <c r="B93" s="1600" t="s">
        <v>234</v>
      </c>
      <c r="C93" s="1601"/>
      <c r="D93" s="103">
        <f>D92/D91</f>
        <v>0.45454545454545453</v>
      </c>
      <c r="E93" s="103">
        <f t="shared" ref="E93:BP93" si="48">E92/E91</f>
        <v>0.45454545454545453</v>
      </c>
      <c r="F93" s="103">
        <f t="shared" si="48"/>
        <v>0.45454545454545453</v>
      </c>
      <c r="G93" s="103">
        <f t="shared" si="48"/>
        <v>0.45454545454545453</v>
      </c>
      <c r="H93" s="103">
        <f t="shared" si="48"/>
        <v>0.45454545454545453</v>
      </c>
      <c r="I93" s="103">
        <f t="shared" si="48"/>
        <v>0.45454545454545453</v>
      </c>
      <c r="J93" s="103">
        <f t="shared" si="48"/>
        <v>0.45327266363318169</v>
      </c>
      <c r="K93" s="103">
        <f t="shared" si="48"/>
        <v>0.47493811881188114</v>
      </c>
      <c r="L93" s="103">
        <f t="shared" si="48"/>
        <v>0.49209869697809816</v>
      </c>
      <c r="M93" s="103">
        <f t="shared" si="48"/>
        <v>0.5</v>
      </c>
      <c r="N93" s="103">
        <f t="shared" si="48"/>
        <v>0.5</v>
      </c>
      <c r="O93" s="103">
        <f t="shared" si="48"/>
        <v>0.5</v>
      </c>
      <c r="P93" s="103">
        <f t="shared" si="48"/>
        <v>0.5</v>
      </c>
      <c r="Q93" s="103">
        <f t="shared" si="48"/>
        <v>0.5</v>
      </c>
      <c r="R93" s="103">
        <f t="shared" si="48"/>
        <v>0.5</v>
      </c>
      <c r="S93" s="103">
        <f t="shared" si="48"/>
        <v>0.5</v>
      </c>
      <c r="T93" s="103">
        <f t="shared" si="48"/>
        <v>0.5</v>
      </c>
      <c r="U93" s="103">
        <f t="shared" si="48"/>
        <v>0.5</v>
      </c>
      <c r="V93" s="103">
        <f t="shared" si="48"/>
        <v>0.5</v>
      </c>
      <c r="W93" s="103">
        <f t="shared" si="48"/>
        <v>0.5</v>
      </c>
      <c r="X93" s="103">
        <f t="shared" si="48"/>
        <v>0.5</v>
      </c>
      <c r="Y93" s="103">
        <f t="shared" si="48"/>
        <v>0.5</v>
      </c>
      <c r="Z93" s="103">
        <f t="shared" si="48"/>
        <v>0.5</v>
      </c>
      <c r="AA93" s="103">
        <f t="shared" si="48"/>
        <v>0.5</v>
      </c>
      <c r="AB93" s="103">
        <f t="shared" si="48"/>
        <v>0.5</v>
      </c>
      <c r="AC93" s="103">
        <f t="shared" si="48"/>
        <v>0.5</v>
      </c>
      <c r="AD93" s="103">
        <f t="shared" si="48"/>
        <v>0.5</v>
      </c>
      <c r="AE93" s="103">
        <f t="shared" si="48"/>
        <v>0.5</v>
      </c>
      <c r="AF93" s="103">
        <f t="shared" si="48"/>
        <v>0.5</v>
      </c>
      <c r="AG93" s="103">
        <f t="shared" si="48"/>
        <v>0.5</v>
      </c>
      <c r="AH93" s="103">
        <f t="shared" si="48"/>
        <v>0.5</v>
      </c>
      <c r="AI93" s="103">
        <f t="shared" si="48"/>
        <v>0.5</v>
      </c>
      <c r="AJ93" s="103">
        <f t="shared" si="48"/>
        <v>0.5</v>
      </c>
      <c r="AK93" s="103">
        <f t="shared" si="48"/>
        <v>0.5</v>
      </c>
      <c r="AL93" s="103">
        <f t="shared" si="48"/>
        <v>0.5</v>
      </c>
      <c r="AM93" s="103">
        <f t="shared" si="48"/>
        <v>0.5</v>
      </c>
      <c r="AN93" s="103">
        <f t="shared" si="48"/>
        <v>0.5</v>
      </c>
      <c r="AO93" s="103">
        <f t="shared" si="48"/>
        <v>0.5</v>
      </c>
      <c r="AP93" s="103">
        <f t="shared" si="48"/>
        <v>0.5</v>
      </c>
      <c r="AQ93" s="103">
        <f t="shared" si="48"/>
        <v>0.5</v>
      </c>
      <c r="AR93" s="103">
        <f t="shared" si="48"/>
        <v>0.5</v>
      </c>
      <c r="AS93" s="103">
        <f t="shared" si="48"/>
        <v>0.5</v>
      </c>
      <c r="AT93" s="103">
        <f t="shared" si="48"/>
        <v>0.5</v>
      </c>
      <c r="AU93" s="103">
        <f t="shared" si="48"/>
        <v>0.5</v>
      </c>
      <c r="AV93" s="103">
        <f t="shared" si="48"/>
        <v>0.5</v>
      </c>
      <c r="AW93" s="103">
        <f t="shared" si="48"/>
        <v>0.5</v>
      </c>
      <c r="AX93" s="103">
        <f t="shared" si="48"/>
        <v>0.5</v>
      </c>
      <c r="AY93" s="103">
        <f t="shared" si="48"/>
        <v>0.5</v>
      </c>
      <c r="AZ93" s="103">
        <f t="shared" si="48"/>
        <v>0.5</v>
      </c>
      <c r="BA93" s="103">
        <f t="shared" si="48"/>
        <v>0.5</v>
      </c>
      <c r="BB93" s="103">
        <f t="shared" si="48"/>
        <v>0.5</v>
      </c>
      <c r="BC93" s="103">
        <f t="shared" si="48"/>
        <v>0.5</v>
      </c>
      <c r="BD93" s="103">
        <f t="shared" si="48"/>
        <v>0.5</v>
      </c>
      <c r="BE93" s="103">
        <f t="shared" si="48"/>
        <v>0.5</v>
      </c>
      <c r="BF93" s="103">
        <f t="shared" si="48"/>
        <v>0.5</v>
      </c>
      <c r="BG93" s="103">
        <f t="shared" si="48"/>
        <v>0.5</v>
      </c>
      <c r="BH93" s="103">
        <f t="shared" si="48"/>
        <v>0.5</v>
      </c>
      <c r="BI93" s="103">
        <f t="shared" si="48"/>
        <v>0.5</v>
      </c>
      <c r="BJ93" s="103">
        <f t="shared" si="48"/>
        <v>0.5</v>
      </c>
      <c r="BK93" s="103">
        <f t="shared" si="48"/>
        <v>0.5</v>
      </c>
      <c r="BL93" s="103">
        <f t="shared" si="48"/>
        <v>0.5</v>
      </c>
      <c r="BM93" s="103">
        <f t="shared" si="48"/>
        <v>0.5</v>
      </c>
      <c r="BN93" s="103">
        <f t="shared" si="48"/>
        <v>0.5</v>
      </c>
      <c r="BO93" s="103">
        <f t="shared" si="48"/>
        <v>0.5</v>
      </c>
      <c r="BP93" s="104">
        <f t="shared" si="48"/>
        <v>0.5</v>
      </c>
    </row>
    <row r="94" spans="2:68" s="147" customFormat="1">
      <c r="B94" s="1600" t="s">
        <v>232</v>
      </c>
      <c r="C94" s="1601"/>
      <c r="D94" s="145">
        <f t="shared" ref="D94:BO94" si="49">D85+D68+D58+D50</f>
        <v>48</v>
      </c>
      <c r="E94" s="145">
        <f t="shared" si="49"/>
        <v>48</v>
      </c>
      <c r="F94" s="145">
        <f t="shared" si="49"/>
        <v>48</v>
      </c>
      <c r="G94" s="145">
        <f t="shared" si="49"/>
        <v>48</v>
      </c>
      <c r="H94" s="145">
        <f t="shared" si="49"/>
        <v>48</v>
      </c>
      <c r="I94" s="145">
        <f t="shared" si="49"/>
        <v>48</v>
      </c>
      <c r="J94" s="145">
        <f t="shared" si="49"/>
        <v>78.099999999999994</v>
      </c>
      <c r="K94" s="145">
        <f t="shared" si="49"/>
        <v>84.850000000000009</v>
      </c>
      <c r="L94" s="145">
        <f t="shared" si="49"/>
        <v>91.6</v>
      </c>
      <c r="M94" s="145">
        <f t="shared" si="49"/>
        <v>103.25</v>
      </c>
      <c r="N94" s="145">
        <f t="shared" si="49"/>
        <v>111.15</v>
      </c>
      <c r="O94" s="145">
        <f t="shared" si="49"/>
        <v>119.05</v>
      </c>
      <c r="P94" s="145">
        <f t="shared" si="49"/>
        <v>120.95</v>
      </c>
      <c r="Q94" s="145">
        <f t="shared" si="49"/>
        <v>120.95</v>
      </c>
      <c r="R94" s="145">
        <f t="shared" si="49"/>
        <v>120.95</v>
      </c>
      <c r="S94" s="145">
        <f t="shared" si="49"/>
        <v>120.95</v>
      </c>
      <c r="T94" s="145">
        <f t="shared" si="49"/>
        <v>120.95</v>
      </c>
      <c r="U94" s="145">
        <f t="shared" si="49"/>
        <v>120.95</v>
      </c>
      <c r="V94" s="145">
        <f t="shared" si="49"/>
        <v>120.95</v>
      </c>
      <c r="W94" s="145">
        <f t="shared" si="49"/>
        <v>120.95</v>
      </c>
      <c r="X94" s="145">
        <f t="shared" si="49"/>
        <v>120.95</v>
      </c>
      <c r="Y94" s="145">
        <f t="shared" si="49"/>
        <v>120.95</v>
      </c>
      <c r="Z94" s="145">
        <f t="shared" si="49"/>
        <v>120.95</v>
      </c>
      <c r="AA94" s="145">
        <f t="shared" si="49"/>
        <v>120.95</v>
      </c>
      <c r="AB94" s="145">
        <f t="shared" si="49"/>
        <v>120.95</v>
      </c>
      <c r="AC94" s="145">
        <f t="shared" si="49"/>
        <v>120.95</v>
      </c>
      <c r="AD94" s="145">
        <f t="shared" si="49"/>
        <v>120.95</v>
      </c>
      <c r="AE94" s="145">
        <f t="shared" si="49"/>
        <v>120.95</v>
      </c>
      <c r="AF94" s="145">
        <f t="shared" si="49"/>
        <v>120.95</v>
      </c>
      <c r="AG94" s="145">
        <f t="shared" si="49"/>
        <v>120.95</v>
      </c>
      <c r="AH94" s="145">
        <f t="shared" si="49"/>
        <v>120.95</v>
      </c>
      <c r="AI94" s="145">
        <f t="shared" si="49"/>
        <v>120.95</v>
      </c>
      <c r="AJ94" s="145">
        <f t="shared" si="49"/>
        <v>120.95</v>
      </c>
      <c r="AK94" s="145">
        <f t="shared" si="49"/>
        <v>120.95</v>
      </c>
      <c r="AL94" s="145">
        <f t="shared" si="49"/>
        <v>120.95</v>
      </c>
      <c r="AM94" s="145">
        <f t="shared" si="49"/>
        <v>120.95</v>
      </c>
      <c r="AN94" s="145">
        <f t="shared" si="49"/>
        <v>120.95</v>
      </c>
      <c r="AO94" s="145">
        <f t="shared" si="49"/>
        <v>120.95</v>
      </c>
      <c r="AP94" s="145">
        <f t="shared" si="49"/>
        <v>120.95</v>
      </c>
      <c r="AQ94" s="145">
        <f t="shared" si="49"/>
        <v>120.95</v>
      </c>
      <c r="AR94" s="145">
        <f t="shared" si="49"/>
        <v>120.95</v>
      </c>
      <c r="AS94" s="145">
        <f t="shared" si="49"/>
        <v>120.95</v>
      </c>
      <c r="AT94" s="145">
        <f t="shared" si="49"/>
        <v>120.95</v>
      </c>
      <c r="AU94" s="145">
        <f t="shared" si="49"/>
        <v>120.95</v>
      </c>
      <c r="AV94" s="145">
        <f t="shared" si="49"/>
        <v>120.95</v>
      </c>
      <c r="AW94" s="145">
        <f t="shared" si="49"/>
        <v>120.95</v>
      </c>
      <c r="AX94" s="145">
        <f t="shared" si="49"/>
        <v>120.95</v>
      </c>
      <c r="AY94" s="145">
        <f t="shared" si="49"/>
        <v>120.95</v>
      </c>
      <c r="AZ94" s="145">
        <f t="shared" si="49"/>
        <v>120.95</v>
      </c>
      <c r="BA94" s="145">
        <f t="shared" si="49"/>
        <v>120.95</v>
      </c>
      <c r="BB94" s="145">
        <f t="shared" si="49"/>
        <v>120.95</v>
      </c>
      <c r="BC94" s="145">
        <f t="shared" si="49"/>
        <v>120.95</v>
      </c>
      <c r="BD94" s="145">
        <f t="shared" si="49"/>
        <v>120.95</v>
      </c>
      <c r="BE94" s="145">
        <f t="shared" si="49"/>
        <v>120.95</v>
      </c>
      <c r="BF94" s="145">
        <f t="shared" si="49"/>
        <v>120.95</v>
      </c>
      <c r="BG94" s="145">
        <f t="shared" si="49"/>
        <v>120.95</v>
      </c>
      <c r="BH94" s="145">
        <f t="shared" si="49"/>
        <v>120.95</v>
      </c>
      <c r="BI94" s="145">
        <f t="shared" si="49"/>
        <v>120.95</v>
      </c>
      <c r="BJ94" s="145">
        <f t="shared" si="49"/>
        <v>120.95</v>
      </c>
      <c r="BK94" s="145">
        <f t="shared" si="49"/>
        <v>120.95</v>
      </c>
      <c r="BL94" s="145">
        <f t="shared" si="49"/>
        <v>120.95</v>
      </c>
      <c r="BM94" s="145">
        <f t="shared" si="49"/>
        <v>120.95</v>
      </c>
      <c r="BN94" s="145">
        <f t="shared" si="49"/>
        <v>120.95</v>
      </c>
      <c r="BO94" s="145">
        <f t="shared" si="49"/>
        <v>120.95</v>
      </c>
      <c r="BP94" s="146">
        <f t="shared" ref="BP94" si="50">BP85+BP68+BP58+BP50</f>
        <v>120.95</v>
      </c>
    </row>
    <row r="95" spans="2:68" s="111" customFormat="1">
      <c r="B95" s="1606" t="s">
        <v>235</v>
      </c>
      <c r="C95" s="1607"/>
      <c r="D95" s="105">
        <f>D94/D91</f>
        <v>0.54545454545454541</v>
      </c>
      <c r="E95" s="105">
        <f t="shared" ref="E95:BP95" si="51">E94/E91</f>
        <v>0.54545454545454541</v>
      </c>
      <c r="F95" s="105">
        <f t="shared" si="51"/>
        <v>0.54545454545454541</v>
      </c>
      <c r="G95" s="105">
        <f t="shared" si="51"/>
        <v>0.54545454545454541</v>
      </c>
      <c r="H95" s="105">
        <f t="shared" si="51"/>
        <v>0.54545454545454541</v>
      </c>
      <c r="I95" s="105">
        <f t="shared" si="51"/>
        <v>0.54545454545454541</v>
      </c>
      <c r="J95" s="105">
        <f t="shared" si="51"/>
        <v>0.54672733636681836</v>
      </c>
      <c r="K95" s="105">
        <f t="shared" si="51"/>
        <v>0.52506188118811881</v>
      </c>
      <c r="L95" s="105">
        <f t="shared" si="51"/>
        <v>0.50790130302190184</v>
      </c>
      <c r="M95" s="105">
        <f t="shared" si="51"/>
        <v>0.5</v>
      </c>
      <c r="N95" s="105">
        <f t="shared" si="51"/>
        <v>0.5</v>
      </c>
      <c r="O95" s="105">
        <f t="shared" si="51"/>
        <v>0.5</v>
      </c>
      <c r="P95" s="105">
        <f t="shared" si="51"/>
        <v>0.5</v>
      </c>
      <c r="Q95" s="105">
        <f t="shared" si="51"/>
        <v>0.5</v>
      </c>
      <c r="R95" s="105">
        <f t="shared" si="51"/>
        <v>0.5</v>
      </c>
      <c r="S95" s="105">
        <f t="shared" si="51"/>
        <v>0.5</v>
      </c>
      <c r="T95" s="105">
        <f t="shared" si="51"/>
        <v>0.5</v>
      </c>
      <c r="U95" s="105">
        <f t="shared" si="51"/>
        <v>0.5</v>
      </c>
      <c r="V95" s="105">
        <f t="shared" si="51"/>
        <v>0.5</v>
      </c>
      <c r="W95" s="105">
        <f t="shared" si="51"/>
        <v>0.5</v>
      </c>
      <c r="X95" s="105">
        <f t="shared" si="51"/>
        <v>0.5</v>
      </c>
      <c r="Y95" s="105">
        <f t="shared" si="51"/>
        <v>0.5</v>
      </c>
      <c r="Z95" s="105">
        <f t="shared" si="51"/>
        <v>0.5</v>
      </c>
      <c r="AA95" s="105">
        <f t="shared" si="51"/>
        <v>0.5</v>
      </c>
      <c r="AB95" s="105">
        <f t="shared" si="51"/>
        <v>0.5</v>
      </c>
      <c r="AC95" s="105">
        <f t="shared" si="51"/>
        <v>0.5</v>
      </c>
      <c r="AD95" s="105">
        <f t="shared" si="51"/>
        <v>0.5</v>
      </c>
      <c r="AE95" s="105">
        <f t="shared" si="51"/>
        <v>0.5</v>
      </c>
      <c r="AF95" s="105">
        <f t="shared" si="51"/>
        <v>0.5</v>
      </c>
      <c r="AG95" s="105">
        <f t="shared" si="51"/>
        <v>0.5</v>
      </c>
      <c r="AH95" s="105">
        <f t="shared" si="51"/>
        <v>0.5</v>
      </c>
      <c r="AI95" s="105">
        <f t="shared" si="51"/>
        <v>0.5</v>
      </c>
      <c r="AJ95" s="105">
        <f t="shared" si="51"/>
        <v>0.5</v>
      </c>
      <c r="AK95" s="105">
        <f t="shared" si="51"/>
        <v>0.5</v>
      </c>
      <c r="AL95" s="105">
        <f t="shared" si="51"/>
        <v>0.5</v>
      </c>
      <c r="AM95" s="105">
        <f t="shared" si="51"/>
        <v>0.5</v>
      </c>
      <c r="AN95" s="105">
        <f t="shared" si="51"/>
        <v>0.5</v>
      </c>
      <c r="AO95" s="105">
        <f t="shared" si="51"/>
        <v>0.5</v>
      </c>
      <c r="AP95" s="105">
        <f t="shared" si="51"/>
        <v>0.5</v>
      </c>
      <c r="AQ95" s="105">
        <f t="shared" si="51"/>
        <v>0.5</v>
      </c>
      <c r="AR95" s="105">
        <f t="shared" si="51"/>
        <v>0.5</v>
      </c>
      <c r="AS95" s="105">
        <f t="shared" si="51"/>
        <v>0.5</v>
      </c>
      <c r="AT95" s="105">
        <f t="shared" si="51"/>
        <v>0.5</v>
      </c>
      <c r="AU95" s="105">
        <f t="shared" si="51"/>
        <v>0.5</v>
      </c>
      <c r="AV95" s="105">
        <f t="shared" si="51"/>
        <v>0.5</v>
      </c>
      <c r="AW95" s="105">
        <f t="shared" si="51"/>
        <v>0.5</v>
      </c>
      <c r="AX95" s="105">
        <f t="shared" si="51"/>
        <v>0.5</v>
      </c>
      <c r="AY95" s="105">
        <f t="shared" si="51"/>
        <v>0.5</v>
      </c>
      <c r="AZ95" s="105">
        <f t="shared" si="51"/>
        <v>0.5</v>
      </c>
      <c r="BA95" s="105">
        <f t="shared" si="51"/>
        <v>0.5</v>
      </c>
      <c r="BB95" s="105">
        <f t="shared" si="51"/>
        <v>0.5</v>
      </c>
      <c r="BC95" s="105">
        <f t="shared" si="51"/>
        <v>0.5</v>
      </c>
      <c r="BD95" s="105">
        <f t="shared" si="51"/>
        <v>0.5</v>
      </c>
      <c r="BE95" s="105">
        <f t="shared" si="51"/>
        <v>0.5</v>
      </c>
      <c r="BF95" s="105">
        <f t="shared" si="51"/>
        <v>0.5</v>
      </c>
      <c r="BG95" s="105">
        <f t="shared" si="51"/>
        <v>0.5</v>
      </c>
      <c r="BH95" s="105">
        <f t="shared" si="51"/>
        <v>0.5</v>
      </c>
      <c r="BI95" s="105">
        <f t="shared" si="51"/>
        <v>0.5</v>
      </c>
      <c r="BJ95" s="105">
        <f t="shared" si="51"/>
        <v>0.5</v>
      </c>
      <c r="BK95" s="105">
        <f t="shared" si="51"/>
        <v>0.5</v>
      </c>
      <c r="BL95" s="105">
        <f t="shared" si="51"/>
        <v>0.5</v>
      </c>
      <c r="BM95" s="105">
        <f t="shared" si="51"/>
        <v>0.5</v>
      </c>
      <c r="BN95" s="105">
        <f t="shared" si="51"/>
        <v>0.5</v>
      </c>
      <c r="BO95" s="105">
        <f t="shared" si="51"/>
        <v>0.5</v>
      </c>
      <c r="BP95" s="106">
        <f t="shared" si="51"/>
        <v>0.5</v>
      </c>
    </row>
    <row r="96" spans="2:68" s="60" customFormat="1"/>
    <row r="97" spans="1:69" s="60" customFormat="1"/>
    <row r="98" spans="1:69" s="60" customFormat="1"/>
    <row r="99" spans="1:69" s="60" customFormat="1" ht="18.75">
      <c r="B99" s="43" t="s">
        <v>270</v>
      </c>
      <c r="H99" s="148"/>
    </row>
    <row r="101" spans="1:69" ht="15.75" thickBot="1">
      <c r="A101" s="98"/>
      <c r="B101" s="98"/>
      <c r="C101" s="98"/>
      <c r="D101" s="98"/>
      <c r="E101" s="98"/>
    </row>
    <row r="102" spans="1:69" s="42" customFormat="1" ht="16.5" thickTop="1" thickBot="1">
      <c r="A102" s="94"/>
      <c r="B102" s="94"/>
      <c r="C102" s="94"/>
      <c r="D102" s="149"/>
      <c r="E102" s="272"/>
      <c r="F102" s="492">
        <f>'Investment Appraisal (2)'!$C$5</f>
        <v>2017</v>
      </c>
      <c r="G102" s="491">
        <f t="shared" ref="G102:BP102" si="52">F102+1</f>
        <v>2018</v>
      </c>
      <c r="H102" s="491">
        <f t="shared" si="52"/>
        <v>2019</v>
      </c>
      <c r="I102" s="491">
        <f t="shared" si="52"/>
        <v>2020</v>
      </c>
      <c r="J102" s="491">
        <f t="shared" si="52"/>
        <v>2021</v>
      </c>
      <c r="K102" s="491">
        <f t="shared" si="52"/>
        <v>2022</v>
      </c>
      <c r="L102" s="491">
        <f t="shared" si="52"/>
        <v>2023</v>
      </c>
      <c r="M102" s="491">
        <f t="shared" si="52"/>
        <v>2024</v>
      </c>
      <c r="N102" s="491">
        <f t="shared" si="52"/>
        <v>2025</v>
      </c>
      <c r="O102" s="491">
        <f t="shared" si="52"/>
        <v>2026</v>
      </c>
      <c r="P102" s="491">
        <f t="shared" si="52"/>
        <v>2027</v>
      </c>
      <c r="Q102" s="491">
        <f t="shared" si="52"/>
        <v>2028</v>
      </c>
      <c r="R102" s="491">
        <f t="shared" si="52"/>
        <v>2029</v>
      </c>
      <c r="S102" s="491">
        <f t="shared" si="52"/>
        <v>2030</v>
      </c>
      <c r="T102" s="491">
        <f t="shared" si="52"/>
        <v>2031</v>
      </c>
      <c r="U102" s="491">
        <f t="shared" si="52"/>
        <v>2032</v>
      </c>
      <c r="V102" s="491">
        <f t="shared" si="52"/>
        <v>2033</v>
      </c>
      <c r="W102" s="491">
        <f t="shared" si="52"/>
        <v>2034</v>
      </c>
      <c r="X102" s="491">
        <f t="shared" si="52"/>
        <v>2035</v>
      </c>
      <c r="Y102" s="491">
        <f t="shared" si="52"/>
        <v>2036</v>
      </c>
      <c r="Z102" s="491">
        <f t="shared" si="52"/>
        <v>2037</v>
      </c>
      <c r="AA102" s="491">
        <f t="shared" si="52"/>
        <v>2038</v>
      </c>
      <c r="AB102" s="491">
        <f t="shared" si="52"/>
        <v>2039</v>
      </c>
      <c r="AC102" s="491">
        <f t="shared" si="52"/>
        <v>2040</v>
      </c>
      <c r="AD102" s="491">
        <f t="shared" si="52"/>
        <v>2041</v>
      </c>
      <c r="AE102" s="491">
        <f t="shared" si="52"/>
        <v>2042</v>
      </c>
      <c r="AF102" s="491">
        <f t="shared" si="52"/>
        <v>2043</v>
      </c>
      <c r="AG102" s="491">
        <f t="shared" si="52"/>
        <v>2044</v>
      </c>
      <c r="AH102" s="491">
        <f t="shared" si="52"/>
        <v>2045</v>
      </c>
      <c r="AI102" s="491">
        <f t="shared" si="52"/>
        <v>2046</v>
      </c>
      <c r="AJ102" s="491">
        <f t="shared" si="52"/>
        <v>2047</v>
      </c>
      <c r="AK102" s="491">
        <f t="shared" si="52"/>
        <v>2048</v>
      </c>
      <c r="AL102" s="491">
        <f t="shared" si="52"/>
        <v>2049</v>
      </c>
      <c r="AM102" s="491">
        <f t="shared" si="52"/>
        <v>2050</v>
      </c>
      <c r="AN102" s="491">
        <f t="shared" si="52"/>
        <v>2051</v>
      </c>
      <c r="AO102" s="491">
        <f t="shared" si="52"/>
        <v>2052</v>
      </c>
      <c r="AP102" s="491">
        <f t="shared" si="52"/>
        <v>2053</v>
      </c>
      <c r="AQ102" s="491">
        <f t="shared" si="52"/>
        <v>2054</v>
      </c>
      <c r="AR102" s="491">
        <f t="shared" si="52"/>
        <v>2055</v>
      </c>
      <c r="AS102" s="491">
        <f t="shared" si="52"/>
        <v>2056</v>
      </c>
      <c r="AT102" s="491">
        <f t="shared" si="52"/>
        <v>2057</v>
      </c>
      <c r="AU102" s="491">
        <f t="shared" si="52"/>
        <v>2058</v>
      </c>
      <c r="AV102" s="491">
        <f t="shared" si="52"/>
        <v>2059</v>
      </c>
      <c r="AW102" s="491">
        <f t="shared" si="52"/>
        <v>2060</v>
      </c>
      <c r="AX102" s="491">
        <f t="shared" si="52"/>
        <v>2061</v>
      </c>
      <c r="AY102" s="491">
        <f t="shared" si="52"/>
        <v>2062</v>
      </c>
      <c r="AZ102" s="491">
        <f t="shared" si="52"/>
        <v>2063</v>
      </c>
      <c r="BA102" s="491">
        <f t="shared" si="52"/>
        <v>2064</v>
      </c>
      <c r="BB102" s="491">
        <f t="shared" si="52"/>
        <v>2065</v>
      </c>
      <c r="BC102" s="491">
        <f t="shared" si="52"/>
        <v>2066</v>
      </c>
      <c r="BD102" s="491">
        <f t="shared" si="52"/>
        <v>2067</v>
      </c>
      <c r="BE102" s="491">
        <f t="shared" si="52"/>
        <v>2068</v>
      </c>
      <c r="BF102" s="491">
        <f t="shared" si="52"/>
        <v>2069</v>
      </c>
      <c r="BG102" s="491">
        <f t="shared" si="52"/>
        <v>2070</v>
      </c>
      <c r="BH102" s="491">
        <f t="shared" si="52"/>
        <v>2071</v>
      </c>
      <c r="BI102" s="491">
        <f t="shared" si="52"/>
        <v>2072</v>
      </c>
      <c r="BJ102" s="491">
        <f t="shared" si="52"/>
        <v>2073</v>
      </c>
      <c r="BK102" s="491">
        <f t="shared" si="52"/>
        <v>2074</v>
      </c>
      <c r="BL102" s="491">
        <f t="shared" si="52"/>
        <v>2075</v>
      </c>
      <c r="BM102" s="491">
        <f t="shared" si="52"/>
        <v>2076</v>
      </c>
      <c r="BN102" s="491">
        <f t="shared" si="52"/>
        <v>2077</v>
      </c>
      <c r="BO102" s="491">
        <f t="shared" si="52"/>
        <v>2078</v>
      </c>
      <c r="BP102" s="491">
        <f t="shared" si="52"/>
        <v>2079</v>
      </c>
    </row>
    <row r="103" spans="1:69" ht="15.75" thickTop="1">
      <c r="A103" s="94"/>
      <c r="B103" s="98"/>
      <c r="C103" s="98"/>
      <c r="D103" s="98"/>
      <c r="E103" s="338" t="s">
        <v>108</v>
      </c>
      <c r="F103" s="81">
        <f>HLOOKUP(F102,'Inflation Index'!$20:$25,6,FALSE)</f>
        <v>1.0249999999999999</v>
      </c>
      <c r="G103" s="81">
        <f>HLOOKUP(G102,'Inflation Index'!$20:$25,6,FALSE)</f>
        <v>1.0506249999999997</v>
      </c>
      <c r="H103" s="81">
        <f>HLOOKUP(H102,'Inflation Index'!$20:$25,6,FALSE)</f>
        <v>1.0768906249999997</v>
      </c>
      <c r="I103" s="81">
        <f>HLOOKUP(I102,'Inflation Index'!$20:$25,6,FALSE)</f>
        <v>1.1038128906249995</v>
      </c>
      <c r="J103" s="81">
        <f>HLOOKUP(J102,'Inflation Index'!$20:$25,6,FALSE)</f>
        <v>1.1314082128906244</v>
      </c>
      <c r="K103" s="81">
        <f>HLOOKUP(K102,'Inflation Index'!$20:$25,6,FALSE)</f>
        <v>1.15969341821289</v>
      </c>
      <c r="L103" s="81">
        <f>HLOOKUP(L102,'Inflation Index'!$20:$25,6,FALSE)</f>
        <v>1.1886857536682121</v>
      </c>
      <c r="M103" s="81">
        <f>HLOOKUP(M102,'Inflation Index'!$20:$25,6,FALSE)</f>
        <v>1.2184028975099173</v>
      </c>
      <c r="N103" s="81">
        <f>HLOOKUP(N102,'Inflation Index'!$20:$25,6,FALSE)</f>
        <v>1.2488629699476652</v>
      </c>
      <c r="O103" s="81">
        <f>HLOOKUP(O102,'Inflation Index'!$20:$25,6,FALSE)</f>
        <v>1.2800845441963564</v>
      </c>
      <c r="P103" s="81">
        <f>HLOOKUP(P102,'Inflation Index'!$20:$25,6,FALSE)</f>
        <v>1.3120866578012653</v>
      </c>
      <c r="Q103" s="81">
        <f>HLOOKUP(Q102,'Inflation Index'!$20:$25,6,FALSE)</f>
        <v>1.3448888242462969</v>
      </c>
      <c r="R103" s="81">
        <f>HLOOKUP(R102,'Inflation Index'!$20:$25,6,FALSE)</f>
        <v>1.378511044852454</v>
      </c>
      <c r="S103" s="81">
        <f>HLOOKUP(S102,'Inflation Index'!$20:$25,6,FALSE)</f>
        <v>1.4129738209737652</v>
      </c>
      <c r="T103" s="81">
        <f>HLOOKUP(T102,'Inflation Index'!$20:$25,6,FALSE)</f>
        <v>1.4482981664981094</v>
      </c>
      <c r="U103" s="81">
        <f>HLOOKUP(U102,'Inflation Index'!$20:$25,6,FALSE)</f>
        <v>1.484505620660562</v>
      </c>
      <c r="V103" s="81">
        <f>HLOOKUP(V102,'Inflation Index'!$20:$25,6,FALSE)</f>
        <v>1.5216182611770759</v>
      </c>
      <c r="W103" s="81">
        <f>HLOOKUP(W102,'Inflation Index'!$20:$25,6,FALSE)</f>
        <v>1.5596587177065027</v>
      </c>
      <c r="X103" s="81">
        <f>HLOOKUP(X102,'Inflation Index'!$20:$25,6,FALSE)</f>
        <v>1.5986501856491651</v>
      </c>
      <c r="Y103" s="81">
        <f>HLOOKUP(Y102,'Inflation Index'!$20:$25,6,FALSE)</f>
        <v>1.6386164402903942</v>
      </c>
      <c r="Z103" s="81">
        <f>HLOOKUP(Z102,'Inflation Index'!$20:$25,6,FALSE)</f>
        <v>1.6795818512976539</v>
      </c>
      <c r="AA103" s="81">
        <f>HLOOKUP(AA102,'Inflation Index'!$20:$25,6,FALSE)</f>
        <v>1.721571397580095</v>
      </c>
      <c r="AB103" s="81">
        <f>HLOOKUP(AB102,'Inflation Index'!$20:$25,6,FALSE)</f>
        <v>1.7646106825195971</v>
      </c>
      <c r="AC103" s="81">
        <f>HLOOKUP(AC102,'Inflation Index'!$20:$25,6,FALSE)</f>
        <v>1.8087259495825871</v>
      </c>
      <c r="AD103" s="81">
        <f>HLOOKUP(AD102,'Inflation Index'!$20:$25,6,FALSE)</f>
        <v>1.8539440983221516</v>
      </c>
      <c r="AE103" s="81">
        <f>HLOOKUP(AE102,'Inflation Index'!$20:$25,6,FALSE)</f>
        <v>1.9002927007802053</v>
      </c>
      <c r="AF103" s="81">
        <f>HLOOKUP(AF102,'Inflation Index'!$20:$25,6,FALSE)</f>
        <v>1.9478000182997102</v>
      </c>
      <c r="AG103" s="81">
        <f>HLOOKUP(AG102,'Inflation Index'!$20:$25,6,FALSE)</f>
        <v>1.9964950187572026</v>
      </c>
      <c r="AH103" s="81">
        <f>HLOOKUP(AH102,'Inflation Index'!$20:$25,6,FALSE)</f>
        <v>2.0464073942261325</v>
      </c>
      <c r="AI103" s="81">
        <f>HLOOKUP(AI102,'Inflation Index'!$20:$25,6,FALSE)</f>
        <v>2.0975675790817858</v>
      </c>
      <c r="AJ103" s="81">
        <f>HLOOKUP(AJ102,'Inflation Index'!$20:$25,6,FALSE)</f>
        <v>2.1500067685588302</v>
      </c>
      <c r="AK103" s="81">
        <f>HLOOKUP(AK102,'Inflation Index'!$20:$25,6,FALSE)</f>
        <v>2.203756937772801</v>
      </c>
      <c r="AL103" s="81">
        <f>HLOOKUP(AL102,'Inflation Index'!$20:$25,6,FALSE)</f>
        <v>2.2588508612171205</v>
      </c>
      <c r="AM103" s="81">
        <f>HLOOKUP(AM102,'Inflation Index'!$20:$25,6,FALSE)</f>
        <v>2.3153221327475482</v>
      </c>
      <c r="AN103" s="81">
        <f>HLOOKUP(AN102,'Inflation Index'!$20:$25,6,FALSE)</f>
        <v>2.3732051860662366</v>
      </c>
      <c r="AO103" s="81">
        <f>HLOOKUP(AO102,'Inflation Index'!$20:$25,6,FALSE)</f>
        <v>2.4325353157178924</v>
      </c>
      <c r="AP103" s="81">
        <f>HLOOKUP(AP102,'Inflation Index'!$20:$25,6,FALSE)</f>
        <v>2.4933486986108395</v>
      </c>
      <c r="AQ103" s="81">
        <f>HLOOKUP(AQ102,'Inflation Index'!$20:$25,6,FALSE)</f>
        <v>2.5556824160761105</v>
      </c>
      <c r="AR103" s="81">
        <f>HLOOKUP(AR102,'Inflation Index'!$20:$25,6,FALSE)</f>
        <v>2.6195744764780131</v>
      </c>
      <c r="AS103" s="81">
        <f>HLOOKUP(AS102,'Inflation Index'!$20:$25,6,FALSE)</f>
        <v>2.6850638383899632</v>
      </c>
      <c r="AT103" s="81">
        <f>HLOOKUP(AT102,'Inflation Index'!$20:$25,6,FALSE)</f>
        <v>2.7521904343497123</v>
      </c>
      <c r="AU103" s="81">
        <f>HLOOKUP(AU102,'Inflation Index'!$20:$25,6,FALSE)</f>
        <v>2.8209951952084547</v>
      </c>
      <c r="AV103" s="81">
        <f>HLOOKUP(AV102,'Inflation Index'!$20:$25,6,FALSE)</f>
        <v>2.8915200750886658</v>
      </c>
      <c r="AW103" s="81">
        <f>HLOOKUP(AW102,'Inflation Index'!$20:$25,6,FALSE)</f>
        <v>2.9638080769658819</v>
      </c>
      <c r="AX103" s="81">
        <f>HLOOKUP(AX102,'Inflation Index'!$20:$25,6,FALSE)</f>
        <v>3.0379032788900289</v>
      </c>
      <c r="AY103" s="81">
        <f>HLOOKUP(AY102,'Inflation Index'!$20:$25,6,FALSE)</f>
        <v>3.113850860862279</v>
      </c>
      <c r="AZ103" s="81">
        <f>HLOOKUP(AZ102,'Inflation Index'!$20:$25,6,FALSE)</f>
        <v>3.1916971323838355</v>
      </c>
      <c r="BA103" s="81">
        <f>HLOOKUP(BA102,'Inflation Index'!$20:$25,6,FALSE)</f>
        <v>3.2714895606934311</v>
      </c>
      <c r="BB103" s="81">
        <f>HLOOKUP(BB102,'Inflation Index'!$20:$25,6,FALSE)</f>
        <v>3.3532767997107671</v>
      </c>
      <c r="BC103" s="81">
        <f>HLOOKUP(BC102,'Inflation Index'!$20:$25,6,FALSE)</f>
        <v>3.4371087197035362</v>
      </c>
      <c r="BD103" s="81">
        <f>HLOOKUP(BD102,'Inflation Index'!$20:$25,6,FALSE)</f>
        <v>3.5230364376961241</v>
      </c>
      <c r="BE103" s="81">
        <f>HLOOKUP(BE102,'Inflation Index'!$20:$25,6,FALSE)</f>
        <v>3.6111123486385264</v>
      </c>
      <c r="BF103" s="81">
        <f>HLOOKUP(BF102,'Inflation Index'!$20:$25,6,FALSE)</f>
        <v>3.7013901573544894</v>
      </c>
      <c r="BG103" s="81">
        <f>HLOOKUP(BG102,'Inflation Index'!$20:$25,6,FALSE)</f>
        <v>3.7939249112883511</v>
      </c>
      <c r="BH103" s="81">
        <f>HLOOKUP(BH102,'Inflation Index'!$20:$25,6,FALSE)</f>
        <v>3.8887730340705593</v>
      </c>
      <c r="BI103" s="81">
        <f>HLOOKUP(BI102,'Inflation Index'!$20:$25,6,FALSE)</f>
        <v>3.985992359922323</v>
      </c>
      <c r="BJ103" s="81">
        <f>HLOOKUP(BJ102,'Inflation Index'!$20:$25,6,FALSE)</f>
        <v>4.0856421689203808</v>
      </c>
      <c r="BK103" s="81">
        <f>HLOOKUP(BK102,'Inflation Index'!$20:$25,6,FALSE)</f>
        <v>4.1877832231433896</v>
      </c>
      <c r="BL103" s="81">
        <f>HLOOKUP(BL102,'Inflation Index'!$20:$25,6,FALSE)</f>
        <v>4.2924778037219742</v>
      </c>
      <c r="BM103" s="81">
        <f>HLOOKUP(BM102,'Inflation Index'!$20:$25,6,FALSE)</f>
        <v>4.3997897488150226</v>
      </c>
      <c r="BN103" s="81" t="e">
        <f>HLOOKUP(BN102,'Inflation Index'!$20:$25,6,FALSE)</f>
        <v>#N/A</v>
      </c>
      <c r="BO103" s="81" t="e">
        <f>HLOOKUP(BO102,'Inflation Index'!$20:$25,6,FALSE)</f>
        <v>#N/A</v>
      </c>
      <c r="BP103" s="81" t="e">
        <f>HLOOKUP(BP102,'Inflation Index'!$20:$25,6,FALSE)</f>
        <v>#N/A</v>
      </c>
      <c r="BQ103" s="255"/>
    </row>
    <row r="104" spans="1:69" s="42" customFormat="1">
      <c r="A104" s="94"/>
      <c r="B104" s="94"/>
      <c r="C104" s="94"/>
      <c r="D104" s="94"/>
      <c r="E104" s="94"/>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94"/>
    </row>
    <row r="105" spans="1:69">
      <c r="B105" s="1610" t="s">
        <v>141</v>
      </c>
      <c r="C105" s="44" t="s">
        <v>284</v>
      </c>
      <c r="D105" s="44"/>
      <c r="E105" s="44" t="s">
        <v>140</v>
      </c>
      <c r="F105" s="254">
        <f>'3. Inputs'!G135</f>
        <v>0</v>
      </c>
      <c r="G105" s="254">
        <f>'3. Inputs'!H135</f>
        <v>0</v>
      </c>
      <c r="H105" s="254">
        <f>'3. Inputs'!I135</f>
        <v>0</v>
      </c>
      <c r="I105" s="254">
        <f>'3. Inputs'!J135</f>
        <v>0</v>
      </c>
      <c r="J105" s="254">
        <f>'3. Inputs'!K135</f>
        <v>0</v>
      </c>
      <c r="K105" s="254">
        <f>'3. Inputs'!L135</f>
        <v>0</v>
      </c>
      <c r="L105" s="254">
        <f>'3. Inputs'!M135</f>
        <v>0</v>
      </c>
      <c r="M105" s="254">
        <f>'3. Inputs'!N135</f>
        <v>0</v>
      </c>
      <c r="N105" s="254">
        <f>'3. Inputs'!O135</f>
        <v>0</v>
      </c>
      <c r="O105" s="254">
        <f>'3. Inputs'!P135</f>
        <v>0</v>
      </c>
      <c r="P105" s="254">
        <f>'3. Inputs'!Q135</f>
        <v>0</v>
      </c>
      <c r="Q105" s="254">
        <f>'3. Inputs'!R135</f>
        <v>0</v>
      </c>
      <c r="R105" s="254">
        <f>'3. Inputs'!S135</f>
        <v>0</v>
      </c>
      <c r="S105" s="254">
        <f>'3. Inputs'!T135</f>
        <v>0</v>
      </c>
      <c r="T105" s="254">
        <f>'3. Inputs'!U135</f>
        <v>0</v>
      </c>
      <c r="U105" s="254">
        <f>'3. Inputs'!V135</f>
        <v>0</v>
      </c>
      <c r="V105" s="254">
        <f>'3. Inputs'!W135</f>
        <v>0</v>
      </c>
      <c r="W105" s="254">
        <f>'3. Inputs'!X135</f>
        <v>0</v>
      </c>
      <c r="X105" s="254">
        <f>'3. Inputs'!Y135</f>
        <v>0</v>
      </c>
      <c r="Y105" s="254">
        <f>'3. Inputs'!Z135</f>
        <v>0</v>
      </c>
      <c r="Z105" s="254">
        <f>'3. Inputs'!AA135</f>
        <v>0</v>
      </c>
      <c r="AA105" s="254">
        <f>'3. Inputs'!AB135</f>
        <v>0</v>
      </c>
      <c r="AB105" s="254">
        <f>'3. Inputs'!AC135</f>
        <v>0</v>
      </c>
      <c r="AC105" s="254">
        <f>'3. Inputs'!AD135</f>
        <v>0</v>
      </c>
      <c r="AD105" s="254">
        <f>'3. Inputs'!AE135</f>
        <v>0</v>
      </c>
      <c r="AE105" s="254">
        <f>'3. Inputs'!AF135</f>
        <v>0</v>
      </c>
      <c r="AF105" s="254">
        <f>'3. Inputs'!AG135</f>
        <v>0</v>
      </c>
      <c r="AG105" s="254">
        <f>'3. Inputs'!AH135</f>
        <v>0</v>
      </c>
      <c r="AH105" s="254">
        <f>'3. Inputs'!AI135</f>
        <v>0</v>
      </c>
      <c r="AI105" s="254">
        <f>'3. Inputs'!AJ135</f>
        <v>0</v>
      </c>
      <c r="AJ105" s="254">
        <f>'3. Inputs'!AK135</f>
        <v>0</v>
      </c>
      <c r="AK105" s="254">
        <f>'3. Inputs'!AL135</f>
        <v>0</v>
      </c>
      <c r="AL105" s="254">
        <f>'3. Inputs'!AM135</f>
        <v>0</v>
      </c>
      <c r="AM105" s="254">
        <f>'3. Inputs'!AN135</f>
        <v>0</v>
      </c>
      <c r="AN105" s="254">
        <f>'3. Inputs'!AO135</f>
        <v>0</v>
      </c>
      <c r="AO105" s="254">
        <f>'3. Inputs'!AP135</f>
        <v>0</v>
      </c>
      <c r="AP105" s="254">
        <f>'3. Inputs'!AQ135</f>
        <v>0</v>
      </c>
      <c r="AQ105" s="254">
        <f>'3. Inputs'!AR135</f>
        <v>0</v>
      </c>
      <c r="AR105" s="254">
        <f>'3. Inputs'!AS135</f>
        <v>0</v>
      </c>
      <c r="AS105" s="254">
        <f>'3. Inputs'!AT135</f>
        <v>0</v>
      </c>
      <c r="AT105" s="254">
        <f>'3. Inputs'!AU135</f>
        <v>0</v>
      </c>
      <c r="AU105" s="254">
        <f>'3. Inputs'!AV135</f>
        <v>0</v>
      </c>
      <c r="AV105" s="254">
        <f>'3. Inputs'!AW135</f>
        <v>0</v>
      </c>
      <c r="AW105" s="254">
        <f>'3. Inputs'!AX135</f>
        <v>0</v>
      </c>
      <c r="AX105" s="254">
        <f>'3. Inputs'!AY135</f>
        <v>0</v>
      </c>
      <c r="AY105" s="254">
        <f>'3. Inputs'!AZ135</f>
        <v>0</v>
      </c>
      <c r="AZ105" s="254">
        <f>'3. Inputs'!BA135</f>
        <v>0</v>
      </c>
      <c r="BA105" s="254">
        <f>'3. Inputs'!BB135</f>
        <v>0</v>
      </c>
      <c r="BB105" s="254">
        <f>'3. Inputs'!BC135</f>
        <v>0</v>
      </c>
      <c r="BC105" s="254">
        <f>'3. Inputs'!BD135</f>
        <v>0</v>
      </c>
      <c r="BD105" s="254">
        <f>'3. Inputs'!BE135</f>
        <v>0</v>
      </c>
      <c r="BE105" s="254">
        <f>'3. Inputs'!BF135</f>
        <v>0</v>
      </c>
      <c r="BF105" s="254">
        <f>'3. Inputs'!BG135</f>
        <v>0</v>
      </c>
      <c r="BG105" s="254">
        <f>'3. Inputs'!BH135</f>
        <v>0</v>
      </c>
      <c r="BH105" s="254">
        <f>'3. Inputs'!BI135</f>
        <v>0</v>
      </c>
      <c r="BI105" s="254">
        <f>'3. Inputs'!BJ135</f>
        <v>0</v>
      </c>
      <c r="BJ105" s="254">
        <f>'3. Inputs'!BK135</f>
        <v>0</v>
      </c>
      <c r="BK105" s="254">
        <f>'3. Inputs'!BL135</f>
        <v>0</v>
      </c>
      <c r="BL105" s="254">
        <f>'3. Inputs'!BM135</f>
        <v>0</v>
      </c>
      <c r="BM105" s="254">
        <f>'3. Inputs'!BN135</f>
        <v>0</v>
      </c>
      <c r="BN105" s="254">
        <f>'3. Inputs'!BO135</f>
        <v>0</v>
      </c>
      <c r="BO105" s="254">
        <f>'3. Inputs'!BP135</f>
        <v>0</v>
      </c>
      <c r="BP105" s="297">
        <f>'3. Inputs'!BQ135</f>
        <v>0</v>
      </c>
    </row>
    <row r="106" spans="1:69">
      <c r="B106" s="1611"/>
      <c r="C106" s="98" t="s">
        <v>284</v>
      </c>
      <c r="D106" s="98"/>
      <c r="E106" s="98" t="s">
        <v>247</v>
      </c>
      <c r="F106" s="256">
        <f>'3. Inputs'!G136</f>
        <v>1</v>
      </c>
      <c r="G106" s="256">
        <f>'3. Inputs'!H136</f>
        <v>1</v>
      </c>
      <c r="H106" s="256">
        <f>'3. Inputs'!I136</f>
        <v>1</v>
      </c>
      <c r="I106" s="256">
        <f>'3. Inputs'!J136</f>
        <v>1</v>
      </c>
      <c r="J106" s="256">
        <f>'3. Inputs'!K136</f>
        <v>1</v>
      </c>
      <c r="K106" s="256">
        <f>'3. Inputs'!L136</f>
        <v>1</v>
      </c>
      <c r="L106" s="256">
        <f>'3. Inputs'!M136</f>
        <v>1</v>
      </c>
      <c r="M106" s="256">
        <f>'3. Inputs'!N136</f>
        <v>1</v>
      </c>
      <c r="N106" s="256">
        <f>'3. Inputs'!O136</f>
        <v>1</v>
      </c>
      <c r="O106" s="256">
        <f>'3. Inputs'!P136</f>
        <v>1</v>
      </c>
      <c r="P106" s="256">
        <f>'3. Inputs'!Q136</f>
        <v>1</v>
      </c>
      <c r="Q106" s="256">
        <f>'3. Inputs'!R136</f>
        <v>1</v>
      </c>
      <c r="R106" s="256">
        <f>'3. Inputs'!S136</f>
        <v>1</v>
      </c>
      <c r="S106" s="256">
        <f>'3. Inputs'!T136</f>
        <v>1</v>
      </c>
      <c r="T106" s="256">
        <f>'3. Inputs'!U136</f>
        <v>1</v>
      </c>
      <c r="U106" s="256">
        <f>'3. Inputs'!V136</f>
        <v>1</v>
      </c>
      <c r="V106" s="256">
        <f>'3. Inputs'!W136</f>
        <v>1</v>
      </c>
      <c r="W106" s="256">
        <f>'3. Inputs'!X136</f>
        <v>1</v>
      </c>
      <c r="X106" s="256">
        <f>'3. Inputs'!Y136</f>
        <v>1</v>
      </c>
      <c r="Y106" s="256">
        <f>'3. Inputs'!Z136</f>
        <v>1</v>
      </c>
      <c r="Z106" s="256">
        <f>'3. Inputs'!AA136</f>
        <v>1</v>
      </c>
      <c r="AA106" s="256">
        <f>'3. Inputs'!AB136</f>
        <v>1</v>
      </c>
      <c r="AB106" s="256">
        <f>'3. Inputs'!AC136</f>
        <v>1</v>
      </c>
      <c r="AC106" s="256">
        <f>'3. Inputs'!AD136</f>
        <v>1</v>
      </c>
      <c r="AD106" s="256">
        <f>'3. Inputs'!AE136</f>
        <v>1</v>
      </c>
      <c r="AE106" s="256">
        <f>'3. Inputs'!AF136</f>
        <v>1</v>
      </c>
      <c r="AF106" s="256">
        <f>'3. Inputs'!AG136</f>
        <v>1</v>
      </c>
      <c r="AG106" s="256">
        <f>'3. Inputs'!AH136</f>
        <v>1</v>
      </c>
      <c r="AH106" s="256">
        <f>'3. Inputs'!AI136</f>
        <v>1</v>
      </c>
      <c r="AI106" s="256">
        <f>'3. Inputs'!AJ136</f>
        <v>1</v>
      </c>
      <c r="AJ106" s="256">
        <f>'3. Inputs'!AK136</f>
        <v>1</v>
      </c>
      <c r="AK106" s="256">
        <f>'3. Inputs'!AL136</f>
        <v>1</v>
      </c>
      <c r="AL106" s="256">
        <f>'3. Inputs'!AM136</f>
        <v>1</v>
      </c>
      <c r="AM106" s="256">
        <f>'3. Inputs'!AN136</f>
        <v>1</v>
      </c>
      <c r="AN106" s="256">
        <f>'3. Inputs'!AO136</f>
        <v>1</v>
      </c>
      <c r="AO106" s="256">
        <f>'3. Inputs'!AP136</f>
        <v>1</v>
      </c>
      <c r="AP106" s="256">
        <f>'3. Inputs'!AQ136</f>
        <v>1</v>
      </c>
      <c r="AQ106" s="256">
        <f>'3. Inputs'!AR136</f>
        <v>1</v>
      </c>
      <c r="AR106" s="256">
        <f>'3. Inputs'!AS136</f>
        <v>1</v>
      </c>
      <c r="AS106" s="256">
        <f>'3. Inputs'!AT136</f>
        <v>1</v>
      </c>
      <c r="AT106" s="256">
        <f>'3. Inputs'!AU136</f>
        <v>1</v>
      </c>
      <c r="AU106" s="256">
        <f>'3. Inputs'!AV136</f>
        <v>1</v>
      </c>
      <c r="AV106" s="256">
        <f>'3. Inputs'!AW136</f>
        <v>1</v>
      </c>
      <c r="AW106" s="256">
        <f>'3. Inputs'!AX136</f>
        <v>1</v>
      </c>
      <c r="AX106" s="256">
        <f>'3. Inputs'!AY136</f>
        <v>1</v>
      </c>
      <c r="AY106" s="256">
        <f>'3. Inputs'!AZ136</f>
        <v>1</v>
      </c>
      <c r="AZ106" s="256">
        <f>'3. Inputs'!BA136</f>
        <v>1</v>
      </c>
      <c r="BA106" s="256">
        <f>'3. Inputs'!BB136</f>
        <v>1</v>
      </c>
      <c r="BB106" s="256">
        <f>'3. Inputs'!BC136</f>
        <v>1</v>
      </c>
      <c r="BC106" s="256">
        <f>'3. Inputs'!BD136</f>
        <v>1</v>
      </c>
      <c r="BD106" s="256">
        <f>'3. Inputs'!BE136</f>
        <v>1</v>
      </c>
      <c r="BE106" s="256">
        <f>'3. Inputs'!BF136</f>
        <v>1</v>
      </c>
      <c r="BF106" s="256">
        <f>'3. Inputs'!BG136</f>
        <v>1</v>
      </c>
      <c r="BG106" s="256">
        <f>'3. Inputs'!BH136</f>
        <v>1</v>
      </c>
      <c r="BH106" s="256">
        <f>'3. Inputs'!BI136</f>
        <v>1</v>
      </c>
      <c r="BI106" s="256">
        <f>'3. Inputs'!BJ136</f>
        <v>1</v>
      </c>
      <c r="BJ106" s="256">
        <f>'3. Inputs'!BK136</f>
        <v>1</v>
      </c>
      <c r="BK106" s="256">
        <f>'3. Inputs'!BL136</f>
        <v>1</v>
      </c>
      <c r="BL106" s="256">
        <f>'3. Inputs'!BM136</f>
        <v>1</v>
      </c>
      <c r="BM106" s="256">
        <f>'3. Inputs'!BN136</f>
        <v>1</v>
      </c>
      <c r="BN106" s="256">
        <f>'3. Inputs'!BO136</f>
        <v>1</v>
      </c>
      <c r="BO106" s="256">
        <f>'3. Inputs'!BP136</f>
        <v>1</v>
      </c>
      <c r="BP106" s="298">
        <f>'3. Inputs'!BQ136</f>
        <v>1</v>
      </c>
      <c r="BQ106" s="98"/>
    </row>
    <row r="107" spans="1:69">
      <c r="B107" s="1611"/>
      <c r="C107" s="98" t="s">
        <v>284</v>
      </c>
      <c r="D107" s="98"/>
      <c r="E107" s="98" t="s">
        <v>246</v>
      </c>
      <c r="F107" s="256">
        <f>'3. Inputs'!G137</f>
        <v>1</v>
      </c>
      <c r="G107" s="256">
        <f>'3. Inputs'!H137</f>
        <v>1</v>
      </c>
      <c r="H107" s="256">
        <f>'3. Inputs'!I137</f>
        <v>1</v>
      </c>
      <c r="I107" s="256">
        <f>'3. Inputs'!J137</f>
        <v>1</v>
      </c>
      <c r="J107" s="256">
        <f>'3. Inputs'!K137</f>
        <v>1</v>
      </c>
      <c r="K107" s="256">
        <f>'3. Inputs'!L137</f>
        <v>1</v>
      </c>
      <c r="L107" s="256">
        <f>'3. Inputs'!M137</f>
        <v>1</v>
      </c>
      <c r="M107" s="256">
        <f>'3. Inputs'!N137</f>
        <v>1</v>
      </c>
      <c r="N107" s="256">
        <f>'3. Inputs'!O137</f>
        <v>1</v>
      </c>
      <c r="O107" s="256">
        <f>'3. Inputs'!P137</f>
        <v>1</v>
      </c>
      <c r="P107" s="256">
        <f>'3. Inputs'!Q137</f>
        <v>1</v>
      </c>
      <c r="Q107" s="256">
        <f>'3. Inputs'!R137</f>
        <v>1</v>
      </c>
      <c r="R107" s="256">
        <f>'3. Inputs'!S137</f>
        <v>1</v>
      </c>
      <c r="S107" s="256">
        <f>'3. Inputs'!T137</f>
        <v>1</v>
      </c>
      <c r="T107" s="256">
        <f>'3. Inputs'!U137</f>
        <v>1</v>
      </c>
      <c r="U107" s="256">
        <f>'3. Inputs'!V137</f>
        <v>1</v>
      </c>
      <c r="V107" s="256">
        <f>'3. Inputs'!W137</f>
        <v>1</v>
      </c>
      <c r="W107" s="256">
        <f>'3. Inputs'!X137</f>
        <v>1</v>
      </c>
      <c r="X107" s="256">
        <f>'3. Inputs'!Y137</f>
        <v>1</v>
      </c>
      <c r="Y107" s="256">
        <f>'3. Inputs'!Z137</f>
        <v>1</v>
      </c>
      <c r="Z107" s="256">
        <f>'3. Inputs'!AA137</f>
        <v>1</v>
      </c>
      <c r="AA107" s="256">
        <f>'3. Inputs'!AB137</f>
        <v>1</v>
      </c>
      <c r="AB107" s="256">
        <f>'3. Inputs'!AC137</f>
        <v>1</v>
      </c>
      <c r="AC107" s="256">
        <f>'3. Inputs'!AD137</f>
        <v>1</v>
      </c>
      <c r="AD107" s="256">
        <f>'3. Inputs'!AE137</f>
        <v>1</v>
      </c>
      <c r="AE107" s="256">
        <f>'3. Inputs'!AF137</f>
        <v>1</v>
      </c>
      <c r="AF107" s="256">
        <f>'3. Inputs'!AG137</f>
        <v>1</v>
      </c>
      <c r="AG107" s="256">
        <f>'3. Inputs'!AH137</f>
        <v>1</v>
      </c>
      <c r="AH107" s="256">
        <f>'3. Inputs'!AI137</f>
        <v>1</v>
      </c>
      <c r="AI107" s="256">
        <f>'3. Inputs'!AJ137</f>
        <v>1</v>
      </c>
      <c r="AJ107" s="256">
        <f>'3. Inputs'!AK137</f>
        <v>1</v>
      </c>
      <c r="AK107" s="256">
        <f>'3. Inputs'!AL137</f>
        <v>1</v>
      </c>
      <c r="AL107" s="256">
        <f>'3. Inputs'!AM137</f>
        <v>1</v>
      </c>
      <c r="AM107" s="256">
        <f>'3. Inputs'!AN137</f>
        <v>1</v>
      </c>
      <c r="AN107" s="256">
        <f>'3. Inputs'!AO137</f>
        <v>1</v>
      </c>
      <c r="AO107" s="256">
        <f>'3. Inputs'!AP137</f>
        <v>1</v>
      </c>
      <c r="AP107" s="256">
        <f>'3. Inputs'!AQ137</f>
        <v>1</v>
      </c>
      <c r="AQ107" s="256">
        <f>'3. Inputs'!AR137</f>
        <v>1</v>
      </c>
      <c r="AR107" s="256">
        <f>'3. Inputs'!AS137</f>
        <v>1</v>
      </c>
      <c r="AS107" s="256">
        <f>'3. Inputs'!AT137</f>
        <v>1</v>
      </c>
      <c r="AT107" s="256">
        <f>'3. Inputs'!AU137</f>
        <v>1</v>
      </c>
      <c r="AU107" s="256">
        <f>'3. Inputs'!AV137</f>
        <v>1</v>
      </c>
      <c r="AV107" s="256">
        <f>'3. Inputs'!AW137</f>
        <v>1</v>
      </c>
      <c r="AW107" s="256">
        <f>'3. Inputs'!AX137</f>
        <v>1</v>
      </c>
      <c r="AX107" s="256">
        <f>'3. Inputs'!AY137</f>
        <v>1</v>
      </c>
      <c r="AY107" s="256">
        <f>'3. Inputs'!AZ137</f>
        <v>1</v>
      </c>
      <c r="AZ107" s="256">
        <f>'3. Inputs'!BA137</f>
        <v>1</v>
      </c>
      <c r="BA107" s="256">
        <f>'3. Inputs'!BB137</f>
        <v>1</v>
      </c>
      <c r="BB107" s="256">
        <f>'3. Inputs'!BC137</f>
        <v>1</v>
      </c>
      <c r="BC107" s="256">
        <f>'3. Inputs'!BD137</f>
        <v>1</v>
      </c>
      <c r="BD107" s="256">
        <f>'3. Inputs'!BE137</f>
        <v>1</v>
      </c>
      <c r="BE107" s="256">
        <f>'3. Inputs'!BF137</f>
        <v>1</v>
      </c>
      <c r="BF107" s="256">
        <f>'3. Inputs'!BG137</f>
        <v>1</v>
      </c>
      <c r="BG107" s="256">
        <f>'3. Inputs'!BH137</f>
        <v>1</v>
      </c>
      <c r="BH107" s="256">
        <f>'3. Inputs'!BI137</f>
        <v>1</v>
      </c>
      <c r="BI107" s="256">
        <f>'3. Inputs'!BJ137</f>
        <v>1</v>
      </c>
      <c r="BJ107" s="256">
        <f>'3. Inputs'!BK137</f>
        <v>1</v>
      </c>
      <c r="BK107" s="256">
        <f>'3. Inputs'!BL137</f>
        <v>1</v>
      </c>
      <c r="BL107" s="256">
        <f>'3. Inputs'!BM137</f>
        <v>1</v>
      </c>
      <c r="BM107" s="256">
        <f>'3. Inputs'!BN137</f>
        <v>1</v>
      </c>
      <c r="BN107" s="256">
        <f>'3. Inputs'!BO137</f>
        <v>1</v>
      </c>
      <c r="BO107" s="256">
        <f>'3. Inputs'!BP137</f>
        <v>1</v>
      </c>
      <c r="BP107" s="298">
        <f>'3. Inputs'!BQ137</f>
        <v>1</v>
      </c>
      <c r="BQ107" s="98"/>
    </row>
    <row r="108" spans="1:69" s="42" customFormat="1">
      <c r="B108" s="1611"/>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300"/>
      <c r="BQ108" s="94"/>
    </row>
    <row r="109" spans="1:69">
      <c r="B109" s="1611"/>
      <c r="C109" s="98" t="s">
        <v>135</v>
      </c>
      <c r="D109" s="98"/>
      <c r="E109" s="98" t="s">
        <v>129</v>
      </c>
      <c r="F109" s="256">
        <f>'3. Inputs'!G139</f>
        <v>0</v>
      </c>
      <c r="G109" s="256">
        <f>'3. Inputs'!H139</f>
        <v>0</v>
      </c>
      <c r="H109" s="256">
        <f>'3. Inputs'!I139</f>
        <v>0</v>
      </c>
      <c r="I109" s="256">
        <f>'3. Inputs'!J139</f>
        <v>0</v>
      </c>
      <c r="J109" s="256">
        <f>'3. Inputs'!K139</f>
        <v>0</v>
      </c>
      <c r="K109" s="256">
        <f>'3. Inputs'!L139</f>
        <v>0</v>
      </c>
      <c r="L109" s="256">
        <f>'3. Inputs'!M139</f>
        <v>0</v>
      </c>
      <c r="M109" s="256">
        <f>'3. Inputs'!N139</f>
        <v>0</v>
      </c>
      <c r="N109" s="256">
        <f>'3. Inputs'!O139</f>
        <v>0</v>
      </c>
      <c r="O109" s="256">
        <f>'3. Inputs'!P139</f>
        <v>0</v>
      </c>
      <c r="P109" s="256">
        <f>'3. Inputs'!Q139</f>
        <v>0</v>
      </c>
      <c r="Q109" s="256">
        <f>'3. Inputs'!R139</f>
        <v>0</v>
      </c>
      <c r="R109" s="256">
        <f>'3. Inputs'!S139</f>
        <v>0</v>
      </c>
      <c r="S109" s="256">
        <f>'3. Inputs'!T139</f>
        <v>0</v>
      </c>
      <c r="T109" s="256">
        <f>'3. Inputs'!U139</f>
        <v>0</v>
      </c>
      <c r="U109" s="256">
        <f>'3. Inputs'!V139</f>
        <v>0</v>
      </c>
      <c r="V109" s="256">
        <f>'3. Inputs'!W139</f>
        <v>0</v>
      </c>
      <c r="W109" s="256">
        <f>'3. Inputs'!X139</f>
        <v>0</v>
      </c>
      <c r="X109" s="256">
        <f>'3. Inputs'!Y139</f>
        <v>0</v>
      </c>
      <c r="Y109" s="256">
        <f>'3. Inputs'!Z139</f>
        <v>0</v>
      </c>
      <c r="Z109" s="256">
        <f>'3. Inputs'!AA139</f>
        <v>0</v>
      </c>
      <c r="AA109" s="256">
        <f>'3. Inputs'!AB139</f>
        <v>0</v>
      </c>
      <c r="AB109" s="256">
        <f>'3. Inputs'!AC139</f>
        <v>0</v>
      </c>
      <c r="AC109" s="256">
        <f>'3. Inputs'!AD139</f>
        <v>0</v>
      </c>
      <c r="AD109" s="256">
        <f>'3. Inputs'!AE139</f>
        <v>0</v>
      </c>
      <c r="AE109" s="256">
        <f>'3. Inputs'!AF139</f>
        <v>0</v>
      </c>
      <c r="AF109" s="256">
        <f>'3. Inputs'!AG139</f>
        <v>0</v>
      </c>
      <c r="AG109" s="256">
        <f>'3. Inputs'!AH139</f>
        <v>0</v>
      </c>
      <c r="AH109" s="256">
        <f>'3. Inputs'!AI139</f>
        <v>0</v>
      </c>
      <c r="AI109" s="256">
        <f>'3. Inputs'!AJ139</f>
        <v>0</v>
      </c>
      <c r="AJ109" s="256">
        <f>'3. Inputs'!AK139</f>
        <v>0</v>
      </c>
      <c r="AK109" s="256">
        <f>'3. Inputs'!AL139</f>
        <v>0</v>
      </c>
      <c r="AL109" s="256">
        <f>'3. Inputs'!AM139</f>
        <v>0</v>
      </c>
      <c r="AM109" s="256">
        <f>'3. Inputs'!AN139</f>
        <v>0</v>
      </c>
      <c r="AN109" s="256">
        <f>'3. Inputs'!AO139</f>
        <v>0</v>
      </c>
      <c r="AO109" s="256">
        <f>'3. Inputs'!AP139</f>
        <v>0</v>
      </c>
      <c r="AP109" s="256">
        <f>'3. Inputs'!AQ139</f>
        <v>0</v>
      </c>
      <c r="AQ109" s="256">
        <f>'3. Inputs'!AR139</f>
        <v>0</v>
      </c>
      <c r="AR109" s="256">
        <f>'3. Inputs'!AS139</f>
        <v>0</v>
      </c>
      <c r="AS109" s="256">
        <f>'3. Inputs'!AT139</f>
        <v>0</v>
      </c>
      <c r="AT109" s="256">
        <f>'3. Inputs'!AU139</f>
        <v>0</v>
      </c>
      <c r="AU109" s="256">
        <f>'3. Inputs'!AV139</f>
        <v>0</v>
      </c>
      <c r="AV109" s="256">
        <f>'3. Inputs'!AW139</f>
        <v>0</v>
      </c>
      <c r="AW109" s="256">
        <f>'3. Inputs'!AX139</f>
        <v>0</v>
      </c>
      <c r="AX109" s="256">
        <f>'3. Inputs'!AY139</f>
        <v>0</v>
      </c>
      <c r="AY109" s="256">
        <f>'3. Inputs'!AZ139</f>
        <v>0</v>
      </c>
      <c r="AZ109" s="256">
        <f>'3. Inputs'!BA139</f>
        <v>0</v>
      </c>
      <c r="BA109" s="256">
        <f>'3. Inputs'!BB139</f>
        <v>0</v>
      </c>
      <c r="BB109" s="256">
        <f>'3. Inputs'!BC139</f>
        <v>0</v>
      </c>
      <c r="BC109" s="256">
        <f>'3. Inputs'!BD139</f>
        <v>0</v>
      </c>
      <c r="BD109" s="256">
        <f>'3. Inputs'!BE139</f>
        <v>0</v>
      </c>
      <c r="BE109" s="256">
        <f>'3. Inputs'!BF139</f>
        <v>0</v>
      </c>
      <c r="BF109" s="256">
        <f>'3. Inputs'!BG139</f>
        <v>0</v>
      </c>
      <c r="BG109" s="256">
        <f>'3. Inputs'!BH139</f>
        <v>0</v>
      </c>
      <c r="BH109" s="256">
        <f>'3. Inputs'!BI139</f>
        <v>0</v>
      </c>
      <c r="BI109" s="256">
        <f>'3. Inputs'!BJ139</f>
        <v>0</v>
      </c>
      <c r="BJ109" s="256">
        <f>'3. Inputs'!BK139</f>
        <v>0</v>
      </c>
      <c r="BK109" s="256">
        <f>'3. Inputs'!BL139</f>
        <v>0</v>
      </c>
      <c r="BL109" s="256">
        <f>'3. Inputs'!BM139</f>
        <v>0</v>
      </c>
      <c r="BM109" s="256">
        <f>'3. Inputs'!BN139</f>
        <v>0</v>
      </c>
      <c r="BN109" s="256">
        <f>'3. Inputs'!BO139</f>
        <v>0</v>
      </c>
      <c r="BO109" s="256">
        <f>'3. Inputs'!BP139</f>
        <v>0</v>
      </c>
      <c r="BP109" s="298">
        <f>'3. Inputs'!BQ139</f>
        <v>0</v>
      </c>
    </row>
    <row r="110" spans="1:69">
      <c r="B110" s="1611"/>
      <c r="C110" s="98" t="s">
        <v>135</v>
      </c>
      <c r="D110" s="98"/>
      <c r="E110" s="98" t="s">
        <v>130</v>
      </c>
      <c r="F110" s="256">
        <f>'3. Inputs'!G140</f>
        <v>3</v>
      </c>
      <c r="G110" s="256">
        <f>'3. Inputs'!H140</f>
        <v>3</v>
      </c>
      <c r="H110" s="256">
        <f>'3. Inputs'!I140</f>
        <v>3</v>
      </c>
      <c r="I110" s="256">
        <f>'3. Inputs'!J140</f>
        <v>3</v>
      </c>
      <c r="J110" s="256">
        <f>'3. Inputs'!K140</f>
        <v>3</v>
      </c>
      <c r="K110" s="256">
        <f>'3. Inputs'!L140</f>
        <v>3</v>
      </c>
      <c r="L110" s="256">
        <f>'3. Inputs'!M140</f>
        <v>3</v>
      </c>
      <c r="M110" s="256">
        <f>'3. Inputs'!N140</f>
        <v>3</v>
      </c>
      <c r="N110" s="256">
        <f>'3. Inputs'!O140</f>
        <v>3</v>
      </c>
      <c r="O110" s="256">
        <f>'3. Inputs'!P140</f>
        <v>3</v>
      </c>
      <c r="P110" s="256">
        <f>'3. Inputs'!Q140</f>
        <v>3</v>
      </c>
      <c r="Q110" s="256">
        <f>'3. Inputs'!R140</f>
        <v>3</v>
      </c>
      <c r="R110" s="256">
        <f>'3. Inputs'!S140</f>
        <v>3</v>
      </c>
      <c r="S110" s="256">
        <f>'3. Inputs'!T140</f>
        <v>3</v>
      </c>
      <c r="T110" s="256">
        <f>'3. Inputs'!U140</f>
        <v>3</v>
      </c>
      <c r="U110" s="256">
        <f>'3. Inputs'!V140</f>
        <v>3</v>
      </c>
      <c r="V110" s="256">
        <f>'3. Inputs'!W140</f>
        <v>3</v>
      </c>
      <c r="W110" s="256">
        <f>'3. Inputs'!X140</f>
        <v>3</v>
      </c>
      <c r="X110" s="256">
        <f>'3. Inputs'!Y140</f>
        <v>3</v>
      </c>
      <c r="Y110" s="256">
        <f>'3. Inputs'!Z140</f>
        <v>3</v>
      </c>
      <c r="Z110" s="256">
        <f>'3. Inputs'!AA140</f>
        <v>3</v>
      </c>
      <c r="AA110" s="256">
        <f>'3. Inputs'!AB140</f>
        <v>3</v>
      </c>
      <c r="AB110" s="256">
        <f>'3. Inputs'!AC140</f>
        <v>3</v>
      </c>
      <c r="AC110" s="256">
        <f>'3. Inputs'!AD140</f>
        <v>3</v>
      </c>
      <c r="AD110" s="256">
        <f>'3. Inputs'!AE140</f>
        <v>3</v>
      </c>
      <c r="AE110" s="256">
        <f>'3. Inputs'!AF140</f>
        <v>3</v>
      </c>
      <c r="AF110" s="256">
        <f>'3. Inputs'!AG140</f>
        <v>3</v>
      </c>
      <c r="AG110" s="256">
        <f>'3. Inputs'!AH140</f>
        <v>3</v>
      </c>
      <c r="AH110" s="256">
        <f>'3. Inputs'!AI140</f>
        <v>3</v>
      </c>
      <c r="AI110" s="256">
        <f>'3. Inputs'!AJ140</f>
        <v>3</v>
      </c>
      <c r="AJ110" s="256">
        <f>'3. Inputs'!AK140</f>
        <v>3</v>
      </c>
      <c r="AK110" s="256">
        <f>'3. Inputs'!AL140</f>
        <v>3</v>
      </c>
      <c r="AL110" s="256">
        <f>'3. Inputs'!AM140</f>
        <v>3</v>
      </c>
      <c r="AM110" s="256">
        <f>'3. Inputs'!AN140</f>
        <v>3</v>
      </c>
      <c r="AN110" s="256">
        <f>'3. Inputs'!AO140</f>
        <v>3</v>
      </c>
      <c r="AO110" s="256">
        <f>'3. Inputs'!AP140</f>
        <v>3</v>
      </c>
      <c r="AP110" s="256">
        <f>'3. Inputs'!AQ140</f>
        <v>3</v>
      </c>
      <c r="AQ110" s="256">
        <f>'3. Inputs'!AR140</f>
        <v>3</v>
      </c>
      <c r="AR110" s="256">
        <f>'3. Inputs'!AS140</f>
        <v>3</v>
      </c>
      <c r="AS110" s="256">
        <f>'3. Inputs'!AT140</f>
        <v>3</v>
      </c>
      <c r="AT110" s="256">
        <f>'3. Inputs'!AU140</f>
        <v>3</v>
      </c>
      <c r="AU110" s="256">
        <f>'3. Inputs'!AV140</f>
        <v>3</v>
      </c>
      <c r="AV110" s="256">
        <f>'3. Inputs'!AW140</f>
        <v>3</v>
      </c>
      <c r="AW110" s="256">
        <f>'3. Inputs'!AX140</f>
        <v>3</v>
      </c>
      <c r="AX110" s="256">
        <f>'3. Inputs'!AY140</f>
        <v>3</v>
      </c>
      <c r="AY110" s="256">
        <f>'3. Inputs'!AZ140</f>
        <v>3</v>
      </c>
      <c r="AZ110" s="256">
        <f>'3. Inputs'!BA140</f>
        <v>3</v>
      </c>
      <c r="BA110" s="256">
        <f>'3. Inputs'!BB140</f>
        <v>3</v>
      </c>
      <c r="BB110" s="256">
        <f>'3. Inputs'!BC140</f>
        <v>3</v>
      </c>
      <c r="BC110" s="256">
        <f>'3. Inputs'!BD140</f>
        <v>3</v>
      </c>
      <c r="BD110" s="256">
        <f>'3. Inputs'!BE140</f>
        <v>3</v>
      </c>
      <c r="BE110" s="256">
        <f>'3. Inputs'!BF140</f>
        <v>3</v>
      </c>
      <c r="BF110" s="256">
        <f>'3. Inputs'!BG140</f>
        <v>3</v>
      </c>
      <c r="BG110" s="256">
        <f>'3. Inputs'!BH140</f>
        <v>3</v>
      </c>
      <c r="BH110" s="256">
        <f>'3. Inputs'!BI140</f>
        <v>3</v>
      </c>
      <c r="BI110" s="256">
        <f>'3. Inputs'!BJ140</f>
        <v>3</v>
      </c>
      <c r="BJ110" s="256">
        <f>'3. Inputs'!BK140</f>
        <v>3</v>
      </c>
      <c r="BK110" s="256">
        <f>'3. Inputs'!BL140</f>
        <v>3</v>
      </c>
      <c r="BL110" s="256">
        <f>'3. Inputs'!BM140</f>
        <v>3</v>
      </c>
      <c r="BM110" s="256">
        <f>'3. Inputs'!BN140</f>
        <v>3</v>
      </c>
      <c r="BN110" s="256">
        <f>'3. Inputs'!BO140</f>
        <v>3</v>
      </c>
      <c r="BO110" s="256">
        <f>'3. Inputs'!BP140</f>
        <v>3</v>
      </c>
      <c r="BP110" s="298">
        <f>'3. Inputs'!BQ140</f>
        <v>3</v>
      </c>
    </row>
    <row r="111" spans="1:69">
      <c r="B111" s="1611"/>
      <c r="C111" s="98" t="s">
        <v>135</v>
      </c>
      <c r="D111" s="98"/>
      <c r="E111" s="98" t="s">
        <v>131</v>
      </c>
      <c r="F111" s="256">
        <f>'3. Inputs'!G141</f>
        <v>0</v>
      </c>
      <c r="G111" s="256">
        <f>'3. Inputs'!H141</f>
        <v>0</v>
      </c>
      <c r="H111" s="256">
        <f>'3. Inputs'!I141</f>
        <v>0</v>
      </c>
      <c r="I111" s="256">
        <f>'3. Inputs'!J141</f>
        <v>0</v>
      </c>
      <c r="J111" s="256">
        <f>'3. Inputs'!K141</f>
        <v>0</v>
      </c>
      <c r="K111" s="256">
        <f>'3. Inputs'!L141</f>
        <v>0</v>
      </c>
      <c r="L111" s="256">
        <f>'3. Inputs'!M141</f>
        <v>0</v>
      </c>
      <c r="M111" s="256">
        <f>'3. Inputs'!N141</f>
        <v>0</v>
      </c>
      <c r="N111" s="256">
        <f>'3. Inputs'!O141</f>
        <v>0</v>
      </c>
      <c r="O111" s="256">
        <f>'3. Inputs'!P141</f>
        <v>0</v>
      </c>
      <c r="P111" s="256">
        <f>'3. Inputs'!Q141</f>
        <v>0</v>
      </c>
      <c r="Q111" s="256">
        <f>'3. Inputs'!R141</f>
        <v>0</v>
      </c>
      <c r="R111" s="256">
        <f>'3. Inputs'!S141</f>
        <v>0</v>
      </c>
      <c r="S111" s="256">
        <f>'3. Inputs'!T141</f>
        <v>0</v>
      </c>
      <c r="T111" s="256">
        <f>'3. Inputs'!U141</f>
        <v>0</v>
      </c>
      <c r="U111" s="256">
        <f>'3. Inputs'!V141</f>
        <v>0</v>
      </c>
      <c r="V111" s="256">
        <f>'3. Inputs'!W141</f>
        <v>0</v>
      </c>
      <c r="W111" s="256">
        <f>'3. Inputs'!X141</f>
        <v>0</v>
      </c>
      <c r="X111" s="256">
        <f>'3. Inputs'!Y141</f>
        <v>0</v>
      </c>
      <c r="Y111" s="256">
        <f>'3. Inputs'!Z141</f>
        <v>0</v>
      </c>
      <c r="Z111" s="256">
        <f>'3. Inputs'!AA141</f>
        <v>0</v>
      </c>
      <c r="AA111" s="256">
        <f>'3. Inputs'!AB141</f>
        <v>0</v>
      </c>
      <c r="AB111" s="256">
        <f>'3. Inputs'!AC141</f>
        <v>0</v>
      </c>
      <c r="AC111" s="256">
        <f>'3. Inputs'!AD141</f>
        <v>0</v>
      </c>
      <c r="AD111" s="256">
        <f>'3. Inputs'!AE141</f>
        <v>0</v>
      </c>
      <c r="AE111" s="256">
        <f>'3. Inputs'!AF141</f>
        <v>0</v>
      </c>
      <c r="AF111" s="256">
        <f>'3. Inputs'!AG141</f>
        <v>0</v>
      </c>
      <c r="AG111" s="256">
        <f>'3. Inputs'!AH141</f>
        <v>0</v>
      </c>
      <c r="AH111" s="256">
        <f>'3. Inputs'!AI141</f>
        <v>0</v>
      </c>
      <c r="AI111" s="256">
        <f>'3. Inputs'!AJ141</f>
        <v>0</v>
      </c>
      <c r="AJ111" s="256">
        <f>'3. Inputs'!AK141</f>
        <v>0</v>
      </c>
      <c r="AK111" s="256">
        <f>'3. Inputs'!AL141</f>
        <v>0</v>
      </c>
      <c r="AL111" s="256">
        <f>'3. Inputs'!AM141</f>
        <v>0</v>
      </c>
      <c r="AM111" s="256">
        <f>'3. Inputs'!AN141</f>
        <v>0</v>
      </c>
      <c r="AN111" s="256">
        <f>'3. Inputs'!AO141</f>
        <v>0</v>
      </c>
      <c r="AO111" s="256">
        <f>'3. Inputs'!AP141</f>
        <v>0</v>
      </c>
      <c r="AP111" s="256">
        <f>'3. Inputs'!AQ141</f>
        <v>0</v>
      </c>
      <c r="AQ111" s="256">
        <f>'3. Inputs'!AR141</f>
        <v>0</v>
      </c>
      <c r="AR111" s="256">
        <f>'3. Inputs'!AS141</f>
        <v>0</v>
      </c>
      <c r="AS111" s="256">
        <f>'3. Inputs'!AT141</f>
        <v>0</v>
      </c>
      <c r="AT111" s="256">
        <f>'3. Inputs'!AU141</f>
        <v>0</v>
      </c>
      <c r="AU111" s="256">
        <f>'3. Inputs'!AV141</f>
        <v>0</v>
      </c>
      <c r="AV111" s="256">
        <f>'3. Inputs'!AW141</f>
        <v>0</v>
      </c>
      <c r="AW111" s="256">
        <f>'3. Inputs'!AX141</f>
        <v>0</v>
      </c>
      <c r="AX111" s="256">
        <f>'3. Inputs'!AY141</f>
        <v>0</v>
      </c>
      <c r="AY111" s="256">
        <f>'3. Inputs'!AZ141</f>
        <v>0</v>
      </c>
      <c r="AZ111" s="256">
        <f>'3. Inputs'!BA141</f>
        <v>0</v>
      </c>
      <c r="BA111" s="256">
        <f>'3. Inputs'!BB141</f>
        <v>0</v>
      </c>
      <c r="BB111" s="256">
        <f>'3. Inputs'!BC141</f>
        <v>0</v>
      </c>
      <c r="BC111" s="256">
        <f>'3. Inputs'!BD141</f>
        <v>0</v>
      </c>
      <c r="BD111" s="256">
        <f>'3. Inputs'!BE141</f>
        <v>0</v>
      </c>
      <c r="BE111" s="256">
        <f>'3. Inputs'!BF141</f>
        <v>0</v>
      </c>
      <c r="BF111" s="256">
        <f>'3. Inputs'!BG141</f>
        <v>0</v>
      </c>
      <c r="BG111" s="256">
        <f>'3. Inputs'!BH141</f>
        <v>0</v>
      </c>
      <c r="BH111" s="256">
        <f>'3. Inputs'!BI141</f>
        <v>0</v>
      </c>
      <c r="BI111" s="256">
        <f>'3. Inputs'!BJ141</f>
        <v>0</v>
      </c>
      <c r="BJ111" s="256">
        <f>'3. Inputs'!BK141</f>
        <v>0</v>
      </c>
      <c r="BK111" s="256">
        <f>'3. Inputs'!BL141</f>
        <v>0</v>
      </c>
      <c r="BL111" s="256">
        <f>'3. Inputs'!BM141</f>
        <v>0</v>
      </c>
      <c r="BM111" s="256">
        <f>'3. Inputs'!BN141</f>
        <v>0</v>
      </c>
      <c r="BN111" s="256">
        <f>'3. Inputs'!BO141</f>
        <v>0</v>
      </c>
      <c r="BO111" s="256">
        <f>'3. Inputs'!BP141</f>
        <v>0</v>
      </c>
      <c r="BP111" s="298">
        <f>'3. Inputs'!BQ141</f>
        <v>0</v>
      </c>
    </row>
    <row r="112" spans="1:69">
      <c r="B112" s="1611"/>
      <c r="C112" s="98" t="s">
        <v>135</v>
      </c>
      <c r="D112" s="98"/>
      <c r="E112" s="98" t="s">
        <v>132</v>
      </c>
      <c r="F112" s="256">
        <f>'3. Inputs'!G142</f>
        <v>0</v>
      </c>
      <c r="G112" s="256">
        <f>'3. Inputs'!H142</f>
        <v>0</v>
      </c>
      <c r="H112" s="256">
        <f>'3. Inputs'!I142</f>
        <v>0</v>
      </c>
      <c r="I112" s="256">
        <f>'3. Inputs'!J142</f>
        <v>0</v>
      </c>
      <c r="J112" s="256">
        <f>'3. Inputs'!K142</f>
        <v>0</v>
      </c>
      <c r="K112" s="256">
        <f>'3. Inputs'!L142</f>
        <v>0</v>
      </c>
      <c r="L112" s="256">
        <f>'3. Inputs'!M142</f>
        <v>0</v>
      </c>
      <c r="M112" s="256">
        <f>'3. Inputs'!N142</f>
        <v>0</v>
      </c>
      <c r="N112" s="256">
        <f>'3. Inputs'!O142</f>
        <v>0</v>
      </c>
      <c r="O112" s="256">
        <f>'3. Inputs'!P142</f>
        <v>0</v>
      </c>
      <c r="P112" s="256">
        <f>'3. Inputs'!Q142</f>
        <v>0</v>
      </c>
      <c r="Q112" s="256">
        <f>'3. Inputs'!R142</f>
        <v>0</v>
      </c>
      <c r="R112" s="256">
        <f>'3. Inputs'!S142</f>
        <v>0</v>
      </c>
      <c r="S112" s="256">
        <f>'3. Inputs'!T142</f>
        <v>0</v>
      </c>
      <c r="T112" s="256">
        <f>'3. Inputs'!U142</f>
        <v>0</v>
      </c>
      <c r="U112" s="256">
        <f>'3. Inputs'!V142</f>
        <v>0</v>
      </c>
      <c r="V112" s="256">
        <f>'3. Inputs'!W142</f>
        <v>0</v>
      </c>
      <c r="W112" s="256">
        <f>'3. Inputs'!X142</f>
        <v>0</v>
      </c>
      <c r="X112" s="256">
        <f>'3. Inputs'!Y142</f>
        <v>0</v>
      </c>
      <c r="Y112" s="256">
        <f>'3. Inputs'!Z142</f>
        <v>0</v>
      </c>
      <c r="Z112" s="256">
        <f>'3. Inputs'!AA142</f>
        <v>0</v>
      </c>
      <c r="AA112" s="256">
        <f>'3. Inputs'!AB142</f>
        <v>0</v>
      </c>
      <c r="AB112" s="256">
        <f>'3. Inputs'!AC142</f>
        <v>0</v>
      </c>
      <c r="AC112" s="256">
        <f>'3. Inputs'!AD142</f>
        <v>0</v>
      </c>
      <c r="AD112" s="256">
        <f>'3. Inputs'!AE142</f>
        <v>0</v>
      </c>
      <c r="AE112" s="256">
        <f>'3. Inputs'!AF142</f>
        <v>0</v>
      </c>
      <c r="AF112" s="256">
        <f>'3. Inputs'!AG142</f>
        <v>0</v>
      </c>
      <c r="AG112" s="256">
        <f>'3. Inputs'!AH142</f>
        <v>0</v>
      </c>
      <c r="AH112" s="256">
        <f>'3. Inputs'!AI142</f>
        <v>0</v>
      </c>
      <c r="AI112" s="256">
        <f>'3. Inputs'!AJ142</f>
        <v>0</v>
      </c>
      <c r="AJ112" s="256">
        <f>'3. Inputs'!AK142</f>
        <v>0</v>
      </c>
      <c r="AK112" s="256">
        <f>'3. Inputs'!AL142</f>
        <v>0</v>
      </c>
      <c r="AL112" s="256">
        <f>'3. Inputs'!AM142</f>
        <v>0</v>
      </c>
      <c r="AM112" s="256">
        <f>'3. Inputs'!AN142</f>
        <v>0</v>
      </c>
      <c r="AN112" s="256">
        <f>'3. Inputs'!AO142</f>
        <v>0</v>
      </c>
      <c r="AO112" s="256">
        <f>'3. Inputs'!AP142</f>
        <v>0</v>
      </c>
      <c r="AP112" s="256">
        <f>'3. Inputs'!AQ142</f>
        <v>0</v>
      </c>
      <c r="AQ112" s="256">
        <f>'3. Inputs'!AR142</f>
        <v>0</v>
      </c>
      <c r="AR112" s="256">
        <f>'3. Inputs'!AS142</f>
        <v>0</v>
      </c>
      <c r="AS112" s="256">
        <f>'3. Inputs'!AT142</f>
        <v>0</v>
      </c>
      <c r="AT112" s="256">
        <f>'3. Inputs'!AU142</f>
        <v>0</v>
      </c>
      <c r="AU112" s="256">
        <f>'3. Inputs'!AV142</f>
        <v>0</v>
      </c>
      <c r="AV112" s="256">
        <f>'3. Inputs'!AW142</f>
        <v>0</v>
      </c>
      <c r="AW112" s="256">
        <f>'3. Inputs'!AX142</f>
        <v>0</v>
      </c>
      <c r="AX112" s="256">
        <f>'3. Inputs'!AY142</f>
        <v>0</v>
      </c>
      <c r="AY112" s="256">
        <f>'3. Inputs'!AZ142</f>
        <v>0</v>
      </c>
      <c r="AZ112" s="256">
        <f>'3. Inputs'!BA142</f>
        <v>0</v>
      </c>
      <c r="BA112" s="256">
        <f>'3. Inputs'!BB142</f>
        <v>0</v>
      </c>
      <c r="BB112" s="256">
        <f>'3. Inputs'!BC142</f>
        <v>0</v>
      </c>
      <c r="BC112" s="256">
        <f>'3. Inputs'!BD142</f>
        <v>0</v>
      </c>
      <c r="BD112" s="256">
        <f>'3. Inputs'!BE142</f>
        <v>0</v>
      </c>
      <c r="BE112" s="256">
        <f>'3. Inputs'!BF142</f>
        <v>0</v>
      </c>
      <c r="BF112" s="256">
        <f>'3. Inputs'!BG142</f>
        <v>0</v>
      </c>
      <c r="BG112" s="256">
        <f>'3. Inputs'!BH142</f>
        <v>0</v>
      </c>
      <c r="BH112" s="256">
        <f>'3. Inputs'!BI142</f>
        <v>0</v>
      </c>
      <c r="BI112" s="256">
        <f>'3. Inputs'!BJ142</f>
        <v>0</v>
      </c>
      <c r="BJ112" s="256">
        <f>'3. Inputs'!BK142</f>
        <v>0</v>
      </c>
      <c r="BK112" s="256">
        <f>'3. Inputs'!BL142</f>
        <v>0</v>
      </c>
      <c r="BL112" s="256">
        <f>'3. Inputs'!BM142</f>
        <v>0</v>
      </c>
      <c r="BM112" s="256">
        <f>'3. Inputs'!BN142</f>
        <v>0</v>
      </c>
      <c r="BN112" s="256">
        <f>'3. Inputs'!BO142</f>
        <v>0</v>
      </c>
      <c r="BO112" s="256">
        <f>'3. Inputs'!BP142</f>
        <v>0</v>
      </c>
      <c r="BP112" s="298">
        <f>'3. Inputs'!BQ142</f>
        <v>0</v>
      </c>
    </row>
    <row r="113" spans="2:68">
      <c r="B113" s="1611"/>
      <c r="C113" s="98" t="s">
        <v>135</v>
      </c>
      <c r="D113" s="98"/>
      <c r="E113" s="98" t="s">
        <v>133</v>
      </c>
      <c r="F113" s="256">
        <f>'3. Inputs'!G143</f>
        <v>1</v>
      </c>
      <c r="G113" s="256">
        <f>'3. Inputs'!H143</f>
        <v>1</v>
      </c>
      <c r="H113" s="256">
        <f>'3. Inputs'!I143</f>
        <v>1</v>
      </c>
      <c r="I113" s="256">
        <f>'3. Inputs'!J143</f>
        <v>1</v>
      </c>
      <c r="J113" s="256">
        <f>'3. Inputs'!K143</f>
        <v>1</v>
      </c>
      <c r="K113" s="256">
        <f>'3. Inputs'!L143</f>
        <v>1</v>
      </c>
      <c r="L113" s="256">
        <f>'3. Inputs'!M143</f>
        <v>1</v>
      </c>
      <c r="M113" s="256">
        <f>'3. Inputs'!N143</f>
        <v>1</v>
      </c>
      <c r="N113" s="256">
        <f>'3. Inputs'!O143</f>
        <v>1</v>
      </c>
      <c r="O113" s="256">
        <f>'3. Inputs'!P143</f>
        <v>1</v>
      </c>
      <c r="P113" s="256">
        <f>'3. Inputs'!Q143</f>
        <v>1</v>
      </c>
      <c r="Q113" s="256">
        <f>'3. Inputs'!R143</f>
        <v>1</v>
      </c>
      <c r="R113" s="256">
        <f>'3. Inputs'!S143</f>
        <v>1</v>
      </c>
      <c r="S113" s="256">
        <f>'3. Inputs'!T143</f>
        <v>1</v>
      </c>
      <c r="T113" s="256">
        <f>'3. Inputs'!U143</f>
        <v>1</v>
      </c>
      <c r="U113" s="256">
        <f>'3. Inputs'!V143</f>
        <v>1</v>
      </c>
      <c r="V113" s="256">
        <f>'3. Inputs'!W143</f>
        <v>1</v>
      </c>
      <c r="W113" s="256">
        <f>'3. Inputs'!X143</f>
        <v>1</v>
      </c>
      <c r="X113" s="256">
        <f>'3. Inputs'!Y143</f>
        <v>1</v>
      </c>
      <c r="Y113" s="256">
        <f>'3. Inputs'!Z143</f>
        <v>1</v>
      </c>
      <c r="Z113" s="256">
        <f>'3. Inputs'!AA143</f>
        <v>1</v>
      </c>
      <c r="AA113" s="256">
        <f>'3. Inputs'!AB143</f>
        <v>1</v>
      </c>
      <c r="AB113" s="256">
        <f>'3. Inputs'!AC143</f>
        <v>1</v>
      </c>
      <c r="AC113" s="256">
        <f>'3. Inputs'!AD143</f>
        <v>1</v>
      </c>
      <c r="AD113" s="256">
        <f>'3. Inputs'!AE143</f>
        <v>1</v>
      </c>
      <c r="AE113" s="256">
        <f>'3. Inputs'!AF143</f>
        <v>1</v>
      </c>
      <c r="AF113" s="256">
        <f>'3. Inputs'!AG143</f>
        <v>1</v>
      </c>
      <c r="AG113" s="256">
        <f>'3. Inputs'!AH143</f>
        <v>1</v>
      </c>
      <c r="AH113" s="256">
        <f>'3. Inputs'!AI143</f>
        <v>1</v>
      </c>
      <c r="AI113" s="256">
        <f>'3. Inputs'!AJ143</f>
        <v>1</v>
      </c>
      <c r="AJ113" s="256">
        <f>'3. Inputs'!AK143</f>
        <v>1</v>
      </c>
      <c r="AK113" s="256">
        <f>'3. Inputs'!AL143</f>
        <v>1</v>
      </c>
      <c r="AL113" s="256">
        <f>'3. Inputs'!AM143</f>
        <v>1</v>
      </c>
      <c r="AM113" s="256">
        <f>'3. Inputs'!AN143</f>
        <v>1</v>
      </c>
      <c r="AN113" s="256">
        <f>'3. Inputs'!AO143</f>
        <v>1</v>
      </c>
      <c r="AO113" s="256">
        <f>'3. Inputs'!AP143</f>
        <v>1</v>
      </c>
      <c r="AP113" s="256">
        <f>'3. Inputs'!AQ143</f>
        <v>1</v>
      </c>
      <c r="AQ113" s="256">
        <f>'3. Inputs'!AR143</f>
        <v>1</v>
      </c>
      <c r="AR113" s="256">
        <f>'3. Inputs'!AS143</f>
        <v>1</v>
      </c>
      <c r="AS113" s="256">
        <f>'3. Inputs'!AT143</f>
        <v>1</v>
      </c>
      <c r="AT113" s="256">
        <f>'3. Inputs'!AU143</f>
        <v>1</v>
      </c>
      <c r="AU113" s="256">
        <f>'3. Inputs'!AV143</f>
        <v>1</v>
      </c>
      <c r="AV113" s="256">
        <f>'3. Inputs'!AW143</f>
        <v>1</v>
      </c>
      <c r="AW113" s="256">
        <f>'3. Inputs'!AX143</f>
        <v>1</v>
      </c>
      <c r="AX113" s="256">
        <f>'3. Inputs'!AY143</f>
        <v>1</v>
      </c>
      <c r="AY113" s="256">
        <f>'3. Inputs'!AZ143</f>
        <v>1</v>
      </c>
      <c r="AZ113" s="256">
        <f>'3. Inputs'!BA143</f>
        <v>1</v>
      </c>
      <c r="BA113" s="256">
        <f>'3. Inputs'!BB143</f>
        <v>1</v>
      </c>
      <c r="BB113" s="256">
        <f>'3. Inputs'!BC143</f>
        <v>1</v>
      </c>
      <c r="BC113" s="256">
        <f>'3. Inputs'!BD143</f>
        <v>1</v>
      </c>
      <c r="BD113" s="256">
        <f>'3. Inputs'!BE143</f>
        <v>1</v>
      </c>
      <c r="BE113" s="256">
        <f>'3. Inputs'!BF143</f>
        <v>1</v>
      </c>
      <c r="BF113" s="256">
        <f>'3. Inputs'!BG143</f>
        <v>1</v>
      </c>
      <c r="BG113" s="256">
        <f>'3. Inputs'!BH143</f>
        <v>1</v>
      </c>
      <c r="BH113" s="256">
        <f>'3. Inputs'!BI143</f>
        <v>1</v>
      </c>
      <c r="BI113" s="256">
        <f>'3. Inputs'!BJ143</f>
        <v>1</v>
      </c>
      <c r="BJ113" s="256">
        <f>'3. Inputs'!BK143</f>
        <v>1</v>
      </c>
      <c r="BK113" s="256">
        <f>'3. Inputs'!BL143</f>
        <v>1</v>
      </c>
      <c r="BL113" s="256">
        <f>'3. Inputs'!BM143</f>
        <v>1</v>
      </c>
      <c r="BM113" s="256">
        <f>'3. Inputs'!BN143</f>
        <v>1</v>
      </c>
      <c r="BN113" s="256">
        <f>'3. Inputs'!BO143</f>
        <v>1</v>
      </c>
      <c r="BO113" s="256">
        <f>'3. Inputs'!BP143</f>
        <v>1</v>
      </c>
      <c r="BP113" s="298">
        <f>'3. Inputs'!BQ143</f>
        <v>1</v>
      </c>
    </row>
    <row r="114" spans="2:68">
      <c r="B114" s="1611"/>
      <c r="C114" s="98" t="s">
        <v>135</v>
      </c>
      <c r="D114" s="98"/>
      <c r="E114" s="98" t="s">
        <v>134</v>
      </c>
      <c r="F114" s="256">
        <f>'3. Inputs'!G144</f>
        <v>0</v>
      </c>
      <c r="G114" s="256">
        <f>'3. Inputs'!H144</f>
        <v>0</v>
      </c>
      <c r="H114" s="256">
        <f>'3. Inputs'!I144</f>
        <v>0</v>
      </c>
      <c r="I114" s="256">
        <f>'3. Inputs'!J144</f>
        <v>0</v>
      </c>
      <c r="J114" s="256">
        <f>'3. Inputs'!K144</f>
        <v>0</v>
      </c>
      <c r="K114" s="256">
        <f>'3. Inputs'!L144</f>
        <v>0</v>
      </c>
      <c r="L114" s="256">
        <f>'3. Inputs'!M144</f>
        <v>0</v>
      </c>
      <c r="M114" s="256">
        <f>'3. Inputs'!N144</f>
        <v>0</v>
      </c>
      <c r="N114" s="256">
        <f>'3. Inputs'!O144</f>
        <v>0</v>
      </c>
      <c r="O114" s="256">
        <f>'3. Inputs'!P144</f>
        <v>0</v>
      </c>
      <c r="P114" s="256">
        <f>'3. Inputs'!Q144</f>
        <v>0</v>
      </c>
      <c r="Q114" s="256">
        <f>'3. Inputs'!R144</f>
        <v>0</v>
      </c>
      <c r="R114" s="256">
        <f>'3. Inputs'!S144</f>
        <v>0</v>
      </c>
      <c r="S114" s="256">
        <f>'3. Inputs'!T144</f>
        <v>0</v>
      </c>
      <c r="T114" s="256">
        <f>'3. Inputs'!U144</f>
        <v>0</v>
      </c>
      <c r="U114" s="256">
        <f>'3. Inputs'!V144</f>
        <v>0</v>
      </c>
      <c r="V114" s="256">
        <f>'3. Inputs'!W144</f>
        <v>0</v>
      </c>
      <c r="W114" s="256">
        <f>'3. Inputs'!X144</f>
        <v>0</v>
      </c>
      <c r="X114" s="256">
        <f>'3. Inputs'!Y144</f>
        <v>0</v>
      </c>
      <c r="Y114" s="256">
        <f>'3. Inputs'!Z144</f>
        <v>0</v>
      </c>
      <c r="Z114" s="256">
        <f>'3. Inputs'!AA144</f>
        <v>0</v>
      </c>
      <c r="AA114" s="256">
        <f>'3. Inputs'!AB144</f>
        <v>0</v>
      </c>
      <c r="AB114" s="256">
        <f>'3. Inputs'!AC144</f>
        <v>0</v>
      </c>
      <c r="AC114" s="256">
        <f>'3. Inputs'!AD144</f>
        <v>0</v>
      </c>
      <c r="AD114" s="256">
        <f>'3. Inputs'!AE144</f>
        <v>0</v>
      </c>
      <c r="AE114" s="256">
        <f>'3. Inputs'!AF144</f>
        <v>0</v>
      </c>
      <c r="AF114" s="256">
        <f>'3. Inputs'!AG144</f>
        <v>0</v>
      </c>
      <c r="AG114" s="256">
        <f>'3. Inputs'!AH144</f>
        <v>0</v>
      </c>
      <c r="AH114" s="256">
        <f>'3. Inputs'!AI144</f>
        <v>0</v>
      </c>
      <c r="AI114" s="256">
        <f>'3. Inputs'!AJ144</f>
        <v>0</v>
      </c>
      <c r="AJ114" s="256">
        <f>'3. Inputs'!AK144</f>
        <v>0</v>
      </c>
      <c r="AK114" s="256">
        <f>'3. Inputs'!AL144</f>
        <v>0</v>
      </c>
      <c r="AL114" s="256">
        <f>'3. Inputs'!AM144</f>
        <v>0</v>
      </c>
      <c r="AM114" s="256">
        <f>'3. Inputs'!AN144</f>
        <v>0</v>
      </c>
      <c r="AN114" s="256">
        <f>'3. Inputs'!AO144</f>
        <v>0</v>
      </c>
      <c r="AO114" s="256">
        <f>'3. Inputs'!AP144</f>
        <v>0</v>
      </c>
      <c r="AP114" s="256">
        <f>'3. Inputs'!AQ144</f>
        <v>0</v>
      </c>
      <c r="AQ114" s="256">
        <f>'3. Inputs'!AR144</f>
        <v>0</v>
      </c>
      <c r="AR114" s="256">
        <f>'3. Inputs'!AS144</f>
        <v>0</v>
      </c>
      <c r="AS114" s="256">
        <f>'3. Inputs'!AT144</f>
        <v>0</v>
      </c>
      <c r="AT114" s="256">
        <f>'3. Inputs'!AU144</f>
        <v>0</v>
      </c>
      <c r="AU114" s="256">
        <f>'3. Inputs'!AV144</f>
        <v>0</v>
      </c>
      <c r="AV114" s="256">
        <f>'3. Inputs'!AW144</f>
        <v>0</v>
      </c>
      <c r="AW114" s="256">
        <f>'3. Inputs'!AX144</f>
        <v>0</v>
      </c>
      <c r="AX114" s="256">
        <f>'3. Inputs'!AY144</f>
        <v>0</v>
      </c>
      <c r="AY114" s="256">
        <f>'3. Inputs'!AZ144</f>
        <v>0</v>
      </c>
      <c r="AZ114" s="256">
        <f>'3. Inputs'!BA144</f>
        <v>0</v>
      </c>
      <c r="BA114" s="256">
        <f>'3. Inputs'!BB144</f>
        <v>0</v>
      </c>
      <c r="BB114" s="256">
        <f>'3. Inputs'!BC144</f>
        <v>0</v>
      </c>
      <c r="BC114" s="256">
        <f>'3. Inputs'!BD144</f>
        <v>0</v>
      </c>
      <c r="BD114" s="256">
        <f>'3. Inputs'!BE144</f>
        <v>0</v>
      </c>
      <c r="BE114" s="256">
        <f>'3. Inputs'!BF144</f>
        <v>0</v>
      </c>
      <c r="BF114" s="256">
        <f>'3. Inputs'!BG144</f>
        <v>0</v>
      </c>
      <c r="BG114" s="256">
        <f>'3. Inputs'!BH144</f>
        <v>0</v>
      </c>
      <c r="BH114" s="256">
        <f>'3. Inputs'!BI144</f>
        <v>0</v>
      </c>
      <c r="BI114" s="256">
        <f>'3. Inputs'!BJ144</f>
        <v>0</v>
      </c>
      <c r="BJ114" s="256">
        <f>'3. Inputs'!BK144</f>
        <v>0</v>
      </c>
      <c r="BK114" s="256">
        <f>'3. Inputs'!BL144</f>
        <v>0</v>
      </c>
      <c r="BL114" s="256">
        <f>'3. Inputs'!BM144</f>
        <v>0</v>
      </c>
      <c r="BM114" s="256">
        <f>'3. Inputs'!BN144</f>
        <v>0</v>
      </c>
      <c r="BN114" s="256">
        <f>'3. Inputs'!BO144</f>
        <v>0</v>
      </c>
      <c r="BO114" s="256">
        <f>'3. Inputs'!BP144</f>
        <v>0</v>
      </c>
      <c r="BP114" s="298">
        <f>'3. Inputs'!BQ144</f>
        <v>0</v>
      </c>
    </row>
    <row r="115" spans="2:68" s="42" customFormat="1">
      <c r="B115" s="1611"/>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300"/>
    </row>
    <row r="116" spans="2:68">
      <c r="B116" s="1611"/>
      <c r="C116" s="98" t="s">
        <v>136</v>
      </c>
      <c r="D116" s="98"/>
      <c r="E116" s="98" t="s">
        <v>129</v>
      </c>
      <c r="F116" s="256">
        <f>'3. Inputs'!G146</f>
        <v>0</v>
      </c>
      <c r="G116" s="256">
        <f>'3. Inputs'!H146</f>
        <v>0</v>
      </c>
      <c r="H116" s="256">
        <f>'3. Inputs'!I146</f>
        <v>0</v>
      </c>
      <c r="I116" s="256">
        <f>'3. Inputs'!J146</f>
        <v>0</v>
      </c>
      <c r="J116" s="256">
        <f>'3. Inputs'!K146</f>
        <v>0</v>
      </c>
      <c r="K116" s="256">
        <f>'3. Inputs'!L146</f>
        <v>0</v>
      </c>
      <c r="L116" s="256">
        <f>'3. Inputs'!M146</f>
        <v>0</v>
      </c>
      <c r="M116" s="256">
        <f>'3. Inputs'!N146</f>
        <v>0</v>
      </c>
      <c r="N116" s="256">
        <f>'3. Inputs'!O146</f>
        <v>0</v>
      </c>
      <c r="O116" s="256">
        <f>'3. Inputs'!P146</f>
        <v>0</v>
      </c>
      <c r="P116" s="256">
        <f>'3. Inputs'!Q146</f>
        <v>0</v>
      </c>
      <c r="Q116" s="256">
        <f>'3. Inputs'!R146</f>
        <v>0</v>
      </c>
      <c r="R116" s="256">
        <f>'3. Inputs'!S146</f>
        <v>0</v>
      </c>
      <c r="S116" s="256">
        <f>'3. Inputs'!T146</f>
        <v>0</v>
      </c>
      <c r="T116" s="256">
        <f>'3. Inputs'!U146</f>
        <v>0</v>
      </c>
      <c r="U116" s="256">
        <f>'3. Inputs'!V146</f>
        <v>0</v>
      </c>
      <c r="V116" s="256">
        <f>'3. Inputs'!W146</f>
        <v>0</v>
      </c>
      <c r="W116" s="256">
        <f>'3. Inputs'!X146</f>
        <v>0</v>
      </c>
      <c r="X116" s="256">
        <f>'3. Inputs'!Y146</f>
        <v>0</v>
      </c>
      <c r="Y116" s="256">
        <f>'3. Inputs'!Z146</f>
        <v>0</v>
      </c>
      <c r="Z116" s="256">
        <f>'3. Inputs'!AA146</f>
        <v>0</v>
      </c>
      <c r="AA116" s="256">
        <f>'3. Inputs'!AB146</f>
        <v>0</v>
      </c>
      <c r="AB116" s="256">
        <f>'3. Inputs'!AC146</f>
        <v>0</v>
      </c>
      <c r="AC116" s="256">
        <f>'3. Inputs'!AD146</f>
        <v>0</v>
      </c>
      <c r="AD116" s="256">
        <f>'3. Inputs'!AE146</f>
        <v>0</v>
      </c>
      <c r="AE116" s="256">
        <f>'3. Inputs'!AF146</f>
        <v>0</v>
      </c>
      <c r="AF116" s="256">
        <f>'3. Inputs'!AG146</f>
        <v>0</v>
      </c>
      <c r="AG116" s="256">
        <f>'3. Inputs'!AH146</f>
        <v>0</v>
      </c>
      <c r="AH116" s="256">
        <f>'3. Inputs'!AI146</f>
        <v>0</v>
      </c>
      <c r="AI116" s="256">
        <f>'3. Inputs'!AJ146</f>
        <v>0</v>
      </c>
      <c r="AJ116" s="256">
        <f>'3. Inputs'!AK146</f>
        <v>0</v>
      </c>
      <c r="AK116" s="256">
        <f>'3. Inputs'!AL146</f>
        <v>0</v>
      </c>
      <c r="AL116" s="256">
        <f>'3. Inputs'!AM146</f>
        <v>0</v>
      </c>
      <c r="AM116" s="256">
        <f>'3. Inputs'!AN146</f>
        <v>0</v>
      </c>
      <c r="AN116" s="256">
        <f>'3. Inputs'!AO146</f>
        <v>0</v>
      </c>
      <c r="AO116" s="256">
        <f>'3. Inputs'!AP146</f>
        <v>0</v>
      </c>
      <c r="AP116" s="256">
        <f>'3. Inputs'!AQ146</f>
        <v>0</v>
      </c>
      <c r="AQ116" s="256">
        <f>'3. Inputs'!AR146</f>
        <v>0</v>
      </c>
      <c r="AR116" s="256">
        <f>'3. Inputs'!AS146</f>
        <v>0</v>
      </c>
      <c r="AS116" s="256">
        <f>'3. Inputs'!AT146</f>
        <v>0</v>
      </c>
      <c r="AT116" s="256">
        <f>'3. Inputs'!AU146</f>
        <v>0</v>
      </c>
      <c r="AU116" s="256">
        <f>'3. Inputs'!AV146</f>
        <v>0</v>
      </c>
      <c r="AV116" s="256">
        <f>'3. Inputs'!AW146</f>
        <v>0</v>
      </c>
      <c r="AW116" s="256">
        <f>'3. Inputs'!AX146</f>
        <v>0</v>
      </c>
      <c r="AX116" s="256">
        <f>'3. Inputs'!AY146</f>
        <v>0</v>
      </c>
      <c r="AY116" s="256">
        <f>'3. Inputs'!AZ146</f>
        <v>0</v>
      </c>
      <c r="AZ116" s="256">
        <f>'3. Inputs'!BA146</f>
        <v>0</v>
      </c>
      <c r="BA116" s="256">
        <f>'3. Inputs'!BB146</f>
        <v>0</v>
      </c>
      <c r="BB116" s="256">
        <f>'3. Inputs'!BC146</f>
        <v>0</v>
      </c>
      <c r="BC116" s="256">
        <f>'3. Inputs'!BD146</f>
        <v>0</v>
      </c>
      <c r="BD116" s="256">
        <f>'3. Inputs'!BE146</f>
        <v>0</v>
      </c>
      <c r="BE116" s="256">
        <f>'3. Inputs'!BF146</f>
        <v>0</v>
      </c>
      <c r="BF116" s="256">
        <f>'3. Inputs'!BG146</f>
        <v>0</v>
      </c>
      <c r="BG116" s="256">
        <f>'3. Inputs'!BH146</f>
        <v>0</v>
      </c>
      <c r="BH116" s="256">
        <f>'3. Inputs'!BI146</f>
        <v>0</v>
      </c>
      <c r="BI116" s="256">
        <f>'3. Inputs'!BJ146</f>
        <v>0</v>
      </c>
      <c r="BJ116" s="256">
        <f>'3. Inputs'!BK146</f>
        <v>0</v>
      </c>
      <c r="BK116" s="256">
        <f>'3. Inputs'!BL146</f>
        <v>0</v>
      </c>
      <c r="BL116" s="256">
        <f>'3. Inputs'!BM146</f>
        <v>0</v>
      </c>
      <c r="BM116" s="256">
        <f>'3. Inputs'!BN146</f>
        <v>0</v>
      </c>
      <c r="BN116" s="256">
        <f>'3. Inputs'!BO146</f>
        <v>0</v>
      </c>
      <c r="BO116" s="256">
        <f>'3. Inputs'!BP146</f>
        <v>0</v>
      </c>
      <c r="BP116" s="298">
        <f>'3. Inputs'!BQ146</f>
        <v>0</v>
      </c>
    </row>
    <row r="117" spans="2:68">
      <c r="B117" s="1611"/>
      <c r="C117" s="98" t="s">
        <v>136</v>
      </c>
      <c r="D117" s="98"/>
      <c r="E117" s="98" t="s">
        <v>130</v>
      </c>
      <c r="F117" s="256">
        <f>'3. Inputs'!G147</f>
        <v>0</v>
      </c>
      <c r="G117" s="256">
        <f>'3. Inputs'!H147</f>
        <v>0</v>
      </c>
      <c r="H117" s="256">
        <f>'3. Inputs'!I147</f>
        <v>0</v>
      </c>
      <c r="I117" s="256">
        <f>'3. Inputs'!J147</f>
        <v>0</v>
      </c>
      <c r="J117" s="256">
        <f>'3. Inputs'!K147</f>
        <v>0</v>
      </c>
      <c r="K117" s="256">
        <f>'3. Inputs'!L147</f>
        <v>0</v>
      </c>
      <c r="L117" s="256">
        <f>'3. Inputs'!M147</f>
        <v>0</v>
      </c>
      <c r="M117" s="256">
        <f>'3. Inputs'!N147</f>
        <v>0</v>
      </c>
      <c r="N117" s="256">
        <f>'3. Inputs'!O147</f>
        <v>0</v>
      </c>
      <c r="O117" s="256">
        <f>'3. Inputs'!P147</f>
        <v>0</v>
      </c>
      <c r="P117" s="256">
        <f>'3. Inputs'!Q147</f>
        <v>0</v>
      </c>
      <c r="Q117" s="256">
        <f>'3. Inputs'!R147</f>
        <v>0</v>
      </c>
      <c r="R117" s="256">
        <f>'3. Inputs'!S147</f>
        <v>0</v>
      </c>
      <c r="S117" s="256">
        <f>'3. Inputs'!T147</f>
        <v>0</v>
      </c>
      <c r="T117" s="256">
        <f>'3. Inputs'!U147</f>
        <v>0</v>
      </c>
      <c r="U117" s="256">
        <f>'3. Inputs'!V147</f>
        <v>0</v>
      </c>
      <c r="V117" s="256">
        <f>'3. Inputs'!W147</f>
        <v>0</v>
      </c>
      <c r="W117" s="256">
        <f>'3. Inputs'!X147</f>
        <v>0</v>
      </c>
      <c r="X117" s="256">
        <f>'3. Inputs'!Y147</f>
        <v>0</v>
      </c>
      <c r="Y117" s="256">
        <f>'3. Inputs'!Z147</f>
        <v>0</v>
      </c>
      <c r="Z117" s="256">
        <f>'3. Inputs'!AA147</f>
        <v>0</v>
      </c>
      <c r="AA117" s="256">
        <f>'3. Inputs'!AB147</f>
        <v>0</v>
      </c>
      <c r="AB117" s="256">
        <f>'3. Inputs'!AC147</f>
        <v>0</v>
      </c>
      <c r="AC117" s="256">
        <f>'3. Inputs'!AD147</f>
        <v>0</v>
      </c>
      <c r="AD117" s="256">
        <f>'3. Inputs'!AE147</f>
        <v>0</v>
      </c>
      <c r="AE117" s="256">
        <f>'3. Inputs'!AF147</f>
        <v>0</v>
      </c>
      <c r="AF117" s="256">
        <f>'3. Inputs'!AG147</f>
        <v>0</v>
      </c>
      <c r="AG117" s="256">
        <f>'3. Inputs'!AH147</f>
        <v>0</v>
      </c>
      <c r="AH117" s="256">
        <f>'3. Inputs'!AI147</f>
        <v>0</v>
      </c>
      <c r="AI117" s="256">
        <f>'3. Inputs'!AJ147</f>
        <v>0</v>
      </c>
      <c r="AJ117" s="256">
        <f>'3. Inputs'!AK147</f>
        <v>0</v>
      </c>
      <c r="AK117" s="256">
        <f>'3. Inputs'!AL147</f>
        <v>0</v>
      </c>
      <c r="AL117" s="256">
        <f>'3. Inputs'!AM147</f>
        <v>0</v>
      </c>
      <c r="AM117" s="256">
        <f>'3. Inputs'!AN147</f>
        <v>0</v>
      </c>
      <c r="AN117" s="256">
        <f>'3. Inputs'!AO147</f>
        <v>0</v>
      </c>
      <c r="AO117" s="256">
        <f>'3. Inputs'!AP147</f>
        <v>0</v>
      </c>
      <c r="AP117" s="256">
        <f>'3. Inputs'!AQ147</f>
        <v>0</v>
      </c>
      <c r="AQ117" s="256">
        <f>'3. Inputs'!AR147</f>
        <v>0</v>
      </c>
      <c r="AR117" s="256">
        <f>'3. Inputs'!AS147</f>
        <v>0</v>
      </c>
      <c r="AS117" s="256">
        <f>'3. Inputs'!AT147</f>
        <v>0</v>
      </c>
      <c r="AT117" s="256">
        <f>'3. Inputs'!AU147</f>
        <v>0</v>
      </c>
      <c r="AU117" s="256">
        <f>'3. Inputs'!AV147</f>
        <v>0</v>
      </c>
      <c r="AV117" s="256">
        <f>'3. Inputs'!AW147</f>
        <v>0</v>
      </c>
      <c r="AW117" s="256">
        <f>'3. Inputs'!AX147</f>
        <v>0</v>
      </c>
      <c r="AX117" s="256">
        <f>'3. Inputs'!AY147</f>
        <v>0</v>
      </c>
      <c r="AY117" s="256">
        <f>'3. Inputs'!AZ147</f>
        <v>0</v>
      </c>
      <c r="AZ117" s="256">
        <f>'3. Inputs'!BA147</f>
        <v>0</v>
      </c>
      <c r="BA117" s="256">
        <f>'3. Inputs'!BB147</f>
        <v>0</v>
      </c>
      <c r="BB117" s="256">
        <f>'3. Inputs'!BC147</f>
        <v>0</v>
      </c>
      <c r="BC117" s="256">
        <f>'3. Inputs'!BD147</f>
        <v>0</v>
      </c>
      <c r="BD117" s="256">
        <f>'3. Inputs'!BE147</f>
        <v>0</v>
      </c>
      <c r="BE117" s="256">
        <f>'3. Inputs'!BF147</f>
        <v>0</v>
      </c>
      <c r="BF117" s="256">
        <f>'3. Inputs'!BG147</f>
        <v>0</v>
      </c>
      <c r="BG117" s="256">
        <f>'3. Inputs'!BH147</f>
        <v>0</v>
      </c>
      <c r="BH117" s="256">
        <f>'3. Inputs'!BI147</f>
        <v>0</v>
      </c>
      <c r="BI117" s="256">
        <f>'3. Inputs'!BJ147</f>
        <v>0</v>
      </c>
      <c r="BJ117" s="256">
        <f>'3. Inputs'!BK147</f>
        <v>0</v>
      </c>
      <c r="BK117" s="256">
        <f>'3. Inputs'!BL147</f>
        <v>0</v>
      </c>
      <c r="BL117" s="256">
        <f>'3. Inputs'!BM147</f>
        <v>0</v>
      </c>
      <c r="BM117" s="256">
        <f>'3. Inputs'!BN147</f>
        <v>0</v>
      </c>
      <c r="BN117" s="256">
        <f>'3. Inputs'!BO147</f>
        <v>0</v>
      </c>
      <c r="BO117" s="256">
        <f>'3. Inputs'!BP147</f>
        <v>0</v>
      </c>
      <c r="BP117" s="298">
        <f>'3. Inputs'!BQ147</f>
        <v>0</v>
      </c>
    </row>
    <row r="118" spans="2:68">
      <c r="B118" s="1611"/>
      <c r="C118" s="98" t="s">
        <v>136</v>
      </c>
      <c r="D118" s="98"/>
      <c r="E118" s="98" t="s">
        <v>131</v>
      </c>
      <c r="F118" s="256">
        <f>'3. Inputs'!G148</f>
        <v>0</v>
      </c>
      <c r="G118" s="256">
        <f>'3. Inputs'!H148</f>
        <v>0</v>
      </c>
      <c r="H118" s="256">
        <f>'3. Inputs'!I148</f>
        <v>0</v>
      </c>
      <c r="I118" s="256">
        <f>'3. Inputs'!J148</f>
        <v>0</v>
      </c>
      <c r="J118" s="256">
        <f>'3. Inputs'!K148</f>
        <v>0</v>
      </c>
      <c r="K118" s="256">
        <f>'3. Inputs'!L148</f>
        <v>0</v>
      </c>
      <c r="L118" s="256">
        <f>'3. Inputs'!M148</f>
        <v>0</v>
      </c>
      <c r="M118" s="256">
        <f>'3. Inputs'!N148</f>
        <v>0</v>
      </c>
      <c r="N118" s="256">
        <f>'3. Inputs'!O148</f>
        <v>0</v>
      </c>
      <c r="O118" s="256">
        <f>'3. Inputs'!P148</f>
        <v>0</v>
      </c>
      <c r="P118" s="256">
        <f>'3. Inputs'!Q148</f>
        <v>0</v>
      </c>
      <c r="Q118" s="256">
        <f>'3. Inputs'!R148</f>
        <v>0</v>
      </c>
      <c r="R118" s="256">
        <f>'3. Inputs'!S148</f>
        <v>0</v>
      </c>
      <c r="S118" s="256">
        <f>'3. Inputs'!T148</f>
        <v>0</v>
      </c>
      <c r="T118" s="256">
        <f>'3. Inputs'!U148</f>
        <v>0</v>
      </c>
      <c r="U118" s="256">
        <f>'3. Inputs'!V148</f>
        <v>0</v>
      </c>
      <c r="V118" s="256">
        <f>'3. Inputs'!W148</f>
        <v>0</v>
      </c>
      <c r="W118" s="256">
        <f>'3. Inputs'!X148</f>
        <v>0</v>
      </c>
      <c r="X118" s="256">
        <f>'3. Inputs'!Y148</f>
        <v>0</v>
      </c>
      <c r="Y118" s="256">
        <f>'3. Inputs'!Z148</f>
        <v>0</v>
      </c>
      <c r="Z118" s="256">
        <f>'3. Inputs'!AA148</f>
        <v>0</v>
      </c>
      <c r="AA118" s="256">
        <f>'3. Inputs'!AB148</f>
        <v>0</v>
      </c>
      <c r="AB118" s="256">
        <f>'3. Inputs'!AC148</f>
        <v>0</v>
      </c>
      <c r="AC118" s="256">
        <f>'3. Inputs'!AD148</f>
        <v>0</v>
      </c>
      <c r="AD118" s="256">
        <f>'3. Inputs'!AE148</f>
        <v>0</v>
      </c>
      <c r="AE118" s="256">
        <f>'3. Inputs'!AF148</f>
        <v>0</v>
      </c>
      <c r="AF118" s="256">
        <f>'3. Inputs'!AG148</f>
        <v>0</v>
      </c>
      <c r="AG118" s="256">
        <f>'3. Inputs'!AH148</f>
        <v>0</v>
      </c>
      <c r="AH118" s="256">
        <f>'3. Inputs'!AI148</f>
        <v>0</v>
      </c>
      <c r="AI118" s="256">
        <f>'3. Inputs'!AJ148</f>
        <v>0</v>
      </c>
      <c r="AJ118" s="256">
        <f>'3. Inputs'!AK148</f>
        <v>0</v>
      </c>
      <c r="AK118" s="256">
        <f>'3. Inputs'!AL148</f>
        <v>0</v>
      </c>
      <c r="AL118" s="256">
        <f>'3. Inputs'!AM148</f>
        <v>0</v>
      </c>
      <c r="AM118" s="256">
        <f>'3. Inputs'!AN148</f>
        <v>0</v>
      </c>
      <c r="AN118" s="256">
        <f>'3. Inputs'!AO148</f>
        <v>0</v>
      </c>
      <c r="AO118" s="256">
        <f>'3. Inputs'!AP148</f>
        <v>0</v>
      </c>
      <c r="AP118" s="256">
        <f>'3. Inputs'!AQ148</f>
        <v>0</v>
      </c>
      <c r="AQ118" s="256">
        <f>'3. Inputs'!AR148</f>
        <v>0</v>
      </c>
      <c r="AR118" s="256">
        <f>'3. Inputs'!AS148</f>
        <v>0</v>
      </c>
      <c r="AS118" s="256">
        <f>'3. Inputs'!AT148</f>
        <v>0</v>
      </c>
      <c r="AT118" s="256">
        <f>'3. Inputs'!AU148</f>
        <v>0</v>
      </c>
      <c r="AU118" s="256">
        <f>'3. Inputs'!AV148</f>
        <v>0</v>
      </c>
      <c r="AV118" s="256">
        <f>'3. Inputs'!AW148</f>
        <v>0</v>
      </c>
      <c r="AW118" s="256">
        <f>'3. Inputs'!AX148</f>
        <v>0</v>
      </c>
      <c r="AX118" s="256">
        <f>'3. Inputs'!AY148</f>
        <v>0</v>
      </c>
      <c r="AY118" s="256">
        <f>'3. Inputs'!AZ148</f>
        <v>0</v>
      </c>
      <c r="AZ118" s="256">
        <f>'3. Inputs'!BA148</f>
        <v>0</v>
      </c>
      <c r="BA118" s="256">
        <f>'3. Inputs'!BB148</f>
        <v>0</v>
      </c>
      <c r="BB118" s="256">
        <f>'3. Inputs'!BC148</f>
        <v>0</v>
      </c>
      <c r="BC118" s="256">
        <f>'3. Inputs'!BD148</f>
        <v>0</v>
      </c>
      <c r="BD118" s="256">
        <f>'3. Inputs'!BE148</f>
        <v>0</v>
      </c>
      <c r="BE118" s="256">
        <f>'3. Inputs'!BF148</f>
        <v>0</v>
      </c>
      <c r="BF118" s="256">
        <f>'3. Inputs'!BG148</f>
        <v>0</v>
      </c>
      <c r="BG118" s="256">
        <f>'3. Inputs'!BH148</f>
        <v>0</v>
      </c>
      <c r="BH118" s="256">
        <f>'3. Inputs'!BI148</f>
        <v>0</v>
      </c>
      <c r="BI118" s="256">
        <f>'3. Inputs'!BJ148</f>
        <v>0</v>
      </c>
      <c r="BJ118" s="256">
        <f>'3. Inputs'!BK148</f>
        <v>0</v>
      </c>
      <c r="BK118" s="256">
        <f>'3. Inputs'!BL148</f>
        <v>0</v>
      </c>
      <c r="BL118" s="256">
        <f>'3. Inputs'!BM148</f>
        <v>0</v>
      </c>
      <c r="BM118" s="256">
        <f>'3. Inputs'!BN148</f>
        <v>0</v>
      </c>
      <c r="BN118" s="256">
        <f>'3. Inputs'!BO148</f>
        <v>0</v>
      </c>
      <c r="BO118" s="256">
        <f>'3. Inputs'!BP148</f>
        <v>0</v>
      </c>
      <c r="BP118" s="298">
        <f>'3. Inputs'!BQ148</f>
        <v>0</v>
      </c>
    </row>
    <row r="119" spans="2:68">
      <c r="B119" s="1611"/>
      <c r="C119" s="98" t="s">
        <v>136</v>
      </c>
      <c r="D119" s="98"/>
      <c r="E119" s="98" t="s">
        <v>132</v>
      </c>
      <c r="F119" s="256">
        <f>'3. Inputs'!G149</f>
        <v>0</v>
      </c>
      <c r="G119" s="256">
        <f>'3. Inputs'!H149</f>
        <v>0</v>
      </c>
      <c r="H119" s="256">
        <f>'3. Inputs'!I149</f>
        <v>0</v>
      </c>
      <c r="I119" s="256">
        <f>'3. Inputs'!J149</f>
        <v>0</v>
      </c>
      <c r="J119" s="256">
        <f>'3. Inputs'!K149</f>
        <v>0</v>
      </c>
      <c r="K119" s="256">
        <f>'3. Inputs'!L149</f>
        <v>0</v>
      </c>
      <c r="L119" s="256">
        <f>'3. Inputs'!M149</f>
        <v>0</v>
      </c>
      <c r="M119" s="256">
        <f>'3. Inputs'!N149</f>
        <v>0</v>
      </c>
      <c r="N119" s="256">
        <f>'3. Inputs'!O149</f>
        <v>0</v>
      </c>
      <c r="O119" s="256">
        <f>'3. Inputs'!P149</f>
        <v>0</v>
      </c>
      <c r="P119" s="256">
        <f>'3. Inputs'!Q149</f>
        <v>0</v>
      </c>
      <c r="Q119" s="256">
        <f>'3. Inputs'!R149</f>
        <v>0</v>
      </c>
      <c r="R119" s="256">
        <f>'3. Inputs'!S149</f>
        <v>0</v>
      </c>
      <c r="S119" s="256">
        <f>'3. Inputs'!T149</f>
        <v>0</v>
      </c>
      <c r="T119" s="256">
        <f>'3. Inputs'!U149</f>
        <v>0</v>
      </c>
      <c r="U119" s="256">
        <f>'3. Inputs'!V149</f>
        <v>0</v>
      </c>
      <c r="V119" s="256">
        <f>'3. Inputs'!W149</f>
        <v>0</v>
      </c>
      <c r="W119" s="256">
        <f>'3. Inputs'!X149</f>
        <v>0</v>
      </c>
      <c r="X119" s="256">
        <f>'3. Inputs'!Y149</f>
        <v>0</v>
      </c>
      <c r="Y119" s="256">
        <f>'3. Inputs'!Z149</f>
        <v>0</v>
      </c>
      <c r="Z119" s="256">
        <f>'3. Inputs'!AA149</f>
        <v>0</v>
      </c>
      <c r="AA119" s="256">
        <f>'3. Inputs'!AB149</f>
        <v>0</v>
      </c>
      <c r="AB119" s="256">
        <f>'3. Inputs'!AC149</f>
        <v>0</v>
      </c>
      <c r="AC119" s="256">
        <f>'3. Inputs'!AD149</f>
        <v>0</v>
      </c>
      <c r="AD119" s="256">
        <f>'3. Inputs'!AE149</f>
        <v>0</v>
      </c>
      <c r="AE119" s="256">
        <f>'3. Inputs'!AF149</f>
        <v>0</v>
      </c>
      <c r="AF119" s="256">
        <f>'3. Inputs'!AG149</f>
        <v>0</v>
      </c>
      <c r="AG119" s="256">
        <f>'3. Inputs'!AH149</f>
        <v>0</v>
      </c>
      <c r="AH119" s="256">
        <f>'3. Inputs'!AI149</f>
        <v>0</v>
      </c>
      <c r="AI119" s="256">
        <f>'3. Inputs'!AJ149</f>
        <v>0</v>
      </c>
      <c r="AJ119" s="256">
        <f>'3. Inputs'!AK149</f>
        <v>0</v>
      </c>
      <c r="AK119" s="256">
        <f>'3. Inputs'!AL149</f>
        <v>0</v>
      </c>
      <c r="AL119" s="256">
        <f>'3. Inputs'!AM149</f>
        <v>0</v>
      </c>
      <c r="AM119" s="256">
        <f>'3. Inputs'!AN149</f>
        <v>0</v>
      </c>
      <c r="AN119" s="256">
        <f>'3. Inputs'!AO149</f>
        <v>0</v>
      </c>
      <c r="AO119" s="256">
        <f>'3. Inputs'!AP149</f>
        <v>0</v>
      </c>
      <c r="AP119" s="256">
        <f>'3. Inputs'!AQ149</f>
        <v>0</v>
      </c>
      <c r="AQ119" s="256">
        <f>'3. Inputs'!AR149</f>
        <v>0</v>
      </c>
      <c r="AR119" s="256">
        <f>'3. Inputs'!AS149</f>
        <v>0</v>
      </c>
      <c r="AS119" s="256">
        <f>'3. Inputs'!AT149</f>
        <v>0</v>
      </c>
      <c r="AT119" s="256">
        <f>'3. Inputs'!AU149</f>
        <v>0</v>
      </c>
      <c r="AU119" s="256">
        <f>'3. Inputs'!AV149</f>
        <v>0</v>
      </c>
      <c r="AV119" s="256">
        <f>'3. Inputs'!AW149</f>
        <v>0</v>
      </c>
      <c r="AW119" s="256">
        <f>'3. Inputs'!AX149</f>
        <v>0</v>
      </c>
      <c r="AX119" s="256">
        <f>'3. Inputs'!AY149</f>
        <v>0</v>
      </c>
      <c r="AY119" s="256">
        <f>'3. Inputs'!AZ149</f>
        <v>0</v>
      </c>
      <c r="AZ119" s="256">
        <f>'3. Inputs'!BA149</f>
        <v>0</v>
      </c>
      <c r="BA119" s="256">
        <f>'3. Inputs'!BB149</f>
        <v>0</v>
      </c>
      <c r="BB119" s="256">
        <f>'3. Inputs'!BC149</f>
        <v>0</v>
      </c>
      <c r="BC119" s="256">
        <f>'3. Inputs'!BD149</f>
        <v>0</v>
      </c>
      <c r="BD119" s="256">
        <f>'3. Inputs'!BE149</f>
        <v>0</v>
      </c>
      <c r="BE119" s="256">
        <f>'3. Inputs'!BF149</f>
        <v>0</v>
      </c>
      <c r="BF119" s="256">
        <f>'3. Inputs'!BG149</f>
        <v>0</v>
      </c>
      <c r="BG119" s="256">
        <f>'3. Inputs'!BH149</f>
        <v>0</v>
      </c>
      <c r="BH119" s="256">
        <f>'3. Inputs'!BI149</f>
        <v>0</v>
      </c>
      <c r="BI119" s="256">
        <f>'3. Inputs'!BJ149</f>
        <v>0</v>
      </c>
      <c r="BJ119" s="256">
        <f>'3. Inputs'!BK149</f>
        <v>0</v>
      </c>
      <c r="BK119" s="256">
        <f>'3. Inputs'!BL149</f>
        <v>0</v>
      </c>
      <c r="BL119" s="256">
        <f>'3. Inputs'!BM149</f>
        <v>0</v>
      </c>
      <c r="BM119" s="256">
        <f>'3. Inputs'!BN149</f>
        <v>0</v>
      </c>
      <c r="BN119" s="256">
        <f>'3. Inputs'!BO149</f>
        <v>0</v>
      </c>
      <c r="BO119" s="256">
        <f>'3. Inputs'!BP149</f>
        <v>0</v>
      </c>
      <c r="BP119" s="298">
        <f>'3. Inputs'!BQ149</f>
        <v>0</v>
      </c>
    </row>
    <row r="120" spans="2:68">
      <c r="B120" s="1611"/>
      <c r="C120" s="98" t="s">
        <v>136</v>
      </c>
      <c r="D120" s="98"/>
      <c r="E120" s="98" t="s">
        <v>133</v>
      </c>
      <c r="F120" s="256">
        <f>'3. Inputs'!G150</f>
        <v>0</v>
      </c>
      <c r="G120" s="256">
        <f>'3. Inputs'!H150</f>
        <v>0</v>
      </c>
      <c r="H120" s="256">
        <f>'3. Inputs'!I150</f>
        <v>0</v>
      </c>
      <c r="I120" s="256">
        <f>'3. Inputs'!J150</f>
        <v>0</v>
      </c>
      <c r="J120" s="256">
        <f>'3. Inputs'!K150</f>
        <v>0</v>
      </c>
      <c r="K120" s="256">
        <f>'3. Inputs'!L150</f>
        <v>0</v>
      </c>
      <c r="L120" s="256">
        <f>'3. Inputs'!M150</f>
        <v>0</v>
      </c>
      <c r="M120" s="256">
        <f>'3. Inputs'!N150</f>
        <v>0</v>
      </c>
      <c r="N120" s="256">
        <f>'3. Inputs'!O150</f>
        <v>0</v>
      </c>
      <c r="O120" s="256">
        <f>'3. Inputs'!P150</f>
        <v>0</v>
      </c>
      <c r="P120" s="256">
        <f>'3. Inputs'!Q150</f>
        <v>0</v>
      </c>
      <c r="Q120" s="256">
        <f>'3. Inputs'!R150</f>
        <v>0</v>
      </c>
      <c r="R120" s="256">
        <f>'3. Inputs'!S150</f>
        <v>0</v>
      </c>
      <c r="S120" s="256">
        <f>'3. Inputs'!T150</f>
        <v>0</v>
      </c>
      <c r="T120" s="256">
        <f>'3. Inputs'!U150</f>
        <v>0</v>
      </c>
      <c r="U120" s="256">
        <f>'3. Inputs'!V150</f>
        <v>0</v>
      </c>
      <c r="V120" s="256">
        <f>'3. Inputs'!W150</f>
        <v>0</v>
      </c>
      <c r="W120" s="256">
        <f>'3. Inputs'!X150</f>
        <v>0</v>
      </c>
      <c r="X120" s="256">
        <f>'3. Inputs'!Y150</f>
        <v>0</v>
      </c>
      <c r="Y120" s="256">
        <f>'3. Inputs'!Z150</f>
        <v>0</v>
      </c>
      <c r="Z120" s="256">
        <f>'3. Inputs'!AA150</f>
        <v>0</v>
      </c>
      <c r="AA120" s="256">
        <f>'3. Inputs'!AB150</f>
        <v>0</v>
      </c>
      <c r="AB120" s="256">
        <f>'3. Inputs'!AC150</f>
        <v>0</v>
      </c>
      <c r="AC120" s="256">
        <f>'3. Inputs'!AD150</f>
        <v>0</v>
      </c>
      <c r="AD120" s="256">
        <f>'3. Inputs'!AE150</f>
        <v>0</v>
      </c>
      <c r="AE120" s="256">
        <f>'3. Inputs'!AF150</f>
        <v>0</v>
      </c>
      <c r="AF120" s="256">
        <f>'3. Inputs'!AG150</f>
        <v>0</v>
      </c>
      <c r="AG120" s="256">
        <f>'3. Inputs'!AH150</f>
        <v>0</v>
      </c>
      <c r="AH120" s="256">
        <f>'3. Inputs'!AI150</f>
        <v>0</v>
      </c>
      <c r="AI120" s="256">
        <f>'3. Inputs'!AJ150</f>
        <v>0</v>
      </c>
      <c r="AJ120" s="256">
        <f>'3. Inputs'!AK150</f>
        <v>0</v>
      </c>
      <c r="AK120" s="256">
        <f>'3. Inputs'!AL150</f>
        <v>0</v>
      </c>
      <c r="AL120" s="256">
        <f>'3. Inputs'!AM150</f>
        <v>0</v>
      </c>
      <c r="AM120" s="256">
        <f>'3. Inputs'!AN150</f>
        <v>0</v>
      </c>
      <c r="AN120" s="256">
        <f>'3. Inputs'!AO150</f>
        <v>0</v>
      </c>
      <c r="AO120" s="256">
        <f>'3. Inputs'!AP150</f>
        <v>0</v>
      </c>
      <c r="AP120" s="256">
        <f>'3. Inputs'!AQ150</f>
        <v>0</v>
      </c>
      <c r="AQ120" s="256">
        <f>'3. Inputs'!AR150</f>
        <v>0</v>
      </c>
      <c r="AR120" s="256">
        <f>'3. Inputs'!AS150</f>
        <v>0</v>
      </c>
      <c r="AS120" s="256">
        <f>'3. Inputs'!AT150</f>
        <v>0</v>
      </c>
      <c r="AT120" s="256">
        <f>'3. Inputs'!AU150</f>
        <v>0</v>
      </c>
      <c r="AU120" s="256">
        <f>'3. Inputs'!AV150</f>
        <v>0</v>
      </c>
      <c r="AV120" s="256">
        <f>'3. Inputs'!AW150</f>
        <v>0</v>
      </c>
      <c r="AW120" s="256">
        <f>'3. Inputs'!AX150</f>
        <v>0</v>
      </c>
      <c r="AX120" s="256">
        <f>'3. Inputs'!AY150</f>
        <v>0</v>
      </c>
      <c r="AY120" s="256">
        <f>'3. Inputs'!AZ150</f>
        <v>0</v>
      </c>
      <c r="AZ120" s="256">
        <f>'3. Inputs'!BA150</f>
        <v>0</v>
      </c>
      <c r="BA120" s="256">
        <f>'3. Inputs'!BB150</f>
        <v>0</v>
      </c>
      <c r="BB120" s="256">
        <f>'3. Inputs'!BC150</f>
        <v>0</v>
      </c>
      <c r="BC120" s="256">
        <f>'3. Inputs'!BD150</f>
        <v>0</v>
      </c>
      <c r="BD120" s="256">
        <f>'3. Inputs'!BE150</f>
        <v>0</v>
      </c>
      <c r="BE120" s="256">
        <f>'3. Inputs'!BF150</f>
        <v>0</v>
      </c>
      <c r="BF120" s="256">
        <f>'3. Inputs'!BG150</f>
        <v>0</v>
      </c>
      <c r="BG120" s="256">
        <f>'3. Inputs'!BH150</f>
        <v>0</v>
      </c>
      <c r="BH120" s="256">
        <f>'3. Inputs'!BI150</f>
        <v>0</v>
      </c>
      <c r="BI120" s="256">
        <f>'3. Inputs'!BJ150</f>
        <v>0</v>
      </c>
      <c r="BJ120" s="256">
        <f>'3. Inputs'!BK150</f>
        <v>0</v>
      </c>
      <c r="BK120" s="256">
        <f>'3. Inputs'!BL150</f>
        <v>0</v>
      </c>
      <c r="BL120" s="256">
        <f>'3. Inputs'!BM150</f>
        <v>0</v>
      </c>
      <c r="BM120" s="256">
        <f>'3. Inputs'!BN150</f>
        <v>0</v>
      </c>
      <c r="BN120" s="256">
        <f>'3. Inputs'!BO150</f>
        <v>0</v>
      </c>
      <c r="BO120" s="256">
        <f>'3. Inputs'!BP150</f>
        <v>0</v>
      </c>
      <c r="BP120" s="298">
        <f>'3. Inputs'!BQ150</f>
        <v>0</v>
      </c>
    </row>
    <row r="121" spans="2:68">
      <c r="B121" s="1611"/>
      <c r="C121" s="98" t="s">
        <v>136</v>
      </c>
      <c r="D121" s="98"/>
      <c r="E121" s="98" t="s">
        <v>134</v>
      </c>
      <c r="F121" s="256">
        <f>'3. Inputs'!G151</f>
        <v>0</v>
      </c>
      <c r="G121" s="256">
        <f>'3. Inputs'!H151</f>
        <v>0</v>
      </c>
      <c r="H121" s="256">
        <f>'3. Inputs'!I151</f>
        <v>0</v>
      </c>
      <c r="I121" s="256">
        <f>'3. Inputs'!J151</f>
        <v>0</v>
      </c>
      <c r="J121" s="256">
        <f>'3. Inputs'!K151</f>
        <v>0</v>
      </c>
      <c r="K121" s="256">
        <f>'3. Inputs'!L151</f>
        <v>0</v>
      </c>
      <c r="L121" s="256">
        <f>'3. Inputs'!M151</f>
        <v>0</v>
      </c>
      <c r="M121" s="256">
        <f>'3. Inputs'!N151</f>
        <v>0</v>
      </c>
      <c r="N121" s="256">
        <f>'3. Inputs'!O151</f>
        <v>0</v>
      </c>
      <c r="O121" s="256">
        <f>'3. Inputs'!P151</f>
        <v>0</v>
      </c>
      <c r="P121" s="256">
        <f>'3. Inputs'!Q151</f>
        <v>0</v>
      </c>
      <c r="Q121" s="256">
        <f>'3. Inputs'!R151</f>
        <v>0</v>
      </c>
      <c r="R121" s="256">
        <f>'3. Inputs'!S151</f>
        <v>0</v>
      </c>
      <c r="S121" s="256">
        <f>'3. Inputs'!T151</f>
        <v>0</v>
      </c>
      <c r="T121" s="256">
        <f>'3. Inputs'!U151</f>
        <v>0</v>
      </c>
      <c r="U121" s="256">
        <f>'3. Inputs'!V151</f>
        <v>0</v>
      </c>
      <c r="V121" s="256">
        <f>'3. Inputs'!W151</f>
        <v>0</v>
      </c>
      <c r="W121" s="256">
        <f>'3. Inputs'!X151</f>
        <v>0</v>
      </c>
      <c r="X121" s="256">
        <f>'3. Inputs'!Y151</f>
        <v>0</v>
      </c>
      <c r="Y121" s="256">
        <f>'3. Inputs'!Z151</f>
        <v>0</v>
      </c>
      <c r="Z121" s="256">
        <f>'3. Inputs'!AA151</f>
        <v>0</v>
      </c>
      <c r="AA121" s="256">
        <f>'3. Inputs'!AB151</f>
        <v>0</v>
      </c>
      <c r="AB121" s="256">
        <f>'3. Inputs'!AC151</f>
        <v>0</v>
      </c>
      <c r="AC121" s="256">
        <f>'3. Inputs'!AD151</f>
        <v>0</v>
      </c>
      <c r="AD121" s="256">
        <f>'3. Inputs'!AE151</f>
        <v>0</v>
      </c>
      <c r="AE121" s="256">
        <f>'3. Inputs'!AF151</f>
        <v>0</v>
      </c>
      <c r="AF121" s="256">
        <f>'3. Inputs'!AG151</f>
        <v>0</v>
      </c>
      <c r="AG121" s="256">
        <f>'3. Inputs'!AH151</f>
        <v>0</v>
      </c>
      <c r="AH121" s="256">
        <f>'3. Inputs'!AI151</f>
        <v>0</v>
      </c>
      <c r="AI121" s="256">
        <f>'3. Inputs'!AJ151</f>
        <v>0</v>
      </c>
      <c r="AJ121" s="256">
        <f>'3. Inputs'!AK151</f>
        <v>0</v>
      </c>
      <c r="AK121" s="256">
        <f>'3. Inputs'!AL151</f>
        <v>0</v>
      </c>
      <c r="AL121" s="256">
        <f>'3. Inputs'!AM151</f>
        <v>0</v>
      </c>
      <c r="AM121" s="256">
        <f>'3. Inputs'!AN151</f>
        <v>0</v>
      </c>
      <c r="AN121" s="256">
        <f>'3. Inputs'!AO151</f>
        <v>0</v>
      </c>
      <c r="AO121" s="256">
        <f>'3. Inputs'!AP151</f>
        <v>0</v>
      </c>
      <c r="AP121" s="256">
        <f>'3. Inputs'!AQ151</f>
        <v>0</v>
      </c>
      <c r="AQ121" s="256">
        <f>'3. Inputs'!AR151</f>
        <v>0</v>
      </c>
      <c r="AR121" s="256">
        <f>'3. Inputs'!AS151</f>
        <v>0</v>
      </c>
      <c r="AS121" s="256">
        <f>'3. Inputs'!AT151</f>
        <v>0</v>
      </c>
      <c r="AT121" s="256">
        <f>'3. Inputs'!AU151</f>
        <v>0</v>
      </c>
      <c r="AU121" s="256">
        <f>'3. Inputs'!AV151</f>
        <v>0</v>
      </c>
      <c r="AV121" s="256">
        <f>'3. Inputs'!AW151</f>
        <v>0</v>
      </c>
      <c r="AW121" s="256">
        <f>'3. Inputs'!AX151</f>
        <v>0</v>
      </c>
      <c r="AX121" s="256">
        <f>'3. Inputs'!AY151</f>
        <v>0</v>
      </c>
      <c r="AY121" s="256">
        <f>'3. Inputs'!AZ151</f>
        <v>0</v>
      </c>
      <c r="AZ121" s="256">
        <f>'3. Inputs'!BA151</f>
        <v>0</v>
      </c>
      <c r="BA121" s="256">
        <f>'3. Inputs'!BB151</f>
        <v>0</v>
      </c>
      <c r="BB121" s="256">
        <f>'3. Inputs'!BC151</f>
        <v>0</v>
      </c>
      <c r="BC121" s="256">
        <f>'3. Inputs'!BD151</f>
        <v>0</v>
      </c>
      <c r="BD121" s="256">
        <f>'3. Inputs'!BE151</f>
        <v>0</v>
      </c>
      <c r="BE121" s="256">
        <f>'3. Inputs'!BF151</f>
        <v>0</v>
      </c>
      <c r="BF121" s="256">
        <f>'3. Inputs'!BG151</f>
        <v>0</v>
      </c>
      <c r="BG121" s="256">
        <f>'3. Inputs'!BH151</f>
        <v>0</v>
      </c>
      <c r="BH121" s="256">
        <f>'3. Inputs'!BI151</f>
        <v>0</v>
      </c>
      <c r="BI121" s="256">
        <f>'3. Inputs'!BJ151</f>
        <v>0</v>
      </c>
      <c r="BJ121" s="256">
        <f>'3. Inputs'!BK151</f>
        <v>0</v>
      </c>
      <c r="BK121" s="256">
        <f>'3. Inputs'!BL151</f>
        <v>0</v>
      </c>
      <c r="BL121" s="256">
        <f>'3. Inputs'!BM151</f>
        <v>0</v>
      </c>
      <c r="BM121" s="256">
        <f>'3. Inputs'!BN151</f>
        <v>0</v>
      </c>
      <c r="BN121" s="256">
        <f>'3. Inputs'!BO151</f>
        <v>0</v>
      </c>
      <c r="BO121" s="256">
        <f>'3. Inputs'!BP151</f>
        <v>0</v>
      </c>
      <c r="BP121" s="298">
        <f>'3. Inputs'!BQ151</f>
        <v>0</v>
      </c>
    </row>
    <row r="122" spans="2:68" s="42" customFormat="1">
      <c r="B122" s="1611"/>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300"/>
    </row>
    <row r="123" spans="2:68">
      <c r="B123" s="1611"/>
      <c r="C123" s="98" t="s">
        <v>137</v>
      </c>
      <c r="D123" s="98"/>
      <c r="E123" s="98" t="s">
        <v>129</v>
      </c>
      <c r="F123" s="256">
        <f>'3. Inputs'!G153</f>
        <v>0</v>
      </c>
      <c r="G123" s="256">
        <f>'3. Inputs'!H153</f>
        <v>0</v>
      </c>
      <c r="H123" s="256">
        <f>'3. Inputs'!I153</f>
        <v>0</v>
      </c>
      <c r="I123" s="256">
        <f>'3. Inputs'!J153</f>
        <v>0</v>
      </c>
      <c r="J123" s="256">
        <f>'3. Inputs'!K153</f>
        <v>0</v>
      </c>
      <c r="K123" s="256">
        <f>'3. Inputs'!L153</f>
        <v>0</v>
      </c>
      <c r="L123" s="256">
        <f>'3. Inputs'!M153</f>
        <v>0</v>
      </c>
      <c r="M123" s="256">
        <f>'3. Inputs'!N153</f>
        <v>0</v>
      </c>
      <c r="N123" s="256">
        <f>'3. Inputs'!O153</f>
        <v>0</v>
      </c>
      <c r="O123" s="256">
        <f>'3. Inputs'!P153</f>
        <v>0</v>
      </c>
      <c r="P123" s="256">
        <f>'3. Inputs'!Q153</f>
        <v>0</v>
      </c>
      <c r="Q123" s="256">
        <f>'3. Inputs'!R153</f>
        <v>0</v>
      </c>
      <c r="R123" s="256">
        <f>'3. Inputs'!S153</f>
        <v>0</v>
      </c>
      <c r="S123" s="256">
        <f>'3. Inputs'!T153</f>
        <v>0</v>
      </c>
      <c r="T123" s="256">
        <f>'3. Inputs'!U153</f>
        <v>0</v>
      </c>
      <c r="U123" s="256">
        <f>'3. Inputs'!V153</f>
        <v>0</v>
      </c>
      <c r="V123" s="256">
        <f>'3. Inputs'!W153</f>
        <v>0</v>
      </c>
      <c r="W123" s="256">
        <f>'3. Inputs'!X153</f>
        <v>0</v>
      </c>
      <c r="X123" s="256">
        <f>'3. Inputs'!Y153</f>
        <v>0</v>
      </c>
      <c r="Y123" s="256">
        <f>'3. Inputs'!Z153</f>
        <v>0</v>
      </c>
      <c r="Z123" s="256">
        <f>'3. Inputs'!AA153</f>
        <v>0</v>
      </c>
      <c r="AA123" s="256">
        <f>'3. Inputs'!AB153</f>
        <v>0</v>
      </c>
      <c r="AB123" s="256">
        <f>'3. Inputs'!AC153</f>
        <v>0</v>
      </c>
      <c r="AC123" s="256">
        <f>'3. Inputs'!AD153</f>
        <v>0</v>
      </c>
      <c r="AD123" s="256">
        <f>'3. Inputs'!AE153</f>
        <v>0</v>
      </c>
      <c r="AE123" s="256">
        <f>'3. Inputs'!AF153</f>
        <v>0</v>
      </c>
      <c r="AF123" s="256">
        <f>'3. Inputs'!AG153</f>
        <v>0</v>
      </c>
      <c r="AG123" s="256">
        <f>'3. Inputs'!AH153</f>
        <v>0</v>
      </c>
      <c r="AH123" s="256">
        <f>'3. Inputs'!AI153</f>
        <v>0</v>
      </c>
      <c r="AI123" s="256">
        <f>'3. Inputs'!AJ153</f>
        <v>0</v>
      </c>
      <c r="AJ123" s="256">
        <f>'3. Inputs'!AK153</f>
        <v>0</v>
      </c>
      <c r="AK123" s="256">
        <f>'3. Inputs'!AL153</f>
        <v>0</v>
      </c>
      <c r="AL123" s="256">
        <f>'3. Inputs'!AM153</f>
        <v>0</v>
      </c>
      <c r="AM123" s="256">
        <f>'3. Inputs'!AN153</f>
        <v>0</v>
      </c>
      <c r="AN123" s="256">
        <f>'3. Inputs'!AO153</f>
        <v>0</v>
      </c>
      <c r="AO123" s="256">
        <f>'3. Inputs'!AP153</f>
        <v>0</v>
      </c>
      <c r="AP123" s="256">
        <f>'3. Inputs'!AQ153</f>
        <v>0</v>
      </c>
      <c r="AQ123" s="256">
        <f>'3. Inputs'!AR153</f>
        <v>0</v>
      </c>
      <c r="AR123" s="256">
        <f>'3. Inputs'!AS153</f>
        <v>0</v>
      </c>
      <c r="AS123" s="256">
        <f>'3. Inputs'!AT153</f>
        <v>0</v>
      </c>
      <c r="AT123" s="256">
        <f>'3. Inputs'!AU153</f>
        <v>0</v>
      </c>
      <c r="AU123" s="256">
        <f>'3. Inputs'!AV153</f>
        <v>0</v>
      </c>
      <c r="AV123" s="256">
        <f>'3. Inputs'!AW153</f>
        <v>0</v>
      </c>
      <c r="AW123" s="256">
        <f>'3. Inputs'!AX153</f>
        <v>0</v>
      </c>
      <c r="AX123" s="256">
        <f>'3. Inputs'!AY153</f>
        <v>0</v>
      </c>
      <c r="AY123" s="256">
        <f>'3. Inputs'!AZ153</f>
        <v>0</v>
      </c>
      <c r="AZ123" s="256">
        <f>'3. Inputs'!BA153</f>
        <v>0</v>
      </c>
      <c r="BA123" s="256">
        <f>'3. Inputs'!BB153</f>
        <v>0</v>
      </c>
      <c r="BB123" s="256">
        <f>'3. Inputs'!BC153</f>
        <v>0</v>
      </c>
      <c r="BC123" s="256">
        <f>'3. Inputs'!BD153</f>
        <v>0</v>
      </c>
      <c r="BD123" s="256">
        <f>'3. Inputs'!BE153</f>
        <v>0</v>
      </c>
      <c r="BE123" s="256">
        <f>'3. Inputs'!BF153</f>
        <v>0</v>
      </c>
      <c r="BF123" s="256">
        <f>'3. Inputs'!BG153</f>
        <v>0</v>
      </c>
      <c r="BG123" s="256">
        <f>'3. Inputs'!BH153</f>
        <v>0</v>
      </c>
      <c r="BH123" s="256">
        <f>'3. Inputs'!BI153</f>
        <v>0</v>
      </c>
      <c r="BI123" s="256">
        <f>'3. Inputs'!BJ153</f>
        <v>0</v>
      </c>
      <c r="BJ123" s="256">
        <f>'3. Inputs'!BK153</f>
        <v>0</v>
      </c>
      <c r="BK123" s="256">
        <f>'3. Inputs'!BL153</f>
        <v>0</v>
      </c>
      <c r="BL123" s="256">
        <f>'3. Inputs'!BM153</f>
        <v>0</v>
      </c>
      <c r="BM123" s="256">
        <f>'3. Inputs'!BN153</f>
        <v>0</v>
      </c>
      <c r="BN123" s="256">
        <f>'3. Inputs'!BO153</f>
        <v>0</v>
      </c>
      <c r="BO123" s="256">
        <f>'3. Inputs'!BP153</f>
        <v>0</v>
      </c>
      <c r="BP123" s="298">
        <f>'3. Inputs'!BQ153</f>
        <v>0</v>
      </c>
    </row>
    <row r="124" spans="2:68">
      <c r="B124" s="1611"/>
      <c r="C124" s="98" t="s">
        <v>137</v>
      </c>
      <c r="D124" s="98"/>
      <c r="E124" s="98" t="s">
        <v>130</v>
      </c>
      <c r="F124" s="256">
        <f>'3. Inputs'!G154</f>
        <v>0</v>
      </c>
      <c r="G124" s="256">
        <f>'3. Inputs'!H154</f>
        <v>0</v>
      </c>
      <c r="H124" s="256">
        <f>'3. Inputs'!I154</f>
        <v>0</v>
      </c>
      <c r="I124" s="256">
        <f>'3. Inputs'!J154</f>
        <v>0</v>
      </c>
      <c r="J124" s="256">
        <f>'3. Inputs'!K154</f>
        <v>0</v>
      </c>
      <c r="K124" s="256">
        <f>'3. Inputs'!L154</f>
        <v>0</v>
      </c>
      <c r="L124" s="256">
        <f>'3. Inputs'!M154</f>
        <v>0</v>
      </c>
      <c r="M124" s="256">
        <f>'3. Inputs'!N154</f>
        <v>0</v>
      </c>
      <c r="N124" s="256">
        <f>'3. Inputs'!O154</f>
        <v>0</v>
      </c>
      <c r="O124" s="256">
        <f>'3. Inputs'!P154</f>
        <v>0</v>
      </c>
      <c r="P124" s="256">
        <f>'3. Inputs'!Q154</f>
        <v>0</v>
      </c>
      <c r="Q124" s="256">
        <f>'3. Inputs'!R154</f>
        <v>0</v>
      </c>
      <c r="R124" s="256">
        <f>'3. Inputs'!S154</f>
        <v>0</v>
      </c>
      <c r="S124" s="256">
        <f>'3. Inputs'!T154</f>
        <v>0</v>
      </c>
      <c r="T124" s="256">
        <f>'3. Inputs'!U154</f>
        <v>0</v>
      </c>
      <c r="U124" s="256">
        <f>'3. Inputs'!V154</f>
        <v>0</v>
      </c>
      <c r="V124" s="256">
        <f>'3. Inputs'!W154</f>
        <v>0</v>
      </c>
      <c r="W124" s="256">
        <f>'3. Inputs'!X154</f>
        <v>0</v>
      </c>
      <c r="X124" s="256">
        <f>'3. Inputs'!Y154</f>
        <v>0</v>
      </c>
      <c r="Y124" s="256">
        <f>'3. Inputs'!Z154</f>
        <v>0</v>
      </c>
      <c r="Z124" s="256">
        <f>'3. Inputs'!AA154</f>
        <v>0</v>
      </c>
      <c r="AA124" s="256">
        <f>'3. Inputs'!AB154</f>
        <v>0</v>
      </c>
      <c r="AB124" s="256">
        <f>'3. Inputs'!AC154</f>
        <v>0</v>
      </c>
      <c r="AC124" s="256">
        <f>'3. Inputs'!AD154</f>
        <v>0</v>
      </c>
      <c r="AD124" s="256">
        <f>'3. Inputs'!AE154</f>
        <v>0</v>
      </c>
      <c r="AE124" s="256">
        <f>'3. Inputs'!AF154</f>
        <v>0</v>
      </c>
      <c r="AF124" s="256">
        <f>'3. Inputs'!AG154</f>
        <v>0</v>
      </c>
      <c r="AG124" s="256">
        <f>'3. Inputs'!AH154</f>
        <v>0</v>
      </c>
      <c r="AH124" s="256">
        <f>'3. Inputs'!AI154</f>
        <v>0</v>
      </c>
      <c r="AI124" s="256">
        <f>'3. Inputs'!AJ154</f>
        <v>0</v>
      </c>
      <c r="AJ124" s="256">
        <f>'3. Inputs'!AK154</f>
        <v>0</v>
      </c>
      <c r="AK124" s="256">
        <f>'3. Inputs'!AL154</f>
        <v>0</v>
      </c>
      <c r="AL124" s="256">
        <f>'3. Inputs'!AM154</f>
        <v>0</v>
      </c>
      <c r="AM124" s="256">
        <f>'3. Inputs'!AN154</f>
        <v>0</v>
      </c>
      <c r="AN124" s="256">
        <f>'3. Inputs'!AO154</f>
        <v>0</v>
      </c>
      <c r="AO124" s="256">
        <f>'3. Inputs'!AP154</f>
        <v>0</v>
      </c>
      <c r="AP124" s="256">
        <f>'3. Inputs'!AQ154</f>
        <v>0</v>
      </c>
      <c r="AQ124" s="256">
        <f>'3. Inputs'!AR154</f>
        <v>0</v>
      </c>
      <c r="AR124" s="256">
        <f>'3. Inputs'!AS154</f>
        <v>0</v>
      </c>
      <c r="AS124" s="256">
        <f>'3. Inputs'!AT154</f>
        <v>0</v>
      </c>
      <c r="AT124" s="256">
        <f>'3. Inputs'!AU154</f>
        <v>0</v>
      </c>
      <c r="AU124" s="256">
        <f>'3. Inputs'!AV154</f>
        <v>0</v>
      </c>
      <c r="AV124" s="256">
        <f>'3. Inputs'!AW154</f>
        <v>0</v>
      </c>
      <c r="AW124" s="256">
        <f>'3. Inputs'!AX154</f>
        <v>0</v>
      </c>
      <c r="AX124" s="256">
        <f>'3. Inputs'!AY154</f>
        <v>0</v>
      </c>
      <c r="AY124" s="256">
        <f>'3. Inputs'!AZ154</f>
        <v>0</v>
      </c>
      <c r="AZ124" s="256">
        <f>'3. Inputs'!BA154</f>
        <v>0</v>
      </c>
      <c r="BA124" s="256">
        <f>'3. Inputs'!BB154</f>
        <v>0</v>
      </c>
      <c r="BB124" s="256">
        <f>'3. Inputs'!BC154</f>
        <v>0</v>
      </c>
      <c r="BC124" s="256">
        <f>'3. Inputs'!BD154</f>
        <v>0</v>
      </c>
      <c r="BD124" s="256">
        <f>'3. Inputs'!BE154</f>
        <v>0</v>
      </c>
      <c r="BE124" s="256">
        <f>'3. Inputs'!BF154</f>
        <v>0</v>
      </c>
      <c r="BF124" s="256">
        <f>'3. Inputs'!BG154</f>
        <v>0</v>
      </c>
      <c r="BG124" s="256">
        <f>'3. Inputs'!BH154</f>
        <v>0</v>
      </c>
      <c r="BH124" s="256">
        <f>'3. Inputs'!BI154</f>
        <v>0</v>
      </c>
      <c r="BI124" s="256">
        <f>'3. Inputs'!BJ154</f>
        <v>0</v>
      </c>
      <c r="BJ124" s="256">
        <f>'3. Inputs'!BK154</f>
        <v>0</v>
      </c>
      <c r="BK124" s="256">
        <f>'3. Inputs'!BL154</f>
        <v>0</v>
      </c>
      <c r="BL124" s="256">
        <f>'3. Inputs'!BM154</f>
        <v>0</v>
      </c>
      <c r="BM124" s="256">
        <f>'3. Inputs'!BN154</f>
        <v>0</v>
      </c>
      <c r="BN124" s="256">
        <f>'3. Inputs'!BO154</f>
        <v>0</v>
      </c>
      <c r="BO124" s="256">
        <f>'3. Inputs'!BP154</f>
        <v>0</v>
      </c>
      <c r="BP124" s="298">
        <f>'3. Inputs'!BQ154</f>
        <v>0</v>
      </c>
    </row>
    <row r="125" spans="2:68">
      <c r="B125" s="1611"/>
      <c r="C125" s="98" t="s">
        <v>137</v>
      </c>
      <c r="D125" s="98"/>
      <c r="E125" s="98" t="s">
        <v>131</v>
      </c>
      <c r="F125" s="256">
        <f>'3. Inputs'!G155</f>
        <v>0</v>
      </c>
      <c r="G125" s="256">
        <f>'3. Inputs'!H155</f>
        <v>0</v>
      </c>
      <c r="H125" s="256">
        <f>'3. Inputs'!I155</f>
        <v>0</v>
      </c>
      <c r="I125" s="256">
        <f>'3. Inputs'!J155</f>
        <v>0</v>
      </c>
      <c r="J125" s="256">
        <f>'3. Inputs'!K155</f>
        <v>0</v>
      </c>
      <c r="K125" s="256">
        <f>'3. Inputs'!L155</f>
        <v>0</v>
      </c>
      <c r="L125" s="256">
        <f>'3. Inputs'!M155</f>
        <v>0</v>
      </c>
      <c r="M125" s="256">
        <f>'3. Inputs'!N155</f>
        <v>0</v>
      </c>
      <c r="N125" s="256">
        <f>'3. Inputs'!O155</f>
        <v>0</v>
      </c>
      <c r="O125" s="256">
        <f>'3. Inputs'!P155</f>
        <v>0</v>
      </c>
      <c r="P125" s="256">
        <f>'3. Inputs'!Q155</f>
        <v>0</v>
      </c>
      <c r="Q125" s="256">
        <f>'3. Inputs'!R155</f>
        <v>0</v>
      </c>
      <c r="R125" s="256">
        <f>'3. Inputs'!S155</f>
        <v>0</v>
      </c>
      <c r="S125" s="256">
        <f>'3. Inputs'!T155</f>
        <v>0</v>
      </c>
      <c r="T125" s="256">
        <f>'3. Inputs'!U155</f>
        <v>0</v>
      </c>
      <c r="U125" s="256">
        <f>'3. Inputs'!V155</f>
        <v>0</v>
      </c>
      <c r="V125" s="256">
        <f>'3. Inputs'!W155</f>
        <v>0</v>
      </c>
      <c r="W125" s="256">
        <f>'3. Inputs'!X155</f>
        <v>0</v>
      </c>
      <c r="X125" s="256">
        <f>'3. Inputs'!Y155</f>
        <v>0</v>
      </c>
      <c r="Y125" s="256">
        <f>'3. Inputs'!Z155</f>
        <v>0</v>
      </c>
      <c r="Z125" s="256">
        <f>'3. Inputs'!AA155</f>
        <v>0</v>
      </c>
      <c r="AA125" s="256">
        <f>'3. Inputs'!AB155</f>
        <v>0</v>
      </c>
      <c r="AB125" s="256">
        <f>'3. Inputs'!AC155</f>
        <v>0</v>
      </c>
      <c r="AC125" s="256">
        <f>'3. Inputs'!AD155</f>
        <v>0</v>
      </c>
      <c r="AD125" s="256">
        <f>'3. Inputs'!AE155</f>
        <v>0</v>
      </c>
      <c r="AE125" s="256">
        <f>'3. Inputs'!AF155</f>
        <v>0</v>
      </c>
      <c r="AF125" s="256">
        <f>'3. Inputs'!AG155</f>
        <v>0</v>
      </c>
      <c r="AG125" s="256">
        <f>'3. Inputs'!AH155</f>
        <v>0</v>
      </c>
      <c r="AH125" s="256">
        <f>'3. Inputs'!AI155</f>
        <v>0</v>
      </c>
      <c r="AI125" s="256">
        <f>'3. Inputs'!AJ155</f>
        <v>0</v>
      </c>
      <c r="AJ125" s="256">
        <f>'3. Inputs'!AK155</f>
        <v>0</v>
      </c>
      <c r="AK125" s="256">
        <f>'3. Inputs'!AL155</f>
        <v>0</v>
      </c>
      <c r="AL125" s="256">
        <f>'3. Inputs'!AM155</f>
        <v>0</v>
      </c>
      <c r="AM125" s="256">
        <f>'3. Inputs'!AN155</f>
        <v>0</v>
      </c>
      <c r="AN125" s="256">
        <f>'3. Inputs'!AO155</f>
        <v>0</v>
      </c>
      <c r="AO125" s="256">
        <f>'3. Inputs'!AP155</f>
        <v>0</v>
      </c>
      <c r="AP125" s="256">
        <f>'3. Inputs'!AQ155</f>
        <v>0</v>
      </c>
      <c r="AQ125" s="256">
        <f>'3. Inputs'!AR155</f>
        <v>0</v>
      </c>
      <c r="AR125" s="256">
        <f>'3. Inputs'!AS155</f>
        <v>0</v>
      </c>
      <c r="AS125" s="256">
        <f>'3. Inputs'!AT155</f>
        <v>0</v>
      </c>
      <c r="AT125" s="256">
        <f>'3. Inputs'!AU155</f>
        <v>0</v>
      </c>
      <c r="AU125" s="256">
        <f>'3. Inputs'!AV155</f>
        <v>0</v>
      </c>
      <c r="AV125" s="256">
        <f>'3. Inputs'!AW155</f>
        <v>0</v>
      </c>
      <c r="AW125" s="256">
        <f>'3. Inputs'!AX155</f>
        <v>0</v>
      </c>
      <c r="AX125" s="256">
        <f>'3. Inputs'!AY155</f>
        <v>0</v>
      </c>
      <c r="AY125" s="256">
        <f>'3. Inputs'!AZ155</f>
        <v>0</v>
      </c>
      <c r="AZ125" s="256">
        <f>'3. Inputs'!BA155</f>
        <v>0</v>
      </c>
      <c r="BA125" s="256">
        <f>'3. Inputs'!BB155</f>
        <v>0</v>
      </c>
      <c r="BB125" s="256">
        <f>'3. Inputs'!BC155</f>
        <v>0</v>
      </c>
      <c r="BC125" s="256">
        <f>'3. Inputs'!BD155</f>
        <v>0</v>
      </c>
      <c r="BD125" s="256">
        <f>'3. Inputs'!BE155</f>
        <v>0</v>
      </c>
      <c r="BE125" s="256">
        <f>'3. Inputs'!BF155</f>
        <v>0</v>
      </c>
      <c r="BF125" s="256">
        <f>'3. Inputs'!BG155</f>
        <v>0</v>
      </c>
      <c r="BG125" s="256">
        <f>'3. Inputs'!BH155</f>
        <v>0</v>
      </c>
      <c r="BH125" s="256">
        <f>'3. Inputs'!BI155</f>
        <v>0</v>
      </c>
      <c r="BI125" s="256">
        <f>'3. Inputs'!BJ155</f>
        <v>0</v>
      </c>
      <c r="BJ125" s="256">
        <f>'3. Inputs'!BK155</f>
        <v>0</v>
      </c>
      <c r="BK125" s="256">
        <f>'3. Inputs'!BL155</f>
        <v>0</v>
      </c>
      <c r="BL125" s="256">
        <f>'3. Inputs'!BM155</f>
        <v>0</v>
      </c>
      <c r="BM125" s="256">
        <f>'3. Inputs'!BN155</f>
        <v>0</v>
      </c>
      <c r="BN125" s="256">
        <f>'3. Inputs'!BO155</f>
        <v>0</v>
      </c>
      <c r="BO125" s="256">
        <f>'3. Inputs'!BP155</f>
        <v>0</v>
      </c>
      <c r="BP125" s="298">
        <f>'3. Inputs'!BQ155</f>
        <v>0</v>
      </c>
    </row>
    <row r="126" spans="2:68">
      <c r="B126" s="1611"/>
      <c r="C126" s="98" t="s">
        <v>137</v>
      </c>
      <c r="D126" s="98"/>
      <c r="E126" s="98" t="s">
        <v>132</v>
      </c>
      <c r="F126" s="256">
        <f>'3. Inputs'!G156</f>
        <v>0</v>
      </c>
      <c r="G126" s="256">
        <f>'3. Inputs'!H156</f>
        <v>0</v>
      </c>
      <c r="H126" s="256">
        <f>'3. Inputs'!I156</f>
        <v>0</v>
      </c>
      <c r="I126" s="256">
        <f>'3. Inputs'!J156</f>
        <v>0</v>
      </c>
      <c r="J126" s="256">
        <f>'3. Inputs'!K156</f>
        <v>0</v>
      </c>
      <c r="K126" s="256">
        <f>'3. Inputs'!L156</f>
        <v>0</v>
      </c>
      <c r="L126" s="256">
        <f>'3. Inputs'!M156</f>
        <v>0</v>
      </c>
      <c r="M126" s="256">
        <f>'3. Inputs'!N156</f>
        <v>0</v>
      </c>
      <c r="N126" s="256">
        <f>'3. Inputs'!O156</f>
        <v>0</v>
      </c>
      <c r="O126" s="256">
        <f>'3. Inputs'!P156</f>
        <v>0</v>
      </c>
      <c r="P126" s="256">
        <f>'3. Inputs'!Q156</f>
        <v>0</v>
      </c>
      <c r="Q126" s="256">
        <f>'3. Inputs'!R156</f>
        <v>0</v>
      </c>
      <c r="R126" s="256">
        <f>'3. Inputs'!S156</f>
        <v>0</v>
      </c>
      <c r="S126" s="256">
        <f>'3. Inputs'!T156</f>
        <v>0</v>
      </c>
      <c r="T126" s="256">
        <f>'3. Inputs'!U156</f>
        <v>0</v>
      </c>
      <c r="U126" s="256">
        <f>'3. Inputs'!V156</f>
        <v>0</v>
      </c>
      <c r="V126" s="256">
        <f>'3. Inputs'!W156</f>
        <v>0</v>
      </c>
      <c r="W126" s="256">
        <f>'3. Inputs'!X156</f>
        <v>0</v>
      </c>
      <c r="X126" s="256">
        <f>'3. Inputs'!Y156</f>
        <v>0</v>
      </c>
      <c r="Y126" s="256">
        <f>'3. Inputs'!Z156</f>
        <v>0</v>
      </c>
      <c r="Z126" s="256">
        <f>'3. Inputs'!AA156</f>
        <v>0</v>
      </c>
      <c r="AA126" s="256">
        <f>'3. Inputs'!AB156</f>
        <v>0</v>
      </c>
      <c r="AB126" s="256">
        <f>'3. Inputs'!AC156</f>
        <v>0</v>
      </c>
      <c r="AC126" s="256">
        <f>'3. Inputs'!AD156</f>
        <v>0</v>
      </c>
      <c r="AD126" s="256">
        <f>'3. Inputs'!AE156</f>
        <v>0</v>
      </c>
      <c r="AE126" s="256">
        <f>'3. Inputs'!AF156</f>
        <v>0</v>
      </c>
      <c r="AF126" s="256">
        <f>'3. Inputs'!AG156</f>
        <v>0</v>
      </c>
      <c r="AG126" s="256">
        <f>'3. Inputs'!AH156</f>
        <v>0</v>
      </c>
      <c r="AH126" s="256">
        <f>'3. Inputs'!AI156</f>
        <v>0</v>
      </c>
      <c r="AI126" s="256">
        <f>'3. Inputs'!AJ156</f>
        <v>0</v>
      </c>
      <c r="AJ126" s="256">
        <f>'3. Inputs'!AK156</f>
        <v>0</v>
      </c>
      <c r="AK126" s="256">
        <f>'3. Inputs'!AL156</f>
        <v>0</v>
      </c>
      <c r="AL126" s="256">
        <f>'3. Inputs'!AM156</f>
        <v>0</v>
      </c>
      <c r="AM126" s="256">
        <f>'3. Inputs'!AN156</f>
        <v>0</v>
      </c>
      <c r="AN126" s="256">
        <f>'3. Inputs'!AO156</f>
        <v>0</v>
      </c>
      <c r="AO126" s="256">
        <f>'3. Inputs'!AP156</f>
        <v>0</v>
      </c>
      <c r="AP126" s="256">
        <f>'3. Inputs'!AQ156</f>
        <v>0</v>
      </c>
      <c r="AQ126" s="256">
        <f>'3. Inputs'!AR156</f>
        <v>0</v>
      </c>
      <c r="AR126" s="256">
        <f>'3. Inputs'!AS156</f>
        <v>0</v>
      </c>
      <c r="AS126" s="256">
        <f>'3. Inputs'!AT156</f>
        <v>0</v>
      </c>
      <c r="AT126" s="256">
        <f>'3. Inputs'!AU156</f>
        <v>0</v>
      </c>
      <c r="AU126" s="256">
        <f>'3. Inputs'!AV156</f>
        <v>0</v>
      </c>
      <c r="AV126" s="256">
        <f>'3. Inputs'!AW156</f>
        <v>0</v>
      </c>
      <c r="AW126" s="256">
        <f>'3. Inputs'!AX156</f>
        <v>0</v>
      </c>
      <c r="AX126" s="256">
        <f>'3. Inputs'!AY156</f>
        <v>0</v>
      </c>
      <c r="AY126" s="256">
        <f>'3. Inputs'!AZ156</f>
        <v>0</v>
      </c>
      <c r="AZ126" s="256">
        <f>'3. Inputs'!BA156</f>
        <v>0</v>
      </c>
      <c r="BA126" s="256">
        <f>'3. Inputs'!BB156</f>
        <v>0</v>
      </c>
      <c r="BB126" s="256">
        <f>'3. Inputs'!BC156</f>
        <v>0</v>
      </c>
      <c r="BC126" s="256">
        <f>'3. Inputs'!BD156</f>
        <v>0</v>
      </c>
      <c r="BD126" s="256">
        <f>'3. Inputs'!BE156</f>
        <v>0</v>
      </c>
      <c r="BE126" s="256">
        <f>'3. Inputs'!BF156</f>
        <v>0</v>
      </c>
      <c r="BF126" s="256">
        <f>'3. Inputs'!BG156</f>
        <v>0</v>
      </c>
      <c r="BG126" s="256">
        <f>'3. Inputs'!BH156</f>
        <v>0</v>
      </c>
      <c r="BH126" s="256">
        <f>'3. Inputs'!BI156</f>
        <v>0</v>
      </c>
      <c r="BI126" s="256">
        <f>'3. Inputs'!BJ156</f>
        <v>0</v>
      </c>
      <c r="BJ126" s="256">
        <f>'3. Inputs'!BK156</f>
        <v>0</v>
      </c>
      <c r="BK126" s="256">
        <f>'3. Inputs'!BL156</f>
        <v>0</v>
      </c>
      <c r="BL126" s="256">
        <f>'3. Inputs'!BM156</f>
        <v>0</v>
      </c>
      <c r="BM126" s="256">
        <f>'3. Inputs'!BN156</f>
        <v>0</v>
      </c>
      <c r="BN126" s="256">
        <f>'3. Inputs'!BO156</f>
        <v>0</v>
      </c>
      <c r="BO126" s="256">
        <f>'3. Inputs'!BP156</f>
        <v>0</v>
      </c>
      <c r="BP126" s="298">
        <f>'3. Inputs'!BQ156</f>
        <v>0</v>
      </c>
    </row>
    <row r="127" spans="2:68">
      <c r="B127" s="1611"/>
      <c r="C127" s="98" t="s">
        <v>137</v>
      </c>
      <c r="D127" s="98"/>
      <c r="E127" s="98" t="s">
        <v>133</v>
      </c>
      <c r="F127" s="256">
        <f>'3. Inputs'!G157</f>
        <v>0</v>
      </c>
      <c r="G127" s="256">
        <f>'3. Inputs'!H157</f>
        <v>0</v>
      </c>
      <c r="H127" s="256">
        <f>'3. Inputs'!I157</f>
        <v>0</v>
      </c>
      <c r="I127" s="256">
        <f>'3. Inputs'!J157</f>
        <v>0</v>
      </c>
      <c r="J127" s="256">
        <f>'3. Inputs'!K157</f>
        <v>0</v>
      </c>
      <c r="K127" s="256">
        <f>'3. Inputs'!L157</f>
        <v>0</v>
      </c>
      <c r="L127" s="256">
        <f>'3. Inputs'!M157</f>
        <v>0</v>
      </c>
      <c r="M127" s="256">
        <f>'3. Inputs'!N157</f>
        <v>0</v>
      </c>
      <c r="N127" s="256">
        <f>'3. Inputs'!O157</f>
        <v>0</v>
      </c>
      <c r="O127" s="256">
        <f>'3. Inputs'!P157</f>
        <v>0</v>
      </c>
      <c r="P127" s="256">
        <f>'3. Inputs'!Q157</f>
        <v>0</v>
      </c>
      <c r="Q127" s="256">
        <f>'3. Inputs'!R157</f>
        <v>0</v>
      </c>
      <c r="R127" s="256">
        <f>'3. Inputs'!S157</f>
        <v>0</v>
      </c>
      <c r="S127" s="256">
        <f>'3. Inputs'!T157</f>
        <v>0</v>
      </c>
      <c r="T127" s="256">
        <f>'3. Inputs'!U157</f>
        <v>0</v>
      </c>
      <c r="U127" s="256">
        <f>'3. Inputs'!V157</f>
        <v>0</v>
      </c>
      <c r="V127" s="256">
        <f>'3. Inputs'!W157</f>
        <v>0</v>
      </c>
      <c r="W127" s="256">
        <f>'3. Inputs'!X157</f>
        <v>0</v>
      </c>
      <c r="X127" s="256">
        <f>'3. Inputs'!Y157</f>
        <v>0</v>
      </c>
      <c r="Y127" s="256">
        <f>'3. Inputs'!Z157</f>
        <v>0</v>
      </c>
      <c r="Z127" s="256">
        <f>'3. Inputs'!AA157</f>
        <v>0</v>
      </c>
      <c r="AA127" s="256">
        <f>'3. Inputs'!AB157</f>
        <v>0</v>
      </c>
      <c r="AB127" s="256">
        <f>'3. Inputs'!AC157</f>
        <v>0</v>
      </c>
      <c r="AC127" s="256">
        <f>'3. Inputs'!AD157</f>
        <v>0</v>
      </c>
      <c r="AD127" s="256">
        <f>'3. Inputs'!AE157</f>
        <v>0</v>
      </c>
      <c r="AE127" s="256">
        <f>'3. Inputs'!AF157</f>
        <v>0</v>
      </c>
      <c r="AF127" s="256">
        <f>'3. Inputs'!AG157</f>
        <v>0</v>
      </c>
      <c r="AG127" s="256">
        <f>'3. Inputs'!AH157</f>
        <v>0</v>
      </c>
      <c r="AH127" s="256">
        <f>'3. Inputs'!AI157</f>
        <v>0</v>
      </c>
      <c r="AI127" s="256">
        <f>'3. Inputs'!AJ157</f>
        <v>0</v>
      </c>
      <c r="AJ127" s="256">
        <f>'3. Inputs'!AK157</f>
        <v>0</v>
      </c>
      <c r="AK127" s="256">
        <f>'3. Inputs'!AL157</f>
        <v>0</v>
      </c>
      <c r="AL127" s="256">
        <f>'3. Inputs'!AM157</f>
        <v>0</v>
      </c>
      <c r="AM127" s="256">
        <f>'3. Inputs'!AN157</f>
        <v>0</v>
      </c>
      <c r="AN127" s="256">
        <f>'3. Inputs'!AO157</f>
        <v>0</v>
      </c>
      <c r="AO127" s="256">
        <f>'3. Inputs'!AP157</f>
        <v>0</v>
      </c>
      <c r="AP127" s="256">
        <f>'3. Inputs'!AQ157</f>
        <v>0</v>
      </c>
      <c r="AQ127" s="256">
        <f>'3. Inputs'!AR157</f>
        <v>0</v>
      </c>
      <c r="AR127" s="256">
        <f>'3. Inputs'!AS157</f>
        <v>0</v>
      </c>
      <c r="AS127" s="256">
        <f>'3. Inputs'!AT157</f>
        <v>0</v>
      </c>
      <c r="AT127" s="256">
        <f>'3. Inputs'!AU157</f>
        <v>0</v>
      </c>
      <c r="AU127" s="256">
        <f>'3. Inputs'!AV157</f>
        <v>0</v>
      </c>
      <c r="AV127" s="256">
        <f>'3. Inputs'!AW157</f>
        <v>0</v>
      </c>
      <c r="AW127" s="256">
        <f>'3. Inputs'!AX157</f>
        <v>0</v>
      </c>
      <c r="AX127" s="256">
        <f>'3. Inputs'!AY157</f>
        <v>0</v>
      </c>
      <c r="AY127" s="256">
        <f>'3. Inputs'!AZ157</f>
        <v>0</v>
      </c>
      <c r="AZ127" s="256">
        <f>'3. Inputs'!BA157</f>
        <v>0</v>
      </c>
      <c r="BA127" s="256">
        <f>'3. Inputs'!BB157</f>
        <v>0</v>
      </c>
      <c r="BB127" s="256">
        <f>'3. Inputs'!BC157</f>
        <v>0</v>
      </c>
      <c r="BC127" s="256">
        <f>'3. Inputs'!BD157</f>
        <v>0</v>
      </c>
      <c r="BD127" s="256">
        <f>'3. Inputs'!BE157</f>
        <v>0</v>
      </c>
      <c r="BE127" s="256">
        <f>'3. Inputs'!BF157</f>
        <v>0</v>
      </c>
      <c r="BF127" s="256">
        <f>'3. Inputs'!BG157</f>
        <v>0</v>
      </c>
      <c r="BG127" s="256">
        <f>'3. Inputs'!BH157</f>
        <v>0</v>
      </c>
      <c r="BH127" s="256">
        <f>'3. Inputs'!BI157</f>
        <v>0</v>
      </c>
      <c r="BI127" s="256">
        <f>'3. Inputs'!BJ157</f>
        <v>0</v>
      </c>
      <c r="BJ127" s="256">
        <f>'3. Inputs'!BK157</f>
        <v>0</v>
      </c>
      <c r="BK127" s="256">
        <f>'3. Inputs'!BL157</f>
        <v>0</v>
      </c>
      <c r="BL127" s="256">
        <f>'3. Inputs'!BM157</f>
        <v>0</v>
      </c>
      <c r="BM127" s="256">
        <f>'3. Inputs'!BN157</f>
        <v>0</v>
      </c>
      <c r="BN127" s="256">
        <f>'3. Inputs'!BO157</f>
        <v>0</v>
      </c>
      <c r="BO127" s="256">
        <f>'3. Inputs'!BP157</f>
        <v>0</v>
      </c>
      <c r="BP127" s="298">
        <f>'3. Inputs'!BQ157</f>
        <v>0</v>
      </c>
    </row>
    <row r="128" spans="2:68">
      <c r="B128" s="1611"/>
      <c r="C128" s="98" t="s">
        <v>137</v>
      </c>
      <c r="D128" s="98"/>
      <c r="E128" s="98" t="s">
        <v>134</v>
      </c>
      <c r="F128" s="256">
        <f>'3. Inputs'!G158</f>
        <v>0</v>
      </c>
      <c r="G128" s="256">
        <f>'3. Inputs'!H158</f>
        <v>0</v>
      </c>
      <c r="H128" s="256">
        <f>'3. Inputs'!I158</f>
        <v>0</v>
      </c>
      <c r="I128" s="256">
        <f>'3. Inputs'!J158</f>
        <v>0</v>
      </c>
      <c r="J128" s="256">
        <f>'3. Inputs'!K158</f>
        <v>0</v>
      </c>
      <c r="K128" s="256">
        <f>'3. Inputs'!L158</f>
        <v>0</v>
      </c>
      <c r="L128" s="256">
        <f>'3. Inputs'!M158</f>
        <v>0</v>
      </c>
      <c r="M128" s="256">
        <f>'3. Inputs'!N158</f>
        <v>0</v>
      </c>
      <c r="N128" s="256">
        <f>'3. Inputs'!O158</f>
        <v>0</v>
      </c>
      <c r="O128" s="256">
        <f>'3. Inputs'!P158</f>
        <v>0</v>
      </c>
      <c r="P128" s="256">
        <f>'3. Inputs'!Q158</f>
        <v>0</v>
      </c>
      <c r="Q128" s="256">
        <f>'3. Inputs'!R158</f>
        <v>0</v>
      </c>
      <c r="R128" s="256">
        <f>'3. Inputs'!S158</f>
        <v>0</v>
      </c>
      <c r="S128" s="256">
        <f>'3. Inputs'!T158</f>
        <v>0</v>
      </c>
      <c r="T128" s="256">
        <f>'3. Inputs'!U158</f>
        <v>0</v>
      </c>
      <c r="U128" s="256">
        <f>'3. Inputs'!V158</f>
        <v>0</v>
      </c>
      <c r="V128" s="256">
        <f>'3. Inputs'!W158</f>
        <v>0</v>
      </c>
      <c r="W128" s="256">
        <f>'3. Inputs'!X158</f>
        <v>0</v>
      </c>
      <c r="X128" s="256">
        <f>'3. Inputs'!Y158</f>
        <v>0</v>
      </c>
      <c r="Y128" s="256">
        <f>'3. Inputs'!Z158</f>
        <v>0</v>
      </c>
      <c r="Z128" s="256">
        <f>'3. Inputs'!AA158</f>
        <v>0</v>
      </c>
      <c r="AA128" s="256">
        <f>'3. Inputs'!AB158</f>
        <v>0</v>
      </c>
      <c r="AB128" s="256">
        <f>'3. Inputs'!AC158</f>
        <v>0</v>
      </c>
      <c r="AC128" s="256">
        <f>'3. Inputs'!AD158</f>
        <v>0</v>
      </c>
      <c r="AD128" s="256">
        <f>'3. Inputs'!AE158</f>
        <v>0</v>
      </c>
      <c r="AE128" s="256">
        <f>'3. Inputs'!AF158</f>
        <v>0</v>
      </c>
      <c r="AF128" s="256">
        <f>'3. Inputs'!AG158</f>
        <v>0</v>
      </c>
      <c r="AG128" s="256">
        <f>'3. Inputs'!AH158</f>
        <v>0</v>
      </c>
      <c r="AH128" s="256">
        <f>'3. Inputs'!AI158</f>
        <v>0</v>
      </c>
      <c r="AI128" s="256">
        <f>'3. Inputs'!AJ158</f>
        <v>0</v>
      </c>
      <c r="AJ128" s="256">
        <f>'3. Inputs'!AK158</f>
        <v>0</v>
      </c>
      <c r="AK128" s="256">
        <f>'3. Inputs'!AL158</f>
        <v>0</v>
      </c>
      <c r="AL128" s="256">
        <f>'3. Inputs'!AM158</f>
        <v>0</v>
      </c>
      <c r="AM128" s="256">
        <f>'3. Inputs'!AN158</f>
        <v>0</v>
      </c>
      <c r="AN128" s="256">
        <f>'3. Inputs'!AO158</f>
        <v>0</v>
      </c>
      <c r="AO128" s="256">
        <f>'3. Inputs'!AP158</f>
        <v>0</v>
      </c>
      <c r="AP128" s="256">
        <f>'3. Inputs'!AQ158</f>
        <v>0</v>
      </c>
      <c r="AQ128" s="256">
        <f>'3. Inputs'!AR158</f>
        <v>0</v>
      </c>
      <c r="AR128" s="256">
        <f>'3. Inputs'!AS158</f>
        <v>0</v>
      </c>
      <c r="AS128" s="256">
        <f>'3. Inputs'!AT158</f>
        <v>0</v>
      </c>
      <c r="AT128" s="256">
        <f>'3. Inputs'!AU158</f>
        <v>0</v>
      </c>
      <c r="AU128" s="256">
        <f>'3. Inputs'!AV158</f>
        <v>0</v>
      </c>
      <c r="AV128" s="256">
        <f>'3. Inputs'!AW158</f>
        <v>0</v>
      </c>
      <c r="AW128" s="256">
        <f>'3. Inputs'!AX158</f>
        <v>0</v>
      </c>
      <c r="AX128" s="256">
        <f>'3. Inputs'!AY158</f>
        <v>0</v>
      </c>
      <c r="AY128" s="256">
        <f>'3. Inputs'!AZ158</f>
        <v>0</v>
      </c>
      <c r="AZ128" s="256">
        <f>'3. Inputs'!BA158</f>
        <v>0</v>
      </c>
      <c r="BA128" s="256">
        <f>'3. Inputs'!BB158</f>
        <v>0</v>
      </c>
      <c r="BB128" s="256">
        <f>'3. Inputs'!BC158</f>
        <v>0</v>
      </c>
      <c r="BC128" s="256">
        <f>'3. Inputs'!BD158</f>
        <v>0</v>
      </c>
      <c r="BD128" s="256">
        <f>'3. Inputs'!BE158</f>
        <v>0</v>
      </c>
      <c r="BE128" s="256">
        <f>'3. Inputs'!BF158</f>
        <v>0</v>
      </c>
      <c r="BF128" s="256">
        <f>'3. Inputs'!BG158</f>
        <v>0</v>
      </c>
      <c r="BG128" s="256">
        <f>'3. Inputs'!BH158</f>
        <v>0</v>
      </c>
      <c r="BH128" s="256">
        <f>'3. Inputs'!BI158</f>
        <v>0</v>
      </c>
      <c r="BI128" s="256">
        <f>'3. Inputs'!BJ158</f>
        <v>0</v>
      </c>
      <c r="BJ128" s="256">
        <f>'3. Inputs'!BK158</f>
        <v>0</v>
      </c>
      <c r="BK128" s="256">
        <f>'3. Inputs'!BL158</f>
        <v>0</v>
      </c>
      <c r="BL128" s="256">
        <f>'3. Inputs'!BM158</f>
        <v>0</v>
      </c>
      <c r="BM128" s="256">
        <f>'3. Inputs'!BN158</f>
        <v>0</v>
      </c>
      <c r="BN128" s="256">
        <f>'3. Inputs'!BO158</f>
        <v>0</v>
      </c>
      <c r="BO128" s="256">
        <f>'3. Inputs'!BP158</f>
        <v>0</v>
      </c>
      <c r="BP128" s="298">
        <f>'3. Inputs'!BQ158</f>
        <v>0</v>
      </c>
    </row>
    <row r="129" spans="2:68" s="42" customFormat="1">
      <c r="B129" s="1611"/>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c r="BK129" s="94"/>
      <c r="BL129" s="94"/>
      <c r="BM129" s="94"/>
      <c r="BN129" s="94"/>
      <c r="BO129" s="94"/>
      <c r="BP129" s="300"/>
    </row>
    <row r="130" spans="2:68">
      <c r="B130" s="1611"/>
      <c r="C130" s="98" t="s">
        <v>299</v>
      </c>
      <c r="D130" s="98"/>
      <c r="E130" s="98" t="s">
        <v>138</v>
      </c>
      <c r="F130" s="256">
        <f>'3. Inputs'!G160</f>
        <v>0</v>
      </c>
      <c r="G130" s="256">
        <f>'3. Inputs'!H160</f>
        <v>0</v>
      </c>
      <c r="H130" s="256">
        <f>'3. Inputs'!I160</f>
        <v>0</v>
      </c>
      <c r="I130" s="256">
        <f>'3. Inputs'!J160</f>
        <v>0</v>
      </c>
      <c r="J130" s="256">
        <f>'3. Inputs'!K160</f>
        <v>0</v>
      </c>
      <c r="K130" s="256">
        <f>'3. Inputs'!L160</f>
        <v>0</v>
      </c>
      <c r="L130" s="256">
        <f>'3. Inputs'!M160</f>
        <v>0</v>
      </c>
      <c r="M130" s="256">
        <f>'3. Inputs'!N160</f>
        <v>0</v>
      </c>
      <c r="N130" s="256">
        <f>'3. Inputs'!O160</f>
        <v>0</v>
      </c>
      <c r="O130" s="256">
        <f>'3. Inputs'!P160</f>
        <v>0</v>
      </c>
      <c r="P130" s="256">
        <f>'3. Inputs'!Q160</f>
        <v>0</v>
      </c>
      <c r="Q130" s="256">
        <f>'3. Inputs'!R160</f>
        <v>0</v>
      </c>
      <c r="R130" s="256">
        <f>'3. Inputs'!S160</f>
        <v>0</v>
      </c>
      <c r="S130" s="256">
        <f>'3. Inputs'!T160</f>
        <v>0</v>
      </c>
      <c r="T130" s="256">
        <f>'3. Inputs'!U160</f>
        <v>0</v>
      </c>
      <c r="U130" s="256">
        <f>'3. Inputs'!V160</f>
        <v>0</v>
      </c>
      <c r="V130" s="256">
        <f>'3. Inputs'!W160</f>
        <v>0</v>
      </c>
      <c r="W130" s="256">
        <f>'3. Inputs'!X160</f>
        <v>0</v>
      </c>
      <c r="X130" s="256">
        <f>'3. Inputs'!Y160</f>
        <v>0</v>
      </c>
      <c r="Y130" s="256">
        <f>'3. Inputs'!Z160</f>
        <v>0</v>
      </c>
      <c r="Z130" s="256">
        <f>'3. Inputs'!AA160</f>
        <v>0</v>
      </c>
      <c r="AA130" s="256">
        <f>'3. Inputs'!AB160</f>
        <v>0</v>
      </c>
      <c r="AB130" s="256">
        <f>'3. Inputs'!AC160</f>
        <v>0</v>
      </c>
      <c r="AC130" s="256">
        <f>'3. Inputs'!AD160</f>
        <v>0</v>
      </c>
      <c r="AD130" s="256">
        <f>'3. Inputs'!AE160</f>
        <v>0</v>
      </c>
      <c r="AE130" s="256">
        <f>'3. Inputs'!AF160</f>
        <v>0</v>
      </c>
      <c r="AF130" s="256">
        <f>'3. Inputs'!AG160</f>
        <v>0</v>
      </c>
      <c r="AG130" s="256">
        <f>'3. Inputs'!AH160</f>
        <v>0</v>
      </c>
      <c r="AH130" s="256">
        <f>'3. Inputs'!AI160</f>
        <v>0</v>
      </c>
      <c r="AI130" s="256">
        <f>'3. Inputs'!AJ160</f>
        <v>0</v>
      </c>
      <c r="AJ130" s="256">
        <f>'3. Inputs'!AK160</f>
        <v>0</v>
      </c>
      <c r="AK130" s="256">
        <f>'3. Inputs'!AL160</f>
        <v>0</v>
      </c>
      <c r="AL130" s="256">
        <f>'3. Inputs'!AM160</f>
        <v>0</v>
      </c>
      <c r="AM130" s="256">
        <f>'3. Inputs'!AN160</f>
        <v>0</v>
      </c>
      <c r="AN130" s="256">
        <f>'3. Inputs'!AO160</f>
        <v>0</v>
      </c>
      <c r="AO130" s="256">
        <f>'3. Inputs'!AP160</f>
        <v>0</v>
      </c>
      <c r="AP130" s="256">
        <f>'3. Inputs'!AQ160</f>
        <v>0</v>
      </c>
      <c r="AQ130" s="256">
        <f>'3. Inputs'!AR160</f>
        <v>0</v>
      </c>
      <c r="AR130" s="256">
        <f>'3. Inputs'!AS160</f>
        <v>0</v>
      </c>
      <c r="AS130" s="256">
        <f>'3. Inputs'!AT160</f>
        <v>0</v>
      </c>
      <c r="AT130" s="256">
        <f>'3. Inputs'!AU160</f>
        <v>0</v>
      </c>
      <c r="AU130" s="256">
        <f>'3. Inputs'!AV160</f>
        <v>0</v>
      </c>
      <c r="AV130" s="256">
        <f>'3. Inputs'!AW160</f>
        <v>0</v>
      </c>
      <c r="AW130" s="256">
        <f>'3. Inputs'!AX160</f>
        <v>0</v>
      </c>
      <c r="AX130" s="256">
        <f>'3. Inputs'!AY160</f>
        <v>0</v>
      </c>
      <c r="AY130" s="256">
        <f>'3. Inputs'!AZ160</f>
        <v>0</v>
      </c>
      <c r="AZ130" s="256">
        <f>'3. Inputs'!BA160</f>
        <v>0</v>
      </c>
      <c r="BA130" s="256">
        <f>'3. Inputs'!BB160</f>
        <v>0</v>
      </c>
      <c r="BB130" s="256">
        <f>'3. Inputs'!BC160</f>
        <v>0</v>
      </c>
      <c r="BC130" s="256">
        <f>'3. Inputs'!BD160</f>
        <v>0</v>
      </c>
      <c r="BD130" s="256">
        <f>'3. Inputs'!BE160</f>
        <v>0</v>
      </c>
      <c r="BE130" s="256">
        <f>'3. Inputs'!BF160</f>
        <v>0</v>
      </c>
      <c r="BF130" s="256">
        <f>'3. Inputs'!BG160</f>
        <v>0</v>
      </c>
      <c r="BG130" s="256">
        <f>'3. Inputs'!BH160</f>
        <v>0</v>
      </c>
      <c r="BH130" s="256">
        <f>'3. Inputs'!BI160</f>
        <v>0</v>
      </c>
      <c r="BI130" s="256">
        <f>'3. Inputs'!BJ160</f>
        <v>0</v>
      </c>
      <c r="BJ130" s="256">
        <f>'3. Inputs'!BK160</f>
        <v>0</v>
      </c>
      <c r="BK130" s="256">
        <f>'3. Inputs'!BL160</f>
        <v>0</v>
      </c>
      <c r="BL130" s="256">
        <f>'3. Inputs'!BM160</f>
        <v>0</v>
      </c>
      <c r="BM130" s="256">
        <f>'3. Inputs'!BN160</f>
        <v>0</v>
      </c>
      <c r="BN130" s="256">
        <f>'3. Inputs'!BO160</f>
        <v>0</v>
      </c>
      <c r="BO130" s="256">
        <f>'3. Inputs'!BP160</f>
        <v>0</v>
      </c>
      <c r="BP130" s="298">
        <f>'3. Inputs'!BQ160</f>
        <v>0</v>
      </c>
    </row>
    <row r="131" spans="2:68">
      <c r="B131" s="1611"/>
      <c r="C131" s="98" t="s">
        <v>299</v>
      </c>
      <c r="D131" s="98"/>
      <c r="E131" s="98" t="s">
        <v>139</v>
      </c>
      <c r="F131" s="256">
        <f>'3. Inputs'!G161</f>
        <v>0</v>
      </c>
      <c r="G131" s="256">
        <f>'3. Inputs'!H161</f>
        <v>0</v>
      </c>
      <c r="H131" s="256">
        <f>'3. Inputs'!I161</f>
        <v>0</v>
      </c>
      <c r="I131" s="256">
        <f>'3. Inputs'!J161</f>
        <v>0</v>
      </c>
      <c r="J131" s="256">
        <f>'3. Inputs'!K161</f>
        <v>0</v>
      </c>
      <c r="K131" s="256">
        <f>'3. Inputs'!L161</f>
        <v>0</v>
      </c>
      <c r="L131" s="256">
        <f>'3. Inputs'!M161</f>
        <v>0</v>
      </c>
      <c r="M131" s="256">
        <f>'3. Inputs'!N161</f>
        <v>0</v>
      </c>
      <c r="N131" s="256">
        <f>'3. Inputs'!O161</f>
        <v>0</v>
      </c>
      <c r="O131" s="256">
        <f>'3. Inputs'!P161</f>
        <v>0</v>
      </c>
      <c r="P131" s="256">
        <f>'3. Inputs'!Q161</f>
        <v>0</v>
      </c>
      <c r="Q131" s="256">
        <f>'3. Inputs'!R161</f>
        <v>0</v>
      </c>
      <c r="R131" s="256">
        <f>'3. Inputs'!S161</f>
        <v>0</v>
      </c>
      <c r="S131" s="256">
        <f>'3. Inputs'!T161</f>
        <v>0</v>
      </c>
      <c r="T131" s="256">
        <f>'3. Inputs'!U161</f>
        <v>0</v>
      </c>
      <c r="U131" s="256">
        <f>'3. Inputs'!V161</f>
        <v>0</v>
      </c>
      <c r="V131" s="256">
        <f>'3. Inputs'!W161</f>
        <v>0</v>
      </c>
      <c r="W131" s="256">
        <f>'3. Inputs'!X161</f>
        <v>0</v>
      </c>
      <c r="X131" s="256">
        <f>'3. Inputs'!Y161</f>
        <v>0</v>
      </c>
      <c r="Y131" s="256">
        <f>'3. Inputs'!Z161</f>
        <v>0</v>
      </c>
      <c r="Z131" s="256">
        <f>'3. Inputs'!AA161</f>
        <v>0</v>
      </c>
      <c r="AA131" s="256">
        <f>'3. Inputs'!AB161</f>
        <v>0</v>
      </c>
      <c r="AB131" s="256">
        <f>'3. Inputs'!AC161</f>
        <v>0</v>
      </c>
      <c r="AC131" s="256">
        <f>'3. Inputs'!AD161</f>
        <v>0</v>
      </c>
      <c r="AD131" s="256">
        <f>'3. Inputs'!AE161</f>
        <v>0</v>
      </c>
      <c r="AE131" s="256">
        <f>'3. Inputs'!AF161</f>
        <v>0</v>
      </c>
      <c r="AF131" s="256">
        <f>'3. Inputs'!AG161</f>
        <v>0</v>
      </c>
      <c r="AG131" s="256">
        <f>'3. Inputs'!AH161</f>
        <v>0</v>
      </c>
      <c r="AH131" s="256">
        <f>'3. Inputs'!AI161</f>
        <v>0</v>
      </c>
      <c r="AI131" s="256">
        <f>'3. Inputs'!AJ161</f>
        <v>0</v>
      </c>
      <c r="AJ131" s="256">
        <f>'3. Inputs'!AK161</f>
        <v>0</v>
      </c>
      <c r="AK131" s="256">
        <f>'3. Inputs'!AL161</f>
        <v>0</v>
      </c>
      <c r="AL131" s="256">
        <f>'3. Inputs'!AM161</f>
        <v>0</v>
      </c>
      <c r="AM131" s="256">
        <f>'3. Inputs'!AN161</f>
        <v>0</v>
      </c>
      <c r="AN131" s="256">
        <f>'3. Inputs'!AO161</f>
        <v>0</v>
      </c>
      <c r="AO131" s="256">
        <f>'3. Inputs'!AP161</f>
        <v>0</v>
      </c>
      <c r="AP131" s="256">
        <f>'3. Inputs'!AQ161</f>
        <v>0</v>
      </c>
      <c r="AQ131" s="256">
        <f>'3. Inputs'!AR161</f>
        <v>0</v>
      </c>
      <c r="AR131" s="256">
        <f>'3. Inputs'!AS161</f>
        <v>0</v>
      </c>
      <c r="AS131" s="256">
        <f>'3. Inputs'!AT161</f>
        <v>0</v>
      </c>
      <c r="AT131" s="256">
        <f>'3. Inputs'!AU161</f>
        <v>0</v>
      </c>
      <c r="AU131" s="256">
        <f>'3. Inputs'!AV161</f>
        <v>0</v>
      </c>
      <c r="AV131" s="256">
        <f>'3. Inputs'!AW161</f>
        <v>0</v>
      </c>
      <c r="AW131" s="256">
        <f>'3. Inputs'!AX161</f>
        <v>0</v>
      </c>
      <c r="AX131" s="256">
        <f>'3. Inputs'!AY161</f>
        <v>0</v>
      </c>
      <c r="AY131" s="256">
        <f>'3. Inputs'!AZ161</f>
        <v>0</v>
      </c>
      <c r="AZ131" s="256">
        <f>'3. Inputs'!BA161</f>
        <v>0</v>
      </c>
      <c r="BA131" s="256">
        <f>'3. Inputs'!BB161</f>
        <v>0</v>
      </c>
      <c r="BB131" s="256">
        <f>'3. Inputs'!BC161</f>
        <v>0</v>
      </c>
      <c r="BC131" s="256">
        <f>'3. Inputs'!BD161</f>
        <v>0</v>
      </c>
      <c r="BD131" s="256">
        <f>'3. Inputs'!BE161</f>
        <v>0</v>
      </c>
      <c r="BE131" s="256">
        <f>'3. Inputs'!BF161</f>
        <v>0</v>
      </c>
      <c r="BF131" s="256">
        <f>'3. Inputs'!BG161</f>
        <v>0</v>
      </c>
      <c r="BG131" s="256">
        <f>'3. Inputs'!BH161</f>
        <v>0</v>
      </c>
      <c r="BH131" s="256">
        <f>'3. Inputs'!BI161</f>
        <v>0</v>
      </c>
      <c r="BI131" s="256">
        <f>'3. Inputs'!BJ161</f>
        <v>0</v>
      </c>
      <c r="BJ131" s="256">
        <f>'3. Inputs'!BK161</f>
        <v>0</v>
      </c>
      <c r="BK131" s="256">
        <f>'3. Inputs'!BL161</f>
        <v>0</v>
      </c>
      <c r="BL131" s="256">
        <f>'3. Inputs'!BM161</f>
        <v>0</v>
      </c>
      <c r="BM131" s="256">
        <f>'3. Inputs'!BN161</f>
        <v>0</v>
      </c>
      <c r="BN131" s="256">
        <f>'3. Inputs'!BO161</f>
        <v>0</v>
      </c>
      <c r="BO131" s="256">
        <f>'3. Inputs'!BP161</f>
        <v>0</v>
      </c>
      <c r="BP131" s="298">
        <f>'3. Inputs'!BQ161</f>
        <v>0</v>
      </c>
    </row>
    <row r="132" spans="2:68">
      <c r="B132" s="1612"/>
      <c r="C132" s="99" t="s">
        <v>299</v>
      </c>
      <c r="D132" s="99"/>
      <c r="E132" s="99" t="s">
        <v>140</v>
      </c>
      <c r="F132" s="256">
        <f>'3. Inputs'!G162</f>
        <v>0</v>
      </c>
      <c r="G132" s="259">
        <f>'3. Inputs'!H162</f>
        <v>0</v>
      </c>
      <c r="H132" s="259">
        <f>'3. Inputs'!I162</f>
        <v>0</v>
      </c>
      <c r="I132" s="259">
        <f>'3. Inputs'!J162</f>
        <v>0</v>
      </c>
      <c r="J132" s="259">
        <f>'3. Inputs'!K162</f>
        <v>0</v>
      </c>
      <c r="K132" s="259">
        <f>'3. Inputs'!L162</f>
        <v>0</v>
      </c>
      <c r="L132" s="259">
        <f>'3. Inputs'!M162</f>
        <v>0</v>
      </c>
      <c r="M132" s="259">
        <f>'3. Inputs'!N162</f>
        <v>0</v>
      </c>
      <c r="N132" s="259">
        <f>'3. Inputs'!O162</f>
        <v>0</v>
      </c>
      <c r="O132" s="259">
        <f>'3. Inputs'!P162</f>
        <v>0</v>
      </c>
      <c r="P132" s="259">
        <f>'3. Inputs'!Q162</f>
        <v>0</v>
      </c>
      <c r="Q132" s="259">
        <f>'3. Inputs'!R162</f>
        <v>0</v>
      </c>
      <c r="R132" s="259">
        <f>'3. Inputs'!S162</f>
        <v>0</v>
      </c>
      <c r="S132" s="259">
        <f>'3. Inputs'!T162</f>
        <v>0</v>
      </c>
      <c r="T132" s="259">
        <f>'3. Inputs'!U162</f>
        <v>0</v>
      </c>
      <c r="U132" s="259">
        <f>'3. Inputs'!V162</f>
        <v>0</v>
      </c>
      <c r="V132" s="259">
        <f>'3. Inputs'!W162</f>
        <v>0</v>
      </c>
      <c r="W132" s="259">
        <f>'3. Inputs'!X162</f>
        <v>0</v>
      </c>
      <c r="X132" s="259">
        <f>'3. Inputs'!Y162</f>
        <v>0</v>
      </c>
      <c r="Y132" s="259">
        <f>'3. Inputs'!Z162</f>
        <v>0</v>
      </c>
      <c r="Z132" s="259">
        <f>'3. Inputs'!AA162</f>
        <v>0</v>
      </c>
      <c r="AA132" s="259">
        <f>'3. Inputs'!AB162</f>
        <v>0</v>
      </c>
      <c r="AB132" s="259">
        <f>'3. Inputs'!AC162</f>
        <v>0</v>
      </c>
      <c r="AC132" s="259">
        <f>'3. Inputs'!AD162</f>
        <v>0</v>
      </c>
      <c r="AD132" s="259">
        <f>'3. Inputs'!AE162</f>
        <v>0</v>
      </c>
      <c r="AE132" s="259">
        <f>'3. Inputs'!AF162</f>
        <v>0</v>
      </c>
      <c r="AF132" s="259">
        <f>'3. Inputs'!AG162</f>
        <v>0</v>
      </c>
      <c r="AG132" s="259">
        <f>'3. Inputs'!AH162</f>
        <v>0</v>
      </c>
      <c r="AH132" s="259">
        <f>'3. Inputs'!AI162</f>
        <v>0</v>
      </c>
      <c r="AI132" s="259">
        <f>'3. Inputs'!AJ162</f>
        <v>0</v>
      </c>
      <c r="AJ132" s="259">
        <f>'3. Inputs'!AK162</f>
        <v>0</v>
      </c>
      <c r="AK132" s="259">
        <f>'3. Inputs'!AL162</f>
        <v>0</v>
      </c>
      <c r="AL132" s="259">
        <f>'3. Inputs'!AM162</f>
        <v>0</v>
      </c>
      <c r="AM132" s="259">
        <f>'3. Inputs'!AN162</f>
        <v>0</v>
      </c>
      <c r="AN132" s="259">
        <f>'3. Inputs'!AO162</f>
        <v>0</v>
      </c>
      <c r="AO132" s="259">
        <f>'3. Inputs'!AP162</f>
        <v>0</v>
      </c>
      <c r="AP132" s="259">
        <f>'3. Inputs'!AQ162</f>
        <v>0</v>
      </c>
      <c r="AQ132" s="259">
        <f>'3. Inputs'!AR162</f>
        <v>0</v>
      </c>
      <c r="AR132" s="259">
        <f>'3. Inputs'!AS162</f>
        <v>0</v>
      </c>
      <c r="AS132" s="259">
        <f>'3. Inputs'!AT162</f>
        <v>0</v>
      </c>
      <c r="AT132" s="259">
        <f>'3. Inputs'!AU162</f>
        <v>0</v>
      </c>
      <c r="AU132" s="259">
        <f>'3. Inputs'!AV162</f>
        <v>0</v>
      </c>
      <c r="AV132" s="259">
        <f>'3. Inputs'!AW162</f>
        <v>0</v>
      </c>
      <c r="AW132" s="259">
        <f>'3. Inputs'!AX162</f>
        <v>0</v>
      </c>
      <c r="AX132" s="259">
        <f>'3. Inputs'!AY162</f>
        <v>0</v>
      </c>
      <c r="AY132" s="259">
        <f>'3. Inputs'!AZ162</f>
        <v>0</v>
      </c>
      <c r="AZ132" s="259">
        <f>'3. Inputs'!BA162</f>
        <v>0</v>
      </c>
      <c r="BA132" s="259">
        <f>'3. Inputs'!BB162</f>
        <v>0</v>
      </c>
      <c r="BB132" s="259">
        <f>'3. Inputs'!BC162</f>
        <v>0</v>
      </c>
      <c r="BC132" s="259">
        <f>'3. Inputs'!BD162</f>
        <v>0</v>
      </c>
      <c r="BD132" s="259">
        <f>'3. Inputs'!BE162</f>
        <v>0</v>
      </c>
      <c r="BE132" s="259">
        <f>'3. Inputs'!BF162</f>
        <v>0</v>
      </c>
      <c r="BF132" s="259">
        <f>'3. Inputs'!BG162</f>
        <v>0</v>
      </c>
      <c r="BG132" s="259">
        <f>'3. Inputs'!BH162</f>
        <v>0</v>
      </c>
      <c r="BH132" s="259">
        <f>'3. Inputs'!BI162</f>
        <v>0</v>
      </c>
      <c r="BI132" s="259">
        <f>'3. Inputs'!BJ162</f>
        <v>0</v>
      </c>
      <c r="BJ132" s="259">
        <f>'3. Inputs'!BK162</f>
        <v>0</v>
      </c>
      <c r="BK132" s="259">
        <f>'3. Inputs'!BL162</f>
        <v>0</v>
      </c>
      <c r="BL132" s="259">
        <f>'3. Inputs'!BM162</f>
        <v>0</v>
      </c>
      <c r="BM132" s="259">
        <f>'3. Inputs'!BN162</f>
        <v>0</v>
      </c>
      <c r="BN132" s="259">
        <f>'3. Inputs'!BO162</f>
        <v>0</v>
      </c>
      <c r="BO132" s="259">
        <f>'3. Inputs'!BP162</f>
        <v>0</v>
      </c>
      <c r="BP132" s="299">
        <f>'3. Inputs'!BQ162</f>
        <v>0</v>
      </c>
    </row>
    <row r="135" spans="2:68">
      <c r="E135" s="150"/>
    </row>
    <row r="136" spans="2:68">
      <c r="B136" s="253"/>
      <c r="C136" s="44" t="s">
        <v>142</v>
      </c>
      <c r="D136" s="44"/>
      <c r="E136" s="260"/>
      <c r="F136" s="256">
        <f>'3. Inputs'!G166</f>
        <v>0</v>
      </c>
      <c r="G136" s="333">
        <f>'3. Inputs'!H166</f>
        <v>0</v>
      </c>
      <c r="H136" s="333">
        <f>'3. Inputs'!I166</f>
        <v>0</v>
      </c>
      <c r="I136" s="333">
        <f>'3. Inputs'!J166</f>
        <v>0</v>
      </c>
      <c r="J136" s="333">
        <f>'3. Inputs'!K166</f>
        <v>0</v>
      </c>
      <c r="K136" s="333">
        <f>'3. Inputs'!L166</f>
        <v>0</v>
      </c>
      <c r="L136" s="333">
        <f>'3. Inputs'!M166</f>
        <v>0</v>
      </c>
      <c r="M136" s="333">
        <f>'3. Inputs'!N166</f>
        <v>0</v>
      </c>
      <c r="N136" s="333">
        <f>'3. Inputs'!O166</f>
        <v>0</v>
      </c>
      <c r="O136" s="333">
        <f>'3. Inputs'!P166</f>
        <v>0</v>
      </c>
      <c r="P136" s="333">
        <f>'3. Inputs'!Q166</f>
        <v>0</v>
      </c>
      <c r="Q136" s="333">
        <f>'3. Inputs'!R166</f>
        <v>0</v>
      </c>
      <c r="R136" s="333">
        <f>'3. Inputs'!S166</f>
        <v>0</v>
      </c>
      <c r="S136" s="333">
        <f>'3. Inputs'!T166</f>
        <v>0</v>
      </c>
      <c r="T136" s="333">
        <f>'3. Inputs'!U166</f>
        <v>0</v>
      </c>
      <c r="U136" s="333">
        <f>'3. Inputs'!V166</f>
        <v>0</v>
      </c>
      <c r="V136" s="333">
        <f>'3. Inputs'!W166</f>
        <v>0</v>
      </c>
      <c r="W136" s="333">
        <f>'3. Inputs'!X166</f>
        <v>0</v>
      </c>
      <c r="X136" s="333">
        <f>'3. Inputs'!Y166</f>
        <v>0</v>
      </c>
      <c r="Y136" s="333">
        <f>'3. Inputs'!Z166</f>
        <v>0</v>
      </c>
      <c r="Z136" s="333">
        <f>'3. Inputs'!AA166</f>
        <v>0</v>
      </c>
      <c r="AA136" s="333">
        <f>'3. Inputs'!AB166</f>
        <v>0</v>
      </c>
      <c r="AB136" s="333">
        <f>'3. Inputs'!AC166</f>
        <v>0</v>
      </c>
      <c r="AC136" s="333">
        <f>'3. Inputs'!AD166</f>
        <v>0</v>
      </c>
      <c r="AD136" s="333">
        <f>'3. Inputs'!AE166</f>
        <v>0</v>
      </c>
      <c r="AE136" s="333">
        <f>'3. Inputs'!AF166</f>
        <v>0</v>
      </c>
      <c r="AF136" s="333">
        <f>'3. Inputs'!AG166</f>
        <v>0</v>
      </c>
      <c r="AG136" s="333">
        <f>'3. Inputs'!AH166</f>
        <v>0</v>
      </c>
      <c r="AH136" s="333">
        <f>'3. Inputs'!AI166</f>
        <v>0</v>
      </c>
      <c r="AI136" s="333">
        <f>'3. Inputs'!AJ166</f>
        <v>0</v>
      </c>
      <c r="AJ136" s="333">
        <f>'3. Inputs'!AK166</f>
        <v>0</v>
      </c>
      <c r="AK136" s="333">
        <f>'3. Inputs'!AL166</f>
        <v>0</v>
      </c>
      <c r="AL136" s="333">
        <f>'3. Inputs'!AM166</f>
        <v>0</v>
      </c>
      <c r="AM136" s="333">
        <f>'3. Inputs'!AN166</f>
        <v>0</v>
      </c>
      <c r="AN136" s="333">
        <f>'3. Inputs'!AO166</f>
        <v>0</v>
      </c>
      <c r="AO136" s="333">
        <f>'3. Inputs'!AP166</f>
        <v>0</v>
      </c>
      <c r="AP136" s="333">
        <f>'3. Inputs'!AQ166</f>
        <v>0</v>
      </c>
      <c r="AQ136" s="333">
        <f>'3. Inputs'!AR166</f>
        <v>0</v>
      </c>
      <c r="AR136" s="333">
        <f>'3. Inputs'!AS166</f>
        <v>0</v>
      </c>
      <c r="AS136" s="333">
        <f>'3. Inputs'!AT166</f>
        <v>0</v>
      </c>
      <c r="AT136" s="333">
        <f>'3. Inputs'!AU166</f>
        <v>0</v>
      </c>
      <c r="AU136" s="333">
        <f>'3. Inputs'!AV166</f>
        <v>0</v>
      </c>
      <c r="AV136" s="333">
        <f>'3. Inputs'!AW166</f>
        <v>0</v>
      </c>
      <c r="AW136" s="333">
        <f>'3. Inputs'!AX166</f>
        <v>0</v>
      </c>
      <c r="AX136" s="333">
        <f>'3. Inputs'!AY166</f>
        <v>0</v>
      </c>
      <c r="AY136" s="333">
        <f>'3. Inputs'!AZ166</f>
        <v>0</v>
      </c>
      <c r="AZ136" s="333">
        <f>'3. Inputs'!BA166</f>
        <v>0</v>
      </c>
      <c r="BA136" s="333">
        <f>'3. Inputs'!BB166</f>
        <v>0</v>
      </c>
      <c r="BB136" s="333">
        <f>'3. Inputs'!BC166</f>
        <v>0</v>
      </c>
      <c r="BC136" s="333">
        <f>'3. Inputs'!BD166</f>
        <v>0</v>
      </c>
      <c r="BD136" s="333">
        <f>'3. Inputs'!BE166</f>
        <v>0</v>
      </c>
      <c r="BE136" s="333">
        <f>'3. Inputs'!BF166</f>
        <v>0</v>
      </c>
      <c r="BF136" s="333">
        <f>'3. Inputs'!BG166</f>
        <v>0</v>
      </c>
      <c r="BG136" s="333">
        <f>'3. Inputs'!BH166</f>
        <v>0</v>
      </c>
      <c r="BH136" s="333">
        <f>'3. Inputs'!BI166</f>
        <v>0</v>
      </c>
      <c r="BI136" s="333">
        <f>'3. Inputs'!BJ166</f>
        <v>0</v>
      </c>
      <c r="BJ136" s="333">
        <f>'3. Inputs'!BK166</f>
        <v>0</v>
      </c>
      <c r="BK136" s="333">
        <f>'3. Inputs'!BL166</f>
        <v>0</v>
      </c>
      <c r="BL136" s="333">
        <f>'3. Inputs'!BM166</f>
        <v>0</v>
      </c>
      <c r="BM136" s="333">
        <f>'3. Inputs'!BN166</f>
        <v>0</v>
      </c>
      <c r="BN136" s="333" t="e">
        <f>'3. Inputs'!BO166</f>
        <v>#N/A</v>
      </c>
      <c r="BO136" s="333" t="e">
        <f>'3. Inputs'!BP166</f>
        <v>#N/A</v>
      </c>
      <c r="BP136" s="379" t="e">
        <f>'3. Inputs'!BQ166</f>
        <v>#N/A</v>
      </c>
    </row>
    <row r="137" spans="2:68">
      <c r="B137" s="258"/>
      <c r="C137" s="99" t="s">
        <v>245</v>
      </c>
      <c r="D137" s="99"/>
      <c r="E137" s="248"/>
      <c r="F137" s="256">
        <f>'3. Inputs'!G167</f>
        <v>0</v>
      </c>
      <c r="G137" s="334">
        <f>'3. Inputs'!H167</f>
        <v>0</v>
      </c>
      <c r="H137" s="334">
        <f>'3. Inputs'!I167</f>
        <v>0</v>
      </c>
      <c r="I137" s="334">
        <f>'3. Inputs'!J167</f>
        <v>0</v>
      </c>
      <c r="J137" s="334">
        <f>'3. Inputs'!K167</f>
        <v>0</v>
      </c>
      <c r="K137" s="334">
        <f>'3. Inputs'!L167</f>
        <v>0</v>
      </c>
      <c r="L137" s="334">
        <f>'3. Inputs'!M167</f>
        <v>0</v>
      </c>
      <c r="M137" s="334">
        <f>'3. Inputs'!N167</f>
        <v>0</v>
      </c>
      <c r="N137" s="334">
        <f>'3. Inputs'!O167</f>
        <v>0</v>
      </c>
      <c r="O137" s="334">
        <f>'3. Inputs'!P167</f>
        <v>0</v>
      </c>
      <c r="P137" s="334">
        <f>'3. Inputs'!Q167</f>
        <v>0</v>
      </c>
      <c r="Q137" s="334">
        <f>'3. Inputs'!R167</f>
        <v>0</v>
      </c>
      <c r="R137" s="334">
        <f>'3. Inputs'!S167</f>
        <v>0</v>
      </c>
      <c r="S137" s="334">
        <f>'3. Inputs'!T167</f>
        <v>0</v>
      </c>
      <c r="T137" s="334">
        <f>'3. Inputs'!U167</f>
        <v>0</v>
      </c>
      <c r="U137" s="334">
        <f>'3. Inputs'!V167</f>
        <v>0</v>
      </c>
      <c r="V137" s="334">
        <f>'3. Inputs'!W167</f>
        <v>0</v>
      </c>
      <c r="W137" s="334">
        <f>'3. Inputs'!X167</f>
        <v>0</v>
      </c>
      <c r="X137" s="334">
        <f>'3. Inputs'!Y167</f>
        <v>0</v>
      </c>
      <c r="Y137" s="334">
        <f>'3. Inputs'!Z167</f>
        <v>0</v>
      </c>
      <c r="Z137" s="334">
        <f>'3. Inputs'!AA167</f>
        <v>0</v>
      </c>
      <c r="AA137" s="334">
        <f>'3. Inputs'!AB167</f>
        <v>0</v>
      </c>
      <c r="AB137" s="334">
        <f>'3. Inputs'!AC167</f>
        <v>0</v>
      </c>
      <c r="AC137" s="334">
        <f>'3. Inputs'!AD167</f>
        <v>0</v>
      </c>
      <c r="AD137" s="334">
        <f>'3. Inputs'!AE167</f>
        <v>0</v>
      </c>
      <c r="AE137" s="334">
        <f>'3. Inputs'!AF167</f>
        <v>0</v>
      </c>
      <c r="AF137" s="334">
        <f>'3. Inputs'!AG167</f>
        <v>0</v>
      </c>
      <c r="AG137" s="334">
        <f>'3. Inputs'!AH167</f>
        <v>0</v>
      </c>
      <c r="AH137" s="334">
        <f>'3. Inputs'!AI167</f>
        <v>0</v>
      </c>
      <c r="AI137" s="334">
        <f>'3. Inputs'!AJ167</f>
        <v>0</v>
      </c>
      <c r="AJ137" s="334">
        <f>'3. Inputs'!AK167</f>
        <v>0</v>
      </c>
      <c r="AK137" s="334">
        <f>'3. Inputs'!AL167</f>
        <v>0</v>
      </c>
      <c r="AL137" s="334">
        <f>'3. Inputs'!AM167</f>
        <v>0</v>
      </c>
      <c r="AM137" s="334">
        <f>'3. Inputs'!AN167</f>
        <v>0</v>
      </c>
      <c r="AN137" s="334">
        <f>'3. Inputs'!AO167</f>
        <v>0</v>
      </c>
      <c r="AO137" s="334">
        <f>'3. Inputs'!AP167</f>
        <v>0</v>
      </c>
      <c r="AP137" s="334">
        <f>'3. Inputs'!AQ167</f>
        <v>0</v>
      </c>
      <c r="AQ137" s="334">
        <f>'3. Inputs'!AR167</f>
        <v>0</v>
      </c>
      <c r="AR137" s="334">
        <f>'3. Inputs'!AS167</f>
        <v>0</v>
      </c>
      <c r="AS137" s="334">
        <f>'3. Inputs'!AT167</f>
        <v>0</v>
      </c>
      <c r="AT137" s="334">
        <f>'3. Inputs'!AU167</f>
        <v>0</v>
      </c>
      <c r="AU137" s="334">
        <f>'3. Inputs'!AV167</f>
        <v>0</v>
      </c>
      <c r="AV137" s="334">
        <f>'3. Inputs'!AW167</f>
        <v>0</v>
      </c>
      <c r="AW137" s="334">
        <f>'3. Inputs'!AX167</f>
        <v>0</v>
      </c>
      <c r="AX137" s="334">
        <f>'3. Inputs'!AY167</f>
        <v>0</v>
      </c>
      <c r="AY137" s="334">
        <f>'3. Inputs'!AZ167</f>
        <v>0</v>
      </c>
      <c r="AZ137" s="334">
        <f>'3. Inputs'!BA167</f>
        <v>0</v>
      </c>
      <c r="BA137" s="334">
        <f>'3. Inputs'!BB167</f>
        <v>0</v>
      </c>
      <c r="BB137" s="334">
        <f>'3. Inputs'!BC167</f>
        <v>0</v>
      </c>
      <c r="BC137" s="334">
        <f>'3. Inputs'!BD167</f>
        <v>0</v>
      </c>
      <c r="BD137" s="334">
        <f>'3. Inputs'!BE167</f>
        <v>0</v>
      </c>
      <c r="BE137" s="334">
        <f>'3. Inputs'!BF167</f>
        <v>0</v>
      </c>
      <c r="BF137" s="334">
        <f>'3. Inputs'!BG167</f>
        <v>0</v>
      </c>
      <c r="BG137" s="334">
        <f>'3. Inputs'!BH167</f>
        <v>0</v>
      </c>
      <c r="BH137" s="334">
        <f>'3. Inputs'!BI167</f>
        <v>0</v>
      </c>
      <c r="BI137" s="334">
        <f>'3. Inputs'!BJ167</f>
        <v>0</v>
      </c>
      <c r="BJ137" s="334">
        <f>'3. Inputs'!BK167</f>
        <v>0</v>
      </c>
      <c r="BK137" s="334">
        <f>'3. Inputs'!BL167</f>
        <v>0</v>
      </c>
      <c r="BL137" s="334">
        <f>'3. Inputs'!BM167</f>
        <v>0</v>
      </c>
      <c r="BM137" s="334">
        <f>'3. Inputs'!BN167</f>
        <v>0</v>
      </c>
      <c r="BN137" s="334" t="e">
        <f>'3. Inputs'!BO167</f>
        <v>#N/A</v>
      </c>
      <c r="BO137" s="334" t="e">
        <f>'3. Inputs'!BP167</f>
        <v>#N/A</v>
      </c>
      <c r="BP137" s="380" t="e">
        <f>'3. Inputs'!BQ167</f>
        <v>#N/A</v>
      </c>
    </row>
    <row r="139" spans="2:68">
      <c r="E139" s="42"/>
    </row>
    <row r="140" spans="2:68">
      <c r="B140" s="1613" t="s">
        <v>274</v>
      </c>
      <c r="C140" s="44" t="s">
        <v>284</v>
      </c>
      <c r="D140" s="44"/>
      <c r="E140" s="44" t="s">
        <v>140</v>
      </c>
      <c r="F140" s="263">
        <f>'3. Inputs'!G170</f>
        <v>65.857566666666656</v>
      </c>
      <c r="G140" s="86">
        <f>$F$140*G$103</f>
        <v>69.191605979166638</v>
      </c>
      <c r="H140" s="86">
        <f t="shared" ref="H140:BP140" si="53">$F$140*H$103</f>
        <v>70.921396128645796</v>
      </c>
      <c r="I140" s="86">
        <f t="shared" si="53"/>
        <v>72.694431031861939</v>
      </c>
      <c r="J140" s="86">
        <f t="shared" si="53"/>
        <v>74.511791807658483</v>
      </c>
      <c r="K140" s="86">
        <f t="shared" si="53"/>
        <v>76.374586602849931</v>
      </c>
      <c r="L140" s="86">
        <f t="shared" si="53"/>
        <v>78.283951267921168</v>
      </c>
      <c r="M140" s="86">
        <f t="shared" si="53"/>
        <v>80.241050049619204</v>
      </c>
      <c r="N140" s="86">
        <f t="shared" si="53"/>
        <v>82.247076300859675</v>
      </c>
      <c r="O140" s="86">
        <f t="shared" si="53"/>
        <v>84.303253208381136</v>
      </c>
      <c r="P140" s="86">
        <f t="shared" si="53"/>
        <v>86.410834538590677</v>
      </c>
      <c r="Q140" s="86">
        <f t="shared" si="53"/>
        <v>88.571105402055437</v>
      </c>
      <c r="R140" s="86">
        <f t="shared" si="53"/>
        <v>90.785383037106797</v>
      </c>
      <c r="S140" s="86">
        <f t="shared" si="53"/>
        <v>93.055017613034465</v>
      </c>
      <c r="T140" s="86">
        <f t="shared" si="53"/>
        <v>95.381393053360327</v>
      </c>
      <c r="U140" s="86">
        <f t="shared" si="53"/>
        <v>97.765927879694331</v>
      </c>
      <c r="V140" s="86">
        <f t="shared" si="53"/>
        <v>100.21007607668668</v>
      </c>
      <c r="W140" s="86">
        <f t="shared" si="53"/>
        <v>102.71532797860382</v>
      </c>
      <c r="X140" s="86">
        <f t="shared" si="53"/>
        <v>105.28321117806891</v>
      </c>
      <c r="Y140" s="86">
        <f t="shared" si="53"/>
        <v>107.91529145752064</v>
      </c>
      <c r="Z140" s="86">
        <f t="shared" si="53"/>
        <v>110.61317374395864</v>
      </c>
      <c r="AA140" s="86">
        <f t="shared" si="53"/>
        <v>113.37850308755759</v>
      </c>
      <c r="AB140" s="86">
        <f t="shared" si="53"/>
        <v>116.21296566474652</v>
      </c>
      <c r="AC140" s="86">
        <f t="shared" si="53"/>
        <v>119.11828980636518</v>
      </c>
      <c r="AD140" s="86">
        <f t="shared" si="53"/>
        <v>122.0962470515243</v>
      </c>
      <c r="AE140" s="86">
        <f t="shared" si="53"/>
        <v>125.1486532278124</v>
      </c>
      <c r="AF140" s="86">
        <f t="shared" si="53"/>
        <v>128.2773695585077</v>
      </c>
      <c r="AG140" s="86">
        <f t="shared" si="53"/>
        <v>131.48430379747037</v>
      </c>
      <c r="AH140" s="86">
        <f t="shared" si="53"/>
        <v>134.77141139240712</v>
      </c>
      <c r="AI140" s="86">
        <f t="shared" si="53"/>
        <v>138.14069667721731</v>
      </c>
      <c r="AJ140" s="86">
        <f t="shared" si="53"/>
        <v>141.5942140941477</v>
      </c>
      <c r="AK140" s="86">
        <f t="shared" si="53"/>
        <v>145.1340694465014</v>
      </c>
      <c r="AL140" s="86">
        <f t="shared" si="53"/>
        <v>148.7624211826639</v>
      </c>
      <c r="AM140" s="86">
        <f t="shared" si="53"/>
        <v>152.48148171223048</v>
      </c>
      <c r="AN140" s="86">
        <f t="shared" si="53"/>
        <v>156.29351875503622</v>
      </c>
      <c r="AO140" s="86">
        <f t="shared" si="53"/>
        <v>160.20085672391212</v>
      </c>
      <c r="AP140" s="86">
        <f t="shared" si="53"/>
        <v>164.20587814200991</v>
      </c>
      <c r="AQ140" s="86">
        <f t="shared" si="53"/>
        <v>168.31102509556015</v>
      </c>
      <c r="AR140" s="86">
        <f t="shared" si="53"/>
        <v>172.51880072294915</v>
      </c>
      <c r="AS140" s="86">
        <f t="shared" si="53"/>
        <v>176.83177074102286</v>
      </c>
      <c r="AT140" s="86">
        <f t="shared" si="53"/>
        <v>181.25256500954845</v>
      </c>
      <c r="AU140" s="86">
        <f t="shared" si="53"/>
        <v>185.78387913478713</v>
      </c>
      <c r="AV140" s="86">
        <f t="shared" si="53"/>
        <v>190.42847611315679</v>
      </c>
      <c r="AW140" s="86">
        <f t="shared" si="53"/>
        <v>195.18918801598568</v>
      </c>
      <c r="AX140" s="86">
        <f t="shared" si="53"/>
        <v>200.0689177163853</v>
      </c>
      <c r="AY140" s="86">
        <f t="shared" si="53"/>
        <v>205.0706406592949</v>
      </c>
      <c r="AZ140" s="86">
        <f t="shared" si="53"/>
        <v>210.19740667577724</v>
      </c>
      <c r="BA140" s="86">
        <f t="shared" si="53"/>
        <v>215.45234184267164</v>
      </c>
      <c r="BB140" s="86">
        <f t="shared" si="53"/>
        <v>220.83865038873844</v>
      </c>
      <c r="BC140" s="86">
        <f t="shared" si="53"/>
        <v>226.35961664845692</v>
      </c>
      <c r="BD140" s="86">
        <f t="shared" si="53"/>
        <v>232.01860706466829</v>
      </c>
      <c r="BE140" s="86">
        <f t="shared" si="53"/>
        <v>237.81907224128494</v>
      </c>
      <c r="BF140" s="86">
        <f t="shared" si="53"/>
        <v>243.76454904731708</v>
      </c>
      <c r="BG140" s="86">
        <f t="shared" si="53"/>
        <v>249.85866277349996</v>
      </c>
      <c r="BH140" s="86">
        <f t="shared" si="53"/>
        <v>256.10512934283742</v>
      </c>
      <c r="BI140" s="86">
        <f t="shared" si="53"/>
        <v>262.50775757640832</v>
      </c>
      <c r="BJ140" s="86">
        <f t="shared" si="53"/>
        <v>269.07045151581855</v>
      </c>
      <c r="BK140" s="86">
        <f t="shared" si="53"/>
        <v>275.79721280371393</v>
      </c>
      <c r="BL140" s="86">
        <f t="shared" si="53"/>
        <v>282.69214312380677</v>
      </c>
      <c r="BM140" s="86">
        <f t="shared" si="53"/>
        <v>289.75944670190188</v>
      </c>
      <c r="BN140" s="86" t="e">
        <f t="shared" si="53"/>
        <v>#N/A</v>
      </c>
      <c r="BO140" s="86" t="e">
        <f t="shared" si="53"/>
        <v>#N/A</v>
      </c>
      <c r="BP140" s="130" t="e">
        <f t="shared" si="53"/>
        <v>#N/A</v>
      </c>
    </row>
    <row r="141" spans="2:68">
      <c r="B141" s="1614"/>
      <c r="C141" s="98" t="s">
        <v>284</v>
      </c>
      <c r="D141" s="98"/>
      <c r="E141" s="98" t="s">
        <v>247</v>
      </c>
      <c r="F141" s="264">
        <f>'3. Inputs'!G171</f>
        <v>72.714600000000004</v>
      </c>
      <c r="G141" s="122">
        <f>$F$141*G$103</f>
        <v>76.395776624999982</v>
      </c>
      <c r="H141" s="122">
        <f t="shared" ref="H141:BP141" si="54">$F$141*H$103</f>
        <v>78.305671040624986</v>
      </c>
      <c r="I141" s="122">
        <f t="shared" si="54"/>
        <v>80.263312816640592</v>
      </c>
      <c r="J141" s="122">
        <f t="shared" si="54"/>
        <v>82.269895637056607</v>
      </c>
      <c r="K141" s="122">
        <f t="shared" si="54"/>
        <v>84.32664302798301</v>
      </c>
      <c r="L141" s="122">
        <f t="shared" si="54"/>
        <v>86.434809103682582</v>
      </c>
      <c r="M141" s="122">
        <f t="shared" si="54"/>
        <v>88.595679331274638</v>
      </c>
      <c r="N141" s="122">
        <f t="shared" si="54"/>
        <v>90.810571314556498</v>
      </c>
      <c r="O141" s="122">
        <f t="shared" si="54"/>
        <v>93.080835597420389</v>
      </c>
      <c r="P141" s="122">
        <f t="shared" si="54"/>
        <v>95.407856487355886</v>
      </c>
      <c r="Q141" s="122">
        <f t="shared" si="54"/>
        <v>97.793052899539788</v>
      </c>
      <c r="R141" s="122">
        <f t="shared" si="54"/>
        <v>100.23787922202825</v>
      </c>
      <c r="S141" s="122">
        <f t="shared" si="54"/>
        <v>102.74382620257896</v>
      </c>
      <c r="T141" s="122">
        <f t="shared" si="54"/>
        <v>105.31242185764343</v>
      </c>
      <c r="U141" s="122">
        <f t="shared" si="54"/>
        <v>107.94523240408451</v>
      </c>
      <c r="V141" s="122">
        <f t="shared" si="54"/>
        <v>110.64386321418661</v>
      </c>
      <c r="W141" s="122">
        <f t="shared" si="54"/>
        <v>113.40995979454127</v>
      </c>
      <c r="X141" s="122">
        <f t="shared" si="54"/>
        <v>116.24520878940478</v>
      </c>
      <c r="Y141" s="122">
        <f t="shared" si="54"/>
        <v>119.1513390091399</v>
      </c>
      <c r="Z141" s="122">
        <f t="shared" si="54"/>
        <v>122.1301224843684</v>
      </c>
      <c r="AA141" s="122">
        <f t="shared" si="54"/>
        <v>125.18337554647759</v>
      </c>
      <c r="AB141" s="122">
        <f t="shared" si="54"/>
        <v>128.3129599351395</v>
      </c>
      <c r="AC141" s="122">
        <f t="shared" si="54"/>
        <v>131.520783933518</v>
      </c>
      <c r="AD141" s="122">
        <f t="shared" si="54"/>
        <v>134.80880353185594</v>
      </c>
      <c r="AE141" s="122">
        <f t="shared" si="54"/>
        <v>138.17902362015232</v>
      </c>
      <c r="AF141" s="122">
        <f t="shared" si="54"/>
        <v>141.63349921065611</v>
      </c>
      <c r="AG141" s="122">
        <f t="shared" si="54"/>
        <v>145.1743366909225</v>
      </c>
      <c r="AH141" s="122">
        <f t="shared" si="54"/>
        <v>148.80369510819554</v>
      </c>
      <c r="AI141" s="122">
        <f t="shared" si="54"/>
        <v>152.52378748590044</v>
      </c>
      <c r="AJ141" s="122">
        <f t="shared" si="54"/>
        <v>156.33688217304791</v>
      </c>
      <c r="AK141" s="122">
        <f t="shared" si="54"/>
        <v>160.24530422737413</v>
      </c>
      <c r="AL141" s="122">
        <f t="shared" si="54"/>
        <v>164.25143683305845</v>
      </c>
      <c r="AM141" s="122">
        <f t="shared" si="54"/>
        <v>168.35772275388487</v>
      </c>
      <c r="AN141" s="122">
        <f t="shared" si="54"/>
        <v>172.56666582273198</v>
      </c>
      <c r="AO141" s="122">
        <f t="shared" si="54"/>
        <v>176.88083246830027</v>
      </c>
      <c r="AP141" s="122">
        <f t="shared" si="54"/>
        <v>181.30285328000775</v>
      </c>
      <c r="AQ141" s="122">
        <f t="shared" si="54"/>
        <v>185.83542461200796</v>
      </c>
      <c r="AR141" s="122">
        <f t="shared" si="54"/>
        <v>190.48131022730814</v>
      </c>
      <c r="AS141" s="122">
        <f t="shared" si="54"/>
        <v>195.24334298299084</v>
      </c>
      <c r="AT141" s="122">
        <f t="shared" si="54"/>
        <v>200.12442655756561</v>
      </c>
      <c r="AU141" s="122">
        <f t="shared" si="54"/>
        <v>205.1275372215047</v>
      </c>
      <c r="AV141" s="122">
        <f t="shared" si="54"/>
        <v>210.25572565204232</v>
      </c>
      <c r="AW141" s="122">
        <f t="shared" si="54"/>
        <v>215.51211879334332</v>
      </c>
      <c r="AX141" s="122">
        <f t="shared" si="54"/>
        <v>220.89992176317691</v>
      </c>
      <c r="AY141" s="122">
        <f t="shared" si="54"/>
        <v>226.42241980725629</v>
      </c>
      <c r="AZ141" s="122">
        <f t="shared" si="54"/>
        <v>232.08298030243765</v>
      </c>
      <c r="BA141" s="122">
        <f t="shared" si="54"/>
        <v>237.88505480999859</v>
      </c>
      <c r="BB141" s="122">
        <f t="shared" si="54"/>
        <v>243.83218118024857</v>
      </c>
      <c r="BC141" s="122">
        <f t="shared" si="54"/>
        <v>249.92798570975478</v>
      </c>
      <c r="BD141" s="122">
        <f t="shared" si="54"/>
        <v>256.17618535249858</v>
      </c>
      <c r="BE141" s="122">
        <f t="shared" si="54"/>
        <v>262.580589986311</v>
      </c>
      <c r="BF141" s="122">
        <f t="shared" si="54"/>
        <v>269.14510473596874</v>
      </c>
      <c r="BG141" s="122">
        <f t="shared" si="54"/>
        <v>275.87373235436797</v>
      </c>
      <c r="BH141" s="122">
        <f t="shared" si="54"/>
        <v>282.77057566322713</v>
      </c>
      <c r="BI141" s="122">
        <f t="shared" si="54"/>
        <v>289.83984005480778</v>
      </c>
      <c r="BJ141" s="122">
        <f t="shared" si="54"/>
        <v>297.08583605617793</v>
      </c>
      <c r="BK141" s="122">
        <f t="shared" si="54"/>
        <v>304.51298195758233</v>
      </c>
      <c r="BL141" s="122">
        <f t="shared" si="54"/>
        <v>312.12580650652188</v>
      </c>
      <c r="BM141" s="122">
        <f t="shared" si="54"/>
        <v>319.92895166918487</v>
      </c>
      <c r="BN141" s="122" t="e">
        <f t="shared" si="54"/>
        <v>#N/A</v>
      </c>
      <c r="BO141" s="122" t="e">
        <f t="shared" si="54"/>
        <v>#N/A</v>
      </c>
      <c r="BP141" s="123" t="e">
        <f t="shared" si="54"/>
        <v>#N/A</v>
      </c>
    </row>
    <row r="142" spans="2:68">
      <c r="B142" s="1614"/>
      <c r="C142" s="98" t="s">
        <v>284</v>
      </c>
      <c r="D142" s="98"/>
      <c r="E142" s="98" t="s">
        <v>246</v>
      </c>
      <c r="F142" s="264">
        <f>'3. Inputs'!G172</f>
        <v>93.052899999999994</v>
      </c>
      <c r="G142" s="122">
        <f>$F$142*G$103</f>
        <v>97.763703062499971</v>
      </c>
      <c r="H142" s="122">
        <f t="shared" ref="H142:BP142" si="55">$F$142*H$103</f>
        <v>100.20779563906247</v>
      </c>
      <c r="I142" s="122">
        <f t="shared" si="55"/>
        <v>102.71299053003901</v>
      </c>
      <c r="J142" s="122">
        <f t="shared" si="55"/>
        <v>105.28081529328998</v>
      </c>
      <c r="K142" s="122">
        <f t="shared" si="55"/>
        <v>107.91283567562222</v>
      </c>
      <c r="L142" s="122">
        <f t="shared" si="55"/>
        <v>110.61065656751276</v>
      </c>
      <c r="M142" s="122">
        <f t="shared" si="55"/>
        <v>113.37592298170057</v>
      </c>
      <c r="N142" s="122">
        <f t="shared" si="55"/>
        <v>116.21032105624309</v>
      </c>
      <c r="O142" s="122">
        <f t="shared" si="55"/>
        <v>119.11557908264912</v>
      </c>
      <c r="P142" s="122">
        <f t="shared" si="55"/>
        <v>122.09346855971535</v>
      </c>
      <c r="Q142" s="122">
        <f t="shared" si="55"/>
        <v>125.14580527370823</v>
      </c>
      <c r="R142" s="122">
        <f t="shared" si="55"/>
        <v>128.27445040555091</v>
      </c>
      <c r="S142" s="122">
        <f t="shared" si="55"/>
        <v>131.48131166568967</v>
      </c>
      <c r="T142" s="122">
        <f t="shared" si="55"/>
        <v>134.76834445733192</v>
      </c>
      <c r="U142" s="122">
        <f t="shared" si="55"/>
        <v>138.13755306876521</v>
      </c>
      <c r="V142" s="122">
        <f t="shared" si="55"/>
        <v>141.59099189548431</v>
      </c>
      <c r="W142" s="122">
        <f t="shared" si="55"/>
        <v>145.13076669287142</v>
      </c>
      <c r="X142" s="122">
        <f t="shared" si="55"/>
        <v>148.75903586019319</v>
      </c>
      <c r="Y142" s="122">
        <f t="shared" si="55"/>
        <v>152.47801175669801</v>
      </c>
      <c r="Z142" s="122">
        <f t="shared" si="55"/>
        <v>156.28996205061546</v>
      </c>
      <c r="AA142" s="122">
        <f t="shared" si="55"/>
        <v>160.19721110188081</v>
      </c>
      <c r="AB142" s="122">
        <f t="shared" si="55"/>
        <v>164.20214137942781</v>
      </c>
      <c r="AC142" s="122">
        <f t="shared" si="55"/>
        <v>168.30719491391352</v>
      </c>
      <c r="AD142" s="122">
        <f t="shared" si="55"/>
        <v>172.51487478676134</v>
      </c>
      <c r="AE142" s="122">
        <f t="shared" si="55"/>
        <v>176.82774665643035</v>
      </c>
      <c r="AF142" s="122">
        <f t="shared" si="55"/>
        <v>181.24844032284108</v>
      </c>
      <c r="AG142" s="122">
        <f t="shared" si="55"/>
        <v>185.77965133091209</v>
      </c>
      <c r="AH142" s="122">
        <f t="shared" si="55"/>
        <v>190.42414261418486</v>
      </c>
      <c r="AI142" s="122">
        <f t="shared" si="55"/>
        <v>195.1847461795395</v>
      </c>
      <c r="AJ142" s="122">
        <f t="shared" si="55"/>
        <v>200.06436483402797</v>
      </c>
      <c r="AK142" s="122">
        <f t="shared" si="55"/>
        <v>205.06597395487867</v>
      </c>
      <c r="AL142" s="122">
        <f t="shared" si="55"/>
        <v>210.19262330375059</v>
      </c>
      <c r="AM142" s="122">
        <f t="shared" si="55"/>
        <v>215.44743888634432</v>
      </c>
      <c r="AN142" s="122">
        <f t="shared" si="55"/>
        <v>220.8336248585029</v>
      </c>
      <c r="AO142" s="122">
        <f t="shared" si="55"/>
        <v>226.35446547996546</v>
      </c>
      <c r="AP142" s="122">
        <f t="shared" si="55"/>
        <v>232.01332711696458</v>
      </c>
      <c r="AQ142" s="122">
        <f t="shared" si="55"/>
        <v>237.81366029488868</v>
      </c>
      <c r="AR142" s="122">
        <f t="shared" si="55"/>
        <v>243.75900180226088</v>
      </c>
      <c r="AS142" s="122">
        <f t="shared" si="55"/>
        <v>249.85297684731739</v>
      </c>
      <c r="AT142" s="122">
        <f t="shared" si="55"/>
        <v>256.09930126850031</v>
      </c>
      <c r="AU142" s="122">
        <f t="shared" si="55"/>
        <v>262.50178380021282</v>
      </c>
      <c r="AV142" s="122">
        <f t="shared" si="55"/>
        <v>269.06432839521807</v>
      </c>
      <c r="AW142" s="122">
        <f t="shared" si="55"/>
        <v>275.79093660509847</v>
      </c>
      <c r="AX142" s="122">
        <f t="shared" si="55"/>
        <v>282.68571002022594</v>
      </c>
      <c r="AY142" s="122">
        <f t="shared" si="55"/>
        <v>289.75285277073152</v>
      </c>
      <c r="AZ142" s="122">
        <f t="shared" si="55"/>
        <v>296.99667408999977</v>
      </c>
      <c r="BA142" s="122">
        <f t="shared" si="55"/>
        <v>304.42159094224974</v>
      </c>
      <c r="BB142" s="122">
        <f t="shared" si="55"/>
        <v>312.03213071580603</v>
      </c>
      <c r="BC142" s="122">
        <f t="shared" si="55"/>
        <v>319.83293398370114</v>
      </c>
      <c r="BD142" s="122">
        <f t="shared" si="55"/>
        <v>327.82875733329365</v>
      </c>
      <c r="BE142" s="122">
        <f t="shared" si="55"/>
        <v>336.02447626662592</v>
      </c>
      <c r="BF142" s="122">
        <f t="shared" si="55"/>
        <v>344.42508817329156</v>
      </c>
      <c r="BG142" s="122">
        <f t="shared" si="55"/>
        <v>353.03571537762377</v>
      </c>
      <c r="BH142" s="122">
        <f t="shared" si="55"/>
        <v>361.86160826206435</v>
      </c>
      <c r="BI142" s="122">
        <f t="shared" si="55"/>
        <v>370.90814846861593</v>
      </c>
      <c r="BJ142" s="122">
        <f t="shared" si="55"/>
        <v>380.18085218033127</v>
      </c>
      <c r="BK142" s="122">
        <f t="shared" si="55"/>
        <v>389.68537348483949</v>
      </c>
      <c r="BL142" s="122">
        <f t="shared" si="55"/>
        <v>399.42750782196049</v>
      </c>
      <c r="BM142" s="122">
        <f t="shared" si="55"/>
        <v>409.41319551750939</v>
      </c>
      <c r="BN142" s="122" t="e">
        <f t="shared" si="55"/>
        <v>#N/A</v>
      </c>
      <c r="BO142" s="122" t="e">
        <f t="shared" si="55"/>
        <v>#N/A</v>
      </c>
      <c r="BP142" s="123" t="e">
        <f t="shared" si="55"/>
        <v>#N/A</v>
      </c>
    </row>
    <row r="143" spans="2:68">
      <c r="B143" s="1614"/>
      <c r="C143" s="98"/>
      <c r="D143" s="98"/>
      <c r="E143" s="98"/>
      <c r="F143" s="264"/>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265"/>
      <c r="AF143" s="265"/>
      <c r="AG143" s="265"/>
      <c r="AH143" s="265"/>
      <c r="AI143" s="265"/>
      <c r="AJ143" s="265"/>
      <c r="AK143" s="265"/>
      <c r="AL143" s="265"/>
      <c r="AM143" s="265"/>
      <c r="AN143" s="265"/>
      <c r="AO143" s="265"/>
      <c r="AP143" s="265"/>
      <c r="AQ143" s="265"/>
      <c r="AR143" s="265"/>
      <c r="AS143" s="265"/>
      <c r="AT143" s="265"/>
      <c r="AU143" s="265"/>
      <c r="AV143" s="265"/>
      <c r="AW143" s="265"/>
      <c r="AX143" s="265"/>
      <c r="AY143" s="265"/>
      <c r="AZ143" s="265"/>
      <c r="BA143" s="265"/>
      <c r="BB143" s="265"/>
      <c r="BC143" s="265"/>
      <c r="BD143" s="265"/>
      <c r="BE143" s="265"/>
      <c r="BF143" s="265"/>
      <c r="BG143" s="265"/>
      <c r="BH143" s="265"/>
      <c r="BI143" s="265"/>
      <c r="BJ143" s="265"/>
      <c r="BK143" s="265"/>
      <c r="BL143" s="265"/>
      <c r="BM143" s="265"/>
      <c r="BN143" s="265"/>
      <c r="BO143" s="265"/>
      <c r="BP143" s="266"/>
    </row>
    <row r="144" spans="2:68">
      <c r="B144" s="1614"/>
      <c r="C144" s="98" t="s">
        <v>135</v>
      </c>
      <c r="D144" s="98"/>
      <c r="E144" s="98" t="s">
        <v>129</v>
      </c>
      <c r="F144" s="264">
        <f>'3. Inputs'!G174</f>
        <v>36.663701500000002</v>
      </c>
      <c r="G144" s="265">
        <f t="shared" ref="G144:BP148" si="56">$F144*G$103</f>
        <v>38.519801388437493</v>
      </c>
      <c r="H144" s="265">
        <f t="shared" si="56"/>
        <v>39.482796423148429</v>
      </c>
      <c r="I144" s="265">
        <f t="shared" si="56"/>
        <v>40.469866333727133</v>
      </c>
      <c r="J144" s="265">
        <f t="shared" si="56"/>
        <v>41.48161299207031</v>
      </c>
      <c r="K144" s="265">
        <f t="shared" si="56"/>
        <v>42.518653316872062</v>
      </c>
      <c r="L144" s="265">
        <f t="shared" si="56"/>
        <v>43.581619649793858</v>
      </c>
      <c r="M144" s="265">
        <f t="shared" si="56"/>
        <v>44.671160141038705</v>
      </c>
      <c r="N144" s="265">
        <f t="shared" si="56"/>
        <v>45.787939144564668</v>
      </c>
      <c r="O144" s="265">
        <f t="shared" si="56"/>
        <v>46.932637623178771</v>
      </c>
      <c r="P144" s="265">
        <f t="shared" si="56"/>
        <v>48.105953563758241</v>
      </c>
      <c r="Q144" s="265">
        <f t="shared" si="56"/>
        <v>49.308602402852195</v>
      </c>
      <c r="R144" s="265">
        <f t="shared" si="56"/>
        <v>50.541317462923487</v>
      </c>
      <c r="S144" s="265">
        <f t="shared" si="56"/>
        <v>51.804850399496573</v>
      </c>
      <c r="T144" s="265">
        <f t="shared" si="56"/>
        <v>53.099971659483984</v>
      </c>
      <c r="U144" s="265">
        <f t="shared" si="56"/>
        <v>54.427470950971085</v>
      </c>
      <c r="V144" s="265">
        <f t="shared" si="56"/>
        <v>55.788157724745354</v>
      </c>
      <c r="W144" s="265">
        <f t="shared" si="56"/>
        <v>57.182861667863982</v>
      </c>
      <c r="X144" s="265">
        <f t="shared" si="56"/>
        <v>58.612433209560578</v>
      </c>
      <c r="Y144" s="265">
        <f t="shared" si="56"/>
        <v>60.07774403979959</v>
      </c>
      <c r="Z144" s="265">
        <f t="shared" si="56"/>
        <v>61.579687640794575</v>
      </c>
      <c r="AA144" s="265">
        <f t="shared" si="56"/>
        <v>63.119179831814428</v>
      </c>
      <c r="AB144" s="265">
        <f t="shared" si="56"/>
        <v>64.697159327609782</v>
      </c>
      <c r="AC144" s="265">
        <f t="shared" si="56"/>
        <v>66.314588310800033</v>
      </c>
      <c r="AD144" s="265">
        <f t="shared" si="56"/>
        <v>67.972453018570022</v>
      </c>
      <c r="AE144" s="265">
        <f t="shared" si="56"/>
        <v>69.671764344034273</v>
      </c>
      <c r="AF144" s="265">
        <f t="shared" si="56"/>
        <v>71.413558452635115</v>
      </c>
      <c r="AG144" s="265">
        <f t="shared" si="56"/>
        <v>73.198897413950974</v>
      </c>
      <c r="AH144" s="265">
        <f t="shared" si="56"/>
        <v>75.028869849299753</v>
      </c>
      <c r="AI144" s="265">
        <f t="shared" si="56"/>
        <v>76.904591595532239</v>
      </c>
      <c r="AJ144" s="265">
        <f t="shared" si="56"/>
        <v>78.827206385420538</v>
      </c>
      <c r="AK144" s="265">
        <f t="shared" si="56"/>
        <v>80.797886545056059</v>
      </c>
      <c r="AL144" s="265">
        <f t="shared" si="56"/>
        <v>82.817833708682443</v>
      </c>
      <c r="AM144" s="265">
        <f t="shared" si="56"/>
        <v>84.888279551399492</v>
      </c>
      <c r="AN144" s="265">
        <f t="shared" si="56"/>
        <v>87.010486540184459</v>
      </c>
      <c r="AO144" s="265">
        <f t="shared" si="56"/>
        <v>89.185748703689072</v>
      </c>
      <c r="AP144" s="265">
        <f t="shared" si="56"/>
        <v>91.415392421281297</v>
      </c>
      <c r="AQ144" s="265">
        <f t="shared" si="56"/>
        <v>93.700777231813319</v>
      </c>
      <c r="AR144" s="265">
        <f t="shared" si="56"/>
        <v>96.043296662608654</v>
      </c>
      <c r="AS144" s="265">
        <f t="shared" si="56"/>
        <v>98.444379079173856</v>
      </c>
      <c r="AT144" s="265">
        <f t="shared" si="56"/>
        <v>100.9054885561532</v>
      </c>
      <c r="AU144" s="265">
        <f t="shared" si="56"/>
        <v>103.42812577005702</v>
      </c>
      <c r="AV144" s="265">
        <f t="shared" si="56"/>
        <v>106.01382891430843</v>
      </c>
      <c r="AW144" s="265">
        <f t="shared" si="56"/>
        <v>108.66417463716613</v>
      </c>
      <c r="AX144" s="265">
        <f t="shared" si="56"/>
        <v>111.38077900309527</v>
      </c>
      <c r="AY144" s="265">
        <f t="shared" si="56"/>
        <v>114.16529847817263</v>
      </c>
      <c r="AZ144" s="265">
        <f t="shared" si="56"/>
        <v>117.01943094012694</v>
      </c>
      <c r="BA144" s="265">
        <f t="shared" si="56"/>
        <v>119.94491671363009</v>
      </c>
      <c r="BB144" s="265">
        <f t="shared" si="56"/>
        <v>122.94353963147086</v>
      </c>
      <c r="BC144" s="265">
        <f t="shared" si="56"/>
        <v>126.01712812225763</v>
      </c>
      <c r="BD144" s="265">
        <f t="shared" si="56"/>
        <v>129.16755632531405</v>
      </c>
      <c r="BE144" s="265">
        <f t="shared" si="56"/>
        <v>132.39674523344686</v>
      </c>
      <c r="BF144" s="265">
        <f t="shared" si="56"/>
        <v>135.70666386428303</v>
      </c>
      <c r="BG144" s="265">
        <f t="shared" si="56"/>
        <v>139.09933046089009</v>
      </c>
      <c r="BH144" s="265">
        <f t="shared" si="56"/>
        <v>142.57681372241231</v>
      </c>
      <c r="BI144" s="265">
        <f t="shared" si="56"/>
        <v>146.14123406547262</v>
      </c>
      <c r="BJ144" s="265">
        <f t="shared" si="56"/>
        <v>149.79476491710943</v>
      </c>
      <c r="BK144" s="265">
        <f t="shared" si="56"/>
        <v>153.53963404003713</v>
      </c>
      <c r="BL144" s="265">
        <f t="shared" si="56"/>
        <v>157.37812489103806</v>
      </c>
      <c r="BM144" s="265">
        <f t="shared" si="56"/>
        <v>161.31257801331398</v>
      </c>
      <c r="BN144" s="265" t="e">
        <f t="shared" si="56"/>
        <v>#N/A</v>
      </c>
      <c r="BO144" s="265" t="e">
        <f t="shared" si="56"/>
        <v>#N/A</v>
      </c>
      <c r="BP144" s="266" t="e">
        <f t="shared" si="56"/>
        <v>#N/A</v>
      </c>
    </row>
    <row r="145" spans="2:68">
      <c r="B145" s="1614"/>
      <c r="C145" s="98" t="s">
        <v>135</v>
      </c>
      <c r="D145" s="98"/>
      <c r="E145" s="98" t="s">
        <v>130</v>
      </c>
      <c r="F145" s="264">
        <f>'3. Inputs'!G175</f>
        <v>42.326046222222232</v>
      </c>
      <c r="G145" s="265">
        <f t="shared" si="56"/>
        <v>44.468802312222216</v>
      </c>
      <c r="H145" s="265">
        <f t="shared" si="56"/>
        <v>45.580522370027772</v>
      </c>
      <c r="I145" s="265">
        <f t="shared" si="56"/>
        <v>46.720035429278461</v>
      </c>
      <c r="J145" s="265">
        <f t="shared" si="56"/>
        <v>47.888036315010417</v>
      </c>
      <c r="K145" s="265">
        <f t="shared" si="56"/>
        <v>49.085237222885681</v>
      </c>
      <c r="L145" s="265">
        <f t="shared" si="56"/>
        <v>50.312368153457811</v>
      </c>
      <c r="M145" s="265">
        <f t="shared" si="56"/>
        <v>51.570177357294256</v>
      </c>
      <c r="N145" s="265">
        <f t="shared" si="56"/>
        <v>52.859431791226612</v>
      </c>
      <c r="O145" s="265">
        <f t="shared" si="56"/>
        <v>54.180917586007261</v>
      </c>
      <c r="P145" s="265">
        <f t="shared" si="56"/>
        <v>55.535440525657442</v>
      </c>
      <c r="Q145" s="265">
        <f t="shared" si="56"/>
        <v>56.92382653879887</v>
      </c>
      <c r="R145" s="265">
        <f t="shared" si="56"/>
        <v>58.346922202268836</v>
      </c>
      <c r="S145" s="265">
        <f t="shared" si="56"/>
        <v>59.80559525732555</v>
      </c>
      <c r="T145" s="265">
        <f t="shared" si="56"/>
        <v>61.300735138758689</v>
      </c>
      <c r="U145" s="265">
        <f t="shared" si="56"/>
        <v>62.833253517227654</v>
      </c>
      <c r="V145" s="265">
        <f t="shared" si="56"/>
        <v>64.404084855158331</v>
      </c>
      <c r="W145" s="265">
        <f t="shared" si="56"/>
        <v>66.014186976537289</v>
      </c>
      <c r="X145" s="265">
        <f t="shared" si="56"/>
        <v>67.66454165095071</v>
      </c>
      <c r="Y145" s="265">
        <f t="shared" si="56"/>
        <v>69.356155192224477</v>
      </c>
      <c r="Z145" s="265">
        <f t="shared" si="56"/>
        <v>71.090059072030087</v>
      </c>
      <c r="AA145" s="265">
        <f t="shared" si="56"/>
        <v>72.867310548830829</v>
      </c>
      <c r="AB145" s="265">
        <f t="shared" si="56"/>
        <v>74.688993312551588</v>
      </c>
      <c r="AC145" s="265">
        <f t="shared" si="56"/>
        <v>76.556218145365378</v>
      </c>
      <c r="AD145" s="265">
        <f t="shared" si="56"/>
        <v>78.470123598999507</v>
      </c>
      <c r="AE145" s="265">
        <f t="shared" si="56"/>
        <v>80.431876688974484</v>
      </c>
      <c r="AF145" s="265">
        <f t="shared" si="56"/>
        <v>82.442673606198838</v>
      </c>
      <c r="AG145" s="265">
        <f t="shared" si="56"/>
        <v>84.503740446353802</v>
      </c>
      <c r="AH145" s="265">
        <f t="shared" si="56"/>
        <v>86.616333957512637</v>
      </c>
      <c r="AI145" s="265">
        <f t="shared" si="56"/>
        <v>88.781742306450454</v>
      </c>
      <c r="AJ145" s="265">
        <f t="shared" si="56"/>
        <v>91.001285864111708</v>
      </c>
      <c r="AK145" s="265">
        <f t="shared" si="56"/>
        <v>93.276318010714505</v>
      </c>
      <c r="AL145" s="265">
        <f t="shared" si="56"/>
        <v>95.608225960982338</v>
      </c>
      <c r="AM145" s="265">
        <f t="shared" si="56"/>
        <v>97.998431610006875</v>
      </c>
      <c r="AN145" s="265">
        <f t="shared" si="56"/>
        <v>100.44839240025705</v>
      </c>
      <c r="AO145" s="265">
        <f t="shared" si="56"/>
        <v>102.95960221026347</v>
      </c>
      <c r="AP145" s="265">
        <f t="shared" si="56"/>
        <v>105.53359226552004</v>
      </c>
      <c r="AQ145" s="265">
        <f t="shared" si="56"/>
        <v>108.17193207215804</v>
      </c>
      <c r="AR145" s="265">
        <f t="shared" si="56"/>
        <v>110.87623037396199</v>
      </c>
      <c r="AS145" s="265">
        <f t="shared" si="56"/>
        <v>113.64813613331103</v>
      </c>
      <c r="AT145" s="265">
        <f t="shared" si="56"/>
        <v>116.48933953664381</v>
      </c>
      <c r="AU145" s="265">
        <f t="shared" si="56"/>
        <v>119.40157302505988</v>
      </c>
      <c r="AV145" s="265">
        <f t="shared" si="56"/>
        <v>122.38661235068636</v>
      </c>
      <c r="AW145" s="265">
        <f t="shared" si="56"/>
        <v>125.4462776594535</v>
      </c>
      <c r="AX145" s="265">
        <f t="shared" si="56"/>
        <v>128.58243460093985</v>
      </c>
      <c r="AY145" s="265">
        <f t="shared" si="56"/>
        <v>131.79699546596331</v>
      </c>
      <c r="AZ145" s="265">
        <f t="shared" si="56"/>
        <v>135.09192035261236</v>
      </c>
      <c r="BA145" s="265">
        <f t="shared" si="56"/>
        <v>138.46921836142766</v>
      </c>
      <c r="BB145" s="265">
        <f t="shared" si="56"/>
        <v>141.93094882046336</v>
      </c>
      <c r="BC145" s="265">
        <f t="shared" si="56"/>
        <v>145.47922254097494</v>
      </c>
      <c r="BD145" s="265">
        <f t="shared" si="56"/>
        <v>149.11620310449931</v>
      </c>
      <c r="BE145" s="265">
        <f t="shared" si="56"/>
        <v>152.84410818211174</v>
      </c>
      <c r="BF145" s="265">
        <f t="shared" si="56"/>
        <v>156.66521088666454</v>
      </c>
      <c r="BG145" s="265">
        <f t="shared" si="56"/>
        <v>160.58184115883114</v>
      </c>
      <c r="BH145" s="265">
        <f t="shared" si="56"/>
        <v>164.59638718780189</v>
      </c>
      <c r="BI145" s="265">
        <f t="shared" si="56"/>
        <v>168.71129686749691</v>
      </c>
      <c r="BJ145" s="265">
        <f t="shared" si="56"/>
        <v>172.92907928918433</v>
      </c>
      <c r="BK145" s="265">
        <f t="shared" si="56"/>
        <v>177.25230627141391</v>
      </c>
      <c r="BL145" s="265">
        <f t="shared" si="56"/>
        <v>181.68361392819924</v>
      </c>
      <c r="BM145" s="265">
        <f t="shared" si="56"/>
        <v>186.2257042764042</v>
      </c>
      <c r="BN145" s="265" t="e">
        <f t="shared" si="56"/>
        <v>#N/A</v>
      </c>
      <c r="BO145" s="265" t="e">
        <f t="shared" si="56"/>
        <v>#N/A</v>
      </c>
      <c r="BP145" s="266" t="e">
        <f t="shared" si="56"/>
        <v>#N/A</v>
      </c>
    </row>
    <row r="146" spans="2:68">
      <c r="B146" s="1614"/>
      <c r="C146" s="98" t="s">
        <v>135</v>
      </c>
      <c r="D146" s="98"/>
      <c r="E146" s="98" t="s">
        <v>131</v>
      </c>
      <c r="F146" s="264">
        <f>'3. Inputs'!G176</f>
        <v>52.012412333333337</v>
      </c>
      <c r="G146" s="265">
        <f t="shared" si="56"/>
        <v>54.645540707708321</v>
      </c>
      <c r="H146" s="265">
        <f t="shared" si="56"/>
        <v>56.011679225401025</v>
      </c>
      <c r="I146" s="265">
        <f t="shared" si="56"/>
        <v>57.41197120603605</v>
      </c>
      <c r="J146" s="265">
        <f t="shared" si="56"/>
        <v>58.847270486186943</v>
      </c>
      <c r="K146" s="265">
        <f t="shared" si="56"/>
        <v>60.318452248341615</v>
      </c>
      <c r="L146" s="265">
        <f t="shared" si="56"/>
        <v>61.826413554550143</v>
      </c>
      <c r="M146" s="265">
        <f t="shared" si="56"/>
        <v>63.372073893413898</v>
      </c>
      <c r="N146" s="265">
        <f t="shared" si="56"/>
        <v>64.956375740749237</v>
      </c>
      <c r="O146" s="265">
        <f t="shared" si="56"/>
        <v>66.580285134267953</v>
      </c>
      <c r="P146" s="265">
        <f t="shared" si="56"/>
        <v>68.244792262624657</v>
      </c>
      <c r="Q146" s="265">
        <f t="shared" si="56"/>
        <v>69.950912069190267</v>
      </c>
      <c r="R146" s="265">
        <f t="shared" si="56"/>
        <v>71.699684870920009</v>
      </c>
      <c r="S146" s="265">
        <f t="shared" si="56"/>
        <v>73.492176992693004</v>
      </c>
      <c r="T146" s="265">
        <f t="shared" si="56"/>
        <v>75.329481417510323</v>
      </c>
      <c r="U146" s="265">
        <f t="shared" si="56"/>
        <v>77.212718452948081</v>
      </c>
      <c r="V146" s="265">
        <f t="shared" si="56"/>
        <v>79.143036414271762</v>
      </c>
      <c r="W146" s="265">
        <f t="shared" si="56"/>
        <v>81.121612324628558</v>
      </c>
      <c r="X146" s="265">
        <f t="shared" si="56"/>
        <v>83.149652632744264</v>
      </c>
      <c r="Y146" s="265">
        <f t="shared" si="56"/>
        <v>85.228393948562868</v>
      </c>
      <c r="Z146" s="265">
        <f t="shared" si="56"/>
        <v>87.35910379727693</v>
      </c>
      <c r="AA146" s="265">
        <f t="shared" si="56"/>
        <v>89.543081392208848</v>
      </c>
      <c r="AB146" s="265">
        <f t="shared" si="56"/>
        <v>91.781658427014051</v>
      </c>
      <c r="AC146" s="265">
        <f t="shared" si="56"/>
        <v>94.076199887689413</v>
      </c>
      <c r="AD146" s="265">
        <f t="shared" si="56"/>
        <v>96.428104884881634</v>
      </c>
      <c r="AE146" s="265">
        <f t="shared" si="56"/>
        <v>98.838807507003665</v>
      </c>
      <c r="AF146" s="265">
        <f t="shared" si="56"/>
        <v>101.30977769467874</v>
      </c>
      <c r="AG146" s="265">
        <f t="shared" si="56"/>
        <v>103.84252213704569</v>
      </c>
      <c r="AH146" s="265">
        <f t="shared" si="56"/>
        <v>106.43858519047183</v>
      </c>
      <c r="AI146" s="265">
        <f t="shared" si="56"/>
        <v>109.09954982023363</v>
      </c>
      <c r="AJ146" s="265">
        <f t="shared" si="56"/>
        <v>111.82703856573946</v>
      </c>
      <c r="AK146" s="265">
        <f t="shared" si="56"/>
        <v>114.62271452988294</v>
      </c>
      <c r="AL146" s="265">
        <f t="shared" si="56"/>
        <v>117.48828239312999</v>
      </c>
      <c r="AM146" s="265">
        <f t="shared" si="56"/>
        <v>120.42548945295822</v>
      </c>
      <c r="AN146" s="265">
        <f t="shared" si="56"/>
        <v>123.43612668928216</v>
      </c>
      <c r="AO146" s="265">
        <f t="shared" si="56"/>
        <v>126.52202985651421</v>
      </c>
      <c r="AP146" s="265">
        <f t="shared" si="56"/>
        <v>129.68508060292706</v>
      </c>
      <c r="AQ146" s="265">
        <f t="shared" si="56"/>
        <v>132.92720761800024</v>
      </c>
      <c r="AR146" s="265">
        <f t="shared" si="56"/>
        <v>136.25038780845023</v>
      </c>
      <c r="AS146" s="265">
        <f t="shared" si="56"/>
        <v>139.65664750366147</v>
      </c>
      <c r="AT146" s="265">
        <f t="shared" si="56"/>
        <v>143.14806369125301</v>
      </c>
      <c r="AU146" s="265">
        <f t="shared" si="56"/>
        <v>146.72676528353432</v>
      </c>
      <c r="AV146" s="265">
        <f t="shared" si="56"/>
        <v>150.39493441562266</v>
      </c>
      <c r="AW146" s="265">
        <f t="shared" si="56"/>
        <v>154.1548077760132</v>
      </c>
      <c r="AX146" s="265">
        <f t="shared" si="56"/>
        <v>158.00867797041352</v>
      </c>
      <c r="AY146" s="265">
        <f t="shared" si="56"/>
        <v>161.95889491967384</v>
      </c>
      <c r="AZ146" s="265">
        <f t="shared" si="56"/>
        <v>166.00786729266565</v>
      </c>
      <c r="BA146" s="265">
        <f t="shared" si="56"/>
        <v>170.15806397498227</v>
      </c>
      <c r="BB146" s="265">
        <f t="shared" si="56"/>
        <v>174.41201557435684</v>
      </c>
      <c r="BC146" s="265">
        <f t="shared" si="56"/>
        <v>178.77231596371576</v>
      </c>
      <c r="BD146" s="265">
        <f t="shared" si="56"/>
        <v>183.24162386280864</v>
      </c>
      <c r="BE146" s="265">
        <f t="shared" si="56"/>
        <v>187.82266445937881</v>
      </c>
      <c r="BF146" s="265">
        <f t="shared" si="56"/>
        <v>192.51823107086327</v>
      </c>
      <c r="BG146" s="265">
        <f t="shared" si="56"/>
        <v>197.33118684763483</v>
      </c>
      <c r="BH146" s="265">
        <f t="shared" si="56"/>
        <v>202.26446651882566</v>
      </c>
      <c r="BI146" s="265">
        <f t="shared" si="56"/>
        <v>207.32107818179628</v>
      </c>
      <c r="BJ146" s="265">
        <f t="shared" si="56"/>
        <v>212.50410513634117</v>
      </c>
      <c r="BK146" s="265">
        <f t="shared" si="56"/>
        <v>217.81670776474968</v>
      </c>
      <c r="BL146" s="265">
        <f t="shared" si="56"/>
        <v>223.26212545886841</v>
      </c>
      <c r="BM146" s="265">
        <f t="shared" si="56"/>
        <v>228.84367859534007</v>
      </c>
      <c r="BN146" s="265" t="e">
        <f t="shared" si="56"/>
        <v>#N/A</v>
      </c>
      <c r="BO146" s="265" t="e">
        <f t="shared" si="56"/>
        <v>#N/A</v>
      </c>
      <c r="BP146" s="266" t="e">
        <f t="shared" si="56"/>
        <v>#N/A</v>
      </c>
    </row>
    <row r="147" spans="2:68">
      <c r="B147" s="1614"/>
      <c r="C147" s="98" t="s">
        <v>135</v>
      </c>
      <c r="D147" s="98"/>
      <c r="E147" s="98" t="s">
        <v>132</v>
      </c>
      <c r="F147" s="264">
        <f>'3. Inputs'!G177</f>
        <v>66.289054909090922</v>
      </c>
      <c r="G147" s="265">
        <f t="shared" si="56"/>
        <v>69.644938313863634</v>
      </c>
      <c r="H147" s="265">
        <f t="shared" si="56"/>
        <v>71.386061771710217</v>
      </c>
      <c r="I147" s="265">
        <f t="shared" si="56"/>
        <v>73.17071331600296</v>
      </c>
      <c r="J147" s="265">
        <f t="shared" si="56"/>
        <v>74.999981148903032</v>
      </c>
      <c r="K147" s="265">
        <f t="shared" si="56"/>
        <v>76.874980677625601</v>
      </c>
      <c r="L147" s="265">
        <f t="shared" si="56"/>
        <v>78.796855194566234</v>
      </c>
      <c r="M147" s="265">
        <f t="shared" si="56"/>
        <v>80.766776574430381</v>
      </c>
      <c r="N147" s="265">
        <f t="shared" si="56"/>
        <v>82.785945988791141</v>
      </c>
      <c r="O147" s="265">
        <f t="shared" si="56"/>
        <v>84.855594638510894</v>
      </c>
      <c r="P147" s="265">
        <f t="shared" si="56"/>
        <v>86.976984504473663</v>
      </c>
      <c r="Q147" s="265">
        <f t="shared" si="56"/>
        <v>89.151409117085507</v>
      </c>
      <c r="R147" s="265">
        <f t="shared" si="56"/>
        <v>91.380194345012626</v>
      </c>
      <c r="S147" s="265">
        <f t="shared" si="56"/>
        <v>93.664699203637923</v>
      </c>
      <c r="T147" s="265">
        <f t="shared" si="56"/>
        <v>96.006316683728883</v>
      </c>
      <c r="U147" s="265">
        <f t="shared" si="56"/>
        <v>98.406474600822094</v>
      </c>
      <c r="V147" s="265">
        <f t="shared" si="56"/>
        <v>100.86663646584263</v>
      </c>
      <c r="W147" s="265">
        <f t="shared" si="56"/>
        <v>103.3883023774887</v>
      </c>
      <c r="X147" s="265">
        <f t="shared" si="56"/>
        <v>105.97300993692591</v>
      </c>
      <c r="Y147" s="265">
        <f t="shared" si="56"/>
        <v>108.62233518534904</v>
      </c>
      <c r="Z147" s="265">
        <f t="shared" si="56"/>
        <v>111.33789356498276</v>
      </c>
      <c r="AA147" s="265">
        <f t="shared" si="56"/>
        <v>114.12134090410731</v>
      </c>
      <c r="AB147" s="265">
        <f t="shared" si="56"/>
        <v>116.97437442670997</v>
      </c>
      <c r="AC147" s="265">
        <f t="shared" si="56"/>
        <v>119.89873378737774</v>
      </c>
      <c r="AD147" s="265">
        <f t="shared" si="56"/>
        <v>122.89620213206216</v>
      </c>
      <c r="AE147" s="265">
        <f t="shared" si="56"/>
        <v>125.96860718536371</v>
      </c>
      <c r="AF147" s="265">
        <f t="shared" si="56"/>
        <v>129.11782236499778</v>
      </c>
      <c r="AG147" s="265">
        <f t="shared" si="56"/>
        <v>132.34576792412273</v>
      </c>
      <c r="AH147" s="265">
        <f t="shared" si="56"/>
        <v>135.65441212222578</v>
      </c>
      <c r="AI147" s="265">
        <f t="shared" si="56"/>
        <v>139.04577242528143</v>
      </c>
      <c r="AJ147" s="265">
        <f t="shared" si="56"/>
        <v>142.52191673591344</v>
      </c>
      <c r="AK147" s="265">
        <f t="shared" si="56"/>
        <v>146.08496465431128</v>
      </c>
      <c r="AL147" s="265">
        <f t="shared" si="56"/>
        <v>149.73708877066903</v>
      </c>
      <c r="AM147" s="265">
        <f t="shared" si="56"/>
        <v>153.48051598993572</v>
      </c>
      <c r="AN147" s="265">
        <f t="shared" si="56"/>
        <v>157.3175288896841</v>
      </c>
      <c r="AO147" s="265">
        <f t="shared" si="56"/>
        <v>161.25046711192618</v>
      </c>
      <c r="AP147" s="265">
        <f t="shared" si="56"/>
        <v>165.28172878972433</v>
      </c>
      <c r="AQ147" s="265">
        <f t="shared" si="56"/>
        <v>169.41377200946744</v>
      </c>
      <c r="AR147" s="265">
        <f t="shared" si="56"/>
        <v>173.64911630970411</v>
      </c>
      <c r="AS147" s="265">
        <f t="shared" si="56"/>
        <v>177.9903442174467</v>
      </c>
      <c r="AT147" s="265">
        <f t="shared" si="56"/>
        <v>182.44010282288286</v>
      </c>
      <c r="AU147" s="265">
        <f t="shared" si="56"/>
        <v>187.00110539345491</v>
      </c>
      <c r="AV147" s="265">
        <f t="shared" si="56"/>
        <v>191.67613302829128</v>
      </c>
      <c r="AW147" s="265">
        <f t="shared" si="56"/>
        <v>196.46803635399851</v>
      </c>
      <c r="AX147" s="265">
        <f t="shared" si="56"/>
        <v>201.37973726284847</v>
      </c>
      <c r="AY147" s="265">
        <f t="shared" si="56"/>
        <v>206.41423069441964</v>
      </c>
      <c r="AZ147" s="265">
        <f t="shared" si="56"/>
        <v>211.57458646178011</v>
      </c>
      <c r="BA147" s="265">
        <f t="shared" si="56"/>
        <v>216.8639511233246</v>
      </c>
      <c r="BB147" s="265">
        <f t="shared" si="56"/>
        <v>222.28554990140773</v>
      </c>
      <c r="BC147" s="265">
        <f t="shared" si="56"/>
        <v>227.8426886489429</v>
      </c>
      <c r="BD147" s="265">
        <f t="shared" si="56"/>
        <v>233.53875586516645</v>
      </c>
      <c r="BE147" s="265">
        <f t="shared" si="56"/>
        <v>239.37722476179556</v>
      </c>
      <c r="BF147" s="265">
        <f t="shared" si="56"/>
        <v>245.36165538084043</v>
      </c>
      <c r="BG147" s="265">
        <f t="shared" si="56"/>
        <v>251.4956967653614</v>
      </c>
      <c r="BH147" s="265">
        <f t="shared" si="56"/>
        <v>257.7830891844954</v>
      </c>
      <c r="BI147" s="265">
        <f t="shared" si="56"/>
        <v>264.22766641410777</v>
      </c>
      <c r="BJ147" s="265">
        <f t="shared" si="56"/>
        <v>270.83335807446048</v>
      </c>
      <c r="BK147" s="265">
        <f t="shared" si="56"/>
        <v>277.60419202632193</v>
      </c>
      <c r="BL147" s="265">
        <f t="shared" si="56"/>
        <v>284.54429682697997</v>
      </c>
      <c r="BM147" s="265">
        <f t="shared" si="56"/>
        <v>291.65790424765441</v>
      </c>
      <c r="BN147" s="265" t="e">
        <f t="shared" si="56"/>
        <v>#N/A</v>
      </c>
      <c r="BO147" s="265" t="e">
        <f t="shared" si="56"/>
        <v>#N/A</v>
      </c>
      <c r="BP147" s="266" t="e">
        <f t="shared" si="56"/>
        <v>#N/A</v>
      </c>
    </row>
    <row r="148" spans="2:68">
      <c r="B148" s="1614"/>
      <c r="C148" s="98" t="s">
        <v>135</v>
      </c>
      <c r="D148" s="98"/>
      <c r="E148" s="98" t="s">
        <v>133</v>
      </c>
      <c r="F148" s="264">
        <f>'3. Inputs'!G178</f>
        <v>78.227072888888898</v>
      </c>
      <c r="G148" s="265">
        <f t="shared" si="56"/>
        <v>82.187318453888878</v>
      </c>
      <c r="H148" s="265">
        <f t="shared" si="56"/>
        <v>84.242001415236089</v>
      </c>
      <c r="I148" s="265">
        <f t="shared" si="56"/>
        <v>86.348051450616992</v>
      </c>
      <c r="J148" s="265">
        <f t="shared" si="56"/>
        <v>88.506752736882405</v>
      </c>
      <c r="K148" s="265">
        <f t="shared" si="56"/>
        <v>90.719421555304464</v>
      </c>
      <c r="L148" s="265">
        <f t="shared" si="56"/>
        <v>92.987407094187063</v>
      </c>
      <c r="M148" s="265">
        <f t="shared" si="56"/>
        <v>95.312092271541729</v>
      </c>
      <c r="N148" s="265">
        <f t="shared" ref="N148:BP149" si="57">$F148*N$103</f>
        <v>97.694894578330278</v>
      </c>
      <c r="O148" s="265">
        <f t="shared" si="57"/>
        <v>100.1372669427885</v>
      </c>
      <c r="P148" s="265">
        <f t="shared" si="57"/>
        <v>102.64069861635821</v>
      </c>
      <c r="Q148" s="265">
        <f t="shared" si="57"/>
        <v>105.20671608176715</v>
      </c>
      <c r="R148" s="265">
        <f t="shared" si="57"/>
        <v>107.83688398381132</v>
      </c>
      <c r="S148" s="265">
        <f t="shared" si="57"/>
        <v>110.53280608340658</v>
      </c>
      <c r="T148" s="265">
        <f t="shared" si="57"/>
        <v>113.29612623549176</v>
      </c>
      <c r="U148" s="265">
        <f t="shared" si="57"/>
        <v>116.12852939137903</v>
      </c>
      <c r="V148" s="265">
        <f t="shared" si="57"/>
        <v>119.03174262616351</v>
      </c>
      <c r="W148" s="265">
        <f t="shared" si="57"/>
        <v>122.00753619181758</v>
      </c>
      <c r="X148" s="265">
        <f t="shared" si="57"/>
        <v>125.057724596613</v>
      </c>
      <c r="Y148" s="265">
        <f t="shared" si="57"/>
        <v>128.18416771152832</v>
      </c>
      <c r="Z148" s="265">
        <f t="shared" si="57"/>
        <v>131.38877190431651</v>
      </c>
      <c r="AA148" s="265">
        <f t="shared" si="57"/>
        <v>134.67349120192443</v>
      </c>
      <c r="AB148" s="265">
        <f t="shared" si="57"/>
        <v>138.04032848197249</v>
      </c>
      <c r="AC148" s="265">
        <f t="shared" si="57"/>
        <v>141.49133669402184</v>
      </c>
      <c r="AD148" s="265">
        <f t="shared" si="57"/>
        <v>145.02862011137236</v>
      </c>
      <c r="AE148" s="265">
        <f t="shared" si="57"/>
        <v>148.65433561415665</v>
      </c>
      <c r="AF148" s="265">
        <f t="shared" si="57"/>
        <v>152.37069400451057</v>
      </c>
      <c r="AG148" s="265">
        <f t="shared" si="57"/>
        <v>156.17996135462329</v>
      </c>
      <c r="AH148" s="265">
        <f t="shared" si="57"/>
        <v>160.08446038848888</v>
      </c>
      <c r="AI148" s="265">
        <f t="shared" si="57"/>
        <v>164.0865718982011</v>
      </c>
      <c r="AJ148" s="265">
        <f t="shared" si="57"/>
        <v>168.18873619565611</v>
      </c>
      <c r="AK148" s="265">
        <f t="shared" si="57"/>
        <v>172.3934546005475</v>
      </c>
      <c r="AL148" s="265">
        <f t="shared" si="57"/>
        <v>176.70329096556114</v>
      </c>
      <c r="AM148" s="265">
        <f t="shared" si="57"/>
        <v>181.12087323970016</v>
      </c>
      <c r="AN148" s="265">
        <f t="shared" si="57"/>
        <v>185.64889507069265</v>
      </c>
      <c r="AO148" s="265">
        <f t="shared" si="57"/>
        <v>190.29011744745995</v>
      </c>
      <c r="AP148" s="265">
        <f t="shared" si="57"/>
        <v>195.04737038364641</v>
      </c>
      <c r="AQ148" s="265">
        <f t="shared" si="57"/>
        <v>199.92355464323757</v>
      </c>
      <c r="AR148" s="265">
        <f t="shared" si="57"/>
        <v>204.9216435093185</v>
      </c>
      <c r="AS148" s="265">
        <f t="shared" si="57"/>
        <v>210.04468459705146</v>
      </c>
      <c r="AT148" s="265">
        <f t="shared" si="57"/>
        <v>215.29580171197773</v>
      </c>
      <c r="AU148" s="265">
        <f t="shared" si="57"/>
        <v>220.67819675477716</v>
      </c>
      <c r="AV148" s="265">
        <f t="shared" si="57"/>
        <v>226.19515167364656</v>
      </c>
      <c r="AW148" s="265">
        <f t="shared" si="57"/>
        <v>231.85003046548769</v>
      </c>
      <c r="AX148" s="265">
        <f t="shared" si="57"/>
        <v>237.64628122712486</v>
      </c>
      <c r="AY148" s="265">
        <f t="shared" si="57"/>
        <v>243.58743825780294</v>
      </c>
      <c r="AZ148" s="265">
        <f t="shared" si="57"/>
        <v>249.67712421424798</v>
      </c>
      <c r="BA148" s="265">
        <f t="shared" si="57"/>
        <v>255.91905231960416</v>
      </c>
      <c r="BB148" s="265">
        <f t="shared" si="57"/>
        <v>262.31702862759425</v>
      </c>
      <c r="BC148" s="265">
        <f t="shared" si="57"/>
        <v>268.87495434328412</v>
      </c>
      <c r="BD148" s="265">
        <f t="shared" si="57"/>
        <v>275.59682820186617</v>
      </c>
      <c r="BE148" s="265">
        <f t="shared" si="57"/>
        <v>282.48674890691279</v>
      </c>
      <c r="BF148" s="265">
        <f t="shared" si="57"/>
        <v>289.54891762958562</v>
      </c>
      <c r="BG148" s="265">
        <f t="shared" si="57"/>
        <v>296.78764057032521</v>
      </c>
      <c r="BH148" s="265">
        <f t="shared" si="57"/>
        <v>304.2073315845833</v>
      </c>
      <c r="BI148" s="265">
        <f t="shared" si="57"/>
        <v>311.81251487419786</v>
      </c>
      <c r="BJ148" s="265">
        <f t="shared" si="57"/>
        <v>319.60782774605275</v>
      </c>
      <c r="BK148" s="265">
        <f t="shared" si="57"/>
        <v>327.59802343970404</v>
      </c>
      <c r="BL148" s="265">
        <f t="shared" si="57"/>
        <v>335.7879740256966</v>
      </c>
      <c r="BM148" s="265">
        <f t="shared" si="57"/>
        <v>344.18267337633893</v>
      </c>
      <c r="BN148" s="265" t="e">
        <f t="shared" si="57"/>
        <v>#N/A</v>
      </c>
      <c r="BO148" s="265" t="e">
        <f t="shared" si="57"/>
        <v>#N/A</v>
      </c>
      <c r="BP148" s="266" t="e">
        <f t="shared" si="57"/>
        <v>#N/A</v>
      </c>
    </row>
    <row r="149" spans="2:68">
      <c r="B149" s="1614"/>
      <c r="C149" s="98" t="s">
        <v>135</v>
      </c>
      <c r="D149" s="98"/>
      <c r="E149" s="98" t="s">
        <v>134</v>
      </c>
      <c r="F149" s="264">
        <f>'3. Inputs'!G179</f>
        <v>90</v>
      </c>
      <c r="G149" s="265">
        <f t="shared" ref="G149:V149" si="58">$F149*G$103</f>
        <v>94.556249999999977</v>
      </c>
      <c r="H149" s="265">
        <f t="shared" si="58"/>
        <v>96.920156249999962</v>
      </c>
      <c r="I149" s="265">
        <f t="shared" si="58"/>
        <v>99.343160156249965</v>
      </c>
      <c r="J149" s="265">
        <f t="shared" si="58"/>
        <v>101.82673916015619</v>
      </c>
      <c r="K149" s="265">
        <f t="shared" si="58"/>
        <v>104.3724076391601</v>
      </c>
      <c r="L149" s="265">
        <f t="shared" si="58"/>
        <v>106.98171783013909</v>
      </c>
      <c r="M149" s="265">
        <f t="shared" si="58"/>
        <v>109.65626077589255</v>
      </c>
      <c r="N149" s="265">
        <f t="shared" si="58"/>
        <v>112.39766729528986</v>
      </c>
      <c r="O149" s="265">
        <f t="shared" si="58"/>
        <v>115.20760897767208</v>
      </c>
      <c r="P149" s="265">
        <f t="shared" si="58"/>
        <v>118.08779920211389</v>
      </c>
      <c r="Q149" s="265">
        <f t="shared" si="58"/>
        <v>121.03999418216672</v>
      </c>
      <c r="R149" s="265">
        <f t="shared" si="58"/>
        <v>124.06599403672087</v>
      </c>
      <c r="S149" s="265">
        <f t="shared" si="58"/>
        <v>127.16764388763887</v>
      </c>
      <c r="T149" s="265">
        <f t="shared" si="58"/>
        <v>130.34683498482985</v>
      </c>
      <c r="U149" s="265">
        <f t="shared" si="58"/>
        <v>133.60550585945057</v>
      </c>
      <c r="V149" s="265">
        <f t="shared" si="58"/>
        <v>136.94564350593683</v>
      </c>
      <c r="W149" s="265">
        <f t="shared" si="57"/>
        <v>140.36928459358523</v>
      </c>
      <c r="X149" s="265">
        <f t="shared" si="57"/>
        <v>143.87851670842485</v>
      </c>
      <c r="Y149" s="265">
        <f t="shared" si="57"/>
        <v>147.47547962613547</v>
      </c>
      <c r="Z149" s="265">
        <f t="shared" si="57"/>
        <v>151.16236661678886</v>
      </c>
      <c r="AA149" s="265">
        <f t="shared" si="57"/>
        <v>154.94142578220854</v>
      </c>
      <c r="AB149" s="265">
        <f t="shared" si="57"/>
        <v>158.81496142676374</v>
      </c>
      <c r="AC149" s="265">
        <f t="shared" si="57"/>
        <v>162.78533546243284</v>
      </c>
      <c r="AD149" s="265">
        <f t="shared" si="57"/>
        <v>166.85496884899365</v>
      </c>
      <c r="AE149" s="265">
        <f t="shared" si="57"/>
        <v>171.02634307021847</v>
      </c>
      <c r="AF149" s="265">
        <f t="shared" si="57"/>
        <v>175.30200164697391</v>
      </c>
      <c r="AG149" s="265">
        <f t="shared" si="57"/>
        <v>179.68455168814825</v>
      </c>
      <c r="AH149" s="265">
        <f t="shared" si="57"/>
        <v>184.17666548035191</v>
      </c>
      <c r="AI149" s="265">
        <f t="shared" si="57"/>
        <v>188.78108211736071</v>
      </c>
      <c r="AJ149" s="265">
        <f t="shared" si="57"/>
        <v>193.50060917029472</v>
      </c>
      <c r="AK149" s="265">
        <f t="shared" si="57"/>
        <v>198.3381243995521</v>
      </c>
      <c r="AL149" s="265">
        <f t="shared" si="57"/>
        <v>203.29657750954084</v>
      </c>
      <c r="AM149" s="265">
        <f t="shared" si="57"/>
        <v>208.37899194727933</v>
      </c>
      <c r="AN149" s="265">
        <f t="shared" si="57"/>
        <v>213.58846674596128</v>
      </c>
      <c r="AO149" s="265">
        <f t="shared" si="57"/>
        <v>218.92817841461033</v>
      </c>
      <c r="AP149" s="265">
        <f t="shared" si="57"/>
        <v>224.40138287497555</v>
      </c>
      <c r="AQ149" s="265">
        <f t="shared" si="57"/>
        <v>230.01141744684995</v>
      </c>
      <c r="AR149" s="265">
        <f t="shared" si="57"/>
        <v>235.76170288302117</v>
      </c>
      <c r="AS149" s="265">
        <f t="shared" si="57"/>
        <v>241.65574545509668</v>
      </c>
      <c r="AT149" s="265">
        <f t="shared" si="57"/>
        <v>247.6971390914741</v>
      </c>
      <c r="AU149" s="265">
        <f t="shared" si="57"/>
        <v>253.88956756876092</v>
      </c>
      <c r="AV149" s="265">
        <f t="shared" si="57"/>
        <v>260.23680675797993</v>
      </c>
      <c r="AW149" s="265">
        <f t="shared" si="57"/>
        <v>266.74272692692938</v>
      </c>
      <c r="AX149" s="265">
        <f t="shared" si="57"/>
        <v>273.41129510010262</v>
      </c>
      <c r="AY149" s="265">
        <f t="shared" si="57"/>
        <v>280.24657747760511</v>
      </c>
      <c r="AZ149" s="265">
        <f t="shared" si="57"/>
        <v>287.2527419145452</v>
      </c>
      <c r="BA149" s="265">
        <f t="shared" si="57"/>
        <v>294.43406046240881</v>
      </c>
      <c r="BB149" s="265">
        <f t="shared" si="57"/>
        <v>301.79491197396902</v>
      </c>
      <c r="BC149" s="265">
        <f t="shared" si="57"/>
        <v>309.33978477331823</v>
      </c>
      <c r="BD149" s="265">
        <f t="shared" si="57"/>
        <v>317.07327939265116</v>
      </c>
      <c r="BE149" s="265">
        <f t="shared" si="57"/>
        <v>325.00011137746736</v>
      </c>
      <c r="BF149" s="265">
        <f t="shared" si="57"/>
        <v>333.12511416190404</v>
      </c>
      <c r="BG149" s="265">
        <f t="shared" si="57"/>
        <v>341.45324201595162</v>
      </c>
      <c r="BH149" s="265">
        <f t="shared" si="57"/>
        <v>349.98957306635032</v>
      </c>
      <c r="BI149" s="265">
        <f t="shared" si="57"/>
        <v>358.73931239300907</v>
      </c>
      <c r="BJ149" s="265">
        <f t="shared" si="57"/>
        <v>367.70779520283429</v>
      </c>
      <c r="BK149" s="265">
        <f t="shared" si="57"/>
        <v>376.90049008290504</v>
      </c>
      <c r="BL149" s="265">
        <f t="shared" si="57"/>
        <v>386.32300233497767</v>
      </c>
      <c r="BM149" s="265">
        <f t="shared" si="57"/>
        <v>395.98107739335205</v>
      </c>
      <c r="BN149" s="265" t="e">
        <f t="shared" si="57"/>
        <v>#N/A</v>
      </c>
      <c r="BO149" s="265" t="e">
        <f t="shared" si="57"/>
        <v>#N/A</v>
      </c>
      <c r="BP149" s="266" t="e">
        <f t="shared" si="57"/>
        <v>#N/A</v>
      </c>
    </row>
    <row r="150" spans="2:68">
      <c r="B150" s="1614"/>
      <c r="C150" s="98"/>
      <c r="D150" s="98"/>
      <c r="E150" s="98"/>
      <c r="F150" s="264"/>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65"/>
      <c r="AE150" s="265"/>
      <c r="AF150" s="265"/>
      <c r="AG150" s="265"/>
      <c r="AH150" s="265"/>
      <c r="AI150" s="265"/>
      <c r="AJ150" s="265"/>
      <c r="AK150" s="265"/>
      <c r="AL150" s="265"/>
      <c r="AM150" s="265"/>
      <c r="AN150" s="265"/>
      <c r="AO150" s="265"/>
      <c r="AP150" s="265"/>
      <c r="AQ150" s="265"/>
      <c r="AR150" s="265"/>
      <c r="AS150" s="265"/>
      <c r="AT150" s="265"/>
      <c r="AU150" s="265"/>
      <c r="AV150" s="265"/>
      <c r="AW150" s="265"/>
      <c r="AX150" s="265"/>
      <c r="AY150" s="265"/>
      <c r="AZ150" s="265"/>
      <c r="BA150" s="265"/>
      <c r="BB150" s="265"/>
      <c r="BC150" s="265"/>
      <c r="BD150" s="265"/>
      <c r="BE150" s="265"/>
      <c r="BF150" s="265"/>
      <c r="BG150" s="265"/>
      <c r="BH150" s="265"/>
      <c r="BI150" s="265"/>
      <c r="BJ150" s="265"/>
      <c r="BK150" s="265"/>
      <c r="BL150" s="265"/>
      <c r="BM150" s="265"/>
      <c r="BN150" s="265"/>
      <c r="BO150" s="265"/>
      <c r="BP150" s="266"/>
    </row>
    <row r="151" spans="2:68">
      <c r="B151" s="1614"/>
      <c r="C151" s="98" t="s">
        <v>136</v>
      </c>
      <c r="D151" s="98"/>
      <c r="E151" s="98" t="s">
        <v>129</v>
      </c>
      <c r="F151" s="264">
        <f>F144</f>
        <v>36.663701500000002</v>
      </c>
      <c r="G151" s="265">
        <f t="shared" ref="G151:V156" si="59">$F151*G$103</f>
        <v>38.519801388437493</v>
      </c>
      <c r="H151" s="265">
        <f t="shared" si="59"/>
        <v>39.482796423148429</v>
      </c>
      <c r="I151" s="265">
        <f t="shared" si="59"/>
        <v>40.469866333727133</v>
      </c>
      <c r="J151" s="265">
        <f t="shared" si="59"/>
        <v>41.48161299207031</v>
      </c>
      <c r="K151" s="265">
        <f t="shared" si="59"/>
        <v>42.518653316872062</v>
      </c>
      <c r="L151" s="265">
        <f t="shared" si="59"/>
        <v>43.581619649793858</v>
      </c>
      <c r="M151" s="265">
        <f t="shared" si="59"/>
        <v>44.671160141038705</v>
      </c>
      <c r="N151" s="265">
        <f t="shared" si="59"/>
        <v>45.787939144564668</v>
      </c>
      <c r="O151" s="265">
        <f t="shared" si="59"/>
        <v>46.932637623178771</v>
      </c>
      <c r="P151" s="265">
        <f t="shared" si="59"/>
        <v>48.105953563758241</v>
      </c>
      <c r="Q151" s="265">
        <f t="shared" si="59"/>
        <v>49.308602402852195</v>
      </c>
      <c r="R151" s="265">
        <f t="shared" si="59"/>
        <v>50.541317462923487</v>
      </c>
      <c r="S151" s="265">
        <f t="shared" si="59"/>
        <v>51.804850399496573</v>
      </c>
      <c r="T151" s="265">
        <f t="shared" si="59"/>
        <v>53.099971659483984</v>
      </c>
      <c r="U151" s="265">
        <f t="shared" si="59"/>
        <v>54.427470950971085</v>
      </c>
      <c r="V151" s="265">
        <f t="shared" si="59"/>
        <v>55.788157724745354</v>
      </c>
      <c r="W151" s="265">
        <f t="shared" ref="W151:BP156" si="60">$F151*W$103</f>
        <v>57.182861667863982</v>
      </c>
      <c r="X151" s="265">
        <f t="shared" si="60"/>
        <v>58.612433209560578</v>
      </c>
      <c r="Y151" s="265">
        <f t="shared" si="60"/>
        <v>60.07774403979959</v>
      </c>
      <c r="Z151" s="265">
        <f t="shared" si="60"/>
        <v>61.579687640794575</v>
      </c>
      <c r="AA151" s="265">
        <f t="shared" si="60"/>
        <v>63.119179831814428</v>
      </c>
      <c r="AB151" s="265">
        <f t="shared" si="60"/>
        <v>64.697159327609782</v>
      </c>
      <c r="AC151" s="265">
        <f t="shared" si="60"/>
        <v>66.314588310800033</v>
      </c>
      <c r="AD151" s="265">
        <f t="shared" si="60"/>
        <v>67.972453018570022</v>
      </c>
      <c r="AE151" s="265">
        <f t="shared" si="60"/>
        <v>69.671764344034273</v>
      </c>
      <c r="AF151" s="265">
        <f t="shared" si="60"/>
        <v>71.413558452635115</v>
      </c>
      <c r="AG151" s="265">
        <f t="shared" si="60"/>
        <v>73.198897413950974</v>
      </c>
      <c r="AH151" s="265">
        <f t="shared" si="60"/>
        <v>75.028869849299753</v>
      </c>
      <c r="AI151" s="265">
        <f t="shared" si="60"/>
        <v>76.904591595532239</v>
      </c>
      <c r="AJ151" s="265">
        <f t="shared" si="60"/>
        <v>78.827206385420538</v>
      </c>
      <c r="AK151" s="265">
        <f t="shared" si="60"/>
        <v>80.797886545056059</v>
      </c>
      <c r="AL151" s="265">
        <f t="shared" si="60"/>
        <v>82.817833708682443</v>
      </c>
      <c r="AM151" s="265">
        <f t="shared" si="60"/>
        <v>84.888279551399492</v>
      </c>
      <c r="AN151" s="265">
        <f t="shared" si="60"/>
        <v>87.010486540184459</v>
      </c>
      <c r="AO151" s="265">
        <f t="shared" si="60"/>
        <v>89.185748703689072</v>
      </c>
      <c r="AP151" s="265">
        <f t="shared" si="60"/>
        <v>91.415392421281297</v>
      </c>
      <c r="AQ151" s="265">
        <f t="shared" si="60"/>
        <v>93.700777231813319</v>
      </c>
      <c r="AR151" s="265">
        <f t="shared" si="60"/>
        <v>96.043296662608654</v>
      </c>
      <c r="AS151" s="265">
        <f t="shared" si="60"/>
        <v>98.444379079173856</v>
      </c>
      <c r="AT151" s="265">
        <f t="shared" si="60"/>
        <v>100.9054885561532</v>
      </c>
      <c r="AU151" s="265">
        <f t="shared" si="60"/>
        <v>103.42812577005702</v>
      </c>
      <c r="AV151" s="265">
        <f t="shared" si="60"/>
        <v>106.01382891430843</v>
      </c>
      <c r="AW151" s="265">
        <f t="shared" si="60"/>
        <v>108.66417463716613</v>
      </c>
      <c r="AX151" s="265">
        <f t="shared" si="60"/>
        <v>111.38077900309527</v>
      </c>
      <c r="AY151" s="265">
        <f t="shared" si="60"/>
        <v>114.16529847817263</v>
      </c>
      <c r="AZ151" s="265">
        <f t="shared" si="60"/>
        <v>117.01943094012694</v>
      </c>
      <c r="BA151" s="265">
        <f t="shared" si="60"/>
        <v>119.94491671363009</v>
      </c>
      <c r="BB151" s="265">
        <f t="shared" si="60"/>
        <v>122.94353963147086</v>
      </c>
      <c r="BC151" s="265">
        <f t="shared" si="60"/>
        <v>126.01712812225763</v>
      </c>
      <c r="BD151" s="265">
        <f t="shared" si="60"/>
        <v>129.16755632531405</v>
      </c>
      <c r="BE151" s="265">
        <f t="shared" si="60"/>
        <v>132.39674523344686</v>
      </c>
      <c r="BF151" s="265">
        <f t="shared" si="60"/>
        <v>135.70666386428303</v>
      </c>
      <c r="BG151" s="265">
        <f t="shared" si="60"/>
        <v>139.09933046089009</v>
      </c>
      <c r="BH151" s="265">
        <f t="shared" si="60"/>
        <v>142.57681372241231</v>
      </c>
      <c r="BI151" s="265">
        <f t="shared" si="60"/>
        <v>146.14123406547262</v>
      </c>
      <c r="BJ151" s="265">
        <f t="shared" si="60"/>
        <v>149.79476491710943</v>
      </c>
      <c r="BK151" s="265">
        <f t="shared" si="60"/>
        <v>153.53963404003713</v>
      </c>
      <c r="BL151" s="265">
        <f t="shared" si="60"/>
        <v>157.37812489103806</v>
      </c>
      <c r="BM151" s="265">
        <f t="shared" si="60"/>
        <v>161.31257801331398</v>
      </c>
      <c r="BN151" s="265" t="e">
        <f t="shared" si="60"/>
        <v>#N/A</v>
      </c>
      <c r="BO151" s="265" t="e">
        <f t="shared" si="60"/>
        <v>#N/A</v>
      </c>
      <c r="BP151" s="266" t="e">
        <f t="shared" si="60"/>
        <v>#N/A</v>
      </c>
    </row>
    <row r="152" spans="2:68">
      <c r="B152" s="1614"/>
      <c r="C152" s="98" t="s">
        <v>136</v>
      </c>
      <c r="D152" s="98"/>
      <c r="E152" s="98" t="s">
        <v>130</v>
      </c>
      <c r="F152" s="264">
        <f t="shared" ref="F152:F156" si="61">F145</f>
        <v>42.326046222222232</v>
      </c>
      <c r="G152" s="265">
        <f t="shared" si="59"/>
        <v>44.468802312222216</v>
      </c>
      <c r="H152" s="265">
        <f t="shared" si="59"/>
        <v>45.580522370027772</v>
      </c>
      <c r="I152" s="265">
        <f t="shared" si="59"/>
        <v>46.720035429278461</v>
      </c>
      <c r="J152" s="265">
        <f t="shared" si="59"/>
        <v>47.888036315010417</v>
      </c>
      <c r="K152" s="265">
        <f t="shared" si="59"/>
        <v>49.085237222885681</v>
      </c>
      <c r="L152" s="265">
        <f t="shared" si="59"/>
        <v>50.312368153457811</v>
      </c>
      <c r="M152" s="265">
        <f t="shared" si="59"/>
        <v>51.570177357294256</v>
      </c>
      <c r="N152" s="265">
        <f t="shared" si="59"/>
        <v>52.859431791226612</v>
      </c>
      <c r="O152" s="265">
        <f t="shared" si="59"/>
        <v>54.180917586007261</v>
      </c>
      <c r="P152" s="265">
        <f t="shared" si="59"/>
        <v>55.535440525657442</v>
      </c>
      <c r="Q152" s="265">
        <f t="shared" si="59"/>
        <v>56.92382653879887</v>
      </c>
      <c r="R152" s="265">
        <f t="shared" si="59"/>
        <v>58.346922202268836</v>
      </c>
      <c r="S152" s="265">
        <f t="shared" si="59"/>
        <v>59.80559525732555</v>
      </c>
      <c r="T152" s="265">
        <f t="shared" si="59"/>
        <v>61.300735138758689</v>
      </c>
      <c r="U152" s="265">
        <f t="shared" si="59"/>
        <v>62.833253517227654</v>
      </c>
      <c r="V152" s="265">
        <f t="shared" si="59"/>
        <v>64.404084855158331</v>
      </c>
      <c r="W152" s="265">
        <f t="shared" si="60"/>
        <v>66.014186976537289</v>
      </c>
      <c r="X152" s="265">
        <f t="shared" si="60"/>
        <v>67.66454165095071</v>
      </c>
      <c r="Y152" s="265">
        <f t="shared" si="60"/>
        <v>69.356155192224477</v>
      </c>
      <c r="Z152" s="265">
        <f t="shared" si="60"/>
        <v>71.090059072030087</v>
      </c>
      <c r="AA152" s="265">
        <f t="shared" si="60"/>
        <v>72.867310548830829</v>
      </c>
      <c r="AB152" s="265">
        <f t="shared" si="60"/>
        <v>74.688993312551588</v>
      </c>
      <c r="AC152" s="265">
        <f t="shared" si="60"/>
        <v>76.556218145365378</v>
      </c>
      <c r="AD152" s="265">
        <f t="shared" si="60"/>
        <v>78.470123598999507</v>
      </c>
      <c r="AE152" s="265">
        <f t="shared" si="60"/>
        <v>80.431876688974484</v>
      </c>
      <c r="AF152" s="265">
        <f t="shared" si="60"/>
        <v>82.442673606198838</v>
      </c>
      <c r="AG152" s="265">
        <f t="shared" si="60"/>
        <v>84.503740446353802</v>
      </c>
      <c r="AH152" s="265">
        <f t="shared" si="60"/>
        <v>86.616333957512637</v>
      </c>
      <c r="AI152" s="265">
        <f t="shared" si="60"/>
        <v>88.781742306450454</v>
      </c>
      <c r="AJ152" s="265">
        <f t="shared" si="60"/>
        <v>91.001285864111708</v>
      </c>
      <c r="AK152" s="265">
        <f t="shared" si="60"/>
        <v>93.276318010714505</v>
      </c>
      <c r="AL152" s="265">
        <f t="shared" si="60"/>
        <v>95.608225960982338</v>
      </c>
      <c r="AM152" s="265">
        <f t="shared" si="60"/>
        <v>97.998431610006875</v>
      </c>
      <c r="AN152" s="265">
        <f t="shared" si="60"/>
        <v>100.44839240025705</v>
      </c>
      <c r="AO152" s="265">
        <f t="shared" si="60"/>
        <v>102.95960221026347</v>
      </c>
      <c r="AP152" s="265">
        <f t="shared" si="60"/>
        <v>105.53359226552004</v>
      </c>
      <c r="AQ152" s="265">
        <f t="shared" si="60"/>
        <v>108.17193207215804</v>
      </c>
      <c r="AR152" s="265">
        <f t="shared" si="60"/>
        <v>110.87623037396199</v>
      </c>
      <c r="AS152" s="265">
        <f t="shared" si="60"/>
        <v>113.64813613331103</v>
      </c>
      <c r="AT152" s="265">
        <f t="shared" si="60"/>
        <v>116.48933953664381</v>
      </c>
      <c r="AU152" s="265">
        <f t="shared" si="60"/>
        <v>119.40157302505988</v>
      </c>
      <c r="AV152" s="265">
        <f t="shared" si="60"/>
        <v>122.38661235068636</v>
      </c>
      <c r="AW152" s="265">
        <f t="shared" si="60"/>
        <v>125.4462776594535</v>
      </c>
      <c r="AX152" s="265">
        <f t="shared" si="60"/>
        <v>128.58243460093985</v>
      </c>
      <c r="AY152" s="265">
        <f t="shared" si="60"/>
        <v>131.79699546596331</v>
      </c>
      <c r="AZ152" s="265">
        <f t="shared" si="60"/>
        <v>135.09192035261236</v>
      </c>
      <c r="BA152" s="265">
        <f t="shared" si="60"/>
        <v>138.46921836142766</v>
      </c>
      <c r="BB152" s="265">
        <f t="shared" si="60"/>
        <v>141.93094882046336</v>
      </c>
      <c r="BC152" s="265">
        <f t="shared" si="60"/>
        <v>145.47922254097494</v>
      </c>
      <c r="BD152" s="265">
        <f t="shared" si="60"/>
        <v>149.11620310449931</v>
      </c>
      <c r="BE152" s="265">
        <f t="shared" si="60"/>
        <v>152.84410818211174</v>
      </c>
      <c r="BF152" s="265">
        <f t="shared" si="60"/>
        <v>156.66521088666454</v>
      </c>
      <c r="BG152" s="265">
        <f t="shared" si="60"/>
        <v>160.58184115883114</v>
      </c>
      <c r="BH152" s="265">
        <f t="shared" si="60"/>
        <v>164.59638718780189</v>
      </c>
      <c r="BI152" s="265">
        <f t="shared" si="60"/>
        <v>168.71129686749691</v>
      </c>
      <c r="BJ152" s="265">
        <f t="shared" si="60"/>
        <v>172.92907928918433</v>
      </c>
      <c r="BK152" s="265">
        <f t="shared" si="60"/>
        <v>177.25230627141391</v>
      </c>
      <c r="BL152" s="265">
        <f t="shared" si="60"/>
        <v>181.68361392819924</v>
      </c>
      <c r="BM152" s="265">
        <f t="shared" si="60"/>
        <v>186.2257042764042</v>
      </c>
      <c r="BN152" s="265" t="e">
        <f t="shared" si="60"/>
        <v>#N/A</v>
      </c>
      <c r="BO152" s="265" t="e">
        <f t="shared" si="60"/>
        <v>#N/A</v>
      </c>
      <c r="BP152" s="266" t="e">
        <f t="shared" si="60"/>
        <v>#N/A</v>
      </c>
    </row>
    <row r="153" spans="2:68">
      <c r="B153" s="1614"/>
      <c r="C153" s="98" t="s">
        <v>136</v>
      </c>
      <c r="D153" s="98"/>
      <c r="E153" s="98" t="s">
        <v>131</v>
      </c>
      <c r="F153" s="264">
        <f t="shared" si="61"/>
        <v>52.012412333333337</v>
      </c>
      <c r="G153" s="265">
        <f t="shared" si="59"/>
        <v>54.645540707708321</v>
      </c>
      <c r="H153" s="265">
        <f t="shared" si="59"/>
        <v>56.011679225401025</v>
      </c>
      <c r="I153" s="265">
        <f t="shared" si="59"/>
        <v>57.41197120603605</v>
      </c>
      <c r="J153" s="265">
        <f t="shared" si="59"/>
        <v>58.847270486186943</v>
      </c>
      <c r="K153" s="265">
        <f t="shared" si="59"/>
        <v>60.318452248341615</v>
      </c>
      <c r="L153" s="265">
        <f t="shared" si="59"/>
        <v>61.826413554550143</v>
      </c>
      <c r="M153" s="265">
        <f t="shared" si="59"/>
        <v>63.372073893413898</v>
      </c>
      <c r="N153" s="265">
        <f t="shared" si="59"/>
        <v>64.956375740749237</v>
      </c>
      <c r="O153" s="265">
        <f t="shared" si="59"/>
        <v>66.580285134267953</v>
      </c>
      <c r="P153" s="265">
        <f t="shared" si="59"/>
        <v>68.244792262624657</v>
      </c>
      <c r="Q153" s="265">
        <f t="shared" si="59"/>
        <v>69.950912069190267</v>
      </c>
      <c r="R153" s="265">
        <f t="shared" si="59"/>
        <v>71.699684870920009</v>
      </c>
      <c r="S153" s="265">
        <f t="shared" si="59"/>
        <v>73.492176992693004</v>
      </c>
      <c r="T153" s="265">
        <f t="shared" si="59"/>
        <v>75.329481417510323</v>
      </c>
      <c r="U153" s="265">
        <f t="shared" si="59"/>
        <v>77.212718452948081</v>
      </c>
      <c r="V153" s="265">
        <f t="shared" si="59"/>
        <v>79.143036414271762</v>
      </c>
      <c r="W153" s="265">
        <f t="shared" si="60"/>
        <v>81.121612324628558</v>
      </c>
      <c r="X153" s="265">
        <f t="shared" si="60"/>
        <v>83.149652632744264</v>
      </c>
      <c r="Y153" s="265">
        <f t="shared" si="60"/>
        <v>85.228393948562868</v>
      </c>
      <c r="Z153" s="265">
        <f t="shared" si="60"/>
        <v>87.35910379727693</v>
      </c>
      <c r="AA153" s="265">
        <f t="shared" si="60"/>
        <v>89.543081392208848</v>
      </c>
      <c r="AB153" s="265">
        <f t="shared" si="60"/>
        <v>91.781658427014051</v>
      </c>
      <c r="AC153" s="265">
        <f t="shared" si="60"/>
        <v>94.076199887689413</v>
      </c>
      <c r="AD153" s="265">
        <f t="shared" si="60"/>
        <v>96.428104884881634</v>
      </c>
      <c r="AE153" s="265">
        <f t="shared" si="60"/>
        <v>98.838807507003665</v>
      </c>
      <c r="AF153" s="265">
        <f t="shared" si="60"/>
        <v>101.30977769467874</v>
      </c>
      <c r="AG153" s="265">
        <f t="shared" si="60"/>
        <v>103.84252213704569</v>
      </c>
      <c r="AH153" s="265">
        <f t="shared" si="60"/>
        <v>106.43858519047183</v>
      </c>
      <c r="AI153" s="265">
        <f t="shared" si="60"/>
        <v>109.09954982023363</v>
      </c>
      <c r="AJ153" s="265">
        <f t="shared" si="60"/>
        <v>111.82703856573946</v>
      </c>
      <c r="AK153" s="265">
        <f t="shared" si="60"/>
        <v>114.62271452988294</v>
      </c>
      <c r="AL153" s="265">
        <f t="shared" si="60"/>
        <v>117.48828239312999</v>
      </c>
      <c r="AM153" s="265">
        <f t="shared" si="60"/>
        <v>120.42548945295822</v>
      </c>
      <c r="AN153" s="265">
        <f t="shared" si="60"/>
        <v>123.43612668928216</v>
      </c>
      <c r="AO153" s="265">
        <f t="shared" si="60"/>
        <v>126.52202985651421</v>
      </c>
      <c r="AP153" s="265">
        <f t="shared" si="60"/>
        <v>129.68508060292706</v>
      </c>
      <c r="AQ153" s="265">
        <f t="shared" si="60"/>
        <v>132.92720761800024</v>
      </c>
      <c r="AR153" s="265">
        <f t="shared" si="60"/>
        <v>136.25038780845023</v>
      </c>
      <c r="AS153" s="265">
        <f t="shared" si="60"/>
        <v>139.65664750366147</v>
      </c>
      <c r="AT153" s="265">
        <f t="shared" si="60"/>
        <v>143.14806369125301</v>
      </c>
      <c r="AU153" s="265">
        <f t="shared" si="60"/>
        <v>146.72676528353432</v>
      </c>
      <c r="AV153" s="265">
        <f t="shared" si="60"/>
        <v>150.39493441562266</v>
      </c>
      <c r="AW153" s="265">
        <f t="shared" si="60"/>
        <v>154.1548077760132</v>
      </c>
      <c r="AX153" s="265">
        <f t="shared" si="60"/>
        <v>158.00867797041352</v>
      </c>
      <c r="AY153" s="265">
        <f t="shared" si="60"/>
        <v>161.95889491967384</v>
      </c>
      <c r="AZ153" s="265">
        <f t="shared" si="60"/>
        <v>166.00786729266565</v>
      </c>
      <c r="BA153" s="265">
        <f t="shared" si="60"/>
        <v>170.15806397498227</v>
      </c>
      <c r="BB153" s="265">
        <f t="shared" si="60"/>
        <v>174.41201557435684</v>
      </c>
      <c r="BC153" s="265">
        <f t="shared" si="60"/>
        <v>178.77231596371576</v>
      </c>
      <c r="BD153" s="265">
        <f t="shared" si="60"/>
        <v>183.24162386280864</v>
      </c>
      <c r="BE153" s="265">
        <f t="shared" si="60"/>
        <v>187.82266445937881</v>
      </c>
      <c r="BF153" s="265">
        <f t="shared" si="60"/>
        <v>192.51823107086327</v>
      </c>
      <c r="BG153" s="265">
        <f t="shared" si="60"/>
        <v>197.33118684763483</v>
      </c>
      <c r="BH153" s="265">
        <f t="shared" si="60"/>
        <v>202.26446651882566</v>
      </c>
      <c r="BI153" s="265">
        <f t="shared" si="60"/>
        <v>207.32107818179628</v>
      </c>
      <c r="BJ153" s="265">
        <f t="shared" si="60"/>
        <v>212.50410513634117</v>
      </c>
      <c r="BK153" s="265">
        <f t="shared" si="60"/>
        <v>217.81670776474968</v>
      </c>
      <c r="BL153" s="265">
        <f t="shared" si="60"/>
        <v>223.26212545886841</v>
      </c>
      <c r="BM153" s="265">
        <f t="shared" si="60"/>
        <v>228.84367859534007</v>
      </c>
      <c r="BN153" s="265" t="e">
        <f t="shared" si="60"/>
        <v>#N/A</v>
      </c>
      <c r="BO153" s="265" t="e">
        <f t="shared" si="60"/>
        <v>#N/A</v>
      </c>
      <c r="BP153" s="266" t="e">
        <f t="shared" si="60"/>
        <v>#N/A</v>
      </c>
    </row>
    <row r="154" spans="2:68">
      <c r="B154" s="1614"/>
      <c r="C154" s="98" t="s">
        <v>136</v>
      </c>
      <c r="D154" s="98"/>
      <c r="E154" s="98" t="s">
        <v>132</v>
      </c>
      <c r="F154" s="264">
        <f t="shared" si="61"/>
        <v>66.289054909090922</v>
      </c>
      <c r="G154" s="265">
        <f t="shared" si="59"/>
        <v>69.644938313863634</v>
      </c>
      <c r="H154" s="265">
        <f t="shared" si="59"/>
        <v>71.386061771710217</v>
      </c>
      <c r="I154" s="265">
        <f t="shared" si="59"/>
        <v>73.17071331600296</v>
      </c>
      <c r="J154" s="265">
        <f t="shared" si="59"/>
        <v>74.999981148903032</v>
      </c>
      <c r="K154" s="265">
        <f t="shared" si="59"/>
        <v>76.874980677625601</v>
      </c>
      <c r="L154" s="265">
        <f t="shared" si="59"/>
        <v>78.796855194566234</v>
      </c>
      <c r="M154" s="265">
        <f t="shared" si="59"/>
        <v>80.766776574430381</v>
      </c>
      <c r="N154" s="265">
        <f t="shared" si="59"/>
        <v>82.785945988791141</v>
      </c>
      <c r="O154" s="265">
        <f t="shared" si="59"/>
        <v>84.855594638510894</v>
      </c>
      <c r="P154" s="265">
        <f t="shared" si="59"/>
        <v>86.976984504473663</v>
      </c>
      <c r="Q154" s="265">
        <f t="shared" si="59"/>
        <v>89.151409117085507</v>
      </c>
      <c r="R154" s="265">
        <f t="shared" si="59"/>
        <v>91.380194345012626</v>
      </c>
      <c r="S154" s="265">
        <f t="shared" si="59"/>
        <v>93.664699203637923</v>
      </c>
      <c r="T154" s="265">
        <f t="shared" si="59"/>
        <v>96.006316683728883</v>
      </c>
      <c r="U154" s="265">
        <f t="shared" si="59"/>
        <v>98.406474600822094</v>
      </c>
      <c r="V154" s="265">
        <f t="shared" si="59"/>
        <v>100.86663646584263</v>
      </c>
      <c r="W154" s="265">
        <f t="shared" si="60"/>
        <v>103.3883023774887</v>
      </c>
      <c r="X154" s="265">
        <f t="shared" si="60"/>
        <v>105.97300993692591</v>
      </c>
      <c r="Y154" s="265">
        <f t="shared" si="60"/>
        <v>108.62233518534904</v>
      </c>
      <c r="Z154" s="265">
        <f t="shared" si="60"/>
        <v>111.33789356498276</v>
      </c>
      <c r="AA154" s="265">
        <f t="shared" si="60"/>
        <v>114.12134090410731</v>
      </c>
      <c r="AB154" s="265">
        <f t="shared" si="60"/>
        <v>116.97437442670997</v>
      </c>
      <c r="AC154" s="265">
        <f t="shared" si="60"/>
        <v>119.89873378737774</v>
      </c>
      <c r="AD154" s="265">
        <f t="shared" si="60"/>
        <v>122.89620213206216</v>
      </c>
      <c r="AE154" s="265">
        <f t="shared" si="60"/>
        <v>125.96860718536371</v>
      </c>
      <c r="AF154" s="265">
        <f t="shared" si="60"/>
        <v>129.11782236499778</v>
      </c>
      <c r="AG154" s="265">
        <f t="shared" si="60"/>
        <v>132.34576792412273</v>
      </c>
      <c r="AH154" s="265">
        <f t="shared" si="60"/>
        <v>135.65441212222578</v>
      </c>
      <c r="AI154" s="265">
        <f t="shared" si="60"/>
        <v>139.04577242528143</v>
      </c>
      <c r="AJ154" s="265">
        <f t="shared" si="60"/>
        <v>142.52191673591344</v>
      </c>
      <c r="AK154" s="265">
        <f t="shared" si="60"/>
        <v>146.08496465431128</v>
      </c>
      <c r="AL154" s="265">
        <f t="shared" si="60"/>
        <v>149.73708877066903</v>
      </c>
      <c r="AM154" s="265">
        <f t="shared" si="60"/>
        <v>153.48051598993572</v>
      </c>
      <c r="AN154" s="265">
        <f t="shared" si="60"/>
        <v>157.3175288896841</v>
      </c>
      <c r="AO154" s="265">
        <f t="shared" si="60"/>
        <v>161.25046711192618</v>
      </c>
      <c r="AP154" s="265">
        <f t="shared" si="60"/>
        <v>165.28172878972433</v>
      </c>
      <c r="AQ154" s="265">
        <f t="shared" si="60"/>
        <v>169.41377200946744</v>
      </c>
      <c r="AR154" s="265">
        <f t="shared" si="60"/>
        <v>173.64911630970411</v>
      </c>
      <c r="AS154" s="265">
        <f t="shared" si="60"/>
        <v>177.9903442174467</v>
      </c>
      <c r="AT154" s="265">
        <f t="shared" si="60"/>
        <v>182.44010282288286</v>
      </c>
      <c r="AU154" s="265">
        <f t="shared" si="60"/>
        <v>187.00110539345491</v>
      </c>
      <c r="AV154" s="265">
        <f t="shared" si="60"/>
        <v>191.67613302829128</v>
      </c>
      <c r="AW154" s="265">
        <f t="shared" si="60"/>
        <v>196.46803635399851</v>
      </c>
      <c r="AX154" s="265">
        <f t="shared" si="60"/>
        <v>201.37973726284847</v>
      </c>
      <c r="AY154" s="265">
        <f t="shared" si="60"/>
        <v>206.41423069441964</v>
      </c>
      <c r="AZ154" s="265">
        <f t="shared" si="60"/>
        <v>211.57458646178011</v>
      </c>
      <c r="BA154" s="265">
        <f t="shared" si="60"/>
        <v>216.8639511233246</v>
      </c>
      <c r="BB154" s="265">
        <f t="shared" si="60"/>
        <v>222.28554990140773</v>
      </c>
      <c r="BC154" s="265">
        <f t="shared" si="60"/>
        <v>227.8426886489429</v>
      </c>
      <c r="BD154" s="265">
        <f t="shared" si="60"/>
        <v>233.53875586516645</v>
      </c>
      <c r="BE154" s="265">
        <f t="shared" si="60"/>
        <v>239.37722476179556</v>
      </c>
      <c r="BF154" s="265">
        <f t="shared" si="60"/>
        <v>245.36165538084043</v>
      </c>
      <c r="BG154" s="265">
        <f t="shared" si="60"/>
        <v>251.4956967653614</v>
      </c>
      <c r="BH154" s="265">
        <f t="shared" si="60"/>
        <v>257.7830891844954</v>
      </c>
      <c r="BI154" s="265">
        <f t="shared" si="60"/>
        <v>264.22766641410777</v>
      </c>
      <c r="BJ154" s="265">
        <f t="shared" si="60"/>
        <v>270.83335807446048</v>
      </c>
      <c r="BK154" s="265">
        <f t="shared" si="60"/>
        <v>277.60419202632193</v>
      </c>
      <c r="BL154" s="265">
        <f t="shared" si="60"/>
        <v>284.54429682697997</v>
      </c>
      <c r="BM154" s="265">
        <f t="shared" si="60"/>
        <v>291.65790424765441</v>
      </c>
      <c r="BN154" s="265" t="e">
        <f t="shared" si="60"/>
        <v>#N/A</v>
      </c>
      <c r="BO154" s="265" t="e">
        <f t="shared" si="60"/>
        <v>#N/A</v>
      </c>
      <c r="BP154" s="266" t="e">
        <f t="shared" si="60"/>
        <v>#N/A</v>
      </c>
    </row>
    <row r="155" spans="2:68">
      <c r="B155" s="1614"/>
      <c r="C155" s="98" t="s">
        <v>136</v>
      </c>
      <c r="D155" s="98"/>
      <c r="E155" s="98" t="s">
        <v>133</v>
      </c>
      <c r="F155" s="264">
        <f t="shared" si="61"/>
        <v>78.227072888888898</v>
      </c>
      <c r="G155" s="265">
        <f t="shared" si="59"/>
        <v>82.187318453888878</v>
      </c>
      <c r="H155" s="265">
        <f t="shared" si="59"/>
        <v>84.242001415236089</v>
      </c>
      <c r="I155" s="265">
        <f t="shared" si="59"/>
        <v>86.348051450616992</v>
      </c>
      <c r="J155" s="265">
        <f t="shared" si="59"/>
        <v>88.506752736882405</v>
      </c>
      <c r="K155" s="265">
        <f t="shared" si="59"/>
        <v>90.719421555304464</v>
      </c>
      <c r="L155" s="265">
        <f t="shared" si="59"/>
        <v>92.987407094187063</v>
      </c>
      <c r="M155" s="265">
        <f t="shared" si="59"/>
        <v>95.312092271541729</v>
      </c>
      <c r="N155" s="265">
        <f t="shared" si="59"/>
        <v>97.694894578330278</v>
      </c>
      <c r="O155" s="265">
        <f t="shared" si="59"/>
        <v>100.1372669427885</v>
      </c>
      <c r="P155" s="265">
        <f t="shared" si="59"/>
        <v>102.64069861635821</v>
      </c>
      <c r="Q155" s="265">
        <f t="shared" si="59"/>
        <v>105.20671608176715</v>
      </c>
      <c r="R155" s="265">
        <f t="shared" si="59"/>
        <v>107.83688398381132</v>
      </c>
      <c r="S155" s="265">
        <f t="shared" si="59"/>
        <v>110.53280608340658</v>
      </c>
      <c r="T155" s="265">
        <f t="shared" si="59"/>
        <v>113.29612623549176</v>
      </c>
      <c r="U155" s="265">
        <f t="shared" si="59"/>
        <v>116.12852939137903</v>
      </c>
      <c r="V155" s="265">
        <f t="shared" si="59"/>
        <v>119.03174262616351</v>
      </c>
      <c r="W155" s="265">
        <f t="shared" si="60"/>
        <v>122.00753619181758</v>
      </c>
      <c r="X155" s="265">
        <f t="shared" si="60"/>
        <v>125.057724596613</v>
      </c>
      <c r="Y155" s="265">
        <f t="shared" si="60"/>
        <v>128.18416771152832</v>
      </c>
      <c r="Z155" s="265">
        <f t="shared" si="60"/>
        <v>131.38877190431651</v>
      </c>
      <c r="AA155" s="265">
        <f t="shared" si="60"/>
        <v>134.67349120192443</v>
      </c>
      <c r="AB155" s="265">
        <f t="shared" si="60"/>
        <v>138.04032848197249</v>
      </c>
      <c r="AC155" s="265">
        <f t="shared" si="60"/>
        <v>141.49133669402184</v>
      </c>
      <c r="AD155" s="265">
        <f t="shared" si="60"/>
        <v>145.02862011137236</v>
      </c>
      <c r="AE155" s="265">
        <f t="shared" si="60"/>
        <v>148.65433561415665</v>
      </c>
      <c r="AF155" s="265">
        <f t="shared" si="60"/>
        <v>152.37069400451057</v>
      </c>
      <c r="AG155" s="265">
        <f t="shared" si="60"/>
        <v>156.17996135462329</v>
      </c>
      <c r="AH155" s="265">
        <f t="shared" si="60"/>
        <v>160.08446038848888</v>
      </c>
      <c r="AI155" s="265">
        <f t="shared" si="60"/>
        <v>164.0865718982011</v>
      </c>
      <c r="AJ155" s="265">
        <f t="shared" si="60"/>
        <v>168.18873619565611</v>
      </c>
      <c r="AK155" s="265">
        <f t="shared" si="60"/>
        <v>172.3934546005475</v>
      </c>
      <c r="AL155" s="265">
        <f t="shared" si="60"/>
        <v>176.70329096556114</v>
      </c>
      <c r="AM155" s="265">
        <f t="shared" si="60"/>
        <v>181.12087323970016</v>
      </c>
      <c r="AN155" s="265">
        <f t="shared" si="60"/>
        <v>185.64889507069265</v>
      </c>
      <c r="AO155" s="265">
        <f t="shared" si="60"/>
        <v>190.29011744745995</v>
      </c>
      <c r="AP155" s="265">
        <f t="shared" si="60"/>
        <v>195.04737038364641</v>
      </c>
      <c r="AQ155" s="265">
        <f t="shared" si="60"/>
        <v>199.92355464323757</v>
      </c>
      <c r="AR155" s="265">
        <f t="shared" si="60"/>
        <v>204.9216435093185</v>
      </c>
      <c r="AS155" s="265">
        <f t="shared" si="60"/>
        <v>210.04468459705146</v>
      </c>
      <c r="AT155" s="265">
        <f t="shared" si="60"/>
        <v>215.29580171197773</v>
      </c>
      <c r="AU155" s="265">
        <f t="shared" si="60"/>
        <v>220.67819675477716</v>
      </c>
      <c r="AV155" s="265">
        <f t="shared" si="60"/>
        <v>226.19515167364656</v>
      </c>
      <c r="AW155" s="265">
        <f t="shared" si="60"/>
        <v>231.85003046548769</v>
      </c>
      <c r="AX155" s="265">
        <f t="shared" si="60"/>
        <v>237.64628122712486</v>
      </c>
      <c r="AY155" s="265">
        <f t="shared" si="60"/>
        <v>243.58743825780294</v>
      </c>
      <c r="AZ155" s="265">
        <f t="shared" si="60"/>
        <v>249.67712421424798</v>
      </c>
      <c r="BA155" s="265">
        <f t="shared" si="60"/>
        <v>255.91905231960416</v>
      </c>
      <c r="BB155" s="265">
        <f t="shared" si="60"/>
        <v>262.31702862759425</v>
      </c>
      <c r="BC155" s="265">
        <f t="shared" si="60"/>
        <v>268.87495434328412</v>
      </c>
      <c r="BD155" s="265">
        <f t="shared" si="60"/>
        <v>275.59682820186617</v>
      </c>
      <c r="BE155" s="265">
        <f t="shared" si="60"/>
        <v>282.48674890691279</v>
      </c>
      <c r="BF155" s="265">
        <f t="shared" si="60"/>
        <v>289.54891762958562</v>
      </c>
      <c r="BG155" s="265">
        <f t="shared" si="60"/>
        <v>296.78764057032521</v>
      </c>
      <c r="BH155" s="265">
        <f t="shared" si="60"/>
        <v>304.2073315845833</v>
      </c>
      <c r="BI155" s="265">
        <f t="shared" si="60"/>
        <v>311.81251487419786</v>
      </c>
      <c r="BJ155" s="265">
        <f t="shared" si="60"/>
        <v>319.60782774605275</v>
      </c>
      <c r="BK155" s="265">
        <f t="shared" si="60"/>
        <v>327.59802343970404</v>
      </c>
      <c r="BL155" s="265">
        <f t="shared" si="60"/>
        <v>335.7879740256966</v>
      </c>
      <c r="BM155" s="265">
        <f t="shared" si="60"/>
        <v>344.18267337633893</v>
      </c>
      <c r="BN155" s="265" t="e">
        <f t="shared" si="60"/>
        <v>#N/A</v>
      </c>
      <c r="BO155" s="265" t="e">
        <f t="shared" si="60"/>
        <v>#N/A</v>
      </c>
      <c r="BP155" s="266" t="e">
        <f t="shared" si="60"/>
        <v>#N/A</v>
      </c>
    </row>
    <row r="156" spans="2:68">
      <c r="B156" s="1614"/>
      <c r="C156" s="98" t="s">
        <v>136</v>
      </c>
      <c r="D156" s="98"/>
      <c r="E156" s="98" t="s">
        <v>134</v>
      </c>
      <c r="F156" s="264">
        <f t="shared" si="61"/>
        <v>90</v>
      </c>
      <c r="G156" s="265">
        <f t="shared" si="59"/>
        <v>94.556249999999977</v>
      </c>
      <c r="H156" s="265">
        <f t="shared" si="59"/>
        <v>96.920156249999962</v>
      </c>
      <c r="I156" s="265">
        <f t="shared" si="59"/>
        <v>99.343160156249965</v>
      </c>
      <c r="J156" s="265">
        <f t="shared" si="59"/>
        <v>101.82673916015619</v>
      </c>
      <c r="K156" s="265">
        <f t="shared" si="59"/>
        <v>104.3724076391601</v>
      </c>
      <c r="L156" s="265">
        <f t="shared" si="59"/>
        <v>106.98171783013909</v>
      </c>
      <c r="M156" s="265">
        <f t="shared" si="59"/>
        <v>109.65626077589255</v>
      </c>
      <c r="N156" s="265">
        <f t="shared" si="59"/>
        <v>112.39766729528986</v>
      </c>
      <c r="O156" s="265">
        <f t="shared" si="59"/>
        <v>115.20760897767208</v>
      </c>
      <c r="P156" s="265">
        <f t="shared" si="59"/>
        <v>118.08779920211389</v>
      </c>
      <c r="Q156" s="265">
        <f t="shared" si="59"/>
        <v>121.03999418216672</v>
      </c>
      <c r="R156" s="265">
        <f t="shared" si="59"/>
        <v>124.06599403672087</v>
      </c>
      <c r="S156" s="265">
        <f t="shared" si="59"/>
        <v>127.16764388763887</v>
      </c>
      <c r="T156" s="265">
        <f t="shared" si="59"/>
        <v>130.34683498482985</v>
      </c>
      <c r="U156" s="265">
        <f t="shared" si="59"/>
        <v>133.60550585945057</v>
      </c>
      <c r="V156" s="265">
        <f t="shared" si="59"/>
        <v>136.94564350593683</v>
      </c>
      <c r="W156" s="265">
        <f t="shared" si="60"/>
        <v>140.36928459358523</v>
      </c>
      <c r="X156" s="265">
        <f t="shared" si="60"/>
        <v>143.87851670842485</v>
      </c>
      <c r="Y156" s="265">
        <f t="shared" si="60"/>
        <v>147.47547962613547</v>
      </c>
      <c r="Z156" s="265">
        <f t="shared" si="60"/>
        <v>151.16236661678886</v>
      </c>
      <c r="AA156" s="265">
        <f t="shared" si="60"/>
        <v>154.94142578220854</v>
      </c>
      <c r="AB156" s="265">
        <f t="shared" si="60"/>
        <v>158.81496142676374</v>
      </c>
      <c r="AC156" s="265">
        <f t="shared" si="60"/>
        <v>162.78533546243284</v>
      </c>
      <c r="AD156" s="265">
        <f t="shared" si="60"/>
        <v>166.85496884899365</v>
      </c>
      <c r="AE156" s="265">
        <f t="shared" si="60"/>
        <v>171.02634307021847</v>
      </c>
      <c r="AF156" s="265">
        <f t="shared" si="60"/>
        <v>175.30200164697391</v>
      </c>
      <c r="AG156" s="265">
        <f t="shared" si="60"/>
        <v>179.68455168814825</v>
      </c>
      <c r="AH156" s="265">
        <f t="shared" si="60"/>
        <v>184.17666548035191</v>
      </c>
      <c r="AI156" s="265">
        <f t="shared" si="60"/>
        <v>188.78108211736071</v>
      </c>
      <c r="AJ156" s="265">
        <f t="shared" si="60"/>
        <v>193.50060917029472</v>
      </c>
      <c r="AK156" s="265">
        <f t="shared" si="60"/>
        <v>198.3381243995521</v>
      </c>
      <c r="AL156" s="265">
        <f t="shared" si="60"/>
        <v>203.29657750954084</v>
      </c>
      <c r="AM156" s="265">
        <f t="shared" si="60"/>
        <v>208.37899194727933</v>
      </c>
      <c r="AN156" s="265">
        <f t="shared" si="60"/>
        <v>213.58846674596128</v>
      </c>
      <c r="AO156" s="265">
        <f t="shared" si="60"/>
        <v>218.92817841461033</v>
      </c>
      <c r="AP156" s="265">
        <f t="shared" si="60"/>
        <v>224.40138287497555</v>
      </c>
      <c r="AQ156" s="265">
        <f t="shared" si="60"/>
        <v>230.01141744684995</v>
      </c>
      <c r="AR156" s="265">
        <f t="shared" si="60"/>
        <v>235.76170288302117</v>
      </c>
      <c r="AS156" s="265">
        <f t="shared" si="60"/>
        <v>241.65574545509668</v>
      </c>
      <c r="AT156" s="265">
        <f t="shared" si="60"/>
        <v>247.6971390914741</v>
      </c>
      <c r="AU156" s="265">
        <f t="shared" si="60"/>
        <v>253.88956756876092</v>
      </c>
      <c r="AV156" s="265">
        <f t="shared" ref="AV156:BP156" si="62">$F156*AV$103</f>
        <v>260.23680675797993</v>
      </c>
      <c r="AW156" s="265">
        <f t="shared" si="62"/>
        <v>266.74272692692938</v>
      </c>
      <c r="AX156" s="265">
        <f t="shared" si="62"/>
        <v>273.41129510010262</v>
      </c>
      <c r="AY156" s="265">
        <f t="shared" si="62"/>
        <v>280.24657747760511</v>
      </c>
      <c r="AZ156" s="265">
        <f t="shared" si="62"/>
        <v>287.2527419145452</v>
      </c>
      <c r="BA156" s="265">
        <f t="shared" si="62"/>
        <v>294.43406046240881</v>
      </c>
      <c r="BB156" s="265">
        <f t="shared" si="62"/>
        <v>301.79491197396902</v>
      </c>
      <c r="BC156" s="265">
        <f t="shared" si="62"/>
        <v>309.33978477331823</v>
      </c>
      <c r="BD156" s="265">
        <f t="shared" si="62"/>
        <v>317.07327939265116</v>
      </c>
      <c r="BE156" s="265">
        <f t="shared" si="62"/>
        <v>325.00011137746736</v>
      </c>
      <c r="BF156" s="265">
        <f t="shared" si="62"/>
        <v>333.12511416190404</v>
      </c>
      <c r="BG156" s="265">
        <f t="shared" si="62"/>
        <v>341.45324201595162</v>
      </c>
      <c r="BH156" s="265">
        <f t="shared" si="62"/>
        <v>349.98957306635032</v>
      </c>
      <c r="BI156" s="265">
        <f t="shared" si="62"/>
        <v>358.73931239300907</v>
      </c>
      <c r="BJ156" s="265">
        <f t="shared" si="62"/>
        <v>367.70779520283429</v>
      </c>
      <c r="BK156" s="265">
        <f t="shared" si="62"/>
        <v>376.90049008290504</v>
      </c>
      <c r="BL156" s="265">
        <f t="shared" si="62"/>
        <v>386.32300233497767</v>
      </c>
      <c r="BM156" s="265">
        <f t="shared" si="62"/>
        <v>395.98107739335205</v>
      </c>
      <c r="BN156" s="265" t="e">
        <f t="shared" si="62"/>
        <v>#N/A</v>
      </c>
      <c r="BO156" s="265" t="e">
        <f t="shared" si="62"/>
        <v>#N/A</v>
      </c>
      <c r="BP156" s="266" t="e">
        <f t="shared" si="62"/>
        <v>#N/A</v>
      </c>
    </row>
    <row r="157" spans="2:68">
      <c r="B157" s="1614"/>
      <c r="C157" s="98"/>
      <c r="D157" s="98"/>
      <c r="E157" s="98"/>
      <c r="F157" s="267"/>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c r="BJ157" s="265"/>
      <c r="BK157" s="265"/>
      <c r="BL157" s="265"/>
      <c r="BM157" s="265"/>
      <c r="BN157" s="265"/>
      <c r="BO157" s="265"/>
      <c r="BP157" s="266"/>
    </row>
    <row r="158" spans="2:68">
      <c r="B158" s="1614"/>
      <c r="C158" s="98" t="s">
        <v>137</v>
      </c>
      <c r="D158" s="98"/>
      <c r="E158" s="98" t="s">
        <v>129</v>
      </c>
      <c r="F158" s="264">
        <f>F151</f>
        <v>36.663701500000002</v>
      </c>
      <c r="G158" s="265">
        <f t="shared" ref="G158:V163" si="63">$F158*G$103</f>
        <v>38.519801388437493</v>
      </c>
      <c r="H158" s="265">
        <f t="shared" si="63"/>
        <v>39.482796423148429</v>
      </c>
      <c r="I158" s="265">
        <f t="shared" si="63"/>
        <v>40.469866333727133</v>
      </c>
      <c r="J158" s="265">
        <f t="shared" si="63"/>
        <v>41.48161299207031</v>
      </c>
      <c r="K158" s="265">
        <f t="shared" si="63"/>
        <v>42.518653316872062</v>
      </c>
      <c r="L158" s="265">
        <f t="shared" si="63"/>
        <v>43.581619649793858</v>
      </c>
      <c r="M158" s="265">
        <f t="shared" si="63"/>
        <v>44.671160141038705</v>
      </c>
      <c r="N158" s="265">
        <f t="shared" si="63"/>
        <v>45.787939144564668</v>
      </c>
      <c r="O158" s="265">
        <f t="shared" si="63"/>
        <v>46.932637623178771</v>
      </c>
      <c r="P158" s="265">
        <f t="shared" si="63"/>
        <v>48.105953563758241</v>
      </c>
      <c r="Q158" s="265">
        <f t="shared" si="63"/>
        <v>49.308602402852195</v>
      </c>
      <c r="R158" s="265">
        <f t="shared" si="63"/>
        <v>50.541317462923487</v>
      </c>
      <c r="S158" s="265">
        <f t="shared" si="63"/>
        <v>51.804850399496573</v>
      </c>
      <c r="T158" s="265">
        <f t="shared" si="63"/>
        <v>53.099971659483984</v>
      </c>
      <c r="U158" s="265">
        <f t="shared" si="63"/>
        <v>54.427470950971085</v>
      </c>
      <c r="V158" s="265">
        <f t="shared" si="63"/>
        <v>55.788157724745354</v>
      </c>
      <c r="W158" s="265">
        <f t="shared" ref="W158:BP163" si="64">$F158*W$103</f>
        <v>57.182861667863982</v>
      </c>
      <c r="X158" s="265">
        <f t="shared" si="64"/>
        <v>58.612433209560578</v>
      </c>
      <c r="Y158" s="265">
        <f t="shared" si="64"/>
        <v>60.07774403979959</v>
      </c>
      <c r="Z158" s="265">
        <f t="shared" si="64"/>
        <v>61.579687640794575</v>
      </c>
      <c r="AA158" s="265">
        <f t="shared" si="64"/>
        <v>63.119179831814428</v>
      </c>
      <c r="AB158" s="265">
        <f t="shared" si="64"/>
        <v>64.697159327609782</v>
      </c>
      <c r="AC158" s="265">
        <f t="shared" si="64"/>
        <v>66.314588310800033</v>
      </c>
      <c r="AD158" s="265">
        <f t="shared" si="64"/>
        <v>67.972453018570022</v>
      </c>
      <c r="AE158" s="265">
        <f t="shared" si="64"/>
        <v>69.671764344034273</v>
      </c>
      <c r="AF158" s="265">
        <f t="shared" si="64"/>
        <v>71.413558452635115</v>
      </c>
      <c r="AG158" s="265">
        <f t="shared" si="64"/>
        <v>73.198897413950974</v>
      </c>
      <c r="AH158" s="265">
        <f t="shared" si="64"/>
        <v>75.028869849299753</v>
      </c>
      <c r="AI158" s="265">
        <f t="shared" si="64"/>
        <v>76.904591595532239</v>
      </c>
      <c r="AJ158" s="265">
        <f t="shared" si="64"/>
        <v>78.827206385420538</v>
      </c>
      <c r="AK158" s="265">
        <f t="shared" si="64"/>
        <v>80.797886545056059</v>
      </c>
      <c r="AL158" s="265">
        <f t="shared" si="64"/>
        <v>82.817833708682443</v>
      </c>
      <c r="AM158" s="265">
        <f t="shared" si="64"/>
        <v>84.888279551399492</v>
      </c>
      <c r="AN158" s="265">
        <f t="shared" si="64"/>
        <v>87.010486540184459</v>
      </c>
      <c r="AO158" s="265">
        <f t="shared" si="64"/>
        <v>89.185748703689072</v>
      </c>
      <c r="AP158" s="265">
        <f t="shared" si="64"/>
        <v>91.415392421281297</v>
      </c>
      <c r="AQ158" s="265">
        <f t="shared" si="64"/>
        <v>93.700777231813319</v>
      </c>
      <c r="AR158" s="265">
        <f t="shared" si="64"/>
        <v>96.043296662608654</v>
      </c>
      <c r="AS158" s="265">
        <f t="shared" si="64"/>
        <v>98.444379079173856</v>
      </c>
      <c r="AT158" s="265">
        <f t="shared" si="64"/>
        <v>100.9054885561532</v>
      </c>
      <c r="AU158" s="265">
        <f t="shared" si="64"/>
        <v>103.42812577005702</v>
      </c>
      <c r="AV158" s="265">
        <f t="shared" si="64"/>
        <v>106.01382891430843</v>
      </c>
      <c r="AW158" s="265">
        <f t="shared" si="64"/>
        <v>108.66417463716613</v>
      </c>
      <c r="AX158" s="265">
        <f t="shared" si="64"/>
        <v>111.38077900309527</v>
      </c>
      <c r="AY158" s="265">
        <f t="shared" si="64"/>
        <v>114.16529847817263</v>
      </c>
      <c r="AZ158" s="265">
        <f t="shared" si="64"/>
        <v>117.01943094012694</v>
      </c>
      <c r="BA158" s="265">
        <f t="shared" si="64"/>
        <v>119.94491671363009</v>
      </c>
      <c r="BB158" s="265">
        <f t="shared" si="64"/>
        <v>122.94353963147086</v>
      </c>
      <c r="BC158" s="265">
        <f t="shared" si="64"/>
        <v>126.01712812225763</v>
      </c>
      <c r="BD158" s="265">
        <f t="shared" si="64"/>
        <v>129.16755632531405</v>
      </c>
      <c r="BE158" s="265">
        <f t="shared" si="64"/>
        <v>132.39674523344686</v>
      </c>
      <c r="BF158" s="265">
        <f t="shared" si="64"/>
        <v>135.70666386428303</v>
      </c>
      <c r="BG158" s="265">
        <f t="shared" si="64"/>
        <v>139.09933046089009</v>
      </c>
      <c r="BH158" s="265">
        <f t="shared" si="64"/>
        <v>142.57681372241231</v>
      </c>
      <c r="BI158" s="265">
        <f t="shared" si="64"/>
        <v>146.14123406547262</v>
      </c>
      <c r="BJ158" s="265">
        <f t="shared" si="64"/>
        <v>149.79476491710943</v>
      </c>
      <c r="BK158" s="265">
        <f t="shared" si="64"/>
        <v>153.53963404003713</v>
      </c>
      <c r="BL158" s="265">
        <f t="shared" si="64"/>
        <v>157.37812489103806</v>
      </c>
      <c r="BM158" s="265">
        <f t="shared" si="64"/>
        <v>161.31257801331398</v>
      </c>
      <c r="BN158" s="265" t="e">
        <f t="shared" si="64"/>
        <v>#N/A</v>
      </c>
      <c r="BO158" s="265" t="e">
        <f t="shared" si="64"/>
        <v>#N/A</v>
      </c>
      <c r="BP158" s="266" t="e">
        <f t="shared" si="64"/>
        <v>#N/A</v>
      </c>
    </row>
    <row r="159" spans="2:68">
      <c r="B159" s="1614"/>
      <c r="C159" s="98" t="s">
        <v>137</v>
      </c>
      <c r="D159" s="98"/>
      <c r="E159" s="98" t="s">
        <v>130</v>
      </c>
      <c r="F159" s="264">
        <f t="shared" ref="F159:F163" si="65">F152</f>
        <v>42.326046222222232</v>
      </c>
      <c r="G159" s="265">
        <f t="shared" si="63"/>
        <v>44.468802312222216</v>
      </c>
      <c r="H159" s="265">
        <f t="shared" si="63"/>
        <v>45.580522370027772</v>
      </c>
      <c r="I159" s="265">
        <f t="shared" si="63"/>
        <v>46.720035429278461</v>
      </c>
      <c r="J159" s="265">
        <f t="shared" si="63"/>
        <v>47.888036315010417</v>
      </c>
      <c r="K159" s="265">
        <f t="shared" si="63"/>
        <v>49.085237222885681</v>
      </c>
      <c r="L159" s="265">
        <f t="shared" si="63"/>
        <v>50.312368153457811</v>
      </c>
      <c r="M159" s="265">
        <f t="shared" si="63"/>
        <v>51.570177357294256</v>
      </c>
      <c r="N159" s="265">
        <f t="shared" si="63"/>
        <v>52.859431791226612</v>
      </c>
      <c r="O159" s="265">
        <f t="shared" si="63"/>
        <v>54.180917586007261</v>
      </c>
      <c r="P159" s="265">
        <f t="shared" si="63"/>
        <v>55.535440525657442</v>
      </c>
      <c r="Q159" s="265">
        <f t="shared" si="63"/>
        <v>56.92382653879887</v>
      </c>
      <c r="R159" s="265">
        <f t="shared" si="63"/>
        <v>58.346922202268836</v>
      </c>
      <c r="S159" s="265">
        <f t="shared" si="63"/>
        <v>59.80559525732555</v>
      </c>
      <c r="T159" s="265">
        <f t="shared" si="63"/>
        <v>61.300735138758689</v>
      </c>
      <c r="U159" s="265">
        <f t="shared" si="63"/>
        <v>62.833253517227654</v>
      </c>
      <c r="V159" s="265">
        <f t="shared" si="63"/>
        <v>64.404084855158331</v>
      </c>
      <c r="W159" s="265">
        <f t="shared" si="64"/>
        <v>66.014186976537289</v>
      </c>
      <c r="X159" s="265">
        <f t="shared" si="64"/>
        <v>67.66454165095071</v>
      </c>
      <c r="Y159" s="265">
        <f t="shared" si="64"/>
        <v>69.356155192224477</v>
      </c>
      <c r="Z159" s="265">
        <f t="shared" si="64"/>
        <v>71.090059072030087</v>
      </c>
      <c r="AA159" s="265">
        <f t="shared" si="64"/>
        <v>72.867310548830829</v>
      </c>
      <c r="AB159" s="265">
        <f t="shared" si="64"/>
        <v>74.688993312551588</v>
      </c>
      <c r="AC159" s="265">
        <f t="shared" si="64"/>
        <v>76.556218145365378</v>
      </c>
      <c r="AD159" s="265">
        <f t="shared" si="64"/>
        <v>78.470123598999507</v>
      </c>
      <c r="AE159" s="265">
        <f t="shared" si="64"/>
        <v>80.431876688974484</v>
      </c>
      <c r="AF159" s="265">
        <f t="shared" si="64"/>
        <v>82.442673606198838</v>
      </c>
      <c r="AG159" s="265">
        <f t="shared" si="64"/>
        <v>84.503740446353802</v>
      </c>
      <c r="AH159" s="265">
        <f t="shared" si="64"/>
        <v>86.616333957512637</v>
      </c>
      <c r="AI159" s="265">
        <f t="shared" si="64"/>
        <v>88.781742306450454</v>
      </c>
      <c r="AJ159" s="265">
        <f t="shared" si="64"/>
        <v>91.001285864111708</v>
      </c>
      <c r="AK159" s="265">
        <f t="shared" si="64"/>
        <v>93.276318010714505</v>
      </c>
      <c r="AL159" s="265">
        <f t="shared" si="64"/>
        <v>95.608225960982338</v>
      </c>
      <c r="AM159" s="265">
        <f t="shared" si="64"/>
        <v>97.998431610006875</v>
      </c>
      <c r="AN159" s="265">
        <f t="shared" si="64"/>
        <v>100.44839240025705</v>
      </c>
      <c r="AO159" s="265">
        <f t="shared" si="64"/>
        <v>102.95960221026347</v>
      </c>
      <c r="AP159" s="265">
        <f t="shared" si="64"/>
        <v>105.53359226552004</v>
      </c>
      <c r="AQ159" s="265">
        <f t="shared" si="64"/>
        <v>108.17193207215804</v>
      </c>
      <c r="AR159" s="265">
        <f t="shared" si="64"/>
        <v>110.87623037396199</v>
      </c>
      <c r="AS159" s="265">
        <f t="shared" si="64"/>
        <v>113.64813613331103</v>
      </c>
      <c r="AT159" s="265">
        <f t="shared" si="64"/>
        <v>116.48933953664381</v>
      </c>
      <c r="AU159" s="265">
        <f t="shared" si="64"/>
        <v>119.40157302505988</v>
      </c>
      <c r="AV159" s="265">
        <f t="shared" si="64"/>
        <v>122.38661235068636</v>
      </c>
      <c r="AW159" s="265">
        <f t="shared" si="64"/>
        <v>125.4462776594535</v>
      </c>
      <c r="AX159" s="265">
        <f t="shared" si="64"/>
        <v>128.58243460093985</v>
      </c>
      <c r="AY159" s="265">
        <f t="shared" si="64"/>
        <v>131.79699546596331</v>
      </c>
      <c r="AZ159" s="265">
        <f t="shared" si="64"/>
        <v>135.09192035261236</v>
      </c>
      <c r="BA159" s="265">
        <f t="shared" si="64"/>
        <v>138.46921836142766</v>
      </c>
      <c r="BB159" s="265">
        <f t="shared" si="64"/>
        <v>141.93094882046336</v>
      </c>
      <c r="BC159" s="265">
        <f t="shared" si="64"/>
        <v>145.47922254097494</v>
      </c>
      <c r="BD159" s="265">
        <f t="shared" si="64"/>
        <v>149.11620310449931</v>
      </c>
      <c r="BE159" s="265">
        <f t="shared" si="64"/>
        <v>152.84410818211174</v>
      </c>
      <c r="BF159" s="265">
        <f t="shared" si="64"/>
        <v>156.66521088666454</v>
      </c>
      <c r="BG159" s="265">
        <f t="shared" si="64"/>
        <v>160.58184115883114</v>
      </c>
      <c r="BH159" s="265">
        <f t="shared" si="64"/>
        <v>164.59638718780189</v>
      </c>
      <c r="BI159" s="265">
        <f t="shared" si="64"/>
        <v>168.71129686749691</v>
      </c>
      <c r="BJ159" s="265">
        <f t="shared" si="64"/>
        <v>172.92907928918433</v>
      </c>
      <c r="BK159" s="265">
        <f t="shared" si="64"/>
        <v>177.25230627141391</v>
      </c>
      <c r="BL159" s="265">
        <f t="shared" si="64"/>
        <v>181.68361392819924</v>
      </c>
      <c r="BM159" s="265">
        <f t="shared" si="64"/>
        <v>186.2257042764042</v>
      </c>
      <c r="BN159" s="265" t="e">
        <f t="shared" si="64"/>
        <v>#N/A</v>
      </c>
      <c r="BO159" s="265" t="e">
        <f t="shared" si="64"/>
        <v>#N/A</v>
      </c>
      <c r="BP159" s="266" t="e">
        <f t="shared" si="64"/>
        <v>#N/A</v>
      </c>
    </row>
    <row r="160" spans="2:68">
      <c r="B160" s="1614"/>
      <c r="C160" s="98" t="s">
        <v>137</v>
      </c>
      <c r="D160" s="98"/>
      <c r="E160" s="98" t="s">
        <v>131</v>
      </c>
      <c r="F160" s="264">
        <f t="shared" si="65"/>
        <v>52.012412333333337</v>
      </c>
      <c r="G160" s="265">
        <f t="shared" si="63"/>
        <v>54.645540707708321</v>
      </c>
      <c r="H160" s="265">
        <f t="shared" si="63"/>
        <v>56.011679225401025</v>
      </c>
      <c r="I160" s="265">
        <f t="shared" si="63"/>
        <v>57.41197120603605</v>
      </c>
      <c r="J160" s="265">
        <f t="shared" si="63"/>
        <v>58.847270486186943</v>
      </c>
      <c r="K160" s="265">
        <f t="shared" si="63"/>
        <v>60.318452248341615</v>
      </c>
      <c r="L160" s="265">
        <f t="shared" si="63"/>
        <v>61.826413554550143</v>
      </c>
      <c r="M160" s="265">
        <f t="shared" si="63"/>
        <v>63.372073893413898</v>
      </c>
      <c r="N160" s="265">
        <f t="shared" si="63"/>
        <v>64.956375740749237</v>
      </c>
      <c r="O160" s="265">
        <f t="shared" si="63"/>
        <v>66.580285134267953</v>
      </c>
      <c r="P160" s="265">
        <f t="shared" si="63"/>
        <v>68.244792262624657</v>
      </c>
      <c r="Q160" s="265">
        <f t="shared" si="63"/>
        <v>69.950912069190267</v>
      </c>
      <c r="R160" s="265">
        <f t="shared" si="63"/>
        <v>71.699684870920009</v>
      </c>
      <c r="S160" s="265">
        <f t="shared" si="63"/>
        <v>73.492176992693004</v>
      </c>
      <c r="T160" s="265">
        <f t="shared" si="63"/>
        <v>75.329481417510323</v>
      </c>
      <c r="U160" s="265">
        <f t="shared" si="63"/>
        <v>77.212718452948081</v>
      </c>
      <c r="V160" s="265">
        <f t="shared" si="63"/>
        <v>79.143036414271762</v>
      </c>
      <c r="W160" s="265">
        <f t="shared" si="64"/>
        <v>81.121612324628558</v>
      </c>
      <c r="X160" s="265">
        <f t="shared" si="64"/>
        <v>83.149652632744264</v>
      </c>
      <c r="Y160" s="265">
        <f t="shared" si="64"/>
        <v>85.228393948562868</v>
      </c>
      <c r="Z160" s="265">
        <f t="shared" si="64"/>
        <v>87.35910379727693</v>
      </c>
      <c r="AA160" s="265">
        <f t="shared" si="64"/>
        <v>89.543081392208848</v>
      </c>
      <c r="AB160" s="265">
        <f t="shared" si="64"/>
        <v>91.781658427014051</v>
      </c>
      <c r="AC160" s="265">
        <f t="shared" si="64"/>
        <v>94.076199887689413</v>
      </c>
      <c r="AD160" s="265">
        <f t="shared" si="64"/>
        <v>96.428104884881634</v>
      </c>
      <c r="AE160" s="265">
        <f t="shared" si="64"/>
        <v>98.838807507003665</v>
      </c>
      <c r="AF160" s="265">
        <f t="shared" si="64"/>
        <v>101.30977769467874</v>
      </c>
      <c r="AG160" s="265">
        <f t="shared" si="64"/>
        <v>103.84252213704569</v>
      </c>
      <c r="AH160" s="265">
        <f t="shared" si="64"/>
        <v>106.43858519047183</v>
      </c>
      <c r="AI160" s="265">
        <f t="shared" si="64"/>
        <v>109.09954982023363</v>
      </c>
      <c r="AJ160" s="265">
        <f t="shared" si="64"/>
        <v>111.82703856573946</v>
      </c>
      <c r="AK160" s="265">
        <f t="shared" si="64"/>
        <v>114.62271452988294</v>
      </c>
      <c r="AL160" s="265">
        <f t="shared" si="64"/>
        <v>117.48828239312999</v>
      </c>
      <c r="AM160" s="265">
        <f t="shared" si="64"/>
        <v>120.42548945295822</v>
      </c>
      <c r="AN160" s="265">
        <f t="shared" si="64"/>
        <v>123.43612668928216</v>
      </c>
      <c r="AO160" s="265">
        <f t="shared" si="64"/>
        <v>126.52202985651421</v>
      </c>
      <c r="AP160" s="265">
        <f t="shared" si="64"/>
        <v>129.68508060292706</v>
      </c>
      <c r="AQ160" s="265">
        <f t="shared" si="64"/>
        <v>132.92720761800024</v>
      </c>
      <c r="AR160" s="265">
        <f t="shared" si="64"/>
        <v>136.25038780845023</v>
      </c>
      <c r="AS160" s="265">
        <f t="shared" si="64"/>
        <v>139.65664750366147</v>
      </c>
      <c r="AT160" s="265">
        <f t="shared" si="64"/>
        <v>143.14806369125301</v>
      </c>
      <c r="AU160" s="265">
        <f t="shared" si="64"/>
        <v>146.72676528353432</v>
      </c>
      <c r="AV160" s="265">
        <f t="shared" si="64"/>
        <v>150.39493441562266</v>
      </c>
      <c r="AW160" s="265">
        <f t="shared" si="64"/>
        <v>154.1548077760132</v>
      </c>
      <c r="AX160" s="265">
        <f t="shared" si="64"/>
        <v>158.00867797041352</v>
      </c>
      <c r="AY160" s="265">
        <f t="shared" si="64"/>
        <v>161.95889491967384</v>
      </c>
      <c r="AZ160" s="265">
        <f t="shared" si="64"/>
        <v>166.00786729266565</v>
      </c>
      <c r="BA160" s="265">
        <f t="shared" si="64"/>
        <v>170.15806397498227</v>
      </c>
      <c r="BB160" s="265">
        <f t="shared" si="64"/>
        <v>174.41201557435684</v>
      </c>
      <c r="BC160" s="265">
        <f t="shared" si="64"/>
        <v>178.77231596371576</v>
      </c>
      <c r="BD160" s="265">
        <f t="shared" si="64"/>
        <v>183.24162386280864</v>
      </c>
      <c r="BE160" s="265">
        <f t="shared" si="64"/>
        <v>187.82266445937881</v>
      </c>
      <c r="BF160" s="265">
        <f t="shared" si="64"/>
        <v>192.51823107086327</v>
      </c>
      <c r="BG160" s="265">
        <f t="shared" si="64"/>
        <v>197.33118684763483</v>
      </c>
      <c r="BH160" s="265">
        <f t="shared" si="64"/>
        <v>202.26446651882566</v>
      </c>
      <c r="BI160" s="265">
        <f t="shared" si="64"/>
        <v>207.32107818179628</v>
      </c>
      <c r="BJ160" s="265">
        <f t="shared" si="64"/>
        <v>212.50410513634117</v>
      </c>
      <c r="BK160" s="265">
        <f t="shared" si="64"/>
        <v>217.81670776474968</v>
      </c>
      <c r="BL160" s="265">
        <f t="shared" si="64"/>
        <v>223.26212545886841</v>
      </c>
      <c r="BM160" s="265">
        <f t="shared" si="64"/>
        <v>228.84367859534007</v>
      </c>
      <c r="BN160" s="265" t="e">
        <f t="shared" si="64"/>
        <v>#N/A</v>
      </c>
      <c r="BO160" s="265" t="e">
        <f t="shared" si="64"/>
        <v>#N/A</v>
      </c>
      <c r="BP160" s="266" t="e">
        <f t="shared" si="64"/>
        <v>#N/A</v>
      </c>
    </row>
    <row r="161" spans="2:68">
      <c r="B161" s="1614"/>
      <c r="C161" s="98" t="s">
        <v>137</v>
      </c>
      <c r="D161" s="98"/>
      <c r="E161" s="98" t="s">
        <v>132</v>
      </c>
      <c r="F161" s="264">
        <f t="shared" si="65"/>
        <v>66.289054909090922</v>
      </c>
      <c r="G161" s="265">
        <f t="shared" si="63"/>
        <v>69.644938313863634</v>
      </c>
      <c r="H161" s="265">
        <f t="shared" si="63"/>
        <v>71.386061771710217</v>
      </c>
      <c r="I161" s="265">
        <f t="shared" si="63"/>
        <v>73.17071331600296</v>
      </c>
      <c r="J161" s="265">
        <f t="shared" si="63"/>
        <v>74.999981148903032</v>
      </c>
      <c r="K161" s="265">
        <f t="shared" si="63"/>
        <v>76.874980677625601</v>
      </c>
      <c r="L161" s="265">
        <f t="shared" si="63"/>
        <v>78.796855194566234</v>
      </c>
      <c r="M161" s="265">
        <f t="shared" si="63"/>
        <v>80.766776574430381</v>
      </c>
      <c r="N161" s="265">
        <f t="shared" si="63"/>
        <v>82.785945988791141</v>
      </c>
      <c r="O161" s="265">
        <f t="shared" si="63"/>
        <v>84.855594638510894</v>
      </c>
      <c r="P161" s="265">
        <f t="shared" si="63"/>
        <v>86.976984504473663</v>
      </c>
      <c r="Q161" s="265">
        <f t="shared" si="63"/>
        <v>89.151409117085507</v>
      </c>
      <c r="R161" s="265">
        <f t="shared" si="63"/>
        <v>91.380194345012626</v>
      </c>
      <c r="S161" s="265">
        <f t="shared" si="63"/>
        <v>93.664699203637923</v>
      </c>
      <c r="T161" s="265">
        <f t="shared" si="63"/>
        <v>96.006316683728883</v>
      </c>
      <c r="U161" s="265">
        <f t="shared" si="63"/>
        <v>98.406474600822094</v>
      </c>
      <c r="V161" s="265">
        <f t="shared" si="63"/>
        <v>100.86663646584263</v>
      </c>
      <c r="W161" s="265">
        <f t="shared" si="64"/>
        <v>103.3883023774887</v>
      </c>
      <c r="X161" s="265">
        <f t="shared" si="64"/>
        <v>105.97300993692591</v>
      </c>
      <c r="Y161" s="265">
        <f t="shared" si="64"/>
        <v>108.62233518534904</v>
      </c>
      <c r="Z161" s="265">
        <f t="shared" si="64"/>
        <v>111.33789356498276</v>
      </c>
      <c r="AA161" s="265">
        <f t="shared" si="64"/>
        <v>114.12134090410731</v>
      </c>
      <c r="AB161" s="265">
        <f t="shared" si="64"/>
        <v>116.97437442670997</v>
      </c>
      <c r="AC161" s="265">
        <f t="shared" si="64"/>
        <v>119.89873378737774</v>
      </c>
      <c r="AD161" s="265">
        <f t="shared" si="64"/>
        <v>122.89620213206216</v>
      </c>
      <c r="AE161" s="265">
        <f t="shared" si="64"/>
        <v>125.96860718536371</v>
      </c>
      <c r="AF161" s="265">
        <f t="shared" si="64"/>
        <v>129.11782236499778</v>
      </c>
      <c r="AG161" s="265">
        <f t="shared" si="64"/>
        <v>132.34576792412273</v>
      </c>
      <c r="AH161" s="265">
        <f t="shared" si="64"/>
        <v>135.65441212222578</v>
      </c>
      <c r="AI161" s="265">
        <f t="shared" si="64"/>
        <v>139.04577242528143</v>
      </c>
      <c r="AJ161" s="265">
        <f t="shared" si="64"/>
        <v>142.52191673591344</v>
      </c>
      <c r="AK161" s="265">
        <f t="shared" si="64"/>
        <v>146.08496465431128</v>
      </c>
      <c r="AL161" s="265">
        <f t="shared" si="64"/>
        <v>149.73708877066903</v>
      </c>
      <c r="AM161" s="265">
        <f t="shared" si="64"/>
        <v>153.48051598993572</v>
      </c>
      <c r="AN161" s="265">
        <f t="shared" si="64"/>
        <v>157.3175288896841</v>
      </c>
      <c r="AO161" s="265">
        <f t="shared" si="64"/>
        <v>161.25046711192618</v>
      </c>
      <c r="AP161" s="265">
        <f t="shared" si="64"/>
        <v>165.28172878972433</v>
      </c>
      <c r="AQ161" s="265">
        <f t="shared" si="64"/>
        <v>169.41377200946744</v>
      </c>
      <c r="AR161" s="265">
        <f t="shared" si="64"/>
        <v>173.64911630970411</v>
      </c>
      <c r="AS161" s="265">
        <f t="shared" si="64"/>
        <v>177.9903442174467</v>
      </c>
      <c r="AT161" s="265">
        <f t="shared" si="64"/>
        <v>182.44010282288286</v>
      </c>
      <c r="AU161" s="265">
        <f t="shared" si="64"/>
        <v>187.00110539345491</v>
      </c>
      <c r="AV161" s="265">
        <f t="shared" si="64"/>
        <v>191.67613302829128</v>
      </c>
      <c r="AW161" s="265">
        <f t="shared" si="64"/>
        <v>196.46803635399851</v>
      </c>
      <c r="AX161" s="265">
        <f t="shared" si="64"/>
        <v>201.37973726284847</v>
      </c>
      <c r="AY161" s="265">
        <f t="shared" si="64"/>
        <v>206.41423069441964</v>
      </c>
      <c r="AZ161" s="265">
        <f t="shared" si="64"/>
        <v>211.57458646178011</v>
      </c>
      <c r="BA161" s="265">
        <f t="shared" si="64"/>
        <v>216.8639511233246</v>
      </c>
      <c r="BB161" s="265">
        <f t="shared" si="64"/>
        <v>222.28554990140773</v>
      </c>
      <c r="BC161" s="265">
        <f t="shared" si="64"/>
        <v>227.8426886489429</v>
      </c>
      <c r="BD161" s="265">
        <f t="shared" si="64"/>
        <v>233.53875586516645</v>
      </c>
      <c r="BE161" s="265">
        <f t="shared" si="64"/>
        <v>239.37722476179556</v>
      </c>
      <c r="BF161" s="265">
        <f t="shared" si="64"/>
        <v>245.36165538084043</v>
      </c>
      <c r="BG161" s="265">
        <f t="shared" si="64"/>
        <v>251.4956967653614</v>
      </c>
      <c r="BH161" s="265">
        <f t="shared" si="64"/>
        <v>257.7830891844954</v>
      </c>
      <c r="BI161" s="265">
        <f t="shared" si="64"/>
        <v>264.22766641410777</v>
      </c>
      <c r="BJ161" s="265">
        <f t="shared" si="64"/>
        <v>270.83335807446048</v>
      </c>
      <c r="BK161" s="265">
        <f t="shared" si="64"/>
        <v>277.60419202632193</v>
      </c>
      <c r="BL161" s="265">
        <f t="shared" si="64"/>
        <v>284.54429682697997</v>
      </c>
      <c r="BM161" s="265">
        <f t="shared" si="64"/>
        <v>291.65790424765441</v>
      </c>
      <c r="BN161" s="265" t="e">
        <f t="shared" si="64"/>
        <v>#N/A</v>
      </c>
      <c r="BO161" s="265" t="e">
        <f t="shared" si="64"/>
        <v>#N/A</v>
      </c>
      <c r="BP161" s="266" t="e">
        <f t="shared" si="64"/>
        <v>#N/A</v>
      </c>
    </row>
    <row r="162" spans="2:68">
      <c r="B162" s="1614"/>
      <c r="C162" s="98" t="s">
        <v>137</v>
      </c>
      <c r="D162" s="98"/>
      <c r="E162" s="98" t="s">
        <v>133</v>
      </c>
      <c r="F162" s="264">
        <f t="shared" si="65"/>
        <v>78.227072888888898</v>
      </c>
      <c r="G162" s="265">
        <f t="shared" si="63"/>
        <v>82.187318453888878</v>
      </c>
      <c r="H162" s="265">
        <f t="shared" si="63"/>
        <v>84.242001415236089</v>
      </c>
      <c r="I162" s="265">
        <f t="shared" si="63"/>
        <v>86.348051450616992</v>
      </c>
      <c r="J162" s="265">
        <f t="shared" si="63"/>
        <v>88.506752736882405</v>
      </c>
      <c r="K162" s="265">
        <f t="shared" si="63"/>
        <v>90.719421555304464</v>
      </c>
      <c r="L162" s="265">
        <f t="shared" si="63"/>
        <v>92.987407094187063</v>
      </c>
      <c r="M162" s="265">
        <f t="shared" si="63"/>
        <v>95.312092271541729</v>
      </c>
      <c r="N162" s="265">
        <f t="shared" si="63"/>
        <v>97.694894578330278</v>
      </c>
      <c r="O162" s="265">
        <f t="shared" si="63"/>
        <v>100.1372669427885</v>
      </c>
      <c r="P162" s="265">
        <f t="shared" si="63"/>
        <v>102.64069861635821</v>
      </c>
      <c r="Q162" s="265">
        <f t="shared" si="63"/>
        <v>105.20671608176715</v>
      </c>
      <c r="R162" s="265">
        <f t="shared" si="63"/>
        <v>107.83688398381132</v>
      </c>
      <c r="S162" s="265">
        <f t="shared" si="63"/>
        <v>110.53280608340658</v>
      </c>
      <c r="T162" s="265">
        <f t="shared" si="63"/>
        <v>113.29612623549176</v>
      </c>
      <c r="U162" s="265">
        <f t="shared" si="63"/>
        <v>116.12852939137903</v>
      </c>
      <c r="V162" s="265">
        <f t="shared" si="63"/>
        <v>119.03174262616351</v>
      </c>
      <c r="W162" s="265">
        <f t="shared" si="64"/>
        <v>122.00753619181758</v>
      </c>
      <c r="X162" s="265">
        <f t="shared" si="64"/>
        <v>125.057724596613</v>
      </c>
      <c r="Y162" s="265">
        <f t="shared" si="64"/>
        <v>128.18416771152832</v>
      </c>
      <c r="Z162" s="265">
        <f t="shared" si="64"/>
        <v>131.38877190431651</v>
      </c>
      <c r="AA162" s="265">
        <f t="shared" si="64"/>
        <v>134.67349120192443</v>
      </c>
      <c r="AB162" s="265">
        <f t="shared" si="64"/>
        <v>138.04032848197249</v>
      </c>
      <c r="AC162" s="265">
        <f t="shared" si="64"/>
        <v>141.49133669402184</v>
      </c>
      <c r="AD162" s="265">
        <f t="shared" si="64"/>
        <v>145.02862011137236</v>
      </c>
      <c r="AE162" s="265">
        <f t="shared" si="64"/>
        <v>148.65433561415665</v>
      </c>
      <c r="AF162" s="265">
        <f t="shared" si="64"/>
        <v>152.37069400451057</v>
      </c>
      <c r="AG162" s="265">
        <f t="shared" si="64"/>
        <v>156.17996135462329</v>
      </c>
      <c r="AH162" s="265">
        <f t="shared" si="64"/>
        <v>160.08446038848888</v>
      </c>
      <c r="AI162" s="265">
        <f t="shared" si="64"/>
        <v>164.0865718982011</v>
      </c>
      <c r="AJ162" s="265">
        <f t="shared" si="64"/>
        <v>168.18873619565611</v>
      </c>
      <c r="AK162" s="265">
        <f t="shared" si="64"/>
        <v>172.3934546005475</v>
      </c>
      <c r="AL162" s="265">
        <f t="shared" si="64"/>
        <v>176.70329096556114</v>
      </c>
      <c r="AM162" s="265">
        <f t="shared" si="64"/>
        <v>181.12087323970016</v>
      </c>
      <c r="AN162" s="265">
        <f t="shared" si="64"/>
        <v>185.64889507069265</v>
      </c>
      <c r="AO162" s="265">
        <f t="shared" si="64"/>
        <v>190.29011744745995</v>
      </c>
      <c r="AP162" s="265">
        <f t="shared" si="64"/>
        <v>195.04737038364641</v>
      </c>
      <c r="AQ162" s="265">
        <f t="shared" si="64"/>
        <v>199.92355464323757</v>
      </c>
      <c r="AR162" s="265">
        <f t="shared" si="64"/>
        <v>204.9216435093185</v>
      </c>
      <c r="AS162" s="265">
        <f t="shared" si="64"/>
        <v>210.04468459705146</v>
      </c>
      <c r="AT162" s="265">
        <f t="shared" si="64"/>
        <v>215.29580171197773</v>
      </c>
      <c r="AU162" s="265">
        <f t="shared" si="64"/>
        <v>220.67819675477716</v>
      </c>
      <c r="AV162" s="265">
        <f t="shared" si="64"/>
        <v>226.19515167364656</v>
      </c>
      <c r="AW162" s="265">
        <f t="shared" si="64"/>
        <v>231.85003046548769</v>
      </c>
      <c r="AX162" s="265">
        <f t="shared" si="64"/>
        <v>237.64628122712486</v>
      </c>
      <c r="AY162" s="265">
        <f t="shared" si="64"/>
        <v>243.58743825780294</v>
      </c>
      <c r="AZ162" s="265">
        <f t="shared" si="64"/>
        <v>249.67712421424798</v>
      </c>
      <c r="BA162" s="265">
        <f t="shared" si="64"/>
        <v>255.91905231960416</v>
      </c>
      <c r="BB162" s="265">
        <f t="shared" si="64"/>
        <v>262.31702862759425</v>
      </c>
      <c r="BC162" s="265">
        <f t="shared" si="64"/>
        <v>268.87495434328412</v>
      </c>
      <c r="BD162" s="265">
        <f t="shared" si="64"/>
        <v>275.59682820186617</v>
      </c>
      <c r="BE162" s="265">
        <f t="shared" si="64"/>
        <v>282.48674890691279</v>
      </c>
      <c r="BF162" s="265">
        <f t="shared" si="64"/>
        <v>289.54891762958562</v>
      </c>
      <c r="BG162" s="265">
        <f t="shared" si="64"/>
        <v>296.78764057032521</v>
      </c>
      <c r="BH162" s="265">
        <f t="shared" si="64"/>
        <v>304.2073315845833</v>
      </c>
      <c r="BI162" s="265">
        <f t="shared" si="64"/>
        <v>311.81251487419786</v>
      </c>
      <c r="BJ162" s="265">
        <f t="shared" si="64"/>
        <v>319.60782774605275</v>
      </c>
      <c r="BK162" s="265">
        <f t="shared" si="64"/>
        <v>327.59802343970404</v>
      </c>
      <c r="BL162" s="265">
        <f t="shared" si="64"/>
        <v>335.7879740256966</v>
      </c>
      <c r="BM162" s="265">
        <f t="shared" si="64"/>
        <v>344.18267337633893</v>
      </c>
      <c r="BN162" s="265" t="e">
        <f t="shared" si="64"/>
        <v>#N/A</v>
      </c>
      <c r="BO162" s="265" t="e">
        <f t="shared" si="64"/>
        <v>#N/A</v>
      </c>
      <c r="BP162" s="266" t="e">
        <f t="shared" si="64"/>
        <v>#N/A</v>
      </c>
    </row>
    <row r="163" spans="2:68">
      <c r="B163" s="1614"/>
      <c r="C163" s="98" t="s">
        <v>137</v>
      </c>
      <c r="D163" s="98"/>
      <c r="E163" s="98" t="s">
        <v>134</v>
      </c>
      <c r="F163" s="264">
        <f t="shared" si="65"/>
        <v>90</v>
      </c>
      <c r="G163" s="265">
        <f t="shared" si="63"/>
        <v>94.556249999999977</v>
      </c>
      <c r="H163" s="265">
        <f t="shared" si="63"/>
        <v>96.920156249999962</v>
      </c>
      <c r="I163" s="265">
        <f t="shared" si="63"/>
        <v>99.343160156249965</v>
      </c>
      <c r="J163" s="265">
        <f t="shared" si="63"/>
        <v>101.82673916015619</v>
      </c>
      <c r="K163" s="265">
        <f t="shared" si="63"/>
        <v>104.3724076391601</v>
      </c>
      <c r="L163" s="265">
        <f t="shared" si="63"/>
        <v>106.98171783013909</v>
      </c>
      <c r="M163" s="265">
        <f t="shared" si="63"/>
        <v>109.65626077589255</v>
      </c>
      <c r="N163" s="265">
        <f t="shared" si="63"/>
        <v>112.39766729528986</v>
      </c>
      <c r="O163" s="265">
        <f t="shared" si="63"/>
        <v>115.20760897767208</v>
      </c>
      <c r="P163" s="265">
        <f t="shared" si="63"/>
        <v>118.08779920211389</v>
      </c>
      <c r="Q163" s="265">
        <f t="shared" si="63"/>
        <v>121.03999418216672</v>
      </c>
      <c r="R163" s="265">
        <f t="shared" si="63"/>
        <v>124.06599403672087</v>
      </c>
      <c r="S163" s="265">
        <f t="shared" si="63"/>
        <v>127.16764388763887</v>
      </c>
      <c r="T163" s="265">
        <f t="shared" si="63"/>
        <v>130.34683498482985</v>
      </c>
      <c r="U163" s="265">
        <f t="shared" si="63"/>
        <v>133.60550585945057</v>
      </c>
      <c r="V163" s="265">
        <f t="shared" si="63"/>
        <v>136.94564350593683</v>
      </c>
      <c r="W163" s="265">
        <f t="shared" si="64"/>
        <v>140.36928459358523</v>
      </c>
      <c r="X163" s="265">
        <f t="shared" si="64"/>
        <v>143.87851670842485</v>
      </c>
      <c r="Y163" s="265">
        <f t="shared" si="64"/>
        <v>147.47547962613547</v>
      </c>
      <c r="Z163" s="265">
        <f t="shared" si="64"/>
        <v>151.16236661678886</v>
      </c>
      <c r="AA163" s="265">
        <f t="shared" si="64"/>
        <v>154.94142578220854</v>
      </c>
      <c r="AB163" s="265">
        <f t="shared" si="64"/>
        <v>158.81496142676374</v>
      </c>
      <c r="AC163" s="265">
        <f t="shared" si="64"/>
        <v>162.78533546243284</v>
      </c>
      <c r="AD163" s="265">
        <f t="shared" si="64"/>
        <v>166.85496884899365</v>
      </c>
      <c r="AE163" s="265">
        <f t="shared" si="64"/>
        <v>171.02634307021847</v>
      </c>
      <c r="AF163" s="265">
        <f t="shared" si="64"/>
        <v>175.30200164697391</v>
      </c>
      <c r="AG163" s="265">
        <f t="shared" si="64"/>
        <v>179.68455168814825</v>
      </c>
      <c r="AH163" s="265">
        <f t="shared" si="64"/>
        <v>184.17666548035191</v>
      </c>
      <c r="AI163" s="265">
        <f t="shared" si="64"/>
        <v>188.78108211736071</v>
      </c>
      <c r="AJ163" s="265">
        <f t="shared" si="64"/>
        <v>193.50060917029472</v>
      </c>
      <c r="AK163" s="265">
        <f t="shared" si="64"/>
        <v>198.3381243995521</v>
      </c>
      <c r="AL163" s="265">
        <f t="shared" si="64"/>
        <v>203.29657750954084</v>
      </c>
      <c r="AM163" s="265">
        <f t="shared" si="64"/>
        <v>208.37899194727933</v>
      </c>
      <c r="AN163" s="265">
        <f t="shared" si="64"/>
        <v>213.58846674596128</v>
      </c>
      <c r="AO163" s="265">
        <f t="shared" si="64"/>
        <v>218.92817841461033</v>
      </c>
      <c r="AP163" s="265">
        <f t="shared" si="64"/>
        <v>224.40138287497555</v>
      </c>
      <c r="AQ163" s="265">
        <f t="shared" si="64"/>
        <v>230.01141744684995</v>
      </c>
      <c r="AR163" s="265">
        <f t="shared" si="64"/>
        <v>235.76170288302117</v>
      </c>
      <c r="AS163" s="265">
        <f t="shared" si="64"/>
        <v>241.65574545509668</v>
      </c>
      <c r="AT163" s="265">
        <f t="shared" si="64"/>
        <v>247.6971390914741</v>
      </c>
      <c r="AU163" s="265">
        <f t="shared" si="64"/>
        <v>253.88956756876092</v>
      </c>
      <c r="AV163" s="265">
        <f t="shared" ref="AV163:BP163" si="66">$F163*AV$103</f>
        <v>260.23680675797993</v>
      </c>
      <c r="AW163" s="265">
        <f t="shared" si="66"/>
        <v>266.74272692692938</v>
      </c>
      <c r="AX163" s="265">
        <f t="shared" si="66"/>
        <v>273.41129510010262</v>
      </c>
      <c r="AY163" s="265">
        <f t="shared" si="66"/>
        <v>280.24657747760511</v>
      </c>
      <c r="AZ163" s="265">
        <f t="shared" si="66"/>
        <v>287.2527419145452</v>
      </c>
      <c r="BA163" s="265">
        <f t="shared" si="66"/>
        <v>294.43406046240881</v>
      </c>
      <c r="BB163" s="265">
        <f t="shared" si="66"/>
        <v>301.79491197396902</v>
      </c>
      <c r="BC163" s="265">
        <f t="shared" si="66"/>
        <v>309.33978477331823</v>
      </c>
      <c r="BD163" s="265">
        <f t="shared" si="66"/>
        <v>317.07327939265116</v>
      </c>
      <c r="BE163" s="265">
        <f t="shared" si="66"/>
        <v>325.00011137746736</v>
      </c>
      <c r="BF163" s="265">
        <f t="shared" si="66"/>
        <v>333.12511416190404</v>
      </c>
      <c r="BG163" s="265">
        <f t="shared" si="66"/>
        <v>341.45324201595162</v>
      </c>
      <c r="BH163" s="265">
        <f t="shared" si="66"/>
        <v>349.98957306635032</v>
      </c>
      <c r="BI163" s="265">
        <f t="shared" si="66"/>
        <v>358.73931239300907</v>
      </c>
      <c r="BJ163" s="265">
        <f t="shared" si="66"/>
        <v>367.70779520283429</v>
      </c>
      <c r="BK163" s="265">
        <f t="shared" si="66"/>
        <v>376.90049008290504</v>
      </c>
      <c r="BL163" s="265">
        <f t="shared" si="66"/>
        <v>386.32300233497767</v>
      </c>
      <c r="BM163" s="265">
        <f t="shared" si="66"/>
        <v>395.98107739335205</v>
      </c>
      <c r="BN163" s="265" t="e">
        <f t="shared" si="66"/>
        <v>#N/A</v>
      </c>
      <c r="BO163" s="265" t="e">
        <f t="shared" si="66"/>
        <v>#N/A</v>
      </c>
      <c r="BP163" s="266" t="e">
        <f t="shared" si="66"/>
        <v>#N/A</v>
      </c>
    </row>
    <row r="164" spans="2:68">
      <c r="B164" s="1614"/>
      <c r="C164" s="98"/>
      <c r="D164" s="98"/>
      <c r="E164" s="98"/>
      <c r="F164" s="267"/>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257"/>
    </row>
    <row r="165" spans="2:68">
      <c r="B165" s="1614"/>
      <c r="C165" s="98" t="s">
        <v>299</v>
      </c>
      <c r="D165" s="98"/>
      <c r="E165" s="98" t="s">
        <v>138</v>
      </c>
      <c r="F165" s="264">
        <f>'3. Inputs'!G195</f>
        <v>39.171933333333335</v>
      </c>
      <c r="G165" s="265">
        <f>$F165*G$103</f>
        <v>41.155012458333324</v>
      </c>
      <c r="H165" s="265">
        <f t="shared" ref="H165:BL167" si="67">$F165*H$103</f>
        <v>42.183887769791653</v>
      </c>
      <c r="I165" s="265">
        <f t="shared" si="67"/>
        <v>43.238484964036445</v>
      </c>
      <c r="J165" s="265">
        <f t="shared" si="67"/>
        <v>44.319447088137352</v>
      </c>
      <c r="K165" s="265">
        <f t="shared" si="67"/>
        <v>45.427433265340781</v>
      </c>
      <c r="L165" s="265">
        <f t="shared" si="67"/>
        <v>46.56311909697429</v>
      </c>
      <c r="M165" s="265">
        <f t="shared" si="67"/>
        <v>47.727197074398646</v>
      </c>
      <c r="N165" s="265">
        <f t="shared" si="67"/>
        <v>48.920377001258615</v>
      </c>
      <c r="O165" s="265">
        <f t="shared" si="67"/>
        <v>50.143386426290064</v>
      </c>
      <c r="P165" s="265">
        <f t="shared" si="67"/>
        <v>51.396971086947318</v>
      </c>
      <c r="Q165" s="265">
        <f t="shared" si="67"/>
        <v>52.68189536412099</v>
      </c>
      <c r="R165" s="265">
        <f t="shared" si="67"/>
        <v>53.99894274822401</v>
      </c>
      <c r="S165" s="265">
        <f t="shared" si="67"/>
        <v>55.348916316929603</v>
      </c>
      <c r="T165" s="265">
        <f t="shared" si="67"/>
        <v>56.732639224852846</v>
      </c>
      <c r="U165" s="265">
        <f t="shared" si="67"/>
        <v>58.150955205474162</v>
      </c>
      <c r="V165" s="265">
        <f t="shared" si="67"/>
        <v>59.604729085611005</v>
      </c>
      <c r="W165" s="265">
        <f t="shared" si="67"/>
        <v>61.094847312751277</v>
      </c>
      <c r="X165" s="265">
        <f t="shared" si="67"/>
        <v>62.622218495570053</v>
      </c>
      <c r="Y165" s="265">
        <f t="shared" si="67"/>
        <v>64.187773957959308</v>
      </c>
      <c r="Z165" s="265">
        <f t="shared" si="67"/>
        <v>65.792468306908276</v>
      </c>
      <c r="AA165" s="265">
        <f t="shared" si="67"/>
        <v>67.437280014580978</v>
      </c>
      <c r="AB165" s="265">
        <f t="shared" si="67"/>
        <v>69.123212014945494</v>
      </c>
      <c r="AC165" s="265">
        <f t="shared" si="67"/>
        <v>70.851292315319128</v>
      </c>
      <c r="AD165" s="265">
        <f t="shared" si="67"/>
        <v>72.622574623202098</v>
      </c>
      <c r="AE165" s="265">
        <f t="shared" si="67"/>
        <v>74.438138988782157</v>
      </c>
      <c r="AF165" s="265">
        <f t="shared" si="67"/>
        <v>76.299092463501694</v>
      </c>
      <c r="AG165" s="265">
        <f t="shared" si="67"/>
        <v>78.206569775089221</v>
      </c>
      <c r="AH165" s="265">
        <f t="shared" si="67"/>
        <v>80.161734019466451</v>
      </c>
      <c r="AI165" s="265">
        <f t="shared" si="67"/>
        <v>82.165777369953119</v>
      </c>
      <c r="AJ165" s="265">
        <f t="shared" si="67"/>
        <v>84.219921804201931</v>
      </c>
      <c r="AK165" s="265">
        <f t="shared" si="67"/>
        <v>86.325419849306982</v>
      </c>
      <c r="AL165" s="265">
        <f t="shared" si="67"/>
        <v>88.483555345539642</v>
      </c>
      <c r="AM165" s="265">
        <f t="shared" si="67"/>
        <v>90.695644229178114</v>
      </c>
      <c r="AN165" s="265">
        <f t="shared" si="67"/>
        <v>92.963035334907559</v>
      </c>
      <c r="AO165" s="265">
        <f t="shared" si="67"/>
        <v>95.287111218280231</v>
      </c>
      <c r="AP165" s="265">
        <f t="shared" si="67"/>
        <v>97.66928899873723</v>
      </c>
      <c r="AQ165" s="265">
        <f t="shared" si="67"/>
        <v>100.11102122370566</v>
      </c>
      <c r="AR165" s="265">
        <f t="shared" si="67"/>
        <v>102.61379675429831</v>
      </c>
      <c r="AS165" s="265">
        <f t="shared" si="67"/>
        <v>105.17914167315575</v>
      </c>
      <c r="AT165" s="265">
        <f t="shared" si="67"/>
        <v>107.80862021498464</v>
      </c>
      <c r="AU165" s="265">
        <f t="shared" si="67"/>
        <v>110.50383572035925</v>
      </c>
      <c r="AV165" s="265">
        <f t="shared" si="67"/>
        <v>113.26643161336821</v>
      </c>
      <c r="AW165" s="265">
        <f t="shared" si="67"/>
        <v>116.0980924037024</v>
      </c>
      <c r="AX165" s="265">
        <f t="shared" si="67"/>
        <v>119.00054471379495</v>
      </c>
      <c r="AY165" s="265">
        <f t="shared" si="67"/>
        <v>121.9755583316398</v>
      </c>
      <c r="AZ165" s="265">
        <f t="shared" si="67"/>
        <v>125.02494728993078</v>
      </c>
      <c r="BA165" s="265">
        <f t="shared" si="67"/>
        <v>128.15057097217905</v>
      </c>
      <c r="BB165" s="265">
        <f t="shared" si="67"/>
        <v>131.35433524648352</v>
      </c>
      <c r="BC165" s="265">
        <f t="shared" si="67"/>
        <v>134.63819362764562</v>
      </c>
      <c r="BD165" s="265">
        <f t="shared" si="67"/>
        <v>138.00414846833672</v>
      </c>
      <c r="BE165" s="265">
        <f t="shared" si="67"/>
        <v>141.45425218004513</v>
      </c>
      <c r="BF165" s="265">
        <f t="shared" si="67"/>
        <v>144.99060848454624</v>
      </c>
      <c r="BG165" s="265">
        <f t="shared" si="67"/>
        <v>148.61537369665987</v>
      </c>
      <c r="BH165" s="265">
        <f t="shared" si="67"/>
        <v>152.33075803907636</v>
      </c>
      <c r="BI165" s="265">
        <f t="shared" si="67"/>
        <v>156.13902699005325</v>
      </c>
      <c r="BJ165" s="265">
        <f t="shared" si="67"/>
        <v>160.04250266480457</v>
      </c>
      <c r="BK165" s="265">
        <f t="shared" si="67"/>
        <v>164.04356523142465</v>
      </c>
      <c r="BL165" s="265">
        <f t="shared" si="67"/>
        <v>168.14465436221028</v>
      </c>
      <c r="BM165" s="265">
        <f t="shared" ref="BL165:BP167" si="68">$F165*BM$103</f>
        <v>172.34827072126549</v>
      </c>
      <c r="BN165" s="265" t="e">
        <f t="shared" si="68"/>
        <v>#N/A</v>
      </c>
      <c r="BO165" s="265" t="e">
        <f t="shared" si="68"/>
        <v>#N/A</v>
      </c>
      <c r="BP165" s="266" t="e">
        <f t="shared" si="68"/>
        <v>#N/A</v>
      </c>
    </row>
    <row r="166" spans="2:68">
      <c r="B166" s="1614"/>
      <c r="C166" s="98" t="s">
        <v>299</v>
      </c>
      <c r="D166" s="98"/>
      <c r="E166" s="98" t="s">
        <v>139</v>
      </c>
      <c r="F166" s="264">
        <f>'3. Inputs'!G196</f>
        <v>47.886319999999998</v>
      </c>
      <c r="G166" s="265">
        <f>$F166*G$103</f>
        <v>50.310564949999986</v>
      </c>
      <c r="H166" s="265">
        <f t="shared" si="67"/>
        <v>51.568329073749979</v>
      </c>
      <c r="I166" s="265">
        <f t="shared" si="67"/>
        <v>52.857537300593727</v>
      </c>
      <c r="J166" s="265">
        <f t="shared" si="67"/>
        <v>54.178975733108565</v>
      </c>
      <c r="K166" s="265">
        <f t="shared" si="67"/>
        <v>55.533450126436271</v>
      </c>
      <c r="L166" s="265">
        <f t="shared" si="67"/>
        <v>56.921786379597172</v>
      </c>
      <c r="M166" s="265">
        <f t="shared" si="67"/>
        <v>58.344831039087097</v>
      </c>
      <c r="N166" s="265">
        <f t="shared" si="67"/>
        <v>59.803451815064278</v>
      </c>
      <c r="O166" s="265">
        <f t="shared" si="67"/>
        <v>61.298538110440866</v>
      </c>
      <c r="P166" s="265">
        <f t="shared" si="67"/>
        <v>62.831001563201887</v>
      </c>
      <c r="Q166" s="265">
        <f t="shared" si="67"/>
        <v>64.401776602281927</v>
      </c>
      <c r="R166" s="265">
        <f t="shared" si="67"/>
        <v>66.01182101733896</v>
      </c>
      <c r="S166" s="265">
        <f t="shared" si="67"/>
        <v>67.662116542772424</v>
      </c>
      <c r="T166" s="265">
        <f t="shared" si="67"/>
        <v>69.353669456341748</v>
      </c>
      <c r="U166" s="265">
        <f t="shared" si="67"/>
        <v>71.087511192750284</v>
      </c>
      <c r="V166" s="265">
        <f t="shared" si="67"/>
        <v>72.86469897256903</v>
      </c>
      <c r="W166" s="265">
        <f t="shared" si="67"/>
        <v>74.686316446883254</v>
      </c>
      <c r="X166" s="265">
        <f t="shared" si="67"/>
        <v>76.553474358055325</v>
      </c>
      <c r="Y166" s="265">
        <f t="shared" si="67"/>
        <v>78.46731121700671</v>
      </c>
      <c r="Z166" s="265">
        <f t="shared" si="67"/>
        <v>80.42899399743186</v>
      </c>
      <c r="AA166" s="265">
        <f t="shared" si="67"/>
        <v>82.439718847367658</v>
      </c>
      <c r="AB166" s="265">
        <f t="shared" si="67"/>
        <v>84.500711818551821</v>
      </c>
      <c r="AC166" s="265">
        <f t="shared" si="67"/>
        <v>86.613229614015637</v>
      </c>
      <c r="AD166" s="265">
        <f t="shared" si="67"/>
        <v>88.778560354366007</v>
      </c>
      <c r="AE166" s="265">
        <f t="shared" si="67"/>
        <v>90.998024363225156</v>
      </c>
      <c r="AF166" s="265">
        <f t="shared" si="67"/>
        <v>93.272974972305775</v>
      </c>
      <c r="AG166" s="265">
        <f t="shared" si="67"/>
        <v>95.604799346613405</v>
      </c>
      <c r="AH166" s="265">
        <f t="shared" si="67"/>
        <v>97.994919330278734</v>
      </c>
      <c r="AI166" s="265">
        <f t="shared" si="67"/>
        <v>100.4447923135357</v>
      </c>
      <c r="AJ166" s="265">
        <f t="shared" si="67"/>
        <v>102.95591212137408</v>
      </c>
      <c r="AK166" s="265">
        <f t="shared" si="67"/>
        <v>105.52980992440843</v>
      </c>
      <c r="AL166" s="265">
        <f t="shared" si="67"/>
        <v>108.16805517251862</v>
      </c>
      <c r="AM166" s="265">
        <f t="shared" si="67"/>
        <v>110.87225655183157</v>
      </c>
      <c r="AN166" s="265">
        <f t="shared" si="67"/>
        <v>113.64406296562734</v>
      </c>
      <c r="AO166" s="265">
        <f t="shared" si="67"/>
        <v>116.48516453976802</v>
      </c>
      <c r="AP166" s="265">
        <f t="shared" si="67"/>
        <v>119.39729365326221</v>
      </c>
      <c r="AQ166" s="265">
        <f t="shared" si="67"/>
        <v>122.38222599459377</v>
      </c>
      <c r="AR166" s="265">
        <f t="shared" si="67"/>
        <v>125.4417816444586</v>
      </c>
      <c r="AS166" s="265">
        <f t="shared" si="67"/>
        <v>128.57782618557005</v>
      </c>
      <c r="AT166" s="265">
        <f t="shared" si="67"/>
        <v>131.79227184020931</v>
      </c>
      <c r="AU166" s="265">
        <f t="shared" si="67"/>
        <v>135.08707863621453</v>
      </c>
      <c r="AV166" s="265">
        <f t="shared" si="67"/>
        <v>138.46425560211986</v>
      </c>
      <c r="AW166" s="265">
        <f t="shared" si="67"/>
        <v>141.92586199217286</v>
      </c>
      <c r="AX166" s="265">
        <f t="shared" si="67"/>
        <v>145.47400854197716</v>
      </c>
      <c r="AY166" s="265">
        <f t="shared" si="67"/>
        <v>149.11085875552655</v>
      </c>
      <c r="AZ166" s="265">
        <f t="shared" si="67"/>
        <v>152.83863022441471</v>
      </c>
      <c r="BA166" s="265">
        <f t="shared" si="67"/>
        <v>156.65959598002505</v>
      </c>
      <c r="BB166" s="265">
        <f t="shared" si="67"/>
        <v>160.57608587952569</v>
      </c>
      <c r="BC166" s="265">
        <f t="shared" si="67"/>
        <v>164.59048802651384</v>
      </c>
      <c r="BD166" s="265">
        <f t="shared" si="67"/>
        <v>168.70525022717666</v>
      </c>
      <c r="BE166" s="265">
        <f t="shared" si="67"/>
        <v>172.92288148285604</v>
      </c>
      <c r="BF166" s="265">
        <f t="shared" si="67"/>
        <v>177.24595351992741</v>
      </c>
      <c r="BG166" s="265">
        <f t="shared" si="67"/>
        <v>181.67710235792558</v>
      </c>
      <c r="BH166" s="265">
        <f t="shared" si="67"/>
        <v>186.21902991687369</v>
      </c>
      <c r="BI166" s="265">
        <f t="shared" si="67"/>
        <v>190.87450566479552</v>
      </c>
      <c r="BJ166" s="265">
        <f t="shared" si="67"/>
        <v>195.64636830641541</v>
      </c>
      <c r="BK166" s="265">
        <f t="shared" si="67"/>
        <v>200.53752751407575</v>
      </c>
      <c r="BL166" s="265">
        <f t="shared" si="68"/>
        <v>205.55096570192762</v>
      </c>
      <c r="BM166" s="265">
        <f t="shared" si="68"/>
        <v>210.68973984447578</v>
      </c>
      <c r="BN166" s="265" t="e">
        <f t="shared" si="68"/>
        <v>#N/A</v>
      </c>
      <c r="BO166" s="265" t="e">
        <f t="shared" si="68"/>
        <v>#N/A</v>
      </c>
      <c r="BP166" s="266" t="e">
        <f t="shared" si="68"/>
        <v>#N/A</v>
      </c>
    </row>
    <row r="167" spans="2:68">
      <c r="B167" s="1615"/>
      <c r="C167" s="99" t="s">
        <v>299</v>
      </c>
      <c r="D167" s="99"/>
      <c r="E167" s="99" t="s">
        <v>140</v>
      </c>
      <c r="F167" s="268">
        <f>'3. Inputs'!G197</f>
        <v>65.857566666666656</v>
      </c>
      <c r="G167" s="261">
        <f>$F167*G$103</f>
        <v>69.191605979166638</v>
      </c>
      <c r="H167" s="261">
        <f t="shared" si="67"/>
        <v>70.921396128645796</v>
      </c>
      <c r="I167" s="261">
        <f t="shared" si="67"/>
        <v>72.694431031861939</v>
      </c>
      <c r="J167" s="261">
        <f t="shared" si="67"/>
        <v>74.511791807658483</v>
      </c>
      <c r="K167" s="261">
        <f t="shared" si="67"/>
        <v>76.374586602849931</v>
      </c>
      <c r="L167" s="261">
        <f t="shared" si="67"/>
        <v>78.283951267921168</v>
      </c>
      <c r="M167" s="261">
        <f t="shared" si="67"/>
        <v>80.241050049619204</v>
      </c>
      <c r="N167" s="261">
        <f t="shared" si="67"/>
        <v>82.247076300859675</v>
      </c>
      <c r="O167" s="261">
        <f t="shared" si="67"/>
        <v>84.303253208381136</v>
      </c>
      <c r="P167" s="261">
        <f t="shared" si="67"/>
        <v>86.410834538590677</v>
      </c>
      <c r="Q167" s="261">
        <f t="shared" si="67"/>
        <v>88.571105402055437</v>
      </c>
      <c r="R167" s="261">
        <f t="shared" si="67"/>
        <v>90.785383037106797</v>
      </c>
      <c r="S167" s="261">
        <f t="shared" si="67"/>
        <v>93.055017613034465</v>
      </c>
      <c r="T167" s="261">
        <f t="shared" si="67"/>
        <v>95.381393053360327</v>
      </c>
      <c r="U167" s="261">
        <f t="shared" si="67"/>
        <v>97.765927879694331</v>
      </c>
      <c r="V167" s="261">
        <f t="shared" si="67"/>
        <v>100.21007607668668</v>
      </c>
      <c r="W167" s="261">
        <f t="shared" si="67"/>
        <v>102.71532797860382</v>
      </c>
      <c r="X167" s="261">
        <f t="shared" si="67"/>
        <v>105.28321117806891</v>
      </c>
      <c r="Y167" s="261">
        <f t="shared" si="67"/>
        <v>107.91529145752064</v>
      </c>
      <c r="Z167" s="261">
        <f t="shared" si="67"/>
        <v>110.61317374395864</v>
      </c>
      <c r="AA167" s="261">
        <f t="shared" si="67"/>
        <v>113.37850308755759</v>
      </c>
      <c r="AB167" s="261">
        <f t="shared" si="67"/>
        <v>116.21296566474652</v>
      </c>
      <c r="AC167" s="261">
        <f t="shared" si="67"/>
        <v>119.11828980636518</v>
      </c>
      <c r="AD167" s="261">
        <f t="shared" si="67"/>
        <v>122.0962470515243</v>
      </c>
      <c r="AE167" s="261">
        <f t="shared" si="67"/>
        <v>125.1486532278124</v>
      </c>
      <c r="AF167" s="261">
        <f t="shared" si="67"/>
        <v>128.2773695585077</v>
      </c>
      <c r="AG167" s="261">
        <f t="shared" si="67"/>
        <v>131.48430379747037</v>
      </c>
      <c r="AH167" s="261">
        <f t="shared" si="67"/>
        <v>134.77141139240712</v>
      </c>
      <c r="AI167" s="261">
        <f t="shared" si="67"/>
        <v>138.14069667721731</v>
      </c>
      <c r="AJ167" s="261">
        <f t="shared" si="67"/>
        <v>141.5942140941477</v>
      </c>
      <c r="AK167" s="261">
        <f t="shared" si="67"/>
        <v>145.1340694465014</v>
      </c>
      <c r="AL167" s="261">
        <f t="shared" si="67"/>
        <v>148.7624211826639</v>
      </c>
      <c r="AM167" s="261">
        <f t="shared" si="67"/>
        <v>152.48148171223048</v>
      </c>
      <c r="AN167" s="261">
        <f t="shared" si="67"/>
        <v>156.29351875503622</v>
      </c>
      <c r="AO167" s="261">
        <f t="shared" si="67"/>
        <v>160.20085672391212</v>
      </c>
      <c r="AP167" s="261">
        <f t="shared" si="67"/>
        <v>164.20587814200991</v>
      </c>
      <c r="AQ167" s="261">
        <f t="shared" si="67"/>
        <v>168.31102509556015</v>
      </c>
      <c r="AR167" s="261">
        <f t="shared" si="67"/>
        <v>172.51880072294915</v>
      </c>
      <c r="AS167" s="261">
        <f t="shared" si="67"/>
        <v>176.83177074102286</v>
      </c>
      <c r="AT167" s="261">
        <f t="shared" si="67"/>
        <v>181.25256500954845</v>
      </c>
      <c r="AU167" s="261">
        <f t="shared" si="67"/>
        <v>185.78387913478713</v>
      </c>
      <c r="AV167" s="261">
        <f t="shared" si="67"/>
        <v>190.42847611315679</v>
      </c>
      <c r="AW167" s="261">
        <f t="shared" si="67"/>
        <v>195.18918801598568</v>
      </c>
      <c r="AX167" s="261">
        <f t="shared" si="67"/>
        <v>200.0689177163853</v>
      </c>
      <c r="AY167" s="261">
        <f t="shared" si="67"/>
        <v>205.0706406592949</v>
      </c>
      <c r="AZ167" s="261">
        <f t="shared" si="67"/>
        <v>210.19740667577724</v>
      </c>
      <c r="BA167" s="261">
        <f t="shared" si="67"/>
        <v>215.45234184267164</v>
      </c>
      <c r="BB167" s="261">
        <f t="shared" si="67"/>
        <v>220.83865038873844</v>
      </c>
      <c r="BC167" s="261">
        <f t="shared" si="67"/>
        <v>226.35961664845692</v>
      </c>
      <c r="BD167" s="261">
        <f t="shared" si="67"/>
        <v>232.01860706466829</v>
      </c>
      <c r="BE167" s="261">
        <f t="shared" si="67"/>
        <v>237.81907224128494</v>
      </c>
      <c r="BF167" s="261">
        <f t="shared" si="67"/>
        <v>243.76454904731708</v>
      </c>
      <c r="BG167" s="261">
        <f t="shared" si="67"/>
        <v>249.85866277349996</v>
      </c>
      <c r="BH167" s="261">
        <f t="shared" si="67"/>
        <v>256.10512934283742</v>
      </c>
      <c r="BI167" s="261">
        <f t="shared" si="67"/>
        <v>262.50775757640832</v>
      </c>
      <c r="BJ167" s="261">
        <f t="shared" si="67"/>
        <v>269.07045151581855</v>
      </c>
      <c r="BK167" s="261">
        <f t="shared" si="67"/>
        <v>275.79721280371393</v>
      </c>
      <c r="BL167" s="261">
        <f t="shared" si="68"/>
        <v>282.69214312380677</v>
      </c>
      <c r="BM167" s="261">
        <f t="shared" si="68"/>
        <v>289.75944670190188</v>
      </c>
      <c r="BN167" s="261" t="e">
        <f t="shared" si="68"/>
        <v>#N/A</v>
      </c>
      <c r="BO167" s="261" t="e">
        <f t="shared" si="68"/>
        <v>#N/A</v>
      </c>
      <c r="BP167" s="262" t="e">
        <f t="shared" si="68"/>
        <v>#N/A</v>
      </c>
    </row>
    <row r="170" spans="2:68">
      <c r="B170" s="1616" t="s">
        <v>128</v>
      </c>
      <c r="C170" s="310" t="s">
        <v>284</v>
      </c>
      <c r="D170" s="310"/>
      <c r="E170" s="310" t="s">
        <v>140</v>
      </c>
      <c r="F170" s="310">
        <f t="shared" ref="F170:BP172" si="69">F140*F105</f>
        <v>0</v>
      </c>
      <c r="G170" s="310">
        <f t="shared" si="69"/>
        <v>0</v>
      </c>
      <c r="H170" s="310">
        <f t="shared" si="69"/>
        <v>0</v>
      </c>
      <c r="I170" s="310">
        <f t="shared" si="69"/>
        <v>0</v>
      </c>
      <c r="J170" s="310">
        <f t="shared" si="69"/>
        <v>0</v>
      </c>
      <c r="K170" s="310">
        <f t="shared" si="69"/>
        <v>0</v>
      </c>
      <c r="L170" s="310">
        <f t="shared" si="69"/>
        <v>0</v>
      </c>
      <c r="M170" s="310">
        <f t="shared" si="69"/>
        <v>0</v>
      </c>
      <c r="N170" s="310">
        <f t="shared" si="69"/>
        <v>0</v>
      </c>
      <c r="O170" s="310">
        <f t="shared" si="69"/>
        <v>0</v>
      </c>
      <c r="P170" s="310">
        <f t="shared" si="69"/>
        <v>0</v>
      </c>
      <c r="Q170" s="310">
        <f t="shared" si="69"/>
        <v>0</v>
      </c>
      <c r="R170" s="310">
        <f t="shared" si="69"/>
        <v>0</v>
      </c>
      <c r="S170" s="310">
        <f t="shared" si="69"/>
        <v>0</v>
      </c>
      <c r="T170" s="310">
        <f t="shared" si="69"/>
        <v>0</v>
      </c>
      <c r="U170" s="310">
        <f t="shared" si="69"/>
        <v>0</v>
      </c>
      <c r="V170" s="310">
        <f t="shared" si="69"/>
        <v>0</v>
      </c>
      <c r="W170" s="310">
        <f t="shared" si="69"/>
        <v>0</v>
      </c>
      <c r="X170" s="310">
        <f t="shared" si="69"/>
        <v>0</v>
      </c>
      <c r="Y170" s="310">
        <f t="shared" si="69"/>
        <v>0</v>
      </c>
      <c r="Z170" s="310">
        <f t="shared" si="69"/>
        <v>0</v>
      </c>
      <c r="AA170" s="310">
        <f t="shared" si="69"/>
        <v>0</v>
      </c>
      <c r="AB170" s="310">
        <f t="shared" si="69"/>
        <v>0</v>
      </c>
      <c r="AC170" s="310">
        <f t="shared" si="69"/>
        <v>0</v>
      </c>
      <c r="AD170" s="310">
        <f t="shared" si="69"/>
        <v>0</v>
      </c>
      <c r="AE170" s="310">
        <f t="shared" si="69"/>
        <v>0</v>
      </c>
      <c r="AF170" s="310">
        <f t="shared" si="69"/>
        <v>0</v>
      </c>
      <c r="AG170" s="310">
        <f t="shared" si="69"/>
        <v>0</v>
      </c>
      <c r="AH170" s="310">
        <f t="shared" si="69"/>
        <v>0</v>
      </c>
      <c r="AI170" s="310">
        <f t="shared" si="69"/>
        <v>0</v>
      </c>
      <c r="AJ170" s="310">
        <f t="shared" si="69"/>
        <v>0</v>
      </c>
      <c r="AK170" s="310">
        <f t="shared" si="69"/>
        <v>0</v>
      </c>
      <c r="AL170" s="310">
        <f t="shared" si="69"/>
        <v>0</v>
      </c>
      <c r="AM170" s="310">
        <f t="shared" si="69"/>
        <v>0</v>
      </c>
      <c r="AN170" s="310">
        <f t="shared" si="69"/>
        <v>0</v>
      </c>
      <c r="AO170" s="310">
        <f t="shared" si="69"/>
        <v>0</v>
      </c>
      <c r="AP170" s="310">
        <f t="shared" si="69"/>
        <v>0</v>
      </c>
      <c r="AQ170" s="310">
        <f t="shared" si="69"/>
        <v>0</v>
      </c>
      <c r="AR170" s="310">
        <f t="shared" si="69"/>
        <v>0</v>
      </c>
      <c r="AS170" s="310">
        <f t="shared" si="69"/>
        <v>0</v>
      </c>
      <c r="AT170" s="310">
        <f t="shared" si="69"/>
        <v>0</v>
      </c>
      <c r="AU170" s="310">
        <f t="shared" si="69"/>
        <v>0</v>
      </c>
      <c r="AV170" s="310">
        <f t="shared" si="69"/>
        <v>0</v>
      </c>
      <c r="AW170" s="310">
        <f t="shared" si="69"/>
        <v>0</v>
      </c>
      <c r="AX170" s="310">
        <f t="shared" si="69"/>
        <v>0</v>
      </c>
      <c r="AY170" s="310">
        <f t="shared" si="69"/>
        <v>0</v>
      </c>
      <c r="AZ170" s="310">
        <f t="shared" si="69"/>
        <v>0</v>
      </c>
      <c r="BA170" s="310">
        <f t="shared" si="69"/>
        <v>0</v>
      </c>
      <c r="BB170" s="310">
        <f t="shared" si="69"/>
        <v>0</v>
      </c>
      <c r="BC170" s="310">
        <f t="shared" si="69"/>
        <v>0</v>
      </c>
      <c r="BD170" s="310">
        <f t="shared" si="69"/>
        <v>0</v>
      </c>
      <c r="BE170" s="310">
        <f t="shared" si="69"/>
        <v>0</v>
      </c>
      <c r="BF170" s="310">
        <f t="shared" si="69"/>
        <v>0</v>
      </c>
      <c r="BG170" s="310">
        <f t="shared" si="69"/>
        <v>0</v>
      </c>
      <c r="BH170" s="310">
        <f t="shared" si="69"/>
        <v>0</v>
      </c>
      <c r="BI170" s="310">
        <f t="shared" si="69"/>
        <v>0</v>
      </c>
      <c r="BJ170" s="310">
        <f t="shared" si="69"/>
        <v>0</v>
      </c>
      <c r="BK170" s="310">
        <f t="shared" si="69"/>
        <v>0</v>
      </c>
      <c r="BL170" s="310">
        <f t="shared" si="69"/>
        <v>0</v>
      </c>
      <c r="BM170" s="310">
        <f t="shared" si="69"/>
        <v>0</v>
      </c>
      <c r="BN170" s="310" t="e">
        <f t="shared" si="69"/>
        <v>#N/A</v>
      </c>
      <c r="BO170" s="310" t="e">
        <f t="shared" si="69"/>
        <v>#N/A</v>
      </c>
      <c r="BP170" s="311" t="e">
        <f t="shared" si="69"/>
        <v>#N/A</v>
      </c>
    </row>
    <row r="171" spans="2:68">
      <c r="B171" s="1617"/>
      <c r="C171" s="309" t="s">
        <v>284</v>
      </c>
      <c r="D171" s="309"/>
      <c r="E171" s="309" t="s">
        <v>247</v>
      </c>
      <c r="F171" s="309">
        <f t="shared" si="69"/>
        <v>72.714600000000004</v>
      </c>
      <c r="G171" s="309">
        <f t="shared" si="69"/>
        <v>76.395776624999982</v>
      </c>
      <c r="H171" s="309">
        <f t="shared" si="69"/>
        <v>78.305671040624986</v>
      </c>
      <c r="I171" s="309">
        <f t="shared" si="69"/>
        <v>80.263312816640592</v>
      </c>
      <c r="J171" s="309">
        <f t="shared" si="69"/>
        <v>82.269895637056607</v>
      </c>
      <c r="K171" s="309">
        <f t="shared" si="69"/>
        <v>84.32664302798301</v>
      </c>
      <c r="L171" s="309">
        <f t="shared" si="69"/>
        <v>86.434809103682582</v>
      </c>
      <c r="M171" s="309">
        <f t="shared" si="69"/>
        <v>88.595679331274638</v>
      </c>
      <c r="N171" s="309">
        <f t="shared" si="69"/>
        <v>90.810571314556498</v>
      </c>
      <c r="O171" s="309">
        <f t="shared" si="69"/>
        <v>93.080835597420389</v>
      </c>
      <c r="P171" s="309">
        <f t="shared" si="69"/>
        <v>95.407856487355886</v>
      </c>
      <c r="Q171" s="309">
        <f t="shared" si="69"/>
        <v>97.793052899539788</v>
      </c>
      <c r="R171" s="309">
        <f t="shared" si="69"/>
        <v>100.23787922202825</v>
      </c>
      <c r="S171" s="309">
        <f t="shared" si="69"/>
        <v>102.74382620257896</v>
      </c>
      <c r="T171" s="309">
        <f t="shared" si="69"/>
        <v>105.31242185764343</v>
      </c>
      <c r="U171" s="309">
        <f t="shared" si="69"/>
        <v>107.94523240408451</v>
      </c>
      <c r="V171" s="309">
        <f t="shared" si="69"/>
        <v>110.64386321418661</v>
      </c>
      <c r="W171" s="309">
        <f t="shared" si="69"/>
        <v>113.40995979454127</v>
      </c>
      <c r="X171" s="309">
        <f t="shared" si="69"/>
        <v>116.24520878940478</v>
      </c>
      <c r="Y171" s="309">
        <f t="shared" si="69"/>
        <v>119.1513390091399</v>
      </c>
      <c r="Z171" s="309">
        <f t="shared" si="69"/>
        <v>122.1301224843684</v>
      </c>
      <c r="AA171" s="309">
        <f t="shared" si="69"/>
        <v>125.18337554647759</v>
      </c>
      <c r="AB171" s="309">
        <f t="shared" si="69"/>
        <v>128.3129599351395</v>
      </c>
      <c r="AC171" s="309">
        <f t="shared" si="69"/>
        <v>131.520783933518</v>
      </c>
      <c r="AD171" s="309">
        <f t="shared" si="69"/>
        <v>134.80880353185594</v>
      </c>
      <c r="AE171" s="309">
        <f t="shared" si="69"/>
        <v>138.17902362015232</v>
      </c>
      <c r="AF171" s="309">
        <f t="shared" si="69"/>
        <v>141.63349921065611</v>
      </c>
      <c r="AG171" s="309">
        <f t="shared" si="69"/>
        <v>145.1743366909225</v>
      </c>
      <c r="AH171" s="309">
        <f t="shared" si="69"/>
        <v>148.80369510819554</v>
      </c>
      <c r="AI171" s="309">
        <f t="shared" si="69"/>
        <v>152.52378748590044</v>
      </c>
      <c r="AJ171" s="309">
        <f t="shared" si="69"/>
        <v>156.33688217304791</v>
      </c>
      <c r="AK171" s="309">
        <f t="shared" si="69"/>
        <v>160.24530422737413</v>
      </c>
      <c r="AL171" s="309">
        <f t="shared" si="69"/>
        <v>164.25143683305845</v>
      </c>
      <c r="AM171" s="309">
        <f t="shared" si="69"/>
        <v>168.35772275388487</v>
      </c>
      <c r="AN171" s="309">
        <f t="shared" si="69"/>
        <v>172.56666582273198</v>
      </c>
      <c r="AO171" s="309">
        <f t="shared" si="69"/>
        <v>176.88083246830027</v>
      </c>
      <c r="AP171" s="309">
        <f t="shared" si="69"/>
        <v>181.30285328000775</v>
      </c>
      <c r="AQ171" s="309">
        <f t="shared" si="69"/>
        <v>185.83542461200796</v>
      </c>
      <c r="AR171" s="309">
        <f t="shared" si="69"/>
        <v>190.48131022730814</v>
      </c>
      <c r="AS171" s="309">
        <f t="shared" si="69"/>
        <v>195.24334298299084</v>
      </c>
      <c r="AT171" s="309">
        <f t="shared" si="69"/>
        <v>200.12442655756561</v>
      </c>
      <c r="AU171" s="309">
        <f t="shared" si="69"/>
        <v>205.1275372215047</v>
      </c>
      <c r="AV171" s="309">
        <f t="shared" si="69"/>
        <v>210.25572565204232</v>
      </c>
      <c r="AW171" s="309">
        <f t="shared" si="69"/>
        <v>215.51211879334332</v>
      </c>
      <c r="AX171" s="309">
        <f t="shared" si="69"/>
        <v>220.89992176317691</v>
      </c>
      <c r="AY171" s="309">
        <f t="shared" si="69"/>
        <v>226.42241980725629</v>
      </c>
      <c r="AZ171" s="309">
        <f t="shared" si="69"/>
        <v>232.08298030243765</v>
      </c>
      <c r="BA171" s="309">
        <f t="shared" si="69"/>
        <v>237.88505480999859</v>
      </c>
      <c r="BB171" s="309">
        <f t="shared" si="69"/>
        <v>243.83218118024857</v>
      </c>
      <c r="BC171" s="309">
        <f t="shared" si="69"/>
        <v>249.92798570975478</v>
      </c>
      <c r="BD171" s="309">
        <f t="shared" si="69"/>
        <v>256.17618535249858</v>
      </c>
      <c r="BE171" s="309">
        <f t="shared" si="69"/>
        <v>262.580589986311</v>
      </c>
      <c r="BF171" s="309">
        <f t="shared" si="69"/>
        <v>269.14510473596874</v>
      </c>
      <c r="BG171" s="309">
        <f t="shared" si="69"/>
        <v>275.87373235436797</v>
      </c>
      <c r="BH171" s="309">
        <f t="shared" si="69"/>
        <v>282.77057566322713</v>
      </c>
      <c r="BI171" s="309">
        <f t="shared" si="69"/>
        <v>289.83984005480778</v>
      </c>
      <c r="BJ171" s="309">
        <f t="shared" si="69"/>
        <v>297.08583605617793</v>
      </c>
      <c r="BK171" s="309">
        <f t="shared" si="69"/>
        <v>304.51298195758233</v>
      </c>
      <c r="BL171" s="309">
        <f t="shared" si="69"/>
        <v>312.12580650652188</v>
      </c>
      <c r="BM171" s="309">
        <f t="shared" si="69"/>
        <v>319.92895166918487</v>
      </c>
      <c r="BN171" s="309" t="e">
        <f t="shared" si="69"/>
        <v>#N/A</v>
      </c>
      <c r="BO171" s="309" t="e">
        <f t="shared" si="69"/>
        <v>#N/A</v>
      </c>
      <c r="BP171" s="312" t="e">
        <f t="shared" si="69"/>
        <v>#N/A</v>
      </c>
    </row>
    <row r="172" spans="2:68">
      <c r="B172" s="1617"/>
      <c r="C172" s="309" t="s">
        <v>284</v>
      </c>
      <c r="D172" s="309"/>
      <c r="E172" s="309" t="s">
        <v>246</v>
      </c>
      <c r="F172" s="309">
        <f t="shared" si="69"/>
        <v>93.052899999999994</v>
      </c>
      <c r="G172" s="309">
        <f t="shared" si="69"/>
        <v>97.763703062499971</v>
      </c>
      <c r="H172" s="309">
        <f t="shared" si="69"/>
        <v>100.20779563906247</v>
      </c>
      <c r="I172" s="309">
        <f t="shared" si="69"/>
        <v>102.71299053003901</v>
      </c>
      <c r="J172" s="309">
        <f t="shared" si="69"/>
        <v>105.28081529328998</v>
      </c>
      <c r="K172" s="309">
        <f t="shared" si="69"/>
        <v>107.91283567562222</v>
      </c>
      <c r="L172" s="309">
        <f t="shared" si="69"/>
        <v>110.61065656751276</v>
      </c>
      <c r="M172" s="309">
        <f t="shared" si="69"/>
        <v>113.37592298170057</v>
      </c>
      <c r="N172" s="309">
        <f t="shared" si="69"/>
        <v>116.21032105624309</v>
      </c>
      <c r="O172" s="309">
        <f t="shared" si="69"/>
        <v>119.11557908264912</v>
      </c>
      <c r="P172" s="309">
        <f t="shared" si="69"/>
        <v>122.09346855971535</v>
      </c>
      <c r="Q172" s="309">
        <f t="shared" si="69"/>
        <v>125.14580527370823</v>
      </c>
      <c r="R172" s="309">
        <f t="shared" si="69"/>
        <v>128.27445040555091</v>
      </c>
      <c r="S172" s="309">
        <f t="shared" si="69"/>
        <v>131.48131166568967</v>
      </c>
      <c r="T172" s="309">
        <f t="shared" si="69"/>
        <v>134.76834445733192</v>
      </c>
      <c r="U172" s="309">
        <f t="shared" si="69"/>
        <v>138.13755306876521</v>
      </c>
      <c r="V172" s="309">
        <f t="shared" si="69"/>
        <v>141.59099189548431</v>
      </c>
      <c r="W172" s="309">
        <f t="shared" si="69"/>
        <v>145.13076669287142</v>
      </c>
      <c r="X172" s="309">
        <f t="shared" si="69"/>
        <v>148.75903586019319</v>
      </c>
      <c r="Y172" s="309">
        <f t="shared" si="69"/>
        <v>152.47801175669801</v>
      </c>
      <c r="Z172" s="309">
        <f t="shared" si="69"/>
        <v>156.28996205061546</v>
      </c>
      <c r="AA172" s="309">
        <f t="shared" si="69"/>
        <v>160.19721110188081</v>
      </c>
      <c r="AB172" s="309">
        <f t="shared" si="69"/>
        <v>164.20214137942781</v>
      </c>
      <c r="AC172" s="309">
        <f t="shared" si="69"/>
        <v>168.30719491391352</v>
      </c>
      <c r="AD172" s="309">
        <f t="shared" si="69"/>
        <v>172.51487478676134</v>
      </c>
      <c r="AE172" s="309">
        <f t="shared" si="69"/>
        <v>176.82774665643035</v>
      </c>
      <c r="AF172" s="309">
        <f t="shared" si="69"/>
        <v>181.24844032284108</v>
      </c>
      <c r="AG172" s="309">
        <f t="shared" si="69"/>
        <v>185.77965133091209</v>
      </c>
      <c r="AH172" s="309">
        <f t="shared" si="69"/>
        <v>190.42414261418486</v>
      </c>
      <c r="AI172" s="309">
        <f t="shared" si="69"/>
        <v>195.1847461795395</v>
      </c>
      <c r="AJ172" s="309">
        <f t="shared" si="69"/>
        <v>200.06436483402797</v>
      </c>
      <c r="AK172" s="309">
        <f t="shared" si="69"/>
        <v>205.06597395487867</v>
      </c>
      <c r="AL172" s="309">
        <f t="shared" si="69"/>
        <v>210.19262330375059</v>
      </c>
      <c r="AM172" s="309">
        <f t="shared" si="69"/>
        <v>215.44743888634432</v>
      </c>
      <c r="AN172" s="309">
        <f t="shared" si="69"/>
        <v>220.8336248585029</v>
      </c>
      <c r="AO172" s="309">
        <f t="shared" si="69"/>
        <v>226.35446547996546</v>
      </c>
      <c r="AP172" s="309">
        <f t="shared" si="69"/>
        <v>232.01332711696458</v>
      </c>
      <c r="AQ172" s="309">
        <f t="shared" si="69"/>
        <v>237.81366029488868</v>
      </c>
      <c r="AR172" s="309">
        <f t="shared" si="69"/>
        <v>243.75900180226088</v>
      </c>
      <c r="AS172" s="309">
        <f t="shared" si="69"/>
        <v>249.85297684731739</v>
      </c>
      <c r="AT172" s="309">
        <f t="shared" si="69"/>
        <v>256.09930126850031</v>
      </c>
      <c r="AU172" s="309">
        <f t="shared" si="69"/>
        <v>262.50178380021282</v>
      </c>
      <c r="AV172" s="309">
        <f t="shared" si="69"/>
        <v>269.06432839521807</v>
      </c>
      <c r="AW172" s="309">
        <f t="shared" si="69"/>
        <v>275.79093660509847</v>
      </c>
      <c r="AX172" s="309">
        <f t="shared" si="69"/>
        <v>282.68571002022594</v>
      </c>
      <c r="AY172" s="309">
        <f t="shared" si="69"/>
        <v>289.75285277073152</v>
      </c>
      <c r="AZ172" s="309">
        <f t="shared" si="69"/>
        <v>296.99667408999977</v>
      </c>
      <c r="BA172" s="309">
        <f t="shared" si="69"/>
        <v>304.42159094224974</v>
      </c>
      <c r="BB172" s="309">
        <f t="shared" si="69"/>
        <v>312.03213071580603</v>
      </c>
      <c r="BC172" s="309">
        <f t="shared" si="69"/>
        <v>319.83293398370114</v>
      </c>
      <c r="BD172" s="309">
        <f t="shared" si="69"/>
        <v>327.82875733329365</v>
      </c>
      <c r="BE172" s="309">
        <f t="shared" si="69"/>
        <v>336.02447626662592</v>
      </c>
      <c r="BF172" s="309">
        <f t="shared" si="69"/>
        <v>344.42508817329156</v>
      </c>
      <c r="BG172" s="309">
        <f t="shared" si="69"/>
        <v>353.03571537762377</v>
      </c>
      <c r="BH172" s="309">
        <f t="shared" si="69"/>
        <v>361.86160826206435</v>
      </c>
      <c r="BI172" s="309">
        <f t="shared" si="69"/>
        <v>370.90814846861593</v>
      </c>
      <c r="BJ172" s="309">
        <f t="shared" si="69"/>
        <v>380.18085218033127</v>
      </c>
      <c r="BK172" s="309">
        <f t="shared" si="69"/>
        <v>389.68537348483949</v>
      </c>
      <c r="BL172" s="309">
        <f t="shared" si="69"/>
        <v>399.42750782196049</v>
      </c>
      <c r="BM172" s="309">
        <f t="shared" si="69"/>
        <v>409.41319551750939</v>
      </c>
      <c r="BN172" s="309" t="e">
        <f t="shared" si="69"/>
        <v>#N/A</v>
      </c>
      <c r="BO172" s="309" t="e">
        <f t="shared" si="69"/>
        <v>#N/A</v>
      </c>
      <c r="BP172" s="312" t="e">
        <f t="shared" si="69"/>
        <v>#N/A</v>
      </c>
    </row>
    <row r="173" spans="2:68">
      <c r="B173" s="1617"/>
      <c r="C173" s="309"/>
      <c r="D173" s="309"/>
      <c r="E173" s="309"/>
      <c r="F173" s="309"/>
      <c r="G173" s="309"/>
      <c r="H173" s="309"/>
      <c r="I173" s="309"/>
      <c r="J173" s="309"/>
      <c r="K173" s="309"/>
      <c r="L173" s="309"/>
      <c r="M173" s="309"/>
      <c r="N173" s="309"/>
      <c r="O173" s="309"/>
      <c r="P173" s="309"/>
      <c r="Q173" s="309"/>
      <c r="R173" s="309"/>
      <c r="S173" s="309"/>
      <c r="T173" s="309"/>
      <c r="U173" s="309"/>
      <c r="V173" s="309"/>
      <c r="W173" s="309"/>
      <c r="X173" s="309"/>
      <c r="Y173" s="309"/>
      <c r="Z173" s="309"/>
      <c r="AA173" s="309"/>
      <c r="AB173" s="309"/>
      <c r="AC173" s="309"/>
      <c r="AD173" s="309"/>
      <c r="AE173" s="309"/>
      <c r="AF173" s="309"/>
      <c r="AG173" s="309"/>
      <c r="AH173" s="309"/>
      <c r="AI173" s="309"/>
      <c r="AJ173" s="309"/>
      <c r="AK173" s="309"/>
      <c r="AL173" s="309"/>
      <c r="AM173" s="309"/>
      <c r="AN173" s="309"/>
      <c r="AO173" s="309"/>
      <c r="AP173" s="309"/>
      <c r="AQ173" s="309"/>
      <c r="AR173" s="309"/>
      <c r="AS173" s="309"/>
      <c r="AT173" s="309"/>
      <c r="AU173" s="309"/>
      <c r="AV173" s="309"/>
      <c r="AW173" s="309"/>
      <c r="AX173" s="309"/>
      <c r="AY173" s="309"/>
      <c r="AZ173" s="309"/>
      <c r="BA173" s="309"/>
      <c r="BB173" s="309"/>
      <c r="BC173" s="309"/>
      <c r="BD173" s="309"/>
      <c r="BE173" s="309"/>
      <c r="BF173" s="309"/>
      <c r="BG173" s="309"/>
      <c r="BH173" s="309"/>
      <c r="BI173" s="309"/>
      <c r="BJ173" s="309"/>
      <c r="BK173" s="309"/>
      <c r="BL173" s="309"/>
      <c r="BM173" s="309"/>
      <c r="BN173" s="309"/>
      <c r="BO173" s="309"/>
      <c r="BP173" s="312"/>
    </row>
    <row r="174" spans="2:68">
      <c r="B174" s="1617"/>
      <c r="C174" s="309" t="s">
        <v>135</v>
      </c>
      <c r="D174" s="309"/>
      <c r="E174" s="309" t="s">
        <v>129</v>
      </c>
      <c r="F174" s="309">
        <f t="shared" ref="F174:BP178" si="70">F144*F109</f>
        <v>0</v>
      </c>
      <c r="G174" s="309">
        <f t="shared" si="70"/>
        <v>0</v>
      </c>
      <c r="H174" s="309">
        <f t="shared" si="70"/>
        <v>0</v>
      </c>
      <c r="I174" s="309">
        <f t="shared" si="70"/>
        <v>0</v>
      </c>
      <c r="J174" s="309">
        <f t="shared" si="70"/>
        <v>0</v>
      </c>
      <c r="K174" s="309">
        <f t="shared" si="70"/>
        <v>0</v>
      </c>
      <c r="L174" s="309">
        <f t="shared" si="70"/>
        <v>0</v>
      </c>
      <c r="M174" s="309">
        <f t="shared" si="70"/>
        <v>0</v>
      </c>
      <c r="N174" s="309">
        <f t="shared" si="70"/>
        <v>0</v>
      </c>
      <c r="O174" s="309">
        <f t="shared" si="70"/>
        <v>0</v>
      </c>
      <c r="P174" s="309">
        <f t="shared" si="70"/>
        <v>0</v>
      </c>
      <c r="Q174" s="309">
        <f t="shared" si="70"/>
        <v>0</v>
      </c>
      <c r="R174" s="309">
        <f t="shared" si="70"/>
        <v>0</v>
      </c>
      <c r="S174" s="309">
        <f t="shared" si="70"/>
        <v>0</v>
      </c>
      <c r="T174" s="309">
        <f t="shared" si="70"/>
        <v>0</v>
      </c>
      <c r="U174" s="309">
        <f t="shared" si="70"/>
        <v>0</v>
      </c>
      <c r="V174" s="309">
        <f t="shared" si="70"/>
        <v>0</v>
      </c>
      <c r="W174" s="309">
        <f t="shared" si="70"/>
        <v>0</v>
      </c>
      <c r="X174" s="309">
        <f t="shared" si="70"/>
        <v>0</v>
      </c>
      <c r="Y174" s="309">
        <f t="shared" si="70"/>
        <v>0</v>
      </c>
      <c r="Z174" s="309">
        <f t="shared" si="70"/>
        <v>0</v>
      </c>
      <c r="AA174" s="309">
        <f t="shared" si="70"/>
        <v>0</v>
      </c>
      <c r="AB174" s="309">
        <f t="shared" si="70"/>
        <v>0</v>
      </c>
      <c r="AC174" s="309">
        <f t="shared" si="70"/>
        <v>0</v>
      </c>
      <c r="AD174" s="309">
        <f t="shared" si="70"/>
        <v>0</v>
      </c>
      <c r="AE174" s="309">
        <f t="shared" si="70"/>
        <v>0</v>
      </c>
      <c r="AF174" s="309">
        <f t="shared" si="70"/>
        <v>0</v>
      </c>
      <c r="AG174" s="309">
        <f t="shared" si="70"/>
        <v>0</v>
      </c>
      <c r="AH174" s="309">
        <f t="shared" si="70"/>
        <v>0</v>
      </c>
      <c r="AI174" s="309">
        <f t="shared" si="70"/>
        <v>0</v>
      </c>
      <c r="AJ174" s="309">
        <f t="shared" si="70"/>
        <v>0</v>
      </c>
      <c r="AK174" s="309">
        <f t="shared" si="70"/>
        <v>0</v>
      </c>
      <c r="AL174" s="309">
        <f t="shared" si="70"/>
        <v>0</v>
      </c>
      <c r="AM174" s="309">
        <f t="shared" si="70"/>
        <v>0</v>
      </c>
      <c r="AN174" s="309">
        <f t="shared" si="70"/>
        <v>0</v>
      </c>
      <c r="AO174" s="309">
        <f t="shared" si="70"/>
        <v>0</v>
      </c>
      <c r="AP174" s="309">
        <f t="shared" si="70"/>
        <v>0</v>
      </c>
      <c r="AQ174" s="309">
        <f t="shared" si="70"/>
        <v>0</v>
      </c>
      <c r="AR174" s="309">
        <f t="shared" si="70"/>
        <v>0</v>
      </c>
      <c r="AS174" s="309">
        <f t="shared" si="70"/>
        <v>0</v>
      </c>
      <c r="AT174" s="309">
        <f t="shared" si="70"/>
        <v>0</v>
      </c>
      <c r="AU174" s="309">
        <f t="shared" si="70"/>
        <v>0</v>
      </c>
      <c r="AV174" s="309">
        <f t="shared" si="70"/>
        <v>0</v>
      </c>
      <c r="AW174" s="309">
        <f t="shared" si="70"/>
        <v>0</v>
      </c>
      <c r="AX174" s="309">
        <f t="shared" si="70"/>
        <v>0</v>
      </c>
      <c r="AY174" s="309">
        <f t="shared" si="70"/>
        <v>0</v>
      </c>
      <c r="AZ174" s="309">
        <f t="shared" si="70"/>
        <v>0</v>
      </c>
      <c r="BA174" s="309">
        <f t="shared" si="70"/>
        <v>0</v>
      </c>
      <c r="BB174" s="309">
        <f t="shared" si="70"/>
        <v>0</v>
      </c>
      <c r="BC174" s="309">
        <f t="shared" si="70"/>
        <v>0</v>
      </c>
      <c r="BD174" s="309">
        <f t="shared" si="70"/>
        <v>0</v>
      </c>
      <c r="BE174" s="309">
        <f t="shared" si="70"/>
        <v>0</v>
      </c>
      <c r="BF174" s="309">
        <f t="shared" si="70"/>
        <v>0</v>
      </c>
      <c r="BG174" s="309">
        <f t="shared" si="70"/>
        <v>0</v>
      </c>
      <c r="BH174" s="309">
        <f t="shared" si="70"/>
        <v>0</v>
      </c>
      <c r="BI174" s="309">
        <f t="shared" si="70"/>
        <v>0</v>
      </c>
      <c r="BJ174" s="309">
        <f t="shared" si="70"/>
        <v>0</v>
      </c>
      <c r="BK174" s="309">
        <f t="shared" si="70"/>
        <v>0</v>
      </c>
      <c r="BL174" s="309">
        <f t="shared" si="70"/>
        <v>0</v>
      </c>
      <c r="BM174" s="309">
        <f t="shared" si="70"/>
        <v>0</v>
      </c>
      <c r="BN174" s="309" t="e">
        <f t="shared" si="70"/>
        <v>#N/A</v>
      </c>
      <c r="BO174" s="309" t="e">
        <f t="shared" si="70"/>
        <v>#N/A</v>
      </c>
      <c r="BP174" s="312" t="e">
        <f t="shared" si="70"/>
        <v>#N/A</v>
      </c>
    </row>
    <row r="175" spans="2:68">
      <c r="B175" s="1617"/>
      <c r="C175" s="309" t="s">
        <v>135</v>
      </c>
      <c r="D175" s="309"/>
      <c r="E175" s="309" t="s">
        <v>130</v>
      </c>
      <c r="F175" s="309">
        <f t="shared" si="70"/>
        <v>126.97813866666669</v>
      </c>
      <c r="G175" s="309">
        <f t="shared" si="70"/>
        <v>133.40640693666666</v>
      </c>
      <c r="H175" s="309">
        <f t="shared" si="70"/>
        <v>136.74156711008331</v>
      </c>
      <c r="I175" s="309">
        <f t="shared" si="70"/>
        <v>140.16010628783539</v>
      </c>
      <c r="J175" s="309">
        <f t="shared" si="70"/>
        <v>143.66410894503124</v>
      </c>
      <c r="K175" s="309">
        <f t="shared" si="70"/>
        <v>147.25571166865706</v>
      </c>
      <c r="L175" s="309">
        <f t="shared" si="70"/>
        <v>150.93710446037343</v>
      </c>
      <c r="M175" s="309">
        <f t="shared" si="70"/>
        <v>154.71053207188277</v>
      </c>
      <c r="N175" s="309">
        <f t="shared" si="70"/>
        <v>158.57829537367985</v>
      </c>
      <c r="O175" s="309">
        <f t="shared" si="70"/>
        <v>162.54275275802178</v>
      </c>
      <c r="P175" s="309">
        <f t="shared" si="70"/>
        <v>166.60632157697233</v>
      </c>
      <c r="Q175" s="309">
        <f t="shared" si="70"/>
        <v>170.77147961639662</v>
      </c>
      <c r="R175" s="309">
        <f t="shared" si="70"/>
        <v>175.0407666068065</v>
      </c>
      <c r="S175" s="309">
        <f t="shared" si="70"/>
        <v>179.41678577197666</v>
      </c>
      <c r="T175" s="309">
        <f t="shared" si="70"/>
        <v>183.90220541627608</v>
      </c>
      <c r="U175" s="309">
        <f t="shared" si="70"/>
        <v>188.49976055168295</v>
      </c>
      <c r="V175" s="309">
        <f t="shared" si="70"/>
        <v>193.21225456547501</v>
      </c>
      <c r="W175" s="309">
        <f t="shared" si="70"/>
        <v>198.04256092961185</v>
      </c>
      <c r="X175" s="309">
        <f t="shared" si="70"/>
        <v>202.99362495285214</v>
      </c>
      <c r="Y175" s="309">
        <f t="shared" si="70"/>
        <v>208.06846557667342</v>
      </c>
      <c r="Z175" s="309">
        <f t="shared" si="70"/>
        <v>213.27017721609025</v>
      </c>
      <c r="AA175" s="309">
        <f t="shared" si="70"/>
        <v>218.60193164649249</v>
      </c>
      <c r="AB175" s="309">
        <f t="shared" si="70"/>
        <v>224.06697993765476</v>
      </c>
      <c r="AC175" s="309">
        <f t="shared" si="70"/>
        <v>229.66865443609612</v>
      </c>
      <c r="AD175" s="309">
        <f t="shared" si="70"/>
        <v>235.41037079699851</v>
      </c>
      <c r="AE175" s="309">
        <f t="shared" si="70"/>
        <v>241.29563006692345</v>
      </c>
      <c r="AF175" s="309">
        <f t="shared" si="70"/>
        <v>247.32802081859651</v>
      </c>
      <c r="AG175" s="309">
        <f t="shared" si="70"/>
        <v>253.51122133906142</v>
      </c>
      <c r="AH175" s="309">
        <f t="shared" si="70"/>
        <v>259.84900187253788</v>
      </c>
      <c r="AI175" s="309">
        <f t="shared" si="70"/>
        <v>266.34522691935138</v>
      </c>
      <c r="AJ175" s="309">
        <f t="shared" si="70"/>
        <v>273.00385759233512</v>
      </c>
      <c r="AK175" s="309">
        <f t="shared" si="70"/>
        <v>279.82895403214354</v>
      </c>
      <c r="AL175" s="309">
        <f t="shared" si="70"/>
        <v>286.82467788294701</v>
      </c>
      <c r="AM175" s="309">
        <f t="shared" si="70"/>
        <v>293.99529483002061</v>
      </c>
      <c r="AN175" s="309">
        <f t="shared" si="70"/>
        <v>301.34517720077116</v>
      </c>
      <c r="AO175" s="309">
        <f t="shared" si="70"/>
        <v>308.87880663079039</v>
      </c>
      <c r="AP175" s="309">
        <f t="shared" si="70"/>
        <v>316.60077679656013</v>
      </c>
      <c r="AQ175" s="309">
        <f t="shared" si="70"/>
        <v>324.51579621647414</v>
      </c>
      <c r="AR175" s="309">
        <f t="shared" si="70"/>
        <v>332.62869112188594</v>
      </c>
      <c r="AS175" s="309">
        <f t="shared" si="70"/>
        <v>340.94440839993308</v>
      </c>
      <c r="AT175" s="309">
        <f t="shared" si="70"/>
        <v>349.46801860993145</v>
      </c>
      <c r="AU175" s="309">
        <f t="shared" si="70"/>
        <v>358.20471907517964</v>
      </c>
      <c r="AV175" s="309">
        <f t="shared" si="70"/>
        <v>367.15983705205906</v>
      </c>
      <c r="AW175" s="309">
        <f t="shared" si="70"/>
        <v>376.33883297836053</v>
      </c>
      <c r="AX175" s="309">
        <f t="shared" si="70"/>
        <v>385.74730380281954</v>
      </c>
      <c r="AY175" s="309">
        <f t="shared" si="70"/>
        <v>395.39098639788995</v>
      </c>
      <c r="AZ175" s="309">
        <f t="shared" si="70"/>
        <v>405.27576105783709</v>
      </c>
      <c r="BA175" s="309">
        <f t="shared" si="70"/>
        <v>415.40765508428296</v>
      </c>
      <c r="BB175" s="309">
        <f t="shared" si="70"/>
        <v>425.79284646139007</v>
      </c>
      <c r="BC175" s="309">
        <f t="shared" si="70"/>
        <v>436.43766762292483</v>
      </c>
      <c r="BD175" s="309">
        <f t="shared" si="70"/>
        <v>447.34860931349795</v>
      </c>
      <c r="BE175" s="309">
        <f t="shared" si="70"/>
        <v>458.53232454633519</v>
      </c>
      <c r="BF175" s="309">
        <f t="shared" si="70"/>
        <v>469.99563265999359</v>
      </c>
      <c r="BG175" s="309">
        <f t="shared" si="70"/>
        <v>481.74552347649342</v>
      </c>
      <c r="BH175" s="309">
        <f t="shared" si="70"/>
        <v>493.78916156340568</v>
      </c>
      <c r="BI175" s="309">
        <f t="shared" si="70"/>
        <v>506.13389060249074</v>
      </c>
      <c r="BJ175" s="309">
        <f t="shared" si="70"/>
        <v>518.78723786755302</v>
      </c>
      <c r="BK175" s="309">
        <f t="shared" si="70"/>
        <v>531.75691881424177</v>
      </c>
      <c r="BL175" s="309">
        <f t="shared" si="70"/>
        <v>545.05084178459765</v>
      </c>
      <c r="BM175" s="309">
        <f t="shared" si="70"/>
        <v>558.67711282921255</v>
      </c>
      <c r="BN175" s="309" t="e">
        <f t="shared" si="70"/>
        <v>#N/A</v>
      </c>
      <c r="BO175" s="309" t="e">
        <f t="shared" si="70"/>
        <v>#N/A</v>
      </c>
      <c r="BP175" s="312" t="e">
        <f t="shared" si="70"/>
        <v>#N/A</v>
      </c>
    </row>
    <row r="176" spans="2:68">
      <c r="B176" s="1617"/>
      <c r="C176" s="309" t="s">
        <v>135</v>
      </c>
      <c r="D176" s="309"/>
      <c r="E176" s="309" t="s">
        <v>131</v>
      </c>
      <c r="F176" s="309">
        <f t="shared" si="70"/>
        <v>0</v>
      </c>
      <c r="G176" s="309">
        <f t="shared" si="70"/>
        <v>0</v>
      </c>
      <c r="H176" s="309">
        <f t="shared" si="70"/>
        <v>0</v>
      </c>
      <c r="I176" s="309">
        <f t="shared" si="70"/>
        <v>0</v>
      </c>
      <c r="J176" s="309">
        <f t="shared" si="70"/>
        <v>0</v>
      </c>
      <c r="K176" s="309">
        <f t="shared" si="70"/>
        <v>0</v>
      </c>
      <c r="L176" s="309">
        <f t="shared" si="70"/>
        <v>0</v>
      </c>
      <c r="M176" s="309">
        <f t="shared" si="70"/>
        <v>0</v>
      </c>
      <c r="N176" s="309">
        <f t="shared" si="70"/>
        <v>0</v>
      </c>
      <c r="O176" s="309">
        <f t="shared" si="70"/>
        <v>0</v>
      </c>
      <c r="P176" s="309">
        <f t="shared" si="70"/>
        <v>0</v>
      </c>
      <c r="Q176" s="309">
        <f t="shared" si="70"/>
        <v>0</v>
      </c>
      <c r="R176" s="309">
        <f t="shared" si="70"/>
        <v>0</v>
      </c>
      <c r="S176" s="309">
        <f t="shared" si="70"/>
        <v>0</v>
      </c>
      <c r="T176" s="309">
        <f t="shared" si="70"/>
        <v>0</v>
      </c>
      <c r="U176" s="309">
        <f t="shared" si="70"/>
        <v>0</v>
      </c>
      <c r="V176" s="309">
        <f t="shared" si="70"/>
        <v>0</v>
      </c>
      <c r="W176" s="309">
        <f t="shared" si="70"/>
        <v>0</v>
      </c>
      <c r="X176" s="309">
        <f t="shared" si="70"/>
        <v>0</v>
      </c>
      <c r="Y176" s="309">
        <f t="shared" si="70"/>
        <v>0</v>
      </c>
      <c r="Z176" s="309">
        <f t="shared" si="70"/>
        <v>0</v>
      </c>
      <c r="AA176" s="309">
        <f t="shared" si="70"/>
        <v>0</v>
      </c>
      <c r="AB176" s="309">
        <f t="shared" si="70"/>
        <v>0</v>
      </c>
      <c r="AC176" s="309">
        <f t="shared" si="70"/>
        <v>0</v>
      </c>
      <c r="AD176" s="309">
        <f t="shared" si="70"/>
        <v>0</v>
      </c>
      <c r="AE176" s="309">
        <f t="shared" si="70"/>
        <v>0</v>
      </c>
      <c r="AF176" s="309">
        <f t="shared" si="70"/>
        <v>0</v>
      </c>
      <c r="AG176" s="309">
        <f t="shared" si="70"/>
        <v>0</v>
      </c>
      <c r="AH176" s="309">
        <f t="shared" si="70"/>
        <v>0</v>
      </c>
      <c r="AI176" s="309">
        <f t="shared" si="70"/>
        <v>0</v>
      </c>
      <c r="AJ176" s="309">
        <f t="shared" si="70"/>
        <v>0</v>
      </c>
      <c r="AK176" s="309">
        <f t="shared" si="70"/>
        <v>0</v>
      </c>
      <c r="AL176" s="309">
        <f t="shared" si="70"/>
        <v>0</v>
      </c>
      <c r="AM176" s="309">
        <f t="shared" si="70"/>
        <v>0</v>
      </c>
      <c r="AN176" s="309">
        <f t="shared" si="70"/>
        <v>0</v>
      </c>
      <c r="AO176" s="309">
        <f t="shared" si="70"/>
        <v>0</v>
      </c>
      <c r="AP176" s="309">
        <f t="shared" si="70"/>
        <v>0</v>
      </c>
      <c r="AQ176" s="309">
        <f t="shared" si="70"/>
        <v>0</v>
      </c>
      <c r="AR176" s="309">
        <f t="shared" si="70"/>
        <v>0</v>
      </c>
      <c r="AS176" s="309">
        <f t="shared" si="70"/>
        <v>0</v>
      </c>
      <c r="AT176" s="309">
        <f t="shared" si="70"/>
        <v>0</v>
      </c>
      <c r="AU176" s="309">
        <f t="shared" si="70"/>
        <v>0</v>
      </c>
      <c r="AV176" s="309">
        <f t="shared" si="70"/>
        <v>0</v>
      </c>
      <c r="AW176" s="309">
        <f t="shared" si="70"/>
        <v>0</v>
      </c>
      <c r="AX176" s="309">
        <f t="shared" si="70"/>
        <v>0</v>
      </c>
      <c r="AY176" s="309">
        <f t="shared" si="70"/>
        <v>0</v>
      </c>
      <c r="AZ176" s="309">
        <f t="shared" si="70"/>
        <v>0</v>
      </c>
      <c r="BA176" s="309">
        <f t="shared" si="70"/>
        <v>0</v>
      </c>
      <c r="BB176" s="309">
        <f t="shared" si="70"/>
        <v>0</v>
      </c>
      <c r="BC176" s="309">
        <f t="shared" si="70"/>
        <v>0</v>
      </c>
      <c r="BD176" s="309">
        <f t="shared" si="70"/>
        <v>0</v>
      </c>
      <c r="BE176" s="309">
        <f t="shared" si="70"/>
        <v>0</v>
      </c>
      <c r="BF176" s="309">
        <f t="shared" si="70"/>
        <v>0</v>
      </c>
      <c r="BG176" s="309">
        <f t="shared" si="70"/>
        <v>0</v>
      </c>
      <c r="BH176" s="309">
        <f t="shared" si="70"/>
        <v>0</v>
      </c>
      <c r="BI176" s="309">
        <f t="shared" si="70"/>
        <v>0</v>
      </c>
      <c r="BJ176" s="309">
        <f t="shared" si="70"/>
        <v>0</v>
      </c>
      <c r="BK176" s="309">
        <f t="shared" si="70"/>
        <v>0</v>
      </c>
      <c r="BL176" s="309">
        <f t="shared" si="70"/>
        <v>0</v>
      </c>
      <c r="BM176" s="309">
        <f t="shared" si="70"/>
        <v>0</v>
      </c>
      <c r="BN176" s="309" t="e">
        <f t="shared" si="70"/>
        <v>#N/A</v>
      </c>
      <c r="BO176" s="309" t="e">
        <f t="shared" si="70"/>
        <v>#N/A</v>
      </c>
      <c r="BP176" s="312" t="e">
        <f t="shared" si="70"/>
        <v>#N/A</v>
      </c>
    </row>
    <row r="177" spans="2:68">
      <c r="B177" s="1617"/>
      <c r="C177" s="309" t="s">
        <v>135</v>
      </c>
      <c r="D177" s="309"/>
      <c r="E177" s="309" t="s">
        <v>132</v>
      </c>
      <c r="F177" s="309">
        <f t="shared" si="70"/>
        <v>0</v>
      </c>
      <c r="G177" s="309">
        <f t="shared" si="70"/>
        <v>0</v>
      </c>
      <c r="H177" s="309">
        <f t="shared" si="70"/>
        <v>0</v>
      </c>
      <c r="I177" s="309">
        <f t="shared" si="70"/>
        <v>0</v>
      </c>
      <c r="J177" s="309">
        <f t="shared" si="70"/>
        <v>0</v>
      </c>
      <c r="K177" s="309">
        <f t="shared" si="70"/>
        <v>0</v>
      </c>
      <c r="L177" s="309">
        <f t="shared" si="70"/>
        <v>0</v>
      </c>
      <c r="M177" s="309">
        <f t="shared" si="70"/>
        <v>0</v>
      </c>
      <c r="N177" s="309">
        <f t="shared" si="70"/>
        <v>0</v>
      </c>
      <c r="O177" s="309">
        <f t="shared" si="70"/>
        <v>0</v>
      </c>
      <c r="P177" s="309">
        <f t="shared" si="70"/>
        <v>0</v>
      </c>
      <c r="Q177" s="309">
        <f t="shared" si="70"/>
        <v>0</v>
      </c>
      <c r="R177" s="309">
        <f t="shared" si="70"/>
        <v>0</v>
      </c>
      <c r="S177" s="309">
        <f t="shared" si="70"/>
        <v>0</v>
      </c>
      <c r="T177" s="309">
        <f t="shared" si="70"/>
        <v>0</v>
      </c>
      <c r="U177" s="309">
        <f t="shared" si="70"/>
        <v>0</v>
      </c>
      <c r="V177" s="309">
        <f t="shared" si="70"/>
        <v>0</v>
      </c>
      <c r="W177" s="309">
        <f t="shared" si="70"/>
        <v>0</v>
      </c>
      <c r="X177" s="309">
        <f t="shared" si="70"/>
        <v>0</v>
      </c>
      <c r="Y177" s="309">
        <f t="shared" si="70"/>
        <v>0</v>
      </c>
      <c r="Z177" s="309">
        <f t="shared" si="70"/>
        <v>0</v>
      </c>
      <c r="AA177" s="309">
        <f t="shared" si="70"/>
        <v>0</v>
      </c>
      <c r="AB177" s="309">
        <f t="shared" si="70"/>
        <v>0</v>
      </c>
      <c r="AC177" s="309">
        <f t="shared" si="70"/>
        <v>0</v>
      </c>
      <c r="AD177" s="309">
        <f t="shared" si="70"/>
        <v>0</v>
      </c>
      <c r="AE177" s="309">
        <f t="shared" si="70"/>
        <v>0</v>
      </c>
      <c r="AF177" s="309">
        <f t="shared" si="70"/>
        <v>0</v>
      </c>
      <c r="AG177" s="309">
        <f t="shared" si="70"/>
        <v>0</v>
      </c>
      <c r="AH177" s="309">
        <f t="shared" si="70"/>
        <v>0</v>
      </c>
      <c r="AI177" s="309">
        <f t="shared" si="70"/>
        <v>0</v>
      </c>
      <c r="AJ177" s="309">
        <f t="shared" si="70"/>
        <v>0</v>
      </c>
      <c r="AK177" s="309">
        <f t="shared" si="70"/>
        <v>0</v>
      </c>
      <c r="AL177" s="309">
        <f t="shared" si="70"/>
        <v>0</v>
      </c>
      <c r="AM177" s="309">
        <f t="shared" si="70"/>
        <v>0</v>
      </c>
      <c r="AN177" s="309">
        <f t="shared" si="70"/>
        <v>0</v>
      </c>
      <c r="AO177" s="309">
        <f t="shared" si="70"/>
        <v>0</v>
      </c>
      <c r="AP177" s="309">
        <f t="shared" si="70"/>
        <v>0</v>
      </c>
      <c r="AQ177" s="309">
        <f t="shared" si="70"/>
        <v>0</v>
      </c>
      <c r="AR177" s="309">
        <f t="shared" si="70"/>
        <v>0</v>
      </c>
      <c r="AS177" s="309">
        <f t="shared" si="70"/>
        <v>0</v>
      </c>
      <c r="AT177" s="309">
        <f t="shared" si="70"/>
        <v>0</v>
      </c>
      <c r="AU177" s="309">
        <f t="shared" si="70"/>
        <v>0</v>
      </c>
      <c r="AV177" s="309">
        <f t="shared" si="70"/>
        <v>0</v>
      </c>
      <c r="AW177" s="309">
        <f t="shared" si="70"/>
        <v>0</v>
      </c>
      <c r="AX177" s="309">
        <f t="shared" si="70"/>
        <v>0</v>
      </c>
      <c r="AY177" s="309">
        <f t="shared" si="70"/>
        <v>0</v>
      </c>
      <c r="AZ177" s="309">
        <f t="shared" si="70"/>
        <v>0</v>
      </c>
      <c r="BA177" s="309">
        <f t="shared" si="70"/>
        <v>0</v>
      </c>
      <c r="BB177" s="309">
        <f t="shared" si="70"/>
        <v>0</v>
      </c>
      <c r="BC177" s="309">
        <f t="shared" si="70"/>
        <v>0</v>
      </c>
      <c r="BD177" s="309">
        <f t="shared" si="70"/>
        <v>0</v>
      </c>
      <c r="BE177" s="309">
        <f t="shared" si="70"/>
        <v>0</v>
      </c>
      <c r="BF177" s="309">
        <f t="shared" si="70"/>
        <v>0</v>
      </c>
      <c r="BG177" s="309">
        <f t="shared" si="70"/>
        <v>0</v>
      </c>
      <c r="BH177" s="309">
        <f t="shared" si="70"/>
        <v>0</v>
      </c>
      <c r="BI177" s="309">
        <f t="shared" si="70"/>
        <v>0</v>
      </c>
      <c r="BJ177" s="309">
        <f t="shared" si="70"/>
        <v>0</v>
      </c>
      <c r="BK177" s="309">
        <f t="shared" si="70"/>
        <v>0</v>
      </c>
      <c r="BL177" s="309">
        <f t="shared" si="70"/>
        <v>0</v>
      </c>
      <c r="BM177" s="309">
        <f t="shared" si="70"/>
        <v>0</v>
      </c>
      <c r="BN177" s="309" t="e">
        <f t="shared" si="70"/>
        <v>#N/A</v>
      </c>
      <c r="BO177" s="309" t="e">
        <f t="shared" si="70"/>
        <v>#N/A</v>
      </c>
      <c r="BP177" s="312" t="e">
        <f t="shared" si="70"/>
        <v>#N/A</v>
      </c>
    </row>
    <row r="178" spans="2:68">
      <c r="B178" s="1617"/>
      <c r="C178" s="309" t="s">
        <v>135</v>
      </c>
      <c r="D178" s="309"/>
      <c r="E178" s="309" t="s">
        <v>133</v>
      </c>
      <c r="F178" s="309">
        <f t="shared" si="70"/>
        <v>78.227072888888898</v>
      </c>
      <c r="G178" s="309">
        <f t="shared" si="70"/>
        <v>82.187318453888878</v>
      </c>
      <c r="H178" s="309">
        <f t="shared" si="70"/>
        <v>84.242001415236089</v>
      </c>
      <c r="I178" s="309">
        <f t="shared" ref="I178:BP179" si="71">I148*I113</f>
        <v>86.348051450616992</v>
      </c>
      <c r="J178" s="309">
        <f t="shared" si="71"/>
        <v>88.506752736882405</v>
      </c>
      <c r="K178" s="309">
        <f t="shared" si="71"/>
        <v>90.719421555304464</v>
      </c>
      <c r="L178" s="309">
        <f t="shared" si="71"/>
        <v>92.987407094187063</v>
      </c>
      <c r="M178" s="309">
        <f t="shared" si="71"/>
        <v>95.312092271541729</v>
      </c>
      <c r="N178" s="309">
        <f t="shared" si="71"/>
        <v>97.694894578330278</v>
      </c>
      <c r="O178" s="309">
        <f t="shared" si="71"/>
        <v>100.1372669427885</v>
      </c>
      <c r="P178" s="309">
        <f t="shared" si="71"/>
        <v>102.64069861635821</v>
      </c>
      <c r="Q178" s="309">
        <f t="shared" si="71"/>
        <v>105.20671608176715</v>
      </c>
      <c r="R178" s="309">
        <f t="shared" si="71"/>
        <v>107.83688398381132</v>
      </c>
      <c r="S178" s="309">
        <f t="shared" si="71"/>
        <v>110.53280608340658</v>
      </c>
      <c r="T178" s="309">
        <f t="shared" si="71"/>
        <v>113.29612623549176</v>
      </c>
      <c r="U178" s="309">
        <f t="shared" si="71"/>
        <v>116.12852939137903</v>
      </c>
      <c r="V178" s="309">
        <f t="shared" si="71"/>
        <v>119.03174262616351</v>
      </c>
      <c r="W178" s="309">
        <f t="shared" si="71"/>
        <v>122.00753619181758</v>
      </c>
      <c r="X178" s="309">
        <f t="shared" si="71"/>
        <v>125.057724596613</v>
      </c>
      <c r="Y178" s="309">
        <f t="shared" si="71"/>
        <v>128.18416771152832</v>
      </c>
      <c r="Z178" s="309">
        <f t="shared" si="71"/>
        <v>131.38877190431651</v>
      </c>
      <c r="AA178" s="309">
        <f t="shared" si="71"/>
        <v>134.67349120192443</v>
      </c>
      <c r="AB178" s="309">
        <f t="shared" si="71"/>
        <v>138.04032848197249</v>
      </c>
      <c r="AC178" s="309">
        <f t="shared" si="71"/>
        <v>141.49133669402184</v>
      </c>
      <c r="AD178" s="309">
        <f t="shared" si="71"/>
        <v>145.02862011137236</v>
      </c>
      <c r="AE178" s="309">
        <f t="shared" si="71"/>
        <v>148.65433561415665</v>
      </c>
      <c r="AF178" s="309">
        <f t="shared" si="71"/>
        <v>152.37069400451057</v>
      </c>
      <c r="AG178" s="309">
        <f t="shared" si="71"/>
        <v>156.17996135462329</v>
      </c>
      <c r="AH178" s="309">
        <f t="shared" si="71"/>
        <v>160.08446038848888</v>
      </c>
      <c r="AI178" s="309">
        <f t="shared" si="71"/>
        <v>164.0865718982011</v>
      </c>
      <c r="AJ178" s="309">
        <f t="shared" si="71"/>
        <v>168.18873619565611</v>
      </c>
      <c r="AK178" s="309">
        <f t="shared" si="71"/>
        <v>172.3934546005475</v>
      </c>
      <c r="AL178" s="309">
        <f t="shared" si="71"/>
        <v>176.70329096556114</v>
      </c>
      <c r="AM178" s="309">
        <f t="shared" si="71"/>
        <v>181.12087323970016</v>
      </c>
      <c r="AN178" s="309">
        <f t="shared" si="71"/>
        <v>185.64889507069265</v>
      </c>
      <c r="AO178" s="309">
        <f t="shared" si="71"/>
        <v>190.29011744745995</v>
      </c>
      <c r="AP178" s="309">
        <f t="shared" si="71"/>
        <v>195.04737038364641</v>
      </c>
      <c r="AQ178" s="309">
        <f t="shared" si="71"/>
        <v>199.92355464323757</v>
      </c>
      <c r="AR178" s="309">
        <f t="shared" si="71"/>
        <v>204.9216435093185</v>
      </c>
      <c r="AS178" s="309">
        <f t="shared" si="71"/>
        <v>210.04468459705146</v>
      </c>
      <c r="AT178" s="309">
        <f t="shared" si="71"/>
        <v>215.29580171197773</v>
      </c>
      <c r="AU178" s="309">
        <f t="shared" si="71"/>
        <v>220.67819675477716</v>
      </c>
      <c r="AV178" s="309">
        <f t="shared" si="71"/>
        <v>226.19515167364656</v>
      </c>
      <c r="AW178" s="309">
        <f t="shared" si="71"/>
        <v>231.85003046548769</v>
      </c>
      <c r="AX178" s="309">
        <f t="shared" si="71"/>
        <v>237.64628122712486</v>
      </c>
      <c r="AY178" s="309">
        <f t="shared" si="71"/>
        <v>243.58743825780294</v>
      </c>
      <c r="AZ178" s="309">
        <f t="shared" si="71"/>
        <v>249.67712421424798</v>
      </c>
      <c r="BA178" s="309">
        <f t="shared" si="71"/>
        <v>255.91905231960416</v>
      </c>
      <c r="BB178" s="309">
        <f t="shared" si="71"/>
        <v>262.31702862759425</v>
      </c>
      <c r="BC178" s="309">
        <f t="shared" si="71"/>
        <v>268.87495434328412</v>
      </c>
      <c r="BD178" s="309">
        <f t="shared" si="71"/>
        <v>275.59682820186617</v>
      </c>
      <c r="BE178" s="309">
        <f t="shared" si="71"/>
        <v>282.48674890691279</v>
      </c>
      <c r="BF178" s="309">
        <f t="shared" si="71"/>
        <v>289.54891762958562</v>
      </c>
      <c r="BG178" s="309">
        <f t="shared" si="71"/>
        <v>296.78764057032521</v>
      </c>
      <c r="BH178" s="309">
        <f t="shared" si="71"/>
        <v>304.2073315845833</v>
      </c>
      <c r="BI178" s="309">
        <f t="shared" si="71"/>
        <v>311.81251487419786</v>
      </c>
      <c r="BJ178" s="309">
        <f t="shared" si="71"/>
        <v>319.60782774605275</v>
      </c>
      <c r="BK178" s="309">
        <f t="shared" si="71"/>
        <v>327.59802343970404</v>
      </c>
      <c r="BL178" s="309">
        <f t="shared" si="71"/>
        <v>335.7879740256966</v>
      </c>
      <c r="BM178" s="309">
        <f t="shared" si="71"/>
        <v>344.18267337633893</v>
      </c>
      <c r="BN178" s="309" t="e">
        <f t="shared" si="71"/>
        <v>#N/A</v>
      </c>
      <c r="BO178" s="309" t="e">
        <f t="shared" si="71"/>
        <v>#N/A</v>
      </c>
      <c r="BP178" s="312" t="e">
        <f t="shared" si="71"/>
        <v>#N/A</v>
      </c>
    </row>
    <row r="179" spans="2:68">
      <c r="B179" s="1617"/>
      <c r="C179" s="309" t="s">
        <v>135</v>
      </c>
      <c r="D179" s="309"/>
      <c r="E179" s="309" t="s">
        <v>134</v>
      </c>
      <c r="F179" s="309">
        <f t="shared" ref="F179:AK179" si="72">F149*F114</f>
        <v>0</v>
      </c>
      <c r="G179" s="309">
        <f t="shared" si="72"/>
        <v>0</v>
      </c>
      <c r="H179" s="309">
        <f t="shared" si="72"/>
        <v>0</v>
      </c>
      <c r="I179" s="309">
        <f t="shared" si="72"/>
        <v>0</v>
      </c>
      <c r="J179" s="309">
        <f t="shared" si="72"/>
        <v>0</v>
      </c>
      <c r="K179" s="309">
        <f t="shared" si="72"/>
        <v>0</v>
      </c>
      <c r="L179" s="309">
        <f t="shared" si="72"/>
        <v>0</v>
      </c>
      <c r="M179" s="309">
        <f t="shared" si="72"/>
        <v>0</v>
      </c>
      <c r="N179" s="309">
        <f t="shared" si="72"/>
        <v>0</v>
      </c>
      <c r="O179" s="309">
        <f t="shared" si="72"/>
        <v>0</v>
      </c>
      <c r="P179" s="309">
        <f t="shared" si="72"/>
        <v>0</v>
      </c>
      <c r="Q179" s="309">
        <f t="shared" si="72"/>
        <v>0</v>
      </c>
      <c r="R179" s="309">
        <f t="shared" si="72"/>
        <v>0</v>
      </c>
      <c r="S179" s="309">
        <f t="shared" si="72"/>
        <v>0</v>
      </c>
      <c r="T179" s="309">
        <f t="shared" si="72"/>
        <v>0</v>
      </c>
      <c r="U179" s="309">
        <f t="shared" si="72"/>
        <v>0</v>
      </c>
      <c r="V179" s="309">
        <f t="shared" si="72"/>
        <v>0</v>
      </c>
      <c r="W179" s="309">
        <f t="shared" si="72"/>
        <v>0</v>
      </c>
      <c r="X179" s="309">
        <f t="shared" si="72"/>
        <v>0</v>
      </c>
      <c r="Y179" s="309">
        <f t="shared" si="72"/>
        <v>0</v>
      </c>
      <c r="Z179" s="309">
        <f t="shared" si="72"/>
        <v>0</v>
      </c>
      <c r="AA179" s="309">
        <f t="shared" si="72"/>
        <v>0</v>
      </c>
      <c r="AB179" s="309">
        <f t="shared" si="72"/>
        <v>0</v>
      </c>
      <c r="AC179" s="309">
        <f t="shared" si="72"/>
        <v>0</v>
      </c>
      <c r="AD179" s="309">
        <f t="shared" si="72"/>
        <v>0</v>
      </c>
      <c r="AE179" s="309">
        <f t="shared" si="72"/>
        <v>0</v>
      </c>
      <c r="AF179" s="309">
        <f t="shared" si="72"/>
        <v>0</v>
      </c>
      <c r="AG179" s="309">
        <f t="shared" si="72"/>
        <v>0</v>
      </c>
      <c r="AH179" s="309">
        <f t="shared" si="72"/>
        <v>0</v>
      </c>
      <c r="AI179" s="309">
        <f t="shared" si="72"/>
        <v>0</v>
      </c>
      <c r="AJ179" s="309">
        <f t="shared" si="72"/>
        <v>0</v>
      </c>
      <c r="AK179" s="309">
        <f t="shared" si="72"/>
        <v>0</v>
      </c>
      <c r="AL179" s="309">
        <f t="shared" si="71"/>
        <v>0</v>
      </c>
      <c r="AM179" s="309">
        <f t="shared" si="71"/>
        <v>0</v>
      </c>
      <c r="AN179" s="309">
        <f t="shared" si="71"/>
        <v>0</v>
      </c>
      <c r="AO179" s="309">
        <f t="shared" si="71"/>
        <v>0</v>
      </c>
      <c r="AP179" s="309">
        <f t="shared" si="71"/>
        <v>0</v>
      </c>
      <c r="AQ179" s="309">
        <f t="shared" si="71"/>
        <v>0</v>
      </c>
      <c r="AR179" s="309">
        <f t="shared" si="71"/>
        <v>0</v>
      </c>
      <c r="AS179" s="309">
        <f t="shared" si="71"/>
        <v>0</v>
      </c>
      <c r="AT179" s="309">
        <f t="shared" si="71"/>
        <v>0</v>
      </c>
      <c r="AU179" s="309">
        <f t="shared" si="71"/>
        <v>0</v>
      </c>
      <c r="AV179" s="309">
        <f t="shared" si="71"/>
        <v>0</v>
      </c>
      <c r="AW179" s="309">
        <f t="shared" si="71"/>
        <v>0</v>
      </c>
      <c r="AX179" s="309">
        <f t="shared" si="71"/>
        <v>0</v>
      </c>
      <c r="AY179" s="309">
        <f t="shared" si="71"/>
        <v>0</v>
      </c>
      <c r="AZ179" s="309">
        <f t="shared" si="71"/>
        <v>0</v>
      </c>
      <c r="BA179" s="309">
        <f t="shared" si="71"/>
        <v>0</v>
      </c>
      <c r="BB179" s="309">
        <f t="shared" si="71"/>
        <v>0</v>
      </c>
      <c r="BC179" s="309">
        <f t="shared" si="71"/>
        <v>0</v>
      </c>
      <c r="BD179" s="309">
        <f t="shared" si="71"/>
        <v>0</v>
      </c>
      <c r="BE179" s="309">
        <f t="shared" si="71"/>
        <v>0</v>
      </c>
      <c r="BF179" s="309">
        <f t="shared" si="71"/>
        <v>0</v>
      </c>
      <c r="BG179" s="309">
        <f t="shared" si="71"/>
        <v>0</v>
      </c>
      <c r="BH179" s="309">
        <f t="shared" si="71"/>
        <v>0</v>
      </c>
      <c r="BI179" s="309">
        <f t="shared" si="71"/>
        <v>0</v>
      </c>
      <c r="BJ179" s="309">
        <f t="shared" si="71"/>
        <v>0</v>
      </c>
      <c r="BK179" s="309">
        <f t="shared" si="71"/>
        <v>0</v>
      </c>
      <c r="BL179" s="309">
        <f t="shared" si="71"/>
        <v>0</v>
      </c>
      <c r="BM179" s="309">
        <f t="shared" si="71"/>
        <v>0</v>
      </c>
      <c r="BN179" s="309" t="e">
        <f t="shared" si="71"/>
        <v>#N/A</v>
      </c>
      <c r="BO179" s="309" t="e">
        <f t="shared" si="71"/>
        <v>#N/A</v>
      </c>
      <c r="BP179" s="312" t="e">
        <f t="shared" si="71"/>
        <v>#N/A</v>
      </c>
    </row>
    <row r="180" spans="2:68">
      <c r="B180" s="1617"/>
      <c r="C180" s="309"/>
      <c r="D180" s="309"/>
      <c r="E180" s="309"/>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309"/>
      <c r="AE180" s="309"/>
      <c r="AF180" s="309"/>
      <c r="AG180" s="309"/>
      <c r="AH180" s="309"/>
      <c r="AI180" s="309"/>
      <c r="AJ180" s="309"/>
      <c r="AK180" s="309"/>
      <c r="AL180" s="309"/>
      <c r="AM180" s="309"/>
      <c r="AN180" s="309"/>
      <c r="AO180" s="309"/>
      <c r="AP180" s="309"/>
      <c r="AQ180" s="309"/>
      <c r="AR180" s="309"/>
      <c r="AS180" s="309"/>
      <c r="AT180" s="309"/>
      <c r="AU180" s="309"/>
      <c r="AV180" s="309"/>
      <c r="AW180" s="309"/>
      <c r="AX180" s="309"/>
      <c r="AY180" s="309"/>
      <c r="AZ180" s="309"/>
      <c r="BA180" s="309"/>
      <c r="BB180" s="309"/>
      <c r="BC180" s="309"/>
      <c r="BD180" s="309"/>
      <c r="BE180" s="309"/>
      <c r="BF180" s="309"/>
      <c r="BG180" s="309"/>
      <c r="BH180" s="309"/>
      <c r="BI180" s="309"/>
      <c r="BJ180" s="309"/>
      <c r="BK180" s="309"/>
      <c r="BL180" s="309"/>
      <c r="BM180" s="309"/>
      <c r="BN180" s="309"/>
      <c r="BO180" s="309"/>
      <c r="BP180" s="312"/>
    </row>
    <row r="181" spans="2:68">
      <c r="B181" s="1617"/>
      <c r="C181" s="309" t="s">
        <v>136</v>
      </c>
      <c r="D181" s="309"/>
      <c r="E181" s="309" t="s">
        <v>129</v>
      </c>
      <c r="F181" s="309">
        <f t="shared" ref="F181:BP185" si="73">F151*F116</f>
        <v>0</v>
      </c>
      <c r="G181" s="309">
        <f t="shared" si="73"/>
        <v>0</v>
      </c>
      <c r="H181" s="309">
        <f t="shared" si="73"/>
        <v>0</v>
      </c>
      <c r="I181" s="309">
        <f t="shared" si="73"/>
        <v>0</v>
      </c>
      <c r="J181" s="309">
        <f t="shared" si="73"/>
        <v>0</v>
      </c>
      <c r="K181" s="309">
        <f t="shared" si="73"/>
        <v>0</v>
      </c>
      <c r="L181" s="309">
        <f t="shared" si="73"/>
        <v>0</v>
      </c>
      <c r="M181" s="309">
        <f t="shared" si="73"/>
        <v>0</v>
      </c>
      <c r="N181" s="309">
        <f t="shared" si="73"/>
        <v>0</v>
      </c>
      <c r="O181" s="309">
        <f t="shared" si="73"/>
        <v>0</v>
      </c>
      <c r="P181" s="309">
        <f t="shared" si="73"/>
        <v>0</v>
      </c>
      <c r="Q181" s="309">
        <f t="shared" si="73"/>
        <v>0</v>
      </c>
      <c r="R181" s="309">
        <f t="shared" si="73"/>
        <v>0</v>
      </c>
      <c r="S181" s="309">
        <f t="shared" si="73"/>
        <v>0</v>
      </c>
      <c r="T181" s="309">
        <f t="shared" si="73"/>
        <v>0</v>
      </c>
      <c r="U181" s="309">
        <f t="shared" si="73"/>
        <v>0</v>
      </c>
      <c r="V181" s="309">
        <f t="shared" si="73"/>
        <v>0</v>
      </c>
      <c r="W181" s="309">
        <f t="shared" si="73"/>
        <v>0</v>
      </c>
      <c r="X181" s="309">
        <f t="shared" si="73"/>
        <v>0</v>
      </c>
      <c r="Y181" s="309">
        <f t="shared" si="73"/>
        <v>0</v>
      </c>
      <c r="Z181" s="309">
        <f t="shared" si="73"/>
        <v>0</v>
      </c>
      <c r="AA181" s="309">
        <f t="shared" si="73"/>
        <v>0</v>
      </c>
      <c r="AB181" s="309">
        <f t="shared" si="73"/>
        <v>0</v>
      </c>
      <c r="AC181" s="309">
        <f t="shared" si="73"/>
        <v>0</v>
      </c>
      <c r="AD181" s="309">
        <f t="shared" si="73"/>
        <v>0</v>
      </c>
      <c r="AE181" s="309">
        <f t="shared" si="73"/>
        <v>0</v>
      </c>
      <c r="AF181" s="309">
        <f t="shared" si="73"/>
        <v>0</v>
      </c>
      <c r="AG181" s="309">
        <f t="shared" si="73"/>
        <v>0</v>
      </c>
      <c r="AH181" s="309">
        <f t="shared" si="73"/>
        <v>0</v>
      </c>
      <c r="AI181" s="309">
        <f t="shared" si="73"/>
        <v>0</v>
      </c>
      <c r="AJ181" s="309">
        <f t="shared" si="73"/>
        <v>0</v>
      </c>
      <c r="AK181" s="309">
        <f t="shared" si="73"/>
        <v>0</v>
      </c>
      <c r="AL181" s="309">
        <f t="shared" si="73"/>
        <v>0</v>
      </c>
      <c r="AM181" s="309">
        <f t="shared" si="73"/>
        <v>0</v>
      </c>
      <c r="AN181" s="309">
        <f t="shared" si="73"/>
        <v>0</v>
      </c>
      <c r="AO181" s="309">
        <f t="shared" si="73"/>
        <v>0</v>
      </c>
      <c r="AP181" s="309">
        <f t="shared" si="73"/>
        <v>0</v>
      </c>
      <c r="AQ181" s="309">
        <f t="shared" si="73"/>
        <v>0</v>
      </c>
      <c r="AR181" s="309">
        <f t="shared" si="73"/>
        <v>0</v>
      </c>
      <c r="AS181" s="309">
        <f t="shared" si="73"/>
        <v>0</v>
      </c>
      <c r="AT181" s="309">
        <f t="shared" si="73"/>
        <v>0</v>
      </c>
      <c r="AU181" s="309">
        <f t="shared" si="73"/>
        <v>0</v>
      </c>
      <c r="AV181" s="309">
        <f t="shared" si="73"/>
        <v>0</v>
      </c>
      <c r="AW181" s="309">
        <f t="shared" si="73"/>
        <v>0</v>
      </c>
      <c r="AX181" s="309">
        <f t="shared" si="73"/>
        <v>0</v>
      </c>
      <c r="AY181" s="309">
        <f t="shared" si="73"/>
        <v>0</v>
      </c>
      <c r="AZ181" s="309">
        <f t="shared" si="73"/>
        <v>0</v>
      </c>
      <c r="BA181" s="309">
        <f t="shared" si="73"/>
        <v>0</v>
      </c>
      <c r="BB181" s="309">
        <f t="shared" si="73"/>
        <v>0</v>
      </c>
      <c r="BC181" s="309">
        <f t="shared" si="73"/>
        <v>0</v>
      </c>
      <c r="BD181" s="309">
        <f t="shared" si="73"/>
        <v>0</v>
      </c>
      <c r="BE181" s="309">
        <f t="shared" si="73"/>
        <v>0</v>
      </c>
      <c r="BF181" s="309">
        <f t="shared" si="73"/>
        <v>0</v>
      </c>
      <c r="BG181" s="309">
        <f t="shared" si="73"/>
        <v>0</v>
      </c>
      <c r="BH181" s="309">
        <f t="shared" si="73"/>
        <v>0</v>
      </c>
      <c r="BI181" s="309">
        <f t="shared" si="73"/>
        <v>0</v>
      </c>
      <c r="BJ181" s="309">
        <f t="shared" si="73"/>
        <v>0</v>
      </c>
      <c r="BK181" s="309">
        <f t="shared" si="73"/>
        <v>0</v>
      </c>
      <c r="BL181" s="309">
        <f t="shared" si="73"/>
        <v>0</v>
      </c>
      <c r="BM181" s="309">
        <f t="shared" si="73"/>
        <v>0</v>
      </c>
      <c r="BN181" s="309" t="e">
        <f t="shared" si="73"/>
        <v>#N/A</v>
      </c>
      <c r="BO181" s="309" t="e">
        <f t="shared" si="73"/>
        <v>#N/A</v>
      </c>
      <c r="BP181" s="312" t="e">
        <f t="shared" si="73"/>
        <v>#N/A</v>
      </c>
    </row>
    <row r="182" spans="2:68">
      <c r="B182" s="1617"/>
      <c r="C182" s="309" t="s">
        <v>136</v>
      </c>
      <c r="D182" s="309"/>
      <c r="E182" s="309" t="s">
        <v>130</v>
      </c>
      <c r="F182" s="309">
        <f t="shared" si="73"/>
        <v>0</v>
      </c>
      <c r="G182" s="309">
        <f t="shared" si="73"/>
        <v>0</v>
      </c>
      <c r="H182" s="309">
        <f t="shared" si="73"/>
        <v>0</v>
      </c>
      <c r="I182" s="309">
        <f t="shared" si="73"/>
        <v>0</v>
      </c>
      <c r="J182" s="309">
        <f t="shared" si="73"/>
        <v>0</v>
      </c>
      <c r="K182" s="309">
        <f t="shared" si="73"/>
        <v>0</v>
      </c>
      <c r="L182" s="309">
        <f t="shared" si="73"/>
        <v>0</v>
      </c>
      <c r="M182" s="309">
        <f t="shared" si="73"/>
        <v>0</v>
      </c>
      <c r="N182" s="309">
        <f t="shared" si="73"/>
        <v>0</v>
      </c>
      <c r="O182" s="309">
        <f t="shared" si="73"/>
        <v>0</v>
      </c>
      <c r="P182" s="309">
        <f t="shared" si="73"/>
        <v>0</v>
      </c>
      <c r="Q182" s="309">
        <f t="shared" si="73"/>
        <v>0</v>
      </c>
      <c r="R182" s="309">
        <f t="shared" si="73"/>
        <v>0</v>
      </c>
      <c r="S182" s="309">
        <f t="shared" si="73"/>
        <v>0</v>
      </c>
      <c r="T182" s="309">
        <f t="shared" si="73"/>
        <v>0</v>
      </c>
      <c r="U182" s="309">
        <f t="shared" si="73"/>
        <v>0</v>
      </c>
      <c r="V182" s="309">
        <f t="shared" si="73"/>
        <v>0</v>
      </c>
      <c r="W182" s="309">
        <f t="shared" si="73"/>
        <v>0</v>
      </c>
      <c r="X182" s="309">
        <f t="shared" si="73"/>
        <v>0</v>
      </c>
      <c r="Y182" s="309">
        <f t="shared" si="73"/>
        <v>0</v>
      </c>
      <c r="Z182" s="309">
        <f t="shared" si="73"/>
        <v>0</v>
      </c>
      <c r="AA182" s="309">
        <f t="shared" si="73"/>
        <v>0</v>
      </c>
      <c r="AB182" s="309">
        <f t="shared" si="73"/>
        <v>0</v>
      </c>
      <c r="AC182" s="309">
        <f t="shared" si="73"/>
        <v>0</v>
      </c>
      <c r="AD182" s="309">
        <f t="shared" si="73"/>
        <v>0</v>
      </c>
      <c r="AE182" s="309">
        <f t="shared" si="73"/>
        <v>0</v>
      </c>
      <c r="AF182" s="309">
        <f t="shared" si="73"/>
        <v>0</v>
      </c>
      <c r="AG182" s="309">
        <f t="shared" si="73"/>
        <v>0</v>
      </c>
      <c r="AH182" s="309">
        <f t="shared" si="73"/>
        <v>0</v>
      </c>
      <c r="AI182" s="309">
        <f t="shared" si="73"/>
        <v>0</v>
      </c>
      <c r="AJ182" s="309">
        <f t="shared" si="73"/>
        <v>0</v>
      </c>
      <c r="AK182" s="309">
        <f t="shared" si="73"/>
        <v>0</v>
      </c>
      <c r="AL182" s="309">
        <f t="shared" si="73"/>
        <v>0</v>
      </c>
      <c r="AM182" s="309">
        <f t="shared" si="73"/>
        <v>0</v>
      </c>
      <c r="AN182" s="309">
        <f t="shared" si="73"/>
        <v>0</v>
      </c>
      <c r="AO182" s="309">
        <f t="shared" si="73"/>
        <v>0</v>
      </c>
      <c r="AP182" s="309">
        <f t="shared" si="73"/>
        <v>0</v>
      </c>
      <c r="AQ182" s="309">
        <f t="shared" si="73"/>
        <v>0</v>
      </c>
      <c r="AR182" s="309">
        <f t="shared" si="73"/>
        <v>0</v>
      </c>
      <c r="AS182" s="309">
        <f t="shared" si="73"/>
        <v>0</v>
      </c>
      <c r="AT182" s="309">
        <f t="shared" si="73"/>
        <v>0</v>
      </c>
      <c r="AU182" s="309">
        <f t="shared" si="73"/>
        <v>0</v>
      </c>
      <c r="AV182" s="309">
        <f t="shared" si="73"/>
        <v>0</v>
      </c>
      <c r="AW182" s="309">
        <f t="shared" si="73"/>
        <v>0</v>
      </c>
      <c r="AX182" s="309">
        <f t="shared" si="73"/>
        <v>0</v>
      </c>
      <c r="AY182" s="309">
        <f t="shared" si="73"/>
        <v>0</v>
      </c>
      <c r="AZ182" s="309">
        <f t="shared" si="73"/>
        <v>0</v>
      </c>
      <c r="BA182" s="309">
        <f t="shared" si="73"/>
        <v>0</v>
      </c>
      <c r="BB182" s="309">
        <f t="shared" si="73"/>
        <v>0</v>
      </c>
      <c r="BC182" s="309">
        <f t="shared" si="73"/>
        <v>0</v>
      </c>
      <c r="BD182" s="309">
        <f t="shared" si="73"/>
        <v>0</v>
      </c>
      <c r="BE182" s="309">
        <f t="shared" si="73"/>
        <v>0</v>
      </c>
      <c r="BF182" s="309">
        <f t="shared" si="73"/>
        <v>0</v>
      </c>
      <c r="BG182" s="309">
        <f t="shared" si="73"/>
        <v>0</v>
      </c>
      <c r="BH182" s="309">
        <f t="shared" si="73"/>
        <v>0</v>
      </c>
      <c r="BI182" s="309">
        <f t="shared" si="73"/>
        <v>0</v>
      </c>
      <c r="BJ182" s="309">
        <f t="shared" si="73"/>
        <v>0</v>
      </c>
      <c r="BK182" s="309">
        <f t="shared" si="73"/>
        <v>0</v>
      </c>
      <c r="BL182" s="309">
        <f t="shared" si="73"/>
        <v>0</v>
      </c>
      <c r="BM182" s="309">
        <f t="shared" si="73"/>
        <v>0</v>
      </c>
      <c r="BN182" s="309" t="e">
        <f t="shared" si="73"/>
        <v>#N/A</v>
      </c>
      <c r="BO182" s="309" t="e">
        <f t="shared" si="73"/>
        <v>#N/A</v>
      </c>
      <c r="BP182" s="312" t="e">
        <f t="shared" si="73"/>
        <v>#N/A</v>
      </c>
    </row>
    <row r="183" spans="2:68">
      <c r="B183" s="1617"/>
      <c r="C183" s="309" t="s">
        <v>136</v>
      </c>
      <c r="D183" s="309"/>
      <c r="E183" s="309" t="s">
        <v>131</v>
      </c>
      <c r="F183" s="309">
        <f t="shared" si="73"/>
        <v>0</v>
      </c>
      <c r="G183" s="309">
        <f t="shared" si="73"/>
        <v>0</v>
      </c>
      <c r="H183" s="309">
        <f t="shared" si="73"/>
        <v>0</v>
      </c>
      <c r="I183" s="309">
        <f t="shared" si="73"/>
        <v>0</v>
      </c>
      <c r="J183" s="309">
        <f t="shared" si="73"/>
        <v>0</v>
      </c>
      <c r="K183" s="309">
        <f t="shared" si="73"/>
        <v>0</v>
      </c>
      <c r="L183" s="309">
        <f t="shared" si="73"/>
        <v>0</v>
      </c>
      <c r="M183" s="309">
        <f t="shared" si="73"/>
        <v>0</v>
      </c>
      <c r="N183" s="309">
        <f t="shared" si="73"/>
        <v>0</v>
      </c>
      <c r="O183" s="309">
        <f t="shared" si="73"/>
        <v>0</v>
      </c>
      <c r="P183" s="309">
        <f t="shared" si="73"/>
        <v>0</v>
      </c>
      <c r="Q183" s="309">
        <f t="shared" si="73"/>
        <v>0</v>
      </c>
      <c r="R183" s="309">
        <f t="shared" si="73"/>
        <v>0</v>
      </c>
      <c r="S183" s="309">
        <f t="shared" si="73"/>
        <v>0</v>
      </c>
      <c r="T183" s="309">
        <f t="shared" si="73"/>
        <v>0</v>
      </c>
      <c r="U183" s="309">
        <f t="shared" si="73"/>
        <v>0</v>
      </c>
      <c r="V183" s="309">
        <f t="shared" si="73"/>
        <v>0</v>
      </c>
      <c r="W183" s="309">
        <f t="shared" si="73"/>
        <v>0</v>
      </c>
      <c r="X183" s="309">
        <f t="shared" si="73"/>
        <v>0</v>
      </c>
      <c r="Y183" s="309">
        <f t="shared" si="73"/>
        <v>0</v>
      </c>
      <c r="Z183" s="309">
        <f t="shared" si="73"/>
        <v>0</v>
      </c>
      <c r="AA183" s="309">
        <f t="shared" si="73"/>
        <v>0</v>
      </c>
      <c r="AB183" s="309">
        <f t="shared" si="73"/>
        <v>0</v>
      </c>
      <c r="AC183" s="309">
        <f t="shared" si="73"/>
        <v>0</v>
      </c>
      <c r="AD183" s="309">
        <f t="shared" si="73"/>
        <v>0</v>
      </c>
      <c r="AE183" s="309">
        <f t="shared" si="73"/>
        <v>0</v>
      </c>
      <c r="AF183" s="309">
        <f t="shared" si="73"/>
        <v>0</v>
      </c>
      <c r="AG183" s="309">
        <f t="shared" si="73"/>
        <v>0</v>
      </c>
      <c r="AH183" s="309">
        <f t="shared" si="73"/>
        <v>0</v>
      </c>
      <c r="AI183" s="309">
        <f t="shared" si="73"/>
        <v>0</v>
      </c>
      <c r="AJ183" s="309">
        <f t="shared" si="73"/>
        <v>0</v>
      </c>
      <c r="AK183" s="309">
        <f t="shared" si="73"/>
        <v>0</v>
      </c>
      <c r="AL183" s="309">
        <f t="shared" si="73"/>
        <v>0</v>
      </c>
      <c r="AM183" s="309">
        <f t="shared" si="73"/>
        <v>0</v>
      </c>
      <c r="AN183" s="309">
        <f t="shared" si="73"/>
        <v>0</v>
      </c>
      <c r="AO183" s="309">
        <f t="shared" si="73"/>
        <v>0</v>
      </c>
      <c r="AP183" s="309">
        <f t="shared" si="73"/>
        <v>0</v>
      </c>
      <c r="AQ183" s="309">
        <f t="shared" si="73"/>
        <v>0</v>
      </c>
      <c r="AR183" s="309">
        <f t="shared" si="73"/>
        <v>0</v>
      </c>
      <c r="AS183" s="309">
        <f t="shared" si="73"/>
        <v>0</v>
      </c>
      <c r="AT183" s="309">
        <f t="shared" si="73"/>
        <v>0</v>
      </c>
      <c r="AU183" s="309">
        <f t="shared" si="73"/>
        <v>0</v>
      </c>
      <c r="AV183" s="309">
        <f t="shared" si="73"/>
        <v>0</v>
      </c>
      <c r="AW183" s="309">
        <f t="shared" si="73"/>
        <v>0</v>
      </c>
      <c r="AX183" s="309">
        <f t="shared" si="73"/>
        <v>0</v>
      </c>
      <c r="AY183" s="309">
        <f t="shared" si="73"/>
        <v>0</v>
      </c>
      <c r="AZ183" s="309">
        <f t="shared" si="73"/>
        <v>0</v>
      </c>
      <c r="BA183" s="309">
        <f t="shared" si="73"/>
        <v>0</v>
      </c>
      <c r="BB183" s="309">
        <f t="shared" si="73"/>
        <v>0</v>
      </c>
      <c r="BC183" s="309">
        <f t="shared" si="73"/>
        <v>0</v>
      </c>
      <c r="BD183" s="309">
        <f t="shared" si="73"/>
        <v>0</v>
      </c>
      <c r="BE183" s="309">
        <f t="shared" si="73"/>
        <v>0</v>
      </c>
      <c r="BF183" s="309">
        <f t="shared" si="73"/>
        <v>0</v>
      </c>
      <c r="BG183" s="309">
        <f t="shared" si="73"/>
        <v>0</v>
      </c>
      <c r="BH183" s="309">
        <f t="shared" si="73"/>
        <v>0</v>
      </c>
      <c r="BI183" s="309">
        <f t="shared" si="73"/>
        <v>0</v>
      </c>
      <c r="BJ183" s="309">
        <f t="shared" si="73"/>
        <v>0</v>
      </c>
      <c r="BK183" s="309">
        <f t="shared" si="73"/>
        <v>0</v>
      </c>
      <c r="BL183" s="309">
        <f t="shared" si="73"/>
        <v>0</v>
      </c>
      <c r="BM183" s="309">
        <f t="shared" si="73"/>
        <v>0</v>
      </c>
      <c r="BN183" s="309" t="e">
        <f t="shared" si="73"/>
        <v>#N/A</v>
      </c>
      <c r="BO183" s="309" t="e">
        <f t="shared" si="73"/>
        <v>#N/A</v>
      </c>
      <c r="BP183" s="312" t="e">
        <f t="shared" si="73"/>
        <v>#N/A</v>
      </c>
    </row>
    <row r="184" spans="2:68">
      <c r="B184" s="1617"/>
      <c r="C184" s="309" t="s">
        <v>136</v>
      </c>
      <c r="D184" s="309"/>
      <c r="E184" s="309" t="s">
        <v>132</v>
      </c>
      <c r="F184" s="309">
        <f t="shared" si="73"/>
        <v>0</v>
      </c>
      <c r="G184" s="309">
        <f t="shared" si="73"/>
        <v>0</v>
      </c>
      <c r="H184" s="309">
        <f t="shared" si="73"/>
        <v>0</v>
      </c>
      <c r="I184" s="309">
        <f t="shared" si="73"/>
        <v>0</v>
      </c>
      <c r="J184" s="309">
        <f t="shared" si="73"/>
        <v>0</v>
      </c>
      <c r="K184" s="309">
        <f t="shared" si="73"/>
        <v>0</v>
      </c>
      <c r="L184" s="309">
        <f t="shared" si="73"/>
        <v>0</v>
      </c>
      <c r="M184" s="309">
        <f t="shared" si="73"/>
        <v>0</v>
      </c>
      <c r="N184" s="309">
        <f t="shared" si="73"/>
        <v>0</v>
      </c>
      <c r="O184" s="309">
        <f t="shared" si="73"/>
        <v>0</v>
      </c>
      <c r="P184" s="309">
        <f t="shared" si="73"/>
        <v>0</v>
      </c>
      <c r="Q184" s="309">
        <f t="shared" si="73"/>
        <v>0</v>
      </c>
      <c r="R184" s="309">
        <f t="shared" si="73"/>
        <v>0</v>
      </c>
      <c r="S184" s="309">
        <f t="shared" si="73"/>
        <v>0</v>
      </c>
      <c r="T184" s="309">
        <f t="shared" si="73"/>
        <v>0</v>
      </c>
      <c r="U184" s="309">
        <f t="shared" si="73"/>
        <v>0</v>
      </c>
      <c r="V184" s="309">
        <f t="shared" si="73"/>
        <v>0</v>
      </c>
      <c r="W184" s="309">
        <f t="shared" si="73"/>
        <v>0</v>
      </c>
      <c r="X184" s="309">
        <f t="shared" si="73"/>
        <v>0</v>
      </c>
      <c r="Y184" s="309">
        <f t="shared" si="73"/>
        <v>0</v>
      </c>
      <c r="Z184" s="309">
        <f t="shared" si="73"/>
        <v>0</v>
      </c>
      <c r="AA184" s="309">
        <f t="shared" si="73"/>
        <v>0</v>
      </c>
      <c r="AB184" s="309">
        <f t="shared" si="73"/>
        <v>0</v>
      </c>
      <c r="AC184" s="309">
        <f t="shared" si="73"/>
        <v>0</v>
      </c>
      <c r="AD184" s="309">
        <f t="shared" si="73"/>
        <v>0</v>
      </c>
      <c r="AE184" s="309">
        <f t="shared" si="73"/>
        <v>0</v>
      </c>
      <c r="AF184" s="309">
        <f t="shared" si="73"/>
        <v>0</v>
      </c>
      <c r="AG184" s="309">
        <f t="shared" si="73"/>
        <v>0</v>
      </c>
      <c r="AH184" s="309">
        <f t="shared" si="73"/>
        <v>0</v>
      </c>
      <c r="AI184" s="309">
        <f t="shared" si="73"/>
        <v>0</v>
      </c>
      <c r="AJ184" s="309">
        <f t="shared" si="73"/>
        <v>0</v>
      </c>
      <c r="AK184" s="309">
        <f t="shared" si="73"/>
        <v>0</v>
      </c>
      <c r="AL184" s="309">
        <f t="shared" si="73"/>
        <v>0</v>
      </c>
      <c r="AM184" s="309">
        <f t="shared" si="73"/>
        <v>0</v>
      </c>
      <c r="AN184" s="309">
        <f t="shared" si="73"/>
        <v>0</v>
      </c>
      <c r="AO184" s="309">
        <f t="shared" si="73"/>
        <v>0</v>
      </c>
      <c r="AP184" s="309">
        <f t="shared" si="73"/>
        <v>0</v>
      </c>
      <c r="AQ184" s="309">
        <f t="shared" si="73"/>
        <v>0</v>
      </c>
      <c r="AR184" s="309">
        <f t="shared" si="73"/>
        <v>0</v>
      </c>
      <c r="AS184" s="309">
        <f t="shared" si="73"/>
        <v>0</v>
      </c>
      <c r="AT184" s="309">
        <f t="shared" si="73"/>
        <v>0</v>
      </c>
      <c r="AU184" s="309">
        <f t="shared" si="73"/>
        <v>0</v>
      </c>
      <c r="AV184" s="309">
        <f t="shared" si="73"/>
        <v>0</v>
      </c>
      <c r="AW184" s="309">
        <f t="shared" si="73"/>
        <v>0</v>
      </c>
      <c r="AX184" s="309">
        <f t="shared" si="73"/>
        <v>0</v>
      </c>
      <c r="AY184" s="309">
        <f t="shared" si="73"/>
        <v>0</v>
      </c>
      <c r="AZ184" s="309">
        <f t="shared" si="73"/>
        <v>0</v>
      </c>
      <c r="BA184" s="309">
        <f t="shared" si="73"/>
        <v>0</v>
      </c>
      <c r="BB184" s="309">
        <f t="shared" si="73"/>
        <v>0</v>
      </c>
      <c r="BC184" s="309">
        <f t="shared" si="73"/>
        <v>0</v>
      </c>
      <c r="BD184" s="309">
        <f t="shared" si="73"/>
        <v>0</v>
      </c>
      <c r="BE184" s="309">
        <f t="shared" si="73"/>
        <v>0</v>
      </c>
      <c r="BF184" s="309">
        <f t="shared" si="73"/>
        <v>0</v>
      </c>
      <c r="BG184" s="309">
        <f t="shared" si="73"/>
        <v>0</v>
      </c>
      <c r="BH184" s="309">
        <f t="shared" si="73"/>
        <v>0</v>
      </c>
      <c r="BI184" s="309">
        <f t="shared" si="73"/>
        <v>0</v>
      </c>
      <c r="BJ184" s="309">
        <f t="shared" si="73"/>
        <v>0</v>
      </c>
      <c r="BK184" s="309">
        <f t="shared" si="73"/>
        <v>0</v>
      </c>
      <c r="BL184" s="309">
        <f t="shared" si="73"/>
        <v>0</v>
      </c>
      <c r="BM184" s="309">
        <f t="shared" si="73"/>
        <v>0</v>
      </c>
      <c r="BN184" s="309" t="e">
        <f t="shared" si="73"/>
        <v>#N/A</v>
      </c>
      <c r="BO184" s="309" t="e">
        <f t="shared" si="73"/>
        <v>#N/A</v>
      </c>
      <c r="BP184" s="312" t="e">
        <f t="shared" si="73"/>
        <v>#N/A</v>
      </c>
    </row>
    <row r="185" spans="2:68">
      <c r="B185" s="1617"/>
      <c r="C185" s="309" t="s">
        <v>136</v>
      </c>
      <c r="D185" s="309"/>
      <c r="E185" s="309" t="s">
        <v>133</v>
      </c>
      <c r="F185" s="309">
        <f t="shared" si="73"/>
        <v>0</v>
      </c>
      <c r="G185" s="309">
        <f t="shared" si="73"/>
        <v>0</v>
      </c>
      <c r="H185" s="309">
        <f t="shared" si="73"/>
        <v>0</v>
      </c>
      <c r="I185" s="309">
        <f t="shared" ref="I185:BP186" si="74">I155*I120</f>
        <v>0</v>
      </c>
      <c r="J185" s="309">
        <f t="shared" si="74"/>
        <v>0</v>
      </c>
      <c r="K185" s="309">
        <f t="shared" si="74"/>
        <v>0</v>
      </c>
      <c r="L185" s="309">
        <f t="shared" si="74"/>
        <v>0</v>
      </c>
      <c r="M185" s="309">
        <f t="shared" si="74"/>
        <v>0</v>
      </c>
      <c r="N185" s="309">
        <f t="shared" si="74"/>
        <v>0</v>
      </c>
      <c r="O185" s="309">
        <f t="shared" si="74"/>
        <v>0</v>
      </c>
      <c r="P185" s="309">
        <f t="shared" si="74"/>
        <v>0</v>
      </c>
      <c r="Q185" s="309">
        <f t="shared" si="74"/>
        <v>0</v>
      </c>
      <c r="R185" s="309">
        <f t="shared" si="74"/>
        <v>0</v>
      </c>
      <c r="S185" s="309">
        <f t="shared" si="74"/>
        <v>0</v>
      </c>
      <c r="T185" s="309">
        <f t="shared" si="74"/>
        <v>0</v>
      </c>
      <c r="U185" s="309">
        <f t="shared" si="74"/>
        <v>0</v>
      </c>
      <c r="V185" s="309">
        <f t="shared" si="74"/>
        <v>0</v>
      </c>
      <c r="W185" s="309">
        <f t="shared" si="74"/>
        <v>0</v>
      </c>
      <c r="X185" s="309">
        <f t="shared" si="74"/>
        <v>0</v>
      </c>
      <c r="Y185" s="309">
        <f t="shared" si="74"/>
        <v>0</v>
      </c>
      <c r="Z185" s="309">
        <f t="shared" si="74"/>
        <v>0</v>
      </c>
      <c r="AA185" s="309">
        <f t="shared" si="74"/>
        <v>0</v>
      </c>
      <c r="AB185" s="309">
        <f t="shared" si="74"/>
        <v>0</v>
      </c>
      <c r="AC185" s="309">
        <f t="shared" si="74"/>
        <v>0</v>
      </c>
      <c r="AD185" s="309">
        <f t="shared" si="74"/>
        <v>0</v>
      </c>
      <c r="AE185" s="309">
        <f t="shared" si="74"/>
        <v>0</v>
      </c>
      <c r="AF185" s="309">
        <f t="shared" si="74"/>
        <v>0</v>
      </c>
      <c r="AG185" s="309">
        <f t="shared" si="74"/>
        <v>0</v>
      </c>
      <c r="AH185" s="309">
        <f t="shared" si="74"/>
        <v>0</v>
      </c>
      <c r="AI185" s="309">
        <f t="shared" si="74"/>
        <v>0</v>
      </c>
      <c r="AJ185" s="309">
        <f t="shared" si="74"/>
        <v>0</v>
      </c>
      <c r="AK185" s="309">
        <f t="shared" si="74"/>
        <v>0</v>
      </c>
      <c r="AL185" s="309">
        <f t="shared" si="74"/>
        <v>0</v>
      </c>
      <c r="AM185" s="309">
        <f t="shared" si="74"/>
        <v>0</v>
      </c>
      <c r="AN185" s="309">
        <f t="shared" si="74"/>
        <v>0</v>
      </c>
      <c r="AO185" s="309">
        <f t="shared" si="74"/>
        <v>0</v>
      </c>
      <c r="AP185" s="309">
        <f t="shared" si="74"/>
        <v>0</v>
      </c>
      <c r="AQ185" s="309">
        <f t="shared" si="74"/>
        <v>0</v>
      </c>
      <c r="AR185" s="309">
        <f t="shared" si="74"/>
        <v>0</v>
      </c>
      <c r="AS185" s="309">
        <f t="shared" si="74"/>
        <v>0</v>
      </c>
      <c r="AT185" s="309">
        <f t="shared" si="74"/>
        <v>0</v>
      </c>
      <c r="AU185" s="309">
        <f t="shared" si="74"/>
        <v>0</v>
      </c>
      <c r="AV185" s="309">
        <f t="shared" si="74"/>
        <v>0</v>
      </c>
      <c r="AW185" s="309">
        <f t="shared" si="74"/>
        <v>0</v>
      </c>
      <c r="AX185" s="309">
        <f t="shared" si="74"/>
        <v>0</v>
      </c>
      <c r="AY185" s="309">
        <f t="shared" si="74"/>
        <v>0</v>
      </c>
      <c r="AZ185" s="309">
        <f t="shared" si="74"/>
        <v>0</v>
      </c>
      <c r="BA185" s="309">
        <f t="shared" si="74"/>
        <v>0</v>
      </c>
      <c r="BB185" s="309">
        <f t="shared" si="74"/>
        <v>0</v>
      </c>
      <c r="BC185" s="309">
        <f t="shared" si="74"/>
        <v>0</v>
      </c>
      <c r="BD185" s="309">
        <f t="shared" si="74"/>
        <v>0</v>
      </c>
      <c r="BE185" s="309">
        <f t="shared" si="74"/>
        <v>0</v>
      </c>
      <c r="BF185" s="309">
        <f t="shared" si="74"/>
        <v>0</v>
      </c>
      <c r="BG185" s="309">
        <f t="shared" si="74"/>
        <v>0</v>
      </c>
      <c r="BH185" s="309">
        <f t="shared" si="74"/>
        <v>0</v>
      </c>
      <c r="BI185" s="309">
        <f t="shared" si="74"/>
        <v>0</v>
      </c>
      <c r="BJ185" s="309">
        <f t="shared" si="74"/>
        <v>0</v>
      </c>
      <c r="BK185" s="309">
        <f t="shared" si="74"/>
        <v>0</v>
      </c>
      <c r="BL185" s="309">
        <f t="shared" si="74"/>
        <v>0</v>
      </c>
      <c r="BM185" s="309">
        <f t="shared" si="74"/>
        <v>0</v>
      </c>
      <c r="BN185" s="309" t="e">
        <f t="shared" si="74"/>
        <v>#N/A</v>
      </c>
      <c r="BO185" s="309" t="e">
        <f t="shared" si="74"/>
        <v>#N/A</v>
      </c>
      <c r="BP185" s="312" t="e">
        <f t="shared" si="74"/>
        <v>#N/A</v>
      </c>
    </row>
    <row r="186" spans="2:68">
      <c r="B186" s="1617"/>
      <c r="C186" s="309" t="s">
        <v>136</v>
      </c>
      <c r="D186" s="309"/>
      <c r="E186" s="309" t="s">
        <v>134</v>
      </c>
      <c r="F186" s="309">
        <f t="shared" ref="F186:AK186" si="75">F156*F121</f>
        <v>0</v>
      </c>
      <c r="G186" s="309">
        <f t="shared" si="75"/>
        <v>0</v>
      </c>
      <c r="H186" s="309">
        <f t="shared" si="75"/>
        <v>0</v>
      </c>
      <c r="I186" s="309">
        <f t="shared" si="75"/>
        <v>0</v>
      </c>
      <c r="J186" s="309">
        <f t="shared" si="75"/>
        <v>0</v>
      </c>
      <c r="K186" s="309">
        <f t="shared" si="75"/>
        <v>0</v>
      </c>
      <c r="L186" s="309">
        <f t="shared" si="75"/>
        <v>0</v>
      </c>
      <c r="M186" s="309">
        <f t="shared" si="75"/>
        <v>0</v>
      </c>
      <c r="N186" s="309">
        <f t="shared" si="75"/>
        <v>0</v>
      </c>
      <c r="O186" s="309">
        <f t="shared" si="75"/>
        <v>0</v>
      </c>
      <c r="P186" s="309">
        <f t="shared" si="75"/>
        <v>0</v>
      </c>
      <c r="Q186" s="309">
        <f t="shared" si="75"/>
        <v>0</v>
      </c>
      <c r="R186" s="309">
        <f t="shared" si="75"/>
        <v>0</v>
      </c>
      <c r="S186" s="309">
        <f t="shared" si="75"/>
        <v>0</v>
      </c>
      <c r="T186" s="309">
        <f t="shared" si="75"/>
        <v>0</v>
      </c>
      <c r="U186" s="309">
        <f t="shared" si="75"/>
        <v>0</v>
      </c>
      <c r="V186" s="309">
        <f t="shared" si="75"/>
        <v>0</v>
      </c>
      <c r="W186" s="309">
        <f t="shared" si="75"/>
        <v>0</v>
      </c>
      <c r="X186" s="309">
        <f t="shared" si="75"/>
        <v>0</v>
      </c>
      <c r="Y186" s="309">
        <f t="shared" si="75"/>
        <v>0</v>
      </c>
      <c r="Z186" s="309">
        <f t="shared" si="75"/>
        <v>0</v>
      </c>
      <c r="AA186" s="309">
        <f t="shared" si="75"/>
        <v>0</v>
      </c>
      <c r="AB186" s="309">
        <f t="shared" si="75"/>
        <v>0</v>
      </c>
      <c r="AC186" s="309">
        <f t="shared" si="75"/>
        <v>0</v>
      </c>
      <c r="AD186" s="309">
        <f t="shared" si="75"/>
        <v>0</v>
      </c>
      <c r="AE186" s="309">
        <f t="shared" si="75"/>
        <v>0</v>
      </c>
      <c r="AF186" s="309">
        <f t="shared" si="75"/>
        <v>0</v>
      </c>
      <c r="AG186" s="309">
        <f t="shared" si="75"/>
        <v>0</v>
      </c>
      <c r="AH186" s="309">
        <f t="shared" si="75"/>
        <v>0</v>
      </c>
      <c r="AI186" s="309">
        <f t="shared" si="75"/>
        <v>0</v>
      </c>
      <c r="AJ186" s="309">
        <f t="shared" si="75"/>
        <v>0</v>
      </c>
      <c r="AK186" s="309">
        <f t="shared" si="75"/>
        <v>0</v>
      </c>
      <c r="AL186" s="309">
        <f t="shared" si="74"/>
        <v>0</v>
      </c>
      <c r="AM186" s="309">
        <f t="shared" si="74"/>
        <v>0</v>
      </c>
      <c r="AN186" s="309">
        <f t="shared" si="74"/>
        <v>0</v>
      </c>
      <c r="AO186" s="309">
        <f t="shared" si="74"/>
        <v>0</v>
      </c>
      <c r="AP186" s="309">
        <f t="shared" si="74"/>
        <v>0</v>
      </c>
      <c r="AQ186" s="309">
        <f t="shared" si="74"/>
        <v>0</v>
      </c>
      <c r="AR186" s="309">
        <f t="shared" si="74"/>
        <v>0</v>
      </c>
      <c r="AS186" s="309">
        <f t="shared" si="74"/>
        <v>0</v>
      </c>
      <c r="AT186" s="309">
        <f t="shared" si="74"/>
        <v>0</v>
      </c>
      <c r="AU186" s="309">
        <f t="shared" si="74"/>
        <v>0</v>
      </c>
      <c r="AV186" s="309">
        <f t="shared" si="74"/>
        <v>0</v>
      </c>
      <c r="AW186" s="309">
        <f t="shared" si="74"/>
        <v>0</v>
      </c>
      <c r="AX186" s="309">
        <f t="shared" si="74"/>
        <v>0</v>
      </c>
      <c r="AY186" s="309">
        <f t="shared" si="74"/>
        <v>0</v>
      </c>
      <c r="AZ186" s="309">
        <f t="shared" si="74"/>
        <v>0</v>
      </c>
      <c r="BA186" s="309">
        <f t="shared" si="74"/>
        <v>0</v>
      </c>
      <c r="BB186" s="309">
        <f t="shared" si="74"/>
        <v>0</v>
      </c>
      <c r="BC186" s="309">
        <f t="shared" si="74"/>
        <v>0</v>
      </c>
      <c r="BD186" s="309">
        <f t="shared" si="74"/>
        <v>0</v>
      </c>
      <c r="BE186" s="309">
        <f t="shared" si="74"/>
        <v>0</v>
      </c>
      <c r="BF186" s="309">
        <f t="shared" si="74"/>
        <v>0</v>
      </c>
      <c r="BG186" s="309">
        <f t="shared" si="74"/>
        <v>0</v>
      </c>
      <c r="BH186" s="309">
        <f t="shared" si="74"/>
        <v>0</v>
      </c>
      <c r="BI186" s="309">
        <f t="shared" si="74"/>
        <v>0</v>
      </c>
      <c r="BJ186" s="309">
        <f t="shared" si="74"/>
        <v>0</v>
      </c>
      <c r="BK186" s="309">
        <f t="shared" si="74"/>
        <v>0</v>
      </c>
      <c r="BL186" s="309">
        <f t="shared" si="74"/>
        <v>0</v>
      </c>
      <c r="BM186" s="309">
        <f t="shared" si="74"/>
        <v>0</v>
      </c>
      <c r="BN186" s="309" t="e">
        <f t="shared" si="74"/>
        <v>#N/A</v>
      </c>
      <c r="BO186" s="309" t="e">
        <f t="shared" si="74"/>
        <v>#N/A</v>
      </c>
      <c r="BP186" s="312" t="e">
        <f t="shared" si="74"/>
        <v>#N/A</v>
      </c>
    </row>
    <row r="187" spans="2:68">
      <c r="B187" s="1617"/>
      <c r="C187" s="309"/>
      <c r="D187" s="309"/>
      <c r="E187" s="309"/>
      <c r="F187" s="309"/>
      <c r="G187" s="309"/>
      <c r="H187" s="309"/>
      <c r="I187" s="309"/>
      <c r="J187" s="309"/>
      <c r="K187" s="309"/>
      <c r="L187" s="309"/>
      <c r="M187" s="309"/>
      <c r="N187" s="309"/>
      <c r="O187" s="309"/>
      <c r="P187" s="309"/>
      <c r="Q187" s="309"/>
      <c r="R187" s="309"/>
      <c r="S187" s="309"/>
      <c r="T187" s="309"/>
      <c r="U187" s="309"/>
      <c r="V187" s="309"/>
      <c r="W187" s="309"/>
      <c r="X187" s="309"/>
      <c r="Y187" s="309"/>
      <c r="Z187" s="309"/>
      <c r="AA187" s="309"/>
      <c r="AB187" s="309"/>
      <c r="AC187" s="309"/>
      <c r="AD187" s="309"/>
      <c r="AE187" s="309"/>
      <c r="AF187" s="309"/>
      <c r="AG187" s="309"/>
      <c r="AH187" s="309"/>
      <c r="AI187" s="309"/>
      <c r="AJ187" s="309"/>
      <c r="AK187" s="309"/>
      <c r="AL187" s="309"/>
      <c r="AM187" s="309"/>
      <c r="AN187" s="309"/>
      <c r="AO187" s="309"/>
      <c r="AP187" s="309"/>
      <c r="AQ187" s="309"/>
      <c r="AR187" s="309"/>
      <c r="AS187" s="309"/>
      <c r="AT187" s="309"/>
      <c r="AU187" s="309"/>
      <c r="AV187" s="309"/>
      <c r="AW187" s="309"/>
      <c r="AX187" s="309"/>
      <c r="AY187" s="309"/>
      <c r="AZ187" s="309"/>
      <c r="BA187" s="309"/>
      <c r="BB187" s="309"/>
      <c r="BC187" s="309"/>
      <c r="BD187" s="309"/>
      <c r="BE187" s="309"/>
      <c r="BF187" s="309"/>
      <c r="BG187" s="309"/>
      <c r="BH187" s="309"/>
      <c r="BI187" s="309"/>
      <c r="BJ187" s="309"/>
      <c r="BK187" s="309"/>
      <c r="BL187" s="309"/>
      <c r="BM187" s="309"/>
      <c r="BN187" s="309"/>
      <c r="BO187" s="309"/>
      <c r="BP187" s="312"/>
    </row>
    <row r="188" spans="2:68">
      <c r="B188" s="1617"/>
      <c r="C188" s="309" t="s">
        <v>137</v>
      </c>
      <c r="D188" s="309"/>
      <c r="E188" s="309" t="s">
        <v>129</v>
      </c>
      <c r="F188" s="309">
        <f t="shared" ref="F188:BP192" si="76">F158*F123</f>
        <v>0</v>
      </c>
      <c r="G188" s="309">
        <f t="shared" si="76"/>
        <v>0</v>
      </c>
      <c r="H188" s="309">
        <f t="shared" si="76"/>
        <v>0</v>
      </c>
      <c r="I188" s="309">
        <f t="shared" si="76"/>
        <v>0</v>
      </c>
      <c r="J188" s="309">
        <f t="shared" si="76"/>
        <v>0</v>
      </c>
      <c r="K188" s="309">
        <f t="shared" si="76"/>
        <v>0</v>
      </c>
      <c r="L188" s="309">
        <f t="shared" si="76"/>
        <v>0</v>
      </c>
      <c r="M188" s="309">
        <f t="shared" si="76"/>
        <v>0</v>
      </c>
      <c r="N188" s="309">
        <f t="shared" si="76"/>
        <v>0</v>
      </c>
      <c r="O188" s="309">
        <f t="shared" si="76"/>
        <v>0</v>
      </c>
      <c r="P188" s="309">
        <f t="shared" si="76"/>
        <v>0</v>
      </c>
      <c r="Q188" s="309">
        <f t="shared" si="76"/>
        <v>0</v>
      </c>
      <c r="R188" s="309">
        <f t="shared" si="76"/>
        <v>0</v>
      </c>
      <c r="S188" s="309">
        <f t="shared" si="76"/>
        <v>0</v>
      </c>
      <c r="T188" s="309">
        <f t="shared" si="76"/>
        <v>0</v>
      </c>
      <c r="U188" s="309">
        <f t="shared" si="76"/>
        <v>0</v>
      </c>
      <c r="V188" s="309">
        <f t="shared" si="76"/>
        <v>0</v>
      </c>
      <c r="W188" s="309">
        <f t="shared" si="76"/>
        <v>0</v>
      </c>
      <c r="X188" s="309">
        <f t="shared" si="76"/>
        <v>0</v>
      </c>
      <c r="Y188" s="309">
        <f t="shared" si="76"/>
        <v>0</v>
      </c>
      <c r="Z188" s="309">
        <f t="shared" si="76"/>
        <v>0</v>
      </c>
      <c r="AA188" s="309">
        <f t="shared" si="76"/>
        <v>0</v>
      </c>
      <c r="AB188" s="309">
        <f t="shared" si="76"/>
        <v>0</v>
      </c>
      <c r="AC188" s="309">
        <f t="shared" si="76"/>
        <v>0</v>
      </c>
      <c r="AD188" s="309">
        <f t="shared" si="76"/>
        <v>0</v>
      </c>
      <c r="AE188" s="309">
        <f t="shared" si="76"/>
        <v>0</v>
      </c>
      <c r="AF188" s="309">
        <f t="shared" si="76"/>
        <v>0</v>
      </c>
      <c r="AG188" s="309">
        <f t="shared" si="76"/>
        <v>0</v>
      </c>
      <c r="AH188" s="309">
        <f t="shared" si="76"/>
        <v>0</v>
      </c>
      <c r="AI188" s="309">
        <f t="shared" si="76"/>
        <v>0</v>
      </c>
      <c r="AJ188" s="309">
        <f t="shared" si="76"/>
        <v>0</v>
      </c>
      <c r="AK188" s="309">
        <f t="shared" si="76"/>
        <v>0</v>
      </c>
      <c r="AL188" s="309">
        <f t="shared" si="76"/>
        <v>0</v>
      </c>
      <c r="AM188" s="309">
        <f t="shared" si="76"/>
        <v>0</v>
      </c>
      <c r="AN188" s="309">
        <f t="shared" si="76"/>
        <v>0</v>
      </c>
      <c r="AO188" s="309">
        <f t="shared" si="76"/>
        <v>0</v>
      </c>
      <c r="AP188" s="309">
        <f t="shared" si="76"/>
        <v>0</v>
      </c>
      <c r="AQ188" s="309">
        <f t="shared" si="76"/>
        <v>0</v>
      </c>
      <c r="AR188" s="309">
        <f t="shared" si="76"/>
        <v>0</v>
      </c>
      <c r="AS188" s="309">
        <f t="shared" si="76"/>
        <v>0</v>
      </c>
      <c r="AT188" s="309">
        <f t="shared" si="76"/>
        <v>0</v>
      </c>
      <c r="AU188" s="309">
        <f t="shared" si="76"/>
        <v>0</v>
      </c>
      <c r="AV188" s="309">
        <f t="shared" si="76"/>
        <v>0</v>
      </c>
      <c r="AW188" s="309">
        <f t="shared" si="76"/>
        <v>0</v>
      </c>
      <c r="AX188" s="309">
        <f t="shared" si="76"/>
        <v>0</v>
      </c>
      <c r="AY188" s="309">
        <f t="shared" si="76"/>
        <v>0</v>
      </c>
      <c r="AZ188" s="309">
        <f t="shared" si="76"/>
        <v>0</v>
      </c>
      <c r="BA188" s="309">
        <f t="shared" si="76"/>
        <v>0</v>
      </c>
      <c r="BB188" s="309">
        <f t="shared" si="76"/>
        <v>0</v>
      </c>
      <c r="BC188" s="309">
        <f t="shared" si="76"/>
        <v>0</v>
      </c>
      <c r="BD188" s="309">
        <f t="shared" si="76"/>
        <v>0</v>
      </c>
      <c r="BE188" s="309">
        <f t="shared" si="76"/>
        <v>0</v>
      </c>
      <c r="BF188" s="309">
        <f t="shared" si="76"/>
        <v>0</v>
      </c>
      <c r="BG188" s="309">
        <f t="shared" si="76"/>
        <v>0</v>
      </c>
      <c r="BH188" s="309">
        <f t="shared" si="76"/>
        <v>0</v>
      </c>
      <c r="BI188" s="309">
        <f t="shared" si="76"/>
        <v>0</v>
      </c>
      <c r="BJ188" s="309">
        <f t="shared" si="76"/>
        <v>0</v>
      </c>
      <c r="BK188" s="309">
        <f t="shared" si="76"/>
        <v>0</v>
      </c>
      <c r="BL188" s="309">
        <f t="shared" si="76"/>
        <v>0</v>
      </c>
      <c r="BM188" s="309">
        <f t="shared" si="76"/>
        <v>0</v>
      </c>
      <c r="BN188" s="309" t="e">
        <f t="shared" si="76"/>
        <v>#N/A</v>
      </c>
      <c r="BO188" s="309" t="e">
        <f t="shared" si="76"/>
        <v>#N/A</v>
      </c>
      <c r="BP188" s="312" t="e">
        <f t="shared" si="76"/>
        <v>#N/A</v>
      </c>
    </row>
    <row r="189" spans="2:68">
      <c r="B189" s="1617"/>
      <c r="C189" s="309" t="s">
        <v>137</v>
      </c>
      <c r="D189" s="309"/>
      <c r="E189" s="309" t="s">
        <v>130</v>
      </c>
      <c r="F189" s="309">
        <f t="shared" si="76"/>
        <v>0</v>
      </c>
      <c r="G189" s="309">
        <f t="shared" si="76"/>
        <v>0</v>
      </c>
      <c r="H189" s="309">
        <f t="shared" si="76"/>
        <v>0</v>
      </c>
      <c r="I189" s="309">
        <f t="shared" si="76"/>
        <v>0</v>
      </c>
      <c r="J189" s="309">
        <f t="shared" si="76"/>
        <v>0</v>
      </c>
      <c r="K189" s="309">
        <f t="shared" si="76"/>
        <v>0</v>
      </c>
      <c r="L189" s="309">
        <f t="shared" si="76"/>
        <v>0</v>
      </c>
      <c r="M189" s="309">
        <f t="shared" si="76"/>
        <v>0</v>
      </c>
      <c r="N189" s="309">
        <f t="shared" si="76"/>
        <v>0</v>
      </c>
      <c r="O189" s="309">
        <f t="shared" si="76"/>
        <v>0</v>
      </c>
      <c r="P189" s="309">
        <f t="shared" si="76"/>
        <v>0</v>
      </c>
      <c r="Q189" s="309">
        <f t="shared" si="76"/>
        <v>0</v>
      </c>
      <c r="R189" s="309">
        <f t="shared" si="76"/>
        <v>0</v>
      </c>
      <c r="S189" s="309">
        <f t="shared" si="76"/>
        <v>0</v>
      </c>
      <c r="T189" s="309">
        <f t="shared" si="76"/>
        <v>0</v>
      </c>
      <c r="U189" s="309">
        <f t="shared" si="76"/>
        <v>0</v>
      </c>
      <c r="V189" s="309">
        <f t="shared" si="76"/>
        <v>0</v>
      </c>
      <c r="W189" s="309">
        <f t="shared" si="76"/>
        <v>0</v>
      </c>
      <c r="X189" s="309">
        <f t="shared" si="76"/>
        <v>0</v>
      </c>
      <c r="Y189" s="309">
        <f t="shared" si="76"/>
        <v>0</v>
      </c>
      <c r="Z189" s="309">
        <f t="shared" si="76"/>
        <v>0</v>
      </c>
      <c r="AA189" s="309">
        <f t="shared" si="76"/>
        <v>0</v>
      </c>
      <c r="AB189" s="309">
        <f t="shared" si="76"/>
        <v>0</v>
      </c>
      <c r="AC189" s="309">
        <f t="shared" si="76"/>
        <v>0</v>
      </c>
      <c r="AD189" s="309">
        <f t="shared" si="76"/>
        <v>0</v>
      </c>
      <c r="AE189" s="309">
        <f t="shared" si="76"/>
        <v>0</v>
      </c>
      <c r="AF189" s="309">
        <f t="shared" si="76"/>
        <v>0</v>
      </c>
      <c r="AG189" s="309">
        <f t="shared" si="76"/>
        <v>0</v>
      </c>
      <c r="AH189" s="309">
        <f t="shared" si="76"/>
        <v>0</v>
      </c>
      <c r="AI189" s="309">
        <f t="shared" si="76"/>
        <v>0</v>
      </c>
      <c r="AJ189" s="309">
        <f t="shared" si="76"/>
        <v>0</v>
      </c>
      <c r="AK189" s="309">
        <f t="shared" si="76"/>
        <v>0</v>
      </c>
      <c r="AL189" s="309">
        <f t="shared" si="76"/>
        <v>0</v>
      </c>
      <c r="AM189" s="309">
        <f t="shared" si="76"/>
        <v>0</v>
      </c>
      <c r="AN189" s="309">
        <f t="shared" si="76"/>
        <v>0</v>
      </c>
      <c r="AO189" s="309">
        <f t="shared" si="76"/>
        <v>0</v>
      </c>
      <c r="AP189" s="309">
        <f t="shared" si="76"/>
        <v>0</v>
      </c>
      <c r="AQ189" s="309">
        <f t="shared" si="76"/>
        <v>0</v>
      </c>
      <c r="AR189" s="309">
        <f t="shared" si="76"/>
        <v>0</v>
      </c>
      <c r="AS189" s="309">
        <f t="shared" si="76"/>
        <v>0</v>
      </c>
      <c r="AT189" s="309">
        <f t="shared" si="76"/>
        <v>0</v>
      </c>
      <c r="AU189" s="309">
        <f t="shared" si="76"/>
        <v>0</v>
      </c>
      <c r="AV189" s="309">
        <f t="shared" si="76"/>
        <v>0</v>
      </c>
      <c r="AW189" s="309">
        <f t="shared" si="76"/>
        <v>0</v>
      </c>
      <c r="AX189" s="309">
        <f t="shared" si="76"/>
        <v>0</v>
      </c>
      <c r="AY189" s="309">
        <f t="shared" si="76"/>
        <v>0</v>
      </c>
      <c r="AZ189" s="309">
        <f t="shared" si="76"/>
        <v>0</v>
      </c>
      <c r="BA189" s="309">
        <f t="shared" si="76"/>
        <v>0</v>
      </c>
      <c r="BB189" s="309">
        <f t="shared" si="76"/>
        <v>0</v>
      </c>
      <c r="BC189" s="309">
        <f t="shared" si="76"/>
        <v>0</v>
      </c>
      <c r="BD189" s="309">
        <f t="shared" si="76"/>
        <v>0</v>
      </c>
      <c r="BE189" s="309">
        <f t="shared" si="76"/>
        <v>0</v>
      </c>
      <c r="BF189" s="309">
        <f t="shared" si="76"/>
        <v>0</v>
      </c>
      <c r="BG189" s="309">
        <f t="shared" si="76"/>
        <v>0</v>
      </c>
      <c r="BH189" s="309">
        <f t="shared" si="76"/>
        <v>0</v>
      </c>
      <c r="BI189" s="309">
        <f t="shared" si="76"/>
        <v>0</v>
      </c>
      <c r="BJ189" s="309">
        <f t="shared" si="76"/>
        <v>0</v>
      </c>
      <c r="BK189" s="309">
        <f t="shared" si="76"/>
        <v>0</v>
      </c>
      <c r="BL189" s="309">
        <f t="shared" si="76"/>
        <v>0</v>
      </c>
      <c r="BM189" s="309">
        <f t="shared" si="76"/>
        <v>0</v>
      </c>
      <c r="BN189" s="309" t="e">
        <f t="shared" si="76"/>
        <v>#N/A</v>
      </c>
      <c r="BO189" s="309" t="e">
        <f t="shared" si="76"/>
        <v>#N/A</v>
      </c>
      <c r="BP189" s="312" t="e">
        <f t="shared" si="76"/>
        <v>#N/A</v>
      </c>
    </row>
    <row r="190" spans="2:68">
      <c r="B190" s="1617"/>
      <c r="C190" s="309" t="s">
        <v>137</v>
      </c>
      <c r="D190" s="309"/>
      <c r="E190" s="309" t="s">
        <v>131</v>
      </c>
      <c r="F190" s="309">
        <f t="shared" si="76"/>
        <v>0</v>
      </c>
      <c r="G190" s="309">
        <f t="shared" si="76"/>
        <v>0</v>
      </c>
      <c r="H190" s="309">
        <f t="shared" si="76"/>
        <v>0</v>
      </c>
      <c r="I190" s="309">
        <f t="shared" si="76"/>
        <v>0</v>
      </c>
      <c r="J190" s="309">
        <f t="shared" si="76"/>
        <v>0</v>
      </c>
      <c r="K190" s="309">
        <f t="shared" si="76"/>
        <v>0</v>
      </c>
      <c r="L190" s="309">
        <f t="shared" si="76"/>
        <v>0</v>
      </c>
      <c r="M190" s="309">
        <f t="shared" si="76"/>
        <v>0</v>
      </c>
      <c r="N190" s="309">
        <f t="shared" si="76"/>
        <v>0</v>
      </c>
      <c r="O190" s="309">
        <f t="shared" si="76"/>
        <v>0</v>
      </c>
      <c r="P190" s="309">
        <f t="shared" si="76"/>
        <v>0</v>
      </c>
      <c r="Q190" s="309">
        <f t="shared" si="76"/>
        <v>0</v>
      </c>
      <c r="R190" s="309">
        <f t="shared" si="76"/>
        <v>0</v>
      </c>
      <c r="S190" s="309">
        <f t="shared" si="76"/>
        <v>0</v>
      </c>
      <c r="T190" s="309">
        <f t="shared" si="76"/>
        <v>0</v>
      </c>
      <c r="U190" s="309">
        <f t="shared" si="76"/>
        <v>0</v>
      </c>
      <c r="V190" s="309">
        <f t="shared" si="76"/>
        <v>0</v>
      </c>
      <c r="W190" s="309">
        <f t="shared" si="76"/>
        <v>0</v>
      </c>
      <c r="X190" s="309">
        <f t="shared" si="76"/>
        <v>0</v>
      </c>
      <c r="Y190" s="309">
        <f t="shared" si="76"/>
        <v>0</v>
      </c>
      <c r="Z190" s="309">
        <f t="shared" si="76"/>
        <v>0</v>
      </c>
      <c r="AA190" s="309">
        <f t="shared" si="76"/>
        <v>0</v>
      </c>
      <c r="AB190" s="309">
        <f t="shared" si="76"/>
        <v>0</v>
      </c>
      <c r="AC190" s="309">
        <f t="shared" si="76"/>
        <v>0</v>
      </c>
      <c r="AD190" s="309">
        <f t="shared" si="76"/>
        <v>0</v>
      </c>
      <c r="AE190" s="309">
        <f t="shared" si="76"/>
        <v>0</v>
      </c>
      <c r="AF190" s="309">
        <f t="shared" si="76"/>
        <v>0</v>
      </c>
      <c r="AG190" s="309">
        <f t="shared" si="76"/>
        <v>0</v>
      </c>
      <c r="AH190" s="309">
        <f t="shared" si="76"/>
        <v>0</v>
      </c>
      <c r="AI190" s="309">
        <f t="shared" si="76"/>
        <v>0</v>
      </c>
      <c r="AJ190" s="309">
        <f t="shared" si="76"/>
        <v>0</v>
      </c>
      <c r="AK190" s="309">
        <f t="shared" si="76"/>
        <v>0</v>
      </c>
      <c r="AL190" s="309">
        <f t="shared" si="76"/>
        <v>0</v>
      </c>
      <c r="AM190" s="309">
        <f t="shared" si="76"/>
        <v>0</v>
      </c>
      <c r="AN190" s="309">
        <f t="shared" si="76"/>
        <v>0</v>
      </c>
      <c r="AO190" s="309">
        <f t="shared" si="76"/>
        <v>0</v>
      </c>
      <c r="AP190" s="309">
        <f t="shared" si="76"/>
        <v>0</v>
      </c>
      <c r="AQ190" s="309">
        <f t="shared" si="76"/>
        <v>0</v>
      </c>
      <c r="AR190" s="309">
        <f t="shared" si="76"/>
        <v>0</v>
      </c>
      <c r="AS190" s="309">
        <f t="shared" si="76"/>
        <v>0</v>
      </c>
      <c r="AT190" s="309">
        <f t="shared" si="76"/>
        <v>0</v>
      </c>
      <c r="AU190" s="309">
        <f t="shared" si="76"/>
        <v>0</v>
      </c>
      <c r="AV190" s="309">
        <f t="shared" si="76"/>
        <v>0</v>
      </c>
      <c r="AW190" s="309">
        <f t="shared" si="76"/>
        <v>0</v>
      </c>
      <c r="AX190" s="309">
        <f t="shared" si="76"/>
        <v>0</v>
      </c>
      <c r="AY190" s="309">
        <f t="shared" si="76"/>
        <v>0</v>
      </c>
      <c r="AZ190" s="309">
        <f t="shared" si="76"/>
        <v>0</v>
      </c>
      <c r="BA190" s="309">
        <f t="shared" si="76"/>
        <v>0</v>
      </c>
      <c r="BB190" s="309">
        <f t="shared" si="76"/>
        <v>0</v>
      </c>
      <c r="BC190" s="309">
        <f t="shared" si="76"/>
        <v>0</v>
      </c>
      <c r="BD190" s="309">
        <f t="shared" si="76"/>
        <v>0</v>
      </c>
      <c r="BE190" s="309">
        <f t="shared" si="76"/>
        <v>0</v>
      </c>
      <c r="BF190" s="309">
        <f t="shared" si="76"/>
        <v>0</v>
      </c>
      <c r="BG190" s="309">
        <f t="shared" si="76"/>
        <v>0</v>
      </c>
      <c r="BH190" s="309">
        <f t="shared" si="76"/>
        <v>0</v>
      </c>
      <c r="BI190" s="309">
        <f t="shared" si="76"/>
        <v>0</v>
      </c>
      <c r="BJ190" s="309">
        <f t="shared" si="76"/>
        <v>0</v>
      </c>
      <c r="BK190" s="309">
        <f t="shared" si="76"/>
        <v>0</v>
      </c>
      <c r="BL190" s="309">
        <f t="shared" si="76"/>
        <v>0</v>
      </c>
      <c r="BM190" s="309">
        <f t="shared" si="76"/>
        <v>0</v>
      </c>
      <c r="BN190" s="309" t="e">
        <f t="shared" si="76"/>
        <v>#N/A</v>
      </c>
      <c r="BO190" s="309" t="e">
        <f t="shared" si="76"/>
        <v>#N/A</v>
      </c>
      <c r="BP190" s="312" t="e">
        <f t="shared" si="76"/>
        <v>#N/A</v>
      </c>
    </row>
    <row r="191" spans="2:68">
      <c r="B191" s="1617"/>
      <c r="C191" s="309" t="s">
        <v>137</v>
      </c>
      <c r="D191" s="309"/>
      <c r="E191" s="309" t="s">
        <v>132</v>
      </c>
      <c r="F191" s="309">
        <f t="shared" si="76"/>
        <v>0</v>
      </c>
      <c r="G191" s="309">
        <f t="shared" si="76"/>
        <v>0</v>
      </c>
      <c r="H191" s="309">
        <f t="shared" si="76"/>
        <v>0</v>
      </c>
      <c r="I191" s="309">
        <f t="shared" si="76"/>
        <v>0</v>
      </c>
      <c r="J191" s="309">
        <f t="shared" si="76"/>
        <v>0</v>
      </c>
      <c r="K191" s="309">
        <f t="shared" si="76"/>
        <v>0</v>
      </c>
      <c r="L191" s="309">
        <f t="shared" si="76"/>
        <v>0</v>
      </c>
      <c r="M191" s="309">
        <f t="shared" si="76"/>
        <v>0</v>
      </c>
      <c r="N191" s="309">
        <f t="shared" si="76"/>
        <v>0</v>
      </c>
      <c r="O191" s="309">
        <f t="shared" si="76"/>
        <v>0</v>
      </c>
      <c r="P191" s="309">
        <f t="shared" si="76"/>
        <v>0</v>
      </c>
      <c r="Q191" s="309">
        <f t="shared" si="76"/>
        <v>0</v>
      </c>
      <c r="R191" s="309">
        <f t="shared" si="76"/>
        <v>0</v>
      </c>
      <c r="S191" s="309">
        <f t="shared" si="76"/>
        <v>0</v>
      </c>
      <c r="T191" s="309">
        <f t="shared" si="76"/>
        <v>0</v>
      </c>
      <c r="U191" s="309">
        <f t="shared" si="76"/>
        <v>0</v>
      </c>
      <c r="V191" s="309">
        <f t="shared" si="76"/>
        <v>0</v>
      </c>
      <c r="W191" s="309">
        <f t="shared" si="76"/>
        <v>0</v>
      </c>
      <c r="X191" s="309">
        <f t="shared" si="76"/>
        <v>0</v>
      </c>
      <c r="Y191" s="309">
        <f t="shared" si="76"/>
        <v>0</v>
      </c>
      <c r="Z191" s="309">
        <f t="shared" si="76"/>
        <v>0</v>
      </c>
      <c r="AA191" s="309">
        <f t="shared" si="76"/>
        <v>0</v>
      </c>
      <c r="AB191" s="309">
        <f t="shared" si="76"/>
        <v>0</v>
      </c>
      <c r="AC191" s="309">
        <f t="shared" si="76"/>
        <v>0</v>
      </c>
      <c r="AD191" s="309">
        <f t="shared" si="76"/>
        <v>0</v>
      </c>
      <c r="AE191" s="309">
        <f t="shared" si="76"/>
        <v>0</v>
      </c>
      <c r="AF191" s="309">
        <f t="shared" si="76"/>
        <v>0</v>
      </c>
      <c r="AG191" s="309">
        <f t="shared" si="76"/>
        <v>0</v>
      </c>
      <c r="AH191" s="309">
        <f t="shared" si="76"/>
        <v>0</v>
      </c>
      <c r="AI191" s="309">
        <f t="shared" si="76"/>
        <v>0</v>
      </c>
      <c r="AJ191" s="309">
        <f t="shared" si="76"/>
        <v>0</v>
      </c>
      <c r="AK191" s="309">
        <f t="shared" si="76"/>
        <v>0</v>
      </c>
      <c r="AL191" s="309">
        <f t="shared" si="76"/>
        <v>0</v>
      </c>
      <c r="AM191" s="309">
        <f t="shared" si="76"/>
        <v>0</v>
      </c>
      <c r="AN191" s="309">
        <f t="shared" si="76"/>
        <v>0</v>
      </c>
      <c r="AO191" s="309">
        <f t="shared" si="76"/>
        <v>0</v>
      </c>
      <c r="AP191" s="309">
        <f t="shared" si="76"/>
        <v>0</v>
      </c>
      <c r="AQ191" s="309">
        <f t="shared" si="76"/>
        <v>0</v>
      </c>
      <c r="AR191" s="309">
        <f t="shared" si="76"/>
        <v>0</v>
      </c>
      <c r="AS191" s="309">
        <f t="shared" si="76"/>
        <v>0</v>
      </c>
      <c r="AT191" s="309">
        <f t="shared" si="76"/>
        <v>0</v>
      </c>
      <c r="AU191" s="309">
        <f t="shared" si="76"/>
        <v>0</v>
      </c>
      <c r="AV191" s="309">
        <f t="shared" si="76"/>
        <v>0</v>
      </c>
      <c r="AW191" s="309">
        <f t="shared" si="76"/>
        <v>0</v>
      </c>
      <c r="AX191" s="309">
        <f t="shared" si="76"/>
        <v>0</v>
      </c>
      <c r="AY191" s="309">
        <f t="shared" si="76"/>
        <v>0</v>
      </c>
      <c r="AZ191" s="309">
        <f t="shared" si="76"/>
        <v>0</v>
      </c>
      <c r="BA191" s="309">
        <f t="shared" si="76"/>
        <v>0</v>
      </c>
      <c r="BB191" s="309">
        <f t="shared" si="76"/>
        <v>0</v>
      </c>
      <c r="BC191" s="309">
        <f t="shared" si="76"/>
        <v>0</v>
      </c>
      <c r="BD191" s="309">
        <f t="shared" si="76"/>
        <v>0</v>
      </c>
      <c r="BE191" s="309">
        <f t="shared" si="76"/>
        <v>0</v>
      </c>
      <c r="BF191" s="309">
        <f t="shared" si="76"/>
        <v>0</v>
      </c>
      <c r="BG191" s="309">
        <f t="shared" si="76"/>
        <v>0</v>
      </c>
      <c r="BH191" s="309">
        <f t="shared" si="76"/>
        <v>0</v>
      </c>
      <c r="BI191" s="309">
        <f t="shared" si="76"/>
        <v>0</v>
      </c>
      <c r="BJ191" s="309">
        <f t="shared" si="76"/>
        <v>0</v>
      </c>
      <c r="BK191" s="309">
        <f t="shared" si="76"/>
        <v>0</v>
      </c>
      <c r="BL191" s="309">
        <f t="shared" si="76"/>
        <v>0</v>
      </c>
      <c r="BM191" s="309">
        <f t="shared" si="76"/>
        <v>0</v>
      </c>
      <c r="BN191" s="309" t="e">
        <f t="shared" si="76"/>
        <v>#N/A</v>
      </c>
      <c r="BO191" s="309" t="e">
        <f t="shared" si="76"/>
        <v>#N/A</v>
      </c>
      <c r="BP191" s="312" t="e">
        <f t="shared" si="76"/>
        <v>#N/A</v>
      </c>
    </row>
    <row r="192" spans="2:68">
      <c r="B192" s="1617"/>
      <c r="C192" s="309" t="s">
        <v>137</v>
      </c>
      <c r="D192" s="309"/>
      <c r="E192" s="309" t="s">
        <v>133</v>
      </c>
      <c r="F192" s="309">
        <f t="shared" si="76"/>
        <v>0</v>
      </c>
      <c r="G192" s="309">
        <f t="shared" si="76"/>
        <v>0</v>
      </c>
      <c r="H192" s="309">
        <f t="shared" si="76"/>
        <v>0</v>
      </c>
      <c r="I192" s="309">
        <f t="shared" ref="I192:BP193" si="77">I162*I127</f>
        <v>0</v>
      </c>
      <c r="J192" s="309">
        <f t="shared" si="77"/>
        <v>0</v>
      </c>
      <c r="K192" s="309">
        <f t="shared" si="77"/>
        <v>0</v>
      </c>
      <c r="L192" s="309">
        <f t="shared" si="77"/>
        <v>0</v>
      </c>
      <c r="M192" s="309">
        <f t="shared" si="77"/>
        <v>0</v>
      </c>
      <c r="N192" s="309">
        <f t="shared" si="77"/>
        <v>0</v>
      </c>
      <c r="O192" s="309">
        <f t="shared" si="77"/>
        <v>0</v>
      </c>
      <c r="P192" s="309">
        <f t="shared" si="77"/>
        <v>0</v>
      </c>
      <c r="Q192" s="309">
        <f t="shared" si="77"/>
        <v>0</v>
      </c>
      <c r="R192" s="309">
        <f t="shared" si="77"/>
        <v>0</v>
      </c>
      <c r="S192" s="309">
        <f t="shared" si="77"/>
        <v>0</v>
      </c>
      <c r="T192" s="309">
        <f t="shared" si="77"/>
        <v>0</v>
      </c>
      <c r="U192" s="309">
        <f t="shared" si="77"/>
        <v>0</v>
      </c>
      <c r="V192" s="309">
        <f t="shared" si="77"/>
        <v>0</v>
      </c>
      <c r="W192" s="309">
        <f t="shared" si="77"/>
        <v>0</v>
      </c>
      <c r="X192" s="309">
        <f t="shared" si="77"/>
        <v>0</v>
      </c>
      <c r="Y192" s="309">
        <f t="shared" si="77"/>
        <v>0</v>
      </c>
      <c r="Z192" s="309">
        <f t="shared" si="77"/>
        <v>0</v>
      </c>
      <c r="AA192" s="309">
        <f t="shared" si="77"/>
        <v>0</v>
      </c>
      <c r="AB192" s="309">
        <f t="shared" si="77"/>
        <v>0</v>
      </c>
      <c r="AC192" s="309">
        <f t="shared" si="77"/>
        <v>0</v>
      </c>
      <c r="AD192" s="309">
        <f t="shared" si="77"/>
        <v>0</v>
      </c>
      <c r="AE192" s="309">
        <f t="shared" si="77"/>
        <v>0</v>
      </c>
      <c r="AF192" s="309">
        <f t="shared" si="77"/>
        <v>0</v>
      </c>
      <c r="AG192" s="309">
        <f t="shared" si="77"/>
        <v>0</v>
      </c>
      <c r="AH192" s="309">
        <f t="shared" si="77"/>
        <v>0</v>
      </c>
      <c r="AI192" s="309">
        <f t="shared" si="77"/>
        <v>0</v>
      </c>
      <c r="AJ192" s="309">
        <f t="shared" si="77"/>
        <v>0</v>
      </c>
      <c r="AK192" s="309">
        <f t="shared" si="77"/>
        <v>0</v>
      </c>
      <c r="AL192" s="309">
        <f t="shared" si="77"/>
        <v>0</v>
      </c>
      <c r="AM192" s="309">
        <f t="shared" si="77"/>
        <v>0</v>
      </c>
      <c r="AN192" s="309">
        <f t="shared" si="77"/>
        <v>0</v>
      </c>
      <c r="AO192" s="309">
        <f t="shared" si="77"/>
        <v>0</v>
      </c>
      <c r="AP192" s="309">
        <f t="shared" si="77"/>
        <v>0</v>
      </c>
      <c r="AQ192" s="309">
        <f t="shared" si="77"/>
        <v>0</v>
      </c>
      <c r="AR192" s="309">
        <f t="shared" si="77"/>
        <v>0</v>
      </c>
      <c r="AS192" s="309">
        <f t="shared" si="77"/>
        <v>0</v>
      </c>
      <c r="AT192" s="309">
        <f t="shared" si="77"/>
        <v>0</v>
      </c>
      <c r="AU192" s="309">
        <f t="shared" si="77"/>
        <v>0</v>
      </c>
      <c r="AV192" s="309">
        <f t="shared" si="77"/>
        <v>0</v>
      </c>
      <c r="AW192" s="309">
        <f t="shared" si="77"/>
        <v>0</v>
      </c>
      <c r="AX192" s="309">
        <f t="shared" si="77"/>
        <v>0</v>
      </c>
      <c r="AY192" s="309">
        <f t="shared" si="77"/>
        <v>0</v>
      </c>
      <c r="AZ192" s="309">
        <f t="shared" si="77"/>
        <v>0</v>
      </c>
      <c r="BA192" s="309">
        <f t="shared" si="77"/>
        <v>0</v>
      </c>
      <c r="BB192" s="309">
        <f t="shared" si="77"/>
        <v>0</v>
      </c>
      <c r="BC192" s="309">
        <f t="shared" si="77"/>
        <v>0</v>
      </c>
      <c r="BD192" s="309">
        <f t="shared" si="77"/>
        <v>0</v>
      </c>
      <c r="BE192" s="309">
        <f t="shared" si="77"/>
        <v>0</v>
      </c>
      <c r="BF192" s="309">
        <f t="shared" si="77"/>
        <v>0</v>
      </c>
      <c r="BG192" s="309">
        <f t="shared" si="77"/>
        <v>0</v>
      </c>
      <c r="BH192" s="309">
        <f t="shared" si="77"/>
        <v>0</v>
      </c>
      <c r="BI192" s="309">
        <f t="shared" si="77"/>
        <v>0</v>
      </c>
      <c r="BJ192" s="309">
        <f t="shared" si="77"/>
        <v>0</v>
      </c>
      <c r="BK192" s="309">
        <f t="shared" si="77"/>
        <v>0</v>
      </c>
      <c r="BL192" s="309">
        <f t="shared" si="77"/>
        <v>0</v>
      </c>
      <c r="BM192" s="309">
        <f t="shared" si="77"/>
        <v>0</v>
      </c>
      <c r="BN192" s="309" t="e">
        <f t="shared" si="77"/>
        <v>#N/A</v>
      </c>
      <c r="BO192" s="309" t="e">
        <f t="shared" si="77"/>
        <v>#N/A</v>
      </c>
      <c r="BP192" s="312" t="e">
        <f t="shared" si="77"/>
        <v>#N/A</v>
      </c>
    </row>
    <row r="193" spans="1:68">
      <c r="B193" s="1617"/>
      <c r="C193" s="309" t="s">
        <v>137</v>
      </c>
      <c r="D193" s="309"/>
      <c r="E193" s="309" t="s">
        <v>134</v>
      </c>
      <c r="F193" s="309">
        <f t="shared" ref="F193:AK193" si="78">F163*F128</f>
        <v>0</v>
      </c>
      <c r="G193" s="309">
        <f t="shared" si="78"/>
        <v>0</v>
      </c>
      <c r="H193" s="309">
        <f t="shared" si="78"/>
        <v>0</v>
      </c>
      <c r="I193" s="309">
        <f t="shared" si="78"/>
        <v>0</v>
      </c>
      <c r="J193" s="309">
        <f t="shared" si="78"/>
        <v>0</v>
      </c>
      <c r="K193" s="309">
        <f t="shared" si="78"/>
        <v>0</v>
      </c>
      <c r="L193" s="309">
        <f t="shared" si="78"/>
        <v>0</v>
      </c>
      <c r="M193" s="309">
        <f t="shared" si="78"/>
        <v>0</v>
      </c>
      <c r="N193" s="309">
        <f t="shared" si="78"/>
        <v>0</v>
      </c>
      <c r="O193" s="309">
        <f t="shared" si="78"/>
        <v>0</v>
      </c>
      <c r="P193" s="309">
        <f t="shared" si="78"/>
        <v>0</v>
      </c>
      <c r="Q193" s="309">
        <f t="shared" si="78"/>
        <v>0</v>
      </c>
      <c r="R193" s="309">
        <f t="shared" si="78"/>
        <v>0</v>
      </c>
      <c r="S193" s="309">
        <f t="shared" si="78"/>
        <v>0</v>
      </c>
      <c r="T193" s="309">
        <f t="shared" si="78"/>
        <v>0</v>
      </c>
      <c r="U193" s="309">
        <f t="shared" si="78"/>
        <v>0</v>
      </c>
      <c r="V193" s="309">
        <f t="shared" si="78"/>
        <v>0</v>
      </c>
      <c r="W193" s="309">
        <f t="shared" si="78"/>
        <v>0</v>
      </c>
      <c r="X193" s="309">
        <f t="shared" si="78"/>
        <v>0</v>
      </c>
      <c r="Y193" s="309">
        <f t="shared" si="78"/>
        <v>0</v>
      </c>
      <c r="Z193" s="309">
        <f t="shared" si="78"/>
        <v>0</v>
      </c>
      <c r="AA193" s="309">
        <f t="shared" si="78"/>
        <v>0</v>
      </c>
      <c r="AB193" s="309">
        <f t="shared" si="78"/>
        <v>0</v>
      </c>
      <c r="AC193" s="309">
        <f t="shared" si="78"/>
        <v>0</v>
      </c>
      <c r="AD193" s="309">
        <f t="shared" si="78"/>
        <v>0</v>
      </c>
      <c r="AE193" s="309">
        <f t="shared" si="78"/>
        <v>0</v>
      </c>
      <c r="AF193" s="309">
        <f t="shared" si="78"/>
        <v>0</v>
      </c>
      <c r="AG193" s="309">
        <f t="shared" si="78"/>
        <v>0</v>
      </c>
      <c r="AH193" s="309">
        <f t="shared" si="78"/>
        <v>0</v>
      </c>
      <c r="AI193" s="309">
        <f t="shared" si="78"/>
        <v>0</v>
      </c>
      <c r="AJ193" s="309">
        <f t="shared" si="78"/>
        <v>0</v>
      </c>
      <c r="AK193" s="309">
        <f t="shared" si="78"/>
        <v>0</v>
      </c>
      <c r="AL193" s="309">
        <f t="shared" si="77"/>
        <v>0</v>
      </c>
      <c r="AM193" s="309">
        <f t="shared" si="77"/>
        <v>0</v>
      </c>
      <c r="AN193" s="309">
        <f t="shared" si="77"/>
        <v>0</v>
      </c>
      <c r="AO193" s="309">
        <f t="shared" si="77"/>
        <v>0</v>
      </c>
      <c r="AP193" s="309">
        <f t="shared" si="77"/>
        <v>0</v>
      </c>
      <c r="AQ193" s="309">
        <f t="shared" si="77"/>
        <v>0</v>
      </c>
      <c r="AR193" s="309">
        <f t="shared" si="77"/>
        <v>0</v>
      </c>
      <c r="AS193" s="309">
        <f t="shared" si="77"/>
        <v>0</v>
      </c>
      <c r="AT193" s="309">
        <f t="shared" si="77"/>
        <v>0</v>
      </c>
      <c r="AU193" s="309">
        <f t="shared" si="77"/>
        <v>0</v>
      </c>
      <c r="AV193" s="309">
        <f t="shared" si="77"/>
        <v>0</v>
      </c>
      <c r="AW193" s="309">
        <f t="shared" si="77"/>
        <v>0</v>
      </c>
      <c r="AX193" s="309">
        <f t="shared" si="77"/>
        <v>0</v>
      </c>
      <c r="AY193" s="309">
        <f t="shared" si="77"/>
        <v>0</v>
      </c>
      <c r="AZ193" s="309">
        <f t="shared" si="77"/>
        <v>0</v>
      </c>
      <c r="BA193" s="309">
        <f t="shared" si="77"/>
        <v>0</v>
      </c>
      <c r="BB193" s="309">
        <f t="shared" si="77"/>
        <v>0</v>
      </c>
      <c r="BC193" s="309">
        <f t="shared" si="77"/>
        <v>0</v>
      </c>
      <c r="BD193" s="309">
        <f t="shared" si="77"/>
        <v>0</v>
      </c>
      <c r="BE193" s="309">
        <f t="shared" si="77"/>
        <v>0</v>
      </c>
      <c r="BF193" s="309">
        <f t="shared" si="77"/>
        <v>0</v>
      </c>
      <c r="BG193" s="309">
        <f t="shared" si="77"/>
        <v>0</v>
      </c>
      <c r="BH193" s="309">
        <f t="shared" si="77"/>
        <v>0</v>
      </c>
      <c r="BI193" s="309">
        <f t="shared" si="77"/>
        <v>0</v>
      </c>
      <c r="BJ193" s="309">
        <f t="shared" si="77"/>
        <v>0</v>
      </c>
      <c r="BK193" s="309">
        <f t="shared" si="77"/>
        <v>0</v>
      </c>
      <c r="BL193" s="309">
        <f t="shared" si="77"/>
        <v>0</v>
      </c>
      <c r="BM193" s="309">
        <f t="shared" si="77"/>
        <v>0</v>
      </c>
      <c r="BN193" s="309" t="e">
        <f t="shared" si="77"/>
        <v>#N/A</v>
      </c>
      <c r="BO193" s="309" t="e">
        <f t="shared" si="77"/>
        <v>#N/A</v>
      </c>
      <c r="BP193" s="312" t="e">
        <f t="shared" si="77"/>
        <v>#N/A</v>
      </c>
    </row>
    <row r="194" spans="1:68">
      <c r="B194" s="1617"/>
      <c r="C194" s="309"/>
      <c r="D194" s="309"/>
      <c r="E194" s="309"/>
      <c r="F194" s="309"/>
      <c r="G194" s="309"/>
      <c r="H194" s="309"/>
      <c r="I194" s="309"/>
      <c r="J194" s="309"/>
      <c r="K194" s="309"/>
      <c r="L194" s="309"/>
      <c r="M194" s="309"/>
      <c r="N194" s="309"/>
      <c r="O194" s="309"/>
      <c r="P194" s="309"/>
      <c r="Q194" s="309"/>
      <c r="R194" s="309"/>
      <c r="S194" s="309"/>
      <c r="T194" s="309"/>
      <c r="U194" s="309"/>
      <c r="V194" s="309"/>
      <c r="W194" s="309"/>
      <c r="X194" s="309"/>
      <c r="Y194" s="309"/>
      <c r="Z194" s="309"/>
      <c r="AA194" s="309"/>
      <c r="AB194" s="309"/>
      <c r="AC194" s="309"/>
      <c r="AD194" s="309"/>
      <c r="AE194" s="309"/>
      <c r="AF194" s="309"/>
      <c r="AG194" s="309"/>
      <c r="AH194" s="309"/>
      <c r="AI194" s="309"/>
      <c r="AJ194" s="309"/>
      <c r="AK194" s="309"/>
      <c r="AL194" s="309"/>
      <c r="AM194" s="309"/>
      <c r="AN194" s="309"/>
      <c r="AO194" s="309"/>
      <c r="AP194" s="309"/>
      <c r="AQ194" s="309"/>
      <c r="AR194" s="309"/>
      <c r="AS194" s="309"/>
      <c r="AT194" s="309"/>
      <c r="AU194" s="309"/>
      <c r="AV194" s="309"/>
      <c r="AW194" s="309"/>
      <c r="AX194" s="309"/>
      <c r="AY194" s="309"/>
      <c r="AZ194" s="309"/>
      <c r="BA194" s="309"/>
      <c r="BB194" s="309"/>
      <c r="BC194" s="309"/>
      <c r="BD194" s="309"/>
      <c r="BE194" s="309"/>
      <c r="BF194" s="309"/>
      <c r="BG194" s="309"/>
      <c r="BH194" s="309"/>
      <c r="BI194" s="309"/>
      <c r="BJ194" s="309"/>
      <c r="BK194" s="309"/>
      <c r="BL194" s="309"/>
      <c r="BM194" s="309"/>
      <c r="BN194" s="309"/>
      <c r="BO194" s="309"/>
      <c r="BP194" s="312"/>
    </row>
    <row r="195" spans="1:68">
      <c r="B195" s="1617"/>
      <c r="C195" s="309" t="s">
        <v>299</v>
      </c>
      <c r="D195" s="309"/>
      <c r="E195" s="309" t="s">
        <v>138</v>
      </c>
      <c r="F195" s="309">
        <f t="shared" ref="F195:BP197" si="79">F165*F130</f>
        <v>0</v>
      </c>
      <c r="G195" s="309">
        <f t="shared" si="79"/>
        <v>0</v>
      </c>
      <c r="H195" s="309">
        <f t="shared" si="79"/>
        <v>0</v>
      </c>
      <c r="I195" s="309">
        <f t="shared" si="79"/>
        <v>0</v>
      </c>
      <c r="J195" s="309">
        <f t="shared" si="79"/>
        <v>0</v>
      </c>
      <c r="K195" s="309">
        <f t="shared" si="79"/>
        <v>0</v>
      </c>
      <c r="L195" s="309">
        <f t="shared" si="79"/>
        <v>0</v>
      </c>
      <c r="M195" s="309">
        <f t="shared" si="79"/>
        <v>0</v>
      </c>
      <c r="N195" s="309">
        <f t="shared" si="79"/>
        <v>0</v>
      </c>
      <c r="O195" s="309">
        <f t="shared" si="79"/>
        <v>0</v>
      </c>
      <c r="P195" s="309">
        <f t="shared" si="79"/>
        <v>0</v>
      </c>
      <c r="Q195" s="309">
        <f t="shared" si="79"/>
        <v>0</v>
      </c>
      <c r="R195" s="309">
        <f t="shared" si="79"/>
        <v>0</v>
      </c>
      <c r="S195" s="309">
        <f t="shared" si="79"/>
        <v>0</v>
      </c>
      <c r="T195" s="309">
        <f t="shared" si="79"/>
        <v>0</v>
      </c>
      <c r="U195" s="309">
        <f t="shared" si="79"/>
        <v>0</v>
      </c>
      <c r="V195" s="309">
        <f t="shared" si="79"/>
        <v>0</v>
      </c>
      <c r="W195" s="309">
        <f t="shared" si="79"/>
        <v>0</v>
      </c>
      <c r="X195" s="309">
        <f t="shared" si="79"/>
        <v>0</v>
      </c>
      <c r="Y195" s="309">
        <f t="shared" si="79"/>
        <v>0</v>
      </c>
      <c r="Z195" s="309">
        <f t="shared" si="79"/>
        <v>0</v>
      </c>
      <c r="AA195" s="309">
        <f t="shared" si="79"/>
        <v>0</v>
      </c>
      <c r="AB195" s="309">
        <f t="shared" si="79"/>
        <v>0</v>
      </c>
      <c r="AC195" s="309">
        <f t="shared" si="79"/>
        <v>0</v>
      </c>
      <c r="AD195" s="309">
        <f t="shared" si="79"/>
        <v>0</v>
      </c>
      <c r="AE195" s="309">
        <f t="shared" si="79"/>
        <v>0</v>
      </c>
      <c r="AF195" s="309">
        <f t="shared" si="79"/>
        <v>0</v>
      </c>
      <c r="AG195" s="309">
        <f t="shared" si="79"/>
        <v>0</v>
      </c>
      <c r="AH195" s="309">
        <f t="shared" si="79"/>
        <v>0</v>
      </c>
      <c r="AI195" s="309">
        <f t="shared" si="79"/>
        <v>0</v>
      </c>
      <c r="AJ195" s="309">
        <f t="shared" si="79"/>
        <v>0</v>
      </c>
      <c r="AK195" s="309">
        <f t="shared" si="79"/>
        <v>0</v>
      </c>
      <c r="AL195" s="309">
        <f t="shared" si="79"/>
        <v>0</v>
      </c>
      <c r="AM195" s="309">
        <f t="shared" si="79"/>
        <v>0</v>
      </c>
      <c r="AN195" s="309">
        <f t="shared" si="79"/>
        <v>0</v>
      </c>
      <c r="AO195" s="309">
        <f t="shared" si="79"/>
        <v>0</v>
      </c>
      <c r="AP195" s="309">
        <f t="shared" si="79"/>
        <v>0</v>
      </c>
      <c r="AQ195" s="309">
        <f t="shared" si="79"/>
        <v>0</v>
      </c>
      <c r="AR195" s="309">
        <f t="shared" si="79"/>
        <v>0</v>
      </c>
      <c r="AS195" s="309">
        <f t="shared" si="79"/>
        <v>0</v>
      </c>
      <c r="AT195" s="309">
        <f t="shared" si="79"/>
        <v>0</v>
      </c>
      <c r="AU195" s="309">
        <f t="shared" si="79"/>
        <v>0</v>
      </c>
      <c r="AV195" s="309">
        <f t="shared" si="79"/>
        <v>0</v>
      </c>
      <c r="AW195" s="309">
        <f t="shared" si="79"/>
        <v>0</v>
      </c>
      <c r="AX195" s="309">
        <f t="shared" si="79"/>
        <v>0</v>
      </c>
      <c r="AY195" s="309">
        <f t="shared" si="79"/>
        <v>0</v>
      </c>
      <c r="AZ195" s="309">
        <f t="shared" si="79"/>
        <v>0</v>
      </c>
      <c r="BA195" s="309">
        <f t="shared" si="79"/>
        <v>0</v>
      </c>
      <c r="BB195" s="309">
        <f t="shared" si="79"/>
        <v>0</v>
      </c>
      <c r="BC195" s="309">
        <f t="shared" si="79"/>
        <v>0</v>
      </c>
      <c r="BD195" s="309">
        <f t="shared" si="79"/>
        <v>0</v>
      </c>
      <c r="BE195" s="309">
        <f t="shared" si="79"/>
        <v>0</v>
      </c>
      <c r="BF195" s="309">
        <f t="shared" si="79"/>
        <v>0</v>
      </c>
      <c r="BG195" s="309">
        <f t="shared" si="79"/>
        <v>0</v>
      </c>
      <c r="BH195" s="309">
        <f t="shared" si="79"/>
        <v>0</v>
      </c>
      <c r="BI195" s="309">
        <f t="shared" si="79"/>
        <v>0</v>
      </c>
      <c r="BJ195" s="309">
        <f t="shared" si="79"/>
        <v>0</v>
      </c>
      <c r="BK195" s="309">
        <f t="shared" si="79"/>
        <v>0</v>
      </c>
      <c r="BL195" s="309">
        <f t="shared" si="79"/>
        <v>0</v>
      </c>
      <c r="BM195" s="309">
        <f t="shared" si="79"/>
        <v>0</v>
      </c>
      <c r="BN195" s="309" t="e">
        <f t="shared" si="79"/>
        <v>#N/A</v>
      </c>
      <c r="BO195" s="309" t="e">
        <f t="shared" si="79"/>
        <v>#N/A</v>
      </c>
      <c r="BP195" s="312" t="e">
        <f t="shared" si="79"/>
        <v>#N/A</v>
      </c>
    </row>
    <row r="196" spans="1:68">
      <c r="B196" s="1617"/>
      <c r="C196" s="309" t="s">
        <v>299</v>
      </c>
      <c r="D196" s="309"/>
      <c r="E196" s="309" t="s">
        <v>139</v>
      </c>
      <c r="F196" s="309">
        <f t="shared" si="79"/>
        <v>0</v>
      </c>
      <c r="G196" s="309">
        <f t="shared" si="79"/>
        <v>0</v>
      </c>
      <c r="H196" s="309">
        <f t="shared" si="79"/>
        <v>0</v>
      </c>
      <c r="I196" s="309">
        <f t="shared" si="79"/>
        <v>0</v>
      </c>
      <c r="J196" s="309">
        <f t="shared" si="79"/>
        <v>0</v>
      </c>
      <c r="K196" s="309">
        <f t="shared" si="79"/>
        <v>0</v>
      </c>
      <c r="L196" s="309">
        <f t="shared" si="79"/>
        <v>0</v>
      </c>
      <c r="M196" s="309">
        <f t="shared" si="79"/>
        <v>0</v>
      </c>
      <c r="N196" s="309">
        <f t="shared" si="79"/>
        <v>0</v>
      </c>
      <c r="O196" s="309">
        <f t="shared" si="79"/>
        <v>0</v>
      </c>
      <c r="P196" s="309">
        <f t="shared" si="79"/>
        <v>0</v>
      </c>
      <c r="Q196" s="309">
        <f t="shared" si="79"/>
        <v>0</v>
      </c>
      <c r="R196" s="309">
        <f t="shared" si="79"/>
        <v>0</v>
      </c>
      <c r="S196" s="309">
        <f t="shared" si="79"/>
        <v>0</v>
      </c>
      <c r="T196" s="309">
        <f t="shared" si="79"/>
        <v>0</v>
      </c>
      <c r="U196" s="309">
        <f t="shared" si="79"/>
        <v>0</v>
      </c>
      <c r="V196" s="309">
        <f t="shared" si="79"/>
        <v>0</v>
      </c>
      <c r="W196" s="309">
        <f t="shared" si="79"/>
        <v>0</v>
      </c>
      <c r="X196" s="309">
        <f t="shared" si="79"/>
        <v>0</v>
      </c>
      <c r="Y196" s="309">
        <f t="shared" si="79"/>
        <v>0</v>
      </c>
      <c r="Z196" s="309">
        <f t="shared" si="79"/>
        <v>0</v>
      </c>
      <c r="AA196" s="309">
        <f t="shared" si="79"/>
        <v>0</v>
      </c>
      <c r="AB196" s="309">
        <f t="shared" si="79"/>
        <v>0</v>
      </c>
      <c r="AC196" s="309">
        <f t="shared" si="79"/>
        <v>0</v>
      </c>
      <c r="AD196" s="309">
        <f t="shared" si="79"/>
        <v>0</v>
      </c>
      <c r="AE196" s="309">
        <f t="shared" si="79"/>
        <v>0</v>
      </c>
      <c r="AF196" s="309">
        <f t="shared" si="79"/>
        <v>0</v>
      </c>
      <c r="AG196" s="309">
        <f t="shared" si="79"/>
        <v>0</v>
      </c>
      <c r="AH196" s="309">
        <f t="shared" si="79"/>
        <v>0</v>
      </c>
      <c r="AI196" s="309">
        <f t="shared" si="79"/>
        <v>0</v>
      </c>
      <c r="AJ196" s="309">
        <f t="shared" si="79"/>
        <v>0</v>
      </c>
      <c r="AK196" s="309">
        <f t="shared" si="79"/>
        <v>0</v>
      </c>
      <c r="AL196" s="309">
        <f t="shared" si="79"/>
        <v>0</v>
      </c>
      <c r="AM196" s="309">
        <f t="shared" si="79"/>
        <v>0</v>
      </c>
      <c r="AN196" s="309">
        <f t="shared" si="79"/>
        <v>0</v>
      </c>
      <c r="AO196" s="309">
        <f t="shared" si="79"/>
        <v>0</v>
      </c>
      <c r="AP196" s="309">
        <f t="shared" si="79"/>
        <v>0</v>
      </c>
      <c r="AQ196" s="309">
        <f t="shared" si="79"/>
        <v>0</v>
      </c>
      <c r="AR196" s="309">
        <f t="shared" si="79"/>
        <v>0</v>
      </c>
      <c r="AS196" s="309">
        <f t="shared" si="79"/>
        <v>0</v>
      </c>
      <c r="AT196" s="309">
        <f t="shared" si="79"/>
        <v>0</v>
      </c>
      <c r="AU196" s="309">
        <f t="shared" si="79"/>
        <v>0</v>
      </c>
      <c r="AV196" s="309">
        <f t="shared" si="79"/>
        <v>0</v>
      </c>
      <c r="AW196" s="309">
        <f t="shared" si="79"/>
        <v>0</v>
      </c>
      <c r="AX196" s="309">
        <f t="shared" si="79"/>
        <v>0</v>
      </c>
      <c r="AY196" s="309">
        <f t="shared" si="79"/>
        <v>0</v>
      </c>
      <c r="AZ196" s="309">
        <f t="shared" si="79"/>
        <v>0</v>
      </c>
      <c r="BA196" s="309">
        <f t="shared" si="79"/>
        <v>0</v>
      </c>
      <c r="BB196" s="309">
        <f t="shared" si="79"/>
        <v>0</v>
      </c>
      <c r="BC196" s="309">
        <f t="shared" si="79"/>
        <v>0</v>
      </c>
      <c r="BD196" s="309">
        <f t="shared" si="79"/>
        <v>0</v>
      </c>
      <c r="BE196" s="309">
        <f t="shared" si="79"/>
        <v>0</v>
      </c>
      <c r="BF196" s="309">
        <f t="shared" si="79"/>
        <v>0</v>
      </c>
      <c r="BG196" s="309">
        <f t="shared" si="79"/>
        <v>0</v>
      </c>
      <c r="BH196" s="309">
        <f t="shared" si="79"/>
        <v>0</v>
      </c>
      <c r="BI196" s="309">
        <f t="shared" si="79"/>
        <v>0</v>
      </c>
      <c r="BJ196" s="309">
        <f t="shared" si="79"/>
        <v>0</v>
      </c>
      <c r="BK196" s="309">
        <f t="shared" si="79"/>
        <v>0</v>
      </c>
      <c r="BL196" s="309">
        <f t="shared" si="79"/>
        <v>0</v>
      </c>
      <c r="BM196" s="309">
        <f t="shared" si="79"/>
        <v>0</v>
      </c>
      <c r="BN196" s="309" t="e">
        <f t="shared" si="79"/>
        <v>#N/A</v>
      </c>
      <c r="BO196" s="309" t="e">
        <f t="shared" si="79"/>
        <v>#N/A</v>
      </c>
      <c r="BP196" s="312" t="e">
        <f t="shared" si="79"/>
        <v>#N/A</v>
      </c>
    </row>
    <row r="197" spans="1:68">
      <c r="B197" s="1618"/>
      <c r="C197" s="321" t="s">
        <v>299</v>
      </c>
      <c r="D197" s="321"/>
      <c r="E197" s="321" t="s">
        <v>140</v>
      </c>
      <c r="F197" s="321">
        <f t="shared" si="79"/>
        <v>0</v>
      </c>
      <c r="G197" s="321">
        <f t="shared" si="79"/>
        <v>0</v>
      </c>
      <c r="H197" s="321">
        <f t="shared" si="79"/>
        <v>0</v>
      </c>
      <c r="I197" s="321">
        <f t="shared" si="79"/>
        <v>0</v>
      </c>
      <c r="J197" s="321">
        <f t="shared" si="79"/>
        <v>0</v>
      </c>
      <c r="K197" s="321">
        <f t="shared" si="79"/>
        <v>0</v>
      </c>
      <c r="L197" s="321">
        <f t="shared" si="79"/>
        <v>0</v>
      </c>
      <c r="M197" s="321">
        <f t="shared" si="79"/>
        <v>0</v>
      </c>
      <c r="N197" s="321">
        <f t="shared" si="79"/>
        <v>0</v>
      </c>
      <c r="O197" s="321">
        <f t="shared" si="79"/>
        <v>0</v>
      </c>
      <c r="P197" s="321">
        <f t="shared" si="79"/>
        <v>0</v>
      </c>
      <c r="Q197" s="321">
        <f t="shared" si="79"/>
        <v>0</v>
      </c>
      <c r="R197" s="321">
        <f t="shared" si="79"/>
        <v>0</v>
      </c>
      <c r="S197" s="321">
        <f t="shared" si="79"/>
        <v>0</v>
      </c>
      <c r="T197" s="321">
        <f t="shared" si="79"/>
        <v>0</v>
      </c>
      <c r="U197" s="321">
        <f t="shared" si="79"/>
        <v>0</v>
      </c>
      <c r="V197" s="321">
        <f t="shared" si="79"/>
        <v>0</v>
      </c>
      <c r="W197" s="321">
        <f t="shared" si="79"/>
        <v>0</v>
      </c>
      <c r="X197" s="321">
        <f t="shared" si="79"/>
        <v>0</v>
      </c>
      <c r="Y197" s="321">
        <f t="shared" si="79"/>
        <v>0</v>
      </c>
      <c r="Z197" s="321">
        <f t="shared" si="79"/>
        <v>0</v>
      </c>
      <c r="AA197" s="321">
        <f t="shared" si="79"/>
        <v>0</v>
      </c>
      <c r="AB197" s="321">
        <f t="shared" si="79"/>
        <v>0</v>
      </c>
      <c r="AC197" s="321">
        <f t="shared" si="79"/>
        <v>0</v>
      </c>
      <c r="AD197" s="321">
        <f t="shared" si="79"/>
        <v>0</v>
      </c>
      <c r="AE197" s="321">
        <f t="shared" si="79"/>
        <v>0</v>
      </c>
      <c r="AF197" s="321">
        <f t="shared" si="79"/>
        <v>0</v>
      </c>
      <c r="AG197" s="321">
        <f t="shared" si="79"/>
        <v>0</v>
      </c>
      <c r="AH197" s="321">
        <f t="shared" si="79"/>
        <v>0</v>
      </c>
      <c r="AI197" s="321">
        <f t="shared" si="79"/>
        <v>0</v>
      </c>
      <c r="AJ197" s="321">
        <f t="shared" si="79"/>
        <v>0</v>
      </c>
      <c r="AK197" s="321">
        <f t="shared" si="79"/>
        <v>0</v>
      </c>
      <c r="AL197" s="321">
        <f t="shared" si="79"/>
        <v>0</v>
      </c>
      <c r="AM197" s="321">
        <f t="shared" si="79"/>
        <v>0</v>
      </c>
      <c r="AN197" s="321">
        <f t="shared" si="79"/>
        <v>0</v>
      </c>
      <c r="AO197" s="321">
        <f t="shared" si="79"/>
        <v>0</v>
      </c>
      <c r="AP197" s="321">
        <f t="shared" si="79"/>
        <v>0</v>
      </c>
      <c r="AQ197" s="321">
        <f t="shared" si="79"/>
        <v>0</v>
      </c>
      <c r="AR197" s="321">
        <f t="shared" si="79"/>
        <v>0</v>
      </c>
      <c r="AS197" s="321">
        <f t="shared" si="79"/>
        <v>0</v>
      </c>
      <c r="AT197" s="321">
        <f t="shared" si="79"/>
        <v>0</v>
      </c>
      <c r="AU197" s="321">
        <f t="shared" si="79"/>
        <v>0</v>
      </c>
      <c r="AV197" s="321">
        <f t="shared" si="79"/>
        <v>0</v>
      </c>
      <c r="AW197" s="321">
        <f t="shared" si="79"/>
        <v>0</v>
      </c>
      <c r="AX197" s="321">
        <f t="shared" si="79"/>
        <v>0</v>
      </c>
      <c r="AY197" s="321">
        <f t="shared" si="79"/>
        <v>0</v>
      </c>
      <c r="AZ197" s="321">
        <f t="shared" si="79"/>
        <v>0</v>
      </c>
      <c r="BA197" s="321">
        <f t="shared" si="79"/>
        <v>0</v>
      </c>
      <c r="BB197" s="321">
        <f t="shared" si="79"/>
        <v>0</v>
      </c>
      <c r="BC197" s="321">
        <f t="shared" si="79"/>
        <v>0</v>
      </c>
      <c r="BD197" s="321">
        <f t="shared" si="79"/>
        <v>0</v>
      </c>
      <c r="BE197" s="321">
        <f t="shared" si="79"/>
        <v>0</v>
      </c>
      <c r="BF197" s="321">
        <f t="shared" si="79"/>
        <v>0</v>
      </c>
      <c r="BG197" s="321">
        <f t="shared" si="79"/>
        <v>0</v>
      </c>
      <c r="BH197" s="321">
        <f t="shared" si="79"/>
        <v>0</v>
      </c>
      <c r="BI197" s="321">
        <f t="shared" si="79"/>
        <v>0</v>
      </c>
      <c r="BJ197" s="321">
        <f t="shared" si="79"/>
        <v>0</v>
      </c>
      <c r="BK197" s="321">
        <f t="shared" si="79"/>
        <v>0</v>
      </c>
      <c r="BL197" s="321">
        <f t="shared" si="79"/>
        <v>0</v>
      </c>
      <c r="BM197" s="321">
        <f t="shared" si="79"/>
        <v>0</v>
      </c>
      <c r="BN197" s="321" t="e">
        <f t="shared" si="79"/>
        <v>#N/A</v>
      </c>
      <c r="BO197" s="321" t="e">
        <f t="shared" si="79"/>
        <v>#N/A</v>
      </c>
      <c r="BP197" s="313" t="e">
        <f t="shared" si="79"/>
        <v>#N/A</v>
      </c>
    </row>
    <row r="198" spans="1:68" ht="19.5" thickBot="1">
      <c r="B198" s="332"/>
      <c r="C198" s="309"/>
      <c r="D198" s="309"/>
      <c r="E198" s="309"/>
      <c r="F198" s="309"/>
      <c r="G198" s="309"/>
      <c r="H198" s="309"/>
      <c r="I198" s="309"/>
      <c r="J198" s="309"/>
      <c r="K198" s="309"/>
      <c r="L198" s="309"/>
      <c r="M198" s="309"/>
      <c r="N198" s="309"/>
      <c r="O198" s="309"/>
      <c r="P198" s="309"/>
      <c r="Q198" s="309"/>
      <c r="R198" s="309"/>
      <c r="S198" s="309"/>
      <c r="T198" s="309"/>
      <c r="U198" s="309"/>
      <c r="V198" s="309"/>
      <c r="W198" s="309"/>
      <c r="X198" s="309"/>
      <c r="Y198" s="309"/>
      <c r="Z198" s="309"/>
      <c r="AA198" s="309"/>
      <c r="AB198" s="309"/>
      <c r="AC198" s="309"/>
      <c r="AD198" s="309"/>
      <c r="AE198" s="309"/>
      <c r="AF198" s="309"/>
      <c r="AG198" s="309"/>
      <c r="AH198" s="309"/>
      <c r="AI198" s="309"/>
      <c r="AJ198" s="309"/>
      <c r="AK198" s="309"/>
      <c r="AL198" s="309"/>
      <c r="AM198" s="309"/>
      <c r="AN198" s="309"/>
      <c r="AO198" s="309"/>
      <c r="AP198" s="309"/>
      <c r="AQ198" s="309"/>
      <c r="AR198" s="309"/>
      <c r="AS198" s="309"/>
      <c r="AT198" s="309"/>
      <c r="AU198" s="309"/>
      <c r="AV198" s="309"/>
      <c r="AW198" s="309"/>
      <c r="AX198" s="309"/>
      <c r="AY198" s="309"/>
      <c r="AZ198" s="309"/>
      <c r="BA198" s="309"/>
      <c r="BB198" s="309"/>
      <c r="BC198" s="309"/>
      <c r="BD198" s="309"/>
      <c r="BE198" s="309"/>
      <c r="BF198" s="309"/>
      <c r="BG198" s="309"/>
      <c r="BH198" s="309"/>
      <c r="BI198" s="309"/>
      <c r="BJ198" s="309"/>
      <c r="BK198" s="309"/>
      <c r="BL198" s="309"/>
      <c r="BM198" s="309"/>
      <c r="BN198" s="309"/>
      <c r="BO198" s="309"/>
      <c r="BP198" s="309"/>
    </row>
    <row r="199" spans="1:68" s="42" customFormat="1" ht="16.5" thickTop="1" thickBot="1">
      <c r="A199" s="94"/>
      <c r="B199" s="94"/>
      <c r="C199" s="94"/>
      <c r="D199" s="149"/>
      <c r="E199" s="272"/>
      <c r="F199" s="492">
        <f>'Investment Appraisal (2)'!$C$5</f>
        <v>2017</v>
      </c>
      <c r="G199" s="491">
        <f t="shared" ref="G199:BP199" si="80">F199+1</f>
        <v>2018</v>
      </c>
      <c r="H199" s="491">
        <f t="shared" si="80"/>
        <v>2019</v>
      </c>
      <c r="I199" s="491">
        <f t="shared" si="80"/>
        <v>2020</v>
      </c>
      <c r="J199" s="491">
        <f t="shared" si="80"/>
        <v>2021</v>
      </c>
      <c r="K199" s="491">
        <f t="shared" si="80"/>
        <v>2022</v>
      </c>
      <c r="L199" s="491">
        <f t="shared" si="80"/>
        <v>2023</v>
      </c>
      <c r="M199" s="491">
        <f t="shared" si="80"/>
        <v>2024</v>
      </c>
      <c r="N199" s="491">
        <f t="shared" si="80"/>
        <v>2025</v>
      </c>
      <c r="O199" s="491">
        <f t="shared" si="80"/>
        <v>2026</v>
      </c>
      <c r="P199" s="491">
        <f t="shared" si="80"/>
        <v>2027</v>
      </c>
      <c r="Q199" s="491">
        <f t="shared" si="80"/>
        <v>2028</v>
      </c>
      <c r="R199" s="491">
        <f t="shared" si="80"/>
        <v>2029</v>
      </c>
      <c r="S199" s="491">
        <f t="shared" si="80"/>
        <v>2030</v>
      </c>
      <c r="T199" s="491">
        <f t="shared" si="80"/>
        <v>2031</v>
      </c>
      <c r="U199" s="491">
        <f t="shared" si="80"/>
        <v>2032</v>
      </c>
      <c r="V199" s="491">
        <f t="shared" si="80"/>
        <v>2033</v>
      </c>
      <c r="W199" s="491">
        <f t="shared" si="80"/>
        <v>2034</v>
      </c>
      <c r="X199" s="491">
        <f t="shared" si="80"/>
        <v>2035</v>
      </c>
      <c r="Y199" s="491">
        <f t="shared" si="80"/>
        <v>2036</v>
      </c>
      <c r="Z199" s="491">
        <f t="shared" si="80"/>
        <v>2037</v>
      </c>
      <c r="AA199" s="491">
        <f t="shared" si="80"/>
        <v>2038</v>
      </c>
      <c r="AB199" s="491">
        <f t="shared" si="80"/>
        <v>2039</v>
      </c>
      <c r="AC199" s="491">
        <f t="shared" si="80"/>
        <v>2040</v>
      </c>
      <c r="AD199" s="491">
        <f t="shared" si="80"/>
        <v>2041</v>
      </c>
      <c r="AE199" s="491">
        <f t="shared" si="80"/>
        <v>2042</v>
      </c>
      <c r="AF199" s="491">
        <f t="shared" si="80"/>
        <v>2043</v>
      </c>
      <c r="AG199" s="491">
        <f t="shared" si="80"/>
        <v>2044</v>
      </c>
      <c r="AH199" s="491">
        <f t="shared" si="80"/>
        <v>2045</v>
      </c>
      <c r="AI199" s="491">
        <f t="shared" si="80"/>
        <v>2046</v>
      </c>
      <c r="AJ199" s="491">
        <f t="shared" si="80"/>
        <v>2047</v>
      </c>
      <c r="AK199" s="491">
        <f t="shared" si="80"/>
        <v>2048</v>
      </c>
      <c r="AL199" s="491">
        <f t="shared" si="80"/>
        <v>2049</v>
      </c>
      <c r="AM199" s="491">
        <f t="shared" si="80"/>
        <v>2050</v>
      </c>
      <c r="AN199" s="491">
        <f t="shared" si="80"/>
        <v>2051</v>
      </c>
      <c r="AO199" s="491">
        <f t="shared" si="80"/>
        <v>2052</v>
      </c>
      <c r="AP199" s="491">
        <f t="shared" si="80"/>
        <v>2053</v>
      </c>
      <c r="AQ199" s="491">
        <f t="shared" si="80"/>
        <v>2054</v>
      </c>
      <c r="AR199" s="491">
        <f t="shared" si="80"/>
        <v>2055</v>
      </c>
      <c r="AS199" s="491">
        <f t="shared" si="80"/>
        <v>2056</v>
      </c>
      <c r="AT199" s="491">
        <f t="shared" si="80"/>
        <v>2057</v>
      </c>
      <c r="AU199" s="491">
        <f t="shared" si="80"/>
        <v>2058</v>
      </c>
      <c r="AV199" s="491">
        <f t="shared" si="80"/>
        <v>2059</v>
      </c>
      <c r="AW199" s="491">
        <f t="shared" si="80"/>
        <v>2060</v>
      </c>
      <c r="AX199" s="491">
        <f t="shared" si="80"/>
        <v>2061</v>
      </c>
      <c r="AY199" s="491">
        <f t="shared" si="80"/>
        <v>2062</v>
      </c>
      <c r="AZ199" s="491">
        <f t="shared" si="80"/>
        <v>2063</v>
      </c>
      <c r="BA199" s="491">
        <f t="shared" si="80"/>
        <v>2064</v>
      </c>
      <c r="BB199" s="491">
        <f t="shared" si="80"/>
        <v>2065</v>
      </c>
      <c r="BC199" s="491">
        <f t="shared" si="80"/>
        <v>2066</v>
      </c>
      <c r="BD199" s="491">
        <f t="shared" si="80"/>
        <v>2067</v>
      </c>
      <c r="BE199" s="491">
        <f t="shared" si="80"/>
        <v>2068</v>
      </c>
      <c r="BF199" s="491">
        <f t="shared" si="80"/>
        <v>2069</v>
      </c>
      <c r="BG199" s="491">
        <f t="shared" si="80"/>
        <v>2070</v>
      </c>
      <c r="BH199" s="491">
        <f t="shared" si="80"/>
        <v>2071</v>
      </c>
      <c r="BI199" s="491">
        <f t="shared" si="80"/>
        <v>2072</v>
      </c>
      <c r="BJ199" s="491">
        <f t="shared" si="80"/>
        <v>2073</v>
      </c>
      <c r="BK199" s="491">
        <f t="shared" si="80"/>
        <v>2074</v>
      </c>
      <c r="BL199" s="491">
        <f t="shared" si="80"/>
        <v>2075</v>
      </c>
      <c r="BM199" s="491">
        <f t="shared" si="80"/>
        <v>2076</v>
      </c>
      <c r="BN199" s="491">
        <f t="shared" si="80"/>
        <v>2077</v>
      </c>
      <c r="BO199" s="491">
        <f t="shared" si="80"/>
        <v>2078</v>
      </c>
      <c r="BP199" s="491">
        <f t="shared" si="80"/>
        <v>2079</v>
      </c>
    </row>
    <row r="200" spans="1:68" ht="15.75" thickTop="1">
      <c r="B200" s="253"/>
      <c r="C200" s="44"/>
      <c r="D200" s="44"/>
      <c r="E200" s="335" t="s">
        <v>293</v>
      </c>
      <c r="F200" s="238">
        <f>SUM(F170:F197)</f>
        <v>370.97271155555552</v>
      </c>
      <c r="G200" s="238">
        <f t="shared" ref="G200:BP200" si="81">SUM(G170:G197)</f>
        <v>389.75320507805554</v>
      </c>
      <c r="H200" s="238">
        <f t="shared" si="81"/>
        <v>399.49703520500685</v>
      </c>
      <c r="I200" s="238">
        <f t="shared" si="81"/>
        <v>409.48446108513195</v>
      </c>
      <c r="J200" s="238">
        <f t="shared" si="81"/>
        <v>419.72157261226022</v>
      </c>
      <c r="K200" s="238">
        <f t="shared" si="81"/>
        <v>430.21461192756675</v>
      </c>
      <c r="L200" s="238">
        <f t="shared" si="81"/>
        <v>440.96997722575583</v>
      </c>
      <c r="M200" s="238">
        <f t="shared" si="81"/>
        <v>451.99422665639975</v>
      </c>
      <c r="N200" s="238">
        <f t="shared" si="81"/>
        <v>463.29408232280969</v>
      </c>
      <c r="O200" s="238">
        <f t="shared" si="81"/>
        <v>474.8764343808798</v>
      </c>
      <c r="P200" s="238">
        <f t="shared" si="81"/>
        <v>486.74834524040182</v>
      </c>
      <c r="Q200" s="238">
        <f t="shared" si="81"/>
        <v>498.91705387141178</v>
      </c>
      <c r="R200" s="238">
        <f t="shared" si="81"/>
        <v>511.38998021819697</v>
      </c>
      <c r="S200" s="238">
        <f t="shared" si="81"/>
        <v>524.17472972365192</v>
      </c>
      <c r="T200" s="238">
        <f t="shared" si="81"/>
        <v>537.27909796674317</v>
      </c>
      <c r="U200" s="238">
        <f t="shared" si="81"/>
        <v>550.71107541591175</v>
      </c>
      <c r="V200" s="238">
        <f t="shared" si="81"/>
        <v>564.47885230130942</v>
      </c>
      <c r="W200" s="238">
        <f t="shared" si="81"/>
        <v>578.59082360884213</v>
      </c>
      <c r="X200" s="238">
        <f t="shared" si="81"/>
        <v>593.05559419906308</v>
      </c>
      <c r="Y200" s="238">
        <f t="shared" si="81"/>
        <v>607.88198405403966</v>
      </c>
      <c r="Z200" s="238">
        <f t="shared" si="81"/>
        <v>623.07903365539062</v>
      </c>
      <c r="AA200" s="238">
        <f t="shared" si="81"/>
        <v>638.65600949677537</v>
      </c>
      <c r="AB200" s="238">
        <f t="shared" si="81"/>
        <v>654.62240973419466</v>
      </c>
      <c r="AC200" s="238">
        <f t="shared" si="81"/>
        <v>670.98796997754948</v>
      </c>
      <c r="AD200" s="238">
        <f t="shared" si="81"/>
        <v>687.76266922698812</v>
      </c>
      <c r="AE200" s="238">
        <f t="shared" si="81"/>
        <v>704.95673595766266</v>
      </c>
      <c r="AF200" s="238">
        <f t="shared" si="81"/>
        <v>722.58065435660433</v>
      </c>
      <c r="AG200" s="238">
        <f t="shared" si="81"/>
        <v>740.64517071551927</v>
      </c>
      <c r="AH200" s="238">
        <f t="shared" si="81"/>
        <v>759.16129998340716</v>
      </c>
      <c r="AI200" s="238">
        <f t="shared" si="81"/>
        <v>778.14033248299245</v>
      </c>
      <c r="AJ200" s="238">
        <f t="shared" si="81"/>
        <v>797.59384079506719</v>
      </c>
      <c r="AK200" s="238">
        <f t="shared" si="81"/>
        <v>817.53368681494385</v>
      </c>
      <c r="AL200" s="238">
        <f t="shared" si="81"/>
        <v>837.97202898531714</v>
      </c>
      <c r="AM200" s="238">
        <f t="shared" si="81"/>
        <v>858.92132970994999</v>
      </c>
      <c r="AN200" s="238">
        <f t="shared" si="81"/>
        <v>880.39436295269877</v>
      </c>
      <c r="AO200" s="238">
        <f t="shared" si="81"/>
        <v>902.40422202651609</v>
      </c>
      <c r="AP200" s="238">
        <f t="shared" si="81"/>
        <v>924.96432757717889</v>
      </c>
      <c r="AQ200" s="238">
        <f t="shared" si="81"/>
        <v>948.08843576660843</v>
      </c>
      <c r="AR200" s="238">
        <f t="shared" si="81"/>
        <v>971.79064666077352</v>
      </c>
      <c r="AS200" s="238">
        <f t="shared" si="81"/>
        <v>996.08541282729266</v>
      </c>
      <c r="AT200" s="238">
        <f t="shared" si="81"/>
        <v>1020.9875481479751</v>
      </c>
      <c r="AU200" s="238">
        <f t="shared" si="81"/>
        <v>1046.5122368516743</v>
      </c>
      <c r="AV200" s="238">
        <f t="shared" si="81"/>
        <v>1072.675042772966</v>
      </c>
      <c r="AW200" s="238">
        <f t="shared" si="81"/>
        <v>1099.49191884229</v>
      </c>
      <c r="AX200" s="238">
        <f t="shared" si="81"/>
        <v>1126.9792168133472</v>
      </c>
      <c r="AY200" s="238">
        <f t="shared" si="81"/>
        <v>1155.1536972336808</v>
      </c>
      <c r="AZ200" s="238">
        <f t="shared" si="81"/>
        <v>1184.0325396645223</v>
      </c>
      <c r="BA200" s="238">
        <f t="shared" si="81"/>
        <v>1213.6333531561354</v>
      </c>
      <c r="BB200" s="238">
        <f t="shared" si="81"/>
        <v>1243.9741869850388</v>
      </c>
      <c r="BC200" s="238">
        <f t="shared" si="81"/>
        <v>1275.0735416596649</v>
      </c>
      <c r="BD200" s="238">
        <f t="shared" si="81"/>
        <v>1306.9503802011563</v>
      </c>
      <c r="BE200" s="238">
        <f t="shared" si="81"/>
        <v>1339.6241397061849</v>
      </c>
      <c r="BF200" s="238">
        <f t="shared" si="81"/>
        <v>1373.1147431988393</v>
      </c>
      <c r="BG200" s="238">
        <f t="shared" si="81"/>
        <v>1407.4426117788105</v>
      </c>
      <c r="BH200" s="238">
        <f t="shared" si="81"/>
        <v>1442.6286770732804</v>
      </c>
      <c r="BI200" s="238">
        <f t="shared" si="81"/>
        <v>1478.6943940001124</v>
      </c>
      <c r="BJ200" s="238">
        <f t="shared" si="81"/>
        <v>1515.661753850115</v>
      </c>
      <c r="BK200" s="238">
        <f t="shared" si="81"/>
        <v>1553.5532976963677</v>
      </c>
      <c r="BL200" s="238">
        <f t="shared" si="81"/>
        <v>1592.3921301387768</v>
      </c>
      <c r="BM200" s="238">
        <f t="shared" si="81"/>
        <v>1632.2019333922458</v>
      </c>
      <c r="BN200" s="238" t="e">
        <f t="shared" si="81"/>
        <v>#N/A</v>
      </c>
      <c r="BO200" s="238" t="e">
        <f t="shared" si="81"/>
        <v>#N/A</v>
      </c>
      <c r="BP200" s="238" t="e">
        <f t="shared" si="81"/>
        <v>#N/A</v>
      </c>
    </row>
    <row r="201" spans="1:68">
      <c r="B201" s="255"/>
      <c r="C201" s="98"/>
      <c r="D201" s="98"/>
      <c r="E201" s="336" t="s">
        <v>294</v>
      </c>
      <c r="F201" s="322">
        <f>SUM(F105:F132)</f>
        <v>6</v>
      </c>
      <c r="G201" s="322">
        <f t="shared" ref="G201:BP201" si="82">SUM(G105:G132)</f>
        <v>6</v>
      </c>
      <c r="H201" s="322">
        <f t="shared" si="82"/>
        <v>6</v>
      </c>
      <c r="I201" s="322">
        <f t="shared" si="82"/>
        <v>6</v>
      </c>
      <c r="J201" s="322">
        <f t="shared" si="82"/>
        <v>6</v>
      </c>
      <c r="K201" s="322">
        <f t="shared" si="82"/>
        <v>6</v>
      </c>
      <c r="L201" s="322">
        <f t="shared" si="82"/>
        <v>6</v>
      </c>
      <c r="M201" s="322">
        <f t="shared" si="82"/>
        <v>6</v>
      </c>
      <c r="N201" s="322">
        <f t="shared" si="82"/>
        <v>6</v>
      </c>
      <c r="O201" s="322">
        <f t="shared" si="82"/>
        <v>6</v>
      </c>
      <c r="P201" s="322">
        <f t="shared" si="82"/>
        <v>6</v>
      </c>
      <c r="Q201" s="322">
        <f t="shared" si="82"/>
        <v>6</v>
      </c>
      <c r="R201" s="322">
        <f t="shared" si="82"/>
        <v>6</v>
      </c>
      <c r="S201" s="322">
        <f t="shared" si="82"/>
        <v>6</v>
      </c>
      <c r="T201" s="322">
        <f t="shared" si="82"/>
        <v>6</v>
      </c>
      <c r="U201" s="322">
        <f t="shared" si="82"/>
        <v>6</v>
      </c>
      <c r="V201" s="322">
        <f t="shared" si="82"/>
        <v>6</v>
      </c>
      <c r="W201" s="322">
        <f t="shared" si="82"/>
        <v>6</v>
      </c>
      <c r="X201" s="322">
        <f t="shared" si="82"/>
        <v>6</v>
      </c>
      <c r="Y201" s="322">
        <f t="shared" si="82"/>
        <v>6</v>
      </c>
      <c r="Z201" s="322">
        <f t="shared" si="82"/>
        <v>6</v>
      </c>
      <c r="AA201" s="322">
        <f t="shared" si="82"/>
        <v>6</v>
      </c>
      <c r="AB201" s="322">
        <f t="shared" si="82"/>
        <v>6</v>
      </c>
      <c r="AC201" s="322">
        <f t="shared" si="82"/>
        <v>6</v>
      </c>
      <c r="AD201" s="322">
        <f t="shared" si="82"/>
        <v>6</v>
      </c>
      <c r="AE201" s="322">
        <f t="shared" si="82"/>
        <v>6</v>
      </c>
      <c r="AF201" s="322">
        <f t="shared" si="82"/>
        <v>6</v>
      </c>
      <c r="AG201" s="322">
        <f t="shared" si="82"/>
        <v>6</v>
      </c>
      <c r="AH201" s="322">
        <f t="shared" si="82"/>
        <v>6</v>
      </c>
      <c r="AI201" s="322">
        <f t="shared" si="82"/>
        <v>6</v>
      </c>
      <c r="AJ201" s="322">
        <f t="shared" si="82"/>
        <v>6</v>
      </c>
      <c r="AK201" s="322">
        <f t="shared" si="82"/>
        <v>6</v>
      </c>
      <c r="AL201" s="322">
        <f t="shared" si="82"/>
        <v>6</v>
      </c>
      <c r="AM201" s="322">
        <f t="shared" si="82"/>
        <v>6</v>
      </c>
      <c r="AN201" s="322">
        <f t="shared" si="82"/>
        <v>6</v>
      </c>
      <c r="AO201" s="322">
        <f t="shared" si="82"/>
        <v>6</v>
      </c>
      <c r="AP201" s="322">
        <f t="shared" si="82"/>
        <v>6</v>
      </c>
      <c r="AQ201" s="322">
        <f t="shared" si="82"/>
        <v>6</v>
      </c>
      <c r="AR201" s="322">
        <f t="shared" si="82"/>
        <v>6</v>
      </c>
      <c r="AS201" s="322">
        <f t="shared" si="82"/>
        <v>6</v>
      </c>
      <c r="AT201" s="322">
        <f t="shared" si="82"/>
        <v>6</v>
      </c>
      <c r="AU201" s="322">
        <f t="shared" si="82"/>
        <v>6</v>
      </c>
      <c r="AV201" s="322">
        <f t="shared" si="82"/>
        <v>6</v>
      </c>
      <c r="AW201" s="322">
        <f t="shared" si="82"/>
        <v>6</v>
      </c>
      <c r="AX201" s="322">
        <f t="shared" si="82"/>
        <v>6</v>
      </c>
      <c r="AY201" s="322">
        <f t="shared" si="82"/>
        <v>6</v>
      </c>
      <c r="AZ201" s="322">
        <f t="shared" si="82"/>
        <v>6</v>
      </c>
      <c r="BA201" s="322">
        <f t="shared" si="82"/>
        <v>6</v>
      </c>
      <c r="BB201" s="322">
        <f t="shared" si="82"/>
        <v>6</v>
      </c>
      <c r="BC201" s="322">
        <f t="shared" si="82"/>
        <v>6</v>
      </c>
      <c r="BD201" s="322">
        <f t="shared" si="82"/>
        <v>6</v>
      </c>
      <c r="BE201" s="322">
        <f t="shared" si="82"/>
        <v>6</v>
      </c>
      <c r="BF201" s="322">
        <f t="shared" si="82"/>
        <v>6</v>
      </c>
      <c r="BG201" s="322">
        <f t="shared" si="82"/>
        <v>6</v>
      </c>
      <c r="BH201" s="322">
        <f t="shared" si="82"/>
        <v>6</v>
      </c>
      <c r="BI201" s="322">
        <f t="shared" si="82"/>
        <v>6</v>
      </c>
      <c r="BJ201" s="322">
        <f t="shared" si="82"/>
        <v>6</v>
      </c>
      <c r="BK201" s="322">
        <f t="shared" si="82"/>
        <v>6</v>
      </c>
      <c r="BL201" s="322">
        <f t="shared" si="82"/>
        <v>6</v>
      </c>
      <c r="BM201" s="322">
        <f t="shared" si="82"/>
        <v>6</v>
      </c>
      <c r="BN201" s="322">
        <f t="shared" si="82"/>
        <v>6</v>
      </c>
      <c r="BO201" s="322">
        <f t="shared" si="82"/>
        <v>6</v>
      </c>
      <c r="BP201" s="323">
        <f t="shared" si="82"/>
        <v>6</v>
      </c>
    </row>
    <row r="202" spans="1:68">
      <c r="B202" s="258"/>
      <c r="C202" s="99"/>
      <c r="D202" s="99"/>
      <c r="E202" s="269"/>
      <c r="F202" s="99"/>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257"/>
    </row>
    <row r="203" spans="1:68">
      <c r="B203" s="258"/>
      <c r="C203" s="99"/>
      <c r="D203" s="99"/>
      <c r="E203" s="269" t="s">
        <v>271</v>
      </c>
      <c r="F203" s="261">
        <f t="shared" ref="F203:BP203" si="83">F200+F137+F136</f>
        <v>370.97271155555552</v>
      </c>
      <c r="G203" s="270">
        <f t="shared" si="83"/>
        <v>389.75320507805554</v>
      </c>
      <c r="H203" s="270">
        <f t="shared" si="83"/>
        <v>399.49703520500685</v>
      </c>
      <c r="I203" s="270">
        <f t="shared" si="83"/>
        <v>409.48446108513195</v>
      </c>
      <c r="J203" s="270">
        <f t="shared" si="83"/>
        <v>419.72157261226022</v>
      </c>
      <c r="K203" s="270">
        <f t="shared" si="83"/>
        <v>430.21461192756675</v>
      </c>
      <c r="L203" s="270">
        <f t="shared" si="83"/>
        <v>440.96997722575583</v>
      </c>
      <c r="M203" s="270">
        <f t="shared" si="83"/>
        <v>451.99422665639975</v>
      </c>
      <c r="N203" s="270">
        <f t="shared" si="83"/>
        <v>463.29408232280969</v>
      </c>
      <c r="O203" s="270">
        <f t="shared" si="83"/>
        <v>474.8764343808798</v>
      </c>
      <c r="P203" s="270">
        <f t="shared" si="83"/>
        <v>486.74834524040182</v>
      </c>
      <c r="Q203" s="270">
        <f t="shared" si="83"/>
        <v>498.91705387141178</v>
      </c>
      <c r="R203" s="270">
        <f t="shared" si="83"/>
        <v>511.38998021819697</v>
      </c>
      <c r="S203" s="270">
        <f t="shared" si="83"/>
        <v>524.17472972365192</v>
      </c>
      <c r="T203" s="270">
        <f t="shared" si="83"/>
        <v>537.27909796674317</v>
      </c>
      <c r="U203" s="270">
        <f t="shared" si="83"/>
        <v>550.71107541591175</v>
      </c>
      <c r="V203" s="270">
        <f t="shared" si="83"/>
        <v>564.47885230130942</v>
      </c>
      <c r="W203" s="270">
        <f t="shared" si="83"/>
        <v>578.59082360884213</v>
      </c>
      <c r="X203" s="270">
        <f t="shared" si="83"/>
        <v>593.05559419906308</v>
      </c>
      <c r="Y203" s="270">
        <f t="shared" si="83"/>
        <v>607.88198405403966</v>
      </c>
      <c r="Z203" s="270">
        <f t="shared" si="83"/>
        <v>623.07903365539062</v>
      </c>
      <c r="AA203" s="270">
        <f t="shared" si="83"/>
        <v>638.65600949677537</v>
      </c>
      <c r="AB203" s="270">
        <f t="shared" si="83"/>
        <v>654.62240973419466</v>
      </c>
      <c r="AC203" s="270">
        <f t="shared" si="83"/>
        <v>670.98796997754948</v>
      </c>
      <c r="AD203" s="270">
        <f t="shared" si="83"/>
        <v>687.76266922698812</v>
      </c>
      <c r="AE203" s="270">
        <f t="shared" si="83"/>
        <v>704.95673595766266</v>
      </c>
      <c r="AF203" s="270">
        <f t="shared" si="83"/>
        <v>722.58065435660433</v>
      </c>
      <c r="AG203" s="270">
        <f t="shared" si="83"/>
        <v>740.64517071551927</v>
      </c>
      <c r="AH203" s="270">
        <f t="shared" si="83"/>
        <v>759.16129998340716</v>
      </c>
      <c r="AI203" s="270">
        <f t="shared" si="83"/>
        <v>778.14033248299245</v>
      </c>
      <c r="AJ203" s="270">
        <f t="shared" si="83"/>
        <v>797.59384079506719</v>
      </c>
      <c r="AK203" s="270">
        <f t="shared" si="83"/>
        <v>817.53368681494385</v>
      </c>
      <c r="AL203" s="270">
        <f t="shared" si="83"/>
        <v>837.97202898531714</v>
      </c>
      <c r="AM203" s="270">
        <f t="shared" si="83"/>
        <v>858.92132970994999</v>
      </c>
      <c r="AN203" s="270">
        <f t="shared" si="83"/>
        <v>880.39436295269877</v>
      </c>
      <c r="AO203" s="270">
        <f t="shared" si="83"/>
        <v>902.40422202651609</v>
      </c>
      <c r="AP203" s="270">
        <f t="shared" si="83"/>
        <v>924.96432757717889</v>
      </c>
      <c r="AQ203" s="270">
        <f t="shared" si="83"/>
        <v>948.08843576660843</v>
      </c>
      <c r="AR203" s="270">
        <f t="shared" si="83"/>
        <v>971.79064666077352</v>
      </c>
      <c r="AS203" s="270">
        <f t="shared" si="83"/>
        <v>996.08541282729266</v>
      </c>
      <c r="AT203" s="270">
        <f t="shared" si="83"/>
        <v>1020.9875481479751</v>
      </c>
      <c r="AU203" s="270">
        <f t="shared" si="83"/>
        <v>1046.5122368516743</v>
      </c>
      <c r="AV203" s="270">
        <f t="shared" si="83"/>
        <v>1072.675042772966</v>
      </c>
      <c r="AW203" s="270">
        <f t="shared" si="83"/>
        <v>1099.49191884229</v>
      </c>
      <c r="AX203" s="270">
        <f t="shared" si="83"/>
        <v>1126.9792168133472</v>
      </c>
      <c r="AY203" s="270">
        <f t="shared" si="83"/>
        <v>1155.1536972336808</v>
      </c>
      <c r="AZ203" s="270">
        <f t="shared" si="83"/>
        <v>1184.0325396645223</v>
      </c>
      <c r="BA203" s="270">
        <f t="shared" si="83"/>
        <v>1213.6333531561354</v>
      </c>
      <c r="BB203" s="270">
        <f t="shared" si="83"/>
        <v>1243.9741869850388</v>
      </c>
      <c r="BC203" s="270">
        <f t="shared" si="83"/>
        <v>1275.0735416596649</v>
      </c>
      <c r="BD203" s="270">
        <f t="shared" si="83"/>
        <v>1306.9503802011563</v>
      </c>
      <c r="BE203" s="270">
        <f t="shared" si="83"/>
        <v>1339.6241397061849</v>
      </c>
      <c r="BF203" s="270">
        <f t="shared" si="83"/>
        <v>1373.1147431988393</v>
      </c>
      <c r="BG203" s="270">
        <f t="shared" si="83"/>
        <v>1407.4426117788105</v>
      </c>
      <c r="BH203" s="270">
        <f t="shared" si="83"/>
        <v>1442.6286770732804</v>
      </c>
      <c r="BI203" s="270">
        <f t="shared" si="83"/>
        <v>1478.6943940001124</v>
      </c>
      <c r="BJ203" s="270">
        <f t="shared" si="83"/>
        <v>1515.661753850115</v>
      </c>
      <c r="BK203" s="270">
        <f t="shared" si="83"/>
        <v>1553.5532976963677</v>
      </c>
      <c r="BL203" s="270">
        <f t="shared" si="83"/>
        <v>1592.3921301387768</v>
      </c>
      <c r="BM203" s="270">
        <f t="shared" si="83"/>
        <v>1632.2019333922458</v>
      </c>
      <c r="BN203" s="270" t="e">
        <f t="shared" si="83"/>
        <v>#N/A</v>
      </c>
      <c r="BO203" s="270" t="e">
        <f t="shared" si="83"/>
        <v>#N/A</v>
      </c>
      <c r="BP203" s="271" t="e">
        <f t="shared" si="83"/>
        <v>#N/A</v>
      </c>
    </row>
    <row r="207" spans="1:68" ht="18.75">
      <c r="B207" s="43" t="s">
        <v>277</v>
      </c>
    </row>
    <row r="208" spans="1:68" ht="18.75">
      <c r="B208" s="43"/>
    </row>
    <row r="210" spans="1:69" s="42" customFormat="1">
      <c r="B210" s="1592" t="s">
        <v>279</v>
      </c>
      <c r="C210" s="1593"/>
      <c r="D210" s="494">
        <f>'Investment Appraisal (2)'!C5</f>
        <v>2017</v>
      </c>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c r="AA210" s="149"/>
      <c r="AB210" s="149"/>
      <c r="AC210" s="149"/>
      <c r="AD210" s="149"/>
      <c r="AE210" s="149"/>
      <c r="AF210" s="149"/>
      <c r="AG210" s="149"/>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c r="BI210" s="149"/>
      <c r="BJ210" s="149"/>
      <c r="BK210" s="149"/>
      <c r="BL210" s="149"/>
      <c r="BM210" s="149"/>
      <c r="BN210" s="149"/>
    </row>
    <row r="211" spans="1:69" s="42" customFormat="1">
      <c r="B211" s="1619" t="s">
        <v>280</v>
      </c>
      <c r="C211" s="246" t="s">
        <v>143</v>
      </c>
      <c r="D211" s="79">
        <f>'3. Inputs'!E241</f>
        <v>50</v>
      </c>
      <c r="E211" s="149"/>
      <c r="F211" s="308"/>
      <c r="G211" s="308"/>
      <c r="H211" s="149"/>
      <c r="I211" s="149"/>
      <c r="J211" s="149"/>
      <c r="K211" s="149"/>
      <c r="L211" s="149"/>
      <c r="M211" s="149"/>
      <c r="N211" s="149"/>
      <c r="O211" s="149"/>
      <c r="P211" s="149"/>
      <c r="Q211" s="149"/>
      <c r="R211" s="149"/>
      <c r="S211" s="149"/>
      <c r="T211" s="149"/>
      <c r="U211" s="149"/>
      <c r="V211" s="149"/>
      <c r="W211" s="149"/>
      <c r="X211" s="149"/>
      <c r="Y211" s="149"/>
      <c r="Z211" s="149"/>
      <c r="AA211" s="149"/>
      <c r="AB211" s="149"/>
      <c r="AC211" s="149"/>
      <c r="AD211" s="149"/>
      <c r="AE211" s="149"/>
      <c r="AF211" s="149"/>
      <c r="AG211" s="149"/>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c r="BI211" s="149"/>
      <c r="BJ211" s="149"/>
      <c r="BK211" s="149"/>
      <c r="BL211" s="149"/>
      <c r="BM211" s="149"/>
      <c r="BN211" s="149"/>
    </row>
    <row r="212" spans="1:69" s="42" customFormat="1">
      <c r="B212" s="1620"/>
      <c r="C212" s="247" t="s">
        <v>281</v>
      </c>
      <c r="D212" s="79">
        <f>'3. Inputs'!E242</f>
        <v>10</v>
      </c>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c r="AA212" s="149"/>
      <c r="AB212" s="149"/>
      <c r="AC212" s="149"/>
      <c r="AD212" s="149"/>
      <c r="AE212" s="149"/>
      <c r="AF212" s="149"/>
      <c r="AG212" s="149"/>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c r="BI212" s="149"/>
      <c r="BJ212" s="149"/>
      <c r="BK212" s="149"/>
      <c r="BL212" s="149"/>
      <c r="BM212" s="149"/>
      <c r="BN212" s="149"/>
    </row>
    <row r="213" spans="1:69" s="42" customFormat="1">
      <c r="B213" s="280"/>
      <c r="C213" s="158"/>
      <c r="D213" s="282">
        <f>SUM(D211:D212)</f>
        <v>60</v>
      </c>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c r="AA213" s="149"/>
      <c r="AB213" s="149"/>
      <c r="AC213" s="149"/>
      <c r="AD213" s="149"/>
      <c r="AE213" s="149"/>
      <c r="AF213" s="149"/>
      <c r="AG213" s="149"/>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c r="BI213" s="149"/>
      <c r="BJ213" s="149"/>
      <c r="BK213" s="149"/>
      <c r="BL213" s="149"/>
      <c r="BM213" s="149"/>
      <c r="BN213" s="149"/>
    </row>
    <row r="214" spans="1:69" s="42" customFormat="1">
      <c r="A214" s="94"/>
      <c r="B214" s="557"/>
      <c r="C214" s="249"/>
      <c r="D214" s="281"/>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c r="AA214" s="149"/>
      <c r="AB214" s="149"/>
      <c r="AC214" s="149"/>
      <c r="AD214" s="149"/>
      <c r="AE214" s="149"/>
      <c r="AF214" s="149"/>
      <c r="AG214" s="149"/>
      <c r="AH214" s="149"/>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c r="BI214" s="149"/>
      <c r="BJ214" s="149"/>
      <c r="BK214" s="149"/>
      <c r="BL214" s="149"/>
      <c r="BM214" s="149"/>
      <c r="BN214" s="149"/>
    </row>
    <row r="215" spans="1:69" s="42" customFormat="1">
      <c r="B215" s="1496" t="s">
        <v>204</v>
      </c>
      <c r="C215" s="1497"/>
      <c r="D215" s="251">
        <f>'3. Inputs'!E247</f>
        <v>10</v>
      </c>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c r="AA215" s="149"/>
      <c r="AB215" s="149"/>
      <c r="AC215" s="149"/>
      <c r="AD215" s="149"/>
      <c r="AE215" s="149"/>
      <c r="AF215" s="149"/>
      <c r="AG215" s="149"/>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c r="BI215" s="149"/>
      <c r="BJ215" s="149"/>
      <c r="BK215" s="149"/>
      <c r="BL215" s="149"/>
      <c r="BM215" s="149"/>
      <c r="BN215" s="149"/>
    </row>
    <row r="216" spans="1:69" s="94" customFormat="1">
      <c r="B216" s="249"/>
      <c r="C216" s="249"/>
      <c r="D216" s="250"/>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149"/>
      <c r="AC216" s="149"/>
      <c r="AD216" s="149"/>
      <c r="AE216" s="149"/>
      <c r="AF216" s="149"/>
      <c r="AG216" s="149"/>
      <c r="AH216" s="149"/>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c r="BI216" s="149"/>
      <c r="BJ216" s="149"/>
      <c r="BK216" s="149"/>
      <c r="BL216" s="149"/>
      <c r="BM216" s="149"/>
      <c r="BN216" s="149"/>
    </row>
    <row r="217" spans="1:69" s="42" customFormat="1">
      <c r="B217" s="1496" t="s">
        <v>282</v>
      </c>
      <c r="C217" s="1498"/>
      <c r="D217" s="252">
        <f>D215+D213</f>
        <v>70</v>
      </c>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c r="BI217" s="149"/>
      <c r="BJ217" s="149"/>
      <c r="BK217" s="149"/>
      <c r="BL217" s="149"/>
      <c r="BM217" s="149"/>
      <c r="BN217" s="149"/>
    </row>
    <row r="218" spans="1:69" s="42" customFormat="1">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c r="BI218" s="149"/>
      <c r="BJ218" s="149"/>
      <c r="BK218" s="149"/>
      <c r="BL218" s="149"/>
      <c r="BM218" s="149"/>
      <c r="BN218" s="149"/>
      <c r="BO218" s="149"/>
    </row>
    <row r="219" spans="1:69" s="42" customFormat="1">
      <c r="C219" s="244"/>
      <c r="D219" s="245"/>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149"/>
      <c r="AC219" s="149"/>
      <c r="AD219" s="149"/>
      <c r="AE219" s="149"/>
      <c r="AF219" s="149"/>
      <c r="AG219" s="149"/>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c r="BI219" s="149"/>
      <c r="BJ219" s="149"/>
      <c r="BK219" s="149"/>
      <c r="BL219" s="149"/>
      <c r="BM219" s="149"/>
      <c r="BN219" s="149"/>
      <c r="BO219" s="149"/>
    </row>
    <row r="220" spans="1:69" s="42" customFormat="1" ht="18.75">
      <c r="B220" s="243" t="s">
        <v>278</v>
      </c>
      <c r="C220" s="243"/>
      <c r="D220" s="244"/>
      <c r="E220" s="245"/>
      <c r="F220" s="149"/>
      <c r="G220" s="149"/>
      <c r="H220" s="149"/>
      <c r="I220" s="149"/>
      <c r="J220" s="149"/>
      <c r="K220" s="149"/>
      <c r="L220" s="149"/>
      <c r="M220" s="149"/>
      <c r="N220" s="149"/>
      <c r="O220" s="149"/>
      <c r="P220" s="149"/>
      <c r="Q220" s="149"/>
      <c r="R220" s="149"/>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c r="BI220" s="149"/>
      <c r="BJ220" s="149"/>
      <c r="BK220" s="149"/>
      <c r="BL220" s="149"/>
      <c r="BM220" s="149"/>
      <c r="BN220" s="149"/>
      <c r="BO220" s="149"/>
      <c r="BP220" s="149"/>
    </row>
    <row r="221" spans="1:69" s="42" customFormat="1" ht="15.75" thickBot="1">
      <c r="F221" s="149"/>
      <c r="G221" s="149"/>
      <c r="H221" s="149"/>
      <c r="I221" s="149"/>
      <c r="J221" s="149"/>
      <c r="K221" s="149"/>
      <c r="L221" s="149"/>
      <c r="M221" s="149"/>
      <c r="N221" s="149"/>
      <c r="O221" s="149"/>
      <c r="P221" s="149"/>
      <c r="Q221" s="149"/>
      <c r="R221" s="149"/>
      <c r="S221" s="149"/>
      <c r="T221" s="149"/>
      <c r="U221" s="149"/>
      <c r="V221" s="149"/>
      <c r="W221" s="149"/>
      <c r="X221" s="149"/>
      <c r="Y221" s="149"/>
      <c r="Z221" s="149"/>
      <c r="AA221" s="149"/>
      <c r="AB221" s="149"/>
      <c r="AC221" s="149"/>
      <c r="AD221" s="149"/>
      <c r="AE221" s="149"/>
      <c r="AF221" s="149"/>
      <c r="AG221" s="149"/>
      <c r="AH221" s="149"/>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c r="BI221" s="149"/>
      <c r="BJ221" s="149"/>
      <c r="BK221" s="149"/>
      <c r="BL221" s="149"/>
      <c r="BM221" s="149"/>
      <c r="BN221" s="149"/>
      <c r="BO221" s="149"/>
      <c r="BP221" s="149"/>
    </row>
    <row r="222" spans="1:69" s="42" customFormat="1" ht="16.5" thickTop="1" thickBot="1">
      <c r="F222" s="491">
        <f>'Investment Appraisal (2)'!$C$5</f>
        <v>2017</v>
      </c>
      <c r="G222" s="491">
        <f>F222+1</f>
        <v>2018</v>
      </c>
      <c r="H222" s="491">
        <f t="shared" ref="H222:BP222" si="84">G222+1</f>
        <v>2019</v>
      </c>
      <c r="I222" s="491">
        <f t="shared" si="84"/>
        <v>2020</v>
      </c>
      <c r="J222" s="491">
        <f t="shared" si="84"/>
        <v>2021</v>
      </c>
      <c r="K222" s="491">
        <f t="shared" si="84"/>
        <v>2022</v>
      </c>
      <c r="L222" s="491">
        <f t="shared" si="84"/>
        <v>2023</v>
      </c>
      <c r="M222" s="491">
        <f t="shared" si="84"/>
        <v>2024</v>
      </c>
      <c r="N222" s="491">
        <f t="shared" si="84"/>
        <v>2025</v>
      </c>
      <c r="O222" s="491">
        <f t="shared" si="84"/>
        <v>2026</v>
      </c>
      <c r="P222" s="491">
        <f t="shared" si="84"/>
        <v>2027</v>
      </c>
      <c r="Q222" s="491">
        <f t="shared" si="84"/>
        <v>2028</v>
      </c>
      <c r="R222" s="491">
        <f t="shared" si="84"/>
        <v>2029</v>
      </c>
      <c r="S222" s="491">
        <f t="shared" si="84"/>
        <v>2030</v>
      </c>
      <c r="T222" s="491">
        <f t="shared" si="84"/>
        <v>2031</v>
      </c>
      <c r="U222" s="491">
        <f t="shared" si="84"/>
        <v>2032</v>
      </c>
      <c r="V222" s="491">
        <f t="shared" si="84"/>
        <v>2033</v>
      </c>
      <c r="W222" s="491">
        <f t="shared" si="84"/>
        <v>2034</v>
      </c>
      <c r="X222" s="491">
        <f t="shared" si="84"/>
        <v>2035</v>
      </c>
      <c r="Y222" s="491">
        <f t="shared" si="84"/>
        <v>2036</v>
      </c>
      <c r="Z222" s="491">
        <f t="shared" si="84"/>
        <v>2037</v>
      </c>
      <c r="AA222" s="491">
        <f t="shared" si="84"/>
        <v>2038</v>
      </c>
      <c r="AB222" s="491">
        <f t="shared" si="84"/>
        <v>2039</v>
      </c>
      <c r="AC222" s="491">
        <f t="shared" si="84"/>
        <v>2040</v>
      </c>
      <c r="AD222" s="491">
        <f t="shared" si="84"/>
        <v>2041</v>
      </c>
      <c r="AE222" s="491">
        <f t="shared" si="84"/>
        <v>2042</v>
      </c>
      <c r="AF222" s="491">
        <f t="shared" si="84"/>
        <v>2043</v>
      </c>
      <c r="AG222" s="491">
        <f t="shared" si="84"/>
        <v>2044</v>
      </c>
      <c r="AH222" s="491">
        <f t="shared" si="84"/>
        <v>2045</v>
      </c>
      <c r="AI222" s="491">
        <f t="shared" si="84"/>
        <v>2046</v>
      </c>
      <c r="AJ222" s="491">
        <f t="shared" si="84"/>
        <v>2047</v>
      </c>
      <c r="AK222" s="491">
        <f t="shared" si="84"/>
        <v>2048</v>
      </c>
      <c r="AL222" s="491">
        <f t="shared" si="84"/>
        <v>2049</v>
      </c>
      <c r="AM222" s="491">
        <f t="shared" si="84"/>
        <v>2050</v>
      </c>
      <c r="AN222" s="491">
        <f t="shared" si="84"/>
        <v>2051</v>
      </c>
      <c r="AO222" s="491">
        <f t="shared" si="84"/>
        <v>2052</v>
      </c>
      <c r="AP222" s="491">
        <f t="shared" si="84"/>
        <v>2053</v>
      </c>
      <c r="AQ222" s="491">
        <f t="shared" si="84"/>
        <v>2054</v>
      </c>
      <c r="AR222" s="491">
        <f t="shared" si="84"/>
        <v>2055</v>
      </c>
      <c r="AS222" s="491">
        <f t="shared" si="84"/>
        <v>2056</v>
      </c>
      <c r="AT222" s="491">
        <f t="shared" si="84"/>
        <v>2057</v>
      </c>
      <c r="AU222" s="491">
        <f t="shared" si="84"/>
        <v>2058</v>
      </c>
      <c r="AV222" s="491">
        <f t="shared" si="84"/>
        <v>2059</v>
      </c>
      <c r="AW222" s="491">
        <f t="shared" si="84"/>
        <v>2060</v>
      </c>
      <c r="AX222" s="491">
        <f t="shared" si="84"/>
        <v>2061</v>
      </c>
      <c r="AY222" s="491">
        <f t="shared" si="84"/>
        <v>2062</v>
      </c>
      <c r="AZ222" s="491">
        <f t="shared" si="84"/>
        <v>2063</v>
      </c>
      <c r="BA222" s="491">
        <f t="shared" si="84"/>
        <v>2064</v>
      </c>
      <c r="BB222" s="491">
        <f t="shared" si="84"/>
        <v>2065</v>
      </c>
      <c r="BC222" s="491">
        <f t="shared" si="84"/>
        <v>2066</v>
      </c>
      <c r="BD222" s="491">
        <f t="shared" si="84"/>
        <v>2067</v>
      </c>
      <c r="BE222" s="491">
        <f t="shared" si="84"/>
        <v>2068</v>
      </c>
      <c r="BF222" s="491">
        <f t="shared" si="84"/>
        <v>2069</v>
      </c>
      <c r="BG222" s="491">
        <f t="shared" si="84"/>
        <v>2070</v>
      </c>
      <c r="BH222" s="491">
        <f t="shared" si="84"/>
        <v>2071</v>
      </c>
      <c r="BI222" s="491">
        <f t="shared" si="84"/>
        <v>2072</v>
      </c>
      <c r="BJ222" s="491">
        <f t="shared" si="84"/>
        <v>2073</v>
      </c>
      <c r="BK222" s="491">
        <f t="shared" si="84"/>
        <v>2074</v>
      </c>
      <c r="BL222" s="491">
        <f t="shared" si="84"/>
        <v>2075</v>
      </c>
      <c r="BM222" s="491">
        <f t="shared" si="84"/>
        <v>2076</v>
      </c>
      <c r="BN222" s="491">
        <f t="shared" si="84"/>
        <v>2077</v>
      </c>
      <c r="BO222" s="491">
        <f t="shared" si="84"/>
        <v>2078</v>
      </c>
      <c r="BP222" s="491">
        <f t="shared" si="84"/>
        <v>2079</v>
      </c>
    </row>
    <row r="223" spans="1:69" ht="15.75" thickTop="1">
      <c r="A223" s="94"/>
      <c r="B223" s="98"/>
      <c r="C223" s="98"/>
      <c r="D223" s="98"/>
      <c r="E223" s="419" t="s">
        <v>334</v>
      </c>
      <c r="F223" s="81">
        <f>HLOOKUP(F222,'Inflation Index'!10:15,6,FALSE)+1</f>
        <v>1.0249999999999999</v>
      </c>
      <c r="G223" s="81">
        <f>HLOOKUP(G222,'Inflation Index'!10:15,6,FALSE)+1</f>
        <v>1.0249999999999999</v>
      </c>
      <c r="H223" s="81">
        <f>HLOOKUP(H222,'Inflation Index'!10:15,6,FALSE)+1</f>
        <v>1.0249999999999999</v>
      </c>
      <c r="I223" s="81">
        <f>HLOOKUP(I222,'Inflation Index'!10:15,6,FALSE)+1</f>
        <v>1.0249999999999999</v>
      </c>
      <c r="J223" s="81">
        <f>HLOOKUP(J222,'Inflation Index'!10:15,6,FALSE)+1</f>
        <v>1.0249999999999999</v>
      </c>
      <c r="K223" s="81">
        <f>HLOOKUP(K222,'Inflation Index'!10:15,6,FALSE)+1</f>
        <v>1.0249999999999999</v>
      </c>
      <c r="L223" s="81">
        <f>HLOOKUP(L222,'Inflation Index'!10:15,6,FALSE)+1</f>
        <v>1.0249999999999999</v>
      </c>
      <c r="M223" s="81">
        <f>HLOOKUP(M222,'Inflation Index'!10:15,6,FALSE)+1</f>
        <v>1.0249999999999999</v>
      </c>
      <c r="N223" s="81">
        <f>HLOOKUP(N222,'Inflation Index'!10:15,6,FALSE)+1</f>
        <v>1.0249999999999999</v>
      </c>
      <c r="O223" s="81">
        <f>HLOOKUP(O222,'Inflation Index'!10:15,6,FALSE)+1</f>
        <v>1.0249999999999999</v>
      </c>
      <c r="P223" s="81">
        <f>HLOOKUP(P222,'Inflation Index'!10:15,6,FALSE)+1</f>
        <v>1.0249999999999999</v>
      </c>
      <c r="Q223" s="81">
        <f>HLOOKUP(Q222,'Inflation Index'!10:15,6,FALSE)+1</f>
        <v>1.0249999999999999</v>
      </c>
      <c r="R223" s="81">
        <f>HLOOKUP(R222,'Inflation Index'!10:15,6,FALSE)+1</f>
        <v>1.0249999999999999</v>
      </c>
      <c r="S223" s="81">
        <f>HLOOKUP(S222,'Inflation Index'!10:15,6,FALSE)+1</f>
        <v>1.0249999999999999</v>
      </c>
      <c r="T223" s="81">
        <f>HLOOKUP(T222,'Inflation Index'!10:15,6,FALSE)+1</f>
        <v>1.0249999999999999</v>
      </c>
      <c r="U223" s="81">
        <f>HLOOKUP(U222,'Inflation Index'!10:15,6,FALSE)+1</f>
        <v>1.0249999999999999</v>
      </c>
      <c r="V223" s="81">
        <f>HLOOKUP(V222,'Inflation Index'!10:15,6,FALSE)+1</f>
        <v>1.0249999999999999</v>
      </c>
      <c r="W223" s="81">
        <f>HLOOKUP(W222,'Inflation Index'!10:15,6,FALSE)+1</f>
        <v>1.0249999999999999</v>
      </c>
      <c r="X223" s="81">
        <f>HLOOKUP(X222,'Inflation Index'!10:15,6,FALSE)+1</f>
        <v>1.0249999999999999</v>
      </c>
      <c r="Y223" s="81">
        <f>HLOOKUP(Y222,'Inflation Index'!10:15,6,FALSE)+1</f>
        <v>1.0249999999999999</v>
      </c>
      <c r="Z223" s="81">
        <f>HLOOKUP(Z222,'Inflation Index'!10:15,6,FALSE)+1</f>
        <v>1.0249999999999999</v>
      </c>
      <c r="AA223" s="81">
        <f>HLOOKUP(AA222,'Inflation Index'!10:15,6,FALSE)+1</f>
        <v>1.0249999999999999</v>
      </c>
      <c r="AB223" s="81">
        <f>HLOOKUP(AB222,'Inflation Index'!10:15,6,FALSE)+1</f>
        <v>1.0249999999999999</v>
      </c>
      <c r="AC223" s="81">
        <f>HLOOKUP(AC222,'Inflation Index'!10:15,6,FALSE)+1</f>
        <v>1.0249999999999999</v>
      </c>
      <c r="AD223" s="81">
        <f>HLOOKUP(AD222,'Inflation Index'!10:15,6,FALSE)+1</f>
        <v>1.0249999999999999</v>
      </c>
      <c r="AE223" s="81">
        <f>HLOOKUP(AE222,'Inflation Index'!10:15,6,FALSE)+1</f>
        <v>1.0249999999999999</v>
      </c>
      <c r="AF223" s="81">
        <f>HLOOKUP(AF222,'Inflation Index'!10:15,6,FALSE)+1</f>
        <v>1.0249999999999999</v>
      </c>
      <c r="AG223" s="81">
        <f>HLOOKUP(AG222,'Inflation Index'!10:15,6,FALSE)+1</f>
        <v>1.0249999999999999</v>
      </c>
      <c r="AH223" s="81">
        <f>HLOOKUP(AH222,'Inflation Index'!10:15,6,FALSE)+1</f>
        <v>1.0249999999999999</v>
      </c>
      <c r="AI223" s="81">
        <f>HLOOKUP(AI222,'Inflation Index'!10:15,6,FALSE)+1</f>
        <v>1.0249999999999999</v>
      </c>
      <c r="AJ223" s="81">
        <f>HLOOKUP(AJ222,'Inflation Index'!10:15,6,FALSE)+1</f>
        <v>1.0249999999999999</v>
      </c>
      <c r="AK223" s="81">
        <f>HLOOKUP(AK222,'Inflation Index'!10:15,6,FALSE)+1</f>
        <v>1.0249999999999999</v>
      </c>
      <c r="AL223" s="81">
        <f>HLOOKUP(AL222,'Inflation Index'!10:15,6,FALSE)+1</f>
        <v>1.0249999999999999</v>
      </c>
      <c r="AM223" s="81">
        <f>HLOOKUP(AM222,'Inflation Index'!10:15,6,FALSE)+1</f>
        <v>1.0249999999999999</v>
      </c>
      <c r="AN223" s="81">
        <f>HLOOKUP(AN222,'Inflation Index'!10:15,6,FALSE)+1</f>
        <v>1.0249999999999999</v>
      </c>
      <c r="AO223" s="81">
        <f>HLOOKUP(AO222,'Inflation Index'!10:15,6,FALSE)+1</f>
        <v>1.0249999999999999</v>
      </c>
      <c r="AP223" s="81">
        <f>HLOOKUP(AP222,'Inflation Index'!10:15,6,FALSE)+1</f>
        <v>1.0249999999999999</v>
      </c>
      <c r="AQ223" s="81">
        <f>HLOOKUP(AQ222,'Inflation Index'!10:15,6,FALSE)+1</f>
        <v>1.0249999999999999</v>
      </c>
      <c r="AR223" s="81">
        <f>HLOOKUP(AR222,'Inflation Index'!10:15,6,FALSE)+1</f>
        <v>1.0249999999999999</v>
      </c>
      <c r="AS223" s="81">
        <f>HLOOKUP(AS222,'Inflation Index'!10:15,6,FALSE)+1</f>
        <v>1.0249999999999999</v>
      </c>
      <c r="AT223" s="81">
        <f>HLOOKUP(AT222,'Inflation Index'!10:15,6,FALSE)+1</f>
        <v>1.0249999999999999</v>
      </c>
      <c r="AU223" s="81">
        <f>HLOOKUP(AU222,'Inflation Index'!10:15,6,FALSE)+1</f>
        <v>1.0249999999999999</v>
      </c>
      <c r="AV223" s="81">
        <f>HLOOKUP(AV222,'Inflation Index'!10:15,6,FALSE)+1</f>
        <v>1.0249999999999999</v>
      </c>
      <c r="AW223" s="81">
        <f>HLOOKUP(AW222,'Inflation Index'!10:15,6,FALSE)+1</f>
        <v>1.0249999999999999</v>
      </c>
      <c r="AX223" s="81">
        <f>HLOOKUP(AX222,'Inflation Index'!10:15,6,FALSE)+1</f>
        <v>1.0249999999999999</v>
      </c>
      <c r="AY223" s="81">
        <f>HLOOKUP(AY222,'Inflation Index'!10:15,6,FALSE)+1</f>
        <v>1.0249999999999999</v>
      </c>
      <c r="AZ223" s="81">
        <f>HLOOKUP(AZ222,'Inflation Index'!10:15,6,FALSE)+1</f>
        <v>1.0249999999999999</v>
      </c>
      <c r="BA223" s="81">
        <f>HLOOKUP(BA222,'Inflation Index'!10:15,6,FALSE)+1</f>
        <v>1.0249999999999999</v>
      </c>
      <c r="BB223" s="81">
        <f>HLOOKUP(BB222,'Inflation Index'!10:15,6,FALSE)+1</f>
        <v>1.0249999999999999</v>
      </c>
      <c r="BC223" s="81">
        <f>HLOOKUP(BC222,'Inflation Index'!10:15,6,FALSE)+1</f>
        <v>1.0249999999999999</v>
      </c>
      <c r="BD223" s="81">
        <f>HLOOKUP(BD222,'Inflation Index'!10:15,6,FALSE)+1</f>
        <v>1.0249999999999999</v>
      </c>
      <c r="BE223" s="81">
        <f>HLOOKUP(BE222,'Inflation Index'!10:15,6,FALSE)+1</f>
        <v>1.0249999999999999</v>
      </c>
      <c r="BF223" s="81">
        <f>HLOOKUP(BF222,'Inflation Index'!10:15,6,FALSE)+1</f>
        <v>1.0249999999999999</v>
      </c>
      <c r="BG223" s="81">
        <f>HLOOKUP(BG222,'Inflation Index'!10:15,6,FALSE)+1</f>
        <v>1.0249999999999999</v>
      </c>
      <c r="BH223" s="81">
        <f>HLOOKUP(BH222,'Inflation Index'!10:15,6,FALSE)+1</f>
        <v>1.0249999999999999</v>
      </c>
      <c r="BI223" s="81">
        <f>HLOOKUP(BI222,'Inflation Index'!10:15,6,FALSE)+1</f>
        <v>1.0249999999999999</v>
      </c>
      <c r="BJ223" s="81">
        <f>HLOOKUP(BJ222,'Inflation Index'!10:15,6,FALSE)+1</f>
        <v>1.0249999999999999</v>
      </c>
      <c r="BK223" s="81">
        <f>HLOOKUP(BK222,'Inflation Index'!10:15,6,FALSE)+1</f>
        <v>1.0249999999999999</v>
      </c>
      <c r="BL223" s="81">
        <f>HLOOKUP(BL222,'Inflation Index'!10:15,6,FALSE)+1</f>
        <v>1.0249999999999999</v>
      </c>
      <c r="BM223" s="81">
        <f>HLOOKUP(BM222,'Inflation Index'!10:15,6,FALSE)+1</f>
        <v>1.0249999999999999</v>
      </c>
      <c r="BN223" s="81" t="e">
        <f>HLOOKUP(BN222,'Inflation Index'!10:15,6,FALSE)+1</f>
        <v>#N/A</v>
      </c>
      <c r="BO223" s="81" t="e">
        <f>HLOOKUP(BO222,'Inflation Index'!10:15,6,FALSE)+1</f>
        <v>#N/A</v>
      </c>
      <c r="BP223" s="81" t="e">
        <f>HLOOKUP(BP222,'Inflation Index'!10:15,6,FALSE)+1</f>
        <v>#N/A</v>
      </c>
      <c r="BQ223" s="255"/>
    </row>
    <row r="225" spans="2:68" s="58" customFormat="1">
      <c r="B225" s="1581" t="s">
        <v>141</v>
      </c>
      <c r="C225" s="59" t="s">
        <v>284</v>
      </c>
      <c r="D225" s="59"/>
      <c r="E225" s="59"/>
      <c r="F225" s="274">
        <f>'3. Inputs'!G265</f>
        <v>1</v>
      </c>
      <c r="G225" s="274">
        <f>'3. Inputs'!H265</f>
        <v>1</v>
      </c>
      <c r="H225" s="274">
        <f>'3. Inputs'!I265</f>
        <v>1</v>
      </c>
      <c r="I225" s="274">
        <f>'3. Inputs'!J265</f>
        <v>1</v>
      </c>
      <c r="J225" s="274">
        <f>'3. Inputs'!K265</f>
        <v>1</v>
      </c>
      <c r="K225" s="274">
        <f>'3. Inputs'!L265</f>
        <v>1</v>
      </c>
      <c r="L225" s="274">
        <f>'3. Inputs'!M265</f>
        <v>1</v>
      </c>
      <c r="M225" s="274">
        <f>'3. Inputs'!N265</f>
        <v>1</v>
      </c>
      <c r="N225" s="274">
        <f>'3. Inputs'!O265</f>
        <v>1</v>
      </c>
      <c r="O225" s="274">
        <f>'3. Inputs'!P265</f>
        <v>1</v>
      </c>
      <c r="P225" s="274">
        <f>'3. Inputs'!Q265</f>
        <v>1</v>
      </c>
      <c r="Q225" s="274">
        <f>'3. Inputs'!R265</f>
        <v>1</v>
      </c>
      <c r="R225" s="274">
        <f>'3. Inputs'!S265</f>
        <v>1</v>
      </c>
      <c r="S225" s="274">
        <f>'3. Inputs'!T265</f>
        <v>1</v>
      </c>
      <c r="T225" s="274">
        <f>'3. Inputs'!U265</f>
        <v>1</v>
      </c>
      <c r="U225" s="274">
        <f>'3. Inputs'!V265</f>
        <v>1</v>
      </c>
      <c r="V225" s="274">
        <f>'3. Inputs'!W265</f>
        <v>1</v>
      </c>
      <c r="W225" s="274">
        <f>'3. Inputs'!X265</f>
        <v>1</v>
      </c>
      <c r="X225" s="274">
        <f>'3. Inputs'!Y265</f>
        <v>1</v>
      </c>
      <c r="Y225" s="274">
        <f>'3. Inputs'!Z265</f>
        <v>1</v>
      </c>
      <c r="Z225" s="274">
        <f>'3. Inputs'!AA265</f>
        <v>1</v>
      </c>
      <c r="AA225" s="274">
        <f>'3. Inputs'!AB265</f>
        <v>1</v>
      </c>
      <c r="AB225" s="274">
        <f>'3. Inputs'!AC265</f>
        <v>1</v>
      </c>
      <c r="AC225" s="274">
        <f>'3. Inputs'!AD265</f>
        <v>1</v>
      </c>
      <c r="AD225" s="274">
        <f>'3. Inputs'!AE265</f>
        <v>1</v>
      </c>
      <c r="AE225" s="274">
        <f>'3. Inputs'!AF265</f>
        <v>1</v>
      </c>
      <c r="AF225" s="274">
        <f>'3. Inputs'!AG265</f>
        <v>1</v>
      </c>
      <c r="AG225" s="274">
        <f>'3. Inputs'!AH265</f>
        <v>1</v>
      </c>
      <c r="AH225" s="274">
        <f>'3. Inputs'!AI265</f>
        <v>1</v>
      </c>
      <c r="AI225" s="274">
        <f>'3. Inputs'!AJ265</f>
        <v>1</v>
      </c>
      <c r="AJ225" s="274">
        <f>'3. Inputs'!AK265</f>
        <v>1</v>
      </c>
      <c r="AK225" s="274">
        <f>'3. Inputs'!AL265</f>
        <v>1</v>
      </c>
      <c r="AL225" s="274">
        <f>'3. Inputs'!AM265</f>
        <v>1</v>
      </c>
      <c r="AM225" s="274">
        <f>'3. Inputs'!AN265</f>
        <v>1</v>
      </c>
      <c r="AN225" s="274">
        <f>'3. Inputs'!AO265</f>
        <v>1</v>
      </c>
      <c r="AO225" s="274">
        <f>'3. Inputs'!AP265</f>
        <v>1</v>
      </c>
      <c r="AP225" s="274">
        <f>'3. Inputs'!AQ265</f>
        <v>1</v>
      </c>
      <c r="AQ225" s="274">
        <f>'3. Inputs'!AR265</f>
        <v>1</v>
      </c>
      <c r="AR225" s="274">
        <f>'3. Inputs'!AS265</f>
        <v>1</v>
      </c>
      <c r="AS225" s="274">
        <f>'3. Inputs'!AT265</f>
        <v>1</v>
      </c>
      <c r="AT225" s="274">
        <f>'3. Inputs'!AU265</f>
        <v>1</v>
      </c>
      <c r="AU225" s="274">
        <f>'3. Inputs'!AV265</f>
        <v>1</v>
      </c>
      <c r="AV225" s="274">
        <f>'3. Inputs'!AW265</f>
        <v>1</v>
      </c>
      <c r="AW225" s="274">
        <f>'3. Inputs'!AX265</f>
        <v>1</v>
      </c>
      <c r="AX225" s="274">
        <f>'3. Inputs'!AY265</f>
        <v>1</v>
      </c>
      <c r="AY225" s="274">
        <f>'3. Inputs'!AZ265</f>
        <v>1</v>
      </c>
      <c r="AZ225" s="274">
        <f>'3. Inputs'!BA265</f>
        <v>1</v>
      </c>
      <c r="BA225" s="274">
        <f>'3. Inputs'!BB265</f>
        <v>1</v>
      </c>
      <c r="BB225" s="274">
        <f>'3. Inputs'!BC265</f>
        <v>1</v>
      </c>
      <c r="BC225" s="274">
        <f>'3. Inputs'!BD265</f>
        <v>1</v>
      </c>
      <c r="BD225" s="274">
        <f>'3. Inputs'!BE265</f>
        <v>1</v>
      </c>
      <c r="BE225" s="274">
        <f>'3. Inputs'!BF265</f>
        <v>1</v>
      </c>
      <c r="BF225" s="274">
        <f>'3. Inputs'!BG265</f>
        <v>1</v>
      </c>
      <c r="BG225" s="274">
        <f>'3. Inputs'!BH265</f>
        <v>1</v>
      </c>
      <c r="BH225" s="274">
        <f>'3. Inputs'!BI265</f>
        <v>1</v>
      </c>
      <c r="BI225" s="274">
        <f>'3. Inputs'!BJ265</f>
        <v>1</v>
      </c>
      <c r="BJ225" s="274">
        <f>'3. Inputs'!BK265</f>
        <v>1</v>
      </c>
      <c r="BK225" s="274">
        <f>'3. Inputs'!BL265</f>
        <v>1</v>
      </c>
      <c r="BL225" s="274">
        <f>'3. Inputs'!BM265</f>
        <v>1</v>
      </c>
      <c r="BM225" s="274">
        <f>'3. Inputs'!BN265</f>
        <v>1</v>
      </c>
      <c r="BN225" s="274">
        <f>'3. Inputs'!BO265</f>
        <v>1</v>
      </c>
      <c r="BO225" s="274">
        <f>'3. Inputs'!BP265</f>
        <v>1</v>
      </c>
      <c r="BP225" s="295">
        <f>'3. Inputs'!BQ265</f>
        <v>1</v>
      </c>
    </row>
    <row r="226" spans="2:68" s="58" customFormat="1">
      <c r="B226" s="1582"/>
      <c r="C226" s="275" t="s">
        <v>285</v>
      </c>
      <c r="D226" s="275"/>
      <c r="E226" s="275"/>
      <c r="F226" s="276">
        <f>'3. Inputs'!G266</f>
        <v>0</v>
      </c>
      <c r="G226" s="276">
        <f>'3. Inputs'!H266</f>
        <v>0</v>
      </c>
      <c r="H226" s="276">
        <f>'3. Inputs'!I266</f>
        <v>0</v>
      </c>
      <c r="I226" s="276">
        <f>'3. Inputs'!J266</f>
        <v>0</v>
      </c>
      <c r="J226" s="276">
        <f>'3. Inputs'!K266</f>
        <v>0</v>
      </c>
      <c r="K226" s="276">
        <f>'3. Inputs'!L266</f>
        <v>0</v>
      </c>
      <c r="L226" s="276">
        <f>'3. Inputs'!M266</f>
        <v>0</v>
      </c>
      <c r="M226" s="276">
        <f>'3. Inputs'!N266</f>
        <v>0</v>
      </c>
      <c r="N226" s="276">
        <f>'3. Inputs'!O266</f>
        <v>0</v>
      </c>
      <c r="O226" s="276">
        <f>'3. Inputs'!P266</f>
        <v>0</v>
      </c>
      <c r="P226" s="276">
        <f>'3. Inputs'!Q266</f>
        <v>0</v>
      </c>
      <c r="Q226" s="276">
        <f>'3. Inputs'!R266</f>
        <v>0</v>
      </c>
      <c r="R226" s="276">
        <f>'3. Inputs'!S266</f>
        <v>0</v>
      </c>
      <c r="S226" s="276">
        <f>'3. Inputs'!T266</f>
        <v>0</v>
      </c>
      <c r="T226" s="276">
        <f>'3. Inputs'!U266</f>
        <v>0</v>
      </c>
      <c r="U226" s="276">
        <f>'3. Inputs'!V266</f>
        <v>0</v>
      </c>
      <c r="V226" s="276">
        <f>'3. Inputs'!W266</f>
        <v>0</v>
      </c>
      <c r="W226" s="276">
        <f>'3. Inputs'!X266</f>
        <v>0</v>
      </c>
      <c r="X226" s="276">
        <f>'3. Inputs'!Y266</f>
        <v>0</v>
      </c>
      <c r="Y226" s="276">
        <f>'3. Inputs'!Z266</f>
        <v>0</v>
      </c>
      <c r="Z226" s="276">
        <f>'3. Inputs'!AA266</f>
        <v>0</v>
      </c>
      <c r="AA226" s="276">
        <f>'3. Inputs'!AB266</f>
        <v>0</v>
      </c>
      <c r="AB226" s="276">
        <f>'3. Inputs'!AC266</f>
        <v>0</v>
      </c>
      <c r="AC226" s="276">
        <f>'3. Inputs'!AD266</f>
        <v>0</v>
      </c>
      <c r="AD226" s="276">
        <f>'3. Inputs'!AE266</f>
        <v>0</v>
      </c>
      <c r="AE226" s="276">
        <f>'3. Inputs'!AF266</f>
        <v>0</v>
      </c>
      <c r="AF226" s="276">
        <f>'3. Inputs'!AG266</f>
        <v>0</v>
      </c>
      <c r="AG226" s="276">
        <f>'3. Inputs'!AH266</f>
        <v>0</v>
      </c>
      <c r="AH226" s="276">
        <f>'3. Inputs'!AI266</f>
        <v>0</v>
      </c>
      <c r="AI226" s="276">
        <f>'3. Inputs'!AJ266</f>
        <v>0</v>
      </c>
      <c r="AJ226" s="276">
        <f>'3. Inputs'!AK266</f>
        <v>0</v>
      </c>
      <c r="AK226" s="276">
        <f>'3. Inputs'!AL266</f>
        <v>0</v>
      </c>
      <c r="AL226" s="276">
        <f>'3. Inputs'!AM266</f>
        <v>0</v>
      </c>
      <c r="AM226" s="276">
        <f>'3. Inputs'!AN266</f>
        <v>0</v>
      </c>
      <c r="AN226" s="276">
        <f>'3. Inputs'!AO266</f>
        <v>0</v>
      </c>
      <c r="AO226" s="276">
        <f>'3. Inputs'!AP266</f>
        <v>0</v>
      </c>
      <c r="AP226" s="276">
        <f>'3. Inputs'!AQ266</f>
        <v>0</v>
      </c>
      <c r="AQ226" s="276">
        <f>'3. Inputs'!AR266</f>
        <v>0</v>
      </c>
      <c r="AR226" s="276">
        <f>'3. Inputs'!AS266</f>
        <v>0</v>
      </c>
      <c r="AS226" s="276">
        <f>'3. Inputs'!AT266</f>
        <v>0</v>
      </c>
      <c r="AT226" s="276">
        <f>'3. Inputs'!AU266</f>
        <v>0</v>
      </c>
      <c r="AU226" s="276">
        <f>'3. Inputs'!AV266</f>
        <v>0</v>
      </c>
      <c r="AV226" s="276">
        <f>'3. Inputs'!AW266</f>
        <v>0</v>
      </c>
      <c r="AW226" s="276">
        <f>'3. Inputs'!AX266</f>
        <v>0</v>
      </c>
      <c r="AX226" s="276">
        <f>'3. Inputs'!AY266</f>
        <v>0</v>
      </c>
      <c r="AY226" s="276">
        <f>'3. Inputs'!AZ266</f>
        <v>0</v>
      </c>
      <c r="AZ226" s="276">
        <f>'3. Inputs'!BA266</f>
        <v>0</v>
      </c>
      <c r="BA226" s="276">
        <f>'3. Inputs'!BB266</f>
        <v>0</v>
      </c>
      <c r="BB226" s="276">
        <f>'3. Inputs'!BC266</f>
        <v>0</v>
      </c>
      <c r="BC226" s="276">
        <f>'3. Inputs'!BD266</f>
        <v>0</v>
      </c>
      <c r="BD226" s="276">
        <f>'3. Inputs'!BE266</f>
        <v>0</v>
      </c>
      <c r="BE226" s="276">
        <f>'3. Inputs'!BF266</f>
        <v>0</v>
      </c>
      <c r="BF226" s="276">
        <f>'3. Inputs'!BG266</f>
        <v>0</v>
      </c>
      <c r="BG226" s="276">
        <f>'3. Inputs'!BH266</f>
        <v>0</v>
      </c>
      <c r="BH226" s="276">
        <f>'3. Inputs'!BI266</f>
        <v>0</v>
      </c>
      <c r="BI226" s="276">
        <f>'3. Inputs'!BJ266</f>
        <v>0</v>
      </c>
      <c r="BJ226" s="276">
        <f>'3. Inputs'!BK266</f>
        <v>0</v>
      </c>
      <c r="BK226" s="276">
        <f>'3. Inputs'!BL266</f>
        <v>0</v>
      </c>
      <c r="BL226" s="276">
        <f>'3. Inputs'!BM266</f>
        <v>0</v>
      </c>
      <c r="BM226" s="276">
        <f>'3. Inputs'!BN266</f>
        <v>0</v>
      </c>
      <c r="BN226" s="276">
        <f>'3. Inputs'!BO266</f>
        <v>0</v>
      </c>
      <c r="BO226" s="276">
        <f>'3. Inputs'!BP266</f>
        <v>0</v>
      </c>
      <c r="BP226" s="296">
        <f>'3. Inputs'!BQ266</f>
        <v>0</v>
      </c>
    </row>
    <row r="227" spans="2:68" s="58" customFormat="1">
      <c r="B227" s="1582"/>
      <c r="C227" s="275" t="s">
        <v>286</v>
      </c>
      <c r="D227" s="275"/>
      <c r="E227" s="275"/>
      <c r="F227" s="276">
        <f>'3. Inputs'!G267</f>
        <v>0</v>
      </c>
      <c r="G227" s="276">
        <f>'3. Inputs'!H267</f>
        <v>0</v>
      </c>
      <c r="H227" s="276">
        <f>'3. Inputs'!I267</f>
        <v>0</v>
      </c>
      <c r="I227" s="276">
        <f>'3. Inputs'!J267</f>
        <v>0</v>
      </c>
      <c r="J227" s="276">
        <f>'3. Inputs'!K267</f>
        <v>0</v>
      </c>
      <c r="K227" s="276">
        <f>'3. Inputs'!L267</f>
        <v>0</v>
      </c>
      <c r="L227" s="276">
        <f>'3. Inputs'!M267</f>
        <v>0</v>
      </c>
      <c r="M227" s="276">
        <f>'3. Inputs'!N267</f>
        <v>0</v>
      </c>
      <c r="N227" s="276">
        <f>'3. Inputs'!O267</f>
        <v>0</v>
      </c>
      <c r="O227" s="276">
        <f>'3. Inputs'!P267</f>
        <v>0</v>
      </c>
      <c r="P227" s="276">
        <f>'3. Inputs'!Q267</f>
        <v>0</v>
      </c>
      <c r="Q227" s="276">
        <f>'3. Inputs'!R267</f>
        <v>0</v>
      </c>
      <c r="R227" s="276">
        <f>'3. Inputs'!S267</f>
        <v>0</v>
      </c>
      <c r="S227" s="276">
        <f>'3. Inputs'!T267</f>
        <v>0</v>
      </c>
      <c r="T227" s="276">
        <f>'3. Inputs'!U267</f>
        <v>0</v>
      </c>
      <c r="U227" s="276">
        <f>'3. Inputs'!V267</f>
        <v>0</v>
      </c>
      <c r="V227" s="276">
        <f>'3. Inputs'!W267</f>
        <v>0</v>
      </c>
      <c r="W227" s="276">
        <f>'3. Inputs'!X267</f>
        <v>0</v>
      </c>
      <c r="X227" s="276">
        <f>'3. Inputs'!Y267</f>
        <v>0</v>
      </c>
      <c r="Y227" s="276">
        <f>'3. Inputs'!Z267</f>
        <v>0</v>
      </c>
      <c r="Z227" s="276">
        <f>'3. Inputs'!AA267</f>
        <v>0</v>
      </c>
      <c r="AA227" s="276">
        <f>'3. Inputs'!AB267</f>
        <v>0</v>
      </c>
      <c r="AB227" s="276">
        <f>'3. Inputs'!AC267</f>
        <v>0</v>
      </c>
      <c r="AC227" s="276">
        <f>'3. Inputs'!AD267</f>
        <v>0</v>
      </c>
      <c r="AD227" s="276">
        <f>'3. Inputs'!AE267</f>
        <v>0</v>
      </c>
      <c r="AE227" s="276">
        <f>'3. Inputs'!AF267</f>
        <v>0</v>
      </c>
      <c r="AF227" s="276">
        <f>'3. Inputs'!AG267</f>
        <v>0</v>
      </c>
      <c r="AG227" s="276">
        <f>'3. Inputs'!AH267</f>
        <v>0</v>
      </c>
      <c r="AH227" s="276">
        <f>'3. Inputs'!AI267</f>
        <v>0</v>
      </c>
      <c r="AI227" s="276">
        <f>'3. Inputs'!AJ267</f>
        <v>0</v>
      </c>
      <c r="AJ227" s="276">
        <f>'3. Inputs'!AK267</f>
        <v>0</v>
      </c>
      <c r="AK227" s="276">
        <f>'3. Inputs'!AL267</f>
        <v>0</v>
      </c>
      <c r="AL227" s="276">
        <f>'3. Inputs'!AM267</f>
        <v>0</v>
      </c>
      <c r="AM227" s="276">
        <f>'3. Inputs'!AN267</f>
        <v>0</v>
      </c>
      <c r="AN227" s="276">
        <f>'3. Inputs'!AO267</f>
        <v>0</v>
      </c>
      <c r="AO227" s="276">
        <f>'3. Inputs'!AP267</f>
        <v>0</v>
      </c>
      <c r="AP227" s="276">
        <f>'3. Inputs'!AQ267</f>
        <v>0</v>
      </c>
      <c r="AQ227" s="276">
        <f>'3. Inputs'!AR267</f>
        <v>0</v>
      </c>
      <c r="AR227" s="276">
        <f>'3. Inputs'!AS267</f>
        <v>0</v>
      </c>
      <c r="AS227" s="276">
        <f>'3. Inputs'!AT267</f>
        <v>0</v>
      </c>
      <c r="AT227" s="276">
        <f>'3. Inputs'!AU267</f>
        <v>0</v>
      </c>
      <c r="AU227" s="276">
        <f>'3. Inputs'!AV267</f>
        <v>0</v>
      </c>
      <c r="AV227" s="276">
        <f>'3. Inputs'!AW267</f>
        <v>0</v>
      </c>
      <c r="AW227" s="276">
        <f>'3. Inputs'!AX267</f>
        <v>0</v>
      </c>
      <c r="AX227" s="276">
        <f>'3. Inputs'!AY267</f>
        <v>0</v>
      </c>
      <c r="AY227" s="276">
        <f>'3. Inputs'!AZ267</f>
        <v>0</v>
      </c>
      <c r="AZ227" s="276">
        <f>'3. Inputs'!BA267</f>
        <v>0</v>
      </c>
      <c r="BA227" s="276">
        <f>'3. Inputs'!BB267</f>
        <v>0</v>
      </c>
      <c r="BB227" s="276">
        <f>'3. Inputs'!BC267</f>
        <v>0</v>
      </c>
      <c r="BC227" s="276">
        <f>'3. Inputs'!BD267</f>
        <v>0</v>
      </c>
      <c r="BD227" s="276">
        <f>'3. Inputs'!BE267</f>
        <v>0</v>
      </c>
      <c r="BE227" s="276">
        <f>'3. Inputs'!BF267</f>
        <v>0</v>
      </c>
      <c r="BF227" s="276">
        <f>'3. Inputs'!BG267</f>
        <v>0</v>
      </c>
      <c r="BG227" s="276">
        <f>'3. Inputs'!BH267</f>
        <v>0</v>
      </c>
      <c r="BH227" s="276">
        <f>'3. Inputs'!BI267</f>
        <v>0</v>
      </c>
      <c r="BI227" s="276">
        <f>'3. Inputs'!BJ267</f>
        <v>0</v>
      </c>
      <c r="BJ227" s="276">
        <f>'3. Inputs'!BK267</f>
        <v>0</v>
      </c>
      <c r="BK227" s="276">
        <f>'3. Inputs'!BL267</f>
        <v>0</v>
      </c>
      <c r="BL227" s="276">
        <f>'3. Inputs'!BM267</f>
        <v>0</v>
      </c>
      <c r="BM227" s="276">
        <f>'3. Inputs'!BN267</f>
        <v>0</v>
      </c>
      <c r="BN227" s="276">
        <f>'3. Inputs'!BO267</f>
        <v>0</v>
      </c>
      <c r="BO227" s="276">
        <f>'3. Inputs'!BP267</f>
        <v>0</v>
      </c>
      <c r="BP227" s="296">
        <f>'3. Inputs'!BQ267</f>
        <v>0</v>
      </c>
    </row>
    <row r="228" spans="2:68" s="58" customFormat="1">
      <c r="B228" s="1582"/>
      <c r="C228" s="275" t="s">
        <v>287</v>
      </c>
      <c r="D228" s="275"/>
      <c r="E228" s="275"/>
      <c r="F228" s="276">
        <f>'3. Inputs'!G268</f>
        <v>0</v>
      </c>
      <c r="G228" s="276">
        <f>'3. Inputs'!H268</f>
        <v>0</v>
      </c>
      <c r="H228" s="276">
        <f>'3. Inputs'!I268</f>
        <v>0</v>
      </c>
      <c r="I228" s="276">
        <f>'3. Inputs'!J268</f>
        <v>0</v>
      </c>
      <c r="J228" s="276">
        <f>'3. Inputs'!K268</f>
        <v>0</v>
      </c>
      <c r="K228" s="276">
        <f>'3. Inputs'!L268</f>
        <v>0</v>
      </c>
      <c r="L228" s="276">
        <f>'3. Inputs'!M268</f>
        <v>0</v>
      </c>
      <c r="M228" s="276">
        <f>'3. Inputs'!N268</f>
        <v>0</v>
      </c>
      <c r="N228" s="276">
        <f>'3. Inputs'!O268</f>
        <v>0</v>
      </c>
      <c r="O228" s="276">
        <f>'3. Inputs'!P268</f>
        <v>0</v>
      </c>
      <c r="P228" s="276">
        <f>'3. Inputs'!Q268</f>
        <v>0</v>
      </c>
      <c r="Q228" s="276">
        <f>'3. Inputs'!R268</f>
        <v>0</v>
      </c>
      <c r="R228" s="276">
        <f>'3. Inputs'!S268</f>
        <v>0</v>
      </c>
      <c r="S228" s="276">
        <f>'3. Inputs'!T268</f>
        <v>0</v>
      </c>
      <c r="T228" s="276">
        <f>'3. Inputs'!U268</f>
        <v>0</v>
      </c>
      <c r="U228" s="276">
        <f>'3. Inputs'!V268</f>
        <v>0</v>
      </c>
      <c r="V228" s="276">
        <f>'3. Inputs'!W268</f>
        <v>0</v>
      </c>
      <c r="W228" s="276">
        <f>'3. Inputs'!X268</f>
        <v>0</v>
      </c>
      <c r="X228" s="276">
        <f>'3. Inputs'!Y268</f>
        <v>0</v>
      </c>
      <c r="Y228" s="276">
        <f>'3. Inputs'!Z268</f>
        <v>0</v>
      </c>
      <c r="Z228" s="276">
        <f>'3. Inputs'!AA268</f>
        <v>0</v>
      </c>
      <c r="AA228" s="276">
        <f>'3. Inputs'!AB268</f>
        <v>0</v>
      </c>
      <c r="AB228" s="276">
        <f>'3. Inputs'!AC268</f>
        <v>0</v>
      </c>
      <c r="AC228" s="276">
        <f>'3. Inputs'!AD268</f>
        <v>0</v>
      </c>
      <c r="AD228" s="276">
        <f>'3. Inputs'!AE268</f>
        <v>0</v>
      </c>
      <c r="AE228" s="276">
        <f>'3. Inputs'!AF268</f>
        <v>0</v>
      </c>
      <c r="AF228" s="276">
        <f>'3. Inputs'!AG268</f>
        <v>0</v>
      </c>
      <c r="AG228" s="276">
        <f>'3. Inputs'!AH268</f>
        <v>0</v>
      </c>
      <c r="AH228" s="276">
        <f>'3. Inputs'!AI268</f>
        <v>0</v>
      </c>
      <c r="AI228" s="276">
        <f>'3. Inputs'!AJ268</f>
        <v>0</v>
      </c>
      <c r="AJ228" s="276">
        <f>'3. Inputs'!AK268</f>
        <v>0</v>
      </c>
      <c r="AK228" s="276">
        <f>'3. Inputs'!AL268</f>
        <v>0</v>
      </c>
      <c r="AL228" s="276">
        <f>'3. Inputs'!AM268</f>
        <v>0</v>
      </c>
      <c r="AM228" s="276">
        <f>'3. Inputs'!AN268</f>
        <v>0</v>
      </c>
      <c r="AN228" s="276">
        <f>'3. Inputs'!AO268</f>
        <v>0</v>
      </c>
      <c r="AO228" s="276">
        <f>'3. Inputs'!AP268</f>
        <v>0</v>
      </c>
      <c r="AP228" s="276">
        <f>'3. Inputs'!AQ268</f>
        <v>0</v>
      </c>
      <c r="AQ228" s="276">
        <f>'3. Inputs'!AR268</f>
        <v>0</v>
      </c>
      <c r="AR228" s="276">
        <f>'3. Inputs'!AS268</f>
        <v>0</v>
      </c>
      <c r="AS228" s="276">
        <f>'3. Inputs'!AT268</f>
        <v>0</v>
      </c>
      <c r="AT228" s="276">
        <f>'3. Inputs'!AU268</f>
        <v>0</v>
      </c>
      <c r="AU228" s="276">
        <f>'3. Inputs'!AV268</f>
        <v>0</v>
      </c>
      <c r="AV228" s="276">
        <f>'3. Inputs'!AW268</f>
        <v>0</v>
      </c>
      <c r="AW228" s="276">
        <f>'3. Inputs'!AX268</f>
        <v>0</v>
      </c>
      <c r="AX228" s="276">
        <f>'3. Inputs'!AY268</f>
        <v>0</v>
      </c>
      <c r="AY228" s="276">
        <f>'3. Inputs'!AZ268</f>
        <v>0</v>
      </c>
      <c r="AZ228" s="276">
        <f>'3. Inputs'!BA268</f>
        <v>0</v>
      </c>
      <c r="BA228" s="276">
        <f>'3. Inputs'!BB268</f>
        <v>0</v>
      </c>
      <c r="BB228" s="276">
        <f>'3. Inputs'!BC268</f>
        <v>0</v>
      </c>
      <c r="BC228" s="276">
        <f>'3. Inputs'!BD268</f>
        <v>0</v>
      </c>
      <c r="BD228" s="276">
        <f>'3. Inputs'!BE268</f>
        <v>0</v>
      </c>
      <c r="BE228" s="276">
        <f>'3. Inputs'!BF268</f>
        <v>0</v>
      </c>
      <c r="BF228" s="276">
        <f>'3. Inputs'!BG268</f>
        <v>0</v>
      </c>
      <c r="BG228" s="276">
        <f>'3. Inputs'!BH268</f>
        <v>0</v>
      </c>
      <c r="BH228" s="276">
        <f>'3. Inputs'!BI268</f>
        <v>0</v>
      </c>
      <c r="BI228" s="276">
        <f>'3. Inputs'!BJ268</f>
        <v>0</v>
      </c>
      <c r="BJ228" s="276">
        <f>'3. Inputs'!BK268</f>
        <v>0</v>
      </c>
      <c r="BK228" s="276">
        <f>'3. Inputs'!BL268</f>
        <v>0</v>
      </c>
      <c r="BL228" s="276">
        <f>'3. Inputs'!BM268</f>
        <v>0</v>
      </c>
      <c r="BM228" s="276">
        <f>'3. Inputs'!BN268</f>
        <v>0</v>
      </c>
      <c r="BN228" s="276">
        <f>'3. Inputs'!BO268</f>
        <v>0</v>
      </c>
      <c r="BO228" s="276">
        <f>'3. Inputs'!BP268</f>
        <v>0</v>
      </c>
      <c r="BP228" s="296">
        <f>'3. Inputs'!BQ268</f>
        <v>0</v>
      </c>
    </row>
    <row r="229" spans="2:68" s="58" customFormat="1">
      <c r="B229" s="1582"/>
      <c r="C229" s="275" t="s">
        <v>275</v>
      </c>
      <c r="D229" s="275"/>
      <c r="E229" s="275"/>
      <c r="F229" s="276">
        <f>'3. Inputs'!G269</f>
        <v>0</v>
      </c>
      <c r="G229" s="276">
        <f>'3. Inputs'!H269</f>
        <v>0</v>
      </c>
      <c r="H229" s="276">
        <f>'3. Inputs'!I269</f>
        <v>0</v>
      </c>
      <c r="I229" s="276">
        <f>'3. Inputs'!J269</f>
        <v>0</v>
      </c>
      <c r="J229" s="276">
        <f>'3. Inputs'!K269</f>
        <v>0</v>
      </c>
      <c r="K229" s="276">
        <f>'3. Inputs'!L269</f>
        <v>0</v>
      </c>
      <c r="L229" s="276">
        <f>'3. Inputs'!M269</f>
        <v>0</v>
      </c>
      <c r="M229" s="276">
        <f>'3. Inputs'!N269</f>
        <v>0</v>
      </c>
      <c r="N229" s="276">
        <f>'3. Inputs'!O269</f>
        <v>0</v>
      </c>
      <c r="O229" s="276">
        <f>'3. Inputs'!P269</f>
        <v>0</v>
      </c>
      <c r="P229" s="276">
        <f>'3. Inputs'!Q269</f>
        <v>0</v>
      </c>
      <c r="Q229" s="276">
        <f>'3. Inputs'!R269</f>
        <v>0</v>
      </c>
      <c r="R229" s="276">
        <f>'3. Inputs'!S269</f>
        <v>0</v>
      </c>
      <c r="S229" s="276">
        <f>'3. Inputs'!T269</f>
        <v>0</v>
      </c>
      <c r="T229" s="276">
        <f>'3. Inputs'!U269</f>
        <v>0</v>
      </c>
      <c r="U229" s="276">
        <f>'3. Inputs'!V269</f>
        <v>0</v>
      </c>
      <c r="V229" s="276">
        <f>'3. Inputs'!W269</f>
        <v>0</v>
      </c>
      <c r="W229" s="276">
        <f>'3. Inputs'!X269</f>
        <v>0</v>
      </c>
      <c r="X229" s="276">
        <f>'3. Inputs'!Y269</f>
        <v>0</v>
      </c>
      <c r="Y229" s="276">
        <f>'3. Inputs'!Z269</f>
        <v>0</v>
      </c>
      <c r="Z229" s="276">
        <f>'3. Inputs'!AA269</f>
        <v>0</v>
      </c>
      <c r="AA229" s="276">
        <f>'3. Inputs'!AB269</f>
        <v>0</v>
      </c>
      <c r="AB229" s="276">
        <f>'3. Inputs'!AC269</f>
        <v>0</v>
      </c>
      <c r="AC229" s="276">
        <f>'3. Inputs'!AD269</f>
        <v>0</v>
      </c>
      <c r="AD229" s="276">
        <f>'3. Inputs'!AE269</f>
        <v>0</v>
      </c>
      <c r="AE229" s="276">
        <f>'3. Inputs'!AF269</f>
        <v>0</v>
      </c>
      <c r="AF229" s="276">
        <f>'3. Inputs'!AG269</f>
        <v>0</v>
      </c>
      <c r="AG229" s="276">
        <f>'3. Inputs'!AH269</f>
        <v>0</v>
      </c>
      <c r="AH229" s="276">
        <f>'3. Inputs'!AI269</f>
        <v>0</v>
      </c>
      <c r="AI229" s="276">
        <f>'3. Inputs'!AJ269</f>
        <v>0</v>
      </c>
      <c r="AJ229" s="276">
        <f>'3. Inputs'!AK269</f>
        <v>0</v>
      </c>
      <c r="AK229" s="276">
        <f>'3. Inputs'!AL269</f>
        <v>0</v>
      </c>
      <c r="AL229" s="276">
        <f>'3. Inputs'!AM269</f>
        <v>0</v>
      </c>
      <c r="AM229" s="276">
        <f>'3. Inputs'!AN269</f>
        <v>0</v>
      </c>
      <c r="AN229" s="276">
        <f>'3. Inputs'!AO269</f>
        <v>0</v>
      </c>
      <c r="AO229" s="276">
        <f>'3. Inputs'!AP269</f>
        <v>0</v>
      </c>
      <c r="AP229" s="276">
        <f>'3. Inputs'!AQ269</f>
        <v>0</v>
      </c>
      <c r="AQ229" s="276">
        <f>'3. Inputs'!AR269</f>
        <v>0</v>
      </c>
      <c r="AR229" s="276">
        <f>'3. Inputs'!AS269</f>
        <v>0</v>
      </c>
      <c r="AS229" s="276">
        <f>'3. Inputs'!AT269</f>
        <v>0</v>
      </c>
      <c r="AT229" s="276">
        <f>'3. Inputs'!AU269</f>
        <v>0</v>
      </c>
      <c r="AU229" s="276">
        <f>'3. Inputs'!AV269</f>
        <v>0</v>
      </c>
      <c r="AV229" s="276">
        <f>'3. Inputs'!AW269</f>
        <v>0</v>
      </c>
      <c r="AW229" s="276">
        <f>'3. Inputs'!AX269</f>
        <v>0</v>
      </c>
      <c r="AX229" s="276">
        <f>'3. Inputs'!AY269</f>
        <v>0</v>
      </c>
      <c r="AY229" s="276">
        <f>'3. Inputs'!AZ269</f>
        <v>0</v>
      </c>
      <c r="AZ229" s="276">
        <f>'3. Inputs'!BA269</f>
        <v>0</v>
      </c>
      <c r="BA229" s="276">
        <f>'3. Inputs'!BB269</f>
        <v>0</v>
      </c>
      <c r="BB229" s="276">
        <f>'3. Inputs'!BC269</f>
        <v>0</v>
      </c>
      <c r="BC229" s="276">
        <f>'3. Inputs'!BD269</f>
        <v>0</v>
      </c>
      <c r="BD229" s="276">
        <f>'3. Inputs'!BE269</f>
        <v>0</v>
      </c>
      <c r="BE229" s="276">
        <f>'3. Inputs'!BF269</f>
        <v>0</v>
      </c>
      <c r="BF229" s="276">
        <f>'3. Inputs'!BG269</f>
        <v>0</v>
      </c>
      <c r="BG229" s="276">
        <f>'3. Inputs'!BH269</f>
        <v>0</v>
      </c>
      <c r="BH229" s="276">
        <f>'3. Inputs'!BI269</f>
        <v>0</v>
      </c>
      <c r="BI229" s="276">
        <f>'3. Inputs'!BJ269</f>
        <v>0</v>
      </c>
      <c r="BJ229" s="276">
        <f>'3. Inputs'!BK269</f>
        <v>0</v>
      </c>
      <c r="BK229" s="276">
        <f>'3. Inputs'!BL269</f>
        <v>0</v>
      </c>
      <c r="BL229" s="276">
        <f>'3. Inputs'!BM269</f>
        <v>0</v>
      </c>
      <c r="BM229" s="276">
        <f>'3. Inputs'!BN269</f>
        <v>0</v>
      </c>
      <c r="BN229" s="276">
        <f>'3. Inputs'!BO269</f>
        <v>0</v>
      </c>
      <c r="BO229" s="276">
        <f>'3. Inputs'!BP269</f>
        <v>0</v>
      </c>
      <c r="BP229" s="296">
        <f>'3. Inputs'!BQ269</f>
        <v>0</v>
      </c>
    </row>
    <row r="230" spans="2:68" s="58" customFormat="1">
      <c r="B230" s="1582"/>
      <c r="C230" s="275" t="s">
        <v>136</v>
      </c>
      <c r="D230" s="275"/>
      <c r="E230" s="275"/>
      <c r="F230" s="276">
        <f>'3. Inputs'!G270</f>
        <v>0</v>
      </c>
      <c r="G230" s="276">
        <f>'3. Inputs'!H270</f>
        <v>0</v>
      </c>
      <c r="H230" s="276">
        <f>'3. Inputs'!I270</f>
        <v>0</v>
      </c>
      <c r="I230" s="276">
        <f>'3. Inputs'!J270</f>
        <v>0</v>
      </c>
      <c r="J230" s="276">
        <f>'3. Inputs'!K270</f>
        <v>0</v>
      </c>
      <c r="K230" s="276">
        <f>'3. Inputs'!L270</f>
        <v>0</v>
      </c>
      <c r="L230" s="276">
        <f>'3. Inputs'!M270</f>
        <v>0</v>
      </c>
      <c r="M230" s="276">
        <f>'3. Inputs'!N270</f>
        <v>0</v>
      </c>
      <c r="N230" s="276">
        <f>'3. Inputs'!O270</f>
        <v>0</v>
      </c>
      <c r="O230" s="276">
        <f>'3. Inputs'!P270</f>
        <v>0</v>
      </c>
      <c r="P230" s="276">
        <f>'3. Inputs'!Q270</f>
        <v>0</v>
      </c>
      <c r="Q230" s="276">
        <f>'3. Inputs'!R270</f>
        <v>0</v>
      </c>
      <c r="R230" s="276">
        <f>'3. Inputs'!S270</f>
        <v>0</v>
      </c>
      <c r="S230" s="276">
        <f>'3. Inputs'!T270</f>
        <v>0</v>
      </c>
      <c r="T230" s="276">
        <f>'3. Inputs'!U270</f>
        <v>0</v>
      </c>
      <c r="U230" s="276">
        <f>'3. Inputs'!V270</f>
        <v>0</v>
      </c>
      <c r="V230" s="276">
        <f>'3. Inputs'!W270</f>
        <v>0</v>
      </c>
      <c r="W230" s="276">
        <f>'3. Inputs'!X270</f>
        <v>0</v>
      </c>
      <c r="X230" s="276">
        <f>'3. Inputs'!Y270</f>
        <v>0</v>
      </c>
      <c r="Y230" s="276">
        <f>'3. Inputs'!Z270</f>
        <v>0</v>
      </c>
      <c r="Z230" s="276">
        <f>'3. Inputs'!AA270</f>
        <v>0</v>
      </c>
      <c r="AA230" s="276">
        <f>'3. Inputs'!AB270</f>
        <v>0</v>
      </c>
      <c r="AB230" s="276">
        <f>'3. Inputs'!AC270</f>
        <v>0</v>
      </c>
      <c r="AC230" s="276">
        <f>'3. Inputs'!AD270</f>
        <v>0</v>
      </c>
      <c r="AD230" s="276">
        <f>'3. Inputs'!AE270</f>
        <v>0</v>
      </c>
      <c r="AE230" s="276">
        <f>'3. Inputs'!AF270</f>
        <v>0</v>
      </c>
      <c r="AF230" s="276">
        <f>'3. Inputs'!AG270</f>
        <v>0</v>
      </c>
      <c r="AG230" s="276">
        <f>'3. Inputs'!AH270</f>
        <v>0</v>
      </c>
      <c r="AH230" s="276">
        <f>'3. Inputs'!AI270</f>
        <v>0</v>
      </c>
      <c r="AI230" s="276">
        <f>'3. Inputs'!AJ270</f>
        <v>0</v>
      </c>
      <c r="AJ230" s="276">
        <f>'3. Inputs'!AK270</f>
        <v>0</v>
      </c>
      <c r="AK230" s="276">
        <f>'3. Inputs'!AL270</f>
        <v>0</v>
      </c>
      <c r="AL230" s="276">
        <f>'3. Inputs'!AM270</f>
        <v>0</v>
      </c>
      <c r="AM230" s="276">
        <f>'3. Inputs'!AN270</f>
        <v>0</v>
      </c>
      <c r="AN230" s="276">
        <f>'3. Inputs'!AO270</f>
        <v>0</v>
      </c>
      <c r="AO230" s="276">
        <f>'3. Inputs'!AP270</f>
        <v>0</v>
      </c>
      <c r="AP230" s="276">
        <f>'3. Inputs'!AQ270</f>
        <v>0</v>
      </c>
      <c r="AQ230" s="276">
        <f>'3. Inputs'!AR270</f>
        <v>0</v>
      </c>
      <c r="AR230" s="276">
        <f>'3. Inputs'!AS270</f>
        <v>0</v>
      </c>
      <c r="AS230" s="276">
        <f>'3. Inputs'!AT270</f>
        <v>0</v>
      </c>
      <c r="AT230" s="276">
        <f>'3. Inputs'!AU270</f>
        <v>0</v>
      </c>
      <c r="AU230" s="276">
        <f>'3. Inputs'!AV270</f>
        <v>0</v>
      </c>
      <c r="AV230" s="276">
        <f>'3. Inputs'!AW270</f>
        <v>0</v>
      </c>
      <c r="AW230" s="276">
        <f>'3. Inputs'!AX270</f>
        <v>0</v>
      </c>
      <c r="AX230" s="276">
        <f>'3. Inputs'!AY270</f>
        <v>0</v>
      </c>
      <c r="AY230" s="276">
        <f>'3. Inputs'!AZ270</f>
        <v>0</v>
      </c>
      <c r="AZ230" s="276">
        <f>'3. Inputs'!BA270</f>
        <v>0</v>
      </c>
      <c r="BA230" s="276">
        <f>'3. Inputs'!BB270</f>
        <v>0</v>
      </c>
      <c r="BB230" s="276">
        <f>'3. Inputs'!BC270</f>
        <v>0</v>
      </c>
      <c r="BC230" s="276">
        <f>'3. Inputs'!BD270</f>
        <v>0</v>
      </c>
      <c r="BD230" s="276">
        <f>'3. Inputs'!BE270</f>
        <v>0</v>
      </c>
      <c r="BE230" s="276">
        <f>'3. Inputs'!BF270</f>
        <v>0</v>
      </c>
      <c r="BF230" s="276">
        <f>'3. Inputs'!BG270</f>
        <v>0</v>
      </c>
      <c r="BG230" s="276">
        <f>'3. Inputs'!BH270</f>
        <v>0</v>
      </c>
      <c r="BH230" s="276">
        <f>'3. Inputs'!BI270</f>
        <v>0</v>
      </c>
      <c r="BI230" s="276">
        <f>'3. Inputs'!BJ270</f>
        <v>0</v>
      </c>
      <c r="BJ230" s="276">
        <f>'3. Inputs'!BK270</f>
        <v>0</v>
      </c>
      <c r="BK230" s="276">
        <f>'3. Inputs'!BL270</f>
        <v>0</v>
      </c>
      <c r="BL230" s="276">
        <f>'3. Inputs'!BM270</f>
        <v>0</v>
      </c>
      <c r="BM230" s="276">
        <f>'3. Inputs'!BN270</f>
        <v>0</v>
      </c>
      <c r="BN230" s="276">
        <f>'3. Inputs'!BO270</f>
        <v>0</v>
      </c>
      <c r="BO230" s="276">
        <f>'3. Inputs'!BP270</f>
        <v>0</v>
      </c>
      <c r="BP230" s="296">
        <f>'3. Inputs'!BQ270</f>
        <v>0</v>
      </c>
    </row>
    <row r="231" spans="2:68" s="58" customFormat="1">
      <c r="B231" s="1582"/>
      <c r="C231" s="275" t="s">
        <v>276</v>
      </c>
      <c r="D231" s="275"/>
      <c r="E231" s="275"/>
      <c r="F231" s="276">
        <f>'3. Inputs'!G271</f>
        <v>0</v>
      </c>
      <c r="G231" s="276">
        <f>'3. Inputs'!H271</f>
        <v>0</v>
      </c>
      <c r="H231" s="276">
        <f>'3. Inputs'!I271</f>
        <v>0</v>
      </c>
      <c r="I231" s="276">
        <f>'3. Inputs'!J271</f>
        <v>0</v>
      </c>
      <c r="J231" s="276">
        <f>'3. Inputs'!K271</f>
        <v>0</v>
      </c>
      <c r="K231" s="276">
        <f>'3. Inputs'!L271</f>
        <v>0</v>
      </c>
      <c r="L231" s="276">
        <f>'3. Inputs'!M271</f>
        <v>0</v>
      </c>
      <c r="M231" s="276">
        <f>'3. Inputs'!N271</f>
        <v>0</v>
      </c>
      <c r="N231" s="276">
        <f>'3. Inputs'!O271</f>
        <v>0</v>
      </c>
      <c r="O231" s="276">
        <f>'3. Inputs'!P271</f>
        <v>0</v>
      </c>
      <c r="P231" s="276">
        <f>'3. Inputs'!Q271</f>
        <v>0</v>
      </c>
      <c r="Q231" s="276">
        <f>'3. Inputs'!R271</f>
        <v>0</v>
      </c>
      <c r="R231" s="276">
        <f>'3. Inputs'!S271</f>
        <v>0</v>
      </c>
      <c r="S231" s="276">
        <f>'3. Inputs'!T271</f>
        <v>0</v>
      </c>
      <c r="T231" s="276">
        <f>'3. Inputs'!U271</f>
        <v>0</v>
      </c>
      <c r="U231" s="276">
        <f>'3. Inputs'!V271</f>
        <v>0</v>
      </c>
      <c r="V231" s="276">
        <f>'3. Inputs'!W271</f>
        <v>0</v>
      </c>
      <c r="W231" s="276">
        <f>'3. Inputs'!X271</f>
        <v>0</v>
      </c>
      <c r="X231" s="276">
        <f>'3. Inputs'!Y271</f>
        <v>0</v>
      </c>
      <c r="Y231" s="276">
        <f>'3. Inputs'!Z271</f>
        <v>0</v>
      </c>
      <c r="Z231" s="276">
        <f>'3. Inputs'!AA271</f>
        <v>0</v>
      </c>
      <c r="AA231" s="276">
        <f>'3. Inputs'!AB271</f>
        <v>0</v>
      </c>
      <c r="AB231" s="276">
        <f>'3. Inputs'!AC271</f>
        <v>0</v>
      </c>
      <c r="AC231" s="276">
        <f>'3. Inputs'!AD271</f>
        <v>0</v>
      </c>
      <c r="AD231" s="276">
        <f>'3. Inputs'!AE271</f>
        <v>0</v>
      </c>
      <c r="AE231" s="276">
        <f>'3. Inputs'!AF271</f>
        <v>0</v>
      </c>
      <c r="AF231" s="276">
        <f>'3. Inputs'!AG271</f>
        <v>0</v>
      </c>
      <c r="AG231" s="276">
        <f>'3. Inputs'!AH271</f>
        <v>0</v>
      </c>
      <c r="AH231" s="276">
        <f>'3. Inputs'!AI271</f>
        <v>0</v>
      </c>
      <c r="AI231" s="276">
        <f>'3. Inputs'!AJ271</f>
        <v>0</v>
      </c>
      <c r="AJ231" s="276">
        <f>'3. Inputs'!AK271</f>
        <v>0</v>
      </c>
      <c r="AK231" s="276">
        <f>'3. Inputs'!AL271</f>
        <v>0</v>
      </c>
      <c r="AL231" s="276">
        <f>'3. Inputs'!AM271</f>
        <v>0</v>
      </c>
      <c r="AM231" s="276">
        <f>'3. Inputs'!AN271</f>
        <v>0</v>
      </c>
      <c r="AN231" s="276">
        <f>'3. Inputs'!AO271</f>
        <v>0</v>
      </c>
      <c r="AO231" s="276">
        <f>'3. Inputs'!AP271</f>
        <v>0</v>
      </c>
      <c r="AP231" s="276">
        <f>'3. Inputs'!AQ271</f>
        <v>0</v>
      </c>
      <c r="AQ231" s="276">
        <f>'3. Inputs'!AR271</f>
        <v>0</v>
      </c>
      <c r="AR231" s="276">
        <f>'3. Inputs'!AS271</f>
        <v>0</v>
      </c>
      <c r="AS231" s="276">
        <f>'3. Inputs'!AT271</f>
        <v>0</v>
      </c>
      <c r="AT231" s="276">
        <f>'3. Inputs'!AU271</f>
        <v>0</v>
      </c>
      <c r="AU231" s="276">
        <f>'3. Inputs'!AV271</f>
        <v>0</v>
      </c>
      <c r="AV231" s="276">
        <f>'3. Inputs'!AW271</f>
        <v>0</v>
      </c>
      <c r="AW231" s="276">
        <f>'3. Inputs'!AX271</f>
        <v>0</v>
      </c>
      <c r="AX231" s="276">
        <f>'3. Inputs'!AY271</f>
        <v>0</v>
      </c>
      <c r="AY231" s="276">
        <f>'3. Inputs'!AZ271</f>
        <v>0</v>
      </c>
      <c r="AZ231" s="276">
        <f>'3. Inputs'!BA271</f>
        <v>0</v>
      </c>
      <c r="BA231" s="276">
        <f>'3. Inputs'!BB271</f>
        <v>0</v>
      </c>
      <c r="BB231" s="276">
        <f>'3. Inputs'!BC271</f>
        <v>0</v>
      </c>
      <c r="BC231" s="276">
        <f>'3. Inputs'!BD271</f>
        <v>0</v>
      </c>
      <c r="BD231" s="276">
        <f>'3. Inputs'!BE271</f>
        <v>0</v>
      </c>
      <c r="BE231" s="276">
        <f>'3. Inputs'!BF271</f>
        <v>0</v>
      </c>
      <c r="BF231" s="276">
        <f>'3. Inputs'!BG271</f>
        <v>0</v>
      </c>
      <c r="BG231" s="276">
        <f>'3. Inputs'!BH271</f>
        <v>0</v>
      </c>
      <c r="BH231" s="276">
        <f>'3. Inputs'!BI271</f>
        <v>0</v>
      </c>
      <c r="BI231" s="276">
        <f>'3. Inputs'!BJ271</f>
        <v>0</v>
      </c>
      <c r="BJ231" s="276">
        <f>'3. Inputs'!BK271</f>
        <v>0</v>
      </c>
      <c r="BK231" s="276">
        <f>'3. Inputs'!BL271</f>
        <v>0</v>
      </c>
      <c r="BL231" s="276">
        <f>'3. Inputs'!BM271</f>
        <v>0</v>
      </c>
      <c r="BM231" s="276">
        <f>'3. Inputs'!BN271</f>
        <v>0</v>
      </c>
      <c r="BN231" s="276">
        <f>'3. Inputs'!BO271</f>
        <v>0</v>
      </c>
      <c r="BO231" s="276">
        <f>'3. Inputs'!BP271</f>
        <v>0</v>
      </c>
      <c r="BP231" s="296">
        <f>'3. Inputs'!BQ271</f>
        <v>0</v>
      </c>
    </row>
    <row r="232" spans="2:68" s="58" customFormat="1">
      <c r="B232" s="1583"/>
      <c r="C232" s="277"/>
      <c r="D232" s="277"/>
      <c r="E232" s="277"/>
      <c r="F232" s="278">
        <f>SUM(F225:F231)</f>
        <v>1</v>
      </c>
      <c r="G232" s="278">
        <f t="shared" ref="G232:BP232" si="85">SUM(G225:G231)</f>
        <v>1</v>
      </c>
      <c r="H232" s="278">
        <f t="shared" si="85"/>
        <v>1</v>
      </c>
      <c r="I232" s="278">
        <f t="shared" si="85"/>
        <v>1</v>
      </c>
      <c r="J232" s="278">
        <f t="shared" si="85"/>
        <v>1</v>
      </c>
      <c r="K232" s="278">
        <f t="shared" si="85"/>
        <v>1</v>
      </c>
      <c r="L232" s="278">
        <f t="shared" si="85"/>
        <v>1</v>
      </c>
      <c r="M232" s="278">
        <f t="shared" si="85"/>
        <v>1</v>
      </c>
      <c r="N232" s="278">
        <f t="shared" si="85"/>
        <v>1</v>
      </c>
      <c r="O232" s="278">
        <f t="shared" si="85"/>
        <v>1</v>
      </c>
      <c r="P232" s="278">
        <f t="shared" si="85"/>
        <v>1</v>
      </c>
      <c r="Q232" s="278">
        <f t="shared" si="85"/>
        <v>1</v>
      </c>
      <c r="R232" s="278">
        <f t="shared" si="85"/>
        <v>1</v>
      </c>
      <c r="S232" s="278">
        <f t="shared" si="85"/>
        <v>1</v>
      </c>
      <c r="T232" s="278">
        <f t="shared" si="85"/>
        <v>1</v>
      </c>
      <c r="U232" s="278">
        <f t="shared" si="85"/>
        <v>1</v>
      </c>
      <c r="V232" s="278">
        <f t="shared" si="85"/>
        <v>1</v>
      </c>
      <c r="W232" s="278">
        <f t="shared" si="85"/>
        <v>1</v>
      </c>
      <c r="X232" s="278">
        <f t="shared" si="85"/>
        <v>1</v>
      </c>
      <c r="Y232" s="278">
        <f t="shared" si="85"/>
        <v>1</v>
      </c>
      <c r="Z232" s="278">
        <f t="shared" si="85"/>
        <v>1</v>
      </c>
      <c r="AA232" s="278">
        <f t="shared" si="85"/>
        <v>1</v>
      </c>
      <c r="AB232" s="278">
        <f t="shared" si="85"/>
        <v>1</v>
      </c>
      <c r="AC232" s="278">
        <f t="shared" si="85"/>
        <v>1</v>
      </c>
      <c r="AD232" s="278">
        <f t="shared" si="85"/>
        <v>1</v>
      </c>
      <c r="AE232" s="278">
        <f t="shared" si="85"/>
        <v>1</v>
      </c>
      <c r="AF232" s="278">
        <f t="shared" si="85"/>
        <v>1</v>
      </c>
      <c r="AG232" s="278">
        <f t="shared" si="85"/>
        <v>1</v>
      </c>
      <c r="AH232" s="278">
        <f t="shared" si="85"/>
        <v>1</v>
      </c>
      <c r="AI232" s="278">
        <f t="shared" si="85"/>
        <v>1</v>
      </c>
      <c r="AJ232" s="278">
        <f t="shared" si="85"/>
        <v>1</v>
      </c>
      <c r="AK232" s="278">
        <f t="shared" si="85"/>
        <v>1</v>
      </c>
      <c r="AL232" s="278">
        <f t="shared" si="85"/>
        <v>1</v>
      </c>
      <c r="AM232" s="278">
        <f t="shared" si="85"/>
        <v>1</v>
      </c>
      <c r="AN232" s="278">
        <f t="shared" si="85"/>
        <v>1</v>
      </c>
      <c r="AO232" s="278">
        <f t="shared" si="85"/>
        <v>1</v>
      </c>
      <c r="AP232" s="278">
        <f t="shared" si="85"/>
        <v>1</v>
      </c>
      <c r="AQ232" s="278">
        <f t="shared" si="85"/>
        <v>1</v>
      </c>
      <c r="AR232" s="278">
        <f t="shared" si="85"/>
        <v>1</v>
      </c>
      <c r="AS232" s="278">
        <f t="shared" si="85"/>
        <v>1</v>
      </c>
      <c r="AT232" s="278">
        <f t="shared" si="85"/>
        <v>1</v>
      </c>
      <c r="AU232" s="278">
        <f t="shared" si="85"/>
        <v>1</v>
      </c>
      <c r="AV232" s="278">
        <f t="shared" si="85"/>
        <v>1</v>
      </c>
      <c r="AW232" s="278">
        <f t="shared" si="85"/>
        <v>1</v>
      </c>
      <c r="AX232" s="278">
        <f t="shared" si="85"/>
        <v>1</v>
      </c>
      <c r="AY232" s="278">
        <f t="shared" si="85"/>
        <v>1</v>
      </c>
      <c r="AZ232" s="278">
        <f t="shared" si="85"/>
        <v>1</v>
      </c>
      <c r="BA232" s="278">
        <f t="shared" si="85"/>
        <v>1</v>
      </c>
      <c r="BB232" s="278">
        <f t="shared" si="85"/>
        <v>1</v>
      </c>
      <c r="BC232" s="278">
        <f t="shared" si="85"/>
        <v>1</v>
      </c>
      <c r="BD232" s="278">
        <f t="shared" si="85"/>
        <v>1</v>
      </c>
      <c r="BE232" s="278">
        <f t="shared" si="85"/>
        <v>1</v>
      </c>
      <c r="BF232" s="278">
        <f t="shared" si="85"/>
        <v>1</v>
      </c>
      <c r="BG232" s="278">
        <f t="shared" si="85"/>
        <v>1</v>
      </c>
      <c r="BH232" s="278">
        <f t="shared" si="85"/>
        <v>1</v>
      </c>
      <c r="BI232" s="278">
        <f t="shared" si="85"/>
        <v>1</v>
      </c>
      <c r="BJ232" s="278">
        <f t="shared" si="85"/>
        <v>1</v>
      </c>
      <c r="BK232" s="278">
        <f t="shared" si="85"/>
        <v>1</v>
      </c>
      <c r="BL232" s="278">
        <f t="shared" si="85"/>
        <v>1</v>
      </c>
      <c r="BM232" s="278">
        <f t="shared" si="85"/>
        <v>1</v>
      </c>
      <c r="BN232" s="278">
        <f t="shared" si="85"/>
        <v>1</v>
      </c>
      <c r="BO232" s="278">
        <f t="shared" si="85"/>
        <v>1</v>
      </c>
      <c r="BP232" s="279">
        <f t="shared" si="85"/>
        <v>1</v>
      </c>
    </row>
    <row r="234" spans="2:68" ht="18.75">
      <c r="B234" s="243" t="s">
        <v>292</v>
      </c>
      <c r="C234" s="98"/>
      <c r="D234" s="98"/>
      <c r="E234" s="98"/>
      <c r="F234" s="94"/>
      <c r="G234" s="98"/>
    </row>
    <row r="235" spans="2:68" ht="18.75">
      <c r="B235" s="243"/>
      <c r="C235" s="98"/>
      <c r="D235" s="98"/>
      <c r="E235" s="98"/>
      <c r="F235" s="94"/>
      <c r="G235" s="98"/>
    </row>
    <row r="236" spans="2:68" ht="36.75" customHeight="1">
      <c r="B236" s="326" t="s">
        <v>204</v>
      </c>
      <c r="C236" s="426" t="s">
        <v>338</v>
      </c>
      <c r="D236" s="426"/>
      <c r="E236" s="426"/>
      <c r="F236" s="307">
        <f>D215/(D211+D212)</f>
        <v>0.16666666666666666</v>
      </c>
      <c r="G236" s="306">
        <f>'3. Inputs'!H276</f>
        <v>0.4</v>
      </c>
      <c r="H236" s="306">
        <f>'3. Inputs'!I276</f>
        <v>0.4</v>
      </c>
      <c r="I236" s="306">
        <f>'3. Inputs'!J276</f>
        <v>0.4</v>
      </c>
      <c r="J236" s="306">
        <f>'3. Inputs'!K276</f>
        <v>0.4</v>
      </c>
      <c r="K236" s="306">
        <f>'3. Inputs'!L276</f>
        <v>0.4</v>
      </c>
      <c r="L236" s="306">
        <f>'3. Inputs'!M276</f>
        <v>0.4</v>
      </c>
      <c r="M236" s="306">
        <f>'3. Inputs'!N276</f>
        <v>0.4</v>
      </c>
      <c r="N236" s="306">
        <f>'3. Inputs'!O276</f>
        <v>0.4</v>
      </c>
      <c r="O236" s="306">
        <f>'3. Inputs'!P276</f>
        <v>0.4</v>
      </c>
      <c r="P236" s="306">
        <f>'3. Inputs'!Q276</f>
        <v>0.4</v>
      </c>
      <c r="Q236" s="306">
        <f>'3. Inputs'!R276</f>
        <v>0.4</v>
      </c>
      <c r="R236" s="306">
        <f>'3. Inputs'!S276</f>
        <v>0.4</v>
      </c>
      <c r="S236" s="306">
        <f>'3. Inputs'!T276</f>
        <v>0.4</v>
      </c>
      <c r="T236" s="306">
        <f>'3. Inputs'!U276</f>
        <v>0.4</v>
      </c>
      <c r="U236" s="306">
        <f>'3. Inputs'!V276</f>
        <v>0.4</v>
      </c>
      <c r="V236" s="306">
        <f>'3. Inputs'!W276</f>
        <v>0.4</v>
      </c>
      <c r="W236" s="306">
        <f>'3. Inputs'!X276</f>
        <v>0.4</v>
      </c>
      <c r="X236" s="306">
        <f>'3. Inputs'!Y276</f>
        <v>0.4</v>
      </c>
      <c r="Y236" s="306">
        <f>'3. Inputs'!Z276</f>
        <v>0.4</v>
      </c>
      <c r="Z236" s="306">
        <f>'3. Inputs'!AA276</f>
        <v>0.4</v>
      </c>
      <c r="AA236" s="306">
        <f>'3. Inputs'!AB276</f>
        <v>0.4</v>
      </c>
      <c r="AB236" s="306">
        <f>'3. Inputs'!AC276</f>
        <v>0.4</v>
      </c>
      <c r="AC236" s="306">
        <f>'3. Inputs'!AD276</f>
        <v>0.4</v>
      </c>
      <c r="AD236" s="306">
        <f>'3. Inputs'!AE276</f>
        <v>0.4</v>
      </c>
      <c r="AE236" s="306">
        <f>'3. Inputs'!AF276</f>
        <v>0.4</v>
      </c>
      <c r="AF236" s="306">
        <f>'3. Inputs'!AG276</f>
        <v>0.4</v>
      </c>
      <c r="AG236" s="306">
        <f>'3. Inputs'!AH276</f>
        <v>0.4</v>
      </c>
      <c r="AH236" s="306">
        <f>'3. Inputs'!AI276</f>
        <v>0.4</v>
      </c>
      <c r="AI236" s="306">
        <f>'3. Inputs'!AJ276</f>
        <v>0.4</v>
      </c>
      <c r="AJ236" s="306">
        <f>'3. Inputs'!AK276</f>
        <v>0.4</v>
      </c>
      <c r="AK236" s="306">
        <f>'3. Inputs'!AL276</f>
        <v>0.4</v>
      </c>
      <c r="AL236" s="306">
        <f>'3. Inputs'!AM276</f>
        <v>0.4</v>
      </c>
      <c r="AM236" s="306">
        <f>'3. Inputs'!AN276</f>
        <v>0.4</v>
      </c>
      <c r="AN236" s="306">
        <f>'3. Inputs'!AO276</f>
        <v>0.4</v>
      </c>
      <c r="AO236" s="306">
        <f>'3. Inputs'!AP276</f>
        <v>0.4</v>
      </c>
      <c r="AP236" s="306">
        <f>'3. Inputs'!AQ276</f>
        <v>0.4</v>
      </c>
      <c r="AQ236" s="306">
        <f>'3. Inputs'!AR276</f>
        <v>0.4</v>
      </c>
      <c r="AR236" s="306">
        <f>'3. Inputs'!AS276</f>
        <v>0.4</v>
      </c>
      <c r="AS236" s="306">
        <f>'3. Inputs'!AT276</f>
        <v>0.4</v>
      </c>
      <c r="AT236" s="306">
        <f>'3. Inputs'!AU276</f>
        <v>0.4</v>
      </c>
      <c r="AU236" s="306">
        <f>'3. Inputs'!AV276</f>
        <v>0.4</v>
      </c>
      <c r="AV236" s="306">
        <f>'3. Inputs'!AW276</f>
        <v>0.4</v>
      </c>
      <c r="AW236" s="306">
        <f>'3. Inputs'!AX276</f>
        <v>0.4</v>
      </c>
      <c r="AX236" s="306">
        <f>'3. Inputs'!AY276</f>
        <v>0.4</v>
      </c>
      <c r="AY236" s="306">
        <f>'3. Inputs'!AZ276</f>
        <v>0.4</v>
      </c>
      <c r="AZ236" s="306">
        <f>'3. Inputs'!BA276</f>
        <v>0.4</v>
      </c>
      <c r="BA236" s="306">
        <f>'3. Inputs'!BB276</f>
        <v>0.4</v>
      </c>
      <c r="BB236" s="306">
        <f>'3. Inputs'!BC276</f>
        <v>0.4</v>
      </c>
      <c r="BC236" s="306">
        <f>'3. Inputs'!BD276</f>
        <v>0.4</v>
      </c>
      <c r="BD236" s="306">
        <f>'3. Inputs'!BE276</f>
        <v>0.4</v>
      </c>
      <c r="BE236" s="306">
        <f>'3. Inputs'!BF276</f>
        <v>0.4</v>
      </c>
      <c r="BF236" s="306">
        <f>'3. Inputs'!BG276</f>
        <v>0.4</v>
      </c>
      <c r="BG236" s="306">
        <f>'3. Inputs'!BH276</f>
        <v>0.4</v>
      </c>
      <c r="BH236" s="306">
        <f>'3. Inputs'!BI276</f>
        <v>0.4</v>
      </c>
      <c r="BI236" s="306">
        <f>'3. Inputs'!BJ276</f>
        <v>0.4</v>
      </c>
      <c r="BJ236" s="306">
        <f>'3. Inputs'!BK276</f>
        <v>0.4</v>
      </c>
      <c r="BK236" s="306">
        <f>'3. Inputs'!BL276</f>
        <v>0.4</v>
      </c>
      <c r="BL236" s="306">
        <f>'3. Inputs'!BM276</f>
        <v>0.4</v>
      </c>
      <c r="BM236" s="306">
        <f>'3. Inputs'!BN276</f>
        <v>0.4</v>
      </c>
      <c r="BN236" s="306">
        <f>'3. Inputs'!BO276</f>
        <v>0.4</v>
      </c>
      <c r="BO236" s="306">
        <f>'3. Inputs'!BP276</f>
        <v>0.4</v>
      </c>
      <c r="BP236" s="305">
        <f>'3. Inputs'!BQ276</f>
        <v>0.4</v>
      </c>
    </row>
    <row r="237" spans="2:68" ht="15.75">
      <c r="C237" s="304"/>
      <c r="D237" s="304"/>
      <c r="F237" s="303"/>
      <c r="G237" s="98"/>
    </row>
    <row r="238" spans="2:68" s="60" customFormat="1">
      <c r="C238" s="122"/>
      <c r="D238" s="122"/>
      <c r="F238" s="119"/>
      <c r="G238" s="122"/>
    </row>
    <row r="239" spans="2:68" s="60" customFormat="1">
      <c r="B239" s="1589" t="s">
        <v>292</v>
      </c>
      <c r="C239" s="1597" t="s">
        <v>280</v>
      </c>
      <c r="D239" s="314" t="s">
        <v>143</v>
      </c>
      <c r="E239" s="86"/>
      <c r="F239" s="290">
        <f>D211</f>
        <v>50</v>
      </c>
      <c r="G239" s="86">
        <f t="shared" ref="G239:BP239" si="86">(G232/F232)*F239*G223</f>
        <v>51.249999999999993</v>
      </c>
      <c r="H239" s="86">
        <f t="shared" si="86"/>
        <v>52.531249999999986</v>
      </c>
      <c r="I239" s="86">
        <f t="shared" si="86"/>
        <v>53.844531249999982</v>
      </c>
      <c r="J239" s="86">
        <f t="shared" si="86"/>
        <v>55.19064453124998</v>
      </c>
      <c r="K239" s="86">
        <f t="shared" si="86"/>
        <v>56.570410644531222</v>
      </c>
      <c r="L239" s="86">
        <f t="shared" si="86"/>
        <v>57.984670910644496</v>
      </c>
      <c r="M239" s="86">
        <f t="shared" si="86"/>
        <v>59.434287683410602</v>
      </c>
      <c r="N239" s="86">
        <f t="shared" si="86"/>
        <v>60.920144875495865</v>
      </c>
      <c r="O239" s="86">
        <f t="shared" si="86"/>
        <v>62.443148497383255</v>
      </c>
      <c r="P239" s="86">
        <f t="shared" si="86"/>
        <v>64.004227209817827</v>
      </c>
      <c r="Q239" s="86">
        <f t="shared" si="86"/>
        <v>65.604332890063262</v>
      </c>
      <c r="R239" s="86">
        <f t="shared" si="86"/>
        <v>67.24444121231484</v>
      </c>
      <c r="S239" s="86">
        <f t="shared" si="86"/>
        <v>68.9255522426227</v>
      </c>
      <c r="T239" s="86">
        <f t="shared" si="86"/>
        <v>70.648691048688264</v>
      </c>
      <c r="U239" s="86">
        <f t="shared" si="86"/>
        <v>72.414908324905468</v>
      </c>
      <c r="V239" s="86">
        <f t="shared" si="86"/>
        <v>74.225281033028097</v>
      </c>
      <c r="W239" s="86">
        <f t="shared" si="86"/>
        <v>76.080913058853795</v>
      </c>
      <c r="X239" s="86">
        <f t="shared" si="86"/>
        <v>77.982935885325134</v>
      </c>
      <c r="Y239" s="86">
        <f t="shared" si="86"/>
        <v>79.932509282458255</v>
      </c>
      <c r="Z239" s="86">
        <f t="shared" si="86"/>
        <v>81.930822014519705</v>
      </c>
      <c r="AA239" s="86">
        <f t="shared" si="86"/>
        <v>83.979092564882691</v>
      </c>
      <c r="AB239" s="86">
        <f t="shared" si="86"/>
        <v>86.078569879004746</v>
      </c>
      <c r="AC239" s="86">
        <f t="shared" si="86"/>
        <v>88.230534125979858</v>
      </c>
      <c r="AD239" s="86">
        <f t="shared" si="86"/>
        <v>90.436297479129351</v>
      </c>
      <c r="AE239" s="86">
        <f t="shared" si="86"/>
        <v>92.69720491610758</v>
      </c>
      <c r="AF239" s="86">
        <f t="shared" si="86"/>
        <v>95.014635039010258</v>
      </c>
      <c r="AG239" s="86">
        <f t="shared" si="86"/>
        <v>97.390000914985507</v>
      </c>
      <c r="AH239" s="86">
        <f t="shared" si="86"/>
        <v>99.824750937860131</v>
      </c>
      <c r="AI239" s="86">
        <f t="shared" si="86"/>
        <v>102.32036971130663</v>
      </c>
      <c r="AJ239" s="86">
        <f t="shared" si="86"/>
        <v>104.87837895408929</v>
      </c>
      <c r="AK239" s="86">
        <f t="shared" si="86"/>
        <v>107.50033842794151</v>
      </c>
      <c r="AL239" s="86">
        <f t="shared" si="86"/>
        <v>110.18784688864004</v>
      </c>
      <c r="AM239" s="86">
        <f t="shared" si="86"/>
        <v>112.94254306085602</v>
      </c>
      <c r="AN239" s="86">
        <f t="shared" si="86"/>
        <v>115.76610663737742</v>
      </c>
      <c r="AO239" s="86">
        <f t="shared" si="86"/>
        <v>118.66025930331185</v>
      </c>
      <c r="AP239" s="86">
        <f t="shared" si="86"/>
        <v>121.62676578589463</v>
      </c>
      <c r="AQ239" s="86">
        <f t="shared" si="86"/>
        <v>124.66743493054199</v>
      </c>
      <c r="AR239" s="86">
        <f t="shared" si="86"/>
        <v>127.78412080380552</v>
      </c>
      <c r="AS239" s="86">
        <f t="shared" si="86"/>
        <v>130.97872382390065</v>
      </c>
      <c r="AT239" s="86">
        <f t="shared" si="86"/>
        <v>134.25319191949816</v>
      </c>
      <c r="AU239" s="86">
        <f t="shared" si="86"/>
        <v>137.60952171748562</v>
      </c>
      <c r="AV239" s="86">
        <f t="shared" si="86"/>
        <v>141.04975976042275</v>
      </c>
      <c r="AW239" s="86">
        <f t="shared" si="86"/>
        <v>144.57600375443329</v>
      </c>
      <c r="AX239" s="86">
        <f t="shared" si="86"/>
        <v>148.1904038482941</v>
      </c>
      <c r="AY239" s="86">
        <f t="shared" si="86"/>
        <v>151.89516394450143</v>
      </c>
      <c r="AZ239" s="86">
        <f t="shared" si="86"/>
        <v>155.69254304311394</v>
      </c>
      <c r="BA239" s="86">
        <f t="shared" si="86"/>
        <v>159.58485661919178</v>
      </c>
      <c r="BB239" s="86">
        <f t="shared" si="86"/>
        <v>163.57447803467156</v>
      </c>
      <c r="BC239" s="86">
        <f t="shared" si="86"/>
        <v>167.66383998553835</v>
      </c>
      <c r="BD239" s="86">
        <f t="shared" si="86"/>
        <v>171.8554359851768</v>
      </c>
      <c r="BE239" s="86">
        <f t="shared" si="86"/>
        <v>176.1518218848062</v>
      </c>
      <c r="BF239" s="86">
        <f t="shared" si="86"/>
        <v>180.55561743192632</v>
      </c>
      <c r="BG239" s="86">
        <f t="shared" si="86"/>
        <v>185.06950786772447</v>
      </c>
      <c r="BH239" s="86">
        <f t="shared" si="86"/>
        <v>189.69624556441755</v>
      </c>
      <c r="BI239" s="86">
        <f t="shared" si="86"/>
        <v>194.43865170352797</v>
      </c>
      <c r="BJ239" s="86">
        <f t="shared" si="86"/>
        <v>199.29961799611615</v>
      </c>
      <c r="BK239" s="86">
        <f t="shared" si="86"/>
        <v>204.28210844601904</v>
      </c>
      <c r="BL239" s="86">
        <f t="shared" si="86"/>
        <v>209.3891611571695</v>
      </c>
      <c r="BM239" s="86">
        <f t="shared" si="86"/>
        <v>214.62389018609872</v>
      </c>
      <c r="BN239" s="86" t="e">
        <f t="shared" si="86"/>
        <v>#N/A</v>
      </c>
      <c r="BO239" s="86" t="e">
        <f t="shared" si="86"/>
        <v>#N/A</v>
      </c>
      <c r="BP239" s="130" t="e">
        <f t="shared" si="86"/>
        <v>#N/A</v>
      </c>
    </row>
    <row r="240" spans="2:68" s="60" customFormat="1">
      <c r="B240" s="1590"/>
      <c r="C240" s="1598"/>
      <c r="D240" s="562" t="s">
        <v>281</v>
      </c>
      <c r="E240" s="122"/>
      <c r="F240" s="119">
        <f>D212</f>
        <v>10</v>
      </c>
      <c r="G240" s="122">
        <f>(F240/F239)*G239</f>
        <v>10.25</v>
      </c>
      <c r="H240" s="122">
        <f t="shared" ref="H240:BP240" si="87">(G240/G239)*H239</f>
        <v>10.50625</v>
      </c>
      <c r="I240" s="122">
        <f t="shared" si="87"/>
        <v>10.768906249999999</v>
      </c>
      <c r="J240" s="122">
        <f t="shared" si="87"/>
        <v>11.038128906249998</v>
      </c>
      <c r="K240" s="122">
        <f t="shared" si="87"/>
        <v>11.314082128906247</v>
      </c>
      <c r="L240" s="122">
        <f t="shared" si="87"/>
        <v>11.596934182128901</v>
      </c>
      <c r="M240" s="122">
        <f t="shared" si="87"/>
        <v>11.886857536682122</v>
      </c>
      <c r="N240" s="122">
        <f t="shared" si="87"/>
        <v>12.184028975099174</v>
      </c>
      <c r="O240" s="122">
        <f t="shared" si="87"/>
        <v>12.488629699476652</v>
      </c>
      <c r="P240" s="122">
        <f t="shared" si="87"/>
        <v>12.800845441963567</v>
      </c>
      <c r="Q240" s="122">
        <f t="shared" si="87"/>
        <v>13.120866578012652</v>
      </c>
      <c r="R240" s="122">
        <f t="shared" si="87"/>
        <v>13.448888242462969</v>
      </c>
      <c r="S240" s="122">
        <f t="shared" si="87"/>
        <v>13.785110448524541</v>
      </c>
      <c r="T240" s="122">
        <f t="shared" si="87"/>
        <v>14.129738209737653</v>
      </c>
      <c r="U240" s="122">
        <f t="shared" si="87"/>
        <v>14.482981664981095</v>
      </c>
      <c r="V240" s="122">
        <f t="shared" si="87"/>
        <v>14.845056206605619</v>
      </c>
      <c r="W240" s="122">
        <f t="shared" si="87"/>
        <v>15.21618261177076</v>
      </c>
      <c r="X240" s="122">
        <f t="shared" si="87"/>
        <v>15.596587177065027</v>
      </c>
      <c r="Y240" s="122">
        <f t="shared" si="87"/>
        <v>15.986501856491651</v>
      </c>
      <c r="Z240" s="122">
        <f t="shared" si="87"/>
        <v>16.38616440290394</v>
      </c>
      <c r="AA240" s="122">
        <f t="shared" si="87"/>
        <v>16.795818512976538</v>
      </c>
      <c r="AB240" s="122">
        <f t="shared" si="87"/>
        <v>17.215713975800949</v>
      </c>
      <c r="AC240" s="122">
        <f t="shared" si="87"/>
        <v>17.646106825195972</v>
      </c>
      <c r="AD240" s="122">
        <f t="shared" si="87"/>
        <v>18.087259495825872</v>
      </c>
      <c r="AE240" s="122">
        <f t="shared" si="87"/>
        <v>18.539440983221517</v>
      </c>
      <c r="AF240" s="122">
        <f t="shared" si="87"/>
        <v>19.002927007802054</v>
      </c>
      <c r="AG240" s="122">
        <f t="shared" si="87"/>
        <v>19.478000182997103</v>
      </c>
      <c r="AH240" s="122">
        <f t="shared" si="87"/>
        <v>19.964950187572029</v>
      </c>
      <c r="AI240" s="122">
        <f t="shared" si="87"/>
        <v>20.464073942261329</v>
      </c>
      <c r="AJ240" s="122">
        <f t="shared" si="87"/>
        <v>20.97567579081786</v>
      </c>
      <c r="AK240" s="122">
        <f t="shared" si="87"/>
        <v>21.500067685588306</v>
      </c>
      <c r="AL240" s="122">
        <f t="shared" si="87"/>
        <v>22.037569377728012</v>
      </c>
      <c r="AM240" s="122">
        <f t="shared" si="87"/>
        <v>22.588508612171211</v>
      </c>
      <c r="AN240" s="122">
        <f t="shared" si="87"/>
        <v>23.153221327475489</v>
      </c>
      <c r="AO240" s="122">
        <f t="shared" si="87"/>
        <v>23.732051860662374</v>
      </c>
      <c r="AP240" s="122">
        <f t="shared" si="87"/>
        <v>24.325353157178931</v>
      </c>
      <c r="AQ240" s="122">
        <f t="shared" si="87"/>
        <v>24.933486986108402</v>
      </c>
      <c r="AR240" s="122">
        <f t="shared" si="87"/>
        <v>25.55682416076111</v>
      </c>
      <c r="AS240" s="122">
        <f t="shared" si="87"/>
        <v>26.195744764780134</v>
      </c>
      <c r="AT240" s="122">
        <f t="shared" si="87"/>
        <v>26.850638383899639</v>
      </c>
      <c r="AU240" s="122">
        <f t="shared" si="87"/>
        <v>27.52190434349713</v>
      </c>
      <c r="AV240" s="122">
        <f t="shared" si="87"/>
        <v>28.209951952084555</v>
      </c>
      <c r="AW240" s="122">
        <f t="shared" si="87"/>
        <v>28.915200750886662</v>
      </c>
      <c r="AX240" s="122">
        <f t="shared" si="87"/>
        <v>29.638080769658824</v>
      </c>
      <c r="AY240" s="122">
        <f t="shared" si="87"/>
        <v>30.379032788900293</v>
      </c>
      <c r="AZ240" s="122">
        <f t="shared" si="87"/>
        <v>31.138508608622796</v>
      </c>
      <c r="BA240" s="122">
        <f t="shared" si="87"/>
        <v>31.916971323838364</v>
      </c>
      <c r="BB240" s="122">
        <f t="shared" si="87"/>
        <v>32.71489560693432</v>
      </c>
      <c r="BC240" s="122">
        <f t="shared" si="87"/>
        <v>33.532767997107676</v>
      </c>
      <c r="BD240" s="122">
        <f t="shared" si="87"/>
        <v>34.371087197035365</v>
      </c>
      <c r="BE240" s="122">
        <f t="shared" si="87"/>
        <v>35.230364376961248</v>
      </c>
      <c r="BF240" s="122">
        <f t="shared" si="87"/>
        <v>36.111123486385274</v>
      </c>
      <c r="BG240" s="122">
        <f t="shared" si="87"/>
        <v>37.013901573544906</v>
      </c>
      <c r="BH240" s="122">
        <f t="shared" si="87"/>
        <v>37.939249112883523</v>
      </c>
      <c r="BI240" s="122">
        <f t="shared" si="87"/>
        <v>38.887730340705609</v>
      </c>
      <c r="BJ240" s="122">
        <f t="shared" si="87"/>
        <v>39.859923599223244</v>
      </c>
      <c r="BK240" s="122">
        <f t="shared" si="87"/>
        <v>40.85642168920382</v>
      </c>
      <c r="BL240" s="122">
        <f t="shared" si="87"/>
        <v>41.877832231433914</v>
      </c>
      <c r="BM240" s="122">
        <f t="shared" si="87"/>
        <v>42.92477803721976</v>
      </c>
      <c r="BN240" s="122" t="e">
        <f t="shared" si="87"/>
        <v>#N/A</v>
      </c>
      <c r="BO240" s="122" t="e">
        <f t="shared" si="87"/>
        <v>#N/A</v>
      </c>
      <c r="BP240" s="123" t="e">
        <f t="shared" si="87"/>
        <v>#N/A</v>
      </c>
    </row>
    <row r="241" spans="1:69" s="60" customFormat="1">
      <c r="B241" s="1590"/>
      <c r="C241" s="561"/>
      <c r="D241" s="315"/>
      <c r="E241" s="122"/>
      <c r="F241" s="119"/>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41"/>
    </row>
    <row r="242" spans="1:69" s="60" customFormat="1">
      <c r="B242" s="1590"/>
      <c r="C242" s="561"/>
      <c r="D242" s="315"/>
      <c r="E242" s="122"/>
      <c r="F242" s="291">
        <f>SUM(F239:F240)</f>
        <v>60</v>
      </c>
      <c r="G242" s="291">
        <f t="shared" ref="G242:BP242" si="88">SUM(G239:G240)</f>
        <v>61.499999999999993</v>
      </c>
      <c r="H242" s="291">
        <f t="shared" si="88"/>
        <v>63.037499999999987</v>
      </c>
      <c r="I242" s="291">
        <f t="shared" si="88"/>
        <v>64.613437499999975</v>
      </c>
      <c r="J242" s="291">
        <f t="shared" si="88"/>
        <v>66.228773437499981</v>
      </c>
      <c r="K242" s="291">
        <f t="shared" si="88"/>
        <v>67.884492773437472</v>
      </c>
      <c r="L242" s="291">
        <f t="shared" si="88"/>
        <v>69.581605092773401</v>
      </c>
      <c r="M242" s="291">
        <f t="shared" si="88"/>
        <v>71.321145220092717</v>
      </c>
      <c r="N242" s="291">
        <f t="shared" si="88"/>
        <v>73.104173850595032</v>
      </c>
      <c r="O242" s="291">
        <f t="shared" si="88"/>
        <v>74.931778196859909</v>
      </c>
      <c r="P242" s="291">
        <f t="shared" si="88"/>
        <v>76.805072651781387</v>
      </c>
      <c r="Q242" s="291">
        <f t="shared" si="88"/>
        <v>78.725199468075914</v>
      </c>
      <c r="R242" s="291">
        <f t="shared" si="88"/>
        <v>80.69332945477781</v>
      </c>
      <c r="S242" s="291">
        <f t="shared" si="88"/>
        <v>82.710662691147235</v>
      </c>
      <c r="T242" s="291">
        <f t="shared" si="88"/>
        <v>84.778429258425916</v>
      </c>
      <c r="U242" s="291">
        <f t="shared" si="88"/>
        <v>86.897889989886565</v>
      </c>
      <c r="V242" s="291">
        <f t="shared" si="88"/>
        <v>89.070337239633716</v>
      </c>
      <c r="W242" s="291">
        <f t="shared" si="88"/>
        <v>91.297095670624557</v>
      </c>
      <c r="X242" s="291">
        <f t="shared" si="88"/>
        <v>93.579523062390166</v>
      </c>
      <c r="Y242" s="291">
        <f t="shared" si="88"/>
        <v>95.919011138949912</v>
      </c>
      <c r="Z242" s="291">
        <f t="shared" si="88"/>
        <v>98.316986417423649</v>
      </c>
      <c r="AA242" s="291">
        <f t="shared" si="88"/>
        <v>100.77491107785923</v>
      </c>
      <c r="AB242" s="291">
        <f t="shared" si="88"/>
        <v>103.2942838548057</v>
      </c>
      <c r="AC242" s="291">
        <f t="shared" si="88"/>
        <v>105.87664095117583</v>
      </c>
      <c r="AD242" s="291">
        <f t="shared" si="88"/>
        <v>108.52355697495523</v>
      </c>
      <c r="AE242" s="291">
        <f t="shared" si="88"/>
        <v>111.23664589932909</v>
      </c>
      <c r="AF242" s="291">
        <f t="shared" si="88"/>
        <v>114.01756204681232</v>
      </c>
      <c r="AG242" s="291">
        <f t="shared" si="88"/>
        <v>116.86800109798261</v>
      </c>
      <c r="AH242" s="291">
        <f t="shared" si="88"/>
        <v>119.78970112543216</v>
      </c>
      <c r="AI242" s="291">
        <f t="shared" si="88"/>
        <v>122.78444365356796</v>
      </c>
      <c r="AJ242" s="291">
        <f t="shared" si="88"/>
        <v>125.85405474490715</v>
      </c>
      <c r="AK242" s="291">
        <f t="shared" si="88"/>
        <v>129.00040611352983</v>
      </c>
      <c r="AL242" s="291">
        <f t="shared" si="88"/>
        <v>132.22541626636806</v>
      </c>
      <c r="AM242" s="291">
        <f t="shared" si="88"/>
        <v>135.53105167302724</v>
      </c>
      <c r="AN242" s="291">
        <f t="shared" si="88"/>
        <v>138.9193279648529</v>
      </c>
      <c r="AO242" s="291">
        <f t="shared" si="88"/>
        <v>142.39231116397423</v>
      </c>
      <c r="AP242" s="291">
        <f t="shared" si="88"/>
        <v>145.95211894307357</v>
      </c>
      <c r="AQ242" s="291">
        <f t="shared" si="88"/>
        <v>149.60092191665038</v>
      </c>
      <c r="AR242" s="291">
        <f t="shared" si="88"/>
        <v>153.34094496456663</v>
      </c>
      <c r="AS242" s="291">
        <f t="shared" si="88"/>
        <v>157.17446858868078</v>
      </c>
      <c r="AT242" s="291">
        <f t="shared" si="88"/>
        <v>161.10383030339781</v>
      </c>
      <c r="AU242" s="291">
        <f t="shared" si="88"/>
        <v>165.13142606098276</v>
      </c>
      <c r="AV242" s="291">
        <f t="shared" si="88"/>
        <v>169.25971171250731</v>
      </c>
      <c r="AW242" s="291">
        <f t="shared" si="88"/>
        <v>173.49120450531996</v>
      </c>
      <c r="AX242" s="291">
        <f t="shared" si="88"/>
        <v>177.82848461795291</v>
      </c>
      <c r="AY242" s="291">
        <f t="shared" si="88"/>
        <v>182.27419673340174</v>
      </c>
      <c r="AZ242" s="291">
        <f t="shared" si="88"/>
        <v>186.83105165173674</v>
      </c>
      <c r="BA242" s="291">
        <f t="shared" si="88"/>
        <v>191.50182794303015</v>
      </c>
      <c r="BB242" s="291">
        <f t="shared" si="88"/>
        <v>196.28937364160589</v>
      </c>
      <c r="BC242" s="291">
        <f t="shared" si="88"/>
        <v>201.19660798264601</v>
      </c>
      <c r="BD242" s="291">
        <f t="shared" si="88"/>
        <v>206.22652318221216</v>
      </c>
      <c r="BE242" s="291">
        <f t="shared" si="88"/>
        <v>211.38218626176746</v>
      </c>
      <c r="BF242" s="291">
        <f t="shared" si="88"/>
        <v>216.6667409183116</v>
      </c>
      <c r="BG242" s="291">
        <f t="shared" si="88"/>
        <v>222.08340944126937</v>
      </c>
      <c r="BH242" s="291">
        <f t="shared" si="88"/>
        <v>227.63549467730107</v>
      </c>
      <c r="BI242" s="291">
        <f t="shared" si="88"/>
        <v>233.32638204423358</v>
      </c>
      <c r="BJ242" s="291">
        <f t="shared" si="88"/>
        <v>239.15954159533939</v>
      </c>
      <c r="BK242" s="291">
        <f t="shared" si="88"/>
        <v>245.13853013522285</v>
      </c>
      <c r="BL242" s="291">
        <f t="shared" si="88"/>
        <v>251.2669933886034</v>
      </c>
      <c r="BM242" s="291">
        <f t="shared" si="88"/>
        <v>257.54866822331849</v>
      </c>
      <c r="BN242" s="291" t="e">
        <f t="shared" si="88"/>
        <v>#N/A</v>
      </c>
      <c r="BO242" s="291" t="e">
        <f t="shared" si="88"/>
        <v>#N/A</v>
      </c>
      <c r="BP242" s="292" t="e">
        <f t="shared" si="88"/>
        <v>#N/A</v>
      </c>
      <c r="BQ242" s="122"/>
    </row>
    <row r="243" spans="1:69" s="60" customFormat="1">
      <c r="B243" s="1590"/>
      <c r="C243" s="327"/>
      <c r="D243" s="316"/>
      <c r="E243" s="122"/>
      <c r="F243" s="289"/>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3"/>
      <c r="BQ243" s="122"/>
    </row>
    <row r="244" spans="1:69" s="60" customFormat="1">
      <c r="B244" s="1590"/>
      <c r="C244" s="1599" t="s">
        <v>204</v>
      </c>
      <c r="D244" s="1599"/>
      <c r="E244" s="122"/>
      <c r="F244" s="119">
        <f>D215</f>
        <v>10</v>
      </c>
      <c r="G244" s="122">
        <f>(G239+G240)*G236</f>
        <v>24.599999999999998</v>
      </c>
      <c r="H244" s="122">
        <f t="shared" ref="H244:BP244" si="89">(H239+H240)*H236</f>
        <v>25.214999999999996</v>
      </c>
      <c r="I244" s="122">
        <f t="shared" si="89"/>
        <v>25.84537499999999</v>
      </c>
      <c r="J244" s="122">
        <f t="shared" si="89"/>
        <v>26.491509374999993</v>
      </c>
      <c r="K244" s="122">
        <f t="shared" si="89"/>
        <v>27.153797109374992</v>
      </c>
      <c r="L244" s="122">
        <f t="shared" si="89"/>
        <v>27.832642037109363</v>
      </c>
      <c r="M244" s="122">
        <f t="shared" si="89"/>
        <v>28.528458088037087</v>
      </c>
      <c r="N244" s="122">
        <f t="shared" si="89"/>
        <v>29.241669540238014</v>
      </c>
      <c r="O244" s="122">
        <f t="shared" si="89"/>
        <v>29.972711278743965</v>
      </c>
      <c r="P244" s="122">
        <f t="shared" si="89"/>
        <v>30.722029060712558</v>
      </c>
      <c r="Q244" s="122">
        <f t="shared" si="89"/>
        <v>31.490079787230368</v>
      </c>
      <c r="R244" s="122">
        <f t="shared" si="89"/>
        <v>32.277331781911123</v>
      </c>
      <c r="S244" s="122">
        <f t="shared" si="89"/>
        <v>33.084265076458898</v>
      </c>
      <c r="T244" s="122">
        <f t="shared" si="89"/>
        <v>33.911371703370371</v>
      </c>
      <c r="U244" s="122">
        <f t="shared" si="89"/>
        <v>34.759155995954629</v>
      </c>
      <c r="V244" s="122">
        <f t="shared" si="89"/>
        <v>35.628134895853485</v>
      </c>
      <c r="W244" s="122">
        <f t="shared" si="89"/>
        <v>36.518838268249823</v>
      </c>
      <c r="X244" s="122">
        <f t="shared" si="89"/>
        <v>37.431809224956069</v>
      </c>
      <c r="Y244" s="122">
        <f t="shared" si="89"/>
        <v>38.367604455579965</v>
      </c>
      <c r="Z244" s="122">
        <f t="shared" si="89"/>
        <v>39.326794566969461</v>
      </c>
      <c r="AA244" s="122">
        <f t="shared" si="89"/>
        <v>40.309964431143698</v>
      </c>
      <c r="AB244" s="122">
        <f t="shared" si="89"/>
        <v>41.317713541922281</v>
      </c>
      <c r="AC244" s="122">
        <f t="shared" si="89"/>
        <v>42.350656380470333</v>
      </c>
      <c r="AD244" s="122">
        <f t="shared" si="89"/>
        <v>43.409422789982095</v>
      </c>
      <c r="AE244" s="122">
        <f t="shared" si="89"/>
        <v>44.494658359731638</v>
      </c>
      <c r="AF244" s="122">
        <f t="shared" si="89"/>
        <v>45.607024818724931</v>
      </c>
      <c r="AG244" s="122">
        <f t="shared" si="89"/>
        <v>46.747200439193051</v>
      </c>
      <c r="AH244" s="122">
        <f t="shared" si="89"/>
        <v>47.915880450172864</v>
      </c>
      <c r="AI244" s="122">
        <f t="shared" si="89"/>
        <v>49.11377746142719</v>
      </c>
      <c r="AJ244" s="122">
        <f t="shared" si="89"/>
        <v>50.34162189796286</v>
      </c>
      <c r="AK244" s="122">
        <f t="shared" si="89"/>
        <v>51.600162445411939</v>
      </c>
      <c r="AL244" s="122">
        <f t="shared" si="89"/>
        <v>52.890166506547224</v>
      </c>
      <c r="AM244" s="122">
        <f t="shared" si="89"/>
        <v>54.2124206692109</v>
      </c>
      <c r="AN244" s="122">
        <f t="shared" si="89"/>
        <v>55.567731185941163</v>
      </c>
      <c r="AO244" s="122">
        <f t="shared" si="89"/>
        <v>56.956924465589694</v>
      </c>
      <c r="AP244" s="122">
        <f t="shared" si="89"/>
        <v>58.380847577229432</v>
      </c>
      <c r="AQ244" s="122">
        <f t="shared" si="89"/>
        <v>59.840368766660156</v>
      </c>
      <c r="AR244" s="122">
        <f t="shared" si="89"/>
        <v>61.336377985826658</v>
      </c>
      <c r="AS244" s="122">
        <f t="shared" si="89"/>
        <v>62.869787435472318</v>
      </c>
      <c r="AT244" s="122">
        <f t="shared" si="89"/>
        <v>64.441532121359131</v>
      </c>
      <c r="AU244" s="122">
        <f t="shared" si="89"/>
        <v>66.05257042439311</v>
      </c>
      <c r="AV244" s="122">
        <f t="shared" si="89"/>
        <v>67.703884685002933</v>
      </c>
      <c r="AW244" s="122">
        <f t="shared" si="89"/>
        <v>69.39648180212798</v>
      </c>
      <c r="AX244" s="122">
        <f t="shared" si="89"/>
        <v>71.131393847181172</v>
      </c>
      <c r="AY244" s="122">
        <f t="shared" si="89"/>
        <v>72.909678693360704</v>
      </c>
      <c r="AZ244" s="122">
        <f t="shared" si="89"/>
        <v>74.7324206606947</v>
      </c>
      <c r="BA244" s="122">
        <f t="shared" si="89"/>
        <v>76.600731177212069</v>
      </c>
      <c r="BB244" s="122">
        <f t="shared" si="89"/>
        <v>78.515749456642368</v>
      </c>
      <c r="BC244" s="122">
        <f t="shared" si="89"/>
        <v>80.478643193058417</v>
      </c>
      <c r="BD244" s="122">
        <f t="shared" si="89"/>
        <v>82.490609272884868</v>
      </c>
      <c r="BE244" s="122">
        <f t="shared" si="89"/>
        <v>84.552874504706992</v>
      </c>
      <c r="BF244" s="122">
        <f t="shared" si="89"/>
        <v>86.666696367324647</v>
      </c>
      <c r="BG244" s="122">
        <f t="shared" si="89"/>
        <v>88.833363776507753</v>
      </c>
      <c r="BH244" s="122">
        <f t="shared" si="89"/>
        <v>91.054197870920433</v>
      </c>
      <c r="BI244" s="122">
        <f t="shared" si="89"/>
        <v>93.330552817693444</v>
      </c>
      <c r="BJ244" s="122">
        <f t="shared" si="89"/>
        <v>95.663816638135756</v>
      </c>
      <c r="BK244" s="122">
        <f t="shared" si="89"/>
        <v>98.055412054089146</v>
      </c>
      <c r="BL244" s="122">
        <f t="shared" si="89"/>
        <v>100.50679735544136</v>
      </c>
      <c r="BM244" s="122">
        <f t="shared" si="89"/>
        <v>103.01946728932739</v>
      </c>
      <c r="BN244" s="122" t="e">
        <f t="shared" si="89"/>
        <v>#N/A</v>
      </c>
      <c r="BO244" s="122" t="e">
        <f t="shared" si="89"/>
        <v>#N/A</v>
      </c>
      <c r="BP244" s="123" t="e">
        <f t="shared" si="89"/>
        <v>#N/A</v>
      </c>
      <c r="BQ244" s="122"/>
    </row>
    <row r="245" spans="1:69" s="60" customFormat="1">
      <c r="B245" s="1590"/>
      <c r="C245" s="122"/>
      <c r="D245" s="122"/>
      <c r="E245" s="122"/>
      <c r="F245" s="119"/>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3"/>
    </row>
    <row r="246" spans="1:69" s="60" customFormat="1">
      <c r="B246" s="1591"/>
      <c r="C246" s="140"/>
      <c r="D246" s="317" t="s">
        <v>116</v>
      </c>
      <c r="E246" s="140"/>
      <c r="F246" s="318">
        <f>IFERROR(F244+F242,0)</f>
        <v>70</v>
      </c>
      <c r="G246" s="240">
        <f t="shared" ref="G246:BP246" si="90">IFERROR(G244+G242,0)</f>
        <v>86.1</v>
      </c>
      <c r="H246" s="240">
        <f t="shared" si="90"/>
        <v>88.252499999999984</v>
      </c>
      <c r="I246" s="240">
        <f t="shared" si="90"/>
        <v>90.458812499999965</v>
      </c>
      <c r="J246" s="240">
        <f t="shared" si="90"/>
        <v>92.720282812499974</v>
      </c>
      <c r="K246" s="240">
        <f t="shared" si="90"/>
        <v>95.038289882812464</v>
      </c>
      <c r="L246" s="240">
        <f t="shared" si="90"/>
        <v>97.414247129882767</v>
      </c>
      <c r="M246" s="240">
        <f t="shared" si="90"/>
        <v>99.849603308129801</v>
      </c>
      <c r="N246" s="240">
        <f t="shared" si="90"/>
        <v>102.34584339083304</v>
      </c>
      <c r="O246" s="240">
        <f t="shared" si="90"/>
        <v>104.90448947560387</v>
      </c>
      <c r="P246" s="240">
        <f t="shared" si="90"/>
        <v>107.52710171249394</v>
      </c>
      <c r="Q246" s="240">
        <f t="shared" si="90"/>
        <v>110.21527925530629</v>
      </c>
      <c r="R246" s="240">
        <f t="shared" si="90"/>
        <v>112.97066123668893</v>
      </c>
      <c r="S246" s="240">
        <f t="shared" si="90"/>
        <v>115.79492776760614</v>
      </c>
      <c r="T246" s="240">
        <f t="shared" si="90"/>
        <v>118.68980096179629</v>
      </c>
      <c r="U246" s="240">
        <f t="shared" si="90"/>
        <v>121.65704598584119</v>
      </c>
      <c r="V246" s="240">
        <f t="shared" si="90"/>
        <v>124.69847213548721</v>
      </c>
      <c r="W246" s="240">
        <f t="shared" si="90"/>
        <v>127.81593393887438</v>
      </c>
      <c r="X246" s="240">
        <f t="shared" si="90"/>
        <v>131.01133228734625</v>
      </c>
      <c r="Y246" s="240">
        <f t="shared" si="90"/>
        <v>134.28661559452988</v>
      </c>
      <c r="Z246" s="240">
        <f t="shared" si="90"/>
        <v>137.64378098439312</v>
      </c>
      <c r="AA246" s="240">
        <f t="shared" si="90"/>
        <v>141.08487550900293</v>
      </c>
      <c r="AB246" s="240">
        <f t="shared" si="90"/>
        <v>144.61199739672799</v>
      </c>
      <c r="AC246" s="240">
        <f t="shared" si="90"/>
        <v>148.22729733164616</v>
      </c>
      <c r="AD246" s="240">
        <f t="shared" si="90"/>
        <v>151.93297976493733</v>
      </c>
      <c r="AE246" s="240">
        <f t="shared" si="90"/>
        <v>155.73130425906072</v>
      </c>
      <c r="AF246" s="240">
        <f t="shared" si="90"/>
        <v>159.62458686553725</v>
      </c>
      <c r="AG246" s="240">
        <f t="shared" si="90"/>
        <v>163.61520153717566</v>
      </c>
      <c r="AH246" s="240">
        <f t="shared" si="90"/>
        <v>167.70558157560504</v>
      </c>
      <c r="AI246" s="240">
        <f t="shared" si="90"/>
        <v>171.89822111499515</v>
      </c>
      <c r="AJ246" s="240">
        <f t="shared" si="90"/>
        <v>176.19567664287001</v>
      </c>
      <c r="AK246" s="240">
        <f t="shared" si="90"/>
        <v>180.60056855894177</v>
      </c>
      <c r="AL246" s="240">
        <f t="shared" si="90"/>
        <v>185.11558277291527</v>
      </c>
      <c r="AM246" s="240">
        <f t="shared" si="90"/>
        <v>189.74347234223814</v>
      </c>
      <c r="AN246" s="240">
        <f t="shared" si="90"/>
        <v>194.48705915079407</v>
      </c>
      <c r="AO246" s="240">
        <f t="shared" si="90"/>
        <v>199.34923562956391</v>
      </c>
      <c r="AP246" s="240">
        <f t="shared" si="90"/>
        <v>204.33296652030299</v>
      </c>
      <c r="AQ246" s="240">
        <f t="shared" si="90"/>
        <v>209.44129068331054</v>
      </c>
      <c r="AR246" s="240">
        <f t="shared" si="90"/>
        <v>214.67732295039329</v>
      </c>
      <c r="AS246" s="240">
        <f t="shared" si="90"/>
        <v>220.0442560241531</v>
      </c>
      <c r="AT246" s="240">
        <f t="shared" si="90"/>
        <v>225.54536242475695</v>
      </c>
      <c r="AU246" s="240">
        <f t="shared" si="90"/>
        <v>231.18399648537587</v>
      </c>
      <c r="AV246" s="240">
        <f t="shared" si="90"/>
        <v>236.96359639751023</v>
      </c>
      <c r="AW246" s="240">
        <f t="shared" si="90"/>
        <v>242.88768630744795</v>
      </c>
      <c r="AX246" s="240">
        <f t="shared" si="90"/>
        <v>248.95987846513407</v>
      </c>
      <c r="AY246" s="240">
        <f t="shared" si="90"/>
        <v>255.18387542676243</v>
      </c>
      <c r="AZ246" s="240">
        <f t="shared" si="90"/>
        <v>261.56347231243143</v>
      </c>
      <c r="BA246" s="240">
        <f t="shared" si="90"/>
        <v>268.10255912024223</v>
      </c>
      <c r="BB246" s="240">
        <f t="shared" si="90"/>
        <v>274.80512309824826</v>
      </c>
      <c r="BC246" s="240">
        <f t="shared" si="90"/>
        <v>281.67525117570443</v>
      </c>
      <c r="BD246" s="240">
        <f t="shared" si="90"/>
        <v>288.71713245509704</v>
      </c>
      <c r="BE246" s="240">
        <f t="shared" si="90"/>
        <v>295.93506076647446</v>
      </c>
      <c r="BF246" s="240">
        <f t="shared" si="90"/>
        <v>303.33343728563625</v>
      </c>
      <c r="BG246" s="240">
        <f t="shared" si="90"/>
        <v>310.91677321777712</v>
      </c>
      <c r="BH246" s="240">
        <f t="shared" si="90"/>
        <v>318.6896925482215</v>
      </c>
      <c r="BI246" s="240">
        <f t="shared" si="90"/>
        <v>326.65693486192703</v>
      </c>
      <c r="BJ246" s="240">
        <f t="shared" si="90"/>
        <v>334.82335823347512</v>
      </c>
      <c r="BK246" s="240">
        <f t="shared" si="90"/>
        <v>343.193942189312</v>
      </c>
      <c r="BL246" s="240">
        <f t="shared" si="90"/>
        <v>351.77379074404473</v>
      </c>
      <c r="BM246" s="240">
        <f t="shared" si="90"/>
        <v>360.56813551264588</v>
      </c>
      <c r="BN246" s="240">
        <f t="shared" si="90"/>
        <v>0</v>
      </c>
      <c r="BO246" s="240">
        <f t="shared" si="90"/>
        <v>0</v>
      </c>
      <c r="BP246" s="241">
        <f t="shared" si="90"/>
        <v>0</v>
      </c>
    </row>
    <row r="249" spans="1:69">
      <c r="B249" s="1581" t="s">
        <v>146</v>
      </c>
      <c r="C249" s="324" t="s">
        <v>209</v>
      </c>
      <c r="D249" s="44"/>
      <c r="E249" s="324"/>
      <c r="F249" s="294">
        <f t="shared" ref="F249:BP249" si="91">F225+F105+F106+F107</f>
        <v>3</v>
      </c>
      <c r="G249" s="294">
        <f t="shared" si="91"/>
        <v>3</v>
      </c>
      <c r="H249" s="294">
        <f t="shared" si="91"/>
        <v>3</v>
      </c>
      <c r="I249" s="294">
        <f t="shared" si="91"/>
        <v>3</v>
      </c>
      <c r="J249" s="294">
        <f t="shared" si="91"/>
        <v>3</v>
      </c>
      <c r="K249" s="294">
        <f t="shared" si="91"/>
        <v>3</v>
      </c>
      <c r="L249" s="294">
        <f t="shared" si="91"/>
        <v>3</v>
      </c>
      <c r="M249" s="294">
        <f t="shared" si="91"/>
        <v>3</v>
      </c>
      <c r="N249" s="294">
        <f t="shared" si="91"/>
        <v>3</v>
      </c>
      <c r="O249" s="294">
        <f t="shared" si="91"/>
        <v>3</v>
      </c>
      <c r="P249" s="294">
        <f t="shared" si="91"/>
        <v>3</v>
      </c>
      <c r="Q249" s="294">
        <f t="shared" si="91"/>
        <v>3</v>
      </c>
      <c r="R249" s="294">
        <f t="shared" si="91"/>
        <v>3</v>
      </c>
      <c r="S249" s="294">
        <f t="shared" si="91"/>
        <v>3</v>
      </c>
      <c r="T249" s="294">
        <f t="shared" si="91"/>
        <v>3</v>
      </c>
      <c r="U249" s="294">
        <f t="shared" si="91"/>
        <v>3</v>
      </c>
      <c r="V249" s="294">
        <f t="shared" si="91"/>
        <v>3</v>
      </c>
      <c r="W249" s="294">
        <f t="shared" si="91"/>
        <v>3</v>
      </c>
      <c r="X249" s="294">
        <f t="shared" si="91"/>
        <v>3</v>
      </c>
      <c r="Y249" s="294">
        <f t="shared" si="91"/>
        <v>3</v>
      </c>
      <c r="Z249" s="294">
        <f t="shared" si="91"/>
        <v>3</v>
      </c>
      <c r="AA249" s="294">
        <f t="shared" si="91"/>
        <v>3</v>
      </c>
      <c r="AB249" s="294">
        <f t="shared" si="91"/>
        <v>3</v>
      </c>
      <c r="AC249" s="294">
        <f t="shared" si="91"/>
        <v>3</v>
      </c>
      <c r="AD249" s="294">
        <f t="shared" si="91"/>
        <v>3</v>
      </c>
      <c r="AE249" s="294">
        <f t="shared" si="91"/>
        <v>3</v>
      </c>
      <c r="AF249" s="294">
        <f t="shared" si="91"/>
        <v>3</v>
      </c>
      <c r="AG249" s="294">
        <f t="shared" si="91"/>
        <v>3</v>
      </c>
      <c r="AH249" s="294">
        <f t="shared" si="91"/>
        <v>3</v>
      </c>
      <c r="AI249" s="294">
        <f t="shared" si="91"/>
        <v>3</v>
      </c>
      <c r="AJ249" s="294">
        <f t="shared" si="91"/>
        <v>3</v>
      </c>
      <c r="AK249" s="294">
        <f t="shared" si="91"/>
        <v>3</v>
      </c>
      <c r="AL249" s="294">
        <f t="shared" si="91"/>
        <v>3</v>
      </c>
      <c r="AM249" s="294">
        <f t="shared" si="91"/>
        <v>3</v>
      </c>
      <c r="AN249" s="294">
        <f t="shared" si="91"/>
        <v>3</v>
      </c>
      <c r="AO249" s="294">
        <f t="shared" si="91"/>
        <v>3</v>
      </c>
      <c r="AP249" s="294">
        <f t="shared" si="91"/>
        <v>3</v>
      </c>
      <c r="AQ249" s="294">
        <f t="shared" si="91"/>
        <v>3</v>
      </c>
      <c r="AR249" s="294">
        <f t="shared" si="91"/>
        <v>3</v>
      </c>
      <c r="AS249" s="294">
        <f t="shared" si="91"/>
        <v>3</v>
      </c>
      <c r="AT249" s="294">
        <f t="shared" si="91"/>
        <v>3</v>
      </c>
      <c r="AU249" s="294">
        <f t="shared" si="91"/>
        <v>3</v>
      </c>
      <c r="AV249" s="294">
        <f t="shared" si="91"/>
        <v>3</v>
      </c>
      <c r="AW249" s="294">
        <f t="shared" si="91"/>
        <v>3</v>
      </c>
      <c r="AX249" s="294">
        <f t="shared" si="91"/>
        <v>3</v>
      </c>
      <c r="AY249" s="294">
        <f t="shared" si="91"/>
        <v>3</v>
      </c>
      <c r="AZ249" s="294">
        <f t="shared" si="91"/>
        <v>3</v>
      </c>
      <c r="BA249" s="294">
        <f t="shared" si="91"/>
        <v>3</v>
      </c>
      <c r="BB249" s="294">
        <f t="shared" si="91"/>
        <v>3</v>
      </c>
      <c r="BC249" s="294">
        <f t="shared" si="91"/>
        <v>3</v>
      </c>
      <c r="BD249" s="294">
        <f t="shared" si="91"/>
        <v>3</v>
      </c>
      <c r="BE249" s="294">
        <f t="shared" si="91"/>
        <v>3</v>
      </c>
      <c r="BF249" s="294">
        <f t="shared" si="91"/>
        <v>3</v>
      </c>
      <c r="BG249" s="294">
        <f t="shared" si="91"/>
        <v>3</v>
      </c>
      <c r="BH249" s="294">
        <f t="shared" si="91"/>
        <v>3</v>
      </c>
      <c r="BI249" s="294">
        <f t="shared" si="91"/>
        <v>3</v>
      </c>
      <c r="BJ249" s="294">
        <f t="shared" si="91"/>
        <v>3</v>
      </c>
      <c r="BK249" s="294">
        <f t="shared" si="91"/>
        <v>3</v>
      </c>
      <c r="BL249" s="294">
        <f t="shared" si="91"/>
        <v>3</v>
      </c>
      <c r="BM249" s="294">
        <f t="shared" si="91"/>
        <v>3</v>
      </c>
      <c r="BN249" s="294">
        <f t="shared" si="91"/>
        <v>3</v>
      </c>
      <c r="BO249" s="294">
        <f t="shared" si="91"/>
        <v>3</v>
      </c>
      <c r="BP249" s="301">
        <f t="shared" si="91"/>
        <v>3</v>
      </c>
    </row>
    <row r="250" spans="1:69">
      <c r="B250" s="1582"/>
      <c r="C250" s="319" t="s">
        <v>210</v>
      </c>
      <c r="D250" s="98"/>
      <c r="E250" s="319"/>
      <c r="F250" s="242">
        <f t="shared" ref="F250:BP250" si="92">F226+F128+F127+F126+F125+F124+F123</f>
        <v>0</v>
      </c>
      <c r="G250" s="242">
        <f t="shared" si="92"/>
        <v>0</v>
      </c>
      <c r="H250" s="242">
        <f t="shared" si="92"/>
        <v>0</v>
      </c>
      <c r="I250" s="242">
        <f t="shared" si="92"/>
        <v>0</v>
      </c>
      <c r="J250" s="242">
        <f t="shared" si="92"/>
        <v>0</v>
      </c>
      <c r="K250" s="242">
        <f t="shared" si="92"/>
        <v>0</v>
      </c>
      <c r="L250" s="242">
        <f t="shared" si="92"/>
        <v>0</v>
      </c>
      <c r="M250" s="242">
        <f t="shared" si="92"/>
        <v>0</v>
      </c>
      <c r="N250" s="242">
        <f t="shared" si="92"/>
        <v>0</v>
      </c>
      <c r="O250" s="242">
        <f t="shared" si="92"/>
        <v>0</v>
      </c>
      <c r="P250" s="242">
        <f t="shared" si="92"/>
        <v>0</v>
      </c>
      <c r="Q250" s="242">
        <f t="shared" si="92"/>
        <v>0</v>
      </c>
      <c r="R250" s="242">
        <f t="shared" si="92"/>
        <v>0</v>
      </c>
      <c r="S250" s="242">
        <f t="shared" si="92"/>
        <v>0</v>
      </c>
      <c r="T250" s="242">
        <f t="shared" si="92"/>
        <v>0</v>
      </c>
      <c r="U250" s="242">
        <f t="shared" si="92"/>
        <v>0</v>
      </c>
      <c r="V250" s="242">
        <f t="shared" si="92"/>
        <v>0</v>
      </c>
      <c r="W250" s="242">
        <f t="shared" si="92"/>
        <v>0</v>
      </c>
      <c r="X250" s="242">
        <f t="shared" si="92"/>
        <v>0</v>
      </c>
      <c r="Y250" s="242">
        <f t="shared" si="92"/>
        <v>0</v>
      </c>
      <c r="Z250" s="242">
        <f t="shared" si="92"/>
        <v>0</v>
      </c>
      <c r="AA250" s="242">
        <f t="shared" si="92"/>
        <v>0</v>
      </c>
      <c r="AB250" s="242">
        <f t="shared" si="92"/>
        <v>0</v>
      </c>
      <c r="AC250" s="242">
        <f t="shared" si="92"/>
        <v>0</v>
      </c>
      <c r="AD250" s="242">
        <f t="shared" si="92"/>
        <v>0</v>
      </c>
      <c r="AE250" s="242">
        <f t="shared" si="92"/>
        <v>0</v>
      </c>
      <c r="AF250" s="242">
        <f t="shared" si="92"/>
        <v>0</v>
      </c>
      <c r="AG250" s="242">
        <f t="shared" si="92"/>
        <v>0</v>
      </c>
      <c r="AH250" s="242">
        <f t="shared" si="92"/>
        <v>0</v>
      </c>
      <c r="AI250" s="242">
        <f t="shared" si="92"/>
        <v>0</v>
      </c>
      <c r="AJ250" s="242">
        <f t="shared" si="92"/>
        <v>0</v>
      </c>
      <c r="AK250" s="242">
        <f t="shared" si="92"/>
        <v>0</v>
      </c>
      <c r="AL250" s="242">
        <f t="shared" si="92"/>
        <v>0</v>
      </c>
      <c r="AM250" s="242">
        <f t="shared" si="92"/>
        <v>0</v>
      </c>
      <c r="AN250" s="242">
        <f t="shared" si="92"/>
        <v>0</v>
      </c>
      <c r="AO250" s="242">
        <f t="shared" si="92"/>
        <v>0</v>
      </c>
      <c r="AP250" s="242">
        <f t="shared" si="92"/>
        <v>0</v>
      </c>
      <c r="AQ250" s="242">
        <f t="shared" si="92"/>
        <v>0</v>
      </c>
      <c r="AR250" s="242">
        <f t="shared" si="92"/>
        <v>0</v>
      </c>
      <c r="AS250" s="242">
        <f t="shared" si="92"/>
        <v>0</v>
      </c>
      <c r="AT250" s="242">
        <f t="shared" si="92"/>
        <v>0</v>
      </c>
      <c r="AU250" s="242">
        <f t="shared" si="92"/>
        <v>0</v>
      </c>
      <c r="AV250" s="242">
        <f t="shared" si="92"/>
        <v>0</v>
      </c>
      <c r="AW250" s="242">
        <f t="shared" si="92"/>
        <v>0</v>
      </c>
      <c r="AX250" s="242">
        <f t="shared" si="92"/>
        <v>0</v>
      </c>
      <c r="AY250" s="242">
        <f t="shared" si="92"/>
        <v>0</v>
      </c>
      <c r="AZ250" s="242">
        <f t="shared" si="92"/>
        <v>0</v>
      </c>
      <c r="BA250" s="242">
        <f t="shared" si="92"/>
        <v>0</v>
      </c>
      <c r="BB250" s="242">
        <f t="shared" si="92"/>
        <v>0</v>
      </c>
      <c r="BC250" s="242">
        <f t="shared" si="92"/>
        <v>0</v>
      </c>
      <c r="BD250" s="242">
        <f t="shared" si="92"/>
        <v>0</v>
      </c>
      <c r="BE250" s="242">
        <f t="shared" si="92"/>
        <v>0</v>
      </c>
      <c r="BF250" s="242">
        <f t="shared" si="92"/>
        <v>0</v>
      </c>
      <c r="BG250" s="242">
        <f t="shared" si="92"/>
        <v>0</v>
      </c>
      <c r="BH250" s="242">
        <f t="shared" si="92"/>
        <v>0</v>
      </c>
      <c r="BI250" s="242">
        <f t="shared" si="92"/>
        <v>0</v>
      </c>
      <c r="BJ250" s="242">
        <f t="shared" si="92"/>
        <v>0</v>
      </c>
      <c r="BK250" s="242">
        <f t="shared" si="92"/>
        <v>0</v>
      </c>
      <c r="BL250" s="242">
        <f t="shared" si="92"/>
        <v>0</v>
      </c>
      <c r="BM250" s="242">
        <f t="shared" si="92"/>
        <v>0</v>
      </c>
      <c r="BN250" s="242">
        <f t="shared" si="92"/>
        <v>0</v>
      </c>
      <c r="BO250" s="242">
        <f t="shared" si="92"/>
        <v>0</v>
      </c>
      <c r="BP250" s="302">
        <f t="shared" si="92"/>
        <v>0</v>
      </c>
    </row>
    <row r="251" spans="1:69">
      <c r="B251" s="1582"/>
      <c r="C251" s="319" t="s">
        <v>211</v>
      </c>
      <c r="D251" s="98"/>
      <c r="E251" s="319"/>
      <c r="F251" s="242">
        <f t="shared" ref="F251:BP251" si="93">F228+F130+F131+F132</f>
        <v>0</v>
      </c>
      <c r="G251" s="242">
        <f t="shared" si="93"/>
        <v>0</v>
      </c>
      <c r="H251" s="242">
        <f t="shared" si="93"/>
        <v>0</v>
      </c>
      <c r="I251" s="242">
        <f t="shared" si="93"/>
        <v>0</v>
      </c>
      <c r="J251" s="242">
        <f t="shared" si="93"/>
        <v>0</v>
      </c>
      <c r="K251" s="242">
        <f t="shared" si="93"/>
        <v>0</v>
      </c>
      <c r="L251" s="242">
        <f t="shared" si="93"/>
        <v>0</v>
      </c>
      <c r="M251" s="242">
        <f t="shared" si="93"/>
        <v>0</v>
      </c>
      <c r="N251" s="242">
        <f t="shared" si="93"/>
        <v>0</v>
      </c>
      <c r="O251" s="242">
        <f t="shared" si="93"/>
        <v>0</v>
      </c>
      <c r="P251" s="242">
        <f t="shared" si="93"/>
        <v>0</v>
      </c>
      <c r="Q251" s="242">
        <f t="shared" si="93"/>
        <v>0</v>
      </c>
      <c r="R251" s="242">
        <f t="shared" si="93"/>
        <v>0</v>
      </c>
      <c r="S251" s="242">
        <f t="shared" si="93"/>
        <v>0</v>
      </c>
      <c r="T251" s="242">
        <f t="shared" si="93"/>
        <v>0</v>
      </c>
      <c r="U251" s="242">
        <f t="shared" si="93"/>
        <v>0</v>
      </c>
      <c r="V251" s="242">
        <f t="shared" si="93"/>
        <v>0</v>
      </c>
      <c r="W251" s="242">
        <f t="shared" si="93"/>
        <v>0</v>
      </c>
      <c r="X251" s="242">
        <f t="shared" si="93"/>
        <v>0</v>
      </c>
      <c r="Y251" s="242">
        <f t="shared" si="93"/>
        <v>0</v>
      </c>
      <c r="Z251" s="242">
        <f t="shared" si="93"/>
        <v>0</v>
      </c>
      <c r="AA251" s="242">
        <f t="shared" si="93"/>
        <v>0</v>
      </c>
      <c r="AB251" s="242">
        <f t="shared" si="93"/>
        <v>0</v>
      </c>
      <c r="AC251" s="242">
        <f t="shared" si="93"/>
        <v>0</v>
      </c>
      <c r="AD251" s="242">
        <f t="shared" si="93"/>
        <v>0</v>
      </c>
      <c r="AE251" s="242">
        <f t="shared" si="93"/>
        <v>0</v>
      </c>
      <c r="AF251" s="242">
        <f t="shared" si="93"/>
        <v>0</v>
      </c>
      <c r="AG251" s="242">
        <f t="shared" si="93"/>
        <v>0</v>
      </c>
      <c r="AH251" s="242">
        <f t="shared" si="93"/>
        <v>0</v>
      </c>
      <c r="AI251" s="242">
        <f t="shared" si="93"/>
        <v>0</v>
      </c>
      <c r="AJ251" s="242">
        <f t="shared" si="93"/>
        <v>0</v>
      </c>
      <c r="AK251" s="242">
        <f t="shared" si="93"/>
        <v>0</v>
      </c>
      <c r="AL251" s="242">
        <f t="shared" si="93"/>
        <v>0</v>
      </c>
      <c r="AM251" s="242">
        <f t="shared" si="93"/>
        <v>0</v>
      </c>
      <c r="AN251" s="242">
        <f t="shared" si="93"/>
        <v>0</v>
      </c>
      <c r="AO251" s="242">
        <f t="shared" si="93"/>
        <v>0</v>
      </c>
      <c r="AP251" s="242">
        <f t="shared" si="93"/>
        <v>0</v>
      </c>
      <c r="AQ251" s="242">
        <f t="shared" si="93"/>
        <v>0</v>
      </c>
      <c r="AR251" s="242">
        <f t="shared" si="93"/>
        <v>0</v>
      </c>
      <c r="AS251" s="242">
        <f t="shared" si="93"/>
        <v>0</v>
      </c>
      <c r="AT251" s="242">
        <f t="shared" si="93"/>
        <v>0</v>
      </c>
      <c r="AU251" s="242">
        <f t="shared" si="93"/>
        <v>0</v>
      </c>
      <c r="AV251" s="242">
        <f t="shared" si="93"/>
        <v>0</v>
      </c>
      <c r="AW251" s="242">
        <f t="shared" si="93"/>
        <v>0</v>
      </c>
      <c r="AX251" s="242">
        <f t="shared" si="93"/>
        <v>0</v>
      </c>
      <c r="AY251" s="242">
        <f t="shared" si="93"/>
        <v>0</v>
      </c>
      <c r="AZ251" s="242">
        <f t="shared" si="93"/>
        <v>0</v>
      </c>
      <c r="BA251" s="242">
        <f t="shared" si="93"/>
        <v>0</v>
      </c>
      <c r="BB251" s="242">
        <f t="shared" si="93"/>
        <v>0</v>
      </c>
      <c r="BC251" s="242">
        <f t="shared" si="93"/>
        <v>0</v>
      </c>
      <c r="BD251" s="242">
        <f t="shared" si="93"/>
        <v>0</v>
      </c>
      <c r="BE251" s="242">
        <f t="shared" si="93"/>
        <v>0</v>
      </c>
      <c r="BF251" s="242">
        <f t="shared" si="93"/>
        <v>0</v>
      </c>
      <c r="BG251" s="242">
        <f t="shared" si="93"/>
        <v>0</v>
      </c>
      <c r="BH251" s="242">
        <f t="shared" si="93"/>
        <v>0</v>
      </c>
      <c r="BI251" s="242">
        <f t="shared" si="93"/>
        <v>0</v>
      </c>
      <c r="BJ251" s="242">
        <f t="shared" si="93"/>
        <v>0</v>
      </c>
      <c r="BK251" s="242">
        <f t="shared" si="93"/>
        <v>0</v>
      </c>
      <c r="BL251" s="242">
        <f t="shared" si="93"/>
        <v>0</v>
      </c>
      <c r="BM251" s="242">
        <f t="shared" si="93"/>
        <v>0</v>
      </c>
      <c r="BN251" s="242">
        <f t="shared" si="93"/>
        <v>0</v>
      </c>
      <c r="BO251" s="242">
        <f t="shared" si="93"/>
        <v>0</v>
      </c>
      <c r="BP251" s="302">
        <f t="shared" si="93"/>
        <v>0</v>
      </c>
    </row>
    <row r="252" spans="1:69">
      <c r="B252" s="1582"/>
      <c r="C252" s="319" t="s">
        <v>212</v>
      </c>
      <c r="D252" s="98"/>
      <c r="E252" s="319"/>
      <c r="F252" s="242">
        <f t="shared" ref="F252:BP252" si="94">F230+F229+F121+F120+F119+F118+F117+F116+F114+F113+F112+F111+F110+F109</f>
        <v>4</v>
      </c>
      <c r="G252" s="242">
        <f t="shared" si="94"/>
        <v>4</v>
      </c>
      <c r="H252" s="242">
        <f t="shared" si="94"/>
        <v>4</v>
      </c>
      <c r="I252" s="242">
        <f t="shared" si="94"/>
        <v>4</v>
      </c>
      <c r="J252" s="242">
        <f t="shared" si="94"/>
        <v>4</v>
      </c>
      <c r="K252" s="242">
        <f t="shared" si="94"/>
        <v>4</v>
      </c>
      <c r="L252" s="242">
        <f t="shared" si="94"/>
        <v>4</v>
      </c>
      <c r="M252" s="242">
        <f t="shared" si="94"/>
        <v>4</v>
      </c>
      <c r="N252" s="242">
        <f t="shared" si="94"/>
        <v>4</v>
      </c>
      <c r="O252" s="242">
        <f t="shared" si="94"/>
        <v>4</v>
      </c>
      <c r="P252" s="242">
        <f t="shared" si="94"/>
        <v>4</v>
      </c>
      <c r="Q252" s="242">
        <f t="shared" si="94"/>
        <v>4</v>
      </c>
      <c r="R252" s="242">
        <f t="shared" si="94"/>
        <v>4</v>
      </c>
      <c r="S252" s="242">
        <f t="shared" si="94"/>
        <v>4</v>
      </c>
      <c r="T252" s="242">
        <f t="shared" si="94"/>
        <v>4</v>
      </c>
      <c r="U252" s="242">
        <f t="shared" si="94"/>
        <v>4</v>
      </c>
      <c r="V252" s="242">
        <f t="shared" si="94"/>
        <v>4</v>
      </c>
      <c r="W252" s="242">
        <f t="shared" si="94"/>
        <v>4</v>
      </c>
      <c r="X252" s="242">
        <f t="shared" si="94"/>
        <v>4</v>
      </c>
      <c r="Y252" s="242">
        <f t="shared" si="94"/>
        <v>4</v>
      </c>
      <c r="Z252" s="242">
        <f t="shared" si="94"/>
        <v>4</v>
      </c>
      <c r="AA252" s="242">
        <f t="shared" si="94"/>
        <v>4</v>
      </c>
      <c r="AB252" s="242">
        <f t="shared" si="94"/>
        <v>4</v>
      </c>
      <c r="AC252" s="242">
        <f t="shared" si="94"/>
        <v>4</v>
      </c>
      <c r="AD252" s="242">
        <f t="shared" si="94"/>
        <v>4</v>
      </c>
      <c r="AE252" s="242">
        <f t="shared" si="94"/>
        <v>4</v>
      </c>
      <c r="AF252" s="242">
        <f t="shared" si="94"/>
        <v>4</v>
      </c>
      <c r="AG252" s="242">
        <f t="shared" si="94"/>
        <v>4</v>
      </c>
      <c r="AH252" s="242">
        <f t="shared" si="94"/>
        <v>4</v>
      </c>
      <c r="AI252" s="242">
        <f t="shared" si="94"/>
        <v>4</v>
      </c>
      <c r="AJ252" s="242">
        <f t="shared" si="94"/>
        <v>4</v>
      </c>
      <c r="AK252" s="242">
        <f t="shared" si="94"/>
        <v>4</v>
      </c>
      <c r="AL252" s="242">
        <f t="shared" si="94"/>
        <v>4</v>
      </c>
      <c r="AM252" s="242">
        <f t="shared" si="94"/>
        <v>4</v>
      </c>
      <c r="AN252" s="242">
        <f t="shared" si="94"/>
        <v>4</v>
      </c>
      <c r="AO252" s="242">
        <f t="shared" si="94"/>
        <v>4</v>
      </c>
      <c r="AP252" s="242">
        <f t="shared" si="94"/>
        <v>4</v>
      </c>
      <c r="AQ252" s="242">
        <f t="shared" si="94"/>
        <v>4</v>
      </c>
      <c r="AR252" s="242">
        <f t="shared" si="94"/>
        <v>4</v>
      </c>
      <c r="AS252" s="242">
        <f t="shared" si="94"/>
        <v>4</v>
      </c>
      <c r="AT252" s="242">
        <f t="shared" si="94"/>
        <v>4</v>
      </c>
      <c r="AU252" s="242">
        <f t="shared" si="94"/>
        <v>4</v>
      </c>
      <c r="AV252" s="242">
        <f t="shared" si="94"/>
        <v>4</v>
      </c>
      <c r="AW252" s="242">
        <f t="shared" si="94"/>
        <v>4</v>
      </c>
      <c r="AX252" s="242">
        <f t="shared" si="94"/>
        <v>4</v>
      </c>
      <c r="AY252" s="242">
        <f t="shared" si="94"/>
        <v>4</v>
      </c>
      <c r="AZ252" s="242">
        <f t="shared" si="94"/>
        <v>4</v>
      </c>
      <c r="BA252" s="242">
        <f t="shared" si="94"/>
        <v>4</v>
      </c>
      <c r="BB252" s="242">
        <f t="shared" si="94"/>
        <v>4</v>
      </c>
      <c r="BC252" s="242">
        <f t="shared" si="94"/>
        <v>4</v>
      </c>
      <c r="BD252" s="242">
        <f t="shared" si="94"/>
        <v>4</v>
      </c>
      <c r="BE252" s="242">
        <f t="shared" si="94"/>
        <v>4</v>
      </c>
      <c r="BF252" s="242">
        <f t="shared" si="94"/>
        <v>4</v>
      </c>
      <c r="BG252" s="242">
        <f t="shared" si="94"/>
        <v>4</v>
      </c>
      <c r="BH252" s="242">
        <f t="shared" si="94"/>
        <v>4</v>
      </c>
      <c r="BI252" s="242">
        <f t="shared" si="94"/>
        <v>4</v>
      </c>
      <c r="BJ252" s="242">
        <f t="shared" si="94"/>
        <v>4</v>
      </c>
      <c r="BK252" s="242">
        <f t="shared" si="94"/>
        <v>4</v>
      </c>
      <c r="BL252" s="242">
        <f t="shared" si="94"/>
        <v>4</v>
      </c>
      <c r="BM252" s="242">
        <f t="shared" si="94"/>
        <v>4</v>
      </c>
      <c r="BN252" s="242">
        <f t="shared" si="94"/>
        <v>4</v>
      </c>
      <c r="BO252" s="242">
        <f t="shared" si="94"/>
        <v>4</v>
      </c>
      <c r="BP252" s="302">
        <f t="shared" si="94"/>
        <v>4</v>
      </c>
    </row>
    <row r="253" spans="1:69">
      <c r="B253" s="1582"/>
      <c r="C253" s="319"/>
      <c r="D253" s="98"/>
      <c r="E253" s="319"/>
      <c r="F253" s="242"/>
      <c r="G253" s="242"/>
      <c r="H253" s="242"/>
      <c r="I253" s="242"/>
      <c r="J253" s="242"/>
      <c r="K253" s="242"/>
      <c r="L253" s="242"/>
      <c r="M253" s="242"/>
      <c r="N253" s="242"/>
      <c r="O253" s="242"/>
      <c r="P253" s="242"/>
      <c r="Q253" s="242"/>
      <c r="R253" s="242"/>
      <c r="S253" s="242"/>
      <c r="T253" s="242"/>
      <c r="U253" s="242"/>
      <c r="V253" s="242"/>
      <c r="W253" s="242"/>
      <c r="X253" s="242"/>
      <c r="Y253" s="242"/>
      <c r="Z253" s="242"/>
      <c r="AA253" s="242"/>
      <c r="AB253" s="242"/>
      <c r="AC253" s="242"/>
      <c r="AD253" s="242"/>
      <c r="AE253" s="242"/>
      <c r="AF253" s="242"/>
      <c r="AG253" s="242"/>
      <c r="AH253" s="242"/>
      <c r="AI253" s="242"/>
      <c r="AJ253" s="242"/>
      <c r="AK253" s="242"/>
      <c r="AL253" s="242"/>
      <c r="AM253" s="242"/>
      <c r="AN253" s="242"/>
      <c r="AO253" s="242"/>
      <c r="AP253" s="242"/>
      <c r="AQ253" s="242"/>
      <c r="AR253" s="242"/>
      <c r="AS253" s="242"/>
      <c r="AT253" s="242"/>
      <c r="AU253" s="242"/>
      <c r="AV253" s="242"/>
      <c r="AW253" s="242"/>
      <c r="AX253" s="242"/>
      <c r="AY253" s="242"/>
      <c r="AZ253" s="242"/>
      <c r="BA253" s="242"/>
      <c r="BB253" s="242"/>
      <c r="BC253" s="242"/>
      <c r="BD253" s="242"/>
      <c r="BE253" s="242"/>
      <c r="BF253" s="242"/>
      <c r="BG253" s="242"/>
      <c r="BH253" s="242"/>
      <c r="BI253" s="242"/>
      <c r="BJ253" s="242"/>
      <c r="BK253" s="242"/>
      <c r="BL253" s="242"/>
      <c r="BM253" s="242"/>
      <c r="BN253" s="242"/>
      <c r="BO253" s="242"/>
      <c r="BP253" s="302"/>
    </row>
    <row r="254" spans="1:69">
      <c r="B254" s="1583"/>
      <c r="C254" s="325" t="s">
        <v>213</v>
      </c>
      <c r="D254" s="99"/>
      <c r="E254" s="325"/>
      <c r="F254" s="328">
        <f>SUM(F249:F252)</f>
        <v>7</v>
      </c>
      <c r="G254" s="328">
        <f t="shared" ref="G254:BP254" si="95">SUM(G249:G252)</f>
        <v>7</v>
      </c>
      <c r="H254" s="328">
        <f t="shared" si="95"/>
        <v>7</v>
      </c>
      <c r="I254" s="328">
        <f t="shared" si="95"/>
        <v>7</v>
      </c>
      <c r="J254" s="328">
        <f t="shared" si="95"/>
        <v>7</v>
      </c>
      <c r="K254" s="328">
        <f t="shared" si="95"/>
        <v>7</v>
      </c>
      <c r="L254" s="328">
        <f t="shared" si="95"/>
        <v>7</v>
      </c>
      <c r="M254" s="328">
        <f t="shared" si="95"/>
        <v>7</v>
      </c>
      <c r="N254" s="328">
        <f t="shared" si="95"/>
        <v>7</v>
      </c>
      <c r="O254" s="328">
        <f t="shared" si="95"/>
        <v>7</v>
      </c>
      <c r="P254" s="328">
        <f t="shared" si="95"/>
        <v>7</v>
      </c>
      <c r="Q254" s="328">
        <f t="shared" si="95"/>
        <v>7</v>
      </c>
      <c r="R254" s="328">
        <f t="shared" si="95"/>
        <v>7</v>
      </c>
      <c r="S254" s="328">
        <f t="shared" si="95"/>
        <v>7</v>
      </c>
      <c r="T254" s="328">
        <f t="shared" si="95"/>
        <v>7</v>
      </c>
      <c r="U254" s="328">
        <f t="shared" si="95"/>
        <v>7</v>
      </c>
      <c r="V254" s="328">
        <f t="shared" si="95"/>
        <v>7</v>
      </c>
      <c r="W254" s="328">
        <f t="shared" si="95"/>
        <v>7</v>
      </c>
      <c r="X254" s="328">
        <f t="shared" si="95"/>
        <v>7</v>
      </c>
      <c r="Y254" s="328">
        <f t="shared" si="95"/>
        <v>7</v>
      </c>
      <c r="Z254" s="328">
        <f t="shared" si="95"/>
        <v>7</v>
      </c>
      <c r="AA254" s="328">
        <f t="shared" si="95"/>
        <v>7</v>
      </c>
      <c r="AB254" s="328">
        <f t="shared" si="95"/>
        <v>7</v>
      </c>
      <c r="AC254" s="328">
        <f t="shared" si="95"/>
        <v>7</v>
      </c>
      <c r="AD254" s="328">
        <f t="shared" si="95"/>
        <v>7</v>
      </c>
      <c r="AE254" s="328">
        <f t="shared" si="95"/>
        <v>7</v>
      </c>
      <c r="AF254" s="328">
        <f t="shared" si="95"/>
        <v>7</v>
      </c>
      <c r="AG254" s="328">
        <f t="shared" si="95"/>
        <v>7</v>
      </c>
      <c r="AH254" s="328">
        <f t="shared" si="95"/>
        <v>7</v>
      </c>
      <c r="AI254" s="328">
        <f t="shared" si="95"/>
        <v>7</v>
      </c>
      <c r="AJ254" s="328">
        <f t="shared" si="95"/>
        <v>7</v>
      </c>
      <c r="AK254" s="328">
        <f t="shared" si="95"/>
        <v>7</v>
      </c>
      <c r="AL254" s="328">
        <f t="shared" si="95"/>
        <v>7</v>
      </c>
      <c r="AM254" s="328">
        <f t="shared" si="95"/>
        <v>7</v>
      </c>
      <c r="AN254" s="328">
        <f t="shared" si="95"/>
        <v>7</v>
      </c>
      <c r="AO254" s="328">
        <f t="shared" si="95"/>
        <v>7</v>
      </c>
      <c r="AP254" s="328">
        <f t="shared" si="95"/>
        <v>7</v>
      </c>
      <c r="AQ254" s="328">
        <f t="shared" si="95"/>
        <v>7</v>
      </c>
      <c r="AR254" s="328">
        <f t="shared" si="95"/>
        <v>7</v>
      </c>
      <c r="AS254" s="328">
        <f t="shared" si="95"/>
        <v>7</v>
      </c>
      <c r="AT254" s="328">
        <f t="shared" si="95"/>
        <v>7</v>
      </c>
      <c r="AU254" s="328">
        <f t="shared" si="95"/>
        <v>7</v>
      </c>
      <c r="AV254" s="328">
        <f t="shared" si="95"/>
        <v>7</v>
      </c>
      <c r="AW254" s="328">
        <f t="shared" si="95"/>
        <v>7</v>
      </c>
      <c r="AX254" s="328">
        <f t="shared" si="95"/>
        <v>7</v>
      </c>
      <c r="AY254" s="328">
        <f t="shared" si="95"/>
        <v>7</v>
      </c>
      <c r="AZ254" s="328">
        <f t="shared" si="95"/>
        <v>7</v>
      </c>
      <c r="BA254" s="328">
        <f t="shared" si="95"/>
        <v>7</v>
      </c>
      <c r="BB254" s="328">
        <f t="shared" si="95"/>
        <v>7</v>
      </c>
      <c r="BC254" s="328">
        <f t="shared" si="95"/>
        <v>7</v>
      </c>
      <c r="BD254" s="328">
        <f t="shared" si="95"/>
        <v>7</v>
      </c>
      <c r="BE254" s="328">
        <f t="shared" si="95"/>
        <v>7</v>
      </c>
      <c r="BF254" s="328">
        <f t="shared" si="95"/>
        <v>7</v>
      </c>
      <c r="BG254" s="328">
        <f t="shared" si="95"/>
        <v>7</v>
      </c>
      <c r="BH254" s="328">
        <f t="shared" si="95"/>
        <v>7</v>
      </c>
      <c r="BI254" s="328">
        <f t="shared" si="95"/>
        <v>7</v>
      </c>
      <c r="BJ254" s="328">
        <f t="shared" si="95"/>
        <v>7</v>
      </c>
      <c r="BK254" s="328">
        <f t="shared" si="95"/>
        <v>7</v>
      </c>
      <c r="BL254" s="328">
        <f t="shared" si="95"/>
        <v>7</v>
      </c>
      <c r="BM254" s="328">
        <f t="shared" si="95"/>
        <v>7</v>
      </c>
      <c r="BN254" s="328">
        <f t="shared" si="95"/>
        <v>7</v>
      </c>
      <c r="BO254" s="328">
        <f t="shared" si="95"/>
        <v>7</v>
      </c>
      <c r="BP254" s="329">
        <f t="shared" si="95"/>
        <v>7</v>
      </c>
    </row>
    <row r="255" spans="1:69">
      <c r="A255" s="98"/>
      <c r="B255" s="320"/>
      <c r="C255" s="98"/>
      <c r="D255" s="98"/>
      <c r="E255" s="98"/>
    </row>
    <row r="256" spans="1:69">
      <c r="A256" s="98"/>
      <c r="B256" s="320"/>
      <c r="C256" s="98"/>
      <c r="D256" s="98"/>
      <c r="E256" s="98"/>
    </row>
    <row r="257" spans="1:69">
      <c r="A257" s="98"/>
      <c r="B257" s="320"/>
      <c r="C257" s="98"/>
    </row>
    <row r="258" spans="1:69">
      <c r="A258" s="98"/>
    </row>
    <row r="259" spans="1:69" ht="18.75">
      <c r="B259" s="43" t="s">
        <v>296</v>
      </c>
    </row>
    <row r="260" spans="1:69" ht="18.75">
      <c r="B260" s="43"/>
    </row>
    <row r="261" spans="1:69">
      <c r="B261">
        <v>1</v>
      </c>
      <c r="C261" t="s">
        <v>302</v>
      </c>
    </row>
    <row r="262" spans="1:69">
      <c r="B262">
        <v>2</v>
      </c>
      <c r="C262" t="s">
        <v>303</v>
      </c>
    </row>
    <row r="263" spans="1:69">
      <c r="B263">
        <v>3</v>
      </c>
      <c r="C263" t="s">
        <v>304</v>
      </c>
    </row>
    <row r="264" spans="1:69" ht="15.75" thickBot="1"/>
    <row r="265" spans="1:69" s="42" customFormat="1" ht="16.5" thickTop="1" thickBot="1">
      <c r="F265" s="491">
        <f>'Investment Appraisal (2)'!$C$5</f>
        <v>2017</v>
      </c>
      <c r="G265" s="491">
        <f>F265+1</f>
        <v>2018</v>
      </c>
      <c r="H265" s="491">
        <f t="shared" ref="H265:BP265" si="96">G265+1</f>
        <v>2019</v>
      </c>
      <c r="I265" s="491">
        <f t="shared" si="96"/>
        <v>2020</v>
      </c>
      <c r="J265" s="491">
        <f t="shared" si="96"/>
        <v>2021</v>
      </c>
      <c r="K265" s="491">
        <f t="shared" si="96"/>
        <v>2022</v>
      </c>
      <c r="L265" s="491">
        <f t="shared" si="96"/>
        <v>2023</v>
      </c>
      <c r="M265" s="491">
        <f t="shared" si="96"/>
        <v>2024</v>
      </c>
      <c r="N265" s="491">
        <f t="shared" si="96"/>
        <v>2025</v>
      </c>
      <c r="O265" s="491">
        <f t="shared" si="96"/>
        <v>2026</v>
      </c>
      <c r="P265" s="491">
        <f t="shared" si="96"/>
        <v>2027</v>
      </c>
      <c r="Q265" s="491">
        <f t="shared" si="96"/>
        <v>2028</v>
      </c>
      <c r="R265" s="491">
        <f t="shared" si="96"/>
        <v>2029</v>
      </c>
      <c r="S265" s="491">
        <f t="shared" si="96"/>
        <v>2030</v>
      </c>
      <c r="T265" s="491">
        <f t="shared" si="96"/>
        <v>2031</v>
      </c>
      <c r="U265" s="491">
        <f t="shared" si="96"/>
        <v>2032</v>
      </c>
      <c r="V265" s="491">
        <f t="shared" si="96"/>
        <v>2033</v>
      </c>
      <c r="W265" s="491">
        <f t="shared" si="96"/>
        <v>2034</v>
      </c>
      <c r="X265" s="491">
        <f t="shared" si="96"/>
        <v>2035</v>
      </c>
      <c r="Y265" s="491">
        <f t="shared" si="96"/>
        <v>2036</v>
      </c>
      <c r="Z265" s="491">
        <f t="shared" si="96"/>
        <v>2037</v>
      </c>
      <c r="AA265" s="491">
        <f t="shared" si="96"/>
        <v>2038</v>
      </c>
      <c r="AB265" s="491">
        <f t="shared" si="96"/>
        <v>2039</v>
      </c>
      <c r="AC265" s="491">
        <f t="shared" si="96"/>
        <v>2040</v>
      </c>
      <c r="AD265" s="491">
        <f t="shared" si="96"/>
        <v>2041</v>
      </c>
      <c r="AE265" s="491">
        <f t="shared" si="96"/>
        <v>2042</v>
      </c>
      <c r="AF265" s="491">
        <f t="shared" si="96"/>
        <v>2043</v>
      </c>
      <c r="AG265" s="491">
        <f t="shared" si="96"/>
        <v>2044</v>
      </c>
      <c r="AH265" s="491">
        <f t="shared" si="96"/>
        <v>2045</v>
      </c>
      <c r="AI265" s="491">
        <f t="shared" si="96"/>
        <v>2046</v>
      </c>
      <c r="AJ265" s="491">
        <f t="shared" si="96"/>
        <v>2047</v>
      </c>
      <c r="AK265" s="491">
        <f t="shared" si="96"/>
        <v>2048</v>
      </c>
      <c r="AL265" s="491">
        <f t="shared" si="96"/>
        <v>2049</v>
      </c>
      <c r="AM265" s="491">
        <f t="shared" si="96"/>
        <v>2050</v>
      </c>
      <c r="AN265" s="491">
        <f t="shared" si="96"/>
        <v>2051</v>
      </c>
      <c r="AO265" s="491">
        <f t="shared" si="96"/>
        <v>2052</v>
      </c>
      <c r="AP265" s="491">
        <f t="shared" si="96"/>
        <v>2053</v>
      </c>
      <c r="AQ265" s="491">
        <f t="shared" si="96"/>
        <v>2054</v>
      </c>
      <c r="AR265" s="491">
        <f t="shared" si="96"/>
        <v>2055</v>
      </c>
      <c r="AS265" s="491">
        <f t="shared" si="96"/>
        <v>2056</v>
      </c>
      <c r="AT265" s="491">
        <f t="shared" si="96"/>
        <v>2057</v>
      </c>
      <c r="AU265" s="491">
        <f t="shared" si="96"/>
        <v>2058</v>
      </c>
      <c r="AV265" s="491">
        <f t="shared" si="96"/>
        <v>2059</v>
      </c>
      <c r="AW265" s="491">
        <f t="shared" si="96"/>
        <v>2060</v>
      </c>
      <c r="AX265" s="491">
        <f t="shared" si="96"/>
        <v>2061</v>
      </c>
      <c r="AY265" s="491">
        <f t="shared" si="96"/>
        <v>2062</v>
      </c>
      <c r="AZ265" s="491">
        <f t="shared" si="96"/>
        <v>2063</v>
      </c>
      <c r="BA265" s="491">
        <f t="shared" si="96"/>
        <v>2064</v>
      </c>
      <c r="BB265" s="491">
        <f t="shared" si="96"/>
        <v>2065</v>
      </c>
      <c r="BC265" s="491">
        <f t="shared" si="96"/>
        <v>2066</v>
      </c>
      <c r="BD265" s="491">
        <f t="shared" si="96"/>
        <v>2067</v>
      </c>
      <c r="BE265" s="491">
        <f t="shared" si="96"/>
        <v>2068</v>
      </c>
      <c r="BF265" s="491">
        <f t="shared" si="96"/>
        <v>2069</v>
      </c>
      <c r="BG265" s="491">
        <f t="shared" si="96"/>
        <v>2070</v>
      </c>
      <c r="BH265" s="491">
        <f t="shared" si="96"/>
        <v>2071</v>
      </c>
      <c r="BI265" s="491">
        <f t="shared" si="96"/>
        <v>2072</v>
      </c>
      <c r="BJ265" s="491">
        <f t="shared" si="96"/>
        <v>2073</v>
      </c>
      <c r="BK265" s="491">
        <f t="shared" si="96"/>
        <v>2074</v>
      </c>
      <c r="BL265" s="491">
        <f t="shared" si="96"/>
        <v>2075</v>
      </c>
      <c r="BM265" s="491">
        <f t="shared" si="96"/>
        <v>2076</v>
      </c>
      <c r="BN265" s="491">
        <f t="shared" si="96"/>
        <v>2077</v>
      </c>
      <c r="BO265" s="491">
        <f t="shared" si="96"/>
        <v>2078</v>
      </c>
      <c r="BP265" s="491">
        <f t="shared" si="96"/>
        <v>2079</v>
      </c>
    </row>
    <row r="266" spans="1:69" ht="15.75" thickTop="1">
      <c r="A266" s="94"/>
      <c r="B266" s="98"/>
      <c r="C266" s="98"/>
      <c r="D266" s="98"/>
      <c r="E266" s="338" t="s">
        <v>305</v>
      </c>
      <c r="F266" s="81">
        <f>HLOOKUP(F265,'Inflation Index'!$20:$25,2,FALSE)</f>
        <v>1.0249999999999999</v>
      </c>
      <c r="G266" s="81">
        <f>HLOOKUP(G265,'Inflation Index'!$20:$25,2,FALSE)</f>
        <v>1.0506249999999997</v>
      </c>
      <c r="H266" s="81">
        <f>HLOOKUP(H265,'Inflation Index'!$20:$25,2,FALSE)</f>
        <v>1.0768906249999997</v>
      </c>
      <c r="I266" s="81">
        <f>HLOOKUP(I265,'Inflation Index'!$20:$25,2,FALSE)</f>
        <v>1.1038128906249995</v>
      </c>
      <c r="J266" s="81">
        <f>HLOOKUP(J265,'Inflation Index'!$20:$25,2,FALSE)</f>
        <v>1.1314082128906244</v>
      </c>
      <c r="K266" s="81">
        <f>HLOOKUP(K265,'Inflation Index'!$20:$25,2,FALSE)</f>
        <v>1.15969341821289</v>
      </c>
      <c r="L266" s="81">
        <f>HLOOKUP(L265,'Inflation Index'!$20:$25,2,FALSE)</f>
        <v>1.1886857536682121</v>
      </c>
      <c r="M266" s="81">
        <f>HLOOKUP(M265,'Inflation Index'!$20:$25,2,FALSE)</f>
        <v>1.2184028975099173</v>
      </c>
      <c r="N266" s="81">
        <f>HLOOKUP(N265,'Inflation Index'!$20:$25,2,FALSE)</f>
        <v>1.2488629699476652</v>
      </c>
      <c r="O266" s="81">
        <f>HLOOKUP(O265,'Inflation Index'!$20:$25,2,FALSE)</f>
        <v>1.2800845441963564</v>
      </c>
      <c r="P266" s="81">
        <f>HLOOKUP(P265,'Inflation Index'!$20:$25,2,FALSE)</f>
        <v>1.3120866578012653</v>
      </c>
      <c r="Q266" s="81">
        <f>HLOOKUP(Q265,'Inflation Index'!$20:$25,2,FALSE)</f>
        <v>1.3448888242462969</v>
      </c>
      <c r="R266" s="81">
        <f>HLOOKUP(R265,'Inflation Index'!$20:$25,2,FALSE)</f>
        <v>1.378511044852454</v>
      </c>
      <c r="S266" s="81">
        <f>HLOOKUP(S265,'Inflation Index'!$20:$25,2,FALSE)</f>
        <v>1.4129738209737652</v>
      </c>
      <c r="T266" s="81">
        <f>HLOOKUP(T265,'Inflation Index'!$20:$25,2,FALSE)</f>
        <v>1.4482981664981094</v>
      </c>
      <c r="U266" s="81">
        <f>HLOOKUP(U265,'Inflation Index'!$20:$25,2,FALSE)</f>
        <v>1.484505620660562</v>
      </c>
      <c r="V266" s="81">
        <f>HLOOKUP(V265,'Inflation Index'!$20:$25,2,FALSE)</f>
        <v>1.5216182611770759</v>
      </c>
      <c r="W266" s="81">
        <f>HLOOKUP(W265,'Inflation Index'!$20:$25,2,FALSE)</f>
        <v>1.5596587177065027</v>
      </c>
      <c r="X266" s="81">
        <f>HLOOKUP(X265,'Inflation Index'!$20:$25,2,FALSE)</f>
        <v>1.5986501856491651</v>
      </c>
      <c r="Y266" s="81">
        <f>HLOOKUP(Y265,'Inflation Index'!$20:$25,2,FALSE)</f>
        <v>1.6386164402903942</v>
      </c>
      <c r="Z266" s="81">
        <f>HLOOKUP(Z265,'Inflation Index'!$20:$25,2,FALSE)</f>
        <v>1.6795818512976539</v>
      </c>
      <c r="AA266" s="81">
        <f>HLOOKUP(AA265,'Inflation Index'!$20:$25,2,FALSE)</f>
        <v>1.721571397580095</v>
      </c>
      <c r="AB266" s="81">
        <f>HLOOKUP(AB265,'Inflation Index'!$20:$25,2,FALSE)</f>
        <v>1.7646106825195971</v>
      </c>
      <c r="AC266" s="81">
        <f>HLOOKUP(AC265,'Inflation Index'!$20:$25,2,FALSE)</f>
        <v>1.8087259495825871</v>
      </c>
      <c r="AD266" s="81">
        <f>HLOOKUP(AD265,'Inflation Index'!$20:$25,2,FALSE)</f>
        <v>1.8539440983221516</v>
      </c>
      <c r="AE266" s="81">
        <f>HLOOKUP(AE265,'Inflation Index'!$20:$25,2,FALSE)</f>
        <v>1.9002927007802053</v>
      </c>
      <c r="AF266" s="81">
        <f>HLOOKUP(AF265,'Inflation Index'!$20:$25,2,FALSE)</f>
        <v>1.9478000182997102</v>
      </c>
      <c r="AG266" s="81">
        <f>HLOOKUP(AG265,'Inflation Index'!$20:$25,2,FALSE)</f>
        <v>1.9964950187572026</v>
      </c>
      <c r="AH266" s="81">
        <f>HLOOKUP(AH265,'Inflation Index'!$20:$25,2,FALSE)</f>
        <v>2.0464073942261325</v>
      </c>
      <c r="AI266" s="81">
        <f>HLOOKUP(AI265,'Inflation Index'!$20:$25,2,FALSE)</f>
        <v>2.0975675790817858</v>
      </c>
      <c r="AJ266" s="81">
        <f>HLOOKUP(AJ265,'Inflation Index'!$20:$25,2,FALSE)</f>
        <v>2.1500067685588302</v>
      </c>
      <c r="AK266" s="81">
        <f>HLOOKUP(AK265,'Inflation Index'!$20:$25,2,FALSE)</f>
        <v>2.203756937772801</v>
      </c>
      <c r="AL266" s="81">
        <f>HLOOKUP(AL265,'Inflation Index'!$20:$25,2,FALSE)</f>
        <v>2.2588508612171205</v>
      </c>
      <c r="AM266" s="81">
        <f>HLOOKUP(AM265,'Inflation Index'!$20:$25,2,FALSE)</f>
        <v>2.3153221327475482</v>
      </c>
      <c r="AN266" s="81">
        <f>HLOOKUP(AN265,'Inflation Index'!$20:$25,2,FALSE)</f>
        <v>2.3732051860662366</v>
      </c>
      <c r="AO266" s="81">
        <f>HLOOKUP(AO265,'Inflation Index'!$20:$25,2,FALSE)</f>
        <v>2.4325353157178924</v>
      </c>
      <c r="AP266" s="81">
        <f>HLOOKUP(AP265,'Inflation Index'!$20:$25,2,FALSE)</f>
        <v>2.4933486986108395</v>
      </c>
      <c r="AQ266" s="81">
        <f>HLOOKUP(AQ265,'Inflation Index'!$20:$25,2,FALSE)</f>
        <v>2.5556824160761105</v>
      </c>
      <c r="AR266" s="81">
        <f>HLOOKUP(AR265,'Inflation Index'!$20:$25,2,FALSE)</f>
        <v>2.6195744764780131</v>
      </c>
      <c r="AS266" s="81">
        <f>HLOOKUP(AS265,'Inflation Index'!$20:$25,2,FALSE)</f>
        <v>2.6850638383899632</v>
      </c>
      <c r="AT266" s="81">
        <f>HLOOKUP(AT265,'Inflation Index'!$20:$25,2,FALSE)</f>
        <v>2.7521904343497123</v>
      </c>
      <c r="AU266" s="81">
        <f>HLOOKUP(AU265,'Inflation Index'!$20:$25,2,FALSE)</f>
        <v>2.8209951952084547</v>
      </c>
      <c r="AV266" s="81">
        <f>HLOOKUP(AV265,'Inflation Index'!$20:$25,2,FALSE)</f>
        <v>2.8915200750886658</v>
      </c>
      <c r="AW266" s="81">
        <f>HLOOKUP(AW265,'Inflation Index'!$20:$25,2,FALSE)</f>
        <v>2.9638080769658819</v>
      </c>
      <c r="AX266" s="81">
        <f>HLOOKUP(AX265,'Inflation Index'!$20:$25,2,FALSE)</f>
        <v>3.0379032788900289</v>
      </c>
      <c r="AY266" s="81">
        <f>HLOOKUP(AY265,'Inflation Index'!$20:$25,2,FALSE)</f>
        <v>3.113850860862279</v>
      </c>
      <c r="AZ266" s="81">
        <f>HLOOKUP(AZ265,'Inflation Index'!$20:$25,2,FALSE)</f>
        <v>3.1916971323838355</v>
      </c>
      <c r="BA266" s="81">
        <f>HLOOKUP(BA265,'Inflation Index'!$20:$25,2,FALSE)</f>
        <v>3.2714895606934311</v>
      </c>
      <c r="BB266" s="81">
        <f>HLOOKUP(BB265,'Inflation Index'!$20:$25,2,FALSE)</f>
        <v>3.3532767997107671</v>
      </c>
      <c r="BC266" s="81">
        <f>HLOOKUP(BC265,'Inflation Index'!$20:$25,2,FALSE)</f>
        <v>3.4371087197035362</v>
      </c>
      <c r="BD266" s="81">
        <f>HLOOKUP(BD265,'Inflation Index'!$20:$25,2,FALSE)</f>
        <v>3.5230364376961241</v>
      </c>
      <c r="BE266" s="81">
        <f>HLOOKUP(BE265,'Inflation Index'!$20:$25,2,FALSE)</f>
        <v>3.6111123486385264</v>
      </c>
      <c r="BF266" s="81">
        <f>HLOOKUP(BF265,'Inflation Index'!$20:$25,2,FALSE)</f>
        <v>3.7013901573544894</v>
      </c>
      <c r="BG266" s="81">
        <f>HLOOKUP(BG265,'Inflation Index'!$20:$25,2,FALSE)</f>
        <v>3.7939249112883511</v>
      </c>
      <c r="BH266" s="81">
        <f>HLOOKUP(BH265,'Inflation Index'!$20:$25,2,FALSE)</f>
        <v>3.8887730340705593</v>
      </c>
      <c r="BI266" s="81">
        <f>HLOOKUP(BI265,'Inflation Index'!$20:$25,2,FALSE)</f>
        <v>3.985992359922323</v>
      </c>
      <c r="BJ266" s="81">
        <f>HLOOKUP(BJ265,'Inflation Index'!$20:$25,2,FALSE)</f>
        <v>4.0856421689203808</v>
      </c>
      <c r="BK266" s="81">
        <f>HLOOKUP(BK265,'Inflation Index'!$20:$25,2,FALSE)</f>
        <v>4.1877832231433896</v>
      </c>
      <c r="BL266" s="81">
        <f>HLOOKUP(BL265,'Inflation Index'!$20:$25,2,FALSE)</f>
        <v>4.2924778037219742</v>
      </c>
      <c r="BM266" s="81">
        <f>HLOOKUP(BM265,'Inflation Index'!$20:$25,2,FALSE)</f>
        <v>4.3997897488150226</v>
      </c>
      <c r="BN266" s="81" t="e">
        <f>HLOOKUP(BN265,'Inflation Index'!$20:$25,2,FALSE)</f>
        <v>#N/A</v>
      </c>
      <c r="BO266" s="81" t="e">
        <f>HLOOKUP(BO265,'Inflation Index'!$20:$25,2,FALSE)</f>
        <v>#N/A</v>
      </c>
      <c r="BP266" s="81" t="e">
        <f>HLOOKUP(BP265,'Inflation Index'!$20:$25,2,FALSE)</f>
        <v>#N/A</v>
      </c>
      <c r="BQ266" s="255"/>
    </row>
    <row r="267" spans="1:69" s="42" customFormat="1">
      <c r="A267" s="94"/>
      <c r="B267" s="94"/>
      <c r="C267" s="94"/>
      <c r="D267" s="94"/>
      <c r="E267" s="94"/>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73"/>
      <c r="AE267" s="273"/>
      <c r="AF267" s="273"/>
      <c r="AG267" s="273"/>
      <c r="AH267" s="273"/>
      <c r="AI267" s="273"/>
      <c r="AJ267" s="273"/>
      <c r="AK267" s="273"/>
      <c r="AL267" s="273"/>
      <c r="AM267" s="273"/>
      <c r="AN267" s="273"/>
      <c r="AO267" s="273"/>
      <c r="AP267" s="273"/>
      <c r="AQ267" s="273"/>
      <c r="AR267" s="273"/>
      <c r="AS267" s="273"/>
      <c r="AT267" s="273"/>
      <c r="AU267" s="273"/>
      <c r="AV267" s="273"/>
      <c r="AW267" s="273"/>
      <c r="AX267" s="273"/>
      <c r="AY267" s="273"/>
      <c r="AZ267" s="273"/>
      <c r="BA267" s="273"/>
      <c r="BB267" s="273"/>
      <c r="BC267" s="273"/>
      <c r="BD267" s="273"/>
      <c r="BE267" s="273"/>
      <c r="BF267" s="273"/>
      <c r="BG267" s="273"/>
      <c r="BH267" s="273"/>
      <c r="BI267" s="273"/>
      <c r="BJ267" s="273"/>
      <c r="BK267" s="273"/>
      <c r="BL267" s="273"/>
      <c r="BM267" s="273"/>
      <c r="BN267" s="273"/>
      <c r="BO267" s="273"/>
      <c r="BP267" s="273"/>
      <c r="BQ267" s="94"/>
    </row>
    <row r="268" spans="1:69" s="60" customFormat="1">
      <c r="B268" s="1589" t="s">
        <v>297</v>
      </c>
      <c r="C268" s="86" t="s">
        <v>300</v>
      </c>
      <c r="D268" s="86"/>
      <c r="E268" s="86"/>
      <c r="F268" s="342">
        <f>'3. Inputs'!G310</f>
        <v>-5000</v>
      </c>
      <c r="G268" s="86">
        <f>F268</f>
        <v>-5000</v>
      </c>
      <c r="H268" s="86">
        <f t="shared" ref="H268:BP268" si="97">G268</f>
        <v>-5000</v>
      </c>
      <c r="I268" s="86">
        <f t="shared" si="97"/>
        <v>-5000</v>
      </c>
      <c r="J268" s="86">
        <f t="shared" si="97"/>
        <v>-5000</v>
      </c>
      <c r="K268" s="86">
        <f t="shared" si="97"/>
        <v>-5000</v>
      </c>
      <c r="L268" s="86">
        <f t="shared" si="97"/>
        <v>-5000</v>
      </c>
      <c r="M268" s="86">
        <f t="shared" si="97"/>
        <v>-5000</v>
      </c>
      <c r="N268" s="86">
        <f t="shared" si="97"/>
        <v>-5000</v>
      </c>
      <c r="O268" s="86">
        <f t="shared" si="97"/>
        <v>-5000</v>
      </c>
      <c r="P268" s="86">
        <f t="shared" si="97"/>
        <v>-5000</v>
      </c>
      <c r="Q268" s="86">
        <f t="shared" si="97"/>
        <v>-5000</v>
      </c>
      <c r="R268" s="86">
        <f t="shared" si="97"/>
        <v>-5000</v>
      </c>
      <c r="S268" s="86">
        <f t="shared" si="97"/>
        <v>-5000</v>
      </c>
      <c r="T268" s="86">
        <f t="shared" si="97"/>
        <v>-5000</v>
      </c>
      <c r="U268" s="86">
        <f t="shared" si="97"/>
        <v>-5000</v>
      </c>
      <c r="V268" s="86">
        <f t="shared" si="97"/>
        <v>-5000</v>
      </c>
      <c r="W268" s="86">
        <f t="shared" si="97"/>
        <v>-5000</v>
      </c>
      <c r="X268" s="86">
        <f t="shared" si="97"/>
        <v>-5000</v>
      </c>
      <c r="Y268" s="86">
        <f t="shared" si="97"/>
        <v>-5000</v>
      </c>
      <c r="Z268" s="86">
        <f t="shared" si="97"/>
        <v>-5000</v>
      </c>
      <c r="AA268" s="86">
        <f t="shared" si="97"/>
        <v>-5000</v>
      </c>
      <c r="AB268" s="86">
        <f t="shared" si="97"/>
        <v>-5000</v>
      </c>
      <c r="AC268" s="86">
        <f t="shared" si="97"/>
        <v>-5000</v>
      </c>
      <c r="AD268" s="86">
        <f t="shared" si="97"/>
        <v>-5000</v>
      </c>
      <c r="AE268" s="86">
        <f t="shared" si="97"/>
        <v>-5000</v>
      </c>
      <c r="AF268" s="86">
        <f t="shared" si="97"/>
        <v>-5000</v>
      </c>
      <c r="AG268" s="86">
        <f t="shared" si="97"/>
        <v>-5000</v>
      </c>
      <c r="AH268" s="86">
        <f t="shared" si="97"/>
        <v>-5000</v>
      </c>
      <c r="AI268" s="86">
        <f t="shared" si="97"/>
        <v>-5000</v>
      </c>
      <c r="AJ268" s="86">
        <f t="shared" si="97"/>
        <v>-5000</v>
      </c>
      <c r="AK268" s="86">
        <f t="shared" si="97"/>
        <v>-5000</v>
      </c>
      <c r="AL268" s="86">
        <f t="shared" si="97"/>
        <v>-5000</v>
      </c>
      <c r="AM268" s="86">
        <f t="shared" si="97"/>
        <v>-5000</v>
      </c>
      <c r="AN268" s="86">
        <f t="shared" si="97"/>
        <v>-5000</v>
      </c>
      <c r="AO268" s="86">
        <f t="shared" si="97"/>
        <v>-5000</v>
      </c>
      <c r="AP268" s="86">
        <f t="shared" si="97"/>
        <v>-5000</v>
      </c>
      <c r="AQ268" s="86">
        <f t="shared" si="97"/>
        <v>-5000</v>
      </c>
      <c r="AR268" s="86">
        <f t="shared" si="97"/>
        <v>-5000</v>
      </c>
      <c r="AS268" s="86">
        <f t="shared" si="97"/>
        <v>-5000</v>
      </c>
      <c r="AT268" s="86">
        <f t="shared" si="97"/>
        <v>-5000</v>
      </c>
      <c r="AU268" s="86">
        <f t="shared" si="97"/>
        <v>-5000</v>
      </c>
      <c r="AV268" s="86">
        <f t="shared" si="97"/>
        <v>-5000</v>
      </c>
      <c r="AW268" s="86">
        <f t="shared" si="97"/>
        <v>-5000</v>
      </c>
      <c r="AX268" s="86">
        <f t="shared" si="97"/>
        <v>-5000</v>
      </c>
      <c r="AY268" s="86">
        <f t="shared" si="97"/>
        <v>-5000</v>
      </c>
      <c r="AZ268" s="86">
        <f t="shared" si="97"/>
        <v>-5000</v>
      </c>
      <c r="BA268" s="86">
        <f t="shared" si="97"/>
        <v>-5000</v>
      </c>
      <c r="BB268" s="86">
        <f t="shared" si="97"/>
        <v>-5000</v>
      </c>
      <c r="BC268" s="86">
        <f t="shared" si="97"/>
        <v>-5000</v>
      </c>
      <c r="BD268" s="86">
        <f t="shared" si="97"/>
        <v>-5000</v>
      </c>
      <c r="BE268" s="86">
        <f t="shared" si="97"/>
        <v>-5000</v>
      </c>
      <c r="BF268" s="86">
        <f t="shared" si="97"/>
        <v>-5000</v>
      </c>
      <c r="BG268" s="86">
        <f t="shared" si="97"/>
        <v>-5000</v>
      </c>
      <c r="BH268" s="86">
        <f t="shared" si="97"/>
        <v>-5000</v>
      </c>
      <c r="BI268" s="86">
        <f t="shared" si="97"/>
        <v>-5000</v>
      </c>
      <c r="BJ268" s="86">
        <f t="shared" si="97"/>
        <v>-5000</v>
      </c>
      <c r="BK268" s="86">
        <f t="shared" si="97"/>
        <v>-5000</v>
      </c>
      <c r="BL268" s="86">
        <f t="shared" si="97"/>
        <v>-5000</v>
      </c>
      <c r="BM268" s="86">
        <f t="shared" si="97"/>
        <v>-5000</v>
      </c>
      <c r="BN268" s="86">
        <f t="shared" si="97"/>
        <v>-5000</v>
      </c>
      <c r="BO268" s="86">
        <f t="shared" si="97"/>
        <v>-5000</v>
      </c>
      <c r="BP268" s="130">
        <f t="shared" si="97"/>
        <v>-5000</v>
      </c>
    </row>
    <row r="269" spans="1:69" s="60" customFormat="1">
      <c r="B269" s="1590"/>
      <c r="C269" s="122" t="s">
        <v>301</v>
      </c>
      <c r="D269" s="122"/>
      <c r="E269" s="122"/>
      <c r="F269" s="118">
        <f>'3. Inputs'!G311</f>
        <v>-177</v>
      </c>
      <c r="G269" s="122">
        <f>$F$269*G266</f>
        <v>-185.96062499999994</v>
      </c>
      <c r="H269" s="122">
        <f t="shared" ref="H269:BP269" si="98">$F$269*H266</f>
        <v>-190.60964062499994</v>
      </c>
      <c r="I269" s="122">
        <f t="shared" si="98"/>
        <v>-195.37488164062492</v>
      </c>
      <c r="J269" s="122">
        <f t="shared" si="98"/>
        <v>-200.25925368164053</v>
      </c>
      <c r="K269" s="122">
        <f t="shared" si="98"/>
        <v>-205.26573502368151</v>
      </c>
      <c r="L269" s="122">
        <f t="shared" si="98"/>
        <v>-210.39737839927352</v>
      </c>
      <c r="M269" s="122">
        <f t="shared" si="98"/>
        <v>-215.65731285925534</v>
      </c>
      <c r="N269" s="122">
        <f t="shared" si="98"/>
        <v>-221.04874568073674</v>
      </c>
      <c r="O269" s="122">
        <f t="shared" si="98"/>
        <v>-226.57496432275508</v>
      </c>
      <c r="P269" s="122">
        <f t="shared" si="98"/>
        <v>-232.23933843082395</v>
      </c>
      <c r="Q269" s="122">
        <f t="shared" si="98"/>
        <v>-238.04532189159454</v>
      </c>
      <c r="R269" s="122">
        <f t="shared" si="98"/>
        <v>-243.99645493888437</v>
      </c>
      <c r="S269" s="122">
        <f t="shared" si="98"/>
        <v>-250.09636631235645</v>
      </c>
      <c r="T269" s="122">
        <f t="shared" si="98"/>
        <v>-256.34877547016538</v>
      </c>
      <c r="U269" s="122">
        <f t="shared" si="98"/>
        <v>-262.75749485691949</v>
      </c>
      <c r="V269" s="122">
        <f t="shared" si="98"/>
        <v>-269.32643222834241</v>
      </c>
      <c r="W269" s="122">
        <f t="shared" si="98"/>
        <v>-276.05959303405098</v>
      </c>
      <c r="X269" s="122">
        <f t="shared" si="98"/>
        <v>-282.96108285990221</v>
      </c>
      <c r="Y269" s="122">
        <f t="shared" si="98"/>
        <v>-290.0351099313998</v>
      </c>
      <c r="Z269" s="122">
        <f t="shared" si="98"/>
        <v>-297.28598767968475</v>
      </c>
      <c r="AA269" s="122">
        <f t="shared" si="98"/>
        <v>-304.71813737167685</v>
      </c>
      <c r="AB269" s="122">
        <f t="shared" si="98"/>
        <v>-312.33609080596869</v>
      </c>
      <c r="AC269" s="122">
        <f t="shared" si="98"/>
        <v>-320.1444930761179</v>
      </c>
      <c r="AD269" s="122">
        <f t="shared" si="98"/>
        <v>-328.14810540302085</v>
      </c>
      <c r="AE269" s="122">
        <f t="shared" si="98"/>
        <v>-336.35180803809635</v>
      </c>
      <c r="AF269" s="122">
        <f t="shared" si="98"/>
        <v>-344.76060323904869</v>
      </c>
      <c r="AG269" s="122">
        <f t="shared" si="98"/>
        <v>-353.37961832002486</v>
      </c>
      <c r="AH269" s="122">
        <f t="shared" si="98"/>
        <v>-362.21410877802543</v>
      </c>
      <c r="AI269" s="122">
        <f t="shared" si="98"/>
        <v>-371.26946149747607</v>
      </c>
      <c r="AJ269" s="122">
        <f t="shared" si="98"/>
        <v>-380.55119803491294</v>
      </c>
      <c r="AK269" s="122">
        <f t="shared" si="98"/>
        <v>-390.06497798578579</v>
      </c>
      <c r="AL269" s="122">
        <f t="shared" si="98"/>
        <v>-399.81660243543035</v>
      </c>
      <c r="AM269" s="122">
        <f t="shared" si="98"/>
        <v>-409.812017496316</v>
      </c>
      <c r="AN269" s="122">
        <f t="shared" si="98"/>
        <v>-420.05731793372388</v>
      </c>
      <c r="AO269" s="122">
        <f t="shared" si="98"/>
        <v>-430.55875088206693</v>
      </c>
      <c r="AP269" s="122">
        <f t="shared" si="98"/>
        <v>-441.3227196541186</v>
      </c>
      <c r="AQ269" s="122">
        <f t="shared" si="98"/>
        <v>-452.35578764547154</v>
      </c>
      <c r="AR269" s="122">
        <f t="shared" si="98"/>
        <v>-463.66468233660834</v>
      </c>
      <c r="AS269" s="122">
        <f t="shared" si="98"/>
        <v>-475.25629939502346</v>
      </c>
      <c r="AT269" s="122">
        <f t="shared" si="98"/>
        <v>-487.1377068798991</v>
      </c>
      <c r="AU269" s="122">
        <f t="shared" si="98"/>
        <v>-499.3161495518965</v>
      </c>
      <c r="AV269" s="122">
        <f t="shared" si="98"/>
        <v>-511.79905329069385</v>
      </c>
      <c r="AW269" s="122">
        <f t="shared" si="98"/>
        <v>-524.5940296229611</v>
      </c>
      <c r="AX269" s="122">
        <f t="shared" si="98"/>
        <v>-537.70888036353506</v>
      </c>
      <c r="AY269" s="122">
        <f t="shared" si="98"/>
        <v>-551.15160237262342</v>
      </c>
      <c r="AZ269" s="122">
        <f t="shared" si="98"/>
        <v>-564.93039243193891</v>
      </c>
      <c r="BA269" s="122">
        <f t="shared" si="98"/>
        <v>-579.05365224273726</v>
      </c>
      <c r="BB269" s="122">
        <f t="shared" si="98"/>
        <v>-593.52999354880581</v>
      </c>
      <c r="BC269" s="122">
        <f t="shared" si="98"/>
        <v>-608.36824338752592</v>
      </c>
      <c r="BD269" s="122">
        <f t="shared" si="98"/>
        <v>-623.57744947221397</v>
      </c>
      <c r="BE269" s="122">
        <f t="shared" si="98"/>
        <v>-639.1668857090192</v>
      </c>
      <c r="BF269" s="122">
        <f t="shared" si="98"/>
        <v>-655.14605785174467</v>
      </c>
      <c r="BG269" s="122">
        <f t="shared" si="98"/>
        <v>-671.52470929803815</v>
      </c>
      <c r="BH269" s="122">
        <f t="shared" si="98"/>
        <v>-688.31282703048896</v>
      </c>
      <c r="BI269" s="122">
        <f t="shared" si="98"/>
        <v>-705.52064770625122</v>
      </c>
      <c r="BJ269" s="122">
        <f t="shared" si="98"/>
        <v>-723.15866389890743</v>
      </c>
      <c r="BK269" s="122">
        <f t="shared" si="98"/>
        <v>-741.23763049638001</v>
      </c>
      <c r="BL269" s="122">
        <f t="shared" si="98"/>
        <v>-759.76857125878939</v>
      </c>
      <c r="BM269" s="122">
        <f t="shared" si="98"/>
        <v>-778.76278554025896</v>
      </c>
      <c r="BN269" s="122" t="e">
        <f t="shared" si="98"/>
        <v>#N/A</v>
      </c>
      <c r="BO269" s="122" t="e">
        <f t="shared" si="98"/>
        <v>#N/A</v>
      </c>
      <c r="BP269" s="123" t="e">
        <f t="shared" si="98"/>
        <v>#N/A</v>
      </c>
    </row>
    <row r="270" spans="1:69" s="60" customFormat="1">
      <c r="B270" s="1591"/>
      <c r="C270" s="140" t="s">
        <v>297</v>
      </c>
      <c r="D270" s="140"/>
      <c r="E270" s="140"/>
      <c r="F270" s="343">
        <f>'3. Inputs'!G312</f>
        <v>-255</v>
      </c>
      <c r="G270" s="140">
        <f>$F$270*G266</f>
        <v>-267.9093749999999</v>
      </c>
      <c r="H270" s="140">
        <f t="shared" ref="H270:BP270" si="99">$F$270*H266</f>
        <v>-274.60710937499994</v>
      </c>
      <c r="I270" s="140">
        <f t="shared" si="99"/>
        <v>-281.47228710937486</v>
      </c>
      <c r="J270" s="140">
        <f t="shared" si="99"/>
        <v>-288.50909428710924</v>
      </c>
      <c r="K270" s="140">
        <f t="shared" si="99"/>
        <v>-295.72182164428693</v>
      </c>
      <c r="L270" s="140">
        <f t="shared" si="99"/>
        <v>-303.11486718539408</v>
      </c>
      <c r="M270" s="140">
        <f t="shared" si="99"/>
        <v>-310.6927388650289</v>
      </c>
      <c r="N270" s="140">
        <f t="shared" si="99"/>
        <v>-318.46005733665464</v>
      </c>
      <c r="O270" s="140">
        <f t="shared" si="99"/>
        <v>-326.42155877007087</v>
      </c>
      <c r="P270" s="140">
        <f t="shared" si="99"/>
        <v>-334.58209773932265</v>
      </c>
      <c r="Q270" s="140">
        <f t="shared" si="99"/>
        <v>-342.94665018280568</v>
      </c>
      <c r="R270" s="140">
        <f t="shared" si="99"/>
        <v>-351.52031643737575</v>
      </c>
      <c r="S270" s="140">
        <f t="shared" si="99"/>
        <v>-360.30832434831012</v>
      </c>
      <c r="T270" s="140">
        <f t="shared" si="99"/>
        <v>-369.31603245701791</v>
      </c>
      <c r="U270" s="140">
        <f t="shared" si="99"/>
        <v>-378.54893326844331</v>
      </c>
      <c r="V270" s="140">
        <f t="shared" si="99"/>
        <v>-388.01265660015434</v>
      </c>
      <c r="W270" s="140">
        <f t="shared" si="99"/>
        <v>-397.71297301515818</v>
      </c>
      <c r="X270" s="140">
        <f t="shared" si="99"/>
        <v>-407.65579734053711</v>
      </c>
      <c r="Y270" s="140">
        <f t="shared" si="99"/>
        <v>-417.84719227405054</v>
      </c>
      <c r="Z270" s="140">
        <f t="shared" si="99"/>
        <v>-428.29337208090175</v>
      </c>
      <c r="AA270" s="140">
        <f t="shared" si="99"/>
        <v>-439.00070638292425</v>
      </c>
      <c r="AB270" s="140">
        <f t="shared" si="99"/>
        <v>-449.97572404249723</v>
      </c>
      <c r="AC270" s="140">
        <f t="shared" si="99"/>
        <v>-461.22511714355971</v>
      </c>
      <c r="AD270" s="140">
        <f t="shared" si="99"/>
        <v>-472.75574507214867</v>
      </c>
      <c r="AE270" s="140">
        <f t="shared" si="99"/>
        <v>-484.57463869895236</v>
      </c>
      <c r="AF270" s="140">
        <f t="shared" si="99"/>
        <v>-496.68900466642611</v>
      </c>
      <c r="AG270" s="140">
        <f t="shared" si="99"/>
        <v>-509.10622978308663</v>
      </c>
      <c r="AH270" s="140">
        <f t="shared" si="99"/>
        <v>-521.83388552766382</v>
      </c>
      <c r="AI270" s="140">
        <f t="shared" si="99"/>
        <v>-534.87973266585539</v>
      </c>
      <c r="AJ270" s="140">
        <f t="shared" si="99"/>
        <v>-548.25172598250174</v>
      </c>
      <c r="AK270" s="140">
        <f t="shared" si="99"/>
        <v>-561.95801913206424</v>
      </c>
      <c r="AL270" s="140">
        <f t="shared" si="99"/>
        <v>-576.00696961036579</v>
      </c>
      <c r="AM270" s="140">
        <f t="shared" si="99"/>
        <v>-590.40714385062483</v>
      </c>
      <c r="AN270" s="140">
        <f t="shared" si="99"/>
        <v>-605.16732244689035</v>
      </c>
      <c r="AO270" s="140">
        <f t="shared" si="99"/>
        <v>-620.29650550806252</v>
      </c>
      <c r="AP270" s="140">
        <f t="shared" si="99"/>
        <v>-635.8039181457641</v>
      </c>
      <c r="AQ270" s="140">
        <f t="shared" si="99"/>
        <v>-651.69901609940814</v>
      </c>
      <c r="AR270" s="140">
        <f t="shared" si="99"/>
        <v>-667.99149150189339</v>
      </c>
      <c r="AS270" s="140">
        <f t="shared" si="99"/>
        <v>-684.69127878944062</v>
      </c>
      <c r="AT270" s="140">
        <f t="shared" si="99"/>
        <v>-701.80856075917666</v>
      </c>
      <c r="AU270" s="140">
        <f t="shared" si="99"/>
        <v>-719.35377477815598</v>
      </c>
      <c r="AV270" s="140">
        <f t="shared" si="99"/>
        <v>-737.33761914760976</v>
      </c>
      <c r="AW270" s="140">
        <f t="shared" si="99"/>
        <v>-755.77105962629992</v>
      </c>
      <c r="AX270" s="140">
        <f t="shared" si="99"/>
        <v>-774.66533611695741</v>
      </c>
      <c r="AY270" s="140">
        <f t="shared" si="99"/>
        <v>-794.03196951988116</v>
      </c>
      <c r="AZ270" s="140">
        <f t="shared" si="99"/>
        <v>-813.88276875787801</v>
      </c>
      <c r="BA270" s="140">
        <f t="shared" si="99"/>
        <v>-834.22983797682491</v>
      </c>
      <c r="BB270" s="140">
        <f t="shared" si="99"/>
        <v>-855.08558392624559</v>
      </c>
      <c r="BC270" s="140">
        <f t="shared" si="99"/>
        <v>-876.46272352440167</v>
      </c>
      <c r="BD270" s="140">
        <f t="shared" si="99"/>
        <v>-898.37429161251168</v>
      </c>
      <c r="BE270" s="140">
        <f t="shared" si="99"/>
        <v>-920.83364890282428</v>
      </c>
      <c r="BF270" s="140">
        <f t="shared" si="99"/>
        <v>-943.85449012539482</v>
      </c>
      <c r="BG270" s="140">
        <f t="shared" si="99"/>
        <v>-967.45085237852948</v>
      </c>
      <c r="BH270" s="140">
        <f t="shared" si="99"/>
        <v>-991.63712368799258</v>
      </c>
      <c r="BI270" s="140">
        <f t="shared" si="99"/>
        <v>-1016.4280517801924</v>
      </c>
      <c r="BJ270" s="140">
        <f t="shared" si="99"/>
        <v>-1041.838753074697</v>
      </c>
      <c r="BK270" s="140">
        <f t="shared" si="99"/>
        <v>-1067.8847219015643</v>
      </c>
      <c r="BL270" s="140">
        <f t="shared" si="99"/>
        <v>-1094.5818399491034</v>
      </c>
      <c r="BM270" s="140">
        <f t="shared" si="99"/>
        <v>-1121.9463859478308</v>
      </c>
      <c r="BN270" s="140" t="e">
        <f t="shared" si="99"/>
        <v>#N/A</v>
      </c>
      <c r="BO270" s="140" t="e">
        <f t="shared" si="99"/>
        <v>#N/A</v>
      </c>
      <c r="BP270" s="141" t="e">
        <f t="shared" si="99"/>
        <v>#N/A</v>
      </c>
    </row>
    <row r="273" spans="2:68">
      <c r="B273">
        <v>1</v>
      </c>
      <c r="C273" t="s">
        <v>307</v>
      </c>
    </row>
    <row r="274" spans="2:68">
      <c r="B274">
        <v>2</v>
      </c>
      <c r="C274" t="s">
        <v>308</v>
      </c>
    </row>
    <row r="275" spans="2:68">
      <c r="B275">
        <v>3</v>
      </c>
      <c r="C275" t="s">
        <v>309</v>
      </c>
    </row>
    <row r="277" spans="2:68">
      <c r="E277" s="98"/>
    </row>
    <row r="278" spans="2:68" s="60" customFormat="1">
      <c r="B278" s="1589" t="s">
        <v>306</v>
      </c>
      <c r="C278" s="86" t="s">
        <v>181</v>
      </c>
      <c r="D278" s="86"/>
      <c r="E278" s="86"/>
      <c r="F278" s="342">
        <f>'3. Inputs'!G320</f>
        <v>10</v>
      </c>
      <c r="G278" s="86">
        <f>'I&amp;E Summary (2)'!E31</f>
        <v>21.218</v>
      </c>
      <c r="H278" s="86">
        <f>'I&amp;E Summary (2)'!F31</f>
        <v>21.85454</v>
      </c>
      <c r="I278" s="86">
        <f>'I&amp;E Summary (2)'!G31</f>
        <v>22.510176199999997</v>
      </c>
      <c r="J278" s="86">
        <f>'I&amp;E Summary (2)'!H31</f>
        <v>30.411184096835793</v>
      </c>
      <c r="K278" s="86">
        <f>'I&amp;E Summary (2)'!I31</f>
        <v>33.867665137913463</v>
      </c>
      <c r="L278" s="86">
        <f>'I&amp;E Summary (2)'!J31</f>
        <v>37.504164975768617</v>
      </c>
      <c r="M278" s="86">
        <f>'I&amp;E Summary (2)'!K31</f>
        <v>42.393612382801471</v>
      </c>
      <c r="N278" s="86">
        <f>'I&amp;E Summary (2)'!L31</f>
        <v>46.008081697978938</v>
      </c>
      <c r="O278" s="86">
        <f>'I&amp;E Summary (2)'!M31</f>
        <v>49.801264920922527</v>
      </c>
      <c r="P278" s="86">
        <f>'I&amp;E Summary (2)'!N31</f>
        <v>51.893040221817579</v>
      </c>
      <c r="Q278" s="86">
        <f>'I&amp;E Summary (2)'!O31</f>
        <v>53.449831428472109</v>
      </c>
      <c r="R278" s="86">
        <f>'I&amp;E Summary (2)'!P31</f>
        <v>55.053326371326271</v>
      </c>
      <c r="S278" s="86">
        <f>'I&amp;E Summary (2)'!Q31</f>
        <v>56.704926162466059</v>
      </c>
      <c r="T278" s="86">
        <f>'I&amp;E Summary (2)'!R31</f>
        <v>58.40607394734004</v>
      </c>
      <c r="U278" s="86">
        <f>'I&amp;E Summary (2)'!S31</f>
        <v>60.158256165760235</v>
      </c>
      <c r="V278" s="86">
        <f>'I&amp;E Summary (2)'!T31</f>
        <v>61.963003850733038</v>
      </c>
      <c r="W278" s="86">
        <f>'I&amp;E Summary (2)'!U31</f>
        <v>63.82189396625504</v>
      </c>
      <c r="X278" s="86">
        <f>'I&amp;E Summary (2)'!V31</f>
        <v>65.736550785242699</v>
      </c>
      <c r="Y278" s="86">
        <f>'I&amp;E Summary (2)'!W31</f>
        <v>67.708647308799968</v>
      </c>
      <c r="Z278" s="86">
        <f>'I&amp;E Summary (2)'!X31</f>
        <v>69.739906728063971</v>
      </c>
      <c r="AA278" s="86">
        <f>'I&amp;E Summary (2)'!Y31</f>
        <v>71.832103929905884</v>
      </c>
      <c r="AB278" s="86">
        <f>'I&amp;E Summary (2)'!Z31</f>
        <v>73.98706704780308</v>
      </c>
      <c r="AC278" s="86">
        <f>'I&amp;E Summary (2)'!AA31</f>
        <v>76.206679059237175</v>
      </c>
      <c r="AD278" s="86">
        <f>'I&amp;E Summary (2)'!AB31</f>
        <v>78.492879431014273</v>
      </c>
      <c r="AE278" s="86">
        <f>'I&amp;E Summary (2)'!AC31</f>
        <v>80.847665813944715</v>
      </c>
      <c r="AF278" s="86">
        <f>'I&amp;E Summary (2)'!AD31</f>
        <v>83.273095788363051</v>
      </c>
      <c r="AG278" s="86">
        <f>'I&amp;E Summary (2)'!AE31</f>
        <v>85.771288662013944</v>
      </c>
      <c r="AH278" s="86">
        <f>'I&amp;E Summary (2)'!AF31</f>
        <v>88.344427321874377</v>
      </c>
      <c r="AI278" s="86">
        <f>'I&amp;E Summary (2)'!AG31</f>
        <v>90.994760141530591</v>
      </c>
      <c r="AJ278" s="86">
        <f>'I&amp;E Summary (2)'!AH31</f>
        <v>93.72460294577651</v>
      </c>
      <c r="AK278" s="86">
        <f>'I&amp;E Summary (2)'!AI31</f>
        <v>96.536341034149828</v>
      </c>
      <c r="AL278" s="86">
        <f>'I&amp;E Summary (2)'!AJ31</f>
        <v>99.432431265174316</v>
      </c>
      <c r="AM278" s="86">
        <f>'I&amp;E Summary (2)'!AK31</f>
        <v>102.41540420312955</v>
      </c>
      <c r="AN278" s="86">
        <f>'I&amp;E Summary (2)'!AL31</f>
        <v>105.48786632922344</v>
      </c>
      <c r="AO278" s="86">
        <f>'I&amp;E Summary (2)'!AM31</f>
        <v>108.65250231910015</v>
      </c>
      <c r="AP278" s="86">
        <f>'I&amp;E Summary (2)'!AN31</f>
        <v>111.91207738867315</v>
      </c>
      <c r="AQ278" s="86">
        <f>'I&amp;E Summary (2)'!AO31</f>
        <v>115.26943971033334</v>
      </c>
      <c r="AR278" s="86">
        <f>'I&amp;E Summary (2)'!AP31</f>
        <v>118.72752290164335</v>
      </c>
      <c r="AS278" s="86">
        <f>'I&amp;E Summary (2)'!AQ31</f>
        <v>122.28934858869266</v>
      </c>
      <c r="AT278" s="86">
        <f>'I&amp;E Summary (2)'!AR31</f>
        <v>125.95802904635345</v>
      </c>
      <c r="AU278" s="86">
        <f>'I&amp;E Summary (2)'!AS31</f>
        <v>129.73676991774406</v>
      </c>
      <c r="AV278" s="86">
        <f>'I&amp;E Summary (2)'!AT31</f>
        <v>133.62887301527638</v>
      </c>
      <c r="AW278" s="86">
        <f>'I&amp;E Summary (2)'!AU31</f>
        <v>137.63773920573465</v>
      </c>
      <c r="AX278" s="86">
        <f>'I&amp;E Summary (2)'!AV31</f>
        <v>141.76687138190672</v>
      </c>
      <c r="AY278" s="86">
        <f>'I&amp;E Summary (2)'!AW31</f>
        <v>146.0198775233639</v>
      </c>
      <c r="AZ278" s="86">
        <f>'I&amp;E Summary (2)'!AX31</f>
        <v>150.40047384906481</v>
      </c>
      <c r="BA278" s="86">
        <f>'I&amp;E Summary (2)'!AY31</f>
        <v>154.91248806453677</v>
      </c>
      <c r="BB278" s="86">
        <f>'I&amp;E Summary (2)'!AZ31</f>
        <v>159.5598627064729</v>
      </c>
      <c r="BC278" s="86">
        <f>'I&amp;E Summary (2)'!BA31</f>
        <v>164.34665858766709</v>
      </c>
      <c r="BD278" s="86">
        <f>'I&amp;E Summary (2)'!BB31</f>
        <v>169.27705834529709</v>
      </c>
      <c r="BE278" s="86">
        <f>'I&amp;E Summary (2)'!BC31</f>
        <v>174.35537009565599</v>
      </c>
      <c r="BF278" s="86">
        <f>'I&amp;E Summary (2)'!BD31</f>
        <v>179.58603119852569</v>
      </c>
      <c r="BG278" s="86">
        <f>'I&amp;E Summary (2)'!BE31</f>
        <v>184.9736121344815</v>
      </c>
      <c r="BH278" s="86">
        <f>'I&amp;E Summary (2)'!BF31</f>
        <v>190.52282049851593</v>
      </c>
      <c r="BI278" s="86">
        <f>'I&amp;E Summary (2)'!BG31</f>
        <v>196.23850511347143</v>
      </c>
      <c r="BJ278" s="86">
        <f>'I&amp;E Summary (2)'!BH31</f>
        <v>202.12566026687557</v>
      </c>
      <c r="BK278" s="86">
        <f>'I&amp;E Summary (2)'!BI31</f>
        <v>208.18943007488184</v>
      </c>
      <c r="BL278" s="86">
        <f>'I&amp;E Summary (2)'!BJ31</f>
        <v>214.43511297712831</v>
      </c>
      <c r="BM278" s="86">
        <f>'I&amp;E Summary (2)'!BK31</f>
        <v>220.86816636644213</v>
      </c>
      <c r="BN278" s="86">
        <f>'I&amp;E Summary (2)'!BL31</f>
        <v>0</v>
      </c>
      <c r="BO278" s="86">
        <f>'I&amp;E Summary (2)'!BM31</f>
        <v>0</v>
      </c>
      <c r="BP278" s="130">
        <f>'I&amp;E Summary (2)'!BN31</f>
        <v>0</v>
      </c>
    </row>
    <row r="279" spans="2:68" s="60" customFormat="1">
      <c r="B279" s="1590"/>
      <c r="C279" s="122" t="s">
        <v>182</v>
      </c>
      <c r="D279" s="122"/>
      <c r="E279" s="122"/>
      <c r="F279" s="118">
        <f>'3. Inputs'!G321</f>
        <v>2</v>
      </c>
      <c r="G279" s="122">
        <f>'I&amp;E Summary (2)'!E32</f>
        <v>4.2435999999999998</v>
      </c>
      <c r="H279" s="122">
        <f>'I&amp;E Summary (2)'!F32</f>
        <v>4.370908</v>
      </c>
      <c r="I279" s="122">
        <f>'I&amp;E Summary (2)'!G32</f>
        <v>4.5020352399999997</v>
      </c>
      <c r="J279" s="122">
        <f>'I&amp;E Summary (2)'!H32</f>
        <v>6.082236819367159</v>
      </c>
      <c r="K279" s="122">
        <f>'I&amp;E Summary (2)'!I32</f>
        <v>6.773533027582693</v>
      </c>
      <c r="L279" s="122">
        <f>'I&amp;E Summary (2)'!J32</f>
        <v>7.5008329951537238</v>
      </c>
      <c r="M279" s="122">
        <f>'I&amp;E Summary (2)'!K32</f>
        <v>8.4787224765602947</v>
      </c>
      <c r="N279" s="122">
        <f>'I&amp;E Summary (2)'!L32</f>
        <v>9.2016163395957875</v>
      </c>
      <c r="O279" s="122">
        <f>'I&amp;E Summary (2)'!M32</f>
        <v>9.9602529841845051</v>
      </c>
      <c r="P279" s="122">
        <f>'I&amp;E Summary (2)'!N32</f>
        <v>10.378608044363517</v>
      </c>
      <c r="Q279" s="122">
        <f>'I&amp;E Summary (2)'!O32</f>
        <v>10.689966285694423</v>
      </c>
      <c r="R279" s="122">
        <f>'I&amp;E Summary (2)'!P32</f>
        <v>11.010665274265254</v>
      </c>
      <c r="S279" s="122">
        <f>'I&amp;E Summary (2)'!Q32</f>
        <v>11.340985232493212</v>
      </c>
      <c r="T279" s="122">
        <f>'I&amp;E Summary (2)'!R32</f>
        <v>11.681214789468008</v>
      </c>
      <c r="U279" s="122">
        <f>'I&amp;E Summary (2)'!S32</f>
        <v>12.031651233152047</v>
      </c>
      <c r="V279" s="122">
        <f>'I&amp;E Summary (2)'!T32</f>
        <v>12.392600770146609</v>
      </c>
      <c r="W279" s="122">
        <f>'I&amp;E Summary (2)'!U32</f>
        <v>12.764378793251009</v>
      </c>
      <c r="X279" s="122">
        <f>'I&amp;E Summary (2)'!V32</f>
        <v>13.147310157048539</v>
      </c>
      <c r="Y279" s="122">
        <f>'I&amp;E Summary (2)'!W32</f>
        <v>13.541729461759994</v>
      </c>
      <c r="Z279" s="122">
        <f>'I&amp;E Summary (2)'!X32</f>
        <v>13.947981345612794</v>
      </c>
      <c r="AA279" s="122">
        <f>'I&amp;E Summary (2)'!Y32</f>
        <v>14.366420785981177</v>
      </c>
      <c r="AB279" s="122">
        <f>'I&amp;E Summary (2)'!Z32</f>
        <v>14.797413409560615</v>
      </c>
      <c r="AC279" s="122">
        <f>'I&amp;E Summary (2)'!AA32</f>
        <v>15.241335811847433</v>
      </c>
      <c r="AD279" s="122">
        <f>'I&amp;E Summary (2)'!AB32</f>
        <v>15.698575886202855</v>
      </c>
      <c r="AE279" s="122">
        <f>'I&amp;E Summary (2)'!AC32</f>
        <v>16.169533162788941</v>
      </c>
      <c r="AF279" s="122">
        <f>'I&amp;E Summary (2)'!AD32</f>
        <v>16.654619157672613</v>
      </c>
      <c r="AG279" s="122">
        <f>'I&amp;E Summary (2)'!AE32</f>
        <v>17.15425773240279</v>
      </c>
      <c r="AH279" s="122">
        <f>'I&amp;E Summary (2)'!AF32</f>
        <v>17.668885464374874</v>
      </c>
      <c r="AI279" s="122">
        <f>'I&amp;E Summary (2)'!AG32</f>
        <v>18.19895202830612</v>
      </c>
      <c r="AJ279" s="122">
        <f>'I&amp;E Summary (2)'!AH32</f>
        <v>18.744920589155303</v>
      </c>
      <c r="AK279" s="122">
        <f>'I&amp;E Summary (2)'!AI32</f>
        <v>19.307268206829963</v>
      </c>
      <c r="AL279" s="122">
        <f>'I&amp;E Summary (2)'!AJ32</f>
        <v>19.886486253034864</v>
      </c>
      <c r="AM279" s="122">
        <f>'I&amp;E Summary (2)'!AK32</f>
        <v>20.48308084062591</v>
      </c>
      <c r="AN279" s="122">
        <f>'I&amp;E Summary (2)'!AL32</f>
        <v>21.097573265844687</v>
      </c>
      <c r="AO279" s="122">
        <f>'I&amp;E Summary (2)'!AM32</f>
        <v>21.730500463820029</v>
      </c>
      <c r="AP279" s="122">
        <f>'I&amp;E Summary (2)'!AN32</f>
        <v>22.382415477734632</v>
      </c>
      <c r="AQ279" s="122">
        <f>'I&amp;E Summary (2)'!AO32</f>
        <v>23.05388794206667</v>
      </c>
      <c r="AR279" s="122">
        <f>'I&amp;E Summary (2)'!AP32</f>
        <v>23.745504580328674</v>
      </c>
      <c r="AS279" s="122">
        <f>'I&amp;E Summary (2)'!AQ32</f>
        <v>24.457869717738532</v>
      </c>
      <c r="AT279" s="122">
        <f>'I&amp;E Summary (2)'!AR32</f>
        <v>25.191605809270687</v>
      </c>
      <c r="AU279" s="122">
        <f>'I&amp;E Summary (2)'!AS32</f>
        <v>25.947353983548808</v>
      </c>
      <c r="AV279" s="122">
        <f>'I&amp;E Summary (2)'!AT32</f>
        <v>26.725774603055275</v>
      </c>
      <c r="AW279" s="122">
        <f>'I&amp;E Summary (2)'!AU32</f>
        <v>27.52754784114693</v>
      </c>
      <c r="AX279" s="122">
        <f>'I&amp;E Summary (2)'!AV32</f>
        <v>28.353374276381341</v>
      </c>
      <c r="AY279" s="122">
        <f>'I&amp;E Summary (2)'!AW32</f>
        <v>29.20397550467278</v>
      </c>
      <c r="AZ279" s="122">
        <f>'I&amp;E Summary (2)'!AX32</f>
        <v>30.080094769812963</v>
      </c>
      <c r="BA279" s="122">
        <f>'I&amp;E Summary (2)'!AY32</f>
        <v>30.982497612907355</v>
      </c>
      <c r="BB279" s="122">
        <f>'I&amp;E Summary (2)'!AZ32</f>
        <v>31.911972541294578</v>
      </c>
      <c r="BC279" s="122">
        <f>'I&amp;E Summary (2)'!BA32</f>
        <v>32.86933171753342</v>
      </c>
      <c r="BD279" s="122">
        <f>'I&amp;E Summary (2)'!BB32</f>
        <v>33.855411669059421</v>
      </c>
      <c r="BE279" s="122">
        <f>'I&amp;E Summary (2)'!BC32</f>
        <v>34.8710740191312</v>
      </c>
      <c r="BF279" s="122">
        <f>'I&amp;E Summary (2)'!BD32</f>
        <v>35.917206239705145</v>
      </c>
      <c r="BG279" s="122">
        <f>'I&amp;E Summary (2)'!BE32</f>
        <v>36.994722426896296</v>
      </c>
      <c r="BH279" s="122">
        <f>'I&amp;E Summary (2)'!BF32</f>
        <v>38.10456409970319</v>
      </c>
      <c r="BI279" s="122">
        <f>'I&amp;E Summary (2)'!BG32</f>
        <v>39.247701022694287</v>
      </c>
      <c r="BJ279" s="122">
        <f>'I&amp;E Summary (2)'!BH32</f>
        <v>40.425132053375116</v>
      </c>
      <c r="BK279" s="122">
        <f>'I&amp;E Summary (2)'!BI32</f>
        <v>41.637886014976367</v>
      </c>
      <c r="BL279" s="122">
        <f>'I&amp;E Summary (2)'!BJ32</f>
        <v>42.887022595425663</v>
      </c>
      <c r="BM279" s="122">
        <f>'I&amp;E Summary (2)'!BK32</f>
        <v>44.173633273288431</v>
      </c>
      <c r="BN279" s="122">
        <f>'I&amp;E Summary (2)'!BL32</f>
        <v>0</v>
      </c>
      <c r="BO279" s="122">
        <f>'I&amp;E Summary (2)'!BM32</f>
        <v>0</v>
      </c>
      <c r="BP279" s="123">
        <f>'I&amp;E Summary (2)'!BN32</f>
        <v>0</v>
      </c>
    </row>
    <row r="280" spans="2:68" s="60" customFormat="1">
      <c r="B280" s="1590"/>
      <c r="C280" s="122" t="s">
        <v>183</v>
      </c>
      <c r="D280" s="122"/>
      <c r="E280" s="122"/>
      <c r="F280" s="118">
        <f>'3. Inputs'!G322</f>
        <v>2</v>
      </c>
      <c r="G280" s="122">
        <f>$F$280*G266</f>
        <v>2.1012499999999994</v>
      </c>
      <c r="H280" s="122">
        <f t="shared" ref="H280:BP280" si="100">$F$280*H266</f>
        <v>2.1537812499999993</v>
      </c>
      <c r="I280" s="122">
        <f t="shared" si="100"/>
        <v>2.2076257812499991</v>
      </c>
      <c r="J280" s="122">
        <f t="shared" si="100"/>
        <v>2.2628164257812489</v>
      </c>
      <c r="K280" s="122">
        <f t="shared" si="100"/>
        <v>2.3193868364257799</v>
      </c>
      <c r="L280" s="122">
        <f t="shared" si="100"/>
        <v>2.3773715073364241</v>
      </c>
      <c r="M280" s="122">
        <f t="shared" si="100"/>
        <v>2.4368057950198345</v>
      </c>
      <c r="N280" s="122">
        <f t="shared" si="100"/>
        <v>2.4977259398953304</v>
      </c>
      <c r="O280" s="122">
        <f t="shared" si="100"/>
        <v>2.5601690883927128</v>
      </c>
      <c r="P280" s="122">
        <f t="shared" si="100"/>
        <v>2.6241733156025306</v>
      </c>
      <c r="Q280" s="122">
        <f t="shared" si="100"/>
        <v>2.6897776484925937</v>
      </c>
      <c r="R280" s="122">
        <f t="shared" si="100"/>
        <v>2.757022089704908</v>
      </c>
      <c r="S280" s="122">
        <f t="shared" si="100"/>
        <v>2.8259476419475305</v>
      </c>
      <c r="T280" s="122">
        <f t="shared" si="100"/>
        <v>2.8965963329962188</v>
      </c>
      <c r="U280" s="122">
        <f t="shared" si="100"/>
        <v>2.969011241321124</v>
      </c>
      <c r="V280" s="122">
        <f t="shared" si="100"/>
        <v>3.0432365223541518</v>
      </c>
      <c r="W280" s="122">
        <f t="shared" si="100"/>
        <v>3.1193174354130053</v>
      </c>
      <c r="X280" s="122">
        <f t="shared" si="100"/>
        <v>3.1973003712983301</v>
      </c>
      <c r="Y280" s="122">
        <f t="shared" si="100"/>
        <v>3.2772328805807884</v>
      </c>
      <c r="Z280" s="122">
        <f t="shared" si="100"/>
        <v>3.3591637025953078</v>
      </c>
      <c r="AA280" s="122">
        <f t="shared" si="100"/>
        <v>3.4431427951601901</v>
      </c>
      <c r="AB280" s="122">
        <f t="shared" si="100"/>
        <v>3.5292213650391941</v>
      </c>
      <c r="AC280" s="122">
        <f t="shared" si="100"/>
        <v>3.6174518991651743</v>
      </c>
      <c r="AD280" s="122">
        <f t="shared" si="100"/>
        <v>3.7078881966443031</v>
      </c>
      <c r="AE280" s="122">
        <f t="shared" si="100"/>
        <v>3.8005854015604106</v>
      </c>
      <c r="AF280" s="122">
        <f t="shared" si="100"/>
        <v>3.8956000365994203</v>
      </c>
      <c r="AG280" s="122">
        <f t="shared" si="100"/>
        <v>3.9929900375144052</v>
      </c>
      <c r="AH280" s="122">
        <f t="shared" si="100"/>
        <v>4.092814788452265</v>
      </c>
      <c r="AI280" s="122">
        <f t="shared" si="100"/>
        <v>4.1951351581635716</v>
      </c>
      <c r="AJ280" s="122">
        <f t="shared" si="100"/>
        <v>4.3000135371176604</v>
      </c>
      <c r="AK280" s="122">
        <f t="shared" si="100"/>
        <v>4.407513875545602</v>
      </c>
      <c r="AL280" s="122">
        <f t="shared" si="100"/>
        <v>4.5177017224342411</v>
      </c>
      <c r="AM280" s="122">
        <f t="shared" si="100"/>
        <v>4.6306442654950963</v>
      </c>
      <c r="AN280" s="122">
        <f t="shared" si="100"/>
        <v>4.7464103721324733</v>
      </c>
      <c r="AO280" s="122">
        <f t="shared" si="100"/>
        <v>4.8650706314357848</v>
      </c>
      <c r="AP280" s="122">
        <f t="shared" si="100"/>
        <v>4.986697397221679</v>
      </c>
      <c r="AQ280" s="122">
        <f t="shared" si="100"/>
        <v>5.1113648321522209</v>
      </c>
      <c r="AR280" s="122">
        <f t="shared" si="100"/>
        <v>5.2391489529560262</v>
      </c>
      <c r="AS280" s="122">
        <f t="shared" si="100"/>
        <v>5.3701276767799264</v>
      </c>
      <c r="AT280" s="122">
        <f t="shared" si="100"/>
        <v>5.5043808686994247</v>
      </c>
      <c r="AU280" s="122">
        <f t="shared" si="100"/>
        <v>5.6419903904169093</v>
      </c>
      <c r="AV280" s="122">
        <f t="shared" si="100"/>
        <v>5.7830401501773316</v>
      </c>
      <c r="AW280" s="122">
        <f t="shared" si="100"/>
        <v>5.9276161539317638</v>
      </c>
      <c r="AX280" s="122">
        <f t="shared" si="100"/>
        <v>6.0758065577800577</v>
      </c>
      <c r="AY280" s="122">
        <f t="shared" si="100"/>
        <v>6.227701721724558</v>
      </c>
      <c r="AZ280" s="122">
        <f t="shared" si="100"/>
        <v>6.3833942647676709</v>
      </c>
      <c r="BA280" s="122">
        <f t="shared" si="100"/>
        <v>6.5429791213868622</v>
      </c>
      <c r="BB280" s="122">
        <f t="shared" si="100"/>
        <v>6.7065535994215342</v>
      </c>
      <c r="BC280" s="122">
        <f t="shared" si="100"/>
        <v>6.8742174394070723</v>
      </c>
      <c r="BD280" s="122">
        <f t="shared" si="100"/>
        <v>7.0460728753922481</v>
      </c>
      <c r="BE280" s="122">
        <f t="shared" si="100"/>
        <v>7.2222246972770527</v>
      </c>
      <c r="BF280" s="122">
        <f t="shared" si="100"/>
        <v>7.4027803147089788</v>
      </c>
      <c r="BG280" s="122">
        <f t="shared" si="100"/>
        <v>7.5878498225767022</v>
      </c>
      <c r="BH280" s="122">
        <f t="shared" si="100"/>
        <v>7.7775460681411186</v>
      </c>
      <c r="BI280" s="122">
        <f t="shared" si="100"/>
        <v>7.9719847198446461</v>
      </c>
      <c r="BJ280" s="122">
        <f t="shared" si="100"/>
        <v>8.1712843378407616</v>
      </c>
      <c r="BK280" s="122">
        <f t="shared" si="100"/>
        <v>8.3755664462867792</v>
      </c>
      <c r="BL280" s="122">
        <f t="shared" si="100"/>
        <v>8.5849556074439484</v>
      </c>
      <c r="BM280" s="122">
        <f t="shared" si="100"/>
        <v>8.7995794976300452</v>
      </c>
      <c r="BN280" s="122" t="e">
        <f t="shared" si="100"/>
        <v>#N/A</v>
      </c>
      <c r="BO280" s="122" t="e">
        <f t="shared" si="100"/>
        <v>#N/A</v>
      </c>
      <c r="BP280" s="123" t="e">
        <f t="shared" si="100"/>
        <v>#N/A</v>
      </c>
    </row>
    <row r="281" spans="2:68" s="60" customFormat="1">
      <c r="B281" s="1591"/>
      <c r="C281" s="140" t="s">
        <v>187</v>
      </c>
      <c r="D281" s="140"/>
      <c r="E281" s="140"/>
      <c r="F281" s="343">
        <f>'3. Inputs'!G323</f>
        <v>20</v>
      </c>
      <c r="G281" s="140">
        <f>$F$281*G266</f>
        <v>21.012499999999996</v>
      </c>
      <c r="H281" s="140">
        <f t="shared" ref="H281:BP281" si="101">$F$281*H266</f>
        <v>21.537812499999994</v>
      </c>
      <c r="I281" s="140">
        <f t="shared" si="101"/>
        <v>22.076257812499989</v>
      </c>
      <c r="J281" s="140">
        <f t="shared" si="101"/>
        <v>22.62816425781249</v>
      </c>
      <c r="K281" s="140">
        <f t="shared" si="101"/>
        <v>23.193868364257799</v>
      </c>
      <c r="L281" s="140">
        <f t="shared" si="101"/>
        <v>23.77371507336424</v>
      </c>
      <c r="M281" s="140">
        <f t="shared" si="101"/>
        <v>24.368057950198345</v>
      </c>
      <c r="N281" s="140">
        <f t="shared" si="101"/>
        <v>24.977259398953304</v>
      </c>
      <c r="O281" s="140">
        <f t="shared" si="101"/>
        <v>25.601690883927127</v>
      </c>
      <c r="P281" s="140">
        <f t="shared" si="101"/>
        <v>26.241733156025305</v>
      </c>
      <c r="Q281" s="140">
        <f t="shared" si="101"/>
        <v>26.897776484925938</v>
      </c>
      <c r="R281" s="140">
        <f t="shared" si="101"/>
        <v>27.570220897049079</v>
      </c>
      <c r="S281" s="140">
        <f t="shared" si="101"/>
        <v>28.259476419475305</v>
      </c>
      <c r="T281" s="140">
        <f t="shared" si="101"/>
        <v>28.965963329962186</v>
      </c>
      <c r="U281" s="140">
        <f t="shared" si="101"/>
        <v>29.690112413211239</v>
      </c>
      <c r="V281" s="140">
        <f t="shared" si="101"/>
        <v>30.432365223541517</v>
      </c>
      <c r="W281" s="140">
        <f t="shared" si="101"/>
        <v>31.193174354130054</v>
      </c>
      <c r="X281" s="140">
        <f t="shared" si="101"/>
        <v>31.973003712983299</v>
      </c>
      <c r="Y281" s="140">
        <f t="shared" si="101"/>
        <v>32.772328805807888</v>
      </c>
      <c r="Z281" s="140">
        <f t="shared" si="101"/>
        <v>33.591637025953077</v>
      </c>
      <c r="AA281" s="140">
        <f t="shared" si="101"/>
        <v>34.431427951601904</v>
      </c>
      <c r="AB281" s="140">
        <f t="shared" si="101"/>
        <v>35.292213650391943</v>
      </c>
      <c r="AC281" s="140">
        <f t="shared" si="101"/>
        <v>36.174518991651745</v>
      </c>
      <c r="AD281" s="140">
        <f t="shared" si="101"/>
        <v>37.078881966443035</v>
      </c>
      <c r="AE281" s="140">
        <f t="shared" si="101"/>
        <v>38.005854015604108</v>
      </c>
      <c r="AF281" s="140">
        <f t="shared" si="101"/>
        <v>38.9560003659942</v>
      </c>
      <c r="AG281" s="140">
        <f t="shared" si="101"/>
        <v>39.929900375144051</v>
      </c>
      <c r="AH281" s="140">
        <f t="shared" si="101"/>
        <v>40.928147884522652</v>
      </c>
      <c r="AI281" s="140">
        <f t="shared" si="101"/>
        <v>41.95135158163572</v>
      </c>
      <c r="AJ281" s="140">
        <f t="shared" si="101"/>
        <v>43.000135371176604</v>
      </c>
      <c r="AK281" s="140">
        <f t="shared" si="101"/>
        <v>44.075138755456024</v>
      </c>
      <c r="AL281" s="140">
        <f t="shared" si="101"/>
        <v>45.177017224342407</v>
      </c>
      <c r="AM281" s="140">
        <f t="shared" si="101"/>
        <v>46.306442654950963</v>
      </c>
      <c r="AN281" s="140">
        <f t="shared" si="101"/>
        <v>47.464103721324733</v>
      </c>
      <c r="AO281" s="140">
        <f t="shared" si="101"/>
        <v>48.650706314357848</v>
      </c>
      <c r="AP281" s="140">
        <f t="shared" si="101"/>
        <v>49.86697397221679</v>
      </c>
      <c r="AQ281" s="140">
        <f t="shared" si="101"/>
        <v>51.113648321522206</v>
      </c>
      <c r="AR281" s="140">
        <f t="shared" si="101"/>
        <v>52.391489529560261</v>
      </c>
      <c r="AS281" s="140">
        <f t="shared" si="101"/>
        <v>53.701276767799264</v>
      </c>
      <c r="AT281" s="140">
        <f t="shared" si="101"/>
        <v>55.043808686994247</v>
      </c>
      <c r="AU281" s="140">
        <f t="shared" si="101"/>
        <v>56.41990390416909</v>
      </c>
      <c r="AV281" s="140">
        <f t="shared" si="101"/>
        <v>57.830401501773316</v>
      </c>
      <c r="AW281" s="140">
        <f t="shared" si="101"/>
        <v>59.276161539317641</v>
      </c>
      <c r="AX281" s="140">
        <f t="shared" si="101"/>
        <v>60.758065577800579</v>
      </c>
      <c r="AY281" s="140">
        <f t="shared" si="101"/>
        <v>62.277017217245579</v>
      </c>
      <c r="AZ281" s="140">
        <f t="shared" si="101"/>
        <v>63.833942647676707</v>
      </c>
      <c r="BA281" s="140">
        <f t="shared" si="101"/>
        <v>65.429791213868626</v>
      </c>
      <c r="BB281" s="140">
        <f t="shared" si="101"/>
        <v>67.065535994215338</v>
      </c>
      <c r="BC281" s="140">
        <f t="shared" si="101"/>
        <v>68.74217439407073</v>
      </c>
      <c r="BD281" s="140">
        <f t="shared" si="101"/>
        <v>70.460728753922481</v>
      </c>
      <c r="BE281" s="140">
        <f t="shared" si="101"/>
        <v>72.222246972770535</v>
      </c>
      <c r="BF281" s="140">
        <f t="shared" si="101"/>
        <v>74.027803147089784</v>
      </c>
      <c r="BG281" s="140">
        <f t="shared" si="101"/>
        <v>75.878498225767018</v>
      </c>
      <c r="BH281" s="140">
        <f t="shared" si="101"/>
        <v>77.77546068141119</v>
      </c>
      <c r="BI281" s="140">
        <f t="shared" si="101"/>
        <v>79.719847198446459</v>
      </c>
      <c r="BJ281" s="140">
        <f t="shared" si="101"/>
        <v>81.712843378407612</v>
      </c>
      <c r="BK281" s="140">
        <f t="shared" si="101"/>
        <v>83.755664462867799</v>
      </c>
      <c r="BL281" s="140">
        <f t="shared" si="101"/>
        <v>85.849556074439477</v>
      </c>
      <c r="BM281" s="140">
        <f t="shared" si="101"/>
        <v>87.995794976300459</v>
      </c>
      <c r="BN281" s="140" t="e">
        <f t="shared" si="101"/>
        <v>#N/A</v>
      </c>
      <c r="BO281" s="140" t="e">
        <f t="shared" si="101"/>
        <v>#N/A</v>
      </c>
      <c r="BP281" s="141" t="e">
        <f t="shared" si="101"/>
        <v>#N/A</v>
      </c>
    </row>
    <row r="284" spans="2:68">
      <c r="B284">
        <v>1</v>
      </c>
      <c r="C284" s="119" t="s">
        <v>440</v>
      </c>
    </row>
    <row r="286" spans="2:68">
      <c r="B286" s="344" t="s">
        <v>310</v>
      </c>
      <c r="C286" s="293" t="s">
        <v>311</v>
      </c>
      <c r="D286" s="293"/>
      <c r="E286" s="293"/>
      <c r="F286" s="345">
        <f>'3. Inputs'!G328</f>
        <v>0</v>
      </c>
      <c r="G286" s="345">
        <f>'3. Inputs'!H328</f>
        <v>0</v>
      </c>
      <c r="H286" s="345">
        <f>'3. Inputs'!I328</f>
        <v>0</v>
      </c>
      <c r="I286" s="345">
        <f>'3. Inputs'!J328</f>
        <v>0</v>
      </c>
      <c r="J286" s="345">
        <f>'3. Inputs'!K328</f>
        <v>0</v>
      </c>
      <c r="K286" s="345">
        <f>'3. Inputs'!L328</f>
        <v>0</v>
      </c>
      <c r="L286" s="345">
        <f>'3. Inputs'!M328</f>
        <v>0</v>
      </c>
      <c r="M286" s="345">
        <f>'3. Inputs'!N328</f>
        <v>0</v>
      </c>
      <c r="N286" s="345">
        <f>'3. Inputs'!O328</f>
        <v>0</v>
      </c>
      <c r="O286" s="345">
        <f>'3. Inputs'!P328</f>
        <v>0</v>
      </c>
      <c r="P286" s="345">
        <f>'3. Inputs'!Q328</f>
        <v>0</v>
      </c>
      <c r="Q286" s="345">
        <f>'3. Inputs'!R328</f>
        <v>0</v>
      </c>
      <c r="R286" s="345">
        <f>'3. Inputs'!S328</f>
        <v>0</v>
      </c>
      <c r="S286" s="345">
        <f>'3. Inputs'!T328</f>
        <v>0</v>
      </c>
      <c r="T286" s="345">
        <f>'3. Inputs'!U328</f>
        <v>0</v>
      </c>
      <c r="U286" s="345">
        <f>'3. Inputs'!V328</f>
        <v>0</v>
      </c>
      <c r="V286" s="345">
        <f>'3. Inputs'!W328</f>
        <v>0</v>
      </c>
      <c r="W286" s="345">
        <f>'3. Inputs'!X328</f>
        <v>0</v>
      </c>
      <c r="X286" s="345">
        <f>'3. Inputs'!Y328</f>
        <v>0</v>
      </c>
      <c r="Y286" s="345">
        <f>'3. Inputs'!Z328</f>
        <v>0</v>
      </c>
      <c r="Z286" s="345">
        <f>'3. Inputs'!AA328</f>
        <v>0</v>
      </c>
      <c r="AA286" s="345">
        <f>'3. Inputs'!AB328</f>
        <v>0</v>
      </c>
      <c r="AB286" s="345">
        <f>'3. Inputs'!AC328</f>
        <v>0</v>
      </c>
      <c r="AC286" s="345">
        <f>'3. Inputs'!AD328</f>
        <v>0</v>
      </c>
      <c r="AD286" s="345">
        <f>'3. Inputs'!AE328</f>
        <v>0</v>
      </c>
      <c r="AE286" s="345">
        <f>'3. Inputs'!AF328</f>
        <v>0</v>
      </c>
      <c r="AF286" s="345">
        <f>'3. Inputs'!AG328</f>
        <v>0</v>
      </c>
      <c r="AG286" s="345">
        <f>'3. Inputs'!AH328</f>
        <v>0</v>
      </c>
      <c r="AH286" s="345">
        <f>'3. Inputs'!AI328</f>
        <v>0</v>
      </c>
      <c r="AI286" s="345">
        <f>'3. Inputs'!AJ328</f>
        <v>0</v>
      </c>
      <c r="AJ286" s="345">
        <f>'3. Inputs'!AK328</f>
        <v>0</v>
      </c>
      <c r="AK286" s="345">
        <f>'3. Inputs'!AL328</f>
        <v>0</v>
      </c>
      <c r="AL286" s="345">
        <f>'3. Inputs'!AM328</f>
        <v>0</v>
      </c>
      <c r="AM286" s="345">
        <f>'3. Inputs'!AN328</f>
        <v>0</v>
      </c>
      <c r="AN286" s="345">
        <f>'3. Inputs'!AO328</f>
        <v>0</v>
      </c>
      <c r="AO286" s="345">
        <f>'3. Inputs'!AP328</f>
        <v>0</v>
      </c>
      <c r="AP286" s="345">
        <f>'3. Inputs'!AQ328</f>
        <v>0</v>
      </c>
      <c r="AQ286" s="345">
        <f>'3. Inputs'!AR328</f>
        <v>0</v>
      </c>
      <c r="AR286" s="345">
        <f>'3. Inputs'!AS328</f>
        <v>0</v>
      </c>
      <c r="AS286" s="345">
        <f>'3. Inputs'!AT328</f>
        <v>0</v>
      </c>
      <c r="AT286" s="345">
        <f>'3. Inputs'!AU328</f>
        <v>0</v>
      </c>
      <c r="AU286" s="345">
        <f>'3. Inputs'!AV328</f>
        <v>0</v>
      </c>
      <c r="AV286" s="345">
        <f>'3. Inputs'!AW328</f>
        <v>0</v>
      </c>
      <c r="AW286" s="345">
        <f>'3. Inputs'!AX328</f>
        <v>0</v>
      </c>
      <c r="AX286" s="345">
        <f>'3. Inputs'!AY328</f>
        <v>0</v>
      </c>
      <c r="AY286" s="345">
        <f>'3. Inputs'!AZ328</f>
        <v>0</v>
      </c>
      <c r="AZ286" s="345">
        <f>'3. Inputs'!BA328</f>
        <v>0</v>
      </c>
      <c r="BA286" s="345">
        <f>'3. Inputs'!BB328</f>
        <v>0</v>
      </c>
      <c r="BB286" s="345">
        <f>'3. Inputs'!BC328</f>
        <v>0</v>
      </c>
      <c r="BC286" s="345">
        <f>'3. Inputs'!BD328</f>
        <v>0</v>
      </c>
      <c r="BD286" s="345">
        <f>'3. Inputs'!BE328</f>
        <v>0</v>
      </c>
      <c r="BE286" s="345">
        <f>'3. Inputs'!BF328</f>
        <v>0</v>
      </c>
      <c r="BF286" s="345">
        <f>'3. Inputs'!BG328</f>
        <v>0</v>
      </c>
      <c r="BG286" s="345">
        <f>'3. Inputs'!BH328</f>
        <v>0</v>
      </c>
      <c r="BH286" s="345">
        <f>'3. Inputs'!BI328</f>
        <v>0</v>
      </c>
      <c r="BI286" s="345">
        <f>'3. Inputs'!BJ328</f>
        <v>0</v>
      </c>
      <c r="BJ286" s="345">
        <f>'3. Inputs'!BK328</f>
        <v>0</v>
      </c>
      <c r="BK286" s="345">
        <f>'3. Inputs'!BL328</f>
        <v>0</v>
      </c>
      <c r="BL286" s="345">
        <f>'3. Inputs'!BM328</f>
        <v>0</v>
      </c>
      <c r="BM286" s="345">
        <f>'3. Inputs'!BN328</f>
        <v>0</v>
      </c>
      <c r="BN286" s="345">
        <f>'3. Inputs'!BO328</f>
        <v>0</v>
      </c>
      <c r="BO286" s="345">
        <f>'3. Inputs'!BP328</f>
        <v>0</v>
      </c>
      <c r="BP286" s="346">
        <f>'3. Inputs'!BQ328</f>
        <v>0</v>
      </c>
    </row>
    <row r="291" spans="1:16384" ht="18.75">
      <c r="B291" s="43" t="s">
        <v>312</v>
      </c>
      <c r="D291" s="85" t="s">
        <v>329</v>
      </c>
      <c r="E291" s="359">
        <f>'3. Inputs'!F333</f>
        <v>0.5</v>
      </c>
      <c r="F291" t="s">
        <v>337</v>
      </c>
    </row>
    <row r="292" spans="1:16384" ht="18.75">
      <c r="B292" s="43"/>
      <c r="D292" s="85"/>
      <c r="E292" s="463"/>
    </row>
    <row r="293" spans="1:16384" ht="18.75">
      <c r="B293" s="425"/>
      <c r="C293" s="99"/>
      <c r="BQ293" s="42"/>
      <c r="BR293" s="42"/>
      <c r="BS293" s="42"/>
      <c r="BT293" s="42"/>
      <c r="BU293" s="42"/>
      <c r="BV293" s="42"/>
      <c r="BW293" s="42"/>
      <c r="BX293" s="42"/>
      <c r="BY293" s="42"/>
      <c r="BZ293" s="42"/>
      <c r="CA293" s="42"/>
      <c r="CB293" s="42"/>
      <c r="CC293" s="42"/>
      <c r="CD293" s="42"/>
      <c r="CE293" s="42"/>
      <c r="CF293" s="42"/>
      <c r="CG293" s="42"/>
      <c r="CH293" s="42"/>
      <c r="CI293" s="42"/>
      <c r="CJ293" s="42"/>
      <c r="CK293" s="42"/>
      <c r="CL293" s="42"/>
      <c r="CM293" s="42"/>
      <c r="CN293" s="42"/>
      <c r="CO293" s="42"/>
      <c r="CP293" s="42"/>
      <c r="CQ293" s="42"/>
      <c r="CR293" s="42"/>
      <c r="CS293" s="42"/>
      <c r="CT293" s="42"/>
      <c r="CU293" s="42"/>
      <c r="CV293" s="42"/>
      <c r="CW293" s="42"/>
      <c r="CX293" s="42"/>
      <c r="CY293" s="42"/>
      <c r="CZ293" s="42"/>
      <c r="DA293" s="42"/>
      <c r="DB293" s="42"/>
      <c r="DC293" s="42"/>
      <c r="DD293" s="42"/>
      <c r="DE293" s="42"/>
      <c r="DF293" s="42"/>
      <c r="DG293" s="42"/>
      <c r="DH293" s="42"/>
      <c r="DI293" s="42"/>
      <c r="DJ293" s="42"/>
      <c r="DK293" s="42"/>
      <c r="DL293" s="42"/>
      <c r="DM293" s="42"/>
      <c r="DN293" s="42"/>
      <c r="DO293" s="42"/>
      <c r="DP293" s="42"/>
      <c r="DQ293" s="42"/>
      <c r="DR293" s="42"/>
      <c r="DS293" s="42"/>
      <c r="DT293" s="42"/>
      <c r="DU293" s="42"/>
      <c r="DV293" s="42"/>
      <c r="DW293" s="42"/>
      <c r="DX293" s="42"/>
      <c r="DY293" s="42"/>
      <c r="DZ293" s="42"/>
      <c r="EA293" s="42"/>
      <c r="EB293" s="42"/>
      <c r="EC293" s="42"/>
      <c r="ED293" s="42"/>
      <c r="EE293" s="42"/>
      <c r="EF293" s="42"/>
      <c r="EG293" s="42"/>
      <c r="EH293" s="42"/>
      <c r="EI293" s="42"/>
      <c r="EJ293" s="42"/>
      <c r="EK293" s="42"/>
      <c r="EL293" s="42"/>
      <c r="EM293" s="42"/>
      <c r="EN293" s="42"/>
      <c r="EO293" s="42"/>
      <c r="EP293" s="42"/>
      <c r="EQ293" s="42"/>
      <c r="ER293" s="42"/>
      <c r="ES293" s="42"/>
      <c r="ET293" s="42"/>
      <c r="EU293" s="42"/>
      <c r="EV293" s="42"/>
      <c r="EW293" s="42"/>
      <c r="EX293" s="42"/>
      <c r="EY293" s="42"/>
      <c r="EZ293" s="42"/>
      <c r="FA293" s="42"/>
      <c r="FB293" s="42"/>
      <c r="FC293" s="42"/>
      <c r="FD293" s="42"/>
      <c r="FE293" s="42"/>
      <c r="FF293" s="42"/>
      <c r="FG293" s="42"/>
      <c r="FH293" s="42"/>
      <c r="FI293" s="42"/>
      <c r="FJ293" s="42"/>
      <c r="FK293" s="42"/>
      <c r="FL293" s="42"/>
      <c r="FM293" s="42"/>
      <c r="FN293" s="42"/>
      <c r="FO293" s="42"/>
      <c r="FP293" s="42"/>
      <c r="FQ293" s="42"/>
      <c r="FR293" s="42"/>
      <c r="FS293" s="42"/>
      <c r="FT293" s="42"/>
      <c r="FU293" s="42"/>
      <c r="FV293" s="42"/>
      <c r="FW293" s="42"/>
      <c r="FX293" s="42"/>
      <c r="FY293" s="42"/>
      <c r="FZ293" s="42"/>
      <c r="GA293" s="42"/>
      <c r="GB293" s="42"/>
      <c r="GC293" s="42"/>
      <c r="GD293" s="42"/>
      <c r="GE293" s="42"/>
      <c r="GF293" s="42"/>
      <c r="GG293" s="42"/>
      <c r="GH293" s="42"/>
      <c r="GI293" s="42"/>
      <c r="GJ293" s="42"/>
      <c r="GK293" s="42"/>
      <c r="GL293" s="42"/>
      <c r="GM293" s="42"/>
      <c r="GN293" s="42"/>
      <c r="GO293" s="42"/>
      <c r="GP293" s="42"/>
      <c r="GQ293" s="42"/>
      <c r="GR293" s="42"/>
      <c r="GS293" s="42"/>
      <c r="GT293" s="42"/>
      <c r="GU293" s="42"/>
      <c r="GV293" s="42"/>
      <c r="GW293" s="42"/>
      <c r="GX293" s="42"/>
      <c r="GY293" s="42"/>
      <c r="GZ293" s="42"/>
      <c r="HA293" s="42"/>
      <c r="HB293" s="42"/>
      <c r="HC293" s="42"/>
      <c r="HD293" s="42"/>
      <c r="HE293" s="42"/>
      <c r="HF293" s="42"/>
      <c r="HG293" s="42"/>
      <c r="HH293" s="42"/>
      <c r="HI293" s="42"/>
      <c r="HJ293" s="42"/>
      <c r="HK293" s="42"/>
      <c r="HL293" s="42"/>
      <c r="HM293" s="42"/>
      <c r="HN293" s="42"/>
      <c r="HO293" s="42"/>
      <c r="HP293" s="42"/>
      <c r="HQ293" s="42"/>
      <c r="HR293" s="42"/>
      <c r="HS293" s="42"/>
      <c r="HT293" s="42"/>
      <c r="HU293" s="42"/>
      <c r="HV293" s="42"/>
      <c r="HW293" s="42"/>
      <c r="HX293" s="42"/>
      <c r="HY293" s="42"/>
      <c r="HZ293" s="42"/>
      <c r="IA293" s="42"/>
      <c r="IB293" s="42"/>
      <c r="IC293" s="42"/>
      <c r="ID293" s="42"/>
      <c r="IE293" s="42"/>
      <c r="IF293" s="42"/>
      <c r="IG293" s="42"/>
      <c r="IH293" s="42"/>
      <c r="II293" s="42"/>
      <c r="IJ293" s="42"/>
      <c r="IK293" s="42"/>
      <c r="IL293" s="42"/>
      <c r="IM293" s="42"/>
      <c r="IN293" s="42"/>
      <c r="IO293" s="42"/>
      <c r="IP293" s="42"/>
      <c r="IQ293" s="42"/>
      <c r="IR293" s="42"/>
      <c r="IS293" s="42"/>
      <c r="IT293" s="42"/>
      <c r="IU293" s="42"/>
      <c r="IV293" s="42"/>
      <c r="IW293" s="42"/>
      <c r="IX293" s="42"/>
      <c r="IY293" s="42"/>
      <c r="IZ293" s="42"/>
      <c r="JA293" s="42"/>
      <c r="JB293" s="42"/>
      <c r="JC293" s="42"/>
      <c r="JD293" s="42"/>
      <c r="JE293" s="42"/>
      <c r="JF293" s="42"/>
      <c r="JG293" s="42"/>
      <c r="JH293" s="42"/>
      <c r="JI293" s="42"/>
      <c r="JJ293" s="42"/>
      <c r="JK293" s="42"/>
      <c r="JL293" s="42"/>
      <c r="JM293" s="42"/>
      <c r="JN293" s="42"/>
      <c r="JO293" s="42"/>
      <c r="JP293" s="42"/>
      <c r="JQ293" s="42"/>
      <c r="JR293" s="42"/>
      <c r="JS293" s="42"/>
      <c r="JT293" s="42"/>
      <c r="JU293" s="42"/>
      <c r="JV293" s="42"/>
      <c r="JW293" s="42"/>
      <c r="JX293" s="42"/>
      <c r="JY293" s="42"/>
      <c r="JZ293" s="42"/>
      <c r="KA293" s="42"/>
      <c r="KB293" s="42"/>
      <c r="KC293" s="42"/>
      <c r="KD293" s="42"/>
      <c r="KE293" s="42"/>
      <c r="KF293" s="42"/>
      <c r="KG293" s="42"/>
      <c r="KH293" s="42"/>
      <c r="KI293" s="42"/>
      <c r="KJ293" s="42"/>
      <c r="KK293" s="42"/>
      <c r="KL293" s="42"/>
      <c r="KM293" s="42"/>
      <c r="KN293" s="42"/>
      <c r="KO293" s="42"/>
      <c r="KP293" s="42"/>
      <c r="KQ293" s="42"/>
      <c r="KR293" s="42"/>
      <c r="KS293" s="42"/>
      <c r="KT293" s="42"/>
      <c r="KU293" s="42"/>
      <c r="KV293" s="42"/>
      <c r="KW293" s="42"/>
      <c r="KX293" s="42"/>
      <c r="KY293" s="42"/>
      <c r="KZ293" s="42"/>
      <c r="LA293" s="42"/>
      <c r="LB293" s="42"/>
      <c r="LC293" s="42"/>
      <c r="LD293" s="42"/>
      <c r="LE293" s="42"/>
      <c r="LF293" s="42"/>
      <c r="LG293" s="42"/>
      <c r="LH293" s="42"/>
      <c r="LI293" s="42"/>
      <c r="LJ293" s="42"/>
      <c r="LK293" s="42"/>
      <c r="LL293" s="42"/>
      <c r="LM293" s="42"/>
      <c r="LN293" s="42"/>
      <c r="LO293" s="42"/>
      <c r="LP293" s="42"/>
      <c r="LQ293" s="42"/>
      <c r="LR293" s="42"/>
      <c r="LS293" s="42"/>
      <c r="LT293" s="42"/>
      <c r="LU293" s="42"/>
      <c r="LV293" s="42"/>
      <c r="LW293" s="42"/>
      <c r="LX293" s="42"/>
      <c r="LY293" s="42"/>
      <c r="LZ293" s="42"/>
      <c r="MA293" s="42"/>
      <c r="MB293" s="42"/>
      <c r="MC293" s="42"/>
      <c r="MD293" s="42"/>
      <c r="ME293" s="42"/>
      <c r="MF293" s="42"/>
      <c r="MG293" s="42"/>
      <c r="MH293" s="42"/>
      <c r="MI293" s="42"/>
      <c r="MJ293" s="42"/>
      <c r="MK293" s="42"/>
      <c r="ML293" s="42"/>
      <c r="MM293" s="42"/>
      <c r="MN293" s="42"/>
      <c r="MO293" s="42"/>
      <c r="MP293" s="42"/>
      <c r="MQ293" s="42"/>
      <c r="MR293" s="42"/>
      <c r="MS293" s="42"/>
      <c r="MT293" s="42"/>
      <c r="MU293" s="42"/>
      <c r="MV293" s="42"/>
      <c r="MW293" s="42"/>
      <c r="MX293" s="42"/>
      <c r="MY293" s="42"/>
      <c r="MZ293" s="42"/>
      <c r="NA293" s="42"/>
      <c r="NB293" s="42"/>
      <c r="NC293" s="42"/>
      <c r="ND293" s="42"/>
      <c r="NE293" s="42"/>
      <c r="NF293" s="42"/>
      <c r="NG293" s="42"/>
      <c r="NH293" s="42"/>
      <c r="NI293" s="42"/>
      <c r="NJ293" s="42"/>
      <c r="NK293" s="42"/>
      <c r="NL293" s="42"/>
      <c r="NM293" s="42"/>
      <c r="NN293" s="42"/>
      <c r="NO293" s="42"/>
      <c r="NP293" s="42"/>
      <c r="NQ293" s="42"/>
      <c r="NR293" s="42"/>
      <c r="NS293" s="42"/>
      <c r="NT293" s="42"/>
      <c r="NU293" s="42"/>
      <c r="NV293" s="42"/>
      <c r="NW293" s="42"/>
      <c r="NX293" s="42"/>
      <c r="NY293" s="42"/>
      <c r="NZ293" s="42"/>
      <c r="OA293" s="42"/>
      <c r="OB293" s="42"/>
      <c r="OC293" s="42"/>
      <c r="OD293" s="42"/>
      <c r="OE293" s="42"/>
      <c r="OF293" s="42"/>
      <c r="OG293" s="42"/>
      <c r="OH293" s="42"/>
      <c r="OI293" s="42"/>
      <c r="OJ293" s="42"/>
      <c r="OK293" s="42"/>
      <c r="OL293" s="42"/>
      <c r="OM293" s="42"/>
      <c r="ON293" s="42"/>
      <c r="OO293" s="42"/>
      <c r="OP293" s="42"/>
      <c r="OQ293" s="42"/>
      <c r="OR293" s="42"/>
      <c r="OS293" s="42"/>
      <c r="OT293" s="42"/>
      <c r="OU293" s="42"/>
      <c r="OV293" s="42"/>
      <c r="OW293" s="42"/>
      <c r="OX293" s="42"/>
      <c r="OY293" s="42"/>
      <c r="OZ293" s="42"/>
      <c r="PA293" s="42"/>
      <c r="PB293" s="42"/>
      <c r="PC293" s="42"/>
      <c r="PD293" s="42"/>
      <c r="PE293" s="42"/>
      <c r="PF293" s="42"/>
      <c r="PG293" s="42"/>
      <c r="PH293" s="42"/>
      <c r="PI293" s="42"/>
      <c r="PJ293" s="42"/>
      <c r="PK293" s="42"/>
      <c r="PL293" s="42"/>
      <c r="PM293" s="42"/>
      <c r="PN293" s="42"/>
      <c r="PO293" s="42"/>
      <c r="PP293" s="42"/>
      <c r="PQ293" s="42"/>
      <c r="PR293" s="42"/>
      <c r="PS293" s="42"/>
      <c r="PT293" s="42"/>
      <c r="PU293" s="42"/>
      <c r="PV293" s="42"/>
      <c r="PW293" s="42"/>
      <c r="PX293" s="42"/>
      <c r="PY293" s="42"/>
      <c r="PZ293" s="42"/>
      <c r="QA293" s="42"/>
      <c r="QB293" s="42"/>
      <c r="QC293" s="42"/>
      <c r="QD293" s="42"/>
      <c r="QE293" s="42"/>
      <c r="QF293" s="42"/>
      <c r="QG293" s="42"/>
      <c r="QH293" s="42"/>
      <c r="QI293" s="42"/>
      <c r="QJ293" s="42"/>
      <c r="QK293" s="42"/>
      <c r="QL293" s="42"/>
      <c r="QM293" s="42"/>
      <c r="QN293" s="42"/>
      <c r="QO293" s="42"/>
      <c r="QP293" s="42"/>
      <c r="QQ293" s="42"/>
      <c r="QR293" s="42"/>
      <c r="QS293" s="42"/>
      <c r="QT293" s="42"/>
      <c r="QU293" s="42"/>
      <c r="QV293" s="42"/>
      <c r="QW293" s="42"/>
      <c r="QX293" s="42"/>
      <c r="QY293" s="42"/>
      <c r="QZ293" s="42"/>
      <c r="RA293" s="42"/>
      <c r="RB293" s="42"/>
      <c r="RC293" s="42"/>
      <c r="RD293" s="42"/>
      <c r="RE293" s="42"/>
      <c r="RF293" s="42"/>
      <c r="RG293" s="42"/>
      <c r="RH293" s="42"/>
      <c r="RI293" s="42"/>
      <c r="RJ293" s="42"/>
      <c r="RK293" s="42"/>
      <c r="RL293" s="42"/>
      <c r="RM293" s="42"/>
      <c r="RN293" s="42"/>
      <c r="RO293" s="42"/>
      <c r="RP293" s="42"/>
      <c r="RQ293" s="42"/>
      <c r="RR293" s="42"/>
      <c r="RS293" s="42"/>
      <c r="RT293" s="42"/>
      <c r="RU293" s="42"/>
      <c r="RV293" s="42"/>
      <c r="RW293" s="42"/>
      <c r="RX293" s="42"/>
      <c r="RY293" s="42"/>
      <c r="RZ293" s="42"/>
      <c r="SA293" s="42"/>
      <c r="SB293" s="42"/>
      <c r="SC293" s="42"/>
      <c r="SD293" s="42"/>
      <c r="SE293" s="42"/>
      <c r="SF293" s="42"/>
      <c r="SG293" s="42"/>
      <c r="SH293" s="42"/>
      <c r="SI293" s="42"/>
      <c r="SJ293" s="42"/>
      <c r="SK293" s="42"/>
      <c r="SL293" s="42"/>
      <c r="SM293" s="42"/>
      <c r="SN293" s="42"/>
      <c r="SO293" s="42"/>
      <c r="SP293" s="42"/>
      <c r="SQ293" s="42"/>
      <c r="SR293" s="42"/>
      <c r="SS293" s="42"/>
      <c r="ST293" s="42"/>
      <c r="SU293" s="42"/>
      <c r="SV293" s="42"/>
      <c r="SW293" s="42"/>
      <c r="SX293" s="42"/>
      <c r="SY293" s="42"/>
      <c r="SZ293" s="42"/>
      <c r="TA293" s="42"/>
      <c r="TB293" s="42"/>
      <c r="TC293" s="42"/>
      <c r="TD293" s="42"/>
      <c r="TE293" s="42"/>
      <c r="TF293" s="42"/>
      <c r="TG293" s="42"/>
      <c r="TH293" s="42"/>
      <c r="TI293" s="42"/>
      <c r="TJ293" s="42"/>
      <c r="TK293" s="42"/>
      <c r="TL293" s="42"/>
      <c r="TM293" s="42"/>
      <c r="TN293" s="42"/>
      <c r="TO293" s="42"/>
      <c r="TP293" s="42"/>
      <c r="TQ293" s="42"/>
      <c r="TR293" s="42"/>
      <c r="TS293" s="42"/>
      <c r="TT293" s="42"/>
      <c r="TU293" s="42"/>
      <c r="TV293" s="42"/>
      <c r="TW293" s="42"/>
      <c r="TX293" s="42"/>
      <c r="TY293" s="42"/>
      <c r="TZ293" s="42"/>
      <c r="UA293" s="42"/>
      <c r="UB293" s="42"/>
      <c r="UC293" s="42"/>
      <c r="UD293" s="42"/>
      <c r="UE293" s="42"/>
      <c r="UF293" s="42"/>
      <c r="UG293" s="42"/>
      <c r="UH293" s="42"/>
      <c r="UI293" s="42"/>
      <c r="UJ293" s="42"/>
      <c r="UK293" s="42"/>
      <c r="UL293" s="42"/>
      <c r="UM293" s="42"/>
      <c r="UN293" s="42"/>
      <c r="UO293" s="42"/>
      <c r="UP293" s="42"/>
      <c r="UQ293" s="42"/>
      <c r="UR293" s="42"/>
      <c r="US293" s="42"/>
      <c r="UT293" s="42"/>
      <c r="UU293" s="42"/>
      <c r="UV293" s="42"/>
      <c r="UW293" s="42"/>
      <c r="UX293" s="42"/>
      <c r="UY293" s="42"/>
      <c r="UZ293" s="42"/>
      <c r="VA293" s="42"/>
      <c r="VB293" s="42"/>
      <c r="VC293" s="42"/>
      <c r="VD293" s="42"/>
      <c r="VE293" s="42"/>
      <c r="VF293" s="42"/>
      <c r="VG293" s="42"/>
      <c r="VH293" s="42"/>
      <c r="VI293" s="42"/>
      <c r="VJ293" s="42"/>
      <c r="VK293" s="42"/>
      <c r="VL293" s="42"/>
      <c r="VM293" s="42"/>
      <c r="VN293" s="42"/>
      <c r="VO293" s="42"/>
      <c r="VP293" s="42"/>
      <c r="VQ293" s="42"/>
      <c r="VR293" s="42"/>
      <c r="VS293" s="42"/>
      <c r="VT293" s="42"/>
      <c r="VU293" s="42"/>
      <c r="VV293" s="42"/>
      <c r="VW293" s="42"/>
      <c r="VX293" s="42"/>
      <c r="VY293" s="42"/>
      <c r="VZ293" s="42"/>
      <c r="WA293" s="42"/>
      <c r="WB293" s="42"/>
      <c r="WC293" s="42"/>
      <c r="WD293" s="42"/>
      <c r="WE293" s="42"/>
      <c r="WF293" s="42"/>
      <c r="WG293" s="42"/>
      <c r="WH293" s="42"/>
      <c r="WI293" s="42"/>
      <c r="WJ293" s="42"/>
      <c r="WK293" s="42"/>
      <c r="WL293" s="42"/>
      <c r="WM293" s="42"/>
      <c r="WN293" s="42"/>
      <c r="WO293" s="42"/>
      <c r="WP293" s="42"/>
      <c r="WQ293" s="42"/>
      <c r="WR293" s="42"/>
      <c r="WS293" s="42"/>
      <c r="WT293" s="42"/>
      <c r="WU293" s="42"/>
      <c r="WV293" s="42"/>
      <c r="WW293" s="42"/>
      <c r="WX293" s="42"/>
      <c r="WY293" s="42"/>
      <c r="WZ293" s="42"/>
      <c r="XA293" s="42"/>
      <c r="XB293" s="42"/>
      <c r="XC293" s="42"/>
      <c r="XD293" s="42"/>
      <c r="XE293" s="42"/>
      <c r="XF293" s="42"/>
      <c r="XG293" s="42"/>
      <c r="XH293" s="42"/>
      <c r="XI293" s="42"/>
      <c r="XJ293" s="42"/>
      <c r="XK293" s="42"/>
      <c r="XL293" s="42"/>
      <c r="XM293" s="42"/>
      <c r="XN293" s="42"/>
      <c r="XO293" s="42"/>
      <c r="XP293" s="42"/>
      <c r="XQ293" s="42"/>
      <c r="XR293" s="42"/>
      <c r="XS293" s="42"/>
      <c r="XT293" s="42"/>
      <c r="XU293" s="42"/>
      <c r="XV293" s="42"/>
      <c r="XW293" s="42"/>
      <c r="XX293" s="42"/>
      <c r="XY293" s="42"/>
      <c r="XZ293" s="42"/>
      <c r="YA293" s="42"/>
      <c r="YB293" s="42"/>
      <c r="YC293" s="42"/>
      <c r="YD293" s="42"/>
      <c r="YE293" s="42"/>
      <c r="YF293" s="42"/>
      <c r="YG293" s="42"/>
      <c r="YH293" s="42"/>
      <c r="YI293" s="42"/>
      <c r="YJ293" s="42"/>
      <c r="YK293" s="42"/>
      <c r="YL293" s="42"/>
      <c r="YM293" s="42"/>
      <c r="YN293" s="42"/>
      <c r="YO293" s="42"/>
      <c r="YP293" s="42"/>
      <c r="YQ293" s="42"/>
      <c r="YR293" s="42"/>
      <c r="YS293" s="42"/>
      <c r="YT293" s="42"/>
      <c r="YU293" s="42"/>
      <c r="YV293" s="42"/>
      <c r="YW293" s="42"/>
      <c r="YX293" s="42"/>
      <c r="YY293" s="42"/>
      <c r="YZ293" s="42"/>
      <c r="ZA293" s="42"/>
      <c r="ZB293" s="42"/>
      <c r="ZC293" s="42"/>
      <c r="ZD293" s="42"/>
      <c r="ZE293" s="42"/>
      <c r="ZF293" s="42"/>
      <c r="ZG293" s="42"/>
      <c r="ZH293" s="42"/>
      <c r="ZI293" s="42"/>
      <c r="ZJ293" s="42"/>
      <c r="ZK293" s="42"/>
      <c r="ZL293" s="42"/>
      <c r="ZM293" s="42"/>
      <c r="ZN293" s="42"/>
      <c r="ZO293" s="42"/>
      <c r="ZP293" s="42"/>
      <c r="ZQ293" s="42"/>
      <c r="ZR293" s="42"/>
      <c r="ZS293" s="42"/>
      <c r="ZT293" s="42"/>
      <c r="ZU293" s="42"/>
      <c r="ZV293" s="42"/>
      <c r="ZW293" s="42"/>
      <c r="ZX293" s="42"/>
      <c r="ZY293" s="42"/>
      <c r="ZZ293" s="42"/>
      <c r="AAA293" s="42"/>
      <c r="AAB293" s="42"/>
      <c r="AAC293" s="42"/>
      <c r="AAD293" s="42"/>
      <c r="AAE293" s="42"/>
      <c r="AAF293" s="42"/>
      <c r="AAG293" s="42"/>
      <c r="AAH293" s="42"/>
      <c r="AAI293" s="42"/>
      <c r="AAJ293" s="42"/>
      <c r="AAK293" s="42"/>
      <c r="AAL293" s="42"/>
      <c r="AAM293" s="42"/>
      <c r="AAN293" s="42"/>
      <c r="AAO293" s="42"/>
      <c r="AAP293" s="42"/>
      <c r="AAQ293" s="42"/>
      <c r="AAR293" s="42"/>
      <c r="AAS293" s="42"/>
      <c r="AAT293" s="42"/>
      <c r="AAU293" s="42"/>
      <c r="AAV293" s="42"/>
      <c r="AAW293" s="42"/>
      <c r="AAX293" s="42"/>
      <c r="AAY293" s="42"/>
      <c r="AAZ293" s="42"/>
      <c r="ABA293" s="42"/>
      <c r="ABB293" s="42"/>
      <c r="ABC293" s="42"/>
      <c r="ABD293" s="42"/>
      <c r="ABE293" s="42"/>
      <c r="ABF293" s="42"/>
      <c r="ABG293" s="42"/>
      <c r="ABH293" s="42"/>
      <c r="ABI293" s="42"/>
      <c r="ABJ293" s="42"/>
      <c r="ABK293" s="42"/>
      <c r="ABL293" s="42"/>
      <c r="ABM293" s="42"/>
      <c r="ABN293" s="42"/>
      <c r="ABO293" s="42"/>
      <c r="ABP293" s="42"/>
      <c r="ABQ293" s="42"/>
      <c r="ABR293" s="42"/>
      <c r="ABS293" s="42"/>
      <c r="ABT293" s="42"/>
      <c r="ABU293" s="42"/>
      <c r="ABV293" s="42"/>
      <c r="ABW293" s="42"/>
      <c r="ABX293" s="42"/>
      <c r="ABY293" s="42"/>
      <c r="ABZ293" s="42"/>
      <c r="ACA293" s="42"/>
      <c r="ACB293" s="42"/>
      <c r="ACC293" s="42"/>
      <c r="ACD293" s="42"/>
      <c r="ACE293" s="42"/>
      <c r="ACF293" s="42"/>
      <c r="ACG293" s="42"/>
      <c r="ACH293" s="42"/>
      <c r="ACI293" s="42"/>
      <c r="ACJ293" s="42"/>
      <c r="ACK293" s="42"/>
      <c r="ACL293" s="42"/>
      <c r="ACM293" s="42"/>
      <c r="ACN293" s="42"/>
      <c r="ACO293" s="42"/>
      <c r="ACP293" s="42"/>
      <c r="ACQ293" s="42"/>
      <c r="ACR293" s="42"/>
      <c r="ACS293" s="42"/>
      <c r="ACT293" s="42"/>
      <c r="ACU293" s="42"/>
      <c r="ACV293" s="42"/>
      <c r="ACW293" s="42"/>
      <c r="ACX293" s="42"/>
      <c r="ACY293" s="42"/>
      <c r="ACZ293" s="42"/>
      <c r="ADA293" s="42"/>
      <c r="ADB293" s="42"/>
      <c r="ADC293" s="42"/>
      <c r="ADD293" s="42"/>
      <c r="ADE293" s="42"/>
      <c r="ADF293" s="42"/>
      <c r="ADG293" s="42"/>
      <c r="ADH293" s="42"/>
      <c r="ADI293" s="42"/>
      <c r="ADJ293" s="42"/>
      <c r="ADK293" s="42"/>
      <c r="ADL293" s="42"/>
      <c r="ADM293" s="42"/>
      <c r="ADN293" s="42"/>
      <c r="ADO293" s="42"/>
      <c r="ADP293" s="42"/>
      <c r="ADQ293" s="42"/>
      <c r="ADR293" s="42"/>
      <c r="ADS293" s="42"/>
      <c r="ADT293" s="42"/>
      <c r="ADU293" s="42"/>
      <c r="ADV293" s="42"/>
      <c r="ADW293" s="42"/>
      <c r="ADX293" s="42"/>
      <c r="ADY293" s="42"/>
      <c r="ADZ293" s="42"/>
      <c r="AEA293" s="42"/>
      <c r="AEB293" s="42"/>
      <c r="AEC293" s="42"/>
      <c r="AED293" s="42"/>
      <c r="AEE293" s="42"/>
      <c r="AEF293" s="42"/>
      <c r="AEG293" s="42"/>
      <c r="AEH293" s="42"/>
      <c r="AEI293" s="42"/>
      <c r="AEJ293" s="42"/>
      <c r="AEK293" s="42"/>
      <c r="AEL293" s="42"/>
      <c r="AEM293" s="42"/>
      <c r="AEN293" s="42"/>
      <c r="AEO293" s="42"/>
      <c r="AEP293" s="42"/>
      <c r="AEQ293" s="42"/>
      <c r="AER293" s="42"/>
      <c r="AES293" s="42"/>
      <c r="AET293" s="42"/>
      <c r="AEU293" s="42"/>
      <c r="AEV293" s="42"/>
      <c r="AEW293" s="42"/>
      <c r="AEX293" s="42"/>
      <c r="AEY293" s="42"/>
      <c r="AEZ293" s="42"/>
      <c r="AFA293" s="42"/>
      <c r="AFB293" s="42"/>
      <c r="AFC293" s="42"/>
      <c r="AFD293" s="42"/>
      <c r="AFE293" s="42"/>
      <c r="AFF293" s="42"/>
      <c r="AFG293" s="42"/>
      <c r="AFH293" s="42"/>
      <c r="AFI293" s="42"/>
      <c r="AFJ293" s="42"/>
      <c r="AFK293" s="42"/>
      <c r="AFL293" s="42"/>
      <c r="AFM293" s="42"/>
      <c r="AFN293" s="42"/>
      <c r="AFO293" s="42"/>
      <c r="AFP293" s="42"/>
      <c r="AFQ293" s="42"/>
      <c r="AFR293" s="42"/>
      <c r="AFS293" s="42"/>
      <c r="AFT293" s="42"/>
      <c r="AFU293" s="42"/>
      <c r="AFV293" s="42"/>
      <c r="AFW293" s="42"/>
      <c r="AFX293" s="42"/>
      <c r="AFY293" s="42"/>
      <c r="AFZ293" s="42"/>
      <c r="AGA293" s="42"/>
      <c r="AGB293" s="42"/>
      <c r="AGC293" s="42"/>
      <c r="AGD293" s="42"/>
      <c r="AGE293" s="42"/>
      <c r="AGF293" s="42"/>
      <c r="AGG293" s="42"/>
      <c r="AGH293" s="42"/>
      <c r="AGI293" s="42"/>
      <c r="AGJ293" s="42"/>
      <c r="AGK293" s="42"/>
      <c r="AGL293" s="42"/>
      <c r="AGM293" s="42"/>
      <c r="AGN293" s="42"/>
      <c r="AGO293" s="42"/>
      <c r="AGP293" s="42"/>
      <c r="AGQ293" s="42"/>
      <c r="AGR293" s="42"/>
      <c r="AGS293" s="42"/>
      <c r="AGT293" s="42"/>
      <c r="AGU293" s="42"/>
      <c r="AGV293" s="42"/>
      <c r="AGW293" s="42"/>
      <c r="AGX293" s="42"/>
      <c r="AGY293" s="42"/>
      <c r="AGZ293" s="42"/>
      <c r="AHA293" s="42"/>
      <c r="AHB293" s="42"/>
      <c r="AHC293" s="42"/>
      <c r="AHD293" s="42"/>
      <c r="AHE293" s="42"/>
      <c r="AHF293" s="42"/>
      <c r="AHG293" s="42"/>
      <c r="AHH293" s="42"/>
      <c r="AHI293" s="42"/>
      <c r="AHJ293" s="42"/>
      <c r="AHK293" s="42"/>
      <c r="AHL293" s="42"/>
      <c r="AHM293" s="42"/>
      <c r="AHN293" s="42"/>
      <c r="AHO293" s="42"/>
      <c r="AHP293" s="42"/>
      <c r="AHQ293" s="42"/>
      <c r="AHR293" s="42"/>
      <c r="AHS293" s="42"/>
      <c r="AHT293" s="42"/>
      <c r="AHU293" s="42"/>
      <c r="AHV293" s="42"/>
      <c r="AHW293" s="42"/>
      <c r="AHX293" s="42"/>
      <c r="AHY293" s="42"/>
      <c r="AHZ293" s="42"/>
      <c r="AIA293" s="42"/>
      <c r="AIB293" s="42"/>
      <c r="AIC293" s="42"/>
      <c r="AID293" s="42"/>
      <c r="AIE293" s="42"/>
      <c r="AIF293" s="42"/>
      <c r="AIG293" s="42"/>
      <c r="AIH293" s="42"/>
      <c r="AII293" s="42"/>
      <c r="AIJ293" s="42"/>
      <c r="AIK293" s="42"/>
      <c r="AIL293" s="42"/>
      <c r="AIM293" s="42"/>
      <c r="AIN293" s="42"/>
      <c r="AIO293" s="42"/>
      <c r="AIP293" s="42"/>
      <c r="AIQ293" s="42"/>
      <c r="AIR293" s="42"/>
      <c r="AIS293" s="42"/>
      <c r="AIT293" s="42"/>
      <c r="AIU293" s="42"/>
      <c r="AIV293" s="42"/>
      <c r="AIW293" s="42"/>
      <c r="AIX293" s="42"/>
      <c r="AIY293" s="42"/>
      <c r="AIZ293" s="42"/>
      <c r="AJA293" s="42"/>
      <c r="AJB293" s="42"/>
      <c r="AJC293" s="42"/>
      <c r="AJD293" s="42"/>
      <c r="AJE293" s="42"/>
      <c r="AJF293" s="42"/>
      <c r="AJG293" s="42"/>
      <c r="AJH293" s="42"/>
      <c r="AJI293" s="42"/>
      <c r="AJJ293" s="42"/>
      <c r="AJK293" s="42"/>
      <c r="AJL293" s="42"/>
      <c r="AJM293" s="42"/>
      <c r="AJN293" s="42"/>
      <c r="AJO293" s="42"/>
      <c r="AJP293" s="42"/>
      <c r="AJQ293" s="42"/>
      <c r="AJR293" s="42"/>
      <c r="AJS293" s="42"/>
      <c r="AJT293" s="42"/>
      <c r="AJU293" s="42"/>
      <c r="AJV293" s="42"/>
      <c r="AJW293" s="42"/>
      <c r="AJX293" s="42"/>
      <c r="AJY293" s="42"/>
      <c r="AJZ293" s="42"/>
      <c r="AKA293" s="42"/>
      <c r="AKB293" s="42"/>
      <c r="AKC293" s="42"/>
      <c r="AKD293" s="42"/>
      <c r="AKE293" s="42"/>
      <c r="AKF293" s="42"/>
      <c r="AKG293" s="42"/>
      <c r="AKH293" s="42"/>
      <c r="AKI293" s="42"/>
      <c r="AKJ293" s="42"/>
      <c r="AKK293" s="42"/>
      <c r="AKL293" s="42"/>
      <c r="AKM293" s="42"/>
      <c r="AKN293" s="42"/>
      <c r="AKO293" s="42"/>
      <c r="AKP293" s="42"/>
      <c r="AKQ293" s="42"/>
      <c r="AKR293" s="42"/>
      <c r="AKS293" s="42"/>
      <c r="AKT293" s="42"/>
      <c r="AKU293" s="42"/>
      <c r="AKV293" s="42"/>
      <c r="AKW293" s="42"/>
      <c r="AKX293" s="42"/>
      <c r="AKY293" s="42"/>
      <c r="AKZ293" s="42"/>
      <c r="ALA293" s="42"/>
      <c r="ALB293" s="42"/>
      <c r="ALC293" s="42"/>
      <c r="ALD293" s="42"/>
      <c r="ALE293" s="42"/>
      <c r="ALF293" s="42"/>
      <c r="ALG293" s="42"/>
      <c r="ALH293" s="42"/>
      <c r="ALI293" s="42"/>
      <c r="ALJ293" s="42"/>
      <c r="ALK293" s="42"/>
      <c r="ALL293" s="42"/>
      <c r="ALM293" s="42"/>
      <c r="ALN293" s="42"/>
      <c r="ALO293" s="42"/>
      <c r="ALP293" s="42"/>
      <c r="ALQ293" s="42"/>
      <c r="ALR293" s="42"/>
      <c r="ALS293" s="42"/>
      <c r="ALT293" s="42"/>
      <c r="ALU293" s="42"/>
      <c r="ALV293" s="42"/>
      <c r="ALW293" s="42"/>
      <c r="ALX293" s="42"/>
      <c r="ALY293" s="42"/>
      <c r="ALZ293" s="42"/>
      <c r="AMA293" s="42"/>
      <c r="AMB293" s="42"/>
      <c r="AMC293" s="42"/>
      <c r="AMD293" s="42"/>
      <c r="AME293" s="42"/>
      <c r="AMF293" s="42"/>
      <c r="AMG293" s="42"/>
      <c r="AMH293" s="42"/>
      <c r="AMI293" s="42"/>
      <c r="AMJ293" s="42"/>
      <c r="AMK293" s="42"/>
      <c r="AML293" s="42"/>
      <c r="AMM293" s="42"/>
      <c r="AMN293" s="42"/>
      <c r="AMO293" s="42"/>
      <c r="AMP293" s="42"/>
      <c r="AMQ293" s="42"/>
      <c r="AMR293" s="42"/>
      <c r="AMS293" s="42"/>
      <c r="AMT293" s="42"/>
      <c r="AMU293" s="42"/>
      <c r="AMV293" s="42"/>
      <c r="AMW293" s="42"/>
      <c r="AMX293" s="42"/>
      <c r="AMY293" s="42"/>
      <c r="AMZ293" s="42"/>
      <c r="ANA293" s="42"/>
      <c r="ANB293" s="42"/>
      <c r="ANC293" s="42"/>
      <c r="AND293" s="42"/>
      <c r="ANE293" s="42"/>
      <c r="ANF293" s="42"/>
      <c r="ANG293" s="42"/>
      <c r="ANH293" s="42"/>
      <c r="ANI293" s="42"/>
      <c r="ANJ293" s="42"/>
      <c r="ANK293" s="42"/>
      <c r="ANL293" s="42"/>
      <c r="ANM293" s="42"/>
      <c r="ANN293" s="42"/>
      <c r="ANO293" s="42"/>
      <c r="ANP293" s="42"/>
      <c r="ANQ293" s="42"/>
      <c r="ANR293" s="42"/>
      <c r="ANS293" s="42"/>
      <c r="ANT293" s="42"/>
      <c r="ANU293" s="42"/>
      <c r="ANV293" s="42"/>
      <c r="ANW293" s="42"/>
      <c r="ANX293" s="42"/>
      <c r="ANY293" s="42"/>
      <c r="ANZ293" s="42"/>
      <c r="AOA293" s="42"/>
      <c r="AOB293" s="42"/>
      <c r="AOC293" s="42"/>
      <c r="AOD293" s="42"/>
      <c r="AOE293" s="42"/>
      <c r="AOF293" s="42"/>
      <c r="AOG293" s="42"/>
      <c r="AOH293" s="42"/>
      <c r="AOI293" s="42"/>
      <c r="AOJ293" s="42"/>
      <c r="AOK293" s="42"/>
      <c r="AOL293" s="42"/>
      <c r="AOM293" s="42"/>
      <c r="AON293" s="42"/>
      <c r="AOO293" s="42"/>
      <c r="AOP293" s="42"/>
      <c r="AOQ293" s="42"/>
      <c r="AOR293" s="42"/>
      <c r="AOS293" s="42"/>
      <c r="AOT293" s="42"/>
      <c r="AOU293" s="42"/>
      <c r="AOV293" s="42"/>
      <c r="AOW293" s="42"/>
      <c r="AOX293" s="42"/>
      <c r="AOY293" s="42"/>
      <c r="AOZ293" s="42"/>
      <c r="APA293" s="42"/>
      <c r="APB293" s="42"/>
      <c r="APC293" s="42"/>
      <c r="APD293" s="42"/>
      <c r="APE293" s="42"/>
      <c r="APF293" s="42"/>
      <c r="APG293" s="42"/>
      <c r="APH293" s="42"/>
      <c r="API293" s="42"/>
      <c r="APJ293" s="42"/>
      <c r="APK293" s="42"/>
      <c r="APL293" s="42"/>
      <c r="APM293" s="42"/>
      <c r="APN293" s="42"/>
      <c r="APO293" s="42"/>
      <c r="APP293" s="42"/>
      <c r="APQ293" s="42"/>
      <c r="APR293" s="42"/>
      <c r="APS293" s="42"/>
      <c r="APT293" s="42"/>
      <c r="APU293" s="42"/>
      <c r="APV293" s="42"/>
      <c r="APW293" s="42"/>
      <c r="APX293" s="42"/>
      <c r="APY293" s="42"/>
      <c r="APZ293" s="42"/>
      <c r="AQA293" s="42"/>
      <c r="AQB293" s="42"/>
      <c r="AQC293" s="42"/>
      <c r="AQD293" s="42"/>
      <c r="AQE293" s="42"/>
      <c r="AQF293" s="42"/>
      <c r="AQG293" s="42"/>
      <c r="AQH293" s="42"/>
      <c r="AQI293" s="42"/>
      <c r="AQJ293" s="42"/>
      <c r="AQK293" s="42"/>
      <c r="AQL293" s="42"/>
      <c r="AQM293" s="42"/>
      <c r="AQN293" s="42"/>
      <c r="AQO293" s="42"/>
      <c r="AQP293" s="42"/>
      <c r="AQQ293" s="42"/>
      <c r="AQR293" s="42"/>
      <c r="AQS293" s="42"/>
      <c r="AQT293" s="42"/>
      <c r="AQU293" s="42"/>
      <c r="AQV293" s="42"/>
      <c r="AQW293" s="42"/>
      <c r="AQX293" s="42"/>
      <c r="AQY293" s="42"/>
      <c r="AQZ293" s="42"/>
      <c r="ARA293" s="42"/>
      <c r="ARB293" s="42"/>
      <c r="ARC293" s="42"/>
      <c r="ARD293" s="42"/>
      <c r="ARE293" s="42"/>
      <c r="ARF293" s="42"/>
      <c r="ARG293" s="42"/>
      <c r="ARH293" s="42"/>
      <c r="ARI293" s="42"/>
      <c r="ARJ293" s="42"/>
      <c r="ARK293" s="42"/>
      <c r="ARL293" s="42"/>
      <c r="ARM293" s="42"/>
      <c r="ARN293" s="42"/>
      <c r="ARO293" s="42"/>
      <c r="ARP293" s="42"/>
      <c r="ARQ293" s="42"/>
      <c r="ARR293" s="42"/>
      <c r="ARS293" s="42"/>
      <c r="ART293" s="42"/>
      <c r="ARU293" s="42"/>
      <c r="ARV293" s="42"/>
      <c r="ARW293" s="42"/>
      <c r="ARX293" s="42"/>
      <c r="ARY293" s="42"/>
      <c r="ARZ293" s="42"/>
      <c r="ASA293" s="42"/>
      <c r="ASB293" s="42"/>
      <c r="ASC293" s="42"/>
      <c r="ASD293" s="42"/>
      <c r="ASE293" s="42"/>
      <c r="ASF293" s="42"/>
      <c r="ASG293" s="42"/>
      <c r="ASH293" s="42"/>
      <c r="ASI293" s="42"/>
      <c r="ASJ293" s="42"/>
      <c r="ASK293" s="42"/>
      <c r="ASL293" s="42"/>
      <c r="ASM293" s="42"/>
      <c r="ASN293" s="42"/>
      <c r="ASO293" s="42"/>
      <c r="ASP293" s="42"/>
      <c r="ASQ293" s="42"/>
      <c r="ASR293" s="42"/>
      <c r="ASS293" s="42"/>
      <c r="AST293" s="42"/>
      <c r="ASU293" s="42"/>
      <c r="ASV293" s="42"/>
      <c r="ASW293" s="42"/>
      <c r="ASX293" s="42"/>
      <c r="ASY293" s="42"/>
      <c r="ASZ293" s="42"/>
      <c r="ATA293" s="42"/>
      <c r="ATB293" s="42"/>
      <c r="ATC293" s="42"/>
      <c r="ATD293" s="42"/>
      <c r="ATE293" s="42"/>
      <c r="ATF293" s="42"/>
      <c r="ATG293" s="42"/>
      <c r="ATH293" s="42"/>
      <c r="ATI293" s="42"/>
      <c r="ATJ293" s="42"/>
      <c r="ATK293" s="42"/>
      <c r="ATL293" s="42"/>
      <c r="ATM293" s="42"/>
      <c r="ATN293" s="42"/>
      <c r="ATO293" s="42"/>
      <c r="ATP293" s="42"/>
      <c r="ATQ293" s="42"/>
      <c r="ATR293" s="42"/>
      <c r="ATS293" s="42"/>
      <c r="ATT293" s="42"/>
      <c r="ATU293" s="42"/>
      <c r="ATV293" s="42"/>
      <c r="ATW293" s="42"/>
      <c r="ATX293" s="42"/>
      <c r="ATY293" s="42"/>
      <c r="ATZ293" s="42"/>
      <c r="AUA293" s="42"/>
      <c r="AUB293" s="42"/>
      <c r="AUC293" s="42"/>
      <c r="AUD293" s="42"/>
      <c r="AUE293" s="42"/>
      <c r="AUF293" s="42"/>
      <c r="AUG293" s="42"/>
      <c r="AUH293" s="42"/>
      <c r="AUI293" s="42"/>
      <c r="AUJ293" s="42"/>
      <c r="AUK293" s="42"/>
      <c r="AUL293" s="42"/>
      <c r="AUM293" s="42"/>
      <c r="AUN293" s="42"/>
      <c r="AUO293" s="42"/>
      <c r="AUP293" s="42"/>
      <c r="AUQ293" s="42"/>
      <c r="AUR293" s="42"/>
      <c r="AUS293" s="42"/>
      <c r="AUT293" s="42"/>
      <c r="AUU293" s="42"/>
      <c r="AUV293" s="42"/>
      <c r="AUW293" s="42"/>
      <c r="AUX293" s="42"/>
      <c r="AUY293" s="42"/>
      <c r="AUZ293" s="42"/>
      <c r="AVA293" s="42"/>
      <c r="AVB293" s="42"/>
      <c r="AVC293" s="42"/>
      <c r="AVD293" s="42"/>
      <c r="AVE293" s="42"/>
      <c r="AVF293" s="42"/>
      <c r="AVG293" s="42"/>
      <c r="AVH293" s="42"/>
      <c r="AVI293" s="42"/>
      <c r="AVJ293" s="42"/>
      <c r="AVK293" s="42"/>
      <c r="AVL293" s="42"/>
      <c r="AVM293" s="42"/>
      <c r="AVN293" s="42"/>
      <c r="AVO293" s="42"/>
      <c r="AVP293" s="42"/>
      <c r="AVQ293" s="42"/>
      <c r="AVR293" s="42"/>
      <c r="AVS293" s="42"/>
      <c r="AVT293" s="42"/>
      <c r="AVU293" s="42"/>
      <c r="AVV293" s="42"/>
      <c r="AVW293" s="42"/>
      <c r="AVX293" s="42"/>
      <c r="AVY293" s="42"/>
      <c r="AVZ293" s="42"/>
      <c r="AWA293" s="42"/>
      <c r="AWB293" s="42"/>
      <c r="AWC293" s="42"/>
      <c r="AWD293" s="42"/>
      <c r="AWE293" s="42"/>
      <c r="AWF293" s="42"/>
      <c r="AWG293" s="42"/>
      <c r="AWH293" s="42"/>
      <c r="AWI293" s="42"/>
      <c r="AWJ293" s="42"/>
      <c r="AWK293" s="42"/>
      <c r="AWL293" s="42"/>
      <c r="AWM293" s="42"/>
      <c r="AWN293" s="42"/>
      <c r="AWO293" s="42"/>
      <c r="AWP293" s="42"/>
      <c r="AWQ293" s="42"/>
      <c r="AWR293" s="42"/>
      <c r="AWS293" s="42"/>
      <c r="AWT293" s="42"/>
      <c r="AWU293" s="42"/>
      <c r="AWV293" s="42"/>
      <c r="AWW293" s="42"/>
      <c r="AWX293" s="42"/>
      <c r="AWY293" s="42"/>
      <c r="AWZ293" s="42"/>
      <c r="AXA293" s="42"/>
      <c r="AXB293" s="42"/>
      <c r="AXC293" s="42"/>
      <c r="AXD293" s="42"/>
      <c r="AXE293" s="42"/>
      <c r="AXF293" s="42"/>
      <c r="AXG293" s="42"/>
      <c r="AXH293" s="42"/>
      <c r="AXI293" s="42"/>
      <c r="AXJ293" s="42"/>
      <c r="AXK293" s="42"/>
      <c r="AXL293" s="42"/>
      <c r="AXM293" s="42"/>
      <c r="AXN293" s="42"/>
      <c r="AXO293" s="42"/>
      <c r="AXP293" s="42"/>
      <c r="AXQ293" s="42"/>
      <c r="AXR293" s="42"/>
      <c r="AXS293" s="42"/>
      <c r="AXT293" s="42"/>
      <c r="AXU293" s="42"/>
      <c r="AXV293" s="42"/>
      <c r="AXW293" s="42"/>
      <c r="AXX293" s="42"/>
      <c r="AXY293" s="42"/>
      <c r="AXZ293" s="42"/>
      <c r="AYA293" s="42"/>
      <c r="AYB293" s="42"/>
      <c r="AYC293" s="42"/>
      <c r="AYD293" s="42"/>
      <c r="AYE293" s="42"/>
      <c r="AYF293" s="42"/>
      <c r="AYG293" s="42"/>
      <c r="AYH293" s="42"/>
      <c r="AYI293" s="42"/>
      <c r="AYJ293" s="42"/>
      <c r="AYK293" s="42"/>
      <c r="AYL293" s="42"/>
      <c r="AYM293" s="42"/>
      <c r="AYN293" s="42"/>
      <c r="AYO293" s="42"/>
      <c r="AYP293" s="42"/>
      <c r="AYQ293" s="42"/>
      <c r="AYR293" s="42"/>
      <c r="AYS293" s="42"/>
      <c r="AYT293" s="42"/>
      <c r="AYU293" s="42"/>
      <c r="AYV293" s="42"/>
      <c r="AYW293" s="42"/>
      <c r="AYX293" s="42"/>
      <c r="AYY293" s="42"/>
      <c r="AYZ293" s="42"/>
      <c r="AZA293" s="42"/>
      <c r="AZB293" s="42"/>
      <c r="AZC293" s="42"/>
      <c r="AZD293" s="42"/>
      <c r="AZE293" s="42"/>
      <c r="AZF293" s="42"/>
      <c r="AZG293" s="42"/>
      <c r="AZH293" s="42"/>
      <c r="AZI293" s="42"/>
      <c r="AZJ293" s="42"/>
      <c r="AZK293" s="42"/>
      <c r="AZL293" s="42"/>
      <c r="AZM293" s="42"/>
      <c r="AZN293" s="42"/>
      <c r="AZO293" s="42"/>
      <c r="AZP293" s="42"/>
      <c r="AZQ293" s="42"/>
      <c r="AZR293" s="42"/>
      <c r="AZS293" s="42"/>
      <c r="AZT293" s="42"/>
      <c r="AZU293" s="42"/>
      <c r="AZV293" s="42"/>
      <c r="AZW293" s="42"/>
      <c r="AZX293" s="42"/>
      <c r="AZY293" s="42"/>
      <c r="AZZ293" s="42"/>
      <c r="BAA293" s="42"/>
      <c r="BAB293" s="42"/>
      <c r="BAC293" s="42"/>
      <c r="BAD293" s="42"/>
      <c r="BAE293" s="42"/>
      <c r="BAF293" s="42"/>
      <c r="BAG293" s="42"/>
      <c r="BAH293" s="42"/>
      <c r="BAI293" s="42"/>
      <c r="BAJ293" s="42"/>
      <c r="BAK293" s="42"/>
      <c r="BAL293" s="42"/>
      <c r="BAM293" s="42"/>
      <c r="BAN293" s="42"/>
      <c r="BAO293" s="42"/>
      <c r="BAP293" s="42"/>
      <c r="BAQ293" s="42"/>
      <c r="BAR293" s="42"/>
      <c r="BAS293" s="42"/>
      <c r="BAT293" s="42"/>
      <c r="BAU293" s="42"/>
      <c r="BAV293" s="42"/>
      <c r="BAW293" s="42"/>
      <c r="BAX293" s="42"/>
      <c r="BAY293" s="42"/>
      <c r="BAZ293" s="42"/>
      <c r="BBA293" s="42"/>
      <c r="BBB293" s="42"/>
      <c r="BBC293" s="42"/>
      <c r="BBD293" s="42"/>
      <c r="BBE293" s="42"/>
      <c r="BBF293" s="42"/>
      <c r="BBG293" s="42"/>
      <c r="BBH293" s="42"/>
      <c r="BBI293" s="42"/>
      <c r="BBJ293" s="42"/>
      <c r="BBK293" s="42"/>
      <c r="BBL293" s="42"/>
      <c r="BBM293" s="42"/>
      <c r="BBN293" s="42"/>
      <c r="BBO293" s="42"/>
      <c r="BBP293" s="42"/>
      <c r="BBQ293" s="42"/>
      <c r="BBR293" s="42"/>
      <c r="BBS293" s="42"/>
      <c r="BBT293" s="42"/>
      <c r="BBU293" s="42"/>
      <c r="BBV293" s="42"/>
      <c r="BBW293" s="42"/>
      <c r="BBX293" s="42"/>
      <c r="BBY293" s="42"/>
      <c r="BBZ293" s="42"/>
      <c r="BCA293" s="42"/>
      <c r="BCB293" s="42"/>
      <c r="BCC293" s="42"/>
      <c r="BCD293" s="42"/>
      <c r="BCE293" s="42"/>
      <c r="BCF293" s="42"/>
      <c r="BCG293" s="42"/>
      <c r="BCH293" s="42"/>
      <c r="BCI293" s="42"/>
      <c r="BCJ293" s="42"/>
      <c r="BCK293" s="42"/>
      <c r="BCL293" s="42"/>
      <c r="BCM293" s="42"/>
      <c r="BCN293" s="42"/>
      <c r="BCO293" s="42"/>
      <c r="BCP293" s="42"/>
      <c r="BCQ293" s="42"/>
      <c r="BCR293" s="42"/>
      <c r="BCS293" s="42"/>
      <c r="BCT293" s="42"/>
      <c r="BCU293" s="42"/>
      <c r="BCV293" s="42"/>
      <c r="BCW293" s="42"/>
      <c r="BCX293" s="42"/>
      <c r="BCY293" s="42"/>
      <c r="BCZ293" s="42"/>
      <c r="BDA293" s="42"/>
      <c r="BDB293" s="42"/>
      <c r="BDC293" s="42"/>
      <c r="BDD293" s="42"/>
      <c r="BDE293" s="42"/>
      <c r="BDF293" s="42"/>
      <c r="BDG293" s="42"/>
      <c r="BDH293" s="42"/>
      <c r="BDI293" s="42"/>
      <c r="BDJ293" s="42"/>
      <c r="BDK293" s="42"/>
      <c r="BDL293" s="42"/>
      <c r="BDM293" s="42"/>
      <c r="BDN293" s="42"/>
      <c r="BDO293" s="42"/>
      <c r="BDP293" s="42"/>
      <c r="BDQ293" s="42"/>
      <c r="BDR293" s="42"/>
      <c r="BDS293" s="42"/>
      <c r="BDT293" s="42"/>
      <c r="BDU293" s="42"/>
      <c r="BDV293" s="42"/>
      <c r="BDW293" s="42"/>
      <c r="BDX293" s="42"/>
      <c r="BDY293" s="42"/>
      <c r="BDZ293" s="42"/>
      <c r="BEA293" s="42"/>
      <c r="BEB293" s="42"/>
      <c r="BEC293" s="42"/>
      <c r="BED293" s="42"/>
      <c r="BEE293" s="42"/>
      <c r="BEF293" s="42"/>
      <c r="BEG293" s="42"/>
      <c r="BEH293" s="42"/>
      <c r="BEI293" s="42"/>
      <c r="BEJ293" s="42"/>
      <c r="BEK293" s="42"/>
      <c r="BEL293" s="42"/>
      <c r="BEM293" s="42"/>
      <c r="BEN293" s="42"/>
      <c r="BEO293" s="42"/>
      <c r="BEP293" s="42"/>
      <c r="BEQ293" s="42"/>
      <c r="BER293" s="42"/>
      <c r="BES293" s="42"/>
      <c r="BET293" s="42"/>
      <c r="BEU293" s="42"/>
      <c r="BEV293" s="42"/>
      <c r="BEW293" s="42"/>
      <c r="BEX293" s="42"/>
      <c r="BEY293" s="42"/>
      <c r="BEZ293" s="42"/>
      <c r="BFA293" s="42"/>
      <c r="BFB293" s="42"/>
      <c r="BFC293" s="42"/>
      <c r="BFD293" s="42"/>
      <c r="BFE293" s="42"/>
      <c r="BFF293" s="42"/>
      <c r="BFG293" s="42"/>
      <c r="BFH293" s="42"/>
      <c r="BFI293" s="42"/>
      <c r="BFJ293" s="42"/>
      <c r="BFK293" s="42"/>
      <c r="BFL293" s="42"/>
      <c r="BFM293" s="42"/>
      <c r="BFN293" s="42"/>
      <c r="BFO293" s="42"/>
      <c r="BFP293" s="42"/>
      <c r="BFQ293" s="42"/>
      <c r="BFR293" s="42"/>
      <c r="BFS293" s="42"/>
      <c r="BFT293" s="42"/>
      <c r="BFU293" s="42"/>
      <c r="BFV293" s="42"/>
      <c r="BFW293" s="42"/>
      <c r="BFX293" s="42"/>
      <c r="BFY293" s="42"/>
      <c r="BFZ293" s="42"/>
      <c r="BGA293" s="42"/>
      <c r="BGB293" s="42"/>
      <c r="BGC293" s="42"/>
      <c r="BGD293" s="42"/>
      <c r="BGE293" s="42"/>
      <c r="BGF293" s="42"/>
      <c r="BGG293" s="42"/>
      <c r="BGH293" s="42"/>
      <c r="BGI293" s="42"/>
      <c r="BGJ293" s="42"/>
      <c r="BGK293" s="42"/>
      <c r="BGL293" s="42"/>
      <c r="BGM293" s="42"/>
      <c r="BGN293" s="42"/>
      <c r="BGO293" s="42"/>
      <c r="BGP293" s="42"/>
      <c r="BGQ293" s="42"/>
      <c r="BGR293" s="42"/>
      <c r="BGS293" s="42"/>
      <c r="BGT293" s="42"/>
      <c r="BGU293" s="42"/>
      <c r="BGV293" s="42"/>
      <c r="BGW293" s="42"/>
      <c r="BGX293" s="42"/>
      <c r="BGY293" s="42"/>
      <c r="BGZ293" s="42"/>
      <c r="BHA293" s="42"/>
      <c r="BHB293" s="42"/>
      <c r="BHC293" s="42"/>
      <c r="BHD293" s="42"/>
      <c r="BHE293" s="42"/>
      <c r="BHF293" s="42"/>
      <c r="BHG293" s="42"/>
      <c r="BHH293" s="42"/>
      <c r="BHI293" s="42"/>
      <c r="BHJ293" s="42"/>
      <c r="BHK293" s="42"/>
      <c r="BHL293" s="42"/>
      <c r="BHM293" s="42"/>
      <c r="BHN293" s="42"/>
      <c r="BHO293" s="42"/>
      <c r="BHP293" s="42"/>
      <c r="BHQ293" s="42"/>
      <c r="BHR293" s="42"/>
      <c r="BHS293" s="42"/>
      <c r="BHT293" s="42"/>
      <c r="BHU293" s="42"/>
      <c r="BHV293" s="42"/>
      <c r="BHW293" s="42"/>
      <c r="BHX293" s="42"/>
      <c r="BHY293" s="42"/>
      <c r="BHZ293" s="42"/>
      <c r="BIA293" s="42"/>
      <c r="BIB293" s="42"/>
      <c r="BIC293" s="42"/>
      <c r="BID293" s="42"/>
      <c r="BIE293" s="42"/>
      <c r="BIF293" s="42"/>
      <c r="BIG293" s="42"/>
      <c r="BIH293" s="42"/>
      <c r="BII293" s="42"/>
      <c r="BIJ293" s="42"/>
      <c r="BIK293" s="42"/>
      <c r="BIL293" s="42"/>
      <c r="BIM293" s="42"/>
      <c r="BIN293" s="42"/>
      <c r="BIO293" s="42"/>
      <c r="BIP293" s="42"/>
      <c r="BIQ293" s="42"/>
      <c r="BIR293" s="42"/>
      <c r="BIS293" s="42"/>
      <c r="BIT293" s="42"/>
      <c r="BIU293" s="42"/>
      <c r="BIV293" s="42"/>
      <c r="BIW293" s="42"/>
      <c r="BIX293" s="42"/>
      <c r="BIY293" s="42"/>
      <c r="BIZ293" s="42"/>
      <c r="BJA293" s="42"/>
      <c r="BJB293" s="42"/>
      <c r="BJC293" s="42"/>
      <c r="BJD293" s="42"/>
      <c r="BJE293" s="42"/>
      <c r="BJF293" s="42"/>
      <c r="BJG293" s="42"/>
      <c r="BJH293" s="42"/>
      <c r="BJI293" s="42"/>
      <c r="BJJ293" s="42"/>
      <c r="BJK293" s="42"/>
      <c r="BJL293" s="42"/>
      <c r="BJM293" s="42"/>
      <c r="BJN293" s="42"/>
      <c r="BJO293" s="42"/>
      <c r="BJP293" s="42"/>
      <c r="BJQ293" s="42"/>
      <c r="BJR293" s="42"/>
      <c r="BJS293" s="42"/>
      <c r="BJT293" s="42"/>
      <c r="BJU293" s="42"/>
      <c r="BJV293" s="42"/>
      <c r="BJW293" s="42"/>
      <c r="BJX293" s="42"/>
      <c r="BJY293" s="42"/>
      <c r="BJZ293" s="42"/>
      <c r="BKA293" s="42"/>
      <c r="BKB293" s="42"/>
      <c r="BKC293" s="42"/>
      <c r="BKD293" s="42"/>
      <c r="BKE293" s="42"/>
      <c r="BKF293" s="42"/>
      <c r="BKG293" s="42"/>
      <c r="BKH293" s="42"/>
      <c r="BKI293" s="42"/>
      <c r="BKJ293" s="42"/>
      <c r="BKK293" s="42"/>
      <c r="BKL293" s="42"/>
      <c r="BKM293" s="42"/>
      <c r="BKN293" s="42"/>
      <c r="BKO293" s="42"/>
      <c r="BKP293" s="42"/>
      <c r="BKQ293" s="42"/>
      <c r="BKR293" s="42"/>
      <c r="BKS293" s="42"/>
      <c r="BKT293" s="42"/>
      <c r="BKU293" s="42"/>
      <c r="BKV293" s="42"/>
      <c r="BKW293" s="42"/>
      <c r="BKX293" s="42"/>
      <c r="BKY293" s="42"/>
      <c r="BKZ293" s="42"/>
      <c r="BLA293" s="42"/>
      <c r="BLB293" s="42"/>
      <c r="BLC293" s="42"/>
      <c r="BLD293" s="42"/>
      <c r="BLE293" s="42"/>
      <c r="BLF293" s="42"/>
      <c r="BLG293" s="42"/>
      <c r="BLH293" s="42"/>
      <c r="BLI293" s="42"/>
      <c r="BLJ293" s="42"/>
      <c r="BLK293" s="42"/>
      <c r="BLL293" s="42"/>
      <c r="BLM293" s="42"/>
      <c r="BLN293" s="42"/>
      <c r="BLO293" s="42"/>
      <c r="BLP293" s="42"/>
      <c r="BLQ293" s="42"/>
      <c r="BLR293" s="42"/>
      <c r="BLS293" s="42"/>
      <c r="BLT293" s="42"/>
      <c r="BLU293" s="42"/>
      <c r="BLV293" s="42"/>
      <c r="BLW293" s="42"/>
      <c r="BLX293" s="42"/>
      <c r="BLY293" s="42"/>
      <c r="BLZ293" s="42"/>
      <c r="BMA293" s="42"/>
      <c r="BMB293" s="42"/>
      <c r="BMC293" s="42"/>
      <c r="BMD293" s="42"/>
      <c r="BME293" s="42"/>
      <c r="BMF293" s="42"/>
      <c r="BMG293" s="42"/>
      <c r="BMH293" s="42"/>
      <c r="BMI293" s="42"/>
      <c r="BMJ293" s="42"/>
      <c r="BMK293" s="42"/>
      <c r="BML293" s="42"/>
      <c r="BMM293" s="42"/>
      <c r="BMN293" s="42"/>
      <c r="BMO293" s="42"/>
      <c r="BMP293" s="42"/>
      <c r="BMQ293" s="42"/>
      <c r="BMR293" s="42"/>
      <c r="BMS293" s="42"/>
      <c r="BMT293" s="42"/>
      <c r="BMU293" s="42"/>
      <c r="BMV293" s="42"/>
      <c r="BMW293" s="42"/>
      <c r="BMX293" s="42"/>
      <c r="BMY293" s="42"/>
      <c r="BMZ293" s="42"/>
      <c r="BNA293" s="42"/>
      <c r="BNB293" s="42"/>
      <c r="BNC293" s="42"/>
      <c r="BND293" s="42"/>
      <c r="BNE293" s="42"/>
      <c r="BNF293" s="42"/>
      <c r="BNG293" s="42"/>
      <c r="BNH293" s="42"/>
      <c r="BNI293" s="42"/>
      <c r="BNJ293" s="42"/>
      <c r="BNK293" s="42"/>
      <c r="BNL293" s="42"/>
      <c r="BNM293" s="42"/>
      <c r="BNN293" s="42"/>
      <c r="BNO293" s="42"/>
      <c r="BNP293" s="42"/>
      <c r="BNQ293" s="42"/>
      <c r="BNR293" s="42"/>
      <c r="BNS293" s="42"/>
      <c r="BNT293" s="42"/>
      <c r="BNU293" s="42"/>
      <c r="BNV293" s="42"/>
      <c r="BNW293" s="42"/>
      <c r="BNX293" s="42"/>
      <c r="BNY293" s="42"/>
      <c r="BNZ293" s="42"/>
      <c r="BOA293" s="42"/>
      <c r="BOB293" s="42"/>
      <c r="BOC293" s="42"/>
      <c r="BOD293" s="42"/>
      <c r="BOE293" s="42"/>
      <c r="BOF293" s="42"/>
      <c r="BOG293" s="42"/>
      <c r="BOH293" s="42"/>
      <c r="BOI293" s="42"/>
      <c r="BOJ293" s="42"/>
      <c r="BOK293" s="42"/>
      <c r="BOL293" s="42"/>
      <c r="BOM293" s="42"/>
      <c r="BON293" s="42"/>
      <c r="BOO293" s="42"/>
      <c r="BOP293" s="42"/>
      <c r="BOQ293" s="42"/>
      <c r="BOR293" s="42"/>
      <c r="BOS293" s="42"/>
      <c r="BOT293" s="42"/>
      <c r="BOU293" s="42"/>
      <c r="BOV293" s="42"/>
      <c r="BOW293" s="42"/>
      <c r="BOX293" s="42"/>
      <c r="BOY293" s="42"/>
      <c r="BOZ293" s="42"/>
      <c r="BPA293" s="42"/>
      <c r="BPB293" s="42"/>
      <c r="BPC293" s="42"/>
      <c r="BPD293" s="42"/>
      <c r="BPE293" s="42"/>
      <c r="BPF293" s="42"/>
      <c r="BPG293" s="42"/>
      <c r="BPH293" s="42"/>
      <c r="BPI293" s="42"/>
      <c r="BPJ293" s="42"/>
      <c r="BPK293" s="42"/>
      <c r="BPL293" s="42"/>
      <c r="BPM293" s="42"/>
      <c r="BPN293" s="42"/>
      <c r="BPO293" s="42"/>
      <c r="BPP293" s="42"/>
      <c r="BPQ293" s="42"/>
      <c r="BPR293" s="42"/>
      <c r="BPS293" s="42"/>
      <c r="BPT293" s="42"/>
      <c r="BPU293" s="42"/>
      <c r="BPV293" s="42"/>
      <c r="BPW293" s="42"/>
      <c r="BPX293" s="42"/>
      <c r="BPY293" s="42"/>
      <c r="BPZ293" s="42"/>
      <c r="BQA293" s="42"/>
      <c r="BQB293" s="42"/>
      <c r="BQC293" s="42"/>
      <c r="BQD293" s="42"/>
      <c r="BQE293" s="42"/>
      <c r="BQF293" s="42"/>
      <c r="BQG293" s="42"/>
      <c r="BQH293" s="42"/>
      <c r="BQI293" s="42"/>
      <c r="BQJ293" s="42"/>
      <c r="BQK293" s="42"/>
      <c r="BQL293" s="42"/>
      <c r="BQM293" s="42"/>
      <c r="BQN293" s="42"/>
      <c r="BQO293" s="42"/>
      <c r="BQP293" s="42"/>
      <c r="BQQ293" s="42"/>
      <c r="BQR293" s="42"/>
      <c r="BQS293" s="42"/>
      <c r="BQT293" s="42"/>
      <c r="BQU293" s="42"/>
      <c r="BQV293" s="42"/>
      <c r="BQW293" s="42"/>
      <c r="BQX293" s="42"/>
      <c r="BQY293" s="42"/>
      <c r="BQZ293" s="42"/>
      <c r="BRA293" s="42"/>
      <c r="BRB293" s="42"/>
      <c r="BRC293" s="42"/>
      <c r="BRD293" s="42"/>
      <c r="BRE293" s="42"/>
      <c r="BRF293" s="42"/>
      <c r="BRG293" s="42"/>
      <c r="BRH293" s="42"/>
      <c r="BRI293" s="42"/>
      <c r="BRJ293" s="42"/>
      <c r="BRK293" s="42"/>
      <c r="BRL293" s="42"/>
      <c r="BRM293" s="42"/>
      <c r="BRN293" s="42"/>
      <c r="BRO293" s="42"/>
      <c r="BRP293" s="42"/>
      <c r="BRQ293" s="42"/>
      <c r="BRR293" s="42"/>
      <c r="BRS293" s="42"/>
      <c r="BRT293" s="42"/>
      <c r="BRU293" s="42"/>
      <c r="BRV293" s="42"/>
      <c r="BRW293" s="42"/>
      <c r="BRX293" s="42"/>
      <c r="BRY293" s="42"/>
      <c r="BRZ293" s="42"/>
      <c r="BSA293" s="42"/>
      <c r="BSB293" s="42"/>
      <c r="BSC293" s="42"/>
      <c r="BSD293" s="42"/>
      <c r="BSE293" s="42"/>
      <c r="BSF293" s="42"/>
      <c r="BSG293" s="42"/>
      <c r="BSH293" s="42"/>
      <c r="BSI293" s="42"/>
      <c r="BSJ293" s="42"/>
      <c r="BSK293" s="42"/>
      <c r="BSL293" s="42"/>
      <c r="BSM293" s="42"/>
      <c r="BSN293" s="42"/>
      <c r="BSO293" s="42"/>
      <c r="BSP293" s="42"/>
      <c r="BSQ293" s="42"/>
      <c r="BSR293" s="42"/>
      <c r="BSS293" s="42"/>
      <c r="BST293" s="42"/>
      <c r="BSU293" s="42"/>
      <c r="BSV293" s="42"/>
      <c r="BSW293" s="42"/>
      <c r="BSX293" s="42"/>
      <c r="BSY293" s="42"/>
      <c r="BSZ293" s="42"/>
      <c r="BTA293" s="42"/>
      <c r="BTB293" s="42"/>
      <c r="BTC293" s="42"/>
      <c r="BTD293" s="42"/>
      <c r="BTE293" s="42"/>
      <c r="BTF293" s="42"/>
      <c r="BTG293" s="42"/>
      <c r="BTH293" s="42"/>
      <c r="BTI293" s="42"/>
      <c r="BTJ293" s="42"/>
      <c r="BTK293" s="42"/>
      <c r="BTL293" s="42"/>
      <c r="BTM293" s="42"/>
      <c r="BTN293" s="42"/>
      <c r="BTO293" s="42"/>
      <c r="BTP293" s="42"/>
      <c r="BTQ293" s="42"/>
      <c r="BTR293" s="42"/>
      <c r="BTS293" s="42"/>
      <c r="BTT293" s="42"/>
      <c r="BTU293" s="42"/>
      <c r="BTV293" s="42"/>
      <c r="BTW293" s="42"/>
      <c r="BTX293" s="42"/>
      <c r="BTY293" s="42"/>
      <c r="BTZ293" s="42"/>
      <c r="BUA293" s="42"/>
      <c r="BUB293" s="42"/>
      <c r="BUC293" s="42"/>
      <c r="BUD293" s="42"/>
      <c r="BUE293" s="42"/>
      <c r="BUF293" s="42"/>
      <c r="BUG293" s="42"/>
      <c r="BUH293" s="42"/>
      <c r="BUI293" s="42"/>
      <c r="BUJ293" s="42"/>
      <c r="BUK293" s="42"/>
      <c r="BUL293" s="42"/>
      <c r="BUM293" s="42"/>
      <c r="BUN293" s="42"/>
      <c r="BUO293" s="42"/>
      <c r="BUP293" s="42"/>
      <c r="BUQ293" s="42"/>
      <c r="BUR293" s="42"/>
      <c r="BUS293" s="42"/>
      <c r="BUT293" s="42"/>
      <c r="BUU293" s="42"/>
      <c r="BUV293" s="42"/>
      <c r="BUW293" s="42"/>
      <c r="BUX293" s="42"/>
      <c r="BUY293" s="42"/>
      <c r="BUZ293" s="42"/>
      <c r="BVA293" s="42"/>
      <c r="BVB293" s="42"/>
      <c r="BVC293" s="42"/>
      <c r="BVD293" s="42"/>
      <c r="BVE293" s="42"/>
      <c r="BVF293" s="42"/>
      <c r="BVG293" s="42"/>
      <c r="BVH293" s="42"/>
      <c r="BVI293" s="42"/>
      <c r="BVJ293" s="42"/>
      <c r="BVK293" s="42"/>
      <c r="BVL293" s="42"/>
      <c r="BVM293" s="42"/>
      <c r="BVN293" s="42"/>
      <c r="BVO293" s="42"/>
      <c r="BVP293" s="42"/>
      <c r="BVQ293" s="42"/>
      <c r="BVR293" s="42"/>
      <c r="BVS293" s="42"/>
      <c r="BVT293" s="42"/>
      <c r="BVU293" s="42"/>
      <c r="BVV293" s="42"/>
      <c r="BVW293" s="42"/>
      <c r="BVX293" s="42"/>
      <c r="BVY293" s="42"/>
      <c r="BVZ293" s="42"/>
      <c r="BWA293" s="42"/>
      <c r="BWB293" s="42"/>
      <c r="BWC293" s="42"/>
      <c r="BWD293" s="42"/>
      <c r="BWE293" s="42"/>
      <c r="BWF293" s="42"/>
      <c r="BWG293" s="42"/>
      <c r="BWH293" s="42"/>
      <c r="BWI293" s="42"/>
      <c r="BWJ293" s="42"/>
      <c r="BWK293" s="42"/>
      <c r="BWL293" s="42"/>
      <c r="BWM293" s="42"/>
      <c r="BWN293" s="42"/>
      <c r="BWO293" s="42"/>
      <c r="BWP293" s="42"/>
      <c r="BWQ293" s="42"/>
      <c r="BWR293" s="42"/>
      <c r="BWS293" s="42"/>
      <c r="BWT293" s="42"/>
      <c r="BWU293" s="42"/>
      <c r="BWV293" s="42"/>
      <c r="BWW293" s="42"/>
      <c r="BWX293" s="42"/>
      <c r="BWY293" s="42"/>
      <c r="BWZ293" s="42"/>
      <c r="BXA293" s="42"/>
      <c r="BXB293" s="42"/>
      <c r="BXC293" s="42"/>
      <c r="BXD293" s="42"/>
      <c r="BXE293" s="42"/>
      <c r="BXF293" s="42"/>
      <c r="BXG293" s="42"/>
      <c r="BXH293" s="42"/>
      <c r="BXI293" s="42"/>
      <c r="BXJ293" s="42"/>
      <c r="BXK293" s="42"/>
      <c r="BXL293" s="42"/>
      <c r="BXM293" s="42"/>
      <c r="BXN293" s="42"/>
      <c r="BXO293" s="42"/>
      <c r="BXP293" s="42"/>
      <c r="BXQ293" s="42"/>
      <c r="BXR293" s="42"/>
      <c r="BXS293" s="42"/>
      <c r="BXT293" s="42"/>
      <c r="BXU293" s="42"/>
      <c r="BXV293" s="42"/>
      <c r="BXW293" s="42"/>
      <c r="BXX293" s="42"/>
      <c r="BXY293" s="42"/>
      <c r="BXZ293" s="42"/>
      <c r="BYA293" s="42"/>
      <c r="BYB293" s="42"/>
      <c r="BYC293" s="42"/>
      <c r="BYD293" s="42"/>
      <c r="BYE293" s="42"/>
      <c r="BYF293" s="42"/>
      <c r="BYG293" s="42"/>
      <c r="BYH293" s="42"/>
      <c r="BYI293" s="42"/>
      <c r="BYJ293" s="42"/>
      <c r="BYK293" s="42"/>
      <c r="BYL293" s="42"/>
      <c r="BYM293" s="42"/>
      <c r="BYN293" s="42"/>
      <c r="BYO293" s="42"/>
      <c r="BYP293" s="42"/>
      <c r="BYQ293" s="42"/>
      <c r="BYR293" s="42"/>
      <c r="BYS293" s="42"/>
      <c r="BYT293" s="42"/>
      <c r="BYU293" s="42"/>
      <c r="BYV293" s="42"/>
      <c r="BYW293" s="42"/>
      <c r="BYX293" s="42"/>
      <c r="BYY293" s="42"/>
      <c r="BYZ293" s="42"/>
      <c r="BZA293" s="42"/>
      <c r="BZB293" s="42"/>
      <c r="BZC293" s="42"/>
      <c r="BZD293" s="42"/>
      <c r="BZE293" s="42"/>
      <c r="BZF293" s="42"/>
      <c r="BZG293" s="42"/>
      <c r="BZH293" s="42"/>
      <c r="BZI293" s="42"/>
      <c r="BZJ293" s="42"/>
      <c r="BZK293" s="42"/>
      <c r="BZL293" s="42"/>
      <c r="BZM293" s="42"/>
      <c r="BZN293" s="42"/>
      <c r="BZO293" s="42"/>
      <c r="BZP293" s="42"/>
      <c r="BZQ293" s="42"/>
      <c r="BZR293" s="42"/>
      <c r="BZS293" s="42"/>
      <c r="BZT293" s="42"/>
      <c r="BZU293" s="42"/>
      <c r="BZV293" s="42"/>
      <c r="BZW293" s="42"/>
      <c r="BZX293" s="42"/>
      <c r="BZY293" s="42"/>
      <c r="BZZ293" s="42"/>
      <c r="CAA293" s="42"/>
      <c r="CAB293" s="42"/>
      <c r="CAC293" s="42"/>
      <c r="CAD293" s="42"/>
      <c r="CAE293" s="42"/>
      <c r="CAF293" s="42"/>
      <c r="CAG293" s="42"/>
      <c r="CAH293" s="42"/>
      <c r="CAI293" s="42"/>
      <c r="CAJ293" s="42"/>
      <c r="CAK293" s="42"/>
      <c r="CAL293" s="42"/>
      <c r="CAM293" s="42"/>
      <c r="CAN293" s="42"/>
      <c r="CAO293" s="42"/>
      <c r="CAP293" s="42"/>
      <c r="CAQ293" s="42"/>
      <c r="CAR293" s="42"/>
      <c r="CAS293" s="42"/>
      <c r="CAT293" s="42"/>
      <c r="CAU293" s="42"/>
      <c r="CAV293" s="42"/>
      <c r="CAW293" s="42"/>
      <c r="CAX293" s="42"/>
      <c r="CAY293" s="42"/>
      <c r="CAZ293" s="42"/>
      <c r="CBA293" s="42"/>
      <c r="CBB293" s="42"/>
      <c r="CBC293" s="42"/>
      <c r="CBD293" s="42"/>
      <c r="CBE293" s="42"/>
      <c r="CBF293" s="42"/>
      <c r="CBG293" s="42"/>
      <c r="CBH293" s="42"/>
      <c r="CBI293" s="42"/>
      <c r="CBJ293" s="42"/>
      <c r="CBK293" s="42"/>
      <c r="CBL293" s="42"/>
      <c r="CBM293" s="42"/>
      <c r="CBN293" s="42"/>
      <c r="CBO293" s="42"/>
      <c r="CBP293" s="42"/>
      <c r="CBQ293" s="42"/>
      <c r="CBR293" s="42"/>
      <c r="CBS293" s="42"/>
      <c r="CBT293" s="42"/>
      <c r="CBU293" s="42"/>
      <c r="CBV293" s="42"/>
      <c r="CBW293" s="42"/>
      <c r="CBX293" s="42"/>
      <c r="CBY293" s="42"/>
      <c r="CBZ293" s="42"/>
      <c r="CCA293" s="42"/>
      <c r="CCB293" s="42"/>
      <c r="CCC293" s="42"/>
      <c r="CCD293" s="42"/>
      <c r="CCE293" s="42"/>
      <c r="CCF293" s="42"/>
      <c r="CCG293" s="42"/>
      <c r="CCH293" s="42"/>
      <c r="CCI293" s="42"/>
      <c r="CCJ293" s="42"/>
      <c r="CCK293" s="42"/>
      <c r="CCL293" s="42"/>
      <c r="CCM293" s="42"/>
      <c r="CCN293" s="42"/>
      <c r="CCO293" s="42"/>
      <c r="CCP293" s="42"/>
      <c r="CCQ293" s="42"/>
      <c r="CCR293" s="42"/>
      <c r="CCS293" s="42"/>
      <c r="CCT293" s="42"/>
      <c r="CCU293" s="42"/>
      <c r="CCV293" s="42"/>
      <c r="CCW293" s="42"/>
      <c r="CCX293" s="42"/>
      <c r="CCY293" s="42"/>
      <c r="CCZ293" s="42"/>
      <c r="CDA293" s="42"/>
      <c r="CDB293" s="42"/>
      <c r="CDC293" s="42"/>
      <c r="CDD293" s="42"/>
      <c r="CDE293" s="42"/>
      <c r="CDF293" s="42"/>
      <c r="CDG293" s="42"/>
      <c r="CDH293" s="42"/>
      <c r="CDI293" s="42"/>
      <c r="CDJ293" s="42"/>
      <c r="CDK293" s="42"/>
      <c r="CDL293" s="42"/>
      <c r="CDM293" s="42"/>
      <c r="CDN293" s="42"/>
      <c r="CDO293" s="42"/>
      <c r="CDP293" s="42"/>
      <c r="CDQ293" s="42"/>
      <c r="CDR293" s="42"/>
      <c r="CDS293" s="42"/>
      <c r="CDT293" s="42"/>
      <c r="CDU293" s="42"/>
      <c r="CDV293" s="42"/>
      <c r="CDW293" s="42"/>
      <c r="CDX293" s="42"/>
      <c r="CDY293" s="42"/>
      <c r="CDZ293" s="42"/>
      <c r="CEA293" s="42"/>
      <c r="CEB293" s="42"/>
      <c r="CEC293" s="42"/>
      <c r="CED293" s="42"/>
      <c r="CEE293" s="42"/>
      <c r="CEF293" s="42"/>
      <c r="CEG293" s="42"/>
      <c r="CEH293" s="42"/>
      <c r="CEI293" s="42"/>
      <c r="CEJ293" s="42"/>
      <c r="CEK293" s="42"/>
      <c r="CEL293" s="42"/>
      <c r="CEM293" s="42"/>
      <c r="CEN293" s="42"/>
      <c r="CEO293" s="42"/>
      <c r="CEP293" s="42"/>
      <c r="CEQ293" s="42"/>
      <c r="CER293" s="42"/>
      <c r="CES293" s="42"/>
      <c r="CET293" s="42"/>
      <c r="CEU293" s="42"/>
      <c r="CEV293" s="42"/>
      <c r="CEW293" s="42"/>
      <c r="CEX293" s="42"/>
      <c r="CEY293" s="42"/>
      <c r="CEZ293" s="42"/>
      <c r="CFA293" s="42"/>
      <c r="CFB293" s="42"/>
      <c r="CFC293" s="42"/>
      <c r="CFD293" s="42"/>
      <c r="CFE293" s="42"/>
      <c r="CFF293" s="42"/>
      <c r="CFG293" s="42"/>
      <c r="CFH293" s="42"/>
      <c r="CFI293" s="42"/>
      <c r="CFJ293" s="42"/>
      <c r="CFK293" s="42"/>
      <c r="CFL293" s="42"/>
      <c r="CFM293" s="42"/>
      <c r="CFN293" s="42"/>
      <c r="CFO293" s="42"/>
      <c r="CFP293" s="42"/>
      <c r="CFQ293" s="42"/>
      <c r="CFR293" s="42"/>
      <c r="CFS293" s="42"/>
      <c r="CFT293" s="42"/>
      <c r="CFU293" s="42"/>
      <c r="CFV293" s="42"/>
      <c r="CFW293" s="42"/>
      <c r="CFX293" s="42"/>
      <c r="CFY293" s="42"/>
      <c r="CFZ293" s="42"/>
      <c r="CGA293" s="42"/>
      <c r="CGB293" s="42"/>
      <c r="CGC293" s="42"/>
      <c r="CGD293" s="42"/>
      <c r="CGE293" s="42"/>
      <c r="CGF293" s="42"/>
      <c r="CGG293" s="42"/>
      <c r="CGH293" s="42"/>
      <c r="CGI293" s="42"/>
      <c r="CGJ293" s="42"/>
      <c r="CGK293" s="42"/>
      <c r="CGL293" s="42"/>
      <c r="CGM293" s="42"/>
      <c r="CGN293" s="42"/>
      <c r="CGO293" s="42"/>
      <c r="CGP293" s="42"/>
      <c r="CGQ293" s="42"/>
      <c r="CGR293" s="42"/>
      <c r="CGS293" s="42"/>
      <c r="CGT293" s="42"/>
      <c r="CGU293" s="42"/>
      <c r="CGV293" s="42"/>
      <c r="CGW293" s="42"/>
      <c r="CGX293" s="42"/>
      <c r="CGY293" s="42"/>
      <c r="CGZ293" s="42"/>
      <c r="CHA293" s="42"/>
      <c r="CHB293" s="42"/>
      <c r="CHC293" s="42"/>
      <c r="CHD293" s="42"/>
      <c r="CHE293" s="42"/>
      <c r="CHF293" s="42"/>
      <c r="CHG293" s="42"/>
      <c r="CHH293" s="42"/>
      <c r="CHI293" s="42"/>
      <c r="CHJ293" s="42"/>
      <c r="CHK293" s="42"/>
      <c r="CHL293" s="42"/>
      <c r="CHM293" s="42"/>
      <c r="CHN293" s="42"/>
      <c r="CHO293" s="42"/>
      <c r="CHP293" s="42"/>
      <c r="CHQ293" s="42"/>
      <c r="CHR293" s="42"/>
      <c r="CHS293" s="42"/>
      <c r="CHT293" s="42"/>
      <c r="CHU293" s="42"/>
      <c r="CHV293" s="42"/>
      <c r="CHW293" s="42"/>
      <c r="CHX293" s="42"/>
      <c r="CHY293" s="42"/>
      <c r="CHZ293" s="42"/>
      <c r="CIA293" s="42"/>
      <c r="CIB293" s="42"/>
      <c r="CIC293" s="42"/>
      <c r="CID293" s="42"/>
      <c r="CIE293" s="42"/>
      <c r="CIF293" s="42"/>
      <c r="CIG293" s="42"/>
      <c r="CIH293" s="42"/>
      <c r="CII293" s="42"/>
      <c r="CIJ293" s="42"/>
      <c r="CIK293" s="42"/>
      <c r="CIL293" s="42"/>
      <c r="CIM293" s="42"/>
      <c r="CIN293" s="42"/>
      <c r="CIO293" s="42"/>
      <c r="CIP293" s="42"/>
      <c r="CIQ293" s="42"/>
      <c r="CIR293" s="42"/>
      <c r="CIS293" s="42"/>
      <c r="CIT293" s="42"/>
      <c r="CIU293" s="42"/>
      <c r="CIV293" s="42"/>
      <c r="CIW293" s="42"/>
      <c r="CIX293" s="42"/>
      <c r="CIY293" s="42"/>
      <c r="CIZ293" s="42"/>
      <c r="CJA293" s="42"/>
      <c r="CJB293" s="42"/>
      <c r="CJC293" s="42"/>
      <c r="CJD293" s="42"/>
      <c r="CJE293" s="42"/>
      <c r="CJF293" s="42"/>
      <c r="CJG293" s="42"/>
      <c r="CJH293" s="42"/>
      <c r="CJI293" s="42"/>
      <c r="CJJ293" s="42"/>
      <c r="CJK293" s="42"/>
      <c r="CJL293" s="42"/>
      <c r="CJM293" s="42"/>
      <c r="CJN293" s="42"/>
      <c r="CJO293" s="42"/>
      <c r="CJP293" s="42"/>
      <c r="CJQ293" s="42"/>
      <c r="CJR293" s="42"/>
      <c r="CJS293" s="42"/>
      <c r="CJT293" s="42"/>
      <c r="CJU293" s="42"/>
      <c r="CJV293" s="42"/>
      <c r="CJW293" s="42"/>
      <c r="CJX293" s="42"/>
      <c r="CJY293" s="42"/>
      <c r="CJZ293" s="42"/>
      <c r="CKA293" s="42"/>
      <c r="CKB293" s="42"/>
      <c r="CKC293" s="42"/>
      <c r="CKD293" s="42"/>
      <c r="CKE293" s="42"/>
      <c r="CKF293" s="42"/>
      <c r="CKG293" s="42"/>
      <c r="CKH293" s="42"/>
      <c r="CKI293" s="42"/>
      <c r="CKJ293" s="42"/>
      <c r="CKK293" s="42"/>
      <c r="CKL293" s="42"/>
      <c r="CKM293" s="42"/>
      <c r="CKN293" s="42"/>
      <c r="CKO293" s="42"/>
      <c r="CKP293" s="42"/>
      <c r="CKQ293" s="42"/>
      <c r="CKR293" s="42"/>
      <c r="CKS293" s="42"/>
      <c r="CKT293" s="42"/>
      <c r="CKU293" s="42"/>
      <c r="CKV293" s="42"/>
      <c r="CKW293" s="42"/>
      <c r="CKX293" s="42"/>
      <c r="CKY293" s="42"/>
      <c r="CKZ293" s="42"/>
      <c r="CLA293" s="42"/>
      <c r="CLB293" s="42"/>
      <c r="CLC293" s="42"/>
      <c r="CLD293" s="42"/>
      <c r="CLE293" s="42"/>
      <c r="CLF293" s="42"/>
      <c r="CLG293" s="42"/>
      <c r="CLH293" s="42"/>
      <c r="CLI293" s="42"/>
      <c r="CLJ293" s="42"/>
      <c r="CLK293" s="42"/>
      <c r="CLL293" s="42"/>
      <c r="CLM293" s="42"/>
      <c r="CLN293" s="42"/>
      <c r="CLO293" s="42"/>
      <c r="CLP293" s="42"/>
      <c r="CLQ293" s="42"/>
      <c r="CLR293" s="42"/>
      <c r="CLS293" s="42"/>
      <c r="CLT293" s="42"/>
      <c r="CLU293" s="42"/>
      <c r="CLV293" s="42"/>
      <c r="CLW293" s="42"/>
      <c r="CLX293" s="42"/>
      <c r="CLY293" s="42"/>
      <c r="CLZ293" s="42"/>
      <c r="CMA293" s="42"/>
      <c r="CMB293" s="42"/>
      <c r="CMC293" s="42"/>
      <c r="CMD293" s="42"/>
      <c r="CME293" s="42"/>
      <c r="CMF293" s="42"/>
      <c r="CMG293" s="42"/>
      <c r="CMH293" s="42"/>
      <c r="CMI293" s="42"/>
      <c r="CMJ293" s="42"/>
      <c r="CMK293" s="42"/>
      <c r="CML293" s="42"/>
      <c r="CMM293" s="42"/>
      <c r="CMN293" s="42"/>
      <c r="CMO293" s="42"/>
      <c r="CMP293" s="42"/>
      <c r="CMQ293" s="42"/>
      <c r="CMR293" s="42"/>
      <c r="CMS293" s="42"/>
      <c r="CMT293" s="42"/>
      <c r="CMU293" s="42"/>
      <c r="CMV293" s="42"/>
      <c r="CMW293" s="42"/>
      <c r="CMX293" s="42"/>
      <c r="CMY293" s="42"/>
      <c r="CMZ293" s="42"/>
      <c r="CNA293" s="42"/>
      <c r="CNB293" s="42"/>
      <c r="CNC293" s="42"/>
      <c r="CND293" s="42"/>
      <c r="CNE293" s="42"/>
      <c r="CNF293" s="42"/>
      <c r="CNG293" s="42"/>
      <c r="CNH293" s="42"/>
      <c r="CNI293" s="42"/>
      <c r="CNJ293" s="42"/>
      <c r="CNK293" s="42"/>
      <c r="CNL293" s="42"/>
      <c r="CNM293" s="42"/>
      <c r="CNN293" s="42"/>
      <c r="CNO293" s="42"/>
      <c r="CNP293" s="42"/>
      <c r="CNQ293" s="42"/>
      <c r="CNR293" s="42"/>
      <c r="CNS293" s="42"/>
      <c r="CNT293" s="42"/>
      <c r="CNU293" s="42"/>
      <c r="CNV293" s="42"/>
      <c r="CNW293" s="42"/>
      <c r="CNX293" s="42"/>
      <c r="CNY293" s="42"/>
      <c r="CNZ293" s="42"/>
      <c r="COA293" s="42"/>
      <c r="COB293" s="42"/>
      <c r="COC293" s="42"/>
      <c r="COD293" s="42"/>
      <c r="COE293" s="42"/>
      <c r="COF293" s="42"/>
      <c r="COG293" s="42"/>
      <c r="COH293" s="42"/>
      <c r="COI293" s="42"/>
      <c r="COJ293" s="42"/>
      <c r="COK293" s="42"/>
      <c r="COL293" s="42"/>
      <c r="COM293" s="42"/>
      <c r="CON293" s="42"/>
      <c r="COO293" s="42"/>
      <c r="COP293" s="42"/>
      <c r="COQ293" s="42"/>
      <c r="COR293" s="42"/>
      <c r="COS293" s="42"/>
      <c r="COT293" s="42"/>
      <c r="COU293" s="42"/>
      <c r="COV293" s="42"/>
      <c r="COW293" s="42"/>
      <c r="COX293" s="42"/>
      <c r="COY293" s="42"/>
      <c r="COZ293" s="42"/>
      <c r="CPA293" s="42"/>
      <c r="CPB293" s="42"/>
      <c r="CPC293" s="42"/>
      <c r="CPD293" s="42"/>
      <c r="CPE293" s="42"/>
      <c r="CPF293" s="42"/>
      <c r="CPG293" s="42"/>
      <c r="CPH293" s="42"/>
      <c r="CPI293" s="42"/>
      <c r="CPJ293" s="42"/>
      <c r="CPK293" s="42"/>
      <c r="CPL293" s="42"/>
      <c r="CPM293" s="42"/>
      <c r="CPN293" s="42"/>
      <c r="CPO293" s="42"/>
      <c r="CPP293" s="42"/>
      <c r="CPQ293" s="42"/>
      <c r="CPR293" s="42"/>
      <c r="CPS293" s="42"/>
      <c r="CPT293" s="42"/>
      <c r="CPU293" s="42"/>
      <c r="CPV293" s="42"/>
      <c r="CPW293" s="42"/>
      <c r="CPX293" s="42"/>
      <c r="CPY293" s="42"/>
      <c r="CPZ293" s="42"/>
      <c r="CQA293" s="42"/>
      <c r="CQB293" s="42"/>
      <c r="CQC293" s="42"/>
      <c r="CQD293" s="42"/>
      <c r="CQE293" s="42"/>
      <c r="CQF293" s="42"/>
      <c r="CQG293" s="42"/>
      <c r="CQH293" s="42"/>
      <c r="CQI293" s="42"/>
      <c r="CQJ293" s="42"/>
      <c r="CQK293" s="42"/>
      <c r="CQL293" s="42"/>
      <c r="CQM293" s="42"/>
      <c r="CQN293" s="42"/>
      <c r="CQO293" s="42"/>
      <c r="CQP293" s="42"/>
      <c r="CQQ293" s="42"/>
      <c r="CQR293" s="42"/>
      <c r="CQS293" s="42"/>
      <c r="CQT293" s="42"/>
      <c r="CQU293" s="42"/>
      <c r="CQV293" s="42"/>
      <c r="CQW293" s="42"/>
      <c r="CQX293" s="42"/>
      <c r="CQY293" s="42"/>
      <c r="CQZ293" s="42"/>
      <c r="CRA293" s="42"/>
      <c r="CRB293" s="42"/>
      <c r="CRC293" s="42"/>
      <c r="CRD293" s="42"/>
      <c r="CRE293" s="42"/>
      <c r="CRF293" s="42"/>
      <c r="CRG293" s="42"/>
      <c r="CRH293" s="42"/>
      <c r="CRI293" s="42"/>
      <c r="CRJ293" s="42"/>
      <c r="CRK293" s="42"/>
      <c r="CRL293" s="42"/>
      <c r="CRM293" s="42"/>
      <c r="CRN293" s="42"/>
      <c r="CRO293" s="42"/>
      <c r="CRP293" s="42"/>
      <c r="CRQ293" s="42"/>
      <c r="CRR293" s="42"/>
      <c r="CRS293" s="42"/>
      <c r="CRT293" s="42"/>
      <c r="CRU293" s="42"/>
      <c r="CRV293" s="42"/>
      <c r="CRW293" s="42"/>
      <c r="CRX293" s="42"/>
      <c r="CRY293" s="42"/>
      <c r="CRZ293" s="42"/>
      <c r="CSA293" s="42"/>
      <c r="CSB293" s="42"/>
      <c r="CSC293" s="42"/>
      <c r="CSD293" s="42"/>
      <c r="CSE293" s="42"/>
      <c r="CSF293" s="42"/>
      <c r="CSG293" s="42"/>
      <c r="CSH293" s="42"/>
      <c r="CSI293" s="42"/>
      <c r="CSJ293" s="42"/>
      <c r="CSK293" s="42"/>
      <c r="CSL293" s="42"/>
      <c r="CSM293" s="42"/>
      <c r="CSN293" s="42"/>
      <c r="CSO293" s="42"/>
      <c r="CSP293" s="42"/>
      <c r="CSQ293" s="42"/>
      <c r="CSR293" s="42"/>
      <c r="CSS293" s="42"/>
      <c r="CST293" s="42"/>
      <c r="CSU293" s="42"/>
      <c r="CSV293" s="42"/>
      <c r="CSW293" s="42"/>
      <c r="CSX293" s="42"/>
      <c r="CSY293" s="42"/>
      <c r="CSZ293" s="42"/>
      <c r="CTA293" s="42"/>
      <c r="CTB293" s="42"/>
      <c r="CTC293" s="42"/>
      <c r="CTD293" s="42"/>
      <c r="CTE293" s="42"/>
      <c r="CTF293" s="42"/>
      <c r="CTG293" s="42"/>
      <c r="CTH293" s="42"/>
      <c r="CTI293" s="42"/>
      <c r="CTJ293" s="42"/>
      <c r="CTK293" s="42"/>
      <c r="CTL293" s="42"/>
      <c r="CTM293" s="42"/>
      <c r="CTN293" s="42"/>
      <c r="CTO293" s="42"/>
      <c r="CTP293" s="42"/>
      <c r="CTQ293" s="42"/>
      <c r="CTR293" s="42"/>
      <c r="CTS293" s="42"/>
      <c r="CTT293" s="42"/>
      <c r="CTU293" s="42"/>
      <c r="CTV293" s="42"/>
      <c r="CTW293" s="42"/>
      <c r="CTX293" s="42"/>
      <c r="CTY293" s="42"/>
      <c r="CTZ293" s="42"/>
      <c r="CUA293" s="42"/>
      <c r="CUB293" s="42"/>
      <c r="CUC293" s="42"/>
      <c r="CUD293" s="42"/>
      <c r="CUE293" s="42"/>
      <c r="CUF293" s="42"/>
      <c r="CUG293" s="42"/>
      <c r="CUH293" s="42"/>
      <c r="CUI293" s="42"/>
      <c r="CUJ293" s="42"/>
      <c r="CUK293" s="42"/>
      <c r="CUL293" s="42"/>
      <c r="CUM293" s="42"/>
      <c r="CUN293" s="42"/>
      <c r="CUO293" s="42"/>
      <c r="CUP293" s="42"/>
      <c r="CUQ293" s="42"/>
      <c r="CUR293" s="42"/>
      <c r="CUS293" s="42"/>
      <c r="CUT293" s="42"/>
      <c r="CUU293" s="42"/>
      <c r="CUV293" s="42"/>
      <c r="CUW293" s="42"/>
      <c r="CUX293" s="42"/>
      <c r="CUY293" s="42"/>
      <c r="CUZ293" s="42"/>
      <c r="CVA293" s="42"/>
      <c r="CVB293" s="42"/>
      <c r="CVC293" s="42"/>
      <c r="CVD293" s="42"/>
      <c r="CVE293" s="42"/>
      <c r="CVF293" s="42"/>
      <c r="CVG293" s="42"/>
      <c r="CVH293" s="42"/>
      <c r="CVI293" s="42"/>
      <c r="CVJ293" s="42"/>
      <c r="CVK293" s="42"/>
      <c r="CVL293" s="42"/>
      <c r="CVM293" s="42"/>
      <c r="CVN293" s="42"/>
      <c r="CVO293" s="42"/>
      <c r="CVP293" s="42"/>
      <c r="CVQ293" s="42"/>
      <c r="CVR293" s="42"/>
      <c r="CVS293" s="42"/>
      <c r="CVT293" s="42"/>
      <c r="CVU293" s="42"/>
      <c r="CVV293" s="42"/>
      <c r="CVW293" s="42"/>
      <c r="CVX293" s="42"/>
      <c r="CVY293" s="42"/>
      <c r="CVZ293" s="42"/>
      <c r="CWA293" s="42"/>
      <c r="CWB293" s="42"/>
      <c r="CWC293" s="42"/>
      <c r="CWD293" s="42"/>
      <c r="CWE293" s="42"/>
      <c r="CWF293" s="42"/>
      <c r="CWG293" s="42"/>
      <c r="CWH293" s="42"/>
      <c r="CWI293" s="42"/>
      <c r="CWJ293" s="42"/>
      <c r="CWK293" s="42"/>
      <c r="CWL293" s="42"/>
      <c r="CWM293" s="42"/>
      <c r="CWN293" s="42"/>
      <c r="CWO293" s="42"/>
      <c r="CWP293" s="42"/>
      <c r="CWQ293" s="42"/>
      <c r="CWR293" s="42"/>
      <c r="CWS293" s="42"/>
      <c r="CWT293" s="42"/>
      <c r="CWU293" s="42"/>
      <c r="CWV293" s="42"/>
      <c r="CWW293" s="42"/>
      <c r="CWX293" s="42"/>
      <c r="CWY293" s="42"/>
      <c r="CWZ293" s="42"/>
      <c r="CXA293" s="42"/>
      <c r="CXB293" s="42"/>
      <c r="CXC293" s="42"/>
      <c r="CXD293" s="42"/>
      <c r="CXE293" s="42"/>
      <c r="CXF293" s="42"/>
      <c r="CXG293" s="42"/>
      <c r="CXH293" s="42"/>
      <c r="CXI293" s="42"/>
      <c r="CXJ293" s="42"/>
      <c r="CXK293" s="42"/>
      <c r="CXL293" s="42"/>
      <c r="CXM293" s="42"/>
      <c r="CXN293" s="42"/>
      <c r="CXO293" s="42"/>
      <c r="CXP293" s="42"/>
      <c r="CXQ293" s="42"/>
      <c r="CXR293" s="42"/>
      <c r="CXS293" s="42"/>
      <c r="CXT293" s="42"/>
      <c r="CXU293" s="42"/>
      <c r="CXV293" s="42"/>
      <c r="CXW293" s="42"/>
      <c r="CXX293" s="42"/>
      <c r="CXY293" s="42"/>
      <c r="CXZ293" s="42"/>
      <c r="CYA293" s="42"/>
      <c r="CYB293" s="42"/>
      <c r="CYC293" s="42"/>
      <c r="CYD293" s="42"/>
      <c r="CYE293" s="42"/>
      <c r="CYF293" s="42"/>
      <c r="CYG293" s="42"/>
      <c r="CYH293" s="42"/>
      <c r="CYI293" s="42"/>
      <c r="CYJ293" s="42"/>
      <c r="CYK293" s="42"/>
      <c r="CYL293" s="42"/>
      <c r="CYM293" s="42"/>
      <c r="CYN293" s="42"/>
      <c r="CYO293" s="42"/>
      <c r="CYP293" s="42"/>
      <c r="CYQ293" s="42"/>
      <c r="CYR293" s="42"/>
      <c r="CYS293" s="42"/>
      <c r="CYT293" s="42"/>
      <c r="CYU293" s="42"/>
      <c r="CYV293" s="42"/>
      <c r="CYW293" s="42"/>
      <c r="CYX293" s="42"/>
      <c r="CYY293" s="42"/>
      <c r="CYZ293" s="42"/>
      <c r="CZA293" s="42"/>
      <c r="CZB293" s="42"/>
      <c r="CZC293" s="42"/>
      <c r="CZD293" s="42"/>
      <c r="CZE293" s="42"/>
      <c r="CZF293" s="42"/>
      <c r="CZG293" s="42"/>
      <c r="CZH293" s="42"/>
      <c r="CZI293" s="42"/>
      <c r="CZJ293" s="42"/>
      <c r="CZK293" s="42"/>
      <c r="CZL293" s="42"/>
      <c r="CZM293" s="42"/>
      <c r="CZN293" s="42"/>
      <c r="CZO293" s="42"/>
      <c r="CZP293" s="42"/>
      <c r="CZQ293" s="42"/>
      <c r="CZR293" s="42"/>
      <c r="CZS293" s="42"/>
      <c r="CZT293" s="42"/>
      <c r="CZU293" s="42"/>
      <c r="CZV293" s="42"/>
      <c r="CZW293" s="42"/>
      <c r="CZX293" s="42"/>
      <c r="CZY293" s="42"/>
      <c r="CZZ293" s="42"/>
      <c r="DAA293" s="42"/>
      <c r="DAB293" s="42"/>
      <c r="DAC293" s="42"/>
      <c r="DAD293" s="42"/>
      <c r="DAE293" s="42"/>
      <c r="DAF293" s="42"/>
      <c r="DAG293" s="42"/>
      <c r="DAH293" s="42"/>
      <c r="DAI293" s="42"/>
      <c r="DAJ293" s="42"/>
      <c r="DAK293" s="42"/>
      <c r="DAL293" s="42"/>
      <c r="DAM293" s="42"/>
      <c r="DAN293" s="42"/>
      <c r="DAO293" s="42"/>
      <c r="DAP293" s="42"/>
      <c r="DAQ293" s="42"/>
      <c r="DAR293" s="42"/>
      <c r="DAS293" s="42"/>
      <c r="DAT293" s="42"/>
      <c r="DAU293" s="42"/>
      <c r="DAV293" s="42"/>
      <c r="DAW293" s="42"/>
      <c r="DAX293" s="42"/>
      <c r="DAY293" s="42"/>
      <c r="DAZ293" s="42"/>
      <c r="DBA293" s="42"/>
      <c r="DBB293" s="42"/>
      <c r="DBC293" s="42"/>
      <c r="DBD293" s="42"/>
      <c r="DBE293" s="42"/>
      <c r="DBF293" s="42"/>
      <c r="DBG293" s="42"/>
      <c r="DBH293" s="42"/>
      <c r="DBI293" s="42"/>
      <c r="DBJ293" s="42"/>
      <c r="DBK293" s="42"/>
      <c r="DBL293" s="42"/>
      <c r="DBM293" s="42"/>
      <c r="DBN293" s="42"/>
      <c r="DBO293" s="42"/>
      <c r="DBP293" s="42"/>
      <c r="DBQ293" s="42"/>
      <c r="DBR293" s="42"/>
      <c r="DBS293" s="42"/>
      <c r="DBT293" s="42"/>
      <c r="DBU293" s="42"/>
      <c r="DBV293" s="42"/>
      <c r="DBW293" s="42"/>
      <c r="DBX293" s="42"/>
      <c r="DBY293" s="42"/>
      <c r="DBZ293" s="42"/>
      <c r="DCA293" s="42"/>
      <c r="DCB293" s="42"/>
      <c r="DCC293" s="42"/>
      <c r="DCD293" s="42"/>
      <c r="DCE293" s="42"/>
      <c r="DCF293" s="42"/>
      <c r="DCG293" s="42"/>
      <c r="DCH293" s="42"/>
      <c r="DCI293" s="42"/>
      <c r="DCJ293" s="42"/>
      <c r="DCK293" s="42"/>
      <c r="DCL293" s="42"/>
      <c r="DCM293" s="42"/>
      <c r="DCN293" s="42"/>
      <c r="DCO293" s="42"/>
      <c r="DCP293" s="42"/>
      <c r="DCQ293" s="42"/>
      <c r="DCR293" s="42"/>
      <c r="DCS293" s="42"/>
      <c r="DCT293" s="42"/>
      <c r="DCU293" s="42"/>
      <c r="DCV293" s="42"/>
      <c r="DCW293" s="42"/>
      <c r="DCX293" s="42"/>
      <c r="DCY293" s="42"/>
      <c r="DCZ293" s="42"/>
      <c r="DDA293" s="42"/>
      <c r="DDB293" s="42"/>
      <c r="DDC293" s="42"/>
      <c r="DDD293" s="42"/>
      <c r="DDE293" s="42"/>
      <c r="DDF293" s="42"/>
      <c r="DDG293" s="42"/>
      <c r="DDH293" s="42"/>
      <c r="DDI293" s="42"/>
      <c r="DDJ293" s="42"/>
      <c r="DDK293" s="42"/>
      <c r="DDL293" s="42"/>
      <c r="DDM293" s="42"/>
      <c r="DDN293" s="42"/>
      <c r="DDO293" s="42"/>
      <c r="DDP293" s="42"/>
      <c r="DDQ293" s="42"/>
      <c r="DDR293" s="42"/>
      <c r="DDS293" s="42"/>
      <c r="DDT293" s="42"/>
      <c r="DDU293" s="42"/>
      <c r="DDV293" s="42"/>
      <c r="DDW293" s="42"/>
      <c r="DDX293" s="42"/>
      <c r="DDY293" s="42"/>
      <c r="DDZ293" s="42"/>
      <c r="DEA293" s="42"/>
      <c r="DEB293" s="42"/>
      <c r="DEC293" s="42"/>
      <c r="DED293" s="42"/>
      <c r="DEE293" s="42"/>
      <c r="DEF293" s="42"/>
      <c r="DEG293" s="42"/>
      <c r="DEH293" s="42"/>
      <c r="DEI293" s="42"/>
      <c r="DEJ293" s="42"/>
      <c r="DEK293" s="42"/>
      <c r="DEL293" s="42"/>
      <c r="DEM293" s="42"/>
      <c r="DEN293" s="42"/>
      <c r="DEO293" s="42"/>
      <c r="DEP293" s="42"/>
      <c r="DEQ293" s="42"/>
      <c r="DER293" s="42"/>
      <c r="DES293" s="42"/>
      <c r="DET293" s="42"/>
      <c r="DEU293" s="42"/>
      <c r="DEV293" s="42"/>
      <c r="DEW293" s="42"/>
      <c r="DEX293" s="42"/>
      <c r="DEY293" s="42"/>
      <c r="DEZ293" s="42"/>
      <c r="DFA293" s="42"/>
      <c r="DFB293" s="42"/>
      <c r="DFC293" s="42"/>
      <c r="DFD293" s="42"/>
      <c r="DFE293" s="42"/>
      <c r="DFF293" s="42"/>
      <c r="DFG293" s="42"/>
      <c r="DFH293" s="42"/>
      <c r="DFI293" s="42"/>
      <c r="DFJ293" s="42"/>
      <c r="DFK293" s="42"/>
      <c r="DFL293" s="42"/>
      <c r="DFM293" s="42"/>
      <c r="DFN293" s="42"/>
      <c r="DFO293" s="42"/>
      <c r="DFP293" s="42"/>
      <c r="DFQ293" s="42"/>
      <c r="DFR293" s="42"/>
      <c r="DFS293" s="42"/>
      <c r="DFT293" s="42"/>
      <c r="DFU293" s="42"/>
      <c r="DFV293" s="42"/>
      <c r="DFW293" s="42"/>
      <c r="DFX293" s="42"/>
      <c r="DFY293" s="42"/>
      <c r="DFZ293" s="42"/>
      <c r="DGA293" s="42"/>
      <c r="DGB293" s="42"/>
      <c r="DGC293" s="42"/>
      <c r="DGD293" s="42"/>
      <c r="DGE293" s="42"/>
      <c r="DGF293" s="42"/>
      <c r="DGG293" s="42"/>
      <c r="DGH293" s="42"/>
      <c r="DGI293" s="42"/>
      <c r="DGJ293" s="42"/>
      <c r="DGK293" s="42"/>
      <c r="DGL293" s="42"/>
      <c r="DGM293" s="42"/>
      <c r="DGN293" s="42"/>
      <c r="DGO293" s="42"/>
      <c r="DGP293" s="42"/>
      <c r="DGQ293" s="42"/>
      <c r="DGR293" s="42"/>
      <c r="DGS293" s="42"/>
      <c r="DGT293" s="42"/>
      <c r="DGU293" s="42"/>
      <c r="DGV293" s="42"/>
      <c r="DGW293" s="42"/>
      <c r="DGX293" s="42"/>
      <c r="DGY293" s="42"/>
      <c r="DGZ293" s="42"/>
      <c r="DHA293" s="42"/>
      <c r="DHB293" s="42"/>
      <c r="DHC293" s="42"/>
      <c r="DHD293" s="42"/>
      <c r="DHE293" s="42"/>
      <c r="DHF293" s="42"/>
      <c r="DHG293" s="42"/>
      <c r="DHH293" s="42"/>
      <c r="DHI293" s="42"/>
      <c r="DHJ293" s="42"/>
      <c r="DHK293" s="42"/>
      <c r="DHL293" s="42"/>
      <c r="DHM293" s="42"/>
      <c r="DHN293" s="42"/>
      <c r="DHO293" s="42"/>
      <c r="DHP293" s="42"/>
      <c r="DHQ293" s="42"/>
      <c r="DHR293" s="42"/>
      <c r="DHS293" s="42"/>
      <c r="DHT293" s="42"/>
      <c r="DHU293" s="42"/>
      <c r="DHV293" s="42"/>
      <c r="DHW293" s="42"/>
      <c r="DHX293" s="42"/>
      <c r="DHY293" s="42"/>
      <c r="DHZ293" s="42"/>
      <c r="DIA293" s="42"/>
      <c r="DIB293" s="42"/>
      <c r="DIC293" s="42"/>
      <c r="DID293" s="42"/>
      <c r="DIE293" s="42"/>
      <c r="DIF293" s="42"/>
      <c r="DIG293" s="42"/>
      <c r="DIH293" s="42"/>
      <c r="DII293" s="42"/>
      <c r="DIJ293" s="42"/>
      <c r="DIK293" s="42"/>
      <c r="DIL293" s="42"/>
      <c r="DIM293" s="42"/>
      <c r="DIN293" s="42"/>
      <c r="DIO293" s="42"/>
      <c r="DIP293" s="42"/>
      <c r="DIQ293" s="42"/>
      <c r="DIR293" s="42"/>
      <c r="DIS293" s="42"/>
      <c r="DIT293" s="42"/>
      <c r="DIU293" s="42"/>
      <c r="DIV293" s="42"/>
      <c r="DIW293" s="42"/>
      <c r="DIX293" s="42"/>
      <c r="DIY293" s="42"/>
      <c r="DIZ293" s="42"/>
      <c r="DJA293" s="42"/>
      <c r="DJB293" s="42"/>
      <c r="DJC293" s="42"/>
      <c r="DJD293" s="42"/>
      <c r="DJE293" s="42"/>
      <c r="DJF293" s="42"/>
      <c r="DJG293" s="42"/>
      <c r="DJH293" s="42"/>
      <c r="DJI293" s="42"/>
      <c r="DJJ293" s="42"/>
      <c r="DJK293" s="42"/>
      <c r="DJL293" s="42"/>
      <c r="DJM293" s="42"/>
      <c r="DJN293" s="42"/>
      <c r="DJO293" s="42"/>
      <c r="DJP293" s="42"/>
      <c r="DJQ293" s="42"/>
      <c r="DJR293" s="42"/>
      <c r="DJS293" s="42"/>
      <c r="DJT293" s="42"/>
      <c r="DJU293" s="42"/>
      <c r="DJV293" s="42"/>
      <c r="DJW293" s="42"/>
      <c r="DJX293" s="42"/>
      <c r="DJY293" s="42"/>
      <c r="DJZ293" s="42"/>
      <c r="DKA293" s="42"/>
      <c r="DKB293" s="42"/>
      <c r="DKC293" s="42"/>
      <c r="DKD293" s="42"/>
      <c r="DKE293" s="42"/>
      <c r="DKF293" s="42"/>
      <c r="DKG293" s="42"/>
      <c r="DKH293" s="42"/>
      <c r="DKI293" s="42"/>
      <c r="DKJ293" s="42"/>
      <c r="DKK293" s="42"/>
      <c r="DKL293" s="42"/>
      <c r="DKM293" s="42"/>
      <c r="DKN293" s="42"/>
      <c r="DKO293" s="42"/>
      <c r="DKP293" s="42"/>
      <c r="DKQ293" s="42"/>
      <c r="DKR293" s="42"/>
      <c r="DKS293" s="42"/>
      <c r="DKT293" s="42"/>
      <c r="DKU293" s="42"/>
      <c r="DKV293" s="42"/>
      <c r="DKW293" s="42"/>
      <c r="DKX293" s="42"/>
      <c r="DKY293" s="42"/>
      <c r="DKZ293" s="42"/>
      <c r="DLA293" s="42"/>
      <c r="DLB293" s="42"/>
      <c r="DLC293" s="42"/>
      <c r="DLD293" s="42"/>
      <c r="DLE293" s="42"/>
      <c r="DLF293" s="42"/>
      <c r="DLG293" s="42"/>
      <c r="DLH293" s="42"/>
      <c r="DLI293" s="42"/>
      <c r="DLJ293" s="42"/>
      <c r="DLK293" s="42"/>
      <c r="DLL293" s="42"/>
      <c r="DLM293" s="42"/>
      <c r="DLN293" s="42"/>
      <c r="DLO293" s="42"/>
      <c r="DLP293" s="42"/>
      <c r="DLQ293" s="42"/>
      <c r="DLR293" s="42"/>
      <c r="DLS293" s="42"/>
      <c r="DLT293" s="42"/>
      <c r="DLU293" s="42"/>
      <c r="DLV293" s="42"/>
      <c r="DLW293" s="42"/>
      <c r="DLX293" s="42"/>
      <c r="DLY293" s="42"/>
      <c r="DLZ293" s="42"/>
      <c r="DMA293" s="42"/>
      <c r="DMB293" s="42"/>
      <c r="DMC293" s="42"/>
      <c r="DMD293" s="42"/>
      <c r="DME293" s="42"/>
      <c r="DMF293" s="42"/>
      <c r="DMG293" s="42"/>
      <c r="DMH293" s="42"/>
      <c r="DMI293" s="42"/>
      <c r="DMJ293" s="42"/>
      <c r="DMK293" s="42"/>
      <c r="DML293" s="42"/>
      <c r="DMM293" s="42"/>
      <c r="DMN293" s="42"/>
      <c r="DMO293" s="42"/>
      <c r="DMP293" s="42"/>
      <c r="DMQ293" s="42"/>
      <c r="DMR293" s="42"/>
      <c r="DMS293" s="42"/>
      <c r="DMT293" s="42"/>
      <c r="DMU293" s="42"/>
      <c r="DMV293" s="42"/>
      <c r="DMW293" s="42"/>
      <c r="DMX293" s="42"/>
      <c r="DMY293" s="42"/>
      <c r="DMZ293" s="42"/>
      <c r="DNA293" s="42"/>
      <c r="DNB293" s="42"/>
      <c r="DNC293" s="42"/>
      <c r="DND293" s="42"/>
      <c r="DNE293" s="42"/>
      <c r="DNF293" s="42"/>
      <c r="DNG293" s="42"/>
      <c r="DNH293" s="42"/>
      <c r="DNI293" s="42"/>
      <c r="DNJ293" s="42"/>
      <c r="DNK293" s="42"/>
      <c r="DNL293" s="42"/>
      <c r="DNM293" s="42"/>
      <c r="DNN293" s="42"/>
      <c r="DNO293" s="42"/>
      <c r="DNP293" s="42"/>
      <c r="DNQ293" s="42"/>
      <c r="DNR293" s="42"/>
      <c r="DNS293" s="42"/>
      <c r="DNT293" s="42"/>
      <c r="DNU293" s="42"/>
      <c r="DNV293" s="42"/>
      <c r="DNW293" s="42"/>
      <c r="DNX293" s="42"/>
      <c r="DNY293" s="42"/>
      <c r="DNZ293" s="42"/>
      <c r="DOA293" s="42"/>
      <c r="DOB293" s="42"/>
      <c r="DOC293" s="42"/>
      <c r="DOD293" s="42"/>
      <c r="DOE293" s="42"/>
      <c r="DOF293" s="42"/>
      <c r="DOG293" s="42"/>
      <c r="DOH293" s="42"/>
      <c r="DOI293" s="42"/>
      <c r="DOJ293" s="42"/>
      <c r="DOK293" s="42"/>
      <c r="DOL293" s="42"/>
      <c r="DOM293" s="42"/>
      <c r="DON293" s="42"/>
      <c r="DOO293" s="42"/>
      <c r="DOP293" s="42"/>
      <c r="DOQ293" s="42"/>
      <c r="DOR293" s="42"/>
      <c r="DOS293" s="42"/>
      <c r="DOT293" s="42"/>
      <c r="DOU293" s="42"/>
      <c r="DOV293" s="42"/>
      <c r="DOW293" s="42"/>
      <c r="DOX293" s="42"/>
      <c r="DOY293" s="42"/>
      <c r="DOZ293" s="42"/>
      <c r="DPA293" s="42"/>
      <c r="DPB293" s="42"/>
      <c r="DPC293" s="42"/>
      <c r="DPD293" s="42"/>
      <c r="DPE293" s="42"/>
      <c r="DPF293" s="42"/>
      <c r="DPG293" s="42"/>
      <c r="DPH293" s="42"/>
      <c r="DPI293" s="42"/>
      <c r="DPJ293" s="42"/>
      <c r="DPK293" s="42"/>
      <c r="DPL293" s="42"/>
      <c r="DPM293" s="42"/>
      <c r="DPN293" s="42"/>
      <c r="DPO293" s="42"/>
      <c r="DPP293" s="42"/>
      <c r="DPQ293" s="42"/>
      <c r="DPR293" s="42"/>
      <c r="DPS293" s="42"/>
      <c r="DPT293" s="42"/>
      <c r="DPU293" s="42"/>
      <c r="DPV293" s="42"/>
      <c r="DPW293" s="42"/>
      <c r="DPX293" s="42"/>
      <c r="DPY293" s="42"/>
      <c r="DPZ293" s="42"/>
      <c r="DQA293" s="42"/>
      <c r="DQB293" s="42"/>
      <c r="DQC293" s="42"/>
      <c r="DQD293" s="42"/>
      <c r="DQE293" s="42"/>
      <c r="DQF293" s="42"/>
      <c r="DQG293" s="42"/>
      <c r="DQH293" s="42"/>
      <c r="DQI293" s="42"/>
      <c r="DQJ293" s="42"/>
      <c r="DQK293" s="42"/>
      <c r="DQL293" s="42"/>
      <c r="DQM293" s="42"/>
      <c r="DQN293" s="42"/>
      <c r="DQO293" s="42"/>
      <c r="DQP293" s="42"/>
      <c r="DQQ293" s="42"/>
      <c r="DQR293" s="42"/>
      <c r="DQS293" s="42"/>
      <c r="DQT293" s="42"/>
      <c r="DQU293" s="42"/>
      <c r="DQV293" s="42"/>
      <c r="DQW293" s="42"/>
      <c r="DQX293" s="42"/>
      <c r="DQY293" s="42"/>
      <c r="DQZ293" s="42"/>
      <c r="DRA293" s="42"/>
      <c r="DRB293" s="42"/>
      <c r="DRC293" s="42"/>
      <c r="DRD293" s="42"/>
      <c r="DRE293" s="42"/>
      <c r="DRF293" s="42"/>
      <c r="DRG293" s="42"/>
      <c r="DRH293" s="42"/>
      <c r="DRI293" s="42"/>
      <c r="DRJ293" s="42"/>
      <c r="DRK293" s="42"/>
      <c r="DRL293" s="42"/>
      <c r="DRM293" s="42"/>
      <c r="DRN293" s="42"/>
      <c r="DRO293" s="42"/>
      <c r="DRP293" s="42"/>
      <c r="DRQ293" s="42"/>
      <c r="DRR293" s="42"/>
      <c r="DRS293" s="42"/>
      <c r="DRT293" s="42"/>
      <c r="DRU293" s="42"/>
      <c r="DRV293" s="42"/>
      <c r="DRW293" s="42"/>
      <c r="DRX293" s="42"/>
      <c r="DRY293" s="42"/>
      <c r="DRZ293" s="42"/>
      <c r="DSA293" s="42"/>
      <c r="DSB293" s="42"/>
      <c r="DSC293" s="42"/>
      <c r="DSD293" s="42"/>
      <c r="DSE293" s="42"/>
      <c r="DSF293" s="42"/>
      <c r="DSG293" s="42"/>
      <c r="DSH293" s="42"/>
      <c r="DSI293" s="42"/>
      <c r="DSJ293" s="42"/>
      <c r="DSK293" s="42"/>
      <c r="DSL293" s="42"/>
      <c r="DSM293" s="42"/>
      <c r="DSN293" s="42"/>
      <c r="DSO293" s="42"/>
      <c r="DSP293" s="42"/>
      <c r="DSQ293" s="42"/>
      <c r="DSR293" s="42"/>
      <c r="DSS293" s="42"/>
      <c r="DST293" s="42"/>
      <c r="DSU293" s="42"/>
      <c r="DSV293" s="42"/>
      <c r="DSW293" s="42"/>
      <c r="DSX293" s="42"/>
      <c r="DSY293" s="42"/>
      <c r="DSZ293" s="42"/>
      <c r="DTA293" s="42"/>
      <c r="DTB293" s="42"/>
      <c r="DTC293" s="42"/>
      <c r="DTD293" s="42"/>
      <c r="DTE293" s="42"/>
      <c r="DTF293" s="42"/>
      <c r="DTG293" s="42"/>
      <c r="DTH293" s="42"/>
      <c r="DTI293" s="42"/>
      <c r="DTJ293" s="42"/>
      <c r="DTK293" s="42"/>
      <c r="DTL293" s="42"/>
      <c r="DTM293" s="42"/>
      <c r="DTN293" s="42"/>
      <c r="DTO293" s="42"/>
      <c r="DTP293" s="42"/>
      <c r="DTQ293" s="42"/>
      <c r="DTR293" s="42"/>
      <c r="DTS293" s="42"/>
      <c r="DTT293" s="42"/>
      <c r="DTU293" s="42"/>
      <c r="DTV293" s="42"/>
      <c r="DTW293" s="42"/>
      <c r="DTX293" s="42"/>
      <c r="DTY293" s="42"/>
      <c r="DTZ293" s="42"/>
      <c r="DUA293" s="42"/>
      <c r="DUB293" s="42"/>
      <c r="DUC293" s="42"/>
      <c r="DUD293" s="42"/>
      <c r="DUE293" s="42"/>
      <c r="DUF293" s="42"/>
      <c r="DUG293" s="42"/>
      <c r="DUH293" s="42"/>
      <c r="DUI293" s="42"/>
      <c r="DUJ293" s="42"/>
      <c r="DUK293" s="42"/>
      <c r="DUL293" s="42"/>
      <c r="DUM293" s="42"/>
      <c r="DUN293" s="42"/>
      <c r="DUO293" s="42"/>
      <c r="DUP293" s="42"/>
      <c r="DUQ293" s="42"/>
      <c r="DUR293" s="42"/>
      <c r="DUS293" s="42"/>
      <c r="DUT293" s="42"/>
      <c r="DUU293" s="42"/>
      <c r="DUV293" s="42"/>
      <c r="DUW293" s="42"/>
      <c r="DUX293" s="42"/>
      <c r="DUY293" s="42"/>
      <c r="DUZ293" s="42"/>
      <c r="DVA293" s="42"/>
      <c r="DVB293" s="42"/>
      <c r="DVC293" s="42"/>
      <c r="DVD293" s="42"/>
      <c r="DVE293" s="42"/>
      <c r="DVF293" s="42"/>
      <c r="DVG293" s="42"/>
      <c r="DVH293" s="42"/>
      <c r="DVI293" s="42"/>
      <c r="DVJ293" s="42"/>
      <c r="DVK293" s="42"/>
      <c r="DVL293" s="42"/>
      <c r="DVM293" s="42"/>
      <c r="DVN293" s="42"/>
      <c r="DVO293" s="42"/>
      <c r="DVP293" s="42"/>
      <c r="DVQ293" s="42"/>
      <c r="DVR293" s="42"/>
      <c r="DVS293" s="42"/>
      <c r="DVT293" s="42"/>
      <c r="DVU293" s="42"/>
      <c r="DVV293" s="42"/>
      <c r="DVW293" s="42"/>
      <c r="DVX293" s="42"/>
      <c r="DVY293" s="42"/>
      <c r="DVZ293" s="42"/>
      <c r="DWA293" s="42"/>
      <c r="DWB293" s="42"/>
      <c r="DWC293" s="42"/>
      <c r="DWD293" s="42"/>
      <c r="DWE293" s="42"/>
      <c r="DWF293" s="42"/>
      <c r="DWG293" s="42"/>
      <c r="DWH293" s="42"/>
      <c r="DWI293" s="42"/>
      <c r="DWJ293" s="42"/>
      <c r="DWK293" s="42"/>
      <c r="DWL293" s="42"/>
      <c r="DWM293" s="42"/>
      <c r="DWN293" s="42"/>
      <c r="DWO293" s="42"/>
      <c r="DWP293" s="42"/>
      <c r="DWQ293" s="42"/>
      <c r="DWR293" s="42"/>
      <c r="DWS293" s="42"/>
      <c r="DWT293" s="42"/>
      <c r="DWU293" s="42"/>
      <c r="DWV293" s="42"/>
      <c r="DWW293" s="42"/>
      <c r="DWX293" s="42"/>
      <c r="DWY293" s="42"/>
      <c r="DWZ293" s="42"/>
      <c r="DXA293" s="42"/>
      <c r="DXB293" s="42"/>
      <c r="DXC293" s="42"/>
      <c r="DXD293" s="42"/>
      <c r="DXE293" s="42"/>
      <c r="DXF293" s="42"/>
      <c r="DXG293" s="42"/>
      <c r="DXH293" s="42"/>
      <c r="DXI293" s="42"/>
      <c r="DXJ293" s="42"/>
      <c r="DXK293" s="42"/>
      <c r="DXL293" s="42"/>
      <c r="DXM293" s="42"/>
      <c r="DXN293" s="42"/>
      <c r="DXO293" s="42"/>
      <c r="DXP293" s="42"/>
      <c r="DXQ293" s="42"/>
      <c r="DXR293" s="42"/>
      <c r="DXS293" s="42"/>
      <c r="DXT293" s="42"/>
      <c r="DXU293" s="42"/>
      <c r="DXV293" s="42"/>
      <c r="DXW293" s="42"/>
      <c r="DXX293" s="42"/>
      <c r="DXY293" s="42"/>
      <c r="DXZ293" s="42"/>
      <c r="DYA293" s="42"/>
      <c r="DYB293" s="42"/>
      <c r="DYC293" s="42"/>
      <c r="DYD293" s="42"/>
      <c r="DYE293" s="42"/>
      <c r="DYF293" s="42"/>
      <c r="DYG293" s="42"/>
      <c r="DYH293" s="42"/>
      <c r="DYI293" s="42"/>
      <c r="DYJ293" s="42"/>
      <c r="DYK293" s="42"/>
      <c r="DYL293" s="42"/>
      <c r="DYM293" s="42"/>
      <c r="DYN293" s="42"/>
      <c r="DYO293" s="42"/>
      <c r="DYP293" s="42"/>
      <c r="DYQ293" s="42"/>
      <c r="DYR293" s="42"/>
      <c r="DYS293" s="42"/>
      <c r="DYT293" s="42"/>
      <c r="DYU293" s="42"/>
      <c r="DYV293" s="42"/>
      <c r="DYW293" s="42"/>
      <c r="DYX293" s="42"/>
      <c r="DYY293" s="42"/>
      <c r="DYZ293" s="42"/>
      <c r="DZA293" s="42"/>
      <c r="DZB293" s="42"/>
      <c r="DZC293" s="42"/>
      <c r="DZD293" s="42"/>
      <c r="DZE293" s="42"/>
      <c r="DZF293" s="42"/>
      <c r="DZG293" s="42"/>
      <c r="DZH293" s="42"/>
      <c r="DZI293" s="42"/>
      <c r="DZJ293" s="42"/>
      <c r="DZK293" s="42"/>
      <c r="DZL293" s="42"/>
      <c r="DZM293" s="42"/>
      <c r="DZN293" s="42"/>
      <c r="DZO293" s="42"/>
      <c r="DZP293" s="42"/>
      <c r="DZQ293" s="42"/>
      <c r="DZR293" s="42"/>
      <c r="DZS293" s="42"/>
      <c r="DZT293" s="42"/>
      <c r="DZU293" s="42"/>
      <c r="DZV293" s="42"/>
      <c r="DZW293" s="42"/>
      <c r="DZX293" s="42"/>
      <c r="DZY293" s="42"/>
      <c r="DZZ293" s="42"/>
      <c r="EAA293" s="42"/>
      <c r="EAB293" s="42"/>
      <c r="EAC293" s="42"/>
      <c r="EAD293" s="42"/>
      <c r="EAE293" s="42"/>
      <c r="EAF293" s="42"/>
      <c r="EAG293" s="42"/>
      <c r="EAH293" s="42"/>
      <c r="EAI293" s="42"/>
      <c r="EAJ293" s="42"/>
      <c r="EAK293" s="42"/>
      <c r="EAL293" s="42"/>
      <c r="EAM293" s="42"/>
      <c r="EAN293" s="42"/>
      <c r="EAO293" s="42"/>
      <c r="EAP293" s="42"/>
      <c r="EAQ293" s="42"/>
      <c r="EAR293" s="42"/>
      <c r="EAS293" s="42"/>
      <c r="EAT293" s="42"/>
      <c r="EAU293" s="42"/>
      <c r="EAV293" s="42"/>
      <c r="EAW293" s="42"/>
      <c r="EAX293" s="42"/>
      <c r="EAY293" s="42"/>
      <c r="EAZ293" s="42"/>
      <c r="EBA293" s="42"/>
      <c r="EBB293" s="42"/>
      <c r="EBC293" s="42"/>
      <c r="EBD293" s="42"/>
      <c r="EBE293" s="42"/>
      <c r="EBF293" s="42"/>
      <c r="EBG293" s="42"/>
      <c r="EBH293" s="42"/>
      <c r="EBI293" s="42"/>
      <c r="EBJ293" s="42"/>
      <c r="EBK293" s="42"/>
      <c r="EBL293" s="42"/>
      <c r="EBM293" s="42"/>
      <c r="EBN293" s="42"/>
      <c r="EBO293" s="42"/>
      <c r="EBP293" s="42"/>
      <c r="EBQ293" s="42"/>
      <c r="EBR293" s="42"/>
      <c r="EBS293" s="42"/>
      <c r="EBT293" s="42"/>
      <c r="EBU293" s="42"/>
      <c r="EBV293" s="42"/>
      <c r="EBW293" s="42"/>
      <c r="EBX293" s="42"/>
      <c r="EBY293" s="42"/>
      <c r="EBZ293" s="42"/>
      <c r="ECA293" s="42"/>
      <c r="ECB293" s="42"/>
      <c r="ECC293" s="42"/>
      <c r="ECD293" s="42"/>
      <c r="ECE293" s="42"/>
      <c r="ECF293" s="42"/>
      <c r="ECG293" s="42"/>
      <c r="ECH293" s="42"/>
      <c r="ECI293" s="42"/>
      <c r="ECJ293" s="42"/>
      <c r="ECK293" s="42"/>
      <c r="ECL293" s="42"/>
      <c r="ECM293" s="42"/>
      <c r="ECN293" s="42"/>
      <c r="ECO293" s="42"/>
      <c r="ECP293" s="42"/>
      <c r="ECQ293" s="42"/>
      <c r="ECR293" s="42"/>
      <c r="ECS293" s="42"/>
      <c r="ECT293" s="42"/>
      <c r="ECU293" s="42"/>
      <c r="ECV293" s="42"/>
      <c r="ECW293" s="42"/>
      <c r="ECX293" s="42"/>
      <c r="ECY293" s="42"/>
      <c r="ECZ293" s="42"/>
      <c r="EDA293" s="42"/>
      <c r="EDB293" s="42"/>
      <c r="EDC293" s="42"/>
      <c r="EDD293" s="42"/>
      <c r="EDE293" s="42"/>
      <c r="EDF293" s="42"/>
      <c r="EDG293" s="42"/>
      <c r="EDH293" s="42"/>
      <c r="EDI293" s="42"/>
      <c r="EDJ293" s="42"/>
      <c r="EDK293" s="42"/>
      <c r="EDL293" s="42"/>
      <c r="EDM293" s="42"/>
      <c r="EDN293" s="42"/>
      <c r="EDO293" s="42"/>
      <c r="EDP293" s="42"/>
      <c r="EDQ293" s="42"/>
      <c r="EDR293" s="42"/>
      <c r="EDS293" s="42"/>
      <c r="EDT293" s="42"/>
      <c r="EDU293" s="42"/>
      <c r="EDV293" s="42"/>
      <c r="EDW293" s="42"/>
      <c r="EDX293" s="42"/>
      <c r="EDY293" s="42"/>
      <c r="EDZ293" s="42"/>
      <c r="EEA293" s="42"/>
      <c r="EEB293" s="42"/>
      <c r="EEC293" s="42"/>
      <c r="EED293" s="42"/>
      <c r="EEE293" s="42"/>
      <c r="EEF293" s="42"/>
      <c r="EEG293" s="42"/>
      <c r="EEH293" s="42"/>
      <c r="EEI293" s="42"/>
      <c r="EEJ293" s="42"/>
      <c r="EEK293" s="42"/>
      <c r="EEL293" s="42"/>
      <c r="EEM293" s="42"/>
      <c r="EEN293" s="42"/>
      <c r="EEO293" s="42"/>
      <c r="EEP293" s="42"/>
      <c r="EEQ293" s="42"/>
      <c r="EER293" s="42"/>
      <c r="EES293" s="42"/>
      <c r="EET293" s="42"/>
      <c r="EEU293" s="42"/>
      <c r="EEV293" s="42"/>
      <c r="EEW293" s="42"/>
      <c r="EEX293" s="42"/>
      <c r="EEY293" s="42"/>
      <c r="EEZ293" s="42"/>
      <c r="EFA293" s="42"/>
      <c r="EFB293" s="42"/>
      <c r="EFC293" s="42"/>
      <c r="EFD293" s="42"/>
      <c r="EFE293" s="42"/>
      <c r="EFF293" s="42"/>
      <c r="EFG293" s="42"/>
      <c r="EFH293" s="42"/>
      <c r="EFI293" s="42"/>
      <c r="EFJ293" s="42"/>
      <c r="EFK293" s="42"/>
      <c r="EFL293" s="42"/>
      <c r="EFM293" s="42"/>
      <c r="EFN293" s="42"/>
      <c r="EFO293" s="42"/>
      <c r="EFP293" s="42"/>
      <c r="EFQ293" s="42"/>
      <c r="EFR293" s="42"/>
      <c r="EFS293" s="42"/>
      <c r="EFT293" s="42"/>
      <c r="EFU293" s="42"/>
      <c r="EFV293" s="42"/>
      <c r="EFW293" s="42"/>
      <c r="EFX293" s="42"/>
      <c r="EFY293" s="42"/>
      <c r="EFZ293" s="42"/>
      <c r="EGA293" s="42"/>
      <c r="EGB293" s="42"/>
      <c r="EGC293" s="42"/>
      <c r="EGD293" s="42"/>
      <c r="EGE293" s="42"/>
      <c r="EGF293" s="42"/>
      <c r="EGG293" s="42"/>
      <c r="EGH293" s="42"/>
      <c r="EGI293" s="42"/>
      <c r="EGJ293" s="42"/>
      <c r="EGK293" s="42"/>
      <c r="EGL293" s="42"/>
      <c r="EGM293" s="42"/>
      <c r="EGN293" s="42"/>
      <c r="EGO293" s="42"/>
      <c r="EGP293" s="42"/>
      <c r="EGQ293" s="42"/>
      <c r="EGR293" s="42"/>
      <c r="EGS293" s="42"/>
      <c r="EGT293" s="42"/>
      <c r="EGU293" s="42"/>
      <c r="EGV293" s="42"/>
      <c r="EGW293" s="42"/>
      <c r="EGX293" s="42"/>
      <c r="EGY293" s="42"/>
      <c r="EGZ293" s="42"/>
      <c r="EHA293" s="42"/>
      <c r="EHB293" s="42"/>
      <c r="EHC293" s="42"/>
      <c r="EHD293" s="42"/>
      <c r="EHE293" s="42"/>
      <c r="EHF293" s="42"/>
      <c r="EHG293" s="42"/>
      <c r="EHH293" s="42"/>
      <c r="EHI293" s="42"/>
      <c r="EHJ293" s="42"/>
      <c r="EHK293" s="42"/>
      <c r="EHL293" s="42"/>
      <c r="EHM293" s="42"/>
      <c r="EHN293" s="42"/>
      <c r="EHO293" s="42"/>
      <c r="EHP293" s="42"/>
      <c r="EHQ293" s="42"/>
      <c r="EHR293" s="42"/>
      <c r="EHS293" s="42"/>
      <c r="EHT293" s="42"/>
      <c r="EHU293" s="42"/>
      <c r="EHV293" s="42"/>
      <c r="EHW293" s="42"/>
      <c r="EHX293" s="42"/>
      <c r="EHY293" s="42"/>
      <c r="EHZ293" s="42"/>
      <c r="EIA293" s="42"/>
      <c r="EIB293" s="42"/>
      <c r="EIC293" s="42"/>
      <c r="EID293" s="42"/>
      <c r="EIE293" s="42"/>
      <c r="EIF293" s="42"/>
      <c r="EIG293" s="42"/>
      <c r="EIH293" s="42"/>
      <c r="EII293" s="42"/>
      <c r="EIJ293" s="42"/>
      <c r="EIK293" s="42"/>
      <c r="EIL293" s="42"/>
      <c r="EIM293" s="42"/>
      <c r="EIN293" s="42"/>
      <c r="EIO293" s="42"/>
      <c r="EIP293" s="42"/>
      <c r="EIQ293" s="42"/>
      <c r="EIR293" s="42"/>
      <c r="EIS293" s="42"/>
      <c r="EIT293" s="42"/>
      <c r="EIU293" s="42"/>
      <c r="EIV293" s="42"/>
      <c r="EIW293" s="42"/>
      <c r="EIX293" s="42"/>
      <c r="EIY293" s="42"/>
      <c r="EIZ293" s="42"/>
      <c r="EJA293" s="42"/>
      <c r="EJB293" s="42"/>
      <c r="EJC293" s="42"/>
      <c r="EJD293" s="42"/>
      <c r="EJE293" s="42"/>
      <c r="EJF293" s="42"/>
      <c r="EJG293" s="42"/>
      <c r="EJH293" s="42"/>
      <c r="EJI293" s="42"/>
      <c r="EJJ293" s="42"/>
      <c r="EJK293" s="42"/>
      <c r="EJL293" s="42"/>
      <c r="EJM293" s="42"/>
      <c r="EJN293" s="42"/>
      <c r="EJO293" s="42"/>
      <c r="EJP293" s="42"/>
      <c r="EJQ293" s="42"/>
      <c r="EJR293" s="42"/>
      <c r="EJS293" s="42"/>
      <c r="EJT293" s="42"/>
      <c r="EJU293" s="42"/>
      <c r="EJV293" s="42"/>
      <c r="EJW293" s="42"/>
      <c r="EJX293" s="42"/>
      <c r="EJY293" s="42"/>
      <c r="EJZ293" s="42"/>
      <c r="EKA293" s="42"/>
      <c r="EKB293" s="42"/>
      <c r="EKC293" s="42"/>
      <c r="EKD293" s="42"/>
      <c r="EKE293" s="42"/>
      <c r="EKF293" s="42"/>
      <c r="EKG293" s="42"/>
      <c r="EKH293" s="42"/>
      <c r="EKI293" s="42"/>
      <c r="EKJ293" s="42"/>
      <c r="EKK293" s="42"/>
      <c r="EKL293" s="42"/>
      <c r="EKM293" s="42"/>
      <c r="EKN293" s="42"/>
      <c r="EKO293" s="42"/>
      <c r="EKP293" s="42"/>
      <c r="EKQ293" s="42"/>
      <c r="EKR293" s="42"/>
      <c r="EKS293" s="42"/>
      <c r="EKT293" s="42"/>
      <c r="EKU293" s="42"/>
      <c r="EKV293" s="42"/>
      <c r="EKW293" s="42"/>
      <c r="EKX293" s="42"/>
      <c r="EKY293" s="42"/>
      <c r="EKZ293" s="42"/>
      <c r="ELA293" s="42"/>
      <c r="ELB293" s="42"/>
      <c r="ELC293" s="42"/>
      <c r="ELD293" s="42"/>
      <c r="ELE293" s="42"/>
      <c r="ELF293" s="42"/>
      <c r="ELG293" s="42"/>
      <c r="ELH293" s="42"/>
      <c r="ELI293" s="42"/>
      <c r="ELJ293" s="42"/>
      <c r="ELK293" s="42"/>
      <c r="ELL293" s="42"/>
      <c r="ELM293" s="42"/>
      <c r="ELN293" s="42"/>
      <c r="ELO293" s="42"/>
      <c r="ELP293" s="42"/>
      <c r="ELQ293" s="42"/>
      <c r="ELR293" s="42"/>
      <c r="ELS293" s="42"/>
      <c r="ELT293" s="42"/>
      <c r="ELU293" s="42"/>
      <c r="ELV293" s="42"/>
      <c r="ELW293" s="42"/>
      <c r="ELX293" s="42"/>
      <c r="ELY293" s="42"/>
      <c r="ELZ293" s="42"/>
      <c r="EMA293" s="42"/>
      <c r="EMB293" s="42"/>
      <c r="EMC293" s="42"/>
      <c r="EMD293" s="42"/>
      <c r="EME293" s="42"/>
      <c r="EMF293" s="42"/>
      <c r="EMG293" s="42"/>
      <c r="EMH293" s="42"/>
      <c r="EMI293" s="42"/>
      <c r="EMJ293" s="42"/>
      <c r="EMK293" s="42"/>
      <c r="EML293" s="42"/>
      <c r="EMM293" s="42"/>
      <c r="EMN293" s="42"/>
      <c r="EMO293" s="42"/>
      <c r="EMP293" s="42"/>
      <c r="EMQ293" s="42"/>
      <c r="EMR293" s="42"/>
      <c r="EMS293" s="42"/>
      <c r="EMT293" s="42"/>
      <c r="EMU293" s="42"/>
      <c r="EMV293" s="42"/>
      <c r="EMW293" s="42"/>
      <c r="EMX293" s="42"/>
      <c r="EMY293" s="42"/>
      <c r="EMZ293" s="42"/>
      <c r="ENA293" s="42"/>
      <c r="ENB293" s="42"/>
      <c r="ENC293" s="42"/>
      <c r="END293" s="42"/>
      <c r="ENE293" s="42"/>
      <c r="ENF293" s="42"/>
      <c r="ENG293" s="42"/>
      <c r="ENH293" s="42"/>
      <c r="ENI293" s="42"/>
      <c r="ENJ293" s="42"/>
      <c r="ENK293" s="42"/>
      <c r="ENL293" s="42"/>
      <c r="ENM293" s="42"/>
      <c r="ENN293" s="42"/>
      <c r="ENO293" s="42"/>
      <c r="ENP293" s="42"/>
      <c r="ENQ293" s="42"/>
      <c r="ENR293" s="42"/>
      <c r="ENS293" s="42"/>
      <c r="ENT293" s="42"/>
      <c r="ENU293" s="42"/>
      <c r="ENV293" s="42"/>
      <c r="ENW293" s="42"/>
      <c r="ENX293" s="42"/>
      <c r="ENY293" s="42"/>
      <c r="ENZ293" s="42"/>
      <c r="EOA293" s="42"/>
      <c r="EOB293" s="42"/>
      <c r="EOC293" s="42"/>
      <c r="EOD293" s="42"/>
      <c r="EOE293" s="42"/>
      <c r="EOF293" s="42"/>
      <c r="EOG293" s="42"/>
      <c r="EOH293" s="42"/>
      <c r="EOI293" s="42"/>
      <c r="EOJ293" s="42"/>
      <c r="EOK293" s="42"/>
      <c r="EOL293" s="42"/>
      <c r="EOM293" s="42"/>
      <c r="EON293" s="42"/>
      <c r="EOO293" s="42"/>
      <c r="EOP293" s="42"/>
      <c r="EOQ293" s="42"/>
      <c r="EOR293" s="42"/>
      <c r="EOS293" s="42"/>
      <c r="EOT293" s="42"/>
      <c r="EOU293" s="42"/>
      <c r="EOV293" s="42"/>
      <c r="EOW293" s="42"/>
      <c r="EOX293" s="42"/>
      <c r="EOY293" s="42"/>
      <c r="EOZ293" s="42"/>
      <c r="EPA293" s="42"/>
      <c r="EPB293" s="42"/>
      <c r="EPC293" s="42"/>
      <c r="EPD293" s="42"/>
      <c r="EPE293" s="42"/>
      <c r="EPF293" s="42"/>
      <c r="EPG293" s="42"/>
      <c r="EPH293" s="42"/>
      <c r="EPI293" s="42"/>
      <c r="EPJ293" s="42"/>
      <c r="EPK293" s="42"/>
      <c r="EPL293" s="42"/>
      <c r="EPM293" s="42"/>
      <c r="EPN293" s="42"/>
      <c r="EPO293" s="42"/>
      <c r="EPP293" s="42"/>
      <c r="EPQ293" s="42"/>
      <c r="EPR293" s="42"/>
      <c r="EPS293" s="42"/>
      <c r="EPT293" s="42"/>
      <c r="EPU293" s="42"/>
      <c r="EPV293" s="42"/>
      <c r="EPW293" s="42"/>
      <c r="EPX293" s="42"/>
      <c r="EPY293" s="42"/>
      <c r="EPZ293" s="42"/>
      <c r="EQA293" s="42"/>
      <c r="EQB293" s="42"/>
      <c r="EQC293" s="42"/>
      <c r="EQD293" s="42"/>
      <c r="EQE293" s="42"/>
      <c r="EQF293" s="42"/>
      <c r="EQG293" s="42"/>
      <c r="EQH293" s="42"/>
      <c r="EQI293" s="42"/>
      <c r="EQJ293" s="42"/>
      <c r="EQK293" s="42"/>
      <c r="EQL293" s="42"/>
      <c r="EQM293" s="42"/>
      <c r="EQN293" s="42"/>
      <c r="EQO293" s="42"/>
      <c r="EQP293" s="42"/>
      <c r="EQQ293" s="42"/>
      <c r="EQR293" s="42"/>
      <c r="EQS293" s="42"/>
      <c r="EQT293" s="42"/>
      <c r="EQU293" s="42"/>
      <c r="EQV293" s="42"/>
      <c r="EQW293" s="42"/>
      <c r="EQX293" s="42"/>
      <c r="EQY293" s="42"/>
      <c r="EQZ293" s="42"/>
      <c r="ERA293" s="42"/>
      <c r="ERB293" s="42"/>
      <c r="ERC293" s="42"/>
      <c r="ERD293" s="42"/>
      <c r="ERE293" s="42"/>
      <c r="ERF293" s="42"/>
      <c r="ERG293" s="42"/>
      <c r="ERH293" s="42"/>
      <c r="ERI293" s="42"/>
      <c r="ERJ293" s="42"/>
      <c r="ERK293" s="42"/>
      <c r="ERL293" s="42"/>
      <c r="ERM293" s="42"/>
      <c r="ERN293" s="42"/>
      <c r="ERO293" s="42"/>
      <c r="ERP293" s="42"/>
      <c r="ERQ293" s="42"/>
      <c r="ERR293" s="42"/>
      <c r="ERS293" s="42"/>
      <c r="ERT293" s="42"/>
      <c r="ERU293" s="42"/>
      <c r="ERV293" s="42"/>
      <c r="ERW293" s="42"/>
      <c r="ERX293" s="42"/>
      <c r="ERY293" s="42"/>
      <c r="ERZ293" s="42"/>
      <c r="ESA293" s="42"/>
      <c r="ESB293" s="42"/>
      <c r="ESC293" s="42"/>
      <c r="ESD293" s="42"/>
      <c r="ESE293" s="42"/>
      <c r="ESF293" s="42"/>
      <c r="ESG293" s="42"/>
      <c r="ESH293" s="42"/>
      <c r="ESI293" s="42"/>
      <c r="ESJ293" s="42"/>
      <c r="ESK293" s="42"/>
      <c r="ESL293" s="42"/>
      <c r="ESM293" s="42"/>
      <c r="ESN293" s="42"/>
      <c r="ESO293" s="42"/>
      <c r="ESP293" s="42"/>
      <c r="ESQ293" s="42"/>
      <c r="ESR293" s="42"/>
      <c r="ESS293" s="42"/>
      <c r="EST293" s="42"/>
      <c r="ESU293" s="42"/>
      <c r="ESV293" s="42"/>
      <c r="ESW293" s="42"/>
      <c r="ESX293" s="42"/>
      <c r="ESY293" s="42"/>
      <c r="ESZ293" s="42"/>
      <c r="ETA293" s="42"/>
      <c r="ETB293" s="42"/>
      <c r="ETC293" s="42"/>
      <c r="ETD293" s="42"/>
      <c r="ETE293" s="42"/>
      <c r="ETF293" s="42"/>
      <c r="ETG293" s="42"/>
      <c r="ETH293" s="42"/>
      <c r="ETI293" s="42"/>
      <c r="ETJ293" s="42"/>
      <c r="ETK293" s="42"/>
      <c r="ETL293" s="42"/>
      <c r="ETM293" s="42"/>
      <c r="ETN293" s="42"/>
      <c r="ETO293" s="42"/>
      <c r="ETP293" s="42"/>
      <c r="ETQ293" s="42"/>
      <c r="ETR293" s="42"/>
      <c r="ETS293" s="42"/>
      <c r="ETT293" s="42"/>
      <c r="ETU293" s="42"/>
      <c r="ETV293" s="42"/>
      <c r="ETW293" s="42"/>
      <c r="ETX293" s="42"/>
      <c r="ETY293" s="42"/>
      <c r="ETZ293" s="42"/>
      <c r="EUA293" s="42"/>
      <c r="EUB293" s="42"/>
      <c r="EUC293" s="42"/>
      <c r="EUD293" s="42"/>
      <c r="EUE293" s="42"/>
      <c r="EUF293" s="42"/>
      <c r="EUG293" s="42"/>
      <c r="EUH293" s="42"/>
      <c r="EUI293" s="42"/>
      <c r="EUJ293" s="42"/>
      <c r="EUK293" s="42"/>
      <c r="EUL293" s="42"/>
      <c r="EUM293" s="42"/>
      <c r="EUN293" s="42"/>
      <c r="EUO293" s="42"/>
      <c r="EUP293" s="42"/>
      <c r="EUQ293" s="42"/>
      <c r="EUR293" s="42"/>
      <c r="EUS293" s="42"/>
      <c r="EUT293" s="42"/>
      <c r="EUU293" s="42"/>
      <c r="EUV293" s="42"/>
      <c r="EUW293" s="42"/>
      <c r="EUX293" s="42"/>
      <c r="EUY293" s="42"/>
      <c r="EUZ293" s="42"/>
      <c r="EVA293" s="42"/>
      <c r="EVB293" s="42"/>
      <c r="EVC293" s="42"/>
      <c r="EVD293" s="42"/>
      <c r="EVE293" s="42"/>
      <c r="EVF293" s="42"/>
      <c r="EVG293" s="42"/>
      <c r="EVH293" s="42"/>
      <c r="EVI293" s="42"/>
      <c r="EVJ293" s="42"/>
      <c r="EVK293" s="42"/>
      <c r="EVL293" s="42"/>
      <c r="EVM293" s="42"/>
      <c r="EVN293" s="42"/>
      <c r="EVO293" s="42"/>
      <c r="EVP293" s="42"/>
      <c r="EVQ293" s="42"/>
      <c r="EVR293" s="42"/>
      <c r="EVS293" s="42"/>
      <c r="EVT293" s="42"/>
      <c r="EVU293" s="42"/>
      <c r="EVV293" s="42"/>
      <c r="EVW293" s="42"/>
      <c r="EVX293" s="42"/>
      <c r="EVY293" s="42"/>
      <c r="EVZ293" s="42"/>
      <c r="EWA293" s="42"/>
      <c r="EWB293" s="42"/>
      <c r="EWC293" s="42"/>
      <c r="EWD293" s="42"/>
      <c r="EWE293" s="42"/>
      <c r="EWF293" s="42"/>
      <c r="EWG293" s="42"/>
      <c r="EWH293" s="42"/>
      <c r="EWI293" s="42"/>
      <c r="EWJ293" s="42"/>
      <c r="EWK293" s="42"/>
      <c r="EWL293" s="42"/>
      <c r="EWM293" s="42"/>
      <c r="EWN293" s="42"/>
      <c r="EWO293" s="42"/>
      <c r="EWP293" s="42"/>
      <c r="EWQ293" s="42"/>
      <c r="EWR293" s="42"/>
      <c r="EWS293" s="42"/>
      <c r="EWT293" s="42"/>
      <c r="EWU293" s="42"/>
      <c r="EWV293" s="42"/>
      <c r="EWW293" s="42"/>
      <c r="EWX293" s="42"/>
      <c r="EWY293" s="42"/>
      <c r="EWZ293" s="42"/>
      <c r="EXA293" s="42"/>
      <c r="EXB293" s="42"/>
      <c r="EXC293" s="42"/>
      <c r="EXD293" s="42"/>
      <c r="EXE293" s="42"/>
      <c r="EXF293" s="42"/>
      <c r="EXG293" s="42"/>
      <c r="EXH293" s="42"/>
      <c r="EXI293" s="42"/>
      <c r="EXJ293" s="42"/>
      <c r="EXK293" s="42"/>
      <c r="EXL293" s="42"/>
      <c r="EXM293" s="42"/>
      <c r="EXN293" s="42"/>
      <c r="EXO293" s="42"/>
      <c r="EXP293" s="42"/>
      <c r="EXQ293" s="42"/>
      <c r="EXR293" s="42"/>
      <c r="EXS293" s="42"/>
      <c r="EXT293" s="42"/>
      <c r="EXU293" s="42"/>
      <c r="EXV293" s="42"/>
      <c r="EXW293" s="42"/>
      <c r="EXX293" s="42"/>
      <c r="EXY293" s="42"/>
      <c r="EXZ293" s="42"/>
      <c r="EYA293" s="42"/>
      <c r="EYB293" s="42"/>
      <c r="EYC293" s="42"/>
      <c r="EYD293" s="42"/>
      <c r="EYE293" s="42"/>
      <c r="EYF293" s="42"/>
      <c r="EYG293" s="42"/>
      <c r="EYH293" s="42"/>
      <c r="EYI293" s="42"/>
      <c r="EYJ293" s="42"/>
      <c r="EYK293" s="42"/>
      <c r="EYL293" s="42"/>
      <c r="EYM293" s="42"/>
      <c r="EYN293" s="42"/>
      <c r="EYO293" s="42"/>
      <c r="EYP293" s="42"/>
      <c r="EYQ293" s="42"/>
      <c r="EYR293" s="42"/>
      <c r="EYS293" s="42"/>
      <c r="EYT293" s="42"/>
      <c r="EYU293" s="42"/>
      <c r="EYV293" s="42"/>
      <c r="EYW293" s="42"/>
      <c r="EYX293" s="42"/>
      <c r="EYY293" s="42"/>
      <c r="EYZ293" s="42"/>
      <c r="EZA293" s="42"/>
      <c r="EZB293" s="42"/>
      <c r="EZC293" s="42"/>
      <c r="EZD293" s="42"/>
      <c r="EZE293" s="42"/>
      <c r="EZF293" s="42"/>
      <c r="EZG293" s="42"/>
      <c r="EZH293" s="42"/>
      <c r="EZI293" s="42"/>
      <c r="EZJ293" s="42"/>
      <c r="EZK293" s="42"/>
      <c r="EZL293" s="42"/>
      <c r="EZM293" s="42"/>
      <c r="EZN293" s="42"/>
      <c r="EZO293" s="42"/>
      <c r="EZP293" s="42"/>
      <c r="EZQ293" s="42"/>
      <c r="EZR293" s="42"/>
      <c r="EZS293" s="42"/>
      <c r="EZT293" s="42"/>
      <c r="EZU293" s="42"/>
      <c r="EZV293" s="42"/>
      <c r="EZW293" s="42"/>
      <c r="EZX293" s="42"/>
      <c r="EZY293" s="42"/>
      <c r="EZZ293" s="42"/>
      <c r="FAA293" s="42"/>
      <c r="FAB293" s="42"/>
      <c r="FAC293" s="42"/>
      <c r="FAD293" s="42"/>
      <c r="FAE293" s="42"/>
      <c r="FAF293" s="42"/>
      <c r="FAG293" s="42"/>
      <c r="FAH293" s="42"/>
      <c r="FAI293" s="42"/>
      <c r="FAJ293" s="42"/>
      <c r="FAK293" s="42"/>
      <c r="FAL293" s="42"/>
      <c r="FAM293" s="42"/>
      <c r="FAN293" s="42"/>
      <c r="FAO293" s="42"/>
      <c r="FAP293" s="42"/>
      <c r="FAQ293" s="42"/>
      <c r="FAR293" s="42"/>
      <c r="FAS293" s="42"/>
      <c r="FAT293" s="42"/>
      <c r="FAU293" s="42"/>
      <c r="FAV293" s="42"/>
      <c r="FAW293" s="42"/>
      <c r="FAX293" s="42"/>
      <c r="FAY293" s="42"/>
      <c r="FAZ293" s="42"/>
      <c r="FBA293" s="42"/>
      <c r="FBB293" s="42"/>
      <c r="FBC293" s="42"/>
      <c r="FBD293" s="42"/>
      <c r="FBE293" s="42"/>
      <c r="FBF293" s="42"/>
      <c r="FBG293" s="42"/>
      <c r="FBH293" s="42"/>
      <c r="FBI293" s="42"/>
      <c r="FBJ293" s="42"/>
      <c r="FBK293" s="42"/>
      <c r="FBL293" s="42"/>
      <c r="FBM293" s="42"/>
      <c r="FBN293" s="42"/>
      <c r="FBO293" s="42"/>
      <c r="FBP293" s="42"/>
      <c r="FBQ293" s="42"/>
      <c r="FBR293" s="42"/>
      <c r="FBS293" s="42"/>
      <c r="FBT293" s="42"/>
      <c r="FBU293" s="42"/>
      <c r="FBV293" s="42"/>
      <c r="FBW293" s="42"/>
      <c r="FBX293" s="42"/>
      <c r="FBY293" s="42"/>
      <c r="FBZ293" s="42"/>
      <c r="FCA293" s="42"/>
      <c r="FCB293" s="42"/>
      <c r="FCC293" s="42"/>
      <c r="FCD293" s="42"/>
      <c r="FCE293" s="42"/>
      <c r="FCF293" s="42"/>
      <c r="FCG293" s="42"/>
      <c r="FCH293" s="42"/>
      <c r="FCI293" s="42"/>
      <c r="FCJ293" s="42"/>
      <c r="FCK293" s="42"/>
      <c r="FCL293" s="42"/>
      <c r="FCM293" s="42"/>
      <c r="FCN293" s="42"/>
      <c r="FCO293" s="42"/>
      <c r="FCP293" s="42"/>
      <c r="FCQ293" s="42"/>
      <c r="FCR293" s="42"/>
      <c r="FCS293" s="42"/>
      <c r="FCT293" s="42"/>
      <c r="FCU293" s="42"/>
      <c r="FCV293" s="42"/>
      <c r="FCW293" s="42"/>
      <c r="FCX293" s="42"/>
      <c r="FCY293" s="42"/>
      <c r="FCZ293" s="42"/>
      <c r="FDA293" s="42"/>
      <c r="FDB293" s="42"/>
      <c r="FDC293" s="42"/>
      <c r="FDD293" s="42"/>
      <c r="FDE293" s="42"/>
      <c r="FDF293" s="42"/>
      <c r="FDG293" s="42"/>
      <c r="FDH293" s="42"/>
      <c r="FDI293" s="42"/>
      <c r="FDJ293" s="42"/>
      <c r="FDK293" s="42"/>
      <c r="FDL293" s="42"/>
      <c r="FDM293" s="42"/>
      <c r="FDN293" s="42"/>
      <c r="FDO293" s="42"/>
      <c r="FDP293" s="42"/>
      <c r="FDQ293" s="42"/>
      <c r="FDR293" s="42"/>
      <c r="FDS293" s="42"/>
      <c r="FDT293" s="42"/>
      <c r="FDU293" s="42"/>
      <c r="FDV293" s="42"/>
      <c r="FDW293" s="42"/>
      <c r="FDX293" s="42"/>
      <c r="FDY293" s="42"/>
      <c r="FDZ293" s="42"/>
      <c r="FEA293" s="42"/>
      <c r="FEB293" s="42"/>
      <c r="FEC293" s="42"/>
      <c r="FED293" s="42"/>
      <c r="FEE293" s="42"/>
      <c r="FEF293" s="42"/>
      <c r="FEG293" s="42"/>
      <c r="FEH293" s="42"/>
      <c r="FEI293" s="42"/>
      <c r="FEJ293" s="42"/>
      <c r="FEK293" s="42"/>
      <c r="FEL293" s="42"/>
      <c r="FEM293" s="42"/>
      <c r="FEN293" s="42"/>
      <c r="FEO293" s="42"/>
      <c r="FEP293" s="42"/>
      <c r="FEQ293" s="42"/>
      <c r="FER293" s="42"/>
      <c r="FES293" s="42"/>
      <c r="FET293" s="42"/>
      <c r="FEU293" s="42"/>
      <c r="FEV293" s="42"/>
      <c r="FEW293" s="42"/>
      <c r="FEX293" s="42"/>
      <c r="FEY293" s="42"/>
      <c r="FEZ293" s="42"/>
      <c r="FFA293" s="42"/>
      <c r="FFB293" s="42"/>
      <c r="FFC293" s="42"/>
      <c r="FFD293" s="42"/>
      <c r="FFE293" s="42"/>
      <c r="FFF293" s="42"/>
      <c r="FFG293" s="42"/>
      <c r="FFH293" s="42"/>
      <c r="FFI293" s="42"/>
      <c r="FFJ293" s="42"/>
      <c r="FFK293" s="42"/>
      <c r="FFL293" s="42"/>
      <c r="FFM293" s="42"/>
      <c r="FFN293" s="42"/>
      <c r="FFO293" s="42"/>
      <c r="FFP293" s="42"/>
      <c r="FFQ293" s="42"/>
      <c r="FFR293" s="42"/>
      <c r="FFS293" s="42"/>
      <c r="FFT293" s="42"/>
      <c r="FFU293" s="42"/>
      <c r="FFV293" s="42"/>
      <c r="FFW293" s="42"/>
      <c r="FFX293" s="42"/>
      <c r="FFY293" s="42"/>
      <c r="FFZ293" s="42"/>
      <c r="FGA293" s="42"/>
      <c r="FGB293" s="42"/>
      <c r="FGC293" s="42"/>
      <c r="FGD293" s="42"/>
      <c r="FGE293" s="42"/>
      <c r="FGF293" s="42"/>
      <c r="FGG293" s="42"/>
      <c r="FGH293" s="42"/>
      <c r="FGI293" s="42"/>
      <c r="FGJ293" s="42"/>
      <c r="FGK293" s="42"/>
      <c r="FGL293" s="42"/>
      <c r="FGM293" s="42"/>
      <c r="FGN293" s="42"/>
      <c r="FGO293" s="42"/>
      <c r="FGP293" s="42"/>
      <c r="FGQ293" s="42"/>
      <c r="FGR293" s="42"/>
      <c r="FGS293" s="42"/>
      <c r="FGT293" s="42"/>
      <c r="FGU293" s="42"/>
      <c r="FGV293" s="42"/>
      <c r="FGW293" s="42"/>
      <c r="FGX293" s="42"/>
      <c r="FGY293" s="42"/>
      <c r="FGZ293" s="42"/>
      <c r="FHA293" s="42"/>
      <c r="FHB293" s="42"/>
      <c r="FHC293" s="42"/>
      <c r="FHD293" s="42"/>
      <c r="FHE293" s="42"/>
      <c r="FHF293" s="42"/>
      <c r="FHG293" s="42"/>
      <c r="FHH293" s="42"/>
      <c r="FHI293" s="42"/>
      <c r="FHJ293" s="42"/>
      <c r="FHK293" s="42"/>
      <c r="FHL293" s="42"/>
      <c r="FHM293" s="42"/>
      <c r="FHN293" s="42"/>
      <c r="FHO293" s="42"/>
      <c r="FHP293" s="42"/>
      <c r="FHQ293" s="42"/>
      <c r="FHR293" s="42"/>
      <c r="FHS293" s="42"/>
      <c r="FHT293" s="42"/>
      <c r="FHU293" s="42"/>
      <c r="FHV293" s="42"/>
      <c r="FHW293" s="42"/>
      <c r="FHX293" s="42"/>
      <c r="FHY293" s="42"/>
      <c r="FHZ293" s="42"/>
      <c r="FIA293" s="42"/>
      <c r="FIB293" s="42"/>
      <c r="FIC293" s="42"/>
      <c r="FID293" s="42"/>
      <c r="FIE293" s="42"/>
      <c r="FIF293" s="42"/>
      <c r="FIG293" s="42"/>
      <c r="FIH293" s="42"/>
      <c r="FII293" s="42"/>
      <c r="FIJ293" s="42"/>
      <c r="FIK293" s="42"/>
      <c r="FIL293" s="42"/>
      <c r="FIM293" s="42"/>
      <c r="FIN293" s="42"/>
      <c r="FIO293" s="42"/>
      <c r="FIP293" s="42"/>
      <c r="FIQ293" s="42"/>
      <c r="FIR293" s="42"/>
      <c r="FIS293" s="42"/>
      <c r="FIT293" s="42"/>
      <c r="FIU293" s="42"/>
      <c r="FIV293" s="42"/>
      <c r="FIW293" s="42"/>
      <c r="FIX293" s="42"/>
      <c r="FIY293" s="42"/>
      <c r="FIZ293" s="42"/>
      <c r="FJA293" s="42"/>
      <c r="FJB293" s="42"/>
      <c r="FJC293" s="42"/>
      <c r="FJD293" s="42"/>
      <c r="FJE293" s="42"/>
      <c r="FJF293" s="42"/>
      <c r="FJG293" s="42"/>
      <c r="FJH293" s="42"/>
      <c r="FJI293" s="42"/>
      <c r="FJJ293" s="42"/>
      <c r="FJK293" s="42"/>
      <c r="FJL293" s="42"/>
      <c r="FJM293" s="42"/>
      <c r="FJN293" s="42"/>
      <c r="FJO293" s="42"/>
      <c r="FJP293" s="42"/>
      <c r="FJQ293" s="42"/>
      <c r="FJR293" s="42"/>
      <c r="FJS293" s="42"/>
      <c r="FJT293" s="42"/>
      <c r="FJU293" s="42"/>
      <c r="FJV293" s="42"/>
      <c r="FJW293" s="42"/>
      <c r="FJX293" s="42"/>
      <c r="FJY293" s="42"/>
      <c r="FJZ293" s="42"/>
      <c r="FKA293" s="42"/>
      <c r="FKB293" s="42"/>
      <c r="FKC293" s="42"/>
      <c r="FKD293" s="42"/>
      <c r="FKE293" s="42"/>
      <c r="FKF293" s="42"/>
      <c r="FKG293" s="42"/>
      <c r="FKH293" s="42"/>
      <c r="FKI293" s="42"/>
      <c r="FKJ293" s="42"/>
      <c r="FKK293" s="42"/>
      <c r="FKL293" s="42"/>
      <c r="FKM293" s="42"/>
      <c r="FKN293" s="42"/>
      <c r="FKO293" s="42"/>
      <c r="FKP293" s="42"/>
      <c r="FKQ293" s="42"/>
      <c r="FKR293" s="42"/>
      <c r="FKS293" s="42"/>
      <c r="FKT293" s="42"/>
      <c r="FKU293" s="42"/>
      <c r="FKV293" s="42"/>
      <c r="FKW293" s="42"/>
      <c r="FKX293" s="42"/>
      <c r="FKY293" s="42"/>
      <c r="FKZ293" s="42"/>
      <c r="FLA293" s="42"/>
      <c r="FLB293" s="42"/>
      <c r="FLC293" s="42"/>
      <c r="FLD293" s="42"/>
      <c r="FLE293" s="42"/>
      <c r="FLF293" s="42"/>
      <c r="FLG293" s="42"/>
      <c r="FLH293" s="42"/>
      <c r="FLI293" s="42"/>
      <c r="FLJ293" s="42"/>
      <c r="FLK293" s="42"/>
      <c r="FLL293" s="42"/>
      <c r="FLM293" s="42"/>
      <c r="FLN293" s="42"/>
      <c r="FLO293" s="42"/>
      <c r="FLP293" s="42"/>
      <c r="FLQ293" s="42"/>
      <c r="FLR293" s="42"/>
      <c r="FLS293" s="42"/>
      <c r="FLT293" s="42"/>
      <c r="FLU293" s="42"/>
      <c r="FLV293" s="42"/>
      <c r="FLW293" s="42"/>
      <c r="FLX293" s="42"/>
      <c r="FLY293" s="42"/>
      <c r="FLZ293" s="42"/>
      <c r="FMA293" s="42"/>
      <c r="FMB293" s="42"/>
      <c r="FMC293" s="42"/>
      <c r="FMD293" s="42"/>
      <c r="FME293" s="42"/>
      <c r="FMF293" s="42"/>
      <c r="FMG293" s="42"/>
      <c r="FMH293" s="42"/>
      <c r="FMI293" s="42"/>
      <c r="FMJ293" s="42"/>
      <c r="FMK293" s="42"/>
      <c r="FML293" s="42"/>
      <c r="FMM293" s="42"/>
      <c r="FMN293" s="42"/>
      <c r="FMO293" s="42"/>
      <c r="FMP293" s="42"/>
      <c r="FMQ293" s="42"/>
      <c r="FMR293" s="42"/>
      <c r="FMS293" s="42"/>
      <c r="FMT293" s="42"/>
      <c r="FMU293" s="42"/>
      <c r="FMV293" s="42"/>
      <c r="FMW293" s="42"/>
      <c r="FMX293" s="42"/>
      <c r="FMY293" s="42"/>
      <c r="FMZ293" s="42"/>
      <c r="FNA293" s="42"/>
      <c r="FNB293" s="42"/>
      <c r="FNC293" s="42"/>
      <c r="FND293" s="42"/>
      <c r="FNE293" s="42"/>
      <c r="FNF293" s="42"/>
      <c r="FNG293" s="42"/>
      <c r="FNH293" s="42"/>
      <c r="FNI293" s="42"/>
      <c r="FNJ293" s="42"/>
      <c r="FNK293" s="42"/>
      <c r="FNL293" s="42"/>
      <c r="FNM293" s="42"/>
      <c r="FNN293" s="42"/>
      <c r="FNO293" s="42"/>
      <c r="FNP293" s="42"/>
      <c r="FNQ293" s="42"/>
      <c r="FNR293" s="42"/>
      <c r="FNS293" s="42"/>
      <c r="FNT293" s="42"/>
      <c r="FNU293" s="42"/>
      <c r="FNV293" s="42"/>
      <c r="FNW293" s="42"/>
      <c r="FNX293" s="42"/>
      <c r="FNY293" s="42"/>
      <c r="FNZ293" s="42"/>
      <c r="FOA293" s="42"/>
      <c r="FOB293" s="42"/>
      <c r="FOC293" s="42"/>
      <c r="FOD293" s="42"/>
      <c r="FOE293" s="42"/>
      <c r="FOF293" s="42"/>
      <c r="FOG293" s="42"/>
      <c r="FOH293" s="42"/>
      <c r="FOI293" s="42"/>
      <c r="FOJ293" s="42"/>
      <c r="FOK293" s="42"/>
      <c r="FOL293" s="42"/>
      <c r="FOM293" s="42"/>
      <c r="FON293" s="42"/>
      <c r="FOO293" s="42"/>
      <c r="FOP293" s="42"/>
      <c r="FOQ293" s="42"/>
      <c r="FOR293" s="42"/>
      <c r="FOS293" s="42"/>
      <c r="FOT293" s="42"/>
      <c r="FOU293" s="42"/>
      <c r="FOV293" s="42"/>
      <c r="FOW293" s="42"/>
      <c r="FOX293" s="42"/>
      <c r="FOY293" s="42"/>
      <c r="FOZ293" s="42"/>
      <c r="FPA293" s="42"/>
      <c r="FPB293" s="42"/>
      <c r="FPC293" s="42"/>
      <c r="FPD293" s="42"/>
      <c r="FPE293" s="42"/>
      <c r="FPF293" s="42"/>
      <c r="FPG293" s="42"/>
      <c r="FPH293" s="42"/>
      <c r="FPI293" s="42"/>
      <c r="FPJ293" s="42"/>
      <c r="FPK293" s="42"/>
      <c r="FPL293" s="42"/>
      <c r="FPM293" s="42"/>
      <c r="FPN293" s="42"/>
      <c r="FPO293" s="42"/>
      <c r="FPP293" s="42"/>
      <c r="FPQ293" s="42"/>
      <c r="FPR293" s="42"/>
      <c r="FPS293" s="42"/>
      <c r="FPT293" s="42"/>
      <c r="FPU293" s="42"/>
      <c r="FPV293" s="42"/>
      <c r="FPW293" s="42"/>
      <c r="FPX293" s="42"/>
      <c r="FPY293" s="42"/>
      <c r="FPZ293" s="42"/>
      <c r="FQA293" s="42"/>
      <c r="FQB293" s="42"/>
      <c r="FQC293" s="42"/>
      <c r="FQD293" s="42"/>
      <c r="FQE293" s="42"/>
      <c r="FQF293" s="42"/>
      <c r="FQG293" s="42"/>
      <c r="FQH293" s="42"/>
      <c r="FQI293" s="42"/>
      <c r="FQJ293" s="42"/>
      <c r="FQK293" s="42"/>
      <c r="FQL293" s="42"/>
      <c r="FQM293" s="42"/>
      <c r="FQN293" s="42"/>
      <c r="FQO293" s="42"/>
      <c r="FQP293" s="42"/>
      <c r="FQQ293" s="42"/>
      <c r="FQR293" s="42"/>
      <c r="FQS293" s="42"/>
      <c r="FQT293" s="42"/>
      <c r="FQU293" s="42"/>
      <c r="FQV293" s="42"/>
      <c r="FQW293" s="42"/>
      <c r="FQX293" s="42"/>
      <c r="FQY293" s="42"/>
      <c r="FQZ293" s="42"/>
      <c r="FRA293" s="42"/>
      <c r="FRB293" s="42"/>
      <c r="FRC293" s="42"/>
      <c r="FRD293" s="42"/>
      <c r="FRE293" s="42"/>
      <c r="FRF293" s="42"/>
      <c r="FRG293" s="42"/>
      <c r="FRH293" s="42"/>
      <c r="FRI293" s="42"/>
      <c r="FRJ293" s="42"/>
      <c r="FRK293" s="42"/>
      <c r="FRL293" s="42"/>
      <c r="FRM293" s="42"/>
      <c r="FRN293" s="42"/>
      <c r="FRO293" s="42"/>
      <c r="FRP293" s="42"/>
      <c r="FRQ293" s="42"/>
      <c r="FRR293" s="42"/>
      <c r="FRS293" s="42"/>
      <c r="FRT293" s="42"/>
      <c r="FRU293" s="42"/>
      <c r="FRV293" s="42"/>
      <c r="FRW293" s="42"/>
      <c r="FRX293" s="42"/>
      <c r="FRY293" s="42"/>
      <c r="FRZ293" s="42"/>
      <c r="FSA293" s="42"/>
      <c r="FSB293" s="42"/>
      <c r="FSC293" s="42"/>
      <c r="FSD293" s="42"/>
      <c r="FSE293" s="42"/>
      <c r="FSF293" s="42"/>
      <c r="FSG293" s="42"/>
      <c r="FSH293" s="42"/>
      <c r="FSI293" s="42"/>
      <c r="FSJ293" s="42"/>
      <c r="FSK293" s="42"/>
      <c r="FSL293" s="42"/>
      <c r="FSM293" s="42"/>
      <c r="FSN293" s="42"/>
      <c r="FSO293" s="42"/>
      <c r="FSP293" s="42"/>
      <c r="FSQ293" s="42"/>
      <c r="FSR293" s="42"/>
      <c r="FSS293" s="42"/>
      <c r="FST293" s="42"/>
      <c r="FSU293" s="42"/>
      <c r="FSV293" s="42"/>
      <c r="FSW293" s="42"/>
      <c r="FSX293" s="42"/>
      <c r="FSY293" s="42"/>
      <c r="FSZ293" s="42"/>
      <c r="FTA293" s="42"/>
      <c r="FTB293" s="42"/>
      <c r="FTC293" s="42"/>
      <c r="FTD293" s="42"/>
      <c r="FTE293" s="42"/>
      <c r="FTF293" s="42"/>
      <c r="FTG293" s="42"/>
      <c r="FTH293" s="42"/>
      <c r="FTI293" s="42"/>
      <c r="FTJ293" s="42"/>
      <c r="FTK293" s="42"/>
      <c r="FTL293" s="42"/>
      <c r="FTM293" s="42"/>
      <c r="FTN293" s="42"/>
      <c r="FTO293" s="42"/>
      <c r="FTP293" s="42"/>
      <c r="FTQ293" s="42"/>
      <c r="FTR293" s="42"/>
      <c r="FTS293" s="42"/>
      <c r="FTT293" s="42"/>
      <c r="FTU293" s="42"/>
      <c r="FTV293" s="42"/>
      <c r="FTW293" s="42"/>
      <c r="FTX293" s="42"/>
      <c r="FTY293" s="42"/>
      <c r="FTZ293" s="42"/>
      <c r="FUA293" s="42"/>
      <c r="FUB293" s="42"/>
      <c r="FUC293" s="42"/>
      <c r="FUD293" s="42"/>
      <c r="FUE293" s="42"/>
      <c r="FUF293" s="42"/>
      <c r="FUG293" s="42"/>
      <c r="FUH293" s="42"/>
      <c r="FUI293" s="42"/>
      <c r="FUJ293" s="42"/>
      <c r="FUK293" s="42"/>
      <c r="FUL293" s="42"/>
      <c r="FUM293" s="42"/>
      <c r="FUN293" s="42"/>
      <c r="FUO293" s="42"/>
      <c r="FUP293" s="42"/>
      <c r="FUQ293" s="42"/>
      <c r="FUR293" s="42"/>
      <c r="FUS293" s="42"/>
      <c r="FUT293" s="42"/>
      <c r="FUU293" s="42"/>
      <c r="FUV293" s="42"/>
      <c r="FUW293" s="42"/>
      <c r="FUX293" s="42"/>
      <c r="FUY293" s="42"/>
      <c r="FUZ293" s="42"/>
      <c r="FVA293" s="42"/>
      <c r="FVB293" s="42"/>
      <c r="FVC293" s="42"/>
      <c r="FVD293" s="42"/>
      <c r="FVE293" s="42"/>
      <c r="FVF293" s="42"/>
      <c r="FVG293" s="42"/>
      <c r="FVH293" s="42"/>
      <c r="FVI293" s="42"/>
      <c r="FVJ293" s="42"/>
      <c r="FVK293" s="42"/>
      <c r="FVL293" s="42"/>
      <c r="FVM293" s="42"/>
      <c r="FVN293" s="42"/>
      <c r="FVO293" s="42"/>
      <c r="FVP293" s="42"/>
      <c r="FVQ293" s="42"/>
      <c r="FVR293" s="42"/>
      <c r="FVS293" s="42"/>
      <c r="FVT293" s="42"/>
      <c r="FVU293" s="42"/>
      <c r="FVV293" s="42"/>
      <c r="FVW293" s="42"/>
      <c r="FVX293" s="42"/>
      <c r="FVY293" s="42"/>
      <c r="FVZ293" s="42"/>
      <c r="FWA293" s="42"/>
      <c r="FWB293" s="42"/>
      <c r="FWC293" s="42"/>
      <c r="FWD293" s="42"/>
      <c r="FWE293" s="42"/>
      <c r="FWF293" s="42"/>
      <c r="FWG293" s="42"/>
      <c r="FWH293" s="42"/>
      <c r="FWI293" s="42"/>
      <c r="FWJ293" s="42"/>
      <c r="FWK293" s="42"/>
      <c r="FWL293" s="42"/>
      <c r="FWM293" s="42"/>
      <c r="FWN293" s="42"/>
      <c r="FWO293" s="42"/>
      <c r="FWP293" s="42"/>
      <c r="FWQ293" s="42"/>
      <c r="FWR293" s="42"/>
      <c r="FWS293" s="42"/>
      <c r="FWT293" s="42"/>
      <c r="FWU293" s="42"/>
      <c r="FWV293" s="42"/>
      <c r="FWW293" s="42"/>
      <c r="FWX293" s="42"/>
      <c r="FWY293" s="42"/>
      <c r="FWZ293" s="42"/>
      <c r="FXA293" s="42"/>
      <c r="FXB293" s="42"/>
      <c r="FXC293" s="42"/>
      <c r="FXD293" s="42"/>
      <c r="FXE293" s="42"/>
      <c r="FXF293" s="42"/>
      <c r="FXG293" s="42"/>
      <c r="FXH293" s="42"/>
      <c r="FXI293" s="42"/>
      <c r="FXJ293" s="42"/>
      <c r="FXK293" s="42"/>
      <c r="FXL293" s="42"/>
      <c r="FXM293" s="42"/>
      <c r="FXN293" s="42"/>
      <c r="FXO293" s="42"/>
      <c r="FXP293" s="42"/>
      <c r="FXQ293" s="42"/>
      <c r="FXR293" s="42"/>
      <c r="FXS293" s="42"/>
      <c r="FXT293" s="42"/>
      <c r="FXU293" s="42"/>
      <c r="FXV293" s="42"/>
      <c r="FXW293" s="42"/>
      <c r="FXX293" s="42"/>
      <c r="FXY293" s="42"/>
      <c r="FXZ293" s="42"/>
      <c r="FYA293" s="42"/>
      <c r="FYB293" s="42"/>
      <c r="FYC293" s="42"/>
      <c r="FYD293" s="42"/>
      <c r="FYE293" s="42"/>
      <c r="FYF293" s="42"/>
      <c r="FYG293" s="42"/>
      <c r="FYH293" s="42"/>
      <c r="FYI293" s="42"/>
      <c r="FYJ293" s="42"/>
      <c r="FYK293" s="42"/>
      <c r="FYL293" s="42"/>
      <c r="FYM293" s="42"/>
      <c r="FYN293" s="42"/>
      <c r="FYO293" s="42"/>
      <c r="FYP293" s="42"/>
      <c r="FYQ293" s="42"/>
      <c r="FYR293" s="42"/>
      <c r="FYS293" s="42"/>
      <c r="FYT293" s="42"/>
      <c r="FYU293" s="42"/>
      <c r="FYV293" s="42"/>
      <c r="FYW293" s="42"/>
      <c r="FYX293" s="42"/>
      <c r="FYY293" s="42"/>
      <c r="FYZ293" s="42"/>
      <c r="FZA293" s="42"/>
      <c r="FZB293" s="42"/>
      <c r="FZC293" s="42"/>
      <c r="FZD293" s="42"/>
      <c r="FZE293" s="42"/>
      <c r="FZF293" s="42"/>
      <c r="FZG293" s="42"/>
      <c r="FZH293" s="42"/>
      <c r="FZI293" s="42"/>
      <c r="FZJ293" s="42"/>
      <c r="FZK293" s="42"/>
      <c r="FZL293" s="42"/>
      <c r="FZM293" s="42"/>
      <c r="FZN293" s="42"/>
      <c r="FZO293" s="42"/>
      <c r="FZP293" s="42"/>
      <c r="FZQ293" s="42"/>
      <c r="FZR293" s="42"/>
      <c r="FZS293" s="42"/>
      <c r="FZT293" s="42"/>
      <c r="FZU293" s="42"/>
      <c r="FZV293" s="42"/>
      <c r="FZW293" s="42"/>
      <c r="FZX293" s="42"/>
      <c r="FZY293" s="42"/>
      <c r="FZZ293" s="42"/>
      <c r="GAA293" s="42"/>
      <c r="GAB293" s="42"/>
      <c r="GAC293" s="42"/>
      <c r="GAD293" s="42"/>
      <c r="GAE293" s="42"/>
      <c r="GAF293" s="42"/>
      <c r="GAG293" s="42"/>
      <c r="GAH293" s="42"/>
      <c r="GAI293" s="42"/>
      <c r="GAJ293" s="42"/>
      <c r="GAK293" s="42"/>
      <c r="GAL293" s="42"/>
      <c r="GAM293" s="42"/>
      <c r="GAN293" s="42"/>
      <c r="GAO293" s="42"/>
      <c r="GAP293" s="42"/>
      <c r="GAQ293" s="42"/>
      <c r="GAR293" s="42"/>
      <c r="GAS293" s="42"/>
      <c r="GAT293" s="42"/>
      <c r="GAU293" s="42"/>
      <c r="GAV293" s="42"/>
      <c r="GAW293" s="42"/>
      <c r="GAX293" s="42"/>
      <c r="GAY293" s="42"/>
      <c r="GAZ293" s="42"/>
      <c r="GBA293" s="42"/>
      <c r="GBB293" s="42"/>
      <c r="GBC293" s="42"/>
      <c r="GBD293" s="42"/>
      <c r="GBE293" s="42"/>
      <c r="GBF293" s="42"/>
      <c r="GBG293" s="42"/>
      <c r="GBH293" s="42"/>
      <c r="GBI293" s="42"/>
      <c r="GBJ293" s="42"/>
      <c r="GBK293" s="42"/>
      <c r="GBL293" s="42"/>
      <c r="GBM293" s="42"/>
      <c r="GBN293" s="42"/>
      <c r="GBO293" s="42"/>
      <c r="GBP293" s="42"/>
      <c r="GBQ293" s="42"/>
      <c r="GBR293" s="42"/>
      <c r="GBS293" s="42"/>
      <c r="GBT293" s="42"/>
      <c r="GBU293" s="42"/>
      <c r="GBV293" s="42"/>
      <c r="GBW293" s="42"/>
      <c r="GBX293" s="42"/>
      <c r="GBY293" s="42"/>
      <c r="GBZ293" s="42"/>
      <c r="GCA293" s="42"/>
      <c r="GCB293" s="42"/>
      <c r="GCC293" s="42"/>
      <c r="GCD293" s="42"/>
      <c r="GCE293" s="42"/>
      <c r="GCF293" s="42"/>
      <c r="GCG293" s="42"/>
      <c r="GCH293" s="42"/>
      <c r="GCI293" s="42"/>
      <c r="GCJ293" s="42"/>
      <c r="GCK293" s="42"/>
      <c r="GCL293" s="42"/>
      <c r="GCM293" s="42"/>
      <c r="GCN293" s="42"/>
      <c r="GCO293" s="42"/>
      <c r="GCP293" s="42"/>
      <c r="GCQ293" s="42"/>
      <c r="GCR293" s="42"/>
      <c r="GCS293" s="42"/>
      <c r="GCT293" s="42"/>
      <c r="GCU293" s="42"/>
      <c r="GCV293" s="42"/>
      <c r="GCW293" s="42"/>
      <c r="GCX293" s="42"/>
      <c r="GCY293" s="42"/>
      <c r="GCZ293" s="42"/>
      <c r="GDA293" s="42"/>
      <c r="GDB293" s="42"/>
      <c r="GDC293" s="42"/>
      <c r="GDD293" s="42"/>
      <c r="GDE293" s="42"/>
      <c r="GDF293" s="42"/>
      <c r="GDG293" s="42"/>
      <c r="GDH293" s="42"/>
      <c r="GDI293" s="42"/>
      <c r="GDJ293" s="42"/>
      <c r="GDK293" s="42"/>
      <c r="GDL293" s="42"/>
      <c r="GDM293" s="42"/>
      <c r="GDN293" s="42"/>
      <c r="GDO293" s="42"/>
      <c r="GDP293" s="42"/>
      <c r="GDQ293" s="42"/>
      <c r="GDR293" s="42"/>
      <c r="GDS293" s="42"/>
      <c r="GDT293" s="42"/>
      <c r="GDU293" s="42"/>
      <c r="GDV293" s="42"/>
      <c r="GDW293" s="42"/>
      <c r="GDX293" s="42"/>
      <c r="GDY293" s="42"/>
      <c r="GDZ293" s="42"/>
      <c r="GEA293" s="42"/>
      <c r="GEB293" s="42"/>
      <c r="GEC293" s="42"/>
      <c r="GED293" s="42"/>
      <c r="GEE293" s="42"/>
      <c r="GEF293" s="42"/>
      <c r="GEG293" s="42"/>
      <c r="GEH293" s="42"/>
      <c r="GEI293" s="42"/>
      <c r="GEJ293" s="42"/>
      <c r="GEK293" s="42"/>
      <c r="GEL293" s="42"/>
      <c r="GEM293" s="42"/>
      <c r="GEN293" s="42"/>
      <c r="GEO293" s="42"/>
      <c r="GEP293" s="42"/>
      <c r="GEQ293" s="42"/>
      <c r="GER293" s="42"/>
      <c r="GES293" s="42"/>
      <c r="GET293" s="42"/>
      <c r="GEU293" s="42"/>
      <c r="GEV293" s="42"/>
      <c r="GEW293" s="42"/>
      <c r="GEX293" s="42"/>
      <c r="GEY293" s="42"/>
      <c r="GEZ293" s="42"/>
      <c r="GFA293" s="42"/>
      <c r="GFB293" s="42"/>
      <c r="GFC293" s="42"/>
      <c r="GFD293" s="42"/>
      <c r="GFE293" s="42"/>
      <c r="GFF293" s="42"/>
      <c r="GFG293" s="42"/>
      <c r="GFH293" s="42"/>
      <c r="GFI293" s="42"/>
      <c r="GFJ293" s="42"/>
      <c r="GFK293" s="42"/>
      <c r="GFL293" s="42"/>
      <c r="GFM293" s="42"/>
      <c r="GFN293" s="42"/>
      <c r="GFO293" s="42"/>
      <c r="GFP293" s="42"/>
      <c r="GFQ293" s="42"/>
      <c r="GFR293" s="42"/>
      <c r="GFS293" s="42"/>
      <c r="GFT293" s="42"/>
      <c r="GFU293" s="42"/>
      <c r="GFV293" s="42"/>
      <c r="GFW293" s="42"/>
      <c r="GFX293" s="42"/>
      <c r="GFY293" s="42"/>
      <c r="GFZ293" s="42"/>
      <c r="GGA293" s="42"/>
      <c r="GGB293" s="42"/>
      <c r="GGC293" s="42"/>
      <c r="GGD293" s="42"/>
      <c r="GGE293" s="42"/>
      <c r="GGF293" s="42"/>
      <c r="GGG293" s="42"/>
      <c r="GGH293" s="42"/>
      <c r="GGI293" s="42"/>
      <c r="GGJ293" s="42"/>
      <c r="GGK293" s="42"/>
      <c r="GGL293" s="42"/>
      <c r="GGM293" s="42"/>
      <c r="GGN293" s="42"/>
      <c r="GGO293" s="42"/>
      <c r="GGP293" s="42"/>
      <c r="GGQ293" s="42"/>
      <c r="GGR293" s="42"/>
      <c r="GGS293" s="42"/>
      <c r="GGT293" s="42"/>
      <c r="GGU293" s="42"/>
      <c r="GGV293" s="42"/>
      <c r="GGW293" s="42"/>
      <c r="GGX293" s="42"/>
      <c r="GGY293" s="42"/>
      <c r="GGZ293" s="42"/>
      <c r="GHA293" s="42"/>
      <c r="GHB293" s="42"/>
      <c r="GHC293" s="42"/>
      <c r="GHD293" s="42"/>
      <c r="GHE293" s="42"/>
      <c r="GHF293" s="42"/>
      <c r="GHG293" s="42"/>
      <c r="GHH293" s="42"/>
      <c r="GHI293" s="42"/>
      <c r="GHJ293" s="42"/>
      <c r="GHK293" s="42"/>
      <c r="GHL293" s="42"/>
      <c r="GHM293" s="42"/>
      <c r="GHN293" s="42"/>
      <c r="GHO293" s="42"/>
      <c r="GHP293" s="42"/>
      <c r="GHQ293" s="42"/>
      <c r="GHR293" s="42"/>
      <c r="GHS293" s="42"/>
      <c r="GHT293" s="42"/>
      <c r="GHU293" s="42"/>
      <c r="GHV293" s="42"/>
      <c r="GHW293" s="42"/>
      <c r="GHX293" s="42"/>
      <c r="GHY293" s="42"/>
      <c r="GHZ293" s="42"/>
      <c r="GIA293" s="42"/>
      <c r="GIB293" s="42"/>
      <c r="GIC293" s="42"/>
      <c r="GID293" s="42"/>
      <c r="GIE293" s="42"/>
      <c r="GIF293" s="42"/>
      <c r="GIG293" s="42"/>
      <c r="GIH293" s="42"/>
      <c r="GII293" s="42"/>
      <c r="GIJ293" s="42"/>
      <c r="GIK293" s="42"/>
      <c r="GIL293" s="42"/>
      <c r="GIM293" s="42"/>
      <c r="GIN293" s="42"/>
      <c r="GIO293" s="42"/>
      <c r="GIP293" s="42"/>
      <c r="GIQ293" s="42"/>
      <c r="GIR293" s="42"/>
      <c r="GIS293" s="42"/>
      <c r="GIT293" s="42"/>
      <c r="GIU293" s="42"/>
      <c r="GIV293" s="42"/>
      <c r="GIW293" s="42"/>
      <c r="GIX293" s="42"/>
      <c r="GIY293" s="42"/>
      <c r="GIZ293" s="42"/>
      <c r="GJA293" s="42"/>
      <c r="GJB293" s="42"/>
      <c r="GJC293" s="42"/>
      <c r="GJD293" s="42"/>
      <c r="GJE293" s="42"/>
      <c r="GJF293" s="42"/>
      <c r="GJG293" s="42"/>
      <c r="GJH293" s="42"/>
      <c r="GJI293" s="42"/>
      <c r="GJJ293" s="42"/>
      <c r="GJK293" s="42"/>
      <c r="GJL293" s="42"/>
      <c r="GJM293" s="42"/>
      <c r="GJN293" s="42"/>
      <c r="GJO293" s="42"/>
      <c r="GJP293" s="42"/>
      <c r="GJQ293" s="42"/>
      <c r="GJR293" s="42"/>
      <c r="GJS293" s="42"/>
      <c r="GJT293" s="42"/>
      <c r="GJU293" s="42"/>
      <c r="GJV293" s="42"/>
      <c r="GJW293" s="42"/>
      <c r="GJX293" s="42"/>
      <c r="GJY293" s="42"/>
      <c r="GJZ293" s="42"/>
      <c r="GKA293" s="42"/>
      <c r="GKB293" s="42"/>
      <c r="GKC293" s="42"/>
      <c r="GKD293" s="42"/>
      <c r="GKE293" s="42"/>
      <c r="GKF293" s="42"/>
      <c r="GKG293" s="42"/>
      <c r="GKH293" s="42"/>
      <c r="GKI293" s="42"/>
      <c r="GKJ293" s="42"/>
      <c r="GKK293" s="42"/>
      <c r="GKL293" s="42"/>
      <c r="GKM293" s="42"/>
      <c r="GKN293" s="42"/>
      <c r="GKO293" s="42"/>
      <c r="GKP293" s="42"/>
      <c r="GKQ293" s="42"/>
      <c r="GKR293" s="42"/>
      <c r="GKS293" s="42"/>
      <c r="GKT293" s="42"/>
      <c r="GKU293" s="42"/>
      <c r="GKV293" s="42"/>
      <c r="GKW293" s="42"/>
      <c r="GKX293" s="42"/>
      <c r="GKY293" s="42"/>
      <c r="GKZ293" s="42"/>
      <c r="GLA293" s="42"/>
      <c r="GLB293" s="42"/>
      <c r="GLC293" s="42"/>
      <c r="GLD293" s="42"/>
      <c r="GLE293" s="42"/>
      <c r="GLF293" s="42"/>
      <c r="GLG293" s="42"/>
      <c r="GLH293" s="42"/>
      <c r="GLI293" s="42"/>
      <c r="GLJ293" s="42"/>
      <c r="GLK293" s="42"/>
      <c r="GLL293" s="42"/>
      <c r="GLM293" s="42"/>
      <c r="GLN293" s="42"/>
      <c r="GLO293" s="42"/>
      <c r="GLP293" s="42"/>
      <c r="GLQ293" s="42"/>
      <c r="GLR293" s="42"/>
      <c r="GLS293" s="42"/>
      <c r="GLT293" s="42"/>
      <c r="GLU293" s="42"/>
      <c r="GLV293" s="42"/>
      <c r="GLW293" s="42"/>
      <c r="GLX293" s="42"/>
      <c r="GLY293" s="42"/>
      <c r="GLZ293" s="42"/>
      <c r="GMA293" s="42"/>
      <c r="GMB293" s="42"/>
      <c r="GMC293" s="42"/>
      <c r="GMD293" s="42"/>
      <c r="GME293" s="42"/>
      <c r="GMF293" s="42"/>
      <c r="GMG293" s="42"/>
      <c r="GMH293" s="42"/>
      <c r="GMI293" s="42"/>
      <c r="GMJ293" s="42"/>
      <c r="GMK293" s="42"/>
      <c r="GML293" s="42"/>
      <c r="GMM293" s="42"/>
      <c r="GMN293" s="42"/>
      <c r="GMO293" s="42"/>
      <c r="GMP293" s="42"/>
      <c r="GMQ293" s="42"/>
      <c r="GMR293" s="42"/>
      <c r="GMS293" s="42"/>
      <c r="GMT293" s="42"/>
      <c r="GMU293" s="42"/>
      <c r="GMV293" s="42"/>
      <c r="GMW293" s="42"/>
      <c r="GMX293" s="42"/>
      <c r="GMY293" s="42"/>
      <c r="GMZ293" s="42"/>
      <c r="GNA293" s="42"/>
      <c r="GNB293" s="42"/>
      <c r="GNC293" s="42"/>
      <c r="GND293" s="42"/>
      <c r="GNE293" s="42"/>
      <c r="GNF293" s="42"/>
      <c r="GNG293" s="42"/>
      <c r="GNH293" s="42"/>
      <c r="GNI293" s="42"/>
      <c r="GNJ293" s="42"/>
      <c r="GNK293" s="42"/>
      <c r="GNL293" s="42"/>
      <c r="GNM293" s="42"/>
      <c r="GNN293" s="42"/>
      <c r="GNO293" s="42"/>
      <c r="GNP293" s="42"/>
      <c r="GNQ293" s="42"/>
      <c r="GNR293" s="42"/>
      <c r="GNS293" s="42"/>
      <c r="GNT293" s="42"/>
      <c r="GNU293" s="42"/>
      <c r="GNV293" s="42"/>
      <c r="GNW293" s="42"/>
      <c r="GNX293" s="42"/>
      <c r="GNY293" s="42"/>
      <c r="GNZ293" s="42"/>
      <c r="GOA293" s="42"/>
      <c r="GOB293" s="42"/>
      <c r="GOC293" s="42"/>
      <c r="GOD293" s="42"/>
      <c r="GOE293" s="42"/>
      <c r="GOF293" s="42"/>
      <c r="GOG293" s="42"/>
      <c r="GOH293" s="42"/>
      <c r="GOI293" s="42"/>
      <c r="GOJ293" s="42"/>
      <c r="GOK293" s="42"/>
      <c r="GOL293" s="42"/>
      <c r="GOM293" s="42"/>
      <c r="GON293" s="42"/>
      <c r="GOO293" s="42"/>
      <c r="GOP293" s="42"/>
      <c r="GOQ293" s="42"/>
      <c r="GOR293" s="42"/>
      <c r="GOS293" s="42"/>
      <c r="GOT293" s="42"/>
      <c r="GOU293" s="42"/>
      <c r="GOV293" s="42"/>
      <c r="GOW293" s="42"/>
      <c r="GOX293" s="42"/>
      <c r="GOY293" s="42"/>
      <c r="GOZ293" s="42"/>
      <c r="GPA293" s="42"/>
      <c r="GPB293" s="42"/>
      <c r="GPC293" s="42"/>
      <c r="GPD293" s="42"/>
      <c r="GPE293" s="42"/>
      <c r="GPF293" s="42"/>
      <c r="GPG293" s="42"/>
      <c r="GPH293" s="42"/>
      <c r="GPI293" s="42"/>
      <c r="GPJ293" s="42"/>
      <c r="GPK293" s="42"/>
      <c r="GPL293" s="42"/>
      <c r="GPM293" s="42"/>
      <c r="GPN293" s="42"/>
      <c r="GPO293" s="42"/>
      <c r="GPP293" s="42"/>
      <c r="GPQ293" s="42"/>
      <c r="GPR293" s="42"/>
      <c r="GPS293" s="42"/>
      <c r="GPT293" s="42"/>
      <c r="GPU293" s="42"/>
      <c r="GPV293" s="42"/>
      <c r="GPW293" s="42"/>
      <c r="GPX293" s="42"/>
      <c r="GPY293" s="42"/>
      <c r="GPZ293" s="42"/>
      <c r="GQA293" s="42"/>
      <c r="GQB293" s="42"/>
      <c r="GQC293" s="42"/>
      <c r="GQD293" s="42"/>
      <c r="GQE293" s="42"/>
      <c r="GQF293" s="42"/>
      <c r="GQG293" s="42"/>
      <c r="GQH293" s="42"/>
      <c r="GQI293" s="42"/>
      <c r="GQJ293" s="42"/>
      <c r="GQK293" s="42"/>
      <c r="GQL293" s="42"/>
      <c r="GQM293" s="42"/>
      <c r="GQN293" s="42"/>
      <c r="GQO293" s="42"/>
      <c r="GQP293" s="42"/>
      <c r="GQQ293" s="42"/>
      <c r="GQR293" s="42"/>
      <c r="GQS293" s="42"/>
      <c r="GQT293" s="42"/>
      <c r="GQU293" s="42"/>
      <c r="GQV293" s="42"/>
      <c r="GQW293" s="42"/>
      <c r="GQX293" s="42"/>
      <c r="GQY293" s="42"/>
      <c r="GQZ293" s="42"/>
      <c r="GRA293" s="42"/>
      <c r="GRB293" s="42"/>
      <c r="GRC293" s="42"/>
      <c r="GRD293" s="42"/>
      <c r="GRE293" s="42"/>
      <c r="GRF293" s="42"/>
      <c r="GRG293" s="42"/>
      <c r="GRH293" s="42"/>
      <c r="GRI293" s="42"/>
      <c r="GRJ293" s="42"/>
      <c r="GRK293" s="42"/>
      <c r="GRL293" s="42"/>
      <c r="GRM293" s="42"/>
      <c r="GRN293" s="42"/>
      <c r="GRO293" s="42"/>
      <c r="GRP293" s="42"/>
      <c r="GRQ293" s="42"/>
      <c r="GRR293" s="42"/>
      <c r="GRS293" s="42"/>
      <c r="GRT293" s="42"/>
      <c r="GRU293" s="42"/>
      <c r="GRV293" s="42"/>
      <c r="GRW293" s="42"/>
      <c r="GRX293" s="42"/>
      <c r="GRY293" s="42"/>
      <c r="GRZ293" s="42"/>
      <c r="GSA293" s="42"/>
      <c r="GSB293" s="42"/>
      <c r="GSC293" s="42"/>
      <c r="GSD293" s="42"/>
      <c r="GSE293" s="42"/>
      <c r="GSF293" s="42"/>
      <c r="GSG293" s="42"/>
      <c r="GSH293" s="42"/>
      <c r="GSI293" s="42"/>
      <c r="GSJ293" s="42"/>
      <c r="GSK293" s="42"/>
      <c r="GSL293" s="42"/>
      <c r="GSM293" s="42"/>
      <c r="GSN293" s="42"/>
      <c r="GSO293" s="42"/>
      <c r="GSP293" s="42"/>
      <c r="GSQ293" s="42"/>
      <c r="GSR293" s="42"/>
      <c r="GSS293" s="42"/>
      <c r="GST293" s="42"/>
      <c r="GSU293" s="42"/>
      <c r="GSV293" s="42"/>
      <c r="GSW293" s="42"/>
      <c r="GSX293" s="42"/>
      <c r="GSY293" s="42"/>
      <c r="GSZ293" s="42"/>
      <c r="GTA293" s="42"/>
      <c r="GTB293" s="42"/>
      <c r="GTC293" s="42"/>
      <c r="GTD293" s="42"/>
      <c r="GTE293" s="42"/>
      <c r="GTF293" s="42"/>
      <c r="GTG293" s="42"/>
      <c r="GTH293" s="42"/>
      <c r="GTI293" s="42"/>
      <c r="GTJ293" s="42"/>
      <c r="GTK293" s="42"/>
      <c r="GTL293" s="42"/>
      <c r="GTM293" s="42"/>
      <c r="GTN293" s="42"/>
      <c r="GTO293" s="42"/>
      <c r="GTP293" s="42"/>
      <c r="GTQ293" s="42"/>
      <c r="GTR293" s="42"/>
      <c r="GTS293" s="42"/>
      <c r="GTT293" s="42"/>
      <c r="GTU293" s="42"/>
      <c r="GTV293" s="42"/>
      <c r="GTW293" s="42"/>
      <c r="GTX293" s="42"/>
      <c r="GTY293" s="42"/>
      <c r="GTZ293" s="42"/>
      <c r="GUA293" s="42"/>
      <c r="GUB293" s="42"/>
      <c r="GUC293" s="42"/>
      <c r="GUD293" s="42"/>
      <c r="GUE293" s="42"/>
      <c r="GUF293" s="42"/>
      <c r="GUG293" s="42"/>
      <c r="GUH293" s="42"/>
      <c r="GUI293" s="42"/>
      <c r="GUJ293" s="42"/>
      <c r="GUK293" s="42"/>
      <c r="GUL293" s="42"/>
      <c r="GUM293" s="42"/>
      <c r="GUN293" s="42"/>
      <c r="GUO293" s="42"/>
      <c r="GUP293" s="42"/>
      <c r="GUQ293" s="42"/>
      <c r="GUR293" s="42"/>
      <c r="GUS293" s="42"/>
      <c r="GUT293" s="42"/>
      <c r="GUU293" s="42"/>
      <c r="GUV293" s="42"/>
      <c r="GUW293" s="42"/>
      <c r="GUX293" s="42"/>
      <c r="GUY293" s="42"/>
      <c r="GUZ293" s="42"/>
      <c r="GVA293" s="42"/>
      <c r="GVB293" s="42"/>
      <c r="GVC293" s="42"/>
      <c r="GVD293" s="42"/>
      <c r="GVE293" s="42"/>
      <c r="GVF293" s="42"/>
      <c r="GVG293" s="42"/>
      <c r="GVH293" s="42"/>
      <c r="GVI293" s="42"/>
      <c r="GVJ293" s="42"/>
      <c r="GVK293" s="42"/>
      <c r="GVL293" s="42"/>
      <c r="GVM293" s="42"/>
      <c r="GVN293" s="42"/>
      <c r="GVO293" s="42"/>
      <c r="GVP293" s="42"/>
      <c r="GVQ293" s="42"/>
      <c r="GVR293" s="42"/>
      <c r="GVS293" s="42"/>
      <c r="GVT293" s="42"/>
      <c r="GVU293" s="42"/>
      <c r="GVV293" s="42"/>
      <c r="GVW293" s="42"/>
      <c r="GVX293" s="42"/>
      <c r="GVY293" s="42"/>
      <c r="GVZ293" s="42"/>
      <c r="GWA293" s="42"/>
      <c r="GWB293" s="42"/>
      <c r="GWC293" s="42"/>
      <c r="GWD293" s="42"/>
      <c r="GWE293" s="42"/>
      <c r="GWF293" s="42"/>
      <c r="GWG293" s="42"/>
      <c r="GWH293" s="42"/>
      <c r="GWI293" s="42"/>
      <c r="GWJ293" s="42"/>
      <c r="GWK293" s="42"/>
      <c r="GWL293" s="42"/>
      <c r="GWM293" s="42"/>
      <c r="GWN293" s="42"/>
      <c r="GWO293" s="42"/>
      <c r="GWP293" s="42"/>
      <c r="GWQ293" s="42"/>
      <c r="GWR293" s="42"/>
      <c r="GWS293" s="42"/>
      <c r="GWT293" s="42"/>
      <c r="GWU293" s="42"/>
      <c r="GWV293" s="42"/>
      <c r="GWW293" s="42"/>
      <c r="GWX293" s="42"/>
      <c r="GWY293" s="42"/>
      <c r="GWZ293" s="42"/>
      <c r="GXA293" s="42"/>
      <c r="GXB293" s="42"/>
      <c r="GXC293" s="42"/>
      <c r="GXD293" s="42"/>
      <c r="GXE293" s="42"/>
      <c r="GXF293" s="42"/>
      <c r="GXG293" s="42"/>
      <c r="GXH293" s="42"/>
      <c r="GXI293" s="42"/>
      <c r="GXJ293" s="42"/>
      <c r="GXK293" s="42"/>
      <c r="GXL293" s="42"/>
      <c r="GXM293" s="42"/>
      <c r="GXN293" s="42"/>
      <c r="GXO293" s="42"/>
      <c r="GXP293" s="42"/>
      <c r="GXQ293" s="42"/>
      <c r="GXR293" s="42"/>
      <c r="GXS293" s="42"/>
      <c r="GXT293" s="42"/>
      <c r="GXU293" s="42"/>
      <c r="GXV293" s="42"/>
      <c r="GXW293" s="42"/>
      <c r="GXX293" s="42"/>
      <c r="GXY293" s="42"/>
      <c r="GXZ293" s="42"/>
      <c r="GYA293" s="42"/>
      <c r="GYB293" s="42"/>
      <c r="GYC293" s="42"/>
      <c r="GYD293" s="42"/>
      <c r="GYE293" s="42"/>
      <c r="GYF293" s="42"/>
      <c r="GYG293" s="42"/>
      <c r="GYH293" s="42"/>
      <c r="GYI293" s="42"/>
      <c r="GYJ293" s="42"/>
      <c r="GYK293" s="42"/>
      <c r="GYL293" s="42"/>
      <c r="GYM293" s="42"/>
      <c r="GYN293" s="42"/>
      <c r="GYO293" s="42"/>
      <c r="GYP293" s="42"/>
      <c r="GYQ293" s="42"/>
      <c r="GYR293" s="42"/>
      <c r="GYS293" s="42"/>
      <c r="GYT293" s="42"/>
      <c r="GYU293" s="42"/>
      <c r="GYV293" s="42"/>
      <c r="GYW293" s="42"/>
      <c r="GYX293" s="42"/>
      <c r="GYY293" s="42"/>
      <c r="GYZ293" s="42"/>
      <c r="GZA293" s="42"/>
      <c r="GZB293" s="42"/>
      <c r="GZC293" s="42"/>
      <c r="GZD293" s="42"/>
      <c r="GZE293" s="42"/>
      <c r="GZF293" s="42"/>
      <c r="GZG293" s="42"/>
      <c r="GZH293" s="42"/>
      <c r="GZI293" s="42"/>
      <c r="GZJ293" s="42"/>
      <c r="GZK293" s="42"/>
      <c r="GZL293" s="42"/>
      <c r="GZM293" s="42"/>
      <c r="GZN293" s="42"/>
      <c r="GZO293" s="42"/>
      <c r="GZP293" s="42"/>
      <c r="GZQ293" s="42"/>
      <c r="GZR293" s="42"/>
      <c r="GZS293" s="42"/>
      <c r="GZT293" s="42"/>
      <c r="GZU293" s="42"/>
      <c r="GZV293" s="42"/>
      <c r="GZW293" s="42"/>
      <c r="GZX293" s="42"/>
      <c r="GZY293" s="42"/>
      <c r="GZZ293" s="42"/>
      <c r="HAA293" s="42"/>
      <c r="HAB293" s="42"/>
      <c r="HAC293" s="42"/>
      <c r="HAD293" s="42"/>
      <c r="HAE293" s="42"/>
      <c r="HAF293" s="42"/>
      <c r="HAG293" s="42"/>
      <c r="HAH293" s="42"/>
      <c r="HAI293" s="42"/>
      <c r="HAJ293" s="42"/>
      <c r="HAK293" s="42"/>
      <c r="HAL293" s="42"/>
      <c r="HAM293" s="42"/>
      <c r="HAN293" s="42"/>
      <c r="HAO293" s="42"/>
      <c r="HAP293" s="42"/>
      <c r="HAQ293" s="42"/>
      <c r="HAR293" s="42"/>
      <c r="HAS293" s="42"/>
      <c r="HAT293" s="42"/>
      <c r="HAU293" s="42"/>
      <c r="HAV293" s="42"/>
      <c r="HAW293" s="42"/>
      <c r="HAX293" s="42"/>
      <c r="HAY293" s="42"/>
      <c r="HAZ293" s="42"/>
      <c r="HBA293" s="42"/>
      <c r="HBB293" s="42"/>
      <c r="HBC293" s="42"/>
      <c r="HBD293" s="42"/>
      <c r="HBE293" s="42"/>
      <c r="HBF293" s="42"/>
      <c r="HBG293" s="42"/>
      <c r="HBH293" s="42"/>
      <c r="HBI293" s="42"/>
      <c r="HBJ293" s="42"/>
      <c r="HBK293" s="42"/>
      <c r="HBL293" s="42"/>
      <c r="HBM293" s="42"/>
      <c r="HBN293" s="42"/>
      <c r="HBO293" s="42"/>
      <c r="HBP293" s="42"/>
      <c r="HBQ293" s="42"/>
      <c r="HBR293" s="42"/>
      <c r="HBS293" s="42"/>
      <c r="HBT293" s="42"/>
      <c r="HBU293" s="42"/>
      <c r="HBV293" s="42"/>
      <c r="HBW293" s="42"/>
      <c r="HBX293" s="42"/>
      <c r="HBY293" s="42"/>
      <c r="HBZ293" s="42"/>
      <c r="HCA293" s="42"/>
      <c r="HCB293" s="42"/>
      <c r="HCC293" s="42"/>
      <c r="HCD293" s="42"/>
      <c r="HCE293" s="42"/>
      <c r="HCF293" s="42"/>
      <c r="HCG293" s="42"/>
      <c r="HCH293" s="42"/>
      <c r="HCI293" s="42"/>
      <c r="HCJ293" s="42"/>
      <c r="HCK293" s="42"/>
      <c r="HCL293" s="42"/>
      <c r="HCM293" s="42"/>
      <c r="HCN293" s="42"/>
      <c r="HCO293" s="42"/>
      <c r="HCP293" s="42"/>
      <c r="HCQ293" s="42"/>
      <c r="HCR293" s="42"/>
      <c r="HCS293" s="42"/>
      <c r="HCT293" s="42"/>
      <c r="HCU293" s="42"/>
      <c r="HCV293" s="42"/>
      <c r="HCW293" s="42"/>
      <c r="HCX293" s="42"/>
      <c r="HCY293" s="42"/>
      <c r="HCZ293" s="42"/>
      <c r="HDA293" s="42"/>
      <c r="HDB293" s="42"/>
      <c r="HDC293" s="42"/>
      <c r="HDD293" s="42"/>
      <c r="HDE293" s="42"/>
      <c r="HDF293" s="42"/>
      <c r="HDG293" s="42"/>
      <c r="HDH293" s="42"/>
      <c r="HDI293" s="42"/>
      <c r="HDJ293" s="42"/>
      <c r="HDK293" s="42"/>
      <c r="HDL293" s="42"/>
      <c r="HDM293" s="42"/>
      <c r="HDN293" s="42"/>
      <c r="HDO293" s="42"/>
      <c r="HDP293" s="42"/>
      <c r="HDQ293" s="42"/>
      <c r="HDR293" s="42"/>
      <c r="HDS293" s="42"/>
      <c r="HDT293" s="42"/>
      <c r="HDU293" s="42"/>
      <c r="HDV293" s="42"/>
      <c r="HDW293" s="42"/>
      <c r="HDX293" s="42"/>
      <c r="HDY293" s="42"/>
      <c r="HDZ293" s="42"/>
      <c r="HEA293" s="42"/>
      <c r="HEB293" s="42"/>
      <c r="HEC293" s="42"/>
      <c r="HED293" s="42"/>
      <c r="HEE293" s="42"/>
      <c r="HEF293" s="42"/>
      <c r="HEG293" s="42"/>
      <c r="HEH293" s="42"/>
      <c r="HEI293" s="42"/>
      <c r="HEJ293" s="42"/>
      <c r="HEK293" s="42"/>
      <c r="HEL293" s="42"/>
      <c r="HEM293" s="42"/>
      <c r="HEN293" s="42"/>
      <c r="HEO293" s="42"/>
      <c r="HEP293" s="42"/>
      <c r="HEQ293" s="42"/>
      <c r="HER293" s="42"/>
      <c r="HES293" s="42"/>
      <c r="HET293" s="42"/>
      <c r="HEU293" s="42"/>
      <c r="HEV293" s="42"/>
      <c r="HEW293" s="42"/>
      <c r="HEX293" s="42"/>
      <c r="HEY293" s="42"/>
      <c r="HEZ293" s="42"/>
      <c r="HFA293" s="42"/>
      <c r="HFB293" s="42"/>
      <c r="HFC293" s="42"/>
      <c r="HFD293" s="42"/>
      <c r="HFE293" s="42"/>
      <c r="HFF293" s="42"/>
      <c r="HFG293" s="42"/>
      <c r="HFH293" s="42"/>
      <c r="HFI293" s="42"/>
      <c r="HFJ293" s="42"/>
      <c r="HFK293" s="42"/>
      <c r="HFL293" s="42"/>
      <c r="HFM293" s="42"/>
      <c r="HFN293" s="42"/>
      <c r="HFO293" s="42"/>
      <c r="HFP293" s="42"/>
      <c r="HFQ293" s="42"/>
      <c r="HFR293" s="42"/>
      <c r="HFS293" s="42"/>
      <c r="HFT293" s="42"/>
      <c r="HFU293" s="42"/>
      <c r="HFV293" s="42"/>
      <c r="HFW293" s="42"/>
      <c r="HFX293" s="42"/>
      <c r="HFY293" s="42"/>
      <c r="HFZ293" s="42"/>
      <c r="HGA293" s="42"/>
      <c r="HGB293" s="42"/>
      <c r="HGC293" s="42"/>
      <c r="HGD293" s="42"/>
      <c r="HGE293" s="42"/>
      <c r="HGF293" s="42"/>
      <c r="HGG293" s="42"/>
      <c r="HGH293" s="42"/>
      <c r="HGI293" s="42"/>
      <c r="HGJ293" s="42"/>
      <c r="HGK293" s="42"/>
      <c r="HGL293" s="42"/>
      <c r="HGM293" s="42"/>
      <c r="HGN293" s="42"/>
      <c r="HGO293" s="42"/>
      <c r="HGP293" s="42"/>
      <c r="HGQ293" s="42"/>
      <c r="HGR293" s="42"/>
      <c r="HGS293" s="42"/>
      <c r="HGT293" s="42"/>
      <c r="HGU293" s="42"/>
      <c r="HGV293" s="42"/>
      <c r="HGW293" s="42"/>
      <c r="HGX293" s="42"/>
      <c r="HGY293" s="42"/>
      <c r="HGZ293" s="42"/>
      <c r="HHA293" s="42"/>
      <c r="HHB293" s="42"/>
      <c r="HHC293" s="42"/>
      <c r="HHD293" s="42"/>
      <c r="HHE293" s="42"/>
      <c r="HHF293" s="42"/>
      <c r="HHG293" s="42"/>
      <c r="HHH293" s="42"/>
      <c r="HHI293" s="42"/>
      <c r="HHJ293" s="42"/>
      <c r="HHK293" s="42"/>
      <c r="HHL293" s="42"/>
      <c r="HHM293" s="42"/>
      <c r="HHN293" s="42"/>
      <c r="HHO293" s="42"/>
      <c r="HHP293" s="42"/>
      <c r="HHQ293" s="42"/>
      <c r="HHR293" s="42"/>
      <c r="HHS293" s="42"/>
      <c r="HHT293" s="42"/>
      <c r="HHU293" s="42"/>
      <c r="HHV293" s="42"/>
      <c r="HHW293" s="42"/>
      <c r="HHX293" s="42"/>
      <c r="HHY293" s="42"/>
      <c r="HHZ293" s="42"/>
      <c r="HIA293" s="42"/>
      <c r="HIB293" s="42"/>
      <c r="HIC293" s="42"/>
      <c r="HID293" s="42"/>
      <c r="HIE293" s="42"/>
      <c r="HIF293" s="42"/>
      <c r="HIG293" s="42"/>
      <c r="HIH293" s="42"/>
      <c r="HII293" s="42"/>
      <c r="HIJ293" s="42"/>
      <c r="HIK293" s="42"/>
      <c r="HIL293" s="42"/>
      <c r="HIM293" s="42"/>
      <c r="HIN293" s="42"/>
      <c r="HIO293" s="42"/>
      <c r="HIP293" s="42"/>
      <c r="HIQ293" s="42"/>
      <c r="HIR293" s="42"/>
      <c r="HIS293" s="42"/>
      <c r="HIT293" s="42"/>
      <c r="HIU293" s="42"/>
      <c r="HIV293" s="42"/>
      <c r="HIW293" s="42"/>
      <c r="HIX293" s="42"/>
      <c r="HIY293" s="42"/>
      <c r="HIZ293" s="42"/>
      <c r="HJA293" s="42"/>
      <c r="HJB293" s="42"/>
      <c r="HJC293" s="42"/>
      <c r="HJD293" s="42"/>
      <c r="HJE293" s="42"/>
      <c r="HJF293" s="42"/>
      <c r="HJG293" s="42"/>
      <c r="HJH293" s="42"/>
      <c r="HJI293" s="42"/>
      <c r="HJJ293" s="42"/>
      <c r="HJK293" s="42"/>
      <c r="HJL293" s="42"/>
      <c r="HJM293" s="42"/>
      <c r="HJN293" s="42"/>
      <c r="HJO293" s="42"/>
      <c r="HJP293" s="42"/>
      <c r="HJQ293" s="42"/>
      <c r="HJR293" s="42"/>
      <c r="HJS293" s="42"/>
      <c r="HJT293" s="42"/>
      <c r="HJU293" s="42"/>
      <c r="HJV293" s="42"/>
      <c r="HJW293" s="42"/>
      <c r="HJX293" s="42"/>
      <c r="HJY293" s="42"/>
      <c r="HJZ293" s="42"/>
      <c r="HKA293" s="42"/>
      <c r="HKB293" s="42"/>
      <c r="HKC293" s="42"/>
      <c r="HKD293" s="42"/>
      <c r="HKE293" s="42"/>
      <c r="HKF293" s="42"/>
      <c r="HKG293" s="42"/>
      <c r="HKH293" s="42"/>
      <c r="HKI293" s="42"/>
      <c r="HKJ293" s="42"/>
      <c r="HKK293" s="42"/>
      <c r="HKL293" s="42"/>
      <c r="HKM293" s="42"/>
      <c r="HKN293" s="42"/>
      <c r="HKO293" s="42"/>
      <c r="HKP293" s="42"/>
      <c r="HKQ293" s="42"/>
      <c r="HKR293" s="42"/>
      <c r="HKS293" s="42"/>
      <c r="HKT293" s="42"/>
      <c r="HKU293" s="42"/>
      <c r="HKV293" s="42"/>
      <c r="HKW293" s="42"/>
      <c r="HKX293" s="42"/>
      <c r="HKY293" s="42"/>
      <c r="HKZ293" s="42"/>
      <c r="HLA293" s="42"/>
      <c r="HLB293" s="42"/>
      <c r="HLC293" s="42"/>
      <c r="HLD293" s="42"/>
      <c r="HLE293" s="42"/>
      <c r="HLF293" s="42"/>
      <c r="HLG293" s="42"/>
      <c r="HLH293" s="42"/>
      <c r="HLI293" s="42"/>
      <c r="HLJ293" s="42"/>
      <c r="HLK293" s="42"/>
      <c r="HLL293" s="42"/>
      <c r="HLM293" s="42"/>
      <c r="HLN293" s="42"/>
      <c r="HLO293" s="42"/>
      <c r="HLP293" s="42"/>
      <c r="HLQ293" s="42"/>
      <c r="HLR293" s="42"/>
      <c r="HLS293" s="42"/>
      <c r="HLT293" s="42"/>
      <c r="HLU293" s="42"/>
      <c r="HLV293" s="42"/>
      <c r="HLW293" s="42"/>
      <c r="HLX293" s="42"/>
      <c r="HLY293" s="42"/>
      <c r="HLZ293" s="42"/>
      <c r="HMA293" s="42"/>
      <c r="HMB293" s="42"/>
      <c r="HMC293" s="42"/>
      <c r="HMD293" s="42"/>
      <c r="HME293" s="42"/>
      <c r="HMF293" s="42"/>
      <c r="HMG293" s="42"/>
      <c r="HMH293" s="42"/>
      <c r="HMI293" s="42"/>
      <c r="HMJ293" s="42"/>
      <c r="HMK293" s="42"/>
      <c r="HML293" s="42"/>
      <c r="HMM293" s="42"/>
      <c r="HMN293" s="42"/>
      <c r="HMO293" s="42"/>
      <c r="HMP293" s="42"/>
      <c r="HMQ293" s="42"/>
      <c r="HMR293" s="42"/>
      <c r="HMS293" s="42"/>
      <c r="HMT293" s="42"/>
      <c r="HMU293" s="42"/>
      <c r="HMV293" s="42"/>
      <c r="HMW293" s="42"/>
      <c r="HMX293" s="42"/>
      <c r="HMY293" s="42"/>
      <c r="HMZ293" s="42"/>
      <c r="HNA293" s="42"/>
      <c r="HNB293" s="42"/>
      <c r="HNC293" s="42"/>
      <c r="HND293" s="42"/>
      <c r="HNE293" s="42"/>
      <c r="HNF293" s="42"/>
      <c r="HNG293" s="42"/>
      <c r="HNH293" s="42"/>
      <c r="HNI293" s="42"/>
      <c r="HNJ293" s="42"/>
      <c r="HNK293" s="42"/>
      <c r="HNL293" s="42"/>
      <c r="HNM293" s="42"/>
      <c r="HNN293" s="42"/>
      <c r="HNO293" s="42"/>
      <c r="HNP293" s="42"/>
      <c r="HNQ293" s="42"/>
      <c r="HNR293" s="42"/>
      <c r="HNS293" s="42"/>
      <c r="HNT293" s="42"/>
      <c r="HNU293" s="42"/>
      <c r="HNV293" s="42"/>
      <c r="HNW293" s="42"/>
      <c r="HNX293" s="42"/>
      <c r="HNY293" s="42"/>
      <c r="HNZ293" s="42"/>
      <c r="HOA293" s="42"/>
      <c r="HOB293" s="42"/>
      <c r="HOC293" s="42"/>
      <c r="HOD293" s="42"/>
      <c r="HOE293" s="42"/>
      <c r="HOF293" s="42"/>
      <c r="HOG293" s="42"/>
      <c r="HOH293" s="42"/>
      <c r="HOI293" s="42"/>
      <c r="HOJ293" s="42"/>
      <c r="HOK293" s="42"/>
      <c r="HOL293" s="42"/>
      <c r="HOM293" s="42"/>
      <c r="HON293" s="42"/>
      <c r="HOO293" s="42"/>
      <c r="HOP293" s="42"/>
      <c r="HOQ293" s="42"/>
      <c r="HOR293" s="42"/>
      <c r="HOS293" s="42"/>
      <c r="HOT293" s="42"/>
      <c r="HOU293" s="42"/>
      <c r="HOV293" s="42"/>
      <c r="HOW293" s="42"/>
      <c r="HOX293" s="42"/>
      <c r="HOY293" s="42"/>
      <c r="HOZ293" s="42"/>
      <c r="HPA293" s="42"/>
      <c r="HPB293" s="42"/>
      <c r="HPC293" s="42"/>
      <c r="HPD293" s="42"/>
      <c r="HPE293" s="42"/>
      <c r="HPF293" s="42"/>
      <c r="HPG293" s="42"/>
      <c r="HPH293" s="42"/>
      <c r="HPI293" s="42"/>
      <c r="HPJ293" s="42"/>
      <c r="HPK293" s="42"/>
      <c r="HPL293" s="42"/>
      <c r="HPM293" s="42"/>
      <c r="HPN293" s="42"/>
      <c r="HPO293" s="42"/>
      <c r="HPP293" s="42"/>
      <c r="HPQ293" s="42"/>
      <c r="HPR293" s="42"/>
      <c r="HPS293" s="42"/>
      <c r="HPT293" s="42"/>
      <c r="HPU293" s="42"/>
      <c r="HPV293" s="42"/>
      <c r="HPW293" s="42"/>
      <c r="HPX293" s="42"/>
      <c r="HPY293" s="42"/>
      <c r="HPZ293" s="42"/>
      <c r="HQA293" s="42"/>
      <c r="HQB293" s="42"/>
      <c r="HQC293" s="42"/>
      <c r="HQD293" s="42"/>
      <c r="HQE293" s="42"/>
      <c r="HQF293" s="42"/>
      <c r="HQG293" s="42"/>
      <c r="HQH293" s="42"/>
      <c r="HQI293" s="42"/>
      <c r="HQJ293" s="42"/>
      <c r="HQK293" s="42"/>
      <c r="HQL293" s="42"/>
      <c r="HQM293" s="42"/>
      <c r="HQN293" s="42"/>
      <c r="HQO293" s="42"/>
      <c r="HQP293" s="42"/>
      <c r="HQQ293" s="42"/>
      <c r="HQR293" s="42"/>
      <c r="HQS293" s="42"/>
      <c r="HQT293" s="42"/>
      <c r="HQU293" s="42"/>
      <c r="HQV293" s="42"/>
      <c r="HQW293" s="42"/>
      <c r="HQX293" s="42"/>
      <c r="HQY293" s="42"/>
      <c r="HQZ293" s="42"/>
      <c r="HRA293" s="42"/>
      <c r="HRB293" s="42"/>
      <c r="HRC293" s="42"/>
      <c r="HRD293" s="42"/>
      <c r="HRE293" s="42"/>
      <c r="HRF293" s="42"/>
      <c r="HRG293" s="42"/>
      <c r="HRH293" s="42"/>
      <c r="HRI293" s="42"/>
      <c r="HRJ293" s="42"/>
      <c r="HRK293" s="42"/>
      <c r="HRL293" s="42"/>
      <c r="HRM293" s="42"/>
      <c r="HRN293" s="42"/>
      <c r="HRO293" s="42"/>
      <c r="HRP293" s="42"/>
      <c r="HRQ293" s="42"/>
      <c r="HRR293" s="42"/>
      <c r="HRS293" s="42"/>
      <c r="HRT293" s="42"/>
      <c r="HRU293" s="42"/>
      <c r="HRV293" s="42"/>
      <c r="HRW293" s="42"/>
      <c r="HRX293" s="42"/>
      <c r="HRY293" s="42"/>
      <c r="HRZ293" s="42"/>
      <c r="HSA293" s="42"/>
      <c r="HSB293" s="42"/>
      <c r="HSC293" s="42"/>
      <c r="HSD293" s="42"/>
      <c r="HSE293" s="42"/>
      <c r="HSF293" s="42"/>
      <c r="HSG293" s="42"/>
      <c r="HSH293" s="42"/>
      <c r="HSI293" s="42"/>
      <c r="HSJ293" s="42"/>
      <c r="HSK293" s="42"/>
      <c r="HSL293" s="42"/>
      <c r="HSM293" s="42"/>
      <c r="HSN293" s="42"/>
      <c r="HSO293" s="42"/>
      <c r="HSP293" s="42"/>
      <c r="HSQ293" s="42"/>
      <c r="HSR293" s="42"/>
      <c r="HSS293" s="42"/>
      <c r="HST293" s="42"/>
      <c r="HSU293" s="42"/>
      <c r="HSV293" s="42"/>
      <c r="HSW293" s="42"/>
      <c r="HSX293" s="42"/>
      <c r="HSY293" s="42"/>
      <c r="HSZ293" s="42"/>
      <c r="HTA293" s="42"/>
      <c r="HTB293" s="42"/>
      <c r="HTC293" s="42"/>
      <c r="HTD293" s="42"/>
      <c r="HTE293" s="42"/>
      <c r="HTF293" s="42"/>
      <c r="HTG293" s="42"/>
      <c r="HTH293" s="42"/>
      <c r="HTI293" s="42"/>
      <c r="HTJ293" s="42"/>
      <c r="HTK293" s="42"/>
      <c r="HTL293" s="42"/>
      <c r="HTM293" s="42"/>
      <c r="HTN293" s="42"/>
      <c r="HTO293" s="42"/>
      <c r="HTP293" s="42"/>
      <c r="HTQ293" s="42"/>
      <c r="HTR293" s="42"/>
      <c r="HTS293" s="42"/>
      <c r="HTT293" s="42"/>
      <c r="HTU293" s="42"/>
      <c r="HTV293" s="42"/>
      <c r="HTW293" s="42"/>
      <c r="HTX293" s="42"/>
      <c r="HTY293" s="42"/>
      <c r="HTZ293" s="42"/>
      <c r="HUA293" s="42"/>
      <c r="HUB293" s="42"/>
      <c r="HUC293" s="42"/>
      <c r="HUD293" s="42"/>
      <c r="HUE293" s="42"/>
      <c r="HUF293" s="42"/>
      <c r="HUG293" s="42"/>
      <c r="HUH293" s="42"/>
      <c r="HUI293" s="42"/>
      <c r="HUJ293" s="42"/>
      <c r="HUK293" s="42"/>
      <c r="HUL293" s="42"/>
      <c r="HUM293" s="42"/>
      <c r="HUN293" s="42"/>
      <c r="HUO293" s="42"/>
      <c r="HUP293" s="42"/>
      <c r="HUQ293" s="42"/>
      <c r="HUR293" s="42"/>
      <c r="HUS293" s="42"/>
      <c r="HUT293" s="42"/>
      <c r="HUU293" s="42"/>
      <c r="HUV293" s="42"/>
      <c r="HUW293" s="42"/>
      <c r="HUX293" s="42"/>
      <c r="HUY293" s="42"/>
      <c r="HUZ293" s="42"/>
      <c r="HVA293" s="42"/>
      <c r="HVB293" s="42"/>
      <c r="HVC293" s="42"/>
      <c r="HVD293" s="42"/>
      <c r="HVE293" s="42"/>
      <c r="HVF293" s="42"/>
      <c r="HVG293" s="42"/>
      <c r="HVH293" s="42"/>
      <c r="HVI293" s="42"/>
      <c r="HVJ293" s="42"/>
      <c r="HVK293" s="42"/>
      <c r="HVL293" s="42"/>
      <c r="HVM293" s="42"/>
      <c r="HVN293" s="42"/>
      <c r="HVO293" s="42"/>
      <c r="HVP293" s="42"/>
      <c r="HVQ293" s="42"/>
      <c r="HVR293" s="42"/>
      <c r="HVS293" s="42"/>
      <c r="HVT293" s="42"/>
      <c r="HVU293" s="42"/>
      <c r="HVV293" s="42"/>
      <c r="HVW293" s="42"/>
      <c r="HVX293" s="42"/>
      <c r="HVY293" s="42"/>
      <c r="HVZ293" s="42"/>
      <c r="HWA293" s="42"/>
      <c r="HWB293" s="42"/>
      <c r="HWC293" s="42"/>
      <c r="HWD293" s="42"/>
      <c r="HWE293" s="42"/>
      <c r="HWF293" s="42"/>
      <c r="HWG293" s="42"/>
      <c r="HWH293" s="42"/>
      <c r="HWI293" s="42"/>
      <c r="HWJ293" s="42"/>
      <c r="HWK293" s="42"/>
      <c r="HWL293" s="42"/>
      <c r="HWM293" s="42"/>
      <c r="HWN293" s="42"/>
      <c r="HWO293" s="42"/>
      <c r="HWP293" s="42"/>
      <c r="HWQ293" s="42"/>
      <c r="HWR293" s="42"/>
      <c r="HWS293" s="42"/>
      <c r="HWT293" s="42"/>
      <c r="HWU293" s="42"/>
      <c r="HWV293" s="42"/>
      <c r="HWW293" s="42"/>
      <c r="HWX293" s="42"/>
      <c r="HWY293" s="42"/>
      <c r="HWZ293" s="42"/>
      <c r="HXA293" s="42"/>
      <c r="HXB293" s="42"/>
      <c r="HXC293" s="42"/>
      <c r="HXD293" s="42"/>
      <c r="HXE293" s="42"/>
      <c r="HXF293" s="42"/>
      <c r="HXG293" s="42"/>
      <c r="HXH293" s="42"/>
      <c r="HXI293" s="42"/>
      <c r="HXJ293" s="42"/>
      <c r="HXK293" s="42"/>
      <c r="HXL293" s="42"/>
      <c r="HXM293" s="42"/>
      <c r="HXN293" s="42"/>
      <c r="HXO293" s="42"/>
      <c r="HXP293" s="42"/>
      <c r="HXQ293" s="42"/>
      <c r="HXR293" s="42"/>
      <c r="HXS293" s="42"/>
      <c r="HXT293" s="42"/>
      <c r="HXU293" s="42"/>
      <c r="HXV293" s="42"/>
      <c r="HXW293" s="42"/>
      <c r="HXX293" s="42"/>
      <c r="HXY293" s="42"/>
      <c r="HXZ293" s="42"/>
      <c r="HYA293" s="42"/>
      <c r="HYB293" s="42"/>
      <c r="HYC293" s="42"/>
      <c r="HYD293" s="42"/>
      <c r="HYE293" s="42"/>
      <c r="HYF293" s="42"/>
      <c r="HYG293" s="42"/>
      <c r="HYH293" s="42"/>
      <c r="HYI293" s="42"/>
      <c r="HYJ293" s="42"/>
      <c r="HYK293" s="42"/>
      <c r="HYL293" s="42"/>
      <c r="HYM293" s="42"/>
      <c r="HYN293" s="42"/>
      <c r="HYO293" s="42"/>
      <c r="HYP293" s="42"/>
      <c r="HYQ293" s="42"/>
      <c r="HYR293" s="42"/>
      <c r="HYS293" s="42"/>
      <c r="HYT293" s="42"/>
      <c r="HYU293" s="42"/>
      <c r="HYV293" s="42"/>
      <c r="HYW293" s="42"/>
      <c r="HYX293" s="42"/>
      <c r="HYY293" s="42"/>
      <c r="HYZ293" s="42"/>
      <c r="HZA293" s="42"/>
      <c r="HZB293" s="42"/>
      <c r="HZC293" s="42"/>
      <c r="HZD293" s="42"/>
      <c r="HZE293" s="42"/>
      <c r="HZF293" s="42"/>
      <c r="HZG293" s="42"/>
      <c r="HZH293" s="42"/>
      <c r="HZI293" s="42"/>
      <c r="HZJ293" s="42"/>
      <c r="HZK293" s="42"/>
      <c r="HZL293" s="42"/>
      <c r="HZM293" s="42"/>
      <c r="HZN293" s="42"/>
      <c r="HZO293" s="42"/>
      <c r="HZP293" s="42"/>
      <c r="HZQ293" s="42"/>
      <c r="HZR293" s="42"/>
      <c r="HZS293" s="42"/>
      <c r="HZT293" s="42"/>
      <c r="HZU293" s="42"/>
      <c r="HZV293" s="42"/>
      <c r="HZW293" s="42"/>
      <c r="HZX293" s="42"/>
      <c r="HZY293" s="42"/>
      <c r="HZZ293" s="42"/>
      <c r="IAA293" s="42"/>
      <c r="IAB293" s="42"/>
      <c r="IAC293" s="42"/>
      <c r="IAD293" s="42"/>
      <c r="IAE293" s="42"/>
      <c r="IAF293" s="42"/>
      <c r="IAG293" s="42"/>
      <c r="IAH293" s="42"/>
      <c r="IAI293" s="42"/>
      <c r="IAJ293" s="42"/>
      <c r="IAK293" s="42"/>
      <c r="IAL293" s="42"/>
      <c r="IAM293" s="42"/>
      <c r="IAN293" s="42"/>
      <c r="IAO293" s="42"/>
      <c r="IAP293" s="42"/>
      <c r="IAQ293" s="42"/>
      <c r="IAR293" s="42"/>
      <c r="IAS293" s="42"/>
      <c r="IAT293" s="42"/>
      <c r="IAU293" s="42"/>
      <c r="IAV293" s="42"/>
      <c r="IAW293" s="42"/>
      <c r="IAX293" s="42"/>
      <c r="IAY293" s="42"/>
      <c r="IAZ293" s="42"/>
      <c r="IBA293" s="42"/>
      <c r="IBB293" s="42"/>
      <c r="IBC293" s="42"/>
      <c r="IBD293" s="42"/>
      <c r="IBE293" s="42"/>
      <c r="IBF293" s="42"/>
      <c r="IBG293" s="42"/>
      <c r="IBH293" s="42"/>
      <c r="IBI293" s="42"/>
      <c r="IBJ293" s="42"/>
      <c r="IBK293" s="42"/>
      <c r="IBL293" s="42"/>
      <c r="IBM293" s="42"/>
      <c r="IBN293" s="42"/>
      <c r="IBO293" s="42"/>
      <c r="IBP293" s="42"/>
      <c r="IBQ293" s="42"/>
      <c r="IBR293" s="42"/>
      <c r="IBS293" s="42"/>
      <c r="IBT293" s="42"/>
      <c r="IBU293" s="42"/>
      <c r="IBV293" s="42"/>
      <c r="IBW293" s="42"/>
      <c r="IBX293" s="42"/>
      <c r="IBY293" s="42"/>
      <c r="IBZ293" s="42"/>
      <c r="ICA293" s="42"/>
      <c r="ICB293" s="42"/>
      <c r="ICC293" s="42"/>
      <c r="ICD293" s="42"/>
      <c r="ICE293" s="42"/>
      <c r="ICF293" s="42"/>
      <c r="ICG293" s="42"/>
      <c r="ICH293" s="42"/>
      <c r="ICI293" s="42"/>
      <c r="ICJ293" s="42"/>
      <c r="ICK293" s="42"/>
      <c r="ICL293" s="42"/>
      <c r="ICM293" s="42"/>
      <c r="ICN293" s="42"/>
      <c r="ICO293" s="42"/>
      <c r="ICP293" s="42"/>
      <c r="ICQ293" s="42"/>
      <c r="ICR293" s="42"/>
      <c r="ICS293" s="42"/>
      <c r="ICT293" s="42"/>
      <c r="ICU293" s="42"/>
      <c r="ICV293" s="42"/>
      <c r="ICW293" s="42"/>
      <c r="ICX293" s="42"/>
      <c r="ICY293" s="42"/>
      <c r="ICZ293" s="42"/>
      <c r="IDA293" s="42"/>
      <c r="IDB293" s="42"/>
      <c r="IDC293" s="42"/>
      <c r="IDD293" s="42"/>
      <c r="IDE293" s="42"/>
      <c r="IDF293" s="42"/>
      <c r="IDG293" s="42"/>
      <c r="IDH293" s="42"/>
      <c r="IDI293" s="42"/>
      <c r="IDJ293" s="42"/>
      <c r="IDK293" s="42"/>
      <c r="IDL293" s="42"/>
      <c r="IDM293" s="42"/>
      <c r="IDN293" s="42"/>
      <c r="IDO293" s="42"/>
      <c r="IDP293" s="42"/>
      <c r="IDQ293" s="42"/>
      <c r="IDR293" s="42"/>
      <c r="IDS293" s="42"/>
      <c r="IDT293" s="42"/>
      <c r="IDU293" s="42"/>
      <c r="IDV293" s="42"/>
      <c r="IDW293" s="42"/>
      <c r="IDX293" s="42"/>
      <c r="IDY293" s="42"/>
      <c r="IDZ293" s="42"/>
      <c r="IEA293" s="42"/>
      <c r="IEB293" s="42"/>
      <c r="IEC293" s="42"/>
      <c r="IED293" s="42"/>
      <c r="IEE293" s="42"/>
      <c r="IEF293" s="42"/>
      <c r="IEG293" s="42"/>
      <c r="IEH293" s="42"/>
      <c r="IEI293" s="42"/>
      <c r="IEJ293" s="42"/>
      <c r="IEK293" s="42"/>
      <c r="IEL293" s="42"/>
      <c r="IEM293" s="42"/>
      <c r="IEN293" s="42"/>
      <c r="IEO293" s="42"/>
      <c r="IEP293" s="42"/>
      <c r="IEQ293" s="42"/>
      <c r="IER293" s="42"/>
      <c r="IES293" s="42"/>
      <c r="IET293" s="42"/>
      <c r="IEU293" s="42"/>
      <c r="IEV293" s="42"/>
      <c r="IEW293" s="42"/>
      <c r="IEX293" s="42"/>
      <c r="IEY293" s="42"/>
      <c r="IEZ293" s="42"/>
      <c r="IFA293" s="42"/>
      <c r="IFB293" s="42"/>
      <c r="IFC293" s="42"/>
      <c r="IFD293" s="42"/>
      <c r="IFE293" s="42"/>
      <c r="IFF293" s="42"/>
      <c r="IFG293" s="42"/>
      <c r="IFH293" s="42"/>
      <c r="IFI293" s="42"/>
      <c r="IFJ293" s="42"/>
      <c r="IFK293" s="42"/>
      <c r="IFL293" s="42"/>
      <c r="IFM293" s="42"/>
      <c r="IFN293" s="42"/>
      <c r="IFO293" s="42"/>
      <c r="IFP293" s="42"/>
      <c r="IFQ293" s="42"/>
      <c r="IFR293" s="42"/>
      <c r="IFS293" s="42"/>
      <c r="IFT293" s="42"/>
      <c r="IFU293" s="42"/>
      <c r="IFV293" s="42"/>
      <c r="IFW293" s="42"/>
      <c r="IFX293" s="42"/>
      <c r="IFY293" s="42"/>
      <c r="IFZ293" s="42"/>
      <c r="IGA293" s="42"/>
      <c r="IGB293" s="42"/>
      <c r="IGC293" s="42"/>
      <c r="IGD293" s="42"/>
      <c r="IGE293" s="42"/>
      <c r="IGF293" s="42"/>
      <c r="IGG293" s="42"/>
      <c r="IGH293" s="42"/>
      <c r="IGI293" s="42"/>
      <c r="IGJ293" s="42"/>
      <c r="IGK293" s="42"/>
      <c r="IGL293" s="42"/>
      <c r="IGM293" s="42"/>
      <c r="IGN293" s="42"/>
      <c r="IGO293" s="42"/>
      <c r="IGP293" s="42"/>
      <c r="IGQ293" s="42"/>
      <c r="IGR293" s="42"/>
      <c r="IGS293" s="42"/>
      <c r="IGT293" s="42"/>
      <c r="IGU293" s="42"/>
      <c r="IGV293" s="42"/>
      <c r="IGW293" s="42"/>
      <c r="IGX293" s="42"/>
      <c r="IGY293" s="42"/>
      <c r="IGZ293" s="42"/>
      <c r="IHA293" s="42"/>
      <c r="IHB293" s="42"/>
      <c r="IHC293" s="42"/>
      <c r="IHD293" s="42"/>
      <c r="IHE293" s="42"/>
      <c r="IHF293" s="42"/>
      <c r="IHG293" s="42"/>
      <c r="IHH293" s="42"/>
      <c r="IHI293" s="42"/>
      <c r="IHJ293" s="42"/>
      <c r="IHK293" s="42"/>
      <c r="IHL293" s="42"/>
      <c r="IHM293" s="42"/>
      <c r="IHN293" s="42"/>
      <c r="IHO293" s="42"/>
      <c r="IHP293" s="42"/>
      <c r="IHQ293" s="42"/>
      <c r="IHR293" s="42"/>
      <c r="IHS293" s="42"/>
      <c r="IHT293" s="42"/>
      <c r="IHU293" s="42"/>
      <c r="IHV293" s="42"/>
      <c r="IHW293" s="42"/>
      <c r="IHX293" s="42"/>
      <c r="IHY293" s="42"/>
      <c r="IHZ293" s="42"/>
      <c r="IIA293" s="42"/>
      <c r="IIB293" s="42"/>
      <c r="IIC293" s="42"/>
      <c r="IID293" s="42"/>
      <c r="IIE293" s="42"/>
      <c r="IIF293" s="42"/>
      <c r="IIG293" s="42"/>
      <c r="IIH293" s="42"/>
      <c r="III293" s="42"/>
      <c r="IIJ293" s="42"/>
      <c r="IIK293" s="42"/>
      <c r="IIL293" s="42"/>
      <c r="IIM293" s="42"/>
      <c r="IIN293" s="42"/>
      <c r="IIO293" s="42"/>
      <c r="IIP293" s="42"/>
      <c r="IIQ293" s="42"/>
      <c r="IIR293" s="42"/>
      <c r="IIS293" s="42"/>
      <c r="IIT293" s="42"/>
      <c r="IIU293" s="42"/>
      <c r="IIV293" s="42"/>
      <c r="IIW293" s="42"/>
      <c r="IIX293" s="42"/>
      <c r="IIY293" s="42"/>
      <c r="IIZ293" s="42"/>
      <c r="IJA293" s="42"/>
      <c r="IJB293" s="42"/>
      <c r="IJC293" s="42"/>
      <c r="IJD293" s="42"/>
      <c r="IJE293" s="42"/>
      <c r="IJF293" s="42"/>
      <c r="IJG293" s="42"/>
      <c r="IJH293" s="42"/>
      <c r="IJI293" s="42"/>
      <c r="IJJ293" s="42"/>
      <c r="IJK293" s="42"/>
      <c r="IJL293" s="42"/>
      <c r="IJM293" s="42"/>
      <c r="IJN293" s="42"/>
      <c r="IJO293" s="42"/>
      <c r="IJP293" s="42"/>
      <c r="IJQ293" s="42"/>
      <c r="IJR293" s="42"/>
      <c r="IJS293" s="42"/>
      <c r="IJT293" s="42"/>
      <c r="IJU293" s="42"/>
      <c r="IJV293" s="42"/>
      <c r="IJW293" s="42"/>
      <c r="IJX293" s="42"/>
      <c r="IJY293" s="42"/>
      <c r="IJZ293" s="42"/>
      <c r="IKA293" s="42"/>
      <c r="IKB293" s="42"/>
      <c r="IKC293" s="42"/>
      <c r="IKD293" s="42"/>
      <c r="IKE293" s="42"/>
      <c r="IKF293" s="42"/>
      <c r="IKG293" s="42"/>
      <c r="IKH293" s="42"/>
      <c r="IKI293" s="42"/>
      <c r="IKJ293" s="42"/>
      <c r="IKK293" s="42"/>
      <c r="IKL293" s="42"/>
      <c r="IKM293" s="42"/>
      <c r="IKN293" s="42"/>
      <c r="IKO293" s="42"/>
      <c r="IKP293" s="42"/>
      <c r="IKQ293" s="42"/>
      <c r="IKR293" s="42"/>
      <c r="IKS293" s="42"/>
      <c r="IKT293" s="42"/>
      <c r="IKU293" s="42"/>
      <c r="IKV293" s="42"/>
      <c r="IKW293" s="42"/>
      <c r="IKX293" s="42"/>
      <c r="IKY293" s="42"/>
      <c r="IKZ293" s="42"/>
      <c r="ILA293" s="42"/>
      <c r="ILB293" s="42"/>
      <c r="ILC293" s="42"/>
      <c r="ILD293" s="42"/>
      <c r="ILE293" s="42"/>
      <c r="ILF293" s="42"/>
      <c r="ILG293" s="42"/>
      <c r="ILH293" s="42"/>
      <c r="ILI293" s="42"/>
      <c r="ILJ293" s="42"/>
      <c r="ILK293" s="42"/>
      <c r="ILL293" s="42"/>
      <c r="ILM293" s="42"/>
      <c r="ILN293" s="42"/>
      <c r="ILO293" s="42"/>
      <c r="ILP293" s="42"/>
      <c r="ILQ293" s="42"/>
      <c r="ILR293" s="42"/>
      <c r="ILS293" s="42"/>
      <c r="ILT293" s="42"/>
      <c r="ILU293" s="42"/>
      <c r="ILV293" s="42"/>
      <c r="ILW293" s="42"/>
      <c r="ILX293" s="42"/>
      <c r="ILY293" s="42"/>
      <c r="ILZ293" s="42"/>
      <c r="IMA293" s="42"/>
      <c r="IMB293" s="42"/>
      <c r="IMC293" s="42"/>
      <c r="IMD293" s="42"/>
      <c r="IME293" s="42"/>
      <c r="IMF293" s="42"/>
      <c r="IMG293" s="42"/>
      <c r="IMH293" s="42"/>
      <c r="IMI293" s="42"/>
      <c r="IMJ293" s="42"/>
      <c r="IMK293" s="42"/>
      <c r="IML293" s="42"/>
      <c r="IMM293" s="42"/>
      <c r="IMN293" s="42"/>
      <c r="IMO293" s="42"/>
      <c r="IMP293" s="42"/>
      <c r="IMQ293" s="42"/>
      <c r="IMR293" s="42"/>
      <c r="IMS293" s="42"/>
      <c r="IMT293" s="42"/>
      <c r="IMU293" s="42"/>
      <c r="IMV293" s="42"/>
      <c r="IMW293" s="42"/>
      <c r="IMX293" s="42"/>
      <c r="IMY293" s="42"/>
      <c r="IMZ293" s="42"/>
      <c r="INA293" s="42"/>
      <c r="INB293" s="42"/>
      <c r="INC293" s="42"/>
      <c r="IND293" s="42"/>
      <c r="INE293" s="42"/>
      <c r="INF293" s="42"/>
      <c r="ING293" s="42"/>
      <c r="INH293" s="42"/>
      <c r="INI293" s="42"/>
      <c r="INJ293" s="42"/>
      <c r="INK293" s="42"/>
      <c r="INL293" s="42"/>
      <c r="INM293" s="42"/>
      <c r="INN293" s="42"/>
      <c r="INO293" s="42"/>
      <c r="INP293" s="42"/>
      <c r="INQ293" s="42"/>
      <c r="INR293" s="42"/>
      <c r="INS293" s="42"/>
      <c r="INT293" s="42"/>
      <c r="INU293" s="42"/>
      <c r="INV293" s="42"/>
      <c r="INW293" s="42"/>
      <c r="INX293" s="42"/>
      <c r="INY293" s="42"/>
      <c r="INZ293" s="42"/>
      <c r="IOA293" s="42"/>
      <c r="IOB293" s="42"/>
      <c r="IOC293" s="42"/>
      <c r="IOD293" s="42"/>
      <c r="IOE293" s="42"/>
      <c r="IOF293" s="42"/>
      <c r="IOG293" s="42"/>
      <c r="IOH293" s="42"/>
      <c r="IOI293" s="42"/>
      <c r="IOJ293" s="42"/>
      <c r="IOK293" s="42"/>
      <c r="IOL293" s="42"/>
      <c r="IOM293" s="42"/>
      <c r="ION293" s="42"/>
      <c r="IOO293" s="42"/>
      <c r="IOP293" s="42"/>
      <c r="IOQ293" s="42"/>
      <c r="IOR293" s="42"/>
      <c r="IOS293" s="42"/>
      <c r="IOT293" s="42"/>
      <c r="IOU293" s="42"/>
      <c r="IOV293" s="42"/>
      <c r="IOW293" s="42"/>
      <c r="IOX293" s="42"/>
      <c r="IOY293" s="42"/>
      <c r="IOZ293" s="42"/>
      <c r="IPA293" s="42"/>
      <c r="IPB293" s="42"/>
      <c r="IPC293" s="42"/>
      <c r="IPD293" s="42"/>
      <c r="IPE293" s="42"/>
      <c r="IPF293" s="42"/>
      <c r="IPG293" s="42"/>
      <c r="IPH293" s="42"/>
      <c r="IPI293" s="42"/>
      <c r="IPJ293" s="42"/>
      <c r="IPK293" s="42"/>
      <c r="IPL293" s="42"/>
      <c r="IPM293" s="42"/>
      <c r="IPN293" s="42"/>
      <c r="IPO293" s="42"/>
      <c r="IPP293" s="42"/>
      <c r="IPQ293" s="42"/>
      <c r="IPR293" s="42"/>
      <c r="IPS293" s="42"/>
      <c r="IPT293" s="42"/>
      <c r="IPU293" s="42"/>
      <c r="IPV293" s="42"/>
      <c r="IPW293" s="42"/>
      <c r="IPX293" s="42"/>
      <c r="IPY293" s="42"/>
      <c r="IPZ293" s="42"/>
      <c r="IQA293" s="42"/>
      <c r="IQB293" s="42"/>
      <c r="IQC293" s="42"/>
      <c r="IQD293" s="42"/>
      <c r="IQE293" s="42"/>
      <c r="IQF293" s="42"/>
      <c r="IQG293" s="42"/>
      <c r="IQH293" s="42"/>
      <c r="IQI293" s="42"/>
      <c r="IQJ293" s="42"/>
      <c r="IQK293" s="42"/>
      <c r="IQL293" s="42"/>
      <c r="IQM293" s="42"/>
      <c r="IQN293" s="42"/>
      <c r="IQO293" s="42"/>
      <c r="IQP293" s="42"/>
      <c r="IQQ293" s="42"/>
      <c r="IQR293" s="42"/>
      <c r="IQS293" s="42"/>
      <c r="IQT293" s="42"/>
      <c r="IQU293" s="42"/>
      <c r="IQV293" s="42"/>
      <c r="IQW293" s="42"/>
      <c r="IQX293" s="42"/>
      <c r="IQY293" s="42"/>
      <c r="IQZ293" s="42"/>
      <c r="IRA293" s="42"/>
      <c r="IRB293" s="42"/>
      <c r="IRC293" s="42"/>
      <c r="IRD293" s="42"/>
      <c r="IRE293" s="42"/>
      <c r="IRF293" s="42"/>
      <c r="IRG293" s="42"/>
      <c r="IRH293" s="42"/>
      <c r="IRI293" s="42"/>
      <c r="IRJ293" s="42"/>
      <c r="IRK293" s="42"/>
      <c r="IRL293" s="42"/>
      <c r="IRM293" s="42"/>
      <c r="IRN293" s="42"/>
      <c r="IRO293" s="42"/>
      <c r="IRP293" s="42"/>
      <c r="IRQ293" s="42"/>
      <c r="IRR293" s="42"/>
      <c r="IRS293" s="42"/>
      <c r="IRT293" s="42"/>
      <c r="IRU293" s="42"/>
      <c r="IRV293" s="42"/>
      <c r="IRW293" s="42"/>
      <c r="IRX293" s="42"/>
      <c r="IRY293" s="42"/>
      <c r="IRZ293" s="42"/>
      <c r="ISA293" s="42"/>
      <c r="ISB293" s="42"/>
      <c r="ISC293" s="42"/>
      <c r="ISD293" s="42"/>
      <c r="ISE293" s="42"/>
      <c r="ISF293" s="42"/>
      <c r="ISG293" s="42"/>
      <c r="ISH293" s="42"/>
      <c r="ISI293" s="42"/>
      <c r="ISJ293" s="42"/>
      <c r="ISK293" s="42"/>
      <c r="ISL293" s="42"/>
      <c r="ISM293" s="42"/>
      <c r="ISN293" s="42"/>
      <c r="ISO293" s="42"/>
      <c r="ISP293" s="42"/>
      <c r="ISQ293" s="42"/>
      <c r="ISR293" s="42"/>
      <c r="ISS293" s="42"/>
      <c r="IST293" s="42"/>
      <c r="ISU293" s="42"/>
      <c r="ISV293" s="42"/>
      <c r="ISW293" s="42"/>
      <c r="ISX293" s="42"/>
      <c r="ISY293" s="42"/>
      <c r="ISZ293" s="42"/>
      <c r="ITA293" s="42"/>
      <c r="ITB293" s="42"/>
      <c r="ITC293" s="42"/>
      <c r="ITD293" s="42"/>
      <c r="ITE293" s="42"/>
      <c r="ITF293" s="42"/>
      <c r="ITG293" s="42"/>
      <c r="ITH293" s="42"/>
      <c r="ITI293" s="42"/>
      <c r="ITJ293" s="42"/>
      <c r="ITK293" s="42"/>
      <c r="ITL293" s="42"/>
      <c r="ITM293" s="42"/>
      <c r="ITN293" s="42"/>
      <c r="ITO293" s="42"/>
      <c r="ITP293" s="42"/>
      <c r="ITQ293" s="42"/>
      <c r="ITR293" s="42"/>
      <c r="ITS293" s="42"/>
      <c r="ITT293" s="42"/>
      <c r="ITU293" s="42"/>
      <c r="ITV293" s="42"/>
      <c r="ITW293" s="42"/>
      <c r="ITX293" s="42"/>
      <c r="ITY293" s="42"/>
      <c r="ITZ293" s="42"/>
      <c r="IUA293" s="42"/>
      <c r="IUB293" s="42"/>
      <c r="IUC293" s="42"/>
      <c r="IUD293" s="42"/>
      <c r="IUE293" s="42"/>
      <c r="IUF293" s="42"/>
      <c r="IUG293" s="42"/>
      <c r="IUH293" s="42"/>
      <c r="IUI293" s="42"/>
      <c r="IUJ293" s="42"/>
      <c r="IUK293" s="42"/>
      <c r="IUL293" s="42"/>
      <c r="IUM293" s="42"/>
      <c r="IUN293" s="42"/>
      <c r="IUO293" s="42"/>
      <c r="IUP293" s="42"/>
      <c r="IUQ293" s="42"/>
      <c r="IUR293" s="42"/>
      <c r="IUS293" s="42"/>
      <c r="IUT293" s="42"/>
      <c r="IUU293" s="42"/>
      <c r="IUV293" s="42"/>
      <c r="IUW293" s="42"/>
      <c r="IUX293" s="42"/>
      <c r="IUY293" s="42"/>
      <c r="IUZ293" s="42"/>
      <c r="IVA293" s="42"/>
      <c r="IVB293" s="42"/>
      <c r="IVC293" s="42"/>
      <c r="IVD293" s="42"/>
      <c r="IVE293" s="42"/>
      <c r="IVF293" s="42"/>
      <c r="IVG293" s="42"/>
      <c r="IVH293" s="42"/>
      <c r="IVI293" s="42"/>
      <c r="IVJ293" s="42"/>
      <c r="IVK293" s="42"/>
      <c r="IVL293" s="42"/>
      <c r="IVM293" s="42"/>
      <c r="IVN293" s="42"/>
      <c r="IVO293" s="42"/>
      <c r="IVP293" s="42"/>
      <c r="IVQ293" s="42"/>
      <c r="IVR293" s="42"/>
      <c r="IVS293" s="42"/>
      <c r="IVT293" s="42"/>
      <c r="IVU293" s="42"/>
      <c r="IVV293" s="42"/>
      <c r="IVW293" s="42"/>
      <c r="IVX293" s="42"/>
      <c r="IVY293" s="42"/>
      <c r="IVZ293" s="42"/>
      <c r="IWA293" s="42"/>
      <c r="IWB293" s="42"/>
      <c r="IWC293" s="42"/>
      <c r="IWD293" s="42"/>
      <c r="IWE293" s="42"/>
      <c r="IWF293" s="42"/>
      <c r="IWG293" s="42"/>
      <c r="IWH293" s="42"/>
      <c r="IWI293" s="42"/>
      <c r="IWJ293" s="42"/>
      <c r="IWK293" s="42"/>
      <c r="IWL293" s="42"/>
      <c r="IWM293" s="42"/>
      <c r="IWN293" s="42"/>
      <c r="IWO293" s="42"/>
      <c r="IWP293" s="42"/>
      <c r="IWQ293" s="42"/>
      <c r="IWR293" s="42"/>
      <c r="IWS293" s="42"/>
      <c r="IWT293" s="42"/>
      <c r="IWU293" s="42"/>
      <c r="IWV293" s="42"/>
      <c r="IWW293" s="42"/>
      <c r="IWX293" s="42"/>
      <c r="IWY293" s="42"/>
      <c r="IWZ293" s="42"/>
      <c r="IXA293" s="42"/>
      <c r="IXB293" s="42"/>
      <c r="IXC293" s="42"/>
      <c r="IXD293" s="42"/>
      <c r="IXE293" s="42"/>
      <c r="IXF293" s="42"/>
      <c r="IXG293" s="42"/>
      <c r="IXH293" s="42"/>
      <c r="IXI293" s="42"/>
      <c r="IXJ293" s="42"/>
      <c r="IXK293" s="42"/>
      <c r="IXL293" s="42"/>
      <c r="IXM293" s="42"/>
      <c r="IXN293" s="42"/>
      <c r="IXO293" s="42"/>
      <c r="IXP293" s="42"/>
      <c r="IXQ293" s="42"/>
      <c r="IXR293" s="42"/>
      <c r="IXS293" s="42"/>
      <c r="IXT293" s="42"/>
      <c r="IXU293" s="42"/>
      <c r="IXV293" s="42"/>
      <c r="IXW293" s="42"/>
      <c r="IXX293" s="42"/>
      <c r="IXY293" s="42"/>
      <c r="IXZ293" s="42"/>
      <c r="IYA293" s="42"/>
      <c r="IYB293" s="42"/>
      <c r="IYC293" s="42"/>
      <c r="IYD293" s="42"/>
      <c r="IYE293" s="42"/>
      <c r="IYF293" s="42"/>
      <c r="IYG293" s="42"/>
      <c r="IYH293" s="42"/>
      <c r="IYI293" s="42"/>
      <c r="IYJ293" s="42"/>
      <c r="IYK293" s="42"/>
      <c r="IYL293" s="42"/>
      <c r="IYM293" s="42"/>
      <c r="IYN293" s="42"/>
      <c r="IYO293" s="42"/>
      <c r="IYP293" s="42"/>
      <c r="IYQ293" s="42"/>
      <c r="IYR293" s="42"/>
      <c r="IYS293" s="42"/>
      <c r="IYT293" s="42"/>
      <c r="IYU293" s="42"/>
      <c r="IYV293" s="42"/>
      <c r="IYW293" s="42"/>
      <c r="IYX293" s="42"/>
      <c r="IYY293" s="42"/>
      <c r="IYZ293" s="42"/>
      <c r="IZA293" s="42"/>
      <c r="IZB293" s="42"/>
      <c r="IZC293" s="42"/>
      <c r="IZD293" s="42"/>
      <c r="IZE293" s="42"/>
      <c r="IZF293" s="42"/>
      <c r="IZG293" s="42"/>
      <c r="IZH293" s="42"/>
      <c r="IZI293" s="42"/>
      <c r="IZJ293" s="42"/>
      <c r="IZK293" s="42"/>
      <c r="IZL293" s="42"/>
      <c r="IZM293" s="42"/>
      <c r="IZN293" s="42"/>
      <c r="IZO293" s="42"/>
      <c r="IZP293" s="42"/>
      <c r="IZQ293" s="42"/>
      <c r="IZR293" s="42"/>
      <c r="IZS293" s="42"/>
      <c r="IZT293" s="42"/>
      <c r="IZU293" s="42"/>
      <c r="IZV293" s="42"/>
      <c r="IZW293" s="42"/>
      <c r="IZX293" s="42"/>
      <c r="IZY293" s="42"/>
      <c r="IZZ293" s="42"/>
      <c r="JAA293" s="42"/>
      <c r="JAB293" s="42"/>
      <c r="JAC293" s="42"/>
      <c r="JAD293" s="42"/>
      <c r="JAE293" s="42"/>
      <c r="JAF293" s="42"/>
      <c r="JAG293" s="42"/>
      <c r="JAH293" s="42"/>
      <c r="JAI293" s="42"/>
      <c r="JAJ293" s="42"/>
      <c r="JAK293" s="42"/>
      <c r="JAL293" s="42"/>
      <c r="JAM293" s="42"/>
      <c r="JAN293" s="42"/>
      <c r="JAO293" s="42"/>
      <c r="JAP293" s="42"/>
      <c r="JAQ293" s="42"/>
      <c r="JAR293" s="42"/>
      <c r="JAS293" s="42"/>
      <c r="JAT293" s="42"/>
      <c r="JAU293" s="42"/>
      <c r="JAV293" s="42"/>
      <c r="JAW293" s="42"/>
      <c r="JAX293" s="42"/>
      <c r="JAY293" s="42"/>
      <c r="JAZ293" s="42"/>
      <c r="JBA293" s="42"/>
      <c r="JBB293" s="42"/>
      <c r="JBC293" s="42"/>
      <c r="JBD293" s="42"/>
      <c r="JBE293" s="42"/>
      <c r="JBF293" s="42"/>
      <c r="JBG293" s="42"/>
      <c r="JBH293" s="42"/>
      <c r="JBI293" s="42"/>
      <c r="JBJ293" s="42"/>
      <c r="JBK293" s="42"/>
      <c r="JBL293" s="42"/>
      <c r="JBM293" s="42"/>
      <c r="JBN293" s="42"/>
      <c r="JBO293" s="42"/>
      <c r="JBP293" s="42"/>
      <c r="JBQ293" s="42"/>
      <c r="JBR293" s="42"/>
      <c r="JBS293" s="42"/>
      <c r="JBT293" s="42"/>
      <c r="JBU293" s="42"/>
      <c r="JBV293" s="42"/>
      <c r="JBW293" s="42"/>
      <c r="JBX293" s="42"/>
      <c r="JBY293" s="42"/>
      <c r="JBZ293" s="42"/>
      <c r="JCA293" s="42"/>
      <c r="JCB293" s="42"/>
      <c r="JCC293" s="42"/>
      <c r="JCD293" s="42"/>
      <c r="JCE293" s="42"/>
      <c r="JCF293" s="42"/>
      <c r="JCG293" s="42"/>
      <c r="JCH293" s="42"/>
      <c r="JCI293" s="42"/>
      <c r="JCJ293" s="42"/>
      <c r="JCK293" s="42"/>
      <c r="JCL293" s="42"/>
      <c r="JCM293" s="42"/>
      <c r="JCN293" s="42"/>
      <c r="JCO293" s="42"/>
      <c r="JCP293" s="42"/>
      <c r="JCQ293" s="42"/>
      <c r="JCR293" s="42"/>
      <c r="JCS293" s="42"/>
      <c r="JCT293" s="42"/>
      <c r="JCU293" s="42"/>
      <c r="JCV293" s="42"/>
      <c r="JCW293" s="42"/>
      <c r="JCX293" s="42"/>
      <c r="JCY293" s="42"/>
      <c r="JCZ293" s="42"/>
      <c r="JDA293" s="42"/>
      <c r="JDB293" s="42"/>
      <c r="JDC293" s="42"/>
      <c r="JDD293" s="42"/>
      <c r="JDE293" s="42"/>
      <c r="JDF293" s="42"/>
      <c r="JDG293" s="42"/>
      <c r="JDH293" s="42"/>
      <c r="JDI293" s="42"/>
      <c r="JDJ293" s="42"/>
      <c r="JDK293" s="42"/>
      <c r="JDL293" s="42"/>
      <c r="JDM293" s="42"/>
      <c r="JDN293" s="42"/>
      <c r="JDO293" s="42"/>
      <c r="JDP293" s="42"/>
      <c r="JDQ293" s="42"/>
      <c r="JDR293" s="42"/>
      <c r="JDS293" s="42"/>
      <c r="JDT293" s="42"/>
      <c r="JDU293" s="42"/>
      <c r="JDV293" s="42"/>
      <c r="JDW293" s="42"/>
      <c r="JDX293" s="42"/>
      <c r="JDY293" s="42"/>
      <c r="JDZ293" s="42"/>
      <c r="JEA293" s="42"/>
      <c r="JEB293" s="42"/>
      <c r="JEC293" s="42"/>
      <c r="JED293" s="42"/>
      <c r="JEE293" s="42"/>
      <c r="JEF293" s="42"/>
      <c r="JEG293" s="42"/>
      <c r="JEH293" s="42"/>
      <c r="JEI293" s="42"/>
      <c r="JEJ293" s="42"/>
      <c r="JEK293" s="42"/>
      <c r="JEL293" s="42"/>
      <c r="JEM293" s="42"/>
      <c r="JEN293" s="42"/>
      <c r="JEO293" s="42"/>
      <c r="JEP293" s="42"/>
      <c r="JEQ293" s="42"/>
      <c r="JER293" s="42"/>
      <c r="JES293" s="42"/>
      <c r="JET293" s="42"/>
      <c r="JEU293" s="42"/>
      <c r="JEV293" s="42"/>
      <c r="JEW293" s="42"/>
      <c r="JEX293" s="42"/>
      <c r="JEY293" s="42"/>
      <c r="JEZ293" s="42"/>
      <c r="JFA293" s="42"/>
      <c r="JFB293" s="42"/>
      <c r="JFC293" s="42"/>
      <c r="JFD293" s="42"/>
      <c r="JFE293" s="42"/>
      <c r="JFF293" s="42"/>
      <c r="JFG293" s="42"/>
      <c r="JFH293" s="42"/>
      <c r="JFI293" s="42"/>
      <c r="JFJ293" s="42"/>
      <c r="JFK293" s="42"/>
      <c r="JFL293" s="42"/>
      <c r="JFM293" s="42"/>
      <c r="JFN293" s="42"/>
      <c r="JFO293" s="42"/>
      <c r="JFP293" s="42"/>
      <c r="JFQ293" s="42"/>
      <c r="JFR293" s="42"/>
      <c r="JFS293" s="42"/>
      <c r="JFT293" s="42"/>
      <c r="JFU293" s="42"/>
      <c r="JFV293" s="42"/>
      <c r="JFW293" s="42"/>
      <c r="JFX293" s="42"/>
      <c r="JFY293" s="42"/>
      <c r="JFZ293" s="42"/>
      <c r="JGA293" s="42"/>
      <c r="JGB293" s="42"/>
      <c r="JGC293" s="42"/>
      <c r="JGD293" s="42"/>
      <c r="JGE293" s="42"/>
      <c r="JGF293" s="42"/>
      <c r="JGG293" s="42"/>
      <c r="JGH293" s="42"/>
      <c r="JGI293" s="42"/>
      <c r="JGJ293" s="42"/>
      <c r="JGK293" s="42"/>
      <c r="JGL293" s="42"/>
      <c r="JGM293" s="42"/>
      <c r="JGN293" s="42"/>
      <c r="JGO293" s="42"/>
      <c r="JGP293" s="42"/>
      <c r="JGQ293" s="42"/>
      <c r="JGR293" s="42"/>
      <c r="JGS293" s="42"/>
      <c r="JGT293" s="42"/>
      <c r="JGU293" s="42"/>
      <c r="JGV293" s="42"/>
      <c r="JGW293" s="42"/>
      <c r="JGX293" s="42"/>
      <c r="JGY293" s="42"/>
      <c r="JGZ293" s="42"/>
      <c r="JHA293" s="42"/>
      <c r="JHB293" s="42"/>
      <c r="JHC293" s="42"/>
      <c r="JHD293" s="42"/>
      <c r="JHE293" s="42"/>
      <c r="JHF293" s="42"/>
      <c r="JHG293" s="42"/>
      <c r="JHH293" s="42"/>
      <c r="JHI293" s="42"/>
      <c r="JHJ293" s="42"/>
      <c r="JHK293" s="42"/>
      <c r="JHL293" s="42"/>
      <c r="JHM293" s="42"/>
      <c r="JHN293" s="42"/>
      <c r="JHO293" s="42"/>
      <c r="JHP293" s="42"/>
      <c r="JHQ293" s="42"/>
      <c r="JHR293" s="42"/>
      <c r="JHS293" s="42"/>
      <c r="JHT293" s="42"/>
      <c r="JHU293" s="42"/>
      <c r="JHV293" s="42"/>
      <c r="JHW293" s="42"/>
      <c r="JHX293" s="42"/>
      <c r="JHY293" s="42"/>
      <c r="JHZ293" s="42"/>
      <c r="JIA293" s="42"/>
      <c r="JIB293" s="42"/>
      <c r="JIC293" s="42"/>
      <c r="JID293" s="42"/>
      <c r="JIE293" s="42"/>
      <c r="JIF293" s="42"/>
      <c r="JIG293" s="42"/>
      <c r="JIH293" s="42"/>
      <c r="JII293" s="42"/>
      <c r="JIJ293" s="42"/>
      <c r="JIK293" s="42"/>
      <c r="JIL293" s="42"/>
      <c r="JIM293" s="42"/>
      <c r="JIN293" s="42"/>
      <c r="JIO293" s="42"/>
      <c r="JIP293" s="42"/>
      <c r="JIQ293" s="42"/>
      <c r="JIR293" s="42"/>
      <c r="JIS293" s="42"/>
      <c r="JIT293" s="42"/>
      <c r="JIU293" s="42"/>
      <c r="JIV293" s="42"/>
      <c r="JIW293" s="42"/>
      <c r="JIX293" s="42"/>
      <c r="JIY293" s="42"/>
      <c r="JIZ293" s="42"/>
      <c r="JJA293" s="42"/>
      <c r="JJB293" s="42"/>
      <c r="JJC293" s="42"/>
      <c r="JJD293" s="42"/>
      <c r="JJE293" s="42"/>
      <c r="JJF293" s="42"/>
      <c r="JJG293" s="42"/>
      <c r="JJH293" s="42"/>
      <c r="JJI293" s="42"/>
      <c r="JJJ293" s="42"/>
      <c r="JJK293" s="42"/>
      <c r="JJL293" s="42"/>
      <c r="JJM293" s="42"/>
      <c r="JJN293" s="42"/>
      <c r="JJO293" s="42"/>
      <c r="JJP293" s="42"/>
      <c r="JJQ293" s="42"/>
      <c r="JJR293" s="42"/>
      <c r="JJS293" s="42"/>
      <c r="JJT293" s="42"/>
      <c r="JJU293" s="42"/>
      <c r="JJV293" s="42"/>
      <c r="JJW293" s="42"/>
      <c r="JJX293" s="42"/>
      <c r="JJY293" s="42"/>
      <c r="JJZ293" s="42"/>
      <c r="JKA293" s="42"/>
      <c r="JKB293" s="42"/>
      <c r="JKC293" s="42"/>
      <c r="JKD293" s="42"/>
      <c r="JKE293" s="42"/>
      <c r="JKF293" s="42"/>
      <c r="JKG293" s="42"/>
      <c r="JKH293" s="42"/>
      <c r="JKI293" s="42"/>
      <c r="JKJ293" s="42"/>
      <c r="JKK293" s="42"/>
      <c r="JKL293" s="42"/>
      <c r="JKM293" s="42"/>
      <c r="JKN293" s="42"/>
      <c r="JKO293" s="42"/>
      <c r="JKP293" s="42"/>
      <c r="JKQ293" s="42"/>
      <c r="JKR293" s="42"/>
      <c r="JKS293" s="42"/>
      <c r="JKT293" s="42"/>
      <c r="JKU293" s="42"/>
      <c r="JKV293" s="42"/>
      <c r="JKW293" s="42"/>
      <c r="JKX293" s="42"/>
      <c r="JKY293" s="42"/>
      <c r="JKZ293" s="42"/>
      <c r="JLA293" s="42"/>
      <c r="JLB293" s="42"/>
      <c r="JLC293" s="42"/>
      <c r="JLD293" s="42"/>
      <c r="JLE293" s="42"/>
      <c r="JLF293" s="42"/>
      <c r="JLG293" s="42"/>
      <c r="JLH293" s="42"/>
      <c r="JLI293" s="42"/>
      <c r="JLJ293" s="42"/>
      <c r="JLK293" s="42"/>
      <c r="JLL293" s="42"/>
      <c r="JLM293" s="42"/>
      <c r="JLN293" s="42"/>
      <c r="JLO293" s="42"/>
      <c r="JLP293" s="42"/>
      <c r="JLQ293" s="42"/>
      <c r="JLR293" s="42"/>
      <c r="JLS293" s="42"/>
      <c r="JLT293" s="42"/>
      <c r="JLU293" s="42"/>
      <c r="JLV293" s="42"/>
      <c r="JLW293" s="42"/>
      <c r="JLX293" s="42"/>
      <c r="JLY293" s="42"/>
      <c r="JLZ293" s="42"/>
      <c r="JMA293" s="42"/>
      <c r="JMB293" s="42"/>
      <c r="JMC293" s="42"/>
      <c r="JMD293" s="42"/>
      <c r="JME293" s="42"/>
      <c r="JMF293" s="42"/>
      <c r="JMG293" s="42"/>
      <c r="JMH293" s="42"/>
      <c r="JMI293" s="42"/>
      <c r="JMJ293" s="42"/>
      <c r="JMK293" s="42"/>
      <c r="JML293" s="42"/>
      <c r="JMM293" s="42"/>
      <c r="JMN293" s="42"/>
      <c r="JMO293" s="42"/>
      <c r="JMP293" s="42"/>
      <c r="JMQ293" s="42"/>
      <c r="JMR293" s="42"/>
      <c r="JMS293" s="42"/>
      <c r="JMT293" s="42"/>
      <c r="JMU293" s="42"/>
      <c r="JMV293" s="42"/>
      <c r="JMW293" s="42"/>
      <c r="JMX293" s="42"/>
      <c r="JMY293" s="42"/>
      <c r="JMZ293" s="42"/>
      <c r="JNA293" s="42"/>
      <c r="JNB293" s="42"/>
      <c r="JNC293" s="42"/>
      <c r="JND293" s="42"/>
      <c r="JNE293" s="42"/>
      <c r="JNF293" s="42"/>
      <c r="JNG293" s="42"/>
      <c r="JNH293" s="42"/>
      <c r="JNI293" s="42"/>
      <c r="JNJ293" s="42"/>
      <c r="JNK293" s="42"/>
      <c r="JNL293" s="42"/>
      <c r="JNM293" s="42"/>
      <c r="JNN293" s="42"/>
      <c r="JNO293" s="42"/>
      <c r="JNP293" s="42"/>
      <c r="JNQ293" s="42"/>
      <c r="JNR293" s="42"/>
      <c r="JNS293" s="42"/>
      <c r="JNT293" s="42"/>
      <c r="JNU293" s="42"/>
      <c r="JNV293" s="42"/>
      <c r="JNW293" s="42"/>
      <c r="JNX293" s="42"/>
      <c r="JNY293" s="42"/>
      <c r="JNZ293" s="42"/>
      <c r="JOA293" s="42"/>
      <c r="JOB293" s="42"/>
      <c r="JOC293" s="42"/>
      <c r="JOD293" s="42"/>
      <c r="JOE293" s="42"/>
      <c r="JOF293" s="42"/>
      <c r="JOG293" s="42"/>
      <c r="JOH293" s="42"/>
      <c r="JOI293" s="42"/>
      <c r="JOJ293" s="42"/>
      <c r="JOK293" s="42"/>
      <c r="JOL293" s="42"/>
      <c r="JOM293" s="42"/>
      <c r="JON293" s="42"/>
      <c r="JOO293" s="42"/>
      <c r="JOP293" s="42"/>
      <c r="JOQ293" s="42"/>
      <c r="JOR293" s="42"/>
      <c r="JOS293" s="42"/>
      <c r="JOT293" s="42"/>
      <c r="JOU293" s="42"/>
      <c r="JOV293" s="42"/>
      <c r="JOW293" s="42"/>
      <c r="JOX293" s="42"/>
      <c r="JOY293" s="42"/>
      <c r="JOZ293" s="42"/>
      <c r="JPA293" s="42"/>
      <c r="JPB293" s="42"/>
      <c r="JPC293" s="42"/>
      <c r="JPD293" s="42"/>
      <c r="JPE293" s="42"/>
      <c r="JPF293" s="42"/>
      <c r="JPG293" s="42"/>
      <c r="JPH293" s="42"/>
      <c r="JPI293" s="42"/>
      <c r="JPJ293" s="42"/>
      <c r="JPK293" s="42"/>
      <c r="JPL293" s="42"/>
      <c r="JPM293" s="42"/>
      <c r="JPN293" s="42"/>
      <c r="JPO293" s="42"/>
      <c r="JPP293" s="42"/>
      <c r="JPQ293" s="42"/>
      <c r="JPR293" s="42"/>
      <c r="JPS293" s="42"/>
      <c r="JPT293" s="42"/>
      <c r="JPU293" s="42"/>
      <c r="JPV293" s="42"/>
      <c r="JPW293" s="42"/>
      <c r="JPX293" s="42"/>
      <c r="JPY293" s="42"/>
      <c r="JPZ293" s="42"/>
      <c r="JQA293" s="42"/>
      <c r="JQB293" s="42"/>
      <c r="JQC293" s="42"/>
      <c r="JQD293" s="42"/>
      <c r="JQE293" s="42"/>
      <c r="JQF293" s="42"/>
      <c r="JQG293" s="42"/>
      <c r="JQH293" s="42"/>
      <c r="JQI293" s="42"/>
      <c r="JQJ293" s="42"/>
      <c r="JQK293" s="42"/>
      <c r="JQL293" s="42"/>
      <c r="JQM293" s="42"/>
      <c r="JQN293" s="42"/>
      <c r="JQO293" s="42"/>
      <c r="JQP293" s="42"/>
      <c r="JQQ293" s="42"/>
      <c r="JQR293" s="42"/>
      <c r="JQS293" s="42"/>
      <c r="JQT293" s="42"/>
      <c r="JQU293" s="42"/>
      <c r="JQV293" s="42"/>
      <c r="JQW293" s="42"/>
      <c r="JQX293" s="42"/>
      <c r="JQY293" s="42"/>
      <c r="JQZ293" s="42"/>
      <c r="JRA293" s="42"/>
      <c r="JRB293" s="42"/>
      <c r="JRC293" s="42"/>
      <c r="JRD293" s="42"/>
      <c r="JRE293" s="42"/>
      <c r="JRF293" s="42"/>
      <c r="JRG293" s="42"/>
      <c r="JRH293" s="42"/>
      <c r="JRI293" s="42"/>
      <c r="JRJ293" s="42"/>
      <c r="JRK293" s="42"/>
      <c r="JRL293" s="42"/>
      <c r="JRM293" s="42"/>
      <c r="JRN293" s="42"/>
      <c r="JRO293" s="42"/>
      <c r="JRP293" s="42"/>
      <c r="JRQ293" s="42"/>
      <c r="JRR293" s="42"/>
      <c r="JRS293" s="42"/>
      <c r="JRT293" s="42"/>
      <c r="JRU293" s="42"/>
      <c r="JRV293" s="42"/>
      <c r="JRW293" s="42"/>
      <c r="JRX293" s="42"/>
      <c r="JRY293" s="42"/>
      <c r="JRZ293" s="42"/>
      <c r="JSA293" s="42"/>
      <c r="JSB293" s="42"/>
      <c r="JSC293" s="42"/>
      <c r="JSD293" s="42"/>
      <c r="JSE293" s="42"/>
      <c r="JSF293" s="42"/>
      <c r="JSG293" s="42"/>
      <c r="JSH293" s="42"/>
      <c r="JSI293" s="42"/>
      <c r="JSJ293" s="42"/>
      <c r="JSK293" s="42"/>
      <c r="JSL293" s="42"/>
      <c r="JSM293" s="42"/>
      <c r="JSN293" s="42"/>
      <c r="JSO293" s="42"/>
      <c r="JSP293" s="42"/>
      <c r="JSQ293" s="42"/>
      <c r="JSR293" s="42"/>
      <c r="JSS293" s="42"/>
      <c r="JST293" s="42"/>
      <c r="JSU293" s="42"/>
      <c r="JSV293" s="42"/>
      <c r="JSW293" s="42"/>
      <c r="JSX293" s="42"/>
      <c r="JSY293" s="42"/>
      <c r="JSZ293" s="42"/>
      <c r="JTA293" s="42"/>
      <c r="JTB293" s="42"/>
      <c r="JTC293" s="42"/>
      <c r="JTD293" s="42"/>
      <c r="JTE293" s="42"/>
      <c r="JTF293" s="42"/>
      <c r="JTG293" s="42"/>
      <c r="JTH293" s="42"/>
      <c r="JTI293" s="42"/>
      <c r="JTJ293" s="42"/>
      <c r="JTK293" s="42"/>
      <c r="JTL293" s="42"/>
      <c r="JTM293" s="42"/>
      <c r="JTN293" s="42"/>
      <c r="JTO293" s="42"/>
      <c r="JTP293" s="42"/>
      <c r="JTQ293" s="42"/>
      <c r="JTR293" s="42"/>
      <c r="JTS293" s="42"/>
      <c r="JTT293" s="42"/>
      <c r="JTU293" s="42"/>
      <c r="JTV293" s="42"/>
      <c r="JTW293" s="42"/>
      <c r="JTX293" s="42"/>
      <c r="JTY293" s="42"/>
      <c r="JTZ293" s="42"/>
      <c r="JUA293" s="42"/>
      <c r="JUB293" s="42"/>
      <c r="JUC293" s="42"/>
      <c r="JUD293" s="42"/>
      <c r="JUE293" s="42"/>
      <c r="JUF293" s="42"/>
      <c r="JUG293" s="42"/>
      <c r="JUH293" s="42"/>
      <c r="JUI293" s="42"/>
      <c r="JUJ293" s="42"/>
      <c r="JUK293" s="42"/>
      <c r="JUL293" s="42"/>
      <c r="JUM293" s="42"/>
      <c r="JUN293" s="42"/>
      <c r="JUO293" s="42"/>
      <c r="JUP293" s="42"/>
      <c r="JUQ293" s="42"/>
      <c r="JUR293" s="42"/>
      <c r="JUS293" s="42"/>
      <c r="JUT293" s="42"/>
      <c r="JUU293" s="42"/>
      <c r="JUV293" s="42"/>
      <c r="JUW293" s="42"/>
      <c r="JUX293" s="42"/>
      <c r="JUY293" s="42"/>
      <c r="JUZ293" s="42"/>
      <c r="JVA293" s="42"/>
      <c r="JVB293" s="42"/>
      <c r="JVC293" s="42"/>
      <c r="JVD293" s="42"/>
      <c r="JVE293" s="42"/>
      <c r="JVF293" s="42"/>
      <c r="JVG293" s="42"/>
      <c r="JVH293" s="42"/>
      <c r="JVI293" s="42"/>
      <c r="JVJ293" s="42"/>
      <c r="JVK293" s="42"/>
      <c r="JVL293" s="42"/>
      <c r="JVM293" s="42"/>
      <c r="JVN293" s="42"/>
      <c r="JVO293" s="42"/>
      <c r="JVP293" s="42"/>
      <c r="JVQ293" s="42"/>
      <c r="JVR293" s="42"/>
      <c r="JVS293" s="42"/>
      <c r="JVT293" s="42"/>
      <c r="JVU293" s="42"/>
      <c r="JVV293" s="42"/>
      <c r="JVW293" s="42"/>
      <c r="JVX293" s="42"/>
      <c r="JVY293" s="42"/>
      <c r="JVZ293" s="42"/>
      <c r="JWA293" s="42"/>
      <c r="JWB293" s="42"/>
      <c r="JWC293" s="42"/>
      <c r="JWD293" s="42"/>
      <c r="JWE293" s="42"/>
      <c r="JWF293" s="42"/>
      <c r="JWG293" s="42"/>
      <c r="JWH293" s="42"/>
      <c r="JWI293" s="42"/>
      <c r="JWJ293" s="42"/>
      <c r="JWK293" s="42"/>
      <c r="JWL293" s="42"/>
      <c r="JWM293" s="42"/>
      <c r="JWN293" s="42"/>
      <c r="JWO293" s="42"/>
      <c r="JWP293" s="42"/>
      <c r="JWQ293" s="42"/>
      <c r="JWR293" s="42"/>
      <c r="JWS293" s="42"/>
      <c r="JWT293" s="42"/>
      <c r="JWU293" s="42"/>
      <c r="JWV293" s="42"/>
      <c r="JWW293" s="42"/>
      <c r="JWX293" s="42"/>
      <c r="JWY293" s="42"/>
      <c r="JWZ293" s="42"/>
      <c r="JXA293" s="42"/>
      <c r="JXB293" s="42"/>
      <c r="JXC293" s="42"/>
      <c r="JXD293" s="42"/>
      <c r="JXE293" s="42"/>
      <c r="JXF293" s="42"/>
      <c r="JXG293" s="42"/>
      <c r="JXH293" s="42"/>
      <c r="JXI293" s="42"/>
      <c r="JXJ293" s="42"/>
      <c r="JXK293" s="42"/>
      <c r="JXL293" s="42"/>
      <c r="JXM293" s="42"/>
      <c r="JXN293" s="42"/>
      <c r="JXO293" s="42"/>
      <c r="JXP293" s="42"/>
      <c r="JXQ293" s="42"/>
      <c r="JXR293" s="42"/>
      <c r="JXS293" s="42"/>
      <c r="JXT293" s="42"/>
      <c r="JXU293" s="42"/>
      <c r="JXV293" s="42"/>
      <c r="JXW293" s="42"/>
      <c r="JXX293" s="42"/>
      <c r="JXY293" s="42"/>
      <c r="JXZ293" s="42"/>
      <c r="JYA293" s="42"/>
      <c r="JYB293" s="42"/>
      <c r="JYC293" s="42"/>
      <c r="JYD293" s="42"/>
      <c r="JYE293" s="42"/>
      <c r="JYF293" s="42"/>
      <c r="JYG293" s="42"/>
      <c r="JYH293" s="42"/>
      <c r="JYI293" s="42"/>
      <c r="JYJ293" s="42"/>
      <c r="JYK293" s="42"/>
      <c r="JYL293" s="42"/>
      <c r="JYM293" s="42"/>
      <c r="JYN293" s="42"/>
      <c r="JYO293" s="42"/>
      <c r="JYP293" s="42"/>
      <c r="JYQ293" s="42"/>
      <c r="JYR293" s="42"/>
      <c r="JYS293" s="42"/>
      <c r="JYT293" s="42"/>
      <c r="JYU293" s="42"/>
      <c r="JYV293" s="42"/>
      <c r="JYW293" s="42"/>
      <c r="JYX293" s="42"/>
      <c r="JYY293" s="42"/>
      <c r="JYZ293" s="42"/>
      <c r="JZA293" s="42"/>
      <c r="JZB293" s="42"/>
      <c r="JZC293" s="42"/>
      <c r="JZD293" s="42"/>
      <c r="JZE293" s="42"/>
      <c r="JZF293" s="42"/>
      <c r="JZG293" s="42"/>
      <c r="JZH293" s="42"/>
      <c r="JZI293" s="42"/>
      <c r="JZJ293" s="42"/>
      <c r="JZK293" s="42"/>
      <c r="JZL293" s="42"/>
      <c r="JZM293" s="42"/>
      <c r="JZN293" s="42"/>
      <c r="JZO293" s="42"/>
      <c r="JZP293" s="42"/>
      <c r="JZQ293" s="42"/>
      <c r="JZR293" s="42"/>
      <c r="JZS293" s="42"/>
      <c r="JZT293" s="42"/>
      <c r="JZU293" s="42"/>
      <c r="JZV293" s="42"/>
      <c r="JZW293" s="42"/>
      <c r="JZX293" s="42"/>
      <c r="JZY293" s="42"/>
      <c r="JZZ293" s="42"/>
      <c r="KAA293" s="42"/>
      <c r="KAB293" s="42"/>
      <c r="KAC293" s="42"/>
      <c r="KAD293" s="42"/>
      <c r="KAE293" s="42"/>
      <c r="KAF293" s="42"/>
      <c r="KAG293" s="42"/>
      <c r="KAH293" s="42"/>
      <c r="KAI293" s="42"/>
      <c r="KAJ293" s="42"/>
      <c r="KAK293" s="42"/>
      <c r="KAL293" s="42"/>
      <c r="KAM293" s="42"/>
      <c r="KAN293" s="42"/>
      <c r="KAO293" s="42"/>
      <c r="KAP293" s="42"/>
      <c r="KAQ293" s="42"/>
      <c r="KAR293" s="42"/>
      <c r="KAS293" s="42"/>
      <c r="KAT293" s="42"/>
      <c r="KAU293" s="42"/>
      <c r="KAV293" s="42"/>
      <c r="KAW293" s="42"/>
      <c r="KAX293" s="42"/>
      <c r="KAY293" s="42"/>
      <c r="KAZ293" s="42"/>
      <c r="KBA293" s="42"/>
      <c r="KBB293" s="42"/>
      <c r="KBC293" s="42"/>
      <c r="KBD293" s="42"/>
      <c r="KBE293" s="42"/>
      <c r="KBF293" s="42"/>
      <c r="KBG293" s="42"/>
      <c r="KBH293" s="42"/>
      <c r="KBI293" s="42"/>
      <c r="KBJ293" s="42"/>
      <c r="KBK293" s="42"/>
      <c r="KBL293" s="42"/>
      <c r="KBM293" s="42"/>
      <c r="KBN293" s="42"/>
      <c r="KBO293" s="42"/>
      <c r="KBP293" s="42"/>
      <c r="KBQ293" s="42"/>
      <c r="KBR293" s="42"/>
      <c r="KBS293" s="42"/>
      <c r="KBT293" s="42"/>
      <c r="KBU293" s="42"/>
      <c r="KBV293" s="42"/>
      <c r="KBW293" s="42"/>
      <c r="KBX293" s="42"/>
      <c r="KBY293" s="42"/>
      <c r="KBZ293" s="42"/>
      <c r="KCA293" s="42"/>
      <c r="KCB293" s="42"/>
      <c r="KCC293" s="42"/>
      <c r="KCD293" s="42"/>
      <c r="KCE293" s="42"/>
      <c r="KCF293" s="42"/>
      <c r="KCG293" s="42"/>
      <c r="KCH293" s="42"/>
      <c r="KCI293" s="42"/>
      <c r="KCJ293" s="42"/>
      <c r="KCK293" s="42"/>
      <c r="KCL293" s="42"/>
      <c r="KCM293" s="42"/>
      <c r="KCN293" s="42"/>
      <c r="KCO293" s="42"/>
      <c r="KCP293" s="42"/>
      <c r="KCQ293" s="42"/>
      <c r="KCR293" s="42"/>
      <c r="KCS293" s="42"/>
      <c r="KCT293" s="42"/>
      <c r="KCU293" s="42"/>
      <c r="KCV293" s="42"/>
      <c r="KCW293" s="42"/>
      <c r="KCX293" s="42"/>
      <c r="KCY293" s="42"/>
      <c r="KCZ293" s="42"/>
      <c r="KDA293" s="42"/>
      <c r="KDB293" s="42"/>
      <c r="KDC293" s="42"/>
      <c r="KDD293" s="42"/>
      <c r="KDE293" s="42"/>
      <c r="KDF293" s="42"/>
      <c r="KDG293" s="42"/>
      <c r="KDH293" s="42"/>
      <c r="KDI293" s="42"/>
      <c r="KDJ293" s="42"/>
      <c r="KDK293" s="42"/>
      <c r="KDL293" s="42"/>
      <c r="KDM293" s="42"/>
      <c r="KDN293" s="42"/>
      <c r="KDO293" s="42"/>
      <c r="KDP293" s="42"/>
      <c r="KDQ293" s="42"/>
      <c r="KDR293" s="42"/>
      <c r="KDS293" s="42"/>
      <c r="KDT293" s="42"/>
      <c r="KDU293" s="42"/>
      <c r="KDV293" s="42"/>
      <c r="KDW293" s="42"/>
      <c r="KDX293" s="42"/>
      <c r="KDY293" s="42"/>
      <c r="KDZ293" s="42"/>
      <c r="KEA293" s="42"/>
      <c r="KEB293" s="42"/>
      <c r="KEC293" s="42"/>
      <c r="KED293" s="42"/>
      <c r="KEE293" s="42"/>
      <c r="KEF293" s="42"/>
      <c r="KEG293" s="42"/>
      <c r="KEH293" s="42"/>
      <c r="KEI293" s="42"/>
      <c r="KEJ293" s="42"/>
      <c r="KEK293" s="42"/>
      <c r="KEL293" s="42"/>
      <c r="KEM293" s="42"/>
      <c r="KEN293" s="42"/>
      <c r="KEO293" s="42"/>
      <c r="KEP293" s="42"/>
      <c r="KEQ293" s="42"/>
      <c r="KER293" s="42"/>
      <c r="KES293" s="42"/>
      <c r="KET293" s="42"/>
      <c r="KEU293" s="42"/>
      <c r="KEV293" s="42"/>
      <c r="KEW293" s="42"/>
      <c r="KEX293" s="42"/>
      <c r="KEY293" s="42"/>
      <c r="KEZ293" s="42"/>
      <c r="KFA293" s="42"/>
      <c r="KFB293" s="42"/>
      <c r="KFC293" s="42"/>
      <c r="KFD293" s="42"/>
      <c r="KFE293" s="42"/>
      <c r="KFF293" s="42"/>
      <c r="KFG293" s="42"/>
      <c r="KFH293" s="42"/>
      <c r="KFI293" s="42"/>
      <c r="KFJ293" s="42"/>
      <c r="KFK293" s="42"/>
      <c r="KFL293" s="42"/>
      <c r="KFM293" s="42"/>
      <c r="KFN293" s="42"/>
      <c r="KFO293" s="42"/>
      <c r="KFP293" s="42"/>
      <c r="KFQ293" s="42"/>
      <c r="KFR293" s="42"/>
      <c r="KFS293" s="42"/>
      <c r="KFT293" s="42"/>
      <c r="KFU293" s="42"/>
      <c r="KFV293" s="42"/>
      <c r="KFW293" s="42"/>
      <c r="KFX293" s="42"/>
      <c r="KFY293" s="42"/>
      <c r="KFZ293" s="42"/>
      <c r="KGA293" s="42"/>
      <c r="KGB293" s="42"/>
      <c r="KGC293" s="42"/>
      <c r="KGD293" s="42"/>
      <c r="KGE293" s="42"/>
      <c r="KGF293" s="42"/>
      <c r="KGG293" s="42"/>
      <c r="KGH293" s="42"/>
      <c r="KGI293" s="42"/>
      <c r="KGJ293" s="42"/>
      <c r="KGK293" s="42"/>
      <c r="KGL293" s="42"/>
      <c r="KGM293" s="42"/>
      <c r="KGN293" s="42"/>
      <c r="KGO293" s="42"/>
      <c r="KGP293" s="42"/>
      <c r="KGQ293" s="42"/>
      <c r="KGR293" s="42"/>
      <c r="KGS293" s="42"/>
      <c r="KGT293" s="42"/>
      <c r="KGU293" s="42"/>
      <c r="KGV293" s="42"/>
      <c r="KGW293" s="42"/>
      <c r="KGX293" s="42"/>
      <c r="KGY293" s="42"/>
      <c r="KGZ293" s="42"/>
      <c r="KHA293" s="42"/>
      <c r="KHB293" s="42"/>
      <c r="KHC293" s="42"/>
      <c r="KHD293" s="42"/>
      <c r="KHE293" s="42"/>
      <c r="KHF293" s="42"/>
      <c r="KHG293" s="42"/>
      <c r="KHH293" s="42"/>
      <c r="KHI293" s="42"/>
      <c r="KHJ293" s="42"/>
      <c r="KHK293" s="42"/>
      <c r="KHL293" s="42"/>
      <c r="KHM293" s="42"/>
      <c r="KHN293" s="42"/>
      <c r="KHO293" s="42"/>
      <c r="KHP293" s="42"/>
      <c r="KHQ293" s="42"/>
      <c r="KHR293" s="42"/>
      <c r="KHS293" s="42"/>
      <c r="KHT293" s="42"/>
      <c r="KHU293" s="42"/>
      <c r="KHV293" s="42"/>
      <c r="KHW293" s="42"/>
      <c r="KHX293" s="42"/>
      <c r="KHY293" s="42"/>
      <c r="KHZ293" s="42"/>
      <c r="KIA293" s="42"/>
      <c r="KIB293" s="42"/>
      <c r="KIC293" s="42"/>
      <c r="KID293" s="42"/>
      <c r="KIE293" s="42"/>
      <c r="KIF293" s="42"/>
      <c r="KIG293" s="42"/>
      <c r="KIH293" s="42"/>
      <c r="KII293" s="42"/>
      <c r="KIJ293" s="42"/>
      <c r="KIK293" s="42"/>
      <c r="KIL293" s="42"/>
      <c r="KIM293" s="42"/>
      <c r="KIN293" s="42"/>
      <c r="KIO293" s="42"/>
      <c r="KIP293" s="42"/>
      <c r="KIQ293" s="42"/>
      <c r="KIR293" s="42"/>
      <c r="KIS293" s="42"/>
      <c r="KIT293" s="42"/>
      <c r="KIU293" s="42"/>
      <c r="KIV293" s="42"/>
      <c r="KIW293" s="42"/>
      <c r="KIX293" s="42"/>
      <c r="KIY293" s="42"/>
      <c r="KIZ293" s="42"/>
      <c r="KJA293" s="42"/>
      <c r="KJB293" s="42"/>
      <c r="KJC293" s="42"/>
      <c r="KJD293" s="42"/>
      <c r="KJE293" s="42"/>
      <c r="KJF293" s="42"/>
      <c r="KJG293" s="42"/>
      <c r="KJH293" s="42"/>
      <c r="KJI293" s="42"/>
      <c r="KJJ293" s="42"/>
      <c r="KJK293" s="42"/>
      <c r="KJL293" s="42"/>
      <c r="KJM293" s="42"/>
      <c r="KJN293" s="42"/>
      <c r="KJO293" s="42"/>
      <c r="KJP293" s="42"/>
      <c r="KJQ293" s="42"/>
      <c r="KJR293" s="42"/>
      <c r="KJS293" s="42"/>
      <c r="KJT293" s="42"/>
      <c r="KJU293" s="42"/>
      <c r="KJV293" s="42"/>
      <c r="KJW293" s="42"/>
      <c r="KJX293" s="42"/>
      <c r="KJY293" s="42"/>
      <c r="KJZ293" s="42"/>
      <c r="KKA293" s="42"/>
      <c r="KKB293" s="42"/>
      <c r="KKC293" s="42"/>
      <c r="KKD293" s="42"/>
      <c r="KKE293" s="42"/>
      <c r="KKF293" s="42"/>
      <c r="KKG293" s="42"/>
      <c r="KKH293" s="42"/>
      <c r="KKI293" s="42"/>
      <c r="KKJ293" s="42"/>
      <c r="KKK293" s="42"/>
      <c r="KKL293" s="42"/>
      <c r="KKM293" s="42"/>
      <c r="KKN293" s="42"/>
      <c r="KKO293" s="42"/>
      <c r="KKP293" s="42"/>
      <c r="KKQ293" s="42"/>
      <c r="KKR293" s="42"/>
      <c r="KKS293" s="42"/>
      <c r="KKT293" s="42"/>
      <c r="KKU293" s="42"/>
      <c r="KKV293" s="42"/>
      <c r="KKW293" s="42"/>
      <c r="KKX293" s="42"/>
      <c r="KKY293" s="42"/>
      <c r="KKZ293" s="42"/>
      <c r="KLA293" s="42"/>
      <c r="KLB293" s="42"/>
      <c r="KLC293" s="42"/>
      <c r="KLD293" s="42"/>
      <c r="KLE293" s="42"/>
      <c r="KLF293" s="42"/>
      <c r="KLG293" s="42"/>
      <c r="KLH293" s="42"/>
      <c r="KLI293" s="42"/>
      <c r="KLJ293" s="42"/>
      <c r="KLK293" s="42"/>
      <c r="KLL293" s="42"/>
      <c r="KLM293" s="42"/>
      <c r="KLN293" s="42"/>
      <c r="KLO293" s="42"/>
      <c r="KLP293" s="42"/>
      <c r="KLQ293" s="42"/>
      <c r="KLR293" s="42"/>
      <c r="KLS293" s="42"/>
      <c r="KLT293" s="42"/>
      <c r="KLU293" s="42"/>
      <c r="KLV293" s="42"/>
      <c r="KLW293" s="42"/>
      <c r="KLX293" s="42"/>
      <c r="KLY293" s="42"/>
      <c r="KLZ293" s="42"/>
      <c r="KMA293" s="42"/>
      <c r="KMB293" s="42"/>
      <c r="KMC293" s="42"/>
      <c r="KMD293" s="42"/>
      <c r="KME293" s="42"/>
      <c r="KMF293" s="42"/>
      <c r="KMG293" s="42"/>
      <c r="KMH293" s="42"/>
      <c r="KMI293" s="42"/>
      <c r="KMJ293" s="42"/>
      <c r="KMK293" s="42"/>
      <c r="KML293" s="42"/>
      <c r="KMM293" s="42"/>
      <c r="KMN293" s="42"/>
      <c r="KMO293" s="42"/>
      <c r="KMP293" s="42"/>
      <c r="KMQ293" s="42"/>
      <c r="KMR293" s="42"/>
      <c r="KMS293" s="42"/>
      <c r="KMT293" s="42"/>
      <c r="KMU293" s="42"/>
      <c r="KMV293" s="42"/>
      <c r="KMW293" s="42"/>
      <c r="KMX293" s="42"/>
      <c r="KMY293" s="42"/>
      <c r="KMZ293" s="42"/>
      <c r="KNA293" s="42"/>
      <c r="KNB293" s="42"/>
      <c r="KNC293" s="42"/>
      <c r="KND293" s="42"/>
      <c r="KNE293" s="42"/>
      <c r="KNF293" s="42"/>
      <c r="KNG293" s="42"/>
      <c r="KNH293" s="42"/>
      <c r="KNI293" s="42"/>
      <c r="KNJ293" s="42"/>
      <c r="KNK293" s="42"/>
      <c r="KNL293" s="42"/>
      <c r="KNM293" s="42"/>
      <c r="KNN293" s="42"/>
      <c r="KNO293" s="42"/>
      <c r="KNP293" s="42"/>
      <c r="KNQ293" s="42"/>
      <c r="KNR293" s="42"/>
      <c r="KNS293" s="42"/>
      <c r="KNT293" s="42"/>
      <c r="KNU293" s="42"/>
      <c r="KNV293" s="42"/>
      <c r="KNW293" s="42"/>
      <c r="KNX293" s="42"/>
      <c r="KNY293" s="42"/>
      <c r="KNZ293" s="42"/>
      <c r="KOA293" s="42"/>
      <c r="KOB293" s="42"/>
      <c r="KOC293" s="42"/>
      <c r="KOD293" s="42"/>
      <c r="KOE293" s="42"/>
      <c r="KOF293" s="42"/>
      <c r="KOG293" s="42"/>
      <c r="KOH293" s="42"/>
      <c r="KOI293" s="42"/>
      <c r="KOJ293" s="42"/>
      <c r="KOK293" s="42"/>
      <c r="KOL293" s="42"/>
      <c r="KOM293" s="42"/>
      <c r="KON293" s="42"/>
      <c r="KOO293" s="42"/>
      <c r="KOP293" s="42"/>
      <c r="KOQ293" s="42"/>
      <c r="KOR293" s="42"/>
      <c r="KOS293" s="42"/>
      <c r="KOT293" s="42"/>
      <c r="KOU293" s="42"/>
      <c r="KOV293" s="42"/>
      <c r="KOW293" s="42"/>
      <c r="KOX293" s="42"/>
      <c r="KOY293" s="42"/>
      <c r="KOZ293" s="42"/>
      <c r="KPA293" s="42"/>
      <c r="KPB293" s="42"/>
      <c r="KPC293" s="42"/>
      <c r="KPD293" s="42"/>
      <c r="KPE293" s="42"/>
      <c r="KPF293" s="42"/>
      <c r="KPG293" s="42"/>
      <c r="KPH293" s="42"/>
      <c r="KPI293" s="42"/>
      <c r="KPJ293" s="42"/>
      <c r="KPK293" s="42"/>
      <c r="KPL293" s="42"/>
      <c r="KPM293" s="42"/>
      <c r="KPN293" s="42"/>
      <c r="KPO293" s="42"/>
      <c r="KPP293" s="42"/>
      <c r="KPQ293" s="42"/>
      <c r="KPR293" s="42"/>
      <c r="KPS293" s="42"/>
      <c r="KPT293" s="42"/>
      <c r="KPU293" s="42"/>
      <c r="KPV293" s="42"/>
      <c r="KPW293" s="42"/>
      <c r="KPX293" s="42"/>
      <c r="KPY293" s="42"/>
      <c r="KPZ293" s="42"/>
      <c r="KQA293" s="42"/>
      <c r="KQB293" s="42"/>
      <c r="KQC293" s="42"/>
      <c r="KQD293" s="42"/>
      <c r="KQE293" s="42"/>
      <c r="KQF293" s="42"/>
      <c r="KQG293" s="42"/>
      <c r="KQH293" s="42"/>
      <c r="KQI293" s="42"/>
      <c r="KQJ293" s="42"/>
      <c r="KQK293" s="42"/>
      <c r="KQL293" s="42"/>
      <c r="KQM293" s="42"/>
      <c r="KQN293" s="42"/>
      <c r="KQO293" s="42"/>
      <c r="KQP293" s="42"/>
      <c r="KQQ293" s="42"/>
      <c r="KQR293" s="42"/>
      <c r="KQS293" s="42"/>
      <c r="KQT293" s="42"/>
      <c r="KQU293" s="42"/>
      <c r="KQV293" s="42"/>
      <c r="KQW293" s="42"/>
      <c r="KQX293" s="42"/>
      <c r="KQY293" s="42"/>
      <c r="KQZ293" s="42"/>
      <c r="KRA293" s="42"/>
      <c r="KRB293" s="42"/>
      <c r="KRC293" s="42"/>
      <c r="KRD293" s="42"/>
      <c r="KRE293" s="42"/>
      <c r="KRF293" s="42"/>
      <c r="KRG293" s="42"/>
      <c r="KRH293" s="42"/>
      <c r="KRI293" s="42"/>
      <c r="KRJ293" s="42"/>
      <c r="KRK293" s="42"/>
      <c r="KRL293" s="42"/>
      <c r="KRM293" s="42"/>
      <c r="KRN293" s="42"/>
      <c r="KRO293" s="42"/>
      <c r="KRP293" s="42"/>
      <c r="KRQ293" s="42"/>
      <c r="KRR293" s="42"/>
      <c r="KRS293" s="42"/>
      <c r="KRT293" s="42"/>
      <c r="KRU293" s="42"/>
      <c r="KRV293" s="42"/>
      <c r="KRW293" s="42"/>
      <c r="KRX293" s="42"/>
      <c r="KRY293" s="42"/>
      <c r="KRZ293" s="42"/>
      <c r="KSA293" s="42"/>
      <c r="KSB293" s="42"/>
      <c r="KSC293" s="42"/>
      <c r="KSD293" s="42"/>
      <c r="KSE293" s="42"/>
      <c r="KSF293" s="42"/>
      <c r="KSG293" s="42"/>
      <c r="KSH293" s="42"/>
      <c r="KSI293" s="42"/>
      <c r="KSJ293" s="42"/>
      <c r="KSK293" s="42"/>
      <c r="KSL293" s="42"/>
      <c r="KSM293" s="42"/>
      <c r="KSN293" s="42"/>
      <c r="KSO293" s="42"/>
      <c r="KSP293" s="42"/>
      <c r="KSQ293" s="42"/>
      <c r="KSR293" s="42"/>
      <c r="KSS293" s="42"/>
      <c r="KST293" s="42"/>
      <c r="KSU293" s="42"/>
      <c r="KSV293" s="42"/>
      <c r="KSW293" s="42"/>
      <c r="KSX293" s="42"/>
      <c r="KSY293" s="42"/>
      <c r="KSZ293" s="42"/>
      <c r="KTA293" s="42"/>
      <c r="KTB293" s="42"/>
      <c r="KTC293" s="42"/>
      <c r="KTD293" s="42"/>
      <c r="KTE293" s="42"/>
      <c r="KTF293" s="42"/>
      <c r="KTG293" s="42"/>
      <c r="KTH293" s="42"/>
      <c r="KTI293" s="42"/>
      <c r="KTJ293" s="42"/>
      <c r="KTK293" s="42"/>
      <c r="KTL293" s="42"/>
      <c r="KTM293" s="42"/>
      <c r="KTN293" s="42"/>
      <c r="KTO293" s="42"/>
      <c r="KTP293" s="42"/>
      <c r="KTQ293" s="42"/>
      <c r="KTR293" s="42"/>
      <c r="KTS293" s="42"/>
      <c r="KTT293" s="42"/>
      <c r="KTU293" s="42"/>
      <c r="KTV293" s="42"/>
      <c r="KTW293" s="42"/>
      <c r="KTX293" s="42"/>
      <c r="KTY293" s="42"/>
      <c r="KTZ293" s="42"/>
      <c r="KUA293" s="42"/>
      <c r="KUB293" s="42"/>
      <c r="KUC293" s="42"/>
      <c r="KUD293" s="42"/>
      <c r="KUE293" s="42"/>
      <c r="KUF293" s="42"/>
      <c r="KUG293" s="42"/>
      <c r="KUH293" s="42"/>
      <c r="KUI293" s="42"/>
      <c r="KUJ293" s="42"/>
      <c r="KUK293" s="42"/>
      <c r="KUL293" s="42"/>
      <c r="KUM293" s="42"/>
      <c r="KUN293" s="42"/>
      <c r="KUO293" s="42"/>
      <c r="KUP293" s="42"/>
      <c r="KUQ293" s="42"/>
      <c r="KUR293" s="42"/>
      <c r="KUS293" s="42"/>
      <c r="KUT293" s="42"/>
      <c r="KUU293" s="42"/>
      <c r="KUV293" s="42"/>
      <c r="KUW293" s="42"/>
      <c r="KUX293" s="42"/>
      <c r="KUY293" s="42"/>
      <c r="KUZ293" s="42"/>
      <c r="KVA293" s="42"/>
      <c r="KVB293" s="42"/>
      <c r="KVC293" s="42"/>
      <c r="KVD293" s="42"/>
      <c r="KVE293" s="42"/>
      <c r="KVF293" s="42"/>
      <c r="KVG293" s="42"/>
      <c r="KVH293" s="42"/>
      <c r="KVI293" s="42"/>
      <c r="KVJ293" s="42"/>
      <c r="KVK293" s="42"/>
      <c r="KVL293" s="42"/>
      <c r="KVM293" s="42"/>
      <c r="KVN293" s="42"/>
      <c r="KVO293" s="42"/>
      <c r="KVP293" s="42"/>
      <c r="KVQ293" s="42"/>
      <c r="KVR293" s="42"/>
      <c r="KVS293" s="42"/>
      <c r="KVT293" s="42"/>
      <c r="KVU293" s="42"/>
      <c r="KVV293" s="42"/>
      <c r="KVW293" s="42"/>
      <c r="KVX293" s="42"/>
      <c r="KVY293" s="42"/>
      <c r="KVZ293" s="42"/>
      <c r="KWA293" s="42"/>
      <c r="KWB293" s="42"/>
      <c r="KWC293" s="42"/>
      <c r="KWD293" s="42"/>
      <c r="KWE293" s="42"/>
      <c r="KWF293" s="42"/>
      <c r="KWG293" s="42"/>
      <c r="KWH293" s="42"/>
      <c r="KWI293" s="42"/>
      <c r="KWJ293" s="42"/>
      <c r="KWK293" s="42"/>
      <c r="KWL293" s="42"/>
      <c r="KWM293" s="42"/>
      <c r="KWN293" s="42"/>
      <c r="KWO293" s="42"/>
      <c r="KWP293" s="42"/>
      <c r="KWQ293" s="42"/>
      <c r="KWR293" s="42"/>
      <c r="KWS293" s="42"/>
      <c r="KWT293" s="42"/>
      <c r="KWU293" s="42"/>
      <c r="KWV293" s="42"/>
      <c r="KWW293" s="42"/>
      <c r="KWX293" s="42"/>
      <c r="KWY293" s="42"/>
      <c r="KWZ293" s="42"/>
      <c r="KXA293" s="42"/>
      <c r="KXB293" s="42"/>
      <c r="KXC293" s="42"/>
      <c r="KXD293" s="42"/>
      <c r="KXE293" s="42"/>
      <c r="KXF293" s="42"/>
      <c r="KXG293" s="42"/>
      <c r="KXH293" s="42"/>
      <c r="KXI293" s="42"/>
      <c r="KXJ293" s="42"/>
      <c r="KXK293" s="42"/>
      <c r="KXL293" s="42"/>
      <c r="KXM293" s="42"/>
      <c r="KXN293" s="42"/>
      <c r="KXO293" s="42"/>
      <c r="KXP293" s="42"/>
      <c r="KXQ293" s="42"/>
      <c r="KXR293" s="42"/>
      <c r="KXS293" s="42"/>
      <c r="KXT293" s="42"/>
      <c r="KXU293" s="42"/>
      <c r="KXV293" s="42"/>
      <c r="KXW293" s="42"/>
      <c r="KXX293" s="42"/>
      <c r="KXY293" s="42"/>
      <c r="KXZ293" s="42"/>
      <c r="KYA293" s="42"/>
      <c r="KYB293" s="42"/>
      <c r="KYC293" s="42"/>
      <c r="KYD293" s="42"/>
      <c r="KYE293" s="42"/>
      <c r="KYF293" s="42"/>
      <c r="KYG293" s="42"/>
      <c r="KYH293" s="42"/>
      <c r="KYI293" s="42"/>
      <c r="KYJ293" s="42"/>
      <c r="KYK293" s="42"/>
      <c r="KYL293" s="42"/>
      <c r="KYM293" s="42"/>
      <c r="KYN293" s="42"/>
      <c r="KYO293" s="42"/>
      <c r="KYP293" s="42"/>
      <c r="KYQ293" s="42"/>
      <c r="KYR293" s="42"/>
      <c r="KYS293" s="42"/>
      <c r="KYT293" s="42"/>
      <c r="KYU293" s="42"/>
      <c r="KYV293" s="42"/>
      <c r="KYW293" s="42"/>
      <c r="KYX293" s="42"/>
      <c r="KYY293" s="42"/>
      <c r="KYZ293" s="42"/>
      <c r="KZA293" s="42"/>
      <c r="KZB293" s="42"/>
      <c r="KZC293" s="42"/>
      <c r="KZD293" s="42"/>
      <c r="KZE293" s="42"/>
      <c r="KZF293" s="42"/>
      <c r="KZG293" s="42"/>
      <c r="KZH293" s="42"/>
      <c r="KZI293" s="42"/>
      <c r="KZJ293" s="42"/>
      <c r="KZK293" s="42"/>
      <c r="KZL293" s="42"/>
      <c r="KZM293" s="42"/>
      <c r="KZN293" s="42"/>
      <c r="KZO293" s="42"/>
      <c r="KZP293" s="42"/>
      <c r="KZQ293" s="42"/>
      <c r="KZR293" s="42"/>
      <c r="KZS293" s="42"/>
      <c r="KZT293" s="42"/>
      <c r="KZU293" s="42"/>
      <c r="KZV293" s="42"/>
      <c r="KZW293" s="42"/>
      <c r="KZX293" s="42"/>
      <c r="KZY293" s="42"/>
      <c r="KZZ293" s="42"/>
      <c r="LAA293" s="42"/>
      <c r="LAB293" s="42"/>
      <c r="LAC293" s="42"/>
      <c r="LAD293" s="42"/>
      <c r="LAE293" s="42"/>
      <c r="LAF293" s="42"/>
      <c r="LAG293" s="42"/>
      <c r="LAH293" s="42"/>
      <c r="LAI293" s="42"/>
      <c r="LAJ293" s="42"/>
      <c r="LAK293" s="42"/>
      <c r="LAL293" s="42"/>
      <c r="LAM293" s="42"/>
      <c r="LAN293" s="42"/>
      <c r="LAO293" s="42"/>
      <c r="LAP293" s="42"/>
      <c r="LAQ293" s="42"/>
      <c r="LAR293" s="42"/>
      <c r="LAS293" s="42"/>
      <c r="LAT293" s="42"/>
      <c r="LAU293" s="42"/>
      <c r="LAV293" s="42"/>
      <c r="LAW293" s="42"/>
      <c r="LAX293" s="42"/>
      <c r="LAY293" s="42"/>
      <c r="LAZ293" s="42"/>
      <c r="LBA293" s="42"/>
      <c r="LBB293" s="42"/>
      <c r="LBC293" s="42"/>
      <c r="LBD293" s="42"/>
      <c r="LBE293" s="42"/>
      <c r="LBF293" s="42"/>
      <c r="LBG293" s="42"/>
      <c r="LBH293" s="42"/>
      <c r="LBI293" s="42"/>
      <c r="LBJ293" s="42"/>
      <c r="LBK293" s="42"/>
      <c r="LBL293" s="42"/>
      <c r="LBM293" s="42"/>
      <c r="LBN293" s="42"/>
      <c r="LBO293" s="42"/>
      <c r="LBP293" s="42"/>
      <c r="LBQ293" s="42"/>
      <c r="LBR293" s="42"/>
      <c r="LBS293" s="42"/>
      <c r="LBT293" s="42"/>
      <c r="LBU293" s="42"/>
      <c r="LBV293" s="42"/>
      <c r="LBW293" s="42"/>
      <c r="LBX293" s="42"/>
      <c r="LBY293" s="42"/>
      <c r="LBZ293" s="42"/>
      <c r="LCA293" s="42"/>
      <c r="LCB293" s="42"/>
      <c r="LCC293" s="42"/>
      <c r="LCD293" s="42"/>
      <c r="LCE293" s="42"/>
      <c r="LCF293" s="42"/>
      <c r="LCG293" s="42"/>
      <c r="LCH293" s="42"/>
      <c r="LCI293" s="42"/>
      <c r="LCJ293" s="42"/>
      <c r="LCK293" s="42"/>
      <c r="LCL293" s="42"/>
      <c r="LCM293" s="42"/>
      <c r="LCN293" s="42"/>
      <c r="LCO293" s="42"/>
      <c r="LCP293" s="42"/>
      <c r="LCQ293" s="42"/>
      <c r="LCR293" s="42"/>
      <c r="LCS293" s="42"/>
      <c r="LCT293" s="42"/>
      <c r="LCU293" s="42"/>
      <c r="LCV293" s="42"/>
      <c r="LCW293" s="42"/>
      <c r="LCX293" s="42"/>
      <c r="LCY293" s="42"/>
      <c r="LCZ293" s="42"/>
      <c r="LDA293" s="42"/>
      <c r="LDB293" s="42"/>
      <c r="LDC293" s="42"/>
      <c r="LDD293" s="42"/>
      <c r="LDE293" s="42"/>
      <c r="LDF293" s="42"/>
      <c r="LDG293" s="42"/>
      <c r="LDH293" s="42"/>
      <c r="LDI293" s="42"/>
      <c r="LDJ293" s="42"/>
      <c r="LDK293" s="42"/>
      <c r="LDL293" s="42"/>
      <c r="LDM293" s="42"/>
      <c r="LDN293" s="42"/>
      <c r="LDO293" s="42"/>
      <c r="LDP293" s="42"/>
      <c r="LDQ293" s="42"/>
      <c r="LDR293" s="42"/>
      <c r="LDS293" s="42"/>
      <c r="LDT293" s="42"/>
      <c r="LDU293" s="42"/>
      <c r="LDV293" s="42"/>
      <c r="LDW293" s="42"/>
      <c r="LDX293" s="42"/>
      <c r="LDY293" s="42"/>
      <c r="LDZ293" s="42"/>
      <c r="LEA293" s="42"/>
      <c r="LEB293" s="42"/>
      <c r="LEC293" s="42"/>
      <c r="LED293" s="42"/>
      <c r="LEE293" s="42"/>
      <c r="LEF293" s="42"/>
      <c r="LEG293" s="42"/>
      <c r="LEH293" s="42"/>
      <c r="LEI293" s="42"/>
      <c r="LEJ293" s="42"/>
      <c r="LEK293" s="42"/>
      <c r="LEL293" s="42"/>
      <c r="LEM293" s="42"/>
      <c r="LEN293" s="42"/>
      <c r="LEO293" s="42"/>
      <c r="LEP293" s="42"/>
      <c r="LEQ293" s="42"/>
      <c r="LER293" s="42"/>
      <c r="LES293" s="42"/>
      <c r="LET293" s="42"/>
      <c r="LEU293" s="42"/>
      <c r="LEV293" s="42"/>
      <c r="LEW293" s="42"/>
      <c r="LEX293" s="42"/>
      <c r="LEY293" s="42"/>
      <c r="LEZ293" s="42"/>
      <c r="LFA293" s="42"/>
      <c r="LFB293" s="42"/>
      <c r="LFC293" s="42"/>
      <c r="LFD293" s="42"/>
      <c r="LFE293" s="42"/>
      <c r="LFF293" s="42"/>
      <c r="LFG293" s="42"/>
      <c r="LFH293" s="42"/>
      <c r="LFI293" s="42"/>
      <c r="LFJ293" s="42"/>
      <c r="LFK293" s="42"/>
      <c r="LFL293" s="42"/>
      <c r="LFM293" s="42"/>
      <c r="LFN293" s="42"/>
      <c r="LFO293" s="42"/>
      <c r="LFP293" s="42"/>
      <c r="LFQ293" s="42"/>
      <c r="LFR293" s="42"/>
      <c r="LFS293" s="42"/>
      <c r="LFT293" s="42"/>
      <c r="LFU293" s="42"/>
      <c r="LFV293" s="42"/>
      <c r="LFW293" s="42"/>
      <c r="LFX293" s="42"/>
      <c r="LFY293" s="42"/>
      <c r="LFZ293" s="42"/>
      <c r="LGA293" s="42"/>
      <c r="LGB293" s="42"/>
      <c r="LGC293" s="42"/>
      <c r="LGD293" s="42"/>
      <c r="LGE293" s="42"/>
      <c r="LGF293" s="42"/>
      <c r="LGG293" s="42"/>
      <c r="LGH293" s="42"/>
      <c r="LGI293" s="42"/>
      <c r="LGJ293" s="42"/>
      <c r="LGK293" s="42"/>
      <c r="LGL293" s="42"/>
      <c r="LGM293" s="42"/>
      <c r="LGN293" s="42"/>
      <c r="LGO293" s="42"/>
      <c r="LGP293" s="42"/>
      <c r="LGQ293" s="42"/>
      <c r="LGR293" s="42"/>
      <c r="LGS293" s="42"/>
      <c r="LGT293" s="42"/>
      <c r="LGU293" s="42"/>
      <c r="LGV293" s="42"/>
      <c r="LGW293" s="42"/>
      <c r="LGX293" s="42"/>
      <c r="LGY293" s="42"/>
      <c r="LGZ293" s="42"/>
      <c r="LHA293" s="42"/>
      <c r="LHB293" s="42"/>
      <c r="LHC293" s="42"/>
      <c r="LHD293" s="42"/>
      <c r="LHE293" s="42"/>
      <c r="LHF293" s="42"/>
      <c r="LHG293" s="42"/>
      <c r="LHH293" s="42"/>
      <c r="LHI293" s="42"/>
      <c r="LHJ293" s="42"/>
      <c r="LHK293" s="42"/>
      <c r="LHL293" s="42"/>
      <c r="LHM293" s="42"/>
      <c r="LHN293" s="42"/>
      <c r="LHO293" s="42"/>
      <c r="LHP293" s="42"/>
      <c r="LHQ293" s="42"/>
      <c r="LHR293" s="42"/>
      <c r="LHS293" s="42"/>
      <c r="LHT293" s="42"/>
      <c r="LHU293" s="42"/>
      <c r="LHV293" s="42"/>
      <c r="LHW293" s="42"/>
      <c r="LHX293" s="42"/>
      <c r="LHY293" s="42"/>
      <c r="LHZ293" s="42"/>
      <c r="LIA293" s="42"/>
      <c r="LIB293" s="42"/>
      <c r="LIC293" s="42"/>
      <c r="LID293" s="42"/>
      <c r="LIE293" s="42"/>
      <c r="LIF293" s="42"/>
      <c r="LIG293" s="42"/>
      <c r="LIH293" s="42"/>
      <c r="LII293" s="42"/>
      <c r="LIJ293" s="42"/>
      <c r="LIK293" s="42"/>
      <c r="LIL293" s="42"/>
      <c r="LIM293" s="42"/>
      <c r="LIN293" s="42"/>
      <c r="LIO293" s="42"/>
      <c r="LIP293" s="42"/>
      <c r="LIQ293" s="42"/>
      <c r="LIR293" s="42"/>
      <c r="LIS293" s="42"/>
      <c r="LIT293" s="42"/>
      <c r="LIU293" s="42"/>
      <c r="LIV293" s="42"/>
      <c r="LIW293" s="42"/>
      <c r="LIX293" s="42"/>
      <c r="LIY293" s="42"/>
      <c r="LIZ293" s="42"/>
      <c r="LJA293" s="42"/>
      <c r="LJB293" s="42"/>
      <c r="LJC293" s="42"/>
      <c r="LJD293" s="42"/>
      <c r="LJE293" s="42"/>
      <c r="LJF293" s="42"/>
      <c r="LJG293" s="42"/>
      <c r="LJH293" s="42"/>
      <c r="LJI293" s="42"/>
      <c r="LJJ293" s="42"/>
      <c r="LJK293" s="42"/>
      <c r="LJL293" s="42"/>
      <c r="LJM293" s="42"/>
      <c r="LJN293" s="42"/>
      <c r="LJO293" s="42"/>
      <c r="LJP293" s="42"/>
      <c r="LJQ293" s="42"/>
      <c r="LJR293" s="42"/>
      <c r="LJS293" s="42"/>
      <c r="LJT293" s="42"/>
      <c r="LJU293" s="42"/>
      <c r="LJV293" s="42"/>
      <c r="LJW293" s="42"/>
      <c r="LJX293" s="42"/>
      <c r="LJY293" s="42"/>
      <c r="LJZ293" s="42"/>
      <c r="LKA293" s="42"/>
      <c r="LKB293" s="42"/>
      <c r="LKC293" s="42"/>
      <c r="LKD293" s="42"/>
      <c r="LKE293" s="42"/>
      <c r="LKF293" s="42"/>
      <c r="LKG293" s="42"/>
      <c r="LKH293" s="42"/>
      <c r="LKI293" s="42"/>
      <c r="LKJ293" s="42"/>
      <c r="LKK293" s="42"/>
      <c r="LKL293" s="42"/>
      <c r="LKM293" s="42"/>
      <c r="LKN293" s="42"/>
      <c r="LKO293" s="42"/>
      <c r="LKP293" s="42"/>
      <c r="LKQ293" s="42"/>
      <c r="LKR293" s="42"/>
      <c r="LKS293" s="42"/>
      <c r="LKT293" s="42"/>
      <c r="LKU293" s="42"/>
      <c r="LKV293" s="42"/>
      <c r="LKW293" s="42"/>
      <c r="LKX293" s="42"/>
      <c r="LKY293" s="42"/>
      <c r="LKZ293" s="42"/>
      <c r="LLA293" s="42"/>
      <c r="LLB293" s="42"/>
      <c r="LLC293" s="42"/>
      <c r="LLD293" s="42"/>
      <c r="LLE293" s="42"/>
      <c r="LLF293" s="42"/>
      <c r="LLG293" s="42"/>
      <c r="LLH293" s="42"/>
      <c r="LLI293" s="42"/>
      <c r="LLJ293" s="42"/>
      <c r="LLK293" s="42"/>
      <c r="LLL293" s="42"/>
      <c r="LLM293" s="42"/>
      <c r="LLN293" s="42"/>
      <c r="LLO293" s="42"/>
      <c r="LLP293" s="42"/>
      <c r="LLQ293" s="42"/>
      <c r="LLR293" s="42"/>
      <c r="LLS293" s="42"/>
      <c r="LLT293" s="42"/>
      <c r="LLU293" s="42"/>
      <c r="LLV293" s="42"/>
      <c r="LLW293" s="42"/>
      <c r="LLX293" s="42"/>
      <c r="LLY293" s="42"/>
      <c r="LLZ293" s="42"/>
      <c r="LMA293" s="42"/>
      <c r="LMB293" s="42"/>
      <c r="LMC293" s="42"/>
      <c r="LMD293" s="42"/>
      <c r="LME293" s="42"/>
      <c r="LMF293" s="42"/>
      <c r="LMG293" s="42"/>
      <c r="LMH293" s="42"/>
      <c r="LMI293" s="42"/>
      <c r="LMJ293" s="42"/>
      <c r="LMK293" s="42"/>
      <c r="LML293" s="42"/>
      <c r="LMM293" s="42"/>
      <c r="LMN293" s="42"/>
      <c r="LMO293" s="42"/>
      <c r="LMP293" s="42"/>
      <c r="LMQ293" s="42"/>
      <c r="LMR293" s="42"/>
      <c r="LMS293" s="42"/>
      <c r="LMT293" s="42"/>
      <c r="LMU293" s="42"/>
      <c r="LMV293" s="42"/>
      <c r="LMW293" s="42"/>
      <c r="LMX293" s="42"/>
      <c r="LMY293" s="42"/>
      <c r="LMZ293" s="42"/>
      <c r="LNA293" s="42"/>
      <c r="LNB293" s="42"/>
      <c r="LNC293" s="42"/>
      <c r="LND293" s="42"/>
      <c r="LNE293" s="42"/>
      <c r="LNF293" s="42"/>
      <c r="LNG293" s="42"/>
      <c r="LNH293" s="42"/>
      <c r="LNI293" s="42"/>
      <c r="LNJ293" s="42"/>
      <c r="LNK293" s="42"/>
      <c r="LNL293" s="42"/>
      <c r="LNM293" s="42"/>
      <c r="LNN293" s="42"/>
      <c r="LNO293" s="42"/>
      <c r="LNP293" s="42"/>
      <c r="LNQ293" s="42"/>
      <c r="LNR293" s="42"/>
      <c r="LNS293" s="42"/>
      <c r="LNT293" s="42"/>
      <c r="LNU293" s="42"/>
      <c r="LNV293" s="42"/>
      <c r="LNW293" s="42"/>
      <c r="LNX293" s="42"/>
      <c r="LNY293" s="42"/>
      <c r="LNZ293" s="42"/>
      <c r="LOA293" s="42"/>
      <c r="LOB293" s="42"/>
      <c r="LOC293" s="42"/>
      <c r="LOD293" s="42"/>
      <c r="LOE293" s="42"/>
      <c r="LOF293" s="42"/>
      <c r="LOG293" s="42"/>
      <c r="LOH293" s="42"/>
      <c r="LOI293" s="42"/>
      <c r="LOJ293" s="42"/>
      <c r="LOK293" s="42"/>
      <c r="LOL293" s="42"/>
      <c r="LOM293" s="42"/>
      <c r="LON293" s="42"/>
      <c r="LOO293" s="42"/>
      <c r="LOP293" s="42"/>
      <c r="LOQ293" s="42"/>
      <c r="LOR293" s="42"/>
      <c r="LOS293" s="42"/>
      <c r="LOT293" s="42"/>
      <c r="LOU293" s="42"/>
      <c r="LOV293" s="42"/>
      <c r="LOW293" s="42"/>
      <c r="LOX293" s="42"/>
      <c r="LOY293" s="42"/>
      <c r="LOZ293" s="42"/>
      <c r="LPA293" s="42"/>
      <c r="LPB293" s="42"/>
      <c r="LPC293" s="42"/>
      <c r="LPD293" s="42"/>
      <c r="LPE293" s="42"/>
      <c r="LPF293" s="42"/>
      <c r="LPG293" s="42"/>
      <c r="LPH293" s="42"/>
      <c r="LPI293" s="42"/>
      <c r="LPJ293" s="42"/>
      <c r="LPK293" s="42"/>
      <c r="LPL293" s="42"/>
      <c r="LPM293" s="42"/>
      <c r="LPN293" s="42"/>
      <c r="LPO293" s="42"/>
      <c r="LPP293" s="42"/>
      <c r="LPQ293" s="42"/>
      <c r="LPR293" s="42"/>
      <c r="LPS293" s="42"/>
      <c r="LPT293" s="42"/>
      <c r="LPU293" s="42"/>
      <c r="LPV293" s="42"/>
      <c r="LPW293" s="42"/>
      <c r="LPX293" s="42"/>
      <c r="LPY293" s="42"/>
      <c r="LPZ293" s="42"/>
      <c r="LQA293" s="42"/>
      <c r="LQB293" s="42"/>
      <c r="LQC293" s="42"/>
      <c r="LQD293" s="42"/>
      <c r="LQE293" s="42"/>
      <c r="LQF293" s="42"/>
      <c r="LQG293" s="42"/>
      <c r="LQH293" s="42"/>
      <c r="LQI293" s="42"/>
      <c r="LQJ293" s="42"/>
      <c r="LQK293" s="42"/>
      <c r="LQL293" s="42"/>
      <c r="LQM293" s="42"/>
      <c r="LQN293" s="42"/>
      <c r="LQO293" s="42"/>
      <c r="LQP293" s="42"/>
      <c r="LQQ293" s="42"/>
      <c r="LQR293" s="42"/>
      <c r="LQS293" s="42"/>
      <c r="LQT293" s="42"/>
      <c r="LQU293" s="42"/>
      <c r="LQV293" s="42"/>
      <c r="LQW293" s="42"/>
      <c r="LQX293" s="42"/>
      <c r="LQY293" s="42"/>
      <c r="LQZ293" s="42"/>
      <c r="LRA293" s="42"/>
      <c r="LRB293" s="42"/>
      <c r="LRC293" s="42"/>
      <c r="LRD293" s="42"/>
      <c r="LRE293" s="42"/>
      <c r="LRF293" s="42"/>
      <c r="LRG293" s="42"/>
      <c r="LRH293" s="42"/>
      <c r="LRI293" s="42"/>
      <c r="LRJ293" s="42"/>
      <c r="LRK293" s="42"/>
      <c r="LRL293" s="42"/>
      <c r="LRM293" s="42"/>
      <c r="LRN293" s="42"/>
      <c r="LRO293" s="42"/>
      <c r="LRP293" s="42"/>
      <c r="LRQ293" s="42"/>
      <c r="LRR293" s="42"/>
      <c r="LRS293" s="42"/>
      <c r="LRT293" s="42"/>
      <c r="LRU293" s="42"/>
      <c r="LRV293" s="42"/>
      <c r="LRW293" s="42"/>
      <c r="LRX293" s="42"/>
      <c r="LRY293" s="42"/>
      <c r="LRZ293" s="42"/>
      <c r="LSA293" s="42"/>
      <c r="LSB293" s="42"/>
      <c r="LSC293" s="42"/>
      <c r="LSD293" s="42"/>
      <c r="LSE293" s="42"/>
      <c r="LSF293" s="42"/>
      <c r="LSG293" s="42"/>
      <c r="LSH293" s="42"/>
      <c r="LSI293" s="42"/>
      <c r="LSJ293" s="42"/>
      <c r="LSK293" s="42"/>
      <c r="LSL293" s="42"/>
      <c r="LSM293" s="42"/>
      <c r="LSN293" s="42"/>
      <c r="LSO293" s="42"/>
      <c r="LSP293" s="42"/>
      <c r="LSQ293" s="42"/>
      <c r="LSR293" s="42"/>
      <c r="LSS293" s="42"/>
      <c r="LST293" s="42"/>
      <c r="LSU293" s="42"/>
      <c r="LSV293" s="42"/>
      <c r="LSW293" s="42"/>
      <c r="LSX293" s="42"/>
      <c r="LSY293" s="42"/>
      <c r="LSZ293" s="42"/>
      <c r="LTA293" s="42"/>
      <c r="LTB293" s="42"/>
      <c r="LTC293" s="42"/>
      <c r="LTD293" s="42"/>
      <c r="LTE293" s="42"/>
      <c r="LTF293" s="42"/>
      <c r="LTG293" s="42"/>
      <c r="LTH293" s="42"/>
      <c r="LTI293" s="42"/>
      <c r="LTJ293" s="42"/>
      <c r="LTK293" s="42"/>
      <c r="LTL293" s="42"/>
      <c r="LTM293" s="42"/>
      <c r="LTN293" s="42"/>
      <c r="LTO293" s="42"/>
      <c r="LTP293" s="42"/>
      <c r="LTQ293" s="42"/>
      <c r="LTR293" s="42"/>
      <c r="LTS293" s="42"/>
      <c r="LTT293" s="42"/>
      <c r="LTU293" s="42"/>
      <c r="LTV293" s="42"/>
      <c r="LTW293" s="42"/>
      <c r="LTX293" s="42"/>
      <c r="LTY293" s="42"/>
      <c r="LTZ293" s="42"/>
      <c r="LUA293" s="42"/>
      <c r="LUB293" s="42"/>
      <c r="LUC293" s="42"/>
      <c r="LUD293" s="42"/>
      <c r="LUE293" s="42"/>
      <c r="LUF293" s="42"/>
      <c r="LUG293" s="42"/>
      <c r="LUH293" s="42"/>
      <c r="LUI293" s="42"/>
      <c r="LUJ293" s="42"/>
      <c r="LUK293" s="42"/>
      <c r="LUL293" s="42"/>
      <c r="LUM293" s="42"/>
      <c r="LUN293" s="42"/>
      <c r="LUO293" s="42"/>
      <c r="LUP293" s="42"/>
      <c r="LUQ293" s="42"/>
      <c r="LUR293" s="42"/>
      <c r="LUS293" s="42"/>
      <c r="LUT293" s="42"/>
      <c r="LUU293" s="42"/>
      <c r="LUV293" s="42"/>
      <c r="LUW293" s="42"/>
      <c r="LUX293" s="42"/>
      <c r="LUY293" s="42"/>
      <c r="LUZ293" s="42"/>
      <c r="LVA293" s="42"/>
      <c r="LVB293" s="42"/>
      <c r="LVC293" s="42"/>
      <c r="LVD293" s="42"/>
      <c r="LVE293" s="42"/>
      <c r="LVF293" s="42"/>
      <c r="LVG293" s="42"/>
      <c r="LVH293" s="42"/>
      <c r="LVI293" s="42"/>
      <c r="LVJ293" s="42"/>
      <c r="LVK293" s="42"/>
      <c r="LVL293" s="42"/>
      <c r="LVM293" s="42"/>
      <c r="LVN293" s="42"/>
      <c r="LVO293" s="42"/>
      <c r="LVP293" s="42"/>
      <c r="LVQ293" s="42"/>
      <c r="LVR293" s="42"/>
      <c r="LVS293" s="42"/>
      <c r="LVT293" s="42"/>
      <c r="LVU293" s="42"/>
      <c r="LVV293" s="42"/>
      <c r="LVW293" s="42"/>
      <c r="LVX293" s="42"/>
      <c r="LVY293" s="42"/>
      <c r="LVZ293" s="42"/>
      <c r="LWA293" s="42"/>
      <c r="LWB293" s="42"/>
      <c r="LWC293" s="42"/>
      <c r="LWD293" s="42"/>
      <c r="LWE293" s="42"/>
      <c r="LWF293" s="42"/>
      <c r="LWG293" s="42"/>
      <c r="LWH293" s="42"/>
      <c r="LWI293" s="42"/>
      <c r="LWJ293" s="42"/>
      <c r="LWK293" s="42"/>
      <c r="LWL293" s="42"/>
      <c r="LWM293" s="42"/>
      <c r="LWN293" s="42"/>
      <c r="LWO293" s="42"/>
      <c r="LWP293" s="42"/>
      <c r="LWQ293" s="42"/>
      <c r="LWR293" s="42"/>
      <c r="LWS293" s="42"/>
      <c r="LWT293" s="42"/>
      <c r="LWU293" s="42"/>
      <c r="LWV293" s="42"/>
      <c r="LWW293" s="42"/>
      <c r="LWX293" s="42"/>
      <c r="LWY293" s="42"/>
      <c r="LWZ293" s="42"/>
      <c r="LXA293" s="42"/>
      <c r="LXB293" s="42"/>
      <c r="LXC293" s="42"/>
      <c r="LXD293" s="42"/>
      <c r="LXE293" s="42"/>
      <c r="LXF293" s="42"/>
      <c r="LXG293" s="42"/>
      <c r="LXH293" s="42"/>
      <c r="LXI293" s="42"/>
      <c r="LXJ293" s="42"/>
      <c r="LXK293" s="42"/>
      <c r="LXL293" s="42"/>
      <c r="LXM293" s="42"/>
      <c r="LXN293" s="42"/>
      <c r="LXO293" s="42"/>
      <c r="LXP293" s="42"/>
      <c r="LXQ293" s="42"/>
      <c r="LXR293" s="42"/>
      <c r="LXS293" s="42"/>
      <c r="LXT293" s="42"/>
      <c r="LXU293" s="42"/>
      <c r="LXV293" s="42"/>
      <c r="LXW293" s="42"/>
      <c r="LXX293" s="42"/>
      <c r="LXY293" s="42"/>
      <c r="LXZ293" s="42"/>
      <c r="LYA293" s="42"/>
      <c r="LYB293" s="42"/>
      <c r="LYC293" s="42"/>
      <c r="LYD293" s="42"/>
      <c r="LYE293" s="42"/>
      <c r="LYF293" s="42"/>
      <c r="LYG293" s="42"/>
      <c r="LYH293" s="42"/>
      <c r="LYI293" s="42"/>
      <c r="LYJ293" s="42"/>
      <c r="LYK293" s="42"/>
      <c r="LYL293" s="42"/>
      <c r="LYM293" s="42"/>
      <c r="LYN293" s="42"/>
      <c r="LYO293" s="42"/>
      <c r="LYP293" s="42"/>
      <c r="LYQ293" s="42"/>
      <c r="LYR293" s="42"/>
      <c r="LYS293" s="42"/>
      <c r="LYT293" s="42"/>
      <c r="LYU293" s="42"/>
      <c r="LYV293" s="42"/>
      <c r="LYW293" s="42"/>
      <c r="LYX293" s="42"/>
      <c r="LYY293" s="42"/>
      <c r="LYZ293" s="42"/>
      <c r="LZA293" s="42"/>
      <c r="LZB293" s="42"/>
      <c r="LZC293" s="42"/>
      <c r="LZD293" s="42"/>
      <c r="LZE293" s="42"/>
      <c r="LZF293" s="42"/>
      <c r="LZG293" s="42"/>
      <c r="LZH293" s="42"/>
      <c r="LZI293" s="42"/>
      <c r="LZJ293" s="42"/>
      <c r="LZK293" s="42"/>
      <c r="LZL293" s="42"/>
      <c r="LZM293" s="42"/>
      <c r="LZN293" s="42"/>
      <c r="LZO293" s="42"/>
      <c r="LZP293" s="42"/>
      <c r="LZQ293" s="42"/>
      <c r="LZR293" s="42"/>
      <c r="LZS293" s="42"/>
      <c r="LZT293" s="42"/>
      <c r="LZU293" s="42"/>
      <c r="LZV293" s="42"/>
      <c r="LZW293" s="42"/>
      <c r="LZX293" s="42"/>
      <c r="LZY293" s="42"/>
      <c r="LZZ293" s="42"/>
      <c r="MAA293" s="42"/>
      <c r="MAB293" s="42"/>
      <c r="MAC293" s="42"/>
      <c r="MAD293" s="42"/>
      <c r="MAE293" s="42"/>
      <c r="MAF293" s="42"/>
      <c r="MAG293" s="42"/>
      <c r="MAH293" s="42"/>
      <c r="MAI293" s="42"/>
      <c r="MAJ293" s="42"/>
      <c r="MAK293" s="42"/>
      <c r="MAL293" s="42"/>
      <c r="MAM293" s="42"/>
      <c r="MAN293" s="42"/>
      <c r="MAO293" s="42"/>
      <c r="MAP293" s="42"/>
      <c r="MAQ293" s="42"/>
      <c r="MAR293" s="42"/>
      <c r="MAS293" s="42"/>
      <c r="MAT293" s="42"/>
      <c r="MAU293" s="42"/>
      <c r="MAV293" s="42"/>
      <c r="MAW293" s="42"/>
      <c r="MAX293" s="42"/>
      <c r="MAY293" s="42"/>
      <c r="MAZ293" s="42"/>
      <c r="MBA293" s="42"/>
      <c r="MBB293" s="42"/>
      <c r="MBC293" s="42"/>
      <c r="MBD293" s="42"/>
      <c r="MBE293" s="42"/>
      <c r="MBF293" s="42"/>
      <c r="MBG293" s="42"/>
      <c r="MBH293" s="42"/>
      <c r="MBI293" s="42"/>
      <c r="MBJ293" s="42"/>
      <c r="MBK293" s="42"/>
      <c r="MBL293" s="42"/>
      <c r="MBM293" s="42"/>
      <c r="MBN293" s="42"/>
      <c r="MBO293" s="42"/>
      <c r="MBP293" s="42"/>
      <c r="MBQ293" s="42"/>
      <c r="MBR293" s="42"/>
      <c r="MBS293" s="42"/>
      <c r="MBT293" s="42"/>
      <c r="MBU293" s="42"/>
      <c r="MBV293" s="42"/>
      <c r="MBW293" s="42"/>
      <c r="MBX293" s="42"/>
      <c r="MBY293" s="42"/>
      <c r="MBZ293" s="42"/>
      <c r="MCA293" s="42"/>
      <c r="MCB293" s="42"/>
      <c r="MCC293" s="42"/>
      <c r="MCD293" s="42"/>
      <c r="MCE293" s="42"/>
      <c r="MCF293" s="42"/>
      <c r="MCG293" s="42"/>
      <c r="MCH293" s="42"/>
      <c r="MCI293" s="42"/>
      <c r="MCJ293" s="42"/>
      <c r="MCK293" s="42"/>
      <c r="MCL293" s="42"/>
      <c r="MCM293" s="42"/>
      <c r="MCN293" s="42"/>
      <c r="MCO293" s="42"/>
      <c r="MCP293" s="42"/>
      <c r="MCQ293" s="42"/>
      <c r="MCR293" s="42"/>
      <c r="MCS293" s="42"/>
      <c r="MCT293" s="42"/>
      <c r="MCU293" s="42"/>
      <c r="MCV293" s="42"/>
      <c r="MCW293" s="42"/>
      <c r="MCX293" s="42"/>
      <c r="MCY293" s="42"/>
      <c r="MCZ293" s="42"/>
      <c r="MDA293" s="42"/>
      <c r="MDB293" s="42"/>
      <c r="MDC293" s="42"/>
      <c r="MDD293" s="42"/>
      <c r="MDE293" s="42"/>
      <c r="MDF293" s="42"/>
      <c r="MDG293" s="42"/>
      <c r="MDH293" s="42"/>
      <c r="MDI293" s="42"/>
      <c r="MDJ293" s="42"/>
      <c r="MDK293" s="42"/>
      <c r="MDL293" s="42"/>
      <c r="MDM293" s="42"/>
      <c r="MDN293" s="42"/>
      <c r="MDO293" s="42"/>
      <c r="MDP293" s="42"/>
      <c r="MDQ293" s="42"/>
      <c r="MDR293" s="42"/>
      <c r="MDS293" s="42"/>
      <c r="MDT293" s="42"/>
      <c r="MDU293" s="42"/>
      <c r="MDV293" s="42"/>
      <c r="MDW293" s="42"/>
      <c r="MDX293" s="42"/>
      <c r="MDY293" s="42"/>
      <c r="MDZ293" s="42"/>
      <c r="MEA293" s="42"/>
      <c r="MEB293" s="42"/>
      <c r="MEC293" s="42"/>
      <c r="MED293" s="42"/>
      <c r="MEE293" s="42"/>
      <c r="MEF293" s="42"/>
      <c r="MEG293" s="42"/>
      <c r="MEH293" s="42"/>
      <c r="MEI293" s="42"/>
      <c r="MEJ293" s="42"/>
      <c r="MEK293" s="42"/>
      <c r="MEL293" s="42"/>
      <c r="MEM293" s="42"/>
      <c r="MEN293" s="42"/>
      <c r="MEO293" s="42"/>
      <c r="MEP293" s="42"/>
      <c r="MEQ293" s="42"/>
      <c r="MER293" s="42"/>
      <c r="MES293" s="42"/>
      <c r="MET293" s="42"/>
      <c r="MEU293" s="42"/>
      <c r="MEV293" s="42"/>
      <c r="MEW293" s="42"/>
      <c r="MEX293" s="42"/>
      <c r="MEY293" s="42"/>
      <c r="MEZ293" s="42"/>
      <c r="MFA293" s="42"/>
      <c r="MFB293" s="42"/>
      <c r="MFC293" s="42"/>
      <c r="MFD293" s="42"/>
      <c r="MFE293" s="42"/>
      <c r="MFF293" s="42"/>
      <c r="MFG293" s="42"/>
      <c r="MFH293" s="42"/>
      <c r="MFI293" s="42"/>
      <c r="MFJ293" s="42"/>
      <c r="MFK293" s="42"/>
      <c r="MFL293" s="42"/>
      <c r="MFM293" s="42"/>
      <c r="MFN293" s="42"/>
      <c r="MFO293" s="42"/>
      <c r="MFP293" s="42"/>
      <c r="MFQ293" s="42"/>
      <c r="MFR293" s="42"/>
      <c r="MFS293" s="42"/>
      <c r="MFT293" s="42"/>
      <c r="MFU293" s="42"/>
      <c r="MFV293" s="42"/>
      <c r="MFW293" s="42"/>
      <c r="MFX293" s="42"/>
      <c r="MFY293" s="42"/>
      <c r="MFZ293" s="42"/>
      <c r="MGA293" s="42"/>
      <c r="MGB293" s="42"/>
      <c r="MGC293" s="42"/>
      <c r="MGD293" s="42"/>
      <c r="MGE293" s="42"/>
      <c r="MGF293" s="42"/>
      <c r="MGG293" s="42"/>
      <c r="MGH293" s="42"/>
      <c r="MGI293" s="42"/>
      <c r="MGJ293" s="42"/>
      <c r="MGK293" s="42"/>
      <c r="MGL293" s="42"/>
      <c r="MGM293" s="42"/>
      <c r="MGN293" s="42"/>
      <c r="MGO293" s="42"/>
      <c r="MGP293" s="42"/>
      <c r="MGQ293" s="42"/>
      <c r="MGR293" s="42"/>
      <c r="MGS293" s="42"/>
      <c r="MGT293" s="42"/>
      <c r="MGU293" s="42"/>
      <c r="MGV293" s="42"/>
      <c r="MGW293" s="42"/>
      <c r="MGX293" s="42"/>
      <c r="MGY293" s="42"/>
      <c r="MGZ293" s="42"/>
      <c r="MHA293" s="42"/>
      <c r="MHB293" s="42"/>
      <c r="MHC293" s="42"/>
      <c r="MHD293" s="42"/>
      <c r="MHE293" s="42"/>
      <c r="MHF293" s="42"/>
      <c r="MHG293" s="42"/>
      <c r="MHH293" s="42"/>
      <c r="MHI293" s="42"/>
      <c r="MHJ293" s="42"/>
      <c r="MHK293" s="42"/>
      <c r="MHL293" s="42"/>
      <c r="MHM293" s="42"/>
      <c r="MHN293" s="42"/>
      <c r="MHO293" s="42"/>
      <c r="MHP293" s="42"/>
      <c r="MHQ293" s="42"/>
      <c r="MHR293" s="42"/>
      <c r="MHS293" s="42"/>
      <c r="MHT293" s="42"/>
      <c r="MHU293" s="42"/>
      <c r="MHV293" s="42"/>
      <c r="MHW293" s="42"/>
      <c r="MHX293" s="42"/>
      <c r="MHY293" s="42"/>
      <c r="MHZ293" s="42"/>
      <c r="MIA293" s="42"/>
      <c r="MIB293" s="42"/>
      <c r="MIC293" s="42"/>
      <c r="MID293" s="42"/>
      <c r="MIE293" s="42"/>
      <c r="MIF293" s="42"/>
      <c r="MIG293" s="42"/>
      <c r="MIH293" s="42"/>
      <c r="MII293" s="42"/>
      <c r="MIJ293" s="42"/>
      <c r="MIK293" s="42"/>
      <c r="MIL293" s="42"/>
      <c r="MIM293" s="42"/>
      <c r="MIN293" s="42"/>
      <c r="MIO293" s="42"/>
      <c r="MIP293" s="42"/>
      <c r="MIQ293" s="42"/>
      <c r="MIR293" s="42"/>
      <c r="MIS293" s="42"/>
      <c r="MIT293" s="42"/>
      <c r="MIU293" s="42"/>
      <c r="MIV293" s="42"/>
      <c r="MIW293" s="42"/>
      <c r="MIX293" s="42"/>
      <c r="MIY293" s="42"/>
      <c r="MIZ293" s="42"/>
      <c r="MJA293" s="42"/>
      <c r="MJB293" s="42"/>
      <c r="MJC293" s="42"/>
      <c r="MJD293" s="42"/>
      <c r="MJE293" s="42"/>
      <c r="MJF293" s="42"/>
      <c r="MJG293" s="42"/>
      <c r="MJH293" s="42"/>
      <c r="MJI293" s="42"/>
      <c r="MJJ293" s="42"/>
      <c r="MJK293" s="42"/>
      <c r="MJL293" s="42"/>
      <c r="MJM293" s="42"/>
      <c r="MJN293" s="42"/>
      <c r="MJO293" s="42"/>
      <c r="MJP293" s="42"/>
      <c r="MJQ293" s="42"/>
      <c r="MJR293" s="42"/>
      <c r="MJS293" s="42"/>
      <c r="MJT293" s="42"/>
      <c r="MJU293" s="42"/>
      <c r="MJV293" s="42"/>
      <c r="MJW293" s="42"/>
      <c r="MJX293" s="42"/>
      <c r="MJY293" s="42"/>
      <c r="MJZ293" s="42"/>
      <c r="MKA293" s="42"/>
      <c r="MKB293" s="42"/>
      <c r="MKC293" s="42"/>
      <c r="MKD293" s="42"/>
      <c r="MKE293" s="42"/>
      <c r="MKF293" s="42"/>
      <c r="MKG293" s="42"/>
      <c r="MKH293" s="42"/>
      <c r="MKI293" s="42"/>
      <c r="MKJ293" s="42"/>
      <c r="MKK293" s="42"/>
      <c r="MKL293" s="42"/>
      <c r="MKM293" s="42"/>
      <c r="MKN293" s="42"/>
      <c r="MKO293" s="42"/>
      <c r="MKP293" s="42"/>
      <c r="MKQ293" s="42"/>
      <c r="MKR293" s="42"/>
      <c r="MKS293" s="42"/>
      <c r="MKT293" s="42"/>
      <c r="MKU293" s="42"/>
      <c r="MKV293" s="42"/>
      <c r="MKW293" s="42"/>
      <c r="MKX293" s="42"/>
      <c r="MKY293" s="42"/>
      <c r="MKZ293" s="42"/>
      <c r="MLA293" s="42"/>
      <c r="MLB293" s="42"/>
      <c r="MLC293" s="42"/>
      <c r="MLD293" s="42"/>
      <c r="MLE293" s="42"/>
      <c r="MLF293" s="42"/>
      <c r="MLG293" s="42"/>
      <c r="MLH293" s="42"/>
      <c r="MLI293" s="42"/>
      <c r="MLJ293" s="42"/>
      <c r="MLK293" s="42"/>
      <c r="MLL293" s="42"/>
      <c r="MLM293" s="42"/>
      <c r="MLN293" s="42"/>
      <c r="MLO293" s="42"/>
      <c r="MLP293" s="42"/>
      <c r="MLQ293" s="42"/>
      <c r="MLR293" s="42"/>
      <c r="MLS293" s="42"/>
      <c r="MLT293" s="42"/>
      <c r="MLU293" s="42"/>
      <c r="MLV293" s="42"/>
      <c r="MLW293" s="42"/>
      <c r="MLX293" s="42"/>
      <c r="MLY293" s="42"/>
      <c r="MLZ293" s="42"/>
      <c r="MMA293" s="42"/>
      <c r="MMB293" s="42"/>
      <c r="MMC293" s="42"/>
      <c r="MMD293" s="42"/>
      <c r="MME293" s="42"/>
      <c r="MMF293" s="42"/>
      <c r="MMG293" s="42"/>
      <c r="MMH293" s="42"/>
      <c r="MMI293" s="42"/>
      <c r="MMJ293" s="42"/>
      <c r="MMK293" s="42"/>
      <c r="MML293" s="42"/>
      <c r="MMM293" s="42"/>
      <c r="MMN293" s="42"/>
      <c r="MMO293" s="42"/>
      <c r="MMP293" s="42"/>
      <c r="MMQ293" s="42"/>
      <c r="MMR293" s="42"/>
      <c r="MMS293" s="42"/>
      <c r="MMT293" s="42"/>
      <c r="MMU293" s="42"/>
      <c r="MMV293" s="42"/>
      <c r="MMW293" s="42"/>
      <c r="MMX293" s="42"/>
      <c r="MMY293" s="42"/>
      <c r="MMZ293" s="42"/>
      <c r="MNA293" s="42"/>
      <c r="MNB293" s="42"/>
      <c r="MNC293" s="42"/>
      <c r="MND293" s="42"/>
      <c r="MNE293" s="42"/>
      <c r="MNF293" s="42"/>
      <c r="MNG293" s="42"/>
      <c r="MNH293" s="42"/>
      <c r="MNI293" s="42"/>
      <c r="MNJ293" s="42"/>
      <c r="MNK293" s="42"/>
      <c r="MNL293" s="42"/>
      <c r="MNM293" s="42"/>
      <c r="MNN293" s="42"/>
      <c r="MNO293" s="42"/>
      <c r="MNP293" s="42"/>
      <c r="MNQ293" s="42"/>
      <c r="MNR293" s="42"/>
      <c r="MNS293" s="42"/>
      <c r="MNT293" s="42"/>
      <c r="MNU293" s="42"/>
      <c r="MNV293" s="42"/>
      <c r="MNW293" s="42"/>
      <c r="MNX293" s="42"/>
      <c r="MNY293" s="42"/>
      <c r="MNZ293" s="42"/>
      <c r="MOA293" s="42"/>
      <c r="MOB293" s="42"/>
      <c r="MOC293" s="42"/>
      <c r="MOD293" s="42"/>
      <c r="MOE293" s="42"/>
      <c r="MOF293" s="42"/>
      <c r="MOG293" s="42"/>
      <c r="MOH293" s="42"/>
      <c r="MOI293" s="42"/>
      <c r="MOJ293" s="42"/>
      <c r="MOK293" s="42"/>
      <c r="MOL293" s="42"/>
      <c r="MOM293" s="42"/>
      <c r="MON293" s="42"/>
      <c r="MOO293" s="42"/>
      <c r="MOP293" s="42"/>
      <c r="MOQ293" s="42"/>
      <c r="MOR293" s="42"/>
      <c r="MOS293" s="42"/>
      <c r="MOT293" s="42"/>
      <c r="MOU293" s="42"/>
      <c r="MOV293" s="42"/>
      <c r="MOW293" s="42"/>
      <c r="MOX293" s="42"/>
      <c r="MOY293" s="42"/>
      <c r="MOZ293" s="42"/>
      <c r="MPA293" s="42"/>
      <c r="MPB293" s="42"/>
      <c r="MPC293" s="42"/>
      <c r="MPD293" s="42"/>
      <c r="MPE293" s="42"/>
      <c r="MPF293" s="42"/>
      <c r="MPG293" s="42"/>
      <c r="MPH293" s="42"/>
      <c r="MPI293" s="42"/>
      <c r="MPJ293" s="42"/>
      <c r="MPK293" s="42"/>
      <c r="MPL293" s="42"/>
      <c r="MPM293" s="42"/>
      <c r="MPN293" s="42"/>
      <c r="MPO293" s="42"/>
      <c r="MPP293" s="42"/>
      <c r="MPQ293" s="42"/>
      <c r="MPR293" s="42"/>
      <c r="MPS293" s="42"/>
      <c r="MPT293" s="42"/>
      <c r="MPU293" s="42"/>
      <c r="MPV293" s="42"/>
      <c r="MPW293" s="42"/>
      <c r="MPX293" s="42"/>
      <c r="MPY293" s="42"/>
      <c r="MPZ293" s="42"/>
      <c r="MQA293" s="42"/>
      <c r="MQB293" s="42"/>
      <c r="MQC293" s="42"/>
      <c r="MQD293" s="42"/>
      <c r="MQE293" s="42"/>
      <c r="MQF293" s="42"/>
      <c r="MQG293" s="42"/>
      <c r="MQH293" s="42"/>
      <c r="MQI293" s="42"/>
      <c r="MQJ293" s="42"/>
      <c r="MQK293" s="42"/>
      <c r="MQL293" s="42"/>
      <c r="MQM293" s="42"/>
      <c r="MQN293" s="42"/>
      <c r="MQO293" s="42"/>
      <c r="MQP293" s="42"/>
      <c r="MQQ293" s="42"/>
      <c r="MQR293" s="42"/>
      <c r="MQS293" s="42"/>
      <c r="MQT293" s="42"/>
      <c r="MQU293" s="42"/>
      <c r="MQV293" s="42"/>
      <c r="MQW293" s="42"/>
      <c r="MQX293" s="42"/>
      <c r="MQY293" s="42"/>
      <c r="MQZ293" s="42"/>
      <c r="MRA293" s="42"/>
      <c r="MRB293" s="42"/>
      <c r="MRC293" s="42"/>
      <c r="MRD293" s="42"/>
      <c r="MRE293" s="42"/>
      <c r="MRF293" s="42"/>
      <c r="MRG293" s="42"/>
      <c r="MRH293" s="42"/>
      <c r="MRI293" s="42"/>
      <c r="MRJ293" s="42"/>
      <c r="MRK293" s="42"/>
      <c r="MRL293" s="42"/>
      <c r="MRM293" s="42"/>
      <c r="MRN293" s="42"/>
      <c r="MRO293" s="42"/>
      <c r="MRP293" s="42"/>
      <c r="MRQ293" s="42"/>
      <c r="MRR293" s="42"/>
      <c r="MRS293" s="42"/>
      <c r="MRT293" s="42"/>
      <c r="MRU293" s="42"/>
      <c r="MRV293" s="42"/>
      <c r="MRW293" s="42"/>
      <c r="MRX293" s="42"/>
      <c r="MRY293" s="42"/>
      <c r="MRZ293" s="42"/>
      <c r="MSA293" s="42"/>
      <c r="MSB293" s="42"/>
      <c r="MSC293" s="42"/>
      <c r="MSD293" s="42"/>
      <c r="MSE293" s="42"/>
      <c r="MSF293" s="42"/>
      <c r="MSG293" s="42"/>
      <c r="MSH293" s="42"/>
      <c r="MSI293" s="42"/>
      <c r="MSJ293" s="42"/>
      <c r="MSK293" s="42"/>
      <c r="MSL293" s="42"/>
      <c r="MSM293" s="42"/>
      <c r="MSN293" s="42"/>
      <c r="MSO293" s="42"/>
      <c r="MSP293" s="42"/>
      <c r="MSQ293" s="42"/>
      <c r="MSR293" s="42"/>
      <c r="MSS293" s="42"/>
      <c r="MST293" s="42"/>
      <c r="MSU293" s="42"/>
      <c r="MSV293" s="42"/>
      <c r="MSW293" s="42"/>
      <c r="MSX293" s="42"/>
      <c r="MSY293" s="42"/>
      <c r="MSZ293" s="42"/>
      <c r="MTA293" s="42"/>
      <c r="MTB293" s="42"/>
      <c r="MTC293" s="42"/>
      <c r="MTD293" s="42"/>
      <c r="MTE293" s="42"/>
      <c r="MTF293" s="42"/>
      <c r="MTG293" s="42"/>
      <c r="MTH293" s="42"/>
      <c r="MTI293" s="42"/>
      <c r="MTJ293" s="42"/>
      <c r="MTK293" s="42"/>
      <c r="MTL293" s="42"/>
      <c r="MTM293" s="42"/>
      <c r="MTN293" s="42"/>
      <c r="MTO293" s="42"/>
      <c r="MTP293" s="42"/>
      <c r="MTQ293" s="42"/>
      <c r="MTR293" s="42"/>
      <c r="MTS293" s="42"/>
      <c r="MTT293" s="42"/>
      <c r="MTU293" s="42"/>
      <c r="MTV293" s="42"/>
      <c r="MTW293" s="42"/>
      <c r="MTX293" s="42"/>
      <c r="MTY293" s="42"/>
      <c r="MTZ293" s="42"/>
      <c r="MUA293" s="42"/>
      <c r="MUB293" s="42"/>
      <c r="MUC293" s="42"/>
      <c r="MUD293" s="42"/>
      <c r="MUE293" s="42"/>
      <c r="MUF293" s="42"/>
      <c r="MUG293" s="42"/>
      <c r="MUH293" s="42"/>
      <c r="MUI293" s="42"/>
      <c r="MUJ293" s="42"/>
      <c r="MUK293" s="42"/>
      <c r="MUL293" s="42"/>
      <c r="MUM293" s="42"/>
      <c r="MUN293" s="42"/>
      <c r="MUO293" s="42"/>
      <c r="MUP293" s="42"/>
      <c r="MUQ293" s="42"/>
      <c r="MUR293" s="42"/>
      <c r="MUS293" s="42"/>
      <c r="MUT293" s="42"/>
      <c r="MUU293" s="42"/>
      <c r="MUV293" s="42"/>
      <c r="MUW293" s="42"/>
      <c r="MUX293" s="42"/>
      <c r="MUY293" s="42"/>
      <c r="MUZ293" s="42"/>
      <c r="MVA293" s="42"/>
      <c r="MVB293" s="42"/>
      <c r="MVC293" s="42"/>
      <c r="MVD293" s="42"/>
      <c r="MVE293" s="42"/>
      <c r="MVF293" s="42"/>
      <c r="MVG293" s="42"/>
      <c r="MVH293" s="42"/>
      <c r="MVI293" s="42"/>
      <c r="MVJ293" s="42"/>
      <c r="MVK293" s="42"/>
      <c r="MVL293" s="42"/>
      <c r="MVM293" s="42"/>
      <c r="MVN293" s="42"/>
      <c r="MVO293" s="42"/>
      <c r="MVP293" s="42"/>
      <c r="MVQ293" s="42"/>
      <c r="MVR293" s="42"/>
      <c r="MVS293" s="42"/>
      <c r="MVT293" s="42"/>
      <c r="MVU293" s="42"/>
      <c r="MVV293" s="42"/>
      <c r="MVW293" s="42"/>
      <c r="MVX293" s="42"/>
      <c r="MVY293" s="42"/>
      <c r="MVZ293" s="42"/>
      <c r="MWA293" s="42"/>
      <c r="MWB293" s="42"/>
      <c r="MWC293" s="42"/>
      <c r="MWD293" s="42"/>
      <c r="MWE293" s="42"/>
      <c r="MWF293" s="42"/>
      <c r="MWG293" s="42"/>
      <c r="MWH293" s="42"/>
      <c r="MWI293" s="42"/>
      <c r="MWJ293" s="42"/>
      <c r="MWK293" s="42"/>
      <c r="MWL293" s="42"/>
      <c r="MWM293" s="42"/>
      <c r="MWN293" s="42"/>
      <c r="MWO293" s="42"/>
      <c r="MWP293" s="42"/>
      <c r="MWQ293" s="42"/>
      <c r="MWR293" s="42"/>
      <c r="MWS293" s="42"/>
      <c r="MWT293" s="42"/>
      <c r="MWU293" s="42"/>
      <c r="MWV293" s="42"/>
      <c r="MWW293" s="42"/>
      <c r="MWX293" s="42"/>
      <c r="MWY293" s="42"/>
      <c r="MWZ293" s="42"/>
      <c r="MXA293" s="42"/>
      <c r="MXB293" s="42"/>
      <c r="MXC293" s="42"/>
      <c r="MXD293" s="42"/>
      <c r="MXE293" s="42"/>
      <c r="MXF293" s="42"/>
      <c r="MXG293" s="42"/>
      <c r="MXH293" s="42"/>
      <c r="MXI293" s="42"/>
      <c r="MXJ293" s="42"/>
      <c r="MXK293" s="42"/>
      <c r="MXL293" s="42"/>
      <c r="MXM293" s="42"/>
      <c r="MXN293" s="42"/>
      <c r="MXO293" s="42"/>
      <c r="MXP293" s="42"/>
      <c r="MXQ293" s="42"/>
      <c r="MXR293" s="42"/>
      <c r="MXS293" s="42"/>
      <c r="MXT293" s="42"/>
      <c r="MXU293" s="42"/>
      <c r="MXV293" s="42"/>
      <c r="MXW293" s="42"/>
      <c r="MXX293" s="42"/>
      <c r="MXY293" s="42"/>
      <c r="MXZ293" s="42"/>
      <c r="MYA293" s="42"/>
      <c r="MYB293" s="42"/>
      <c r="MYC293" s="42"/>
      <c r="MYD293" s="42"/>
      <c r="MYE293" s="42"/>
      <c r="MYF293" s="42"/>
      <c r="MYG293" s="42"/>
      <c r="MYH293" s="42"/>
      <c r="MYI293" s="42"/>
      <c r="MYJ293" s="42"/>
      <c r="MYK293" s="42"/>
      <c r="MYL293" s="42"/>
      <c r="MYM293" s="42"/>
      <c r="MYN293" s="42"/>
      <c r="MYO293" s="42"/>
      <c r="MYP293" s="42"/>
      <c r="MYQ293" s="42"/>
      <c r="MYR293" s="42"/>
      <c r="MYS293" s="42"/>
      <c r="MYT293" s="42"/>
      <c r="MYU293" s="42"/>
      <c r="MYV293" s="42"/>
      <c r="MYW293" s="42"/>
      <c r="MYX293" s="42"/>
      <c r="MYY293" s="42"/>
      <c r="MYZ293" s="42"/>
      <c r="MZA293" s="42"/>
      <c r="MZB293" s="42"/>
      <c r="MZC293" s="42"/>
      <c r="MZD293" s="42"/>
      <c r="MZE293" s="42"/>
      <c r="MZF293" s="42"/>
      <c r="MZG293" s="42"/>
      <c r="MZH293" s="42"/>
      <c r="MZI293" s="42"/>
      <c r="MZJ293" s="42"/>
      <c r="MZK293" s="42"/>
      <c r="MZL293" s="42"/>
      <c r="MZM293" s="42"/>
      <c r="MZN293" s="42"/>
      <c r="MZO293" s="42"/>
      <c r="MZP293" s="42"/>
      <c r="MZQ293" s="42"/>
      <c r="MZR293" s="42"/>
      <c r="MZS293" s="42"/>
      <c r="MZT293" s="42"/>
      <c r="MZU293" s="42"/>
      <c r="MZV293" s="42"/>
      <c r="MZW293" s="42"/>
      <c r="MZX293" s="42"/>
      <c r="MZY293" s="42"/>
      <c r="MZZ293" s="42"/>
      <c r="NAA293" s="42"/>
      <c r="NAB293" s="42"/>
      <c r="NAC293" s="42"/>
      <c r="NAD293" s="42"/>
      <c r="NAE293" s="42"/>
      <c r="NAF293" s="42"/>
      <c r="NAG293" s="42"/>
      <c r="NAH293" s="42"/>
      <c r="NAI293" s="42"/>
      <c r="NAJ293" s="42"/>
      <c r="NAK293" s="42"/>
      <c r="NAL293" s="42"/>
      <c r="NAM293" s="42"/>
      <c r="NAN293" s="42"/>
      <c r="NAO293" s="42"/>
      <c r="NAP293" s="42"/>
      <c r="NAQ293" s="42"/>
      <c r="NAR293" s="42"/>
      <c r="NAS293" s="42"/>
      <c r="NAT293" s="42"/>
      <c r="NAU293" s="42"/>
      <c r="NAV293" s="42"/>
      <c r="NAW293" s="42"/>
      <c r="NAX293" s="42"/>
      <c r="NAY293" s="42"/>
      <c r="NAZ293" s="42"/>
      <c r="NBA293" s="42"/>
      <c r="NBB293" s="42"/>
      <c r="NBC293" s="42"/>
      <c r="NBD293" s="42"/>
      <c r="NBE293" s="42"/>
      <c r="NBF293" s="42"/>
      <c r="NBG293" s="42"/>
      <c r="NBH293" s="42"/>
      <c r="NBI293" s="42"/>
      <c r="NBJ293" s="42"/>
      <c r="NBK293" s="42"/>
      <c r="NBL293" s="42"/>
      <c r="NBM293" s="42"/>
      <c r="NBN293" s="42"/>
      <c r="NBO293" s="42"/>
      <c r="NBP293" s="42"/>
      <c r="NBQ293" s="42"/>
      <c r="NBR293" s="42"/>
      <c r="NBS293" s="42"/>
      <c r="NBT293" s="42"/>
      <c r="NBU293" s="42"/>
      <c r="NBV293" s="42"/>
      <c r="NBW293" s="42"/>
      <c r="NBX293" s="42"/>
      <c r="NBY293" s="42"/>
      <c r="NBZ293" s="42"/>
      <c r="NCA293" s="42"/>
      <c r="NCB293" s="42"/>
      <c r="NCC293" s="42"/>
      <c r="NCD293" s="42"/>
      <c r="NCE293" s="42"/>
      <c r="NCF293" s="42"/>
      <c r="NCG293" s="42"/>
      <c r="NCH293" s="42"/>
      <c r="NCI293" s="42"/>
      <c r="NCJ293" s="42"/>
      <c r="NCK293" s="42"/>
      <c r="NCL293" s="42"/>
      <c r="NCM293" s="42"/>
      <c r="NCN293" s="42"/>
      <c r="NCO293" s="42"/>
      <c r="NCP293" s="42"/>
      <c r="NCQ293" s="42"/>
      <c r="NCR293" s="42"/>
      <c r="NCS293" s="42"/>
      <c r="NCT293" s="42"/>
      <c r="NCU293" s="42"/>
      <c r="NCV293" s="42"/>
      <c r="NCW293" s="42"/>
      <c r="NCX293" s="42"/>
      <c r="NCY293" s="42"/>
      <c r="NCZ293" s="42"/>
      <c r="NDA293" s="42"/>
      <c r="NDB293" s="42"/>
      <c r="NDC293" s="42"/>
      <c r="NDD293" s="42"/>
      <c r="NDE293" s="42"/>
      <c r="NDF293" s="42"/>
      <c r="NDG293" s="42"/>
      <c r="NDH293" s="42"/>
      <c r="NDI293" s="42"/>
      <c r="NDJ293" s="42"/>
      <c r="NDK293" s="42"/>
      <c r="NDL293" s="42"/>
      <c r="NDM293" s="42"/>
      <c r="NDN293" s="42"/>
      <c r="NDO293" s="42"/>
      <c r="NDP293" s="42"/>
      <c r="NDQ293" s="42"/>
      <c r="NDR293" s="42"/>
      <c r="NDS293" s="42"/>
      <c r="NDT293" s="42"/>
      <c r="NDU293" s="42"/>
      <c r="NDV293" s="42"/>
      <c r="NDW293" s="42"/>
      <c r="NDX293" s="42"/>
      <c r="NDY293" s="42"/>
      <c r="NDZ293" s="42"/>
      <c r="NEA293" s="42"/>
      <c r="NEB293" s="42"/>
      <c r="NEC293" s="42"/>
      <c r="NED293" s="42"/>
      <c r="NEE293" s="42"/>
      <c r="NEF293" s="42"/>
      <c r="NEG293" s="42"/>
      <c r="NEH293" s="42"/>
      <c r="NEI293" s="42"/>
      <c r="NEJ293" s="42"/>
      <c r="NEK293" s="42"/>
      <c r="NEL293" s="42"/>
      <c r="NEM293" s="42"/>
      <c r="NEN293" s="42"/>
      <c r="NEO293" s="42"/>
      <c r="NEP293" s="42"/>
      <c r="NEQ293" s="42"/>
      <c r="NER293" s="42"/>
      <c r="NES293" s="42"/>
      <c r="NET293" s="42"/>
      <c r="NEU293" s="42"/>
      <c r="NEV293" s="42"/>
      <c r="NEW293" s="42"/>
      <c r="NEX293" s="42"/>
      <c r="NEY293" s="42"/>
      <c r="NEZ293" s="42"/>
      <c r="NFA293" s="42"/>
      <c r="NFB293" s="42"/>
      <c r="NFC293" s="42"/>
      <c r="NFD293" s="42"/>
      <c r="NFE293" s="42"/>
      <c r="NFF293" s="42"/>
      <c r="NFG293" s="42"/>
      <c r="NFH293" s="42"/>
      <c r="NFI293" s="42"/>
      <c r="NFJ293" s="42"/>
      <c r="NFK293" s="42"/>
      <c r="NFL293" s="42"/>
      <c r="NFM293" s="42"/>
      <c r="NFN293" s="42"/>
      <c r="NFO293" s="42"/>
      <c r="NFP293" s="42"/>
      <c r="NFQ293" s="42"/>
      <c r="NFR293" s="42"/>
      <c r="NFS293" s="42"/>
      <c r="NFT293" s="42"/>
      <c r="NFU293" s="42"/>
      <c r="NFV293" s="42"/>
      <c r="NFW293" s="42"/>
      <c r="NFX293" s="42"/>
      <c r="NFY293" s="42"/>
      <c r="NFZ293" s="42"/>
      <c r="NGA293" s="42"/>
      <c r="NGB293" s="42"/>
      <c r="NGC293" s="42"/>
      <c r="NGD293" s="42"/>
      <c r="NGE293" s="42"/>
      <c r="NGF293" s="42"/>
      <c r="NGG293" s="42"/>
      <c r="NGH293" s="42"/>
      <c r="NGI293" s="42"/>
      <c r="NGJ293" s="42"/>
      <c r="NGK293" s="42"/>
      <c r="NGL293" s="42"/>
      <c r="NGM293" s="42"/>
      <c r="NGN293" s="42"/>
      <c r="NGO293" s="42"/>
      <c r="NGP293" s="42"/>
      <c r="NGQ293" s="42"/>
      <c r="NGR293" s="42"/>
      <c r="NGS293" s="42"/>
      <c r="NGT293" s="42"/>
      <c r="NGU293" s="42"/>
      <c r="NGV293" s="42"/>
      <c r="NGW293" s="42"/>
      <c r="NGX293" s="42"/>
      <c r="NGY293" s="42"/>
      <c r="NGZ293" s="42"/>
      <c r="NHA293" s="42"/>
      <c r="NHB293" s="42"/>
      <c r="NHC293" s="42"/>
      <c r="NHD293" s="42"/>
      <c r="NHE293" s="42"/>
      <c r="NHF293" s="42"/>
      <c r="NHG293" s="42"/>
      <c r="NHH293" s="42"/>
      <c r="NHI293" s="42"/>
      <c r="NHJ293" s="42"/>
      <c r="NHK293" s="42"/>
      <c r="NHL293" s="42"/>
      <c r="NHM293" s="42"/>
      <c r="NHN293" s="42"/>
      <c r="NHO293" s="42"/>
      <c r="NHP293" s="42"/>
      <c r="NHQ293" s="42"/>
      <c r="NHR293" s="42"/>
      <c r="NHS293" s="42"/>
      <c r="NHT293" s="42"/>
      <c r="NHU293" s="42"/>
      <c r="NHV293" s="42"/>
      <c r="NHW293" s="42"/>
      <c r="NHX293" s="42"/>
      <c r="NHY293" s="42"/>
      <c r="NHZ293" s="42"/>
      <c r="NIA293" s="42"/>
      <c r="NIB293" s="42"/>
      <c r="NIC293" s="42"/>
      <c r="NID293" s="42"/>
      <c r="NIE293" s="42"/>
      <c r="NIF293" s="42"/>
      <c r="NIG293" s="42"/>
      <c r="NIH293" s="42"/>
      <c r="NII293" s="42"/>
      <c r="NIJ293" s="42"/>
      <c r="NIK293" s="42"/>
      <c r="NIL293" s="42"/>
      <c r="NIM293" s="42"/>
      <c r="NIN293" s="42"/>
      <c r="NIO293" s="42"/>
      <c r="NIP293" s="42"/>
      <c r="NIQ293" s="42"/>
      <c r="NIR293" s="42"/>
      <c r="NIS293" s="42"/>
      <c r="NIT293" s="42"/>
      <c r="NIU293" s="42"/>
      <c r="NIV293" s="42"/>
      <c r="NIW293" s="42"/>
      <c r="NIX293" s="42"/>
      <c r="NIY293" s="42"/>
      <c r="NIZ293" s="42"/>
      <c r="NJA293" s="42"/>
      <c r="NJB293" s="42"/>
      <c r="NJC293" s="42"/>
      <c r="NJD293" s="42"/>
      <c r="NJE293" s="42"/>
      <c r="NJF293" s="42"/>
      <c r="NJG293" s="42"/>
      <c r="NJH293" s="42"/>
      <c r="NJI293" s="42"/>
      <c r="NJJ293" s="42"/>
      <c r="NJK293" s="42"/>
      <c r="NJL293" s="42"/>
      <c r="NJM293" s="42"/>
      <c r="NJN293" s="42"/>
      <c r="NJO293" s="42"/>
      <c r="NJP293" s="42"/>
      <c r="NJQ293" s="42"/>
      <c r="NJR293" s="42"/>
      <c r="NJS293" s="42"/>
      <c r="NJT293" s="42"/>
      <c r="NJU293" s="42"/>
      <c r="NJV293" s="42"/>
      <c r="NJW293" s="42"/>
      <c r="NJX293" s="42"/>
      <c r="NJY293" s="42"/>
      <c r="NJZ293" s="42"/>
      <c r="NKA293" s="42"/>
      <c r="NKB293" s="42"/>
      <c r="NKC293" s="42"/>
      <c r="NKD293" s="42"/>
      <c r="NKE293" s="42"/>
      <c r="NKF293" s="42"/>
      <c r="NKG293" s="42"/>
      <c r="NKH293" s="42"/>
      <c r="NKI293" s="42"/>
      <c r="NKJ293" s="42"/>
      <c r="NKK293" s="42"/>
      <c r="NKL293" s="42"/>
      <c r="NKM293" s="42"/>
      <c r="NKN293" s="42"/>
      <c r="NKO293" s="42"/>
      <c r="NKP293" s="42"/>
      <c r="NKQ293" s="42"/>
      <c r="NKR293" s="42"/>
      <c r="NKS293" s="42"/>
      <c r="NKT293" s="42"/>
      <c r="NKU293" s="42"/>
      <c r="NKV293" s="42"/>
      <c r="NKW293" s="42"/>
      <c r="NKX293" s="42"/>
      <c r="NKY293" s="42"/>
      <c r="NKZ293" s="42"/>
      <c r="NLA293" s="42"/>
      <c r="NLB293" s="42"/>
      <c r="NLC293" s="42"/>
      <c r="NLD293" s="42"/>
      <c r="NLE293" s="42"/>
      <c r="NLF293" s="42"/>
      <c r="NLG293" s="42"/>
      <c r="NLH293" s="42"/>
      <c r="NLI293" s="42"/>
      <c r="NLJ293" s="42"/>
      <c r="NLK293" s="42"/>
      <c r="NLL293" s="42"/>
      <c r="NLM293" s="42"/>
      <c r="NLN293" s="42"/>
      <c r="NLO293" s="42"/>
      <c r="NLP293" s="42"/>
      <c r="NLQ293" s="42"/>
      <c r="NLR293" s="42"/>
      <c r="NLS293" s="42"/>
      <c r="NLT293" s="42"/>
      <c r="NLU293" s="42"/>
      <c r="NLV293" s="42"/>
      <c r="NLW293" s="42"/>
      <c r="NLX293" s="42"/>
      <c r="NLY293" s="42"/>
      <c r="NLZ293" s="42"/>
      <c r="NMA293" s="42"/>
      <c r="NMB293" s="42"/>
      <c r="NMC293" s="42"/>
      <c r="NMD293" s="42"/>
      <c r="NME293" s="42"/>
      <c r="NMF293" s="42"/>
      <c r="NMG293" s="42"/>
      <c r="NMH293" s="42"/>
      <c r="NMI293" s="42"/>
      <c r="NMJ293" s="42"/>
      <c r="NMK293" s="42"/>
      <c r="NML293" s="42"/>
      <c r="NMM293" s="42"/>
      <c r="NMN293" s="42"/>
      <c r="NMO293" s="42"/>
      <c r="NMP293" s="42"/>
      <c r="NMQ293" s="42"/>
      <c r="NMR293" s="42"/>
      <c r="NMS293" s="42"/>
      <c r="NMT293" s="42"/>
      <c r="NMU293" s="42"/>
      <c r="NMV293" s="42"/>
      <c r="NMW293" s="42"/>
      <c r="NMX293" s="42"/>
      <c r="NMY293" s="42"/>
      <c r="NMZ293" s="42"/>
      <c r="NNA293" s="42"/>
      <c r="NNB293" s="42"/>
      <c r="NNC293" s="42"/>
      <c r="NND293" s="42"/>
      <c r="NNE293" s="42"/>
      <c r="NNF293" s="42"/>
      <c r="NNG293" s="42"/>
      <c r="NNH293" s="42"/>
      <c r="NNI293" s="42"/>
      <c r="NNJ293" s="42"/>
      <c r="NNK293" s="42"/>
      <c r="NNL293" s="42"/>
      <c r="NNM293" s="42"/>
      <c r="NNN293" s="42"/>
      <c r="NNO293" s="42"/>
      <c r="NNP293" s="42"/>
      <c r="NNQ293" s="42"/>
      <c r="NNR293" s="42"/>
      <c r="NNS293" s="42"/>
      <c r="NNT293" s="42"/>
      <c r="NNU293" s="42"/>
      <c r="NNV293" s="42"/>
      <c r="NNW293" s="42"/>
      <c r="NNX293" s="42"/>
      <c r="NNY293" s="42"/>
      <c r="NNZ293" s="42"/>
      <c r="NOA293" s="42"/>
      <c r="NOB293" s="42"/>
      <c r="NOC293" s="42"/>
      <c r="NOD293" s="42"/>
      <c r="NOE293" s="42"/>
      <c r="NOF293" s="42"/>
      <c r="NOG293" s="42"/>
      <c r="NOH293" s="42"/>
      <c r="NOI293" s="42"/>
      <c r="NOJ293" s="42"/>
      <c r="NOK293" s="42"/>
      <c r="NOL293" s="42"/>
      <c r="NOM293" s="42"/>
      <c r="NON293" s="42"/>
      <c r="NOO293" s="42"/>
      <c r="NOP293" s="42"/>
      <c r="NOQ293" s="42"/>
      <c r="NOR293" s="42"/>
      <c r="NOS293" s="42"/>
      <c r="NOT293" s="42"/>
      <c r="NOU293" s="42"/>
      <c r="NOV293" s="42"/>
      <c r="NOW293" s="42"/>
      <c r="NOX293" s="42"/>
      <c r="NOY293" s="42"/>
      <c r="NOZ293" s="42"/>
      <c r="NPA293" s="42"/>
      <c r="NPB293" s="42"/>
      <c r="NPC293" s="42"/>
      <c r="NPD293" s="42"/>
      <c r="NPE293" s="42"/>
      <c r="NPF293" s="42"/>
      <c r="NPG293" s="42"/>
      <c r="NPH293" s="42"/>
      <c r="NPI293" s="42"/>
      <c r="NPJ293" s="42"/>
      <c r="NPK293" s="42"/>
      <c r="NPL293" s="42"/>
      <c r="NPM293" s="42"/>
      <c r="NPN293" s="42"/>
      <c r="NPO293" s="42"/>
      <c r="NPP293" s="42"/>
      <c r="NPQ293" s="42"/>
      <c r="NPR293" s="42"/>
      <c r="NPS293" s="42"/>
      <c r="NPT293" s="42"/>
      <c r="NPU293" s="42"/>
      <c r="NPV293" s="42"/>
      <c r="NPW293" s="42"/>
      <c r="NPX293" s="42"/>
      <c r="NPY293" s="42"/>
      <c r="NPZ293" s="42"/>
      <c r="NQA293" s="42"/>
      <c r="NQB293" s="42"/>
      <c r="NQC293" s="42"/>
      <c r="NQD293" s="42"/>
      <c r="NQE293" s="42"/>
      <c r="NQF293" s="42"/>
      <c r="NQG293" s="42"/>
      <c r="NQH293" s="42"/>
      <c r="NQI293" s="42"/>
      <c r="NQJ293" s="42"/>
      <c r="NQK293" s="42"/>
      <c r="NQL293" s="42"/>
      <c r="NQM293" s="42"/>
      <c r="NQN293" s="42"/>
      <c r="NQO293" s="42"/>
      <c r="NQP293" s="42"/>
      <c r="NQQ293" s="42"/>
      <c r="NQR293" s="42"/>
      <c r="NQS293" s="42"/>
      <c r="NQT293" s="42"/>
      <c r="NQU293" s="42"/>
      <c r="NQV293" s="42"/>
      <c r="NQW293" s="42"/>
      <c r="NQX293" s="42"/>
      <c r="NQY293" s="42"/>
      <c r="NQZ293" s="42"/>
      <c r="NRA293" s="42"/>
      <c r="NRB293" s="42"/>
      <c r="NRC293" s="42"/>
      <c r="NRD293" s="42"/>
      <c r="NRE293" s="42"/>
      <c r="NRF293" s="42"/>
      <c r="NRG293" s="42"/>
      <c r="NRH293" s="42"/>
      <c r="NRI293" s="42"/>
      <c r="NRJ293" s="42"/>
      <c r="NRK293" s="42"/>
      <c r="NRL293" s="42"/>
      <c r="NRM293" s="42"/>
      <c r="NRN293" s="42"/>
      <c r="NRO293" s="42"/>
      <c r="NRP293" s="42"/>
      <c r="NRQ293" s="42"/>
      <c r="NRR293" s="42"/>
      <c r="NRS293" s="42"/>
      <c r="NRT293" s="42"/>
      <c r="NRU293" s="42"/>
      <c r="NRV293" s="42"/>
      <c r="NRW293" s="42"/>
      <c r="NRX293" s="42"/>
      <c r="NRY293" s="42"/>
      <c r="NRZ293" s="42"/>
      <c r="NSA293" s="42"/>
      <c r="NSB293" s="42"/>
      <c r="NSC293" s="42"/>
      <c r="NSD293" s="42"/>
      <c r="NSE293" s="42"/>
      <c r="NSF293" s="42"/>
      <c r="NSG293" s="42"/>
      <c r="NSH293" s="42"/>
      <c r="NSI293" s="42"/>
      <c r="NSJ293" s="42"/>
      <c r="NSK293" s="42"/>
      <c r="NSL293" s="42"/>
      <c r="NSM293" s="42"/>
      <c r="NSN293" s="42"/>
      <c r="NSO293" s="42"/>
      <c r="NSP293" s="42"/>
      <c r="NSQ293" s="42"/>
      <c r="NSR293" s="42"/>
      <c r="NSS293" s="42"/>
      <c r="NST293" s="42"/>
      <c r="NSU293" s="42"/>
      <c r="NSV293" s="42"/>
      <c r="NSW293" s="42"/>
      <c r="NSX293" s="42"/>
      <c r="NSY293" s="42"/>
      <c r="NSZ293" s="42"/>
      <c r="NTA293" s="42"/>
      <c r="NTB293" s="42"/>
      <c r="NTC293" s="42"/>
      <c r="NTD293" s="42"/>
      <c r="NTE293" s="42"/>
      <c r="NTF293" s="42"/>
      <c r="NTG293" s="42"/>
      <c r="NTH293" s="42"/>
      <c r="NTI293" s="42"/>
      <c r="NTJ293" s="42"/>
      <c r="NTK293" s="42"/>
      <c r="NTL293" s="42"/>
      <c r="NTM293" s="42"/>
      <c r="NTN293" s="42"/>
      <c r="NTO293" s="42"/>
      <c r="NTP293" s="42"/>
      <c r="NTQ293" s="42"/>
      <c r="NTR293" s="42"/>
      <c r="NTS293" s="42"/>
      <c r="NTT293" s="42"/>
      <c r="NTU293" s="42"/>
      <c r="NTV293" s="42"/>
      <c r="NTW293" s="42"/>
      <c r="NTX293" s="42"/>
      <c r="NTY293" s="42"/>
      <c r="NTZ293" s="42"/>
      <c r="NUA293" s="42"/>
      <c r="NUB293" s="42"/>
      <c r="NUC293" s="42"/>
      <c r="NUD293" s="42"/>
      <c r="NUE293" s="42"/>
      <c r="NUF293" s="42"/>
      <c r="NUG293" s="42"/>
      <c r="NUH293" s="42"/>
      <c r="NUI293" s="42"/>
      <c r="NUJ293" s="42"/>
      <c r="NUK293" s="42"/>
      <c r="NUL293" s="42"/>
      <c r="NUM293" s="42"/>
      <c r="NUN293" s="42"/>
      <c r="NUO293" s="42"/>
      <c r="NUP293" s="42"/>
      <c r="NUQ293" s="42"/>
      <c r="NUR293" s="42"/>
      <c r="NUS293" s="42"/>
      <c r="NUT293" s="42"/>
      <c r="NUU293" s="42"/>
      <c r="NUV293" s="42"/>
      <c r="NUW293" s="42"/>
      <c r="NUX293" s="42"/>
      <c r="NUY293" s="42"/>
      <c r="NUZ293" s="42"/>
      <c r="NVA293" s="42"/>
      <c r="NVB293" s="42"/>
      <c r="NVC293" s="42"/>
      <c r="NVD293" s="42"/>
      <c r="NVE293" s="42"/>
      <c r="NVF293" s="42"/>
      <c r="NVG293" s="42"/>
      <c r="NVH293" s="42"/>
      <c r="NVI293" s="42"/>
      <c r="NVJ293" s="42"/>
      <c r="NVK293" s="42"/>
      <c r="NVL293" s="42"/>
      <c r="NVM293" s="42"/>
      <c r="NVN293" s="42"/>
      <c r="NVO293" s="42"/>
      <c r="NVP293" s="42"/>
      <c r="NVQ293" s="42"/>
      <c r="NVR293" s="42"/>
      <c r="NVS293" s="42"/>
      <c r="NVT293" s="42"/>
      <c r="NVU293" s="42"/>
      <c r="NVV293" s="42"/>
      <c r="NVW293" s="42"/>
      <c r="NVX293" s="42"/>
      <c r="NVY293" s="42"/>
      <c r="NVZ293" s="42"/>
      <c r="NWA293" s="42"/>
      <c r="NWB293" s="42"/>
      <c r="NWC293" s="42"/>
      <c r="NWD293" s="42"/>
      <c r="NWE293" s="42"/>
      <c r="NWF293" s="42"/>
      <c r="NWG293" s="42"/>
      <c r="NWH293" s="42"/>
      <c r="NWI293" s="42"/>
      <c r="NWJ293" s="42"/>
      <c r="NWK293" s="42"/>
      <c r="NWL293" s="42"/>
      <c r="NWM293" s="42"/>
      <c r="NWN293" s="42"/>
      <c r="NWO293" s="42"/>
      <c r="NWP293" s="42"/>
      <c r="NWQ293" s="42"/>
      <c r="NWR293" s="42"/>
      <c r="NWS293" s="42"/>
      <c r="NWT293" s="42"/>
      <c r="NWU293" s="42"/>
      <c r="NWV293" s="42"/>
      <c r="NWW293" s="42"/>
      <c r="NWX293" s="42"/>
      <c r="NWY293" s="42"/>
      <c r="NWZ293" s="42"/>
      <c r="NXA293" s="42"/>
      <c r="NXB293" s="42"/>
      <c r="NXC293" s="42"/>
      <c r="NXD293" s="42"/>
      <c r="NXE293" s="42"/>
      <c r="NXF293" s="42"/>
      <c r="NXG293" s="42"/>
      <c r="NXH293" s="42"/>
      <c r="NXI293" s="42"/>
      <c r="NXJ293" s="42"/>
      <c r="NXK293" s="42"/>
      <c r="NXL293" s="42"/>
      <c r="NXM293" s="42"/>
      <c r="NXN293" s="42"/>
      <c r="NXO293" s="42"/>
      <c r="NXP293" s="42"/>
      <c r="NXQ293" s="42"/>
      <c r="NXR293" s="42"/>
      <c r="NXS293" s="42"/>
      <c r="NXT293" s="42"/>
      <c r="NXU293" s="42"/>
      <c r="NXV293" s="42"/>
      <c r="NXW293" s="42"/>
      <c r="NXX293" s="42"/>
      <c r="NXY293" s="42"/>
      <c r="NXZ293" s="42"/>
      <c r="NYA293" s="42"/>
      <c r="NYB293" s="42"/>
      <c r="NYC293" s="42"/>
      <c r="NYD293" s="42"/>
      <c r="NYE293" s="42"/>
      <c r="NYF293" s="42"/>
      <c r="NYG293" s="42"/>
      <c r="NYH293" s="42"/>
      <c r="NYI293" s="42"/>
      <c r="NYJ293" s="42"/>
      <c r="NYK293" s="42"/>
      <c r="NYL293" s="42"/>
      <c r="NYM293" s="42"/>
      <c r="NYN293" s="42"/>
      <c r="NYO293" s="42"/>
      <c r="NYP293" s="42"/>
      <c r="NYQ293" s="42"/>
      <c r="NYR293" s="42"/>
      <c r="NYS293" s="42"/>
      <c r="NYT293" s="42"/>
      <c r="NYU293" s="42"/>
      <c r="NYV293" s="42"/>
      <c r="NYW293" s="42"/>
      <c r="NYX293" s="42"/>
      <c r="NYY293" s="42"/>
      <c r="NYZ293" s="42"/>
      <c r="NZA293" s="42"/>
      <c r="NZB293" s="42"/>
      <c r="NZC293" s="42"/>
      <c r="NZD293" s="42"/>
      <c r="NZE293" s="42"/>
      <c r="NZF293" s="42"/>
      <c r="NZG293" s="42"/>
      <c r="NZH293" s="42"/>
      <c r="NZI293" s="42"/>
      <c r="NZJ293" s="42"/>
      <c r="NZK293" s="42"/>
      <c r="NZL293" s="42"/>
      <c r="NZM293" s="42"/>
      <c r="NZN293" s="42"/>
      <c r="NZO293" s="42"/>
      <c r="NZP293" s="42"/>
      <c r="NZQ293" s="42"/>
      <c r="NZR293" s="42"/>
      <c r="NZS293" s="42"/>
      <c r="NZT293" s="42"/>
      <c r="NZU293" s="42"/>
      <c r="NZV293" s="42"/>
      <c r="NZW293" s="42"/>
      <c r="NZX293" s="42"/>
      <c r="NZY293" s="42"/>
      <c r="NZZ293" s="42"/>
      <c r="OAA293" s="42"/>
      <c r="OAB293" s="42"/>
      <c r="OAC293" s="42"/>
      <c r="OAD293" s="42"/>
      <c r="OAE293" s="42"/>
      <c r="OAF293" s="42"/>
      <c r="OAG293" s="42"/>
      <c r="OAH293" s="42"/>
      <c r="OAI293" s="42"/>
      <c r="OAJ293" s="42"/>
      <c r="OAK293" s="42"/>
      <c r="OAL293" s="42"/>
      <c r="OAM293" s="42"/>
      <c r="OAN293" s="42"/>
      <c r="OAO293" s="42"/>
      <c r="OAP293" s="42"/>
      <c r="OAQ293" s="42"/>
      <c r="OAR293" s="42"/>
      <c r="OAS293" s="42"/>
      <c r="OAT293" s="42"/>
      <c r="OAU293" s="42"/>
      <c r="OAV293" s="42"/>
      <c r="OAW293" s="42"/>
      <c r="OAX293" s="42"/>
      <c r="OAY293" s="42"/>
      <c r="OAZ293" s="42"/>
      <c r="OBA293" s="42"/>
      <c r="OBB293" s="42"/>
      <c r="OBC293" s="42"/>
      <c r="OBD293" s="42"/>
      <c r="OBE293" s="42"/>
      <c r="OBF293" s="42"/>
      <c r="OBG293" s="42"/>
      <c r="OBH293" s="42"/>
      <c r="OBI293" s="42"/>
      <c r="OBJ293" s="42"/>
      <c r="OBK293" s="42"/>
      <c r="OBL293" s="42"/>
      <c r="OBM293" s="42"/>
      <c r="OBN293" s="42"/>
      <c r="OBO293" s="42"/>
      <c r="OBP293" s="42"/>
      <c r="OBQ293" s="42"/>
      <c r="OBR293" s="42"/>
      <c r="OBS293" s="42"/>
      <c r="OBT293" s="42"/>
      <c r="OBU293" s="42"/>
      <c r="OBV293" s="42"/>
      <c r="OBW293" s="42"/>
      <c r="OBX293" s="42"/>
      <c r="OBY293" s="42"/>
      <c r="OBZ293" s="42"/>
      <c r="OCA293" s="42"/>
      <c r="OCB293" s="42"/>
      <c r="OCC293" s="42"/>
      <c r="OCD293" s="42"/>
      <c r="OCE293" s="42"/>
      <c r="OCF293" s="42"/>
      <c r="OCG293" s="42"/>
      <c r="OCH293" s="42"/>
      <c r="OCI293" s="42"/>
      <c r="OCJ293" s="42"/>
      <c r="OCK293" s="42"/>
      <c r="OCL293" s="42"/>
      <c r="OCM293" s="42"/>
      <c r="OCN293" s="42"/>
      <c r="OCO293" s="42"/>
      <c r="OCP293" s="42"/>
      <c r="OCQ293" s="42"/>
      <c r="OCR293" s="42"/>
      <c r="OCS293" s="42"/>
      <c r="OCT293" s="42"/>
      <c r="OCU293" s="42"/>
      <c r="OCV293" s="42"/>
      <c r="OCW293" s="42"/>
      <c r="OCX293" s="42"/>
      <c r="OCY293" s="42"/>
      <c r="OCZ293" s="42"/>
      <c r="ODA293" s="42"/>
      <c r="ODB293" s="42"/>
      <c r="ODC293" s="42"/>
      <c r="ODD293" s="42"/>
      <c r="ODE293" s="42"/>
      <c r="ODF293" s="42"/>
      <c r="ODG293" s="42"/>
      <c r="ODH293" s="42"/>
      <c r="ODI293" s="42"/>
      <c r="ODJ293" s="42"/>
      <c r="ODK293" s="42"/>
      <c r="ODL293" s="42"/>
      <c r="ODM293" s="42"/>
      <c r="ODN293" s="42"/>
      <c r="ODO293" s="42"/>
      <c r="ODP293" s="42"/>
      <c r="ODQ293" s="42"/>
      <c r="ODR293" s="42"/>
      <c r="ODS293" s="42"/>
      <c r="ODT293" s="42"/>
      <c r="ODU293" s="42"/>
      <c r="ODV293" s="42"/>
      <c r="ODW293" s="42"/>
      <c r="ODX293" s="42"/>
      <c r="ODY293" s="42"/>
      <c r="ODZ293" s="42"/>
      <c r="OEA293" s="42"/>
      <c r="OEB293" s="42"/>
      <c r="OEC293" s="42"/>
      <c r="OED293" s="42"/>
      <c r="OEE293" s="42"/>
      <c r="OEF293" s="42"/>
      <c r="OEG293" s="42"/>
      <c r="OEH293" s="42"/>
      <c r="OEI293" s="42"/>
      <c r="OEJ293" s="42"/>
      <c r="OEK293" s="42"/>
      <c r="OEL293" s="42"/>
      <c r="OEM293" s="42"/>
      <c r="OEN293" s="42"/>
      <c r="OEO293" s="42"/>
      <c r="OEP293" s="42"/>
      <c r="OEQ293" s="42"/>
      <c r="OER293" s="42"/>
      <c r="OES293" s="42"/>
      <c r="OET293" s="42"/>
      <c r="OEU293" s="42"/>
      <c r="OEV293" s="42"/>
      <c r="OEW293" s="42"/>
      <c r="OEX293" s="42"/>
      <c r="OEY293" s="42"/>
      <c r="OEZ293" s="42"/>
      <c r="OFA293" s="42"/>
      <c r="OFB293" s="42"/>
      <c r="OFC293" s="42"/>
      <c r="OFD293" s="42"/>
      <c r="OFE293" s="42"/>
      <c r="OFF293" s="42"/>
      <c r="OFG293" s="42"/>
      <c r="OFH293" s="42"/>
      <c r="OFI293" s="42"/>
      <c r="OFJ293" s="42"/>
      <c r="OFK293" s="42"/>
      <c r="OFL293" s="42"/>
      <c r="OFM293" s="42"/>
      <c r="OFN293" s="42"/>
      <c r="OFO293" s="42"/>
      <c r="OFP293" s="42"/>
      <c r="OFQ293" s="42"/>
      <c r="OFR293" s="42"/>
      <c r="OFS293" s="42"/>
      <c r="OFT293" s="42"/>
      <c r="OFU293" s="42"/>
      <c r="OFV293" s="42"/>
      <c r="OFW293" s="42"/>
      <c r="OFX293" s="42"/>
      <c r="OFY293" s="42"/>
      <c r="OFZ293" s="42"/>
      <c r="OGA293" s="42"/>
      <c r="OGB293" s="42"/>
      <c r="OGC293" s="42"/>
      <c r="OGD293" s="42"/>
      <c r="OGE293" s="42"/>
      <c r="OGF293" s="42"/>
      <c r="OGG293" s="42"/>
      <c r="OGH293" s="42"/>
      <c r="OGI293" s="42"/>
      <c r="OGJ293" s="42"/>
      <c r="OGK293" s="42"/>
      <c r="OGL293" s="42"/>
      <c r="OGM293" s="42"/>
      <c r="OGN293" s="42"/>
      <c r="OGO293" s="42"/>
      <c r="OGP293" s="42"/>
      <c r="OGQ293" s="42"/>
      <c r="OGR293" s="42"/>
      <c r="OGS293" s="42"/>
      <c r="OGT293" s="42"/>
      <c r="OGU293" s="42"/>
      <c r="OGV293" s="42"/>
      <c r="OGW293" s="42"/>
      <c r="OGX293" s="42"/>
      <c r="OGY293" s="42"/>
      <c r="OGZ293" s="42"/>
      <c r="OHA293" s="42"/>
      <c r="OHB293" s="42"/>
      <c r="OHC293" s="42"/>
      <c r="OHD293" s="42"/>
      <c r="OHE293" s="42"/>
      <c r="OHF293" s="42"/>
      <c r="OHG293" s="42"/>
      <c r="OHH293" s="42"/>
      <c r="OHI293" s="42"/>
      <c r="OHJ293" s="42"/>
      <c r="OHK293" s="42"/>
      <c r="OHL293" s="42"/>
      <c r="OHM293" s="42"/>
      <c r="OHN293" s="42"/>
      <c r="OHO293" s="42"/>
      <c r="OHP293" s="42"/>
      <c r="OHQ293" s="42"/>
      <c r="OHR293" s="42"/>
      <c r="OHS293" s="42"/>
      <c r="OHT293" s="42"/>
      <c r="OHU293" s="42"/>
      <c r="OHV293" s="42"/>
      <c r="OHW293" s="42"/>
      <c r="OHX293" s="42"/>
      <c r="OHY293" s="42"/>
      <c r="OHZ293" s="42"/>
      <c r="OIA293" s="42"/>
      <c r="OIB293" s="42"/>
      <c r="OIC293" s="42"/>
      <c r="OID293" s="42"/>
      <c r="OIE293" s="42"/>
      <c r="OIF293" s="42"/>
      <c r="OIG293" s="42"/>
      <c r="OIH293" s="42"/>
      <c r="OII293" s="42"/>
      <c r="OIJ293" s="42"/>
      <c r="OIK293" s="42"/>
      <c r="OIL293" s="42"/>
      <c r="OIM293" s="42"/>
      <c r="OIN293" s="42"/>
      <c r="OIO293" s="42"/>
      <c r="OIP293" s="42"/>
      <c r="OIQ293" s="42"/>
      <c r="OIR293" s="42"/>
      <c r="OIS293" s="42"/>
      <c r="OIT293" s="42"/>
      <c r="OIU293" s="42"/>
      <c r="OIV293" s="42"/>
      <c r="OIW293" s="42"/>
      <c r="OIX293" s="42"/>
      <c r="OIY293" s="42"/>
      <c r="OIZ293" s="42"/>
      <c r="OJA293" s="42"/>
      <c r="OJB293" s="42"/>
      <c r="OJC293" s="42"/>
      <c r="OJD293" s="42"/>
      <c r="OJE293" s="42"/>
      <c r="OJF293" s="42"/>
      <c r="OJG293" s="42"/>
      <c r="OJH293" s="42"/>
      <c r="OJI293" s="42"/>
      <c r="OJJ293" s="42"/>
      <c r="OJK293" s="42"/>
      <c r="OJL293" s="42"/>
      <c r="OJM293" s="42"/>
      <c r="OJN293" s="42"/>
      <c r="OJO293" s="42"/>
      <c r="OJP293" s="42"/>
      <c r="OJQ293" s="42"/>
      <c r="OJR293" s="42"/>
      <c r="OJS293" s="42"/>
      <c r="OJT293" s="42"/>
      <c r="OJU293" s="42"/>
      <c r="OJV293" s="42"/>
      <c r="OJW293" s="42"/>
      <c r="OJX293" s="42"/>
      <c r="OJY293" s="42"/>
      <c r="OJZ293" s="42"/>
      <c r="OKA293" s="42"/>
      <c r="OKB293" s="42"/>
      <c r="OKC293" s="42"/>
      <c r="OKD293" s="42"/>
      <c r="OKE293" s="42"/>
      <c r="OKF293" s="42"/>
      <c r="OKG293" s="42"/>
      <c r="OKH293" s="42"/>
      <c r="OKI293" s="42"/>
      <c r="OKJ293" s="42"/>
      <c r="OKK293" s="42"/>
      <c r="OKL293" s="42"/>
      <c r="OKM293" s="42"/>
      <c r="OKN293" s="42"/>
      <c r="OKO293" s="42"/>
      <c r="OKP293" s="42"/>
      <c r="OKQ293" s="42"/>
      <c r="OKR293" s="42"/>
      <c r="OKS293" s="42"/>
      <c r="OKT293" s="42"/>
      <c r="OKU293" s="42"/>
      <c r="OKV293" s="42"/>
      <c r="OKW293" s="42"/>
      <c r="OKX293" s="42"/>
      <c r="OKY293" s="42"/>
      <c r="OKZ293" s="42"/>
      <c r="OLA293" s="42"/>
      <c r="OLB293" s="42"/>
      <c r="OLC293" s="42"/>
      <c r="OLD293" s="42"/>
      <c r="OLE293" s="42"/>
      <c r="OLF293" s="42"/>
      <c r="OLG293" s="42"/>
      <c r="OLH293" s="42"/>
      <c r="OLI293" s="42"/>
      <c r="OLJ293" s="42"/>
      <c r="OLK293" s="42"/>
      <c r="OLL293" s="42"/>
      <c r="OLM293" s="42"/>
      <c r="OLN293" s="42"/>
      <c r="OLO293" s="42"/>
      <c r="OLP293" s="42"/>
      <c r="OLQ293" s="42"/>
      <c r="OLR293" s="42"/>
      <c r="OLS293" s="42"/>
      <c r="OLT293" s="42"/>
      <c r="OLU293" s="42"/>
      <c r="OLV293" s="42"/>
      <c r="OLW293" s="42"/>
      <c r="OLX293" s="42"/>
      <c r="OLY293" s="42"/>
      <c r="OLZ293" s="42"/>
      <c r="OMA293" s="42"/>
      <c r="OMB293" s="42"/>
      <c r="OMC293" s="42"/>
      <c r="OMD293" s="42"/>
      <c r="OME293" s="42"/>
      <c r="OMF293" s="42"/>
      <c r="OMG293" s="42"/>
      <c r="OMH293" s="42"/>
      <c r="OMI293" s="42"/>
      <c r="OMJ293" s="42"/>
      <c r="OMK293" s="42"/>
      <c r="OML293" s="42"/>
      <c r="OMM293" s="42"/>
      <c r="OMN293" s="42"/>
      <c r="OMO293" s="42"/>
      <c r="OMP293" s="42"/>
      <c r="OMQ293" s="42"/>
      <c r="OMR293" s="42"/>
      <c r="OMS293" s="42"/>
      <c r="OMT293" s="42"/>
      <c r="OMU293" s="42"/>
      <c r="OMV293" s="42"/>
      <c r="OMW293" s="42"/>
      <c r="OMX293" s="42"/>
      <c r="OMY293" s="42"/>
      <c r="OMZ293" s="42"/>
      <c r="ONA293" s="42"/>
      <c r="ONB293" s="42"/>
      <c r="ONC293" s="42"/>
      <c r="OND293" s="42"/>
      <c r="ONE293" s="42"/>
      <c r="ONF293" s="42"/>
      <c r="ONG293" s="42"/>
      <c r="ONH293" s="42"/>
      <c r="ONI293" s="42"/>
      <c r="ONJ293" s="42"/>
      <c r="ONK293" s="42"/>
      <c r="ONL293" s="42"/>
      <c r="ONM293" s="42"/>
      <c r="ONN293" s="42"/>
      <c r="ONO293" s="42"/>
      <c r="ONP293" s="42"/>
      <c r="ONQ293" s="42"/>
      <c r="ONR293" s="42"/>
      <c r="ONS293" s="42"/>
      <c r="ONT293" s="42"/>
      <c r="ONU293" s="42"/>
      <c r="ONV293" s="42"/>
      <c r="ONW293" s="42"/>
      <c r="ONX293" s="42"/>
      <c r="ONY293" s="42"/>
      <c r="ONZ293" s="42"/>
      <c r="OOA293" s="42"/>
      <c r="OOB293" s="42"/>
      <c r="OOC293" s="42"/>
      <c r="OOD293" s="42"/>
      <c r="OOE293" s="42"/>
      <c r="OOF293" s="42"/>
      <c r="OOG293" s="42"/>
      <c r="OOH293" s="42"/>
      <c r="OOI293" s="42"/>
      <c r="OOJ293" s="42"/>
      <c r="OOK293" s="42"/>
      <c r="OOL293" s="42"/>
      <c r="OOM293" s="42"/>
      <c r="OON293" s="42"/>
      <c r="OOO293" s="42"/>
      <c r="OOP293" s="42"/>
      <c r="OOQ293" s="42"/>
      <c r="OOR293" s="42"/>
      <c r="OOS293" s="42"/>
      <c r="OOT293" s="42"/>
      <c r="OOU293" s="42"/>
      <c r="OOV293" s="42"/>
      <c r="OOW293" s="42"/>
      <c r="OOX293" s="42"/>
      <c r="OOY293" s="42"/>
      <c r="OOZ293" s="42"/>
      <c r="OPA293" s="42"/>
      <c r="OPB293" s="42"/>
      <c r="OPC293" s="42"/>
      <c r="OPD293" s="42"/>
      <c r="OPE293" s="42"/>
      <c r="OPF293" s="42"/>
      <c r="OPG293" s="42"/>
      <c r="OPH293" s="42"/>
      <c r="OPI293" s="42"/>
      <c r="OPJ293" s="42"/>
      <c r="OPK293" s="42"/>
      <c r="OPL293" s="42"/>
      <c r="OPM293" s="42"/>
      <c r="OPN293" s="42"/>
      <c r="OPO293" s="42"/>
      <c r="OPP293" s="42"/>
      <c r="OPQ293" s="42"/>
      <c r="OPR293" s="42"/>
      <c r="OPS293" s="42"/>
      <c r="OPT293" s="42"/>
      <c r="OPU293" s="42"/>
      <c r="OPV293" s="42"/>
      <c r="OPW293" s="42"/>
      <c r="OPX293" s="42"/>
      <c r="OPY293" s="42"/>
      <c r="OPZ293" s="42"/>
      <c r="OQA293" s="42"/>
      <c r="OQB293" s="42"/>
      <c r="OQC293" s="42"/>
      <c r="OQD293" s="42"/>
      <c r="OQE293" s="42"/>
      <c r="OQF293" s="42"/>
      <c r="OQG293" s="42"/>
      <c r="OQH293" s="42"/>
      <c r="OQI293" s="42"/>
      <c r="OQJ293" s="42"/>
      <c r="OQK293" s="42"/>
      <c r="OQL293" s="42"/>
      <c r="OQM293" s="42"/>
      <c r="OQN293" s="42"/>
      <c r="OQO293" s="42"/>
      <c r="OQP293" s="42"/>
      <c r="OQQ293" s="42"/>
      <c r="OQR293" s="42"/>
      <c r="OQS293" s="42"/>
      <c r="OQT293" s="42"/>
      <c r="OQU293" s="42"/>
      <c r="OQV293" s="42"/>
      <c r="OQW293" s="42"/>
      <c r="OQX293" s="42"/>
      <c r="OQY293" s="42"/>
      <c r="OQZ293" s="42"/>
      <c r="ORA293" s="42"/>
      <c r="ORB293" s="42"/>
      <c r="ORC293" s="42"/>
      <c r="ORD293" s="42"/>
      <c r="ORE293" s="42"/>
      <c r="ORF293" s="42"/>
      <c r="ORG293" s="42"/>
      <c r="ORH293" s="42"/>
      <c r="ORI293" s="42"/>
      <c r="ORJ293" s="42"/>
      <c r="ORK293" s="42"/>
      <c r="ORL293" s="42"/>
      <c r="ORM293" s="42"/>
      <c r="ORN293" s="42"/>
      <c r="ORO293" s="42"/>
      <c r="ORP293" s="42"/>
      <c r="ORQ293" s="42"/>
      <c r="ORR293" s="42"/>
      <c r="ORS293" s="42"/>
      <c r="ORT293" s="42"/>
      <c r="ORU293" s="42"/>
      <c r="ORV293" s="42"/>
      <c r="ORW293" s="42"/>
      <c r="ORX293" s="42"/>
      <c r="ORY293" s="42"/>
      <c r="ORZ293" s="42"/>
      <c r="OSA293" s="42"/>
      <c r="OSB293" s="42"/>
      <c r="OSC293" s="42"/>
      <c r="OSD293" s="42"/>
      <c r="OSE293" s="42"/>
      <c r="OSF293" s="42"/>
      <c r="OSG293" s="42"/>
      <c r="OSH293" s="42"/>
      <c r="OSI293" s="42"/>
      <c r="OSJ293" s="42"/>
      <c r="OSK293" s="42"/>
      <c r="OSL293" s="42"/>
      <c r="OSM293" s="42"/>
      <c r="OSN293" s="42"/>
      <c r="OSO293" s="42"/>
      <c r="OSP293" s="42"/>
      <c r="OSQ293" s="42"/>
      <c r="OSR293" s="42"/>
      <c r="OSS293" s="42"/>
      <c r="OST293" s="42"/>
      <c r="OSU293" s="42"/>
      <c r="OSV293" s="42"/>
      <c r="OSW293" s="42"/>
      <c r="OSX293" s="42"/>
      <c r="OSY293" s="42"/>
      <c r="OSZ293" s="42"/>
      <c r="OTA293" s="42"/>
      <c r="OTB293" s="42"/>
      <c r="OTC293" s="42"/>
      <c r="OTD293" s="42"/>
      <c r="OTE293" s="42"/>
      <c r="OTF293" s="42"/>
      <c r="OTG293" s="42"/>
      <c r="OTH293" s="42"/>
      <c r="OTI293" s="42"/>
      <c r="OTJ293" s="42"/>
      <c r="OTK293" s="42"/>
      <c r="OTL293" s="42"/>
      <c r="OTM293" s="42"/>
      <c r="OTN293" s="42"/>
      <c r="OTO293" s="42"/>
      <c r="OTP293" s="42"/>
      <c r="OTQ293" s="42"/>
      <c r="OTR293" s="42"/>
      <c r="OTS293" s="42"/>
      <c r="OTT293" s="42"/>
      <c r="OTU293" s="42"/>
      <c r="OTV293" s="42"/>
      <c r="OTW293" s="42"/>
      <c r="OTX293" s="42"/>
      <c r="OTY293" s="42"/>
      <c r="OTZ293" s="42"/>
      <c r="OUA293" s="42"/>
      <c r="OUB293" s="42"/>
      <c r="OUC293" s="42"/>
      <c r="OUD293" s="42"/>
      <c r="OUE293" s="42"/>
      <c r="OUF293" s="42"/>
      <c r="OUG293" s="42"/>
      <c r="OUH293" s="42"/>
      <c r="OUI293" s="42"/>
      <c r="OUJ293" s="42"/>
      <c r="OUK293" s="42"/>
      <c r="OUL293" s="42"/>
      <c r="OUM293" s="42"/>
      <c r="OUN293" s="42"/>
      <c r="OUO293" s="42"/>
      <c r="OUP293" s="42"/>
      <c r="OUQ293" s="42"/>
      <c r="OUR293" s="42"/>
      <c r="OUS293" s="42"/>
      <c r="OUT293" s="42"/>
      <c r="OUU293" s="42"/>
      <c r="OUV293" s="42"/>
      <c r="OUW293" s="42"/>
      <c r="OUX293" s="42"/>
      <c r="OUY293" s="42"/>
      <c r="OUZ293" s="42"/>
      <c r="OVA293" s="42"/>
      <c r="OVB293" s="42"/>
      <c r="OVC293" s="42"/>
      <c r="OVD293" s="42"/>
      <c r="OVE293" s="42"/>
      <c r="OVF293" s="42"/>
      <c r="OVG293" s="42"/>
      <c r="OVH293" s="42"/>
      <c r="OVI293" s="42"/>
      <c r="OVJ293" s="42"/>
      <c r="OVK293" s="42"/>
      <c r="OVL293" s="42"/>
      <c r="OVM293" s="42"/>
      <c r="OVN293" s="42"/>
      <c r="OVO293" s="42"/>
      <c r="OVP293" s="42"/>
      <c r="OVQ293" s="42"/>
      <c r="OVR293" s="42"/>
      <c r="OVS293" s="42"/>
      <c r="OVT293" s="42"/>
      <c r="OVU293" s="42"/>
      <c r="OVV293" s="42"/>
      <c r="OVW293" s="42"/>
      <c r="OVX293" s="42"/>
      <c r="OVY293" s="42"/>
      <c r="OVZ293" s="42"/>
      <c r="OWA293" s="42"/>
      <c r="OWB293" s="42"/>
      <c r="OWC293" s="42"/>
      <c r="OWD293" s="42"/>
      <c r="OWE293" s="42"/>
      <c r="OWF293" s="42"/>
      <c r="OWG293" s="42"/>
      <c r="OWH293" s="42"/>
      <c r="OWI293" s="42"/>
      <c r="OWJ293" s="42"/>
      <c r="OWK293" s="42"/>
      <c r="OWL293" s="42"/>
      <c r="OWM293" s="42"/>
      <c r="OWN293" s="42"/>
      <c r="OWO293" s="42"/>
      <c r="OWP293" s="42"/>
      <c r="OWQ293" s="42"/>
      <c r="OWR293" s="42"/>
      <c r="OWS293" s="42"/>
      <c r="OWT293" s="42"/>
      <c r="OWU293" s="42"/>
      <c r="OWV293" s="42"/>
      <c r="OWW293" s="42"/>
      <c r="OWX293" s="42"/>
      <c r="OWY293" s="42"/>
      <c r="OWZ293" s="42"/>
      <c r="OXA293" s="42"/>
      <c r="OXB293" s="42"/>
      <c r="OXC293" s="42"/>
      <c r="OXD293" s="42"/>
      <c r="OXE293" s="42"/>
      <c r="OXF293" s="42"/>
      <c r="OXG293" s="42"/>
      <c r="OXH293" s="42"/>
      <c r="OXI293" s="42"/>
      <c r="OXJ293" s="42"/>
      <c r="OXK293" s="42"/>
      <c r="OXL293" s="42"/>
      <c r="OXM293" s="42"/>
      <c r="OXN293" s="42"/>
      <c r="OXO293" s="42"/>
      <c r="OXP293" s="42"/>
      <c r="OXQ293" s="42"/>
      <c r="OXR293" s="42"/>
      <c r="OXS293" s="42"/>
      <c r="OXT293" s="42"/>
      <c r="OXU293" s="42"/>
      <c r="OXV293" s="42"/>
      <c r="OXW293" s="42"/>
      <c r="OXX293" s="42"/>
      <c r="OXY293" s="42"/>
      <c r="OXZ293" s="42"/>
      <c r="OYA293" s="42"/>
      <c r="OYB293" s="42"/>
      <c r="OYC293" s="42"/>
      <c r="OYD293" s="42"/>
      <c r="OYE293" s="42"/>
      <c r="OYF293" s="42"/>
      <c r="OYG293" s="42"/>
      <c r="OYH293" s="42"/>
      <c r="OYI293" s="42"/>
      <c r="OYJ293" s="42"/>
      <c r="OYK293" s="42"/>
      <c r="OYL293" s="42"/>
      <c r="OYM293" s="42"/>
      <c r="OYN293" s="42"/>
      <c r="OYO293" s="42"/>
      <c r="OYP293" s="42"/>
      <c r="OYQ293" s="42"/>
      <c r="OYR293" s="42"/>
      <c r="OYS293" s="42"/>
      <c r="OYT293" s="42"/>
      <c r="OYU293" s="42"/>
      <c r="OYV293" s="42"/>
      <c r="OYW293" s="42"/>
      <c r="OYX293" s="42"/>
      <c r="OYY293" s="42"/>
      <c r="OYZ293" s="42"/>
      <c r="OZA293" s="42"/>
      <c r="OZB293" s="42"/>
      <c r="OZC293" s="42"/>
      <c r="OZD293" s="42"/>
      <c r="OZE293" s="42"/>
      <c r="OZF293" s="42"/>
      <c r="OZG293" s="42"/>
      <c r="OZH293" s="42"/>
      <c r="OZI293" s="42"/>
      <c r="OZJ293" s="42"/>
      <c r="OZK293" s="42"/>
      <c r="OZL293" s="42"/>
      <c r="OZM293" s="42"/>
      <c r="OZN293" s="42"/>
      <c r="OZO293" s="42"/>
      <c r="OZP293" s="42"/>
      <c r="OZQ293" s="42"/>
      <c r="OZR293" s="42"/>
      <c r="OZS293" s="42"/>
      <c r="OZT293" s="42"/>
      <c r="OZU293" s="42"/>
      <c r="OZV293" s="42"/>
      <c r="OZW293" s="42"/>
      <c r="OZX293" s="42"/>
      <c r="OZY293" s="42"/>
      <c r="OZZ293" s="42"/>
      <c r="PAA293" s="42"/>
      <c r="PAB293" s="42"/>
      <c r="PAC293" s="42"/>
      <c r="PAD293" s="42"/>
      <c r="PAE293" s="42"/>
      <c r="PAF293" s="42"/>
      <c r="PAG293" s="42"/>
      <c r="PAH293" s="42"/>
      <c r="PAI293" s="42"/>
      <c r="PAJ293" s="42"/>
      <c r="PAK293" s="42"/>
      <c r="PAL293" s="42"/>
      <c r="PAM293" s="42"/>
      <c r="PAN293" s="42"/>
      <c r="PAO293" s="42"/>
      <c r="PAP293" s="42"/>
      <c r="PAQ293" s="42"/>
      <c r="PAR293" s="42"/>
      <c r="PAS293" s="42"/>
      <c r="PAT293" s="42"/>
      <c r="PAU293" s="42"/>
      <c r="PAV293" s="42"/>
      <c r="PAW293" s="42"/>
      <c r="PAX293" s="42"/>
      <c r="PAY293" s="42"/>
      <c r="PAZ293" s="42"/>
      <c r="PBA293" s="42"/>
      <c r="PBB293" s="42"/>
      <c r="PBC293" s="42"/>
      <c r="PBD293" s="42"/>
      <c r="PBE293" s="42"/>
      <c r="PBF293" s="42"/>
      <c r="PBG293" s="42"/>
      <c r="PBH293" s="42"/>
      <c r="PBI293" s="42"/>
      <c r="PBJ293" s="42"/>
      <c r="PBK293" s="42"/>
      <c r="PBL293" s="42"/>
      <c r="PBM293" s="42"/>
      <c r="PBN293" s="42"/>
      <c r="PBO293" s="42"/>
      <c r="PBP293" s="42"/>
      <c r="PBQ293" s="42"/>
      <c r="PBR293" s="42"/>
      <c r="PBS293" s="42"/>
      <c r="PBT293" s="42"/>
      <c r="PBU293" s="42"/>
      <c r="PBV293" s="42"/>
      <c r="PBW293" s="42"/>
      <c r="PBX293" s="42"/>
      <c r="PBY293" s="42"/>
      <c r="PBZ293" s="42"/>
      <c r="PCA293" s="42"/>
      <c r="PCB293" s="42"/>
      <c r="PCC293" s="42"/>
      <c r="PCD293" s="42"/>
      <c r="PCE293" s="42"/>
      <c r="PCF293" s="42"/>
      <c r="PCG293" s="42"/>
      <c r="PCH293" s="42"/>
      <c r="PCI293" s="42"/>
      <c r="PCJ293" s="42"/>
      <c r="PCK293" s="42"/>
      <c r="PCL293" s="42"/>
      <c r="PCM293" s="42"/>
      <c r="PCN293" s="42"/>
      <c r="PCO293" s="42"/>
      <c r="PCP293" s="42"/>
      <c r="PCQ293" s="42"/>
      <c r="PCR293" s="42"/>
      <c r="PCS293" s="42"/>
      <c r="PCT293" s="42"/>
      <c r="PCU293" s="42"/>
      <c r="PCV293" s="42"/>
      <c r="PCW293" s="42"/>
      <c r="PCX293" s="42"/>
      <c r="PCY293" s="42"/>
      <c r="PCZ293" s="42"/>
      <c r="PDA293" s="42"/>
      <c r="PDB293" s="42"/>
      <c r="PDC293" s="42"/>
      <c r="PDD293" s="42"/>
      <c r="PDE293" s="42"/>
      <c r="PDF293" s="42"/>
      <c r="PDG293" s="42"/>
      <c r="PDH293" s="42"/>
      <c r="PDI293" s="42"/>
      <c r="PDJ293" s="42"/>
      <c r="PDK293" s="42"/>
      <c r="PDL293" s="42"/>
      <c r="PDM293" s="42"/>
      <c r="PDN293" s="42"/>
      <c r="PDO293" s="42"/>
      <c r="PDP293" s="42"/>
      <c r="PDQ293" s="42"/>
      <c r="PDR293" s="42"/>
      <c r="PDS293" s="42"/>
      <c r="PDT293" s="42"/>
      <c r="PDU293" s="42"/>
      <c r="PDV293" s="42"/>
      <c r="PDW293" s="42"/>
      <c r="PDX293" s="42"/>
      <c r="PDY293" s="42"/>
      <c r="PDZ293" s="42"/>
      <c r="PEA293" s="42"/>
      <c r="PEB293" s="42"/>
      <c r="PEC293" s="42"/>
      <c r="PED293" s="42"/>
      <c r="PEE293" s="42"/>
      <c r="PEF293" s="42"/>
      <c r="PEG293" s="42"/>
      <c r="PEH293" s="42"/>
      <c r="PEI293" s="42"/>
      <c r="PEJ293" s="42"/>
      <c r="PEK293" s="42"/>
      <c r="PEL293" s="42"/>
      <c r="PEM293" s="42"/>
      <c r="PEN293" s="42"/>
      <c r="PEO293" s="42"/>
      <c r="PEP293" s="42"/>
      <c r="PEQ293" s="42"/>
      <c r="PER293" s="42"/>
      <c r="PES293" s="42"/>
      <c r="PET293" s="42"/>
      <c r="PEU293" s="42"/>
      <c r="PEV293" s="42"/>
      <c r="PEW293" s="42"/>
      <c r="PEX293" s="42"/>
      <c r="PEY293" s="42"/>
      <c r="PEZ293" s="42"/>
      <c r="PFA293" s="42"/>
      <c r="PFB293" s="42"/>
      <c r="PFC293" s="42"/>
      <c r="PFD293" s="42"/>
      <c r="PFE293" s="42"/>
      <c r="PFF293" s="42"/>
      <c r="PFG293" s="42"/>
      <c r="PFH293" s="42"/>
      <c r="PFI293" s="42"/>
      <c r="PFJ293" s="42"/>
      <c r="PFK293" s="42"/>
      <c r="PFL293" s="42"/>
      <c r="PFM293" s="42"/>
      <c r="PFN293" s="42"/>
      <c r="PFO293" s="42"/>
      <c r="PFP293" s="42"/>
      <c r="PFQ293" s="42"/>
      <c r="PFR293" s="42"/>
      <c r="PFS293" s="42"/>
      <c r="PFT293" s="42"/>
      <c r="PFU293" s="42"/>
      <c r="PFV293" s="42"/>
      <c r="PFW293" s="42"/>
      <c r="PFX293" s="42"/>
      <c r="PFY293" s="42"/>
      <c r="PFZ293" s="42"/>
      <c r="PGA293" s="42"/>
      <c r="PGB293" s="42"/>
      <c r="PGC293" s="42"/>
      <c r="PGD293" s="42"/>
      <c r="PGE293" s="42"/>
      <c r="PGF293" s="42"/>
      <c r="PGG293" s="42"/>
      <c r="PGH293" s="42"/>
      <c r="PGI293" s="42"/>
      <c r="PGJ293" s="42"/>
      <c r="PGK293" s="42"/>
      <c r="PGL293" s="42"/>
      <c r="PGM293" s="42"/>
      <c r="PGN293" s="42"/>
      <c r="PGO293" s="42"/>
      <c r="PGP293" s="42"/>
      <c r="PGQ293" s="42"/>
      <c r="PGR293" s="42"/>
      <c r="PGS293" s="42"/>
      <c r="PGT293" s="42"/>
      <c r="PGU293" s="42"/>
      <c r="PGV293" s="42"/>
      <c r="PGW293" s="42"/>
      <c r="PGX293" s="42"/>
      <c r="PGY293" s="42"/>
      <c r="PGZ293" s="42"/>
      <c r="PHA293" s="42"/>
      <c r="PHB293" s="42"/>
      <c r="PHC293" s="42"/>
      <c r="PHD293" s="42"/>
      <c r="PHE293" s="42"/>
      <c r="PHF293" s="42"/>
      <c r="PHG293" s="42"/>
      <c r="PHH293" s="42"/>
      <c r="PHI293" s="42"/>
      <c r="PHJ293" s="42"/>
      <c r="PHK293" s="42"/>
      <c r="PHL293" s="42"/>
      <c r="PHM293" s="42"/>
      <c r="PHN293" s="42"/>
      <c r="PHO293" s="42"/>
      <c r="PHP293" s="42"/>
      <c r="PHQ293" s="42"/>
      <c r="PHR293" s="42"/>
      <c r="PHS293" s="42"/>
      <c r="PHT293" s="42"/>
      <c r="PHU293" s="42"/>
      <c r="PHV293" s="42"/>
      <c r="PHW293" s="42"/>
      <c r="PHX293" s="42"/>
      <c r="PHY293" s="42"/>
      <c r="PHZ293" s="42"/>
      <c r="PIA293" s="42"/>
      <c r="PIB293" s="42"/>
      <c r="PIC293" s="42"/>
      <c r="PID293" s="42"/>
      <c r="PIE293" s="42"/>
      <c r="PIF293" s="42"/>
      <c r="PIG293" s="42"/>
      <c r="PIH293" s="42"/>
      <c r="PII293" s="42"/>
      <c r="PIJ293" s="42"/>
      <c r="PIK293" s="42"/>
      <c r="PIL293" s="42"/>
      <c r="PIM293" s="42"/>
      <c r="PIN293" s="42"/>
      <c r="PIO293" s="42"/>
      <c r="PIP293" s="42"/>
      <c r="PIQ293" s="42"/>
      <c r="PIR293" s="42"/>
      <c r="PIS293" s="42"/>
      <c r="PIT293" s="42"/>
      <c r="PIU293" s="42"/>
      <c r="PIV293" s="42"/>
      <c r="PIW293" s="42"/>
      <c r="PIX293" s="42"/>
      <c r="PIY293" s="42"/>
      <c r="PIZ293" s="42"/>
      <c r="PJA293" s="42"/>
      <c r="PJB293" s="42"/>
      <c r="PJC293" s="42"/>
      <c r="PJD293" s="42"/>
      <c r="PJE293" s="42"/>
      <c r="PJF293" s="42"/>
      <c r="PJG293" s="42"/>
      <c r="PJH293" s="42"/>
      <c r="PJI293" s="42"/>
      <c r="PJJ293" s="42"/>
      <c r="PJK293" s="42"/>
      <c r="PJL293" s="42"/>
      <c r="PJM293" s="42"/>
      <c r="PJN293" s="42"/>
      <c r="PJO293" s="42"/>
      <c r="PJP293" s="42"/>
      <c r="PJQ293" s="42"/>
      <c r="PJR293" s="42"/>
      <c r="PJS293" s="42"/>
      <c r="PJT293" s="42"/>
      <c r="PJU293" s="42"/>
      <c r="PJV293" s="42"/>
      <c r="PJW293" s="42"/>
      <c r="PJX293" s="42"/>
      <c r="PJY293" s="42"/>
      <c r="PJZ293" s="42"/>
      <c r="PKA293" s="42"/>
      <c r="PKB293" s="42"/>
      <c r="PKC293" s="42"/>
      <c r="PKD293" s="42"/>
      <c r="PKE293" s="42"/>
      <c r="PKF293" s="42"/>
      <c r="PKG293" s="42"/>
      <c r="PKH293" s="42"/>
      <c r="PKI293" s="42"/>
      <c r="PKJ293" s="42"/>
      <c r="PKK293" s="42"/>
      <c r="PKL293" s="42"/>
      <c r="PKM293" s="42"/>
      <c r="PKN293" s="42"/>
      <c r="PKO293" s="42"/>
      <c r="PKP293" s="42"/>
      <c r="PKQ293" s="42"/>
      <c r="PKR293" s="42"/>
      <c r="PKS293" s="42"/>
      <c r="PKT293" s="42"/>
      <c r="PKU293" s="42"/>
      <c r="PKV293" s="42"/>
      <c r="PKW293" s="42"/>
      <c r="PKX293" s="42"/>
      <c r="PKY293" s="42"/>
      <c r="PKZ293" s="42"/>
      <c r="PLA293" s="42"/>
      <c r="PLB293" s="42"/>
      <c r="PLC293" s="42"/>
      <c r="PLD293" s="42"/>
      <c r="PLE293" s="42"/>
      <c r="PLF293" s="42"/>
      <c r="PLG293" s="42"/>
      <c r="PLH293" s="42"/>
      <c r="PLI293" s="42"/>
      <c r="PLJ293" s="42"/>
      <c r="PLK293" s="42"/>
      <c r="PLL293" s="42"/>
      <c r="PLM293" s="42"/>
      <c r="PLN293" s="42"/>
      <c r="PLO293" s="42"/>
      <c r="PLP293" s="42"/>
      <c r="PLQ293" s="42"/>
      <c r="PLR293" s="42"/>
      <c r="PLS293" s="42"/>
      <c r="PLT293" s="42"/>
      <c r="PLU293" s="42"/>
      <c r="PLV293" s="42"/>
      <c r="PLW293" s="42"/>
      <c r="PLX293" s="42"/>
      <c r="PLY293" s="42"/>
      <c r="PLZ293" s="42"/>
      <c r="PMA293" s="42"/>
      <c r="PMB293" s="42"/>
      <c r="PMC293" s="42"/>
      <c r="PMD293" s="42"/>
      <c r="PME293" s="42"/>
      <c r="PMF293" s="42"/>
      <c r="PMG293" s="42"/>
      <c r="PMH293" s="42"/>
      <c r="PMI293" s="42"/>
      <c r="PMJ293" s="42"/>
      <c r="PMK293" s="42"/>
      <c r="PML293" s="42"/>
      <c r="PMM293" s="42"/>
      <c r="PMN293" s="42"/>
      <c r="PMO293" s="42"/>
      <c r="PMP293" s="42"/>
      <c r="PMQ293" s="42"/>
      <c r="PMR293" s="42"/>
      <c r="PMS293" s="42"/>
      <c r="PMT293" s="42"/>
      <c r="PMU293" s="42"/>
      <c r="PMV293" s="42"/>
      <c r="PMW293" s="42"/>
      <c r="PMX293" s="42"/>
      <c r="PMY293" s="42"/>
      <c r="PMZ293" s="42"/>
      <c r="PNA293" s="42"/>
      <c r="PNB293" s="42"/>
      <c r="PNC293" s="42"/>
      <c r="PND293" s="42"/>
      <c r="PNE293" s="42"/>
      <c r="PNF293" s="42"/>
      <c r="PNG293" s="42"/>
      <c r="PNH293" s="42"/>
      <c r="PNI293" s="42"/>
      <c r="PNJ293" s="42"/>
      <c r="PNK293" s="42"/>
      <c r="PNL293" s="42"/>
      <c r="PNM293" s="42"/>
      <c r="PNN293" s="42"/>
      <c r="PNO293" s="42"/>
      <c r="PNP293" s="42"/>
      <c r="PNQ293" s="42"/>
      <c r="PNR293" s="42"/>
      <c r="PNS293" s="42"/>
      <c r="PNT293" s="42"/>
      <c r="PNU293" s="42"/>
      <c r="PNV293" s="42"/>
      <c r="PNW293" s="42"/>
      <c r="PNX293" s="42"/>
      <c r="PNY293" s="42"/>
      <c r="PNZ293" s="42"/>
      <c r="POA293" s="42"/>
      <c r="POB293" s="42"/>
      <c r="POC293" s="42"/>
      <c r="POD293" s="42"/>
      <c r="POE293" s="42"/>
      <c r="POF293" s="42"/>
      <c r="POG293" s="42"/>
      <c r="POH293" s="42"/>
      <c r="POI293" s="42"/>
      <c r="POJ293" s="42"/>
      <c r="POK293" s="42"/>
      <c r="POL293" s="42"/>
      <c r="POM293" s="42"/>
      <c r="PON293" s="42"/>
      <c r="POO293" s="42"/>
      <c r="POP293" s="42"/>
      <c r="POQ293" s="42"/>
      <c r="POR293" s="42"/>
      <c r="POS293" s="42"/>
      <c r="POT293" s="42"/>
      <c r="POU293" s="42"/>
      <c r="POV293" s="42"/>
      <c r="POW293" s="42"/>
      <c r="POX293" s="42"/>
      <c r="POY293" s="42"/>
      <c r="POZ293" s="42"/>
      <c r="PPA293" s="42"/>
      <c r="PPB293" s="42"/>
      <c r="PPC293" s="42"/>
      <c r="PPD293" s="42"/>
      <c r="PPE293" s="42"/>
      <c r="PPF293" s="42"/>
      <c r="PPG293" s="42"/>
      <c r="PPH293" s="42"/>
      <c r="PPI293" s="42"/>
      <c r="PPJ293" s="42"/>
      <c r="PPK293" s="42"/>
      <c r="PPL293" s="42"/>
      <c r="PPM293" s="42"/>
      <c r="PPN293" s="42"/>
      <c r="PPO293" s="42"/>
      <c r="PPP293" s="42"/>
      <c r="PPQ293" s="42"/>
      <c r="PPR293" s="42"/>
      <c r="PPS293" s="42"/>
      <c r="PPT293" s="42"/>
      <c r="PPU293" s="42"/>
      <c r="PPV293" s="42"/>
      <c r="PPW293" s="42"/>
      <c r="PPX293" s="42"/>
      <c r="PPY293" s="42"/>
      <c r="PPZ293" s="42"/>
      <c r="PQA293" s="42"/>
      <c r="PQB293" s="42"/>
      <c r="PQC293" s="42"/>
      <c r="PQD293" s="42"/>
      <c r="PQE293" s="42"/>
      <c r="PQF293" s="42"/>
      <c r="PQG293" s="42"/>
      <c r="PQH293" s="42"/>
      <c r="PQI293" s="42"/>
      <c r="PQJ293" s="42"/>
      <c r="PQK293" s="42"/>
      <c r="PQL293" s="42"/>
      <c r="PQM293" s="42"/>
      <c r="PQN293" s="42"/>
      <c r="PQO293" s="42"/>
      <c r="PQP293" s="42"/>
      <c r="PQQ293" s="42"/>
      <c r="PQR293" s="42"/>
      <c r="PQS293" s="42"/>
      <c r="PQT293" s="42"/>
      <c r="PQU293" s="42"/>
      <c r="PQV293" s="42"/>
      <c r="PQW293" s="42"/>
      <c r="PQX293" s="42"/>
      <c r="PQY293" s="42"/>
      <c r="PQZ293" s="42"/>
      <c r="PRA293" s="42"/>
      <c r="PRB293" s="42"/>
      <c r="PRC293" s="42"/>
      <c r="PRD293" s="42"/>
      <c r="PRE293" s="42"/>
      <c r="PRF293" s="42"/>
      <c r="PRG293" s="42"/>
      <c r="PRH293" s="42"/>
      <c r="PRI293" s="42"/>
      <c r="PRJ293" s="42"/>
      <c r="PRK293" s="42"/>
      <c r="PRL293" s="42"/>
      <c r="PRM293" s="42"/>
      <c r="PRN293" s="42"/>
      <c r="PRO293" s="42"/>
      <c r="PRP293" s="42"/>
      <c r="PRQ293" s="42"/>
      <c r="PRR293" s="42"/>
      <c r="PRS293" s="42"/>
      <c r="PRT293" s="42"/>
      <c r="PRU293" s="42"/>
      <c r="PRV293" s="42"/>
      <c r="PRW293" s="42"/>
      <c r="PRX293" s="42"/>
      <c r="PRY293" s="42"/>
      <c r="PRZ293" s="42"/>
      <c r="PSA293" s="42"/>
      <c r="PSB293" s="42"/>
      <c r="PSC293" s="42"/>
      <c r="PSD293" s="42"/>
      <c r="PSE293" s="42"/>
      <c r="PSF293" s="42"/>
      <c r="PSG293" s="42"/>
      <c r="PSH293" s="42"/>
      <c r="PSI293" s="42"/>
      <c r="PSJ293" s="42"/>
      <c r="PSK293" s="42"/>
      <c r="PSL293" s="42"/>
      <c r="PSM293" s="42"/>
      <c r="PSN293" s="42"/>
      <c r="PSO293" s="42"/>
      <c r="PSP293" s="42"/>
      <c r="PSQ293" s="42"/>
      <c r="PSR293" s="42"/>
      <c r="PSS293" s="42"/>
      <c r="PST293" s="42"/>
      <c r="PSU293" s="42"/>
      <c r="PSV293" s="42"/>
      <c r="PSW293" s="42"/>
      <c r="PSX293" s="42"/>
      <c r="PSY293" s="42"/>
      <c r="PSZ293" s="42"/>
      <c r="PTA293" s="42"/>
      <c r="PTB293" s="42"/>
      <c r="PTC293" s="42"/>
      <c r="PTD293" s="42"/>
      <c r="PTE293" s="42"/>
      <c r="PTF293" s="42"/>
      <c r="PTG293" s="42"/>
      <c r="PTH293" s="42"/>
      <c r="PTI293" s="42"/>
      <c r="PTJ293" s="42"/>
      <c r="PTK293" s="42"/>
      <c r="PTL293" s="42"/>
      <c r="PTM293" s="42"/>
      <c r="PTN293" s="42"/>
      <c r="PTO293" s="42"/>
      <c r="PTP293" s="42"/>
      <c r="PTQ293" s="42"/>
      <c r="PTR293" s="42"/>
      <c r="PTS293" s="42"/>
      <c r="PTT293" s="42"/>
      <c r="PTU293" s="42"/>
      <c r="PTV293" s="42"/>
      <c r="PTW293" s="42"/>
      <c r="PTX293" s="42"/>
      <c r="PTY293" s="42"/>
      <c r="PTZ293" s="42"/>
      <c r="PUA293" s="42"/>
      <c r="PUB293" s="42"/>
      <c r="PUC293" s="42"/>
      <c r="PUD293" s="42"/>
      <c r="PUE293" s="42"/>
      <c r="PUF293" s="42"/>
      <c r="PUG293" s="42"/>
      <c r="PUH293" s="42"/>
      <c r="PUI293" s="42"/>
      <c r="PUJ293" s="42"/>
      <c r="PUK293" s="42"/>
      <c r="PUL293" s="42"/>
      <c r="PUM293" s="42"/>
      <c r="PUN293" s="42"/>
      <c r="PUO293" s="42"/>
      <c r="PUP293" s="42"/>
      <c r="PUQ293" s="42"/>
      <c r="PUR293" s="42"/>
      <c r="PUS293" s="42"/>
      <c r="PUT293" s="42"/>
      <c r="PUU293" s="42"/>
      <c r="PUV293" s="42"/>
      <c r="PUW293" s="42"/>
      <c r="PUX293" s="42"/>
      <c r="PUY293" s="42"/>
      <c r="PUZ293" s="42"/>
      <c r="PVA293" s="42"/>
      <c r="PVB293" s="42"/>
      <c r="PVC293" s="42"/>
      <c r="PVD293" s="42"/>
      <c r="PVE293" s="42"/>
      <c r="PVF293" s="42"/>
      <c r="PVG293" s="42"/>
      <c r="PVH293" s="42"/>
      <c r="PVI293" s="42"/>
      <c r="PVJ293" s="42"/>
      <c r="PVK293" s="42"/>
      <c r="PVL293" s="42"/>
      <c r="PVM293" s="42"/>
      <c r="PVN293" s="42"/>
      <c r="PVO293" s="42"/>
      <c r="PVP293" s="42"/>
      <c r="PVQ293" s="42"/>
      <c r="PVR293" s="42"/>
      <c r="PVS293" s="42"/>
      <c r="PVT293" s="42"/>
      <c r="PVU293" s="42"/>
      <c r="PVV293" s="42"/>
      <c r="PVW293" s="42"/>
      <c r="PVX293" s="42"/>
      <c r="PVY293" s="42"/>
      <c r="PVZ293" s="42"/>
      <c r="PWA293" s="42"/>
      <c r="PWB293" s="42"/>
      <c r="PWC293" s="42"/>
      <c r="PWD293" s="42"/>
      <c r="PWE293" s="42"/>
      <c r="PWF293" s="42"/>
      <c r="PWG293" s="42"/>
      <c r="PWH293" s="42"/>
      <c r="PWI293" s="42"/>
      <c r="PWJ293" s="42"/>
      <c r="PWK293" s="42"/>
      <c r="PWL293" s="42"/>
      <c r="PWM293" s="42"/>
      <c r="PWN293" s="42"/>
      <c r="PWO293" s="42"/>
      <c r="PWP293" s="42"/>
      <c r="PWQ293" s="42"/>
      <c r="PWR293" s="42"/>
      <c r="PWS293" s="42"/>
      <c r="PWT293" s="42"/>
      <c r="PWU293" s="42"/>
      <c r="PWV293" s="42"/>
      <c r="PWW293" s="42"/>
      <c r="PWX293" s="42"/>
      <c r="PWY293" s="42"/>
      <c r="PWZ293" s="42"/>
      <c r="PXA293" s="42"/>
      <c r="PXB293" s="42"/>
      <c r="PXC293" s="42"/>
      <c r="PXD293" s="42"/>
      <c r="PXE293" s="42"/>
      <c r="PXF293" s="42"/>
      <c r="PXG293" s="42"/>
      <c r="PXH293" s="42"/>
      <c r="PXI293" s="42"/>
      <c r="PXJ293" s="42"/>
      <c r="PXK293" s="42"/>
      <c r="PXL293" s="42"/>
      <c r="PXM293" s="42"/>
      <c r="PXN293" s="42"/>
      <c r="PXO293" s="42"/>
      <c r="PXP293" s="42"/>
      <c r="PXQ293" s="42"/>
      <c r="PXR293" s="42"/>
      <c r="PXS293" s="42"/>
      <c r="PXT293" s="42"/>
      <c r="PXU293" s="42"/>
      <c r="PXV293" s="42"/>
      <c r="PXW293" s="42"/>
      <c r="PXX293" s="42"/>
      <c r="PXY293" s="42"/>
      <c r="PXZ293" s="42"/>
      <c r="PYA293" s="42"/>
      <c r="PYB293" s="42"/>
      <c r="PYC293" s="42"/>
      <c r="PYD293" s="42"/>
      <c r="PYE293" s="42"/>
      <c r="PYF293" s="42"/>
      <c r="PYG293" s="42"/>
      <c r="PYH293" s="42"/>
      <c r="PYI293" s="42"/>
      <c r="PYJ293" s="42"/>
      <c r="PYK293" s="42"/>
      <c r="PYL293" s="42"/>
      <c r="PYM293" s="42"/>
      <c r="PYN293" s="42"/>
      <c r="PYO293" s="42"/>
      <c r="PYP293" s="42"/>
      <c r="PYQ293" s="42"/>
      <c r="PYR293" s="42"/>
      <c r="PYS293" s="42"/>
      <c r="PYT293" s="42"/>
      <c r="PYU293" s="42"/>
      <c r="PYV293" s="42"/>
      <c r="PYW293" s="42"/>
      <c r="PYX293" s="42"/>
      <c r="PYY293" s="42"/>
      <c r="PYZ293" s="42"/>
      <c r="PZA293" s="42"/>
      <c r="PZB293" s="42"/>
      <c r="PZC293" s="42"/>
      <c r="PZD293" s="42"/>
      <c r="PZE293" s="42"/>
      <c r="PZF293" s="42"/>
      <c r="PZG293" s="42"/>
      <c r="PZH293" s="42"/>
      <c r="PZI293" s="42"/>
      <c r="PZJ293" s="42"/>
      <c r="PZK293" s="42"/>
      <c r="PZL293" s="42"/>
      <c r="PZM293" s="42"/>
      <c r="PZN293" s="42"/>
      <c r="PZO293" s="42"/>
      <c r="PZP293" s="42"/>
      <c r="PZQ293" s="42"/>
      <c r="PZR293" s="42"/>
      <c r="PZS293" s="42"/>
      <c r="PZT293" s="42"/>
      <c r="PZU293" s="42"/>
      <c r="PZV293" s="42"/>
      <c r="PZW293" s="42"/>
      <c r="PZX293" s="42"/>
      <c r="PZY293" s="42"/>
      <c r="PZZ293" s="42"/>
      <c r="QAA293" s="42"/>
      <c r="QAB293" s="42"/>
      <c r="QAC293" s="42"/>
      <c r="QAD293" s="42"/>
      <c r="QAE293" s="42"/>
      <c r="QAF293" s="42"/>
      <c r="QAG293" s="42"/>
      <c r="QAH293" s="42"/>
      <c r="QAI293" s="42"/>
      <c r="QAJ293" s="42"/>
      <c r="QAK293" s="42"/>
      <c r="QAL293" s="42"/>
      <c r="QAM293" s="42"/>
      <c r="QAN293" s="42"/>
      <c r="QAO293" s="42"/>
      <c r="QAP293" s="42"/>
      <c r="QAQ293" s="42"/>
      <c r="QAR293" s="42"/>
      <c r="QAS293" s="42"/>
      <c r="QAT293" s="42"/>
      <c r="QAU293" s="42"/>
      <c r="QAV293" s="42"/>
      <c r="QAW293" s="42"/>
      <c r="QAX293" s="42"/>
      <c r="QAY293" s="42"/>
      <c r="QAZ293" s="42"/>
      <c r="QBA293" s="42"/>
      <c r="QBB293" s="42"/>
      <c r="QBC293" s="42"/>
      <c r="QBD293" s="42"/>
      <c r="QBE293" s="42"/>
      <c r="QBF293" s="42"/>
      <c r="QBG293" s="42"/>
      <c r="QBH293" s="42"/>
      <c r="QBI293" s="42"/>
      <c r="QBJ293" s="42"/>
      <c r="QBK293" s="42"/>
      <c r="QBL293" s="42"/>
      <c r="QBM293" s="42"/>
      <c r="QBN293" s="42"/>
      <c r="QBO293" s="42"/>
      <c r="QBP293" s="42"/>
      <c r="QBQ293" s="42"/>
      <c r="QBR293" s="42"/>
      <c r="QBS293" s="42"/>
      <c r="QBT293" s="42"/>
      <c r="QBU293" s="42"/>
      <c r="QBV293" s="42"/>
      <c r="QBW293" s="42"/>
      <c r="QBX293" s="42"/>
      <c r="QBY293" s="42"/>
      <c r="QBZ293" s="42"/>
      <c r="QCA293" s="42"/>
      <c r="QCB293" s="42"/>
      <c r="QCC293" s="42"/>
      <c r="QCD293" s="42"/>
      <c r="QCE293" s="42"/>
      <c r="QCF293" s="42"/>
      <c r="QCG293" s="42"/>
      <c r="QCH293" s="42"/>
      <c r="QCI293" s="42"/>
      <c r="QCJ293" s="42"/>
      <c r="QCK293" s="42"/>
      <c r="QCL293" s="42"/>
      <c r="QCM293" s="42"/>
      <c r="QCN293" s="42"/>
      <c r="QCO293" s="42"/>
      <c r="QCP293" s="42"/>
      <c r="QCQ293" s="42"/>
      <c r="QCR293" s="42"/>
      <c r="QCS293" s="42"/>
      <c r="QCT293" s="42"/>
      <c r="QCU293" s="42"/>
      <c r="QCV293" s="42"/>
      <c r="QCW293" s="42"/>
      <c r="QCX293" s="42"/>
      <c r="QCY293" s="42"/>
      <c r="QCZ293" s="42"/>
      <c r="QDA293" s="42"/>
      <c r="QDB293" s="42"/>
      <c r="QDC293" s="42"/>
      <c r="QDD293" s="42"/>
      <c r="QDE293" s="42"/>
      <c r="QDF293" s="42"/>
      <c r="QDG293" s="42"/>
      <c r="QDH293" s="42"/>
      <c r="QDI293" s="42"/>
      <c r="QDJ293" s="42"/>
      <c r="QDK293" s="42"/>
      <c r="QDL293" s="42"/>
      <c r="QDM293" s="42"/>
      <c r="QDN293" s="42"/>
      <c r="QDO293" s="42"/>
      <c r="QDP293" s="42"/>
      <c r="QDQ293" s="42"/>
      <c r="QDR293" s="42"/>
      <c r="QDS293" s="42"/>
      <c r="QDT293" s="42"/>
      <c r="QDU293" s="42"/>
      <c r="QDV293" s="42"/>
      <c r="QDW293" s="42"/>
      <c r="QDX293" s="42"/>
      <c r="QDY293" s="42"/>
      <c r="QDZ293" s="42"/>
      <c r="QEA293" s="42"/>
      <c r="QEB293" s="42"/>
      <c r="QEC293" s="42"/>
      <c r="QED293" s="42"/>
      <c r="QEE293" s="42"/>
      <c r="QEF293" s="42"/>
      <c r="QEG293" s="42"/>
      <c r="QEH293" s="42"/>
      <c r="QEI293" s="42"/>
      <c r="QEJ293" s="42"/>
      <c r="QEK293" s="42"/>
      <c r="QEL293" s="42"/>
      <c r="QEM293" s="42"/>
      <c r="QEN293" s="42"/>
      <c r="QEO293" s="42"/>
      <c r="QEP293" s="42"/>
      <c r="QEQ293" s="42"/>
      <c r="QER293" s="42"/>
      <c r="QES293" s="42"/>
      <c r="QET293" s="42"/>
      <c r="QEU293" s="42"/>
      <c r="QEV293" s="42"/>
      <c r="QEW293" s="42"/>
      <c r="QEX293" s="42"/>
      <c r="QEY293" s="42"/>
      <c r="QEZ293" s="42"/>
      <c r="QFA293" s="42"/>
      <c r="QFB293" s="42"/>
      <c r="QFC293" s="42"/>
      <c r="QFD293" s="42"/>
      <c r="QFE293" s="42"/>
      <c r="QFF293" s="42"/>
      <c r="QFG293" s="42"/>
      <c r="QFH293" s="42"/>
      <c r="QFI293" s="42"/>
      <c r="QFJ293" s="42"/>
      <c r="QFK293" s="42"/>
      <c r="QFL293" s="42"/>
      <c r="QFM293" s="42"/>
      <c r="QFN293" s="42"/>
      <c r="QFO293" s="42"/>
      <c r="QFP293" s="42"/>
      <c r="QFQ293" s="42"/>
      <c r="QFR293" s="42"/>
      <c r="QFS293" s="42"/>
      <c r="QFT293" s="42"/>
      <c r="QFU293" s="42"/>
      <c r="QFV293" s="42"/>
      <c r="QFW293" s="42"/>
      <c r="QFX293" s="42"/>
      <c r="QFY293" s="42"/>
      <c r="QFZ293" s="42"/>
      <c r="QGA293" s="42"/>
      <c r="QGB293" s="42"/>
      <c r="QGC293" s="42"/>
      <c r="QGD293" s="42"/>
      <c r="QGE293" s="42"/>
      <c r="QGF293" s="42"/>
      <c r="QGG293" s="42"/>
      <c r="QGH293" s="42"/>
      <c r="QGI293" s="42"/>
      <c r="QGJ293" s="42"/>
      <c r="QGK293" s="42"/>
      <c r="QGL293" s="42"/>
      <c r="QGM293" s="42"/>
      <c r="QGN293" s="42"/>
      <c r="QGO293" s="42"/>
      <c r="QGP293" s="42"/>
      <c r="QGQ293" s="42"/>
      <c r="QGR293" s="42"/>
      <c r="QGS293" s="42"/>
      <c r="QGT293" s="42"/>
      <c r="QGU293" s="42"/>
      <c r="QGV293" s="42"/>
      <c r="QGW293" s="42"/>
      <c r="QGX293" s="42"/>
      <c r="QGY293" s="42"/>
      <c r="QGZ293" s="42"/>
      <c r="QHA293" s="42"/>
      <c r="QHB293" s="42"/>
      <c r="QHC293" s="42"/>
      <c r="QHD293" s="42"/>
      <c r="QHE293" s="42"/>
      <c r="QHF293" s="42"/>
      <c r="QHG293" s="42"/>
      <c r="QHH293" s="42"/>
      <c r="QHI293" s="42"/>
      <c r="QHJ293" s="42"/>
      <c r="QHK293" s="42"/>
      <c r="QHL293" s="42"/>
      <c r="QHM293" s="42"/>
      <c r="QHN293" s="42"/>
      <c r="QHO293" s="42"/>
      <c r="QHP293" s="42"/>
      <c r="QHQ293" s="42"/>
      <c r="QHR293" s="42"/>
      <c r="QHS293" s="42"/>
      <c r="QHT293" s="42"/>
      <c r="QHU293" s="42"/>
      <c r="QHV293" s="42"/>
      <c r="QHW293" s="42"/>
      <c r="QHX293" s="42"/>
      <c r="QHY293" s="42"/>
      <c r="QHZ293" s="42"/>
      <c r="QIA293" s="42"/>
      <c r="QIB293" s="42"/>
      <c r="QIC293" s="42"/>
      <c r="QID293" s="42"/>
      <c r="QIE293" s="42"/>
      <c r="QIF293" s="42"/>
      <c r="QIG293" s="42"/>
      <c r="QIH293" s="42"/>
      <c r="QII293" s="42"/>
      <c r="QIJ293" s="42"/>
      <c r="QIK293" s="42"/>
      <c r="QIL293" s="42"/>
      <c r="QIM293" s="42"/>
      <c r="QIN293" s="42"/>
      <c r="QIO293" s="42"/>
      <c r="QIP293" s="42"/>
      <c r="QIQ293" s="42"/>
      <c r="QIR293" s="42"/>
      <c r="QIS293" s="42"/>
      <c r="QIT293" s="42"/>
      <c r="QIU293" s="42"/>
      <c r="QIV293" s="42"/>
      <c r="QIW293" s="42"/>
      <c r="QIX293" s="42"/>
      <c r="QIY293" s="42"/>
      <c r="QIZ293" s="42"/>
      <c r="QJA293" s="42"/>
      <c r="QJB293" s="42"/>
      <c r="QJC293" s="42"/>
      <c r="QJD293" s="42"/>
      <c r="QJE293" s="42"/>
      <c r="QJF293" s="42"/>
      <c r="QJG293" s="42"/>
      <c r="QJH293" s="42"/>
      <c r="QJI293" s="42"/>
      <c r="QJJ293" s="42"/>
      <c r="QJK293" s="42"/>
      <c r="QJL293" s="42"/>
      <c r="QJM293" s="42"/>
      <c r="QJN293" s="42"/>
      <c r="QJO293" s="42"/>
      <c r="QJP293" s="42"/>
      <c r="QJQ293" s="42"/>
      <c r="QJR293" s="42"/>
      <c r="QJS293" s="42"/>
      <c r="QJT293" s="42"/>
      <c r="QJU293" s="42"/>
      <c r="QJV293" s="42"/>
      <c r="QJW293" s="42"/>
      <c r="QJX293" s="42"/>
      <c r="QJY293" s="42"/>
      <c r="QJZ293" s="42"/>
      <c r="QKA293" s="42"/>
      <c r="QKB293" s="42"/>
      <c r="QKC293" s="42"/>
      <c r="QKD293" s="42"/>
      <c r="QKE293" s="42"/>
      <c r="QKF293" s="42"/>
      <c r="QKG293" s="42"/>
      <c r="QKH293" s="42"/>
      <c r="QKI293" s="42"/>
      <c r="QKJ293" s="42"/>
      <c r="QKK293" s="42"/>
      <c r="QKL293" s="42"/>
      <c r="QKM293" s="42"/>
      <c r="QKN293" s="42"/>
      <c r="QKO293" s="42"/>
      <c r="QKP293" s="42"/>
      <c r="QKQ293" s="42"/>
      <c r="QKR293" s="42"/>
      <c r="QKS293" s="42"/>
      <c r="QKT293" s="42"/>
      <c r="QKU293" s="42"/>
      <c r="QKV293" s="42"/>
      <c r="QKW293" s="42"/>
      <c r="QKX293" s="42"/>
      <c r="QKY293" s="42"/>
      <c r="QKZ293" s="42"/>
      <c r="QLA293" s="42"/>
      <c r="QLB293" s="42"/>
      <c r="QLC293" s="42"/>
      <c r="QLD293" s="42"/>
      <c r="QLE293" s="42"/>
      <c r="QLF293" s="42"/>
      <c r="QLG293" s="42"/>
      <c r="QLH293" s="42"/>
      <c r="QLI293" s="42"/>
      <c r="QLJ293" s="42"/>
      <c r="QLK293" s="42"/>
      <c r="QLL293" s="42"/>
      <c r="QLM293" s="42"/>
      <c r="QLN293" s="42"/>
      <c r="QLO293" s="42"/>
      <c r="QLP293" s="42"/>
      <c r="QLQ293" s="42"/>
      <c r="QLR293" s="42"/>
      <c r="QLS293" s="42"/>
      <c r="QLT293" s="42"/>
      <c r="QLU293" s="42"/>
      <c r="QLV293" s="42"/>
      <c r="QLW293" s="42"/>
      <c r="QLX293" s="42"/>
      <c r="QLY293" s="42"/>
      <c r="QLZ293" s="42"/>
      <c r="QMA293" s="42"/>
      <c r="QMB293" s="42"/>
      <c r="QMC293" s="42"/>
      <c r="QMD293" s="42"/>
      <c r="QME293" s="42"/>
      <c r="QMF293" s="42"/>
      <c r="QMG293" s="42"/>
      <c r="QMH293" s="42"/>
      <c r="QMI293" s="42"/>
      <c r="QMJ293" s="42"/>
      <c r="QMK293" s="42"/>
      <c r="QML293" s="42"/>
      <c r="QMM293" s="42"/>
      <c r="QMN293" s="42"/>
      <c r="QMO293" s="42"/>
      <c r="QMP293" s="42"/>
      <c r="QMQ293" s="42"/>
      <c r="QMR293" s="42"/>
      <c r="QMS293" s="42"/>
      <c r="QMT293" s="42"/>
      <c r="QMU293" s="42"/>
      <c r="QMV293" s="42"/>
      <c r="QMW293" s="42"/>
      <c r="QMX293" s="42"/>
      <c r="QMY293" s="42"/>
      <c r="QMZ293" s="42"/>
      <c r="QNA293" s="42"/>
      <c r="QNB293" s="42"/>
      <c r="QNC293" s="42"/>
      <c r="QND293" s="42"/>
      <c r="QNE293" s="42"/>
      <c r="QNF293" s="42"/>
      <c r="QNG293" s="42"/>
      <c r="QNH293" s="42"/>
      <c r="QNI293" s="42"/>
      <c r="QNJ293" s="42"/>
      <c r="QNK293" s="42"/>
      <c r="QNL293" s="42"/>
      <c r="QNM293" s="42"/>
      <c r="QNN293" s="42"/>
      <c r="QNO293" s="42"/>
      <c r="QNP293" s="42"/>
      <c r="QNQ293" s="42"/>
      <c r="QNR293" s="42"/>
      <c r="QNS293" s="42"/>
      <c r="QNT293" s="42"/>
      <c r="QNU293" s="42"/>
      <c r="QNV293" s="42"/>
      <c r="QNW293" s="42"/>
      <c r="QNX293" s="42"/>
      <c r="QNY293" s="42"/>
      <c r="QNZ293" s="42"/>
      <c r="QOA293" s="42"/>
      <c r="QOB293" s="42"/>
      <c r="QOC293" s="42"/>
      <c r="QOD293" s="42"/>
      <c r="QOE293" s="42"/>
      <c r="QOF293" s="42"/>
      <c r="QOG293" s="42"/>
      <c r="QOH293" s="42"/>
      <c r="QOI293" s="42"/>
      <c r="QOJ293" s="42"/>
      <c r="QOK293" s="42"/>
      <c r="QOL293" s="42"/>
      <c r="QOM293" s="42"/>
      <c r="QON293" s="42"/>
      <c r="QOO293" s="42"/>
      <c r="QOP293" s="42"/>
      <c r="QOQ293" s="42"/>
      <c r="QOR293" s="42"/>
      <c r="QOS293" s="42"/>
      <c r="QOT293" s="42"/>
      <c r="QOU293" s="42"/>
      <c r="QOV293" s="42"/>
      <c r="QOW293" s="42"/>
      <c r="QOX293" s="42"/>
      <c r="QOY293" s="42"/>
      <c r="QOZ293" s="42"/>
      <c r="QPA293" s="42"/>
      <c r="QPB293" s="42"/>
      <c r="QPC293" s="42"/>
      <c r="QPD293" s="42"/>
      <c r="QPE293" s="42"/>
      <c r="QPF293" s="42"/>
      <c r="QPG293" s="42"/>
      <c r="QPH293" s="42"/>
      <c r="QPI293" s="42"/>
      <c r="QPJ293" s="42"/>
      <c r="QPK293" s="42"/>
      <c r="QPL293" s="42"/>
      <c r="QPM293" s="42"/>
      <c r="QPN293" s="42"/>
      <c r="QPO293" s="42"/>
      <c r="QPP293" s="42"/>
      <c r="QPQ293" s="42"/>
      <c r="QPR293" s="42"/>
      <c r="QPS293" s="42"/>
      <c r="QPT293" s="42"/>
      <c r="QPU293" s="42"/>
      <c r="QPV293" s="42"/>
      <c r="QPW293" s="42"/>
      <c r="QPX293" s="42"/>
      <c r="QPY293" s="42"/>
      <c r="QPZ293" s="42"/>
      <c r="QQA293" s="42"/>
      <c r="QQB293" s="42"/>
      <c r="QQC293" s="42"/>
      <c r="QQD293" s="42"/>
      <c r="QQE293" s="42"/>
      <c r="QQF293" s="42"/>
      <c r="QQG293" s="42"/>
      <c r="QQH293" s="42"/>
      <c r="QQI293" s="42"/>
      <c r="QQJ293" s="42"/>
      <c r="QQK293" s="42"/>
      <c r="QQL293" s="42"/>
      <c r="QQM293" s="42"/>
      <c r="QQN293" s="42"/>
      <c r="QQO293" s="42"/>
      <c r="QQP293" s="42"/>
      <c r="QQQ293" s="42"/>
      <c r="QQR293" s="42"/>
      <c r="QQS293" s="42"/>
      <c r="QQT293" s="42"/>
      <c r="QQU293" s="42"/>
      <c r="QQV293" s="42"/>
      <c r="QQW293" s="42"/>
      <c r="QQX293" s="42"/>
      <c r="QQY293" s="42"/>
      <c r="QQZ293" s="42"/>
      <c r="QRA293" s="42"/>
      <c r="QRB293" s="42"/>
      <c r="QRC293" s="42"/>
      <c r="QRD293" s="42"/>
      <c r="QRE293" s="42"/>
      <c r="QRF293" s="42"/>
      <c r="QRG293" s="42"/>
      <c r="QRH293" s="42"/>
      <c r="QRI293" s="42"/>
      <c r="QRJ293" s="42"/>
      <c r="QRK293" s="42"/>
      <c r="QRL293" s="42"/>
      <c r="QRM293" s="42"/>
      <c r="QRN293" s="42"/>
      <c r="QRO293" s="42"/>
      <c r="QRP293" s="42"/>
      <c r="QRQ293" s="42"/>
      <c r="QRR293" s="42"/>
      <c r="QRS293" s="42"/>
      <c r="QRT293" s="42"/>
      <c r="QRU293" s="42"/>
      <c r="QRV293" s="42"/>
      <c r="QRW293" s="42"/>
      <c r="QRX293" s="42"/>
      <c r="QRY293" s="42"/>
      <c r="QRZ293" s="42"/>
      <c r="QSA293" s="42"/>
      <c r="QSB293" s="42"/>
      <c r="QSC293" s="42"/>
      <c r="QSD293" s="42"/>
      <c r="QSE293" s="42"/>
      <c r="QSF293" s="42"/>
      <c r="QSG293" s="42"/>
      <c r="QSH293" s="42"/>
      <c r="QSI293" s="42"/>
      <c r="QSJ293" s="42"/>
      <c r="QSK293" s="42"/>
      <c r="QSL293" s="42"/>
      <c r="QSM293" s="42"/>
      <c r="QSN293" s="42"/>
      <c r="QSO293" s="42"/>
      <c r="QSP293" s="42"/>
      <c r="QSQ293" s="42"/>
      <c r="QSR293" s="42"/>
      <c r="QSS293" s="42"/>
      <c r="QST293" s="42"/>
      <c r="QSU293" s="42"/>
      <c r="QSV293" s="42"/>
      <c r="QSW293" s="42"/>
      <c r="QSX293" s="42"/>
      <c r="QSY293" s="42"/>
      <c r="QSZ293" s="42"/>
      <c r="QTA293" s="42"/>
      <c r="QTB293" s="42"/>
      <c r="QTC293" s="42"/>
      <c r="QTD293" s="42"/>
      <c r="QTE293" s="42"/>
      <c r="QTF293" s="42"/>
      <c r="QTG293" s="42"/>
      <c r="QTH293" s="42"/>
      <c r="QTI293" s="42"/>
      <c r="QTJ293" s="42"/>
      <c r="QTK293" s="42"/>
      <c r="QTL293" s="42"/>
      <c r="QTM293" s="42"/>
      <c r="QTN293" s="42"/>
      <c r="QTO293" s="42"/>
      <c r="QTP293" s="42"/>
      <c r="QTQ293" s="42"/>
      <c r="QTR293" s="42"/>
      <c r="QTS293" s="42"/>
      <c r="QTT293" s="42"/>
      <c r="QTU293" s="42"/>
      <c r="QTV293" s="42"/>
      <c r="QTW293" s="42"/>
      <c r="QTX293" s="42"/>
      <c r="QTY293" s="42"/>
      <c r="QTZ293" s="42"/>
      <c r="QUA293" s="42"/>
      <c r="QUB293" s="42"/>
      <c r="QUC293" s="42"/>
      <c r="QUD293" s="42"/>
      <c r="QUE293" s="42"/>
      <c r="QUF293" s="42"/>
      <c r="QUG293" s="42"/>
      <c r="QUH293" s="42"/>
      <c r="QUI293" s="42"/>
      <c r="QUJ293" s="42"/>
      <c r="QUK293" s="42"/>
      <c r="QUL293" s="42"/>
      <c r="QUM293" s="42"/>
      <c r="QUN293" s="42"/>
      <c r="QUO293" s="42"/>
      <c r="QUP293" s="42"/>
      <c r="QUQ293" s="42"/>
      <c r="QUR293" s="42"/>
      <c r="QUS293" s="42"/>
      <c r="QUT293" s="42"/>
      <c r="QUU293" s="42"/>
      <c r="QUV293" s="42"/>
      <c r="QUW293" s="42"/>
      <c r="QUX293" s="42"/>
      <c r="QUY293" s="42"/>
      <c r="QUZ293" s="42"/>
      <c r="QVA293" s="42"/>
      <c r="QVB293" s="42"/>
      <c r="QVC293" s="42"/>
      <c r="QVD293" s="42"/>
      <c r="QVE293" s="42"/>
      <c r="QVF293" s="42"/>
      <c r="QVG293" s="42"/>
      <c r="QVH293" s="42"/>
      <c r="QVI293" s="42"/>
      <c r="QVJ293" s="42"/>
      <c r="QVK293" s="42"/>
      <c r="QVL293" s="42"/>
      <c r="QVM293" s="42"/>
      <c r="QVN293" s="42"/>
      <c r="QVO293" s="42"/>
      <c r="QVP293" s="42"/>
      <c r="QVQ293" s="42"/>
      <c r="QVR293" s="42"/>
      <c r="QVS293" s="42"/>
      <c r="QVT293" s="42"/>
      <c r="QVU293" s="42"/>
      <c r="QVV293" s="42"/>
      <c r="QVW293" s="42"/>
      <c r="QVX293" s="42"/>
      <c r="QVY293" s="42"/>
      <c r="QVZ293" s="42"/>
      <c r="QWA293" s="42"/>
      <c r="QWB293" s="42"/>
      <c r="QWC293" s="42"/>
      <c r="QWD293" s="42"/>
      <c r="QWE293" s="42"/>
      <c r="QWF293" s="42"/>
      <c r="QWG293" s="42"/>
      <c r="QWH293" s="42"/>
      <c r="QWI293" s="42"/>
      <c r="QWJ293" s="42"/>
      <c r="QWK293" s="42"/>
      <c r="QWL293" s="42"/>
      <c r="QWM293" s="42"/>
      <c r="QWN293" s="42"/>
      <c r="QWO293" s="42"/>
      <c r="QWP293" s="42"/>
      <c r="QWQ293" s="42"/>
      <c r="QWR293" s="42"/>
      <c r="QWS293" s="42"/>
      <c r="QWT293" s="42"/>
      <c r="QWU293" s="42"/>
      <c r="QWV293" s="42"/>
      <c r="QWW293" s="42"/>
      <c r="QWX293" s="42"/>
      <c r="QWY293" s="42"/>
      <c r="QWZ293" s="42"/>
      <c r="QXA293" s="42"/>
      <c r="QXB293" s="42"/>
      <c r="QXC293" s="42"/>
      <c r="QXD293" s="42"/>
      <c r="QXE293" s="42"/>
      <c r="QXF293" s="42"/>
      <c r="QXG293" s="42"/>
      <c r="QXH293" s="42"/>
      <c r="QXI293" s="42"/>
      <c r="QXJ293" s="42"/>
      <c r="QXK293" s="42"/>
      <c r="QXL293" s="42"/>
      <c r="QXM293" s="42"/>
      <c r="QXN293" s="42"/>
      <c r="QXO293" s="42"/>
      <c r="QXP293" s="42"/>
      <c r="QXQ293" s="42"/>
      <c r="QXR293" s="42"/>
      <c r="QXS293" s="42"/>
      <c r="QXT293" s="42"/>
      <c r="QXU293" s="42"/>
      <c r="QXV293" s="42"/>
      <c r="QXW293" s="42"/>
      <c r="QXX293" s="42"/>
      <c r="QXY293" s="42"/>
      <c r="QXZ293" s="42"/>
      <c r="QYA293" s="42"/>
      <c r="QYB293" s="42"/>
      <c r="QYC293" s="42"/>
      <c r="QYD293" s="42"/>
      <c r="QYE293" s="42"/>
      <c r="QYF293" s="42"/>
      <c r="QYG293" s="42"/>
      <c r="QYH293" s="42"/>
      <c r="QYI293" s="42"/>
      <c r="QYJ293" s="42"/>
      <c r="QYK293" s="42"/>
      <c r="QYL293" s="42"/>
      <c r="QYM293" s="42"/>
      <c r="QYN293" s="42"/>
      <c r="QYO293" s="42"/>
      <c r="QYP293" s="42"/>
      <c r="QYQ293" s="42"/>
      <c r="QYR293" s="42"/>
      <c r="QYS293" s="42"/>
      <c r="QYT293" s="42"/>
      <c r="QYU293" s="42"/>
      <c r="QYV293" s="42"/>
      <c r="QYW293" s="42"/>
      <c r="QYX293" s="42"/>
      <c r="QYY293" s="42"/>
      <c r="QYZ293" s="42"/>
      <c r="QZA293" s="42"/>
      <c r="QZB293" s="42"/>
      <c r="QZC293" s="42"/>
      <c r="QZD293" s="42"/>
      <c r="QZE293" s="42"/>
      <c r="QZF293" s="42"/>
      <c r="QZG293" s="42"/>
      <c r="QZH293" s="42"/>
      <c r="QZI293" s="42"/>
      <c r="QZJ293" s="42"/>
      <c r="QZK293" s="42"/>
      <c r="QZL293" s="42"/>
      <c r="QZM293" s="42"/>
      <c r="QZN293" s="42"/>
      <c r="QZO293" s="42"/>
      <c r="QZP293" s="42"/>
      <c r="QZQ293" s="42"/>
      <c r="QZR293" s="42"/>
      <c r="QZS293" s="42"/>
      <c r="QZT293" s="42"/>
      <c r="QZU293" s="42"/>
      <c r="QZV293" s="42"/>
      <c r="QZW293" s="42"/>
      <c r="QZX293" s="42"/>
      <c r="QZY293" s="42"/>
      <c r="QZZ293" s="42"/>
      <c r="RAA293" s="42"/>
      <c r="RAB293" s="42"/>
      <c r="RAC293" s="42"/>
      <c r="RAD293" s="42"/>
      <c r="RAE293" s="42"/>
      <c r="RAF293" s="42"/>
      <c r="RAG293" s="42"/>
      <c r="RAH293" s="42"/>
      <c r="RAI293" s="42"/>
      <c r="RAJ293" s="42"/>
      <c r="RAK293" s="42"/>
      <c r="RAL293" s="42"/>
      <c r="RAM293" s="42"/>
      <c r="RAN293" s="42"/>
      <c r="RAO293" s="42"/>
      <c r="RAP293" s="42"/>
      <c r="RAQ293" s="42"/>
      <c r="RAR293" s="42"/>
      <c r="RAS293" s="42"/>
      <c r="RAT293" s="42"/>
      <c r="RAU293" s="42"/>
      <c r="RAV293" s="42"/>
      <c r="RAW293" s="42"/>
      <c r="RAX293" s="42"/>
      <c r="RAY293" s="42"/>
      <c r="RAZ293" s="42"/>
      <c r="RBA293" s="42"/>
      <c r="RBB293" s="42"/>
      <c r="RBC293" s="42"/>
      <c r="RBD293" s="42"/>
      <c r="RBE293" s="42"/>
      <c r="RBF293" s="42"/>
      <c r="RBG293" s="42"/>
      <c r="RBH293" s="42"/>
      <c r="RBI293" s="42"/>
      <c r="RBJ293" s="42"/>
      <c r="RBK293" s="42"/>
      <c r="RBL293" s="42"/>
      <c r="RBM293" s="42"/>
      <c r="RBN293" s="42"/>
      <c r="RBO293" s="42"/>
      <c r="RBP293" s="42"/>
      <c r="RBQ293" s="42"/>
      <c r="RBR293" s="42"/>
      <c r="RBS293" s="42"/>
      <c r="RBT293" s="42"/>
      <c r="RBU293" s="42"/>
      <c r="RBV293" s="42"/>
      <c r="RBW293" s="42"/>
      <c r="RBX293" s="42"/>
      <c r="RBY293" s="42"/>
      <c r="RBZ293" s="42"/>
      <c r="RCA293" s="42"/>
      <c r="RCB293" s="42"/>
      <c r="RCC293" s="42"/>
      <c r="RCD293" s="42"/>
      <c r="RCE293" s="42"/>
      <c r="RCF293" s="42"/>
      <c r="RCG293" s="42"/>
      <c r="RCH293" s="42"/>
      <c r="RCI293" s="42"/>
      <c r="RCJ293" s="42"/>
      <c r="RCK293" s="42"/>
      <c r="RCL293" s="42"/>
      <c r="RCM293" s="42"/>
      <c r="RCN293" s="42"/>
      <c r="RCO293" s="42"/>
      <c r="RCP293" s="42"/>
      <c r="RCQ293" s="42"/>
      <c r="RCR293" s="42"/>
      <c r="RCS293" s="42"/>
      <c r="RCT293" s="42"/>
      <c r="RCU293" s="42"/>
      <c r="RCV293" s="42"/>
      <c r="RCW293" s="42"/>
      <c r="RCX293" s="42"/>
      <c r="RCY293" s="42"/>
      <c r="RCZ293" s="42"/>
      <c r="RDA293" s="42"/>
      <c r="RDB293" s="42"/>
      <c r="RDC293" s="42"/>
      <c r="RDD293" s="42"/>
      <c r="RDE293" s="42"/>
      <c r="RDF293" s="42"/>
      <c r="RDG293" s="42"/>
      <c r="RDH293" s="42"/>
      <c r="RDI293" s="42"/>
      <c r="RDJ293" s="42"/>
      <c r="RDK293" s="42"/>
      <c r="RDL293" s="42"/>
      <c r="RDM293" s="42"/>
      <c r="RDN293" s="42"/>
      <c r="RDO293" s="42"/>
      <c r="RDP293" s="42"/>
      <c r="RDQ293" s="42"/>
      <c r="RDR293" s="42"/>
      <c r="RDS293" s="42"/>
      <c r="RDT293" s="42"/>
      <c r="RDU293" s="42"/>
      <c r="RDV293" s="42"/>
      <c r="RDW293" s="42"/>
      <c r="RDX293" s="42"/>
      <c r="RDY293" s="42"/>
      <c r="RDZ293" s="42"/>
      <c r="REA293" s="42"/>
      <c r="REB293" s="42"/>
      <c r="REC293" s="42"/>
      <c r="RED293" s="42"/>
      <c r="REE293" s="42"/>
      <c r="REF293" s="42"/>
      <c r="REG293" s="42"/>
      <c r="REH293" s="42"/>
      <c r="REI293" s="42"/>
      <c r="REJ293" s="42"/>
      <c r="REK293" s="42"/>
      <c r="REL293" s="42"/>
      <c r="REM293" s="42"/>
      <c r="REN293" s="42"/>
      <c r="REO293" s="42"/>
      <c r="REP293" s="42"/>
      <c r="REQ293" s="42"/>
      <c r="RER293" s="42"/>
      <c r="RES293" s="42"/>
      <c r="RET293" s="42"/>
      <c r="REU293" s="42"/>
      <c r="REV293" s="42"/>
      <c r="REW293" s="42"/>
      <c r="REX293" s="42"/>
      <c r="REY293" s="42"/>
      <c r="REZ293" s="42"/>
      <c r="RFA293" s="42"/>
      <c r="RFB293" s="42"/>
      <c r="RFC293" s="42"/>
      <c r="RFD293" s="42"/>
      <c r="RFE293" s="42"/>
      <c r="RFF293" s="42"/>
      <c r="RFG293" s="42"/>
      <c r="RFH293" s="42"/>
      <c r="RFI293" s="42"/>
      <c r="RFJ293" s="42"/>
      <c r="RFK293" s="42"/>
      <c r="RFL293" s="42"/>
      <c r="RFM293" s="42"/>
      <c r="RFN293" s="42"/>
      <c r="RFO293" s="42"/>
      <c r="RFP293" s="42"/>
      <c r="RFQ293" s="42"/>
      <c r="RFR293" s="42"/>
      <c r="RFS293" s="42"/>
      <c r="RFT293" s="42"/>
      <c r="RFU293" s="42"/>
      <c r="RFV293" s="42"/>
      <c r="RFW293" s="42"/>
      <c r="RFX293" s="42"/>
      <c r="RFY293" s="42"/>
      <c r="RFZ293" s="42"/>
      <c r="RGA293" s="42"/>
      <c r="RGB293" s="42"/>
      <c r="RGC293" s="42"/>
      <c r="RGD293" s="42"/>
      <c r="RGE293" s="42"/>
      <c r="RGF293" s="42"/>
      <c r="RGG293" s="42"/>
      <c r="RGH293" s="42"/>
      <c r="RGI293" s="42"/>
      <c r="RGJ293" s="42"/>
      <c r="RGK293" s="42"/>
      <c r="RGL293" s="42"/>
      <c r="RGM293" s="42"/>
      <c r="RGN293" s="42"/>
      <c r="RGO293" s="42"/>
      <c r="RGP293" s="42"/>
      <c r="RGQ293" s="42"/>
      <c r="RGR293" s="42"/>
      <c r="RGS293" s="42"/>
      <c r="RGT293" s="42"/>
      <c r="RGU293" s="42"/>
      <c r="RGV293" s="42"/>
      <c r="RGW293" s="42"/>
      <c r="RGX293" s="42"/>
      <c r="RGY293" s="42"/>
      <c r="RGZ293" s="42"/>
      <c r="RHA293" s="42"/>
      <c r="RHB293" s="42"/>
      <c r="RHC293" s="42"/>
      <c r="RHD293" s="42"/>
      <c r="RHE293" s="42"/>
      <c r="RHF293" s="42"/>
      <c r="RHG293" s="42"/>
      <c r="RHH293" s="42"/>
      <c r="RHI293" s="42"/>
      <c r="RHJ293" s="42"/>
      <c r="RHK293" s="42"/>
      <c r="RHL293" s="42"/>
      <c r="RHM293" s="42"/>
      <c r="RHN293" s="42"/>
      <c r="RHO293" s="42"/>
      <c r="RHP293" s="42"/>
      <c r="RHQ293" s="42"/>
      <c r="RHR293" s="42"/>
      <c r="RHS293" s="42"/>
      <c r="RHT293" s="42"/>
      <c r="RHU293" s="42"/>
      <c r="RHV293" s="42"/>
      <c r="RHW293" s="42"/>
      <c r="RHX293" s="42"/>
      <c r="RHY293" s="42"/>
      <c r="RHZ293" s="42"/>
      <c r="RIA293" s="42"/>
      <c r="RIB293" s="42"/>
      <c r="RIC293" s="42"/>
      <c r="RID293" s="42"/>
      <c r="RIE293" s="42"/>
      <c r="RIF293" s="42"/>
      <c r="RIG293" s="42"/>
      <c r="RIH293" s="42"/>
      <c r="RII293" s="42"/>
      <c r="RIJ293" s="42"/>
      <c r="RIK293" s="42"/>
      <c r="RIL293" s="42"/>
      <c r="RIM293" s="42"/>
      <c r="RIN293" s="42"/>
      <c r="RIO293" s="42"/>
      <c r="RIP293" s="42"/>
      <c r="RIQ293" s="42"/>
      <c r="RIR293" s="42"/>
      <c r="RIS293" s="42"/>
      <c r="RIT293" s="42"/>
      <c r="RIU293" s="42"/>
      <c r="RIV293" s="42"/>
      <c r="RIW293" s="42"/>
      <c r="RIX293" s="42"/>
      <c r="RIY293" s="42"/>
      <c r="RIZ293" s="42"/>
      <c r="RJA293" s="42"/>
      <c r="RJB293" s="42"/>
      <c r="RJC293" s="42"/>
      <c r="RJD293" s="42"/>
      <c r="RJE293" s="42"/>
      <c r="RJF293" s="42"/>
      <c r="RJG293" s="42"/>
      <c r="RJH293" s="42"/>
      <c r="RJI293" s="42"/>
      <c r="RJJ293" s="42"/>
      <c r="RJK293" s="42"/>
      <c r="RJL293" s="42"/>
      <c r="RJM293" s="42"/>
      <c r="RJN293" s="42"/>
      <c r="RJO293" s="42"/>
      <c r="RJP293" s="42"/>
      <c r="RJQ293" s="42"/>
      <c r="RJR293" s="42"/>
      <c r="RJS293" s="42"/>
      <c r="RJT293" s="42"/>
      <c r="RJU293" s="42"/>
      <c r="RJV293" s="42"/>
      <c r="RJW293" s="42"/>
      <c r="RJX293" s="42"/>
      <c r="RJY293" s="42"/>
      <c r="RJZ293" s="42"/>
      <c r="RKA293" s="42"/>
      <c r="RKB293" s="42"/>
      <c r="RKC293" s="42"/>
      <c r="RKD293" s="42"/>
      <c r="RKE293" s="42"/>
      <c r="RKF293" s="42"/>
      <c r="RKG293" s="42"/>
      <c r="RKH293" s="42"/>
      <c r="RKI293" s="42"/>
      <c r="RKJ293" s="42"/>
      <c r="RKK293" s="42"/>
      <c r="RKL293" s="42"/>
      <c r="RKM293" s="42"/>
      <c r="RKN293" s="42"/>
      <c r="RKO293" s="42"/>
      <c r="RKP293" s="42"/>
      <c r="RKQ293" s="42"/>
      <c r="RKR293" s="42"/>
      <c r="RKS293" s="42"/>
      <c r="RKT293" s="42"/>
      <c r="RKU293" s="42"/>
      <c r="RKV293" s="42"/>
      <c r="RKW293" s="42"/>
      <c r="RKX293" s="42"/>
      <c r="RKY293" s="42"/>
      <c r="RKZ293" s="42"/>
      <c r="RLA293" s="42"/>
      <c r="RLB293" s="42"/>
      <c r="RLC293" s="42"/>
      <c r="RLD293" s="42"/>
      <c r="RLE293" s="42"/>
      <c r="RLF293" s="42"/>
      <c r="RLG293" s="42"/>
      <c r="RLH293" s="42"/>
      <c r="RLI293" s="42"/>
      <c r="RLJ293" s="42"/>
      <c r="RLK293" s="42"/>
      <c r="RLL293" s="42"/>
      <c r="RLM293" s="42"/>
      <c r="RLN293" s="42"/>
      <c r="RLO293" s="42"/>
      <c r="RLP293" s="42"/>
      <c r="RLQ293" s="42"/>
      <c r="RLR293" s="42"/>
      <c r="RLS293" s="42"/>
      <c r="RLT293" s="42"/>
      <c r="RLU293" s="42"/>
      <c r="RLV293" s="42"/>
      <c r="RLW293" s="42"/>
      <c r="RLX293" s="42"/>
      <c r="RLY293" s="42"/>
      <c r="RLZ293" s="42"/>
      <c r="RMA293" s="42"/>
      <c r="RMB293" s="42"/>
      <c r="RMC293" s="42"/>
      <c r="RMD293" s="42"/>
      <c r="RME293" s="42"/>
      <c r="RMF293" s="42"/>
      <c r="RMG293" s="42"/>
      <c r="RMH293" s="42"/>
      <c r="RMI293" s="42"/>
      <c r="RMJ293" s="42"/>
      <c r="RMK293" s="42"/>
      <c r="RML293" s="42"/>
      <c r="RMM293" s="42"/>
      <c r="RMN293" s="42"/>
      <c r="RMO293" s="42"/>
      <c r="RMP293" s="42"/>
      <c r="RMQ293" s="42"/>
      <c r="RMR293" s="42"/>
      <c r="RMS293" s="42"/>
      <c r="RMT293" s="42"/>
      <c r="RMU293" s="42"/>
      <c r="RMV293" s="42"/>
      <c r="RMW293" s="42"/>
      <c r="RMX293" s="42"/>
      <c r="RMY293" s="42"/>
      <c r="RMZ293" s="42"/>
      <c r="RNA293" s="42"/>
      <c r="RNB293" s="42"/>
      <c r="RNC293" s="42"/>
      <c r="RND293" s="42"/>
      <c r="RNE293" s="42"/>
      <c r="RNF293" s="42"/>
      <c r="RNG293" s="42"/>
      <c r="RNH293" s="42"/>
      <c r="RNI293" s="42"/>
      <c r="RNJ293" s="42"/>
      <c r="RNK293" s="42"/>
      <c r="RNL293" s="42"/>
      <c r="RNM293" s="42"/>
      <c r="RNN293" s="42"/>
      <c r="RNO293" s="42"/>
      <c r="RNP293" s="42"/>
      <c r="RNQ293" s="42"/>
      <c r="RNR293" s="42"/>
      <c r="RNS293" s="42"/>
      <c r="RNT293" s="42"/>
      <c r="RNU293" s="42"/>
      <c r="RNV293" s="42"/>
      <c r="RNW293" s="42"/>
      <c r="RNX293" s="42"/>
      <c r="RNY293" s="42"/>
      <c r="RNZ293" s="42"/>
      <c r="ROA293" s="42"/>
      <c r="ROB293" s="42"/>
      <c r="ROC293" s="42"/>
      <c r="ROD293" s="42"/>
      <c r="ROE293" s="42"/>
      <c r="ROF293" s="42"/>
      <c r="ROG293" s="42"/>
      <c r="ROH293" s="42"/>
      <c r="ROI293" s="42"/>
      <c r="ROJ293" s="42"/>
      <c r="ROK293" s="42"/>
      <c r="ROL293" s="42"/>
      <c r="ROM293" s="42"/>
      <c r="RON293" s="42"/>
      <c r="ROO293" s="42"/>
      <c r="ROP293" s="42"/>
      <c r="ROQ293" s="42"/>
      <c r="ROR293" s="42"/>
      <c r="ROS293" s="42"/>
      <c r="ROT293" s="42"/>
      <c r="ROU293" s="42"/>
      <c r="ROV293" s="42"/>
      <c r="ROW293" s="42"/>
      <c r="ROX293" s="42"/>
      <c r="ROY293" s="42"/>
      <c r="ROZ293" s="42"/>
      <c r="RPA293" s="42"/>
      <c r="RPB293" s="42"/>
      <c r="RPC293" s="42"/>
      <c r="RPD293" s="42"/>
      <c r="RPE293" s="42"/>
      <c r="RPF293" s="42"/>
      <c r="RPG293" s="42"/>
      <c r="RPH293" s="42"/>
      <c r="RPI293" s="42"/>
      <c r="RPJ293" s="42"/>
      <c r="RPK293" s="42"/>
      <c r="RPL293" s="42"/>
      <c r="RPM293" s="42"/>
      <c r="RPN293" s="42"/>
      <c r="RPO293" s="42"/>
      <c r="RPP293" s="42"/>
      <c r="RPQ293" s="42"/>
      <c r="RPR293" s="42"/>
      <c r="RPS293" s="42"/>
      <c r="RPT293" s="42"/>
      <c r="RPU293" s="42"/>
      <c r="RPV293" s="42"/>
      <c r="RPW293" s="42"/>
      <c r="RPX293" s="42"/>
      <c r="RPY293" s="42"/>
      <c r="RPZ293" s="42"/>
      <c r="RQA293" s="42"/>
      <c r="RQB293" s="42"/>
      <c r="RQC293" s="42"/>
      <c r="RQD293" s="42"/>
      <c r="RQE293" s="42"/>
      <c r="RQF293" s="42"/>
      <c r="RQG293" s="42"/>
      <c r="RQH293" s="42"/>
      <c r="RQI293" s="42"/>
      <c r="RQJ293" s="42"/>
      <c r="RQK293" s="42"/>
      <c r="RQL293" s="42"/>
      <c r="RQM293" s="42"/>
      <c r="RQN293" s="42"/>
      <c r="RQO293" s="42"/>
      <c r="RQP293" s="42"/>
      <c r="RQQ293" s="42"/>
      <c r="RQR293" s="42"/>
      <c r="RQS293" s="42"/>
      <c r="RQT293" s="42"/>
      <c r="RQU293" s="42"/>
      <c r="RQV293" s="42"/>
      <c r="RQW293" s="42"/>
      <c r="RQX293" s="42"/>
      <c r="RQY293" s="42"/>
      <c r="RQZ293" s="42"/>
      <c r="RRA293" s="42"/>
      <c r="RRB293" s="42"/>
      <c r="RRC293" s="42"/>
      <c r="RRD293" s="42"/>
      <c r="RRE293" s="42"/>
      <c r="RRF293" s="42"/>
      <c r="RRG293" s="42"/>
      <c r="RRH293" s="42"/>
      <c r="RRI293" s="42"/>
      <c r="RRJ293" s="42"/>
      <c r="RRK293" s="42"/>
      <c r="RRL293" s="42"/>
      <c r="RRM293" s="42"/>
      <c r="RRN293" s="42"/>
      <c r="RRO293" s="42"/>
      <c r="RRP293" s="42"/>
      <c r="RRQ293" s="42"/>
      <c r="RRR293" s="42"/>
      <c r="RRS293" s="42"/>
      <c r="RRT293" s="42"/>
      <c r="RRU293" s="42"/>
      <c r="RRV293" s="42"/>
      <c r="RRW293" s="42"/>
      <c r="RRX293" s="42"/>
      <c r="RRY293" s="42"/>
      <c r="RRZ293" s="42"/>
      <c r="RSA293" s="42"/>
      <c r="RSB293" s="42"/>
      <c r="RSC293" s="42"/>
      <c r="RSD293" s="42"/>
      <c r="RSE293" s="42"/>
      <c r="RSF293" s="42"/>
      <c r="RSG293" s="42"/>
      <c r="RSH293" s="42"/>
      <c r="RSI293" s="42"/>
      <c r="RSJ293" s="42"/>
      <c r="RSK293" s="42"/>
      <c r="RSL293" s="42"/>
      <c r="RSM293" s="42"/>
      <c r="RSN293" s="42"/>
      <c r="RSO293" s="42"/>
      <c r="RSP293" s="42"/>
      <c r="RSQ293" s="42"/>
      <c r="RSR293" s="42"/>
      <c r="RSS293" s="42"/>
      <c r="RST293" s="42"/>
      <c r="RSU293" s="42"/>
      <c r="RSV293" s="42"/>
      <c r="RSW293" s="42"/>
      <c r="RSX293" s="42"/>
      <c r="RSY293" s="42"/>
      <c r="RSZ293" s="42"/>
      <c r="RTA293" s="42"/>
      <c r="RTB293" s="42"/>
      <c r="RTC293" s="42"/>
      <c r="RTD293" s="42"/>
      <c r="RTE293" s="42"/>
      <c r="RTF293" s="42"/>
      <c r="RTG293" s="42"/>
      <c r="RTH293" s="42"/>
      <c r="RTI293" s="42"/>
      <c r="RTJ293" s="42"/>
      <c r="RTK293" s="42"/>
      <c r="RTL293" s="42"/>
      <c r="RTM293" s="42"/>
      <c r="RTN293" s="42"/>
      <c r="RTO293" s="42"/>
      <c r="RTP293" s="42"/>
      <c r="RTQ293" s="42"/>
      <c r="RTR293" s="42"/>
      <c r="RTS293" s="42"/>
      <c r="RTT293" s="42"/>
      <c r="RTU293" s="42"/>
      <c r="RTV293" s="42"/>
      <c r="RTW293" s="42"/>
      <c r="RTX293" s="42"/>
      <c r="RTY293" s="42"/>
      <c r="RTZ293" s="42"/>
      <c r="RUA293" s="42"/>
      <c r="RUB293" s="42"/>
      <c r="RUC293" s="42"/>
      <c r="RUD293" s="42"/>
      <c r="RUE293" s="42"/>
      <c r="RUF293" s="42"/>
      <c r="RUG293" s="42"/>
      <c r="RUH293" s="42"/>
      <c r="RUI293" s="42"/>
      <c r="RUJ293" s="42"/>
      <c r="RUK293" s="42"/>
      <c r="RUL293" s="42"/>
      <c r="RUM293" s="42"/>
      <c r="RUN293" s="42"/>
      <c r="RUO293" s="42"/>
      <c r="RUP293" s="42"/>
      <c r="RUQ293" s="42"/>
      <c r="RUR293" s="42"/>
      <c r="RUS293" s="42"/>
      <c r="RUT293" s="42"/>
      <c r="RUU293" s="42"/>
      <c r="RUV293" s="42"/>
      <c r="RUW293" s="42"/>
      <c r="RUX293" s="42"/>
      <c r="RUY293" s="42"/>
      <c r="RUZ293" s="42"/>
      <c r="RVA293" s="42"/>
      <c r="RVB293" s="42"/>
      <c r="RVC293" s="42"/>
      <c r="RVD293" s="42"/>
      <c r="RVE293" s="42"/>
      <c r="RVF293" s="42"/>
      <c r="RVG293" s="42"/>
      <c r="RVH293" s="42"/>
      <c r="RVI293" s="42"/>
      <c r="RVJ293" s="42"/>
      <c r="RVK293" s="42"/>
      <c r="RVL293" s="42"/>
      <c r="RVM293" s="42"/>
      <c r="RVN293" s="42"/>
      <c r="RVO293" s="42"/>
      <c r="RVP293" s="42"/>
      <c r="RVQ293" s="42"/>
      <c r="RVR293" s="42"/>
      <c r="RVS293" s="42"/>
      <c r="RVT293" s="42"/>
      <c r="RVU293" s="42"/>
      <c r="RVV293" s="42"/>
      <c r="RVW293" s="42"/>
      <c r="RVX293" s="42"/>
      <c r="RVY293" s="42"/>
      <c r="RVZ293" s="42"/>
      <c r="RWA293" s="42"/>
      <c r="RWB293" s="42"/>
      <c r="RWC293" s="42"/>
      <c r="RWD293" s="42"/>
      <c r="RWE293" s="42"/>
      <c r="RWF293" s="42"/>
      <c r="RWG293" s="42"/>
      <c r="RWH293" s="42"/>
      <c r="RWI293" s="42"/>
      <c r="RWJ293" s="42"/>
      <c r="RWK293" s="42"/>
      <c r="RWL293" s="42"/>
      <c r="RWM293" s="42"/>
      <c r="RWN293" s="42"/>
      <c r="RWO293" s="42"/>
      <c r="RWP293" s="42"/>
      <c r="RWQ293" s="42"/>
      <c r="RWR293" s="42"/>
      <c r="RWS293" s="42"/>
      <c r="RWT293" s="42"/>
      <c r="RWU293" s="42"/>
      <c r="RWV293" s="42"/>
      <c r="RWW293" s="42"/>
      <c r="RWX293" s="42"/>
      <c r="RWY293" s="42"/>
      <c r="RWZ293" s="42"/>
      <c r="RXA293" s="42"/>
      <c r="RXB293" s="42"/>
      <c r="RXC293" s="42"/>
      <c r="RXD293" s="42"/>
      <c r="RXE293" s="42"/>
      <c r="RXF293" s="42"/>
      <c r="RXG293" s="42"/>
      <c r="RXH293" s="42"/>
      <c r="RXI293" s="42"/>
      <c r="RXJ293" s="42"/>
      <c r="RXK293" s="42"/>
      <c r="RXL293" s="42"/>
      <c r="RXM293" s="42"/>
      <c r="RXN293" s="42"/>
      <c r="RXO293" s="42"/>
      <c r="RXP293" s="42"/>
      <c r="RXQ293" s="42"/>
      <c r="RXR293" s="42"/>
      <c r="RXS293" s="42"/>
      <c r="RXT293" s="42"/>
      <c r="RXU293" s="42"/>
      <c r="RXV293" s="42"/>
      <c r="RXW293" s="42"/>
      <c r="RXX293" s="42"/>
      <c r="RXY293" s="42"/>
      <c r="RXZ293" s="42"/>
      <c r="RYA293" s="42"/>
      <c r="RYB293" s="42"/>
      <c r="RYC293" s="42"/>
      <c r="RYD293" s="42"/>
      <c r="RYE293" s="42"/>
      <c r="RYF293" s="42"/>
      <c r="RYG293" s="42"/>
      <c r="RYH293" s="42"/>
      <c r="RYI293" s="42"/>
      <c r="RYJ293" s="42"/>
      <c r="RYK293" s="42"/>
      <c r="RYL293" s="42"/>
      <c r="RYM293" s="42"/>
      <c r="RYN293" s="42"/>
      <c r="RYO293" s="42"/>
      <c r="RYP293" s="42"/>
      <c r="RYQ293" s="42"/>
      <c r="RYR293" s="42"/>
      <c r="RYS293" s="42"/>
      <c r="RYT293" s="42"/>
      <c r="RYU293" s="42"/>
      <c r="RYV293" s="42"/>
      <c r="RYW293" s="42"/>
      <c r="RYX293" s="42"/>
      <c r="RYY293" s="42"/>
      <c r="RYZ293" s="42"/>
      <c r="RZA293" s="42"/>
      <c r="RZB293" s="42"/>
      <c r="RZC293" s="42"/>
      <c r="RZD293" s="42"/>
      <c r="RZE293" s="42"/>
      <c r="RZF293" s="42"/>
      <c r="RZG293" s="42"/>
      <c r="RZH293" s="42"/>
      <c r="RZI293" s="42"/>
      <c r="RZJ293" s="42"/>
      <c r="RZK293" s="42"/>
      <c r="RZL293" s="42"/>
      <c r="RZM293" s="42"/>
      <c r="RZN293" s="42"/>
      <c r="RZO293" s="42"/>
      <c r="RZP293" s="42"/>
      <c r="RZQ293" s="42"/>
      <c r="RZR293" s="42"/>
      <c r="RZS293" s="42"/>
      <c r="RZT293" s="42"/>
      <c r="RZU293" s="42"/>
      <c r="RZV293" s="42"/>
      <c r="RZW293" s="42"/>
      <c r="RZX293" s="42"/>
      <c r="RZY293" s="42"/>
      <c r="RZZ293" s="42"/>
      <c r="SAA293" s="42"/>
      <c r="SAB293" s="42"/>
      <c r="SAC293" s="42"/>
      <c r="SAD293" s="42"/>
      <c r="SAE293" s="42"/>
      <c r="SAF293" s="42"/>
      <c r="SAG293" s="42"/>
      <c r="SAH293" s="42"/>
      <c r="SAI293" s="42"/>
      <c r="SAJ293" s="42"/>
      <c r="SAK293" s="42"/>
      <c r="SAL293" s="42"/>
      <c r="SAM293" s="42"/>
      <c r="SAN293" s="42"/>
      <c r="SAO293" s="42"/>
      <c r="SAP293" s="42"/>
      <c r="SAQ293" s="42"/>
      <c r="SAR293" s="42"/>
      <c r="SAS293" s="42"/>
      <c r="SAT293" s="42"/>
      <c r="SAU293" s="42"/>
      <c r="SAV293" s="42"/>
      <c r="SAW293" s="42"/>
      <c r="SAX293" s="42"/>
      <c r="SAY293" s="42"/>
      <c r="SAZ293" s="42"/>
      <c r="SBA293" s="42"/>
      <c r="SBB293" s="42"/>
      <c r="SBC293" s="42"/>
      <c r="SBD293" s="42"/>
      <c r="SBE293" s="42"/>
      <c r="SBF293" s="42"/>
      <c r="SBG293" s="42"/>
      <c r="SBH293" s="42"/>
      <c r="SBI293" s="42"/>
      <c r="SBJ293" s="42"/>
      <c r="SBK293" s="42"/>
      <c r="SBL293" s="42"/>
      <c r="SBM293" s="42"/>
      <c r="SBN293" s="42"/>
      <c r="SBO293" s="42"/>
      <c r="SBP293" s="42"/>
      <c r="SBQ293" s="42"/>
      <c r="SBR293" s="42"/>
      <c r="SBS293" s="42"/>
      <c r="SBT293" s="42"/>
      <c r="SBU293" s="42"/>
      <c r="SBV293" s="42"/>
      <c r="SBW293" s="42"/>
      <c r="SBX293" s="42"/>
      <c r="SBY293" s="42"/>
      <c r="SBZ293" s="42"/>
      <c r="SCA293" s="42"/>
      <c r="SCB293" s="42"/>
      <c r="SCC293" s="42"/>
      <c r="SCD293" s="42"/>
      <c r="SCE293" s="42"/>
      <c r="SCF293" s="42"/>
      <c r="SCG293" s="42"/>
      <c r="SCH293" s="42"/>
      <c r="SCI293" s="42"/>
      <c r="SCJ293" s="42"/>
      <c r="SCK293" s="42"/>
      <c r="SCL293" s="42"/>
      <c r="SCM293" s="42"/>
      <c r="SCN293" s="42"/>
      <c r="SCO293" s="42"/>
      <c r="SCP293" s="42"/>
      <c r="SCQ293" s="42"/>
      <c r="SCR293" s="42"/>
      <c r="SCS293" s="42"/>
      <c r="SCT293" s="42"/>
      <c r="SCU293" s="42"/>
      <c r="SCV293" s="42"/>
      <c r="SCW293" s="42"/>
      <c r="SCX293" s="42"/>
      <c r="SCY293" s="42"/>
      <c r="SCZ293" s="42"/>
      <c r="SDA293" s="42"/>
      <c r="SDB293" s="42"/>
      <c r="SDC293" s="42"/>
      <c r="SDD293" s="42"/>
      <c r="SDE293" s="42"/>
      <c r="SDF293" s="42"/>
      <c r="SDG293" s="42"/>
      <c r="SDH293" s="42"/>
      <c r="SDI293" s="42"/>
      <c r="SDJ293" s="42"/>
      <c r="SDK293" s="42"/>
      <c r="SDL293" s="42"/>
      <c r="SDM293" s="42"/>
      <c r="SDN293" s="42"/>
      <c r="SDO293" s="42"/>
      <c r="SDP293" s="42"/>
      <c r="SDQ293" s="42"/>
      <c r="SDR293" s="42"/>
      <c r="SDS293" s="42"/>
      <c r="SDT293" s="42"/>
      <c r="SDU293" s="42"/>
      <c r="SDV293" s="42"/>
      <c r="SDW293" s="42"/>
      <c r="SDX293" s="42"/>
      <c r="SDY293" s="42"/>
      <c r="SDZ293" s="42"/>
      <c r="SEA293" s="42"/>
      <c r="SEB293" s="42"/>
      <c r="SEC293" s="42"/>
      <c r="SED293" s="42"/>
      <c r="SEE293" s="42"/>
      <c r="SEF293" s="42"/>
      <c r="SEG293" s="42"/>
      <c r="SEH293" s="42"/>
      <c r="SEI293" s="42"/>
      <c r="SEJ293" s="42"/>
      <c r="SEK293" s="42"/>
      <c r="SEL293" s="42"/>
      <c r="SEM293" s="42"/>
      <c r="SEN293" s="42"/>
      <c r="SEO293" s="42"/>
      <c r="SEP293" s="42"/>
      <c r="SEQ293" s="42"/>
      <c r="SER293" s="42"/>
      <c r="SES293" s="42"/>
      <c r="SET293" s="42"/>
      <c r="SEU293" s="42"/>
      <c r="SEV293" s="42"/>
      <c r="SEW293" s="42"/>
      <c r="SEX293" s="42"/>
      <c r="SEY293" s="42"/>
      <c r="SEZ293" s="42"/>
      <c r="SFA293" s="42"/>
      <c r="SFB293" s="42"/>
      <c r="SFC293" s="42"/>
      <c r="SFD293" s="42"/>
      <c r="SFE293" s="42"/>
      <c r="SFF293" s="42"/>
      <c r="SFG293" s="42"/>
      <c r="SFH293" s="42"/>
      <c r="SFI293" s="42"/>
      <c r="SFJ293" s="42"/>
      <c r="SFK293" s="42"/>
      <c r="SFL293" s="42"/>
      <c r="SFM293" s="42"/>
      <c r="SFN293" s="42"/>
      <c r="SFO293" s="42"/>
      <c r="SFP293" s="42"/>
      <c r="SFQ293" s="42"/>
      <c r="SFR293" s="42"/>
      <c r="SFS293" s="42"/>
      <c r="SFT293" s="42"/>
      <c r="SFU293" s="42"/>
      <c r="SFV293" s="42"/>
      <c r="SFW293" s="42"/>
      <c r="SFX293" s="42"/>
      <c r="SFY293" s="42"/>
      <c r="SFZ293" s="42"/>
      <c r="SGA293" s="42"/>
      <c r="SGB293" s="42"/>
      <c r="SGC293" s="42"/>
      <c r="SGD293" s="42"/>
      <c r="SGE293" s="42"/>
      <c r="SGF293" s="42"/>
      <c r="SGG293" s="42"/>
      <c r="SGH293" s="42"/>
      <c r="SGI293" s="42"/>
      <c r="SGJ293" s="42"/>
      <c r="SGK293" s="42"/>
      <c r="SGL293" s="42"/>
      <c r="SGM293" s="42"/>
      <c r="SGN293" s="42"/>
      <c r="SGO293" s="42"/>
      <c r="SGP293" s="42"/>
      <c r="SGQ293" s="42"/>
      <c r="SGR293" s="42"/>
      <c r="SGS293" s="42"/>
      <c r="SGT293" s="42"/>
      <c r="SGU293" s="42"/>
      <c r="SGV293" s="42"/>
      <c r="SGW293" s="42"/>
      <c r="SGX293" s="42"/>
      <c r="SGY293" s="42"/>
      <c r="SGZ293" s="42"/>
      <c r="SHA293" s="42"/>
      <c r="SHB293" s="42"/>
      <c r="SHC293" s="42"/>
      <c r="SHD293" s="42"/>
      <c r="SHE293" s="42"/>
      <c r="SHF293" s="42"/>
      <c r="SHG293" s="42"/>
      <c r="SHH293" s="42"/>
      <c r="SHI293" s="42"/>
      <c r="SHJ293" s="42"/>
      <c r="SHK293" s="42"/>
      <c r="SHL293" s="42"/>
      <c r="SHM293" s="42"/>
      <c r="SHN293" s="42"/>
      <c r="SHO293" s="42"/>
      <c r="SHP293" s="42"/>
      <c r="SHQ293" s="42"/>
      <c r="SHR293" s="42"/>
      <c r="SHS293" s="42"/>
      <c r="SHT293" s="42"/>
      <c r="SHU293" s="42"/>
      <c r="SHV293" s="42"/>
      <c r="SHW293" s="42"/>
      <c r="SHX293" s="42"/>
      <c r="SHY293" s="42"/>
      <c r="SHZ293" s="42"/>
      <c r="SIA293" s="42"/>
      <c r="SIB293" s="42"/>
      <c r="SIC293" s="42"/>
      <c r="SID293" s="42"/>
      <c r="SIE293" s="42"/>
      <c r="SIF293" s="42"/>
      <c r="SIG293" s="42"/>
      <c r="SIH293" s="42"/>
      <c r="SII293" s="42"/>
      <c r="SIJ293" s="42"/>
      <c r="SIK293" s="42"/>
      <c r="SIL293" s="42"/>
      <c r="SIM293" s="42"/>
      <c r="SIN293" s="42"/>
      <c r="SIO293" s="42"/>
      <c r="SIP293" s="42"/>
      <c r="SIQ293" s="42"/>
      <c r="SIR293" s="42"/>
      <c r="SIS293" s="42"/>
      <c r="SIT293" s="42"/>
      <c r="SIU293" s="42"/>
      <c r="SIV293" s="42"/>
      <c r="SIW293" s="42"/>
      <c r="SIX293" s="42"/>
      <c r="SIY293" s="42"/>
      <c r="SIZ293" s="42"/>
      <c r="SJA293" s="42"/>
      <c r="SJB293" s="42"/>
      <c r="SJC293" s="42"/>
      <c r="SJD293" s="42"/>
      <c r="SJE293" s="42"/>
      <c r="SJF293" s="42"/>
      <c r="SJG293" s="42"/>
      <c r="SJH293" s="42"/>
      <c r="SJI293" s="42"/>
      <c r="SJJ293" s="42"/>
      <c r="SJK293" s="42"/>
      <c r="SJL293" s="42"/>
      <c r="SJM293" s="42"/>
      <c r="SJN293" s="42"/>
      <c r="SJO293" s="42"/>
      <c r="SJP293" s="42"/>
      <c r="SJQ293" s="42"/>
      <c r="SJR293" s="42"/>
      <c r="SJS293" s="42"/>
      <c r="SJT293" s="42"/>
      <c r="SJU293" s="42"/>
      <c r="SJV293" s="42"/>
      <c r="SJW293" s="42"/>
      <c r="SJX293" s="42"/>
      <c r="SJY293" s="42"/>
      <c r="SJZ293" s="42"/>
      <c r="SKA293" s="42"/>
      <c r="SKB293" s="42"/>
      <c r="SKC293" s="42"/>
      <c r="SKD293" s="42"/>
      <c r="SKE293" s="42"/>
      <c r="SKF293" s="42"/>
      <c r="SKG293" s="42"/>
      <c r="SKH293" s="42"/>
      <c r="SKI293" s="42"/>
      <c r="SKJ293" s="42"/>
      <c r="SKK293" s="42"/>
      <c r="SKL293" s="42"/>
      <c r="SKM293" s="42"/>
      <c r="SKN293" s="42"/>
      <c r="SKO293" s="42"/>
      <c r="SKP293" s="42"/>
      <c r="SKQ293" s="42"/>
      <c r="SKR293" s="42"/>
      <c r="SKS293" s="42"/>
      <c r="SKT293" s="42"/>
      <c r="SKU293" s="42"/>
      <c r="SKV293" s="42"/>
      <c r="SKW293" s="42"/>
      <c r="SKX293" s="42"/>
      <c r="SKY293" s="42"/>
      <c r="SKZ293" s="42"/>
      <c r="SLA293" s="42"/>
      <c r="SLB293" s="42"/>
      <c r="SLC293" s="42"/>
      <c r="SLD293" s="42"/>
      <c r="SLE293" s="42"/>
      <c r="SLF293" s="42"/>
      <c r="SLG293" s="42"/>
      <c r="SLH293" s="42"/>
      <c r="SLI293" s="42"/>
      <c r="SLJ293" s="42"/>
      <c r="SLK293" s="42"/>
      <c r="SLL293" s="42"/>
      <c r="SLM293" s="42"/>
      <c r="SLN293" s="42"/>
      <c r="SLO293" s="42"/>
      <c r="SLP293" s="42"/>
      <c r="SLQ293" s="42"/>
      <c r="SLR293" s="42"/>
      <c r="SLS293" s="42"/>
      <c r="SLT293" s="42"/>
      <c r="SLU293" s="42"/>
      <c r="SLV293" s="42"/>
      <c r="SLW293" s="42"/>
      <c r="SLX293" s="42"/>
      <c r="SLY293" s="42"/>
      <c r="SLZ293" s="42"/>
      <c r="SMA293" s="42"/>
      <c r="SMB293" s="42"/>
      <c r="SMC293" s="42"/>
      <c r="SMD293" s="42"/>
      <c r="SME293" s="42"/>
      <c r="SMF293" s="42"/>
      <c r="SMG293" s="42"/>
      <c r="SMH293" s="42"/>
      <c r="SMI293" s="42"/>
      <c r="SMJ293" s="42"/>
      <c r="SMK293" s="42"/>
      <c r="SML293" s="42"/>
      <c r="SMM293" s="42"/>
      <c r="SMN293" s="42"/>
      <c r="SMO293" s="42"/>
      <c r="SMP293" s="42"/>
      <c r="SMQ293" s="42"/>
      <c r="SMR293" s="42"/>
      <c r="SMS293" s="42"/>
      <c r="SMT293" s="42"/>
      <c r="SMU293" s="42"/>
      <c r="SMV293" s="42"/>
      <c r="SMW293" s="42"/>
      <c r="SMX293" s="42"/>
      <c r="SMY293" s="42"/>
      <c r="SMZ293" s="42"/>
      <c r="SNA293" s="42"/>
      <c r="SNB293" s="42"/>
      <c r="SNC293" s="42"/>
      <c r="SND293" s="42"/>
      <c r="SNE293" s="42"/>
      <c r="SNF293" s="42"/>
      <c r="SNG293" s="42"/>
      <c r="SNH293" s="42"/>
      <c r="SNI293" s="42"/>
      <c r="SNJ293" s="42"/>
      <c r="SNK293" s="42"/>
      <c r="SNL293" s="42"/>
      <c r="SNM293" s="42"/>
      <c r="SNN293" s="42"/>
      <c r="SNO293" s="42"/>
      <c r="SNP293" s="42"/>
      <c r="SNQ293" s="42"/>
      <c r="SNR293" s="42"/>
      <c r="SNS293" s="42"/>
      <c r="SNT293" s="42"/>
      <c r="SNU293" s="42"/>
      <c r="SNV293" s="42"/>
      <c r="SNW293" s="42"/>
      <c r="SNX293" s="42"/>
      <c r="SNY293" s="42"/>
      <c r="SNZ293" s="42"/>
      <c r="SOA293" s="42"/>
      <c r="SOB293" s="42"/>
      <c r="SOC293" s="42"/>
      <c r="SOD293" s="42"/>
      <c r="SOE293" s="42"/>
      <c r="SOF293" s="42"/>
      <c r="SOG293" s="42"/>
      <c r="SOH293" s="42"/>
      <c r="SOI293" s="42"/>
      <c r="SOJ293" s="42"/>
      <c r="SOK293" s="42"/>
      <c r="SOL293" s="42"/>
      <c r="SOM293" s="42"/>
      <c r="SON293" s="42"/>
      <c r="SOO293" s="42"/>
      <c r="SOP293" s="42"/>
      <c r="SOQ293" s="42"/>
      <c r="SOR293" s="42"/>
      <c r="SOS293" s="42"/>
      <c r="SOT293" s="42"/>
      <c r="SOU293" s="42"/>
      <c r="SOV293" s="42"/>
      <c r="SOW293" s="42"/>
      <c r="SOX293" s="42"/>
      <c r="SOY293" s="42"/>
      <c r="SOZ293" s="42"/>
      <c r="SPA293" s="42"/>
      <c r="SPB293" s="42"/>
      <c r="SPC293" s="42"/>
      <c r="SPD293" s="42"/>
      <c r="SPE293" s="42"/>
      <c r="SPF293" s="42"/>
      <c r="SPG293" s="42"/>
      <c r="SPH293" s="42"/>
      <c r="SPI293" s="42"/>
      <c r="SPJ293" s="42"/>
      <c r="SPK293" s="42"/>
      <c r="SPL293" s="42"/>
      <c r="SPM293" s="42"/>
      <c r="SPN293" s="42"/>
      <c r="SPO293" s="42"/>
      <c r="SPP293" s="42"/>
      <c r="SPQ293" s="42"/>
      <c r="SPR293" s="42"/>
      <c r="SPS293" s="42"/>
      <c r="SPT293" s="42"/>
      <c r="SPU293" s="42"/>
      <c r="SPV293" s="42"/>
      <c r="SPW293" s="42"/>
      <c r="SPX293" s="42"/>
      <c r="SPY293" s="42"/>
      <c r="SPZ293" s="42"/>
      <c r="SQA293" s="42"/>
      <c r="SQB293" s="42"/>
      <c r="SQC293" s="42"/>
      <c r="SQD293" s="42"/>
      <c r="SQE293" s="42"/>
      <c r="SQF293" s="42"/>
      <c r="SQG293" s="42"/>
      <c r="SQH293" s="42"/>
      <c r="SQI293" s="42"/>
      <c r="SQJ293" s="42"/>
      <c r="SQK293" s="42"/>
      <c r="SQL293" s="42"/>
      <c r="SQM293" s="42"/>
      <c r="SQN293" s="42"/>
      <c r="SQO293" s="42"/>
      <c r="SQP293" s="42"/>
      <c r="SQQ293" s="42"/>
      <c r="SQR293" s="42"/>
      <c r="SQS293" s="42"/>
      <c r="SQT293" s="42"/>
      <c r="SQU293" s="42"/>
      <c r="SQV293" s="42"/>
      <c r="SQW293" s="42"/>
      <c r="SQX293" s="42"/>
      <c r="SQY293" s="42"/>
      <c r="SQZ293" s="42"/>
      <c r="SRA293" s="42"/>
      <c r="SRB293" s="42"/>
      <c r="SRC293" s="42"/>
      <c r="SRD293" s="42"/>
      <c r="SRE293" s="42"/>
      <c r="SRF293" s="42"/>
      <c r="SRG293" s="42"/>
      <c r="SRH293" s="42"/>
      <c r="SRI293" s="42"/>
      <c r="SRJ293" s="42"/>
      <c r="SRK293" s="42"/>
      <c r="SRL293" s="42"/>
      <c r="SRM293" s="42"/>
      <c r="SRN293" s="42"/>
      <c r="SRO293" s="42"/>
      <c r="SRP293" s="42"/>
      <c r="SRQ293" s="42"/>
      <c r="SRR293" s="42"/>
      <c r="SRS293" s="42"/>
      <c r="SRT293" s="42"/>
      <c r="SRU293" s="42"/>
      <c r="SRV293" s="42"/>
      <c r="SRW293" s="42"/>
      <c r="SRX293" s="42"/>
      <c r="SRY293" s="42"/>
      <c r="SRZ293" s="42"/>
      <c r="SSA293" s="42"/>
      <c r="SSB293" s="42"/>
      <c r="SSC293" s="42"/>
      <c r="SSD293" s="42"/>
      <c r="SSE293" s="42"/>
      <c r="SSF293" s="42"/>
      <c r="SSG293" s="42"/>
      <c r="SSH293" s="42"/>
      <c r="SSI293" s="42"/>
      <c r="SSJ293" s="42"/>
      <c r="SSK293" s="42"/>
      <c r="SSL293" s="42"/>
      <c r="SSM293" s="42"/>
      <c r="SSN293" s="42"/>
      <c r="SSO293" s="42"/>
      <c r="SSP293" s="42"/>
      <c r="SSQ293" s="42"/>
      <c r="SSR293" s="42"/>
      <c r="SSS293" s="42"/>
      <c r="SST293" s="42"/>
      <c r="SSU293" s="42"/>
      <c r="SSV293" s="42"/>
      <c r="SSW293" s="42"/>
      <c r="SSX293" s="42"/>
      <c r="SSY293" s="42"/>
      <c r="SSZ293" s="42"/>
      <c r="STA293" s="42"/>
      <c r="STB293" s="42"/>
      <c r="STC293" s="42"/>
      <c r="STD293" s="42"/>
      <c r="STE293" s="42"/>
      <c r="STF293" s="42"/>
      <c r="STG293" s="42"/>
      <c r="STH293" s="42"/>
      <c r="STI293" s="42"/>
      <c r="STJ293" s="42"/>
      <c r="STK293" s="42"/>
      <c r="STL293" s="42"/>
      <c r="STM293" s="42"/>
      <c r="STN293" s="42"/>
      <c r="STO293" s="42"/>
      <c r="STP293" s="42"/>
      <c r="STQ293" s="42"/>
      <c r="STR293" s="42"/>
      <c r="STS293" s="42"/>
      <c r="STT293" s="42"/>
      <c r="STU293" s="42"/>
      <c r="STV293" s="42"/>
      <c r="STW293" s="42"/>
      <c r="STX293" s="42"/>
      <c r="STY293" s="42"/>
      <c r="STZ293" s="42"/>
      <c r="SUA293" s="42"/>
      <c r="SUB293" s="42"/>
      <c r="SUC293" s="42"/>
      <c r="SUD293" s="42"/>
      <c r="SUE293" s="42"/>
      <c r="SUF293" s="42"/>
      <c r="SUG293" s="42"/>
      <c r="SUH293" s="42"/>
      <c r="SUI293" s="42"/>
      <c r="SUJ293" s="42"/>
      <c r="SUK293" s="42"/>
      <c r="SUL293" s="42"/>
      <c r="SUM293" s="42"/>
      <c r="SUN293" s="42"/>
      <c r="SUO293" s="42"/>
      <c r="SUP293" s="42"/>
      <c r="SUQ293" s="42"/>
      <c r="SUR293" s="42"/>
      <c r="SUS293" s="42"/>
      <c r="SUT293" s="42"/>
      <c r="SUU293" s="42"/>
      <c r="SUV293" s="42"/>
      <c r="SUW293" s="42"/>
      <c r="SUX293" s="42"/>
      <c r="SUY293" s="42"/>
      <c r="SUZ293" s="42"/>
      <c r="SVA293" s="42"/>
      <c r="SVB293" s="42"/>
      <c r="SVC293" s="42"/>
      <c r="SVD293" s="42"/>
      <c r="SVE293" s="42"/>
      <c r="SVF293" s="42"/>
      <c r="SVG293" s="42"/>
      <c r="SVH293" s="42"/>
      <c r="SVI293" s="42"/>
      <c r="SVJ293" s="42"/>
      <c r="SVK293" s="42"/>
      <c r="SVL293" s="42"/>
      <c r="SVM293" s="42"/>
      <c r="SVN293" s="42"/>
      <c r="SVO293" s="42"/>
      <c r="SVP293" s="42"/>
      <c r="SVQ293" s="42"/>
      <c r="SVR293" s="42"/>
      <c r="SVS293" s="42"/>
      <c r="SVT293" s="42"/>
      <c r="SVU293" s="42"/>
      <c r="SVV293" s="42"/>
      <c r="SVW293" s="42"/>
      <c r="SVX293" s="42"/>
      <c r="SVY293" s="42"/>
      <c r="SVZ293" s="42"/>
      <c r="SWA293" s="42"/>
      <c r="SWB293" s="42"/>
      <c r="SWC293" s="42"/>
      <c r="SWD293" s="42"/>
      <c r="SWE293" s="42"/>
      <c r="SWF293" s="42"/>
      <c r="SWG293" s="42"/>
      <c r="SWH293" s="42"/>
      <c r="SWI293" s="42"/>
      <c r="SWJ293" s="42"/>
      <c r="SWK293" s="42"/>
      <c r="SWL293" s="42"/>
      <c r="SWM293" s="42"/>
      <c r="SWN293" s="42"/>
      <c r="SWO293" s="42"/>
      <c r="SWP293" s="42"/>
      <c r="SWQ293" s="42"/>
      <c r="SWR293" s="42"/>
      <c r="SWS293" s="42"/>
      <c r="SWT293" s="42"/>
      <c r="SWU293" s="42"/>
      <c r="SWV293" s="42"/>
      <c r="SWW293" s="42"/>
      <c r="SWX293" s="42"/>
      <c r="SWY293" s="42"/>
      <c r="SWZ293" s="42"/>
      <c r="SXA293" s="42"/>
      <c r="SXB293" s="42"/>
      <c r="SXC293" s="42"/>
      <c r="SXD293" s="42"/>
      <c r="SXE293" s="42"/>
      <c r="SXF293" s="42"/>
      <c r="SXG293" s="42"/>
      <c r="SXH293" s="42"/>
      <c r="SXI293" s="42"/>
      <c r="SXJ293" s="42"/>
      <c r="SXK293" s="42"/>
      <c r="SXL293" s="42"/>
      <c r="SXM293" s="42"/>
      <c r="SXN293" s="42"/>
      <c r="SXO293" s="42"/>
      <c r="SXP293" s="42"/>
      <c r="SXQ293" s="42"/>
      <c r="SXR293" s="42"/>
      <c r="SXS293" s="42"/>
      <c r="SXT293" s="42"/>
      <c r="SXU293" s="42"/>
      <c r="SXV293" s="42"/>
      <c r="SXW293" s="42"/>
      <c r="SXX293" s="42"/>
      <c r="SXY293" s="42"/>
      <c r="SXZ293" s="42"/>
      <c r="SYA293" s="42"/>
      <c r="SYB293" s="42"/>
      <c r="SYC293" s="42"/>
      <c r="SYD293" s="42"/>
      <c r="SYE293" s="42"/>
      <c r="SYF293" s="42"/>
      <c r="SYG293" s="42"/>
      <c r="SYH293" s="42"/>
      <c r="SYI293" s="42"/>
      <c r="SYJ293" s="42"/>
      <c r="SYK293" s="42"/>
      <c r="SYL293" s="42"/>
      <c r="SYM293" s="42"/>
      <c r="SYN293" s="42"/>
      <c r="SYO293" s="42"/>
      <c r="SYP293" s="42"/>
      <c r="SYQ293" s="42"/>
      <c r="SYR293" s="42"/>
      <c r="SYS293" s="42"/>
      <c r="SYT293" s="42"/>
      <c r="SYU293" s="42"/>
      <c r="SYV293" s="42"/>
      <c r="SYW293" s="42"/>
      <c r="SYX293" s="42"/>
      <c r="SYY293" s="42"/>
      <c r="SYZ293" s="42"/>
      <c r="SZA293" s="42"/>
      <c r="SZB293" s="42"/>
      <c r="SZC293" s="42"/>
      <c r="SZD293" s="42"/>
      <c r="SZE293" s="42"/>
      <c r="SZF293" s="42"/>
      <c r="SZG293" s="42"/>
      <c r="SZH293" s="42"/>
      <c r="SZI293" s="42"/>
      <c r="SZJ293" s="42"/>
      <c r="SZK293" s="42"/>
      <c r="SZL293" s="42"/>
      <c r="SZM293" s="42"/>
      <c r="SZN293" s="42"/>
      <c r="SZO293" s="42"/>
      <c r="SZP293" s="42"/>
      <c r="SZQ293" s="42"/>
      <c r="SZR293" s="42"/>
      <c r="SZS293" s="42"/>
      <c r="SZT293" s="42"/>
      <c r="SZU293" s="42"/>
      <c r="SZV293" s="42"/>
      <c r="SZW293" s="42"/>
      <c r="SZX293" s="42"/>
      <c r="SZY293" s="42"/>
      <c r="SZZ293" s="42"/>
      <c r="TAA293" s="42"/>
      <c r="TAB293" s="42"/>
      <c r="TAC293" s="42"/>
      <c r="TAD293" s="42"/>
      <c r="TAE293" s="42"/>
      <c r="TAF293" s="42"/>
      <c r="TAG293" s="42"/>
      <c r="TAH293" s="42"/>
      <c r="TAI293" s="42"/>
      <c r="TAJ293" s="42"/>
      <c r="TAK293" s="42"/>
      <c r="TAL293" s="42"/>
      <c r="TAM293" s="42"/>
      <c r="TAN293" s="42"/>
      <c r="TAO293" s="42"/>
      <c r="TAP293" s="42"/>
      <c r="TAQ293" s="42"/>
      <c r="TAR293" s="42"/>
      <c r="TAS293" s="42"/>
      <c r="TAT293" s="42"/>
      <c r="TAU293" s="42"/>
      <c r="TAV293" s="42"/>
      <c r="TAW293" s="42"/>
      <c r="TAX293" s="42"/>
      <c r="TAY293" s="42"/>
      <c r="TAZ293" s="42"/>
      <c r="TBA293" s="42"/>
      <c r="TBB293" s="42"/>
      <c r="TBC293" s="42"/>
      <c r="TBD293" s="42"/>
      <c r="TBE293" s="42"/>
      <c r="TBF293" s="42"/>
      <c r="TBG293" s="42"/>
      <c r="TBH293" s="42"/>
      <c r="TBI293" s="42"/>
      <c r="TBJ293" s="42"/>
      <c r="TBK293" s="42"/>
      <c r="TBL293" s="42"/>
      <c r="TBM293" s="42"/>
      <c r="TBN293" s="42"/>
      <c r="TBO293" s="42"/>
      <c r="TBP293" s="42"/>
      <c r="TBQ293" s="42"/>
      <c r="TBR293" s="42"/>
      <c r="TBS293" s="42"/>
      <c r="TBT293" s="42"/>
      <c r="TBU293" s="42"/>
      <c r="TBV293" s="42"/>
      <c r="TBW293" s="42"/>
      <c r="TBX293" s="42"/>
      <c r="TBY293" s="42"/>
      <c r="TBZ293" s="42"/>
      <c r="TCA293" s="42"/>
      <c r="TCB293" s="42"/>
      <c r="TCC293" s="42"/>
      <c r="TCD293" s="42"/>
      <c r="TCE293" s="42"/>
      <c r="TCF293" s="42"/>
      <c r="TCG293" s="42"/>
      <c r="TCH293" s="42"/>
      <c r="TCI293" s="42"/>
      <c r="TCJ293" s="42"/>
      <c r="TCK293" s="42"/>
      <c r="TCL293" s="42"/>
      <c r="TCM293" s="42"/>
      <c r="TCN293" s="42"/>
      <c r="TCO293" s="42"/>
      <c r="TCP293" s="42"/>
      <c r="TCQ293" s="42"/>
      <c r="TCR293" s="42"/>
      <c r="TCS293" s="42"/>
      <c r="TCT293" s="42"/>
      <c r="TCU293" s="42"/>
      <c r="TCV293" s="42"/>
      <c r="TCW293" s="42"/>
      <c r="TCX293" s="42"/>
      <c r="TCY293" s="42"/>
      <c r="TCZ293" s="42"/>
      <c r="TDA293" s="42"/>
      <c r="TDB293" s="42"/>
      <c r="TDC293" s="42"/>
      <c r="TDD293" s="42"/>
      <c r="TDE293" s="42"/>
      <c r="TDF293" s="42"/>
      <c r="TDG293" s="42"/>
      <c r="TDH293" s="42"/>
      <c r="TDI293" s="42"/>
      <c r="TDJ293" s="42"/>
      <c r="TDK293" s="42"/>
      <c r="TDL293" s="42"/>
      <c r="TDM293" s="42"/>
      <c r="TDN293" s="42"/>
      <c r="TDO293" s="42"/>
      <c r="TDP293" s="42"/>
      <c r="TDQ293" s="42"/>
      <c r="TDR293" s="42"/>
      <c r="TDS293" s="42"/>
      <c r="TDT293" s="42"/>
      <c r="TDU293" s="42"/>
      <c r="TDV293" s="42"/>
      <c r="TDW293" s="42"/>
      <c r="TDX293" s="42"/>
      <c r="TDY293" s="42"/>
      <c r="TDZ293" s="42"/>
      <c r="TEA293" s="42"/>
      <c r="TEB293" s="42"/>
      <c r="TEC293" s="42"/>
      <c r="TED293" s="42"/>
      <c r="TEE293" s="42"/>
      <c r="TEF293" s="42"/>
      <c r="TEG293" s="42"/>
      <c r="TEH293" s="42"/>
      <c r="TEI293" s="42"/>
      <c r="TEJ293" s="42"/>
      <c r="TEK293" s="42"/>
      <c r="TEL293" s="42"/>
      <c r="TEM293" s="42"/>
      <c r="TEN293" s="42"/>
      <c r="TEO293" s="42"/>
      <c r="TEP293" s="42"/>
      <c r="TEQ293" s="42"/>
      <c r="TER293" s="42"/>
      <c r="TES293" s="42"/>
      <c r="TET293" s="42"/>
      <c r="TEU293" s="42"/>
      <c r="TEV293" s="42"/>
      <c r="TEW293" s="42"/>
      <c r="TEX293" s="42"/>
      <c r="TEY293" s="42"/>
      <c r="TEZ293" s="42"/>
      <c r="TFA293" s="42"/>
      <c r="TFB293" s="42"/>
      <c r="TFC293" s="42"/>
      <c r="TFD293" s="42"/>
      <c r="TFE293" s="42"/>
      <c r="TFF293" s="42"/>
      <c r="TFG293" s="42"/>
      <c r="TFH293" s="42"/>
      <c r="TFI293" s="42"/>
      <c r="TFJ293" s="42"/>
      <c r="TFK293" s="42"/>
      <c r="TFL293" s="42"/>
      <c r="TFM293" s="42"/>
      <c r="TFN293" s="42"/>
      <c r="TFO293" s="42"/>
      <c r="TFP293" s="42"/>
      <c r="TFQ293" s="42"/>
      <c r="TFR293" s="42"/>
      <c r="TFS293" s="42"/>
      <c r="TFT293" s="42"/>
      <c r="TFU293" s="42"/>
      <c r="TFV293" s="42"/>
      <c r="TFW293" s="42"/>
      <c r="TFX293" s="42"/>
      <c r="TFY293" s="42"/>
      <c r="TFZ293" s="42"/>
      <c r="TGA293" s="42"/>
      <c r="TGB293" s="42"/>
      <c r="TGC293" s="42"/>
      <c r="TGD293" s="42"/>
      <c r="TGE293" s="42"/>
      <c r="TGF293" s="42"/>
      <c r="TGG293" s="42"/>
      <c r="TGH293" s="42"/>
      <c r="TGI293" s="42"/>
      <c r="TGJ293" s="42"/>
      <c r="TGK293" s="42"/>
      <c r="TGL293" s="42"/>
      <c r="TGM293" s="42"/>
      <c r="TGN293" s="42"/>
      <c r="TGO293" s="42"/>
      <c r="TGP293" s="42"/>
      <c r="TGQ293" s="42"/>
      <c r="TGR293" s="42"/>
      <c r="TGS293" s="42"/>
      <c r="TGT293" s="42"/>
      <c r="TGU293" s="42"/>
      <c r="TGV293" s="42"/>
      <c r="TGW293" s="42"/>
      <c r="TGX293" s="42"/>
      <c r="TGY293" s="42"/>
      <c r="TGZ293" s="42"/>
      <c r="THA293" s="42"/>
      <c r="THB293" s="42"/>
      <c r="THC293" s="42"/>
      <c r="THD293" s="42"/>
      <c r="THE293" s="42"/>
      <c r="THF293" s="42"/>
      <c r="THG293" s="42"/>
      <c r="THH293" s="42"/>
      <c r="THI293" s="42"/>
      <c r="THJ293" s="42"/>
      <c r="THK293" s="42"/>
      <c r="THL293" s="42"/>
      <c r="THM293" s="42"/>
      <c r="THN293" s="42"/>
      <c r="THO293" s="42"/>
      <c r="THP293" s="42"/>
      <c r="THQ293" s="42"/>
      <c r="THR293" s="42"/>
      <c r="THS293" s="42"/>
      <c r="THT293" s="42"/>
      <c r="THU293" s="42"/>
      <c r="THV293" s="42"/>
      <c r="THW293" s="42"/>
      <c r="THX293" s="42"/>
      <c r="THY293" s="42"/>
      <c r="THZ293" s="42"/>
      <c r="TIA293" s="42"/>
      <c r="TIB293" s="42"/>
      <c r="TIC293" s="42"/>
      <c r="TID293" s="42"/>
      <c r="TIE293" s="42"/>
      <c r="TIF293" s="42"/>
      <c r="TIG293" s="42"/>
      <c r="TIH293" s="42"/>
      <c r="TII293" s="42"/>
      <c r="TIJ293" s="42"/>
      <c r="TIK293" s="42"/>
      <c r="TIL293" s="42"/>
      <c r="TIM293" s="42"/>
      <c r="TIN293" s="42"/>
      <c r="TIO293" s="42"/>
      <c r="TIP293" s="42"/>
      <c r="TIQ293" s="42"/>
      <c r="TIR293" s="42"/>
      <c r="TIS293" s="42"/>
      <c r="TIT293" s="42"/>
      <c r="TIU293" s="42"/>
      <c r="TIV293" s="42"/>
      <c r="TIW293" s="42"/>
      <c r="TIX293" s="42"/>
      <c r="TIY293" s="42"/>
      <c r="TIZ293" s="42"/>
      <c r="TJA293" s="42"/>
      <c r="TJB293" s="42"/>
      <c r="TJC293" s="42"/>
      <c r="TJD293" s="42"/>
      <c r="TJE293" s="42"/>
      <c r="TJF293" s="42"/>
      <c r="TJG293" s="42"/>
      <c r="TJH293" s="42"/>
      <c r="TJI293" s="42"/>
      <c r="TJJ293" s="42"/>
      <c r="TJK293" s="42"/>
      <c r="TJL293" s="42"/>
      <c r="TJM293" s="42"/>
      <c r="TJN293" s="42"/>
      <c r="TJO293" s="42"/>
      <c r="TJP293" s="42"/>
      <c r="TJQ293" s="42"/>
      <c r="TJR293" s="42"/>
      <c r="TJS293" s="42"/>
      <c r="TJT293" s="42"/>
      <c r="TJU293" s="42"/>
      <c r="TJV293" s="42"/>
      <c r="TJW293" s="42"/>
      <c r="TJX293" s="42"/>
      <c r="TJY293" s="42"/>
      <c r="TJZ293" s="42"/>
      <c r="TKA293" s="42"/>
      <c r="TKB293" s="42"/>
      <c r="TKC293" s="42"/>
      <c r="TKD293" s="42"/>
      <c r="TKE293" s="42"/>
      <c r="TKF293" s="42"/>
      <c r="TKG293" s="42"/>
      <c r="TKH293" s="42"/>
      <c r="TKI293" s="42"/>
      <c r="TKJ293" s="42"/>
      <c r="TKK293" s="42"/>
      <c r="TKL293" s="42"/>
      <c r="TKM293" s="42"/>
      <c r="TKN293" s="42"/>
      <c r="TKO293" s="42"/>
      <c r="TKP293" s="42"/>
      <c r="TKQ293" s="42"/>
      <c r="TKR293" s="42"/>
      <c r="TKS293" s="42"/>
      <c r="TKT293" s="42"/>
      <c r="TKU293" s="42"/>
      <c r="TKV293" s="42"/>
      <c r="TKW293" s="42"/>
      <c r="TKX293" s="42"/>
      <c r="TKY293" s="42"/>
      <c r="TKZ293" s="42"/>
      <c r="TLA293" s="42"/>
      <c r="TLB293" s="42"/>
      <c r="TLC293" s="42"/>
      <c r="TLD293" s="42"/>
      <c r="TLE293" s="42"/>
      <c r="TLF293" s="42"/>
      <c r="TLG293" s="42"/>
      <c r="TLH293" s="42"/>
      <c r="TLI293" s="42"/>
      <c r="TLJ293" s="42"/>
      <c r="TLK293" s="42"/>
      <c r="TLL293" s="42"/>
      <c r="TLM293" s="42"/>
      <c r="TLN293" s="42"/>
      <c r="TLO293" s="42"/>
      <c r="TLP293" s="42"/>
      <c r="TLQ293" s="42"/>
      <c r="TLR293" s="42"/>
      <c r="TLS293" s="42"/>
      <c r="TLT293" s="42"/>
      <c r="TLU293" s="42"/>
      <c r="TLV293" s="42"/>
      <c r="TLW293" s="42"/>
      <c r="TLX293" s="42"/>
      <c r="TLY293" s="42"/>
      <c r="TLZ293" s="42"/>
      <c r="TMA293" s="42"/>
      <c r="TMB293" s="42"/>
      <c r="TMC293" s="42"/>
      <c r="TMD293" s="42"/>
      <c r="TME293" s="42"/>
      <c r="TMF293" s="42"/>
      <c r="TMG293" s="42"/>
      <c r="TMH293" s="42"/>
      <c r="TMI293" s="42"/>
      <c r="TMJ293" s="42"/>
      <c r="TMK293" s="42"/>
      <c r="TML293" s="42"/>
      <c r="TMM293" s="42"/>
      <c r="TMN293" s="42"/>
      <c r="TMO293" s="42"/>
      <c r="TMP293" s="42"/>
      <c r="TMQ293" s="42"/>
      <c r="TMR293" s="42"/>
      <c r="TMS293" s="42"/>
      <c r="TMT293" s="42"/>
      <c r="TMU293" s="42"/>
      <c r="TMV293" s="42"/>
      <c r="TMW293" s="42"/>
      <c r="TMX293" s="42"/>
      <c r="TMY293" s="42"/>
      <c r="TMZ293" s="42"/>
      <c r="TNA293" s="42"/>
      <c r="TNB293" s="42"/>
      <c r="TNC293" s="42"/>
      <c r="TND293" s="42"/>
      <c r="TNE293" s="42"/>
      <c r="TNF293" s="42"/>
      <c r="TNG293" s="42"/>
      <c r="TNH293" s="42"/>
      <c r="TNI293" s="42"/>
      <c r="TNJ293" s="42"/>
      <c r="TNK293" s="42"/>
      <c r="TNL293" s="42"/>
      <c r="TNM293" s="42"/>
      <c r="TNN293" s="42"/>
      <c r="TNO293" s="42"/>
      <c r="TNP293" s="42"/>
      <c r="TNQ293" s="42"/>
      <c r="TNR293" s="42"/>
      <c r="TNS293" s="42"/>
      <c r="TNT293" s="42"/>
      <c r="TNU293" s="42"/>
      <c r="TNV293" s="42"/>
      <c r="TNW293" s="42"/>
      <c r="TNX293" s="42"/>
      <c r="TNY293" s="42"/>
      <c r="TNZ293" s="42"/>
      <c r="TOA293" s="42"/>
      <c r="TOB293" s="42"/>
      <c r="TOC293" s="42"/>
      <c r="TOD293" s="42"/>
      <c r="TOE293" s="42"/>
      <c r="TOF293" s="42"/>
      <c r="TOG293" s="42"/>
      <c r="TOH293" s="42"/>
      <c r="TOI293" s="42"/>
      <c r="TOJ293" s="42"/>
      <c r="TOK293" s="42"/>
      <c r="TOL293" s="42"/>
      <c r="TOM293" s="42"/>
      <c r="TON293" s="42"/>
      <c r="TOO293" s="42"/>
      <c r="TOP293" s="42"/>
      <c r="TOQ293" s="42"/>
      <c r="TOR293" s="42"/>
      <c r="TOS293" s="42"/>
      <c r="TOT293" s="42"/>
      <c r="TOU293" s="42"/>
      <c r="TOV293" s="42"/>
      <c r="TOW293" s="42"/>
      <c r="TOX293" s="42"/>
      <c r="TOY293" s="42"/>
      <c r="TOZ293" s="42"/>
      <c r="TPA293" s="42"/>
      <c r="TPB293" s="42"/>
      <c r="TPC293" s="42"/>
      <c r="TPD293" s="42"/>
      <c r="TPE293" s="42"/>
      <c r="TPF293" s="42"/>
      <c r="TPG293" s="42"/>
      <c r="TPH293" s="42"/>
      <c r="TPI293" s="42"/>
      <c r="TPJ293" s="42"/>
      <c r="TPK293" s="42"/>
      <c r="TPL293" s="42"/>
      <c r="TPM293" s="42"/>
      <c r="TPN293" s="42"/>
      <c r="TPO293" s="42"/>
      <c r="TPP293" s="42"/>
      <c r="TPQ293" s="42"/>
      <c r="TPR293" s="42"/>
      <c r="TPS293" s="42"/>
      <c r="TPT293" s="42"/>
      <c r="TPU293" s="42"/>
      <c r="TPV293" s="42"/>
      <c r="TPW293" s="42"/>
      <c r="TPX293" s="42"/>
      <c r="TPY293" s="42"/>
      <c r="TPZ293" s="42"/>
      <c r="TQA293" s="42"/>
      <c r="TQB293" s="42"/>
      <c r="TQC293" s="42"/>
      <c r="TQD293" s="42"/>
      <c r="TQE293" s="42"/>
      <c r="TQF293" s="42"/>
      <c r="TQG293" s="42"/>
      <c r="TQH293" s="42"/>
      <c r="TQI293" s="42"/>
      <c r="TQJ293" s="42"/>
      <c r="TQK293" s="42"/>
      <c r="TQL293" s="42"/>
      <c r="TQM293" s="42"/>
      <c r="TQN293" s="42"/>
      <c r="TQO293" s="42"/>
      <c r="TQP293" s="42"/>
      <c r="TQQ293" s="42"/>
      <c r="TQR293" s="42"/>
      <c r="TQS293" s="42"/>
      <c r="TQT293" s="42"/>
      <c r="TQU293" s="42"/>
      <c r="TQV293" s="42"/>
      <c r="TQW293" s="42"/>
      <c r="TQX293" s="42"/>
      <c r="TQY293" s="42"/>
      <c r="TQZ293" s="42"/>
      <c r="TRA293" s="42"/>
      <c r="TRB293" s="42"/>
      <c r="TRC293" s="42"/>
      <c r="TRD293" s="42"/>
      <c r="TRE293" s="42"/>
      <c r="TRF293" s="42"/>
      <c r="TRG293" s="42"/>
      <c r="TRH293" s="42"/>
      <c r="TRI293" s="42"/>
      <c r="TRJ293" s="42"/>
      <c r="TRK293" s="42"/>
      <c r="TRL293" s="42"/>
      <c r="TRM293" s="42"/>
      <c r="TRN293" s="42"/>
      <c r="TRO293" s="42"/>
      <c r="TRP293" s="42"/>
      <c r="TRQ293" s="42"/>
      <c r="TRR293" s="42"/>
      <c r="TRS293" s="42"/>
      <c r="TRT293" s="42"/>
      <c r="TRU293" s="42"/>
      <c r="TRV293" s="42"/>
      <c r="TRW293" s="42"/>
      <c r="TRX293" s="42"/>
      <c r="TRY293" s="42"/>
      <c r="TRZ293" s="42"/>
      <c r="TSA293" s="42"/>
      <c r="TSB293" s="42"/>
      <c r="TSC293" s="42"/>
      <c r="TSD293" s="42"/>
      <c r="TSE293" s="42"/>
      <c r="TSF293" s="42"/>
      <c r="TSG293" s="42"/>
      <c r="TSH293" s="42"/>
      <c r="TSI293" s="42"/>
      <c r="TSJ293" s="42"/>
      <c r="TSK293" s="42"/>
      <c r="TSL293" s="42"/>
      <c r="TSM293" s="42"/>
      <c r="TSN293" s="42"/>
      <c r="TSO293" s="42"/>
      <c r="TSP293" s="42"/>
      <c r="TSQ293" s="42"/>
      <c r="TSR293" s="42"/>
      <c r="TSS293" s="42"/>
      <c r="TST293" s="42"/>
      <c r="TSU293" s="42"/>
      <c r="TSV293" s="42"/>
      <c r="TSW293" s="42"/>
      <c r="TSX293" s="42"/>
      <c r="TSY293" s="42"/>
      <c r="TSZ293" s="42"/>
      <c r="TTA293" s="42"/>
      <c r="TTB293" s="42"/>
      <c r="TTC293" s="42"/>
      <c r="TTD293" s="42"/>
      <c r="TTE293" s="42"/>
      <c r="TTF293" s="42"/>
      <c r="TTG293" s="42"/>
      <c r="TTH293" s="42"/>
      <c r="TTI293" s="42"/>
      <c r="TTJ293" s="42"/>
      <c r="TTK293" s="42"/>
      <c r="TTL293" s="42"/>
      <c r="TTM293" s="42"/>
      <c r="TTN293" s="42"/>
      <c r="TTO293" s="42"/>
      <c r="TTP293" s="42"/>
      <c r="TTQ293" s="42"/>
      <c r="TTR293" s="42"/>
      <c r="TTS293" s="42"/>
      <c r="TTT293" s="42"/>
      <c r="TTU293" s="42"/>
      <c r="TTV293" s="42"/>
      <c r="TTW293" s="42"/>
      <c r="TTX293" s="42"/>
      <c r="TTY293" s="42"/>
      <c r="TTZ293" s="42"/>
      <c r="TUA293" s="42"/>
      <c r="TUB293" s="42"/>
      <c r="TUC293" s="42"/>
      <c r="TUD293" s="42"/>
      <c r="TUE293" s="42"/>
      <c r="TUF293" s="42"/>
      <c r="TUG293" s="42"/>
      <c r="TUH293" s="42"/>
      <c r="TUI293" s="42"/>
      <c r="TUJ293" s="42"/>
      <c r="TUK293" s="42"/>
      <c r="TUL293" s="42"/>
      <c r="TUM293" s="42"/>
      <c r="TUN293" s="42"/>
      <c r="TUO293" s="42"/>
      <c r="TUP293" s="42"/>
      <c r="TUQ293" s="42"/>
      <c r="TUR293" s="42"/>
      <c r="TUS293" s="42"/>
      <c r="TUT293" s="42"/>
      <c r="TUU293" s="42"/>
      <c r="TUV293" s="42"/>
      <c r="TUW293" s="42"/>
      <c r="TUX293" s="42"/>
      <c r="TUY293" s="42"/>
      <c r="TUZ293" s="42"/>
      <c r="TVA293" s="42"/>
      <c r="TVB293" s="42"/>
      <c r="TVC293" s="42"/>
      <c r="TVD293" s="42"/>
      <c r="TVE293" s="42"/>
      <c r="TVF293" s="42"/>
      <c r="TVG293" s="42"/>
      <c r="TVH293" s="42"/>
      <c r="TVI293" s="42"/>
      <c r="TVJ293" s="42"/>
      <c r="TVK293" s="42"/>
      <c r="TVL293" s="42"/>
      <c r="TVM293" s="42"/>
      <c r="TVN293" s="42"/>
      <c r="TVO293" s="42"/>
      <c r="TVP293" s="42"/>
      <c r="TVQ293" s="42"/>
      <c r="TVR293" s="42"/>
      <c r="TVS293" s="42"/>
      <c r="TVT293" s="42"/>
      <c r="TVU293" s="42"/>
      <c r="TVV293" s="42"/>
      <c r="TVW293" s="42"/>
      <c r="TVX293" s="42"/>
      <c r="TVY293" s="42"/>
      <c r="TVZ293" s="42"/>
      <c r="TWA293" s="42"/>
      <c r="TWB293" s="42"/>
      <c r="TWC293" s="42"/>
      <c r="TWD293" s="42"/>
      <c r="TWE293" s="42"/>
      <c r="TWF293" s="42"/>
      <c r="TWG293" s="42"/>
      <c r="TWH293" s="42"/>
      <c r="TWI293" s="42"/>
      <c r="TWJ293" s="42"/>
      <c r="TWK293" s="42"/>
      <c r="TWL293" s="42"/>
      <c r="TWM293" s="42"/>
      <c r="TWN293" s="42"/>
      <c r="TWO293" s="42"/>
      <c r="TWP293" s="42"/>
      <c r="TWQ293" s="42"/>
      <c r="TWR293" s="42"/>
      <c r="TWS293" s="42"/>
      <c r="TWT293" s="42"/>
      <c r="TWU293" s="42"/>
      <c r="TWV293" s="42"/>
      <c r="TWW293" s="42"/>
      <c r="TWX293" s="42"/>
      <c r="TWY293" s="42"/>
      <c r="TWZ293" s="42"/>
      <c r="TXA293" s="42"/>
      <c r="TXB293" s="42"/>
      <c r="TXC293" s="42"/>
      <c r="TXD293" s="42"/>
      <c r="TXE293" s="42"/>
      <c r="TXF293" s="42"/>
      <c r="TXG293" s="42"/>
      <c r="TXH293" s="42"/>
      <c r="TXI293" s="42"/>
      <c r="TXJ293" s="42"/>
      <c r="TXK293" s="42"/>
      <c r="TXL293" s="42"/>
      <c r="TXM293" s="42"/>
      <c r="TXN293" s="42"/>
      <c r="TXO293" s="42"/>
      <c r="TXP293" s="42"/>
      <c r="TXQ293" s="42"/>
      <c r="TXR293" s="42"/>
      <c r="TXS293" s="42"/>
      <c r="TXT293" s="42"/>
      <c r="TXU293" s="42"/>
      <c r="TXV293" s="42"/>
      <c r="TXW293" s="42"/>
      <c r="TXX293" s="42"/>
      <c r="TXY293" s="42"/>
      <c r="TXZ293" s="42"/>
      <c r="TYA293" s="42"/>
      <c r="TYB293" s="42"/>
      <c r="TYC293" s="42"/>
      <c r="TYD293" s="42"/>
      <c r="TYE293" s="42"/>
      <c r="TYF293" s="42"/>
      <c r="TYG293" s="42"/>
      <c r="TYH293" s="42"/>
      <c r="TYI293" s="42"/>
      <c r="TYJ293" s="42"/>
      <c r="TYK293" s="42"/>
      <c r="TYL293" s="42"/>
      <c r="TYM293" s="42"/>
      <c r="TYN293" s="42"/>
      <c r="TYO293" s="42"/>
      <c r="TYP293" s="42"/>
      <c r="TYQ293" s="42"/>
      <c r="TYR293" s="42"/>
      <c r="TYS293" s="42"/>
      <c r="TYT293" s="42"/>
      <c r="TYU293" s="42"/>
      <c r="TYV293" s="42"/>
      <c r="TYW293" s="42"/>
      <c r="TYX293" s="42"/>
      <c r="TYY293" s="42"/>
      <c r="TYZ293" s="42"/>
      <c r="TZA293" s="42"/>
      <c r="TZB293" s="42"/>
      <c r="TZC293" s="42"/>
      <c r="TZD293" s="42"/>
      <c r="TZE293" s="42"/>
      <c r="TZF293" s="42"/>
      <c r="TZG293" s="42"/>
      <c r="TZH293" s="42"/>
      <c r="TZI293" s="42"/>
      <c r="TZJ293" s="42"/>
      <c r="TZK293" s="42"/>
      <c r="TZL293" s="42"/>
      <c r="TZM293" s="42"/>
      <c r="TZN293" s="42"/>
      <c r="TZO293" s="42"/>
      <c r="TZP293" s="42"/>
      <c r="TZQ293" s="42"/>
      <c r="TZR293" s="42"/>
      <c r="TZS293" s="42"/>
      <c r="TZT293" s="42"/>
      <c r="TZU293" s="42"/>
      <c r="TZV293" s="42"/>
      <c r="TZW293" s="42"/>
      <c r="TZX293" s="42"/>
      <c r="TZY293" s="42"/>
      <c r="TZZ293" s="42"/>
      <c r="UAA293" s="42"/>
      <c r="UAB293" s="42"/>
      <c r="UAC293" s="42"/>
      <c r="UAD293" s="42"/>
      <c r="UAE293" s="42"/>
      <c r="UAF293" s="42"/>
      <c r="UAG293" s="42"/>
      <c r="UAH293" s="42"/>
      <c r="UAI293" s="42"/>
      <c r="UAJ293" s="42"/>
      <c r="UAK293" s="42"/>
      <c r="UAL293" s="42"/>
      <c r="UAM293" s="42"/>
      <c r="UAN293" s="42"/>
      <c r="UAO293" s="42"/>
      <c r="UAP293" s="42"/>
      <c r="UAQ293" s="42"/>
      <c r="UAR293" s="42"/>
      <c r="UAS293" s="42"/>
      <c r="UAT293" s="42"/>
      <c r="UAU293" s="42"/>
      <c r="UAV293" s="42"/>
      <c r="UAW293" s="42"/>
      <c r="UAX293" s="42"/>
      <c r="UAY293" s="42"/>
      <c r="UAZ293" s="42"/>
      <c r="UBA293" s="42"/>
      <c r="UBB293" s="42"/>
      <c r="UBC293" s="42"/>
      <c r="UBD293" s="42"/>
      <c r="UBE293" s="42"/>
      <c r="UBF293" s="42"/>
      <c r="UBG293" s="42"/>
      <c r="UBH293" s="42"/>
      <c r="UBI293" s="42"/>
      <c r="UBJ293" s="42"/>
      <c r="UBK293" s="42"/>
      <c r="UBL293" s="42"/>
      <c r="UBM293" s="42"/>
      <c r="UBN293" s="42"/>
      <c r="UBO293" s="42"/>
      <c r="UBP293" s="42"/>
      <c r="UBQ293" s="42"/>
      <c r="UBR293" s="42"/>
      <c r="UBS293" s="42"/>
      <c r="UBT293" s="42"/>
      <c r="UBU293" s="42"/>
      <c r="UBV293" s="42"/>
      <c r="UBW293" s="42"/>
      <c r="UBX293" s="42"/>
      <c r="UBY293" s="42"/>
      <c r="UBZ293" s="42"/>
      <c r="UCA293" s="42"/>
      <c r="UCB293" s="42"/>
      <c r="UCC293" s="42"/>
      <c r="UCD293" s="42"/>
      <c r="UCE293" s="42"/>
      <c r="UCF293" s="42"/>
      <c r="UCG293" s="42"/>
      <c r="UCH293" s="42"/>
      <c r="UCI293" s="42"/>
      <c r="UCJ293" s="42"/>
      <c r="UCK293" s="42"/>
      <c r="UCL293" s="42"/>
      <c r="UCM293" s="42"/>
      <c r="UCN293" s="42"/>
      <c r="UCO293" s="42"/>
      <c r="UCP293" s="42"/>
      <c r="UCQ293" s="42"/>
      <c r="UCR293" s="42"/>
      <c r="UCS293" s="42"/>
      <c r="UCT293" s="42"/>
      <c r="UCU293" s="42"/>
      <c r="UCV293" s="42"/>
      <c r="UCW293" s="42"/>
      <c r="UCX293" s="42"/>
      <c r="UCY293" s="42"/>
      <c r="UCZ293" s="42"/>
      <c r="UDA293" s="42"/>
      <c r="UDB293" s="42"/>
      <c r="UDC293" s="42"/>
      <c r="UDD293" s="42"/>
      <c r="UDE293" s="42"/>
      <c r="UDF293" s="42"/>
      <c r="UDG293" s="42"/>
      <c r="UDH293" s="42"/>
      <c r="UDI293" s="42"/>
      <c r="UDJ293" s="42"/>
      <c r="UDK293" s="42"/>
      <c r="UDL293" s="42"/>
      <c r="UDM293" s="42"/>
      <c r="UDN293" s="42"/>
      <c r="UDO293" s="42"/>
      <c r="UDP293" s="42"/>
      <c r="UDQ293" s="42"/>
      <c r="UDR293" s="42"/>
      <c r="UDS293" s="42"/>
      <c r="UDT293" s="42"/>
      <c r="UDU293" s="42"/>
      <c r="UDV293" s="42"/>
      <c r="UDW293" s="42"/>
      <c r="UDX293" s="42"/>
      <c r="UDY293" s="42"/>
      <c r="UDZ293" s="42"/>
      <c r="UEA293" s="42"/>
      <c r="UEB293" s="42"/>
      <c r="UEC293" s="42"/>
      <c r="UED293" s="42"/>
      <c r="UEE293" s="42"/>
      <c r="UEF293" s="42"/>
      <c r="UEG293" s="42"/>
      <c r="UEH293" s="42"/>
      <c r="UEI293" s="42"/>
      <c r="UEJ293" s="42"/>
      <c r="UEK293" s="42"/>
      <c r="UEL293" s="42"/>
      <c r="UEM293" s="42"/>
      <c r="UEN293" s="42"/>
      <c r="UEO293" s="42"/>
      <c r="UEP293" s="42"/>
      <c r="UEQ293" s="42"/>
      <c r="UER293" s="42"/>
      <c r="UES293" s="42"/>
      <c r="UET293" s="42"/>
      <c r="UEU293" s="42"/>
      <c r="UEV293" s="42"/>
      <c r="UEW293" s="42"/>
      <c r="UEX293" s="42"/>
      <c r="UEY293" s="42"/>
      <c r="UEZ293" s="42"/>
      <c r="UFA293" s="42"/>
      <c r="UFB293" s="42"/>
      <c r="UFC293" s="42"/>
      <c r="UFD293" s="42"/>
      <c r="UFE293" s="42"/>
      <c r="UFF293" s="42"/>
      <c r="UFG293" s="42"/>
      <c r="UFH293" s="42"/>
      <c r="UFI293" s="42"/>
      <c r="UFJ293" s="42"/>
      <c r="UFK293" s="42"/>
      <c r="UFL293" s="42"/>
      <c r="UFM293" s="42"/>
      <c r="UFN293" s="42"/>
      <c r="UFO293" s="42"/>
      <c r="UFP293" s="42"/>
      <c r="UFQ293" s="42"/>
      <c r="UFR293" s="42"/>
      <c r="UFS293" s="42"/>
      <c r="UFT293" s="42"/>
      <c r="UFU293" s="42"/>
      <c r="UFV293" s="42"/>
      <c r="UFW293" s="42"/>
      <c r="UFX293" s="42"/>
      <c r="UFY293" s="42"/>
      <c r="UFZ293" s="42"/>
      <c r="UGA293" s="42"/>
      <c r="UGB293" s="42"/>
      <c r="UGC293" s="42"/>
      <c r="UGD293" s="42"/>
      <c r="UGE293" s="42"/>
      <c r="UGF293" s="42"/>
      <c r="UGG293" s="42"/>
      <c r="UGH293" s="42"/>
      <c r="UGI293" s="42"/>
      <c r="UGJ293" s="42"/>
      <c r="UGK293" s="42"/>
      <c r="UGL293" s="42"/>
      <c r="UGM293" s="42"/>
      <c r="UGN293" s="42"/>
      <c r="UGO293" s="42"/>
      <c r="UGP293" s="42"/>
      <c r="UGQ293" s="42"/>
      <c r="UGR293" s="42"/>
      <c r="UGS293" s="42"/>
      <c r="UGT293" s="42"/>
      <c r="UGU293" s="42"/>
      <c r="UGV293" s="42"/>
      <c r="UGW293" s="42"/>
      <c r="UGX293" s="42"/>
      <c r="UGY293" s="42"/>
      <c r="UGZ293" s="42"/>
      <c r="UHA293" s="42"/>
      <c r="UHB293" s="42"/>
      <c r="UHC293" s="42"/>
      <c r="UHD293" s="42"/>
      <c r="UHE293" s="42"/>
      <c r="UHF293" s="42"/>
      <c r="UHG293" s="42"/>
      <c r="UHH293" s="42"/>
      <c r="UHI293" s="42"/>
      <c r="UHJ293" s="42"/>
      <c r="UHK293" s="42"/>
      <c r="UHL293" s="42"/>
      <c r="UHM293" s="42"/>
      <c r="UHN293" s="42"/>
      <c r="UHO293" s="42"/>
      <c r="UHP293" s="42"/>
      <c r="UHQ293" s="42"/>
      <c r="UHR293" s="42"/>
      <c r="UHS293" s="42"/>
      <c r="UHT293" s="42"/>
      <c r="UHU293" s="42"/>
      <c r="UHV293" s="42"/>
      <c r="UHW293" s="42"/>
      <c r="UHX293" s="42"/>
      <c r="UHY293" s="42"/>
      <c r="UHZ293" s="42"/>
      <c r="UIA293" s="42"/>
      <c r="UIB293" s="42"/>
      <c r="UIC293" s="42"/>
      <c r="UID293" s="42"/>
      <c r="UIE293" s="42"/>
      <c r="UIF293" s="42"/>
      <c r="UIG293" s="42"/>
      <c r="UIH293" s="42"/>
      <c r="UII293" s="42"/>
      <c r="UIJ293" s="42"/>
      <c r="UIK293" s="42"/>
      <c r="UIL293" s="42"/>
      <c r="UIM293" s="42"/>
      <c r="UIN293" s="42"/>
      <c r="UIO293" s="42"/>
      <c r="UIP293" s="42"/>
      <c r="UIQ293" s="42"/>
      <c r="UIR293" s="42"/>
      <c r="UIS293" s="42"/>
      <c r="UIT293" s="42"/>
      <c r="UIU293" s="42"/>
      <c r="UIV293" s="42"/>
      <c r="UIW293" s="42"/>
      <c r="UIX293" s="42"/>
      <c r="UIY293" s="42"/>
      <c r="UIZ293" s="42"/>
      <c r="UJA293" s="42"/>
      <c r="UJB293" s="42"/>
      <c r="UJC293" s="42"/>
      <c r="UJD293" s="42"/>
      <c r="UJE293" s="42"/>
      <c r="UJF293" s="42"/>
      <c r="UJG293" s="42"/>
      <c r="UJH293" s="42"/>
      <c r="UJI293" s="42"/>
      <c r="UJJ293" s="42"/>
      <c r="UJK293" s="42"/>
      <c r="UJL293" s="42"/>
      <c r="UJM293" s="42"/>
      <c r="UJN293" s="42"/>
      <c r="UJO293" s="42"/>
      <c r="UJP293" s="42"/>
      <c r="UJQ293" s="42"/>
      <c r="UJR293" s="42"/>
      <c r="UJS293" s="42"/>
      <c r="UJT293" s="42"/>
      <c r="UJU293" s="42"/>
      <c r="UJV293" s="42"/>
      <c r="UJW293" s="42"/>
      <c r="UJX293" s="42"/>
      <c r="UJY293" s="42"/>
      <c r="UJZ293" s="42"/>
      <c r="UKA293" s="42"/>
      <c r="UKB293" s="42"/>
      <c r="UKC293" s="42"/>
      <c r="UKD293" s="42"/>
      <c r="UKE293" s="42"/>
      <c r="UKF293" s="42"/>
      <c r="UKG293" s="42"/>
      <c r="UKH293" s="42"/>
      <c r="UKI293" s="42"/>
      <c r="UKJ293" s="42"/>
      <c r="UKK293" s="42"/>
      <c r="UKL293" s="42"/>
      <c r="UKM293" s="42"/>
      <c r="UKN293" s="42"/>
      <c r="UKO293" s="42"/>
      <c r="UKP293" s="42"/>
      <c r="UKQ293" s="42"/>
      <c r="UKR293" s="42"/>
      <c r="UKS293" s="42"/>
      <c r="UKT293" s="42"/>
      <c r="UKU293" s="42"/>
      <c r="UKV293" s="42"/>
      <c r="UKW293" s="42"/>
      <c r="UKX293" s="42"/>
      <c r="UKY293" s="42"/>
      <c r="UKZ293" s="42"/>
      <c r="ULA293" s="42"/>
      <c r="ULB293" s="42"/>
      <c r="ULC293" s="42"/>
      <c r="ULD293" s="42"/>
      <c r="ULE293" s="42"/>
      <c r="ULF293" s="42"/>
      <c r="ULG293" s="42"/>
      <c r="ULH293" s="42"/>
      <c r="ULI293" s="42"/>
      <c r="ULJ293" s="42"/>
      <c r="ULK293" s="42"/>
      <c r="ULL293" s="42"/>
      <c r="ULM293" s="42"/>
      <c r="ULN293" s="42"/>
      <c r="ULO293" s="42"/>
      <c r="ULP293" s="42"/>
      <c r="ULQ293" s="42"/>
      <c r="ULR293" s="42"/>
      <c r="ULS293" s="42"/>
      <c r="ULT293" s="42"/>
      <c r="ULU293" s="42"/>
      <c r="ULV293" s="42"/>
      <c r="ULW293" s="42"/>
      <c r="ULX293" s="42"/>
      <c r="ULY293" s="42"/>
      <c r="ULZ293" s="42"/>
      <c r="UMA293" s="42"/>
      <c r="UMB293" s="42"/>
      <c r="UMC293" s="42"/>
      <c r="UMD293" s="42"/>
      <c r="UME293" s="42"/>
      <c r="UMF293" s="42"/>
      <c r="UMG293" s="42"/>
      <c r="UMH293" s="42"/>
      <c r="UMI293" s="42"/>
      <c r="UMJ293" s="42"/>
      <c r="UMK293" s="42"/>
      <c r="UML293" s="42"/>
      <c r="UMM293" s="42"/>
      <c r="UMN293" s="42"/>
      <c r="UMO293" s="42"/>
      <c r="UMP293" s="42"/>
      <c r="UMQ293" s="42"/>
      <c r="UMR293" s="42"/>
      <c r="UMS293" s="42"/>
      <c r="UMT293" s="42"/>
      <c r="UMU293" s="42"/>
      <c r="UMV293" s="42"/>
      <c r="UMW293" s="42"/>
      <c r="UMX293" s="42"/>
      <c r="UMY293" s="42"/>
      <c r="UMZ293" s="42"/>
      <c r="UNA293" s="42"/>
      <c r="UNB293" s="42"/>
      <c r="UNC293" s="42"/>
      <c r="UND293" s="42"/>
      <c r="UNE293" s="42"/>
      <c r="UNF293" s="42"/>
      <c r="UNG293" s="42"/>
      <c r="UNH293" s="42"/>
      <c r="UNI293" s="42"/>
      <c r="UNJ293" s="42"/>
      <c r="UNK293" s="42"/>
      <c r="UNL293" s="42"/>
      <c r="UNM293" s="42"/>
      <c r="UNN293" s="42"/>
      <c r="UNO293" s="42"/>
      <c r="UNP293" s="42"/>
      <c r="UNQ293" s="42"/>
      <c r="UNR293" s="42"/>
      <c r="UNS293" s="42"/>
      <c r="UNT293" s="42"/>
      <c r="UNU293" s="42"/>
      <c r="UNV293" s="42"/>
      <c r="UNW293" s="42"/>
      <c r="UNX293" s="42"/>
      <c r="UNY293" s="42"/>
      <c r="UNZ293" s="42"/>
      <c r="UOA293" s="42"/>
      <c r="UOB293" s="42"/>
      <c r="UOC293" s="42"/>
      <c r="UOD293" s="42"/>
      <c r="UOE293" s="42"/>
      <c r="UOF293" s="42"/>
      <c r="UOG293" s="42"/>
      <c r="UOH293" s="42"/>
      <c r="UOI293" s="42"/>
      <c r="UOJ293" s="42"/>
      <c r="UOK293" s="42"/>
      <c r="UOL293" s="42"/>
      <c r="UOM293" s="42"/>
      <c r="UON293" s="42"/>
      <c r="UOO293" s="42"/>
      <c r="UOP293" s="42"/>
      <c r="UOQ293" s="42"/>
      <c r="UOR293" s="42"/>
      <c r="UOS293" s="42"/>
      <c r="UOT293" s="42"/>
      <c r="UOU293" s="42"/>
      <c r="UOV293" s="42"/>
      <c r="UOW293" s="42"/>
      <c r="UOX293" s="42"/>
      <c r="UOY293" s="42"/>
      <c r="UOZ293" s="42"/>
      <c r="UPA293" s="42"/>
      <c r="UPB293" s="42"/>
      <c r="UPC293" s="42"/>
      <c r="UPD293" s="42"/>
      <c r="UPE293" s="42"/>
      <c r="UPF293" s="42"/>
      <c r="UPG293" s="42"/>
      <c r="UPH293" s="42"/>
      <c r="UPI293" s="42"/>
      <c r="UPJ293" s="42"/>
      <c r="UPK293" s="42"/>
      <c r="UPL293" s="42"/>
      <c r="UPM293" s="42"/>
      <c r="UPN293" s="42"/>
      <c r="UPO293" s="42"/>
      <c r="UPP293" s="42"/>
      <c r="UPQ293" s="42"/>
      <c r="UPR293" s="42"/>
      <c r="UPS293" s="42"/>
      <c r="UPT293" s="42"/>
      <c r="UPU293" s="42"/>
      <c r="UPV293" s="42"/>
      <c r="UPW293" s="42"/>
      <c r="UPX293" s="42"/>
      <c r="UPY293" s="42"/>
      <c r="UPZ293" s="42"/>
      <c r="UQA293" s="42"/>
      <c r="UQB293" s="42"/>
      <c r="UQC293" s="42"/>
      <c r="UQD293" s="42"/>
      <c r="UQE293" s="42"/>
      <c r="UQF293" s="42"/>
      <c r="UQG293" s="42"/>
      <c r="UQH293" s="42"/>
      <c r="UQI293" s="42"/>
      <c r="UQJ293" s="42"/>
      <c r="UQK293" s="42"/>
      <c r="UQL293" s="42"/>
      <c r="UQM293" s="42"/>
      <c r="UQN293" s="42"/>
      <c r="UQO293" s="42"/>
      <c r="UQP293" s="42"/>
      <c r="UQQ293" s="42"/>
      <c r="UQR293" s="42"/>
      <c r="UQS293" s="42"/>
      <c r="UQT293" s="42"/>
      <c r="UQU293" s="42"/>
      <c r="UQV293" s="42"/>
      <c r="UQW293" s="42"/>
      <c r="UQX293" s="42"/>
      <c r="UQY293" s="42"/>
      <c r="UQZ293" s="42"/>
      <c r="URA293" s="42"/>
      <c r="URB293" s="42"/>
      <c r="URC293" s="42"/>
      <c r="URD293" s="42"/>
      <c r="URE293" s="42"/>
      <c r="URF293" s="42"/>
      <c r="URG293" s="42"/>
      <c r="URH293" s="42"/>
      <c r="URI293" s="42"/>
      <c r="URJ293" s="42"/>
      <c r="URK293" s="42"/>
      <c r="URL293" s="42"/>
      <c r="URM293" s="42"/>
      <c r="URN293" s="42"/>
      <c r="URO293" s="42"/>
      <c r="URP293" s="42"/>
      <c r="URQ293" s="42"/>
      <c r="URR293" s="42"/>
      <c r="URS293" s="42"/>
      <c r="URT293" s="42"/>
      <c r="URU293" s="42"/>
      <c r="URV293" s="42"/>
      <c r="URW293" s="42"/>
      <c r="URX293" s="42"/>
      <c r="URY293" s="42"/>
      <c r="URZ293" s="42"/>
      <c r="USA293" s="42"/>
      <c r="USB293" s="42"/>
      <c r="USC293" s="42"/>
      <c r="USD293" s="42"/>
      <c r="USE293" s="42"/>
      <c r="USF293" s="42"/>
      <c r="USG293" s="42"/>
      <c r="USH293" s="42"/>
      <c r="USI293" s="42"/>
      <c r="USJ293" s="42"/>
      <c r="USK293" s="42"/>
      <c r="USL293" s="42"/>
      <c r="USM293" s="42"/>
      <c r="USN293" s="42"/>
      <c r="USO293" s="42"/>
      <c r="USP293" s="42"/>
      <c r="USQ293" s="42"/>
      <c r="USR293" s="42"/>
      <c r="USS293" s="42"/>
      <c r="UST293" s="42"/>
      <c r="USU293" s="42"/>
      <c r="USV293" s="42"/>
      <c r="USW293" s="42"/>
      <c r="USX293" s="42"/>
      <c r="USY293" s="42"/>
      <c r="USZ293" s="42"/>
      <c r="UTA293" s="42"/>
      <c r="UTB293" s="42"/>
      <c r="UTC293" s="42"/>
      <c r="UTD293" s="42"/>
      <c r="UTE293" s="42"/>
      <c r="UTF293" s="42"/>
      <c r="UTG293" s="42"/>
      <c r="UTH293" s="42"/>
      <c r="UTI293" s="42"/>
      <c r="UTJ293" s="42"/>
      <c r="UTK293" s="42"/>
      <c r="UTL293" s="42"/>
      <c r="UTM293" s="42"/>
      <c r="UTN293" s="42"/>
      <c r="UTO293" s="42"/>
      <c r="UTP293" s="42"/>
      <c r="UTQ293" s="42"/>
      <c r="UTR293" s="42"/>
      <c r="UTS293" s="42"/>
      <c r="UTT293" s="42"/>
      <c r="UTU293" s="42"/>
      <c r="UTV293" s="42"/>
      <c r="UTW293" s="42"/>
      <c r="UTX293" s="42"/>
      <c r="UTY293" s="42"/>
      <c r="UTZ293" s="42"/>
      <c r="UUA293" s="42"/>
      <c r="UUB293" s="42"/>
      <c r="UUC293" s="42"/>
      <c r="UUD293" s="42"/>
      <c r="UUE293" s="42"/>
      <c r="UUF293" s="42"/>
      <c r="UUG293" s="42"/>
      <c r="UUH293" s="42"/>
      <c r="UUI293" s="42"/>
      <c r="UUJ293" s="42"/>
      <c r="UUK293" s="42"/>
      <c r="UUL293" s="42"/>
      <c r="UUM293" s="42"/>
      <c r="UUN293" s="42"/>
      <c r="UUO293" s="42"/>
      <c r="UUP293" s="42"/>
      <c r="UUQ293" s="42"/>
      <c r="UUR293" s="42"/>
      <c r="UUS293" s="42"/>
      <c r="UUT293" s="42"/>
      <c r="UUU293" s="42"/>
      <c r="UUV293" s="42"/>
      <c r="UUW293" s="42"/>
      <c r="UUX293" s="42"/>
      <c r="UUY293" s="42"/>
      <c r="UUZ293" s="42"/>
      <c r="UVA293" s="42"/>
      <c r="UVB293" s="42"/>
      <c r="UVC293" s="42"/>
      <c r="UVD293" s="42"/>
      <c r="UVE293" s="42"/>
      <c r="UVF293" s="42"/>
      <c r="UVG293" s="42"/>
      <c r="UVH293" s="42"/>
      <c r="UVI293" s="42"/>
      <c r="UVJ293" s="42"/>
      <c r="UVK293" s="42"/>
      <c r="UVL293" s="42"/>
      <c r="UVM293" s="42"/>
      <c r="UVN293" s="42"/>
      <c r="UVO293" s="42"/>
      <c r="UVP293" s="42"/>
      <c r="UVQ293" s="42"/>
      <c r="UVR293" s="42"/>
      <c r="UVS293" s="42"/>
      <c r="UVT293" s="42"/>
      <c r="UVU293" s="42"/>
      <c r="UVV293" s="42"/>
      <c r="UVW293" s="42"/>
      <c r="UVX293" s="42"/>
      <c r="UVY293" s="42"/>
      <c r="UVZ293" s="42"/>
      <c r="UWA293" s="42"/>
      <c r="UWB293" s="42"/>
      <c r="UWC293" s="42"/>
      <c r="UWD293" s="42"/>
      <c r="UWE293" s="42"/>
      <c r="UWF293" s="42"/>
      <c r="UWG293" s="42"/>
      <c r="UWH293" s="42"/>
      <c r="UWI293" s="42"/>
      <c r="UWJ293" s="42"/>
      <c r="UWK293" s="42"/>
      <c r="UWL293" s="42"/>
      <c r="UWM293" s="42"/>
      <c r="UWN293" s="42"/>
      <c r="UWO293" s="42"/>
      <c r="UWP293" s="42"/>
      <c r="UWQ293" s="42"/>
      <c r="UWR293" s="42"/>
      <c r="UWS293" s="42"/>
      <c r="UWT293" s="42"/>
      <c r="UWU293" s="42"/>
      <c r="UWV293" s="42"/>
      <c r="UWW293" s="42"/>
      <c r="UWX293" s="42"/>
      <c r="UWY293" s="42"/>
      <c r="UWZ293" s="42"/>
      <c r="UXA293" s="42"/>
      <c r="UXB293" s="42"/>
      <c r="UXC293" s="42"/>
      <c r="UXD293" s="42"/>
      <c r="UXE293" s="42"/>
      <c r="UXF293" s="42"/>
      <c r="UXG293" s="42"/>
      <c r="UXH293" s="42"/>
      <c r="UXI293" s="42"/>
      <c r="UXJ293" s="42"/>
      <c r="UXK293" s="42"/>
      <c r="UXL293" s="42"/>
      <c r="UXM293" s="42"/>
      <c r="UXN293" s="42"/>
      <c r="UXO293" s="42"/>
      <c r="UXP293" s="42"/>
      <c r="UXQ293" s="42"/>
      <c r="UXR293" s="42"/>
      <c r="UXS293" s="42"/>
      <c r="UXT293" s="42"/>
      <c r="UXU293" s="42"/>
      <c r="UXV293" s="42"/>
      <c r="UXW293" s="42"/>
      <c r="UXX293" s="42"/>
      <c r="UXY293" s="42"/>
      <c r="UXZ293" s="42"/>
      <c r="UYA293" s="42"/>
      <c r="UYB293" s="42"/>
      <c r="UYC293" s="42"/>
      <c r="UYD293" s="42"/>
      <c r="UYE293" s="42"/>
      <c r="UYF293" s="42"/>
      <c r="UYG293" s="42"/>
      <c r="UYH293" s="42"/>
      <c r="UYI293" s="42"/>
      <c r="UYJ293" s="42"/>
      <c r="UYK293" s="42"/>
      <c r="UYL293" s="42"/>
      <c r="UYM293" s="42"/>
      <c r="UYN293" s="42"/>
      <c r="UYO293" s="42"/>
      <c r="UYP293" s="42"/>
      <c r="UYQ293" s="42"/>
      <c r="UYR293" s="42"/>
      <c r="UYS293" s="42"/>
      <c r="UYT293" s="42"/>
      <c r="UYU293" s="42"/>
      <c r="UYV293" s="42"/>
      <c r="UYW293" s="42"/>
      <c r="UYX293" s="42"/>
      <c r="UYY293" s="42"/>
      <c r="UYZ293" s="42"/>
      <c r="UZA293" s="42"/>
      <c r="UZB293" s="42"/>
      <c r="UZC293" s="42"/>
      <c r="UZD293" s="42"/>
      <c r="UZE293" s="42"/>
      <c r="UZF293" s="42"/>
      <c r="UZG293" s="42"/>
      <c r="UZH293" s="42"/>
      <c r="UZI293" s="42"/>
      <c r="UZJ293" s="42"/>
      <c r="UZK293" s="42"/>
      <c r="UZL293" s="42"/>
      <c r="UZM293" s="42"/>
      <c r="UZN293" s="42"/>
      <c r="UZO293" s="42"/>
      <c r="UZP293" s="42"/>
      <c r="UZQ293" s="42"/>
      <c r="UZR293" s="42"/>
      <c r="UZS293" s="42"/>
      <c r="UZT293" s="42"/>
      <c r="UZU293" s="42"/>
      <c r="UZV293" s="42"/>
      <c r="UZW293" s="42"/>
      <c r="UZX293" s="42"/>
      <c r="UZY293" s="42"/>
      <c r="UZZ293" s="42"/>
      <c r="VAA293" s="42"/>
      <c r="VAB293" s="42"/>
      <c r="VAC293" s="42"/>
      <c r="VAD293" s="42"/>
      <c r="VAE293" s="42"/>
      <c r="VAF293" s="42"/>
      <c r="VAG293" s="42"/>
      <c r="VAH293" s="42"/>
      <c r="VAI293" s="42"/>
      <c r="VAJ293" s="42"/>
      <c r="VAK293" s="42"/>
      <c r="VAL293" s="42"/>
      <c r="VAM293" s="42"/>
      <c r="VAN293" s="42"/>
      <c r="VAO293" s="42"/>
      <c r="VAP293" s="42"/>
      <c r="VAQ293" s="42"/>
      <c r="VAR293" s="42"/>
      <c r="VAS293" s="42"/>
      <c r="VAT293" s="42"/>
      <c r="VAU293" s="42"/>
      <c r="VAV293" s="42"/>
      <c r="VAW293" s="42"/>
      <c r="VAX293" s="42"/>
      <c r="VAY293" s="42"/>
      <c r="VAZ293" s="42"/>
      <c r="VBA293" s="42"/>
      <c r="VBB293" s="42"/>
      <c r="VBC293" s="42"/>
      <c r="VBD293" s="42"/>
      <c r="VBE293" s="42"/>
      <c r="VBF293" s="42"/>
      <c r="VBG293" s="42"/>
      <c r="VBH293" s="42"/>
      <c r="VBI293" s="42"/>
      <c r="VBJ293" s="42"/>
      <c r="VBK293" s="42"/>
      <c r="VBL293" s="42"/>
      <c r="VBM293" s="42"/>
      <c r="VBN293" s="42"/>
      <c r="VBO293" s="42"/>
      <c r="VBP293" s="42"/>
      <c r="VBQ293" s="42"/>
      <c r="VBR293" s="42"/>
      <c r="VBS293" s="42"/>
      <c r="VBT293" s="42"/>
      <c r="VBU293" s="42"/>
      <c r="VBV293" s="42"/>
      <c r="VBW293" s="42"/>
      <c r="VBX293" s="42"/>
      <c r="VBY293" s="42"/>
      <c r="VBZ293" s="42"/>
      <c r="VCA293" s="42"/>
      <c r="VCB293" s="42"/>
      <c r="VCC293" s="42"/>
      <c r="VCD293" s="42"/>
      <c r="VCE293" s="42"/>
      <c r="VCF293" s="42"/>
      <c r="VCG293" s="42"/>
      <c r="VCH293" s="42"/>
      <c r="VCI293" s="42"/>
      <c r="VCJ293" s="42"/>
      <c r="VCK293" s="42"/>
      <c r="VCL293" s="42"/>
      <c r="VCM293" s="42"/>
      <c r="VCN293" s="42"/>
      <c r="VCO293" s="42"/>
      <c r="VCP293" s="42"/>
      <c r="VCQ293" s="42"/>
      <c r="VCR293" s="42"/>
      <c r="VCS293" s="42"/>
      <c r="VCT293" s="42"/>
      <c r="VCU293" s="42"/>
      <c r="VCV293" s="42"/>
      <c r="VCW293" s="42"/>
      <c r="VCX293" s="42"/>
      <c r="VCY293" s="42"/>
      <c r="VCZ293" s="42"/>
      <c r="VDA293" s="42"/>
      <c r="VDB293" s="42"/>
      <c r="VDC293" s="42"/>
      <c r="VDD293" s="42"/>
      <c r="VDE293" s="42"/>
      <c r="VDF293" s="42"/>
      <c r="VDG293" s="42"/>
      <c r="VDH293" s="42"/>
      <c r="VDI293" s="42"/>
      <c r="VDJ293" s="42"/>
      <c r="VDK293" s="42"/>
      <c r="VDL293" s="42"/>
      <c r="VDM293" s="42"/>
      <c r="VDN293" s="42"/>
      <c r="VDO293" s="42"/>
      <c r="VDP293" s="42"/>
      <c r="VDQ293" s="42"/>
      <c r="VDR293" s="42"/>
      <c r="VDS293" s="42"/>
      <c r="VDT293" s="42"/>
      <c r="VDU293" s="42"/>
      <c r="VDV293" s="42"/>
      <c r="VDW293" s="42"/>
      <c r="VDX293" s="42"/>
      <c r="VDY293" s="42"/>
      <c r="VDZ293" s="42"/>
      <c r="VEA293" s="42"/>
      <c r="VEB293" s="42"/>
      <c r="VEC293" s="42"/>
      <c r="VED293" s="42"/>
      <c r="VEE293" s="42"/>
      <c r="VEF293" s="42"/>
      <c r="VEG293" s="42"/>
      <c r="VEH293" s="42"/>
      <c r="VEI293" s="42"/>
      <c r="VEJ293" s="42"/>
      <c r="VEK293" s="42"/>
      <c r="VEL293" s="42"/>
      <c r="VEM293" s="42"/>
      <c r="VEN293" s="42"/>
      <c r="VEO293" s="42"/>
      <c r="VEP293" s="42"/>
      <c r="VEQ293" s="42"/>
      <c r="VER293" s="42"/>
      <c r="VES293" s="42"/>
      <c r="VET293" s="42"/>
      <c r="VEU293" s="42"/>
      <c r="VEV293" s="42"/>
      <c r="VEW293" s="42"/>
      <c r="VEX293" s="42"/>
      <c r="VEY293" s="42"/>
      <c r="VEZ293" s="42"/>
      <c r="VFA293" s="42"/>
      <c r="VFB293" s="42"/>
      <c r="VFC293" s="42"/>
      <c r="VFD293" s="42"/>
      <c r="VFE293" s="42"/>
      <c r="VFF293" s="42"/>
      <c r="VFG293" s="42"/>
      <c r="VFH293" s="42"/>
      <c r="VFI293" s="42"/>
      <c r="VFJ293" s="42"/>
      <c r="VFK293" s="42"/>
      <c r="VFL293" s="42"/>
      <c r="VFM293" s="42"/>
      <c r="VFN293" s="42"/>
      <c r="VFO293" s="42"/>
      <c r="VFP293" s="42"/>
      <c r="VFQ293" s="42"/>
      <c r="VFR293" s="42"/>
      <c r="VFS293" s="42"/>
      <c r="VFT293" s="42"/>
      <c r="VFU293" s="42"/>
      <c r="VFV293" s="42"/>
      <c r="VFW293" s="42"/>
      <c r="VFX293" s="42"/>
      <c r="VFY293" s="42"/>
      <c r="VFZ293" s="42"/>
      <c r="VGA293" s="42"/>
      <c r="VGB293" s="42"/>
      <c r="VGC293" s="42"/>
      <c r="VGD293" s="42"/>
      <c r="VGE293" s="42"/>
      <c r="VGF293" s="42"/>
      <c r="VGG293" s="42"/>
      <c r="VGH293" s="42"/>
      <c r="VGI293" s="42"/>
      <c r="VGJ293" s="42"/>
      <c r="VGK293" s="42"/>
      <c r="VGL293" s="42"/>
      <c r="VGM293" s="42"/>
      <c r="VGN293" s="42"/>
      <c r="VGO293" s="42"/>
      <c r="VGP293" s="42"/>
      <c r="VGQ293" s="42"/>
      <c r="VGR293" s="42"/>
      <c r="VGS293" s="42"/>
      <c r="VGT293" s="42"/>
      <c r="VGU293" s="42"/>
      <c r="VGV293" s="42"/>
      <c r="VGW293" s="42"/>
      <c r="VGX293" s="42"/>
      <c r="VGY293" s="42"/>
      <c r="VGZ293" s="42"/>
      <c r="VHA293" s="42"/>
      <c r="VHB293" s="42"/>
      <c r="VHC293" s="42"/>
      <c r="VHD293" s="42"/>
      <c r="VHE293" s="42"/>
      <c r="VHF293" s="42"/>
      <c r="VHG293" s="42"/>
      <c r="VHH293" s="42"/>
      <c r="VHI293" s="42"/>
      <c r="VHJ293" s="42"/>
      <c r="VHK293" s="42"/>
      <c r="VHL293" s="42"/>
      <c r="VHM293" s="42"/>
      <c r="VHN293" s="42"/>
      <c r="VHO293" s="42"/>
      <c r="VHP293" s="42"/>
      <c r="VHQ293" s="42"/>
      <c r="VHR293" s="42"/>
      <c r="VHS293" s="42"/>
      <c r="VHT293" s="42"/>
      <c r="VHU293" s="42"/>
      <c r="VHV293" s="42"/>
      <c r="VHW293" s="42"/>
      <c r="VHX293" s="42"/>
      <c r="VHY293" s="42"/>
      <c r="VHZ293" s="42"/>
      <c r="VIA293" s="42"/>
      <c r="VIB293" s="42"/>
      <c r="VIC293" s="42"/>
      <c r="VID293" s="42"/>
      <c r="VIE293" s="42"/>
      <c r="VIF293" s="42"/>
      <c r="VIG293" s="42"/>
      <c r="VIH293" s="42"/>
      <c r="VII293" s="42"/>
      <c r="VIJ293" s="42"/>
      <c r="VIK293" s="42"/>
      <c r="VIL293" s="42"/>
      <c r="VIM293" s="42"/>
      <c r="VIN293" s="42"/>
      <c r="VIO293" s="42"/>
      <c r="VIP293" s="42"/>
      <c r="VIQ293" s="42"/>
      <c r="VIR293" s="42"/>
      <c r="VIS293" s="42"/>
      <c r="VIT293" s="42"/>
      <c r="VIU293" s="42"/>
      <c r="VIV293" s="42"/>
      <c r="VIW293" s="42"/>
      <c r="VIX293" s="42"/>
      <c r="VIY293" s="42"/>
      <c r="VIZ293" s="42"/>
      <c r="VJA293" s="42"/>
      <c r="VJB293" s="42"/>
      <c r="VJC293" s="42"/>
      <c r="VJD293" s="42"/>
      <c r="VJE293" s="42"/>
      <c r="VJF293" s="42"/>
      <c r="VJG293" s="42"/>
      <c r="VJH293" s="42"/>
      <c r="VJI293" s="42"/>
      <c r="VJJ293" s="42"/>
      <c r="VJK293" s="42"/>
      <c r="VJL293" s="42"/>
      <c r="VJM293" s="42"/>
      <c r="VJN293" s="42"/>
      <c r="VJO293" s="42"/>
      <c r="VJP293" s="42"/>
      <c r="VJQ293" s="42"/>
      <c r="VJR293" s="42"/>
      <c r="VJS293" s="42"/>
      <c r="VJT293" s="42"/>
      <c r="VJU293" s="42"/>
      <c r="VJV293" s="42"/>
      <c r="VJW293" s="42"/>
      <c r="VJX293" s="42"/>
      <c r="VJY293" s="42"/>
      <c r="VJZ293" s="42"/>
      <c r="VKA293" s="42"/>
      <c r="VKB293" s="42"/>
      <c r="VKC293" s="42"/>
      <c r="VKD293" s="42"/>
      <c r="VKE293" s="42"/>
      <c r="VKF293" s="42"/>
      <c r="VKG293" s="42"/>
      <c r="VKH293" s="42"/>
      <c r="VKI293" s="42"/>
      <c r="VKJ293" s="42"/>
      <c r="VKK293" s="42"/>
      <c r="VKL293" s="42"/>
      <c r="VKM293" s="42"/>
      <c r="VKN293" s="42"/>
      <c r="VKO293" s="42"/>
      <c r="VKP293" s="42"/>
      <c r="VKQ293" s="42"/>
      <c r="VKR293" s="42"/>
      <c r="VKS293" s="42"/>
      <c r="VKT293" s="42"/>
      <c r="VKU293" s="42"/>
      <c r="VKV293" s="42"/>
      <c r="VKW293" s="42"/>
      <c r="VKX293" s="42"/>
      <c r="VKY293" s="42"/>
      <c r="VKZ293" s="42"/>
      <c r="VLA293" s="42"/>
      <c r="VLB293" s="42"/>
      <c r="VLC293" s="42"/>
      <c r="VLD293" s="42"/>
      <c r="VLE293" s="42"/>
      <c r="VLF293" s="42"/>
      <c r="VLG293" s="42"/>
      <c r="VLH293" s="42"/>
      <c r="VLI293" s="42"/>
      <c r="VLJ293" s="42"/>
      <c r="VLK293" s="42"/>
      <c r="VLL293" s="42"/>
      <c r="VLM293" s="42"/>
      <c r="VLN293" s="42"/>
      <c r="VLO293" s="42"/>
      <c r="VLP293" s="42"/>
      <c r="VLQ293" s="42"/>
      <c r="VLR293" s="42"/>
      <c r="VLS293" s="42"/>
      <c r="VLT293" s="42"/>
      <c r="VLU293" s="42"/>
      <c r="VLV293" s="42"/>
      <c r="VLW293" s="42"/>
      <c r="VLX293" s="42"/>
      <c r="VLY293" s="42"/>
      <c r="VLZ293" s="42"/>
      <c r="VMA293" s="42"/>
      <c r="VMB293" s="42"/>
      <c r="VMC293" s="42"/>
      <c r="VMD293" s="42"/>
      <c r="VME293" s="42"/>
      <c r="VMF293" s="42"/>
      <c r="VMG293" s="42"/>
      <c r="VMH293" s="42"/>
      <c r="VMI293" s="42"/>
      <c r="VMJ293" s="42"/>
      <c r="VMK293" s="42"/>
      <c r="VML293" s="42"/>
      <c r="VMM293" s="42"/>
      <c r="VMN293" s="42"/>
      <c r="VMO293" s="42"/>
      <c r="VMP293" s="42"/>
      <c r="VMQ293" s="42"/>
      <c r="VMR293" s="42"/>
      <c r="VMS293" s="42"/>
      <c r="VMT293" s="42"/>
      <c r="VMU293" s="42"/>
      <c r="VMV293" s="42"/>
      <c r="VMW293" s="42"/>
      <c r="VMX293" s="42"/>
      <c r="VMY293" s="42"/>
      <c r="VMZ293" s="42"/>
      <c r="VNA293" s="42"/>
      <c r="VNB293" s="42"/>
      <c r="VNC293" s="42"/>
      <c r="VND293" s="42"/>
      <c r="VNE293" s="42"/>
      <c r="VNF293" s="42"/>
      <c r="VNG293" s="42"/>
      <c r="VNH293" s="42"/>
      <c r="VNI293" s="42"/>
      <c r="VNJ293" s="42"/>
      <c r="VNK293" s="42"/>
      <c r="VNL293" s="42"/>
      <c r="VNM293" s="42"/>
      <c r="VNN293" s="42"/>
      <c r="VNO293" s="42"/>
      <c r="VNP293" s="42"/>
      <c r="VNQ293" s="42"/>
      <c r="VNR293" s="42"/>
      <c r="VNS293" s="42"/>
      <c r="VNT293" s="42"/>
      <c r="VNU293" s="42"/>
      <c r="VNV293" s="42"/>
      <c r="VNW293" s="42"/>
      <c r="VNX293" s="42"/>
      <c r="VNY293" s="42"/>
      <c r="VNZ293" s="42"/>
      <c r="VOA293" s="42"/>
      <c r="VOB293" s="42"/>
      <c r="VOC293" s="42"/>
      <c r="VOD293" s="42"/>
      <c r="VOE293" s="42"/>
      <c r="VOF293" s="42"/>
      <c r="VOG293" s="42"/>
      <c r="VOH293" s="42"/>
      <c r="VOI293" s="42"/>
      <c r="VOJ293" s="42"/>
      <c r="VOK293" s="42"/>
      <c r="VOL293" s="42"/>
      <c r="VOM293" s="42"/>
      <c r="VON293" s="42"/>
      <c r="VOO293" s="42"/>
      <c r="VOP293" s="42"/>
      <c r="VOQ293" s="42"/>
      <c r="VOR293" s="42"/>
      <c r="VOS293" s="42"/>
      <c r="VOT293" s="42"/>
      <c r="VOU293" s="42"/>
      <c r="VOV293" s="42"/>
      <c r="VOW293" s="42"/>
      <c r="VOX293" s="42"/>
      <c r="VOY293" s="42"/>
      <c r="VOZ293" s="42"/>
      <c r="VPA293" s="42"/>
      <c r="VPB293" s="42"/>
      <c r="VPC293" s="42"/>
      <c r="VPD293" s="42"/>
      <c r="VPE293" s="42"/>
      <c r="VPF293" s="42"/>
      <c r="VPG293" s="42"/>
      <c r="VPH293" s="42"/>
      <c r="VPI293" s="42"/>
      <c r="VPJ293" s="42"/>
      <c r="VPK293" s="42"/>
      <c r="VPL293" s="42"/>
      <c r="VPM293" s="42"/>
      <c r="VPN293" s="42"/>
      <c r="VPO293" s="42"/>
      <c r="VPP293" s="42"/>
      <c r="VPQ293" s="42"/>
      <c r="VPR293" s="42"/>
      <c r="VPS293" s="42"/>
      <c r="VPT293" s="42"/>
      <c r="VPU293" s="42"/>
      <c r="VPV293" s="42"/>
      <c r="VPW293" s="42"/>
      <c r="VPX293" s="42"/>
      <c r="VPY293" s="42"/>
      <c r="VPZ293" s="42"/>
      <c r="VQA293" s="42"/>
      <c r="VQB293" s="42"/>
      <c r="VQC293" s="42"/>
      <c r="VQD293" s="42"/>
      <c r="VQE293" s="42"/>
      <c r="VQF293" s="42"/>
      <c r="VQG293" s="42"/>
      <c r="VQH293" s="42"/>
      <c r="VQI293" s="42"/>
      <c r="VQJ293" s="42"/>
      <c r="VQK293" s="42"/>
      <c r="VQL293" s="42"/>
      <c r="VQM293" s="42"/>
      <c r="VQN293" s="42"/>
      <c r="VQO293" s="42"/>
      <c r="VQP293" s="42"/>
      <c r="VQQ293" s="42"/>
      <c r="VQR293" s="42"/>
      <c r="VQS293" s="42"/>
      <c r="VQT293" s="42"/>
      <c r="VQU293" s="42"/>
      <c r="VQV293" s="42"/>
      <c r="VQW293" s="42"/>
      <c r="VQX293" s="42"/>
      <c r="VQY293" s="42"/>
      <c r="VQZ293" s="42"/>
      <c r="VRA293" s="42"/>
      <c r="VRB293" s="42"/>
      <c r="VRC293" s="42"/>
      <c r="VRD293" s="42"/>
      <c r="VRE293" s="42"/>
      <c r="VRF293" s="42"/>
      <c r="VRG293" s="42"/>
      <c r="VRH293" s="42"/>
      <c r="VRI293" s="42"/>
      <c r="VRJ293" s="42"/>
      <c r="VRK293" s="42"/>
      <c r="VRL293" s="42"/>
      <c r="VRM293" s="42"/>
      <c r="VRN293" s="42"/>
      <c r="VRO293" s="42"/>
      <c r="VRP293" s="42"/>
      <c r="VRQ293" s="42"/>
      <c r="VRR293" s="42"/>
      <c r="VRS293" s="42"/>
      <c r="VRT293" s="42"/>
      <c r="VRU293" s="42"/>
      <c r="VRV293" s="42"/>
      <c r="VRW293" s="42"/>
      <c r="VRX293" s="42"/>
      <c r="VRY293" s="42"/>
      <c r="VRZ293" s="42"/>
      <c r="VSA293" s="42"/>
      <c r="VSB293" s="42"/>
      <c r="VSC293" s="42"/>
      <c r="VSD293" s="42"/>
      <c r="VSE293" s="42"/>
      <c r="VSF293" s="42"/>
      <c r="VSG293" s="42"/>
      <c r="VSH293" s="42"/>
      <c r="VSI293" s="42"/>
      <c r="VSJ293" s="42"/>
      <c r="VSK293" s="42"/>
      <c r="VSL293" s="42"/>
      <c r="VSM293" s="42"/>
      <c r="VSN293" s="42"/>
      <c r="VSO293" s="42"/>
      <c r="VSP293" s="42"/>
      <c r="VSQ293" s="42"/>
      <c r="VSR293" s="42"/>
      <c r="VSS293" s="42"/>
      <c r="VST293" s="42"/>
      <c r="VSU293" s="42"/>
      <c r="VSV293" s="42"/>
      <c r="VSW293" s="42"/>
      <c r="VSX293" s="42"/>
      <c r="VSY293" s="42"/>
      <c r="VSZ293" s="42"/>
      <c r="VTA293" s="42"/>
      <c r="VTB293" s="42"/>
      <c r="VTC293" s="42"/>
      <c r="VTD293" s="42"/>
      <c r="VTE293" s="42"/>
      <c r="VTF293" s="42"/>
      <c r="VTG293" s="42"/>
      <c r="VTH293" s="42"/>
      <c r="VTI293" s="42"/>
      <c r="VTJ293" s="42"/>
      <c r="VTK293" s="42"/>
      <c r="VTL293" s="42"/>
      <c r="VTM293" s="42"/>
      <c r="VTN293" s="42"/>
      <c r="VTO293" s="42"/>
      <c r="VTP293" s="42"/>
      <c r="VTQ293" s="42"/>
      <c r="VTR293" s="42"/>
      <c r="VTS293" s="42"/>
      <c r="VTT293" s="42"/>
      <c r="VTU293" s="42"/>
      <c r="VTV293" s="42"/>
      <c r="VTW293" s="42"/>
      <c r="VTX293" s="42"/>
      <c r="VTY293" s="42"/>
      <c r="VTZ293" s="42"/>
      <c r="VUA293" s="42"/>
      <c r="VUB293" s="42"/>
      <c r="VUC293" s="42"/>
      <c r="VUD293" s="42"/>
      <c r="VUE293" s="42"/>
      <c r="VUF293" s="42"/>
      <c r="VUG293" s="42"/>
      <c r="VUH293" s="42"/>
      <c r="VUI293" s="42"/>
      <c r="VUJ293" s="42"/>
      <c r="VUK293" s="42"/>
      <c r="VUL293" s="42"/>
      <c r="VUM293" s="42"/>
      <c r="VUN293" s="42"/>
      <c r="VUO293" s="42"/>
      <c r="VUP293" s="42"/>
      <c r="VUQ293" s="42"/>
      <c r="VUR293" s="42"/>
      <c r="VUS293" s="42"/>
      <c r="VUT293" s="42"/>
      <c r="VUU293" s="42"/>
      <c r="VUV293" s="42"/>
      <c r="VUW293" s="42"/>
      <c r="VUX293" s="42"/>
      <c r="VUY293" s="42"/>
      <c r="VUZ293" s="42"/>
      <c r="VVA293" s="42"/>
      <c r="VVB293" s="42"/>
      <c r="VVC293" s="42"/>
      <c r="VVD293" s="42"/>
      <c r="VVE293" s="42"/>
      <c r="VVF293" s="42"/>
      <c r="VVG293" s="42"/>
      <c r="VVH293" s="42"/>
      <c r="VVI293" s="42"/>
      <c r="VVJ293" s="42"/>
      <c r="VVK293" s="42"/>
      <c r="VVL293" s="42"/>
      <c r="VVM293" s="42"/>
      <c r="VVN293" s="42"/>
      <c r="VVO293" s="42"/>
      <c r="VVP293" s="42"/>
      <c r="VVQ293" s="42"/>
      <c r="VVR293" s="42"/>
      <c r="VVS293" s="42"/>
      <c r="VVT293" s="42"/>
      <c r="VVU293" s="42"/>
      <c r="VVV293" s="42"/>
      <c r="VVW293" s="42"/>
      <c r="VVX293" s="42"/>
      <c r="VVY293" s="42"/>
      <c r="VVZ293" s="42"/>
      <c r="VWA293" s="42"/>
      <c r="VWB293" s="42"/>
      <c r="VWC293" s="42"/>
      <c r="VWD293" s="42"/>
      <c r="VWE293" s="42"/>
      <c r="VWF293" s="42"/>
      <c r="VWG293" s="42"/>
      <c r="VWH293" s="42"/>
      <c r="VWI293" s="42"/>
      <c r="VWJ293" s="42"/>
      <c r="VWK293" s="42"/>
      <c r="VWL293" s="42"/>
      <c r="VWM293" s="42"/>
      <c r="VWN293" s="42"/>
      <c r="VWO293" s="42"/>
      <c r="VWP293" s="42"/>
      <c r="VWQ293" s="42"/>
      <c r="VWR293" s="42"/>
      <c r="VWS293" s="42"/>
      <c r="VWT293" s="42"/>
      <c r="VWU293" s="42"/>
      <c r="VWV293" s="42"/>
      <c r="VWW293" s="42"/>
      <c r="VWX293" s="42"/>
      <c r="VWY293" s="42"/>
      <c r="VWZ293" s="42"/>
      <c r="VXA293" s="42"/>
      <c r="VXB293" s="42"/>
      <c r="VXC293" s="42"/>
      <c r="VXD293" s="42"/>
      <c r="VXE293" s="42"/>
      <c r="VXF293" s="42"/>
      <c r="VXG293" s="42"/>
      <c r="VXH293" s="42"/>
      <c r="VXI293" s="42"/>
      <c r="VXJ293" s="42"/>
      <c r="VXK293" s="42"/>
      <c r="VXL293" s="42"/>
      <c r="VXM293" s="42"/>
      <c r="VXN293" s="42"/>
      <c r="VXO293" s="42"/>
      <c r="VXP293" s="42"/>
      <c r="VXQ293" s="42"/>
      <c r="VXR293" s="42"/>
      <c r="VXS293" s="42"/>
      <c r="VXT293" s="42"/>
      <c r="VXU293" s="42"/>
      <c r="VXV293" s="42"/>
      <c r="VXW293" s="42"/>
      <c r="VXX293" s="42"/>
      <c r="VXY293" s="42"/>
      <c r="VXZ293" s="42"/>
      <c r="VYA293" s="42"/>
      <c r="VYB293" s="42"/>
      <c r="VYC293" s="42"/>
      <c r="VYD293" s="42"/>
      <c r="VYE293" s="42"/>
      <c r="VYF293" s="42"/>
      <c r="VYG293" s="42"/>
      <c r="VYH293" s="42"/>
      <c r="VYI293" s="42"/>
      <c r="VYJ293" s="42"/>
      <c r="VYK293" s="42"/>
      <c r="VYL293" s="42"/>
      <c r="VYM293" s="42"/>
      <c r="VYN293" s="42"/>
      <c r="VYO293" s="42"/>
      <c r="VYP293" s="42"/>
      <c r="VYQ293" s="42"/>
      <c r="VYR293" s="42"/>
      <c r="VYS293" s="42"/>
      <c r="VYT293" s="42"/>
      <c r="VYU293" s="42"/>
      <c r="VYV293" s="42"/>
      <c r="VYW293" s="42"/>
      <c r="VYX293" s="42"/>
      <c r="VYY293" s="42"/>
      <c r="VYZ293" s="42"/>
      <c r="VZA293" s="42"/>
      <c r="VZB293" s="42"/>
      <c r="VZC293" s="42"/>
      <c r="VZD293" s="42"/>
      <c r="VZE293" s="42"/>
      <c r="VZF293" s="42"/>
      <c r="VZG293" s="42"/>
      <c r="VZH293" s="42"/>
      <c r="VZI293" s="42"/>
      <c r="VZJ293" s="42"/>
      <c r="VZK293" s="42"/>
      <c r="VZL293" s="42"/>
      <c r="VZM293" s="42"/>
      <c r="VZN293" s="42"/>
      <c r="VZO293" s="42"/>
      <c r="VZP293" s="42"/>
      <c r="VZQ293" s="42"/>
      <c r="VZR293" s="42"/>
      <c r="VZS293" s="42"/>
      <c r="VZT293" s="42"/>
      <c r="VZU293" s="42"/>
      <c r="VZV293" s="42"/>
      <c r="VZW293" s="42"/>
      <c r="VZX293" s="42"/>
      <c r="VZY293" s="42"/>
      <c r="VZZ293" s="42"/>
      <c r="WAA293" s="42"/>
      <c r="WAB293" s="42"/>
      <c r="WAC293" s="42"/>
      <c r="WAD293" s="42"/>
      <c r="WAE293" s="42"/>
      <c r="WAF293" s="42"/>
      <c r="WAG293" s="42"/>
      <c r="WAH293" s="42"/>
      <c r="WAI293" s="42"/>
      <c r="WAJ293" s="42"/>
      <c r="WAK293" s="42"/>
      <c r="WAL293" s="42"/>
      <c r="WAM293" s="42"/>
      <c r="WAN293" s="42"/>
      <c r="WAO293" s="42"/>
      <c r="WAP293" s="42"/>
      <c r="WAQ293" s="42"/>
      <c r="WAR293" s="42"/>
      <c r="WAS293" s="42"/>
      <c r="WAT293" s="42"/>
      <c r="WAU293" s="42"/>
      <c r="WAV293" s="42"/>
      <c r="WAW293" s="42"/>
      <c r="WAX293" s="42"/>
      <c r="WAY293" s="42"/>
      <c r="WAZ293" s="42"/>
      <c r="WBA293" s="42"/>
      <c r="WBB293" s="42"/>
      <c r="WBC293" s="42"/>
      <c r="WBD293" s="42"/>
      <c r="WBE293" s="42"/>
      <c r="WBF293" s="42"/>
      <c r="WBG293" s="42"/>
      <c r="WBH293" s="42"/>
      <c r="WBI293" s="42"/>
      <c r="WBJ293" s="42"/>
      <c r="WBK293" s="42"/>
      <c r="WBL293" s="42"/>
      <c r="WBM293" s="42"/>
      <c r="WBN293" s="42"/>
      <c r="WBO293" s="42"/>
      <c r="WBP293" s="42"/>
      <c r="WBQ293" s="42"/>
      <c r="WBR293" s="42"/>
      <c r="WBS293" s="42"/>
      <c r="WBT293" s="42"/>
      <c r="WBU293" s="42"/>
      <c r="WBV293" s="42"/>
      <c r="WBW293" s="42"/>
      <c r="WBX293" s="42"/>
      <c r="WBY293" s="42"/>
      <c r="WBZ293" s="42"/>
      <c r="WCA293" s="42"/>
      <c r="WCB293" s="42"/>
      <c r="WCC293" s="42"/>
      <c r="WCD293" s="42"/>
      <c r="WCE293" s="42"/>
      <c r="WCF293" s="42"/>
      <c r="WCG293" s="42"/>
      <c r="WCH293" s="42"/>
      <c r="WCI293" s="42"/>
      <c r="WCJ293" s="42"/>
      <c r="WCK293" s="42"/>
      <c r="WCL293" s="42"/>
      <c r="WCM293" s="42"/>
      <c r="WCN293" s="42"/>
      <c r="WCO293" s="42"/>
      <c r="WCP293" s="42"/>
      <c r="WCQ293" s="42"/>
      <c r="WCR293" s="42"/>
      <c r="WCS293" s="42"/>
      <c r="WCT293" s="42"/>
      <c r="WCU293" s="42"/>
      <c r="WCV293" s="42"/>
      <c r="WCW293" s="42"/>
      <c r="WCX293" s="42"/>
      <c r="WCY293" s="42"/>
      <c r="WCZ293" s="42"/>
      <c r="WDA293" s="42"/>
      <c r="WDB293" s="42"/>
      <c r="WDC293" s="42"/>
      <c r="WDD293" s="42"/>
      <c r="WDE293" s="42"/>
      <c r="WDF293" s="42"/>
      <c r="WDG293" s="42"/>
      <c r="WDH293" s="42"/>
      <c r="WDI293" s="42"/>
      <c r="WDJ293" s="42"/>
      <c r="WDK293" s="42"/>
      <c r="WDL293" s="42"/>
      <c r="WDM293" s="42"/>
      <c r="WDN293" s="42"/>
      <c r="WDO293" s="42"/>
      <c r="WDP293" s="42"/>
      <c r="WDQ293" s="42"/>
      <c r="WDR293" s="42"/>
      <c r="WDS293" s="42"/>
      <c r="WDT293" s="42"/>
      <c r="WDU293" s="42"/>
      <c r="WDV293" s="42"/>
      <c r="WDW293" s="42"/>
      <c r="WDX293" s="42"/>
      <c r="WDY293" s="42"/>
      <c r="WDZ293" s="42"/>
      <c r="WEA293" s="42"/>
      <c r="WEB293" s="42"/>
      <c r="WEC293" s="42"/>
      <c r="WED293" s="42"/>
      <c r="WEE293" s="42"/>
      <c r="WEF293" s="42"/>
      <c r="WEG293" s="42"/>
      <c r="WEH293" s="42"/>
      <c r="WEI293" s="42"/>
      <c r="WEJ293" s="42"/>
      <c r="WEK293" s="42"/>
      <c r="WEL293" s="42"/>
      <c r="WEM293" s="42"/>
      <c r="WEN293" s="42"/>
      <c r="WEO293" s="42"/>
      <c r="WEP293" s="42"/>
      <c r="WEQ293" s="42"/>
      <c r="WER293" s="42"/>
      <c r="WES293" s="42"/>
      <c r="WET293" s="42"/>
      <c r="WEU293" s="42"/>
      <c r="WEV293" s="42"/>
      <c r="WEW293" s="42"/>
      <c r="WEX293" s="42"/>
      <c r="WEY293" s="42"/>
      <c r="WEZ293" s="42"/>
      <c r="WFA293" s="42"/>
      <c r="WFB293" s="42"/>
      <c r="WFC293" s="42"/>
      <c r="WFD293" s="42"/>
      <c r="WFE293" s="42"/>
      <c r="WFF293" s="42"/>
      <c r="WFG293" s="42"/>
      <c r="WFH293" s="42"/>
      <c r="WFI293" s="42"/>
      <c r="WFJ293" s="42"/>
      <c r="WFK293" s="42"/>
      <c r="WFL293" s="42"/>
      <c r="WFM293" s="42"/>
      <c r="WFN293" s="42"/>
      <c r="WFO293" s="42"/>
      <c r="WFP293" s="42"/>
      <c r="WFQ293" s="42"/>
      <c r="WFR293" s="42"/>
      <c r="WFS293" s="42"/>
      <c r="WFT293" s="42"/>
      <c r="WFU293" s="42"/>
      <c r="WFV293" s="42"/>
      <c r="WFW293" s="42"/>
      <c r="WFX293" s="42"/>
      <c r="WFY293" s="42"/>
      <c r="WFZ293" s="42"/>
      <c r="WGA293" s="42"/>
      <c r="WGB293" s="42"/>
      <c r="WGC293" s="42"/>
      <c r="WGD293" s="42"/>
      <c r="WGE293" s="42"/>
      <c r="WGF293" s="42"/>
      <c r="WGG293" s="42"/>
      <c r="WGH293" s="42"/>
      <c r="WGI293" s="42"/>
      <c r="WGJ293" s="42"/>
      <c r="WGK293" s="42"/>
      <c r="WGL293" s="42"/>
      <c r="WGM293" s="42"/>
      <c r="WGN293" s="42"/>
      <c r="WGO293" s="42"/>
      <c r="WGP293" s="42"/>
      <c r="WGQ293" s="42"/>
      <c r="WGR293" s="42"/>
      <c r="WGS293" s="42"/>
      <c r="WGT293" s="42"/>
      <c r="WGU293" s="42"/>
      <c r="WGV293" s="42"/>
      <c r="WGW293" s="42"/>
      <c r="WGX293" s="42"/>
      <c r="WGY293" s="42"/>
      <c r="WGZ293" s="42"/>
      <c r="WHA293" s="42"/>
      <c r="WHB293" s="42"/>
      <c r="WHC293" s="42"/>
      <c r="WHD293" s="42"/>
      <c r="WHE293" s="42"/>
      <c r="WHF293" s="42"/>
      <c r="WHG293" s="42"/>
      <c r="WHH293" s="42"/>
      <c r="WHI293" s="42"/>
      <c r="WHJ293" s="42"/>
      <c r="WHK293" s="42"/>
      <c r="WHL293" s="42"/>
      <c r="WHM293" s="42"/>
      <c r="WHN293" s="42"/>
      <c r="WHO293" s="42"/>
      <c r="WHP293" s="42"/>
      <c r="WHQ293" s="42"/>
      <c r="WHR293" s="42"/>
      <c r="WHS293" s="42"/>
      <c r="WHT293" s="42"/>
      <c r="WHU293" s="42"/>
      <c r="WHV293" s="42"/>
      <c r="WHW293" s="42"/>
      <c r="WHX293" s="42"/>
      <c r="WHY293" s="42"/>
      <c r="WHZ293" s="42"/>
      <c r="WIA293" s="42"/>
      <c r="WIB293" s="42"/>
      <c r="WIC293" s="42"/>
      <c r="WID293" s="42"/>
      <c r="WIE293" s="42"/>
      <c r="WIF293" s="42"/>
      <c r="WIG293" s="42"/>
      <c r="WIH293" s="42"/>
      <c r="WII293" s="42"/>
      <c r="WIJ293" s="42"/>
      <c r="WIK293" s="42"/>
      <c r="WIL293" s="42"/>
      <c r="WIM293" s="42"/>
      <c r="WIN293" s="42"/>
      <c r="WIO293" s="42"/>
      <c r="WIP293" s="42"/>
      <c r="WIQ293" s="42"/>
      <c r="WIR293" s="42"/>
      <c r="WIS293" s="42"/>
      <c r="WIT293" s="42"/>
      <c r="WIU293" s="42"/>
      <c r="WIV293" s="42"/>
      <c r="WIW293" s="42"/>
      <c r="WIX293" s="42"/>
      <c r="WIY293" s="42"/>
      <c r="WIZ293" s="42"/>
      <c r="WJA293" s="42"/>
      <c r="WJB293" s="42"/>
      <c r="WJC293" s="42"/>
      <c r="WJD293" s="42"/>
      <c r="WJE293" s="42"/>
      <c r="WJF293" s="42"/>
      <c r="WJG293" s="42"/>
      <c r="WJH293" s="42"/>
      <c r="WJI293" s="42"/>
      <c r="WJJ293" s="42"/>
      <c r="WJK293" s="42"/>
      <c r="WJL293" s="42"/>
      <c r="WJM293" s="42"/>
      <c r="WJN293" s="42"/>
      <c r="WJO293" s="42"/>
      <c r="WJP293" s="42"/>
      <c r="WJQ293" s="42"/>
      <c r="WJR293" s="42"/>
      <c r="WJS293" s="42"/>
      <c r="WJT293" s="42"/>
      <c r="WJU293" s="42"/>
      <c r="WJV293" s="42"/>
      <c r="WJW293" s="42"/>
      <c r="WJX293" s="42"/>
      <c r="WJY293" s="42"/>
      <c r="WJZ293" s="42"/>
      <c r="WKA293" s="42"/>
      <c r="WKB293" s="42"/>
      <c r="WKC293" s="42"/>
      <c r="WKD293" s="42"/>
      <c r="WKE293" s="42"/>
      <c r="WKF293" s="42"/>
      <c r="WKG293" s="42"/>
      <c r="WKH293" s="42"/>
      <c r="WKI293" s="42"/>
      <c r="WKJ293" s="42"/>
      <c r="WKK293" s="42"/>
      <c r="WKL293" s="42"/>
      <c r="WKM293" s="42"/>
      <c r="WKN293" s="42"/>
      <c r="WKO293" s="42"/>
      <c r="WKP293" s="42"/>
      <c r="WKQ293" s="42"/>
      <c r="WKR293" s="42"/>
      <c r="WKS293" s="42"/>
      <c r="WKT293" s="42"/>
      <c r="WKU293" s="42"/>
      <c r="WKV293" s="42"/>
      <c r="WKW293" s="42"/>
      <c r="WKX293" s="42"/>
      <c r="WKY293" s="42"/>
      <c r="WKZ293" s="42"/>
      <c r="WLA293" s="42"/>
      <c r="WLB293" s="42"/>
      <c r="WLC293" s="42"/>
      <c r="WLD293" s="42"/>
      <c r="WLE293" s="42"/>
      <c r="WLF293" s="42"/>
      <c r="WLG293" s="42"/>
      <c r="WLH293" s="42"/>
      <c r="WLI293" s="42"/>
      <c r="WLJ293" s="42"/>
      <c r="WLK293" s="42"/>
      <c r="WLL293" s="42"/>
      <c r="WLM293" s="42"/>
      <c r="WLN293" s="42"/>
      <c r="WLO293" s="42"/>
      <c r="WLP293" s="42"/>
      <c r="WLQ293" s="42"/>
      <c r="WLR293" s="42"/>
      <c r="WLS293" s="42"/>
      <c r="WLT293" s="42"/>
      <c r="WLU293" s="42"/>
      <c r="WLV293" s="42"/>
      <c r="WLW293" s="42"/>
      <c r="WLX293" s="42"/>
      <c r="WLY293" s="42"/>
      <c r="WLZ293" s="42"/>
      <c r="WMA293" s="42"/>
      <c r="WMB293" s="42"/>
      <c r="WMC293" s="42"/>
      <c r="WMD293" s="42"/>
      <c r="WME293" s="42"/>
      <c r="WMF293" s="42"/>
      <c r="WMG293" s="42"/>
      <c r="WMH293" s="42"/>
      <c r="WMI293" s="42"/>
      <c r="WMJ293" s="42"/>
      <c r="WMK293" s="42"/>
      <c r="WML293" s="42"/>
      <c r="WMM293" s="42"/>
      <c r="WMN293" s="42"/>
      <c r="WMO293" s="42"/>
      <c r="WMP293" s="42"/>
      <c r="WMQ293" s="42"/>
      <c r="WMR293" s="42"/>
      <c r="WMS293" s="42"/>
      <c r="WMT293" s="42"/>
      <c r="WMU293" s="42"/>
      <c r="WMV293" s="42"/>
      <c r="WMW293" s="42"/>
      <c r="WMX293" s="42"/>
      <c r="WMY293" s="42"/>
      <c r="WMZ293" s="42"/>
      <c r="WNA293" s="42"/>
      <c r="WNB293" s="42"/>
      <c r="WNC293" s="42"/>
      <c r="WND293" s="42"/>
      <c r="WNE293" s="42"/>
      <c r="WNF293" s="42"/>
      <c r="WNG293" s="42"/>
      <c r="WNH293" s="42"/>
      <c r="WNI293" s="42"/>
      <c r="WNJ293" s="42"/>
      <c r="WNK293" s="42"/>
      <c r="WNL293" s="42"/>
      <c r="WNM293" s="42"/>
      <c r="WNN293" s="42"/>
      <c r="WNO293" s="42"/>
      <c r="WNP293" s="42"/>
      <c r="WNQ293" s="42"/>
      <c r="WNR293" s="42"/>
      <c r="WNS293" s="42"/>
      <c r="WNT293" s="42"/>
      <c r="WNU293" s="42"/>
      <c r="WNV293" s="42"/>
      <c r="WNW293" s="42"/>
      <c r="WNX293" s="42"/>
      <c r="WNY293" s="42"/>
      <c r="WNZ293" s="42"/>
      <c r="WOA293" s="42"/>
      <c r="WOB293" s="42"/>
      <c r="WOC293" s="42"/>
      <c r="WOD293" s="42"/>
      <c r="WOE293" s="42"/>
      <c r="WOF293" s="42"/>
      <c r="WOG293" s="42"/>
      <c r="WOH293" s="42"/>
      <c r="WOI293" s="42"/>
      <c r="WOJ293" s="42"/>
      <c r="WOK293" s="42"/>
      <c r="WOL293" s="42"/>
      <c r="WOM293" s="42"/>
      <c r="WON293" s="42"/>
      <c r="WOO293" s="42"/>
      <c r="WOP293" s="42"/>
      <c r="WOQ293" s="42"/>
      <c r="WOR293" s="42"/>
      <c r="WOS293" s="42"/>
      <c r="WOT293" s="42"/>
      <c r="WOU293" s="42"/>
      <c r="WOV293" s="42"/>
      <c r="WOW293" s="42"/>
      <c r="WOX293" s="42"/>
      <c r="WOY293" s="42"/>
      <c r="WOZ293" s="42"/>
      <c r="WPA293" s="42"/>
      <c r="WPB293" s="42"/>
      <c r="WPC293" s="42"/>
      <c r="WPD293" s="42"/>
      <c r="WPE293" s="42"/>
      <c r="WPF293" s="42"/>
      <c r="WPG293" s="42"/>
      <c r="WPH293" s="42"/>
      <c r="WPI293" s="42"/>
      <c r="WPJ293" s="42"/>
      <c r="WPK293" s="42"/>
      <c r="WPL293" s="42"/>
      <c r="WPM293" s="42"/>
      <c r="WPN293" s="42"/>
      <c r="WPO293" s="42"/>
      <c r="WPP293" s="42"/>
      <c r="WPQ293" s="42"/>
      <c r="WPR293" s="42"/>
      <c r="WPS293" s="42"/>
      <c r="WPT293" s="42"/>
      <c r="WPU293" s="42"/>
      <c r="WPV293" s="42"/>
      <c r="WPW293" s="42"/>
      <c r="WPX293" s="42"/>
      <c r="WPY293" s="42"/>
      <c r="WPZ293" s="42"/>
      <c r="WQA293" s="42"/>
      <c r="WQB293" s="42"/>
      <c r="WQC293" s="42"/>
      <c r="WQD293" s="42"/>
      <c r="WQE293" s="42"/>
      <c r="WQF293" s="42"/>
      <c r="WQG293" s="42"/>
      <c r="WQH293" s="42"/>
      <c r="WQI293" s="42"/>
      <c r="WQJ293" s="42"/>
      <c r="WQK293" s="42"/>
      <c r="WQL293" s="42"/>
      <c r="WQM293" s="42"/>
      <c r="WQN293" s="42"/>
      <c r="WQO293" s="42"/>
      <c r="WQP293" s="42"/>
      <c r="WQQ293" s="42"/>
      <c r="WQR293" s="42"/>
      <c r="WQS293" s="42"/>
      <c r="WQT293" s="42"/>
      <c r="WQU293" s="42"/>
      <c r="WQV293" s="42"/>
      <c r="WQW293" s="42"/>
      <c r="WQX293" s="42"/>
      <c r="WQY293" s="42"/>
      <c r="WQZ293" s="42"/>
      <c r="WRA293" s="42"/>
      <c r="WRB293" s="42"/>
      <c r="WRC293" s="42"/>
      <c r="WRD293" s="42"/>
      <c r="WRE293" s="42"/>
      <c r="WRF293" s="42"/>
      <c r="WRG293" s="42"/>
      <c r="WRH293" s="42"/>
      <c r="WRI293" s="42"/>
      <c r="WRJ293" s="42"/>
      <c r="WRK293" s="42"/>
      <c r="WRL293" s="42"/>
      <c r="WRM293" s="42"/>
      <c r="WRN293" s="42"/>
      <c r="WRO293" s="42"/>
      <c r="WRP293" s="42"/>
      <c r="WRQ293" s="42"/>
      <c r="WRR293" s="42"/>
      <c r="WRS293" s="42"/>
      <c r="WRT293" s="42"/>
      <c r="WRU293" s="42"/>
      <c r="WRV293" s="42"/>
      <c r="WRW293" s="42"/>
      <c r="WRX293" s="42"/>
      <c r="WRY293" s="42"/>
      <c r="WRZ293" s="42"/>
      <c r="WSA293" s="42"/>
      <c r="WSB293" s="42"/>
      <c r="WSC293" s="42"/>
      <c r="WSD293" s="42"/>
      <c r="WSE293" s="42"/>
      <c r="WSF293" s="42"/>
      <c r="WSG293" s="42"/>
      <c r="WSH293" s="42"/>
      <c r="WSI293" s="42"/>
      <c r="WSJ293" s="42"/>
      <c r="WSK293" s="42"/>
      <c r="WSL293" s="42"/>
      <c r="WSM293" s="42"/>
      <c r="WSN293" s="42"/>
      <c r="WSO293" s="42"/>
      <c r="WSP293" s="42"/>
      <c r="WSQ293" s="42"/>
      <c r="WSR293" s="42"/>
      <c r="WSS293" s="42"/>
      <c r="WST293" s="42"/>
      <c r="WSU293" s="42"/>
      <c r="WSV293" s="42"/>
      <c r="WSW293" s="42"/>
      <c r="WSX293" s="42"/>
      <c r="WSY293" s="42"/>
      <c r="WSZ293" s="42"/>
      <c r="WTA293" s="42"/>
      <c r="WTB293" s="42"/>
      <c r="WTC293" s="42"/>
      <c r="WTD293" s="42"/>
      <c r="WTE293" s="42"/>
      <c r="WTF293" s="42"/>
      <c r="WTG293" s="42"/>
      <c r="WTH293" s="42"/>
      <c r="WTI293" s="42"/>
      <c r="WTJ293" s="42"/>
      <c r="WTK293" s="42"/>
      <c r="WTL293" s="42"/>
      <c r="WTM293" s="42"/>
      <c r="WTN293" s="42"/>
      <c r="WTO293" s="42"/>
      <c r="WTP293" s="42"/>
      <c r="WTQ293" s="42"/>
      <c r="WTR293" s="42"/>
      <c r="WTS293" s="42"/>
      <c r="WTT293" s="42"/>
      <c r="WTU293" s="42"/>
      <c r="WTV293" s="42"/>
      <c r="WTW293" s="42"/>
      <c r="WTX293" s="42"/>
      <c r="WTY293" s="42"/>
      <c r="WTZ293" s="42"/>
      <c r="WUA293" s="42"/>
      <c r="WUB293" s="42"/>
      <c r="WUC293" s="42"/>
      <c r="WUD293" s="42"/>
      <c r="WUE293" s="42"/>
      <c r="WUF293" s="42"/>
      <c r="WUG293" s="42"/>
      <c r="WUH293" s="42"/>
      <c r="WUI293" s="42"/>
      <c r="WUJ293" s="42"/>
      <c r="WUK293" s="42"/>
      <c r="WUL293" s="42"/>
      <c r="WUM293" s="42"/>
      <c r="WUN293" s="42"/>
      <c r="WUO293" s="42"/>
      <c r="WUP293" s="42"/>
      <c r="WUQ293" s="42"/>
      <c r="WUR293" s="42"/>
      <c r="WUS293" s="42"/>
      <c r="WUT293" s="42"/>
      <c r="WUU293" s="42"/>
      <c r="WUV293" s="42"/>
      <c r="WUW293" s="42"/>
      <c r="WUX293" s="42"/>
      <c r="WUY293" s="42"/>
      <c r="WUZ293" s="42"/>
      <c r="WVA293" s="42"/>
      <c r="WVB293" s="42"/>
      <c r="WVC293" s="42"/>
      <c r="WVD293" s="42"/>
      <c r="WVE293" s="42"/>
      <c r="WVF293" s="42"/>
      <c r="WVG293" s="42"/>
      <c r="WVH293" s="42"/>
      <c r="WVI293" s="42"/>
      <c r="WVJ293" s="42"/>
      <c r="WVK293" s="42"/>
      <c r="WVL293" s="42"/>
      <c r="WVM293" s="42"/>
      <c r="WVN293" s="42"/>
      <c r="WVO293" s="42"/>
      <c r="WVP293" s="42"/>
      <c r="WVQ293" s="42"/>
      <c r="WVR293" s="42"/>
      <c r="WVS293" s="42"/>
      <c r="WVT293" s="42"/>
      <c r="WVU293" s="42"/>
      <c r="WVV293" s="42"/>
      <c r="WVW293" s="42"/>
      <c r="WVX293" s="42"/>
      <c r="WVY293" s="42"/>
      <c r="WVZ293" s="42"/>
      <c r="WWA293" s="42"/>
      <c r="WWB293" s="42"/>
      <c r="WWC293" s="42"/>
      <c r="WWD293" s="42"/>
      <c r="WWE293" s="42"/>
      <c r="WWF293" s="42"/>
      <c r="WWG293" s="42"/>
      <c r="WWH293" s="42"/>
      <c r="WWI293" s="42"/>
      <c r="WWJ293" s="42"/>
      <c r="WWK293" s="42"/>
      <c r="WWL293" s="42"/>
      <c r="WWM293" s="42"/>
      <c r="WWN293" s="42"/>
      <c r="WWO293" s="42"/>
      <c r="WWP293" s="42"/>
      <c r="WWQ293" s="42"/>
      <c r="WWR293" s="42"/>
      <c r="WWS293" s="42"/>
      <c r="WWT293" s="42"/>
      <c r="WWU293" s="42"/>
      <c r="WWV293" s="42"/>
      <c r="WWW293" s="42"/>
      <c r="WWX293" s="42"/>
      <c r="WWY293" s="42"/>
      <c r="WWZ293" s="42"/>
      <c r="WXA293" s="42"/>
      <c r="WXB293" s="42"/>
      <c r="WXC293" s="42"/>
      <c r="WXD293" s="42"/>
      <c r="WXE293" s="42"/>
      <c r="WXF293" s="42"/>
      <c r="WXG293" s="42"/>
      <c r="WXH293" s="42"/>
      <c r="WXI293" s="42"/>
      <c r="WXJ293" s="42"/>
      <c r="WXK293" s="42"/>
      <c r="WXL293" s="42"/>
      <c r="WXM293" s="42"/>
      <c r="WXN293" s="42"/>
      <c r="WXO293" s="42"/>
      <c r="WXP293" s="42"/>
      <c r="WXQ293" s="42"/>
      <c r="WXR293" s="42"/>
      <c r="WXS293" s="42"/>
      <c r="WXT293" s="42"/>
      <c r="WXU293" s="42"/>
      <c r="WXV293" s="42"/>
      <c r="WXW293" s="42"/>
      <c r="WXX293" s="42"/>
      <c r="WXY293" s="42"/>
      <c r="WXZ293" s="42"/>
      <c r="WYA293" s="42"/>
      <c r="WYB293" s="42"/>
      <c r="WYC293" s="42"/>
      <c r="WYD293" s="42"/>
      <c r="WYE293" s="42"/>
      <c r="WYF293" s="42"/>
      <c r="WYG293" s="42"/>
      <c r="WYH293" s="42"/>
      <c r="WYI293" s="42"/>
      <c r="WYJ293" s="42"/>
      <c r="WYK293" s="42"/>
      <c r="WYL293" s="42"/>
      <c r="WYM293" s="42"/>
      <c r="WYN293" s="42"/>
      <c r="WYO293" s="42"/>
      <c r="WYP293" s="42"/>
      <c r="WYQ293" s="42"/>
      <c r="WYR293" s="42"/>
      <c r="WYS293" s="42"/>
      <c r="WYT293" s="42"/>
      <c r="WYU293" s="42"/>
      <c r="WYV293" s="42"/>
      <c r="WYW293" s="42"/>
      <c r="WYX293" s="42"/>
      <c r="WYY293" s="42"/>
      <c r="WYZ293" s="42"/>
      <c r="WZA293" s="42"/>
      <c r="WZB293" s="42"/>
      <c r="WZC293" s="42"/>
      <c r="WZD293" s="42"/>
      <c r="WZE293" s="42"/>
      <c r="WZF293" s="42"/>
      <c r="WZG293" s="42"/>
      <c r="WZH293" s="42"/>
      <c r="WZI293" s="42"/>
      <c r="WZJ293" s="42"/>
      <c r="WZK293" s="42"/>
      <c r="WZL293" s="42"/>
      <c r="WZM293" s="42"/>
      <c r="WZN293" s="42"/>
      <c r="WZO293" s="42"/>
      <c r="WZP293" s="42"/>
      <c r="WZQ293" s="42"/>
      <c r="WZR293" s="42"/>
      <c r="WZS293" s="42"/>
      <c r="WZT293" s="42"/>
      <c r="WZU293" s="42"/>
      <c r="WZV293" s="42"/>
      <c r="WZW293" s="42"/>
      <c r="WZX293" s="42"/>
      <c r="WZY293" s="42"/>
      <c r="WZZ293" s="42"/>
      <c r="XAA293" s="42"/>
      <c r="XAB293" s="42"/>
      <c r="XAC293" s="42"/>
      <c r="XAD293" s="42"/>
      <c r="XAE293" s="42"/>
      <c r="XAF293" s="42"/>
      <c r="XAG293" s="42"/>
      <c r="XAH293" s="42"/>
      <c r="XAI293" s="42"/>
      <c r="XAJ293" s="42"/>
      <c r="XAK293" s="42"/>
      <c r="XAL293" s="42"/>
      <c r="XAM293" s="42"/>
      <c r="XAN293" s="42"/>
      <c r="XAO293" s="42"/>
      <c r="XAP293" s="42"/>
      <c r="XAQ293" s="42"/>
      <c r="XAR293" s="42"/>
      <c r="XAS293" s="42"/>
      <c r="XAT293" s="42"/>
      <c r="XAU293" s="42"/>
      <c r="XAV293" s="42"/>
      <c r="XAW293" s="42"/>
      <c r="XAX293" s="42"/>
      <c r="XAY293" s="42"/>
      <c r="XAZ293" s="42"/>
      <c r="XBA293" s="42"/>
      <c r="XBB293" s="42"/>
      <c r="XBC293" s="42"/>
      <c r="XBD293" s="42"/>
      <c r="XBE293" s="42"/>
      <c r="XBF293" s="42"/>
      <c r="XBG293" s="42"/>
      <c r="XBH293" s="42"/>
      <c r="XBI293" s="42"/>
      <c r="XBJ293" s="42"/>
      <c r="XBK293" s="42"/>
      <c r="XBL293" s="42"/>
      <c r="XBM293" s="42"/>
      <c r="XBN293" s="42"/>
      <c r="XBO293" s="42"/>
      <c r="XBP293" s="42"/>
      <c r="XBQ293" s="42"/>
      <c r="XBR293" s="42"/>
      <c r="XBS293" s="42"/>
      <c r="XBT293" s="42"/>
      <c r="XBU293" s="42"/>
      <c r="XBV293" s="42"/>
      <c r="XBW293" s="42"/>
      <c r="XBX293" s="42"/>
      <c r="XBY293" s="42"/>
      <c r="XBZ293" s="42"/>
      <c r="XCA293" s="42"/>
      <c r="XCB293" s="42"/>
      <c r="XCC293" s="42"/>
      <c r="XCD293" s="42"/>
      <c r="XCE293" s="42"/>
      <c r="XCF293" s="42"/>
      <c r="XCG293" s="42"/>
      <c r="XCH293" s="42"/>
      <c r="XCI293" s="42"/>
      <c r="XCJ293" s="42"/>
      <c r="XCK293" s="42"/>
      <c r="XCL293" s="42"/>
      <c r="XCM293" s="42"/>
      <c r="XCN293" s="42"/>
      <c r="XCO293" s="42"/>
      <c r="XCP293" s="42"/>
      <c r="XCQ293" s="42"/>
      <c r="XCR293" s="42"/>
      <c r="XCS293" s="42"/>
      <c r="XCT293" s="42"/>
      <c r="XCU293" s="42"/>
      <c r="XCV293" s="42"/>
      <c r="XCW293" s="42"/>
      <c r="XCX293" s="42"/>
      <c r="XCY293" s="42"/>
      <c r="XCZ293" s="42"/>
      <c r="XDA293" s="42"/>
      <c r="XDB293" s="42"/>
      <c r="XDC293" s="42"/>
      <c r="XDD293" s="42"/>
      <c r="XDE293" s="42"/>
      <c r="XDF293" s="42"/>
      <c r="XDG293" s="42"/>
      <c r="XDH293" s="42"/>
      <c r="XDI293" s="42"/>
      <c r="XDJ293" s="42"/>
      <c r="XDK293" s="42"/>
      <c r="XDL293" s="42"/>
      <c r="XDM293" s="42"/>
      <c r="XDN293" s="42"/>
      <c r="XDO293" s="42"/>
      <c r="XDP293" s="42"/>
      <c r="XDQ293" s="42"/>
      <c r="XDR293" s="42"/>
      <c r="XDS293" s="42"/>
      <c r="XDT293" s="42"/>
      <c r="XDU293" s="42"/>
      <c r="XDV293" s="42"/>
      <c r="XDW293" s="42"/>
      <c r="XDX293" s="42"/>
      <c r="XDY293" s="42"/>
      <c r="XDZ293" s="42"/>
      <c r="XEA293" s="42"/>
      <c r="XEB293" s="42"/>
      <c r="XEC293" s="42"/>
      <c r="XED293" s="42"/>
      <c r="XEE293" s="42"/>
      <c r="XEF293" s="42"/>
      <c r="XEG293" s="42"/>
      <c r="XEH293" s="42"/>
      <c r="XEI293" s="42"/>
      <c r="XEJ293" s="42"/>
      <c r="XEK293" s="42"/>
      <c r="XEL293" s="42"/>
      <c r="XEM293" s="42"/>
      <c r="XEN293" s="42"/>
      <c r="XEO293" s="42"/>
      <c r="XEP293" s="42"/>
      <c r="XEQ293" s="42"/>
      <c r="XER293" s="42"/>
      <c r="XES293" s="42"/>
      <c r="XET293" s="42"/>
      <c r="XEU293" s="42"/>
      <c r="XEV293" s="42"/>
      <c r="XEW293" s="42"/>
      <c r="XEX293" s="42"/>
      <c r="XEY293" s="42"/>
      <c r="XEZ293" s="42"/>
      <c r="XFA293" s="42"/>
      <c r="XFB293" s="42"/>
      <c r="XFC293" s="42"/>
      <c r="XFD293" s="42"/>
    </row>
    <row r="294" spans="1:16384" s="42" customFormat="1" ht="29.25" customHeight="1">
      <c r="A294" s="300"/>
      <c r="B294" s="1592">
        <f>F313-1</f>
        <v>2016</v>
      </c>
      <c r="C294" s="1593"/>
      <c r="D294" s="560" t="s">
        <v>160</v>
      </c>
      <c r="E294" s="494" t="s">
        <v>439</v>
      </c>
    </row>
    <row r="295" spans="1:16384" s="42" customFormat="1">
      <c r="B295" s="422" t="s">
        <v>144</v>
      </c>
      <c r="C295" s="369"/>
      <c r="D295" s="371">
        <f>'3. Inputs'!E337</f>
        <v>2.1</v>
      </c>
      <c r="E295" s="371">
        <f>'3. Inputs'!F337</f>
        <v>0</v>
      </c>
    </row>
    <row r="296" spans="1:16384" s="42" customFormat="1">
      <c r="B296" s="422" t="s">
        <v>145</v>
      </c>
      <c r="C296" s="369"/>
      <c r="D296" s="371">
        <f>'3. Inputs'!E338</f>
        <v>2.68</v>
      </c>
      <c r="E296" s="371">
        <f>'3. Inputs'!F338</f>
        <v>0</v>
      </c>
    </row>
    <row r="297" spans="1:16384" s="42" customFormat="1">
      <c r="B297" s="422" t="s">
        <v>146</v>
      </c>
      <c r="C297" s="369"/>
      <c r="D297" s="371">
        <f>'3. Inputs'!E339</f>
        <v>1.2</v>
      </c>
      <c r="E297" s="371">
        <f>'3. Inputs'!F339</f>
        <v>0</v>
      </c>
    </row>
    <row r="298" spans="1:16384" s="42" customFormat="1">
      <c r="B298" s="422"/>
      <c r="C298" s="369"/>
      <c r="D298" s="372"/>
      <c r="E298" s="372"/>
    </row>
    <row r="299" spans="1:16384" s="42" customFormat="1">
      <c r="B299" s="422" t="s">
        <v>148</v>
      </c>
      <c r="C299" s="369"/>
      <c r="D299" s="371">
        <f>'3. Inputs'!E341</f>
        <v>1.4</v>
      </c>
      <c r="E299" s="371">
        <f>'3. Inputs'!F341</f>
        <v>0</v>
      </c>
    </row>
    <row r="300" spans="1:16384" s="42" customFormat="1">
      <c r="B300" s="422" t="s">
        <v>149</v>
      </c>
      <c r="C300" s="369"/>
      <c r="D300" s="371">
        <f>'3. Inputs'!E342</f>
        <v>0.2</v>
      </c>
      <c r="E300" s="371">
        <f>'3. Inputs'!F342</f>
        <v>0</v>
      </c>
    </row>
    <row r="301" spans="1:16384" s="42" customFormat="1">
      <c r="B301" s="422" t="s">
        <v>150</v>
      </c>
      <c r="C301" s="369"/>
      <c r="D301" s="371">
        <f>'3. Inputs'!E343</f>
        <v>0.6</v>
      </c>
      <c r="E301" s="371">
        <f>'3. Inputs'!F343</f>
        <v>0</v>
      </c>
    </row>
    <row r="302" spans="1:16384" s="42" customFormat="1">
      <c r="B302" s="422" t="s">
        <v>151</v>
      </c>
      <c r="C302" s="369"/>
      <c r="D302" s="371">
        <f>'3. Inputs'!E344</f>
        <v>0.4</v>
      </c>
      <c r="E302" s="371">
        <f>'3. Inputs'!F344</f>
        <v>0</v>
      </c>
    </row>
    <row r="303" spans="1:16384" s="42" customFormat="1">
      <c r="B303" s="422" t="s">
        <v>152</v>
      </c>
      <c r="C303" s="369"/>
      <c r="D303" s="371">
        <f>'3. Inputs'!E345</f>
        <v>0.36</v>
      </c>
      <c r="E303" s="371">
        <f>'3. Inputs'!F345</f>
        <v>0</v>
      </c>
    </row>
    <row r="304" spans="1:16384" s="42" customFormat="1">
      <c r="B304" s="422" t="s">
        <v>153</v>
      </c>
      <c r="C304" s="369"/>
      <c r="D304" s="371">
        <f>'3. Inputs'!E346</f>
        <v>1.4</v>
      </c>
      <c r="E304" s="371">
        <f>'3. Inputs'!F346</f>
        <v>0</v>
      </c>
    </row>
    <row r="305" spans="1:16384" s="42" customFormat="1">
      <c r="B305" s="422" t="s">
        <v>154</v>
      </c>
      <c r="C305" s="369"/>
      <c r="D305" s="371">
        <f>'3. Inputs'!E347</f>
        <v>1.5</v>
      </c>
      <c r="E305" s="371">
        <f>'3. Inputs'!F347</f>
        <v>0</v>
      </c>
    </row>
    <row r="306" spans="1:16384" s="42" customFormat="1">
      <c r="B306" s="422"/>
      <c r="C306" s="369"/>
      <c r="D306" s="372"/>
      <c r="E306" s="372"/>
    </row>
    <row r="307" spans="1:16384" s="42" customFormat="1">
      <c r="B307" s="422" t="s">
        <v>156</v>
      </c>
      <c r="C307" s="369"/>
      <c r="D307" s="371">
        <f>'3. Inputs'!E349</f>
        <v>1.4</v>
      </c>
      <c r="E307" s="371">
        <f>'3. Inputs'!F349</f>
        <v>0</v>
      </c>
    </row>
    <row r="308" spans="1:16384" s="42" customFormat="1">
      <c r="B308" s="422" t="s">
        <v>157</v>
      </c>
      <c r="C308" s="369"/>
      <c r="D308" s="371">
        <f>'3. Inputs'!E350</f>
        <v>4.4999999999999998E-2</v>
      </c>
      <c r="E308" s="371">
        <f>'3. Inputs'!F350</f>
        <v>0</v>
      </c>
    </row>
    <row r="309" spans="1:16384" s="42" customFormat="1">
      <c r="B309" s="423" t="s">
        <v>335</v>
      </c>
      <c r="C309" s="369"/>
      <c r="D309" s="371">
        <f>'3. Inputs'!E351</f>
        <v>7.0000000000000001E-3</v>
      </c>
      <c r="E309" s="371">
        <f>'3. Inputs'!F351</f>
        <v>0</v>
      </c>
    </row>
    <row r="310" spans="1:16384" s="42" customFormat="1">
      <c r="B310" s="424" t="s">
        <v>336</v>
      </c>
      <c r="C310" s="370"/>
      <c r="D310" s="373">
        <f>'3. Inputs'!E352</f>
        <v>7.0000000000000001E-3</v>
      </c>
      <c r="E310" s="373">
        <f>'3. Inputs'!F352</f>
        <v>0</v>
      </c>
      <c r="H310" s="94"/>
      <c r="I310" s="94"/>
    </row>
    <row r="311" spans="1:16384" s="42" customFormat="1">
      <c r="E311" s="84"/>
      <c r="F311" s="94"/>
      <c r="G311" s="94"/>
    </row>
    <row r="312" spans="1:16384" s="42" customFormat="1" ht="15.75" thickBot="1">
      <c r="E312" s="84"/>
      <c r="F312" s="94"/>
      <c r="G312" s="94"/>
    </row>
    <row r="313" spans="1:16384" s="42" customFormat="1" ht="16.5" thickTop="1" thickBot="1">
      <c r="F313" s="491">
        <f>'Investment Appraisal (2)'!$C$5</f>
        <v>2017</v>
      </c>
      <c r="G313" s="491">
        <f>F313+1</f>
        <v>2018</v>
      </c>
      <c r="H313" s="491">
        <f t="shared" ref="H313:BP313" si="102">G313+1</f>
        <v>2019</v>
      </c>
      <c r="I313" s="491">
        <f t="shared" si="102"/>
        <v>2020</v>
      </c>
      <c r="J313" s="491">
        <f t="shared" si="102"/>
        <v>2021</v>
      </c>
      <c r="K313" s="491">
        <f t="shared" si="102"/>
        <v>2022</v>
      </c>
      <c r="L313" s="491">
        <f t="shared" si="102"/>
        <v>2023</v>
      </c>
      <c r="M313" s="491">
        <f t="shared" si="102"/>
        <v>2024</v>
      </c>
      <c r="N313" s="491">
        <f t="shared" si="102"/>
        <v>2025</v>
      </c>
      <c r="O313" s="491">
        <f t="shared" si="102"/>
        <v>2026</v>
      </c>
      <c r="P313" s="491">
        <f t="shared" si="102"/>
        <v>2027</v>
      </c>
      <c r="Q313" s="491">
        <f t="shared" si="102"/>
        <v>2028</v>
      </c>
      <c r="R313" s="491">
        <f t="shared" si="102"/>
        <v>2029</v>
      </c>
      <c r="S313" s="491">
        <f t="shared" si="102"/>
        <v>2030</v>
      </c>
      <c r="T313" s="491">
        <f t="shared" si="102"/>
        <v>2031</v>
      </c>
      <c r="U313" s="491">
        <f t="shared" si="102"/>
        <v>2032</v>
      </c>
      <c r="V313" s="491">
        <f t="shared" si="102"/>
        <v>2033</v>
      </c>
      <c r="W313" s="491">
        <f t="shared" si="102"/>
        <v>2034</v>
      </c>
      <c r="X313" s="491">
        <f t="shared" si="102"/>
        <v>2035</v>
      </c>
      <c r="Y313" s="491">
        <f t="shared" si="102"/>
        <v>2036</v>
      </c>
      <c r="Z313" s="491">
        <f t="shared" si="102"/>
        <v>2037</v>
      </c>
      <c r="AA313" s="491">
        <f t="shared" si="102"/>
        <v>2038</v>
      </c>
      <c r="AB313" s="491">
        <f t="shared" si="102"/>
        <v>2039</v>
      </c>
      <c r="AC313" s="491">
        <f t="shared" si="102"/>
        <v>2040</v>
      </c>
      <c r="AD313" s="491">
        <f t="shared" si="102"/>
        <v>2041</v>
      </c>
      <c r="AE313" s="491">
        <f t="shared" si="102"/>
        <v>2042</v>
      </c>
      <c r="AF313" s="491">
        <f t="shared" si="102"/>
        <v>2043</v>
      </c>
      <c r="AG313" s="491">
        <f t="shared" si="102"/>
        <v>2044</v>
      </c>
      <c r="AH313" s="491">
        <f t="shared" si="102"/>
        <v>2045</v>
      </c>
      <c r="AI313" s="491">
        <f t="shared" si="102"/>
        <v>2046</v>
      </c>
      <c r="AJ313" s="491">
        <f t="shared" si="102"/>
        <v>2047</v>
      </c>
      <c r="AK313" s="491">
        <f t="shared" si="102"/>
        <v>2048</v>
      </c>
      <c r="AL313" s="491">
        <f t="shared" si="102"/>
        <v>2049</v>
      </c>
      <c r="AM313" s="491">
        <f t="shared" si="102"/>
        <v>2050</v>
      </c>
      <c r="AN313" s="491">
        <f t="shared" si="102"/>
        <v>2051</v>
      </c>
      <c r="AO313" s="491">
        <f t="shared" si="102"/>
        <v>2052</v>
      </c>
      <c r="AP313" s="491">
        <f t="shared" si="102"/>
        <v>2053</v>
      </c>
      <c r="AQ313" s="491">
        <f t="shared" si="102"/>
        <v>2054</v>
      </c>
      <c r="AR313" s="491">
        <f t="shared" si="102"/>
        <v>2055</v>
      </c>
      <c r="AS313" s="491">
        <f t="shared" si="102"/>
        <v>2056</v>
      </c>
      <c r="AT313" s="491">
        <f t="shared" si="102"/>
        <v>2057</v>
      </c>
      <c r="AU313" s="491">
        <f t="shared" si="102"/>
        <v>2058</v>
      </c>
      <c r="AV313" s="491">
        <f t="shared" si="102"/>
        <v>2059</v>
      </c>
      <c r="AW313" s="491">
        <f t="shared" si="102"/>
        <v>2060</v>
      </c>
      <c r="AX313" s="491">
        <f t="shared" si="102"/>
        <v>2061</v>
      </c>
      <c r="AY313" s="491">
        <f t="shared" si="102"/>
        <v>2062</v>
      </c>
      <c r="AZ313" s="491">
        <f t="shared" si="102"/>
        <v>2063</v>
      </c>
      <c r="BA313" s="491">
        <f t="shared" si="102"/>
        <v>2064</v>
      </c>
      <c r="BB313" s="491">
        <f t="shared" si="102"/>
        <v>2065</v>
      </c>
      <c r="BC313" s="491">
        <f t="shared" si="102"/>
        <v>2066</v>
      </c>
      <c r="BD313" s="491">
        <f t="shared" si="102"/>
        <v>2067</v>
      </c>
      <c r="BE313" s="491">
        <f t="shared" si="102"/>
        <v>2068</v>
      </c>
      <c r="BF313" s="491">
        <f t="shared" si="102"/>
        <v>2069</v>
      </c>
      <c r="BG313" s="491">
        <f t="shared" si="102"/>
        <v>2070</v>
      </c>
      <c r="BH313" s="491">
        <f t="shared" si="102"/>
        <v>2071</v>
      </c>
      <c r="BI313" s="491">
        <f t="shared" si="102"/>
        <v>2072</v>
      </c>
      <c r="BJ313" s="491">
        <f t="shared" si="102"/>
        <v>2073</v>
      </c>
      <c r="BK313" s="491">
        <f t="shared" si="102"/>
        <v>2074</v>
      </c>
      <c r="BL313" s="491">
        <f t="shared" si="102"/>
        <v>2075</v>
      </c>
      <c r="BM313" s="491">
        <f t="shared" si="102"/>
        <v>2076</v>
      </c>
      <c r="BN313" s="491">
        <f t="shared" si="102"/>
        <v>2077</v>
      </c>
      <c r="BO313" s="491">
        <f t="shared" si="102"/>
        <v>2078</v>
      </c>
      <c r="BP313" s="491">
        <f t="shared" si="102"/>
        <v>2079</v>
      </c>
      <c r="BQ313" s="255"/>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c r="AMI313"/>
      <c r="AMJ313"/>
      <c r="AMK313"/>
      <c r="AML313"/>
      <c r="AMM313"/>
      <c r="AMN313"/>
      <c r="AMO313"/>
      <c r="AMP313"/>
      <c r="AMQ313"/>
      <c r="AMR313"/>
      <c r="AMS313"/>
      <c r="AMT313"/>
      <c r="AMU313"/>
      <c r="AMV313"/>
      <c r="AMW313"/>
      <c r="AMX313"/>
      <c r="AMY313"/>
      <c r="AMZ313"/>
      <c r="ANA313"/>
      <c r="ANB313"/>
      <c r="ANC313"/>
      <c r="AND313"/>
      <c r="ANE313"/>
      <c r="ANF313"/>
      <c r="ANG313"/>
      <c r="ANH313"/>
      <c r="ANI313"/>
      <c r="ANJ313"/>
      <c r="ANK313"/>
      <c r="ANL313"/>
      <c r="ANM313"/>
      <c r="ANN313"/>
      <c r="ANO313"/>
      <c r="ANP313"/>
      <c r="ANQ313"/>
      <c r="ANR313"/>
      <c r="ANS313"/>
      <c r="ANT313"/>
      <c r="ANU313"/>
      <c r="ANV313"/>
      <c r="ANW313"/>
      <c r="ANX313"/>
      <c r="ANY313"/>
      <c r="ANZ313"/>
      <c r="AOA313"/>
      <c r="AOB313"/>
      <c r="AOC313"/>
      <c r="AOD313"/>
      <c r="AOE313"/>
      <c r="AOF313"/>
      <c r="AOG313"/>
      <c r="AOH313"/>
      <c r="AOI313"/>
      <c r="AOJ313"/>
      <c r="AOK313"/>
      <c r="AOL313"/>
      <c r="AOM313"/>
      <c r="AON313"/>
      <c r="AOO313"/>
      <c r="AOP313"/>
      <c r="AOQ313"/>
      <c r="AOR313"/>
      <c r="AOS313"/>
      <c r="AOT313"/>
      <c r="AOU313"/>
      <c r="AOV313"/>
      <c r="AOW313"/>
      <c r="AOX313"/>
      <c r="AOY313"/>
      <c r="AOZ313"/>
      <c r="APA313"/>
      <c r="APB313"/>
      <c r="APC313"/>
      <c r="APD313"/>
      <c r="APE313"/>
      <c r="APF313"/>
      <c r="APG313"/>
      <c r="APH313"/>
      <c r="API313"/>
      <c r="APJ313"/>
      <c r="APK313"/>
      <c r="APL313"/>
      <c r="APM313"/>
      <c r="APN313"/>
      <c r="APO313"/>
      <c r="APP313"/>
      <c r="APQ313"/>
      <c r="APR313"/>
      <c r="APS313"/>
      <c r="APT313"/>
      <c r="APU313"/>
      <c r="APV313"/>
      <c r="APW313"/>
      <c r="APX313"/>
      <c r="APY313"/>
      <c r="APZ313"/>
      <c r="AQA313"/>
      <c r="AQB313"/>
      <c r="AQC313"/>
      <c r="AQD313"/>
      <c r="AQE313"/>
      <c r="AQF313"/>
      <c r="AQG313"/>
      <c r="AQH313"/>
      <c r="AQI313"/>
      <c r="AQJ313"/>
      <c r="AQK313"/>
      <c r="AQL313"/>
      <c r="AQM313"/>
      <c r="AQN313"/>
      <c r="AQO313"/>
      <c r="AQP313"/>
      <c r="AQQ313"/>
      <c r="AQR313"/>
      <c r="AQS313"/>
      <c r="AQT313"/>
      <c r="AQU313"/>
      <c r="AQV313"/>
      <c r="AQW313"/>
      <c r="AQX313"/>
      <c r="AQY313"/>
      <c r="AQZ313"/>
      <c r="ARA313"/>
      <c r="ARB313"/>
      <c r="ARC313"/>
      <c r="ARD313"/>
      <c r="ARE313"/>
      <c r="ARF313"/>
      <c r="ARG313"/>
      <c r="ARH313"/>
      <c r="ARI313"/>
      <c r="ARJ313"/>
      <c r="ARK313"/>
      <c r="ARL313"/>
      <c r="ARM313"/>
      <c r="ARN313"/>
      <c r="ARO313"/>
      <c r="ARP313"/>
      <c r="ARQ313"/>
      <c r="ARR313"/>
      <c r="ARS313"/>
      <c r="ART313"/>
      <c r="ARU313"/>
      <c r="ARV313"/>
      <c r="ARW313"/>
      <c r="ARX313"/>
      <c r="ARY313"/>
      <c r="ARZ313"/>
      <c r="ASA313"/>
      <c r="ASB313"/>
      <c r="ASC313"/>
      <c r="ASD313"/>
      <c r="ASE313"/>
      <c r="ASF313"/>
      <c r="ASG313"/>
      <c r="ASH313"/>
      <c r="ASI313"/>
      <c r="ASJ313"/>
      <c r="ASK313"/>
      <c r="ASL313"/>
      <c r="ASM313"/>
      <c r="ASN313"/>
      <c r="ASO313"/>
      <c r="ASP313"/>
      <c r="ASQ313"/>
      <c r="ASR313"/>
      <c r="ASS313"/>
      <c r="AST313"/>
      <c r="ASU313"/>
      <c r="ASV313"/>
      <c r="ASW313"/>
      <c r="ASX313"/>
      <c r="ASY313"/>
      <c r="ASZ313"/>
      <c r="ATA313"/>
      <c r="ATB313"/>
      <c r="ATC313"/>
      <c r="ATD313"/>
      <c r="ATE313"/>
      <c r="ATF313"/>
      <c r="ATG313"/>
      <c r="ATH313"/>
      <c r="ATI313"/>
      <c r="ATJ313"/>
      <c r="ATK313"/>
      <c r="ATL313"/>
      <c r="ATM313"/>
      <c r="ATN313"/>
      <c r="ATO313"/>
      <c r="ATP313"/>
      <c r="ATQ313"/>
      <c r="ATR313"/>
      <c r="ATS313"/>
      <c r="ATT313"/>
      <c r="ATU313"/>
      <c r="ATV313"/>
      <c r="ATW313"/>
      <c r="ATX313"/>
      <c r="ATY313"/>
      <c r="ATZ313"/>
      <c r="AUA313"/>
      <c r="AUB313"/>
      <c r="AUC313"/>
      <c r="AUD313"/>
      <c r="AUE313"/>
      <c r="AUF313"/>
      <c r="AUG313"/>
      <c r="AUH313"/>
      <c r="AUI313"/>
      <c r="AUJ313"/>
      <c r="AUK313"/>
      <c r="AUL313"/>
      <c r="AUM313"/>
      <c r="AUN313"/>
      <c r="AUO313"/>
      <c r="AUP313"/>
      <c r="AUQ313"/>
      <c r="AUR313"/>
      <c r="AUS313"/>
      <c r="AUT313"/>
      <c r="AUU313"/>
      <c r="AUV313"/>
      <c r="AUW313"/>
      <c r="AUX313"/>
      <c r="AUY313"/>
      <c r="AUZ313"/>
      <c r="AVA313"/>
      <c r="AVB313"/>
      <c r="AVC313"/>
      <c r="AVD313"/>
      <c r="AVE313"/>
      <c r="AVF313"/>
      <c r="AVG313"/>
      <c r="AVH313"/>
      <c r="AVI313"/>
      <c r="AVJ313"/>
      <c r="AVK313"/>
      <c r="AVL313"/>
      <c r="AVM313"/>
      <c r="AVN313"/>
      <c r="AVO313"/>
      <c r="AVP313"/>
      <c r="AVQ313"/>
      <c r="AVR313"/>
      <c r="AVS313"/>
      <c r="AVT313"/>
      <c r="AVU313"/>
      <c r="AVV313"/>
      <c r="AVW313"/>
      <c r="AVX313"/>
      <c r="AVY313"/>
      <c r="AVZ313"/>
      <c r="AWA313"/>
      <c r="AWB313"/>
      <c r="AWC313"/>
      <c r="AWD313"/>
      <c r="AWE313"/>
      <c r="AWF313"/>
      <c r="AWG313"/>
      <c r="AWH313"/>
      <c r="AWI313"/>
      <c r="AWJ313"/>
      <c r="AWK313"/>
      <c r="AWL313"/>
      <c r="AWM313"/>
      <c r="AWN313"/>
      <c r="AWO313"/>
      <c r="AWP313"/>
      <c r="AWQ313"/>
      <c r="AWR313"/>
      <c r="AWS313"/>
      <c r="AWT313"/>
      <c r="AWU313"/>
      <c r="AWV313"/>
      <c r="AWW313"/>
      <c r="AWX313"/>
      <c r="AWY313"/>
      <c r="AWZ313"/>
      <c r="AXA313"/>
      <c r="AXB313"/>
      <c r="AXC313"/>
      <c r="AXD313"/>
      <c r="AXE313"/>
      <c r="AXF313"/>
      <c r="AXG313"/>
      <c r="AXH313"/>
      <c r="AXI313"/>
      <c r="AXJ313"/>
      <c r="AXK313"/>
      <c r="AXL313"/>
      <c r="AXM313"/>
      <c r="AXN313"/>
      <c r="AXO313"/>
      <c r="AXP313"/>
      <c r="AXQ313"/>
      <c r="AXR313"/>
      <c r="AXS313"/>
      <c r="AXT313"/>
      <c r="AXU313"/>
      <c r="AXV313"/>
      <c r="AXW313"/>
      <c r="AXX313"/>
      <c r="AXY313"/>
      <c r="AXZ313"/>
      <c r="AYA313"/>
      <c r="AYB313"/>
      <c r="AYC313"/>
      <c r="AYD313"/>
      <c r="AYE313"/>
      <c r="AYF313"/>
      <c r="AYG313"/>
      <c r="AYH313"/>
      <c r="AYI313"/>
      <c r="AYJ313"/>
      <c r="AYK313"/>
      <c r="AYL313"/>
      <c r="AYM313"/>
      <c r="AYN313"/>
      <c r="AYO313"/>
      <c r="AYP313"/>
      <c r="AYQ313"/>
      <c r="AYR313"/>
      <c r="AYS313"/>
      <c r="AYT313"/>
      <c r="AYU313"/>
      <c r="AYV313"/>
      <c r="AYW313"/>
      <c r="AYX313"/>
      <c r="AYY313"/>
      <c r="AYZ313"/>
      <c r="AZA313"/>
      <c r="AZB313"/>
      <c r="AZC313"/>
      <c r="AZD313"/>
      <c r="AZE313"/>
      <c r="AZF313"/>
      <c r="AZG313"/>
      <c r="AZH313"/>
      <c r="AZI313"/>
      <c r="AZJ313"/>
      <c r="AZK313"/>
      <c r="AZL313"/>
      <c r="AZM313"/>
      <c r="AZN313"/>
      <c r="AZO313"/>
      <c r="AZP313"/>
      <c r="AZQ313"/>
      <c r="AZR313"/>
      <c r="AZS313"/>
      <c r="AZT313"/>
      <c r="AZU313"/>
      <c r="AZV313"/>
      <c r="AZW313"/>
      <c r="AZX313"/>
      <c r="AZY313"/>
      <c r="AZZ313"/>
      <c r="BAA313"/>
      <c r="BAB313"/>
      <c r="BAC313"/>
      <c r="BAD313"/>
      <c r="BAE313"/>
      <c r="BAF313"/>
      <c r="BAG313"/>
      <c r="BAH313"/>
      <c r="BAI313"/>
      <c r="BAJ313"/>
      <c r="BAK313"/>
      <c r="BAL313"/>
      <c r="BAM313"/>
      <c r="BAN313"/>
      <c r="BAO313"/>
      <c r="BAP313"/>
      <c r="BAQ313"/>
      <c r="BAR313"/>
      <c r="BAS313"/>
      <c r="BAT313"/>
      <c r="BAU313"/>
      <c r="BAV313"/>
      <c r="BAW313"/>
      <c r="BAX313"/>
      <c r="BAY313"/>
      <c r="BAZ313"/>
      <c r="BBA313"/>
      <c r="BBB313"/>
      <c r="BBC313"/>
      <c r="BBD313"/>
      <c r="BBE313"/>
      <c r="BBF313"/>
      <c r="BBG313"/>
      <c r="BBH313"/>
      <c r="BBI313"/>
      <c r="BBJ313"/>
      <c r="BBK313"/>
      <c r="BBL313"/>
      <c r="BBM313"/>
      <c r="BBN313"/>
      <c r="BBO313"/>
      <c r="BBP313"/>
      <c r="BBQ313"/>
      <c r="BBR313"/>
      <c r="BBS313"/>
      <c r="BBT313"/>
      <c r="BBU313"/>
      <c r="BBV313"/>
      <c r="BBW313"/>
      <c r="BBX313"/>
      <c r="BBY313"/>
      <c r="BBZ313"/>
      <c r="BCA313"/>
      <c r="BCB313"/>
      <c r="BCC313"/>
      <c r="BCD313"/>
      <c r="BCE313"/>
      <c r="BCF313"/>
      <c r="BCG313"/>
      <c r="BCH313"/>
      <c r="BCI313"/>
      <c r="BCJ313"/>
      <c r="BCK313"/>
      <c r="BCL313"/>
      <c r="BCM313"/>
      <c r="BCN313"/>
      <c r="BCO313"/>
      <c r="BCP313"/>
      <c r="BCQ313"/>
      <c r="BCR313"/>
      <c r="BCS313"/>
      <c r="BCT313"/>
      <c r="BCU313"/>
      <c r="BCV313"/>
      <c r="BCW313"/>
      <c r="BCX313"/>
      <c r="BCY313"/>
      <c r="BCZ313"/>
      <c r="BDA313"/>
      <c r="BDB313"/>
      <c r="BDC313"/>
      <c r="BDD313"/>
      <c r="BDE313"/>
      <c r="BDF313"/>
      <c r="BDG313"/>
      <c r="BDH313"/>
      <c r="BDI313"/>
      <c r="BDJ313"/>
      <c r="BDK313"/>
      <c r="BDL313"/>
      <c r="BDM313"/>
      <c r="BDN313"/>
      <c r="BDO313"/>
      <c r="BDP313"/>
      <c r="BDQ313"/>
      <c r="BDR313"/>
      <c r="BDS313"/>
      <c r="BDT313"/>
      <c r="BDU313"/>
      <c r="BDV313"/>
      <c r="BDW313"/>
      <c r="BDX313"/>
      <c r="BDY313"/>
      <c r="BDZ313"/>
      <c r="BEA313"/>
      <c r="BEB313"/>
      <c r="BEC313"/>
      <c r="BED313"/>
      <c r="BEE313"/>
      <c r="BEF313"/>
      <c r="BEG313"/>
      <c r="BEH313"/>
      <c r="BEI313"/>
      <c r="BEJ313"/>
      <c r="BEK313"/>
      <c r="BEL313"/>
      <c r="BEM313"/>
      <c r="BEN313"/>
      <c r="BEO313"/>
      <c r="BEP313"/>
      <c r="BEQ313"/>
      <c r="BER313"/>
      <c r="BES313"/>
      <c r="BET313"/>
      <c r="BEU313"/>
      <c r="BEV313"/>
      <c r="BEW313"/>
      <c r="BEX313"/>
      <c r="BEY313"/>
      <c r="BEZ313"/>
      <c r="BFA313"/>
      <c r="BFB313"/>
      <c r="BFC313"/>
      <c r="BFD313"/>
      <c r="BFE313"/>
      <c r="BFF313"/>
      <c r="BFG313"/>
      <c r="BFH313"/>
      <c r="BFI313"/>
      <c r="BFJ313"/>
      <c r="BFK313"/>
      <c r="BFL313"/>
      <c r="BFM313"/>
      <c r="BFN313"/>
      <c r="BFO313"/>
      <c r="BFP313"/>
      <c r="BFQ313"/>
      <c r="BFR313"/>
      <c r="BFS313"/>
      <c r="BFT313"/>
      <c r="BFU313"/>
      <c r="BFV313"/>
      <c r="BFW313"/>
      <c r="BFX313"/>
      <c r="BFY313"/>
      <c r="BFZ313"/>
      <c r="BGA313"/>
      <c r="BGB313"/>
      <c r="BGC313"/>
      <c r="BGD313"/>
      <c r="BGE313"/>
      <c r="BGF313"/>
      <c r="BGG313"/>
      <c r="BGH313"/>
      <c r="BGI313"/>
      <c r="BGJ313"/>
      <c r="BGK313"/>
      <c r="BGL313"/>
      <c r="BGM313"/>
      <c r="BGN313"/>
      <c r="BGO313"/>
      <c r="BGP313"/>
      <c r="BGQ313"/>
      <c r="BGR313"/>
      <c r="BGS313"/>
      <c r="BGT313"/>
      <c r="BGU313"/>
      <c r="BGV313"/>
      <c r="BGW313"/>
      <c r="BGX313"/>
      <c r="BGY313"/>
      <c r="BGZ313"/>
      <c r="BHA313"/>
      <c r="BHB313"/>
      <c r="BHC313"/>
      <c r="BHD313"/>
      <c r="BHE313"/>
      <c r="BHF313"/>
      <c r="BHG313"/>
      <c r="BHH313"/>
      <c r="BHI313"/>
      <c r="BHJ313"/>
      <c r="BHK313"/>
      <c r="BHL313"/>
      <c r="BHM313"/>
      <c r="BHN313"/>
      <c r="BHO313"/>
      <c r="BHP313"/>
      <c r="BHQ313"/>
      <c r="BHR313"/>
      <c r="BHS313"/>
      <c r="BHT313"/>
      <c r="BHU313"/>
      <c r="BHV313"/>
      <c r="BHW313"/>
      <c r="BHX313"/>
      <c r="BHY313"/>
      <c r="BHZ313"/>
      <c r="BIA313"/>
      <c r="BIB313"/>
      <c r="BIC313"/>
      <c r="BID313"/>
      <c r="BIE313"/>
      <c r="BIF313"/>
      <c r="BIG313"/>
      <c r="BIH313"/>
      <c r="BII313"/>
      <c r="BIJ313"/>
      <c r="BIK313"/>
      <c r="BIL313"/>
      <c r="BIM313"/>
      <c r="BIN313"/>
      <c r="BIO313"/>
      <c r="BIP313"/>
      <c r="BIQ313"/>
      <c r="BIR313"/>
      <c r="BIS313"/>
      <c r="BIT313"/>
      <c r="BIU313"/>
      <c r="BIV313"/>
      <c r="BIW313"/>
      <c r="BIX313"/>
      <c r="BIY313"/>
      <c r="BIZ313"/>
      <c r="BJA313"/>
      <c r="BJB313"/>
      <c r="BJC313"/>
      <c r="BJD313"/>
      <c r="BJE313"/>
      <c r="BJF313"/>
      <c r="BJG313"/>
      <c r="BJH313"/>
      <c r="BJI313"/>
      <c r="BJJ313"/>
      <c r="BJK313"/>
      <c r="BJL313"/>
      <c r="BJM313"/>
      <c r="BJN313"/>
      <c r="BJO313"/>
      <c r="BJP313"/>
      <c r="BJQ313"/>
      <c r="BJR313"/>
      <c r="BJS313"/>
      <c r="BJT313"/>
      <c r="BJU313"/>
      <c r="BJV313"/>
      <c r="BJW313"/>
      <c r="BJX313"/>
      <c r="BJY313"/>
      <c r="BJZ313"/>
      <c r="BKA313"/>
      <c r="BKB313"/>
      <c r="BKC313"/>
      <c r="BKD313"/>
      <c r="BKE313"/>
      <c r="BKF313"/>
      <c r="BKG313"/>
      <c r="BKH313"/>
      <c r="BKI313"/>
      <c r="BKJ313"/>
      <c r="BKK313"/>
      <c r="BKL313"/>
      <c r="BKM313"/>
      <c r="BKN313"/>
      <c r="BKO313"/>
      <c r="BKP313"/>
      <c r="BKQ313"/>
      <c r="BKR313"/>
      <c r="BKS313"/>
      <c r="BKT313"/>
      <c r="BKU313"/>
      <c r="BKV313"/>
      <c r="BKW313"/>
      <c r="BKX313"/>
      <c r="BKY313"/>
      <c r="BKZ313"/>
      <c r="BLA313"/>
      <c r="BLB313"/>
      <c r="BLC313"/>
      <c r="BLD313"/>
      <c r="BLE313"/>
      <c r="BLF313"/>
      <c r="BLG313"/>
      <c r="BLH313"/>
      <c r="BLI313"/>
      <c r="BLJ313"/>
      <c r="BLK313"/>
      <c r="BLL313"/>
      <c r="BLM313"/>
      <c r="BLN313"/>
      <c r="BLO313"/>
      <c r="BLP313"/>
      <c r="BLQ313"/>
      <c r="BLR313"/>
      <c r="BLS313"/>
      <c r="BLT313"/>
      <c r="BLU313"/>
      <c r="BLV313"/>
      <c r="BLW313"/>
      <c r="BLX313"/>
      <c r="BLY313"/>
      <c r="BLZ313"/>
      <c r="BMA313"/>
      <c r="BMB313"/>
      <c r="BMC313"/>
      <c r="BMD313"/>
      <c r="BME313"/>
      <c r="BMF313"/>
      <c r="BMG313"/>
      <c r="BMH313"/>
      <c r="BMI313"/>
      <c r="BMJ313"/>
      <c r="BMK313"/>
      <c r="BML313"/>
      <c r="BMM313"/>
      <c r="BMN313"/>
      <c r="BMO313"/>
      <c r="BMP313"/>
      <c r="BMQ313"/>
      <c r="BMR313"/>
      <c r="BMS313"/>
      <c r="BMT313"/>
      <c r="BMU313"/>
      <c r="BMV313"/>
      <c r="BMW313"/>
      <c r="BMX313"/>
      <c r="BMY313"/>
      <c r="BMZ313"/>
      <c r="BNA313"/>
      <c r="BNB313"/>
      <c r="BNC313"/>
      <c r="BND313"/>
      <c r="BNE313"/>
      <c r="BNF313"/>
      <c r="BNG313"/>
      <c r="BNH313"/>
      <c r="BNI313"/>
      <c r="BNJ313"/>
      <c r="BNK313"/>
      <c r="BNL313"/>
      <c r="BNM313"/>
      <c r="BNN313"/>
      <c r="BNO313"/>
      <c r="BNP313"/>
      <c r="BNQ313"/>
      <c r="BNR313"/>
      <c r="BNS313"/>
      <c r="BNT313"/>
      <c r="BNU313"/>
      <c r="BNV313"/>
      <c r="BNW313"/>
      <c r="BNX313"/>
      <c r="BNY313"/>
      <c r="BNZ313"/>
      <c r="BOA313"/>
      <c r="BOB313"/>
      <c r="BOC313"/>
      <c r="BOD313"/>
      <c r="BOE313"/>
      <c r="BOF313"/>
      <c r="BOG313"/>
      <c r="BOH313"/>
      <c r="BOI313"/>
      <c r="BOJ313"/>
      <c r="BOK313"/>
      <c r="BOL313"/>
      <c r="BOM313"/>
      <c r="BON313"/>
      <c r="BOO313"/>
      <c r="BOP313"/>
      <c r="BOQ313"/>
      <c r="BOR313"/>
      <c r="BOS313"/>
      <c r="BOT313"/>
      <c r="BOU313"/>
      <c r="BOV313"/>
      <c r="BOW313"/>
      <c r="BOX313"/>
      <c r="BOY313"/>
      <c r="BOZ313"/>
      <c r="BPA313"/>
      <c r="BPB313"/>
      <c r="BPC313"/>
      <c r="BPD313"/>
      <c r="BPE313"/>
      <c r="BPF313"/>
      <c r="BPG313"/>
      <c r="BPH313"/>
      <c r="BPI313"/>
      <c r="BPJ313"/>
      <c r="BPK313"/>
      <c r="BPL313"/>
      <c r="BPM313"/>
      <c r="BPN313"/>
      <c r="BPO313"/>
      <c r="BPP313"/>
      <c r="BPQ313"/>
      <c r="BPR313"/>
      <c r="BPS313"/>
      <c r="BPT313"/>
      <c r="BPU313"/>
      <c r="BPV313"/>
      <c r="BPW313"/>
      <c r="BPX313"/>
      <c r="BPY313"/>
      <c r="BPZ313"/>
      <c r="BQA313"/>
      <c r="BQB313"/>
      <c r="BQC313"/>
      <c r="BQD313"/>
      <c r="BQE313"/>
      <c r="BQF313"/>
      <c r="BQG313"/>
      <c r="BQH313"/>
      <c r="BQI313"/>
      <c r="BQJ313"/>
      <c r="BQK313"/>
      <c r="BQL313"/>
      <c r="BQM313"/>
      <c r="BQN313"/>
      <c r="BQO313"/>
      <c r="BQP313"/>
      <c r="BQQ313"/>
      <c r="BQR313"/>
      <c r="BQS313"/>
      <c r="BQT313"/>
      <c r="BQU313"/>
      <c r="BQV313"/>
      <c r="BQW313"/>
      <c r="BQX313"/>
      <c r="BQY313"/>
      <c r="BQZ313"/>
      <c r="BRA313"/>
      <c r="BRB313"/>
      <c r="BRC313"/>
      <c r="BRD313"/>
      <c r="BRE313"/>
      <c r="BRF313"/>
      <c r="BRG313"/>
      <c r="BRH313"/>
      <c r="BRI313"/>
      <c r="BRJ313"/>
      <c r="BRK313"/>
      <c r="BRL313"/>
      <c r="BRM313"/>
      <c r="BRN313"/>
      <c r="BRO313"/>
      <c r="BRP313"/>
      <c r="BRQ313"/>
      <c r="BRR313"/>
      <c r="BRS313"/>
      <c r="BRT313"/>
      <c r="BRU313"/>
      <c r="BRV313"/>
      <c r="BRW313"/>
      <c r="BRX313"/>
      <c r="BRY313"/>
      <c r="BRZ313"/>
      <c r="BSA313"/>
      <c r="BSB313"/>
      <c r="BSC313"/>
      <c r="BSD313"/>
      <c r="BSE313"/>
      <c r="BSF313"/>
      <c r="BSG313"/>
      <c r="BSH313"/>
      <c r="BSI313"/>
      <c r="BSJ313"/>
      <c r="BSK313"/>
      <c r="BSL313"/>
      <c r="BSM313"/>
      <c r="BSN313"/>
      <c r="BSO313"/>
      <c r="BSP313"/>
      <c r="BSQ313"/>
      <c r="BSR313"/>
      <c r="BSS313"/>
      <c r="BST313"/>
      <c r="BSU313"/>
      <c r="BSV313"/>
      <c r="BSW313"/>
      <c r="BSX313"/>
      <c r="BSY313"/>
      <c r="BSZ313"/>
      <c r="BTA313"/>
      <c r="BTB313"/>
      <c r="BTC313"/>
      <c r="BTD313"/>
      <c r="BTE313"/>
      <c r="BTF313"/>
      <c r="BTG313"/>
      <c r="BTH313"/>
      <c r="BTI313"/>
      <c r="BTJ313"/>
      <c r="BTK313"/>
      <c r="BTL313"/>
      <c r="BTM313"/>
      <c r="BTN313"/>
      <c r="BTO313"/>
      <c r="BTP313"/>
      <c r="BTQ313"/>
      <c r="BTR313"/>
      <c r="BTS313"/>
      <c r="BTT313"/>
      <c r="BTU313"/>
      <c r="BTV313"/>
      <c r="BTW313"/>
      <c r="BTX313"/>
      <c r="BTY313"/>
      <c r="BTZ313"/>
      <c r="BUA313"/>
      <c r="BUB313"/>
      <c r="BUC313"/>
      <c r="BUD313"/>
      <c r="BUE313"/>
      <c r="BUF313"/>
      <c r="BUG313"/>
      <c r="BUH313"/>
      <c r="BUI313"/>
      <c r="BUJ313"/>
      <c r="BUK313"/>
      <c r="BUL313"/>
      <c r="BUM313"/>
      <c r="BUN313"/>
      <c r="BUO313"/>
      <c r="BUP313"/>
      <c r="BUQ313"/>
      <c r="BUR313"/>
      <c r="BUS313"/>
      <c r="BUT313"/>
      <c r="BUU313"/>
      <c r="BUV313"/>
      <c r="BUW313"/>
      <c r="BUX313"/>
      <c r="BUY313"/>
      <c r="BUZ313"/>
      <c r="BVA313"/>
      <c r="BVB313"/>
      <c r="BVC313"/>
      <c r="BVD313"/>
      <c r="BVE313"/>
      <c r="BVF313"/>
      <c r="BVG313"/>
      <c r="BVH313"/>
      <c r="BVI313"/>
      <c r="BVJ313"/>
      <c r="BVK313"/>
      <c r="BVL313"/>
      <c r="BVM313"/>
      <c r="BVN313"/>
      <c r="BVO313"/>
      <c r="BVP313"/>
      <c r="BVQ313"/>
      <c r="BVR313"/>
      <c r="BVS313"/>
      <c r="BVT313"/>
      <c r="BVU313"/>
      <c r="BVV313"/>
      <c r="BVW313"/>
      <c r="BVX313"/>
      <c r="BVY313"/>
      <c r="BVZ313"/>
      <c r="BWA313"/>
      <c r="BWB313"/>
      <c r="BWC313"/>
      <c r="BWD313"/>
      <c r="BWE313"/>
      <c r="BWF313"/>
      <c r="BWG313"/>
      <c r="BWH313"/>
      <c r="BWI313"/>
      <c r="BWJ313"/>
      <c r="BWK313"/>
      <c r="BWL313"/>
      <c r="BWM313"/>
      <c r="BWN313"/>
      <c r="BWO313"/>
      <c r="BWP313"/>
      <c r="BWQ313"/>
      <c r="BWR313"/>
      <c r="BWS313"/>
      <c r="BWT313"/>
      <c r="BWU313"/>
      <c r="BWV313"/>
      <c r="BWW313"/>
      <c r="BWX313"/>
      <c r="BWY313"/>
      <c r="BWZ313"/>
      <c r="BXA313"/>
      <c r="BXB313"/>
      <c r="BXC313"/>
      <c r="BXD313"/>
      <c r="BXE313"/>
      <c r="BXF313"/>
      <c r="BXG313"/>
      <c r="BXH313"/>
      <c r="BXI313"/>
      <c r="BXJ313"/>
      <c r="BXK313"/>
      <c r="BXL313"/>
      <c r="BXM313"/>
      <c r="BXN313"/>
      <c r="BXO313"/>
      <c r="BXP313"/>
      <c r="BXQ313"/>
      <c r="BXR313"/>
      <c r="BXS313"/>
      <c r="BXT313"/>
      <c r="BXU313"/>
      <c r="BXV313"/>
      <c r="BXW313"/>
      <c r="BXX313"/>
      <c r="BXY313"/>
      <c r="BXZ313"/>
      <c r="BYA313"/>
      <c r="BYB313"/>
      <c r="BYC313"/>
      <c r="BYD313"/>
      <c r="BYE313"/>
      <c r="BYF313"/>
      <c r="BYG313"/>
      <c r="BYH313"/>
      <c r="BYI313"/>
      <c r="BYJ313"/>
      <c r="BYK313"/>
      <c r="BYL313"/>
      <c r="BYM313"/>
      <c r="BYN313"/>
      <c r="BYO313"/>
      <c r="BYP313"/>
      <c r="BYQ313"/>
      <c r="BYR313"/>
      <c r="BYS313"/>
      <c r="BYT313"/>
      <c r="BYU313"/>
      <c r="BYV313"/>
      <c r="BYW313"/>
      <c r="BYX313"/>
      <c r="BYY313"/>
      <c r="BYZ313"/>
      <c r="BZA313"/>
      <c r="BZB313"/>
      <c r="BZC313"/>
      <c r="BZD313"/>
      <c r="BZE313"/>
      <c r="BZF313"/>
      <c r="BZG313"/>
      <c r="BZH313"/>
      <c r="BZI313"/>
      <c r="BZJ313"/>
      <c r="BZK313"/>
      <c r="BZL313"/>
      <c r="BZM313"/>
      <c r="BZN313"/>
      <c r="BZO313"/>
      <c r="BZP313"/>
      <c r="BZQ313"/>
      <c r="BZR313"/>
      <c r="BZS313"/>
      <c r="BZT313"/>
      <c r="BZU313"/>
      <c r="BZV313"/>
      <c r="BZW313"/>
      <c r="BZX313"/>
      <c r="BZY313"/>
      <c r="BZZ313"/>
      <c r="CAA313"/>
      <c r="CAB313"/>
      <c r="CAC313"/>
      <c r="CAD313"/>
      <c r="CAE313"/>
      <c r="CAF313"/>
      <c r="CAG313"/>
      <c r="CAH313"/>
      <c r="CAI313"/>
      <c r="CAJ313"/>
      <c r="CAK313"/>
      <c r="CAL313"/>
      <c r="CAM313"/>
      <c r="CAN313"/>
      <c r="CAO313"/>
      <c r="CAP313"/>
      <c r="CAQ313"/>
      <c r="CAR313"/>
      <c r="CAS313"/>
      <c r="CAT313"/>
      <c r="CAU313"/>
      <c r="CAV313"/>
      <c r="CAW313"/>
      <c r="CAX313"/>
      <c r="CAY313"/>
      <c r="CAZ313"/>
      <c r="CBA313"/>
      <c r="CBB313"/>
      <c r="CBC313"/>
      <c r="CBD313"/>
      <c r="CBE313"/>
      <c r="CBF313"/>
      <c r="CBG313"/>
      <c r="CBH313"/>
      <c r="CBI313"/>
      <c r="CBJ313"/>
      <c r="CBK313"/>
      <c r="CBL313"/>
      <c r="CBM313"/>
      <c r="CBN313"/>
      <c r="CBO313"/>
      <c r="CBP313"/>
      <c r="CBQ313"/>
      <c r="CBR313"/>
      <c r="CBS313"/>
      <c r="CBT313"/>
      <c r="CBU313"/>
      <c r="CBV313"/>
      <c r="CBW313"/>
      <c r="CBX313"/>
      <c r="CBY313"/>
      <c r="CBZ313"/>
      <c r="CCA313"/>
      <c r="CCB313"/>
      <c r="CCC313"/>
      <c r="CCD313"/>
      <c r="CCE313"/>
      <c r="CCF313"/>
      <c r="CCG313"/>
      <c r="CCH313"/>
      <c r="CCI313"/>
      <c r="CCJ313"/>
      <c r="CCK313"/>
      <c r="CCL313"/>
      <c r="CCM313"/>
      <c r="CCN313"/>
      <c r="CCO313"/>
      <c r="CCP313"/>
      <c r="CCQ313"/>
      <c r="CCR313"/>
      <c r="CCS313"/>
      <c r="CCT313"/>
      <c r="CCU313"/>
      <c r="CCV313"/>
      <c r="CCW313"/>
      <c r="CCX313"/>
      <c r="CCY313"/>
      <c r="CCZ313"/>
      <c r="CDA313"/>
      <c r="CDB313"/>
      <c r="CDC313"/>
      <c r="CDD313"/>
      <c r="CDE313"/>
      <c r="CDF313"/>
      <c r="CDG313"/>
      <c r="CDH313"/>
      <c r="CDI313"/>
      <c r="CDJ313"/>
      <c r="CDK313"/>
      <c r="CDL313"/>
      <c r="CDM313"/>
      <c r="CDN313"/>
      <c r="CDO313"/>
      <c r="CDP313"/>
      <c r="CDQ313"/>
      <c r="CDR313"/>
      <c r="CDS313"/>
      <c r="CDT313"/>
      <c r="CDU313"/>
      <c r="CDV313"/>
      <c r="CDW313"/>
      <c r="CDX313"/>
      <c r="CDY313"/>
      <c r="CDZ313"/>
      <c r="CEA313"/>
      <c r="CEB313"/>
      <c r="CEC313"/>
      <c r="CED313"/>
      <c r="CEE313"/>
      <c r="CEF313"/>
      <c r="CEG313"/>
      <c r="CEH313"/>
      <c r="CEI313"/>
      <c r="CEJ313"/>
      <c r="CEK313"/>
      <c r="CEL313"/>
      <c r="CEM313"/>
      <c r="CEN313"/>
      <c r="CEO313"/>
      <c r="CEP313"/>
      <c r="CEQ313"/>
      <c r="CER313"/>
      <c r="CES313"/>
      <c r="CET313"/>
      <c r="CEU313"/>
      <c r="CEV313"/>
      <c r="CEW313"/>
      <c r="CEX313"/>
      <c r="CEY313"/>
      <c r="CEZ313"/>
      <c r="CFA313"/>
      <c r="CFB313"/>
      <c r="CFC313"/>
      <c r="CFD313"/>
      <c r="CFE313"/>
      <c r="CFF313"/>
      <c r="CFG313"/>
      <c r="CFH313"/>
      <c r="CFI313"/>
      <c r="CFJ313"/>
      <c r="CFK313"/>
      <c r="CFL313"/>
      <c r="CFM313"/>
      <c r="CFN313"/>
      <c r="CFO313"/>
      <c r="CFP313"/>
      <c r="CFQ313"/>
      <c r="CFR313"/>
      <c r="CFS313"/>
      <c r="CFT313"/>
      <c r="CFU313"/>
      <c r="CFV313"/>
      <c r="CFW313"/>
      <c r="CFX313"/>
      <c r="CFY313"/>
      <c r="CFZ313"/>
      <c r="CGA313"/>
      <c r="CGB313"/>
      <c r="CGC313"/>
      <c r="CGD313"/>
      <c r="CGE313"/>
      <c r="CGF313"/>
      <c r="CGG313"/>
      <c r="CGH313"/>
      <c r="CGI313"/>
      <c r="CGJ313"/>
      <c r="CGK313"/>
      <c r="CGL313"/>
      <c r="CGM313"/>
      <c r="CGN313"/>
      <c r="CGO313"/>
      <c r="CGP313"/>
      <c r="CGQ313"/>
      <c r="CGR313"/>
      <c r="CGS313"/>
      <c r="CGT313"/>
      <c r="CGU313"/>
      <c r="CGV313"/>
      <c r="CGW313"/>
      <c r="CGX313"/>
      <c r="CGY313"/>
      <c r="CGZ313"/>
      <c r="CHA313"/>
      <c r="CHB313"/>
      <c r="CHC313"/>
      <c r="CHD313"/>
      <c r="CHE313"/>
      <c r="CHF313"/>
      <c r="CHG313"/>
      <c r="CHH313"/>
      <c r="CHI313"/>
      <c r="CHJ313"/>
      <c r="CHK313"/>
      <c r="CHL313"/>
      <c r="CHM313"/>
      <c r="CHN313"/>
      <c r="CHO313"/>
      <c r="CHP313"/>
      <c r="CHQ313"/>
      <c r="CHR313"/>
      <c r="CHS313"/>
      <c r="CHT313"/>
      <c r="CHU313"/>
      <c r="CHV313"/>
      <c r="CHW313"/>
      <c r="CHX313"/>
      <c r="CHY313"/>
      <c r="CHZ313"/>
      <c r="CIA313"/>
      <c r="CIB313"/>
      <c r="CIC313"/>
      <c r="CID313"/>
      <c r="CIE313"/>
      <c r="CIF313"/>
      <c r="CIG313"/>
      <c r="CIH313"/>
      <c r="CII313"/>
      <c r="CIJ313"/>
      <c r="CIK313"/>
      <c r="CIL313"/>
      <c r="CIM313"/>
      <c r="CIN313"/>
      <c r="CIO313"/>
      <c r="CIP313"/>
      <c r="CIQ313"/>
      <c r="CIR313"/>
      <c r="CIS313"/>
      <c r="CIT313"/>
      <c r="CIU313"/>
      <c r="CIV313"/>
      <c r="CIW313"/>
      <c r="CIX313"/>
      <c r="CIY313"/>
      <c r="CIZ313"/>
      <c r="CJA313"/>
      <c r="CJB313"/>
      <c r="CJC313"/>
      <c r="CJD313"/>
      <c r="CJE313"/>
      <c r="CJF313"/>
      <c r="CJG313"/>
      <c r="CJH313"/>
      <c r="CJI313"/>
      <c r="CJJ313"/>
      <c r="CJK313"/>
      <c r="CJL313"/>
      <c r="CJM313"/>
      <c r="CJN313"/>
      <c r="CJO313"/>
      <c r="CJP313"/>
      <c r="CJQ313"/>
      <c r="CJR313"/>
      <c r="CJS313"/>
      <c r="CJT313"/>
      <c r="CJU313"/>
      <c r="CJV313"/>
      <c r="CJW313"/>
      <c r="CJX313"/>
      <c r="CJY313"/>
      <c r="CJZ313"/>
      <c r="CKA313"/>
      <c r="CKB313"/>
      <c r="CKC313"/>
      <c r="CKD313"/>
      <c r="CKE313"/>
      <c r="CKF313"/>
      <c r="CKG313"/>
      <c r="CKH313"/>
      <c r="CKI313"/>
      <c r="CKJ313"/>
      <c r="CKK313"/>
      <c r="CKL313"/>
      <c r="CKM313"/>
      <c r="CKN313"/>
      <c r="CKO313"/>
      <c r="CKP313"/>
      <c r="CKQ313"/>
      <c r="CKR313"/>
      <c r="CKS313"/>
      <c r="CKT313"/>
      <c r="CKU313"/>
      <c r="CKV313"/>
      <c r="CKW313"/>
      <c r="CKX313"/>
      <c r="CKY313"/>
      <c r="CKZ313"/>
      <c r="CLA313"/>
      <c r="CLB313"/>
      <c r="CLC313"/>
      <c r="CLD313"/>
      <c r="CLE313"/>
      <c r="CLF313"/>
      <c r="CLG313"/>
      <c r="CLH313"/>
      <c r="CLI313"/>
      <c r="CLJ313"/>
      <c r="CLK313"/>
      <c r="CLL313"/>
      <c r="CLM313"/>
      <c r="CLN313"/>
      <c r="CLO313"/>
      <c r="CLP313"/>
      <c r="CLQ313"/>
      <c r="CLR313"/>
      <c r="CLS313"/>
      <c r="CLT313"/>
      <c r="CLU313"/>
      <c r="CLV313"/>
      <c r="CLW313"/>
      <c r="CLX313"/>
      <c r="CLY313"/>
      <c r="CLZ313"/>
      <c r="CMA313"/>
      <c r="CMB313"/>
      <c r="CMC313"/>
      <c r="CMD313"/>
      <c r="CME313"/>
      <c r="CMF313"/>
      <c r="CMG313"/>
      <c r="CMH313"/>
      <c r="CMI313"/>
      <c r="CMJ313"/>
      <c r="CMK313"/>
      <c r="CML313"/>
      <c r="CMM313"/>
      <c r="CMN313"/>
      <c r="CMO313"/>
      <c r="CMP313"/>
      <c r="CMQ313"/>
      <c r="CMR313"/>
      <c r="CMS313"/>
      <c r="CMT313"/>
      <c r="CMU313"/>
      <c r="CMV313"/>
      <c r="CMW313"/>
      <c r="CMX313"/>
      <c r="CMY313"/>
      <c r="CMZ313"/>
      <c r="CNA313"/>
      <c r="CNB313"/>
      <c r="CNC313"/>
      <c r="CND313"/>
      <c r="CNE313"/>
      <c r="CNF313"/>
      <c r="CNG313"/>
      <c r="CNH313"/>
      <c r="CNI313"/>
      <c r="CNJ313"/>
      <c r="CNK313"/>
      <c r="CNL313"/>
      <c r="CNM313"/>
      <c r="CNN313"/>
      <c r="CNO313"/>
      <c r="CNP313"/>
      <c r="CNQ313"/>
      <c r="CNR313"/>
      <c r="CNS313"/>
      <c r="CNT313"/>
      <c r="CNU313"/>
      <c r="CNV313"/>
      <c r="CNW313"/>
      <c r="CNX313"/>
      <c r="CNY313"/>
      <c r="CNZ313"/>
      <c r="COA313"/>
      <c r="COB313"/>
      <c r="COC313"/>
      <c r="COD313"/>
      <c r="COE313"/>
      <c r="COF313"/>
      <c r="COG313"/>
      <c r="COH313"/>
      <c r="COI313"/>
      <c r="COJ313"/>
      <c r="COK313"/>
      <c r="COL313"/>
      <c r="COM313"/>
      <c r="CON313"/>
      <c r="COO313"/>
      <c r="COP313"/>
      <c r="COQ313"/>
      <c r="COR313"/>
      <c r="COS313"/>
      <c r="COT313"/>
      <c r="COU313"/>
      <c r="COV313"/>
      <c r="COW313"/>
      <c r="COX313"/>
      <c r="COY313"/>
      <c r="COZ313"/>
      <c r="CPA313"/>
      <c r="CPB313"/>
      <c r="CPC313"/>
      <c r="CPD313"/>
      <c r="CPE313"/>
      <c r="CPF313"/>
      <c r="CPG313"/>
      <c r="CPH313"/>
      <c r="CPI313"/>
      <c r="CPJ313"/>
      <c r="CPK313"/>
      <c r="CPL313"/>
      <c r="CPM313"/>
      <c r="CPN313"/>
      <c r="CPO313"/>
      <c r="CPP313"/>
      <c r="CPQ313"/>
      <c r="CPR313"/>
      <c r="CPS313"/>
      <c r="CPT313"/>
      <c r="CPU313"/>
      <c r="CPV313"/>
      <c r="CPW313"/>
      <c r="CPX313"/>
      <c r="CPY313"/>
      <c r="CPZ313"/>
      <c r="CQA313"/>
      <c r="CQB313"/>
      <c r="CQC313"/>
      <c r="CQD313"/>
      <c r="CQE313"/>
      <c r="CQF313"/>
      <c r="CQG313"/>
      <c r="CQH313"/>
      <c r="CQI313"/>
      <c r="CQJ313"/>
      <c r="CQK313"/>
      <c r="CQL313"/>
      <c r="CQM313"/>
      <c r="CQN313"/>
      <c r="CQO313"/>
      <c r="CQP313"/>
      <c r="CQQ313"/>
      <c r="CQR313"/>
      <c r="CQS313"/>
      <c r="CQT313"/>
      <c r="CQU313"/>
      <c r="CQV313"/>
      <c r="CQW313"/>
      <c r="CQX313"/>
      <c r="CQY313"/>
      <c r="CQZ313"/>
      <c r="CRA313"/>
      <c r="CRB313"/>
      <c r="CRC313"/>
      <c r="CRD313"/>
      <c r="CRE313"/>
      <c r="CRF313"/>
      <c r="CRG313"/>
      <c r="CRH313"/>
      <c r="CRI313"/>
      <c r="CRJ313"/>
      <c r="CRK313"/>
      <c r="CRL313"/>
      <c r="CRM313"/>
      <c r="CRN313"/>
      <c r="CRO313"/>
      <c r="CRP313"/>
      <c r="CRQ313"/>
      <c r="CRR313"/>
      <c r="CRS313"/>
      <c r="CRT313"/>
      <c r="CRU313"/>
      <c r="CRV313"/>
      <c r="CRW313"/>
      <c r="CRX313"/>
      <c r="CRY313"/>
      <c r="CRZ313"/>
      <c r="CSA313"/>
      <c r="CSB313"/>
      <c r="CSC313"/>
      <c r="CSD313"/>
      <c r="CSE313"/>
      <c r="CSF313"/>
      <c r="CSG313"/>
      <c r="CSH313"/>
      <c r="CSI313"/>
      <c r="CSJ313"/>
      <c r="CSK313"/>
      <c r="CSL313"/>
      <c r="CSM313"/>
      <c r="CSN313"/>
      <c r="CSO313"/>
      <c r="CSP313"/>
      <c r="CSQ313"/>
      <c r="CSR313"/>
      <c r="CSS313"/>
      <c r="CST313"/>
      <c r="CSU313"/>
      <c r="CSV313"/>
      <c r="CSW313"/>
      <c r="CSX313"/>
      <c r="CSY313"/>
      <c r="CSZ313"/>
      <c r="CTA313"/>
      <c r="CTB313"/>
      <c r="CTC313"/>
      <c r="CTD313"/>
      <c r="CTE313"/>
      <c r="CTF313"/>
      <c r="CTG313"/>
      <c r="CTH313"/>
      <c r="CTI313"/>
      <c r="CTJ313"/>
      <c r="CTK313"/>
      <c r="CTL313"/>
      <c r="CTM313"/>
      <c r="CTN313"/>
      <c r="CTO313"/>
      <c r="CTP313"/>
      <c r="CTQ313"/>
      <c r="CTR313"/>
      <c r="CTS313"/>
      <c r="CTT313"/>
      <c r="CTU313"/>
      <c r="CTV313"/>
      <c r="CTW313"/>
      <c r="CTX313"/>
      <c r="CTY313"/>
      <c r="CTZ313"/>
      <c r="CUA313"/>
      <c r="CUB313"/>
      <c r="CUC313"/>
      <c r="CUD313"/>
      <c r="CUE313"/>
      <c r="CUF313"/>
      <c r="CUG313"/>
      <c r="CUH313"/>
      <c r="CUI313"/>
      <c r="CUJ313"/>
      <c r="CUK313"/>
      <c r="CUL313"/>
      <c r="CUM313"/>
      <c r="CUN313"/>
      <c r="CUO313"/>
      <c r="CUP313"/>
      <c r="CUQ313"/>
      <c r="CUR313"/>
      <c r="CUS313"/>
      <c r="CUT313"/>
      <c r="CUU313"/>
      <c r="CUV313"/>
      <c r="CUW313"/>
      <c r="CUX313"/>
      <c r="CUY313"/>
      <c r="CUZ313"/>
      <c r="CVA313"/>
      <c r="CVB313"/>
      <c r="CVC313"/>
      <c r="CVD313"/>
      <c r="CVE313"/>
      <c r="CVF313"/>
      <c r="CVG313"/>
      <c r="CVH313"/>
      <c r="CVI313"/>
      <c r="CVJ313"/>
      <c r="CVK313"/>
      <c r="CVL313"/>
      <c r="CVM313"/>
      <c r="CVN313"/>
      <c r="CVO313"/>
      <c r="CVP313"/>
      <c r="CVQ313"/>
      <c r="CVR313"/>
      <c r="CVS313"/>
      <c r="CVT313"/>
      <c r="CVU313"/>
      <c r="CVV313"/>
      <c r="CVW313"/>
      <c r="CVX313"/>
      <c r="CVY313"/>
      <c r="CVZ313"/>
      <c r="CWA313"/>
      <c r="CWB313"/>
      <c r="CWC313"/>
      <c r="CWD313"/>
      <c r="CWE313"/>
      <c r="CWF313"/>
      <c r="CWG313"/>
      <c r="CWH313"/>
      <c r="CWI313"/>
      <c r="CWJ313"/>
      <c r="CWK313"/>
      <c r="CWL313"/>
      <c r="CWM313"/>
      <c r="CWN313"/>
      <c r="CWO313"/>
      <c r="CWP313"/>
      <c r="CWQ313"/>
      <c r="CWR313"/>
      <c r="CWS313"/>
      <c r="CWT313"/>
      <c r="CWU313"/>
      <c r="CWV313"/>
      <c r="CWW313"/>
      <c r="CWX313"/>
      <c r="CWY313"/>
      <c r="CWZ313"/>
      <c r="CXA313"/>
      <c r="CXB313"/>
      <c r="CXC313"/>
      <c r="CXD313"/>
      <c r="CXE313"/>
      <c r="CXF313"/>
      <c r="CXG313"/>
      <c r="CXH313"/>
      <c r="CXI313"/>
      <c r="CXJ313"/>
      <c r="CXK313"/>
      <c r="CXL313"/>
      <c r="CXM313"/>
      <c r="CXN313"/>
      <c r="CXO313"/>
      <c r="CXP313"/>
      <c r="CXQ313"/>
      <c r="CXR313"/>
      <c r="CXS313"/>
      <c r="CXT313"/>
      <c r="CXU313"/>
      <c r="CXV313"/>
      <c r="CXW313"/>
      <c r="CXX313"/>
      <c r="CXY313"/>
      <c r="CXZ313"/>
      <c r="CYA313"/>
      <c r="CYB313"/>
      <c r="CYC313"/>
      <c r="CYD313"/>
      <c r="CYE313"/>
      <c r="CYF313"/>
      <c r="CYG313"/>
      <c r="CYH313"/>
      <c r="CYI313"/>
      <c r="CYJ313"/>
      <c r="CYK313"/>
      <c r="CYL313"/>
      <c r="CYM313"/>
      <c r="CYN313"/>
      <c r="CYO313"/>
      <c r="CYP313"/>
      <c r="CYQ313"/>
      <c r="CYR313"/>
      <c r="CYS313"/>
      <c r="CYT313"/>
      <c r="CYU313"/>
      <c r="CYV313"/>
      <c r="CYW313"/>
      <c r="CYX313"/>
      <c r="CYY313"/>
      <c r="CYZ313"/>
      <c r="CZA313"/>
      <c r="CZB313"/>
      <c r="CZC313"/>
      <c r="CZD313"/>
      <c r="CZE313"/>
      <c r="CZF313"/>
      <c r="CZG313"/>
      <c r="CZH313"/>
      <c r="CZI313"/>
      <c r="CZJ313"/>
      <c r="CZK313"/>
      <c r="CZL313"/>
      <c r="CZM313"/>
      <c r="CZN313"/>
      <c r="CZO313"/>
      <c r="CZP313"/>
      <c r="CZQ313"/>
      <c r="CZR313"/>
      <c r="CZS313"/>
      <c r="CZT313"/>
      <c r="CZU313"/>
      <c r="CZV313"/>
      <c r="CZW313"/>
      <c r="CZX313"/>
      <c r="CZY313"/>
      <c r="CZZ313"/>
      <c r="DAA313"/>
      <c r="DAB313"/>
      <c r="DAC313"/>
      <c r="DAD313"/>
      <c r="DAE313"/>
      <c r="DAF313"/>
      <c r="DAG313"/>
      <c r="DAH313"/>
      <c r="DAI313"/>
      <c r="DAJ313"/>
      <c r="DAK313"/>
      <c r="DAL313"/>
      <c r="DAM313"/>
      <c r="DAN313"/>
      <c r="DAO313"/>
      <c r="DAP313"/>
      <c r="DAQ313"/>
      <c r="DAR313"/>
      <c r="DAS313"/>
      <c r="DAT313"/>
      <c r="DAU313"/>
      <c r="DAV313"/>
      <c r="DAW313"/>
      <c r="DAX313"/>
      <c r="DAY313"/>
      <c r="DAZ313"/>
      <c r="DBA313"/>
      <c r="DBB313"/>
      <c r="DBC313"/>
      <c r="DBD313"/>
      <c r="DBE313"/>
      <c r="DBF313"/>
      <c r="DBG313"/>
      <c r="DBH313"/>
      <c r="DBI313"/>
      <c r="DBJ313"/>
      <c r="DBK313"/>
      <c r="DBL313"/>
      <c r="DBM313"/>
      <c r="DBN313"/>
      <c r="DBO313"/>
      <c r="DBP313"/>
      <c r="DBQ313"/>
      <c r="DBR313"/>
      <c r="DBS313"/>
      <c r="DBT313"/>
      <c r="DBU313"/>
      <c r="DBV313"/>
      <c r="DBW313"/>
      <c r="DBX313"/>
      <c r="DBY313"/>
      <c r="DBZ313"/>
      <c r="DCA313"/>
      <c r="DCB313"/>
      <c r="DCC313"/>
      <c r="DCD313"/>
      <c r="DCE313"/>
      <c r="DCF313"/>
      <c r="DCG313"/>
      <c r="DCH313"/>
      <c r="DCI313"/>
      <c r="DCJ313"/>
      <c r="DCK313"/>
      <c r="DCL313"/>
      <c r="DCM313"/>
      <c r="DCN313"/>
      <c r="DCO313"/>
      <c r="DCP313"/>
      <c r="DCQ313"/>
      <c r="DCR313"/>
      <c r="DCS313"/>
      <c r="DCT313"/>
      <c r="DCU313"/>
      <c r="DCV313"/>
      <c r="DCW313"/>
      <c r="DCX313"/>
      <c r="DCY313"/>
      <c r="DCZ313"/>
      <c r="DDA313"/>
      <c r="DDB313"/>
      <c r="DDC313"/>
      <c r="DDD313"/>
      <c r="DDE313"/>
      <c r="DDF313"/>
      <c r="DDG313"/>
      <c r="DDH313"/>
      <c r="DDI313"/>
      <c r="DDJ313"/>
      <c r="DDK313"/>
      <c r="DDL313"/>
      <c r="DDM313"/>
      <c r="DDN313"/>
      <c r="DDO313"/>
      <c r="DDP313"/>
      <c r="DDQ313"/>
      <c r="DDR313"/>
      <c r="DDS313"/>
      <c r="DDT313"/>
      <c r="DDU313"/>
      <c r="DDV313"/>
      <c r="DDW313"/>
      <c r="DDX313"/>
      <c r="DDY313"/>
      <c r="DDZ313"/>
      <c r="DEA313"/>
      <c r="DEB313"/>
      <c r="DEC313"/>
      <c r="DED313"/>
      <c r="DEE313"/>
      <c r="DEF313"/>
      <c r="DEG313"/>
      <c r="DEH313"/>
      <c r="DEI313"/>
      <c r="DEJ313"/>
      <c r="DEK313"/>
      <c r="DEL313"/>
      <c r="DEM313"/>
      <c r="DEN313"/>
      <c r="DEO313"/>
      <c r="DEP313"/>
      <c r="DEQ313"/>
      <c r="DER313"/>
      <c r="DES313"/>
      <c r="DET313"/>
      <c r="DEU313"/>
      <c r="DEV313"/>
      <c r="DEW313"/>
      <c r="DEX313"/>
      <c r="DEY313"/>
      <c r="DEZ313"/>
      <c r="DFA313"/>
      <c r="DFB313"/>
      <c r="DFC313"/>
      <c r="DFD313"/>
      <c r="DFE313"/>
      <c r="DFF313"/>
      <c r="DFG313"/>
      <c r="DFH313"/>
      <c r="DFI313"/>
      <c r="DFJ313"/>
      <c r="DFK313"/>
      <c r="DFL313"/>
      <c r="DFM313"/>
      <c r="DFN313"/>
      <c r="DFO313"/>
      <c r="DFP313"/>
      <c r="DFQ313"/>
      <c r="DFR313"/>
      <c r="DFS313"/>
      <c r="DFT313"/>
      <c r="DFU313"/>
      <c r="DFV313"/>
      <c r="DFW313"/>
      <c r="DFX313"/>
      <c r="DFY313"/>
      <c r="DFZ313"/>
      <c r="DGA313"/>
      <c r="DGB313"/>
      <c r="DGC313"/>
      <c r="DGD313"/>
      <c r="DGE313"/>
      <c r="DGF313"/>
      <c r="DGG313"/>
      <c r="DGH313"/>
      <c r="DGI313"/>
      <c r="DGJ313"/>
      <c r="DGK313"/>
      <c r="DGL313"/>
      <c r="DGM313"/>
      <c r="DGN313"/>
      <c r="DGO313"/>
      <c r="DGP313"/>
      <c r="DGQ313"/>
      <c r="DGR313"/>
      <c r="DGS313"/>
      <c r="DGT313"/>
      <c r="DGU313"/>
      <c r="DGV313"/>
      <c r="DGW313"/>
      <c r="DGX313"/>
      <c r="DGY313"/>
      <c r="DGZ313"/>
      <c r="DHA313"/>
      <c r="DHB313"/>
      <c r="DHC313"/>
      <c r="DHD313"/>
      <c r="DHE313"/>
      <c r="DHF313"/>
      <c r="DHG313"/>
      <c r="DHH313"/>
      <c r="DHI313"/>
      <c r="DHJ313"/>
      <c r="DHK313"/>
      <c r="DHL313"/>
      <c r="DHM313"/>
      <c r="DHN313"/>
      <c r="DHO313"/>
      <c r="DHP313"/>
      <c r="DHQ313"/>
      <c r="DHR313"/>
      <c r="DHS313"/>
      <c r="DHT313"/>
      <c r="DHU313"/>
      <c r="DHV313"/>
      <c r="DHW313"/>
      <c r="DHX313"/>
      <c r="DHY313"/>
      <c r="DHZ313"/>
      <c r="DIA313"/>
      <c r="DIB313"/>
      <c r="DIC313"/>
      <c r="DID313"/>
      <c r="DIE313"/>
      <c r="DIF313"/>
      <c r="DIG313"/>
      <c r="DIH313"/>
      <c r="DII313"/>
      <c r="DIJ313"/>
      <c r="DIK313"/>
      <c r="DIL313"/>
      <c r="DIM313"/>
      <c r="DIN313"/>
      <c r="DIO313"/>
      <c r="DIP313"/>
      <c r="DIQ313"/>
      <c r="DIR313"/>
      <c r="DIS313"/>
      <c r="DIT313"/>
      <c r="DIU313"/>
      <c r="DIV313"/>
      <c r="DIW313"/>
      <c r="DIX313"/>
      <c r="DIY313"/>
      <c r="DIZ313"/>
      <c r="DJA313"/>
      <c r="DJB313"/>
      <c r="DJC313"/>
      <c r="DJD313"/>
      <c r="DJE313"/>
      <c r="DJF313"/>
      <c r="DJG313"/>
      <c r="DJH313"/>
      <c r="DJI313"/>
      <c r="DJJ313"/>
      <c r="DJK313"/>
      <c r="DJL313"/>
      <c r="DJM313"/>
      <c r="DJN313"/>
      <c r="DJO313"/>
      <c r="DJP313"/>
      <c r="DJQ313"/>
      <c r="DJR313"/>
      <c r="DJS313"/>
      <c r="DJT313"/>
      <c r="DJU313"/>
      <c r="DJV313"/>
      <c r="DJW313"/>
      <c r="DJX313"/>
      <c r="DJY313"/>
      <c r="DJZ313"/>
      <c r="DKA313"/>
      <c r="DKB313"/>
      <c r="DKC313"/>
      <c r="DKD313"/>
      <c r="DKE313"/>
      <c r="DKF313"/>
      <c r="DKG313"/>
      <c r="DKH313"/>
      <c r="DKI313"/>
      <c r="DKJ313"/>
      <c r="DKK313"/>
      <c r="DKL313"/>
      <c r="DKM313"/>
      <c r="DKN313"/>
      <c r="DKO313"/>
      <c r="DKP313"/>
      <c r="DKQ313"/>
      <c r="DKR313"/>
      <c r="DKS313"/>
      <c r="DKT313"/>
      <c r="DKU313"/>
      <c r="DKV313"/>
      <c r="DKW313"/>
      <c r="DKX313"/>
      <c r="DKY313"/>
      <c r="DKZ313"/>
      <c r="DLA313"/>
      <c r="DLB313"/>
      <c r="DLC313"/>
      <c r="DLD313"/>
      <c r="DLE313"/>
      <c r="DLF313"/>
      <c r="DLG313"/>
      <c r="DLH313"/>
      <c r="DLI313"/>
      <c r="DLJ313"/>
      <c r="DLK313"/>
      <c r="DLL313"/>
      <c r="DLM313"/>
      <c r="DLN313"/>
      <c r="DLO313"/>
      <c r="DLP313"/>
      <c r="DLQ313"/>
      <c r="DLR313"/>
      <c r="DLS313"/>
      <c r="DLT313"/>
      <c r="DLU313"/>
      <c r="DLV313"/>
      <c r="DLW313"/>
      <c r="DLX313"/>
      <c r="DLY313"/>
      <c r="DLZ313"/>
      <c r="DMA313"/>
      <c r="DMB313"/>
      <c r="DMC313"/>
      <c r="DMD313"/>
      <c r="DME313"/>
      <c r="DMF313"/>
      <c r="DMG313"/>
      <c r="DMH313"/>
      <c r="DMI313"/>
      <c r="DMJ313"/>
      <c r="DMK313"/>
      <c r="DML313"/>
      <c r="DMM313"/>
      <c r="DMN313"/>
      <c r="DMO313"/>
      <c r="DMP313"/>
      <c r="DMQ313"/>
      <c r="DMR313"/>
      <c r="DMS313"/>
      <c r="DMT313"/>
      <c r="DMU313"/>
      <c r="DMV313"/>
      <c r="DMW313"/>
      <c r="DMX313"/>
      <c r="DMY313"/>
      <c r="DMZ313"/>
      <c r="DNA313"/>
      <c r="DNB313"/>
      <c r="DNC313"/>
      <c r="DND313"/>
      <c r="DNE313"/>
      <c r="DNF313"/>
      <c r="DNG313"/>
      <c r="DNH313"/>
      <c r="DNI313"/>
      <c r="DNJ313"/>
      <c r="DNK313"/>
      <c r="DNL313"/>
      <c r="DNM313"/>
      <c r="DNN313"/>
      <c r="DNO313"/>
      <c r="DNP313"/>
      <c r="DNQ313"/>
      <c r="DNR313"/>
      <c r="DNS313"/>
      <c r="DNT313"/>
      <c r="DNU313"/>
      <c r="DNV313"/>
      <c r="DNW313"/>
      <c r="DNX313"/>
      <c r="DNY313"/>
      <c r="DNZ313"/>
      <c r="DOA313"/>
      <c r="DOB313"/>
      <c r="DOC313"/>
      <c r="DOD313"/>
      <c r="DOE313"/>
      <c r="DOF313"/>
      <c r="DOG313"/>
      <c r="DOH313"/>
      <c r="DOI313"/>
      <c r="DOJ313"/>
      <c r="DOK313"/>
      <c r="DOL313"/>
      <c r="DOM313"/>
      <c r="DON313"/>
      <c r="DOO313"/>
      <c r="DOP313"/>
      <c r="DOQ313"/>
      <c r="DOR313"/>
      <c r="DOS313"/>
      <c r="DOT313"/>
      <c r="DOU313"/>
      <c r="DOV313"/>
      <c r="DOW313"/>
      <c r="DOX313"/>
      <c r="DOY313"/>
      <c r="DOZ313"/>
      <c r="DPA313"/>
      <c r="DPB313"/>
      <c r="DPC313"/>
      <c r="DPD313"/>
      <c r="DPE313"/>
      <c r="DPF313"/>
      <c r="DPG313"/>
      <c r="DPH313"/>
      <c r="DPI313"/>
      <c r="DPJ313"/>
      <c r="DPK313"/>
      <c r="DPL313"/>
      <c r="DPM313"/>
      <c r="DPN313"/>
      <c r="DPO313"/>
      <c r="DPP313"/>
      <c r="DPQ313"/>
      <c r="DPR313"/>
      <c r="DPS313"/>
      <c r="DPT313"/>
      <c r="DPU313"/>
      <c r="DPV313"/>
      <c r="DPW313"/>
      <c r="DPX313"/>
      <c r="DPY313"/>
      <c r="DPZ313"/>
      <c r="DQA313"/>
      <c r="DQB313"/>
      <c r="DQC313"/>
      <c r="DQD313"/>
      <c r="DQE313"/>
      <c r="DQF313"/>
      <c r="DQG313"/>
      <c r="DQH313"/>
      <c r="DQI313"/>
      <c r="DQJ313"/>
      <c r="DQK313"/>
      <c r="DQL313"/>
      <c r="DQM313"/>
      <c r="DQN313"/>
      <c r="DQO313"/>
      <c r="DQP313"/>
      <c r="DQQ313"/>
      <c r="DQR313"/>
      <c r="DQS313"/>
      <c r="DQT313"/>
      <c r="DQU313"/>
      <c r="DQV313"/>
      <c r="DQW313"/>
      <c r="DQX313"/>
      <c r="DQY313"/>
      <c r="DQZ313"/>
      <c r="DRA313"/>
      <c r="DRB313"/>
      <c r="DRC313"/>
      <c r="DRD313"/>
      <c r="DRE313"/>
      <c r="DRF313"/>
      <c r="DRG313"/>
      <c r="DRH313"/>
      <c r="DRI313"/>
      <c r="DRJ313"/>
      <c r="DRK313"/>
      <c r="DRL313"/>
      <c r="DRM313"/>
      <c r="DRN313"/>
      <c r="DRO313"/>
      <c r="DRP313"/>
      <c r="DRQ313"/>
      <c r="DRR313"/>
      <c r="DRS313"/>
      <c r="DRT313"/>
      <c r="DRU313"/>
      <c r="DRV313"/>
      <c r="DRW313"/>
      <c r="DRX313"/>
      <c r="DRY313"/>
      <c r="DRZ313"/>
      <c r="DSA313"/>
      <c r="DSB313"/>
      <c r="DSC313"/>
      <c r="DSD313"/>
      <c r="DSE313"/>
      <c r="DSF313"/>
      <c r="DSG313"/>
      <c r="DSH313"/>
      <c r="DSI313"/>
      <c r="DSJ313"/>
      <c r="DSK313"/>
      <c r="DSL313"/>
      <c r="DSM313"/>
      <c r="DSN313"/>
      <c r="DSO313"/>
      <c r="DSP313"/>
      <c r="DSQ313"/>
      <c r="DSR313"/>
      <c r="DSS313"/>
      <c r="DST313"/>
      <c r="DSU313"/>
      <c r="DSV313"/>
      <c r="DSW313"/>
      <c r="DSX313"/>
      <c r="DSY313"/>
      <c r="DSZ313"/>
      <c r="DTA313"/>
      <c r="DTB313"/>
      <c r="DTC313"/>
      <c r="DTD313"/>
      <c r="DTE313"/>
      <c r="DTF313"/>
      <c r="DTG313"/>
      <c r="DTH313"/>
      <c r="DTI313"/>
      <c r="DTJ313"/>
      <c r="DTK313"/>
      <c r="DTL313"/>
      <c r="DTM313"/>
      <c r="DTN313"/>
      <c r="DTO313"/>
      <c r="DTP313"/>
      <c r="DTQ313"/>
      <c r="DTR313"/>
      <c r="DTS313"/>
      <c r="DTT313"/>
      <c r="DTU313"/>
      <c r="DTV313"/>
      <c r="DTW313"/>
      <c r="DTX313"/>
      <c r="DTY313"/>
      <c r="DTZ313"/>
      <c r="DUA313"/>
      <c r="DUB313"/>
      <c r="DUC313"/>
      <c r="DUD313"/>
      <c r="DUE313"/>
      <c r="DUF313"/>
      <c r="DUG313"/>
      <c r="DUH313"/>
      <c r="DUI313"/>
      <c r="DUJ313"/>
      <c r="DUK313"/>
      <c r="DUL313"/>
      <c r="DUM313"/>
      <c r="DUN313"/>
      <c r="DUO313"/>
      <c r="DUP313"/>
      <c r="DUQ313"/>
      <c r="DUR313"/>
      <c r="DUS313"/>
      <c r="DUT313"/>
      <c r="DUU313"/>
      <c r="DUV313"/>
      <c r="DUW313"/>
      <c r="DUX313"/>
      <c r="DUY313"/>
      <c r="DUZ313"/>
      <c r="DVA313"/>
      <c r="DVB313"/>
      <c r="DVC313"/>
      <c r="DVD313"/>
      <c r="DVE313"/>
      <c r="DVF313"/>
      <c r="DVG313"/>
      <c r="DVH313"/>
      <c r="DVI313"/>
      <c r="DVJ313"/>
      <c r="DVK313"/>
      <c r="DVL313"/>
      <c r="DVM313"/>
      <c r="DVN313"/>
      <c r="DVO313"/>
      <c r="DVP313"/>
      <c r="DVQ313"/>
      <c r="DVR313"/>
      <c r="DVS313"/>
      <c r="DVT313"/>
      <c r="DVU313"/>
      <c r="DVV313"/>
      <c r="DVW313"/>
      <c r="DVX313"/>
      <c r="DVY313"/>
      <c r="DVZ313"/>
      <c r="DWA313"/>
      <c r="DWB313"/>
      <c r="DWC313"/>
      <c r="DWD313"/>
      <c r="DWE313"/>
      <c r="DWF313"/>
      <c r="DWG313"/>
      <c r="DWH313"/>
      <c r="DWI313"/>
      <c r="DWJ313"/>
      <c r="DWK313"/>
      <c r="DWL313"/>
      <c r="DWM313"/>
      <c r="DWN313"/>
      <c r="DWO313"/>
      <c r="DWP313"/>
      <c r="DWQ313"/>
      <c r="DWR313"/>
      <c r="DWS313"/>
      <c r="DWT313"/>
      <c r="DWU313"/>
      <c r="DWV313"/>
      <c r="DWW313"/>
      <c r="DWX313"/>
      <c r="DWY313"/>
      <c r="DWZ313"/>
      <c r="DXA313"/>
      <c r="DXB313"/>
      <c r="DXC313"/>
      <c r="DXD313"/>
      <c r="DXE313"/>
      <c r="DXF313"/>
      <c r="DXG313"/>
      <c r="DXH313"/>
      <c r="DXI313"/>
      <c r="DXJ313"/>
      <c r="DXK313"/>
      <c r="DXL313"/>
      <c r="DXM313"/>
      <c r="DXN313"/>
      <c r="DXO313"/>
      <c r="DXP313"/>
      <c r="DXQ313"/>
      <c r="DXR313"/>
      <c r="DXS313"/>
      <c r="DXT313"/>
      <c r="DXU313"/>
      <c r="DXV313"/>
      <c r="DXW313"/>
      <c r="DXX313"/>
      <c r="DXY313"/>
      <c r="DXZ313"/>
      <c r="DYA313"/>
      <c r="DYB313"/>
      <c r="DYC313"/>
      <c r="DYD313"/>
      <c r="DYE313"/>
      <c r="DYF313"/>
      <c r="DYG313"/>
      <c r="DYH313"/>
      <c r="DYI313"/>
      <c r="DYJ313"/>
      <c r="DYK313"/>
      <c r="DYL313"/>
      <c r="DYM313"/>
      <c r="DYN313"/>
      <c r="DYO313"/>
      <c r="DYP313"/>
      <c r="DYQ313"/>
      <c r="DYR313"/>
      <c r="DYS313"/>
      <c r="DYT313"/>
      <c r="DYU313"/>
      <c r="DYV313"/>
      <c r="DYW313"/>
      <c r="DYX313"/>
      <c r="DYY313"/>
      <c r="DYZ313"/>
      <c r="DZA313"/>
      <c r="DZB313"/>
      <c r="DZC313"/>
      <c r="DZD313"/>
      <c r="DZE313"/>
      <c r="DZF313"/>
      <c r="DZG313"/>
      <c r="DZH313"/>
      <c r="DZI313"/>
      <c r="DZJ313"/>
      <c r="DZK313"/>
      <c r="DZL313"/>
      <c r="DZM313"/>
      <c r="DZN313"/>
      <c r="DZO313"/>
      <c r="DZP313"/>
      <c r="DZQ313"/>
      <c r="DZR313"/>
      <c r="DZS313"/>
      <c r="DZT313"/>
      <c r="DZU313"/>
      <c r="DZV313"/>
      <c r="DZW313"/>
      <c r="DZX313"/>
      <c r="DZY313"/>
      <c r="DZZ313"/>
      <c r="EAA313"/>
      <c r="EAB313"/>
      <c r="EAC313"/>
      <c r="EAD313"/>
      <c r="EAE313"/>
      <c r="EAF313"/>
      <c r="EAG313"/>
      <c r="EAH313"/>
      <c r="EAI313"/>
      <c r="EAJ313"/>
      <c r="EAK313"/>
      <c r="EAL313"/>
      <c r="EAM313"/>
      <c r="EAN313"/>
      <c r="EAO313"/>
      <c r="EAP313"/>
      <c r="EAQ313"/>
      <c r="EAR313"/>
      <c r="EAS313"/>
      <c r="EAT313"/>
      <c r="EAU313"/>
      <c r="EAV313"/>
      <c r="EAW313"/>
      <c r="EAX313"/>
      <c r="EAY313"/>
      <c r="EAZ313"/>
      <c r="EBA313"/>
      <c r="EBB313"/>
      <c r="EBC313"/>
      <c r="EBD313"/>
      <c r="EBE313"/>
      <c r="EBF313"/>
      <c r="EBG313"/>
      <c r="EBH313"/>
      <c r="EBI313"/>
      <c r="EBJ313"/>
      <c r="EBK313"/>
      <c r="EBL313"/>
      <c r="EBM313"/>
      <c r="EBN313"/>
      <c r="EBO313"/>
      <c r="EBP313"/>
      <c r="EBQ313"/>
      <c r="EBR313"/>
      <c r="EBS313"/>
      <c r="EBT313"/>
      <c r="EBU313"/>
      <c r="EBV313"/>
      <c r="EBW313"/>
      <c r="EBX313"/>
      <c r="EBY313"/>
      <c r="EBZ313"/>
      <c r="ECA313"/>
      <c r="ECB313"/>
      <c r="ECC313"/>
      <c r="ECD313"/>
      <c r="ECE313"/>
      <c r="ECF313"/>
      <c r="ECG313"/>
      <c r="ECH313"/>
      <c r="ECI313"/>
      <c r="ECJ313"/>
      <c r="ECK313"/>
      <c r="ECL313"/>
      <c r="ECM313"/>
      <c r="ECN313"/>
      <c r="ECO313"/>
      <c r="ECP313"/>
      <c r="ECQ313"/>
      <c r="ECR313"/>
      <c r="ECS313"/>
      <c r="ECT313"/>
      <c r="ECU313"/>
      <c r="ECV313"/>
      <c r="ECW313"/>
      <c r="ECX313"/>
      <c r="ECY313"/>
      <c r="ECZ313"/>
      <c r="EDA313"/>
      <c r="EDB313"/>
      <c r="EDC313"/>
      <c r="EDD313"/>
      <c r="EDE313"/>
      <c r="EDF313"/>
      <c r="EDG313"/>
      <c r="EDH313"/>
      <c r="EDI313"/>
      <c r="EDJ313"/>
      <c r="EDK313"/>
      <c r="EDL313"/>
      <c r="EDM313"/>
      <c r="EDN313"/>
      <c r="EDO313"/>
      <c r="EDP313"/>
      <c r="EDQ313"/>
      <c r="EDR313"/>
      <c r="EDS313"/>
      <c r="EDT313"/>
      <c r="EDU313"/>
      <c r="EDV313"/>
      <c r="EDW313"/>
      <c r="EDX313"/>
      <c r="EDY313"/>
      <c r="EDZ313"/>
      <c r="EEA313"/>
      <c r="EEB313"/>
      <c r="EEC313"/>
      <c r="EED313"/>
      <c r="EEE313"/>
      <c r="EEF313"/>
      <c r="EEG313"/>
      <c r="EEH313"/>
      <c r="EEI313"/>
      <c r="EEJ313"/>
      <c r="EEK313"/>
      <c r="EEL313"/>
      <c r="EEM313"/>
      <c r="EEN313"/>
      <c r="EEO313"/>
      <c r="EEP313"/>
      <c r="EEQ313"/>
      <c r="EER313"/>
      <c r="EES313"/>
      <c r="EET313"/>
      <c r="EEU313"/>
      <c r="EEV313"/>
      <c r="EEW313"/>
      <c r="EEX313"/>
      <c r="EEY313"/>
      <c r="EEZ313"/>
      <c r="EFA313"/>
      <c r="EFB313"/>
      <c r="EFC313"/>
      <c r="EFD313"/>
      <c r="EFE313"/>
      <c r="EFF313"/>
      <c r="EFG313"/>
      <c r="EFH313"/>
      <c r="EFI313"/>
      <c r="EFJ313"/>
      <c r="EFK313"/>
      <c r="EFL313"/>
      <c r="EFM313"/>
      <c r="EFN313"/>
      <c r="EFO313"/>
      <c r="EFP313"/>
      <c r="EFQ313"/>
      <c r="EFR313"/>
      <c r="EFS313"/>
      <c r="EFT313"/>
      <c r="EFU313"/>
      <c r="EFV313"/>
      <c r="EFW313"/>
      <c r="EFX313"/>
      <c r="EFY313"/>
      <c r="EFZ313"/>
      <c r="EGA313"/>
      <c r="EGB313"/>
      <c r="EGC313"/>
      <c r="EGD313"/>
      <c r="EGE313"/>
      <c r="EGF313"/>
      <c r="EGG313"/>
      <c r="EGH313"/>
      <c r="EGI313"/>
      <c r="EGJ313"/>
      <c r="EGK313"/>
      <c r="EGL313"/>
      <c r="EGM313"/>
      <c r="EGN313"/>
      <c r="EGO313"/>
      <c r="EGP313"/>
      <c r="EGQ313"/>
      <c r="EGR313"/>
      <c r="EGS313"/>
      <c r="EGT313"/>
      <c r="EGU313"/>
      <c r="EGV313"/>
      <c r="EGW313"/>
      <c r="EGX313"/>
      <c r="EGY313"/>
      <c r="EGZ313"/>
      <c r="EHA313"/>
      <c r="EHB313"/>
      <c r="EHC313"/>
      <c r="EHD313"/>
      <c r="EHE313"/>
      <c r="EHF313"/>
      <c r="EHG313"/>
      <c r="EHH313"/>
      <c r="EHI313"/>
      <c r="EHJ313"/>
      <c r="EHK313"/>
      <c r="EHL313"/>
      <c r="EHM313"/>
      <c r="EHN313"/>
      <c r="EHO313"/>
      <c r="EHP313"/>
      <c r="EHQ313"/>
      <c r="EHR313"/>
      <c r="EHS313"/>
      <c r="EHT313"/>
      <c r="EHU313"/>
      <c r="EHV313"/>
      <c r="EHW313"/>
      <c r="EHX313"/>
      <c r="EHY313"/>
      <c r="EHZ313"/>
      <c r="EIA313"/>
      <c r="EIB313"/>
      <c r="EIC313"/>
      <c r="EID313"/>
      <c r="EIE313"/>
      <c r="EIF313"/>
      <c r="EIG313"/>
      <c r="EIH313"/>
      <c r="EII313"/>
      <c r="EIJ313"/>
      <c r="EIK313"/>
      <c r="EIL313"/>
      <c r="EIM313"/>
      <c r="EIN313"/>
      <c r="EIO313"/>
      <c r="EIP313"/>
      <c r="EIQ313"/>
      <c r="EIR313"/>
      <c r="EIS313"/>
      <c r="EIT313"/>
      <c r="EIU313"/>
      <c r="EIV313"/>
      <c r="EIW313"/>
      <c r="EIX313"/>
      <c r="EIY313"/>
      <c r="EIZ313"/>
      <c r="EJA313"/>
      <c r="EJB313"/>
      <c r="EJC313"/>
      <c r="EJD313"/>
      <c r="EJE313"/>
      <c r="EJF313"/>
      <c r="EJG313"/>
      <c r="EJH313"/>
      <c r="EJI313"/>
      <c r="EJJ313"/>
      <c r="EJK313"/>
      <c r="EJL313"/>
      <c r="EJM313"/>
      <c r="EJN313"/>
      <c r="EJO313"/>
      <c r="EJP313"/>
      <c r="EJQ313"/>
      <c r="EJR313"/>
      <c r="EJS313"/>
      <c r="EJT313"/>
      <c r="EJU313"/>
      <c r="EJV313"/>
      <c r="EJW313"/>
      <c r="EJX313"/>
      <c r="EJY313"/>
      <c r="EJZ313"/>
      <c r="EKA313"/>
      <c r="EKB313"/>
      <c r="EKC313"/>
      <c r="EKD313"/>
      <c r="EKE313"/>
      <c r="EKF313"/>
      <c r="EKG313"/>
      <c r="EKH313"/>
      <c r="EKI313"/>
      <c r="EKJ313"/>
      <c r="EKK313"/>
      <c r="EKL313"/>
      <c r="EKM313"/>
      <c r="EKN313"/>
      <c r="EKO313"/>
      <c r="EKP313"/>
      <c r="EKQ313"/>
      <c r="EKR313"/>
      <c r="EKS313"/>
      <c r="EKT313"/>
      <c r="EKU313"/>
      <c r="EKV313"/>
      <c r="EKW313"/>
      <c r="EKX313"/>
      <c r="EKY313"/>
      <c r="EKZ313"/>
      <c r="ELA313"/>
      <c r="ELB313"/>
      <c r="ELC313"/>
      <c r="ELD313"/>
      <c r="ELE313"/>
      <c r="ELF313"/>
      <c r="ELG313"/>
      <c r="ELH313"/>
      <c r="ELI313"/>
      <c r="ELJ313"/>
      <c r="ELK313"/>
      <c r="ELL313"/>
      <c r="ELM313"/>
      <c r="ELN313"/>
      <c r="ELO313"/>
      <c r="ELP313"/>
      <c r="ELQ313"/>
      <c r="ELR313"/>
      <c r="ELS313"/>
      <c r="ELT313"/>
      <c r="ELU313"/>
      <c r="ELV313"/>
      <c r="ELW313"/>
      <c r="ELX313"/>
      <c r="ELY313"/>
      <c r="ELZ313"/>
      <c r="EMA313"/>
      <c r="EMB313"/>
      <c r="EMC313"/>
      <c r="EMD313"/>
      <c r="EME313"/>
      <c r="EMF313"/>
      <c r="EMG313"/>
      <c r="EMH313"/>
      <c r="EMI313"/>
      <c r="EMJ313"/>
      <c r="EMK313"/>
      <c r="EML313"/>
      <c r="EMM313"/>
      <c r="EMN313"/>
      <c r="EMO313"/>
      <c r="EMP313"/>
      <c r="EMQ313"/>
      <c r="EMR313"/>
      <c r="EMS313"/>
      <c r="EMT313"/>
      <c r="EMU313"/>
      <c r="EMV313"/>
      <c r="EMW313"/>
      <c r="EMX313"/>
      <c r="EMY313"/>
      <c r="EMZ313"/>
      <c r="ENA313"/>
      <c r="ENB313"/>
      <c r="ENC313"/>
      <c r="END313"/>
      <c r="ENE313"/>
      <c r="ENF313"/>
      <c r="ENG313"/>
      <c r="ENH313"/>
      <c r="ENI313"/>
      <c r="ENJ313"/>
      <c r="ENK313"/>
      <c r="ENL313"/>
      <c r="ENM313"/>
      <c r="ENN313"/>
      <c r="ENO313"/>
      <c r="ENP313"/>
      <c r="ENQ313"/>
      <c r="ENR313"/>
      <c r="ENS313"/>
      <c r="ENT313"/>
      <c r="ENU313"/>
      <c r="ENV313"/>
      <c r="ENW313"/>
      <c r="ENX313"/>
      <c r="ENY313"/>
      <c r="ENZ313"/>
      <c r="EOA313"/>
      <c r="EOB313"/>
      <c r="EOC313"/>
      <c r="EOD313"/>
      <c r="EOE313"/>
      <c r="EOF313"/>
      <c r="EOG313"/>
      <c r="EOH313"/>
      <c r="EOI313"/>
      <c r="EOJ313"/>
      <c r="EOK313"/>
      <c r="EOL313"/>
      <c r="EOM313"/>
      <c r="EON313"/>
      <c r="EOO313"/>
      <c r="EOP313"/>
      <c r="EOQ313"/>
      <c r="EOR313"/>
      <c r="EOS313"/>
      <c r="EOT313"/>
      <c r="EOU313"/>
      <c r="EOV313"/>
      <c r="EOW313"/>
      <c r="EOX313"/>
      <c r="EOY313"/>
      <c r="EOZ313"/>
      <c r="EPA313"/>
      <c r="EPB313"/>
      <c r="EPC313"/>
      <c r="EPD313"/>
      <c r="EPE313"/>
      <c r="EPF313"/>
      <c r="EPG313"/>
      <c r="EPH313"/>
      <c r="EPI313"/>
      <c r="EPJ313"/>
      <c r="EPK313"/>
      <c r="EPL313"/>
      <c r="EPM313"/>
      <c r="EPN313"/>
      <c r="EPO313"/>
      <c r="EPP313"/>
      <c r="EPQ313"/>
      <c r="EPR313"/>
      <c r="EPS313"/>
      <c r="EPT313"/>
      <c r="EPU313"/>
      <c r="EPV313"/>
      <c r="EPW313"/>
      <c r="EPX313"/>
      <c r="EPY313"/>
      <c r="EPZ313"/>
      <c r="EQA313"/>
      <c r="EQB313"/>
      <c r="EQC313"/>
      <c r="EQD313"/>
      <c r="EQE313"/>
      <c r="EQF313"/>
      <c r="EQG313"/>
      <c r="EQH313"/>
      <c r="EQI313"/>
      <c r="EQJ313"/>
      <c r="EQK313"/>
      <c r="EQL313"/>
      <c r="EQM313"/>
      <c r="EQN313"/>
      <c r="EQO313"/>
      <c r="EQP313"/>
      <c r="EQQ313"/>
      <c r="EQR313"/>
      <c r="EQS313"/>
      <c r="EQT313"/>
      <c r="EQU313"/>
      <c r="EQV313"/>
      <c r="EQW313"/>
      <c r="EQX313"/>
      <c r="EQY313"/>
      <c r="EQZ313"/>
      <c r="ERA313"/>
      <c r="ERB313"/>
      <c r="ERC313"/>
      <c r="ERD313"/>
      <c r="ERE313"/>
      <c r="ERF313"/>
      <c r="ERG313"/>
      <c r="ERH313"/>
      <c r="ERI313"/>
      <c r="ERJ313"/>
      <c r="ERK313"/>
      <c r="ERL313"/>
      <c r="ERM313"/>
      <c r="ERN313"/>
      <c r="ERO313"/>
      <c r="ERP313"/>
      <c r="ERQ313"/>
      <c r="ERR313"/>
      <c r="ERS313"/>
      <c r="ERT313"/>
      <c r="ERU313"/>
      <c r="ERV313"/>
      <c r="ERW313"/>
      <c r="ERX313"/>
      <c r="ERY313"/>
      <c r="ERZ313"/>
      <c r="ESA313"/>
      <c r="ESB313"/>
      <c r="ESC313"/>
      <c r="ESD313"/>
      <c r="ESE313"/>
      <c r="ESF313"/>
      <c r="ESG313"/>
      <c r="ESH313"/>
      <c r="ESI313"/>
      <c r="ESJ313"/>
      <c r="ESK313"/>
      <c r="ESL313"/>
      <c r="ESM313"/>
      <c r="ESN313"/>
      <c r="ESO313"/>
      <c r="ESP313"/>
      <c r="ESQ313"/>
      <c r="ESR313"/>
      <c r="ESS313"/>
      <c r="EST313"/>
      <c r="ESU313"/>
      <c r="ESV313"/>
      <c r="ESW313"/>
      <c r="ESX313"/>
      <c r="ESY313"/>
      <c r="ESZ313"/>
      <c r="ETA313"/>
      <c r="ETB313"/>
      <c r="ETC313"/>
      <c r="ETD313"/>
      <c r="ETE313"/>
      <c r="ETF313"/>
      <c r="ETG313"/>
      <c r="ETH313"/>
      <c r="ETI313"/>
      <c r="ETJ313"/>
      <c r="ETK313"/>
      <c r="ETL313"/>
      <c r="ETM313"/>
      <c r="ETN313"/>
      <c r="ETO313"/>
      <c r="ETP313"/>
      <c r="ETQ313"/>
      <c r="ETR313"/>
      <c r="ETS313"/>
      <c r="ETT313"/>
      <c r="ETU313"/>
      <c r="ETV313"/>
      <c r="ETW313"/>
      <c r="ETX313"/>
      <c r="ETY313"/>
      <c r="ETZ313"/>
      <c r="EUA313"/>
      <c r="EUB313"/>
      <c r="EUC313"/>
      <c r="EUD313"/>
      <c r="EUE313"/>
      <c r="EUF313"/>
      <c r="EUG313"/>
      <c r="EUH313"/>
      <c r="EUI313"/>
      <c r="EUJ313"/>
      <c r="EUK313"/>
      <c r="EUL313"/>
      <c r="EUM313"/>
      <c r="EUN313"/>
      <c r="EUO313"/>
      <c r="EUP313"/>
      <c r="EUQ313"/>
      <c r="EUR313"/>
      <c r="EUS313"/>
      <c r="EUT313"/>
      <c r="EUU313"/>
      <c r="EUV313"/>
      <c r="EUW313"/>
      <c r="EUX313"/>
      <c r="EUY313"/>
      <c r="EUZ313"/>
      <c r="EVA313"/>
      <c r="EVB313"/>
      <c r="EVC313"/>
      <c r="EVD313"/>
      <c r="EVE313"/>
      <c r="EVF313"/>
      <c r="EVG313"/>
      <c r="EVH313"/>
      <c r="EVI313"/>
      <c r="EVJ313"/>
      <c r="EVK313"/>
      <c r="EVL313"/>
      <c r="EVM313"/>
      <c r="EVN313"/>
      <c r="EVO313"/>
      <c r="EVP313"/>
      <c r="EVQ313"/>
      <c r="EVR313"/>
      <c r="EVS313"/>
      <c r="EVT313"/>
      <c r="EVU313"/>
      <c r="EVV313"/>
      <c r="EVW313"/>
      <c r="EVX313"/>
      <c r="EVY313"/>
      <c r="EVZ313"/>
      <c r="EWA313"/>
      <c r="EWB313"/>
      <c r="EWC313"/>
      <c r="EWD313"/>
      <c r="EWE313"/>
      <c r="EWF313"/>
      <c r="EWG313"/>
      <c r="EWH313"/>
      <c r="EWI313"/>
      <c r="EWJ313"/>
      <c r="EWK313"/>
      <c r="EWL313"/>
      <c r="EWM313"/>
      <c r="EWN313"/>
      <c r="EWO313"/>
      <c r="EWP313"/>
      <c r="EWQ313"/>
      <c r="EWR313"/>
      <c r="EWS313"/>
      <c r="EWT313"/>
      <c r="EWU313"/>
      <c r="EWV313"/>
      <c r="EWW313"/>
      <c r="EWX313"/>
      <c r="EWY313"/>
      <c r="EWZ313"/>
      <c r="EXA313"/>
      <c r="EXB313"/>
      <c r="EXC313"/>
      <c r="EXD313"/>
      <c r="EXE313"/>
      <c r="EXF313"/>
      <c r="EXG313"/>
      <c r="EXH313"/>
      <c r="EXI313"/>
      <c r="EXJ313"/>
      <c r="EXK313"/>
      <c r="EXL313"/>
      <c r="EXM313"/>
      <c r="EXN313"/>
      <c r="EXO313"/>
      <c r="EXP313"/>
      <c r="EXQ313"/>
      <c r="EXR313"/>
      <c r="EXS313"/>
      <c r="EXT313"/>
      <c r="EXU313"/>
      <c r="EXV313"/>
      <c r="EXW313"/>
      <c r="EXX313"/>
      <c r="EXY313"/>
      <c r="EXZ313"/>
      <c r="EYA313"/>
      <c r="EYB313"/>
      <c r="EYC313"/>
      <c r="EYD313"/>
      <c r="EYE313"/>
      <c r="EYF313"/>
      <c r="EYG313"/>
      <c r="EYH313"/>
      <c r="EYI313"/>
      <c r="EYJ313"/>
      <c r="EYK313"/>
      <c r="EYL313"/>
      <c r="EYM313"/>
      <c r="EYN313"/>
      <c r="EYO313"/>
      <c r="EYP313"/>
      <c r="EYQ313"/>
      <c r="EYR313"/>
      <c r="EYS313"/>
      <c r="EYT313"/>
      <c r="EYU313"/>
      <c r="EYV313"/>
      <c r="EYW313"/>
      <c r="EYX313"/>
      <c r="EYY313"/>
      <c r="EYZ313"/>
      <c r="EZA313"/>
      <c r="EZB313"/>
      <c r="EZC313"/>
      <c r="EZD313"/>
      <c r="EZE313"/>
      <c r="EZF313"/>
      <c r="EZG313"/>
      <c r="EZH313"/>
      <c r="EZI313"/>
      <c r="EZJ313"/>
      <c r="EZK313"/>
      <c r="EZL313"/>
      <c r="EZM313"/>
      <c r="EZN313"/>
      <c r="EZO313"/>
      <c r="EZP313"/>
      <c r="EZQ313"/>
      <c r="EZR313"/>
      <c r="EZS313"/>
      <c r="EZT313"/>
      <c r="EZU313"/>
      <c r="EZV313"/>
      <c r="EZW313"/>
      <c r="EZX313"/>
      <c r="EZY313"/>
      <c r="EZZ313"/>
      <c r="FAA313"/>
      <c r="FAB313"/>
      <c r="FAC313"/>
      <c r="FAD313"/>
      <c r="FAE313"/>
      <c r="FAF313"/>
      <c r="FAG313"/>
      <c r="FAH313"/>
      <c r="FAI313"/>
      <c r="FAJ313"/>
      <c r="FAK313"/>
      <c r="FAL313"/>
      <c r="FAM313"/>
      <c r="FAN313"/>
      <c r="FAO313"/>
      <c r="FAP313"/>
      <c r="FAQ313"/>
      <c r="FAR313"/>
      <c r="FAS313"/>
      <c r="FAT313"/>
      <c r="FAU313"/>
      <c r="FAV313"/>
      <c r="FAW313"/>
      <c r="FAX313"/>
      <c r="FAY313"/>
      <c r="FAZ313"/>
      <c r="FBA313"/>
      <c r="FBB313"/>
      <c r="FBC313"/>
      <c r="FBD313"/>
      <c r="FBE313"/>
      <c r="FBF313"/>
      <c r="FBG313"/>
      <c r="FBH313"/>
      <c r="FBI313"/>
      <c r="FBJ313"/>
      <c r="FBK313"/>
      <c r="FBL313"/>
      <c r="FBM313"/>
      <c r="FBN313"/>
      <c r="FBO313"/>
      <c r="FBP313"/>
      <c r="FBQ313"/>
      <c r="FBR313"/>
      <c r="FBS313"/>
      <c r="FBT313"/>
      <c r="FBU313"/>
      <c r="FBV313"/>
      <c r="FBW313"/>
      <c r="FBX313"/>
      <c r="FBY313"/>
      <c r="FBZ313"/>
      <c r="FCA313"/>
      <c r="FCB313"/>
      <c r="FCC313"/>
      <c r="FCD313"/>
      <c r="FCE313"/>
      <c r="FCF313"/>
      <c r="FCG313"/>
      <c r="FCH313"/>
      <c r="FCI313"/>
      <c r="FCJ313"/>
      <c r="FCK313"/>
      <c r="FCL313"/>
      <c r="FCM313"/>
      <c r="FCN313"/>
      <c r="FCO313"/>
      <c r="FCP313"/>
      <c r="FCQ313"/>
      <c r="FCR313"/>
      <c r="FCS313"/>
      <c r="FCT313"/>
      <c r="FCU313"/>
      <c r="FCV313"/>
      <c r="FCW313"/>
      <c r="FCX313"/>
      <c r="FCY313"/>
      <c r="FCZ313"/>
      <c r="FDA313"/>
      <c r="FDB313"/>
      <c r="FDC313"/>
      <c r="FDD313"/>
      <c r="FDE313"/>
      <c r="FDF313"/>
      <c r="FDG313"/>
      <c r="FDH313"/>
      <c r="FDI313"/>
      <c r="FDJ313"/>
      <c r="FDK313"/>
      <c r="FDL313"/>
      <c r="FDM313"/>
      <c r="FDN313"/>
      <c r="FDO313"/>
      <c r="FDP313"/>
      <c r="FDQ313"/>
      <c r="FDR313"/>
      <c r="FDS313"/>
      <c r="FDT313"/>
      <c r="FDU313"/>
      <c r="FDV313"/>
      <c r="FDW313"/>
      <c r="FDX313"/>
      <c r="FDY313"/>
      <c r="FDZ313"/>
      <c r="FEA313"/>
      <c r="FEB313"/>
      <c r="FEC313"/>
      <c r="FED313"/>
      <c r="FEE313"/>
      <c r="FEF313"/>
      <c r="FEG313"/>
      <c r="FEH313"/>
      <c r="FEI313"/>
      <c r="FEJ313"/>
      <c r="FEK313"/>
      <c r="FEL313"/>
      <c r="FEM313"/>
      <c r="FEN313"/>
      <c r="FEO313"/>
      <c r="FEP313"/>
      <c r="FEQ313"/>
      <c r="FER313"/>
      <c r="FES313"/>
      <c r="FET313"/>
      <c r="FEU313"/>
      <c r="FEV313"/>
      <c r="FEW313"/>
      <c r="FEX313"/>
      <c r="FEY313"/>
      <c r="FEZ313"/>
      <c r="FFA313"/>
      <c r="FFB313"/>
      <c r="FFC313"/>
      <c r="FFD313"/>
      <c r="FFE313"/>
      <c r="FFF313"/>
      <c r="FFG313"/>
      <c r="FFH313"/>
      <c r="FFI313"/>
      <c r="FFJ313"/>
      <c r="FFK313"/>
      <c r="FFL313"/>
      <c r="FFM313"/>
      <c r="FFN313"/>
      <c r="FFO313"/>
      <c r="FFP313"/>
      <c r="FFQ313"/>
      <c r="FFR313"/>
      <c r="FFS313"/>
      <c r="FFT313"/>
      <c r="FFU313"/>
      <c r="FFV313"/>
      <c r="FFW313"/>
      <c r="FFX313"/>
      <c r="FFY313"/>
      <c r="FFZ313"/>
      <c r="FGA313"/>
      <c r="FGB313"/>
      <c r="FGC313"/>
      <c r="FGD313"/>
      <c r="FGE313"/>
      <c r="FGF313"/>
      <c r="FGG313"/>
      <c r="FGH313"/>
      <c r="FGI313"/>
      <c r="FGJ313"/>
      <c r="FGK313"/>
      <c r="FGL313"/>
      <c r="FGM313"/>
      <c r="FGN313"/>
      <c r="FGO313"/>
      <c r="FGP313"/>
      <c r="FGQ313"/>
      <c r="FGR313"/>
      <c r="FGS313"/>
      <c r="FGT313"/>
      <c r="FGU313"/>
      <c r="FGV313"/>
      <c r="FGW313"/>
      <c r="FGX313"/>
      <c r="FGY313"/>
      <c r="FGZ313"/>
      <c r="FHA313"/>
      <c r="FHB313"/>
      <c r="FHC313"/>
      <c r="FHD313"/>
      <c r="FHE313"/>
      <c r="FHF313"/>
      <c r="FHG313"/>
      <c r="FHH313"/>
      <c r="FHI313"/>
      <c r="FHJ313"/>
      <c r="FHK313"/>
      <c r="FHL313"/>
      <c r="FHM313"/>
      <c r="FHN313"/>
      <c r="FHO313"/>
      <c r="FHP313"/>
      <c r="FHQ313"/>
      <c r="FHR313"/>
      <c r="FHS313"/>
      <c r="FHT313"/>
      <c r="FHU313"/>
      <c r="FHV313"/>
      <c r="FHW313"/>
      <c r="FHX313"/>
      <c r="FHY313"/>
      <c r="FHZ313"/>
      <c r="FIA313"/>
      <c r="FIB313"/>
      <c r="FIC313"/>
      <c r="FID313"/>
      <c r="FIE313"/>
      <c r="FIF313"/>
      <c r="FIG313"/>
      <c r="FIH313"/>
      <c r="FII313"/>
      <c r="FIJ313"/>
      <c r="FIK313"/>
      <c r="FIL313"/>
      <c r="FIM313"/>
      <c r="FIN313"/>
      <c r="FIO313"/>
      <c r="FIP313"/>
      <c r="FIQ313"/>
      <c r="FIR313"/>
      <c r="FIS313"/>
      <c r="FIT313"/>
      <c r="FIU313"/>
      <c r="FIV313"/>
      <c r="FIW313"/>
      <c r="FIX313"/>
      <c r="FIY313"/>
      <c r="FIZ313"/>
      <c r="FJA313"/>
      <c r="FJB313"/>
      <c r="FJC313"/>
      <c r="FJD313"/>
      <c r="FJE313"/>
      <c r="FJF313"/>
      <c r="FJG313"/>
      <c r="FJH313"/>
      <c r="FJI313"/>
      <c r="FJJ313"/>
      <c r="FJK313"/>
      <c r="FJL313"/>
      <c r="FJM313"/>
      <c r="FJN313"/>
      <c r="FJO313"/>
      <c r="FJP313"/>
      <c r="FJQ313"/>
      <c r="FJR313"/>
      <c r="FJS313"/>
      <c r="FJT313"/>
      <c r="FJU313"/>
      <c r="FJV313"/>
      <c r="FJW313"/>
      <c r="FJX313"/>
      <c r="FJY313"/>
      <c r="FJZ313"/>
      <c r="FKA313"/>
      <c r="FKB313"/>
      <c r="FKC313"/>
      <c r="FKD313"/>
      <c r="FKE313"/>
      <c r="FKF313"/>
      <c r="FKG313"/>
      <c r="FKH313"/>
      <c r="FKI313"/>
      <c r="FKJ313"/>
      <c r="FKK313"/>
      <c r="FKL313"/>
      <c r="FKM313"/>
      <c r="FKN313"/>
      <c r="FKO313"/>
      <c r="FKP313"/>
      <c r="FKQ313"/>
      <c r="FKR313"/>
      <c r="FKS313"/>
      <c r="FKT313"/>
      <c r="FKU313"/>
      <c r="FKV313"/>
      <c r="FKW313"/>
      <c r="FKX313"/>
      <c r="FKY313"/>
      <c r="FKZ313"/>
      <c r="FLA313"/>
      <c r="FLB313"/>
      <c r="FLC313"/>
      <c r="FLD313"/>
      <c r="FLE313"/>
      <c r="FLF313"/>
      <c r="FLG313"/>
      <c r="FLH313"/>
      <c r="FLI313"/>
      <c r="FLJ313"/>
      <c r="FLK313"/>
      <c r="FLL313"/>
      <c r="FLM313"/>
      <c r="FLN313"/>
      <c r="FLO313"/>
      <c r="FLP313"/>
      <c r="FLQ313"/>
      <c r="FLR313"/>
      <c r="FLS313"/>
      <c r="FLT313"/>
      <c r="FLU313"/>
      <c r="FLV313"/>
      <c r="FLW313"/>
      <c r="FLX313"/>
      <c r="FLY313"/>
      <c r="FLZ313"/>
      <c r="FMA313"/>
      <c r="FMB313"/>
      <c r="FMC313"/>
      <c r="FMD313"/>
      <c r="FME313"/>
      <c r="FMF313"/>
      <c r="FMG313"/>
      <c r="FMH313"/>
      <c r="FMI313"/>
      <c r="FMJ313"/>
      <c r="FMK313"/>
      <c r="FML313"/>
      <c r="FMM313"/>
      <c r="FMN313"/>
      <c r="FMO313"/>
      <c r="FMP313"/>
      <c r="FMQ313"/>
      <c r="FMR313"/>
      <c r="FMS313"/>
      <c r="FMT313"/>
      <c r="FMU313"/>
      <c r="FMV313"/>
      <c r="FMW313"/>
      <c r="FMX313"/>
      <c r="FMY313"/>
      <c r="FMZ313"/>
      <c r="FNA313"/>
      <c r="FNB313"/>
      <c r="FNC313"/>
      <c r="FND313"/>
      <c r="FNE313"/>
      <c r="FNF313"/>
      <c r="FNG313"/>
      <c r="FNH313"/>
      <c r="FNI313"/>
      <c r="FNJ313"/>
      <c r="FNK313"/>
      <c r="FNL313"/>
      <c r="FNM313"/>
      <c r="FNN313"/>
      <c r="FNO313"/>
      <c r="FNP313"/>
      <c r="FNQ313"/>
      <c r="FNR313"/>
      <c r="FNS313"/>
      <c r="FNT313"/>
      <c r="FNU313"/>
      <c r="FNV313"/>
      <c r="FNW313"/>
      <c r="FNX313"/>
      <c r="FNY313"/>
      <c r="FNZ313"/>
      <c r="FOA313"/>
      <c r="FOB313"/>
      <c r="FOC313"/>
      <c r="FOD313"/>
      <c r="FOE313"/>
      <c r="FOF313"/>
      <c r="FOG313"/>
      <c r="FOH313"/>
      <c r="FOI313"/>
      <c r="FOJ313"/>
      <c r="FOK313"/>
      <c r="FOL313"/>
      <c r="FOM313"/>
      <c r="FON313"/>
      <c r="FOO313"/>
      <c r="FOP313"/>
      <c r="FOQ313"/>
      <c r="FOR313"/>
      <c r="FOS313"/>
      <c r="FOT313"/>
      <c r="FOU313"/>
      <c r="FOV313"/>
      <c r="FOW313"/>
      <c r="FOX313"/>
      <c r="FOY313"/>
      <c r="FOZ313"/>
      <c r="FPA313"/>
      <c r="FPB313"/>
      <c r="FPC313"/>
      <c r="FPD313"/>
      <c r="FPE313"/>
      <c r="FPF313"/>
      <c r="FPG313"/>
      <c r="FPH313"/>
      <c r="FPI313"/>
      <c r="FPJ313"/>
      <c r="FPK313"/>
      <c r="FPL313"/>
      <c r="FPM313"/>
      <c r="FPN313"/>
      <c r="FPO313"/>
      <c r="FPP313"/>
      <c r="FPQ313"/>
      <c r="FPR313"/>
      <c r="FPS313"/>
      <c r="FPT313"/>
      <c r="FPU313"/>
      <c r="FPV313"/>
      <c r="FPW313"/>
      <c r="FPX313"/>
      <c r="FPY313"/>
      <c r="FPZ313"/>
      <c r="FQA313"/>
      <c r="FQB313"/>
      <c r="FQC313"/>
      <c r="FQD313"/>
      <c r="FQE313"/>
      <c r="FQF313"/>
      <c r="FQG313"/>
      <c r="FQH313"/>
      <c r="FQI313"/>
      <c r="FQJ313"/>
      <c r="FQK313"/>
      <c r="FQL313"/>
      <c r="FQM313"/>
      <c r="FQN313"/>
      <c r="FQO313"/>
      <c r="FQP313"/>
      <c r="FQQ313"/>
      <c r="FQR313"/>
      <c r="FQS313"/>
      <c r="FQT313"/>
      <c r="FQU313"/>
      <c r="FQV313"/>
      <c r="FQW313"/>
      <c r="FQX313"/>
      <c r="FQY313"/>
      <c r="FQZ313"/>
      <c r="FRA313"/>
      <c r="FRB313"/>
      <c r="FRC313"/>
      <c r="FRD313"/>
      <c r="FRE313"/>
      <c r="FRF313"/>
      <c r="FRG313"/>
      <c r="FRH313"/>
      <c r="FRI313"/>
      <c r="FRJ313"/>
      <c r="FRK313"/>
      <c r="FRL313"/>
      <c r="FRM313"/>
      <c r="FRN313"/>
      <c r="FRO313"/>
      <c r="FRP313"/>
      <c r="FRQ313"/>
      <c r="FRR313"/>
      <c r="FRS313"/>
      <c r="FRT313"/>
      <c r="FRU313"/>
      <c r="FRV313"/>
      <c r="FRW313"/>
      <c r="FRX313"/>
      <c r="FRY313"/>
      <c r="FRZ313"/>
      <c r="FSA313"/>
      <c r="FSB313"/>
      <c r="FSC313"/>
      <c r="FSD313"/>
      <c r="FSE313"/>
      <c r="FSF313"/>
      <c r="FSG313"/>
      <c r="FSH313"/>
      <c r="FSI313"/>
      <c r="FSJ313"/>
      <c r="FSK313"/>
      <c r="FSL313"/>
      <c r="FSM313"/>
      <c r="FSN313"/>
      <c r="FSO313"/>
      <c r="FSP313"/>
      <c r="FSQ313"/>
      <c r="FSR313"/>
      <c r="FSS313"/>
      <c r="FST313"/>
      <c r="FSU313"/>
      <c r="FSV313"/>
      <c r="FSW313"/>
      <c r="FSX313"/>
      <c r="FSY313"/>
      <c r="FSZ313"/>
      <c r="FTA313"/>
      <c r="FTB313"/>
      <c r="FTC313"/>
      <c r="FTD313"/>
      <c r="FTE313"/>
      <c r="FTF313"/>
      <c r="FTG313"/>
      <c r="FTH313"/>
      <c r="FTI313"/>
      <c r="FTJ313"/>
      <c r="FTK313"/>
      <c r="FTL313"/>
      <c r="FTM313"/>
      <c r="FTN313"/>
      <c r="FTO313"/>
      <c r="FTP313"/>
      <c r="FTQ313"/>
      <c r="FTR313"/>
      <c r="FTS313"/>
      <c r="FTT313"/>
      <c r="FTU313"/>
      <c r="FTV313"/>
      <c r="FTW313"/>
      <c r="FTX313"/>
      <c r="FTY313"/>
      <c r="FTZ313"/>
      <c r="FUA313"/>
      <c r="FUB313"/>
      <c r="FUC313"/>
      <c r="FUD313"/>
      <c r="FUE313"/>
      <c r="FUF313"/>
      <c r="FUG313"/>
      <c r="FUH313"/>
      <c r="FUI313"/>
      <c r="FUJ313"/>
      <c r="FUK313"/>
      <c r="FUL313"/>
      <c r="FUM313"/>
      <c r="FUN313"/>
      <c r="FUO313"/>
      <c r="FUP313"/>
      <c r="FUQ313"/>
      <c r="FUR313"/>
      <c r="FUS313"/>
      <c r="FUT313"/>
      <c r="FUU313"/>
      <c r="FUV313"/>
      <c r="FUW313"/>
      <c r="FUX313"/>
      <c r="FUY313"/>
      <c r="FUZ313"/>
      <c r="FVA313"/>
      <c r="FVB313"/>
      <c r="FVC313"/>
      <c r="FVD313"/>
      <c r="FVE313"/>
      <c r="FVF313"/>
      <c r="FVG313"/>
      <c r="FVH313"/>
      <c r="FVI313"/>
      <c r="FVJ313"/>
      <c r="FVK313"/>
      <c r="FVL313"/>
      <c r="FVM313"/>
      <c r="FVN313"/>
      <c r="FVO313"/>
      <c r="FVP313"/>
      <c r="FVQ313"/>
      <c r="FVR313"/>
      <c r="FVS313"/>
      <c r="FVT313"/>
      <c r="FVU313"/>
      <c r="FVV313"/>
      <c r="FVW313"/>
      <c r="FVX313"/>
      <c r="FVY313"/>
      <c r="FVZ313"/>
      <c r="FWA313"/>
      <c r="FWB313"/>
      <c r="FWC313"/>
      <c r="FWD313"/>
      <c r="FWE313"/>
      <c r="FWF313"/>
      <c r="FWG313"/>
      <c r="FWH313"/>
      <c r="FWI313"/>
      <c r="FWJ313"/>
      <c r="FWK313"/>
      <c r="FWL313"/>
      <c r="FWM313"/>
      <c r="FWN313"/>
      <c r="FWO313"/>
      <c r="FWP313"/>
      <c r="FWQ313"/>
      <c r="FWR313"/>
      <c r="FWS313"/>
      <c r="FWT313"/>
      <c r="FWU313"/>
      <c r="FWV313"/>
      <c r="FWW313"/>
      <c r="FWX313"/>
      <c r="FWY313"/>
      <c r="FWZ313"/>
      <c r="FXA313"/>
      <c r="FXB313"/>
      <c r="FXC313"/>
      <c r="FXD313"/>
      <c r="FXE313"/>
      <c r="FXF313"/>
      <c r="FXG313"/>
      <c r="FXH313"/>
      <c r="FXI313"/>
      <c r="FXJ313"/>
      <c r="FXK313"/>
      <c r="FXL313"/>
      <c r="FXM313"/>
      <c r="FXN313"/>
      <c r="FXO313"/>
      <c r="FXP313"/>
      <c r="FXQ313"/>
      <c r="FXR313"/>
      <c r="FXS313"/>
      <c r="FXT313"/>
      <c r="FXU313"/>
      <c r="FXV313"/>
      <c r="FXW313"/>
      <c r="FXX313"/>
      <c r="FXY313"/>
      <c r="FXZ313"/>
      <c r="FYA313"/>
      <c r="FYB313"/>
      <c r="FYC313"/>
      <c r="FYD313"/>
      <c r="FYE313"/>
      <c r="FYF313"/>
      <c r="FYG313"/>
      <c r="FYH313"/>
      <c r="FYI313"/>
      <c r="FYJ313"/>
      <c r="FYK313"/>
      <c r="FYL313"/>
      <c r="FYM313"/>
      <c r="FYN313"/>
      <c r="FYO313"/>
      <c r="FYP313"/>
      <c r="FYQ313"/>
      <c r="FYR313"/>
      <c r="FYS313"/>
      <c r="FYT313"/>
      <c r="FYU313"/>
      <c r="FYV313"/>
      <c r="FYW313"/>
      <c r="FYX313"/>
      <c r="FYY313"/>
      <c r="FYZ313"/>
      <c r="FZA313"/>
      <c r="FZB313"/>
      <c r="FZC313"/>
      <c r="FZD313"/>
      <c r="FZE313"/>
      <c r="FZF313"/>
      <c r="FZG313"/>
      <c r="FZH313"/>
      <c r="FZI313"/>
      <c r="FZJ313"/>
      <c r="FZK313"/>
      <c r="FZL313"/>
      <c r="FZM313"/>
      <c r="FZN313"/>
      <c r="FZO313"/>
      <c r="FZP313"/>
      <c r="FZQ313"/>
      <c r="FZR313"/>
      <c r="FZS313"/>
      <c r="FZT313"/>
      <c r="FZU313"/>
      <c r="FZV313"/>
      <c r="FZW313"/>
      <c r="FZX313"/>
      <c r="FZY313"/>
      <c r="FZZ313"/>
      <c r="GAA313"/>
      <c r="GAB313"/>
      <c r="GAC313"/>
      <c r="GAD313"/>
      <c r="GAE313"/>
      <c r="GAF313"/>
      <c r="GAG313"/>
      <c r="GAH313"/>
      <c r="GAI313"/>
      <c r="GAJ313"/>
      <c r="GAK313"/>
      <c r="GAL313"/>
      <c r="GAM313"/>
      <c r="GAN313"/>
      <c r="GAO313"/>
      <c r="GAP313"/>
      <c r="GAQ313"/>
      <c r="GAR313"/>
      <c r="GAS313"/>
      <c r="GAT313"/>
      <c r="GAU313"/>
      <c r="GAV313"/>
      <c r="GAW313"/>
      <c r="GAX313"/>
      <c r="GAY313"/>
      <c r="GAZ313"/>
      <c r="GBA313"/>
      <c r="GBB313"/>
      <c r="GBC313"/>
      <c r="GBD313"/>
      <c r="GBE313"/>
      <c r="GBF313"/>
      <c r="GBG313"/>
      <c r="GBH313"/>
      <c r="GBI313"/>
      <c r="GBJ313"/>
      <c r="GBK313"/>
      <c r="GBL313"/>
      <c r="GBM313"/>
      <c r="GBN313"/>
      <c r="GBO313"/>
      <c r="GBP313"/>
      <c r="GBQ313"/>
      <c r="GBR313"/>
      <c r="GBS313"/>
      <c r="GBT313"/>
      <c r="GBU313"/>
      <c r="GBV313"/>
      <c r="GBW313"/>
      <c r="GBX313"/>
      <c r="GBY313"/>
      <c r="GBZ313"/>
      <c r="GCA313"/>
      <c r="GCB313"/>
      <c r="GCC313"/>
      <c r="GCD313"/>
      <c r="GCE313"/>
      <c r="GCF313"/>
      <c r="GCG313"/>
      <c r="GCH313"/>
      <c r="GCI313"/>
      <c r="GCJ313"/>
      <c r="GCK313"/>
      <c r="GCL313"/>
      <c r="GCM313"/>
      <c r="GCN313"/>
      <c r="GCO313"/>
      <c r="GCP313"/>
      <c r="GCQ313"/>
      <c r="GCR313"/>
      <c r="GCS313"/>
      <c r="GCT313"/>
      <c r="GCU313"/>
      <c r="GCV313"/>
      <c r="GCW313"/>
      <c r="GCX313"/>
      <c r="GCY313"/>
      <c r="GCZ313"/>
      <c r="GDA313"/>
      <c r="GDB313"/>
      <c r="GDC313"/>
      <c r="GDD313"/>
      <c r="GDE313"/>
      <c r="GDF313"/>
      <c r="GDG313"/>
      <c r="GDH313"/>
      <c r="GDI313"/>
      <c r="GDJ313"/>
      <c r="GDK313"/>
      <c r="GDL313"/>
      <c r="GDM313"/>
      <c r="GDN313"/>
      <c r="GDO313"/>
      <c r="GDP313"/>
      <c r="GDQ313"/>
      <c r="GDR313"/>
      <c r="GDS313"/>
      <c r="GDT313"/>
      <c r="GDU313"/>
      <c r="GDV313"/>
      <c r="GDW313"/>
      <c r="GDX313"/>
      <c r="GDY313"/>
      <c r="GDZ313"/>
      <c r="GEA313"/>
      <c r="GEB313"/>
      <c r="GEC313"/>
      <c r="GED313"/>
      <c r="GEE313"/>
      <c r="GEF313"/>
      <c r="GEG313"/>
      <c r="GEH313"/>
      <c r="GEI313"/>
      <c r="GEJ313"/>
      <c r="GEK313"/>
      <c r="GEL313"/>
      <c r="GEM313"/>
      <c r="GEN313"/>
      <c r="GEO313"/>
      <c r="GEP313"/>
      <c r="GEQ313"/>
      <c r="GER313"/>
      <c r="GES313"/>
      <c r="GET313"/>
      <c r="GEU313"/>
      <c r="GEV313"/>
      <c r="GEW313"/>
      <c r="GEX313"/>
      <c r="GEY313"/>
      <c r="GEZ313"/>
      <c r="GFA313"/>
      <c r="GFB313"/>
      <c r="GFC313"/>
      <c r="GFD313"/>
      <c r="GFE313"/>
      <c r="GFF313"/>
      <c r="GFG313"/>
      <c r="GFH313"/>
      <c r="GFI313"/>
      <c r="GFJ313"/>
      <c r="GFK313"/>
      <c r="GFL313"/>
      <c r="GFM313"/>
      <c r="GFN313"/>
      <c r="GFO313"/>
      <c r="GFP313"/>
      <c r="GFQ313"/>
      <c r="GFR313"/>
      <c r="GFS313"/>
      <c r="GFT313"/>
      <c r="GFU313"/>
      <c r="GFV313"/>
      <c r="GFW313"/>
      <c r="GFX313"/>
      <c r="GFY313"/>
      <c r="GFZ313"/>
      <c r="GGA313"/>
      <c r="GGB313"/>
      <c r="GGC313"/>
      <c r="GGD313"/>
      <c r="GGE313"/>
      <c r="GGF313"/>
      <c r="GGG313"/>
      <c r="GGH313"/>
      <c r="GGI313"/>
      <c r="GGJ313"/>
      <c r="GGK313"/>
      <c r="GGL313"/>
      <c r="GGM313"/>
      <c r="GGN313"/>
      <c r="GGO313"/>
      <c r="GGP313"/>
      <c r="GGQ313"/>
      <c r="GGR313"/>
      <c r="GGS313"/>
      <c r="GGT313"/>
      <c r="GGU313"/>
      <c r="GGV313"/>
      <c r="GGW313"/>
      <c r="GGX313"/>
      <c r="GGY313"/>
      <c r="GGZ313"/>
      <c r="GHA313"/>
      <c r="GHB313"/>
      <c r="GHC313"/>
      <c r="GHD313"/>
      <c r="GHE313"/>
      <c r="GHF313"/>
      <c r="GHG313"/>
      <c r="GHH313"/>
      <c r="GHI313"/>
      <c r="GHJ313"/>
      <c r="GHK313"/>
      <c r="GHL313"/>
      <c r="GHM313"/>
      <c r="GHN313"/>
      <c r="GHO313"/>
      <c r="GHP313"/>
      <c r="GHQ313"/>
      <c r="GHR313"/>
      <c r="GHS313"/>
      <c r="GHT313"/>
      <c r="GHU313"/>
      <c r="GHV313"/>
      <c r="GHW313"/>
      <c r="GHX313"/>
      <c r="GHY313"/>
      <c r="GHZ313"/>
      <c r="GIA313"/>
      <c r="GIB313"/>
      <c r="GIC313"/>
      <c r="GID313"/>
      <c r="GIE313"/>
      <c r="GIF313"/>
      <c r="GIG313"/>
      <c r="GIH313"/>
      <c r="GII313"/>
      <c r="GIJ313"/>
      <c r="GIK313"/>
      <c r="GIL313"/>
      <c r="GIM313"/>
      <c r="GIN313"/>
      <c r="GIO313"/>
      <c r="GIP313"/>
      <c r="GIQ313"/>
      <c r="GIR313"/>
      <c r="GIS313"/>
      <c r="GIT313"/>
      <c r="GIU313"/>
      <c r="GIV313"/>
      <c r="GIW313"/>
      <c r="GIX313"/>
      <c r="GIY313"/>
      <c r="GIZ313"/>
      <c r="GJA313"/>
      <c r="GJB313"/>
      <c r="GJC313"/>
      <c r="GJD313"/>
      <c r="GJE313"/>
      <c r="GJF313"/>
      <c r="GJG313"/>
      <c r="GJH313"/>
      <c r="GJI313"/>
      <c r="GJJ313"/>
      <c r="GJK313"/>
      <c r="GJL313"/>
      <c r="GJM313"/>
      <c r="GJN313"/>
      <c r="GJO313"/>
      <c r="GJP313"/>
      <c r="GJQ313"/>
      <c r="GJR313"/>
      <c r="GJS313"/>
      <c r="GJT313"/>
      <c r="GJU313"/>
      <c r="GJV313"/>
      <c r="GJW313"/>
      <c r="GJX313"/>
      <c r="GJY313"/>
      <c r="GJZ313"/>
      <c r="GKA313"/>
      <c r="GKB313"/>
      <c r="GKC313"/>
      <c r="GKD313"/>
      <c r="GKE313"/>
      <c r="GKF313"/>
      <c r="GKG313"/>
      <c r="GKH313"/>
      <c r="GKI313"/>
      <c r="GKJ313"/>
      <c r="GKK313"/>
      <c r="GKL313"/>
      <c r="GKM313"/>
      <c r="GKN313"/>
      <c r="GKO313"/>
      <c r="GKP313"/>
      <c r="GKQ313"/>
      <c r="GKR313"/>
      <c r="GKS313"/>
      <c r="GKT313"/>
      <c r="GKU313"/>
      <c r="GKV313"/>
      <c r="GKW313"/>
      <c r="GKX313"/>
      <c r="GKY313"/>
      <c r="GKZ313"/>
      <c r="GLA313"/>
      <c r="GLB313"/>
      <c r="GLC313"/>
      <c r="GLD313"/>
      <c r="GLE313"/>
      <c r="GLF313"/>
      <c r="GLG313"/>
      <c r="GLH313"/>
      <c r="GLI313"/>
      <c r="GLJ313"/>
      <c r="GLK313"/>
      <c r="GLL313"/>
      <c r="GLM313"/>
      <c r="GLN313"/>
      <c r="GLO313"/>
      <c r="GLP313"/>
      <c r="GLQ313"/>
      <c r="GLR313"/>
      <c r="GLS313"/>
      <c r="GLT313"/>
      <c r="GLU313"/>
      <c r="GLV313"/>
      <c r="GLW313"/>
      <c r="GLX313"/>
      <c r="GLY313"/>
      <c r="GLZ313"/>
      <c r="GMA313"/>
      <c r="GMB313"/>
      <c r="GMC313"/>
      <c r="GMD313"/>
      <c r="GME313"/>
      <c r="GMF313"/>
      <c r="GMG313"/>
      <c r="GMH313"/>
      <c r="GMI313"/>
      <c r="GMJ313"/>
      <c r="GMK313"/>
      <c r="GML313"/>
      <c r="GMM313"/>
      <c r="GMN313"/>
      <c r="GMO313"/>
      <c r="GMP313"/>
      <c r="GMQ313"/>
      <c r="GMR313"/>
      <c r="GMS313"/>
      <c r="GMT313"/>
      <c r="GMU313"/>
      <c r="GMV313"/>
      <c r="GMW313"/>
      <c r="GMX313"/>
      <c r="GMY313"/>
      <c r="GMZ313"/>
      <c r="GNA313"/>
      <c r="GNB313"/>
      <c r="GNC313"/>
      <c r="GND313"/>
      <c r="GNE313"/>
      <c r="GNF313"/>
      <c r="GNG313"/>
      <c r="GNH313"/>
      <c r="GNI313"/>
      <c r="GNJ313"/>
      <c r="GNK313"/>
      <c r="GNL313"/>
      <c r="GNM313"/>
      <c r="GNN313"/>
      <c r="GNO313"/>
      <c r="GNP313"/>
      <c r="GNQ313"/>
      <c r="GNR313"/>
      <c r="GNS313"/>
      <c r="GNT313"/>
      <c r="GNU313"/>
      <c r="GNV313"/>
      <c r="GNW313"/>
      <c r="GNX313"/>
      <c r="GNY313"/>
      <c r="GNZ313"/>
      <c r="GOA313"/>
      <c r="GOB313"/>
      <c r="GOC313"/>
      <c r="GOD313"/>
      <c r="GOE313"/>
      <c r="GOF313"/>
      <c r="GOG313"/>
      <c r="GOH313"/>
      <c r="GOI313"/>
      <c r="GOJ313"/>
      <c r="GOK313"/>
      <c r="GOL313"/>
      <c r="GOM313"/>
      <c r="GON313"/>
      <c r="GOO313"/>
      <c r="GOP313"/>
      <c r="GOQ313"/>
      <c r="GOR313"/>
      <c r="GOS313"/>
      <c r="GOT313"/>
      <c r="GOU313"/>
      <c r="GOV313"/>
      <c r="GOW313"/>
      <c r="GOX313"/>
      <c r="GOY313"/>
      <c r="GOZ313"/>
      <c r="GPA313"/>
      <c r="GPB313"/>
      <c r="GPC313"/>
      <c r="GPD313"/>
      <c r="GPE313"/>
      <c r="GPF313"/>
      <c r="GPG313"/>
      <c r="GPH313"/>
      <c r="GPI313"/>
      <c r="GPJ313"/>
      <c r="GPK313"/>
      <c r="GPL313"/>
      <c r="GPM313"/>
      <c r="GPN313"/>
      <c r="GPO313"/>
      <c r="GPP313"/>
      <c r="GPQ313"/>
      <c r="GPR313"/>
      <c r="GPS313"/>
      <c r="GPT313"/>
      <c r="GPU313"/>
      <c r="GPV313"/>
      <c r="GPW313"/>
      <c r="GPX313"/>
      <c r="GPY313"/>
      <c r="GPZ313"/>
      <c r="GQA313"/>
      <c r="GQB313"/>
      <c r="GQC313"/>
      <c r="GQD313"/>
      <c r="GQE313"/>
      <c r="GQF313"/>
      <c r="GQG313"/>
      <c r="GQH313"/>
      <c r="GQI313"/>
      <c r="GQJ313"/>
      <c r="GQK313"/>
      <c r="GQL313"/>
      <c r="GQM313"/>
      <c r="GQN313"/>
      <c r="GQO313"/>
      <c r="GQP313"/>
      <c r="GQQ313"/>
      <c r="GQR313"/>
      <c r="GQS313"/>
      <c r="GQT313"/>
      <c r="GQU313"/>
      <c r="GQV313"/>
      <c r="GQW313"/>
      <c r="GQX313"/>
      <c r="GQY313"/>
      <c r="GQZ313"/>
      <c r="GRA313"/>
      <c r="GRB313"/>
      <c r="GRC313"/>
      <c r="GRD313"/>
      <c r="GRE313"/>
      <c r="GRF313"/>
      <c r="GRG313"/>
      <c r="GRH313"/>
      <c r="GRI313"/>
      <c r="GRJ313"/>
      <c r="GRK313"/>
      <c r="GRL313"/>
      <c r="GRM313"/>
      <c r="GRN313"/>
      <c r="GRO313"/>
      <c r="GRP313"/>
      <c r="GRQ313"/>
      <c r="GRR313"/>
      <c r="GRS313"/>
      <c r="GRT313"/>
      <c r="GRU313"/>
      <c r="GRV313"/>
      <c r="GRW313"/>
      <c r="GRX313"/>
      <c r="GRY313"/>
      <c r="GRZ313"/>
      <c r="GSA313"/>
      <c r="GSB313"/>
      <c r="GSC313"/>
      <c r="GSD313"/>
      <c r="GSE313"/>
      <c r="GSF313"/>
      <c r="GSG313"/>
      <c r="GSH313"/>
      <c r="GSI313"/>
      <c r="GSJ313"/>
      <c r="GSK313"/>
      <c r="GSL313"/>
      <c r="GSM313"/>
      <c r="GSN313"/>
      <c r="GSO313"/>
      <c r="GSP313"/>
      <c r="GSQ313"/>
      <c r="GSR313"/>
      <c r="GSS313"/>
      <c r="GST313"/>
      <c r="GSU313"/>
      <c r="GSV313"/>
      <c r="GSW313"/>
      <c r="GSX313"/>
      <c r="GSY313"/>
      <c r="GSZ313"/>
      <c r="GTA313"/>
      <c r="GTB313"/>
      <c r="GTC313"/>
      <c r="GTD313"/>
      <c r="GTE313"/>
      <c r="GTF313"/>
      <c r="GTG313"/>
      <c r="GTH313"/>
      <c r="GTI313"/>
      <c r="GTJ313"/>
      <c r="GTK313"/>
      <c r="GTL313"/>
      <c r="GTM313"/>
      <c r="GTN313"/>
      <c r="GTO313"/>
      <c r="GTP313"/>
      <c r="GTQ313"/>
      <c r="GTR313"/>
      <c r="GTS313"/>
      <c r="GTT313"/>
      <c r="GTU313"/>
      <c r="GTV313"/>
      <c r="GTW313"/>
      <c r="GTX313"/>
      <c r="GTY313"/>
      <c r="GTZ313"/>
      <c r="GUA313"/>
      <c r="GUB313"/>
      <c r="GUC313"/>
      <c r="GUD313"/>
      <c r="GUE313"/>
      <c r="GUF313"/>
      <c r="GUG313"/>
      <c r="GUH313"/>
      <c r="GUI313"/>
      <c r="GUJ313"/>
      <c r="GUK313"/>
      <c r="GUL313"/>
      <c r="GUM313"/>
      <c r="GUN313"/>
      <c r="GUO313"/>
      <c r="GUP313"/>
      <c r="GUQ313"/>
      <c r="GUR313"/>
      <c r="GUS313"/>
      <c r="GUT313"/>
      <c r="GUU313"/>
      <c r="GUV313"/>
      <c r="GUW313"/>
      <c r="GUX313"/>
      <c r="GUY313"/>
      <c r="GUZ313"/>
      <c r="GVA313"/>
      <c r="GVB313"/>
      <c r="GVC313"/>
      <c r="GVD313"/>
      <c r="GVE313"/>
      <c r="GVF313"/>
      <c r="GVG313"/>
      <c r="GVH313"/>
      <c r="GVI313"/>
      <c r="GVJ313"/>
      <c r="GVK313"/>
      <c r="GVL313"/>
      <c r="GVM313"/>
      <c r="GVN313"/>
      <c r="GVO313"/>
      <c r="GVP313"/>
      <c r="GVQ313"/>
      <c r="GVR313"/>
      <c r="GVS313"/>
      <c r="GVT313"/>
      <c r="GVU313"/>
      <c r="GVV313"/>
      <c r="GVW313"/>
      <c r="GVX313"/>
      <c r="GVY313"/>
      <c r="GVZ313"/>
      <c r="GWA313"/>
      <c r="GWB313"/>
      <c r="GWC313"/>
      <c r="GWD313"/>
      <c r="GWE313"/>
      <c r="GWF313"/>
      <c r="GWG313"/>
      <c r="GWH313"/>
      <c r="GWI313"/>
      <c r="GWJ313"/>
      <c r="GWK313"/>
      <c r="GWL313"/>
      <c r="GWM313"/>
      <c r="GWN313"/>
      <c r="GWO313"/>
      <c r="GWP313"/>
      <c r="GWQ313"/>
      <c r="GWR313"/>
      <c r="GWS313"/>
      <c r="GWT313"/>
      <c r="GWU313"/>
      <c r="GWV313"/>
      <c r="GWW313"/>
      <c r="GWX313"/>
      <c r="GWY313"/>
      <c r="GWZ313"/>
      <c r="GXA313"/>
      <c r="GXB313"/>
      <c r="GXC313"/>
      <c r="GXD313"/>
      <c r="GXE313"/>
      <c r="GXF313"/>
      <c r="GXG313"/>
      <c r="GXH313"/>
      <c r="GXI313"/>
      <c r="GXJ313"/>
      <c r="GXK313"/>
      <c r="GXL313"/>
      <c r="GXM313"/>
      <c r="GXN313"/>
      <c r="GXO313"/>
      <c r="GXP313"/>
      <c r="GXQ313"/>
      <c r="GXR313"/>
      <c r="GXS313"/>
      <c r="GXT313"/>
      <c r="GXU313"/>
      <c r="GXV313"/>
      <c r="GXW313"/>
      <c r="GXX313"/>
      <c r="GXY313"/>
      <c r="GXZ313"/>
      <c r="GYA313"/>
      <c r="GYB313"/>
      <c r="GYC313"/>
      <c r="GYD313"/>
      <c r="GYE313"/>
      <c r="GYF313"/>
      <c r="GYG313"/>
      <c r="GYH313"/>
      <c r="GYI313"/>
      <c r="GYJ313"/>
      <c r="GYK313"/>
      <c r="GYL313"/>
      <c r="GYM313"/>
      <c r="GYN313"/>
      <c r="GYO313"/>
      <c r="GYP313"/>
      <c r="GYQ313"/>
      <c r="GYR313"/>
      <c r="GYS313"/>
      <c r="GYT313"/>
      <c r="GYU313"/>
      <c r="GYV313"/>
      <c r="GYW313"/>
      <c r="GYX313"/>
      <c r="GYY313"/>
      <c r="GYZ313"/>
      <c r="GZA313"/>
      <c r="GZB313"/>
      <c r="GZC313"/>
      <c r="GZD313"/>
      <c r="GZE313"/>
      <c r="GZF313"/>
      <c r="GZG313"/>
      <c r="GZH313"/>
      <c r="GZI313"/>
      <c r="GZJ313"/>
      <c r="GZK313"/>
      <c r="GZL313"/>
      <c r="GZM313"/>
      <c r="GZN313"/>
      <c r="GZO313"/>
      <c r="GZP313"/>
      <c r="GZQ313"/>
      <c r="GZR313"/>
      <c r="GZS313"/>
      <c r="GZT313"/>
      <c r="GZU313"/>
      <c r="GZV313"/>
      <c r="GZW313"/>
      <c r="GZX313"/>
      <c r="GZY313"/>
      <c r="GZZ313"/>
      <c r="HAA313"/>
      <c r="HAB313"/>
      <c r="HAC313"/>
      <c r="HAD313"/>
      <c r="HAE313"/>
      <c r="HAF313"/>
      <c r="HAG313"/>
      <c r="HAH313"/>
      <c r="HAI313"/>
      <c r="HAJ313"/>
      <c r="HAK313"/>
      <c r="HAL313"/>
      <c r="HAM313"/>
      <c r="HAN313"/>
      <c r="HAO313"/>
      <c r="HAP313"/>
      <c r="HAQ313"/>
      <c r="HAR313"/>
      <c r="HAS313"/>
      <c r="HAT313"/>
      <c r="HAU313"/>
      <c r="HAV313"/>
      <c r="HAW313"/>
      <c r="HAX313"/>
      <c r="HAY313"/>
      <c r="HAZ313"/>
      <c r="HBA313"/>
      <c r="HBB313"/>
      <c r="HBC313"/>
      <c r="HBD313"/>
      <c r="HBE313"/>
      <c r="HBF313"/>
      <c r="HBG313"/>
      <c r="HBH313"/>
      <c r="HBI313"/>
      <c r="HBJ313"/>
      <c r="HBK313"/>
      <c r="HBL313"/>
      <c r="HBM313"/>
      <c r="HBN313"/>
      <c r="HBO313"/>
      <c r="HBP313"/>
      <c r="HBQ313"/>
      <c r="HBR313"/>
      <c r="HBS313"/>
      <c r="HBT313"/>
      <c r="HBU313"/>
      <c r="HBV313"/>
      <c r="HBW313"/>
      <c r="HBX313"/>
      <c r="HBY313"/>
      <c r="HBZ313"/>
      <c r="HCA313"/>
      <c r="HCB313"/>
      <c r="HCC313"/>
      <c r="HCD313"/>
      <c r="HCE313"/>
      <c r="HCF313"/>
      <c r="HCG313"/>
      <c r="HCH313"/>
      <c r="HCI313"/>
      <c r="HCJ313"/>
      <c r="HCK313"/>
      <c r="HCL313"/>
      <c r="HCM313"/>
      <c r="HCN313"/>
      <c r="HCO313"/>
      <c r="HCP313"/>
      <c r="HCQ313"/>
      <c r="HCR313"/>
      <c r="HCS313"/>
      <c r="HCT313"/>
      <c r="HCU313"/>
      <c r="HCV313"/>
      <c r="HCW313"/>
      <c r="HCX313"/>
      <c r="HCY313"/>
      <c r="HCZ313"/>
      <c r="HDA313"/>
      <c r="HDB313"/>
      <c r="HDC313"/>
      <c r="HDD313"/>
      <c r="HDE313"/>
      <c r="HDF313"/>
      <c r="HDG313"/>
      <c r="HDH313"/>
      <c r="HDI313"/>
      <c r="HDJ313"/>
      <c r="HDK313"/>
      <c r="HDL313"/>
      <c r="HDM313"/>
      <c r="HDN313"/>
      <c r="HDO313"/>
      <c r="HDP313"/>
      <c r="HDQ313"/>
      <c r="HDR313"/>
      <c r="HDS313"/>
      <c r="HDT313"/>
      <c r="HDU313"/>
      <c r="HDV313"/>
      <c r="HDW313"/>
      <c r="HDX313"/>
      <c r="HDY313"/>
      <c r="HDZ313"/>
      <c r="HEA313"/>
      <c r="HEB313"/>
      <c r="HEC313"/>
      <c r="HED313"/>
      <c r="HEE313"/>
      <c r="HEF313"/>
      <c r="HEG313"/>
      <c r="HEH313"/>
      <c r="HEI313"/>
      <c r="HEJ313"/>
      <c r="HEK313"/>
      <c r="HEL313"/>
      <c r="HEM313"/>
      <c r="HEN313"/>
      <c r="HEO313"/>
      <c r="HEP313"/>
      <c r="HEQ313"/>
      <c r="HER313"/>
      <c r="HES313"/>
      <c r="HET313"/>
      <c r="HEU313"/>
      <c r="HEV313"/>
      <c r="HEW313"/>
      <c r="HEX313"/>
      <c r="HEY313"/>
      <c r="HEZ313"/>
      <c r="HFA313"/>
      <c r="HFB313"/>
      <c r="HFC313"/>
      <c r="HFD313"/>
      <c r="HFE313"/>
      <c r="HFF313"/>
      <c r="HFG313"/>
      <c r="HFH313"/>
      <c r="HFI313"/>
      <c r="HFJ313"/>
      <c r="HFK313"/>
      <c r="HFL313"/>
      <c r="HFM313"/>
      <c r="HFN313"/>
      <c r="HFO313"/>
      <c r="HFP313"/>
      <c r="HFQ313"/>
      <c r="HFR313"/>
      <c r="HFS313"/>
      <c r="HFT313"/>
      <c r="HFU313"/>
      <c r="HFV313"/>
      <c r="HFW313"/>
      <c r="HFX313"/>
      <c r="HFY313"/>
      <c r="HFZ313"/>
      <c r="HGA313"/>
      <c r="HGB313"/>
      <c r="HGC313"/>
      <c r="HGD313"/>
      <c r="HGE313"/>
      <c r="HGF313"/>
      <c r="HGG313"/>
      <c r="HGH313"/>
      <c r="HGI313"/>
      <c r="HGJ313"/>
      <c r="HGK313"/>
      <c r="HGL313"/>
      <c r="HGM313"/>
      <c r="HGN313"/>
      <c r="HGO313"/>
      <c r="HGP313"/>
      <c r="HGQ313"/>
      <c r="HGR313"/>
      <c r="HGS313"/>
      <c r="HGT313"/>
      <c r="HGU313"/>
      <c r="HGV313"/>
      <c r="HGW313"/>
      <c r="HGX313"/>
      <c r="HGY313"/>
      <c r="HGZ313"/>
      <c r="HHA313"/>
      <c r="HHB313"/>
      <c r="HHC313"/>
      <c r="HHD313"/>
      <c r="HHE313"/>
      <c r="HHF313"/>
      <c r="HHG313"/>
      <c r="HHH313"/>
      <c r="HHI313"/>
      <c r="HHJ313"/>
      <c r="HHK313"/>
      <c r="HHL313"/>
      <c r="HHM313"/>
      <c r="HHN313"/>
      <c r="HHO313"/>
      <c r="HHP313"/>
      <c r="HHQ313"/>
      <c r="HHR313"/>
      <c r="HHS313"/>
      <c r="HHT313"/>
      <c r="HHU313"/>
      <c r="HHV313"/>
      <c r="HHW313"/>
      <c r="HHX313"/>
      <c r="HHY313"/>
      <c r="HHZ313"/>
      <c r="HIA313"/>
      <c r="HIB313"/>
      <c r="HIC313"/>
      <c r="HID313"/>
      <c r="HIE313"/>
      <c r="HIF313"/>
      <c r="HIG313"/>
      <c r="HIH313"/>
      <c r="HII313"/>
      <c r="HIJ313"/>
      <c r="HIK313"/>
      <c r="HIL313"/>
      <c r="HIM313"/>
      <c r="HIN313"/>
      <c r="HIO313"/>
      <c r="HIP313"/>
      <c r="HIQ313"/>
      <c r="HIR313"/>
      <c r="HIS313"/>
      <c r="HIT313"/>
      <c r="HIU313"/>
      <c r="HIV313"/>
      <c r="HIW313"/>
      <c r="HIX313"/>
      <c r="HIY313"/>
      <c r="HIZ313"/>
      <c r="HJA313"/>
      <c r="HJB313"/>
      <c r="HJC313"/>
      <c r="HJD313"/>
      <c r="HJE313"/>
      <c r="HJF313"/>
      <c r="HJG313"/>
      <c r="HJH313"/>
      <c r="HJI313"/>
      <c r="HJJ313"/>
      <c r="HJK313"/>
      <c r="HJL313"/>
      <c r="HJM313"/>
      <c r="HJN313"/>
      <c r="HJO313"/>
      <c r="HJP313"/>
      <c r="HJQ313"/>
      <c r="HJR313"/>
      <c r="HJS313"/>
      <c r="HJT313"/>
      <c r="HJU313"/>
      <c r="HJV313"/>
      <c r="HJW313"/>
      <c r="HJX313"/>
      <c r="HJY313"/>
      <c r="HJZ313"/>
      <c r="HKA313"/>
      <c r="HKB313"/>
      <c r="HKC313"/>
      <c r="HKD313"/>
      <c r="HKE313"/>
      <c r="HKF313"/>
      <c r="HKG313"/>
      <c r="HKH313"/>
      <c r="HKI313"/>
      <c r="HKJ313"/>
      <c r="HKK313"/>
      <c r="HKL313"/>
      <c r="HKM313"/>
      <c r="HKN313"/>
      <c r="HKO313"/>
      <c r="HKP313"/>
      <c r="HKQ313"/>
      <c r="HKR313"/>
      <c r="HKS313"/>
      <c r="HKT313"/>
      <c r="HKU313"/>
      <c r="HKV313"/>
      <c r="HKW313"/>
      <c r="HKX313"/>
      <c r="HKY313"/>
      <c r="HKZ313"/>
      <c r="HLA313"/>
      <c r="HLB313"/>
      <c r="HLC313"/>
      <c r="HLD313"/>
      <c r="HLE313"/>
      <c r="HLF313"/>
      <c r="HLG313"/>
      <c r="HLH313"/>
      <c r="HLI313"/>
      <c r="HLJ313"/>
      <c r="HLK313"/>
      <c r="HLL313"/>
      <c r="HLM313"/>
      <c r="HLN313"/>
      <c r="HLO313"/>
      <c r="HLP313"/>
      <c r="HLQ313"/>
      <c r="HLR313"/>
      <c r="HLS313"/>
      <c r="HLT313"/>
      <c r="HLU313"/>
      <c r="HLV313"/>
      <c r="HLW313"/>
      <c r="HLX313"/>
      <c r="HLY313"/>
      <c r="HLZ313"/>
      <c r="HMA313"/>
      <c r="HMB313"/>
      <c r="HMC313"/>
      <c r="HMD313"/>
      <c r="HME313"/>
      <c r="HMF313"/>
      <c r="HMG313"/>
      <c r="HMH313"/>
      <c r="HMI313"/>
      <c r="HMJ313"/>
      <c r="HMK313"/>
      <c r="HML313"/>
      <c r="HMM313"/>
      <c r="HMN313"/>
      <c r="HMO313"/>
      <c r="HMP313"/>
      <c r="HMQ313"/>
      <c r="HMR313"/>
      <c r="HMS313"/>
      <c r="HMT313"/>
      <c r="HMU313"/>
      <c r="HMV313"/>
      <c r="HMW313"/>
      <c r="HMX313"/>
      <c r="HMY313"/>
      <c r="HMZ313"/>
      <c r="HNA313"/>
      <c r="HNB313"/>
      <c r="HNC313"/>
      <c r="HND313"/>
      <c r="HNE313"/>
      <c r="HNF313"/>
      <c r="HNG313"/>
      <c r="HNH313"/>
      <c r="HNI313"/>
      <c r="HNJ313"/>
      <c r="HNK313"/>
      <c r="HNL313"/>
      <c r="HNM313"/>
      <c r="HNN313"/>
      <c r="HNO313"/>
      <c r="HNP313"/>
      <c r="HNQ313"/>
      <c r="HNR313"/>
      <c r="HNS313"/>
      <c r="HNT313"/>
      <c r="HNU313"/>
      <c r="HNV313"/>
      <c r="HNW313"/>
      <c r="HNX313"/>
      <c r="HNY313"/>
      <c r="HNZ313"/>
      <c r="HOA313"/>
      <c r="HOB313"/>
      <c r="HOC313"/>
      <c r="HOD313"/>
      <c r="HOE313"/>
      <c r="HOF313"/>
      <c r="HOG313"/>
      <c r="HOH313"/>
      <c r="HOI313"/>
      <c r="HOJ313"/>
      <c r="HOK313"/>
      <c r="HOL313"/>
      <c r="HOM313"/>
      <c r="HON313"/>
      <c r="HOO313"/>
      <c r="HOP313"/>
      <c r="HOQ313"/>
      <c r="HOR313"/>
      <c r="HOS313"/>
      <c r="HOT313"/>
      <c r="HOU313"/>
      <c r="HOV313"/>
      <c r="HOW313"/>
      <c r="HOX313"/>
      <c r="HOY313"/>
      <c r="HOZ313"/>
      <c r="HPA313"/>
      <c r="HPB313"/>
      <c r="HPC313"/>
      <c r="HPD313"/>
      <c r="HPE313"/>
      <c r="HPF313"/>
      <c r="HPG313"/>
      <c r="HPH313"/>
      <c r="HPI313"/>
      <c r="HPJ313"/>
      <c r="HPK313"/>
      <c r="HPL313"/>
      <c r="HPM313"/>
      <c r="HPN313"/>
      <c r="HPO313"/>
      <c r="HPP313"/>
      <c r="HPQ313"/>
      <c r="HPR313"/>
      <c r="HPS313"/>
      <c r="HPT313"/>
      <c r="HPU313"/>
      <c r="HPV313"/>
      <c r="HPW313"/>
      <c r="HPX313"/>
      <c r="HPY313"/>
      <c r="HPZ313"/>
      <c r="HQA313"/>
      <c r="HQB313"/>
      <c r="HQC313"/>
      <c r="HQD313"/>
      <c r="HQE313"/>
      <c r="HQF313"/>
      <c r="HQG313"/>
      <c r="HQH313"/>
      <c r="HQI313"/>
      <c r="HQJ313"/>
      <c r="HQK313"/>
      <c r="HQL313"/>
      <c r="HQM313"/>
      <c r="HQN313"/>
      <c r="HQO313"/>
      <c r="HQP313"/>
      <c r="HQQ313"/>
      <c r="HQR313"/>
      <c r="HQS313"/>
      <c r="HQT313"/>
      <c r="HQU313"/>
      <c r="HQV313"/>
      <c r="HQW313"/>
      <c r="HQX313"/>
      <c r="HQY313"/>
      <c r="HQZ313"/>
      <c r="HRA313"/>
      <c r="HRB313"/>
      <c r="HRC313"/>
      <c r="HRD313"/>
      <c r="HRE313"/>
      <c r="HRF313"/>
      <c r="HRG313"/>
      <c r="HRH313"/>
      <c r="HRI313"/>
      <c r="HRJ313"/>
      <c r="HRK313"/>
      <c r="HRL313"/>
      <c r="HRM313"/>
      <c r="HRN313"/>
      <c r="HRO313"/>
      <c r="HRP313"/>
      <c r="HRQ313"/>
      <c r="HRR313"/>
      <c r="HRS313"/>
      <c r="HRT313"/>
      <c r="HRU313"/>
      <c r="HRV313"/>
      <c r="HRW313"/>
      <c r="HRX313"/>
      <c r="HRY313"/>
      <c r="HRZ313"/>
      <c r="HSA313"/>
      <c r="HSB313"/>
      <c r="HSC313"/>
      <c r="HSD313"/>
      <c r="HSE313"/>
      <c r="HSF313"/>
      <c r="HSG313"/>
      <c r="HSH313"/>
      <c r="HSI313"/>
      <c r="HSJ313"/>
      <c r="HSK313"/>
      <c r="HSL313"/>
      <c r="HSM313"/>
      <c r="HSN313"/>
      <c r="HSO313"/>
      <c r="HSP313"/>
      <c r="HSQ313"/>
      <c r="HSR313"/>
      <c r="HSS313"/>
      <c r="HST313"/>
      <c r="HSU313"/>
      <c r="HSV313"/>
      <c r="HSW313"/>
      <c r="HSX313"/>
      <c r="HSY313"/>
      <c r="HSZ313"/>
      <c r="HTA313"/>
      <c r="HTB313"/>
      <c r="HTC313"/>
      <c r="HTD313"/>
      <c r="HTE313"/>
      <c r="HTF313"/>
      <c r="HTG313"/>
      <c r="HTH313"/>
      <c r="HTI313"/>
      <c r="HTJ313"/>
      <c r="HTK313"/>
      <c r="HTL313"/>
      <c r="HTM313"/>
      <c r="HTN313"/>
      <c r="HTO313"/>
      <c r="HTP313"/>
      <c r="HTQ313"/>
      <c r="HTR313"/>
      <c r="HTS313"/>
      <c r="HTT313"/>
      <c r="HTU313"/>
      <c r="HTV313"/>
      <c r="HTW313"/>
      <c r="HTX313"/>
      <c r="HTY313"/>
      <c r="HTZ313"/>
      <c r="HUA313"/>
      <c r="HUB313"/>
      <c r="HUC313"/>
      <c r="HUD313"/>
      <c r="HUE313"/>
      <c r="HUF313"/>
      <c r="HUG313"/>
      <c r="HUH313"/>
      <c r="HUI313"/>
      <c r="HUJ313"/>
      <c r="HUK313"/>
      <c r="HUL313"/>
      <c r="HUM313"/>
      <c r="HUN313"/>
      <c r="HUO313"/>
      <c r="HUP313"/>
      <c r="HUQ313"/>
      <c r="HUR313"/>
      <c r="HUS313"/>
      <c r="HUT313"/>
      <c r="HUU313"/>
      <c r="HUV313"/>
      <c r="HUW313"/>
      <c r="HUX313"/>
      <c r="HUY313"/>
      <c r="HUZ313"/>
      <c r="HVA313"/>
      <c r="HVB313"/>
      <c r="HVC313"/>
      <c r="HVD313"/>
      <c r="HVE313"/>
      <c r="HVF313"/>
      <c r="HVG313"/>
      <c r="HVH313"/>
      <c r="HVI313"/>
      <c r="HVJ313"/>
      <c r="HVK313"/>
      <c r="HVL313"/>
      <c r="HVM313"/>
      <c r="HVN313"/>
      <c r="HVO313"/>
      <c r="HVP313"/>
      <c r="HVQ313"/>
      <c r="HVR313"/>
      <c r="HVS313"/>
      <c r="HVT313"/>
      <c r="HVU313"/>
      <c r="HVV313"/>
      <c r="HVW313"/>
      <c r="HVX313"/>
      <c r="HVY313"/>
      <c r="HVZ313"/>
      <c r="HWA313"/>
      <c r="HWB313"/>
      <c r="HWC313"/>
      <c r="HWD313"/>
      <c r="HWE313"/>
      <c r="HWF313"/>
      <c r="HWG313"/>
      <c r="HWH313"/>
      <c r="HWI313"/>
      <c r="HWJ313"/>
      <c r="HWK313"/>
      <c r="HWL313"/>
      <c r="HWM313"/>
      <c r="HWN313"/>
      <c r="HWO313"/>
      <c r="HWP313"/>
      <c r="HWQ313"/>
      <c r="HWR313"/>
      <c r="HWS313"/>
      <c r="HWT313"/>
      <c r="HWU313"/>
      <c r="HWV313"/>
      <c r="HWW313"/>
      <c r="HWX313"/>
      <c r="HWY313"/>
      <c r="HWZ313"/>
      <c r="HXA313"/>
      <c r="HXB313"/>
      <c r="HXC313"/>
      <c r="HXD313"/>
      <c r="HXE313"/>
      <c r="HXF313"/>
      <c r="HXG313"/>
      <c r="HXH313"/>
      <c r="HXI313"/>
      <c r="HXJ313"/>
      <c r="HXK313"/>
      <c r="HXL313"/>
      <c r="HXM313"/>
      <c r="HXN313"/>
      <c r="HXO313"/>
      <c r="HXP313"/>
      <c r="HXQ313"/>
      <c r="HXR313"/>
      <c r="HXS313"/>
      <c r="HXT313"/>
      <c r="HXU313"/>
      <c r="HXV313"/>
      <c r="HXW313"/>
      <c r="HXX313"/>
      <c r="HXY313"/>
      <c r="HXZ313"/>
      <c r="HYA313"/>
      <c r="HYB313"/>
      <c r="HYC313"/>
      <c r="HYD313"/>
      <c r="HYE313"/>
      <c r="HYF313"/>
      <c r="HYG313"/>
      <c r="HYH313"/>
      <c r="HYI313"/>
      <c r="HYJ313"/>
      <c r="HYK313"/>
      <c r="HYL313"/>
      <c r="HYM313"/>
      <c r="HYN313"/>
      <c r="HYO313"/>
      <c r="HYP313"/>
      <c r="HYQ313"/>
      <c r="HYR313"/>
      <c r="HYS313"/>
      <c r="HYT313"/>
      <c r="HYU313"/>
      <c r="HYV313"/>
      <c r="HYW313"/>
      <c r="HYX313"/>
      <c r="HYY313"/>
      <c r="HYZ313"/>
      <c r="HZA313"/>
      <c r="HZB313"/>
      <c r="HZC313"/>
      <c r="HZD313"/>
      <c r="HZE313"/>
      <c r="HZF313"/>
      <c r="HZG313"/>
      <c r="HZH313"/>
      <c r="HZI313"/>
      <c r="HZJ313"/>
      <c r="HZK313"/>
      <c r="HZL313"/>
      <c r="HZM313"/>
      <c r="HZN313"/>
      <c r="HZO313"/>
      <c r="HZP313"/>
      <c r="HZQ313"/>
      <c r="HZR313"/>
      <c r="HZS313"/>
      <c r="HZT313"/>
      <c r="HZU313"/>
      <c r="HZV313"/>
      <c r="HZW313"/>
      <c r="HZX313"/>
      <c r="HZY313"/>
      <c r="HZZ313"/>
      <c r="IAA313"/>
      <c r="IAB313"/>
      <c r="IAC313"/>
      <c r="IAD313"/>
      <c r="IAE313"/>
      <c r="IAF313"/>
      <c r="IAG313"/>
      <c r="IAH313"/>
      <c r="IAI313"/>
      <c r="IAJ313"/>
      <c r="IAK313"/>
      <c r="IAL313"/>
      <c r="IAM313"/>
      <c r="IAN313"/>
      <c r="IAO313"/>
      <c r="IAP313"/>
      <c r="IAQ313"/>
      <c r="IAR313"/>
      <c r="IAS313"/>
      <c r="IAT313"/>
      <c r="IAU313"/>
      <c r="IAV313"/>
      <c r="IAW313"/>
      <c r="IAX313"/>
      <c r="IAY313"/>
      <c r="IAZ313"/>
      <c r="IBA313"/>
      <c r="IBB313"/>
      <c r="IBC313"/>
      <c r="IBD313"/>
      <c r="IBE313"/>
      <c r="IBF313"/>
      <c r="IBG313"/>
      <c r="IBH313"/>
      <c r="IBI313"/>
      <c r="IBJ313"/>
      <c r="IBK313"/>
      <c r="IBL313"/>
      <c r="IBM313"/>
      <c r="IBN313"/>
      <c r="IBO313"/>
      <c r="IBP313"/>
      <c r="IBQ313"/>
      <c r="IBR313"/>
      <c r="IBS313"/>
      <c r="IBT313"/>
      <c r="IBU313"/>
      <c r="IBV313"/>
      <c r="IBW313"/>
      <c r="IBX313"/>
      <c r="IBY313"/>
      <c r="IBZ313"/>
      <c r="ICA313"/>
      <c r="ICB313"/>
      <c r="ICC313"/>
      <c r="ICD313"/>
      <c r="ICE313"/>
      <c r="ICF313"/>
      <c r="ICG313"/>
      <c r="ICH313"/>
      <c r="ICI313"/>
      <c r="ICJ313"/>
      <c r="ICK313"/>
      <c r="ICL313"/>
      <c r="ICM313"/>
      <c r="ICN313"/>
      <c r="ICO313"/>
      <c r="ICP313"/>
      <c r="ICQ313"/>
      <c r="ICR313"/>
      <c r="ICS313"/>
      <c r="ICT313"/>
      <c r="ICU313"/>
      <c r="ICV313"/>
      <c r="ICW313"/>
      <c r="ICX313"/>
      <c r="ICY313"/>
      <c r="ICZ313"/>
      <c r="IDA313"/>
      <c r="IDB313"/>
      <c r="IDC313"/>
      <c r="IDD313"/>
      <c r="IDE313"/>
      <c r="IDF313"/>
      <c r="IDG313"/>
      <c r="IDH313"/>
      <c r="IDI313"/>
      <c r="IDJ313"/>
      <c r="IDK313"/>
      <c r="IDL313"/>
      <c r="IDM313"/>
      <c r="IDN313"/>
      <c r="IDO313"/>
      <c r="IDP313"/>
      <c r="IDQ313"/>
      <c r="IDR313"/>
      <c r="IDS313"/>
      <c r="IDT313"/>
      <c r="IDU313"/>
      <c r="IDV313"/>
      <c r="IDW313"/>
      <c r="IDX313"/>
      <c r="IDY313"/>
      <c r="IDZ313"/>
      <c r="IEA313"/>
      <c r="IEB313"/>
      <c r="IEC313"/>
      <c r="IED313"/>
      <c r="IEE313"/>
      <c r="IEF313"/>
      <c r="IEG313"/>
      <c r="IEH313"/>
      <c r="IEI313"/>
      <c r="IEJ313"/>
      <c r="IEK313"/>
      <c r="IEL313"/>
      <c r="IEM313"/>
      <c r="IEN313"/>
      <c r="IEO313"/>
      <c r="IEP313"/>
      <c r="IEQ313"/>
      <c r="IER313"/>
      <c r="IES313"/>
      <c r="IET313"/>
      <c r="IEU313"/>
      <c r="IEV313"/>
      <c r="IEW313"/>
      <c r="IEX313"/>
      <c r="IEY313"/>
      <c r="IEZ313"/>
      <c r="IFA313"/>
      <c r="IFB313"/>
      <c r="IFC313"/>
      <c r="IFD313"/>
      <c r="IFE313"/>
      <c r="IFF313"/>
      <c r="IFG313"/>
      <c r="IFH313"/>
      <c r="IFI313"/>
      <c r="IFJ313"/>
      <c r="IFK313"/>
      <c r="IFL313"/>
      <c r="IFM313"/>
      <c r="IFN313"/>
      <c r="IFO313"/>
      <c r="IFP313"/>
      <c r="IFQ313"/>
      <c r="IFR313"/>
      <c r="IFS313"/>
      <c r="IFT313"/>
      <c r="IFU313"/>
      <c r="IFV313"/>
      <c r="IFW313"/>
      <c r="IFX313"/>
      <c r="IFY313"/>
      <c r="IFZ313"/>
      <c r="IGA313"/>
      <c r="IGB313"/>
      <c r="IGC313"/>
      <c r="IGD313"/>
      <c r="IGE313"/>
      <c r="IGF313"/>
      <c r="IGG313"/>
      <c r="IGH313"/>
      <c r="IGI313"/>
      <c r="IGJ313"/>
      <c r="IGK313"/>
      <c r="IGL313"/>
      <c r="IGM313"/>
      <c r="IGN313"/>
      <c r="IGO313"/>
      <c r="IGP313"/>
      <c r="IGQ313"/>
      <c r="IGR313"/>
      <c r="IGS313"/>
      <c r="IGT313"/>
      <c r="IGU313"/>
      <c r="IGV313"/>
      <c r="IGW313"/>
      <c r="IGX313"/>
      <c r="IGY313"/>
      <c r="IGZ313"/>
      <c r="IHA313"/>
      <c r="IHB313"/>
      <c r="IHC313"/>
      <c r="IHD313"/>
      <c r="IHE313"/>
      <c r="IHF313"/>
      <c r="IHG313"/>
      <c r="IHH313"/>
      <c r="IHI313"/>
      <c r="IHJ313"/>
      <c r="IHK313"/>
      <c r="IHL313"/>
      <c r="IHM313"/>
      <c r="IHN313"/>
      <c r="IHO313"/>
      <c r="IHP313"/>
      <c r="IHQ313"/>
      <c r="IHR313"/>
      <c r="IHS313"/>
      <c r="IHT313"/>
      <c r="IHU313"/>
      <c r="IHV313"/>
      <c r="IHW313"/>
      <c r="IHX313"/>
      <c r="IHY313"/>
      <c r="IHZ313"/>
      <c r="IIA313"/>
      <c r="IIB313"/>
      <c r="IIC313"/>
      <c r="IID313"/>
      <c r="IIE313"/>
      <c r="IIF313"/>
      <c r="IIG313"/>
      <c r="IIH313"/>
      <c r="III313"/>
      <c r="IIJ313"/>
      <c r="IIK313"/>
      <c r="IIL313"/>
      <c r="IIM313"/>
      <c r="IIN313"/>
      <c r="IIO313"/>
      <c r="IIP313"/>
      <c r="IIQ313"/>
      <c r="IIR313"/>
      <c r="IIS313"/>
      <c r="IIT313"/>
      <c r="IIU313"/>
      <c r="IIV313"/>
      <c r="IIW313"/>
      <c r="IIX313"/>
      <c r="IIY313"/>
      <c r="IIZ313"/>
      <c r="IJA313"/>
      <c r="IJB313"/>
      <c r="IJC313"/>
      <c r="IJD313"/>
      <c r="IJE313"/>
      <c r="IJF313"/>
      <c r="IJG313"/>
      <c r="IJH313"/>
      <c r="IJI313"/>
      <c r="IJJ313"/>
      <c r="IJK313"/>
      <c r="IJL313"/>
      <c r="IJM313"/>
      <c r="IJN313"/>
      <c r="IJO313"/>
      <c r="IJP313"/>
      <c r="IJQ313"/>
      <c r="IJR313"/>
      <c r="IJS313"/>
      <c r="IJT313"/>
      <c r="IJU313"/>
      <c r="IJV313"/>
      <c r="IJW313"/>
      <c r="IJX313"/>
      <c r="IJY313"/>
      <c r="IJZ313"/>
      <c r="IKA313"/>
      <c r="IKB313"/>
      <c r="IKC313"/>
      <c r="IKD313"/>
      <c r="IKE313"/>
      <c r="IKF313"/>
      <c r="IKG313"/>
      <c r="IKH313"/>
      <c r="IKI313"/>
      <c r="IKJ313"/>
      <c r="IKK313"/>
      <c r="IKL313"/>
      <c r="IKM313"/>
      <c r="IKN313"/>
      <c r="IKO313"/>
      <c r="IKP313"/>
      <c r="IKQ313"/>
      <c r="IKR313"/>
      <c r="IKS313"/>
      <c r="IKT313"/>
      <c r="IKU313"/>
      <c r="IKV313"/>
      <c r="IKW313"/>
      <c r="IKX313"/>
      <c r="IKY313"/>
      <c r="IKZ313"/>
      <c r="ILA313"/>
      <c r="ILB313"/>
      <c r="ILC313"/>
      <c r="ILD313"/>
      <c r="ILE313"/>
      <c r="ILF313"/>
      <c r="ILG313"/>
      <c r="ILH313"/>
      <c r="ILI313"/>
      <c r="ILJ313"/>
      <c r="ILK313"/>
      <c r="ILL313"/>
      <c r="ILM313"/>
      <c r="ILN313"/>
      <c r="ILO313"/>
      <c r="ILP313"/>
      <c r="ILQ313"/>
      <c r="ILR313"/>
      <c r="ILS313"/>
      <c r="ILT313"/>
      <c r="ILU313"/>
      <c r="ILV313"/>
      <c r="ILW313"/>
      <c r="ILX313"/>
      <c r="ILY313"/>
      <c r="ILZ313"/>
      <c r="IMA313"/>
      <c r="IMB313"/>
      <c r="IMC313"/>
      <c r="IMD313"/>
      <c r="IME313"/>
      <c r="IMF313"/>
      <c r="IMG313"/>
      <c r="IMH313"/>
      <c r="IMI313"/>
      <c r="IMJ313"/>
      <c r="IMK313"/>
      <c r="IML313"/>
      <c r="IMM313"/>
      <c r="IMN313"/>
      <c r="IMO313"/>
      <c r="IMP313"/>
      <c r="IMQ313"/>
      <c r="IMR313"/>
      <c r="IMS313"/>
      <c r="IMT313"/>
      <c r="IMU313"/>
      <c r="IMV313"/>
      <c r="IMW313"/>
      <c r="IMX313"/>
      <c r="IMY313"/>
      <c r="IMZ313"/>
      <c r="INA313"/>
      <c r="INB313"/>
      <c r="INC313"/>
      <c r="IND313"/>
      <c r="INE313"/>
      <c r="INF313"/>
      <c r="ING313"/>
      <c r="INH313"/>
      <c r="INI313"/>
      <c r="INJ313"/>
      <c r="INK313"/>
      <c r="INL313"/>
      <c r="INM313"/>
      <c r="INN313"/>
      <c r="INO313"/>
      <c r="INP313"/>
      <c r="INQ313"/>
      <c r="INR313"/>
      <c r="INS313"/>
      <c r="INT313"/>
      <c r="INU313"/>
      <c r="INV313"/>
      <c r="INW313"/>
      <c r="INX313"/>
      <c r="INY313"/>
      <c r="INZ313"/>
      <c r="IOA313"/>
      <c r="IOB313"/>
      <c r="IOC313"/>
      <c r="IOD313"/>
      <c r="IOE313"/>
      <c r="IOF313"/>
      <c r="IOG313"/>
      <c r="IOH313"/>
      <c r="IOI313"/>
      <c r="IOJ313"/>
      <c r="IOK313"/>
      <c r="IOL313"/>
      <c r="IOM313"/>
      <c r="ION313"/>
      <c r="IOO313"/>
      <c r="IOP313"/>
      <c r="IOQ313"/>
      <c r="IOR313"/>
      <c r="IOS313"/>
      <c r="IOT313"/>
      <c r="IOU313"/>
      <c r="IOV313"/>
      <c r="IOW313"/>
      <c r="IOX313"/>
      <c r="IOY313"/>
      <c r="IOZ313"/>
      <c r="IPA313"/>
      <c r="IPB313"/>
      <c r="IPC313"/>
      <c r="IPD313"/>
      <c r="IPE313"/>
      <c r="IPF313"/>
      <c r="IPG313"/>
      <c r="IPH313"/>
      <c r="IPI313"/>
      <c r="IPJ313"/>
      <c r="IPK313"/>
      <c r="IPL313"/>
      <c r="IPM313"/>
      <c r="IPN313"/>
      <c r="IPO313"/>
      <c r="IPP313"/>
      <c r="IPQ313"/>
      <c r="IPR313"/>
      <c r="IPS313"/>
      <c r="IPT313"/>
      <c r="IPU313"/>
      <c r="IPV313"/>
      <c r="IPW313"/>
      <c r="IPX313"/>
      <c r="IPY313"/>
      <c r="IPZ313"/>
      <c r="IQA313"/>
      <c r="IQB313"/>
      <c r="IQC313"/>
      <c r="IQD313"/>
      <c r="IQE313"/>
      <c r="IQF313"/>
      <c r="IQG313"/>
      <c r="IQH313"/>
      <c r="IQI313"/>
      <c r="IQJ313"/>
      <c r="IQK313"/>
      <c r="IQL313"/>
      <c r="IQM313"/>
      <c r="IQN313"/>
      <c r="IQO313"/>
      <c r="IQP313"/>
      <c r="IQQ313"/>
      <c r="IQR313"/>
      <c r="IQS313"/>
      <c r="IQT313"/>
      <c r="IQU313"/>
      <c r="IQV313"/>
      <c r="IQW313"/>
      <c r="IQX313"/>
      <c r="IQY313"/>
      <c r="IQZ313"/>
      <c r="IRA313"/>
      <c r="IRB313"/>
      <c r="IRC313"/>
      <c r="IRD313"/>
      <c r="IRE313"/>
      <c r="IRF313"/>
      <c r="IRG313"/>
      <c r="IRH313"/>
      <c r="IRI313"/>
      <c r="IRJ313"/>
      <c r="IRK313"/>
      <c r="IRL313"/>
      <c r="IRM313"/>
      <c r="IRN313"/>
      <c r="IRO313"/>
      <c r="IRP313"/>
      <c r="IRQ313"/>
      <c r="IRR313"/>
      <c r="IRS313"/>
      <c r="IRT313"/>
      <c r="IRU313"/>
      <c r="IRV313"/>
      <c r="IRW313"/>
      <c r="IRX313"/>
      <c r="IRY313"/>
      <c r="IRZ313"/>
      <c r="ISA313"/>
      <c r="ISB313"/>
      <c r="ISC313"/>
      <c r="ISD313"/>
      <c r="ISE313"/>
      <c r="ISF313"/>
      <c r="ISG313"/>
      <c r="ISH313"/>
      <c r="ISI313"/>
      <c r="ISJ313"/>
      <c r="ISK313"/>
      <c r="ISL313"/>
      <c r="ISM313"/>
      <c r="ISN313"/>
      <c r="ISO313"/>
      <c r="ISP313"/>
      <c r="ISQ313"/>
      <c r="ISR313"/>
      <c r="ISS313"/>
      <c r="IST313"/>
      <c r="ISU313"/>
      <c r="ISV313"/>
      <c r="ISW313"/>
      <c r="ISX313"/>
      <c r="ISY313"/>
      <c r="ISZ313"/>
      <c r="ITA313"/>
      <c r="ITB313"/>
      <c r="ITC313"/>
      <c r="ITD313"/>
      <c r="ITE313"/>
      <c r="ITF313"/>
      <c r="ITG313"/>
      <c r="ITH313"/>
      <c r="ITI313"/>
      <c r="ITJ313"/>
      <c r="ITK313"/>
      <c r="ITL313"/>
      <c r="ITM313"/>
      <c r="ITN313"/>
      <c r="ITO313"/>
      <c r="ITP313"/>
      <c r="ITQ313"/>
      <c r="ITR313"/>
      <c r="ITS313"/>
      <c r="ITT313"/>
      <c r="ITU313"/>
      <c r="ITV313"/>
      <c r="ITW313"/>
      <c r="ITX313"/>
      <c r="ITY313"/>
      <c r="ITZ313"/>
      <c r="IUA313"/>
      <c r="IUB313"/>
      <c r="IUC313"/>
      <c r="IUD313"/>
      <c r="IUE313"/>
      <c r="IUF313"/>
      <c r="IUG313"/>
      <c r="IUH313"/>
      <c r="IUI313"/>
      <c r="IUJ313"/>
      <c r="IUK313"/>
      <c r="IUL313"/>
      <c r="IUM313"/>
      <c r="IUN313"/>
      <c r="IUO313"/>
      <c r="IUP313"/>
      <c r="IUQ313"/>
      <c r="IUR313"/>
      <c r="IUS313"/>
      <c r="IUT313"/>
      <c r="IUU313"/>
      <c r="IUV313"/>
      <c r="IUW313"/>
      <c r="IUX313"/>
      <c r="IUY313"/>
      <c r="IUZ313"/>
      <c r="IVA313"/>
      <c r="IVB313"/>
      <c r="IVC313"/>
      <c r="IVD313"/>
      <c r="IVE313"/>
      <c r="IVF313"/>
      <c r="IVG313"/>
      <c r="IVH313"/>
      <c r="IVI313"/>
      <c r="IVJ313"/>
      <c r="IVK313"/>
      <c r="IVL313"/>
      <c r="IVM313"/>
      <c r="IVN313"/>
      <c r="IVO313"/>
      <c r="IVP313"/>
      <c r="IVQ313"/>
      <c r="IVR313"/>
      <c r="IVS313"/>
      <c r="IVT313"/>
      <c r="IVU313"/>
      <c r="IVV313"/>
      <c r="IVW313"/>
      <c r="IVX313"/>
      <c r="IVY313"/>
      <c r="IVZ313"/>
      <c r="IWA313"/>
      <c r="IWB313"/>
      <c r="IWC313"/>
      <c r="IWD313"/>
      <c r="IWE313"/>
      <c r="IWF313"/>
      <c r="IWG313"/>
      <c r="IWH313"/>
      <c r="IWI313"/>
      <c r="IWJ313"/>
      <c r="IWK313"/>
      <c r="IWL313"/>
      <c r="IWM313"/>
      <c r="IWN313"/>
      <c r="IWO313"/>
      <c r="IWP313"/>
      <c r="IWQ313"/>
      <c r="IWR313"/>
      <c r="IWS313"/>
      <c r="IWT313"/>
      <c r="IWU313"/>
      <c r="IWV313"/>
      <c r="IWW313"/>
      <c r="IWX313"/>
      <c r="IWY313"/>
      <c r="IWZ313"/>
      <c r="IXA313"/>
      <c r="IXB313"/>
      <c r="IXC313"/>
      <c r="IXD313"/>
      <c r="IXE313"/>
      <c r="IXF313"/>
      <c r="IXG313"/>
      <c r="IXH313"/>
      <c r="IXI313"/>
      <c r="IXJ313"/>
      <c r="IXK313"/>
      <c r="IXL313"/>
      <c r="IXM313"/>
      <c r="IXN313"/>
      <c r="IXO313"/>
      <c r="IXP313"/>
      <c r="IXQ313"/>
      <c r="IXR313"/>
      <c r="IXS313"/>
      <c r="IXT313"/>
      <c r="IXU313"/>
      <c r="IXV313"/>
      <c r="IXW313"/>
      <c r="IXX313"/>
      <c r="IXY313"/>
      <c r="IXZ313"/>
      <c r="IYA313"/>
      <c r="IYB313"/>
      <c r="IYC313"/>
      <c r="IYD313"/>
      <c r="IYE313"/>
      <c r="IYF313"/>
      <c r="IYG313"/>
      <c r="IYH313"/>
      <c r="IYI313"/>
      <c r="IYJ313"/>
      <c r="IYK313"/>
      <c r="IYL313"/>
      <c r="IYM313"/>
      <c r="IYN313"/>
      <c r="IYO313"/>
      <c r="IYP313"/>
      <c r="IYQ313"/>
      <c r="IYR313"/>
      <c r="IYS313"/>
      <c r="IYT313"/>
      <c r="IYU313"/>
      <c r="IYV313"/>
      <c r="IYW313"/>
      <c r="IYX313"/>
      <c r="IYY313"/>
      <c r="IYZ313"/>
      <c r="IZA313"/>
      <c r="IZB313"/>
      <c r="IZC313"/>
      <c r="IZD313"/>
      <c r="IZE313"/>
      <c r="IZF313"/>
      <c r="IZG313"/>
      <c r="IZH313"/>
      <c r="IZI313"/>
      <c r="IZJ313"/>
      <c r="IZK313"/>
      <c r="IZL313"/>
      <c r="IZM313"/>
      <c r="IZN313"/>
      <c r="IZO313"/>
      <c r="IZP313"/>
      <c r="IZQ313"/>
      <c r="IZR313"/>
      <c r="IZS313"/>
      <c r="IZT313"/>
      <c r="IZU313"/>
      <c r="IZV313"/>
      <c r="IZW313"/>
      <c r="IZX313"/>
      <c r="IZY313"/>
      <c r="IZZ313"/>
      <c r="JAA313"/>
      <c r="JAB313"/>
      <c r="JAC313"/>
      <c r="JAD313"/>
      <c r="JAE313"/>
      <c r="JAF313"/>
      <c r="JAG313"/>
      <c r="JAH313"/>
      <c r="JAI313"/>
      <c r="JAJ313"/>
      <c r="JAK313"/>
      <c r="JAL313"/>
      <c r="JAM313"/>
      <c r="JAN313"/>
      <c r="JAO313"/>
      <c r="JAP313"/>
      <c r="JAQ313"/>
      <c r="JAR313"/>
      <c r="JAS313"/>
      <c r="JAT313"/>
      <c r="JAU313"/>
      <c r="JAV313"/>
      <c r="JAW313"/>
      <c r="JAX313"/>
      <c r="JAY313"/>
      <c r="JAZ313"/>
      <c r="JBA313"/>
      <c r="JBB313"/>
      <c r="JBC313"/>
      <c r="JBD313"/>
      <c r="JBE313"/>
      <c r="JBF313"/>
      <c r="JBG313"/>
      <c r="JBH313"/>
      <c r="JBI313"/>
      <c r="JBJ313"/>
      <c r="JBK313"/>
      <c r="JBL313"/>
      <c r="JBM313"/>
      <c r="JBN313"/>
      <c r="JBO313"/>
      <c r="JBP313"/>
      <c r="JBQ313"/>
      <c r="JBR313"/>
      <c r="JBS313"/>
      <c r="JBT313"/>
      <c r="JBU313"/>
      <c r="JBV313"/>
      <c r="JBW313"/>
      <c r="JBX313"/>
      <c r="JBY313"/>
      <c r="JBZ313"/>
      <c r="JCA313"/>
      <c r="JCB313"/>
      <c r="JCC313"/>
      <c r="JCD313"/>
      <c r="JCE313"/>
      <c r="JCF313"/>
      <c r="JCG313"/>
      <c r="JCH313"/>
      <c r="JCI313"/>
      <c r="JCJ313"/>
      <c r="JCK313"/>
      <c r="JCL313"/>
      <c r="JCM313"/>
      <c r="JCN313"/>
      <c r="JCO313"/>
      <c r="JCP313"/>
      <c r="JCQ313"/>
      <c r="JCR313"/>
      <c r="JCS313"/>
      <c r="JCT313"/>
      <c r="JCU313"/>
      <c r="JCV313"/>
      <c r="JCW313"/>
      <c r="JCX313"/>
      <c r="JCY313"/>
      <c r="JCZ313"/>
      <c r="JDA313"/>
      <c r="JDB313"/>
      <c r="JDC313"/>
      <c r="JDD313"/>
      <c r="JDE313"/>
      <c r="JDF313"/>
      <c r="JDG313"/>
      <c r="JDH313"/>
      <c r="JDI313"/>
      <c r="JDJ313"/>
      <c r="JDK313"/>
      <c r="JDL313"/>
      <c r="JDM313"/>
      <c r="JDN313"/>
      <c r="JDO313"/>
      <c r="JDP313"/>
      <c r="JDQ313"/>
      <c r="JDR313"/>
      <c r="JDS313"/>
      <c r="JDT313"/>
      <c r="JDU313"/>
      <c r="JDV313"/>
      <c r="JDW313"/>
      <c r="JDX313"/>
      <c r="JDY313"/>
      <c r="JDZ313"/>
      <c r="JEA313"/>
      <c r="JEB313"/>
      <c r="JEC313"/>
      <c r="JED313"/>
      <c r="JEE313"/>
      <c r="JEF313"/>
      <c r="JEG313"/>
      <c r="JEH313"/>
      <c r="JEI313"/>
      <c r="JEJ313"/>
      <c r="JEK313"/>
      <c r="JEL313"/>
      <c r="JEM313"/>
      <c r="JEN313"/>
      <c r="JEO313"/>
      <c r="JEP313"/>
      <c r="JEQ313"/>
      <c r="JER313"/>
      <c r="JES313"/>
      <c r="JET313"/>
      <c r="JEU313"/>
      <c r="JEV313"/>
      <c r="JEW313"/>
      <c r="JEX313"/>
      <c r="JEY313"/>
      <c r="JEZ313"/>
      <c r="JFA313"/>
      <c r="JFB313"/>
      <c r="JFC313"/>
      <c r="JFD313"/>
      <c r="JFE313"/>
      <c r="JFF313"/>
      <c r="JFG313"/>
      <c r="JFH313"/>
      <c r="JFI313"/>
      <c r="JFJ313"/>
      <c r="JFK313"/>
      <c r="JFL313"/>
      <c r="JFM313"/>
      <c r="JFN313"/>
      <c r="JFO313"/>
      <c r="JFP313"/>
      <c r="JFQ313"/>
      <c r="JFR313"/>
      <c r="JFS313"/>
      <c r="JFT313"/>
      <c r="JFU313"/>
      <c r="JFV313"/>
      <c r="JFW313"/>
      <c r="JFX313"/>
      <c r="JFY313"/>
      <c r="JFZ313"/>
      <c r="JGA313"/>
      <c r="JGB313"/>
      <c r="JGC313"/>
      <c r="JGD313"/>
      <c r="JGE313"/>
      <c r="JGF313"/>
      <c r="JGG313"/>
      <c r="JGH313"/>
      <c r="JGI313"/>
      <c r="JGJ313"/>
      <c r="JGK313"/>
      <c r="JGL313"/>
      <c r="JGM313"/>
      <c r="JGN313"/>
      <c r="JGO313"/>
      <c r="JGP313"/>
      <c r="JGQ313"/>
      <c r="JGR313"/>
      <c r="JGS313"/>
      <c r="JGT313"/>
      <c r="JGU313"/>
      <c r="JGV313"/>
      <c r="JGW313"/>
      <c r="JGX313"/>
      <c r="JGY313"/>
      <c r="JGZ313"/>
      <c r="JHA313"/>
      <c r="JHB313"/>
      <c r="JHC313"/>
      <c r="JHD313"/>
      <c r="JHE313"/>
      <c r="JHF313"/>
      <c r="JHG313"/>
      <c r="JHH313"/>
      <c r="JHI313"/>
      <c r="JHJ313"/>
      <c r="JHK313"/>
      <c r="JHL313"/>
      <c r="JHM313"/>
      <c r="JHN313"/>
      <c r="JHO313"/>
      <c r="JHP313"/>
      <c r="JHQ313"/>
      <c r="JHR313"/>
      <c r="JHS313"/>
      <c r="JHT313"/>
      <c r="JHU313"/>
      <c r="JHV313"/>
      <c r="JHW313"/>
      <c r="JHX313"/>
      <c r="JHY313"/>
      <c r="JHZ313"/>
      <c r="JIA313"/>
      <c r="JIB313"/>
      <c r="JIC313"/>
      <c r="JID313"/>
      <c r="JIE313"/>
      <c r="JIF313"/>
      <c r="JIG313"/>
      <c r="JIH313"/>
      <c r="JII313"/>
      <c r="JIJ313"/>
      <c r="JIK313"/>
      <c r="JIL313"/>
      <c r="JIM313"/>
      <c r="JIN313"/>
      <c r="JIO313"/>
      <c r="JIP313"/>
      <c r="JIQ313"/>
      <c r="JIR313"/>
      <c r="JIS313"/>
      <c r="JIT313"/>
      <c r="JIU313"/>
      <c r="JIV313"/>
      <c r="JIW313"/>
      <c r="JIX313"/>
      <c r="JIY313"/>
      <c r="JIZ313"/>
      <c r="JJA313"/>
      <c r="JJB313"/>
      <c r="JJC313"/>
      <c r="JJD313"/>
      <c r="JJE313"/>
      <c r="JJF313"/>
      <c r="JJG313"/>
      <c r="JJH313"/>
      <c r="JJI313"/>
      <c r="JJJ313"/>
      <c r="JJK313"/>
      <c r="JJL313"/>
      <c r="JJM313"/>
      <c r="JJN313"/>
      <c r="JJO313"/>
      <c r="JJP313"/>
      <c r="JJQ313"/>
      <c r="JJR313"/>
      <c r="JJS313"/>
      <c r="JJT313"/>
      <c r="JJU313"/>
      <c r="JJV313"/>
      <c r="JJW313"/>
      <c r="JJX313"/>
      <c r="JJY313"/>
      <c r="JJZ313"/>
      <c r="JKA313"/>
      <c r="JKB313"/>
      <c r="JKC313"/>
      <c r="JKD313"/>
      <c r="JKE313"/>
      <c r="JKF313"/>
      <c r="JKG313"/>
      <c r="JKH313"/>
      <c r="JKI313"/>
      <c r="JKJ313"/>
      <c r="JKK313"/>
      <c r="JKL313"/>
      <c r="JKM313"/>
      <c r="JKN313"/>
      <c r="JKO313"/>
      <c r="JKP313"/>
      <c r="JKQ313"/>
      <c r="JKR313"/>
      <c r="JKS313"/>
      <c r="JKT313"/>
      <c r="JKU313"/>
      <c r="JKV313"/>
      <c r="JKW313"/>
      <c r="JKX313"/>
      <c r="JKY313"/>
      <c r="JKZ313"/>
      <c r="JLA313"/>
      <c r="JLB313"/>
      <c r="JLC313"/>
      <c r="JLD313"/>
      <c r="JLE313"/>
      <c r="JLF313"/>
      <c r="JLG313"/>
      <c r="JLH313"/>
      <c r="JLI313"/>
      <c r="JLJ313"/>
      <c r="JLK313"/>
      <c r="JLL313"/>
      <c r="JLM313"/>
      <c r="JLN313"/>
      <c r="JLO313"/>
      <c r="JLP313"/>
      <c r="JLQ313"/>
      <c r="JLR313"/>
      <c r="JLS313"/>
      <c r="JLT313"/>
      <c r="JLU313"/>
      <c r="JLV313"/>
      <c r="JLW313"/>
      <c r="JLX313"/>
      <c r="JLY313"/>
      <c r="JLZ313"/>
      <c r="JMA313"/>
      <c r="JMB313"/>
      <c r="JMC313"/>
      <c r="JMD313"/>
      <c r="JME313"/>
      <c r="JMF313"/>
      <c r="JMG313"/>
      <c r="JMH313"/>
      <c r="JMI313"/>
      <c r="JMJ313"/>
      <c r="JMK313"/>
      <c r="JML313"/>
      <c r="JMM313"/>
      <c r="JMN313"/>
      <c r="JMO313"/>
      <c r="JMP313"/>
      <c r="JMQ313"/>
      <c r="JMR313"/>
      <c r="JMS313"/>
      <c r="JMT313"/>
      <c r="JMU313"/>
      <c r="JMV313"/>
      <c r="JMW313"/>
      <c r="JMX313"/>
      <c r="JMY313"/>
      <c r="JMZ313"/>
      <c r="JNA313"/>
      <c r="JNB313"/>
      <c r="JNC313"/>
      <c r="JND313"/>
      <c r="JNE313"/>
      <c r="JNF313"/>
      <c r="JNG313"/>
      <c r="JNH313"/>
      <c r="JNI313"/>
      <c r="JNJ313"/>
      <c r="JNK313"/>
      <c r="JNL313"/>
      <c r="JNM313"/>
      <c r="JNN313"/>
      <c r="JNO313"/>
      <c r="JNP313"/>
      <c r="JNQ313"/>
      <c r="JNR313"/>
      <c r="JNS313"/>
      <c r="JNT313"/>
      <c r="JNU313"/>
      <c r="JNV313"/>
      <c r="JNW313"/>
      <c r="JNX313"/>
      <c r="JNY313"/>
      <c r="JNZ313"/>
      <c r="JOA313"/>
      <c r="JOB313"/>
      <c r="JOC313"/>
      <c r="JOD313"/>
      <c r="JOE313"/>
      <c r="JOF313"/>
      <c r="JOG313"/>
      <c r="JOH313"/>
      <c r="JOI313"/>
      <c r="JOJ313"/>
      <c r="JOK313"/>
      <c r="JOL313"/>
      <c r="JOM313"/>
      <c r="JON313"/>
      <c r="JOO313"/>
      <c r="JOP313"/>
      <c r="JOQ313"/>
      <c r="JOR313"/>
      <c r="JOS313"/>
      <c r="JOT313"/>
      <c r="JOU313"/>
      <c r="JOV313"/>
      <c r="JOW313"/>
      <c r="JOX313"/>
      <c r="JOY313"/>
      <c r="JOZ313"/>
      <c r="JPA313"/>
      <c r="JPB313"/>
      <c r="JPC313"/>
      <c r="JPD313"/>
      <c r="JPE313"/>
      <c r="JPF313"/>
      <c r="JPG313"/>
      <c r="JPH313"/>
      <c r="JPI313"/>
      <c r="JPJ313"/>
      <c r="JPK313"/>
      <c r="JPL313"/>
      <c r="JPM313"/>
      <c r="JPN313"/>
      <c r="JPO313"/>
      <c r="JPP313"/>
      <c r="JPQ313"/>
      <c r="JPR313"/>
      <c r="JPS313"/>
      <c r="JPT313"/>
      <c r="JPU313"/>
      <c r="JPV313"/>
      <c r="JPW313"/>
      <c r="JPX313"/>
      <c r="JPY313"/>
      <c r="JPZ313"/>
      <c r="JQA313"/>
      <c r="JQB313"/>
      <c r="JQC313"/>
      <c r="JQD313"/>
      <c r="JQE313"/>
      <c r="JQF313"/>
      <c r="JQG313"/>
      <c r="JQH313"/>
      <c r="JQI313"/>
      <c r="JQJ313"/>
      <c r="JQK313"/>
      <c r="JQL313"/>
      <c r="JQM313"/>
      <c r="JQN313"/>
      <c r="JQO313"/>
      <c r="JQP313"/>
      <c r="JQQ313"/>
      <c r="JQR313"/>
      <c r="JQS313"/>
      <c r="JQT313"/>
      <c r="JQU313"/>
      <c r="JQV313"/>
      <c r="JQW313"/>
      <c r="JQX313"/>
      <c r="JQY313"/>
      <c r="JQZ313"/>
      <c r="JRA313"/>
      <c r="JRB313"/>
      <c r="JRC313"/>
      <c r="JRD313"/>
      <c r="JRE313"/>
      <c r="JRF313"/>
      <c r="JRG313"/>
      <c r="JRH313"/>
      <c r="JRI313"/>
      <c r="JRJ313"/>
      <c r="JRK313"/>
      <c r="JRL313"/>
      <c r="JRM313"/>
      <c r="JRN313"/>
      <c r="JRO313"/>
      <c r="JRP313"/>
      <c r="JRQ313"/>
      <c r="JRR313"/>
      <c r="JRS313"/>
      <c r="JRT313"/>
      <c r="JRU313"/>
      <c r="JRV313"/>
      <c r="JRW313"/>
      <c r="JRX313"/>
      <c r="JRY313"/>
      <c r="JRZ313"/>
      <c r="JSA313"/>
      <c r="JSB313"/>
      <c r="JSC313"/>
      <c r="JSD313"/>
      <c r="JSE313"/>
      <c r="JSF313"/>
      <c r="JSG313"/>
      <c r="JSH313"/>
      <c r="JSI313"/>
      <c r="JSJ313"/>
      <c r="JSK313"/>
      <c r="JSL313"/>
      <c r="JSM313"/>
      <c r="JSN313"/>
      <c r="JSO313"/>
      <c r="JSP313"/>
      <c r="JSQ313"/>
      <c r="JSR313"/>
      <c r="JSS313"/>
      <c r="JST313"/>
      <c r="JSU313"/>
      <c r="JSV313"/>
      <c r="JSW313"/>
      <c r="JSX313"/>
      <c r="JSY313"/>
      <c r="JSZ313"/>
      <c r="JTA313"/>
      <c r="JTB313"/>
      <c r="JTC313"/>
      <c r="JTD313"/>
      <c r="JTE313"/>
      <c r="JTF313"/>
      <c r="JTG313"/>
      <c r="JTH313"/>
      <c r="JTI313"/>
      <c r="JTJ313"/>
      <c r="JTK313"/>
      <c r="JTL313"/>
      <c r="JTM313"/>
      <c r="JTN313"/>
      <c r="JTO313"/>
      <c r="JTP313"/>
      <c r="JTQ313"/>
      <c r="JTR313"/>
      <c r="JTS313"/>
      <c r="JTT313"/>
      <c r="JTU313"/>
      <c r="JTV313"/>
      <c r="JTW313"/>
      <c r="JTX313"/>
      <c r="JTY313"/>
      <c r="JTZ313"/>
      <c r="JUA313"/>
      <c r="JUB313"/>
      <c r="JUC313"/>
      <c r="JUD313"/>
      <c r="JUE313"/>
      <c r="JUF313"/>
      <c r="JUG313"/>
      <c r="JUH313"/>
      <c r="JUI313"/>
      <c r="JUJ313"/>
      <c r="JUK313"/>
      <c r="JUL313"/>
      <c r="JUM313"/>
      <c r="JUN313"/>
      <c r="JUO313"/>
      <c r="JUP313"/>
      <c r="JUQ313"/>
      <c r="JUR313"/>
      <c r="JUS313"/>
      <c r="JUT313"/>
      <c r="JUU313"/>
      <c r="JUV313"/>
      <c r="JUW313"/>
      <c r="JUX313"/>
      <c r="JUY313"/>
      <c r="JUZ313"/>
      <c r="JVA313"/>
      <c r="JVB313"/>
      <c r="JVC313"/>
      <c r="JVD313"/>
      <c r="JVE313"/>
      <c r="JVF313"/>
      <c r="JVG313"/>
      <c r="JVH313"/>
      <c r="JVI313"/>
      <c r="JVJ313"/>
      <c r="JVK313"/>
      <c r="JVL313"/>
      <c r="JVM313"/>
      <c r="JVN313"/>
      <c r="JVO313"/>
      <c r="JVP313"/>
      <c r="JVQ313"/>
      <c r="JVR313"/>
      <c r="JVS313"/>
      <c r="JVT313"/>
      <c r="JVU313"/>
      <c r="JVV313"/>
      <c r="JVW313"/>
      <c r="JVX313"/>
      <c r="JVY313"/>
      <c r="JVZ313"/>
      <c r="JWA313"/>
      <c r="JWB313"/>
      <c r="JWC313"/>
      <c r="JWD313"/>
      <c r="JWE313"/>
      <c r="JWF313"/>
      <c r="JWG313"/>
      <c r="JWH313"/>
      <c r="JWI313"/>
      <c r="JWJ313"/>
      <c r="JWK313"/>
      <c r="JWL313"/>
      <c r="JWM313"/>
      <c r="JWN313"/>
      <c r="JWO313"/>
      <c r="JWP313"/>
      <c r="JWQ313"/>
      <c r="JWR313"/>
      <c r="JWS313"/>
      <c r="JWT313"/>
      <c r="JWU313"/>
      <c r="JWV313"/>
      <c r="JWW313"/>
      <c r="JWX313"/>
      <c r="JWY313"/>
      <c r="JWZ313"/>
      <c r="JXA313"/>
      <c r="JXB313"/>
      <c r="JXC313"/>
      <c r="JXD313"/>
      <c r="JXE313"/>
      <c r="JXF313"/>
      <c r="JXG313"/>
      <c r="JXH313"/>
      <c r="JXI313"/>
      <c r="JXJ313"/>
      <c r="JXK313"/>
      <c r="JXL313"/>
      <c r="JXM313"/>
      <c r="JXN313"/>
      <c r="JXO313"/>
      <c r="JXP313"/>
      <c r="JXQ313"/>
      <c r="JXR313"/>
      <c r="JXS313"/>
      <c r="JXT313"/>
      <c r="JXU313"/>
      <c r="JXV313"/>
      <c r="JXW313"/>
      <c r="JXX313"/>
      <c r="JXY313"/>
      <c r="JXZ313"/>
      <c r="JYA313"/>
      <c r="JYB313"/>
      <c r="JYC313"/>
      <c r="JYD313"/>
      <c r="JYE313"/>
      <c r="JYF313"/>
      <c r="JYG313"/>
      <c r="JYH313"/>
      <c r="JYI313"/>
      <c r="JYJ313"/>
      <c r="JYK313"/>
      <c r="JYL313"/>
      <c r="JYM313"/>
      <c r="JYN313"/>
      <c r="JYO313"/>
      <c r="JYP313"/>
      <c r="JYQ313"/>
      <c r="JYR313"/>
      <c r="JYS313"/>
      <c r="JYT313"/>
      <c r="JYU313"/>
      <c r="JYV313"/>
      <c r="JYW313"/>
      <c r="JYX313"/>
      <c r="JYY313"/>
      <c r="JYZ313"/>
      <c r="JZA313"/>
      <c r="JZB313"/>
      <c r="JZC313"/>
      <c r="JZD313"/>
      <c r="JZE313"/>
      <c r="JZF313"/>
      <c r="JZG313"/>
      <c r="JZH313"/>
      <c r="JZI313"/>
      <c r="JZJ313"/>
      <c r="JZK313"/>
      <c r="JZL313"/>
      <c r="JZM313"/>
      <c r="JZN313"/>
      <c r="JZO313"/>
      <c r="JZP313"/>
      <c r="JZQ313"/>
      <c r="JZR313"/>
      <c r="JZS313"/>
      <c r="JZT313"/>
      <c r="JZU313"/>
      <c r="JZV313"/>
      <c r="JZW313"/>
      <c r="JZX313"/>
      <c r="JZY313"/>
      <c r="JZZ313"/>
      <c r="KAA313"/>
      <c r="KAB313"/>
      <c r="KAC313"/>
      <c r="KAD313"/>
      <c r="KAE313"/>
      <c r="KAF313"/>
      <c r="KAG313"/>
      <c r="KAH313"/>
      <c r="KAI313"/>
      <c r="KAJ313"/>
      <c r="KAK313"/>
      <c r="KAL313"/>
      <c r="KAM313"/>
      <c r="KAN313"/>
      <c r="KAO313"/>
      <c r="KAP313"/>
      <c r="KAQ313"/>
      <c r="KAR313"/>
      <c r="KAS313"/>
      <c r="KAT313"/>
      <c r="KAU313"/>
      <c r="KAV313"/>
      <c r="KAW313"/>
      <c r="KAX313"/>
      <c r="KAY313"/>
      <c r="KAZ313"/>
      <c r="KBA313"/>
      <c r="KBB313"/>
      <c r="KBC313"/>
      <c r="KBD313"/>
      <c r="KBE313"/>
      <c r="KBF313"/>
      <c r="KBG313"/>
      <c r="KBH313"/>
      <c r="KBI313"/>
      <c r="KBJ313"/>
      <c r="KBK313"/>
      <c r="KBL313"/>
      <c r="KBM313"/>
      <c r="KBN313"/>
      <c r="KBO313"/>
      <c r="KBP313"/>
      <c r="KBQ313"/>
      <c r="KBR313"/>
      <c r="KBS313"/>
      <c r="KBT313"/>
      <c r="KBU313"/>
      <c r="KBV313"/>
      <c r="KBW313"/>
      <c r="KBX313"/>
      <c r="KBY313"/>
      <c r="KBZ313"/>
      <c r="KCA313"/>
      <c r="KCB313"/>
      <c r="KCC313"/>
      <c r="KCD313"/>
      <c r="KCE313"/>
      <c r="KCF313"/>
      <c r="KCG313"/>
      <c r="KCH313"/>
      <c r="KCI313"/>
      <c r="KCJ313"/>
      <c r="KCK313"/>
      <c r="KCL313"/>
      <c r="KCM313"/>
      <c r="KCN313"/>
      <c r="KCO313"/>
      <c r="KCP313"/>
      <c r="KCQ313"/>
      <c r="KCR313"/>
      <c r="KCS313"/>
      <c r="KCT313"/>
      <c r="KCU313"/>
      <c r="KCV313"/>
      <c r="KCW313"/>
      <c r="KCX313"/>
      <c r="KCY313"/>
      <c r="KCZ313"/>
      <c r="KDA313"/>
      <c r="KDB313"/>
      <c r="KDC313"/>
      <c r="KDD313"/>
      <c r="KDE313"/>
      <c r="KDF313"/>
      <c r="KDG313"/>
      <c r="KDH313"/>
      <c r="KDI313"/>
      <c r="KDJ313"/>
      <c r="KDK313"/>
      <c r="KDL313"/>
      <c r="KDM313"/>
      <c r="KDN313"/>
      <c r="KDO313"/>
      <c r="KDP313"/>
      <c r="KDQ313"/>
      <c r="KDR313"/>
      <c r="KDS313"/>
      <c r="KDT313"/>
      <c r="KDU313"/>
      <c r="KDV313"/>
      <c r="KDW313"/>
      <c r="KDX313"/>
      <c r="KDY313"/>
      <c r="KDZ313"/>
      <c r="KEA313"/>
      <c r="KEB313"/>
      <c r="KEC313"/>
      <c r="KED313"/>
      <c r="KEE313"/>
      <c r="KEF313"/>
      <c r="KEG313"/>
      <c r="KEH313"/>
      <c r="KEI313"/>
      <c r="KEJ313"/>
      <c r="KEK313"/>
      <c r="KEL313"/>
      <c r="KEM313"/>
      <c r="KEN313"/>
      <c r="KEO313"/>
      <c r="KEP313"/>
      <c r="KEQ313"/>
      <c r="KER313"/>
      <c r="KES313"/>
      <c r="KET313"/>
      <c r="KEU313"/>
      <c r="KEV313"/>
      <c r="KEW313"/>
      <c r="KEX313"/>
      <c r="KEY313"/>
      <c r="KEZ313"/>
      <c r="KFA313"/>
      <c r="KFB313"/>
      <c r="KFC313"/>
      <c r="KFD313"/>
      <c r="KFE313"/>
      <c r="KFF313"/>
      <c r="KFG313"/>
      <c r="KFH313"/>
      <c r="KFI313"/>
      <c r="KFJ313"/>
      <c r="KFK313"/>
      <c r="KFL313"/>
      <c r="KFM313"/>
      <c r="KFN313"/>
      <c r="KFO313"/>
      <c r="KFP313"/>
      <c r="KFQ313"/>
      <c r="KFR313"/>
      <c r="KFS313"/>
      <c r="KFT313"/>
      <c r="KFU313"/>
      <c r="KFV313"/>
      <c r="KFW313"/>
      <c r="KFX313"/>
      <c r="KFY313"/>
      <c r="KFZ313"/>
      <c r="KGA313"/>
      <c r="KGB313"/>
      <c r="KGC313"/>
      <c r="KGD313"/>
      <c r="KGE313"/>
      <c r="KGF313"/>
      <c r="KGG313"/>
      <c r="KGH313"/>
      <c r="KGI313"/>
      <c r="KGJ313"/>
      <c r="KGK313"/>
      <c r="KGL313"/>
      <c r="KGM313"/>
      <c r="KGN313"/>
      <c r="KGO313"/>
      <c r="KGP313"/>
      <c r="KGQ313"/>
      <c r="KGR313"/>
      <c r="KGS313"/>
      <c r="KGT313"/>
      <c r="KGU313"/>
      <c r="KGV313"/>
      <c r="KGW313"/>
      <c r="KGX313"/>
      <c r="KGY313"/>
      <c r="KGZ313"/>
      <c r="KHA313"/>
      <c r="KHB313"/>
      <c r="KHC313"/>
      <c r="KHD313"/>
      <c r="KHE313"/>
      <c r="KHF313"/>
      <c r="KHG313"/>
      <c r="KHH313"/>
      <c r="KHI313"/>
      <c r="KHJ313"/>
      <c r="KHK313"/>
      <c r="KHL313"/>
      <c r="KHM313"/>
      <c r="KHN313"/>
      <c r="KHO313"/>
      <c r="KHP313"/>
      <c r="KHQ313"/>
      <c r="KHR313"/>
      <c r="KHS313"/>
      <c r="KHT313"/>
      <c r="KHU313"/>
      <c r="KHV313"/>
      <c r="KHW313"/>
      <c r="KHX313"/>
      <c r="KHY313"/>
      <c r="KHZ313"/>
      <c r="KIA313"/>
      <c r="KIB313"/>
      <c r="KIC313"/>
      <c r="KID313"/>
      <c r="KIE313"/>
      <c r="KIF313"/>
      <c r="KIG313"/>
      <c r="KIH313"/>
      <c r="KII313"/>
      <c r="KIJ313"/>
      <c r="KIK313"/>
      <c r="KIL313"/>
      <c r="KIM313"/>
      <c r="KIN313"/>
      <c r="KIO313"/>
      <c r="KIP313"/>
      <c r="KIQ313"/>
      <c r="KIR313"/>
      <c r="KIS313"/>
      <c r="KIT313"/>
      <c r="KIU313"/>
      <c r="KIV313"/>
      <c r="KIW313"/>
      <c r="KIX313"/>
      <c r="KIY313"/>
      <c r="KIZ313"/>
      <c r="KJA313"/>
      <c r="KJB313"/>
      <c r="KJC313"/>
      <c r="KJD313"/>
      <c r="KJE313"/>
      <c r="KJF313"/>
      <c r="KJG313"/>
      <c r="KJH313"/>
      <c r="KJI313"/>
      <c r="KJJ313"/>
      <c r="KJK313"/>
      <c r="KJL313"/>
      <c r="KJM313"/>
      <c r="KJN313"/>
      <c r="KJO313"/>
      <c r="KJP313"/>
      <c r="KJQ313"/>
      <c r="KJR313"/>
      <c r="KJS313"/>
      <c r="KJT313"/>
      <c r="KJU313"/>
      <c r="KJV313"/>
      <c r="KJW313"/>
      <c r="KJX313"/>
      <c r="KJY313"/>
      <c r="KJZ313"/>
      <c r="KKA313"/>
      <c r="KKB313"/>
      <c r="KKC313"/>
      <c r="KKD313"/>
      <c r="KKE313"/>
      <c r="KKF313"/>
      <c r="KKG313"/>
      <c r="KKH313"/>
      <c r="KKI313"/>
      <c r="KKJ313"/>
      <c r="KKK313"/>
      <c r="KKL313"/>
      <c r="KKM313"/>
      <c r="KKN313"/>
      <c r="KKO313"/>
      <c r="KKP313"/>
      <c r="KKQ313"/>
      <c r="KKR313"/>
      <c r="KKS313"/>
      <c r="KKT313"/>
      <c r="KKU313"/>
      <c r="KKV313"/>
      <c r="KKW313"/>
      <c r="KKX313"/>
      <c r="KKY313"/>
      <c r="KKZ313"/>
      <c r="KLA313"/>
      <c r="KLB313"/>
      <c r="KLC313"/>
      <c r="KLD313"/>
      <c r="KLE313"/>
      <c r="KLF313"/>
      <c r="KLG313"/>
      <c r="KLH313"/>
      <c r="KLI313"/>
      <c r="KLJ313"/>
      <c r="KLK313"/>
      <c r="KLL313"/>
      <c r="KLM313"/>
      <c r="KLN313"/>
      <c r="KLO313"/>
      <c r="KLP313"/>
      <c r="KLQ313"/>
      <c r="KLR313"/>
      <c r="KLS313"/>
      <c r="KLT313"/>
      <c r="KLU313"/>
      <c r="KLV313"/>
      <c r="KLW313"/>
      <c r="KLX313"/>
      <c r="KLY313"/>
      <c r="KLZ313"/>
      <c r="KMA313"/>
      <c r="KMB313"/>
      <c r="KMC313"/>
      <c r="KMD313"/>
      <c r="KME313"/>
      <c r="KMF313"/>
      <c r="KMG313"/>
      <c r="KMH313"/>
      <c r="KMI313"/>
      <c r="KMJ313"/>
      <c r="KMK313"/>
      <c r="KML313"/>
      <c r="KMM313"/>
      <c r="KMN313"/>
      <c r="KMO313"/>
      <c r="KMP313"/>
      <c r="KMQ313"/>
      <c r="KMR313"/>
      <c r="KMS313"/>
      <c r="KMT313"/>
      <c r="KMU313"/>
      <c r="KMV313"/>
      <c r="KMW313"/>
      <c r="KMX313"/>
      <c r="KMY313"/>
      <c r="KMZ313"/>
      <c r="KNA313"/>
      <c r="KNB313"/>
      <c r="KNC313"/>
      <c r="KND313"/>
      <c r="KNE313"/>
      <c r="KNF313"/>
      <c r="KNG313"/>
      <c r="KNH313"/>
      <c r="KNI313"/>
      <c r="KNJ313"/>
      <c r="KNK313"/>
      <c r="KNL313"/>
      <c r="KNM313"/>
      <c r="KNN313"/>
      <c r="KNO313"/>
      <c r="KNP313"/>
      <c r="KNQ313"/>
      <c r="KNR313"/>
      <c r="KNS313"/>
      <c r="KNT313"/>
      <c r="KNU313"/>
      <c r="KNV313"/>
      <c r="KNW313"/>
      <c r="KNX313"/>
      <c r="KNY313"/>
      <c r="KNZ313"/>
      <c r="KOA313"/>
      <c r="KOB313"/>
      <c r="KOC313"/>
      <c r="KOD313"/>
      <c r="KOE313"/>
      <c r="KOF313"/>
      <c r="KOG313"/>
      <c r="KOH313"/>
      <c r="KOI313"/>
      <c r="KOJ313"/>
      <c r="KOK313"/>
      <c r="KOL313"/>
      <c r="KOM313"/>
      <c r="KON313"/>
      <c r="KOO313"/>
      <c r="KOP313"/>
      <c r="KOQ313"/>
      <c r="KOR313"/>
      <c r="KOS313"/>
      <c r="KOT313"/>
      <c r="KOU313"/>
      <c r="KOV313"/>
      <c r="KOW313"/>
      <c r="KOX313"/>
      <c r="KOY313"/>
      <c r="KOZ313"/>
      <c r="KPA313"/>
      <c r="KPB313"/>
      <c r="KPC313"/>
      <c r="KPD313"/>
      <c r="KPE313"/>
      <c r="KPF313"/>
      <c r="KPG313"/>
      <c r="KPH313"/>
      <c r="KPI313"/>
      <c r="KPJ313"/>
      <c r="KPK313"/>
      <c r="KPL313"/>
      <c r="KPM313"/>
      <c r="KPN313"/>
      <c r="KPO313"/>
      <c r="KPP313"/>
      <c r="KPQ313"/>
      <c r="KPR313"/>
      <c r="KPS313"/>
      <c r="KPT313"/>
      <c r="KPU313"/>
      <c r="KPV313"/>
      <c r="KPW313"/>
      <c r="KPX313"/>
      <c r="KPY313"/>
      <c r="KPZ313"/>
      <c r="KQA313"/>
      <c r="KQB313"/>
      <c r="KQC313"/>
      <c r="KQD313"/>
      <c r="KQE313"/>
      <c r="KQF313"/>
      <c r="KQG313"/>
      <c r="KQH313"/>
      <c r="KQI313"/>
      <c r="KQJ313"/>
      <c r="KQK313"/>
      <c r="KQL313"/>
      <c r="KQM313"/>
      <c r="KQN313"/>
      <c r="KQO313"/>
      <c r="KQP313"/>
      <c r="KQQ313"/>
      <c r="KQR313"/>
      <c r="KQS313"/>
      <c r="KQT313"/>
      <c r="KQU313"/>
      <c r="KQV313"/>
      <c r="KQW313"/>
      <c r="KQX313"/>
      <c r="KQY313"/>
      <c r="KQZ313"/>
      <c r="KRA313"/>
      <c r="KRB313"/>
      <c r="KRC313"/>
      <c r="KRD313"/>
      <c r="KRE313"/>
      <c r="KRF313"/>
      <c r="KRG313"/>
      <c r="KRH313"/>
      <c r="KRI313"/>
      <c r="KRJ313"/>
      <c r="KRK313"/>
      <c r="KRL313"/>
      <c r="KRM313"/>
      <c r="KRN313"/>
      <c r="KRO313"/>
      <c r="KRP313"/>
      <c r="KRQ313"/>
      <c r="KRR313"/>
      <c r="KRS313"/>
      <c r="KRT313"/>
      <c r="KRU313"/>
      <c r="KRV313"/>
      <c r="KRW313"/>
      <c r="KRX313"/>
      <c r="KRY313"/>
      <c r="KRZ313"/>
      <c r="KSA313"/>
      <c r="KSB313"/>
      <c r="KSC313"/>
      <c r="KSD313"/>
      <c r="KSE313"/>
      <c r="KSF313"/>
      <c r="KSG313"/>
      <c r="KSH313"/>
      <c r="KSI313"/>
      <c r="KSJ313"/>
      <c r="KSK313"/>
      <c r="KSL313"/>
      <c r="KSM313"/>
      <c r="KSN313"/>
      <c r="KSO313"/>
      <c r="KSP313"/>
      <c r="KSQ313"/>
      <c r="KSR313"/>
      <c r="KSS313"/>
      <c r="KST313"/>
      <c r="KSU313"/>
      <c r="KSV313"/>
      <c r="KSW313"/>
      <c r="KSX313"/>
      <c r="KSY313"/>
      <c r="KSZ313"/>
      <c r="KTA313"/>
      <c r="KTB313"/>
      <c r="KTC313"/>
      <c r="KTD313"/>
      <c r="KTE313"/>
      <c r="KTF313"/>
      <c r="KTG313"/>
      <c r="KTH313"/>
      <c r="KTI313"/>
      <c r="KTJ313"/>
      <c r="KTK313"/>
      <c r="KTL313"/>
      <c r="KTM313"/>
      <c r="KTN313"/>
      <c r="KTO313"/>
      <c r="KTP313"/>
      <c r="KTQ313"/>
      <c r="KTR313"/>
      <c r="KTS313"/>
      <c r="KTT313"/>
      <c r="KTU313"/>
      <c r="KTV313"/>
      <c r="KTW313"/>
      <c r="KTX313"/>
      <c r="KTY313"/>
      <c r="KTZ313"/>
      <c r="KUA313"/>
      <c r="KUB313"/>
      <c r="KUC313"/>
      <c r="KUD313"/>
      <c r="KUE313"/>
      <c r="KUF313"/>
      <c r="KUG313"/>
      <c r="KUH313"/>
      <c r="KUI313"/>
      <c r="KUJ313"/>
      <c r="KUK313"/>
      <c r="KUL313"/>
      <c r="KUM313"/>
      <c r="KUN313"/>
      <c r="KUO313"/>
      <c r="KUP313"/>
      <c r="KUQ313"/>
      <c r="KUR313"/>
      <c r="KUS313"/>
      <c r="KUT313"/>
      <c r="KUU313"/>
      <c r="KUV313"/>
      <c r="KUW313"/>
      <c r="KUX313"/>
      <c r="KUY313"/>
      <c r="KUZ313"/>
      <c r="KVA313"/>
      <c r="KVB313"/>
      <c r="KVC313"/>
      <c r="KVD313"/>
      <c r="KVE313"/>
      <c r="KVF313"/>
      <c r="KVG313"/>
      <c r="KVH313"/>
      <c r="KVI313"/>
      <c r="KVJ313"/>
      <c r="KVK313"/>
      <c r="KVL313"/>
      <c r="KVM313"/>
      <c r="KVN313"/>
      <c r="KVO313"/>
      <c r="KVP313"/>
      <c r="KVQ313"/>
      <c r="KVR313"/>
      <c r="KVS313"/>
      <c r="KVT313"/>
      <c r="KVU313"/>
      <c r="KVV313"/>
      <c r="KVW313"/>
      <c r="KVX313"/>
      <c r="KVY313"/>
      <c r="KVZ313"/>
      <c r="KWA313"/>
      <c r="KWB313"/>
      <c r="KWC313"/>
      <c r="KWD313"/>
      <c r="KWE313"/>
      <c r="KWF313"/>
      <c r="KWG313"/>
      <c r="KWH313"/>
      <c r="KWI313"/>
      <c r="KWJ313"/>
      <c r="KWK313"/>
      <c r="KWL313"/>
      <c r="KWM313"/>
      <c r="KWN313"/>
      <c r="KWO313"/>
      <c r="KWP313"/>
      <c r="KWQ313"/>
      <c r="KWR313"/>
      <c r="KWS313"/>
      <c r="KWT313"/>
      <c r="KWU313"/>
      <c r="KWV313"/>
      <c r="KWW313"/>
      <c r="KWX313"/>
      <c r="KWY313"/>
      <c r="KWZ313"/>
      <c r="KXA313"/>
      <c r="KXB313"/>
      <c r="KXC313"/>
      <c r="KXD313"/>
      <c r="KXE313"/>
      <c r="KXF313"/>
      <c r="KXG313"/>
      <c r="KXH313"/>
      <c r="KXI313"/>
      <c r="KXJ313"/>
      <c r="KXK313"/>
      <c r="KXL313"/>
      <c r="KXM313"/>
      <c r="KXN313"/>
      <c r="KXO313"/>
      <c r="KXP313"/>
      <c r="KXQ313"/>
      <c r="KXR313"/>
      <c r="KXS313"/>
      <c r="KXT313"/>
      <c r="KXU313"/>
      <c r="KXV313"/>
      <c r="KXW313"/>
      <c r="KXX313"/>
      <c r="KXY313"/>
      <c r="KXZ313"/>
      <c r="KYA313"/>
      <c r="KYB313"/>
      <c r="KYC313"/>
      <c r="KYD313"/>
      <c r="KYE313"/>
      <c r="KYF313"/>
      <c r="KYG313"/>
      <c r="KYH313"/>
      <c r="KYI313"/>
      <c r="KYJ313"/>
      <c r="KYK313"/>
      <c r="KYL313"/>
      <c r="KYM313"/>
      <c r="KYN313"/>
      <c r="KYO313"/>
      <c r="KYP313"/>
      <c r="KYQ313"/>
      <c r="KYR313"/>
      <c r="KYS313"/>
      <c r="KYT313"/>
      <c r="KYU313"/>
      <c r="KYV313"/>
      <c r="KYW313"/>
      <c r="KYX313"/>
      <c r="KYY313"/>
      <c r="KYZ313"/>
      <c r="KZA313"/>
      <c r="KZB313"/>
      <c r="KZC313"/>
      <c r="KZD313"/>
      <c r="KZE313"/>
      <c r="KZF313"/>
      <c r="KZG313"/>
      <c r="KZH313"/>
      <c r="KZI313"/>
      <c r="KZJ313"/>
      <c r="KZK313"/>
      <c r="KZL313"/>
      <c r="KZM313"/>
      <c r="KZN313"/>
      <c r="KZO313"/>
      <c r="KZP313"/>
      <c r="KZQ313"/>
      <c r="KZR313"/>
      <c r="KZS313"/>
      <c r="KZT313"/>
      <c r="KZU313"/>
      <c r="KZV313"/>
      <c r="KZW313"/>
      <c r="KZX313"/>
      <c r="KZY313"/>
      <c r="KZZ313"/>
      <c r="LAA313"/>
      <c r="LAB313"/>
      <c r="LAC313"/>
      <c r="LAD313"/>
      <c r="LAE313"/>
      <c r="LAF313"/>
      <c r="LAG313"/>
      <c r="LAH313"/>
      <c r="LAI313"/>
      <c r="LAJ313"/>
      <c r="LAK313"/>
      <c r="LAL313"/>
      <c r="LAM313"/>
      <c r="LAN313"/>
      <c r="LAO313"/>
      <c r="LAP313"/>
      <c r="LAQ313"/>
      <c r="LAR313"/>
      <c r="LAS313"/>
      <c r="LAT313"/>
      <c r="LAU313"/>
      <c r="LAV313"/>
      <c r="LAW313"/>
      <c r="LAX313"/>
      <c r="LAY313"/>
      <c r="LAZ313"/>
      <c r="LBA313"/>
      <c r="LBB313"/>
      <c r="LBC313"/>
      <c r="LBD313"/>
      <c r="LBE313"/>
      <c r="LBF313"/>
      <c r="LBG313"/>
      <c r="LBH313"/>
      <c r="LBI313"/>
      <c r="LBJ313"/>
      <c r="LBK313"/>
      <c r="LBL313"/>
      <c r="LBM313"/>
      <c r="LBN313"/>
      <c r="LBO313"/>
      <c r="LBP313"/>
      <c r="LBQ313"/>
      <c r="LBR313"/>
      <c r="LBS313"/>
      <c r="LBT313"/>
      <c r="LBU313"/>
      <c r="LBV313"/>
      <c r="LBW313"/>
      <c r="LBX313"/>
      <c r="LBY313"/>
      <c r="LBZ313"/>
      <c r="LCA313"/>
      <c r="LCB313"/>
      <c r="LCC313"/>
      <c r="LCD313"/>
      <c r="LCE313"/>
      <c r="LCF313"/>
      <c r="LCG313"/>
      <c r="LCH313"/>
      <c r="LCI313"/>
      <c r="LCJ313"/>
      <c r="LCK313"/>
      <c r="LCL313"/>
      <c r="LCM313"/>
      <c r="LCN313"/>
      <c r="LCO313"/>
      <c r="LCP313"/>
      <c r="LCQ313"/>
      <c r="LCR313"/>
      <c r="LCS313"/>
      <c r="LCT313"/>
      <c r="LCU313"/>
      <c r="LCV313"/>
      <c r="LCW313"/>
      <c r="LCX313"/>
      <c r="LCY313"/>
      <c r="LCZ313"/>
      <c r="LDA313"/>
      <c r="LDB313"/>
      <c r="LDC313"/>
      <c r="LDD313"/>
      <c r="LDE313"/>
      <c r="LDF313"/>
      <c r="LDG313"/>
      <c r="LDH313"/>
      <c r="LDI313"/>
      <c r="LDJ313"/>
      <c r="LDK313"/>
      <c r="LDL313"/>
      <c r="LDM313"/>
      <c r="LDN313"/>
      <c r="LDO313"/>
      <c r="LDP313"/>
      <c r="LDQ313"/>
      <c r="LDR313"/>
      <c r="LDS313"/>
      <c r="LDT313"/>
      <c r="LDU313"/>
      <c r="LDV313"/>
      <c r="LDW313"/>
      <c r="LDX313"/>
      <c r="LDY313"/>
      <c r="LDZ313"/>
      <c r="LEA313"/>
      <c r="LEB313"/>
      <c r="LEC313"/>
      <c r="LED313"/>
      <c r="LEE313"/>
      <c r="LEF313"/>
      <c r="LEG313"/>
      <c r="LEH313"/>
      <c r="LEI313"/>
      <c r="LEJ313"/>
      <c r="LEK313"/>
      <c r="LEL313"/>
      <c r="LEM313"/>
      <c r="LEN313"/>
      <c r="LEO313"/>
      <c r="LEP313"/>
      <c r="LEQ313"/>
      <c r="LER313"/>
      <c r="LES313"/>
      <c r="LET313"/>
      <c r="LEU313"/>
      <c r="LEV313"/>
      <c r="LEW313"/>
      <c r="LEX313"/>
      <c r="LEY313"/>
      <c r="LEZ313"/>
      <c r="LFA313"/>
      <c r="LFB313"/>
      <c r="LFC313"/>
      <c r="LFD313"/>
      <c r="LFE313"/>
      <c r="LFF313"/>
      <c r="LFG313"/>
      <c r="LFH313"/>
      <c r="LFI313"/>
      <c r="LFJ313"/>
      <c r="LFK313"/>
      <c r="LFL313"/>
      <c r="LFM313"/>
      <c r="LFN313"/>
      <c r="LFO313"/>
      <c r="LFP313"/>
      <c r="LFQ313"/>
      <c r="LFR313"/>
      <c r="LFS313"/>
      <c r="LFT313"/>
      <c r="LFU313"/>
      <c r="LFV313"/>
      <c r="LFW313"/>
      <c r="LFX313"/>
      <c r="LFY313"/>
      <c r="LFZ313"/>
      <c r="LGA313"/>
      <c r="LGB313"/>
      <c r="LGC313"/>
      <c r="LGD313"/>
      <c r="LGE313"/>
      <c r="LGF313"/>
      <c r="LGG313"/>
      <c r="LGH313"/>
      <c r="LGI313"/>
      <c r="LGJ313"/>
      <c r="LGK313"/>
      <c r="LGL313"/>
      <c r="LGM313"/>
      <c r="LGN313"/>
      <c r="LGO313"/>
      <c r="LGP313"/>
      <c r="LGQ313"/>
      <c r="LGR313"/>
      <c r="LGS313"/>
      <c r="LGT313"/>
      <c r="LGU313"/>
      <c r="LGV313"/>
      <c r="LGW313"/>
      <c r="LGX313"/>
      <c r="LGY313"/>
      <c r="LGZ313"/>
      <c r="LHA313"/>
      <c r="LHB313"/>
      <c r="LHC313"/>
      <c r="LHD313"/>
      <c r="LHE313"/>
      <c r="LHF313"/>
      <c r="LHG313"/>
      <c r="LHH313"/>
      <c r="LHI313"/>
      <c r="LHJ313"/>
      <c r="LHK313"/>
      <c r="LHL313"/>
      <c r="LHM313"/>
      <c r="LHN313"/>
      <c r="LHO313"/>
      <c r="LHP313"/>
      <c r="LHQ313"/>
      <c r="LHR313"/>
      <c r="LHS313"/>
      <c r="LHT313"/>
      <c r="LHU313"/>
      <c r="LHV313"/>
      <c r="LHW313"/>
      <c r="LHX313"/>
      <c r="LHY313"/>
      <c r="LHZ313"/>
      <c r="LIA313"/>
      <c r="LIB313"/>
      <c r="LIC313"/>
      <c r="LID313"/>
      <c r="LIE313"/>
      <c r="LIF313"/>
      <c r="LIG313"/>
      <c r="LIH313"/>
      <c r="LII313"/>
      <c r="LIJ313"/>
      <c r="LIK313"/>
      <c r="LIL313"/>
      <c r="LIM313"/>
      <c r="LIN313"/>
      <c r="LIO313"/>
      <c r="LIP313"/>
      <c r="LIQ313"/>
      <c r="LIR313"/>
      <c r="LIS313"/>
      <c r="LIT313"/>
      <c r="LIU313"/>
      <c r="LIV313"/>
      <c r="LIW313"/>
      <c r="LIX313"/>
      <c r="LIY313"/>
      <c r="LIZ313"/>
      <c r="LJA313"/>
      <c r="LJB313"/>
      <c r="LJC313"/>
      <c r="LJD313"/>
      <c r="LJE313"/>
      <c r="LJF313"/>
      <c r="LJG313"/>
      <c r="LJH313"/>
      <c r="LJI313"/>
      <c r="LJJ313"/>
      <c r="LJK313"/>
      <c r="LJL313"/>
      <c r="LJM313"/>
      <c r="LJN313"/>
      <c r="LJO313"/>
      <c r="LJP313"/>
      <c r="LJQ313"/>
      <c r="LJR313"/>
      <c r="LJS313"/>
      <c r="LJT313"/>
      <c r="LJU313"/>
      <c r="LJV313"/>
      <c r="LJW313"/>
      <c r="LJX313"/>
      <c r="LJY313"/>
      <c r="LJZ313"/>
      <c r="LKA313"/>
      <c r="LKB313"/>
      <c r="LKC313"/>
      <c r="LKD313"/>
      <c r="LKE313"/>
      <c r="LKF313"/>
      <c r="LKG313"/>
      <c r="LKH313"/>
      <c r="LKI313"/>
      <c r="LKJ313"/>
      <c r="LKK313"/>
      <c r="LKL313"/>
      <c r="LKM313"/>
      <c r="LKN313"/>
      <c r="LKO313"/>
      <c r="LKP313"/>
      <c r="LKQ313"/>
      <c r="LKR313"/>
      <c r="LKS313"/>
      <c r="LKT313"/>
      <c r="LKU313"/>
      <c r="LKV313"/>
      <c r="LKW313"/>
      <c r="LKX313"/>
      <c r="LKY313"/>
      <c r="LKZ313"/>
      <c r="LLA313"/>
      <c r="LLB313"/>
      <c r="LLC313"/>
      <c r="LLD313"/>
      <c r="LLE313"/>
      <c r="LLF313"/>
      <c r="LLG313"/>
      <c r="LLH313"/>
      <c r="LLI313"/>
      <c r="LLJ313"/>
      <c r="LLK313"/>
      <c r="LLL313"/>
      <c r="LLM313"/>
      <c r="LLN313"/>
      <c r="LLO313"/>
      <c r="LLP313"/>
      <c r="LLQ313"/>
      <c r="LLR313"/>
      <c r="LLS313"/>
      <c r="LLT313"/>
      <c r="LLU313"/>
      <c r="LLV313"/>
      <c r="LLW313"/>
      <c r="LLX313"/>
      <c r="LLY313"/>
      <c r="LLZ313"/>
      <c r="LMA313"/>
      <c r="LMB313"/>
      <c r="LMC313"/>
      <c r="LMD313"/>
      <c r="LME313"/>
      <c r="LMF313"/>
      <c r="LMG313"/>
      <c r="LMH313"/>
      <c r="LMI313"/>
      <c r="LMJ313"/>
      <c r="LMK313"/>
      <c r="LML313"/>
      <c r="LMM313"/>
      <c r="LMN313"/>
      <c r="LMO313"/>
      <c r="LMP313"/>
      <c r="LMQ313"/>
      <c r="LMR313"/>
      <c r="LMS313"/>
      <c r="LMT313"/>
      <c r="LMU313"/>
      <c r="LMV313"/>
      <c r="LMW313"/>
      <c r="LMX313"/>
      <c r="LMY313"/>
      <c r="LMZ313"/>
      <c r="LNA313"/>
      <c r="LNB313"/>
      <c r="LNC313"/>
      <c r="LND313"/>
      <c r="LNE313"/>
      <c r="LNF313"/>
      <c r="LNG313"/>
      <c r="LNH313"/>
      <c r="LNI313"/>
      <c r="LNJ313"/>
      <c r="LNK313"/>
      <c r="LNL313"/>
      <c r="LNM313"/>
      <c r="LNN313"/>
      <c r="LNO313"/>
      <c r="LNP313"/>
      <c r="LNQ313"/>
      <c r="LNR313"/>
      <c r="LNS313"/>
      <c r="LNT313"/>
      <c r="LNU313"/>
      <c r="LNV313"/>
      <c r="LNW313"/>
      <c r="LNX313"/>
      <c r="LNY313"/>
      <c r="LNZ313"/>
      <c r="LOA313"/>
      <c r="LOB313"/>
      <c r="LOC313"/>
      <c r="LOD313"/>
      <c r="LOE313"/>
      <c r="LOF313"/>
      <c r="LOG313"/>
      <c r="LOH313"/>
      <c r="LOI313"/>
      <c r="LOJ313"/>
      <c r="LOK313"/>
      <c r="LOL313"/>
      <c r="LOM313"/>
      <c r="LON313"/>
      <c r="LOO313"/>
      <c r="LOP313"/>
      <c r="LOQ313"/>
      <c r="LOR313"/>
      <c r="LOS313"/>
      <c r="LOT313"/>
      <c r="LOU313"/>
      <c r="LOV313"/>
      <c r="LOW313"/>
      <c r="LOX313"/>
      <c r="LOY313"/>
      <c r="LOZ313"/>
      <c r="LPA313"/>
      <c r="LPB313"/>
      <c r="LPC313"/>
      <c r="LPD313"/>
      <c r="LPE313"/>
      <c r="LPF313"/>
      <c r="LPG313"/>
      <c r="LPH313"/>
      <c r="LPI313"/>
      <c r="LPJ313"/>
      <c r="LPK313"/>
      <c r="LPL313"/>
      <c r="LPM313"/>
      <c r="LPN313"/>
      <c r="LPO313"/>
      <c r="LPP313"/>
      <c r="LPQ313"/>
      <c r="LPR313"/>
      <c r="LPS313"/>
      <c r="LPT313"/>
      <c r="LPU313"/>
      <c r="LPV313"/>
      <c r="LPW313"/>
      <c r="LPX313"/>
      <c r="LPY313"/>
      <c r="LPZ313"/>
      <c r="LQA313"/>
      <c r="LQB313"/>
      <c r="LQC313"/>
      <c r="LQD313"/>
      <c r="LQE313"/>
      <c r="LQF313"/>
      <c r="LQG313"/>
      <c r="LQH313"/>
      <c r="LQI313"/>
      <c r="LQJ313"/>
      <c r="LQK313"/>
      <c r="LQL313"/>
      <c r="LQM313"/>
      <c r="LQN313"/>
      <c r="LQO313"/>
      <c r="LQP313"/>
      <c r="LQQ313"/>
      <c r="LQR313"/>
      <c r="LQS313"/>
      <c r="LQT313"/>
      <c r="LQU313"/>
      <c r="LQV313"/>
      <c r="LQW313"/>
      <c r="LQX313"/>
      <c r="LQY313"/>
      <c r="LQZ313"/>
      <c r="LRA313"/>
      <c r="LRB313"/>
      <c r="LRC313"/>
      <c r="LRD313"/>
      <c r="LRE313"/>
      <c r="LRF313"/>
      <c r="LRG313"/>
      <c r="LRH313"/>
      <c r="LRI313"/>
      <c r="LRJ313"/>
      <c r="LRK313"/>
      <c r="LRL313"/>
      <c r="LRM313"/>
      <c r="LRN313"/>
      <c r="LRO313"/>
      <c r="LRP313"/>
      <c r="LRQ313"/>
      <c r="LRR313"/>
      <c r="LRS313"/>
      <c r="LRT313"/>
      <c r="LRU313"/>
      <c r="LRV313"/>
      <c r="LRW313"/>
      <c r="LRX313"/>
      <c r="LRY313"/>
      <c r="LRZ313"/>
      <c r="LSA313"/>
      <c r="LSB313"/>
      <c r="LSC313"/>
      <c r="LSD313"/>
      <c r="LSE313"/>
      <c r="LSF313"/>
      <c r="LSG313"/>
      <c r="LSH313"/>
      <c r="LSI313"/>
      <c r="LSJ313"/>
      <c r="LSK313"/>
      <c r="LSL313"/>
      <c r="LSM313"/>
      <c r="LSN313"/>
      <c r="LSO313"/>
      <c r="LSP313"/>
      <c r="LSQ313"/>
      <c r="LSR313"/>
      <c r="LSS313"/>
      <c r="LST313"/>
      <c r="LSU313"/>
      <c r="LSV313"/>
      <c r="LSW313"/>
      <c r="LSX313"/>
      <c r="LSY313"/>
      <c r="LSZ313"/>
      <c r="LTA313"/>
      <c r="LTB313"/>
      <c r="LTC313"/>
      <c r="LTD313"/>
      <c r="LTE313"/>
      <c r="LTF313"/>
      <c r="LTG313"/>
      <c r="LTH313"/>
      <c r="LTI313"/>
      <c r="LTJ313"/>
      <c r="LTK313"/>
      <c r="LTL313"/>
      <c r="LTM313"/>
      <c r="LTN313"/>
      <c r="LTO313"/>
      <c r="LTP313"/>
      <c r="LTQ313"/>
      <c r="LTR313"/>
      <c r="LTS313"/>
      <c r="LTT313"/>
      <c r="LTU313"/>
      <c r="LTV313"/>
      <c r="LTW313"/>
      <c r="LTX313"/>
      <c r="LTY313"/>
      <c r="LTZ313"/>
      <c r="LUA313"/>
      <c r="LUB313"/>
      <c r="LUC313"/>
      <c r="LUD313"/>
      <c r="LUE313"/>
      <c r="LUF313"/>
      <c r="LUG313"/>
      <c r="LUH313"/>
      <c r="LUI313"/>
      <c r="LUJ313"/>
      <c r="LUK313"/>
      <c r="LUL313"/>
      <c r="LUM313"/>
      <c r="LUN313"/>
      <c r="LUO313"/>
      <c r="LUP313"/>
      <c r="LUQ313"/>
      <c r="LUR313"/>
      <c r="LUS313"/>
      <c r="LUT313"/>
      <c r="LUU313"/>
      <c r="LUV313"/>
      <c r="LUW313"/>
      <c r="LUX313"/>
      <c r="LUY313"/>
      <c r="LUZ313"/>
      <c r="LVA313"/>
      <c r="LVB313"/>
      <c r="LVC313"/>
      <c r="LVD313"/>
      <c r="LVE313"/>
      <c r="LVF313"/>
      <c r="LVG313"/>
      <c r="LVH313"/>
      <c r="LVI313"/>
      <c r="LVJ313"/>
      <c r="LVK313"/>
      <c r="LVL313"/>
      <c r="LVM313"/>
      <c r="LVN313"/>
      <c r="LVO313"/>
      <c r="LVP313"/>
      <c r="LVQ313"/>
      <c r="LVR313"/>
      <c r="LVS313"/>
      <c r="LVT313"/>
      <c r="LVU313"/>
      <c r="LVV313"/>
      <c r="LVW313"/>
      <c r="LVX313"/>
      <c r="LVY313"/>
      <c r="LVZ313"/>
      <c r="LWA313"/>
      <c r="LWB313"/>
      <c r="LWC313"/>
      <c r="LWD313"/>
      <c r="LWE313"/>
      <c r="LWF313"/>
      <c r="LWG313"/>
      <c r="LWH313"/>
      <c r="LWI313"/>
      <c r="LWJ313"/>
      <c r="LWK313"/>
      <c r="LWL313"/>
      <c r="LWM313"/>
      <c r="LWN313"/>
      <c r="LWO313"/>
      <c r="LWP313"/>
      <c r="LWQ313"/>
      <c r="LWR313"/>
      <c r="LWS313"/>
      <c r="LWT313"/>
      <c r="LWU313"/>
      <c r="LWV313"/>
      <c r="LWW313"/>
      <c r="LWX313"/>
      <c r="LWY313"/>
      <c r="LWZ313"/>
      <c r="LXA313"/>
      <c r="LXB313"/>
      <c r="LXC313"/>
      <c r="LXD313"/>
      <c r="LXE313"/>
      <c r="LXF313"/>
      <c r="LXG313"/>
      <c r="LXH313"/>
      <c r="LXI313"/>
      <c r="LXJ313"/>
      <c r="LXK313"/>
      <c r="LXL313"/>
      <c r="LXM313"/>
      <c r="LXN313"/>
      <c r="LXO313"/>
      <c r="LXP313"/>
      <c r="LXQ313"/>
      <c r="LXR313"/>
      <c r="LXS313"/>
      <c r="LXT313"/>
      <c r="LXU313"/>
      <c r="LXV313"/>
      <c r="LXW313"/>
      <c r="LXX313"/>
      <c r="LXY313"/>
      <c r="LXZ313"/>
      <c r="LYA313"/>
      <c r="LYB313"/>
      <c r="LYC313"/>
      <c r="LYD313"/>
      <c r="LYE313"/>
      <c r="LYF313"/>
      <c r="LYG313"/>
      <c r="LYH313"/>
      <c r="LYI313"/>
      <c r="LYJ313"/>
      <c r="LYK313"/>
      <c r="LYL313"/>
      <c r="LYM313"/>
      <c r="LYN313"/>
      <c r="LYO313"/>
      <c r="LYP313"/>
      <c r="LYQ313"/>
      <c r="LYR313"/>
      <c r="LYS313"/>
      <c r="LYT313"/>
      <c r="LYU313"/>
      <c r="LYV313"/>
      <c r="LYW313"/>
      <c r="LYX313"/>
      <c r="LYY313"/>
      <c r="LYZ313"/>
      <c r="LZA313"/>
      <c r="LZB313"/>
      <c r="LZC313"/>
      <c r="LZD313"/>
      <c r="LZE313"/>
      <c r="LZF313"/>
      <c r="LZG313"/>
      <c r="LZH313"/>
      <c r="LZI313"/>
      <c r="LZJ313"/>
      <c r="LZK313"/>
      <c r="LZL313"/>
      <c r="LZM313"/>
      <c r="LZN313"/>
      <c r="LZO313"/>
      <c r="LZP313"/>
      <c r="LZQ313"/>
      <c r="LZR313"/>
      <c r="LZS313"/>
      <c r="LZT313"/>
      <c r="LZU313"/>
      <c r="LZV313"/>
      <c r="LZW313"/>
      <c r="LZX313"/>
      <c r="LZY313"/>
      <c r="LZZ313"/>
      <c r="MAA313"/>
      <c r="MAB313"/>
      <c r="MAC313"/>
      <c r="MAD313"/>
      <c r="MAE313"/>
      <c r="MAF313"/>
      <c r="MAG313"/>
      <c r="MAH313"/>
      <c r="MAI313"/>
      <c r="MAJ313"/>
      <c r="MAK313"/>
      <c r="MAL313"/>
      <c r="MAM313"/>
      <c r="MAN313"/>
      <c r="MAO313"/>
      <c r="MAP313"/>
      <c r="MAQ313"/>
      <c r="MAR313"/>
      <c r="MAS313"/>
      <c r="MAT313"/>
      <c r="MAU313"/>
      <c r="MAV313"/>
      <c r="MAW313"/>
      <c r="MAX313"/>
      <c r="MAY313"/>
      <c r="MAZ313"/>
      <c r="MBA313"/>
      <c r="MBB313"/>
      <c r="MBC313"/>
      <c r="MBD313"/>
      <c r="MBE313"/>
      <c r="MBF313"/>
      <c r="MBG313"/>
      <c r="MBH313"/>
      <c r="MBI313"/>
      <c r="MBJ313"/>
      <c r="MBK313"/>
      <c r="MBL313"/>
      <c r="MBM313"/>
      <c r="MBN313"/>
      <c r="MBO313"/>
      <c r="MBP313"/>
      <c r="MBQ313"/>
      <c r="MBR313"/>
      <c r="MBS313"/>
      <c r="MBT313"/>
      <c r="MBU313"/>
      <c r="MBV313"/>
      <c r="MBW313"/>
      <c r="MBX313"/>
      <c r="MBY313"/>
      <c r="MBZ313"/>
      <c r="MCA313"/>
      <c r="MCB313"/>
      <c r="MCC313"/>
      <c r="MCD313"/>
      <c r="MCE313"/>
      <c r="MCF313"/>
      <c r="MCG313"/>
      <c r="MCH313"/>
      <c r="MCI313"/>
      <c r="MCJ313"/>
      <c r="MCK313"/>
      <c r="MCL313"/>
      <c r="MCM313"/>
      <c r="MCN313"/>
      <c r="MCO313"/>
      <c r="MCP313"/>
      <c r="MCQ313"/>
      <c r="MCR313"/>
      <c r="MCS313"/>
      <c r="MCT313"/>
      <c r="MCU313"/>
      <c r="MCV313"/>
      <c r="MCW313"/>
      <c r="MCX313"/>
      <c r="MCY313"/>
      <c r="MCZ313"/>
      <c r="MDA313"/>
      <c r="MDB313"/>
      <c r="MDC313"/>
      <c r="MDD313"/>
      <c r="MDE313"/>
      <c r="MDF313"/>
      <c r="MDG313"/>
      <c r="MDH313"/>
      <c r="MDI313"/>
      <c r="MDJ313"/>
      <c r="MDK313"/>
      <c r="MDL313"/>
      <c r="MDM313"/>
      <c r="MDN313"/>
      <c r="MDO313"/>
      <c r="MDP313"/>
      <c r="MDQ313"/>
      <c r="MDR313"/>
      <c r="MDS313"/>
      <c r="MDT313"/>
      <c r="MDU313"/>
      <c r="MDV313"/>
      <c r="MDW313"/>
      <c r="MDX313"/>
      <c r="MDY313"/>
      <c r="MDZ313"/>
      <c r="MEA313"/>
      <c r="MEB313"/>
      <c r="MEC313"/>
      <c r="MED313"/>
      <c r="MEE313"/>
      <c r="MEF313"/>
      <c r="MEG313"/>
      <c r="MEH313"/>
      <c r="MEI313"/>
      <c r="MEJ313"/>
      <c r="MEK313"/>
      <c r="MEL313"/>
      <c r="MEM313"/>
      <c r="MEN313"/>
      <c r="MEO313"/>
      <c r="MEP313"/>
      <c r="MEQ313"/>
      <c r="MER313"/>
      <c r="MES313"/>
      <c r="MET313"/>
      <c r="MEU313"/>
      <c r="MEV313"/>
      <c r="MEW313"/>
      <c r="MEX313"/>
      <c r="MEY313"/>
      <c r="MEZ313"/>
      <c r="MFA313"/>
      <c r="MFB313"/>
      <c r="MFC313"/>
      <c r="MFD313"/>
      <c r="MFE313"/>
      <c r="MFF313"/>
      <c r="MFG313"/>
      <c r="MFH313"/>
      <c r="MFI313"/>
      <c r="MFJ313"/>
      <c r="MFK313"/>
      <c r="MFL313"/>
      <c r="MFM313"/>
      <c r="MFN313"/>
      <c r="MFO313"/>
      <c r="MFP313"/>
      <c r="MFQ313"/>
      <c r="MFR313"/>
      <c r="MFS313"/>
      <c r="MFT313"/>
      <c r="MFU313"/>
      <c r="MFV313"/>
      <c r="MFW313"/>
      <c r="MFX313"/>
      <c r="MFY313"/>
      <c r="MFZ313"/>
      <c r="MGA313"/>
      <c r="MGB313"/>
      <c r="MGC313"/>
      <c r="MGD313"/>
      <c r="MGE313"/>
      <c r="MGF313"/>
      <c r="MGG313"/>
      <c r="MGH313"/>
      <c r="MGI313"/>
      <c r="MGJ313"/>
      <c r="MGK313"/>
      <c r="MGL313"/>
      <c r="MGM313"/>
      <c r="MGN313"/>
      <c r="MGO313"/>
      <c r="MGP313"/>
      <c r="MGQ313"/>
      <c r="MGR313"/>
      <c r="MGS313"/>
      <c r="MGT313"/>
      <c r="MGU313"/>
      <c r="MGV313"/>
      <c r="MGW313"/>
      <c r="MGX313"/>
      <c r="MGY313"/>
      <c r="MGZ313"/>
      <c r="MHA313"/>
      <c r="MHB313"/>
      <c r="MHC313"/>
      <c r="MHD313"/>
      <c r="MHE313"/>
      <c r="MHF313"/>
      <c r="MHG313"/>
      <c r="MHH313"/>
      <c r="MHI313"/>
      <c r="MHJ313"/>
      <c r="MHK313"/>
      <c r="MHL313"/>
      <c r="MHM313"/>
      <c r="MHN313"/>
      <c r="MHO313"/>
      <c r="MHP313"/>
      <c r="MHQ313"/>
      <c r="MHR313"/>
      <c r="MHS313"/>
      <c r="MHT313"/>
      <c r="MHU313"/>
      <c r="MHV313"/>
      <c r="MHW313"/>
      <c r="MHX313"/>
      <c r="MHY313"/>
      <c r="MHZ313"/>
      <c r="MIA313"/>
      <c r="MIB313"/>
      <c r="MIC313"/>
      <c r="MID313"/>
      <c r="MIE313"/>
      <c r="MIF313"/>
      <c r="MIG313"/>
      <c r="MIH313"/>
      <c r="MII313"/>
      <c r="MIJ313"/>
      <c r="MIK313"/>
      <c r="MIL313"/>
      <c r="MIM313"/>
      <c r="MIN313"/>
      <c r="MIO313"/>
      <c r="MIP313"/>
      <c r="MIQ313"/>
      <c r="MIR313"/>
      <c r="MIS313"/>
      <c r="MIT313"/>
      <c r="MIU313"/>
      <c r="MIV313"/>
      <c r="MIW313"/>
      <c r="MIX313"/>
      <c r="MIY313"/>
      <c r="MIZ313"/>
      <c r="MJA313"/>
      <c r="MJB313"/>
      <c r="MJC313"/>
      <c r="MJD313"/>
      <c r="MJE313"/>
      <c r="MJF313"/>
      <c r="MJG313"/>
      <c r="MJH313"/>
      <c r="MJI313"/>
      <c r="MJJ313"/>
      <c r="MJK313"/>
      <c r="MJL313"/>
      <c r="MJM313"/>
      <c r="MJN313"/>
      <c r="MJO313"/>
      <c r="MJP313"/>
      <c r="MJQ313"/>
      <c r="MJR313"/>
      <c r="MJS313"/>
      <c r="MJT313"/>
      <c r="MJU313"/>
      <c r="MJV313"/>
      <c r="MJW313"/>
      <c r="MJX313"/>
      <c r="MJY313"/>
      <c r="MJZ313"/>
      <c r="MKA313"/>
      <c r="MKB313"/>
      <c r="MKC313"/>
      <c r="MKD313"/>
      <c r="MKE313"/>
      <c r="MKF313"/>
      <c r="MKG313"/>
      <c r="MKH313"/>
      <c r="MKI313"/>
      <c r="MKJ313"/>
      <c r="MKK313"/>
      <c r="MKL313"/>
      <c r="MKM313"/>
      <c r="MKN313"/>
      <c r="MKO313"/>
      <c r="MKP313"/>
      <c r="MKQ313"/>
      <c r="MKR313"/>
      <c r="MKS313"/>
      <c r="MKT313"/>
      <c r="MKU313"/>
      <c r="MKV313"/>
      <c r="MKW313"/>
      <c r="MKX313"/>
      <c r="MKY313"/>
      <c r="MKZ313"/>
      <c r="MLA313"/>
      <c r="MLB313"/>
      <c r="MLC313"/>
      <c r="MLD313"/>
      <c r="MLE313"/>
      <c r="MLF313"/>
      <c r="MLG313"/>
      <c r="MLH313"/>
      <c r="MLI313"/>
      <c r="MLJ313"/>
      <c r="MLK313"/>
      <c r="MLL313"/>
      <c r="MLM313"/>
      <c r="MLN313"/>
      <c r="MLO313"/>
      <c r="MLP313"/>
      <c r="MLQ313"/>
      <c r="MLR313"/>
      <c r="MLS313"/>
      <c r="MLT313"/>
      <c r="MLU313"/>
      <c r="MLV313"/>
      <c r="MLW313"/>
      <c r="MLX313"/>
      <c r="MLY313"/>
      <c r="MLZ313"/>
      <c r="MMA313"/>
      <c r="MMB313"/>
      <c r="MMC313"/>
      <c r="MMD313"/>
      <c r="MME313"/>
      <c r="MMF313"/>
      <c r="MMG313"/>
      <c r="MMH313"/>
      <c r="MMI313"/>
      <c r="MMJ313"/>
      <c r="MMK313"/>
      <c r="MML313"/>
      <c r="MMM313"/>
      <c r="MMN313"/>
      <c r="MMO313"/>
      <c r="MMP313"/>
      <c r="MMQ313"/>
      <c r="MMR313"/>
      <c r="MMS313"/>
      <c r="MMT313"/>
      <c r="MMU313"/>
      <c r="MMV313"/>
      <c r="MMW313"/>
      <c r="MMX313"/>
      <c r="MMY313"/>
      <c r="MMZ313"/>
      <c r="MNA313"/>
      <c r="MNB313"/>
      <c r="MNC313"/>
      <c r="MND313"/>
      <c r="MNE313"/>
      <c r="MNF313"/>
      <c r="MNG313"/>
      <c r="MNH313"/>
      <c r="MNI313"/>
      <c r="MNJ313"/>
      <c r="MNK313"/>
      <c r="MNL313"/>
      <c r="MNM313"/>
      <c r="MNN313"/>
      <c r="MNO313"/>
      <c r="MNP313"/>
      <c r="MNQ313"/>
      <c r="MNR313"/>
      <c r="MNS313"/>
      <c r="MNT313"/>
      <c r="MNU313"/>
      <c r="MNV313"/>
      <c r="MNW313"/>
      <c r="MNX313"/>
      <c r="MNY313"/>
      <c r="MNZ313"/>
      <c r="MOA313"/>
      <c r="MOB313"/>
      <c r="MOC313"/>
      <c r="MOD313"/>
      <c r="MOE313"/>
      <c r="MOF313"/>
      <c r="MOG313"/>
      <c r="MOH313"/>
      <c r="MOI313"/>
      <c r="MOJ313"/>
      <c r="MOK313"/>
      <c r="MOL313"/>
      <c r="MOM313"/>
      <c r="MON313"/>
      <c r="MOO313"/>
      <c r="MOP313"/>
      <c r="MOQ313"/>
      <c r="MOR313"/>
      <c r="MOS313"/>
      <c r="MOT313"/>
      <c r="MOU313"/>
      <c r="MOV313"/>
      <c r="MOW313"/>
      <c r="MOX313"/>
      <c r="MOY313"/>
      <c r="MOZ313"/>
      <c r="MPA313"/>
      <c r="MPB313"/>
      <c r="MPC313"/>
      <c r="MPD313"/>
      <c r="MPE313"/>
      <c r="MPF313"/>
      <c r="MPG313"/>
      <c r="MPH313"/>
      <c r="MPI313"/>
      <c r="MPJ313"/>
      <c r="MPK313"/>
      <c r="MPL313"/>
      <c r="MPM313"/>
      <c r="MPN313"/>
      <c r="MPO313"/>
      <c r="MPP313"/>
      <c r="MPQ313"/>
      <c r="MPR313"/>
      <c r="MPS313"/>
      <c r="MPT313"/>
      <c r="MPU313"/>
      <c r="MPV313"/>
      <c r="MPW313"/>
      <c r="MPX313"/>
      <c r="MPY313"/>
      <c r="MPZ313"/>
      <c r="MQA313"/>
      <c r="MQB313"/>
      <c r="MQC313"/>
      <c r="MQD313"/>
      <c r="MQE313"/>
      <c r="MQF313"/>
      <c r="MQG313"/>
      <c r="MQH313"/>
      <c r="MQI313"/>
      <c r="MQJ313"/>
      <c r="MQK313"/>
      <c r="MQL313"/>
      <c r="MQM313"/>
      <c r="MQN313"/>
      <c r="MQO313"/>
      <c r="MQP313"/>
      <c r="MQQ313"/>
      <c r="MQR313"/>
      <c r="MQS313"/>
      <c r="MQT313"/>
      <c r="MQU313"/>
      <c r="MQV313"/>
      <c r="MQW313"/>
      <c r="MQX313"/>
      <c r="MQY313"/>
      <c r="MQZ313"/>
      <c r="MRA313"/>
      <c r="MRB313"/>
      <c r="MRC313"/>
      <c r="MRD313"/>
      <c r="MRE313"/>
      <c r="MRF313"/>
      <c r="MRG313"/>
      <c r="MRH313"/>
      <c r="MRI313"/>
      <c r="MRJ313"/>
      <c r="MRK313"/>
      <c r="MRL313"/>
      <c r="MRM313"/>
      <c r="MRN313"/>
      <c r="MRO313"/>
      <c r="MRP313"/>
      <c r="MRQ313"/>
      <c r="MRR313"/>
      <c r="MRS313"/>
      <c r="MRT313"/>
      <c r="MRU313"/>
      <c r="MRV313"/>
      <c r="MRW313"/>
      <c r="MRX313"/>
      <c r="MRY313"/>
      <c r="MRZ313"/>
      <c r="MSA313"/>
      <c r="MSB313"/>
      <c r="MSC313"/>
      <c r="MSD313"/>
      <c r="MSE313"/>
      <c r="MSF313"/>
      <c r="MSG313"/>
      <c r="MSH313"/>
      <c r="MSI313"/>
      <c r="MSJ313"/>
      <c r="MSK313"/>
      <c r="MSL313"/>
      <c r="MSM313"/>
      <c r="MSN313"/>
      <c r="MSO313"/>
      <c r="MSP313"/>
      <c r="MSQ313"/>
      <c r="MSR313"/>
      <c r="MSS313"/>
      <c r="MST313"/>
      <c r="MSU313"/>
      <c r="MSV313"/>
      <c r="MSW313"/>
      <c r="MSX313"/>
      <c r="MSY313"/>
      <c r="MSZ313"/>
      <c r="MTA313"/>
      <c r="MTB313"/>
      <c r="MTC313"/>
      <c r="MTD313"/>
      <c r="MTE313"/>
      <c r="MTF313"/>
      <c r="MTG313"/>
      <c r="MTH313"/>
      <c r="MTI313"/>
      <c r="MTJ313"/>
      <c r="MTK313"/>
      <c r="MTL313"/>
      <c r="MTM313"/>
      <c r="MTN313"/>
      <c r="MTO313"/>
      <c r="MTP313"/>
      <c r="MTQ313"/>
      <c r="MTR313"/>
      <c r="MTS313"/>
      <c r="MTT313"/>
      <c r="MTU313"/>
      <c r="MTV313"/>
      <c r="MTW313"/>
      <c r="MTX313"/>
      <c r="MTY313"/>
      <c r="MTZ313"/>
      <c r="MUA313"/>
      <c r="MUB313"/>
      <c r="MUC313"/>
      <c r="MUD313"/>
      <c r="MUE313"/>
      <c r="MUF313"/>
      <c r="MUG313"/>
      <c r="MUH313"/>
      <c r="MUI313"/>
      <c r="MUJ313"/>
      <c r="MUK313"/>
      <c r="MUL313"/>
      <c r="MUM313"/>
      <c r="MUN313"/>
      <c r="MUO313"/>
      <c r="MUP313"/>
      <c r="MUQ313"/>
      <c r="MUR313"/>
      <c r="MUS313"/>
      <c r="MUT313"/>
      <c r="MUU313"/>
      <c r="MUV313"/>
      <c r="MUW313"/>
      <c r="MUX313"/>
      <c r="MUY313"/>
      <c r="MUZ313"/>
      <c r="MVA313"/>
      <c r="MVB313"/>
      <c r="MVC313"/>
      <c r="MVD313"/>
      <c r="MVE313"/>
      <c r="MVF313"/>
      <c r="MVG313"/>
      <c r="MVH313"/>
      <c r="MVI313"/>
      <c r="MVJ313"/>
      <c r="MVK313"/>
      <c r="MVL313"/>
      <c r="MVM313"/>
      <c r="MVN313"/>
      <c r="MVO313"/>
      <c r="MVP313"/>
      <c r="MVQ313"/>
      <c r="MVR313"/>
      <c r="MVS313"/>
      <c r="MVT313"/>
      <c r="MVU313"/>
      <c r="MVV313"/>
      <c r="MVW313"/>
      <c r="MVX313"/>
      <c r="MVY313"/>
      <c r="MVZ313"/>
      <c r="MWA313"/>
      <c r="MWB313"/>
      <c r="MWC313"/>
      <c r="MWD313"/>
      <c r="MWE313"/>
      <c r="MWF313"/>
      <c r="MWG313"/>
      <c r="MWH313"/>
      <c r="MWI313"/>
      <c r="MWJ313"/>
      <c r="MWK313"/>
      <c r="MWL313"/>
      <c r="MWM313"/>
      <c r="MWN313"/>
      <c r="MWO313"/>
      <c r="MWP313"/>
      <c r="MWQ313"/>
      <c r="MWR313"/>
      <c r="MWS313"/>
      <c r="MWT313"/>
      <c r="MWU313"/>
      <c r="MWV313"/>
      <c r="MWW313"/>
      <c r="MWX313"/>
      <c r="MWY313"/>
      <c r="MWZ313"/>
      <c r="MXA313"/>
      <c r="MXB313"/>
      <c r="MXC313"/>
      <c r="MXD313"/>
      <c r="MXE313"/>
      <c r="MXF313"/>
      <c r="MXG313"/>
      <c r="MXH313"/>
      <c r="MXI313"/>
      <c r="MXJ313"/>
      <c r="MXK313"/>
      <c r="MXL313"/>
      <c r="MXM313"/>
      <c r="MXN313"/>
      <c r="MXO313"/>
      <c r="MXP313"/>
      <c r="MXQ313"/>
      <c r="MXR313"/>
      <c r="MXS313"/>
      <c r="MXT313"/>
      <c r="MXU313"/>
      <c r="MXV313"/>
      <c r="MXW313"/>
      <c r="MXX313"/>
      <c r="MXY313"/>
      <c r="MXZ313"/>
      <c r="MYA313"/>
      <c r="MYB313"/>
      <c r="MYC313"/>
      <c r="MYD313"/>
      <c r="MYE313"/>
      <c r="MYF313"/>
      <c r="MYG313"/>
      <c r="MYH313"/>
      <c r="MYI313"/>
      <c r="MYJ313"/>
      <c r="MYK313"/>
      <c r="MYL313"/>
      <c r="MYM313"/>
      <c r="MYN313"/>
      <c r="MYO313"/>
      <c r="MYP313"/>
      <c r="MYQ313"/>
      <c r="MYR313"/>
      <c r="MYS313"/>
      <c r="MYT313"/>
      <c r="MYU313"/>
      <c r="MYV313"/>
      <c r="MYW313"/>
      <c r="MYX313"/>
      <c r="MYY313"/>
      <c r="MYZ313"/>
      <c r="MZA313"/>
      <c r="MZB313"/>
      <c r="MZC313"/>
      <c r="MZD313"/>
      <c r="MZE313"/>
      <c r="MZF313"/>
      <c r="MZG313"/>
      <c r="MZH313"/>
      <c r="MZI313"/>
      <c r="MZJ313"/>
      <c r="MZK313"/>
      <c r="MZL313"/>
      <c r="MZM313"/>
      <c r="MZN313"/>
      <c r="MZO313"/>
      <c r="MZP313"/>
      <c r="MZQ313"/>
      <c r="MZR313"/>
      <c r="MZS313"/>
      <c r="MZT313"/>
      <c r="MZU313"/>
      <c r="MZV313"/>
      <c r="MZW313"/>
      <c r="MZX313"/>
      <c r="MZY313"/>
      <c r="MZZ313"/>
      <c r="NAA313"/>
      <c r="NAB313"/>
      <c r="NAC313"/>
      <c r="NAD313"/>
      <c r="NAE313"/>
      <c r="NAF313"/>
      <c r="NAG313"/>
      <c r="NAH313"/>
      <c r="NAI313"/>
      <c r="NAJ313"/>
      <c r="NAK313"/>
      <c r="NAL313"/>
      <c r="NAM313"/>
      <c r="NAN313"/>
      <c r="NAO313"/>
      <c r="NAP313"/>
      <c r="NAQ313"/>
      <c r="NAR313"/>
      <c r="NAS313"/>
      <c r="NAT313"/>
      <c r="NAU313"/>
      <c r="NAV313"/>
      <c r="NAW313"/>
      <c r="NAX313"/>
      <c r="NAY313"/>
      <c r="NAZ313"/>
      <c r="NBA313"/>
      <c r="NBB313"/>
      <c r="NBC313"/>
      <c r="NBD313"/>
      <c r="NBE313"/>
      <c r="NBF313"/>
      <c r="NBG313"/>
      <c r="NBH313"/>
      <c r="NBI313"/>
      <c r="NBJ313"/>
      <c r="NBK313"/>
      <c r="NBL313"/>
      <c r="NBM313"/>
      <c r="NBN313"/>
      <c r="NBO313"/>
      <c r="NBP313"/>
      <c r="NBQ313"/>
      <c r="NBR313"/>
      <c r="NBS313"/>
      <c r="NBT313"/>
      <c r="NBU313"/>
      <c r="NBV313"/>
      <c r="NBW313"/>
      <c r="NBX313"/>
      <c r="NBY313"/>
      <c r="NBZ313"/>
      <c r="NCA313"/>
      <c r="NCB313"/>
      <c r="NCC313"/>
      <c r="NCD313"/>
      <c r="NCE313"/>
      <c r="NCF313"/>
      <c r="NCG313"/>
      <c r="NCH313"/>
      <c r="NCI313"/>
      <c r="NCJ313"/>
      <c r="NCK313"/>
      <c r="NCL313"/>
      <c r="NCM313"/>
      <c r="NCN313"/>
      <c r="NCO313"/>
      <c r="NCP313"/>
      <c r="NCQ313"/>
      <c r="NCR313"/>
      <c r="NCS313"/>
      <c r="NCT313"/>
      <c r="NCU313"/>
      <c r="NCV313"/>
      <c r="NCW313"/>
      <c r="NCX313"/>
      <c r="NCY313"/>
      <c r="NCZ313"/>
      <c r="NDA313"/>
      <c r="NDB313"/>
      <c r="NDC313"/>
      <c r="NDD313"/>
      <c r="NDE313"/>
      <c r="NDF313"/>
      <c r="NDG313"/>
      <c r="NDH313"/>
      <c r="NDI313"/>
      <c r="NDJ313"/>
      <c r="NDK313"/>
      <c r="NDL313"/>
      <c r="NDM313"/>
      <c r="NDN313"/>
      <c r="NDO313"/>
      <c r="NDP313"/>
      <c r="NDQ313"/>
      <c r="NDR313"/>
      <c r="NDS313"/>
      <c r="NDT313"/>
      <c r="NDU313"/>
      <c r="NDV313"/>
      <c r="NDW313"/>
      <c r="NDX313"/>
      <c r="NDY313"/>
      <c r="NDZ313"/>
      <c r="NEA313"/>
      <c r="NEB313"/>
      <c r="NEC313"/>
      <c r="NED313"/>
      <c r="NEE313"/>
      <c r="NEF313"/>
      <c r="NEG313"/>
      <c r="NEH313"/>
      <c r="NEI313"/>
      <c r="NEJ313"/>
      <c r="NEK313"/>
      <c r="NEL313"/>
      <c r="NEM313"/>
      <c r="NEN313"/>
      <c r="NEO313"/>
      <c r="NEP313"/>
      <c r="NEQ313"/>
      <c r="NER313"/>
      <c r="NES313"/>
      <c r="NET313"/>
      <c r="NEU313"/>
      <c r="NEV313"/>
      <c r="NEW313"/>
      <c r="NEX313"/>
      <c r="NEY313"/>
      <c r="NEZ313"/>
      <c r="NFA313"/>
      <c r="NFB313"/>
      <c r="NFC313"/>
      <c r="NFD313"/>
      <c r="NFE313"/>
      <c r="NFF313"/>
      <c r="NFG313"/>
      <c r="NFH313"/>
      <c r="NFI313"/>
      <c r="NFJ313"/>
      <c r="NFK313"/>
      <c r="NFL313"/>
      <c r="NFM313"/>
      <c r="NFN313"/>
      <c r="NFO313"/>
      <c r="NFP313"/>
      <c r="NFQ313"/>
      <c r="NFR313"/>
      <c r="NFS313"/>
      <c r="NFT313"/>
      <c r="NFU313"/>
      <c r="NFV313"/>
      <c r="NFW313"/>
      <c r="NFX313"/>
      <c r="NFY313"/>
      <c r="NFZ313"/>
      <c r="NGA313"/>
      <c r="NGB313"/>
      <c r="NGC313"/>
      <c r="NGD313"/>
      <c r="NGE313"/>
      <c r="NGF313"/>
      <c r="NGG313"/>
      <c r="NGH313"/>
      <c r="NGI313"/>
      <c r="NGJ313"/>
      <c r="NGK313"/>
      <c r="NGL313"/>
      <c r="NGM313"/>
      <c r="NGN313"/>
      <c r="NGO313"/>
      <c r="NGP313"/>
      <c r="NGQ313"/>
      <c r="NGR313"/>
      <c r="NGS313"/>
      <c r="NGT313"/>
      <c r="NGU313"/>
      <c r="NGV313"/>
      <c r="NGW313"/>
      <c r="NGX313"/>
      <c r="NGY313"/>
      <c r="NGZ313"/>
      <c r="NHA313"/>
      <c r="NHB313"/>
      <c r="NHC313"/>
      <c r="NHD313"/>
      <c r="NHE313"/>
      <c r="NHF313"/>
      <c r="NHG313"/>
      <c r="NHH313"/>
      <c r="NHI313"/>
      <c r="NHJ313"/>
      <c r="NHK313"/>
      <c r="NHL313"/>
      <c r="NHM313"/>
      <c r="NHN313"/>
      <c r="NHO313"/>
      <c r="NHP313"/>
      <c r="NHQ313"/>
      <c r="NHR313"/>
      <c r="NHS313"/>
      <c r="NHT313"/>
      <c r="NHU313"/>
      <c r="NHV313"/>
      <c r="NHW313"/>
      <c r="NHX313"/>
      <c r="NHY313"/>
      <c r="NHZ313"/>
      <c r="NIA313"/>
      <c r="NIB313"/>
      <c r="NIC313"/>
      <c r="NID313"/>
      <c r="NIE313"/>
      <c r="NIF313"/>
      <c r="NIG313"/>
      <c r="NIH313"/>
      <c r="NII313"/>
      <c r="NIJ313"/>
      <c r="NIK313"/>
      <c r="NIL313"/>
      <c r="NIM313"/>
      <c r="NIN313"/>
      <c r="NIO313"/>
      <c r="NIP313"/>
      <c r="NIQ313"/>
      <c r="NIR313"/>
      <c r="NIS313"/>
      <c r="NIT313"/>
      <c r="NIU313"/>
      <c r="NIV313"/>
      <c r="NIW313"/>
      <c r="NIX313"/>
      <c r="NIY313"/>
      <c r="NIZ313"/>
      <c r="NJA313"/>
      <c r="NJB313"/>
      <c r="NJC313"/>
      <c r="NJD313"/>
      <c r="NJE313"/>
      <c r="NJF313"/>
      <c r="NJG313"/>
      <c r="NJH313"/>
      <c r="NJI313"/>
      <c r="NJJ313"/>
      <c r="NJK313"/>
      <c r="NJL313"/>
      <c r="NJM313"/>
      <c r="NJN313"/>
      <c r="NJO313"/>
      <c r="NJP313"/>
      <c r="NJQ313"/>
      <c r="NJR313"/>
      <c r="NJS313"/>
      <c r="NJT313"/>
      <c r="NJU313"/>
      <c r="NJV313"/>
      <c r="NJW313"/>
      <c r="NJX313"/>
      <c r="NJY313"/>
      <c r="NJZ313"/>
      <c r="NKA313"/>
      <c r="NKB313"/>
      <c r="NKC313"/>
      <c r="NKD313"/>
      <c r="NKE313"/>
      <c r="NKF313"/>
      <c r="NKG313"/>
      <c r="NKH313"/>
      <c r="NKI313"/>
      <c r="NKJ313"/>
      <c r="NKK313"/>
      <c r="NKL313"/>
      <c r="NKM313"/>
      <c r="NKN313"/>
      <c r="NKO313"/>
      <c r="NKP313"/>
      <c r="NKQ313"/>
      <c r="NKR313"/>
      <c r="NKS313"/>
      <c r="NKT313"/>
      <c r="NKU313"/>
      <c r="NKV313"/>
      <c r="NKW313"/>
      <c r="NKX313"/>
      <c r="NKY313"/>
      <c r="NKZ313"/>
      <c r="NLA313"/>
      <c r="NLB313"/>
      <c r="NLC313"/>
      <c r="NLD313"/>
      <c r="NLE313"/>
      <c r="NLF313"/>
      <c r="NLG313"/>
      <c r="NLH313"/>
      <c r="NLI313"/>
      <c r="NLJ313"/>
      <c r="NLK313"/>
      <c r="NLL313"/>
      <c r="NLM313"/>
      <c r="NLN313"/>
      <c r="NLO313"/>
      <c r="NLP313"/>
      <c r="NLQ313"/>
      <c r="NLR313"/>
      <c r="NLS313"/>
      <c r="NLT313"/>
      <c r="NLU313"/>
      <c r="NLV313"/>
      <c r="NLW313"/>
      <c r="NLX313"/>
      <c r="NLY313"/>
      <c r="NLZ313"/>
      <c r="NMA313"/>
      <c r="NMB313"/>
      <c r="NMC313"/>
      <c r="NMD313"/>
      <c r="NME313"/>
      <c r="NMF313"/>
      <c r="NMG313"/>
      <c r="NMH313"/>
      <c r="NMI313"/>
      <c r="NMJ313"/>
      <c r="NMK313"/>
      <c r="NML313"/>
      <c r="NMM313"/>
      <c r="NMN313"/>
      <c r="NMO313"/>
      <c r="NMP313"/>
      <c r="NMQ313"/>
      <c r="NMR313"/>
      <c r="NMS313"/>
      <c r="NMT313"/>
      <c r="NMU313"/>
      <c r="NMV313"/>
      <c r="NMW313"/>
      <c r="NMX313"/>
      <c r="NMY313"/>
      <c r="NMZ313"/>
      <c r="NNA313"/>
      <c r="NNB313"/>
      <c r="NNC313"/>
      <c r="NND313"/>
      <c r="NNE313"/>
      <c r="NNF313"/>
      <c r="NNG313"/>
      <c r="NNH313"/>
      <c r="NNI313"/>
      <c r="NNJ313"/>
      <c r="NNK313"/>
      <c r="NNL313"/>
      <c r="NNM313"/>
      <c r="NNN313"/>
      <c r="NNO313"/>
      <c r="NNP313"/>
      <c r="NNQ313"/>
      <c r="NNR313"/>
      <c r="NNS313"/>
      <c r="NNT313"/>
      <c r="NNU313"/>
      <c r="NNV313"/>
      <c r="NNW313"/>
      <c r="NNX313"/>
      <c r="NNY313"/>
      <c r="NNZ313"/>
      <c r="NOA313"/>
      <c r="NOB313"/>
      <c r="NOC313"/>
      <c r="NOD313"/>
      <c r="NOE313"/>
      <c r="NOF313"/>
      <c r="NOG313"/>
      <c r="NOH313"/>
      <c r="NOI313"/>
      <c r="NOJ313"/>
      <c r="NOK313"/>
      <c r="NOL313"/>
      <c r="NOM313"/>
      <c r="NON313"/>
      <c r="NOO313"/>
      <c r="NOP313"/>
      <c r="NOQ313"/>
      <c r="NOR313"/>
      <c r="NOS313"/>
      <c r="NOT313"/>
      <c r="NOU313"/>
      <c r="NOV313"/>
      <c r="NOW313"/>
      <c r="NOX313"/>
      <c r="NOY313"/>
      <c r="NOZ313"/>
      <c r="NPA313"/>
      <c r="NPB313"/>
      <c r="NPC313"/>
      <c r="NPD313"/>
      <c r="NPE313"/>
      <c r="NPF313"/>
      <c r="NPG313"/>
      <c r="NPH313"/>
      <c r="NPI313"/>
      <c r="NPJ313"/>
      <c r="NPK313"/>
      <c r="NPL313"/>
      <c r="NPM313"/>
      <c r="NPN313"/>
      <c r="NPO313"/>
      <c r="NPP313"/>
      <c r="NPQ313"/>
      <c r="NPR313"/>
      <c r="NPS313"/>
      <c r="NPT313"/>
      <c r="NPU313"/>
      <c r="NPV313"/>
      <c r="NPW313"/>
      <c r="NPX313"/>
      <c r="NPY313"/>
      <c r="NPZ313"/>
      <c r="NQA313"/>
      <c r="NQB313"/>
      <c r="NQC313"/>
      <c r="NQD313"/>
      <c r="NQE313"/>
      <c r="NQF313"/>
      <c r="NQG313"/>
      <c r="NQH313"/>
      <c r="NQI313"/>
      <c r="NQJ313"/>
      <c r="NQK313"/>
      <c r="NQL313"/>
      <c r="NQM313"/>
      <c r="NQN313"/>
      <c r="NQO313"/>
      <c r="NQP313"/>
      <c r="NQQ313"/>
      <c r="NQR313"/>
      <c r="NQS313"/>
      <c r="NQT313"/>
      <c r="NQU313"/>
      <c r="NQV313"/>
      <c r="NQW313"/>
      <c r="NQX313"/>
      <c r="NQY313"/>
      <c r="NQZ313"/>
      <c r="NRA313"/>
      <c r="NRB313"/>
      <c r="NRC313"/>
      <c r="NRD313"/>
      <c r="NRE313"/>
      <c r="NRF313"/>
      <c r="NRG313"/>
      <c r="NRH313"/>
      <c r="NRI313"/>
      <c r="NRJ313"/>
      <c r="NRK313"/>
      <c r="NRL313"/>
      <c r="NRM313"/>
      <c r="NRN313"/>
      <c r="NRO313"/>
      <c r="NRP313"/>
      <c r="NRQ313"/>
      <c r="NRR313"/>
      <c r="NRS313"/>
      <c r="NRT313"/>
      <c r="NRU313"/>
      <c r="NRV313"/>
      <c r="NRW313"/>
      <c r="NRX313"/>
      <c r="NRY313"/>
      <c r="NRZ313"/>
      <c r="NSA313"/>
      <c r="NSB313"/>
      <c r="NSC313"/>
      <c r="NSD313"/>
      <c r="NSE313"/>
      <c r="NSF313"/>
      <c r="NSG313"/>
      <c r="NSH313"/>
      <c r="NSI313"/>
      <c r="NSJ313"/>
      <c r="NSK313"/>
      <c r="NSL313"/>
      <c r="NSM313"/>
      <c r="NSN313"/>
      <c r="NSO313"/>
      <c r="NSP313"/>
      <c r="NSQ313"/>
      <c r="NSR313"/>
      <c r="NSS313"/>
      <c r="NST313"/>
      <c r="NSU313"/>
      <c r="NSV313"/>
      <c r="NSW313"/>
      <c r="NSX313"/>
      <c r="NSY313"/>
      <c r="NSZ313"/>
      <c r="NTA313"/>
      <c r="NTB313"/>
      <c r="NTC313"/>
      <c r="NTD313"/>
      <c r="NTE313"/>
      <c r="NTF313"/>
      <c r="NTG313"/>
      <c r="NTH313"/>
      <c r="NTI313"/>
      <c r="NTJ313"/>
      <c r="NTK313"/>
      <c r="NTL313"/>
      <c r="NTM313"/>
      <c r="NTN313"/>
      <c r="NTO313"/>
      <c r="NTP313"/>
      <c r="NTQ313"/>
      <c r="NTR313"/>
      <c r="NTS313"/>
      <c r="NTT313"/>
      <c r="NTU313"/>
      <c r="NTV313"/>
      <c r="NTW313"/>
      <c r="NTX313"/>
      <c r="NTY313"/>
      <c r="NTZ313"/>
      <c r="NUA313"/>
      <c r="NUB313"/>
      <c r="NUC313"/>
      <c r="NUD313"/>
      <c r="NUE313"/>
      <c r="NUF313"/>
      <c r="NUG313"/>
      <c r="NUH313"/>
      <c r="NUI313"/>
      <c r="NUJ313"/>
      <c r="NUK313"/>
      <c r="NUL313"/>
      <c r="NUM313"/>
      <c r="NUN313"/>
      <c r="NUO313"/>
      <c r="NUP313"/>
      <c r="NUQ313"/>
      <c r="NUR313"/>
      <c r="NUS313"/>
      <c r="NUT313"/>
      <c r="NUU313"/>
      <c r="NUV313"/>
      <c r="NUW313"/>
      <c r="NUX313"/>
      <c r="NUY313"/>
      <c r="NUZ313"/>
      <c r="NVA313"/>
      <c r="NVB313"/>
      <c r="NVC313"/>
      <c r="NVD313"/>
      <c r="NVE313"/>
      <c r="NVF313"/>
      <c r="NVG313"/>
      <c r="NVH313"/>
      <c r="NVI313"/>
      <c r="NVJ313"/>
      <c r="NVK313"/>
      <c r="NVL313"/>
      <c r="NVM313"/>
      <c r="NVN313"/>
      <c r="NVO313"/>
      <c r="NVP313"/>
      <c r="NVQ313"/>
      <c r="NVR313"/>
      <c r="NVS313"/>
      <c r="NVT313"/>
      <c r="NVU313"/>
      <c r="NVV313"/>
      <c r="NVW313"/>
      <c r="NVX313"/>
      <c r="NVY313"/>
      <c r="NVZ313"/>
      <c r="NWA313"/>
      <c r="NWB313"/>
      <c r="NWC313"/>
      <c r="NWD313"/>
      <c r="NWE313"/>
      <c r="NWF313"/>
      <c r="NWG313"/>
      <c r="NWH313"/>
      <c r="NWI313"/>
      <c r="NWJ313"/>
      <c r="NWK313"/>
      <c r="NWL313"/>
      <c r="NWM313"/>
      <c r="NWN313"/>
      <c r="NWO313"/>
      <c r="NWP313"/>
      <c r="NWQ313"/>
      <c r="NWR313"/>
      <c r="NWS313"/>
      <c r="NWT313"/>
      <c r="NWU313"/>
      <c r="NWV313"/>
      <c r="NWW313"/>
      <c r="NWX313"/>
      <c r="NWY313"/>
      <c r="NWZ313"/>
      <c r="NXA313"/>
      <c r="NXB313"/>
      <c r="NXC313"/>
      <c r="NXD313"/>
      <c r="NXE313"/>
      <c r="NXF313"/>
      <c r="NXG313"/>
      <c r="NXH313"/>
      <c r="NXI313"/>
      <c r="NXJ313"/>
      <c r="NXK313"/>
      <c r="NXL313"/>
      <c r="NXM313"/>
      <c r="NXN313"/>
      <c r="NXO313"/>
      <c r="NXP313"/>
      <c r="NXQ313"/>
      <c r="NXR313"/>
      <c r="NXS313"/>
      <c r="NXT313"/>
      <c r="NXU313"/>
      <c r="NXV313"/>
      <c r="NXW313"/>
      <c r="NXX313"/>
      <c r="NXY313"/>
      <c r="NXZ313"/>
      <c r="NYA313"/>
      <c r="NYB313"/>
      <c r="NYC313"/>
      <c r="NYD313"/>
      <c r="NYE313"/>
      <c r="NYF313"/>
      <c r="NYG313"/>
      <c r="NYH313"/>
      <c r="NYI313"/>
      <c r="NYJ313"/>
      <c r="NYK313"/>
      <c r="NYL313"/>
      <c r="NYM313"/>
      <c r="NYN313"/>
      <c r="NYO313"/>
      <c r="NYP313"/>
      <c r="NYQ313"/>
      <c r="NYR313"/>
      <c r="NYS313"/>
      <c r="NYT313"/>
      <c r="NYU313"/>
      <c r="NYV313"/>
      <c r="NYW313"/>
      <c r="NYX313"/>
      <c r="NYY313"/>
      <c r="NYZ313"/>
      <c r="NZA313"/>
      <c r="NZB313"/>
      <c r="NZC313"/>
      <c r="NZD313"/>
      <c r="NZE313"/>
      <c r="NZF313"/>
      <c r="NZG313"/>
      <c r="NZH313"/>
      <c r="NZI313"/>
      <c r="NZJ313"/>
      <c r="NZK313"/>
      <c r="NZL313"/>
      <c r="NZM313"/>
      <c r="NZN313"/>
      <c r="NZO313"/>
      <c r="NZP313"/>
      <c r="NZQ313"/>
      <c r="NZR313"/>
      <c r="NZS313"/>
      <c r="NZT313"/>
      <c r="NZU313"/>
      <c r="NZV313"/>
      <c r="NZW313"/>
      <c r="NZX313"/>
      <c r="NZY313"/>
      <c r="NZZ313"/>
      <c r="OAA313"/>
      <c r="OAB313"/>
      <c r="OAC313"/>
      <c r="OAD313"/>
      <c r="OAE313"/>
      <c r="OAF313"/>
      <c r="OAG313"/>
      <c r="OAH313"/>
      <c r="OAI313"/>
      <c r="OAJ313"/>
      <c r="OAK313"/>
      <c r="OAL313"/>
      <c r="OAM313"/>
      <c r="OAN313"/>
      <c r="OAO313"/>
      <c r="OAP313"/>
      <c r="OAQ313"/>
      <c r="OAR313"/>
      <c r="OAS313"/>
      <c r="OAT313"/>
      <c r="OAU313"/>
      <c r="OAV313"/>
      <c r="OAW313"/>
      <c r="OAX313"/>
      <c r="OAY313"/>
      <c r="OAZ313"/>
      <c r="OBA313"/>
      <c r="OBB313"/>
      <c r="OBC313"/>
      <c r="OBD313"/>
      <c r="OBE313"/>
      <c r="OBF313"/>
      <c r="OBG313"/>
      <c r="OBH313"/>
      <c r="OBI313"/>
      <c r="OBJ313"/>
      <c r="OBK313"/>
      <c r="OBL313"/>
      <c r="OBM313"/>
      <c r="OBN313"/>
      <c r="OBO313"/>
      <c r="OBP313"/>
      <c r="OBQ313"/>
      <c r="OBR313"/>
      <c r="OBS313"/>
      <c r="OBT313"/>
      <c r="OBU313"/>
      <c r="OBV313"/>
      <c r="OBW313"/>
      <c r="OBX313"/>
      <c r="OBY313"/>
      <c r="OBZ313"/>
      <c r="OCA313"/>
      <c r="OCB313"/>
      <c r="OCC313"/>
      <c r="OCD313"/>
      <c r="OCE313"/>
      <c r="OCF313"/>
      <c r="OCG313"/>
      <c r="OCH313"/>
      <c r="OCI313"/>
      <c r="OCJ313"/>
      <c r="OCK313"/>
      <c r="OCL313"/>
      <c r="OCM313"/>
      <c r="OCN313"/>
      <c r="OCO313"/>
      <c r="OCP313"/>
      <c r="OCQ313"/>
      <c r="OCR313"/>
      <c r="OCS313"/>
      <c r="OCT313"/>
      <c r="OCU313"/>
      <c r="OCV313"/>
      <c r="OCW313"/>
      <c r="OCX313"/>
      <c r="OCY313"/>
      <c r="OCZ313"/>
      <c r="ODA313"/>
      <c r="ODB313"/>
      <c r="ODC313"/>
      <c r="ODD313"/>
      <c r="ODE313"/>
      <c r="ODF313"/>
      <c r="ODG313"/>
      <c r="ODH313"/>
      <c r="ODI313"/>
      <c r="ODJ313"/>
      <c r="ODK313"/>
      <c r="ODL313"/>
      <c r="ODM313"/>
      <c r="ODN313"/>
      <c r="ODO313"/>
      <c r="ODP313"/>
      <c r="ODQ313"/>
      <c r="ODR313"/>
      <c r="ODS313"/>
      <c r="ODT313"/>
      <c r="ODU313"/>
      <c r="ODV313"/>
      <c r="ODW313"/>
      <c r="ODX313"/>
      <c r="ODY313"/>
      <c r="ODZ313"/>
      <c r="OEA313"/>
      <c r="OEB313"/>
      <c r="OEC313"/>
      <c r="OED313"/>
      <c r="OEE313"/>
      <c r="OEF313"/>
      <c r="OEG313"/>
      <c r="OEH313"/>
      <c r="OEI313"/>
      <c r="OEJ313"/>
      <c r="OEK313"/>
      <c r="OEL313"/>
      <c r="OEM313"/>
      <c r="OEN313"/>
      <c r="OEO313"/>
      <c r="OEP313"/>
      <c r="OEQ313"/>
      <c r="OER313"/>
      <c r="OES313"/>
      <c r="OET313"/>
      <c r="OEU313"/>
      <c r="OEV313"/>
      <c r="OEW313"/>
      <c r="OEX313"/>
      <c r="OEY313"/>
      <c r="OEZ313"/>
      <c r="OFA313"/>
      <c r="OFB313"/>
      <c r="OFC313"/>
      <c r="OFD313"/>
      <c r="OFE313"/>
      <c r="OFF313"/>
      <c r="OFG313"/>
      <c r="OFH313"/>
      <c r="OFI313"/>
      <c r="OFJ313"/>
      <c r="OFK313"/>
      <c r="OFL313"/>
      <c r="OFM313"/>
      <c r="OFN313"/>
      <c r="OFO313"/>
      <c r="OFP313"/>
      <c r="OFQ313"/>
      <c r="OFR313"/>
      <c r="OFS313"/>
      <c r="OFT313"/>
      <c r="OFU313"/>
      <c r="OFV313"/>
      <c r="OFW313"/>
      <c r="OFX313"/>
      <c r="OFY313"/>
      <c r="OFZ313"/>
      <c r="OGA313"/>
      <c r="OGB313"/>
      <c r="OGC313"/>
      <c r="OGD313"/>
      <c r="OGE313"/>
      <c r="OGF313"/>
      <c r="OGG313"/>
      <c r="OGH313"/>
      <c r="OGI313"/>
      <c r="OGJ313"/>
      <c r="OGK313"/>
      <c r="OGL313"/>
      <c r="OGM313"/>
      <c r="OGN313"/>
      <c r="OGO313"/>
      <c r="OGP313"/>
      <c r="OGQ313"/>
      <c r="OGR313"/>
      <c r="OGS313"/>
      <c r="OGT313"/>
      <c r="OGU313"/>
      <c r="OGV313"/>
      <c r="OGW313"/>
      <c r="OGX313"/>
      <c r="OGY313"/>
      <c r="OGZ313"/>
      <c r="OHA313"/>
      <c r="OHB313"/>
      <c r="OHC313"/>
      <c r="OHD313"/>
      <c r="OHE313"/>
      <c r="OHF313"/>
      <c r="OHG313"/>
      <c r="OHH313"/>
      <c r="OHI313"/>
      <c r="OHJ313"/>
      <c r="OHK313"/>
      <c r="OHL313"/>
      <c r="OHM313"/>
      <c r="OHN313"/>
      <c r="OHO313"/>
      <c r="OHP313"/>
      <c r="OHQ313"/>
      <c r="OHR313"/>
      <c r="OHS313"/>
      <c r="OHT313"/>
      <c r="OHU313"/>
      <c r="OHV313"/>
      <c r="OHW313"/>
      <c r="OHX313"/>
      <c r="OHY313"/>
      <c r="OHZ313"/>
      <c r="OIA313"/>
      <c r="OIB313"/>
      <c r="OIC313"/>
      <c r="OID313"/>
      <c r="OIE313"/>
      <c r="OIF313"/>
      <c r="OIG313"/>
      <c r="OIH313"/>
      <c r="OII313"/>
      <c r="OIJ313"/>
      <c r="OIK313"/>
      <c r="OIL313"/>
      <c r="OIM313"/>
      <c r="OIN313"/>
      <c r="OIO313"/>
      <c r="OIP313"/>
      <c r="OIQ313"/>
      <c r="OIR313"/>
      <c r="OIS313"/>
      <c r="OIT313"/>
      <c r="OIU313"/>
      <c r="OIV313"/>
      <c r="OIW313"/>
      <c r="OIX313"/>
      <c r="OIY313"/>
      <c r="OIZ313"/>
      <c r="OJA313"/>
      <c r="OJB313"/>
      <c r="OJC313"/>
      <c r="OJD313"/>
      <c r="OJE313"/>
      <c r="OJF313"/>
      <c r="OJG313"/>
      <c r="OJH313"/>
      <c r="OJI313"/>
      <c r="OJJ313"/>
      <c r="OJK313"/>
      <c r="OJL313"/>
      <c r="OJM313"/>
      <c r="OJN313"/>
      <c r="OJO313"/>
      <c r="OJP313"/>
      <c r="OJQ313"/>
      <c r="OJR313"/>
      <c r="OJS313"/>
      <c r="OJT313"/>
      <c r="OJU313"/>
      <c r="OJV313"/>
      <c r="OJW313"/>
      <c r="OJX313"/>
      <c r="OJY313"/>
      <c r="OJZ313"/>
      <c r="OKA313"/>
      <c r="OKB313"/>
      <c r="OKC313"/>
      <c r="OKD313"/>
      <c r="OKE313"/>
      <c r="OKF313"/>
      <c r="OKG313"/>
      <c r="OKH313"/>
      <c r="OKI313"/>
      <c r="OKJ313"/>
      <c r="OKK313"/>
      <c r="OKL313"/>
      <c r="OKM313"/>
      <c r="OKN313"/>
      <c r="OKO313"/>
      <c r="OKP313"/>
      <c r="OKQ313"/>
      <c r="OKR313"/>
      <c r="OKS313"/>
      <c r="OKT313"/>
      <c r="OKU313"/>
      <c r="OKV313"/>
      <c r="OKW313"/>
      <c r="OKX313"/>
      <c r="OKY313"/>
      <c r="OKZ313"/>
      <c r="OLA313"/>
      <c r="OLB313"/>
      <c r="OLC313"/>
      <c r="OLD313"/>
      <c r="OLE313"/>
      <c r="OLF313"/>
      <c r="OLG313"/>
      <c r="OLH313"/>
      <c r="OLI313"/>
      <c r="OLJ313"/>
      <c r="OLK313"/>
      <c r="OLL313"/>
      <c r="OLM313"/>
      <c r="OLN313"/>
      <c r="OLO313"/>
      <c r="OLP313"/>
      <c r="OLQ313"/>
      <c r="OLR313"/>
      <c r="OLS313"/>
      <c r="OLT313"/>
      <c r="OLU313"/>
      <c r="OLV313"/>
      <c r="OLW313"/>
      <c r="OLX313"/>
      <c r="OLY313"/>
      <c r="OLZ313"/>
      <c r="OMA313"/>
      <c r="OMB313"/>
      <c r="OMC313"/>
      <c r="OMD313"/>
      <c r="OME313"/>
      <c r="OMF313"/>
      <c r="OMG313"/>
      <c r="OMH313"/>
      <c r="OMI313"/>
      <c r="OMJ313"/>
      <c r="OMK313"/>
      <c r="OML313"/>
      <c r="OMM313"/>
      <c r="OMN313"/>
      <c r="OMO313"/>
      <c r="OMP313"/>
      <c r="OMQ313"/>
      <c r="OMR313"/>
      <c r="OMS313"/>
      <c r="OMT313"/>
      <c r="OMU313"/>
      <c r="OMV313"/>
      <c r="OMW313"/>
      <c r="OMX313"/>
      <c r="OMY313"/>
      <c r="OMZ313"/>
      <c r="ONA313"/>
      <c r="ONB313"/>
      <c r="ONC313"/>
      <c r="OND313"/>
      <c r="ONE313"/>
      <c r="ONF313"/>
      <c r="ONG313"/>
      <c r="ONH313"/>
      <c r="ONI313"/>
      <c r="ONJ313"/>
      <c r="ONK313"/>
      <c r="ONL313"/>
      <c r="ONM313"/>
      <c r="ONN313"/>
      <c r="ONO313"/>
      <c r="ONP313"/>
      <c r="ONQ313"/>
      <c r="ONR313"/>
      <c r="ONS313"/>
      <c r="ONT313"/>
      <c r="ONU313"/>
      <c r="ONV313"/>
      <c r="ONW313"/>
      <c r="ONX313"/>
      <c r="ONY313"/>
      <c r="ONZ313"/>
      <c r="OOA313"/>
      <c r="OOB313"/>
      <c r="OOC313"/>
      <c r="OOD313"/>
      <c r="OOE313"/>
      <c r="OOF313"/>
      <c r="OOG313"/>
      <c r="OOH313"/>
      <c r="OOI313"/>
      <c r="OOJ313"/>
      <c r="OOK313"/>
      <c r="OOL313"/>
      <c r="OOM313"/>
      <c r="OON313"/>
      <c r="OOO313"/>
      <c r="OOP313"/>
      <c r="OOQ313"/>
      <c r="OOR313"/>
      <c r="OOS313"/>
      <c r="OOT313"/>
      <c r="OOU313"/>
      <c r="OOV313"/>
      <c r="OOW313"/>
      <c r="OOX313"/>
      <c r="OOY313"/>
      <c r="OOZ313"/>
      <c r="OPA313"/>
      <c r="OPB313"/>
      <c r="OPC313"/>
      <c r="OPD313"/>
      <c r="OPE313"/>
      <c r="OPF313"/>
      <c r="OPG313"/>
      <c r="OPH313"/>
      <c r="OPI313"/>
      <c r="OPJ313"/>
      <c r="OPK313"/>
      <c r="OPL313"/>
      <c r="OPM313"/>
      <c r="OPN313"/>
      <c r="OPO313"/>
      <c r="OPP313"/>
      <c r="OPQ313"/>
      <c r="OPR313"/>
      <c r="OPS313"/>
      <c r="OPT313"/>
      <c r="OPU313"/>
      <c r="OPV313"/>
      <c r="OPW313"/>
      <c r="OPX313"/>
      <c r="OPY313"/>
      <c r="OPZ313"/>
      <c r="OQA313"/>
      <c r="OQB313"/>
      <c r="OQC313"/>
      <c r="OQD313"/>
      <c r="OQE313"/>
      <c r="OQF313"/>
      <c r="OQG313"/>
      <c r="OQH313"/>
      <c r="OQI313"/>
      <c r="OQJ313"/>
      <c r="OQK313"/>
      <c r="OQL313"/>
      <c r="OQM313"/>
      <c r="OQN313"/>
      <c r="OQO313"/>
      <c r="OQP313"/>
      <c r="OQQ313"/>
      <c r="OQR313"/>
      <c r="OQS313"/>
      <c r="OQT313"/>
      <c r="OQU313"/>
      <c r="OQV313"/>
      <c r="OQW313"/>
      <c r="OQX313"/>
      <c r="OQY313"/>
      <c r="OQZ313"/>
      <c r="ORA313"/>
      <c r="ORB313"/>
      <c r="ORC313"/>
      <c r="ORD313"/>
      <c r="ORE313"/>
      <c r="ORF313"/>
      <c r="ORG313"/>
      <c r="ORH313"/>
      <c r="ORI313"/>
      <c r="ORJ313"/>
      <c r="ORK313"/>
      <c r="ORL313"/>
      <c r="ORM313"/>
      <c r="ORN313"/>
      <c r="ORO313"/>
      <c r="ORP313"/>
      <c r="ORQ313"/>
      <c r="ORR313"/>
      <c r="ORS313"/>
      <c r="ORT313"/>
      <c r="ORU313"/>
      <c r="ORV313"/>
      <c r="ORW313"/>
      <c r="ORX313"/>
      <c r="ORY313"/>
      <c r="ORZ313"/>
      <c r="OSA313"/>
      <c r="OSB313"/>
      <c r="OSC313"/>
      <c r="OSD313"/>
      <c r="OSE313"/>
      <c r="OSF313"/>
      <c r="OSG313"/>
      <c r="OSH313"/>
      <c r="OSI313"/>
      <c r="OSJ313"/>
      <c r="OSK313"/>
      <c r="OSL313"/>
      <c r="OSM313"/>
      <c r="OSN313"/>
      <c r="OSO313"/>
      <c r="OSP313"/>
      <c r="OSQ313"/>
      <c r="OSR313"/>
      <c r="OSS313"/>
      <c r="OST313"/>
      <c r="OSU313"/>
      <c r="OSV313"/>
      <c r="OSW313"/>
      <c r="OSX313"/>
      <c r="OSY313"/>
      <c r="OSZ313"/>
      <c r="OTA313"/>
      <c r="OTB313"/>
      <c r="OTC313"/>
      <c r="OTD313"/>
      <c r="OTE313"/>
      <c r="OTF313"/>
      <c r="OTG313"/>
      <c r="OTH313"/>
      <c r="OTI313"/>
      <c r="OTJ313"/>
      <c r="OTK313"/>
      <c r="OTL313"/>
      <c r="OTM313"/>
      <c r="OTN313"/>
      <c r="OTO313"/>
      <c r="OTP313"/>
      <c r="OTQ313"/>
      <c r="OTR313"/>
      <c r="OTS313"/>
      <c r="OTT313"/>
      <c r="OTU313"/>
      <c r="OTV313"/>
      <c r="OTW313"/>
      <c r="OTX313"/>
      <c r="OTY313"/>
      <c r="OTZ313"/>
      <c r="OUA313"/>
      <c r="OUB313"/>
      <c r="OUC313"/>
      <c r="OUD313"/>
      <c r="OUE313"/>
      <c r="OUF313"/>
      <c r="OUG313"/>
      <c r="OUH313"/>
      <c r="OUI313"/>
      <c r="OUJ313"/>
      <c r="OUK313"/>
      <c r="OUL313"/>
      <c r="OUM313"/>
      <c r="OUN313"/>
      <c r="OUO313"/>
      <c r="OUP313"/>
      <c r="OUQ313"/>
      <c r="OUR313"/>
      <c r="OUS313"/>
      <c r="OUT313"/>
      <c r="OUU313"/>
      <c r="OUV313"/>
      <c r="OUW313"/>
      <c r="OUX313"/>
      <c r="OUY313"/>
      <c r="OUZ313"/>
      <c r="OVA313"/>
      <c r="OVB313"/>
      <c r="OVC313"/>
      <c r="OVD313"/>
      <c r="OVE313"/>
      <c r="OVF313"/>
      <c r="OVG313"/>
      <c r="OVH313"/>
      <c r="OVI313"/>
      <c r="OVJ313"/>
      <c r="OVK313"/>
      <c r="OVL313"/>
      <c r="OVM313"/>
      <c r="OVN313"/>
      <c r="OVO313"/>
      <c r="OVP313"/>
      <c r="OVQ313"/>
      <c r="OVR313"/>
      <c r="OVS313"/>
      <c r="OVT313"/>
      <c r="OVU313"/>
      <c r="OVV313"/>
      <c r="OVW313"/>
      <c r="OVX313"/>
      <c r="OVY313"/>
      <c r="OVZ313"/>
      <c r="OWA313"/>
      <c r="OWB313"/>
      <c r="OWC313"/>
      <c r="OWD313"/>
      <c r="OWE313"/>
      <c r="OWF313"/>
      <c r="OWG313"/>
      <c r="OWH313"/>
      <c r="OWI313"/>
      <c r="OWJ313"/>
      <c r="OWK313"/>
      <c r="OWL313"/>
      <c r="OWM313"/>
      <c r="OWN313"/>
      <c r="OWO313"/>
      <c r="OWP313"/>
      <c r="OWQ313"/>
      <c r="OWR313"/>
      <c r="OWS313"/>
      <c r="OWT313"/>
      <c r="OWU313"/>
      <c r="OWV313"/>
      <c r="OWW313"/>
      <c r="OWX313"/>
      <c r="OWY313"/>
      <c r="OWZ313"/>
      <c r="OXA313"/>
      <c r="OXB313"/>
      <c r="OXC313"/>
      <c r="OXD313"/>
      <c r="OXE313"/>
      <c r="OXF313"/>
      <c r="OXG313"/>
      <c r="OXH313"/>
      <c r="OXI313"/>
      <c r="OXJ313"/>
      <c r="OXK313"/>
      <c r="OXL313"/>
      <c r="OXM313"/>
      <c r="OXN313"/>
      <c r="OXO313"/>
      <c r="OXP313"/>
      <c r="OXQ313"/>
      <c r="OXR313"/>
      <c r="OXS313"/>
      <c r="OXT313"/>
      <c r="OXU313"/>
      <c r="OXV313"/>
      <c r="OXW313"/>
      <c r="OXX313"/>
      <c r="OXY313"/>
      <c r="OXZ313"/>
      <c r="OYA313"/>
      <c r="OYB313"/>
      <c r="OYC313"/>
      <c r="OYD313"/>
      <c r="OYE313"/>
      <c r="OYF313"/>
      <c r="OYG313"/>
      <c r="OYH313"/>
      <c r="OYI313"/>
      <c r="OYJ313"/>
      <c r="OYK313"/>
      <c r="OYL313"/>
      <c r="OYM313"/>
      <c r="OYN313"/>
      <c r="OYO313"/>
      <c r="OYP313"/>
      <c r="OYQ313"/>
      <c r="OYR313"/>
      <c r="OYS313"/>
      <c r="OYT313"/>
      <c r="OYU313"/>
      <c r="OYV313"/>
      <c r="OYW313"/>
      <c r="OYX313"/>
      <c r="OYY313"/>
      <c r="OYZ313"/>
      <c r="OZA313"/>
      <c r="OZB313"/>
      <c r="OZC313"/>
      <c r="OZD313"/>
      <c r="OZE313"/>
      <c r="OZF313"/>
      <c r="OZG313"/>
      <c r="OZH313"/>
      <c r="OZI313"/>
      <c r="OZJ313"/>
      <c r="OZK313"/>
      <c r="OZL313"/>
      <c r="OZM313"/>
      <c r="OZN313"/>
      <c r="OZO313"/>
      <c r="OZP313"/>
      <c r="OZQ313"/>
      <c r="OZR313"/>
      <c r="OZS313"/>
      <c r="OZT313"/>
      <c r="OZU313"/>
      <c r="OZV313"/>
      <c r="OZW313"/>
      <c r="OZX313"/>
      <c r="OZY313"/>
      <c r="OZZ313"/>
      <c r="PAA313"/>
      <c r="PAB313"/>
      <c r="PAC313"/>
      <c r="PAD313"/>
      <c r="PAE313"/>
      <c r="PAF313"/>
      <c r="PAG313"/>
      <c r="PAH313"/>
      <c r="PAI313"/>
      <c r="PAJ313"/>
      <c r="PAK313"/>
      <c r="PAL313"/>
      <c r="PAM313"/>
      <c r="PAN313"/>
      <c r="PAO313"/>
      <c r="PAP313"/>
      <c r="PAQ313"/>
      <c r="PAR313"/>
      <c r="PAS313"/>
      <c r="PAT313"/>
      <c r="PAU313"/>
      <c r="PAV313"/>
      <c r="PAW313"/>
      <c r="PAX313"/>
      <c r="PAY313"/>
      <c r="PAZ313"/>
      <c r="PBA313"/>
      <c r="PBB313"/>
      <c r="PBC313"/>
      <c r="PBD313"/>
      <c r="PBE313"/>
      <c r="PBF313"/>
      <c r="PBG313"/>
      <c r="PBH313"/>
      <c r="PBI313"/>
      <c r="PBJ313"/>
      <c r="PBK313"/>
      <c r="PBL313"/>
      <c r="PBM313"/>
      <c r="PBN313"/>
      <c r="PBO313"/>
      <c r="PBP313"/>
      <c r="PBQ313"/>
      <c r="PBR313"/>
      <c r="PBS313"/>
      <c r="PBT313"/>
      <c r="PBU313"/>
      <c r="PBV313"/>
      <c r="PBW313"/>
      <c r="PBX313"/>
      <c r="PBY313"/>
      <c r="PBZ313"/>
      <c r="PCA313"/>
      <c r="PCB313"/>
      <c r="PCC313"/>
      <c r="PCD313"/>
      <c r="PCE313"/>
      <c r="PCF313"/>
      <c r="PCG313"/>
      <c r="PCH313"/>
      <c r="PCI313"/>
      <c r="PCJ313"/>
      <c r="PCK313"/>
      <c r="PCL313"/>
      <c r="PCM313"/>
      <c r="PCN313"/>
      <c r="PCO313"/>
      <c r="PCP313"/>
      <c r="PCQ313"/>
      <c r="PCR313"/>
      <c r="PCS313"/>
      <c r="PCT313"/>
      <c r="PCU313"/>
      <c r="PCV313"/>
      <c r="PCW313"/>
      <c r="PCX313"/>
      <c r="PCY313"/>
      <c r="PCZ313"/>
      <c r="PDA313"/>
      <c r="PDB313"/>
      <c r="PDC313"/>
      <c r="PDD313"/>
      <c r="PDE313"/>
      <c r="PDF313"/>
      <c r="PDG313"/>
      <c r="PDH313"/>
      <c r="PDI313"/>
      <c r="PDJ313"/>
      <c r="PDK313"/>
      <c r="PDL313"/>
      <c r="PDM313"/>
      <c r="PDN313"/>
      <c r="PDO313"/>
      <c r="PDP313"/>
      <c r="PDQ313"/>
      <c r="PDR313"/>
      <c r="PDS313"/>
      <c r="PDT313"/>
      <c r="PDU313"/>
      <c r="PDV313"/>
      <c r="PDW313"/>
      <c r="PDX313"/>
      <c r="PDY313"/>
      <c r="PDZ313"/>
      <c r="PEA313"/>
      <c r="PEB313"/>
      <c r="PEC313"/>
      <c r="PED313"/>
      <c r="PEE313"/>
      <c r="PEF313"/>
      <c r="PEG313"/>
      <c r="PEH313"/>
      <c r="PEI313"/>
      <c r="PEJ313"/>
      <c r="PEK313"/>
      <c r="PEL313"/>
      <c r="PEM313"/>
      <c r="PEN313"/>
      <c r="PEO313"/>
      <c r="PEP313"/>
      <c r="PEQ313"/>
      <c r="PER313"/>
      <c r="PES313"/>
      <c r="PET313"/>
      <c r="PEU313"/>
      <c r="PEV313"/>
      <c r="PEW313"/>
      <c r="PEX313"/>
      <c r="PEY313"/>
      <c r="PEZ313"/>
      <c r="PFA313"/>
      <c r="PFB313"/>
      <c r="PFC313"/>
      <c r="PFD313"/>
      <c r="PFE313"/>
      <c r="PFF313"/>
      <c r="PFG313"/>
      <c r="PFH313"/>
      <c r="PFI313"/>
      <c r="PFJ313"/>
      <c r="PFK313"/>
      <c r="PFL313"/>
      <c r="PFM313"/>
      <c r="PFN313"/>
      <c r="PFO313"/>
      <c r="PFP313"/>
      <c r="PFQ313"/>
      <c r="PFR313"/>
      <c r="PFS313"/>
      <c r="PFT313"/>
      <c r="PFU313"/>
      <c r="PFV313"/>
      <c r="PFW313"/>
      <c r="PFX313"/>
      <c r="PFY313"/>
      <c r="PFZ313"/>
      <c r="PGA313"/>
      <c r="PGB313"/>
      <c r="PGC313"/>
      <c r="PGD313"/>
      <c r="PGE313"/>
      <c r="PGF313"/>
      <c r="PGG313"/>
      <c r="PGH313"/>
      <c r="PGI313"/>
      <c r="PGJ313"/>
      <c r="PGK313"/>
      <c r="PGL313"/>
      <c r="PGM313"/>
      <c r="PGN313"/>
      <c r="PGO313"/>
      <c r="PGP313"/>
      <c r="PGQ313"/>
      <c r="PGR313"/>
      <c r="PGS313"/>
      <c r="PGT313"/>
      <c r="PGU313"/>
      <c r="PGV313"/>
      <c r="PGW313"/>
      <c r="PGX313"/>
      <c r="PGY313"/>
      <c r="PGZ313"/>
      <c r="PHA313"/>
      <c r="PHB313"/>
      <c r="PHC313"/>
      <c r="PHD313"/>
      <c r="PHE313"/>
      <c r="PHF313"/>
      <c r="PHG313"/>
      <c r="PHH313"/>
      <c r="PHI313"/>
      <c r="PHJ313"/>
      <c r="PHK313"/>
      <c r="PHL313"/>
      <c r="PHM313"/>
      <c r="PHN313"/>
      <c r="PHO313"/>
      <c r="PHP313"/>
      <c r="PHQ313"/>
      <c r="PHR313"/>
      <c r="PHS313"/>
      <c r="PHT313"/>
      <c r="PHU313"/>
      <c r="PHV313"/>
      <c r="PHW313"/>
      <c r="PHX313"/>
      <c r="PHY313"/>
      <c r="PHZ313"/>
      <c r="PIA313"/>
      <c r="PIB313"/>
      <c r="PIC313"/>
      <c r="PID313"/>
      <c r="PIE313"/>
      <c r="PIF313"/>
      <c r="PIG313"/>
      <c r="PIH313"/>
      <c r="PII313"/>
      <c r="PIJ313"/>
      <c r="PIK313"/>
      <c r="PIL313"/>
      <c r="PIM313"/>
      <c r="PIN313"/>
      <c r="PIO313"/>
      <c r="PIP313"/>
      <c r="PIQ313"/>
      <c r="PIR313"/>
      <c r="PIS313"/>
      <c r="PIT313"/>
      <c r="PIU313"/>
      <c r="PIV313"/>
      <c r="PIW313"/>
      <c r="PIX313"/>
      <c r="PIY313"/>
      <c r="PIZ313"/>
      <c r="PJA313"/>
      <c r="PJB313"/>
      <c r="PJC313"/>
      <c r="PJD313"/>
      <c r="PJE313"/>
      <c r="PJF313"/>
      <c r="PJG313"/>
      <c r="PJH313"/>
      <c r="PJI313"/>
      <c r="PJJ313"/>
      <c r="PJK313"/>
      <c r="PJL313"/>
      <c r="PJM313"/>
      <c r="PJN313"/>
      <c r="PJO313"/>
      <c r="PJP313"/>
      <c r="PJQ313"/>
      <c r="PJR313"/>
      <c r="PJS313"/>
      <c r="PJT313"/>
      <c r="PJU313"/>
      <c r="PJV313"/>
      <c r="PJW313"/>
      <c r="PJX313"/>
      <c r="PJY313"/>
      <c r="PJZ313"/>
      <c r="PKA313"/>
      <c r="PKB313"/>
      <c r="PKC313"/>
      <c r="PKD313"/>
      <c r="PKE313"/>
      <c r="PKF313"/>
      <c r="PKG313"/>
      <c r="PKH313"/>
      <c r="PKI313"/>
      <c r="PKJ313"/>
      <c r="PKK313"/>
      <c r="PKL313"/>
      <c r="PKM313"/>
      <c r="PKN313"/>
      <c r="PKO313"/>
      <c r="PKP313"/>
      <c r="PKQ313"/>
      <c r="PKR313"/>
      <c r="PKS313"/>
      <c r="PKT313"/>
      <c r="PKU313"/>
      <c r="PKV313"/>
      <c r="PKW313"/>
      <c r="PKX313"/>
      <c r="PKY313"/>
      <c r="PKZ313"/>
      <c r="PLA313"/>
      <c r="PLB313"/>
      <c r="PLC313"/>
      <c r="PLD313"/>
      <c r="PLE313"/>
      <c r="PLF313"/>
      <c r="PLG313"/>
      <c r="PLH313"/>
      <c r="PLI313"/>
      <c r="PLJ313"/>
      <c r="PLK313"/>
      <c r="PLL313"/>
      <c r="PLM313"/>
      <c r="PLN313"/>
      <c r="PLO313"/>
      <c r="PLP313"/>
      <c r="PLQ313"/>
      <c r="PLR313"/>
      <c r="PLS313"/>
      <c r="PLT313"/>
      <c r="PLU313"/>
      <c r="PLV313"/>
      <c r="PLW313"/>
      <c r="PLX313"/>
      <c r="PLY313"/>
      <c r="PLZ313"/>
      <c r="PMA313"/>
      <c r="PMB313"/>
      <c r="PMC313"/>
      <c r="PMD313"/>
      <c r="PME313"/>
      <c r="PMF313"/>
      <c r="PMG313"/>
      <c r="PMH313"/>
      <c r="PMI313"/>
      <c r="PMJ313"/>
      <c r="PMK313"/>
      <c r="PML313"/>
      <c r="PMM313"/>
      <c r="PMN313"/>
      <c r="PMO313"/>
      <c r="PMP313"/>
      <c r="PMQ313"/>
      <c r="PMR313"/>
      <c r="PMS313"/>
      <c r="PMT313"/>
      <c r="PMU313"/>
      <c r="PMV313"/>
      <c r="PMW313"/>
      <c r="PMX313"/>
      <c r="PMY313"/>
      <c r="PMZ313"/>
      <c r="PNA313"/>
      <c r="PNB313"/>
      <c r="PNC313"/>
      <c r="PND313"/>
      <c r="PNE313"/>
      <c r="PNF313"/>
      <c r="PNG313"/>
      <c r="PNH313"/>
      <c r="PNI313"/>
      <c r="PNJ313"/>
      <c r="PNK313"/>
      <c r="PNL313"/>
      <c r="PNM313"/>
      <c r="PNN313"/>
      <c r="PNO313"/>
      <c r="PNP313"/>
      <c r="PNQ313"/>
      <c r="PNR313"/>
      <c r="PNS313"/>
      <c r="PNT313"/>
      <c r="PNU313"/>
      <c r="PNV313"/>
      <c r="PNW313"/>
      <c r="PNX313"/>
      <c r="PNY313"/>
      <c r="PNZ313"/>
      <c r="POA313"/>
      <c r="POB313"/>
      <c r="POC313"/>
      <c r="POD313"/>
      <c r="POE313"/>
      <c r="POF313"/>
      <c r="POG313"/>
      <c r="POH313"/>
      <c r="POI313"/>
      <c r="POJ313"/>
      <c r="POK313"/>
      <c r="POL313"/>
      <c r="POM313"/>
      <c r="PON313"/>
      <c r="POO313"/>
      <c r="POP313"/>
      <c r="POQ313"/>
      <c r="POR313"/>
      <c r="POS313"/>
      <c r="POT313"/>
      <c r="POU313"/>
      <c r="POV313"/>
      <c r="POW313"/>
      <c r="POX313"/>
      <c r="POY313"/>
      <c r="POZ313"/>
      <c r="PPA313"/>
      <c r="PPB313"/>
      <c r="PPC313"/>
      <c r="PPD313"/>
      <c r="PPE313"/>
      <c r="PPF313"/>
      <c r="PPG313"/>
      <c r="PPH313"/>
      <c r="PPI313"/>
      <c r="PPJ313"/>
      <c r="PPK313"/>
      <c r="PPL313"/>
      <c r="PPM313"/>
      <c r="PPN313"/>
      <c r="PPO313"/>
      <c r="PPP313"/>
      <c r="PPQ313"/>
      <c r="PPR313"/>
      <c r="PPS313"/>
      <c r="PPT313"/>
      <c r="PPU313"/>
      <c r="PPV313"/>
      <c r="PPW313"/>
      <c r="PPX313"/>
      <c r="PPY313"/>
      <c r="PPZ313"/>
      <c r="PQA313"/>
      <c r="PQB313"/>
      <c r="PQC313"/>
      <c r="PQD313"/>
      <c r="PQE313"/>
      <c r="PQF313"/>
      <c r="PQG313"/>
      <c r="PQH313"/>
      <c r="PQI313"/>
      <c r="PQJ313"/>
      <c r="PQK313"/>
      <c r="PQL313"/>
      <c r="PQM313"/>
      <c r="PQN313"/>
      <c r="PQO313"/>
      <c r="PQP313"/>
      <c r="PQQ313"/>
      <c r="PQR313"/>
      <c r="PQS313"/>
      <c r="PQT313"/>
      <c r="PQU313"/>
      <c r="PQV313"/>
      <c r="PQW313"/>
      <c r="PQX313"/>
      <c r="PQY313"/>
      <c r="PQZ313"/>
      <c r="PRA313"/>
      <c r="PRB313"/>
      <c r="PRC313"/>
      <c r="PRD313"/>
      <c r="PRE313"/>
      <c r="PRF313"/>
      <c r="PRG313"/>
      <c r="PRH313"/>
      <c r="PRI313"/>
      <c r="PRJ313"/>
      <c r="PRK313"/>
      <c r="PRL313"/>
      <c r="PRM313"/>
      <c r="PRN313"/>
      <c r="PRO313"/>
      <c r="PRP313"/>
      <c r="PRQ313"/>
      <c r="PRR313"/>
      <c r="PRS313"/>
      <c r="PRT313"/>
      <c r="PRU313"/>
      <c r="PRV313"/>
      <c r="PRW313"/>
      <c r="PRX313"/>
      <c r="PRY313"/>
      <c r="PRZ313"/>
      <c r="PSA313"/>
      <c r="PSB313"/>
      <c r="PSC313"/>
      <c r="PSD313"/>
      <c r="PSE313"/>
      <c r="PSF313"/>
      <c r="PSG313"/>
      <c r="PSH313"/>
      <c r="PSI313"/>
      <c r="PSJ313"/>
      <c r="PSK313"/>
      <c r="PSL313"/>
      <c r="PSM313"/>
      <c r="PSN313"/>
      <c r="PSO313"/>
      <c r="PSP313"/>
      <c r="PSQ313"/>
      <c r="PSR313"/>
      <c r="PSS313"/>
      <c r="PST313"/>
      <c r="PSU313"/>
      <c r="PSV313"/>
      <c r="PSW313"/>
      <c r="PSX313"/>
      <c r="PSY313"/>
      <c r="PSZ313"/>
      <c r="PTA313"/>
      <c r="PTB313"/>
      <c r="PTC313"/>
      <c r="PTD313"/>
      <c r="PTE313"/>
      <c r="PTF313"/>
      <c r="PTG313"/>
      <c r="PTH313"/>
      <c r="PTI313"/>
      <c r="PTJ313"/>
      <c r="PTK313"/>
      <c r="PTL313"/>
      <c r="PTM313"/>
      <c r="PTN313"/>
      <c r="PTO313"/>
      <c r="PTP313"/>
      <c r="PTQ313"/>
      <c r="PTR313"/>
      <c r="PTS313"/>
      <c r="PTT313"/>
      <c r="PTU313"/>
      <c r="PTV313"/>
      <c r="PTW313"/>
      <c r="PTX313"/>
      <c r="PTY313"/>
      <c r="PTZ313"/>
      <c r="PUA313"/>
      <c r="PUB313"/>
      <c r="PUC313"/>
      <c r="PUD313"/>
      <c r="PUE313"/>
      <c r="PUF313"/>
      <c r="PUG313"/>
      <c r="PUH313"/>
      <c r="PUI313"/>
      <c r="PUJ313"/>
      <c r="PUK313"/>
      <c r="PUL313"/>
      <c r="PUM313"/>
      <c r="PUN313"/>
      <c r="PUO313"/>
      <c r="PUP313"/>
      <c r="PUQ313"/>
      <c r="PUR313"/>
      <c r="PUS313"/>
      <c r="PUT313"/>
      <c r="PUU313"/>
      <c r="PUV313"/>
      <c r="PUW313"/>
      <c r="PUX313"/>
      <c r="PUY313"/>
      <c r="PUZ313"/>
      <c r="PVA313"/>
      <c r="PVB313"/>
      <c r="PVC313"/>
      <c r="PVD313"/>
      <c r="PVE313"/>
      <c r="PVF313"/>
      <c r="PVG313"/>
      <c r="PVH313"/>
      <c r="PVI313"/>
      <c r="PVJ313"/>
      <c r="PVK313"/>
      <c r="PVL313"/>
      <c r="PVM313"/>
      <c r="PVN313"/>
      <c r="PVO313"/>
      <c r="PVP313"/>
      <c r="PVQ313"/>
      <c r="PVR313"/>
      <c r="PVS313"/>
      <c r="PVT313"/>
      <c r="PVU313"/>
      <c r="PVV313"/>
      <c r="PVW313"/>
      <c r="PVX313"/>
      <c r="PVY313"/>
      <c r="PVZ313"/>
      <c r="PWA313"/>
      <c r="PWB313"/>
      <c r="PWC313"/>
      <c r="PWD313"/>
      <c r="PWE313"/>
      <c r="PWF313"/>
      <c r="PWG313"/>
      <c r="PWH313"/>
      <c r="PWI313"/>
      <c r="PWJ313"/>
      <c r="PWK313"/>
      <c r="PWL313"/>
      <c r="PWM313"/>
      <c r="PWN313"/>
      <c r="PWO313"/>
      <c r="PWP313"/>
      <c r="PWQ313"/>
      <c r="PWR313"/>
      <c r="PWS313"/>
      <c r="PWT313"/>
      <c r="PWU313"/>
      <c r="PWV313"/>
      <c r="PWW313"/>
      <c r="PWX313"/>
      <c r="PWY313"/>
      <c r="PWZ313"/>
      <c r="PXA313"/>
      <c r="PXB313"/>
      <c r="PXC313"/>
      <c r="PXD313"/>
      <c r="PXE313"/>
      <c r="PXF313"/>
      <c r="PXG313"/>
      <c r="PXH313"/>
      <c r="PXI313"/>
      <c r="PXJ313"/>
      <c r="PXK313"/>
      <c r="PXL313"/>
      <c r="PXM313"/>
      <c r="PXN313"/>
      <c r="PXO313"/>
      <c r="PXP313"/>
      <c r="PXQ313"/>
      <c r="PXR313"/>
      <c r="PXS313"/>
      <c r="PXT313"/>
      <c r="PXU313"/>
      <c r="PXV313"/>
      <c r="PXW313"/>
      <c r="PXX313"/>
      <c r="PXY313"/>
      <c r="PXZ313"/>
      <c r="PYA313"/>
      <c r="PYB313"/>
      <c r="PYC313"/>
      <c r="PYD313"/>
      <c r="PYE313"/>
      <c r="PYF313"/>
      <c r="PYG313"/>
      <c r="PYH313"/>
      <c r="PYI313"/>
      <c r="PYJ313"/>
      <c r="PYK313"/>
      <c r="PYL313"/>
      <c r="PYM313"/>
      <c r="PYN313"/>
      <c r="PYO313"/>
      <c r="PYP313"/>
      <c r="PYQ313"/>
      <c r="PYR313"/>
      <c r="PYS313"/>
      <c r="PYT313"/>
      <c r="PYU313"/>
      <c r="PYV313"/>
      <c r="PYW313"/>
      <c r="PYX313"/>
      <c r="PYY313"/>
      <c r="PYZ313"/>
      <c r="PZA313"/>
      <c r="PZB313"/>
      <c r="PZC313"/>
      <c r="PZD313"/>
      <c r="PZE313"/>
      <c r="PZF313"/>
      <c r="PZG313"/>
      <c r="PZH313"/>
      <c r="PZI313"/>
      <c r="PZJ313"/>
      <c r="PZK313"/>
      <c r="PZL313"/>
      <c r="PZM313"/>
      <c r="PZN313"/>
      <c r="PZO313"/>
      <c r="PZP313"/>
      <c r="PZQ313"/>
      <c r="PZR313"/>
      <c r="PZS313"/>
      <c r="PZT313"/>
      <c r="PZU313"/>
      <c r="PZV313"/>
      <c r="PZW313"/>
      <c r="PZX313"/>
      <c r="PZY313"/>
      <c r="PZZ313"/>
      <c r="QAA313"/>
      <c r="QAB313"/>
      <c r="QAC313"/>
      <c r="QAD313"/>
      <c r="QAE313"/>
      <c r="QAF313"/>
      <c r="QAG313"/>
      <c r="QAH313"/>
      <c r="QAI313"/>
      <c r="QAJ313"/>
      <c r="QAK313"/>
      <c r="QAL313"/>
      <c r="QAM313"/>
      <c r="QAN313"/>
      <c r="QAO313"/>
      <c r="QAP313"/>
      <c r="QAQ313"/>
      <c r="QAR313"/>
      <c r="QAS313"/>
      <c r="QAT313"/>
      <c r="QAU313"/>
      <c r="QAV313"/>
      <c r="QAW313"/>
      <c r="QAX313"/>
      <c r="QAY313"/>
      <c r="QAZ313"/>
      <c r="QBA313"/>
      <c r="QBB313"/>
      <c r="QBC313"/>
      <c r="QBD313"/>
      <c r="QBE313"/>
      <c r="QBF313"/>
      <c r="QBG313"/>
      <c r="QBH313"/>
      <c r="QBI313"/>
      <c r="QBJ313"/>
      <c r="QBK313"/>
      <c r="QBL313"/>
      <c r="QBM313"/>
      <c r="QBN313"/>
      <c r="QBO313"/>
      <c r="QBP313"/>
      <c r="QBQ313"/>
      <c r="QBR313"/>
      <c r="QBS313"/>
      <c r="QBT313"/>
      <c r="QBU313"/>
      <c r="QBV313"/>
      <c r="QBW313"/>
      <c r="QBX313"/>
      <c r="QBY313"/>
      <c r="QBZ313"/>
      <c r="QCA313"/>
      <c r="QCB313"/>
      <c r="QCC313"/>
      <c r="QCD313"/>
      <c r="QCE313"/>
      <c r="QCF313"/>
      <c r="QCG313"/>
      <c r="QCH313"/>
      <c r="QCI313"/>
      <c r="QCJ313"/>
      <c r="QCK313"/>
      <c r="QCL313"/>
      <c r="QCM313"/>
      <c r="QCN313"/>
      <c r="QCO313"/>
      <c r="QCP313"/>
      <c r="QCQ313"/>
      <c r="QCR313"/>
      <c r="QCS313"/>
      <c r="QCT313"/>
      <c r="QCU313"/>
      <c r="QCV313"/>
      <c r="QCW313"/>
      <c r="QCX313"/>
      <c r="QCY313"/>
      <c r="QCZ313"/>
      <c r="QDA313"/>
      <c r="QDB313"/>
      <c r="QDC313"/>
      <c r="QDD313"/>
      <c r="QDE313"/>
      <c r="QDF313"/>
      <c r="QDG313"/>
      <c r="QDH313"/>
      <c r="QDI313"/>
      <c r="QDJ313"/>
      <c r="QDK313"/>
      <c r="QDL313"/>
      <c r="QDM313"/>
      <c r="QDN313"/>
      <c r="QDO313"/>
      <c r="QDP313"/>
      <c r="QDQ313"/>
      <c r="QDR313"/>
      <c r="QDS313"/>
      <c r="QDT313"/>
      <c r="QDU313"/>
      <c r="QDV313"/>
      <c r="QDW313"/>
      <c r="QDX313"/>
      <c r="QDY313"/>
      <c r="QDZ313"/>
      <c r="QEA313"/>
      <c r="QEB313"/>
      <c r="QEC313"/>
      <c r="QED313"/>
      <c r="QEE313"/>
      <c r="QEF313"/>
      <c r="QEG313"/>
      <c r="QEH313"/>
      <c r="QEI313"/>
      <c r="QEJ313"/>
      <c r="QEK313"/>
      <c r="QEL313"/>
      <c r="QEM313"/>
      <c r="QEN313"/>
      <c r="QEO313"/>
      <c r="QEP313"/>
      <c r="QEQ313"/>
      <c r="QER313"/>
      <c r="QES313"/>
      <c r="QET313"/>
      <c r="QEU313"/>
      <c r="QEV313"/>
      <c r="QEW313"/>
      <c r="QEX313"/>
      <c r="QEY313"/>
      <c r="QEZ313"/>
      <c r="QFA313"/>
      <c r="QFB313"/>
      <c r="QFC313"/>
      <c r="QFD313"/>
      <c r="QFE313"/>
      <c r="QFF313"/>
      <c r="QFG313"/>
      <c r="QFH313"/>
      <c r="QFI313"/>
      <c r="QFJ313"/>
      <c r="QFK313"/>
      <c r="QFL313"/>
      <c r="QFM313"/>
      <c r="QFN313"/>
      <c r="QFO313"/>
      <c r="QFP313"/>
      <c r="QFQ313"/>
      <c r="QFR313"/>
      <c r="QFS313"/>
      <c r="QFT313"/>
      <c r="QFU313"/>
      <c r="QFV313"/>
      <c r="QFW313"/>
      <c r="QFX313"/>
      <c r="QFY313"/>
      <c r="QFZ313"/>
      <c r="QGA313"/>
      <c r="QGB313"/>
      <c r="QGC313"/>
      <c r="QGD313"/>
      <c r="QGE313"/>
      <c r="QGF313"/>
      <c r="QGG313"/>
      <c r="QGH313"/>
      <c r="QGI313"/>
      <c r="QGJ313"/>
      <c r="QGK313"/>
      <c r="QGL313"/>
      <c r="QGM313"/>
      <c r="QGN313"/>
      <c r="QGO313"/>
      <c r="QGP313"/>
      <c r="QGQ313"/>
      <c r="QGR313"/>
      <c r="QGS313"/>
      <c r="QGT313"/>
      <c r="QGU313"/>
      <c r="QGV313"/>
      <c r="QGW313"/>
      <c r="QGX313"/>
      <c r="QGY313"/>
      <c r="QGZ313"/>
      <c r="QHA313"/>
      <c r="QHB313"/>
      <c r="QHC313"/>
      <c r="QHD313"/>
      <c r="QHE313"/>
      <c r="QHF313"/>
      <c r="QHG313"/>
      <c r="QHH313"/>
      <c r="QHI313"/>
      <c r="QHJ313"/>
      <c r="QHK313"/>
      <c r="QHL313"/>
      <c r="QHM313"/>
      <c r="QHN313"/>
      <c r="QHO313"/>
      <c r="QHP313"/>
      <c r="QHQ313"/>
      <c r="QHR313"/>
      <c r="QHS313"/>
      <c r="QHT313"/>
      <c r="QHU313"/>
      <c r="QHV313"/>
      <c r="QHW313"/>
      <c r="QHX313"/>
      <c r="QHY313"/>
      <c r="QHZ313"/>
      <c r="QIA313"/>
      <c r="QIB313"/>
      <c r="QIC313"/>
      <c r="QID313"/>
      <c r="QIE313"/>
      <c r="QIF313"/>
      <c r="QIG313"/>
      <c r="QIH313"/>
      <c r="QII313"/>
      <c r="QIJ313"/>
      <c r="QIK313"/>
      <c r="QIL313"/>
      <c r="QIM313"/>
      <c r="QIN313"/>
      <c r="QIO313"/>
      <c r="QIP313"/>
      <c r="QIQ313"/>
      <c r="QIR313"/>
      <c r="QIS313"/>
      <c r="QIT313"/>
      <c r="QIU313"/>
      <c r="QIV313"/>
      <c r="QIW313"/>
      <c r="QIX313"/>
      <c r="QIY313"/>
      <c r="QIZ313"/>
      <c r="QJA313"/>
      <c r="QJB313"/>
      <c r="QJC313"/>
      <c r="QJD313"/>
      <c r="QJE313"/>
      <c r="QJF313"/>
      <c r="QJG313"/>
      <c r="QJH313"/>
      <c r="QJI313"/>
      <c r="QJJ313"/>
      <c r="QJK313"/>
      <c r="QJL313"/>
      <c r="QJM313"/>
      <c r="QJN313"/>
      <c r="QJO313"/>
      <c r="QJP313"/>
      <c r="QJQ313"/>
      <c r="QJR313"/>
      <c r="QJS313"/>
      <c r="QJT313"/>
      <c r="QJU313"/>
      <c r="QJV313"/>
      <c r="QJW313"/>
      <c r="QJX313"/>
      <c r="QJY313"/>
      <c r="QJZ313"/>
      <c r="QKA313"/>
      <c r="QKB313"/>
      <c r="QKC313"/>
      <c r="QKD313"/>
      <c r="QKE313"/>
      <c r="QKF313"/>
      <c r="QKG313"/>
      <c r="QKH313"/>
      <c r="QKI313"/>
      <c r="QKJ313"/>
      <c r="QKK313"/>
      <c r="QKL313"/>
      <c r="QKM313"/>
      <c r="QKN313"/>
      <c r="QKO313"/>
      <c r="QKP313"/>
      <c r="QKQ313"/>
      <c r="QKR313"/>
      <c r="QKS313"/>
      <c r="QKT313"/>
      <c r="QKU313"/>
      <c r="QKV313"/>
      <c r="QKW313"/>
      <c r="QKX313"/>
      <c r="QKY313"/>
      <c r="QKZ313"/>
      <c r="QLA313"/>
      <c r="QLB313"/>
      <c r="QLC313"/>
      <c r="QLD313"/>
      <c r="QLE313"/>
      <c r="QLF313"/>
      <c r="QLG313"/>
      <c r="QLH313"/>
      <c r="QLI313"/>
      <c r="QLJ313"/>
      <c r="QLK313"/>
      <c r="QLL313"/>
      <c r="QLM313"/>
      <c r="QLN313"/>
      <c r="QLO313"/>
      <c r="QLP313"/>
      <c r="QLQ313"/>
      <c r="QLR313"/>
      <c r="QLS313"/>
      <c r="QLT313"/>
      <c r="QLU313"/>
      <c r="QLV313"/>
      <c r="QLW313"/>
      <c r="QLX313"/>
      <c r="QLY313"/>
      <c r="QLZ313"/>
      <c r="QMA313"/>
      <c r="QMB313"/>
      <c r="QMC313"/>
      <c r="QMD313"/>
      <c r="QME313"/>
      <c r="QMF313"/>
      <c r="QMG313"/>
      <c r="QMH313"/>
      <c r="QMI313"/>
      <c r="QMJ313"/>
      <c r="QMK313"/>
      <c r="QML313"/>
      <c r="QMM313"/>
      <c r="QMN313"/>
      <c r="QMO313"/>
      <c r="QMP313"/>
      <c r="QMQ313"/>
      <c r="QMR313"/>
      <c r="QMS313"/>
      <c r="QMT313"/>
      <c r="QMU313"/>
      <c r="QMV313"/>
      <c r="QMW313"/>
      <c r="QMX313"/>
      <c r="QMY313"/>
      <c r="QMZ313"/>
      <c r="QNA313"/>
      <c r="QNB313"/>
      <c r="QNC313"/>
      <c r="QND313"/>
      <c r="QNE313"/>
      <c r="QNF313"/>
      <c r="QNG313"/>
      <c r="QNH313"/>
      <c r="QNI313"/>
      <c r="QNJ313"/>
      <c r="QNK313"/>
      <c r="QNL313"/>
      <c r="QNM313"/>
      <c r="QNN313"/>
      <c r="QNO313"/>
      <c r="QNP313"/>
      <c r="QNQ313"/>
      <c r="QNR313"/>
      <c r="QNS313"/>
      <c r="QNT313"/>
      <c r="QNU313"/>
      <c r="QNV313"/>
      <c r="QNW313"/>
      <c r="QNX313"/>
      <c r="QNY313"/>
      <c r="QNZ313"/>
      <c r="QOA313"/>
      <c r="QOB313"/>
      <c r="QOC313"/>
      <c r="QOD313"/>
      <c r="QOE313"/>
      <c r="QOF313"/>
      <c r="QOG313"/>
      <c r="QOH313"/>
      <c r="QOI313"/>
      <c r="QOJ313"/>
      <c r="QOK313"/>
      <c r="QOL313"/>
      <c r="QOM313"/>
      <c r="QON313"/>
      <c r="QOO313"/>
      <c r="QOP313"/>
      <c r="QOQ313"/>
      <c r="QOR313"/>
      <c r="QOS313"/>
      <c r="QOT313"/>
      <c r="QOU313"/>
      <c r="QOV313"/>
      <c r="QOW313"/>
      <c r="QOX313"/>
      <c r="QOY313"/>
      <c r="QOZ313"/>
      <c r="QPA313"/>
      <c r="QPB313"/>
      <c r="QPC313"/>
      <c r="QPD313"/>
      <c r="QPE313"/>
      <c r="QPF313"/>
      <c r="QPG313"/>
      <c r="QPH313"/>
      <c r="QPI313"/>
      <c r="QPJ313"/>
      <c r="QPK313"/>
      <c r="QPL313"/>
      <c r="QPM313"/>
      <c r="QPN313"/>
      <c r="QPO313"/>
      <c r="QPP313"/>
      <c r="QPQ313"/>
      <c r="QPR313"/>
      <c r="QPS313"/>
      <c r="QPT313"/>
      <c r="QPU313"/>
      <c r="QPV313"/>
      <c r="QPW313"/>
      <c r="QPX313"/>
      <c r="QPY313"/>
      <c r="QPZ313"/>
      <c r="QQA313"/>
      <c r="QQB313"/>
      <c r="QQC313"/>
      <c r="QQD313"/>
      <c r="QQE313"/>
      <c r="QQF313"/>
      <c r="QQG313"/>
      <c r="QQH313"/>
      <c r="QQI313"/>
      <c r="QQJ313"/>
      <c r="QQK313"/>
      <c r="QQL313"/>
      <c r="QQM313"/>
      <c r="QQN313"/>
      <c r="QQO313"/>
      <c r="QQP313"/>
      <c r="QQQ313"/>
      <c r="QQR313"/>
      <c r="QQS313"/>
      <c r="QQT313"/>
      <c r="QQU313"/>
      <c r="QQV313"/>
      <c r="QQW313"/>
      <c r="QQX313"/>
      <c r="QQY313"/>
      <c r="QQZ313"/>
      <c r="QRA313"/>
      <c r="QRB313"/>
      <c r="QRC313"/>
      <c r="QRD313"/>
      <c r="QRE313"/>
      <c r="QRF313"/>
      <c r="QRG313"/>
      <c r="QRH313"/>
      <c r="QRI313"/>
      <c r="QRJ313"/>
      <c r="QRK313"/>
      <c r="QRL313"/>
      <c r="QRM313"/>
      <c r="QRN313"/>
      <c r="QRO313"/>
      <c r="QRP313"/>
      <c r="QRQ313"/>
      <c r="QRR313"/>
      <c r="QRS313"/>
      <c r="QRT313"/>
      <c r="QRU313"/>
      <c r="QRV313"/>
      <c r="QRW313"/>
      <c r="QRX313"/>
      <c r="QRY313"/>
      <c r="QRZ313"/>
      <c r="QSA313"/>
      <c r="QSB313"/>
      <c r="QSC313"/>
      <c r="QSD313"/>
      <c r="QSE313"/>
      <c r="QSF313"/>
      <c r="QSG313"/>
      <c r="QSH313"/>
      <c r="QSI313"/>
      <c r="QSJ313"/>
      <c r="QSK313"/>
      <c r="QSL313"/>
      <c r="QSM313"/>
      <c r="QSN313"/>
      <c r="QSO313"/>
      <c r="QSP313"/>
      <c r="QSQ313"/>
      <c r="QSR313"/>
      <c r="QSS313"/>
      <c r="QST313"/>
      <c r="QSU313"/>
      <c r="QSV313"/>
      <c r="QSW313"/>
      <c r="QSX313"/>
      <c r="QSY313"/>
      <c r="QSZ313"/>
      <c r="QTA313"/>
      <c r="QTB313"/>
      <c r="QTC313"/>
      <c r="QTD313"/>
      <c r="QTE313"/>
      <c r="QTF313"/>
      <c r="QTG313"/>
      <c r="QTH313"/>
      <c r="QTI313"/>
      <c r="QTJ313"/>
      <c r="QTK313"/>
      <c r="QTL313"/>
      <c r="QTM313"/>
      <c r="QTN313"/>
      <c r="QTO313"/>
      <c r="QTP313"/>
      <c r="QTQ313"/>
      <c r="QTR313"/>
      <c r="QTS313"/>
      <c r="QTT313"/>
      <c r="QTU313"/>
      <c r="QTV313"/>
      <c r="QTW313"/>
      <c r="QTX313"/>
      <c r="QTY313"/>
      <c r="QTZ313"/>
      <c r="QUA313"/>
      <c r="QUB313"/>
      <c r="QUC313"/>
      <c r="QUD313"/>
      <c r="QUE313"/>
      <c r="QUF313"/>
      <c r="QUG313"/>
      <c r="QUH313"/>
      <c r="QUI313"/>
      <c r="QUJ313"/>
      <c r="QUK313"/>
      <c r="QUL313"/>
      <c r="QUM313"/>
      <c r="QUN313"/>
      <c r="QUO313"/>
      <c r="QUP313"/>
      <c r="QUQ313"/>
      <c r="QUR313"/>
      <c r="QUS313"/>
      <c r="QUT313"/>
      <c r="QUU313"/>
      <c r="QUV313"/>
      <c r="QUW313"/>
      <c r="QUX313"/>
      <c r="QUY313"/>
      <c r="QUZ313"/>
      <c r="QVA313"/>
      <c r="QVB313"/>
      <c r="QVC313"/>
      <c r="QVD313"/>
      <c r="QVE313"/>
      <c r="QVF313"/>
      <c r="QVG313"/>
      <c r="QVH313"/>
      <c r="QVI313"/>
      <c r="QVJ313"/>
      <c r="QVK313"/>
      <c r="QVL313"/>
      <c r="QVM313"/>
      <c r="QVN313"/>
      <c r="QVO313"/>
      <c r="QVP313"/>
      <c r="QVQ313"/>
      <c r="QVR313"/>
      <c r="QVS313"/>
      <c r="QVT313"/>
      <c r="QVU313"/>
      <c r="QVV313"/>
      <c r="QVW313"/>
      <c r="QVX313"/>
      <c r="QVY313"/>
      <c r="QVZ313"/>
      <c r="QWA313"/>
      <c r="QWB313"/>
      <c r="QWC313"/>
      <c r="QWD313"/>
      <c r="QWE313"/>
      <c r="QWF313"/>
      <c r="QWG313"/>
      <c r="QWH313"/>
      <c r="QWI313"/>
      <c r="QWJ313"/>
      <c r="QWK313"/>
      <c r="QWL313"/>
      <c r="QWM313"/>
      <c r="QWN313"/>
      <c r="QWO313"/>
      <c r="QWP313"/>
      <c r="QWQ313"/>
      <c r="QWR313"/>
      <c r="QWS313"/>
      <c r="QWT313"/>
      <c r="QWU313"/>
      <c r="QWV313"/>
      <c r="QWW313"/>
      <c r="QWX313"/>
      <c r="QWY313"/>
      <c r="QWZ313"/>
      <c r="QXA313"/>
      <c r="QXB313"/>
      <c r="QXC313"/>
      <c r="QXD313"/>
      <c r="QXE313"/>
      <c r="QXF313"/>
      <c r="QXG313"/>
      <c r="QXH313"/>
      <c r="QXI313"/>
      <c r="QXJ313"/>
      <c r="QXK313"/>
      <c r="QXL313"/>
      <c r="QXM313"/>
      <c r="QXN313"/>
      <c r="QXO313"/>
      <c r="QXP313"/>
      <c r="QXQ313"/>
      <c r="QXR313"/>
      <c r="QXS313"/>
      <c r="QXT313"/>
      <c r="QXU313"/>
      <c r="QXV313"/>
      <c r="QXW313"/>
      <c r="QXX313"/>
      <c r="QXY313"/>
      <c r="QXZ313"/>
      <c r="QYA313"/>
      <c r="QYB313"/>
      <c r="QYC313"/>
      <c r="QYD313"/>
      <c r="QYE313"/>
      <c r="QYF313"/>
      <c r="QYG313"/>
      <c r="QYH313"/>
      <c r="QYI313"/>
      <c r="QYJ313"/>
      <c r="QYK313"/>
      <c r="QYL313"/>
      <c r="QYM313"/>
      <c r="QYN313"/>
      <c r="QYO313"/>
      <c r="QYP313"/>
      <c r="QYQ313"/>
      <c r="QYR313"/>
      <c r="QYS313"/>
      <c r="QYT313"/>
      <c r="QYU313"/>
      <c r="QYV313"/>
      <c r="QYW313"/>
      <c r="QYX313"/>
      <c r="QYY313"/>
      <c r="QYZ313"/>
      <c r="QZA313"/>
      <c r="QZB313"/>
      <c r="QZC313"/>
      <c r="QZD313"/>
      <c r="QZE313"/>
      <c r="QZF313"/>
      <c r="QZG313"/>
      <c r="QZH313"/>
      <c r="QZI313"/>
      <c r="QZJ313"/>
      <c r="QZK313"/>
      <c r="QZL313"/>
      <c r="QZM313"/>
      <c r="QZN313"/>
      <c r="QZO313"/>
      <c r="QZP313"/>
      <c r="QZQ313"/>
      <c r="QZR313"/>
      <c r="QZS313"/>
      <c r="QZT313"/>
      <c r="QZU313"/>
      <c r="QZV313"/>
      <c r="QZW313"/>
      <c r="QZX313"/>
      <c r="QZY313"/>
      <c r="QZZ313"/>
      <c r="RAA313"/>
      <c r="RAB313"/>
      <c r="RAC313"/>
      <c r="RAD313"/>
      <c r="RAE313"/>
      <c r="RAF313"/>
      <c r="RAG313"/>
      <c r="RAH313"/>
      <c r="RAI313"/>
      <c r="RAJ313"/>
      <c r="RAK313"/>
      <c r="RAL313"/>
      <c r="RAM313"/>
      <c r="RAN313"/>
      <c r="RAO313"/>
      <c r="RAP313"/>
      <c r="RAQ313"/>
      <c r="RAR313"/>
      <c r="RAS313"/>
      <c r="RAT313"/>
      <c r="RAU313"/>
      <c r="RAV313"/>
      <c r="RAW313"/>
      <c r="RAX313"/>
      <c r="RAY313"/>
      <c r="RAZ313"/>
      <c r="RBA313"/>
      <c r="RBB313"/>
      <c r="RBC313"/>
      <c r="RBD313"/>
      <c r="RBE313"/>
      <c r="RBF313"/>
      <c r="RBG313"/>
      <c r="RBH313"/>
      <c r="RBI313"/>
      <c r="RBJ313"/>
      <c r="RBK313"/>
      <c r="RBL313"/>
      <c r="RBM313"/>
      <c r="RBN313"/>
      <c r="RBO313"/>
      <c r="RBP313"/>
      <c r="RBQ313"/>
      <c r="RBR313"/>
      <c r="RBS313"/>
      <c r="RBT313"/>
      <c r="RBU313"/>
      <c r="RBV313"/>
      <c r="RBW313"/>
      <c r="RBX313"/>
      <c r="RBY313"/>
      <c r="RBZ313"/>
      <c r="RCA313"/>
      <c r="RCB313"/>
      <c r="RCC313"/>
      <c r="RCD313"/>
      <c r="RCE313"/>
      <c r="RCF313"/>
      <c r="RCG313"/>
      <c r="RCH313"/>
      <c r="RCI313"/>
      <c r="RCJ313"/>
      <c r="RCK313"/>
      <c r="RCL313"/>
      <c r="RCM313"/>
      <c r="RCN313"/>
      <c r="RCO313"/>
      <c r="RCP313"/>
      <c r="RCQ313"/>
      <c r="RCR313"/>
      <c r="RCS313"/>
      <c r="RCT313"/>
      <c r="RCU313"/>
      <c r="RCV313"/>
      <c r="RCW313"/>
      <c r="RCX313"/>
      <c r="RCY313"/>
      <c r="RCZ313"/>
      <c r="RDA313"/>
      <c r="RDB313"/>
      <c r="RDC313"/>
      <c r="RDD313"/>
      <c r="RDE313"/>
      <c r="RDF313"/>
      <c r="RDG313"/>
      <c r="RDH313"/>
      <c r="RDI313"/>
      <c r="RDJ313"/>
      <c r="RDK313"/>
      <c r="RDL313"/>
      <c r="RDM313"/>
      <c r="RDN313"/>
      <c r="RDO313"/>
      <c r="RDP313"/>
      <c r="RDQ313"/>
      <c r="RDR313"/>
      <c r="RDS313"/>
      <c r="RDT313"/>
      <c r="RDU313"/>
      <c r="RDV313"/>
      <c r="RDW313"/>
      <c r="RDX313"/>
      <c r="RDY313"/>
      <c r="RDZ313"/>
      <c r="REA313"/>
      <c r="REB313"/>
      <c r="REC313"/>
      <c r="RED313"/>
      <c r="REE313"/>
      <c r="REF313"/>
      <c r="REG313"/>
      <c r="REH313"/>
      <c r="REI313"/>
      <c r="REJ313"/>
      <c r="REK313"/>
      <c r="REL313"/>
      <c r="REM313"/>
      <c r="REN313"/>
      <c r="REO313"/>
      <c r="REP313"/>
      <c r="REQ313"/>
      <c r="RER313"/>
      <c r="RES313"/>
      <c r="RET313"/>
      <c r="REU313"/>
      <c r="REV313"/>
      <c r="REW313"/>
      <c r="REX313"/>
      <c r="REY313"/>
      <c r="REZ313"/>
      <c r="RFA313"/>
      <c r="RFB313"/>
      <c r="RFC313"/>
      <c r="RFD313"/>
      <c r="RFE313"/>
      <c r="RFF313"/>
      <c r="RFG313"/>
      <c r="RFH313"/>
      <c r="RFI313"/>
      <c r="RFJ313"/>
      <c r="RFK313"/>
      <c r="RFL313"/>
      <c r="RFM313"/>
      <c r="RFN313"/>
      <c r="RFO313"/>
      <c r="RFP313"/>
      <c r="RFQ313"/>
      <c r="RFR313"/>
      <c r="RFS313"/>
      <c r="RFT313"/>
      <c r="RFU313"/>
      <c r="RFV313"/>
      <c r="RFW313"/>
      <c r="RFX313"/>
      <c r="RFY313"/>
      <c r="RFZ313"/>
      <c r="RGA313"/>
      <c r="RGB313"/>
      <c r="RGC313"/>
      <c r="RGD313"/>
      <c r="RGE313"/>
      <c r="RGF313"/>
      <c r="RGG313"/>
      <c r="RGH313"/>
      <c r="RGI313"/>
      <c r="RGJ313"/>
      <c r="RGK313"/>
      <c r="RGL313"/>
      <c r="RGM313"/>
      <c r="RGN313"/>
      <c r="RGO313"/>
      <c r="RGP313"/>
      <c r="RGQ313"/>
      <c r="RGR313"/>
      <c r="RGS313"/>
      <c r="RGT313"/>
      <c r="RGU313"/>
      <c r="RGV313"/>
      <c r="RGW313"/>
      <c r="RGX313"/>
      <c r="RGY313"/>
      <c r="RGZ313"/>
      <c r="RHA313"/>
      <c r="RHB313"/>
      <c r="RHC313"/>
      <c r="RHD313"/>
      <c r="RHE313"/>
      <c r="RHF313"/>
      <c r="RHG313"/>
      <c r="RHH313"/>
      <c r="RHI313"/>
      <c r="RHJ313"/>
      <c r="RHK313"/>
      <c r="RHL313"/>
      <c r="RHM313"/>
      <c r="RHN313"/>
      <c r="RHO313"/>
      <c r="RHP313"/>
      <c r="RHQ313"/>
      <c r="RHR313"/>
      <c r="RHS313"/>
      <c r="RHT313"/>
      <c r="RHU313"/>
      <c r="RHV313"/>
      <c r="RHW313"/>
      <c r="RHX313"/>
      <c r="RHY313"/>
      <c r="RHZ313"/>
      <c r="RIA313"/>
      <c r="RIB313"/>
      <c r="RIC313"/>
      <c r="RID313"/>
      <c r="RIE313"/>
      <c r="RIF313"/>
      <c r="RIG313"/>
      <c r="RIH313"/>
      <c r="RII313"/>
      <c r="RIJ313"/>
      <c r="RIK313"/>
      <c r="RIL313"/>
      <c r="RIM313"/>
      <c r="RIN313"/>
      <c r="RIO313"/>
      <c r="RIP313"/>
      <c r="RIQ313"/>
      <c r="RIR313"/>
      <c r="RIS313"/>
      <c r="RIT313"/>
      <c r="RIU313"/>
      <c r="RIV313"/>
      <c r="RIW313"/>
      <c r="RIX313"/>
      <c r="RIY313"/>
      <c r="RIZ313"/>
      <c r="RJA313"/>
      <c r="RJB313"/>
      <c r="RJC313"/>
      <c r="RJD313"/>
      <c r="RJE313"/>
      <c r="RJF313"/>
      <c r="RJG313"/>
      <c r="RJH313"/>
      <c r="RJI313"/>
      <c r="RJJ313"/>
      <c r="RJK313"/>
      <c r="RJL313"/>
      <c r="RJM313"/>
      <c r="RJN313"/>
      <c r="RJO313"/>
      <c r="RJP313"/>
      <c r="RJQ313"/>
      <c r="RJR313"/>
      <c r="RJS313"/>
      <c r="RJT313"/>
      <c r="RJU313"/>
      <c r="RJV313"/>
      <c r="RJW313"/>
      <c r="RJX313"/>
      <c r="RJY313"/>
      <c r="RJZ313"/>
      <c r="RKA313"/>
      <c r="RKB313"/>
      <c r="RKC313"/>
      <c r="RKD313"/>
      <c r="RKE313"/>
      <c r="RKF313"/>
      <c r="RKG313"/>
      <c r="RKH313"/>
      <c r="RKI313"/>
      <c r="RKJ313"/>
      <c r="RKK313"/>
      <c r="RKL313"/>
      <c r="RKM313"/>
      <c r="RKN313"/>
      <c r="RKO313"/>
      <c r="RKP313"/>
      <c r="RKQ313"/>
      <c r="RKR313"/>
      <c r="RKS313"/>
      <c r="RKT313"/>
      <c r="RKU313"/>
      <c r="RKV313"/>
      <c r="RKW313"/>
      <c r="RKX313"/>
      <c r="RKY313"/>
      <c r="RKZ313"/>
      <c r="RLA313"/>
      <c r="RLB313"/>
      <c r="RLC313"/>
      <c r="RLD313"/>
      <c r="RLE313"/>
      <c r="RLF313"/>
      <c r="RLG313"/>
      <c r="RLH313"/>
      <c r="RLI313"/>
      <c r="RLJ313"/>
      <c r="RLK313"/>
      <c r="RLL313"/>
      <c r="RLM313"/>
      <c r="RLN313"/>
      <c r="RLO313"/>
      <c r="RLP313"/>
      <c r="RLQ313"/>
      <c r="RLR313"/>
      <c r="RLS313"/>
      <c r="RLT313"/>
      <c r="RLU313"/>
      <c r="RLV313"/>
      <c r="RLW313"/>
      <c r="RLX313"/>
      <c r="RLY313"/>
      <c r="RLZ313"/>
      <c r="RMA313"/>
      <c r="RMB313"/>
      <c r="RMC313"/>
      <c r="RMD313"/>
      <c r="RME313"/>
      <c r="RMF313"/>
      <c r="RMG313"/>
      <c r="RMH313"/>
      <c r="RMI313"/>
      <c r="RMJ313"/>
      <c r="RMK313"/>
      <c r="RML313"/>
      <c r="RMM313"/>
      <c r="RMN313"/>
      <c r="RMO313"/>
      <c r="RMP313"/>
      <c r="RMQ313"/>
      <c r="RMR313"/>
      <c r="RMS313"/>
      <c r="RMT313"/>
      <c r="RMU313"/>
      <c r="RMV313"/>
      <c r="RMW313"/>
      <c r="RMX313"/>
      <c r="RMY313"/>
      <c r="RMZ313"/>
      <c r="RNA313"/>
      <c r="RNB313"/>
      <c r="RNC313"/>
      <c r="RND313"/>
      <c r="RNE313"/>
      <c r="RNF313"/>
      <c r="RNG313"/>
      <c r="RNH313"/>
      <c r="RNI313"/>
      <c r="RNJ313"/>
      <c r="RNK313"/>
      <c r="RNL313"/>
      <c r="RNM313"/>
      <c r="RNN313"/>
      <c r="RNO313"/>
      <c r="RNP313"/>
      <c r="RNQ313"/>
      <c r="RNR313"/>
      <c r="RNS313"/>
      <c r="RNT313"/>
      <c r="RNU313"/>
      <c r="RNV313"/>
      <c r="RNW313"/>
      <c r="RNX313"/>
      <c r="RNY313"/>
      <c r="RNZ313"/>
      <c r="ROA313"/>
      <c r="ROB313"/>
      <c r="ROC313"/>
      <c r="ROD313"/>
      <c r="ROE313"/>
      <c r="ROF313"/>
      <c r="ROG313"/>
      <c r="ROH313"/>
      <c r="ROI313"/>
      <c r="ROJ313"/>
      <c r="ROK313"/>
      <c r="ROL313"/>
      <c r="ROM313"/>
      <c r="RON313"/>
      <c r="ROO313"/>
      <c r="ROP313"/>
      <c r="ROQ313"/>
      <c r="ROR313"/>
      <c r="ROS313"/>
      <c r="ROT313"/>
      <c r="ROU313"/>
      <c r="ROV313"/>
      <c r="ROW313"/>
      <c r="ROX313"/>
      <c r="ROY313"/>
      <c r="ROZ313"/>
      <c r="RPA313"/>
      <c r="RPB313"/>
      <c r="RPC313"/>
      <c r="RPD313"/>
      <c r="RPE313"/>
      <c r="RPF313"/>
      <c r="RPG313"/>
      <c r="RPH313"/>
      <c r="RPI313"/>
      <c r="RPJ313"/>
      <c r="RPK313"/>
      <c r="RPL313"/>
      <c r="RPM313"/>
      <c r="RPN313"/>
      <c r="RPO313"/>
      <c r="RPP313"/>
      <c r="RPQ313"/>
      <c r="RPR313"/>
      <c r="RPS313"/>
      <c r="RPT313"/>
      <c r="RPU313"/>
      <c r="RPV313"/>
      <c r="RPW313"/>
      <c r="RPX313"/>
      <c r="RPY313"/>
      <c r="RPZ313"/>
      <c r="RQA313"/>
      <c r="RQB313"/>
      <c r="RQC313"/>
      <c r="RQD313"/>
      <c r="RQE313"/>
      <c r="RQF313"/>
      <c r="RQG313"/>
      <c r="RQH313"/>
      <c r="RQI313"/>
      <c r="RQJ313"/>
      <c r="RQK313"/>
      <c r="RQL313"/>
      <c r="RQM313"/>
      <c r="RQN313"/>
      <c r="RQO313"/>
      <c r="RQP313"/>
      <c r="RQQ313"/>
      <c r="RQR313"/>
      <c r="RQS313"/>
      <c r="RQT313"/>
      <c r="RQU313"/>
      <c r="RQV313"/>
      <c r="RQW313"/>
      <c r="RQX313"/>
      <c r="RQY313"/>
      <c r="RQZ313"/>
      <c r="RRA313"/>
      <c r="RRB313"/>
      <c r="RRC313"/>
      <c r="RRD313"/>
      <c r="RRE313"/>
      <c r="RRF313"/>
      <c r="RRG313"/>
      <c r="RRH313"/>
      <c r="RRI313"/>
      <c r="RRJ313"/>
      <c r="RRK313"/>
      <c r="RRL313"/>
      <c r="RRM313"/>
      <c r="RRN313"/>
      <c r="RRO313"/>
      <c r="RRP313"/>
      <c r="RRQ313"/>
      <c r="RRR313"/>
      <c r="RRS313"/>
      <c r="RRT313"/>
      <c r="RRU313"/>
      <c r="RRV313"/>
      <c r="RRW313"/>
      <c r="RRX313"/>
      <c r="RRY313"/>
      <c r="RRZ313"/>
      <c r="RSA313"/>
      <c r="RSB313"/>
      <c r="RSC313"/>
      <c r="RSD313"/>
      <c r="RSE313"/>
      <c r="RSF313"/>
      <c r="RSG313"/>
      <c r="RSH313"/>
      <c r="RSI313"/>
      <c r="RSJ313"/>
      <c r="RSK313"/>
      <c r="RSL313"/>
      <c r="RSM313"/>
      <c r="RSN313"/>
      <c r="RSO313"/>
      <c r="RSP313"/>
      <c r="RSQ313"/>
      <c r="RSR313"/>
      <c r="RSS313"/>
      <c r="RST313"/>
      <c r="RSU313"/>
      <c r="RSV313"/>
      <c r="RSW313"/>
      <c r="RSX313"/>
      <c r="RSY313"/>
      <c r="RSZ313"/>
      <c r="RTA313"/>
      <c r="RTB313"/>
      <c r="RTC313"/>
      <c r="RTD313"/>
      <c r="RTE313"/>
      <c r="RTF313"/>
      <c r="RTG313"/>
      <c r="RTH313"/>
      <c r="RTI313"/>
      <c r="RTJ313"/>
      <c r="RTK313"/>
      <c r="RTL313"/>
      <c r="RTM313"/>
      <c r="RTN313"/>
      <c r="RTO313"/>
      <c r="RTP313"/>
      <c r="RTQ313"/>
      <c r="RTR313"/>
      <c r="RTS313"/>
      <c r="RTT313"/>
      <c r="RTU313"/>
      <c r="RTV313"/>
      <c r="RTW313"/>
      <c r="RTX313"/>
      <c r="RTY313"/>
      <c r="RTZ313"/>
      <c r="RUA313"/>
      <c r="RUB313"/>
      <c r="RUC313"/>
      <c r="RUD313"/>
      <c r="RUE313"/>
      <c r="RUF313"/>
      <c r="RUG313"/>
      <c r="RUH313"/>
      <c r="RUI313"/>
      <c r="RUJ313"/>
      <c r="RUK313"/>
      <c r="RUL313"/>
      <c r="RUM313"/>
      <c r="RUN313"/>
      <c r="RUO313"/>
      <c r="RUP313"/>
      <c r="RUQ313"/>
      <c r="RUR313"/>
      <c r="RUS313"/>
      <c r="RUT313"/>
      <c r="RUU313"/>
      <c r="RUV313"/>
      <c r="RUW313"/>
      <c r="RUX313"/>
      <c r="RUY313"/>
      <c r="RUZ313"/>
      <c r="RVA313"/>
      <c r="RVB313"/>
      <c r="RVC313"/>
      <c r="RVD313"/>
      <c r="RVE313"/>
      <c r="RVF313"/>
      <c r="RVG313"/>
      <c r="RVH313"/>
      <c r="RVI313"/>
      <c r="RVJ313"/>
      <c r="RVK313"/>
      <c r="RVL313"/>
      <c r="RVM313"/>
      <c r="RVN313"/>
      <c r="RVO313"/>
      <c r="RVP313"/>
      <c r="RVQ313"/>
      <c r="RVR313"/>
      <c r="RVS313"/>
      <c r="RVT313"/>
      <c r="RVU313"/>
      <c r="RVV313"/>
      <c r="RVW313"/>
      <c r="RVX313"/>
      <c r="RVY313"/>
      <c r="RVZ313"/>
      <c r="RWA313"/>
      <c r="RWB313"/>
      <c r="RWC313"/>
      <c r="RWD313"/>
      <c r="RWE313"/>
      <c r="RWF313"/>
      <c r="RWG313"/>
      <c r="RWH313"/>
      <c r="RWI313"/>
      <c r="RWJ313"/>
      <c r="RWK313"/>
      <c r="RWL313"/>
      <c r="RWM313"/>
      <c r="RWN313"/>
      <c r="RWO313"/>
      <c r="RWP313"/>
      <c r="RWQ313"/>
      <c r="RWR313"/>
      <c r="RWS313"/>
      <c r="RWT313"/>
      <c r="RWU313"/>
      <c r="RWV313"/>
      <c r="RWW313"/>
      <c r="RWX313"/>
      <c r="RWY313"/>
      <c r="RWZ313"/>
      <c r="RXA313"/>
      <c r="RXB313"/>
      <c r="RXC313"/>
      <c r="RXD313"/>
      <c r="RXE313"/>
      <c r="RXF313"/>
      <c r="RXG313"/>
      <c r="RXH313"/>
      <c r="RXI313"/>
      <c r="RXJ313"/>
      <c r="RXK313"/>
      <c r="RXL313"/>
      <c r="RXM313"/>
      <c r="RXN313"/>
      <c r="RXO313"/>
      <c r="RXP313"/>
      <c r="RXQ313"/>
      <c r="RXR313"/>
      <c r="RXS313"/>
      <c r="RXT313"/>
      <c r="RXU313"/>
      <c r="RXV313"/>
      <c r="RXW313"/>
      <c r="RXX313"/>
      <c r="RXY313"/>
      <c r="RXZ313"/>
      <c r="RYA313"/>
      <c r="RYB313"/>
      <c r="RYC313"/>
      <c r="RYD313"/>
      <c r="RYE313"/>
      <c r="RYF313"/>
      <c r="RYG313"/>
      <c r="RYH313"/>
      <c r="RYI313"/>
      <c r="RYJ313"/>
      <c r="RYK313"/>
      <c r="RYL313"/>
      <c r="RYM313"/>
      <c r="RYN313"/>
      <c r="RYO313"/>
      <c r="RYP313"/>
      <c r="RYQ313"/>
      <c r="RYR313"/>
      <c r="RYS313"/>
      <c r="RYT313"/>
      <c r="RYU313"/>
      <c r="RYV313"/>
      <c r="RYW313"/>
      <c r="RYX313"/>
      <c r="RYY313"/>
      <c r="RYZ313"/>
      <c r="RZA313"/>
      <c r="RZB313"/>
      <c r="RZC313"/>
      <c r="RZD313"/>
      <c r="RZE313"/>
      <c r="RZF313"/>
      <c r="RZG313"/>
      <c r="RZH313"/>
      <c r="RZI313"/>
      <c r="RZJ313"/>
      <c r="RZK313"/>
      <c r="RZL313"/>
      <c r="RZM313"/>
      <c r="RZN313"/>
      <c r="RZO313"/>
      <c r="RZP313"/>
      <c r="RZQ313"/>
      <c r="RZR313"/>
      <c r="RZS313"/>
      <c r="RZT313"/>
      <c r="RZU313"/>
      <c r="RZV313"/>
      <c r="RZW313"/>
      <c r="RZX313"/>
      <c r="RZY313"/>
      <c r="RZZ313"/>
      <c r="SAA313"/>
      <c r="SAB313"/>
      <c r="SAC313"/>
      <c r="SAD313"/>
      <c r="SAE313"/>
      <c r="SAF313"/>
      <c r="SAG313"/>
      <c r="SAH313"/>
      <c r="SAI313"/>
      <c r="SAJ313"/>
      <c r="SAK313"/>
      <c r="SAL313"/>
      <c r="SAM313"/>
      <c r="SAN313"/>
      <c r="SAO313"/>
      <c r="SAP313"/>
      <c r="SAQ313"/>
      <c r="SAR313"/>
      <c r="SAS313"/>
      <c r="SAT313"/>
      <c r="SAU313"/>
      <c r="SAV313"/>
      <c r="SAW313"/>
      <c r="SAX313"/>
      <c r="SAY313"/>
      <c r="SAZ313"/>
      <c r="SBA313"/>
      <c r="SBB313"/>
      <c r="SBC313"/>
      <c r="SBD313"/>
      <c r="SBE313"/>
      <c r="SBF313"/>
      <c r="SBG313"/>
      <c r="SBH313"/>
      <c r="SBI313"/>
      <c r="SBJ313"/>
      <c r="SBK313"/>
      <c r="SBL313"/>
      <c r="SBM313"/>
      <c r="SBN313"/>
      <c r="SBO313"/>
      <c r="SBP313"/>
      <c r="SBQ313"/>
      <c r="SBR313"/>
      <c r="SBS313"/>
      <c r="SBT313"/>
      <c r="SBU313"/>
      <c r="SBV313"/>
      <c r="SBW313"/>
      <c r="SBX313"/>
      <c r="SBY313"/>
      <c r="SBZ313"/>
      <c r="SCA313"/>
      <c r="SCB313"/>
      <c r="SCC313"/>
      <c r="SCD313"/>
      <c r="SCE313"/>
      <c r="SCF313"/>
      <c r="SCG313"/>
      <c r="SCH313"/>
      <c r="SCI313"/>
      <c r="SCJ313"/>
      <c r="SCK313"/>
      <c r="SCL313"/>
      <c r="SCM313"/>
      <c r="SCN313"/>
      <c r="SCO313"/>
      <c r="SCP313"/>
      <c r="SCQ313"/>
      <c r="SCR313"/>
      <c r="SCS313"/>
      <c r="SCT313"/>
      <c r="SCU313"/>
      <c r="SCV313"/>
      <c r="SCW313"/>
      <c r="SCX313"/>
      <c r="SCY313"/>
      <c r="SCZ313"/>
      <c r="SDA313"/>
      <c r="SDB313"/>
      <c r="SDC313"/>
      <c r="SDD313"/>
      <c r="SDE313"/>
      <c r="SDF313"/>
      <c r="SDG313"/>
      <c r="SDH313"/>
      <c r="SDI313"/>
      <c r="SDJ313"/>
      <c r="SDK313"/>
      <c r="SDL313"/>
      <c r="SDM313"/>
      <c r="SDN313"/>
      <c r="SDO313"/>
      <c r="SDP313"/>
      <c r="SDQ313"/>
      <c r="SDR313"/>
      <c r="SDS313"/>
      <c r="SDT313"/>
      <c r="SDU313"/>
      <c r="SDV313"/>
      <c r="SDW313"/>
      <c r="SDX313"/>
      <c r="SDY313"/>
      <c r="SDZ313"/>
      <c r="SEA313"/>
      <c r="SEB313"/>
      <c r="SEC313"/>
      <c r="SED313"/>
      <c r="SEE313"/>
      <c r="SEF313"/>
      <c r="SEG313"/>
      <c r="SEH313"/>
      <c r="SEI313"/>
      <c r="SEJ313"/>
      <c r="SEK313"/>
      <c r="SEL313"/>
      <c r="SEM313"/>
      <c r="SEN313"/>
      <c r="SEO313"/>
      <c r="SEP313"/>
      <c r="SEQ313"/>
      <c r="SER313"/>
      <c r="SES313"/>
      <c r="SET313"/>
      <c r="SEU313"/>
      <c r="SEV313"/>
      <c r="SEW313"/>
      <c r="SEX313"/>
      <c r="SEY313"/>
      <c r="SEZ313"/>
      <c r="SFA313"/>
      <c r="SFB313"/>
      <c r="SFC313"/>
      <c r="SFD313"/>
      <c r="SFE313"/>
      <c r="SFF313"/>
      <c r="SFG313"/>
      <c r="SFH313"/>
      <c r="SFI313"/>
      <c r="SFJ313"/>
      <c r="SFK313"/>
      <c r="SFL313"/>
      <c r="SFM313"/>
      <c r="SFN313"/>
      <c r="SFO313"/>
      <c r="SFP313"/>
      <c r="SFQ313"/>
      <c r="SFR313"/>
      <c r="SFS313"/>
      <c r="SFT313"/>
      <c r="SFU313"/>
      <c r="SFV313"/>
      <c r="SFW313"/>
      <c r="SFX313"/>
      <c r="SFY313"/>
      <c r="SFZ313"/>
      <c r="SGA313"/>
      <c r="SGB313"/>
      <c r="SGC313"/>
      <c r="SGD313"/>
      <c r="SGE313"/>
      <c r="SGF313"/>
      <c r="SGG313"/>
      <c r="SGH313"/>
      <c r="SGI313"/>
      <c r="SGJ313"/>
      <c r="SGK313"/>
      <c r="SGL313"/>
      <c r="SGM313"/>
      <c r="SGN313"/>
      <c r="SGO313"/>
      <c r="SGP313"/>
      <c r="SGQ313"/>
      <c r="SGR313"/>
      <c r="SGS313"/>
      <c r="SGT313"/>
      <c r="SGU313"/>
      <c r="SGV313"/>
      <c r="SGW313"/>
      <c r="SGX313"/>
      <c r="SGY313"/>
      <c r="SGZ313"/>
      <c r="SHA313"/>
      <c r="SHB313"/>
      <c r="SHC313"/>
      <c r="SHD313"/>
      <c r="SHE313"/>
      <c r="SHF313"/>
      <c r="SHG313"/>
      <c r="SHH313"/>
      <c r="SHI313"/>
      <c r="SHJ313"/>
      <c r="SHK313"/>
      <c r="SHL313"/>
      <c r="SHM313"/>
      <c r="SHN313"/>
      <c r="SHO313"/>
      <c r="SHP313"/>
      <c r="SHQ313"/>
      <c r="SHR313"/>
      <c r="SHS313"/>
      <c r="SHT313"/>
      <c r="SHU313"/>
      <c r="SHV313"/>
      <c r="SHW313"/>
      <c r="SHX313"/>
      <c r="SHY313"/>
      <c r="SHZ313"/>
      <c r="SIA313"/>
      <c r="SIB313"/>
      <c r="SIC313"/>
      <c r="SID313"/>
      <c r="SIE313"/>
      <c r="SIF313"/>
      <c r="SIG313"/>
      <c r="SIH313"/>
      <c r="SII313"/>
      <c r="SIJ313"/>
      <c r="SIK313"/>
      <c r="SIL313"/>
      <c r="SIM313"/>
      <c r="SIN313"/>
      <c r="SIO313"/>
      <c r="SIP313"/>
      <c r="SIQ313"/>
      <c r="SIR313"/>
      <c r="SIS313"/>
      <c r="SIT313"/>
      <c r="SIU313"/>
      <c r="SIV313"/>
      <c r="SIW313"/>
      <c r="SIX313"/>
      <c r="SIY313"/>
      <c r="SIZ313"/>
      <c r="SJA313"/>
      <c r="SJB313"/>
      <c r="SJC313"/>
      <c r="SJD313"/>
      <c r="SJE313"/>
      <c r="SJF313"/>
      <c r="SJG313"/>
      <c r="SJH313"/>
      <c r="SJI313"/>
      <c r="SJJ313"/>
      <c r="SJK313"/>
      <c r="SJL313"/>
      <c r="SJM313"/>
      <c r="SJN313"/>
      <c r="SJO313"/>
      <c r="SJP313"/>
      <c r="SJQ313"/>
      <c r="SJR313"/>
      <c r="SJS313"/>
      <c r="SJT313"/>
      <c r="SJU313"/>
      <c r="SJV313"/>
      <c r="SJW313"/>
      <c r="SJX313"/>
      <c r="SJY313"/>
      <c r="SJZ313"/>
      <c r="SKA313"/>
      <c r="SKB313"/>
      <c r="SKC313"/>
      <c r="SKD313"/>
      <c r="SKE313"/>
      <c r="SKF313"/>
      <c r="SKG313"/>
      <c r="SKH313"/>
      <c r="SKI313"/>
      <c r="SKJ313"/>
      <c r="SKK313"/>
      <c r="SKL313"/>
      <c r="SKM313"/>
      <c r="SKN313"/>
      <c r="SKO313"/>
      <c r="SKP313"/>
      <c r="SKQ313"/>
      <c r="SKR313"/>
      <c r="SKS313"/>
      <c r="SKT313"/>
      <c r="SKU313"/>
      <c r="SKV313"/>
      <c r="SKW313"/>
      <c r="SKX313"/>
      <c r="SKY313"/>
      <c r="SKZ313"/>
      <c r="SLA313"/>
      <c r="SLB313"/>
      <c r="SLC313"/>
      <c r="SLD313"/>
      <c r="SLE313"/>
      <c r="SLF313"/>
      <c r="SLG313"/>
      <c r="SLH313"/>
      <c r="SLI313"/>
      <c r="SLJ313"/>
      <c r="SLK313"/>
      <c r="SLL313"/>
      <c r="SLM313"/>
      <c r="SLN313"/>
      <c r="SLO313"/>
      <c r="SLP313"/>
      <c r="SLQ313"/>
      <c r="SLR313"/>
      <c r="SLS313"/>
      <c r="SLT313"/>
      <c r="SLU313"/>
      <c r="SLV313"/>
      <c r="SLW313"/>
      <c r="SLX313"/>
      <c r="SLY313"/>
      <c r="SLZ313"/>
      <c r="SMA313"/>
      <c r="SMB313"/>
      <c r="SMC313"/>
      <c r="SMD313"/>
      <c r="SME313"/>
      <c r="SMF313"/>
      <c r="SMG313"/>
      <c r="SMH313"/>
      <c r="SMI313"/>
      <c r="SMJ313"/>
      <c r="SMK313"/>
      <c r="SML313"/>
      <c r="SMM313"/>
      <c r="SMN313"/>
      <c r="SMO313"/>
      <c r="SMP313"/>
      <c r="SMQ313"/>
      <c r="SMR313"/>
      <c r="SMS313"/>
      <c r="SMT313"/>
      <c r="SMU313"/>
      <c r="SMV313"/>
      <c r="SMW313"/>
      <c r="SMX313"/>
      <c r="SMY313"/>
      <c r="SMZ313"/>
      <c r="SNA313"/>
      <c r="SNB313"/>
      <c r="SNC313"/>
      <c r="SND313"/>
      <c r="SNE313"/>
      <c r="SNF313"/>
      <c r="SNG313"/>
      <c r="SNH313"/>
      <c r="SNI313"/>
      <c r="SNJ313"/>
      <c r="SNK313"/>
      <c r="SNL313"/>
      <c r="SNM313"/>
      <c r="SNN313"/>
      <c r="SNO313"/>
      <c r="SNP313"/>
      <c r="SNQ313"/>
      <c r="SNR313"/>
      <c r="SNS313"/>
      <c r="SNT313"/>
      <c r="SNU313"/>
      <c r="SNV313"/>
      <c r="SNW313"/>
      <c r="SNX313"/>
      <c r="SNY313"/>
      <c r="SNZ313"/>
      <c r="SOA313"/>
      <c r="SOB313"/>
      <c r="SOC313"/>
      <c r="SOD313"/>
      <c r="SOE313"/>
      <c r="SOF313"/>
      <c r="SOG313"/>
      <c r="SOH313"/>
      <c r="SOI313"/>
      <c r="SOJ313"/>
      <c r="SOK313"/>
      <c r="SOL313"/>
      <c r="SOM313"/>
      <c r="SON313"/>
      <c r="SOO313"/>
      <c r="SOP313"/>
      <c r="SOQ313"/>
      <c r="SOR313"/>
      <c r="SOS313"/>
      <c r="SOT313"/>
      <c r="SOU313"/>
      <c r="SOV313"/>
      <c r="SOW313"/>
      <c r="SOX313"/>
      <c r="SOY313"/>
      <c r="SOZ313"/>
      <c r="SPA313"/>
      <c r="SPB313"/>
      <c r="SPC313"/>
      <c r="SPD313"/>
      <c r="SPE313"/>
      <c r="SPF313"/>
      <c r="SPG313"/>
      <c r="SPH313"/>
      <c r="SPI313"/>
      <c r="SPJ313"/>
      <c r="SPK313"/>
      <c r="SPL313"/>
      <c r="SPM313"/>
      <c r="SPN313"/>
      <c r="SPO313"/>
      <c r="SPP313"/>
      <c r="SPQ313"/>
      <c r="SPR313"/>
      <c r="SPS313"/>
      <c r="SPT313"/>
      <c r="SPU313"/>
      <c r="SPV313"/>
      <c r="SPW313"/>
      <c r="SPX313"/>
      <c r="SPY313"/>
      <c r="SPZ313"/>
      <c r="SQA313"/>
      <c r="SQB313"/>
      <c r="SQC313"/>
      <c r="SQD313"/>
      <c r="SQE313"/>
      <c r="SQF313"/>
      <c r="SQG313"/>
      <c r="SQH313"/>
      <c r="SQI313"/>
      <c r="SQJ313"/>
      <c r="SQK313"/>
      <c r="SQL313"/>
      <c r="SQM313"/>
      <c r="SQN313"/>
      <c r="SQO313"/>
      <c r="SQP313"/>
      <c r="SQQ313"/>
      <c r="SQR313"/>
      <c r="SQS313"/>
      <c r="SQT313"/>
      <c r="SQU313"/>
      <c r="SQV313"/>
      <c r="SQW313"/>
      <c r="SQX313"/>
      <c r="SQY313"/>
      <c r="SQZ313"/>
      <c r="SRA313"/>
      <c r="SRB313"/>
      <c r="SRC313"/>
      <c r="SRD313"/>
      <c r="SRE313"/>
      <c r="SRF313"/>
      <c r="SRG313"/>
      <c r="SRH313"/>
      <c r="SRI313"/>
      <c r="SRJ313"/>
      <c r="SRK313"/>
      <c r="SRL313"/>
      <c r="SRM313"/>
      <c r="SRN313"/>
      <c r="SRO313"/>
      <c r="SRP313"/>
      <c r="SRQ313"/>
      <c r="SRR313"/>
      <c r="SRS313"/>
      <c r="SRT313"/>
      <c r="SRU313"/>
      <c r="SRV313"/>
      <c r="SRW313"/>
      <c r="SRX313"/>
      <c r="SRY313"/>
      <c r="SRZ313"/>
      <c r="SSA313"/>
      <c r="SSB313"/>
      <c r="SSC313"/>
      <c r="SSD313"/>
      <c r="SSE313"/>
      <c r="SSF313"/>
      <c r="SSG313"/>
      <c r="SSH313"/>
      <c r="SSI313"/>
      <c r="SSJ313"/>
      <c r="SSK313"/>
      <c r="SSL313"/>
      <c r="SSM313"/>
      <c r="SSN313"/>
      <c r="SSO313"/>
      <c r="SSP313"/>
      <c r="SSQ313"/>
      <c r="SSR313"/>
      <c r="SSS313"/>
      <c r="SST313"/>
      <c r="SSU313"/>
      <c r="SSV313"/>
      <c r="SSW313"/>
      <c r="SSX313"/>
      <c r="SSY313"/>
      <c r="SSZ313"/>
      <c r="STA313"/>
      <c r="STB313"/>
      <c r="STC313"/>
      <c r="STD313"/>
      <c r="STE313"/>
      <c r="STF313"/>
      <c r="STG313"/>
      <c r="STH313"/>
      <c r="STI313"/>
      <c r="STJ313"/>
      <c r="STK313"/>
      <c r="STL313"/>
      <c r="STM313"/>
      <c r="STN313"/>
      <c r="STO313"/>
      <c r="STP313"/>
      <c r="STQ313"/>
      <c r="STR313"/>
      <c r="STS313"/>
      <c r="STT313"/>
      <c r="STU313"/>
      <c r="STV313"/>
      <c r="STW313"/>
      <c r="STX313"/>
      <c r="STY313"/>
      <c r="STZ313"/>
      <c r="SUA313"/>
      <c r="SUB313"/>
      <c r="SUC313"/>
      <c r="SUD313"/>
      <c r="SUE313"/>
      <c r="SUF313"/>
      <c r="SUG313"/>
      <c r="SUH313"/>
      <c r="SUI313"/>
      <c r="SUJ313"/>
      <c r="SUK313"/>
      <c r="SUL313"/>
      <c r="SUM313"/>
      <c r="SUN313"/>
      <c r="SUO313"/>
      <c r="SUP313"/>
      <c r="SUQ313"/>
      <c r="SUR313"/>
      <c r="SUS313"/>
      <c r="SUT313"/>
      <c r="SUU313"/>
      <c r="SUV313"/>
      <c r="SUW313"/>
      <c r="SUX313"/>
      <c r="SUY313"/>
      <c r="SUZ313"/>
      <c r="SVA313"/>
      <c r="SVB313"/>
      <c r="SVC313"/>
      <c r="SVD313"/>
      <c r="SVE313"/>
      <c r="SVF313"/>
      <c r="SVG313"/>
      <c r="SVH313"/>
      <c r="SVI313"/>
      <c r="SVJ313"/>
      <c r="SVK313"/>
      <c r="SVL313"/>
      <c r="SVM313"/>
      <c r="SVN313"/>
      <c r="SVO313"/>
      <c r="SVP313"/>
      <c r="SVQ313"/>
      <c r="SVR313"/>
      <c r="SVS313"/>
      <c r="SVT313"/>
      <c r="SVU313"/>
      <c r="SVV313"/>
      <c r="SVW313"/>
      <c r="SVX313"/>
      <c r="SVY313"/>
      <c r="SVZ313"/>
      <c r="SWA313"/>
      <c r="SWB313"/>
      <c r="SWC313"/>
      <c r="SWD313"/>
      <c r="SWE313"/>
      <c r="SWF313"/>
      <c r="SWG313"/>
      <c r="SWH313"/>
      <c r="SWI313"/>
      <c r="SWJ313"/>
      <c r="SWK313"/>
      <c r="SWL313"/>
      <c r="SWM313"/>
      <c r="SWN313"/>
      <c r="SWO313"/>
      <c r="SWP313"/>
      <c r="SWQ313"/>
      <c r="SWR313"/>
      <c r="SWS313"/>
      <c r="SWT313"/>
      <c r="SWU313"/>
      <c r="SWV313"/>
      <c r="SWW313"/>
      <c r="SWX313"/>
      <c r="SWY313"/>
      <c r="SWZ313"/>
      <c r="SXA313"/>
      <c r="SXB313"/>
      <c r="SXC313"/>
      <c r="SXD313"/>
      <c r="SXE313"/>
      <c r="SXF313"/>
      <c r="SXG313"/>
      <c r="SXH313"/>
      <c r="SXI313"/>
      <c r="SXJ313"/>
      <c r="SXK313"/>
      <c r="SXL313"/>
      <c r="SXM313"/>
      <c r="SXN313"/>
      <c r="SXO313"/>
      <c r="SXP313"/>
      <c r="SXQ313"/>
      <c r="SXR313"/>
      <c r="SXS313"/>
      <c r="SXT313"/>
      <c r="SXU313"/>
      <c r="SXV313"/>
      <c r="SXW313"/>
      <c r="SXX313"/>
      <c r="SXY313"/>
      <c r="SXZ313"/>
      <c r="SYA313"/>
      <c r="SYB313"/>
      <c r="SYC313"/>
      <c r="SYD313"/>
      <c r="SYE313"/>
      <c r="SYF313"/>
      <c r="SYG313"/>
      <c r="SYH313"/>
      <c r="SYI313"/>
      <c r="SYJ313"/>
      <c r="SYK313"/>
      <c r="SYL313"/>
      <c r="SYM313"/>
      <c r="SYN313"/>
      <c r="SYO313"/>
      <c r="SYP313"/>
      <c r="SYQ313"/>
      <c r="SYR313"/>
      <c r="SYS313"/>
      <c r="SYT313"/>
      <c r="SYU313"/>
      <c r="SYV313"/>
      <c r="SYW313"/>
      <c r="SYX313"/>
      <c r="SYY313"/>
      <c r="SYZ313"/>
      <c r="SZA313"/>
      <c r="SZB313"/>
      <c r="SZC313"/>
      <c r="SZD313"/>
      <c r="SZE313"/>
      <c r="SZF313"/>
      <c r="SZG313"/>
      <c r="SZH313"/>
      <c r="SZI313"/>
      <c r="SZJ313"/>
      <c r="SZK313"/>
      <c r="SZL313"/>
      <c r="SZM313"/>
      <c r="SZN313"/>
      <c r="SZO313"/>
      <c r="SZP313"/>
      <c r="SZQ313"/>
      <c r="SZR313"/>
      <c r="SZS313"/>
      <c r="SZT313"/>
      <c r="SZU313"/>
      <c r="SZV313"/>
      <c r="SZW313"/>
      <c r="SZX313"/>
      <c r="SZY313"/>
      <c r="SZZ313"/>
      <c r="TAA313"/>
      <c r="TAB313"/>
      <c r="TAC313"/>
      <c r="TAD313"/>
      <c r="TAE313"/>
      <c r="TAF313"/>
      <c r="TAG313"/>
      <c r="TAH313"/>
      <c r="TAI313"/>
      <c r="TAJ313"/>
      <c r="TAK313"/>
      <c r="TAL313"/>
      <c r="TAM313"/>
      <c r="TAN313"/>
      <c r="TAO313"/>
      <c r="TAP313"/>
      <c r="TAQ313"/>
      <c r="TAR313"/>
      <c r="TAS313"/>
      <c r="TAT313"/>
      <c r="TAU313"/>
      <c r="TAV313"/>
      <c r="TAW313"/>
      <c r="TAX313"/>
      <c r="TAY313"/>
      <c r="TAZ313"/>
      <c r="TBA313"/>
      <c r="TBB313"/>
      <c r="TBC313"/>
      <c r="TBD313"/>
      <c r="TBE313"/>
      <c r="TBF313"/>
      <c r="TBG313"/>
      <c r="TBH313"/>
      <c r="TBI313"/>
      <c r="TBJ313"/>
      <c r="TBK313"/>
      <c r="TBL313"/>
      <c r="TBM313"/>
      <c r="TBN313"/>
      <c r="TBO313"/>
      <c r="TBP313"/>
      <c r="TBQ313"/>
      <c r="TBR313"/>
      <c r="TBS313"/>
      <c r="TBT313"/>
      <c r="TBU313"/>
      <c r="TBV313"/>
      <c r="TBW313"/>
      <c r="TBX313"/>
      <c r="TBY313"/>
      <c r="TBZ313"/>
      <c r="TCA313"/>
      <c r="TCB313"/>
      <c r="TCC313"/>
      <c r="TCD313"/>
      <c r="TCE313"/>
      <c r="TCF313"/>
      <c r="TCG313"/>
      <c r="TCH313"/>
      <c r="TCI313"/>
      <c r="TCJ313"/>
      <c r="TCK313"/>
      <c r="TCL313"/>
      <c r="TCM313"/>
      <c r="TCN313"/>
      <c r="TCO313"/>
      <c r="TCP313"/>
      <c r="TCQ313"/>
      <c r="TCR313"/>
      <c r="TCS313"/>
      <c r="TCT313"/>
      <c r="TCU313"/>
      <c r="TCV313"/>
      <c r="TCW313"/>
      <c r="TCX313"/>
      <c r="TCY313"/>
      <c r="TCZ313"/>
      <c r="TDA313"/>
      <c r="TDB313"/>
      <c r="TDC313"/>
      <c r="TDD313"/>
      <c r="TDE313"/>
      <c r="TDF313"/>
      <c r="TDG313"/>
      <c r="TDH313"/>
      <c r="TDI313"/>
      <c r="TDJ313"/>
      <c r="TDK313"/>
      <c r="TDL313"/>
      <c r="TDM313"/>
      <c r="TDN313"/>
      <c r="TDO313"/>
      <c r="TDP313"/>
      <c r="TDQ313"/>
      <c r="TDR313"/>
      <c r="TDS313"/>
      <c r="TDT313"/>
      <c r="TDU313"/>
      <c r="TDV313"/>
      <c r="TDW313"/>
      <c r="TDX313"/>
      <c r="TDY313"/>
      <c r="TDZ313"/>
      <c r="TEA313"/>
      <c r="TEB313"/>
      <c r="TEC313"/>
      <c r="TED313"/>
      <c r="TEE313"/>
      <c r="TEF313"/>
      <c r="TEG313"/>
      <c r="TEH313"/>
      <c r="TEI313"/>
      <c r="TEJ313"/>
      <c r="TEK313"/>
      <c r="TEL313"/>
      <c r="TEM313"/>
      <c r="TEN313"/>
      <c r="TEO313"/>
      <c r="TEP313"/>
      <c r="TEQ313"/>
      <c r="TER313"/>
      <c r="TES313"/>
      <c r="TET313"/>
      <c r="TEU313"/>
      <c r="TEV313"/>
      <c r="TEW313"/>
      <c r="TEX313"/>
      <c r="TEY313"/>
      <c r="TEZ313"/>
      <c r="TFA313"/>
      <c r="TFB313"/>
      <c r="TFC313"/>
      <c r="TFD313"/>
      <c r="TFE313"/>
      <c r="TFF313"/>
      <c r="TFG313"/>
      <c r="TFH313"/>
      <c r="TFI313"/>
      <c r="TFJ313"/>
      <c r="TFK313"/>
      <c r="TFL313"/>
      <c r="TFM313"/>
      <c r="TFN313"/>
      <c r="TFO313"/>
      <c r="TFP313"/>
      <c r="TFQ313"/>
      <c r="TFR313"/>
      <c r="TFS313"/>
      <c r="TFT313"/>
      <c r="TFU313"/>
      <c r="TFV313"/>
      <c r="TFW313"/>
      <c r="TFX313"/>
      <c r="TFY313"/>
      <c r="TFZ313"/>
      <c r="TGA313"/>
      <c r="TGB313"/>
      <c r="TGC313"/>
      <c r="TGD313"/>
      <c r="TGE313"/>
      <c r="TGF313"/>
      <c r="TGG313"/>
      <c r="TGH313"/>
      <c r="TGI313"/>
      <c r="TGJ313"/>
      <c r="TGK313"/>
      <c r="TGL313"/>
      <c r="TGM313"/>
      <c r="TGN313"/>
      <c r="TGO313"/>
      <c r="TGP313"/>
      <c r="TGQ313"/>
      <c r="TGR313"/>
      <c r="TGS313"/>
      <c r="TGT313"/>
      <c r="TGU313"/>
      <c r="TGV313"/>
      <c r="TGW313"/>
      <c r="TGX313"/>
      <c r="TGY313"/>
      <c r="TGZ313"/>
      <c r="THA313"/>
      <c r="THB313"/>
      <c r="THC313"/>
      <c r="THD313"/>
      <c r="THE313"/>
      <c r="THF313"/>
      <c r="THG313"/>
      <c r="THH313"/>
      <c r="THI313"/>
      <c r="THJ313"/>
      <c r="THK313"/>
      <c r="THL313"/>
      <c r="THM313"/>
      <c r="THN313"/>
      <c r="THO313"/>
      <c r="THP313"/>
      <c r="THQ313"/>
      <c r="THR313"/>
      <c r="THS313"/>
      <c r="THT313"/>
      <c r="THU313"/>
      <c r="THV313"/>
      <c r="THW313"/>
      <c r="THX313"/>
      <c r="THY313"/>
      <c r="THZ313"/>
      <c r="TIA313"/>
      <c r="TIB313"/>
      <c r="TIC313"/>
      <c r="TID313"/>
      <c r="TIE313"/>
      <c r="TIF313"/>
      <c r="TIG313"/>
      <c r="TIH313"/>
      <c r="TII313"/>
      <c r="TIJ313"/>
      <c r="TIK313"/>
      <c r="TIL313"/>
      <c r="TIM313"/>
      <c r="TIN313"/>
      <c r="TIO313"/>
      <c r="TIP313"/>
      <c r="TIQ313"/>
      <c r="TIR313"/>
      <c r="TIS313"/>
      <c r="TIT313"/>
      <c r="TIU313"/>
      <c r="TIV313"/>
      <c r="TIW313"/>
      <c r="TIX313"/>
      <c r="TIY313"/>
      <c r="TIZ313"/>
      <c r="TJA313"/>
      <c r="TJB313"/>
      <c r="TJC313"/>
      <c r="TJD313"/>
      <c r="TJE313"/>
      <c r="TJF313"/>
      <c r="TJG313"/>
      <c r="TJH313"/>
      <c r="TJI313"/>
      <c r="TJJ313"/>
      <c r="TJK313"/>
      <c r="TJL313"/>
      <c r="TJM313"/>
      <c r="TJN313"/>
      <c r="TJO313"/>
      <c r="TJP313"/>
      <c r="TJQ313"/>
      <c r="TJR313"/>
      <c r="TJS313"/>
      <c r="TJT313"/>
      <c r="TJU313"/>
      <c r="TJV313"/>
      <c r="TJW313"/>
      <c r="TJX313"/>
      <c r="TJY313"/>
      <c r="TJZ313"/>
      <c r="TKA313"/>
      <c r="TKB313"/>
      <c r="TKC313"/>
      <c r="TKD313"/>
      <c r="TKE313"/>
      <c r="TKF313"/>
      <c r="TKG313"/>
      <c r="TKH313"/>
      <c r="TKI313"/>
      <c r="TKJ313"/>
      <c r="TKK313"/>
      <c r="TKL313"/>
      <c r="TKM313"/>
      <c r="TKN313"/>
      <c r="TKO313"/>
      <c r="TKP313"/>
      <c r="TKQ313"/>
      <c r="TKR313"/>
      <c r="TKS313"/>
      <c r="TKT313"/>
      <c r="TKU313"/>
      <c r="TKV313"/>
      <c r="TKW313"/>
      <c r="TKX313"/>
      <c r="TKY313"/>
      <c r="TKZ313"/>
      <c r="TLA313"/>
      <c r="TLB313"/>
      <c r="TLC313"/>
      <c r="TLD313"/>
      <c r="TLE313"/>
      <c r="TLF313"/>
      <c r="TLG313"/>
      <c r="TLH313"/>
      <c r="TLI313"/>
      <c r="TLJ313"/>
      <c r="TLK313"/>
      <c r="TLL313"/>
      <c r="TLM313"/>
      <c r="TLN313"/>
      <c r="TLO313"/>
      <c r="TLP313"/>
      <c r="TLQ313"/>
      <c r="TLR313"/>
      <c r="TLS313"/>
      <c r="TLT313"/>
      <c r="TLU313"/>
      <c r="TLV313"/>
      <c r="TLW313"/>
      <c r="TLX313"/>
      <c r="TLY313"/>
      <c r="TLZ313"/>
      <c r="TMA313"/>
      <c r="TMB313"/>
      <c r="TMC313"/>
      <c r="TMD313"/>
      <c r="TME313"/>
      <c r="TMF313"/>
      <c r="TMG313"/>
      <c r="TMH313"/>
      <c r="TMI313"/>
      <c r="TMJ313"/>
      <c r="TMK313"/>
      <c r="TML313"/>
      <c r="TMM313"/>
      <c r="TMN313"/>
      <c r="TMO313"/>
      <c r="TMP313"/>
      <c r="TMQ313"/>
      <c r="TMR313"/>
      <c r="TMS313"/>
      <c r="TMT313"/>
      <c r="TMU313"/>
      <c r="TMV313"/>
      <c r="TMW313"/>
      <c r="TMX313"/>
      <c r="TMY313"/>
      <c r="TMZ313"/>
      <c r="TNA313"/>
      <c r="TNB313"/>
      <c r="TNC313"/>
      <c r="TND313"/>
      <c r="TNE313"/>
      <c r="TNF313"/>
      <c r="TNG313"/>
      <c r="TNH313"/>
      <c r="TNI313"/>
      <c r="TNJ313"/>
      <c r="TNK313"/>
      <c r="TNL313"/>
      <c r="TNM313"/>
      <c r="TNN313"/>
      <c r="TNO313"/>
      <c r="TNP313"/>
      <c r="TNQ313"/>
      <c r="TNR313"/>
      <c r="TNS313"/>
      <c r="TNT313"/>
      <c r="TNU313"/>
      <c r="TNV313"/>
      <c r="TNW313"/>
      <c r="TNX313"/>
      <c r="TNY313"/>
      <c r="TNZ313"/>
      <c r="TOA313"/>
      <c r="TOB313"/>
      <c r="TOC313"/>
      <c r="TOD313"/>
      <c r="TOE313"/>
      <c r="TOF313"/>
      <c r="TOG313"/>
      <c r="TOH313"/>
      <c r="TOI313"/>
      <c r="TOJ313"/>
      <c r="TOK313"/>
      <c r="TOL313"/>
      <c r="TOM313"/>
      <c r="TON313"/>
      <c r="TOO313"/>
      <c r="TOP313"/>
      <c r="TOQ313"/>
      <c r="TOR313"/>
      <c r="TOS313"/>
      <c r="TOT313"/>
      <c r="TOU313"/>
      <c r="TOV313"/>
      <c r="TOW313"/>
      <c r="TOX313"/>
      <c r="TOY313"/>
      <c r="TOZ313"/>
      <c r="TPA313"/>
      <c r="TPB313"/>
      <c r="TPC313"/>
      <c r="TPD313"/>
      <c r="TPE313"/>
      <c r="TPF313"/>
      <c r="TPG313"/>
      <c r="TPH313"/>
      <c r="TPI313"/>
      <c r="TPJ313"/>
      <c r="TPK313"/>
      <c r="TPL313"/>
      <c r="TPM313"/>
      <c r="TPN313"/>
      <c r="TPO313"/>
      <c r="TPP313"/>
      <c r="TPQ313"/>
      <c r="TPR313"/>
      <c r="TPS313"/>
      <c r="TPT313"/>
      <c r="TPU313"/>
      <c r="TPV313"/>
      <c r="TPW313"/>
      <c r="TPX313"/>
      <c r="TPY313"/>
      <c r="TPZ313"/>
      <c r="TQA313"/>
      <c r="TQB313"/>
      <c r="TQC313"/>
      <c r="TQD313"/>
      <c r="TQE313"/>
      <c r="TQF313"/>
      <c r="TQG313"/>
      <c r="TQH313"/>
      <c r="TQI313"/>
      <c r="TQJ313"/>
      <c r="TQK313"/>
      <c r="TQL313"/>
      <c r="TQM313"/>
      <c r="TQN313"/>
      <c r="TQO313"/>
      <c r="TQP313"/>
      <c r="TQQ313"/>
      <c r="TQR313"/>
      <c r="TQS313"/>
      <c r="TQT313"/>
      <c r="TQU313"/>
      <c r="TQV313"/>
      <c r="TQW313"/>
      <c r="TQX313"/>
      <c r="TQY313"/>
      <c r="TQZ313"/>
      <c r="TRA313"/>
      <c r="TRB313"/>
      <c r="TRC313"/>
      <c r="TRD313"/>
      <c r="TRE313"/>
      <c r="TRF313"/>
      <c r="TRG313"/>
      <c r="TRH313"/>
      <c r="TRI313"/>
      <c r="TRJ313"/>
      <c r="TRK313"/>
      <c r="TRL313"/>
      <c r="TRM313"/>
      <c r="TRN313"/>
      <c r="TRO313"/>
      <c r="TRP313"/>
      <c r="TRQ313"/>
      <c r="TRR313"/>
      <c r="TRS313"/>
      <c r="TRT313"/>
      <c r="TRU313"/>
      <c r="TRV313"/>
      <c r="TRW313"/>
      <c r="TRX313"/>
      <c r="TRY313"/>
      <c r="TRZ313"/>
      <c r="TSA313"/>
      <c r="TSB313"/>
      <c r="TSC313"/>
      <c r="TSD313"/>
      <c r="TSE313"/>
      <c r="TSF313"/>
      <c r="TSG313"/>
      <c r="TSH313"/>
      <c r="TSI313"/>
      <c r="TSJ313"/>
      <c r="TSK313"/>
      <c r="TSL313"/>
      <c r="TSM313"/>
      <c r="TSN313"/>
      <c r="TSO313"/>
      <c r="TSP313"/>
      <c r="TSQ313"/>
      <c r="TSR313"/>
      <c r="TSS313"/>
      <c r="TST313"/>
      <c r="TSU313"/>
      <c r="TSV313"/>
      <c r="TSW313"/>
      <c r="TSX313"/>
      <c r="TSY313"/>
      <c r="TSZ313"/>
      <c r="TTA313"/>
      <c r="TTB313"/>
      <c r="TTC313"/>
      <c r="TTD313"/>
      <c r="TTE313"/>
      <c r="TTF313"/>
      <c r="TTG313"/>
      <c r="TTH313"/>
      <c r="TTI313"/>
      <c r="TTJ313"/>
      <c r="TTK313"/>
      <c r="TTL313"/>
      <c r="TTM313"/>
      <c r="TTN313"/>
      <c r="TTO313"/>
      <c r="TTP313"/>
      <c r="TTQ313"/>
      <c r="TTR313"/>
      <c r="TTS313"/>
      <c r="TTT313"/>
      <c r="TTU313"/>
      <c r="TTV313"/>
      <c r="TTW313"/>
      <c r="TTX313"/>
      <c r="TTY313"/>
      <c r="TTZ313"/>
      <c r="TUA313"/>
      <c r="TUB313"/>
      <c r="TUC313"/>
      <c r="TUD313"/>
      <c r="TUE313"/>
      <c r="TUF313"/>
      <c r="TUG313"/>
      <c r="TUH313"/>
      <c r="TUI313"/>
      <c r="TUJ313"/>
      <c r="TUK313"/>
      <c r="TUL313"/>
      <c r="TUM313"/>
      <c r="TUN313"/>
      <c r="TUO313"/>
      <c r="TUP313"/>
      <c r="TUQ313"/>
      <c r="TUR313"/>
      <c r="TUS313"/>
      <c r="TUT313"/>
      <c r="TUU313"/>
      <c r="TUV313"/>
      <c r="TUW313"/>
      <c r="TUX313"/>
      <c r="TUY313"/>
      <c r="TUZ313"/>
      <c r="TVA313"/>
      <c r="TVB313"/>
      <c r="TVC313"/>
      <c r="TVD313"/>
      <c r="TVE313"/>
      <c r="TVF313"/>
      <c r="TVG313"/>
      <c r="TVH313"/>
      <c r="TVI313"/>
      <c r="TVJ313"/>
      <c r="TVK313"/>
      <c r="TVL313"/>
      <c r="TVM313"/>
      <c r="TVN313"/>
      <c r="TVO313"/>
      <c r="TVP313"/>
      <c r="TVQ313"/>
      <c r="TVR313"/>
      <c r="TVS313"/>
      <c r="TVT313"/>
      <c r="TVU313"/>
      <c r="TVV313"/>
      <c r="TVW313"/>
      <c r="TVX313"/>
      <c r="TVY313"/>
      <c r="TVZ313"/>
      <c r="TWA313"/>
      <c r="TWB313"/>
      <c r="TWC313"/>
      <c r="TWD313"/>
      <c r="TWE313"/>
      <c r="TWF313"/>
      <c r="TWG313"/>
      <c r="TWH313"/>
      <c r="TWI313"/>
      <c r="TWJ313"/>
      <c r="TWK313"/>
      <c r="TWL313"/>
      <c r="TWM313"/>
      <c r="TWN313"/>
      <c r="TWO313"/>
      <c r="TWP313"/>
      <c r="TWQ313"/>
      <c r="TWR313"/>
      <c r="TWS313"/>
      <c r="TWT313"/>
      <c r="TWU313"/>
      <c r="TWV313"/>
      <c r="TWW313"/>
      <c r="TWX313"/>
      <c r="TWY313"/>
      <c r="TWZ313"/>
      <c r="TXA313"/>
      <c r="TXB313"/>
      <c r="TXC313"/>
      <c r="TXD313"/>
      <c r="TXE313"/>
      <c r="TXF313"/>
      <c r="TXG313"/>
      <c r="TXH313"/>
      <c r="TXI313"/>
      <c r="TXJ313"/>
      <c r="TXK313"/>
      <c r="TXL313"/>
      <c r="TXM313"/>
      <c r="TXN313"/>
      <c r="TXO313"/>
      <c r="TXP313"/>
      <c r="TXQ313"/>
      <c r="TXR313"/>
      <c r="TXS313"/>
      <c r="TXT313"/>
      <c r="TXU313"/>
      <c r="TXV313"/>
      <c r="TXW313"/>
      <c r="TXX313"/>
      <c r="TXY313"/>
      <c r="TXZ313"/>
      <c r="TYA313"/>
      <c r="TYB313"/>
      <c r="TYC313"/>
      <c r="TYD313"/>
      <c r="TYE313"/>
      <c r="TYF313"/>
      <c r="TYG313"/>
      <c r="TYH313"/>
      <c r="TYI313"/>
      <c r="TYJ313"/>
      <c r="TYK313"/>
      <c r="TYL313"/>
      <c r="TYM313"/>
      <c r="TYN313"/>
      <c r="TYO313"/>
      <c r="TYP313"/>
      <c r="TYQ313"/>
      <c r="TYR313"/>
      <c r="TYS313"/>
      <c r="TYT313"/>
      <c r="TYU313"/>
      <c r="TYV313"/>
      <c r="TYW313"/>
      <c r="TYX313"/>
      <c r="TYY313"/>
      <c r="TYZ313"/>
      <c r="TZA313"/>
      <c r="TZB313"/>
      <c r="TZC313"/>
      <c r="TZD313"/>
      <c r="TZE313"/>
      <c r="TZF313"/>
      <c r="TZG313"/>
      <c r="TZH313"/>
      <c r="TZI313"/>
      <c r="TZJ313"/>
      <c r="TZK313"/>
      <c r="TZL313"/>
      <c r="TZM313"/>
      <c r="TZN313"/>
      <c r="TZO313"/>
      <c r="TZP313"/>
      <c r="TZQ313"/>
      <c r="TZR313"/>
      <c r="TZS313"/>
      <c r="TZT313"/>
      <c r="TZU313"/>
      <c r="TZV313"/>
      <c r="TZW313"/>
      <c r="TZX313"/>
      <c r="TZY313"/>
      <c r="TZZ313"/>
      <c r="UAA313"/>
      <c r="UAB313"/>
      <c r="UAC313"/>
      <c r="UAD313"/>
      <c r="UAE313"/>
      <c r="UAF313"/>
      <c r="UAG313"/>
      <c r="UAH313"/>
      <c r="UAI313"/>
      <c r="UAJ313"/>
      <c r="UAK313"/>
      <c r="UAL313"/>
      <c r="UAM313"/>
      <c r="UAN313"/>
      <c r="UAO313"/>
      <c r="UAP313"/>
      <c r="UAQ313"/>
      <c r="UAR313"/>
      <c r="UAS313"/>
      <c r="UAT313"/>
      <c r="UAU313"/>
      <c r="UAV313"/>
      <c r="UAW313"/>
      <c r="UAX313"/>
      <c r="UAY313"/>
      <c r="UAZ313"/>
      <c r="UBA313"/>
      <c r="UBB313"/>
      <c r="UBC313"/>
      <c r="UBD313"/>
      <c r="UBE313"/>
      <c r="UBF313"/>
      <c r="UBG313"/>
      <c r="UBH313"/>
      <c r="UBI313"/>
      <c r="UBJ313"/>
      <c r="UBK313"/>
      <c r="UBL313"/>
      <c r="UBM313"/>
      <c r="UBN313"/>
      <c r="UBO313"/>
      <c r="UBP313"/>
      <c r="UBQ313"/>
      <c r="UBR313"/>
      <c r="UBS313"/>
      <c r="UBT313"/>
      <c r="UBU313"/>
      <c r="UBV313"/>
      <c r="UBW313"/>
      <c r="UBX313"/>
      <c r="UBY313"/>
      <c r="UBZ313"/>
      <c r="UCA313"/>
      <c r="UCB313"/>
      <c r="UCC313"/>
      <c r="UCD313"/>
      <c r="UCE313"/>
      <c r="UCF313"/>
      <c r="UCG313"/>
      <c r="UCH313"/>
      <c r="UCI313"/>
      <c r="UCJ313"/>
      <c r="UCK313"/>
      <c r="UCL313"/>
      <c r="UCM313"/>
      <c r="UCN313"/>
      <c r="UCO313"/>
      <c r="UCP313"/>
      <c r="UCQ313"/>
      <c r="UCR313"/>
      <c r="UCS313"/>
      <c r="UCT313"/>
      <c r="UCU313"/>
      <c r="UCV313"/>
      <c r="UCW313"/>
      <c r="UCX313"/>
      <c r="UCY313"/>
      <c r="UCZ313"/>
      <c r="UDA313"/>
      <c r="UDB313"/>
      <c r="UDC313"/>
      <c r="UDD313"/>
      <c r="UDE313"/>
      <c r="UDF313"/>
      <c r="UDG313"/>
      <c r="UDH313"/>
      <c r="UDI313"/>
      <c r="UDJ313"/>
      <c r="UDK313"/>
      <c r="UDL313"/>
      <c r="UDM313"/>
      <c r="UDN313"/>
      <c r="UDO313"/>
      <c r="UDP313"/>
      <c r="UDQ313"/>
      <c r="UDR313"/>
      <c r="UDS313"/>
      <c r="UDT313"/>
      <c r="UDU313"/>
      <c r="UDV313"/>
      <c r="UDW313"/>
      <c r="UDX313"/>
      <c r="UDY313"/>
      <c r="UDZ313"/>
      <c r="UEA313"/>
      <c r="UEB313"/>
      <c r="UEC313"/>
      <c r="UED313"/>
      <c r="UEE313"/>
      <c r="UEF313"/>
      <c r="UEG313"/>
      <c r="UEH313"/>
      <c r="UEI313"/>
      <c r="UEJ313"/>
      <c r="UEK313"/>
      <c r="UEL313"/>
      <c r="UEM313"/>
      <c r="UEN313"/>
      <c r="UEO313"/>
      <c r="UEP313"/>
      <c r="UEQ313"/>
      <c r="UER313"/>
      <c r="UES313"/>
      <c r="UET313"/>
      <c r="UEU313"/>
      <c r="UEV313"/>
      <c r="UEW313"/>
      <c r="UEX313"/>
      <c r="UEY313"/>
      <c r="UEZ313"/>
      <c r="UFA313"/>
      <c r="UFB313"/>
      <c r="UFC313"/>
      <c r="UFD313"/>
      <c r="UFE313"/>
      <c r="UFF313"/>
      <c r="UFG313"/>
      <c r="UFH313"/>
      <c r="UFI313"/>
      <c r="UFJ313"/>
      <c r="UFK313"/>
      <c r="UFL313"/>
      <c r="UFM313"/>
      <c r="UFN313"/>
      <c r="UFO313"/>
      <c r="UFP313"/>
      <c r="UFQ313"/>
      <c r="UFR313"/>
      <c r="UFS313"/>
      <c r="UFT313"/>
      <c r="UFU313"/>
      <c r="UFV313"/>
      <c r="UFW313"/>
      <c r="UFX313"/>
      <c r="UFY313"/>
      <c r="UFZ313"/>
      <c r="UGA313"/>
      <c r="UGB313"/>
      <c r="UGC313"/>
      <c r="UGD313"/>
      <c r="UGE313"/>
      <c r="UGF313"/>
      <c r="UGG313"/>
      <c r="UGH313"/>
      <c r="UGI313"/>
      <c r="UGJ313"/>
      <c r="UGK313"/>
      <c r="UGL313"/>
      <c r="UGM313"/>
      <c r="UGN313"/>
      <c r="UGO313"/>
      <c r="UGP313"/>
      <c r="UGQ313"/>
      <c r="UGR313"/>
      <c r="UGS313"/>
      <c r="UGT313"/>
      <c r="UGU313"/>
      <c r="UGV313"/>
      <c r="UGW313"/>
      <c r="UGX313"/>
      <c r="UGY313"/>
      <c r="UGZ313"/>
      <c r="UHA313"/>
      <c r="UHB313"/>
      <c r="UHC313"/>
      <c r="UHD313"/>
      <c r="UHE313"/>
      <c r="UHF313"/>
      <c r="UHG313"/>
      <c r="UHH313"/>
      <c r="UHI313"/>
      <c r="UHJ313"/>
      <c r="UHK313"/>
      <c r="UHL313"/>
      <c r="UHM313"/>
      <c r="UHN313"/>
      <c r="UHO313"/>
      <c r="UHP313"/>
      <c r="UHQ313"/>
      <c r="UHR313"/>
      <c r="UHS313"/>
      <c r="UHT313"/>
      <c r="UHU313"/>
      <c r="UHV313"/>
      <c r="UHW313"/>
      <c r="UHX313"/>
      <c r="UHY313"/>
      <c r="UHZ313"/>
      <c r="UIA313"/>
      <c r="UIB313"/>
      <c r="UIC313"/>
      <c r="UID313"/>
      <c r="UIE313"/>
      <c r="UIF313"/>
      <c r="UIG313"/>
      <c r="UIH313"/>
      <c r="UII313"/>
      <c r="UIJ313"/>
      <c r="UIK313"/>
      <c r="UIL313"/>
      <c r="UIM313"/>
      <c r="UIN313"/>
      <c r="UIO313"/>
      <c r="UIP313"/>
      <c r="UIQ313"/>
      <c r="UIR313"/>
      <c r="UIS313"/>
      <c r="UIT313"/>
      <c r="UIU313"/>
      <c r="UIV313"/>
      <c r="UIW313"/>
      <c r="UIX313"/>
      <c r="UIY313"/>
      <c r="UIZ313"/>
      <c r="UJA313"/>
      <c r="UJB313"/>
      <c r="UJC313"/>
      <c r="UJD313"/>
      <c r="UJE313"/>
      <c r="UJF313"/>
      <c r="UJG313"/>
      <c r="UJH313"/>
      <c r="UJI313"/>
      <c r="UJJ313"/>
      <c r="UJK313"/>
      <c r="UJL313"/>
      <c r="UJM313"/>
      <c r="UJN313"/>
      <c r="UJO313"/>
      <c r="UJP313"/>
      <c r="UJQ313"/>
      <c r="UJR313"/>
      <c r="UJS313"/>
      <c r="UJT313"/>
      <c r="UJU313"/>
      <c r="UJV313"/>
      <c r="UJW313"/>
      <c r="UJX313"/>
      <c r="UJY313"/>
      <c r="UJZ313"/>
      <c r="UKA313"/>
      <c r="UKB313"/>
      <c r="UKC313"/>
      <c r="UKD313"/>
      <c r="UKE313"/>
      <c r="UKF313"/>
      <c r="UKG313"/>
      <c r="UKH313"/>
      <c r="UKI313"/>
      <c r="UKJ313"/>
      <c r="UKK313"/>
      <c r="UKL313"/>
      <c r="UKM313"/>
      <c r="UKN313"/>
      <c r="UKO313"/>
      <c r="UKP313"/>
      <c r="UKQ313"/>
      <c r="UKR313"/>
      <c r="UKS313"/>
      <c r="UKT313"/>
      <c r="UKU313"/>
      <c r="UKV313"/>
      <c r="UKW313"/>
      <c r="UKX313"/>
      <c r="UKY313"/>
      <c r="UKZ313"/>
      <c r="ULA313"/>
      <c r="ULB313"/>
      <c r="ULC313"/>
      <c r="ULD313"/>
      <c r="ULE313"/>
      <c r="ULF313"/>
      <c r="ULG313"/>
      <c r="ULH313"/>
      <c r="ULI313"/>
      <c r="ULJ313"/>
      <c r="ULK313"/>
      <c r="ULL313"/>
      <c r="ULM313"/>
      <c r="ULN313"/>
      <c r="ULO313"/>
      <c r="ULP313"/>
      <c r="ULQ313"/>
      <c r="ULR313"/>
      <c r="ULS313"/>
      <c r="ULT313"/>
      <c r="ULU313"/>
      <c r="ULV313"/>
      <c r="ULW313"/>
      <c r="ULX313"/>
      <c r="ULY313"/>
      <c r="ULZ313"/>
      <c r="UMA313"/>
      <c r="UMB313"/>
      <c r="UMC313"/>
      <c r="UMD313"/>
      <c r="UME313"/>
      <c r="UMF313"/>
      <c r="UMG313"/>
      <c r="UMH313"/>
      <c r="UMI313"/>
      <c r="UMJ313"/>
      <c r="UMK313"/>
      <c r="UML313"/>
      <c r="UMM313"/>
      <c r="UMN313"/>
      <c r="UMO313"/>
      <c r="UMP313"/>
      <c r="UMQ313"/>
      <c r="UMR313"/>
      <c r="UMS313"/>
      <c r="UMT313"/>
      <c r="UMU313"/>
      <c r="UMV313"/>
      <c r="UMW313"/>
      <c r="UMX313"/>
      <c r="UMY313"/>
      <c r="UMZ313"/>
      <c r="UNA313"/>
      <c r="UNB313"/>
      <c r="UNC313"/>
      <c r="UND313"/>
      <c r="UNE313"/>
      <c r="UNF313"/>
      <c r="UNG313"/>
      <c r="UNH313"/>
      <c r="UNI313"/>
      <c r="UNJ313"/>
      <c r="UNK313"/>
      <c r="UNL313"/>
      <c r="UNM313"/>
      <c r="UNN313"/>
      <c r="UNO313"/>
      <c r="UNP313"/>
      <c r="UNQ313"/>
      <c r="UNR313"/>
      <c r="UNS313"/>
      <c r="UNT313"/>
      <c r="UNU313"/>
      <c r="UNV313"/>
      <c r="UNW313"/>
      <c r="UNX313"/>
      <c r="UNY313"/>
      <c r="UNZ313"/>
      <c r="UOA313"/>
      <c r="UOB313"/>
      <c r="UOC313"/>
      <c r="UOD313"/>
      <c r="UOE313"/>
      <c r="UOF313"/>
      <c r="UOG313"/>
      <c r="UOH313"/>
      <c r="UOI313"/>
      <c r="UOJ313"/>
      <c r="UOK313"/>
      <c r="UOL313"/>
      <c r="UOM313"/>
      <c r="UON313"/>
      <c r="UOO313"/>
      <c r="UOP313"/>
      <c r="UOQ313"/>
      <c r="UOR313"/>
      <c r="UOS313"/>
      <c r="UOT313"/>
      <c r="UOU313"/>
      <c r="UOV313"/>
      <c r="UOW313"/>
      <c r="UOX313"/>
      <c r="UOY313"/>
      <c r="UOZ313"/>
      <c r="UPA313"/>
      <c r="UPB313"/>
      <c r="UPC313"/>
      <c r="UPD313"/>
      <c r="UPE313"/>
      <c r="UPF313"/>
      <c r="UPG313"/>
      <c r="UPH313"/>
      <c r="UPI313"/>
      <c r="UPJ313"/>
      <c r="UPK313"/>
      <c r="UPL313"/>
      <c r="UPM313"/>
      <c r="UPN313"/>
      <c r="UPO313"/>
      <c r="UPP313"/>
      <c r="UPQ313"/>
      <c r="UPR313"/>
      <c r="UPS313"/>
      <c r="UPT313"/>
      <c r="UPU313"/>
      <c r="UPV313"/>
      <c r="UPW313"/>
      <c r="UPX313"/>
      <c r="UPY313"/>
      <c r="UPZ313"/>
      <c r="UQA313"/>
      <c r="UQB313"/>
      <c r="UQC313"/>
      <c r="UQD313"/>
      <c r="UQE313"/>
      <c r="UQF313"/>
      <c r="UQG313"/>
      <c r="UQH313"/>
      <c r="UQI313"/>
      <c r="UQJ313"/>
      <c r="UQK313"/>
      <c r="UQL313"/>
      <c r="UQM313"/>
      <c r="UQN313"/>
      <c r="UQO313"/>
      <c r="UQP313"/>
      <c r="UQQ313"/>
      <c r="UQR313"/>
      <c r="UQS313"/>
      <c r="UQT313"/>
      <c r="UQU313"/>
      <c r="UQV313"/>
      <c r="UQW313"/>
      <c r="UQX313"/>
      <c r="UQY313"/>
      <c r="UQZ313"/>
      <c r="URA313"/>
      <c r="URB313"/>
      <c r="URC313"/>
      <c r="URD313"/>
      <c r="URE313"/>
      <c r="URF313"/>
      <c r="URG313"/>
      <c r="URH313"/>
      <c r="URI313"/>
      <c r="URJ313"/>
      <c r="URK313"/>
      <c r="URL313"/>
      <c r="URM313"/>
      <c r="URN313"/>
      <c r="URO313"/>
      <c r="URP313"/>
      <c r="URQ313"/>
      <c r="URR313"/>
      <c r="URS313"/>
      <c r="URT313"/>
      <c r="URU313"/>
      <c r="URV313"/>
      <c r="URW313"/>
      <c r="URX313"/>
      <c r="URY313"/>
      <c r="URZ313"/>
      <c r="USA313"/>
      <c r="USB313"/>
      <c r="USC313"/>
      <c r="USD313"/>
      <c r="USE313"/>
      <c r="USF313"/>
      <c r="USG313"/>
      <c r="USH313"/>
      <c r="USI313"/>
      <c r="USJ313"/>
      <c r="USK313"/>
      <c r="USL313"/>
      <c r="USM313"/>
      <c r="USN313"/>
      <c r="USO313"/>
      <c r="USP313"/>
      <c r="USQ313"/>
      <c r="USR313"/>
      <c r="USS313"/>
      <c r="UST313"/>
      <c r="USU313"/>
      <c r="USV313"/>
      <c r="USW313"/>
      <c r="USX313"/>
      <c r="USY313"/>
      <c r="USZ313"/>
      <c r="UTA313"/>
      <c r="UTB313"/>
      <c r="UTC313"/>
      <c r="UTD313"/>
      <c r="UTE313"/>
      <c r="UTF313"/>
      <c r="UTG313"/>
      <c r="UTH313"/>
      <c r="UTI313"/>
      <c r="UTJ313"/>
      <c r="UTK313"/>
      <c r="UTL313"/>
      <c r="UTM313"/>
      <c r="UTN313"/>
      <c r="UTO313"/>
      <c r="UTP313"/>
      <c r="UTQ313"/>
      <c r="UTR313"/>
      <c r="UTS313"/>
      <c r="UTT313"/>
      <c r="UTU313"/>
      <c r="UTV313"/>
      <c r="UTW313"/>
      <c r="UTX313"/>
      <c r="UTY313"/>
      <c r="UTZ313"/>
      <c r="UUA313"/>
      <c r="UUB313"/>
      <c r="UUC313"/>
      <c r="UUD313"/>
      <c r="UUE313"/>
      <c r="UUF313"/>
      <c r="UUG313"/>
      <c r="UUH313"/>
      <c r="UUI313"/>
      <c r="UUJ313"/>
      <c r="UUK313"/>
      <c r="UUL313"/>
      <c r="UUM313"/>
      <c r="UUN313"/>
      <c r="UUO313"/>
      <c r="UUP313"/>
      <c r="UUQ313"/>
      <c r="UUR313"/>
      <c r="UUS313"/>
      <c r="UUT313"/>
      <c r="UUU313"/>
      <c r="UUV313"/>
      <c r="UUW313"/>
      <c r="UUX313"/>
      <c r="UUY313"/>
      <c r="UUZ313"/>
      <c r="UVA313"/>
      <c r="UVB313"/>
      <c r="UVC313"/>
      <c r="UVD313"/>
      <c r="UVE313"/>
      <c r="UVF313"/>
      <c r="UVG313"/>
      <c r="UVH313"/>
      <c r="UVI313"/>
      <c r="UVJ313"/>
      <c r="UVK313"/>
      <c r="UVL313"/>
      <c r="UVM313"/>
      <c r="UVN313"/>
      <c r="UVO313"/>
      <c r="UVP313"/>
      <c r="UVQ313"/>
      <c r="UVR313"/>
      <c r="UVS313"/>
      <c r="UVT313"/>
      <c r="UVU313"/>
      <c r="UVV313"/>
      <c r="UVW313"/>
      <c r="UVX313"/>
      <c r="UVY313"/>
      <c r="UVZ313"/>
      <c r="UWA313"/>
      <c r="UWB313"/>
      <c r="UWC313"/>
      <c r="UWD313"/>
      <c r="UWE313"/>
      <c r="UWF313"/>
      <c r="UWG313"/>
      <c r="UWH313"/>
      <c r="UWI313"/>
      <c r="UWJ313"/>
      <c r="UWK313"/>
      <c r="UWL313"/>
      <c r="UWM313"/>
      <c r="UWN313"/>
      <c r="UWO313"/>
      <c r="UWP313"/>
      <c r="UWQ313"/>
      <c r="UWR313"/>
      <c r="UWS313"/>
      <c r="UWT313"/>
      <c r="UWU313"/>
      <c r="UWV313"/>
      <c r="UWW313"/>
      <c r="UWX313"/>
      <c r="UWY313"/>
      <c r="UWZ313"/>
      <c r="UXA313"/>
      <c r="UXB313"/>
      <c r="UXC313"/>
      <c r="UXD313"/>
      <c r="UXE313"/>
      <c r="UXF313"/>
      <c r="UXG313"/>
      <c r="UXH313"/>
      <c r="UXI313"/>
      <c r="UXJ313"/>
      <c r="UXK313"/>
      <c r="UXL313"/>
      <c r="UXM313"/>
      <c r="UXN313"/>
      <c r="UXO313"/>
      <c r="UXP313"/>
      <c r="UXQ313"/>
      <c r="UXR313"/>
      <c r="UXS313"/>
      <c r="UXT313"/>
      <c r="UXU313"/>
      <c r="UXV313"/>
      <c r="UXW313"/>
      <c r="UXX313"/>
      <c r="UXY313"/>
      <c r="UXZ313"/>
      <c r="UYA313"/>
      <c r="UYB313"/>
      <c r="UYC313"/>
      <c r="UYD313"/>
      <c r="UYE313"/>
      <c r="UYF313"/>
      <c r="UYG313"/>
      <c r="UYH313"/>
      <c r="UYI313"/>
      <c r="UYJ313"/>
      <c r="UYK313"/>
      <c r="UYL313"/>
      <c r="UYM313"/>
      <c r="UYN313"/>
      <c r="UYO313"/>
      <c r="UYP313"/>
      <c r="UYQ313"/>
      <c r="UYR313"/>
      <c r="UYS313"/>
      <c r="UYT313"/>
      <c r="UYU313"/>
      <c r="UYV313"/>
      <c r="UYW313"/>
      <c r="UYX313"/>
      <c r="UYY313"/>
      <c r="UYZ313"/>
      <c r="UZA313"/>
      <c r="UZB313"/>
      <c r="UZC313"/>
      <c r="UZD313"/>
      <c r="UZE313"/>
      <c r="UZF313"/>
      <c r="UZG313"/>
      <c r="UZH313"/>
      <c r="UZI313"/>
      <c r="UZJ313"/>
      <c r="UZK313"/>
      <c r="UZL313"/>
      <c r="UZM313"/>
      <c r="UZN313"/>
      <c r="UZO313"/>
      <c r="UZP313"/>
      <c r="UZQ313"/>
      <c r="UZR313"/>
      <c r="UZS313"/>
      <c r="UZT313"/>
      <c r="UZU313"/>
      <c r="UZV313"/>
      <c r="UZW313"/>
      <c r="UZX313"/>
      <c r="UZY313"/>
      <c r="UZZ313"/>
      <c r="VAA313"/>
      <c r="VAB313"/>
      <c r="VAC313"/>
      <c r="VAD313"/>
      <c r="VAE313"/>
      <c r="VAF313"/>
      <c r="VAG313"/>
      <c r="VAH313"/>
      <c r="VAI313"/>
      <c r="VAJ313"/>
      <c r="VAK313"/>
      <c r="VAL313"/>
      <c r="VAM313"/>
      <c r="VAN313"/>
      <c r="VAO313"/>
      <c r="VAP313"/>
      <c r="VAQ313"/>
      <c r="VAR313"/>
      <c r="VAS313"/>
      <c r="VAT313"/>
      <c r="VAU313"/>
      <c r="VAV313"/>
      <c r="VAW313"/>
      <c r="VAX313"/>
      <c r="VAY313"/>
      <c r="VAZ313"/>
      <c r="VBA313"/>
      <c r="VBB313"/>
      <c r="VBC313"/>
      <c r="VBD313"/>
      <c r="VBE313"/>
      <c r="VBF313"/>
      <c r="VBG313"/>
      <c r="VBH313"/>
      <c r="VBI313"/>
      <c r="VBJ313"/>
      <c r="VBK313"/>
      <c r="VBL313"/>
      <c r="VBM313"/>
      <c r="VBN313"/>
      <c r="VBO313"/>
      <c r="VBP313"/>
      <c r="VBQ313"/>
      <c r="VBR313"/>
      <c r="VBS313"/>
      <c r="VBT313"/>
      <c r="VBU313"/>
      <c r="VBV313"/>
      <c r="VBW313"/>
      <c r="VBX313"/>
      <c r="VBY313"/>
      <c r="VBZ313"/>
      <c r="VCA313"/>
      <c r="VCB313"/>
      <c r="VCC313"/>
      <c r="VCD313"/>
      <c r="VCE313"/>
      <c r="VCF313"/>
      <c r="VCG313"/>
      <c r="VCH313"/>
      <c r="VCI313"/>
      <c r="VCJ313"/>
      <c r="VCK313"/>
      <c r="VCL313"/>
      <c r="VCM313"/>
      <c r="VCN313"/>
      <c r="VCO313"/>
      <c r="VCP313"/>
      <c r="VCQ313"/>
      <c r="VCR313"/>
      <c r="VCS313"/>
      <c r="VCT313"/>
      <c r="VCU313"/>
      <c r="VCV313"/>
      <c r="VCW313"/>
      <c r="VCX313"/>
      <c r="VCY313"/>
      <c r="VCZ313"/>
      <c r="VDA313"/>
      <c r="VDB313"/>
      <c r="VDC313"/>
      <c r="VDD313"/>
      <c r="VDE313"/>
      <c r="VDF313"/>
      <c r="VDG313"/>
      <c r="VDH313"/>
      <c r="VDI313"/>
      <c r="VDJ313"/>
      <c r="VDK313"/>
      <c r="VDL313"/>
      <c r="VDM313"/>
      <c r="VDN313"/>
      <c r="VDO313"/>
      <c r="VDP313"/>
      <c r="VDQ313"/>
      <c r="VDR313"/>
      <c r="VDS313"/>
      <c r="VDT313"/>
      <c r="VDU313"/>
      <c r="VDV313"/>
      <c r="VDW313"/>
      <c r="VDX313"/>
      <c r="VDY313"/>
      <c r="VDZ313"/>
      <c r="VEA313"/>
      <c r="VEB313"/>
      <c r="VEC313"/>
      <c r="VED313"/>
      <c r="VEE313"/>
      <c r="VEF313"/>
      <c r="VEG313"/>
      <c r="VEH313"/>
      <c r="VEI313"/>
      <c r="VEJ313"/>
      <c r="VEK313"/>
      <c r="VEL313"/>
      <c r="VEM313"/>
      <c r="VEN313"/>
      <c r="VEO313"/>
      <c r="VEP313"/>
      <c r="VEQ313"/>
      <c r="VER313"/>
      <c r="VES313"/>
      <c r="VET313"/>
      <c r="VEU313"/>
      <c r="VEV313"/>
      <c r="VEW313"/>
      <c r="VEX313"/>
      <c r="VEY313"/>
      <c r="VEZ313"/>
      <c r="VFA313"/>
      <c r="VFB313"/>
      <c r="VFC313"/>
      <c r="VFD313"/>
      <c r="VFE313"/>
      <c r="VFF313"/>
      <c r="VFG313"/>
      <c r="VFH313"/>
      <c r="VFI313"/>
      <c r="VFJ313"/>
      <c r="VFK313"/>
      <c r="VFL313"/>
      <c r="VFM313"/>
      <c r="VFN313"/>
      <c r="VFO313"/>
      <c r="VFP313"/>
      <c r="VFQ313"/>
      <c r="VFR313"/>
      <c r="VFS313"/>
      <c r="VFT313"/>
      <c r="VFU313"/>
      <c r="VFV313"/>
      <c r="VFW313"/>
      <c r="VFX313"/>
      <c r="VFY313"/>
      <c r="VFZ313"/>
      <c r="VGA313"/>
      <c r="VGB313"/>
      <c r="VGC313"/>
      <c r="VGD313"/>
      <c r="VGE313"/>
      <c r="VGF313"/>
      <c r="VGG313"/>
      <c r="VGH313"/>
      <c r="VGI313"/>
      <c r="VGJ313"/>
      <c r="VGK313"/>
      <c r="VGL313"/>
      <c r="VGM313"/>
      <c r="VGN313"/>
      <c r="VGO313"/>
      <c r="VGP313"/>
      <c r="VGQ313"/>
      <c r="VGR313"/>
      <c r="VGS313"/>
      <c r="VGT313"/>
      <c r="VGU313"/>
      <c r="VGV313"/>
      <c r="VGW313"/>
      <c r="VGX313"/>
      <c r="VGY313"/>
      <c r="VGZ313"/>
      <c r="VHA313"/>
      <c r="VHB313"/>
      <c r="VHC313"/>
      <c r="VHD313"/>
      <c r="VHE313"/>
      <c r="VHF313"/>
      <c r="VHG313"/>
      <c r="VHH313"/>
      <c r="VHI313"/>
      <c r="VHJ313"/>
      <c r="VHK313"/>
      <c r="VHL313"/>
      <c r="VHM313"/>
      <c r="VHN313"/>
      <c r="VHO313"/>
      <c r="VHP313"/>
      <c r="VHQ313"/>
      <c r="VHR313"/>
      <c r="VHS313"/>
      <c r="VHT313"/>
      <c r="VHU313"/>
      <c r="VHV313"/>
      <c r="VHW313"/>
      <c r="VHX313"/>
      <c r="VHY313"/>
      <c r="VHZ313"/>
      <c r="VIA313"/>
      <c r="VIB313"/>
      <c r="VIC313"/>
      <c r="VID313"/>
      <c r="VIE313"/>
      <c r="VIF313"/>
      <c r="VIG313"/>
      <c r="VIH313"/>
      <c r="VII313"/>
      <c r="VIJ313"/>
      <c r="VIK313"/>
      <c r="VIL313"/>
      <c r="VIM313"/>
      <c r="VIN313"/>
      <c r="VIO313"/>
      <c r="VIP313"/>
      <c r="VIQ313"/>
      <c r="VIR313"/>
      <c r="VIS313"/>
      <c r="VIT313"/>
      <c r="VIU313"/>
      <c r="VIV313"/>
      <c r="VIW313"/>
      <c r="VIX313"/>
      <c r="VIY313"/>
      <c r="VIZ313"/>
      <c r="VJA313"/>
      <c r="VJB313"/>
      <c r="VJC313"/>
      <c r="VJD313"/>
      <c r="VJE313"/>
      <c r="VJF313"/>
      <c r="VJG313"/>
      <c r="VJH313"/>
      <c r="VJI313"/>
      <c r="VJJ313"/>
      <c r="VJK313"/>
      <c r="VJL313"/>
      <c r="VJM313"/>
      <c r="VJN313"/>
      <c r="VJO313"/>
      <c r="VJP313"/>
      <c r="VJQ313"/>
      <c r="VJR313"/>
      <c r="VJS313"/>
      <c r="VJT313"/>
      <c r="VJU313"/>
      <c r="VJV313"/>
      <c r="VJW313"/>
      <c r="VJX313"/>
      <c r="VJY313"/>
      <c r="VJZ313"/>
      <c r="VKA313"/>
      <c r="VKB313"/>
      <c r="VKC313"/>
      <c r="VKD313"/>
      <c r="VKE313"/>
      <c r="VKF313"/>
      <c r="VKG313"/>
      <c r="VKH313"/>
      <c r="VKI313"/>
      <c r="VKJ313"/>
      <c r="VKK313"/>
      <c r="VKL313"/>
      <c r="VKM313"/>
      <c r="VKN313"/>
      <c r="VKO313"/>
      <c r="VKP313"/>
      <c r="VKQ313"/>
      <c r="VKR313"/>
      <c r="VKS313"/>
      <c r="VKT313"/>
      <c r="VKU313"/>
      <c r="VKV313"/>
      <c r="VKW313"/>
      <c r="VKX313"/>
      <c r="VKY313"/>
      <c r="VKZ313"/>
      <c r="VLA313"/>
      <c r="VLB313"/>
      <c r="VLC313"/>
      <c r="VLD313"/>
      <c r="VLE313"/>
      <c r="VLF313"/>
      <c r="VLG313"/>
      <c r="VLH313"/>
      <c r="VLI313"/>
      <c r="VLJ313"/>
      <c r="VLK313"/>
      <c r="VLL313"/>
      <c r="VLM313"/>
      <c r="VLN313"/>
      <c r="VLO313"/>
      <c r="VLP313"/>
      <c r="VLQ313"/>
      <c r="VLR313"/>
      <c r="VLS313"/>
      <c r="VLT313"/>
      <c r="VLU313"/>
      <c r="VLV313"/>
      <c r="VLW313"/>
      <c r="VLX313"/>
      <c r="VLY313"/>
      <c r="VLZ313"/>
      <c r="VMA313"/>
      <c r="VMB313"/>
      <c r="VMC313"/>
      <c r="VMD313"/>
      <c r="VME313"/>
      <c r="VMF313"/>
      <c r="VMG313"/>
      <c r="VMH313"/>
      <c r="VMI313"/>
      <c r="VMJ313"/>
      <c r="VMK313"/>
      <c r="VML313"/>
      <c r="VMM313"/>
      <c r="VMN313"/>
      <c r="VMO313"/>
      <c r="VMP313"/>
      <c r="VMQ313"/>
      <c r="VMR313"/>
      <c r="VMS313"/>
      <c r="VMT313"/>
      <c r="VMU313"/>
      <c r="VMV313"/>
      <c r="VMW313"/>
      <c r="VMX313"/>
      <c r="VMY313"/>
      <c r="VMZ313"/>
      <c r="VNA313"/>
      <c r="VNB313"/>
      <c r="VNC313"/>
      <c r="VND313"/>
      <c r="VNE313"/>
      <c r="VNF313"/>
      <c r="VNG313"/>
      <c r="VNH313"/>
      <c r="VNI313"/>
      <c r="VNJ313"/>
      <c r="VNK313"/>
      <c r="VNL313"/>
      <c r="VNM313"/>
      <c r="VNN313"/>
      <c r="VNO313"/>
      <c r="VNP313"/>
      <c r="VNQ313"/>
      <c r="VNR313"/>
      <c r="VNS313"/>
      <c r="VNT313"/>
      <c r="VNU313"/>
      <c r="VNV313"/>
      <c r="VNW313"/>
      <c r="VNX313"/>
      <c r="VNY313"/>
      <c r="VNZ313"/>
      <c r="VOA313"/>
      <c r="VOB313"/>
      <c r="VOC313"/>
      <c r="VOD313"/>
      <c r="VOE313"/>
      <c r="VOF313"/>
      <c r="VOG313"/>
      <c r="VOH313"/>
      <c r="VOI313"/>
      <c r="VOJ313"/>
      <c r="VOK313"/>
      <c r="VOL313"/>
      <c r="VOM313"/>
      <c r="VON313"/>
      <c r="VOO313"/>
      <c r="VOP313"/>
      <c r="VOQ313"/>
      <c r="VOR313"/>
      <c r="VOS313"/>
      <c r="VOT313"/>
      <c r="VOU313"/>
      <c r="VOV313"/>
      <c r="VOW313"/>
      <c r="VOX313"/>
      <c r="VOY313"/>
      <c r="VOZ313"/>
      <c r="VPA313"/>
      <c r="VPB313"/>
      <c r="VPC313"/>
      <c r="VPD313"/>
      <c r="VPE313"/>
      <c r="VPF313"/>
      <c r="VPG313"/>
      <c r="VPH313"/>
      <c r="VPI313"/>
      <c r="VPJ313"/>
      <c r="VPK313"/>
      <c r="VPL313"/>
      <c r="VPM313"/>
      <c r="VPN313"/>
      <c r="VPO313"/>
      <c r="VPP313"/>
      <c r="VPQ313"/>
      <c r="VPR313"/>
      <c r="VPS313"/>
      <c r="VPT313"/>
      <c r="VPU313"/>
      <c r="VPV313"/>
      <c r="VPW313"/>
      <c r="VPX313"/>
      <c r="VPY313"/>
      <c r="VPZ313"/>
      <c r="VQA313"/>
      <c r="VQB313"/>
      <c r="VQC313"/>
      <c r="VQD313"/>
      <c r="VQE313"/>
      <c r="VQF313"/>
      <c r="VQG313"/>
      <c r="VQH313"/>
      <c r="VQI313"/>
      <c r="VQJ313"/>
      <c r="VQK313"/>
      <c r="VQL313"/>
      <c r="VQM313"/>
      <c r="VQN313"/>
      <c r="VQO313"/>
      <c r="VQP313"/>
      <c r="VQQ313"/>
      <c r="VQR313"/>
      <c r="VQS313"/>
      <c r="VQT313"/>
      <c r="VQU313"/>
      <c r="VQV313"/>
      <c r="VQW313"/>
      <c r="VQX313"/>
      <c r="VQY313"/>
      <c r="VQZ313"/>
      <c r="VRA313"/>
      <c r="VRB313"/>
      <c r="VRC313"/>
      <c r="VRD313"/>
      <c r="VRE313"/>
      <c r="VRF313"/>
      <c r="VRG313"/>
      <c r="VRH313"/>
      <c r="VRI313"/>
      <c r="VRJ313"/>
      <c r="VRK313"/>
      <c r="VRL313"/>
      <c r="VRM313"/>
      <c r="VRN313"/>
      <c r="VRO313"/>
      <c r="VRP313"/>
      <c r="VRQ313"/>
      <c r="VRR313"/>
      <c r="VRS313"/>
      <c r="VRT313"/>
      <c r="VRU313"/>
      <c r="VRV313"/>
      <c r="VRW313"/>
      <c r="VRX313"/>
      <c r="VRY313"/>
      <c r="VRZ313"/>
      <c r="VSA313"/>
      <c r="VSB313"/>
      <c r="VSC313"/>
      <c r="VSD313"/>
      <c r="VSE313"/>
      <c r="VSF313"/>
      <c r="VSG313"/>
      <c r="VSH313"/>
      <c r="VSI313"/>
      <c r="VSJ313"/>
      <c r="VSK313"/>
      <c r="VSL313"/>
      <c r="VSM313"/>
      <c r="VSN313"/>
      <c r="VSO313"/>
      <c r="VSP313"/>
      <c r="VSQ313"/>
      <c r="VSR313"/>
      <c r="VSS313"/>
      <c r="VST313"/>
      <c r="VSU313"/>
      <c r="VSV313"/>
      <c r="VSW313"/>
      <c r="VSX313"/>
      <c r="VSY313"/>
      <c r="VSZ313"/>
      <c r="VTA313"/>
      <c r="VTB313"/>
      <c r="VTC313"/>
      <c r="VTD313"/>
      <c r="VTE313"/>
      <c r="VTF313"/>
      <c r="VTG313"/>
      <c r="VTH313"/>
      <c r="VTI313"/>
      <c r="VTJ313"/>
      <c r="VTK313"/>
      <c r="VTL313"/>
      <c r="VTM313"/>
      <c r="VTN313"/>
      <c r="VTO313"/>
      <c r="VTP313"/>
      <c r="VTQ313"/>
      <c r="VTR313"/>
      <c r="VTS313"/>
      <c r="VTT313"/>
      <c r="VTU313"/>
      <c r="VTV313"/>
      <c r="VTW313"/>
      <c r="VTX313"/>
      <c r="VTY313"/>
      <c r="VTZ313"/>
      <c r="VUA313"/>
      <c r="VUB313"/>
      <c r="VUC313"/>
      <c r="VUD313"/>
      <c r="VUE313"/>
      <c r="VUF313"/>
      <c r="VUG313"/>
      <c r="VUH313"/>
      <c r="VUI313"/>
      <c r="VUJ313"/>
      <c r="VUK313"/>
      <c r="VUL313"/>
      <c r="VUM313"/>
      <c r="VUN313"/>
      <c r="VUO313"/>
      <c r="VUP313"/>
      <c r="VUQ313"/>
      <c r="VUR313"/>
      <c r="VUS313"/>
      <c r="VUT313"/>
      <c r="VUU313"/>
      <c r="VUV313"/>
      <c r="VUW313"/>
      <c r="VUX313"/>
      <c r="VUY313"/>
      <c r="VUZ313"/>
      <c r="VVA313"/>
      <c r="VVB313"/>
      <c r="VVC313"/>
      <c r="VVD313"/>
      <c r="VVE313"/>
      <c r="VVF313"/>
      <c r="VVG313"/>
      <c r="VVH313"/>
      <c r="VVI313"/>
      <c r="VVJ313"/>
      <c r="VVK313"/>
      <c r="VVL313"/>
      <c r="VVM313"/>
      <c r="VVN313"/>
      <c r="VVO313"/>
      <c r="VVP313"/>
      <c r="VVQ313"/>
      <c r="VVR313"/>
      <c r="VVS313"/>
      <c r="VVT313"/>
      <c r="VVU313"/>
      <c r="VVV313"/>
      <c r="VVW313"/>
      <c r="VVX313"/>
      <c r="VVY313"/>
      <c r="VVZ313"/>
      <c r="VWA313"/>
      <c r="VWB313"/>
      <c r="VWC313"/>
      <c r="VWD313"/>
      <c r="VWE313"/>
      <c r="VWF313"/>
      <c r="VWG313"/>
      <c r="VWH313"/>
      <c r="VWI313"/>
      <c r="VWJ313"/>
      <c r="VWK313"/>
      <c r="VWL313"/>
      <c r="VWM313"/>
      <c r="VWN313"/>
      <c r="VWO313"/>
      <c r="VWP313"/>
      <c r="VWQ313"/>
      <c r="VWR313"/>
      <c r="VWS313"/>
      <c r="VWT313"/>
      <c r="VWU313"/>
      <c r="VWV313"/>
      <c r="VWW313"/>
      <c r="VWX313"/>
      <c r="VWY313"/>
      <c r="VWZ313"/>
      <c r="VXA313"/>
      <c r="VXB313"/>
      <c r="VXC313"/>
      <c r="VXD313"/>
      <c r="VXE313"/>
      <c r="VXF313"/>
      <c r="VXG313"/>
      <c r="VXH313"/>
      <c r="VXI313"/>
      <c r="VXJ313"/>
      <c r="VXK313"/>
      <c r="VXL313"/>
      <c r="VXM313"/>
      <c r="VXN313"/>
      <c r="VXO313"/>
      <c r="VXP313"/>
      <c r="VXQ313"/>
      <c r="VXR313"/>
      <c r="VXS313"/>
      <c r="VXT313"/>
      <c r="VXU313"/>
      <c r="VXV313"/>
      <c r="VXW313"/>
      <c r="VXX313"/>
      <c r="VXY313"/>
      <c r="VXZ313"/>
      <c r="VYA313"/>
      <c r="VYB313"/>
      <c r="VYC313"/>
      <c r="VYD313"/>
      <c r="VYE313"/>
      <c r="VYF313"/>
      <c r="VYG313"/>
      <c r="VYH313"/>
      <c r="VYI313"/>
      <c r="VYJ313"/>
      <c r="VYK313"/>
      <c r="VYL313"/>
      <c r="VYM313"/>
      <c r="VYN313"/>
      <c r="VYO313"/>
      <c r="VYP313"/>
      <c r="VYQ313"/>
      <c r="VYR313"/>
      <c r="VYS313"/>
      <c r="VYT313"/>
      <c r="VYU313"/>
      <c r="VYV313"/>
      <c r="VYW313"/>
      <c r="VYX313"/>
      <c r="VYY313"/>
      <c r="VYZ313"/>
      <c r="VZA313"/>
      <c r="VZB313"/>
      <c r="VZC313"/>
      <c r="VZD313"/>
      <c r="VZE313"/>
      <c r="VZF313"/>
      <c r="VZG313"/>
      <c r="VZH313"/>
      <c r="VZI313"/>
      <c r="VZJ313"/>
      <c r="VZK313"/>
      <c r="VZL313"/>
      <c r="VZM313"/>
      <c r="VZN313"/>
      <c r="VZO313"/>
      <c r="VZP313"/>
      <c r="VZQ313"/>
      <c r="VZR313"/>
      <c r="VZS313"/>
      <c r="VZT313"/>
      <c r="VZU313"/>
      <c r="VZV313"/>
      <c r="VZW313"/>
      <c r="VZX313"/>
      <c r="VZY313"/>
      <c r="VZZ313"/>
      <c r="WAA313"/>
      <c r="WAB313"/>
      <c r="WAC313"/>
      <c r="WAD313"/>
      <c r="WAE313"/>
      <c r="WAF313"/>
      <c r="WAG313"/>
      <c r="WAH313"/>
      <c r="WAI313"/>
      <c r="WAJ313"/>
      <c r="WAK313"/>
      <c r="WAL313"/>
      <c r="WAM313"/>
      <c r="WAN313"/>
      <c r="WAO313"/>
      <c r="WAP313"/>
      <c r="WAQ313"/>
      <c r="WAR313"/>
      <c r="WAS313"/>
      <c r="WAT313"/>
      <c r="WAU313"/>
      <c r="WAV313"/>
      <c r="WAW313"/>
      <c r="WAX313"/>
      <c r="WAY313"/>
      <c r="WAZ313"/>
      <c r="WBA313"/>
      <c r="WBB313"/>
      <c r="WBC313"/>
      <c r="WBD313"/>
      <c r="WBE313"/>
      <c r="WBF313"/>
      <c r="WBG313"/>
      <c r="WBH313"/>
      <c r="WBI313"/>
      <c r="WBJ313"/>
      <c r="WBK313"/>
      <c r="WBL313"/>
      <c r="WBM313"/>
      <c r="WBN313"/>
      <c r="WBO313"/>
      <c r="WBP313"/>
      <c r="WBQ313"/>
      <c r="WBR313"/>
      <c r="WBS313"/>
      <c r="WBT313"/>
      <c r="WBU313"/>
      <c r="WBV313"/>
      <c r="WBW313"/>
      <c r="WBX313"/>
      <c r="WBY313"/>
      <c r="WBZ313"/>
      <c r="WCA313"/>
      <c r="WCB313"/>
      <c r="WCC313"/>
      <c r="WCD313"/>
      <c r="WCE313"/>
      <c r="WCF313"/>
      <c r="WCG313"/>
      <c r="WCH313"/>
      <c r="WCI313"/>
      <c r="WCJ313"/>
      <c r="WCK313"/>
      <c r="WCL313"/>
      <c r="WCM313"/>
      <c r="WCN313"/>
      <c r="WCO313"/>
      <c r="WCP313"/>
      <c r="WCQ313"/>
      <c r="WCR313"/>
      <c r="WCS313"/>
      <c r="WCT313"/>
      <c r="WCU313"/>
      <c r="WCV313"/>
      <c r="WCW313"/>
      <c r="WCX313"/>
      <c r="WCY313"/>
      <c r="WCZ313"/>
      <c r="WDA313"/>
      <c r="WDB313"/>
      <c r="WDC313"/>
      <c r="WDD313"/>
      <c r="WDE313"/>
      <c r="WDF313"/>
      <c r="WDG313"/>
      <c r="WDH313"/>
      <c r="WDI313"/>
      <c r="WDJ313"/>
      <c r="WDK313"/>
      <c r="WDL313"/>
      <c r="WDM313"/>
      <c r="WDN313"/>
      <c r="WDO313"/>
      <c r="WDP313"/>
      <c r="WDQ313"/>
      <c r="WDR313"/>
      <c r="WDS313"/>
      <c r="WDT313"/>
      <c r="WDU313"/>
      <c r="WDV313"/>
      <c r="WDW313"/>
      <c r="WDX313"/>
      <c r="WDY313"/>
      <c r="WDZ313"/>
      <c r="WEA313"/>
      <c r="WEB313"/>
      <c r="WEC313"/>
      <c r="WED313"/>
      <c r="WEE313"/>
      <c r="WEF313"/>
      <c r="WEG313"/>
      <c r="WEH313"/>
      <c r="WEI313"/>
      <c r="WEJ313"/>
      <c r="WEK313"/>
      <c r="WEL313"/>
      <c r="WEM313"/>
      <c r="WEN313"/>
      <c r="WEO313"/>
      <c r="WEP313"/>
      <c r="WEQ313"/>
      <c r="WER313"/>
      <c r="WES313"/>
      <c r="WET313"/>
      <c r="WEU313"/>
      <c r="WEV313"/>
      <c r="WEW313"/>
      <c r="WEX313"/>
      <c r="WEY313"/>
      <c r="WEZ313"/>
      <c r="WFA313"/>
      <c r="WFB313"/>
      <c r="WFC313"/>
      <c r="WFD313"/>
      <c r="WFE313"/>
      <c r="WFF313"/>
      <c r="WFG313"/>
      <c r="WFH313"/>
      <c r="WFI313"/>
      <c r="WFJ313"/>
      <c r="WFK313"/>
      <c r="WFL313"/>
      <c r="WFM313"/>
      <c r="WFN313"/>
      <c r="WFO313"/>
      <c r="WFP313"/>
      <c r="WFQ313"/>
      <c r="WFR313"/>
      <c r="WFS313"/>
      <c r="WFT313"/>
      <c r="WFU313"/>
      <c r="WFV313"/>
      <c r="WFW313"/>
      <c r="WFX313"/>
      <c r="WFY313"/>
      <c r="WFZ313"/>
      <c r="WGA313"/>
      <c r="WGB313"/>
      <c r="WGC313"/>
      <c r="WGD313"/>
      <c r="WGE313"/>
      <c r="WGF313"/>
      <c r="WGG313"/>
      <c r="WGH313"/>
      <c r="WGI313"/>
      <c r="WGJ313"/>
      <c r="WGK313"/>
      <c r="WGL313"/>
      <c r="WGM313"/>
      <c r="WGN313"/>
      <c r="WGO313"/>
      <c r="WGP313"/>
      <c r="WGQ313"/>
      <c r="WGR313"/>
      <c r="WGS313"/>
      <c r="WGT313"/>
      <c r="WGU313"/>
      <c r="WGV313"/>
      <c r="WGW313"/>
      <c r="WGX313"/>
      <c r="WGY313"/>
      <c r="WGZ313"/>
      <c r="WHA313"/>
      <c r="WHB313"/>
      <c r="WHC313"/>
      <c r="WHD313"/>
      <c r="WHE313"/>
      <c r="WHF313"/>
      <c r="WHG313"/>
      <c r="WHH313"/>
      <c r="WHI313"/>
      <c r="WHJ313"/>
      <c r="WHK313"/>
      <c r="WHL313"/>
      <c r="WHM313"/>
      <c r="WHN313"/>
      <c r="WHO313"/>
      <c r="WHP313"/>
      <c r="WHQ313"/>
      <c r="WHR313"/>
      <c r="WHS313"/>
      <c r="WHT313"/>
      <c r="WHU313"/>
      <c r="WHV313"/>
      <c r="WHW313"/>
      <c r="WHX313"/>
      <c r="WHY313"/>
      <c r="WHZ313"/>
      <c r="WIA313"/>
      <c r="WIB313"/>
      <c r="WIC313"/>
      <c r="WID313"/>
      <c r="WIE313"/>
      <c r="WIF313"/>
      <c r="WIG313"/>
      <c r="WIH313"/>
      <c r="WII313"/>
      <c r="WIJ313"/>
      <c r="WIK313"/>
      <c r="WIL313"/>
      <c r="WIM313"/>
      <c r="WIN313"/>
      <c r="WIO313"/>
      <c r="WIP313"/>
      <c r="WIQ313"/>
      <c r="WIR313"/>
      <c r="WIS313"/>
      <c r="WIT313"/>
      <c r="WIU313"/>
      <c r="WIV313"/>
      <c r="WIW313"/>
      <c r="WIX313"/>
      <c r="WIY313"/>
      <c r="WIZ313"/>
      <c r="WJA313"/>
      <c r="WJB313"/>
      <c r="WJC313"/>
      <c r="WJD313"/>
      <c r="WJE313"/>
      <c r="WJF313"/>
      <c r="WJG313"/>
      <c r="WJH313"/>
      <c r="WJI313"/>
      <c r="WJJ313"/>
      <c r="WJK313"/>
      <c r="WJL313"/>
      <c r="WJM313"/>
      <c r="WJN313"/>
      <c r="WJO313"/>
      <c r="WJP313"/>
      <c r="WJQ313"/>
      <c r="WJR313"/>
      <c r="WJS313"/>
      <c r="WJT313"/>
      <c r="WJU313"/>
      <c r="WJV313"/>
      <c r="WJW313"/>
      <c r="WJX313"/>
      <c r="WJY313"/>
      <c r="WJZ313"/>
      <c r="WKA313"/>
      <c r="WKB313"/>
      <c r="WKC313"/>
      <c r="WKD313"/>
      <c r="WKE313"/>
      <c r="WKF313"/>
      <c r="WKG313"/>
      <c r="WKH313"/>
      <c r="WKI313"/>
      <c r="WKJ313"/>
      <c r="WKK313"/>
      <c r="WKL313"/>
      <c r="WKM313"/>
      <c r="WKN313"/>
      <c r="WKO313"/>
      <c r="WKP313"/>
      <c r="WKQ313"/>
      <c r="WKR313"/>
      <c r="WKS313"/>
      <c r="WKT313"/>
      <c r="WKU313"/>
      <c r="WKV313"/>
      <c r="WKW313"/>
      <c r="WKX313"/>
      <c r="WKY313"/>
      <c r="WKZ313"/>
      <c r="WLA313"/>
      <c r="WLB313"/>
      <c r="WLC313"/>
      <c r="WLD313"/>
      <c r="WLE313"/>
      <c r="WLF313"/>
      <c r="WLG313"/>
      <c r="WLH313"/>
      <c r="WLI313"/>
      <c r="WLJ313"/>
      <c r="WLK313"/>
      <c r="WLL313"/>
      <c r="WLM313"/>
      <c r="WLN313"/>
      <c r="WLO313"/>
      <c r="WLP313"/>
      <c r="WLQ313"/>
      <c r="WLR313"/>
      <c r="WLS313"/>
      <c r="WLT313"/>
      <c r="WLU313"/>
      <c r="WLV313"/>
      <c r="WLW313"/>
      <c r="WLX313"/>
      <c r="WLY313"/>
      <c r="WLZ313"/>
      <c r="WMA313"/>
      <c r="WMB313"/>
      <c r="WMC313"/>
      <c r="WMD313"/>
      <c r="WME313"/>
      <c r="WMF313"/>
      <c r="WMG313"/>
      <c r="WMH313"/>
      <c r="WMI313"/>
      <c r="WMJ313"/>
      <c r="WMK313"/>
      <c r="WML313"/>
      <c r="WMM313"/>
      <c r="WMN313"/>
      <c r="WMO313"/>
      <c r="WMP313"/>
      <c r="WMQ313"/>
      <c r="WMR313"/>
      <c r="WMS313"/>
      <c r="WMT313"/>
      <c r="WMU313"/>
      <c r="WMV313"/>
      <c r="WMW313"/>
      <c r="WMX313"/>
      <c r="WMY313"/>
      <c r="WMZ313"/>
      <c r="WNA313"/>
      <c r="WNB313"/>
      <c r="WNC313"/>
      <c r="WND313"/>
      <c r="WNE313"/>
      <c r="WNF313"/>
      <c r="WNG313"/>
      <c r="WNH313"/>
      <c r="WNI313"/>
      <c r="WNJ313"/>
      <c r="WNK313"/>
      <c r="WNL313"/>
      <c r="WNM313"/>
      <c r="WNN313"/>
      <c r="WNO313"/>
      <c r="WNP313"/>
      <c r="WNQ313"/>
      <c r="WNR313"/>
      <c r="WNS313"/>
      <c r="WNT313"/>
      <c r="WNU313"/>
      <c r="WNV313"/>
      <c r="WNW313"/>
      <c r="WNX313"/>
      <c r="WNY313"/>
      <c r="WNZ313"/>
      <c r="WOA313"/>
      <c r="WOB313"/>
      <c r="WOC313"/>
      <c r="WOD313"/>
      <c r="WOE313"/>
      <c r="WOF313"/>
      <c r="WOG313"/>
      <c r="WOH313"/>
      <c r="WOI313"/>
      <c r="WOJ313"/>
      <c r="WOK313"/>
      <c r="WOL313"/>
      <c r="WOM313"/>
      <c r="WON313"/>
      <c r="WOO313"/>
      <c r="WOP313"/>
      <c r="WOQ313"/>
      <c r="WOR313"/>
      <c r="WOS313"/>
      <c r="WOT313"/>
      <c r="WOU313"/>
      <c r="WOV313"/>
      <c r="WOW313"/>
      <c r="WOX313"/>
      <c r="WOY313"/>
      <c r="WOZ313"/>
      <c r="WPA313"/>
      <c r="WPB313"/>
      <c r="WPC313"/>
      <c r="WPD313"/>
      <c r="WPE313"/>
      <c r="WPF313"/>
      <c r="WPG313"/>
      <c r="WPH313"/>
      <c r="WPI313"/>
      <c r="WPJ313"/>
      <c r="WPK313"/>
      <c r="WPL313"/>
      <c r="WPM313"/>
      <c r="WPN313"/>
      <c r="WPO313"/>
      <c r="WPP313"/>
      <c r="WPQ313"/>
      <c r="WPR313"/>
      <c r="WPS313"/>
      <c r="WPT313"/>
      <c r="WPU313"/>
      <c r="WPV313"/>
      <c r="WPW313"/>
      <c r="WPX313"/>
      <c r="WPY313"/>
      <c r="WPZ313"/>
      <c r="WQA313"/>
      <c r="WQB313"/>
      <c r="WQC313"/>
      <c r="WQD313"/>
      <c r="WQE313"/>
      <c r="WQF313"/>
      <c r="WQG313"/>
      <c r="WQH313"/>
      <c r="WQI313"/>
      <c r="WQJ313"/>
      <c r="WQK313"/>
      <c r="WQL313"/>
      <c r="WQM313"/>
      <c r="WQN313"/>
      <c r="WQO313"/>
      <c r="WQP313"/>
      <c r="WQQ313"/>
      <c r="WQR313"/>
      <c r="WQS313"/>
      <c r="WQT313"/>
      <c r="WQU313"/>
      <c r="WQV313"/>
      <c r="WQW313"/>
      <c r="WQX313"/>
      <c r="WQY313"/>
      <c r="WQZ313"/>
      <c r="WRA313"/>
      <c r="WRB313"/>
      <c r="WRC313"/>
      <c r="WRD313"/>
      <c r="WRE313"/>
      <c r="WRF313"/>
      <c r="WRG313"/>
      <c r="WRH313"/>
      <c r="WRI313"/>
      <c r="WRJ313"/>
      <c r="WRK313"/>
      <c r="WRL313"/>
      <c r="WRM313"/>
      <c r="WRN313"/>
      <c r="WRO313"/>
      <c r="WRP313"/>
      <c r="WRQ313"/>
      <c r="WRR313"/>
      <c r="WRS313"/>
      <c r="WRT313"/>
      <c r="WRU313"/>
      <c r="WRV313"/>
      <c r="WRW313"/>
      <c r="WRX313"/>
      <c r="WRY313"/>
      <c r="WRZ313"/>
      <c r="WSA313"/>
      <c r="WSB313"/>
      <c r="WSC313"/>
      <c r="WSD313"/>
      <c r="WSE313"/>
      <c r="WSF313"/>
      <c r="WSG313"/>
      <c r="WSH313"/>
      <c r="WSI313"/>
      <c r="WSJ313"/>
      <c r="WSK313"/>
      <c r="WSL313"/>
      <c r="WSM313"/>
      <c r="WSN313"/>
      <c r="WSO313"/>
      <c r="WSP313"/>
      <c r="WSQ313"/>
      <c r="WSR313"/>
      <c r="WSS313"/>
      <c r="WST313"/>
      <c r="WSU313"/>
      <c r="WSV313"/>
      <c r="WSW313"/>
      <c r="WSX313"/>
      <c r="WSY313"/>
      <c r="WSZ313"/>
      <c r="WTA313"/>
      <c r="WTB313"/>
      <c r="WTC313"/>
      <c r="WTD313"/>
      <c r="WTE313"/>
      <c r="WTF313"/>
      <c r="WTG313"/>
      <c r="WTH313"/>
      <c r="WTI313"/>
      <c r="WTJ313"/>
      <c r="WTK313"/>
      <c r="WTL313"/>
      <c r="WTM313"/>
      <c r="WTN313"/>
      <c r="WTO313"/>
      <c r="WTP313"/>
      <c r="WTQ313"/>
      <c r="WTR313"/>
      <c r="WTS313"/>
      <c r="WTT313"/>
      <c r="WTU313"/>
      <c r="WTV313"/>
      <c r="WTW313"/>
      <c r="WTX313"/>
      <c r="WTY313"/>
      <c r="WTZ313"/>
      <c r="WUA313"/>
      <c r="WUB313"/>
      <c r="WUC313"/>
      <c r="WUD313"/>
      <c r="WUE313"/>
      <c r="WUF313"/>
      <c r="WUG313"/>
      <c r="WUH313"/>
      <c r="WUI313"/>
      <c r="WUJ313"/>
      <c r="WUK313"/>
      <c r="WUL313"/>
      <c r="WUM313"/>
      <c r="WUN313"/>
      <c r="WUO313"/>
      <c r="WUP313"/>
      <c r="WUQ313"/>
      <c r="WUR313"/>
      <c r="WUS313"/>
      <c r="WUT313"/>
      <c r="WUU313"/>
      <c r="WUV313"/>
      <c r="WUW313"/>
      <c r="WUX313"/>
      <c r="WUY313"/>
      <c r="WUZ313"/>
      <c r="WVA313"/>
      <c r="WVB313"/>
      <c r="WVC313"/>
      <c r="WVD313"/>
      <c r="WVE313"/>
      <c r="WVF313"/>
      <c r="WVG313"/>
      <c r="WVH313"/>
      <c r="WVI313"/>
      <c r="WVJ313"/>
      <c r="WVK313"/>
      <c r="WVL313"/>
      <c r="WVM313"/>
      <c r="WVN313"/>
      <c r="WVO313"/>
      <c r="WVP313"/>
      <c r="WVQ313"/>
      <c r="WVR313"/>
      <c r="WVS313"/>
      <c r="WVT313"/>
      <c r="WVU313"/>
      <c r="WVV313"/>
      <c r="WVW313"/>
      <c r="WVX313"/>
      <c r="WVY313"/>
      <c r="WVZ313"/>
      <c r="WWA313"/>
      <c r="WWB313"/>
      <c r="WWC313"/>
      <c r="WWD313"/>
      <c r="WWE313"/>
      <c r="WWF313"/>
      <c r="WWG313"/>
      <c r="WWH313"/>
      <c r="WWI313"/>
      <c r="WWJ313"/>
      <c r="WWK313"/>
      <c r="WWL313"/>
      <c r="WWM313"/>
      <c r="WWN313"/>
      <c r="WWO313"/>
      <c r="WWP313"/>
      <c r="WWQ313"/>
      <c r="WWR313"/>
      <c r="WWS313"/>
      <c r="WWT313"/>
      <c r="WWU313"/>
      <c r="WWV313"/>
      <c r="WWW313"/>
      <c r="WWX313"/>
      <c r="WWY313"/>
      <c r="WWZ313"/>
      <c r="WXA313"/>
      <c r="WXB313"/>
      <c r="WXC313"/>
      <c r="WXD313"/>
      <c r="WXE313"/>
      <c r="WXF313"/>
      <c r="WXG313"/>
      <c r="WXH313"/>
      <c r="WXI313"/>
      <c r="WXJ313"/>
      <c r="WXK313"/>
      <c r="WXL313"/>
      <c r="WXM313"/>
      <c r="WXN313"/>
      <c r="WXO313"/>
      <c r="WXP313"/>
      <c r="WXQ313"/>
      <c r="WXR313"/>
      <c r="WXS313"/>
      <c r="WXT313"/>
      <c r="WXU313"/>
      <c r="WXV313"/>
      <c r="WXW313"/>
      <c r="WXX313"/>
      <c r="WXY313"/>
      <c r="WXZ313"/>
      <c r="WYA313"/>
      <c r="WYB313"/>
      <c r="WYC313"/>
      <c r="WYD313"/>
      <c r="WYE313"/>
      <c r="WYF313"/>
      <c r="WYG313"/>
      <c r="WYH313"/>
      <c r="WYI313"/>
      <c r="WYJ313"/>
      <c r="WYK313"/>
      <c r="WYL313"/>
      <c r="WYM313"/>
      <c r="WYN313"/>
      <c r="WYO313"/>
      <c r="WYP313"/>
      <c r="WYQ313"/>
      <c r="WYR313"/>
      <c r="WYS313"/>
      <c r="WYT313"/>
      <c r="WYU313"/>
      <c r="WYV313"/>
      <c r="WYW313"/>
      <c r="WYX313"/>
      <c r="WYY313"/>
      <c r="WYZ313"/>
      <c r="WZA313"/>
      <c r="WZB313"/>
      <c r="WZC313"/>
      <c r="WZD313"/>
      <c r="WZE313"/>
      <c r="WZF313"/>
      <c r="WZG313"/>
      <c r="WZH313"/>
      <c r="WZI313"/>
      <c r="WZJ313"/>
      <c r="WZK313"/>
      <c r="WZL313"/>
      <c r="WZM313"/>
      <c r="WZN313"/>
      <c r="WZO313"/>
      <c r="WZP313"/>
      <c r="WZQ313"/>
      <c r="WZR313"/>
      <c r="WZS313"/>
      <c r="WZT313"/>
      <c r="WZU313"/>
      <c r="WZV313"/>
      <c r="WZW313"/>
      <c r="WZX313"/>
      <c r="WZY313"/>
      <c r="WZZ313"/>
      <c r="XAA313"/>
      <c r="XAB313"/>
      <c r="XAC313"/>
      <c r="XAD313"/>
      <c r="XAE313"/>
      <c r="XAF313"/>
      <c r="XAG313"/>
      <c r="XAH313"/>
      <c r="XAI313"/>
      <c r="XAJ313"/>
      <c r="XAK313"/>
      <c r="XAL313"/>
      <c r="XAM313"/>
      <c r="XAN313"/>
      <c r="XAO313"/>
      <c r="XAP313"/>
      <c r="XAQ313"/>
      <c r="XAR313"/>
      <c r="XAS313"/>
      <c r="XAT313"/>
      <c r="XAU313"/>
      <c r="XAV313"/>
      <c r="XAW313"/>
      <c r="XAX313"/>
      <c r="XAY313"/>
      <c r="XAZ313"/>
      <c r="XBA313"/>
      <c r="XBB313"/>
      <c r="XBC313"/>
      <c r="XBD313"/>
      <c r="XBE313"/>
      <c r="XBF313"/>
      <c r="XBG313"/>
      <c r="XBH313"/>
      <c r="XBI313"/>
      <c r="XBJ313"/>
      <c r="XBK313"/>
      <c r="XBL313"/>
      <c r="XBM313"/>
      <c r="XBN313"/>
      <c r="XBO313"/>
      <c r="XBP313"/>
      <c r="XBQ313"/>
      <c r="XBR313"/>
      <c r="XBS313"/>
      <c r="XBT313"/>
      <c r="XBU313"/>
      <c r="XBV313"/>
      <c r="XBW313"/>
      <c r="XBX313"/>
      <c r="XBY313"/>
      <c r="XBZ313"/>
      <c r="XCA313"/>
      <c r="XCB313"/>
      <c r="XCC313"/>
      <c r="XCD313"/>
      <c r="XCE313"/>
      <c r="XCF313"/>
      <c r="XCG313"/>
      <c r="XCH313"/>
      <c r="XCI313"/>
      <c r="XCJ313"/>
      <c r="XCK313"/>
      <c r="XCL313"/>
      <c r="XCM313"/>
      <c r="XCN313"/>
      <c r="XCO313"/>
      <c r="XCP313"/>
      <c r="XCQ313"/>
      <c r="XCR313"/>
      <c r="XCS313"/>
      <c r="XCT313"/>
      <c r="XCU313"/>
      <c r="XCV313"/>
      <c r="XCW313"/>
      <c r="XCX313"/>
      <c r="XCY313"/>
      <c r="XCZ313"/>
      <c r="XDA313"/>
      <c r="XDB313"/>
      <c r="XDC313"/>
      <c r="XDD313"/>
      <c r="XDE313"/>
      <c r="XDF313"/>
      <c r="XDG313"/>
      <c r="XDH313"/>
      <c r="XDI313"/>
      <c r="XDJ313"/>
      <c r="XDK313"/>
      <c r="XDL313"/>
      <c r="XDM313"/>
      <c r="XDN313"/>
      <c r="XDO313"/>
      <c r="XDP313"/>
      <c r="XDQ313"/>
      <c r="XDR313"/>
      <c r="XDS313"/>
      <c r="XDT313"/>
      <c r="XDU313"/>
      <c r="XDV313"/>
      <c r="XDW313"/>
      <c r="XDX313"/>
      <c r="XDY313"/>
      <c r="XDZ313"/>
      <c r="XEA313"/>
      <c r="XEB313"/>
      <c r="XEC313"/>
      <c r="XED313"/>
      <c r="XEE313"/>
      <c r="XEF313"/>
      <c r="XEG313"/>
      <c r="XEH313"/>
      <c r="XEI313"/>
      <c r="XEJ313"/>
      <c r="XEK313"/>
      <c r="XEL313"/>
      <c r="XEM313"/>
      <c r="XEN313"/>
      <c r="XEO313"/>
      <c r="XEP313"/>
      <c r="XEQ313"/>
      <c r="XER313"/>
      <c r="XES313"/>
      <c r="XET313"/>
      <c r="XEU313"/>
      <c r="XEV313"/>
      <c r="XEW313"/>
      <c r="XEX313"/>
      <c r="XEY313"/>
      <c r="XEZ313"/>
      <c r="XFA313"/>
      <c r="XFB313"/>
      <c r="XFC313"/>
      <c r="XFD313"/>
    </row>
    <row r="314" spans="1:16384" ht="15.75" thickTop="1">
      <c r="A314" s="94"/>
      <c r="B314" s="98"/>
      <c r="C314" s="98"/>
      <c r="D314" s="98"/>
      <c r="E314" s="338" t="s">
        <v>305</v>
      </c>
      <c r="F314" s="81">
        <f>HLOOKUP(F313,'Inflation Index'!$20:$25,2,FALSE)</f>
        <v>1.0249999999999999</v>
      </c>
      <c r="G314" s="81">
        <f>HLOOKUP(G313,'Inflation Index'!$20:$25,2,FALSE)</f>
        <v>1.0506249999999997</v>
      </c>
      <c r="H314" s="81">
        <f>HLOOKUP(H313,'Inflation Index'!$20:$25,2,FALSE)</f>
        <v>1.0768906249999997</v>
      </c>
      <c r="I314" s="81">
        <f>HLOOKUP(I313,'Inflation Index'!$20:$25,2,FALSE)</f>
        <v>1.1038128906249995</v>
      </c>
      <c r="J314" s="81">
        <f>HLOOKUP(J313,'Inflation Index'!$20:$25,2,FALSE)</f>
        <v>1.1314082128906244</v>
      </c>
      <c r="K314" s="81">
        <f>HLOOKUP(K313,'Inflation Index'!$20:$25,2,FALSE)</f>
        <v>1.15969341821289</v>
      </c>
      <c r="L314" s="81">
        <f>HLOOKUP(L313,'Inflation Index'!$20:$25,2,FALSE)</f>
        <v>1.1886857536682121</v>
      </c>
      <c r="M314" s="81">
        <f>HLOOKUP(M313,'Inflation Index'!$20:$25,2,FALSE)</f>
        <v>1.2184028975099173</v>
      </c>
      <c r="N314" s="81">
        <f>HLOOKUP(N313,'Inflation Index'!$20:$25,2,FALSE)</f>
        <v>1.2488629699476652</v>
      </c>
      <c r="O314" s="81">
        <f>HLOOKUP(O313,'Inflation Index'!$20:$25,2,FALSE)</f>
        <v>1.2800845441963564</v>
      </c>
      <c r="P314" s="81">
        <f>HLOOKUP(P313,'Inflation Index'!$20:$25,2,FALSE)</f>
        <v>1.3120866578012653</v>
      </c>
      <c r="Q314" s="81">
        <f>HLOOKUP(Q313,'Inflation Index'!$20:$25,2,FALSE)</f>
        <v>1.3448888242462969</v>
      </c>
      <c r="R314" s="81">
        <f>HLOOKUP(R313,'Inflation Index'!$20:$25,2,FALSE)</f>
        <v>1.378511044852454</v>
      </c>
      <c r="S314" s="81">
        <f>HLOOKUP(S313,'Inflation Index'!$20:$25,2,FALSE)</f>
        <v>1.4129738209737652</v>
      </c>
      <c r="T314" s="81">
        <f>HLOOKUP(T313,'Inflation Index'!$20:$25,2,FALSE)</f>
        <v>1.4482981664981094</v>
      </c>
      <c r="U314" s="81">
        <f>HLOOKUP(U313,'Inflation Index'!$20:$25,2,FALSE)</f>
        <v>1.484505620660562</v>
      </c>
      <c r="V314" s="81">
        <f>HLOOKUP(V313,'Inflation Index'!$20:$25,2,FALSE)</f>
        <v>1.5216182611770759</v>
      </c>
      <c r="W314" s="81">
        <f>HLOOKUP(W313,'Inflation Index'!$20:$25,2,FALSE)</f>
        <v>1.5596587177065027</v>
      </c>
      <c r="X314" s="81">
        <f>HLOOKUP(X313,'Inflation Index'!$20:$25,2,FALSE)</f>
        <v>1.5986501856491651</v>
      </c>
      <c r="Y314" s="81">
        <f>HLOOKUP(Y313,'Inflation Index'!$20:$25,2,FALSE)</f>
        <v>1.6386164402903942</v>
      </c>
      <c r="Z314" s="81">
        <f>HLOOKUP(Z313,'Inflation Index'!$20:$25,2,FALSE)</f>
        <v>1.6795818512976539</v>
      </c>
      <c r="AA314" s="81">
        <f>HLOOKUP(AA313,'Inflation Index'!$20:$25,2,FALSE)</f>
        <v>1.721571397580095</v>
      </c>
      <c r="AB314" s="81">
        <f>HLOOKUP(AB313,'Inflation Index'!$20:$25,2,FALSE)</f>
        <v>1.7646106825195971</v>
      </c>
      <c r="AC314" s="81">
        <f>HLOOKUP(AC313,'Inflation Index'!$20:$25,2,FALSE)</f>
        <v>1.8087259495825871</v>
      </c>
      <c r="AD314" s="81">
        <f>HLOOKUP(AD313,'Inflation Index'!$20:$25,2,FALSE)</f>
        <v>1.8539440983221516</v>
      </c>
      <c r="AE314" s="81">
        <f>HLOOKUP(AE313,'Inflation Index'!$20:$25,2,FALSE)</f>
        <v>1.9002927007802053</v>
      </c>
      <c r="AF314" s="81">
        <f>HLOOKUP(AF313,'Inflation Index'!$20:$25,2,FALSE)</f>
        <v>1.9478000182997102</v>
      </c>
      <c r="AG314" s="81">
        <f>HLOOKUP(AG313,'Inflation Index'!$20:$25,2,FALSE)</f>
        <v>1.9964950187572026</v>
      </c>
      <c r="AH314" s="81">
        <f>HLOOKUP(AH313,'Inflation Index'!$20:$25,2,FALSE)</f>
        <v>2.0464073942261325</v>
      </c>
      <c r="AI314" s="81">
        <f>HLOOKUP(AI313,'Inflation Index'!$20:$25,2,FALSE)</f>
        <v>2.0975675790817858</v>
      </c>
      <c r="AJ314" s="81">
        <f>HLOOKUP(AJ313,'Inflation Index'!$20:$25,2,FALSE)</f>
        <v>2.1500067685588302</v>
      </c>
      <c r="AK314" s="81">
        <f>HLOOKUP(AK313,'Inflation Index'!$20:$25,2,FALSE)</f>
        <v>2.203756937772801</v>
      </c>
      <c r="AL314" s="81">
        <f>HLOOKUP(AL313,'Inflation Index'!$20:$25,2,FALSE)</f>
        <v>2.2588508612171205</v>
      </c>
      <c r="AM314" s="81">
        <f>HLOOKUP(AM313,'Inflation Index'!$20:$25,2,FALSE)</f>
        <v>2.3153221327475482</v>
      </c>
      <c r="AN314" s="81">
        <f>HLOOKUP(AN313,'Inflation Index'!$20:$25,2,FALSE)</f>
        <v>2.3732051860662366</v>
      </c>
      <c r="AO314" s="81">
        <f>HLOOKUP(AO313,'Inflation Index'!$20:$25,2,FALSE)</f>
        <v>2.4325353157178924</v>
      </c>
      <c r="AP314" s="81">
        <f>HLOOKUP(AP313,'Inflation Index'!$20:$25,2,FALSE)</f>
        <v>2.4933486986108395</v>
      </c>
      <c r="AQ314" s="81">
        <f>HLOOKUP(AQ313,'Inflation Index'!$20:$25,2,FALSE)</f>
        <v>2.5556824160761105</v>
      </c>
      <c r="AR314" s="81">
        <f>HLOOKUP(AR313,'Inflation Index'!$20:$25,2,FALSE)</f>
        <v>2.6195744764780131</v>
      </c>
      <c r="AS314" s="81">
        <f>HLOOKUP(AS313,'Inflation Index'!$20:$25,2,FALSE)</f>
        <v>2.6850638383899632</v>
      </c>
      <c r="AT314" s="81">
        <f>HLOOKUP(AT313,'Inflation Index'!$20:$25,2,FALSE)</f>
        <v>2.7521904343497123</v>
      </c>
      <c r="AU314" s="81">
        <f>HLOOKUP(AU313,'Inflation Index'!$20:$25,2,FALSE)</f>
        <v>2.8209951952084547</v>
      </c>
      <c r="AV314" s="81">
        <f>HLOOKUP(AV313,'Inflation Index'!$20:$25,2,FALSE)</f>
        <v>2.8915200750886658</v>
      </c>
      <c r="AW314" s="81">
        <f>HLOOKUP(AW313,'Inflation Index'!$20:$25,2,FALSE)</f>
        <v>2.9638080769658819</v>
      </c>
      <c r="AX314" s="81">
        <f>HLOOKUP(AX313,'Inflation Index'!$20:$25,2,FALSE)</f>
        <v>3.0379032788900289</v>
      </c>
      <c r="AY314" s="81">
        <f>HLOOKUP(AY313,'Inflation Index'!$20:$25,2,FALSE)</f>
        <v>3.113850860862279</v>
      </c>
      <c r="AZ314" s="81">
        <f>HLOOKUP(AZ313,'Inflation Index'!$20:$25,2,FALSE)</f>
        <v>3.1916971323838355</v>
      </c>
      <c r="BA314" s="81">
        <f>HLOOKUP(BA313,'Inflation Index'!$20:$25,2,FALSE)</f>
        <v>3.2714895606934311</v>
      </c>
      <c r="BB314" s="81">
        <f>HLOOKUP(BB313,'Inflation Index'!$20:$25,2,FALSE)</f>
        <v>3.3532767997107671</v>
      </c>
      <c r="BC314" s="81">
        <f>HLOOKUP(BC313,'Inflation Index'!$20:$25,2,FALSE)</f>
        <v>3.4371087197035362</v>
      </c>
      <c r="BD314" s="81">
        <f>HLOOKUP(BD313,'Inflation Index'!$20:$25,2,FALSE)</f>
        <v>3.5230364376961241</v>
      </c>
      <c r="BE314" s="81">
        <f>HLOOKUP(BE313,'Inflation Index'!$20:$25,2,FALSE)</f>
        <v>3.6111123486385264</v>
      </c>
      <c r="BF314" s="81">
        <f>HLOOKUP(BF313,'Inflation Index'!$20:$25,2,FALSE)</f>
        <v>3.7013901573544894</v>
      </c>
      <c r="BG314" s="81">
        <f>HLOOKUP(BG313,'Inflation Index'!$20:$25,2,FALSE)</f>
        <v>3.7939249112883511</v>
      </c>
      <c r="BH314" s="81">
        <f>HLOOKUP(BH313,'Inflation Index'!$20:$25,2,FALSE)</f>
        <v>3.8887730340705593</v>
      </c>
      <c r="BI314" s="81">
        <f>HLOOKUP(BI313,'Inflation Index'!$20:$25,2,FALSE)</f>
        <v>3.985992359922323</v>
      </c>
      <c r="BJ314" s="81">
        <f>HLOOKUP(BJ313,'Inflation Index'!$20:$25,2,FALSE)</f>
        <v>4.0856421689203808</v>
      </c>
      <c r="BK314" s="81">
        <f>HLOOKUP(BK313,'Inflation Index'!$20:$25,2,FALSE)</f>
        <v>4.1877832231433896</v>
      </c>
      <c r="BL314" s="81">
        <f>HLOOKUP(BL313,'Inflation Index'!$20:$25,2,FALSE)</f>
        <v>4.2924778037219742</v>
      </c>
      <c r="BM314" s="81">
        <f>HLOOKUP(BM313,'Inflation Index'!$20:$25,2,FALSE)</f>
        <v>4.3997897488150226</v>
      </c>
      <c r="BN314" s="81" t="e">
        <f>HLOOKUP(BN313,'Inflation Index'!$20:$25,2,FALSE)</f>
        <v>#N/A</v>
      </c>
      <c r="BO314" s="81" t="e">
        <f>HLOOKUP(BO313,'Inflation Index'!$20:$25,2,FALSE)</f>
        <v>#N/A</v>
      </c>
      <c r="BP314" s="81" t="e">
        <f>HLOOKUP(BP313,'Inflation Index'!$20:$25,2,FALSE)</f>
        <v>#N/A</v>
      </c>
    </row>
    <row r="317" spans="1:16384">
      <c r="B317" s="1594" t="s">
        <v>328</v>
      </c>
      <c r="C317" s="366" t="s">
        <v>324</v>
      </c>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c r="BI317" s="44"/>
      <c r="BJ317" s="44"/>
      <c r="BK317" s="44"/>
      <c r="BL317" s="44"/>
      <c r="BM317" s="44"/>
      <c r="BN317" s="44"/>
      <c r="BO317" s="44"/>
      <c r="BP317" s="337"/>
      <c r="BQ317" s="58"/>
      <c r="BR317" s="58"/>
      <c r="BS317" s="58"/>
      <c r="BT317" s="58"/>
      <c r="BU317" s="58"/>
      <c r="BV317" s="58"/>
      <c r="BW317" s="58"/>
      <c r="BX317" s="58"/>
      <c r="BY317" s="58"/>
      <c r="BZ317" s="58"/>
      <c r="CA317" s="58"/>
      <c r="CB317" s="58"/>
      <c r="CC317" s="58"/>
      <c r="CD317" s="58"/>
      <c r="CE317" s="58"/>
      <c r="CF317" s="58"/>
      <c r="CG317" s="58"/>
      <c r="CH317" s="58"/>
      <c r="CI317" s="58"/>
      <c r="CJ317" s="58"/>
      <c r="CK317" s="58"/>
      <c r="CL317" s="58"/>
      <c r="CM317" s="58"/>
      <c r="CN317" s="58"/>
      <c r="CO317" s="58"/>
      <c r="CP317" s="58"/>
      <c r="CQ317" s="58"/>
      <c r="CR317" s="58"/>
      <c r="CS317" s="58"/>
      <c r="CT317" s="58"/>
      <c r="CU317" s="58"/>
      <c r="CV317" s="58"/>
      <c r="CW317" s="58"/>
      <c r="CX317" s="58"/>
      <c r="CY317" s="58"/>
      <c r="CZ317" s="58"/>
      <c r="DA317" s="58"/>
      <c r="DB317" s="58"/>
      <c r="DC317" s="58"/>
      <c r="DD317" s="58"/>
      <c r="DE317" s="58"/>
      <c r="DF317" s="58"/>
      <c r="DG317" s="58"/>
      <c r="DH317" s="58"/>
      <c r="DI317" s="58"/>
      <c r="DJ317" s="58"/>
      <c r="DK317" s="58"/>
      <c r="DL317" s="58"/>
      <c r="DM317" s="58"/>
      <c r="DN317" s="58"/>
      <c r="DO317" s="58"/>
      <c r="DP317" s="58"/>
      <c r="DQ317" s="58"/>
      <c r="DR317" s="58"/>
      <c r="DS317" s="58"/>
      <c r="DT317" s="58"/>
      <c r="DU317" s="58"/>
      <c r="DV317" s="58"/>
      <c r="DW317" s="58"/>
      <c r="DX317" s="58"/>
      <c r="DY317" s="58"/>
      <c r="DZ317" s="58"/>
      <c r="EA317" s="58"/>
      <c r="EB317" s="58"/>
      <c r="EC317" s="58"/>
      <c r="ED317" s="58"/>
      <c r="EE317" s="58"/>
      <c r="EF317" s="58"/>
      <c r="EG317" s="58"/>
      <c r="EH317" s="58"/>
      <c r="EI317" s="58"/>
      <c r="EJ317" s="58"/>
      <c r="EK317" s="58"/>
      <c r="EL317" s="58"/>
      <c r="EM317" s="58"/>
      <c r="EN317" s="58"/>
      <c r="EO317" s="58"/>
      <c r="EP317" s="58"/>
      <c r="EQ317" s="58"/>
      <c r="ER317" s="58"/>
      <c r="ES317" s="58"/>
      <c r="ET317" s="58"/>
      <c r="EU317" s="58"/>
      <c r="EV317" s="58"/>
      <c r="EW317" s="58"/>
      <c r="EX317" s="58"/>
      <c r="EY317" s="58"/>
      <c r="EZ317" s="58"/>
      <c r="FA317" s="58"/>
      <c r="FB317" s="58"/>
      <c r="FC317" s="58"/>
      <c r="FD317" s="58"/>
      <c r="FE317" s="58"/>
      <c r="FF317" s="58"/>
      <c r="FG317" s="58"/>
      <c r="FH317" s="58"/>
      <c r="FI317" s="58"/>
      <c r="FJ317" s="58"/>
      <c r="FK317" s="58"/>
      <c r="FL317" s="58"/>
      <c r="FM317" s="58"/>
      <c r="FN317" s="58"/>
      <c r="FO317" s="58"/>
      <c r="FP317" s="58"/>
      <c r="FQ317" s="58"/>
      <c r="FR317" s="58"/>
      <c r="FS317" s="58"/>
      <c r="FT317" s="58"/>
      <c r="FU317" s="58"/>
      <c r="FV317" s="58"/>
      <c r="FW317" s="58"/>
      <c r="FX317" s="58"/>
      <c r="FY317" s="58"/>
      <c r="FZ317" s="58"/>
      <c r="GA317" s="58"/>
      <c r="GB317" s="58"/>
      <c r="GC317" s="58"/>
      <c r="GD317" s="58"/>
      <c r="GE317" s="58"/>
      <c r="GF317" s="58"/>
      <c r="GG317" s="58"/>
      <c r="GH317" s="58"/>
      <c r="GI317" s="58"/>
      <c r="GJ317" s="58"/>
      <c r="GK317" s="58"/>
      <c r="GL317" s="58"/>
      <c r="GM317" s="58"/>
      <c r="GN317" s="58"/>
      <c r="GO317" s="58"/>
      <c r="GP317" s="58"/>
      <c r="GQ317" s="58"/>
      <c r="GR317" s="58"/>
      <c r="GS317" s="58"/>
      <c r="GT317" s="58"/>
      <c r="GU317" s="58"/>
      <c r="GV317" s="58"/>
      <c r="GW317" s="58"/>
      <c r="GX317" s="58"/>
      <c r="GY317" s="58"/>
      <c r="GZ317" s="58"/>
      <c r="HA317" s="58"/>
      <c r="HB317" s="58"/>
      <c r="HC317" s="58"/>
      <c r="HD317" s="58"/>
      <c r="HE317" s="58"/>
      <c r="HF317" s="58"/>
      <c r="HG317" s="58"/>
      <c r="HH317" s="58"/>
      <c r="HI317" s="58"/>
      <c r="HJ317" s="58"/>
      <c r="HK317" s="58"/>
      <c r="HL317" s="58"/>
      <c r="HM317" s="58"/>
      <c r="HN317" s="58"/>
      <c r="HO317" s="58"/>
      <c r="HP317" s="58"/>
      <c r="HQ317" s="58"/>
      <c r="HR317" s="58"/>
      <c r="HS317" s="58"/>
      <c r="HT317" s="58"/>
      <c r="HU317" s="58"/>
      <c r="HV317" s="58"/>
      <c r="HW317" s="58"/>
      <c r="HX317" s="58"/>
      <c r="HY317" s="58"/>
      <c r="HZ317" s="58"/>
      <c r="IA317" s="58"/>
      <c r="IB317" s="58"/>
      <c r="IC317" s="58"/>
      <c r="ID317" s="58"/>
      <c r="IE317" s="58"/>
      <c r="IF317" s="58"/>
      <c r="IG317" s="58"/>
      <c r="IH317" s="58"/>
      <c r="II317" s="58"/>
      <c r="IJ317" s="58"/>
      <c r="IK317" s="58"/>
      <c r="IL317" s="58"/>
      <c r="IM317" s="58"/>
      <c r="IN317" s="58"/>
      <c r="IO317" s="58"/>
      <c r="IP317" s="58"/>
      <c r="IQ317" s="58"/>
      <c r="IR317" s="58"/>
      <c r="IS317" s="58"/>
      <c r="IT317" s="58"/>
      <c r="IU317" s="58"/>
      <c r="IV317" s="58"/>
      <c r="IW317" s="58"/>
      <c r="IX317" s="58"/>
      <c r="IY317" s="58"/>
      <c r="IZ317" s="58"/>
      <c r="JA317" s="58"/>
      <c r="JB317" s="58"/>
      <c r="JC317" s="58"/>
      <c r="JD317" s="58"/>
      <c r="JE317" s="58"/>
      <c r="JF317" s="58"/>
      <c r="JG317" s="58"/>
      <c r="JH317" s="58"/>
      <c r="JI317" s="58"/>
      <c r="JJ317" s="58"/>
      <c r="JK317" s="58"/>
      <c r="JL317" s="58"/>
      <c r="JM317" s="58"/>
      <c r="JN317" s="58"/>
      <c r="JO317" s="58"/>
      <c r="JP317" s="58"/>
      <c r="JQ317" s="58"/>
      <c r="JR317" s="58"/>
      <c r="JS317" s="58"/>
      <c r="JT317" s="58"/>
      <c r="JU317" s="58"/>
      <c r="JV317" s="58"/>
      <c r="JW317" s="58"/>
      <c r="JX317" s="58"/>
      <c r="JY317" s="58"/>
      <c r="JZ317" s="58"/>
      <c r="KA317" s="58"/>
      <c r="KB317" s="58"/>
      <c r="KC317" s="58"/>
      <c r="KD317" s="58"/>
      <c r="KE317" s="58"/>
      <c r="KF317" s="58"/>
      <c r="KG317" s="58"/>
      <c r="KH317" s="58"/>
      <c r="KI317" s="58"/>
      <c r="KJ317" s="58"/>
      <c r="KK317" s="58"/>
      <c r="KL317" s="58"/>
      <c r="KM317" s="58"/>
      <c r="KN317" s="58"/>
      <c r="KO317" s="58"/>
      <c r="KP317" s="58"/>
      <c r="KQ317" s="58"/>
      <c r="KR317" s="58"/>
      <c r="KS317" s="58"/>
      <c r="KT317" s="58"/>
      <c r="KU317" s="58"/>
      <c r="KV317" s="58"/>
      <c r="KW317" s="58"/>
      <c r="KX317" s="58"/>
      <c r="KY317" s="58"/>
      <c r="KZ317" s="58"/>
      <c r="LA317" s="58"/>
      <c r="LB317" s="58"/>
      <c r="LC317" s="58"/>
      <c r="LD317" s="58"/>
      <c r="LE317" s="58"/>
      <c r="LF317" s="58"/>
      <c r="LG317" s="58"/>
      <c r="LH317" s="58"/>
      <c r="LI317" s="58"/>
      <c r="LJ317" s="58"/>
      <c r="LK317" s="58"/>
      <c r="LL317" s="58"/>
      <c r="LM317" s="58"/>
      <c r="LN317" s="58"/>
      <c r="LO317" s="58"/>
      <c r="LP317" s="58"/>
      <c r="LQ317" s="58"/>
      <c r="LR317" s="58"/>
      <c r="LS317" s="58"/>
      <c r="LT317" s="58"/>
      <c r="LU317" s="58"/>
      <c r="LV317" s="58"/>
      <c r="LW317" s="58"/>
      <c r="LX317" s="58"/>
      <c r="LY317" s="58"/>
      <c r="LZ317" s="58"/>
      <c r="MA317" s="58"/>
      <c r="MB317" s="58"/>
      <c r="MC317" s="58"/>
      <c r="MD317" s="58"/>
      <c r="ME317" s="58"/>
      <c r="MF317" s="58"/>
      <c r="MG317" s="58"/>
      <c r="MH317" s="58"/>
      <c r="MI317" s="58"/>
      <c r="MJ317" s="58"/>
      <c r="MK317" s="58"/>
      <c r="ML317" s="58"/>
      <c r="MM317" s="58"/>
      <c r="MN317" s="58"/>
      <c r="MO317" s="58"/>
      <c r="MP317" s="58"/>
      <c r="MQ317" s="58"/>
      <c r="MR317" s="58"/>
      <c r="MS317" s="58"/>
      <c r="MT317" s="58"/>
      <c r="MU317" s="58"/>
      <c r="MV317" s="58"/>
      <c r="MW317" s="58"/>
      <c r="MX317" s="58"/>
      <c r="MY317" s="58"/>
      <c r="MZ317" s="58"/>
      <c r="NA317" s="58"/>
      <c r="NB317" s="58"/>
      <c r="NC317" s="58"/>
      <c r="ND317" s="58"/>
      <c r="NE317" s="58"/>
      <c r="NF317" s="58"/>
      <c r="NG317" s="58"/>
      <c r="NH317" s="58"/>
      <c r="NI317" s="58"/>
      <c r="NJ317" s="58"/>
      <c r="NK317" s="58"/>
      <c r="NL317" s="58"/>
      <c r="NM317" s="58"/>
      <c r="NN317" s="58"/>
      <c r="NO317" s="58"/>
      <c r="NP317" s="58"/>
      <c r="NQ317" s="58"/>
      <c r="NR317" s="58"/>
      <c r="NS317" s="58"/>
      <c r="NT317" s="58"/>
      <c r="NU317" s="58"/>
      <c r="NV317" s="58"/>
      <c r="NW317" s="58"/>
      <c r="NX317" s="58"/>
      <c r="NY317" s="58"/>
      <c r="NZ317" s="58"/>
      <c r="OA317" s="58"/>
      <c r="OB317" s="58"/>
      <c r="OC317" s="58"/>
      <c r="OD317" s="58"/>
      <c r="OE317" s="58"/>
      <c r="OF317" s="58"/>
      <c r="OG317" s="58"/>
      <c r="OH317" s="58"/>
      <c r="OI317" s="58"/>
      <c r="OJ317" s="58"/>
      <c r="OK317" s="58"/>
      <c r="OL317" s="58"/>
      <c r="OM317" s="58"/>
      <c r="ON317" s="58"/>
      <c r="OO317" s="58"/>
      <c r="OP317" s="58"/>
      <c r="OQ317" s="58"/>
      <c r="OR317" s="58"/>
      <c r="OS317" s="58"/>
      <c r="OT317" s="58"/>
      <c r="OU317" s="58"/>
      <c r="OV317" s="58"/>
      <c r="OW317" s="58"/>
      <c r="OX317" s="58"/>
      <c r="OY317" s="58"/>
      <c r="OZ317" s="58"/>
      <c r="PA317" s="58"/>
      <c r="PB317" s="58"/>
      <c r="PC317" s="58"/>
      <c r="PD317" s="58"/>
      <c r="PE317" s="58"/>
      <c r="PF317" s="58"/>
      <c r="PG317" s="58"/>
      <c r="PH317" s="58"/>
      <c r="PI317" s="58"/>
      <c r="PJ317" s="58"/>
      <c r="PK317" s="58"/>
      <c r="PL317" s="58"/>
      <c r="PM317" s="58"/>
      <c r="PN317" s="58"/>
      <c r="PO317" s="58"/>
      <c r="PP317" s="58"/>
      <c r="PQ317" s="58"/>
      <c r="PR317" s="58"/>
      <c r="PS317" s="58"/>
      <c r="PT317" s="58"/>
      <c r="PU317" s="58"/>
      <c r="PV317" s="58"/>
      <c r="PW317" s="58"/>
      <c r="PX317" s="58"/>
      <c r="PY317" s="58"/>
      <c r="PZ317" s="58"/>
      <c r="QA317" s="58"/>
      <c r="QB317" s="58"/>
      <c r="QC317" s="58"/>
      <c r="QD317" s="58"/>
      <c r="QE317" s="58"/>
      <c r="QF317" s="58"/>
      <c r="QG317" s="58"/>
      <c r="QH317" s="58"/>
      <c r="QI317" s="58"/>
      <c r="QJ317" s="58"/>
      <c r="QK317" s="58"/>
      <c r="QL317" s="58"/>
      <c r="QM317" s="58"/>
      <c r="QN317" s="58"/>
      <c r="QO317" s="58"/>
      <c r="QP317" s="58"/>
      <c r="QQ317" s="58"/>
      <c r="QR317" s="58"/>
      <c r="QS317" s="58"/>
      <c r="QT317" s="58"/>
      <c r="QU317" s="58"/>
      <c r="QV317" s="58"/>
      <c r="QW317" s="58"/>
      <c r="QX317" s="58"/>
      <c r="QY317" s="58"/>
      <c r="QZ317" s="58"/>
      <c r="RA317" s="58"/>
      <c r="RB317" s="58"/>
      <c r="RC317" s="58"/>
      <c r="RD317" s="58"/>
      <c r="RE317" s="58"/>
      <c r="RF317" s="58"/>
      <c r="RG317" s="58"/>
      <c r="RH317" s="58"/>
      <c r="RI317" s="58"/>
      <c r="RJ317" s="58"/>
      <c r="RK317" s="58"/>
      <c r="RL317" s="58"/>
      <c r="RM317" s="58"/>
      <c r="RN317" s="58"/>
      <c r="RO317" s="58"/>
      <c r="RP317" s="58"/>
      <c r="RQ317" s="58"/>
      <c r="RR317" s="58"/>
      <c r="RS317" s="58"/>
      <c r="RT317" s="58"/>
      <c r="RU317" s="58"/>
      <c r="RV317" s="58"/>
      <c r="RW317" s="58"/>
      <c r="RX317" s="58"/>
      <c r="RY317" s="58"/>
      <c r="RZ317" s="58"/>
      <c r="SA317" s="58"/>
      <c r="SB317" s="58"/>
      <c r="SC317" s="58"/>
      <c r="SD317" s="58"/>
      <c r="SE317" s="58"/>
      <c r="SF317" s="58"/>
      <c r="SG317" s="58"/>
      <c r="SH317" s="58"/>
      <c r="SI317" s="58"/>
      <c r="SJ317" s="58"/>
      <c r="SK317" s="58"/>
      <c r="SL317" s="58"/>
      <c r="SM317" s="58"/>
      <c r="SN317" s="58"/>
      <c r="SO317" s="58"/>
      <c r="SP317" s="58"/>
      <c r="SQ317" s="58"/>
      <c r="SR317" s="58"/>
      <c r="SS317" s="58"/>
      <c r="ST317" s="58"/>
      <c r="SU317" s="58"/>
      <c r="SV317" s="58"/>
      <c r="SW317" s="58"/>
      <c r="SX317" s="58"/>
      <c r="SY317" s="58"/>
      <c r="SZ317" s="58"/>
      <c r="TA317" s="58"/>
      <c r="TB317" s="58"/>
      <c r="TC317" s="58"/>
      <c r="TD317" s="58"/>
      <c r="TE317" s="58"/>
      <c r="TF317" s="58"/>
      <c r="TG317" s="58"/>
      <c r="TH317" s="58"/>
      <c r="TI317" s="58"/>
      <c r="TJ317" s="58"/>
      <c r="TK317" s="58"/>
      <c r="TL317" s="58"/>
      <c r="TM317" s="58"/>
      <c r="TN317" s="58"/>
      <c r="TO317" s="58"/>
      <c r="TP317" s="58"/>
      <c r="TQ317" s="58"/>
      <c r="TR317" s="58"/>
      <c r="TS317" s="58"/>
      <c r="TT317" s="58"/>
      <c r="TU317" s="58"/>
      <c r="TV317" s="58"/>
      <c r="TW317" s="58"/>
      <c r="TX317" s="58"/>
      <c r="TY317" s="58"/>
      <c r="TZ317" s="58"/>
      <c r="UA317" s="58"/>
      <c r="UB317" s="58"/>
      <c r="UC317" s="58"/>
      <c r="UD317" s="58"/>
      <c r="UE317" s="58"/>
      <c r="UF317" s="58"/>
      <c r="UG317" s="58"/>
      <c r="UH317" s="58"/>
      <c r="UI317" s="58"/>
      <c r="UJ317" s="58"/>
      <c r="UK317" s="58"/>
      <c r="UL317" s="58"/>
      <c r="UM317" s="58"/>
      <c r="UN317" s="58"/>
      <c r="UO317" s="58"/>
      <c r="UP317" s="58"/>
      <c r="UQ317" s="58"/>
      <c r="UR317" s="58"/>
      <c r="US317" s="58"/>
      <c r="UT317" s="58"/>
      <c r="UU317" s="58"/>
      <c r="UV317" s="58"/>
      <c r="UW317" s="58"/>
      <c r="UX317" s="58"/>
      <c r="UY317" s="58"/>
      <c r="UZ317" s="58"/>
      <c r="VA317" s="58"/>
      <c r="VB317" s="58"/>
      <c r="VC317" s="58"/>
      <c r="VD317" s="58"/>
      <c r="VE317" s="58"/>
      <c r="VF317" s="58"/>
      <c r="VG317" s="58"/>
      <c r="VH317" s="58"/>
      <c r="VI317" s="58"/>
      <c r="VJ317" s="58"/>
      <c r="VK317" s="58"/>
      <c r="VL317" s="58"/>
      <c r="VM317" s="58"/>
      <c r="VN317" s="58"/>
      <c r="VO317" s="58"/>
      <c r="VP317" s="58"/>
      <c r="VQ317" s="58"/>
      <c r="VR317" s="58"/>
      <c r="VS317" s="58"/>
      <c r="VT317" s="58"/>
      <c r="VU317" s="58"/>
      <c r="VV317" s="58"/>
      <c r="VW317" s="58"/>
      <c r="VX317" s="58"/>
      <c r="VY317" s="58"/>
      <c r="VZ317" s="58"/>
      <c r="WA317" s="58"/>
      <c r="WB317" s="58"/>
      <c r="WC317" s="58"/>
      <c r="WD317" s="58"/>
      <c r="WE317" s="58"/>
      <c r="WF317" s="58"/>
      <c r="WG317" s="58"/>
      <c r="WH317" s="58"/>
      <c r="WI317" s="58"/>
      <c r="WJ317" s="58"/>
      <c r="WK317" s="58"/>
      <c r="WL317" s="58"/>
      <c r="WM317" s="58"/>
      <c r="WN317" s="58"/>
      <c r="WO317" s="58"/>
      <c r="WP317" s="58"/>
      <c r="WQ317" s="58"/>
      <c r="WR317" s="58"/>
      <c r="WS317" s="58"/>
      <c r="WT317" s="58"/>
      <c r="WU317" s="58"/>
      <c r="WV317" s="58"/>
      <c r="WW317" s="58"/>
      <c r="WX317" s="58"/>
      <c r="WY317" s="58"/>
      <c r="WZ317" s="58"/>
      <c r="XA317" s="58"/>
      <c r="XB317" s="58"/>
      <c r="XC317" s="58"/>
      <c r="XD317" s="58"/>
      <c r="XE317" s="58"/>
      <c r="XF317" s="58"/>
      <c r="XG317" s="58"/>
      <c r="XH317" s="58"/>
      <c r="XI317" s="58"/>
      <c r="XJ317" s="58"/>
      <c r="XK317" s="58"/>
      <c r="XL317" s="58"/>
      <c r="XM317" s="58"/>
      <c r="XN317" s="58"/>
      <c r="XO317" s="58"/>
      <c r="XP317" s="58"/>
      <c r="XQ317" s="58"/>
      <c r="XR317" s="58"/>
      <c r="XS317" s="58"/>
      <c r="XT317" s="58"/>
      <c r="XU317" s="58"/>
      <c r="XV317" s="58"/>
      <c r="XW317" s="58"/>
      <c r="XX317" s="58"/>
      <c r="XY317" s="58"/>
      <c r="XZ317" s="58"/>
      <c r="YA317" s="58"/>
      <c r="YB317" s="58"/>
      <c r="YC317" s="58"/>
      <c r="YD317" s="58"/>
      <c r="YE317" s="58"/>
      <c r="YF317" s="58"/>
      <c r="YG317" s="58"/>
      <c r="YH317" s="58"/>
      <c r="YI317" s="58"/>
      <c r="YJ317" s="58"/>
      <c r="YK317" s="58"/>
      <c r="YL317" s="58"/>
      <c r="YM317" s="58"/>
      <c r="YN317" s="58"/>
      <c r="YO317" s="58"/>
      <c r="YP317" s="58"/>
      <c r="YQ317" s="58"/>
      <c r="YR317" s="58"/>
      <c r="YS317" s="58"/>
      <c r="YT317" s="58"/>
      <c r="YU317" s="58"/>
      <c r="YV317" s="58"/>
      <c r="YW317" s="58"/>
      <c r="YX317" s="58"/>
      <c r="YY317" s="58"/>
      <c r="YZ317" s="58"/>
      <c r="ZA317" s="58"/>
      <c r="ZB317" s="58"/>
      <c r="ZC317" s="58"/>
      <c r="ZD317" s="58"/>
      <c r="ZE317" s="58"/>
      <c r="ZF317" s="58"/>
      <c r="ZG317" s="58"/>
      <c r="ZH317" s="58"/>
      <c r="ZI317" s="58"/>
      <c r="ZJ317" s="58"/>
      <c r="ZK317" s="58"/>
      <c r="ZL317" s="58"/>
      <c r="ZM317" s="58"/>
      <c r="ZN317" s="58"/>
      <c r="ZO317" s="58"/>
      <c r="ZP317" s="58"/>
      <c r="ZQ317" s="58"/>
      <c r="ZR317" s="58"/>
      <c r="ZS317" s="58"/>
      <c r="ZT317" s="58"/>
      <c r="ZU317" s="58"/>
      <c r="ZV317" s="58"/>
      <c r="ZW317" s="58"/>
      <c r="ZX317" s="58"/>
      <c r="ZY317" s="58"/>
      <c r="ZZ317" s="58"/>
      <c r="AAA317" s="58"/>
      <c r="AAB317" s="58"/>
      <c r="AAC317" s="58"/>
      <c r="AAD317" s="58"/>
      <c r="AAE317" s="58"/>
      <c r="AAF317" s="58"/>
      <c r="AAG317" s="58"/>
      <c r="AAH317" s="58"/>
      <c r="AAI317" s="58"/>
      <c r="AAJ317" s="58"/>
      <c r="AAK317" s="58"/>
      <c r="AAL317" s="58"/>
      <c r="AAM317" s="58"/>
      <c r="AAN317" s="58"/>
      <c r="AAO317" s="58"/>
      <c r="AAP317" s="58"/>
      <c r="AAQ317" s="58"/>
      <c r="AAR317" s="58"/>
      <c r="AAS317" s="58"/>
      <c r="AAT317" s="58"/>
      <c r="AAU317" s="58"/>
      <c r="AAV317" s="58"/>
      <c r="AAW317" s="58"/>
      <c r="AAX317" s="58"/>
      <c r="AAY317" s="58"/>
      <c r="AAZ317" s="58"/>
      <c r="ABA317" s="58"/>
      <c r="ABB317" s="58"/>
      <c r="ABC317" s="58"/>
      <c r="ABD317" s="58"/>
      <c r="ABE317" s="58"/>
      <c r="ABF317" s="58"/>
      <c r="ABG317" s="58"/>
      <c r="ABH317" s="58"/>
      <c r="ABI317" s="58"/>
      <c r="ABJ317" s="58"/>
      <c r="ABK317" s="58"/>
      <c r="ABL317" s="58"/>
      <c r="ABM317" s="58"/>
      <c r="ABN317" s="58"/>
      <c r="ABO317" s="58"/>
      <c r="ABP317" s="58"/>
      <c r="ABQ317" s="58"/>
      <c r="ABR317" s="58"/>
      <c r="ABS317" s="58"/>
      <c r="ABT317" s="58"/>
      <c r="ABU317" s="58"/>
      <c r="ABV317" s="58"/>
      <c r="ABW317" s="58"/>
      <c r="ABX317" s="58"/>
      <c r="ABY317" s="58"/>
      <c r="ABZ317" s="58"/>
      <c r="ACA317" s="58"/>
      <c r="ACB317" s="58"/>
      <c r="ACC317" s="58"/>
      <c r="ACD317" s="58"/>
      <c r="ACE317" s="58"/>
      <c r="ACF317" s="58"/>
      <c r="ACG317" s="58"/>
      <c r="ACH317" s="58"/>
      <c r="ACI317" s="58"/>
      <c r="ACJ317" s="58"/>
      <c r="ACK317" s="58"/>
      <c r="ACL317" s="58"/>
      <c r="ACM317" s="58"/>
      <c r="ACN317" s="58"/>
      <c r="ACO317" s="58"/>
      <c r="ACP317" s="58"/>
      <c r="ACQ317" s="58"/>
      <c r="ACR317" s="58"/>
      <c r="ACS317" s="58"/>
      <c r="ACT317" s="58"/>
      <c r="ACU317" s="58"/>
      <c r="ACV317" s="58"/>
      <c r="ACW317" s="58"/>
      <c r="ACX317" s="58"/>
      <c r="ACY317" s="58"/>
      <c r="ACZ317" s="58"/>
      <c r="ADA317" s="58"/>
      <c r="ADB317" s="58"/>
      <c r="ADC317" s="58"/>
      <c r="ADD317" s="58"/>
      <c r="ADE317" s="58"/>
      <c r="ADF317" s="58"/>
      <c r="ADG317" s="58"/>
      <c r="ADH317" s="58"/>
      <c r="ADI317" s="58"/>
      <c r="ADJ317" s="58"/>
      <c r="ADK317" s="58"/>
      <c r="ADL317" s="58"/>
      <c r="ADM317" s="58"/>
      <c r="ADN317" s="58"/>
      <c r="ADO317" s="58"/>
      <c r="ADP317" s="58"/>
      <c r="ADQ317" s="58"/>
      <c r="ADR317" s="58"/>
      <c r="ADS317" s="58"/>
      <c r="ADT317" s="58"/>
      <c r="ADU317" s="58"/>
      <c r="ADV317" s="58"/>
      <c r="ADW317" s="58"/>
      <c r="ADX317" s="58"/>
      <c r="ADY317" s="58"/>
      <c r="ADZ317" s="58"/>
      <c r="AEA317" s="58"/>
      <c r="AEB317" s="58"/>
      <c r="AEC317" s="58"/>
      <c r="AED317" s="58"/>
      <c r="AEE317" s="58"/>
      <c r="AEF317" s="58"/>
      <c r="AEG317" s="58"/>
      <c r="AEH317" s="58"/>
      <c r="AEI317" s="58"/>
      <c r="AEJ317" s="58"/>
      <c r="AEK317" s="58"/>
      <c r="AEL317" s="58"/>
      <c r="AEM317" s="58"/>
      <c r="AEN317" s="58"/>
      <c r="AEO317" s="58"/>
      <c r="AEP317" s="58"/>
      <c r="AEQ317" s="58"/>
      <c r="AER317" s="58"/>
      <c r="AES317" s="58"/>
      <c r="AET317" s="58"/>
      <c r="AEU317" s="58"/>
      <c r="AEV317" s="58"/>
      <c r="AEW317" s="58"/>
      <c r="AEX317" s="58"/>
      <c r="AEY317" s="58"/>
      <c r="AEZ317" s="58"/>
      <c r="AFA317" s="58"/>
      <c r="AFB317" s="58"/>
      <c r="AFC317" s="58"/>
      <c r="AFD317" s="58"/>
      <c r="AFE317" s="58"/>
      <c r="AFF317" s="58"/>
      <c r="AFG317" s="58"/>
      <c r="AFH317" s="58"/>
      <c r="AFI317" s="58"/>
      <c r="AFJ317" s="58"/>
      <c r="AFK317" s="58"/>
      <c r="AFL317" s="58"/>
      <c r="AFM317" s="58"/>
      <c r="AFN317" s="58"/>
      <c r="AFO317" s="58"/>
      <c r="AFP317" s="58"/>
      <c r="AFQ317" s="58"/>
      <c r="AFR317" s="58"/>
      <c r="AFS317" s="58"/>
      <c r="AFT317" s="58"/>
      <c r="AFU317" s="58"/>
      <c r="AFV317" s="58"/>
      <c r="AFW317" s="58"/>
      <c r="AFX317" s="58"/>
      <c r="AFY317" s="58"/>
      <c r="AFZ317" s="58"/>
      <c r="AGA317" s="58"/>
      <c r="AGB317" s="58"/>
      <c r="AGC317" s="58"/>
      <c r="AGD317" s="58"/>
      <c r="AGE317" s="58"/>
      <c r="AGF317" s="58"/>
      <c r="AGG317" s="58"/>
      <c r="AGH317" s="58"/>
      <c r="AGI317" s="58"/>
      <c r="AGJ317" s="58"/>
      <c r="AGK317" s="58"/>
      <c r="AGL317" s="58"/>
      <c r="AGM317" s="58"/>
      <c r="AGN317" s="58"/>
      <c r="AGO317" s="58"/>
      <c r="AGP317" s="58"/>
      <c r="AGQ317" s="58"/>
      <c r="AGR317" s="58"/>
      <c r="AGS317" s="58"/>
      <c r="AGT317" s="58"/>
      <c r="AGU317" s="58"/>
      <c r="AGV317" s="58"/>
      <c r="AGW317" s="58"/>
      <c r="AGX317" s="58"/>
      <c r="AGY317" s="58"/>
      <c r="AGZ317" s="58"/>
      <c r="AHA317" s="58"/>
      <c r="AHB317" s="58"/>
      <c r="AHC317" s="58"/>
      <c r="AHD317" s="58"/>
      <c r="AHE317" s="58"/>
      <c r="AHF317" s="58"/>
      <c r="AHG317" s="58"/>
      <c r="AHH317" s="58"/>
      <c r="AHI317" s="58"/>
      <c r="AHJ317" s="58"/>
      <c r="AHK317" s="58"/>
      <c r="AHL317" s="58"/>
      <c r="AHM317" s="58"/>
      <c r="AHN317" s="58"/>
      <c r="AHO317" s="58"/>
      <c r="AHP317" s="58"/>
      <c r="AHQ317" s="58"/>
      <c r="AHR317" s="58"/>
      <c r="AHS317" s="58"/>
      <c r="AHT317" s="58"/>
      <c r="AHU317" s="58"/>
      <c r="AHV317" s="58"/>
      <c r="AHW317" s="58"/>
      <c r="AHX317" s="58"/>
      <c r="AHY317" s="58"/>
      <c r="AHZ317" s="58"/>
      <c r="AIA317" s="58"/>
      <c r="AIB317" s="58"/>
      <c r="AIC317" s="58"/>
      <c r="AID317" s="58"/>
      <c r="AIE317" s="58"/>
      <c r="AIF317" s="58"/>
      <c r="AIG317" s="58"/>
      <c r="AIH317" s="58"/>
      <c r="AII317" s="58"/>
      <c r="AIJ317" s="58"/>
      <c r="AIK317" s="58"/>
      <c r="AIL317" s="58"/>
      <c r="AIM317" s="58"/>
      <c r="AIN317" s="58"/>
      <c r="AIO317" s="58"/>
      <c r="AIP317" s="58"/>
      <c r="AIQ317" s="58"/>
      <c r="AIR317" s="58"/>
      <c r="AIS317" s="58"/>
      <c r="AIT317" s="58"/>
      <c r="AIU317" s="58"/>
      <c r="AIV317" s="58"/>
      <c r="AIW317" s="58"/>
      <c r="AIX317" s="58"/>
      <c r="AIY317" s="58"/>
      <c r="AIZ317" s="58"/>
      <c r="AJA317" s="58"/>
      <c r="AJB317" s="58"/>
      <c r="AJC317" s="58"/>
      <c r="AJD317" s="58"/>
      <c r="AJE317" s="58"/>
      <c r="AJF317" s="58"/>
      <c r="AJG317" s="58"/>
      <c r="AJH317" s="58"/>
      <c r="AJI317" s="58"/>
      <c r="AJJ317" s="58"/>
      <c r="AJK317" s="58"/>
      <c r="AJL317" s="58"/>
      <c r="AJM317" s="58"/>
      <c r="AJN317" s="58"/>
      <c r="AJO317" s="58"/>
      <c r="AJP317" s="58"/>
      <c r="AJQ317" s="58"/>
      <c r="AJR317" s="58"/>
      <c r="AJS317" s="58"/>
      <c r="AJT317" s="58"/>
      <c r="AJU317" s="58"/>
      <c r="AJV317" s="58"/>
      <c r="AJW317" s="58"/>
      <c r="AJX317" s="58"/>
      <c r="AJY317" s="58"/>
      <c r="AJZ317" s="58"/>
      <c r="AKA317" s="58"/>
      <c r="AKB317" s="58"/>
      <c r="AKC317" s="58"/>
      <c r="AKD317" s="58"/>
      <c r="AKE317" s="58"/>
      <c r="AKF317" s="58"/>
      <c r="AKG317" s="58"/>
      <c r="AKH317" s="58"/>
      <c r="AKI317" s="58"/>
      <c r="AKJ317" s="58"/>
      <c r="AKK317" s="58"/>
      <c r="AKL317" s="58"/>
      <c r="AKM317" s="58"/>
      <c r="AKN317" s="58"/>
      <c r="AKO317" s="58"/>
      <c r="AKP317" s="58"/>
      <c r="AKQ317" s="58"/>
      <c r="AKR317" s="58"/>
      <c r="AKS317" s="58"/>
      <c r="AKT317" s="58"/>
      <c r="AKU317" s="58"/>
      <c r="AKV317" s="58"/>
      <c r="AKW317" s="58"/>
      <c r="AKX317" s="58"/>
      <c r="AKY317" s="58"/>
      <c r="AKZ317" s="58"/>
      <c r="ALA317" s="58"/>
      <c r="ALB317" s="58"/>
      <c r="ALC317" s="58"/>
      <c r="ALD317" s="58"/>
      <c r="ALE317" s="58"/>
      <c r="ALF317" s="58"/>
      <c r="ALG317" s="58"/>
      <c r="ALH317" s="58"/>
      <c r="ALI317" s="58"/>
      <c r="ALJ317" s="58"/>
      <c r="ALK317" s="58"/>
      <c r="ALL317" s="58"/>
      <c r="ALM317" s="58"/>
      <c r="ALN317" s="58"/>
      <c r="ALO317" s="58"/>
      <c r="ALP317" s="58"/>
      <c r="ALQ317" s="58"/>
      <c r="ALR317" s="58"/>
      <c r="ALS317" s="58"/>
      <c r="ALT317" s="58"/>
      <c r="ALU317" s="58"/>
      <c r="ALV317" s="58"/>
      <c r="ALW317" s="58"/>
      <c r="ALX317" s="58"/>
      <c r="ALY317" s="58"/>
      <c r="ALZ317" s="58"/>
      <c r="AMA317" s="58"/>
      <c r="AMB317" s="58"/>
      <c r="AMC317" s="58"/>
      <c r="AMD317" s="58"/>
      <c r="AME317" s="58"/>
      <c r="AMF317" s="58"/>
      <c r="AMG317" s="58"/>
      <c r="AMH317" s="58"/>
      <c r="AMI317" s="58"/>
      <c r="AMJ317" s="58"/>
      <c r="AMK317" s="58"/>
      <c r="AML317" s="58"/>
      <c r="AMM317" s="58"/>
      <c r="AMN317" s="58"/>
      <c r="AMO317" s="58"/>
      <c r="AMP317" s="58"/>
      <c r="AMQ317" s="58"/>
      <c r="AMR317" s="58"/>
      <c r="AMS317" s="58"/>
      <c r="AMT317" s="58"/>
      <c r="AMU317" s="58"/>
      <c r="AMV317" s="58"/>
      <c r="AMW317" s="58"/>
      <c r="AMX317" s="58"/>
      <c r="AMY317" s="58"/>
      <c r="AMZ317" s="58"/>
      <c r="ANA317" s="58"/>
      <c r="ANB317" s="58"/>
      <c r="ANC317" s="58"/>
      <c r="AND317" s="58"/>
      <c r="ANE317" s="58"/>
      <c r="ANF317" s="58"/>
      <c r="ANG317" s="58"/>
      <c r="ANH317" s="58"/>
      <c r="ANI317" s="58"/>
      <c r="ANJ317" s="58"/>
      <c r="ANK317" s="58"/>
      <c r="ANL317" s="58"/>
      <c r="ANM317" s="58"/>
      <c r="ANN317" s="58"/>
      <c r="ANO317" s="58"/>
      <c r="ANP317" s="58"/>
      <c r="ANQ317" s="58"/>
      <c r="ANR317" s="58"/>
      <c r="ANS317" s="58"/>
      <c r="ANT317" s="58"/>
      <c r="ANU317" s="58"/>
      <c r="ANV317" s="58"/>
      <c r="ANW317" s="58"/>
      <c r="ANX317" s="58"/>
      <c r="ANY317" s="58"/>
      <c r="ANZ317" s="58"/>
      <c r="AOA317" s="58"/>
      <c r="AOB317" s="58"/>
      <c r="AOC317" s="58"/>
      <c r="AOD317" s="58"/>
      <c r="AOE317" s="58"/>
      <c r="AOF317" s="58"/>
      <c r="AOG317" s="58"/>
      <c r="AOH317" s="58"/>
      <c r="AOI317" s="58"/>
      <c r="AOJ317" s="58"/>
      <c r="AOK317" s="58"/>
      <c r="AOL317" s="58"/>
      <c r="AOM317" s="58"/>
      <c r="AON317" s="58"/>
      <c r="AOO317" s="58"/>
      <c r="AOP317" s="58"/>
      <c r="AOQ317" s="58"/>
      <c r="AOR317" s="58"/>
      <c r="AOS317" s="58"/>
      <c r="AOT317" s="58"/>
      <c r="AOU317" s="58"/>
      <c r="AOV317" s="58"/>
      <c r="AOW317" s="58"/>
      <c r="AOX317" s="58"/>
      <c r="AOY317" s="58"/>
      <c r="AOZ317" s="58"/>
      <c r="APA317" s="58"/>
      <c r="APB317" s="58"/>
      <c r="APC317" s="58"/>
      <c r="APD317" s="58"/>
      <c r="APE317" s="58"/>
      <c r="APF317" s="58"/>
      <c r="APG317" s="58"/>
      <c r="APH317" s="58"/>
      <c r="API317" s="58"/>
      <c r="APJ317" s="58"/>
      <c r="APK317" s="58"/>
      <c r="APL317" s="58"/>
      <c r="APM317" s="58"/>
      <c r="APN317" s="58"/>
      <c r="APO317" s="58"/>
      <c r="APP317" s="58"/>
      <c r="APQ317" s="58"/>
      <c r="APR317" s="58"/>
      <c r="APS317" s="58"/>
      <c r="APT317" s="58"/>
      <c r="APU317" s="58"/>
      <c r="APV317" s="58"/>
      <c r="APW317" s="58"/>
      <c r="APX317" s="58"/>
      <c r="APY317" s="58"/>
      <c r="APZ317" s="58"/>
      <c r="AQA317" s="58"/>
      <c r="AQB317" s="58"/>
      <c r="AQC317" s="58"/>
      <c r="AQD317" s="58"/>
      <c r="AQE317" s="58"/>
      <c r="AQF317" s="58"/>
      <c r="AQG317" s="58"/>
      <c r="AQH317" s="58"/>
      <c r="AQI317" s="58"/>
      <c r="AQJ317" s="58"/>
      <c r="AQK317" s="58"/>
      <c r="AQL317" s="58"/>
      <c r="AQM317" s="58"/>
      <c r="AQN317" s="58"/>
      <c r="AQO317" s="58"/>
      <c r="AQP317" s="58"/>
      <c r="AQQ317" s="58"/>
      <c r="AQR317" s="58"/>
      <c r="AQS317" s="58"/>
      <c r="AQT317" s="58"/>
      <c r="AQU317" s="58"/>
      <c r="AQV317" s="58"/>
      <c r="AQW317" s="58"/>
      <c r="AQX317" s="58"/>
      <c r="AQY317" s="58"/>
      <c r="AQZ317" s="58"/>
      <c r="ARA317" s="58"/>
      <c r="ARB317" s="58"/>
      <c r="ARC317" s="58"/>
      <c r="ARD317" s="58"/>
      <c r="ARE317" s="58"/>
      <c r="ARF317" s="58"/>
      <c r="ARG317" s="58"/>
      <c r="ARH317" s="58"/>
      <c r="ARI317" s="58"/>
      <c r="ARJ317" s="58"/>
      <c r="ARK317" s="58"/>
      <c r="ARL317" s="58"/>
      <c r="ARM317" s="58"/>
      <c r="ARN317" s="58"/>
      <c r="ARO317" s="58"/>
      <c r="ARP317" s="58"/>
      <c r="ARQ317" s="58"/>
      <c r="ARR317" s="58"/>
      <c r="ARS317" s="58"/>
      <c r="ART317" s="58"/>
      <c r="ARU317" s="58"/>
      <c r="ARV317" s="58"/>
      <c r="ARW317" s="58"/>
      <c r="ARX317" s="58"/>
      <c r="ARY317" s="58"/>
      <c r="ARZ317" s="58"/>
      <c r="ASA317" s="58"/>
      <c r="ASB317" s="58"/>
      <c r="ASC317" s="58"/>
      <c r="ASD317" s="58"/>
      <c r="ASE317" s="58"/>
      <c r="ASF317" s="58"/>
      <c r="ASG317" s="58"/>
      <c r="ASH317" s="58"/>
      <c r="ASI317" s="58"/>
      <c r="ASJ317" s="58"/>
      <c r="ASK317" s="58"/>
      <c r="ASL317" s="58"/>
      <c r="ASM317" s="58"/>
      <c r="ASN317" s="58"/>
      <c r="ASO317" s="58"/>
      <c r="ASP317" s="58"/>
      <c r="ASQ317" s="58"/>
      <c r="ASR317" s="58"/>
      <c r="ASS317" s="58"/>
      <c r="AST317" s="58"/>
      <c r="ASU317" s="58"/>
      <c r="ASV317" s="58"/>
      <c r="ASW317" s="58"/>
      <c r="ASX317" s="58"/>
      <c r="ASY317" s="58"/>
      <c r="ASZ317" s="58"/>
      <c r="ATA317" s="58"/>
      <c r="ATB317" s="58"/>
      <c r="ATC317" s="58"/>
      <c r="ATD317" s="58"/>
      <c r="ATE317" s="58"/>
      <c r="ATF317" s="58"/>
      <c r="ATG317" s="58"/>
      <c r="ATH317" s="58"/>
      <c r="ATI317" s="58"/>
      <c r="ATJ317" s="58"/>
      <c r="ATK317" s="58"/>
      <c r="ATL317" s="58"/>
      <c r="ATM317" s="58"/>
      <c r="ATN317" s="58"/>
      <c r="ATO317" s="58"/>
      <c r="ATP317" s="58"/>
      <c r="ATQ317" s="58"/>
      <c r="ATR317" s="58"/>
      <c r="ATS317" s="58"/>
      <c r="ATT317" s="58"/>
      <c r="ATU317" s="58"/>
      <c r="ATV317" s="58"/>
      <c r="ATW317" s="58"/>
      <c r="ATX317" s="58"/>
      <c r="ATY317" s="58"/>
      <c r="ATZ317" s="58"/>
      <c r="AUA317" s="58"/>
      <c r="AUB317" s="58"/>
      <c r="AUC317" s="58"/>
      <c r="AUD317" s="58"/>
      <c r="AUE317" s="58"/>
      <c r="AUF317" s="58"/>
      <c r="AUG317" s="58"/>
      <c r="AUH317" s="58"/>
      <c r="AUI317" s="58"/>
      <c r="AUJ317" s="58"/>
      <c r="AUK317" s="58"/>
      <c r="AUL317" s="58"/>
      <c r="AUM317" s="58"/>
      <c r="AUN317" s="58"/>
      <c r="AUO317" s="58"/>
      <c r="AUP317" s="58"/>
      <c r="AUQ317" s="58"/>
      <c r="AUR317" s="58"/>
      <c r="AUS317" s="58"/>
      <c r="AUT317" s="58"/>
      <c r="AUU317" s="58"/>
      <c r="AUV317" s="58"/>
      <c r="AUW317" s="58"/>
      <c r="AUX317" s="58"/>
      <c r="AUY317" s="58"/>
      <c r="AUZ317" s="58"/>
      <c r="AVA317" s="58"/>
      <c r="AVB317" s="58"/>
      <c r="AVC317" s="58"/>
      <c r="AVD317" s="58"/>
      <c r="AVE317" s="58"/>
      <c r="AVF317" s="58"/>
      <c r="AVG317" s="58"/>
      <c r="AVH317" s="58"/>
      <c r="AVI317" s="58"/>
      <c r="AVJ317" s="58"/>
      <c r="AVK317" s="58"/>
      <c r="AVL317" s="58"/>
      <c r="AVM317" s="58"/>
      <c r="AVN317" s="58"/>
      <c r="AVO317" s="58"/>
      <c r="AVP317" s="58"/>
      <c r="AVQ317" s="58"/>
      <c r="AVR317" s="58"/>
      <c r="AVS317" s="58"/>
      <c r="AVT317" s="58"/>
      <c r="AVU317" s="58"/>
      <c r="AVV317" s="58"/>
      <c r="AVW317" s="58"/>
      <c r="AVX317" s="58"/>
      <c r="AVY317" s="58"/>
      <c r="AVZ317" s="58"/>
      <c r="AWA317" s="58"/>
      <c r="AWB317" s="58"/>
      <c r="AWC317" s="58"/>
      <c r="AWD317" s="58"/>
      <c r="AWE317" s="58"/>
      <c r="AWF317" s="58"/>
      <c r="AWG317" s="58"/>
      <c r="AWH317" s="58"/>
      <c r="AWI317" s="58"/>
      <c r="AWJ317" s="58"/>
      <c r="AWK317" s="58"/>
      <c r="AWL317" s="58"/>
      <c r="AWM317" s="58"/>
      <c r="AWN317" s="58"/>
      <c r="AWO317" s="58"/>
      <c r="AWP317" s="58"/>
      <c r="AWQ317" s="58"/>
      <c r="AWR317" s="58"/>
      <c r="AWS317" s="58"/>
      <c r="AWT317" s="58"/>
      <c r="AWU317" s="58"/>
      <c r="AWV317" s="58"/>
      <c r="AWW317" s="58"/>
      <c r="AWX317" s="58"/>
      <c r="AWY317" s="58"/>
      <c r="AWZ317" s="58"/>
      <c r="AXA317" s="58"/>
      <c r="AXB317" s="58"/>
      <c r="AXC317" s="58"/>
      <c r="AXD317" s="58"/>
      <c r="AXE317" s="58"/>
      <c r="AXF317" s="58"/>
      <c r="AXG317" s="58"/>
      <c r="AXH317" s="58"/>
      <c r="AXI317" s="58"/>
      <c r="AXJ317" s="58"/>
      <c r="AXK317" s="58"/>
      <c r="AXL317" s="58"/>
      <c r="AXM317" s="58"/>
      <c r="AXN317" s="58"/>
      <c r="AXO317" s="58"/>
      <c r="AXP317" s="58"/>
      <c r="AXQ317" s="58"/>
      <c r="AXR317" s="58"/>
      <c r="AXS317" s="58"/>
      <c r="AXT317" s="58"/>
      <c r="AXU317" s="58"/>
      <c r="AXV317" s="58"/>
      <c r="AXW317" s="58"/>
      <c r="AXX317" s="58"/>
      <c r="AXY317" s="58"/>
      <c r="AXZ317" s="58"/>
      <c r="AYA317" s="58"/>
      <c r="AYB317" s="58"/>
      <c r="AYC317" s="58"/>
      <c r="AYD317" s="58"/>
      <c r="AYE317" s="58"/>
      <c r="AYF317" s="58"/>
      <c r="AYG317" s="58"/>
      <c r="AYH317" s="58"/>
      <c r="AYI317" s="58"/>
      <c r="AYJ317" s="58"/>
      <c r="AYK317" s="58"/>
      <c r="AYL317" s="58"/>
      <c r="AYM317" s="58"/>
      <c r="AYN317" s="58"/>
      <c r="AYO317" s="58"/>
      <c r="AYP317" s="58"/>
      <c r="AYQ317" s="58"/>
      <c r="AYR317" s="58"/>
      <c r="AYS317" s="58"/>
      <c r="AYT317" s="58"/>
      <c r="AYU317" s="58"/>
      <c r="AYV317" s="58"/>
      <c r="AYW317" s="58"/>
      <c r="AYX317" s="58"/>
      <c r="AYY317" s="58"/>
      <c r="AYZ317" s="58"/>
      <c r="AZA317" s="58"/>
      <c r="AZB317" s="58"/>
      <c r="AZC317" s="58"/>
      <c r="AZD317" s="58"/>
      <c r="AZE317" s="58"/>
      <c r="AZF317" s="58"/>
      <c r="AZG317" s="58"/>
      <c r="AZH317" s="58"/>
      <c r="AZI317" s="58"/>
      <c r="AZJ317" s="58"/>
      <c r="AZK317" s="58"/>
      <c r="AZL317" s="58"/>
      <c r="AZM317" s="58"/>
      <c r="AZN317" s="58"/>
      <c r="AZO317" s="58"/>
      <c r="AZP317" s="58"/>
      <c r="AZQ317" s="58"/>
      <c r="AZR317" s="58"/>
      <c r="AZS317" s="58"/>
      <c r="AZT317" s="58"/>
      <c r="AZU317" s="58"/>
      <c r="AZV317" s="58"/>
      <c r="AZW317" s="58"/>
      <c r="AZX317" s="58"/>
      <c r="AZY317" s="58"/>
      <c r="AZZ317" s="58"/>
      <c r="BAA317" s="58"/>
      <c r="BAB317" s="58"/>
      <c r="BAC317" s="58"/>
      <c r="BAD317" s="58"/>
      <c r="BAE317" s="58"/>
      <c r="BAF317" s="58"/>
      <c r="BAG317" s="58"/>
      <c r="BAH317" s="58"/>
      <c r="BAI317" s="58"/>
      <c r="BAJ317" s="58"/>
      <c r="BAK317" s="58"/>
      <c r="BAL317" s="58"/>
      <c r="BAM317" s="58"/>
      <c r="BAN317" s="58"/>
      <c r="BAO317" s="58"/>
      <c r="BAP317" s="58"/>
      <c r="BAQ317" s="58"/>
      <c r="BAR317" s="58"/>
      <c r="BAS317" s="58"/>
      <c r="BAT317" s="58"/>
      <c r="BAU317" s="58"/>
      <c r="BAV317" s="58"/>
      <c r="BAW317" s="58"/>
      <c r="BAX317" s="58"/>
      <c r="BAY317" s="58"/>
      <c r="BAZ317" s="58"/>
      <c r="BBA317" s="58"/>
      <c r="BBB317" s="58"/>
      <c r="BBC317" s="58"/>
      <c r="BBD317" s="58"/>
      <c r="BBE317" s="58"/>
      <c r="BBF317" s="58"/>
      <c r="BBG317" s="58"/>
      <c r="BBH317" s="58"/>
      <c r="BBI317" s="58"/>
      <c r="BBJ317" s="58"/>
      <c r="BBK317" s="58"/>
      <c r="BBL317" s="58"/>
      <c r="BBM317" s="58"/>
      <c r="BBN317" s="58"/>
      <c r="BBO317" s="58"/>
      <c r="BBP317" s="58"/>
      <c r="BBQ317" s="58"/>
      <c r="BBR317" s="58"/>
      <c r="BBS317" s="58"/>
      <c r="BBT317" s="58"/>
      <c r="BBU317" s="58"/>
      <c r="BBV317" s="58"/>
      <c r="BBW317" s="58"/>
      <c r="BBX317" s="58"/>
      <c r="BBY317" s="58"/>
      <c r="BBZ317" s="58"/>
      <c r="BCA317" s="58"/>
      <c r="BCB317" s="58"/>
      <c r="BCC317" s="58"/>
      <c r="BCD317" s="58"/>
      <c r="BCE317" s="58"/>
      <c r="BCF317" s="58"/>
      <c r="BCG317" s="58"/>
      <c r="BCH317" s="58"/>
      <c r="BCI317" s="58"/>
      <c r="BCJ317" s="58"/>
      <c r="BCK317" s="58"/>
      <c r="BCL317" s="58"/>
      <c r="BCM317" s="58"/>
      <c r="BCN317" s="58"/>
      <c r="BCO317" s="58"/>
      <c r="BCP317" s="58"/>
      <c r="BCQ317" s="58"/>
      <c r="BCR317" s="58"/>
      <c r="BCS317" s="58"/>
      <c r="BCT317" s="58"/>
      <c r="BCU317" s="58"/>
      <c r="BCV317" s="58"/>
      <c r="BCW317" s="58"/>
      <c r="BCX317" s="58"/>
      <c r="BCY317" s="58"/>
      <c r="BCZ317" s="58"/>
      <c r="BDA317" s="58"/>
      <c r="BDB317" s="58"/>
      <c r="BDC317" s="58"/>
      <c r="BDD317" s="58"/>
      <c r="BDE317" s="58"/>
      <c r="BDF317" s="58"/>
      <c r="BDG317" s="58"/>
      <c r="BDH317" s="58"/>
      <c r="BDI317" s="58"/>
      <c r="BDJ317" s="58"/>
      <c r="BDK317" s="58"/>
      <c r="BDL317" s="58"/>
      <c r="BDM317" s="58"/>
      <c r="BDN317" s="58"/>
      <c r="BDO317" s="58"/>
      <c r="BDP317" s="58"/>
      <c r="BDQ317" s="58"/>
      <c r="BDR317" s="58"/>
      <c r="BDS317" s="58"/>
      <c r="BDT317" s="58"/>
      <c r="BDU317" s="58"/>
      <c r="BDV317" s="58"/>
      <c r="BDW317" s="58"/>
      <c r="BDX317" s="58"/>
      <c r="BDY317" s="58"/>
      <c r="BDZ317" s="58"/>
      <c r="BEA317" s="58"/>
      <c r="BEB317" s="58"/>
      <c r="BEC317" s="58"/>
      <c r="BED317" s="58"/>
      <c r="BEE317" s="58"/>
      <c r="BEF317" s="58"/>
      <c r="BEG317" s="58"/>
      <c r="BEH317" s="58"/>
      <c r="BEI317" s="58"/>
      <c r="BEJ317" s="58"/>
      <c r="BEK317" s="58"/>
      <c r="BEL317" s="58"/>
      <c r="BEM317" s="58"/>
      <c r="BEN317" s="58"/>
      <c r="BEO317" s="58"/>
      <c r="BEP317" s="58"/>
      <c r="BEQ317" s="58"/>
      <c r="BER317" s="58"/>
      <c r="BES317" s="58"/>
      <c r="BET317" s="58"/>
      <c r="BEU317" s="58"/>
      <c r="BEV317" s="58"/>
      <c r="BEW317" s="58"/>
      <c r="BEX317" s="58"/>
      <c r="BEY317" s="58"/>
      <c r="BEZ317" s="58"/>
      <c r="BFA317" s="58"/>
      <c r="BFB317" s="58"/>
      <c r="BFC317" s="58"/>
      <c r="BFD317" s="58"/>
      <c r="BFE317" s="58"/>
      <c r="BFF317" s="58"/>
      <c r="BFG317" s="58"/>
      <c r="BFH317" s="58"/>
      <c r="BFI317" s="58"/>
      <c r="BFJ317" s="58"/>
      <c r="BFK317" s="58"/>
      <c r="BFL317" s="58"/>
      <c r="BFM317" s="58"/>
      <c r="BFN317" s="58"/>
      <c r="BFO317" s="58"/>
      <c r="BFP317" s="58"/>
      <c r="BFQ317" s="58"/>
      <c r="BFR317" s="58"/>
      <c r="BFS317" s="58"/>
      <c r="BFT317" s="58"/>
      <c r="BFU317" s="58"/>
      <c r="BFV317" s="58"/>
      <c r="BFW317" s="58"/>
      <c r="BFX317" s="58"/>
      <c r="BFY317" s="58"/>
      <c r="BFZ317" s="58"/>
      <c r="BGA317" s="58"/>
      <c r="BGB317" s="58"/>
      <c r="BGC317" s="58"/>
      <c r="BGD317" s="58"/>
      <c r="BGE317" s="58"/>
      <c r="BGF317" s="58"/>
      <c r="BGG317" s="58"/>
      <c r="BGH317" s="58"/>
      <c r="BGI317" s="58"/>
      <c r="BGJ317" s="58"/>
      <c r="BGK317" s="58"/>
      <c r="BGL317" s="58"/>
      <c r="BGM317" s="58"/>
      <c r="BGN317" s="58"/>
      <c r="BGO317" s="58"/>
      <c r="BGP317" s="58"/>
      <c r="BGQ317" s="58"/>
      <c r="BGR317" s="58"/>
      <c r="BGS317" s="58"/>
      <c r="BGT317" s="58"/>
      <c r="BGU317" s="58"/>
      <c r="BGV317" s="58"/>
      <c r="BGW317" s="58"/>
      <c r="BGX317" s="58"/>
      <c r="BGY317" s="58"/>
      <c r="BGZ317" s="58"/>
      <c r="BHA317" s="58"/>
      <c r="BHB317" s="58"/>
      <c r="BHC317" s="58"/>
      <c r="BHD317" s="58"/>
      <c r="BHE317" s="58"/>
      <c r="BHF317" s="58"/>
      <c r="BHG317" s="58"/>
      <c r="BHH317" s="58"/>
      <c r="BHI317" s="58"/>
      <c r="BHJ317" s="58"/>
      <c r="BHK317" s="58"/>
      <c r="BHL317" s="58"/>
      <c r="BHM317" s="58"/>
      <c r="BHN317" s="58"/>
      <c r="BHO317" s="58"/>
      <c r="BHP317" s="58"/>
      <c r="BHQ317" s="58"/>
      <c r="BHR317" s="58"/>
      <c r="BHS317" s="58"/>
      <c r="BHT317" s="58"/>
      <c r="BHU317" s="58"/>
      <c r="BHV317" s="58"/>
      <c r="BHW317" s="58"/>
      <c r="BHX317" s="58"/>
      <c r="BHY317" s="58"/>
      <c r="BHZ317" s="58"/>
      <c r="BIA317" s="58"/>
      <c r="BIB317" s="58"/>
      <c r="BIC317" s="58"/>
      <c r="BID317" s="58"/>
      <c r="BIE317" s="58"/>
      <c r="BIF317" s="58"/>
      <c r="BIG317" s="58"/>
      <c r="BIH317" s="58"/>
      <c r="BII317" s="58"/>
      <c r="BIJ317" s="58"/>
      <c r="BIK317" s="58"/>
      <c r="BIL317" s="58"/>
      <c r="BIM317" s="58"/>
      <c r="BIN317" s="58"/>
      <c r="BIO317" s="58"/>
      <c r="BIP317" s="58"/>
      <c r="BIQ317" s="58"/>
      <c r="BIR317" s="58"/>
      <c r="BIS317" s="58"/>
      <c r="BIT317" s="58"/>
      <c r="BIU317" s="58"/>
      <c r="BIV317" s="58"/>
      <c r="BIW317" s="58"/>
      <c r="BIX317" s="58"/>
      <c r="BIY317" s="58"/>
      <c r="BIZ317" s="58"/>
      <c r="BJA317" s="58"/>
      <c r="BJB317" s="58"/>
      <c r="BJC317" s="58"/>
      <c r="BJD317" s="58"/>
      <c r="BJE317" s="58"/>
      <c r="BJF317" s="58"/>
      <c r="BJG317" s="58"/>
      <c r="BJH317" s="58"/>
      <c r="BJI317" s="58"/>
      <c r="BJJ317" s="58"/>
      <c r="BJK317" s="58"/>
      <c r="BJL317" s="58"/>
      <c r="BJM317" s="58"/>
      <c r="BJN317" s="58"/>
      <c r="BJO317" s="58"/>
      <c r="BJP317" s="58"/>
      <c r="BJQ317" s="58"/>
      <c r="BJR317" s="58"/>
      <c r="BJS317" s="58"/>
      <c r="BJT317" s="58"/>
      <c r="BJU317" s="58"/>
      <c r="BJV317" s="58"/>
      <c r="BJW317" s="58"/>
      <c r="BJX317" s="58"/>
      <c r="BJY317" s="58"/>
      <c r="BJZ317" s="58"/>
      <c r="BKA317" s="58"/>
      <c r="BKB317" s="58"/>
      <c r="BKC317" s="58"/>
      <c r="BKD317" s="58"/>
      <c r="BKE317" s="58"/>
      <c r="BKF317" s="58"/>
      <c r="BKG317" s="58"/>
      <c r="BKH317" s="58"/>
      <c r="BKI317" s="58"/>
      <c r="BKJ317" s="58"/>
      <c r="BKK317" s="58"/>
      <c r="BKL317" s="58"/>
      <c r="BKM317" s="58"/>
      <c r="BKN317" s="58"/>
      <c r="BKO317" s="58"/>
      <c r="BKP317" s="58"/>
      <c r="BKQ317" s="58"/>
      <c r="BKR317" s="58"/>
      <c r="BKS317" s="58"/>
      <c r="BKT317" s="58"/>
      <c r="BKU317" s="58"/>
      <c r="BKV317" s="58"/>
      <c r="BKW317" s="58"/>
      <c r="BKX317" s="58"/>
      <c r="BKY317" s="58"/>
      <c r="BKZ317" s="58"/>
      <c r="BLA317" s="58"/>
      <c r="BLB317" s="58"/>
      <c r="BLC317" s="58"/>
      <c r="BLD317" s="58"/>
      <c r="BLE317" s="58"/>
      <c r="BLF317" s="58"/>
      <c r="BLG317" s="58"/>
      <c r="BLH317" s="58"/>
      <c r="BLI317" s="58"/>
      <c r="BLJ317" s="58"/>
      <c r="BLK317" s="58"/>
      <c r="BLL317" s="58"/>
      <c r="BLM317" s="58"/>
      <c r="BLN317" s="58"/>
      <c r="BLO317" s="58"/>
      <c r="BLP317" s="58"/>
      <c r="BLQ317" s="58"/>
      <c r="BLR317" s="58"/>
      <c r="BLS317" s="58"/>
      <c r="BLT317" s="58"/>
      <c r="BLU317" s="58"/>
      <c r="BLV317" s="58"/>
      <c r="BLW317" s="58"/>
      <c r="BLX317" s="58"/>
      <c r="BLY317" s="58"/>
      <c r="BLZ317" s="58"/>
      <c r="BMA317" s="58"/>
      <c r="BMB317" s="58"/>
      <c r="BMC317" s="58"/>
      <c r="BMD317" s="58"/>
      <c r="BME317" s="58"/>
      <c r="BMF317" s="58"/>
      <c r="BMG317" s="58"/>
      <c r="BMH317" s="58"/>
      <c r="BMI317" s="58"/>
      <c r="BMJ317" s="58"/>
      <c r="BMK317" s="58"/>
      <c r="BML317" s="58"/>
      <c r="BMM317" s="58"/>
      <c r="BMN317" s="58"/>
      <c r="BMO317" s="58"/>
      <c r="BMP317" s="58"/>
      <c r="BMQ317" s="58"/>
      <c r="BMR317" s="58"/>
      <c r="BMS317" s="58"/>
      <c r="BMT317" s="58"/>
      <c r="BMU317" s="58"/>
      <c r="BMV317" s="58"/>
      <c r="BMW317" s="58"/>
      <c r="BMX317" s="58"/>
      <c r="BMY317" s="58"/>
      <c r="BMZ317" s="58"/>
      <c r="BNA317" s="58"/>
      <c r="BNB317" s="58"/>
      <c r="BNC317" s="58"/>
      <c r="BND317" s="58"/>
      <c r="BNE317" s="58"/>
      <c r="BNF317" s="58"/>
      <c r="BNG317" s="58"/>
      <c r="BNH317" s="58"/>
      <c r="BNI317" s="58"/>
      <c r="BNJ317" s="58"/>
      <c r="BNK317" s="58"/>
      <c r="BNL317" s="58"/>
      <c r="BNM317" s="58"/>
      <c r="BNN317" s="58"/>
      <c r="BNO317" s="58"/>
      <c r="BNP317" s="58"/>
      <c r="BNQ317" s="58"/>
      <c r="BNR317" s="58"/>
      <c r="BNS317" s="58"/>
      <c r="BNT317" s="58"/>
      <c r="BNU317" s="58"/>
      <c r="BNV317" s="58"/>
      <c r="BNW317" s="58"/>
      <c r="BNX317" s="58"/>
      <c r="BNY317" s="58"/>
      <c r="BNZ317" s="58"/>
      <c r="BOA317" s="58"/>
      <c r="BOB317" s="58"/>
      <c r="BOC317" s="58"/>
      <c r="BOD317" s="58"/>
      <c r="BOE317" s="58"/>
      <c r="BOF317" s="58"/>
      <c r="BOG317" s="58"/>
      <c r="BOH317" s="58"/>
      <c r="BOI317" s="58"/>
      <c r="BOJ317" s="58"/>
      <c r="BOK317" s="58"/>
      <c r="BOL317" s="58"/>
      <c r="BOM317" s="58"/>
      <c r="BON317" s="58"/>
      <c r="BOO317" s="58"/>
      <c r="BOP317" s="58"/>
      <c r="BOQ317" s="58"/>
      <c r="BOR317" s="58"/>
      <c r="BOS317" s="58"/>
      <c r="BOT317" s="58"/>
      <c r="BOU317" s="58"/>
      <c r="BOV317" s="58"/>
      <c r="BOW317" s="58"/>
      <c r="BOX317" s="58"/>
      <c r="BOY317" s="58"/>
      <c r="BOZ317" s="58"/>
      <c r="BPA317" s="58"/>
      <c r="BPB317" s="58"/>
      <c r="BPC317" s="58"/>
      <c r="BPD317" s="58"/>
      <c r="BPE317" s="58"/>
      <c r="BPF317" s="58"/>
      <c r="BPG317" s="58"/>
      <c r="BPH317" s="58"/>
      <c r="BPI317" s="58"/>
      <c r="BPJ317" s="58"/>
      <c r="BPK317" s="58"/>
      <c r="BPL317" s="58"/>
      <c r="BPM317" s="58"/>
      <c r="BPN317" s="58"/>
      <c r="BPO317" s="58"/>
      <c r="BPP317" s="58"/>
      <c r="BPQ317" s="58"/>
      <c r="BPR317" s="58"/>
      <c r="BPS317" s="58"/>
      <c r="BPT317" s="58"/>
      <c r="BPU317" s="58"/>
      <c r="BPV317" s="58"/>
      <c r="BPW317" s="58"/>
      <c r="BPX317" s="58"/>
      <c r="BPY317" s="58"/>
      <c r="BPZ317" s="58"/>
      <c r="BQA317" s="58"/>
      <c r="BQB317" s="58"/>
      <c r="BQC317" s="58"/>
      <c r="BQD317" s="58"/>
      <c r="BQE317" s="58"/>
      <c r="BQF317" s="58"/>
      <c r="BQG317" s="58"/>
      <c r="BQH317" s="58"/>
      <c r="BQI317" s="58"/>
      <c r="BQJ317" s="58"/>
      <c r="BQK317" s="58"/>
      <c r="BQL317" s="58"/>
      <c r="BQM317" s="58"/>
      <c r="BQN317" s="58"/>
      <c r="BQO317" s="58"/>
      <c r="BQP317" s="58"/>
      <c r="BQQ317" s="58"/>
      <c r="BQR317" s="58"/>
      <c r="BQS317" s="58"/>
      <c r="BQT317" s="58"/>
      <c r="BQU317" s="58"/>
      <c r="BQV317" s="58"/>
      <c r="BQW317" s="58"/>
      <c r="BQX317" s="58"/>
      <c r="BQY317" s="58"/>
      <c r="BQZ317" s="58"/>
      <c r="BRA317" s="58"/>
      <c r="BRB317" s="58"/>
      <c r="BRC317" s="58"/>
      <c r="BRD317" s="58"/>
      <c r="BRE317" s="58"/>
      <c r="BRF317" s="58"/>
      <c r="BRG317" s="58"/>
      <c r="BRH317" s="58"/>
      <c r="BRI317" s="58"/>
      <c r="BRJ317" s="58"/>
      <c r="BRK317" s="58"/>
      <c r="BRL317" s="58"/>
      <c r="BRM317" s="58"/>
      <c r="BRN317" s="58"/>
      <c r="BRO317" s="58"/>
      <c r="BRP317" s="58"/>
      <c r="BRQ317" s="58"/>
      <c r="BRR317" s="58"/>
      <c r="BRS317" s="58"/>
      <c r="BRT317" s="58"/>
      <c r="BRU317" s="58"/>
      <c r="BRV317" s="58"/>
      <c r="BRW317" s="58"/>
      <c r="BRX317" s="58"/>
      <c r="BRY317" s="58"/>
      <c r="BRZ317" s="58"/>
      <c r="BSA317" s="58"/>
      <c r="BSB317" s="58"/>
      <c r="BSC317" s="58"/>
      <c r="BSD317" s="58"/>
      <c r="BSE317" s="58"/>
      <c r="BSF317" s="58"/>
      <c r="BSG317" s="58"/>
      <c r="BSH317" s="58"/>
      <c r="BSI317" s="58"/>
      <c r="BSJ317" s="58"/>
      <c r="BSK317" s="58"/>
      <c r="BSL317" s="58"/>
      <c r="BSM317" s="58"/>
      <c r="BSN317" s="58"/>
      <c r="BSO317" s="58"/>
      <c r="BSP317" s="58"/>
      <c r="BSQ317" s="58"/>
      <c r="BSR317" s="58"/>
      <c r="BSS317" s="58"/>
      <c r="BST317" s="58"/>
      <c r="BSU317" s="58"/>
      <c r="BSV317" s="58"/>
      <c r="BSW317" s="58"/>
      <c r="BSX317" s="58"/>
      <c r="BSY317" s="58"/>
      <c r="BSZ317" s="58"/>
      <c r="BTA317" s="58"/>
      <c r="BTB317" s="58"/>
      <c r="BTC317" s="58"/>
      <c r="BTD317" s="58"/>
      <c r="BTE317" s="58"/>
      <c r="BTF317" s="58"/>
      <c r="BTG317" s="58"/>
      <c r="BTH317" s="58"/>
      <c r="BTI317" s="58"/>
      <c r="BTJ317" s="58"/>
      <c r="BTK317" s="58"/>
      <c r="BTL317" s="58"/>
      <c r="BTM317" s="58"/>
      <c r="BTN317" s="58"/>
      <c r="BTO317" s="58"/>
      <c r="BTP317" s="58"/>
      <c r="BTQ317" s="58"/>
      <c r="BTR317" s="58"/>
      <c r="BTS317" s="58"/>
      <c r="BTT317" s="58"/>
      <c r="BTU317" s="58"/>
      <c r="BTV317" s="58"/>
      <c r="BTW317" s="58"/>
      <c r="BTX317" s="58"/>
      <c r="BTY317" s="58"/>
      <c r="BTZ317" s="58"/>
      <c r="BUA317" s="58"/>
      <c r="BUB317" s="58"/>
      <c r="BUC317" s="58"/>
      <c r="BUD317" s="58"/>
      <c r="BUE317" s="58"/>
      <c r="BUF317" s="58"/>
      <c r="BUG317" s="58"/>
      <c r="BUH317" s="58"/>
      <c r="BUI317" s="58"/>
      <c r="BUJ317" s="58"/>
      <c r="BUK317" s="58"/>
      <c r="BUL317" s="58"/>
      <c r="BUM317" s="58"/>
      <c r="BUN317" s="58"/>
      <c r="BUO317" s="58"/>
      <c r="BUP317" s="58"/>
      <c r="BUQ317" s="58"/>
      <c r="BUR317" s="58"/>
      <c r="BUS317" s="58"/>
      <c r="BUT317" s="58"/>
      <c r="BUU317" s="58"/>
      <c r="BUV317" s="58"/>
      <c r="BUW317" s="58"/>
      <c r="BUX317" s="58"/>
      <c r="BUY317" s="58"/>
      <c r="BUZ317" s="58"/>
      <c r="BVA317" s="58"/>
      <c r="BVB317" s="58"/>
      <c r="BVC317" s="58"/>
      <c r="BVD317" s="58"/>
      <c r="BVE317" s="58"/>
      <c r="BVF317" s="58"/>
      <c r="BVG317" s="58"/>
      <c r="BVH317" s="58"/>
      <c r="BVI317" s="58"/>
      <c r="BVJ317" s="58"/>
      <c r="BVK317" s="58"/>
      <c r="BVL317" s="58"/>
      <c r="BVM317" s="58"/>
      <c r="BVN317" s="58"/>
      <c r="BVO317" s="58"/>
      <c r="BVP317" s="58"/>
      <c r="BVQ317" s="58"/>
      <c r="BVR317" s="58"/>
      <c r="BVS317" s="58"/>
      <c r="BVT317" s="58"/>
      <c r="BVU317" s="58"/>
      <c r="BVV317" s="58"/>
      <c r="BVW317" s="58"/>
      <c r="BVX317" s="58"/>
      <c r="BVY317" s="58"/>
      <c r="BVZ317" s="58"/>
      <c r="BWA317" s="58"/>
      <c r="BWB317" s="58"/>
      <c r="BWC317" s="58"/>
      <c r="BWD317" s="58"/>
      <c r="BWE317" s="58"/>
      <c r="BWF317" s="58"/>
      <c r="BWG317" s="58"/>
      <c r="BWH317" s="58"/>
      <c r="BWI317" s="58"/>
      <c r="BWJ317" s="58"/>
      <c r="BWK317" s="58"/>
      <c r="BWL317" s="58"/>
      <c r="BWM317" s="58"/>
      <c r="BWN317" s="58"/>
      <c r="BWO317" s="58"/>
      <c r="BWP317" s="58"/>
      <c r="BWQ317" s="58"/>
      <c r="BWR317" s="58"/>
      <c r="BWS317" s="58"/>
      <c r="BWT317" s="58"/>
      <c r="BWU317" s="58"/>
      <c r="BWV317" s="58"/>
      <c r="BWW317" s="58"/>
      <c r="BWX317" s="58"/>
      <c r="BWY317" s="58"/>
      <c r="BWZ317" s="58"/>
      <c r="BXA317" s="58"/>
      <c r="BXB317" s="58"/>
      <c r="BXC317" s="58"/>
      <c r="BXD317" s="58"/>
      <c r="BXE317" s="58"/>
      <c r="BXF317" s="58"/>
      <c r="BXG317" s="58"/>
      <c r="BXH317" s="58"/>
      <c r="BXI317" s="58"/>
      <c r="BXJ317" s="58"/>
      <c r="BXK317" s="58"/>
      <c r="BXL317" s="58"/>
      <c r="BXM317" s="58"/>
      <c r="BXN317" s="58"/>
      <c r="BXO317" s="58"/>
      <c r="BXP317" s="58"/>
      <c r="BXQ317" s="58"/>
      <c r="BXR317" s="58"/>
      <c r="BXS317" s="58"/>
      <c r="BXT317" s="58"/>
      <c r="BXU317" s="58"/>
      <c r="BXV317" s="58"/>
      <c r="BXW317" s="58"/>
      <c r="BXX317" s="58"/>
      <c r="BXY317" s="58"/>
      <c r="BXZ317" s="58"/>
      <c r="BYA317" s="58"/>
      <c r="BYB317" s="58"/>
      <c r="BYC317" s="58"/>
      <c r="BYD317" s="58"/>
      <c r="BYE317" s="58"/>
      <c r="BYF317" s="58"/>
      <c r="BYG317" s="58"/>
      <c r="BYH317" s="58"/>
      <c r="BYI317" s="58"/>
      <c r="BYJ317" s="58"/>
      <c r="BYK317" s="58"/>
      <c r="BYL317" s="58"/>
      <c r="BYM317" s="58"/>
      <c r="BYN317" s="58"/>
      <c r="BYO317" s="58"/>
      <c r="BYP317" s="58"/>
      <c r="BYQ317" s="58"/>
      <c r="BYR317" s="58"/>
      <c r="BYS317" s="58"/>
      <c r="BYT317" s="58"/>
      <c r="BYU317" s="58"/>
      <c r="BYV317" s="58"/>
      <c r="BYW317" s="58"/>
      <c r="BYX317" s="58"/>
      <c r="BYY317" s="58"/>
      <c r="BYZ317" s="58"/>
      <c r="BZA317" s="58"/>
      <c r="BZB317" s="58"/>
      <c r="BZC317" s="58"/>
      <c r="BZD317" s="58"/>
      <c r="BZE317" s="58"/>
      <c r="BZF317" s="58"/>
      <c r="BZG317" s="58"/>
      <c r="BZH317" s="58"/>
      <c r="BZI317" s="58"/>
      <c r="BZJ317" s="58"/>
      <c r="BZK317" s="58"/>
      <c r="BZL317" s="58"/>
      <c r="BZM317" s="58"/>
      <c r="BZN317" s="58"/>
      <c r="BZO317" s="58"/>
      <c r="BZP317" s="58"/>
      <c r="BZQ317" s="58"/>
      <c r="BZR317" s="58"/>
      <c r="BZS317" s="58"/>
      <c r="BZT317" s="58"/>
      <c r="BZU317" s="58"/>
      <c r="BZV317" s="58"/>
      <c r="BZW317" s="58"/>
      <c r="BZX317" s="58"/>
      <c r="BZY317" s="58"/>
      <c r="BZZ317" s="58"/>
      <c r="CAA317" s="58"/>
      <c r="CAB317" s="58"/>
      <c r="CAC317" s="58"/>
      <c r="CAD317" s="58"/>
      <c r="CAE317" s="58"/>
      <c r="CAF317" s="58"/>
      <c r="CAG317" s="58"/>
      <c r="CAH317" s="58"/>
      <c r="CAI317" s="58"/>
      <c r="CAJ317" s="58"/>
      <c r="CAK317" s="58"/>
      <c r="CAL317" s="58"/>
      <c r="CAM317" s="58"/>
      <c r="CAN317" s="58"/>
      <c r="CAO317" s="58"/>
      <c r="CAP317" s="58"/>
      <c r="CAQ317" s="58"/>
      <c r="CAR317" s="58"/>
      <c r="CAS317" s="58"/>
      <c r="CAT317" s="58"/>
      <c r="CAU317" s="58"/>
      <c r="CAV317" s="58"/>
      <c r="CAW317" s="58"/>
      <c r="CAX317" s="58"/>
      <c r="CAY317" s="58"/>
      <c r="CAZ317" s="58"/>
      <c r="CBA317" s="58"/>
      <c r="CBB317" s="58"/>
      <c r="CBC317" s="58"/>
      <c r="CBD317" s="58"/>
      <c r="CBE317" s="58"/>
      <c r="CBF317" s="58"/>
      <c r="CBG317" s="58"/>
      <c r="CBH317" s="58"/>
      <c r="CBI317" s="58"/>
      <c r="CBJ317" s="58"/>
      <c r="CBK317" s="58"/>
      <c r="CBL317" s="58"/>
      <c r="CBM317" s="58"/>
      <c r="CBN317" s="58"/>
      <c r="CBO317" s="58"/>
      <c r="CBP317" s="58"/>
      <c r="CBQ317" s="58"/>
      <c r="CBR317" s="58"/>
      <c r="CBS317" s="58"/>
      <c r="CBT317" s="58"/>
      <c r="CBU317" s="58"/>
      <c r="CBV317" s="58"/>
      <c r="CBW317" s="58"/>
      <c r="CBX317" s="58"/>
      <c r="CBY317" s="58"/>
      <c r="CBZ317" s="58"/>
      <c r="CCA317" s="58"/>
      <c r="CCB317" s="58"/>
      <c r="CCC317" s="58"/>
      <c r="CCD317" s="58"/>
      <c r="CCE317" s="58"/>
      <c r="CCF317" s="58"/>
      <c r="CCG317" s="58"/>
      <c r="CCH317" s="58"/>
      <c r="CCI317" s="58"/>
      <c r="CCJ317" s="58"/>
      <c r="CCK317" s="58"/>
      <c r="CCL317" s="58"/>
      <c r="CCM317" s="58"/>
      <c r="CCN317" s="58"/>
      <c r="CCO317" s="58"/>
      <c r="CCP317" s="58"/>
      <c r="CCQ317" s="58"/>
      <c r="CCR317" s="58"/>
      <c r="CCS317" s="58"/>
      <c r="CCT317" s="58"/>
      <c r="CCU317" s="58"/>
      <c r="CCV317" s="58"/>
      <c r="CCW317" s="58"/>
      <c r="CCX317" s="58"/>
      <c r="CCY317" s="58"/>
      <c r="CCZ317" s="58"/>
      <c r="CDA317" s="58"/>
      <c r="CDB317" s="58"/>
      <c r="CDC317" s="58"/>
      <c r="CDD317" s="58"/>
      <c r="CDE317" s="58"/>
      <c r="CDF317" s="58"/>
      <c r="CDG317" s="58"/>
      <c r="CDH317" s="58"/>
      <c r="CDI317" s="58"/>
      <c r="CDJ317" s="58"/>
      <c r="CDK317" s="58"/>
      <c r="CDL317" s="58"/>
      <c r="CDM317" s="58"/>
      <c r="CDN317" s="58"/>
      <c r="CDO317" s="58"/>
      <c r="CDP317" s="58"/>
      <c r="CDQ317" s="58"/>
      <c r="CDR317" s="58"/>
      <c r="CDS317" s="58"/>
      <c r="CDT317" s="58"/>
      <c r="CDU317" s="58"/>
      <c r="CDV317" s="58"/>
      <c r="CDW317" s="58"/>
      <c r="CDX317" s="58"/>
      <c r="CDY317" s="58"/>
      <c r="CDZ317" s="58"/>
      <c r="CEA317" s="58"/>
      <c r="CEB317" s="58"/>
      <c r="CEC317" s="58"/>
      <c r="CED317" s="58"/>
      <c r="CEE317" s="58"/>
      <c r="CEF317" s="58"/>
      <c r="CEG317" s="58"/>
      <c r="CEH317" s="58"/>
      <c r="CEI317" s="58"/>
      <c r="CEJ317" s="58"/>
      <c r="CEK317" s="58"/>
      <c r="CEL317" s="58"/>
      <c r="CEM317" s="58"/>
      <c r="CEN317" s="58"/>
      <c r="CEO317" s="58"/>
      <c r="CEP317" s="58"/>
      <c r="CEQ317" s="58"/>
      <c r="CER317" s="58"/>
      <c r="CES317" s="58"/>
      <c r="CET317" s="58"/>
      <c r="CEU317" s="58"/>
      <c r="CEV317" s="58"/>
      <c r="CEW317" s="58"/>
      <c r="CEX317" s="58"/>
      <c r="CEY317" s="58"/>
      <c r="CEZ317" s="58"/>
      <c r="CFA317" s="58"/>
      <c r="CFB317" s="58"/>
      <c r="CFC317" s="58"/>
      <c r="CFD317" s="58"/>
      <c r="CFE317" s="58"/>
      <c r="CFF317" s="58"/>
      <c r="CFG317" s="58"/>
      <c r="CFH317" s="58"/>
      <c r="CFI317" s="58"/>
      <c r="CFJ317" s="58"/>
      <c r="CFK317" s="58"/>
      <c r="CFL317" s="58"/>
      <c r="CFM317" s="58"/>
      <c r="CFN317" s="58"/>
      <c r="CFO317" s="58"/>
      <c r="CFP317" s="58"/>
      <c r="CFQ317" s="58"/>
      <c r="CFR317" s="58"/>
      <c r="CFS317" s="58"/>
      <c r="CFT317" s="58"/>
      <c r="CFU317" s="58"/>
      <c r="CFV317" s="58"/>
      <c r="CFW317" s="58"/>
      <c r="CFX317" s="58"/>
      <c r="CFY317" s="58"/>
      <c r="CFZ317" s="58"/>
      <c r="CGA317" s="58"/>
      <c r="CGB317" s="58"/>
      <c r="CGC317" s="58"/>
      <c r="CGD317" s="58"/>
      <c r="CGE317" s="58"/>
      <c r="CGF317" s="58"/>
      <c r="CGG317" s="58"/>
      <c r="CGH317" s="58"/>
      <c r="CGI317" s="58"/>
      <c r="CGJ317" s="58"/>
      <c r="CGK317" s="58"/>
      <c r="CGL317" s="58"/>
      <c r="CGM317" s="58"/>
      <c r="CGN317" s="58"/>
      <c r="CGO317" s="58"/>
      <c r="CGP317" s="58"/>
      <c r="CGQ317" s="58"/>
      <c r="CGR317" s="58"/>
      <c r="CGS317" s="58"/>
      <c r="CGT317" s="58"/>
      <c r="CGU317" s="58"/>
      <c r="CGV317" s="58"/>
      <c r="CGW317" s="58"/>
      <c r="CGX317" s="58"/>
      <c r="CGY317" s="58"/>
      <c r="CGZ317" s="58"/>
      <c r="CHA317" s="58"/>
      <c r="CHB317" s="58"/>
      <c r="CHC317" s="58"/>
      <c r="CHD317" s="58"/>
      <c r="CHE317" s="58"/>
      <c r="CHF317" s="58"/>
      <c r="CHG317" s="58"/>
      <c r="CHH317" s="58"/>
      <c r="CHI317" s="58"/>
      <c r="CHJ317" s="58"/>
      <c r="CHK317" s="58"/>
      <c r="CHL317" s="58"/>
      <c r="CHM317" s="58"/>
      <c r="CHN317" s="58"/>
      <c r="CHO317" s="58"/>
      <c r="CHP317" s="58"/>
      <c r="CHQ317" s="58"/>
      <c r="CHR317" s="58"/>
      <c r="CHS317" s="58"/>
      <c r="CHT317" s="58"/>
      <c r="CHU317" s="58"/>
      <c r="CHV317" s="58"/>
      <c r="CHW317" s="58"/>
      <c r="CHX317" s="58"/>
      <c r="CHY317" s="58"/>
      <c r="CHZ317" s="58"/>
      <c r="CIA317" s="58"/>
      <c r="CIB317" s="58"/>
      <c r="CIC317" s="58"/>
      <c r="CID317" s="58"/>
      <c r="CIE317" s="58"/>
      <c r="CIF317" s="58"/>
      <c r="CIG317" s="58"/>
      <c r="CIH317" s="58"/>
      <c r="CII317" s="58"/>
      <c r="CIJ317" s="58"/>
      <c r="CIK317" s="58"/>
      <c r="CIL317" s="58"/>
      <c r="CIM317" s="58"/>
      <c r="CIN317" s="58"/>
      <c r="CIO317" s="58"/>
      <c r="CIP317" s="58"/>
      <c r="CIQ317" s="58"/>
      <c r="CIR317" s="58"/>
      <c r="CIS317" s="58"/>
      <c r="CIT317" s="58"/>
      <c r="CIU317" s="58"/>
      <c r="CIV317" s="58"/>
      <c r="CIW317" s="58"/>
      <c r="CIX317" s="58"/>
      <c r="CIY317" s="58"/>
      <c r="CIZ317" s="58"/>
      <c r="CJA317" s="58"/>
      <c r="CJB317" s="58"/>
      <c r="CJC317" s="58"/>
      <c r="CJD317" s="58"/>
      <c r="CJE317" s="58"/>
      <c r="CJF317" s="58"/>
      <c r="CJG317" s="58"/>
      <c r="CJH317" s="58"/>
      <c r="CJI317" s="58"/>
      <c r="CJJ317" s="58"/>
      <c r="CJK317" s="58"/>
      <c r="CJL317" s="58"/>
      <c r="CJM317" s="58"/>
      <c r="CJN317" s="58"/>
      <c r="CJO317" s="58"/>
      <c r="CJP317" s="58"/>
      <c r="CJQ317" s="58"/>
      <c r="CJR317" s="58"/>
      <c r="CJS317" s="58"/>
      <c r="CJT317" s="58"/>
      <c r="CJU317" s="58"/>
      <c r="CJV317" s="58"/>
      <c r="CJW317" s="58"/>
      <c r="CJX317" s="58"/>
      <c r="CJY317" s="58"/>
      <c r="CJZ317" s="58"/>
      <c r="CKA317" s="58"/>
      <c r="CKB317" s="58"/>
      <c r="CKC317" s="58"/>
      <c r="CKD317" s="58"/>
      <c r="CKE317" s="58"/>
      <c r="CKF317" s="58"/>
      <c r="CKG317" s="58"/>
      <c r="CKH317" s="58"/>
      <c r="CKI317" s="58"/>
      <c r="CKJ317" s="58"/>
      <c r="CKK317" s="58"/>
      <c r="CKL317" s="58"/>
      <c r="CKM317" s="58"/>
      <c r="CKN317" s="58"/>
      <c r="CKO317" s="58"/>
      <c r="CKP317" s="58"/>
      <c r="CKQ317" s="58"/>
      <c r="CKR317" s="58"/>
      <c r="CKS317" s="58"/>
      <c r="CKT317" s="58"/>
      <c r="CKU317" s="58"/>
      <c r="CKV317" s="58"/>
      <c r="CKW317" s="58"/>
      <c r="CKX317" s="58"/>
      <c r="CKY317" s="58"/>
      <c r="CKZ317" s="58"/>
      <c r="CLA317" s="58"/>
      <c r="CLB317" s="58"/>
      <c r="CLC317" s="58"/>
      <c r="CLD317" s="58"/>
      <c r="CLE317" s="58"/>
      <c r="CLF317" s="58"/>
      <c r="CLG317" s="58"/>
      <c r="CLH317" s="58"/>
      <c r="CLI317" s="58"/>
      <c r="CLJ317" s="58"/>
      <c r="CLK317" s="58"/>
      <c r="CLL317" s="58"/>
      <c r="CLM317" s="58"/>
      <c r="CLN317" s="58"/>
      <c r="CLO317" s="58"/>
      <c r="CLP317" s="58"/>
      <c r="CLQ317" s="58"/>
      <c r="CLR317" s="58"/>
      <c r="CLS317" s="58"/>
      <c r="CLT317" s="58"/>
      <c r="CLU317" s="58"/>
      <c r="CLV317" s="58"/>
      <c r="CLW317" s="58"/>
      <c r="CLX317" s="58"/>
      <c r="CLY317" s="58"/>
      <c r="CLZ317" s="58"/>
      <c r="CMA317" s="58"/>
      <c r="CMB317" s="58"/>
      <c r="CMC317" s="58"/>
      <c r="CMD317" s="58"/>
      <c r="CME317" s="58"/>
      <c r="CMF317" s="58"/>
      <c r="CMG317" s="58"/>
      <c r="CMH317" s="58"/>
      <c r="CMI317" s="58"/>
      <c r="CMJ317" s="58"/>
      <c r="CMK317" s="58"/>
      <c r="CML317" s="58"/>
      <c r="CMM317" s="58"/>
      <c r="CMN317" s="58"/>
      <c r="CMO317" s="58"/>
      <c r="CMP317" s="58"/>
      <c r="CMQ317" s="58"/>
      <c r="CMR317" s="58"/>
      <c r="CMS317" s="58"/>
      <c r="CMT317" s="58"/>
      <c r="CMU317" s="58"/>
      <c r="CMV317" s="58"/>
      <c r="CMW317" s="58"/>
      <c r="CMX317" s="58"/>
      <c r="CMY317" s="58"/>
      <c r="CMZ317" s="58"/>
      <c r="CNA317" s="58"/>
      <c r="CNB317" s="58"/>
      <c r="CNC317" s="58"/>
      <c r="CND317" s="58"/>
      <c r="CNE317" s="58"/>
      <c r="CNF317" s="58"/>
      <c r="CNG317" s="58"/>
      <c r="CNH317" s="58"/>
      <c r="CNI317" s="58"/>
      <c r="CNJ317" s="58"/>
      <c r="CNK317" s="58"/>
      <c r="CNL317" s="58"/>
      <c r="CNM317" s="58"/>
      <c r="CNN317" s="58"/>
      <c r="CNO317" s="58"/>
      <c r="CNP317" s="58"/>
      <c r="CNQ317" s="58"/>
      <c r="CNR317" s="58"/>
      <c r="CNS317" s="58"/>
      <c r="CNT317" s="58"/>
      <c r="CNU317" s="58"/>
      <c r="CNV317" s="58"/>
      <c r="CNW317" s="58"/>
      <c r="CNX317" s="58"/>
      <c r="CNY317" s="58"/>
      <c r="CNZ317" s="58"/>
      <c r="COA317" s="58"/>
      <c r="COB317" s="58"/>
      <c r="COC317" s="58"/>
      <c r="COD317" s="58"/>
      <c r="COE317" s="58"/>
      <c r="COF317" s="58"/>
      <c r="COG317" s="58"/>
      <c r="COH317" s="58"/>
      <c r="COI317" s="58"/>
      <c r="COJ317" s="58"/>
      <c r="COK317" s="58"/>
      <c r="COL317" s="58"/>
      <c r="COM317" s="58"/>
      <c r="CON317" s="58"/>
      <c r="COO317" s="58"/>
      <c r="COP317" s="58"/>
      <c r="COQ317" s="58"/>
      <c r="COR317" s="58"/>
      <c r="COS317" s="58"/>
      <c r="COT317" s="58"/>
      <c r="COU317" s="58"/>
      <c r="COV317" s="58"/>
      <c r="COW317" s="58"/>
      <c r="COX317" s="58"/>
      <c r="COY317" s="58"/>
      <c r="COZ317" s="58"/>
      <c r="CPA317" s="58"/>
      <c r="CPB317" s="58"/>
      <c r="CPC317" s="58"/>
      <c r="CPD317" s="58"/>
      <c r="CPE317" s="58"/>
      <c r="CPF317" s="58"/>
      <c r="CPG317" s="58"/>
      <c r="CPH317" s="58"/>
      <c r="CPI317" s="58"/>
      <c r="CPJ317" s="58"/>
      <c r="CPK317" s="58"/>
      <c r="CPL317" s="58"/>
      <c r="CPM317" s="58"/>
      <c r="CPN317" s="58"/>
      <c r="CPO317" s="58"/>
      <c r="CPP317" s="58"/>
      <c r="CPQ317" s="58"/>
      <c r="CPR317" s="58"/>
      <c r="CPS317" s="58"/>
      <c r="CPT317" s="58"/>
      <c r="CPU317" s="58"/>
      <c r="CPV317" s="58"/>
      <c r="CPW317" s="58"/>
      <c r="CPX317" s="58"/>
      <c r="CPY317" s="58"/>
      <c r="CPZ317" s="58"/>
      <c r="CQA317" s="58"/>
      <c r="CQB317" s="58"/>
      <c r="CQC317" s="58"/>
      <c r="CQD317" s="58"/>
      <c r="CQE317" s="58"/>
      <c r="CQF317" s="58"/>
      <c r="CQG317" s="58"/>
      <c r="CQH317" s="58"/>
      <c r="CQI317" s="58"/>
      <c r="CQJ317" s="58"/>
      <c r="CQK317" s="58"/>
      <c r="CQL317" s="58"/>
      <c r="CQM317" s="58"/>
      <c r="CQN317" s="58"/>
      <c r="CQO317" s="58"/>
      <c r="CQP317" s="58"/>
      <c r="CQQ317" s="58"/>
      <c r="CQR317" s="58"/>
      <c r="CQS317" s="58"/>
      <c r="CQT317" s="58"/>
      <c r="CQU317" s="58"/>
      <c r="CQV317" s="58"/>
      <c r="CQW317" s="58"/>
      <c r="CQX317" s="58"/>
      <c r="CQY317" s="58"/>
      <c r="CQZ317" s="58"/>
      <c r="CRA317" s="58"/>
      <c r="CRB317" s="58"/>
      <c r="CRC317" s="58"/>
      <c r="CRD317" s="58"/>
      <c r="CRE317" s="58"/>
      <c r="CRF317" s="58"/>
      <c r="CRG317" s="58"/>
      <c r="CRH317" s="58"/>
      <c r="CRI317" s="58"/>
      <c r="CRJ317" s="58"/>
      <c r="CRK317" s="58"/>
      <c r="CRL317" s="58"/>
      <c r="CRM317" s="58"/>
      <c r="CRN317" s="58"/>
      <c r="CRO317" s="58"/>
      <c r="CRP317" s="58"/>
      <c r="CRQ317" s="58"/>
      <c r="CRR317" s="58"/>
      <c r="CRS317" s="58"/>
      <c r="CRT317" s="58"/>
      <c r="CRU317" s="58"/>
      <c r="CRV317" s="58"/>
      <c r="CRW317" s="58"/>
      <c r="CRX317" s="58"/>
      <c r="CRY317" s="58"/>
      <c r="CRZ317" s="58"/>
      <c r="CSA317" s="58"/>
      <c r="CSB317" s="58"/>
      <c r="CSC317" s="58"/>
      <c r="CSD317" s="58"/>
      <c r="CSE317" s="58"/>
      <c r="CSF317" s="58"/>
      <c r="CSG317" s="58"/>
      <c r="CSH317" s="58"/>
      <c r="CSI317" s="58"/>
      <c r="CSJ317" s="58"/>
      <c r="CSK317" s="58"/>
      <c r="CSL317" s="58"/>
      <c r="CSM317" s="58"/>
      <c r="CSN317" s="58"/>
      <c r="CSO317" s="58"/>
      <c r="CSP317" s="58"/>
      <c r="CSQ317" s="58"/>
      <c r="CSR317" s="58"/>
      <c r="CSS317" s="58"/>
      <c r="CST317" s="58"/>
      <c r="CSU317" s="58"/>
      <c r="CSV317" s="58"/>
      <c r="CSW317" s="58"/>
      <c r="CSX317" s="58"/>
      <c r="CSY317" s="58"/>
      <c r="CSZ317" s="58"/>
      <c r="CTA317" s="58"/>
      <c r="CTB317" s="58"/>
      <c r="CTC317" s="58"/>
      <c r="CTD317" s="58"/>
      <c r="CTE317" s="58"/>
      <c r="CTF317" s="58"/>
      <c r="CTG317" s="58"/>
      <c r="CTH317" s="58"/>
      <c r="CTI317" s="58"/>
      <c r="CTJ317" s="58"/>
      <c r="CTK317" s="58"/>
      <c r="CTL317" s="58"/>
      <c r="CTM317" s="58"/>
      <c r="CTN317" s="58"/>
      <c r="CTO317" s="58"/>
      <c r="CTP317" s="58"/>
      <c r="CTQ317" s="58"/>
      <c r="CTR317" s="58"/>
      <c r="CTS317" s="58"/>
      <c r="CTT317" s="58"/>
      <c r="CTU317" s="58"/>
      <c r="CTV317" s="58"/>
      <c r="CTW317" s="58"/>
      <c r="CTX317" s="58"/>
      <c r="CTY317" s="58"/>
      <c r="CTZ317" s="58"/>
      <c r="CUA317" s="58"/>
      <c r="CUB317" s="58"/>
      <c r="CUC317" s="58"/>
      <c r="CUD317" s="58"/>
      <c r="CUE317" s="58"/>
      <c r="CUF317" s="58"/>
      <c r="CUG317" s="58"/>
      <c r="CUH317" s="58"/>
      <c r="CUI317" s="58"/>
      <c r="CUJ317" s="58"/>
      <c r="CUK317" s="58"/>
      <c r="CUL317" s="58"/>
      <c r="CUM317" s="58"/>
      <c r="CUN317" s="58"/>
      <c r="CUO317" s="58"/>
      <c r="CUP317" s="58"/>
      <c r="CUQ317" s="58"/>
      <c r="CUR317" s="58"/>
      <c r="CUS317" s="58"/>
      <c r="CUT317" s="58"/>
      <c r="CUU317" s="58"/>
      <c r="CUV317" s="58"/>
      <c r="CUW317" s="58"/>
      <c r="CUX317" s="58"/>
      <c r="CUY317" s="58"/>
      <c r="CUZ317" s="58"/>
      <c r="CVA317" s="58"/>
      <c r="CVB317" s="58"/>
      <c r="CVC317" s="58"/>
      <c r="CVD317" s="58"/>
      <c r="CVE317" s="58"/>
      <c r="CVF317" s="58"/>
      <c r="CVG317" s="58"/>
      <c r="CVH317" s="58"/>
      <c r="CVI317" s="58"/>
      <c r="CVJ317" s="58"/>
      <c r="CVK317" s="58"/>
      <c r="CVL317" s="58"/>
      <c r="CVM317" s="58"/>
      <c r="CVN317" s="58"/>
      <c r="CVO317" s="58"/>
      <c r="CVP317" s="58"/>
      <c r="CVQ317" s="58"/>
      <c r="CVR317" s="58"/>
      <c r="CVS317" s="58"/>
      <c r="CVT317" s="58"/>
      <c r="CVU317" s="58"/>
      <c r="CVV317" s="58"/>
      <c r="CVW317" s="58"/>
      <c r="CVX317" s="58"/>
      <c r="CVY317" s="58"/>
      <c r="CVZ317" s="58"/>
      <c r="CWA317" s="58"/>
      <c r="CWB317" s="58"/>
      <c r="CWC317" s="58"/>
      <c r="CWD317" s="58"/>
      <c r="CWE317" s="58"/>
      <c r="CWF317" s="58"/>
      <c r="CWG317" s="58"/>
      <c r="CWH317" s="58"/>
      <c r="CWI317" s="58"/>
      <c r="CWJ317" s="58"/>
      <c r="CWK317" s="58"/>
      <c r="CWL317" s="58"/>
      <c r="CWM317" s="58"/>
      <c r="CWN317" s="58"/>
      <c r="CWO317" s="58"/>
      <c r="CWP317" s="58"/>
      <c r="CWQ317" s="58"/>
      <c r="CWR317" s="58"/>
      <c r="CWS317" s="58"/>
      <c r="CWT317" s="58"/>
      <c r="CWU317" s="58"/>
      <c r="CWV317" s="58"/>
      <c r="CWW317" s="58"/>
      <c r="CWX317" s="58"/>
      <c r="CWY317" s="58"/>
      <c r="CWZ317" s="58"/>
      <c r="CXA317" s="58"/>
      <c r="CXB317" s="58"/>
      <c r="CXC317" s="58"/>
      <c r="CXD317" s="58"/>
      <c r="CXE317" s="58"/>
      <c r="CXF317" s="58"/>
      <c r="CXG317" s="58"/>
      <c r="CXH317" s="58"/>
      <c r="CXI317" s="58"/>
      <c r="CXJ317" s="58"/>
      <c r="CXK317" s="58"/>
      <c r="CXL317" s="58"/>
      <c r="CXM317" s="58"/>
      <c r="CXN317" s="58"/>
      <c r="CXO317" s="58"/>
      <c r="CXP317" s="58"/>
      <c r="CXQ317" s="58"/>
      <c r="CXR317" s="58"/>
      <c r="CXS317" s="58"/>
      <c r="CXT317" s="58"/>
      <c r="CXU317" s="58"/>
      <c r="CXV317" s="58"/>
      <c r="CXW317" s="58"/>
      <c r="CXX317" s="58"/>
      <c r="CXY317" s="58"/>
      <c r="CXZ317" s="58"/>
      <c r="CYA317" s="58"/>
      <c r="CYB317" s="58"/>
      <c r="CYC317" s="58"/>
      <c r="CYD317" s="58"/>
      <c r="CYE317" s="58"/>
      <c r="CYF317" s="58"/>
      <c r="CYG317" s="58"/>
      <c r="CYH317" s="58"/>
      <c r="CYI317" s="58"/>
      <c r="CYJ317" s="58"/>
      <c r="CYK317" s="58"/>
      <c r="CYL317" s="58"/>
      <c r="CYM317" s="58"/>
      <c r="CYN317" s="58"/>
      <c r="CYO317" s="58"/>
      <c r="CYP317" s="58"/>
      <c r="CYQ317" s="58"/>
      <c r="CYR317" s="58"/>
      <c r="CYS317" s="58"/>
      <c r="CYT317" s="58"/>
      <c r="CYU317" s="58"/>
      <c r="CYV317" s="58"/>
      <c r="CYW317" s="58"/>
      <c r="CYX317" s="58"/>
      <c r="CYY317" s="58"/>
      <c r="CYZ317" s="58"/>
      <c r="CZA317" s="58"/>
      <c r="CZB317" s="58"/>
      <c r="CZC317" s="58"/>
      <c r="CZD317" s="58"/>
      <c r="CZE317" s="58"/>
      <c r="CZF317" s="58"/>
      <c r="CZG317" s="58"/>
      <c r="CZH317" s="58"/>
      <c r="CZI317" s="58"/>
      <c r="CZJ317" s="58"/>
      <c r="CZK317" s="58"/>
      <c r="CZL317" s="58"/>
      <c r="CZM317" s="58"/>
      <c r="CZN317" s="58"/>
      <c r="CZO317" s="58"/>
      <c r="CZP317" s="58"/>
      <c r="CZQ317" s="58"/>
      <c r="CZR317" s="58"/>
      <c r="CZS317" s="58"/>
      <c r="CZT317" s="58"/>
      <c r="CZU317" s="58"/>
      <c r="CZV317" s="58"/>
      <c r="CZW317" s="58"/>
      <c r="CZX317" s="58"/>
      <c r="CZY317" s="58"/>
      <c r="CZZ317" s="58"/>
      <c r="DAA317" s="58"/>
      <c r="DAB317" s="58"/>
      <c r="DAC317" s="58"/>
      <c r="DAD317" s="58"/>
      <c r="DAE317" s="58"/>
      <c r="DAF317" s="58"/>
      <c r="DAG317" s="58"/>
      <c r="DAH317" s="58"/>
      <c r="DAI317" s="58"/>
      <c r="DAJ317" s="58"/>
      <c r="DAK317" s="58"/>
      <c r="DAL317" s="58"/>
      <c r="DAM317" s="58"/>
      <c r="DAN317" s="58"/>
      <c r="DAO317" s="58"/>
      <c r="DAP317" s="58"/>
      <c r="DAQ317" s="58"/>
      <c r="DAR317" s="58"/>
      <c r="DAS317" s="58"/>
      <c r="DAT317" s="58"/>
      <c r="DAU317" s="58"/>
      <c r="DAV317" s="58"/>
      <c r="DAW317" s="58"/>
      <c r="DAX317" s="58"/>
      <c r="DAY317" s="58"/>
      <c r="DAZ317" s="58"/>
      <c r="DBA317" s="58"/>
      <c r="DBB317" s="58"/>
      <c r="DBC317" s="58"/>
      <c r="DBD317" s="58"/>
      <c r="DBE317" s="58"/>
      <c r="DBF317" s="58"/>
      <c r="DBG317" s="58"/>
      <c r="DBH317" s="58"/>
      <c r="DBI317" s="58"/>
      <c r="DBJ317" s="58"/>
      <c r="DBK317" s="58"/>
      <c r="DBL317" s="58"/>
      <c r="DBM317" s="58"/>
      <c r="DBN317" s="58"/>
      <c r="DBO317" s="58"/>
      <c r="DBP317" s="58"/>
      <c r="DBQ317" s="58"/>
      <c r="DBR317" s="58"/>
      <c r="DBS317" s="58"/>
      <c r="DBT317" s="58"/>
      <c r="DBU317" s="58"/>
      <c r="DBV317" s="58"/>
      <c r="DBW317" s="58"/>
      <c r="DBX317" s="58"/>
      <c r="DBY317" s="58"/>
      <c r="DBZ317" s="58"/>
      <c r="DCA317" s="58"/>
      <c r="DCB317" s="58"/>
      <c r="DCC317" s="58"/>
      <c r="DCD317" s="58"/>
      <c r="DCE317" s="58"/>
      <c r="DCF317" s="58"/>
      <c r="DCG317" s="58"/>
      <c r="DCH317" s="58"/>
      <c r="DCI317" s="58"/>
      <c r="DCJ317" s="58"/>
      <c r="DCK317" s="58"/>
      <c r="DCL317" s="58"/>
      <c r="DCM317" s="58"/>
      <c r="DCN317" s="58"/>
      <c r="DCO317" s="58"/>
      <c r="DCP317" s="58"/>
      <c r="DCQ317" s="58"/>
      <c r="DCR317" s="58"/>
      <c r="DCS317" s="58"/>
      <c r="DCT317" s="58"/>
      <c r="DCU317" s="58"/>
      <c r="DCV317" s="58"/>
      <c r="DCW317" s="58"/>
      <c r="DCX317" s="58"/>
      <c r="DCY317" s="58"/>
      <c r="DCZ317" s="58"/>
      <c r="DDA317" s="58"/>
      <c r="DDB317" s="58"/>
      <c r="DDC317" s="58"/>
      <c r="DDD317" s="58"/>
      <c r="DDE317" s="58"/>
      <c r="DDF317" s="58"/>
      <c r="DDG317" s="58"/>
      <c r="DDH317" s="58"/>
      <c r="DDI317" s="58"/>
      <c r="DDJ317" s="58"/>
      <c r="DDK317" s="58"/>
      <c r="DDL317" s="58"/>
      <c r="DDM317" s="58"/>
      <c r="DDN317" s="58"/>
      <c r="DDO317" s="58"/>
      <c r="DDP317" s="58"/>
      <c r="DDQ317" s="58"/>
      <c r="DDR317" s="58"/>
      <c r="DDS317" s="58"/>
      <c r="DDT317" s="58"/>
      <c r="DDU317" s="58"/>
      <c r="DDV317" s="58"/>
      <c r="DDW317" s="58"/>
      <c r="DDX317" s="58"/>
      <c r="DDY317" s="58"/>
      <c r="DDZ317" s="58"/>
      <c r="DEA317" s="58"/>
      <c r="DEB317" s="58"/>
      <c r="DEC317" s="58"/>
      <c r="DED317" s="58"/>
      <c r="DEE317" s="58"/>
      <c r="DEF317" s="58"/>
      <c r="DEG317" s="58"/>
      <c r="DEH317" s="58"/>
      <c r="DEI317" s="58"/>
      <c r="DEJ317" s="58"/>
      <c r="DEK317" s="58"/>
      <c r="DEL317" s="58"/>
      <c r="DEM317" s="58"/>
      <c r="DEN317" s="58"/>
      <c r="DEO317" s="58"/>
      <c r="DEP317" s="58"/>
      <c r="DEQ317" s="58"/>
      <c r="DER317" s="58"/>
      <c r="DES317" s="58"/>
      <c r="DET317" s="58"/>
      <c r="DEU317" s="58"/>
      <c r="DEV317" s="58"/>
      <c r="DEW317" s="58"/>
      <c r="DEX317" s="58"/>
      <c r="DEY317" s="58"/>
      <c r="DEZ317" s="58"/>
      <c r="DFA317" s="58"/>
      <c r="DFB317" s="58"/>
      <c r="DFC317" s="58"/>
      <c r="DFD317" s="58"/>
      <c r="DFE317" s="58"/>
      <c r="DFF317" s="58"/>
      <c r="DFG317" s="58"/>
      <c r="DFH317" s="58"/>
      <c r="DFI317" s="58"/>
      <c r="DFJ317" s="58"/>
      <c r="DFK317" s="58"/>
      <c r="DFL317" s="58"/>
      <c r="DFM317" s="58"/>
      <c r="DFN317" s="58"/>
      <c r="DFO317" s="58"/>
      <c r="DFP317" s="58"/>
      <c r="DFQ317" s="58"/>
      <c r="DFR317" s="58"/>
      <c r="DFS317" s="58"/>
      <c r="DFT317" s="58"/>
      <c r="DFU317" s="58"/>
      <c r="DFV317" s="58"/>
      <c r="DFW317" s="58"/>
      <c r="DFX317" s="58"/>
      <c r="DFY317" s="58"/>
      <c r="DFZ317" s="58"/>
      <c r="DGA317" s="58"/>
      <c r="DGB317" s="58"/>
      <c r="DGC317" s="58"/>
      <c r="DGD317" s="58"/>
      <c r="DGE317" s="58"/>
      <c r="DGF317" s="58"/>
      <c r="DGG317" s="58"/>
      <c r="DGH317" s="58"/>
      <c r="DGI317" s="58"/>
      <c r="DGJ317" s="58"/>
      <c r="DGK317" s="58"/>
      <c r="DGL317" s="58"/>
      <c r="DGM317" s="58"/>
      <c r="DGN317" s="58"/>
      <c r="DGO317" s="58"/>
      <c r="DGP317" s="58"/>
      <c r="DGQ317" s="58"/>
      <c r="DGR317" s="58"/>
      <c r="DGS317" s="58"/>
      <c r="DGT317" s="58"/>
      <c r="DGU317" s="58"/>
      <c r="DGV317" s="58"/>
      <c r="DGW317" s="58"/>
      <c r="DGX317" s="58"/>
      <c r="DGY317" s="58"/>
      <c r="DGZ317" s="58"/>
      <c r="DHA317" s="58"/>
      <c r="DHB317" s="58"/>
      <c r="DHC317" s="58"/>
      <c r="DHD317" s="58"/>
      <c r="DHE317" s="58"/>
      <c r="DHF317" s="58"/>
      <c r="DHG317" s="58"/>
      <c r="DHH317" s="58"/>
      <c r="DHI317" s="58"/>
      <c r="DHJ317" s="58"/>
      <c r="DHK317" s="58"/>
      <c r="DHL317" s="58"/>
      <c r="DHM317" s="58"/>
      <c r="DHN317" s="58"/>
      <c r="DHO317" s="58"/>
      <c r="DHP317" s="58"/>
      <c r="DHQ317" s="58"/>
      <c r="DHR317" s="58"/>
      <c r="DHS317" s="58"/>
      <c r="DHT317" s="58"/>
      <c r="DHU317" s="58"/>
      <c r="DHV317" s="58"/>
      <c r="DHW317" s="58"/>
      <c r="DHX317" s="58"/>
      <c r="DHY317" s="58"/>
      <c r="DHZ317" s="58"/>
      <c r="DIA317" s="58"/>
      <c r="DIB317" s="58"/>
      <c r="DIC317" s="58"/>
      <c r="DID317" s="58"/>
      <c r="DIE317" s="58"/>
      <c r="DIF317" s="58"/>
      <c r="DIG317" s="58"/>
      <c r="DIH317" s="58"/>
      <c r="DII317" s="58"/>
      <c r="DIJ317" s="58"/>
      <c r="DIK317" s="58"/>
      <c r="DIL317" s="58"/>
      <c r="DIM317" s="58"/>
      <c r="DIN317" s="58"/>
      <c r="DIO317" s="58"/>
      <c r="DIP317" s="58"/>
      <c r="DIQ317" s="58"/>
      <c r="DIR317" s="58"/>
      <c r="DIS317" s="58"/>
      <c r="DIT317" s="58"/>
      <c r="DIU317" s="58"/>
      <c r="DIV317" s="58"/>
      <c r="DIW317" s="58"/>
      <c r="DIX317" s="58"/>
      <c r="DIY317" s="58"/>
      <c r="DIZ317" s="58"/>
      <c r="DJA317" s="58"/>
      <c r="DJB317" s="58"/>
      <c r="DJC317" s="58"/>
      <c r="DJD317" s="58"/>
      <c r="DJE317" s="58"/>
      <c r="DJF317" s="58"/>
      <c r="DJG317" s="58"/>
      <c r="DJH317" s="58"/>
      <c r="DJI317" s="58"/>
      <c r="DJJ317" s="58"/>
      <c r="DJK317" s="58"/>
      <c r="DJL317" s="58"/>
      <c r="DJM317" s="58"/>
      <c r="DJN317" s="58"/>
      <c r="DJO317" s="58"/>
      <c r="DJP317" s="58"/>
      <c r="DJQ317" s="58"/>
      <c r="DJR317" s="58"/>
      <c r="DJS317" s="58"/>
      <c r="DJT317" s="58"/>
      <c r="DJU317" s="58"/>
      <c r="DJV317" s="58"/>
      <c r="DJW317" s="58"/>
      <c r="DJX317" s="58"/>
      <c r="DJY317" s="58"/>
      <c r="DJZ317" s="58"/>
      <c r="DKA317" s="58"/>
      <c r="DKB317" s="58"/>
      <c r="DKC317" s="58"/>
      <c r="DKD317" s="58"/>
      <c r="DKE317" s="58"/>
      <c r="DKF317" s="58"/>
      <c r="DKG317" s="58"/>
      <c r="DKH317" s="58"/>
      <c r="DKI317" s="58"/>
      <c r="DKJ317" s="58"/>
      <c r="DKK317" s="58"/>
      <c r="DKL317" s="58"/>
      <c r="DKM317" s="58"/>
      <c r="DKN317" s="58"/>
      <c r="DKO317" s="58"/>
      <c r="DKP317" s="58"/>
      <c r="DKQ317" s="58"/>
      <c r="DKR317" s="58"/>
      <c r="DKS317" s="58"/>
      <c r="DKT317" s="58"/>
      <c r="DKU317" s="58"/>
      <c r="DKV317" s="58"/>
      <c r="DKW317" s="58"/>
      <c r="DKX317" s="58"/>
      <c r="DKY317" s="58"/>
      <c r="DKZ317" s="58"/>
      <c r="DLA317" s="58"/>
      <c r="DLB317" s="58"/>
      <c r="DLC317" s="58"/>
      <c r="DLD317" s="58"/>
      <c r="DLE317" s="58"/>
      <c r="DLF317" s="58"/>
      <c r="DLG317" s="58"/>
      <c r="DLH317" s="58"/>
      <c r="DLI317" s="58"/>
      <c r="DLJ317" s="58"/>
      <c r="DLK317" s="58"/>
      <c r="DLL317" s="58"/>
      <c r="DLM317" s="58"/>
      <c r="DLN317" s="58"/>
      <c r="DLO317" s="58"/>
      <c r="DLP317" s="58"/>
      <c r="DLQ317" s="58"/>
      <c r="DLR317" s="58"/>
      <c r="DLS317" s="58"/>
      <c r="DLT317" s="58"/>
      <c r="DLU317" s="58"/>
      <c r="DLV317" s="58"/>
      <c r="DLW317" s="58"/>
      <c r="DLX317" s="58"/>
      <c r="DLY317" s="58"/>
      <c r="DLZ317" s="58"/>
      <c r="DMA317" s="58"/>
      <c r="DMB317" s="58"/>
      <c r="DMC317" s="58"/>
      <c r="DMD317" s="58"/>
      <c r="DME317" s="58"/>
      <c r="DMF317" s="58"/>
      <c r="DMG317" s="58"/>
      <c r="DMH317" s="58"/>
      <c r="DMI317" s="58"/>
      <c r="DMJ317" s="58"/>
      <c r="DMK317" s="58"/>
      <c r="DML317" s="58"/>
      <c r="DMM317" s="58"/>
      <c r="DMN317" s="58"/>
      <c r="DMO317" s="58"/>
      <c r="DMP317" s="58"/>
      <c r="DMQ317" s="58"/>
      <c r="DMR317" s="58"/>
      <c r="DMS317" s="58"/>
      <c r="DMT317" s="58"/>
      <c r="DMU317" s="58"/>
      <c r="DMV317" s="58"/>
      <c r="DMW317" s="58"/>
      <c r="DMX317" s="58"/>
      <c r="DMY317" s="58"/>
      <c r="DMZ317" s="58"/>
      <c r="DNA317" s="58"/>
      <c r="DNB317" s="58"/>
      <c r="DNC317" s="58"/>
      <c r="DND317" s="58"/>
      <c r="DNE317" s="58"/>
      <c r="DNF317" s="58"/>
      <c r="DNG317" s="58"/>
      <c r="DNH317" s="58"/>
      <c r="DNI317" s="58"/>
      <c r="DNJ317" s="58"/>
      <c r="DNK317" s="58"/>
      <c r="DNL317" s="58"/>
      <c r="DNM317" s="58"/>
      <c r="DNN317" s="58"/>
      <c r="DNO317" s="58"/>
      <c r="DNP317" s="58"/>
      <c r="DNQ317" s="58"/>
      <c r="DNR317" s="58"/>
      <c r="DNS317" s="58"/>
      <c r="DNT317" s="58"/>
      <c r="DNU317" s="58"/>
      <c r="DNV317" s="58"/>
      <c r="DNW317" s="58"/>
      <c r="DNX317" s="58"/>
      <c r="DNY317" s="58"/>
      <c r="DNZ317" s="58"/>
      <c r="DOA317" s="58"/>
      <c r="DOB317" s="58"/>
      <c r="DOC317" s="58"/>
      <c r="DOD317" s="58"/>
      <c r="DOE317" s="58"/>
      <c r="DOF317" s="58"/>
      <c r="DOG317" s="58"/>
      <c r="DOH317" s="58"/>
      <c r="DOI317" s="58"/>
      <c r="DOJ317" s="58"/>
      <c r="DOK317" s="58"/>
      <c r="DOL317" s="58"/>
      <c r="DOM317" s="58"/>
      <c r="DON317" s="58"/>
      <c r="DOO317" s="58"/>
      <c r="DOP317" s="58"/>
      <c r="DOQ317" s="58"/>
      <c r="DOR317" s="58"/>
      <c r="DOS317" s="58"/>
      <c r="DOT317" s="58"/>
      <c r="DOU317" s="58"/>
      <c r="DOV317" s="58"/>
      <c r="DOW317" s="58"/>
      <c r="DOX317" s="58"/>
      <c r="DOY317" s="58"/>
      <c r="DOZ317" s="58"/>
      <c r="DPA317" s="58"/>
      <c r="DPB317" s="58"/>
      <c r="DPC317" s="58"/>
      <c r="DPD317" s="58"/>
      <c r="DPE317" s="58"/>
      <c r="DPF317" s="58"/>
      <c r="DPG317" s="58"/>
      <c r="DPH317" s="58"/>
      <c r="DPI317" s="58"/>
      <c r="DPJ317" s="58"/>
      <c r="DPK317" s="58"/>
      <c r="DPL317" s="58"/>
      <c r="DPM317" s="58"/>
      <c r="DPN317" s="58"/>
      <c r="DPO317" s="58"/>
      <c r="DPP317" s="58"/>
      <c r="DPQ317" s="58"/>
      <c r="DPR317" s="58"/>
      <c r="DPS317" s="58"/>
      <c r="DPT317" s="58"/>
      <c r="DPU317" s="58"/>
      <c r="DPV317" s="58"/>
      <c r="DPW317" s="58"/>
      <c r="DPX317" s="58"/>
      <c r="DPY317" s="58"/>
      <c r="DPZ317" s="58"/>
      <c r="DQA317" s="58"/>
      <c r="DQB317" s="58"/>
      <c r="DQC317" s="58"/>
      <c r="DQD317" s="58"/>
      <c r="DQE317" s="58"/>
      <c r="DQF317" s="58"/>
      <c r="DQG317" s="58"/>
      <c r="DQH317" s="58"/>
      <c r="DQI317" s="58"/>
      <c r="DQJ317" s="58"/>
      <c r="DQK317" s="58"/>
      <c r="DQL317" s="58"/>
      <c r="DQM317" s="58"/>
      <c r="DQN317" s="58"/>
      <c r="DQO317" s="58"/>
      <c r="DQP317" s="58"/>
      <c r="DQQ317" s="58"/>
      <c r="DQR317" s="58"/>
      <c r="DQS317" s="58"/>
      <c r="DQT317" s="58"/>
      <c r="DQU317" s="58"/>
      <c r="DQV317" s="58"/>
      <c r="DQW317" s="58"/>
      <c r="DQX317" s="58"/>
      <c r="DQY317" s="58"/>
      <c r="DQZ317" s="58"/>
      <c r="DRA317" s="58"/>
      <c r="DRB317" s="58"/>
      <c r="DRC317" s="58"/>
      <c r="DRD317" s="58"/>
      <c r="DRE317" s="58"/>
      <c r="DRF317" s="58"/>
      <c r="DRG317" s="58"/>
      <c r="DRH317" s="58"/>
      <c r="DRI317" s="58"/>
      <c r="DRJ317" s="58"/>
      <c r="DRK317" s="58"/>
      <c r="DRL317" s="58"/>
      <c r="DRM317" s="58"/>
      <c r="DRN317" s="58"/>
      <c r="DRO317" s="58"/>
      <c r="DRP317" s="58"/>
      <c r="DRQ317" s="58"/>
      <c r="DRR317" s="58"/>
      <c r="DRS317" s="58"/>
      <c r="DRT317" s="58"/>
      <c r="DRU317" s="58"/>
      <c r="DRV317" s="58"/>
      <c r="DRW317" s="58"/>
      <c r="DRX317" s="58"/>
      <c r="DRY317" s="58"/>
      <c r="DRZ317" s="58"/>
      <c r="DSA317" s="58"/>
      <c r="DSB317" s="58"/>
      <c r="DSC317" s="58"/>
      <c r="DSD317" s="58"/>
      <c r="DSE317" s="58"/>
      <c r="DSF317" s="58"/>
      <c r="DSG317" s="58"/>
      <c r="DSH317" s="58"/>
      <c r="DSI317" s="58"/>
      <c r="DSJ317" s="58"/>
      <c r="DSK317" s="58"/>
      <c r="DSL317" s="58"/>
      <c r="DSM317" s="58"/>
      <c r="DSN317" s="58"/>
      <c r="DSO317" s="58"/>
      <c r="DSP317" s="58"/>
      <c r="DSQ317" s="58"/>
      <c r="DSR317" s="58"/>
      <c r="DSS317" s="58"/>
      <c r="DST317" s="58"/>
      <c r="DSU317" s="58"/>
      <c r="DSV317" s="58"/>
      <c r="DSW317" s="58"/>
      <c r="DSX317" s="58"/>
      <c r="DSY317" s="58"/>
      <c r="DSZ317" s="58"/>
      <c r="DTA317" s="58"/>
      <c r="DTB317" s="58"/>
      <c r="DTC317" s="58"/>
      <c r="DTD317" s="58"/>
      <c r="DTE317" s="58"/>
      <c r="DTF317" s="58"/>
      <c r="DTG317" s="58"/>
      <c r="DTH317" s="58"/>
      <c r="DTI317" s="58"/>
      <c r="DTJ317" s="58"/>
      <c r="DTK317" s="58"/>
      <c r="DTL317" s="58"/>
      <c r="DTM317" s="58"/>
      <c r="DTN317" s="58"/>
      <c r="DTO317" s="58"/>
      <c r="DTP317" s="58"/>
      <c r="DTQ317" s="58"/>
      <c r="DTR317" s="58"/>
      <c r="DTS317" s="58"/>
      <c r="DTT317" s="58"/>
      <c r="DTU317" s="58"/>
      <c r="DTV317" s="58"/>
      <c r="DTW317" s="58"/>
      <c r="DTX317" s="58"/>
      <c r="DTY317" s="58"/>
      <c r="DTZ317" s="58"/>
      <c r="DUA317" s="58"/>
      <c r="DUB317" s="58"/>
      <c r="DUC317" s="58"/>
      <c r="DUD317" s="58"/>
      <c r="DUE317" s="58"/>
      <c r="DUF317" s="58"/>
      <c r="DUG317" s="58"/>
      <c r="DUH317" s="58"/>
      <c r="DUI317" s="58"/>
      <c r="DUJ317" s="58"/>
      <c r="DUK317" s="58"/>
      <c r="DUL317" s="58"/>
      <c r="DUM317" s="58"/>
      <c r="DUN317" s="58"/>
      <c r="DUO317" s="58"/>
      <c r="DUP317" s="58"/>
      <c r="DUQ317" s="58"/>
      <c r="DUR317" s="58"/>
      <c r="DUS317" s="58"/>
      <c r="DUT317" s="58"/>
      <c r="DUU317" s="58"/>
      <c r="DUV317" s="58"/>
      <c r="DUW317" s="58"/>
      <c r="DUX317" s="58"/>
      <c r="DUY317" s="58"/>
      <c r="DUZ317" s="58"/>
      <c r="DVA317" s="58"/>
      <c r="DVB317" s="58"/>
      <c r="DVC317" s="58"/>
      <c r="DVD317" s="58"/>
      <c r="DVE317" s="58"/>
      <c r="DVF317" s="58"/>
      <c r="DVG317" s="58"/>
      <c r="DVH317" s="58"/>
      <c r="DVI317" s="58"/>
      <c r="DVJ317" s="58"/>
      <c r="DVK317" s="58"/>
      <c r="DVL317" s="58"/>
      <c r="DVM317" s="58"/>
      <c r="DVN317" s="58"/>
      <c r="DVO317" s="58"/>
      <c r="DVP317" s="58"/>
      <c r="DVQ317" s="58"/>
      <c r="DVR317" s="58"/>
      <c r="DVS317" s="58"/>
      <c r="DVT317" s="58"/>
      <c r="DVU317" s="58"/>
      <c r="DVV317" s="58"/>
      <c r="DVW317" s="58"/>
      <c r="DVX317" s="58"/>
      <c r="DVY317" s="58"/>
      <c r="DVZ317" s="58"/>
      <c r="DWA317" s="58"/>
      <c r="DWB317" s="58"/>
      <c r="DWC317" s="58"/>
      <c r="DWD317" s="58"/>
      <c r="DWE317" s="58"/>
      <c r="DWF317" s="58"/>
      <c r="DWG317" s="58"/>
      <c r="DWH317" s="58"/>
      <c r="DWI317" s="58"/>
      <c r="DWJ317" s="58"/>
      <c r="DWK317" s="58"/>
      <c r="DWL317" s="58"/>
      <c r="DWM317" s="58"/>
      <c r="DWN317" s="58"/>
      <c r="DWO317" s="58"/>
      <c r="DWP317" s="58"/>
      <c r="DWQ317" s="58"/>
      <c r="DWR317" s="58"/>
      <c r="DWS317" s="58"/>
      <c r="DWT317" s="58"/>
      <c r="DWU317" s="58"/>
      <c r="DWV317" s="58"/>
      <c r="DWW317" s="58"/>
      <c r="DWX317" s="58"/>
      <c r="DWY317" s="58"/>
      <c r="DWZ317" s="58"/>
      <c r="DXA317" s="58"/>
      <c r="DXB317" s="58"/>
      <c r="DXC317" s="58"/>
      <c r="DXD317" s="58"/>
      <c r="DXE317" s="58"/>
      <c r="DXF317" s="58"/>
      <c r="DXG317" s="58"/>
      <c r="DXH317" s="58"/>
      <c r="DXI317" s="58"/>
      <c r="DXJ317" s="58"/>
      <c r="DXK317" s="58"/>
      <c r="DXL317" s="58"/>
      <c r="DXM317" s="58"/>
      <c r="DXN317" s="58"/>
      <c r="DXO317" s="58"/>
      <c r="DXP317" s="58"/>
      <c r="DXQ317" s="58"/>
      <c r="DXR317" s="58"/>
      <c r="DXS317" s="58"/>
      <c r="DXT317" s="58"/>
      <c r="DXU317" s="58"/>
      <c r="DXV317" s="58"/>
      <c r="DXW317" s="58"/>
      <c r="DXX317" s="58"/>
      <c r="DXY317" s="58"/>
      <c r="DXZ317" s="58"/>
      <c r="DYA317" s="58"/>
      <c r="DYB317" s="58"/>
      <c r="DYC317" s="58"/>
      <c r="DYD317" s="58"/>
      <c r="DYE317" s="58"/>
      <c r="DYF317" s="58"/>
      <c r="DYG317" s="58"/>
      <c r="DYH317" s="58"/>
      <c r="DYI317" s="58"/>
      <c r="DYJ317" s="58"/>
      <c r="DYK317" s="58"/>
      <c r="DYL317" s="58"/>
      <c r="DYM317" s="58"/>
      <c r="DYN317" s="58"/>
      <c r="DYO317" s="58"/>
      <c r="DYP317" s="58"/>
      <c r="DYQ317" s="58"/>
      <c r="DYR317" s="58"/>
      <c r="DYS317" s="58"/>
      <c r="DYT317" s="58"/>
      <c r="DYU317" s="58"/>
      <c r="DYV317" s="58"/>
      <c r="DYW317" s="58"/>
      <c r="DYX317" s="58"/>
      <c r="DYY317" s="58"/>
      <c r="DYZ317" s="58"/>
      <c r="DZA317" s="58"/>
      <c r="DZB317" s="58"/>
      <c r="DZC317" s="58"/>
      <c r="DZD317" s="58"/>
      <c r="DZE317" s="58"/>
      <c r="DZF317" s="58"/>
      <c r="DZG317" s="58"/>
      <c r="DZH317" s="58"/>
      <c r="DZI317" s="58"/>
      <c r="DZJ317" s="58"/>
      <c r="DZK317" s="58"/>
      <c r="DZL317" s="58"/>
      <c r="DZM317" s="58"/>
      <c r="DZN317" s="58"/>
      <c r="DZO317" s="58"/>
      <c r="DZP317" s="58"/>
      <c r="DZQ317" s="58"/>
      <c r="DZR317" s="58"/>
      <c r="DZS317" s="58"/>
      <c r="DZT317" s="58"/>
      <c r="DZU317" s="58"/>
      <c r="DZV317" s="58"/>
      <c r="DZW317" s="58"/>
      <c r="DZX317" s="58"/>
      <c r="DZY317" s="58"/>
      <c r="DZZ317" s="58"/>
      <c r="EAA317" s="58"/>
      <c r="EAB317" s="58"/>
      <c r="EAC317" s="58"/>
      <c r="EAD317" s="58"/>
      <c r="EAE317" s="58"/>
      <c r="EAF317" s="58"/>
      <c r="EAG317" s="58"/>
      <c r="EAH317" s="58"/>
      <c r="EAI317" s="58"/>
      <c r="EAJ317" s="58"/>
      <c r="EAK317" s="58"/>
      <c r="EAL317" s="58"/>
      <c r="EAM317" s="58"/>
      <c r="EAN317" s="58"/>
      <c r="EAO317" s="58"/>
      <c r="EAP317" s="58"/>
      <c r="EAQ317" s="58"/>
      <c r="EAR317" s="58"/>
      <c r="EAS317" s="58"/>
      <c r="EAT317" s="58"/>
      <c r="EAU317" s="58"/>
      <c r="EAV317" s="58"/>
      <c r="EAW317" s="58"/>
      <c r="EAX317" s="58"/>
      <c r="EAY317" s="58"/>
      <c r="EAZ317" s="58"/>
      <c r="EBA317" s="58"/>
      <c r="EBB317" s="58"/>
      <c r="EBC317" s="58"/>
      <c r="EBD317" s="58"/>
      <c r="EBE317" s="58"/>
      <c r="EBF317" s="58"/>
      <c r="EBG317" s="58"/>
      <c r="EBH317" s="58"/>
      <c r="EBI317" s="58"/>
      <c r="EBJ317" s="58"/>
      <c r="EBK317" s="58"/>
      <c r="EBL317" s="58"/>
      <c r="EBM317" s="58"/>
      <c r="EBN317" s="58"/>
      <c r="EBO317" s="58"/>
      <c r="EBP317" s="58"/>
      <c r="EBQ317" s="58"/>
      <c r="EBR317" s="58"/>
      <c r="EBS317" s="58"/>
      <c r="EBT317" s="58"/>
      <c r="EBU317" s="58"/>
      <c r="EBV317" s="58"/>
      <c r="EBW317" s="58"/>
      <c r="EBX317" s="58"/>
      <c r="EBY317" s="58"/>
      <c r="EBZ317" s="58"/>
      <c r="ECA317" s="58"/>
      <c r="ECB317" s="58"/>
      <c r="ECC317" s="58"/>
      <c r="ECD317" s="58"/>
      <c r="ECE317" s="58"/>
      <c r="ECF317" s="58"/>
      <c r="ECG317" s="58"/>
      <c r="ECH317" s="58"/>
      <c r="ECI317" s="58"/>
      <c r="ECJ317" s="58"/>
      <c r="ECK317" s="58"/>
      <c r="ECL317" s="58"/>
      <c r="ECM317" s="58"/>
      <c r="ECN317" s="58"/>
      <c r="ECO317" s="58"/>
      <c r="ECP317" s="58"/>
      <c r="ECQ317" s="58"/>
      <c r="ECR317" s="58"/>
      <c r="ECS317" s="58"/>
      <c r="ECT317" s="58"/>
      <c r="ECU317" s="58"/>
      <c r="ECV317" s="58"/>
      <c r="ECW317" s="58"/>
      <c r="ECX317" s="58"/>
      <c r="ECY317" s="58"/>
      <c r="ECZ317" s="58"/>
      <c r="EDA317" s="58"/>
      <c r="EDB317" s="58"/>
      <c r="EDC317" s="58"/>
      <c r="EDD317" s="58"/>
      <c r="EDE317" s="58"/>
      <c r="EDF317" s="58"/>
      <c r="EDG317" s="58"/>
      <c r="EDH317" s="58"/>
      <c r="EDI317" s="58"/>
      <c r="EDJ317" s="58"/>
      <c r="EDK317" s="58"/>
      <c r="EDL317" s="58"/>
      <c r="EDM317" s="58"/>
      <c r="EDN317" s="58"/>
      <c r="EDO317" s="58"/>
      <c r="EDP317" s="58"/>
      <c r="EDQ317" s="58"/>
      <c r="EDR317" s="58"/>
      <c r="EDS317" s="58"/>
      <c r="EDT317" s="58"/>
      <c r="EDU317" s="58"/>
      <c r="EDV317" s="58"/>
      <c r="EDW317" s="58"/>
      <c r="EDX317" s="58"/>
      <c r="EDY317" s="58"/>
      <c r="EDZ317" s="58"/>
      <c r="EEA317" s="58"/>
      <c r="EEB317" s="58"/>
      <c r="EEC317" s="58"/>
      <c r="EED317" s="58"/>
      <c r="EEE317" s="58"/>
      <c r="EEF317" s="58"/>
      <c r="EEG317" s="58"/>
      <c r="EEH317" s="58"/>
      <c r="EEI317" s="58"/>
      <c r="EEJ317" s="58"/>
      <c r="EEK317" s="58"/>
      <c r="EEL317" s="58"/>
      <c r="EEM317" s="58"/>
      <c r="EEN317" s="58"/>
      <c r="EEO317" s="58"/>
      <c r="EEP317" s="58"/>
      <c r="EEQ317" s="58"/>
      <c r="EER317" s="58"/>
      <c r="EES317" s="58"/>
      <c r="EET317" s="58"/>
      <c r="EEU317" s="58"/>
      <c r="EEV317" s="58"/>
      <c r="EEW317" s="58"/>
      <c r="EEX317" s="58"/>
      <c r="EEY317" s="58"/>
      <c r="EEZ317" s="58"/>
      <c r="EFA317" s="58"/>
      <c r="EFB317" s="58"/>
      <c r="EFC317" s="58"/>
      <c r="EFD317" s="58"/>
      <c r="EFE317" s="58"/>
      <c r="EFF317" s="58"/>
      <c r="EFG317" s="58"/>
      <c r="EFH317" s="58"/>
      <c r="EFI317" s="58"/>
      <c r="EFJ317" s="58"/>
      <c r="EFK317" s="58"/>
      <c r="EFL317" s="58"/>
      <c r="EFM317" s="58"/>
      <c r="EFN317" s="58"/>
      <c r="EFO317" s="58"/>
      <c r="EFP317" s="58"/>
      <c r="EFQ317" s="58"/>
      <c r="EFR317" s="58"/>
      <c r="EFS317" s="58"/>
      <c r="EFT317" s="58"/>
      <c r="EFU317" s="58"/>
      <c r="EFV317" s="58"/>
      <c r="EFW317" s="58"/>
      <c r="EFX317" s="58"/>
      <c r="EFY317" s="58"/>
      <c r="EFZ317" s="58"/>
      <c r="EGA317" s="58"/>
      <c r="EGB317" s="58"/>
      <c r="EGC317" s="58"/>
      <c r="EGD317" s="58"/>
      <c r="EGE317" s="58"/>
      <c r="EGF317" s="58"/>
      <c r="EGG317" s="58"/>
      <c r="EGH317" s="58"/>
      <c r="EGI317" s="58"/>
      <c r="EGJ317" s="58"/>
      <c r="EGK317" s="58"/>
      <c r="EGL317" s="58"/>
      <c r="EGM317" s="58"/>
      <c r="EGN317" s="58"/>
      <c r="EGO317" s="58"/>
      <c r="EGP317" s="58"/>
      <c r="EGQ317" s="58"/>
      <c r="EGR317" s="58"/>
      <c r="EGS317" s="58"/>
      <c r="EGT317" s="58"/>
      <c r="EGU317" s="58"/>
      <c r="EGV317" s="58"/>
      <c r="EGW317" s="58"/>
      <c r="EGX317" s="58"/>
      <c r="EGY317" s="58"/>
      <c r="EGZ317" s="58"/>
      <c r="EHA317" s="58"/>
      <c r="EHB317" s="58"/>
      <c r="EHC317" s="58"/>
      <c r="EHD317" s="58"/>
      <c r="EHE317" s="58"/>
      <c r="EHF317" s="58"/>
      <c r="EHG317" s="58"/>
      <c r="EHH317" s="58"/>
      <c r="EHI317" s="58"/>
      <c r="EHJ317" s="58"/>
      <c r="EHK317" s="58"/>
      <c r="EHL317" s="58"/>
      <c r="EHM317" s="58"/>
      <c r="EHN317" s="58"/>
      <c r="EHO317" s="58"/>
      <c r="EHP317" s="58"/>
      <c r="EHQ317" s="58"/>
      <c r="EHR317" s="58"/>
      <c r="EHS317" s="58"/>
      <c r="EHT317" s="58"/>
      <c r="EHU317" s="58"/>
      <c r="EHV317" s="58"/>
      <c r="EHW317" s="58"/>
      <c r="EHX317" s="58"/>
      <c r="EHY317" s="58"/>
      <c r="EHZ317" s="58"/>
      <c r="EIA317" s="58"/>
      <c r="EIB317" s="58"/>
      <c r="EIC317" s="58"/>
      <c r="EID317" s="58"/>
      <c r="EIE317" s="58"/>
      <c r="EIF317" s="58"/>
      <c r="EIG317" s="58"/>
      <c r="EIH317" s="58"/>
      <c r="EII317" s="58"/>
      <c r="EIJ317" s="58"/>
      <c r="EIK317" s="58"/>
      <c r="EIL317" s="58"/>
      <c r="EIM317" s="58"/>
      <c r="EIN317" s="58"/>
      <c r="EIO317" s="58"/>
      <c r="EIP317" s="58"/>
      <c r="EIQ317" s="58"/>
      <c r="EIR317" s="58"/>
      <c r="EIS317" s="58"/>
      <c r="EIT317" s="58"/>
      <c r="EIU317" s="58"/>
      <c r="EIV317" s="58"/>
      <c r="EIW317" s="58"/>
      <c r="EIX317" s="58"/>
      <c r="EIY317" s="58"/>
      <c r="EIZ317" s="58"/>
      <c r="EJA317" s="58"/>
      <c r="EJB317" s="58"/>
      <c r="EJC317" s="58"/>
      <c r="EJD317" s="58"/>
      <c r="EJE317" s="58"/>
      <c r="EJF317" s="58"/>
      <c r="EJG317" s="58"/>
      <c r="EJH317" s="58"/>
      <c r="EJI317" s="58"/>
      <c r="EJJ317" s="58"/>
      <c r="EJK317" s="58"/>
      <c r="EJL317" s="58"/>
      <c r="EJM317" s="58"/>
      <c r="EJN317" s="58"/>
      <c r="EJO317" s="58"/>
      <c r="EJP317" s="58"/>
      <c r="EJQ317" s="58"/>
      <c r="EJR317" s="58"/>
      <c r="EJS317" s="58"/>
      <c r="EJT317" s="58"/>
      <c r="EJU317" s="58"/>
      <c r="EJV317" s="58"/>
      <c r="EJW317" s="58"/>
      <c r="EJX317" s="58"/>
      <c r="EJY317" s="58"/>
      <c r="EJZ317" s="58"/>
      <c r="EKA317" s="58"/>
      <c r="EKB317" s="58"/>
      <c r="EKC317" s="58"/>
      <c r="EKD317" s="58"/>
      <c r="EKE317" s="58"/>
      <c r="EKF317" s="58"/>
      <c r="EKG317" s="58"/>
      <c r="EKH317" s="58"/>
      <c r="EKI317" s="58"/>
      <c r="EKJ317" s="58"/>
      <c r="EKK317" s="58"/>
      <c r="EKL317" s="58"/>
      <c r="EKM317" s="58"/>
      <c r="EKN317" s="58"/>
      <c r="EKO317" s="58"/>
      <c r="EKP317" s="58"/>
      <c r="EKQ317" s="58"/>
      <c r="EKR317" s="58"/>
      <c r="EKS317" s="58"/>
      <c r="EKT317" s="58"/>
      <c r="EKU317" s="58"/>
      <c r="EKV317" s="58"/>
      <c r="EKW317" s="58"/>
      <c r="EKX317" s="58"/>
      <c r="EKY317" s="58"/>
      <c r="EKZ317" s="58"/>
      <c r="ELA317" s="58"/>
      <c r="ELB317" s="58"/>
      <c r="ELC317" s="58"/>
      <c r="ELD317" s="58"/>
      <c r="ELE317" s="58"/>
      <c r="ELF317" s="58"/>
      <c r="ELG317" s="58"/>
      <c r="ELH317" s="58"/>
      <c r="ELI317" s="58"/>
      <c r="ELJ317" s="58"/>
      <c r="ELK317" s="58"/>
      <c r="ELL317" s="58"/>
      <c r="ELM317" s="58"/>
      <c r="ELN317" s="58"/>
      <c r="ELO317" s="58"/>
      <c r="ELP317" s="58"/>
      <c r="ELQ317" s="58"/>
      <c r="ELR317" s="58"/>
      <c r="ELS317" s="58"/>
      <c r="ELT317" s="58"/>
      <c r="ELU317" s="58"/>
      <c r="ELV317" s="58"/>
      <c r="ELW317" s="58"/>
      <c r="ELX317" s="58"/>
      <c r="ELY317" s="58"/>
      <c r="ELZ317" s="58"/>
      <c r="EMA317" s="58"/>
      <c r="EMB317" s="58"/>
      <c r="EMC317" s="58"/>
      <c r="EMD317" s="58"/>
      <c r="EME317" s="58"/>
      <c r="EMF317" s="58"/>
      <c r="EMG317" s="58"/>
      <c r="EMH317" s="58"/>
      <c r="EMI317" s="58"/>
      <c r="EMJ317" s="58"/>
      <c r="EMK317" s="58"/>
      <c r="EML317" s="58"/>
      <c r="EMM317" s="58"/>
      <c r="EMN317" s="58"/>
      <c r="EMO317" s="58"/>
      <c r="EMP317" s="58"/>
      <c r="EMQ317" s="58"/>
      <c r="EMR317" s="58"/>
      <c r="EMS317" s="58"/>
      <c r="EMT317" s="58"/>
      <c r="EMU317" s="58"/>
      <c r="EMV317" s="58"/>
      <c r="EMW317" s="58"/>
      <c r="EMX317" s="58"/>
      <c r="EMY317" s="58"/>
      <c r="EMZ317" s="58"/>
      <c r="ENA317" s="58"/>
      <c r="ENB317" s="58"/>
      <c r="ENC317" s="58"/>
      <c r="END317" s="58"/>
      <c r="ENE317" s="58"/>
      <c r="ENF317" s="58"/>
      <c r="ENG317" s="58"/>
      <c r="ENH317" s="58"/>
      <c r="ENI317" s="58"/>
      <c r="ENJ317" s="58"/>
      <c r="ENK317" s="58"/>
      <c r="ENL317" s="58"/>
      <c r="ENM317" s="58"/>
      <c r="ENN317" s="58"/>
      <c r="ENO317" s="58"/>
      <c r="ENP317" s="58"/>
      <c r="ENQ317" s="58"/>
      <c r="ENR317" s="58"/>
      <c r="ENS317" s="58"/>
      <c r="ENT317" s="58"/>
      <c r="ENU317" s="58"/>
      <c r="ENV317" s="58"/>
      <c r="ENW317" s="58"/>
      <c r="ENX317" s="58"/>
      <c r="ENY317" s="58"/>
      <c r="ENZ317" s="58"/>
      <c r="EOA317" s="58"/>
      <c r="EOB317" s="58"/>
      <c r="EOC317" s="58"/>
      <c r="EOD317" s="58"/>
      <c r="EOE317" s="58"/>
      <c r="EOF317" s="58"/>
      <c r="EOG317" s="58"/>
      <c r="EOH317" s="58"/>
      <c r="EOI317" s="58"/>
      <c r="EOJ317" s="58"/>
      <c r="EOK317" s="58"/>
      <c r="EOL317" s="58"/>
      <c r="EOM317" s="58"/>
      <c r="EON317" s="58"/>
      <c r="EOO317" s="58"/>
      <c r="EOP317" s="58"/>
      <c r="EOQ317" s="58"/>
      <c r="EOR317" s="58"/>
      <c r="EOS317" s="58"/>
      <c r="EOT317" s="58"/>
      <c r="EOU317" s="58"/>
      <c r="EOV317" s="58"/>
      <c r="EOW317" s="58"/>
      <c r="EOX317" s="58"/>
      <c r="EOY317" s="58"/>
      <c r="EOZ317" s="58"/>
      <c r="EPA317" s="58"/>
      <c r="EPB317" s="58"/>
      <c r="EPC317" s="58"/>
      <c r="EPD317" s="58"/>
      <c r="EPE317" s="58"/>
      <c r="EPF317" s="58"/>
      <c r="EPG317" s="58"/>
      <c r="EPH317" s="58"/>
      <c r="EPI317" s="58"/>
      <c r="EPJ317" s="58"/>
      <c r="EPK317" s="58"/>
      <c r="EPL317" s="58"/>
      <c r="EPM317" s="58"/>
      <c r="EPN317" s="58"/>
      <c r="EPO317" s="58"/>
      <c r="EPP317" s="58"/>
      <c r="EPQ317" s="58"/>
      <c r="EPR317" s="58"/>
      <c r="EPS317" s="58"/>
      <c r="EPT317" s="58"/>
      <c r="EPU317" s="58"/>
      <c r="EPV317" s="58"/>
      <c r="EPW317" s="58"/>
      <c r="EPX317" s="58"/>
      <c r="EPY317" s="58"/>
      <c r="EPZ317" s="58"/>
      <c r="EQA317" s="58"/>
      <c r="EQB317" s="58"/>
      <c r="EQC317" s="58"/>
      <c r="EQD317" s="58"/>
      <c r="EQE317" s="58"/>
      <c r="EQF317" s="58"/>
      <c r="EQG317" s="58"/>
      <c r="EQH317" s="58"/>
      <c r="EQI317" s="58"/>
      <c r="EQJ317" s="58"/>
      <c r="EQK317" s="58"/>
      <c r="EQL317" s="58"/>
      <c r="EQM317" s="58"/>
      <c r="EQN317" s="58"/>
      <c r="EQO317" s="58"/>
      <c r="EQP317" s="58"/>
      <c r="EQQ317" s="58"/>
      <c r="EQR317" s="58"/>
      <c r="EQS317" s="58"/>
      <c r="EQT317" s="58"/>
      <c r="EQU317" s="58"/>
      <c r="EQV317" s="58"/>
      <c r="EQW317" s="58"/>
      <c r="EQX317" s="58"/>
      <c r="EQY317" s="58"/>
      <c r="EQZ317" s="58"/>
      <c r="ERA317" s="58"/>
      <c r="ERB317" s="58"/>
      <c r="ERC317" s="58"/>
      <c r="ERD317" s="58"/>
      <c r="ERE317" s="58"/>
      <c r="ERF317" s="58"/>
      <c r="ERG317" s="58"/>
      <c r="ERH317" s="58"/>
      <c r="ERI317" s="58"/>
      <c r="ERJ317" s="58"/>
      <c r="ERK317" s="58"/>
      <c r="ERL317" s="58"/>
      <c r="ERM317" s="58"/>
      <c r="ERN317" s="58"/>
      <c r="ERO317" s="58"/>
      <c r="ERP317" s="58"/>
      <c r="ERQ317" s="58"/>
      <c r="ERR317" s="58"/>
      <c r="ERS317" s="58"/>
      <c r="ERT317" s="58"/>
      <c r="ERU317" s="58"/>
      <c r="ERV317" s="58"/>
      <c r="ERW317" s="58"/>
      <c r="ERX317" s="58"/>
      <c r="ERY317" s="58"/>
      <c r="ERZ317" s="58"/>
      <c r="ESA317" s="58"/>
      <c r="ESB317" s="58"/>
      <c r="ESC317" s="58"/>
      <c r="ESD317" s="58"/>
      <c r="ESE317" s="58"/>
      <c r="ESF317" s="58"/>
      <c r="ESG317" s="58"/>
      <c r="ESH317" s="58"/>
      <c r="ESI317" s="58"/>
      <c r="ESJ317" s="58"/>
      <c r="ESK317" s="58"/>
      <c r="ESL317" s="58"/>
      <c r="ESM317" s="58"/>
      <c r="ESN317" s="58"/>
      <c r="ESO317" s="58"/>
      <c r="ESP317" s="58"/>
      <c r="ESQ317" s="58"/>
      <c r="ESR317" s="58"/>
      <c r="ESS317" s="58"/>
      <c r="EST317" s="58"/>
      <c r="ESU317" s="58"/>
      <c r="ESV317" s="58"/>
      <c r="ESW317" s="58"/>
      <c r="ESX317" s="58"/>
      <c r="ESY317" s="58"/>
      <c r="ESZ317" s="58"/>
      <c r="ETA317" s="58"/>
      <c r="ETB317" s="58"/>
      <c r="ETC317" s="58"/>
      <c r="ETD317" s="58"/>
      <c r="ETE317" s="58"/>
      <c r="ETF317" s="58"/>
      <c r="ETG317" s="58"/>
      <c r="ETH317" s="58"/>
      <c r="ETI317" s="58"/>
      <c r="ETJ317" s="58"/>
      <c r="ETK317" s="58"/>
      <c r="ETL317" s="58"/>
      <c r="ETM317" s="58"/>
      <c r="ETN317" s="58"/>
      <c r="ETO317" s="58"/>
      <c r="ETP317" s="58"/>
      <c r="ETQ317" s="58"/>
      <c r="ETR317" s="58"/>
      <c r="ETS317" s="58"/>
      <c r="ETT317" s="58"/>
      <c r="ETU317" s="58"/>
      <c r="ETV317" s="58"/>
      <c r="ETW317" s="58"/>
      <c r="ETX317" s="58"/>
      <c r="ETY317" s="58"/>
      <c r="ETZ317" s="58"/>
      <c r="EUA317" s="58"/>
      <c r="EUB317" s="58"/>
      <c r="EUC317" s="58"/>
      <c r="EUD317" s="58"/>
      <c r="EUE317" s="58"/>
      <c r="EUF317" s="58"/>
      <c r="EUG317" s="58"/>
      <c r="EUH317" s="58"/>
      <c r="EUI317" s="58"/>
      <c r="EUJ317" s="58"/>
      <c r="EUK317" s="58"/>
      <c r="EUL317" s="58"/>
      <c r="EUM317" s="58"/>
      <c r="EUN317" s="58"/>
      <c r="EUO317" s="58"/>
      <c r="EUP317" s="58"/>
      <c r="EUQ317" s="58"/>
      <c r="EUR317" s="58"/>
      <c r="EUS317" s="58"/>
      <c r="EUT317" s="58"/>
      <c r="EUU317" s="58"/>
      <c r="EUV317" s="58"/>
      <c r="EUW317" s="58"/>
      <c r="EUX317" s="58"/>
      <c r="EUY317" s="58"/>
      <c r="EUZ317" s="58"/>
      <c r="EVA317" s="58"/>
      <c r="EVB317" s="58"/>
      <c r="EVC317" s="58"/>
      <c r="EVD317" s="58"/>
      <c r="EVE317" s="58"/>
      <c r="EVF317" s="58"/>
      <c r="EVG317" s="58"/>
      <c r="EVH317" s="58"/>
      <c r="EVI317" s="58"/>
      <c r="EVJ317" s="58"/>
      <c r="EVK317" s="58"/>
      <c r="EVL317" s="58"/>
      <c r="EVM317" s="58"/>
      <c r="EVN317" s="58"/>
      <c r="EVO317" s="58"/>
      <c r="EVP317" s="58"/>
      <c r="EVQ317" s="58"/>
      <c r="EVR317" s="58"/>
      <c r="EVS317" s="58"/>
      <c r="EVT317" s="58"/>
      <c r="EVU317" s="58"/>
      <c r="EVV317" s="58"/>
      <c r="EVW317" s="58"/>
      <c r="EVX317" s="58"/>
      <c r="EVY317" s="58"/>
      <c r="EVZ317" s="58"/>
      <c r="EWA317" s="58"/>
      <c r="EWB317" s="58"/>
      <c r="EWC317" s="58"/>
      <c r="EWD317" s="58"/>
      <c r="EWE317" s="58"/>
      <c r="EWF317" s="58"/>
      <c r="EWG317" s="58"/>
      <c r="EWH317" s="58"/>
      <c r="EWI317" s="58"/>
      <c r="EWJ317" s="58"/>
      <c r="EWK317" s="58"/>
      <c r="EWL317" s="58"/>
      <c r="EWM317" s="58"/>
      <c r="EWN317" s="58"/>
      <c r="EWO317" s="58"/>
      <c r="EWP317" s="58"/>
      <c r="EWQ317" s="58"/>
      <c r="EWR317" s="58"/>
      <c r="EWS317" s="58"/>
      <c r="EWT317" s="58"/>
      <c r="EWU317" s="58"/>
      <c r="EWV317" s="58"/>
      <c r="EWW317" s="58"/>
      <c r="EWX317" s="58"/>
      <c r="EWY317" s="58"/>
      <c r="EWZ317" s="58"/>
      <c r="EXA317" s="58"/>
      <c r="EXB317" s="58"/>
      <c r="EXC317" s="58"/>
      <c r="EXD317" s="58"/>
      <c r="EXE317" s="58"/>
      <c r="EXF317" s="58"/>
      <c r="EXG317" s="58"/>
      <c r="EXH317" s="58"/>
      <c r="EXI317" s="58"/>
      <c r="EXJ317" s="58"/>
      <c r="EXK317" s="58"/>
      <c r="EXL317" s="58"/>
      <c r="EXM317" s="58"/>
      <c r="EXN317" s="58"/>
      <c r="EXO317" s="58"/>
      <c r="EXP317" s="58"/>
      <c r="EXQ317" s="58"/>
      <c r="EXR317" s="58"/>
      <c r="EXS317" s="58"/>
      <c r="EXT317" s="58"/>
      <c r="EXU317" s="58"/>
      <c r="EXV317" s="58"/>
      <c r="EXW317" s="58"/>
      <c r="EXX317" s="58"/>
      <c r="EXY317" s="58"/>
      <c r="EXZ317" s="58"/>
      <c r="EYA317" s="58"/>
      <c r="EYB317" s="58"/>
      <c r="EYC317" s="58"/>
      <c r="EYD317" s="58"/>
      <c r="EYE317" s="58"/>
      <c r="EYF317" s="58"/>
      <c r="EYG317" s="58"/>
      <c r="EYH317" s="58"/>
      <c r="EYI317" s="58"/>
      <c r="EYJ317" s="58"/>
      <c r="EYK317" s="58"/>
      <c r="EYL317" s="58"/>
      <c r="EYM317" s="58"/>
      <c r="EYN317" s="58"/>
      <c r="EYO317" s="58"/>
      <c r="EYP317" s="58"/>
      <c r="EYQ317" s="58"/>
      <c r="EYR317" s="58"/>
      <c r="EYS317" s="58"/>
      <c r="EYT317" s="58"/>
      <c r="EYU317" s="58"/>
      <c r="EYV317" s="58"/>
      <c r="EYW317" s="58"/>
      <c r="EYX317" s="58"/>
      <c r="EYY317" s="58"/>
      <c r="EYZ317" s="58"/>
      <c r="EZA317" s="58"/>
      <c r="EZB317" s="58"/>
      <c r="EZC317" s="58"/>
      <c r="EZD317" s="58"/>
      <c r="EZE317" s="58"/>
      <c r="EZF317" s="58"/>
      <c r="EZG317" s="58"/>
      <c r="EZH317" s="58"/>
      <c r="EZI317" s="58"/>
      <c r="EZJ317" s="58"/>
      <c r="EZK317" s="58"/>
      <c r="EZL317" s="58"/>
      <c r="EZM317" s="58"/>
      <c r="EZN317" s="58"/>
      <c r="EZO317" s="58"/>
      <c r="EZP317" s="58"/>
      <c r="EZQ317" s="58"/>
      <c r="EZR317" s="58"/>
      <c r="EZS317" s="58"/>
      <c r="EZT317" s="58"/>
      <c r="EZU317" s="58"/>
      <c r="EZV317" s="58"/>
      <c r="EZW317" s="58"/>
      <c r="EZX317" s="58"/>
      <c r="EZY317" s="58"/>
      <c r="EZZ317" s="58"/>
      <c r="FAA317" s="58"/>
      <c r="FAB317" s="58"/>
      <c r="FAC317" s="58"/>
      <c r="FAD317" s="58"/>
      <c r="FAE317" s="58"/>
      <c r="FAF317" s="58"/>
      <c r="FAG317" s="58"/>
      <c r="FAH317" s="58"/>
      <c r="FAI317" s="58"/>
      <c r="FAJ317" s="58"/>
      <c r="FAK317" s="58"/>
      <c r="FAL317" s="58"/>
      <c r="FAM317" s="58"/>
      <c r="FAN317" s="58"/>
      <c r="FAO317" s="58"/>
      <c r="FAP317" s="58"/>
      <c r="FAQ317" s="58"/>
      <c r="FAR317" s="58"/>
      <c r="FAS317" s="58"/>
      <c r="FAT317" s="58"/>
      <c r="FAU317" s="58"/>
      <c r="FAV317" s="58"/>
      <c r="FAW317" s="58"/>
      <c r="FAX317" s="58"/>
      <c r="FAY317" s="58"/>
      <c r="FAZ317" s="58"/>
      <c r="FBA317" s="58"/>
      <c r="FBB317" s="58"/>
      <c r="FBC317" s="58"/>
      <c r="FBD317" s="58"/>
      <c r="FBE317" s="58"/>
      <c r="FBF317" s="58"/>
      <c r="FBG317" s="58"/>
      <c r="FBH317" s="58"/>
      <c r="FBI317" s="58"/>
      <c r="FBJ317" s="58"/>
      <c r="FBK317" s="58"/>
      <c r="FBL317" s="58"/>
      <c r="FBM317" s="58"/>
      <c r="FBN317" s="58"/>
      <c r="FBO317" s="58"/>
      <c r="FBP317" s="58"/>
      <c r="FBQ317" s="58"/>
      <c r="FBR317" s="58"/>
      <c r="FBS317" s="58"/>
      <c r="FBT317" s="58"/>
      <c r="FBU317" s="58"/>
      <c r="FBV317" s="58"/>
      <c r="FBW317" s="58"/>
      <c r="FBX317" s="58"/>
      <c r="FBY317" s="58"/>
      <c r="FBZ317" s="58"/>
      <c r="FCA317" s="58"/>
      <c r="FCB317" s="58"/>
      <c r="FCC317" s="58"/>
      <c r="FCD317" s="58"/>
      <c r="FCE317" s="58"/>
      <c r="FCF317" s="58"/>
      <c r="FCG317" s="58"/>
      <c r="FCH317" s="58"/>
      <c r="FCI317" s="58"/>
      <c r="FCJ317" s="58"/>
      <c r="FCK317" s="58"/>
      <c r="FCL317" s="58"/>
      <c r="FCM317" s="58"/>
      <c r="FCN317" s="58"/>
      <c r="FCO317" s="58"/>
      <c r="FCP317" s="58"/>
      <c r="FCQ317" s="58"/>
      <c r="FCR317" s="58"/>
      <c r="FCS317" s="58"/>
      <c r="FCT317" s="58"/>
      <c r="FCU317" s="58"/>
      <c r="FCV317" s="58"/>
      <c r="FCW317" s="58"/>
      <c r="FCX317" s="58"/>
      <c r="FCY317" s="58"/>
      <c r="FCZ317" s="58"/>
      <c r="FDA317" s="58"/>
      <c r="FDB317" s="58"/>
      <c r="FDC317" s="58"/>
      <c r="FDD317" s="58"/>
      <c r="FDE317" s="58"/>
      <c r="FDF317" s="58"/>
      <c r="FDG317" s="58"/>
      <c r="FDH317" s="58"/>
      <c r="FDI317" s="58"/>
      <c r="FDJ317" s="58"/>
      <c r="FDK317" s="58"/>
      <c r="FDL317" s="58"/>
      <c r="FDM317" s="58"/>
      <c r="FDN317" s="58"/>
      <c r="FDO317" s="58"/>
      <c r="FDP317" s="58"/>
      <c r="FDQ317" s="58"/>
      <c r="FDR317" s="58"/>
      <c r="FDS317" s="58"/>
      <c r="FDT317" s="58"/>
      <c r="FDU317" s="58"/>
      <c r="FDV317" s="58"/>
      <c r="FDW317" s="58"/>
      <c r="FDX317" s="58"/>
      <c r="FDY317" s="58"/>
      <c r="FDZ317" s="58"/>
      <c r="FEA317" s="58"/>
      <c r="FEB317" s="58"/>
      <c r="FEC317" s="58"/>
      <c r="FED317" s="58"/>
      <c r="FEE317" s="58"/>
      <c r="FEF317" s="58"/>
      <c r="FEG317" s="58"/>
      <c r="FEH317" s="58"/>
      <c r="FEI317" s="58"/>
      <c r="FEJ317" s="58"/>
      <c r="FEK317" s="58"/>
      <c r="FEL317" s="58"/>
      <c r="FEM317" s="58"/>
      <c r="FEN317" s="58"/>
      <c r="FEO317" s="58"/>
      <c r="FEP317" s="58"/>
      <c r="FEQ317" s="58"/>
      <c r="FER317" s="58"/>
      <c r="FES317" s="58"/>
      <c r="FET317" s="58"/>
      <c r="FEU317" s="58"/>
      <c r="FEV317" s="58"/>
      <c r="FEW317" s="58"/>
      <c r="FEX317" s="58"/>
      <c r="FEY317" s="58"/>
      <c r="FEZ317" s="58"/>
      <c r="FFA317" s="58"/>
      <c r="FFB317" s="58"/>
      <c r="FFC317" s="58"/>
      <c r="FFD317" s="58"/>
      <c r="FFE317" s="58"/>
      <c r="FFF317" s="58"/>
      <c r="FFG317" s="58"/>
      <c r="FFH317" s="58"/>
      <c r="FFI317" s="58"/>
      <c r="FFJ317" s="58"/>
      <c r="FFK317" s="58"/>
      <c r="FFL317" s="58"/>
      <c r="FFM317" s="58"/>
      <c r="FFN317" s="58"/>
      <c r="FFO317" s="58"/>
      <c r="FFP317" s="58"/>
      <c r="FFQ317" s="58"/>
      <c r="FFR317" s="58"/>
      <c r="FFS317" s="58"/>
      <c r="FFT317" s="58"/>
      <c r="FFU317" s="58"/>
      <c r="FFV317" s="58"/>
      <c r="FFW317" s="58"/>
      <c r="FFX317" s="58"/>
      <c r="FFY317" s="58"/>
      <c r="FFZ317" s="58"/>
      <c r="FGA317" s="58"/>
      <c r="FGB317" s="58"/>
      <c r="FGC317" s="58"/>
      <c r="FGD317" s="58"/>
      <c r="FGE317" s="58"/>
      <c r="FGF317" s="58"/>
      <c r="FGG317" s="58"/>
      <c r="FGH317" s="58"/>
      <c r="FGI317" s="58"/>
      <c r="FGJ317" s="58"/>
      <c r="FGK317" s="58"/>
      <c r="FGL317" s="58"/>
      <c r="FGM317" s="58"/>
      <c r="FGN317" s="58"/>
      <c r="FGO317" s="58"/>
      <c r="FGP317" s="58"/>
      <c r="FGQ317" s="58"/>
      <c r="FGR317" s="58"/>
      <c r="FGS317" s="58"/>
      <c r="FGT317" s="58"/>
      <c r="FGU317" s="58"/>
      <c r="FGV317" s="58"/>
      <c r="FGW317" s="58"/>
      <c r="FGX317" s="58"/>
      <c r="FGY317" s="58"/>
      <c r="FGZ317" s="58"/>
      <c r="FHA317" s="58"/>
      <c r="FHB317" s="58"/>
      <c r="FHC317" s="58"/>
      <c r="FHD317" s="58"/>
      <c r="FHE317" s="58"/>
      <c r="FHF317" s="58"/>
      <c r="FHG317" s="58"/>
      <c r="FHH317" s="58"/>
      <c r="FHI317" s="58"/>
      <c r="FHJ317" s="58"/>
      <c r="FHK317" s="58"/>
      <c r="FHL317" s="58"/>
      <c r="FHM317" s="58"/>
      <c r="FHN317" s="58"/>
      <c r="FHO317" s="58"/>
      <c r="FHP317" s="58"/>
      <c r="FHQ317" s="58"/>
      <c r="FHR317" s="58"/>
      <c r="FHS317" s="58"/>
      <c r="FHT317" s="58"/>
      <c r="FHU317" s="58"/>
      <c r="FHV317" s="58"/>
      <c r="FHW317" s="58"/>
      <c r="FHX317" s="58"/>
      <c r="FHY317" s="58"/>
      <c r="FHZ317" s="58"/>
      <c r="FIA317" s="58"/>
      <c r="FIB317" s="58"/>
      <c r="FIC317" s="58"/>
      <c r="FID317" s="58"/>
      <c r="FIE317" s="58"/>
      <c r="FIF317" s="58"/>
      <c r="FIG317" s="58"/>
      <c r="FIH317" s="58"/>
      <c r="FII317" s="58"/>
      <c r="FIJ317" s="58"/>
      <c r="FIK317" s="58"/>
      <c r="FIL317" s="58"/>
      <c r="FIM317" s="58"/>
      <c r="FIN317" s="58"/>
      <c r="FIO317" s="58"/>
      <c r="FIP317" s="58"/>
      <c r="FIQ317" s="58"/>
      <c r="FIR317" s="58"/>
      <c r="FIS317" s="58"/>
      <c r="FIT317" s="58"/>
      <c r="FIU317" s="58"/>
      <c r="FIV317" s="58"/>
      <c r="FIW317" s="58"/>
      <c r="FIX317" s="58"/>
      <c r="FIY317" s="58"/>
      <c r="FIZ317" s="58"/>
      <c r="FJA317" s="58"/>
      <c r="FJB317" s="58"/>
      <c r="FJC317" s="58"/>
      <c r="FJD317" s="58"/>
      <c r="FJE317" s="58"/>
      <c r="FJF317" s="58"/>
      <c r="FJG317" s="58"/>
      <c r="FJH317" s="58"/>
      <c r="FJI317" s="58"/>
      <c r="FJJ317" s="58"/>
      <c r="FJK317" s="58"/>
      <c r="FJL317" s="58"/>
      <c r="FJM317" s="58"/>
      <c r="FJN317" s="58"/>
      <c r="FJO317" s="58"/>
      <c r="FJP317" s="58"/>
      <c r="FJQ317" s="58"/>
      <c r="FJR317" s="58"/>
      <c r="FJS317" s="58"/>
      <c r="FJT317" s="58"/>
      <c r="FJU317" s="58"/>
      <c r="FJV317" s="58"/>
      <c r="FJW317" s="58"/>
      <c r="FJX317" s="58"/>
      <c r="FJY317" s="58"/>
      <c r="FJZ317" s="58"/>
      <c r="FKA317" s="58"/>
      <c r="FKB317" s="58"/>
      <c r="FKC317" s="58"/>
      <c r="FKD317" s="58"/>
      <c r="FKE317" s="58"/>
      <c r="FKF317" s="58"/>
      <c r="FKG317" s="58"/>
      <c r="FKH317" s="58"/>
      <c r="FKI317" s="58"/>
      <c r="FKJ317" s="58"/>
      <c r="FKK317" s="58"/>
      <c r="FKL317" s="58"/>
      <c r="FKM317" s="58"/>
      <c r="FKN317" s="58"/>
      <c r="FKO317" s="58"/>
      <c r="FKP317" s="58"/>
      <c r="FKQ317" s="58"/>
      <c r="FKR317" s="58"/>
      <c r="FKS317" s="58"/>
      <c r="FKT317" s="58"/>
      <c r="FKU317" s="58"/>
      <c r="FKV317" s="58"/>
      <c r="FKW317" s="58"/>
      <c r="FKX317" s="58"/>
      <c r="FKY317" s="58"/>
      <c r="FKZ317" s="58"/>
      <c r="FLA317" s="58"/>
      <c r="FLB317" s="58"/>
      <c r="FLC317" s="58"/>
      <c r="FLD317" s="58"/>
      <c r="FLE317" s="58"/>
      <c r="FLF317" s="58"/>
      <c r="FLG317" s="58"/>
      <c r="FLH317" s="58"/>
      <c r="FLI317" s="58"/>
      <c r="FLJ317" s="58"/>
      <c r="FLK317" s="58"/>
      <c r="FLL317" s="58"/>
      <c r="FLM317" s="58"/>
      <c r="FLN317" s="58"/>
      <c r="FLO317" s="58"/>
      <c r="FLP317" s="58"/>
      <c r="FLQ317" s="58"/>
      <c r="FLR317" s="58"/>
      <c r="FLS317" s="58"/>
      <c r="FLT317" s="58"/>
      <c r="FLU317" s="58"/>
      <c r="FLV317" s="58"/>
      <c r="FLW317" s="58"/>
      <c r="FLX317" s="58"/>
      <c r="FLY317" s="58"/>
      <c r="FLZ317" s="58"/>
      <c r="FMA317" s="58"/>
      <c r="FMB317" s="58"/>
      <c r="FMC317" s="58"/>
      <c r="FMD317" s="58"/>
      <c r="FME317" s="58"/>
      <c r="FMF317" s="58"/>
      <c r="FMG317" s="58"/>
      <c r="FMH317" s="58"/>
      <c r="FMI317" s="58"/>
      <c r="FMJ317" s="58"/>
      <c r="FMK317" s="58"/>
      <c r="FML317" s="58"/>
      <c r="FMM317" s="58"/>
      <c r="FMN317" s="58"/>
      <c r="FMO317" s="58"/>
      <c r="FMP317" s="58"/>
      <c r="FMQ317" s="58"/>
      <c r="FMR317" s="58"/>
      <c r="FMS317" s="58"/>
      <c r="FMT317" s="58"/>
      <c r="FMU317" s="58"/>
      <c r="FMV317" s="58"/>
      <c r="FMW317" s="58"/>
      <c r="FMX317" s="58"/>
      <c r="FMY317" s="58"/>
      <c r="FMZ317" s="58"/>
      <c r="FNA317" s="58"/>
      <c r="FNB317" s="58"/>
      <c r="FNC317" s="58"/>
      <c r="FND317" s="58"/>
      <c r="FNE317" s="58"/>
      <c r="FNF317" s="58"/>
      <c r="FNG317" s="58"/>
      <c r="FNH317" s="58"/>
      <c r="FNI317" s="58"/>
      <c r="FNJ317" s="58"/>
      <c r="FNK317" s="58"/>
      <c r="FNL317" s="58"/>
      <c r="FNM317" s="58"/>
      <c r="FNN317" s="58"/>
      <c r="FNO317" s="58"/>
      <c r="FNP317" s="58"/>
      <c r="FNQ317" s="58"/>
      <c r="FNR317" s="58"/>
      <c r="FNS317" s="58"/>
      <c r="FNT317" s="58"/>
      <c r="FNU317" s="58"/>
      <c r="FNV317" s="58"/>
      <c r="FNW317" s="58"/>
      <c r="FNX317" s="58"/>
      <c r="FNY317" s="58"/>
      <c r="FNZ317" s="58"/>
      <c r="FOA317" s="58"/>
      <c r="FOB317" s="58"/>
      <c r="FOC317" s="58"/>
      <c r="FOD317" s="58"/>
      <c r="FOE317" s="58"/>
      <c r="FOF317" s="58"/>
      <c r="FOG317" s="58"/>
      <c r="FOH317" s="58"/>
      <c r="FOI317" s="58"/>
      <c r="FOJ317" s="58"/>
      <c r="FOK317" s="58"/>
      <c r="FOL317" s="58"/>
      <c r="FOM317" s="58"/>
      <c r="FON317" s="58"/>
      <c r="FOO317" s="58"/>
      <c r="FOP317" s="58"/>
      <c r="FOQ317" s="58"/>
      <c r="FOR317" s="58"/>
      <c r="FOS317" s="58"/>
      <c r="FOT317" s="58"/>
      <c r="FOU317" s="58"/>
      <c r="FOV317" s="58"/>
      <c r="FOW317" s="58"/>
      <c r="FOX317" s="58"/>
      <c r="FOY317" s="58"/>
      <c r="FOZ317" s="58"/>
      <c r="FPA317" s="58"/>
      <c r="FPB317" s="58"/>
      <c r="FPC317" s="58"/>
      <c r="FPD317" s="58"/>
      <c r="FPE317" s="58"/>
      <c r="FPF317" s="58"/>
      <c r="FPG317" s="58"/>
      <c r="FPH317" s="58"/>
      <c r="FPI317" s="58"/>
      <c r="FPJ317" s="58"/>
      <c r="FPK317" s="58"/>
      <c r="FPL317" s="58"/>
      <c r="FPM317" s="58"/>
      <c r="FPN317" s="58"/>
      <c r="FPO317" s="58"/>
      <c r="FPP317" s="58"/>
      <c r="FPQ317" s="58"/>
      <c r="FPR317" s="58"/>
      <c r="FPS317" s="58"/>
      <c r="FPT317" s="58"/>
      <c r="FPU317" s="58"/>
      <c r="FPV317" s="58"/>
      <c r="FPW317" s="58"/>
      <c r="FPX317" s="58"/>
      <c r="FPY317" s="58"/>
      <c r="FPZ317" s="58"/>
      <c r="FQA317" s="58"/>
      <c r="FQB317" s="58"/>
      <c r="FQC317" s="58"/>
      <c r="FQD317" s="58"/>
      <c r="FQE317" s="58"/>
      <c r="FQF317" s="58"/>
      <c r="FQG317" s="58"/>
      <c r="FQH317" s="58"/>
      <c r="FQI317" s="58"/>
      <c r="FQJ317" s="58"/>
      <c r="FQK317" s="58"/>
      <c r="FQL317" s="58"/>
      <c r="FQM317" s="58"/>
      <c r="FQN317" s="58"/>
      <c r="FQO317" s="58"/>
      <c r="FQP317" s="58"/>
      <c r="FQQ317" s="58"/>
      <c r="FQR317" s="58"/>
      <c r="FQS317" s="58"/>
      <c r="FQT317" s="58"/>
      <c r="FQU317" s="58"/>
      <c r="FQV317" s="58"/>
      <c r="FQW317" s="58"/>
      <c r="FQX317" s="58"/>
      <c r="FQY317" s="58"/>
      <c r="FQZ317" s="58"/>
      <c r="FRA317" s="58"/>
      <c r="FRB317" s="58"/>
      <c r="FRC317" s="58"/>
      <c r="FRD317" s="58"/>
      <c r="FRE317" s="58"/>
      <c r="FRF317" s="58"/>
      <c r="FRG317" s="58"/>
      <c r="FRH317" s="58"/>
      <c r="FRI317" s="58"/>
      <c r="FRJ317" s="58"/>
      <c r="FRK317" s="58"/>
      <c r="FRL317" s="58"/>
      <c r="FRM317" s="58"/>
      <c r="FRN317" s="58"/>
      <c r="FRO317" s="58"/>
      <c r="FRP317" s="58"/>
      <c r="FRQ317" s="58"/>
      <c r="FRR317" s="58"/>
      <c r="FRS317" s="58"/>
      <c r="FRT317" s="58"/>
      <c r="FRU317" s="58"/>
      <c r="FRV317" s="58"/>
      <c r="FRW317" s="58"/>
      <c r="FRX317" s="58"/>
      <c r="FRY317" s="58"/>
      <c r="FRZ317" s="58"/>
      <c r="FSA317" s="58"/>
      <c r="FSB317" s="58"/>
      <c r="FSC317" s="58"/>
      <c r="FSD317" s="58"/>
      <c r="FSE317" s="58"/>
      <c r="FSF317" s="58"/>
      <c r="FSG317" s="58"/>
      <c r="FSH317" s="58"/>
      <c r="FSI317" s="58"/>
      <c r="FSJ317" s="58"/>
      <c r="FSK317" s="58"/>
      <c r="FSL317" s="58"/>
      <c r="FSM317" s="58"/>
      <c r="FSN317" s="58"/>
      <c r="FSO317" s="58"/>
      <c r="FSP317" s="58"/>
      <c r="FSQ317" s="58"/>
      <c r="FSR317" s="58"/>
      <c r="FSS317" s="58"/>
      <c r="FST317" s="58"/>
      <c r="FSU317" s="58"/>
      <c r="FSV317" s="58"/>
      <c r="FSW317" s="58"/>
      <c r="FSX317" s="58"/>
      <c r="FSY317" s="58"/>
      <c r="FSZ317" s="58"/>
      <c r="FTA317" s="58"/>
      <c r="FTB317" s="58"/>
      <c r="FTC317" s="58"/>
      <c r="FTD317" s="58"/>
      <c r="FTE317" s="58"/>
      <c r="FTF317" s="58"/>
      <c r="FTG317" s="58"/>
      <c r="FTH317" s="58"/>
      <c r="FTI317" s="58"/>
      <c r="FTJ317" s="58"/>
      <c r="FTK317" s="58"/>
      <c r="FTL317" s="58"/>
      <c r="FTM317" s="58"/>
      <c r="FTN317" s="58"/>
      <c r="FTO317" s="58"/>
      <c r="FTP317" s="58"/>
      <c r="FTQ317" s="58"/>
      <c r="FTR317" s="58"/>
      <c r="FTS317" s="58"/>
      <c r="FTT317" s="58"/>
      <c r="FTU317" s="58"/>
      <c r="FTV317" s="58"/>
      <c r="FTW317" s="58"/>
      <c r="FTX317" s="58"/>
      <c r="FTY317" s="58"/>
      <c r="FTZ317" s="58"/>
      <c r="FUA317" s="58"/>
      <c r="FUB317" s="58"/>
      <c r="FUC317" s="58"/>
      <c r="FUD317" s="58"/>
      <c r="FUE317" s="58"/>
      <c r="FUF317" s="58"/>
      <c r="FUG317" s="58"/>
      <c r="FUH317" s="58"/>
      <c r="FUI317" s="58"/>
      <c r="FUJ317" s="58"/>
      <c r="FUK317" s="58"/>
      <c r="FUL317" s="58"/>
      <c r="FUM317" s="58"/>
      <c r="FUN317" s="58"/>
      <c r="FUO317" s="58"/>
      <c r="FUP317" s="58"/>
      <c r="FUQ317" s="58"/>
      <c r="FUR317" s="58"/>
      <c r="FUS317" s="58"/>
      <c r="FUT317" s="58"/>
      <c r="FUU317" s="58"/>
      <c r="FUV317" s="58"/>
      <c r="FUW317" s="58"/>
      <c r="FUX317" s="58"/>
      <c r="FUY317" s="58"/>
      <c r="FUZ317" s="58"/>
      <c r="FVA317" s="58"/>
      <c r="FVB317" s="58"/>
      <c r="FVC317" s="58"/>
      <c r="FVD317" s="58"/>
      <c r="FVE317" s="58"/>
      <c r="FVF317" s="58"/>
      <c r="FVG317" s="58"/>
      <c r="FVH317" s="58"/>
      <c r="FVI317" s="58"/>
      <c r="FVJ317" s="58"/>
      <c r="FVK317" s="58"/>
      <c r="FVL317" s="58"/>
      <c r="FVM317" s="58"/>
      <c r="FVN317" s="58"/>
      <c r="FVO317" s="58"/>
      <c r="FVP317" s="58"/>
      <c r="FVQ317" s="58"/>
      <c r="FVR317" s="58"/>
      <c r="FVS317" s="58"/>
      <c r="FVT317" s="58"/>
      <c r="FVU317" s="58"/>
      <c r="FVV317" s="58"/>
      <c r="FVW317" s="58"/>
      <c r="FVX317" s="58"/>
      <c r="FVY317" s="58"/>
      <c r="FVZ317" s="58"/>
      <c r="FWA317" s="58"/>
      <c r="FWB317" s="58"/>
      <c r="FWC317" s="58"/>
      <c r="FWD317" s="58"/>
      <c r="FWE317" s="58"/>
      <c r="FWF317" s="58"/>
      <c r="FWG317" s="58"/>
      <c r="FWH317" s="58"/>
      <c r="FWI317" s="58"/>
      <c r="FWJ317" s="58"/>
      <c r="FWK317" s="58"/>
      <c r="FWL317" s="58"/>
      <c r="FWM317" s="58"/>
      <c r="FWN317" s="58"/>
      <c r="FWO317" s="58"/>
      <c r="FWP317" s="58"/>
      <c r="FWQ317" s="58"/>
      <c r="FWR317" s="58"/>
      <c r="FWS317" s="58"/>
      <c r="FWT317" s="58"/>
      <c r="FWU317" s="58"/>
      <c r="FWV317" s="58"/>
      <c r="FWW317" s="58"/>
      <c r="FWX317" s="58"/>
      <c r="FWY317" s="58"/>
      <c r="FWZ317" s="58"/>
      <c r="FXA317" s="58"/>
      <c r="FXB317" s="58"/>
      <c r="FXC317" s="58"/>
      <c r="FXD317" s="58"/>
      <c r="FXE317" s="58"/>
      <c r="FXF317" s="58"/>
      <c r="FXG317" s="58"/>
      <c r="FXH317" s="58"/>
      <c r="FXI317" s="58"/>
      <c r="FXJ317" s="58"/>
      <c r="FXK317" s="58"/>
      <c r="FXL317" s="58"/>
      <c r="FXM317" s="58"/>
      <c r="FXN317" s="58"/>
      <c r="FXO317" s="58"/>
      <c r="FXP317" s="58"/>
      <c r="FXQ317" s="58"/>
      <c r="FXR317" s="58"/>
      <c r="FXS317" s="58"/>
      <c r="FXT317" s="58"/>
      <c r="FXU317" s="58"/>
      <c r="FXV317" s="58"/>
      <c r="FXW317" s="58"/>
      <c r="FXX317" s="58"/>
      <c r="FXY317" s="58"/>
      <c r="FXZ317" s="58"/>
      <c r="FYA317" s="58"/>
      <c r="FYB317" s="58"/>
      <c r="FYC317" s="58"/>
      <c r="FYD317" s="58"/>
      <c r="FYE317" s="58"/>
      <c r="FYF317" s="58"/>
      <c r="FYG317" s="58"/>
      <c r="FYH317" s="58"/>
      <c r="FYI317" s="58"/>
      <c r="FYJ317" s="58"/>
      <c r="FYK317" s="58"/>
      <c r="FYL317" s="58"/>
      <c r="FYM317" s="58"/>
      <c r="FYN317" s="58"/>
      <c r="FYO317" s="58"/>
      <c r="FYP317" s="58"/>
      <c r="FYQ317" s="58"/>
      <c r="FYR317" s="58"/>
      <c r="FYS317" s="58"/>
      <c r="FYT317" s="58"/>
      <c r="FYU317" s="58"/>
      <c r="FYV317" s="58"/>
      <c r="FYW317" s="58"/>
      <c r="FYX317" s="58"/>
      <c r="FYY317" s="58"/>
      <c r="FYZ317" s="58"/>
      <c r="FZA317" s="58"/>
      <c r="FZB317" s="58"/>
      <c r="FZC317" s="58"/>
      <c r="FZD317" s="58"/>
      <c r="FZE317" s="58"/>
      <c r="FZF317" s="58"/>
      <c r="FZG317" s="58"/>
      <c r="FZH317" s="58"/>
      <c r="FZI317" s="58"/>
      <c r="FZJ317" s="58"/>
      <c r="FZK317" s="58"/>
      <c r="FZL317" s="58"/>
      <c r="FZM317" s="58"/>
      <c r="FZN317" s="58"/>
      <c r="FZO317" s="58"/>
      <c r="FZP317" s="58"/>
      <c r="FZQ317" s="58"/>
      <c r="FZR317" s="58"/>
      <c r="FZS317" s="58"/>
      <c r="FZT317" s="58"/>
      <c r="FZU317" s="58"/>
      <c r="FZV317" s="58"/>
      <c r="FZW317" s="58"/>
      <c r="FZX317" s="58"/>
      <c r="FZY317" s="58"/>
      <c r="FZZ317" s="58"/>
      <c r="GAA317" s="58"/>
      <c r="GAB317" s="58"/>
      <c r="GAC317" s="58"/>
      <c r="GAD317" s="58"/>
      <c r="GAE317" s="58"/>
      <c r="GAF317" s="58"/>
      <c r="GAG317" s="58"/>
      <c r="GAH317" s="58"/>
      <c r="GAI317" s="58"/>
      <c r="GAJ317" s="58"/>
      <c r="GAK317" s="58"/>
      <c r="GAL317" s="58"/>
      <c r="GAM317" s="58"/>
      <c r="GAN317" s="58"/>
      <c r="GAO317" s="58"/>
      <c r="GAP317" s="58"/>
      <c r="GAQ317" s="58"/>
      <c r="GAR317" s="58"/>
      <c r="GAS317" s="58"/>
      <c r="GAT317" s="58"/>
      <c r="GAU317" s="58"/>
      <c r="GAV317" s="58"/>
      <c r="GAW317" s="58"/>
      <c r="GAX317" s="58"/>
      <c r="GAY317" s="58"/>
      <c r="GAZ317" s="58"/>
      <c r="GBA317" s="58"/>
      <c r="GBB317" s="58"/>
      <c r="GBC317" s="58"/>
      <c r="GBD317" s="58"/>
      <c r="GBE317" s="58"/>
      <c r="GBF317" s="58"/>
      <c r="GBG317" s="58"/>
      <c r="GBH317" s="58"/>
      <c r="GBI317" s="58"/>
      <c r="GBJ317" s="58"/>
      <c r="GBK317" s="58"/>
      <c r="GBL317" s="58"/>
      <c r="GBM317" s="58"/>
      <c r="GBN317" s="58"/>
      <c r="GBO317" s="58"/>
      <c r="GBP317" s="58"/>
      <c r="GBQ317" s="58"/>
      <c r="GBR317" s="58"/>
      <c r="GBS317" s="58"/>
      <c r="GBT317" s="58"/>
      <c r="GBU317" s="58"/>
      <c r="GBV317" s="58"/>
      <c r="GBW317" s="58"/>
      <c r="GBX317" s="58"/>
      <c r="GBY317" s="58"/>
      <c r="GBZ317" s="58"/>
      <c r="GCA317" s="58"/>
      <c r="GCB317" s="58"/>
      <c r="GCC317" s="58"/>
      <c r="GCD317" s="58"/>
      <c r="GCE317" s="58"/>
      <c r="GCF317" s="58"/>
      <c r="GCG317" s="58"/>
      <c r="GCH317" s="58"/>
      <c r="GCI317" s="58"/>
      <c r="GCJ317" s="58"/>
      <c r="GCK317" s="58"/>
      <c r="GCL317" s="58"/>
      <c r="GCM317" s="58"/>
      <c r="GCN317" s="58"/>
      <c r="GCO317" s="58"/>
      <c r="GCP317" s="58"/>
      <c r="GCQ317" s="58"/>
      <c r="GCR317" s="58"/>
      <c r="GCS317" s="58"/>
      <c r="GCT317" s="58"/>
      <c r="GCU317" s="58"/>
      <c r="GCV317" s="58"/>
      <c r="GCW317" s="58"/>
      <c r="GCX317" s="58"/>
      <c r="GCY317" s="58"/>
      <c r="GCZ317" s="58"/>
      <c r="GDA317" s="58"/>
      <c r="GDB317" s="58"/>
      <c r="GDC317" s="58"/>
      <c r="GDD317" s="58"/>
      <c r="GDE317" s="58"/>
      <c r="GDF317" s="58"/>
      <c r="GDG317" s="58"/>
      <c r="GDH317" s="58"/>
      <c r="GDI317" s="58"/>
      <c r="GDJ317" s="58"/>
      <c r="GDK317" s="58"/>
      <c r="GDL317" s="58"/>
      <c r="GDM317" s="58"/>
      <c r="GDN317" s="58"/>
      <c r="GDO317" s="58"/>
      <c r="GDP317" s="58"/>
      <c r="GDQ317" s="58"/>
      <c r="GDR317" s="58"/>
      <c r="GDS317" s="58"/>
      <c r="GDT317" s="58"/>
      <c r="GDU317" s="58"/>
      <c r="GDV317" s="58"/>
      <c r="GDW317" s="58"/>
      <c r="GDX317" s="58"/>
      <c r="GDY317" s="58"/>
      <c r="GDZ317" s="58"/>
      <c r="GEA317" s="58"/>
      <c r="GEB317" s="58"/>
      <c r="GEC317" s="58"/>
      <c r="GED317" s="58"/>
      <c r="GEE317" s="58"/>
      <c r="GEF317" s="58"/>
      <c r="GEG317" s="58"/>
      <c r="GEH317" s="58"/>
      <c r="GEI317" s="58"/>
      <c r="GEJ317" s="58"/>
      <c r="GEK317" s="58"/>
      <c r="GEL317" s="58"/>
      <c r="GEM317" s="58"/>
      <c r="GEN317" s="58"/>
      <c r="GEO317" s="58"/>
      <c r="GEP317" s="58"/>
      <c r="GEQ317" s="58"/>
      <c r="GER317" s="58"/>
      <c r="GES317" s="58"/>
      <c r="GET317" s="58"/>
      <c r="GEU317" s="58"/>
      <c r="GEV317" s="58"/>
      <c r="GEW317" s="58"/>
      <c r="GEX317" s="58"/>
      <c r="GEY317" s="58"/>
      <c r="GEZ317" s="58"/>
      <c r="GFA317" s="58"/>
      <c r="GFB317" s="58"/>
      <c r="GFC317" s="58"/>
      <c r="GFD317" s="58"/>
      <c r="GFE317" s="58"/>
      <c r="GFF317" s="58"/>
      <c r="GFG317" s="58"/>
      <c r="GFH317" s="58"/>
      <c r="GFI317" s="58"/>
      <c r="GFJ317" s="58"/>
      <c r="GFK317" s="58"/>
      <c r="GFL317" s="58"/>
      <c r="GFM317" s="58"/>
      <c r="GFN317" s="58"/>
      <c r="GFO317" s="58"/>
      <c r="GFP317" s="58"/>
      <c r="GFQ317" s="58"/>
      <c r="GFR317" s="58"/>
      <c r="GFS317" s="58"/>
      <c r="GFT317" s="58"/>
      <c r="GFU317" s="58"/>
      <c r="GFV317" s="58"/>
      <c r="GFW317" s="58"/>
      <c r="GFX317" s="58"/>
      <c r="GFY317" s="58"/>
      <c r="GFZ317" s="58"/>
      <c r="GGA317" s="58"/>
      <c r="GGB317" s="58"/>
      <c r="GGC317" s="58"/>
      <c r="GGD317" s="58"/>
      <c r="GGE317" s="58"/>
      <c r="GGF317" s="58"/>
      <c r="GGG317" s="58"/>
      <c r="GGH317" s="58"/>
      <c r="GGI317" s="58"/>
      <c r="GGJ317" s="58"/>
      <c r="GGK317" s="58"/>
      <c r="GGL317" s="58"/>
      <c r="GGM317" s="58"/>
      <c r="GGN317" s="58"/>
      <c r="GGO317" s="58"/>
      <c r="GGP317" s="58"/>
      <c r="GGQ317" s="58"/>
      <c r="GGR317" s="58"/>
      <c r="GGS317" s="58"/>
      <c r="GGT317" s="58"/>
      <c r="GGU317" s="58"/>
      <c r="GGV317" s="58"/>
      <c r="GGW317" s="58"/>
      <c r="GGX317" s="58"/>
      <c r="GGY317" s="58"/>
      <c r="GGZ317" s="58"/>
      <c r="GHA317" s="58"/>
      <c r="GHB317" s="58"/>
      <c r="GHC317" s="58"/>
      <c r="GHD317" s="58"/>
      <c r="GHE317" s="58"/>
      <c r="GHF317" s="58"/>
      <c r="GHG317" s="58"/>
      <c r="GHH317" s="58"/>
      <c r="GHI317" s="58"/>
      <c r="GHJ317" s="58"/>
      <c r="GHK317" s="58"/>
      <c r="GHL317" s="58"/>
      <c r="GHM317" s="58"/>
      <c r="GHN317" s="58"/>
      <c r="GHO317" s="58"/>
      <c r="GHP317" s="58"/>
      <c r="GHQ317" s="58"/>
      <c r="GHR317" s="58"/>
      <c r="GHS317" s="58"/>
      <c r="GHT317" s="58"/>
      <c r="GHU317" s="58"/>
      <c r="GHV317" s="58"/>
      <c r="GHW317" s="58"/>
      <c r="GHX317" s="58"/>
      <c r="GHY317" s="58"/>
      <c r="GHZ317" s="58"/>
      <c r="GIA317" s="58"/>
      <c r="GIB317" s="58"/>
      <c r="GIC317" s="58"/>
      <c r="GID317" s="58"/>
      <c r="GIE317" s="58"/>
      <c r="GIF317" s="58"/>
      <c r="GIG317" s="58"/>
      <c r="GIH317" s="58"/>
      <c r="GII317" s="58"/>
      <c r="GIJ317" s="58"/>
      <c r="GIK317" s="58"/>
      <c r="GIL317" s="58"/>
      <c r="GIM317" s="58"/>
      <c r="GIN317" s="58"/>
      <c r="GIO317" s="58"/>
      <c r="GIP317" s="58"/>
      <c r="GIQ317" s="58"/>
      <c r="GIR317" s="58"/>
      <c r="GIS317" s="58"/>
      <c r="GIT317" s="58"/>
      <c r="GIU317" s="58"/>
      <c r="GIV317" s="58"/>
      <c r="GIW317" s="58"/>
      <c r="GIX317" s="58"/>
      <c r="GIY317" s="58"/>
      <c r="GIZ317" s="58"/>
      <c r="GJA317" s="58"/>
      <c r="GJB317" s="58"/>
      <c r="GJC317" s="58"/>
      <c r="GJD317" s="58"/>
      <c r="GJE317" s="58"/>
      <c r="GJF317" s="58"/>
      <c r="GJG317" s="58"/>
      <c r="GJH317" s="58"/>
      <c r="GJI317" s="58"/>
      <c r="GJJ317" s="58"/>
      <c r="GJK317" s="58"/>
      <c r="GJL317" s="58"/>
      <c r="GJM317" s="58"/>
      <c r="GJN317" s="58"/>
      <c r="GJO317" s="58"/>
      <c r="GJP317" s="58"/>
      <c r="GJQ317" s="58"/>
      <c r="GJR317" s="58"/>
      <c r="GJS317" s="58"/>
      <c r="GJT317" s="58"/>
      <c r="GJU317" s="58"/>
      <c r="GJV317" s="58"/>
      <c r="GJW317" s="58"/>
      <c r="GJX317" s="58"/>
      <c r="GJY317" s="58"/>
      <c r="GJZ317" s="58"/>
      <c r="GKA317" s="58"/>
      <c r="GKB317" s="58"/>
      <c r="GKC317" s="58"/>
      <c r="GKD317" s="58"/>
      <c r="GKE317" s="58"/>
      <c r="GKF317" s="58"/>
      <c r="GKG317" s="58"/>
      <c r="GKH317" s="58"/>
      <c r="GKI317" s="58"/>
      <c r="GKJ317" s="58"/>
      <c r="GKK317" s="58"/>
      <c r="GKL317" s="58"/>
      <c r="GKM317" s="58"/>
      <c r="GKN317" s="58"/>
      <c r="GKO317" s="58"/>
      <c r="GKP317" s="58"/>
      <c r="GKQ317" s="58"/>
      <c r="GKR317" s="58"/>
      <c r="GKS317" s="58"/>
      <c r="GKT317" s="58"/>
      <c r="GKU317" s="58"/>
      <c r="GKV317" s="58"/>
      <c r="GKW317" s="58"/>
      <c r="GKX317" s="58"/>
      <c r="GKY317" s="58"/>
      <c r="GKZ317" s="58"/>
      <c r="GLA317" s="58"/>
      <c r="GLB317" s="58"/>
      <c r="GLC317" s="58"/>
      <c r="GLD317" s="58"/>
      <c r="GLE317" s="58"/>
      <c r="GLF317" s="58"/>
      <c r="GLG317" s="58"/>
      <c r="GLH317" s="58"/>
      <c r="GLI317" s="58"/>
      <c r="GLJ317" s="58"/>
      <c r="GLK317" s="58"/>
      <c r="GLL317" s="58"/>
      <c r="GLM317" s="58"/>
      <c r="GLN317" s="58"/>
      <c r="GLO317" s="58"/>
      <c r="GLP317" s="58"/>
      <c r="GLQ317" s="58"/>
      <c r="GLR317" s="58"/>
      <c r="GLS317" s="58"/>
      <c r="GLT317" s="58"/>
      <c r="GLU317" s="58"/>
      <c r="GLV317" s="58"/>
      <c r="GLW317" s="58"/>
      <c r="GLX317" s="58"/>
      <c r="GLY317" s="58"/>
      <c r="GLZ317" s="58"/>
      <c r="GMA317" s="58"/>
      <c r="GMB317" s="58"/>
      <c r="GMC317" s="58"/>
      <c r="GMD317" s="58"/>
      <c r="GME317" s="58"/>
      <c r="GMF317" s="58"/>
      <c r="GMG317" s="58"/>
      <c r="GMH317" s="58"/>
      <c r="GMI317" s="58"/>
      <c r="GMJ317" s="58"/>
      <c r="GMK317" s="58"/>
      <c r="GML317" s="58"/>
      <c r="GMM317" s="58"/>
      <c r="GMN317" s="58"/>
      <c r="GMO317" s="58"/>
      <c r="GMP317" s="58"/>
      <c r="GMQ317" s="58"/>
      <c r="GMR317" s="58"/>
      <c r="GMS317" s="58"/>
      <c r="GMT317" s="58"/>
      <c r="GMU317" s="58"/>
      <c r="GMV317" s="58"/>
      <c r="GMW317" s="58"/>
      <c r="GMX317" s="58"/>
      <c r="GMY317" s="58"/>
      <c r="GMZ317" s="58"/>
      <c r="GNA317" s="58"/>
      <c r="GNB317" s="58"/>
      <c r="GNC317" s="58"/>
      <c r="GND317" s="58"/>
      <c r="GNE317" s="58"/>
      <c r="GNF317" s="58"/>
      <c r="GNG317" s="58"/>
      <c r="GNH317" s="58"/>
      <c r="GNI317" s="58"/>
      <c r="GNJ317" s="58"/>
      <c r="GNK317" s="58"/>
      <c r="GNL317" s="58"/>
      <c r="GNM317" s="58"/>
      <c r="GNN317" s="58"/>
      <c r="GNO317" s="58"/>
      <c r="GNP317" s="58"/>
      <c r="GNQ317" s="58"/>
      <c r="GNR317" s="58"/>
      <c r="GNS317" s="58"/>
      <c r="GNT317" s="58"/>
      <c r="GNU317" s="58"/>
      <c r="GNV317" s="58"/>
      <c r="GNW317" s="58"/>
      <c r="GNX317" s="58"/>
      <c r="GNY317" s="58"/>
      <c r="GNZ317" s="58"/>
      <c r="GOA317" s="58"/>
      <c r="GOB317" s="58"/>
      <c r="GOC317" s="58"/>
      <c r="GOD317" s="58"/>
      <c r="GOE317" s="58"/>
      <c r="GOF317" s="58"/>
      <c r="GOG317" s="58"/>
      <c r="GOH317" s="58"/>
      <c r="GOI317" s="58"/>
      <c r="GOJ317" s="58"/>
      <c r="GOK317" s="58"/>
      <c r="GOL317" s="58"/>
      <c r="GOM317" s="58"/>
      <c r="GON317" s="58"/>
      <c r="GOO317" s="58"/>
      <c r="GOP317" s="58"/>
      <c r="GOQ317" s="58"/>
      <c r="GOR317" s="58"/>
      <c r="GOS317" s="58"/>
      <c r="GOT317" s="58"/>
      <c r="GOU317" s="58"/>
      <c r="GOV317" s="58"/>
      <c r="GOW317" s="58"/>
      <c r="GOX317" s="58"/>
      <c r="GOY317" s="58"/>
      <c r="GOZ317" s="58"/>
      <c r="GPA317" s="58"/>
      <c r="GPB317" s="58"/>
      <c r="GPC317" s="58"/>
      <c r="GPD317" s="58"/>
      <c r="GPE317" s="58"/>
      <c r="GPF317" s="58"/>
      <c r="GPG317" s="58"/>
      <c r="GPH317" s="58"/>
      <c r="GPI317" s="58"/>
      <c r="GPJ317" s="58"/>
      <c r="GPK317" s="58"/>
      <c r="GPL317" s="58"/>
      <c r="GPM317" s="58"/>
      <c r="GPN317" s="58"/>
      <c r="GPO317" s="58"/>
      <c r="GPP317" s="58"/>
      <c r="GPQ317" s="58"/>
      <c r="GPR317" s="58"/>
      <c r="GPS317" s="58"/>
      <c r="GPT317" s="58"/>
      <c r="GPU317" s="58"/>
      <c r="GPV317" s="58"/>
      <c r="GPW317" s="58"/>
      <c r="GPX317" s="58"/>
      <c r="GPY317" s="58"/>
      <c r="GPZ317" s="58"/>
      <c r="GQA317" s="58"/>
      <c r="GQB317" s="58"/>
      <c r="GQC317" s="58"/>
      <c r="GQD317" s="58"/>
      <c r="GQE317" s="58"/>
      <c r="GQF317" s="58"/>
      <c r="GQG317" s="58"/>
      <c r="GQH317" s="58"/>
      <c r="GQI317" s="58"/>
      <c r="GQJ317" s="58"/>
      <c r="GQK317" s="58"/>
      <c r="GQL317" s="58"/>
      <c r="GQM317" s="58"/>
      <c r="GQN317" s="58"/>
      <c r="GQO317" s="58"/>
      <c r="GQP317" s="58"/>
      <c r="GQQ317" s="58"/>
      <c r="GQR317" s="58"/>
      <c r="GQS317" s="58"/>
      <c r="GQT317" s="58"/>
      <c r="GQU317" s="58"/>
      <c r="GQV317" s="58"/>
      <c r="GQW317" s="58"/>
      <c r="GQX317" s="58"/>
      <c r="GQY317" s="58"/>
      <c r="GQZ317" s="58"/>
      <c r="GRA317" s="58"/>
      <c r="GRB317" s="58"/>
      <c r="GRC317" s="58"/>
      <c r="GRD317" s="58"/>
      <c r="GRE317" s="58"/>
      <c r="GRF317" s="58"/>
      <c r="GRG317" s="58"/>
      <c r="GRH317" s="58"/>
      <c r="GRI317" s="58"/>
      <c r="GRJ317" s="58"/>
      <c r="GRK317" s="58"/>
      <c r="GRL317" s="58"/>
      <c r="GRM317" s="58"/>
      <c r="GRN317" s="58"/>
      <c r="GRO317" s="58"/>
      <c r="GRP317" s="58"/>
      <c r="GRQ317" s="58"/>
      <c r="GRR317" s="58"/>
      <c r="GRS317" s="58"/>
      <c r="GRT317" s="58"/>
      <c r="GRU317" s="58"/>
      <c r="GRV317" s="58"/>
      <c r="GRW317" s="58"/>
      <c r="GRX317" s="58"/>
      <c r="GRY317" s="58"/>
      <c r="GRZ317" s="58"/>
      <c r="GSA317" s="58"/>
      <c r="GSB317" s="58"/>
      <c r="GSC317" s="58"/>
      <c r="GSD317" s="58"/>
      <c r="GSE317" s="58"/>
      <c r="GSF317" s="58"/>
      <c r="GSG317" s="58"/>
      <c r="GSH317" s="58"/>
      <c r="GSI317" s="58"/>
      <c r="GSJ317" s="58"/>
      <c r="GSK317" s="58"/>
      <c r="GSL317" s="58"/>
      <c r="GSM317" s="58"/>
      <c r="GSN317" s="58"/>
      <c r="GSO317" s="58"/>
      <c r="GSP317" s="58"/>
      <c r="GSQ317" s="58"/>
      <c r="GSR317" s="58"/>
      <c r="GSS317" s="58"/>
      <c r="GST317" s="58"/>
      <c r="GSU317" s="58"/>
      <c r="GSV317" s="58"/>
      <c r="GSW317" s="58"/>
      <c r="GSX317" s="58"/>
      <c r="GSY317" s="58"/>
      <c r="GSZ317" s="58"/>
      <c r="GTA317" s="58"/>
      <c r="GTB317" s="58"/>
      <c r="GTC317" s="58"/>
      <c r="GTD317" s="58"/>
      <c r="GTE317" s="58"/>
      <c r="GTF317" s="58"/>
      <c r="GTG317" s="58"/>
      <c r="GTH317" s="58"/>
      <c r="GTI317" s="58"/>
      <c r="GTJ317" s="58"/>
      <c r="GTK317" s="58"/>
      <c r="GTL317" s="58"/>
      <c r="GTM317" s="58"/>
      <c r="GTN317" s="58"/>
      <c r="GTO317" s="58"/>
      <c r="GTP317" s="58"/>
      <c r="GTQ317" s="58"/>
      <c r="GTR317" s="58"/>
      <c r="GTS317" s="58"/>
      <c r="GTT317" s="58"/>
      <c r="GTU317" s="58"/>
      <c r="GTV317" s="58"/>
      <c r="GTW317" s="58"/>
      <c r="GTX317" s="58"/>
      <c r="GTY317" s="58"/>
      <c r="GTZ317" s="58"/>
      <c r="GUA317" s="58"/>
      <c r="GUB317" s="58"/>
      <c r="GUC317" s="58"/>
      <c r="GUD317" s="58"/>
      <c r="GUE317" s="58"/>
      <c r="GUF317" s="58"/>
      <c r="GUG317" s="58"/>
      <c r="GUH317" s="58"/>
      <c r="GUI317" s="58"/>
      <c r="GUJ317" s="58"/>
      <c r="GUK317" s="58"/>
      <c r="GUL317" s="58"/>
      <c r="GUM317" s="58"/>
      <c r="GUN317" s="58"/>
      <c r="GUO317" s="58"/>
      <c r="GUP317" s="58"/>
      <c r="GUQ317" s="58"/>
      <c r="GUR317" s="58"/>
      <c r="GUS317" s="58"/>
      <c r="GUT317" s="58"/>
      <c r="GUU317" s="58"/>
      <c r="GUV317" s="58"/>
      <c r="GUW317" s="58"/>
      <c r="GUX317" s="58"/>
      <c r="GUY317" s="58"/>
      <c r="GUZ317" s="58"/>
      <c r="GVA317" s="58"/>
      <c r="GVB317" s="58"/>
      <c r="GVC317" s="58"/>
      <c r="GVD317" s="58"/>
      <c r="GVE317" s="58"/>
      <c r="GVF317" s="58"/>
      <c r="GVG317" s="58"/>
      <c r="GVH317" s="58"/>
      <c r="GVI317" s="58"/>
      <c r="GVJ317" s="58"/>
      <c r="GVK317" s="58"/>
      <c r="GVL317" s="58"/>
      <c r="GVM317" s="58"/>
      <c r="GVN317" s="58"/>
      <c r="GVO317" s="58"/>
      <c r="GVP317" s="58"/>
      <c r="GVQ317" s="58"/>
      <c r="GVR317" s="58"/>
      <c r="GVS317" s="58"/>
      <c r="GVT317" s="58"/>
      <c r="GVU317" s="58"/>
      <c r="GVV317" s="58"/>
      <c r="GVW317" s="58"/>
      <c r="GVX317" s="58"/>
      <c r="GVY317" s="58"/>
      <c r="GVZ317" s="58"/>
      <c r="GWA317" s="58"/>
      <c r="GWB317" s="58"/>
      <c r="GWC317" s="58"/>
      <c r="GWD317" s="58"/>
      <c r="GWE317" s="58"/>
      <c r="GWF317" s="58"/>
      <c r="GWG317" s="58"/>
      <c r="GWH317" s="58"/>
      <c r="GWI317" s="58"/>
      <c r="GWJ317" s="58"/>
      <c r="GWK317" s="58"/>
      <c r="GWL317" s="58"/>
      <c r="GWM317" s="58"/>
      <c r="GWN317" s="58"/>
      <c r="GWO317" s="58"/>
      <c r="GWP317" s="58"/>
      <c r="GWQ317" s="58"/>
      <c r="GWR317" s="58"/>
      <c r="GWS317" s="58"/>
      <c r="GWT317" s="58"/>
      <c r="GWU317" s="58"/>
      <c r="GWV317" s="58"/>
      <c r="GWW317" s="58"/>
      <c r="GWX317" s="58"/>
      <c r="GWY317" s="58"/>
      <c r="GWZ317" s="58"/>
      <c r="GXA317" s="58"/>
      <c r="GXB317" s="58"/>
      <c r="GXC317" s="58"/>
      <c r="GXD317" s="58"/>
      <c r="GXE317" s="58"/>
      <c r="GXF317" s="58"/>
      <c r="GXG317" s="58"/>
      <c r="GXH317" s="58"/>
      <c r="GXI317" s="58"/>
      <c r="GXJ317" s="58"/>
      <c r="GXK317" s="58"/>
      <c r="GXL317" s="58"/>
      <c r="GXM317" s="58"/>
      <c r="GXN317" s="58"/>
      <c r="GXO317" s="58"/>
      <c r="GXP317" s="58"/>
      <c r="GXQ317" s="58"/>
      <c r="GXR317" s="58"/>
      <c r="GXS317" s="58"/>
      <c r="GXT317" s="58"/>
      <c r="GXU317" s="58"/>
      <c r="GXV317" s="58"/>
      <c r="GXW317" s="58"/>
      <c r="GXX317" s="58"/>
      <c r="GXY317" s="58"/>
      <c r="GXZ317" s="58"/>
      <c r="GYA317" s="58"/>
      <c r="GYB317" s="58"/>
      <c r="GYC317" s="58"/>
      <c r="GYD317" s="58"/>
      <c r="GYE317" s="58"/>
      <c r="GYF317" s="58"/>
      <c r="GYG317" s="58"/>
      <c r="GYH317" s="58"/>
      <c r="GYI317" s="58"/>
      <c r="GYJ317" s="58"/>
      <c r="GYK317" s="58"/>
      <c r="GYL317" s="58"/>
      <c r="GYM317" s="58"/>
      <c r="GYN317" s="58"/>
      <c r="GYO317" s="58"/>
      <c r="GYP317" s="58"/>
      <c r="GYQ317" s="58"/>
      <c r="GYR317" s="58"/>
      <c r="GYS317" s="58"/>
      <c r="GYT317" s="58"/>
      <c r="GYU317" s="58"/>
      <c r="GYV317" s="58"/>
      <c r="GYW317" s="58"/>
      <c r="GYX317" s="58"/>
      <c r="GYY317" s="58"/>
      <c r="GYZ317" s="58"/>
      <c r="GZA317" s="58"/>
      <c r="GZB317" s="58"/>
      <c r="GZC317" s="58"/>
      <c r="GZD317" s="58"/>
      <c r="GZE317" s="58"/>
      <c r="GZF317" s="58"/>
      <c r="GZG317" s="58"/>
      <c r="GZH317" s="58"/>
      <c r="GZI317" s="58"/>
      <c r="GZJ317" s="58"/>
      <c r="GZK317" s="58"/>
      <c r="GZL317" s="58"/>
      <c r="GZM317" s="58"/>
      <c r="GZN317" s="58"/>
      <c r="GZO317" s="58"/>
      <c r="GZP317" s="58"/>
      <c r="GZQ317" s="58"/>
      <c r="GZR317" s="58"/>
      <c r="GZS317" s="58"/>
      <c r="GZT317" s="58"/>
      <c r="GZU317" s="58"/>
      <c r="GZV317" s="58"/>
      <c r="GZW317" s="58"/>
      <c r="GZX317" s="58"/>
      <c r="GZY317" s="58"/>
      <c r="GZZ317" s="58"/>
      <c r="HAA317" s="58"/>
      <c r="HAB317" s="58"/>
      <c r="HAC317" s="58"/>
      <c r="HAD317" s="58"/>
      <c r="HAE317" s="58"/>
      <c r="HAF317" s="58"/>
      <c r="HAG317" s="58"/>
      <c r="HAH317" s="58"/>
      <c r="HAI317" s="58"/>
      <c r="HAJ317" s="58"/>
      <c r="HAK317" s="58"/>
      <c r="HAL317" s="58"/>
      <c r="HAM317" s="58"/>
      <c r="HAN317" s="58"/>
      <c r="HAO317" s="58"/>
      <c r="HAP317" s="58"/>
      <c r="HAQ317" s="58"/>
      <c r="HAR317" s="58"/>
      <c r="HAS317" s="58"/>
      <c r="HAT317" s="58"/>
      <c r="HAU317" s="58"/>
      <c r="HAV317" s="58"/>
      <c r="HAW317" s="58"/>
      <c r="HAX317" s="58"/>
      <c r="HAY317" s="58"/>
      <c r="HAZ317" s="58"/>
      <c r="HBA317" s="58"/>
      <c r="HBB317" s="58"/>
      <c r="HBC317" s="58"/>
      <c r="HBD317" s="58"/>
      <c r="HBE317" s="58"/>
      <c r="HBF317" s="58"/>
      <c r="HBG317" s="58"/>
      <c r="HBH317" s="58"/>
      <c r="HBI317" s="58"/>
      <c r="HBJ317" s="58"/>
      <c r="HBK317" s="58"/>
      <c r="HBL317" s="58"/>
      <c r="HBM317" s="58"/>
      <c r="HBN317" s="58"/>
      <c r="HBO317" s="58"/>
      <c r="HBP317" s="58"/>
      <c r="HBQ317" s="58"/>
      <c r="HBR317" s="58"/>
      <c r="HBS317" s="58"/>
      <c r="HBT317" s="58"/>
      <c r="HBU317" s="58"/>
      <c r="HBV317" s="58"/>
      <c r="HBW317" s="58"/>
      <c r="HBX317" s="58"/>
      <c r="HBY317" s="58"/>
      <c r="HBZ317" s="58"/>
      <c r="HCA317" s="58"/>
      <c r="HCB317" s="58"/>
      <c r="HCC317" s="58"/>
      <c r="HCD317" s="58"/>
      <c r="HCE317" s="58"/>
      <c r="HCF317" s="58"/>
      <c r="HCG317" s="58"/>
      <c r="HCH317" s="58"/>
      <c r="HCI317" s="58"/>
      <c r="HCJ317" s="58"/>
      <c r="HCK317" s="58"/>
      <c r="HCL317" s="58"/>
      <c r="HCM317" s="58"/>
      <c r="HCN317" s="58"/>
      <c r="HCO317" s="58"/>
      <c r="HCP317" s="58"/>
      <c r="HCQ317" s="58"/>
      <c r="HCR317" s="58"/>
      <c r="HCS317" s="58"/>
      <c r="HCT317" s="58"/>
      <c r="HCU317" s="58"/>
      <c r="HCV317" s="58"/>
      <c r="HCW317" s="58"/>
      <c r="HCX317" s="58"/>
      <c r="HCY317" s="58"/>
      <c r="HCZ317" s="58"/>
      <c r="HDA317" s="58"/>
      <c r="HDB317" s="58"/>
      <c r="HDC317" s="58"/>
      <c r="HDD317" s="58"/>
      <c r="HDE317" s="58"/>
      <c r="HDF317" s="58"/>
      <c r="HDG317" s="58"/>
      <c r="HDH317" s="58"/>
      <c r="HDI317" s="58"/>
      <c r="HDJ317" s="58"/>
      <c r="HDK317" s="58"/>
      <c r="HDL317" s="58"/>
      <c r="HDM317" s="58"/>
      <c r="HDN317" s="58"/>
      <c r="HDO317" s="58"/>
      <c r="HDP317" s="58"/>
      <c r="HDQ317" s="58"/>
      <c r="HDR317" s="58"/>
      <c r="HDS317" s="58"/>
      <c r="HDT317" s="58"/>
      <c r="HDU317" s="58"/>
      <c r="HDV317" s="58"/>
      <c r="HDW317" s="58"/>
      <c r="HDX317" s="58"/>
      <c r="HDY317" s="58"/>
      <c r="HDZ317" s="58"/>
      <c r="HEA317" s="58"/>
      <c r="HEB317" s="58"/>
      <c r="HEC317" s="58"/>
      <c r="HED317" s="58"/>
      <c r="HEE317" s="58"/>
      <c r="HEF317" s="58"/>
      <c r="HEG317" s="58"/>
      <c r="HEH317" s="58"/>
      <c r="HEI317" s="58"/>
      <c r="HEJ317" s="58"/>
      <c r="HEK317" s="58"/>
      <c r="HEL317" s="58"/>
      <c r="HEM317" s="58"/>
      <c r="HEN317" s="58"/>
      <c r="HEO317" s="58"/>
      <c r="HEP317" s="58"/>
      <c r="HEQ317" s="58"/>
      <c r="HER317" s="58"/>
      <c r="HES317" s="58"/>
      <c r="HET317" s="58"/>
      <c r="HEU317" s="58"/>
      <c r="HEV317" s="58"/>
      <c r="HEW317" s="58"/>
      <c r="HEX317" s="58"/>
      <c r="HEY317" s="58"/>
      <c r="HEZ317" s="58"/>
      <c r="HFA317" s="58"/>
      <c r="HFB317" s="58"/>
      <c r="HFC317" s="58"/>
      <c r="HFD317" s="58"/>
      <c r="HFE317" s="58"/>
      <c r="HFF317" s="58"/>
      <c r="HFG317" s="58"/>
      <c r="HFH317" s="58"/>
      <c r="HFI317" s="58"/>
      <c r="HFJ317" s="58"/>
      <c r="HFK317" s="58"/>
      <c r="HFL317" s="58"/>
      <c r="HFM317" s="58"/>
      <c r="HFN317" s="58"/>
      <c r="HFO317" s="58"/>
      <c r="HFP317" s="58"/>
      <c r="HFQ317" s="58"/>
      <c r="HFR317" s="58"/>
      <c r="HFS317" s="58"/>
      <c r="HFT317" s="58"/>
      <c r="HFU317" s="58"/>
      <c r="HFV317" s="58"/>
      <c r="HFW317" s="58"/>
      <c r="HFX317" s="58"/>
      <c r="HFY317" s="58"/>
      <c r="HFZ317" s="58"/>
      <c r="HGA317" s="58"/>
      <c r="HGB317" s="58"/>
      <c r="HGC317" s="58"/>
      <c r="HGD317" s="58"/>
      <c r="HGE317" s="58"/>
      <c r="HGF317" s="58"/>
      <c r="HGG317" s="58"/>
      <c r="HGH317" s="58"/>
      <c r="HGI317" s="58"/>
      <c r="HGJ317" s="58"/>
      <c r="HGK317" s="58"/>
      <c r="HGL317" s="58"/>
      <c r="HGM317" s="58"/>
      <c r="HGN317" s="58"/>
      <c r="HGO317" s="58"/>
      <c r="HGP317" s="58"/>
      <c r="HGQ317" s="58"/>
      <c r="HGR317" s="58"/>
      <c r="HGS317" s="58"/>
      <c r="HGT317" s="58"/>
      <c r="HGU317" s="58"/>
      <c r="HGV317" s="58"/>
      <c r="HGW317" s="58"/>
      <c r="HGX317" s="58"/>
      <c r="HGY317" s="58"/>
      <c r="HGZ317" s="58"/>
      <c r="HHA317" s="58"/>
      <c r="HHB317" s="58"/>
      <c r="HHC317" s="58"/>
      <c r="HHD317" s="58"/>
      <c r="HHE317" s="58"/>
      <c r="HHF317" s="58"/>
      <c r="HHG317" s="58"/>
      <c r="HHH317" s="58"/>
      <c r="HHI317" s="58"/>
      <c r="HHJ317" s="58"/>
      <c r="HHK317" s="58"/>
      <c r="HHL317" s="58"/>
      <c r="HHM317" s="58"/>
      <c r="HHN317" s="58"/>
      <c r="HHO317" s="58"/>
      <c r="HHP317" s="58"/>
      <c r="HHQ317" s="58"/>
      <c r="HHR317" s="58"/>
      <c r="HHS317" s="58"/>
      <c r="HHT317" s="58"/>
      <c r="HHU317" s="58"/>
      <c r="HHV317" s="58"/>
      <c r="HHW317" s="58"/>
      <c r="HHX317" s="58"/>
      <c r="HHY317" s="58"/>
      <c r="HHZ317" s="58"/>
      <c r="HIA317" s="58"/>
      <c r="HIB317" s="58"/>
      <c r="HIC317" s="58"/>
      <c r="HID317" s="58"/>
      <c r="HIE317" s="58"/>
      <c r="HIF317" s="58"/>
      <c r="HIG317" s="58"/>
      <c r="HIH317" s="58"/>
      <c r="HII317" s="58"/>
      <c r="HIJ317" s="58"/>
      <c r="HIK317" s="58"/>
      <c r="HIL317" s="58"/>
      <c r="HIM317" s="58"/>
      <c r="HIN317" s="58"/>
      <c r="HIO317" s="58"/>
      <c r="HIP317" s="58"/>
      <c r="HIQ317" s="58"/>
      <c r="HIR317" s="58"/>
      <c r="HIS317" s="58"/>
      <c r="HIT317" s="58"/>
      <c r="HIU317" s="58"/>
      <c r="HIV317" s="58"/>
      <c r="HIW317" s="58"/>
      <c r="HIX317" s="58"/>
      <c r="HIY317" s="58"/>
      <c r="HIZ317" s="58"/>
      <c r="HJA317" s="58"/>
      <c r="HJB317" s="58"/>
      <c r="HJC317" s="58"/>
      <c r="HJD317" s="58"/>
      <c r="HJE317" s="58"/>
      <c r="HJF317" s="58"/>
      <c r="HJG317" s="58"/>
      <c r="HJH317" s="58"/>
      <c r="HJI317" s="58"/>
      <c r="HJJ317" s="58"/>
      <c r="HJK317" s="58"/>
      <c r="HJL317" s="58"/>
      <c r="HJM317" s="58"/>
      <c r="HJN317" s="58"/>
      <c r="HJO317" s="58"/>
      <c r="HJP317" s="58"/>
      <c r="HJQ317" s="58"/>
      <c r="HJR317" s="58"/>
      <c r="HJS317" s="58"/>
      <c r="HJT317" s="58"/>
      <c r="HJU317" s="58"/>
      <c r="HJV317" s="58"/>
      <c r="HJW317" s="58"/>
      <c r="HJX317" s="58"/>
      <c r="HJY317" s="58"/>
      <c r="HJZ317" s="58"/>
      <c r="HKA317" s="58"/>
      <c r="HKB317" s="58"/>
      <c r="HKC317" s="58"/>
      <c r="HKD317" s="58"/>
      <c r="HKE317" s="58"/>
      <c r="HKF317" s="58"/>
      <c r="HKG317" s="58"/>
      <c r="HKH317" s="58"/>
      <c r="HKI317" s="58"/>
      <c r="HKJ317" s="58"/>
      <c r="HKK317" s="58"/>
      <c r="HKL317" s="58"/>
      <c r="HKM317" s="58"/>
      <c r="HKN317" s="58"/>
      <c r="HKO317" s="58"/>
      <c r="HKP317" s="58"/>
      <c r="HKQ317" s="58"/>
      <c r="HKR317" s="58"/>
      <c r="HKS317" s="58"/>
      <c r="HKT317" s="58"/>
      <c r="HKU317" s="58"/>
      <c r="HKV317" s="58"/>
      <c r="HKW317" s="58"/>
      <c r="HKX317" s="58"/>
      <c r="HKY317" s="58"/>
      <c r="HKZ317" s="58"/>
      <c r="HLA317" s="58"/>
      <c r="HLB317" s="58"/>
      <c r="HLC317" s="58"/>
      <c r="HLD317" s="58"/>
      <c r="HLE317" s="58"/>
      <c r="HLF317" s="58"/>
      <c r="HLG317" s="58"/>
      <c r="HLH317" s="58"/>
      <c r="HLI317" s="58"/>
      <c r="HLJ317" s="58"/>
      <c r="HLK317" s="58"/>
      <c r="HLL317" s="58"/>
      <c r="HLM317" s="58"/>
      <c r="HLN317" s="58"/>
      <c r="HLO317" s="58"/>
      <c r="HLP317" s="58"/>
      <c r="HLQ317" s="58"/>
      <c r="HLR317" s="58"/>
      <c r="HLS317" s="58"/>
      <c r="HLT317" s="58"/>
      <c r="HLU317" s="58"/>
      <c r="HLV317" s="58"/>
      <c r="HLW317" s="58"/>
      <c r="HLX317" s="58"/>
      <c r="HLY317" s="58"/>
      <c r="HLZ317" s="58"/>
      <c r="HMA317" s="58"/>
      <c r="HMB317" s="58"/>
      <c r="HMC317" s="58"/>
      <c r="HMD317" s="58"/>
      <c r="HME317" s="58"/>
      <c r="HMF317" s="58"/>
      <c r="HMG317" s="58"/>
      <c r="HMH317" s="58"/>
      <c r="HMI317" s="58"/>
      <c r="HMJ317" s="58"/>
      <c r="HMK317" s="58"/>
      <c r="HML317" s="58"/>
      <c r="HMM317" s="58"/>
      <c r="HMN317" s="58"/>
      <c r="HMO317" s="58"/>
      <c r="HMP317" s="58"/>
      <c r="HMQ317" s="58"/>
      <c r="HMR317" s="58"/>
      <c r="HMS317" s="58"/>
      <c r="HMT317" s="58"/>
      <c r="HMU317" s="58"/>
      <c r="HMV317" s="58"/>
      <c r="HMW317" s="58"/>
      <c r="HMX317" s="58"/>
      <c r="HMY317" s="58"/>
      <c r="HMZ317" s="58"/>
      <c r="HNA317" s="58"/>
      <c r="HNB317" s="58"/>
      <c r="HNC317" s="58"/>
      <c r="HND317" s="58"/>
      <c r="HNE317" s="58"/>
      <c r="HNF317" s="58"/>
      <c r="HNG317" s="58"/>
      <c r="HNH317" s="58"/>
      <c r="HNI317" s="58"/>
      <c r="HNJ317" s="58"/>
      <c r="HNK317" s="58"/>
      <c r="HNL317" s="58"/>
      <c r="HNM317" s="58"/>
      <c r="HNN317" s="58"/>
      <c r="HNO317" s="58"/>
      <c r="HNP317" s="58"/>
      <c r="HNQ317" s="58"/>
      <c r="HNR317" s="58"/>
      <c r="HNS317" s="58"/>
      <c r="HNT317" s="58"/>
      <c r="HNU317" s="58"/>
      <c r="HNV317" s="58"/>
      <c r="HNW317" s="58"/>
      <c r="HNX317" s="58"/>
      <c r="HNY317" s="58"/>
      <c r="HNZ317" s="58"/>
      <c r="HOA317" s="58"/>
      <c r="HOB317" s="58"/>
      <c r="HOC317" s="58"/>
      <c r="HOD317" s="58"/>
      <c r="HOE317" s="58"/>
      <c r="HOF317" s="58"/>
      <c r="HOG317" s="58"/>
      <c r="HOH317" s="58"/>
      <c r="HOI317" s="58"/>
      <c r="HOJ317" s="58"/>
      <c r="HOK317" s="58"/>
      <c r="HOL317" s="58"/>
      <c r="HOM317" s="58"/>
      <c r="HON317" s="58"/>
      <c r="HOO317" s="58"/>
      <c r="HOP317" s="58"/>
      <c r="HOQ317" s="58"/>
      <c r="HOR317" s="58"/>
      <c r="HOS317" s="58"/>
      <c r="HOT317" s="58"/>
      <c r="HOU317" s="58"/>
      <c r="HOV317" s="58"/>
      <c r="HOW317" s="58"/>
      <c r="HOX317" s="58"/>
      <c r="HOY317" s="58"/>
      <c r="HOZ317" s="58"/>
      <c r="HPA317" s="58"/>
      <c r="HPB317" s="58"/>
      <c r="HPC317" s="58"/>
      <c r="HPD317" s="58"/>
      <c r="HPE317" s="58"/>
      <c r="HPF317" s="58"/>
      <c r="HPG317" s="58"/>
      <c r="HPH317" s="58"/>
      <c r="HPI317" s="58"/>
      <c r="HPJ317" s="58"/>
      <c r="HPK317" s="58"/>
      <c r="HPL317" s="58"/>
      <c r="HPM317" s="58"/>
      <c r="HPN317" s="58"/>
      <c r="HPO317" s="58"/>
      <c r="HPP317" s="58"/>
      <c r="HPQ317" s="58"/>
      <c r="HPR317" s="58"/>
      <c r="HPS317" s="58"/>
      <c r="HPT317" s="58"/>
      <c r="HPU317" s="58"/>
      <c r="HPV317" s="58"/>
      <c r="HPW317" s="58"/>
      <c r="HPX317" s="58"/>
      <c r="HPY317" s="58"/>
      <c r="HPZ317" s="58"/>
      <c r="HQA317" s="58"/>
      <c r="HQB317" s="58"/>
      <c r="HQC317" s="58"/>
      <c r="HQD317" s="58"/>
      <c r="HQE317" s="58"/>
      <c r="HQF317" s="58"/>
      <c r="HQG317" s="58"/>
      <c r="HQH317" s="58"/>
      <c r="HQI317" s="58"/>
      <c r="HQJ317" s="58"/>
      <c r="HQK317" s="58"/>
      <c r="HQL317" s="58"/>
      <c r="HQM317" s="58"/>
      <c r="HQN317" s="58"/>
      <c r="HQO317" s="58"/>
      <c r="HQP317" s="58"/>
      <c r="HQQ317" s="58"/>
      <c r="HQR317" s="58"/>
      <c r="HQS317" s="58"/>
      <c r="HQT317" s="58"/>
      <c r="HQU317" s="58"/>
      <c r="HQV317" s="58"/>
      <c r="HQW317" s="58"/>
      <c r="HQX317" s="58"/>
      <c r="HQY317" s="58"/>
      <c r="HQZ317" s="58"/>
      <c r="HRA317" s="58"/>
      <c r="HRB317" s="58"/>
      <c r="HRC317" s="58"/>
      <c r="HRD317" s="58"/>
      <c r="HRE317" s="58"/>
      <c r="HRF317" s="58"/>
      <c r="HRG317" s="58"/>
      <c r="HRH317" s="58"/>
      <c r="HRI317" s="58"/>
      <c r="HRJ317" s="58"/>
      <c r="HRK317" s="58"/>
      <c r="HRL317" s="58"/>
      <c r="HRM317" s="58"/>
      <c r="HRN317" s="58"/>
      <c r="HRO317" s="58"/>
      <c r="HRP317" s="58"/>
      <c r="HRQ317" s="58"/>
      <c r="HRR317" s="58"/>
      <c r="HRS317" s="58"/>
      <c r="HRT317" s="58"/>
      <c r="HRU317" s="58"/>
      <c r="HRV317" s="58"/>
      <c r="HRW317" s="58"/>
      <c r="HRX317" s="58"/>
      <c r="HRY317" s="58"/>
      <c r="HRZ317" s="58"/>
      <c r="HSA317" s="58"/>
      <c r="HSB317" s="58"/>
      <c r="HSC317" s="58"/>
      <c r="HSD317" s="58"/>
      <c r="HSE317" s="58"/>
      <c r="HSF317" s="58"/>
      <c r="HSG317" s="58"/>
      <c r="HSH317" s="58"/>
      <c r="HSI317" s="58"/>
      <c r="HSJ317" s="58"/>
      <c r="HSK317" s="58"/>
      <c r="HSL317" s="58"/>
      <c r="HSM317" s="58"/>
      <c r="HSN317" s="58"/>
      <c r="HSO317" s="58"/>
      <c r="HSP317" s="58"/>
      <c r="HSQ317" s="58"/>
      <c r="HSR317" s="58"/>
      <c r="HSS317" s="58"/>
      <c r="HST317" s="58"/>
      <c r="HSU317" s="58"/>
      <c r="HSV317" s="58"/>
      <c r="HSW317" s="58"/>
      <c r="HSX317" s="58"/>
      <c r="HSY317" s="58"/>
      <c r="HSZ317" s="58"/>
      <c r="HTA317" s="58"/>
      <c r="HTB317" s="58"/>
      <c r="HTC317" s="58"/>
      <c r="HTD317" s="58"/>
      <c r="HTE317" s="58"/>
      <c r="HTF317" s="58"/>
      <c r="HTG317" s="58"/>
      <c r="HTH317" s="58"/>
      <c r="HTI317" s="58"/>
      <c r="HTJ317" s="58"/>
      <c r="HTK317" s="58"/>
      <c r="HTL317" s="58"/>
      <c r="HTM317" s="58"/>
      <c r="HTN317" s="58"/>
      <c r="HTO317" s="58"/>
      <c r="HTP317" s="58"/>
      <c r="HTQ317" s="58"/>
      <c r="HTR317" s="58"/>
      <c r="HTS317" s="58"/>
      <c r="HTT317" s="58"/>
      <c r="HTU317" s="58"/>
      <c r="HTV317" s="58"/>
      <c r="HTW317" s="58"/>
      <c r="HTX317" s="58"/>
      <c r="HTY317" s="58"/>
      <c r="HTZ317" s="58"/>
      <c r="HUA317" s="58"/>
      <c r="HUB317" s="58"/>
      <c r="HUC317" s="58"/>
      <c r="HUD317" s="58"/>
      <c r="HUE317" s="58"/>
      <c r="HUF317" s="58"/>
      <c r="HUG317" s="58"/>
      <c r="HUH317" s="58"/>
      <c r="HUI317" s="58"/>
      <c r="HUJ317" s="58"/>
      <c r="HUK317" s="58"/>
      <c r="HUL317" s="58"/>
      <c r="HUM317" s="58"/>
      <c r="HUN317" s="58"/>
      <c r="HUO317" s="58"/>
      <c r="HUP317" s="58"/>
      <c r="HUQ317" s="58"/>
      <c r="HUR317" s="58"/>
      <c r="HUS317" s="58"/>
      <c r="HUT317" s="58"/>
      <c r="HUU317" s="58"/>
      <c r="HUV317" s="58"/>
      <c r="HUW317" s="58"/>
      <c r="HUX317" s="58"/>
      <c r="HUY317" s="58"/>
      <c r="HUZ317" s="58"/>
      <c r="HVA317" s="58"/>
      <c r="HVB317" s="58"/>
      <c r="HVC317" s="58"/>
      <c r="HVD317" s="58"/>
      <c r="HVE317" s="58"/>
      <c r="HVF317" s="58"/>
      <c r="HVG317" s="58"/>
      <c r="HVH317" s="58"/>
      <c r="HVI317" s="58"/>
      <c r="HVJ317" s="58"/>
      <c r="HVK317" s="58"/>
      <c r="HVL317" s="58"/>
      <c r="HVM317" s="58"/>
      <c r="HVN317" s="58"/>
      <c r="HVO317" s="58"/>
      <c r="HVP317" s="58"/>
      <c r="HVQ317" s="58"/>
      <c r="HVR317" s="58"/>
      <c r="HVS317" s="58"/>
      <c r="HVT317" s="58"/>
      <c r="HVU317" s="58"/>
      <c r="HVV317" s="58"/>
      <c r="HVW317" s="58"/>
      <c r="HVX317" s="58"/>
      <c r="HVY317" s="58"/>
      <c r="HVZ317" s="58"/>
      <c r="HWA317" s="58"/>
      <c r="HWB317" s="58"/>
      <c r="HWC317" s="58"/>
      <c r="HWD317" s="58"/>
      <c r="HWE317" s="58"/>
      <c r="HWF317" s="58"/>
      <c r="HWG317" s="58"/>
      <c r="HWH317" s="58"/>
      <c r="HWI317" s="58"/>
      <c r="HWJ317" s="58"/>
      <c r="HWK317" s="58"/>
      <c r="HWL317" s="58"/>
      <c r="HWM317" s="58"/>
      <c r="HWN317" s="58"/>
      <c r="HWO317" s="58"/>
      <c r="HWP317" s="58"/>
      <c r="HWQ317" s="58"/>
      <c r="HWR317" s="58"/>
      <c r="HWS317" s="58"/>
      <c r="HWT317" s="58"/>
      <c r="HWU317" s="58"/>
      <c r="HWV317" s="58"/>
      <c r="HWW317" s="58"/>
      <c r="HWX317" s="58"/>
      <c r="HWY317" s="58"/>
      <c r="HWZ317" s="58"/>
      <c r="HXA317" s="58"/>
      <c r="HXB317" s="58"/>
      <c r="HXC317" s="58"/>
      <c r="HXD317" s="58"/>
      <c r="HXE317" s="58"/>
      <c r="HXF317" s="58"/>
      <c r="HXG317" s="58"/>
      <c r="HXH317" s="58"/>
      <c r="HXI317" s="58"/>
      <c r="HXJ317" s="58"/>
      <c r="HXK317" s="58"/>
      <c r="HXL317" s="58"/>
      <c r="HXM317" s="58"/>
      <c r="HXN317" s="58"/>
      <c r="HXO317" s="58"/>
      <c r="HXP317" s="58"/>
      <c r="HXQ317" s="58"/>
      <c r="HXR317" s="58"/>
      <c r="HXS317" s="58"/>
      <c r="HXT317" s="58"/>
      <c r="HXU317" s="58"/>
      <c r="HXV317" s="58"/>
      <c r="HXW317" s="58"/>
      <c r="HXX317" s="58"/>
      <c r="HXY317" s="58"/>
      <c r="HXZ317" s="58"/>
      <c r="HYA317" s="58"/>
      <c r="HYB317" s="58"/>
      <c r="HYC317" s="58"/>
      <c r="HYD317" s="58"/>
      <c r="HYE317" s="58"/>
      <c r="HYF317" s="58"/>
      <c r="HYG317" s="58"/>
      <c r="HYH317" s="58"/>
      <c r="HYI317" s="58"/>
      <c r="HYJ317" s="58"/>
      <c r="HYK317" s="58"/>
      <c r="HYL317" s="58"/>
      <c r="HYM317" s="58"/>
      <c r="HYN317" s="58"/>
      <c r="HYO317" s="58"/>
      <c r="HYP317" s="58"/>
      <c r="HYQ317" s="58"/>
      <c r="HYR317" s="58"/>
      <c r="HYS317" s="58"/>
      <c r="HYT317" s="58"/>
      <c r="HYU317" s="58"/>
      <c r="HYV317" s="58"/>
      <c r="HYW317" s="58"/>
      <c r="HYX317" s="58"/>
      <c r="HYY317" s="58"/>
      <c r="HYZ317" s="58"/>
      <c r="HZA317" s="58"/>
      <c r="HZB317" s="58"/>
      <c r="HZC317" s="58"/>
      <c r="HZD317" s="58"/>
      <c r="HZE317" s="58"/>
      <c r="HZF317" s="58"/>
      <c r="HZG317" s="58"/>
      <c r="HZH317" s="58"/>
      <c r="HZI317" s="58"/>
      <c r="HZJ317" s="58"/>
      <c r="HZK317" s="58"/>
      <c r="HZL317" s="58"/>
      <c r="HZM317" s="58"/>
      <c r="HZN317" s="58"/>
      <c r="HZO317" s="58"/>
      <c r="HZP317" s="58"/>
      <c r="HZQ317" s="58"/>
      <c r="HZR317" s="58"/>
      <c r="HZS317" s="58"/>
      <c r="HZT317" s="58"/>
      <c r="HZU317" s="58"/>
      <c r="HZV317" s="58"/>
      <c r="HZW317" s="58"/>
      <c r="HZX317" s="58"/>
      <c r="HZY317" s="58"/>
      <c r="HZZ317" s="58"/>
      <c r="IAA317" s="58"/>
      <c r="IAB317" s="58"/>
      <c r="IAC317" s="58"/>
      <c r="IAD317" s="58"/>
      <c r="IAE317" s="58"/>
      <c r="IAF317" s="58"/>
      <c r="IAG317" s="58"/>
      <c r="IAH317" s="58"/>
      <c r="IAI317" s="58"/>
      <c r="IAJ317" s="58"/>
      <c r="IAK317" s="58"/>
      <c r="IAL317" s="58"/>
      <c r="IAM317" s="58"/>
      <c r="IAN317" s="58"/>
      <c r="IAO317" s="58"/>
      <c r="IAP317" s="58"/>
      <c r="IAQ317" s="58"/>
      <c r="IAR317" s="58"/>
      <c r="IAS317" s="58"/>
      <c r="IAT317" s="58"/>
      <c r="IAU317" s="58"/>
      <c r="IAV317" s="58"/>
      <c r="IAW317" s="58"/>
      <c r="IAX317" s="58"/>
      <c r="IAY317" s="58"/>
      <c r="IAZ317" s="58"/>
      <c r="IBA317" s="58"/>
      <c r="IBB317" s="58"/>
      <c r="IBC317" s="58"/>
      <c r="IBD317" s="58"/>
      <c r="IBE317" s="58"/>
      <c r="IBF317" s="58"/>
      <c r="IBG317" s="58"/>
      <c r="IBH317" s="58"/>
      <c r="IBI317" s="58"/>
      <c r="IBJ317" s="58"/>
      <c r="IBK317" s="58"/>
      <c r="IBL317" s="58"/>
      <c r="IBM317" s="58"/>
      <c r="IBN317" s="58"/>
      <c r="IBO317" s="58"/>
      <c r="IBP317" s="58"/>
      <c r="IBQ317" s="58"/>
      <c r="IBR317" s="58"/>
      <c r="IBS317" s="58"/>
      <c r="IBT317" s="58"/>
      <c r="IBU317" s="58"/>
      <c r="IBV317" s="58"/>
      <c r="IBW317" s="58"/>
      <c r="IBX317" s="58"/>
      <c r="IBY317" s="58"/>
      <c r="IBZ317" s="58"/>
      <c r="ICA317" s="58"/>
      <c r="ICB317" s="58"/>
      <c r="ICC317" s="58"/>
      <c r="ICD317" s="58"/>
      <c r="ICE317" s="58"/>
      <c r="ICF317" s="58"/>
      <c r="ICG317" s="58"/>
      <c r="ICH317" s="58"/>
      <c r="ICI317" s="58"/>
      <c r="ICJ317" s="58"/>
      <c r="ICK317" s="58"/>
      <c r="ICL317" s="58"/>
      <c r="ICM317" s="58"/>
      <c r="ICN317" s="58"/>
      <c r="ICO317" s="58"/>
      <c r="ICP317" s="58"/>
      <c r="ICQ317" s="58"/>
      <c r="ICR317" s="58"/>
      <c r="ICS317" s="58"/>
      <c r="ICT317" s="58"/>
      <c r="ICU317" s="58"/>
      <c r="ICV317" s="58"/>
      <c r="ICW317" s="58"/>
      <c r="ICX317" s="58"/>
      <c r="ICY317" s="58"/>
      <c r="ICZ317" s="58"/>
      <c r="IDA317" s="58"/>
      <c r="IDB317" s="58"/>
      <c r="IDC317" s="58"/>
      <c r="IDD317" s="58"/>
      <c r="IDE317" s="58"/>
      <c r="IDF317" s="58"/>
      <c r="IDG317" s="58"/>
      <c r="IDH317" s="58"/>
      <c r="IDI317" s="58"/>
      <c r="IDJ317" s="58"/>
      <c r="IDK317" s="58"/>
      <c r="IDL317" s="58"/>
      <c r="IDM317" s="58"/>
      <c r="IDN317" s="58"/>
      <c r="IDO317" s="58"/>
      <c r="IDP317" s="58"/>
      <c r="IDQ317" s="58"/>
      <c r="IDR317" s="58"/>
      <c r="IDS317" s="58"/>
      <c r="IDT317" s="58"/>
      <c r="IDU317" s="58"/>
      <c r="IDV317" s="58"/>
      <c r="IDW317" s="58"/>
      <c r="IDX317" s="58"/>
      <c r="IDY317" s="58"/>
      <c r="IDZ317" s="58"/>
      <c r="IEA317" s="58"/>
      <c r="IEB317" s="58"/>
      <c r="IEC317" s="58"/>
      <c r="IED317" s="58"/>
      <c r="IEE317" s="58"/>
      <c r="IEF317" s="58"/>
      <c r="IEG317" s="58"/>
      <c r="IEH317" s="58"/>
      <c r="IEI317" s="58"/>
      <c r="IEJ317" s="58"/>
      <c r="IEK317" s="58"/>
      <c r="IEL317" s="58"/>
      <c r="IEM317" s="58"/>
      <c r="IEN317" s="58"/>
      <c r="IEO317" s="58"/>
      <c r="IEP317" s="58"/>
      <c r="IEQ317" s="58"/>
      <c r="IER317" s="58"/>
      <c r="IES317" s="58"/>
      <c r="IET317" s="58"/>
      <c r="IEU317" s="58"/>
      <c r="IEV317" s="58"/>
      <c r="IEW317" s="58"/>
      <c r="IEX317" s="58"/>
      <c r="IEY317" s="58"/>
      <c r="IEZ317" s="58"/>
      <c r="IFA317" s="58"/>
      <c r="IFB317" s="58"/>
      <c r="IFC317" s="58"/>
      <c r="IFD317" s="58"/>
      <c r="IFE317" s="58"/>
      <c r="IFF317" s="58"/>
      <c r="IFG317" s="58"/>
      <c r="IFH317" s="58"/>
      <c r="IFI317" s="58"/>
      <c r="IFJ317" s="58"/>
      <c r="IFK317" s="58"/>
      <c r="IFL317" s="58"/>
      <c r="IFM317" s="58"/>
      <c r="IFN317" s="58"/>
      <c r="IFO317" s="58"/>
      <c r="IFP317" s="58"/>
      <c r="IFQ317" s="58"/>
      <c r="IFR317" s="58"/>
      <c r="IFS317" s="58"/>
      <c r="IFT317" s="58"/>
      <c r="IFU317" s="58"/>
      <c r="IFV317" s="58"/>
      <c r="IFW317" s="58"/>
      <c r="IFX317" s="58"/>
      <c r="IFY317" s="58"/>
      <c r="IFZ317" s="58"/>
      <c r="IGA317" s="58"/>
      <c r="IGB317" s="58"/>
      <c r="IGC317" s="58"/>
      <c r="IGD317" s="58"/>
      <c r="IGE317" s="58"/>
      <c r="IGF317" s="58"/>
      <c r="IGG317" s="58"/>
      <c r="IGH317" s="58"/>
      <c r="IGI317" s="58"/>
      <c r="IGJ317" s="58"/>
      <c r="IGK317" s="58"/>
      <c r="IGL317" s="58"/>
      <c r="IGM317" s="58"/>
      <c r="IGN317" s="58"/>
      <c r="IGO317" s="58"/>
      <c r="IGP317" s="58"/>
      <c r="IGQ317" s="58"/>
      <c r="IGR317" s="58"/>
      <c r="IGS317" s="58"/>
      <c r="IGT317" s="58"/>
      <c r="IGU317" s="58"/>
      <c r="IGV317" s="58"/>
      <c r="IGW317" s="58"/>
      <c r="IGX317" s="58"/>
      <c r="IGY317" s="58"/>
      <c r="IGZ317" s="58"/>
      <c r="IHA317" s="58"/>
      <c r="IHB317" s="58"/>
      <c r="IHC317" s="58"/>
      <c r="IHD317" s="58"/>
      <c r="IHE317" s="58"/>
      <c r="IHF317" s="58"/>
      <c r="IHG317" s="58"/>
      <c r="IHH317" s="58"/>
      <c r="IHI317" s="58"/>
      <c r="IHJ317" s="58"/>
      <c r="IHK317" s="58"/>
      <c r="IHL317" s="58"/>
      <c r="IHM317" s="58"/>
      <c r="IHN317" s="58"/>
      <c r="IHO317" s="58"/>
      <c r="IHP317" s="58"/>
      <c r="IHQ317" s="58"/>
      <c r="IHR317" s="58"/>
      <c r="IHS317" s="58"/>
      <c r="IHT317" s="58"/>
      <c r="IHU317" s="58"/>
      <c r="IHV317" s="58"/>
      <c r="IHW317" s="58"/>
      <c r="IHX317" s="58"/>
      <c r="IHY317" s="58"/>
      <c r="IHZ317" s="58"/>
      <c r="IIA317" s="58"/>
      <c r="IIB317" s="58"/>
      <c r="IIC317" s="58"/>
      <c r="IID317" s="58"/>
      <c r="IIE317" s="58"/>
      <c r="IIF317" s="58"/>
      <c r="IIG317" s="58"/>
      <c r="IIH317" s="58"/>
      <c r="III317" s="58"/>
      <c r="IIJ317" s="58"/>
      <c r="IIK317" s="58"/>
      <c r="IIL317" s="58"/>
      <c r="IIM317" s="58"/>
      <c r="IIN317" s="58"/>
      <c r="IIO317" s="58"/>
      <c r="IIP317" s="58"/>
      <c r="IIQ317" s="58"/>
      <c r="IIR317" s="58"/>
      <c r="IIS317" s="58"/>
      <c r="IIT317" s="58"/>
      <c r="IIU317" s="58"/>
      <c r="IIV317" s="58"/>
      <c r="IIW317" s="58"/>
      <c r="IIX317" s="58"/>
      <c r="IIY317" s="58"/>
      <c r="IIZ317" s="58"/>
      <c r="IJA317" s="58"/>
      <c r="IJB317" s="58"/>
      <c r="IJC317" s="58"/>
      <c r="IJD317" s="58"/>
      <c r="IJE317" s="58"/>
      <c r="IJF317" s="58"/>
      <c r="IJG317" s="58"/>
      <c r="IJH317" s="58"/>
      <c r="IJI317" s="58"/>
      <c r="IJJ317" s="58"/>
      <c r="IJK317" s="58"/>
      <c r="IJL317" s="58"/>
      <c r="IJM317" s="58"/>
      <c r="IJN317" s="58"/>
      <c r="IJO317" s="58"/>
      <c r="IJP317" s="58"/>
      <c r="IJQ317" s="58"/>
      <c r="IJR317" s="58"/>
      <c r="IJS317" s="58"/>
      <c r="IJT317" s="58"/>
      <c r="IJU317" s="58"/>
      <c r="IJV317" s="58"/>
      <c r="IJW317" s="58"/>
      <c r="IJX317" s="58"/>
      <c r="IJY317" s="58"/>
      <c r="IJZ317" s="58"/>
      <c r="IKA317" s="58"/>
      <c r="IKB317" s="58"/>
      <c r="IKC317" s="58"/>
      <c r="IKD317" s="58"/>
      <c r="IKE317" s="58"/>
      <c r="IKF317" s="58"/>
      <c r="IKG317" s="58"/>
      <c r="IKH317" s="58"/>
      <c r="IKI317" s="58"/>
      <c r="IKJ317" s="58"/>
      <c r="IKK317" s="58"/>
      <c r="IKL317" s="58"/>
      <c r="IKM317" s="58"/>
      <c r="IKN317" s="58"/>
      <c r="IKO317" s="58"/>
      <c r="IKP317" s="58"/>
      <c r="IKQ317" s="58"/>
      <c r="IKR317" s="58"/>
      <c r="IKS317" s="58"/>
      <c r="IKT317" s="58"/>
      <c r="IKU317" s="58"/>
      <c r="IKV317" s="58"/>
      <c r="IKW317" s="58"/>
      <c r="IKX317" s="58"/>
      <c r="IKY317" s="58"/>
      <c r="IKZ317" s="58"/>
      <c r="ILA317" s="58"/>
      <c r="ILB317" s="58"/>
      <c r="ILC317" s="58"/>
      <c r="ILD317" s="58"/>
      <c r="ILE317" s="58"/>
      <c r="ILF317" s="58"/>
      <c r="ILG317" s="58"/>
      <c r="ILH317" s="58"/>
      <c r="ILI317" s="58"/>
      <c r="ILJ317" s="58"/>
      <c r="ILK317" s="58"/>
      <c r="ILL317" s="58"/>
      <c r="ILM317" s="58"/>
      <c r="ILN317" s="58"/>
      <c r="ILO317" s="58"/>
      <c r="ILP317" s="58"/>
      <c r="ILQ317" s="58"/>
      <c r="ILR317" s="58"/>
      <c r="ILS317" s="58"/>
      <c r="ILT317" s="58"/>
      <c r="ILU317" s="58"/>
      <c r="ILV317" s="58"/>
      <c r="ILW317" s="58"/>
      <c r="ILX317" s="58"/>
      <c r="ILY317" s="58"/>
      <c r="ILZ317" s="58"/>
      <c r="IMA317" s="58"/>
      <c r="IMB317" s="58"/>
      <c r="IMC317" s="58"/>
      <c r="IMD317" s="58"/>
      <c r="IME317" s="58"/>
      <c r="IMF317" s="58"/>
      <c r="IMG317" s="58"/>
      <c r="IMH317" s="58"/>
      <c r="IMI317" s="58"/>
      <c r="IMJ317" s="58"/>
      <c r="IMK317" s="58"/>
      <c r="IML317" s="58"/>
      <c r="IMM317" s="58"/>
      <c r="IMN317" s="58"/>
      <c r="IMO317" s="58"/>
      <c r="IMP317" s="58"/>
      <c r="IMQ317" s="58"/>
      <c r="IMR317" s="58"/>
      <c r="IMS317" s="58"/>
      <c r="IMT317" s="58"/>
      <c r="IMU317" s="58"/>
      <c r="IMV317" s="58"/>
      <c r="IMW317" s="58"/>
      <c r="IMX317" s="58"/>
      <c r="IMY317" s="58"/>
      <c r="IMZ317" s="58"/>
      <c r="INA317" s="58"/>
      <c r="INB317" s="58"/>
      <c r="INC317" s="58"/>
      <c r="IND317" s="58"/>
      <c r="INE317" s="58"/>
      <c r="INF317" s="58"/>
      <c r="ING317" s="58"/>
      <c r="INH317" s="58"/>
      <c r="INI317" s="58"/>
      <c r="INJ317" s="58"/>
      <c r="INK317" s="58"/>
      <c r="INL317" s="58"/>
      <c r="INM317" s="58"/>
      <c r="INN317" s="58"/>
      <c r="INO317" s="58"/>
      <c r="INP317" s="58"/>
      <c r="INQ317" s="58"/>
      <c r="INR317" s="58"/>
      <c r="INS317" s="58"/>
      <c r="INT317" s="58"/>
      <c r="INU317" s="58"/>
      <c r="INV317" s="58"/>
      <c r="INW317" s="58"/>
      <c r="INX317" s="58"/>
      <c r="INY317" s="58"/>
      <c r="INZ317" s="58"/>
      <c r="IOA317" s="58"/>
      <c r="IOB317" s="58"/>
      <c r="IOC317" s="58"/>
      <c r="IOD317" s="58"/>
      <c r="IOE317" s="58"/>
      <c r="IOF317" s="58"/>
      <c r="IOG317" s="58"/>
      <c r="IOH317" s="58"/>
      <c r="IOI317" s="58"/>
      <c r="IOJ317" s="58"/>
      <c r="IOK317" s="58"/>
      <c r="IOL317" s="58"/>
      <c r="IOM317" s="58"/>
      <c r="ION317" s="58"/>
      <c r="IOO317" s="58"/>
      <c r="IOP317" s="58"/>
      <c r="IOQ317" s="58"/>
      <c r="IOR317" s="58"/>
      <c r="IOS317" s="58"/>
      <c r="IOT317" s="58"/>
      <c r="IOU317" s="58"/>
      <c r="IOV317" s="58"/>
      <c r="IOW317" s="58"/>
      <c r="IOX317" s="58"/>
      <c r="IOY317" s="58"/>
      <c r="IOZ317" s="58"/>
      <c r="IPA317" s="58"/>
      <c r="IPB317" s="58"/>
      <c r="IPC317" s="58"/>
      <c r="IPD317" s="58"/>
      <c r="IPE317" s="58"/>
      <c r="IPF317" s="58"/>
      <c r="IPG317" s="58"/>
      <c r="IPH317" s="58"/>
      <c r="IPI317" s="58"/>
      <c r="IPJ317" s="58"/>
      <c r="IPK317" s="58"/>
      <c r="IPL317" s="58"/>
      <c r="IPM317" s="58"/>
      <c r="IPN317" s="58"/>
      <c r="IPO317" s="58"/>
      <c r="IPP317" s="58"/>
      <c r="IPQ317" s="58"/>
      <c r="IPR317" s="58"/>
      <c r="IPS317" s="58"/>
      <c r="IPT317" s="58"/>
      <c r="IPU317" s="58"/>
      <c r="IPV317" s="58"/>
      <c r="IPW317" s="58"/>
      <c r="IPX317" s="58"/>
      <c r="IPY317" s="58"/>
      <c r="IPZ317" s="58"/>
      <c r="IQA317" s="58"/>
      <c r="IQB317" s="58"/>
      <c r="IQC317" s="58"/>
      <c r="IQD317" s="58"/>
      <c r="IQE317" s="58"/>
      <c r="IQF317" s="58"/>
      <c r="IQG317" s="58"/>
      <c r="IQH317" s="58"/>
      <c r="IQI317" s="58"/>
      <c r="IQJ317" s="58"/>
      <c r="IQK317" s="58"/>
      <c r="IQL317" s="58"/>
      <c r="IQM317" s="58"/>
      <c r="IQN317" s="58"/>
      <c r="IQO317" s="58"/>
      <c r="IQP317" s="58"/>
      <c r="IQQ317" s="58"/>
      <c r="IQR317" s="58"/>
      <c r="IQS317" s="58"/>
      <c r="IQT317" s="58"/>
      <c r="IQU317" s="58"/>
      <c r="IQV317" s="58"/>
      <c r="IQW317" s="58"/>
      <c r="IQX317" s="58"/>
      <c r="IQY317" s="58"/>
      <c r="IQZ317" s="58"/>
      <c r="IRA317" s="58"/>
      <c r="IRB317" s="58"/>
      <c r="IRC317" s="58"/>
      <c r="IRD317" s="58"/>
      <c r="IRE317" s="58"/>
      <c r="IRF317" s="58"/>
      <c r="IRG317" s="58"/>
      <c r="IRH317" s="58"/>
      <c r="IRI317" s="58"/>
      <c r="IRJ317" s="58"/>
      <c r="IRK317" s="58"/>
      <c r="IRL317" s="58"/>
      <c r="IRM317" s="58"/>
      <c r="IRN317" s="58"/>
      <c r="IRO317" s="58"/>
      <c r="IRP317" s="58"/>
      <c r="IRQ317" s="58"/>
      <c r="IRR317" s="58"/>
      <c r="IRS317" s="58"/>
      <c r="IRT317" s="58"/>
      <c r="IRU317" s="58"/>
      <c r="IRV317" s="58"/>
      <c r="IRW317" s="58"/>
      <c r="IRX317" s="58"/>
      <c r="IRY317" s="58"/>
      <c r="IRZ317" s="58"/>
      <c r="ISA317" s="58"/>
      <c r="ISB317" s="58"/>
      <c r="ISC317" s="58"/>
      <c r="ISD317" s="58"/>
      <c r="ISE317" s="58"/>
      <c r="ISF317" s="58"/>
      <c r="ISG317" s="58"/>
      <c r="ISH317" s="58"/>
      <c r="ISI317" s="58"/>
      <c r="ISJ317" s="58"/>
      <c r="ISK317" s="58"/>
      <c r="ISL317" s="58"/>
      <c r="ISM317" s="58"/>
      <c r="ISN317" s="58"/>
      <c r="ISO317" s="58"/>
      <c r="ISP317" s="58"/>
      <c r="ISQ317" s="58"/>
      <c r="ISR317" s="58"/>
      <c r="ISS317" s="58"/>
      <c r="IST317" s="58"/>
      <c r="ISU317" s="58"/>
      <c r="ISV317" s="58"/>
      <c r="ISW317" s="58"/>
      <c r="ISX317" s="58"/>
      <c r="ISY317" s="58"/>
      <c r="ISZ317" s="58"/>
      <c r="ITA317" s="58"/>
      <c r="ITB317" s="58"/>
      <c r="ITC317" s="58"/>
      <c r="ITD317" s="58"/>
      <c r="ITE317" s="58"/>
      <c r="ITF317" s="58"/>
      <c r="ITG317" s="58"/>
      <c r="ITH317" s="58"/>
      <c r="ITI317" s="58"/>
      <c r="ITJ317" s="58"/>
      <c r="ITK317" s="58"/>
      <c r="ITL317" s="58"/>
      <c r="ITM317" s="58"/>
      <c r="ITN317" s="58"/>
      <c r="ITO317" s="58"/>
      <c r="ITP317" s="58"/>
      <c r="ITQ317" s="58"/>
      <c r="ITR317" s="58"/>
      <c r="ITS317" s="58"/>
      <c r="ITT317" s="58"/>
      <c r="ITU317" s="58"/>
      <c r="ITV317" s="58"/>
      <c r="ITW317" s="58"/>
      <c r="ITX317" s="58"/>
      <c r="ITY317" s="58"/>
      <c r="ITZ317" s="58"/>
      <c r="IUA317" s="58"/>
      <c r="IUB317" s="58"/>
      <c r="IUC317" s="58"/>
      <c r="IUD317" s="58"/>
      <c r="IUE317" s="58"/>
      <c r="IUF317" s="58"/>
      <c r="IUG317" s="58"/>
      <c r="IUH317" s="58"/>
      <c r="IUI317" s="58"/>
      <c r="IUJ317" s="58"/>
      <c r="IUK317" s="58"/>
      <c r="IUL317" s="58"/>
      <c r="IUM317" s="58"/>
      <c r="IUN317" s="58"/>
      <c r="IUO317" s="58"/>
      <c r="IUP317" s="58"/>
      <c r="IUQ317" s="58"/>
      <c r="IUR317" s="58"/>
      <c r="IUS317" s="58"/>
      <c r="IUT317" s="58"/>
      <c r="IUU317" s="58"/>
      <c r="IUV317" s="58"/>
      <c r="IUW317" s="58"/>
      <c r="IUX317" s="58"/>
      <c r="IUY317" s="58"/>
      <c r="IUZ317" s="58"/>
      <c r="IVA317" s="58"/>
      <c r="IVB317" s="58"/>
      <c r="IVC317" s="58"/>
      <c r="IVD317" s="58"/>
      <c r="IVE317" s="58"/>
      <c r="IVF317" s="58"/>
      <c r="IVG317" s="58"/>
      <c r="IVH317" s="58"/>
      <c r="IVI317" s="58"/>
      <c r="IVJ317" s="58"/>
      <c r="IVK317" s="58"/>
      <c r="IVL317" s="58"/>
      <c r="IVM317" s="58"/>
      <c r="IVN317" s="58"/>
      <c r="IVO317" s="58"/>
      <c r="IVP317" s="58"/>
      <c r="IVQ317" s="58"/>
      <c r="IVR317" s="58"/>
      <c r="IVS317" s="58"/>
      <c r="IVT317" s="58"/>
      <c r="IVU317" s="58"/>
      <c r="IVV317" s="58"/>
      <c r="IVW317" s="58"/>
      <c r="IVX317" s="58"/>
      <c r="IVY317" s="58"/>
      <c r="IVZ317" s="58"/>
      <c r="IWA317" s="58"/>
      <c r="IWB317" s="58"/>
      <c r="IWC317" s="58"/>
      <c r="IWD317" s="58"/>
      <c r="IWE317" s="58"/>
      <c r="IWF317" s="58"/>
      <c r="IWG317" s="58"/>
      <c r="IWH317" s="58"/>
      <c r="IWI317" s="58"/>
      <c r="IWJ317" s="58"/>
      <c r="IWK317" s="58"/>
      <c r="IWL317" s="58"/>
      <c r="IWM317" s="58"/>
      <c r="IWN317" s="58"/>
      <c r="IWO317" s="58"/>
      <c r="IWP317" s="58"/>
      <c r="IWQ317" s="58"/>
      <c r="IWR317" s="58"/>
      <c r="IWS317" s="58"/>
      <c r="IWT317" s="58"/>
      <c r="IWU317" s="58"/>
      <c r="IWV317" s="58"/>
      <c r="IWW317" s="58"/>
      <c r="IWX317" s="58"/>
      <c r="IWY317" s="58"/>
      <c r="IWZ317" s="58"/>
      <c r="IXA317" s="58"/>
      <c r="IXB317" s="58"/>
      <c r="IXC317" s="58"/>
      <c r="IXD317" s="58"/>
      <c r="IXE317" s="58"/>
      <c r="IXF317" s="58"/>
      <c r="IXG317" s="58"/>
      <c r="IXH317" s="58"/>
      <c r="IXI317" s="58"/>
      <c r="IXJ317" s="58"/>
      <c r="IXK317" s="58"/>
      <c r="IXL317" s="58"/>
      <c r="IXM317" s="58"/>
      <c r="IXN317" s="58"/>
      <c r="IXO317" s="58"/>
      <c r="IXP317" s="58"/>
      <c r="IXQ317" s="58"/>
      <c r="IXR317" s="58"/>
      <c r="IXS317" s="58"/>
      <c r="IXT317" s="58"/>
      <c r="IXU317" s="58"/>
      <c r="IXV317" s="58"/>
      <c r="IXW317" s="58"/>
      <c r="IXX317" s="58"/>
      <c r="IXY317" s="58"/>
      <c r="IXZ317" s="58"/>
      <c r="IYA317" s="58"/>
      <c r="IYB317" s="58"/>
      <c r="IYC317" s="58"/>
      <c r="IYD317" s="58"/>
      <c r="IYE317" s="58"/>
      <c r="IYF317" s="58"/>
      <c r="IYG317" s="58"/>
      <c r="IYH317" s="58"/>
      <c r="IYI317" s="58"/>
      <c r="IYJ317" s="58"/>
      <c r="IYK317" s="58"/>
      <c r="IYL317" s="58"/>
      <c r="IYM317" s="58"/>
      <c r="IYN317" s="58"/>
      <c r="IYO317" s="58"/>
      <c r="IYP317" s="58"/>
      <c r="IYQ317" s="58"/>
      <c r="IYR317" s="58"/>
      <c r="IYS317" s="58"/>
      <c r="IYT317" s="58"/>
      <c r="IYU317" s="58"/>
      <c r="IYV317" s="58"/>
      <c r="IYW317" s="58"/>
      <c r="IYX317" s="58"/>
      <c r="IYY317" s="58"/>
      <c r="IYZ317" s="58"/>
      <c r="IZA317" s="58"/>
      <c r="IZB317" s="58"/>
      <c r="IZC317" s="58"/>
      <c r="IZD317" s="58"/>
      <c r="IZE317" s="58"/>
      <c r="IZF317" s="58"/>
      <c r="IZG317" s="58"/>
      <c r="IZH317" s="58"/>
      <c r="IZI317" s="58"/>
      <c r="IZJ317" s="58"/>
      <c r="IZK317" s="58"/>
      <c r="IZL317" s="58"/>
      <c r="IZM317" s="58"/>
      <c r="IZN317" s="58"/>
      <c r="IZO317" s="58"/>
      <c r="IZP317" s="58"/>
      <c r="IZQ317" s="58"/>
      <c r="IZR317" s="58"/>
      <c r="IZS317" s="58"/>
      <c r="IZT317" s="58"/>
      <c r="IZU317" s="58"/>
      <c r="IZV317" s="58"/>
      <c r="IZW317" s="58"/>
      <c r="IZX317" s="58"/>
      <c r="IZY317" s="58"/>
      <c r="IZZ317" s="58"/>
      <c r="JAA317" s="58"/>
      <c r="JAB317" s="58"/>
      <c r="JAC317" s="58"/>
      <c r="JAD317" s="58"/>
      <c r="JAE317" s="58"/>
      <c r="JAF317" s="58"/>
      <c r="JAG317" s="58"/>
      <c r="JAH317" s="58"/>
      <c r="JAI317" s="58"/>
      <c r="JAJ317" s="58"/>
      <c r="JAK317" s="58"/>
      <c r="JAL317" s="58"/>
      <c r="JAM317" s="58"/>
      <c r="JAN317" s="58"/>
      <c r="JAO317" s="58"/>
      <c r="JAP317" s="58"/>
      <c r="JAQ317" s="58"/>
      <c r="JAR317" s="58"/>
      <c r="JAS317" s="58"/>
      <c r="JAT317" s="58"/>
      <c r="JAU317" s="58"/>
      <c r="JAV317" s="58"/>
      <c r="JAW317" s="58"/>
      <c r="JAX317" s="58"/>
      <c r="JAY317" s="58"/>
      <c r="JAZ317" s="58"/>
      <c r="JBA317" s="58"/>
      <c r="JBB317" s="58"/>
      <c r="JBC317" s="58"/>
      <c r="JBD317" s="58"/>
      <c r="JBE317" s="58"/>
      <c r="JBF317" s="58"/>
      <c r="JBG317" s="58"/>
      <c r="JBH317" s="58"/>
      <c r="JBI317" s="58"/>
      <c r="JBJ317" s="58"/>
      <c r="JBK317" s="58"/>
      <c r="JBL317" s="58"/>
      <c r="JBM317" s="58"/>
      <c r="JBN317" s="58"/>
      <c r="JBO317" s="58"/>
      <c r="JBP317" s="58"/>
      <c r="JBQ317" s="58"/>
      <c r="JBR317" s="58"/>
      <c r="JBS317" s="58"/>
      <c r="JBT317" s="58"/>
      <c r="JBU317" s="58"/>
      <c r="JBV317" s="58"/>
      <c r="JBW317" s="58"/>
      <c r="JBX317" s="58"/>
      <c r="JBY317" s="58"/>
      <c r="JBZ317" s="58"/>
      <c r="JCA317" s="58"/>
      <c r="JCB317" s="58"/>
      <c r="JCC317" s="58"/>
      <c r="JCD317" s="58"/>
      <c r="JCE317" s="58"/>
      <c r="JCF317" s="58"/>
      <c r="JCG317" s="58"/>
      <c r="JCH317" s="58"/>
      <c r="JCI317" s="58"/>
      <c r="JCJ317" s="58"/>
      <c r="JCK317" s="58"/>
      <c r="JCL317" s="58"/>
      <c r="JCM317" s="58"/>
      <c r="JCN317" s="58"/>
      <c r="JCO317" s="58"/>
      <c r="JCP317" s="58"/>
      <c r="JCQ317" s="58"/>
      <c r="JCR317" s="58"/>
      <c r="JCS317" s="58"/>
      <c r="JCT317" s="58"/>
      <c r="JCU317" s="58"/>
      <c r="JCV317" s="58"/>
      <c r="JCW317" s="58"/>
      <c r="JCX317" s="58"/>
      <c r="JCY317" s="58"/>
      <c r="JCZ317" s="58"/>
      <c r="JDA317" s="58"/>
      <c r="JDB317" s="58"/>
      <c r="JDC317" s="58"/>
      <c r="JDD317" s="58"/>
      <c r="JDE317" s="58"/>
      <c r="JDF317" s="58"/>
      <c r="JDG317" s="58"/>
      <c r="JDH317" s="58"/>
      <c r="JDI317" s="58"/>
      <c r="JDJ317" s="58"/>
      <c r="JDK317" s="58"/>
      <c r="JDL317" s="58"/>
      <c r="JDM317" s="58"/>
      <c r="JDN317" s="58"/>
      <c r="JDO317" s="58"/>
      <c r="JDP317" s="58"/>
      <c r="JDQ317" s="58"/>
      <c r="JDR317" s="58"/>
      <c r="JDS317" s="58"/>
      <c r="JDT317" s="58"/>
      <c r="JDU317" s="58"/>
      <c r="JDV317" s="58"/>
      <c r="JDW317" s="58"/>
      <c r="JDX317" s="58"/>
      <c r="JDY317" s="58"/>
      <c r="JDZ317" s="58"/>
      <c r="JEA317" s="58"/>
      <c r="JEB317" s="58"/>
      <c r="JEC317" s="58"/>
      <c r="JED317" s="58"/>
      <c r="JEE317" s="58"/>
      <c r="JEF317" s="58"/>
      <c r="JEG317" s="58"/>
      <c r="JEH317" s="58"/>
      <c r="JEI317" s="58"/>
      <c r="JEJ317" s="58"/>
      <c r="JEK317" s="58"/>
      <c r="JEL317" s="58"/>
      <c r="JEM317" s="58"/>
      <c r="JEN317" s="58"/>
      <c r="JEO317" s="58"/>
      <c r="JEP317" s="58"/>
      <c r="JEQ317" s="58"/>
      <c r="JER317" s="58"/>
      <c r="JES317" s="58"/>
      <c r="JET317" s="58"/>
      <c r="JEU317" s="58"/>
      <c r="JEV317" s="58"/>
      <c r="JEW317" s="58"/>
      <c r="JEX317" s="58"/>
      <c r="JEY317" s="58"/>
      <c r="JEZ317" s="58"/>
      <c r="JFA317" s="58"/>
      <c r="JFB317" s="58"/>
      <c r="JFC317" s="58"/>
      <c r="JFD317" s="58"/>
      <c r="JFE317" s="58"/>
      <c r="JFF317" s="58"/>
      <c r="JFG317" s="58"/>
      <c r="JFH317" s="58"/>
      <c r="JFI317" s="58"/>
      <c r="JFJ317" s="58"/>
      <c r="JFK317" s="58"/>
      <c r="JFL317" s="58"/>
      <c r="JFM317" s="58"/>
      <c r="JFN317" s="58"/>
      <c r="JFO317" s="58"/>
      <c r="JFP317" s="58"/>
      <c r="JFQ317" s="58"/>
      <c r="JFR317" s="58"/>
      <c r="JFS317" s="58"/>
      <c r="JFT317" s="58"/>
      <c r="JFU317" s="58"/>
      <c r="JFV317" s="58"/>
      <c r="JFW317" s="58"/>
      <c r="JFX317" s="58"/>
      <c r="JFY317" s="58"/>
      <c r="JFZ317" s="58"/>
      <c r="JGA317" s="58"/>
      <c r="JGB317" s="58"/>
      <c r="JGC317" s="58"/>
      <c r="JGD317" s="58"/>
      <c r="JGE317" s="58"/>
      <c r="JGF317" s="58"/>
      <c r="JGG317" s="58"/>
      <c r="JGH317" s="58"/>
      <c r="JGI317" s="58"/>
      <c r="JGJ317" s="58"/>
      <c r="JGK317" s="58"/>
      <c r="JGL317" s="58"/>
      <c r="JGM317" s="58"/>
      <c r="JGN317" s="58"/>
      <c r="JGO317" s="58"/>
      <c r="JGP317" s="58"/>
      <c r="JGQ317" s="58"/>
      <c r="JGR317" s="58"/>
      <c r="JGS317" s="58"/>
      <c r="JGT317" s="58"/>
      <c r="JGU317" s="58"/>
      <c r="JGV317" s="58"/>
      <c r="JGW317" s="58"/>
      <c r="JGX317" s="58"/>
      <c r="JGY317" s="58"/>
      <c r="JGZ317" s="58"/>
      <c r="JHA317" s="58"/>
      <c r="JHB317" s="58"/>
      <c r="JHC317" s="58"/>
      <c r="JHD317" s="58"/>
      <c r="JHE317" s="58"/>
      <c r="JHF317" s="58"/>
      <c r="JHG317" s="58"/>
      <c r="JHH317" s="58"/>
      <c r="JHI317" s="58"/>
      <c r="JHJ317" s="58"/>
      <c r="JHK317" s="58"/>
      <c r="JHL317" s="58"/>
      <c r="JHM317" s="58"/>
      <c r="JHN317" s="58"/>
      <c r="JHO317" s="58"/>
      <c r="JHP317" s="58"/>
      <c r="JHQ317" s="58"/>
      <c r="JHR317" s="58"/>
      <c r="JHS317" s="58"/>
      <c r="JHT317" s="58"/>
      <c r="JHU317" s="58"/>
      <c r="JHV317" s="58"/>
      <c r="JHW317" s="58"/>
      <c r="JHX317" s="58"/>
      <c r="JHY317" s="58"/>
      <c r="JHZ317" s="58"/>
      <c r="JIA317" s="58"/>
      <c r="JIB317" s="58"/>
      <c r="JIC317" s="58"/>
      <c r="JID317" s="58"/>
      <c r="JIE317" s="58"/>
      <c r="JIF317" s="58"/>
      <c r="JIG317" s="58"/>
      <c r="JIH317" s="58"/>
      <c r="JII317" s="58"/>
      <c r="JIJ317" s="58"/>
      <c r="JIK317" s="58"/>
      <c r="JIL317" s="58"/>
      <c r="JIM317" s="58"/>
      <c r="JIN317" s="58"/>
      <c r="JIO317" s="58"/>
      <c r="JIP317" s="58"/>
      <c r="JIQ317" s="58"/>
      <c r="JIR317" s="58"/>
      <c r="JIS317" s="58"/>
      <c r="JIT317" s="58"/>
      <c r="JIU317" s="58"/>
      <c r="JIV317" s="58"/>
      <c r="JIW317" s="58"/>
      <c r="JIX317" s="58"/>
      <c r="JIY317" s="58"/>
      <c r="JIZ317" s="58"/>
      <c r="JJA317" s="58"/>
      <c r="JJB317" s="58"/>
      <c r="JJC317" s="58"/>
      <c r="JJD317" s="58"/>
      <c r="JJE317" s="58"/>
      <c r="JJF317" s="58"/>
      <c r="JJG317" s="58"/>
      <c r="JJH317" s="58"/>
      <c r="JJI317" s="58"/>
      <c r="JJJ317" s="58"/>
      <c r="JJK317" s="58"/>
      <c r="JJL317" s="58"/>
      <c r="JJM317" s="58"/>
      <c r="JJN317" s="58"/>
      <c r="JJO317" s="58"/>
      <c r="JJP317" s="58"/>
      <c r="JJQ317" s="58"/>
      <c r="JJR317" s="58"/>
      <c r="JJS317" s="58"/>
      <c r="JJT317" s="58"/>
      <c r="JJU317" s="58"/>
      <c r="JJV317" s="58"/>
      <c r="JJW317" s="58"/>
      <c r="JJX317" s="58"/>
      <c r="JJY317" s="58"/>
      <c r="JJZ317" s="58"/>
      <c r="JKA317" s="58"/>
      <c r="JKB317" s="58"/>
      <c r="JKC317" s="58"/>
      <c r="JKD317" s="58"/>
      <c r="JKE317" s="58"/>
      <c r="JKF317" s="58"/>
      <c r="JKG317" s="58"/>
      <c r="JKH317" s="58"/>
      <c r="JKI317" s="58"/>
      <c r="JKJ317" s="58"/>
      <c r="JKK317" s="58"/>
      <c r="JKL317" s="58"/>
      <c r="JKM317" s="58"/>
      <c r="JKN317" s="58"/>
      <c r="JKO317" s="58"/>
      <c r="JKP317" s="58"/>
      <c r="JKQ317" s="58"/>
      <c r="JKR317" s="58"/>
      <c r="JKS317" s="58"/>
      <c r="JKT317" s="58"/>
      <c r="JKU317" s="58"/>
      <c r="JKV317" s="58"/>
      <c r="JKW317" s="58"/>
      <c r="JKX317" s="58"/>
      <c r="JKY317" s="58"/>
      <c r="JKZ317" s="58"/>
      <c r="JLA317" s="58"/>
      <c r="JLB317" s="58"/>
      <c r="JLC317" s="58"/>
      <c r="JLD317" s="58"/>
      <c r="JLE317" s="58"/>
      <c r="JLF317" s="58"/>
      <c r="JLG317" s="58"/>
      <c r="JLH317" s="58"/>
      <c r="JLI317" s="58"/>
      <c r="JLJ317" s="58"/>
      <c r="JLK317" s="58"/>
      <c r="JLL317" s="58"/>
      <c r="JLM317" s="58"/>
      <c r="JLN317" s="58"/>
      <c r="JLO317" s="58"/>
      <c r="JLP317" s="58"/>
      <c r="JLQ317" s="58"/>
      <c r="JLR317" s="58"/>
      <c r="JLS317" s="58"/>
      <c r="JLT317" s="58"/>
      <c r="JLU317" s="58"/>
      <c r="JLV317" s="58"/>
      <c r="JLW317" s="58"/>
      <c r="JLX317" s="58"/>
      <c r="JLY317" s="58"/>
      <c r="JLZ317" s="58"/>
      <c r="JMA317" s="58"/>
      <c r="JMB317" s="58"/>
      <c r="JMC317" s="58"/>
      <c r="JMD317" s="58"/>
      <c r="JME317" s="58"/>
      <c r="JMF317" s="58"/>
      <c r="JMG317" s="58"/>
      <c r="JMH317" s="58"/>
      <c r="JMI317" s="58"/>
      <c r="JMJ317" s="58"/>
      <c r="JMK317" s="58"/>
      <c r="JML317" s="58"/>
      <c r="JMM317" s="58"/>
      <c r="JMN317" s="58"/>
      <c r="JMO317" s="58"/>
      <c r="JMP317" s="58"/>
      <c r="JMQ317" s="58"/>
      <c r="JMR317" s="58"/>
      <c r="JMS317" s="58"/>
      <c r="JMT317" s="58"/>
      <c r="JMU317" s="58"/>
      <c r="JMV317" s="58"/>
      <c r="JMW317" s="58"/>
      <c r="JMX317" s="58"/>
      <c r="JMY317" s="58"/>
      <c r="JMZ317" s="58"/>
      <c r="JNA317" s="58"/>
      <c r="JNB317" s="58"/>
      <c r="JNC317" s="58"/>
      <c r="JND317" s="58"/>
      <c r="JNE317" s="58"/>
      <c r="JNF317" s="58"/>
      <c r="JNG317" s="58"/>
      <c r="JNH317" s="58"/>
      <c r="JNI317" s="58"/>
      <c r="JNJ317" s="58"/>
      <c r="JNK317" s="58"/>
      <c r="JNL317" s="58"/>
      <c r="JNM317" s="58"/>
      <c r="JNN317" s="58"/>
      <c r="JNO317" s="58"/>
      <c r="JNP317" s="58"/>
      <c r="JNQ317" s="58"/>
      <c r="JNR317" s="58"/>
      <c r="JNS317" s="58"/>
      <c r="JNT317" s="58"/>
      <c r="JNU317" s="58"/>
      <c r="JNV317" s="58"/>
      <c r="JNW317" s="58"/>
      <c r="JNX317" s="58"/>
      <c r="JNY317" s="58"/>
      <c r="JNZ317" s="58"/>
      <c r="JOA317" s="58"/>
      <c r="JOB317" s="58"/>
      <c r="JOC317" s="58"/>
      <c r="JOD317" s="58"/>
      <c r="JOE317" s="58"/>
      <c r="JOF317" s="58"/>
      <c r="JOG317" s="58"/>
      <c r="JOH317" s="58"/>
      <c r="JOI317" s="58"/>
      <c r="JOJ317" s="58"/>
      <c r="JOK317" s="58"/>
      <c r="JOL317" s="58"/>
      <c r="JOM317" s="58"/>
      <c r="JON317" s="58"/>
      <c r="JOO317" s="58"/>
      <c r="JOP317" s="58"/>
      <c r="JOQ317" s="58"/>
      <c r="JOR317" s="58"/>
      <c r="JOS317" s="58"/>
      <c r="JOT317" s="58"/>
      <c r="JOU317" s="58"/>
      <c r="JOV317" s="58"/>
      <c r="JOW317" s="58"/>
      <c r="JOX317" s="58"/>
      <c r="JOY317" s="58"/>
      <c r="JOZ317" s="58"/>
      <c r="JPA317" s="58"/>
      <c r="JPB317" s="58"/>
      <c r="JPC317" s="58"/>
      <c r="JPD317" s="58"/>
      <c r="JPE317" s="58"/>
      <c r="JPF317" s="58"/>
      <c r="JPG317" s="58"/>
      <c r="JPH317" s="58"/>
      <c r="JPI317" s="58"/>
      <c r="JPJ317" s="58"/>
      <c r="JPK317" s="58"/>
      <c r="JPL317" s="58"/>
      <c r="JPM317" s="58"/>
      <c r="JPN317" s="58"/>
      <c r="JPO317" s="58"/>
      <c r="JPP317" s="58"/>
      <c r="JPQ317" s="58"/>
      <c r="JPR317" s="58"/>
      <c r="JPS317" s="58"/>
      <c r="JPT317" s="58"/>
      <c r="JPU317" s="58"/>
      <c r="JPV317" s="58"/>
      <c r="JPW317" s="58"/>
      <c r="JPX317" s="58"/>
      <c r="JPY317" s="58"/>
      <c r="JPZ317" s="58"/>
      <c r="JQA317" s="58"/>
      <c r="JQB317" s="58"/>
      <c r="JQC317" s="58"/>
      <c r="JQD317" s="58"/>
      <c r="JQE317" s="58"/>
      <c r="JQF317" s="58"/>
      <c r="JQG317" s="58"/>
      <c r="JQH317" s="58"/>
      <c r="JQI317" s="58"/>
      <c r="JQJ317" s="58"/>
      <c r="JQK317" s="58"/>
      <c r="JQL317" s="58"/>
      <c r="JQM317" s="58"/>
      <c r="JQN317" s="58"/>
      <c r="JQO317" s="58"/>
      <c r="JQP317" s="58"/>
      <c r="JQQ317" s="58"/>
      <c r="JQR317" s="58"/>
      <c r="JQS317" s="58"/>
      <c r="JQT317" s="58"/>
      <c r="JQU317" s="58"/>
      <c r="JQV317" s="58"/>
      <c r="JQW317" s="58"/>
      <c r="JQX317" s="58"/>
      <c r="JQY317" s="58"/>
      <c r="JQZ317" s="58"/>
      <c r="JRA317" s="58"/>
      <c r="JRB317" s="58"/>
      <c r="JRC317" s="58"/>
      <c r="JRD317" s="58"/>
      <c r="JRE317" s="58"/>
      <c r="JRF317" s="58"/>
      <c r="JRG317" s="58"/>
      <c r="JRH317" s="58"/>
      <c r="JRI317" s="58"/>
      <c r="JRJ317" s="58"/>
      <c r="JRK317" s="58"/>
      <c r="JRL317" s="58"/>
      <c r="JRM317" s="58"/>
      <c r="JRN317" s="58"/>
      <c r="JRO317" s="58"/>
      <c r="JRP317" s="58"/>
      <c r="JRQ317" s="58"/>
      <c r="JRR317" s="58"/>
      <c r="JRS317" s="58"/>
      <c r="JRT317" s="58"/>
      <c r="JRU317" s="58"/>
      <c r="JRV317" s="58"/>
      <c r="JRW317" s="58"/>
      <c r="JRX317" s="58"/>
      <c r="JRY317" s="58"/>
      <c r="JRZ317" s="58"/>
      <c r="JSA317" s="58"/>
      <c r="JSB317" s="58"/>
      <c r="JSC317" s="58"/>
      <c r="JSD317" s="58"/>
      <c r="JSE317" s="58"/>
      <c r="JSF317" s="58"/>
      <c r="JSG317" s="58"/>
      <c r="JSH317" s="58"/>
      <c r="JSI317" s="58"/>
      <c r="JSJ317" s="58"/>
      <c r="JSK317" s="58"/>
      <c r="JSL317" s="58"/>
      <c r="JSM317" s="58"/>
      <c r="JSN317" s="58"/>
      <c r="JSO317" s="58"/>
      <c r="JSP317" s="58"/>
      <c r="JSQ317" s="58"/>
      <c r="JSR317" s="58"/>
      <c r="JSS317" s="58"/>
      <c r="JST317" s="58"/>
      <c r="JSU317" s="58"/>
      <c r="JSV317" s="58"/>
      <c r="JSW317" s="58"/>
      <c r="JSX317" s="58"/>
      <c r="JSY317" s="58"/>
      <c r="JSZ317" s="58"/>
      <c r="JTA317" s="58"/>
      <c r="JTB317" s="58"/>
      <c r="JTC317" s="58"/>
      <c r="JTD317" s="58"/>
      <c r="JTE317" s="58"/>
      <c r="JTF317" s="58"/>
      <c r="JTG317" s="58"/>
      <c r="JTH317" s="58"/>
      <c r="JTI317" s="58"/>
      <c r="JTJ317" s="58"/>
      <c r="JTK317" s="58"/>
      <c r="JTL317" s="58"/>
      <c r="JTM317" s="58"/>
      <c r="JTN317" s="58"/>
      <c r="JTO317" s="58"/>
      <c r="JTP317" s="58"/>
      <c r="JTQ317" s="58"/>
      <c r="JTR317" s="58"/>
      <c r="JTS317" s="58"/>
      <c r="JTT317" s="58"/>
      <c r="JTU317" s="58"/>
      <c r="JTV317" s="58"/>
      <c r="JTW317" s="58"/>
      <c r="JTX317" s="58"/>
      <c r="JTY317" s="58"/>
      <c r="JTZ317" s="58"/>
      <c r="JUA317" s="58"/>
      <c r="JUB317" s="58"/>
      <c r="JUC317" s="58"/>
      <c r="JUD317" s="58"/>
      <c r="JUE317" s="58"/>
      <c r="JUF317" s="58"/>
      <c r="JUG317" s="58"/>
      <c r="JUH317" s="58"/>
      <c r="JUI317" s="58"/>
      <c r="JUJ317" s="58"/>
      <c r="JUK317" s="58"/>
      <c r="JUL317" s="58"/>
      <c r="JUM317" s="58"/>
      <c r="JUN317" s="58"/>
      <c r="JUO317" s="58"/>
      <c r="JUP317" s="58"/>
      <c r="JUQ317" s="58"/>
      <c r="JUR317" s="58"/>
      <c r="JUS317" s="58"/>
      <c r="JUT317" s="58"/>
      <c r="JUU317" s="58"/>
      <c r="JUV317" s="58"/>
      <c r="JUW317" s="58"/>
      <c r="JUX317" s="58"/>
      <c r="JUY317" s="58"/>
      <c r="JUZ317" s="58"/>
      <c r="JVA317" s="58"/>
      <c r="JVB317" s="58"/>
      <c r="JVC317" s="58"/>
      <c r="JVD317" s="58"/>
      <c r="JVE317" s="58"/>
      <c r="JVF317" s="58"/>
      <c r="JVG317" s="58"/>
      <c r="JVH317" s="58"/>
      <c r="JVI317" s="58"/>
      <c r="JVJ317" s="58"/>
      <c r="JVK317" s="58"/>
      <c r="JVL317" s="58"/>
      <c r="JVM317" s="58"/>
      <c r="JVN317" s="58"/>
      <c r="JVO317" s="58"/>
      <c r="JVP317" s="58"/>
      <c r="JVQ317" s="58"/>
      <c r="JVR317" s="58"/>
      <c r="JVS317" s="58"/>
      <c r="JVT317" s="58"/>
      <c r="JVU317" s="58"/>
      <c r="JVV317" s="58"/>
      <c r="JVW317" s="58"/>
      <c r="JVX317" s="58"/>
      <c r="JVY317" s="58"/>
      <c r="JVZ317" s="58"/>
      <c r="JWA317" s="58"/>
      <c r="JWB317" s="58"/>
      <c r="JWC317" s="58"/>
      <c r="JWD317" s="58"/>
      <c r="JWE317" s="58"/>
      <c r="JWF317" s="58"/>
      <c r="JWG317" s="58"/>
      <c r="JWH317" s="58"/>
      <c r="JWI317" s="58"/>
      <c r="JWJ317" s="58"/>
      <c r="JWK317" s="58"/>
      <c r="JWL317" s="58"/>
      <c r="JWM317" s="58"/>
      <c r="JWN317" s="58"/>
      <c r="JWO317" s="58"/>
      <c r="JWP317" s="58"/>
      <c r="JWQ317" s="58"/>
      <c r="JWR317" s="58"/>
      <c r="JWS317" s="58"/>
      <c r="JWT317" s="58"/>
      <c r="JWU317" s="58"/>
      <c r="JWV317" s="58"/>
      <c r="JWW317" s="58"/>
      <c r="JWX317" s="58"/>
      <c r="JWY317" s="58"/>
      <c r="JWZ317" s="58"/>
      <c r="JXA317" s="58"/>
      <c r="JXB317" s="58"/>
      <c r="JXC317" s="58"/>
      <c r="JXD317" s="58"/>
      <c r="JXE317" s="58"/>
      <c r="JXF317" s="58"/>
      <c r="JXG317" s="58"/>
      <c r="JXH317" s="58"/>
      <c r="JXI317" s="58"/>
      <c r="JXJ317" s="58"/>
      <c r="JXK317" s="58"/>
      <c r="JXL317" s="58"/>
      <c r="JXM317" s="58"/>
      <c r="JXN317" s="58"/>
      <c r="JXO317" s="58"/>
      <c r="JXP317" s="58"/>
      <c r="JXQ317" s="58"/>
      <c r="JXR317" s="58"/>
      <c r="JXS317" s="58"/>
      <c r="JXT317" s="58"/>
      <c r="JXU317" s="58"/>
      <c r="JXV317" s="58"/>
      <c r="JXW317" s="58"/>
      <c r="JXX317" s="58"/>
      <c r="JXY317" s="58"/>
      <c r="JXZ317" s="58"/>
      <c r="JYA317" s="58"/>
      <c r="JYB317" s="58"/>
      <c r="JYC317" s="58"/>
      <c r="JYD317" s="58"/>
      <c r="JYE317" s="58"/>
      <c r="JYF317" s="58"/>
      <c r="JYG317" s="58"/>
      <c r="JYH317" s="58"/>
      <c r="JYI317" s="58"/>
      <c r="JYJ317" s="58"/>
      <c r="JYK317" s="58"/>
      <c r="JYL317" s="58"/>
      <c r="JYM317" s="58"/>
      <c r="JYN317" s="58"/>
      <c r="JYO317" s="58"/>
      <c r="JYP317" s="58"/>
      <c r="JYQ317" s="58"/>
      <c r="JYR317" s="58"/>
      <c r="JYS317" s="58"/>
      <c r="JYT317" s="58"/>
      <c r="JYU317" s="58"/>
      <c r="JYV317" s="58"/>
      <c r="JYW317" s="58"/>
      <c r="JYX317" s="58"/>
      <c r="JYY317" s="58"/>
      <c r="JYZ317" s="58"/>
      <c r="JZA317" s="58"/>
      <c r="JZB317" s="58"/>
      <c r="JZC317" s="58"/>
      <c r="JZD317" s="58"/>
      <c r="JZE317" s="58"/>
      <c r="JZF317" s="58"/>
      <c r="JZG317" s="58"/>
      <c r="JZH317" s="58"/>
      <c r="JZI317" s="58"/>
      <c r="JZJ317" s="58"/>
      <c r="JZK317" s="58"/>
      <c r="JZL317" s="58"/>
      <c r="JZM317" s="58"/>
      <c r="JZN317" s="58"/>
      <c r="JZO317" s="58"/>
      <c r="JZP317" s="58"/>
      <c r="JZQ317" s="58"/>
      <c r="JZR317" s="58"/>
      <c r="JZS317" s="58"/>
      <c r="JZT317" s="58"/>
      <c r="JZU317" s="58"/>
      <c r="JZV317" s="58"/>
      <c r="JZW317" s="58"/>
      <c r="JZX317" s="58"/>
      <c r="JZY317" s="58"/>
      <c r="JZZ317" s="58"/>
      <c r="KAA317" s="58"/>
      <c r="KAB317" s="58"/>
      <c r="KAC317" s="58"/>
      <c r="KAD317" s="58"/>
      <c r="KAE317" s="58"/>
      <c r="KAF317" s="58"/>
      <c r="KAG317" s="58"/>
      <c r="KAH317" s="58"/>
      <c r="KAI317" s="58"/>
      <c r="KAJ317" s="58"/>
      <c r="KAK317" s="58"/>
      <c r="KAL317" s="58"/>
      <c r="KAM317" s="58"/>
      <c r="KAN317" s="58"/>
      <c r="KAO317" s="58"/>
      <c r="KAP317" s="58"/>
      <c r="KAQ317" s="58"/>
      <c r="KAR317" s="58"/>
      <c r="KAS317" s="58"/>
      <c r="KAT317" s="58"/>
      <c r="KAU317" s="58"/>
      <c r="KAV317" s="58"/>
      <c r="KAW317" s="58"/>
      <c r="KAX317" s="58"/>
      <c r="KAY317" s="58"/>
      <c r="KAZ317" s="58"/>
      <c r="KBA317" s="58"/>
      <c r="KBB317" s="58"/>
      <c r="KBC317" s="58"/>
      <c r="KBD317" s="58"/>
      <c r="KBE317" s="58"/>
      <c r="KBF317" s="58"/>
      <c r="KBG317" s="58"/>
      <c r="KBH317" s="58"/>
      <c r="KBI317" s="58"/>
      <c r="KBJ317" s="58"/>
      <c r="KBK317" s="58"/>
      <c r="KBL317" s="58"/>
      <c r="KBM317" s="58"/>
      <c r="KBN317" s="58"/>
      <c r="KBO317" s="58"/>
      <c r="KBP317" s="58"/>
      <c r="KBQ317" s="58"/>
      <c r="KBR317" s="58"/>
      <c r="KBS317" s="58"/>
      <c r="KBT317" s="58"/>
      <c r="KBU317" s="58"/>
      <c r="KBV317" s="58"/>
      <c r="KBW317" s="58"/>
      <c r="KBX317" s="58"/>
      <c r="KBY317" s="58"/>
      <c r="KBZ317" s="58"/>
      <c r="KCA317" s="58"/>
      <c r="KCB317" s="58"/>
      <c r="KCC317" s="58"/>
      <c r="KCD317" s="58"/>
      <c r="KCE317" s="58"/>
      <c r="KCF317" s="58"/>
      <c r="KCG317" s="58"/>
      <c r="KCH317" s="58"/>
      <c r="KCI317" s="58"/>
      <c r="KCJ317" s="58"/>
      <c r="KCK317" s="58"/>
      <c r="KCL317" s="58"/>
      <c r="KCM317" s="58"/>
      <c r="KCN317" s="58"/>
      <c r="KCO317" s="58"/>
      <c r="KCP317" s="58"/>
      <c r="KCQ317" s="58"/>
      <c r="KCR317" s="58"/>
      <c r="KCS317" s="58"/>
      <c r="KCT317" s="58"/>
      <c r="KCU317" s="58"/>
      <c r="KCV317" s="58"/>
      <c r="KCW317" s="58"/>
      <c r="KCX317" s="58"/>
      <c r="KCY317" s="58"/>
      <c r="KCZ317" s="58"/>
      <c r="KDA317" s="58"/>
      <c r="KDB317" s="58"/>
      <c r="KDC317" s="58"/>
      <c r="KDD317" s="58"/>
      <c r="KDE317" s="58"/>
      <c r="KDF317" s="58"/>
      <c r="KDG317" s="58"/>
      <c r="KDH317" s="58"/>
      <c r="KDI317" s="58"/>
      <c r="KDJ317" s="58"/>
      <c r="KDK317" s="58"/>
      <c r="KDL317" s="58"/>
      <c r="KDM317" s="58"/>
      <c r="KDN317" s="58"/>
      <c r="KDO317" s="58"/>
      <c r="KDP317" s="58"/>
      <c r="KDQ317" s="58"/>
      <c r="KDR317" s="58"/>
      <c r="KDS317" s="58"/>
      <c r="KDT317" s="58"/>
      <c r="KDU317" s="58"/>
      <c r="KDV317" s="58"/>
      <c r="KDW317" s="58"/>
      <c r="KDX317" s="58"/>
      <c r="KDY317" s="58"/>
      <c r="KDZ317" s="58"/>
      <c r="KEA317" s="58"/>
      <c r="KEB317" s="58"/>
      <c r="KEC317" s="58"/>
      <c r="KED317" s="58"/>
      <c r="KEE317" s="58"/>
      <c r="KEF317" s="58"/>
      <c r="KEG317" s="58"/>
      <c r="KEH317" s="58"/>
      <c r="KEI317" s="58"/>
      <c r="KEJ317" s="58"/>
      <c r="KEK317" s="58"/>
      <c r="KEL317" s="58"/>
      <c r="KEM317" s="58"/>
      <c r="KEN317" s="58"/>
      <c r="KEO317" s="58"/>
      <c r="KEP317" s="58"/>
      <c r="KEQ317" s="58"/>
      <c r="KER317" s="58"/>
      <c r="KES317" s="58"/>
      <c r="KET317" s="58"/>
      <c r="KEU317" s="58"/>
      <c r="KEV317" s="58"/>
      <c r="KEW317" s="58"/>
      <c r="KEX317" s="58"/>
      <c r="KEY317" s="58"/>
      <c r="KEZ317" s="58"/>
      <c r="KFA317" s="58"/>
      <c r="KFB317" s="58"/>
      <c r="KFC317" s="58"/>
      <c r="KFD317" s="58"/>
      <c r="KFE317" s="58"/>
      <c r="KFF317" s="58"/>
      <c r="KFG317" s="58"/>
      <c r="KFH317" s="58"/>
      <c r="KFI317" s="58"/>
      <c r="KFJ317" s="58"/>
      <c r="KFK317" s="58"/>
      <c r="KFL317" s="58"/>
      <c r="KFM317" s="58"/>
      <c r="KFN317" s="58"/>
      <c r="KFO317" s="58"/>
      <c r="KFP317" s="58"/>
      <c r="KFQ317" s="58"/>
      <c r="KFR317" s="58"/>
      <c r="KFS317" s="58"/>
      <c r="KFT317" s="58"/>
      <c r="KFU317" s="58"/>
      <c r="KFV317" s="58"/>
      <c r="KFW317" s="58"/>
      <c r="KFX317" s="58"/>
      <c r="KFY317" s="58"/>
      <c r="KFZ317" s="58"/>
      <c r="KGA317" s="58"/>
      <c r="KGB317" s="58"/>
      <c r="KGC317" s="58"/>
      <c r="KGD317" s="58"/>
      <c r="KGE317" s="58"/>
      <c r="KGF317" s="58"/>
      <c r="KGG317" s="58"/>
      <c r="KGH317" s="58"/>
      <c r="KGI317" s="58"/>
      <c r="KGJ317" s="58"/>
      <c r="KGK317" s="58"/>
      <c r="KGL317" s="58"/>
      <c r="KGM317" s="58"/>
      <c r="KGN317" s="58"/>
      <c r="KGO317" s="58"/>
      <c r="KGP317" s="58"/>
      <c r="KGQ317" s="58"/>
      <c r="KGR317" s="58"/>
      <c r="KGS317" s="58"/>
      <c r="KGT317" s="58"/>
      <c r="KGU317" s="58"/>
      <c r="KGV317" s="58"/>
      <c r="KGW317" s="58"/>
      <c r="KGX317" s="58"/>
      <c r="KGY317" s="58"/>
      <c r="KGZ317" s="58"/>
      <c r="KHA317" s="58"/>
      <c r="KHB317" s="58"/>
      <c r="KHC317" s="58"/>
      <c r="KHD317" s="58"/>
      <c r="KHE317" s="58"/>
      <c r="KHF317" s="58"/>
      <c r="KHG317" s="58"/>
      <c r="KHH317" s="58"/>
      <c r="KHI317" s="58"/>
      <c r="KHJ317" s="58"/>
      <c r="KHK317" s="58"/>
      <c r="KHL317" s="58"/>
      <c r="KHM317" s="58"/>
      <c r="KHN317" s="58"/>
      <c r="KHO317" s="58"/>
      <c r="KHP317" s="58"/>
      <c r="KHQ317" s="58"/>
      <c r="KHR317" s="58"/>
      <c r="KHS317" s="58"/>
      <c r="KHT317" s="58"/>
      <c r="KHU317" s="58"/>
      <c r="KHV317" s="58"/>
      <c r="KHW317" s="58"/>
      <c r="KHX317" s="58"/>
      <c r="KHY317" s="58"/>
      <c r="KHZ317" s="58"/>
      <c r="KIA317" s="58"/>
      <c r="KIB317" s="58"/>
      <c r="KIC317" s="58"/>
      <c r="KID317" s="58"/>
      <c r="KIE317" s="58"/>
      <c r="KIF317" s="58"/>
      <c r="KIG317" s="58"/>
      <c r="KIH317" s="58"/>
      <c r="KII317" s="58"/>
      <c r="KIJ317" s="58"/>
      <c r="KIK317" s="58"/>
      <c r="KIL317" s="58"/>
      <c r="KIM317" s="58"/>
      <c r="KIN317" s="58"/>
      <c r="KIO317" s="58"/>
      <c r="KIP317" s="58"/>
      <c r="KIQ317" s="58"/>
      <c r="KIR317" s="58"/>
      <c r="KIS317" s="58"/>
      <c r="KIT317" s="58"/>
      <c r="KIU317" s="58"/>
      <c r="KIV317" s="58"/>
      <c r="KIW317" s="58"/>
      <c r="KIX317" s="58"/>
      <c r="KIY317" s="58"/>
      <c r="KIZ317" s="58"/>
      <c r="KJA317" s="58"/>
      <c r="KJB317" s="58"/>
      <c r="KJC317" s="58"/>
      <c r="KJD317" s="58"/>
      <c r="KJE317" s="58"/>
      <c r="KJF317" s="58"/>
      <c r="KJG317" s="58"/>
      <c r="KJH317" s="58"/>
      <c r="KJI317" s="58"/>
      <c r="KJJ317" s="58"/>
      <c r="KJK317" s="58"/>
      <c r="KJL317" s="58"/>
      <c r="KJM317" s="58"/>
      <c r="KJN317" s="58"/>
      <c r="KJO317" s="58"/>
      <c r="KJP317" s="58"/>
      <c r="KJQ317" s="58"/>
      <c r="KJR317" s="58"/>
      <c r="KJS317" s="58"/>
      <c r="KJT317" s="58"/>
      <c r="KJU317" s="58"/>
      <c r="KJV317" s="58"/>
      <c r="KJW317" s="58"/>
      <c r="KJX317" s="58"/>
      <c r="KJY317" s="58"/>
      <c r="KJZ317" s="58"/>
      <c r="KKA317" s="58"/>
      <c r="KKB317" s="58"/>
      <c r="KKC317" s="58"/>
      <c r="KKD317" s="58"/>
      <c r="KKE317" s="58"/>
      <c r="KKF317" s="58"/>
      <c r="KKG317" s="58"/>
      <c r="KKH317" s="58"/>
      <c r="KKI317" s="58"/>
      <c r="KKJ317" s="58"/>
      <c r="KKK317" s="58"/>
      <c r="KKL317" s="58"/>
      <c r="KKM317" s="58"/>
      <c r="KKN317" s="58"/>
      <c r="KKO317" s="58"/>
      <c r="KKP317" s="58"/>
      <c r="KKQ317" s="58"/>
      <c r="KKR317" s="58"/>
      <c r="KKS317" s="58"/>
      <c r="KKT317" s="58"/>
      <c r="KKU317" s="58"/>
      <c r="KKV317" s="58"/>
      <c r="KKW317" s="58"/>
      <c r="KKX317" s="58"/>
      <c r="KKY317" s="58"/>
      <c r="KKZ317" s="58"/>
      <c r="KLA317" s="58"/>
      <c r="KLB317" s="58"/>
      <c r="KLC317" s="58"/>
      <c r="KLD317" s="58"/>
      <c r="KLE317" s="58"/>
      <c r="KLF317" s="58"/>
      <c r="KLG317" s="58"/>
      <c r="KLH317" s="58"/>
      <c r="KLI317" s="58"/>
      <c r="KLJ317" s="58"/>
      <c r="KLK317" s="58"/>
      <c r="KLL317" s="58"/>
      <c r="KLM317" s="58"/>
      <c r="KLN317" s="58"/>
      <c r="KLO317" s="58"/>
      <c r="KLP317" s="58"/>
      <c r="KLQ317" s="58"/>
      <c r="KLR317" s="58"/>
      <c r="KLS317" s="58"/>
      <c r="KLT317" s="58"/>
      <c r="KLU317" s="58"/>
      <c r="KLV317" s="58"/>
      <c r="KLW317" s="58"/>
      <c r="KLX317" s="58"/>
      <c r="KLY317" s="58"/>
      <c r="KLZ317" s="58"/>
      <c r="KMA317" s="58"/>
      <c r="KMB317" s="58"/>
      <c r="KMC317" s="58"/>
      <c r="KMD317" s="58"/>
      <c r="KME317" s="58"/>
      <c r="KMF317" s="58"/>
      <c r="KMG317" s="58"/>
      <c r="KMH317" s="58"/>
      <c r="KMI317" s="58"/>
      <c r="KMJ317" s="58"/>
      <c r="KMK317" s="58"/>
      <c r="KML317" s="58"/>
      <c r="KMM317" s="58"/>
      <c r="KMN317" s="58"/>
      <c r="KMO317" s="58"/>
      <c r="KMP317" s="58"/>
      <c r="KMQ317" s="58"/>
      <c r="KMR317" s="58"/>
      <c r="KMS317" s="58"/>
      <c r="KMT317" s="58"/>
      <c r="KMU317" s="58"/>
      <c r="KMV317" s="58"/>
      <c r="KMW317" s="58"/>
      <c r="KMX317" s="58"/>
      <c r="KMY317" s="58"/>
      <c r="KMZ317" s="58"/>
      <c r="KNA317" s="58"/>
      <c r="KNB317" s="58"/>
      <c r="KNC317" s="58"/>
      <c r="KND317" s="58"/>
      <c r="KNE317" s="58"/>
      <c r="KNF317" s="58"/>
      <c r="KNG317" s="58"/>
      <c r="KNH317" s="58"/>
      <c r="KNI317" s="58"/>
      <c r="KNJ317" s="58"/>
      <c r="KNK317" s="58"/>
      <c r="KNL317" s="58"/>
      <c r="KNM317" s="58"/>
      <c r="KNN317" s="58"/>
      <c r="KNO317" s="58"/>
      <c r="KNP317" s="58"/>
      <c r="KNQ317" s="58"/>
      <c r="KNR317" s="58"/>
      <c r="KNS317" s="58"/>
      <c r="KNT317" s="58"/>
      <c r="KNU317" s="58"/>
      <c r="KNV317" s="58"/>
      <c r="KNW317" s="58"/>
      <c r="KNX317" s="58"/>
      <c r="KNY317" s="58"/>
      <c r="KNZ317" s="58"/>
      <c r="KOA317" s="58"/>
      <c r="KOB317" s="58"/>
      <c r="KOC317" s="58"/>
      <c r="KOD317" s="58"/>
      <c r="KOE317" s="58"/>
      <c r="KOF317" s="58"/>
      <c r="KOG317" s="58"/>
      <c r="KOH317" s="58"/>
      <c r="KOI317" s="58"/>
      <c r="KOJ317" s="58"/>
      <c r="KOK317" s="58"/>
      <c r="KOL317" s="58"/>
      <c r="KOM317" s="58"/>
      <c r="KON317" s="58"/>
      <c r="KOO317" s="58"/>
      <c r="KOP317" s="58"/>
      <c r="KOQ317" s="58"/>
      <c r="KOR317" s="58"/>
      <c r="KOS317" s="58"/>
      <c r="KOT317" s="58"/>
      <c r="KOU317" s="58"/>
      <c r="KOV317" s="58"/>
      <c r="KOW317" s="58"/>
      <c r="KOX317" s="58"/>
      <c r="KOY317" s="58"/>
      <c r="KOZ317" s="58"/>
      <c r="KPA317" s="58"/>
      <c r="KPB317" s="58"/>
      <c r="KPC317" s="58"/>
      <c r="KPD317" s="58"/>
      <c r="KPE317" s="58"/>
      <c r="KPF317" s="58"/>
      <c r="KPG317" s="58"/>
      <c r="KPH317" s="58"/>
      <c r="KPI317" s="58"/>
      <c r="KPJ317" s="58"/>
      <c r="KPK317" s="58"/>
      <c r="KPL317" s="58"/>
      <c r="KPM317" s="58"/>
      <c r="KPN317" s="58"/>
      <c r="KPO317" s="58"/>
      <c r="KPP317" s="58"/>
      <c r="KPQ317" s="58"/>
      <c r="KPR317" s="58"/>
      <c r="KPS317" s="58"/>
      <c r="KPT317" s="58"/>
      <c r="KPU317" s="58"/>
      <c r="KPV317" s="58"/>
      <c r="KPW317" s="58"/>
      <c r="KPX317" s="58"/>
      <c r="KPY317" s="58"/>
      <c r="KPZ317" s="58"/>
      <c r="KQA317" s="58"/>
      <c r="KQB317" s="58"/>
      <c r="KQC317" s="58"/>
      <c r="KQD317" s="58"/>
      <c r="KQE317" s="58"/>
      <c r="KQF317" s="58"/>
      <c r="KQG317" s="58"/>
      <c r="KQH317" s="58"/>
      <c r="KQI317" s="58"/>
      <c r="KQJ317" s="58"/>
      <c r="KQK317" s="58"/>
      <c r="KQL317" s="58"/>
      <c r="KQM317" s="58"/>
      <c r="KQN317" s="58"/>
      <c r="KQO317" s="58"/>
      <c r="KQP317" s="58"/>
      <c r="KQQ317" s="58"/>
      <c r="KQR317" s="58"/>
      <c r="KQS317" s="58"/>
      <c r="KQT317" s="58"/>
      <c r="KQU317" s="58"/>
      <c r="KQV317" s="58"/>
      <c r="KQW317" s="58"/>
      <c r="KQX317" s="58"/>
      <c r="KQY317" s="58"/>
      <c r="KQZ317" s="58"/>
      <c r="KRA317" s="58"/>
      <c r="KRB317" s="58"/>
      <c r="KRC317" s="58"/>
      <c r="KRD317" s="58"/>
      <c r="KRE317" s="58"/>
      <c r="KRF317" s="58"/>
      <c r="KRG317" s="58"/>
      <c r="KRH317" s="58"/>
      <c r="KRI317" s="58"/>
      <c r="KRJ317" s="58"/>
      <c r="KRK317" s="58"/>
      <c r="KRL317" s="58"/>
      <c r="KRM317" s="58"/>
      <c r="KRN317" s="58"/>
      <c r="KRO317" s="58"/>
      <c r="KRP317" s="58"/>
      <c r="KRQ317" s="58"/>
      <c r="KRR317" s="58"/>
      <c r="KRS317" s="58"/>
      <c r="KRT317" s="58"/>
      <c r="KRU317" s="58"/>
      <c r="KRV317" s="58"/>
      <c r="KRW317" s="58"/>
      <c r="KRX317" s="58"/>
      <c r="KRY317" s="58"/>
      <c r="KRZ317" s="58"/>
      <c r="KSA317" s="58"/>
      <c r="KSB317" s="58"/>
      <c r="KSC317" s="58"/>
      <c r="KSD317" s="58"/>
      <c r="KSE317" s="58"/>
      <c r="KSF317" s="58"/>
      <c r="KSG317" s="58"/>
      <c r="KSH317" s="58"/>
      <c r="KSI317" s="58"/>
      <c r="KSJ317" s="58"/>
      <c r="KSK317" s="58"/>
      <c r="KSL317" s="58"/>
      <c r="KSM317" s="58"/>
      <c r="KSN317" s="58"/>
      <c r="KSO317" s="58"/>
      <c r="KSP317" s="58"/>
      <c r="KSQ317" s="58"/>
      <c r="KSR317" s="58"/>
      <c r="KSS317" s="58"/>
      <c r="KST317" s="58"/>
      <c r="KSU317" s="58"/>
      <c r="KSV317" s="58"/>
      <c r="KSW317" s="58"/>
      <c r="KSX317" s="58"/>
      <c r="KSY317" s="58"/>
      <c r="KSZ317" s="58"/>
      <c r="KTA317" s="58"/>
      <c r="KTB317" s="58"/>
      <c r="KTC317" s="58"/>
      <c r="KTD317" s="58"/>
      <c r="KTE317" s="58"/>
      <c r="KTF317" s="58"/>
      <c r="KTG317" s="58"/>
      <c r="KTH317" s="58"/>
      <c r="KTI317" s="58"/>
      <c r="KTJ317" s="58"/>
      <c r="KTK317" s="58"/>
      <c r="KTL317" s="58"/>
      <c r="KTM317" s="58"/>
      <c r="KTN317" s="58"/>
      <c r="KTO317" s="58"/>
      <c r="KTP317" s="58"/>
      <c r="KTQ317" s="58"/>
      <c r="KTR317" s="58"/>
      <c r="KTS317" s="58"/>
      <c r="KTT317" s="58"/>
      <c r="KTU317" s="58"/>
      <c r="KTV317" s="58"/>
      <c r="KTW317" s="58"/>
      <c r="KTX317" s="58"/>
      <c r="KTY317" s="58"/>
      <c r="KTZ317" s="58"/>
      <c r="KUA317" s="58"/>
      <c r="KUB317" s="58"/>
      <c r="KUC317" s="58"/>
      <c r="KUD317" s="58"/>
      <c r="KUE317" s="58"/>
      <c r="KUF317" s="58"/>
      <c r="KUG317" s="58"/>
      <c r="KUH317" s="58"/>
      <c r="KUI317" s="58"/>
      <c r="KUJ317" s="58"/>
      <c r="KUK317" s="58"/>
      <c r="KUL317" s="58"/>
      <c r="KUM317" s="58"/>
      <c r="KUN317" s="58"/>
      <c r="KUO317" s="58"/>
      <c r="KUP317" s="58"/>
      <c r="KUQ317" s="58"/>
      <c r="KUR317" s="58"/>
      <c r="KUS317" s="58"/>
      <c r="KUT317" s="58"/>
      <c r="KUU317" s="58"/>
      <c r="KUV317" s="58"/>
      <c r="KUW317" s="58"/>
      <c r="KUX317" s="58"/>
      <c r="KUY317" s="58"/>
      <c r="KUZ317" s="58"/>
      <c r="KVA317" s="58"/>
      <c r="KVB317" s="58"/>
      <c r="KVC317" s="58"/>
      <c r="KVD317" s="58"/>
      <c r="KVE317" s="58"/>
      <c r="KVF317" s="58"/>
      <c r="KVG317" s="58"/>
      <c r="KVH317" s="58"/>
      <c r="KVI317" s="58"/>
      <c r="KVJ317" s="58"/>
      <c r="KVK317" s="58"/>
      <c r="KVL317" s="58"/>
      <c r="KVM317" s="58"/>
      <c r="KVN317" s="58"/>
      <c r="KVO317" s="58"/>
      <c r="KVP317" s="58"/>
      <c r="KVQ317" s="58"/>
      <c r="KVR317" s="58"/>
      <c r="KVS317" s="58"/>
      <c r="KVT317" s="58"/>
      <c r="KVU317" s="58"/>
      <c r="KVV317" s="58"/>
      <c r="KVW317" s="58"/>
      <c r="KVX317" s="58"/>
      <c r="KVY317" s="58"/>
      <c r="KVZ317" s="58"/>
      <c r="KWA317" s="58"/>
      <c r="KWB317" s="58"/>
      <c r="KWC317" s="58"/>
      <c r="KWD317" s="58"/>
      <c r="KWE317" s="58"/>
      <c r="KWF317" s="58"/>
      <c r="KWG317" s="58"/>
      <c r="KWH317" s="58"/>
      <c r="KWI317" s="58"/>
      <c r="KWJ317" s="58"/>
      <c r="KWK317" s="58"/>
      <c r="KWL317" s="58"/>
      <c r="KWM317" s="58"/>
      <c r="KWN317" s="58"/>
      <c r="KWO317" s="58"/>
      <c r="KWP317" s="58"/>
      <c r="KWQ317" s="58"/>
      <c r="KWR317" s="58"/>
      <c r="KWS317" s="58"/>
      <c r="KWT317" s="58"/>
      <c r="KWU317" s="58"/>
      <c r="KWV317" s="58"/>
      <c r="KWW317" s="58"/>
      <c r="KWX317" s="58"/>
      <c r="KWY317" s="58"/>
      <c r="KWZ317" s="58"/>
      <c r="KXA317" s="58"/>
      <c r="KXB317" s="58"/>
      <c r="KXC317" s="58"/>
      <c r="KXD317" s="58"/>
      <c r="KXE317" s="58"/>
      <c r="KXF317" s="58"/>
      <c r="KXG317" s="58"/>
      <c r="KXH317" s="58"/>
      <c r="KXI317" s="58"/>
      <c r="KXJ317" s="58"/>
      <c r="KXK317" s="58"/>
      <c r="KXL317" s="58"/>
      <c r="KXM317" s="58"/>
      <c r="KXN317" s="58"/>
      <c r="KXO317" s="58"/>
      <c r="KXP317" s="58"/>
      <c r="KXQ317" s="58"/>
      <c r="KXR317" s="58"/>
      <c r="KXS317" s="58"/>
      <c r="KXT317" s="58"/>
      <c r="KXU317" s="58"/>
      <c r="KXV317" s="58"/>
      <c r="KXW317" s="58"/>
      <c r="KXX317" s="58"/>
      <c r="KXY317" s="58"/>
      <c r="KXZ317" s="58"/>
      <c r="KYA317" s="58"/>
      <c r="KYB317" s="58"/>
      <c r="KYC317" s="58"/>
      <c r="KYD317" s="58"/>
      <c r="KYE317" s="58"/>
      <c r="KYF317" s="58"/>
      <c r="KYG317" s="58"/>
      <c r="KYH317" s="58"/>
      <c r="KYI317" s="58"/>
      <c r="KYJ317" s="58"/>
      <c r="KYK317" s="58"/>
      <c r="KYL317" s="58"/>
      <c r="KYM317" s="58"/>
      <c r="KYN317" s="58"/>
      <c r="KYO317" s="58"/>
      <c r="KYP317" s="58"/>
      <c r="KYQ317" s="58"/>
      <c r="KYR317" s="58"/>
      <c r="KYS317" s="58"/>
      <c r="KYT317" s="58"/>
      <c r="KYU317" s="58"/>
      <c r="KYV317" s="58"/>
      <c r="KYW317" s="58"/>
      <c r="KYX317" s="58"/>
      <c r="KYY317" s="58"/>
      <c r="KYZ317" s="58"/>
      <c r="KZA317" s="58"/>
      <c r="KZB317" s="58"/>
      <c r="KZC317" s="58"/>
      <c r="KZD317" s="58"/>
      <c r="KZE317" s="58"/>
      <c r="KZF317" s="58"/>
      <c r="KZG317" s="58"/>
      <c r="KZH317" s="58"/>
      <c r="KZI317" s="58"/>
      <c r="KZJ317" s="58"/>
      <c r="KZK317" s="58"/>
      <c r="KZL317" s="58"/>
      <c r="KZM317" s="58"/>
      <c r="KZN317" s="58"/>
      <c r="KZO317" s="58"/>
      <c r="KZP317" s="58"/>
      <c r="KZQ317" s="58"/>
      <c r="KZR317" s="58"/>
      <c r="KZS317" s="58"/>
      <c r="KZT317" s="58"/>
      <c r="KZU317" s="58"/>
      <c r="KZV317" s="58"/>
      <c r="KZW317" s="58"/>
      <c r="KZX317" s="58"/>
      <c r="KZY317" s="58"/>
      <c r="KZZ317" s="58"/>
      <c r="LAA317" s="58"/>
      <c r="LAB317" s="58"/>
      <c r="LAC317" s="58"/>
      <c r="LAD317" s="58"/>
      <c r="LAE317" s="58"/>
      <c r="LAF317" s="58"/>
      <c r="LAG317" s="58"/>
      <c r="LAH317" s="58"/>
      <c r="LAI317" s="58"/>
      <c r="LAJ317" s="58"/>
      <c r="LAK317" s="58"/>
      <c r="LAL317" s="58"/>
      <c r="LAM317" s="58"/>
      <c r="LAN317" s="58"/>
      <c r="LAO317" s="58"/>
      <c r="LAP317" s="58"/>
      <c r="LAQ317" s="58"/>
      <c r="LAR317" s="58"/>
      <c r="LAS317" s="58"/>
      <c r="LAT317" s="58"/>
      <c r="LAU317" s="58"/>
      <c r="LAV317" s="58"/>
      <c r="LAW317" s="58"/>
      <c r="LAX317" s="58"/>
      <c r="LAY317" s="58"/>
      <c r="LAZ317" s="58"/>
      <c r="LBA317" s="58"/>
      <c r="LBB317" s="58"/>
      <c r="LBC317" s="58"/>
      <c r="LBD317" s="58"/>
      <c r="LBE317" s="58"/>
      <c r="LBF317" s="58"/>
      <c r="LBG317" s="58"/>
      <c r="LBH317" s="58"/>
      <c r="LBI317" s="58"/>
      <c r="LBJ317" s="58"/>
      <c r="LBK317" s="58"/>
      <c r="LBL317" s="58"/>
      <c r="LBM317" s="58"/>
      <c r="LBN317" s="58"/>
      <c r="LBO317" s="58"/>
      <c r="LBP317" s="58"/>
      <c r="LBQ317" s="58"/>
      <c r="LBR317" s="58"/>
      <c r="LBS317" s="58"/>
      <c r="LBT317" s="58"/>
      <c r="LBU317" s="58"/>
      <c r="LBV317" s="58"/>
      <c r="LBW317" s="58"/>
      <c r="LBX317" s="58"/>
      <c r="LBY317" s="58"/>
      <c r="LBZ317" s="58"/>
      <c r="LCA317" s="58"/>
      <c r="LCB317" s="58"/>
      <c r="LCC317" s="58"/>
      <c r="LCD317" s="58"/>
      <c r="LCE317" s="58"/>
      <c r="LCF317" s="58"/>
      <c r="LCG317" s="58"/>
      <c r="LCH317" s="58"/>
      <c r="LCI317" s="58"/>
      <c r="LCJ317" s="58"/>
      <c r="LCK317" s="58"/>
      <c r="LCL317" s="58"/>
      <c r="LCM317" s="58"/>
      <c r="LCN317" s="58"/>
      <c r="LCO317" s="58"/>
      <c r="LCP317" s="58"/>
      <c r="LCQ317" s="58"/>
      <c r="LCR317" s="58"/>
      <c r="LCS317" s="58"/>
      <c r="LCT317" s="58"/>
      <c r="LCU317" s="58"/>
      <c r="LCV317" s="58"/>
      <c r="LCW317" s="58"/>
      <c r="LCX317" s="58"/>
      <c r="LCY317" s="58"/>
      <c r="LCZ317" s="58"/>
      <c r="LDA317" s="58"/>
      <c r="LDB317" s="58"/>
      <c r="LDC317" s="58"/>
      <c r="LDD317" s="58"/>
      <c r="LDE317" s="58"/>
      <c r="LDF317" s="58"/>
      <c r="LDG317" s="58"/>
      <c r="LDH317" s="58"/>
      <c r="LDI317" s="58"/>
      <c r="LDJ317" s="58"/>
      <c r="LDK317" s="58"/>
      <c r="LDL317" s="58"/>
      <c r="LDM317" s="58"/>
      <c r="LDN317" s="58"/>
      <c r="LDO317" s="58"/>
      <c r="LDP317" s="58"/>
      <c r="LDQ317" s="58"/>
      <c r="LDR317" s="58"/>
      <c r="LDS317" s="58"/>
      <c r="LDT317" s="58"/>
      <c r="LDU317" s="58"/>
      <c r="LDV317" s="58"/>
      <c r="LDW317" s="58"/>
      <c r="LDX317" s="58"/>
      <c r="LDY317" s="58"/>
      <c r="LDZ317" s="58"/>
      <c r="LEA317" s="58"/>
      <c r="LEB317" s="58"/>
      <c r="LEC317" s="58"/>
      <c r="LED317" s="58"/>
      <c r="LEE317" s="58"/>
      <c r="LEF317" s="58"/>
      <c r="LEG317" s="58"/>
      <c r="LEH317" s="58"/>
      <c r="LEI317" s="58"/>
      <c r="LEJ317" s="58"/>
      <c r="LEK317" s="58"/>
      <c r="LEL317" s="58"/>
      <c r="LEM317" s="58"/>
      <c r="LEN317" s="58"/>
      <c r="LEO317" s="58"/>
      <c r="LEP317" s="58"/>
      <c r="LEQ317" s="58"/>
      <c r="LER317" s="58"/>
      <c r="LES317" s="58"/>
      <c r="LET317" s="58"/>
      <c r="LEU317" s="58"/>
      <c r="LEV317" s="58"/>
      <c r="LEW317" s="58"/>
      <c r="LEX317" s="58"/>
      <c r="LEY317" s="58"/>
      <c r="LEZ317" s="58"/>
      <c r="LFA317" s="58"/>
      <c r="LFB317" s="58"/>
      <c r="LFC317" s="58"/>
      <c r="LFD317" s="58"/>
      <c r="LFE317" s="58"/>
      <c r="LFF317" s="58"/>
      <c r="LFG317" s="58"/>
      <c r="LFH317" s="58"/>
      <c r="LFI317" s="58"/>
      <c r="LFJ317" s="58"/>
      <c r="LFK317" s="58"/>
      <c r="LFL317" s="58"/>
      <c r="LFM317" s="58"/>
      <c r="LFN317" s="58"/>
      <c r="LFO317" s="58"/>
      <c r="LFP317" s="58"/>
      <c r="LFQ317" s="58"/>
      <c r="LFR317" s="58"/>
      <c r="LFS317" s="58"/>
      <c r="LFT317" s="58"/>
      <c r="LFU317" s="58"/>
      <c r="LFV317" s="58"/>
      <c r="LFW317" s="58"/>
      <c r="LFX317" s="58"/>
      <c r="LFY317" s="58"/>
      <c r="LFZ317" s="58"/>
      <c r="LGA317" s="58"/>
      <c r="LGB317" s="58"/>
      <c r="LGC317" s="58"/>
      <c r="LGD317" s="58"/>
      <c r="LGE317" s="58"/>
      <c r="LGF317" s="58"/>
      <c r="LGG317" s="58"/>
      <c r="LGH317" s="58"/>
      <c r="LGI317" s="58"/>
      <c r="LGJ317" s="58"/>
      <c r="LGK317" s="58"/>
      <c r="LGL317" s="58"/>
      <c r="LGM317" s="58"/>
      <c r="LGN317" s="58"/>
      <c r="LGO317" s="58"/>
      <c r="LGP317" s="58"/>
      <c r="LGQ317" s="58"/>
      <c r="LGR317" s="58"/>
      <c r="LGS317" s="58"/>
      <c r="LGT317" s="58"/>
      <c r="LGU317" s="58"/>
      <c r="LGV317" s="58"/>
      <c r="LGW317" s="58"/>
      <c r="LGX317" s="58"/>
      <c r="LGY317" s="58"/>
      <c r="LGZ317" s="58"/>
      <c r="LHA317" s="58"/>
      <c r="LHB317" s="58"/>
      <c r="LHC317" s="58"/>
      <c r="LHD317" s="58"/>
      <c r="LHE317" s="58"/>
      <c r="LHF317" s="58"/>
      <c r="LHG317" s="58"/>
      <c r="LHH317" s="58"/>
      <c r="LHI317" s="58"/>
      <c r="LHJ317" s="58"/>
      <c r="LHK317" s="58"/>
      <c r="LHL317" s="58"/>
      <c r="LHM317" s="58"/>
      <c r="LHN317" s="58"/>
      <c r="LHO317" s="58"/>
      <c r="LHP317" s="58"/>
      <c r="LHQ317" s="58"/>
      <c r="LHR317" s="58"/>
      <c r="LHS317" s="58"/>
      <c r="LHT317" s="58"/>
      <c r="LHU317" s="58"/>
      <c r="LHV317" s="58"/>
      <c r="LHW317" s="58"/>
      <c r="LHX317" s="58"/>
      <c r="LHY317" s="58"/>
      <c r="LHZ317" s="58"/>
      <c r="LIA317" s="58"/>
      <c r="LIB317" s="58"/>
      <c r="LIC317" s="58"/>
      <c r="LID317" s="58"/>
      <c r="LIE317" s="58"/>
      <c r="LIF317" s="58"/>
      <c r="LIG317" s="58"/>
      <c r="LIH317" s="58"/>
      <c r="LII317" s="58"/>
      <c r="LIJ317" s="58"/>
      <c r="LIK317" s="58"/>
      <c r="LIL317" s="58"/>
      <c r="LIM317" s="58"/>
      <c r="LIN317" s="58"/>
      <c r="LIO317" s="58"/>
      <c r="LIP317" s="58"/>
      <c r="LIQ317" s="58"/>
      <c r="LIR317" s="58"/>
      <c r="LIS317" s="58"/>
      <c r="LIT317" s="58"/>
      <c r="LIU317" s="58"/>
      <c r="LIV317" s="58"/>
      <c r="LIW317" s="58"/>
      <c r="LIX317" s="58"/>
      <c r="LIY317" s="58"/>
      <c r="LIZ317" s="58"/>
      <c r="LJA317" s="58"/>
      <c r="LJB317" s="58"/>
      <c r="LJC317" s="58"/>
      <c r="LJD317" s="58"/>
      <c r="LJE317" s="58"/>
      <c r="LJF317" s="58"/>
      <c r="LJG317" s="58"/>
      <c r="LJH317" s="58"/>
      <c r="LJI317" s="58"/>
      <c r="LJJ317" s="58"/>
      <c r="LJK317" s="58"/>
      <c r="LJL317" s="58"/>
      <c r="LJM317" s="58"/>
      <c r="LJN317" s="58"/>
      <c r="LJO317" s="58"/>
      <c r="LJP317" s="58"/>
      <c r="LJQ317" s="58"/>
      <c r="LJR317" s="58"/>
      <c r="LJS317" s="58"/>
      <c r="LJT317" s="58"/>
      <c r="LJU317" s="58"/>
      <c r="LJV317" s="58"/>
      <c r="LJW317" s="58"/>
      <c r="LJX317" s="58"/>
      <c r="LJY317" s="58"/>
      <c r="LJZ317" s="58"/>
      <c r="LKA317" s="58"/>
      <c r="LKB317" s="58"/>
      <c r="LKC317" s="58"/>
      <c r="LKD317" s="58"/>
      <c r="LKE317" s="58"/>
      <c r="LKF317" s="58"/>
      <c r="LKG317" s="58"/>
      <c r="LKH317" s="58"/>
      <c r="LKI317" s="58"/>
      <c r="LKJ317" s="58"/>
      <c r="LKK317" s="58"/>
      <c r="LKL317" s="58"/>
      <c r="LKM317" s="58"/>
      <c r="LKN317" s="58"/>
      <c r="LKO317" s="58"/>
      <c r="LKP317" s="58"/>
      <c r="LKQ317" s="58"/>
      <c r="LKR317" s="58"/>
      <c r="LKS317" s="58"/>
      <c r="LKT317" s="58"/>
      <c r="LKU317" s="58"/>
      <c r="LKV317" s="58"/>
      <c r="LKW317" s="58"/>
      <c r="LKX317" s="58"/>
      <c r="LKY317" s="58"/>
      <c r="LKZ317" s="58"/>
      <c r="LLA317" s="58"/>
      <c r="LLB317" s="58"/>
      <c r="LLC317" s="58"/>
      <c r="LLD317" s="58"/>
      <c r="LLE317" s="58"/>
      <c r="LLF317" s="58"/>
      <c r="LLG317" s="58"/>
      <c r="LLH317" s="58"/>
      <c r="LLI317" s="58"/>
      <c r="LLJ317" s="58"/>
      <c r="LLK317" s="58"/>
      <c r="LLL317" s="58"/>
      <c r="LLM317" s="58"/>
      <c r="LLN317" s="58"/>
      <c r="LLO317" s="58"/>
      <c r="LLP317" s="58"/>
      <c r="LLQ317" s="58"/>
      <c r="LLR317" s="58"/>
      <c r="LLS317" s="58"/>
      <c r="LLT317" s="58"/>
      <c r="LLU317" s="58"/>
      <c r="LLV317" s="58"/>
      <c r="LLW317" s="58"/>
      <c r="LLX317" s="58"/>
      <c r="LLY317" s="58"/>
      <c r="LLZ317" s="58"/>
      <c r="LMA317" s="58"/>
      <c r="LMB317" s="58"/>
      <c r="LMC317" s="58"/>
      <c r="LMD317" s="58"/>
      <c r="LME317" s="58"/>
      <c r="LMF317" s="58"/>
      <c r="LMG317" s="58"/>
      <c r="LMH317" s="58"/>
      <c r="LMI317" s="58"/>
      <c r="LMJ317" s="58"/>
      <c r="LMK317" s="58"/>
      <c r="LML317" s="58"/>
      <c r="LMM317" s="58"/>
      <c r="LMN317" s="58"/>
      <c r="LMO317" s="58"/>
      <c r="LMP317" s="58"/>
      <c r="LMQ317" s="58"/>
      <c r="LMR317" s="58"/>
      <c r="LMS317" s="58"/>
      <c r="LMT317" s="58"/>
      <c r="LMU317" s="58"/>
      <c r="LMV317" s="58"/>
      <c r="LMW317" s="58"/>
      <c r="LMX317" s="58"/>
      <c r="LMY317" s="58"/>
      <c r="LMZ317" s="58"/>
      <c r="LNA317" s="58"/>
      <c r="LNB317" s="58"/>
      <c r="LNC317" s="58"/>
      <c r="LND317" s="58"/>
      <c r="LNE317" s="58"/>
      <c r="LNF317" s="58"/>
      <c r="LNG317" s="58"/>
      <c r="LNH317" s="58"/>
      <c r="LNI317" s="58"/>
      <c r="LNJ317" s="58"/>
      <c r="LNK317" s="58"/>
      <c r="LNL317" s="58"/>
      <c r="LNM317" s="58"/>
      <c r="LNN317" s="58"/>
      <c r="LNO317" s="58"/>
      <c r="LNP317" s="58"/>
      <c r="LNQ317" s="58"/>
      <c r="LNR317" s="58"/>
      <c r="LNS317" s="58"/>
      <c r="LNT317" s="58"/>
      <c r="LNU317" s="58"/>
      <c r="LNV317" s="58"/>
      <c r="LNW317" s="58"/>
      <c r="LNX317" s="58"/>
      <c r="LNY317" s="58"/>
      <c r="LNZ317" s="58"/>
      <c r="LOA317" s="58"/>
      <c r="LOB317" s="58"/>
      <c r="LOC317" s="58"/>
      <c r="LOD317" s="58"/>
      <c r="LOE317" s="58"/>
      <c r="LOF317" s="58"/>
      <c r="LOG317" s="58"/>
      <c r="LOH317" s="58"/>
      <c r="LOI317" s="58"/>
      <c r="LOJ317" s="58"/>
      <c r="LOK317" s="58"/>
      <c r="LOL317" s="58"/>
      <c r="LOM317" s="58"/>
      <c r="LON317" s="58"/>
      <c r="LOO317" s="58"/>
      <c r="LOP317" s="58"/>
      <c r="LOQ317" s="58"/>
      <c r="LOR317" s="58"/>
      <c r="LOS317" s="58"/>
      <c r="LOT317" s="58"/>
      <c r="LOU317" s="58"/>
      <c r="LOV317" s="58"/>
      <c r="LOW317" s="58"/>
      <c r="LOX317" s="58"/>
      <c r="LOY317" s="58"/>
      <c r="LOZ317" s="58"/>
      <c r="LPA317" s="58"/>
      <c r="LPB317" s="58"/>
      <c r="LPC317" s="58"/>
      <c r="LPD317" s="58"/>
      <c r="LPE317" s="58"/>
      <c r="LPF317" s="58"/>
      <c r="LPG317" s="58"/>
      <c r="LPH317" s="58"/>
      <c r="LPI317" s="58"/>
      <c r="LPJ317" s="58"/>
      <c r="LPK317" s="58"/>
      <c r="LPL317" s="58"/>
      <c r="LPM317" s="58"/>
      <c r="LPN317" s="58"/>
      <c r="LPO317" s="58"/>
      <c r="LPP317" s="58"/>
      <c r="LPQ317" s="58"/>
      <c r="LPR317" s="58"/>
      <c r="LPS317" s="58"/>
      <c r="LPT317" s="58"/>
      <c r="LPU317" s="58"/>
      <c r="LPV317" s="58"/>
      <c r="LPW317" s="58"/>
      <c r="LPX317" s="58"/>
      <c r="LPY317" s="58"/>
      <c r="LPZ317" s="58"/>
      <c r="LQA317" s="58"/>
      <c r="LQB317" s="58"/>
      <c r="LQC317" s="58"/>
      <c r="LQD317" s="58"/>
      <c r="LQE317" s="58"/>
      <c r="LQF317" s="58"/>
      <c r="LQG317" s="58"/>
      <c r="LQH317" s="58"/>
      <c r="LQI317" s="58"/>
      <c r="LQJ317" s="58"/>
      <c r="LQK317" s="58"/>
      <c r="LQL317" s="58"/>
      <c r="LQM317" s="58"/>
      <c r="LQN317" s="58"/>
      <c r="LQO317" s="58"/>
      <c r="LQP317" s="58"/>
      <c r="LQQ317" s="58"/>
      <c r="LQR317" s="58"/>
      <c r="LQS317" s="58"/>
      <c r="LQT317" s="58"/>
      <c r="LQU317" s="58"/>
      <c r="LQV317" s="58"/>
      <c r="LQW317" s="58"/>
      <c r="LQX317" s="58"/>
      <c r="LQY317" s="58"/>
      <c r="LQZ317" s="58"/>
      <c r="LRA317" s="58"/>
      <c r="LRB317" s="58"/>
      <c r="LRC317" s="58"/>
      <c r="LRD317" s="58"/>
      <c r="LRE317" s="58"/>
      <c r="LRF317" s="58"/>
      <c r="LRG317" s="58"/>
      <c r="LRH317" s="58"/>
      <c r="LRI317" s="58"/>
      <c r="LRJ317" s="58"/>
      <c r="LRK317" s="58"/>
      <c r="LRL317" s="58"/>
      <c r="LRM317" s="58"/>
      <c r="LRN317" s="58"/>
      <c r="LRO317" s="58"/>
      <c r="LRP317" s="58"/>
      <c r="LRQ317" s="58"/>
      <c r="LRR317" s="58"/>
      <c r="LRS317" s="58"/>
      <c r="LRT317" s="58"/>
      <c r="LRU317" s="58"/>
      <c r="LRV317" s="58"/>
      <c r="LRW317" s="58"/>
      <c r="LRX317" s="58"/>
      <c r="LRY317" s="58"/>
      <c r="LRZ317" s="58"/>
      <c r="LSA317" s="58"/>
      <c r="LSB317" s="58"/>
      <c r="LSC317" s="58"/>
      <c r="LSD317" s="58"/>
      <c r="LSE317" s="58"/>
      <c r="LSF317" s="58"/>
      <c r="LSG317" s="58"/>
      <c r="LSH317" s="58"/>
      <c r="LSI317" s="58"/>
      <c r="LSJ317" s="58"/>
      <c r="LSK317" s="58"/>
      <c r="LSL317" s="58"/>
      <c r="LSM317" s="58"/>
      <c r="LSN317" s="58"/>
      <c r="LSO317" s="58"/>
      <c r="LSP317" s="58"/>
      <c r="LSQ317" s="58"/>
      <c r="LSR317" s="58"/>
      <c r="LSS317" s="58"/>
      <c r="LST317" s="58"/>
      <c r="LSU317" s="58"/>
      <c r="LSV317" s="58"/>
      <c r="LSW317" s="58"/>
      <c r="LSX317" s="58"/>
      <c r="LSY317" s="58"/>
      <c r="LSZ317" s="58"/>
      <c r="LTA317" s="58"/>
      <c r="LTB317" s="58"/>
      <c r="LTC317" s="58"/>
      <c r="LTD317" s="58"/>
      <c r="LTE317" s="58"/>
      <c r="LTF317" s="58"/>
      <c r="LTG317" s="58"/>
      <c r="LTH317" s="58"/>
      <c r="LTI317" s="58"/>
      <c r="LTJ317" s="58"/>
      <c r="LTK317" s="58"/>
      <c r="LTL317" s="58"/>
      <c r="LTM317" s="58"/>
      <c r="LTN317" s="58"/>
      <c r="LTO317" s="58"/>
      <c r="LTP317" s="58"/>
      <c r="LTQ317" s="58"/>
      <c r="LTR317" s="58"/>
      <c r="LTS317" s="58"/>
      <c r="LTT317" s="58"/>
      <c r="LTU317" s="58"/>
      <c r="LTV317" s="58"/>
      <c r="LTW317" s="58"/>
      <c r="LTX317" s="58"/>
      <c r="LTY317" s="58"/>
      <c r="LTZ317" s="58"/>
      <c r="LUA317" s="58"/>
      <c r="LUB317" s="58"/>
      <c r="LUC317" s="58"/>
      <c r="LUD317" s="58"/>
      <c r="LUE317" s="58"/>
      <c r="LUF317" s="58"/>
      <c r="LUG317" s="58"/>
      <c r="LUH317" s="58"/>
      <c r="LUI317" s="58"/>
      <c r="LUJ317" s="58"/>
      <c r="LUK317" s="58"/>
      <c r="LUL317" s="58"/>
      <c r="LUM317" s="58"/>
      <c r="LUN317" s="58"/>
      <c r="LUO317" s="58"/>
      <c r="LUP317" s="58"/>
      <c r="LUQ317" s="58"/>
      <c r="LUR317" s="58"/>
      <c r="LUS317" s="58"/>
      <c r="LUT317" s="58"/>
      <c r="LUU317" s="58"/>
      <c r="LUV317" s="58"/>
      <c r="LUW317" s="58"/>
      <c r="LUX317" s="58"/>
      <c r="LUY317" s="58"/>
      <c r="LUZ317" s="58"/>
      <c r="LVA317" s="58"/>
      <c r="LVB317" s="58"/>
      <c r="LVC317" s="58"/>
      <c r="LVD317" s="58"/>
      <c r="LVE317" s="58"/>
      <c r="LVF317" s="58"/>
      <c r="LVG317" s="58"/>
      <c r="LVH317" s="58"/>
      <c r="LVI317" s="58"/>
      <c r="LVJ317" s="58"/>
      <c r="LVK317" s="58"/>
      <c r="LVL317" s="58"/>
      <c r="LVM317" s="58"/>
      <c r="LVN317" s="58"/>
      <c r="LVO317" s="58"/>
      <c r="LVP317" s="58"/>
      <c r="LVQ317" s="58"/>
      <c r="LVR317" s="58"/>
      <c r="LVS317" s="58"/>
      <c r="LVT317" s="58"/>
      <c r="LVU317" s="58"/>
      <c r="LVV317" s="58"/>
      <c r="LVW317" s="58"/>
      <c r="LVX317" s="58"/>
      <c r="LVY317" s="58"/>
      <c r="LVZ317" s="58"/>
      <c r="LWA317" s="58"/>
      <c r="LWB317" s="58"/>
      <c r="LWC317" s="58"/>
      <c r="LWD317" s="58"/>
      <c r="LWE317" s="58"/>
      <c r="LWF317" s="58"/>
      <c r="LWG317" s="58"/>
      <c r="LWH317" s="58"/>
      <c r="LWI317" s="58"/>
      <c r="LWJ317" s="58"/>
      <c r="LWK317" s="58"/>
      <c r="LWL317" s="58"/>
      <c r="LWM317" s="58"/>
      <c r="LWN317" s="58"/>
      <c r="LWO317" s="58"/>
      <c r="LWP317" s="58"/>
      <c r="LWQ317" s="58"/>
      <c r="LWR317" s="58"/>
      <c r="LWS317" s="58"/>
      <c r="LWT317" s="58"/>
      <c r="LWU317" s="58"/>
      <c r="LWV317" s="58"/>
      <c r="LWW317" s="58"/>
      <c r="LWX317" s="58"/>
      <c r="LWY317" s="58"/>
      <c r="LWZ317" s="58"/>
      <c r="LXA317" s="58"/>
      <c r="LXB317" s="58"/>
      <c r="LXC317" s="58"/>
      <c r="LXD317" s="58"/>
      <c r="LXE317" s="58"/>
      <c r="LXF317" s="58"/>
      <c r="LXG317" s="58"/>
      <c r="LXH317" s="58"/>
      <c r="LXI317" s="58"/>
      <c r="LXJ317" s="58"/>
      <c r="LXK317" s="58"/>
      <c r="LXL317" s="58"/>
      <c r="LXM317" s="58"/>
      <c r="LXN317" s="58"/>
      <c r="LXO317" s="58"/>
      <c r="LXP317" s="58"/>
      <c r="LXQ317" s="58"/>
      <c r="LXR317" s="58"/>
      <c r="LXS317" s="58"/>
      <c r="LXT317" s="58"/>
      <c r="LXU317" s="58"/>
      <c r="LXV317" s="58"/>
      <c r="LXW317" s="58"/>
      <c r="LXX317" s="58"/>
      <c r="LXY317" s="58"/>
      <c r="LXZ317" s="58"/>
      <c r="LYA317" s="58"/>
      <c r="LYB317" s="58"/>
      <c r="LYC317" s="58"/>
      <c r="LYD317" s="58"/>
      <c r="LYE317" s="58"/>
      <c r="LYF317" s="58"/>
      <c r="LYG317" s="58"/>
      <c r="LYH317" s="58"/>
      <c r="LYI317" s="58"/>
      <c r="LYJ317" s="58"/>
      <c r="LYK317" s="58"/>
      <c r="LYL317" s="58"/>
      <c r="LYM317" s="58"/>
      <c r="LYN317" s="58"/>
      <c r="LYO317" s="58"/>
      <c r="LYP317" s="58"/>
      <c r="LYQ317" s="58"/>
      <c r="LYR317" s="58"/>
      <c r="LYS317" s="58"/>
      <c r="LYT317" s="58"/>
      <c r="LYU317" s="58"/>
      <c r="LYV317" s="58"/>
      <c r="LYW317" s="58"/>
      <c r="LYX317" s="58"/>
      <c r="LYY317" s="58"/>
      <c r="LYZ317" s="58"/>
      <c r="LZA317" s="58"/>
      <c r="LZB317" s="58"/>
      <c r="LZC317" s="58"/>
      <c r="LZD317" s="58"/>
      <c r="LZE317" s="58"/>
      <c r="LZF317" s="58"/>
      <c r="LZG317" s="58"/>
      <c r="LZH317" s="58"/>
      <c r="LZI317" s="58"/>
      <c r="LZJ317" s="58"/>
      <c r="LZK317" s="58"/>
      <c r="LZL317" s="58"/>
      <c r="LZM317" s="58"/>
      <c r="LZN317" s="58"/>
      <c r="LZO317" s="58"/>
      <c r="LZP317" s="58"/>
      <c r="LZQ317" s="58"/>
      <c r="LZR317" s="58"/>
      <c r="LZS317" s="58"/>
      <c r="LZT317" s="58"/>
      <c r="LZU317" s="58"/>
      <c r="LZV317" s="58"/>
      <c r="LZW317" s="58"/>
      <c r="LZX317" s="58"/>
      <c r="LZY317" s="58"/>
      <c r="LZZ317" s="58"/>
      <c r="MAA317" s="58"/>
      <c r="MAB317" s="58"/>
      <c r="MAC317" s="58"/>
      <c r="MAD317" s="58"/>
      <c r="MAE317" s="58"/>
      <c r="MAF317" s="58"/>
      <c r="MAG317" s="58"/>
      <c r="MAH317" s="58"/>
      <c r="MAI317" s="58"/>
      <c r="MAJ317" s="58"/>
      <c r="MAK317" s="58"/>
      <c r="MAL317" s="58"/>
      <c r="MAM317" s="58"/>
      <c r="MAN317" s="58"/>
      <c r="MAO317" s="58"/>
      <c r="MAP317" s="58"/>
      <c r="MAQ317" s="58"/>
      <c r="MAR317" s="58"/>
      <c r="MAS317" s="58"/>
      <c r="MAT317" s="58"/>
      <c r="MAU317" s="58"/>
      <c r="MAV317" s="58"/>
      <c r="MAW317" s="58"/>
      <c r="MAX317" s="58"/>
      <c r="MAY317" s="58"/>
      <c r="MAZ317" s="58"/>
      <c r="MBA317" s="58"/>
      <c r="MBB317" s="58"/>
      <c r="MBC317" s="58"/>
      <c r="MBD317" s="58"/>
      <c r="MBE317" s="58"/>
      <c r="MBF317" s="58"/>
      <c r="MBG317" s="58"/>
      <c r="MBH317" s="58"/>
      <c r="MBI317" s="58"/>
      <c r="MBJ317" s="58"/>
      <c r="MBK317" s="58"/>
      <c r="MBL317" s="58"/>
      <c r="MBM317" s="58"/>
      <c r="MBN317" s="58"/>
      <c r="MBO317" s="58"/>
      <c r="MBP317" s="58"/>
      <c r="MBQ317" s="58"/>
      <c r="MBR317" s="58"/>
      <c r="MBS317" s="58"/>
      <c r="MBT317" s="58"/>
      <c r="MBU317" s="58"/>
      <c r="MBV317" s="58"/>
      <c r="MBW317" s="58"/>
      <c r="MBX317" s="58"/>
      <c r="MBY317" s="58"/>
      <c r="MBZ317" s="58"/>
      <c r="MCA317" s="58"/>
      <c r="MCB317" s="58"/>
      <c r="MCC317" s="58"/>
      <c r="MCD317" s="58"/>
      <c r="MCE317" s="58"/>
      <c r="MCF317" s="58"/>
      <c r="MCG317" s="58"/>
      <c r="MCH317" s="58"/>
      <c r="MCI317" s="58"/>
      <c r="MCJ317" s="58"/>
      <c r="MCK317" s="58"/>
      <c r="MCL317" s="58"/>
      <c r="MCM317" s="58"/>
      <c r="MCN317" s="58"/>
      <c r="MCO317" s="58"/>
      <c r="MCP317" s="58"/>
      <c r="MCQ317" s="58"/>
      <c r="MCR317" s="58"/>
      <c r="MCS317" s="58"/>
      <c r="MCT317" s="58"/>
      <c r="MCU317" s="58"/>
      <c r="MCV317" s="58"/>
      <c r="MCW317" s="58"/>
      <c r="MCX317" s="58"/>
      <c r="MCY317" s="58"/>
      <c r="MCZ317" s="58"/>
      <c r="MDA317" s="58"/>
      <c r="MDB317" s="58"/>
      <c r="MDC317" s="58"/>
      <c r="MDD317" s="58"/>
      <c r="MDE317" s="58"/>
      <c r="MDF317" s="58"/>
      <c r="MDG317" s="58"/>
      <c r="MDH317" s="58"/>
      <c r="MDI317" s="58"/>
      <c r="MDJ317" s="58"/>
      <c r="MDK317" s="58"/>
      <c r="MDL317" s="58"/>
      <c r="MDM317" s="58"/>
      <c r="MDN317" s="58"/>
      <c r="MDO317" s="58"/>
      <c r="MDP317" s="58"/>
      <c r="MDQ317" s="58"/>
      <c r="MDR317" s="58"/>
      <c r="MDS317" s="58"/>
      <c r="MDT317" s="58"/>
      <c r="MDU317" s="58"/>
      <c r="MDV317" s="58"/>
      <c r="MDW317" s="58"/>
      <c r="MDX317" s="58"/>
      <c r="MDY317" s="58"/>
      <c r="MDZ317" s="58"/>
      <c r="MEA317" s="58"/>
      <c r="MEB317" s="58"/>
      <c r="MEC317" s="58"/>
      <c r="MED317" s="58"/>
      <c r="MEE317" s="58"/>
      <c r="MEF317" s="58"/>
      <c r="MEG317" s="58"/>
      <c r="MEH317" s="58"/>
      <c r="MEI317" s="58"/>
      <c r="MEJ317" s="58"/>
      <c r="MEK317" s="58"/>
      <c r="MEL317" s="58"/>
      <c r="MEM317" s="58"/>
      <c r="MEN317" s="58"/>
      <c r="MEO317" s="58"/>
      <c r="MEP317" s="58"/>
      <c r="MEQ317" s="58"/>
      <c r="MER317" s="58"/>
      <c r="MES317" s="58"/>
      <c r="MET317" s="58"/>
      <c r="MEU317" s="58"/>
      <c r="MEV317" s="58"/>
      <c r="MEW317" s="58"/>
      <c r="MEX317" s="58"/>
      <c r="MEY317" s="58"/>
      <c r="MEZ317" s="58"/>
      <c r="MFA317" s="58"/>
      <c r="MFB317" s="58"/>
      <c r="MFC317" s="58"/>
      <c r="MFD317" s="58"/>
      <c r="MFE317" s="58"/>
      <c r="MFF317" s="58"/>
      <c r="MFG317" s="58"/>
      <c r="MFH317" s="58"/>
      <c r="MFI317" s="58"/>
      <c r="MFJ317" s="58"/>
      <c r="MFK317" s="58"/>
      <c r="MFL317" s="58"/>
      <c r="MFM317" s="58"/>
      <c r="MFN317" s="58"/>
      <c r="MFO317" s="58"/>
      <c r="MFP317" s="58"/>
      <c r="MFQ317" s="58"/>
      <c r="MFR317" s="58"/>
      <c r="MFS317" s="58"/>
      <c r="MFT317" s="58"/>
      <c r="MFU317" s="58"/>
      <c r="MFV317" s="58"/>
      <c r="MFW317" s="58"/>
      <c r="MFX317" s="58"/>
      <c r="MFY317" s="58"/>
      <c r="MFZ317" s="58"/>
      <c r="MGA317" s="58"/>
      <c r="MGB317" s="58"/>
      <c r="MGC317" s="58"/>
      <c r="MGD317" s="58"/>
      <c r="MGE317" s="58"/>
      <c r="MGF317" s="58"/>
      <c r="MGG317" s="58"/>
      <c r="MGH317" s="58"/>
      <c r="MGI317" s="58"/>
      <c r="MGJ317" s="58"/>
      <c r="MGK317" s="58"/>
      <c r="MGL317" s="58"/>
      <c r="MGM317" s="58"/>
      <c r="MGN317" s="58"/>
      <c r="MGO317" s="58"/>
      <c r="MGP317" s="58"/>
      <c r="MGQ317" s="58"/>
      <c r="MGR317" s="58"/>
      <c r="MGS317" s="58"/>
      <c r="MGT317" s="58"/>
      <c r="MGU317" s="58"/>
      <c r="MGV317" s="58"/>
      <c r="MGW317" s="58"/>
      <c r="MGX317" s="58"/>
      <c r="MGY317" s="58"/>
      <c r="MGZ317" s="58"/>
      <c r="MHA317" s="58"/>
      <c r="MHB317" s="58"/>
      <c r="MHC317" s="58"/>
      <c r="MHD317" s="58"/>
      <c r="MHE317" s="58"/>
      <c r="MHF317" s="58"/>
      <c r="MHG317" s="58"/>
      <c r="MHH317" s="58"/>
      <c r="MHI317" s="58"/>
      <c r="MHJ317" s="58"/>
      <c r="MHK317" s="58"/>
      <c r="MHL317" s="58"/>
      <c r="MHM317" s="58"/>
      <c r="MHN317" s="58"/>
      <c r="MHO317" s="58"/>
      <c r="MHP317" s="58"/>
      <c r="MHQ317" s="58"/>
      <c r="MHR317" s="58"/>
      <c r="MHS317" s="58"/>
      <c r="MHT317" s="58"/>
      <c r="MHU317" s="58"/>
      <c r="MHV317" s="58"/>
      <c r="MHW317" s="58"/>
      <c r="MHX317" s="58"/>
      <c r="MHY317" s="58"/>
      <c r="MHZ317" s="58"/>
      <c r="MIA317" s="58"/>
      <c r="MIB317" s="58"/>
      <c r="MIC317" s="58"/>
      <c r="MID317" s="58"/>
      <c r="MIE317" s="58"/>
      <c r="MIF317" s="58"/>
      <c r="MIG317" s="58"/>
      <c r="MIH317" s="58"/>
      <c r="MII317" s="58"/>
      <c r="MIJ317" s="58"/>
      <c r="MIK317" s="58"/>
      <c r="MIL317" s="58"/>
      <c r="MIM317" s="58"/>
      <c r="MIN317" s="58"/>
      <c r="MIO317" s="58"/>
      <c r="MIP317" s="58"/>
      <c r="MIQ317" s="58"/>
      <c r="MIR317" s="58"/>
      <c r="MIS317" s="58"/>
      <c r="MIT317" s="58"/>
      <c r="MIU317" s="58"/>
      <c r="MIV317" s="58"/>
      <c r="MIW317" s="58"/>
      <c r="MIX317" s="58"/>
      <c r="MIY317" s="58"/>
      <c r="MIZ317" s="58"/>
      <c r="MJA317" s="58"/>
      <c r="MJB317" s="58"/>
      <c r="MJC317" s="58"/>
      <c r="MJD317" s="58"/>
      <c r="MJE317" s="58"/>
      <c r="MJF317" s="58"/>
      <c r="MJG317" s="58"/>
      <c r="MJH317" s="58"/>
      <c r="MJI317" s="58"/>
      <c r="MJJ317" s="58"/>
      <c r="MJK317" s="58"/>
      <c r="MJL317" s="58"/>
      <c r="MJM317" s="58"/>
      <c r="MJN317" s="58"/>
      <c r="MJO317" s="58"/>
      <c r="MJP317" s="58"/>
      <c r="MJQ317" s="58"/>
      <c r="MJR317" s="58"/>
      <c r="MJS317" s="58"/>
      <c r="MJT317" s="58"/>
      <c r="MJU317" s="58"/>
      <c r="MJV317" s="58"/>
      <c r="MJW317" s="58"/>
      <c r="MJX317" s="58"/>
      <c r="MJY317" s="58"/>
      <c r="MJZ317" s="58"/>
      <c r="MKA317" s="58"/>
      <c r="MKB317" s="58"/>
      <c r="MKC317" s="58"/>
      <c r="MKD317" s="58"/>
      <c r="MKE317" s="58"/>
      <c r="MKF317" s="58"/>
      <c r="MKG317" s="58"/>
      <c r="MKH317" s="58"/>
      <c r="MKI317" s="58"/>
      <c r="MKJ317" s="58"/>
      <c r="MKK317" s="58"/>
      <c r="MKL317" s="58"/>
      <c r="MKM317" s="58"/>
      <c r="MKN317" s="58"/>
      <c r="MKO317" s="58"/>
      <c r="MKP317" s="58"/>
      <c r="MKQ317" s="58"/>
      <c r="MKR317" s="58"/>
      <c r="MKS317" s="58"/>
      <c r="MKT317" s="58"/>
      <c r="MKU317" s="58"/>
      <c r="MKV317" s="58"/>
      <c r="MKW317" s="58"/>
      <c r="MKX317" s="58"/>
      <c r="MKY317" s="58"/>
      <c r="MKZ317" s="58"/>
      <c r="MLA317" s="58"/>
      <c r="MLB317" s="58"/>
      <c r="MLC317" s="58"/>
      <c r="MLD317" s="58"/>
      <c r="MLE317" s="58"/>
      <c r="MLF317" s="58"/>
      <c r="MLG317" s="58"/>
      <c r="MLH317" s="58"/>
      <c r="MLI317" s="58"/>
      <c r="MLJ317" s="58"/>
      <c r="MLK317" s="58"/>
      <c r="MLL317" s="58"/>
      <c r="MLM317" s="58"/>
      <c r="MLN317" s="58"/>
      <c r="MLO317" s="58"/>
      <c r="MLP317" s="58"/>
      <c r="MLQ317" s="58"/>
      <c r="MLR317" s="58"/>
      <c r="MLS317" s="58"/>
      <c r="MLT317" s="58"/>
      <c r="MLU317" s="58"/>
      <c r="MLV317" s="58"/>
      <c r="MLW317" s="58"/>
      <c r="MLX317" s="58"/>
      <c r="MLY317" s="58"/>
      <c r="MLZ317" s="58"/>
      <c r="MMA317" s="58"/>
      <c r="MMB317" s="58"/>
      <c r="MMC317" s="58"/>
      <c r="MMD317" s="58"/>
      <c r="MME317" s="58"/>
      <c r="MMF317" s="58"/>
      <c r="MMG317" s="58"/>
      <c r="MMH317" s="58"/>
      <c r="MMI317" s="58"/>
      <c r="MMJ317" s="58"/>
      <c r="MMK317" s="58"/>
      <c r="MML317" s="58"/>
      <c r="MMM317" s="58"/>
      <c r="MMN317" s="58"/>
      <c r="MMO317" s="58"/>
      <c r="MMP317" s="58"/>
      <c r="MMQ317" s="58"/>
      <c r="MMR317" s="58"/>
      <c r="MMS317" s="58"/>
      <c r="MMT317" s="58"/>
      <c r="MMU317" s="58"/>
      <c r="MMV317" s="58"/>
      <c r="MMW317" s="58"/>
      <c r="MMX317" s="58"/>
      <c r="MMY317" s="58"/>
      <c r="MMZ317" s="58"/>
      <c r="MNA317" s="58"/>
      <c r="MNB317" s="58"/>
      <c r="MNC317" s="58"/>
      <c r="MND317" s="58"/>
      <c r="MNE317" s="58"/>
      <c r="MNF317" s="58"/>
      <c r="MNG317" s="58"/>
      <c r="MNH317" s="58"/>
      <c r="MNI317" s="58"/>
      <c r="MNJ317" s="58"/>
      <c r="MNK317" s="58"/>
      <c r="MNL317" s="58"/>
      <c r="MNM317" s="58"/>
      <c r="MNN317" s="58"/>
      <c r="MNO317" s="58"/>
      <c r="MNP317" s="58"/>
      <c r="MNQ317" s="58"/>
      <c r="MNR317" s="58"/>
      <c r="MNS317" s="58"/>
      <c r="MNT317" s="58"/>
      <c r="MNU317" s="58"/>
      <c r="MNV317" s="58"/>
      <c r="MNW317" s="58"/>
      <c r="MNX317" s="58"/>
      <c r="MNY317" s="58"/>
      <c r="MNZ317" s="58"/>
      <c r="MOA317" s="58"/>
      <c r="MOB317" s="58"/>
      <c r="MOC317" s="58"/>
      <c r="MOD317" s="58"/>
      <c r="MOE317" s="58"/>
      <c r="MOF317" s="58"/>
      <c r="MOG317" s="58"/>
      <c r="MOH317" s="58"/>
      <c r="MOI317" s="58"/>
      <c r="MOJ317" s="58"/>
      <c r="MOK317" s="58"/>
      <c r="MOL317" s="58"/>
      <c r="MOM317" s="58"/>
      <c r="MON317" s="58"/>
      <c r="MOO317" s="58"/>
      <c r="MOP317" s="58"/>
      <c r="MOQ317" s="58"/>
      <c r="MOR317" s="58"/>
      <c r="MOS317" s="58"/>
      <c r="MOT317" s="58"/>
      <c r="MOU317" s="58"/>
      <c r="MOV317" s="58"/>
      <c r="MOW317" s="58"/>
      <c r="MOX317" s="58"/>
      <c r="MOY317" s="58"/>
      <c r="MOZ317" s="58"/>
      <c r="MPA317" s="58"/>
      <c r="MPB317" s="58"/>
      <c r="MPC317" s="58"/>
      <c r="MPD317" s="58"/>
      <c r="MPE317" s="58"/>
      <c r="MPF317" s="58"/>
      <c r="MPG317" s="58"/>
      <c r="MPH317" s="58"/>
      <c r="MPI317" s="58"/>
      <c r="MPJ317" s="58"/>
      <c r="MPK317" s="58"/>
      <c r="MPL317" s="58"/>
      <c r="MPM317" s="58"/>
      <c r="MPN317" s="58"/>
      <c r="MPO317" s="58"/>
      <c r="MPP317" s="58"/>
      <c r="MPQ317" s="58"/>
      <c r="MPR317" s="58"/>
      <c r="MPS317" s="58"/>
      <c r="MPT317" s="58"/>
      <c r="MPU317" s="58"/>
      <c r="MPV317" s="58"/>
      <c r="MPW317" s="58"/>
      <c r="MPX317" s="58"/>
      <c r="MPY317" s="58"/>
      <c r="MPZ317" s="58"/>
      <c r="MQA317" s="58"/>
      <c r="MQB317" s="58"/>
      <c r="MQC317" s="58"/>
      <c r="MQD317" s="58"/>
      <c r="MQE317" s="58"/>
      <c r="MQF317" s="58"/>
      <c r="MQG317" s="58"/>
      <c r="MQH317" s="58"/>
      <c r="MQI317" s="58"/>
      <c r="MQJ317" s="58"/>
      <c r="MQK317" s="58"/>
      <c r="MQL317" s="58"/>
      <c r="MQM317" s="58"/>
      <c r="MQN317" s="58"/>
      <c r="MQO317" s="58"/>
      <c r="MQP317" s="58"/>
      <c r="MQQ317" s="58"/>
      <c r="MQR317" s="58"/>
      <c r="MQS317" s="58"/>
      <c r="MQT317" s="58"/>
      <c r="MQU317" s="58"/>
      <c r="MQV317" s="58"/>
      <c r="MQW317" s="58"/>
      <c r="MQX317" s="58"/>
      <c r="MQY317" s="58"/>
      <c r="MQZ317" s="58"/>
      <c r="MRA317" s="58"/>
      <c r="MRB317" s="58"/>
      <c r="MRC317" s="58"/>
      <c r="MRD317" s="58"/>
      <c r="MRE317" s="58"/>
      <c r="MRF317" s="58"/>
      <c r="MRG317" s="58"/>
      <c r="MRH317" s="58"/>
      <c r="MRI317" s="58"/>
      <c r="MRJ317" s="58"/>
      <c r="MRK317" s="58"/>
      <c r="MRL317" s="58"/>
      <c r="MRM317" s="58"/>
      <c r="MRN317" s="58"/>
      <c r="MRO317" s="58"/>
      <c r="MRP317" s="58"/>
      <c r="MRQ317" s="58"/>
      <c r="MRR317" s="58"/>
      <c r="MRS317" s="58"/>
      <c r="MRT317" s="58"/>
      <c r="MRU317" s="58"/>
      <c r="MRV317" s="58"/>
      <c r="MRW317" s="58"/>
      <c r="MRX317" s="58"/>
      <c r="MRY317" s="58"/>
      <c r="MRZ317" s="58"/>
      <c r="MSA317" s="58"/>
      <c r="MSB317" s="58"/>
      <c r="MSC317" s="58"/>
      <c r="MSD317" s="58"/>
      <c r="MSE317" s="58"/>
      <c r="MSF317" s="58"/>
      <c r="MSG317" s="58"/>
      <c r="MSH317" s="58"/>
      <c r="MSI317" s="58"/>
      <c r="MSJ317" s="58"/>
      <c r="MSK317" s="58"/>
      <c r="MSL317" s="58"/>
      <c r="MSM317" s="58"/>
      <c r="MSN317" s="58"/>
      <c r="MSO317" s="58"/>
      <c r="MSP317" s="58"/>
      <c r="MSQ317" s="58"/>
      <c r="MSR317" s="58"/>
      <c r="MSS317" s="58"/>
      <c r="MST317" s="58"/>
      <c r="MSU317" s="58"/>
      <c r="MSV317" s="58"/>
      <c r="MSW317" s="58"/>
      <c r="MSX317" s="58"/>
      <c r="MSY317" s="58"/>
      <c r="MSZ317" s="58"/>
      <c r="MTA317" s="58"/>
      <c r="MTB317" s="58"/>
      <c r="MTC317" s="58"/>
      <c r="MTD317" s="58"/>
      <c r="MTE317" s="58"/>
      <c r="MTF317" s="58"/>
      <c r="MTG317" s="58"/>
      <c r="MTH317" s="58"/>
      <c r="MTI317" s="58"/>
      <c r="MTJ317" s="58"/>
      <c r="MTK317" s="58"/>
      <c r="MTL317" s="58"/>
      <c r="MTM317" s="58"/>
      <c r="MTN317" s="58"/>
      <c r="MTO317" s="58"/>
      <c r="MTP317" s="58"/>
      <c r="MTQ317" s="58"/>
      <c r="MTR317" s="58"/>
      <c r="MTS317" s="58"/>
      <c r="MTT317" s="58"/>
      <c r="MTU317" s="58"/>
      <c r="MTV317" s="58"/>
      <c r="MTW317" s="58"/>
      <c r="MTX317" s="58"/>
      <c r="MTY317" s="58"/>
      <c r="MTZ317" s="58"/>
      <c r="MUA317" s="58"/>
      <c r="MUB317" s="58"/>
      <c r="MUC317" s="58"/>
      <c r="MUD317" s="58"/>
      <c r="MUE317" s="58"/>
      <c r="MUF317" s="58"/>
      <c r="MUG317" s="58"/>
      <c r="MUH317" s="58"/>
      <c r="MUI317" s="58"/>
      <c r="MUJ317" s="58"/>
      <c r="MUK317" s="58"/>
      <c r="MUL317" s="58"/>
      <c r="MUM317" s="58"/>
      <c r="MUN317" s="58"/>
      <c r="MUO317" s="58"/>
      <c r="MUP317" s="58"/>
      <c r="MUQ317" s="58"/>
      <c r="MUR317" s="58"/>
      <c r="MUS317" s="58"/>
      <c r="MUT317" s="58"/>
      <c r="MUU317" s="58"/>
      <c r="MUV317" s="58"/>
      <c r="MUW317" s="58"/>
      <c r="MUX317" s="58"/>
      <c r="MUY317" s="58"/>
      <c r="MUZ317" s="58"/>
      <c r="MVA317" s="58"/>
      <c r="MVB317" s="58"/>
      <c r="MVC317" s="58"/>
      <c r="MVD317" s="58"/>
      <c r="MVE317" s="58"/>
      <c r="MVF317" s="58"/>
      <c r="MVG317" s="58"/>
      <c r="MVH317" s="58"/>
      <c r="MVI317" s="58"/>
      <c r="MVJ317" s="58"/>
      <c r="MVK317" s="58"/>
      <c r="MVL317" s="58"/>
      <c r="MVM317" s="58"/>
      <c r="MVN317" s="58"/>
      <c r="MVO317" s="58"/>
      <c r="MVP317" s="58"/>
      <c r="MVQ317" s="58"/>
      <c r="MVR317" s="58"/>
      <c r="MVS317" s="58"/>
      <c r="MVT317" s="58"/>
      <c r="MVU317" s="58"/>
      <c r="MVV317" s="58"/>
      <c r="MVW317" s="58"/>
      <c r="MVX317" s="58"/>
      <c r="MVY317" s="58"/>
      <c r="MVZ317" s="58"/>
      <c r="MWA317" s="58"/>
      <c r="MWB317" s="58"/>
      <c r="MWC317" s="58"/>
      <c r="MWD317" s="58"/>
      <c r="MWE317" s="58"/>
      <c r="MWF317" s="58"/>
      <c r="MWG317" s="58"/>
      <c r="MWH317" s="58"/>
      <c r="MWI317" s="58"/>
      <c r="MWJ317" s="58"/>
      <c r="MWK317" s="58"/>
      <c r="MWL317" s="58"/>
      <c r="MWM317" s="58"/>
      <c r="MWN317" s="58"/>
      <c r="MWO317" s="58"/>
      <c r="MWP317" s="58"/>
      <c r="MWQ317" s="58"/>
      <c r="MWR317" s="58"/>
      <c r="MWS317" s="58"/>
      <c r="MWT317" s="58"/>
      <c r="MWU317" s="58"/>
      <c r="MWV317" s="58"/>
      <c r="MWW317" s="58"/>
      <c r="MWX317" s="58"/>
      <c r="MWY317" s="58"/>
      <c r="MWZ317" s="58"/>
      <c r="MXA317" s="58"/>
      <c r="MXB317" s="58"/>
      <c r="MXC317" s="58"/>
      <c r="MXD317" s="58"/>
      <c r="MXE317" s="58"/>
      <c r="MXF317" s="58"/>
      <c r="MXG317" s="58"/>
      <c r="MXH317" s="58"/>
      <c r="MXI317" s="58"/>
      <c r="MXJ317" s="58"/>
      <c r="MXK317" s="58"/>
      <c r="MXL317" s="58"/>
      <c r="MXM317" s="58"/>
      <c r="MXN317" s="58"/>
      <c r="MXO317" s="58"/>
      <c r="MXP317" s="58"/>
      <c r="MXQ317" s="58"/>
      <c r="MXR317" s="58"/>
      <c r="MXS317" s="58"/>
      <c r="MXT317" s="58"/>
      <c r="MXU317" s="58"/>
      <c r="MXV317" s="58"/>
      <c r="MXW317" s="58"/>
      <c r="MXX317" s="58"/>
      <c r="MXY317" s="58"/>
      <c r="MXZ317" s="58"/>
      <c r="MYA317" s="58"/>
      <c r="MYB317" s="58"/>
      <c r="MYC317" s="58"/>
      <c r="MYD317" s="58"/>
      <c r="MYE317" s="58"/>
      <c r="MYF317" s="58"/>
      <c r="MYG317" s="58"/>
      <c r="MYH317" s="58"/>
      <c r="MYI317" s="58"/>
      <c r="MYJ317" s="58"/>
      <c r="MYK317" s="58"/>
      <c r="MYL317" s="58"/>
      <c r="MYM317" s="58"/>
      <c r="MYN317" s="58"/>
      <c r="MYO317" s="58"/>
      <c r="MYP317" s="58"/>
      <c r="MYQ317" s="58"/>
      <c r="MYR317" s="58"/>
      <c r="MYS317" s="58"/>
      <c r="MYT317" s="58"/>
      <c r="MYU317" s="58"/>
      <c r="MYV317" s="58"/>
      <c r="MYW317" s="58"/>
      <c r="MYX317" s="58"/>
      <c r="MYY317" s="58"/>
      <c r="MYZ317" s="58"/>
      <c r="MZA317" s="58"/>
      <c r="MZB317" s="58"/>
      <c r="MZC317" s="58"/>
      <c r="MZD317" s="58"/>
      <c r="MZE317" s="58"/>
      <c r="MZF317" s="58"/>
      <c r="MZG317" s="58"/>
      <c r="MZH317" s="58"/>
      <c r="MZI317" s="58"/>
      <c r="MZJ317" s="58"/>
      <c r="MZK317" s="58"/>
      <c r="MZL317" s="58"/>
      <c r="MZM317" s="58"/>
      <c r="MZN317" s="58"/>
      <c r="MZO317" s="58"/>
      <c r="MZP317" s="58"/>
      <c r="MZQ317" s="58"/>
      <c r="MZR317" s="58"/>
      <c r="MZS317" s="58"/>
      <c r="MZT317" s="58"/>
      <c r="MZU317" s="58"/>
      <c r="MZV317" s="58"/>
      <c r="MZW317" s="58"/>
      <c r="MZX317" s="58"/>
      <c r="MZY317" s="58"/>
      <c r="MZZ317" s="58"/>
      <c r="NAA317" s="58"/>
      <c r="NAB317" s="58"/>
      <c r="NAC317" s="58"/>
      <c r="NAD317" s="58"/>
      <c r="NAE317" s="58"/>
      <c r="NAF317" s="58"/>
      <c r="NAG317" s="58"/>
      <c r="NAH317" s="58"/>
      <c r="NAI317" s="58"/>
      <c r="NAJ317" s="58"/>
      <c r="NAK317" s="58"/>
      <c r="NAL317" s="58"/>
      <c r="NAM317" s="58"/>
      <c r="NAN317" s="58"/>
      <c r="NAO317" s="58"/>
      <c r="NAP317" s="58"/>
      <c r="NAQ317" s="58"/>
      <c r="NAR317" s="58"/>
      <c r="NAS317" s="58"/>
      <c r="NAT317" s="58"/>
      <c r="NAU317" s="58"/>
      <c r="NAV317" s="58"/>
      <c r="NAW317" s="58"/>
      <c r="NAX317" s="58"/>
      <c r="NAY317" s="58"/>
      <c r="NAZ317" s="58"/>
      <c r="NBA317" s="58"/>
      <c r="NBB317" s="58"/>
      <c r="NBC317" s="58"/>
      <c r="NBD317" s="58"/>
      <c r="NBE317" s="58"/>
      <c r="NBF317" s="58"/>
      <c r="NBG317" s="58"/>
      <c r="NBH317" s="58"/>
      <c r="NBI317" s="58"/>
      <c r="NBJ317" s="58"/>
      <c r="NBK317" s="58"/>
      <c r="NBL317" s="58"/>
      <c r="NBM317" s="58"/>
      <c r="NBN317" s="58"/>
      <c r="NBO317" s="58"/>
      <c r="NBP317" s="58"/>
      <c r="NBQ317" s="58"/>
      <c r="NBR317" s="58"/>
      <c r="NBS317" s="58"/>
      <c r="NBT317" s="58"/>
      <c r="NBU317" s="58"/>
      <c r="NBV317" s="58"/>
      <c r="NBW317" s="58"/>
      <c r="NBX317" s="58"/>
      <c r="NBY317" s="58"/>
      <c r="NBZ317" s="58"/>
      <c r="NCA317" s="58"/>
      <c r="NCB317" s="58"/>
      <c r="NCC317" s="58"/>
      <c r="NCD317" s="58"/>
      <c r="NCE317" s="58"/>
      <c r="NCF317" s="58"/>
      <c r="NCG317" s="58"/>
      <c r="NCH317" s="58"/>
      <c r="NCI317" s="58"/>
      <c r="NCJ317" s="58"/>
      <c r="NCK317" s="58"/>
      <c r="NCL317" s="58"/>
      <c r="NCM317" s="58"/>
      <c r="NCN317" s="58"/>
      <c r="NCO317" s="58"/>
      <c r="NCP317" s="58"/>
      <c r="NCQ317" s="58"/>
      <c r="NCR317" s="58"/>
      <c r="NCS317" s="58"/>
      <c r="NCT317" s="58"/>
      <c r="NCU317" s="58"/>
      <c r="NCV317" s="58"/>
      <c r="NCW317" s="58"/>
      <c r="NCX317" s="58"/>
      <c r="NCY317" s="58"/>
      <c r="NCZ317" s="58"/>
      <c r="NDA317" s="58"/>
      <c r="NDB317" s="58"/>
      <c r="NDC317" s="58"/>
      <c r="NDD317" s="58"/>
      <c r="NDE317" s="58"/>
      <c r="NDF317" s="58"/>
      <c r="NDG317" s="58"/>
      <c r="NDH317" s="58"/>
      <c r="NDI317" s="58"/>
      <c r="NDJ317" s="58"/>
      <c r="NDK317" s="58"/>
      <c r="NDL317" s="58"/>
      <c r="NDM317" s="58"/>
      <c r="NDN317" s="58"/>
      <c r="NDO317" s="58"/>
      <c r="NDP317" s="58"/>
      <c r="NDQ317" s="58"/>
      <c r="NDR317" s="58"/>
      <c r="NDS317" s="58"/>
      <c r="NDT317" s="58"/>
      <c r="NDU317" s="58"/>
      <c r="NDV317" s="58"/>
      <c r="NDW317" s="58"/>
      <c r="NDX317" s="58"/>
      <c r="NDY317" s="58"/>
      <c r="NDZ317" s="58"/>
      <c r="NEA317" s="58"/>
      <c r="NEB317" s="58"/>
      <c r="NEC317" s="58"/>
      <c r="NED317" s="58"/>
      <c r="NEE317" s="58"/>
      <c r="NEF317" s="58"/>
      <c r="NEG317" s="58"/>
      <c r="NEH317" s="58"/>
      <c r="NEI317" s="58"/>
      <c r="NEJ317" s="58"/>
      <c r="NEK317" s="58"/>
      <c r="NEL317" s="58"/>
      <c r="NEM317" s="58"/>
      <c r="NEN317" s="58"/>
      <c r="NEO317" s="58"/>
      <c r="NEP317" s="58"/>
      <c r="NEQ317" s="58"/>
      <c r="NER317" s="58"/>
      <c r="NES317" s="58"/>
      <c r="NET317" s="58"/>
      <c r="NEU317" s="58"/>
      <c r="NEV317" s="58"/>
      <c r="NEW317" s="58"/>
      <c r="NEX317" s="58"/>
      <c r="NEY317" s="58"/>
      <c r="NEZ317" s="58"/>
      <c r="NFA317" s="58"/>
      <c r="NFB317" s="58"/>
      <c r="NFC317" s="58"/>
      <c r="NFD317" s="58"/>
      <c r="NFE317" s="58"/>
      <c r="NFF317" s="58"/>
      <c r="NFG317" s="58"/>
      <c r="NFH317" s="58"/>
      <c r="NFI317" s="58"/>
      <c r="NFJ317" s="58"/>
      <c r="NFK317" s="58"/>
      <c r="NFL317" s="58"/>
      <c r="NFM317" s="58"/>
      <c r="NFN317" s="58"/>
      <c r="NFO317" s="58"/>
      <c r="NFP317" s="58"/>
      <c r="NFQ317" s="58"/>
      <c r="NFR317" s="58"/>
      <c r="NFS317" s="58"/>
      <c r="NFT317" s="58"/>
      <c r="NFU317" s="58"/>
      <c r="NFV317" s="58"/>
      <c r="NFW317" s="58"/>
      <c r="NFX317" s="58"/>
      <c r="NFY317" s="58"/>
      <c r="NFZ317" s="58"/>
      <c r="NGA317" s="58"/>
      <c r="NGB317" s="58"/>
      <c r="NGC317" s="58"/>
      <c r="NGD317" s="58"/>
      <c r="NGE317" s="58"/>
      <c r="NGF317" s="58"/>
      <c r="NGG317" s="58"/>
      <c r="NGH317" s="58"/>
      <c r="NGI317" s="58"/>
      <c r="NGJ317" s="58"/>
      <c r="NGK317" s="58"/>
      <c r="NGL317" s="58"/>
      <c r="NGM317" s="58"/>
      <c r="NGN317" s="58"/>
      <c r="NGO317" s="58"/>
      <c r="NGP317" s="58"/>
      <c r="NGQ317" s="58"/>
      <c r="NGR317" s="58"/>
      <c r="NGS317" s="58"/>
      <c r="NGT317" s="58"/>
      <c r="NGU317" s="58"/>
      <c r="NGV317" s="58"/>
      <c r="NGW317" s="58"/>
      <c r="NGX317" s="58"/>
      <c r="NGY317" s="58"/>
      <c r="NGZ317" s="58"/>
      <c r="NHA317" s="58"/>
      <c r="NHB317" s="58"/>
      <c r="NHC317" s="58"/>
      <c r="NHD317" s="58"/>
      <c r="NHE317" s="58"/>
      <c r="NHF317" s="58"/>
      <c r="NHG317" s="58"/>
      <c r="NHH317" s="58"/>
      <c r="NHI317" s="58"/>
      <c r="NHJ317" s="58"/>
      <c r="NHK317" s="58"/>
      <c r="NHL317" s="58"/>
      <c r="NHM317" s="58"/>
      <c r="NHN317" s="58"/>
      <c r="NHO317" s="58"/>
      <c r="NHP317" s="58"/>
      <c r="NHQ317" s="58"/>
      <c r="NHR317" s="58"/>
      <c r="NHS317" s="58"/>
      <c r="NHT317" s="58"/>
      <c r="NHU317" s="58"/>
      <c r="NHV317" s="58"/>
      <c r="NHW317" s="58"/>
      <c r="NHX317" s="58"/>
      <c r="NHY317" s="58"/>
      <c r="NHZ317" s="58"/>
      <c r="NIA317" s="58"/>
      <c r="NIB317" s="58"/>
      <c r="NIC317" s="58"/>
      <c r="NID317" s="58"/>
      <c r="NIE317" s="58"/>
      <c r="NIF317" s="58"/>
      <c r="NIG317" s="58"/>
      <c r="NIH317" s="58"/>
      <c r="NII317" s="58"/>
      <c r="NIJ317" s="58"/>
      <c r="NIK317" s="58"/>
      <c r="NIL317" s="58"/>
      <c r="NIM317" s="58"/>
      <c r="NIN317" s="58"/>
      <c r="NIO317" s="58"/>
      <c r="NIP317" s="58"/>
      <c r="NIQ317" s="58"/>
      <c r="NIR317" s="58"/>
      <c r="NIS317" s="58"/>
      <c r="NIT317" s="58"/>
      <c r="NIU317" s="58"/>
      <c r="NIV317" s="58"/>
      <c r="NIW317" s="58"/>
      <c r="NIX317" s="58"/>
      <c r="NIY317" s="58"/>
      <c r="NIZ317" s="58"/>
      <c r="NJA317" s="58"/>
      <c r="NJB317" s="58"/>
      <c r="NJC317" s="58"/>
      <c r="NJD317" s="58"/>
      <c r="NJE317" s="58"/>
      <c r="NJF317" s="58"/>
      <c r="NJG317" s="58"/>
      <c r="NJH317" s="58"/>
      <c r="NJI317" s="58"/>
      <c r="NJJ317" s="58"/>
      <c r="NJK317" s="58"/>
      <c r="NJL317" s="58"/>
      <c r="NJM317" s="58"/>
      <c r="NJN317" s="58"/>
      <c r="NJO317" s="58"/>
      <c r="NJP317" s="58"/>
      <c r="NJQ317" s="58"/>
      <c r="NJR317" s="58"/>
      <c r="NJS317" s="58"/>
      <c r="NJT317" s="58"/>
      <c r="NJU317" s="58"/>
      <c r="NJV317" s="58"/>
      <c r="NJW317" s="58"/>
      <c r="NJX317" s="58"/>
      <c r="NJY317" s="58"/>
      <c r="NJZ317" s="58"/>
      <c r="NKA317" s="58"/>
      <c r="NKB317" s="58"/>
      <c r="NKC317" s="58"/>
      <c r="NKD317" s="58"/>
      <c r="NKE317" s="58"/>
      <c r="NKF317" s="58"/>
      <c r="NKG317" s="58"/>
      <c r="NKH317" s="58"/>
      <c r="NKI317" s="58"/>
      <c r="NKJ317" s="58"/>
      <c r="NKK317" s="58"/>
      <c r="NKL317" s="58"/>
      <c r="NKM317" s="58"/>
      <c r="NKN317" s="58"/>
      <c r="NKO317" s="58"/>
      <c r="NKP317" s="58"/>
      <c r="NKQ317" s="58"/>
      <c r="NKR317" s="58"/>
      <c r="NKS317" s="58"/>
      <c r="NKT317" s="58"/>
      <c r="NKU317" s="58"/>
      <c r="NKV317" s="58"/>
      <c r="NKW317" s="58"/>
      <c r="NKX317" s="58"/>
      <c r="NKY317" s="58"/>
      <c r="NKZ317" s="58"/>
      <c r="NLA317" s="58"/>
      <c r="NLB317" s="58"/>
      <c r="NLC317" s="58"/>
      <c r="NLD317" s="58"/>
      <c r="NLE317" s="58"/>
      <c r="NLF317" s="58"/>
      <c r="NLG317" s="58"/>
      <c r="NLH317" s="58"/>
      <c r="NLI317" s="58"/>
      <c r="NLJ317" s="58"/>
      <c r="NLK317" s="58"/>
      <c r="NLL317" s="58"/>
      <c r="NLM317" s="58"/>
      <c r="NLN317" s="58"/>
      <c r="NLO317" s="58"/>
      <c r="NLP317" s="58"/>
      <c r="NLQ317" s="58"/>
      <c r="NLR317" s="58"/>
      <c r="NLS317" s="58"/>
      <c r="NLT317" s="58"/>
      <c r="NLU317" s="58"/>
      <c r="NLV317" s="58"/>
      <c r="NLW317" s="58"/>
      <c r="NLX317" s="58"/>
      <c r="NLY317" s="58"/>
      <c r="NLZ317" s="58"/>
      <c r="NMA317" s="58"/>
      <c r="NMB317" s="58"/>
      <c r="NMC317" s="58"/>
      <c r="NMD317" s="58"/>
      <c r="NME317" s="58"/>
      <c r="NMF317" s="58"/>
      <c r="NMG317" s="58"/>
      <c r="NMH317" s="58"/>
      <c r="NMI317" s="58"/>
      <c r="NMJ317" s="58"/>
      <c r="NMK317" s="58"/>
      <c r="NML317" s="58"/>
      <c r="NMM317" s="58"/>
      <c r="NMN317" s="58"/>
      <c r="NMO317" s="58"/>
      <c r="NMP317" s="58"/>
      <c r="NMQ317" s="58"/>
      <c r="NMR317" s="58"/>
      <c r="NMS317" s="58"/>
      <c r="NMT317" s="58"/>
      <c r="NMU317" s="58"/>
      <c r="NMV317" s="58"/>
      <c r="NMW317" s="58"/>
      <c r="NMX317" s="58"/>
      <c r="NMY317" s="58"/>
      <c r="NMZ317" s="58"/>
      <c r="NNA317" s="58"/>
      <c r="NNB317" s="58"/>
      <c r="NNC317" s="58"/>
      <c r="NND317" s="58"/>
      <c r="NNE317" s="58"/>
      <c r="NNF317" s="58"/>
      <c r="NNG317" s="58"/>
      <c r="NNH317" s="58"/>
      <c r="NNI317" s="58"/>
      <c r="NNJ317" s="58"/>
      <c r="NNK317" s="58"/>
      <c r="NNL317" s="58"/>
      <c r="NNM317" s="58"/>
      <c r="NNN317" s="58"/>
      <c r="NNO317" s="58"/>
      <c r="NNP317" s="58"/>
      <c r="NNQ317" s="58"/>
      <c r="NNR317" s="58"/>
      <c r="NNS317" s="58"/>
      <c r="NNT317" s="58"/>
      <c r="NNU317" s="58"/>
      <c r="NNV317" s="58"/>
      <c r="NNW317" s="58"/>
      <c r="NNX317" s="58"/>
      <c r="NNY317" s="58"/>
      <c r="NNZ317" s="58"/>
      <c r="NOA317" s="58"/>
      <c r="NOB317" s="58"/>
      <c r="NOC317" s="58"/>
      <c r="NOD317" s="58"/>
      <c r="NOE317" s="58"/>
      <c r="NOF317" s="58"/>
      <c r="NOG317" s="58"/>
      <c r="NOH317" s="58"/>
      <c r="NOI317" s="58"/>
      <c r="NOJ317" s="58"/>
      <c r="NOK317" s="58"/>
      <c r="NOL317" s="58"/>
      <c r="NOM317" s="58"/>
      <c r="NON317" s="58"/>
      <c r="NOO317" s="58"/>
      <c r="NOP317" s="58"/>
      <c r="NOQ317" s="58"/>
      <c r="NOR317" s="58"/>
      <c r="NOS317" s="58"/>
      <c r="NOT317" s="58"/>
      <c r="NOU317" s="58"/>
      <c r="NOV317" s="58"/>
      <c r="NOW317" s="58"/>
      <c r="NOX317" s="58"/>
      <c r="NOY317" s="58"/>
      <c r="NOZ317" s="58"/>
      <c r="NPA317" s="58"/>
      <c r="NPB317" s="58"/>
      <c r="NPC317" s="58"/>
      <c r="NPD317" s="58"/>
      <c r="NPE317" s="58"/>
      <c r="NPF317" s="58"/>
      <c r="NPG317" s="58"/>
      <c r="NPH317" s="58"/>
      <c r="NPI317" s="58"/>
      <c r="NPJ317" s="58"/>
      <c r="NPK317" s="58"/>
      <c r="NPL317" s="58"/>
      <c r="NPM317" s="58"/>
      <c r="NPN317" s="58"/>
      <c r="NPO317" s="58"/>
      <c r="NPP317" s="58"/>
      <c r="NPQ317" s="58"/>
      <c r="NPR317" s="58"/>
      <c r="NPS317" s="58"/>
      <c r="NPT317" s="58"/>
      <c r="NPU317" s="58"/>
      <c r="NPV317" s="58"/>
      <c r="NPW317" s="58"/>
      <c r="NPX317" s="58"/>
      <c r="NPY317" s="58"/>
      <c r="NPZ317" s="58"/>
      <c r="NQA317" s="58"/>
      <c r="NQB317" s="58"/>
      <c r="NQC317" s="58"/>
      <c r="NQD317" s="58"/>
      <c r="NQE317" s="58"/>
      <c r="NQF317" s="58"/>
      <c r="NQG317" s="58"/>
      <c r="NQH317" s="58"/>
      <c r="NQI317" s="58"/>
      <c r="NQJ317" s="58"/>
      <c r="NQK317" s="58"/>
      <c r="NQL317" s="58"/>
      <c r="NQM317" s="58"/>
      <c r="NQN317" s="58"/>
      <c r="NQO317" s="58"/>
      <c r="NQP317" s="58"/>
      <c r="NQQ317" s="58"/>
      <c r="NQR317" s="58"/>
      <c r="NQS317" s="58"/>
      <c r="NQT317" s="58"/>
      <c r="NQU317" s="58"/>
      <c r="NQV317" s="58"/>
      <c r="NQW317" s="58"/>
      <c r="NQX317" s="58"/>
      <c r="NQY317" s="58"/>
      <c r="NQZ317" s="58"/>
      <c r="NRA317" s="58"/>
      <c r="NRB317" s="58"/>
      <c r="NRC317" s="58"/>
      <c r="NRD317" s="58"/>
      <c r="NRE317" s="58"/>
      <c r="NRF317" s="58"/>
      <c r="NRG317" s="58"/>
      <c r="NRH317" s="58"/>
      <c r="NRI317" s="58"/>
      <c r="NRJ317" s="58"/>
      <c r="NRK317" s="58"/>
      <c r="NRL317" s="58"/>
      <c r="NRM317" s="58"/>
      <c r="NRN317" s="58"/>
      <c r="NRO317" s="58"/>
      <c r="NRP317" s="58"/>
      <c r="NRQ317" s="58"/>
      <c r="NRR317" s="58"/>
      <c r="NRS317" s="58"/>
      <c r="NRT317" s="58"/>
      <c r="NRU317" s="58"/>
      <c r="NRV317" s="58"/>
      <c r="NRW317" s="58"/>
      <c r="NRX317" s="58"/>
      <c r="NRY317" s="58"/>
      <c r="NRZ317" s="58"/>
      <c r="NSA317" s="58"/>
      <c r="NSB317" s="58"/>
      <c r="NSC317" s="58"/>
      <c r="NSD317" s="58"/>
      <c r="NSE317" s="58"/>
      <c r="NSF317" s="58"/>
      <c r="NSG317" s="58"/>
      <c r="NSH317" s="58"/>
      <c r="NSI317" s="58"/>
      <c r="NSJ317" s="58"/>
      <c r="NSK317" s="58"/>
      <c r="NSL317" s="58"/>
      <c r="NSM317" s="58"/>
      <c r="NSN317" s="58"/>
      <c r="NSO317" s="58"/>
      <c r="NSP317" s="58"/>
      <c r="NSQ317" s="58"/>
      <c r="NSR317" s="58"/>
      <c r="NSS317" s="58"/>
      <c r="NST317" s="58"/>
      <c r="NSU317" s="58"/>
      <c r="NSV317" s="58"/>
      <c r="NSW317" s="58"/>
      <c r="NSX317" s="58"/>
      <c r="NSY317" s="58"/>
      <c r="NSZ317" s="58"/>
      <c r="NTA317" s="58"/>
      <c r="NTB317" s="58"/>
      <c r="NTC317" s="58"/>
      <c r="NTD317" s="58"/>
      <c r="NTE317" s="58"/>
      <c r="NTF317" s="58"/>
      <c r="NTG317" s="58"/>
      <c r="NTH317" s="58"/>
      <c r="NTI317" s="58"/>
      <c r="NTJ317" s="58"/>
      <c r="NTK317" s="58"/>
      <c r="NTL317" s="58"/>
      <c r="NTM317" s="58"/>
      <c r="NTN317" s="58"/>
      <c r="NTO317" s="58"/>
      <c r="NTP317" s="58"/>
      <c r="NTQ317" s="58"/>
      <c r="NTR317" s="58"/>
      <c r="NTS317" s="58"/>
      <c r="NTT317" s="58"/>
      <c r="NTU317" s="58"/>
      <c r="NTV317" s="58"/>
      <c r="NTW317" s="58"/>
      <c r="NTX317" s="58"/>
      <c r="NTY317" s="58"/>
      <c r="NTZ317" s="58"/>
      <c r="NUA317" s="58"/>
      <c r="NUB317" s="58"/>
      <c r="NUC317" s="58"/>
      <c r="NUD317" s="58"/>
      <c r="NUE317" s="58"/>
      <c r="NUF317" s="58"/>
      <c r="NUG317" s="58"/>
      <c r="NUH317" s="58"/>
      <c r="NUI317" s="58"/>
      <c r="NUJ317" s="58"/>
      <c r="NUK317" s="58"/>
      <c r="NUL317" s="58"/>
      <c r="NUM317" s="58"/>
      <c r="NUN317" s="58"/>
      <c r="NUO317" s="58"/>
      <c r="NUP317" s="58"/>
      <c r="NUQ317" s="58"/>
      <c r="NUR317" s="58"/>
      <c r="NUS317" s="58"/>
      <c r="NUT317" s="58"/>
      <c r="NUU317" s="58"/>
      <c r="NUV317" s="58"/>
      <c r="NUW317" s="58"/>
      <c r="NUX317" s="58"/>
      <c r="NUY317" s="58"/>
      <c r="NUZ317" s="58"/>
      <c r="NVA317" s="58"/>
      <c r="NVB317" s="58"/>
      <c r="NVC317" s="58"/>
      <c r="NVD317" s="58"/>
      <c r="NVE317" s="58"/>
      <c r="NVF317" s="58"/>
      <c r="NVG317" s="58"/>
      <c r="NVH317" s="58"/>
      <c r="NVI317" s="58"/>
      <c r="NVJ317" s="58"/>
      <c r="NVK317" s="58"/>
      <c r="NVL317" s="58"/>
      <c r="NVM317" s="58"/>
      <c r="NVN317" s="58"/>
      <c r="NVO317" s="58"/>
      <c r="NVP317" s="58"/>
      <c r="NVQ317" s="58"/>
      <c r="NVR317" s="58"/>
      <c r="NVS317" s="58"/>
      <c r="NVT317" s="58"/>
      <c r="NVU317" s="58"/>
      <c r="NVV317" s="58"/>
      <c r="NVW317" s="58"/>
      <c r="NVX317" s="58"/>
      <c r="NVY317" s="58"/>
      <c r="NVZ317" s="58"/>
      <c r="NWA317" s="58"/>
      <c r="NWB317" s="58"/>
      <c r="NWC317" s="58"/>
      <c r="NWD317" s="58"/>
      <c r="NWE317" s="58"/>
      <c r="NWF317" s="58"/>
      <c r="NWG317" s="58"/>
      <c r="NWH317" s="58"/>
      <c r="NWI317" s="58"/>
      <c r="NWJ317" s="58"/>
      <c r="NWK317" s="58"/>
      <c r="NWL317" s="58"/>
      <c r="NWM317" s="58"/>
      <c r="NWN317" s="58"/>
      <c r="NWO317" s="58"/>
      <c r="NWP317" s="58"/>
      <c r="NWQ317" s="58"/>
      <c r="NWR317" s="58"/>
      <c r="NWS317" s="58"/>
      <c r="NWT317" s="58"/>
      <c r="NWU317" s="58"/>
      <c r="NWV317" s="58"/>
      <c r="NWW317" s="58"/>
      <c r="NWX317" s="58"/>
      <c r="NWY317" s="58"/>
      <c r="NWZ317" s="58"/>
      <c r="NXA317" s="58"/>
      <c r="NXB317" s="58"/>
      <c r="NXC317" s="58"/>
      <c r="NXD317" s="58"/>
      <c r="NXE317" s="58"/>
      <c r="NXF317" s="58"/>
      <c r="NXG317" s="58"/>
      <c r="NXH317" s="58"/>
      <c r="NXI317" s="58"/>
      <c r="NXJ317" s="58"/>
      <c r="NXK317" s="58"/>
      <c r="NXL317" s="58"/>
      <c r="NXM317" s="58"/>
      <c r="NXN317" s="58"/>
      <c r="NXO317" s="58"/>
      <c r="NXP317" s="58"/>
      <c r="NXQ317" s="58"/>
      <c r="NXR317" s="58"/>
      <c r="NXS317" s="58"/>
      <c r="NXT317" s="58"/>
      <c r="NXU317" s="58"/>
      <c r="NXV317" s="58"/>
      <c r="NXW317" s="58"/>
      <c r="NXX317" s="58"/>
      <c r="NXY317" s="58"/>
      <c r="NXZ317" s="58"/>
      <c r="NYA317" s="58"/>
      <c r="NYB317" s="58"/>
      <c r="NYC317" s="58"/>
      <c r="NYD317" s="58"/>
      <c r="NYE317" s="58"/>
      <c r="NYF317" s="58"/>
      <c r="NYG317" s="58"/>
      <c r="NYH317" s="58"/>
      <c r="NYI317" s="58"/>
      <c r="NYJ317" s="58"/>
      <c r="NYK317" s="58"/>
      <c r="NYL317" s="58"/>
      <c r="NYM317" s="58"/>
      <c r="NYN317" s="58"/>
      <c r="NYO317" s="58"/>
      <c r="NYP317" s="58"/>
      <c r="NYQ317" s="58"/>
      <c r="NYR317" s="58"/>
      <c r="NYS317" s="58"/>
      <c r="NYT317" s="58"/>
      <c r="NYU317" s="58"/>
      <c r="NYV317" s="58"/>
      <c r="NYW317" s="58"/>
      <c r="NYX317" s="58"/>
      <c r="NYY317" s="58"/>
      <c r="NYZ317" s="58"/>
      <c r="NZA317" s="58"/>
      <c r="NZB317" s="58"/>
      <c r="NZC317" s="58"/>
      <c r="NZD317" s="58"/>
      <c r="NZE317" s="58"/>
      <c r="NZF317" s="58"/>
      <c r="NZG317" s="58"/>
      <c r="NZH317" s="58"/>
      <c r="NZI317" s="58"/>
      <c r="NZJ317" s="58"/>
      <c r="NZK317" s="58"/>
      <c r="NZL317" s="58"/>
      <c r="NZM317" s="58"/>
      <c r="NZN317" s="58"/>
      <c r="NZO317" s="58"/>
      <c r="NZP317" s="58"/>
      <c r="NZQ317" s="58"/>
      <c r="NZR317" s="58"/>
      <c r="NZS317" s="58"/>
      <c r="NZT317" s="58"/>
      <c r="NZU317" s="58"/>
      <c r="NZV317" s="58"/>
      <c r="NZW317" s="58"/>
      <c r="NZX317" s="58"/>
      <c r="NZY317" s="58"/>
      <c r="NZZ317" s="58"/>
      <c r="OAA317" s="58"/>
      <c r="OAB317" s="58"/>
      <c r="OAC317" s="58"/>
      <c r="OAD317" s="58"/>
      <c r="OAE317" s="58"/>
      <c r="OAF317" s="58"/>
      <c r="OAG317" s="58"/>
      <c r="OAH317" s="58"/>
      <c r="OAI317" s="58"/>
      <c r="OAJ317" s="58"/>
      <c r="OAK317" s="58"/>
      <c r="OAL317" s="58"/>
      <c r="OAM317" s="58"/>
      <c r="OAN317" s="58"/>
      <c r="OAO317" s="58"/>
      <c r="OAP317" s="58"/>
      <c r="OAQ317" s="58"/>
      <c r="OAR317" s="58"/>
      <c r="OAS317" s="58"/>
      <c r="OAT317" s="58"/>
      <c r="OAU317" s="58"/>
      <c r="OAV317" s="58"/>
      <c r="OAW317" s="58"/>
      <c r="OAX317" s="58"/>
      <c r="OAY317" s="58"/>
      <c r="OAZ317" s="58"/>
      <c r="OBA317" s="58"/>
      <c r="OBB317" s="58"/>
      <c r="OBC317" s="58"/>
      <c r="OBD317" s="58"/>
      <c r="OBE317" s="58"/>
      <c r="OBF317" s="58"/>
      <c r="OBG317" s="58"/>
      <c r="OBH317" s="58"/>
      <c r="OBI317" s="58"/>
      <c r="OBJ317" s="58"/>
      <c r="OBK317" s="58"/>
      <c r="OBL317" s="58"/>
      <c r="OBM317" s="58"/>
      <c r="OBN317" s="58"/>
      <c r="OBO317" s="58"/>
      <c r="OBP317" s="58"/>
      <c r="OBQ317" s="58"/>
      <c r="OBR317" s="58"/>
      <c r="OBS317" s="58"/>
      <c r="OBT317" s="58"/>
      <c r="OBU317" s="58"/>
      <c r="OBV317" s="58"/>
      <c r="OBW317" s="58"/>
      <c r="OBX317" s="58"/>
      <c r="OBY317" s="58"/>
      <c r="OBZ317" s="58"/>
      <c r="OCA317" s="58"/>
      <c r="OCB317" s="58"/>
      <c r="OCC317" s="58"/>
      <c r="OCD317" s="58"/>
      <c r="OCE317" s="58"/>
      <c r="OCF317" s="58"/>
      <c r="OCG317" s="58"/>
      <c r="OCH317" s="58"/>
      <c r="OCI317" s="58"/>
      <c r="OCJ317" s="58"/>
      <c r="OCK317" s="58"/>
      <c r="OCL317" s="58"/>
      <c r="OCM317" s="58"/>
      <c r="OCN317" s="58"/>
      <c r="OCO317" s="58"/>
      <c r="OCP317" s="58"/>
      <c r="OCQ317" s="58"/>
      <c r="OCR317" s="58"/>
      <c r="OCS317" s="58"/>
      <c r="OCT317" s="58"/>
      <c r="OCU317" s="58"/>
      <c r="OCV317" s="58"/>
      <c r="OCW317" s="58"/>
      <c r="OCX317" s="58"/>
      <c r="OCY317" s="58"/>
      <c r="OCZ317" s="58"/>
      <c r="ODA317" s="58"/>
      <c r="ODB317" s="58"/>
      <c r="ODC317" s="58"/>
      <c r="ODD317" s="58"/>
      <c r="ODE317" s="58"/>
      <c r="ODF317" s="58"/>
      <c r="ODG317" s="58"/>
      <c r="ODH317" s="58"/>
      <c r="ODI317" s="58"/>
      <c r="ODJ317" s="58"/>
      <c r="ODK317" s="58"/>
      <c r="ODL317" s="58"/>
      <c r="ODM317" s="58"/>
      <c r="ODN317" s="58"/>
      <c r="ODO317" s="58"/>
      <c r="ODP317" s="58"/>
      <c r="ODQ317" s="58"/>
      <c r="ODR317" s="58"/>
      <c r="ODS317" s="58"/>
      <c r="ODT317" s="58"/>
      <c r="ODU317" s="58"/>
      <c r="ODV317" s="58"/>
      <c r="ODW317" s="58"/>
      <c r="ODX317" s="58"/>
      <c r="ODY317" s="58"/>
      <c r="ODZ317" s="58"/>
      <c r="OEA317" s="58"/>
      <c r="OEB317" s="58"/>
      <c r="OEC317" s="58"/>
      <c r="OED317" s="58"/>
      <c r="OEE317" s="58"/>
      <c r="OEF317" s="58"/>
      <c r="OEG317" s="58"/>
      <c r="OEH317" s="58"/>
      <c r="OEI317" s="58"/>
      <c r="OEJ317" s="58"/>
      <c r="OEK317" s="58"/>
      <c r="OEL317" s="58"/>
      <c r="OEM317" s="58"/>
      <c r="OEN317" s="58"/>
      <c r="OEO317" s="58"/>
      <c r="OEP317" s="58"/>
      <c r="OEQ317" s="58"/>
      <c r="OER317" s="58"/>
      <c r="OES317" s="58"/>
      <c r="OET317" s="58"/>
      <c r="OEU317" s="58"/>
      <c r="OEV317" s="58"/>
      <c r="OEW317" s="58"/>
      <c r="OEX317" s="58"/>
      <c r="OEY317" s="58"/>
      <c r="OEZ317" s="58"/>
      <c r="OFA317" s="58"/>
      <c r="OFB317" s="58"/>
      <c r="OFC317" s="58"/>
      <c r="OFD317" s="58"/>
      <c r="OFE317" s="58"/>
      <c r="OFF317" s="58"/>
      <c r="OFG317" s="58"/>
      <c r="OFH317" s="58"/>
      <c r="OFI317" s="58"/>
      <c r="OFJ317" s="58"/>
      <c r="OFK317" s="58"/>
      <c r="OFL317" s="58"/>
      <c r="OFM317" s="58"/>
      <c r="OFN317" s="58"/>
      <c r="OFO317" s="58"/>
      <c r="OFP317" s="58"/>
      <c r="OFQ317" s="58"/>
      <c r="OFR317" s="58"/>
      <c r="OFS317" s="58"/>
      <c r="OFT317" s="58"/>
      <c r="OFU317" s="58"/>
      <c r="OFV317" s="58"/>
      <c r="OFW317" s="58"/>
      <c r="OFX317" s="58"/>
      <c r="OFY317" s="58"/>
      <c r="OFZ317" s="58"/>
      <c r="OGA317" s="58"/>
      <c r="OGB317" s="58"/>
      <c r="OGC317" s="58"/>
      <c r="OGD317" s="58"/>
      <c r="OGE317" s="58"/>
      <c r="OGF317" s="58"/>
      <c r="OGG317" s="58"/>
      <c r="OGH317" s="58"/>
      <c r="OGI317" s="58"/>
      <c r="OGJ317" s="58"/>
      <c r="OGK317" s="58"/>
      <c r="OGL317" s="58"/>
      <c r="OGM317" s="58"/>
      <c r="OGN317" s="58"/>
      <c r="OGO317" s="58"/>
      <c r="OGP317" s="58"/>
      <c r="OGQ317" s="58"/>
      <c r="OGR317" s="58"/>
      <c r="OGS317" s="58"/>
      <c r="OGT317" s="58"/>
      <c r="OGU317" s="58"/>
      <c r="OGV317" s="58"/>
      <c r="OGW317" s="58"/>
      <c r="OGX317" s="58"/>
      <c r="OGY317" s="58"/>
      <c r="OGZ317" s="58"/>
      <c r="OHA317" s="58"/>
      <c r="OHB317" s="58"/>
      <c r="OHC317" s="58"/>
      <c r="OHD317" s="58"/>
      <c r="OHE317" s="58"/>
      <c r="OHF317" s="58"/>
      <c r="OHG317" s="58"/>
      <c r="OHH317" s="58"/>
      <c r="OHI317" s="58"/>
      <c r="OHJ317" s="58"/>
      <c r="OHK317" s="58"/>
      <c r="OHL317" s="58"/>
      <c r="OHM317" s="58"/>
      <c r="OHN317" s="58"/>
      <c r="OHO317" s="58"/>
      <c r="OHP317" s="58"/>
      <c r="OHQ317" s="58"/>
      <c r="OHR317" s="58"/>
      <c r="OHS317" s="58"/>
      <c r="OHT317" s="58"/>
      <c r="OHU317" s="58"/>
      <c r="OHV317" s="58"/>
      <c r="OHW317" s="58"/>
      <c r="OHX317" s="58"/>
      <c r="OHY317" s="58"/>
      <c r="OHZ317" s="58"/>
      <c r="OIA317" s="58"/>
      <c r="OIB317" s="58"/>
      <c r="OIC317" s="58"/>
      <c r="OID317" s="58"/>
      <c r="OIE317" s="58"/>
      <c r="OIF317" s="58"/>
      <c r="OIG317" s="58"/>
      <c r="OIH317" s="58"/>
      <c r="OII317" s="58"/>
      <c r="OIJ317" s="58"/>
      <c r="OIK317" s="58"/>
      <c r="OIL317" s="58"/>
      <c r="OIM317" s="58"/>
      <c r="OIN317" s="58"/>
      <c r="OIO317" s="58"/>
      <c r="OIP317" s="58"/>
      <c r="OIQ317" s="58"/>
      <c r="OIR317" s="58"/>
      <c r="OIS317" s="58"/>
      <c r="OIT317" s="58"/>
      <c r="OIU317" s="58"/>
      <c r="OIV317" s="58"/>
      <c r="OIW317" s="58"/>
      <c r="OIX317" s="58"/>
      <c r="OIY317" s="58"/>
      <c r="OIZ317" s="58"/>
      <c r="OJA317" s="58"/>
      <c r="OJB317" s="58"/>
      <c r="OJC317" s="58"/>
      <c r="OJD317" s="58"/>
      <c r="OJE317" s="58"/>
      <c r="OJF317" s="58"/>
      <c r="OJG317" s="58"/>
      <c r="OJH317" s="58"/>
      <c r="OJI317" s="58"/>
      <c r="OJJ317" s="58"/>
      <c r="OJK317" s="58"/>
      <c r="OJL317" s="58"/>
      <c r="OJM317" s="58"/>
      <c r="OJN317" s="58"/>
      <c r="OJO317" s="58"/>
      <c r="OJP317" s="58"/>
      <c r="OJQ317" s="58"/>
      <c r="OJR317" s="58"/>
      <c r="OJS317" s="58"/>
      <c r="OJT317" s="58"/>
      <c r="OJU317" s="58"/>
      <c r="OJV317" s="58"/>
      <c r="OJW317" s="58"/>
      <c r="OJX317" s="58"/>
      <c r="OJY317" s="58"/>
      <c r="OJZ317" s="58"/>
      <c r="OKA317" s="58"/>
      <c r="OKB317" s="58"/>
      <c r="OKC317" s="58"/>
      <c r="OKD317" s="58"/>
      <c r="OKE317" s="58"/>
      <c r="OKF317" s="58"/>
      <c r="OKG317" s="58"/>
      <c r="OKH317" s="58"/>
      <c r="OKI317" s="58"/>
      <c r="OKJ317" s="58"/>
      <c r="OKK317" s="58"/>
      <c r="OKL317" s="58"/>
      <c r="OKM317" s="58"/>
      <c r="OKN317" s="58"/>
      <c r="OKO317" s="58"/>
      <c r="OKP317" s="58"/>
      <c r="OKQ317" s="58"/>
      <c r="OKR317" s="58"/>
      <c r="OKS317" s="58"/>
      <c r="OKT317" s="58"/>
      <c r="OKU317" s="58"/>
      <c r="OKV317" s="58"/>
      <c r="OKW317" s="58"/>
      <c r="OKX317" s="58"/>
      <c r="OKY317" s="58"/>
      <c r="OKZ317" s="58"/>
      <c r="OLA317" s="58"/>
      <c r="OLB317" s="58"/>
      <c r="OLC317" s="58"/>
      <c r="OLD317" s="58"/>
      <c r="OLE317" s="58"/>
      <c r="OLF317" s="58"/>
      <c r="OLG317" s="58"/>
      <c r="OLH317" s="58"/>
      <c r="OLI317" s="58"/>
      <c r="OLJ317" s="58"/>
      <c r="OLK317" s="58"/>
      <c r="OLL317" s="58"/>
      <c r="OLM317" s="58"/>
      <c r="OLN317" s="58"/>
      <c r="OLO317" s="58"/>
      <c r="OLP317" s="58"/>
      <c r="OLQ317" s="58"/>
      <c r="OLR317" s="58"/>
      <c r="OLS317" s="58"/>
      <c r="OLT317" s="58"/>
      <c r="OLU317" s="58"/>
      <c r="OLV317" s="58"/>
      <c r="OLW317" s="58"/>
      <c r="OLX317" s="58"/>
      <c r="OLY317" s="58"/>
      <c r="OLZ317" s="58"/>
      <c r="OMA317" s="58"/>
      <c r="OMB317" s="58"/>
      <c r="OMC317" s="58"/>
      <c r="OMD317" s="58"/>
      <c r="OME317" s="58"/>
      <c r="OMF317" s="58"/>
      <c r="OMG317" s="58"/>
      <c r="OMH317" s="58"/>
      <c r="OMI317" s="58"/>
      <c r="OMJ317" s="58"/>
      <c r="OMK317" s="58"/>
      <c r="OML317" s="58"/>
      <c r="OMM317" s="58"/>
      <c r="OMN317" s="58"/>
      <c r="OMO317" s="58"/>
      <c r="OMP317" s="58"/>
      <c r="OMQ317" s="58"/>
      <c r="OMR317" s="58"/>
      <c r="OMS317" s="58"/>
      <c r="OMT317" s="58"/>
      <c r="OMU317" s="58"/>
      <c r="OMV317" s="58"/>
      <c r="OMW317" s="58"/>
      <c r="OMX317" s="58"/>
      <c r="OMY317" s="58"/>
      <c r="OMZ317" s="58"/>
      <c r="ONA317" s="58"/>
      <c r="ONB317" s="58"/>
      <c r="ONC317" s="58"/>
      <c r="OND317" s="58"/>
      <c r="ONE317" s="58"/>
      <c r="ONF317" s="58"/>
      <c r="ONG317" s="58"/>
      <c r="ONH317" s="58"/>
      <c r="ONI317" s="58"/>
      <c r="ONJ317" s="58"/>
      <c r="ONK317" s="58"/>
      <c r="ONL317" s="58"/>
      <c r="ONM317" s="58"/>
      <c r="ONN317" s="58"/>
      <c r="ONO317" s="58"/>
      <c r="ONP317" s="58"/>
      <c r="ONQ317" s="58"/>
      <c r="ONR317" s="58"/>
      <c r="ONS317" s="58"/>
      <c r="ONT317" s="58"/>
      <c r="ONU317" s="58"/>
      <c r="ONV317" s="58"/>
      <c r="ONW317" s="58"/>
      <c r="ONX317" s="58"/>
      <c r="ONY317" s="58"/>
      <c r="ONZ317" s="58"/>
      <c r="OOA317" s="58"/>
      <c r="OOB317" s="58"/>
      <c r="OOC317" s="58"/>
      <c r="OOD317" s="58"/>
      <c r="OOE317" s="58"/>
      <c r="OOF317" s="58"/>
      <c r="OOG317" s="58"/>
      <c r="OOH317" s="58"/>
      <c r="OOI317" s="58"/>
      <c r="OOJ317" s="58"/>
      <c r="OOK317" s="58"/>
      <c r="OOL317" s="58"/>
      <c r="OOM317" s="58"/>
      <c r="OON317" s="58"/>
      <c r="OOO317" s="58"/>
      <c r="OOP317" s="58"/>
      <c r="OOQ317" s="58"/>
      <c r="OOR317" s="58"/>
      <c r="OOS317" s="58"/>
      <c r="OOT317" s="58"/>
      <c r="OOU317" s="58"/>
      <c r="OOV317" s="58"/>
      <c r="OOW317" s="58"/>
      <c r="OOX317" s="58"/>
      <c r="OOY317" s="58"/>
      <c r="OOZ317" s="58"/>
      <c r="OPA317" s="58"/>
      <c r="OPB317" s="58"/>
      <c r="OPC317" s="58"/>
      <c r="OPD317" s="58"/>
      <c r="OPE317" s="58"/>
      <c r="OPF317" s="58"/>
      <c r="OPG317" s="58"/>
      <c r="OPH317" s="58"/>
      <c r="OPI317" s="58"/>
      <c r="OPJ317" s="58"/>
      <c r="OPK317" s="58"/>
      <c r="OPL317" s="58"/>
      <c r="OPM317" s="58"/>
      <c r="OPN317" s="58"/>
      <c r="OPO317" s="58"/>
      <c r="OPP317" s="58"/>
      <c r="OPQ317" s="58"/>
      <c r="OPR317" s="58"/>
      <c r="OPS317" s="58"/>
      <c r="OPT317" s="58"/>
      <c r="OPU317" s="58"/>
      <c r="OPV317" s="58"/>
      <c r="OPW317" s="58"/>
      <c r="OPX317" s="58"/>
      <c r="OPY317" s="58"/>
      <c r="OPZ317" s="58"/>
      <c r="OQA317" s="58"/>
      <c r="OQB317" s="58"/>
      <c r="OQC317" s="58"/>
      <c r="OQD317" s="58"/>
      <c r="OQE317" s="58"/>
      <c r="OQF317" s="58"/>
      <c r="OQG317" s="58"/>
      <c r="OQH317" s="58"/>
      <c r="OQI317" s="58"/>
      <c r="OQJ317" s="58"/>
      <c r="OQK317" s="58"/>
      <c r="OQL317" s="58"/>
      <c r="OQM317" s="58"/>
      <c r="OQN317" s="58"/>
      <c r="OQO317" s="58"/>
      <c r="OQP317" s="58"/>
      <c r="OQQ317" s="58"/>
      <c r="OQR317" s="58"/>
      <c r="OQS317" s="58"/>
      <c r="OQT317" s="58"/>
      <c r="OQU317" s="58"/>
      <c r="OQV317" s="58"/>
      <c r="OQW317" s="58"/>
      <c r="OQX317" s="58"/>
      <c r="OQY317" s="58"/>
      <c r="OQZ317" s="58"/>
      <c r="ORA317" s="58"/>
      <c r="ORB317" s="58"/>
      <c r="ORC317" s="58"/>
      <c r="ORD317" s="58"/>
      <c r="ORE317" s="58"/>
      <c r="ORF317" s="58"/>
      <c r="ORG317" s="58"/>
      <c r="ORH317" s="58"/>
      <c r="ORI317" s="58"/>
      <c r="ORJ317" s="58"/>
      <c r="ORK317" s="58"/>
      <c r="ORL317" s="58"/>
      <c r="ORM317" s="58"/>
      <c r="ORN317" s="58"/>
      <c r="ORO317" s="58"/>
      <c r="ORP317" s="58"/>
      <c r="ORQ317" s="58"/>
      <c r="ORR317" s="58"/>
      <c r="ORS317" s="58"/>
      <c r="ORT317" s="58"/>
      <c r="ORU317" s="58"/>
      <c r="ORV317" s="58"/>
      <c r="ORW317" s="58"/>
      <c r="ORX317" s="58"/>
      <c r="ORY317" s="58"/>
      <c r="ORZ317" s="58"/>
      <c r="OSA317" s="58"/>
      <c r="OSB317" s="58"/>
      <c r="OSC317" s="58"/>
      <c r="OSD317" s="58"/>
      <c r="OSE317" s="58"/>
      <c r="OSF317" s="58"/>
      <c r="OSG317" s="58"/>
      <c r="OSH317" s="58"/>
      <c r="OSI317" s="58"/>
      <c r="OSJ317" s="58"/>
      <c r="OSK317" s="58"/>
      <c r="OSL317" s="58"/>
      <c r="OSM317" s="58"/>
      <c r="OSN317" s="58"/>
      <c r="OSO317" s="58"/>
      <c r="OSP317" s="58"/>
      <c r="OSQ317" s="58"/>
      <c r="OSR317" s="58"/>
      <c r="OSS317" s="58"/>
      <c r="OST317" s="58"/>
      <c r="OSU317" s="58"/>
      <c r="OSV317" s="58"/>
      <c r="OSW317" s="58"/>
      <c r="OSX317" s="58"/>
      <c r="OSY317" s="58"/>
      <c r="OSZ317" s="58"/>
      <c r="OTA317" s="58"/>
      <c r="OTB317" s="58"/>
      <c r="OTC317" s="58"/>
      <c r="OTD317" s="58"/>
      <c r="OTE317" s="58"/>
      <c r="OTF317" s="58"/>
      <c r="OTG317" s="58"/>
      <c r="OTH317" s="58"/>
      <c r="OTI317" s="58"/>
      <c r="OTJ317" s="58"/>
      <c r="OTK317" s="58"/>
      <c r="OTL317" s="58"/>
      <c r="OTM317" s="58"/>
      <c r="OTN317" s="58"/>
      <c r="OTO317" s="58"/>
      <c r="OTP317" s="58"/>
      <c r="OTQ317" s="58"/>
      <c r="OTR317" s="58"/>
      <c r="OTS317" s="58"/>
      <c r="OTT317" s="58"/>
      <c r="OTU317" s="58"/>
      <c r="OTV317" s="58"/>
      <c r="OTW317" s="58"/>
      <c r="OTX317" s="58"/>
      <c r="OTY317" s="58"/>
      <c r="OTZ317" s="58"/>
      <c r="OUA317" s="58"/>
      <c r="OUB317" s="58"/>
      <c r="OUC317" s="58"/>
      <c r="OUD317" s="58"/>
      <c r="OUE317" s="58"/>
      <c r="OUF317" s="58"/>
      <c r="OUG317" s="58"/>
      <c r="OUH317" s="58"/>
      <c r="OUI317" s="58"/>
      <c r="OUJ317" s="58"/>
      <c r="OUK317" s="58"/>
      <c r="OUL317" s="58"/>
      <c r="OUM317" s="58"/>
      <c r="OUN317" s="58"/>
      <c r="OUO317" s="58"/>
      <c r="OUP317" s="58"/>
      <c r="OUQ317" s="58"/>
      <c r="OUR317" s="58"/>
      <c r="OUS317" s="58"/>
      <c r="OUT317" s="58"/>
      <c r="OUU317" s="58"/>
      <c r="OUV317" s="58"/>
      <c r="OUW317" s="58"/>
      <c r="OUX317" s="58"/>
      <c r="OUY317" s="58"/>
      <c r="OUZ317" s="58"/>
      <c r="OVA317" s="58"/>
      <c r="OVB317" s="58"/>
      <c r="OVC317" s="58"/>
      <c r="OVD317" s="58"/>
      <c r="OVE317" s="58"/>
      <c r="OVF317" s="58"/>
      <c r="OVG317" s="58"/>
      <c r="OVH317" s="58"/>
      <c r="OVI317" s="58"/>
      <c r="OVJ317" s="58"/>
      <c r="OVK317" s="58"/>
      <c r="OVL317" s="58"/>
      <c r="OVM317" s="58"/>
      <c r="OVN317" s="58"/>
      <c r="OVO317" s="58"/>
      <c r="OVP317" s="58"/>
      <c r="OVQ317" s="58"/>
      <c r="OVR317" s="58"/>
      <c r="OVS317" s="58"/>
      <c r="OVT317" s="58"/>
      <c r="OVU317" s="58"/>
      <c r="OVV317" s="58"/>
      <c r="OVW317" s="58"/>
      <c r="OVX317" s="58"/>
      <c r="OVY317" s="58"/>
      <c r="OVZ317" s="58"/>
      <c r="OWA317" s="58"/>
      <c r="OWB317" s="58"/>
      <c r="OWC317" s="58"/>
      <c r="OWD317" s="58"/>
      <c r="OWE317" s="58"/>
      <c r="OWF317" s="58"/>
      <c r="OWG317" s="58"/>
      <c r="OWH317" s="58"/>
      <c r="OWI317" s="58"/>
      <c r="OWJ317" s="58"/>
      <c r="OWK317" s="58"/>
      <c r="OWL317" s="58"/>
      <c r="OWM317" s="58"/>
      <c r="OWN317" s="58"/>
      <c r="OWO317" s="58"/>
      <c r="OWP317" s="58"/>
      <c r="OWQ317" s="58"/>
      <c r="OWR317" s="58"/>
      <c r="OWS317" s="58"/>
      <c r="OWT317" s="58"/>
      <c r="OWU317" s="58"/>
      <c r="OWV317" s="58"/>
      <c r="OWW317" s="58"/>
      <c r="OWX317" s="58"/>
      <c r="OWY317" s="58"/>
      <c r="OWZ317" s="58"/>
      <c r="OXA317" s="58"/>
      <c r="OXB317" s="58"/>
      <c r="OXC317" s="58"/>
      <c r="OXD317" s="58"/>
      <c r="OXE317" s="58"/>
      <c r="OXF317" s="58"/>
      <c r="OXG317" s="58"/>
      <c r="OXH317" s="58"/>
      <c r="OXI317" s="58"/>
      <c r="OXJ317" s="58"/>
      <c r="OXK317" s="58"/>
      <c r="OXL317" s="58"/>
      <c r="OXM317" s="58"/>
      <c r="OXN317" s="58"/>
      <c r="OXO317" s="58"/>
      <c r="OXP317" s="58"/>
      <c r="OXQ317" s="58"/>
      <c r="OXR317" s="58"/>
      <c r="OXS317" s="58"/>
      <c r="OXT317" s="58"/>
      <c r="OXU317" s="58"/>
      <c r="OXV317" s="58"/>
      <c r="OXW317" s="58"/>
      <c r="OXX317" s="58"/>
      <c r="OXY317" s="58"/>
      <c r="OXZ317" s="58"/>
      <c r="OYA317" s="58"/>
      <c r="OYB317" s="58"/>
      <c r="OYC317" s="58"/>
      <c r="OYD317" s="58"/>
      <c r="OYE317" s="58"/>
      <c r="OYF317" s="58"/>
      <c r="OYG317" s="58"/>
      <c r="OYH317" s="58"/>
      <c r="OYI317" s="58"/>
      <c r="OYJ317" s="58"/>
      <c r="OYK317" s="58"/>
      <c r="OYL317" s="58"/>
      <c r="OYM317" s="58"/>
      <c r="OYN317" s="58"/>
      <c r="OYO317" s="58"/>
      <c r="OYP317" s="58"/>
      <c r="OYQ317" s="58"/>
      <c r="OYR317" s="58"/>
      <c r="OYS317" s="58"/>
      <c r="OYT317" s="58"/>
      <c r="OYU317" s="58"/>
      <c r="OYV317" s="58"/>
      <c r="OYW317" s="58"/>
      <c r="OYX317" s="58"/>
      <c r="OYY317" s="58"/>
      <c r="OYZ317" s="58"/>
      <c r="OZA317" s="58"/>
      <c r="OZB317" s="58"/>
      <c r="OZC317" s="58"/>
      <c r="OZD317" s="58"/>
      <c r="OZE317" s="58"/>
      <c r="OZF317" s="58"/>
      <c r="OZG317" s="58"/>
      <c r="OZH317" s="58"/>
      <c r="OZI317" s="58"/>
      <c r="OZJ317" s="58"/>
      <c r="OZK317" s="58"/>
      <c r="OZL317" s="58"/>
      <c r="OZM317" s="58"/>
      <c r="OZN317" s="58"/>
      <c r="OZO317" s="58"/>
      <c r="OZP317" s="58"/>
      <c r="OZQ317" s="58"/>
      <c r="OZR317" s="58"/>
      <c r="OZS317" s="58"/>
      <c r="OZT317" s="58"/>
      <c r="OZU317" s="58"/>
      <c r="OZV317" s="58"/>
      <c r="OZW317" s="58"/>
      <c r="OZX317" s="58"/>
      <c r="OZY317" s="58"/>
      <c r="OZZ317" s="58"/>
      <c r="PAA317" s="58"/>
      <c r="PAB317" s="58"/>
      <c r="PAC317" s="58"/>
      <c r="PAD317" s="58"/>
      <c r="PAE317" s="58"/>
      <c r="PAF317" s="58"/>
      <c r="PAG317" s="58"/>
      <c r="PAH317" s="58"/>
      <c r="PAI317" s="58"/>
      <c r="PAJ317" s="58"/>
      <c r="PAK317" s="58"/>
      <c r="PAL317" s="58"/>
      <c r="PAM317" s="58"/>
      <c r="PAN317" s="58"/>
      <c r="PAO317" s="58"/>
      <c r="PAP317" s="58"/>
      <c r="PAQ317" s="58"/>
      <c r="PAR317" s="58"/>
      <c r="PAS317" s="58"/>
      <c r="PAT317" s="58"/>
      <c r="PAU317" s="58"/>
      <c r="PAV317" s="58"/>
      <c r="PAW317" s="58"/>
      <c r="PAX317" s="58"/>
      <c r="PAY317" s="58"/>
      <c r="PAZ317" s="58"/>
      <c r="PBA317" s="58"/>
      <c r="PBB317" s="58"/>
      <c r="PBC317" s="58"/>
      <c r="PBD317" s="58"/>
      <c r="PBE317" s="58"/>
      <c r="PBF317" s="58"/>
      <c r="PBG317" s="58"/>
      <c r="PBH317" s="58"/>
      <c r="PBI317" s="58"/>
      <c r="PBJ317" s="58"/>
      <c r="PBK317" s="58"/>
      <c r="PBL317" s="58"/>
      <c r="PBM317" s="58"/>
      <c r="PBN317" s="58"/>
      <c r="PBO317" s="58"/>
      <c r="PBP317" s="58"/>
      <c r="PBQ317" s="58"/>
      <c r="PBR317" s="58"/>
      <c r="PBS317" s="58"/>
      <c r="PBT317" s="58"/>
      <c r="PBU317" s="58"/>
      <c r="PBV317" s="58"/>
      <c r="PBW317" s="58"/>
      <c r="PBX317" s="58"/>
      <c r="PBY317" s="58"/>
      <c r="PBZ317" s="58"/>
      <c r="PCA317" s="58"/>
      <c r="PCB317" s="58"/>
      <c r="PCC317" s="58"/>
      <c r="PCD317" s="58"/>
      <c r="PCE317" s="58"/>
      <c r="PCF317" s="58"/>
      <c r="PCG317" s="58"/>
      <c r="PCH317" s="58"/>
      <c r="PCI317" s="58"/>
      <c r="PCJ317" s="58"/>
      <c r="PCK317" s="58"/>
      <c r="PCL317" s="58"/>
      <c r="PCM317" s="58"/>
      <c r="PCN317" s="58"/>
      <c r="PCO317" s="58"/>
      <c r="PCP317" s="58"/>
      <c r="PCQ317" s="58"/>
      <c r="PCR317" s="58"/>
      <c r="PCS317" s="58"/>
      <c r="PCT317" s="58"/>
      <c r="PCU317" s="58"/>
      <c r="PCV317" s="58"/>
      <c r="PCW317" s="58"/>
      <c r="PCX317" s="58"/>
      <c r="PCY317" s="58"/>
      <c r="PCZ317" s="58"/>
      <c r="PDA317" s="58"/>
      <c r="PDB317" s="58"/>
      <c r="PDC317" s="58"/>
      <c r="PDD317" s="58"/>
      <c r="PDE317" s="58"/>
      <c r="PDF317" s="58"/>
      <c r="PDG317" s="58"/>
      <c r="PDH317" s="58"/>
      <c r="PDI317" s="58"/>
      <c r="PDJ317" s="58"/>
      <c r="PDK317" s="58"/>
      <c r="PDL317" s="58"/>
      <c r="PDM317" s="58"/>
      <c r="PDN317" s="58"/>
      <c r="PDO317" s="58"/>
      <c r="PDP317" s="58"/>
      <c r="PDQ317" s="58"/>
      <c r="PDR317" s="58"/>
      <c r="PDS317" s="58"/>
      <c r="PDT317" s="58"/>
      <c r="PDU317" s="58"/>
      <c r="PDV317" s="58"/>
      <c r="PDW317" s="58"/>
      <c r="PDX317" s="58"/>
      <c r="PDY317" s="58"/>
      <c r="PDZ317" s="58"/>
      <c r="PEA317" s="58"/>
      <c r="PEB317" s="58"/>
      <c r="PEC317" s="58"/>
      <c r="PED317" s="58"/>
      <c r="PEE317" s="58"/>
      <c r="PEF317" s="58"/>
      <c r="PEG317" s="58"/>
      <c r="PEH317" s="58"/>
      <c r="PEI317" s="58"/>
      <c r="PEJ317" s="58"/>
      <c r="PEK317" s="58"/>
      <c r="PEL317" s="58"/>
      <c r="PEM317" s="58"/>
      <c r="PEN317" s="58"/>
      <c r="PEO317" s="58"/>
      <c r="PEP317" s="58"/>
      <c r="PEQ317" s="58"/>
      <c r="PER317" s="58"/>
      <c r="PES317" s="58"/>
      <c r="PET317" s="58"/>
      <c r="PEU317" s="58"/>
      <c r="PEV317" s="58"/>
      <c r="PEW317" s="58"/>
      <c r="PEX317" s="58"/>
      <c r="PEY317" s="58"/>
      <c r="PEZ317" s="58"/>
      <c r="PFA317" s="58"/>
      <c r="PFB317" s="58"/>
      <c r="PFC317" s="58"/>
      <c r="PFD317" s="58"/>
      <c r="PFE317" s="58"/>
      <c r="PFF317" s="58"/>
      <c r="PFG317" s="58"/>
      <c r="PFH317" s="58"/>
      <c r="PFI317" s="58"/>
      <c r="PFJ317" s="58"/>
      <c r="PFK317" s="58"/>
      <c r="PFL317" s="58"/>
      <c r="PFM317" s="58"/>
      <c r="PFN317" s="58"/>
      <c r="PFO317" s="58"/>
      <c r="PFP317" s="58"/>
      <c r="PFQ317" s="58"/>
      <c r="PFR317" s="58"/>
      <c r="PFS317" s="58"/>
      <c r="PFT317" s="58"/>
      <c r="PFU317" s="58"/>
      <c r="PFV317" s="58"/>
      <c r="PFW317" s="58"/>
      <c r="PFX317" s="58"/>
      <c r="PFY317" s="58"/>
      <c r="PFZ317" s="58"/>
      <c r="PGA317" s="58"/>
      <c r="PGB317" s="58"/>
      <c r="PGC317" s="58"/>
      <c r="PGD317" s="58"/>
      <c r="PGE317" s="58"/>
      <c r="PGF317" s="58"/>
      <c r="PGG317" s="58"/>
      <c r="PGH317" s="58"/>
      <c r="PGI317" s="58"/>
      <c r="PGJ317" s="58"/>
      <c r="PGK317" s="58"/>
      <c r="PGL317" s="58"/>
      <c r="PGM317" s="58"/>
      <c r="PGN317" s="58"/>
      <c r="PGO317" s="58"/>
      <c r="PGP317" s="58"/>
      <c r="PGQ317" s="58"/>
      <c r="PGR317" s="58"/>
      <c r="PGS317" s="58"/>
      <c r="PGT317" s="58"/>
      <c r="PGU317" s="58"/>
      <c r="PGV317" s="58"/>
      <c r="PGW317" s="58"/>
      <c r="PGX317" s="58"/>
      <c r="PGY317" s="58"/>
      <c r="PGZ317" s="58"/>
      <c r="PHA317" s="58"/>
      <c r="PHB317" s="58"/>
      <c r="PHC317" s="58"/>
      <c r="PHD317" s="58"/>
      <c r="PHE317" s="58"/>
      <c r="PHF317" s="58"/>
      <c r="PHG317" s="58"/>
      <c r="PHH317" s="58"/>
      <c r="PHI317" s="58"/>
      <c r="PHJ317" s="58"/>
      <c r="PHK317" s="58"/>
      <c r="PHL317" s="58"/>
      <c r="PHM317" s="58"/>
      <c r="PHN317" s="58"/>
      <c r="PHO317" s="58"/>
      <c r="PHP317" s="58"/>
      <c r="PHQ317" s="58"/>
      <c r="PHR317" s="58"/>
      <c r="PHS317" s="58"/>
      <c r="PHT317" s="58"/>
      <c r="PHU317" s="58"/>
      <c r="PHV317" s="58"/>
      <c r="PHW317" s="58"/>
      <c r="PHX317" s="58"/>
      <c r="PHY317" s="58"/>
      <c r="PHZ317" s="58"/>
      <c r="PIA317" s="58"/>
      <c r="PIB317" s="58"/>
      <c r="PIC317" s="58"/>
      <c r="PID317" s="58"/>
      <c r="PIE317" s="58"/>
      <c r="PIF317" s="58"/>
      <c r="PIG317" s="58"/>
      <c r="PIH317" s="58"/>
      <c r="PII317" s="58"/>
      <c r="PIJ317" s="58"/>
      <c r="PIK317" s="58"/>
      <c r="PIL317" s="58"/>
      <c r="PIM317" s="58"/>
      <c r="PIN317" s="58"/>
      <c r="PIO317" s="58"/>
      <c r="PIP317" s="58"/>
      <c r="PIQ317" s="58"/>
      <c r="PIR317" s="58"/>
      <c r="PIS317" s="58"/>
      <c r="PIT317" s="58"/>
      <c r="PIU317" s="58"/>
      <c r="PIV317" s="58"/>
      <c r="PIW317" s="58"/>
      <c r="PIX317" s="58"/>
      <c r="PIY317" s="58"/>
      <c r="PIZ317" s="58"/>
      <c r="PJA317" s="58"/>
      <c r="PJB317" s="58"/>
      <c r="PJC317" s="58"/>
      <c r="PJD317" s="58"/>
      <c r="PJE317" s="58"/>
      <c r="PJF317" s="58"/>
      <c r="PJG317" s="58"/>
      <c r="PJH317" s="58"/>
      <c r="PJI317" s="58"/>
      <c r="PJJ317" s="58"/>
      <c r="PJK317" s="58"/>
      <c r="PJL317" s="58"/>
      <c r="PJM317" s="58"/>
      <c r="PJN317" s="58"/>
      <c r="PJO317" s="58"/>
      <c r="PJP317" s="58"/>
      <c r="PJQ317" s="58"/>
      <c r="PJR317" s="58"/>
      <c r="PJS317" s="58"/>
      <c r="PJT317" s="58"/>
      <c r="PJU317" s="58"/>
      <c r="PJV317" s="58"/>
      <c r="PJW317" s="58"/>
      <c r="PJX317" s="58"/>
      <c r="PJY317" s="58"/>
      <c r="PJZ317" s="58"/>
      <c r="PKA317" s="58"/>
      <c r="PKB317" s="58"/>
      <c r="PKC317" s="58"/>
      <c r="PKD317" s="58"/>
      <c r="PKE317" s="58"/>
      <c r="PKF317" s="58"/>
      <c r="PKG317" s="58"/>
      <c r="PKH317" s="58"/>
      <c r="PKI317" s="58"/>
      <c r="PKJ317" s="58"/>
      <c r="PKK317" s="58"/>
      <c r="PKL317" s="58"/>
      <c r="PKM317" s="58"/>
      <c r="PKN317" s="58"/>
      <c r="PKO317" s="58"/>
      <c r="PKP317" s="58"/>
      <c r="PKQ317" s="58"/>
      <c r="PKR317" s="58"/>
      <c r="PKS317" s="58"/>
      <c r="PKT317" s="58"/>
      <c r="PKU317" s="58"/>
      <c r="PKV317" s="58"/>
      <c r="PKW317" s="58"/>
      <c r="PKX317" s="58"/>
      <c r="PKY317" s="58"/>
      <c r="PKZ317" s="58"/>
      <c r="PLA317" s="58"/>
      <c r="PLB317" s="58"/>
      <c r="PLC317" s="58"/>
      <c r="PLD317" s="58"/>
      <c r="PLE317" s="58"/>
      <c r="PLF317" s="58"/>
      <c r="PLG317" s="58"/>
      <c r="PLH317" s="58"/>
      <c r="PLI317" s="58"/>
      <c r="PLJ317" s="58"/>
      <c r="PLK317" s="58"/>
      <c r="PLL317" s="58"/>
      <c r="PLM317" s="58"/>
      <c r="PLN317" s="58"/>
      <c r="PLO317" s="58"/>
      <c r="PLP317" s="58"/>
      <c r="PLQ317" s="58"/>
      <c r="PLR317" s="58"/>
      <c r="PLS317" s="58"/>
      <c r="PLT317" s="58"/>
      <c r="PLU317" s="58"/>
      <c r="PLV317" s="58"/>
      <c r="PLW317" s="58"/>
      <c r="PLX317" s="58"/>
      <c r="PLY317" s="58"/>
      <c r="PLZ317" s="58"/>
      <c r="PMA317" s="58"/>
      <c r="PMB317" s="58"/>
      <c r="PMC317" s="58"/>
      <c r="PMD317" s="58"/>
      <c r="PME317" s="58"/>
      <c r="PMF317" s="58"/>
      <c r="PMG317" s="58"/>
      <c r="PMH317" s="58"/>
      <c r="PMI317" s="58"/>
      <c r="PMJ317" s="58"/>
      <c r="PMK317" s="58"/>
      <c r="PML317" s="58"/>
      <c r="PMM317" s="58"/>
      <c r="PMN317" s="58"/>
      <c r="PMO317" s="58"/>
      <c r="PMP317" s="58"/>
      <c r="PMQ317" s="58"/>
      <c r="PMR317" s="58"/>
      <c r="PMS317" s="58"/>
      <c r="PMT317" s="58"/>
      <c r="PMU317" s="58"/>
      <c r="PMV317" s="58"/>
      <c r="PMW317" s="58"/>
      <c r="PMX317" s="58"/>
      <c r="PMY317" s="58"/>
      <c r="PMZ317" s="58"/>
      <c r="PNA317" s="58"/>
      <c r="PNB317" s="58"/>
      <c r="PNC317" s="58"/>
      <c r="PND317" s="58"/>
      <c r="PNE317" s="58"/>
      <c r="PNF317" s="58"/>
      <c r="PNG317" s="58"/>
      <c r="PNH317" s="58"/>
      <c r="PNI317" s="58"/>
      <c r="PNJ317" s="58"/>
      <c r="PNK317" s="58"/>
      <c r="PNL317" s="58"/>
      <c r="PNM317" s="58"/>
      <c r="PNN317" s="58"/>
      <c r="PNO317" s="58"/>
      <c r="PNP317" s="58"/>
      <c r="PNQ317" s="58"/>
      <c r="PNR317" s="58"/>
      <c r="PNS317" s="58"/>
      <c r="PNT317" s="58"/>
      <c r="PNU317" s="58"/>
      <c r="PNV317" s="58"/>
      <c r="PNW317" s="58"/>
      <c r="PNX317" s="58"/>
      <c r="PNY317" s="58"/>
      <c r="PNZ317" s="58"/>
      <c r="POA317" s="58"/>
      <c r="POB317" s="58"/>
      <c r="POC317" s="58"/>
      <c r="POD317" s="58"/>
      <c r="POE317" s="58"/>
      <c r="POF317" s="58"/>
      <c r="POG317" s="58"/>
      <c r="POH317" s="58"/>
      <c r="POI317" s="58"/>
      <c r="POJ317" s="58"/>
      <c r="POK317" s="58"/>
      <c r="POL317" s="58"/>
      <c r="POM317" s="58"/>
      <c r="PON317" s="58"/>
      <c r="POO317" s="58"/>
      <c r="POP317" s="58"/>
      <c r="POQ317" s="58"/>
      <c r="POR317" s="58"/>
      <c r="POS317" s="58"/>
      <c r="POT317" s="58"/>
      <c r="POU317" s="58"/>
      <c r="POV317" s="58"/>
      <c r="POW317" s="58"/>
      <c r="POX317" s="58"/>
      <c r="POY317" s="58"/>
      <c r="POZ317" s="58"/>
      <c r="PPA317" s="58"/>
      <c r="PPB317" s="58"/>
      <c r="PPC317" s="58"/>
      <c r="PPD317" s="58"/>
      <c r="PPE317" s="58"/>
      <c r="PPF317" s="58"/>
      <c r="PPG317" s="58"/>
      <c r="PPH317" s="58"/>
      <c r="PPI317" s="58"/>
      <c r="PPJ317" s="58"/>
      <c r="PPK317" s="58"/>
      <c r="PPL317" s="58"/>
      <c r="PPM317" s="58"/>
      <c r="PPN317" s="58"/>
      <c r="PPO317" s="58"/>
      <c r="PPP317" s="58"/>
      <c r="PPQ317" s="58"/>
      <c r="PPR317" s="58"/>
      <c r="PPS317" s="58"/>
      <c r="PPT317" s="58"/>
      <c r="PPU317" s="58"/>
      <c r="PPV317" s="58"/>
      <c r="PPW317" s="58"/>
      <c r="PPX317" s="58"/>
      <c r="PPY317" s="58"/>
      <c r="PPZ317" s="58"/>
      <c r="PQA317" s="58"/>
      <c r="PQB317" s="58"/>
      <c r="PQC317" s="58"/>
      <c r="PQD317" s="58"/>
      <c r="PQE317" s="58"/>
      <c r="PQF317" s="58"/>
      <c r="PQG317" s="58"/>
      <c r="PQH317" s="58"/>
      <c r="PQI317" s="58"/>
      <c r="PQJ317" s="58"/>
      <c r="PQK317" s="58"/>
      <c r="PQL317" s="58"/>
      <c r="PQM317" s="58"/>
      <c r="PQN317" s="58"/>
      <c r="PQO317" s="58"/>
      <c r="PQP317" s="58"/>
      <c r="PQQ317" s="58"/>
      <c r="PQR317" s="58"/>
      <c r="PQS317" s="58"/>
      <c r="PQT317" s="58"/>
      <c r="PQU317" s="58"/>
      <c r="PQV317" s="58"/>
      <c r="PQW317" s="58"/>
      <c r="PQX317" s="58"/>
      <c r="PQY317" s="58"/>
      <c r="PQZ317" s="58"/>
      <c r="PRA317" s="58"/>
      <c r="PRB317" s="58"/>
      <c r="PRC317" s="58"/>
      <c r="PRD317" s="58"/>
      <c r="PRE317" s="58"/>
      <c r="PRF317" s="58"/>
      <c r="PRG317" s="58"/>
      <c r="PRH317" s="58"/>
      <c r="PRI317" s="58"/>
      <c r="PRJ317" s="58"/>
      <c r="PRK317" s="58"/>
      <c r="PRL317" s="58"/>
      <c r="PRM317" s="58"/>
      <c r="PRN317" s="58"/>
      <c r="PRO317" s="58"/>
      <c r="PRP317" s="58"/>
      <c r="PRQ317" s="58"/>
      <c r="PRR317" s="58"/>
      <c r="PRS317" s="58"/>
      <c r="PRT317" s="58"/>
      <c r="PRU317" s="58"/>
      <c r="PRV317" s="58"/>
      <c r="PRW317" s="58"/>
      <c r="PRX317" s="58"/>
      <c r="PRY317" s="58"/>
      <c r="PRZ317" s="58"/>
      <c r="PSA317" s="58"/>
      <c r="PSB317" s="58"/>
      <c r="PSC317" s="58"/>
      <c r="PSD317" s="58"/>
      <c r="PSE317" s="58"/>
      <c r="PSF317" s="58"/>
      <c r="PSG317" s="58"/>
      <c r="PSH317" s="58"/>
      <c r="PSI317" s="58"/>
      <c r="PSJ317" s="58"/>
      <c r="PSK317" s="58"/>
      <c r="PSL317" s="58"/>
      <c r="PSM317" s="58"/>
      <c r="PSN317" s="58"/>
      <c r="PSO317" s="58"/>
      <c r="PSP317" s="58"/>
      <c r="PSQ317" s="58"/>
      <c r="PSR317" s="58"/>
      <c r="PSS317" s="58"/>
      <c r="PST317" s="58"/>
      <c r="PSU317" s="58"/>
      <c r="PSV317" s="58"/>
      <c r="PSW317" s="58"/>
      <c r="PSX317" s="58"/>
      <c r="PSY317" s="58"/>
      <c r="PSZ317" s="58"/>
      <c r="PTA317" s="58"/>
      <c r="PTB317" s="58"/>
      <c r="PTC317" s="58"/>
      <c r="PTD317" s="58"/>
      <c r="PTE317" s="58"/>
      <c r="PTF317" s="58"/>
      <c r="PTG317" s="58"/>
      <c r="PTH317" s="58"/>
      <c r="PTI317" s="58"/>
      <c r="PTJ317" s="58"/>
      <c r="PTK317" s="58"/>
      <c r="PTL317" s="58"/>
      <c r="PTM317" s="58"/>
      <c r="PTN317" s="58"/>
      <c r="PTO317" s="58"/>
      <c r="PTP317" s="58"/>
      <c r="PTQ317" s="58"/>
      <c r="PTR317" s="58"/>
      <c r="PTS317" s="58"/>
      <c r="PTT317" s="58"/>
      <c r="PTU317" s="58"/>
      <c r="PTV317" s="58"/>
      <c r="PTW317" s="58"/>
      <c r="PTX317" s="58"/>
      <c r="PTY317" s="58"/>
      <c r="PTZ317" s="58"/>
      <c r="PUA317" s="58"/>
      <c r="PUB317" s="58"/>
      <c r="PUC317" s="58"/>
      <c r="PUD317" s="58"/>
      <c r="PUE317" s="58"/>
      <c r="PUF317" s="58"/>
      <c r="PUG317" s="58"/>
      <c r="PUH317" s="58"/>
      <c r="PUI317" s="58"/>
      <c r="PUJ317" s="58"/>
      <c r="PUK317" s="58"/>
      <c r="PUL317" s="58"/>
      <c r="PUM317" s="58"/>
      <c r="PUN317" s="58"/>
      <c r="PUO317" s="58"/>
      <c r="PUP317" s="58"/>
      <c r="PUQ317" s="58"/>
      <c r="PUR317" s="58"/>
      <c r="PUS317" s="58"/>
      <c r="PUT317" s="58"/>
      <c r="PUU317" s="58"/>
      <c r="PUV317" s="58"/>
      <c r="PUW317" s="58"/>
      <c r="PUX317" s="58"/>
      <c r="PUY317" s="58"/>
      <c r="PUZ317" s="58"/>
      <c r="PVA317" s="58"/>
      <c r="PVB317" s="58"/>
      <c r="PVC317" s="58"/>
      <c r="PVD317" s="58"/>
      <c r="PVE317" s="58"/>
      <c r="PVF317" s="58"/>
      <c r="PVG317" s="58"/>
      <c r="PVH317" s="58"/>
      <c r="PVI317" s="58"/>
      <c r="PVJ317" s="58"/>
      <c r="PVK317" s="58"/>
      <c r="PVL317" s="58"/>
      <c r="PVM317" s="58"/>
      <c r="PVN317" s="58"/>
      <c r="PVO317" s="58"/>
      <c r="PVP317" s="58"/>
      <c r="PVQ317" s="58"/>
      <c r="PVR317" s="58"/>
      <c r="PVS317" s="58"/>
      <c r="PVT317" s="58"/>
      <c r="PVU317" s="58"/>
      <c r="PVV317" s="58"/>
      <c r="PVW317" s="58"/>
      <c r="PVX317" s="58"/>
      <c r="PVY317" s="58"/>
      <c r="PVZ317" s="58"/>
      <c r="PWA317" s="58"/>
      <c r="PWB317" s="58"/>
      <c r="PWC317" s="58"/>
      <c r="PWD317" s="58"/>
      <c r="PWE317" s="58"/>
      <c r="PWF317" s="58"/>
      <c r="PWG317" s="58"/>
      <c r="PWH317" s="58"/>
      <c r="PWI317" s="58"/>
      <c r="PWJ317" s="58"/>
      <c r="PWK317" s="58"/>
      <c r="PWL317" s="58"/>
      <c r="PWM317" s="58"/>
      <c r="PWN317" s="58"/>
      <c r="PWO317" s="58"/>
      <c r="PWP317" s="58"/>
      <c r="PWQ317" s="58"/>
      <c r="PWR317" s="58"/>
      <c r="PWS317" s="58"/>
      <c r="PWT317" s="58"/>
      <c r="PWU317" s="58"/>
      <c r="PWV317" s="58"/>
      <c r="PWW317" s="58"/>
      <c r="PWX317" s="58"/>
      <c r="PWY317" s="58"/>
      <c r="PWZ317" s="58"/>
      <c r="PXA317" s="58"/>
      <c r="PXB317" s="58"/>
      <c r="PXC317" s="58"/>
      <c r="PXD317" s="58"/>
      <c r="PXE317" s="58"/>
      <c r="PXF317" s="58"/>
      <c r="PXG317" s="58"/>
      <c r="PXH317" s="58"/>
      <c r="PXI317" s="58"/>
      <c r="PXJ317" s="58"/>
      <c r="PXK317" s="58"/>
      <c r="PXL317" s="58"/>
      <c r="PXM317" s="58"/>
      <c r="PXN317" s="58"/>
      <c r="PXO317" s="58"/>
      <c r="PXP317" s="58"/>
      <c r="PXQ317" s="58"/>
      <c r="PXR317" s="58"/>
      <c r="PXS317" s="58"/>
      <c r="PXT317" s="58"/>
      <c r="PXU317" s="58"/>
      <c r="PXV317" s="58"/>
      <c r="PXW317" s="58"/>
      <c r="PXX317" s="58"/>
      <c r="PXY317" s="58"/>
      <c r="PXZ317" s="58"/>
      <c r="PYA317" s="58"/>
      <c r="PYB317" s="58"/>
      <c r="PYC317" s="58"/>
      <c r="PYD317" s="58"/>
      <c r="PYE317" s="58"/>
      <c r="PYF317" s="58"/>
      <c r="PYG317" s="58"/>
      <c r="PYH317" s="58"/>
      <c r="PYI317" s="58"/>
      <c r="PYJ317" s="58"/>
      <c r="PYK317" s="58"/>
      <c r="PYL317" s="58"/>
      <c r="PYM317" s="58"/>
      <c r="PYN317" s="58"/>
      <c r="PYO317" s="58"/>
      <c r="PYP317" s="58"/>
      <c r="PYQ317" s="58"/>
      <c r="PYR317" s="58"/>
      <c r="PYS317" s="58"/>
      <c r="PYT317" s="58"/>
      <c r="PYU317" s="58"/>
      <c r="PYV317" s="58"/>
      <c r="PYW317" s="58"/>
      <c r="PYX317" s="58"/>
      <c r="PYY317" s="58"/>
      <c r="PYZ317" s="58"/>
      <c r="PZA317" s="58"/>
      <c r="PZB317" s="58"/>
      <c r="PZC317" s="58"/>
      <c r="PZD317" s="58"/>
      <c r="PZE317" s="58"/>
      <c r="PZF317" s="58"/>
      <c r="PZG317" s="58"/>
      <c r="PZH317" s="58"/>
      <c r="PZI317" s="58"/>
      <c r="PZJ317" s="58"/>
      <c r="PZK317" s="58"/>
      <c r="PZL317" s="58"/>
      <c r="PZM317" s="58"/>
      <c r="PZN317" s="58"/>
      <c r="PZO317" s="58"/>
      <c r="PZP317" s="58"/>
      <c r="PZQ317" s="58"/>
      <c r="PZR317" s="58"/>
      <c r="PZS317" s="58"/>
      <c r="PZT317" s="58"/>
      <c r="PZU317" s="58"/>
      <c r="PZV317" s="58"/>
      <c r="PZW317" s="58"/>
      <c r="PZX317" s="58"/>
      <c r="PZY317" s="58"/>
      <c r="PZZ317" s="58"/>
      <c r="QAA317" s="58"/>
      <c r="QAB317" s="58"/>
      <c r="QAC317" s="58"/>
      <c r="QAD317" s="58"/>
      <c r="QAE317" s="58"/>
      <c r="QAF317" s="58"/>
      <c r="QAG317" s="58"/>
      <c r="QAH317" s="58"/>
      <c r="QAI317" s="58"/>
      <c r="QAJ317" s="58"/>
      <c r="QAK317" s="58"/>
      <c r="QAL317" s="58"/>
      <c r="QAM317" s="58"/>
      <c r="QAN317" s="58"/>
      <c r="QAO317" s="58"/>
      <c r="QAP317" s="58"/>
      <c r="QAQ317" s="58"/>
      <c r="QAR317" s="58"/>
      <c r="QAS317" s="58"/>
      <c r="QAT317" s="58"/>
      <c r="QAU317" s="58"/>
      <c r="QAV317" s="58"/>
      <c r="QAW317" s="58"/>
      <c r="QAX317" s="58"/>
      <c r="QAY317" s="58"/>
      <c r="QAZ317" s="58"/>
      <c r="QBA317" s="58"/>
      <c r="QBB317" s="58"/>
      <c r="QBC317" s="58"/>
      <c r="QBD317" s="58"/>
      <c r="QBE317" s="58"/>
      <c r="QBF317" s="58"/>
      <c r="QBG317" s="58"/>
      <c r="QBH317" s="58"/>
      <c r="QBI317" s="58"/>
      <c r="QBJ317" s="58"/>
      <c r="QBK317" s="58"/>
      <c r="QBL317" s="58"/>
      <c r="QBM317" s="58"/>
      <c r="QBN317" s="58"/>
      <c r="QBO317" s="58"/>
      <c r="QBP317" s="58"/>
      <c r="QBQ317" s="58"/>
      <c r="QBR317" s="58"/>
      <c r="QBS317" s="58"/>
      <c r="QBT317" s="58"/>
      <c r="QBU317" s="58"/>
      <c r="QBV317" s="58"/>
      <c r="QBW317" s="58"/>
      <c r="QBX317" s="58"/>
      <c r="QBY317" s="58"/>
      <c r="QBZ317" s="58"/>
      <c r="QCA317" s="58"/>
      <c r="QCB317" s="58"/>
      <c r="QCC317" s="58"/>
      <c r="QCD317" s="58"/>
      <c r="QCE317" s="58"/>
      <c r="QCF317" s="58"/>
      <c r="QCG317" s="58"/>
      <c r="QCH317" s="58"/>
      <c r="QCI317" s="58"/>
      <c r="QCJ317" s="58"/>
      <c r="QCK317" s="58"/>
      <c r="QCL317" s="58"/>
      <c r="QCM317" s="58"/>
      <c r="QCN317" s="58"/>
      <c r="QCO317" s="58"/>
      <c r="QCP317" s="58"/>
      <c r="QCQ317" s="58"/>
      <c r="QCR317" s="58"/>
      <c r="QCS317" s="58"/>
      <c r="QCT317" s="58"/>
      <c r="QCU317" s="58"/>
      <c r="QCV317" s="58"/>
      <c r="QCW317" s="58"/>
      <c r="QCX317" s="58"/>
      <c r="QCY317" s="58"/>
      <c r="QCZ317" s="58"/>
      <c r="QDA317" s="58"/>
      <c r="QDB317" s="58"/>
      <c r="QDC317" s="58"/>
      <c r="QDD317" s="58"/>
      <c r="QDE317" s="58"/>
      <c r="QDF317" s="58"/>
      <c r="QDG317" s="58"/>
      <c r="QDH317" s="58"/>
      <c r="QDI317" s="58"/>
      <c r="QDJ317" s="58"/>
      <c r="QDK317" s="58"/>
      <c r="QDL317" s="58"/>
      <c r="QDM317" s="58"/>
      <c r="QDN317" s="58"/>
      <c r="QDO317" s="58"/>
      <c r="QDP317" s="58"/>
      <c r="QDQ317" s="58"/>
      <c r="QDR317" s="58"/>
      <c r="QDS317" s="58"/>
      <c r="QDT317" s="58"/>
      <c r="QDU317" s="58"/>
      <c r="QDV317" s="58"/>
      <c r="QDW317" s="58"/>
      <c r="QDX317" s="58"/>
      <c r="QDY317" s="58"/>
      <c r="QDZ317" s="58"/>
      <c r="QEA317" s="58"/>
      <c r="QEB317" s="58"/>
      <c r="QEC317" s="58"/>
      <c r="QED317" s="58"/>
      <c r="QEE317" s="58"/>
      <c r="QEF317" s="58"/>
      <c r="QEG317" s="58"/>
      <c r="QEH317" s="58"/>
      <c r="QEI317" s="58"/>
      <c r="QEJ317" s="58"/>
      <c r="QEK317" s="58"/>
      <c r="QEL317" s="58"/>
      <c r="QEM317" s="58"/>
      <c r="QEN317" s="58"/>
      <c r="QEO317" s="58"/>
      <c r="QEP317" s="58"/>
      <c r="QEQ317" s="58"/>
      <c r="QER317" s="58"/>
      <c r="QES317" s="58"/>
      <c r="QET317" s="58"/>
      <c r="QEU317" s="58"/>
      <c r="QEV317" s="58"/>
      <c r="QEW317" s="58"/>
      <c r="QEX317" s="58"/>
      <c r="QEY317" s="58"/>
      <c r="QEZ317" s="58"/>
      <c r="QFA317" s="58"/>
      <c r="QFB317" s="58"/>
      <c r="QFC317" s="58"/>
      <c r="QFD317" s="58"/>
      <c r="QFE317" s="58"/>
      <c r="QFF317" s="58"/>
      <c r="QFG317" s="58"/>
      <c r="QFH317" s="58"/>
      <c r="QFI317" s="58"/>
      <c r="QFJ317" s="58"/>
      <c r="QFK317" s="58"/>
      <c r="QFL317" s="58"/>
      <c r="QFM317" s="58"/>
      <c r="QFN317" s="58"/>
      <c r="QFO317" s="58"/>
      <c r="QFP317" s="58"/>
      <c r="QFQ317" s="58"/>
      <c r="QFR317" s="58"/>
      <c r="QFS317" s="58"/>
      <c r="QFT317" s="58"/>
      <c r="QFU317" s="58"/>
      <c r="QFV317" s="58"/>
      <c r="QFW317" s="58"/>
      <c r="QFX317" s="58"/>
      <c r="QFY317" s="58"/>
      <c r="QFZ317" s="58"/>
      <c r="QGA317" s="58"/>
      <c r="QGB317" s="58"/>
      <c r="QGC317" s="58"/>
      <c r="QGD317" s="58"/>
      <c r="QGE317" s="58"/>
      <c r="QGF317" s="58"/>
      <c r="QGG317" s="58"/>
      <c r="QGH317" s="58"/>
      <c r="QGI317" s="58"/>
      <c r="QGJ317" s="58"/>
      <c r="QGK317" s="58"/>
      <c r="QGL317" s="58"/>
      <c r="QGM317" s="58"/>
      <c r="QGN317" s="58"/>
      <c r="QGO317" s="58"/>
      <c r="QGP317" s="58"/>
      <c r="QGQ317" s="58"/>
      <c r="QGR317" s="58"/>
      <c r="QGS317" s="58"/>
      <c r="QGT317" s="58"/>
      <c r="QGU317" s="58"/>
      <c r="QGV317" s="58"/>
      <c r="QGW317" s="58"/>
      <c r="QGX317" s="58"/>
      <c r="QGY317" s="58"/>
      <c r="QGZ317" s="58"/>
      <c r="QHA317" s="58"/>
      <c r="QHB317" s="58"/>
      <c r="QHC317" s="58"/>
      <c r="QHD317" s="58"/>
      <c r="QHE317" s="58"/>
      <c r="QHF317" s="58"/>
      <c r="QHG317" s="58"/>
      <c r="QHH317" s="58"/>
      <c r="QHI317" s="58"/>
      <c r="QHJ317" s="58"/>
      <c r="QHK317" s="58"/>
      <c r="QHL317" s="58"/>
      <c r="QHM317" s="58"/>
      <c r="QHN317" s="58"/>
      <c r="QHO317" s="58"/>
      <c r="QHP317" s="58"/>
      <c r="QHQ317" s="58"/>
      <c r="QHR317" s="58"/>
      <c r="QHS317" s="58"/>
      <c r="QHT317" s="58"/>
      <c r="QHU317" s="58"/>
      <c r="QHV317" s="58"/>
      <c r="QHW317" s="58"/>
      <c r="QHX317" s="58"/>
      <c r="QHY317" s="58"/>
      <c r="QHZ317" s="58"/>
      <c r="QIA317" s="58"/>
      <c r="QIB317" s="58"/>
      <c r="QIC317" s="58"/>
      <c r="QID317" s="58"/>
      <c r="QIE317" s="58"/>
      <c r="QIF317" s="58"/>
      <c r="QIG317" s="58"/>
      <c r="QIH317" s="58"/>
      <c r="QII317" s="58"/>
      <c r="QIJ317" s="58"/>
      <c r="QIK317" s="58"/>
      <c r="QIL317" s="58"/>
      <c r="QIM317" s="58"/>
      <c r="QIN317" s="58"/>
      <c r="QIO317" s="58"/>
      <c r="QIP317" s="58"/>
      <c r="QIQ317" s="58"/>
      <c r="QIR317" s="58"/>
      <c r="QIS317" s="58"/>
      <c r="QIT317" s="58"/>
      <c r="QIU317" s="58"/>
      <c r="QIV317" s="58"/>
      <c r="QIW317" s="58"/>
      <c r="QIX317" s="58"/>
      <c r="QIY317" s="58"/>
      <c r="QIZ317" s="58"/>
      <c r="QJA317" s="58"/>
      <c r="QJB317" s="58"/>
      <c r="QJC317" s="58"/>
      <c r="QJD317" s="58"/>
      <c r="QJE317" s="58"/>
      <c r="QJF317" s="58"/>
      <c r="QJG317" s="58"/>
      <c r="QJH317" s="58"/>
      <c r="QJI317" s="58"/>
      <c r="QJJ317" s="58"/>
      <c r="QJK317" s="58"/>
      <c r="QJL317" s="58"/>
      <c r="QJM317" s="58"/>
      <c r="QJN317" s="58"/>
      <c r="QJO317" s="58"/>
      <c r="QJP317" s="58"/>
      <c r="QJQ317" s="58"/>
      <c r="QJR317" s="58"/>
      <c r="QJS317" s="58"/>
      <c r="QJT317" s="58"/>
      <c r="QJU317" s="58"/>
      <c r="QJV317" s="58"/>
      <c r="QJW317" s="58"/>
      <c r="QJX317" s="58"/>
      <c r="QJY317" s="58"/>
      <c r="QJZ317" s="58"/>
      <c r="QKA317" s="58"/>
      <c r="QKB317" s="58"/>
      <c r="QKC317" s="58"/>
      <c r="QKD317" s="58"/>
      <c r="QKE317" s="58"/>
      <c r="QKF317" s="58"/>
      <c r="QKG317" s="58"/>
      <c r="QKH317" s="58"/>
      <c r="QKI317" s="58"/>
      <c r="QKJ317" s="58"/>
      <c r="QKK317" s="58"/>
      <c r="QKL317" s="58"/>
      <c r="QKM317" s="58"/>
      <c r="QKN317" s="58"/>
      <c r="QKO317" s="58"/>
      <c r="QKP317" s="58"/>
      <c r="QKQ317" s="58"/>
      <c r="QKR317" s="58"/>
      <c r="QKS317" s="58"/>
      <c r="QKT317" s="58"/>
      <c r="QKU317" s="58"/>
      <c r="QKV317" s="58"/>
      <c r="QKW317" s="58"/>
      <c r="QKX317" s="58"/>
      <c r="QKY317" s="58"/>
      <c r="QKZ317" s="58"/>
      <c r="QLA317" s="58"/>
      <c r="QLB317" s="58"/>
      <c r="QLC317" s="58"/>
      <c r="QLD317" s="58"/>
      <c r="QLE317" s="58"/>
      <c r="QLF317" s="58"/>
      <c r="QLG317" s="58"/>
      <c r="QLH317" s="58"/>
      <c r="QLI317" s="58"/>
      <c r="QLJ317" s="58"/>
      <c r="QLK317" s="58"/>
      <c r="QLL317" s="58"/>
      <c r="QLM317" s="58"/>
      <c r="QLN317" s="58"/>
      <c r="QLO317" s="58"/>
      <c r="QLP317" s="58"/>
      <c r="QLQ317" s="58"/>
      <c r="QLR317" s="58"/>
      <c r="QLS317" s="58"/>
      <c r="QLT317" s="58"/>
      <c r="QLU317" s="58"/>
      <c r="QLV317" s="58"/>
      <c r="QLW317" s="58"/>
      <c r="QLX317" s="58"/>
      <c r="QLY317" s="58"/>
      <c r="QLZ317" s="58"/>
      <c r="QMA317" s="58"/>
      <c r="QMB317" s="58"/>
      <c r="QMC317" s="58"/>
      <c r="QMD317" s="58"/>
      <c r="QME317" s="58"/>
      <c r="QMF317" s="58"/>
      <c r="QMG317" s="58"/>
      <c r="QMH317" s="58"/>
      <c r="QMI317" s="58"/>
      <c r="QMJ317" s="58"/>
      <c r="QMK317" s="58"/>
      <c r="QML317" s="58"/>
      <c r="QMM317" s="58"/>
      <c r="QMN317" s="58"/>
      <c r="QMO317" s="58"/>
      <c r="QMP317" s="58"/>
      <c r="QMQ317" s="58"/>
      <c r="QMR317" s="58"/>
      <c r="QMS317" s="58"/>
      <c r="QMT317" s="58"/>
      <c r="QMU317" s="58"/>
      <c r="QMV317" s="58"/>
      <c r="QMW317" s="58"/>
      <c r="QMX317" s="58"/>
      <c r="QMY317" s="58"/>
      <c r="QMZ317" s="58"/>
      <c r="QNA317" s="58"/>
      <c r="QNB317" s="58"/>
      <c r="QNC317" s="58"/>
      <c r="QND317" s="58"/>
      <c r="QNE317" s="58"/>
      <c r="QNF317" s="58"/>
      <c r="QNG317" s="58"/>
      <c r="QNH317" s="58"/>
      <c r="QNI317" s="58"/>
      <c r="QNJ317" s="58"/>
      <c r="QNK317" s="58"/>
      <c r="QNL317" s="58"/>
      <c r="QNM317" s="58"/>
      <c r="QNN317" s="58"/>
      <c r="QNO317" s="58"/>
      <c r="QNP317" s="58"/>
      <c r="QNQ317" s="58"/>
      <c r="QNR317" s="58"/>
      <c r="QNS317" s="58"/>
      <c r="QNT317" s="58"/>
      <c r="QNU317" s="58"/>
      <c r="QNV317" s="58"/>
      <c r="QNW317" s="58"/>
      <c r="QNX317" s="58"/>
      <c r="QNY317" s="58"/>
      <c r="QNZ317" s="58"/>
      <c r="QOA317" s="58"/>
      <c r="QOB317" s="58"/>
      <c r="QOC317" s="58"/>
      <c r="QOD317" s="58"/>
      <c r="QOE317" s="58"/>
      <c r="QOF317" s="58"/>
      <c r="QOG317" s="58"/>
      <c r="QOH317" s="58"/>
      <c r="QOI317" s="58"/>
      <c r="QOJ317" s="58"/>
      <c r="QOK317" s="58"/>
      <c r="QOL317" s="58"/>
      <c r="QOM317" s="58"/>
      <c r="QON317" s="58"/>
      <c r="QOO317" s="58"/>
      <c r="QOP317" s="58"/>
      <c r="QOQ317" s="58"/>
      <c r="QOR317" s="58"/>
      <c r="QOS317" s="58"/>
      <c r="QOT317" s="58"/>
      <c r="QOU317" s="58"/>
      <c r="QOV317" s="58"/>
      <c r="QOW317" s="58"/>
      <c r="QOX317" s="58"/>
      <c r="QOY317" s="58"/>
      <c r="QOZ317" s="58"/>
      <c r="QPA317" s="58"/>
      <c r="QPB317" s="58"/>
      <c r="QPC317" s="58"/>
      <c r="QPD317" s="58"/>
      <c r="QPE317" s="58"/>
      <c r="QPF317" s="58"/>
      <c r="QPG317" s="58"/>
      <c r="QPH317" s="58"/>
      <c r="QPI317" s="58"/>
      <c r="QPJ317" s="58"/>
      <c r="QPK317" s="58"/>
      <c r="QPL317" s="58"/>
      <c r="QPM317" s="58"/>
      <c r="QPN317" s="58"/>
      <c r="QPO317" s="58"/>
      <c r="QPP317" s="58"/>
      <c r="QPQ317" s="58"/>
      <c r="QPR317" s="58"/>
      <c r="QPS317" s="58"/>
      <c r="QPT317" s="58"/>
      <c r="QPU317" s="58"/>
      <c r="QPV317" s="58"/>
      <c r="QPW317" s="58"/>
      <c r="QPX317" s="58"/>
      <c r="QPY317" s="58"/>
      <c r="QPZ317" s="58"/>
      <c r="QQA317" s="58"/>
      <c r="QQB317" s="58"/>
      <c r="QQC317" s="58"/>
      <c r="QQD317" s="58"/>
      <c r="QQE317" s="58"/>
      <c r="QQF317" s="58"/>
      <c r="QQG317" s="58"/>
      <c r="QQH317" s="58"/>
      <c r="QQI317" s="58"/>
      <c r="QQJ317" s="58"/>
      <c r="QQK317" s="58"/>
      <c r="QQL317" s="58"/>
      <c r="QQM317" s="58"/>
      <c r="QQN317" s="58"/>
      <c r="QQO317" s="58"/>
      <c r="QQP317" s="58"/>
      <c r="QQQ317" s="58"/>
      <c r="QQR317" s="58"/>
      <c r="QQS317" s="58"/>
      <c r="QQT317" s="58"/>
      <c r="QQU317" s="58"/>
      <c r="QQV317" s="58"/>
      <c r="QQW317" s="58"/>
      <c r="QQX317" s="58"/>
      <c r="QQY317" s="58"/>
      <c r="QQZ317" s="58"/>
      <c r="QRA317" s="58"/>
      <c r="QRB317" s="58"/>
      <c r="QRC317" s="58"/>
      <c r="QRD317" s="58"/>
      <c r="QRE317" s="58"/>
      <c r="QRF317" s="58"/>
      <c r="QRG317" s="58"/>
      <c r="QRH317" s="58"/>
      <c r="QRI317" s="58"/>
      <c r="QRJ317" s="58"/>
      <c r="QRK317" s="58"/>
      <c r="QRL317" s="58"/>
      <c r="QRM317" s="58"/>
      <c r="QRN317" s="58"/>
      <c r="QRO317" s="58"/>
      <c r="QRP317" s="58"/>
      <c r="QRQ317" s="58"/>
      <c r="QRR317" s="58"/>
      <c r="QRS317" s="58"/>
      <c r="QRT317" s="58"/>
      <c r="QRU317" s="58"/>
      <c r="QRV317" s="58"/>
      <c r="QRW317" s="58"/>
      <c r="QRX317" s="58"/>
      <c r="QRY317" s="58"/>
      <c r="QRZ317" s="58"/>
      <c r="QSA317" s="58"/>
      <c r="QSB317" s="58"/>
      <c r="QSC317" s="58"/>
      <c r="QSD317" s="58"/>
      <c r="QSE317" s="58"/>
      <c r="QSF317" s="58"/>
      <c r="QSG317" s="58"/>
      <c r="QSH317" s="58"/>
      <c r="QSI317" s="58"/>
      <c r="QSJ317" s="58"/>
      <c r="QSK317" s="58"/>
      <c r="QSL317" s="58"/>
      <c r="QSM317" s="58"/>
      <c r="QSN317" s="58"/>
      <c r="QSO317" s="58"/>
      <c r="QSP317" s="58"/>
      <c r="QSQ317" s="58"/>
      <c r="QSR317" s="58"/>
      <c r="QSS317" s="58"/>
      <c r="QST317" s="58"/>
      <c r="QSU317" s="58"/>
      <c r="QSV317" s="58"/>
      <c r="QSW317" s="58"/>
      <c r="QSX317" s="58"/>
      <c r="QSY317" s="58"/>
      <c r="QSZ317" s="58"/>
      <c r="QTA317" s="58"/>
      <c r="QTB317" s="58"/>
      <c r="QTC317" s="58"/>
      <c r="QTD317" s="58"/>
      <c r="QTE317" s="58"/>
      <c r="QTF317" s="58"/>
      <c r="QTG317" s="58"/>
      <c r="QTH317" s="58"/>
      <c r="QTI317" s="58"/>
      <c r="QTJ317" s="58"/>
      <c r="QTK317" s="58"/>
      <c r="QTL317" s="58"/>
      <c r="QTM317" s="58"/>
      <c r="QTN317" s="58"/>
      <c r="QTO317" s="58"/>
      <c r="QTP317" s="58"/>
      <c r="QTQ317" s="58"/>
      <c r="QTR317" s="58"/>
      <c r="QTS317" s="58"/>
      <c r="QTT317" s="58"/>
      <c r="QTU317" s="58"/>
      <c r="QTV317" s="58"/>
      <c r="QTW317" s="58"/>
      <c r="QTX317" s="58"/>
      <c r="QTY317" s="58"/>
      <c r="QTZ317" s="58"/>
      <c r="QUA317" s="58"/>
      <c r="QUB317" s="58"/>
      <c r="QUC317" s="58"/>
      <c r="QUD317" s="58"/>
      <c r="QUE317" s="58"/>
      <c r="QUF317" s="58"/>
      <c r="QUG317" s="58"/>
      <c r="QUH317" s="58"/>
      <c r="QUI317" s="58"/>
      <c r="QUJ317" s="58"/>
      <c r="QUK317" s="58"/>
      <c r="QUL317" s="58"/>
      <c r="QUM317" s="58"/>
      <c r="QUN317" s="58"/>
      <c r="QUO317" s="58"/>
      <c r="QUP317" s="58"/>
      <c r="QUQ317" s="58"/>
      <c r="QUR317" s="58"/>
      <c r="QUS317" s="58"/>
      <c r="QUT317" s="58"/>
      <c r="QUU317" s="58"/>
      <c r="QUV317" s="58"/>
      <c r="QUW317" s="58"/>
      <c r="QUX317" s="58"/>
      <c r="QUY317" s="58"/>
      <c r="QUZ317" s="58"/>
      <c r="QVA317" s="58"/>
      <c r="QVB317" s="58"/>
      <c r="QVC317" s="58"/>
      <c r="QVD317" s="58"/>
      <c r="QVE317" s="58"/>
      <c r="QVF317" s="58"/>
      <c r="QVG317" s="58"/>
      <c r="QVH317" s="58"/>
      <c r="QVI317" s="58"/>
      <c r="QVJ317" s="58"/>
      <c r="QVK317" s="58"/>
      <c r="QVL317" s="58"/>
      <c r="QVM317" s="58"/>
      <c r="QVN317" s="58"/>
      <c r="QVO317" s="58"/>
      <c r="QVP317" s="58"/>
      <c r="QVQ317" s="58"/>
      <c r="QVR317" s="58"/>
      <c r="QVS317" s="58"/>
      <c r="QVT317" s="58"/>
      <c r="QVU317" s="58"/>
      <c r="QVV317" s="58"/>
      <c r="QVW317" s="58"/>
      <c r="QVX317" s="58"/>
      <c r="QVY317" s="58"/>
      <c r="QVZ317" s="58"/>
      <c r="QWA317" s="58"/>
      <c r="QWB317" s="58"/>
      <c r="QWC317" s="58"/>
      <c r="QWD317" s="58"/>
      <c r="QWE317" s="58"/>
      <c r="QWF317" s="58"/>
      <c r="QWG317" s="58"/>
      <c r="QWH317" s="58"/>
      <c r="QWI317" s="58"/>
      <c r="QWJ317" s="58"/>
      <c r="QWK317" s="58"/>
      <c r="QWL317" s="58"/>
      <c r="QWM317" s="58"/>
      <c r="QWN317" s="58"/>
      <c r="QWO317" s="58"/>
      <c r="QWP317" s="58"/>
      <c r="QWQ317" s="58"/>
      <c r="QWR317" s="58"/>
      <c r="QWS317" s="58"/>
      <c r="QWT317" s="58"/>
      <c r="QWU317" s="58"/>
      <c r="QWV317" s="58"/>
      <c r="QWW317" s="58"/>
      <c r="QWX317" s="58"/>
      <c r="QWY317" s="58"/>
      <c r="QWZ317" s="58"/>
      <c r="QXA317" s="58"/>
      <c r="QXB317" s="58"/>
      <c r="QXC317" s="58"/>
      <c r="QXD317" s="58"/>
      <c r="QXE317" s="58"/>
      <c r="QXF317" s="58"/>
      <c r="QXG317" s="58"/>
      <c r="QXH317" s="58"/>
      <c r="QXI317" s="58"/>
      <c r="QXJ317" s="58"/>
      <c r="QXK317" s="58"/>
      <c r="QXL317" s="58"/>
      <c r="QXM317" s="58"/>
      <c r="QXN317" s="58"/>
      <c r="QXO317" s="58"/>
      <c r="QXP317" s="58"/>
      <c r="QXQ317" s="58"/>
      <c r="QXR317" s="58"/>
      <c r="QXS317" s="58"/>
      <c r="QXT317" s="58"/>
      <c r="QXU317" s="58"/>
      <c r="QXV317" s="58"/>
      <c r="QXW317" s="58"/>
      <c r="QXX317" s="58"/>
      <c r="QXY317" s="58"/>
      <c r="QXZ317" s="58"/>
      <c r="QYA317" s="58"/>
      <c r="QYB317" s="58"/>
      <c r="QYC317" s="58"/>
      <c r="QYD317" s="58"/>
      <c r="QYE317" s="58"/>
      <c r="QYF317" s="58"/>
      <c r="QYG317" s="58"/>
      <c r="QYH317" s="58"/>
      <c r="QYI317" s="58"/>
      <c r="QYJ317" s="58"/>
      <c r="QYK317" s="58"/>
      <c r="QYL317" s="58"/>
      <c r="QYM317" s="58"/>
      <c r="QYN317" s="58"/>
      <c r="QYO317" s="58"/>
      <c r="QYP317" s="58"/>
      <c r="QYQ317" s="58"/>
      <c r="QYR317" s="58"/>
      <c r="QYS317" s="58"/>
      <c r="QYT317" s="58"/>
      <c r="QYU317" s="58"/>
      <c r="QYV317" s="58"/>
      <c r="QYW317" s="58"/>
      <c r="QYX317" s="58"/>
      <c r="QYY317" s="58"/>
      <c r="QYZ317" s="58"/>
      <c r="QZA317" s="58"/>
      <c r="QZB317" s="58"/>
      <c r="QZC317" s="58"/>
      <c r="QZD317" s="58"/>
      <c r="QZE317" s="58"/>
      <c r="QZF317" s="58"/>
      <c r="QZG317" s="58"/>
      <c r="QZH317" s="58"/>
      <c r="QZI317" s="58"/>
      <c r="QZJ317" s="58"/>
      <c r="QZK317" s="58"/>
      <c r="QZL317" s="58"/>
      <c r="QZM317" s="58"/>
      <c r="QZN317" s="58"/>
      <c r="QZO317" s="58"/>
      <c r="QZP317" s="58"/>
      <c r="QZQ317" s="58"/>
      <c r="QZR317" s="58"/>
      <c r="QZS317" s="58"/>
      <c r="QZT317" s="58"/>
      <c r="QZU317" s="58"/>
      <c r="QZV317" s="58"/>
      <c r="QZW317" s="58"/>
      <c r="QZX317" s="58"/>
      <c r="QZY317" s="58"/>
      <c r="QZZ317" s="58"/>
      <c r="RAA317" s="58"/>
      <c r="RAB317" s="58"/>
      <c r="RAC317" s="58"/>
      <c r="RAD317" s="58"/>
      <c r="RAE317" s="58"/>
      <c r="RAF317" s="58"/>
      <c r="RAG317" s="58"/>
      <c r="RAH317" s="58"/>
      <c r="RAI317" s="58"/>
      <c r="RAJ317" s="58"/>
      <c r="RAK317" s="58"/>
      <c r="RAL317" s="58"/>
      <c r="RAM317" s="58"/>
      <c r="RAN317" s="58"/>
      <c r="RAO317" s="58"/>
      <c r="RAP317" s="58"/>
      <c r="RAQ317" s="58"/>
      <c r="RAR317" s="58"/>
      <c r="RAS317" s="58"/>
      <c r="RAT317" s="58"/>
      <c r="RAU317" s="58"/>
      <c r="RAV317" s="58"/>
      <c r="RAW317" s="58"/>
      <c r="RAX317" s="58"/>
      <c r="RAY317" s="58"/>
      <c r="RAZ317" s="58"/>
      <c r="RBA317" s="58"/>
      <c r="RBB317" s="58"/>
      <c r="RBC317" s="58"/>
      <c r="RBD317" s="58"/>
      <c r="RBE317" s="58"/>
      <c r="RBF317" s="58"/>
      <c r="RBG317" s="58"/>
      <c r="RBH317" s="58"/>
      <c r="RBI317" s="58"/>
      <c r="RBJ317" s="58"/>
      <c r="RBK317" s="58"/>
      <c r="RBL317" s="58"/>
      <c r="RBM317" s="58"/>
      <c r="RBN317" s="58"/>
      <c r="RBO317" s="58"/>
      <c r="RBP317" s="58"/>
      <c r="RBQ317" s="58"/>
      <c r="RBR317" s="58"/>
      <c r="RBS317" s="58"/>
      <c r="RBT317" s="58"/>
      <c r="RBU317" s="58"/>
      <c r="RBV317" s="58"/>
      <c r="RBW317" s="58"/>
      <c r="RBX317" s="58"/>
      <c r="RBY317" s="58"/>
      <c r="RBZ317" s="58"/>
      <c r="RCA317" s="58"/>
      <c r="RCB317" s="58"/>
      <c r="RCC317" s="58"/>
      <c r="RCD317" s="58"/>
      <c r="RCE317" s="58"/>
      <c r="RCF317" s="58"/>
      <c r="RCG317" s="58"/>
      <c r="RCH317" s="58"/>
      <c r="RCI317" s="58"/>
      <c r="RCJ317" s="58"/>
      <c r="RCK317" s="58"/>
      <c r="RCL317" s="58"/>
      <c r="RCM317" s="58"/>
      <c r="RCN317" s="58"/>
      <c r="RCO317" s="58"/>
      <c r="RCP317" s="58"/>
      <c r="RCQ317" s="58"/>
      <c r="RCR317" s="58"/>
      <c r="RCS317" s="58"/>
      <c r="RCT317" s="58"/>
      <c r="RCU317" s="58"/>
      <c r="RCV317" s="58"/>
      <c r="RCW317" s="58"/>
      <c r="RCX317" s="58"/>
      <c r="RCY317" s="58"/>
      <c r="RCZ317" s="58"/>
      <c r="RDA317" s="58"/>
      <c r="RDB317" s="58"/>
      <c r="RDC317" s="58"/>
      <c r="RDD317" s="58"/>
      <c r="RDE317" s="58"/>
      <c r="RDF317" s="58"/>
      <c r="RDG317" s="58"/>
      <c r="RDH317" s="58"/>
      <c r="RDI317" s="58"/>
      <c r="RDJ317" s="58"/>
      <c r="RDK317" s="58"/>
      <c r="RDL317" s="58"/>
      <c r="RDM317" s="58"/>
      <c r="RDN317" s="58"/>
      <c r="RDO317" s="58"/>
      <c r="RDP317" s="58"/>
      <c r="RDQ317" s="58"/>
      <c r="RDR317" s="58"/>
      <c r="RDS317" s="58"/>
      <c r="RDT317" s="58"/>
      <c r="RDU317" s="58"/>
      <c r="RDV317" s="58"/>
      <c r="RDW317" s="58"/>
      <c r="RDX317" s="58"/>
      <c r="RDY317" s="58"/>
      <c r="RDZ317" s="58"/>
      <c r="REA317" s="58"/>
      <c r="REB317" s="58"/>
      <c r="REC317" s="58"/>
      <c r="RED317" s="58"/>
      <c r="REE317" s="58"/>
      <c r="REF317" s="58"/>
      <c r="REG317" s="58"/>
      <c r="REH317" s="58"/>
      <c r="REI317" s="58"/>
      <c r="REJ317" s="58"/>
      <c r="REK317" s="58"/>
      <c r="REL317" s="58"/>
      <c r="REM317" s="58"/>
      <c r="REN317" s="58"/>
      <c r="REO317" s="58"/>
      <c r="REP317" s="58"/>
      <c r="REQ317" s="58"/>
      <c r="RER317" s="58"/>
      <c r="RES317" s="58"/>
      <c r="RET317" s="58"/>
      <c r="REU317" s="58"/>
      <c r="REV317" s="58"/>
      <c r="REW317" s="58"/>
      <c r="REX317" s="58"/>
      <c r="REY317" s="58"/>
      <c r="REZ317" s="58"/>
      <c r="RFA317" s="58"/>
      <c r="RFB317" s="58"/>
      <c r="RFC317" s="58"/>
      <c r="RFD317" s="58"/>
      <c r="RFE317" s="58"/>
      <c r="RFF317" s="58"/>
      <c r="RFG317" s="58"/>
      <c r="RFH317" s="58"/>
      <c r="RFI317" s="58"/>
      <c r="RFJ317" s="58"/>
      <c r="RFK317" s="58"/>
      <c r="RFL317" s="58"/>
      <c r="RFM317" s="58"/>
      <c r="RFN317" s="58"/>
      <c r="RFO317" s="58"/>
      <c r="RFP317" s="58"/>
      <c r="RFQ317" s="58"/>
      <c r="RFR317" s="58"/>
      <c r="RFS317" s="58"/>
      <c r="RFT317" s="58"/>
      <c r="RFU317" s="58"/>
      <c r="RFV317" s="58"/>
      <c r="RFW317" s="58"/>
      <c r="RFX317" s="58"/>
      <c r="RFY317" s="58"/>
      <c r="RFZ317" s="58"/>
      <c r="RGA317" s="58"/>
      <c r="RGB317" s="58"/>
      <c r="RGC317" s="58"/>
      <c r="RGD317" s="58"/>
      <c r="RGE317" s="58"/>
      <c r="RGF317" s="58"/>
      <c r="RGG317" s="58"/>
      <c r="RGH317" s="58"/>
      <c r="RGI317" s="58"/>
      <c r="RGJ317" s="58"/>
      <c r="RGK317" s="58"/>
      <c r="RGL317" s="58"/>
      <c r="RGM317" s="58"/>
      <c r="RGN317" s="58"/>
      <c r="RGO317" s="58"/>
      <c r="RGP317" s="58"/>
      <c r="RGQ317" s="58"/>
      <c r="RGR317" s="58"/>
      <c r="RGS317" s="58"/>
      <c r="RGT317" s="58"/>
      <c r="RGU317" s="58"/>
      <c r="RGV317" s="58"/>
      <c r="RGW317" s="58"/>
      <c r="RGX317" s="58"/>
      <c r="RGY317" s="58"/>
      <c r="RGZ317" s="58"/>
      <c r="RHA317" s="58"/>
      <c r="RHB317" s="58"/>
      <c r="RHC317" s="58"/>
      <c r="RHD317" s="58"/>
      <c r="RHE317" s="58"/>
      <c r="RHF317" s="58"/>
      <c r="RHG317" s="58"/>
      <c r="RHH317" s="58"/>
      <c r="RHI317" s="58"/>
      <c r="RHJ317" s="58"/>
      <c r="RHK317" s="58"/>
      <c r="RHL317" s="58"/>
      <c r="RHM317" s="58"/>
      <c r="RHN317" s="58"/>
      <c r="RHO317" s="58"/>
      <c r="RHP317" s="58"/>
      <c r="RHQ317" s="58"/>
      <c r="RHR317" s="58"/>
      <c r="RHS317" s="58"/>
      <c r="RHT317" s="58"/>
      <c r="RHU317" s="58"/>
      <c r="RHV317" s="58"/>
      <c r="RHW317" s="58"/>
      <c r="RHX317" s="58"/>
      <c r="RHY317" s="58"/>
      <c r="RHZ317" s="58"/>
      <c r="RIA317" s="58"/>
      <c r="RIB317" s="58"/>
      <c r="RIC317" s="58"/>
      <c r="RID317" s="58"/>
      <c r="RIE317" s="58"/>
      <c r="RIF317" s="58"/>
      <c r="RIG317" s="58"/>
      <c r="RIH317" s="58"/>
      <c r="RII317" s="58"/>
      <c r="RIJ317" s="58"/>
      <c r="RIK317" s="58"/>
      <c r="RIL317" s="58"/>
      <c r="RIM317" s="58"/>
      <c r="RIN317" s="58"/>
      <c r="RIO317" s="58"/>
      <c r="RIP317" s="58"/>
      <c r="RIQ317" s="58"/>
      <c r="RIR317" s="58"/>
      <c r="RIS317" s="58"/>
      <c r="RIT317" s="58"/>
      <c r="RIU317" s="58"/>
      <c r="RIV317" s="58"/>
      <c r="RIW317" s="58"/>
      <c r="RIX317" s="58"/>
      <c r="RIY317" s="58"/>
      <c r="RIZ317" s="58"/>
      <c r="RJA317" s="58"/>
      <c r="RJB317" s="58"/>
      <c r="RJC317" s="58"/>
      <c r="RJD317" s="58"/>
      <c r="RJE317" s="58"/>
      <c r="RJF317" s="58"/>
      <c r="RJG317" s="58"/>
      <c r="RJH317" s="58"/>
      <c r="RJI317" s="58"/>
      <c r="RJJ317" s="58"/>
      <c r="RJK317" s="58"/>
      <c r="RJL317" s="58"/>
      <c r="RJM317" s="58"/>
      <c r="RJN317" s="58"/>
      <c r="RJO317" s="58"/>
      <c r="RJP317" s="58"/>
      <c r="RJQ317" s="58"/>
      <c r="RJR317" s="58"/>
      <c r="RJS317" s="58"/>
      <c r="RJT317" s="58"/>
      <c r="RJU317" s="58"/>
      <c r="RJV317" s="58"/>
      <c r="RJW317" s="58"/>
      <c r="RJX317" s="58"/>
      <c r="RJY317" s="58"/>
      <c r="RJZ317" s="58"/>
      <c r="RKA317" s="58"/>
      <c r="RKB317" s="58"/>
      <c r="RKC317" s="58"/>
      <c r="RKD317" s="58"/>
      <c r="RKE317" s="58"/>
      <c r="RKF317" s="58"/>
      <c r="RKG317" s="58"/>
      <c r="RKH317" s="58"/>
      <c r="RKI317" s="58"/>
      <c r="RKJ317" s="58"/>
      <c r="RKK317" s="58"/>
      <c r="RKL317" s="58"/>
      <c r="RKM317" s="58"/>
      <c r="RKN317" s="58"/>
      <c r="RKO317" s="58"/>
      <c r="RKP317" s="58"/>
      <c r="RKQ317" s="58"/>
      <c r="RKR317" s="58"/>
      <c r="RKS317" s="58"/>
      <c r="RKT317" s="58"/>
      <c r="RKU317" s="58"/>
      <c r="RKV317" s="58"/>
      <c r="RKW317" s="58"/>
      <c r="RKX317" s="58"/>
      <c r="RKY317" s="58"/>
      <c r="RKZ317" s="58"/>
      <c r="RLA317" s="58"/>
      <c r="RLB317" s="58"/>
      <c r="RLC317" s="58"/>
      <c r="RLD317" s="58"/>
      <c r="RLE317" s="58"/>
      <c r="RLF317" s="58"/>
      <c r="RLG317" s="58"/>
      <c r="RLH317" s="58"/>
      <c r="RLI317" s="58"/>
      <c r="RLJ317" s="58"/>
      <c r="RLK317" s="58"/>
      <c r="RLL317" s="58"/>
      <c r="RLM317" s="58"/>
      <c r="RLN317" s="58"/>
      <c r="RLO317" s="58"/>
      <c r="RLP317" s="58"/>
      <c r="RLQ317" s="58"/>
      <c r="RLR317" s="58"/>
      <c r="RLS317" s="58"/>
      <c r="RLT317" s="58"/>
      <c r="RLU317" s="58"/>
      <c r="RLV317" s="58"/>
      <c r="RLW317" s="58"/>
      <c r="RLX317" s="58"/>
      <c r="RLY317" s="58"/>
      <c r="RLZ317" s="58"/>
      <c r="RMA317" s="58"/>
      <c r="RMB317" s="58"/>
      <c r="RMC317" s="58"/>
      <c r="RMD317" s="58"/>
      <c r="RME317" s="58"/>
      <c r="RMF317" s="58"/>
      <c r="RMG317" s="58"/>
      <c r="RMH317" s="58"/>
      <c r="RMI317" s="58"/>
      <c r="RMJ317" s="58"/>
      <c r="RMK317" s="58"/>
      <c r="RML317" s="58"/>
      <c r="RMM317" s="58"/>
      <c r="RMN317" s="58"/>
      <c r="RMO317" s="58"/>
      <c r="RMP317" s="58"/>
      <c r="RMQ317" s="58"/>
      <c r="RMR317" s="58"/>
      <c r="RMS317" s="58"/>
      <c r="RMT317" s="58"/>
      <c r="RMU317" s="58"/>
      <c r="RMV317" s="58"/>
      <c r="RMW317" s="58"/>
      <c r="RMX317" s="58"/>
      <c r="RMY317" s="58"/>
      <c r="RMZ317" s="58"/>
      <c r="RNA317" s="58"/>
      <c r="RNB317" s="58"/>
      <c r="RNC317" s="58"/>
      <c r="RND317" s="58"/>
      <c r="RNE317" s="58"/>
      <c r="RNF317" s="58"/>
      <c r="RNG317" s="58"/>
      <c r="RNH317" s="58"/>
      <c r="RNI317" s="58"/>
      <c r="RNJ317" s="58"/>
      <c r="RNK317" s="58"/>
      <c r="RNL317" s="58"/>
      <c r="RNM317" s="58"/>
      <c r="RNN317" s="58"/>
      <c r="RNO317" s="58"/>
      <c r="RNP317" s="58"/>
      <c r="RNQ317" s="58"/>
      <c r="RNR317" s="58"/>
      <c r="RNS317" s="58"/>
      <c r="RNT317" s="58"/>
      <c r="RNU317" s="58"/>
      <c r="RNV317" s="58"/>
      <c r="RNW317" s="58"/>
      <c r="RNX317" s="58"/>
      <c r="RNY317" s="58"/>
      <c r="RNZ317" s="58"/>
      <c r="ROA317" s="58"/>
      <c r="ROB317" s="58"/>
      <c r="ROC317" s="58"/>
      <c r="ROD317" s="58"/>
      <c r="ROE317" s="58"/>
      <c r="ROF317" s="58"/>
      <c r="ROG317" s="58"/>
      <c r="ROH317" s="58"/>
      <c r="ROI317" s="58"/>
      <c r="ROJ317" s="58"/>
      <c r="ROK317" s="58"/>
      <c r="ROL317" s="58"/>
      <c r="ROM317" s="58"/>
      <c r="RON317" s="58"/>
      <c r="ROO317" s="58"/>
      <c r="ROP317" s="58"/>
      <c r="ROQ317" s="58"/>
      <c r="ROR317" s="58"/>
      <c r="ROS317" s="58"/>
      <c r="ROT317" s="58"/>
      <c r="ROU317" s="58"/>
      <c r="ROV317" s="58"/>
      <c r="ROW317" s="58"/>
      <c r="ROX317" s="58"/>
      <c r="ROY317" s="58"/>
      <c r="ROZ317" s="58"/>
      <c r="RPA317" s="58"/>
      <c r="RPB317" s="58"/>
      <c r="RPC317" s="58"/>
      <c r="RPD317" s="58"/>
      <c r="RPE317" s="58"/>
      <c r="RPF317" s="58"/>
      <c r="RPG317" s="58"/>
      <c r="RPH317" s="58"/>
      <c r="RPI317" s="58"/>
      <c r="RPJ317" s="58"/>
      <c r="RPK317" s="58"/>
      <c r="RPL317" s="58"/>
      <c r="RPM317" s="58"/>
      <c r="RPN317" s="58"/>
      <c r="RPO317" s="58"/>
      <c r="RPP317" s="58"/>
      <c r="RPQ317" s="58"/>
      <c r="RPR317" s="58"/>
      <c r="RPS317" s="58"/>
      <c r="RPT317" s="58"/>
      <c r="RPU317" s="58"/>
      <c r="RPV317" s="58"/>
      <c r="RPW317" s="58"/>
      <c r="RPX317" s="58"/>
      <c r="RPY317" s="58"/>
      <c r="RPZ317" s="58"/>
      <c r="RQA317" s="58"/>
      <c r="RQB317" s="58"/>
      <c r="RQC317" s="58"/>
      <c r="RQD317" s="58"/>
      <c r="RQE317" s="58"/>
      <c r="RQF317" s="58"/>
      <c r="RQG317" s="58"/>
      <c r="RQH317" s="58"/>
      <c r="RQI317" s="58"/>
      <c r="RQJ317" s="58"/>
      <c r="RQK317" s="58"/>
      <c r="RQL317" s="58"/>
      <c r="RQM317" s="58"/>
      <c r="RQN317" s="58"/>
      <c r="RQO317" s="58"/>
      <c r="RQP317" s="58"/>
      <c r="RQQ317" s="58"/>
      <c r="RQR317" s="58"/>
      <c r="RQS317" s="58"/>
      <c r="RQT317" s="58"/>
      <c r="RQU317" s="58"/>
      <c r="RQV317" s="58"/>
      <c r="RQW317" s="58"/>
      <c r="RQX317" s="58"/>
      <c r="RQY317" s="58"/>
      <c r="RQZ317" s="58"/>
      <c r="RRA317" s="58"/>
      <c r="RRB317" s="58"/>
      <c r="RRC317" s="58"/>
      <c r="RRD317" s="58"/>
      <c r="RRE317" s="58"/>
      <c r="RRF317" s="58"/>
      <c r="RRG317" s="58"/>
      <c r="RRH317" s="58"/>
      <c r="RRI317" s="58"/>
      <c r="RRJ317" s="58"/>
      <c r="RRK317" s="58"/>
      <c r="RRL317" s="58"/>
      <c r="RRM317" s="58"/>
      <c r="RRN317" s="58"/>
      <c r="RRO317" s="58"/>
      <c r="RRP317" s="58"/>
      <c r="RRQ317" s="58"/>
      <c r="RRR317" s="58"/>
      <c r="RRS317" s="58"/>
      <c r="RRT317" s="58"/>
      <c r="RRU317" s="58"/>
      <c r="RRV317" s="58"/>
      <c r="RRW317" s="58"/>
      <c r="RRX317" s="58"/>
      <c r="RRY317" s="58"/>
      <c r="RRZ317" s="58"/>
      <c r="RSA317" s="58"/>
      <c r="RSB317" s="58"/>
      <c r="RSC317" s="58"/>
      <c r="RSD317" s="58"/>
      <c r="RSE317" s="58"/>
      <c r="RSF317" s="58"/>
      <c r="RSG317" s="58"/>
      <c r="RSH317" s="58"/>
      <c r="RSI317" s="58"/>
      <c r="RSJ317" s="58"/>
      <c r="RSK317" s="58"/>
      <c r="RSL317" s="58"/>
      <c r="RSM317" s="58"/>
      <c r="RSN317" s="58"/>
      <c r="RSO317" s="58"/>
      <c r="RSP317" s="58"/>
      <c r="RSQ317" s="58"/>
      <c r="RSR317" s="58"/>
      <c r="RSS317" s="58"/>
      <c r="RST317" s="58"/>
      <c r="RSU317" s="58"/>
      <c r="RSV317" s="58"/>
      <c r="RSW317" s="58"/>
      <c r="RSX317" s="58"/>
      <c r="RSY317" s="58"/>
      <c r="RSZ317" s="58"/>
      <c r="RTA317" s="58"/>
      <c r="RTB317" s="58"/>
      <c r="RTC317" s="58"/>
      <c r="RTD317" s="58"/>
      <c r="RTE317" s="58"/>
      <c r="RTF317" s="58"/>
      <c r="RTG317" s="58"/>
      <c r="RTH317" s="58"/>
      <c r="RTI317" s="58"/>
      <c r="RTJ317" s="58"/>
      <c r="RTK317" s="58"/>
      <c r="RTL317" s="58"/>
      <c r="RTM317" s="58"/>
      <c r="RTN317" s="58"/>
      <c r="RTO317" s="58"/>
      <c r="RTP317" s="58"/>
      <c r="RTQ317" s="58"/>
      <c r="RTR317" s="58"/>
      <c r="RTS317" s="58"/>
      <c r="RTT317" s="58"/>
      <c r="RTU317" s="58"/>
      <c r="RTV317" s="58"/>
      <c r="RTW317" s="58"/>
      <c r="RTX317" s="58"/>
      <c r="RTY317" s="58"/>
      <c r="RTZ317" s="58"/>
      <c r="RUA317" s="58"/>
      <c r="RUB317" s="58"/>
      <c r="RUC317" s="58"/>
      <c r="RUD317" s="58"/>
      <c r="RUE317" s="58"/>
      <c r="RUF317" s="58"/>
      <c r="RUG317" s="58"/>
      <c r="RUH317" s="58"/>
      <c r="RUI317" s="58"/>
      <c r="RUJ317" s="58"/>
      <c r="RUK317" s="58"/>
      <c r="RUL317" s="58"/>
      <c r="RUM317" s="58"/>
      <c r="RUN317" s="58"/>
      <c r="RUO317" s="58"/>
      <c r="RUP317" s="58"/>
      <c r="RUQ317" s="58"/>
      <c r="RUR317" s="58"/>
      <c r="RUS317" s="58"/>
      <c r="RUT317" s="58"/>
      <c r="RUU317" s="58"/>
      <c r="RUV317" s="58"/>
      <c r="RUW317" s="58"/>
      <c r="RUX317" s="58"/>
      <c r="RUY317" s="58"/>
      <c r="RUZ317" s="58"/>
      <c r="RVA317" s="58"/>
      <c r="RVB317" s="58"/>
      <c r="RVC317" s="58"/>
      <c r="RVD317" s="58"/>
      <c r="RVE317" s="58"/>
      <c r="RVF317" s="58"/>
      <c r="RVG317" s="58"/>
      <c r="RVH317" s="58"/>
      <c r="RVI317" s="58"/>
      <c r="RVJ317" s="58"/>
      <c r="RVK317" s="58"/>
      <c r="RVL317" s="58"/>
      <c r="RVM317" s="58"/>
      <c r="RVN317" s="58"/>
      <c r="RVO317" s="58"/>
      <c r="RVP317" s="58"/>
      <c r="RVQ317" s="58"/>
      <c r="RVR317" s="58"/>
      <c r="RVS317" s="58"/>
      <c r="RVT317" s="58"/>
      <c r="RVU317" s="58"/>
      <c r="RVV317" s="58"/>
      <c r="RVW317" s="58"/>
      <c r="RVX317" s="58"/>
      <c r="RVY317" s="58"/>
      <c r="RVZ317" s="58"/>
      <c r="RWA317" s="58"/>
      <c r="RWB317" s="58"/>
      <c r="RWC317" s="58"/>
      <c r="RWD317" s="58"/>
      <c r="RWE317" s="58"/>
      <c r="RWF317" s="58"/>
      <c r="RWG317" s="58"/>
      <c r="RWH317" s="58"/>
      <c r="RWI317" s="58"/>
      <c r="RWJ317" s="58"/>
      <c r="RWK317" s="58"/>
      <c r="RWL317" s="58"/>
      <c r="RWM317" s="58"/>
      <c r="RWN317" s="58"/>
      <c r="RWO317" s="58"/>
      <c r="RWP317" s="58"/>
      <c r="RWQ317" s="58"/>
      <c r="RWR317" s="58"/>
      <c r="RWS317" s="58"/>
      <c r="RWT317" s="58"/>
      <c r="RWU317" s="58"/>
      <c r="RWV317" s="58"/>
      <c r="RWW317" s="58"/>
      <c r="RWX317" s="58"/>
      <c r="RWY317" s="58"/>
      <c r="RWZ317" s="58"/>
      <c r="RXA317" s="58"/>
      <c r="RXB317" s="58"/>
      <c r="RXC317" s="58"/>
      <c r="RXD317" s="58"/>
      <c r="RXE317" s="58"/>
      <c r="RXF317" s="58"/>
      <c r="RXG317" s="58"/>
      <c r="RXH317" s="58"/>
      <c r="RXI317" s="58"/>
      <c r="RXJ317" s="58"/>
      <c r="RXK317" s="58"/>
      <c r="RXL317" s="58"/>
      <c r="RXM317" s="58"/>
      <c r="RXN317" s="58"/>
      <c r="RXO317" s="58"/>
      <c r="RXP317" s="58"/>
      <c r="RXQ317" s="58"/>
      <c r="RXR317" s="58"/>
      <c r="RXS317" s="58"/>
      <c r="RXT317" s="58"/>
      <c r="RXU317" s="58"/>
      <c r="RXV317" s="58"/>
      <c r="RXW317" s="58"/>
      <c r="RXX317" s="58"/>
      <c r="RXY317" s="58"/>
      <c r="RXZ317" s="58"/>
      <c r="RYA317" s="58"/>
      <c r="RYB317" s="58"/>
      <c r="RYC317" s="58"/>
      <c r="RYD317" s="58"/>
      <c r="RYE317" s="58"/>
      <c r="RYF317" s="58"/>
      <c r="RYG317" s="58"/>
      <c r="RYH317" s="58"/>
      <c r="RYI317" s="58"/>
      <c r="RYJ317" s="58"/>
      <c r="RYK317" s="58"/>
      <c r="RYL317" s="58"/>
      <c r="RYM317" s="58"/>
      <c r="RYN317" s="58"/>
      <c r="RYO317" s="58"/>
      <c r="RYP317" s="58"/>
      <c r="RYQ317" s="58"/>
      <c r="RYR317" s="58"/>
      <c r="RYS317" s="58"/>
      <c r="RYT317" s="58"/>
      <c r="RYU317" s="58"/>
      <c r="RYV317" s="58"/>
      <c r="RYW317" s="58"/>
      <c r="RYX317" s="58"/>
      <c r="RYY317" s="58"/>
      <c r="RYZ317" s="58"/>
      <c r="RZA317" s="58"/>
      <c r="RZB317" s="58"/>
      <c r="RZC317" s="58"/>
      <c r="RZD317" s="58"/>
      <c r="RZE317" s="58"/>
      <c r="RZF317" s="58"/>
      <c r="RZG317" s="58"/>
      <c r="RZH317" s="58"/>
      <c r="RZI317" s="58"/>
      <c r="RZJ317" s="58"/>
      <c r="RZK317" s="58"/>
      <c r="RZL317" s="58"/>
      <c r="RZM317" s="58"/>
      <c r="RZN317" s="58"/>
      <c r="RZO317" s="58"/>
      <c r="RZP317" s="58"/>
      <c r="RZQ317" s="58"/>
      <c r="RZR317" s="58"/>
      <c r="RZS317" s="58"/>
      <c r="RZT317" s="58"/>
      <c r="RZU317" s="58"/>
      <c r="RZV317" s="58"/>
      <c r="RZW317" s="58"/>
      <c r="RZX317" s="58"/>
      <c r="RZY317" s="58"/>
      <c r="RZZ317" s="58"/>
      <c r="SAA317" s="58"/>
      <c r="SAB317" s="58"/>
      <c r="SAC317" s="58"/>
      <c r="SAD317" s="58"/>
      <c r="SAE317" s="58"/>
      <c r="SAF317" s="58"/>
      <c r="SAG317" s="58"/>
      <c r="SAH317" s="58"/>
      <c r="SAI317" s="58"/>
      <c r="SAJ317" s="58"/>
      <c r="SAK317" s="58"/>
      <c r="SAL317" s="58"/>
      <c r="SAM317" s="58"/>
      <c r="SAN317" s="58"/>
      <c r="SAO317" s="58"/>
      <c r="SAP317" s="58"/>
      <c r="SAQ317" s="58"/>
      <c r="SAR317" s="58"/>
      <c r="SAS317" s="58"/>
      <c r="SAT317" s="58"/>
      <c r="SAU317" s="58"/>
      <c r="SAV317" s="58"/>
      <c r="SAW317" s="58"/>
      <c r="SAX317" s="58"/>
      <c r="SAY317" s="58"/>
      <c r="SAZ317" s="58"/>
      <c r="SBA317" s="58"/>
      <c r="SBB317" s="58"/>
      <c r="SBC317" s="58"/>
      <c r="SBD317" s="58"/>
      <c r="SBE317" s="58"/>
      <c r="SBF317" s="58"/>
      <c r="SBG317" s="58"/>
      <c r="SBH317" s="58"/>
      <c r="SBI317" s="58"/>
      <c r="SBJ317" s="58"/>
      <c r="SBK317" s="58"/>
      <c r="SBL317" s="58"/>
      <c r="SBM317" s="58"/>
      <c r="SBN317" s="58"/>
      <c r="SBO317" s="58"/>
      <c r="SBP317" s="58"/>
      <c r="SBQ317" s="58"/>
      <c r="SBR317" s="58"/>
      <c r="SBS317" s="58"/>
      <c r="SBT317" s="58"/>
      <c r="SBU317" s="58"/>
      <c r="SBV317" s="58"/>
      <c r="SBW317" s="58"/>
      <c r="SBX317" s="58"/>
      <c r="SBY317" s="58"/>
      <c r="SBZ317" s="58"/>
      <c r="SCA317" s="58"/>
      <c r="SCB317" s="58"/>
      <c r="SCC317" s="58"/>
      <c r="SCD317" s="58"/>
      <c r="SCE317" s="58"/>
      <c r="SCF317" s="58"/>
      <c r="SCG317" s="58"/>
      <c r="SCH317" s="58"/>
      <c r="SCI317" s="58"/>
      <c r="SCJ317" s="58"/>
      <c r="SCK317" s="58"/>
      <c r="SCL317" s="58"/>
      <c r="SCM317" s="58"/>
      <c r="SCN317" s="58"/>
      <c r="SCO317" s="58"/>
      <c r="SCP317" s="58"/>
      <c r="SCQ317" s="58"/>
      <c r="SCR317" s="58"/>
      <c r="SCS317" s="58"/>
      <c r="SCT317" s="58"/>
      <c r="SCU317" s="58"/>
      <c r="SCV317" s="58"/>
      <c r="SCW317" s="58"/>
      <c r="SCX317" s="58"/>
      <c r="SCY317" s="58"/>
      <c r="SCZ317" s="58"/>
      <c r="SDA317" s="58"/>
      <c r="SDB317" s="58"/>
      <c r="SDC317" s="58"/>
      <c r="SDD317" s="58"/>
      <c r="SDE317" s="58"/>
      <c r="SDF317" s="58"/>
      <c r="SDG317" s="58"/>
      <c r="SDH317" s="58"/>
      <c r="SDI317" s="58"/>
      <c r="SDJ317" s="58"/>
      <c r="SDK317" s="58"/>
      <c r="SDL317" s="58"/>
      <c r="SDM317" s="58"/>
      <c r="SDN317" s="58"/>
      <c r="SDO317" s="58"/>
      <c r="SDP317" s="58"/>
      <c r="SDQ317" s="58"/>
      <c r="SDR317" s="58"/>
      <c r="SDS317" s="58"/>
      <c r="SDT317" s="58"/>
      <c r="SDU317" s="58"/>
      <c r="SDV317" s="58"/>
      <c r="SDW317" s="58"/>
      <c r="SDX317" s="58"/>
      <c r="SDY317" s="58"/>
      <c r="SDZ317" s="58"/>
      <c r="SEA317" s="58"/>
      <c r="SEB317" s="58"/>
      <c r="SEC317" s="58"/>
      <c r="SED317" s="58"/>
      <c r="SEE317" s="58"/>
      <c r="SEF317" s="58"/>
      <c r="SEG317" s="58"/>
      <c r="SEH317" s="58"/>
      <c r="SEI317" s="58"/>
      <c r="SEJ317" s="58"/>
      <c r="SEK317" s="58"/>
      <c r="SEL317" s="58"/>
      <c r="SEM317" s="58"/>
      <c r="SEN317" s="58"/>
      <c r="SEO317" s="58"/>
      <c r="SEP317" s="58"/>
      <c r="SEQ317" s="58"/>
      <c r="SER317" s="58"/>
      <c r="SES317" s="58"/>
      <c r="SET317" s="58"/>
      <c r="SEU317" s="58"/>
      <c r="SEV317" s="58"/>
      <c r="SEW317" s="58"/>
      <c r="SEX317" s="58"/>
      <c r="SEY317" s="58"/>
      <c r="SEZ317" s="58"/>
      <c r="SFA317" s="58"/>
      <c r="SFB317" s="58"/>
      <c r="SFC317" s="58"/>
      <c r="SFD317" s="58"/>
      <c r="SFE317" s="58"/>
      <c r="SFF317" s="58"/>
      <c r="SFG317" s="58"/>
      <c r="SFH317" s="58"/>
      <c r="SFI317" s="58"/>
      <c r="SFJ317" s="58"/>
      <c r="SFK317" s="58"/>
      <c r="SFL317" s="58"/>
      <c r="SFM317" s="58"/>
      <c r="SFN317" s="58"/>
      <c r="SFO317" s="58"/>
      <c r="SFP317" s="58"/>
      <c r="SFQ317" s="58"/>
      <c r="SFR317" s="58"/>
      <c r="SFS317" s="58"/>
      <c r="SFT317" s="58"/>
      <c r="SFU317" s="58"/>
      <c r="SFV317" s="58"/>
      <c r="SFW317" s="58"/>
      <c r="SFX317" s="58"/>
      <c r="SFY317" s="58"/>
      <c r="SFZ317" s="58"/>
      <c r="SGA317" s="58"/>
      <c r="SGB317" s="58"/>
      <c r="SGC317" s="58"/>
      <c r="SGD317" s="58"/>
      <c r="SGE317" s="58"/>
      <c r="SGF317" s="58"/>
      <c r="SGG317" s="58"/>
      <c r="SGH317" s="58"/>
      <c r="SGI317" s="58"/>
      <c r="SGJ317" s="58"/>
      <c r="SGK317" s="58"/>
      <c r="SGL317" s="58"/>
      <c r="SGM317" s="58"/>
      <c r="SGN317" s="58"/>
      <c r="SGO317" s="58"/>
      <c r="SGP317" s="58"/>
      <c r="SGQ317" s="58"/>
      <c r="SGR317" s="58"/>
      <c r="SGS317" s="58"/>
      <c r="SGT317" s="58"/>
      <c r="SGU317" s="58"/>
      <c r="SGV317" s="58"/>
      <c r="SGW317" s="58"/>
      <c r="SGX317" s="58"/>
      <c r="SGY317" s="58"/>
      <c r="SGZ317" s="58"/>
      <c r="SHA317" s="58"/>
      <c r="SHB317" s="58"/>
      <c r="SHC317" s="58"/>
      <c r="SHD317" s="58"/>
      <c r="SHE317" s="58"/>
      <c r="SHF317" s="58"/>
      <c r="SHG317" s="58"/>
      <c r="SHH317" s="58"/>
      <c r="SHI317" s="58"/>
      <c r="SHJ317" s="58"/>
      <c r="SHK317" s="58"/>
      <c r="SHL317" s="58"/>
      <c r="SHM317" s="58"/>
      <c r="SHN317" s="58"/>
      <c r="SHO317" s="58"/>
      <c r="SHP317" s="58"/>
      <c r="SHQ317" s="58"/>
      <c r="SHR317" s="58"/>
      <c r="SHS317" s="58"/>
      <c r="SHT317" s="58"/>
      <c r="SHU317" s="58"/>
      <c r="SHV317" s="58"/>
      <c r="SHW317" s="58"/>
      <c r="SHX317" s="58"/>
      <c r="SHY317" s="58"/>
      <c r="SHZ317" s="58"/>
      <c r="SIA317" s="58"/>
      <c r="SIB317" s="58"/>
      <c r="SIC317" s="58"/>
      <c r="SID317" s="58"/>
      <c r="SIE317" s="58"/>
      <c r="SIF317" s="58"/>
      <c r="SIG317" s="58"/>
      <c r="SIH317" s="58"/>
      <c r="SII317" s="58"/>
      <c r="SIJ317" s="58"/>
      <c r="SIK317" s="58"/>
      <c r="SIL317" s="58"/>
      <c r="SIM317" s="58"/>
      <c r="SIN317" s="58"/>
      <c r="SIO317" s="58"/>
      <c r="SIP317" s="58"/>
      <c r="SIQ317" s="58"/>
      <c r="SIR317" s="58"/>
      <c r="SIS317" s="58"/>
      <c r="SIT317" s="58"/>
      <c r="SIU317" s="58"/>
      <c r="SIV317" s="58"/>
      <c r="SIW317" s="58"/>
      <c r="SIX317" s="58"/>
      <c r="SIY317" s="58"/>
      <c r="SIZ317" s="58"/>
      <c r="SJA317" s="58"/>
      <c r="SJB317" s="58"/>
      <c r="SJC317" s="58"/>
      <c r="SJD317" s="58"/>
      <c r="SJE317" s="58"/>
      <c r="SJF317" s="58"/>
      <c r="SJG317" s="58"/>
      <c r="SJH317" s="58"/>
      <c r="SJI317" s="58"/>
      <c r="SJJ317" s="58"/>
      <c r="SJK317" s="58"/>
      <c r="SJL317" s="58"/>
      <c r="SJM317" s="58"/>
      <c r="SJN317" s="58"/>
      <c r="SJO317" s="58"/>
      <c r="SJP317" s="58"/>
      <c r="SJQ317" s="58"/>
      <c r="SJR317" s="58"/>
      <c r="SJS317" s="58"/>
      <c r="SJT317" s="58"/>
      <c r="SJU317" s="58"/>
      <c r="SJV317" s="58"/>
      <c r="SJW317" s="58"/>
      <c r="SJX317" s="58"/>
      <c r="SJY317" s="58"/>
      <c r="SJZ317" s="58"/>
      <c r="SKA317" s="58"/>
      <c r="SKB317" s="58"/>
      <c r="SKC317" s="58"/>
      <c r="SKD317" s="58"/>
      <c r="SKE317" s="58"/>
      <c r="SKF317" s="58"/>
      <c r="SKG317" s="58"/>
      <c r="SKH317" s="58"/>
      <c r="SKI317" s="58"/>
      <c r="SKJ317" s="58"/>
      <c r="SKK317" s="58"/>
      <c r="SKL317" s="58"/>
      <c r="SKM317" s="58"/>
      <c r="SKN317" s="58"/>
      <c r="SKO317" s="58"/>
      <c r="SKP317" s="58"/>
      <c r="SKQ317" s="58"/>
      <c r="SKR317" s="58"/>
      <c r="SKS317" s="58"/>
      <c r="SKT317" s="58"/>
      <c r="SKU317" s="58"/>
      <c r="SKV317" s="58"/>
      <c r="SKW317" s="58"/>
      <c r="SKX317" s="58"/>
      <c r="SKY317" s="58"/>
      <c r="SKZ317" s="58"/>
      <c r="SLA317" s="58"/>
      <c r="SLB317" s="58"/>
      <c r="SLC317" s="58"/>
      <c r="SLD317" s="58"/>
      <c r="SLE317" s="58"/>
      <c r="SLF317" s="58"/>
      <c r="SLG317" s="58"/>
      <c r="SLH317" s="58"/>
      <c r="SLI317" s="58"/>
      <c r="SLJ317" s="58"/>
      <c r="SLK317" s="58"/>
      <c r="SLL317" s="58"/>
      <c r="SLM317" s="58"/>
      <c r="SLN317" s="58"/>
      <c r="SLO317" s="58"/>
      <c r="SLP317" s="58"/>
      <c r="SLQ317" s="58"/>
      <c r="SLR317" s="58"/>
      <c r="SLS317" s="58"/>
      <c r="SLT317" s="58"/>
      <c r="SLU317" s="58"/>
      <c r="SLV317" s="58"/>
      <c r="SLW317" s="58"/>
      <c r="SLX317" s="58"/>
      <c r="SLY317" s="58"/>
      <c r="SLZ317" s="58"/>
      <c r="SMA317" s="58"/>
      <c r="SMB317" s="58"/>
      <c r="SMC317" s="58"/>
      <c r="SMD317" s="58"/>
      <c r="SME317" s="58"/>
      <c r="SMF317" s="58"/>
      <c r="SMG317" s="58"/>
      <c r="SMH317" s="58"/>
      <c r="SMI317" s="58"/>
      <c r="SMJ317" s="58"/>
      <c r="SMK317" s="58"/>
      <c r="SML317" s="58"/>
      <c r="SMM317" s="58"/>
      <c r="SMN317" s="58"/>
      <c r="SMO317" s="58"/>
      <c r="SMP317" s="58"/>
      <c r="SMQ317" s="58"/>
      <c r="SMR317" s="58"/>
      <c r="SMS317" s="58"/>
      <c r="SMT317" s="58"/>
      <c r="SMU317" s="58"/>
      <c r="SMV317" s="58"/>
      <c r="SMW317" s="58"/>
      <c r="SMX317" s="58"/>
      <c r="SMY317" s="58"/>
      <c r="SMZ317" s="58"/>
      <c r="SNA317" s="58"/>
      <c r="SNB317" s="58"/>
      <c r="SNC317" s="58"/>
      <c r="SND317" s="58"/>
      <c r="SNE317" s="58"/>
      <c r="SNF317" s="58"/>
      <c r="SNG317" s="58"/>
      <c r="SNH317" s="58"/>
      <c r="SNI317" s="58"/>
      <c r="SNJ317" s="58"/>
      <c r="SNK317" s="58"/>
      <c r="SNL317" s="58"/>
      <c r="SNM317" s="58"/>
      <c r="SNN317" s="58"/>
      <c r="SNO317" s="58"/>
      <c r="SNP317" s="58"/>
      <c r="SNQ317" s="58"/>
      <c r="SNR317" s="58"/>
      <c r="SNS317" s="58"/>
      <c r="SNT317" s="58"/>
      <c r="SNU317" s="58"/>
      <c r="SNV317" s="58"/>
      <c r="SNW317" s="58"/>
      <c r="SNX317" s="58"/>
      <c r="SNY317" s="58"/>
      <c r="SNZ317" s="58"/>
      <c r="SOA317" s="58"/>
      <c r="SOB317" s="58"/>
      <c r="SOC317" s="58"/>
      <c r="SOD317" s="58"/>
      <c r="SOE317" s="58"/>
      <c r="SOF317" s="58"/>
      <c r="SOG317" s="58"/>
      <c r="SOH317" s="58"/>
      <c r="SOI317" s="58"/>
      <c r="SOJ317" s="58"/>
      <c r="SOK317" s="58"/>
      <c r="SOL317" s="58"/>
      <c r="SOM317" s="58"/>
      <c r="SON317" s="58"/>
      <c r="SOO317" s="58"/>
      <c r="SOP317" s="58"/>
      <c r="SOQ317" s="58"/>
      <c r="SOR317" s="58"/>
      <c r="SOS317" s="58"/>
      <c r="SOT317" s="58"/>
      <c r="SOU317" s="58"/>
      <c r="SOV317" s="58"/>
      <c r="SOW317" s="58"/>
      <c r="SOX317" s="58"/>
      <c r="SOY317" s="58"/>
      <c r="SOZ317" s="58"/>
      <c r="SPA317" s="58"/>
      <c r="SPB317" s="58"/>
      <c r="SPC317" s="58"/>
      <c r="SPD317" s="58"/>
      <c r="SPE317" s="58"/>
      <c r="SPF317" s="58"/>
      <c r="SPG317" s="58"/>
      <c r="SPH317" s="58"/>
      <c r="SPI317" s="58"/>
      <c r="SPJ317" s="58"/>
      <c r="SPK317" s="58"/>
      <c r="SPL317" s="58"/>
      <c r="SPM317" s="58"/>
      <c r="SPN317" s="58"/>
      <c r="SPO317" s="58"/>
      <c r="SPP317" s="58"/>
      <c r="SPQ317" s="58"/>
      <c r="SPR317" s="58"/>
      <c r="SPS317" s="58"/>
      <c r="SPT317" s="58"/>
      <c r="SPU317" s="58"/>
      <c r="SPV317" s="58"/>
      <c r="SPW317" s="58"/>
      <c r="SPX317" s="58"/>
      <c r="SPY317" s="58"/>
      <c r="SPZ317" s="58"/>
      <c r="SQA317" s="58"/>
      <c r="SQB317" s="58"/>
      <c r="SQC317" s="58"/>
      <c r="SQD317" s="58"/>
      <c r="SQE317" s="58"/>
      <c r="SQF317" s="58"/>
      <c r="SQG317" s="58"/>
      <c r="SQH317" s="58"/>
      <c r="SQI317" s="58"/>
      <c r="SQJ317" s="58"/>
      <c r="SQK317" s="58"/>
      <c r="SQL317" s="58"/>
      <c r="SQM317" s="58"/>
      <c r="SQN317" s="58"/>
      <c r="SQO317" s="58"/>
      <c r="SQP317" s="58"/>
      <c r="SQQ317" s="58"/>
      <c r="SQR317" s="58"/>
      <c r="SQS317" s="58"/>
      <c r="SQT317" s="58"/>
      <c r="SQU317" s="58"/>
      <c r="SQV317" s="58"/>
      <c r="SQW317" s="58"/>
      <c r="SQX317" s="58"/>
      <c r="SQY317" s="58"/>
      <c r="SQZ317" s="58"/>
      <c r="SRA317" s="58"/>
      <c r="SRB317" s="58"/>
      <c r="SRC317" s="58"/>
      <c r="SRD317" s="58"/>
      <c r="SRE317" s="58"/>
      <c r="SRF317" s="58"/>
      <c r="SRG317" s="58"/>
      <c r="SRH317" s="58"/>
      <c r="SRI317" s="58"/>
      <c r="SRJ317" s="58"/>
      <c r="SRK317" s="58"/>
      <c r="SRL317" s="58"/>
      <c r="SRM317" s="58"/>
      <c r="SRN317" s="58"/>
      <c r="SRO317" s="58"/>
      <c r="SRP317" s="58"/>
      <c r="SRQ317" s="58"/>
      <c r="SRR317" s="58"/>
      <c r="SRS317" s="58"/>
      <c r="SRT317" s="58"/>
      <c r="SRU317" s="58"/>
      <c r="SRV317" s="58"/>
      <c r="SRW317" s="58"/>
      <c r="SRX317" s="58"/>
      <c r="SRY317" s="58"/>
      <c r="SRZ317" s="58"/>
      <c r="SSA317" s="58"/>
      <c r="SSB317" s="58"/>
      <c r="SSC317" s="58"/>
      <c r="SSD317" s="58"/>
      <c r="SSE317" s="58"/>
      <c r="SSF317" s="58"/>
      <c r="SSG317" s="58"/>
      <c r="SSH317" s="58"/>
      <c r="SSI317" s="58"/>
      <c r="SSJ317" s="58"/>
      <c r="SSK317" s="58"/>
      <c r="SSL317" s="58"/>
      <c r="SSM317" s="58"/>
      <c r="SSN317" s="58"/>
      <c r="SSO317" s="58"/>
      <c r="SSP317" s="58"/>
      <c r="SSQ317" s="58"/>
      <c r="SSR317" s="58"/>
      <c r="SSS317" s="58"/>
      <c r="SST317" s="58"/>
      <c r="SSU317" s="58"/>
      <c r="SSV317" s="58"/>
      <c r="SSW317" s="58"/>
      <c r="SSX317" s="58"/>
      <c r="SSY317" s="58"/>
      <c r="SSZ317" s="58"/>
      <c r="STA317" s="58"/>
      <c r="STB317" s="58"/>
      <c r="STC317" s="58"/>
      <c r="STD317" s="58"/>
      <c r="STE317" s="58"/>
      <c r="STF317" s="58"/>
      <c r="STG317" s="58"/>
      <c r="STH317" s="58"/>
      <c r="STI317" s="58"/>
      <c r="STJ317" s="58"/>
      <c r="STK317" s="58"/>
      <c r="STL317" s="58"/>
      <c r="STM317" s="58"/>
      <c r="STN317" s="58"/>
      <c r="STO317" s="58"/>
      <c r="STP317" s="58"/>
      <c r="STQ317" s="58"/>
      <c r="STR317" s="58"/>
      <c r="STS317" s="58"/>
      <c r="STT317" s="58"/>
      <c r="STU317" s="58"/>
      <c r="STV317" s="58"/>
      <c r="STW317" s="58"/>
      <c r="STX317" s="58"/>
      <c r="STY317" s="58"/>
      <c r="STZ317" s="58"/>
      <c r="SUA317" s="58"/>
      <c r="SUB317" s="58"/>
      <c r="SUC317" s="58"/>
      <c r="SUD317" s="58"/>
      <c r="SUE317" s="58"/>
      <c r="SUF317" s="58"/>
      <c r="SUG317" s="58"/>
      <c r="SUH317" s="58"/>
      <c r="SUI317" s="58"/>
      <c r="SUJ317" s="58"/>
      <c r="SUK317" s="58"/>
      <c r="SUL317" s="58"/>
      <c r="SUM317" s="58"/>
      <c r="SUN317" s="58"/>
      <c r="SUO317" s="58"/>
      <c r="SUP317" s="58"/>
      <c r="SUQ317" s="58"/>
      <c r="SUR317" s="58"/>
      <c r="SUS317" s="58"/>
      <c r="SUT317" s="58"/>
      <c r="SUU317" s="58"/>
      <c r="SUV317" s="58"/>
      <c r="SUW317" s="58"/>
      <c r="SUX317" s="58"/>
      <c r="SUY317" s="58"/>
      <c r="SUZ317" s="58"/>
      <c r="SVA317" s="58"/>
      <c r="SVB317" s="58"/>
      <c r="SVC317" s="58"/>
      <c r="SVD317" s="58"/>
      <c r="SVE317" s="58"/>
      <c r="SVF317" s="58"/>
      <c r="SVG317" s="58"/>
      <c r="SVH317" s="58"/>
      <c r="SVI317" s="58"/>
      <c r="SVJ317" s="58"/>
      <c r="SVK317" s="58"/>
      <c r="SVL317" s="58"/>
      <c r="SVM317" s="58"/>
      <c r="SVN317" s="58"/>
      <c r="SVO317" s="58"/>
      <c r="SVP317" s="58"/>
      <c r="SVQ317" s="58"/>
      <c r="SVR317" s="58"/>
      <c r="SVS317" s="58"/>
      <c r="SVT317" s="58"/>
      <c r="SVU317" s="58"/>
      <c r="SVV317" s="58"/>
      <c r="SVW317" s="58"/>
      <c r="SVX317" s="58"/>
      <c r="SVY317" s="58"/>
      <c r="SVZ317" s="58"/>
      <c r="SWA317" s="58"/>
      <c r="SWB317" s="58"/>
      <c r="SWC317" s="58"/>
      <c r="SWD317" s="58"/>
      <c r="SWE317" s="58"/>
      <c r="SWF317" s="58"/>
      <c r="SWG317" s="58"/>
      <c r="SWH317" s="58"/>
      <c r="SWI317" s="58"/>
      <c r="SWJ317" s="58"/>
      <c r="SWK317" s="58"/>
      <c r="SWL317" s="58"/>
      <c r="SWM317" s="58"/>
      <c r="SWN317" s="58"/>
      <c r="SWO317" s="58"/>
      <c r="SWP317" s="58"/>
      <c r="SWQ317" s="58"/>
      <c r="SWR317" s="58"/>
      <c r="SWS317" s="58"/>
      <c r="SWT317" s="58"/>
      <c r="SWU317" s="58"/>
      <c r="SWV317" s="58"/>
      <c r="SWW317" s="58"/>
      <c r="SWX317" s="58"/>
      <c r="SWY317" s="58"/>
      <c r="SWZ317" s="58"/>
      <c r="SXA317" s="58"/>
      <c r="SXB317" s="58"/>
      <c r="SXC317" s="58"/>
      <c r="SXD317" s="58"/>
      <c r="SXE317" s="58"/>
      <c r="SXF317" s="58"/>
      <c r="SXG317" s="58"/>
      <c r="SXH317" s="58"/>
      <c r="SXI317" s="58"/>
      <c r="SXJ317" s="58"/>
      <c r="SXK317" s="58"/>
      <c r="SXL317" s="58"/>
      <c r="SXM317" s="58"/>
      <c r="SXN317" s="58"/>
      <c r="SXO317" s="58"/>
      <c r="SXP317" s="58"/>
      <c r="SXQ317" s="58"/>
      <c r="SXR317" s="58"/>
      <c r="SXS317" s="58"/>
      <c r="SXT317" s="58"/>
      <c r="SXU317" s="58"/>
      <c r="SXV317" s="58"/>
      <c r="SXW317" s="58"/>
      <c r="SXX317" s="58"/>
      <c r="SXY317" s="58"/>
      <c r="SXZ317" s="58"/>
      <c r="SYA317" s="58"/>
      <c r="SYB317" s="58"/>
      <c r="SYC317" s="58"/>
      <c r="SYD317" s="58"/>
      <c r="SYE317" s="58"/>
      <c r="SYF317" s="58"/>
      <c r="SYG317" s="58"/>
      <c r="SYH317" s="58"/>
      <c r="SYI317" s="58"/>
      <c r="SYJ317" s="58"/>
      <c r="SYK317" s="58"/>
      <c r="SYL317" s="58"/>
      <c r="SYM317" s="58"/>
      <c r="SYN317" s="58"/>
      <c r="SYO317" s="58"/>
      <c r="SYP317" s="58"/>
      <c r="SYQ317" s="58"/>
      <c r="SYR317" s="58"/>
      <c r="SYS317" s="58"/>
      <c r="SYT317" s="58"/>
      <c r="SYU317" s="58"/>
      <c r="SYV317" s="58"/>
      <c r="SYW317" s="58"/>
      <c r="SYX317" s="58"/>
      <c r="SYY317" s="58"/>
      <c r="SYZ317" s="58"/>
      <c r="SZA317" s="58"/>
      <c r="SZB317" s="58"/>
      <c r="SZC317" s="58"/>
      <c r="SZD317" s="58"/>
      <c r="SZE317" s="58"/>
      <c r="SZF317" s="58"/>
      <c r="SZG317" s="58"/>
      <c r="SZH317" s="58"/>
      <c r="SZI317" s="58"/>
      <c r="SZJ317" s="58"/>
      <c r="SZK317" s="58"/>
      <c r="SZL317" s="58"/>
      <c r="SZM317" s="58"/>
      <c r="SZN317" s="58"/>
      <c r="SZO317" s="58"/>
      <c r="SZP317" s="58"/>
      <c r="SZQ317" s="58"/>
      <c r="SZR317" s="58"/>
      <c r="SZS317" s="58"/>
      <c r="SZT317" s="58"/>
      <c r="SZU317" s="58"/>
      <c r="SZV317" s="58"/>
      <c r="SZW317" s="58"/>
      <c r="SZX317" s="58"/>
      <c r="SZY317" s="58"/>
      <c r="SZZ317" s="58"/>
      <c r="TAA317" s="58"/>
      <c r="TAB317" s="58"/>
      <c r="TAC317" s="58"/>
      <c r="TAD317" s="58"/>
      <c r="TAE317" s="58"/>
      <c r="TAF317" s="58"/>
      <c r="TAG317" s="58"/>
      <c r="TAH317" s="58"/>
      <c r="TAI317" s="58"/>
      <c r="TAJ317" s="58"/>
      <c r="TAK317" s="58"/>
      <c r="TAL317" s="58"/>
      <c r="TAM317" s="58"/>
      <c r="TAN317" s="58"/>
      <c r="TAO317" s="58"/>
      <c r="TAP317" s="58"/>
      <c r="TAQ317" s="58"/>
      <c r="TAR317" s="58"/>
      <c r="TAS317" s="58"/>
      <c r="TAT317" s="58"/>
      <c r="TAU317" s="58"/>
      <c r="TAV317" s="58"/>
      <c r="TAW317" s="58"/>
      <c r="TAX317" s="58"/>
      <c r="TAY317" s="58"/>
      <c r="TAZ317" s="58"/>
      <c r="TBA317" s="58"/>
      <c r="TBB317" s="58"/>
      <c r="TBC317" s="58"/>
      <c r="TBD317" s="58"/>
      <c r="TBE317" s="58"/>
      <c r="TBF317" s="58"/>
      <c r="TBG317" s="58"/>
      <c r="TBH317" s="58"/>
      <c r="TBI317" s="58"/>
      <c r="TBJ317" s="58"/>
      <c r="TBK317" s="58"/>
      <c r="TBL317" s="58"/>
      <c r="TBM317" s="58"/>
      <c r="TBN317" s="58"/>
      <c r="TBO317" s="58"/>
      <c r="TBP317" s="58"/>
      <c r="TBQ317" s="58"/>
      <c r="TBR317" s="58"/>
      <c r="TBS317" s="58"/>
      <c r="TBT317" s="58"/>
      <c r="TBU317" s="58"/>
      <c r="TBV317" s="58"/>
      <c r="TBW317" s="58"/>
      <c r="TBX317" s="58"/>
      <c r="TBY317" s="58"/>
      <c r="TBZ317" s="58"/>
      <c r="TCA317" s="58"/>
      <c r="TCB317" s="58"/>
      <c r="TCC317" s="58"/>
      <c r="TCD317" s="58"/>
      <c r="TCE317" s="58"/>
      <c r="TCF317" s="58"/>
      <c r="TCG317" s="58"/>
      <c r="TCH317" s="58"/>
      <c r="TCI317" s="58"/>
      <c r="TCJ317" s="58"/>
      <c r="TCK317" s="58"/>
      <c r="TCL317" s="58"/>
      <c r="TCM317" s="58"/>
      <c r="TCN317" s="58"/>
      <c r="TCO317" s="58"/>
      <c r="TCP317" s="58"/>
      <c r="TCQ317" s="58"/>
      <c r="TCR317" s="58"/>
      <c r="TCS317" s="58"/>
      <c r="TCT317" s="58"/>
      <c r="TCU317" s="58"/>
      <c r="TCV317" s="58"/>
      <c r="TCW317" s="58"/>
      <c r="TCX317" s="58"/>
      <c r="TCY317" s="58"/>
      <c r="TCZ317" s="58"/>
      <c r="TDA317" s="58"/>
      <c r="TDB317" s="58"/>
      <c r="TDC317" s="58"/>
      <c r="TDD317" s="58"/>
      <c r="TDE317" s="58"/>
      <c r="TDF317" s="58"/>
      <c r="TDG317" s="58"/>
      <c r="TDH317" s="58"/>
      <c r="TDI317" s="58"/>
      <c r="TDJ317" s="58"/>
      <c r="TDK317" s="58"/>
      <c r="TDL317" s="58"/>
      <c r="TDM317" s="58"/>
      <c r="TDN317" s="58"/>
      <c r="TDO317" s="58"/>
      <c r="TDP317" s="58"/>
      <c r="TDQ317" s="58"/>
      <c r="TDR317" s="58"/>
      <c r="TDS317" s="58"/>
      <c r="TDT317" s="58"/>
      <c r="TDU317" s="58"/>
      <c r="TDV317" s="58"/>
      <c r="TDW317" s="58"/>
      <c r="TDX317" s="58"/>
      <c r="TDY317" s="58"/>
      <c r="TDZ317" s="58"/>
      <c r="TEA317" s="58"/>
      <c r="TEB317" s="58"/>
      <c r="TEC317" s="58"/>
      <c r="TED317" s="58"/>
      <c r="TEE317" s="58"/>
      <c r="TEF317" s="58"/>
      <c r="TEG317" s="58"/>
      <c r="TEH317" s="58"/>
      <c r="TEI317" s="58"/>
      <c r="TEJ317" s="58"/>
      <c r="TEK317" s="58"/>
      <c r="TEL317" s="58"/>
      <c r="TEM317" s="58"/>
      <c r="TEN317" s="58"/>
      <c r="TEO317" s="58"/>
      <c r="TEP317" s="58"/>
      <c r="TEQ317" s="58"/>
      <c r="TER317" s="58"/>
      <c r="TES317" s="58"/>
      <c r="TET317" s="58"/>
      <c r="TEU317" s="58"/>
      <c r="TEV317" s="58"/>
      <c r="TEW317" s="58"/>
      <c r="TEX317" s="58"/>
      <c r="TEY317" s="58"/>
      <c r="TEZ317" s="58"/>
      <c r="TFA317" s="58"/>
      <c r="TFB317" s="58"/>
      <c r="TFC317" s="58"/>
      <c r="TFD317" s="58"/>
      <c r="TFE317" s="58"/>
      <c r="TFF317" s="58"/>
      <c r="TFG317" s="58"/>
      <c r="TFH317" s="58"/>
      <c r="TFI317" s="58"/>
      <c r="TFJ317" s="58"/>
      <c r="TFK317" s="58"/>
      <c r="TFL317" s="58"/>
      <c r="TFM317" s="58"/>
      <c r="TFN317" s="58"/>
      <c r="TFO317" s="58"/>
      <c r="TFP317" s="58"/>
      <c r="TFQ317" s="58"/>
      <c r="TFR317" s="58"/>
      <c r="TFS317" s="58"/>
      <c r="TFT317" s="58"/>
      <c r="TFU317" s="58"/>
      <c r="TFV317" s="58"/>
      <c r="TFW317" s="58"/>
      <c r="TFX317" s="58"/>
      <c r="TFY317" s="58"/>
      <c r="TFZ317" s="58"/>
      <c r="TGA317" s="58"/>
      <c r="TGB317" s="58"/>
      <c r="TGC317" s="58"/>
      <c r="TGD317" s="58"/>
      <c r="TGE317" s="58"/>
      <c r="TGF317" s="58"/>
      <c r="TGG317" s="58"/>
      <c r="TGH317" s="58"/>
      <c r="TGI317" s="58"/>
      <c r="TGJ317" s="58"/>
      <c r="TGK317" s="58"/>
      <c r="TGL317" s="58"/>
      <c r="TGM317" s="58"/>
      <c r="TGN317" s="58"/>
      <c r="TGO317" s="58"/>
      <c r="TGP317" s="58"/>
      <c r="TGQ317" s="58"/>
      <c r="TGR317" s="58"/>
      <c r="TGS317" s="58"/>
      <c r="TGT317" s="58"/>
      <c r="TGU317" s="58"/>
      <c r="TGV317" s="58"/>
      <c r="TGW317" s="58"/>
      <c r="TGX317" s="58"/>
      <c r="TGY317" s="58"/>
      <c r="TGZ317" s="58"/>
      <c r="THA317" s="58"/>
      <c r="THB317" s="58"/>
      <c r="THC317" s="58"/>
      <c r="THD317" s="58"/>
      <c r="THE317" s="58"/>
      <c r="THF317" s="58"/>
      <c r="THG317" s="58"/>
      <c r="THH317" s="58"/>
      <c r="THI317" s="58"/>
      <c r="THJ317" s="58"/>
      <c r="THK317" s="58"/>
      <c r="THL317" s="58"/>
      <c r="THM317" s="58"/>
      <c r="THN317" s="58"/>
      <c r="THO317" s="58"/>
      <c r="THP317" s="58"/>
      <c r="THQ317" s="58"/>
      <c r="THR317" s="58"/>
      <c r="THS317" s="58"/>
      <c r="THT317" s="58"/>
      <c r="THU317" s="58"/>
      <c r="THV317" s="58"/>
      <c r="THW317" s="58"/>
      <c r="THX317" s="58"/>
      <c r="THY317" s="58"/>
      <c r="THZ317" s="58"/>
      <c r="TIA317" s="58"/>
      <c r="TIB317" s="58"/>
      <c r="TIC317" s="58"/>
      <c r="TID317" s="58"/>
      <c r="TIE317" s="58"/>
      <c r="TIF317" s="58"/>
      <c r="TIG317" s="58"/>
      <c r="TIH317" s="58"/>
      <c r="TII317" s="58"/>
      <c r="TIJ317" s="58"/>
      <c r="TIK317" s="58"/>
      <c r="TIL317" s="58"/>
      <c r="TIM317" s="58"/>
      <c r="TIN317" s="58"/>
      <c r="TIO317" s="58"/>
      <c r="TIP317" s="58"/>
      <c r="TIQ317" s="58"/>
      <c r="TIR317" s="58"/>
      <c r="TIS317" s="58"/>
      <c r="TIT317" s="58"/>
      <c r="TIU317" s="58"/>
      <c r="TIV317" s="58"/>
      <c r="TIW317" s="58"/>
      <c r="TIX317" s="58"/>
      <c r="TIY317" s="58"/>
      <c r="TIZ317" s="58"/>
      <c r="TJA317" s="58"/>
      <c r="TJB317" s="58"/>
      <c r="TJC317" s="58"/>
      <c r="TJD317" s="58"/>
      <c r="TJE317" s="58"/>
      <c r="TJF317" s="58"/>
      <c r="TJG317" s="58"/>
      <c r="TJH317" s="58"/>
      <c r="TJI317" s="58"/>
      <c r="TJJ317" s="58"/>
      <c r="TJK317" s="58"/>
      <c r="TJL317" s="58"/>
      <c r="TJM317" s="58"/>
      <c r="TJN317" s="58"/>
      <c r="TJO317" s="58"/>
      <c r="TJP317" s="58"/>
      <c r="TJQ317" s="58"/>
      <c r="TJR317" s="58"/>
      <c r="TJS317" s="58"/>
      <c r="TJT317" s="58"/>
      <c r="TJU317" s="58"/>
      <c r="TJV317" s="58"/>
      <c r="TJW317" s="58"/>
      <c r="TJX317" s="58"/>
      <c r="TJY317" s="58"/>
      <c r="TJZ317" s="58"/>
      <c r="TKA317" s="58"/>
      <c r="TKB317" s="58"/>
      <c r="TKC317" s="58"/>
      <c r="TKD317" s="58"/>
      <c r="TKE317" s="58"/>
      <c r="TKF317" s="58"/>
      <c r="TKG317" s="58"/>
      <c r="TKH317" s="58"/>
      <c r="TKI317" s="58"/>
      <c r="TKJ317" s="58"/>
      <c r="TKK317" s="58"/>
      <c r="TKL317" s="58"/>
      <c r="TKM317" s="58"/>
      <c r="TKN317" s="58"/>
      <c r="TKO317" s="58"/>
      <c r="TKP317" s="58"/>
      <c r="TKQ317" s="58"/>
      <c r="TKR317" s="58"/>
      <c r="TKS317" s="58"/>
      <c r="TKT317" s="58"/>
      <c r="TKU317" s="58"/>
      <c r="TKV317" s="58"/>
      <c r="TKW317" s="58"/>
      <c r="TKX317" s="58"/>
      <c r="TKY317" s="58"/>
      <c r="TKZ317" s="58"/>
      <c r="TLA317" s="58"/>
      <c r="TLB317" s="58"/>
      <c r="TLC317" s="58"/>
      <c r="TLD317" s="58"/>
      <c r="TLE317" s="58"/>
      <c r="TLF317" s="58"/>
      <c r="TLG317" s="58"/>
      <c r="TLH317" s="58"/>
      <c r="TLI317" s="58"/>
      <c r="TLJ317" s="58"/>
      <c r="TLK317" s="58"/>
      <c r="TLL317" s="58"/>
      <c r="TLM317" s="58"/>
      <c r="TLN317" s="58"/>
      <c r="TLO317" s="58"/>
      <c r="TLP317" s="58"/>
      <c r="TLQ317" s="58"/>
      <c r="TLR317" s="58"/>
      <c r="TLS317" s="58"/>
      <c r="TLT317" s="58"/>
      <c r="TLU317" s="58"/>
      <c r="TLV317" s="58"/>
      <c r="TLW317" s="58"/>
      <c r="TLX317" s="58"/>
      <c r="TLY317" s="58"/>
      <c r="TLZ317" s="58"/>
      <c r="TMA317" s="58"/>
      <c r="TMB317" s="58"/>
      <c r="TMC317" s="58"/>
      <c r="TMD317" s="58"/>
      <c r="TME317" s="58"/>
      <c r="TMF317" s="58"/>
      <c r="TMG317" s="58"/>
      <c r="TMH317" s="58"/>
      <c r="TMI317" s="58"/>
      <c r="TMJ317" s="58"/>
      <c r="TMK317" s="58"/>
      <c r="TML317" s="58"/>
      <c r="TMM317" s="58"/>
      <c r="TMN317" s="58"/>
      <c r="TMO317" s="58"/>
      <c r="TMP317" s="58"/>
      <c r="TMQ317" s="58"/>
      <c r="TMR317" s="58"/>
      <c r="TMS317" s="58"/>
      <c r="TMT317" s="58"/>
      <c r="TMU317" s="58"/>
      <c r="TMV317" s="58"/>
      <c r="TMW317" s="58"/>
      <c r="TMX317" s="58"/>
      <c r="TMY317" s="58"/>
      <c r="TMZ317" s="58"/>
      <c r="TNA317" s="58"/>
      <c r="TNB317" s="58"/>
      <c r="TNC317" s="58"/>
      <c r="TND317" s="58"/>
      <c r="TNE317" s="58"/>
      <c r="TNF317" s="58"/>
      <c r="TNG317" s="58"/>
      <c r="TNH317" s="58"/>
      <c r="TNI317" s="58"/>
      <c r="TNJ317" s="58"/>
      <c r="TNK317" s="58"/>
      <c r="TNL317" s="58"/>
      <c r="TNM317" s="58"/>
      <c r="TNN317" s="58"/>
      <c r="TNO317" s="58"/>
      <c r="TNP317" s="58"/>
      <c r="TNQ317" s="58"/>
      <c r="TNR317" s="58"/>
      <c r="TNS317" s="58"/>
      <c r="TNT317" s="58"/>
      <c r="TNU317" s="58"/>
      <c r="TNV317" s="58"/>
      <c r="TNW317" s="58"/>
      <c r="TNX317" s="58"/>
      <c r="TNY317" s="58"/>
      <c r="TNZ317" s="58"/>
      <c r="TOA317" s="58"/>
      <c r="TOB317" s="58"/>
      <c r="TOC317" s="58"/>
      <c r="TOD317" s="58"/>
      <c r="TOE317" s="58"/>
      <c r="TOF317" s="58"/>
      <c r="TOG317" s="58"/>
      <c r="TOH317" s="58"/>
      <c r="TOI317" s="58"/>
      <c r="TOJ317" s="58"/>
      <c r="TOK317" s="58"/>
      <c r="TOL317" s="58"/>
      <c r="TOM317" s="58"/>
      <c r="TON317" s="58"/>
      <c r="TOO317" s="58"/>
      <c r="TOP317" s="58"/>
      <c r="TOQ317" s="58"/>
      <c r="TOR317" s="58"/>
      <c r="TOS317" s="58"/>
      <c r="TOT317" s="58"/>
      <c r="TOU317" s="58"/>
      <c r="TOV317" s="58"/>
      <c r="TOW317" s="58"/>
      <c r="TOX317" s="58"/>
      <c r="TOY317" s="58"/>
      <c r="TOZ317" s="58"/>
      <c r="TPA317" s="58"/>
      <c r="TPB317" s="58"/>
      <c r="TPC317" s="58"/>
      <c r="TPD317" s="58"/>
      <c r="TPE317" s="58"/>
      <c r="TPF317" s="58"/>
      <c r="TPG317" s="58"/>
      <c r="TPH317" s="58"/>
      <c r="TPI317" s="58"/>
      <c r="TPJ317" s="58"/>
      <c r="TPK317" s="58"/>
      <c r="TPL317" s="58"/>
      <c r="TPM317" s="58"/>
      <c r="TPN317" s="58"/>
      <c r="TPO317" s="58"/>
      <c r="TPP317" s="58"/>
      <c r="TPQ317" s="58"/>
      <c r="TPR317" s="58"/>
      <c r="TPS317" s="58"/>
      <c r="TPT317" s="58"/>
      <c r="TPU317" s="58"/>
      <c r="TPV317" s="58"/>
      <c r="TPW317" s="58"/>
      <c r="TPX317" s="58"/>
      <c r="TPY317" s="58"/>
      <c r="TPZ317" s="58"/>
      <c r="TQA317" s="58"/>
      <c r="TQB317" s="58"/>
      <c r="TQC317" s="58"/>
      <c r="TQD317" s="58"/>
      <c r="TQE317" s="58"/>
      <c r="TQF317" s="58"/>
      <c r="TQG317" s="58"/>
      <c r="TQH317" s="58"/>
      <c r="TQI317" s="58"/>
      <c r="TQJ317" s="58"/>
      <c r="TQK317" s="58"/>
      <c r="TQL317" s="58"/>
      <c r="TQM317" s="58"/>
      <c r="TQN317" s="58"/>
      <c r="TQO317" s="58"/>
      <c r="TQP317" s="58"/>
      <c r="TQQ317" s="58"/>
      <c r="TQR317" s="58"/>
      <c r="TQS317" s="58"/>
      <c r="TQT317" s="58"/>
      <c r="TQU317" s="58"/>
      <c r="TQV317" s="58"/>
      <c r="TQW317" s="58"/>
      <c r="TQX317" s="58"/>
      <c r="TQY317" s="58"/>
      <c r="TQZ317" s="58"/>
      <c r="TRA317" s="58"/>
      <c r="TRB317" s="58"/>
      <c r="TRC317" s="58"/>
      <c r="TRD317" s="58"/>
      <c r="TRE317" s="58"/>
      <c r="TRF317" s="58"/>
      <c r="TRG317" s="58"/>
      <c r="TRH317" s="58"/>
      <c r="TRI317" s="58"/>
      <c r="TRJ317" s="58"/>
      <c r="TRK317" s="58"/>
      <c r="TRL317" s="58"/>
      <c r="TRM317" s="58"/>
      <c r="TRN317" s="58"/>
      <c r="TRO317" s="58"/>
      <c r="TRP317" s="58"/>
      <c r="TRQ317" s="58"/>
      <c r="TRR317" s="58"/>
      <c r="TRS317" s="58"/>
      <c r="TRT317" s="58"/>
      <c r="TRU317" s="58"/>
      <c r="TRV317" s="58"/>
      <c r="TRW317" s="58"/>
      <c r="TRX317" s="58"/>
      <c r="TRY317" s="58"/>
      <c r="TRZ317" s="58"/>
      <c r="TSA317" s="58"/>
      <c r="TSB317" s="58"/>
      <c r="TSC317" s="58"/>
      <c r="TSD317" s="58"/>
      <c r="TSE317" s="58"/>
      <c r="TSF317" s="58"/>
      <c r="TSG317" s="58"/>
      <c r="TSH317" s="58"/>
      <c r="TSI317" s="58"/>
      <c r="TSJ317" s="58"/>
      <c r="TSK317" s="58"/>
      <c r="TSL317" s="58"/>
      <c r="TSM317" s="58"/>
      <c r="TSN317" s="58"/>
      <c r="TSO317" s="58"/>
      <c r="TSP317" s="58"/>
      <c r="TSQ317" s="58"/>
      <c r="TSR317" s="58"/>
      <c r="TSS317" s="58"/>
      <c r="TST317" s="58"/>
      <c r="TSU317" s="58"/>
      <c r="TSV317" s="58"/>
      <c r="TSW317" s="58"/>
      <c r="TSX317" s="58"/>
      <c r="TSY317" s="58"/>
      <c r="TSZ317" s="58"/>
      <c r="TTA317" s="58"/>
      <c r="TTB317" s="58"/>
      <c r="TTC317" s="58"/>
      <c r="TTD317" s="58"/>
      <c r="TTE317" s="58"/>
      <c r="TTF317" s="58"/>
      <c r="TTG317" s="58"/>
      <c r="TTH317" s="58"/>
      <c r="TTI317" s="58"/>
      <c r="TTJ317" s="58"/>
      <c r="TTK317" s="58"/>
      <c r="TTL317" s="58"/>
      <c r="TTM317" s="58"/>
      <c r="TTN317" s="58"/>
      <c r="TTO317" s="58"/>
      <c r="TTP317" s="58"/>
      <c r="TTQ317" s="58"/>
      <c r="TTR317" s="58"/>
      <c r="TTS317" s="58"/>
      <c r="TTT317" s="58"/>
      <c r="TTU317" s="58"/>
      <c r="TTV317" s="58"/>
      <c r="TTW317" s="58"/>
      <c r="TTX317" s="58"/>
      <c r="TTY317" s="58"/>
      <c r="TTZ317" s="58"/>
      <c r="TUA317" s="58"/>
      <c r="TUB317" s="58"/>
      <c r="TUC317" s="58"/>
      <c r="TUD317" s="58"/>
      <c r="TUE317" s="58"/>
      <c r="TUF317" s="58"/>
      <c r="TUG317" s="58"/>
      <c r="TUH317" s="58"/>
      <c r="TUI317" s="58"/>
      <c r="TUJ317" s="58"/>
      <c r="TUK317" s="58"/>
      <c r="TUL317" s="58"/>
      <c r="TUM317" s="58"/>
      <c r="TUN317" s="58"/>
      <c r="TUO317" s="58"/>
      <c r="TUP317" s="58"/>
      <c r="TUQ317" s="58"/>
      <c r="TUR317" s="58"/>
      <c r="TUS317" s="58"/>
      <c r="TUT317" s="58"/>
      <c r="TUU317" s="58"/>
      <c r="TUV317" s="58"/>
      <c r="TUW317" s="58"/>
      <c r="TUX317" s="58"/>
      <c r="TUY317" s="58"/>
      <c r="TUZ317" s="58"/>
      <c r="TVA317" s="58"/>
      <c r="TVB317" s="58"/>
      <c r="TVC317" s="58"/>
      <c r="TVD317" s="58"/>
      <c r="TVE317" s="58"/>
      <c r="TVF317" s="58"/>
      <c r="TVG317" s="58"/>
      <c r="TVH317" s="58"/>
      <c r="TVI317" s="58"/>
      <c r="TVJ317" s="58"/>
      <c r="TVK317" s="58"/>
      <c r="TVL317" s="58"/>
      <c r="TVM317" s="58"/>
      <c r="TVN317" s="58"/>
      <c r="TVO317" s="58"/>
      <c r="TVP317" s="58"/>
      <c r="TVQ317" s="58"/>
      <c r="TVR317" s="58"/>
      <c r="TVS317" s="58"/>
      <c r="TVT317" s="58"/>
      <c r="TVU317" s="58"/>
      <c r="TVV317" s="58"/>
      <c r="TVW317" s="58"/>
      <c r="TVX317" s="58"/>
      <c r="TVY317" s="58"/>
      <c r="TVZ317" s="58"/>
      <c r="TWA317" s="58"/>
      <c r="TWB317" s="58"/>
      <c r="TWC317" s="58"/>
      <c r="TWD317" s="58"/>
      <c r="TWE317" s="58"/>
      <c r="TWF317" s="58"/>
      <c r="TWG317" s="58"/>
      <c r="TWH317" s="58"/>
      <c r="TWI317" s="58"/>
      <c r="TWJ317" s="58"/>
      <c r="TWK317" s="58"/>
      <c r="TWL317" s="58"/>
      <c r="TWM317" s="58"/>
      <c r="TWN317" s="58"/>
      <c r="TWO317" s="58"/>
      <c r="TWP317" s="58"/>
      <c r="TWQ317" s="58"/>
      <c r="TWR317" s="58"/>
      <c r="TWS317" s="58"/>
      <c r="TWT317" s="58"/>
      <c r="TWU317" s="58"/>
      <c r="TWV317" s="58"/>
      <c r="TWW317" s="58"/>
      <c r="TWX317" s="58"/>
      <c r="TWY317" s="58"/>
      <c r="TWZ317" s="58"/>
      <c r="TXA317" s="58"/>
      <c r="TXB317" s="58"/>
      <c r="TXC317" s="58"/>
      <c r="TXD317" s="58"/>
      <c r="TXE317" s="58"/>
      <c r="TXF317" s="58"/>
      <c r="TXG317" s="58"/>
      <c r="TXH317" s="58"/>
      <c r="TXI317" s="58"/>
      <c r="TXJ317" s="58"/>
      <c r="TXK317" s="58"/>
      <c r="TXL317" s="58"/>
      <c r="TXM317" s="58"/>
      <c r="TXN317" s="58"/>
      <c r="TXO317" s="58"/>
      <c r="TXP317" s="58"/>
      <c r="TXQ317" s="58"/>
      <c r="TXR317" s="58"/>
      <c r="TXS317" s="58"/>
      <c r="TXT317" s="58"/>
      <c r="TXU317" s="58"/>
      <c r="TXV317" s="58"/>
      <c r="TXW317" s="58"/>
      <c r="TXX317" s="58"/>
      <c r="TXY317" s="58"/>
      <c r="TXZ317" s="58"/>
      <c r="TYA317" s="58"/>
      <c r="TYB317" s="58"/>
      <c r="TYC317" s="58"/>
      <c r="TYD317" s="58"/>
      <c r="TYE317" s="58"/>
      <c r="TYF317" s="58"/>
      <c r="TYG317" s="58"/>
      <c r="TYH317" s="58"/>
      <c r="TYI317" s="58"/>
      <c r="TYJ317" s="58"/>
      <c r="TYK317" s="58"/>
      <c r="TYL317" s="58"/>
      <c r="TYM317" s="58"/>
      <c r="TYN317" s="58"/>
      <c r="TYO317" s="58"/>
      <c r="TYP317" s="58"/>
      <c r="TYQ317" s="58"/>
      <c r="TYR317" s="58"/>
      <c r="TYS317" s="58"/>
      <c r="TYT317" s="58"/>
      <c r="TYU317" s="58"/>
      <c r="TYV317" s="58"/>
      <c r="TYW317" s="58"/>
      <c r="TYX317" s="58"/>
      <c r="TYY317" s="58"/>
      <c r="TYZ317" s="58"/>
      <c r="TZA317" s="58"/>
      <c r="TZB317" s="58"/>
      <c r="TZC317" s="58"/>
      <c r="TZD317" s="58"/>
      <c r="TZE317" s="58"/>
      <c r="TZF317" s="58"/>
      <c r="TZG317" s="58"/>
      <c r="TZH317" s="58"/>
      <c r="TZI317" s="58"/>
      <c r="TZJ317" s="58"/>
      <c r="TZK317" s="58"/>
      <c r="TZL317" s="58"/>
      <c r="TZM317" s="58"/>
      <c r="TZN317" s="58"/>
      <c r="TZO317" s="58"/>
      <c r="TZP317" s="58"/>
      <c r="TZQ317" s="58"/>
      <c r="TZR317" s="58"/>
      <c r="TZS317" s="58"/>
      <c r="TZT317" s="58"/>
      <c r="TZU317" s="58"/>
      <c r="TZV317" s="58"/>
      <c r="TZW317" s="58"/>
      <c r="TZX317" s="58"/>
      <c r="TZY317" s="58"/>
      <c r="TZZ317" s="58"/>
      <c r="UAA317" s="58"/>
      <c r="UAB317" s="58"/>
      <c r="UAC317" s="58"/>
      <c r="UAD317" s="58"/>
      <c r="UAE317" s="58"/>
      <c r="UAF317" s="58"/>
      <c r="UAG317" s="58"/>
      <c r="UAH317" s="58"/>
      <c r="UAI317" s="58"/>
      <c r="UAJ317" s="58"/>
      <c r="UAK317" s="58"/>
      <c r="UAL317" s="58"/>
      <c r="UAM317" s="58"/>
      <c r="UAN317" s="58"/>
      <c r="UAO317" s="58"/>
      <c r="UAP317" s="58"/>
      <c r="UAQ317" s="58"/>
      <c r="UAR317" s="58"/>
      <c r="UAS317" s="58"/>
      <c r="UAT317" s="58"/>
      <c r="UAU317" s="58"/>
      <c r="UAV317" s="58"/>
      <c r="UAW317" s="58"/>
      <c r="UAX317" s="58"/>
      <c r="UAY317" s="58"/>
      <c r="UAZ317" s="58"/>
      <c r="UBA317" s="58"/>
      <c r="UBB317" s="58"/>
      <c r="UBC317" s="58"/>
      <c r="UBD317" s="58"/>
      <c r="UBE317" s="58"/>
      <c r="UBF317" s="58"/>
      <c r="UBG317" s="58"/>
      <c r="UBH317" s="58"/>
      <c r="UBI317" s="58"/>
      <c r="UBJ317" s="58"/>
      <c r="UBK317" s="58"/>
      <c r="UBL317" s="58"/>
      <c r="UBM317" s="58"/>
      <c r="UBN317" s="58"/>
      <c r="UBO317" s="58"/>
      <c r="UBP317" s="58"/>
      <c r="UBQ317" s="58"/>
      <c r="UBR317" s="58"/>
      <c r="UBS317" s="58"/>
      <c r="UBT317" s="58"/>
      <c r="UBU317" s="58"/>
      <c r="UBV317" s="58"/>
      <c r="UBW317" s="58"/>
      <c r="UBX317" s="58"/>
      <c r="UBY317" s="58"/>
      <c r="UBZ317" s="58"/>
      <c r="UCA317" s="58"/>
      <c r="UCB317" s="58"/>
      <c r="UCC317" s="58"/>
      <c r="UCD317" s="58"/>
      <c r="UCE317" s="58"/>
      <c r="UCF317" s="58"/>
      <c r="UCG317" s="58"/>
      <c r="UCH317" s="58"/>
      <c r="UCI317" s="58"/>
      <c r="UCJ317" s="58"/>
      <c r="UCK317" s="58"/>
      <c r="UCL317" s="58"/>
      <c r="UCM317" s="58"/>
      <c r="UCN317" s="58"/>
      <c r="UCO317" s="58"/>
      <c r="UCP317" s="58"/>
      <c r="UCQ317" s="58"/>
      <c r="UCR317" s="58"/>
      <c r="UCS317" s="58"/>
      <c r="UCT317" s="58"/>
      <c r="UCU317" s="58"/>
      <c r="UCV317" s="58"/>
      <c r="UCW317" s="58"/>
      <c r="UCX317" s="58"/>
      <c r="UCY317" s="58"/>
      <c r="UCZ317" s="58"/>
      <c r="UDA317" s="58"/>
      <c r="UDB317" s="58"/>
      <c r="UDC317" s="58"/>
      <c r="UDD317" s="58"/>
      <c r="UDE317" s="58"/>
      <c r="UDF317" s="58"/>
      <c r="UDG317" s="58"/>
      <c r="UDH317" s="58"/>
      <c r="UDI317" s="58"/>
      <c r="UDJ317" s="58"/>
      <c r="UDK317" s="58"/>
      <c r="UDL317" s="58"/>
      <c r="UDM317" s="58"/>
      <c r="UDN317" s="58"/>
      <c r="UDO317" s="58"/>
      <c r="UDP317" s="58"/>
      <c r="UDQ317" s="58"/>
      <c r="UDR317" s="58"/>
      <c r="UDS317" s="58"/>
      <c r="UDT317" s="58"/>
      <c r="UDU317" s="58"/>
      <c r="UDV317" s="58"/>
      <c r="UDW317" s="58"/>
      <c r="UDX317" s="58"/>
      <c r="UDY317" s="58"/>
      <c r="UDZ317" s="58"/>
      <c r="UEA317" s="58"/>
      <c r="UEB317" s="58"/>
      <c r="UEC317" s="58"/>
      <c r="UED317" s="58"/>
      <c r="UEE317" s="58"/>
      <c r="UEF317" s="58"/>
      <c r="UEG317" s="58"/>
      <c r="UEH317" s="58"/>
      <c r="UEI317" s="58"/>
      <c r="UEJ317" s="58"/>
      <c r="UEK317" s="58"/>
      <c r="UEL317" s="58"/>
      <c r="UEM317" s="58"/>
      <c r="UEN317" s="58"/>
      <c r="UEO317" s="58"/>
      <c r="UEP317" s="58"/>
      <c r="UEQ317" s="58"/>
      <c r="UER317" s="58"/>
      <c r="UES317" s="58"/>
      <c r="UET317" s="58"/>
      <c r="UEU317" s="58"/>
      <c r="UEV317" s="58"/>
      <c r="UEW317" s="58"/>
      <c r="UEX317" s="58"/>
      <c r="UEY317" s="58"/>
      <c r="UEZ317" s="58"/>
      <c r="UFA317" s="58"/>
      <c r="UFB317" s="58"/>
      <c r="UFC317" s="58"/>
      <c r="UFD317" s="58"/>
      <c r="UFE317" s="58"/>
      <c r="UFF317" s="58"/>
      <c r="UFG317" s="58"/>
      <c r="UFH317" s="58"/>
      <c r="UFI317" s="58"/>
      <c r="UFJ317" s="58"/>
      <c r="UFK317" s="58"/>
      <c r="UFL317" s="58"/>
      <c r="UFM317" s="58"/>
      <c r="UFN317" s="58"/>
      <c r="UFO317" s="58"/>
      <c r="UFP317" s="58"/>
      <c r="UFQ317" s="58"/>
      <c r="UFR317" s="58"/>
      <c r="UFS317" s="58"/>
      <c r="UFT317" s="58"/>
      <c r="UFU317" s="58"/>
      <c r="UFV317" s="58"/>
      <c r="UFW317" s="58"/>
      <c r="UFX317" s="58"/>
      <c r="UFY317" s="58"/>
      <c r="UFZ317" s="58"/>
      <c r="UGA317" s="58"/>
      <c r="UGB317" s="58"/>
      <c r="UGC317" s="58"/>
      <c r="UGD317" s="58"/>
      <c r="UGE317" s="58"/>
      <c r="UGF317" s="58"/>
      <c r="UGG317" s="58"/>
      <c r="UGH317" s="58"/>
      <c r="UGI317" s="58"/>
      <c r="UGJ317" s="58"/>
      <c r="UGK317" s="58"/>
      <c r="UGL317" s="58"/>
      <c r="UGM317" s="58"/>
      <c r="UGN317" s="58"/>
      <c r="UGO317" s="58"/>
      <c r="UGP317" s="58"/>
      <c r="UGQ317" s="58"/>
      <c r="UGR317" s="58"/>
      <c r="UGS317" s="58"/>
      <c r="UGT317" s="58"/>
      <c r="UGU317" s="58"/>
      <c r="UGV317" s="58"/>
      <c r="UGW317" s="58"/>
      <c r="UGX317" s="58"/>
      <c r="UGY317" s="58"/>
      <c r="UGZ317" s="58"/>
      <c r="UHA317" s="58"/>
      <c r="UHB317" s="58"/>
      <c r="UHC317" s="58"/>
      <c r="UHD317" s="58"/>
      <c r="UHE317" s="58"/>
      <c r="UHF317" s="58"/>
      <c r="UHG317" s="58"/>
      <c r="UHH317" s="58"/>
      <c r="UHI317" s="58"/>
      <c r="UHJ317" s="58"/>
      <c r="UHK317" s="58"/>
      <c r="UHL317" s="58"/>
      <c r="UHM317" s="58"/>
      <c r="UHN317" s="58"/>
      <c r="UHO317" s="58"/>
      <c r="UHP317" s="58"/>
      <c r="UHQ317" s="58"/>
      <c r="UHR317" s="58"/>
      <c r="UHS317" s="58"/>
      <c r="UHT317" s="58"/>
      <c r="UHU317" s="58"/>
      <c r="UHV317" s="58"/>
      <c r="UHW317" s="58"/>
      <c r="UHX317" s="58"/>
      <c r="UHY317" s="58"/>
      <c r="UHZ317" s="58"/>
      <c r="UIA317" s="58"/>
      <c r="UIB317" s="58"/>
      <c r="UIC317" s="58"/>
      <c r="UID317" s="58"/>
      <c r="UIE317" s="58"/>
      <c r="UIF317" s="58"/>
      <c r="UIG317" s="58"/>
      <c r="UIH317" s="58"/>
      <c r="UII317" s="58"/>
      <c r="UIJ317" s="58"/>
      <c r="UIK317" s="58"/>
      <c r="UIL317" s="58"/>
      <c r="UIM317" s="58"/>
      <c r="UIN317" s="58"/>
      <c r="UIO317" s="58"/>
      <c r="UIP317" s="58"/>
      <c r="UIQ317" s="58"/>
      <c r="UIR317" s="58"/>
      <c r="UIS317" s="58"/>
      <c r="UIT317" s="58"/>
      <c r="UIU317" s="58"/>
      <c r="UIV317" s="58"/>
      <c r="UIW317" s="58"/>
      <c r="UIX317" s="58"/>
      <c r="UIY317" s="58"/>
      <c r="UIZ317" s="58"/>
      <c r="UJA317" s="58"/>
      <c r="UJB317" s="58"/>
      <c r="UJC317" s="58"/>
      <c r="UJD317" s="58"/>
      <c r="UJE317" s="58"/>
      <c r="UJF317" s="58"/>
      <c r="UJG317" s="58"/>
      <c r="UJH317" s="58"/>
      <c r="UJI317" s="58"/>
      <c r="UJJ317" s="58"/>
      <c r="UJK317" s="58"/>
      <c r="UJL317" s="58"/>
      <c r="UJM317" s="58"/>
      <c r="UJN317" s="58"/>
      <c r="UJO317" s="58"/>
      <c r="UJP317" s="58"/>
      <c r="UJQ317" s="58"/>
      <c r="UJR317" s="58"/>
      <c r="UJS317" s="58"/>
      <c r="UJT317" s="58"/>
      <c r="UJU317" s="58"/>
      <c r="UJV317" s="58"/>
      <c r="UJW317" s="58"/>
      <c r="UJX317" s="58"/>
      <c r="UJY317" s="58"/>
      <c r="UJZ317" s="58"/>
      <c r="UKA317" s="58"/>
      <c r="UKB317" s="58"/>
      <c r="UKC317" s="58"/>
      <c r="UKD317" s="58"/>
      <c r="UKE317" s="58"/>
      <c r="UKF317" s="58"/>
      <c r="UKG317" s="58"/>
      <c r="UKH317" s="58"/>
      <c r="UKI317" s="58"/>
      <c r="UKJ317" s="58"/>
      <c r="UKK317" s="58"/>
      <c r="UKL317" s="58"/>
      <c r="UKM317" s="58"/>
      <c r="UKN317" s="58"/>
      <c r="UKO317" s="58"/>
      <c r="UKP317" s="58"/>
      <c r="UKQ317" s="58"/>
      <c r="UKR317" s="58"/>
      <c r="UKS317" s="58"/>
      <c r="UKT317" s="58"/>
      <c r="UKU317" s="58"/>
      <c r="UKV317" s="58"/>
      <c r="UKW317" s="58"/>
      <c r="UKX317" s="58"/>
      <c r="UKY317" s="58"/>
      <c r="UKZ317" s="58"/>
      <c r="ULA317" s="58"/>
      <c r="ULB317" s="58"/>
      <c r="ULC317" s="58"/>
      <c r="ULD317" s="58"/>
      <c r="ULE317" s="58"/>
      <c r="ULF317" s="58"/>
      <c r="ULG317" s="58"/>
      <c r="ULH317" s="58"/>
      <c r="ULI317" s="58"/>
      <c r="ULJ317" s="58"/>
      <c r="ULK317" s="58"/>
      <c r="ULL317" s="58"/>
      <c r="ULM317" s="58"/>
      <c r="ULN317" s="58"/>
      <c r="ULO317" s="58"/>
      <c r="ULP317" s="58"/>
      <c r="ULQ317" s="58"/>
      <c r="ULR317" s="58"/>
      <c r="ULS317" s="58"/>
      <c r="ULT317" s="58"/>
      <c r="ULU317" s="58"/>
      <c r="ULV317" s="58"/>
      <c r="ULW317" s="58"/>
      <c r="ULX317" s="58"/>
      <c r="ULY317" s="58"/>
      <c r="ULZ317" s="58"/>
      <c r="UMA317" s="58"/>
      <c r="UMB317" s="58"/>
      <c r="UMC317" s="58"/>
      <c r="UMD317" s="58"/>
      <c r="UME317" s="58"/>
      <c r="UMF317" s="58"/>
      <c r="UMG317" s="58"/>
      <c r="UMH317" s="58"/>
      <c r="UMI317" s="58"/>
      <c r="UMJ317" s="58"/>
      <c r="UMK317" s="58"/>
      <c r="UML317" s="58"/>
      <c r="UMM317" s="58"/>
      <c r="UMN317" s="58"/>
      <c r="UMO317" s="58"/>
      <c r="UMP317" s="58"/>
      <c r="UMQ317" s="58"/>
      <c r="UMR317" s="58"/>
      <c r="UMS317" s="58"/>
      <c r="UMT317" s="58"/>
      <c r="UMU317" s="58"/>
      <c r="UMV317" s="58"/>
      <c r="UMW317" s="58"/>
      <c r="UMX317" s="58"/>
      <c r="UMY317" s="58"/>
      <c r="UMZ317" s="58"/>
      <c r="UNA317" s="58"/>
      <c r="UNB317" s="58"/>
      <c r="UNC317" s="58"/>
      <c r="UND317" s="58"/>
      <c r="UNE317" s="58"/>
      <c r="UNF317" s="58"/>
      <c r="UNG317" s="58"/>
      <c r="UNH317" s="58"/>
      <c r="UNI317" s="58"/>
      <c r="UNJ317" s="58"/>
      <c r="UNK317" s="58"/>
      <c r="UNL317" s="58"/>
      <c r="UNM317" s="58"/>
      <c r="UNN317" s="58"/>
      <c r="UNO317" s="58"/>
      <c r="UNP317" s="58"/>
      <c r="UNQ317" s="58"/>
      <c r="UNR317" s="58"/>
      <c r="UNS317" s="58"/>
      <c r="UNT317" s="58"/>
      <c r="UNU317" s="58"/>
      <c r="UNV317" s="58"/>
      <c r="UNW317" s="58"/>
      <c r="UNX317" s="58"/>
      <c r="UNY317" s="58"/>
      <c r="UNZ317" s="58"/>
      <c r="UOA317" s="58"/>
      <c r="UOB317" s="58"/>
      <c r="UOC317" s="58"/>
      <c r="UOD317" s="58"/>
      <c r="UOE317" s="58"/>
      <c r="UOF317" s="58"/>
      <c r="UOG317" s="58"/>
      <c r="UOH317" s="58"/>
      <c r="UOI317" s="58"/>
      <c r="UOJ317" s="58"/>
      <c r="UOK317" s="58"/>
      <c r="UOL317" s="58"/>
      <c r="UOM317" s="58"/>
      <c r="UON317" s="58"/>
      <c r="UOO317" s="58"/>
      <c r="UOP317" s="58"/>
      <c r="UOQ317" s="58"/>
      <c r="UOR317" s="58"/>
      <c r="UOS317" s="58"/>
      <c r="UOT317" s="58"/>
      <c r="UOU317" s="58"/>
      <c r="UOV317" s="58"/>
      <c r="UOW317" s="58"/>
      <c r="UOX317" s="58"/>
      <c r="UOY317" s="58"/>
      <c r="UOZ317" s="58"/>
      <c r="UPA317" s="58"/>
      <c r="UPB317" s="58"/>
      <c r="UPC317" s="58"/>
      <c r="UPD317" s="58"/>
      <c r="UPE317" s="58"/>
      <c r="UPF317" s="58"/>
      <c r="UPG317" s="58"/>
      <c r="UPH317" s="58"/>
      <c r="UPI317" s="58"/>
      <c r="UPJ317" s="58"/>
      <c r="UPK317" s="58"/>
      <c r="UPL317" s="58"/>
      <c r="UPM317" s="58"/>
      <c r="UPN317" s="58"/>
      <c r="UPO317" s="58"/>
      <c r="UPP317" s="58"/>
      <c r="UPQ317" s="58"/>
      <c r="UPR317" s="58"/>
      <c r="UPS317" s="58"/>
      <c r="UPT317" s="58"/>
      <c r="UPU317" s="58"/>
      <c r="UPV317" s="58"/>
      <c r="UPW317" s="58"/>
      <c r="UPX317" s="58"/>
      <c r="UPY317" s="58"/>
      <c r="UPZ317" s="58"/>
      <c r="UQA317" s="58"/>
      <c r="UQB317" s="58"/>
      <c r="UQC317" s="58"/>
      <c r="UQD317" s="58"/>
      <c r="UQE317" s="58"/>
      <c r="UQF317" s="58"/>
      <c r="UQG317" s="58"/>
      <c r="UQH317" s="58"/>
      <c r="UQI317" s="58"/>
      <c r="UQJ317" s="58"/>
      <c r="UQK317" s="58"/>
      <c r="UQL317" s="58"/>
      <c r="UQM317" s="58"/>
      <c r="UQN317" s="58"/>
      <c r="UQO317" s="58"/>
      <c r="UQP317" s="58"/>
      <c r="UQQ317" s="58"/>
      <c r="UQR317" s="58"/>
      <c r="UQS317" s="58"/>
      <c r="UQT317" s="58"/>
      <c r="UQU317" s="58"/>
      <c r="UQV317" s="58"/>
      <c r="UQW317" s="58"/>
      <c r="UQX317" s="58"/>
      <c r="UQY317" s="58"/>
      <c r="UQZ317" s="58"/>
      <c r="URA317" s="58"/>
      <c r="URB317" s="58"/>
      <c r="URC317" s="58"/>
      <c r="URD317" s="58"/>
      <c r="URE317" s="58"/>
      <c r="URF317" s="58"/>
      <c r="URG317" s="58"/>
      <c r="URH317" s="58"/>
      <c r="URI317" s="58"/>
      <c r="URJ317" s="58"/>
      <c r="URK317" s="58"/>
      <c r="URL317" s="58"/>
      <c r="URM317" s="58"/>
      <c r="URN317" s="58"/>
      <c r="URO317" s="58"/>
      <c r="URP317" s="58"/>
      <c r="URQ317" s="58"/>
      <c r="URR317" s="58"/>
      <c r="URS317" s="58"/>
      <c r="URT317" s="58"/>
      <c r="URU317" s="58"/>
      <c r="URV317" s="58"/>
      <c r="URW317" s="58"/>
      <c r="URX317" s="58"/>
      <c r="URY317" s="58"/>
      <c r="URZ317" s="58"/>
      <c r="USA317" s="58"/>
      <c r="USB317" s="58"/>
      <c r="USC317" s="58"/>
      <c r="USD317" s="58"/>
      <c r="USE317" s="58"/>
      <c r="USF317" s="58"/>
      <c r="USG317" s="58"/>
      <c r="USH317" s="58"/>
      <c r="USI317" s="58"/>
      <c r="USJ317" s="58"/>
      <c r="USK317" s="58"/>
      <c r="USL317" s="58"/>
      <c r="USM317" s="58"/>
      <c r="USN317" s="58"/>
      <c r="USO317" s="58"/>
      <c r="USP317" s="58"/>
      <c r="USQ317" s="58"/>
      <c r="USR317" s="58"/>
      <c r="USS317" s="58"/>
      <c r="UST317" s="58"/>
      <c r="USU317" s="58"/>
      <c r="USV317" s="58"/>
      <c r="USW317" s="58"/>
      <c r="USX317" s="58"/>
      <c r="USY317" s="58"/>
      <c r="USZ317" s="58"/>
      <c r="UTA317" s="58"/>
      <c r="UTB317" s="58"/>
      <c r="UTC317" s="58"/>
      <c r="UTD317" s="58"/>
      <c r="UTE317" s="58"/>
      <c r="UTF317" s="58"/>
      <c r="UTG317" s="58"/>
      <c r="UTH317" s="58"/>
      <c r="UTI317" s="58"/>
      <c r="UTJ317" s="58"/>
      <c r="UTK317" s="58"/>
      <c r="UTL317" s="58"/>
      <c r="UTM317" s="58"/>
      <c r="UTN317" s="58"/>
      <c r="UTO317" s="58"/>
      <c r="UTP317" s="58"/>
      <c r="UTQ317" s="58"/>
      <c r="UTR317" s="58"/>
      <c r="UTS317" s="58"/>
      <c r="UTT317" s="58"/>
      <c r="UTU317" s="58"/>
      <c r="UTV317" s="58"/>
      <c r="UTW317" s="58"/>
      <c r="UTX317" s="58"/>
      <c r="UTY317" s="58"/>
      <c r="UTZ317" s="58"/>
      <c r="UUA317" s="58"/>
      <c r="UUB317" s="58"/>
      <c r="UUC317" s="58"/>
      <c r="UUD317" s="58"/>
      <c r="UUE317" s="58"/>
      <c r="UUF317" s="58"/>
      <c r="UUG317" s="58"/>
      <c r="UUH317" s="58"/>
      <c r="UUI317" s="58"/>
      <c r="UUJ317" s="58"/>
      <c r="UUK317" s="58"/>
      <c r="UUL317" s="58"/>
      <c r="UUM317" s="58"/>
      <c r="UUN317" s="58"/>
      <c r="UUO317" s="58"/>
      <c r="UUP317" s="58"/>
      <c r="UUQ317" s="58"/>
      <c r="UUR317" s="58"/>
      <c r="UUS317" s="58"/>
      <c r="UUT317" s="58"/>
      <c r="UUU317" s="58"/>
      <c r="UUV317" s="58"/>
      <c r="UUW317" s="58"/>
      <c r="UUX317" s="58"/>
      <c r="UUY317" s="58"/>
      <c r="UUZ317" s="58"/>
      <c r="UVA317" s="58"/>
      <c r="UVB317" s="58"/>
      <c r="UVC317" s="58"/>
      <c r="UVD317" s="58"/>
      <c r="UVE317" s="58"/>
      <c r="UVF317" s="58"/>
      <c r="UVG317" s="58"/>
      <c r="UVH317" s="58"/>
      <c r="UVI317" s="58"/>
      <c r="UVJ317" s="58"/>
      <c r="UVK317" s="58"/>
      <c r="UVL317" s="58"/>
      <c r="UVM317" s="58"/>
      <c r="UVN317" s="58"/>
      <c r="UVO317" s="58"/>
      <c r="UVP317" s="58"/>
      <c r="UVQ317" s="58"/>
      <c r="UVR317" s="58"/>
      <c r="UVS317" s="58"/>
      <c r="UVT317" s="58"/>
      <c r="UVU317" s="58"/>
      <c r="UVV317" s="58"/>
      <c r="UVW317" s="58"/>
      <c r="UVX317" s="58"/>
      <c r="UVY317" s="58"/>
      <c r="UVZ317" s="58"/>
      <c r="UWA317" s="58"/>
      <c r="UWB317" s="58"/>
      <c r="UWC317" s="58"/>
      <c r="UWD317" s="58"/>
      <c r="UWE317" s="58"/>
      <c r="UWF317" s="58"/>
      <c r="UWG317" s="58"/>
      <c r="UWH317" s="58"/>
      <c r="UWI317" s="58"/>
      <c r="UWJ317" s="58"/>
      <c r="UWK317" s="58"/>
      <c r="UWL317" s="58"/>
      <c r="UWM317" s="58"/>
      <c r="UWN317" s="58"/>
      <c r="UWO317" s="58"/>
      <c r="UWP317" s="58"/>
      <c r="UWQ317" s="58"/>
      <c r="UWR317" s="58"/>
      <c r="UWS317" s="58"/>
      <c r="UWT317" s="58"/>
      <c r="UWU317" s="58"/>
      <c r="UWV317" s="58"/>
      <c r="UWW317" s="58"/>
      <c r="UWX317" s="58"/>
      <c r="UWY317" s="58"/>
      <c r="UWZ317" s="58"/>
      <c r="UXA317" s="58"/>
      <c r="UXB317" s="58"/>
      <c r="UXC317" s="58"/>
      <c r="UXD317" s="58"/>
      <c r="UXE317" s="58"/>
      <c r="UXF317" s="58"/>
      <c r="UXG317" s="58"/>
      <c r="UXH317" s="58"/>
      <c r="UXI317" s="58"/>
      <c r="UXJ317" s="58"/>
      <c r="UXK317" s="58"/>
      <c r="UXL317" s="58"/>
      <c r="UXM317" s="58"/>
      <c r="UXN317" s="58"/>
      <c r="UXO317" s="58"/>
      <c r="UXP317" s="58"/>
      <c r="UXQ317" s="58"/>
      <c r="UXR317" s="58"/>
      <c r="UXS317" s="58"/>
      <c r="UXT317" s="58"/>
      <c r="UXU317" s="58"/>
      <c r="UXV317" s="58"/>
      <c r="UXW317" s="58"/>
      <c r="UXX317" s="58"/>
      <c r="UXY317" s="58"/>
      <c r="UXZ317" s="58"/>
      <c r="UYA317" s="58"/>
      <c r="UYB317" s="58"/>
      <c r="UYC317" s="58"/>
      <c r="UYD317" s="58"/>
      <c r="UYE317" s="58"/>
      <c r="UYF317" s="58"/>
      <c r="UYG317" s="58"/>
      <c r="UYH317" s="58"/>
      <c r="UYI317" s="58"/>
      <c r="UYJ317" s="58"/>
      <c r="UYK317" s="58"/>
      <c r="UYL317" s="58"/>
      <c r="UYM317" s="58"/>
      <c r="UYN317" s="58"/>
      <c r="UYO317" s="58"/>
      <c r="UYP317" s="58"/>
      <c r="UYQ317" s="58"/>
      <c r="UYR317" s="58"/>
      <c r="UYS317" s="58"/>
      <c r="UYT317" s="58"/>
      <c r="UYU317" s="58"/>
      <c r="UYV317" s="58"/>
      <c r="UYW317" s="58"/>
      <c r="UYX317" s="58"/>
      <c r="UYY317" s="58"/>
      <c r="UYZ317" s="58"/>
      <c r="UZA317" s="58"/>
      <c r="UZB317" s="58"/>
      <c r="UZC317" s="58"/>
      <c r="UZD317" s="58"/>
      <c r="UZE317" s="58"/>
      <c r="UZF317" s="58"/>
      <c r="UZG317" s="58"/>
      <c r="UZH317" s="58"/>
      <c r="UZI317" s="58"/>
      <c r="UZJ317" s="58"/>
      <c r="UZK317" s="58"/>
      <c r="UZL317" s="58"/>
      <c r="UZM317" s="58"/>
      <c r="UZN317" s="58"/>
      <c r="UZO317" s="58"/>
      <c r="UZP317" s="58"/>
      <c r="UZQ317" s="58"/>
      <c r="UZR317" s="58"/>
      <c r="UZS317" s="58"/>
      <c r="UZT317" s="58"/>
      <c r="UZU317" s="58"/>
      <c r="UZV317" s="58"/>
      <c r="UZW317" s="58"/>
      <c r="UZX317" s="58"/>
      <c r="UZY317" s="58"/>
      <c r="UZZ317" s="58"/>
      <c r="VAA317" s="58"/>
      <c r="VAB317" s="58"/>
      <c r="VAC317" s="58"/>
      <c r="VAD317" s="58"/>
      <c r="VAE317" s="58"/>
      <c r="VAF317" s="58"/>
      <c r="VAG317" s="58"/>
      <c r="VAH317" s="58"/>
      <c r="VAI317" s="58"/>
      <c r="VAJ317" s="58"/>
      <c r="VAK317" s="58"/>
      <c r="VAL317" s="58"/>
      <c r="VAM317" s="58"/>
      <c r="VAN317" s="58"/>
      <c r="VAO317" s="58"/>
      <c r="VAP317" s="58"/>
      <c r="VAQ317" s="58"/>
      <c r="VAR317" s="58"/>
      <c r="VAS317" s="58"/>
      <c r="VAT317" s="58"/>
      <c r="VAU317" s="58"/>
      <c r="VAV317" s="58"/>
      <c r="VAW317" s="58"/>
      <c r="VAX317" s="58"/>
      <c r="VAY317" s="58"/>
      <c r="VAZ317" s="58"/>
      <c r="VBA317" s="58"/>
      <c r="VBB317" s="58"/>
      <c r="VBC317" s="58"/>
      <c r="VBD317" s="58"/>
      <c r="VBE317" s="58"/>
      <c r="VBF317" s="58"/>
      <c r="VBG317" s="58"/>
      <c r="VBH317" s="58"/>
      <c r="VBI317" s="58"/>
      <c r="VBJ317" s="58"/>
      <c r="VBK317" s="58"/>
      <c r="VBL317" s="58"/>
      <c r="VBM317" s="58"/>
      <c r="VBN317" s="58"/>
      <c r="VBO317" s="58"/>
      <c r="VBP317" s="58"/>
      <c r="VBQ317" s="58"/>
      <c r="VBR317" s="58"/>
      <c r="VBS317" s="58"/>
      <c r="VBT317" s="58"/>
      <c r="VBU317" s="58"/>
      <c r="VBV317" s="58"/>
      <c r="VBW317" s="58"/>
      <c r="VBX317" s="58"/>
      <c r="VBY317" s="58"/>
      <c r="VBZ317" s="58"/>
      <c r="VCA317" s="58"/>
      <c r="VCB317" s="58"/>
      <c r="VCC317" s="58"/>
      <c r="VCD317" s="58"/>
      <c r="VCE317" s="58"/>
      <c r="VCF317" s="58"/>
      <c r="VCG317" s="58"/>
      <c r="VCH317" s="58"/>
      <c r="VCI317" s="58"/>
      <c r="VCJ317" s="58"/>
      <c r="VCK317" s="58"/>
      <c r="VCL317" s="58"/>
      <c r="VCM317" s="58"/>
      <c r="VCN317" s="58"/>
      <c r="VCO317" s="58"/>
      <c r="VCP317" s="58"/>
      <c r="VCQ317" s="58"/>
      <c r="VCR317" s="58"/>
      <c r="VCS317" s="58"/>
      <c r="VCT317" s="58"/>
      <c r="VCU317" s="58"/>
      <c r="VCV317" s="58"/>
      <c r="VCW317" s="58"/>
      <c r="VCX317" s="58"/>
      <c r="VCY317" s="58"/>
      <c r="VCZ317" s="58"/>
      <c r="VDA317" s="58"/>
      <c r="VDB317" s="58"/>
      <c r="VDC317" s="58"/>
      <c r="VDD317" s="58"/>
      <c r="VDE317" s="58"/>
      <c r="VDF317" s="58"/>
      <c r="VDG317" s="58"/>
      <c r="VDH317" s="58"/>
      <c r="VDI317" s="58"/>
      <c r="VDJ317" s="58"/>
      <c r="VDK317" s="58"/>
      <c r="VDL317" s="58"/>
      <c r="VDM317" s="58"/>
      <c r="VDN317" s="58"/>
      <c r="VDO317" s="58"/>
      <c r="VDP317" s="58"/>
      <c r="VDQ317" s="58"/>
      <c r="VDR317" s="58"/>
      <c r="VDS317" s="58"/>
      <c r="VDT317" s="58"/>
      <c r="VDU317" s="58"/>
      <c r="VDV317" s="58"/>
      <c r="VDW317" s="58"/>
      <c r="VDX317" s="58"/>
      <c r="VDY317" s="58"/>
      <c r="VDZ317" s="58"/>
      <c r="VEA317" s="58"/>
      <c r="VEB317" s="58"/>
      <c r="VEC317" s="58"/>
      <c r="VED317" s="58"/>
      <c r="VEE317" s="58"/>
      <c r="VEF317" s="58"/>
      <c r="VEG317" s="58"/>
      <c r="VEH317" s="58"/>
      <c r="VEI317" s="58"/>
      <c r="VEJ317" s="58"/>
      <c r="VEK317" s="58"/>
      <c r="VEL317" s="58"/>
      <c r="VEM317" s="58"/>
      <c r="VEN317" s="58"/>
      <c r="VEO317" s="58"/>
      <c r="VEP317" s="58"/>
      <c r="VEQ317" s="58"/>
      <c r="VER317" s="58"/>
      <c r="VES317" s="58"/>
      <c r="VET317" s="58"/>
      <c r="VEU317" s="58"/>
      <c r="VEV317" s="58"/>
      <c r="VEW317" s="58"/>
      <c r="VEX317" s="58"/>
      <c r="VEY317" s="58"/>
      <c r="VEZ317" s="58"/>
      <c r="VFA317" s="58"/>
      <c r="VFB317" s="58"/>
      <c r="VFC317" s="58"/>
      <c r="VFD317" s="58"/>
      <c r="VFE317" s="58"/>
      <c r="VFF317" s="58"/>
      <c r="VFG317" s="58"/>
      <c r="VFH317" s="58"/>
      <c r="VFI317" s="58"/>
      <c r="VFJ317" s="58"/>
      <c r="VFK317" s="58"/>
      <c r="VFL317" s="58"/>
      <c r="VFM317" s="58"/>
      <c r="VFN317" s="58"/>
      <c r="VFO317" s="58"/>
      <c r="VFP317" s="58"/>
      <c r="VFQ317" s="58"/>
      <c r="VFR317" s="58"/>
      <c r="VFS317" s="58"/>
      <c r="VFT317" s="58"/>
      <c r="VFU317" s="58"/>
      <c r="VFV317" s="58"/>
      <c r="VFW317" s="58"/>
      <c r="VFX317" s="58"/>
      <c r="VFY317" s="58"/>
      <c r="VFZ317" s="58"/>
      <c r="VGA317" s="58"/>
      <c r="VGB317" s="58"/>
      <c r="VGC317" s="58"/>
      <c r="VGD317" s="58"/>
      <c r="VGE317" s="58"/>
      <c r="VGF317" s="58"/>
      <c r="VGG317" s="58"/>
      <c r="VGH317" s="58"/>
      <c r="VGI317" s="58"/>
      <c r="VGJ317" s="58"/>
      <c r="VGK317" s="58"/>
      <c r="VGL317" s="58"/>
      <c r="VGM317" s="58"/>
      <c r="VGN317" s="58"/>
      <c r="VGO317" s="58"/>
      <c r="VGP317" s="58"/>
      <c r="VGQ317" s="58"/>
      <c r="VGR317" s="58"/>
      <c r="VGS317" s="58"/>
      <c r="VGT317" s="58"/>
      <c r="VGU317" s="58"/>
      <c r="VGV317" s="58"/>
      <c r="VGW317" s="58"/>
      <c r="VGX317" s="58"/>
      <c r="VGY317" s="58"/>
      <c r="VGZ317" s="58"/>
      <c r="VHA317" s="58"/>
      <c r="VHB317" s="58"/>
      <c r="VHC317" s="58"/>
      <c r="VHD317" s="58"/>
      <c r="VHE317" s="58"/>
      <c r="VHF317" s="58"/>
      <c r="VHG317" s="58"/>
      <c r="VHH317" s="58"/>
      <c r="VHI317" s="58"/>
      <c r="VHJ317" s="58"/>
      <c r="VHK317" s="58"/>
      <c r="VHL317" s="58"/>
      <c r="VHM317" s="58"/>
      <c r="VHN317" s="58"/>
      <c r="VHO317" s="58"/>
      <c r="VHP317" s="58"/>
      <c r="VHQ317" s="58"/>
      <c r="VHR317" s="58"/>
      <c r="VHS317" s="58"/>
      <c r="VHT317" s="58"/>
      <c r="VHU317" s="58"/>
      <c r="VHV317" s="58"/>
      <c r="VHW317" s="58"/>
      <c r="VHX317" s="58"/>
      <c r="VHY317" s="58"/>
      <c r="VHZ317" s="58"/>
      <c r="VIA317" s="58"/>
      <c r="VIB317" s="58"/>
      <c r="VIC317" s="58"/>
      <c r="VID317" s="58"/>
      <c r="VIE317" s="58"/>
      <c r="VIF317" s="58"/>
      <c r="VIG317" s="58"/>
      <c r="VIH317" s="58"/>
      <c r="VII317" s="58"/>
      <c r="VIJ317" s="58"/>
      <c r="VIK317" s="58"/>
      <c r="VIL317" s="58"/>
      <c r="VIM317" s="58"/>
      <c r="VIN317" s="58"/>
      <c r="VIO317" s="58"/>
      <c r="VIP317" s="58"/>
      <c r="VIQ317" s="58"/>
      <c r="VIR317" s="58"/>
      <c r="VIS317" s="58"/>
      <c r="VIT317" s="58"/>
      <c r="VIU317" s="58"/>
      <c r="VIV317" s="58"/>
      <c r="VIW317" s="58"/>
      <c r="VIX317" s="58"/>
      <c r="VIY317" s="58"/>
      <c r="VIZ317" s="58"/>
      <c r="VJA317" s="58"/>
      <c r="VJB317" s="58"/>
      <c r="VJC317" s="58"/>
      <c r="VJD317" s="58"/>
      <c r="VJE317" s="58"/>
      <c r="VJF317" s="58"/>
      <c r="VJG317" s="58"/>
      <c r="VJH317" s="58"/>
      <c r="VJI317" s="58"/>
      <c r="VJJ317" s="58"/>
      <c r="VJK317" s="58"/>
      <c r="VJL317" s="58"/>
      <c r="VJM317" s="58"/>
      <c r="VJN317" s="58"/>
      <c r="VJO317" s="58"/>
      <c r="VJP317" s="58"/>
      <c r="VJQ317" s="58"/>
      <c r="VJR317" s="58"/>
      <c r="VJS317" s="58"/>
      <c r="VJT317" s="58"/>
      <c r="VJU317" s="58"/>
      <c r="VJV317" s="58"/>
      <c r="VJW317" s="58"/>
      <c r="VJX317" s="58"/>
      <c r="VJY317" s="58"/>
      <c r="VJZ317" s="58"/>
      <c r="VKA317" s="58"/>
      <c r="VKB317" s="58"/>
      <c r="VKC317" s="58"/>
      <c r="VKD317" s="58"/>
      <c r="VKE317" s="58"/>
      <c r="VKF317" s="58"/>
      <c r="VKG317" s="58"/>
      <c r="VKH317" s="58"/>
      <c r="VKI317" s="58"/>
      <c r="VKJ317" s="58"/>
      <c r="VKK317" s="58"/>
      <c r="VKL317" s="58"/>
      <c r="VKM317" s="58"/>
      <c r="VKN317" s="58"/>
      <c r="VKO317" s="58"/>
      <c r="VKP317" s="58"/>
      <c r="VKQ317" s="58"/>
      <c r="VKR317" s="58"/>
      <c r="VKS317" s="58"/>
      <c r="VKT317" s="58"/>
      <c r="VKU317" s="58"/>
      <c r="VKV317" s="58"/>
      <c r="VKW317" s="58"/>
      <c r="VKX317" s="58"/>
      <c r="VKY317" s="58"/>
      <c r="VKZ317" s="58"/>
      <c r="VLA317" s="58"/>
      <c r="VLB317" s="58"/>
      <c r="VLC317" s="58"/>
      <c r="VLD317" s="58"/>
      <c r="VLE317" s="58"/>
      <c r="VLF317" s="58"/>
      <c r="VLG317" s="58"/>
      <c r="VLH317" s="58"/>
      <c r="VLI317" s="58"/>
      <c r="VLJ317" s="58"/>
      <c r="VLK317" s="58"/>
      <c r="VLL317" s="58"/>
      <c r="VLM317" s="58"/>
      <c r="VLN317" s="58"/>
      <c r="VLO317" s="58"/>
      <c r="VLP317" s="58"/>
      <c r="VLQ317" s="58"/>
      <c r="VLR317" s="58"/>
      <c r="VLS317" s="58"/>
      <c r="VLT317" s="58"/>
      <c r="VLU317" s="58"/>
      <c r="VLV317" s="58"/>
      <c r="VLW317" s="58"/>
      <c r="VLX317" s="58"/>
      <c r="VLY317" s="58"/>
      <c r="VLZ317" s="58"/>
      <c r="VMA317" s="58"/>
      <c r="VMB317" s="58"/>
      <c r="VMC317" s="58"/>
      <c r="VMD317" s="58"/>
      <c r="VME317" s="58"/>
      <c r="VMF317" s="58"/>
      <c r="VMG317" s="58"/>
      <c r="VMH317" s="58"/>
      <c r="VMI317" s="58"/>
      <c r="VMJ317" s="58"/>
      <c r="VMK317" s="58"/>
      <c r="VML317" s="58"/>
      <c r="VMM317" s="58"/>
      <c r="VMN317" s="58"/>
      <c r="VMO317" s="58"/>
      <c r="VMP317" s="58"/>
      <c r="VMQ317" s="58"/>
      <c r="VMR317" s="58"/>
      <c r="VMS317" s="58"/>
      <c r="VMT317" s="58"/>
      <c r="VMU317" s="58"/>
      <c r="VMV317" s="58"/>
      <c r="VMW317" s="58"/>
      <c r="VMX317" s="58"/>
      <c r="VMY317" s="58"/>
      <c r="VMZ317" s="58"/>
      <c r="VNA317" s="58"/>
      <c r="VNB317" s="58"/>
      <c r="VNC317" s="58"/>
      <c r="VND317" s="58"/>
      <c r="VNE317" s="58"/>
      <c r="VNF317" s="58"/>
      <c r="VNG317" s="58"/>
      <c r="VNH317" s="58"/>
      <c r="VNI317" s="58"/>
      <c r="VNJ317" s="58"/>
      <c r="VNK317" s="58"/>
      <c r="VNL317" s="58"/>
      <c r="VNM317" s="58"/>
      <c r="VNN317" s="58"/>
      <c r="VNO317" s="58"/>
      <c r="VNP317" s="58"/>
      <c r="VNQ317" s="58"/>
      <c r="VNR317" s="58"/>
      <c r="VNS317" s="58"/>
      <c r="VNT317" s="58"/>
      <c r="VNU317" s="58"/>
      <c r="VNV317" s="58"/>
      <c r="VNW317" s="58"/>
      <c r="VNX317" s="58"/>
      <c r="VNY317" s="58"/>
      <c r="VNZ317" s="58"/>
      <c r="VOA317" s="58"/>
      <c r="VOB317" s="58"/>
      <c r="VOC317" s="58"/>
      <c r="VOD317" s="58"/>
      <c r="VOE317" s="58"/>
      <c r="VOF317" s="58"/>
      <c r="VOG317" s="58"/>
      <c r="VOH317" s="58"/>
      <c r="VOI317" s="58"/>
      <c r="VOJ317" s="58"/>
      <c r="VOK317" s="58"/>
      <c r="VOL317" s="58"/>
      <c r="VOM317" s="58"/>
      <c r="VON317" s="58"/>
      <c r="VOO317" s="58"/>
      <c r="VOP317" s="58"/>
      <c r="VOQ317" s="58"/>
      <c r="VOR317" s="58"/>
      <c r="VOS317" s="58"/>
      <c r="VOT317" s="58"/>
      <c r="VOU317" s="58"/>
      <c r="VOV317" s="58"/>
      <c r="VOW317" s="58"/>
      <c r="VOX317" s="58"/>
      <c r="VOY317" s="58"/>
      <c r="VOZ317" s="58"/>
      <c r="VPA317" s="58"/>
      <c r="VPB317" s="58"/>
      <c r="VPC317" s="58"/>
      <c r="VPD317" s="58"/>
      <c r="VPE317" s="58"/>
      <c r="VPF317" s="58"/>
      <c r="VPG317" s="58"/>
      <c r="VPH317" s="58"/>
      <c r="VPI317" s="58"/>
      <c r="VPJ317" s="58"/>
      <c r="VPK317" s="58"/>
      <c r="VPL317" s="58"/>
      <c r="VPM317" s="58"/>
      <c r="VPN317" s="58"/>
      <c r="VPO317" s="58"/>
      <c r="VPP317" s="58"/>
      <c r="VPQ317" s="58"/>
      <c r="VPR317" s="58"/>
      <c r="VPS317" s="58"/>
      <c r="VPT317" s="58"/>
      <c r="VPU317" s="58"/>
      <c r="VPV317" s="58"/>
      <c r="VPW317" s="58"/>
      <c r="VPX317" s="58"/>
      <c r="VPY317" s="58"/>
      <c r="VPZ317" s="58"/>
      <c r="VQA317" s="58"/>
      <c r="VQB317" s="58"/>
      <c r="VQC317" s="58"/>
      <c r="VQD317" s="58"/>
      <c r="VQE317" s="58"/>
      <c r="VQF317" s="58"/>
      <c r="VQG317" s="58"/>
      <c r="VQH317" s="58"/>
      <c r="VQI317" s="58"/>
      <c r="VQJ317" s="58"/>
      <c r="VQK317" s="58"/>
      <c r="VQL317" s="58"/>
      <c r="VQM317" s="58"/>
      <c r="VQN317" s="58"/>
      <c r="VQO317" s="58"/>
      <c r="VQP317" s="58"/>
      <c r="VQQ317" s="58"/>
      <c r="VQR317" s="58"/>
      <c r="VQS317" s="58"/>
      <c r="VQT317" s="58"/>
      <c r="VQU317" s="58"/>
      <c r="VQV317" s="58"/>
      <c r="VQW317" s="58"/>
      <c r="VQX317" s="58"/>
      <c r="VQY317" s="58"/>
      <c r="VQZ317" s="58"/>
      <c r="VRA317" s="58"/>
      <c r="VRB317" s="58"/>
      <c r="VRC317" s="58"/>
      <c r="VRD317" s="58"/>
      <c r="VRE317" s="58"/>
      <c r="VRF317" s="58"/>
      <c r="VRG317" s="58"/>
      <c r="VRH317" s="58"/>
      <c r="VRI317" s="58"/>
      <c r="VRJ317" s="58"/>
      <c r="VRK317" s="58"/>
      <c r="VRL317" s="58"/>
      <c r="VRM317" s="58"/>
      <c r="VRN317" s="58"/>
      <c r="VRO317" s="58"/>
      <c r="VRP317" s="58"/>
      <c r="VRQ317" s="58"/>
      <c r="VRR317" s="58"/>
      <c r="VRS317" s="58"/>
      <c r="VRT317" s="58"/>
      <c r="VRU317" s="58"/>
      <c r="VRV317" s="58"/>
      <c r="VRW317" s="58"/>
      <c r="VRX317" s="58"/>
      <c r="VRY317" s="58"/>
      <c r="VRZ317" s="58"/>
      <c r="VSA317" s="58"/>
      <c r="VSB317" s="58"/>
      <c r="VSC317" s="58"/>
      <c r="VSD317" s="58"/>
      <c r="VSE317" s="58"/>
      <c r="VSF317" s="58"/>
      <c r="VSG317" s="58"/>
      <c r="VSH317" s="58"/>
      <c r="VSI317" s="58"/>
      <c r="VSJ317" s="58"/>
      <c r="VSK317" s="58"/>
      <c r="VSL317" s="58"/>
      <c r="VSM317" s="58"/>
      <c r="VSN317" s="58"/>
      <c r="VSO317" s="58"/>
      <c r="VSP317" s="58"/>
      <c r="VSQ317" s="58"/>
      <c r="VSR317" s="58"/>
      <c r="VSS317" s="58"/>
      <c r="VST317" s="58"/>
      <c r="VSU317" s="58"/>
      <c r="VSV317" s="58"/>
      <c r="VSW317" s="58"/>
      <c r="VSX317" s="58"/>
      <c r="VSY317" s="58"/>
      <c r="VSZ317" s="58"/>
      <c r="VTA317" s="58"/>
      <c r="VTB317" s="58"/>
      <c r="VTC317" s="58"/>
      <c r="VTD317" s="58"/>
      <c r="VTE317" s="58"/>
      <c r="VTF317" s="58"/>
      <c r="VTG317" s="58"/>
      <c r="VTH317" s="58"/>
      <c r="VTI317" s="58"/>
      <c r="VTJ317" s="58"/>
      <c r="VTK317" s="58"/>
      <c r="VTL317" s="58"/>
      <c r="VTM317" s="58"/>
      <c r="VTN317" s="58"/>
      <c r="VTO317" s="58"/>
      <c r="VTP317" s="58"/>
      <c r="VTQ317" s="58"/>
      <c r="VTR317" s="58"/>
      <c r="VTS317" s="58"/>
      <c r="VTT317" s="58"/>
      <c r="VTU317" s="58"/>
      <c r="VTV317" s="58"/>
      <c r="VTW317" s="58"/>
      <c r="VTX317" s="58"/>
      <c r="VTY317" s="58"/>
      <c r="VTZ317" s="58"/>
      <c r="VUA317" s="58"/>
      <c r="VUB317" s="58"/>
      <c r="VUC317" s="58"/>
      <c r="VUD317" s="58"/>
      <c r="VUE317" s="58"/>
      <c r="VUF317" s="58"/>
      <c r="VUG317" s="58"/>
      <c r="VUH317" s="58"/>
      <c r="VUI317" s="58"/>
      <c r="VUJ317" s="58"/>
      <c r="VUK317" s="58"/>
      <c r="VUL317" s="58"/>
      <c r="VUM317" s="58"/>
      <c r="VUN317" s="58"/>
      <c r="VUO317" s="58"/>
      <c r="VUP317" s="58"/>
      <c r="VUQ317" s="58"/>
      <c r="VUR317" s="58"/>
      <c r="VUS317" s="58"/>
      <c r="VUT317" s="58"/>
      <c r="VUU317" s="58"/>
      <c r="VUV317" s="58"/>
      <c r="VUW317" s="58"/>
      <c r="VUX317" s="58"/>
      <c r="VUY317" s="58"/>
      <c r="VUZ317" s="58"/>
      <c r="VVA317" s="58"/>
      <c r="VVB317" s="58"/>
      <c r="VVC317" s="58"/>
      <c r="VVD317" s="58"/>
      <c r="VVE317" s="58"/>
      <c r="VVF317" s="58"/>
      <c r="VVG317" s="58"/>
      <c r="VVH317" s="58"/>
      <c r="VVI317" s="58"/>
      <c r="VVJ317" s="58"/>
      <c r="VVK317" s="58"/>
      <c r="VVL317" s="58"/>
      <c r="VVM317" s="58"/>
      <c r="VVN317" s="58"/>
      <c r="VVO317" s="58"/>
      <c r="VVP317" s="58"/>
      <c r="VVQ317" s="58"/>
      <c r="VVR317" s="58"/>
      <c r="VVS317" s="58"/>
      <c r="VVT317" s="58"/>
      <c r="VVU317" s="58"/>
      <c r="VVV317" s="58"/>
      <c r="VVW317" s="58"/>
      <c r="VVX317" s="58"/>
      <c r="VVY317" s="58"/>
      <c r="VVZ317" s="58"/>
      <c r="VWA317" s="58"/>
      <c r="VWB317" s="58"/>
      <c r="VWC317" s="58"/>
      <c r="VWD317" s="58"/>
      <c r="VWE317" s="58"/>
      <c r="VWF317" s="58"/>
      <c r="VWG317" s="58"/>
      <c r="VWH317" s="58"/>
      <c r="VWI317" s="58"/>
      <c r="VWJ317" s="58"/>
      <c r="VWK317" s="58"/>
      <c r="VWL317" s="58"/>
      <c r="VWM317" s="58"/>
      <c r="VWN317" s="58"/>
      <c r="VWO317" s="58"/>
      <c r="VWP317" s="58"/>
      <c r="VWQ317" s="58"/>
      <c r="VWR317" s="58"/>
      <c r="VWS317" s="58"/>
      <c r="VWT317" s="58"/>
      <c r="VWU317" s="58"/>
      <c r="VWV317" s="58"/>
      <c r="VWW317" s="58"/>
      <c r="VWX317" s="58"/>
      <c r="VWY317" s="58"/>
      <c r="VWZ317" s="58"/>
      <c r="VXA317" s="58"/>
      <c r="VXB317" s="58"/>
      <c r="VXC317" s="58"/>
      <c r="VXD317" s="58"/>
      <c r="VXE317" s="58"/>
      <c r="VXF317" s="58"/>
      <c r="VXG317" s="58"/>
      <c r="VXH317" s="58"/>
      <c r="VXI317" s="58"/>
      <c r="VXJ317" s="58"/>
      <c r="VXK317" s="58"/>
      <c r="VXL317" s="58"/>
      <c r="VXM317" s="58"/>
      <c r="VXN317" s="58"/>
      <c r="VXO317" s="58"/>
      <c r="VXP317" s="58"/>
      <c r="VXQ317" s="58"/>
      <c r="VXR317" s="58"/>
      <c r="VXS317" s="58"/>
      <c r="VXT317" s="58"/>
      <c r="VXU317" s="58"/>
      <c r="VXV317" s="58"/>
      <c r="VXW317" s="58"/>
      <c r="VXX317" s="58"/>
      <c r="VXY317" s="58"/>
      <c r="VXZ317" s="58"/>
      <c r="VYA317" s="58"/>
      <c r="VYB317" s="58"/>
      <c r="VYC317" s="58"/>
      <c r="VYD317" s="58"/>
      <c r="VYE317" s="58"/>
      <c r="VYF317" s="58"/>
      <c r="VYG317" s="58"/>
      <c r="VYH317" s="58"/>
      <c r="VYI317" s="58"/>
      <c r="VYJ317" s="58"/>
      <c r="VYK317" s="58"/>
      <c r="VYL317" s="58"/>
      <c r="VYM317" s="58"/>
      <c r="VYN317" s="58"/>
      <c r="VYO317" s="58"/>
      <c r="VYP317" s="58"/>
      <c r="VYQ317" s="58"/>
      <c r="VYR317" s="58"/>
      <c r="VYS317" s="58"/>
      <c r="VYT317" s="58"/>
      <c r="VYU317" s="58"/>
      <c r="VYV317" s="58"/>
      <c r="VYW317" s="58"/>
      <c r="VYX317" s="58"/>
      <c r="VYY317" s="58"/>
      <c r="VYZ317" s="58"/>
      <c r="VZA317" s="58"/>
      <c r="VZB317" s="58"/>
      <c r="VZC317" s="58"/>
      <c r="VZD317" s="58"/>
      <c r="VZE317" s="58"/>
      <c r="VZF317" s="58"/>
      <c r="VZG317" s="58"/>
      <c r="VZH317" s="58"/>
      <c r="VZI317" s="58"/>
      <c r="VZJ317" s="58"/>
      <c r="VZK317" s="58"/>
      <c r="VZL317" s="58"/>
      <c r="VZM317" s="58"/>
      <c r="VZN317" s="58"/>
      <c r="VZO317" s="58"/>
      <c r="VZP317" s="58"/>
      <c r="VZQ317" s="58"/>
      <c r="VZR317" s="58"/>
      <c r="VZS317" s="58"/>
      <c r="VZT317" s="58"/>
      <c r="VZU317" s="58"/>
      <c r="VZV317" s="58"/>
      <c r="VZW317" s="58"/>
      <c r="VZX317" s="58"/>
      <c r="VZY317" s="58"/>
      <c r="VZZ317" s="58"/>
      <c r="WAA317" s="58"/>
      <c r="WAB317" s="58"/>
      <c r="WAC317" s="58"/>
      <c r="WAD317" s="58"/>
      <c r="WAE317" s="58"/>
      <c r="WAF317" s="58"/>
      <c r="WAG317" s="58"/>
      <c r="WAH317" s="58"/>
      <c r="WAI317" s="58"/>
      <c r="WAJ317" s="58"/>
      <c r="WAK317" s="58"/>
      <c r="WAL317" s="58"/>
      <c r="WAM317" s="58"/>
      <c r="WAN317" s="58"/>
      <c r="WAO317" s="58"/>
      <c r="WAP317" s="58"/>
      <c r="WAQ317" s="58"/>
      <c r="WAR317" s="58"/>
      <c r="WAS317" s="58"/>
      <c r="WAT317" s="58"/>
      <c r="WAU317" s="58"/>
      <c r="WAV317" s="58"/>
      <c r="WAW317" s="58"/>
      <c r="WAX317" s="58"/>
      <c r="WAY317" s="58"/>
      <c r="WAZ317" s="58"/>
      <c r="WBA317" s="58"/>
      <c r="WBB317" s="58"/>
      <c r="WBC317" s="58"/>
      <c r="WBD317" s="58"/>
      <c r="WBE317" s="58"/>
      <c r="WBF317" s="58"/>
      <c r="WBG317" s="58"/>
      <c r="WBH317" s="58"/>
      <c r="WBI317" s="58"/>
      <c r="WBJ317" s="58"/>
      <c r="WBK317" s="58"/>
      <c r="WBL317" s="58"/>
      <c r="WBM317" s="58"/>
      <c r="WBN317" s="58"/>
      <c r="WBO317" s="58"/>
      <c r="WBP317" s="58"/>
      <c r="WBQ317" s="58"/>
      <c r="WBR317" s="58"/>
      <c r="WBS317" s="58"/>
      <c r="WBT317" s="58"/>
      <c r="WBU317" s="58"/>
      <c r="WBV317" s="58"/>
      <c r="WBW317" s="58"/>
      <c r="WBX317" s="58"/>
      <c r="WBY317" s="58"/>
      <c r="WBZ317" s="58"/>
      <c r="WCA317" s="58"/>
      <c r="WCB317" s="58"/>
      <c r="WCC317" s="58"/>
      <c r="WCD317" s="58"/>
      <c r="WCE317" s="58"/>
      <c r="WCF317" s="58"/>
      <c r="WCG317" s="58"/>
      <c r="WCH317" s="58"/>
      <c r="WCI317" s="58"/>
      <c r="WCJ317" s="58"/>
      <c r="WCK317" s="58"/>
      <c r="WCL317" s="58"/>
      <c r="WCM317" s="58"/>
      <c r="WCN317" s="58"/>
      <c r="WCO317" s="58"/>
      <c r="WCP317" s="58"/>
      <c r="WCQ317" s="58"/>
      <c r="WCR317" s="58"/>
      <c r="WCS317" s="58"/>
      <c r="WCT317" s="58"/>
      <c r="WCU317" s="58"/>
      <c r="WCV317" s="58"/>
      <c r="WCW317" s="58"/>
      <c r="WCX317" s="58"/>
      <c r="WCY317" s="58"/>
      <c r="WCZ317" s="58"/>
      <c r="WDA317" s="58"/>
      <c r="WDB317" s="58"/>
      <c r="WDC317" s="58"/>
      <c r="WDD317" s="58"/>
      <c r="WDE317" s="58"/>
      <c r="WDF317" s="58"/>
      <c r="WDG317" s="58"/>
      <c r="WDH317" s="58"/>
      <c r="WDI317" s="58"/>
      <c r="WDJ317" s="58"/>
      <c r="WDK317" s="58"/>
      <c r="WDL317" s="58"/>
      <c r="WDM317" s="58"/>
      <c r="WDN317" s="58"/>
      <c r="WDO317" s="58"/>
      <c r="WDP317" s="58"/>
      <c r="WDQ317" s="58"/>
      <c r="WDR317" s="58"/>
      <c r="WDS317" s="58"/>
      <c r="WDT317" s="58"/>
      <c r="WDU317" s="58"/>
      <c r="WDV317" s="58"/>
      <c r="WDW317" s="58"/>
      <c r="WDX317" s="58"/>
      <c r="WDY317" s="58"/>
      <c r="WDZ317" s="58"/>
      <c r="WEA317" s="58"/>
      <c r="WEB317" s="58"/>
      <c r="WEC317" s="58"/>
      <c r="WED317" s="58"/>
      <c r="WEE317" s="58"/>
      <c r="WEF317" s="58"/>
      <c r="WEG317" s="58"/>
      <c r="WEH317" s="58"/>
      <c r="WEI317" s="58"/>
      <c r="WEJ317" s="58"/>
      <c r="WEK317" s="58"/>
      <c r="WEL317" s="58"/>
      <c r="WEM317" s="58"/>
      <c r="WEN317" s="58"/>
      <c r="WEO317" s="58"/>
      <c r="WEP317" s="58"/>
      <c r="WEQ317" s="58"/>
      <c r="WER317" s="58"/>
      <c r="WES317" s="58"/>
      <c r="WET317" s="58"/>
      <c r="WEU317" s="58"/>
      <c r="WEV317" s="58"/>
      <c r="WEW317" s="58"/>
      <c r="WEX317" s="58"/>
      <c r="WEY317" s="58"/>
      <c r="WEZ317" s="58"/>
      <c r="WFA317" s="58"/>
      <c r="WFB317" s="58"/>
      <c r="WFC317" s="58"/>
      <c r="WFD317" s="58"/>
      <c r="WFE317" s="58"/>
      <c r="WFF317" s="58"/>
      <c r="WFG317" s="58"/>
      <c r="WFH317" s="58"/>
      <c r="WFI317" s="58"/>
      <c r="WFJ317" s="58"/>
      <c r="WFK317" s="58"/>
      <c r="WFL317" s="58"/>
      <c r="WFM317" s="58"/>
      <c r="WFN317" s="58"/>
      <c r="WFO317" s="58"/>
      <c r="WFP317" s="58"/>
      <c r="WFQ317" s="58"/>
      <c r="WFR317" s="58"/>
      <c r="WFS317" s="58"/>
      <c r="WFT317" s="58"/>
      <c r="WFU317" s="58"/>
      <c r="WFV317" s="58"/>
      <c r="WFW317" s="58"/>
      <c r="WFX317" s="58"/>
      <c r="WFY317" s="58"/>
      <c r="WFZ317" s="58"/>
      <c r="WGA317" s="58"/>
      <c r="WGB317" s="58"/>
      <c r="WGC317" s="58"/>
      <c r="WGD317" s="58"/>
      <c r="WGE317" s="58"/>
      <c r="WGF317" s="58"/>
      <c r="WGG317" s="58"/>
      <c r="WGH317" s="58"/>
      <c r="WGI317" s="58"/>
      <c r="WGJ317" s="58"/>
      <c r="WGK317" s="58"/>
      <c r="WGL317" s="58"/>
      <c r="WGM317" s="58"/>
      <c r="WGN317" s="58"/>
      <c r="WGO317" s="58"/>
      <c r="WGP317" s="58"/>
      <c r="WGQ317" s="58"/>
      <c r="WGR317" s="58"/>
      <c r="WGS317" s="58"/>
      <c r="WGT317" s="58"/>
      <c r="WGU317" s="58"/>
      <c r="WGV317" s="58"/>
      <c r="WGW317" s="58"/>
      <c r="WGX317" s="58"/>
      <c r="WGY317" s="58"/>
      <c r="WGZ317" s="58"/>
      <c r="WHA317" s="58"/>
      <c r="WHB317" s="58"/>
      <c r="WHC317" s="58"/>
      <c r="WHD317" s="58"/>
      <c r="WHE317" s="58"/>
      <c r="WHF317" s="58"/>
      <c r="WHG317" s="58"/>
      <c r="WHH317" s="58"/>
      <c r="WHI317" s="58"/>
      <c r="WHJ317" s="58"/>
      <c r="WHK317" s="58"/>
      <c r="WHL317" s="58"/>
      <c r="WHM317" s="58"/>
      <c r="WHN317" s="58"/>
      <c r="WHO317" s="58"/>
      <c r="WHP317" s="58"/>
      <c r="WHQ317" s="58"/>
      <c r="WHR317" s="58"/>
      <c r="WHS317" s="58"/>
      <c r="WHT317" s="58"/>
      <c r="WHU317" s="58"/>
      <c r="WHV317" s="58"/>
      <c r="WHW317" s="58"/>
      <c r="WHX317" s="58"/>
      <c r="WHY317" s="58"/>
      <c r="WHZ317" s="58"/>
      <c r="WIA317" s="58"/>
      <c r="WIB317" s="58"/>
      <c r="WIC317" s="58"/>
      <c r="WID317" s="58"/>
      <c r="WIE317" s="58"/>
      <c r="WIF317" s="58"/>
      <c r="WIG317" s="58"/>
      <c r="WIH317" s="58"/>
      <c r="WII317" s="58"/>
      <c r="WIJ317" s="58"/>
      <c r="WIK317" s="58"/>
      <c r="WIL317" s="58"/>
      <c r="WIM317" s="58"/>
      <c r="WIN317" s="58"/>
      <c r="WIO317" s="58"/>
      <c r="WIP317" s="58"/>
      <c r="WIQ317" s="58"/>
      <c r="WIR317" s="58"/>
      <c r="WIS317" s="58"/>
      <c r="WIT317" s="58"/>
      <c r="WIU317" s="58"/>
      <c r="WIV317" s="58"/>
      <c r="WIW317" s="58"/>
      <c r="WIX317" s="58"/>
      <c r="WIY317" s="58"/>
      <c r="WIZ317" s="58"/>
      <c r="WJA317" s="58"/>
      <c r="WJB317" s="58"/>
      <c r="WJC317" s="58"/>
      <c r="WJD317" s="58"/>
      <c r="WJE317" s="58"/>
      <c r="WJF317" s="58"/>
      <c r="WJG317" s="58"/>
      <c r="WJH317" s="58"/>
      <c r="WJI317" s="58"/>
      <c r="WJJ317" s="58"/>
      <c r="WJK317" s="58"/>
      <c r="WJL317" s="58"/>
      <c r="WJM317" s="58"/>
      <c r="WJN317" s="58"/>
      <c r="WJO317" s="58"/>
      <c r="WJP317" s="58"/>
      <c r="WJQ317" s="58"/>
      <c r="WJR317" s="58"/>
      <c r="WJS317" s="58"/>
      <c r="WJT317" s="58"/>
      <c r="WJU317" s="58"/>
      <c r="WJV317" s="58"/>
      <c r="WJW317" s="58"/>
      <c r="WJX317" s="58"/>
      <c r="WJY317" s="58"/>
      <c r="WJZ317" s="58"/>
      <c r="WKA317" s="58"/>
      <c r="WKB317" s="58"/>
      <c r="WKC317" s="58"/>
      <c r="WKD317" s="58"/>
      <c r="WKE317" s="58"/>
      <c r="WKF317" s="58"/>
      <c r="WKG317" s="58"/>
      <c r="WKH317" s="58"/>
      <c r="WKI317" s="58"/>
      <c r="WKJ317" s="58"/>
      <c r="WKK317" s="58"/>
      <c r="WKL317" s="58"/>
      <c r="WKM317" s="58"/>
      <c r="WKN317" s="58"/>
      <c r="WKO317" s="58"/>
      <c r="WKP317" s="58"/>
      <c r="WKQ317" s="58"/>
      <c r="WKR317" s="58"/>
      <c r="WKS317" s="58"/>
      <c r="WKT317" s="58"/>
      <c r="WKU317" s="58"/>
      <c r="WKV317" s="58"/>
      <c r="WKW317" s="58"/>
      <c r="WKX317" s="58"/>
      <c r="WKY317" s="58"/>
      <c r="WKZ317" s="58"/>
      <c r="WLA317" s="58"/>
      <c r="WLB317" s="58"/>
      <c r="WLC317" s="58"/>
      <c r="WLD317" s="58"/>
      <c r="WLE317" s="58"/>
      <c r="WLF317" s="58"/>
      <c r="WLG317" s="58"/>
      <c r="WLH317" s="58"/>
      <c r="WLI317" s="58"/>
      <c r="WLJ317" s="58"/>
      <c r="WLK317" s="58"/>
      <c r="WLL317" s="58"/>
      <c r="WLM317" s="58"/>
      <c r="WLN317" s="58"/>
      <c r="WLO317" s="58"/>
      <c r="WLP317" s="58"/>
      <c r="WLQ317" s="58"/>
      <c r="WLR317" s="58"/>
      <c r="WLS317" s="58"/>
      <c r="WLT317" s="58"/>
      <c r="WLU317" s="58"/>
      <c r="WLV317" s="58"/>
      <c r="WLW317" s="58"/>
      <c r="WLX317" s="58"/>
      <c r="WLY317" s="58"/>
      <c r="WLZ317" s="58"/>
      <c r="WMA317" s="58"/>
      <c r="WMB317" s="58"/>
      <c r="WMC317" s="58"/>
      <c r="WMD317" s="58"/>
      <c r="WME317" s="58"/>
      <c r="WMF317" s="58"/>
      <c r="WMG317" s="58"/>
      <c r="WMH317" s="58"/>
      <c r="WMI317" s="58"/>
      <c r="WMJ317" s="58"/>
      <c r="WMK317" s="58"/>
      <c r="WML317" s="58"/>
      <c r="WMM317" s="58"/>
      <c r="WMN317" s="58"/>
      <c r="WMO317" s="58"/>
      <c r="WMP317" s="58"/>
      <c r="WMQ317" s="58"/>
      <c r="WMR317" s="58"/>
      <c r="WMS317" s="58"/>
      <c r="WMT317" s="58"/>
      <c r="WMU317" s="58"/>
      <c r="WMV317" s="58"/>
      <c r="WMW317" s="58"/>
      <c r="WMX317" s="58"/>
      <c r="WMY317" s="58"/>
      <c r="WMZ317" s="58"/>
      <c r="WNA317" s="58"/>
      <c r="WNB317" s="58"/>
      <c r="WNC317" s="58"/>
      <c r="WND317" s="58"/>
      <c r="WNE317" s="58"/>
      <c r="WNF317" s="58"/>
      <c r="WNG317" s="58"/>
      <c r="WNH317" s="58"/>
      <c r="WNI317" s="58"/>
      <c r="WNJ317" s="58"/>
      <c r="WNK317" s="58"/>
      <c r="WNL317" s="58"/>
      <c r="WNM317" s="58"/>
      <c r="WNN317" s="58"/>
      <c r="WNO317" s="58"/>
      <c r="WNP317" s="58"/>
      <c r="WNQ317" s="58"/>
      <c r="WNR317" s="58"/>
      <c r="WNS317" s="58"/>
      <c r="WNT317" s="58"/>
      <c r="WNU317" s="58"/>
      <c r="WNV317" s="58"/>
      <c r="WNW317" s="58"/>
      <c r="WNX317" s="58"/>
      <c r="WNY317" s="58"/>
      <c r="WNZ317" s="58"/>
      <c r="WOA317" s="58"/>
      <c r="WOB317" s="58"/>
      <c r="WOC317" s="58"/>
      <c r="WOD317" s="58"/>
      <c r="WOE317" s="58"/>
      <c r="WOF317" s="58"/>
      <c r="WOG317" s="58"/>
      <c r="WOH317" s="58"/>
      <c r="WOI317" s="58"/>
      <c r="WOJ317" s="58"/>
      <c r="WOK317" s="58"/>
      <c r="WOL317" s="58"/>
      <c r="WOM317" s="58"/>
      <c r="WON317" s="58"/>
      <c r="WOO317" s="58"/>
      <c r="WOP317" s="58"/>
      <c r="WOQ317" s="58"/>
      <c r="WOR317" s="58"/>
      <c r="WOS317" s="58"/>
      <c r="WOT317" s="58"/>
      <c r="WOU317" s="58"/>
      <c r="WOV317" s="58"/>
      <c r="WOW317" s="58"/>
      <c r="WOX317" s="58"/>
      <c r="WOY317" s="58"/>
      <c r="WOZ317" s="58"/>
      <c r="WPA317" s="58"/>
      <c r="WPB317" s="58"/>
      <c r="WPC317" s="58"/>
      <c r="WPD317" s="58"/>
      <c r="WPE317" s="58"/>
      <c r="WPF317" s="58"/>
      <c r="WPG317" s="58"/>
      <c r="WPH317" s="58"/>
      <c r="WPI317" s="58"/>
      <c r="WPJ317" s="58"/>
      <c r="WPK317" s="58"/>
      <c r="WPL317" s="58"/>
      <c r="WPM317" s="58"/>
      <c r="WPN317" s="58"/>
      <c r="WPO317" s="58"/>
      <c r="WPP317" s="58"/>
      <c r="WPQ317" s="58"/>
      <c r="WPR317" s="58"/>
      <c r="WPS317" s="58"/>
      <c r="WPT317" s="58"/>
      <c r="WPU317" s="58"/>
      <c r="WPV317" s="58"/>
      <c r="WPW317" s="58"/>
      <c r="WPX317" s="58"/>
      <c r="WPY317" s="58"/>
      <c r="WPZ317" s="58"/>
      <c r="WQA317" s="58"/>
      <c r="WQB317" s="58"/>
      <c r="WQC317" s="58"/>
      <c r="WQD317" s="58"/>
      <c r="WQE317" s="58"/>
      <c r="WQF317" s="58"/>
      <c r="WQG317" s="58"/>
      <c r="WQH317" s="58"/>
      <c r="WQI317" s="58"/>
      <c r="WQJ317" s="58"/>
      <c r="WQK317" s="58"/>
      <c r="WQL317" s="58"/>
      <c r="WQM317" s="58"/>
      <c r="WQN317" s="58"/>
      <c r="WQO317" s="58"/>
      <c r="WQP317" s="58"/>
      <c r="WQQ317" s="58"/>
      <c r="WQR317" s="58"/>
      <c r="WQS317" s="58"/>
      <c r="WQT317" s="58"/>
      <c r="WQU317" s="58"/>
      <c r="WQV317" s="58"/>
      <c r="WQW317" s="58"/>
      <c r="WQX317" s="58"/>
      <c r="WQY317" s="58"/>
      <c r="WQZ317" s="58"/>
      <c r="WRA317" s="58"/>
      <c r="WRB317" s="58"/>
      <c r="WRC317" s="58"/>
      <c r="WRD317" s="58"/>
      <c r="WRE317" s="58"/>
      <c r="WRF317" s="58"/>
      <c r="WRG317" s="58"/>
      <c r="WRH317" s="58"/>
      <c r="WRI317" s="58"/>
      <c r="WRJ317" s="58"/>
      <c r="WRK317" s="58"/>
      <c r="WRL317" s="58"/>
      <c r="WRM317" s="58"/>
      <c r="WRN317" s="58"/>
      <c r="WRO317" s="58"/>
      <c r="WRP317" s="58"/>
      <c r="WRQ317" s="58"/>
      <c r="WRR317" s="58"/>
      <c r="WRS317" s="58"/>
      <c r="WRT317" s="58"/>
      <c r="WRU317" s="58"/>
      <c r="WRV317" s="58"/>
      <c r="WRW317" s="58"/>
      <c r="WRX317" s="58"/>
      <c r="WRY317" s="58"/>
      <c r="WRZ317" s="58"/>
      <c r="WSA317" s="58"/>
      <c r="WSB317" s="58"/>
      <c r="WSC317" s="58"/>
      <c r="WSD317" s="58"/>
      <c r="WSE317" s="58"/>
      <c r="WSF317" s="58"/>
      <c r="WSG317" s="58"/>
      <c r="WSH317" s="58"/>
      <c r="WSI317" s="58"/>
      <c r="WSJ317" s="58"/>
      <c r="WSK317" s="58"/>
      <c r="WSL317" s="58"/>
      <c r="WSM317" s="58"/>
      <c r="WSN317" s="58"/>
      <c r="WSO317" s="58"/>
      <c r="WSP317" s="58"/>
      <c r="WSQ317" s="58"/>
      <c r="WSR317" s="58"/>
      <c r="WSS317" s="58"/>
      <c r="WST317" s="58"/>
      <c r="WSU317" s="58"/>
      <c r="WSV317" s="58"/>
      <c r="WSW317" s="58"/>
      <c r="WSX317" s="58"/>
      <c r="WSY317" s="58"/>
      <c r="WSZ317" s="58"/>
      <c r="WTA317" s="58"/>
      <c r="WTB317" s="58"/>
      <c r="WTC317" s="58"/>
      <c r="WTD317" s="58"/>
      <c r="WTE317" s="58"/>
      <c r="WTF317" s="58"/>
      <c r="WTG317" s="58"/>
      <c r="WTH317" s="58"/>
      <c r="WTI317" s="58"/>
      <c r="WTJ317" s="58"/>
      <c r="WTK317" s="58"/>
      <c r="WTL317" s="58"/>
      <c r="WTM317" s="58"/>
      <c r="WTN317" s="58"/>
      <c r="WTO317" s="58"/>
      <c r="WTP317" s="58"/>
      <c r="WTQ317" s="58"/>
      <c r="WTR317" s="58"/>
      <c r="WTS317" s="58"/>
      <c r="WTT317" s="58"/>
      <c r="WTU317" s="58"/>
      <c r="WTV317" s="58"/>
      <c r="WTW317" s="58"/>
      <c r="WTX317" s="58"/>
      <c r="WTY317" s="58"/>
      <c r="WTZ317" s="58"/>
      <c r="WUA317" s="58"/>
      <c r="WUB317" s="58"/>
      <c r="WUC317" s="58"/>
      <c r="WUD317" s="58"/>
      <c r="WUE317" s="58"/>
      <c r="WUF317" s="58"/>
      <c r="WUG317" s="58"/>
      <c r="WUH317" s="58"/>
      <c r="WUI317" s="58"/>
      <c r="WUJ317" s="58"/>
      <c r="WUK317" s="58"/>
      <c r="WUL317" s="58"/>
      <c r="WUM317" s="58"/>
      <c r="WUN317" s="58"/>
      <c r="WUO317" s="58"/>
      <c r="WUP317" s="58"/>
      <c r="WUQ317" s="58"/>
      <c r="WUR317" s="58"/>
      <c r="WUS317" s="58"/>
      <c r="WUT317" s="58"/>
      <c r="WUU317" s="58"/>
      <c r="WUV317" s="58"/>
      <c r="WUW317" s="58"/>
      <c r="WUX317" s="58"/>
      <c r="WUY317" s="58"/>
      <c r="WUZ317" s="58"/>
      <c r="WVA317" s="58"/>
      <c r="WVB317" s="58"/>
      <c r="WVC317" s="58"/>
      <c r="WVD317" s="58"/>
      <c r="WVE317" s="58"/>
      <c r="WVF317" s="58"/>
      <c r="WVG317" s="58"/>
      <c r="WVH317" s="58"/>
      <c r="WVI317" s="58"/>
      <c r="WVJ317" s="58"/>
      <c r="WVK317" s="58"/>
      <c r="WVL317" s="58"/>
      <c r="WVM317" s="58"/>
      <c r="WVN317" s="58"/>
      <c r="WVO317" s="58"/>
      <c r="WVP317" s="58"/>
      <c r="WVQ317" s="58"/>
      <c r="WVR317" s="58"/>
      <c r="WVS317" s="58"/>
      <c r="WVT317" s="58"/>
      <c r="WVU317" s="58"/>
      <c r="WVV317" s="58"/>
      <c r="WVW317" s="58"/>
      <c r="WVX317" s="58"/>
      <c r="WVY317" s="58"/>
      <c r="WVZ317" s="58"/>
      <c r="WWA317" s="58"/>
      <c r="WWB317" s="58"/>
      <c r="WWC317" s="58"/>
      <c r="WWD317" s="58"/>
      <c r="WWE317" s="58"/>
      <c r="WWF317" s="58"/>
      <c r="WWG317" s="58"/>
      <c r="WWH317" s="58"/>
      <c r="WWI317" s="58"/>
      <c r="WWJ317" s="58"/>
      <c r="WWK317" s="58"/>
      <c r="WWL317" s="58"/>
      <c r="WWM317" s="58"/>
      <c r="WWN317" s="58"/>
      <c r="WWO317" s="58"/>
      <c r="WWP317" s="58"/>
      <c r="WWQ317" s="58"/>
      <c r="WWR317" s="58"/>
      <c r="WWS317" s="58"/>
      <c r="WWT317" s="58"/>
      <c r="WWU317" s="58"/>
      <c r="WWV317" s="58"/>
      <c r="WWW317" s="58"/>
      <c r="WWX317" s="58"/>
      <c r="WWY317" s="58"/>
      <c r="WWZ317" s="58"/>
      <c r="WXA317" s="58"/>
      <c r="WXB317" s="58"/>
      <c r="WXC317" s="58"/>
      <c r="WXD317" s="58"/>
      <c r="WXE317" s="58"/>
      <c r="WXF317" s="58"/>
      <c r="WXG317" s="58"/>
      <c r="WXH317" s="58"/>
      <c r="WXI317" s="58"/>
      <c r="WXJ317" s="58"/>
      <c r="WXK317" s="58"/>
      <c r="WXL317" s="58"/>
      <c r="WXM317" s="58"/>
      <c r="WXN317" s="58"/>
      <c r="WXO317" s="58"/>
      <c r="WXP317" s="58"/>
      <c r="WXQ317" s="58"/>
      <c r="WXR317" s="58"/>
      <c r="WXS317" s="58"/>
      <c r="WXT317" s="58"/>
      <c r="WXU317" s="58"/>
      <c r="WXV317" s="58"/>
      <c r="WXW317" s="58"/>
      <c r="WXX317" s="58"/>
      <c r="WXY317" s="58"/>
      <c r="WXZ317" s="58"/>
      <c r="WYA317" s="58"/>
      <c r="WYB317" s="58"/>
      <c r="WYC317" s="58"/>
      <c r="WYD317" s="58"/>
      <c r="WYE317" s="58"/>
      <c r="WYF317" s="58"/>
      <c r="WYG317" s="58"/>
      <c r="WYH317" s="58"/>
      <c r="WYI317" s="58"/>
      <c r="WYJ317" s="58"/>
      <c r="WYK317" s="58"/>
      <c r="WYL317" s="58"/>
      <c r="WYM317" s="58"/>
      <c r="WYN317" s="58"/>
      <c r="WYO317" s="58"/>
      <c r="WYP317" s="58"/>
      <c r="WYQ317" s="58"/>
      <c r="WYR317" s="58"/>
      <c r="WYS317" s="58"/>
      <c r="WYT317" s="58"/>
      <c r="WYU317" s="58"/>
      <c r="WYV317" s="58"/>
      <c r="WYW317" s="58"/>
      <c r="WYX317" s="58"/>
      <c r="WYY317" s="58"/>
      <c r="WYZ317" s="58"/>
      <c r="WZA317" s="58"/>
      <c r="WZB317" s="58"/>
      <c r="WZC317" s="58"/>
      <c r="WZD317" s="58"/>
      <c r="WZE317" s="58"/>
      <c r="WZF317" s="58"/>
      <c r="WZG317" s="58"/>
      <c r="WZH317" s="58"/>
      <c r="WZI317" s="58"/>
      <c r="WZJ317" s="58"/>
      <c r="WZK317" s="58"/>
      <c r="WZL317" s="58"/>
      <c r="WZM317" s="58"/>
      <c r="WZN317" s="58"/>
      <c r="WZO317" s="58"/>
      <c r="WZP317" s="58"/>
      <c r="WZQ317" s="58"/>
      <c r="WZR317" s="58"/>
      <c r="WZS317" s="58"/>
      <c r="WZT317" s="58"/>
      <c r="WZU317" s="58"/>
      <c r="WZV317" s="58"/>
      <c r="WZW317" s="58"/>
      <c r="WZX317" s="58"/>
      <c r="WZY317" s="58"/>
      <c r="WZZ317" s="58"/>
      <c r="XAA317" s="58"/>
      <c r="XAB317" s="58"/>
      <c r="XAC317" s="58"/>
      <c r="XAD317" s="58"/>
      <c r="XAE317" s="58"/>
      <c r="XAF317" s="58"/>
      <c r="XAG317" s="58"/>
      <c r="XAH317" s="58"/>
      <c r="XAI317" s="58"/>
      <c r="XAJ317" s="58"/>
      <c r="XAK317" s="58"/>
      <c r="XAL317" s="58"/>
      <c r="XAM317" s="58"/>
      <c r="XAN317" s="58"/>
      <c r="XAO317" s="58"/>
      <c r="XAP317" s="58"/>
      <c r="XAQ317" s="58"/>
      <c r="XAR317" s="58"/>
      <c r="XAS317" s="58"/>
      <c r="XAT317" s="58"/>
      <c r="XAU317" s="58"/>
      <c r="XAV317" s="58"/>
      <c r="XAW317" s="58"/>
      <c r="XAX317" s="58"/>
      <c r="XAY317" s="58"/>
      <c r="XAZ317" s="58"/>
      <c r="XBA317" s="58"/>
      <c r="XBB317" s="58"/>
      <c r="XBC317" s="58"/>
      <c r="XBD317" s="58"/>
      <c r="XBE317" s="58"/>
      <c r="XBF317" s="58"/>
      <c r="XBG317" s="58"/>
      <c r="XBH317" s="58"/>
      <c r="XBI317" s="58"/>
      <c r="XBJ317" s="58"/>
      <c r="XBK317" s="58"/>
      <c r="XBL317" s="58"/>
      <c r="XBM317" s="58"/>
      <c r="XBN317" s="58"/>
      <c r="XBO317" s="58"/>
      <c r="XBP317" s="58"/>
      <c r="XBQ317" s="58"/>
      <c r="XBR317" s="58"/>
      <c r="XBS317" s="58"/>
      <c r="XBT317" s="58"/>
      <c r="XBU317" s="58"/>
      <c r="XBV317" s="58"/>
      <c r="XBW317" s="58"/>
      <c r="XBX317" s="58"/>
      <c r="XBY317" s="58"/>
      <c r="XBZ317" s="58"/>
      <c r="XCA317" s="58"/>
      <c r="XCB317" s="58"/>
      <c r="XCC317" s="58"/>
      <c r="XCD317" s="58"/>
      <c r="XCE317" s="58"/>
      <c r="XCF317" s="58"/>
      <c r="XCG317" s="58"/>
      <c r="XCH317" s="58"/>
      <c r="XCI317" s="58"/>
      <c r="XCJ317" s="58"/>
      <c r="XCK317" s="58"/>
      <c r="XCL317" s="58"/>
      <c r="XCM317" s="58"/>
      <c r="XCN317" s="58"/>
      <c r="XCO317" s="58"/>
      <c r="XCP317" s="58"/>
      <c r="XCQ317" s="58"/>
      <c r="XCR317" s="58"/>
      <c r="XCS317" s="58"/>
      <c r="XCT317" s="58"/>
      <c r="XCU317" s="58"/>
      <c r="XCV317" s="58"/>
      <c r="XCW317" s="58"/>
      <c r="XCX317" s="58"/>
      <c r="XCY317" s="58"/>
      <c r="XCZ317" s="58"/>
      <c r="XDA317" s="58"/>
      <c r="XDB317" s="58"/>
      <c r="XDC317" s="58"/>
      <c r="XDD317" s="58"/>
      <c r="XDE317" s="58"/>
      <c r="XDF317" s="58"/>
      <c r="XDG317" s="58"/>
      <c r="XDH317" s="58"/>
      <c r="XDI317" s="58"/>
      <c r="XDJ317" s="58"/>
      <c r="XDK317" s="58"/>
      <c r="XDL317" s="58"/>
      <c r="XDM317" s="58"/>
      <c r="XDN317" s="58"/>
      <c r="XDO317" s="58"/>
      <c r="XDP317" s="58"/>
      <c r="XDQ317" s="58"/>
      <c r="XDR317" s="58"/>
      <c r="XDS317" s="58"/>
      <c r="XDT317" s="58"/>
      <c r="XDU317" s="58"/>
      <c r="XDV317" s="58"/>
      <c r="XDW317" s="58"/>
      <c r="XDX317" s="58"/>
      <c r="XDY317" s="58"/>
      <c r="XDZ317" s="58"/>
      <c r="XEA317" s="58"/>
      <c r="XEB317" s="58"/>
      <c r="XEC317" s="58"/>
      <c r="XED317" s="58"/>
      <c r="XEE317" s="58"/>
      <c r="XEF317" s="58"/>
      <c r="XEG317" s="58"/>
      <c r="XEH317" s="58"/>
      <c r="XEI317" s="58"/>
      <c r="XEJ317" s="58"/>
      <c r="XEK317" s="58"/>
      <c r="XEL317" s="58"/>
      <c r="XEM317" s="58"/>
      <c r="XEN317" s="58"/>
      <c r="XEO317" s="58"/>
      <c r="XEP317" s="58"/>
      <c r="XEQ317" s="58"/>
      <c r="XER317" s="58"/>
      <c r="XES317" s="58"/>
      <c r="XET317" s="58"/>
      <c r="XEU317" s="58"/>
      <c r="XEV317" s="58"/>
      <c r="XEW317" s="58"/>
      <c r="XEX317" s="58"/>
      <c r="XEY317" s="58"/>
      <c r="XEZ317" s="58"/>
      <c r="XFA317" s="58"/>
      <c r="XFB317" s="58"/>
      <c r="XFC317" s="58"/>
      <c r="XFD317" s="58"/>
    </row>
    <row r="318" spans="1:16384" s="58" customFormat="1" ht="15" customHeight="1">
      <c r="B318" s="1595"/>
      <c r="C318" s="96">
        <f>$E$291</f>
        <v>0.5</v>
      </c>
      <c r="D318" s="95" t="s">
        <v>144</v>
      </c>
      <c r="E318" s="275"/>
      <c r="F318" s="360">
        <f>(((F339-$E295)*$C318)+$E295)*$D295*F$314</f>
        <v>3.2287500000000002</v>
      </c>
      <c r="G318" s="360">
        <f>(((G339-$E295)*$C318)+$E295)*$D295*G$314</f>
        <v>3.3094687499999993</v>
      </c>
      <c r="H318" s="360">
        <f t="shared" ref="H318:BP318" si="103">(((H339-$E295)*$C318)+$E295)*$D295*H$314</f>
        <v>3.3922054687499994</v>
      </c>
      <c r="I318" s="360">
        <f t="shared" si="103"/>
        <v>3.4770106054687488</v>
      </c>
      <c r="J318" s="360">
        <f t="shared" si="103"/>
        <v>3.5639358706054676</v>
      </c>
      <c r="K318" s="360">
        <f t="shared" si="103"/>
        <v>3.6530342673706038</v>
      </c>
      <c r="L318" s="360">
        <f t="shared" si="103"/>
        <v>3.7443601240548685</v>
      </c>
      <c r="M318" s="360">
        <f t="shared" si="103"/>
        <v>3.8379691271562399</v>
      </c>
      <c r="N318" s="360">
        <f t="shared" si="103"/>
        <v>3.933918355335146</v>
      </c>
      <c r="O318" s="360">
        <f t="shared" si="103"/>
        <v>4.0322663142185231</v>
      </c>
      <c r="P318" s="360">
        <f t="shared" si="103"/>
        <v>4.1330729720739861</v>
      </c>
      <c r="Q318" s="360">
        <f t="shared" si="103"/>
        <v>4.236399796375836</v>
      </c>
      <c r="R318" s="360">
        <f t="shared" si="103"/>
        <v>4.3423097912852304</v>
      </c>
      <c r="S318" s="360">
        <f t="shared" si="103"/>
        <v>4.4508675360673609</v>
      </c>
      <c r="T318" s="360">
        <f t="shared" si="103"/>
        <v>4.5621392244690453</v>
      </c>
      <c r="U318" s="360">
        <f t="shared" si="103"/>
        <v>4.676192705080771</v>
      </c>
      <c r="V318" s="360">
        <f t="shared" si="103"/>
        <v>4.7930975227077894</v>
      </c>
      <c r="W318" s="360">
        <f t="shared" si="103"/>
        <v>4.9129249607754844</v>
      </c>
      <c r="X318" s="360">
        <f t="shared" si="103"/>
        <v>5.0357480847948706</v>
      </c>
      <c r="Y318" s="360">
        <f t="shared" si="103"/>
        <v>5.1616417869147426</v>
      </c>
      <c r="Z318" s="360">
        <f t="shared" si="103"/>
        <v>5.2906828315876107</v>
      </c>
      <c r="AA318" s="360">
        <f t="shared" si="103"/>
        <v>5.4229499023773</v>
      </c>
      <c r="AB318" s="360">
        <f t="shared" si="103"/>
        <v>5.5585236499367312</v>
      </c>
      <c r="AC318" s="360">
        <f t="shared" si="103"/>
        <v>5.6974867411851502</v>
      </c>
      <c r="AD318" s="360">
        <f t="shared" si="103"/>
        <v>5.8399239097147779</v>
      </c>
      <c r="AE318" s="360">
        <f t="shared" si="103"/>
        <v>5.9859220074576474</v>
      </c>
      <c r="AF318" s="360">
        <f t="shared" si="103"/>
        <v>6.1355700576440881</v>
      </c>
      <c r="AG318" s="360">
        <f t="shared" si="103"/>
        <v>6.2889593090851887</v>
      </c>
      <c r="AH318" s="360">
        <f t="shared" si="103"/>
        <v>6.4461832918123179</v>
      </c>
      <c r="AI318" s="360">
        <f t="shared" si="103"/>
        <v>6.6073378741076256</v>
      </c>
      <c r="AJ318" s="360">
        <f t="shared" si="103"/>
        <v>6.7725213209603163</v>
      </c>
      <c r="AK318" s="360">
        <f t="shared" si="103"/>
        <v>6.9418343539843237</v>
      </c>
      <c r="AL318" s="360">
        <f t="shared" si="103"/>
        <v>7.1153802128339301</v>
      </c>
      <c r="AM318" s="360">
        <f t="shared" si="103"/>
        <v>7.2932647181547772</v>
      </c>
      <c r="AN318" s="360">
        <f t="shared" si="103"/>
        <v>7.4755963361086462</v>
      </c>
      <c r="AO318" s="360">
        <f t="shared" si="103"/>
        <v>7.6624862445113617</v>
      </c>
      <c r="AP318" s="360">
        <f t="shared" si="103"/>
        <v>7.8540484006241451</v>
      </c>
      <c r="AQ318" s="360">
        <f t="shared" si="103"/>
        <v>8.0503996106397491</v>
      </c>
      <c r="AR318" s="360">
        <f t="shared" si="103"/>
        <v>8.251659600905743</v>
      </c>
      <c r="AS318" s="360">
        <f t="shared" si="103"/>
        <v>8.4579510909283844</v>
      </c>
      <c r="AT318" s="360">
        <f t="shared" si="103"/>
        <v>8.6693998682015945</v>
      </c>
      <c r="AU318" s="360">
        <f t="shared" si="103"/>
        <v>8.8861348649066336</v>
      </c>
      <c r="AV318" s="360">
        <f t="shared" si="103"/>
        <v>9.1082882365292992</v>
      </c>
      <c r="AW318" s="360">
        <f t="shared" si="103"/>
        <v>9.3359954424425293</v>
      </c>
      <c r="AX318" s="360">
        <f t="shared" si="103"/>
        <v>9.5693953285035924</v>
      </c>
      <c r="AY318" s="360">
        <f t="shared" si="103"/>
        <v>9.8086302117161797</v>
      </c>
      <c r="AZ318" s="360">
        <f t="shared" si="103"/>
        <v>10.053845967009083</v>
      </c>
      <c r="BA318" s="360">
        <f t="shared" si="103"/>
        <v>10.305192116184308</v>
      </c>
      <c r="BB318" s="360">
        <f t="shared" si="103"/>
        <v>10.562821919088918</v>
      </c>
      <c r="BC318" s="360">
        <f t="shared" si="103"/>
        <v>10.82689246706614</v>
      </c>
      <c r="BD318" s="360">
        <f t="shared" si="103"/>
        <v>11.097564778742791</v>
      </c>
      <c r="BE318" s="360">
        <f t="shared" si="103"/>
        <v>11.375003898211359</v>
      </c>
      <c r="BF318" s="360">
        <f t="shared" si="103"/>
        <v>11.659378995666643</v>
      </c>
      <c r="BG318" s="360">
        <f t="shared" si="103"/>
        <v>11.950863470558307</v>
      </c>
      <c r="BH318" s="360">
        <f t="shared" si="103"/>
        <v>12.249635057322264</v>
      </c>
      <c r="BI318" s="360">
        <f t="shared" si="103"/>
        <v>12.555875933755319</v>
      </c>
      <c r="BJ318" s="360">
        <f t="shared" si="103"/>
        <v>12.869772832099201</v>
      </c>
      <c r="BK318" s="360">
        <f t="shared" si="103"/>
        <v>13.191517152901678</v>
      </c>
      <c r="BL318" s="360">
        <f t="shared" si="103"/>
        <v>13.52130508172422</v>
      </c>
      <c r="BM318" s="360">
        <f t="shared" si="103"/>
        <v>13.859337708767322</v>
      </c>
      <c r="BN318" s="360" t="e">
        <f t="shared" si="103"/>
        <v>#N/A</v>
      </c>
      <c r="BO318" s="360" t="e">
        <f t="shared" si="103"/>
        <v>#N/A</v>
      </c>
      <c r="BP318" s="340" t="e">
        <f t="shared" si="103"/>
        <v>#N/A</v>
      </c>
    </row>
    <row r="319" spans="1:16384" s="58" customFormat="1" ht="15" customHeight="1">
      <c r="B319" s="1595"/>
      <c r="C319" s="96">
        <f>$E$291</f>
        <v>0.5</v>
      </c>
      <c r="D319" s="95" t="s">
        <v>145</v>
      </c>
      <c r="E319" s="275"/>
      <c r="F319" s="360">
        <f t="shared" ref="F319:BP320" si="104">(((F340-$E296)*$C319)+$E296)*$D296*F$314</f>
        <v>4.1204999999999998</v>
      </c>
      <c r="G319" s="275">
        <f t="shared" si="104"/>
        <v>4.2235124999999991</v>
      </c>
      <c r="H319" s="275">
        <f t="shared" si="104"/>
        <v>4.3291003124999987</v>
      </c>
      <c r="I319" s="275">
        <f t="shared" si="104"/>
        <v>4.4373278203124986</v>
      </c>
      <c r="J319" s="275">
        <f t="shared" si="104"/>
        <v>4.5482610158203105</v>
      </c>
      <c r="K319" s="275">
        <f t="shared" si="104"/>
        <v>4.6619675412158186</v>
      </c>
      <c r="L319" s="275">
        <f t="shared" si="104"/>
        <v>4.7785167297462134</v>
      </c>
      <c r="M319" s="275">
        <f t="shared" si="104"/>
        <v>4.8979796479898683</v>
      </c>
      <c r="N319" s="275">
        <f t="shared" si="104"/>
        <v>5.0204291391896145</v>
      </c>
      <c r="O319" s="275">
        <f t="shared" si="104"/>
        <v>5.1459398676693535</v>
      </c>
      <c r="P319" s="275">
        <f t="shared" si="104"/>
        <v>5.2745883643610876</v>
      </c>
      <c r="Q319" s="275">
        <f t="shared" si="104"/>
        <v>5.4064530734701144</v>
      </c>
      <c r="R319" s="275">
        <f t="shared" si="104"/>
        <v>5.5416144003068659</v>
      </c>
      <c r="S319" s="275">
        <f t="shared" si="104"/>
        <v>5.6801547603145366</v>
      </c>
      <c r="T319" s="275">
        <f t="shared" si="104"/>
        <v>5.8221586293224004</v>
      </c>
      <c r="U319" s="275">
        <f t="shared" si="104"/>
        <v>5.9677125950554597</v>
      </c>
      <c r="V319" s="275">
        <f t="shared" si="104"/>
        <v>6.1169054099318458</v>
      </c>
      <c r="W319" s="275">
        <f t="shared" si="104"/>
        <v>6.2698280451801418</v>
      </c>
      <c r="X319" s="275">
        <f t="shared" si="104"/>
        <v>6.4265737463096446</v>
      </c>
      <c r="Y319" s="275">
        <f t="shared" si="104"/>
        <v>6.5872380899673857</v>
      </c>
      <c r="Z319" s="275">
        <f t="shared" si="104"/>
        <v>6.7519190422165698</v>
      </c>
      <c r="AA319" s="275">
        <f t="shared" si="104"/>
        <v>6.9207170182719828</v>
      </c>
      <c r="AB319" s="275">
        <f t="shared" si="104"/>
        <v>7.0937349437287809</v>
      </c>
      <c r="AC319" s="275">
        <f t="shared" si="104"/>
        <v>7.2710783173220008</v>
      </c>
      <c r="AD319" s="275">
        <f t="shared" si="104"/>
        <v>7.4528552752550503</v>
      </c>
      <c r="AE319" s="275">
        <f t="shared" si="104"/>
        <v>7.6391766571364261</v>
      </c>
      <c r="AF319" s="275">
        <f t="shared" si="104"/>
        <v>7.8301560735648357</v>
      </c>
      <c r="AG319" s="275">
        <f t="shared" si="104"/>
        <v>8.0259099754039553</v>
      </c>
      <c r="AH319" s="275">
        <f t="shared" si="104"/>
        <v>8.2265577247890533</v>
      </c>
      <c r="AI319" s="275">
        <f t="shared" si="104"/>
        <v>8.4322216679087791</v>
      </c>
      <c r="AJ319" s="275">
        <f t="shared" si="104"/>
        <v>8.6430272096064993</v>
      </c>
      <c r="AK319" s="275">
        <f t="shared" si="104"/>
        <v>8.8591028898466604</v>
      </c>
      <c r="AL319" s="275">
        <f t="shared" si="104"/>
        <v>9.0805804620928257</v>
      </c>
      <c r="AM319" s="275">
        <f t="shared" si="104"/>
        <v>9.3075949736451449</v>
      </c>
      <c r="AN319" s="275">
        <f t="shared" si="104"/>
        <v>9.540284847986273</v>
      </c>
      <c r="AO319" s="275">
        <f t="shared" si="104"/>
        <v>9.778791969185928</v>
      </c>
      <c r="AP319" s="275">
        <f t="shared" si="104"/>
        <v>10.023261768415576</v>
      </c>
      <c r="AQ319" s="275">
        <f t="shared" si="104"/>
        <v>10.273843312625965</v>
      </c>
      <c r="AR319" s="275">
        <f t="shared" si="104"/>
        <v>10.530689395441614</v>
      </c>
      <c r="AS319" s="275">
        <f t="shared" si="104"/>
        <v>10.793956630327653</v>
      </c>
      <c r="AT319" s="275">
        <f t="shared" si="104"/>
        <v>11.063805546085845</v>
      </c>
      <c r="AU319" s="275">
        <f t="shared" si="104"/>
        <v>11.34040068473799</v>
      </c>
      <c r="AV319" s="275">
        <f t="shared" si="104"/>
        <v>11.623910701856438</v>
      </c>
      <c r="AW319" s="275">
        <f t="shared" si="104"/>
        <v>11.914508469402847</v>
      </c>
      <c r="AX319" s="275">
        <f t="shared" si="104"/>
        <v>12.212371181137918</v>
      </c>
      <c r="AY319" s="275">
        <f t="shared" si="104"/>
        <v>12.517680460666362</v>
      </c>
      <c r="AZ319" s="275">
        <f t="shared" si="104"/>
        <v>12.83062247218302</v>
      </c>
      <c r="BA319" s="275">
        <f t="shared" si="104"/>
        <v>13.151388033987594</v>
      </c>
      <c r="BB319" s="275">
        <f t="shared" si="104"/>
        <v>13.480172734837286</v>
      </c>
      <c r="BC319" s="275">
        <f t="shared" si="104"/>
        <v>13.817177053208217</v>
      </c>
      <c r="BD319" s="275">
        <f t="shared" si="104"/>
        <v>14.16260647953842</v>
      </c>
      <c r="BE319" s="275">
        <f t="shared" si="104"/>
        <v>14.516671641526878</v>
      </c>
      <c r="BF319" s="275">
        <f t="shared" si="104"/>
        <v>14.879588432565049</v>
      </c>
      <c r="BG319" s="275">
        <f t="shared" si="104"/>
        <v>15.251578143379174</v>
      </c>
      <c r="BH319" s="275">
        <f t="shared" si="104"/>
        <v>15.632867596963651</v>
      </c>
      <c r="BI319" s="275">
        <f t="shared" si="104"/>
        <v>16.023689286887741</v>
      </c>
      <c r="BJ319" s="275">
        <f t="shared" si="104"/>
        <v>16.424281519059932</v>
      </c>
      <c r="BK319" s="275">
        <f t="shared" si="104"/>
        <v>16.834888557036429</v>
      </c>
      <c r="BL319" s="275">
        <f t="shared" si="104"/>
        <v>17.25576077096234</v>
      </c>
      <c r="BM319" s="275">
        <f t="shared" si="104"/>
        <v>17.687154790236391</v>
      </c>
      <c r="BN319" s="275" t="e">
        <f t="shared" si="104"/>
        <v>#N/A</v>
      </c>
      <c r="BO319" s="275" t="e">
        <f t="shared" si="104"/>
        <v>#N/A</v>
      </c>
      <c r="BP319" s="340" t="e">
        <f t="shared" si="104"/>
        <v>#N/A</v>
      </c>
    </row>
    <row r="320" spans="1:16384" s="58" customFormat="1" ht="15" customHeight="1">
      <c r="B320" s="1595"/>
      <c r="C320" s="96">
        <f>$E$291</f>
        <v>0.5</v>
      </c>
      <c r="D320" s="95" t="s">
        <v>146</v>
      </c>
      <c r="E320" s="275"/>
      <c r="F320" s="360">
        <f t="shared" si="104"/>
        <v>4.3049999999999997</v>
      </c>
      <c r="G320" s="275">
        <f t="shared" si="104"/>
        <v>4.4126249999999994</v>
      </c>
      <c r="H320" s="275">
        <f t="shared" si="104"/>
        <v>4.5229406249999986</v>
      </c>
      <c r="I320" s="275">
        <f t="shared" si="104"/>
        <v>4.6360141406249982</v>
      </c>
      <c r="J320" s="275">
        <f t="shared" si="104"/>
        <v>4.7519144941406228</v>
      </c>
      <c r="K320" s="275">
        <f t="shared" si="104"/>
        <v>4.8707123564941384</v>
      </c>
      <c r="L320" s="275">
        <f t="shared" si="104"/>
        <v>4.9924801654064908</v>
      </c>
      <c r="M320" s="275">
        <f t="shared" si="104"/>
        <v>5.1172921695416527</v>
      </c>
      <c r="N320" s="275">
        <f t="shared" si="104"/>
        <v>5.2452244737801941</v>
      </c>
      <c r="O320" s="275">
        <f t="shared" si="104"/>
        <v>5.3763550856246969</v>
      </c>
      <c r="P320" s="275">
        <f t="shared" si="104"/>
        <v>5.5107639627653144</v>
      </c>
      <c r="Q320" s="275">
        <f t="shared" si="104"/>
        <v>5.6485330618344474</v>
      </c>
      <c r="R320" s="275">
        <f t="shared" si="104"/>
        <v>5.7897463883803075</v>
      </c>
      <c r="S320" s="275">
        <f t="shared" si="104"/>
        <v>5.9344900480898142</v>
      </c>
      <c r="T320" s="275">
        <f t="shared" si="104"/>
        <v>6.0828522992920595</v>
      </c>
      <c r="U320" s="275">
        <f t="shared" si="104"/>
        <v>6.2349236067743607</v>
      </c>
      <c r="V320" s="275">
        <f t="shared" si="104"/>
        <v>6.3907966969437187</v>
      </c>
      <c r="W320" s="275">
        <f t="shared" si="104"/>
        <v>6.5505666143673116</v>
      </c>
      <c r="X320" s="275">
        <f t="shared" si="104"/>
        <v>6.7143307797264935</v>
      </c>
      <c r="Y320" s="275">
        <f t="shared" si="104"/>
        <v>6.8821890492196562</v>
      </c>
      <c r="Z320" s="275">
        <f t="shared" si="104"/>
        <v>7.0542437754501464</v>
      </c>
      <c r="AA320" s="275">
        <f t="shared" si="104"/>
        <v>7.2305998698363991</v>
      </c>
      <c r="AB320" s="275">
        <f t="shared" si="104"/>
        <v>7.411364866582308</v>
      </c>
      <c r="AC320" s="275">
        <f t="shared" si="104"/>
        <v>7.5966489882468666</v>
      </c>
      <c r="AD320" s="275">
        <f t="shared" si="104"/>
        <v>7.7865652129530369</v>
      </c>
      <c r="AE320" s="275">
        <f t="shared" si="104"/>
        <v>7.9812293432768628</v>
      </c>
      <c r="AF320" s="275">
        <f t="shared" si="104"/>
        <v>8.1807600768587836</v>
      </c>
      <c r="AG320" s="275">
        <f t="shared" si="104"/>
        <v>8.3852790787802505</v>
      </c>
      <c r="AH320" s="275">
        <f t="shared" si="104"/>
        <v>8.5949110557497566</v>
      </c>
      <c r="AI320" s="275">
        <f t="shared" si="104"/>
        <v>8.8097838321435002</v>
      </c>
      <c r="AJ320" s="275">
        <f t="shared" si="104"/>
        <v>9.0300284279470873</v>
      </c>
      <c r="AK320" s="275">
        <f t="shared" si="104"/>
        <v>9.2557791386457655</v>
      </c>
      <c r="AL320" s="275">
        <f t="shared" si="104"/>
        <v>9.4871736171119068</v>
      </c>
      <c r="AM320" s="275">
        <f t="shared" si="104"/>
        <v>9.7243529575397023</v>
      </c>
      <c r="AN320" s="275">
        <f t="shared" si="104"/>
        <v>9.9674617814781943</v>
      </c>
      <c r="AO320" s="275">
        <f t="shared" si="104"/>
        <v>10.216648326015148</v>
      </c>
      <c r="AP320" s="275">
        <f t="shared" si="104"/>
        <v>10.472064534165526</v>
      </c>
      <c r="AQ320" s="275">
        <f t="shared" si="104"/>
        <v>10.733866147519665</v>
      </c>
      <c r="AR320" s="275">
        <f t="shared" si="104"/>
        <v>11.002212801207655</v>
      </c>
      <c r="AS320" s="275">
        <f t="shared" si="104"/>
        <v>11.277268121237846</v>
      </c>
      <c r="AT320" s="275">
        <f t="shared" si="104"/>
        <v>11.559199824268791</v>
      </c>
      <c r="AU320" s="275">
        <f t="shared" si="104"/>
        <v>11.84817981987551</v>
      </c>
      <c r="AV320" s="275">
        <f t="shared" si="104"/>
        <v>12.144384315372397</v>
      </c>
      <c r="AW320" s="275">
        <f t="shared" si="104"/>
        <v>12.447993923256705</v>
      </c>
      <c r="AX320" s="275">
        <f t="shared" si="104"/>
        <v>12.759193771338122</v>
      </c>
      <c r="AY320" s="275">
        <f t="shared" si="104"/>
        <v>13.078173615621573</v>
      </c>
      <c r="AZ320" s="275">
        <f t="shared" si="104"/>
        <v>13.405127956012109</v>
      </c>
      <c r="BA320" s="275">
        <f t="shared" si="104"/>
        <v>13.74025615491241</v>
      </c>
      <c r="BB320" s="275">
        <f t="shared" si="104"/>
        <v>14.083762558785223</v>
      </c>
      <c r="BC320" s="275">
        <f t="shared" si="104"/>
        <v>14.435856622754853</v>
      </c>
      <c r="BD320" s="275">
        <f t="shared" si="104"/>
        <v>14.796753038323722</v>
      </c>
      <c r="BE320" s="275">
        <f t="shared" si="104"/>
        <v>15.166671864281811</v>
      </c>
      <c r="BF320" s="275">
        <f t="shared" si="104"/>
        <v>15.545838660888856</v>
      </c>
      <c r="BG320" s="275">
        <f t="shared" si="104"/>
        <v>15.934484627411075</v>
      </c>
      <c r="BH320" s="275">
        <f t="shared" si="104"/>
        <v>16.332846743096351</v>
      </c>
      <c r="BI320" s="275">
        <f t="shared" si="104"/>
        <v>16.741167911673756</v>
      </c>
      <c r="BJ320" s="275">
        <f t="shared" si="104"/>
        <v>17.159697109465601</v>
      </c>
      <c r="BK320" s="275">
        <f t="shared" si="104"/>
        <v>17.588689537202239</v>
      </c>
      <c r="BL320" s="275">
        <f t="shared" si="104"/>
        <v>18.028406775632291</v>
      </c>
      <c r="BM320" s="275">
        <f t="shared" si="104"/>
        <v>18.479116945023097</v>
      </c>
      <c r="BN320" s="275" t="e">
        <f t="shared" si="104"/>
        <v>#N/A</v>
      </c>
      <c r="BO320" s="275" t="e">
        <f t="shared" si="104"/>
        <v>#N/A</v>
      </c>
      <c r="BP320" s="340" t="e">
        <f t="shared" si="104"/>
        <v>#N/A</v>
      </c>
    </row>
    <row r="321" spans="2:68" s="58" customFormat="1" ht="18.75">
      <c r="B321" s="1595"/>
      <c r="C321" s="374"/>
      <c r="D321" s="95"/>
      <c r="E321" s="275"/>
      <c r="F321" s="360"/>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75"/>
      <c r="AE321" s="275"/>
      <c r="AF321" s="275"/>
      <c r="AG321" s="275"/>
      <c r="AH321" s="275"/>
      <c r="AI321" s="275"/>
      <c r="AJ321" s="275"/>
      <c r="AK321" s="275"/>
      <c r="AL321" s="275"/>
      <c r="AM321" s="275"/>
      <c r="AN321" s="275"/>
      <c r="AO321" s="275"/>
      <c r="AP321" s="275"/>
      <c r="AQ321" s="275"/>
      <c r="AR321" s="275"/>
      <c r="AS321" s="275"/>
      <c r="AT321" s="275"/>
      <c r="AU321" s="275"/>
      <c r="AV321" s="275"/>
      <c r="AW321" s="275"/>
      <c r="AX321" s="275"/>
      <c r="AY321" s="275"/>
      <c r="AZ321" s="275"/>
      <c r="BA321" s="275"/>
      <c r="BB321" s="275"/>
      <c r="BC321" s="275"/>
      <c r="BD321" s="275"/>
      <c r="BE321" s="275"/>
      <c r="BF321" s="275"/>
      <c r="BG321" s="275"/>
      <c r="BH321" s="275"/>
      <c r="BI321" s="275"/>
      <c r="BJ321" s="275"/>
      <c r="BK321" s="275"/>
      <c r="BL321" s="275"/>
      <c r="BM321" s="275"/>
      <c r="BN321" s="275"/>
      <c r="BO321" s="275"/>
      <c r="BP321" s="340"/>
    </row>
    <row r="322" spans="2:68" s="58" customFormat="1" ht="15" customHeight="1">
      <c r="B322" s="1595"/>
      <c r="C322" s="96">
        <f t="shared" ref="C322:C328" si="105">$E$291</f>
        <v>0.5</v>
      </c>
      <c r="D322" s="95" t="s">
        <v>148</v>
      </c>
      <c r="E322" s="275"/>
      <c r="F322" s="360">
        <f t="shared" ref="F322:BP326" si="106">(((F343-$E299)*$C322)+$E299)*$D299*F$314</f>
        <v>11.479999999999999</v>
      </c>
      <c r="G322" s="275">
        <f>(((G343-$E299)*$C322)+$E299)*$D299*G$314</f>
        <v>11.080591666666662</v>
      </c>
      <c r="H322" s="275">
        <f t="shared" si="106"/>
        <v>11.310701888888884</v>
      </c>
      <c r="I322" s="275">
        <f t="shared" si="106"/>
        <v>11.590264290532403</v>
      </c>
      <c r="J322" s="275">
        <f t="shared" si="106"/>
        <v>22.17561661681918</v>
      </c>
      <c r="K322" s="275">
        <f t="shared" si="106"/>
        <v>32.471416778978721</v>
      </c>
      <c r="L322" s="275">
        <f t="shared" si="106"/>
        <v>43.268161472656608</v>
      </c>
      <c r="M322" s="275">
        <f t="shared" si="106"/>
        <v>50.746480682290851</v>
      </c>
      <c r="N322" s="275">
        <f t="shared" si="106"/>
        <v>57.260367172120212</v>
      </c>
      <c r="O322" s="275">
        <f t="shared" si="106"/>
        <v>64.068231437027976</v>
      </c>
      <c r="P322" s="275">
        <f t="shared" si="106"/>
        <v>65.669937222953322</v>
      </c>
      <c r="Q322" s="275">
        <f t="shared" si="106"/>
        <v>67.311685653527149</v>
      </c>
      <c r="R322" s="275">
        <f t="shared" si="106"/>
        <v>68.994477794865318</v>
      </c>
      <c r="S322" s="275">
        <f t="shared" si="106"/>
        <v>70.719339739736952</v>
      </c>
      <c r="T322" s="275">
        <f t="shared" si="106"/>
        <v>72.48732323323037</v>
      </c>
      <c r="U322" s="275">
        <f t="shared" si="106"/>
        <v>74.299506314061119</v>
      </c>
      <c r="V322" s="275">
        <f t="shared" si="106"/>
        <v>76.156993971912641</v>
      </c>
      <c r="W322" s="275">
        <f t="shared" si="106"/>
        <v>78.06091882121045</v>
      </c>
      <c r="X322" s="275">
        <f t="shared" si="106"/>
        <v>80.012441791740713</v>
      </c>
      <c r="Y322" s="275">
        <f t="shared" si="106"/>
        <v>82.012752836534233</v>
      </c>
      <c r="Z322" s="275">
        <f t="shared" si="106"/>
        <v>84.06307165744758</v>
      </c>
      <c r="AA322" s="275">
        <f t="shared" si="106"/>
        <v>86.164648448883753</v>
      </c>
      <c r="AB322" s="275">
        <f t="shared" si="106"/>
        <v>88.318764660105828</v>
      </c>
      <c r="AC322" s="275">
        <f t="shared" si="106"/>
        <v>90.526733776608481</v>
      </c>
      <c r="AD322" s="275">
        <f t="shared" si="106"/>
        <v>92.789902121023687</v>
      </c>
      <c r="AE322" s="275">
        <f t="shared" si="106"/>
        <v>95.109649674049265</v>
      </c>
      <c r="AF322" s="275">
        <f t="shared" si="106"/>
        <v>97.487390915900491</v>
      </c>
      <c r="AG322" s="275">
        <f t="shared" si="106"/>
        <v>99.924575688797987</v>
      </c>
      <c r="AH322" s="275">
        <f t="shared" si="106"/>
        <v>102.42269008101792</v>
      </c>
      <c r="AI322" s="275">
        <f t="shared" si="106"/>
        <v>104.98325733304337</v>
      </c>
      <c r="AJ322" s="275">
        <f t="shared" si="106"/>
        <v>107.60783876636944</v>
      </c>
      <c r="AK322" s="275">
        <f t="shared" si="106"/>
        <v>110.29803473552869</v>
      </c>
      <c r="AL322" s="275">
        <f t="shared" si="106"/>
        <v>113.05548560391688</v>
      </c>
      <c r="AM322" s="275">
        <f t="shared" si="106"/>
        <v>115.88187274401479</v>
      </c>
      <c r="AN322" s="275">
        <f t="shared" si="106"/>
        <v>118.77891956261514</v>
      </c>
      <c r="AO322" s="275">
        <f t="shared" si="106"/>
        <v>121.74839255168051</v>
      </c>
      <c r="AP322" s="275">
        <f t="shared" si="106"/>
        <v>124.79210236547252</v>
      </c>
      <c r="AQ322" s="275">
        <f t="shared" si="106"/>
        <v>127.91190492460932</v>
      </c>
      <c r="AR322" s="275">
        <f t="shared" si="106"/>
        <v>131.10970254772454</v>
      </c>
      <c r="AS322" s="275">
        <f t="shared" si="106"/>
        <v>134.38744511141766</v>
      </c>
      <c r="AT322" s="275">
        <f t="shared" si="106"/>
        <v>137.7471312392031</v>
      </c>
      <c r="AU322" s="275">
        <f t="shared" si="106"/>
        <v>141.19080952018314</v>
      </c>
      <c r="AV322" s="275">
        <f t="shared" si="106"/>
        <v>144.72057975818771</v>
      </c>
      <c r="AW322" s="275">
        <f t="shared" si="106"/>
        <v>148.33859425214237</v>
      </c>
      <c r="AX322" s="275">
        <f t="shared" si="106"/>
        <v>152.04705910844595</v>
      </c>
      <c r="AY322" s="275">
        <f t="shared" si="106"/>
        <v>155.84823558615705</v>
      </c>
      <c r="AZ322" s="275">
        <f t="shared" si="106"/>
        <v>159.74444147581096</v>
      </c>
      <c r="BA322" s="275">
        <f t="shared" si="106"/>
        <v>163.73805251270622</v>
      </c>
      <c r="BB322" s="275">
        <f t="shared" si="106"/>
        <v>167.8315038255239</v>
      </c>
      <c r="BC322" s="275">
        <f t="shared" si="106"/>
        <v>172.02729142116198</v>
      </c>
      <c r="BD322" s="275">
        <f t="shared" si="106"/>
        <v>176.32797370669101</v>
      </c>
      <c r="BE322" s="275">
        <f t="shared" si="106"/>
        <v>180.73617304935823</v>
      </c>
      <c r="BF322" s="275">
        <f t="shared" si="106"/>
        <v>185.25457737559219</v>
      </c>
      <c r="BG322" s="275">
        <f t="shared" si="106"/>
        <v>189.88594180998197</v>
      </c>
      <c r="BH322" s="275">
        <f t="shared" si="106"/>
        <v>194.63309035523147</v>
      </c>
      <c r="BI322" s="275">
        <f t="shared" si="106"/>
        <v>199.49891761411226</v>
      </c>
      <c r="BJ322" s="275">
        <f t="shared" si="106"/>
        <v>204.48639055446506</v>
      </c>
      <c r="BK322" s="275">
        <f t="shared" si="106"/>
        <v>209.59855031832663</v>
      </c>
      <c r="BL322" s="275">
        <f t="shared" si="106"/>
        <v>214.83851407628481</v>
      </c>
      <c r="BM322" s="275">
        <f t="shared" si="106"/>
        <v>220.20947692819186</v>
      </c>
      <c r="BN322" s="275" t="e">
        <f t="shared" si="106"/>
        <v>#N/A</v>
      </c>
      <c r="BO322" s="275" t="e">
        <f t="shared" si="106"/>
        <v>#N/A</v>
      </c>
      <c r="BP322" s="340" t="e">
        <f t="shared" si="106"/>
        <v>#N/A</v>
      </c>
    </row>
    <row r="323" spans="2:68" s="58" customFormat="1" ht="15" customHeight="1">
      <c r="B323" s="1595"/>
      <c r="C323" s="96">
        <f t="shared" si="105"/>
        <v>0.5</v>
      </c>
      <c r="D323" s="95" t="s">
        <v>149</v>
      </c>
      <c r="E323" s="275"/>
      <c r="F323" s="360">
        <f t="shared" si="106"/>
        <v>1.64</v>
      </c>
      <c r="G323" s="275">
        <f t="shared" si="106"/>
        <v>1.5829416666666665</v>
      </c>
      <c r="H323" s="275">
        <f t="shared" si="106"/>
        <v>1.6158145555555552</v>
      </c>
      <c r="I323" s="275">
        <f t="shared" si="106"/>
        <v>1.6557520415046292</v>
      </c>
      <c r="J323" s="275">
        <f t="shared" si="106"/>
        <v>3.1679452309741691</v>
      </c>
      <c r="K323" s="275">
        <f t="shared" si="106"/>
        <v>4.6387738255683892</v>
      </c>
      <c r="L323" s="275">
        <f t="shared" si="106"/>
        <v>6.1811659246652297</v>
      </c>
      <c r="M323" s="275">
        <f t="shared" si="106"/>
        <v>7.2494972403272655</v>
      </c>
      <c r="N323" s="275">
        <f t="shared" si="106"/>
        <v>8.1800524531600303</v>
      </c>
      <c r="O323" s="275">
        <f t="shared" si="106"/>
        <v>9.1526044910039985</v>
      </c>
      <c r="P323" s="275">
        <f t="shared" si="106"/>
        <v>9.3814196032790473</v>
      </c>
      <c r="Q323" s="275">
        <f t="shared" si="106"/>
        <v>9.6159550933610234</v>
      </c>
      <c r="R323" s="275">
        <f t="shared" si="106"/>
        <v>9.8563539706950465</v>
      </c>
      <c r="S323" s="275">
        <f t="shared" si="106"/>
        <v>10.102762819962422</v>
      </c>
      <c r="T323" s="275">
        <f t="shared" si="106"/>
        <v>10.355331890461482</v>
      </c>
      <c r="U323" s="275">
        <f t="shared" si="106"/>
        <v>10.614215187723019</v>
      </c>
      <c r="V323" s="275">
        <f t="shared" si="106"/>
        <v>10.879570567416094</v>
      </c>
      <c r="W323" s="275">
        <f t="shared" si="106"/>
        <v>11.151559831601494</v>
      </c>
      <c r="X323" s="275">
        <f t="shared" si="106"/>
        <v>11.43034882739153</v>
      </c>
      <c r="Y323" s="275">
        <f t="shared" si="106"/>
        <v>11.716107548076319</v>
      </c>
      <c r="Z323" s="275">
        <f t="shared" si="106"/>
        <v>12.009010236778225</v>
      </c>
      <c r="AA323" s="275">
        <f t="shared" si="106"/>
        <v>12.309235492697679</v>
      </c>
      <c r="AB323" s="275">
        <f t="shared" si="106"/>
        <v>12.616966380015119</v>
      </c>
      <c r="AC323" s="275">
        <f t="shared" si="106"/>
        <v>12.932390539515499</v>
      </c>
      <c r="AD323" s="275">
        <f t="shared" si="106"/>
        <v>13.255700303003385</v>
      </c>
      <c r="AE323" s="275">
        <f t="shared" si="106"/>
        <v>13.587092810578469</v>
      </c>
      <c r="AF323" s="275">
        <f t="shared" si="106"/>
        <v>13.926770130842929</v>
      </c>
      <c r="AG323" s="275">
        <f t="shared" si="106"/>
        <v>14.274939384113999</v>
      </c>
      <c r="AH323" s="275">
        <f t="shared" si="106"/>
        <v>14.631812868716848</v>
      </c>
      <c r="AI323" s="275">
        <f t="shared" si="106"/>
        <v>14.99760819043477</v>
      </c>
      <c r="AJ323" s="275">
        <f t="shared" si="106"/>
        <v>15.372548395195636</v>
      </c>
      <c r="AK323" s="275">
        <f t="shared" si="106"/>
        <v>15.756862105075529</v>
      </c>
      <c r="AL323" s="275">
        <f t="shared" si="106"/>
        <v>16.150783657702412</v>
      </c>
      <c r="AM323" s="275">
        <f t="shared" si="106"/>
        <v>16.55455324914497</v>
      </c>
      <c r="AN323" s="275">
        <f t="shared" si="106"/>
        <v>16.968417080373595</v>
      </c>
      <c r="AO323" s="275">
        <f t="shared" si="106"/>
        <v>17.392627507382933</v>
      </c>
      <c r="AP323" s="275">
        <f t="shared" si="106"/>
        <v>17.827443195067502</v>
      </c>
      <c r="AQ323" s="275">
        <f t="shared" si="106"/>
        <v>18.273129274944189</v>
      </c>
      <c r="AR323" s="275">
        <f t="shared" si="106"/>
        <v>18.729957506817794</v>
      </c>
      <c r="AS323" s="275">
        <f t="shared" si="106"/>
        <v>19.198206444488239</v>
      </c>
      <c r="AT323" s="275">
        <f t="shared" si="106"/>
        <v>19.678161605600444</v>
      </c>
      <c r="AU323" s="275">
        <f t="shared" si="106"/>
        <v>20.170115645740452</v>
      </c>
      <c r="AV323" s="275">
        <f t="shared" si="106"/>
        <v>20.674368536883961</v>
      </c>
      <c r="AW323" s="275">
        <f t="shared" si="106"/>
        <v>21.191227750306055</v>
      </c>
      <c r="AX323" s="275">
        <f t="shared" si="106"/>
        <v>21.721008444063706</v>
      </c>
      <c r="AY323" s="275">
        <f t="shared" si="106"/>
        <v>22.264033655165296</v>
      </c>
      <c r="AZ323" s="275">
        <f t="shared" si="106"/>
        <v>22.820634496544425</v>
      </c>
      <c r="BA323" s="275">
        <f t="shared" si="106"/>
        <v>23.391150358958033</v>
      </c>
      <c r="BB323" s="275">
        <f t="shared" si="106"/>
        <v>23.975929117931987</v>
      </c>
      <c r="BC323" s="275">
        <f t="shared" si="106"/>
        <v>24.575327345880286</v>
      </c>
      <c r="BD323" s="275">
        <f t="shared" si="106"/>
        <v>25.189710529527289</v>
      </c>
      <c r="BE323" s="275">
        <f t="shared" si="106"/>
        <v>25.819453292765466</v>
      </c>
      <c r="BF323" s="275">
        <f t="shared" si="106"/>
        <v>26.4649396250846</v>
      </c>
      <c r="BG323" s="275">
        <f t="shared" si="106"/>
        <v>27.126563115711711</v>
      </c>
      <c r="BH323" s="275">
        <f t="shared" si="106"/>
        <v>27.804727193604499</v>
      </c>
      <c r="BI323" s="275">
        <f t="shared" si="106"/>
        <v>28.499845373444611</v>
      </c>
      <c r="BJ323" s="275">
        <f t="shared" si="106"/>
        <v>29.212341507780724</v>
      </c>
      <c r="BK323" s="275">
        <f t="shared" si="106"/>
        <v>29.942650045475236</v>
      </c>
      <c r="BL323" s="275">
        <f t="shared" si="106"/>
        <v>30.691216296612119</v>
      </c>
      <c r="BM323" s="275">
        <f t="shared" si="106"/>
        <v>31.458496704027414</v>
      </c>
      <c r="BN323" s="275" t="e">
        <f t="shared" si="106"/>
        <v>#N/A</v>
      </c>
      <c r="BO323" s="275" t="e">
        <f t="shared" si="106"/>
        <v>#N/A</v>
      </c>
      <c r="BP323" s="340" t="e">
        <f t="shared" si="106"/>
        <v>#N/A</v>
      </c>
    </row>
    <row r="324" spans="2:68" s="58" customFormat="1" ht="15" customHeight="1">
      <c r="B324" s="1595"/>
      <c r="C324" s="96">
        <f t="shared" si="105"/>
        <v>0.5</v>
      </c>
      <c r="D324" s="95" t="s">
        <v>150</v>
      </c>
      <c r="E324" s="275"/>
      <c r="F324" s="360">
        <f t="shared" si="106"/>
        <v>10.147499999999999</v>
      </c>
      <c r="G324" s="275">
        <f t="shared" si="106"/>
        <v>9.8115242187499963</v>
      </c>
      <c r="H324" s="275">
        <f t="shared" si="106"/>
        <v>10.017780647867834</v>
      </c>
      <c r="I324" s="275">
        <f t="shared" si="106"/>
        <v>10.265638845184585</v>
      </c>
      <c r="J324" s="275">
        <f t="shared" si="106"/>
        <v>20.636897686942028</v>
      </c>
      <c r="K324" s="275">
        <f t="shared" si="106"/>
        <v>28.667622088164073</v>
      </c>
      <c r="L324" s="275">
        <f t="shared" si="106"/>
        <v>37.086995541588266</v>
      </c>
      <c r="M324" s="275">
        <f t="shared" si="106"/>
        <v>43.496983441784465</v>
      </c>
      <c r="N324" s="275">
        <f t="shared" si="106"/>
        <v>49.080314718956657</v>
      </c>
      <c r="O324" s="275">
        <f t="shared" si="106"/>
        <v>54.915626946023927</v>
      </c>
      <c r="P324" s="275">
        <f t="shared" si="106"/>
        <v>56.28851761967428</v>
      </c>
      <c r="Q324" s="275">
        <f t="shared" si="106"/>
        <v>57.695730560166133</v>
      </c>
      <c r="R324" s="275">
        <f t="shared" si="106"/>
        <v>59.138123824170272</v>
      </c>
      <c r="S324" s="275">
        <f t="shared" si="106"/>
        <v>60.616576919774523</v>
      </c>
      <c r="T324" s="275">
        <f t="shared" si="106"/>
        <v>62.131991342768892</v>
      </c>
      <c r="U324" s="275">
        <f t="shared" si="106"/>
        <v>63.685291126338107</v>
      </c>
      <c r="V324" s="275">
        <f t="shared" si="106"/>
        <v>65.27742340449656</v>
      </c>
      <c r="W324" s="275">
        <f t="shared" si="106"/>
        <v>66.909358989608961</v>
      </c>
      <c r="X324" s="275">
        <f t="shared" si="106"/>
        <v>68.582092964349172</v>
      </c>
      <c r="Y324" s="275">
        <f t="shared" si="106"/>
        <v>70.29664528845791</v>
      </c>
      <c r="Z324" s="275">
        <f t="shared" si="106"/>
        <v>72.054061420669356</v>
      </c>
      <c r="AA324" s="275">
        <f t="shared" si="106"/>
        <v>73.855412956186072</v>
      </c>
      <c r="AB324" s="275">
        <f t="shared" si="106"/>
        <v>75.701798280090713</v>
      </c>
      <c r="AC324" s="275">
        <f t="shared" si="106"/>
        <v>77.594343237092986</v>
      </c>
      <c r="AD324" s="275">
        <f t="shared" si="106"/>
        <v>79.534201818020293</v>
      </c>
      <c r="AE324" s="275">
        <f t="shared" si="106"/>
        <v>81.522556863470811</v>
      </c>
      <c r="AF324" s="275">
        <f t="shared" si="106"/>
        <v>83.560620785057566</v>
      </c>
      <c r="AG324" s="275">
        <f t="shared" si="106"/>
        <v>85.649636304683995</v>
      </c>
      <c r="AH324" s="275">
        <f t="shared" si="106"/>
        <v>87.790877212301083</v>
      </c>
      <c r="AI324" s="275">
        <f t="shared" si="106"/>
        <v>89.985649142608608</v>
      </c>
      <c r="AJ324" s="275">
        <f t="shared" si="106"/>
        <v>92.235290371173818</v>
      </c>
      <c r="AK324" s="275">
        <f t="shared" si="106"/>
        <v>94.541172630453161</v>
      </c>
      <c r="AL324" s="275">
        <f t="shared" si="106"/>
        <v>96.904701946214473</v>
      </c>
      <c r="AM324" s="275">
        <f t="shared" si="106"/>
        <v>99.327319494869812</v>
      </c>
      <c r="AN324" s="275">
        <f t="shared" si="106"/>
        <v>101.81050248224155</v>
      </c>
      <c r="AO324" s="275">
        <f t="shared" si="106"/>
        <v>104.35576504429758</v>
      </c>
      <c r="AP324" s="275">
        <f t="shared" si="106"/>
        <v>106.96465917040501</v>
      </c>
      <c r="AQ324" s="275">
        <f t="shared" si="106"/>
        <v>109.63877564966513</v>
      </c>
      <c r="AR324" s="275">
        <f t="shared" si="106"/>
        <v>112.37974504090676</v>
      </c>
      <c r="AS324" s="275">
        <f t="shared" si="106"/>
        <v>115.18923866692941</v>
      </c>
      <c r="AT324" s="275">
        <f t="shared" si="106"/>
        <v>118.06896963360265</v>
      </c>
      <c r="AU324" s="275">
        <f t="shared" si="106"/>
        <v>121.0206938744427</v>
      </c>
      <c r="AV324" s="275">
        <f t="shared" si="106"/>
        <v>124.04621122130376</v>
      </c>
      <c r="AW324" s="275">
        <f t="shared" si="106"/>
        <v>127.14736650183633</v>
      </c>
      <c r="AX324" s="275">
        <f t="shared" si="106"/>
        <v>130.32605066438222</v>
      </c>
      <c r="AY324" s="275">
        <f t="shared" si="106"/>
        <v>133.58420193099175</v>
      </c>
      <c r="AZ324" s="275">
        <f t="shared" si="106"/>
        <v>136.92380697926654</v>
      </c>
      <c r="BA324" s="275">
        <f t="shared" si="106"/>
        <v>140.3469021537482</v>
      </c>
      <c r="BB324" s="275">
        <f t="shared" si="106"/>
        <v>143.8555747075919</v>
      </c>
      <c r="BC324" s="275">
        <f t="shared" si="106"/>
        <v>147.45196407528169</v>
      </c>
      <c r="BD324" s="275">
        <f t="shared" si="106"/>
        <v>151.13826317716371</v>
      </c>
      <c r="BE324" s="275">
        <f t="shared" si="106"/>
        <v>154.91671975659278</v>
      </c>
      <c r="BF324" s="275">
        <f t="shared" si="106"/>
        <v>158.78963775050758</v>
      </c>
      <c r="BG324" s="275">
        <f t="shared" si="106"/>
        <v>162.75937869427025</v>
      </c>
      <c r="BH324" s="275">
        <f t="shared" si="106"/>
        <v>166.82836316162698</v>
      </c>
      <c r="BI324" s="275">
        <f t="shared" si="106"/>
        <v>170.99907224066766</v>
      </c>
      <c r="BJ324" s="275">
        <f t="shared" si="106"/>
        <v>175.27404904668433</v>
      </c>
      <c r="BK324" s="275">
        <f t="shared" si="106"/>
        <v>179.6559002728514</v>
      </c>
      <c r="BL324" s="275">
        <f t="shared" si="106"/>
        <v>184.1472977796727</v>
      </c>
      <c r="BM324" s="275">
        <f t="shared" si="106"/>
        <v>188.75098022416446</v>
      </c>
      <c r="BN324" s="275" t="e">
        <f t="shared" si="106"/>
        <v>#N/A</v>
      </c>
      <c r="BO324" s="275" t="e">
        <f t="shared" si="106"/>
        <v>#N/A</v>
      </c>
      <c r="BP324" s="340" t="e">
        <f t="shared" si="106"/>
        <v>#N/A</v>
      </c>
    </row>
    <row r="325" spans="2:68" s="58" customFormat="1" ht="15" customHeight="1">
      <c r="B325" s="1595"/>
      <c r="C325" s="96">
        <f t="shared" si="105"/>
        <v>0.5</v>
      </c>
      <c r="D325" s="95" t="s">
        <v>151</v>
      </c>
      <c r="E325" s="275"/>
      <c r="F325" s="360">
        <f t="shared" si="106"/>
        <v>3.4849999999999999</v>
      </c>
      <c r="G325" s="275">
        <f t="shared" si="106"/>
        <v>3.3751328124999995</v>
      </c>
      <c r="H325" s="275">
        <f t="shared" si="106"/>
        <v>3.4468913208007805</v>
      </c>
      <c r="I325" s="275">
        <f t="shared" si="106"/>
        <v>3.5322551471137991</v>
      </c>
      <c r="J325" s="275">
        <f t="shared" si="106"/>
        <v>7.4220413293463485</v>
      </c>
      <c r="K325" s="275">
        <f t="shared" si="106"/>
        <v>9.8342004076392744</v>
      </c>
      <c r="L325" s="275">
        <f t="shared" si="106"/>
        <v>12.362331845061718</v>
      </c>
      <c r="M325" s="275">
        <f t="shared" si="106"/>
        <v>14.498994480535119</v>
      </c>
      <c r="N325" s="275">
        <f t="shared" si="106"/>
        <v>16.360104906317709</v>
      </c>
      <c r="O325" s="275">
        <f t="shared" si="106"/>
        <v>18.305208982007958</v>
      </c>
      <c r="P325" s="275">
        <f t="shared" si="106"/>
        <v>18.762839206558095</v>
      </c>
      <c r="Q325" s="275">
        <f t="shared" si="106"/>
        <v>19.231910186722047</v>
      </c>
      <c r="R325" s="275">
        <f t="shared" si="106"/>
        <v>19.712707941390093</v>
      </c>
      <c r="S325" s="275">
        <f t="shared" si="106"/>
        <v>20.205525639924844</v>
      </c>
      <c r="T325" s="275">
        <f t="shared" si="106"/>
        <v>20.710663780922964</v>
      </c>
      <c r="U325" s="275">
        <f t="shared" si="106"/>
        <v>21.228430375446038</v>
      </c>
      <c r="V325" s="275">
        <f t="shared" si="106"/>
        <v>21.759141134832188</v>
      </c>
      <c r="W325" s="275">
        <f t="shared" si="106"/>
        <v>22.303119663202988</v>
      </c>
      <c r="X325" s="275">
        <f t="shared" si="106"/>
        <v>22.86069765478306</v>
      </c>
      <c r="Y325" s="275">
        <f t="shared" si="106"/>
        <v>23.432215096152639</v>
      </c>
      <c r="Z325" s="275">
        <f t="shared" si="106"/>
        <v>24.018020473556451</v>
      </c>
      <c r="AA325" s="275">
        <f t="shared" si="106"/>
        <v>24.618470985395358</v>
      </c>
      <c r="AB325" s="275">
        <f t="shared" si="106"/>
        <v>25.233932760030239</v>
      </c>
      <c r="AC325" s="275">
        <f t="shared" si="106"/>
        <v>25.864781079030998</v>
      </c>
      <c r="AD325" s="275">
        <f t="shared" si="106"/>
        <v>26.51140060600677</v>
      </c>
      <c r="AE325" s="275">
        <f t="shared" si="106"/>
        <v>27.174185621156937</v>
      </c>
      <c r="AF325" s="275">
        <f t="shared" si="106"/>
        <v>27.853540261685858</v>
      </c>
      <c r="AG325" s="275">
        <f t="shared" si="106"/>
        <v>28.549878768227998</v>
      </c>
      <c r="AH325" s="275">
        <f t="shared" si="106"/>
        <v>29.263625737433696</v>
      </c>
      <c r="AI325" s="275">
        <f t="shared" si="106"/>
        <v>29.99521638086954</v>
      </c>
      <c r="AJ325" s="275">
        <f t="shared" si="106"/>
        <v>30.745096790391273</v>
      </c>
      <c r="AK325" s="275">
        <f t="shared" si="106"/>
        <v>31.513724210151057</v>
      </c>
      <c r="AL325" s="275">
        <f t="shared" si="106"/>
        <v>32.301567315404824</v>
      </c>
      <c r="AM325" s="275">
        <f t="shared" si="106"/>
        <v>33.10910649828994</v>
      </c>
      <c r="AN325" s="275">
        <f t="shared" si="106"/>
        <v>33.936834160747189</v>
      </c>
      <c r="AO325" s="275">
        <f t="shared" si="106"/>
        <v>34.785255014765866</v>
      </c>
      <c r="AP325" s="275">
        <f t="shared" si="106"/>
        <v>35.654886390135005</v>
      </c>
      <c r="AQ325" s="275">
        <f t="shared" si="106"/>
        <v>36.546258549888378</v>
      </c>
      <c r="AR325" s="275">
        <f t="shared" si="106"/>
        <v>37.459915013635587</v>
      </c>
      <c r="AS325" s="275">
        <f t="shared" si="106"/>
        <v>38.396412888976478</v>
      </c>
      <c r="AT325" s="275">
        <f t="shared" si="106"/>
        <v>39.356323211200888</v>
      </c>
      <c r="AU325" s="275">
        <f t="shared" si="106"/>
        <v>40.340231291480904</v>
      </c>
      <c r="AV325" s="275">
        <f t="shared" si="106"/>
        <v>41.348737073767921</v>
      </c>
      <c r="AW325" s="275">
        <f t="shared" si="106"/>
        <v>42.38245550061211</v>
      </c>
      <c r="AX325" s="275">
        <f t="shared" si="106"/>
        <v>43.442016888127412</v>
      </c>
      <c r="AY325" s="275">
        <f t="shared" si="106"/>
        <v>44.528067310330592</v>
      </c>
      <c r="AZ325" s="275">
        <f t="shared" si="106"/>
        <v>45.64126899308885</v>
      </c>
      <c r="BA325" s="275">
        <f t="shared" si="106"/>
        <v>46.782300717916065</v>
      </c>
      <c r="BB325" s="275">
        <f t="shared" si="106"/>
        <v>47.951858235863973</v>
      </c>
      <c r="BC325" s="275">
        <f t="shared" si="106"/>
        <v>49.150654691760572</v>
      </c>
      <c r="BD325" s="275">
        <f t="shared" si="106"/>
        <v>50.379421059054579</v>
      </c>
      <c r="BE325" s="275">
        <f t="shared" si="106"/>
        <v>51.638906585530933</v>
      </c>
      <c r="BF325" s="275">
        <f t="shared" si="106"/>
        <v>52.929879250169201</v>
      </c>
      <c r="BG325" s="275">
        <f t="shared" si="106"/>
        <v>54.253126231423423</v>
      </c>
      <c r="BH325" s="275">
        <f t="shared" si="106"/>
        <v>55.609454387208999</v>
      </c>
      <c r="BI325" s="275">
        <f t="shared" si="106"/>
        <v>56.999690746889222</v>
      </c>
      <c r="BJ325" s="275">
        <f t="shared" si="106"/>
        <v>58.424683015561449</v>
      </c>
      <c r="BK325" s="275">
        <f t="shared" si="106"/>
        <v>59.885300090950473</v>
      </c>
      <c r="BL325" s="275">
        <f t="shared" si="106"/>
        <v>61.382432593224237</v>
      </c>
      <c r="BM325" s="275">
        <f t="shared" si="106"/>
        <v>62.916993408054829</v>
      </c>
      <c r="BN325" s="275" t="e">
        <f t="shared" si="106"/>
        <v>#N/A</v>
      </c>
      <c r="BO325" s="275" t="e">
        <f t="shared" si="106"/>
        <v>#N/A</v>
      </c>
      <c r="BP325" s="340" t="e">
        <f t="shared" si="106"/>
        <v>#N/A</v>
      </c>
    </row>
    <row r="326" spans="2:68" s="58" customFormat="1" ht="15" customHeight="1">
      <c r="B326" s="1595"/>
      <c r="C326" s="96">
        <f t="shared" si="105"/>
        <v>0.5</v>
      </c>
      <c r="D326" s="95" t="s">
        <v>152</v>
      </c>
      <c r="E326" s="275"/>
      <c r="F326" s="360">
        <f t="shared" si="106"/>
        <v>11.623499999999998</v>
      </c>
      <c r="G326" s="275">
        <f t="shared" si="106"/>
        <v>10.926762656249997</v>
      </c>
      <c r="H326" s="275">
        <f t="shared" si="106"/>
        <v>11.072081248486324</v>
      </c>
      <c r="I326" s="275">
        <f t="shared" si="106"/>
        <v>11.329182734799469</v>
      </c>
      <c r="J326" s="275">
        <f t="shared" ref="J326:BP326" si="107">(((J347-$E303)*$C326)+$E303)*$D303*J$314</f>
        <v>18.064821788607521</v>
      </c>
      <c r="K326" s="275">
        <f t="shared" si="107"/>
        <v>13.954737712774763</v>
      </c>
      <c r="L326" s="275">
        <f t="shared" si="107"/>
        <v>13.693675118812994</v>
      </c>
      <c r="M326" s="275">
        <f t="shared" si="107"/>
        <v>17.10637853918459</v>
      </c>
      <c r="N326" s="275">
        <f t="shared" si="107"/>
        <v>18.388258600541985</v>
      </c>
      <c r="O326" s="275">
        <f t="shared" si="107"/>
        <v>19.723542679250549</v>
      </c>
      <c r="P326" s="275">
        <f t="shared" si="107"/>
        <v>20.216631225569458</v>
      </c>
      <c r="Q326" s="275">
        <f t="shared" si="107"/>
        <v>20.722047004199656</v>
      </c>
      <c r="R326" s="275">
        <f t="shared" si="107"/>
        <v>21.24009817910764</v>
      </c>
      <c r="S326" s="275">
        <f t="shared" si="107"/>
        <v>21.771100633565869</v>
      </c>
      <c r="T326" s="275">
        <f t="shared" si="107"/>
        <v>22.315378149403081</v>
      </c>
      <c r="U326" s="275">
        <f t="shared" si="107"/>
        <v>22.87326260313796</v>
      </c>
      <c r="V326" s="275">
        <f t="shared" si="107"/>
        <v>23.445094168216389</v>
      </c>
      <c r="W326" s="275">
        <f t="shared" si="107"/>
        <v>24.031221522421788</v>
      </c>
      <c r="X326" s="275">
        <f t="shared" si="107"/>
        <v>24.632002060482332</v>
      </c>
      <c r="Y326" s="275">
        <f t="shared" si="107"/>
        <v>25.247802111994389</v>
      </c>
      <c r="Z326" s="275">
        <f t="shared" si="107"/>
        <v>25.878997164794249</v>
      </c>
      <c r="AA326" s="275">
        <f t="shared" si="107"/>
        <v>26.525972093914099</v>
      </c>
      <c r="AB326" s="275">
        <f t="shared" si="107"/>
        <v>27.189121396261946</v>
      </c>
      <c r="AC326" s="275">
        <f t="shared" si="107"/>
        <v>27.868849431168499</v>
      </c>
      <c r="AD326" s="275">
        <f t="shared" si="107"/>
        <v>28.565570666947707</v>
      </c>
      <c r="AE326" s="275">
        <f t="shared" si="107"/>
        <v>29.279709933621398</v>
      </c>
      <c r="AF326" s="275">
        <f t="shared" si="107"/>
        <v>30.011702681961928</v>
      </c>
      <c r="AG326" s="275">
        <f t="shared" si="107"/>
        <v>30.761995249010972</v>
      </c>
      <c r="AH326" s="275">
        <f t="shared" si="107"/>
        <v>31.531045130236244</v>
      </c>
      <c r="AI326" s="275">
        <f t="shared" si="107"/>
        <v>32.319321258492153</v>
      </c>
      <c r="AJ326" s="275">
        <f t="shared" si="107"/>
        <v>33.127304289954452</v>
      </c>
      <c r="AK326" s="275">
        <f t="shared" si="107"/>
        <v>33.955486897203315</v>
      </c>
      <c r="AL326" s="275">
        <f t="shared" si="107"/>
        <v>34.80437406963339</v>
      </c>
      <c r="AM326" s="275">
        <f t="shared" si="107"/>
        <v>35.674483421374219</v>
      </c>
      <c r="AN326" s="275">
        <f t="shared" si="107"/>
        <v>36.566345506908569</v>
      </c>
      <c r="AO326" s="275">
        <f t="shared" si="107"/>
        <v>37.480504144581282</v>
      </c>
      <c r="AP326" s="275">
        <f t="shared" si="107"/>
        <v>38.417516748195808</v>
      </c>
      <c r="AQ326" s="275">
        <f t="shared" si="107"/>
        <v>39.377954666900706</v>
      </c>
      <c r="AR326" s="275">
        <f t="shared" si="107"/>
        <v>40.362403533573222</v>
      </c>
      <c r="AS326" s="275">
        <f t="shared" si="107"/>
        <v>41.371463621912547</v>
      </c>
      <c r="AT326" s="275">
        <f t="shared" si="107"/>
        <v>42.405750212460362</v>
      </c>
      <c r="AU326" s="275">
        <f t="shared" si="107"/>
        <v>43.465893967771862</v>
      </c>
      <c r="AV326" s="275">
        <f t="shared" si="107"/>
        <v>44.552541316966156</v>
      </c>
      <c r="AW326" s="275">
        <f t="shared" si="107"/>
        <v>45.666354849890304</v>
      </c>
      <c r="AX326" s="275">
        <f t="shared" si="107"/>
        <v>46.808013721137556</v>
      </c>
      <c r="AY326" s="275">
        <f t="shared" si="107"/>
        <v>47.978214064165989</v>
      </c>
      <c r="AZ326" s="275">
        <f t="shared" si="107"/>
        <v>49.177669415770133</v>
      </c>
      <c r="BA326" s="275">
        <f t="shared" si="107"/>
        <v>50.407111151164379</v>
      </c>
      <c r="BB326" s="275">
        <f t="shared" si="107"/>
        <v>51.667288929943489</v>
      </c>
      <c r="BC326" s="275">
        <f t="shared" si="107"/>
        <v>52.958971153192074</v>
      </c>
      <c r="BD326" s="275">
        <f t="shared" si="107"/>
        <v>54.282945432021869</v>
      </c>
      <c r="BE326" s="275">
        <f t="shared" si="107"/>
        <v>55.640019067822408</v>
      </c>
      <c r="BF326" s="275">
        <f t="shared" si="107"/>
        <v>57.031019544517967</v>
      </c>
      <c r="BG326" s="275">
        <f t="shared" si="107"/>
        <v>58.456795033130902</v>
      </c>
      <c r="BH326" s="275">
        <f t="shared" si="107"/>
        <v>59.918214908959172</v>
      </c>
      <c r="BI326" s="275">
        <f t="shared" si="107"/>
        <v>61.416170281683144</v>
      </c>
      <c r="BJ326" s="275">
        <f t="shared" si="107"/>
        <v>62.951574538725218</v>
      </c>
      <c r="BK326" s="275">
        <f t="shared" si="107"/>
        <v>64.525363902193334</v>
      </c>
      <c r="BL326" s="275">
        <f t="shared" si="107"/>
        <v>66.138497999748168</v>
      </c>
      <c r="BM326" s="275">
        <f t="shared" si="107"/>
        <v>67.791960449741865</v>
      </c>
      <c r="BN326" s="275" t="e">
        <f t="shared" si="107"/>
        <v>#N/A</v>
      </c>
      <c r="BO326" s="275" t="e">
        <f t="shared" si="107"/>
        <v>#N/A</v>
      </c>
      <c r="BP326" s="340" t="e">
        <f t="shared" si="107"/>
        <v>#N/A</v>
      </c>
    </row>
    <row r="327" spans="2:68" s="58" customFormat="1" ht="15" customHeight="1">
      <c r="B327" s="1595"/>
      <c r="C327" s="96">
        <f t="shared" si="105"/>
        <v>0.5</v>
      </c>
      <c r="D327" s="95" t="s">
        <v>153</v>
      </c>
      <c r="E327" s="275"/>
      <c r="F327" s="360">
        <f t="shared" ref="F327:BP328" si="108">(((F348-$E304)*$C327)+$E304)*$D304*F$314</f>
        <v>23.677499999999995</v>
      </c>
      <c r="G327" s="275">
        <f t="shared" si="108"/>
        <v>22.893556510416659</v>
      </c>
      <c r="H327" s="275">
        <f t="shared" si="108"/>
        <v>23.374821511691614</v>
      </c>
      <c r="I327" s="275">
        <f t="shared" si="108"/>
        <v>23.953157305430697</v>
      </c>
      <c r="J327" s="275">
        <f t="shared" si="108"/>
        <v>42.529662451465001</v>
      </c>
      <c r="K327" s="275">
        <f t="shared" si="108"/>
        <v>25.85536660225306</v>
      </c>
      <c r="L327" s="275">
        <f t="shared" si="108"/>
        <v>24.130320872555238</v>
      </c>
      <c r="M327" s="275">
        <f t="shared" si="108"/>
        <v>28.14510693720894</v>
      </c>
      <c r="N327" s="275">
        <f t="shared" si="108"/>
        <v>32.170710106211502</v>
      </c>
      <c r="O327" s="275">
        <f t="shared" si="108"/>
        <v>36.38000274608536</v>
      </c>
      <c r="P327" s="275">
        <f t="shared" si="108"/>
        <v>37.289502814713558</v>
      </c>
      <c r="Q327" s="275">
        <f t="shared" si="108"/>
        <v>38.221740385079855</v>
      </c>
      <c r="R327" s="275">
        <f t="shared" si="108"/>
        <v>39.177283894706747</v>
      </c>
      <c r="S327" s="275">
        <f t="shared" si="108"/>
        <v>40.156715992074403</v>
      </c>
      <c r="T327" s="275">
        <f t="shared" si="108"/>
        <v>41.160633891876266</v>
      </c>
      <c r="U327" s="275">
        <f t="shared" si="108"/>
        <v>42.18964973917317</v>
      </c>
      <c r="V327" s="275">
        <f t="shared" si="108"/>
        <v>43.244390982652497</v>
      </c>
      <c r="W327" s="275">
        <f t="shared" si="108"/>
        <v>44.325500757218805</v>
      </c>
      <c r="X327" s="275">
        <f t="shared" si="108"/>
        <v>45.433638276149267</v>
      </c>
      <c r="Y327" s="275">
        <f t="shared" si="108"/>
        <v>46.569479233053002</v>
      </c>
      <c r="Z327" s="275">
        <f t="shared" si="108"/>
        <v>47.733716213879319</v>
      </c>
      <c r="AA327" s="275">
        <f t="shared" si="108"/>
        <v>48.9270591192263</v>
      </c>
      <c r="AB327" s="275">
        <f t="shared" si="108"/>
        <v>50.150235597206944</v>
      </c>
      <c r="AC327" s="275">
        <f t="shared" si="108"/>
        <v>51.403991487137127</v>
      </c>
      <c r="AD327" s="275">
        <f t="shared" si="108"/>
        <v>52.689091274315544</v>
      </c>
      <c r="AE327" s="275">
        <f t="shared" si="108"/>
        <v>54.006318556173433</v>
      </c>
      <c r="AF327" s="275">
        <f t="shared" si="108"/>
        <v>55.356476520077763</v>
      </c>
      <c r="AG327" s="275">
        <f t="shared" si="108"/>
        <v>56.740388433079694</v>
      </c>
      <c r="AH327" s="275">
        <f t="shared" si="108"/>
        <v>58.158898143906683</v>
      </c>
      <c r="AI327" s="275">
        <f t="shared" si="108"/>
        <v>59.612870597504347</v>
      </c>
      <c r="AJ327" s="275">
        <f t="shared" si="108"/>
        <v>61.103192362441952</v>
      </c>
      <c r="AK327" s="275">
        <f t="shared" si="108"/>
        <v>62.630772171503004</v>
      </c>
      <c r="AL327" s="275">
        <f t="shared" si="108"/>
        <v>64.196541475790568</v>
      </c>
      <c r="AM327" s="275">
        <f t="shared" si="108"/>
        <v>65.801455012685309</v>
      </c>
      <c r="AN327" s="275">
        <f t="shared" si="108"/>
        <v>67.446491388002443</v>
      </c>
      <c r="AO327" s="275">
        <f t="shared" si="108"/>
        <v>69.132653672702503</v>
      </c>
      <c r="AP327" s="275">
        <f t="shared" si="108"/>
        <v>70.860970014520049</v>
      </c>
      <c r="AQ327" s="275">
        <f t="shared" si="108"/>
        <v>72.63249426488305</v>
      </c>
      <c r="AR327" s="275">
        <f t="shared" si="108"/>
        <v>74.448306621505125</v>
      </c>
      <c r="AS327" s="275">
        <f t="shared" si="108"/>
        <v>76.309514287042745</v>
      </c>
      <c r="AT327" s="275">
        <f t="shared" si="108"/>
        <v>78.217252144218818</v>
      </c>
      <c r="AU327" s="275">
        <f t="shared" si="108"/>
        <v>80.172683447824269</v>
      </c>
      <c r="AV327" s="275">
        <f t="shared" si="108"/>
        <v>82.177000534019882</v>
      </c>
      <c r="AW327" s="275">
        <f t="shared" si="108"/>
        <v>84.231425547370364</v>
      </c>
      <c r="AX327" s="275">
        <f t="shared" si="108"/>
        <v>86.337211186054617</v>
      </c>
      <c r="AY327" s="275">
        <f t="shared" si="108"/>
        <v>88.495641465705958</v>
      </c>
      <c r="AZ327" s="275">
        <f t="shared" si="108"/>
        <v>90.708032502348601</v>
      </c>
      <c r="BA327" s="275">
        <f t="shared" si="108"/>
        <v>92.975733314907302</v>
      </c>
      <c r="BB327" s="275">
        <f t="shared" si="108"/>
        <v>95.30012664777999</v>
      </c>
      <c r="BC327" s="275">
        <f t="shared" si="108"/>
        <v>97.682629813974486</v>
      </c>
      <c r="BD327" s="275">
        <f t="shared" si="108"/>
        <v>100.12469555932384</v>
      </c>
      <c r="BE327" s="275">
        <f t="shared" si="108"/>
        <v>102.62781294830691</v>
      </c>
      <c r="BF327" s="275">
        <f t="shared" si="108"/>
        <v>105.19350827201458</v>
      </c>
      <c r="BG327" s="275">
        <f t="shared" si="108"/>
        <v>107.82334597881493</v>
      </c>
      <c r="BH327" s="275">
        <f t="shared" si="108"/>
        <v>110.51892962828529</v>
      </c>
      <c r="BI327" s="275">
        <f t="shared" si="108"/>
        <v>113.28190286899242</v>
      </c>
      <c r="BJ327" s="275">
        <f t="shared" si="108"/>
        <v>116.11395044071722</v>
      </c>
      <c r="BK327" s="275">
        <f t="shared" si="108"/>
        <v>119.01679920173513</v>
      </c>
      <c r="BL327" s="275">
        <f t="shared" si="108"/>
        <v>121.99221918177849</v>
      </c>
      <c r="BM327" s="275">
        <f t="shared" si="108"/>
        <v>125.04202466132294</v>
      </c>
      <c r="BN327" s="275" t="e">
        <f t="shared" si="108"/>
        <v>#N/A</v>
      </c>
      <c r="BO327" s="275" t="e">
        <f t="shared" si="108"/>
        <v>#N/A</v>
      </c>
      <c r="BP327" s="340" t="e">
        <f t="shared" si="108"/>
        <v>#N/A</v>
      </c>
    </row>
    <row r="328" spans="2:68" s="58" customFormat="1" ht="15" customHeight="1">
      <c r="B328" s="1595"/>
      <c r="C328" s="96">
        <f t="shared" si="105"/>
        <v>0.5</v>
      </c>
      <c r="D328" s="95" t="s">
        <v>154</v>
      </c>
      <c r="E328" s="275"/>
      <c r="F328" s="360">
        <f t="shared" si="108"/>
        <v>73.8</v>
      </c>
      <c r="G328" s="275">
        <f t="shared" si="108"/>
        <v>70.056988281249986</v>
      </c>
      <c r="H328" s="275">
        <f t="shared" si="108"/>
        <v>71.178123488362601</v>
      </c>
      <c r="I328" s="275">
        <f t="shared" si="108"/>
        <v>72.869025174625932</v>
      </c>
      <c r="J328" s="275">
        <f t="shared" si="108"/>
        <v>126.86233500321971</v>
      </c>
      <c r="K328" s="275">
        <f t="shared" si="108"/>
        <v>129.81379569030503</v>
      </c>
      <c r="L328" s="275">
        <f t="shared" si="108"/>
        <v>149.7744685156915</v>
      </c>
      <c r="M328" s="275">
        <f t="shared" si="108"/>
        <v>180.01903585106368</v>
      </c>
      <c r="N328" s="275">
        <f t="shared" si="108"/>
        <v>199.31853096631659</v>
      </c>
      <c r="O328" s="275">
        <f t="shared" si="108"/>
        <v>219.47049519527044</v>
      </c>
      <c r="P328" s="275">
        <f t="shared" si="108"/>
        <v>224.95725748905846</v>
      </c>
      <c r="Q328" s="275">
        <f t="shared" si="108"/>
        <v>230.58118891791389</v>
      </c>
      <c r="R328" s="275">
        <f t="shared" si="108"/>
        <v>236.34571864004084</v>
      </c>
      <c r="S328" s="275">
        <f t="shared" si="108"/>
        <v>242.25436160596075</v>
      </c>
      <c r="T328" s="275">
        <f t="shared" si="108"/>
        <v>248.31072064610166</v>
      </c>
      <c r="U328" s="275">
        <f t="shared" si="108"/>
        <v>254.51848866225342</v>
      </c>
      <c r="V328" s="275">
        <f t="shared" si="108"/>
        <v>260.88145087880969</v>
      </c>
      <c r="W328" s="275">
        <f t="shared" si="108"/>
        <v>267.40348715077988</v>
      </c>
      <c r="X328" s="275">
        <f t="shared" si="108"/>
        <v>274.08857432954937</v>
      </c>
      <c r="Y328" s="275">
        <f t="shared" si="108"/>
        <v>280.94078868778814</v>
      </c>
      <c r="Z328" s="275">
        <f t="shared" si="108"/>
        <v>287.96430840498277</v>
      </c>
      <c r="AA328" s="275">
        <f t="shared" si="108"/>
        <v>295.16341611510734</v>
      </c>
      <c r="AB328" s="275">
        <f t="shared" si="108"/>
        <v>302.54250151798493</v>
      </c>
      <c r="AC328" s="275">
        <f t="shared" si="108"/>
        <v>310.10606405593461</v>
      </c>
      <c r="AD328" s="275">
        <f t="shared" si="108"/>
        <v>317.85871565733294</v>
      </c>
      <c r="AE328" s="275">
        <f t="shared" si="108"/>
        <v>325.80518354876625</v>
      </c>
      <c r="AF328" s="275">
        <f t="shared" si="108"/>
        <v>333.95031313748535</v>
      </c>
      <c r="AG328" s="275">
        <f t="shared" si="108"/>
        <v>342.2990709659224</v>
      </c>
      <c r="AH328" s="275">
        <f t="shared" si="108"/>
        <v>350.85654774007043</v>
      </c>
      <c r="AI328" s="275">
        <f t="shared" si="108"/>
        <v>359.62796143357224</v>
      </c>
      <c r="AJ328" s="275">
        <f t="shared" si="108"/>
        <v>368.61866046941145</v>
      </c>
      <c r="AK328" s="275">
        <f t="shared" si="108"/>
        <v>377.83412698114677</v>
      </c>
      <c r="AL328" s="275">
        <f t="shared" si="108"/>
        <v>387.27998015567533</v>
      </c>
      <c r="AM328" s="275">
        <f t="shared" si="108"/>
        <v>396.96197965956719</v>
      </c>
      <c r="AN328" s="275">
        <f t="shared" si="108"/>
        <v>406.88602915105633</v>
      </c>
      <c r="AO328" s="275">
        <f t="shared" si="108"/>
        <v>417.05817987983266</v>
      </c>
      <c r="AP328" s="275">
        <f t="shared" si="108"/>
        <v>427.48463437682847</v>
      </c>
      <c r="AQ328" s="275">
        <f t="shared" si="108"/>
        <v>438.17175023624918</v>
      </c>
      <c r="AR328" s="275">
        <f t="shared" si="108"/>
        <v>449.12604399215542</v>
      </c>
      <c r="AS328" s="275">
        <f t="shared" si="108"/>
        <v>460.35419509195924</v>
      </c>
      <c r="AT328" s="275">
        <f t="shared" si="108"/>
        <v>471.86304996925821</v>
      </c>
      <c r="AU328" s="275">
        <f t="shared" si="108"/>
        <v>483.65962621848962</v>
      </c>
      <c r="AV328" s="275">
        <f t="shared" si="108"/>
        <v>495.75111687395179</v>
      </c>
      <c r="AW328" s="275">
        <f t="shared" si="108"/>
        <v>508.1448947958005</v>
      </c>
      <c r="AX328" s="275">
        <f t="shared" si="108"/>
        <v>520.84851716569551</v>
      </c>
      <c r="AY328" s="275">
        <f t="shared" si="108"/>
        <v>533.86973009483779</v>
      </c>
      <c r="AZ328" s="275">
        <f t="shared" si="108"/>
        <v>547.21647334720865</v>
      </c>
      <c r="BA328" s="275">
        <f t="shared" si="108"/>
        <v>560.89688518088883</v>
      </c>
      <c r="BB328" s="275">
        <f t="shared" si="108"/>
        <v>574.91930731041111</v>
      </c>
      <c r="BC328" s="275">
        <f t="shared" si="108"/>
        <v>589.29228999317138</v>
      </c>
      <c r="BD328" s="275">
        <f t="shared" si="108"/>
        <v>604.02459724300058</v>
      </c>
      <c r="BE328" s="275">
        <f t="shared" si="108"/>
        <v>619.12521217407539</v>
      </c>
      <c r="BF328" s="275">
        <f t="shared" si="108"/>
        <v>634.60334247842729</v>
      </c>
      <c r="BG328" s="275">
        <f t="shared" si="108"/>
        <v>650.46842604038784</v>
      </c>
      <c r="BH328" s="275">
        <f t="shared" si="108"/>
        <v>666.73013669139743</v>
      </c>
      <c r="BI328" s="275">
        <f t="shared" si="108"/>
        <v>683.39839010868241</v>
      </c>
      <c r="BJ328" s="275">
        <f t="shared" si="108"/>
        <v>700.48334986139935</v>
      </c>
      <c r="BK328" s="275">
        <f t="shared" si="108"/>
        <v>717.99543360793416</v>
      </c>
      <c r="BL328" s="275">
        <f t="shared" si="108"/>
        <v>735.94531944813252</v>
      </c>
      <c r="BM328" s="275">
        <f t="shared" si="108"/>
        <v>754.34395243433573</v>
      </c>
      <c r="BN328" s="275" t="e">
        <f t="shared" si="108"/>
        <v>#N/A</v>
      </c>
      <c r="BO328" s="275" t="e">
        <f t="shared" si="108"/>
        <v>#N/A</v>
      </c>
      <c r="BP328" s="340" t="e">
        <f t="shared" si="108"/>
        <v>#N/A</v>
      </c>
    </row>
    <row r="329" spans="2:68" s="58" customFormat="1" ht="18.75">
      <c r="B329" s="1595"/>
      <c r="C329" s="374"/>
      <c r="D329" s="95"/>
      <c r="E329" s="275"/>
      <c r="F329" s="360"/>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75"/>
      <c r="AE329" s="275"/>
      <c r="AF329" s="275"/>
      <c r="AG329" s="275"/>
      <c r="AH329" s="275"/>
      <c r="AI329" s="275"/>
      <c r="AJ329" s="275"/>
      <c r="AK329" s="275"/>
      <c r="AL329" s="275"/>
      <c r="AM329" s="275"/>
      <c r="AN329" s="275"/>
      <c r="AO329" s="275"/>
      <c r="AP329" s="275"/>
      <c r="AQ329" s="275"/>
      <c r="AR329" s="275"/>
      <c r="AS329" s="275"/>
      <c r="AT329" s="275"/>
      <c r="AU329" s="275"/>
      <c r="AV329" s="275"/>
      <c r="AW329" s="275"/>
      <c r="AX329" s="275"/>
      <c r="AY329" s="275"/>
      <c r="AZ329" s="275"/>
      <c r="BA329" s="275"/>
      <c r="BB329" s="275"/>
      <c r="BC329" s="275"/>
      <c r="BD329" s="275"/>
      <c r="BE329" s="275"/>
      <c r="BF329" s="275"/>
      <c r="BG329" s="275"/>
      <c r="BH329" s="275"/>
      <c r="BI329" s="275"/>
      <c r="BJ329" s="275"/>
      <c r="BK329" s="275"/>
      <c r="BL329" s="275"/>
      <c r="BM329" s="275"/>
      <c r="BN329" s="275"/>
      <c r="BO329" s="275"/>
      <c r="BP329" s="340"/>
    </row>
    <row r="330" spans="2:68" s="58" customFormat="1" ht="15" customHeight="1">
      <c r="B330" s="1595"/>
      <c r="C330" s="96">
        <f>$E$291</f>
        <v>0.5</v>
      </c>
      <c r="D330" s="95" t="s">
        <v>156</v>
      </c>
      <c r="E330" s="275"/>
      <c r="F330" s="360">
        <f t="shared" ref="F330:BP333" si="109">(((F351-$E307)*$C330)+$E307)*$D307*F$314</f>
        <v>73.902499999999989</v>
      </c>
      <c r="G330" s="275">
        <f t="shared" si="109"/>
        <v>70.534584895833305</v>
      </c>
      <c r="H330" s="275">
        <f t="shared" si="109"/>
        <v>71.709679318305092</v>
      </c>
      <c r="I330" s="275">
        <f t="shared" si="109"/>
        <v>73.419773327046684</v>
      </c>
      <c r="J330" s="275">
        <f t="shared" si="109"/>
        <v>123.94874624616912</v>
      </c>
      <c r="K330" s="275">
        <f t="shared" si="109"/>
        <v>126.84204039352785</v>
      </c>
      <c r="L330" s="275">
        <f t="shared" si="109"/>
        <v>145.61406414095296</v>
      </c>
      <c r="M330" s="275">
        <f t="shared" si="109"/>
        <v>173.98794099212466</v>
      </c>
      <c r="N330" s="275">
        <f t="shared" si="109"/>
        <v>192.15005745463904</v>
      </c>
      <c r="O330" s="275">
        <f t="shared" si="109"/>
        <v>211.11154311548123</v>
      </c>
      <c r="P330" s="275">
        <f t="shared" si="109"/>
        <v>216.38933161301409</v>
      </c>
      <c r="Q330" s="275">
        <f t="shared" si="109"/>
        <v>221.79906489552647</v>
      </c>
      <c r="R330" s="275">
        <f t="shared" si="109"/>
        <v>227.34404151714847</v>
      </c>
      <c r="S330" s="275">
        <f t="shared" si="109"/>
        <v>233.02764255500145</v>
      </c>
      <c r="T330" s="275">
        <f t="shared" si="109"/>
        <v>238.85333361886896</v>
      </c>
      <c r="U330" s="275">
        <f t="shared" si="109"/>
        <v>244.82466695933996</v>
      </c>
      <c r="V330" s="275">
        <f t="shared" si="109"/>
        <v>250.94528363332338</v>
      </c>
      <c r="W330" s="275">
        <f t="shared" si="109"/>
        <v>257.21891572415643</v>
      </c>
      <c r="X330" s="275">
        <f t="shared" si="109"/>
        <v>263.64938861726034</v>
      </c>
      <c r="Y330" s="275">
        <f t="shared" si="109"/>
        <v>270.24062333269183</v>
      </c>
      <c r="Z330" s="275">
        <f t="shared" si="109"/>
        <v>276.99663891600909</v>
      </c>
      <c r="AA330" s="275">
        <f t="shared" si="109"/>
        <v>283.92155488890933</v>
      </c>
      <c r="AB330" s="275">
        <f t="shared" si="109"/>
        <v>291.019593761132</v>
      </c>
      <c r="AC330" s="275">
        <f t="shared" si="109"/>
        <v>298.2950836051603</v>
      </c>
      <c r="AD330" s="275">
        <f t="shared" si="109"/>
        <v>305.75246069528924</v>
      </c>
      <c r="AE330" s="275">
        <f t="shared" si="109"/>
        <v>313.39627221267148</v>
      </c>
      <c r="AF330" s="275">
        <f t="shared" si="109"/>
        <v>321.23117901798821</v>
      </c>
      <c r="AG330" s="275">
        <f t="shared" si="109"/>
        <v>329.26195849343787</v>
      </c>
      <c r="AH330" s="275">
        <f t="shared" si="109"/>
        <v>337.49350745577379</v>
      </c>
      <c r="AI330" s="275">
        <f t="shared" si="109"/>
        <v>345.93084514216815</v>
      </c>
      <c r="AJ330" s="275">
        <f t="shared" si="109"/>
        <v>354.5791162707223</v>
      </c>
      <c r="AK330" s="275">
        <f t="shared" si="109"/>
        <v>363.44359417749035</v>
      </c>
      <c r="AL330" s="275">
        <f t="shared" si="109"/>
        <v>372.52968403192756</v>
      </c>
      <c r="AM330" s="275">
        <f t="shared" si="109"/>
        <v>381.84292613272567</v>
      </c>
      <c r="AN330" s="275">
        <f t="shared" si="109"/>
        <v>391.38899928604377</v>
      </c>
      <c r="AO330" s="275">
        <f t="shared" si="109"/>
        <v>401.17372426819486</v>
      </c>
      <c r="AP330" s="275">
        <f t="shared" si="109"/>
        <v>411.20306737489972</v>
      </c>
      <c r="AQ330" s="275">
        <f t="shared" si="109"/>
        <v>421.48314405927221</v>
      </c>
      <c r="AR330" s="275">
        <f t="shared" si="109"/>
        <v>432.02022266075397</v>
      </c>
      <c r="AS330" s="275">
        <f t="shared" si="109"/>
        <v>442.82072822727275</v>
      </c>
      <c r="AT330" s="275">
        <f t="shared" si="109"/>
        <v>453.89124643295457</v>
      </c>
      <c r="AU330" s="275">
        <f t="shared" si="109"/>
        <v>465.23852759377837</v>
      </c>
      <c r="AV330" s="275">
        <f t="shared" si="109"/>
        <v>476.86949078362284</v>
      </c>
      <c r="AW330" s="275">
        <f t="shared" si="109"/>
        <v>488.79122805321327</v>
      </c>
      <c r="AX330" s="275">
        <f t="shared" si="109"/>
        <v>501.01100875454358</v>
      </c>
      <c r="AY330" s="275">
        <f t="shared" si="109"/>
        <v>513.53628397340708</v>
      </c>
      <c r="AZ330" s="275">
        <f t="shared" si="109"/>
        <v>526.37469107274217</v>
      </c>
      <c r="BA330" s="275">
        <f t="shared" si="109"/>
        <v>539.53405834956072</v>
      </c>
      <c r="BB330" s="275">
        <f t="shared" si="109"/>
        <v>553.02240980829981</v>
      </c>
      <c r="BC330" s="275">
        <f t="shared" si="109"/>
        <v>566.8479700535072</v>
      </c>
      <c r="BD330" s="275">
        <f t="shared" si="109"/>
        <v>581.01916930484481</v>
      </c>
      <c r="BE330" s="275">
        <f t="shared" si="109"/>
        <v>595.54464853746583</v>
      </c>
      <c r="BF330" s="275">
        <f t="shared" si="109"/>
        <v>610.43326475090248</v>
      </c>
      <c r="BG330" s="275">
        <f t="shared" si="109"/>
        <v>625.69409636967487</v>
      </c>
      <c r="BH330" s="275">
        <f t="shared" si="109"/>
        <v>641.33644877891675</v>
      </c>
      <c r="BI330" s="275">
        <f t="shared" si="109"/>
        <v>657.36985999838953</v>
      </c>
      <c r="BJ330" s="275">
        <f t="shared" si="109"/>
        <v>673.80410649834926</v>
      </c>
      <c r="BK330" s="275">
        <f t="shared" si="109"/>
        <v>690.64920916080791</v>
      </c>
      <c r="BL330" s="275">
        <f t="shared" si="109"/>
        <v>707.91543938982807</v>
      </c>
      <c r="BM330" s="275">
        <f t="shared" si="109"/>
        <v>725.61332537457361</v>
      </c>
      <c r="BN330" s="275" t="e">
        <f t="shared" si="109"/>
        <v>#N/A</v>
      </c>
      <c r="BO330" s="275" t="e">
        <f t="shared" si="109"/>
        <v>#N/A</v>
      </c>
      <c r="BP330" s="340" t="e">
        <f t="shared" si="109"/>
        <v>#N/A</v>
      </c>
    </row>
    <row r="331" spans="2:68" s="58" customFormat="1" ht="15" customHeight="1">
      <c r="B331" s="1595"/>
      <c r="C331" s="96">
        <f>$E$291</f>
        <v>0.5</v>
      </c>
      <c r="D331" s="95" t="s">
        <v>157</v>
      </c>
      <c r="E331" s="275"/>
      <c r="F331" s="360">
        <f t="shared" si="109"/>
        <v>0</v>
      </c>
      <c r="G331" s="275">
        <f t="shared" si="109"/>
        <v>0</v>
      </c>
      <c r="H331" s="275">
        <f t="shared" si="109"/>
        <v>0</v>
      </c>
      <c r="I331" s="275">
        <f t="shared" si="109"/>
        <v>0</v>
      </c>
      <c r="J331" s="275">
        <f t="shared" si="109"/>
        <v>0</v>
      </c>
      <c r="K331" s="275">
        <f t="shared" si="109"/>
        <v>0</v>
      </c>
      <c r="L331" s="275">
        <f t="shared" si="109"/>
        <v>0</v>
      </c>
      <c r="M331" s="275">
        <f t="shared" si="109"/>
        <v>0</v>
      </c>
      <c r="N331" s="275">
        <f t="shared" si="109"/>
        <v>0</v>
      </c>
      <c r="O331" s="275">
        <f t="shared" si="109"/>
        <v>0</v>
      </c>
      <c r="P331" s="275">
        <f t="shared" si="109"/>
        <v>0</v>
      </c>
      <c r="Q331" s="275">
        <f t="shared" si="109"/>
        <v>0</v>
      </c>
      <c r="R331" s="275">
        <f t="shared" si="109"/>
        <v>0</v>
      </c>
      <c r="S331" s="275">
        <f t="shared" si="109"/>
        <v>0</v>
      </c>
      <c r="T331" s="275">
        <f t="shared" si="109"/>
        <v>0</v>
      </c>
      <c r="U331" s="275">
        <f t="shared" si="109"/>
        <v>0</v>
      </c>
      <c r="V331" s="275">
        <f t="shared" si="109"/>
        <v>0</v>
      </c>
      <c r="W331" s="275">
        <f t="shared" si="109"/>
        <v>0</v>
      </c>
      <c r="X331" s="275">
        <f t="shared" si="109"/>
        <v>0</v>
      </c>
      <c r="Y331" s="275">
        <f t="shared" si="109"/>
        <v>0</v>
      </c>
      <c r="Z331" s="275">
        <f t="shared" si="109"/>
        <v>0</v>
      </c>
      <c r="AA331" s="275">
        <f t="shared" si="109"/>
        <v>0</v>
      </c>
      <c r="AB331" s="275">
        <f t="shared" si="109"/>
        <v>0</v>
      </c>
      <c r="AC331" s="275">
        <f t="shared" si="109"/>
        <v>0</v>
      </c>
      <c r="AD331" s="275">
        <f t="shared" si="109"/>
        <v>0</v>
      </c>
      <c r="AE331" s="275">
        <f t="shared" si="109"/>
        <v>0</v>
      </c>
      <c r="AF331" s="275">
        <f t="shared" si="109"/>
        <v>0</v>
      </c>
      <c r="AG331" s="275">
        <f t="shared" si="109"/>
        <v>0</v>
      </c>
      <c r="AH331" s="275">
        <f t="shared" si="109"/>
        <v>0</v>
      </c>
      <c r="AI331" s="275">
        <f t="shared" si="109"/>
        <v>0</v>
      </c>
      <c r="AJ331" s="275">
        <f t="shared" si="109"/>
        <v>0</v>
      </c>
      <c r="AK331" s="275">
        <f t="shared" si="109"/>
        <v>0</v>
      </c>
      <c r="AL331" s="275">
        <f t="shared" si="109"/>
        <v>0</v>
      </c>
      <c r="AM331" s="275">
        <f t="shared" si="109"/>
        <v>0</v>
      </c>
      <c r="AN331" s="275">
        <f t="shared" si="109"/>
        <v>0</v>
      </c>
      <c r="AO331" s="275">
        <f t="shared" si="109"/>
        <v>0</v>
      </c>
      <c r="AP331" s="275">
        <f t="shared" si="109"/>
        <v>0</v>
      </c>
      <c r="AQ331" s="275">
        <f t="shared" si="109"/>
        <v>0</v>
      </c>
      <c r="AR331" s="275">
        <f t="shared" si="109"/>
        <v>0</v>
      </c>
      <c r="AS331" s="275">
        <f t="shared" si="109"/>
        <v>0</v>
      </c>
      <c r="AT331" s="275">
        <f t="shared" si="109"/>
        <v>0</v>
      </c>
      <c r="AU331" s="275">
        <f t="shared" si="109"/>
        <v>0</v>
      </c>
      <c r="AV331" s="275">
        <f t="shared" si="109"/>
        <v>0</v>
      </c>
      <c r="AW331" s="275">
        <f t="shared" si="109"/>
        <v>0</v>
      </c>
      <c r="AX331" s="275">
        <f t="shared" si="109"/>
        <v>0</v>
      </c>
      <c r="AY331" s="275">
        <f t="shared" si="109"/>
        <v>0</v>
      </c>
      <c r="AZ331" s="275">
        <f t="shared" si="109"/>
        <v>0</v>
      </c>
      <c r="BA331" s="275">
        <f t="shared" si="109"/>
        <v>0</v>
      </c>
      <c r="BB331" s="275">
        <f t="shared" si="109"/>
        <v>0</v>
      </c>
      <c r="BC331" s="275">
        <f t="shared" si="109"/>
        <v>0</v>
      </c>
      <c r="BD331" s="275">
        <f t="shared" si="109"/>
        <v>0</v>
      </c>
      <c r="BE331" s="275">
        <f t="shared" si="109"/>
        <v>0</v>
      </c>
      <c r="BF331" s="275">
        <f t="shared" si="109"/>
        <v>0</v>
      </c>
      <c r="BG331" s="275">
        <f t="shared" si="109"/>
        <v>0</v>
      </c>
      <c r="BH331" s="275">
        <f t="shared" si="109"/>
        <v>0</v>
      </c>
      <c r="BI331" s="275">
        <f t="shared" si="109"/>
        <v>0</v>
      </c>
      <c r="BJ331" s="275">
        <f t="shared" si="109"/>
        <v>0</v>
      </c>
      <c r="BK331" s="275">
        <f t="shared" si="109"/>
        <v>0</v>
      </c>
      <c r="BL331" s="275">
        <f t="shared" si="109"/>
        <v>0</v>
      </c>
      <c r="BM331" s="275">
        <f t="shared" si="109"/>
        <v>0</v>
      </c>
      <c r="BN331" s="275" t="e">
        <f t="shared" si="109"/>
        <v>#N/A</v>
      </c>
      <c r="BO331" s="275" t="e">
        <f t="shared" si="109"/>
        <v>#N/A</v>
      </c>
      <c r="BP331" s="340" t="e">
        <f t="shared" si="109"/>
        <v>#N/A</v>
      </c>
    </row>
    <row r="332" spans="2:68" s="58" customFormat="1" ht="15" customHeight="1">
      <c r="B332" s="1595"/>
      <c r="C332" s="96">
        <f>$E$291</f>
        <v>0.5</v>
      </c>
      <c r="D332" s="96" t="s">
        <v>158</v>
      </c>
      <c r="E332" s="275"/>
      <c r="F332" s="360">
        <f t="shared" si="109"/>
        <v>1.6680896027055554E-3</v>
      </c>
      <c r="G332" s="275">
        <f t="shared" si="109"/>
        <v>1.837963314876087E-3</v>
      </c>
      <c r="H332" s="275">
        <f t="shared" si="109"/>
        <v>1.9314900464625943E-3</v>
      </c>
      <c r="I332" s="275">
        <f t="shared" si="109"/>
        <v>2.0297783198471473E-3</v>
      </c>
      <c r="J332" s="275">
        <f t="shared" si="109"/>
        <v>2.1674066004189413E-3</v>
      </c>
      <c r="K332" s="275">
        <f t="shared" si="109"/>
        <v>2.2902639812280128E-3</v>
      </c>
      <c r="L332" s="275">
        <f t="shared" si="109"/>
        <v>2.4201366574284349E-3</v>
      </c>
      <c r="M332" s="275">
        <f t="shared" si="109"/>
        <v>2.5628788123962507E-3</v>
      </c>
      <c r="N332" s="275">
        <f t="shared" si="109"/>
        <v>2.7060241548554518E-3</v>
      </c>
      <c r="O332" s="275">
        <f t="shared" si="109"/>
        <v>2.8572262330059683E-3</v>
      </c>
      <c r="P332" s="275">
        <f t="shared" si="109"/>
        <v>3.0065395155976118E-3</v>
      </c>
      <c r="Q332" s="275">
        <f t="shared" si="109"/>
        <v>3.1602111763415998E-3</v>
      </c>
      <c r="R332" s="275">
        <f t="shared" si="109"/>
        <v>3.3217441719862553E-3</v>
      </c>
      <c r="S332" s="275">
        <f t="shared" si="109"/>
        <v>3.4915410377803838E-3</v>
      </c>
      <c r="T332" s="275">
        <f t="shared" si="109"/>
        <v>3.6700249412704574E-3</v>
      </c>
      <c r="U332" s="275">
        <f t="shared" si="109"/>
        <v>3.857640740968441E-3</v>
      </c>
      <c r="V332" s="275">
        <f t="shared" si="109"/>
        <v>4.0548560994039555E-3</v>
      </c>
      <c r="W332" s="275">
        <f t="shared" si="109"/>
        <v>4.2621626533580342E-3</v>
      </c>
      <c r="X332" s="275">
        <f t="shared" si="109"/>
        <v>4.4800772442196738E-3</v>
      </c>
      <c r="Y332" s="275">
        <f t="shared" si="109"/>
        <v>4.7091432115580339E-3</v>
      </c>
      <c r="Z332" s="275">
        <f t="shared" si="109"/>
        <v>4.9499317531622698E-3</v>
      </c>
      <c r="AA332" s="275">
        <f t="shared" si="109"/>
        <v>5.2030433549686596E-3</v>
      </c>
      <c r="AB332" s="275">
        <f t="shared" si="109"/>
        <v>5.4691092944707401E-3</v>
      </c>
      <c r="AC332" s="275">
        <f t="shared" si="109"/>
        <v>5.7487932213934828E-3</v>
      </c>
      <c r="AD332" s="275">
        <f t="shared" si="109"/>
        <v>6.0427928196073125E-3</v>
      </c>
      <c r="AE332" s="275">
        <f t="shared" si="109"/>
        <v>6.3518415544626958E-3</v>
      </c>
      <c r="AF332" s="275">
        <f t="shared" si="109"/>
        <v>6.6767105099413615E-3</v>
      </c>
      <c r="AG332" s="275">
        <f t="shared" si="109"/>
        <v>7.0182103202468364E-3</v>
      </c>
      <c r="AH332" s="275">
        <f t="shared" si="109"/>
        <v>7.3771932006952657E-3</v>
      </c>
      <c r="AI332" s="275">
        <f t="shared" si="109"/>
        <v>7.7545550830178667E-3</v>
      </c>
      <c r="AJ332" s="275">
        <f t="shared" si="109"/>
        <v>8.1512378604500068E-3</v>
      </c>
      <c r="AK332" s="275">
        <f t="shared" si="109"/>
        <v>8.5682317482589036E-3</v>
      </c>
      <c r="AL332" s="275">
        <f t="shared" si="109"/>
        <v>9.0065777656532647E-3</v>
      </c>
      <c r="AM332" s="275">
        <f t="shared" si="109"/>
        <v>9.4673703453247021E-3</v>
      </c>
      <c r="AN332" s="275">
        <f t="shared" si="109"/>
        <v>9.9517600771929123E-3</v>
      </c>
      <c r="AO332" s="275">
        <f t="shared" si="109"/>
        <v>1.046095659326554E-2</v>
      </c>
      <c r="AP332" s="275">
        <f t="shared" si="109"/>
        <v>1.0996231600880027E-2</v>
      </c>
      <c r="AQ332" s="275">
        <f t="shared" si="109"/>
        <v>1.1558922071969482E-2</v>
      </c>
      <c r="AR332" s="275">
        <f t="shared" si="109"/>
        <v>1.2150433596388779E-2</v>
      </c>
      <c r="AS332" s="275">
        <f t="shared" si="109"/>
        <v>1.2772243907751619E-2</v>
      </c>
      <c r="AT332" s="275">
        <f t="shared" si="109"/>
        <v>1.3425906590665128E-2</v>
      </c>
      <c r="AU332" s="275">
        <f t="shared" si="109"/>
        <v>1.4113054978707037E-2</v>
      </c>
      <c r="AV332" s="275">
        <f t="shared" si="109"/>
        <v>1.4835406252972661E-2</v>
      </c>
      <c r="AW332" s="275">
        <f t="shared" si="109"/>
        <v>1.5594765751525725E-2</v>
      </c>
      <c r="AX332" s="275">
        <f t="shared" si="109"/>
        <v>1.6393031500620586E-2</v>
      </c>
      <c r="AY332" s="275">
        <f t="shared" si="109"/>
        <v>1.7232198979123883E-2</v>
      </c>
      <c r="AZ332" s="275">
        <f t="shared" si="109"/>
        <v>1.811436612815363E-2</v>
      </c>
      <c r="BA332" s="275">
        <f t="shared" si="109"/>
        <v>1.9041738618573934E-2</v>
      </c>
      <c r="BB332" s="275">
        <f t="shared" si="109"/>
        <v>2.0016635389635697E-2</v>
      </c>
      <c r="BC332" s="275">
        <f t="shared" si="109"/>
        <v>2.1041494472739897E-2</v>
      </c>
      <c r="BD332" s="275">
        <f t="shared" si="109"/>
        <v>2.2118879115021316E-2</v>
      </c>
      <c r="BE332" s="275">
        <f t="shared" si="109"/>
        <v>2.3251484218209634E-2</v>
      </c>
      <c r="BF332" s="275">
        <f t="shared" si="109"/>
        <v>2.4442143109022329E-2</v>
      </c>
      <c r="BG332" s="275">
        <f t="shared" si="109"/>
        <v>2.5693834658183739E-2</v>
      </c>
      <c r="BH332" s="275">
        <f t="shared" si="109"/>
        <v>2.7009690766046826E-2</v>
      </c>
      <c r="BI332" s="275">
        <f t="shared" si="109"/>
        <v>2.8393004233722804E-2</v>
      </c>
      <c r="BJ332" s="275">
        <f t="shared" si="109"/>
        <v>2.9847237039599822E-2</v>
      </c>
      <c r="BK332" s="275">
        <f t="shared" si="109"/>
        <v>3.1376029042159227E-2</v>
      </c>
      <c r="BL332" s="275">
        <f t="shared" si="109"/>
        <v>3.2983207131077427E-2</v>
      </c>
      <c r="BM332" s="275">
        <f t="shared" si="109"/>
        <v>3.4672794849737329E-2</v>
      </c>
      <c r="BN332" s="275" t="e">
        <f t="shared" si="109"/>
        <v>#N/A</v>
      </c>
      <c r="BO332" s="275" t="e">
        <f t="shared" si="109"/>
        <v>#N/A</v>
      </c>
      <c r="BP332" s="340" t="e">
        <f t="shared" si="109"/>
        <v>#N/A</v>
      </c>
    </row>
    <row r="333" spans="2:68" s="58" customFormat="1" ht="15" customHeight="1">
      <c r="B333" s="1596"/>
      <c r="C333" s="363">
        <f>$E$291</f>
        <v>0.5</v>
      </c>
      <c r="D333" s="363" t="s">
        <v>159</v>
      </c>
      <c r="E333" s="277"/>
      <c r="F333" s="364">
        <f t="shared" si="109"/>
        <v>2.5112500000000005E-4</v>
      </c>
      <c r="G333" s="277">
        <f t="shared" si="109"/>
        <v>3.166058437499999E-4</v>
      </c>
      <c r="H333" s="277">
        <f t="shared" si="109"/>
        <v>3.326340145898436E-4</v>
      </c>
      <c r="I333" s="277">
        <f t="shared" si="109"/>
        <v>3.4947361157845432E-4</v>
      </c>
      <c r="J333" s="277">
        <f t="shared" si="109"/>
        <v>3.6716571316461354E-4</v>
      </c>
      <c r="K333" s="277">
        <f t="shared" si="109"/>
        <v>3.8575347739357201E-4</v>
      </c>
      <c r="L333" s="277">
        <f t="shared" si="109"/>
        <v>4.0528224718662157E-4</v>
      </c>
      <c r="M333" s="277">
        <f t="shared" si="109"/>
        <v>4.2579966095044404E-4</v>
      </c>
      <c r="N333" s="277">
        <f t="shared" si="109"/>
        <v>4.4735576878606029E-4</v>
      </c>
      <c r="O333" s="277">
        <f t="shared" si="109"/>
        <v>4.700031545808545E-4</v>
      </c>
      <c r="P333" s="277">
        <f t="shared" si="109"/>
        <v>4.9379706428151005E-4</v>
      </c>
      <c r="Q333" s="277">
        <f t="shared" si="109"/>
        <v>5.1879554066076156E-4</v>
      </c>
      <c r="R333" s="277">
        <f t="shared" si="109"/>
        <v>5.4505956490671242E-4</v>
      </c>
      <c r="S333" s="277">
        <f t="shared" si="109"/>
        <v>5.7265320538011462E-4</v>
      </c>
      <c r="T333" s="277">
        <f t="shared" si="109"/>
        <v>6.0164377390248291E-4</v>
      </c>
      <c r="U333" s="277">
        <f t="shared" si="109"/>
        <v>6.3210198995629601E-4</v>
      </c>
      <c r="V333" s="277">
        <f t="shared" si="109"/>
        <v>6.6410215319783329E-4</v>
      </c>
      <c r="W333" s="277">
        <f t="shared" si="109"/>
        <v>6.9772232470347354E-4</v>
      </c>
      <c r="X333" s="277">
        <f t="shared" si="109"/>
        <v>7.3304451739158679E-4</v>
      </c>
      <c r="Y333" s="277">
        <f t="shared" si="109"/>
        <v>7.7015489608453578E-4</v>
      </c>
      <c r="Z333" s="277">
        <f t="shared" si="109"/>
        <v>8.0914398769881533E-4</v>
      </c>
      <c r="AA333" s="277">
        <f t="shared" si="109"/>
        <v>8.501069020760677E-4</v>
      </c>
      <c r="AB333" s="277">
        <f t="shared" si="109"/>
        <v>8.9314356399366828E-4</v>
      </c>
      <c r="AC333" s="277">
        <f t="shared" si="109"/>
        <v>9.383589569208476E-4</v>
      </c>
      <c r="AD333" s="277">
        <f t="shared" si="109"/>
        <v>9.8586337911496557E-4</v>
      </c>
      <c r="AE333" s="277">
        <f t="shared" si="109"/>
        <v>1.0357727126826604E-3</v>
      </c>
      <c r="AF333" s="277">
        <f t="shared" si="109"/>
        <v>1.0882087062622202E-3</v>
      </c>
      <c r="AG333" s="277">
        <f t="shared" si="109"/>
        <v>1.1432992720167446E-3</v>
      </c>
      <c r="AH333" s="277">
        <f t="shared" si="109"/>
        <v>1.2011787976625918E-3</v>
      </c>
      <c r="AI333" s="277">
        <f t="shared" si="109"/>
        <v>1.2619884742942607E-3</v>
      </c>
      <c r="AJ333" s="277">
        <f t="shared" si="109"/>
        <v>1.3258766408054074E-3</v>
      </c>
      <c r="AK333" s="277">
        <f t="shared" si="109"/>
        <v>1.3929991457461812E-3</v>
      </c>
      <c r="AL333" s="277">
        <f t="shared" si="109"/>
        <v>1.4635197274995811E-3</v>
      </c>
      <c r="AM333" s="277">
        <f t="shared" si="109"/>
        <v>1.5376104137042467E-3</v>
      </c>
      <c r="AN333" s="277">
        <f t="shared" si="109"/>
        <v>1.6154519408980239E-3</v>
      </c>
      <c r="AO333" s="277">
        <f t="shared" si="109"/>
        <v>1.6972341954059865E-3</v>
      </c>
      <c r="AP333" s="277">
        <f t="shared" si="109"/>
        <v>1.783156676548414E-3</v>
      </c>
      <c r="AQ333" s="277">
        <f t="shared" si="109"/>
        <v>1.8734289832986772E-3</v>
      </c>
      <c r="AR333" s="277">
        <f t="shared" si="109"/>
        <v>1.9682713255781722E-3</v>
      </c>
      <c r="AS333" s="277">
        <f t="shared" si="109"/>
        <v>2.0679150614355667E-3</v>
      </c>
      <c r="AT333" s="277">
        <f t="shared" si="109"/>
        <v>2.1726032614207431E-3</v>
      </c>
      <c r="AU333" s="277">
        <f t="shared" si="109"/>
        <v>2.2825913015301681E-3</v>
      </c>
      <c r="AV333" s="277">
        <f t="shared" si="109"/>
        <v>2.3981474861701317E-3</v>
      </c>
      <c r="AW333" s="277">
        <f t="shared" si="109"/>
        <v>2.5195537026574937E-3</v>
      </c>
      <c r="AX333" s="277">
        <f t="shared" si="109"/>
        <v>2.6471061088545285E-3</v>
      </c>
      <c r="AY333" s="277">
        <f t="shared" si="109"/>
        <v>2.7811158556152885E-3</v>
      </c>
      <c r="AZ333" s="277">
        <f t="shared" si="109"/>
        <v>2.9219098458058116E-3</v>
      </c>
      <c r="BA333" s="277">
        <f t="shared" si="109"/>
        <v>3.0698315317497305E-3</v>
      </c>
      <c r="BB333" s="277">
        <f t="shared" si="109"/>
        <v>3.225241753044561E-3</v>
      </c>
      <c r="BC333" s="277">
        <f t="shared" si="109"/>
        <v>3.3885196167924413E-3</v>
      </c>
      <c r="BD333" s="277">
        <f t="shared" si="109"/>
        <v>3.5600634223925585E-3</v>
      </c>
      <c r="BE333" s="277">
        <f t="shared" si="109"/>
        <v>3.7402916331511801E-3</v>
      </c>
      <c r="BF333" s="277">
        <f t="shared" si="109"/>
        <v>3.9296438970794576E-3</v>
      </c>
      <c r="BG333" s="277">
        <f t="shared" si="109"/>
        <v>4.1285821193691044E-3</v>
      </c>
      <c r="BH333" s="277">
        <f t="shared" si="109"/>
        <v>4.3375915891621635E-3</v>
      </c>
      <c r="BI333" s="277">
        <f t="shared" si="109"/>
        <v>4.557182163363498E-3</v>
      </c>
      <c r="BJ333" s="277">
        <f t="shared" si="109"/>
        <v>4.7878895103837735E-3</v>
      </c>
      <c r="BK333" s="277">
        <f t="shared" si="109"/>
        <v>5.0302764168469512E-3</v>
      </c>
      <c r="BL333" s="277">
        <f t="shared" si="109"/>
        <v>5.2849341604498268E-3</v>
      </c>
      <c r="BM333" s="277">
        <f t="shared" si="109"/>
        <v>5.5524839523225988E-3</v>
      </c>
      <c r="BN333" s="277" t="e">
        <f t="shared" si="109"/>
        <v>#N/A</v>
      </c>
      <c r="BO333" s="277" t="e">
        <f t="shared" si="109"/>
        <v>#N/A</v>
      </c>
      <c r="BP333" s="341" t="e">
        <f t="shared" si="109"/>
        <v>#N/A</v>
      </c>
    </row>
    <row r="334" spans="2:68" s="58" customFormat="1">
      <c r="C334" s="93"/>
    </row>
    <row r="335" spans="2:68" s="58" customFormat="1">
      <c r="C335" s="93"/>
    </row>
    <row r="336" spans="2:68" s="58" customFormat="1">
      <c r="C336" s="93"/>
      <c r="E336" s="375" t="s">
        <v>116</v>
      </c>
      <c r="F336" s="59">
        <f>SUM(F318:F333)</f>
        <v>221.41216921460267</v>
      </c>
      <c r="G336" s="59">
        <f t="shared" ref="G336:BP336" si="110">SUM(G318:G333)</f>
        <v>212.2098435274919</v>
      </c>
      <c r="H336" s="59">
        <f t="shared" si="110"/>
        <v>215.97240451026974</v>
      </c>
      <c r="I336" s="59">
        <f t="shared" si="110"/>
        <v>221.16778068457586</v>
      </c>
      <c r="J336" s="59">
        <f t="shared" si="110"/>
        <v>377.67471230642303</v>
      </c>
      <c r="K336" s="59">
        <f t="shared" si="110"/>
        <v>385.26634368175041</v>
      </c>
      <c r="L336" s="59">
        <f t="shared" si="110"/>
        <v>445.62936587009665</v>
      </c>
      <c r="M336" s="59">
        <f t="shared" si="110"/>
        <v>529.10664778768069</v>
      </c>
      <c r="N336" s="59">
        <f t="shared" si="110"/>
        <v>587.11112172649223</v>
      </c>
      <c r="O336" s="59">
        <f t="shared" si="110"/>
        <v>647.68514408905162</v>
      </c>
      <c r="P336" s="59">
        <f t="shared" si="110"/>
        <v>663.87736243060056</v>
      </c>
      <c r="Q336" s="59">
        <f t="shared" si="110"/>
        <v>680.47438763489356</v>
      </c>
      <c r="R336" s="59">
        <f t="shared" si="110"/>
        <v>697.48634314583376</v>
      </c>
      <c r="S336" s="59">
        <f t="shared" si="110"/>
        <v>714.92360244471604</v>
      </c>
      <c r="T336" s="59">
        <f t="shared" si="110"/>
        <v>732.79679837543233</v>
      </c>
      <c r="U336" s="59">
        <f t="shared" si="110"/>
        <v>751.11682961711438</v>
      </c>
      <c r="V336" s="59">
        <f t="shared" si="110"/>
        <v>769.89486732949547</v>
      </c>
      <c r="W336" s="59">
        <f t="shared" si="110"/>
        <v>789.14236196550189</v>
      </c>
      <c r="X336" s="59">
        <f t="shared" si="110"/>
        <v>808.87105025429832</v>
      </c>
      <c r="Y336" s="59">
        <f t="shared" si="110"/>
        <v>829.09296235895795</v>
      </c>
      <c r="Z336" s="59">
        <f t="shared" si="110"/>
        <v>849.82042921311222</v>
      </c>
      <c r="AA336" s="59">
        <f t="shared" si="110"/>
        <v>871.06609004106269</v>
      </c>
      <c r="AB336" s="59">
        <f t="shared" si="110"/>
        <v>892.84290006593403</v>
      </c>
      <c r="AC336" s="59">
        <f t="shared" si="110"/>
        <v>915.16413841058079</v>
      </c>
      <c r="AD336" s="59">
        <f t="shared" si="110"/>
        <v>938.04341619606123</v>
      </c>
      <c r="AE336" s="59">
        <f t="shared" si="110"/>
        <v>961.49468484262616</v>
      </c>
      <c r="AF336" s="59">
        <f t="shared" si="110"/>
        <v>985.53224457828412</v>
      </c>
      <c r="AG336" s="59">
        <f t="shared" si="110"/>
        <v>1010.1707531601365</v>
      </c>
      <c r="AH336" s="59">
        <f t="shared" si="110"/>
        <v>1035.4252348138061</v>
      </c>
      <c r="AI336" s="59">
        <f t="shared" si="110"/>
        <v>1061.3110893964104</v>
      </c>
      <c r="AJ336" s="59">
        <f t="shared" si="110"/>
        <v>1087.8441017886753</v>
      </c>
      <c r="AK336" s="59">
        <f t="shared" si="110"/>
        <v>1115.0404515219227</v>
      </c>
      <c r="AL336" s="59">
        <f t="shared" si="110"/>
        <v>1142.9167226457971</v>
      </c>
      <c r="AM336" s="59">
        <f t="shared" si="110"/>
        <v>1171.4899138427704</v>
      </c>
      <c r="AN336" s="59">
        <f t="shared" si="110"/>
        <v>1200.7774487955801</v>
      </c>
      <c r="AO336" s="59">
        <f t="shared" si="110"/>
        <v>1230.7971868139393</v>
      </c>
      <c r="AP336" s="59">
        <f t="shared" si="110"/>
        <v>1261.5674337270068</v>
      </c>
      <c r="AQ336" s="59">
        <f t="shared" si="110"/>
        <v>1293.106953048253</v>
      </c>
      <c r="AR336" s="59">
        <f t="shared" si="110"/>
        <v>1325.4349774195493</v>
      </c>
      <c r="AS336" s="59">
        <f t="shared" si="110"/>
        <v>1358.5712203414619</v>
      </c>
      <c r="AT336" s="59">
        <f t="shared" si="110"/>
        <v>1392.5358881969073</v>
      </c>
      <c r="AU336" s="59">
        <f t="shared" si="110"/>
        <v>1427.3496925755117</v>
      </c>
      <c r="AV336" s="59">
        <f t="shared" si="110"/>
        <v>1463.0338629062014</v>
      </c>
      <c r="AW336" s="59">
        <f t="shared" si="110"/>
        <v>1499.6101594057275</v>
      </c>
      <c r="AX336" s="59">
        <f t="shared" si="110"/>
        <v>1537.1008863510399</v>
      </c>
      <c r="AY336" s="59">
        <f t="shared" si="110"/>
        <v>1575.5289056836004</v>
      </c>
      <c r="AZ336" s="59">
        <f t="shared" si="110"/>
        <v>1614.9176509539584</v>
      </c>
      <c r="BA336" s="59">
        <f t="shared" si="110"/>
        <v>1655.2911416150844</v>
      </c>
      <c r="BB336" s="59">
        <f t="shared" si="110"/>
        <v>1696.6739976732001</v>
      </c>
      <c r="BC336" s="59">
        <f t="shared" si="110"/>
        <v>1739.0914547050484</v>
      </c>
      <c r="BD336" s="59">
        <f t="shared" si="110"/>
        <v>1782.56937925077</v>
      </c>
      <c r="BE336" s="59">
        <f t="shared" si="110"/>
        <v>1827.1342845917893</v>
      </c>
      <c r="BF336" s="59">
        <f t="shared" si="110"/>
        <v>1872.8133469233426</v>
      </c>
      <c r="BG336" s="59">
        <f t="shared" si="110"/>
        <v>1919.6344219315217</v>
      </c>
      <c r="BH336" s="59">
        <f t="shared" si="110"/>
        <v>1967.626061784968</v>
      </c>
      <c r="BI336" s="59">
        <f t="shared" si="110"/>
        <v>2016.8175325515751</v>
      </c>
      <c r="BJ336" s="59">
        <f t="shared" si="110"/>
        <v>2067.2388320508571</v>
      </c>
      <c r="BK336" s="59">
        <f t="shared" si="110"/>
        <v>2118.9207081528739</v>
      </c>
      <c r="BL336" s="59">
        <f t="shared" si="110"/>
        <v>2171.8946775348918</v>
      </c>
      <c r="BM336" s="59">
        <f t="shared" si="110"/>
        <v>2226.193044907242</v>
      </c>
      <c r="BN336" s="59" t="e">
        <f t="shared" si="110"/>
        <v>#N/A</v>
      </c>
      <c r="BO336" s="59" t="e">
        <f t="shared" si="110"/>
        <v>#N/A</v>
      </c>
      <c r="BP336" s="59" t="e">
        <f t="shared" si="110"/>
        <v>#N/A</v>
      </c>
    </row>
    <row r="337" spans="2:68" s="58" customFormat="1"/>
    <row r="338" spans="2:68" s="58" customFormat="1"/>
    <row r="339" spans="2:68" s="58" customFormat="1">
      <c r="B339" s="1581" t="s">
        <v>141</v>
      </c>
      <c r="C339" s="361" t="s">
        <v>320</v>
      </c>
      <c r="D339" s="59"/>
      <c r="E339" s="362"/>
      <c r="F339" s="59">
        <f t="shared" ref="F339:BP339" si="111">F249</f>
        <v>3</v>
      </c>
      <c r="G339" s="59">
        <f t="shared" si="111"/>
        <v>3</v>
      </c>
      <c r="H339" s="59">
        <f t="shared" si="111"/>
        <v>3</v>
      </c>
      <c r="I339" s="59">
        <f t="shared" si="111"/>
        <v>3</v>
      </c>
      <c r="J339" s="59">
        <f t="shared" si="111"/>
        <v>3</v>
      </c>
      <c r="K339" s="59">
        <f t="shared" si="111"/>
        <v>3</v>
      </c>
      <c r="L339" s="59">
        <f t="shared" si="111"/>
        <v>3</v>
      </c>
      <c r="M339" s="59">
        <f t="shared" si="111"/>
        <v>3</v>
      </c>
      <c r="N339" s="59">
        <f t="shared" si="111"/>
        <v>3</v>
      </c>
      <c r="O339" s="59">
        <f t="shared" si="111"/>
        <v>3</v>
      </c>
      <c r="P339" s="59">
        <f t="shared" si="111"/>
        <v>3</v>
      </c>
      <c r="Q339" s="59">
        <f t="shared" si="111"/>
        <v>3</v>
      </c>
      <c r="R339" s="59">
        <f t="shared" si="111"/>
        <v>3</v>
      </c>
      <c r="S339" s="59">
        <f t="shared" si="111"/>
        <v>3</v>
      </c>
      <c r="T339" s="59">
        <f t="shared" si="111"/>
        <v>3</v>
      </c>
      <c r="U339" s="59">
        <f t="shared" si="111"/>
        <v>3</v>
      </c>
      <c r="V339" s="59">
        <f t="shared" si="111"/>
        <v>3</v>
      </c>
      <c r="W339" s="59">
        <f t="shared" si="111"/>
        <v>3</v>
      </c>
      <c r="X339" s="59">
        <f t="shared" si="111"/>
        <v>3</v>
      </c>
      <c r="Y339" s="59">
        <f t="shared" si="111"/>
        <v>3</v>
      </c>
      <c r="Z339" s="59">
        <f t="shared" si="111"/>
        <v>3</v>
      </c>
      <c r="AA339" s="59">
        <f t="shared" si="111"/>
        <v>3</v>
      </c>
      <c r="AB339" s="59">
        <f t="shared" si="111"/>
        <v>3</v>
      </c>
      <c r="AC339" s="59">
        <f t="shared" si="111"/>
        <v>3</v>
      </c>
      <c r="AD339" s="59">
        <f t="shared" si="111"/>
        <v>3</v>
      </c>
      <c r="AE339" s="59">
        <f t="shared" si="111"/>
        <v>3</v>
      </c>
      <c r="AF339" s="59">
        <f t="shared" si="111"/>
        <v>3</v>
      </c>
      <c r="AG339" s="59">
        <f t="shared" si="111"/>
        <v>3</v>
      </c>
      <c r="AH339" s="59">
        <f t="shared" si="111"/>
        <v>3</v>
      </c>
      <c r="AI339" s="59">
        <f t="shared" si="111"/>
        <v>3</v>
      </c>
      <c r="AJ339" s="59">
        <f t="shared" si="111"/>
        <v>3</v>
      </c>
      <c r="AK339" s="59">
        <f t="shared" si="111"/>
        <v>3</v>
      </c>
      <c r="AL339" s="59">
        <f t="shared" si="111"/>
        <v>3</v>
      </c>
      <c r="AM339" s="59">
        <f t="shared" si="111"/>
        <v>3</v>
      </c>
      <c r="AN339" s="59">
        <f t="shared" si="111"/>
        <v>3</v>
      </c>
      <c r="AO339" s="59">
        <f t="shared" si="111"/>
        <v>3</v>
      </c>
      <c r="AP339" s="59">
        <f t="shared" si="111"/>
        <v>3</v>
      </c>
      <c r="AQ339" s="59">
        <f t="shared" si="111"/>
        <v>3</v>
      </c>
      <c r="AR339" s="59">
        <f t="shared" si="111"/>
        <v>3</v>
      </c>
      <c r="AS339" s="59">
        <f t="shared" si="111"/>
        <v>3</v>
      </c>
      <c r="AT339" s="59">
        <f t="shared" si="111"/>
        <v>3</v>
      </c>
      <c r="AU339" s="59">
        <f t="shared" si="111"/>
        <v>3</v>
      </c>
      <c r="AV339" s="59">
        <f t="shared" si="111"/>
        <v>3</v>
      </c>
      <c r="AW339" s="59">
        <f t="shared" si="111"/>
        <v>3</v>
      </c>
      <c r="AX339" s="59">
        <f t="shared" si="111"/>
        <v>3</v>
      </c>
      <c r="AY339" s="59">
        <f t="shared" si="111"/>
        <v>3</v>
      </c>
      <c r="AZ339" s="59">
        <f t="shared" si="111"/>
        <v>3</v>
      </c>
      <c r="BA339" s="59">
        <f t="shared" si="111"/>
        <v>3</v>
      </c>
      <c r="BB339" s="59">
        <f t="shared" si="111"/>
        <v>3</v>
      </c>
      <c r="BC339" s="59">
        <f t="shared" si="111"/>
        <v>3</v>
      </c>
      <c r="BD339" s="59">
        <f t="shared" si="111"/>
        <v>3</v>
      </c>
      <c r="BE339" s="59">
        <f t="shared" si="111"/>
        <v>3</v>
      </c>
      <c r="BF339" s="59">
        <f t="shared" si="111"/>
        <v>3</v>
      </c>
      <c r="BG339" s="59">
        <f t="shared" si="111"/>
        <v>3</v>
      </c>
      <c r="BH339" s="59">
        <f t="shared" si="111"/>
        <v>3</v>
      </c>
      <c r="BI339" s="59">
        <f t="shared" si="111"/>
        <v>3</v>
      </c>
      <c r="BJ339" s="59">
        <f t="shared" si="111"/>
        <v>3</v>
      </c>
      <c r="BK339" s="59">
        <f t="shared" si="111"/>
        <v>3</v>
      </c>
      <c r="BL339" s="59">
        <f t="shared" si="111"/>
        <v>3</v>
      </c>
      <c r="BM339" s="59">
        <f t="shared" si="111"/>
        <v>3</v>
      </c>
      <c r="BN339" s="59">
        <f t="shared" si="111"/>
        <v>3</v>
      </c>
      <c r="BO339" s="59">
        <f t="shared" si="111"/>
        <v>3</v>
      </c>
      <c r="BP339" s="339">
        <f t="shared" si="111"/>
        <v>3</v>
      </c>
    </row>
    <row r="340" spans="2:68" s="58" customFormat="1">
      <c r="B340" s="1582"/>
      <c r="C340" s="95" t="s">
        <v>321</v>
      </c>
      <c r="D340" s="275"/>
      <c r="E340" s="360"/>
      <c r="F340" s="275">
        <f t="shared" ref="F340:BP340" si="112">F249+F250+F251</f>
        <v>3</v>
      </c>
      <c r="G340" s="275">
        <f t="shared" si="112"/>
        <v>3</v>
      </c>
      <c r="H340" s="275">
        <f t="shared" si="112"/>
        <v>3</v>
      </c>
      <c r="I340" s="275">
        <f t="shared" si="112"/>
        <v>3</v>
      </c>
      <c r="J340" s="275">
        <f t="shared" si="112"/>
        <v>3</v>
      </c>
      <c r="K340" s="275">
        <f t="shared" si="112"/>
        <v>3</v>
      </c>
      <c r="L340" s="275">
        <f t="shared" si="112"/>
        <v>3</v>
      </c>
      <c r="M340" s="275">
        <f t="shared" si="112"/>
        <v>3</v>
      </c>
      <c r="N340" s="275">
        <f t="shared" si="112"/>
        <v>3</v>
      </c>
      <c r="O340" s="275">
        <f t="shared" si="112"/>
        <v>3</v>
      </c>
      <c r="P340" s="275">
        <f t="shared" si="112"/>
        <v>3</v>
      </c>
      <c r="Q340" s="275">
        <f t="shared" si="112"/>
        <v>3</v>
      </c>
      <c r="R340" s="275">
        <f t="shared" si="112"/>
        <v>3</v>
      </c>
      <c r="S340" s="275">
        <f t="shared" si="112"/>
        <v>3</v>
      </c>
      <c r="T340" s="275">
        <f t="shared" si="112"/>
        <v>3</v>
      </c>
      <c r="U340" s="275">
        <f t="shared" si="112"/>
        <v>3</v>
      </c>
      <c r="V340" s="275">
        <f t="shared" si="112"/>
        <v>3</v>
      </c>
      <c r="W340" s="275">
        <f t="shared" si="112"/>
        <v>3</v>
      </c>
      <c r="X340" s="275">
        <f t="shared" si="112"/>
        <v>3</v>
      </c>
      <c r="Y340" s="275">
        <f t="shared" si="112"/>
        <v>3</v>
      </c>
      <c r="Z340" s="275">
        <f t="shared" si="112"/>
        <v>3</v>
      </c>
      <c r="AA340" s="275">
        <f t="shared" si="112"/>
        <v>3</v>
      </c>
      <c r="AB340" s="275">
        <f t="shared" si="112"/>
        <v>3</v>
      </c>
      <c r="AC340" s="275">
        <f t="shared" si="112"/>
        <v>3</v>
      </c>
      <c r="AD340" s="275">
        <f t="shared" si="112"/>
        <v>3</v>
      </c>
      <c r="AE340" s="275">
        <f t="shared" si="112"/>
        <v>3</v>
      </c>
      <c r="AF340" s="275">
        <f t="shared" si="112"/>
        <v>3</v>
      </c>
      <c r="AG340" s="275">
        <f t="shared" si="112"/>
        <v>3</v>
      </c>
      <c r="AH340" s="275">
        <f t="shared" si="112"/>
        <v>3</v>
      </c>
      <c r="AI340" s="275">
        <f t="shared" si="112"/>
        <v>3</v>
      </c>
      <c r="AJ340" s="275">
        <f t="shared" si="112"/>
        <v>3</v>
      </c>
      <c r="AK340" s="275">
        <f t="shared" si="112"/>
        <v>3</v>
      </c>
      <c r="AL340" s="275">
        <f t="shared" si="112"/>
        <v>3</v>
      </c>
      <c r="AM340" s="275">
        <f t="shared" si="112"/>
        <v>3</v>
      </c>
      <c r="AN340" s="275">
        <f t="shared" si="112"/>
        <v>3</v>
      </c>
      <c r="AO340" s="275">
        <f t="shared" si="112"/>
        <v>3</v>
      </c>
      <c r="AP340" s="275">
        <f t="shared" si="112"/>
        <v>3</v>
      </c>
      <c r="AQ340" s="275">
        <f t="shared" si="112"/>
        <v>3</v>
      </c>
      <c r="AR340" s="275">
        <f t="shared" si="112"/>
        <v>3</v>
      </c>
      <c r="AS340" s="275">
        <f t="shared" si="112"/>
        <v>3</v>
      </c>
      <c r="AT340" s="275">
        <f t="shared" si="112"/>
        <v>3</v>
      </c>
      <c r="AU340" s="275">
        <f t="shared" si="112"/>
        <v>3</v>
      </c>
      <c r="AV340" s="275">
        <f t="shared" si="112"/>
        <v>3</v>
      </c>
      <c r="AW340" s="275">
        <f t="shared" si="112"/>
        <v>3</v>
      </c>
      <c r="AX340" s="275">
        <f t="shared" si="112"/>
        <v>3</v>
      </c>
      <c r="AY340" s="275">
        <f t="shared" si="112"/>
        <v>3</v>
      </c>
      <c r="AZ340" s="275">
        <f t="shared" si="112"/>
        <v>3</v>
      </c>
      <c r="BA340" s="275">
        <f t="shared" si="112"/>
        <v>3</v>
      </c>
      <c r="BB340" s="275">
        <f t="shared" si="112"/>
        <v>3</v>
      </c>
      <c r="BC340" s="275">
        <f t="shared" si="112"/>
        <v>3</v>
      </c>
      <c r="BD340" s="275">
        <f t="shared" si="112"/>
        <v>3</v>
      </c>
      <c r="BE340" s="275">
        <f t="shared" si="112"/>
        <v>3</v>
      </c>
      <c r="BF340" s="275">
        <f t="shared" si="112"/>
        <v>3</v>
      </c>
      <c r="BG340" s="275">
        <f t="shared" si="112"/>
        <v>3</v>
      </c>
      <c r="BH340" s="275">
        <f t="shared" si="112"/>
        <v>3</v>
      </c>
      <c r="BI340" s="275">
        <f t="shared" si="112"/>
        <v>3</v>
      </c>
      <c r="BJ340" s="275">
        <f t="shared" si="112"/>
        <v>3</v>
      </c>
      <c r="BK340" s="275">
        <f t="shared" si="112"/>
        <v>3</v>
      </c>
      <c r="BL340" s="275">
        <f t="shared" si="112"/>
        <v>3</v>
      </c>
      <c r="BM340" s="275">
        <f t="shared" si="112"/>
        <v>3</v>
      </c>
      <c r="BN340" s="275">
        <f t="shared" si="112"/>
        <v>3</v>
      </c>
      <c r="BO340" s="275">
        <f t="shared" si="112"/>
        <v>3</v>
      </c>
      <c r="BP340" s="340">
        <f t="shared" si="112"/>
        <v>3</v>
      </c>
    </row>
    <row r="341" spans="2:68" s="58" customFormat="1">
      <c r="B341" s="1583"/>
      <c r="C341" s="365" t="s">
        <v>322</v>
      </c>
      <c r="D341" s="277"/>
      <c r="E341" s="277"/>
      <c r="F341" s="277">
        <f t="shared" ref="F341:BP341" si="113">F254</f>
        <v>7</v>
      </c>
      <c r="G341" s="277">
        <f t="shared" si="113"/>
        <v>7</v>
      </c>
      <c r="H341" s="277">
        <f t="shared" si="113"/>
        <v>7</v>
      </c>
      <c r="I341" s="277">
        <f t="shared" si="113"/>
        <v>7</v>
      </c>
      <c r="J341" s="277">
        <f t="shared" si="113"/>
        <v>7</v>
      </c>
      <c r="K341" s="277">
        <f t="shared" si="113"/>
        <v>7</v>
      </c>
      <c r="L341" s="277">
        <f t="shared" si="113"/>
        <v>7</v>
      </c>
      <c r="M341" s="277">
        <f t="shared" si="113"/>
        <v>7</v>
      </c>
      <c r="N341" s="277">
        <f t="shared" si="113"/>
        <v>7</v>
      </c>
      <c r="O341" s="277">
        <f t="shared" si="113"/>
        <v>7</v>
      </c>
      <c r="P341" s="277">
        <f t="shared" si="113"/>
        <v>7</v>
      </c>
      <c r="Q341" s="277">
        <f t="shared" si="113"/>
        <v>7</v>
      </c>
      <c r="R341" s="277">
        <f t="shared" si="113"/>
        <v>7</v>
      </c>
      <c r="S341" s="277">
        <f t="shared" si="113"/>
        <v>7</v>
      </c>
      <c r="T341" s="277">
        <f t="shared" si="113"/>
        <v>7</v>
      </c>
      <c r="U341" s="277">
        <f t="shared" si="113"/>
        <v>7</v>
      </c>
      <c r="V341" s="277">
        <f t="shared" si="113"/>
        <v>7</v>
      </c>
      <c r="W341" s="277">
        <f t="shared" si="113"/>
        <v>7</v>
      </c>
      <c r="X341" s="277">
        <f t="shared" si="113"/>
        <v>7</v>
      </c>
      <c r="Y341" s="277">
        <f t="shared" si="113"/>
        <v>7</v>
      </c>
      <c r="Z341" s="277">
        <f t="shared" si="113"/>
        <v>7</v>
      </c>
      <c r="AA341" s="277">
        <f t="shared" si="113"/>
        <v>7</v>
      </c>
      <c r="AB341" s="277">
        <f t="shared" si="113"/>
        <v>7</v>
      </c>
      <c r="AC341" s="277">
        <f t="shared" si="113"/>
        <v>7</v>
      </c>
      <c r="AD341" s="277">
        <f t="shared" si="113"/>
        <v>7</v>
      </c>
      <c r="AE341" s="277">
        <f t="shared" si="113"/>
        <v>7</v>
      </c>
      <c r="AF341" s="277">
        <f t="shared" si="113"/>
        <v>7</v>
      </c>
      <c r="AG341" s="277">
        <f t="shared" si="113"/>
        <v>7</v>
      </c>
      <c r="AH341" s="277">
        <f t="shared" si="113"/>
        <v>7</v>
      </c>
      <c r="AI341" s="277">
        <f t="shared" si="113"/>
        <v>7</v>
      </c>
      <c r="AJ341" s="277">
        <f t="shared" si="113"/>
        <v>7</v>
      </c>
      <c r="AK341" s="277">
        <f t="shared" si="113"/>
        <v>7</v>
      </c>
      <c r="AL341" s="277">
        <f t="shared" si="113"/>
        <v>7</v>
      </c>
      <c r="AM341" s="277">
        <f t="shared" si="113"/>
        <v>7</v>
      </c>
      <c r="AN341" s="277">
        <f t="shared" si="113"/>
        <v>7</v>
      </c>
      <c r="AO341" s="277">
        <f t="shared" si="113"/>
        <v>7</v>
      </c>
      <c r="AP341" s="277">
        <f t="shared" si="113"/>
        <v>7</v>
      </c>
      <c r="AQ341" s="277">
        <f t="shared" si="113"/>
        <v>7</v>
      </c>
      <c r="AR341" s="277">
        <f t="shared" si="113"/>
        <v>7</v>
      </c>
      <c r="AS341" s="277">
        <f t="shared" si="113"/>
        <v>7</v>
      </c>
      <c r="AT341" s="277">
        <f t="shared" si="113"/>
        <v>7</v>
      </c>
      <c r="AU341" s="277">
        <f t="shared" si="113"/>
        <v>7</v>
      </c>
      <c r="AV341" s="277">
        <f t="shared" si="113"/>
        <v>7</v>
      </c>
      <c r="AW341" s="277">
        <f t="shared" si="113"/>
        <v>7</v>
      </c>
      <c r="AX341" s="277">
        <f t="shared" si="113"/>
        <v>7</v>
      </c>
      <c r="AY341" s="277">
        <f t="shared" si="113"/>
        <v>7</v>
      </c>
      <c r="AZ341" s="277">
        <f t="shared" si="113"/>
        <v>7</v>
      </c>
      <c r="BA341" s="277">
        <f t="shared" si="113"/>
        <v>7</v>
      </c>
      <c r="BB341" s="277">
        <f t="shared" si="113"/>
        <v>7</v>
      </c>
      <c r="BC341" s="277">
        <f t="shared" si="113"/>
        <v>7</v>
      </c>
      <c r="BD341" s="277">
        <f t="shared" si="113"/>
        <v>7</v>
      </c>
      <c r="BE341" s="277">
        <f t="shared" si="113"/>
        <v>7</v>
      </c>
      <c r="BF341" s="277">
        <f t="shared" si="113"/>
        <v>7</v>
      </c>
      <c r="BG341" s="277">
        <f t="shared" si="113"/>
        <v>7</v>
      </c>
      <c r="BH341" s="277">
        <f t="shared" si="113"/>
        <v>7</v>
      </c>
      <c r="BI341" s="277">
        <f t="shared" si="113"/>
        <v>7</v>
      </c>
      <c r="BJ341" s="277">
        <f t="shared" si="113"/>
        <v>7</v>
      </c>
      <c r="BK341" s="277">
        <f t="shared" si="113"/>
        <v>7</v>
      </c>
      <c r="BL341" s="277">
        <f t="shared" si="113"/>
        <v>7</v>
      </c>
      <c r="BM341" s="277">
        <f t="shared" si="113"/>
        <v>7</v>
      </c>
      <c r="BN341" s="277">
        <f t="shared" si="113"/>
        <v>7</v>
      </c>
      <c r="BO341" s="277">
        <f t="shared" si="113"/>
        <v>7</v>
      </c>
      <c r="BP341" s="341">
        <f t="shared" si="113"/>
        <v>7</v>
      </c>
    </row>
    <row r="342" spans="2:68" s="58" customFormat="1">
      <c r="D342" s="95"/>
    </row>
    <row r="343" spans="2:68" s="58" customFormat="1">
      <c r="B343" s="1581" t="s">
        <v>323</v>
      </c>
      <c r="C343" s="361" t="s">
        <v>313</v>
      </c>
      <c r="D343" s="59"/>
      <c r="E343" s="362"/>
      <c r="F343" s="362">
        <f>'Fee Income'!F53</f>
        <v>16</v>
      </c>
      <c r="G343" s="362">
        <f>'Fee Income'!G53</f>
        <v>15.066666666666666</v>
      </c>
      <c r="H343" s="362">
        <f>'Fee Income'!H53</f>
        <v>15.004444444444445</v>
      </c>
      <c r="I343" s="362">
        <f>'Fee Income'!I53</f>
        <v>15.000296296296296</v>
      </c>
      <c r="J343" s="362">
        <f>'Fee Income'!J53</f>
        <v>28.00001975308642</v>
      </c>
      <c r="K343" s="362">
        <f>'Fee Income'!K53</f>
        <v>40.000001316872428</v>
      </c>
      <c r="L343" s="362">
        <f>'Fee Income'!L53</f>
        <v>52.000000047031158</v>
      </c>
      <c r="M343" s="362">
        <f>'Fee Income'!M53</f>
        <v>59.500000001175778</v>
      </c>
      <c r="N343" s="362">
        <f>'Fee Income'!N53</f>
        <v>65.500000000022609</v>
      </c>
      <c r="O343" s="362">
        <f>'Fee Income'!O53</f>
        <v>71.500000000000384</v>
      </c>
      <c r="P343" s="362">
        <f>'Fee Income'!P53</f>
        <v>71.5</v>
      </c>
      <c r="Q343" s="362">
        <f>'Fee Income'!Q53</f>
        <v>71.5</v>
      </c>
      <c r="R343" s="362">
        <f>'Fee Income'!R53</f>
        <v>71.5</v>
      </c>
      <c r="S343" s="362">
        <f>'Fee Income'!S53</f>
        <v>71.5</v>
      </c>
      <c r="T343" s="362">
        <f>'Fee Income'!T53</f>
        <v>71.5</v>
      </c>
      <c r="U343" s="362">
        <f>'Fee Income'!U53</f>
        <v>71.5</v>
      </c>
      <c r="V343" s="362">
        <f>'Fee Income'!V53</f>
        <v>71.5</v>
      </c>
      <c r="W343" s="362">
        <f>'Fee Income'!W53</f>
        <v>71.5</v>
      </c>
      <c r="X343" s="362">
        <f>'Fee Income'!X53</f>
        <v>71.5</v>
      </c>
      <c r="Y343" s="362">
        <f>'Fee Income'!Y53</f>
        <v>71.5</v>
      </c>
      <c r="Z343" s="362">
        <f>'Fee Income'!Z53</f>
        <v>71.5</v>
      </c>
      <c r="AA343" s="362">
        <f>'Fee Income'!AA53</f>
        <v>71.5</v>
      </c>
      <c r="AB343" s="362">
        <f>'Fee Income'!AB53</f>
        <v>71.5</v>
      </c>
      <c r="AC343" s="362">
        <f>'Fee Income'!AC53</f>
        <v>71.5</v>
      </c>
      <c r="AD343" s="362">
        <f>'Fee Income'!AD53</f>
        <v>71.5</v>
      </c>
      <c r="AE343" s="362">
        <f>'Fee Income'!AE53</f>
        <v>71.5</v>
      </c>
      <c r="AF343" s="362">
        <f>'Fee Income'!AF53</f>
        <v>71.5</v>
      </c>
      <c r="AG343" s="362">
        <f>'Fee Income'!AG53</f>
        <v>71.5</v>
      </c>
      <c r="AH343" s="362">
        <f>'Fee Income'!AH53</f>
        <v>71.5</v>
      </c>
      <c r="AI343" s="362">
        <f>'Fee Income'!AI53</f>
        <v>71.5</v>
      </c>
      <c r="AJ343" s="362">
        <f>'Fee Income'!AJ53</f>
        <v>71.5</v>
      </c>
      <c r="AK343" s="362">
        <f>'Fee Income'!AK53</f>
        <v>71.5</v>
      </c>
      <c r="AL343" s="362">
        <f>'Fee Income'!AL53</f>
        <v>71.5</v>
      </c>
      <c r="AM343" s="362">
        <f>'Fee Income'!AM53</f>
        <v>71.5</v>
      </c>
      <c r="AN343" s="362">
        <f>'Fee Income'!AN53</f>
        <v>71.5</v>
      </c>
      <c r="AO343" s="362">
        <f>'Fee Income'!AO53</f>
        <v>71.5</v>
      </c>
      <c r="AP343" s="362">
        <f>'Fee Income'!AP53</f>
        <v>71.5</v>
      </c>
      <c r="AQ343" s="362">
        <f>'Fee Income'!AQ53</f>
        <v>71.5</v>
      </c>
      <c r="AR343" s="362">
        <f>'Fee Income'!AR53</f>
        <v>71.5</v>
      </c>
      <c r="AS343" s="362">
        <f>'Fee Income'!AS53</f>
        <v>71.5</v>
      </c>
      <c r="AT343" s="362">
        <f>'Fee Income'!AT53</f>
        <v>71.5</v>
      </c>
      <c r="AU343" s="362">
        <f>'Fee Income'!AU53</f>
        <v>71.5</v>
      </c>
      <c r="AV343" s="362">
        <f>'Fee Income'!AV53</f>
        <v>71.5</v>
      </c>
      <c r="AW343" s="362">
        <f>'Fee Income'!AW53</f>
        <v>71.5</v>
      </c>
      <c r="AX343" s="362">
        <f>'Fee Income'!AX53</f>
        <v>71.5</v>
      </c>
      <c r="AY343" s="362">
        <f>'Fee Income'!AY53</f>
        <v>71.5</v>
      </c>
      <c r="AZ343" s="362">
        <f>'Fee Income'!AZ53</f>
        <v>71.5</v>
      </c>
      <c r="BA343" s="362">
        <f>'Fee Income'!BA53</f>
        <v>71.5</v>
      </c>
      <c r="BB343" s="362">
        <f>'Fee Income'!BB53</f>
        <v>71.5</v>
      </c>
      <c r="BC343" s="362">
        <f>'Fee Income'!BC53</f>
        <v>71.5</v>
      </c>
      <c r="BD343" s="362">
        <f>'Fee Income'!BD53</f>
        <v>71.5</v>
      </c>
      <c r="BE343" s="362">
        <f>'Fee Income'!BE53</f>
        <v>71.5</v>
      </c>
      <c r="BF343" s="362">
        <f>'Fee Income'!BF53</f>
        <v>71.5</v>
      </c>
      <c r="BG343" s="362">
        <f>'Fee Income'!BG53</f>
        <v>71.5</v>
      </c>
      <c r="BH343" s="362">
        <f>'Fee Income'!BH53</f>
        <v>71.5</v>
      </c>
      <c r="BI343" s="362">
        <f>'Fee Income'!BI53</f>
        <v>71.5</v>
      </c>
      <c r="BJ343" s="362">
        <f>'Fee Income'!BJ53</f>
        <v>71.5</v>
      </c>
      <c r="BK343" s="362">
        <f>'Fee Income'!BK53</f>
        <v>71.5</v>
      </c>
      <c r="BL343" s="362">
        <f>'Fee Income'!BL53</f>
        <v>71.5</v>
      </c>
      <c r="BM343" s="362">
        <f>'Fee Income'!BM53</f>
        <v>71.5</v>
      </c>
      <c r="BN343" s="362">
        <f>'Fee Income'!BN53</f>
        <v>0</v>
      </c>
      <c r="BO343" s="362">
        <f>'Fee Income'!BO53</f>
        <v>0</v>
      </c>
      <c r="BP343" s="376">
        <f>'Fee Income'!BP53</f>
        <v>0</v>
      </c>
    </row>
    <row r="344" spans="2:68" s="58" customFormat="1">
      <c r="B344" s="1582"/>
      <c r="C344" s="95" t="s">
        <v>314</v>
      </c>
      <c r="D344" s="275"/>
      <c r="E344" s="360"/>
      <c r="F344" s="360">
        <f>F343</f>
        <v>16</v>
      </c>
      <c r="G344" s="360">
        <f t="shared" ref="G344:BP344" si="114">G343</f>
        <v>15.066666666666666</v>
      </c>
      <c r="H344" s="360">
        <f t="shared" si="114"/>
        <v>15.004444444444445</v>
      </c>
      <c r="I344" s="360">
        <f t="shared" si="114"/>
        <v>15.000296296296296</v>
      </c>
      <c r="J344" s="360">
        <f t="shared" si="114"/>
        <v>28.00001975308642</v>
      </c>
      <c r="K344" s="360">
        <f t="shared" si="114"/>
        <v>40.000001316872428</v>
      </c>
      <c r="L344" s="360">
        <f t="shared" si="114"/>
        <v>52.000000047031158</v>
      </c>
      <c r="M344" s="360">
        <f t="shared" si="114"/>
        <v>59.500000001175778</v>
      </c>
      <c r="N344" s="360">
        <f t="shared" si="114"/>
        <v>65.500000000022609</v>
      </c>
      <c r="O344" s="360">
        <f t="shared" si="114"/>
        <v>71.500000000000384</v>
      </c>
      <c r="P344" s="360">
        <f t="shared" si="114"/>
        <v>71.5</v>
      </c>
      <c r="Q344" s="360">
        <f t="shared" si="114"/>
        <v>71.5</v>
      </c>
      <c r="R344" s="360">
        <f t="shared" si="114"/>
        <v>71.5</v>
      </c>
      <c r="S344" s="360">
        <f t="shared" si="114"/>
        <v>71.5</v>
      </c>
      <c r="T344" s="360">
        <f t="shared" si="114"/>
        <v>71.5</v>
      </c>
      <c r="U344" s="360">
        <f t="shared" si="114"/>
        <v>71.5</v>
      </c>
      <c r="V344" s="360">
        <f t="shared" si="114"/>
        <v>71.5</v>
      </c>
      <c r="W344" s="360">
        <f t="shared" si="114"/>
        <v>71.5</v>
      </c>
      <c r="X344" s="360">
        <f t="shared" si="114"/>
        <v>71.5</v>
      </c>
      <c r="Y344" s="360">
        <f t="shared" si="114"/>
        <v>71.5</v>
      </c>
      <c r="Z344" s="360">
        <f t="shared" si="114"/>
        <v>71.5</v>
      </c>
      <c r="AA344" s="360">
        <f t="shared" si="114"/>
        <v>71.5</v>
      </c>
      <c r="AB344" s="360">
        <f t="shared" si="114"/>
        <v>71.5</v>
      </c>
      <c r="AC344" s="360">
        <f t="shared" si="114"/>
        <v>71.5</v>
      </c>
      <c r="AD344" s="360">
        <f t="shared" si="114"/>
        <v>71.5</v>
      </c>
      <c r="AE344" s="360">
        <f t="shared" si="114"/>
        <v>71.5</v>
      </c>
      <c r="AF344" s="360">
        <f t="shared" si="114"/>
        <v>71.5</v>
      </c>
      <c r="AG344" s="360">
        <f t="shared" si="114"/>
        <v>71.5</v>
      </c>
      <c r="AH344" s="360">
        <f t="shared" si="114"/>
        <v>71.5</v>
      </c>
      <c r="AI344" s="360">
        <f t="shared" si="114"/>
        <v>71.5</v>
      </c>
      <c r="AJ344" s="360">
        <f t="shared" si="114"/>
        <v>71.5</v>
      </c>
      <c r="AK344" s="360">
        <f t="shared" si="114"/>
        <v>71.5</v>
      </c>
      <c r="AL344" s="360">
        <f t="shared" si="114"/>
        <v>71.5</v>
      </c>
      <c r="AM344" s="360">
        <f t="shared" si="114"/>
        <v>71.5</v>
      </c>
      <c r="AN344" s="360">
        <f t="shared" si="114"/>
        <v>71.5</v>
      </c>
      <c r="AO344" s="360">
        <f t="shared" si="114"/>
        <v>71.5</v>
      </c>
      <c r="AP344" s="360">
        <f t="shared" si="114"/>
        <v>71.5</v>
      </c>
      <c r="AQ344" s="360">
        <f t="shared" si="114"/>
        <v>71.5</v>
      </c>
      <c r="AR344" s="360">
        <f t="shared" si="114"/>
        <v>71.5</v>
      </c>
      <c r="AS344" s="360">
        <f t="shared" si="114"/>
        <v>71.5</v>
      </c>
      <c r="AT344" s="360">
        <f t="shared" si="114"/>
        <v>71.5</v>
      </c>
      <c r="AU344" s="360">
        <f t="shared" si="114"/>
        <v>71.5</v>
      </c>
      <c r="AV344" s="360">
        <f t="shared" si="114"/>
        <v>71.5</v>
      </c>
      <c r="AW344" s="360">
        <f t="shared" si="114"/>
        <v>71.5</v>
      </c>
      <c r="AX344" s="360">
        <f t="shared" si="114"/>
        <v>71.5</v>
      </c>
      <c r="AY344" s="360">
        <f t="shared" si="114"/>
        <v>71.5</v>
      </c>
      <c r="AZ344" s="360">
        <f t="shared" si="114"/>
        <v>71.5</v>
      </c>
      <c r="BA344" s="360">
        <f t="shared" si="114"/>
        <v>71.5</v>
      </c>
      <c r="BB344" s="360">
        <f t="shared" si="114"/>
        <v>71.5</v>
      </c>
      <c r="BC344" s="360">
        <f t="shared" si="114"/>
        <v>71.5</v>
      </c>
      <c r="BD344" s="360">
        <f t="shared" si="114"/>
        <v>71.5</v>
      </c>
      <c r="BE344" s="360">
        <f t="shared" si="114"/>
        <v>71.5</v>
      </c>
      <c r="BF344" s="360">
        <f t="shared" si="114"/>
        <v>71.5</v>
      </c>
      <c r="BG344" s="360">
        <f t="shared" si="114"/>
        <v>71.5</v>
      </c>
      <c r="BH344" s="360">
        <f t="shared" si="114"/>
        <v>71.5</v>
      </c>
      <c r="BI344" s="360">
        <f t="shared" si="114"/>
        <v>71.5</v>
      </c>
      <c r="BJ344" s="360">
        <f t="shared" si="114"/>
        <v>71.5</v>
      </c>
      <c r="BK344" s="360">
        <f t="shared" si="114"/>
        <v>71.5</v>
      </c>
      <c r="BL344" s="360">
        <f t="shared" si="114"/>
        <v>71.5</v>
      </c>
      <c r="BM344" s="360">
        <f t="shared" si="114"/>
        <v>71.5</v>
      </c>
      <c r="BN344" s="360">
        <f t="shared" si="114"/>
        <v>0</v>
      </c>
      <c r="BO344" s="360">
        <f t="shared" si="114"/>
        <v>0</v>
      </c>
      <c r="BP344" s="377">
        <f t="shared" si="114"/>
        <v>0</v>
      </c>
    </row>
    <row r="345" spans="2:68" s="58" customFormat="1">
      <c r="B345" s="1582"/>
      <c r="C345" s="95" t="s">
        <v>315</v>
      </c>
      <c r="D345" s="275"/>
      <c r="E345" s="360"/>
      <c r="F345" s="360">
        <f>'Fee Income'!F53+'Fee Income'!F54</f>
        <v>33</v>
      </c>
      <c r="G345" s="360">
        <f>'Fee Income'!G53+'Fee Income'!G54</f>
        <v>31.129166666666666</v>
      </c>
      <c r="H345" s="360">
        <f>'Fee Income'!H53+'Fee Income'!H54</f>
        <v>31.008350694444445</v>
      </c>
      <c r="I345" s="360">
        <f>'Fee Income'!I53+'Fee Income'!I54</f>
        <v>31.000540436921298</v>
      </c>
      <c r="J345" s="360">
        <f>'Fee Income'!J53+'Fee Income'!J54</f>
        <v>60.80003501187548</v>
      </c>
      <c r="K345" s="360">
        <f>'Fee Income'!K53+'Fee Income'!K54</f>
        <v>82.40000227054675</v>
      </c>
      <c r="L345" s="360">
        <f>'Fee Income'!L53+'Fee Income'!L54</f>
        <v>104.0000000761066</v>
      </c>
      <c r="M345" s="360">
        <f>'Fee Income'!M53+'Fee Income'!M54</f>
        <v>119.00000000186152</v>
      </c>
      <c r="N345" s="360">
        <f>'Fee Income'!N53+'Fee Income'!N54</f>
        <v>131.00000000003581</v>
      </c>
      <c r="O345" s="360">
        <f>'Fee Income'!O53+'Fee Income'!O54</f>
        <v>143.00000000000063</v>
      </c>
      <c r="P345" s="360">
        <f>'Fee Income'!P53+'Fee Income'!P54</f>
        <v>143</v>
      </c>
      <c r="Q345" s="360">
        <f>'Fee Income'!Q53+'Fee Income'!Q54</f>
        <v>143</v>
      </c>
      <c r="R345" s="360">
        <f>'Fee Income'!R53+'Fee Income'!R54</f>
        <v>143</v>
      </c>
      <c r="S345" s="360">
        <f>'Fee Income'!S53+'Fee Income'!S54</f>
        <v>143</v>
      </c>
      <c r="T345" s="360">
        <f>'Fee Income'!T53+'Fee Income'!T54</f>
        <v>143</v>
      </c>
      <c r="U345" s="360">
        <f>'Fee Income'!U53+'Fee Income'!U54</f>
        <v>143</v>
      </c>
      <c r="V345" s="360">
        <f>'Fee Income'!V53+'Fee Income'!V54</f>
        <v>143</v>
      </c>
      <c r="W345" s="360">
        <f>'Fee Income'!W53+'Fee Income'!W54</f>
        <v>143</v>
      </c>
      <c r="X345" s="360">
        <f>'Fee Income'!X53+'Fee Income'!X54</f>
        <v>143</v>
      </c>
      <c r="Y345" s="360">
        <f>'Fee Income'!Y53+'Fee Income'!Y54</f>
        <v>143</v>
      </c>
      <c r="Z345" s="360">
        <f>'Fee Income'!Z53+'Fee Income'!Z54</f>
        <v>143</v>
      </c>
      <c r="AA345" s="360">
        <f>'Fee Income'!AA53+'Fee Income'!AA54</f>
        <v>143</v>
      </c>
      <c r="AB345" s="360">
        <f>'Fee Income'!AB53+'Fee Income'!AB54</f>
        <v>143</v>
      </c>
      <c r="AC345" s="360">
        <f>'Fee Income'!AC53+'Fee Income'!AC54</f>
        <v>143</v>
      </c>
      <c r="AD345" s="360">
        <f>'Fee Income'!AD53+'Fee Income'!AD54</f>
        <v>143</v>
      </c>
      <c r="AE345" s="360">
        <f>'Fee Income'!AE53+'Fee Income'!AE54</f>
        <v>143</v>
      </c>
      <c r="AF345" s="360">
        <f>'Fee Income'!AF53+'Fee Income'!AF54</f>
        <v>143</v>
      </c>
      <c r="AG345" s="360">
        <f>'Fee Income'!AG53+'Fee Income'!AG54</f>
        <v>143</v>
      </c>
      <c r="AH345" s="360">
        <f>'Fee Income'!AH53+'Fee Income'!AH54</f>
        <v>143</v>
      </c>
      <c r="AI345" s="360">
        <f>'Fee Income'!AI53+'Fee Income'!AI54</f>
        <v>143</v>
      </c>
      <c r="AJ345" s="360">
        <f>'Fee Income'!AJ53+'Fee Income'!AJ54</f>
        <v>143</v>
      </c>
      <c r="AK345" s="360">
        <f>'Fee Income'!AK53+'Fee Income'!AK54</f>
        <v>143</v>
      </c>
      <c r="AL345" s="360">
        <f>'Fee Income'!AL53+'Fee Income'!AL54</f>
        <v>143</v>
      </c>
      <c r="AM345" s="360">
        <f>'Fee Income'!AM53+'Fee Income'!AM54</f>
        <v>143</v>
      </c>
      <c r="AN345" s="360">
        <f>'Fee Income'!AN53+'Fee Income'!AN54</f>
        <v>143</v>
      </c>
      <c r="AO345" s="360">
        <f>'Fee Income'!AO53+'Fee Income'!AO54</f>
        <v>143</v>
      </c>
      <c r="AP345" s="360">
        <f>'Fee Income'!AP53+'Fee Income'!AP54</f>
        <v>143</v>
      </c>
      <c r="AQ345" s="360">
        <f>'Fee Income'!AQ53+'Fee Income'!AQ54</f>
        <v>143</v>
      </c>
      <c r="AR345" s="360">
        <f>'Fee Income'!AR53+'Fee Income'!AR54</f>
        <v>143</v>
      </c>
      <c r="AS345" s="360">
        <f>'Fee Income'!AS53+'Fee Income'!AS54</f>
        <v>143</v>
      </c>
      <c r="AT345" s="360">
        <f>'Fee Income'!AT53+'Fee Income'!AT54</f>
        <v>143</v>
      </c>
      <c r="AU345" s="360">
        <f>'Fee Income'!AU53+'Fee Income'!AU54</f>
        <v>143</v>
      </c>
      <c r="AV345" s="360">
        <f>'Fee Income'!AV53+'Fee Income'!AV54</f>
        <v>143</v>
      </c>
      <c r="AW345" s="360">
        <f>'Fee Income'!AW53+'Fee Income'!AW54</f>
        <v>143</v>
      </c>
      <c r="AX345" s="360">
        <f>'Fee Income'!AX53+'Fee Income'!AX54</f>
        <v>143</v>
      </c>
      <c r="AY345" s="360">
        <f>'Fee Income'!AY53+'Fee Income'!AY54</f>
        <v>143</v>
      </c>
      <c r="AZ345" s="360">
        <f>'Fee Income'!AZ53+'Fee Income'!AZ54</f>
        <v>143</v>
      </c>
      <c r="BA345" s="360">
        <f>'Fee Income'!BA53+'Fee Income'!BA54</f>
        <v>143</v>
      </c>
      <c r="BB345" s="360">
        <f>'Fee Income'!BB53+'Fee Income'!BB54</f>
        <v>143</v>
      </c>
      <c r="BC345" s="360">
        <f>'Fee Income'!BC53+'Fee Income'!BC54</f>
        <v>143</v>
      </c>
      <c r="BD345" s="360">
        <f>'Fee Income'!BD53+'Fee Income'!BD54</f>
        <v>143</v>
      </c>
      <c r="BE345" s="360">
        <f>'Fee Income'!BE53+'Fee Income'!BE54</f>
        <v>143</v>
      </c>
      <c r="BF345" s="360">
        <f>'Fee Income'!BF53+'Fee Income'!BF54</f>
        <v>143</v>
      </c>
      <c r="BG345" s="360">
        <f>'Fee Income'!BG53+'Fee Income'!BG54</f>
        <v>143</v>
      </c>
      <c r="BH345" s="360">
        <f>'Fee Income'!BH53+'Fee Income'!BH54</f>
        <v>143</v>
      </c>
      <c r="BI345" s="360">
        <f>'Fee Income'!BI53+'Fee Income'!BI54</f>
        <v>143</v>
      </c>
      <c r="BJ345" s="360">
        <f>'Fee Income'!BJ53+'Fee Income'!BJ54</f>
        <v>143</v>
      </c>
      <c r="BK345" s="360">
        <f>'Fee Income'!BK53+'Fee Income'!BK54</f>
        <v>143</v>
      </c>
      <c r="BL345" s="360">
        <f>'Fee Income'!BL53+'Fee Income'!BL54</f>
        <v>143</v>
      </c>
      <c r="BM345" s="360">
        <f>'Fee Income'!BM53+'Fee Income'!BM54</f>
        <v>143</v>
      </c>
      <c r="BN345" s="360">
        <f>'Fee Income'!BN53+'Fee Income'!BN54</f>
        <v>0</v>
      </c>
      <c r="BO345" s="360">
        <f>'Fee Income'!BO53+'Fee Income'!BO54</f>
        <v>0</v>
      </c>
      <c r="BP345" s="377">
        <f>'Fee Income'!BP53+'Fee Income'!BP54</f>
        <v>0</v>
      </c>
    </row>
    <row r="346" spans="2:68" s="58" customFormat="1">
      <c r="B346" s="1582"/>
      <c r="C346" s="95" t="s">
        <v>316</v>
      </c>
      <c r="D346" s="275"/>
      <c r="E346" s="360"/>
      <c r="F346" s="360">
        <f>'Fee Income'!F54</f>
        <v>17</v>
      </c>
      <c r="G346" s="360">
        <f>'Fee Income'!G54</f>
        <v>16.0625</v>
      </c>
      <c r="H346" s="360">
        <f>'Fee Income'!H54</f>
        <v>16.00390625</v>
      </c>
      <c r="I346" s="360">
        <f>'Fee Income'!I54</f>
        <v>16.000244140625</v>
      </c>
      <c r="J346" s="360">
        <f>'Fee Income'!J54</f>
        <v>32.80001525878906</v>
      </c>
      <c r="K346" s="360">
        <f>'Fee Income'!K54</f>
        <v>42.400000953674322</v>
      </c>
      <c r="L346" s="360">
        <f>'Fee Income'!L54</f>
        <v>52.000000029075437</v>
      </c>
      <c r="M346" s="360">
        <f>'Fee Income'!M54</f>
        <v>59.500000000685745</v>
      </c>
      <c r="N346" s="360">
        <f>'Fee Income'!N54</f>
        <v>65.500000000013188</v>
      </c>
      <c r="O346" s="360">
        <f>'Fee Income'!O54</f>
        <v>71.500000000000227</v>
      </c>
      <c r="P346" s="360">
        <f>'Fee Income'!P54</f>
        <v>71.5</v>
      </c>
      <c r="Q346" s="360">
        <f>'Fee Income'!Q54</f>
        <v>71.5</v>
      </c>
      <c r="R346" s="360">
        <f>'Fee Income'!R54</f>
        <v>71.5</v>
      </c>
      <c r="S346" s="360">
        <f>'Fee Income'!S54</f>
        <v>71.5</v>
      </c>
      <c r="T346" s="360">
        <f>'Fee Income'!T54</f>
        <v>71.5</v>
      </c>
      <c r="U346" s="360">
        <f>'Fee Income'!U54</f>
        <v>71.5</v>
      </c>
      <c r="V346" s="360">
        <f>'Fee Income'!V54</f>
        <v>71.5</v>
      </c>
      <c r="W346" s="360">
        <f>'Fee Income'!W54</f>
        <v>71.5</v>
      </c>
      <c r="X346" s="360">
        <f>'Fee Income'!X54</f>
        <v>71.5</v>
      </c>
      <c r="Y346" s="360">
        <f>'Fee Income'!Y54</f>
        <v>71.5</v>
      </c>
      <c r="Z346" s="360">
        <f>'Fee Income'!Z54</f>
        <v>71.5</v>
      </c>
      <c r="AA346" s="360">
        <f>'Fee Income'!AA54</f>
        <v>71.5</v>
      </c>
      <c r="AB346" s="360">
        <f>'Fee Income'!AB54</f>
        <v>71.5</v>
      </c>
      <c r="AC346" s="360">
        <f>'Fee Income'!AC54</f>
        <v>71.5</v>
      </c>
      <c r="AD346" s="360">
        <f>'Fee Income'!AD54</f>
        <v>71.5</v>
      </c>
      <c r="AE346" s="360">
        <f>'Fee Income'!AE54</f>
        <v>71.5</v>
      </c>
      <c r="AF346" s="360">
        <f>'Fee Income'!AF54</f>
        <v>71.5</v>
      </c>
      <c r="AG346" s="360">
        <f>'Fee Income'!AG54</f>
        <v>71.5</v>
      </c>
      <c r="AH346" s="360">
        <f>'Fee Income'!AH54</f>
        <v>71.5</v>
      </c>
      <c r="AI346" s="360">
        <f>'Fee Income'!AI54</f>
        <v>71.5</v>
      </c>
      <c r="AJ346" s="360">
        <f>'Fee Income'!AJ54</f>
        <v>71.5</v>
      </c>
      <c r="AK346" s="360">
        <f>'Fee Income'!AK54</f>
        <v>71.5</v>
      </c>
      <c r="AL346" s="360">
        <f>'Fee Income'!AL54</f>
        <v>71.5</v>
      </c>
      <c r="AM346" s="360">
        <f>'Fee Income'!AM54</f>
        <v>71.5</v>
      </c>
      <c r="AN346" s="360">
        <f>'Fee Income'!AN54</f>
        <v>71.5</v>
      </c>
      <c r="AO346" s="360">
        <f>'Fee Income'!AO54</f>
        <v>71.5</v>
      </c>
      <c r="AP346" s="360">
        <f>'Fee Income'!AP54</f>
        <v>71.5</v>
      </c>
      <c r="AQ346" s="360">
        <f>'Fee Income'!AQ54</f>
        <v>71.5</v>
      </c>
      <c r="AR346" s="360">
        <f>'Fee Income'!AR54</f>
        <v>71.5</v>
      </c>
      <c r="AS346" s="360">
        <f>'Fee Income'!AS54</f>
        <v>71.5</v>
      </c>
      <c r="AT346" s="360">
        <f>'Fee Income'!AT54</f>
        <v>71.5</v>
      </c>
      <c r="AU346" s="360">
        <f>'Fee Income'!AU54</f>
        <v>71.5</v>
      </c>
      <c r="AV346" s="360">
        <f>'Fee Income'!AV54</f>
        <v>71.5</v>
      </c>
      <c r="AW346" s="360">
        <f>'Fee Income'!AW54</f>
        <v>71.5</v>
      </c>
      <c r="AX346" s="360">
        <f>'Fee Income'!AX54</f>
        <v>71.5</v>
      </c>
      <c r="AY346" s="360">
        <f>'Fee Income'!AY54</f>
        <v>71.5</v>
      </c>
      <c r="AZ346" s="360">
        <f>'Fee Income'!AZ54</f>
        <v>71.5</v>
      </c>
      <c r="BA346" s="360">
        <f>'Fee Income'!BA54</f>
        <v>71.5</v>
      </c>
      <c r="BB346" s="360">
        <f>'Fee Income'!BB54</f>
        <v>71.5</v>
      </c>
      <c r="BC346" s="360">
        <f>'Fee Income'!BC54</f>
        <v>71.5</v>
      </c>
      <c r="BD346" s="360">
        <f>'Fee Income'!BD54</f>
        <v>71.5</v>
      </c>
      <c r="BE346" s="360">
        <f>'Fee Income'!BE54</f>
        <v>71.5</v>
      </c>
      <c r="BF346" s="360">
        <f>'Fee Income'!BF54</f>
        <v>71.5</v>
      </c>
      <c r="BG346" s="360">
        <f>'Fee Income'!BG54</f>
        <v>71.5</v>
      </c>
      <c r="BH346" s="360">
        <f>'Fee Income'!BH54</f>
        <v>71.5</v>
      </c>
      <c r="BI346" s="360">
        <f>'Fee Income'!BI54</f>
        <v>71.5</v>
      </c>
      <c r="BJ346" s="360">
        <f>'Fee Income'!BJ54</f>
        <v>71.5</v>
      </c>
      <c r="BK346" s="360">
        <f>'Fee Income'!BK54</f>
        <v>71.5</v>
      </c>
      <c r="BL346" s="360">
        <f>'Fee Income'!BL54</f>
        <v>71.5</v>
      </c>
      <c r="BM346" s="360">
        <f>'Fee Income'!BM54</f>
        <v>71.5</v>
      </c>
      <c r="BN346" s="360">
        <f>'Fee Income'!BN54</f>
        <v>0</v>
      </c>
      <c r="BO346" s="360">
        <f>'Fee Income'!BO54</f>
        <v>0</v>
      </c>
      <c r="BP346" s="377">
        <f>'Fee Income'!BP54</f>
        <v>0</v>
      </c>
    </row>
    <row r="347" spans="2:68" s="58" customFormat="1">
      <c r="B347" s="1582"/>
      <c r="C347" s="95" t="s">
        <v>317</v>
      </c>
      <c r="D347" s="275"/>
      <c r="E347" s="360"/>
      <c r="F347" s="360">
        <f>'Fee Income'!F55+'Fee Income'!F56+'Fee Income'!F57+'Fee Income'!F58+'Fee Income'!F59+'Fee Income'!F60</f>
        <v>63</v>
      </c>
      <c r="G347" s="360">
        <f>'Fee Income'!G55+'Fee Income'!G56+'Fee Income'!G57+'Fee Income'!G58+'Fee Income'!G59+'Fee Income'!G60</f>
        <v>57.779166666666669</v>
      </c>
      <c r="H347" s="360">
        <f>'Fee Income'!H55+'Fee Income'!H56+'Fee Income'!H57+'Fee Income'!H58+'Fee Income'!H59+'Fee Income'!H60</f>
        <v>57.119600694444443</v>
      </c>
      <c r="I347" s="360">
        <f>'Fee Income'!I55+'Fee Income'!I56+'Fee Income'!I57+'Fee Income'!I58+'Fee Income'!I59+'Fee Income'!I60</f>
        <v>57.020446686921296</v>
      </c>
      <c r="J347" s="360">
        <f>'Fee Income'!J55+'Fee Income'!J56+'Fee Income'!J57+'Fee Income'!J58+'Fee Income'!J59+'Fee Income'!J60</f>
        <v>88.703723293125492</v>
      </c>
      <c r="K347" s="360">
        <f>'Fee Income'!K55+'Fee Income'!K56+'Fee Income'!K57+'Fee Income'!K58+'Fee Income'!K59+'Fee Income'!K60</f>
        <v>66.850703305703007</v>
      </c>
      <c r="L347" s="360">
        <f>'Fee Income'!L55+'Fee Income'!L56+'Fee Income'!L57+'Fee Income'!L58+'Fee Income'!L59+'Fee Income'!L60</f>
        <v>64.000071211023254</v>
      </c>
      <c r="M347" s="360">
        <f>'Fee Income'!M55+'Fee Income'!M56+'Fee Income'!M57+'Fee Income'!M58+'Fee Income'!M59+'Fee Income'!M60</f>
        <v>78.000008472591261</v>
      </c>
      <c r="N347" s="360">
        <f>'Fee Income'!N55+'Fee Income'!N56+'Fee Income'!N57+'Fee Income'!N58+'Fee Income'!N59+'Fee Income'!N60</f>
        <v>81.800001027746262</v>
      </c>
      <c r="O347" s="360">
        <f>'Fee Income'!O55+'Fee Income'!O56+'Fee Income'!O57+'Fee Income'!O58+'Fee Income'!O59+'Fee Income'!O60</f>
        <v>85.600000096665013</v>
      </c>
      <c r="P347" s="360">
        <f>'Fee Income'!P55+'Fee Income'!P56+'Fee Income'!P57+'Fee Income'!P58+'Fee Income'!P59+'Fee Income'!P60</f>
        <v>85.600000009177762</v>
      </c>
      <c r="Q347" s="360">
        <f>'Fee Income'!Q55+'Fee Income'!Q56+'Fee Income'!Q57+'Fee Income'!Q58+'Fee Income'!Q59+'Fee Income'!Q60</f>
        <v>85.600000000878694</v>
      </c>
      <c r="R347" s="360">
        <f>'Fee Income'!R55+'Fee Income'!R56+'Fee Income'!R57+'Fee Income'!R58+'Fee Income'!R59+'Fee Income'!R60</f>
        <v>85.600000000084748</v>
      </c>
      <c r="S347" s="360">
        <f>'Fee Income'!S55+'Fee Income'!S56+'Fee Income'!S57+'Fee Income'!S58+'Fee Income'!S59+'Fee Income'!S60</f>
        <v>85.600000000008237</v>
      </c>
      <c r="T347" s="360">
        <f>'Fee Income'!T55+'Fee Income'!T56+'Fee Income'!T57+'Fee Income'!T58+'Fee Income'!T59+'Fee Income'!T60</f>
        <v>85.600000000000819</v>
      </c>
      <c r="U347" s="360">
        <f>'Fee Income'!U55+'Fee Income'!U56+'Fee Income'!U57+'Fee Income'!U58+'Fee Income'!U59+'Fee Income'!U60</f>
        <v>85.60000000000008</v>
      </c>
      <c r="V347" s="360">
        <f>'Fee Income'!V55+'Fee Income'!V56+'Fee Income'!V57+'Fee Income'!V58+'Fee Income'!V59+'Fee Income'!V60</f>
        <v>85.600000000000023</v>
      </c>
      <c r="W347" s="360">
        <f>'Fee Income'!W55+'Fee Income'!W56+'Fee Income'!W57+'Fee Income'!W58+'Fee Income'!W59+'Fee Income'!W60</f>
        <v>85.6</v>
      </c>
      <c r="X347" s="360">
        <f>'Fee Income'!X55+'Fee Income'!X56+'Fee Income'!X57+'Fee Income'!X58+'Fee Income'!X59+'Fee Income'!X60</f>
        <v>85.6</v>
      </c>
      <c r="Y347" s="360">
        <f>'Fee Income'!Y55+'Fee Income'!Y56+'Fee Income'!Y57+'Fee Income'!Y58+'Fee Income'!Y59+'Fee Income'!Y60</f>
        <v>85.6</v>
      </c>
      <c r="Z347" s="360">
        <f>'Fee Income'!Z55+'Fee Income'!Z56+'Fee Income'!Z57+'Fee Income'!Z58+'Fee Income'!Z59+'Fee Income'!Z60</f>
        <v>85.6</v>
      </c>
      <c r="AA347" s="360">
        <f>'Fee Income'!AA55+'Fee Income'!AA56+'Fee Income'!AA57+'Fee Income'!AA58+'Fee Income'!AA59+'Fee Income'!AA60</f>
        <v>85.6</v>
      </c>
      <c r="AB347" s="360">
        <f>'Fee Income'!AB55+'Fee Income'!AB56+'Fee Income'!AB57+'Fee Income'!AB58+'Fee Income'!AB59+'Fee Income'!AB60</f>
        <v>85.6</v>
      </c>
      <c r="AC347" s="360">
        <f>'Fee Income'!AC55+'Fee Income'!AC56+'Fee Income'!AC57+'Fee Income'!AC58+'Fee Income'!AC59+'Fee Income'!AC60</f>
        <v>85.6</v>
      </c>
      <c r="AD347" s="360">
        <f>'Fee Income'!AD55+'Fee Income'!AD56+'Fee Income'!AD57+'Fee Income'!AD58+'Fee Income'!AD59+'Fee Income'!AD60</f>
        <v>85.6</v>
      </c>
      <c r="AE347" s="360">
        <f>'Fee Income'!AE55+'Fee Income'!AE56+'Fee Income'!AE57+'Fee Income'!AE58+'Fee Income'!AE59+'Fee Income'!AE60</f>
        <v>85.6</v>
      </c>
      <c r="AF347" s="360">
        <f>'Fee Income'!AF55+'Fee Income'!AF56+'Fee Income'!AF57+'Fee Income'!AF58+'Fee Income'!AF59+'Fee Income'!AF60</f>
        <v>85.6</v>
      </c>
      <c r="AG347" s="360">
        <f>'Fee Income'!AG55+'Fee Income'!AG56+'Fee Income'!AG57+'Fee Income'!AG58+'Fee Income'!AG59+'Fee Income'!AG60</f>
        <v>85.6</v>
      </c>
      <c r="AH347" s="360">
        <f>'Fee Income'!AH55+'Fee Income'!AH56+'Fee Income'!AH57+'Fee Income'!AH58+'Fee Income'!AH59+'Fee Income'!AH60</f>
        <v>85.6</v>
      </c>
      <c r="AI347" s="360">
        <f>'Fee Income'!AI55+'Fee Income'!AI56+'Fee Income'!AI57+'Fee Income'!AI58+'Fee Income'!AI59+'Fee Income'!AI60</f>
        <v>85.6</v>
      </c>
      <c r="AJ347" s="360">
        <f>'Fee Income'!AJ55+'Fee Income'!AJ56+'Fee Income'!AJ57+'Fee Income'!AJ58+'Fee Income'!AJ59+'Fee Income'!AJ60</f>
        <v>85.6</v>
      </c>
      <c r="AK347" s="360">
        <f>'Fee Income'!AK55+'Fee Income'!AK56+'Fee Income'!AK57+'Fee Income'!AK58+'Fee Income'!AK59+'Fee Income'!AK60</f>
        <v>85.6</v>
      </c>
      <c r="AL347" s="360">
        <f>'Fee Income'!AL55+'Fee Income'!AL56+'Fee Income'!AL57+'Fee Income'!AL58+'Fee Income'!AL59+'Fee Income'!AL60</f>
        <v>85.6</v>
      </c>
      <c r="AM347" s="360">
        <f>'Fee Income'!AM55+'Fee Income'!AM56+'Fee Income'!AM57+'Fee Income'!AM58+'Fee Income'!AM59+'Fee Income'!AM60</f>
        <v>85.6</v>
      </c>
      <c r="AN347" s="360">
        <f>'Fee Income'!AN55+'Fee Income'!AN56+'Fee Income'!AN57+'Fee Income'!AN58+'Fee Income'!AN59+'Fee Income'!AN60</f>
        <v>85.6</v>
      </c>
      <c r="AO347" s="360">
        <f>'Fee Income'!AO55+'Fee Income'!AO56+'Fee Income'!AO57+'Fee Income'!AO58+'Fee Income'!AO59+'Fee Income'!AO60</f>
        <v>85.6</v>
      </c>
      <c r="AP347" s="360">
        <f>'Fee Income'!AP55+'Fee Income'!AP56+'Fee Income'!AP57+'Fee Income'!AP58+'Fee Income'!AP59+'Fee Income'!AP60</f>
        <v>85.6</v>
      </c>
      <c r="AQ347" s="360">
        <f>'Fee Income'!AQ55+'Fee Income'!AQ56+'Fee Income'!AQ57+'Fee Income'!AQ58+'Fee Income'!AQ59+'Fee Income'!AQ60</f>
        <v>85.6</v>
      </c>
      <c r="AR347" s="360">
        <f>'Fee Income'!AR55+'Fee Income'!AR56+'Fee Income'!AR57+'Fee Income'!AR58+'Fee Income'!AR59+'Fee Income'!AR60</f>
        <v>85.6</v>
      </c>
      <c r="AS347" s="360">
        <f>'Fee Income'!AS55+'Fee Income'!AS56+'Fee Income'!AS57+'Fee Income'!AS58+'Fee Income'!AS59+'Fee Income'!AS60</f>
        <v>85.6</v>
      </c>
      <c r="AT347" s="360">
        <f>'Fee Income'!AT55+'Fee Income'!AT56+'Fee Income'!AT57+'Fee Income'!AT58+'Fee Income'!AT59+'Fee Income'!AT60</f>
        <v>85.6</v>
      </c>
      <c r="AU347" s="360">
        <f>'Fee Income'!AU55+'Fee Income'!AU56+'Fee Income'!AU57+'Fee Income'!AU58+'Fee Income'!AU59+'Fee Income'!AU60</f>
        <v>85.6</v>
      </c>
      <c r="AV347" s="360">
        <f>'Fee Income'!AV55+'Fee Income'!AV56+'Fee Income'!AV57+'Fee Income'!AV58+'Fee Income'!AV59+'Fee Income'!AV60</f>
        <v>85.6</v>
      </c>
      <c r="AW347" s="360">
        <f>'Fee Income'!AW55+'Fee Income'!AW56+'Fee Income'!AW57+'Fee Income'!AW58+'Fee Income'!AW59+'Fee Income'!AW60</f>
        <v>85.6</v>
      </c>
      <c r="AX347" s="360">
        <f>'Fee Income'!AX55+'Fee Income'!AX56+'Fee Income'!AX57+'Fee Income'!AX58+'Fee Income'!AX59+'Fee Income'!AX60</f>
        <v>85.6</v>
      </c>
      <c r="AY347" s="360">
        <f>'Fee Income'!AY55+'Fee Income'!AY56+'Fee Income'!AY57+'Fee Income'!AY58+'Fee Income'!AY59+'Fee Income'!AY60</f>
        <v>85.6</v>
      </c>
      <c r="AZ347" s="360">
        <f>'Fee Income'!AZ55+'Fee Income'!AZ56+'Fee Income'!AZ57+'Fee Income'!AZ58+'Fee Income'!AZ59+'Fee Income'!AZ60</f>
        <v>85.6</v>
      </c>
      <c r="BA347" s="360">
        <f>'Fee Income'!BA55+'Fee Income'!BA56+'Fee Income'!BA57+'Fee Income'!BA58+'Fee Income'!BA59+'Fee Income'!BA60</f>
        <v>85.6</v>
      </c>
      <c r="BB347" s="360">
        <f>'Fee Income'!BB55+'Fee Income'!BB56+'Fee Income'!BB57+'Fee Income'!BB58+'Fee Income'!BB59+'Fee Income'!BB60</f>
        <v>85.6</v>
      </c>
      <c r="BC347" s="360">
        <f>'Fee Income'!BC55+'Fee Income'!BC56+'Fee Income'!BC57+'Fee Income'!BC58+'Fee Income'!BC59+'Fee Income'!BC60</f>
        <v>85.6</v>
      </c>
      <c r="BD347" s="360">
        <f>'Fee Income'!BD55+'Fee Income'!BD56+'Fee Income'!BD57+'Fee Income'!BD58+'Fee Income'!BD59+'Fee Income'!BD60</f>
        <v>85.6</v>
      </c>
      <c r="BE347" s="360">
        <f>'Fee Income'!BE55+'Fee Income'!BE56+'Fee Income'!BE57+'Fee Income'!BE58+'Fee Income'!BE59+'Fee Income'!BE60</f>
        <v>85.6</v>
      </c>
      <c r="BF347" s="360">
        <f>'Fee Income'!BF55+'Fee Income'!BF56+'Fee Income'!BF57+'Fee Income'!BF58+'Fee Income'!BF59+'Fee Income'!BF60</f>
        <v>85.6</v>
      </c>
      <c r="BG347" s="360">
        <f>'Fee Income'!BG55+'Fee Income'!BG56+'Fee Income'!BG57+'Fee Income'!BG58+'Fee Income'!BG59+'Fee Income'!BG60</f>
        <v>85.6</v>
      </c>
      <c r="BH347" s="360">
        <f>'Fee Income'!BH55+'Fee Income'!BH56+'Fee Income'!BH57+'Fee Income'!BH58+'Fee Income'!BH59+'Fee Income'!BH60</f>
        <v>85.6</v>
      </c>
      <c r="BI347" s="360">
        <f>'Fee Income'!BI55+'Fee Income'!BI56+'Fee Income'!BI57+'Fee Income'!BI58+'Fee Income'!BI59+'Fee Income'!BI60</f>
        <v>85.6</v>
      </c>
      <c r="BJ347" s="360">
        <f>'Fee Income'!BJ55+'Fee Income'!BJ56+'Fee Income'!BJ57+'Fee Income'!BJ58+'Fee Income'!BJ59+'Fee Income'!BJ60</f>
        <v>85.6</v>
      </c>
      <c r="BK347" s="360">
        <f>'Fee Income'!BK55+'Fee Income'!BK56+'Fee Income'!BK57+'Fee Income'!BK58+'Fee Income'!BK59+'Fee Income'!BK60</f>
        <v>85.6</v>
      </c>
      <c r="BL347" s="360">
        <f>'Fee Income'!BL55+'Fee Income'!BL56+'Fee Income'!BL57+'Fee Income'!BL58+'Fee Income'!BL59+'Fee Income'!BL60</f>
        <v>85.6</v>
      </c>
      <c r="BM347" s="360">
        <f>'Fee Income'!BM55+'Fee Income'!BM56+'Fee Income'!BM57+'Fee Income'!BM58+'Fee Income'!BM59+'Fee Income'!BM60</f>
        <v>85.6</v>
      </c>
      <c r="BN347" s="360">
        <f>'Fee Income'!BN55+'Fee Income'!BN56+'Fee Income'!BN57+'Fee Income'!BN58+'Fee Income'!BN59+'Fee Income'!BN60</f>
        <v>0</v>
      </c>
      <c r="BO347" s="360">
        <f>'Fee Income'!BO55+'Fee Income'!BO56+'Fee Income'!BO57+'Fee Income'!BO58+'Fee Income'!BO59+'Fee Income'!BO60</f>
        <v>0</v>
      </c>
      <c r="BP347" s="377">
        <f>'Fee Income'!BP55+'Fee Income'!BP56+'Fee Income'!BP57+'Fee Income'!BP58+'Fee Income'!BP59+'Fee Income'!BP60</f>
        <v>0</v>
      </c>
    </row>
    <row r="348" spans="2:68" s="58" customFormat="1">
      <c r="B348" s="1582"/>
      <c r="C348" s="95" t="s">
        <v>318</v>
      </c>
      <c r="D348" s="275"/>
      <c r="E348" s="360"/>
      <c r="F348" s="360">
        <f>'Fee Income'!F59+'Fee Income'!F60</f>
        <v>33</v>
      </c>
      <c r="G348" s="360">
        <f>'Fee Income'!G59+'Fee Income'!G60</f>
        <v>31.129166666666666</v>
      </c>
      <c r="H348" s="360">
        <f>'Fee Income'!H59+'Fee Income'!H60</f>
        <v>31.008350694444445</v>
      </c>
      <c r="I348" s="360">
        <f>'Fee Income'!I59+'Fee Income'!I60</f>
        <v>31.000540436921298</v>
      </c>
      <c r="J348" s="360">
        <f>'Fee Income'!J59+'Fee Income'!J60</f>
        <v>53.700035011875485</v>
      </c>
      <c r="K348" s="360">
        <f>'Fee Income'!K59+'Fee Income'!K60</f>
        <v>31.850002270546742</v>
      </c>
      <c r="L348" s="360">
        <f>'Fee Income'!L59+'Fee Income'!L60</f>
        <v>29.00000008784075</v>
      </c>
      <c r="M348" s="360">
        <f>'Fee Income'!M59+'Fee Income'!M60</f>
        <v>33.000000005545729</v>
      </c>
      <c r="N348" s="360">
        <f>'Fee Income'!N59+'Fee Income'!N60</f>
        <v>36.800000000411401</v>
      </c>
      <c r="O348" s="360">
        <f>'Fee Income'!O59+'Fee Income'!O60</f>
        <v>40.600000000027805</v>
      </c>
      <c r="P348" s="360">
        <f>'Fee Income'!P59+'Fee Income'!P60</f>
        <v>40.600000000001742</v>
      </c>
      <c r="Q348" s="360">
        <f>'Fee Income'!Q59+'Fee Income'!Q60</f>
        <v>40.600000000000108</v>
      </c>
      <c r="R348" s="360">
        <f>'Fee Income'!R59+'Fee Income'!R60</f>
        <v>40.600000000000009</v>
      </c>
      <c r="S348" s="360">
        <f>'Fee Income'!S59+'Fee Income'!S60</f>
        <v>40.6</v>
      </c>
      <c r="T348" s="360">
        <f>'Fee Income'!T59+'Fee Income'!T60</f>
        <v>40.6</v>
      </c>
      <c r="U348" s="360">
        <f>'Fee Income'!U59+'Fee Income'!U60</f>
        <v>40.6</v>
      </c>
      <c r="V348" s="360">
        <f>'Fee Income'!V59+'Fee Income'!V60</f>
        <v>40.6</v>
      </c>
      <c r="W348" s="360">
        <f>'Fee Income'!W59+'Fee Income'!W60</f>
        <v>40.6</v>
      </c>
      <c r="X348" s="360">
        <f>'Fee Income'!X59+'Fee Income'!X60</f>
        <v>40.6</v>
      </c>
      <c r="Y348" s="360">
        <f>'Fee Income'!Y59+'Fee Income'!Y60</f>
        <v>40.6</v>
      </c>
      <c r="Z348" s="360">
        <f>'Fee Income'!Z59+'Fee Income'!Z60</f>
        <v>40.6</v>
      </c>
      <c r="AA348" s="360">
        <f>'Fee Income'!AA59+'Fee Income'!AA60</f>
        <v>40.6</v>
      </c>
      <c r="AB348" s="360">
        <f>'Fee Income'!AB59+'Fee Income'!AB60</f>
        <v>40.6</v>
      </c>
      <c r="AC348" s="360">
        <f>'Fee Income'!AC59+'Fee Income'!AC60</f>
        <v>40.6</v>
      </c>
      <c r="AD348" s="360">
        <f>'Fee Income'!AD59+'Fee Income'!AD60</f>
        <v>40.6</v>
      </c>
      <c r="AE348" s="360">
        <f>'Fee Income'!AE59+'Fee Income'!AE60</f>
        <v>40.6</v>
      </c>
      <c r="AF348" s="360">
        <f>'Fee Income'!AF59+'Fee Income'!AF60</f>
        <v>40.6</v>
      </c>
      <c r="AG348" s="360">
        <f>'Fee Income'!AG59+'Fee Income'!AG60</f>
        <v>40.6</v>
      </c>
      <c r="AH348" s="360">
        <f>'Fee Income'!AH59+'Fee Income'!AH60</f>
        <v>40.6</v>
      </c>
      <c r="AI348" s="360">
        <f>'Fee Income'!AI59+'Fee Income'!AI60</f>
        <v>40.6</v>
      </c>
      <c r="AJ348" s="360">
        <f>'Fee Income'!AJ59+'Fee Income'!AJ60</f>
        <v>40.6</v>
      </c>
      <c r="AK348" s="360">
        <f>'Fee Income'!AK59+'Fee Income'!AK60</f>
        <v>40.6</v>
      </c>
      <c r="AL348" s="360">
        <f>'Fee Income'!AL59+'Fee Income'!AL60</f>
        <v>40.6</v>
      </c>
      <c r="AM348" s="360">
        <f>'Fee Income'!AM59+'Fee Income'!AM60</f>
        <v>40.6</v>
      </c>
      <c r="AN348" s="360">
        <f>'Fee Income'!AN59+'Fee Income'!AN60</f>
        <v>40.6</v>
      </c>
      <c r="AO348" s="360">
        <f>'Fee Income'!AO59+'Fee Income'!AO60</f>
        <v>40.6</v>
      </c>
      <c r="AP348" s="360">
        <f>'Fee Income'!AP59+'Fee Income'!AP60</f>
        <v>40.6</v>
      </c>
      <c r="AQ348" s="360">
        <f>'Fee Income'!AQ59+'Fee Income'!AQ60</f>
        <v>40.6</v>
      </c>
      <c r="AR348" s="360">
        <f>'Fee Income'!AR59+'Fee Income'!AR60</f>
        <v>40.6</v>
      </c>
      <c r="AS348" s="360">
        <f>'Fee Income'!AS59+'Fee Income'!AS60</f>
        <v>40.6</v>
      </c>
      <c r="AT348" s="360">
        <f>'Fee Income'!AT59+'Fee Income'!AT60</f>
        <v>40.6</v>
      </c>
      <c r="AU348" s="360">
        <f>'Fee Income'!AU59+'Fee Income'!AU60</f>
        <v>40.6</v>
      </c>
      <c r="AV348" s="360">
        <f>'Fee Income'!AV59+'Fee Income'!AV60</f>
        <v>40.6</v>
      </c>
      <c r="AW348" s="360">
        <f>'Fee Income'!AW59+'Fee Income'!AW60</f>
        <v>40.6</v>
      </c>
      <c r="AX348" s="360">
        <f>'Fee Income'!AX59+'Fee Income'!AX60</f>
        <v>40.6</v>
      </c>
      <c r="AY348" s="360">
        <f>'Fee Income'!AY59+'Fee Income'!AY60</f>
        <v>40.6</v>
      </c>
      <c r="AZ348" s="360">
        <f>'Fee Income'!AZ59+'Fee Income'!AZ60</f>
        <v>40.6</v>
      </c>
      <c r="BA348" s="360">
        <f>'Fee Income'!BA59+'Fee Income'!BA60</f>
        <v>40.6</v>
      </c>
      <c r="BB348" s="360">
        <f>'Fee Income'!BB59+'Fee Income'!BB60</f>
        <v>40.6</v>
      </c>
      <c r="BC348" s="360">
        <f>'Fee Income'!BC59+'Fee Income'!BC60</f>
        <v>40.6</v>
      </c>
      <c r="BD348" s="360">
        <f>'Fee Income'!BD59+'Fee Income'!BD60</f>
        <v>40.6</v>
      </c>
      <c r="BE348" s="360">
        <f>'Fee Income'!BE59+'Fee Income'!BE60</f>
        <v>40.6</v>
      </c>
      <c r="BF348" s="360">
        <f>'Fee Income'!BF59+'Fee Income'!BF60</f>
        <v>40.6</v>
      </c>
      <c r="BG348" s="360">
        <f>'Fee Income'!BG59+'Fee Income'!BG60</f>
        <v>40.6</v>
      </c>
      <c r="BH348" s="360">
        <f>'Fee Income'!BH59+'Fee Income'!BH60</f>
        <v>40.6</v>
      </c>
      <c r="BI348" s="360">
        <f>'Fee Income'!BI59+'Fee Income'!BI60</f>
        <v>40.6</v>
      </c>
      <c r="BJ348" s="360">
        <f>'Fee Income'!BJ59+'Fee Income'!BJ60</f>
        <v>40.6</v>
      </c>
      <c r="BK348" s="360">
        <f>'Fee Income'!BK59+'Fee Income'!BK60</f>
        <v>40.6</v>
      </c>
      <c r="BL348" s="360">
        <f>'Fee Income'!BL59+'Fee Income'!BL60</f>
        <v>40.6</v>
      </c>
      <c r="BM348" s="360">
        <f>'Fee Income'!BM59+'Fee Income'!BM60</f>
        <v>40.6</v>
      </c>
      <c r="BN348" s="360">
        <f>'Fee Income'!BN59+'Fee Income'!BN60</f>
        <v>0</v>
      </c>
      <c r="BO348" s="360">
        <f>'Fee Income'!BO59+'Fee Income'!BO60</f>
        <v>0</v>
      </c>
      <c r="BP348" s="377">
        <f>'Fee Income'!BP59+'Fee Income'!BP60</f>
        <v>0</v>
      </c>
    </row>
    <row r="349" spans="2:68" s="58" customFormat="1">
      <c r="B349" s="1583"/>
      <c r="C349" s="365" t="s">
        <v>319</v>
      </c>
      <c r="D349" s="277"/>
      <c r="E349" s="364"/>
      <c r="F349" s="364">
        <f>'Fee Income'!F62</f>
        <v>96</v>
      </c>
      <c r="G349" s="364">
        <f>'Fee Income'!G62</f>
        <v>88.908333333333331</v>
      </c>
      <c r="H349" s="364">
        <f>'Fee Income'!H62</f>
        <v>88.127951388888889</v>
      </c>
      <c r="I349" s="364">
        <f>'Fee Income'!I62</f>
        <v>88.020987123842602</v>
      </c>
      <c r="J349" s="364">
        <f>'Fee Income'!J62</f>
        <v>149.50375830500093</v>
      </c>
      <c r="K349" s="364">
        <f>'Fee Income'!K62</f>
        <v>149.25070557624974</v>
      </c>
      <c r="L349" s="364">
        <f>'Fee Income'!L62</f>
        <v>168.00007128712988</v>
      </c>
      <c r="M349" s="364">
        <f>'Fee Income'!M62</f>
        <v>197.00000847445281</v>
      </c>
      <c r="N349" s="364">
        <f>'Fee Income'!N62</f>
        <v>212.80000102778206</v>
      </c>
      <c r="O349" s="364">
        <f>'Fee Income'!O62</f>
        <v>228.60000009666564</v>
      </c>
      <c r="P349" s="364">
        <f>'Fee Income'!P62</f>
        <v>228.60000000917776</v>
      </c>
      <c r="Q349" s="364">
        <f>'Fee Income'!Q62</f>
        <v>228.60000000087868</v>
      </c>
      <c r="R349" s="364">
        <f>'Fee Income'!R62</f>
        <v>228.60000000008472</v>
      </c>
      <c r="S349" s="364">
        <f>'Fee Income'!S62</f>
        <v>228.60000000000821</v>
      </c>
      <c r="T349" s="364">
        <f>'Fee Income'!T62</f>
        <v>228.60000000000076</v>
      </c>
      <c r="U349" s="364">
        <f>'Fee Income'!U62</f>
        <v>228.60000000000008</v>
      </c>
      <c r="V349" s="364">
        <f>'Fee Income'!V62</f>
        <v>228.60000000000002</v>
      </c>
      <c r="W349" s="364">
        <f>'Fee Income'!W62</f>
        <v>228.60000000000002</v>
      </c>
      <c r="X349" s="364">
        <f>'Fee Income'!X62</f>
        <v>228.60000000000002</v>
      </c>
      <c r="Y349" s="364">
        <f>'Fee Income'!Y62</f>
        <v>228.60000000000002</v>
      </c>
      <c r="Z349" s="364">
        <f>'Fee Income'!Z62</f>
        <v>228.60000000000002</v>
      </c>
      <c r="AA349" s="364">
        <f>'Fee Income'!AA62</f>
        <v>228.60000000000002</v>
      </c>
      <c r="AB349" s="364">
        <f>'Fee Income'!AB62</f>
        <v>228.60000000000002</v>
      </c>
      <c r="AC349" s="364">
        <f>'Fee Income'!AC62</f>
        <v>228.60000000000002</v>
      </c>
      <c r="AD349" s="364">
        <f>'Fee Income'!AD62</f>
        <v>228.60000000000002</v>
      </c>
      <c r="AE349" s="364">
        <f>'Fee Income'!AE62</f>
        <v>228.60000000000002</v>
      </c>
      <c r="AF349" s="364">
        <f>'Fee Income'!AF62</f>
        <v>228.60000000000002</v>
      </c>
      <c r="AG349" s="364">
        <f>'Fee Income'!AG62</f>
        <v>228.60000000000002</v>
      </c>
      <c r="AH349" s="364">
        <f>'Fee Income'!AH62</f>
        <v>228.60000000000002</v>
      </c>
      <c r="AI349" s="364">
        <f>'Fee Income'!AI62</f>
        <v>228.60000000000002</v>
      </c>
      <c r="AJ349" s="364">
        <f>'Fee Income'!AJ62</f>
        <v>228.60000000000002</v>
      </c>
      <c r="AK349" s="364">
        <f>'Fee Income'!AK62</f>
        <v>228.60000000000002</v>
      </c>
      <c r="AL349" s="364">
        <f>'Fee Income'!AL62</f>
        <v>228.60000000000002</v>
      </c>
      <c r="AM349" s="364">
        <f>'Fee Income'!AM62</f>
        <v>228.60000000000002</v>
      </c>
      <c r="AN349" s="364">
        <f>'Fee Income'!AN62</f>
        <v>228.60000000000002</v>
      </c>
      <c r="AO349" s="364">
        <f>'Fee Income'!AO62</f>
        <v>228.60000000000002</v>
      </c>
      <c r="AP349" s="364">
        <f>'Fee Income'!AP62</f>
        <v>228.60000000000002</v>
      </c>
      <c r="AQ349" s="364">
        <f>'Fee Income'!AQ62</f>
        <v>228.60000000000002</v>
      </c>
      <c r="AR349" s="364">
        <f>'Fee Income'!AR62</f>
        <v>228.60000000000002</v>
      </c>
      <c r="AS349" s="364">
        <f>'Fee Income'!AS62</f>
        <v>228.60000000000002</v>
      </c>
      <c r="AT349" s="364">
        <f>'Fee Income'!AT62</f>
        <v>228.60000000000002</v>
      </c>
      <c r="AU349" s="364">
        <f>'Fee Income'!AU62</f>
        <v>228.60000000000002</v>
      </c>
      <c r="AV349" s="364">
        <f>'Fee Income'!AV62</f>
        <v>228.60000000000002</v>
      </c>
      <c r="AW349" s="364">
        <f>'Fee Income'!AW62</f>
        <v>228.60000000000002</v>
      </c>
      <c r="AX349" s="364">
        <f>'Fee Income'!AX62</f>
        <v>228.60000000000002</v>
      </c>
      <c r="AY349" s="364">
        <f>'Fee Income'!AY62</f>
        <v>228.60000000000002</v>
      </c>
      <c r="AZ349" s="364">
        <f>'Fee Income'!AZ62</f>
        <v>228.60000000000002</v>
      </c>
      <c r="BA349" s="364">
        <f>'Fee Income'!BA62</f>
        <v>228.60000000000002</v>
      </c>
      <c r="BB349" s="364">
        <f>'Fee Income'!BB62</f>
        <v>228.60000000000002</v>
      </c>
      <c r="BC349" s="364">
        <f>'Fee Income'!BC62</f>
        <v>228.60000000000002</v>
      </c>
      <c r="BD349" s="364">
        <f>'Fee Income'!BD62</f>
        <v>228.60000000000002</v>
      </c>
      <c r="BE349" s="364">
        <f>'Fee Income'!BE62</f>
        <v>228.60000000000002</v>
      </c>
      <c r="BF349" s="364">
        <f>'Fee Income'!BF62</f>
        <v>228.60000000000002</v>
      </c>
      <c r="BG349" s="364">
        <f>'Fee Income'!BG62</f>
        <v>228.60000000000002</v>
      </c>
      <c r="BH349" s="364">
        <f>'Fee Income'!BH62</f>
        <v>228.60000000000002</v>
      </c>
      <c r="BI349" s="364">
        <f>'Fee Income'!BI62</f>
        <v>228.60000000000002</v>
      </c>
      <c r="BJ349" s="364">
        <f>'Fee Income'!BJ62</f>
        <v>228.60000000000002</v>
      </c>
      <c r="BK349" s="364">
        <f>'Fee Income'!BK62</f>
        <v>228.60000000000002</v>
      </c>
      <c r="BL349" s="364">
        <f>'Fee Income'!BL62</f>
        <v>228.60000000000002</v>
      </c>
      <c r="BM349" s="364">
        <f>'Fee Income'!BM62</f>
        <v>228.60000000000002</v>
      </c>
      <c r="BN349" s="364">
        <f>'Fee Income'!BN62</f>
        <v>0</v>
      </c>
      <c r="BO349" s="364">
        <f>'Fee Income'!BO62</f>
        <v>0</v>
      </c>
      <c r="BP349" s="378">
        <f>'Fee Income'!BP62</f>
        <v>0</v>
      </c>
    </row>
    <row r="350" spans="2:68" s="58" customFormat="1">
      <c r="D350" s="95"/>
    </row>
    <row r="351" spans="2:68" s="58" customFormat="1">
      <c r="B351" s="1581" t="s">
        <v>155</v>
      </c>
      <c r="C351" s="361" t="s">
        <v>156</v>
      </c>
      <c r="D351" s="59"/>
      <c r="E351" s="362"/>
      <c r="F351" s="59">
        <f>F349+F341</f>
        <v>103</v>
      </c>
      <c r="G351" s="59">
        <f t="shared" ref="G351:BP351" si="115">G349+G341</f>
        <v>95.908333333333331</v>
      </c>
      <c r="H351" s="59">
        <f t="shared" si="115"/>
        <v>95.127951388888889</v>
      </c>
      <c r="I351" s="59">
        <f t="shared" si="115"/>
        <v>95.020987123842602</v>
      </c>
      <c r="J351" s="59">
        <f t="shared" si="115"/>
        <v>156.50375830500093</v>
      </c>
      <c r="K351" s="59">
        <f t="shared" si="115"/>
        <v>156.25070557624974</v>
      </c>
      <c r="L351" s="59">
        <f t="shared" si="115"/>
        <v>175.00007128712988</v>
      </c>
      <c r="M351" s="59">
        <f t="shared" si="115"/>
        <v>204.00000847445281</v>
      </c>
      <c r="N351" s="59">
        <f t="shared" si="115"/>
        <v>219.80000102778206</v>
      </c>
      <c r="O351" s="59">
        <f t="shared" si="115"/>
        <v>235.60000009666564</v>
      </c>
      <c r="P351" s="59">
        <f t="shared" si="115"/>
        <v>235.60000000917776</v>
      </c>
      <c r="Q351" s="59">
        <f t="shared" si="115"/>
        <v>235.60000000087868</v>
      </c>
      <c r="R351" s="59">
        <f t="shared" si="115"/>
        <v>235.60000000008472</v>
      </c>
      <c r="S351" s="59">
        <f t="shared" si="115"/>
        <v>235.60000000000821</v>
      </c>
      <c r="T351" s="59">
        <f t="shared" si="115"/>
        <v>235.60000000000076</v>
      </c>
      <c r="U351" s="59">
        <f t="shared" si="115"/>
        <v>235.60000000000008</v>
      </c>
      <c r="V351" s="59">
        <f t="shared" si="115"/>
        <v>235.60000000000002</v>
      </c>
      <c r="W351" s="59">
        <f t="shared" si="115"/>
        <v>235.60000000000002</v>
      </c>
      <c r="X351" s="59">
        <f t="shared" si="115"/>
        <v>235.60000000000002</v>
      </c>
      <c r="Y351" s="59">
        <f t="shared" si="115"/>
        <v>235.60000000000002</v>
      </c>
      <c r="Z351" s="59">
        <f t="shared" si="115"/>
        <v>235.60000000000002</v>
      </c>
      <c r="AA351" s="59">
        <f t="shared" si="115"/>
        <v>235.60000000000002</v>
      </c>
      <c r="AB351" s="59">
        <f t="shared" si="115"/>
        <v>235.60000000000002</v>
      </c>
      <c r="AC351" s="59">
        <f t="shared" si="115"/>
        <v>235.60000000000002</v>
      </c>
      <c r="AD351" s="59">
        <f t="shared" si="115"/>
        <v>235.60000000000002</v>
      </c>
      <c r="AE351" s="59">
        <f t="shared" si="115"/>
        <v>235.60000000000002</v>
      </c>
      <c r="AF351" s="59">
        <f t="shared" si="115"/>
        <v>235.60000000000002</v>
      </c>
      <c r="AG351" s="59">
        <f t="shared" si="115"/>
        <v>235.60000000000002</v>
      </c>
      <c r="AH351" s="59">
        <f t="shared" si="115"/>
        <v>235.60000000000002</v>
      </c>
      <c r="AI351" s="59">
        <f t="shared" si="115"/>
        <v>235.60000000000002</v>
      </c>
      <c r="AJ351" s="59">
        <f t="shared" si="115"/>
        <v>235.60000000000002</v>
      </c>
      <c r="AK351" s="59">
        <f t="shared" si="115"/>
        <v>235.60000000000002</v>
      </c>
      <c r="AL351" s="59">
        <f t="shared" si="115"/>
        <v>235.60000000000002</v>
      </c>
      <c r="AM351" s="59">
        <f t="shared" si="115"/>
        <v>235.60000000000002</v>
      </c>
      <c r="AN351" s="59">
        <f t="shared" si="115"/>
        <v>235.60000000000002</v>
      </c>
      <c r="AO351" s="59">
        <f t="shared" si="115"/>
        <v>235.60000000000002</v>
      </c>
      <c r="AP351" s="59">
        <f t="shared" si="115"/>
        <v>235.60000000000002</v>
      </c>
      <c r="AQ351" s="59">
        <f t="shared" si="115"/>
        <v>235.60000000000002</v>
      </c>
      <c r="AR351" s="59">
        <f t="shared" si="115"/>
        <v>235.60000000000002</v>
      </c>
      <c r="AS351" s="59">
        <f t="shared" si="115"/>
        <v>235.60000000000002</v>
      </c>
      <c r="AT351" s="59">
        <f t="shared" si="115"/>
        <v>235.60000000000002</v>
      </c>
      <c r="AU351" s="59">
        <f t="shared" si="115"/>
        <v>235.60000000000002</v>
      </c>
      <c r="AV351" s="59">
        <f t="shared" si="115"/>
        <v>235.60000000000002</v>
      </c>
      <c r="AW351" s="59">
        <f t="shared" si="115"/>
        <v>235.60000000000002</v>
      </c>
      <c r="AX351" s="59">
        <f t="shared" si="115"/>
        <v>235.60000000000002</v>
      </c>
      <c r="AY351" s="59">
        <f t="shared" si="115"/>
        <v>235.60000000000002</v>
      </c>
      <c r="AZ351" s="59">
        <f t="shared" si="115"/>
        <v>235.60000000000002</v>
      </c>
      <c r="BA351" s="59">
        <f t="shared" si="115"/>
        <v>235.60000000000002</v>
      </c>
      <c r="BB351" s="59">
        <f t="shared" si="115"/>
        <v>235.60000000000002</v>
      </c>
      <c r="BC351" s="59">
        <f t="shared" si="115"/>
        <v>235.60000000000002</v>
      </c>
      <c r="BD351" s="59">
        <f t="shared" si="115"/>
        <v>235.60000000000002</v>
      </c>
      <c r="BE351" s="59">
        <f t="shared" si="115"/>
        <v>235.60000000000002</v>
      </c>
      <c r="BF351" s="59">
        <f t="shared" si="115"/>
        <v>235.60000000000002</v>
      </c>
      <c r="BG351" s="59">
        <f t="shared" si="115"/>
        <v>235.60000000000002</v>
      </c>
      <c r="BH351" s="59">
        <f t="shared" si="115"/>
        <v>235.60000000000002</v>
      </c>
      <c r="BI351" s="59">
        <f t="shared" si="115"/>
        <v>235.60000000000002</v>
      </c>
      <c r="BJ351" s="59">
        <f t="shared" si="115"/>
        <v>235.60000000000002</v>
      </c>
      <c r="BK351" s="59">
        <f t="shared" si="115"/>
        <v>235.60000000000002</v>
      </c>
      <c r="BL351" s="59">
        <f t="shared" si="115"/>
        <v>235.60000000000002</v>
      </c>
      <c r="BM351" s="59">
        <f t="shared" si="115"/>
        <v>235.60000000000002</v>
      </c>
      <c r="BN351" s="59">
        <f t="shared" si="115"/>
        <v>7</v>
      </c>
      <c r="BO351" s="59">
        <f t="shared" si="115"/>
        <v>7</v>
      </c>
      <c r="BP351" s="339">
        <f t="shared" si="115"/>
        <v>7</v>
      </c>
    </row>
    <row r="352" spans="2:68" s="58" customFormat="1">
      <c r="B352" s="1582"/>
      <c r="C352" s="95" t="s">
        <v>165</v>
      </c>
      <c r="D352" s="275"/>
      <c r="E352" s="360"/>
      <c r="F352" s="275">
        <f>IFERROR(HLOOKUP(F313,'Investment Appraisal (2)'!19:22,4,FALSE),O22)</f>
        <v>0</v>
      </c>
      <c r="G352" s="275">
        <f>IFERROR(HLOOKUP(G313,'Investment Appraisal (2)'!19:22,4,FALSE),P22)</f>
        <v>0</v>
      </c>
      <c r="H352" s="275">
        <f>IFERROR(HLOOKUP(H313,'Investment Appraisal (2)'!19:22,4,FALSE),Q22)</f>
        <v>0</v>
      </c>
      <c r="I352" s="275">
        <f>IFERROR(HLOOKUP(I313,'Investment Appraisal (2)'!19:22,4,FALSE),R22)</f>
        <v>0</v>
      </c>
      <c r="J352" s="275">
        <f>IFERROR(HLOOKUP(J313,'Investment Appraisal (2)'!19:22,4,FALSE),S22)</f>
        <v>0</v>
      </c>
      <c r="K352" s="275">
        <f>IFERROR(HLOOKUP(K313,'Investment Appraisal (2)'!19:22,4,FALSE),T22)</f>
        <v>0</v>
      </c>
      <c r="L352" s="275">
        <f>IFERROR(HLOOKUP(L313,'Investment Appraisal (2)'!19:22,4,FALSE),U22)</f>
        <v>0</v>
      </c>
      <c r="M352" s="275">
        <f>IFERROR(HLOOKUP(M313,'Investment Appraisal (2)'!19:22,4,FALSE),V22)</f>
        <v>0</v>
      </c>
      <c r="N352" s="275">
        <f>IFERROR(HLOOKUP(N313,'Investment Appraisal (2)'!19:22,4,FALSE),W22)</f>
        <v>0</v>
      </c>
      <c r="O352" s="275">
        <f>IFERROR(HLOOKUP(O313,'Investment Appraisal (2)'!19:22,4,FALSE),X22)</f>
        <v>0</v>
      </c>
      <c r="P352" s="275">
        <f>IFERROR(HLOOKUP(P313,'Investment Appraisal (2)'!19:22,4,FALSE),Y22)</f>
        <v>0</v>
      </c>
      <c r="Q352" s="275">
        <f>IFERROR(HLOOKUP(Q313,'Investment Appraisal (2)'!19:22,4,FALSE),Z22)</f>
        <v>0</v>
      </c>
      <c r="R352" s="275">
        <f>IFERROR(HLOOKUP(R313,'Investment Appraisal (2)'!19:22,4,FALSE),AA22)</f>
        <v>0</v>
      </c>
      <c r="S352" s="275">
        <f>IFERROR(HLOOKUP(S313,'Investment Appraisal (2)'!19:22,4,FALSE),AB22)</f>
        <v>0</v>
      </c>
      <c r="T352" s="275">
        <f>IFERROR(HLOOKUP(T313,'Investment Appraisal (2)'!19:22,4,FALSE),AC22)</f>
        <v>0</v>
      </c>
      <c r="U352" s="275">
        <f>IFERROR(HLOOKUP(U313,'Investment Appraisal (2)'!19:22,4,FALSE),AD22)</f>
        <v>0</v>
      </c>
      <c r="V352" s="275">
        <f>IFERROR(HLOOKUP(V313,'Investment Appraisal (2)'!19:22,4,FALSE),AE22)</f>
        <v>0</v>
      </c>
      <c r="W352" s="275">
        <f>IFERROR(HLOOKUP(W313,'Investment Appraisal (2)'!19:22,4,FALSE),AF22)</f>
        <v>0</v>
      </c>
      <c r="X352" s="275">
        <f>IFERROR(HLOOKUP(X313,'Investment Appraisal (2)'!19:22,4,FALSE),AG22)</f>
        <v>0</v>
      </c>
      <c r="Y352" s="275">
        <f>IFERROR(HLOOKUP(Y313,'Investment Appraisal (2)'!19:22,4,FALSE),AH22)</f>
        <v>0</v>
      </c>
      <c r="Z352" s="275">
        <f>IFERROR(HLOOKUP(Z313,'Investment Appraisal (2)'!19:22,4,FALSE),AI22)</f>
        <v>0</v>
      </c>
      <c r="AA352" s="275">
        <f>IFERROR(HLOOKUP(AA313,'Investment Appraisal (2)'!19:22,4,FALSE),AJ22)</f>
        <v>0</v>
      </c>
      <c r="AB352" s="275">
        <f>IFERROR(HLOOKUP(AB313,'Investment Appraisal (2)'!19:22,4,FALSE),AK22)</f>
        <v>0</v>
      </c>
      <c r="AC352" s="275">
        <f>IFERROR(HLOOKUP(AC313,'Investment Appraisal (2)'!19:22,4,FALSE),AL22)</f>
        <v>0</v>
      </c>
      <c r="AD352" s="275">
        <f>IFERROR(HLOOKUP(AD313,'Investment Appraisal (2)'!19:22,4,FALSE),AM22)</f>
        <v>0</v>
      </c>
      <c r="AE352" s="275">
        <f>IFERROR(HLOOKUP(AE313,'Investment Appraisal (2)'!19:22,4,FALSE),AN22)</f>
        <v>0</v>
      </c>
      <c r="AF352" s="275">
        <f>IFERROR(HLOOKUP(AF313,'Investment Appraisal (2)'!19:22,4,FALSE),AO22)</f>
        <v>0</v>
      </c>
      <c r="AG352" s="275">
        <f>IFERROR(HLOOKUP(AG313,'Investment Appraisal (2)'!19:22,4,FALSE),AP22)</f>
        <v>0</v>
      </c>
      <c r="AH352" s="275">
        <f>IFERROR(HLOOKUP(AH313,'Investment Appraisal (2)'!19:22,4,FALSE),AQ22)</f>
        <v>0</v>
      </c>
      <c r="AI352" s="275">
        <f>IFERROR(HLOOKUP(AI313,'Investment Appraisal (2)'!19:22,4,FALSE),AR22)</f>
        <v>0</v>
      </c>
      <c r="AJ352" s="275">
        <f>IFERROR(HLOOKUP(AJ313,'Investment Appraisal (2)'!19:22,4,FALSE),AS22)</f>
        <v>0</v>
      </c>
      <c r="AK352" s="275">
        <f>IFERROR(HLOOKUP(AK313,'Investment Appraisal (2)'!19:22,4,FALSE),AT22)</f>
        <v>0</v>
      </c>
      <c r="AL352" s="275">
        <f>IFERROR(HLOOKUP(AL313,'Investment Appraisal (2)'!19:22,4,FALSE),AU22)</f>
        <v>0</v>
      </c>
      <c r="AM352" s="275">
        <f>IFERROR(HLOOKUP(AM313,'Investment Appraisal (2)'!19:22,4,FALSE),AV22)</f>
        <v>0</v>
      </c>
      <c r="AN352" s="275">
        <f>IFERROR(HLOOKUP(AN313,'Investment Appraisal (2)'!19:22,4,FALSE),AW22)</f>
        <v>0</v>
      </c>
      <c r="AO352" s="275">
        <f>IFERROR(HLOOKUP(AO313,'Investment Appraisal (2)'!19:22,4,FALSE),AX22)</f>
        <v>0</v>
      </c>
      <c r="AP352" s="275">
        <f>IFERROR(HLOOKUP(AP313,'Investment Appraisal (2)'!19:22,4,FALSE),AY22)</f>
        <v>0</v>
      </c>
      <c r="AQ352" s="275">
        <f>IFERROR(HLOOKUP(AQ313,'Investment Appraisal (2)'!19:22,4,FALSE),AZ22)</f>
        <v>0</v>
      </c>
      <c r="AR352" s="275">
        <f>IFERROR(HLOOKUP(AR313,'Investment Appraisal (2)'!19:22,4,FALSE),BA22)</f>
        <v>0</v>
      </c>
      <c r="AS352" s="275">
        <f>IFERROR(HLOOKUP(AS313,'Investment Appraisal (2)'!19:22,4,FALSE),BB22)</f>
        <v>0</v>
      </c>
      <c r="AT352" s="275">
        <f>IFERROR(HLOOKUP(AT313,'Investment Appraisal (2)'!19:22,4,FALSE),BC22)</f>
        <v>0</v>
      </c>
      <c r="AU352" s="275">
        <f>IFERROR(HLOOKUP(AU313,'Investment Appraisal (2)'!19:22,4,FALSE),BD22)</f>
        <v>0</v>
      </c>
      <c r="AV352" s="275">
        <f>IFERROR(HLOOKUP(AV313,'Investment Appraisal (2)'!19:22,4,FALSE),BE22)</f>
        <v>0</v>
      </c>
      <c r="AW352" s="275">
        <f>IFERROR(HLOOKUP(AW313,'Investment Appraisal (2)'!19:22,4,FALSE),BF22)</f>
        <v>0</v>
      </c>
      <c r="AX352" s="275">
        <f>IFERROR(HLOOKUP(AX313,'Investment Appraisal (2)'!19:22,4,FALSE),BG22)</f>
        <v>0</v>
      </c>
      <c r="AY352" s="275">
        <f>IFERROR(HLOOKUP(AY313,'Investment Appraisal (2)'!19:22,4,FALSE),BH22)</f>
        <v>0</v>
      </c>
      <c r="AZ352" s="275">
        <f>IFERROR(HLOOKUP(AZ313,'Investment Appraisal (2)'!19:22,4,FALSE),BI22)</f>
        <v>0</v>
      </c>
      <c r="BA352" s="275">
        <f>IFERROR(HLOOKUP(BA313,'Investment Appraisal (2)'!19:22,4,FALSE),BJ22)</f>
        <v>0</v>
      </c>
      <c r="BB352" s="275">
        <f>IFERROR(HLOOKUP(BB313,'Investment Appraisal (2)'!19:22,4,FALSE),BK22)</f>
        <v>0</v>
      </c>
      <c r="BC352" s="275">
        <f>IFERROR(HLOOKUP(BC313,'Investment Appraisal (2)'!19:22,4,FALSE),BL22)</f>
        <v>0</v>
      </c>
      <c r="BD352" s="275">
        <f>IFERROR(HLOOKUP(BD313,'Investment Appraisal (2)'!19:22,4,FALSE),BM22)</f>
        <v>0</v>
      </c>
      <c r="BE352" s="275">
        <f>IFERROR(HLOOKUP(BE313,'Investment Appraisal (2)'!19:22,4,FALSE),BN22)</f>
        <v>0</v>
      </c>
      <c r="BF352" s="275">
        <f>IFERROR(HLOOKUP(BF313,'Investment Appraisal (2)'!19:22,4,FALSE),BO22)</f>
        <v>0</v>
      </c>
      <c r="BG352" s="275">
        <f>IFERROR(HLOOKUP(BG313,'Investment Appraisal (2)'!19:22,4,FALSE),BP22)</f>
        <v>0</v>
      </c>
      <c r="BH352" s="275">
        <f>IFERROR(HLOOKUP(BH313,'Investment Appraisal (2)'!19:22,4,FALSE),BQ22)</f>
        <v>0</v>
      </c>
      <c r="BI352" s="275">
        <f>IFERROR(HLOOKUP(BI313,'Investment Appraisal (2)'!19:22,4,FALSE),BR22)</f>
        <v>0</v>
      </c>
      <c r="BJ352" s="275">
        <f>IFERROR(HLOOKUP(BJ313,'Investment Appraisal (2)'!19:22,4,FALSE),BS22)</f>
        <v>0</v>
      </c>
      <c r="BK352" s="275">
        <f>IFERROR(HLOOKUP(BK313,'Investment Appraisal (2)'!19:22,4,FALSE),BT22)</f>
        <v>0</v>
      </c>
      <c r="BL352" s="275">
        <f>IFERROR(HLOOKUP(BL313,'Investment Appraisal (2)'!19:22,4,FALSE),BU22)</f>
        <v>0</v>
      </c>
      <c r="BM352" s="275">
        <f>IFERROR(HLOOKUP(BM313,'Investment Appraisal (2)'!19:22,4,FALSE),BV22)</f>
        <v>0</v>
      </c>
      <c r="BN352" s="275">
        <f>IFERROR(HLOOKUP(BN313,'Investment Appraisal (2)'!19:22,4,FALSE),BW22)</f>
        <v>0</v>
      </c>
      <c r="BO352" s="275">
        <f>IFERROR(HLOOKUP(BO313,'Investment Appraisal (2)'!19:22,4,FALSE),BX22)</f>
        <v>0</v>
      </c>
      <c r="BP352" s="340">
        <f>IFERROR(HLOOKUP(BP313,'Investment Appraisal (2)'!19:22,4,FALSE),BY22)</f>
        <v>0</v>
      </c>
    </row>
    <row r="353" spans="2:16384" s="58" customFormat="1">
      <c r="B353" s="1582"/>
      <c r="C353" s="96" t="s">
        <v>158</v>
      </c>
      <c r="D353" s="275"/>
      <c r="E353" s="360"/>
      <c r="F353" s="275">
        <f>('I&amp;E Summary (2)'!D38+'I&amp;E Summary (2)'!D16+'I&amp;E Summary (2)'!D54)/1000</f>
        <v>0.46497271155555553</v>
      </c>
      <c r="G353" s="275">
        <f>('I&amp;E Summary (2)'!E38+'I&amp;E Summary (2)'!E16+'I&amp;E Summary (2)'!E54)/1000</f>
        <v>0.49982855507805557</v>
      </c>
      <c r="H353" s="275">
        <f>('I&amp;E Summary (2)'!F38+'I&amp;E Summary (2)'!F16+'I&amp;E Summary (2)'!F54)/1000</f>
        <v>0.51245157695500676</v>
      </c>
      <c r="I353" s="275">
        <f>('I&amp;E Summary (2)'!G38+'I&amp;E Summary (2)'!G16+'I&amp;E Summary (2)'!G54)/1000</f>
        <v>0.52539399361888195</v>
      </c>
      <c r="J353" s="275">
        <f>('I&amp;E Summary (2)'!H38+'I&amp;E Summary (2)'!H16+'I&amp;E Summary (2)'!H54)/1000</f>
        <v>0.54733474764955692</v>
      </c>
      <c r="K353" s="275">
        <f>('I&amp;E Summary (2)'!I38+'I&amp;E Summary (2)'!I16+'I&amp;E Summary (2)'!I54)/1000</f>
        <v>0.56425355806718391</v>
      </c>
      <c r="L353" s="275">
        <f>('I&amp;E Summary (2)'!J38+'I&amp;E Summary (2)'!J16+'I&amp;E Summary (2)'!J54)/1000</f>
        <v>0.5817076668701523</v>
      </c>
      <c r="M353" s="275">
        <f>('I&amp;E Summary (2)'!K38+'I&amp;E Summary (2)'!K16+'I&amp;E Summary (2)'!K54)/1000</f>
        <v>0.60099257048107235</v>
      </c>
      <c r="N353" s="275">
        <f>('I&amp;E Summary (2)'!L38+'I&amp;E Summary (2)'!L16+'I&amp;E Summary (2)'!L54)/1000</f>
        <v>0.61908293954982807</v>
      </c>
      <c r="O353" s="275">
        <f>('I&amp;E Summary (2)'!M38+'I&amp;E Summary (2)'!M16+'I&amp;E Summary (2)'!M54)/1000</f>
        <v>0.6377315904551667</v>
      </c>
      <c r="P353" s="275">
        <f>('I&amp;E Summary (2)'!N38+'I&amp;E Summary (2)'!N16+'I&amp;E Summary (2)'!N54)/1000</f>
        <v>0.65469097262999221</v>
      </c>
      <c r="Q353" s="275">
        <f>('I&amp;E Summary (2)'!O38+'I&amp;E Summary (2)'!O16+'I&amp;E Summary (2)'!O54)/1000</f>
        <v>0.67136960518707267</v>
      </c>
      <c r="R353" s="275">
        <f>('I&amp;E Summary (2)'!P38+'I&amp;E Summary (2)'!P16+'I&amp;E Summary (2)'!P54)/1000</f>
        <v>0.6884745443053204</v>
      </c>
      <c r="S353" s="275">
        <f>('I&amp;E Summary (2)'!Q38+'I&amp;E Summary (2)'!Q16+'I&amp;E Summary (2)'!Q54)/1000</f>
        <v>0.70601672787118142</v>
      </c>
      <c r="T353" s="275">
        <f>('I&amp;E Summary (2)'!R38+'I&amp;E Summary (2)'!R16+'I&amp;E Summary (2)'!R54)/1000</f>
        <v>0.72400737562493545</v>
      </c>
      <c r="U353" s="275">
        <f>('I&amp;E Summary (2)'!S38+'I&amp;E Summary (2)'!S16+'I&amp;E Summary (2)'!S54)/1000</f>
        <v>0.74245799645924304</v>
      </c>
      <c r="V353" s="275">
        <f>('I&amp;E Summary (2)'!T38+'I&amp;E Summary (2)'!T16+'I&amp;E Summary (2)'!T54)/1000</f>
        <v>0.76138039590771833</v>
      </c>
      <c r="W353" s="275">
        <f>('I&amp;E Summary (2)'!U38+'I&amp;E Summary (2)'!U16+'I&amp;E Summary (2)'!U54)/1000</f>
        <v>0.78078668382851579</v>
      </c>
      <c r="X353" s="275">
        <f>('I&amp;E Summary (2)'!V38+'I&amp;E Summary (2)'!V16+'I&amp;E Summary (2)'!V54)/1000</f>
        <v>0.80068928228802616</v>
      </c>
      <c r="Y353" s="275">
        <f>('I&amp;E Summary (2)'!W38+'I&amp;E Summary (2)'!W16+'I&amp;E Summary (2)'!W54)/1000</f>
        <v>0.8211009336499383</v>
      </c>
      <c r="Z353" s="275">
        <f>('I&amp;E Summary (2)'!X38+'I&amp;E Summary (2)'!X16+'I&amp;E Summary (2)'!X54)/1000</f>
        <v>0.84203470887503939</v>
      </c>
      <c r="AA353" s="275">
        <f>('I&amp;E Summary (2)'!Y38+'I&amp;E Summary (2)'!Y16+'I&amp;E Summary (2)'!Y54)/1000</f>
        <v>0.86350401603728366</v>
      </c>
      <c r="AB353" s="275">
        <f>('I&amp;E Summary (2)'!Z38+'I&amp;E Summary (2)'!Z16+'I&amp;E Summary (2)'!Z54)/1000</f>
        <v>0.88552260906179514</v>
      </c>
      <c r="AC353" s="275">
        <f>('I&amp;E Summary (2)'!AA38+'I&amp;E Summary (2)'!AA16+'I&amp;E Summary (2)'!AA54)/1000</f>
        <v>0.90810459669062693</v>
      </c>
      <c r="AD353" s="275">
        <f>('I&amp;E Summary (2)'!AB38+'I&amp;E Summary (2)'!AB16+'I&amp;E Summary (2)'!AB54)/1000</f>
        <v>0.93126445168224792</v>
      </c>
      <c r="AE353" s="275">
        <f>('I&amp;E Summary (2)'!AC38+'I&amp;E Summary (2)'!AC16+'I&amp;E Summary (2)'!AC54)/1000</f>
        <v>0.95501702025088986</v>
      </c>
      <c r="AF353" s="275">
        <f>('I&amp;E Summary (2)'!AD38+'I&amp;E Summary (2)'!AD16+'I&amp;E Summary (2)'!AD54)/1000</f>
        <v>0.979377531752046</v>
      </c>
      <c r="AG353" s="275">
        <f>('I&amp;E Summary (2)'!AE38+'I&amp;E Summary (2)'!AE16+'I&amp;E Summary (2)'!AE54)/1000</f>
        <v>1.0043616086205771</v>
      </c>
      <c r="AH353" s="275">
        <f>('I&amp;E Summary (2)'!AF38+'I&amp;E Summary (2)'!AF16+'I&amp;E Summary (2)'!AF54)/1000</f>
        <v>1.0299852765680635</v>
      </c>
      <c r="AI353" s="275">
        <f>('I&amp;E Summary (2)'!AG38+'I&amp;E Summary (2)'!AG16+'I&amp;E Summary (2)'!AG54)/1000</f>
        <v>1.0562649750461965</v>
      </c>
      <c r="AJ353" s="275">
        <f>('I&amp;E Summary (2)'!AH38+'I&amp;E Summary (2)'!AH16+'I&amp;E Summary (2)'!AH54)/1000</f>
        <v>1.0832175679832006</v>
      </c>
      <c r="AK353" s="275">
        <f>('I&amp;E Summary (2)'!AI38+'I&amp;E Summary (2)'!AI16+'I&amp;E Summary (2)'!AI54)/1000</f>
        <v>1.110860354800455</v>
      </c>
      <c r="AL353" s="275">
        <f>('I&amp;E Summary (2)'!AJ38+'I&amp;E Summary (2)'!AJ16+'I&amp;E Summary (2)'!AJ54)/1000</f>
        <v>1.139211081716671</v>
      </c>
      <c r="AM353" s="275">
        <f>('I&amp;E Summary (2)'!AK38+'I&amp;E Summary (2)'!AK16+'I&amp;E Summary (2)'!AK54)/1000</f>
        <v>1.1682879533471786</v>
      </c>
      <c r="AN353" s="275">
        <f>('I&amp;E Summary (2)'!AL38+'I&amp;E Summary (2)'!AL16+'I&amp;E Summary (2)'!AL54)/1000</f>
        <v>1.1981096446060771</v>
      </c>
      <c r="AO353" s="275">
        <f>('I&amp;E Summary (2)'!AM38+'I&amp;E Summary (2)'!AM16+'I&amp;E Summary (2)'!AM54)/1000</f>
        <v>1.2286953129192042</v>
      </c>
      <c r="AP353" s="275">
        <f>('I&amp;E Summary (2)'!AN38+'I&amp;E Summary (2)'!AN16+'I&amp;E Summary (2)'!AN54)/1000</f>
        <v>1.2600646107560989</v>
      </c>
      <c r="AQ353" s="275">
        <f>('I&amp;E Summary (2)'!AO38+'I&amp;E Summary (2)'!AO16+'I&amp;E Summary (2)'!AO54)/1000</f>
        <v>1.2922376984893333</v>
      </c>
      <c r="AR353" s="275">
        <f>('I&amp;E Summary (2)'!AP38+'I&amp;E Summary (2)'!AP16+'I&amp;E Summary (2)'!AP54)/1000</f>
        <v>1.3252352575898285</v>
      </c>
      <c r="AS353" s="275">
        <f>('I&amp;E Summary (2)'!AQ38+'I&amp;E Summary (2)'!AQ16+'I&amp;E Summary (2)'!AQ54)/1000</f>
        <v>1.3590785041669839</v>
      </c>
      <c r="AT353" s="275">
        <f>('I&amp;E Summary (2)'!AR38+'I&amp;E Summary (2)'!AR16+'I&amp;E Summary (2)'!AR54)/1000</f>
        <v>1.3937892028626906</v>
      </c>
      <c r="AU353" s="275">
        <f>('I&amp;E Summary (2)'!AS38+'I&amp;E Summary (2)'!AS16+'I&amp;E Summary (2)'!AS54)/1000</f>
        <v>1.4293896811085358</v>
      </c>
      <c r="AV353" s="275">
        <f>('I&amp;E Summary (2)'!AT38+'I&amp;E Summary (2)'!AT16+'I&amp;E Summary (2)'!AT54)/1000</f>
        <v>1.4659028437557557</v>
      </c>
      <c r="AW353" s="275">
        <f>('I&amp;E Summary (2)'!AU38+'I&amp;E Summary (2)'!AU16+'I&amp;E Summary (2)'!AU54)/1000</f>
        <v>1.503352188087741</v>
      </c>
      <c r="AX353" s="275">
        <f>('I&amp;E Summary (2)'!AV38+'I&amp;E Summary (2)'!AV16+'I&amp;E Summary (2)'!AV54)/1000</f>
        <v>1.5417618192251688</v>
      </c>
      <c r="AY353" s="275">
        <f>('I&amp;E Summary (2)'!AW38+'I&amp;E Summary (2)'!AW16+'I&amp;E Summary (2)'!AW54)/1000</f>
        <v>1.5811564659340895</v>
      </c>
      <c r="AZ353" s="275">
        <f>('I&amp;E Summary (2)'!AX38+'I&amp;E Summary (2)'!AX16+'I&amp;E Summary (2)'!AX54)/1000</f>
        <v>1.6215614968475813</v>
      </c>
      <c r="BA353" s="275">
        <f>('I&amp;E Summary (2)'!AY38+'I&amp;E Summary (2)'!AY16+'I&amp;E Summary (2)'!AY54)/1000</f>
        <v>1.6630029371118651</v>
      </c>
      <c r="BB353" s="275">
        <f>('I&amp;E Summary (2)'!AZ38+'I&amp;E Summary (2)'!AZ16+'I&amp;E Summary (2)'!AZ54)/1000</f>
        <v>1.7055074854680488</v>
      </c>
      <c r="BC353" s="275">
        <f>('I&amp;E Summary (2)'!BA38+'I&amp;E Summary (2)'!BA16+'I&amp;E Summary (2)'!BA54)/1000</f>
        <v>1.7491025317809894</v>
      </c>
      <c r="BD353" s="275">
        <f>('I&amp;E Summary (2)'!BB38+'I&amp;E Summary (2)'!BB16+'I&amp;E Summary (2)'!BB54)/1000</f>
        <v>1.7938161750270394</v>
      </c>
      <c r="BE353" s="275">
        <f>('I&amp;E Summary (2)'!BC38+'I&amp;E Summary (2)'!BC16+'I&amp;E Summary (2)'!BC54)/1000</f>
        <v>1.8396772417527869</v>
      </c>
      <c r="BF353" s="275">
        <f>('I&amp;E Summary (2)'!BD38+'I&amp;E Summary (2)'!BD16+'I&amp;E Summary (2)'!BD54)/1000</f>
        <v>1.8867153050171805</v>
      </c>
      <c r="BG353" s="275">
        <f>('I&amp;E Summary (2)'!BE38+'I&amp;E Summary (2)'!BE16+'I&amp;E Summary (2)'!BE54)/1000</f>
        <v>1.9349607038298016</v>
      </c>
      <c r="BH353" s="275">
        <f>('I&amp;E Summary (2)'!BF38+'I&amp;E Summary (2)'!BF16+'I&amp;E Summary (2)'!BF54)/1000</f>
        <v>1.9844445630983529</v>
      </c>
      <c r="BI353" s="275">
        <f>('I&amp;E Summary (2)'!BG38+'I&amp;E Summary (2)'!BG16+'I&amp;E Summary (2)'!BG54)/1000</f>
        <v>2.0351988140988029</v>
      </c>
      <c r="BJ353" s="275">
        <f>('I&amp;E Summary (2)'!BH38+'I&amp;E Summary (2)'!BH16+'I&amp;E Summary (2)'!BH54)/1000</f>
        <v>2.0872562154819536</v>
      </c>
      <c r="BK353" s="275">
        <f>('I&amp;E Summary (2)'!BI38+'I&amp;E Summary (2)'!BI16+'I&amp;E Summary (2)'!BI54)/1000</f>
        <v>2.1406503748306029</v>
      </c>
      <c r="BL353" s="275">
        <f>('I&amp;E Summary (2)'!BJ38+'I&amp;E Summary (2)'!BJ16+'I&amp;E Summary (2)'!BJ54)/1000</f>
        <v>2.1954157707818176</v>
      </c>
      <c r="BM353" s="275">
        <f>('I&amp;E Summary (2)'!BK38+'I&amp;E Summary (2)'!BK16+'I&amp;E Summary (2)'!BK54)/1000</f>
        <v>2.2515877757292255</v>
      </c>
      <c r="BN353" s="275">
        <f>('I&amp;E Summary (2)'!BL38+'I&amp;E Summary (2)'!BL16+'I&amp;E Summary (2)'!BL54)/1000</f>
        <v>0</v>
      </c>
      <c r="BO353" s="275">
        <f>('I&amp;E Summary (2)'!BM38+'I&amp;E Summary (2)'!BM16+'I&amp;E Summary (2)'!BM54)/1000</f>
        <v>0</v>
      </c>
      <c r="BP353" s="340">
        <f>('I&amp;E Summary (2)'!BN38+'I&amp;E Summary (2)'!BN16+'I&amp;E Summary (2)'!BN54)/1000</f>
        <v>0</v>
      </c>
    </row>
    <row r="354" spans="2:16384" s="58" customFormat="1">
      <c r="B354" s="1583"/>
      <c r="C354" s="363" t="s">
        <v>159</v>
      </c>
      <c r="D354" s="277"/>
      <c r="E354" s="364"/>
      <c r="F354" s="277">
        <f>'I&amp;E Summary (2)'!D19/1000</f>
        <v>7.0000000000000007E-2</v>
      </c>
      <c r="G354" s="277">
        <f>'I&amp;E Summary (2)'!E19/1000</f>
        <v>8.6099999999999996E-2</v>
      </c>
      <c r="H354" s="277">
        <f>'I&amp;E Summary (2)'!F19/1000</f>
        <v>8.8252499999999984E-2</v>
      </c>
      <c r="I354" s="277">
        <f>'I&amp;E Summary (2)'!G19/1000</f>
        <v>9.0458812499999972E-2</v>
      </c>
      <c r="J354" s="277">
        <f>'I&amp;E Summary (2)'!H19/1000</f>
        <v>9.2720282812499971E-2</v>
      </c>
      <c r="K354" s="277">
        <f>'I&amp;E Summary (2)'!I19/1000</f>
        <v>9.503828988281246E-2</v>
      </c>
      <c r="L354" s="277">
        <f>'I&amp;E Summary (2)'!J19/1000</f>
        <v>9.7414247129882767E-2</v>
      </c>
      <c r="M354" s="277">
        <f>'I&amp;E Summary (2)'!K19/1000</f>
        <v>9.9849603308129795E-2</v>
      </c>
      <c r="N354" s="277">
        <f>'I&amp;E Summary (2)'!L19/1000</f>
        <v>0.10234584339083304</v>
      </c>
      <c r="O354" s="277">
        <f>'I&amp;E Summary (2)'!M19/1000</f>
        <v>0.10490448947560387</v>
      </c>
      <c r="P354" s="277">
        <f>'I&amp;E Summary (2)'!N19/1000</f>
        <v>0.10752710171249394</v>
      </c>
      <c r="Q354" s="277">
        <f>'I&amp;E Summary (2)'!O19/1000</f>
        <v>0.11021527925530629</v>
      </c>
      <c r="R354" s="277">
        <f>'I&amp;E Summary (2)'!P19/1000</f>
        <v>0.11297066123668893</v>
      </c>
      <c r="S354" s="277">
        <f>'I&amp;E Summary (2)'!Q19/1000</f>
        <v>0.11579492776760614</v>
      </c>
      <c r="T354" s="277">
        <f>'I&amp;E Summary (2)'!R19/1000</f>
        <v>0.11868980096179629</v>
      </c>
      <c r="U354" s="277">
        <f>'I&amp;E Summary (2)'!S19/1000</f>
        <v>0.12165704598584119</v>
      </c>
      <c r="V354" s="277">
        <f>'I&amp;E Summary (2)'!T19/1000</f>
        <v>0.12469847213548721</v>
      </c>
      <c r="W354" s="277">
        <f>'I&amp;E Summary (2)'!U19/1000</f>
        <v>0.12781593393887439</v>
      </c>
      <c r="X354" s="277">
        <f>'I&amp;E Summary (2)'!V19/1000</f>
        <v>0.13101133228734624</v>
      </c>
      <c r="Y354" s="277">
        <f>'I&amp;E Summary (2)'!W19/1000</f>
        <v>0.13428661559452987</v>
      </c>
      <c r="Z354" s="277">
        <f>'I&amp;E Summary (2)'!X19/1000</f>
        <v>0.13764378098439312</v>
      </c>
      <c r="AA354" s="277">
        <f>'I&amp;E Summary (2)'!Y19/1000</f>
        <v>0.14108487550900292</v>
      </c>
      <c r="AB354" s="277">
        <f>'I&amp;E Summary (2)'!Z19/1000</f>
        <v>0.14461199739672798</v>
      </c>
      <c r="AC354" s="277">
        <f>'I&amp;E Summary (2)'!AA19/1000</f>
        <v>0.14822729733164616</v>
      </c>
      <c r="AD354" s="277">
        <f>'I&amp;E Summary (2)'!AB19/1000</f>
        <v>0.15193297976493733</v>
      </c>
      <c r="AE354" s="277">
        <f>'I&amp;E Summary (2)'!AC19/1000</f>
        <v>0.15573130425906073</v>
      </c>
      <c r="AF354" s="277">
        <f>'I&amp;E Summary (2)'!AD19/1000</f>
        <v>0.15962458686553727</v>
      </c>
      <c r="AG354" s="277">
        <f>'I&amp;E Summary (2)'!AE19/1000</f>
        <v>0.16361520153717565</v>
      </c>
      <c r="AH354" s="277">
        <f>'I&amp;E Summary (2)'!AF19/1000</f>
        <v>0.16770558157560503</v>
      </c>
      <c r="AI354" s="277">
        <f>'I&amp;E Summary (2)'!AG19/1000</f>
        <v>0.17189822111499514</v>
      </c>
      <c r="AJ354" s="277">
        <f>'I&amp;E Summary (2)'!AH19/1000</f>
        <v>0.17619567664287</v>
      </c>
      <c r="AK354" s="277">
        <f>'I&amp;E Summary (2)'!AI19/1000</f>
        <v>0.18060056855894177</v>
      </c>
      <c r="AL354" s="277">
        <f>'I&amp;E Summary (2)'!AJ19/1000</f>
        <v>0.18511558277291529</v>
      </c>
      <c r="AM354" s="277">
        <f>'I&amp;E Summary (2)'!AK19/1000</f>
        <v>0.18974347234223812</v>
      </c>
      <c r="AN354" s="277">
        <f>'I&amp;E Summary (2)'!AL19/1000</f>
        <v>0.19448705915079406</v>
      </c>
      <c r="AO354" s="277">
        <f>'I&amp;E Summary (2)'!AM19/1000</f>
        <v>0.19934923562956391</v>
      </c>
      <c r="AP354" s="277">
        <f>'I&amp;E Summary (2)'!AN19/1000</f>
        <v>0.204332966520303</v>
      </c>
      <c r="AQ354" s="277">
        <f>'I&amp;E Summary (2)'!AO19/1000</f>
        <v>0.20944129068331055</v>
      </c>
      <c r="AR354" s="277">
        <f>'I&amp;E Summary (2)'!AP19/1000</f>
        <v>0.2146773229503933</v>
      </c>
      <c r="AS354" s="277">
        <f>'I&amp;E Summary (2)'!AQ19/1000</f>
        <v>0.22004425602415309</v>
      </c>
      <c r="AT354" s="277">
        <f>'I&amp;E Summary (2)'!AR19/1000</f>
        <v>0.22554536242475695</v>
      </c>
      <c r="AU354" s="277">
        <f>'I&amp;E Summary (2)'!AS19/1000</f>
        <v>0.23118399648537588</v>
      </c>
      <c r="AV354" s="277">
        <f>'I&amp;E Summary (2)'!AT19/1000</f>
        <v>0.23696359639751022</v>
      </c>
      <c r="AW354" s="277">
        <f>'I&amp;E Summary (2)'!AU19/1000</f>
        <v>0.24288768630744795</v>
      </c>
      <c r="AX354" s="277">
        <f>'I&amp;E Summary (2)'!AV19/1000</f>
        <v>0.24895987846513407</v>
      </c>
      <c r="AY354" s="277">
        <f>'I&amp;E Summary (2)'!AW19/1000</f>
        <v>0.25518387542676241</v>
      </c>
      <c r="AZ354" s="277">
        <f>'I&amp;E Summary (2)'!AX19/1000</f>
        <v>0.26156347231243143</v>
      </c>
      <c r="BA354" s="277">
        <f>'I&amp;E Summary (2)'!AY19/1000</f>
        <v>0.26810255912024222</v>
      </c>
      <c r="BB354" s="277">
        <f>'I&amp;E Summary (2)'!AZ19/1000</f>
        <v>0.27480512309824828</v>
      </c>
      <c r="BC354" s="277">
        <f>'I&amp;E Summary (2)'!BA19/1000</f>
        <v>0.28167525117570441</v>
      </c>
      <c r="BD354" s="277">
        <f>'I&amp;E Summary (2)'!BB19/1000</f>
        <v>0.28871713245509706</v>
      </c>
      <c r="BE354" s="277">
        <f>'I&amp;E Summary (2)'!BC19/1000</f>
        <v>0.29593506076647447</v>
      </c>
      <c r="BF354" s="277">
        <f>'I&amp;E Summary (2)'!BD19/1000</f>
        <v>0.30333343728563628</v>
      </c>
      <c r="BG354" s="277">
        <f>'I&amp;E Summary (2)'!BE19/1000</f>
        <v>0.31091677321777711</v>
      </c>
      <c r="BH354" s="277">
        <f>'I&amp;E Summary (2)'!BF19/1000</f>
        <v>0.31868969254822149</v>
      </c>
      <c r="BI354" s="277">
        <f>'I&amp;E Summary (2)'!BG19/1000</f>
        <v>0.32665693486192704</v>
      </c>
      <c r="BJ354" s="277">
        <f>'I&amp;E Summary (2)'!BH19/1000</f>
        <v>0.33482335823347514</v>
      </c>
      <c r="BK354" s="277">
        <f>'I&amp;E Summary (2)'!BI19/1000</f>
        <v>0.34319394218931198</v>
      </c>
      <c r="BL354" s="277">
        <f>'I&amp;E Summary (2)'!BJ19/1000</f>
        <v>0.35177379074404475</v>
      </c>
      <c r="BM354" s="277">
        <f>'I&amp;E Summary (2)'!BK19/1000</f>
        <v>0.36056813551264588</v>
      </c>
      <c r="BN354" s="277">
        <f>'I&amp;E Summary (2)'!BL19/1000</f>
        <v>0</v>
      </c>
      <c r="BO354" s="277">
        <f>'I&amp;E Summary (2)'!BM19/1000</f>
        <v>0</v>
      </c>
      <c r="BP354" s="341">
        <f>'I&amp;E Summary (2)'!BN19/1000</f>
        <v>0</v>
      </c>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c r="AME354"/>
      <c r="AMF354"/>
      <c r="AMG354"/>
      <c r="AMH354"/>
      <c r="AMI354"/>
      <c r="AMJ354"/>
      <c r="AMK354"/>
      <c r="AML354"/>
      <c r="AMM354"/>
      <c r="AMN354"/>
      <c r="AMO354"/>
      <c r="AMP354"/>
      <c r="AMQ354"/>
      <c r="AMR354"/>
      <c r="AMS354"/>
      <c r="AMT354"/>
      <c r="AMU354"/>
      <c r="AMV354"/>
      <c r="AMW354"/>
      <c r="AMX354"/>
      <c r="AMY354"/>
      <c r="AMZ354"/>
      <c r="ANA354"/>
      <c r="ANB354"/>
      <c r="ANC354"/>
      <c r="AND354"/>
      <c r="ANE354"/>
      <c r="ANF354"/>
      <c r="ANG354"/>
      <c r="ANH354"/>
      <c r="ANI354"/>
      <c r="ANJ354"/>
      <c r="ANK354"/>
      <c r="ANL354"/>
      <c r="ANM354"/>
      <c r="ANN354"/>
      <c r="ANO354"/>
      <c r="ANP354"/>
      <c r="ANQ354"/>
      <c r="ANR354"/>
      <c r="ANS354"/>
      <c r="ANT354"/>
      <c r="ANU354"/>
      <c r="ANV354"/>
      <c r="ANW354"/>
      <c r="ANX354"/>
      <c r="ANY354"/>
      <c r="ANZ354"/>
      <c r="AOA354"/>
      <c r="AOB354"/>
      <c r="AOC354"/>
      <c r="AOD354"/>
      <c r="AOE354"/>
      <c r="AOF354"/>
      <c r="AOG354"/>
      <c r="AOH354"/>
      <c r="AOI354"/>
      <c r="AOJ354"/>
      <c r="AOK354"/>
      <c r="AOL354"/>
      <c r="AOM354"/>
      <c r="AON354"/>
      <c r="AOO354"/>
      <c r="AOP354"/>
      <c r="AOQ354"/>
      <c r="AOR354"/>
      <c r="AOS354"/>
      <c r="AOT354"/>
      <c r="AOU354"/>
      <c r="AOV354"/>
      <c r="AOW354"/>
      <c r="AOX354"/>
      <c r="AOY354"/>
      <c r="AOZ354"/>
      <c r="APA354"/>
      <c r="APB354"/>
      <c r="APC354"/>
      <c r="APD354"/>
      <c r="APE354"/>
      <c r="APF354"/>
      <c r="APG354"/>
      <c r="APH354"/>
      <c r="API354"/>
      <c r="APJ354"/>
      <c r="APK354"/>
      <c r="APL354"/>
      <c r="APM354"/>
      <c r="APN354"/>
      <c r="APO354"/>
      <c r="APP354"/>
      <c r="APQ354"/>
      <c r="APR354"/>
      <c r="APS354"/>
      <c r="APT354"/>
      <c r="APU354"/>
      <c r="APV354"/>
      <c r="APW354"/>
      <c r="APX354"/>
      <c r="APY354"/>
      <c r="APZ354"/>
      <c r="AQA354"/>
      <c r="AQB354"/>
      <c r="AQC354"/>
      <c r="AQD354"/>
      <c r="AQE354"/>
      <c r="AQF354"/>
      <c r="AQG354"/>
      <c r="AQH354"/>
      <c r="AQI354"/>
      <c r="AQJ354"/>
      <c r="AQK354"/>
      <c r="AQL354"/>
      <c r="AQM354"/>
      <c r="AQN354"/>
      <c r="AQO354"/>
      <c r="AQP354"/>
      <c r="AQQ354"/>
      <c r="AQR354"/>
      <c r="AQS354"/>
      <c r="AQT354"/>
      <c r="AQU354"/>
      <c r="AQV354"/>
      <c r="AQW354"/>
      <c r="AQX354"/>
      <c r="AQY354"/>
      <c r="AQZ354"/>
      <c r="ARA354"/>
      <c r="ARB354"/>
      <c r="ARC354"/>
      <c r="ARD354"/>
      <c r="ARE354"/>
      <c r="ARF354"/>
      <c r="ARG354"/>
      <c r="ARH354"/>
      <c r="ARI354"/>
      <c r="ARJ354"/>
      <c r="ARK354"/>
      <c r="ARL354"/>
      <c r="ARM354"/>
      <c r="ARN354"/>
      <c r="ARO354"/>
      <c r="ARP354"/>
      <c r="ARQ354"/>
      <c r="ARR354"/>
      <c r="ARS354"/>
      <c r="ART354"/>
      <c r="ARU354"/>
      <c r="ARV354"/>
      <c r="ARW354"/>
      <c r="ARX354"/>
      <c r="ARY354"/>
      <c r="ARZ354"/>
      <c r="ASA354"/>
      <c r="ASB354"/>
      <c r="ASC354"/>
      <c r="ASD354"/>
      <c r="ASE354"/>
      <c r="ASF354"/>
      <c r="ASG354"/>
      <c r="ASH354"/>
      <c r="ASI354"/>
      <c r="ASJ354"/>
      <c r="ASK354"/>
      <c r="ASL354"/>
      <c r="ASM354"/>
      <c r="ASN354"/>
      <c r="ASO354"/>
      <c r="ASP354"/>
      <c r="ASQ354"/>
      <c r="ASR354"/>
      <c r="ASS354"/>
      <c r="AST354"/>
      <c r="ASU354"/>
      <c r="ASV354"/>
      <c r="ASW354"/>
      <c r="ASX354"/>
      <c r="ASY354"/>
      <c r="ASZ354"/>
      <c r="ATA354"/>
      <c r="ATB354"/>
      <c r="ATC354"/>
      <c r="ATD354"/>
      <c r="ATE354"/>
      <c r="ATF354"/>
      <c r="ATG354"/>
      <c r="ATH354"/>
      <c r="ATI354"/>
      <c r="ATJ354"/>
      <c r="ATK354"/>
      <c r="ATL354"/>
      <c r="ATM354"/>
      <c r="ATN354"/>
      <c r="ATO354"/>
      <c r="ATP354"/>
      <c r="ATQ354"/>
      <c r="ATR354"/>
      <c r="ATS354"/>
      <c r="ATT354"/>
      <c r="ATU354"/>
      <c r="ATV354"/>
      <c r="ATW354"/>
      <c r="ATX354"/>
      <c r="ATY354"/>
      <c r="ATZ354"/>
      <c r="AUA354"/>
      <c r="AUB354"/>
      <c r="AUC354"/>
      <c r="AUD354"/>
      <c r="AUE354"/>
      <c r="AUF354"/>
      <c r="AUG354"/>
      <c r="AUH354"/>
      <c r="AUI354"/>
      <c r="AUJ354"/>
      <c r="AUK354"/>
      <c r="AUL354"/>
      <c r="AUM354"/>
      <c r="AUN354"/>
      <c r="AUO354"/>
      <c r="AUP354"/>
      <c r="AUQ354"/>
      <c r="AUR354"/>
      <c r="AUS354"/>
      <c r="AUT354"/>
      <c r="AUU354"/>
      <c r="AUV354"/>
      <c r="AUW354"/>
      <c r="AUX354"/>
      <c r="AUY354"/>
      <c r="AUZ354"/>
      <c r="AVA354"/>
      <c r="AVB354"/>
      <c r="AVC354"/>
      <c r="AVD354"/>
      <c r="AVE354"/>
      <c r="AVF354"/>
      <c r="AVG354"/>
      <c r="AVH354"/>
      <c r="AVI354"/>
      <c r="AVJ354"/>
      <c r="AVK354"/>
      <c r="AVL354"/>
      <c r="AVM354"/>
      <c r="AVN354"/>
      <c r="AVO354"/>
      <c r="AVP354"/>
      <c r="AVQ354"/>
      <c r="AVR354"/>
      <c r="AVS354"/>
      <c r="AVT354"/>
      <c r="AVU354"/>
      <c r="AVV354"/>
      <c r="AVW354"/>
      <c r="AVX354"/>
      <c r="AVY354"/>
      <c r="AVZ354"/>
      <c r="AWA354"/>
      <c r="AWB354"/>
      <c r="AWC354"/>
      <c r="AWD354"/>
      <c r="AWE354"/>
      <c r="AWF354"/>
      <c r="AWG354"/>
      <c r="AWH354"/>
      <c r="AWI354"/>
      <c r="AWJ354"/>
      <c r="AWK354"/>
      <c r="AWL354"/>
      <c r="AWM354"/>
      <c r="AWN354"/>
      <c r="AWO354"/>
      <c r="AWP354"/>
      <c r="AWQ354"/>
      <c r="AWR354"/>
      <c r="AWS354"/>
      <c r="AWT354"/>
      <c r="AWU354"/>
      <c r="AWV354"/>
      <c r="AWW354"/>
      <c r="AWX354"/>
      <c r="AWY354"/>
      <c r="AWZ354"/>
      <c r="AXA354"/>
      <c r="AXB354"/>
      <c r="AXC354"/>
      <c r="AXD354"/>
      <c r="AXE354"/>
      <c r="AXF354"/>
      <c r="AXG354"/>
      <c r="AXH354"/>
      <c r="AXI354"/>
      <c r="AXJ354"/>
      <c r="AXK354"/>
      <c r="AXL354"/>
      <c r="AXM354"/>
      <c r="AXN354"/>
      <c r="AXO354"/>
      <c r="AXP354"/>
      <c r="AXQ354"/>
      <c r="AXR354"/>
      <c r="AXS354"/>
      <c r="AXT354"/>
      <c r="AXU354"/>
      <c r="AXV354"/>
      <c r="AXW354"/>
      <c r="AXX354"/>
      <c r="AXY354"/>
      <c r="AXZ354"/>
      <c r="AYA354"/>
      <c r="AYB354"/>
      <c r="AYC354"/>
      <c r="AYD354"/>
      <c r="AYE354"/>
      <c r="AYF354"/>
      <c r="AYG354"/>
      <c r="AYH354"/>
      <c r="AYI354"/>
      <c r="AYJ354"/>
      <c r="AYK354"/>
      <c r="AYL354"/>
      <c r="AYM354"/>
      <c r="AYN354"/>
      <c r="AYO354"/>
      <c r="AYP354"/>
      <c r="AYQ354"/>
      <c r="AYR354"/>
      <c r="AYS354"/>
      <c r="AYT354"/>
      <c r="AYU354"/>
      <c r="AYV354"/>
      <c r="AYW354"/>
      <c r="AYX354"/>
      <c r="AYY354"/>
      <c r="AYZ354"/>
      <c r="AZA354"/>
      <c r="AZB354"/>
      <c r="AZC354"/>
      <c r="AZD354"/>
      <c r="AZE354"/>
      <c r="AZF354"/>
      <c r="AZG354"/>
      <c r="AZH354"/>
      <c r="AZI354"/>
      <c r="AZJ354"/>
      <c r="AZK354"/>
      <c r="AZL354"/>
      <c r="AZM354"/>
      <c r="AZN354"/>
      <c r="AZO354"/>
      <c r="AZP354"/>
      <c r="AZQ354"/>
      <c r="AZR354"/>
      <c r="AZS354"/>
      <c r="AZT354"/>
      <c r="AZU354"/>
      <c r="AZV354"/>
      <c r="AZW354"/>
      <c r="AZX354"/>
      <c r="AZY354"/>
      <c r="AZZ354"/>
      <c r="BAA354"/>
      <c r="BAB354"/>
      <c r="BAC354"/>
      <c r="BAD354"/>
      <c r="BAE354"/>
      <c r="BAF354"/>
      <c r="BAG354"/>
      <c r="BAH354"/>
      <c r="BAI354"/>
      <c r="BAJ354"/>
      <c r="BAK354"/>
      <c r="BAL354"/>
      <c r="BAM354"/>
      <c r="BAN354"/>
      <c r="BAO354"/>
      <c r="BAP354"/>
      <c r="BAQ354"/>
      <c r="BAR354"/>
      <c r="BAS354"/>
      <c r="BAT354"/>
      <c r="BAU354"/>
      <c r="BAV354"/>
      <c r="BAW354"/>
      <c r="BAX354"/>
      <c r="BAY354"/>
      <c r="BAZ354"/>
      <c r="BBA354"/>
      <c r="BBB354"/>
      <c r="BBC354"/>
      <c r="BBD354"/>
      <c r="BBE354"/>
      <c r="BBF354"/>
      <c r="BBG354"/>
      <c r="BBH354"/>
      <c r="BBI354"/>
      <c r="BBJ354"/>
      <c r="BBK354"/>
      <c r="BBL354"/>
      <c r="BBM354"/>
      <c r="BBN354"/>
      <c r="BBO354"/>
      <c r="BBP354"/>
      <c r="BBQ354"/>
      <c r="BBR354"/>
      <c r="BBS354"/>
      <c r="BBT354"/>
      <c r="BBU354"/>
      <c r="BBV354"/>
      <c r="BBW354"/>
      <c r="BBX354"/>
      <c r="BBY354"/>
      <c r="BBZ354"/>
      <c r="BCA354"/>
      <c r="BCB354"/>
      <c r="BCC354"/>
      <c r="BCD354"/>
      <c r="BCE354"/>
      <c r="BCF354"/>
      <c r="BCG354"/>
      <c r="BCH354"/>
      <c r="BCI354"/>
      <c r="BCJ354"/>
      <c r="BCK354"/>
      <c r="BCL354"/>
      <c r="BCM354"/>
      <c r="BCN354"/>
      <c r="BCO354"/>
      <c r="BCP354"/>
      <c r="BCQ354"/>
      <c r="BCR354"/>
      <c r="BCS354"/>
      <c r="BCT354"/>
      <c r="BCU354"/>
      <c r="BCV354"/>
      <c r="BCW354"/>
      <c r="BCX354"/>
      <c r="BCY354"/>
      <c r="BCZ354"/>
      <c r="BDA354"/>
      <c r="BDB354"/>
      <c r="BDC354"/>
      <c r="BDD354"/>
      <c r="BDE354"/>
      <c r="BDF354"/>
      <c r="BDG354"/>
      <c r="BDH354"/>
      <c r="BDI354"/>
      <c r="BDJ354"/>
      <c r="BDK354"/>
      <c r="BDL354"/>
      <c r="BDM354"/>
      <c r="BDN354"/>
      <c r="BDO354"/>
      <c r="BDP354"/>
      <c r="BDQ354"/>
      <c r="BDR354"/>
      <c r="BDS354"/>
      <c r="BDT354"/>
      <c r="BDU354"/>
      <c r="BDV354"/>
      <c r="BDW354"/>
      <c r="BDX354"/>
      <c r="BDY354"/>
      <c r="BDZ354"/>
      <c r="BEA354"/>
      <c r="BEB354"/>
      <c r="BEC354"/>
      <c r="BED354"/>
      <c r="BEE354"/>
      <c r="BEF354"/>
      <c r="BEG354"/>
      <c r="BEH354"/>
      <c r="BEI354"/>
      <c r="BEJ354"/>
      <c r="BEK354"/>
      <c r="BEL354"/>
      <c r="BEM354"/>
      <c r="BEN354"/>
      <c r="BEO354"/>
      <c r="BEP354"/>
      <c r="BEQ354"/>
      <c r="BER354"/>
      <c r="BES354"/>
      <c r="BET354"/>
      <c r="BEU354"/>
      <c r="BEV354"/>
      <c r="BEW354"/>
      <c r="BEX354"/>
      <c r="BEY354"/>
      <c r="BEZ354"/>
      <c r="BFA354"/>
      <c r="BFB354"/>
      <c r="BFC354"/>
      <c r="BFD354"/>
      <c r="BFE354"/>
      <c r="BFF354"/>
      <c r="BFG354"/>
      <c r="BFH354"/>
      <c r="BFI354"/>
      <c r="BFJ354"/>
      <c r="BFK354"/>
      <c r="BFL354"/>
      <c r="BFM354"/>
      <c r="BFN354"/>
      <c r="BFO354"/>
      <c r="BFP354"/>
      <c r="BFQ354"/>
      <c r="BFR354"/>
      <c r="BFS354"/>
      <c r="BFT354"/>
      <c r="BFU354"/>
      <c r="BFV354"/>
      <c r="BFW354"/>
      <c r="BFX354"/>
      <c r="BFY354"/>
      <c r="BFZ354"/>
      <c r="BGA354"/>
      <c r="BGB354"/>
      <c r="BGC354"/>
      <c r="BGD354"/>
      <c r="BGE354"/>
      <c r="BGF354"/>
      <c r="BGG354"/>
      <c r="BGH354"/>
      <c r="BGI354"/>
      <c r="BGJ354"/>
      <c r="BGK354"/>
      <c r="BGL354"/>
      <c r="BGM354"/>
      <c r="BGN354"/>
      <c r="BGO354"/>
      <c r="BGP354"/>
      <c r="BGQ354"/>
      <c r="BGR354"/>
      <c r="BGS354"/>
      <c r="BGT354"/>
      <c r="BGU354"/>
      <c r="BGV354"/>
      <c r="BGW354"/>
      <c r="BGX354"/>
      <c r="BGY354"/>
      <c r="BGZ354"/>
      <c r="BHA354"/>
      <c r="BHB354"/>
      <c r="BHC354"/>
      <c r="BHD354"/>
      <c r="BHE354"/>
      <c r="BHF354"/>
      <c r="BHG354"/>
      <c r="BHH354"/>
      <c r="BHI354"/>
      <c r="BHJ354"/>
      <c r="BHK354"/>
      <c r="BHL354"/>
      <c r="BHM354"/>
      <c r="BHN354"/>
      <c r="BHO354"/>
      <c r="BHP354"/>
      <c r="BHQ354"/>
      <c r="BHR354"/>
      <c r="BHS354"/>
      <c r="BHT354"/>
      <c r="BHU354"/>
      <c r="BHV354"/>
      <c r="BHW354"/>
      <c r="BHX354"/>
      <c r="BHY354"/>
      <c r="BHZ354"/>
      <c r="BIA354"/>
      <c r="BIB354"/>
      <c r="BIC354"/>
      <c r="BID354"/>
      <c r="BIE354"/>
      <c r="BIF354"/>
      <c r="BIG354"/>
      <c r="BIH354"/>
      <c r="BII354"/>
      <c r="BIJ354"/>
      <c r="BIK354"/>
      <c r="BIL354"/>
      <c r="BIM354"/>
      <c r="BIN354"/>
      <c r="BIO354"/>
      <c r="BIP354"/>
      <c r="BIQ354"/>
      <c r="BIR354"/>
      <c r="BIS354"/>
      <c r="BIT354"/>
      <c r="BIU354"/>
      <c r="BIV354"/>
      <c r="BIW354"/>
      <c r="BIX354"/>
      <c r="BIY354"/>
      <c r="BIZ354"/>
      <c r="BJA354"/>
      <c r="BJB354"/>
      <c r="BJC354"/>
      <c r="BJD354"/>
      <c r="BJE354"/>
      <c r="BJF354"/>
      <c r="BJG354"/>
      <c r="BJH354"/>
      <c r="BJI354"/>
      <c r="BJJ354"/>
      <c r="BJK354"/>
      <c r="BJL354"/>
      <c r="BJM354"/>
      <c r="BJN354"/>
      <c r="BJO354"/>
      <c r="BJP354"/>
      <c r="BJQ354"/>
      <c r="BJR354"/>
      <c r="BJS354"/>
      <c r="BJT354"/>
      <c r="BJU354"/>
      <c r="BJV354"/>
      <c r="BJW354"/>
      <c r="BJX354"/>
      <c r="BJY354"/>
      <c r="BJZ354"/>
      <c r="BKA354"/>
      <c r="BKB354"/>
      <c r="BKC354"/>
      <c r="BKD354"/>
      <c r="BKE354"/>
      <c r="BKF354"/>
      <c r="BKG354"/>
      <c r="BKH354"/>
      <c r="BKI354"/>
      <c r="BKJ354"/>
      <c r="BKK354"/>
      <c r="BKL354"/>
      <c r="BKM354"/>
      <c r="BKN354"/>
      <c r="BKO354"/>
      <c r="BKP354"/>
      <c r="BKQ354"/>
      <c r="BKR354"/>
      <c r="BKS354"/>
      <c r="BKT354"/>
      <c r="BKU354"/>
      <c r="BKV354"/>
      <c r="BKW354"/>
      <c r="BKX354"/>
      <c r="BKY354"/>
      <c r="BKZ354"/>
      <c r="BLA354"/>
      <c r="BLB354"/>
      <c r="BLC354"/>
      <c r="BLD354"/>
      <c r="BLE354"/>
      <c r="BLF354"/>
      <c r="BLG354"/>
      <c r="BLH354"/>
      <c r="BLI354"/>
      <c r="BLJ354"/>
      <c r="BLK354"/>
      <c r="BLL354"/>
      <c r="BLM354"/>
      <c r="BLN354"/>
      <c r="BLO354"/>
      <c r="BLP354"/>
      <c r="BLQ354"/>
      <c r="BLR354"/>
      <c r="BLS354"/>
      <c r="BLT354"/>
      <c r="BLU354"/>
      <c r="BLV354"/>
      <c r="BLW354"/>
      <c r="BLX354"/>
      <c r="BLY354"/>
      <c r="BLZ354"/>
      <c r="BMA354"/>
      <c r="BMB354"/>
      <c r="BMC354"/>
      <c r="BMD354"/>
      <c r="BME354"/>
      <c r="BMF354"/>
      <c r="BMG354"/>
      <c r="BMH354"/>
      <c r="BMI354"/>
      <c r="BMJ354"/>
      <c r="BMK354"/>
      <c r="BML354"/>
      <c r="BMM354"/>
      <c r="BMN354"/>
      <c r="BMO354"/>
      <c r="BMP354"/>
      <c r="BMQ354"/>
      <c r="BMR354"/>
      <c r="BMS354"/>
      <c r="BMT354"/>
      <c r="BMU354"/>
      <c r="BMV354"/>
      <c r="BMW354"/>
      <c r="BMX354"/>
      <c r="BMY354"/>
      <c r="BMZ354"/>
      <c r="BNA354"/>
      <c r="BNB354"/>
      <c r="BNC354"/>
      <c r="BND354"/>
      <c r="BNE354"/>
      <c r="BNF354"/>
      <c r="BNG354"/>
      <c r="BNH354"/>
      <c r="BNI354"/>
      <c r="BNJ354"/>
      <c r="BNK354"/>
      <c r="BNL354"/>
      <c r="BNM354"/>
      <c r="BNN354"/>
      <c r="BNO354"/>
      <c r="BNP354"/>
      <c r="BNQ354"/>
      <c r="BNR354"/>
      <c r="BNS354"/>
      <c r="BNT354"/>
      <c r="BNU354"/>
      <c r="BNV354"/>
      <c r="BNW354"/>
      <c r="BNX354"/>
      <c r="BNY354"/>
      <c r="BNZ354"/>
      <c r="BOA354"/>
      <c r="BOB354"/>
      <c r="BOC354"/>
      <c r="BOD354"/>
      <c r="BOE354"/>
      <c r="BOF354"/>
      <c r="BOG354"/>
      <c r="BOH354"/>
      <c r="BOI354"/>
      <c r="BOJ354"/>
      <c r="BOK354"/>
      <c r="BOL354"/>
      <c r="BOM354"/>
      <c r="BON354"/>
      <c r="BOO354"/>
      <c r="BOP354"/>
      <c r="BOQ354"/>
      <c r="BOR354"/>
      <c r="BOS354"/>
      <c r="BOT354"/>
      <c r="BOU354"/>
      <c r="BOV354"/>
      <c r="BOW354"/>
      <c r="BOX354"/>
      <c r="BOY354"/>
      <c r="BOZ354"/>
      <c r="BPA354"/>
      <c r="BPB354"/>
      <c r="BPC354"/>
      <c r="BPD354"/>
      <c r="BPE354"/>
      <c r="BPF354"/>
      <c r="BPG354"/>
      <c r="BPH354"/>
      <c r="BPI354"/>
      <c r="BPJ354"/>
      <c r="BPK354"/>
      <c r="BPL354"/>
      <c r="BPM354"/>
      <c r="BPN354"/>
      <c r="BPO354"/>
      <c r="BPP354"/>
      <c r="BPQ354"/>
      <c r="BPR354"/>
      <c r="BPS354"/>
      <c r="BPT354"/>
      <c r="BPU354"/>
      <c r="BPV354"/>
      <c r="BPW354"/>
      <c r="BPX354"/>
      <c r="BPY354"/>
      <c r="BPZ354"/>
      <c r="BQA354"/>
      <c r="BQB354"/>
      <c r="BQC354"/>
      <c r="BQD354"/>
      <c r="BQE354"/>
      <c r="BQF354"/>
      <c r="BQG354"/>
      <c r="BQH354"/>
      <c r="BQI354"/>
      <c r="BQJ354"/>
      <c r="BQK354"/>
      <c r="BQL354"/>
      <c r="BQM354"/>
      <c r="BQN354"/>
      <c r="BQO354"/>
      <c r="BQP354"/>
      <c r="BQQ354"/>
      <c r="BQR354"/>
      <c r="BQS354"/>
      <c r="BQT354"/>
      <c r="BQU354"/>
      <c r="BQV354"/>
      <c r="BQW354"/>
      <c r="BQX354"/>
      <c r="BQY354"/>
      <c r="BQZ354"/>
      <c r="BRA354"/>
      <c r="BRB354"/>
      <c r="BRC354"/>
      <c r="BRD354"/>
      <c r="BRE354"/>
      <c r="BRF354"/>
      <c r="BRG354"/>
      <c r="BRH354"/>
      <c r="BRI354"/>
      <c r="BRJ354"/>
      <c r="BRK354"/>
      <c r="BRL354"/>
      <c r="BRM354"/>
      <c r="BRN354"/>
      <c r="BRO354"/>
      <c r="BRP354"/>
      <c r="BRQ354"/>
      <c r="BRR354"/>
      <c r="BRS354"/>
      <c r="BRT354"/>
      <c r="BRU354"/>
      <c r="BRV354"/>
      <c r="BRW354"/>
      <c r="BRX354"/>
      <c r="BRY354"/>
      <c r="BRZ354"/>
      <c r="BSA354"/>
      <c r="BSB354"/>
      <c r="BSC354"/>
      <c r="BSD354"/>
      <c r="BSE354"/>
      <c r="BSF354"/>
      <c r="BSG354"/>
      <c r="BSH354"/>
      <c r="BSI354"/>
      <c r="BSJ354"/>
      <c r="BSK354"/>
      <c r="BSL354"/>
      <c r="BSM354"/>
      <c r="BSN354"/>
      <c r="BSO354"/>
      <c r="BSP354"/>
      <c r="BSQ354"/>
      <c r="BSR354"/>
      <c r="BSS354"/>
      <c r="BST354"/>
      <c r="BSU354"/>
      <c r="BSV354"/>
      <c r="BSW354"/>
      <c r="BSX354"/>
      <c r="BSY354"/>
      <c r="BSZ354"/>
      <c r="BTA354"/>
      <c r="BTB354"/>
      <c r="BTC354"/>
      <c r="BTD354"/>
      <c r="BTE354"/>
      <c r="BTF354"/>
      <c r="BTG354"/>
      <c r="BTH354"/>
      <c r="BTI354"/>
      <c r="BTJ354"/>
      <c r="BTK354"/>
      <c r="BTL354"/>
      <c r="BTM354"/>
      <c r="BTN354"/>
      <c r="BTO354"/>
      <c r="BTP354"/>
      <c r="BTQ354"/>
      <c r="BTR354"/>
      <c r="BTS354"/>
      <c r="BTT354"/>
      <c r="BTU354"/>
      <c r="BTV354"/>
      <c r="BTW354"/>
      <c r="BTX354"/>
      <c r="BTY354"/>
      <c r="BTZ354"/>
      <c r="BUA354"/>
      <c r="BUB354"/>
      <c r="BUC354"/>
      <c r="BUD354"/>
      <c r="BUE354"/>
      <c r="BUF354"/>
      <c r="BUG354"/>
      <c r="BUH354"/>
      <c r="BUI354"/>
      <c r="BUJ354"/>
      <c r="BUK354"/>
      <c r="BUL354"/>
      <c r="BUM354"/>
      <c r="BUN354"/>
      <c r="BUO354"/>
      <c r="BUP354"/>
      <c r="BUQ354"/>
      <c r="BUR354"/>
      <c r="BUS354"/>
      <c r="BUT354"/>
      <c r="BUU354"/>
      <c r="BUV354"/>
      <c r="BUW354"/>
      <c r="BUX354"/>
      <c r="BUY354"/>
      <c r="BUZ354"/>
      <c r="BVA354"/>
      <c r="BVB354"/>
      <c r="BVC354"/>
      <c r="BVD354"/>
      <c r="BVE354"/>
      <c r="BVF354"/>
      <c r="BVG354"/>
      <c r="BVH354"/>
      <c r="BVI354"/>
      <c r="BVJ354"/>
      <c r="BVK354"/>
      <c r="BVL354"/>
      <c r="BVM354"/>
      <c r="BVN354"/>
      <c r="BVO354"/>
      <c r="BVP354"/>
      <c r="BVQ354"/>
      <c r="BVR354"/>
      <c r="BVS354"/>
      <c r="BVT354"/>
      <c r="BVU354"/>
      <c r="BVV354"/>
      <c r="BVW354"/>
      <c r="BVX354"/>
      <c r="BVY354"/>
      <c r="BVZ354"/>
      <c r="BWA354"/>
      <c r="BWB354"/>
      <c r="BWC354"/>
      <c r="BWD354"/>
      <c r="BWE354"/>
      <c r="BWF354"/>
      <c r="BWG354"/>
      <c r="BWH354"/>
      <c r="BWI354"/>
      <c r="BWJ354"/>
      <c r="BWK354"/>
      <c r="BWL354"/>
      <c r="BWM354"/>
      <c r="BWN354"/>
      <c r="BWO354"/>
      <c r="BWP354"/>
      <c r="BWQ354"/>
      <c r="BWR354"/>
      <c r="BWS354"/>
      <c r="BWT354"/>
      <c r="BWU354"/>
      <c r="BWV354"/>
      <c r="BWW354"/>
      <c r="BWX354"/>
      <c r="BWY354"/>
      <c r="BWZ354"/>
      <c r="BXA354"/>
      <c r="BXB354"/>
      <c r="BXC354"/>
      <c r="BXD354"/>
      <c r="BXE354"/>
      <c r="BXF354"/>
      <c r="BXG354"/>
      <c r="BXH354"/>
      <c r="BXI354"/>
      <c r="BXJ354"/>
      <c r="BXK354"/>
      <c r="BXL354"/>
      <c r="BXM354"/>
      <c r="BXN354"/>
      <c r="BXO354"/>
      <c r="BXP354"/>
      <c r="BXQ354"/>
      <c r="BXR354"/>
      <c r="BXS354"/>
      <c r="BXT354"/>
      <c r="BXU354"/>
      <c r="BXV354"/>
      <c r="BXW354"/>
      <c r="BXX354"/>
      <c r="BXY354"/>
      <c r="BXZ354"/>
      <c r="BYA354"/>
      <c r="BYB354"/>
      <c r="BYC354"/>
      <c r="BYD354"/>
      <c r="BYE354"/>
      <c r="BYF354"/>
      <c r="BYG354"/>
      <c r="BYH354"/>
      <c r="BYI354"/>
      <c r="BYJ354"/>
      <c r="BYK354"/>
      <c r="BYL354"/>
      <c r="BYM354"/>
      <c r="BYN354"/>
      <c r="BYO354"/>
      <c r="BYP354"/>
      <c r="BYQ354"/>
      <c r="BYR354"/>
      <c r="BYS354"/>
      <c r="BYT354"/>
      <c r="BYU354"/>
      <c r="BYV354"/>
      <c r="BYW354"/>
      <c r="BYX354"/>
      <c r="BYY354"/>
      <c r="BYZ354"/>
      <c r="BZA354"/>
      <c r="BZB354"/>
      <c r="BZC354"/>
      <c r="BZD354"/>
      <c r="BZE354"/>
      <c r="BZF354"/>
      <c r="BZG354"/>
      <c r="BZH354"/>
      <c r="BZI354"/>
      <c r="BZJ354"/>
      <c r="BZK354"/>
      <c r="BZL354"/>
      <c r="BZM354"/>
      <c r="BZN354"/>
      <c r="BZO354"/>
      <c r="BZP354"/>
      <c r="BZQ354"/>
      <c r="BZR354"/>
      <c r="BZS354"/>
      <c r="BZT354"/>
      <c r="BZU354"/>
      <c r="BZV354"/>
      <c r="BZW354"/>
      <c r="BZX354"/>
      <c r="BZY354"/>
      <c r="BZZ354"/>
      <c r="CAA354"/>
      <c r="CAB354"/>
      <c r="CAC354"/>
      <c r="CAD354"/>
      <c r="CAE354"/>
      <c r="CAF354"/>
      <c r="CAG354"/>
      <c r="CAH354"/>
      <c r="CAI354"/>
      <c r="CAJ354"/>
      <c r="CAK354"/>
      <c r="CAL354"/>
      <c r="CAM354"/>
      <c r="CAN354"/>
      <c r="CAO354"/>
      <c r="CAP354"/>
      <c r="CAQ354"/>
      <c r="CAR354"/>
      <c r="CAS354"/>
      <c r="CAT354"/>
      <c r="CAU354"/>
      <c r="CAV354"/>
      <c r="CAW354"/>
      <c r="CAX354"/>
      <c r="CAY354"/>
      <c r="CAZ354"/>
      <c r="CBA354"/>
      <c r="CBB354"/>
      <c r="CBC354"/>
      <c r="CBD354"/>
      <c r="CBE354"/>
      <c r="CBF354"/>
      <c r="CBG354"/>
      <c r="CBH354"/>
      <c r="CBI354"/>
      <c r="CBJ354"/>
      <c r="CBK354"/>
      <c r="CBL354"/>
      <c r="CBM354"/>
      <c r="CBN354"/>
      <c r="CBO354"/>
      <c r="CBP354"/>
      <c r="CBQ354"/>
      <c r="CBR354"/>
      <c r="CBS354"/>
      <c r="CBT354"/>
      <c r="CBU354"/>
      <c r="CBV354"/>
      <c r="CBW354"/>
      <c r="CBX354"/>
      <c r="CBY354"/>
      <c r="CBZ354"/>
      <c r="CCA354"/>
      <c r="CCB354"/>
      <c r="CCC354"/>
      <c r="CCD354"/>
      <c r="CCE354"/>
      <c r="CCF354"/>
      <c r="CCG354"/>
      <c r="CCH354"/>
      <c r="CCI354"/>
      <c r="CCJ354"/>
      <c r="CCK354"/>
      <c r="CCL354"/>
      <c r="CCM354"/>
      <c r="CCN354"/>
      <c r="CCO354"/>
      <c r="CCP354"/>
      <c r="CCQ354"/>
      <c r="CCR354"/>
      <c r="CCS354"/>
      <c r="CCT354"/>
      <c r="CCU354"/>
      <c r="CCV354"/>
      <c r="CCW354"/>
      <c r="CCX354"/>
      <c r="CCY354"/>
      <c r="CCZ354"/>
      <c r="CDA354"/>
      <c r="CDB354"/>
      <c r="CDC354"/>
      <c r="CDD354"/>
      <c r="CDE354"/>
      <c r="CDF354"/>
      <c r="CDG354"/>
      <c r="CDH354"/>
      <c r="CDI354"/>
      <c r="CDJ354"/>
      <c r="CDK354"/>
      <c r="CDL354"/>
      <c r="CDM354"/>
      <c r="CDN354"/>
      <c r="CDO354"/>
      <c r="CDP354"/>
      <c r="CDQ354"/>
      <c r="CDR354"/>
      <c r="CDS354"/>
      <c r="CDT354"/>
      <c r="CDU354"/>
      <c r="CDV354"/>
      <c r="CDW354"/>
      <c r="CDX354"/>
      <c r="CDY354"/>
      <c r="CDZ354"/>
      <c r="CEA354"/>
      <c r="CEB354"/>
      <c r="CEC354"/>
      <c r="CED354"/>
      <c r="CEE354"/>
      <c r="CEF354"/>
      <c r="CEG354"/>
      <c r="CEH354"/>
      <c r="CEI354"/>
      <c r="CEJ354"/>
      <c r="CEK354"/>
      <c r="CEL354"/>
      <c r="CEM354"/>
      <c r="CEN354"/>
      <c r="CEO354"/>
      <c r="CEP354"/>
      <c r="CEQ354"/>
      <c r="CER354"/>
      <c r="CES354"/>
      <c r="CET354"/>
      <c r="CEU354"/>
      <c r="CEV354"/>
      <c r="CEW354"/>
      <c r="CEX354"/>
      <c r="CEY354"/>
      <c r="CEZ354"/>
      <c r="CFA354"/>
      <c r="CFB354"/>
      <c r="CFC354"/>
      <c r="CFD354"/>
      <c r="CFE354"/>
      <c r="CFF354"/>
      <c r="CFG354"/>
      <c r="CFH354"/>
      <c r="CFI354"/>
      <c r="CFJ354"/>
      <c r="CFK354"/>
      <c r="CFL354"/>
      <c r="CFM354"/>
      <c r="CFN354"/>
      <c r="CFO354"/>
      <c r="CFP354"/>
      <c r="CFQ354"/>
      <c r="CFR354"/>
      <c r="CFS354"/>
      <c r="CFT354"/>
      <c r="CFU354"/>
      <c r="CFV354"/>
      <c r="CFW354"/>
      <c r="CFX354"/>
      <c r="CFY354"/>
      <c r="CFZ354"/>
      <c r="CGA354"/>
      <c r="CGB354"/>
      <c r="CGC354"/>
      <c r="CGD354"/>
      <c r="CGE354"/>
      <c r="CGF354"/>
      <c r="CGG354"/>
      <c r="CGH354"/>
      <c r="CGI354"/>
      <c r="CGJ354"/>
      <c r="CGK354"/>
      <c r="CGL354"/>
      <c r="CGM354"/>
      <c r="CGN354"/>
      <c r="CGO354"/>
      <c r="CGP354"/>
      <c r="CGQ354"/>
      <c r="CGR354"/>
      <c r="CGS354"/>
      <c r="CGT354"/>
      <c r="CGU354"/>
      <c r="CGV354"/>
      <c r="CGW354"/>
      <c r="CGX354"/>
      <c r="CGY354"/>
      <c r="CGZ354"/>
      <c r="CHA354"/>
      <c r="CHB354"/>
      <c r="CHC354"/>
      <c r="CHD354"/>
      <c r="CHE354"/>
      <c r="CHF354"/>
      <c r="CHG354"/>
      <c r="CHH354"/>
      <c r="CHI354"/>
      <c r="CHJ354"/>
      <c r="CHK354"/>
      <c r="CHL354"/>
      <c r="CHM354"/>
      <c r="CHN354"/>
      <c r="CHO354"/>
      <c r="CHP354"/>
      <c r="CHQ354"/>
      <c r="CHR354"/>
      <c r="CHS354"/>
      <c r="CHT354"/>
      <c r="CHU354"/>
      <c r="CHV354"/>
      <c r="CHW354"/>
      <c r="CHX354"/>
      <c r="CHY354"/>
      <c r="CHZ354"/>
      <c r="CIA354"/>
      <c r="CIB354"/>
      <c r="CIC354"/>
      <c r="CID354"/>
      <c r="CIE354"/>
      <c r="CIF354"/>
      <c r="CIG354"/>
      <c r="CIH354"/>
      <c r="CII354"/>
      <c r="CIJ354"/>
      <c r="CIK354"/>
      <c r="CIL354"/>
      <c r="CIM354"/>
      <c r="CIN354"/>
      <c r="CIO354"/>
      <c r="CIP354"/>
      <c r="CIQ354"/>
      <c r="CIR354"/>
      <c r="CIS354"/>
      <c r="CIT354"/>
      <c r="CIU354"/>
      <c r="CIV354"/>
      <c r="CIW354"/>
      <c r="CIX354"/>
      <c r="CIY354"/>
      <c r="CIZ354"/>
      <c r="CJA354"/>
      <c r="CJB354"/>
      <c r="CJC354"/>
      <c r="CJD354"/>
      <c r="CJE354"/>
      <c r="CJF354"/>
      <c r="CJG354"/>
      <c r="CJH354"/>
      <c r="CJI354"/>
      <c r="CJJ354"/>
      <c r="CJK354"/>
      <c r="CJL354"/>
      <c r="CJM354"/>
      <c r="CJN354"/>
      <c r="CJO354"/>
      <c r="CJP354"/>
      <c r="CJQ354"/>
      <c r="CJR354"/>
      <c r="CJS354"/>
      <c r="CJT354"/>
      <c r="CJU354"/>
      <c r="CJV354"/>
      <c r="CJW354"/>
      <c r="CJX354"/>
      <c r="CJY354"/>
      <c r="CJZ354"/>
      <c r="CKA354"/>
      <c r="CKB354"/>
      <c r="CKC354"/>
      <c r="CKD354"/>
      <c r="CKE354"/>
      <c r="CKF354"/>
      <c r="CKG354"/>
      <c r="CKH354"/>
      <c r="CKI354"/>
      <c r="CKJ354"/>
      <c r="CKK354"/>
      <c r="CKL354"/>
      <c r="CKM354"/>
      <c r="CKN354"/>
      <c r="CKO354"/>
      <c r="CKP354"/>
      <c r="CKQ354"/>
      <c r="CKR354"/>
      <c r="CKS354"/>
      <c r="CKT354"/>
      <c r="CKU354"/>
      <c r="CKV354"/>
      <c r="CKW354"/>
      <c r="CKX354"/>
      <c r="CKY354"/>
      <c r="CKZ354"/>
      <c r="CLA354"/>
      <c r="CLB354"/>
      <c r="CLC354"/>
      <c r="CLD354"/>
      <c r="CLE354"/>
      <c r="CLF354"/>
      <c r="CLG354"/>
      <c r="CLH354"/>
      <c r="CLI354"/>
      <c r="CLJ354"/>
      <c r="CLK354"/>
      <c r="CLL354"/>
      <c r="CLM354"/>
      <c r="CLN354"/>
      <c r="CLO354"/>
      <c r="CLP354"/>
      <c r="CLQ354"/>
      <c r="CLR354"/>
      <c r="CLS354"/>
      <c r="CLT354"/>
      <c r="CLU354"/>
      <c r="CLV354"/>
      <c r="CLW354"/>
      <c r="CLX354"/>
      <c r="CLY354"/>
      <c r="CLZ354"/>
      <c r="CMA354"/>
      <c r="CMB354"/>
      <c r="CMC354"/>
      <c r="CMD354"/>
      <c r="CME354"/>
      <c r="CMF354"/>
      <c r="CMG354"/>
      <c r="CMH354"/>
      <c r="CMI354"/>
      <c r="CMJ354"/>
      <c r="CMK354"/>
      <c r="CML354"/>
      <c r="CMM354"/>
      <c r="CMN354"/>
      <c r="CMO354"/>
      <c r="CMP354"/>
      <c r="CMQ354"/>
      <c r="CMR354"/>
      <c r="CMS354"/>
      <c r="CMT354"/>
      <c r="CMU354"/>
      <c r="CMV354"/>
      <c r="CMW354"/>
      <c r="CMX354"/>
      <c r="CMY354"/>
      <c r="CMZ354"/>
      <c r="CNA354"/>
      <c r="CNB354"/>
      <c r="CNC354"/>
      <c r="CND354"/>
      <c r="CNE354"/>
      <c r="CNF354"/>
      <c r="CNG354"/>
      <c r="CNH354"/>
      <c r="CNI354"/>
      <c r="CNJ354"/>
      <c r="CNK354"/>
      <c r="CNL354"/>
      <c r="CNM354"/>
      <c r="CNN354"/>
      <c r="CNO354"/>
      <c r="CNP354"/>
      <c r="CNQ354"/>
      <c r="CNR354"/>
      <c r="CNS354"/>
      <c r="CNT354"/>
      <c r="CNU354"/>
      <c r="CNV354"/>
      <c r="CNW354"/>
      <c r="CNX354"/>
      <c r="CNY354"/>
      <c r="CNZ354"/>
      <c r="COA354"/>
      <c r="COB354"/>
      <c r="COC354"/>
      <c r="COD354"/>
      <c r="COE354"/>
      <c r="COF354"/>
      <c r="COG354"/>
      <c r="COH354"/>
      <c r="COI354"/>
      <c r="COJ354"/>
      <c r="COK354"/>
      <c r="COL354"/>
      <c r="COM354"/>
      <c r="CON354"/>
      <c r="COO354"/>
      <c r="COP354"/>
      <c r="COQ354"/>
      <c r="COR354"/>
      <c r="COS354"/>
      <c r="COT354"/>
      <c r="COU354"/>
      <c r="COV354"/>
      <c r="COW354"/>
      <c r="COX354"/>
      <c r="COY354"/>
      <c r="COZ354"/>
      <c r="CPA354"/>
      <c r="CPB354"/>
      <c r="CPC354"/>
      <c r="CPD354"/>
      <c r="CPE354"/>
      <c r="CPF354"/>
      <c r="CPG354"/>
      <c r="CPH354"/>
      <c r="CPI354"/>
      <c r="CPJ354"/>
      <c r="CPK354"/>
      <c r="CPL354"/>
      <c r="CPM354"/>
      <c r="CPN354"/>
      <c r="CPO354"/>
      <c r="CPP354"/>
      <c r="CPQ354"/>
      <c r="CPR354"/>
      <c r="CPS354"/>
      <c r="CPT354"/>
      <c r="CPU354"/>
      <c r="CPV354"/>
      <c r="CPW354"/>
      <c r="CPX354"/>
      <c r="CPY354"/>
      <c r="CPZ354"/>
      <c r="CQA354"/>
      <c r="CQB354"/>
      <c r="CQC354"/>
      <c r="CQD354"/>
      <c r="CQE354"/>
      <c r="CQF354"/>
      <c r="CQG354"/>
      <c r="CQH354"/>
      <c r="CQI354"/>
      <c r="CQJ354"/>
      <c r="CQK354"/>
      <c r="CQL354"/>
      <c r="CQM354"/>
      <c r="CQN354"/>
      <c r="CQO354"/>
      <c r="CQP354"/>
      <c r="CQQ354"/>
      <c r="CQR354"/>
      <c r="CQS354"/>
      <c r="CQT354"/>
      <c r="CQU354"/>
      <c r="CQV354"/>
      <c r="CQW354"/>
      <c r="CQX354"/>
      <c r="CQY354"/>
      <c r="CQZ354"/>
      <c r="CRA354"/>
      <c r="CRB354"/>
      <c r="CRC354"/>
      <c r="CRD354"/>
      <c r="CRE354"/>
      <c r="CRF354"/>
      <c r="CRG354"/>
      <c r="CRH354"/>
      <c r="CRI354"/>
      <c r="CRJ354"/>
      <c r="CRK354"/>
      <c r="CRL354"/>
      <c r="CRM354"/>
      <c r="CRN354"/>
      <c r="CRO354"/>
      <c r="CRP354"/>
      <c r="CRQ354"/>
      <c r="CRR354"/>
      <c r="CRS354"/>
      <c r="CRT354"/>
      <c r="CRU354"/>
      <c r="CRV354"/>
      <c r="CRW354"/>
      <c r="CRX354"/>
      <c r="CRY354"/>
      <c r="CRZ354"/>
      <c r="CSA354"/>
      <c r="CSB354"/>
      <c r="CSC354"/>
      <c r="CSD354"/>
      <c r="CSE354"/>
      <c r="CSF354"/>
      <c r="CSG354"/>
      <c r="CSH354"/>
      <c r="CSI354"/>
      <c r="CSJ354"/>
      <c r="CSK354"/>
      <c r="CSL354"/>
      <c r="CSM354"/>
      <c r="CSN354"/>
      <c r="CSO354"/>
      <c r="CSP354"/>
      <c r="CSQ354"/>
      <c r="CSR354"/>
      <c r="CSS354"/>
      <c r="CST354"/>
      <c r="CSU354"/>
      <c r="CSV354"/>
      <c r="CSW354"/>
      <c r="CSX354"/>
      <c r="CSY354"/>
      <c r="CSZ354"/>
      <c r="CTA354"/>
      <c r="CTB354"/>
      <c r="CTC354"/>
      <c r="CTD354"/>
      <c r="CTE354"/>
      <c r="CTF354"/>
      <c r="CTG354"/>
      <c r="CTH354"/>
      <c r="CTI354"/>
      <c r="CTJ354"/>
      <c r="CTK354"/>
      <c r="CTL354"/>
      <c r="CTM354"/>
      <c r="CTN354"/>
      <c r="CTO354"/>
      <c r="CTP354"/>
      <c r="CTQ354"/>
      <c r="CTR354"/>
      <c r="CTS354"/>
      <c r="CTT354"/>
      <c r="CTU354"/>
      <c r="CTV354"/>
      <c r="CTW354"/>
      <c r="CTX354"/>
      <c r="CTY354"/>
      <c r="CTZ354"/>
      <c r="CUA354"/>
      <c r="CUB354"/>
      <c r="CUC354"/>
      <c r="CUD354"/>
      <c r="CUE354"/>
      <c r="CUF354"/>
      <c r="CUG354"/>
      <c r="CUH354"/>
      <c r="CUI354"/>
      <c r="CUJ354"/>
      <c r="CUK354"/>
      <c r="CUL354"/>
      <c r="CUM354"/>
      <c r="CUN354"/>
      <c r="CUO354"/>
      <c r="CUP354"/>
      <c r="CUQ354"/>
      <c r="CUR354"/>
      <c r="CUS354"/>
      <c r="CUT354"/>
      <c r="CUU354"/>
      <c r="CUV354"/>
      <c r="CUW354"/>
      <c r="CUX354"/>
      <c r="CUY354"/>
      <c r="CUZ354"/>
      <c r="CVA354"/>
      <c r="CVB354"/>
      <c r="CVC354"/>
      <c r="CVD354"/>
      <c r="CVE354"/>
      <c r="CVF354"/>
      <c r="CVG354"/>
      <c r="CVH354"/>
      <c r="CVI354"/>
      <c r="CVJ354"/>
      <c r="CVK354"/>
      <c r="CVL354"/>
      <c r="CVM354"/>
      <c r="CVN354"/>
      <c r="CVO354"/>
      <c r="CVP354"/>
      <c r="CVQ354"/>
      <c r="CVR354"/>
      <c r="CVS354"/>
      <c r="CVT354"/>
      <c r="CVU354"/>
      <c r="CVV354"/>
      <c r="CVW354"/>
      <c r="CVX354"/>
      <c r="CVY354"/>
      <c r="CVZ354"/>
      <c r="CWA354"/>
      <c r="CWB354"/>
      <c r="CWC354"/>
      <c r="CWD354"/>
      <c r="CWE354"/>
      <c r="CWF354"/>
      <c r="CWG354"/>
      <c r="CWH354"/>
      <c r="CWI354"/>
      <c r="CWJ354"/>
      <c r="CWK354"/>
      <c r="CWL354"/>
      <c r="CWM354"/>
      <c r="CWN354"/>
      <c r="CWO354"/>
      <c r="CWP354"/>
      <c r="CWQ354"/>
      <c r="CWR354"/>
      <c r="CWS354"/>
      <c r="CWT354"/>
      <c r="CWU354"/>
      <c r="CWV354"/>
      <c r="CWW354"/>
      <c r="CWX354"/>
      <c r="CWY354"/>
      <c r="CWZ354"/>
      <c r="CXA354"/>
      <c r="CXB354"/>
      <c r="CXC354"/>
      <c r="CXD354"/>
      <c r="CXE354"/>
      <c r="CXF354"/>
      <c r="CXG354"/>
      <c r="CXH354"/>
      <c r="CXI354"/>
      <c r="CXJ354"/>
      <c r="CXK354"/>
      <c r="CXL354"/>
      <c r="CXM354"/>
      <c r="CXN354"/>
      <c r="CXO354"/>
      <c r="CXP354"/>
      <c r="CXQ354"/>
      <c r="CXR354"/>
      <c r="CXS354"/>
      <c r="CXT354"/>
      <c r="CXU354"/>
      <c r="CXV354"/>
      <c r="CXW354"/>
      <c r="CXX354"/>
      <c r="CXY354"/>
      <c r="CXZ354"/>
      <c r="CYA354"/>
      <c r="CYB354"/>
      <c r="CYC354"/>
      <c r="CYD354"/>
      <c r="CYE354"/>
      <c r="CYF354"/>
      <c r="CYG354"/>
      <c r="CYH354"/>
      <c r="CYI354"/>
      <c r="CYJ354"/>
      <c r="CYK354"/>
      <c r="CYL354"/>
      <c r="CYM354"/>
      <c r="CYN354"/>
      <c r="CYO354"/>
      <c r="CYP354"/>
      <c r="CYQ354"/>
      <c r="CYR354"/>
      <c r="CYS354"/>
      <c r="CYT354"/>
      <c r="CYU354"/>
      <c r="CYV354"/>
      <c r="CYW354"/>
      <c r="CYX354"/>
      <c r="CYY354"/>
      <c r="CYZ354"/>
      <c r="CZA354"/>
      <c r="CZB354"/>
      <c r="CZC354"/>
      <c r="CZD354"/>
      <c r="CZE354"/>
      <c r="CZF354"/>
      <c r="CZG354"/>
      <c r="CZH354"/>
      <c r="CZI354"/>
      <c r="CZJ354"/>
      <c r="CZK354"/>
      <c r="CZL354"/>
      <c r="CZM354"/>
      <c r="CZN354"/>
      <c r="CZO354"/>
      <c r="CZP354"/>
      <c r="CZQ354"/>
      <c r="CZR354"/>
      <c r="CZS354"/>
      <c r="CZT354"/>
      <c r="CZU354"/>
      <c r="CZV354"/>
      <c r="CZW354"/>
      <c r="CZX354"/>
      <c r="CZY354"/>
      <c r="CZZ354"/>
      <c r="DAA354"/>
      <c r="DAB354"/>
      <c r="DAC354"/>
      <c r="DAD354"/>
      <c r="DAE354"/>
      <c r="DAF354"/>
      <c r="DAG354"/>
      <c r="DAH354"/>
      <c r="DAI354"/>
      <c r="DAJ354"/>
      <c r="DAK354"/>
      <c r="DAL354"/>
      <c r="DAM354"/>
      <c r="DAN354"/>
      <c r="DAO354"/>
      <c r="DAP354"/>
      <c r="DAQ354"/>
      <c r="DAR354"/>
      <c r="DAS354"/>
      <c r="DAT354"/>
      <c r="DAU354"/>
      <c r="DAV354"/>
      <c r="DAW354"/>
      <c r="DAX354"/>
      <c r="DAY354"/>
      <c r="DAZ354"/>
      <c r="DBA354"/>
      <c r="DBB354"/>
      <c r="DBC354"/>
      <c r="DBD354"/>
      <c r="DBE354"/>
      <c r="DBF354"/>
      <c r="DBG354"/>
      <c r="DBH354"/>
      <c r="DBI354"/>
      <c r="DBJ354"/>
      <c r="DBK354"/>
      <c r="DBL354"/>
      <c r="DBM354"/>
      <c r="DBN354"/>
      <c r="DBO354"/>
      <c r="DBP354"/>
      <c r="DBQ354"/>
      <c r="DBR354"/>
      <c r="DBS354"/>
      <c r="DBT354"/>
      <c r="DBU354"/>
      <c r="DBV354"/>
      <c r="DBW354"/>
      <c r="DBX354"/>
      <c r="DBY354"/>
      <c r="DBZ354"/>
      <c r="DCA354"/>
      <c r="DCB354"/>
      <c r="DCC354"/>
      <c r="DCD354"/>
      <c r="DCE354"/>
      <c r="DCF354"/>
      <c r="DCG354"/>
      <c r="DCH354"/>
      <c r="DCI354"/>
      <c r="DCJ354"/>
      <c r="DCK354"/>
      <c r="DCL354"/>
      <c r="DCM354"/>
      <c r="DCN354"/>
      <c r="DCO354"/>
      <c r="DCP354"/>
      <c r="DCQ354"/>
      <c r="DCR354"/>
      <c r="DCS354"/>
      <c r="DCT354"/>
      <c r="DCU354"/>
      <c r="DCV354"/>
      <c r="DCW354"/>
      <c r="DCX354"/>
      <c r="DCY354"/>
      <c r="DCZ354"/>
      <c r="DDA354"/>
      <c r="DDB354"/>
      <c r="DDC354"/>
      <c r="DDD354"/>
      <c r="DDE354"/>
      <c r="DDF354"/>
      <c r="DDG354"/>
      <c r="DDH354"/>
      <c r="DDI354"/>
      <c r="DDJ354"/>
      <c r="DDK354"/>
      <c r="DDL354"/>
      <c r="DDM354"/>
      <c r="DDN354"/>
      <c r="DDO354"/>
      <c r="DDP354"/>
      <c r="DDQ354"/>
      <c r="DDR354"/>
      <c r="DDS354"/>
      <c r="DDT354"/>
      <c r="DDU354"/>
      <c r="DDV354"/>
      <c r="DDW354"/>
      <c r="DDX354"/>
      <c r="DDY354"/>
      <c r="DDZ354"/>
      <c r="DEA354"/>
      <c r="DEB354"/>
      <c r="DEC354"/>
      <c r="DED354"/>
      <c r="DEE354"/>
      <c r="DEF354"/>
      <c r="DEG354"/>
      <c r="DEH354"/>
      <c r="DEI354"/>
      <c r="DEJ354"/>
      <c r="DEK354"/>
      <c r="DEL354"/>
      <c r="DEM354"/>
      <c r="DEN354"/>
      <c r="DEO354"/>
      <c r="DEP354"/>
      <c r="DEQ354"/>
      <c r="DER354"/>
      <c r="DES354"/>
      <c r="DET354"/>
      <c r="DEU354"/>
      <c r="DEV354"/>
      <c r="DEW354"/>
      <c r="DEX354"/>
      <c r="DEY354"/>
      <c r="DEZ354"/>
      <c r="DFA354"/>
      <c r="DFB354"/>
      <c r="DFC354"/>
      <c r="DFD354"/>
      <c r="DFE354"/>
      <c r="DFF354"/>
      <c r="DFG354"/>
      <c r="DFH354"/>
      <c r="DFI354"/>
      <c r="DFJ354"/>
      <c r="DFK354"/>
      <c r="DFL354"/>
      <c r="DFM354"/>
      <c r="DFN354"/>
      <c r="DFO354"/>
      <c r="DFP354"/>
      <c r="DFQ354"/>
      <c r="DFR354"/>
      <c r="DFS354"/>
      <c r="DFT354"/>
      <c r="DFU354"/>
      <c r="DFV354"/>
      <c r="DFW354"/>
      <c r="DFX354"/>
      <c r="DFY354"/>
      <c r="DFZ354"/>
      <c r="DGA354"/>
      <c r="DGB354"/>
      <c r="DGC354"/>
      <c r="DGD354"/>
      <c r="DGE354"/>
      <c r="DGF354"/>
      <c r="DGG354"/>
      <c r="DGH354"/>
      <c r="DGI354"/>
      <c r="DGJ354"/>
      <c r="DGK354"/>
      <c r="DGL354"/>
      <c r="DGM354"/>
      <c r="DGN354"/>
      <c r="DGO354"/>
      <c r="DGP354"/>
      <c r="DGQ354"/>
      <c r="DGR354"/>
      <c r="DGS354"/>
      <c r="DGT354"/>
      <c r="DGU354"/>
      <c r="DGV354"/>
      <c r="DGW354"/>
      <c r="DGX354"/>
      <c r="DGY354"/>
      <c r="DGZ354"/>
      <c r="DHA354"/>
      <c r="DHB354"/>
      <c r="DHC354"/>
      <c r="DHD354"/>
      <c r="DHE354"/>
      <c r="DHF354"/>
      <c r="DHG354"/>
      <c r="DHH354"/>
      <c r="DHI354"/>
      <c r="DHJ354"/>
      <c r="DHK354"/>
      <c r="DHL354"/>
      <c r="DHM354"/>
      <c r="DHN354"/>
      <c r="DHO354"/>
      <c r="DHP354"/>
      <c r="DHQ354"/>
      <c r="DHR354"/>
      <c r="DHS354"/>
      <c r="DHT354"/>
      <c r="DHU354"/>
      <c r="DHV354"/>
      <c r="DHW354"/>
      <c r="DHX354"/>
      <c r="DHY354"/>
      <c r="DHZ354"/>
      <c r="DIA354"/>
      <c r="DIB354"/>
      <c r="DIC354"/>
      <c r="DID354"/>
      <c r="DIE354"/>
      <c r="DIF354"/>
      <c r="DIG354"/>
      <c r="DIH354"/>
      <c r="DII354"/>
      <c r="DIJ354"/>
      <c r="DIK354"/>
      <c r="DIL354"/>
      <c r="DIM354"/>
      <c r="DIN354"/>
      <c r="DIO354"/>
      <c r="DIP354"/>
      <c r="DIQ354"/>
      <c r="DIR354"/>
      <c r="DIS354"/>
      <c r="DIT354"/>
      <c r="DIU354"/>
      <c r="DIV354"/>
      <c r="DIW354"/>
      <c r="DIX354"/>
      <c r="DIY354"/>
      <c r="DIZ354"/>
      <c r="DJA354"/>
      <c r="DJB354"/>
      <c r="DJC354"/>
      <c r="DJD354"/>
      <c r="DJE354"/>
      <c r="DJF354"/>
      <c r="DJG354"/>
      <c r="DJH354"/>
      <c r="DJI354"/>
      <c r="DJJ354"/>
      <c r="DJK354"/>
      <c r="DJL354"/>
      <c r="DJM354"/>
      <c r="DJN354"/>
      <c r="DJO354"/>
      <c r="DJP354"/>
      <c r="DJQ354"/>
      <c r="DJR354"/>
      <c r="DJS354"/>
      <c r="DJT354"/>
      <c r="DJU354"/>
      <c r="DJV354"/>
      <c r="DJW354"/>
      <c r="DJX354"/>
      <c r="DJY354"/>
      <c r="DJZ354"/>
      <c r="DKA354"/>
      <c r="DKB354"/>
      <c r="DKC354"/>
      <c r="DKD354"/>
      <c r="DKE354"/>
      <c r="DKF354"/>
      <c r="DKG354"/>
      <c r="DKH354"/>
      <c r="DKI354"/>
      <c r="DKJ354"/>
      <c r="DKK354"/>
      <c r="DKL354"/>
      <c r="DKM354"/>
      <c r="DKN354"/>
      <c r="DKO354"/>
      <c r="DKP354"/>
      <c r="DKQ354"/>
      <c r="DKR354"/>
      <c r="DKS354"/>
      <c r="DKT354"/>
      <c r="DKU354"/>
      <c r="DKV354"/>
      <c r="DKW354"/>
      <c r="DKX354"/>
      <c r="DKY354"/>
      <c r="DKZ354"/>
      <c r="DLA354"/>
      <c r="DLB354"/>
      <c r="DLC354"/>
      <c r="DLD354"/>
      <c r="DLE354"/>
      <c r="DLF354"/>
      <c r="DLG354"/>
      <c r="DLH354"/>
      <c r="DLI354"/>
      <c r="DLJ354"/>
      <c r="DLK354"/>
      <c r="DLL354"/>
      <c r="DLM354"/>
      <c r="DLN354"/>
      <c r="DLO354"/>
      <c r="DLP354"/>
      <c r="DLQ354"/>
      <c r="DLR354"/>
      <c r="DLS354"/>
      <c r="DLT354"/>
      <c r="DLU354"/>
      <c r="DLV354"/>
      <c r="DLW354"/>
      <c r="DLX354"/>
      <c r="DLY354"/>
      <c r="DLZ354"/>
      <c r="DMA354"/>
      <c r="DMB354"/>
      <c r="DMC354"/>
      <c r="DMD354"/>
      <c r="DME354"/>
      <c r="DMF354"/>
      <c r="DMG354"/>
      <c r="DMH354"/>
      <c r="DMI354"/>
      <c r="DMJ354"/>
      <c r="DMK354"/>
      <c r="DML354"/>
      <c r="DMM354"/>
      <c r="DMN354"/>
      <c r="DMO354"/>
      <c r="DMP354"/>
      <c r="DMQ354"/>
      <c r="DMR354"/>
      <c r="DMS354"/>
      <c r="DMT354"/>
      <c r="DMU354"/>
      <c r="DMV354"/>
      <c r="DMW354"/>
      <c r="DMX354"/>
      <c r="DMY354"/>
      <c r="DMZ354"/>
      <c r="DNA354"/>
      <c r="DNB354"/>
      <c r="DNC354"/>
      <c r="DND354"/>
      <c r="DNE354"/>
      <c r="DNF354"/>
      <c r="DNG354"/>
      <c r="DNH354"/>
      <c r="DNI354"/>
      <c r="DNJ354"/>
      <c r="DNK354"/>
      <c r="DNL354"/>
      <c r="DNM354"/>
      <c r="DNN354"/>
      <c r="DNO354"/>
      <c r="DNP354"/>
      <c r="DNQ354"/>
      <c r="DNR354"/>
      <c r="DNS354"/>
      <c r="DNT354"/>
      <c r="DNU354"/>
      <c r="DNV354"/>
      <c r="DNW354"/>
      <c r="DNX354"/>
      <c r="DNY354"/>
      <c r="DNZ354"/>
      <c r="DOA354"/>
      <c r="DOB354"/>
      <c r="DOC354"/>
      <c r="DOD354"/>
      <c r="DOE354"/>
      <c r="DOF354"/>
      <c r="DOG354"/>
      <c r="DOH354"/>
      <c r="DOI354"/>
      <c r="DOJ354"/>
      <c r="DOK354"/>
      <c r="DOL354"/>
      <c r="DOM354"/>
      <c r="DON354"/>
      <c r="DOO354"/>
      <c r="DOP354"/>
      <c r="DOQ354"/>
      <c r="DOR354"/>
      <c r="DOS354"/>
      <c r="DOT354"/>
      <c r="DOU354"/>
      <c r="DOV354"/>
      <c r="DOW354"/>
      <c r="DOX354"/>
      <c r="DOY354"/>
      <c r="DOZ354"/>
      <c r="DPA354"/>
      <c r="DPB354"/>
      <c r="DPC354"/>
      <c r="DPD354"/>
      <c r="DPE354"/>
      <c r="DPF354"/>
      <c r="DPG354"/>
      <c r="DPH354"/>
      <c r="DPI354"/>
      <c r="DPJ354"/>
      <c r="DPK354"/>
      <c r="DPL354"/>
      <c r="DPM354"/>
      <c r="DPN354"/>
      <c r="DPO354"/>
      <c r="DPP354"/>
      <c r="DPQ354"/>
      <c r="DPR354"/>
      <c r="DPS354"/>
      <c r="DPT354"/>
      <c r="DPU354"/>
      <c r="DPV354"/>
      <c r="DPW354"/>
      <c r="DPX354"/>
      <c r="DPY354"/>
      <c r="DPZ354"/>
      <c r="DQA354"/>
      <c r="DQB354"/>
      <c r="DQC354"/>
      <c r="DQD354"/>
      <c r="DQE354"/>
      <c r="DQF354"/>
      <c r="DQG354"/>
      <c r="DQH354"/>
      <c r="DQI354"/>
      <c r="DQJ354"/>
      <c r="DQK354"/>
      <c r="DQL354"/>
      <c r="DQM354"/>
      <c r="DQN354"/>
      <c r="DQO354"/>
      <c r="DQP354"/>
      <c r="DQQ354"/>
      <c r="DQR354"/>
      <c r="DQS354"/>
      <c r="DQT354"/>
      <c r="DQU354"/>
      <c r="DQV354"/>
      <c r="DQW354"/>
      <c r="DQX354"/>
      <c r="DQY354"/>
      <c r="DQZ354"/>
      <c r="DRA354"/>
      <c r="DRB354"/>
      <c r="DRC354"/>
      <c r="DRD354"/>
      <c r="DRE354"/>
      <c r="DRF354"/>
      <c r="DRG354"/>
      <c r="DRH354"/>
      <c r="DRI354"/>
      <c r="DRJ354"/>
      <c r="DRK354"/>
      <c r="DRL354"/>
      <c r="DRM354"/>
      <c r="DRN354"/>
      <c r="DRO354"/>
      <c r="DRP354"/>
      <c r="DRQ354"/>
      <c r="DRR354"/>
      <c r="DRS354"/>
      <c r="DRT354"/>
      <c r="DRU354"/>
      <c r="DRV354"/>
      <c r="DRW354"/>
      <c r="DRX354"/>
      <c r="DRY354"/>
      <c r="DRZ354"/>
      <c r="DSA354"/>
      <c r="DSB354"/>
      <c r="DSC354"/>
      <c r="DSD354"/>
      <c r="DSE354"/>
      <c r="DSF354"/>
      <c r="DSG354"/>
      <c r="DSH354"/>
      <c r="DSI354"/>
      <c r="DSJ354"/>
      <c r="DSK354"/>
      <c r="DSL354"/>
      <c r="DSM354"/>
      <c r="DSN354"/>
      <c r="DSO354"/>
      <c r="DSP354"/>
      <c r="DSQ354"/>
      <c r="DSR354"/>
      <c r="DSS354"/>
      <c r="DST354"/>
      <c r="DSU354"/>
      <c r="DSV354"/>
      <c r="DSW354"/>
      <c r="DSX354"/>
      <c r="DSY354"/>
      <c r="DSZ354"/>
      <c r="DTA354"/>
      <c r="DTB354"/>
      <c r="DTC354"/>
      <c r="DTD354"/>
      <c r="DTE354"/>
      <c r="DTF354"/>
      <c r="DTG354"/>
      <c r="DTH354"/>
      <c r="DTI354"/>
      <c r="DTJ354"/>
      <c r="DTK354"/>
      <c r="DTL354"/>
      <c r="DTM354"/>
      <c r="DTN354"/>
      <c r="DTO354"/>
      <c r="DTP354"/>
      <c r="DTQ354"/>
      <c r="DTR354"/>
      <c r="DTS354"/>
      <c r="DTT354"/>
      <c r="DTU354"/>
      <c r="DTV354"/>
      <c r="DTW354"/>
      <c r="DTX354"/>
      <c r="DTY354"/>
      <c r="DTZ354"/>
      <c r="DUA354"/>
      <c r="DUB354"/>
      <c r="DUC354"/>
      <c r="DUD354"/>
      <c r="DUE354"/>
      <c r="DUF354"/>
      <c r="DUG354"/>
      <c r="DUH354"/>
      <c r="DUI354"/>
      <c r="DUJ354"/>
      <c r="DUK354"/>
      <c r="DUL354"/>
      <c r="DUM354"/>
      <c r="DUN354"/>
      <c r="DUO354"/>
      <c r="DUP354"/>
      <c r="DUQ354"/>
      <c r="DUR354"/>
      <c r="DUS354"/>
      <c r="DUT354"/>
      <c r="DUU354"/>
      <c r="DUV354"/>
      <c r="DUW354"/>
      <c r="DUX354"/>
      <c r="DUY354"/>
      <c r="DUZ354"/>
      <c r="DVA354"/>
      <c r="DVB354"/>
      <c r="DVC354"/>
      <c r="DVD354"/>
      <c r="DVE354"/>
      <c r="DVF354"/>
      <c r="DVG354"/>
      <c r="DVH354"/>
      <c r="DVI354"/>
      <c r="DVJ354"/>
      <c r="DVK354"/>
      <c r="DVL354"/>
      <c r="DVM354"/>
      <c r="DVN354"/>
      <c r="DVO354"/>
      <c r="DVP354"/>
      <c r="DVQ354"/>
      <c r="DVR354"/>
      <c r="DVS354"/>
      <c r="DVT354"/>
      <c r="DVU354"/>
      <c r="DVV354"/>
      <c r="DVW354"/>
      <c r="DVX354"/>
      <c r="DVY354"/>
      <c r="DVZ354"/>
      <c r="DWA354"/>
      <c r="DWB354"/>
      <c r="DWC354"/>
      <c r="DWD354"/>
      <c r="DWE354"/>
      <c r="DWF354"/>
      <c r="DWG354"/>
      <c r="DWH354"/>
      <c r="DWI354"/>
      <c r="DWJ354"/>
      <c r="DWK354"/>
      <c r="DWL354"/>
      <c r="DWM354"/>
      <c r="DWN354"/>
      <c r="DWO354"/>
      <c r="DWP354"/>
      <c r="DWQ354"/>
      <c r="DWR354"/>
      <c r="DWS354"/>
      <c r="DWT354"/>
      <c r="DWU354"/>
      <c r="DWV354"/>
      <c r="DWW354"/>
      <c r="DWX354"/>
      <c r="DWY354"/>
      <c r="DWZ354"/>
      <c r="DXA354"/>
      <c r="DXB354"/>
      <c r="DXC354"/>
      <c r="DXD354"/>
      <c r="DXE354"/>
      <c r="DXF354"/>
      <c r="DXG354"/>
      <c r="DXH354"/>
      <c r="DXI354"/>
      <c r="DXJ354"/>
      <c r="DXK354"/>
      <c r="DXL354"/>
      <c r="DXM354"/>
      <c r="DXN354"/>
      <c r="DXO354"/>
      <c r="DXP354"/>
      <c r="DXQ354"/>
      <c r="DXR354"/>
      <c r="DXS354"/>
      <c r="DXT354"/>
      <c r="DXU354"/>
      <c r="DXV354"/>
      <c r="DXW354"/>
      <c r="DXX354"/>
      <c r="DXY354"/>
      <c r="DXZ354"/>
      <c r="DYA354"/>
      <c r="DYB354"/>
      <c r="DYC354"/>
      <c r="DYD354"/>
      <c r="DYE354"/>
      <c r="DYF354"/>
      <c r="DYG354"/>
      <c r="DYH354"/>
      <c r="DYI354"/>
      <c r="DYJ354"/>
      <c r="DYK354"/>
      <c r="DYL354"/>
      <c r="DYM354"/>
      <c r="DYN354"/>
      <c r="DYO354"/>
      <c r="DYP354"/>
      <c r="DYQ354"/>
      <c r="DYR354"/>
      <c r="DYS354"/>
      <c r="DYT354"/>
      <c r="DYU354"/>
      <c r="DYV354"/>
      <c r="DYW354"/>
      <c r="DYX354"/>
      <c r="DYY354"/>
      <c r="DYZ354"/>
      <c r="DZA354"/>
      <c r="DZB354"/>
      <c r="DZC354"/>
      <c r="DZD354"/>
      <c r="DZE354"/>
      <c r="DZF354"/>
      <c r="DZG354"/>
      <c r="DZH354"/>
      <c r="DZI354"/>
      <c r="DZJ354"/>
      <c r="DZK354"/>
      <c r="DZL354"/>
      <c r="DZM354"/>
      <c r="DZN354"/>
      <c r="DZO354"/>
      <c r="DZP354"/>
      <c r="DZQ354"/>
      <c r="DZR354"/>
      <c r="DZS354"/>
      <c r="DZT354"/>
      <c r="DZU354"/>
      <c r="DZV354"/>
      <c r="DZW354"/>
      <c r="DZX354"/>
      <c r="DZY354"/>
      <c r="DZZ354"/>
      <c r="EAA354"/>
      <c r="EAB354"/>
      <c r="EAC354"/>
      <c r="EAD354"/>
      <c r="EAE354"/>
      <c r="EAF354"/>
      <c r="EAG354"/>
      <c r="EAH354"/>
      <c r="EAI354"/>
      <c r="EAJ354"/>
      <c r="EAK354"/>
      <c r="EAL354"/>
      <c r="EAM354"/>
      <c r="EAN354"/>
      <c r="EAO354"/>
      <c r="EAP354"/>
      <c r="EAQ354"/>
      <c r="EAR354"/>
      <c r="EAS354"/>
      <c r="EAT354"/>
      <c r="EAU354"/>
      <c r="EAV354"/>
      <c r="EAW354"/>
      <c r="EAX354"/>
      <c r="EAY354"/>
      <c r="EAZ354"/>
      <c r="EBA354"/>
      <c r="EBB354"/>
      <c r="EBC354"/>
      <c r="EBD354"/>
      <c r="EBE354"/>
      <c r="EBF354"/>
      <c r="EBG354"/>
      <c r="EBH354"/>
      <c r="EBI354"/>
      <c r="EBJ354"/>
      <c r="EBK354"/>
      <c r="EBL354"/>
      <c r="EBM354"/>
      <c r="EBN354"/>
      <c r="EBO354"/>
      <c r="EBP354"/>
      <c r="EBQ354"/>
      <c r="EBR354"/>
      <c r="EBS354"/>
      <c r="EBT354"/>
      <c r="EBU354"/>
      <c r="EBV354"/>
      <c r="EBW354"/>
      <c r="EBX354"/>
      <c r="EBY354"/>
      <c r="EBZ354"/>
      <c r="ECA354"/>
      <c r="ECB354"/>
      <c r="ECC354"/>
      <c r="ECD354"/>
      <c r="ECE354"/>
      <c r="ECF354"/>
      <c r="ECG354"/>
      <c r="ECH354"/>
      <c r="ECI354"/>
      <c r="ECJ354"/>
      <c r="ECK354"/>
      <c r="ECL354"/>
      <c r="ECM354"/>
      <c r="ECN354"/>
      <c r="ECO354"/>
      <c r="ECP354"/>
      <c r="ECQ354"/>
      <c r="ECR354"/>
      <c r="ECS354"/>
      <c r="ECT354"/>
      <c r="ECU354"/>
      <c r="ECV354"/>
      <c r="ECW354"/>
      <c r="ECX354"/>
      <c r="ECY354"/>
      <c r="ECZ354"/>
      <c r="EDA354"/>
      <c r="EDB354"/>
      <c r="EDC354"/>
      <c r="EDD354"/>
      <c r="EDE354"/>
      <c r="EDF354"/>
      <c r="EDG354"/>
      <c r="EDH354"/>
      <c r="EDI354"/>
      <c r="EDJ354"/>
      <c r="EDK354"/>
      <c r="EDL354"/>
      <c r="EDM354"/>
      <c r="EDN354"/>
      <c r="EDO354"/>
      <c r="EDP354"/>
      <c r="EDQ354"/>
      <c r="EDR354"/>
      <c r="EDS354"/>
      <c r="EDT354"/>
      <c r="EDU354"/>
      <c r="EDV354"/>
      <c r="EDW354"/>
      <c r="EDX354"/>
      <c r="EDY354"/>
      <c r="EDZ354"/>
      <c r="EEA354"/>
      <c r="EEB354"/>
      <c r="EEC354"/>
      <c r="EED354"/>
      <c r="EEE354"/>
      <c r="EEF354"/>
      <c r="EEG354"/>
      <c r="EEH354"/>
      <c r="EEI354"/>
      <c r="EEJ354"/>
      <c r="EEK354"/>
      <c r="EEL354"/>
      <c r="EEM354"/>
      <c r="EEN354"/>
      <c r="EEO354"/>
      <c r="EEP354"/>
      <c r="EEQ354"/>
      <c r="EER354"/>
      <c r="EES354"/>
      <c r="EET354"/>
      <c r="EEU354"/>
      <c r="EEV354"/>
      <c r="EEW354"/>
      <c r="EEX354"/>
      <c r="EEY354"/>
      <c r="EEZ354"/>
      <c r="EFA354"/>
      <c r="EFB354"/>
      <c r="EFC354"/>
      <c r="EFD354"/>
      <c r="EFE354"/>
      <c r="EFF354"/>
      <c r="EFG354"/>
      <c r="EFH354"/>
      <c r="EFI354"/>
      <c r="EFJ354"/>
      <c r="EFK354"/>
      <c r="EFL354"/>
      <c r="EFM354"/>
      <c r="EFN354"/>
      <c r="EFO354"/>
      <c r="EFP354"/>
      <c r="EFQ354"/>
      <c r="EFR354"/>
      <c r="EFS354"/>
      <c r="EFT354"/>
      <c r="EFU354"/>
      <c r="EFV354"/>
      <c r="EFW354"/>
      <c r="EFX354"/>
      <c r="EFY354"/>
      <c r="EFZ354"/>
      <c r="EGA354"/>
      <c r="EGB354"/>
      <c r="EGC354"/>
      <c r="EGD354"/>
      <c r="EGE354"/>
      <c r="EGF354"/>
      <c r="EGG354"/>
      <c r="EGH354"/>
      <c r="EGI354"/>
      <c r="EGJ354"/>
      <c r="EGK354"/>
      <c r="EGL354"/>
      <c r="EGM354"/>
      <c r="EGN354"/>
      <c r="EGO354"/>
      <c r="EGP354"/>
      <c r="EGQ354"/>
      <c r="EGR354"/>
      <c r="EGS354"/>
      <c r="EGT354"/>
      <c r="EGU354"/>
      <c r="EGV354"/>
      <c r="EGW354"/>
      <c r="EGX354"/>
      <c r="EGY354"/>
      <c r="EGZ354"/>
      <c r="EHA354"/>
      <c r="EHB354"/>
      <c r="EHC354"/>
      <c r="EHD354"/>
      <c r="EHE354"/>
      <c r="EHF354"/>
      <c r="EHG354"/>
      <c r="EHH354"/>
      <c r="EHI354"/>
      <c r="EHJ354"/>
      <c r="EHK354"/>
      <c r="EHL354"/>
      <c r="EHM354"/>
      <c r="EHN354"/>
      <c r="EHO354"/>
      <c r="EHP354"/>
      <c r="EHQ354"/>
      <c r="EHR354"/>
      <c r="EHS354"/>
      <c r="EHT354"/>
      <c r="EHU354"/>
      <c r="EHV354"/>
      <c r="EHW354"/>
      <c r="EHX354"/>
      <c r="EHY354"/>
      <c r="EHZ354"/>
      <c r="EIA354"/>
      <c r="EIB354"/>
      <c r="EIC354"/>
      <c r="EID354"/>
      <c r="EIE354"/>
      <c r="EIF354"/>
      <c r="EIG354"/>
      <c r="EIH354"/>
      <c r="EII354"/>
      <c r="EIJ354"/>
      <c r="EIK354"/>
      <c r="EIL354"/>
      <c r="EIM354"/>
      <c r="EIN354"/>
      <c r="EIO354"/>
      <c r="EIP354"/>
      <c r="EIQ354"/>
      <c r="EIR354"/>
      <c r="EIS354"/>
      <c r="EIT354"/>
      <c r="EIU354"/>
      <c r="EIV354"/>
      <c r="EIW354"/>
      <c r="EIX354"/>
      <c r="EIY354"/>
      <c r="EIZ354"/>
      <c r="EJA354"/>
      <c r="EJB354"/>
      <c r="EJC354"/>
      <c r="EJD354"/>
      <c r="EJE354"/>
      <c r="EJF354"/>
      <c r="EJG354"/>
      <c r="EJH354"/>
      <c r="EJI354"/>
      <c r="EJJ354"/>
      <c r="EJK354"/>
      <c r="EJL354"/>
      <c r="EJM354"/>
      <c r="EJN354"/>
      <c r="EJO354"/>
      <c r="EJP354"/>
      <c r="EJQ354"/>
      <c r="EJR354"/>
      <c r="EJS354"/>
      <c r="EJT354"/>
      <c r="EJU354"/>
      <c r="EJV354"/>
      <c r="EJW354"/>
      <c r="EJX354"/>
      <c r="EJY354"/>
      <c r="EJZ354"/>
      <c r="EKA354"/>
      <c r="EKB354"/>
      <c r="EKC354"/>
      <c r="EKD354"/>
      <c r="EKE354"/>
      <c r="EKF354"/>
      <c r="EKG354"/>
      <c r="EKH354"/>
      <c r="EKI354"/>
      <c r="EKJ354"/>
      <c r="EKK354"/>
      <c r="EKL354"/>
      <c r="EKM354"/>
      <c r="EKN354"/>
      <c r="EKO354"/>
      <c r="EKP354"/>
      <c r="EKQ354"/>
      <c r="EKR354"/>
      <c r="EKS354"/>
      <c r="EKT354"/>
      <c r="EKU354"/>
      <c r="EKV354"/>
      <c r="EKW354"/>
      <c r="EKX354"/>
      <c r="EKY354"/>
      <c r="EKZ354"/>
      <c r="ELA354"/>
      <c r="ELB354"/>
      <c r="ELC354"/>
      <c r="ELD354"/>
      <c r="ELE354"/>
      <c r="ELF354"/>
      <c r="ELG354"/>
      <c r="ELH354"/>
      <c r="ELI354"/>
      <c r="ELJ354"/>
      <c r="ELK354"/>
      <c r="ELL354"/>
      <c r="ELM354"/>
      <c r="ELN354"/>
      <c r="ELO354"/>
      <c r="ELP354"/>
      <c r="ELQ354"/>
      <c r="ELR354"/>
      <c r="ELS354"/>
      <c r="ELT354"/>
      <c r="ELU354"/>
      <c r="ELV354"/>
      <c r="ELW354"/>
      <c r="ELX354"/>
      <c r="ELY354"/>
      <c r="ELZ354"/>
      <c r="EMA354"/>
      <c r="EMB354"/>
      <c r="EMC354"/>
      <c r="EMD354"/>
      <c r="EME354"/>
      <c r="EMF354"/>
      <c r="EMG354"/>
      <c r="EMH354"/>
      <c r="EMI354"/>
      <c r="EMJ354"/>
      <c r="EMK354"/>
      <c r="EML354"/>
      <c r="EMM354"/>
      <c r="EMN354"/>
      <c r="EMO354"/>
      <c r="EMP354"/>
      <c r="EMQ354"/>
      <c r="EMR354"/>
      <c r="EMS354"/>
      <c r="EMT354"/>
      <c r="EMU354"/>
      <c r="EMV354"/>
      <c r="EMW354"/>
      <c r="EMX354"/>
      <c r="EMY354"/>
      <c r="EMZ354"/>
      <c r="ENA354"/>
      <c r="ENB354"/>
      <c r="ENC354"/>
      <c r="END354"/>
      <c r="ENE354"/>
      <c r="ENF354"/>
      <c r="ENG354"/>
      <c r="ENH354"/>
      <c r="ENI354"/>
      <c r="ENJ354"/>
      <c r="ENK354"/>
      <c r="ENL354"/>
      <c r="ENM354"/>
      <c r="ENN354"/>
      <c r="ENO354"/>
      <c r="ENP354"/>
      <c r="ENQ354"/>
      <c r="ENR354"/>
      <c r="ENS354"/>
      <c r="ENT354"/>
      <c r="ENU354"/>
      <c r="ENV354"/>
      <c r="ENW354"/>
      <c r="ENX354"/>
      <c r="ENY354"/>
      <c r="ENZ354"/>
      <c r="EOA354"/>
      <c r="EOB354"/>
      <c r="EOC354"/>
      <c r="EOD354"/>
      <c r="EOE354"/>
      <c r="EOF354"/>
      <c r="EOG354"/>
      <c r="EOH354"/>
      <c r="EOI354"/>
      <c r="EOJ354"/>
      <c r="EOK354"/>
      <c r="EOL354"/>
      <c r="EOM354"/>
      <c r="EON354"/>
      <c r="EOO354"/>
      <c r="EOP354"/>
      <c r="EOQ354"/>
      <c r="EOR354"/>
      <c r="EOS354"/>
      <c r="EOT354"/>
      <c r="EOU354"/>
      <c r="EOV354"/>
      <c r="EOW354"/>
      <c r="EOX354"/>
      <c r="EOY354"/>
      <c r="EOZ354"/>
      <c r="EPA354"/>
      <c r="EPB354"/>
      <c r="EPC354"/>
      <c r="EPD354"/>
      <c r="EPE354"/>
      <c r="EPF354"/>
      <c r="EPG354"/>
      <c r="EPH354"/>
      <c r="EPI354"/>
      <c r="EPJ354"/>
      <c r="EPK354"/>
      <c r="EPL354"/>
      <c r="EPM354"/>
      <c r="EPN354"/>
      <c r="EPO354"/>
      <c r="EPP354"/>
      <c r="EPQ354"/>
      <c r="EPR354"/>
      <c r="EPS354"/>
      <c r="EPT354"/>
      <c r="EPU354"/>
      <c r="EPV354"/>
      <c r="EPW354"/>
      <c r="EPX354"/>
      <c r="EPY354"/>
      <c r="EPZ354"/>
      <c r="EQA354"/>
      <c r="EQB354"/>
      <c r="EQC354"/>
      <c r="EQD354"/>
      <c r="EQE354"/>
      <c r="EQF354"/>
      <c r="EQG354"/>
      <c r="EQH354"/>
      <c r="EQI354"/>
      <c r="EQJ354"/>
      <c r="EQK354"/>
      <c r="EQL354"/>
      <c r="EQM354"/>
      <c r="EQN354"/>
      <c r="EQO354"/>
      <c r="EQP354"/>
      <c r="EQQ354"/>
      <c r="EQR354"/>
      <c r="EQS354"/>
      <c r="EQT354"/>
      <c r="EQU354"/>
      <c r="EQV354"/>
      <c r="EQW354"/>
      <c r="EQX354"/>
      <c r="EQY354"/>
      <c r="EQZ354"/>
      <c r="ERA354"/>
      <c r="ERB354"/>
      <c r="ERC354"/>
      <c r="ERD354"/>
      <c r="ERE354"/>
      <c r="ERF354"/>
      <c r="ERG354"/>
      <c r="ERH354"/>
      <c r="ERI354"/>
      <c r="ERJ354"/>
      <c r="ERK354"/>
      <c r="ERL354"/>
      <c r="ERM354"/>
      <c r="ERN354"/>
      <c r="ERO354"/>
      <c r="ERP354"/>
      <c r="ERQ354"/>
      <c r="ERR354"/>
      <c r="ERS354"/>
      <c r="ERT354"/>
      <c r="ERU354"/>
      <c r="ERV354"/>
      <c r="ERW354"/>
      <c r="ERX354"/>
      <c r="ERY354"/>
      <c r="ERZ354"/>
      <c r="ESA354"/>
      <c r="ESB354"/>
      <c r="ESC354"/>
      <c r="ESD354"/>
      <c r="ESE354"/>
      <c r="ESF354"/>
      <c r="ESG354"/>
      <c r="ESH354"/>
      <c r="ESI354"/>
      <c r="ESJ354"/>
      <c r="ESK354"/>
      <c r="ESL354"/>
      <c r="ESM354"/>
      <c r="ESN354"/>
      <c r="ESO354"/>
      <c r="ESP354"/>
      <c r="ESQ354"/>
      <c r="ESR354"/>
      <c r="ESS354"/>
      <c r="EST354"/>
      <c r="ESU354"/>
      <c r="ESV354"/>
      <c r="ESW354"/>
      <c r="ESX354"/>
      <c r="ESY354"/>
      <c r="ESZ354"/>
      <c r="ETA354"/>
      <c r="ETB354"/>
      <c r="ETC354"/>
      <c r="ETD354"/>
      <c r="ETE354"/>
      <c r="ETF354"/>
      <c r="ETG354"/>
      <c r="ETH354"/>
      <c r="ETI354"/>
      <c r="ETJ354"/>
      <c r="ETK354"/>
      <c r="ETL354"/>
      <c r="ETM354"/>
      <c r="ETN354"/>
      <c r="ETO354"/>
      <c r="ETP354"/>
      <c r="ETQ354"/>
      <c r="ETR354"/>
      <c r="ETS354"/>
      <c r="ETT354"/>
      <c r="ETU354"/>
      <c r="ETV354"/>
      <c r="ETW354"/>
      <c r="ETX354"/>
      <c r="ETY354"/>
      <c r="ETZ354"/>
      <c r="EUA354"/>
      <c r="EUB354"/>
      <c r="EUC354"/>
      <c r="EUD354"/>
      <c r="EUE354"/>
      <c r="EUF354"/>
      <c r="EUG354"/>
      <c r="EUH354"/>
      <c r="EUI354"/>
      <c r="EUJ354"/>
      <c r="EUK354"/>
      <c r="EUL354"/>
      <c r="EUM354"/>
      <c r="EUN354"/>
      <c r="EUO354"/>
      <c r="EUP354"/>
      <c r="EUQ354"/>
      <c r="EUR354"/>
      <c r="EUS354"/>
      <c r="EUT354"/>
      <c r="EUU354"/>
      <c r="EUV354"/>
      <c r="EUW354"/>
      <c r="EUX354"/>
      <c r="EUY354"/>
      <c r="EUZ354"/>
      <c r="EVA354"/>
      <c r="EVB354"/>
      <c r="EVC354"/>
      <c r="EVD354"/>
      <c r="EVE354"/>
      <c r="EVF354"/>
      <c r="EVG354"/>
      <c r="EVH354"/>
      <c r="EVI354"/>
      <c r="EVJ354"/>
      <c r="EVK354"/>
      <c r="EVL354"/>
      <c r="EVM354"/>
      <c r="EVN354"/>
      <c r="EVO354"/>
      <c r="EVP354"/>
      <c r="EVQ354"/>
      <c r="EVR354"/>
      <c r="EVS354"/>
      <c r="EVT354"/>
      <c r="EVU354"/>
      <c r="EVV354"/>
      <c r="EVW354"/>
      <c r="EVX354"/>
      <c r="EVY354"/>
      <c r="EVZ354"/>
      <c r="EWA354"/>
      <c r="EWB354"/>
      <c r="EWC354"/>
      <c r="EWD354"/>
      <c r="EWE354"/>
      <c r="EWF354"/>
      <c r="EWG354"/>
      <c r="EWH354"/>
      <c r="EWI354"/>
      <c r="EWJ354"/>
      <c r="EWK354"/>
      <c r="EWL354"/>
      <c r="EWM354"/>
      <c r="EWN354"/>
      <c r="EWO354"/>
      <c r="EWP354"/>
      <c r="EWQ354"/>
      <c r="EWR354"/>
      <c r="EWS354"/>
      <c r="EWT354"/>
      <c r="EWU354"/>
      <c r="EWV354"/>
      <c r="EWW354"/>
      <c r="EWX354"/>
      <c r="EWY354"/>
      <c r="EWZ354"/>
      <c r="EXA354"/>
      <c r="EXB354"/>
      <c r="EXC354"/>
      <c r="EXD354"/>
      <c r="EXE354"/>
      <c r="EXF354"/>
      <c r="EXG354"/>
      <c r="EXH354"/>
      <c r="EXI354"/>
      <c r="EXJ354"/>
      <c r="EXK354"/>
      <c r="EXL354"/>
      <c r="EXM354"/>
      <c r="EXN354"/>
      <c r="EXO354"/>
      <c r="EXP354"/>
      <c r="EXQ354"/>
      <c r="EXR354"/>
      <c r="EXS354"/>
      <c r="EXT354"/>
      <c r="EXU354"/>
      <c r="EXV354"/>
      <c r="EXW354"/>
      <c r="EXX354"/>
      <c r="EXY354"/>
      <c r="EXZ354"/>
      <c r="EYA354"/>
      <c r="EYB354"/>
      <c r="EYC354"/>
      <c r="EYD354"/>
      <c r="EYE354"/>
      <c r="EYF354"/>
      <c r="EYG354"/>
      <c r="EYH354"/>
      <c r="EYI354"/>
      <c r="EYJ354"/>
      <c r="EYK354"/>
      <c r="EYL354"/>
      <c r="EYM354"/>
      <c r="EYN354"/>
      <c r="EYO354"/>
      <c r="EYP354"/>
      <c r="EYQ354"/>
      <c r="EYR354"/>
      <c r="EYS354"/>
      <c r="EYT354"/>
      <c r="EYU354"/>
      <c r="EYV354"/>
      <c r="EYW354"/>
      <c r="EYX354"/>
      <c r="EYY354"/>
      <c r="EYZ354"/>
      <c r="EZA354"/>
      <c r="EZB354"/>
      <c r="EZC354"/>
      <c r="EZD354"/>
      <c r="EZE354"/>
      <c r="EZF354"/>
      <c r="EZG354"/>
      <c r="EZH354"/>
      <c r="EZI354"/>
      <c r="EZJ354"/>
      <c r="EZK354"/>
      <c r="EZL354"/>
      <c r="EZM354"/>
      <c r="EZN354"/>
      <c r="EZO354"/>
      <c r="EZP354"/>
      <c r="EZQ354"/>
      <c r="EZR354"/>
      <c r="EZS354"/>
      <c r="EZT354"/>
      <c r="EZU354"/>
      <c r="EZV354"/>
      <c r="EZW354"/>
      <c r="EZX354"/>
      <c r="EZY354"/>
      <c r="EZZ354"/>
      <c r="FAA354"/>
      <c r="FAB354"/>
      <c r="FAC354"/>
      <c r="FAD354"/>
      <c r="FAE354"/>
      <c r="FAF354"/>
      <c r="FAG354"/>
      <c r="FAH354"/>
      <c r="FAI354"/>
      <c r="FAJ354"/>
      <c r="FAK354"/>
      <c r="FAL354"/>
      <c r="FAM354"/>
      <c r="FAN354"/>
      <c r="FAO354"/>
      <c r="FAP354"/>
      <c r="FAQ354"/>
      <c r="FAR354"/>
      <c r="FAS354"/>
      <c r="FAT354"/>
      <c r="FAU354"/>
      <c r="FAV354"/>
      <c r="FAW354"/>
      <c r="FAX354"/>
      <c r="FAY354"/>
      <c r="FAZ354"/>
      <c r="FBA354"/>
      <c r="FBB354"/>
      <c r="FBC354"/>
      <c r="FBD354"/>
      <c r="FBE354"/>
      <c r="FBF354"/>
      <c r="FBG354"/>
      <c r="FBH354"/>
      <c r="FBI354"/>
      <c r="FBJ354"/>
      <c r="FBK354"/>
      <c r="FBL354"/>
      <c r="FBM354"/>
      <c r="FBN354"/>
      <c r="FBO354"/>
      <c r="FBP354"/>
      <c r="FBQ354"/>
      <c r="FBR354"/>
      <c r="FBS354"/>
      <c r="FBT354"/>
      <c r="FBU354"/>
      <c r="FBV354"/>
      <c r="FBW354"/>
      <c r="FBX354"/>
      <c r="FBY354"/>
      <c r="FBZ354"/>
      <c r="FCA354"/>
      <c r="FCB354"/>
      <c r="FCC354"/>
      <c r="FCD354"/>
      <c r="FCE354"/>
      <c r="FCF354"/>
      <c r="FCG354"/>
      <c r="FCH354"/>
      <c r="FCI354"/>
      <c r="FCJ354"/>
      <c r="FCK354"/>
      <c r="FCL354"/>
      <c r="FCM354"/>
      <c r="FCN354"/>
      <c r="FCO354"/>
      <c r="FCP354"/>
      <c r="FCQ354"/>
      <c r="FCR354"/>
      <c r="FCS354"/>
      <c r="FCT354"/>
      <c r="FCU354"/>
      <c r="FCV354"/>
      <c r="FCW354"/>
      <c r="FCX354"/>
      <c r="FCY354"/>
      <c r="FCZ354"/>
      <c r="FDA354"/>
      <c r="FDB354"/>
      <c r="FDC354"/>
      <c r="FDD354"/>
      <c r="FDE354"/>
      <c r="FDF354"/>
      <c r="FDG354"/>
      <c r="FDH354"/>
      <c r="FDI354"/>
      <c r="FDJ354"/>
      <c r="FDK354"/>
      <c r="FDL354"/>
      <c r="FDM354"/>
      <c r="FDN354"/>
      <c r="FDO354"/>
      <c r="FDP354"/>
      <c r="FDQ354"/>
      <c r="FDR354"/>
      <c r="FDS354"/>
      <c r="FDT354"/>
      <c r="FDU354"/>
      <c r="FDV354"/>
      <c r="FDW354"/>
      <c r="FDX354"/>
      <c r="FDY354"/>
      <c r="FDZ354"/>
      <c r="FEA354"/>
      <c r="FEB354"/>
      <c r="FEC354"/>
      <c r="FED354"/>
      <c r="FEE354"/>
      <c r="FEF354"/>
      <c r="FEG354"/>
      <c r="FEH354"/>
      <c r="FEI354"/>
      <c r="FEJ354"/>
      <c r="FEK354"/>
      <c r="FEL354"/>
      <c r="FEM354"/>
      <c r="FEN354"/>
      <c r="FEO354"/>
      <c r="FEP354"/>
      <c r="FEQ354"/>
      <c r="FER354"/>
      <c r="FES354"/>
      <c r="FET354"/>
      <c r="FEU354"/>
      <c r="FEV354"/>
      <c r="FEW354"/>
      <c r="FEX354"/>
      <c r="FEY354"/>
      <c r="FEZ354"/>
      <c r="FFA354"/>
      <c r="FFB354"/>
      <c r="FFC354"/>
      <c r="FFD354"/>
      <c r="FFE354"/>
      <c r="FFF354"/>
      <c r="FFG354"/>
      <c r="FFH354"/>
      <c r="FFI354"/>
      <c r="FFJ354"/>
      <c r="FFK354"/>
      <c r="FFL354"/>
      <c r="FFM354"/>
      <c r="FFN354"/>
      <c r="FFO354"/>
      <c r="FFP354"/>
      <c r="FFQ354"/>
      <c r="FFR354"/>
      <c r="FFS354"/>
      <c r="FFT354"/>
      <c r="FFU354"/>
      <c r="FFV354"/>
      <c r="FFW354"/>
      <c r="FFX354"/>
      <c r="FFY354"/>
      <c r="FFZ354"/>
      <c r="FGA354"/>
      <c r="FGB354"/>
      <c r="FGC354"/>
      <c r="FGD354"/>
      <c r="FGE354"/>
      <c r="FGF354"/>
      <c r="FGG354"/>
      <c r="FGH354"/>
      <c r="FGI354"/>
      <c r="FGJ354"/>
      <c r="FGK354"/>
      <c r="FGL354"/>
      <c r="FGM354"/>
      <c r="FGN354"/>
      <c r="FGO354"/>
      <c r="FGP354"/>
      <c r="FGQ354"/>
      <c r="FGR354"/>
      <c r="FGS354"/>
      <c r="FGT354"/>
      <c r="FGU354"/>
      <c r="FGV354"/>
      <c r="FGW354"/>
      <c r="FGX354"/>
      <c r="FGY354"/>
      <c r="FGZ354"/>
      <c r="FHA354"/>
      <c r="FHB354"/>
      <c r="FHC354"/>
      <c r="FHD354"/>
      <c r="FHE354"/>
      <c r="FHF354"/>
      <c r="FHG354"/>
      <c r="FHH354"/>
      <c r="FHI354"/>
      <c r="FHJ354"/>
      <c r="FHK354"/>
      <c r="FHL354"/>
      <c r="FHM354"/>
      <c r="FHN354"/>
      <c r="FHO354"/>
      <c r="FHP354"/>
      <c r="FHQ354"/>
      <c r="FHR354"/>
      <c r="FHS354"/>
      <c r="FHT354"/>
      <c r="FHU354"/>
      <c r="FHV354"/>
      <c r="FHW354"/>
      <c r="FHX354"/>
      <c r="FHY354"/>
      <c r="FHZ354"/>
      <c r="FIA354"/>
      <c r="FIB354"/>
      <c r="FIC354"/>
      <c r="FID354"/>
      <c r="FIE354"/>
      <c r="FIF354"/>
      <c r="FIG354"/>
      <c r="FIH354"/>
      <c r="FII354"/>
      <c r="FIJ354"/>
      <c r="FIK354"/>
      <c r="FIL354"/>
      <c r="FIM354"/>
      <c r="FIN354"/>
      <c r="FIO354"/>
      <c r="FIP354"/>
      <c r="FIQ354"/>
      <c r="FIR354"/>
      <c r="FIS354"/>
      <c r="FIT354"/>
      <c r="FIU354"/>
      <c r="FIV354"/>
      <c r="FIW354"/>
      <c r="FIX354"/>
      <c r="FIY354"/>
      <c r="FIZ354"/>
      <c r="FJA354"/>
      <c r="FJB354"/>
      <c r="FJC354"/>
      <c r="FJD354"/>
      <c r="FJE354"/>
      <c r="FJF354"/>
      <c r="FJG354"/>
      <c r="FJH354"/>
      <c r="FJI354"/>
      <c r="FJJ354"/>
      <c r="FJK354"/>
      <c r="FJL354"/>
      <c r="FJM354"/>
      <c r="FJN354"/>
      <c r="FJO354"/>
      <c r="FJP354"/>
      <c r="FJQ354"/>
      <c r="FJR354"/>
      <c r="FJS354"/>
      <c r="FJT354"/>
      <c r="FJU354"/>
      <c r="FJV354"/>
      <c r="FJW354"/>
      <c r="FJX354"/>
      <c r="FJY354"/>
      <c r="FJZ354"/>
      <c r="FKA354"/>
      <c r="FKB354"/>
      <c r="FKC354"/>
      <c r="FKD354"/>
      <c r="FKE354"/>
      <c r="FKF354"/>
      <c r="FKG354"/>
      <c r="FKH354"/>
      <c r="FKI354"/>
      <c r="FKJ354"/>
      <c r="FKK354"/>
      <c r="FKL354"/>
      <c r="FKM354"/>
      <c r="FKN354"/>
      <c r="FKO354"/>
      <c r="FKP354"/>
      <c r="FKQ354"/>
      <c r="FKR354"/>
      <c r="FKS354"/>
      <c r="FKT354"/>
      <c r="FKU354"/>
      <c r="FKV354"/>
      <c r="FKW354"/>
      <c r="FKX354"/>
      <c r="FKY354"/>
      <c r="FKZ354"/>
      <c r="FLA354"/>
      <c r="FLB354"/>
      <c r="FLC354"/>
      <c r="FLD354"/>
      <c r="FLE354"/>
      <c r="FLF354"/>
      <c r="FLG354"/>
      <c r="FLH354"/>
      <c r="FLI354"/>
      <c r="FLJ354"/>
      <c r="FLK354"/>
      <c r="FLL354"/>
      <c r="FLM354"/>
      <c r="FLN354"/>
      <c r="FLO354"/>
      <c r="FLP354"/>
      <c r="FLQ354"/>
      <c r="FLR354"/>
      <c r="FLS354"/>
      <c r="FLT354"/>
      <c r="FLU354"/>
      <c r="FLV354"/>
      <c r="FLW354"/>
      <c r="FLX354"/>
      <c r="FLY354"/>
      <c r="FLZ354"/>
      <c r="FMA354"/>
      <c r="FMB354"/>
      <c r="FMC354"/>
      <c r="FMD354"/>
      <c r="FME354"/>
      <c r="FMF354"/>
      <c r="FMG354"/>
      <c r="FMH354"/>
      <c r="FMI354"/>
      <c r="FMJ354"/>
      <c r="FMK354"/>
      <c r="FML354"/>
      <c r="FMM354"/>
      <c r="FMN354"/>
      <c r="FMO354"/>
      <c r="FMP354"/>
      <c r="FMQ354"/>
      <c r="FMR354"/>
      <c r="FMS354"/>
      <c r="FMT354"/>
      <c r="FMU354"/>
      <c r="FMV354"/>
      <c r="FMW354"/>
      <c r="FMX354"/>
      <c r="FMY354"/>
      <c r="FMZ354"/>
      <c r="FNA354"/>
      <c r="FNB354"/>
      <c r="FNC354"/>
      <c r="FND354"/>
      <c r="FNE354"/>
      <c r="FNF354"/>
      <c r="FNG354"/>
      <c r="FNH354"/>
      <c r="FNI354"/>
      <c r="FNJ354"/>
      <c r="FNK354"/>
      <c r="FNL354"/>
      <c r="FNM354"/>
      <c r="FNN354"/>
      <c r="FNO354"/>
      <c r="FNP354"/>
      <c r="FNQ354"/>
      <c r="FNR354"/>
      <c r="FNS354"/>
      <c r="FNT354"/>
      <c r="FNU354"/>
      <c r="FNV354"/>
      <c r="FNW354"/>
      <c r="FNX354"/>
      <c r="FNY354"/>
      <c r="FNZ354"/>
      <c r="FOA354"/>
      <c r="FOB354"/>
      <c r="FOC354"/>
      <c r="FOD354"/>
      <c r="FOE354"/>
      <c r="FOF354"/>
      <c r="FOG354"/>
      <c r="FOH354"/>
      <c r="FOI354"/>
      <c r="FOJ354"/>
      <c r="FOK354"/>
      <c r="FOL354"/>
      <c r="FOM354"/>
      <c r="FON354"/>
      <c r="FOO354"/>
      <c r="FOP354"/>
      <c r="FOQ354"/>
      <c r="FOR354"/>
      <c r="FOS354"/>
      <c r="FOT354"/>
      <c r="FOU354"/>
      <c r="FOV354"/>
      <c r="FOW354"/>
      <c r="FOX354"/>
      <c r="FOY354"/>
      <c r="FOZ354"/>
      <c r="FPA354"/>
      <c r="FPB354"/>
      <c r="FPC354"/>
      <c r="FPD354"/>
      <c r="FPE354"/>
      <c r="FPF354"/>
      <c r="FPG354"/>
      <c r="FPH354"/>
      <c r="FPI354"/>
      <c r="FPJ354"/>
      <c r="FPK354"/>
      <c r="FPL354"/>
      <c r="FPM354"/>
      <c r="FPN354"/>
      <c r="FPO354"/>
      <c r="FPP354"/>
      <c r="FPQ354"/>
      <c r="FPR354"/>
      <c r="FPS354"/>
      <c r="FPT354"/>
      <c r="FPU354"/>
      <c r="FPV354"/>
      <c r="FPW354"/>
      <c r="FPX354"/>
      <c r="FPY354"/>
      <c r="FPZ354"/>
      <c r="FQA354"/>
      <c r="FQB354"/>
      <c r="FQC354"/>
      <c r="FQD354"/>
      <c r="FQE354"/>
      <c r="FQF354"/>
      <c r="FQG354"/>
      <c r="FQH354"/>
      <c r="FQI354"/>
      <c r="FQJ354"/>
      <c r="FQK354"/>
      <c r="FQL354"/>
      <c r="FQM354"/>
      <c r="FQN354"/>
      <c r="FQO354"/>
      <c r="FQP354"/>
      <c r="FQQ354"/>
      <c r="FQR354"/>
      <c r="FQS354"/>
      <c r="FQT354"/>
      <c r="FQU354"/>
      <c r="FQV354"/>
      <c r="FQW354"/>
      <c r="FQX354"/>
      <c r="FQY354"/>
      <c r="FQZ354"/>
      <c r="FRA354"/>
      <c r="FRB354"/>
      <c r="FRC354"/>
      <c r="FRD354"/>
      <c r="FRE354"/>
      <c r="FRF354"/>
      <c r="FRG354"/>
      <c r="FRH354"/>
      <c r="FRI354"/>
      <c r="FRJ354"/>
      <c r="FRK354"/>
      <c r="FRL354"/>
      <c r="FRM354"/>
      <c r="FRN354"/>
      <c r="FRO354"/>
      <c r="FRP354"/>
      <c r="FRQ354"/>
      <c r="FRR354"/>
      <c r="FRS354"/>
      <c r="FRT354"/>
      <c r="FRU354"/>
      <c r="FRV354"/>
      <c r="FRW354"/>
      <c r="FRX354"/>
      <c r="FRY354"/>
      <c r="FRZ354"/>
      <c r="FSA354"/>
      <c r="FSB354"/>
      <c r="FSC354"/>
      <c r="FSD354"/>
      <c r="FSE354"/>
      <c r="FSF354"/>
      <c r="FSG354"/>
      <c r="FSH354"/>
      <c r="FSI354"/>
      <c r="FSJ354"/>
      <c r="FSK354"/>
      <c r="FSL354"/>
      <c r="FSM354"/>
      <c r="FSN354"/>
      <c r="FSO354"/>
      <c r="FSP354"/>
      <c r="FSQ354"/>
      <c r="FSR354"/>
      <c r="FSS354"/>
      <c r="FST354"/>
      <c r="FSU354"/>
      <c r="FSV354"/>
      <c r="FSW354"/>
      <c r="FSX354"/>
      <c r="FSY354"/>
      <c r="FSZ354"/>
      <c r="FTA354"/>
      <c r="FTB354"/>
      <c r="FTC354"/>
      <c r="FTD354"/>
      <c r="FTE354"/>
      <c r="FTF354"/>
      <c r="FTG354"/>
      <c r="FTH354"/>
      <c r="FTI354"/>
      <c r="FTJ354"/>
      <c r="FTK354"/>
      <c r="FTL354"/>
      <c r="FTM354"/>
      <c r="FTN354"/>
      <c r="FTO354"/>
      <c r="FTP354"/>
      <c r="FTQ354"/>
      <c r="FTR354"/>
      <c r="FTS354"/>
      <c r="FTT354"/>
      <c r="FTU354"/>
      <c r="FTV354"/>
      <c r="FTW354"/>
      <c r="FTX354"/>
      <c r="FTY354"/>
      <c r="FTZ354"/>
      <c r="FUA354"/>
      <c r="FUB354"/>
      <c r="FUC354"/>
      <c r="FUD354"/>
      <c r="FUE354"/>
      <c r="FUF354"/>
      <c r="FUG354"/>
      <c r="FUH354"/>
      <c r="FUI354"/>
      <c r="FUJ354"/>
      <c r="FUK354"/>
      <c r="FUL354"/>
      <c r="FUM354"/>
      <c r="FUN354"/>
      <c r="FUO354"/>
      <c r="FUP354"/>
      <c r="FUQ354"/>
      <c r="FUR354"/>
      <c r="FUS354"/>
      <c r="FUT354"/>
      <c r="FUU354"/>
      <c r="FUV354"/>
      <c r="FUW354"/>
      <c r="FUX354"/>
      <c r="FUY354"/>
      <c r="FUZ354"/>
      <c r="FVA354"/>
      <c r="FVB354"/>
      <c r="FVC354"/>
      <c r="FVD354"/>
      <c r="FVE354"/>
      <c r="FVF354"/>
      <c r="FVG354"/>
      <c r="FVH354"/>
      <c r="FVI354"/>
      <c r="FVJ354"/>
      <c r="FVK354"/>
      <c r="FVL354"/>
      <c r="FVM354"/>
      <c r="FVN354"/>
      <c r="FVO354"/>
      <c r="FVP354"/>
      <c r="FVQ354"/>
      <c r="FVR354"/>
      <c r="FVS354"/>
      <c r="FVT354"/>
      <c r="FVU354"/>
      <c r="FVV354"/>
      <c r="FVW354"/>
      <c r="FVX354"/>
      <c r="FVY354"/>
      <c r="FVZ354"/>
      <c r="FWA354"/>
      <c r="FWB354"/>
      <c r="FWC354"/>
      <c r="FWD354"/>
      <c r="FWE354"/>
      <c r="FWF354"/>
      <c r="FWG354"/>
      <c r="FWH354"/>
      <c r="FWI354"/>
      <c r="FWJ354"/>
      <c r="FWK354"/>
      <c r="FWL354"/>
      <c r="FWM354"/>
      <c r="FWN354"/>
      <c r="FWO354"/>
      <c r="FWP354"/>
      <c r="FWQ354"/>
      <c r="FWR354"/>
      <c r="FWS354"/>
      <c r="FWT354"/>
      <c r="FWU354"/>
      <c r="FWV354"/>
      <c r="FWW354"/>
      <c r="FWX354"/>
      <c r="FWY354"/>
      <c r="FWZ354"/>
      <c r="FXA354"/>
      <c r="FXB354"/>
      <c r="FXC354"/>
      <c r="FXD354"/>
      <c r="FXE354"/>
      <c r="FXF354"/>
      <c r="FXG354"/>
      <c r="FXH354"/>
      <c r="FXI354"/>
      <c r="FXJ354"/>
      <c r="FXK354"/>
      <c r="FXL354"/>
      <c r="FXM354"/>
      <c r="FXN354"/>
      <c r="FXO354"/>
      <c r="FXP354"/>
      <c r="FXQ354"/>
      <c r="FXR354"/>
      <c r="FXS354"/>
      <c r="FXT354"/>
      <c r="FXU354"/>
      <c r="FXV354"/>
      <c r="FXW354"/>
      <c r="FXX354"/>
      <c r="FXY354"/>
      <c r="FXZ354"/>
      <c r="FYA354"/>
      <c r="FYB354"/>
      <c r="FYC354"/>
      <c r="FYD354"/>
      <c r="FYE354"/>
      <c r="FYF354"/>
      <c r="FYG354"/>
      <c r="FYH354"/>
      <c r="FYI354"/>
      <c r="FYJ354"/>
      <c r="FYK354"/>
      <c r="FYL354"/>
      <c r="FYM354"/>
      <c r="FYN354"/>
      <c r="FYO354"/>
      <c r="FYP354"/>
      <c r="FYQ354"/>
      <c r="FYR354"/>
      <c r="FYS354"/>
      <c r="FYT354"/>
      <c r="FYU354"/>
      <c r="FYV354"/>
      <c r="FYW354"/>
      <c r="FYX354"/>
      <c r="FYY354"/>
      <c r="FYZ354"/>
      <c r="FZA354"/>
      <c r="FZB354"/>
      <c r="FZC354"/>
      <c r="FZD354"/>
      <c r="FZE354"/>
      <c r="FZF354"/>
      <c r="FZG354"/>
      <c r="FZH354"/>
      <c r="FZI354"/>
      <c r="FZJ354"/>
      <c r="FZK354"/>
      <c r="FZL354"/>
      <c r="FZM354"/>
      <c r="FZN354"/>
      <c r="FZO354"/>
      <c r="FZP354"/>
      <c r="FZQ354"/>
      <c r="FZR354"/>
      <c r="FZS354"/>
      <c r="FZT354"/>
      <c r="FZU354"/>
      <c r="FZV354"/>
      <c r="FZW354"/>
      <c r="FZX354"/>
      <c r="FZY354"/>
      <c r="FZZ354"/>
      <c r="GAA354"/>
      <c r="GAB354"/>
      <c r="GAC354"/>
      <c r="GAD354"/>
      <c r="GAE354"/>
      <c r="GAF354"/>
      <c r="GAG354"/>
      <c r="GAH354"/>
      <c r="GAI354"/>
      <c r="GAJ354"/>
      <c r="GAK354"/>
      <c r="GAL354"/>
      <c r="GAM354"/>
      <c r="GAN354"/>
      <c r="GAO354"/>
      <c r="GAP354"/>
      <c r="GAQ354"/>
      <c r="GAR354"/>
      <c r="GAS354"/>
      <c r="GAT354"/>
      <c r="GAU354"/>
      <c r="GAV354"/>
      <c r="GAW354"/>
      <c r="GAX354"/>
      <c r="GAY354"/>
      <c r="GAZ354"/>
      <c r="GBA354"/>
      <c r="GBB354"/>
      <c r="GBC354"/>
      <c r="GBD354"/>
      <c r="GBE354"/>
      <c r="GBF354"/>
      <c r="GBG354"/>
      <c r="GBH354"/>
      <c r="GBI354"/>
      <c r="GBJ354"/>
      <c r="GBK354"/>
      <c r="GBL354"/>
      <c r="GBM354"/>
      <c r="GBN354"/>
      <c r="GBO354"/>
      <c r="GBP354"/>
      <c r="GBQ354"/>
      <c r="GBR354"/>
      <c r="GBS354"/>
      <c r="GBT354"/>
      <c r="GBU354"/>
      <c r="GBV354"/>
      <c r="GBW354"/>
      <c r="GBX354"/>
      <c r="GBY354"/>
      <c r="GBZ354"/>
      <c r="GCA354"/>
      <c r="GCB354"/>
      <c r="GCC354"/>
      <c r="GCD354"/>
      <c r="GCE354"/>
      <c r="GCF354"/>
      <c r="GCG354"/>
      <c r="GCH354"/>
      <c r="GCI354"/>
      <c r="GCJ354"/>
      <c r="GCK354"/>
      <c r="GCL354"/>
      <c r="GCM354"/>
      <c r="GCN354"/>
      <c r="GCO354"/>
      <c r="GCP354"/>
      <c r="GCQ354"/>
      <c r="GCR354"/>
      <c r="GCS354"/>
      <c r="GCT354"/>
      <c r="GCU354"/>
      <c r="GCV354"/>
      <c r="GCW354"/>
      <c r="GCX354"/>
      <c r="GCY354"/>
      <c r="GCZ354"/>
      <c r="GDA354"/>
      <c r="GDB354"/>
      <c r="GDC354"/>
      <c r="GDD354"/>
      <c r="GDE354"/>
      <c r="GDF354"/>
      <c r="GDG354"/>
      <c r="GDH354"/>
      <c r="GDI354"/>
      <c r="GDJ354"/>
      <c r="GDK354"/>
      <c r="GDL354"/>
      <c r="GDM354"/>
      <c r="GDN354"/>
      <c r="GDO354"/>
      <c r="GDP354"/>
      <c r="GDQ354"/>
      <c r="GDR354"/>
      <c r="GDS354"/>
      <c r="GDT354"/>
      <c r="GDU354"/>
      <c r="GDV354"/>
      <c r="GDW354"/>
      <c r="GDX354"/>
      <c r="GDY354"/>
      <c r="GDZ354"/>
      <c r="GEA354"/>
      <c r="GEB354"/>
      <c r="GEC354"/>
      <c r="GED354"/>
      <c r="GEE354"/>
      <c r="GEF354"/>
      <c r="GEG354"/>
      <c r="GEH354"/>
      <c r="GEI354"/>
      <c r="GEJ354"/>
      <c r="GEK354"/>
      <c r="GEL354"/>
      <c r="GEM354"/>
      <c r="GEN354"/>
      <c r="GEO354"/>
      <c r="GEP354"/>
      <c r="GEQ354"/>
      <c r="GER354"/>
      <c r="GES354"/>
      <c r="GET354"/>
      <c r="GEU354"/>
      <c r="GEV354"/>
      <c r="GEW354"/>
      <c r="GEX354"/>
      <c r="GEY354"/>
      <c r="GEZ354"/>
      <c r="GFA354"/>
      <c r="GFB354"/>
      <c r="GFC354"/>
      <c r="GFD354"/>
      <c r="GFE354"/>
      <c r="GFF354"/>
      <c r="GFG354"/>
      <c r="GFH354"/>
      <c r="GFI354"/>
      <c r="GFJ354"/>
      <c r="GFK354"/>
      <c r="GFL354"/>
      <c r="GFM354"/>
      <c r="GFN354"/>
      <c r="GFO354"/>
      <c r="GFP354"/>
      <c r="GFQ354"/>
      <c r="GFR354"/>
      <c r="GFS354"/>
      <c r="GFT354"/>
      <c r="GFU354"/>
      <c r="GFV354"/>
      <c r="GFW354"/>
      <c r="GFX354"/>
      <c r="GFY354"/>
      <c r="GFZ354"/>
      <c r="GGA354"/>
      <c r="GGB354"/>
      <c r="GGC354"/>
      <c r="GGD354"/>
      <c r="GGE354"/>
      <c r="GGF354"/>
      <c r="GGG354"/>
      <c r="GGH354"/>
      <c r="GGI354"/>
      <c r="GGJ354"/>
      <c r="GGK354"/>
      <c r="GGL354"/>
      <c r="GGM354"/>
      <c r="GGN354"/>
      <c r="GGO354"/>
      <c r="GGP354"/>
      <c r="GGQ354"/>
      <c r="GGR354"/>
      <c r="GGS354"/>
      <c r="GGT354"/>
      <c r="GGU354"/>
      <c r="GGV354"/>
      <c r="GGW354"/>
      <c r="GGX354"/>
      <c r="GGY354"/>
      <c r="GGZ354"/>
      <c r="GHA354"/>
      <c r="GHB354"/>
      <c r="GHC354"/>
      <c r="GHD354"/>
      <c r="GHE354"/>
      <c r="GHF354"/>
      <c r="GHG354"/>
      <c r="GHH354"/>
      <c r="GHI354"/>
      <c r="GHJ354"/>
      <c r="GHK354"/>
      <c r="GHL354"/>
      <c r="GHM354"/>
      <c r="GHN354"/>
      <c r="GHO354"/>
      <c r="GHP354"/>
      <c r="GHQ354"/>
      <c r="GHR354"/>
      <c r="GHS354"/>
      <c r="GHT354"/>
      <c r="GHU354"/>
      <c r="GHV354"/>
      <c r="GHW354"/>
      <c r="GHX354"/>
      <c r="GHY354"/>
      <c r="GHZ354"/>
      <c r="GIA354"/>
      <c r="GIB354"/>
      <c r="GIC354"/>
      <c r="GID354"/>
      <c r="GIE354"/>
      <c r="GIF354"/>
      <c r="GIG354"/>
      <c r="GIH354"/>
      <c r="GII354"/>
      <c r="GIJ354"/>
      <c r="GIK354"/>
      <c r="GIL354"/>
      <c r="GIM354"/>
      <c r="GIN354"/>
      <c r="GIO354"/>
      <c r="GIP354"/>
      <c r="GIQ354"/>
      <c r="GIR354"/>
      <c r="GIS354"/>
      <c r="GIT354"/>
      <c r="GIU354"/>
      <c r="GIV354"/>
      <c r="GIW354"/>
      <c r="GIX354"/>
      <c r="GIY354"/>
      <c r="GIZ354"/>
      <c r="GJA354"/>
      <c r="GJB354"/>
      <c r="GJC354"/>
      <c r="GJD354"/>
      <c r="GJE354"/>
      <c r="GJF354"/>
      <c r="GJG354"/>
      <c r="GJH354"/>
      <c r="GJI354"/>
      <c r="GJJ354"/>
      <c r="GJK354"/>
      <c r="GJL354"/>
      <c r="GJM354"/>
      <c r="GJN354"/>
      <c r="GJO354"/>
      <c r="GJP354"/>
      <c r="GJQ354"/>
      <c r="GJR354"/>
      <c r="GJS354"/>
      <c r="GJT354"/>
      <c r="GJU354"/>
      <c r="GJV354"/>
      <c r="GJW354"/>
      <c r="GJX354"/>
      <c r="GJY354"/>
      <c r="GJZ354"/>
      <c r="GKA354"/>
      <c r="GKB354"/>
      <c r="GKC354"/>
      <c r="GKD354"/>
      <c r="GKE354"/>
      <c r="GKF354"/>
      <c r="GKG354"/>
      <c r="GKH354"/>
      <c r="GKI354"/>
      <c r="GKJ354"/>
      <c r="GKK354"/>
      <c r="GKL354"/>
      <c r="GKM354"/>
      <c r="GKN354"/>
      <c r="GKO354"/>
      <c r="GKP354"/>
      <c r="GKQ354"/>
      <c r="GKR354"/>
      <c r="GKS354"/>
      <c r="GKT354"/>
      <c r="GKU354"/>
      <c r="GKV354"/>
      <c r="GKW354"/>
      <c r="GKX354"/>
      <c r="GKY354"/>
      <c r="GKZ354"/>
      <c r="GLA354"/>
      <c r="GLB354"/>
      <c r="GLC354"/>
      <c r="GLD354"/>
      <c r="GLE354"/>
      <c r="GLF354"/>
      <c r="GLG354"/>
      <c r="GLH354"/>
      <c r="GLI354"/>
      <c r="GLJ354"/>
      <c r="GLK354"/>
      <c r="GLL354"/>
      <c r="GLM354"/>
      <c r="GLN354"/>
      <c r="GLO354"/>
      <c r="GLP354"/>
      <c r="GLQ354"/>
      <c r="GLR354"/>
      <c r="GLS354"/>
      <c r="GLT354"/>
      <c r="GLU354"/>
      <c r="GLV354"/>
      <c r="GLW354"/>
      <c r="GLX354"/>
      <c r="GLY354"/>
      <c r="GLZ354"/>
      <c r="GMA354"/>
      <c r="GMB354"/>
      <c r="GMC354"/>
      <c r="GMD354"/>
      <c r="GME354"/>
      <c r="GMF354"/>
      <c r="GMG354"/>
      <c r="GMH354"/>
      <c r="GMI354"/>
      <c r="GMJ354"/>
      <c r="GMK354"/>
      <c r="GML354"/>
      <c r="GMM354"/>
      <c r="GMN354"/>
      <c r="GMO354"/>
      <c r="GMP354"/>
      <c r="GMQ354"/>
      <c r="GMR354"/>
      <c r="GMS354"/>
      <c r="GMT354"/>
      <c r="GMU354"/>
      <c r="GMV354"/>
      <c r="GMW354"/>
      <c r="GMX354"/>
      <c r="GMY354"/>
      <c r="GMZ354"/>
      <c r="GNA354"/>
      <c r="GNB354"/>
      <c r="GNC354"/>
      <c r="GND354"/>
      <c r="GNE354"/>
      <c r="GNF354"/>
      <c r="GNG354"/>
      <c r="GNH354"/>
      <c r="GNI354"/>
      <c r="GNJ354"/>
      <c r="GNK354"/>
      <c r="GNL354"/>
      <c r="GNM354"/>
      <c r="GNN354"/>
      <c r="GNO354"/>
      <c r="GNP354"/>
      <c r="GNQ354"/>
      <c r="GNR354"/>
      <c r="GNS354"/>
      <c r="GNT354"/>
      <c r="GNU354"/>
      <c r="GNV354"/>
      <c r="GNW354"/>
      <c r="GNX354"/>
      <c r="GNY354"/>
      <c r="GNZ354"/>
      <c r="GOA354"/>
      <c r="GOB354"/>
      <c r="GOC354"/>
      <c r="GOD354"/>
      <c r="GOE354"/>
      <c r="GOF354"/>
      <c r="GOG354"/>
      <c r="GOH354"/>
      <c r="GOI354"/>
      <c r="GOJ354"/>
      <c r="GOK354"/>
      <c r="GOL354"/>
      <c r="GOM354"/>
      <c r="GON354"/>
      <c r="GOO354"/>
      <c r="GOP354"/>
      <c r="GOQ354"/>
      <c r="GOR354"/>
      <c r="GOS354"/>
      <c r="GOT354"/>
      <c r="GOU354"/>
      <c r="GOV354"/>
      <c r="GOW354"/>
      <c r="GOX354"/>
      <c r="GOY354"/>
      <c r="GOZ354"/>
      <c r="GPA354"/>
      <c r="GPB354"/>
      <c r="GPC354"/>
      <c r="GPD354"/>
      <c r="GPE354"/>
      <c r="GPF354"/>
      <c r="GPG354"/>
      <c r="GPH354"/>
      <c r="GPI354"/>
      <c r="GPJ354"/>
      <c r="GPK354"/>
      <c r="GPL354"/>
      <c r="GPM354"/>
      <c r="GPN354"/>
      <c r="GPO354"/>
      <c r="GPP354"/>
      <c r="GPQ354"/>
      <c r="GPR354"/>
      <c r="GPS354"/>
      <c r="GPT354"/>
      <c r="GPU354"/>
      <c r="GPV354"/>
      <c r="GPW354"/>
      <c r="GPX354"/>
      <c r="GPY354"/>
      <c r="GPZ354"/>
      <c r="GQA354"/>
      <c r="GQB354"/>
      <c r="GQC354"/>
      <c r="GQD354"/>
      <c r="GQE354"/>
      <c r="GQF354"/>
      <c r="GQG354"/>
      <c r="GQH354"/>
      <c r="GQI354"/>
      <c r="GQJ354"/>
      <c r="GQK354"/>
      <c r="GQL354"/>
      <c r="GQM354"/>
      <c r="GQN354"/>
      <c r="GQO354"/>
      <c r="GQP354"/>
      <c r="GQQ354"/>
      <c r="GQR354"/>
      <c r="GQS354"/>
      <c r="GQT354"/>
      <c r="GQU354"/>
      <c r="GQV354"/>
      <c r="GQW354"/>
      <c r="GQX354"/>
      <c r="GQY354"/>
      <c r="GQZ354"/>
      <c r="GRA354"/>
      <c r="GRB354"/>
      <c r="GRC354"/>
      <c r="GRD354"/>
      <c r="GRE354"/>
      <c r="GRF354"/>
      <c r="GRG354"/>
      <c r="GRH354"/>
      <c r="GRI354"/>
      <c r="GRJ354"/>
      <c r="GRK354"/>
      <c r="GRL354"/>
      <c r="GRM354"/>
      <c r="GRN354"/>
      <c r="GRO354"/>
      <c r="GRP354"/>
      <c r="GRQ354"/>
      <c r="GRR354"/>
      <c r="GRS354"/>
      <c r="GRT354"/>
      <c r="GRU354"/>
      <c r="GRV354"/>
      <c r="GRW354"/>
      <c r="GRX354"/>
      <c r="GRY354"/>
      <c r="GRZ354"/>
      <c r="GSA354"/>
      <c r="GSB354"/>
      <c r="GSC354"/>
      <c r="GSD354"/>
      <c r="GSE354"/>
      <c r="GSF354"/>
      <c r="GSG354"/>
      <c r="GSH354"/>
      <c r="GSI354"/>
      <c r="GSJ354"/>
      <c r="GSK354"/>
      <c r="GSL354"/>
      <c r="GSM354"/>
      <c r="GSN354"/>
      <c r="GSO354"/>
      <c r="GSP354"/>
      <c r="GSQ354"/>
      <c r="GSR354"/>
      <c r="GSS354"/>
      <c r="GST354"/>
      <c r="GSU354"/>
      <c r="GSV354"/>
      <c r="GSW354"/>
      <c r="GSX354"/>
      <c r="GSY354"/>
      <c r="GSZ354"/>
      <c r="GTA354"/>
      <c r="GTB354"/>
      <c r="GTC354"/>
      <c r="GTD354"/>
      <c r="GTE354"/>
      <c r="GTF354"/>
      <c r="GTG354"/>
      <c r="GTH354"/>
      <c r="GTI354"/>
      <c r="GTJ354"/>
      <c r="GTK354"/>
      <c r="GTL354"/>
      <c r="GTM354"/>
      <c r="GTN354"/>
      <c r="GTO354"/>
      <c r="GTP354"/>
      <c r="GTQ354"/>
      <c r="GTR354"/>
      <c r="GTS354"/>
      <c r="GTT354"/>
      <c r="GTU354"/>
      <c r="GTV354"/>
      <c r="GTW354"/>
      <c r="GTX354"/>
      <c r="GTY354"/>
      <c r="GTZ354"/>
      <c r="GUA354"/>
      <c r="GUB354"/>
      <c r="GUC354"/>
      <c r="GUD354"/>
      <c r="GUE354"/>
      <c r="GUF354"/>
      <c r="GUG354"/>
      <c r="GUH354"/>
      <c r="GUI354"/>
      <c r="GUJ354"/>
      <c r="GUK354"/>
      <c r="GUL354"/>
      <c r="GUM354"/>
      <c r="GUN354"/>
      <c r="GUO354"/>
      <c r="GUP354"/>
      <c r="GUQ354"/>
      <c r="GUR354"/>
      <c r="GUS354"/>
      <c r="GUT354"/>
      <c r="GUU354"/>
      <c r="GUV354"/>
      <c r="GUW354"/>
      <c r="GUX354"/>
      <c r="GUY354"/>
      <c r="GUZ354"/>
      <c r="GVA354"/>
      <c r="GVB354"/>
      <c r="GVC354"/>
      <c r="GVD354"/>
      <c r="GVE354"/>
      <c r="GVF354"/>
      <c r="GVG354"/>
      <c r="GVH354"/>
      <c r="GVI354"/>
      <c r="GVJ354"/>
      <c r="GVK354"/>
      <c r="GVL354"/>
      <c r="GVM354"/>
      <c r="GVN354"/>
      <c r="GVO354"/>
      <c r="GVP354"/>
      <c r="GVQ354"/>
      <c r="GVR354"/>
      <c r="GVS354"/>
      <c r="GVT354"/>
      <c r="GVU354"/>
      <c r="GVV354"/>
      <c r="GVW354"/>
      <c r="GVX354"/>
      <c r="GVY354"/>
      <c r="GVZ354"/>
      <c r="GWA354"/>
      <c r="GWB354"/>
      <c r="GWC354"/>
      <c r="GWD354"/>
      <c r="GWE354"/>
      <c r="GWF354"/>
      <c r="GWG354"/>
      <c r="GWH354"/>
      <c r="GWI354"/>
      <c r="GWJ354"/>
      <c r="GWK354"/>
      <c r="GWL354"/>
      <c r="GWM354"/>
      <c r="GWN354"/>
      <c r="GWO354"/>
      <c r="GWP354"/>
      <c r="GWQ354"/>
      <c r="GWR354"/>
      <c r="GWS354"/>
      <c r="GWT354"/>
      <c r="GWU354"/>
      <c r="GWV354"/>
      <c r="GWW354"/>
      <c r="GWX354"/>
      <c r="GWY354"/>
      <c r="GWZ354"/>
      <c r="GXA354"/>
      <c r="GXB354"/>
      <c r="GXC354"/>
      <c r="GXD354"/>
      <c r="GXE354"/>
      <c r="GXF354"/>
      <c r="GXG354"/>
      <c r="GXH354"/>
      <c r="GXI354"/>
      <c r="GXJ354"/>
      <c r="GXK354"/>
      <c r="GXL354"/>
      <c r="GXM354"/>
      <c r="GXN354"/>
      <c r="GXO354"/>
      <c r="GXP354"/>
      <c r="GXQ354"/>
      <c r="GXR354"/>
      <c r="GXS354"/>
      <c r="GXT354"/>
      <c r="GXU354"/>
      <c r="GXV354"/>
      <c r="GXW354"/>
      <c r="GXX354"/>
      <c r="GXY354"/>
      <c r="GXZ354"/>
      <c r="GYA354"/>
      <c r="GYB354"/>
      <c r="GYC354"/>
      <c r="GYD354"/>
      <c r="GYE354"/>
      <c r="GYF354"/>
      <c r="GYG354"/>
      <c r="GYH354"/>
      <c r="GYI354"/>
      <c r="GYJ354"/>
      <c r="GYK354"/>
      <c r="GYL354"/>
      <c r="GYM354"/>
      <c r="GYN354"/>
      <c r="GYO354"/>
      <c r="GYP354"/>
      <c r="GYQ354"/>
      <c r="GYR354"/>
      <c r="GYS354"/>
      <c r="GYT354"/>
      <c r="GYU354"/>
      <c r="GYV354"/>
      <c r="GYW354"/>
      <c r="GYX354"/>
      <c r="GYY354"/>
      <c r="GYZ354"/>
      <c r="GZA354"/>
      <c r="GZB354"/>
      <c r="GZC354"/>
      <c r="GZD354"/>
      <c r="GZE354"/>
      <c r="GZF354"/>
      <c r="GZG354"/>
      <c r="GZH354"/>
      <c r="GZI354"/>
      <c r="GZJ354"/>
      <c r="GZK354"/>
      <c r="GZL354"/>
      <c r="GZM354"/>
      <c r="GZN354"/>
      <c r="GZO354"/>
      <c r="GZP354"/>
      <c r="GZQ354"/>
      <c r="GZR354"/>
      <c r="GZS354"/>
      <c r="GZT354"/>
      <c r="GZU354"/>
      <c r="GZV354"/>
      <c r="GZW354"/>
      <c r="GZX354"/>
      <c r="GZY354"/>
      <c r="GZZ354"/>
      <c r="HAA354"/>
      <c r="HAB354"/>
      <c r="HAC354"/>
      <c r="HAD354"/>
      <c r="HAE354"/>
      <c r="HAF354"/>
      <c r="HAG354"/>
      <c r="HAH354"/>
      <c r="HAI354"/>
      <c r="HAJ354"/>
      <c r="HAK354"/>
      <c r="HAL354"/>
      <c r="HAM354"/>
      <c r="HAN354"/>
      <c r="HAO354"/>
      <c r="HAP354"/>
      <c r="HAQ354"/>
      <c r="HAR354"/>
      <c r="HAS354"/>
      <c r="HAT354"/>
      <c r="HAU354"/>
      <c r="HAV354"/>
      <c r="HAW354"/>
      <c r="HAX354"/>
      <c r="HAY354"/>
      <c r="HAZ354"/>
      <c r="HBA354"/>
      <c r="HBB354"/>
      <c r="HBC354"/>
      <c r="HBD354"/>
      <c r="HBE354"/>
      <c r="HBF354"/>
      <c r="HBG354"/>
      <c r="HBH354"/>
      <c r="HBI354"/>
      <c r="HBJ354"/>
      <c r="HBK354"/>
      <c r="HBL354"/>
      <c r="HBM354"/>
      <c r="HBN354"/>
      <c r="HBO354"/>
      <c r="HBP354"/>
      <c r="HBQ354"/>
      <c r="HBR354"/>
      <c r="HBS354"/>
      <c r="HBT354"/>
      <c r="HBU354"/>
      <c r="HBV354"/>
      <c r="HBW354"/>
      <c r="HBX354"/>
      <c r="HBY354"/>
      <c r="HBZ354"/>
      <c r="HCA354"/>
      <c r="HCB354"/>
      <c r="HCC354"/>
      <c r="HCD354"/>
      <c r="HCE354"/>
      <c r="HCF354"/>
      <c r="HCG354"/>
      <c r="HCH354"/>
      <c r="HCI354"/>
      <c r="HCJ354"/>
      <c r="HCK354"/>
      <c r="HCL354"/>
      <c r="HCM354"/>
      <c r="HCN354"/>
      <c r="HCO354"/>
      <c r="HCP354"/>
      <c r="HCQ354"/>
      <c r="HCR354"/>
      <c r="HCS354"/>
      <c r="HCT354"/>
      <c r="HCU354"/>
      <c r="HCV354"/>
      <c r="HCW354"/>
      <c r="HCX354"/>
      <c r="HCY354"/>
      <c r="HCZ354"/>
      <c r="HDA354"/>
      <c r="HDB354"/>
      <c r="HDC354"/>
      <c r="HDD354"/>
      <c r="HDE354"/>
      <c r="HDF354"/>
      <c r="HDG354"/>
      <c r="HDH354"/>
      <c r="HDI354"/>
      <c r="HDJ354"/>
      <c r="HDK354"/>
      <c r="HDL354"/>
      <c r="HDM354"/>
      <c r="HDN354"/>
      <c r="HDO354"/>
      <c r="HDP354"/>
      <c r="HDQ354"/>
      <c r="HDR354"/>
      <c r="HDS354"/>
      <c r="HDT354"/>
      <c r="HDU354"/>
      <c r="HDV354"/>
      <c r="HDW354"/>
      <c r="HDX354"/>
      <c r="HDY354"/>
      <c r="HDZ354"/>
      <c r="HEA354"/>
      <c r="HEB354"/>
      <c r="HEC354"/>
      <c r="HED354"/>
      <c r="HEE354"/>
      <c r="HEF354"/>
      <c r="HEG354"/>
      <c r="HEH354"/>
      <c r="HEI354"/>
      <c r="HEJ354"/>
      <c r="HEK354"/>
      <c r="HEL354"/>
      <c r="HEM354"/>
      <c r="HEN354"/>
      <c r="HEO354"/>
      <c r="HEP354"/>
      <c r="HEQ354"/>
      <c r="HER354"/>
      <c r="HES354"/>
      <c r="HET354"/>
      <c r="HEU354"/>
      <c r="HEV354"/>
      <c r="HEW354"/>
      <c r="HEX354"/>
      <c r="HEY354"/>
      <c r="HEZ354"/>
      <c r="HFA354"/>
      <c r="HFB354"/>
      <c r="HFC354"/>
      <c r="HFD354"/>
      <c r="HFE354"/>
      <c r="HFF354"/>
      <c r="HFG354"/>
      <c r="HFH354"/>
      <c r="HFI354"/>
      <c r="HFJ354"/>
      <c r="HFK354"/>
      <c r="HFL354"/>
      <c r="HFM354"/>
      <c r="HFN354"/>
      <c r="HFO354"/>
      <c r="HFP354"/>
      <c r="HFQ354"/>
      <c r="HFR354"/>
      <c r="HFS354"/>
      <c r="HFT354"/>
      <c r="HFU354"/>
      <c r="HFV354"/>
      <c r="HFW354"/>
      <c r="HFX354"/>
      <c r="HFY354"/>
      <c r="HFZ354"/>
      <c r="HGA354"/>
      <c r="HGB354"/>
      <c r="HGC354"/>
      <c r="HGD354"/>
      <c r="HGE354"/>
      <c r="HGF354"/>
      <c r="HGG354"/>
      <c r="HGH354"/>
      <c r="HGI354"/>
      <c r="HGJ354"/>
      <c r="HGK354"/>
      <c r="HGL354"/>
      <c r="HGM354"/>
      <c r="HGN354"/>
      <c r="HGO354"/>
      <c r="HGP354"/>
      <c r="HGQ354"/>
      <c r="HGR354"/>
      <c r="HGS354"/>
      <c r="HGT354"/>
      <c r="HGU354"/>
      <c r="HGV354"/>
      <c r="HGW354"/>
      <c r="HGX354"/>
      <c r="HGY354"/>
      <c r="HGZ354"/>
      <c r="HHA354"/>
      <c r="HHB354"/>
      <c r="HHC354"/>
      <c r="HHD354"/>
      <c r="HHE354"/>
      <c r="HHF354"/>
      <c r="HHG354"/>
      <c r="HHH354"/>
      <c r="HHI354"/>
      <c r="HHJ354"/>
      <c r="HHK354"/>
      <c r="HHL354"/>
      <c r="HHM354"/>
      <c r="HHN354"/>
      <c r="HHO354"/>
      <c r="HHP354"/>
      <c r="HHQ354"/>
      <c r="HHR354"/>
      <c r="HHS354"/>
      <c r="HHT354"/>
      <c r="HHU354"/>
      <c r="HHV354"/>
      <c r="HHW354"/>
      <c r="HHX354"/>
      <c r="HHY354"/>
      <c r="HHZ354"/>
      <c r="HIA354"/>
      <c r="HIB354"/>
      <c r="HIC354"/>
      <c r="HID354"/>
      <c r="HIE354"/>
      <c r="HIF354"/>
      <c r="HIG354"/>
      <c r="HIH354"/>
      <c r="HII354"/>
      <c r="HIJ354"/>
      <c r="HIK354"/>
      <c r="HIL354"/>
      <c r="HIM354"/>
      <c r="HIN354"/>
      <c r="HIO354"/>
      <c r="HIP354"/>
      <c r="HIQ354"/>
      <c r="HIR354"/>
      <c r="HIS354"/>
      <c r="HIT354"/>
      <c r="HIU354"/>
      <c r="HIV354"/>
      <c r="HIW354"/>
      <c r="HIX354"/>
      <c r="HIY354"/>
      <c r="HIZ354"/>
      <c r="HJA354"/>
      <c r="HJB354"/>
      <c r="HJC354"/>
      <c r="HJD354"/>
      <c r="HJE354"/>
      <c r="HJF354"/>
      <c r="HJG354"/>
      <c r="HJH354"/>
      <c r="HJI354"/>
      <c r="HJJ354"/>
      <c r="HJK354"/>
      <c r="HJL354"/>
      <c r="HJM354"/>
      <c r="HJN354"/>
      <c r="HJO354"/>
      <c r="HJP354"/>
      <c r="HJQ354"/>
      <c r="HJR354"/>
      <c r="HJS354"/>
      <c r="HJT354"/>
      <c r="HJU354"/>
      <c r="HJV354"/>
      <c r="HJW354"/>
      <c r="HJX354"/>
      <c r="HJY354"/>
      <c r="HJZ354"/>
      <c r="HKA354"/>
      <c r="HKB354"/>
      <c r="HKC354"/>
      <c r="HKD354"/>
      <c r="HKE354"/>
      <c r="HKF354"/>
      <c r="HKG354"/>
      <c r="HKH354"/>
      <c r="HKI354"/>
      <c r="HKJ354"/>
      <c r="HKK354"/>
      <c r="HKL354"/>
      <c r="HKM354"/>
      <c r="HKN354"/>
      <c r="HKO354"/>
      <c r="HKP354"/>
      <c r="HKQ354"/>
      <c r="HKR354"/>
      <c r="HKS354"/>
      <c r="HKT354"/>
      <c r="HKU354"/>
      <c r="HKV354"/>
      <c r="HKW354"/>
      <c r="HKX354"/>
      <c r="HKY354"/>
      <c r="HKZ354"/>
      <c r="HLA354"/>
      <c r="HLB354"/>
      <c r="HLC354"/>
      <c r="HLD354"/>
      <c r="HLE354"/>
      <c r="HLF354"/>
      <c r="HLG354"/>
      <c r="HLH354"/>
      <c r="HLI354"/>
      <c r="HLJ354"/>
      <c r="HLK354"/>
      <c r="HLL354"/>
      <c r="HLM354"/>
      <c r="HLN354"/>
      <c r="HLO354"/>
      <c r="HLP354"/>
      <c r="HLQ354"/>
      <c r="HLR354"/>
      <c r="HLS354"/>
      <c r="HLT354"/>
      <c r="HLU354"/>
      <c r="HLV354"/>
      <c r="HLW354"/>
      <c r="HLX354"/>
      <c r="HLY354"/>
      <c r="HLZ354"/>
      <c r="HMA354"/>
      <c r="HMB354"/>
      <c r="HMC354"/>
      <c r="HMD354"/>
      <c r="HME354"/>
      <c r="HMF354"/>
      <c r="HMG354"/>
      <c r="HMH354"/>
      <c r="HMI354"/>
      <c r="HMJ354"/>
      <c r="HMK354"/>
      <c r="HML354"/>
      <c r="HMM354"/>
      <c r="HMN354"/>
      <c r="HMO354"/>
      <c r="HMP354"/>
      <c r="HMQ354"/>
      <c r="HMR354"/>
      <c r="HMS354"/>
      <c r="HMT354"/>
      <c r="HMU354"/>
      <c r="HMV354"/>
      <c r="HMW354"/>
      <c r="HMX354"/>
      <c r="HMY354"/>
      <c r="HMZ354"/>
      <c r="HNA354"/>
      <c r="HNB354"/>
      <c r="HNC354"/>
      <c r="HND354"/>
      <c r="HNE354"/>
      <c r="HNF354"/>
      <c r="HNG354"/>
      <c r="HNH354"/>
      <c r="HNI354"/>
      <c r="HNJ354"/>
      <c r="HNK354"/>
      <c r="HNL354"/>
      <c r="HNM354"/>
      <c r="HNN354"/>
      <c r="HNO354"/>
      <c r="HNP354"/>
      <c r="HNQ354"/>
      <c r="HNR354"/>
      <c r="HNS354"/>
      <c r="HNT354"/>
      <c r="HNU354"/>
      <c r="HNV354"/>
      <c r="HNW354"/>
      <c r="HNX354"/>
      <c r="HNY354"/>
      <c r="HNZ354"/>
      <c r="HOA354"/>
      <c r="HOB354"/>
      <c r="HOC354"/>
      <c r="HOD354"/>
      <c r="HOE354"/>
      <c r="HOF354"/>
      <c r="HOG354"/>
      <c r="HOH354"/>
      <c r="HOI354"/>
      <c r="HOJ354"/>
      <c r="HOK354"/>
      <c r="HOL354"/>
      <c r="HOM354"/>
      <c r="HON354"/>
      <c r="HOO354"/>
      <c r="HOP354"/>
      <c r="HOQ354"/>
      <c r="HOR354"/>
      <c r="HOS354"/>
      <c r="HOT354"/>
      <c r="HOU354"/>
      <c r="HOV354"/>
      <c r="HOW354"/>
      <c r="HOX354"/>
      <c r="HOY354"/>
      <c r="HOZ354"/>
      <c r="HPA354"/>
      <c r="HPB354"/>
      <c r="HPC354"/>
      <c r="HPD354"/>
      <c r="HPE354"/>
      <c r="HPF354"/>
      <c r="HPG354"/>
      <c r="HPH354"/>
      <c r="HPI354"/>
      <c r="HPJ354"/>
      <c r="HPK354"/>
      <c r="HPL354"/>
      <c r="HPM354"/>
      <c r="HPN354"/>
      <c r="HPO354"/>
      <c r="HPP354"/>
      <c r="HPQ354"/>
      <c r="HPR354"/>
      <c r="HPS354"/>
      <c r="HPT354"/>
      <c r="HPU354"/>
      <c r="HPV354"/>
      <c r="HPW354"/>
      <c r="HPX354"/>
      <c r="HPY354"/>
      <c r="HPZ354"/>
      <c r="HQA354"/>
      <c r="HQB354"/>
      <c r="HQC354"/>
      <c r="HQD354"/>
      <c r="HQE354"/>
      <c r="HQF354"/>
      <c r="HQG354"/>
      <c r="HQH354"/>
      <c r="HQI354"/>
      <c r="HQJ354"/>
      <c r="HQK354"/>
      <c r="HQL354"/>
      <c r="HQM354"/>
      <c r="HQN354"/>
      <c r="HQO354"/>
      <c r="HQP354"/>
      <c r="HQQ354"/>
      <c r="HQR354"/>
      <c r="HQS354"/>
      <c r="HQT354"/>
      <c r="HQU354"/>
      <c r="HQV354"/>
      <c r="HQW354"/>
      <c r="HQX354"/>
      <c r="HQY354"/>
      <c r="HQZ354"/>
      <c r="HRA354"/>
      <c r="HRB354"/>
      <c r="HRC354"/>
      <c r="HRD354"/>
      <c r="HRE354"/>
      <c r="HRF354"/>
      <c r="HRG354"/>
      <c r="HRH354"/>
      <c r="HRI354"/>
      <c r="HRJ354"/>
      <c r="HRK354"/>
      <c r="HRL354"/>
      <c r="HRM354"/>
      <c r="HRN354"/>
      <c r="HRO354"/>
      <c r="HRP354"/>
      <c r="HRQ354"/>
      <c r="HRR354"/>
      <c r="HRS354"/>
      <c r="HRT354"/>
      <c r="HRU354"/>
      <c r="HRV354"/>
      <c r="HRW354"/>
      <c r="HRX354"/>
      <c r="HRY354"/>
      <c r="HRZ354"/>
      <c r="HSA354"/>
      <c r="HSB354"/>
      <c r="HSC354"/>
      <c r="HSD354"/>
      <c r="HSE354"/>
      <c r="HSF354"/>
      <c r="HSG354"/>
      <c r="HSH354"/>
      <c r="HSI354"/>
      <c r="HSJ354"/>
      <c r="HSK354"/>
      <c r="HSL354"/>
      <c r="HSM354"/>
      <c r="HSN354"/>
      <c r="HSO354"/>
      <c r="HSP354"/>
      <c r="HSQ354"/>
      <c r="HSR354"/>
      <c r="HSS354"/>
      <c r="HST354"/>
      <c r="HSU354"/>
      <c r="HSV354"/>
      <c r="HSW354"/>
      <c r="HSX354"/>
      <c r="HSY354"/>
      <c r="HSZ354"/>
      <c r="HTA354"/>
      <c r="HTB354"/>
      <c r="HTC354"/>
      <c r="HTD354"/>
      <c r="HTE354"/>
      <c r="HTF354"/>
      <c r="HTG354"/>
      <c r="HTH354"/>
      <c r="HTI354"/>
      <c r="HTJ354"/>
      <c r="HTK354"/>
      <c r="HTL354"/>
      <c r="HTM354"/>
      <c r="HTN354"/>
      <c r="HTO354"/>
      <c r="HTP354"/>
      <c r="HTQ354"/>
      <c r="HTR354"/>
      <c r="HTS354"/>
      <c r="HTT354"/>
      <c r="HTU354"/>
      <c r="HTV354"/>
      <c r="HTW354"/>
      <c r="HTX354"/>
      <c r="HTY354"/>
      <c r="HTZ354"/>
      <c r="HUA354"/>
      <c r="HUB354"/>
      <c r="HUC354"/>
      <c r="HUD354"/>
      <c r="HUE354"/>
      <c r="HUF354"/>
      <c r="HUG354"/>
      <c r="HUH354"/>
      <c r="HUI354"/>
      <c r="HUJ354"/>
      <c r="HUK354"/>
      <c r="HUL354"/>
      <c r="HUM354"/>
      <c r="HUN354"/>
      <c r="HUO354"/>
      <c r="HUP354"/>
      <c r="HUQ354"/>
      <c r="HUR354"/>
      <c r="HUS354"/>
      <c r="HUT354"/>
      <c r="HUU354"/>
      <c r="HUV354"/>
      <c r="HUW354"/>
      <c r="HUX354"/>
      <c r="HUY354"/>
      <c r="HUZ354"/>
      <c r="HVA354"/>
      <c r="HVB354"/>
      <c r="HVC354"/>
      <c r="HVD354"/>
      <c r="HVE354"/>
      <c r="HVF354"/>
      <c r="HVG354"/>
      <c r="HVH354"/>
      <c r="HVI354"/>
      <c r="HVJ354"/>
      <c r="HVK354"/>
      <c r="HVL354"/>
      <c r="HVM354"/>
      <c r="HVN354"/>
      <c r="HVO354"/>
      <c r="HVP354"/>
      <c r="HVQ354"/>
      <c r="HVR354"/>
      <c r="HVS354"/>
      <c r="HVT354"/>
      <c r="HVU354"/>
      <c r="HVV354"/>
      <c r="HVW354"/>
      <c r="HVX354"/>
      <c r="HVY354"/>
      <c r="HVZ354"/>
      <c r="HWA354"/>
      <c r="HWB354"/>
      <c r="HWC354"/>
      <c r="HWD354"/>
      <c r="HWE354"/>
      <c r="HWF354"/>
      <c r="HWG354"/>
      <c r="HWH354"/>
      <c r="HWI354"/>
      <c r="HWJ354"/>
      <c r="HWK354"/>
      <c r="HWL354"/>
      <c r="HWM354"/>
      <c r="HWN354"/>
      <c r="HWO354"/>
      <c r="HWP354"/>
      <c r="HWQ354"/>
      <c r="HWR354"/>
      <c r="HWS354"/>
      <c r="HWT354"/>
      <c r="HWU354"/>
      <c r="HWV354"/>
      <c r="HWW354"/>
      <c r="HWX354"/>
      <c r="HWY354"/>
      <c r="HWZ354"/>
      <c r="HXA354"/>
      <c r="HXB354"/>
      <c r="HXC354"/>
      <c r="HXD354"/>
      <c r="HXE354"/>
      <c r="HXF354"/>
      <c r="HXG354"/>
      <c r="HXH354"/>
      <c r="HXI354"/>
      <c r="HXJ354"/>
      <c r="HXK354"/>
      <c r="HXL354"/>
      <c r="HXM354"/>
      <c r="HXN354"/>
      <c r="HXO354"/>
      <c r="HXP354"/>
      <c r="HXQ354"/>
      <c r="HXR354"/>
      <c r="HXS354"/>
      <c r="HXT354"/>
      <c r="HXU354"/>
      <c r="HXV354"/>
      <c r="HXW354"/>
      <c r="HXX354"/>
      <c r="HXY354"/>
      <c r="HXZ354"/>
      <c r="HYA354"/>
      <c r="HYB354"/>
      <c r="HYC354"/>
      <c r="HYD354"/>
      <c r="HYE354"/>
      <c r="HYF354"/>
      <c r="HYG354"/>
      <c r="HYH354"/>
      <c r="HYI354"/>
      <c r="HYJ354"/>
      <c r="HYK354"/>
      <c r="HYL354"/>
      <c r="HYM354"/>
      <c r="HYN354"/>
      <c r="HYO354"/>
      <c r="HYP354"/>
      <c r="HYQ354"/>
      <c r="HYR354"/>
      <c r="HYS354"/>
      <c r="HYT354"/>
      <c r="HYU354"/>
      <c r="HYV354"/>
      <c r="HYW354"/>
      <c r="HYX354"/>
      <c r="HYY354"/>
      <c r="HYZ354"/>
      <c r="HZA354"/>
      <c r="HZB354"/>
      <c r="HZC354"/>
      <c r="HZD354"/>
      <c r="HZE354"/>
      <c r="HZF354"/>
      <c r="HZG354"/>
      <c r="HZH354"/>
      <c r="HZI354"/>
      <c r="HZJ354"/>
      <c r="HZK354"/>
      <c r="HZL354"/>
      <c r="HZM354"/>
      <c r="HZN354"/>
      <c r="HZO354"/>
      <c r="HZP354"/>
      <c r="HZQ354"/>
      <c r="HZR354"/>
      <c r="HZS354"/>
      <c r="HZT354"/>
      <c r="HZU354"/>
      <c r="HZV354"/>
      <c r="HZW354"/>
      <c r="HZX354"/>
      <c r="HZY354"/>
      <c r="HZZ354"/>
      <c r="IAA354"/>
      <c r="IAB354"/>
      <c r="IAC354"/>
      <c r="IAD354"/>
      <c r="IAE354"/>
      <c r="IAF354"/>
      <c r="IAG354"/>
      <c r="IAH354"/>
      <c r="IAI354"/>
      <c r="IAJ354"/>
      <c r="IAK354"/>
      <c r="IAL354"/>
      <c r="IAM354"/>
      <c r="IAN354"/>
      <c r="IAO354"/>
      <c r="IAP354"/>
      <c r="IAQ354"/>
      <c r="IAR354"/>
      <c r="IAS354"/>
      <c r="IAT354"/>
      <c r="IAU354"/>
      <c r="IAV354"/>
      <c r="IAW354"/>
      <c r="IAX354"/>
      <c r="IAY354"/>
      <c r="IAZ354"/>
      <c r="IBA354"/>
      <c r="IBB354"/>
      <c r="IBC354"/>
      <c r="IBD354"/>
      <c r="IBE354"/>
      <c r="IBF354"/>
      <c r="IBG354"/>
      <c r="IBH354"/>
      <c r="IBI354"/>
      <c r="IBJ354"/>
      <c r="IBK354"/>
      <c r="IBL354"/>
      <c r="IBM354"/>
      <c r="IBN354"/>
      <c r="IBO354"/>
      <c r="IBP354"/>
      <c r="IBQ354"/>
      <c r="IBR354"/>
      <c r="IBS354"/>
      <c r="IBT354"/>
      <c r="IBU354"/>
      <c r="IBV354"/>
      <c r="IBW354"/>
      <c r="IBX354"/>
      <c r="IBY354"/>
      <c r="IBZ354"/>
      <c r="ICA354"/>
      <c r="ICB354"/>
      <c r="ICC354"/>
      <c r="ICD354"/>
      <c r="ICE354"/>
      <c r="ICF354"/>
      <c r="ICG354"/>
      <c r="ICH354"/>
      <c r="ICI354"/>
      <c r="ICJ354"/>
      <c r="ICK354"/>
      <c r="ICL354"/>
      <c r="ICM354"/>
      <c r="ICN354"/>
      <c r="ICO354"/>
      <c r="ICP354"/>
      <c r="ICQ354"/>
      <c r="ICR354"/>
      <c r="ICS354"/>
      <c r="ICT354"/>
      <c r="ICU354"/>
      <c r="ICV354"/>
      <c r="ICW354"/>
      <c r="ICX354"/>
      <c r="ICY354"/>
      <c r="ICZ354"/>
      <c r="IDA354"/>
      <c r="IDB354"/>
      <c r="IDC354"/>
      <c r="IDD354"/>
      <c r="IDE354"/>
      <c r="IDF354"/>
      <c r="IDG354"/>
      <c r="IDH354"/>
      <c r="IDI354"/>
      <c r="IDJ354"/>
      <c r="IDK354"/>
      <c r="IDL354"/>
      <c r="IDM354"/>
      <c r="IDN354"/>
      <c r="IDO354"/>
      <c r="IDP354"/>
      <c r="IDQ354"/>
      <c r="IDR354"/>
      <c r="IDS354"/>
      <c r="IDT354"/>
      <c r="IDU354"/>
      <c r="IDV354"/>
      <c r="IDW354"/>
      <c r="IDX354"/>
      <c r="IDY354"/>
      <c r="IDZ354"/>
      <c r="IEA354"/>
      <c r="IEB354"/>
      <c r="IEC354"/>
      <c r="IED354"/>
      <c r="IEE354"/>
      <c r="IEF354"/>
      <c r="IEG354"/>
      <c r="IEH354"/>
      <c r="IEI354"/>
      <c r="IEJ354"/>
      <c r="IEK354"/>
      <c r="IEL354"/>
      <c r="IEM354"/>
      <c r="IEN354"/>
      <c r="IEO354"/>
      <c r="IEP354"/>
      <c r="IEQ354"/>
      <c r="IER354"/>
      <c r="IES354"/>
      <c r="IET354"/>
      <c r="IEU354"/>
      <c r="IEV354"/>
      <c r="IEW354"/>
      <c r="IEX354"/>
      <c r="IEY354"/>
      <c r="IEZ354"/>
      <c r="IFA354"/>
      <c r="IFB354"/>
      <c r="IFC354"/>
      <c r="IFD354"/>
      <c r="IFE354"/>
      <c r="IFF354"/>
      <c r="IFG354"/>
      <c r="IFH354"/>
      <c r="IFI354"/>
      <c r="IFJ354"/>
      <c r="IFK354"/>
      <c r="IFL354"/>
      <c r="IFM354"/>
      <c r="IFN354"/>
      <c r="IFO354"/>
      <c r="IFP354"/>
      <c r="IFQ354"/>
      <c r="IFR354"/>
      <c r="IFS354"/>
      <c r="IFT354"/>
      <c r="IFU354"/>
      <c r="IFV354"/>
      <c r="IFW354"/>
      <c r="IFX354"/>
      <c r="IFY354"/>
      <c r="IFZ354"/>
      <c r="IGA354"/>
      <c r="IGB354"/>
      <c r="IGC354"/>
      <c r="IGD354"/>
      <c r="IGE354"/>
      <c r="IGF354"/>
      <c r="IGG354"/>
      <c r="IGH354"/>
      <c r="IGI354"/>
      <c r="IGJ354"/>
      <c r="IGK354"/>
      <c r="IGL354"/>
      <c r="IGM354"/>
      <c r="IGN354"/>
      <c r="IGO354"/>
      <c r="IGP354"/>
      <c r="IGQ354"/>
      <c r="IGR354"/>
      <c r="IGS354"/>
      <c r="IGT354"/>
      <c r="IGU354"/>
      <c r="IGV354"/>
      <c r="IGW354"/>
      <c r="IGX354"/>
      <c r="IGY354"/>
      <c r="IGZ354"/>
      <c r="IHA354"/>
      <c r="IHB354"/>
      <c r="IHC354"/>
      <c r="IHD354"/>
      <c r="IHE354"/>
      <c r="IHF354"/>
      <c r="IHG354"/>
      <c r="IHH354"/>
      <c r="IHI354"/>
      <c r="IHJ354"/>
      <c r="IHK354"/>
      <c r="IHL354"/>
      <c r="IHM354"/>
      <c r="IHN354"/>
      <c r="IHO354"/>
      <c r="IHP354"/>
      <c r="IHQ354"/>
      <c r="IHR354"/>
      <c r="IHS354"/>
      <c r="IHT354"/>
      <c r="IHU354"/>
      <c r="IHV354"/>
      <c r="IHW354"/>
      <c r="IHX354"/>
      <c r="IHY354"/>
      <c r="IHZ354"/>
      <c r="IIA354"/>
      <c r="IIB354"/>
      <c r="IIC354"/>
      <c r="IID354"/>
      <c r="IIE354"/>
      <c r="IIF354"/>
      <c r="IIG354"/>
      <c r="IIH354"/>
      <c r="III354"/>
      <c r="IIJ354"/>
      <c r="IIK354"/>
      <c r="IIL354"/>
      <c r="IIM354"/>
      <c r="IIN354"/>
      <c r="IIO354"/>
      <c r="IIP354"/>
      <c r="IIQ354"/>
      <c r="IIR354"/>
      <c r="IIS354"/>
      <c r="IIT354"/>
      <c r="IIU354"/>
      <c r="IIV354"/>
      <c r="IIW354"/>
      <c r="IIX354"/>
      <c r="IIY354"/>
      <c r="IIZ354"/>
      <c r="IJA354"/>
      <c r="IJB354"/>
      <c r="IJC354"/>
      <c r="IJD354"/>
      <c r="IJE354"/>
      <c r="IJF354"/>
      <c r="IJG354"/>
      <c r="IJH354"/>
      <c r="IJI354"/>
      <c r="IJJ354"/>
      <c r="IJK354"/>
      <c r="IJL354"/>
      <c r="IJM354"/>
      <c r="IJN354"/>
      <c r="IJO354"/>
      <c r="IJP354"/>
      <c r="IJQ354"/>
      <c r="IJR354"/>
      <c r="IJS354"/>
      <c r="IJT354"/>
      <c r="IJU354"/>
      <c r="IJV354"/>
      <c r="IJW354"/>
      <c r="IJX354"/>
      <c r="IJY354"/>
      <c r="IJZ354"/>
      <c r="IKA354"/>
      <c r="IKB354"/>
      <c r="IKC354"/>
      <c r="IKD354"/>
      <c r="IKE354"/>
      <c r="IKF354"/>
      <c r="IKG354"/>
      <c r="IKH354"/>
      <c r="IKI354"/>
      <c r="IKJ354"/>
      <c r="IKK354"/>
      <c r="IKL354"/>
      <c r="IKM354"/>
      <c r="IKN354"/>
      <c r="IKO354"/>
      <c r="IKP354"/>
      <c r="IKQ354"/>
      <c r="IKR354"/>
      <c r="IKS354"/>
      <c r="IKT354"/>
      <c r="IKU354"/>
      <c r="IKV354"/>
      <c r="IKW354"/>
      <c r="IKX354"/>
      <c r="IKY354"/>
      <c r="IKZ354"/>
      <c r="ILA354"/>
      <c r="ILB354"/>
      <c r="ILC354"/>
      <c r="ILD354"/>
      <c r="ILE354"/>
      <c r="ILF354"/>
      <c r="ILG354"/>
      <c r="ILH354"/>
      <c r="ILI354"/>
      <c r="ILJ354"/>
      <c r="ILK354"/>
      <c r="ILL354"/>
      <c r="ILM354"/>
      <c r="ILN354"/>
      <c r="ILO354"/>
      <c r="ILP354"/>
      <c r="ILQ354"/>
      <c r="ILR354"/>
      <c r="ILS354"/>
      <c r="ILT354"/>
      <c r="ILU354"/>
      <c r="ILV354"/>
      <c r="ILW354"/>
      <c r="ILX354"/>
      <c r="ILY354"/>
      <c r="ILZ354"/>
      <c r="IMA354"/>
      <c r="IMB354"/>
      <c r="IMC354"/>
      <c r="IMD354"/>
      <c r="IME354"/>
      <c r="IMF354"/>
      <c r="IMG354"/>
      <c r="IMH354"/>
      <c r="IMI354"/>
      <c r="IMJ354"/>
      <c r="IMK354"/>
      <c r="IML354"/>
      <c r="IMM354"/>
      <c r="IMN354"/>
      <c r="IMO354"/>
      <c r="IMP354"/>
      <c r="IMQ354"/>
      <c r="IMR354"/>
      <c r="IMS354"/>
      <c r="IMT354"/>
      <c r="IMU354"/>
      <c r="IMV354"/>
      <c r="IMW354"/>
      <c r="IMX354"/>
      <c r="IMY354"/>
      <c r="IMZ354"/>
      <c r="INA354"/>
      <c r="INB354"/>
      <c r="INC354"/>
      <c r="IND354"/>
      <c r="INE354"/>
      <c r="INF354"/>
      <c r="ING354"/>
      <c r="INH354"/>
      <c r="INI354"/>
      <c r="INJ354"/>
      <c r="INK354"/>
      <c r="INL354"/>
      <c r="INM354"/>
      <c r="INN354"/>
      <c r="INO354"/>
      <c r="INP354"/>
      <c r="INQ354"/>
      <c r="INR354"/>
      <c r="INS354"/>
      <c r="INT354"/>
      <c r="INU354"/>
      <c r="INV354"/>
      <c r="INW354"/>
      <c r="INX354"/>
      <c r="INY354"/>
      <c r="INZ354"/>
      <c r="IOA354"/>
      <c r="IOB354"/>
      <c r="IOC354"/>
      <c r="IOD354"/>
      <c r="IOE354"/>
      <c r="IOF354"/>
      <c r="IOG354"/>
      <c r="IOH354"/>
      <c r="IOI354"/>
      <c r="IOJ354"/>
      <c r="IOK354"/>
      <c r="IOL354"/>
      <c r="IOM354"/>
      <c r="ION354"/>
      <c r="IOO354"/>
      <c r="IOP354"/>
      <c r="IOQ354"/>
      <c r="IOR354"/>
      <c r="IOS354"/>
      <c r="IOT354"/>
      <c r="IOU354"/>
      <c r="IOV354"/>
      <c r="IOW354"/>
      <c r="IOX354"/>
      <c r="IOY354"/>
      <c r="IOZ354"/>
      <c r="IPA354"/>
      <c r="IPB354"/>
      <c r="IPC354"/>
      <c r="IPD354"/>
      <c r="IPE354"/>
      <c r="IPF354"/>
      <c r="IPG354"/>
      <c r="IPH354"/>
      <c r="IPI354"/>
      <c r="IPJ354"/>
      <c r="IPK354"/>
      <c r="IPL354"/>
      <c r="IPM354"/>
      <c r="IPN354"/>
      <c r="IPO354"/>
      <c r="IPP354"/>
      <c r="IPQ354"/>
      <c r="IPR354"/>
      <c r="IPS354"/>
      <c r="IPT354"/>
      <c r="IPU354"/>
      <c r="IPV354"/>
      <c r="IPW354"/>
      <c r="IPX354"/>
      <c r="IPY354"/>
      <c r="IPZ354"/>
      <c r="IQA354"/>
      <c r="IQB354"/>
      <c r="IQC354"/>
      <c r="IQD354"/>
      <c r="IQE354"/>
      <c r="IQF354"/>
      <c r="IQG354"/>
      <c r="IQH354"/>
      <c r="IQI354"/>
      <c r="IQJ354"/>
      <c r="IQK354"/>
      <c r="IQL354"/>
      <c r="IQM354"/>
      <c r="IQN354"/>
      <c r="IQO354"/>
      <c r="IQP354"/>
      <c r="IQQ354"/>
      <c r="IQR354"/>
      <c r="IQS354"/>
      <c r="IQT354"/>
      <c r="IQU354"/>
      <c r="IQV354"/>
      <c r="IQW354"/>
      <c r="IQX354"/>
      <c r="IQY354"/>
      <c r="IQZ354"/>
      <c r="IRA354"/>
      <c r="IRB354"/>
      <c r="IRC354"/>
      <c r="IRD354"/>
      <c r="IRE354"/>
      <c r="IRF354"/>
      <c r="IRG354"/>
      <c r="IRH354"/>
      <c r="IRI354"/>
      <c r="IRJ354"/>
      <c r="IRK354"/>
      <c r="IRL354"/>
      <c r="IRM354"/>
      <c r="IRN354"/>
      <c r="IRO354"/>
      <c r="IRP354"/>
      <c r="IRQ354"/>
      <c r="IRR354"/>
      <c r="IRS354"/>
      <c r="IRT354"/>
      <c r="IRU354"/>
      <c r="IRV354"/>
      <c r="IRW354"/>
      <c r="IRX354"/>
      <c r="IRY354"/>
      <c r="IRZ354"/>
      <c r="ISA354"/>
      <c r="ISB354"/>
      <c r="ISC354"/>
      <c r="ISD354"/>
      <c r="ISE354"/>
      <c r="ISF354"/>
      <c r="ISG354"/>
      <c r="ISH354"/>
      <c r="ISI354"/>
      <c r="ISJ354"/>
      <c r="ISK354"/>
      <c r="ISL354"/>
      <c r="ISM354"/>
      <c r="ISN354"/>
      <c r="ISO354"/>
      <c r="ISP354"/>
      <c r="ISQ354"/>
      <c r="ISR354"/>
      <c r="ISS354"/>
      <c r="IST354"/>
      <c r="ISU354"/>
      <c r="ISV354"/>
      <c r="ISW354"/>
      <c r="ISX354"/>
      <c r="ISY354"/>
      <c r="ISZ354"/>
      <c r="ITA354"/>
      <c r="ITB354"/>
      <c r="ITC354"/>
      <c r="ITD354"/>
      <c r="ITE354"/>
      <c r="ITF354"/>
      <c r="ITG354"/>
      <c r="ITH354"/>
      <c r="ITI354"/>
      <c r="ITJ354"/>
      <c r="ITK354"/>
      <c r="ITL354"/>
      <c r="ITM354"/>
      <c r="ITN354"/>
      <c r="ITO354"/>
      <c r="ITP354"/>
      <c r="ITQ354"/>
      <c r="ITR354"/>
      <c r="ITS354"/>
      <c r="ITT354"/>
      <c r="ITU354"/>
      <c r="ITV354"/>
      <c r="ITW354"/>
      <c r="ITX354"/>
      <c r="ITY354"/>
      <c r="ITZ354"/>
      <c r="IUA354"/>
      <c r="IUB354"/>
      <c r="IUC354"/>
      <c r="IUD354"/>
      <c r="IUE354"/>
      <c r="IUF354"/>
      <c r="IUG354"/>
      <c r="IUH354"/>
      <c r="IUI354"/>
      <c r="IUJ354"/>
      <c r="IUK354"/>
      <c r="IUL354"/>
      <c r="IUM354"/>
      <c r="IUN354"/>
      <c r="IUO354"/>
      <c r="IUP354"/>
      <c r="IUQ354"/>
      <c r="IUR354"/>
      <c r="IUS354"/>
      <c r="IUT354"/>
      <c r="IUU354"/>
      <c r="IUV354"/>
      <c r="IUW354"/>
      <c r="IUX354"/>
      <c r="IUY354"/>
      <c r="IUZ354"/>
      <c r="IVA354"/>
      <c r="IVB354"/>
      <c r="IVC354"/>
      <c r="IVD354"/>
      <c r="IVE354"/>
      <c r="IVF354"/>
      <c r="IVG354"/>
      <c r="IVH354"/>
      <c r="IVI354"/>
      <c r="IVJ354"/>
      <c r="IVK354"/>
      <c r="IVL354"/>
      <c r="IVM354"/>
      <c r="IVN354"/>
      <c r="IVO354"/>
      <c r="IVP354"/>
      <c r="IVQ354"/>
      <c r="IVR354"/>
      <c r="IVS354"/>
      <c r="IVT354"/>
      <c r="IVU354"/>
      <c r="IVV354"/>
      <c r="IVW354"/>
      <c r="IVX354"/>
      <c r="IVY354"/>
      <c r="IVZ354"/>
      <c r="IWA354"/>
      <c r="IWB354"/>
      <c r="IWC354"/>
      <c r="IWD354"/>
      <c r="IWE354"/>
      <c r="IWF354"/>
      <c r="IWG354"/>
      <c r="IWH354"/>
      <c r="IWI354"/>
      <c r="IWJ354"/>
      <c r="IWK354"/>
      <c r="IWL354"/>
      <c r="IWM354"/>
      <c r="IWN354"/>
      <c r="IWO354"/>
      <c r="IWP354"/>
      <c r="IWQ354"/>
      <c r="IWR354"/>
      <c r="IWS354"/>
      <c r="IWT354"/>
      <c r="IWU354"/>
      <c r="IWV354"/>
      <c r="IWW354"/>
      <c r="IWX354"/>
      <c r="IWY354"/>
      <c r="IWZ354"/>
      <c r="IXA354"/>
      <c r="IXB354"/>
      <c r="IXC354"/>
      <c r="IXD354"/>
      <c r="IXE354"/>
      <c r="IXF354"/>
      <c r="IXG354"/>
      <c r="IXH354"/>
      <c r="IXI354"/>
      <c r="IXJ354"/>
      <c r="IXK354"/>
      <c r="IXL354"/>
      <c r="IXM354"/>
      <c r="IXN354"/>
      <c r="IXO354"/>
      <c r="IXP354"/>
      <c r="IXQ354"/>
      <c r="IXR354"/>
      <c r="IXS354"/>
      <c r="IXT354"/>
      <c r="IXU354"/>
      <c r="IXV354"/>
      <c r="IXW354"/>
      <c r="IXX354"/>
      <c r="IXY354"/>
      <c r="IXZ354"/>
      <c r="IYA354"/>
      <c r="IYB354"/>
      <c r="IYC354"/>
      <c r="IYD354"/>
      <c r="IYE354"/>
      <c r="IYF354"/>
      <c r="IYG354"/>
      <c r="IYH354"/>
      <c r="IYI354"/>
      <c r="IYJ354"/>
      <c r="IYK354"/>
      <c r="IYL354"/>
      <c r="IYM354"/>
      <c r="IYN354"/>
      <c r="IYO354"/>
      <c r="IYP354"/>
      <c r="IYQ354"/>
      <c r="IYR354"/>
      <c r="IYS354"/>
      <c r="IYT354"/>
      <c r="IYU354"/>
      <c r="IYV354"/>
      <c r="IYW354"/>
      <c r="IYX354"/>
      <c r="IYY354"/>
      <c r="IYZ354"/>
      <c r="IZA354"/>
      <c r="IZB354"/>
      <c r="IZC354"/>
      <c r="IZD354"/>
      <c r="IZE354"/>
      <c r="IZF354"/>
      <c r="IZG354"/>
      <c r="IZH354"/>
      <c r="IZI354"/>
      <c r="IZJ354"/>
      <c r="IZK354"/>
      <c r="IZL354"/>
      <c r="IZM354"/>
      <c r="IZN354"/>
      <c r="IZO354"/>
      <c r="IZP354"/>
      <c r="IZQ354"/>
      <c r="IZR354"/>
      <c r="IZS354"/>
      <c r="IZT354"/>
      <c r="IZU354"/>
      <c r="IZV354"/>
      <c r="IZW354"/>
      <c r="IZX354"/>
      <c r="IZY354"/>
      <c r="IZZ354"/>
      <c r="JAA354"/>
      <c r="JAB354"/>
      <c r="JAC354"/>
      <c r="JAD354"/>
      <c r="JAE354"/>
      <c r="JAF354"/>
      <c r="JAG354"/>
      <c r="JAH354"/>
      <c r="JAI354"/>
      <c r="JAJ354"/>
      <c r="JAK354"/>
      <c r="JAL354"/>
      <c r="JAM354"/>
      <c r="JAN354"/>
      <c r="JAO354"/>
      <c r="JAP354"/>
      <c r="JAQ354"/>
      <c r="JAR354"/>
      <c r="JAS354"/>
      <c r="JAT354"/>
      <c r="JAU354"/>
      <c r="JAV354"/>
      <c r="JAW354"/>
      <c r="JAX354"/>
      <c r="JAY354"/>
      <c r="JAZ354"/>
      <c r="JBA354"/>
      <c r="JBB354"/>
      <c r="JBC354"/>
      <c r="JBD354"/>
      <c r="JBE354"/>
      <c r="JBF354"/>
      <c r="JBG354"/>
      <c r="JBH354"/>
      <c r="JBI354"/>
      <c r="JBJ354"/>
      <c r="JBK354"/>
      <c r="JBL354"/>
      <c r="JBM354"/>
      <c r="JBN354"/>
      <c r="JBO354"/>
      <c r="JBP354"/>
      <c r="JBQ354"/>
      <c r="JBR354"/>
      <c r="JBS354"/>
      <c r="JBT354"/>
      <c r="JBU354"/>
      <c r="JBV354"/>
      <c r="JBW354"/>
      <c r="JBX354"/>
      <c r="JBY354"/>
      <c r="JBZ354"/>
      <c r="JCA354"/>
      <c r="JCB354"/>
      <c r="JCC354"/>
      <c r="JCD354"/>
      <c r="JCE354"/>
      <c r="JCF354"/>
      <c r="JCG354"/>
      <c r="JCH354"/>
      <c r="JCI354"/>
      <c r="JCJ354"/>
      <c r="JCK354"/>
      <c r="JCL354"/>
      <c r="JCM354"/>
      <c r="JCN354"/>
      <c r="JCO354"/>
      <c r="JCP354"/>
      <c r="JCQ354"/>
      <c r="JCR354"/>
      <c r="JCS354"/>
      <c r="JCT354"/>
      <c r="JCU354"/>
      <c r="JCV354"/>
      <c r="JCW354"/>
      <c r="JCX354"/>
      <c r="JCY354"/>
      <c r="JCZ354"/>
      <c r="JDA354"/>
      <c r="JDB354"/>
      <c r="JDC354"/>
      <c r="JDD354"/>
      <c r="JDE354"/>
      <c r="JDF354"/>
      <c r="JDG354"/>
      <c r="JDH354"/>
      <c r="JDI354"/>
      <c r="JDJ354"/>
      <c r="JDK354"/>
      <c r="JDL354"/>
      <c r="JDM354"/>
      <c r="JDN354"/>
      <c r="JDO354"/>
      <c r="JDP354"/>
      <c r="JDQ354"/>
      <c r="JDR354"/>
      <c r="JDS354"/>
      <c r="JDT354"/>
      <c r="JDU354"/>
      <c r="JDV354"/>
      <c r="JDW354"/>
      <c r="JDX354"/>
      <c r="JDY354"/>
      <c r="JDZ354"/>
      <c r="JEA354"/>
      <c r="JEB354"/>
      <c r="JEC354"/>
      <c r="JED354"/>
      <c r="JEE354"/>
      <c r="JEF354"/>
      <c r="JEG354"/>
      <c r="JEH354"/>
      <c r="JEI354"/>
      <c r="JEJ354"/>
      <c r="JEK354"/>
      <c r="JEL354"/>
      <c r="JEM354"/>
      <c r="JEN354"/>
      <c r="JEO354"/>
      <c r="JEP354"/>
      <c r="JEQ354"/>
      <c r="JER354"/>
      <c r="JES354"/>
      <c r="JET354"/>
      <c r="JEU354"/>
      <c r="JEV354"/>
      <c r="JEW354"/>
      <c r="JEX354"/>
      <c r="JEY354"/>
      <c r="JEZ354"/>
      <c r="JFA354"/>
      <c r="JFB354"/>
      <c r="JFC354"/>
      <c r="JFD354"/>
      <c r="JFE354"/>
      <c r="JFF354"/>
      <c r="JFG354"/>
      <c r="JFH354"/>
      <c r="JFI354"/>
      <c r="JFJ354"/>
      <c r="JFK354"/>
      <c r="JFL354"/>
      <c r="JFM354"/>
      <c r="JFN354"/>
      <c r="JFO354"/>
      <c r="JFP354"/>
      <c r="JFQ354"/>
      <c r="JFR354"/>
      <c r="JFS354"/>
      <c r="JFT354"/>
      <c r="JFU354"/>
      <c r="JFV354"/>
      <c r="JFW354"/>
      <c r="JFX354"/>
      <c r="JFY354"/>
      <c r="JFZ354"/>
      <c r="JGA354"/>
      <c r="JGB354"/>
      <c r="JGC354"/>
      <c r="JGD354"/>
      <c r="JGE354"/>
      <c r="JGF354"/>
      <c r="JGG354"/>
      <c r="JGH354"/>
      <c r="JGI354"/>
      <c r="JGJ354"/>
      <c r="JGK354"/>
      <c r="JGL354"/>
      <c r="JGM354"/>
      <c r="JGN354"/>
      <c r="JGO354"/>
      <c r="JGP354"/>
      <c r="JGQ354"/>
      <c r="JGR354"/>
      <c r="JGS354"/>
      <c r="JGT354"/>
      <c r="JGU354"/>
      <c r="JGV354"/>
      <c r="JGW354"/>
      <c r="JGX354"/>
      <c r="JGY354"/>
      <c r="JGZ354"/>
      <c r="JHA354"/>
      <c r="JHB354"/>
      <c r="JHC354"/>
      <c r="JHD354"/>
      <c r="JHE354"/>
      <c r="JHF354"/>
      <c r="JHG354"/>
      <c r="JHH354"/>
      <c r="JHI354"/>
      <c r="JHJ354"/>
      <c r="JHK354"/>
      <c r="JHL354"/>
      <c r="JHM354"/>
      <c r="JHN354"/>
      <c r="JHO354"/>
      <c r="JHP354"/>
      <c r="JHQ354"/>
      <c r="JHR354"/>
      <c r="JHS354"/>
      <c r="JHT354"/>
      <c r="JHU354"/>
      <c r="JHV354"/>
      <c r="JHW354"/>
      <c r="JHX354"/>
      <c r="JHY354"/>
      <c r="JHZ354"/>
      <c r="JIA354"/>
      <c r="JIB354"/>
      <c r="JIC354"/>
      <c r="JID354"/>
      <c r="JIE354"/>
      <c r="JIF354"/>
      <c r="JIG354"/>
      <c r="JIH354"/>
      <c r="JII354"/>
      <c r="JIJ354"/>
      <c r="JIK354"/>
      <c r="JIL354"/>
      <c r="JIM354"/>
      <c r="JIN354"/>
      <c r="JIO354"/>
      <c r="JIP354"/>
      <c r="JIQ354"/>
      <c r="JIR354"/>
      <c r="JIS354"/>
      <c r="JIT354"/>
      <c r="JIU354"/>
      <c r="JIV354"/>
      <c r="JIW354"/>
      <c r="JIX354"/>
      <c r="JIY354"/>
      <c r="JIZ354"/>
      <c r="JJA354"/>
      <c r="JJB354"/>
      <c r="JJC354"/>
      <c r="JJD354"/>
      <c r="JJE354"/>
      <c r="JJF354"/>
      <c r="JJG354"/>
      <c r="JJH354"/>
      <c r="JJI354"/>
      <c r="JJJ354"/>
      <c r="JJK354"/>
      <c r="JJL354"/>
      <c r="JJM354"/>
      <c r="JJN354"/>
      <c r="JJO354"/>
      <c r="JJP354"/>
      <c r="JJQ354"/>
      <c r="JJR354"/>
      <c r="JJS354"/>
      <c r="JJT354"/>
      <c r="JJU354"/>
      <c r="JJV354"/>
      <c r="JJW354"/>
      <c r="JJX354"/>
      <c r="JJY354"/>
      <c r="JJZ354"/>
      <c r="JKA354"/>
      <c r="JKB354"/>
      <c r="JKC354"/>
      <c r="JKD354"/>
      <c r="JKE354"/>
      <c r="JKF354"/>
      <c r="JKG354"/>
      <c r="JKH354"/>
      <c r="JKI354"/>
      <c r="JKJ354"/>
      <c r="JKK354"/>
      <c r="JKL354"/>
      <c r="JKM354"/>
      <c r="JKN354"/>
      <c r="JKO354"/>
      <c r="JKP354"/>
      <c r="JKQ354"/>
      <c r="JKR354"/>
      <c r="JKS354"/>
      <c r="JKT354"/>
      <c r="JKU354"/>
      <c r="JKV354"/>
      <c r="JKW354"/>
      <c r="JKX354"/>
      <c r="JKY354"/>
      <c r="JKZ354"/>
      <c r="JLA354"/>
      <c r="JLB354"/>
      <c r="JLC354"/>
      <c r="JLD354"/>
      <c r="JLE354"/>
      <c r="JLF354"/>
      <c r="JLG354"/>
      <c r="JLH354"/>
      <c r="JLI354"/>
      <c r="JLJ354"/>
      <c r="JLK354"/>
      <c r="JLL354"/>
      <c r="JLM354"/>
      <c r="JLN354"/>
      <c r="JLO354"/>
      <c r="JLP354"/>
      <c r="JLQ354"/>
      <c r="JLR354"/>
      <c r="JLS354"/>
      <c r="JLT354"/>
      <c r="JLU354"/>
      <c r="JLV354"/>
      <c r="JLW354"/>
      <c r="JLX354"/>
      <c r="JLY354"/>
      <c r="JLZ354"/>
      <c r="JMA354"/>
      <c r="JMB354"/>
      <c r="JMC354"/>
      <c r="JMD354"/>
      <c r="JME354"/>
      <c r="JMF354"/>
      <c r="JMG354"/>
      <c r="JMH354"/>
      <c r="JMI354"/>
      <c r="JMJ354"/>
      <c r="JMK354"/>
      <c r="JML354"/>
      <c r="JMM354"/>
      <c r="JMN354"/>
      <c r="JMO354"/>
      <c r="JMP354"/>
      <c r="JMQ354"/>
      <c r="JMR354"/>
      <c r="JMS354"/>
      <c r="JMT354"/>
      <c r="JMU354"/>
      <c r="JMV354"/>
      <c r="JMW354"/>
      <c r="JMX354"/>
      <c r="JMY354"/>
      <c r="JMZ354"/>
      <c r="JNA354"/>
      <c r="JNB354"/>
      <c r="JNC354"/>
      <c r="JND354"/>
      <c r="JNE354"/>
      <c r="JNF354"/>
      <c r="JNG354"/>
      <c r="JNH354"/>
      <c r="JNI354"/>
      <c r="JNJ354"/>
      <c r="JNK354"/>
      <c r="JNL354"/>
      <c r="JNM354"/>
      <c r="JNN354"/>
      <c r="JNO354"/>
      <c r="JNP354"/>
      <c r="JNQ354"/>
      <c r="JNR354"/>
      <c r="JNS354"/>
      <c r="JNT354"/>
      <c r="JNU354"/>
      <c r="JNV354"/>
      <c r="JNW354"/>
      <c r="JNX354"/>
      <c r="JNY354"/>
      <c r="JNZ354"/>
      <c r="JOA354"/>
      <c r="JOB354"/>
      <c r="JOC354"/>
      <c r="JOD354"/>
      <c r="JOE354"/>
      <c r="JOF354"/>
      <c r="JOG354"/>
      <c r="JOH354"/>
      <c r="JOI354"/>
      <c r="JOJ354"/>
      <c r="JOK354"/>
      <c r="JOL354"/>
      <c r="JOM354"/>
      <c r="JON354"/>
      <c r="JOO354"/>
      <c r="JOP354"/>
      <c r="JOQ354"/>
      <c r="JOR354"/>
      <c r="JOS354"/>
      <c r="JOT354"/>
      <c r="JOU354"/>
      <c r="JOV354"/>
      <c r="JOW354"/>
      <c r="JOX354"/>
      <c r="JOY354"/>
      <c r="JOZ354"/>
      <c r="JPA354"/>
      <c r="JPB354"/>
      <c r="JPC354"/>
      <c r="JPD354"/>
      <c r="JPE354"/>
      <c r="JPF354"/>
      <c r="JPG354"/>
      <c r="JPH354"/>
      <c r="JPI354"/>
      <c r="JPJ354"/>
      <c r="JPK354"/>
      <c r="JPL354"/>
      <c r="JPM354"/>
      <c r="JPN354"/>
      <c r="JPO354"/>
      <c r="JPP354"/>
      <c r="JPQ354"/>
      <c r="JPR354"/>
      <c r="JPS354"/>
      <c r="JPT354"/>
      <c r="JPU354"/>
      <c r="JPV354"/>
      <c r="JPW354"/>
      <c r="JPX354"/>
      <c r="JPY354"/>
      <c r="JPZ354"/>
      <c r="JQA354"/>
      <c r="JQB354"/>
      <c r="JQC354"/>
      <c r="JQD354"/>
      <c r="JQE354"/>
      <c r="JQF354"/>
      <c r="JQG354"/>
      <c r="JQH354"/>
      <c r="JQI354"/>
      <c r="JQJ354"/>
      <c r="JQK354"/>
      <c r="JQL354"/>
      <c r="JQM354"/>
      <c r="JQN354"/>
      <c r="JQO354"/>
      <c r="JQP354"/>
      <c r="JQQ354"/>
      <c r="JQR354"/>
      <c r="JQS354"/>
      <c r="JQT354"/>
      <c r="JQU354"/>
      <c r="JQV354"/>
      <c r="JQW354"/>
      <c r="JQX354"/>
      <c r="JQY354"/>
      <c r="JQZ354"/>
      <c r="JRA354"/>
      <c r="JRB354"/>
      <c r="JRC354"/>
      <c r="JRD354"/>
      <c r="JRE354"/>
      <c r="JRF354"/>
      <c r="JRG354"/>
      <c r="JRH354"/>
      <c r="JRI354"/>
      <c r="JRJ354"/>
      <c r="JRK354"/>
      <c r="JRL354"/>
      <c r="JRM354"/>
      <c r="JRN354"/>
      <c r="JRO354"/>
      <c r="JRP354"/>
      <c r="JRQ354"/>
      <c r="JRR354"/>
      <c r="JRS354"/>
      <c r="JRT354"/>
      <c r="JRU354"/>
      <c r="JRV354"/>
      <c r="JRW354"/>
      <c r="JRX354"/>
      <c r="JRY354"/>
      <c r="JRZ354"/>
      <c r="JSA354"/>
      <c r="JSB354"/>
      <c r="JSC354"/>
      <c r="JSD354"/>
      <c r="JSE354"/>
      <c r="JSF354"/>
      <c r="JSG354"/>
      <c r="JSH354"/>
      <c r="JSI354"/>
      <c r="JSJ354"/>
      <c r="JSK354"/>
      <c r="JSL354"/>
      <c r="JSM354"/>
      <c r="JSN354"/>
      <c r="JSO354"/>
      <c r="JSP354"/>
      <c r="JSQ354"/>
      <c r="JSR354"/>
      <c r="JSS354"/>
      <c r="JST354"/>
      <c r="JSU354"/>
      <c r="JSV354"/>
      <c r="JSW354"/>
      <c r="JSX354"/>
      <c r="JSY354"/>
      <c r="JSZ354"/>
      <c r="JTA354"/>
      <c r="JTB354"/>
      <c r="JTC354"/>
      <c r="JTD354"/>
      <c r="JTE354"/>
      <c r="JTF354"/>
      <c r="JTG354"/>
      <c r="JTH354"/>
      <c r="JTI354"/>
      <c r="JTJ354"/>
      <c r="JTK354"/>
      <c r="JTL354"/>
      <c r="JTM354"/>
      <c r="JTN354"/>
      <c r="JTO354"/>
      <c r="JTP354"/>
      <c r="JTQ354"/>
      <c r="JTR354"/>
      <c r="JTS354"/>
      <c r="JTT354"/>
      <c r="JTU354"/>
      <c r="JTV354"/>
      <c r="JTW354"/>
      <c r="JTX354"/>
      <c r="JTY354"/>
      <c r="JTZ354"/>
      <c r="JUA354"/>
      <c r="JUB354"/>
      <c r="JUC354"/>
      <c r="JUD354"/>
      <c r="JUE354"/>
      <c r="JUF354"/>
      <c r="JUG354"/>
      <c r="JUH354"/>
      <c r="JUI354"/>
      <c r="JUJ354"/>
      <c r="JUK354"/>
      <c r="JUL354"/>
      <c r="JUM354"/>
      <c r="JUN354"/>
      <c r="JUO354"/>
      <c r="JUP354"/>
      <c r="JUQ354"/>
      <c r="JUR354"/>
      <c r="JUS354"/>
      <c r="JUT354"/>
      <c r="JUU354"/>
      <c r="JUV354"/>
      <c r="JUW354"/>
      <c r="JUX354"/>
      <c r="JUY354"/>
      <c r="JUZ354"/>
      <c r="JVA354"/>
      <c r="JVB354"/>
      <c r="JVC354"/>
      <c r="JVD354"/>
      <c r="JVE354"/>
      <c r="JVF354"/>
      <c r="JVG354"/>
      <c r="JVH354"/>
      <c r="JVI354"/>
      <c r="JVJ354"/>
      <c r="JVK354"/>
      <c r="JVL354"/>
      <c r="JVM354"/>
      <c r="JVN354"/>
      <c r="JVO354"/>
      <c r="JVP354"/>
      <c r="JVQ354"/>
      <c r="JVR354"/>
      <c r="JVS354"/>
      <c r="JVT354"/>
      <c r="JVU354"/>
      <c r="JVV354"/>
      <c r="JVW354"/>
      <c r="JVX354"/>
      <c r="JVY354"/>
      <c r="JVZ354"/>
      <c r="JWA354"/>
      <c r="JWB354"/>
      <c r="JWC354"/>
      <c r="JWD354"/>
      <c r="JWE354"/>
      <c r="JWF354"/>
      <c r="JWG354"/>
      <c r="JWH354"/>
      <c r="JWI354"/>
      <c r="JWJ354"/>
      <c r="JWK354"/>
      <c r="JWL354"/>
      <c r="JWM354"/>
      <c r="JWN354"/>
      <c r="JWO354"/>
      <c r="JWP354"/>
      <c r="JWQ354"/>
      <c r="JWR354"/>
      <c r="JWS354"/>
      <c r="JWT354"/>
      <c r="JWU354"/>
      <c r="JWV354"/>
      <c r="JWW354"/>
      <c r="JWX354"/>
      <c r="JWY354"/>
      <c r="JWZ354"/>
      <c r="JXA354"/>
      <c r="JXB354"/>
      <c r="JXC354"/>
      <c r="JXD354"/>
      <c r="JXE354"/>
      <c r="JXF354"/>
      <c r="JXG354"/>
      <c r="JXH354"/>
      <c r="JXI354"/>
      <c r="JXJ354"/>
      <c r="JXK354"/>
      <c r="JXL354"/>
      <c r="JXM354"/>
      <c r="JXN354"/>
      <c r="JXO354"/>
      <c r="JXP354"/>
      <c r="JXQ354"/>
      <c r="JXR354"/>
      <c r="JXS354"/>
      <c r="JXT354"/>
      <c r="JXU354"/>
      <c r="JXV354"/>
      <c r="JXW354"/>
      <c r="JXX354"/>
      <c r="JXY354"/>
      <c r="JXZ354"/>
      <c r="JYA354"/>
      <c r="JYB354"/>
      <c r="JYC354"/>
      <c r="JYD354"/>
      <c r="JYE354"/>
      <c r="JYF354"/>
      <c r="JYG354"/>
      <c r="JYH354"/>
      <c r="JYI354"/>
      <c r="JYJ354"/>
      <c r="JYK354"/>
      <c r="JYL354"/>
      <c r="JYM354"/>
      <c r="JYN354"/>
      <c r="JYO354"/>
      <c r="JYP354"/>
      <c r="JYQ354"/>
      <c r="JYR354"/>
      <c r="JYS354"/>
      <c r="JYT354"/>
      <c r="JYU354"/>
      <c r="JYV354"/>
      <c r="JYW354"/>
      <c r="JYX354"/>
      <c r="JYY354"/>
      <c r="JYZ354"/>
      <c r="JZA354"/>
      <c r="JZB354"/>
      <c r="JZC354"/>
      <c r="JZD354"/>
      <c r="JZE354"/>
      <c r="JZF354"/>
      <c r="JZG354"/>
      <c r="JZH354"/>
      <c r="JZI354"/>
      <c r="JZJ354"/>
      <c r="JZK354"/>
      <c r="JZL354"/>
      <c r="JZM354"/>
      <c r="JZN354"/>
      <c r="JZO354"/>
      <c r="JZP354"/>
      <c r="JZQ354"/>
      <c r="JZR354"/>
      <c r="JZS354"/>
      <c r="JZT354"/>
      <c r="JZU354"/>
      <c r="JZV354"/>
      <c r="JZW354"/>
      <c r="JZX354"/>
      <c r="JZY354"/>
      <c r="JZZ354"/>
      <c r="KAA354"/>
      <c r="KAB354"/>
      <c r="KAC354"/>
      <c r="KAD354"/>
      <c r="KAE354"/>
      <c r="KAF354"/>
      <c r="KAG354"/>
      <c r="KAH354"/>
      <c r="KAI354"/>
      <c r="KAJ354"/>
      <c r="KAK354"/>
      <c r="KAL354"/>
      <c r="KAM354"/>
      <c r="KAN354"/>
      <c r="KAO354"/>
      <c r="KAP354"/>
      <c r="KAQ354"/>
      <c r="KAR354"/>
      <c r="KAS354"/>
      <c r="KAT354"/>
      <c r="KAU354"/>
      <c r="KAV354"/>
      <c r="KAW354"/>
      <c r="KAX354"/>
      <c r="KAY354"/>
      <c r="KAZ354"/>
      <c r="KBA354"/>
      <c r="KBB354"/>
      <c r="KBC354"/>
      <c r="KBD354"/>
      <c r="KBE354"/>
      <c r="KBF354"/>
      <c r="KBG354"/>
      <c r="KBH354"/>
      <c r="KBI354"/>
      <c r="KBJ354"/>
      <c r="KBK354"/>
      <c r="KBL354"/>
      <c r="KBM354"/>
      <c r="KBN354"/>
      <c r="KBO354"/>
      <c r="KBP354"/>
      <c r="KBQ354"/>
      <c r="KBR354"/>
      <c r="KBS354"/>
      <c r="KBT354"/>
      <c r="KBU354"/>
      <c r="KBV354"/>
      <c r="KBW354"/>
      <c r="KBX354"/>
      <c r="KBY354"/>
      <c r="KBZ354"/>
      <c r="KCA354"/>
      <c r="KCB354"/>
      <c r="KCC354"/>
      <c r="KCD354"/>
      <c r="KCE354"/>
      <c r="KCF354"/>
      <c r="KCG354"/>
      <c r="KCH354"/>
      <c r="KCI354"/>
      <c r="KCJ354"/>
      <c r="KCK354"/>
      <c r="KCL354"/>
      <c r="KCM354"/>
      <c r="KCN354"/>
      <c r="KCO354"/>
      <c r="KCP354"/>
      <c r="KCQ354"/>
      <c r="KCR354"/>
      <c r="KCS354"/>
      <c r="KCT354"/>
      <c r="KCU354"/>
      <c r="KCV354"/>
      <c r="KCW354"/>
      <c r="KCX354"/>
      <c r="KCY354"/>
      <c r="KCZ354"/>
      <c r="KDA354"/>
      <c r="KDB354"/>
      <c r="KDC354"/>
      <c r="KDD354"/>
      <c r="KDE354"/>
      <c r="KDF354"/>
      <c r="KDG354"/>
      <c r="KDH354"/>
      <c r="KDI354"/>
      <c r="KDJ354"/>
      <c r="KDK354"/>
      <c r="KDL354"/>
      <c r="KDM354"/>
      <c r="KDN354"/>
      <c r="KDO354"/>
      <c r="KDP354"/>
      <c r="KDQ354"/>
      <c r="KDR354"/>
      <c r="KDS354"/>
      <c r="KDT354"/>
      <c r="KDU354"/>
      <c r="KDV354"/>
      <c r="KDW354"/>
      <c r="KDX354"/>
      <c r="KDY354"/>
      <c r="KDZ354"/>
      <c r="KEA354"/>
      <c r="KEB354"/>
      <c r="KEC354"/>
      <c r="KED354"/>
      <c r="KEE354"/>
      <c r="KEF354"/>
      <c r="KEG354"/>
      <c r="KEH354"/>
      <c r="KEI354"/>
      <c r="KEJ354"/>
      <c r="KEK354"/>
      <c r="KEL354"/>
      <c r="KEM354"/>
      <c r="KEN354"/>
      <c r="KEO354"/>
      <c r="KEP354"/>
      <c r="KEQ354"/>
      <c r="KER354"/>
      <c r="KES354"/>
      <c r="KET354"/>
      <c r="KEU354"/>
      <c r="KEV354"/>
      <c r="KEW354"/>
      <c r="KEX354"/>
      <c r="KEY354"/>
      <c r="KEZ354"/>
      <c r="KFA354"/>
      <c r="KFB354"/>
      <c r="KFC354"/>
      <c r="KFD354"/>
      <c r="KFE354"/>
      <c r="KFF354"/>
      <c r="KFG354"/>
      <c r="KFH354"/>
      <c r="KFI354"/>
      <c r="KFJ354"/>
      <c r="KFK354"/>
      <c r="KFL354"/>
      <c r="KFM354"/>
      <c r="KFN354"/>
      <c r="KFO354"/>
      <c r="KFP354"/>
      <c r="KFQ354"/>
      <c r="KFR354"/>
      <c r="KFS354"/>
      <c r="KFT354"/>
      <c r="KFU354"/>
      <c r="KFV354"/>
      <c r="KFW354"/>
      <c r="KFX354"/>
      <c r="KFY354"/>
      <c r="KFZ354"/>
      <c r="KGA354"/>
      <c r="KGB354"/>
      <c r="KGC354"/>
      <c r="KGD354"/>
      <c r="KGE354"/>
      <c r="KGF354"/>
      <c r="KGG354"/>
      <c r="KGH354"/>
      <c r="KGI354"/>
      <c r="KGJ354"/>
      <c r="KGK354"/>
      <c r="KGL354"/>
      <c r="KGM354"/>
      <c r="KGN354"/>
      <c r="KGO354"/>
      <c r="KGP354"/>
      <c r="KGQ354"/>
      <c r="KGR354"/>
      <c r="KGS354"/>
      <c r="KGT354"/>
      <c r="KGU354"/>
      <c r="KGV354"/>
      <c r="KGW354"/>
      <c r="KGX354"/>
      <c r="KGY354"/>
      <c r="KGZ354"/>
      <c r="KHA354"/>
      <c r="KHB354"/>
      <c r="KHC354"/>
      <c r="KHD354"/>
      <c r="KHE354"/>
      <c r="KHF354"/>
      <c r="KHG354"/>
      <c r="KHH354"/>
      <c r="KHI354"/>
      <c r="KHJ354"/>
      <c r="KHK354"/>
      <c r="KHL354"/>
      <c r="KHM354"/>
      <c r="KHN354"/>
      <c r="KHO354"/>
      <c r="KHP354"/>
      <c r="KHQ354"/>
      <c r="KHR354"/>
      <c r="KHS354"/>
      <c r="KHT354"/>
      <c r="KHU354"/>
      <c r="KHV354"/>
      <c r="KHW354"/>
      <c r="KHX354"/>
      <c r="KHY354"/>
      <c r="KHZ354"/>
      <c r="KIA354"/>
      <c r="KIB354"/>
      <c r="KIC354"/>
      <c r="KID354"/>
      <c r="KIE354"/>
      <c r="KIF354"/>
      <c r="KIG354"/>
      <c r="KIH354"/>
      <c r="KII354"/>
      <c r="KIJ354"/>
      <c r="KIK354"/>
      <c r="KIL354"/>
      <c r="KIM354"/>
      <c r="KIN354"/>
      <c r="KIO354"/>
      <c r="KIP354"/>
      <c r="KIQ354"/>
      <c r="KIR354"/>
      <c r="KIS354"/>
      <c r="KIT354"/>
      <c r="KIU354"/>
      <c r="KIV354"/>
      <c r="KIW354"/>
      <c r="KIX354"/>
      <c r="KIY354"/>
      <c r="KIZ354"/>
      <c r="KJA354"/>
      <c r="KJB354"/>
      <c r="KJC354"/>
      <c r="KJD354"/>
      <c r="KJE354"/>
      <c r="KJF354"/>
      <c r="KJG354"/>
      <c r="KJH354"/>
      <c r="KJI354"/>
      <c r="KJJ354"/>
      <c r="KJK354"/>
      <c r="KJL354"/>
      <c r="KJM354"/>
      <c r="KJN354"/>
      <c r="KJO354"/>
      <c r="KJP354"/>
      <c r="KJQ354"/>
      <c r="KJR354"/>
      <c r="KJS354"/>
      <c r="KJT354"/>
      <c r="KJU354"/>
      <c r="KJV354"/>
      <c r="KJW354"/>
      <c r="KJX354"/>
      <c r="KJY354"/>
      <c r="KJZ354"/>
      <c r="KKA354"/>
      <c r="KKB354"/>
      <c r="KKC354"/>
      <c r="KKD354"/>
      <c r="KKE354"/>
      <c r="KKF354"/>
      <c r="KKG354"/>
      <c r="KKH354"/>
      <c r="KKI354"/>
      <c r="KKJ354"/>
      <c r="KKK354"/>
      <c r="KKL354"/>
      <c r="KKM354"/>
      <c r="KKN354"/>
      <c r="KKO354"/>
      <c r="KKP354"/>
      <c r="KKQ354"/>
      <c r="KKR354"/>
      <c r="KKS354"/>
      <c r="KKT354"/>
      <c r="KKU354"/>
      <c r="KKV354"/>
      <c r="KKW354"/>
      <c r="KKX354"/>
      <c r="KKY354"/>
      <c r="KKZ354"/>
      <c r="KLA354"/>
      <c r="KLB354"/>
      <c r="KLC354"/>
      <c r="KLD354"/>
      <c r="KLE354"/>
      <c r="KLF354"/>
      <c r="KLG354"/>
      <c r="KLH354"/>
      <c r="KLI354"/>
      <c r="KLJ354"/>
      <c r="KLK354"/>
      <c r="KLL354"/>
      <c r="KLM354"/>
      <c r="KLN354"/>
      <c r="KLO354"/>
      <c r="KLP354"/>
      <c r="KLQ354"/>
      <c r="KLR354"/>
      <c r="KLS354"/>
      <c r="KLT354"/>
      <c r="KLU354"/>
      <c r="KLV354"/>
      <c r="KLW354"/>
      <c r="KLX354"/>
      <c r="KLY354"/>
      <c r="KLZ354"/>
      <c r="KMA354"/>
      <c r="KMB354"/>
      <c r="KMC354"/>
      <c r="KMD354"/>
      <c r="KME354"/>
      <c r="KMF354"/>
      <c r="KMG354"/>
      <c r="KMH354"/>
      <c r="KMI354"/>
      <c r="KMJ354"/>
      <c r="KMK354"/>
      <c r="KML354"/>
      <c r="KMM354"/>
      <c r="KMN354"/>
      <c r="KMO354"/>
      <c r="KMP354"/>
      <c r="KMQ354"/>
      <c r="KMR354"/>
      <c r="KMS354"/>
      <c r="KMT354"/>
      <c r="KMU354"/>
      <c r="KMV354"/>
      <c r="KMW354"/>
      <c r="KMX354"/>
      <c r="KMY354"/>
      <c r="KMZ354"/>
      <c r="KNA354"/>
      <c r="KNB354"/>
      <c r="KNC354"/>
      <c r="KND354"/>
      <c r="KNE354"/>
      <c r="KNF354"/>
      <c r="KNG354"/>
      <c r="KNH354"/>
      <c r="KNI354"/>
      <c r="KNJ354"/>
      <c r="KNK354"/>
      <c r="KNL354"/>
      <c r="KNM354"/>
      <c r="KNN354"/>
      <c r="KNO354"/>
      <c r="KNP354"/>
      <c r="KNQ354"/>
      <c r="KNR354"/>
      <c r="KNS354"/>
      <c r="KNT354"/>
      <c r="KNU354"/>
      <c r="KNV354"/>
      <c r="KNW354"/>
      <c r="KNX354"/>
      <c r="KNY354"/>
      <c r="KNZ354"/>
      <c r="KOA354"/>
      <c r="KOB354"/>
      <c r="KOC354"/>
      <c r="KOD354"/>
      <c r="KOE354"/>
      <c r="KOF354"/>
      <c r="KOG354"/>
      <c r="KOH354"/>
      <c r="KOI354"/>
      <c r="KOJ354"/>
      <c r="KOK354"/>
      <c r="KOL354"/>
      <c r="KOM354"/>
      <c r="KON354"/>
      <c r="KOO354"/>
      <c r="KOP354"/>
      <c r="KOQ354"/>
      <c r="KOR354"/>
      <c r="KOS354"/>
      <c r="KOT354"/>
      <c r="KOU354"/>
      <c r="KOV354"/>
      <c r="KOW354"/>
      <c r="KOX354"/>
      <c r="KOY354"/>
      <c r="KOZ354"/>
      <c r="KPA354"/>
      <c r="KPB354"/>
      <c r="KPC354"/>
      <c r="KPD354"/>
      <c r="KPE354"/>
      <c r="KPF354"/>
      <c r="KPG354"/>
      <c r="KPH354"/>
      <c r="KPI354"/>
      <c r="KPJ354"/>
      <c r="KPK354"/>
      <c r="KPL354"/>
      <c r="KPM354"/>
      <c r="KPN354"/>
      <c r="KPO354"/>
      <c r="KPP354"/>
      <c r="KPQ354"/>
      <c r="KPR354"/>
      <c r="KPS354"/>
      <c r="KPT354"/>
      <c r="KPU354"/>
      <c r="KPV354"/>
      <c r="KPW354"/>
      <c r="KPX354"/>
      <c r="KPY354"/>
      <c r="KPZ354"/>
      <c r="KQA354"/>
      <c r="KQB354"/>
      <c r="KQC354"/>
      <c r="KQD354"/>
      <c r="KQE354"/>
      <c r="KQF354"/>
      <c r="KQG354"/>
      <c r="KQH354"/>
      <c r="KQI354"/>
      <c r="KQJ354"/>
      <c r="KQK354"/>
      <c r="KQL354"/>
      <c r="KQM354"/>
      <c r="KQN354"/>
      <c r="KQO354"/>
      <c r="KQP354"/>
      <c r="KQQ354"/>
      <c r="KQR354"/>
      <c r="KQS354"/>
      <c r="KQT354"/>
      <c r="KQU354"/>
      <c r="KQV354"/>
      <c r="KQW354"/>
      <c r="KQX354"/>
      <c r="KQY354"/>
      <c r="KQZ354"/>
      <c r="KRA354"/>
      <c r="KRB354"/>
      <c r="KRC354"/>
      <c r="KRD354"/>
      <c r="KRE354"/>
      <c r="KRF354"/>
      <c r="KRG354"/>
      <c r="KRH354"/>
      <c r="KRI354"/>
      <c r="KRJ354"/>
      <c r="KRK354"/>
      <c r="KRL354"/>
      <c r="KRM354"/>
      <c r="KRN354"/>
      <c r="KRO354"/>
      <c r="KRP354"/>
      <c r="KRQ354"/>
      <c r="KRR354"/>
      <c r="KRS354"/>
      <c r="KRT354"/>
      <c r="KRU354"/>
      <c r="KRV354"/>
      <c r="KRW354"/>
      <c r="KRX354"/>
      <c r="KRY354"/>
      <c r="KRZ354"/>
      <c r="KSA354"/>
      <c r="KSB354"/>
      <c r="KSC354"/>
      <c r="KSD354"/>
      <c r="KSE354"/>
      <c r="KSF354"/>
      <c r="KSG354"/>
      <c r="KSH354"/>
      <c r="KSI354"/>
      <c r="KSJ354"/>
      <c r="KSK354"/>
      <c r="KSL354"/>
      <c r="KSM354"/>
      <c r="KSN354"/>
      <c r="KSO354"/>
      <c r="KSP354"/>
      <c r="KSQ354"/>
      <c r="KSR354"/>
      <c r="KSS354"/>
      <c r="KST354"/>
      <c r="KSU354"/>
      <c r="KSV354"/>
      <c r="KSW354"/>
      <c r="KSX354"/>
      <c r="KSY354"/>
      <c r="KSZ354"/>
      <c r="KTA354"/>
      <c r="KTB354"/>
      <c r="KTC354"/>
      <c r="KTD354"/>
      <c r="KTE354"/>
      <c r="KTF354"/>
      <c r="KTG354"/>
      <c r="KTH354"/>
      <c r="KTI354"/>
      <c r="KTJ354"/>
      <c r="KTK354"/>
      <c r="KTL354"/>
      <c r="KTM354"/>
      <c r="KTN354"/>
      <c r="KTO354"/>
      <c r="KTP354"/>
      <c r="KTQ354"/>
      <c r="KTR354"/>
      <c r="KTS354"/>
      <c r="KTT354"/>
      <c r="KTU354"/>
      <c r="KTV354"/>
      <c r="KTW354"/>
      <c r="KTX354"/>
      <c r="KTY354"/>
      <c r="KTZ354"/>
      <c r="KUA354"/>
      <c r="KUB354"/>
      <c r="KUC354"/>
      <c r="KUD354"/>
      <c r="KUE354"/>
      <c r="KUF354"/>
      <c r="KUG354"/>
      <c r="KUH354"/>
      <c r="KUI354"/>
      <c r="KUJ354"/>
      <c r="KUK354"/>
      <c r="KUL354"/>
      <c r="KUM354"/>
      <c r="KUN354"/>
      <c r="KUO354"/>
      <c r="KUP354"/>
      <c r="KUQ354"/>
      <c r="KUR354"/>
      <c r="KUS354"/>
      <c r="KUT354"/>
      <c r="KUU354"/>
      <c r="KUV354"/>
      <c r="KUW354"/>
      <c r="KUX354"/>
      <c r="KUY354"/>
      <c r="KUZ354"/>
      <c r="KVA354"/>
      <c r="KVB354"/>
      <c r="KVC354"/>
      <c r="KVD354"/>
      <c r="KVE354"/>
      <c r="KVF354"/>
      <c r="KVG354"/>
      <c r="KVH354"/>
      <c r="KVI354"/>
      <c r="KVJ354"/>
      <c r="KVK354"/>
      <c r="KVL354"/>
      <c r="KVM354"/>
      <c r="KVN354"/>
      <c r="KVO354"/>
      <c r="KVP354"/>
      <c r="KVQ354"/>
      <c r="KVR354"/>
      <c r="KVS354"/>
      <c r="KVT354"/>
      <c r="KVU354"/>
      <c r="KVV354"/>
      <c r="KVW354"/>
      <c r="KVX354"/>
      <c r="KVY354"/>
      <c r="KVZ354"/>
      <c r="KWA354"/>
      <c r="KWB354"/>
      <c r="KWC354"/>
      <c r="KWD354"/>
      <c r="KWE354"/>
      <c r="KWF354"/>
      <c r="KWG354"/>
      <c r="KWH354"/>
      <c r="KWI354"/>
      <c r="KWJ354"/>
      <c r="KWK354"/>
      <c r="KWL354"/>
      <c r="KWM354"/>
      <c r="KWN354"/>
      <c r="KWO354"/>
      <c r="KWP354"/>
      <c r="KWQ354"/>
      <c r="KWR354"/>
      <c r="KWS354"/>
      <c r="KWT354"/>
      <c r="KWU354"/>
      <c r="KWV354"/>
      <c r="KWW354"/>
      <c r="KWX354"/>
      <c r="KWY354"/>
      <c r="KWZ354"/>
      <c r="KXA354"/>
      <c r="KXB354"/>
      <c r="KXC354"/>
      <c r="KXD354"/>
      <c r="KXE354"/>
      <c r="KXF354"/>
      <c r="KXG354"/>
      <c r="KXH354"/>
      <c r="KXI354"/>
      <c r="KXJ354"/>
      <c r="KXK354"/>
      <c r="KXL354"/>
      <c r="KXM354"/>
      <c r="KXN354"/>
      <c r="KXO354"/>
      <c r="KXP354"/>
      <c r="KXQ354"/>
      <c r="KXR354"/>
      <c r="KXS354"/>
      <c r="KXT354"/>
      <c r="KXU354"/>
      <c r="KXV354"/>
      <c r="KXW354"/>
      <c r="KXX354"/>
      <c r="KXY354"/>
      <c r="KXZ354"/>
      <c r="KYA354"/>
      <c r="KYB354"/>
      <c r="KYC354"/>
      <c r="KYD354"/>
      <c r="KYE354"/>
      <c r="KYF354"/>
      <c r="KYG354"/>
      <c r="KYH354"/>
      <c r="KYI354"/>
      <c r="KYJ354"/>
      <c r="KYK354"/>
      <c r="KYL354"/>
      <c r="KYM354"/>
      <c r="KYN354"/>
      <c r="KYO354"/>
      <c r="KYP354"/>
      <c r="KYQ354"/>
      <c r="KYR354"/>
      <c r="KYS354"/>
      <c r="KYT354"/>
      <c r="KYU354"/>
      <c r="KYV354"/>
      <c r="KYW354"/>
      <c r="KYX354"/>
      <c r="KYY354"/>
      <c r="KYZ354"/>
      <c r="KZA354"/>
      <c r="KZB354"/>
      <c r="KZC354"/>
      <c r="KZD354"/>
      <c r="KZE354"/>
      <c r="KZF354"/>
      <c r="KZG354"/>
      <c r="KZH354"/>
      <c r="KZI354"/>
      <c r="KZJ354"/>
      <c r="KZK354"/>
      <c r="KZL354"/>
      <c r="KZM354"/>
      <c r="KZN354"/>
      <c r="KZO354"/>
      <c r="KZP354"/>
      <c r="KZQ354"/>
      <c r="KZR354"/>
      <c r="KZS354"/>
      <c r="KZT354"/>
      <c r="KZU354"/>
      <c r="KZV354"/>
      <c r="KZW354"/>
      <c r="KZX354"/>
      <c r="KZY354"/>
      <c r="KZZ354"/>
      <c r="LAA354"/>
      <c r="LAB354"/>
      <c r="LAC354"/>
      <c r="LAD354"/>
      <c r="LAE354"/>
      <c r="LAF354"/>
      <c r="LAG354"/>
      <c r="LAH354"/>
      <c r="LAI354"/>
      <c r="LAJ354"/>
      <c r="LAK354"/>
      <c r="LAL354"/>
      <c r="LAM354"/>
      <c r="LAN354"/>
      <c r="LAO354"/>
      <c r="LAP354"/>
      <c r="LAQ354"/>
      <c r="LAR354"/>
      <c r="LAS354"/>
      <c r="LAT354"/>
      <c r="LAU354"/>
      <c r="LAV354"/>
      <c r="LAW354"/>
      <c r="LAX354"/>
      <c r="LAY354"/>
      <c r="LAZ354"/>
      <c r="LBA354"/>
      <c r="LBB354"/>
      <c r="LBC354"/>
      <c r="LBD354"/>
      <c r="LBE354"/>
      <c r="LBF354"/>
      <c r="LBG354"/>
      <c r="LBH354"/>
      <c r="LBI354"/>
      <c r="LBJ354"/>
      <c r="LBK354"/>
      <c r="LBL354"/>
      <c r="LBM354"/>
      <c r="LBN354"/>
      <c r="LBO354"/>
      <c r="LBP354"/>
      <c r="LBQ354"/>
      <c r="LBR354"/>
      <c r="LBS354"/>
      <c r="LBT354"/>
      <c r="LBU354"/>
      <c r="LBV354"/>
      <c r="LBW354"/>
      <c r="LBX354"/>
      <c r="LBY354"/>
      <c r="LBZ354"/>
      <c r="LCA354"/>
      <c r="LCB354"/>
      <c r="LCC354"/>
      <c r="LCD354"/>
      <c r="LCE354"/>
      <c r="LCF354"/>
      <c r="LCG354"/>
      <c r="LCH354"/>
      <c r="LCI354"/>
      <c r="LCJ354"/>
      <c r="LCK354"/>
      <c r="LCL354"/>
      <c r="LCM354"/>
      <c r="LCN354"/>
      <c r="LCO354"/>
      <c r="LCP354"/>
      <c r="LCQ354"/>
      <c r="LCR354"/>
      <c r="LCS354"/>
      <c r="LCT354"/>
      <c r="LCU354"/>
      <c r="LCV354"/>
      <c r="LCW354"/>
      <c r="LCX354"/>
      <c r="LCY354"/>
      <c r="LCZ354"/>
      <c r="LDA354"/>
      <c r="LDB354"/>
      <c r="LDC354"/>
      <c r="LDD354"/>
      <c r="LDE354"/>
      <c r="LDF354"/>
      <c r="LDG354"/>
      <c r="LDH354"/>
      <c r="LDI354"/>
      <c r="LDJ354"/>
      <c r="LDK354"/>
      <c r="LDL354"/>
      <c r="LDM354"/>
      <c r="LDN354"/>
      <c r="LDO354"/>
      <c r="LDP354"/>
      <c r="LDQ354"/>
      <c r="LDR354"/>
      <c r="LDS354"/>
      <c r="LDT354"/>
      <c r="LDU354"/>
      <c r="LDV354"/>
      <c r="LDW354"/>
      <c r="LDX354"/>
      <c r="LDY354"/>
      <c r="LDZ354"/>
      <c r="LEA354"/>
      <c r="LEB354"/>
      <c r="LEC354"/>
      <c r="LED354"/>
      <c r="LEE354"/>
      <c r="LEF354"/>
      <c r="LEG354"/>
      <c r="LEH354"/>
      <c r="LEI354"/>
      <c r="LEJ354"/>
      <c r="LEK354"/>
      <c r="LEL354"/>
      <c r="LEM354"/>
      <c r="LEN354"/>
      <c r="LEO354"/>
      <c r="LEP354"/>
      <c r="LEQ354"/>
      <c r="LER354"/>
      <c r="LES354"/>
      <c r="LET354"/>
      <c r="LEU354"/>
      <c r="LEV354"/>
      <c r="LEW354"/>
      <c r="LEX354"/>
      <c r="LEY354"/>
      <c r="LEZ354"/>
      <c r="LFA354"/>
      <c r="LFB354"/>
      <c r="LFC354"/>
      <c r="LFD354"/>
      <c r="LFE354"/>
      <c r="LFF354"/>
      <c r="LFG354"/>
      <c r="LFH354"/>
      <c r="LFI354"/>
      <c r="LFJ354"/>
      <c r="LFK354"/>
      <c r="LFL354"/>
      <c r="LFM354"/>
      <c r="LFN354"/>
      <c r="LFO354"/>
      <c r="LFP354"/>
      <c r="LFQ354"/>
      <c r="LFR354"/>
      <c r="LFS354"/>
      <c r="LFT354"/>
      <c r="LFU354"/>
      <c r="LFV354"/>
      <c r="LFW354"/>
      <c r="LFX354"/>
      <c r="LFY354"/>
      <c r="LFZ354"/>
      <c r="LGA354"/>
      <c r="LGB354"/>
      <c r="LGC354"/>
      <c r="LGD354"/>
      <c r="LGE354"/>
      <c r="LGF354"/>
      <c r="LGG354"/>
      <c r="LGH354"/>
      <c r="LGI354"/>
      <c r="LGJ354"/>
      <c r="LGK354"/>
      <c r="LGL354"/>
      <c r="LGM354"/>
      <c r="LGN354"/>
      <c r="LGO354"/>
      <c r="LGP354"/>
      <c r="LGQ354"/>
      <c r="LGR354"/>
      <c r="LGS354"/>
      <c r="LGT354"/>
      <c r="LGU354"/>
      <c r="LGV354"/>
      <c r="LGW354"/>
      <c r="LGX354"/>
      <c r="LGY354"/>
      <c r="LGZ354"/>
      <c r="LHA354"/>
      <c r="LHB354"/>
      <c r="LHC354"/>
      <c r="LHD354"/>
      <c r="LHE354"/>
      <c r="LHF354"/>
      <c r="LHG354"/>
      <c r="LHH354"/>
      <c r="LHI354"/>
      <c r="LHJ354"/>
      <c r="LHK354"/>
      <c r="LHL354"/>
      <c r="LHM354"/>
      <c r="LHN354"/>
      <c r="LHO354"/>
      <c r="LHP354"/>
      <c r="LHQ354"/>
      <c r="LHR354"/>
      <c r="LHS354"/>
      <c r="LHT354"/>
      <c r="LHU354"/>
      <c r="LHV354"/>
      <c r="LHW354"/>
      <c r="LHX354"/>
      <c r="LHY354"/>
      <c r="LHZ354"/>
      <c r="LIA354"/>
      <c r="LIB354"/>
      <c r="LIC354"/>
      <c r="LID354"/>
      <c r="LIE354"/>
      <c r="LIF354"/>
      <c r="LIG354"/>
      <c r="LIH354"/>
      <c r="LII354"/>
      <c r="LIJ354"/>
      <c r="LIK354"/>
      <c r="LIL354"/>
      <c r="LIM354"/>
      <c r="LIN354"/>
      <c r="LIO354"/>
      <c r="LIP354"/>
      <c r="LIQ354"/>
      <c r="LIR354"/>
      <c r="LIS354"/>
      <c r="LIT354"/>
      <c r="LIU354"/>
      <c r="LIV354"/>
      <c r="LIW354"/>
      <c r="LIX354"/>
      <c r="LIY354"/>
      <c r="LIZ354"/>
      <c r="LJA354"/>
      <c r="LJB354"/>
      <c r="LJC354"/>
      <c r="LJD354"/>
      <c r="LJE354"/>
      <c r="LJF354"/>
      <c r="LJG354"/>
      <c r="LJH354"/>
      <c r="LJI354"/>
      <c r="LJJ354"/>
      <c r="LJK354"/>
      <c r="LJL354"/>
      <c r="LJM354"/>
      <c r="LJN354"/>
      <c r="LJO354"/>
      <c r="LJP354"/>
      <c r="LJQ354"/>
      <c r="LJR354"/>
      <c r="LJS354"/>
      <c r="LJT354"/>
      <c r="LJU354"/>
      <c r="LJV354"/>
      <c r="LJW354"/>
      <c r="LJX354"/>
      <c r="LJY354"/>
      <c r="LJZ354"/>
      <c r="LKA354"/>
      <c r="LKB354"/>
      <c r="LKC354"/>
      <c r="LKD354"/>
      <c r="LKE354"/>
      <c r="LKF354"/>
      <c r="LKG354"/>
      <c r="LKH354"/>
      <c r="LKI354"/>
      <c r="LKJ354"/>
      <c r="LKK354"/>
      <c r="LKL354"/>
      <c r="LKM354"/>
      <c r="LKN354"/>
      <c r="LKO354"/>
      <c r="LKP354"/>
      <c r="LKQ354"/>
      <c r="LKR354"/>
      <c r="LKS354"/>
      <c r="LKT354"/>
      <c r="LKU354"/>
      <c r="LKV354"/>
      <c r="LKW354"/>
      <c r="LKX354"/>
      <c r="LKY354"/>
      <c r="LKZ354"/>
      <c r="LLA354"/>
      <c r="LLB354"/>
      <c r="LLC354"/>
      <c r="LLD354"/>
      <c r="LLE354"/>
      <c r="LLF354"/>
      <c r="LLG354"/>
      <c r="LLH354"/>
      <c r="LLI354"/>
      <c r="LLJ354"/>
      <c r="LLK354"/>
      <c r="LLL354"/>
      <c r="LLM354"/>
      <c r="LLN354"/>
      <c r="LLO354"/>
      <c r="LLP354"/>
      <c r="LLQ354"/>
      <c r="LLR354"/>
      <c r="LLS354"/>
      <c r="LLT354"/>
      <c r="LLU354"/>
      <c r="LLV354"/>
      <c r="LLW354"/>
      <c r="LLX354"/>
      <c r="LLY354"/>
      <c r="LLZ354"/>
      <c r="LMA354"/>
      <c r="LMB354"/>
      <c r="LMC354"/>
      <c r="LMD354"/>
      <c r="LME354"/>
      <c r="LMF354"/>
      <c r="LMG354"/>
      <c r="LMH354"/>
      <c r="LMI354"/>
      <c r="LMJ354"/>
      <c r="LMK354"/>
      <c r="LML354"/>
      <c r="LMM354"/>
      <c r="LMN354"/>
      <c r="LMO354"/>
      <c r="LMP354"/>
      <c r="LMQ354"/>
      <c r="LMR354"/>
      <c r="LMS354"/>
      <c r="LMT354"/>
      <c r="LMU354"/>
      <c r="LMV354"/>
      <c r="LMW354"/>
      <c r="LMX354"/>
      <c r="LMY354"/>
      <c r="LMZ354"/>
      <c r="LNA354"/>
      <c r="LNB354"/>
      <c r="LNC354"/>
      <c r="LND354"/>
      <c r="LNE354"/>
      <c r="LNF354"/>
      <c r="LNG354"/>
      <c r="LNH354"/>
      <c r="LNI354"/>
      <c r="LNJ354"/>
      <c r="LNK354"/>
      <c r="LNL354"/>
      <c r="LNM354"/>
      <c r="LNN354"/>
      <c r="LNO354"/>
      <c r="LNP354"/>
      <c r="LNQ354"/>
      <c r="LNR354"/>
      <c r="LNS354"/>
      <c r="LNT354"/>
      <c r="LNU354"/>
      <c r="LNV354"/>
      <c r="LNW354"/>
      <c r="LNX354"/>
      <c r="LNY354"/>
      <c r="LNZ354"/>
      <c r="LOA354"/>
      <c r="LOB354"/>
      <c r="LOC354"/>
      <c r="LOD354"/>
      <c r="LOE354"/>
      <c r="LOF354"/>
      <c r="LOG354"/>
      <c r="LOH354"/>
      <c r="LOI354"/>
      <c r="LOJ354"/>
      <c r="LOK354"/>
      <c r="LOL354"/>
      <c r="LOM354"/>
      <c r="LON354"/>
      <c r="LOO354"/>
      <c r="LOP354"/>
      <c r="LOQ354"/>
      <c r="LOR354"/>
      <c r="LOS354"/>
      <c r="LOT354"/>
      <c r="LOU354"/>
      <c r="LOV354"/>
      <c r="LOW354"/>
      <c r="LOX354"/>
      <c r="LOY354"/>
      <c r="LOZ354"/>
      <c r="LPA354"/>
      <c r="LPB354"/>
      <c r="LPC354"/>
      <c r="LPD354"/>
      <c r="LPE354"/>
      <c r="LPF354"/>
      <c r="LPG354"/>
      <c r="LPH354"/>
      <c r="LPI354"/>
      <c r="LPJ354"/>
      <c r="LPK354"/>
      <c r="LPL354"/>
      <c r="LPM354"/>
      <c r="LPN354"/>
      <c r="LPO354"/>
      <c r="LPP354"/>
      <c r="LPQ354"/>
      <c r="LPR354"/>
      <c r="LPS354"/>
      <c r="LPT354"/>
      <c r="LPU354"/>
      <c r="LPV354"/>
      <c r="LPW354"/>
      <c r="LPX354"/>
      <c r="LPY354"/>
      <c r="LPZ354"/>
      <c r="LQA354"/>
      <c r="LQB354"/>
      <c r="LQC354"/>
      <c r="LQD354"/>
      <c r="LQE354"/>
      <c r="LQF354"/>
      <c r="LQG354"/>
      <c r="LQH354"/>
      <c r="LQI354"/>
      <c r="LQJ354"/>
      <c r="LQK354"/>
      <c r="LQL354"/>
      <c r="LQM354"/>
      <c r="LQN354"/>
      <c r="LQO354"/>
      <c r="LQP354"/>
      <c r="LQQ354"/>
      <c r="LQR354"/>
      <c r="LQS354"/>
      <c r="LQT354"/>
      <c r="LQU354"/>
      <c r="LQV354"/>
      <c r="LQW354"/>
      <c r="LQX354"/>
      <c r="LQY354"/>
      <c r="LQZ354"/>
      <c r="LRA354"/>
      <c r="LRB354"/>
      <c r="LRC354"/>
      <c r="LRD354"/>
      <c r="LRE354"/>
      <c r="LRF354"/>
      <c r="LRG354"/>
      <c r="LRH354"/>
      <c r="LRI354"/>
      <c r="LRJ354"/>
      <c r="LRK354"/>
      <c r="LRL354"/>
      <c r="LRM354"/>
      <c r="LRN354"/>
      <c r="LRO354"/>
      <c r="LRP354"/>
      <c r="LRQ354"/>
      <c r="LRR354"/>
      <c r="LRS354"/>
      <c r="LRT354"/>
      <c r="LRU354"/>
      <c r="LRV354"/>
      <c r="LRW354"/>
      <c r="LRX354"/>
      <c r="LRY354"/>
      <c r="LRZ354"/>
      <c r="LSA354"/>
      <c r="LSB354"/>
      <c r="LSC354"/>
      <c r="LSD354"/>
      <c r="LSE354"/>
      <c r="LSF354"/>
      <c r="LSG354"/>
      <c r="LSH354"/>
      <c r="LSI354"/>
      <c r="LSJ354"/>
      <c r="LSK354"/>
      <c r="LSL354"/>
      <c r="LSM354"/>
      <c r="LSN354"/>
      <c r="LSO354"/>
      <c r="LSP354"/>
      <c r="LSQ354"/>
      <c r="LSR354"/>
      <c r="LSS354"/>
      <c r="LST354"/>
      <c r="LSU354"/>
      <c r="LSV354"/>
      <c r="LSW354"/>
      <c r="LSX354"/>
      <c r="LSY354"/>
      <c r="LSZ354"/>
      <c r="LTA354"/>
      <c r="LTB354"/>
      <c r="LTC354"/>
      <c r="LTD354"/>
      <c r="LTE354"/>
      <c r="LTF354"/>
      <c r="LTG354"/>
      <c r="LTH354"/>
      <c r="LTI354"/>
      <c r="LTJ354"/>
      <c r="LTK354"/>
      <c r="LTL354"/>
      <c r="LTM354"/>
      <c r="LTN354"/>
      <c r="LTO354"/>
      <c r="LTP354"/>
      <c r="LTQ354"/>
      <c r="LTR354"/>
      <c r="LTS354"/>
      <c r="LTT354"/>
      <c r="LTU354"/>
      <c r="LTV354"/>
      <c r="LTW354"/>
      <c r="LTX354"/>
      <c r="LTY354"/>
      <c r="LTZ354"/>
      <c r="LUA354"/>
      <c r="LUB354"/>
      <c r="LUC354"/>
      <c r="LUD354"/>
      <c r="LUE354"/>
      <c r="LUF354"/>
      <c r="LUG354"/>
      <c r="LUH354"/>
      <c r="LUI354"/>
      <c r="LUJ354"/>
      <c r="LUK354"/>
      <c r="LUL354"/>
      <c r="LUM354"/>
      <c r="LUN354"/>
      <c r="LUO354"/>
      <c r="LUP354"/>
      <c r="LUQ354"/>
      <c r="LUR354"/>
      <c r="LUS354"/>
      <c r="LUT354"/>
      <c r="LUU354"/>
      <c r="LUV354"/>
      <c r="LUW354"/>
      <c r="LUX354"/>
      <c r="LUY354"/>
      <c r="LUZ354"/>
      <c r="LVA354"/>
      <c r="LVB354"/>
      <c r="LVC354"/>
      <c r="LVD354"/>
      <c r="LVE354"/>
      <c r="LVF354"/>
      <c r="LVG354"/>
      <c r="LVH354"/>
      <c r="LVI354"/>
      <c r="LVJ354"/>
      <c r="LVK354"/>
      <c r="LVL354"/>
      <c r="LVM354"/>
      <c r="LVN354"/>
      <c r="LVO354"/>
      <c r="LVP354"/>
      <c r="LVQ354"/>
      <c r="LVR354"/>
      <c r="LVS354"/>
      <c r="LVT354"/>
      <c r="LVU354"/>
      <c r="LVV354"/>
      <c r="LVW354"/>
      <c r="LVX354"/>
      <c r="LVY354"/>
      <c r="LVZ354"/>
      <c r="LWA354"/>
      <c r="LWB354"/>
      <c r="LWC354"/>
      <c r="LWD354"/>
      <c r="LWE354"/>
      <c r="LWF354"/>
      <c r="LWG354"/>
      <c r="LWH354"/>
      <c r="LWI354"/>
      <c r="LWJ354"/>
      <c r="LWK354"/>
      <c r="LWL354"/>
      <c r="LWM354"/>
      <c r="LWN354"/>
      <c r="LWO354"/>
      <c r="LWP354"/>
      <c r="LWQ354"/>
      <c r="LWR354"/>
      <c r="LWS354"/>
      <c r="LWT354"/>
      <c r="LWU354"/>
      <c r="LWV354"/>
      <c r="LWW354"/>
      <c r="LWX354"/>
      <c r="LWY354"/>
      <c r="LWZ354"/>
      <c r="LXA354"/>
      <c r="LXB354"/>
      <c r="LXC354"/>
      <c r="LXD354"/>
      <c r="LXE354"/>
      <c r="LXF354"/>
      <c r="LXG354"/>
      <c r="LXH354"/>
      <c r="LXI354"/>
      <c r="LXJ354"/>
      <c r="LXK354"/>
      <c r="LXL354"/>
      <c r="LXM354"/>
      <c r="LXN354"/>
      <c r="LXO354"/>
      <c r="LXP354"/>
      <c r="LXQ354"/>
      <c r="LXR354"/>
      <c r="LXS354"/>
      <c r="LXT354"/>
      <c r="LXU354"/>
      <c r="LXV354"/>
      <c r="LXW354"/>
      <c r="LXX354"/>
      <c r="LXY354"/>
      <c r="LXZ354"/>
      <c r="LYA354"/>
      <c r="LYB354"/>
      <c r="LYC354"/>
      <c r="LYD354"/>
      <c r="LYE354"/>
      <c r="LYF354"/>
      <c r="LYG354"/>
      <c r="LYH354"/>
      <c r="LYI354"/>
      <c r="LYJ354"/>
      <c r="LYK354"/>
      <c r="LYL354"/>
      <c r="LYM354"/>
      <c r="LYN354"/>
      <c r="LYO354"/>
      <c r="LYP354"/>
      <c r="LYQ354"/>
      <c r="LYR354"/>
      <c r="LYS354"/>
      <c r="LYT354"/>
      <c r="LYU354"/>
      <c r="LYV354"/>
      <c r="LYW354"/>
      <c r="LYX354"/>
      <c r="LYY354"/>
      <c r="LYZ354"/>
      <c r="LZA354"/>
      <c r="LZB354"/>
      <c r="LZC354"/>
      <c r="LZD354"/>
      <c r="LZE354"/>
      <c r="LZF354"/>
      <c r="LZG354"/>
      <c r="LZH354"/>
      <c r="LZI354"/>
      <c r="LZJ354"/>
      <c r="LZK354"/>
      <c r="LZL354"/>
      <c r="LZM354"/>
      <c r="LZN354"/>
      <c r="LZO354"/>
      <c r="LZP354"/>
      <c r="LZQ354"/>
      <c r="LZR354"/>
      <c r="LZS354"/>
      <c r="LZT354"/>
      <c r="LZU354"/>
      <c r="LZV354"/>
      <c r="LZW354"/>
      <c r="LZX354"/>
      <c r="LZY354"/>
      <c r="LZZ354"/>
      <c r="MAA354"/>
      <c r="MAB354"/>
      <c r="MAC354"/>
      <c r="MAD354"/>
      <c r="MAE354"/>
      <c r="MAF354"/>
      <c r="MAG354"/>
      <c r="MAH354"/>
      <c r="MAI354"/>
      <c r="MAJ354"/>
      <c r="MAK354"/>
      <c r="MAL354"/>
      <c r="MAM354"/>
      <c r="MAN354"/>
      <c r="MAO354"/>
      <c r="MAP354"/>
      <c r="MAQ354"/>
      <c r="MAR354"/>
      <c r="MAS354"/>
      <c r="MAT354"/>
      <c r="MAU354"/>
      <c r="MAV354"/>
      <c r="MAW354"/>
      <c r="MAX354"/>
      <c r="MAY354"/>
      <c r="MAZ354"/>
      <c r="MBA354"/>
      <c r="MBB354"/>
      <c r="MBC354"/>
      <c r="MBD354"/>
      <c r="MBE354"/>
      <c r="MBF354"/>
      <c r="MBG354"/>
      <c r="MBH354"/>
      <c r="MBI354"/>
      <c r="MBJ354"/>
      <c r="MBK354"/>
      <c r="MBL354"/>
      <c r="MBM354"/>
      <c r="MBN354"/>
      <c r="MBO354"/>
      <c r="MBP354"/>
      <c r="MBQ354"/>
      <c r="MBR354"/>
      <c r="MBS354"/>
      <c r="MBT354"/>
      <c r="MBU354"/>
      <c r="MBV354"/>
      <c r="MBW354"/>
      <c r="MBX354"/>
      <c r="MBY354"/>
      <c r="MBZ354"/>
      <c r="MCA354"/>
      <c r="MCB354"/>
      <c r="MCC354"/>
      <c r="MCD354"/>
      <c r="MCE354"/>
      <c r="MCF354"/>
      <c r="MCG354"/>
      <c r="MCH354"/>
      <c r="MCI354"/>
      <c r="MCJ354"/>
      <c r="MCK354"/>
      <c r="MCL354"/>
      <c r="MCM354"/>
      <c r="MCN354"/>
      <c r="MCO354"/>
      <c r="MCP354"/>
      <c r="MCQ354"/>
      <c r="MCR354"/>
      <c r="MCS354"/>
      <c r="MCT354"/>
      <c r="MCU354"/>
      <c r="MCV354"/>
      <c r="MCW354"/>
      <c r="MCX354"/>
      <c r="MCY354"/>
      <c r="MCZ354"/>
      <c r="MDA354"/>
      <c r="MDB354"/>
      <c r="MDC354"/>
      <c r="MDD354"/>
      <c r="MDE354"/>
      <c r="MDF354"/>
      <c r="MDG354"/>
      <c r="MDH354"/>
      <c r="MDI354"/>
      <c r="MDJ354"/>
      <c r="MDK354"/>
      <c r="MDL354"/>
      <c r="MDM354"/>
      <c r="MDN354"/>
      <c r="MDO354"/>
      <c r="MDP354"/>
      <c r="MDQ354"/>
      <c r="MDR354"/>
      <c r="MDS354"/>
      <c r="MDT354"/>
      <c r="MDU354"/>
      <c r="MDV354"/>
      <c r="MDW354"/>
      <c r="MDX354"/>
      <c r="MDY354"/>
      <c r="MDZ354"/>
      <c r="MEA354"/>
      <c r="MEB354"/>
      <c r="MEC354"/>
      <c r="MED354"/>
      <c r="MEE354"/>
      <c r="MEF354"/>
      <c r="MEG354"/>
      <c r="MEH354"/>
      <c r="MEI354"/>
      <c r="MEJ354"/>
      <c r="MEK354"/>
      <c r="MEL354"/>
      <c r="MEM354"/>
      <c r="MEN354"/>
      <c r="MEO354"/>
      <c r="MEP354"/>
      <c r="MEQ354"/>
      <c r="MER354"/>
      <c r="MES354"/>
      <c r="MET354"/>
      <c r="MEU354"/>
      <c r="MEV354"/>
      <c r="MEW354"/>
      <c r="MEX354"/>
      <c r="MEY354"/>
      <c r="MEZ354"/>
      <c r="MFA354"/>
      <c r="MFB354"/>
      <c r="MFC354"/>
      <c r="MFD354"/>
      <c r="MFE354"/>
      <c r="MFF354"/>
      <c r="MFG354"/>
      <c r="MFH354"/>
      <c r="MFI354"/>
      <c r="MFJ354"/>
      <c r="MFK354"/>
      <c r="MFL354"/>
      <c r="MFM354"/>
      <c r="MFN354"/>
      <c r="MFO354"/>
      <c r="MFP354"/>
      <c r="MFQ354"/>
      <c r="MFR354"/>
      <c r="MFS354"/>
      <c r="MFT354"/>
      <c r="MFU354"/>
      <c r="MFV354"/>
      <c r="MFW354"/>
      <c r="MFX354"/>
      <c r="MFY354"/>
      <c r="MFZ354"/>
      <c r="MGA354"/>
      <c r="MGB354"/>
      <c r="MGC354"/>
      <c r="MGD354"/>
      <c r="MGE354"/>
      <c r="MGF354"/>
      <c r="MGG354"/>
      <c r="MGH354"/>
      <c r="MGI354"/>
      <c r="MGJ354"/>
      <c r="MGK354"/>
      <c r="MGL354"/>
      <c r="MGM354"/>
      <c r="MGN354"/>
      <c r="MGO354"/>
      <c r="MGP354"/>
      <c r="MGQ354"/>
      <c r="MGR354"/>
      <c r="MGS354"/>
      <c r="MGT354"/>
      <c r="MGU354"/>
      <c r="MGV354"/>
      <c r="MGW354"/>
      <c r="MGX354"/>
      <c r="MGY354"/>
      <c r="MGZ354"/>
      <c r="MHA354"/>
      <c r="MHB354"/>
      <c r="MHC354"/>
      <c r="MHD354"/>
      <c r="MHE354"/>
      <c r="MHF354"/>
      <c r="MHG354"/>
      <c r="MHH354"/>
      <c r="MHI354"/>
      <c r="MHJ354"/>
      <c r="MHK354"/>
      <c r="MHL354"/>
      <c r="MHM354"/>
      <c r="MHN354"/>
      <c r="MHO354"/>
      <c r="MHP354"/>
      <c r="MHQ354"/>
      <c r="MHR354"/>
      <c r="MHS354"/>
      <c r="MHT354"/>
      <c r="MHU354"/>
      <c r="MHV354"/>
      <c r="MHW354"/>
      <c r="MHX354"/>
      <c r="MHY354"/>
      <c r="MHZ354"/>
      <c r="MIA354"/>
      <c r="MIB354"/>
      <c r="MIC354"/>
      <c r="MID354"/>
      <c r="MIE354"/>
      <c r="MIF354"/>
      <c r="MIG354"/>
      <c r="MIH354"/>
      <c r="MII354"/>
      <c r="MIJ354"/>
      <c r="MIK354"/>
      <c r="MIL354"/>
      <c r="MIM354"/>
      <c r="MIN354"/>
      <c r="MIO354"/>
      <c r="MIP354"/>
      <c r="MIQ354"/>
      <c r="MIR354"/>
      <c r="MIS354"/>
      <c r="MIT354"/>
      <c r="MIU354"/>
      <c r="MIV354"/>
      <c r="MIW354"/>
      <c r="MIX354"/>
      <c r="MIY354"/>
      <c r="MIZ354"/>
      <c r="MJA354"/>
      <c r="MJB354"/>
      <c r="MJC354"/>
      <c r="MJD354"/>
      <c r="MJE354"/>
      <c r="MJF354"/>
      <c r="MJG354"/>
      <c r="MJH354"/>
      <c r="MJI354"/>
      <c r="MJJ354"/>
      <c r="MJK354"/>
      <c r="MJL354"/>
      <c r="MJM354"/>
      <c r="MJN354"/>
      <c r="MJO354"/>
      <c r="MJP354"/>
      <c r="MJQ354"/>
      <c r="MJR354"/>
      <c r="MJS354"/>
      <c r="MJT354"/>
      <c r="MJU354"/>
      <c r="MJV354"/>
      <c r="MJW354"/>
      <c r="MJX354"/>
      <c r="MJY354"/>
      <c r="MJZ354"/>
      <c r="MKA354"/>
      <c r="MKB354"/>
      <c r="MKC354"/>
      <c r="MKD354"/>
      <c r="MKE354"/>
      <c r="MKF354"/>
      <c r="MKG354"/>
      <c r="MKH354"/>
      <c r="MKI354"/>
      <c r="MKJ354"/>
      <c r="MKK354"/>
      <c r="MKL354"/>
      <c r="MKM354"/>
      <c r="MKN354"/>
      <c r="MKO354"/>
      <c r="MKP354"/>
      <c r="MKQ354"/>
      <c r="MKR354"/>
      <c r="MKS354"/>
      <c r="MKT354"/>
      <c r="MKU354"/>
      <c r="MKV354"/>
      <c r="MKW354"/>
      <c r="MKX354"/>
      <c r="MKY354"/>
      <c r="MKZ354"/>
      <c r="MLA354"/>
      <c r="MLB354"/>
      <c r="MLC354"/>
      <c r="MLD354"/>
      <c r="MLE354"/>
      <c r="MLF354"/>
      <c r="MLG354"/>
      <c r="MLH354"/>
      <c r="MLI354"/>
      <c r="MLJ354"/>
      <c r="MLK354"/>
      <c r="MLL354"/>
      <c r="MLM354"/>
      <c r="MLN354"/>
      <c r="MLO354"/>
      <c r="MLP354"/>
      <c r="MLQ354"/>
      <c r="MLR354"/>
      <c r="MLS354"/>
      <c r="MLT354"/>
      <c r="MLU354"/>
      <c r="MLV354"/>
      <c r="MLW354"/>
      <c r="MLX354"/>
      <c r="MLY354"/>
      <c r="MLZ354"/>
      <c r="MMA354"/>
      <c r="MMB354"/>
      <c r="MMC354"/>
      <c r="MMD354"/>
      <c r="MME354"/>
      <c r="MMF354"/>
      <c r="MMG354"/>
      <c r="MMH354"/>
      <c r="MMI354"/>
      <c r="MMJ354"/>
      <c r="MMK354"/>
      <c r="MML354"/>
      <c r="MMM354"/>
      <c r="MMN354"/>
      <c r="MMO354"/>
      <c r="MMP354"/>
      <c r="MMQ354"/>
      <c r="MMR354"/>
      <c r="MMS354"/>
      <c r="MMT354"/>
      <c r="MMU354"/>
      <c r="MMV354"/>
      <c r="MMW354"/>
      <c r="MMX354"/>
      <c r="MMY354"/>
      <c r="MMZ354"/>
      <c r="MNA354"/>
      <c r="MNB354"/>
      <c r="MNC354"/>
      <c r="MND354"/>
      <c r="MNE354"/>
      <c r="MNF354"/>
      <c r="MNG354"/>
      <c r="MNH354"/>
      <c r="MNI354"/>
      <c r="MNJ354"/>
      <c r="MNK354"/>
      <c r="MNL354"/>
      <c r="MNM354"/>
      <c r="MNN354"/>
      <c r="MNO354"/>
      <c r="MNP354"/>
      <c r="MNQ354"/>
      <c r="MNR354"/>
      <c r="MNS354"/>
      <c r="MNT354"/>
      <c r="MNU354"/>
      <c r="MNV354"/>
      <c r="MNW354"/>
      <c r="MNX354"/>
      <c r="MNY354"/>
      <c r="MNZ354"/>
      <c r="MOA354"/>
      <c r="MOB354"/>
      <c r="MOC354"/>
      <c r="MOD354"/>
      <c r="MOE354"/>
      <c r="MOF354"/>
      <c r="MOG354"/>
      <c r="MOH354"/>
      <c r="MOI354"/>
      <c r="MOJ354"/>
      <c r="MOK354"/>
      <c r="MOL354"/>
      <c r="MOM354"/>
      <c r="MON354"/>
      <c r="MOO354"/>
      <c r="MOP354"/>
      <c r="MOQ354"/>
      <c r="MOR354"/>
      <c r="MOS354"/>
      <c r="MOT354"/>
      <c r="MOU354"/>
      <c r="MOV354"/>
      <c r="MOW354"/>
      <c r="MOX354"/>
      <c r="MOY354"/>
      <c r="MOZ354"/>
      <c r="MPA354"/>
      <c r="MPB354"/>
      <c r="MPC354"/>
      <c r="MPD354"/>
      <c r="MPE354"/>
      <c r="MPF354"/>
      <c r="MPG354"/>
      <c r="MPH354"/>
      <c r="MPI354"/>
      <c r="MPJ354"/>
      <c r="MPK354"/>
      <c r="MPL354"/>
      <c r="MPM354"/>
      <c r="MPN354"/>
      <c r="MPO354"/>
      <c r="MPP354"/>
      <c r="MPQ354"/>
      <c r="MPR354"/>
      <c r="MPS354"/>
      <c r="MPT354"/>
      <c r="MPU354"/>
      <c r="MPV354"/>
      <c r="MPW354"/>
      <c r="MPX354"/>
      <c r="MPY354"/>
      <c r="MPZ354"/>
      <c r="MQA354"/>
      <c r="MQB354"/>
      <c r="MQC354"/>
      <c r="MQD354"/>
      <c r="MQE354"/>
      <c r="MQF354"/>
      <c r="MQG354"/>
      <c r="MQH354"/>
      <c r="MQI354"/>
      <c r="MQJ354"/>
      <c r="MQK354"/>
      <c r="MQL354"/>
      <c r="MQM354"/>
      <c r="MQN354"/>
      <c r="MQO354"/>
      <c r="MQP354"/>
      <c r="MQQ354"/>
      <c r="MQR354"/>
      <c r="MQS354"/>
      <c r="MQT354"/>
      <c r="MQU354"/>
      <c r="MQV354"/>
      <c r="MQW354"/>
      <c r="MQX354"/>
      <c r="MQY354"/>
      <c r="MQZ354"/>
      <c r="MRA354"/>
      <c r="MRB354"/>
      <c r="MRC354"/>
      <c r="MRD354"/>
      <c r="MRE354"/>
      <c r="MRF354"/>
      <c r="MRG354"/>
      <c r="MRH354"/>
      <c r="MRI354"/>
      <c r="MRJ354"/>
      <c r="MRK354"/>
      <c r="MRL354"/>
      <c r="MRM354"/>
      <c r="MRN354"/>
      <c r="MRO354"/>
      <c r="MRP354"/>
      <c r="MRQ354"/>
      <c r="MRR354"/>
      <c r="MRS354"/>
      <c r="MRT354"/>
      <c r="MRU354"/>
      <c r="MRV354"/>
      <c r="MRW354"/>
      <c r="MRX354"/>
      <c r="MRY354"/>
      <c r="MRZ354"/>
      <c r="MSA354"/>
      <c r="MSB354"/>
      <c r="MSC354"/>
      <c r="MSD354"/>
      <c r="MSE354"/>
      <c r="MSF354"/>
      <c r="MSG354"/>
      <c r="MSH354"/>
      <c r="MSI354"/>
      <c r="MSJ354"/>
      <c r="MSK354"/>
      <c r="MSL354"/>
      <c r="MSM354"/>
      <c r="MSN354"/>
      <c r="MSO354"/>
      <c r="MSP354"/>
      <c r="MSQ354"/>
      <c r="MSR354"/>
      <c r="MSS354"/>
      <c r="MST354"/>
      <c r="MSU354"/>
      <c r="MSV354"/>
      <c r="MSW354"/>
      <c r="MSX354"/>
      <c r="MSY354"/>
      <c r="MSZ354"/>
      <c r="MTA354"/>
      <c r="MTB354"/>
      <c r="MTC354"/>
      <c r="MTD354"/>
      <c r="MTE354"/>
      <c r="MTF354"/>
      <c r="MTG354"/>
      <c r="MTH354"/>
      <c r="MTI354"/>
      <c r="MTJ354"/>
      <c r="MTK354"/>
      <c r="MTL354"/>
      <c r="MTM354"/>
      <c r="MTN354"/>
      <c r="MTO354"/>
      <c r="MTP354"/>
      <c r="MTQ354"/>
      <c r="MTR354"/>
      <c r="MTS354"/>
      <c r="MTT354"/>
      <c r="MTU354"/>
      <c r="MTV354"/>
      <c r="MTW354"/>
      <c r="MTX354"/>
      <c r="MTY354"/>
      <c r="MTZ354"/>
      <c r="MUA354"/>
      <c r="MUB354"/>
      <c r="MUC354"/>
      <c r="MUD354"/>
      <c r="MUE354"/>
      <c r="MUF354"/>
      <c r="MUG354"/>
      <c r="MUH354"/>
      <c r="MUI354"/>
      <c r="MUJ354"/>
      <c r="MUK354"/>
      <c r="MUL354"/>
      <c r="MUM354"/>
      <c r="MUN354"/>
      <c r="MUO354"/>
      <c r="MUP354"/>
      <c r="MUQ354"/>
      <c r="MUR354"/>
      <c r="MUS354"/>
      <c r="MUT354"/>
      <c r="MUU354"/>
      <c r="MUV354"/>
      <c r="MUW354"/>
      <c r="MUX354"/>
      <c r="MUY354"/>
      <c r="MUZ354"/>
      <c r="MVA354"/>
      <c r="MVB354"/>
      <c r="MVC354"/>
      <c r="MVD354"/>
      <c r="MVE354"/>
      <c r="MVF354"/>
      <c r="MVG354"/>
      <c r="MVH354"/>
      <c r="MVI354"/>
      <c r="MVJ354"/>
      <c r="MVK354"/>
      <c r="MVL354"/>
      <c r="MVM354"/>
      <c r="MVN354"/>
      <c r="MVO354"/>
      <c r="MVP354"/>
      <c r="MVQ354"/>
      <c r="MVR354"/>
      <c r="MVS354"/>
      <c r="MVT354"/>
      <c r="MVU354"/>
      <c r="MVV354"/>
      <c r="MVW354"/>
      <c r="MVX354"/>
      <c r="MVY354"/>
      <c r="MVZ354"/>
      <c r="MWA354"/>
      <c r="MWB354"/>
      <c r="MWC354"/>
      <c r="MWD354"/>
      <c r="MWE354"/>
      <c r="MWF354"/>
      <c r="MWG354"/>
      <c r="MWH354"/>
      <c r="MWI354"/>
      <c r="MWJ354"/>
      <c r="MWK354"/>
      <c r="MWL354"/>
      <c r="MWM354"/>
      <c r="MWN354"/>
      <c r="MWO354"/>
      <c r="MWP354"/>
      <c r="MWQ354"/>
      <c r="MWR354"/>
      <c r="MWS354"/>
      <c r="MWT354"/>
      <c r="MWU354"/>
      <c r="MWV354"/>
      <c r="MWW354"/>
      <c r="MWX354"/>
      <c r="MWY354"/>
      <c r="MWZ354"/>
      <c r="MXA354"/>
      <c r="MXB354"/>
      <c r="MXC354"/>
      <c r="MXD354"/>
      <c r="MXE354"/>
      <c r="MXF354"/>
      <c r="MXG354"/>
      <c r="MXH354"/>
      <c r="MXI354"/>
      <c r="MXJ354"/>
      <c r="MXK354"/>
      <c r="MXL354"/>
      <c r="MXM354"/>
      <c r="MXN354"/>
      <c r="MXO354"/>
      <c r="MXP354"/>
      <c r="MXQ354"/>
      <c r="MXR354"/>
      <c r="MXS354"/>
      <c r="MXT354"/>
      <c r="MXU354"/>
      <c r="MXV354"/>
      <c r="MXW354"/>
      <c r="MXX354"/>
      <c r="MXY354"/>
      <c r="MXZ354"/>
      <c r="MYA354"/>
      <c r="MYB354"/>
      <c r="MYC354"/>
      <c r="MYD354"/>
      <c r="MYE354"/>
      <c r="MYF354"/>
      <c r="MYG354"/>
      <c r="MYH354"/>
      <c r="MYI354"/>
      <c r="MYJ354"/>
      <c r="MYK354"/>
      <c r="MYL354"/>
      <c r="MYM354"/>
      <c r="MYN354"/>
      <c r="MYO354"/>
      <c r="MYP354"/>
      <c r="MYQ354"/>
      <c r="MYR354"/>
      <c r="MYS354"/>
      <c r="MYT354"/>
      <c r="MYU354"/>
      <c r="MYV354"/>
      <c r="MYW354"/>
      <c r="MYX354"/>
      <c r="MYY354"/>
      <c r="MYZ354"/>
      <c r="MZA354"/>
      <c r="MZB354"/>
      <c r="MZC354"/>
      <c r="MZD354"/>
      <c r="MZE354"/>
      <c r="MZF354"/>
      <c r="MZG354"/>
      <c r="MZH354"/>
      <c r="MZI354"/>
      <c r="MZJ354"/>
      <c r="MZK354"/>
      <c r="MZL354"/>
      <c r="MZM354"/>
      <c r="MZN354"/>
      <c r="MZO354"/>
      <c r="MZP354"/>
      <c r="MZQ354"/>
      <c r="MZR354"/>
      <c r="MZS354"/>
      <c r="MZT354"/>
      <c r="MZU354"/>
      <c r="MZV354"/>
      <c r="MZW354"/>
      <c r="MZX354"/>
      <c r="MZY354"/>
      <c r="MZZ354"/>
      <c r="NAA354"/>
      <c r="NAB354"/>
      <c r="NAC354"/>
      <c r="NAD354"/>
      <c r="NAE354"/>
      <c r="NAF354"/>
      <c r="NAG354"/>
      <c r="NAH354"/>
      <c r="NAI354"/>
      <c r="NAJ354"/>
      <c r="NAK354"/>
      <c r="NAL354"/>
      <c r="NAM354"/>
      <c r="NAN354"/>
      <c r="NAO354"/>
      <c r="NAP354"/>
      <c r="NAQ354"/>
      <c r="NAR354"/>
      <c r="NAS354"/>
      <c r="NAT354"/>
      <c r="NAU354"/>
      <c r="NAV354"/>
      <c r="NAW354"/>
      <c r="NAX354"/>
      <c r="NAY354"/>
      <c r="NAZ354"/>
      <c r="NBA354"/>
      <c r="NBB354"/>
      <c r="NBC354"/>
      <c r="NBD354"/>
      <c r="NBE354"/>
      <c r="NBF354"/>
      <c r="NBG354"/>
      <c r="NBH354"/>
      <c r="NBI354"/>
      <c r="NBJ354"/>
      <c r="NBK354"/>
      <c r="NBL354"/>
      <c r="NBM354"/>
      <c r="NBN354"/>
      <c r="NBO354"/>
      <c r="NBP354"/>
      <c r="NBQ354"/>
      <c r="NBR354"/>
      <c r="NBS354"/>
      <c r="NBT354"/>
      <c r="NBU354"/>
      <c r="NBV354"/>
      <c r="NBW354"/>
      <c r="NBX354"/>
      <c r="NBY354"/>
      <c r="NBZ354"/>
      <c r="NCA354"/>
      <c r="NCB354"/>
      <c r="NCC354"/>
      <c r="NCD354"/>
      <c r="NCE354"/>
      <c r="NCF354"/>
      <c r="NCG354"/>
      <c r="NCH354"/>
      <c r="NCI354"/>
      <c r="NCJ354"/>
      <c r="NCK354"/>
      <c r="NCL354"/>
      <c r="NCM354"/>
      <c r="NCN354"/>
      <c r="NCO354"/>
      <c r="NCP354"/>
      <c r="NCQ354"/>
      <c r="NCR354"/>
      <c r="NCS354"/>
      <c r="NCT354"/>
      <c r="NCU354"/>
      <c r="NCV354"/>
      <c r="NCW354"/>
      <c r="NCX354"/>
      <c r="NCY354"/>
      <c r="NCZ354"/>
      <c r="NDA354"/>
      <c r="NDB354"/>
      <c r="NDC354"/>
      <c r="NDD354"/>
      <c r="NDE354"/>
      <c r="NDF354"/>
      <c r="NDG354"/>
      <c r="NDH354"/>
      <c r="NDI354"/>
      <c r="NDJ354"/>
      <c r="NDK354"/>
      <c r="NDL354"/>
      <c r="NDM354"/>
      <c r="NDN354"/>
      <c r="NDO354"/>
      <c r="NDP354"/>
      <c r="NDQ354"/>
      <c r="NDR354"/>
      <c r="NDS354"/>
      <c r="NDT354"/>
      <c r="NDU354"/>
      <c r="NDV354"/>
      <c r="NDW354"/>
      <c r="NDX354"/>
      <c r="NDY354"/>
      <c r="NDZ354"/>
      <c r="NEA354"/>
      <c r="NEB354"/>
      <c r="NEC354"/>
      <c r="NED354"/>
      <c r="NEE354"/>
      <c r="NEF354"/>
      <c r="NEG354"/>
      <c r="NEH354"/>
      <c r="NEI354"/>
      <c r="NEJ354"/>
      <c r="NEK354"/>
      <c r="NEL354"/>
      <c r="NEM354"/>
      <c r="NEN354"/>
      <c r="NEO354"/>
      <c r="NEP354"/>
      <c r="NEQ354"/>
      <c r="NER354"/>
      <c r="NES354"/>
      <c r="NET354"/>
      <c r="NEU354"/>
      <c r="NEV354"/>
      <c r="NEW354"/>
      <c r="NEX354"/>
      <c r="NEY354"/>
      <c r="NEZ354"/>
      <c r="NFA354"/>
      <c r="NFB354"/>
      <c r="NFC354"/>
      <c r="NFD354"/>
      <c r="NFE354"/>
      <c r="NFF354"/>
      <c r="NFG354"/>
      <c r="NFH354"/>
      <c r="NFI354"/>
      <c r="NFJ354"/>
      <c r="NFK354"/>
      <c r="NFL354"/>
      <c r="NFM354"/>
      <c r="NFN354"/>
      <c r="NFO354"/>
      <c r="NFP354"/>
      <c r="NFQ354"/>
      <c r="NFR354"/>
      <c r="NFS354"/>
      <c r="NFT354"/>
      <c r="NFU354"/>
      <c r="NFV354"/>
      <c r="NFW354"/>
      <c r="NFX354"/>
      <c r="NFY354"/>
      <c r="NFZ354"/>
      <c r="NGA354"/>
      <c r="NGB354"/>
      <c r="NGC354"/>
      <c r="NGD354"/>
      <c r="NGE354"/>
      <c r="NGF354"/>
      <c r="NGG354"/>
      <c r="NGH354"/>
      <c r="NGI354"/>
      <c r="NGJ354"/>
      <c r="NGK354"/>
      <c r="NGL354"/>
      <c r="NGM354"/>
      <c r="NGN354"/>
      <c r="NGO354"/>
      <c r="NGP354"/>
      <c r="NGQ354"/>
      <c r="NGR354"/>
      <c r="NGS354"/>
      <c r="NGT354"/>
      <c r="NGU354"/>
      <c r="NGV354"/>
      <c r="NGW354"/>
      <c r="NGX354"/>
      <c r="NGY354"/>
      <c r="NGZ354"/>
      <c r="NHA354"/>
      <c r="NHB354"/>
      <c r="NHC354"/>
      <c r="NHD354"/>
      <c r="NHE354"/>
      <c r="NHF354"/>
      <c r="NHG354"/>
      <c r="NHH354"/>
      <c r="NHI354"/>
      <c r="NHJ354"/>
      <c r="NHK354"/>
      <c r="NHL354"/>
      <c r="NHM354"/>
      <c r="NHN354"/>
      <c r="NHO354"/>
      <c r="NHP354"/>
      <c r="NHQ354"/>
      <c r="NHR354"/>
      <c r="NHS354"/>
      <c r="NHT354"/>
      <c r="NHU354"/>
      <c r="NHV354"/>
      <c r="NHW354"/>
      <c r="NHX354"/>
      <c r="NHY354"/>
      <c r="NHZ354"/>
      <c r="NIA354"/>
      <c r="NIB354"/>
      <c r="NIC354"/>
      <c r="NID354"/>
      <c r="NIE354"/>
      <c r="NIF354"/>
      <c r="NIG354"/>
      <c r="NIH354"/>
      <c r="NII354"/>
      <c r="NIJ354"/>
      <c r="NIK354"/>
      <c r="NIL354"/>
      <c r="NIM354"/>
      <c r="NIN354"/>
      <c r="NIO354"/>
      <c r="NIP354"/>
      <c r="NIQ354"/>
      <c r="NIR354"/>
      <c r="NIS354"/>
      <c r="NIT354"/>
      <c r="NIU354"/>
      <c r="NIV354"/>
      <c r="NIW354"/>
      <c r="NIX354"/>
      <c r="NIY354"/>
      <c r="NIZ354"/>
      <c r="NJA354"/>
      <c r="NJB354"/>
      <c r="NJC354"/>
      <c r="NJD354"/>
      <c r="NJE354"/>
      <c r="NJF354"/>
      <c r="NJG354"/>
      <c r="NJH354"/>
      <c r="NJI354"/>
      <c r="NJJ354"/>
      <c r="NJK354"/>
      <c r="NJL354"/>
      <c r="NJM354"/>
      <c r="NJN354"/>
      <c r="NJO354"/>
      <c r="NJP354"/>
      <c r="NJQ354"/>
      <c r="NJR354"/>
      <c r="NJS354"/>
      <c r="NJT354"/>
      <c r="NJU354"/>
      <c r="NJV354"/>
      <c r="NJW354"/>
      <c r="NJX354"/>
      <c r="NJY354"/>
      <c r="NJZ354"/>
      <c r="NKA354"/>
      <c r="NKB354"/>
      <c r="NKC354"/>
      <c r="NKD354"/>
      <c r="NKE354"/>
      <c r="NKF354"/>
      <c r="NKG354"/>
      <c r="NKH354"/>
      <c r="NKI354"/>
      <c r="NKJ354"/>
      <c r="NKK354"/>
      <c r="NKL354"/>
      <c r="NKM354"/>
      <c r="NKN354"/>
      <c r="NKO354"/>
      <c r="NKP354"/>
      <c r="NKQ354"/>
      <c r="NKR354"/>
      <c r="NKS354"/>
      <c r="NKT354"/>
      <c r="NKU354"/>
      <c r="NKV354"/>
      <c r="NKW354"/>
      <c r="NKX354"/>
      <c r="NKY354"/>
      <c r="NKZ354"/>
      <c r="NLA354"/>
      <c r="NLB354"/>
      <c r="NLC354"/>
      <c r="NLD354"/>
      <c r="NLE354"/>
      <c r="NLF354"/>
      <c r="NLG354"/>
      <c r="NLH354"/>
      <c r="NLI354"/>
      <c r="NLJ354"/>
      <c r="NLK354"/>
      <c r="NLL354"/>
      <c r="NLM354"/>
      <c r="NLN354"/>
      <c r="NLO354"/>
      <c r="NLP354"/>
      <c r="NLQ354"/>
      <c r="NLR354"/>
      <c r="NLS354"/>
      <c r="NLT354"/>
      <c r="NLU354"/>
      <c r="NLV354"/>
      <c r="NLW354"/>
      <c r="NLX354"/>
      <c r="NLY354"/>
      <c r="NLZ354"/>
      <c r="NMA354"/>
      <c r="NMB354"/>
      <c r="NMC354"/>
      <c r="NMD354"/>
      <c r="NME354"/>
      <c r="NMF354"/>
      <c r="NMG354"/>
      <c r="NMH354"/>
      <c r="NMI354"/>
      <c r="NMJ354"/>
      <c r="NMK354"/>
      <c r="NML354"/>
      <c r="NMM354"/>
      <c r="NMN354"/>
      <c r="NMO354"/>
      <c r="NMP354"/>
      <c r="NMQ354"/>
      <c r="NMR354"/>
      <c r="NMS354"/>
      <c r="NMT354"/>
      <c r="NMU354"/>
      <c r="NMV354"/>
      <c r="NMW354"/>
      <c r="NMX354"/>
      <c r="NMY354"/>
      <c r="NMZ354"/>
      <c r="NNA354"/>
      <c r="NNB354"/>
      <c r="NNC354"/>
      <c r="NND354"/>
      <c r="NNE354"/>
      <c r="NNF354"/>
      <c r="NNG354"/>
      <c r="NNH354"/>
      <c r="NNI354"/>
      <c r="NNJ354"/>
      <c r="NNK354"/>
      <c r="NNL354"/>
      <c r="NNM354"/>
      <c r="NNN354"/>
      <c r="NNO354"/>
      <c r="NNP354"/>
      <c r="NNQ354"/>
      <c r="NNR354"/>
      <c r="NNS354"/>
      <c r="NNT354"/>
      <c r="NNU354"/>
      <c r="NNV354"/>
      <c r="NNW354"/>
      <c r="NNX354"/>
      <c r="NNY354"/>
      <c r="NNZ354"/>
      <c r="NOA354"/>
      <c r="NOB354"/>
      <c r="NOC354"/>
      <c r="NOD354"/>
      <c r="NOE354"/>
      <c r="NOF354"/>
      <c r="NOG354"/>
      <c r="NOH354"/>
      <c r="NOI354"/>
      <c r="NOJ354"/>
      <c r="NOK354"/>
      <c r="NOL354"/>
      <c r="NOM354"/>
      <c r="NON354"/>
      <c r="NOO354"/>
      <c r="NOP354"/>
      <c r="NOQ354"/>
      <c r="NOR354"/>
      <c r="NOS354"/>
      <c r="NOT354"/>
      <c r="NOU354"/>
      <c r="NOV354"/>
      <c r="NOW354"/>
      <c r="NOX354"/>
      <c r="NOY354"/>
      <c r="NOZ354"/>
      <c r="NPA354"/>
      <c r="NPB354"/>
      <c r="NPC354"/>
      <c r="NPD354"/>
      <c r="NPE354"/>
      <c r="NPF354"/>
      <c r="NPG354"/>
      <c r="NPH354"/>
      <c r="NPI354"/>
      <c r="NPJ354"/>
      <c r="NPK354"/>
      <c r="NPL354"/>
      <c r="NPM354"/>
      <c r="NPN354"/>
      <c r="NPO354"/>
      <c r="NPP354"/>
      <c r="NPQ354"/>
      <c r="NPR354"/>
      <c r="NPS354"/>
      <c r="NPT354"/>
      <c r="NPU354"/>
      <c r="NPV354"/>
      <c r="NPW354"/>
      <c r="NPX354"/>
      <c r="NPY354"/>
      <c r="NPZ354"/>
      <c r="NQA354"/>
      <c r="NQB354"/>
      <c r="NQC354"/>
      <c r="NQD354"/>
      <c r="NQE354"/>
      <c r="NQF354"/>
      <c r="NQG354"/>
      <c r="NQH354"/>
      <c r="NQI354"/>
      <c r="NQJ354"/>
      <c r="NQK354"/>
      <c r="NQL354"/>
      <c r="NQM354"/>
      <c r="NQN354"/>
      <c r="NQO354"/>
      <c r="NQP354"/>
      <c r="NQQ354"/>
      <c r="NQR354"/>
      <c r="NQS354"/>
      <c r="NQT354"/>
      <c r="NQU354"/>
      <c r="NQV354"/>
      <c r="NQW354"/>
      <c r="NQX354"/>
      <c r="NQY354"/>
      <c r="NQZ354"/>
      <c r="NRA354"/>
      <c r="NRB354"/>
      <c r="NRC354"/>
      <c r="NRD354"/>
      <c r="NRE354"/>
      <c r="NRF354"/>
      <c r="NRG354"/>
      <c r="NRH354"/>
      <c r="NRI354"/>
      <c r="NRJ354"/>
      <c r="NRK354"/>
      <c r="NRL354"/>
      <c r="NRM354"/>
      <c r="NRN354"/>
      <c r="NRO354"/>
      <c r="NRP354"/>
      <c r="NRQ354"/>
      <c r="NRR354"/>
      <c r="NRS354"/>
      <c r="NRT354"/>
      <c r="NRU354"/>
      <c r="NRV354"/>
      <c r="NRW354"/>
      <c r="NRX354"/>
      <c r="NRY354"/>
      <c r="NRZ354"/>
      <c r="NSA354"/>
      <c r="NSB354"/>
      <c r="NSC354"/>
      <c r="NSD354"/>
      <c r="NSE354"/>
      <c r="NSF354"/>
      <c r="NSG354"/>
      <c r="NSH354"/>
      <c r="NSI354"/>
      <c r="NSJ354"/>
      <c r="NSK354"/>
      <c r="NSL354"/>
      <c r="NSM354"/>
      <c r="NSN354"/>
      <c r="NSO354"/>
      <c r="NSP354"/>
      <c r="NSQ354"/>
      <c r="NSR354"/>
      <c r="NSS354"/>
      <c r="NST354"/>
      <c r="NSU354"/>
      <c r="NSV354"/>
      <c r="NSW354"/>
      <c r="NSX354"/>
      <c r="NSY354"/>
      <c r="NSZ354"/>
      <c r="NTA354"/>
      <c r="NTB354"/>
      <c r="NTC354"/>
      <c r="NTD354"/>
      <c r="NTE354"/>
      <c r="NTF354"/>
      <c r="NTG354"/>
      <c r="NTH354"/>
      <c r="NTI354"/>
      <c r="NTJ354"/>
      <c r="NTK354"/>
      <c r="NTL354"/>
      <c r="NTM354"/>
      <c r="NTN354"/>
      <c r="NTO354"/>
      <c r="NTP354"/>
      <c r="NTQ354"/>
      <c r="NTR354"/>
      <c r="NTS354"/>
      <c r="NTT354"/>
      <c r="NTU354"/>
      <c r="NTV354"/>
      <c r="NTW354"/>
      <c r="NTX354"/>
      <c r="NTY354"/>
      <c r="NTZ354"/>
      <c r="NUA354"/>
      <c r="NUB354"/>
      <c r="NUC354"/>
      <c r="NUD354"/>
      <c r="NUE354"/>
      <c r="NUF354"/>
      <c r="NUG354"/>
      <c r="NUH354"/>
      <c r="NUI354"/>
      <c r="NUJ354"/>
      <c r="NUK354"/>
      <c r="NUL354"/>
      <c r="NUM354"/>
      <c r="NUN354"/>
      <c r="NUO354"/>
      <c r="NUP354"/>
      <c r="NUQ354"/>
      <c r="NUR354"/>
      <c r="NUS354"/>
      <c r="NUT354"/>
      <c r="NUU354"/>
      <c r="NUV354"/>
      <c r="NUW354"/>
      <c r="NUX354"/>
      <c r="NUY354"/>
      <c r="NUZ354"/>
      <c r="NVA354"/>
      <c r="NVB354"/>
      <c r="NVC354"/>
      <c r="NVD354"/>
      <c r="NVE354"/>
      <c r="NVF354"/>
      <c r="NVG354"/>
      <c r="NVH354"/>
      <c r="NVI354"/>
      <c r="NVJ354"/>
      <c r="NVK354"/>
      <c r="NVL354"/>
      <c r="NVM354"/>
      <c r="NVN354"/>
      <c r="NVO354"/>
      <c r="NVP354"/>
      <c r="NVQ354"/>
      <c r="NVR354"/>
      <c r="NVS354"/>
      <c r="NVT354"/>
      <c r="NVU354"/>
      <c r="NVV354"/>
      <c r="NVW354"/>
      <c r="NVX354"/>
      <c r="NVY354"/>
      <c r="NVZ354"/>
      <c r="NWA354"/>
      <c r="NWB354"/>
      <c r="NWC354"/>
      <c r="NWD354"/>
      <c r="NWE354"/>
      <c r="NWF354"/>
      <c r="NWG354"/>
      <c r="NWH354"/>
      <c r="NWI354"/>
      <c r="NWJ354"/>
      <c r="NWK354"/>
      <c r="NWL354"/>
      <c r="NWM354"/>
      <c r="NWN354"/>
      <c r="NWO354"/>
      <c r="NWP354"/>
      <c r="NWQ354"/>
      <c r="NWR354"/>
      <c r="NWS354"/>
      <c r="NWT354"/>
      <c r="NWU354"/>
      <c r="NWV354"/>
      <c r="NWW354"/>
      <c r="NWX354"/>
      <c r="NWY354"/>
      <c r="NWZ354"/>
      <c r="NXA354"/>
      <c r="NXB354"/>
      <c r="NXC354"/>
      <c r="NXD354"/>
      <c r="NXE354"/>
      <c r="NXF354"/>
      <c r="NXG354"/>
      <c r="NXH354"/>
      <c r="NXI354"/>
      <c r="NXJ354"/>
      <c r="NXK354"/>
      <c r="NXL354"/>
      <c r="NXM354"/>
      <c r="NXN354"/>
      <c r="NXO354"/>
      <c r="NXP354"/>
      <c r="NXQ354"/>
      <c r="NXR354"/>
      <c r="NXS354"/>
      <c r="NXT354"/>
      <c r="NXU354"/>
      <c r="NXV354"/>
      <c r="NXW354"/>
      <c r="NXX354"/>
      <c r="NXY354"/>
      <c r="NXZ354"/>
      <c r="NYA354"/>
      <c r="NYB354"/>
      <c r="NYC354"/>
      <c r="NYD354"/>
      <c r="NYE354"/>
      <c r="NYF354"/>
      <c r="NYG354"/>
      <c r="NYH354"/>
      <c r="NYI354"/>
      <c r="NYJ354"/>
      <c r="NYK354"/>
      <c r="NYL354"/>
      <c r="NYM354"/>
      <c r="NYN354"/>
      <c r="NYO354"/>
      <c r="NYP354"/>
      <c r="NYQ354"/>
      <c r="NYR354"/>
      <c r="NYS354"/>
      <c r="NYT354"/>
      <c r="NYU354"/>
      <c r="NYV354"/>
      <c r="NYW354"/>
      <c r="NYX354"/>
      <c r="NYY354"/>
      <c r="NYZ354"/>
      <c r="NZA354"/>
      <c r="NZB354"/>
      <c r="NZC354"/>
      <c r="NZD354"/>
      <c r="NZE354"/>
      <c r="NZF354"/>
      <c r="NZG354"/>
      <c r="NZH354"/>
      <c r="NZI354"/>
      <c r="NZJ354"/>
      <c r="NZK354"/>
      <c r="NZL354"/>
      <c r="NZM354"/>
      <c r="NZN354"/>
      <c r="NZO354"/>
      <c r="NZP354"/>
      <c r="NZQ354"/>
      <c r="NZR354"/>
      <c r="NZS354"/>
      <c r="NZT354"/>
      <c r="NZU354"/>
      <c r="NZV354"/>
      <c r="NZW354"/>
      <c r="NZX354"/>
      <c r="NZY354"/>
      <c r="NZZ354"/>
      <c r="OAA354"/>
      <c r="OAB354"/>
      <c r="OAC354"/>
      <c r="OAD354"/>
      <c r="OAE354"/>
      <c r="OAF354"/>
      <c r="OAG354"/>
      <c r="OAH354"/>
      <c r="OAI354"/>
      <c r="OAJ354"/>
      <c r="OAK354"/>
      <c r="OAL354"/>
      <c r="OAM354"/>
      <c r="OAN354"/>
      <c r="OAO354"/>
      <c r="OAP354"/>
      <c r="OAQ354"/>
      <c r="OAR354"/>
      <c r="OAS354"/>
      <c r="OAT354"/>
      <c r="OAU354"/>
      <c r="OAV354"/>
      <c r="OAW354"/>
      <c r="OAX354"/>
      <c r="OAY354"/>
      <c r="OAZ354"/>
      <c r="OBA354"/>
      <c r="OBB354"/>
      <c r="OBC354"/>
      <c r="OBD354"/>
      <c r="OBE354"/>
      <c r="OBF354"/>
      <c r="OBG354"/>
      <c r="OBH354"/>
      <c r="OBI354"/>
      <c r="OBJ354"/>
      <c r="OBK354"/>
      <c r="OBL354"/>
      <c r="OBM354"/>
      <c r="OBN354"/>
      <c r="OBO354"/>
      <c r="OBP354"/>
      <c r="OBQ354"/>
      <c r="OBR354"/>
      <c r="OBS354"/>
      <c r="OBT354"/>
      <c r="OBU354"/>
      <c r="OBV354"/>
      <c r="OBW354"/>
      <c r="OBX354"/>
      <c r="OBY354"/>
      <c r="OBZ354"/>
      <c r="OCA354"/>
      <c r="OCB354"/>
      <c r="OCC354"/>
      <c r="OCD354"/>
      <c r="OCE354"/>
      <c r="OCF354"/>
      <c r="OCG354"/>
      <c r="OCH354"/>
      <c r="OCI354"/>
      <c r="OCJ354"/>
      <c r="OCK354"/>
      <c r="OCL354"/>
      <c r="OCM354"/>
      <c r="OCN354"/>
      <c r="OCO354"/>
      <c r="OCP354"/>
      <c r="OCQ354"/>
      <c r="OCR354"/>
      <c r="OCS354"/>
      <c r="OCT354"/>
      <c r="OCU354"/>
      <c r="OCV354"/>
      <c r="OCW354"/>
      <c r="OCX354"/>
      <c r="OCY354"/>
      <c r="OCZ354"/>
      <c r="ODA354"/>
      <c r="ODB354"/>
      <c r="ODC354"/>
      <c r="ODD354"/>
      <c r="ODE354"/>
      <c r="ODF354"/>
      <c r="ODG354"/>
      <c r="ODH354"/>
      <c r="ODI354"/>
      <c r="ODJ354"/>
      <c r="ODK354"/>
      <c r="ODL354"/>
      <c r="ODM354"/>
      <c r="ODN354"/>
      <c r="ODO354"/>
      <c r="ODP354"/>
      <c r="ODQ354"/>
      <c r="ODR354"/>
      <c r="ODS354"/>
      <c r="ODT354"/>
      <c r="ODU354"/>
      <c r="ODV354"/>
      <c r="ODW354"/>
      <c r="ODX354"/>
      <c r="ODY354"/>
      <c r="ODZ354"/>
      <c r="OEA354"/>
      <c r="OEB354"/>
      <c r="OEC354"/>
      <c r="OED354"/>
      <c r="OEE354"/>
      <c r="OEF354"/>
      <c r="OEG354"/>
      <c r="OEH354"/>
      <c r="OEI354"/>
      <c r="OEJ354"/>
      <c r="OEK354"/>
      <c r="OEL354"/>
      <c r="OEM354"/>
      <c r="OEN354"/>
      <c r="OEO354"/>
      <c r="OEP354"/>
      <c r="OEQ354"/>
      <c r="OER354"/>
      <c r="OES354"/>
      <c r="OET354"/>
      <c r="OEU354"/>
      <c r="OEV354"/>
      <c r="OEW354"/>
      <c r="OEX354"/>
      <c r="OEY354"/>
      <c r="OEZ354"/>
      <c r="OFA354"/>
      <c r="OFB354"/>
      <c r="OFC354"/>
      <c r="OFD354"/>
      <c r="OFE354"/>
      <c r="OFF354"/>
      <c r="OFG354"/>
      <c r="OFH354"/>
      <c r="OFI354"/>
      <c r="OFJ354"/>
      <c r="OFK354"/>
      <c r="OFL354"/>
      <c r="OFM354"/>
      <c r="OFN354"/>
      <c r="OFO354"/>
      <c r="OFP354"/>
      <c r="OFQ354"/>
      <c r="OFR354"/>
      <c r="OFS354"/>
      <c r="OFT354"/>
      <c r="OFU354"/>
      <c r="OFV354"/>
      <c r="OFW354"/>
      <c r="OFX354"/>
      <c r="OFY354"/>
      <c r="OFZ354"/>
      <c r="OGA354"/>
      <c r="OGB354"/>
      <c r="OGC354"/>
      <c r="OGD354"/>
      <c r="OGE354"/>
      <c r="OGF354"/>
      <c r="OGG354"/>
      <c r="OGH354"/>
      <c r="OGI354"/>
      <c r="OGJ354"/>
      <c r="OGK354"/>
      <c r="OGL354"/>
      <c r="OGM354"/>
      <c r="OGN354"/>
      <c r="OGO354"/>
      <c r="OGP354"/>
      <c r="OGQ354"/>
      <c r="OGR354"/>
      <c r="OGS354"/>
      <c r="OGT354"/>
      <c r="OGU354"/>
      <c r="OGV354"/>
      <c r="OGW354"/>
      <c r="OGX354"/>
      <c r="OGY354"/>
      <c r="OGZ354"/>
      <c r="OHA354"/>
      <c r="OHB354"/>
      <c r="OHC354"/>
      <c r="OHD354"/>
      <c r="OHE354"/>
      <c r="OHF354"/>
      <c r="OHG354"/>
      <c r="OHH354"/>
      <c r="OHI354"/>
      <c r="OHJ354"/>
      <c r="OHK354"/>
      <c r="OHL354"/>
      <c r="OHM354"/>
      <c r="OHN354"/>
      <c r="OHO354"/>
      <c r="OHP354"/>
      <c r="OHQ354"/>
      <c r="OHR354"/>
      <c r="OHS354"/>
      <c r="OHT354"/>
      <c r="OHU354"/>
      <c r="OHV354"/>
      <c r="OHW354"/>
      <c r="OHX354"/>
      <c r="OHY354"/>
      <c r="OHZ354"/>
      <c r="OIA354"/>
      <c r="OIB354"/>
      <c r="OIC354"/>
      <c r="OID354"/>
      <c r="OIE354"/>
      <c r="OIF354"/>
      <c r="OIG354"/>
      <c r="OIH354"/>
      <c r="OII354"/>
      <c r="OIJ354"/>
      <c r="OIK354"/>
      <c r="OIL354"/>
      <c r="OIM354"/>
      <c r="OIN354"/>
      <c r="OIO354"/>
      <c r="OIP354"/>
      <c r="OIQ354"/>
      <c r="OIR354"/>
      <c r="OIS354"/>
      <c r="OIT354"/>
      <c r="OIU354"/>
      <c r="OIV354"/>
      <c r="OIW354"/>
      <c r="OIX354"/>
      <c r="OIY354"/>
      <c r="OIZ354"/>
      <c r="OJA354"/>
      <c r="OJB354"/>
      <c r="OJC354"/>
      <c r="OJD354"/>
      <c r="OJE354"/>
      <c r="OJF354"/>
      <c r="OJG354"/>
      <c r="OJH354"/>
      <c r="OJI354"/>
      <c r="OJJ354"/>
      <c r="OJK354"/>
      <c r="OJL354"/>
      <c r="OJM354"/>
      <c r="OJN354"/>
      <c r="OJO354"/>
      <c r="OJP354"/>
      <c r="OJQ354"/>
      <c r="OJR354"/>
      <c r="OJS354"/>
      <c r="OJT354"/>
      <c r="OJU354"/>
      <c r="OJV354"/>
      <c r="OJW354"/>
      <c r="OJX354"/>
      <c r="OJY354"/>
      <c r="OJZ354"/>
      <c r="OKA354"/>
      <c r="OKB354"/>
      <c r="OKC354"/>
      <c r="OKD354"/>
      <c r="OKE354"/>
      <c r="OKF354"/>
      <c r="OKG354"/>
      <c r="OKH354"/>
      <c r="OKI354"/>
      <c r="OKJ354"/>
      <c r="OKK354"/>
      <c r="OKL354"/>
      <c r="OKM354"/>
      <c r="OKN354"/>
      <c r="OKO354"/>
      <c r="OKP354"/>
      <c r="OKQ354"/>
      <c r="OKR354"/>
      <c r="OKS354"/>
      <c r="OKT354"/>
      <c r="OKU354"/>
      <c r="OKV354"/>
      <c r="OKW354"/>
      <c r="OKX354"/>
      <c r="OKY354"/>
      <c r="OKZ354"/>
      <c r="OLA354"/>
      <c r="OLB354"/>
      <c r="OLC354"/>
      <c r="OLD354"/>
      <c r="OLE354"/>
      <c r="OLF354"/>
      <c r="OLG354"/>
      <c r="OLH354"/>
      <c r="OLI354"/>
      <c r="OLJ354"/>
      <c r="OLK354"/>
      <c r="OLL354"/>
      <c r="OLM354"/>
      <c r="OLN354"/>
      <c r="OLO354"/>
      <c r="OLP354"/>
      <c r="OLQ354"/>
      <c r="OLR354"/>
      <c r="OLS354"/>
      <c r="OLT354"/>
      <c r="OLU354"/>
      <c r="OLV354"/>
      <c r="OLW354"/>
      <c r="OLX354"/>
      <c r="OLY354"/>
      <c r="OLZ354"/>
      <c r="OMA354"/>
      <c r="OMB354"/>
      <c r="OMC354"/>
      <c r="OMD354"/>
      <c r="OME354"/>
      <c r="OMF354"/>
      <c r="OMG354"/>
      <c r="OMH354"/>
      <c r="OMI354"/>
      <c r="OMJ354"/>
      <c r="OMK354"/>
      <c r="OML354"/>
      <c r="OMM354"/>
      <c r="OMN354"/>
      <c r="OMO354"/>
      <c r="OMP354"/>
      <c r="OMQ354"/>
      <c r="OMR354"/>
      <c r="OMS354"/>
      <c r="OMT354"/>
      <c r="OMU354"/>
      <c r="OMV354"/>
      <c r="OMW354"/>
      <c r="OMX354"/>
      <c r="OMY354"/>
      <c r="OMZ354"/>
      <c r="ONA354"/>
      <c r="ONB354"/>
      <c r="ONC354"/>
      <c r="OND354"/>
      <c r="ONE354"/>
      <c r="ONF354"/>
      <c r="ONG354"/>
      <c r="ONH354"/>
      <c r="ONI354"/>
      <c r="ONJ354"/>
      <c r="ONK354"/>
      <c r="ONL354"/>
      <c r="ONM354"/>
      <c r="ONN354"/>
      <c r="ONO354"/>
      <c r="ONP354"/>
      <c r="ONQ354"/>
      <c r="ONR354"/>
      <c r="ONS354"/>
      <c r="ONT354"/>
      <c r="ONU354"/>
      <c r="ONV354"/>
      <c r="ONW354"/>
      <c r="ONX354"/>
      <c r="ONY354"/>
      <c r="ONZ354"/>
      <c r="OOA354"/>
      <c r="OOB354"/>
      <c r="OOC354"/>
      <c r="OOD354"/>
      <c r="OOE354"/>
      <c r="OOF354"/>
      <c r="OOG354"/>
      <c r="OOH354"/>
      <c r="OOI354"/>
      <c r="OOJ354"/>
      <c r="OOK354"/>
      <c r="OOL354"/>
      <c r="OOM354"/>
      <c r="OON354"/>
      <c r="OOO354"/>
      <c r="OOP354"/>
      <c r="OOQ354"/>
      <c r="OOR354"/>
      <c r="OOS354"/>
      <c r="OOT354"/>
      <c r="OOU354"/>
      <c r="OOV354"/>
      <c r="OOW354"/>
      <c r="OOX354"/>
      <c r="OOY354"/>
      <c r="OOZ354"/>
      <c r="OPA354"/>
      <c r="OPB354"/>
      <c r="OPC354"/>
      <c r="OPD354"/>
      <c r="OPE354"/>
      <c r="OPF354"/>
      <c r="OPG354"/>
      <c r="OPH354"/>
      <c r="OPI354"/>
      <c r="OPJ354"/>
      <c r="OPK354"/>
      <c r="OPL354"/>
      <c r="OPM354"/>
      <c r="OPN354"/>
      <c r="OPO354"/>
      <c r="OPP354"/>
      <c r="OPQ354"/>
      <c r="OPR354"/>
      <c r="OPS354"/>
      <c r="OPT354"/>
      <c r="OPU354"/>
      <c r="OPV354"/>
      <c r="OPW354"/>
      <c r="OPX354"/>
      <c r="OPY354"/>
      <c r="OPZ354"/>
      <c r="OQA354"/>
      <c r="OQB354"/>
      <c r="OQC354"/>
      <c r="OQD354"/>
      <c r="OQE354"/>
      <c r="OQF354"/>
      <c r="OQG354"/>
      <c r="OQH354"/>
      <c r="OQI354"/>
      <c r="OQJ354"/>
      <c r="OQK354"/>
      <c r="OQL354"/>
      <c r="OQM354"/>
      <c r="OQN354"/>
      <c r="OQO354"/>
      <c r="OQP354"/>
      <c r="OQQ354"/>
      <c r="OQR354"/>
      <c r="OQS354"/>
      <c r="OQT354"/>
      <c r="OQU354"/>
      <c r="OQV354"/>
      <c r="OQW354"/>
      <c r="OQX354"/>
      <c r="OQY354"/>
      <c r="OQZ354"/>
      <c r="ORA354"/>
      <c r="ORB354"/>
      <c r="ORC354"/>
      <c r="ORD354"/>
      <c r="ORE354"/>
      <c r="ORF354"/>
      <c r="ORG354"/>
      <c r="ORH354"/>
      <c r="ORI354"/>
      <c r="ORJ354"/>
      <c r="ORK354"/>
      <c r="ORL354"/>
      <c r="ORM354"/>
      <c r="ORN354"/>
      <c r="ORO354"/>
      <c r="ORP354"/>
      <c r="ORQ354"/>
      <c r="ORR354"/>
      <c r="ORS354"/>
      <c r="ORT354"/>
      <c r="ORU354"/>
      <c r="ORV354"/>
      <c r="ORW354"/>
      <c r="ORX354"/>
      <c r="ORY354"/>
      <c r="ORZ354"/>
      <c r="OSA354"/>
      <c r="OSB354"/>
      <c r="OSC354"/>
      <c r="OSD354"/>
      <c r="OSE354"/>
      <c r="OSF354"/>
      <c r="OSG354"/>
      <c r="OSH354"/>
      <c r="OSI354"/>
      <c r="OSJ354"/>
      <c r="OSK354"/>
      <c r="OSL354"/>
      <c r="OSM354"/>
      <c r="OSN354"/>
      <c r="OSO354"/>
      <c r="OSP354"/>
      <c r="OSQ354"/>
      <c r="OSR354"/>
      <c r="OSS354"/>
      <c r="OST354"/>
      <c r="OSU354"/>
      <c r="OSV354"/>
      <c r="OSW354"/>
      <c r="OSX354"/>
      <c r="OSY354"/>
      <c r="OSZ354"/>
      <c r="OTA354"/>
      <c r="OTB354"/>
      <c r="OTC354"/>
      <c r="OTD354"/>
      <c r="OTE354"/>
      <c r="OTF354"/>
      <c r="OTG354"/>
      <c r="OTH354"/>
      <c r="OTI354"/>
      <c r="OTJ354"/>
      <c r="OTK354"/>
      <c r="OTL354"/>
      <c r="OTM354"/>
      <c r="OTN354"/>
      <c r="OTO354"/>
      <c r="OTP354"/>
      <c r="OTQ354"/>
      <c r="OTR354"/>
      <c r="OTS354"/>
      <c r="OTT354"/>
      <c r="OTU354"/>
      <c r="OTV354"/>
      <c r="OTW354"/>
      <c r="OTX354"/>
      <c r="OTY354"/>
      <c r="OTZ354"/>
      <c r="OUA354"/>
      <c r="OUB354"/>
      <c r="OUC354"/>
      <c r="OUD354"/>
      <c r="OUE354"/>
      <c r="OUF354"/>
      <c r="OUG354"/>
      <c r="OUH354"/>
      <c r="OUI354"/>
      <c r="OUJ354"/>
      <c r="OUK354"/>
      <c r="OUL354"/>
      <c r="OUM354"/>
      <c r="OUN354"/>
      <c r="OUO354"/>
      <c r="OUP354"/>
      <c r="OUQ354"/>
      <c r="OUR354"/>
      <c r="OUS354"/>
      <c r="OUT354"/>
      <c r="OUU354"/>
      <c r="OUV354"/>
      <c r="OUW354"/>
      <c r="OUX354"/>
      <c r="OUY354"/>
      <c r="OUZ354"/>
      <c r="OVA354"/>
      <c r="OVB354"/>
      <c r="OVC354"/>
      <c r="OVD354"/>
      <c r="OVE354"/>
      <c r="OVF354"/>
      <c r="OVG354"/>
      <c r="OVH354"/>
      <c r="OVI354"/>
      <c r="OVJ354"/>
      <c r="OVK354"/>
      <c r="OVL354"/>
      <c r="OVM354"/>
      <c r="OVN354"/>
      <c r="OVO354"/>
      <c r="OVP354"/>
      <c r="OVQ354"/>
      <c r="OVR354"/>
      <c r="OVS354"/>
      <c r="OVT354"/>
      <c r="OVU354"/>
      <c r="OVV354"/>
      <c r="OVW354"/>
      <c r="OVX354"/>
      <c r="OVY354"/>
      <c r="OVZ354"/>
      <c r="OWA354"/>
      <c r="OWB354"/>
      <c r="OWC354"/>
      <c r="OWD354"/>
      <c r="OWE354"/>
      <c r="OWF354"/>
      <c r="OWG354"/>
      <c r="OWH354"/>
      <c r="OWI354"/>
      <c r="OWJ354"/>
      <c r="OWK354"/>
      <c r="OWL354"/>
      <c r="OWM354"/>
      <c r="OWN354"/>
      <c r="OWO354"/>
      <c r="OWP354"/>
      <c r="OWQ354"/>
      <c r="OWR354"/>
      <c r="OWS354"/>
      <c r="OWT354"/>
      <c r="OWU354"/>
      <c r="OWV354"/>
      <c r="OWW354"/>
      <c r="OWX354"/>
      <c r="OWY354"/>
      <c r="OWZ354"/>
      <c r="OXA354"/>
      <c r="OXB354"/>
      <c r="OXC354"/>
      <c r="OXD354"/>
      <c r="OXE354"/>
      <c r="OXF354"/>
      <c r="OXG354"/>
      <c r="OXH354"/>
      <c r="OXI354"/>
      <c r="OXJ354"/>
      <c r="OXK354"/>
      <c r="OXL354"/>
      <c r="OXM354"/>
      <c r="OXN354"/>
      <c r="OXO354"/>
      <c r="OXP354"/>
      <c r="OXQ354"/>
      <c r="OXR354"/>
      <c r="OXS354"/>
      <c r="OXT354"/>
      <c r="OXU354"/>
      <c r="OXV354"/>
      <c r="OXW354"/>
      <c r="OXX354"/>
      <c r="OXY354"/>
      <c r="OXZ354"/>
      <c r="OYA354"/>
      <c r="OYB354"/>
      <c r="OYC354"/>
      <c r="OYD354"/>
      <c r="OYE354"/>
      <c r="OYF354"/>
      <c r="OYG354"/>
      <c r="OYH354"/>
      <c r="OYI354"/>
      <c r="OYJ354"/>
      <c r="OYK354"/>
      <c r="OYL354"/>
      <c r="OYM354"/>
      <c r="OYN354"/>
      <c r="OYO354"/>
      <c r="OYP354"/>
      <c r="OYQ354"/>
      <c r="OYR354"/>
      <c r="OYS354"/>
      <c r="OYT354"/>
      <c r="OYU354"/>
      <c r="OYV354"/>
      <c r="OYW354"/>
      <c r="OYX354"/>
      <c r="OYY354"/>
      <c r="OYZ354"/>
      <c r="OZA354"/>
      <c r="OZB354"/>
      <c r="OZC354"/>
      <c r="OZD354"/>
      <c r="OZE354"/>
      <c r="OZF354"/>
      <c r="OZG354"/>
      <c r="OZH354"/>
      <c r="OZI354"/>
      <c r="OZJ354"/>
      <c r="OZK354"/>
      <c r="OZL354"/>
      <c r="OZM354"/>
      <c r="OZN354"/>
      <c r="OZO354"/>
      <c r="OZP354"/>
      <c r="OZQ354"/>
      <c r="OZR354"/>
      <c r="OZS354"/>
      <c r="OZT354"/>
      <c r="OZU354"/>
      <c r="OZV354"/>
      <c r="OZW354"/>
      <c r="OZX354"/>
      <c r="OZY354"/>
      <c r="OZZ354"/>
      <c r="PAA354"/>
      <c r="PAB354"/>
      <c r="PAC354"/>
      <c r="PAD354"/>
      <c r="PAE354"/>
      <c r="PAF354"/>
      <c r="PAG354"/>
      <c r="PAH354"/>
      <c r="PAI354"/>
      <c r="PAJ354"/>
      <c r="PAK354"/>
      <c r="PAL354"/>
      <c r="PAM354"/>
      <c r="PAN354"/>
      <c r="PAO354"/>
      <c r="PAP354"/>
      <c r="PAQ354"/>
      <c r="PAR354"/>
      <c r="PAS354"/>
      <c r="PAT354"/>
      <c r="PAU354"/>
      <c r="PAV354"/>
      <c r="PAW354"/>
      <c r="PAX354"/>
      <c r="PAY354"/>
      <c r="PAZ354"/>
      <c r="PBA354"/>
      <c r="PBB354"/>
      <c r="PBC354"/>
      <c r="PBD354"/>
      <c r="PBE354"/>
      <c r="PBF354"/>
      <c r="PBG354"/>
      <c r="PBH354"/>
      <c r="PBI354"/>
      <c r="PBJ354"/>
      <c r="PBK354"/>
      <c r="PBL354"/>
      <c r="PBM354"/>
      <c r="PBN354"/>
      <c r="PBO354"/>
      <c r="PBP354"/>
      <c r="PBQ354"/>
      <c r="PBR354"/>
      <c r="PBS354"/>
      <c r="PBT354"/>
      <c r="PBU354"/>
      <c r="PBV354"/>
      <c r="PBW354"/>
      <c r="PBX354"/>
      <c r="PBY354"/>
      <c r="PBZ354"/>
      <c r="PCA354"/>
      <c r="PCB354"/>
      <c r="PCC354"/>
      <c r="PCD354"/>
      <c r="PCE354"/>
      <c r="PCF354"/>
      <c r="PCG354"/>
      <c r="PCH354"/>
      <c r="PCI354"/>
      <c r="PCJ354"/>
      <c r="PCK354"/>
      <c r="PCL354"/>
      <c r="PCM354"/>
      <c r="PCN354"/>
      <c r="PCO354"/>
      <c r="PCP354"/>
      <c r="PCQ354"/>
      <c r="PCR354"/>
      <c r="PCS354"/>
      <c r="PCT354"/>
      <c r="PCU354"/>
      <c r="PCV354"/>
      <c r="PCW354"/>
      <c r="PCX354"/>
      <c r="PCY354"/>
      <c r="PCZ354"/>
      <c r="PDA354"/>
      <c r="PDB354"/>
      <c r="PDC354"/>
      <c r="PDD354"/>
      <c r="PDE354"/>
      <c r="PDF354"/>
      <c r="PDG354"/>
      <c r="PDH354"/>
      <c r="PDI354"/>
      <c r="PDJ354"/>
      <c r="PDK354"/>
      <c r="PDL354"/>
      <c r="PDM354"/>
      <c r="PDN354"/>
      <c r="PDO354"/>
      <c r="PDP354"/>
      <c r="PDQ354"/>
      <c r="PDR354"/>
      <c r="PDS354"/>
      <c r="PDT354"/>
      <c r="PDU354"/>
      <c r="PDV354"/>
      <c r="PDW354"/>
      <c r="PDX354"/>
      <c r="PDY354"/>
      <c r="PDZ354"/>
      <c r="PEA354"/>
      <c r="PEB354"/>
      <c r="PEC354"/>
      <c r="PED354"/>
      <c r="PEE354"/>
      <c r="PEF354"/>
      <c r="PEG354"/>
      <c r="PEH354"/>
      <c r="PEI354"/>
      <c r="PEJ354"/>
      <c r="PEK354"/>
      <c r="PEL354"/>
      <c r="PEM354"/>
      <c r="PEN354"/>
      <c r="PEO354"/>
      <c r="PEP354"/>
      <c r="PEQ354"/>
      <c r="PER354"/>
      <c r="PES354"/>
      <c r="PET354"/>
      <c r="PEU354"/>
      <c r="PEV354"/>
      <c r="PEW354"/>
      <c r="PEX354"/>
      <c r="PEY354"/>
      <c r="PEZ354"/>
      <c r="PFA354"/>
      <c r="PFB354"/>
      <c r="PFC354"/>
      <c r="PFD354"/>
      <c r="PFE354"/>
      <c r="PFF354"/>
      <c r="PFG354"/>
      <c r="PFH354"/>
      <c r="PFI354"/>
      <c r="PFJ354"/>
      <c r="PFK354"/>
      <c r="PFL354"/>
      <c r="PFM354"/>
      <c r="PFN354"/>
      <c r="PFO354"/>
      <c r="PFP354"/>
      <c r="PFQ354"/>
      <c r="PFR354"/>
      <c r="PFS354"/>
      <c r="PFT354"/>
      <c r="PFU354"/>
      <c r="PFV354"/>
      <c r="PFW354"/>
      <c r="PFX354"/>
      <c r="PFY354"/>
      <c r="PFZ354"/>
      <c r="PGA354"/>
      <c r="PGB354"/>
      <c r="PGC354"/>
      <c r="PGD354"/>
      <c r="PGE354"/>
      <c r="PGF354"/>
      <c r="PGG354"/>
      <c r="PGH354"/>
      <c r="PGI354"/>
      <c r="PGJ354"/>
      <c r="PGK354"/>
      <c r="PGL354"/>
      <c r="PGM354"/>
      <c r="PGN354"/>
      <c r="PGO354"/>
      <c r="PGP354"/>
      <c r="PGQ354"/>
      <c r="PGR354"/>
      <c r="PGS354"/>
      <c r="PGT354"/>
      <c r="PGU354"/>
      <c r="PGV354"/>
      <c r="PGW354"/>
      <c r="PGX354"/>
      <c r="PGY354"/>
      <c r="PGZ354"/>
      <c r="PHA354"/>
      <c r="PHB354"/>
      <c r="PHC354"/>
      <c r="PHD354"/>
      <c r="PHE354"/>
      <c r="PHF354"/>
      <c r="PHG354"/>
      <c r="PHH354"/>
      <c r="PHI354"/>
      <c r="PHJ354"/>
      <c r="PHK354"/>
      <c r="PHL354"/>
      <c r="PHM354"/>
      <c r="PHN354"/>
      <c r="PHO354"/>
      <c r="PHP354"/>
      <c r="PHQ354"/>
      <c r="PHR354"/>
      <c r="PHS354"/>
      <c r="PHT354"/>
      <c r="PHU354"/>
      <c r="PHV354"/>
      <c r="PHW354"/>
      <c r="PHX354"/>
      <c r="PHY354"/>
      <c r="PHZ354"/>
      <c r="PIA354"/>
      <c r="PIB354"/>
      <c r="PIC354"/>
      <c r="PID354"/>
      <c r="PIE354"/>
      <c r="PIF354"/>
      <c r="PIG354"/>
      <c r="PIH354"/>
      <c r="PII354"/>
      <c r="PIJ354"/>
      <c r="PIK354"/>
      <c r="PIL354"/>
      <c r="PIM354"/>
      <c r="PIN354"/>
      <c r="PIO354"/>
      <c r="PIP354"/>
      <c r="PIQ354"/>
      <c r="PIR354"/>
      <c r="PIS354"/>
      <c r="PIT354"/>
      <c r="PIU354"/>
      <c r="PIV354"/>
      <c r="PIW354"/>
      <c r="PIX354"/>
      <c r="PIY354"/>
      <c r="PIZ354"/>
      <c r="PJA354"/>
      <c r="PJB354"/>
      <c r="PJC354"/>
      <c r="PJD354"/>
      <c r="PJE354"/>
      <c r="PJF354"/>
      <c r="PJG354"/>
      <c r="PJH354"/>
      <c r="PJI354"/>
      <c r="PJJ354"/>
      <c r="PJK354"/>
      <c r="PJL354"/>
      <c r="PJM354"/>
      <c r="PJN354"/>
      <c r="PJO354"/>
      <c r="PJP354"/>
      <c r="PJQ354"/>
      <c r="PJR354"/>
      <c r="PJS354"/>
      <c r="PJT354"/>
      <c r="PJU354"/>
      <c r="PJV354"/>
      <c r="PJW354"/>
      <c r="PJX354"/>
      <c r="PJY354"/>
      <c r="PJZ354"/>
      <c r="PKA354"/>
      <c r="PKB354"/>
      <c r="PKC354"/>
      <c r="PKD354"/>
      <c r="PKE354"/>
      <c r="PKF354"/>
      <c r="PKG354"/>
      <c r="PKH354"/>
      <c r="PKI354"/>
      <c r="PKJ354"/>
      <c r="PKK354"/>
      <c r="PKL354"/>
      <c r="PKM354"/>
      <c r="PKN354"/>
      <c r="PKO354"/>
      <c r="PKP354"/>
      <c r="PKQ354"/>
      <c r="PKR354"/>
      <c r="PKS354"/>
      <c r="PKT354"/>
      <c r="PKU354"/>
      <c r="PKV354"/>
      <c r="PKW354"/>
      <c r="PKX354"/>
      <c r="PKY354"/>
      <c r="PKZ354"/>
      <c r="PLA354"/>
      <c r="PLB354"/>
      <c r="PLC354"/>
      <c r="PLD354"/>
      <c r="PLE354"/>
      <c r="PLF354"/>
      <c r="PLG354"/>
      <c r="PLH354"/>
      <c r="PLI354"/>
      <c r="PLJ354"/>
      <c r="PLK354"/>
      <c r="PLL354"/>
      <c r="PLM354"/>
      <c r="PLN354"/>
      <c r="PLO354"/>
      <c r="PLP354"/>
      <c r="PLQ354"/>
      <c r="PLR354"/>
      <c r="PLS354"/>
      <c r="PLT354"/>
      <c r="PLU354"/>
      <c r="PLV354"/>
      <c r="PLW354"/>
      <c r="PLX354"/>
      <c r="PLY354"/>
      <c r="PLZ354"/>
      <c r="PMA354"/>
      <c r="PMB354"/>
      <c r="PMC354"/>
      <c r="PMD354"/>
      <c r="PME354"/>
      <c r="PMF354"/>
      <c r="PMG354"/>
      <c r="PMH354"/>
      <c r="PMI354"/>
      <c r="PMJ354"/>
      <c r="PMK354"/>
      <c r="PML354"/>
      <c r="PMM354"/>
      <c r="PMN354"/>
      <c r="PMO354"/>
      <c r="PMP354"/>
      <c r="PMQ354"/>
      <c r="PMR354"/>
      <c r="PMS354"/>
      <c r="PMT354"/>
      <c r="PMU354"/>
      <c r="PMV354"/>
      <c r="PMW354"/>
      <c r="PMX354"/>
      <c r="PMY354"/>
      <c r="PMZ354"/>
      <c r="PNA354"/>
      <c r="PNB354"/>
      <c r="PNC354"/>
      <c r="PND354"/>
      <c r="PNE354"/>
      <c r="PNF354"/>
      <c r="PNG354"/>
      <c r="PNH354"/>
      <c r="PNI354"/>
      <c r="PNJ354"/>
      <c r="PNK354"/>
      <c r="PNL354"/>
      <c r="PNM354"/>
      <c r="PNN354"/>
      <c r="PNO354"/>
      <c r="PNP354"/>
      <c r="PNQ354"/>
      <c r="PNR354"/>
      <c r="PNS354"/>
      <c r="PNT354"/>
      <c r="PNU354"/>
      <c r="PNV354"/>
      <c r="PNW354"/>
      <c r="PNX354"/>
      <c r="PNY354"/>
      <c r="PNZ354"/>
      <c r="POA354"/>
      <c r="POB354"/>
      <c r="POC354"/>
      <c r="POD354"/>
      <c r="POE354"/>
      <c r="POF354"/>
      <c r="POG354"/>
      <c r="POH354"/>
      <c r="POI354"/>
      <c r="POJ354"/>
      <c r="POK354"/>
      <c r="POL354"/>
      <c r="POM354"/>
      <c r="PON354"/>
      <c r="POO354"/>
      <c r="POP354"/>
      <c r="POQ354"/>
      <c r="POR354"/>
      <c r="POS354"/>
      <c r="POT354"/>
      <c r="POU354"/>
      <c r="POV354"/>
      <c r="POW354"/>
      <c r="POX354"/>
      <c r="POY354"/>
      <c r="POZ354"/>
      <c r="PPA354"/>
      <c r="PPB354"/>
      <c r="PPC354"/>
      <c r="PPD354"/>
      <c r="PPE354"/>
      <c r="PPF354"/>
      <c r="PPG354"/>
      <c r="PPH354"/>
      <c r="PPI354"/>
      <c r="PPJ354"/>
      <c r="PPK354"/>
      <c r="PPL354"/>
      <c r="PPM354"/>
      <c r="PPN354"/>
      <c r="PPO354"/>
      <c r="PPP354"/>
      <c r="PPQ354"/>
      <c r="PPR354"/>
      <c r="PPS354"/>
      <c r="PPT354"/>
      <c r="PPU354"/>
      <c r="PPV354"/>
      <c r="PPW354"/>
      <c r="PPX354"/>
      <c r="PPY354"/>
      <c r="PPZ354"/>
      <c r="PQA354"/>
      <c r="PQB354"/>
      <c r="PQC354"/>
      <c r="PQD354"/>
      <c r="PQE354"/>
      <c r="PQF354"/>
      <c r="PQG354"/>
      <c r="PQH354"/>
      <c r="PQI354"/>
      <c r="PQJ354"/>
      <c r="PQK354"/>
      <c r="PQL354"/>
      <c r="PQM354"/>
      <c r="PQN354"/>
      <c r="PQO354"/>
      <c r="PQP354"/>
      <c r="PQQ354"/>
      <c r="PQR354"/>
      <c r="PQS354"/>
      <c r="PQT354"/>
      <c r="PQU354"/>
      <c r="PQV354"/>
      <c r="PQW354"/>
      <c r="PQX354"/>
      <c r="PQY354"/>
      <c r="PQZ354"/>
      <c r="PRA354"/>
      <c r="PRB354"/>
      <c r="PRC354"/>
      <c r="PRD354"/>
      <c r="PRE354"/>
      <c r="PRF354"/>
      <c r="PRG354"/>
      <c r="PRH354"/>
      <c r="PRI354"/>
      <c r="PRJ354"/>
      <c r="PRK354"/>
      <c r="PRL354"/>
      <c r="PRM354"/>
      <c r="PRN354"/>
      <c r="PRO354"/>
      <c r="PRP354"/>
      <c r="PRQ354"/>
      <c r="PRR354"/>
      <c r="PRS354"/>
      <c r="PRT354"/>
      <c r="PRU354"/>
      <c r="PRV354"/>
      <c r="PRW354"/>
      <c r="PRX354"/>
      <c r="PRY354"/>
      <c r="PRZ354"/>
      <c r="PSA354"/>
      <c r="PSB354"/>
      <c r="PSC354"/>
      <c r="PSD354"/>
      <c r="PSE354"/>
      <c r="PSF354"/>
      <c r="PSG354"/>
      <c r="PSH354"/>
      <c r="PSI354"/>
      <c r="PSJ354"/>
      <c r="PSK354"/>
      <c r="PSL354"/>
      <c r="PSM354"/>
      <c r="PSN354"/>
      <c r="PSO354"/>
      <c r="PSP354"/>
      <c r="PSQ354"/>
      <c r="PSR354"/>
      <c r="PSS354"/>
      <c r="PST354"/>
      <c r="PSU354"/>
      <c r="PSV354"/>
      <c r="PSW354"/>
      <c r="PSX354"/>
      <c r="PSY354"/>
      <c r="PSZ354"/>
      <c r="PTA354"/>
      <c r="PTB354"/>
      <c r="PTC354"/>
      <c r="PTD354"/>
      <c r="PTE354"/>
      <c r="PTF354"/>
      <c r="PTG354"/>
      <c r="PTH354"/>
      <c r="PTI354"/>
      <c r="PTJ354"/>
      <c r="PTK354"/>
      <c r="PTL354"/>
      <c r="PTM354"/>
      <c r="PTN354"/>
      <c r="PTO354"/>
      <c r="PTP354"/>
      <c r="PTQ354"/>
      <c r="PTR354"/>
      <c r="PTS354"/>
      <c r="PTT354"/>
      <c r="PTU354"/>
      <c r="PTV354"/>
      <c r="PTW354"/>
      <c r="PTX354"/>
      <c r="PTY354"/>
      <c r="PTZ354"/>
      <c r="PUA354"/>
      <c r="PUB354"/>
      <c r="PUC354"/>
      <c r="PUD354"/>
      <c r="PUE354"/>
      <c r="PUF354"/>
      <c r="PUG354"/>
      <c r="PUH354"/>
      <c r="PUI354"/>
      <c r="PUJ354"/>
      <c r="PUK354"/>
      <c r="PUL354"/>
      <c r="PUM354"/>
      <c r="PUN354"/>
      <c r="PUO354"/>
      <c r="PUP354"/>
      <c r="PUQ354"/>
      <c r="PUR354"/>
      <c r="PUS354"/>
      <c r="PUT354"/>
      <c r="PUU354"/>
      <c r="PUV354"/>
      <c r="PUW354"/>
      <c r="PUX354"/>
      <c r="PUY354"/>
      <c r="PUZ354"/>
      <c r="PVA354"/>
      <c r="PVB354"/>
      <c r="PVC354"/>
      <c r="PVD354"/>
      <c r="PVE354"/>
      <c r="PVF354"/>
      <c r="PVG354"/>
      <c r="PVH354"/>
      <c r="PVI354"/>
      <c r="PVJ354"/>
      <c r="PVK354"/>
      <c r="PVL354"/>
      <c r="PVM354"/>
      <c r="PVN354"/>
      <c r="PVO354"/>
      <c r="PVP354"/>
      <c r="PVQ354"/>
      <c r="PVR354"/>
      <c r="PVS354"/>
      <c r="PVT354"/>
      <c r="PVU354"/>
      <c r="PVV354"/>
      <c r="PVW354"/>
      <c r="PVX354"/>
      <c r="PVY354"/>
      <c r="PVZ354"/>
      <c r="PWA354"/>
      <c r="PWB354"/>
      <c r="PWC354"/>
      <c r="PWD354"/>
      <c r="PWE354"/>
      <c r="PWF354"/>
      <c r="PWG354"/>
      <c r="PWH354"/>
      <c r="PWI354"/>
      <c r="PWJ354"/>
      <c r="PWK354"/>
      <c r="PWL354"/>
      <c r="PWM354"/>
      <c r="PWN354"/>
      <c r="PWO354"/>
      <c r="PWP354"/>
      <c r="PWQ354"/>
      <c r="PWR354"/>
      <c r="PWS354"/>
      <c r="PWT354"/>
      <c r="PWU354"/>
      <c r="PWV354"/>
      <c r="PWW354"/>
      <c r="PWX354"/>
      <c r="PWY354"/>
      <c r="PWZ354"/>
      <c r="PXA354"/>
      <c r="PXB354"/>
      <c r="PXC354"/>
      <c r="PXD354"/>
      <c r="PXE354"/>
      <c r="PXF354"/>
      <c r="PXG354"/>
      <c r="PXH354"/>
      <c r="PXI354"/>
      <c r="PXJ354"/>
      <c r="PXK354"/>
      <c r="PXL354"/>
      <c r="PXM354"/>
      <c r="PXN354"/>
      <c r="PXO354"/>
      <c r="PXP354"/>
      <c r="PXQ354"/>
      <c r="PXR354"/>
      <c r="PXS354"/>
      <c r="PXT354"/>
      <c r="PXU354"/>
      <c r="PXV354"/>
      <c r="PXW354"/>
      <c r="PXX354"/>
      <c r="PXY354"/>
      <c r="PXZ354"/>
      <c r="PYA354"/>
      <c r="PYB354"/>
      <c r="PYC354"/>
      <c r="PYD354"/>
      <c r="PYE354"/>
      <c r="PYF354"/>
      <c r="PYG354"/>
      <c r="PYH354"/>
      <c r="PYI354"/>
      <c r="PYJ354"/>
      <c r="PYK354"/>
      <c r="PYL354"/>
      <c r="PYM354"/>
      <c r="PYN354"/>
      <c r="PYO354"/>
      <c r="PYP354"/>
      <c r="PYQ354"/>
      <c r="PYR354"/>
      <c r="PYS354"/>
      <c r="PYT354"/>
      <c r="PYU354"/>
      <c r="PYV354"/>
      <c r="PYW354"/>
      <c r="PYX354"/>
      <c r="PYY354"/>
      <c r="PYZ354"/>
      <c r="PZA354"/>
      <c r="PZB354"/>
      <c r="PZC354"/>
      <c r="PZD354"/>
      <c r="PZE354"/>
      <c r="PZF354"/>
      <c r="PZG354"/>
      <c r="PZH354"/>
      <c r="PZI354"/>
      <c r="PZJ354"/>
      <c r="PZK354"/>
      <c r="PZL354"/>
      <c r="PZM354"/>
      <c r="PZN354"/>
      <c r="PZO354"/>
      <c r="PZP354"/>
      <c r="PZQ354"/>
      <c r="PZR354"/>
      <c r="PZS354"/>
      <c r="PZT354"/>
      <c r="PZU354"/>
      <c r="PZV354"/>
      <c r="PZW354"/>
      <c r="PZX354"/>
      <c r="PZY354"/>
      <c r="PZZ354"/>
      <c r="QAA354"/>
      <c r="QAB354"/>
      <c r="QAC354"/>
      <c r="QAD354"/>
      <c r="QAE354"/>
      <c r="QAF354"/>
      <c r="QAG354"/>
      <c r="QAH354"/>
      <c r="QAI354"/>
      <c r="QAJ354"/>
      <c r="QAK354"/>
      <c r="QAL354"/>
      <c r="QAM354"/>
      <c r="QAN354"/>
      <c r="QAO354"/>
      <c r="QAP354"/>
      <c r="QAQ354"/>
      <c r="QAR354"/>
      <c r="QAS354"/>
      <c r="QAT354"/>
      <c r="QAU354"/>
      <c r="QAV354"/>
      <c r="QAW354"/>
      <c r="QAX354"/>
      <c r="QAY354"/>
      <c r="QAZ354"/>
      <c r="QBA354"/>
      <c r="QBB354"/>
      <c r="QBC354"/>
      <c r="QBD354"/>
      <c r="QBE354"/>
      <c r="QBF354"/>
      <c r="QBG354"/>
      <c r="QBH354"/>
      <c r="QBI354"/>
      <c r="QBJ354"/>
      <c r="QBK354"/>
      <c r="QBL354"/>
      <c r="QBM354"/>
      <c r="QBN354"/>
      <c r="QBO354"/>
      <c r="QBP354"/>
      <c r="QBQ354"/>
      <c r="QBR354"/>
      <c r="QBS354"/>
      <c r="QBT354"/>
      <c r="QBU354"/>
      <c r="QBV354"/>
      <c r="QBW354"/>
      <c r="QBX354"/>
      <c r="QBY354"/>
      <c r="QBZ354"/>
      <c r="QCA354"/>
      <c r="QCB354"/>
      <c r="QCC354"/>
      <c r="QCD354"/>
      <c r="QCE354"/>
      <c r="QCF354"/>
      <c r="QCG354"/>
      <c r="QCH354"/>
      <c r="QCI354"/>
      <c r="QCJ354"/>
      <c r="QCK354"/>
      <c r="QCL354"/>
      <c r="QCM354"/>
      <c r="QCN354"/>
      <c r="QCO354"/>
      <c r="QCP354"/>
      <c r="QCQ354"/>
      <c r="QCR354"/>
      <c r="QCS354"/>
      <c r="QCT354"/>
      <c r="QCU354"/>
      <c r="QCV354"/>
      <c r="QCW354"/>
      <c r="QCX354"/>
      <c r="QCY354"/>
      <c r="QCZ354"/>
      <c r="QDA354"/>
      <c r="QDB354"/>
      <c r="QDC354"/>
      <c r="QDD354"/>
      <c r="QDE354"/>
      <c r="QDF354"/>
      <c r="QDG354"/>
      <c r="QDH354"/>
      <c r="QDI354"/>
      <c r="QDJ354"/>
      <c r="QDK354"/>
      <c r="QDL354"/>
      <c r="QDM354"/>
      <c r="QDN354"/>
      <c r="QDO354"/>
      <c r="QDP354"/>
      <c r="QDQ354"/>
      <c r="QDR354"/>
      <c r="QDS354"/>
      <c r="QDT354"/>
      <c r="QDU354"/>
      <c r="QDV354"/>
      <c r="QDW354"/>
      <c r="QDX354"/>
      <c r="QDY354"/>
      <c r="QDZ354"/>
      <c r="QEA354"/>
      <c r="QEB354"/>
      <c r="QEC354"/>
      <c r="QED354"/>
      <c r="QEE354"/>
      <c r="QEF354"/>
      <c r="QEG354"/>
      <c r="QEH354"/>
      <c r="QEI354"/>
      <c r="QEJ354"/>
      <c r="QEK354"/>
      <c r="QEL354"/>
      <c r="QEM354"/>
      <c r="QEN354"/>
      <c r="QEO354"/>
      <c r="QEP354"/>
      <c r="QEQ354"/>
      <c r="QER354"/>
      <c r="QES354"/>
      <c r="QET354"/>
      <c r="QEU354"/>
      <c r="QEV354"/>
      <c r="QEW354"/>
      <c r="QEX354"/>
      <c r="QEY354"/>
      <c r="QEZ354"/>
      <c r="QFA354"/>
      <c r="QFB354"/>
      <c r="QFC354"/>
      <c r="QFD354"/>
      <c r="QFE354"/>
      <c r="QFF354"/>
      <c r="QFG354"/>
      <c r="QFH354"/>
      <c r="QFI354"/>
      <c r="QFJ354"/>
      <c r="QFK354"/>
      <c r="QFL354"/>
      <c r="QFM354"/>
      <c r="QFN354"/>
      <c r="QFO354"/>
      <c r="QFP354"/>
      <c r="QFQ354"/>
      <c r="QFR354"/>
      <c r="QFS354"/>
      <c r="QFT354"/>
      <c r="QFU354"/>
      <c r="QFV354"/>
      <c r="QFW354"/>
      <c r="QFX354"/>
      <c r="QFY354"/>
      <c r="QFZ354"/>
      <c r="QGA354"/>
      <c r="QGB354"/>
      <c r="QGC354"/>
      <c r="QGD354"/>
      <c r="QGE354"/>
      <c r="QGF354"/>
      <c r="QGG354"/>
      <c r="QGH354"/>
      <c r="QGI354"/>
      <c r="QGJ354"/>
      <c r="QGK354"/>
      <c r="QGL354"/>
      <c r="QGM354"/>
      <c r="QGN354"/>
      <c r="QGO354"/>
      <c r="QGP354"/>
      <c r="QGQ354"/>
      <c r="QGR354"/>
      <c r="QGS354"/>
      <c r="QGT354"/>
      <c r="QGU354"/>
      <c r="QGV354"/>
      <c r="QGW354"/>
      <c r="QGX354"/>
      <c r="QGY354"/>
      <c r="QGZ354"/>
      <c r="QHA354"/>
      <c r="QHB354"/>
      <c r="QHC354"/>
      <c r="QHD354"/>
      <c r="QHE354"/>
      <c r="QHF354"/>
      <c r="QHG354"/>
      <c r="QHH354"/>
      <c r="QHI354"/>
      <c r="QHJ354"/>
      <c r="QHK354"/>
      <c r="QHL354"/>
      <c r="QHM354"/>
      <c r="QHN354"/>
      <c r="QHO354"/>
      <c r="QHP354"/>
      <c r="QHQ354"/>
      <c r="QHR354"/>
      <c r="QHS354"/>
      <c r="QHT354"/>
      <c r="QHU354"/>
      <c r="QHV354"/>
      <c r="QHW354"/>
      <c r="QHX354"/>
      <c r="QHY354"/>
      <c r="QHZ354"/>
      <c r="QIA354"/>
      <c r="QIB354"/>
      <c r="QIC354"/>
      <c r="QID354"/>
      <c r="QIE354"/>
      <c r="QIF354"/>
      <c r="QIG354"/>
      <c r="QIH354"/>
      <c r="QII354"/>
      <c r="QIJ354"/>
      <c r="QIK354"/>
      <c r="QIL354"/>
      <c r="QIM354"/>
      <c r="QIN354"/>
      <c r="QIO354"/>
      <c r="QIP354"/>
      <c r="QIQ354"/>
      <c r="QIR354"/>
      <c r="QIS354"/>
      <c r="QIT354"/>
      <c r="QIU354"/>
      <c r="QIV354"/>
      <c r="QIW354"/>
      <c r="QIX354"/>
      <c r="QIY354"/>
      <c r="QIZ354"/>
      <c r="QJA354"/>
      <c r="QJB354"/>
      <c r="QJC354"/>
      <c r="QJD354"/>
      <c r="QJE354"/>
      <c r="QJF354"/>
      <c r="QJG354"/>
      <c r="QJH354"/>
      <c r="QJI354"/>
      <c r="QJJ354"/>
      <c r="QJK354"/>
      <c r="QJL354"/>
      <c r="QJM354"/>
      <c r="QJN354"/>
      <c r="QJO354"/>
      <c r="QJP354"/>
      <c r="QJQ354"/>
      <c r="QJR354"/>
      <c r="QJS354"/>
      <c r="QJT354"/>
      <c r="QJU354"/>
      <c r="QJV354"/>
      <c r="QJW354"/>
      <c r="QJX354"/>
      <c r="QJY354"/>
      <c r="QJZ354"/>
      <c r="QKA354"/>
      <c r="QKB354"/>
      <c r="QKC354"/>
      <c r="QKD354"/>
      <c r="QKE354"/>
      <c r="QKF354"/>
      <c r="QKG354"/>
      <c r="QKH354"/>
      <c r="QKI354"/>
      <c r="QKJ354"/>
      <c r="QKK354"/>
      <c r="QKL354"/>
      <c r="QKM354"/>
      <c r="QKN354"/>
      <c r="QKO354"/>
      <c r="QKP354"/>
      <c r="QKQ354"/>
      <c r="QKR354"/>
      <c r="QKS354"/>
      <c r="QKT354"/>
      <c r="QKU354"/>
      <c r="QKV354"/>
      <c r="QKW354"/>
      <c r="QKX354"/>
      <c r="QKY354"/>
      <c r="QKZ354"/>
      <c r="QLA354"/>
      <c r="QLB354"/>
      <c r="QLC354"/>
      <c r="QLD354"/>
      <c r="QLE354"/>
      <c r="QLF354"/>
      <c r="QLG354"/>
      <c r="QLH354"/>
      <c r="QLI354"/>
      <c r="QLJ354"/>
      <c r="QLK354"/>
      <c r="QLL354"/>
      <c r="QLM354"/>
      <c r="QLN354"/>
      <c r="QLO354"/>
      <c r="QLP354"/>
      <c r="QLQ354"/>
      <c r="QLR354"/>
      <c r="QLS354"/>
      <c r="QLT354"/>
      <c r="QLU354"/>
      <c r="QLV354"/>
      <c r="QLW354"/>
      <c r="QLX354"/>
      <c r="QLY354"/>
      <c r="QLZ354"/>
      <c r="QMA354"/>
      <c r="QMB354"/>
      <c r="QMC354"/>
      <c r="QMD354"/>
      <c r="QME354"/>
      <c r="QMF354"/>
      <c r="QMG354"/>
      <c r="QMH354"/>
      <c r="QMI354"/>
      <c r="QMJ354"/>
      <c r="QMK354"/>
      <c r="QML354"/>
      <c r="QMM354"/>
      <c r="QMN354"/>
      <c r="QMO354"/>
      <c r="QMP354"/>
      <c r="QMQ354"/>
      <c r="QMR354"/>
      <c r="QMS354"/>
      <c r="QMT354"/>
      <c r="QMU354"/>
      <c r="QMV354"/>
      <c r="QMW354"/>
      <c r="QMX354"/>
      <c r="QMY354"/>
      <c r="QMZ354"/>
      <c r="QNA354"/>
      <c r="QNB354"/>
      <c r="QNC354"/>
      <c r="QND354"/>
      <c r="QNE354"/>
      <c r="QNF354"/>
      <c r="QNG354"/>
      <c r="QNH354"/>
      <c r="QNI354"/>
      <c r="QNJ354"/>
      <c r="QNK354"/>
      <c r="QNL354"/>
      <c r="QNM354"/>
      <c r="QNN354"/>
      <c r="QNO354"/>
      <c r="QNP354"/>
      <c r="QNQ354"/>
      <c r="QNR354"/>
      <c r="QNS354"/>
      <c r="QNT354"/>
      <c r="QNU354"/>
      <c r="QNV354"/>
      <c r="QNW354"/>
      <c r="QNX354"/>
      <c r="QNY354"/>
      <c r="QNZ354"/>
      <c r="QOA354"/>
      <c r="QOB354"/>
      <c r="QOC354"/>
      <c r="QOD354"/>
      <c r="QOE354"/>
      <c r="QOF354"/>
      <c r="QOG354"/>
      <c r="QOH354"/>
      <c r="QOI354"/>
      <c r="QOJ354"/>
      <c r="QOK354"/>
      <c r="QOL354"/>
      <c r="QOM354"/>
      <c r="QON354"/>
      <c r="QOO354"/>
      <c r="QOP354"/>
      <c r="QOQ354"/>
      <c r="QOR354"/>
      <c r="QOS354"/>
      <c r="QOT354"/>
      <c r="QOU354"/>
      <c r="QOV354"/>
      <c r="QOW354"/>
      <c r="QOX354"/>
      <c r="QOY354"/>
      <c r="QOZ354"/>
      <c r="QPA354"/>
      <c r="QPB354"/>
      <c r="QPC354"/>
      <c r="QPD354"/>
      <c r="QPE354"/>
      <c r="QPF354"/>
      <c r="QPG354"/>
      <c r="QPH354"/>
      <c r="QPI354"/>
      <c r="QPJ354"/>
      <c r="QPK354"/>
      <c r="QPL354"/>
      <c r="QPM354"/>
      <c r="QPN354"/>
      <c r="QPO354"/>
      <c r="QPP354"/>
      <c r="QPQ354"/>
      <c r="QPR354"/>
      <c r="QPS354"/>
      <c r="QPT354"/>
      <c r="QPU354"/>
      <c r="QPV354"/>
      <c r="QPW354"/>
      <c r="QPX354"/>
      <c r="QPY354"/>
      <c r="QPZ354"/>
      <c r="QQA354"/>
      <c r="QQB354"/>
      <c r="QQC354"/>
      <c r="QQD354"/>
      <c r="QQE354"/>
      <c r="QQF354"/>
      <c r="QQG354"/>
      <c r="QQH354"/>
      <c r="QQI354"/>
      <c r="QQJ354"/>
      <c r="QQK354"/>
      <c r="QQL354"/>
      <c r="QQM354"/>
      <c r="QQN354"/>
      <c r="QQO354"/>
      <c r="QQP354"/>
      <c r="QQQ354"/>
      <c r="QQR354"/>
      <c r="QQS354"/>
      <c r="QQT354"/>
      <c r="QQU354"/>
      <c r="QQV354"/>
      <c r="QQW354"/>
      <c r="QQX354"/>
      <c r="QQY354"/>
      <c r="QQZ354"/>
      <c r="QRA354"/>
      <c r="QRB354"/>
      <c r="QRC354"/>
      <c r="QRD354"/>
      <c r="QRE354"/>
      <c r="QRF354"/>
      <c r="QRG354"/>
      <c r="QRH354"/>
      <c r="QRI354"/>
      <c r="QRJ354"/>
      <c r="QRK354"/>
      <c r="QRL354"/>
      <c r="QRM354"/>
      <c r="QRN354"/>
      <c r="QRO354"/>
      <c r="QRP354"/>
      <c r="QRQ354"/>
      <c r="QRR354"/>
      <c r="QRS354"/>
      <c r="QRT354"/>
      <c r="QRU354"/>
      <c r="QRV354"/>
      <c r="QRW354"/>
      <c r="QRX354"/>
      <c r="QRY354"/>
      <c r="QRZ354"/>
      <c r="QSA354"/>
      <c r="QSB354"/>
      <c r="QSC354"/>
      <c r="QSD354"/>
      <c r="QSE354"/>
      <c r="QSF354"/>
      <c r="QSG354"/>
      <c r="QSH354"/>
      <c r="QSI354"/>
      <c r="QSJ354"/>
      <c r="QSK354"/>
      <c r="QSL354"/>
      <c r="QSM354"/>
      <c r="QSN354"/>
      <c r="QSO354"/>
      <c r="QSP354"/>
      <c r="QSQ354"/>
      <c r="QSR354"/>
      <c r="QSS354"/>
      <c r="QST354"/>
      <c r="QSU354"/>
      <c r="QSV354"/>
      <c r="QSW354"/>
      <c r="QSX354"/>
      <c r="QSY354"/>
      <c r="QSZ354"/>
      <c r="QTA354"/>
      <c r="QTB354"/>
      <c r="QTC354"/>
      <c r="QTD354"/>
      <c r="QTE354"/>
      <c r="QTF354"/>
      <c r="QTG354"/>
      <c r="QTH354"/>
      <c r="QTI354"/>
      <c r="QTJ354"/>
      <c r="QTK354"/>
      <c r="QTL354"/>
      <c r="QTM354"/>
      <c r="QTN354"/>
      <c r="QTO354"/>
      <c r="QTP354"/>
      <c r="QTQ354"/>
      <c r="QTR354"/>
      <c r="QTS354"/>
      <c r="QTT354"/>
      <c r="QTU354"/>
      <c r="QTV354"/>
      <c r="QTW354"/>
      <c r="QTX354"/>
      <c r="QTY354"/>
      <c r="QTZ354"/>
      <c r="QUA354"/>
      <c r="QUB354"/>
      <c r="QUC354"/>
      <c r="QUD354"/>
      <c r="QUE354"/>
      <c r="QUF354"/>
      <c r="QUG354"/>
      <c r="QUH354"/>
      <c r="QUI354"/>
      <c r="QUJ354"/>
      <c r="QUK354"/>
      <c r="QUL354"/>
      <c r="QUM354"/>
      <c r="QUN354"/>
      <c r="QUO354"/>
      <c r="QUP354"/>
      <c r="QUQ354"/>
      <c r="QUR354"/>
      <c r="QUS354"/>
      <c r="QUT354"/>
      <c r="QUU354"/>
      <c r="QUV354"/>
      <c r="QUW354"/>
      <c r="QUX354"/>
      <c r="QUY354"/>
      <c r="QUZ354"/>
      <c r="QVA354"/>
      <c r="QVB354"/>
      <c r="QVC354"/>
      <c r="QVD354"/>
      <c r="QVE354"/>
      <c r="QVF354"/>
      <c r="QVG354"/>
      <c r="QVH354"/>
      <c r="QVI354"/>
      <c r="QVJ354"/>
      <c r="QVK354"/>
      <c r="QVL354"/>
      <c r="QVM354"/>
      <c r="QVN354"/>
      <c r="QVO354"/>
      <c r="QVP354"/>
      <c r="QVQ354"/>
      <c r="QVR354"/>
      <c r="QVS354"/>
      <c r="QVT354"/>
      <c r="QVU354"/>
      <c r="QVV354"/>
      <c r="QVW354"/>
      <c r="QVX354"/>
      <c r="QVY354"/>
      <c r="QVZ354"/>
      <c r="QWA354"/>
      <c r="QWB354"/>
      <c r="QWC354"/>
      <c r="QWD354"/>
      <c r="QWE354"/>
      <c r="QWF354"/>
      <c r="QWG354"/>
      <c r="QWH354"/>
      <c r="QWI354"/>
      <c r="QWJ354"/>
      <c r="QWK354"/>
      <c r="QWL354"/>
      <c r="QWM354"/>
      <c r="QWN354"/>
      <c r="QWO354"/>
      <c r="QWP354"/>
      <c r="QWQ354"/>
      <c r="QWR354"/>
      <c r="QWS354"/>
      <c r="QWT354"/>
      <c r="QWU354"/>
      <c r="QWV354"/>
      <c r="QWW354"/>
      <c r="QWX354"/>
      <c r="QWY354"/>
      <c r="QWZ354"/>
      <c r="QXA354"/>
      <c r="QXB354"/>
      <c r="QXC354"/>
      <c r="QXD354"/>
      <c r="QXE354"/>
      <c r="QXF354"/>
      <c r="QXG354"/>
      <c r="QXH354"/>
      <c r="QXI354"/>
      <c r="QXJ354"/>
      <c r="QXK354"/>
      <c r="QXL354"/>
      <c r="QXM354"/>
      <c r="QXN354"/>
      <c r="QXO354"/>
      <c r="QXP354"/>
      <c r="QXQ354"/>
      <c r="QXR354"/>
      <c r="QXS354"/>
      <c r="QXT354"/>
      <c r="QXU354"/>
      <c r="QXV354"/>
      <c r="QXW354"/>
      <c r="QXX354"/>
      <c r="QXY354"/>
      <c r="QXZ354"/>
      <c r="QYA354"/>
      <c r="QYB354"/>
      <c r="QYC354"/>
      <c r="QYD354"/>
      <c r="QYE354"/>
      <c r="QYF354"/>
      <c r="QYG354"/>
      <c r="QYH354"/>
      <c r="QYI354"/>
      <c r="QYJ354"/>
      <c r="QYK354"/>
      <c r="QYL354"/>
      <c r="QYM354"/>
      <c r="QYN354"/>
      <c r="QYO354"/>
      <c r="QYP354"/>
      <c r="QYQ354"/>
      <c r="QYR354"/>
      <c r="QYS354"/>
      <c r="QYT354"/>
      <c r="QYU354"/>
      <c r="QYV354"/>
      <c r="QYW354"/>
      <c r="QYX354"/>
      <c r="QYY354"/>
      <c r="QYZ354"/>
      <c r="QZA354"/>
      <c r="QZB354"/>
      <c r="QZC354"/>
      <c r="QZD354"/>
      <c r="QZE354"/>
      <c r="QZF354"/>
      <c r="QZG354"/>
      <c r="QZH354"/>
      <c r="QZI354"/>
      <c r="QZJ354"/>
      <c r="QZK354"/>
      <c r="QZL354"/>
      <c r="QZM354"/>
      <c r="QZN354"/>
      <c r="QZO354"/>
      <c r="QZP354"/>
      <c r="QZQ354"/>
      <c r="QZR354"/>
      <c r="QZS354"/>
      <c r="QZT354"/>
      <c r="QZU354"/>
      <c r="QZV354"/>
      <c r="QZW354"/>
      <c r="QZX354"/>
      <c r="QZY354"/>
      <c r="QZZ354"/>
      <c r="RAA354"/>
      <c r="RAB354"/>
      <c r="RAC354"/>
      <c r="RAD354"/>
      <c r="RAE354"/>
      <c r="RAF354"/>
      <c r="RAG354"/>
      <c r="RAH354"/>
      <c r="RAI354"/>
      <c r="RAJ354"/>
      <c r="RAK354"/>
      <c r="RAL354"/>
      <c r="RAM354"/>
      <c r="RAN354"/>
      <c r="RAO354"/>
      <c r="RAP354"/>
      <c r="RAQ354"/>
      <c r="RAR354"/>
      <c r="RAS354"/>
      <c r="RAT354"/>
      <c r="RAU354"/>
      <c r="RAV354"/>
      <c r="RAW354"/>
      <c r="RAX354"/>
      <c r="RAY354"/>
      <c r="RAZ354"/>
      <c r="RBA354"/>
      <c r="RBB354"/>
      <c r="RBC354"/>
      <c r="RBD354"/>
      <c r="RBE354"/>
      <c r="RBF354"/>
      <c r="RBG354"/>
      <c r="RBH354"/>
      <c r="RBI354"/>
      <c r="RBJ354"/>
      <c r="RBK354"/>
      <c r="RBL354"/>
      <c r="RBM354"/>
      <c r="RBN354"/>
      <c r="RBO354"/>
      <c r="RBP354"/>
      <c r="RBQ354"/>
      <c r="RBR354"/>
      <c r="RBS354"/>
      <c r="RBT354"/>
      <c r="RBU354"/>
      <c r="RBV354"/>
      <c r="RBW354"/>
      <c r="RBX354"/>
      <c r="RBY354"/>
      <c r="RBZ354"/>
      <c r="RCA354"/>
      <c r="RCB354"/>
      <c r="RCC354"/>
      <c r="RCD354"/>
      <c r="RCE354"/>
      <c r="RCF354"/>
      <c r="RCG354"/>
      <c r="RCH354"/>
      <c r="RCI354"/>
      <c r="RCJ354"/>
      <c r="RCK354"/>
      <c r="RCL354"/>
      <c r="RCM354"/>
      <c r="RCN354"/>
      <c r="RCO354"/>
      <c r="RCP354"/>
      <c r="RCQ354"/>
      <c r="RCR354"/>
      <c r="RCS354"/>
      <c r="RCT354"/>
      <c r="RCU354"/>
      <c r="RCV354"/>
      <c r="RCW354"/>
      <c r="RCX354"/>
      <c r="RCY354"/>
      <c r="RCZ354"/>
      <c r="RDA354"/>
      <c r="RDB354"/>
      <c r="RDC354"/>
      <c r="RDD354"/>
      <c r="RDE354"/>
      <c r="RDF354"/>
      <c r="RDG354"/>
      <c r="RDH354"/>
      <c r="RDI354"/>
      <c r="RDJ354"/>
      <c r="RDK354"/>
      <c r="RDL354"/>
      <c r="RDM354"/>
      <c r="RDN354"/>
      <c r="RDO354"/>
      <c r="RDP354"/>
      <c r="RDQ354"/>
      <c r="RDR354"/>
      <c r="RDS354"/>
      <c r="RDT354"/>
      <c r="RDU354"/>
      <c r="RDV354"/>
      <c r="RDW354"/>
      <c r="RDX354"/>
      <c r="RDY354"/>
      <c r="RDZ354"/>
      <c r="REA354"/>
      <c r="REB354"/>
      <c r="REC354"/>
      <c r="RED354"/>
      <c r="REE354"/>
      <c r="REF354"/>
      <c r="REG354"/>
      <c r="REH354"/>
      <c r="REI354"/>
      <c r="REJ354"/>
      <c r="REK354"/>
      <c r="REL354"/>
      <c r="REM354"/>
      <c r="REN354"/>
      <c r="REO354"/>
      <c r="REP354"/>
      <c r="REQ354"/>
      <c r="RER354"/>
      <c r="RES354"/>
      <c r="RET354"/>
      <c r="REU354"/>
      <c r="REV354"/>
      <c r="REW354"/>
      <c r="REX354"/>
      <c r="REY354"/>
      <c r="REZ354"/>
      <c r="RFA354"/>
      <c r="RFB354"/>
      <c r="RFC354"/>
      <c r="RFD354"/>
      <c r="RFE354"/>
      <c r="RFF354"/>
      <c r="RFG354"/>
      <c r="RFH354"/>
      <c r="RFI354"/>
      <c r="RFJ354"/>
      <c r="RFK354"/>
      <c r="RFL354"/>
      <c r="RFM354"/>
      <c r="RFN354"/>
      <c r="RFO354"/>
      <c r="RFP354"/>
      <c r="RFQ354"/>
      <c r="RFR354"/>
      <c r="RFS354"/>
      <c r="RFT354"/>
      <c r="RFU354"/>
      <c r="RFV354"/>
      <c r="RFW354"/>
      <c r="RFX354"/>
      <c r="RFY354"/>
      <c r="RFZ354"/>
      <c r="RGA354"/>
      <c r="RGB354"/>
      <c r="RGC354"/>
      <c r="RGD354"/>
      <c r="RGE354"/>
      <c r="RGF354"/>
      <c r="RGG354"/>
      <c r="RGH354"/>
      <c r="RGI354"/>
      <c r="RGJ354"/>
      <c r="RGK354"/>
      <c r="RGL354"/>
      <c r="RGM354"/>
      <c r="RGN354"/>
      <c r="RGO354"/>
      <c r="RGP354"/>
      <c r="RGQ354"/>
      <c r="RGR354"/>
      <c r="RGS354"/>
      <c r="RGT354"/>
      <c r="RGU354"/>
      <c r="RGV354"/>
      <c r="RGW354"/>
      <c r="RGX354"/>
      <c r="RGY354"/>
      <c r="RGZ354"/>
      <c r="RHA354"/>
      <c r="RHB354"/>
      <c r="RHC354"/>
      <c r="RHD354"/>
      <c r="RHE354"/>
      <c r="RHF354"/>
      <c r="RHG354"/>
      <c r="RHH354"/>
      <c r="RHI354"/>
      <c r="RHJ354"/>
      <c r="RHK354"/>
      <c r="RHL354"/>
      <c r="RHM354"/>
      <c r="RHN354"/>
      <c r="RHO354"/>
      <c r="RHP354"/>
      <c r="RHQ354"/>
      <c r="RHR354"/>
      <c r="RHS354"/>
      <c r="RHT354"/>
      <c r="RHU354"/>
      <c r="RHV354"/>
      <c r="RHW354"/>
      <c r="RHX354"/>
      <c r="RHY354"/>
      <c r="RHZ354"/>
      <c r="RIA354"/>
      <c r="RIB354"/>
      <c r="RIC354"/>
      <c r="RID354"/>
      <c r="RIE354"/>
      <c r="RIF354"/>
      <c r="RIG354"/>
      <c r="RIH354"/>
      <c r="RII354"/>
      <c r="RIJ354"/>
      <c r="RIK354"/>
      <c r="RIL354"/>
      <c r="RIM354"/>
      <c r="RIN354"/>
      <c r="RIO354"/>
      <c r="RIP354"/>
      <c r="RIQ354"/>
      <c r="RIR354"/>
      <c r="RIS354"/>
      <c r="RIT354"/>
      <c r="RIU354"/>
      <c r="RIV354"/>
      <c r="RIW354"/>
      <c r="RIX354"/>
      <c r="RIY354"/>
      <c r="RIZ354"/>
      <c r="RJA354"/>
      <c r="RJB354"/>
      <c r="RJC354"/>
      <c r="RJD354"/>
      <c r="RJE354"/>
      <c r="RJF354"/>
      <c r="RJG354"/>
      <c r="RJH354"/>
      <c r="RJI354"/>
      <c r="RJJ354"/>
      <c r="RJK354"/>
      <c r="RJL354"/>
      <c r="RJM354"/>
      <c r="RJN354"/>
      <c r="RJO354"/>
      <c r="RJP354"/>
      <c r="RJQ354"/>
      <c r="RJR354"/>
      <c r="RJS354"/>
      <c r="RJT354"/>
      <c r="RJU354"/>
      <c r="RJV354"/>
      <c r="RJW354"/>
      <c r="RJX354"/>
      <c r="RJY354"/>
      <c r="RJZ354"/>
      <c r="RKA354"/>
      <c r="RKB354"/>
      <c r="RKC354"/>
      <c r="RKD354"/>
      <c r="RKE354"/>
      <c r="RKF354"/>
      <c r="RKG354"/>
      <c r="RKH354"/>
      <c r="RKI354"/>
      <c r="RKJ354"/>
      <c r="RKK354"/>
      <c r="RKL354"/>
      <c r="RKM354"/>
      <c r="RKN354"/>
      <c r="RKO354"/>
      <c r="RKP354"/>
      <c r="RKQ354"/>
      <c r="RKR354"/>
      <c r="RKS354"/>
      <c r="RKT354"/>
      <c r="RKU354"/>
      <c r="RKV354"/>
      <c r="RKW354"/>
      <c r="RKX354"/>
      <c r="RKY354"/>
      <c r="RKZ354"/>
      <c r="RLA354"/>
      <c r="RLB354"/>
      <c r="RLC354"/>
      <c r="RLD354"/>
      <c r="RLE354"/>
      <c r="RLF354"/>
      <c r="RLG354"/>
      <c r="RLH354"/>
      <c r="RLI354"/>
      <c r="RLJ354"/>
      <c r="RLK354"/>
      <c r="RLL354"/>
      <c r="RLM354"/>
      <c r="RLN354"/>
      <c r="RLO354"/>
      <c r="RLP354"/>
      <c r="RLQ354"/>
      <c r="RLR354"/>
      <c r="RLS354"/>
      <c r="RLT354"/>
      <c r="RLU354"/>
      <c r="RLV354"/>
      <c r="RLW354"/>
      <c r="RLX354"/>
      <c r="RLY354"/>
      <c r="RLZ354"/>
      <c r="RMA354"/>
      <c r="RMB354"/>
      <c r="RMC354"/>
      <c r="RMD354"/>
      <c r="RME354"/>
      <c r="RMF354"/>
      <c r="RMG354"/>
      <c r="RMH354"/>
      <c r="RMI354"/>
      <c r="RMJ354"/>
      <c r="RMK354"/>
      <c r="RML354"/>
      <c r="RMM354"/>
      <c r="RMN354"/>
      <c r="RMO354"/>
      <c r="RMP354"/>
      <c r="RMQ354"/>
      <c r="RMR354"/>
      <c r="RMS354"/>
      <c r="RMT354"/>
      <c r="RMU354"/>
      <c r="RMV354"/>
      <c r="RMW354"/>
      <c r="RMX354"/>
      <c r="RMY354"/>
      <c r="RMZ354"/>
      <c r="RNA354"/>
      <c r="RNB354"/>
      <c r="RNC354"/>
      <c r="RND354"/>
      <c r="RNE354"/>
      <c r="RNF354"/>
      <c r="RNG354"/>
      <c r="RNH354"/>
      <c r="RNI354"/>
      <c r="RNJ354"/>
      <c r="RNK354"/>
      <c r="RNL354"/>
      <c r="RNM354"/>
      <c r="RNN354"/>
      <c r="RNO354"/>
      <c r="RNP354"/>
      <c r="RNQ354"/>
      <c r="RNR354"/>
      <c r="RNS354"/>
      <c r="RNT354"/>
      <c r="RNU354"/>
      <c r="RNV354"/>
      <c r="RNW354"/>
      <c r="RNX354"/>
      <c r="RNY354"/>
      <c r="RNZ354"/>
      <c r="ROA354"/>
      <c r="ROB354"/>
      <c r="ROC354"/>
      <c r="ROD354"/>
      <c r="ROE354"/>
      <c r="ROF354"/>
      <c r="ROG354"/>
      <c r="ROH354"/>
      <c r="ROI354"/>
      <c r="ROJ354"/>
      <c r="ROK354"/>
      <c r="ROL354"/>
      <c r="ROM354"/>
      <c r="RON354"/>
      <c r="ROO354"/>
      <c r="ROP354"/>
      <c r="ROQ354"/>
      <c r="ROR354"/>
      <c r="ROS354"/>
      <c r="ROT354"/>
      <c r="ROU354"/>
      <c r="ROV354"/>
      <c r="ROW354"/>
      <c r="ROX354"/>
      <c r="ROY354"/>
      <c r="ROZ354"/>
      <c r="RPA354"/>
      <c r="RPB354"/>
      <c r="RPC354"/>
      <c r="RPD354"/>
      <c r="RPE354"/>
      <c r="RPF354"/>
      <c r="RPG354"/>
      <c r="RPH354"/>
      <c r="RPI354"/>
      <c r="RPJ354"/>
      <c r="RPK354"/>
      <c r="RPL354"/>
      <c r="RPM354"/>
      <c r="RPN354"/>
      <c r="RPO354"/>
      <c r="RPP354"/>
      <c r="RPQ354"/>
      <c r="RPR354"/>
      <c r="RPS354"/>
      <c r="RPT354"/>
      <c r="RPU354"/>
      <c r="RPV354"/>
      <c r="RPW354"/>
      <c r="RPX354"/>
      <c r="RPY354"/>
      <c r="RPZ354"/>
      <c r="RQA354"/>
      <c r="RQB354"/>
      <c r="RQC354"/>
      <c r="RQD354"/>
      <c r="RQE354"/>
      <c r="RQF354"/>
      <c r="RQG354"/>
      <c r="RQH354"/>
      <c r="RQI354"/>
      <c r="RQJ354"/>
      <c r="RQK354"/>
      <c r="RQL354"/>
      <c r="RQM354"/>
      <c r="RQN354"/>
      <c r="RQO354"/>
      <c r="RQP354"/>
      <c r="RQQ354"/>
      <c r="RQR354"/>
      <c r="RQS354"/>
      <c r="RQT354"/>
      <c r="RQU354"/>
      <c r="RQV354"/>
      <c r="RQW354"/>
      <c r="RQX354"/>
      <c r="RQY354"/>
      <c r="RQZ354"/>
      <c r="RRA354"/>
      <c r="RRB354"/>
      <c r="RRC354"/>
      <c r="RRD354"/>
      <c r="RRE354"/>
      <c r="RRF354"/>
      <c r="RRG354"/>
      <c r="RRH354"/>
      <c r="RRI354"/>
      <c r="RRJ354"/>
      <c r="RRK354"/>
      <c r="RRL354"/>
      <c r="RRM354"/>
      <c r="RRN354"/>
      <c r="RRO354"/>
      <c r="RRP354"/>
      <c r="RRQ354"/>
      <c r="RRR354"/>
      <c r="RRS354"/>
      <c r="RRT354"/>
      <c r="RRU354"/>
      <c r="RRV354"/>
      <c r="RRW354"/>
      <c r="RRX354"/>
      <c r="RRY354"/>
      <c r="RRZ354"/>
      <c r="RSA354"/>
      <c r="RSB354"/>
      <c r="RSC354"/>
      <c r="RSD354"/>
      <c r="RSE354"/>
      <c r="RSF354"/>
      <c r="RSG354"/>
      <c r="RSH354"/>
      <c r="RSI354"/>
      <c r="RSJ354"/>
      <c r="RSK354"/>
      <c r="RSL354"/>
      <c r="RSM354"/>
      <c r="RSN354"/>
      <c r="RSO354"/>
      <c r="RSP354"/>
      <c r="RSQ354"/>
      <c r="RSR354"/>
      <c r="RSS354"/>
      <c r="RST354"/>
      <c r="RSU354"/>
      <c r="RSV354"/>
      <c r="RSW354"/>
      <c r="RSX354"/>
      <c r="RSY354"/>
      <c r="RSZ354"/>
      <c r="RTA354"/>
      <c r="RTB354"/>
      <c r="RTC354"/>
      <c r="RTD354"/>
      <c r="RTE354"/>
      <c r="RTF354"/>
      <c r="RTG354"/>
      <c r="RTH354"/>
      <c r="RTI354"/>
      <c r="RTJ354"/>
      <c r="RTK354"/>
      <c r="RTL354"/>
      <c r="RTM354"/>
      <c r="RTN354"/>
      <c r="RTO354"/>
      <c r="RTP354"/>
      <c r="RTQ354"/>
      <c r="RTR354"/>
      <c r="RTS354"/>
      <c r="RTT354"/>
      <c r="RTU354"/>
      <c r="RTV354"/>
      <c r="RTW354"/>
      <c r="RTX354"/>
      <c r="RTY354"/>
      <c r="RTZ354"/>
      <c r="RUA354"/>
      <c r="RUB354"/>
      <c r="RUC354"/>
      <c r="RUD354"/>
      <c r="RUE354"/>
      <c r="RUF354"/>
      <c r="RUG354"/>
      <c r="RUH354"/>
      <c r="RUI354"/>
      <c r="RUJ354"/>
      <c r="RUK354"/>
      <c r="RUL354"/>
      <c r="RUM354"/>
      <c r="RUN354"/>
      <c r="RUO354"/>
      <c r="RUP354"/>
      <c r="RUQ354"/>
      <c r="RUR354"/>
      <c r="RUS354"/>
      <c r="RUT354"/>
      <c r="RUU354"/>
      <c r="RUV354"/>
      <c r="RUW354"/>
      <c r="RUX354"/>
      <c r="RUY354"/>
      <c r="RUZ354"/>
      <c r="RVA354"/>
      <c r="RVB354"/>
      <c r="RVC354"/>
      <c r="RVD354"/>
      <c r="RVE354"/>
      <c r="RVF354"/>
      <c r="RVG354"/>
      <c r="RVH354"/>
      <c r="RVI354"/>
      <c r="RVJ354"/>
      <c r="RVK354"/>
      <c r="RVL354"/>
      <c r="RVM354"/>
      <c r="RVN354"/>
      <c r="RVO354"/>
      <c r="RVP354"/>
      <c r="RVQ354"/>
      <c r="RVR354"/>
      <c r="RVS354"/>
      <c r="RVT354"/>
      <c r="RVU354"/>
      <c r="RVV354"/>
      <c r="RVW354"/>
      <c r="RVX354"/>
      <c r="RVY354"/>
      <c r="RVZ354"/>
      <c r="RWA354"/>
      <c r="RWB354"/>
      <c r="RWC354"/>
      <c r="RWD354"/>
      <c r="RWE354"/>
      <c r="RWF354"/>
      <c r="RWG354"/>
      <c r="RWH354"/>
      <c r="RWI354"/>
      <c r="RWJ354"/>
      <c r="RWK354"/>
      <c r="RWL354"/>
      <c r="RWM354"/>
      <c r="RWN354"/>
      <c r="RWO354"/>
      <c r="RWP354"/>
      <c r="RWQ354"/>
      <c r="RWR354"/>
      <c r="RWS354"/>
      <c r="RWT354"/>
      <c r="RWU354"/>
      <c r="RWV354"/>
      <c r="RWW354"/>
      <c r="RWX354"/>
      <c r="RWY354"/>
      <c r="RWZ354"/>
      <c r="RXA354"/>
      <c r="RXB354"/>
      <c r="RXC354"/>
      <c r="RXD354"/>
      <c r="RXE354"/>
      <c r="RXF354"/>
      <c r="RXG354"/>
      <c r="RXH354"/>
      <c r="RXI354"/>
      <c r="RXJ354"/>
      <c r="RXK354"/>
      <c r="RXL354"/>
      <c r="RXM354"/>
      <c r="RXN354"/>
      <c r="RXO354"/>
      <c r="RXP354"/>
      <c r="RXQ354"/>
      <c r="RXR354"/>
      <c r="RXS354"/>
      <c r="RXT354"/>
      <c r="RXU354"/>
      <c r="RXV354"/>
      <c r="RXW354"/>
      <c r="RXX354"/>
      <c r="RXY354"/>
      <c r="RXZ354"/>
      <c r="RYA354"/>
      <c r="RYB354"/>
      <c r="RYC354"/>
      <c r="RYD354"/>
      <c r="RYE354"/>
      <c r="RYF354"/>
      <c r="RYG354"/>
      <c r="RYH354"/>
      <c r="RYI354"/>
      <c r="RYJ354"/>
      <c r="RYK354"/>
      <c r="RYL354"/>
      <c r="RYM354"/>
      <c r="RYN354"/>
      <c r="RYO354"/>
      <c r="RYP354"/>
      <c r="RYQ354"/>
      <c r="RYR354"/>
      <c r="RYS354"/>
      <c r="RYT354"/>
      <c r="RYU354"/>
      <c r="RYV354"/>
      <c r="RYW354"/>
      <c r="RYX354"/>
      <c r="RYY354"/>
      <c r="RYZ354"/>
      <c r="RZA354"/>
      <c r="RZB354"/>
      <c r="RZC354"/>
      <c r="RZD354"/>
      <c r="RZE354"/>
      <c r="RZF354"/>
      <c r="RZG354"/>
      <c r="RZH354"/>
      <c r="RZI354"/>
      <c r="RZJ354"/>
      <c r="RZK354"/>
      <c r="RZL354"/>
      <c r="RZM354"/>
      <c r="RZN354"/>
      <c r="RZO354"/>
      <c r="RZP354"/>
      <c r="RZQ354"/>
      <c r="RZR354"/>
      <c r="RZS354"/>
      <c r="RZT354"/>
      <c r="RZU354"/>
      <c r="RZV354"/>
      <c r="RZW354"/>
      <c r="RZX354"/>
      <c r="RZY354"/>
      <c r="RZZ354"/>
      <c r="SAA354"/>
      <c r="SAB354"/>
      <c r="SAC354"/>
      <c r="SAD354"/>
      <c r="SAE354"/>
      <c r="SAF354"/>
      <c r="SAG354"/>
      <c r="SAH354"/>
      <c r="SAI354"/>
      <c r="SAJ354"/>
      <c r="SAK354"/>
      <c r="SAL354"/>
      <c r="SAM354"/>
      <c r="SAN354"/>
      <c r="SAO354"/>
      <c r="SAP354"/>
      <c r="SAQ354"/>
      <c r="SAR354"/>
      <c r="SAS354"/>
      <c r="SAT354"/>
      <c r="SAU354"/>
      <c r="SAV354"/>
      <c r="SAW354"/>
      <c r="SAX354"/>
      <c r="SAY354"/>
      <c r="SAZ354"/>
      <c r="SBA354"/>
      <c r="SBB354"/>
      <c r="SBC354"/>
      <c r="SBD354"/>
      <c r="SBE354"/>
      <c r="SBF354"/>
      <c r="SBG354"/>
      <c r="SBH354"/>
      <c r="SBI354"/>
      <c r="SBJ354"/>
      <c r="SBK354"/>
      <c r="SBL354"/>
      <c r="SBM354"/>
      <c r="SBN354"/>
      <c r="SBO354"/>
      <c r="SBP354"/>
      <c r="SBQ354"/>
      <c r="SBR354"/>
      <c r="SBS354"/>
      <c r="SBT354"/>
      <c r="SBU354"/>
      <c r="SBV354"/>
      <c r="SBW354"/>
      <c r="SBX354"/>
      <c r="SBY354"/>
      <c r="SBZ354"/>
      <c r="SCA354"/>
      <c r="SCB354"/>
      <c r="SCC354"/>
      <c r="SCD354"/>
      <c r="SCE354"/>
      <c r="SCF354"/>
      <c r="SCG354"/>
      <c r="SCH354"/>
      <c r="SCI354"/>
      <c r="SCJ354"/>
      <c r="SCK354"/>
      <c r="SCL354"/>
      <c r="SCM354"/>
      <c r="SCN354"/>
      <c r="SCO354"/>
      <c r="SCP354"/>
      <c r="SCQ354"/>
      <c r="SCR354"/>
      <c r="SCS354"/>
      <c r="SCT354"/>
      <c r="SCU354"/>
      <c r="SCV354"/>
      <c r="SCW354"/>
      <c r="SCX354"/>
      <c r="SCY354"/>
      <c r="SCZ354"/>
      <c r="SDA354"/>
      <c r="SDB354"/>
      <c r="SDC354"/>
      <c r="SDD354"/>
      <c r="SDE354"/>
      <c r="SDF354"/>
      <c r="SDG354"/>
      <c r="SDH354"/>
      <c r="SDI354"/>
      <c r="SDJ354"/>
      <c r="SDK354"/>
      <c r="SDL354"/>
      <c r="SDM354"/>
      <c r="SDN354"/>
      <c r="SDO354"/>
      <c r="SDP354"/>
      <c r="SDQ354"/>
      <c r="SDR354"/>
      <c r="SDS354"/>
      <c r="SDT354"/>
      <c r="SDU354"/>
      <c r="SDV354"/>
      <c r="SDW354"/>
      <c r="SDX354"/>
      <c r="SDY354"/>
      <c r="SDZ354"/>
      <c r="SEA354"/>
      <c r="SEB354"/>
      <c r="SEC354"/>
      <c r="SED354"/>
      <c r="SEE354"/>
      <c r="SEF354"/>
      <c r="SEG354"/>
      <c r="SEH354"/>
      <c r="SEI354"/>
      <c r="SEJ354"/>
      <c r="SEK354"/>
      <c r="SEL354"/>
      <c r="SEM354"/>
      <c r="SEN354"/>
      <c r="SEO354"/>
      <c r="SEP354"/>
      <c r="SEQ354"/>
      <c r="SER354"/>
      <c r="SES354"/>
      <c r="SET354"/>
      <c r="SEU354"/>
      <c r="SEV354"/>
      <c r="SEW354"/>
      <c r="SEX354"/>
      <c r="SEY354"/>
      <c r="SEZ354"/>
      <c r="SFA354"/>
      <c r="SFB354"/>
      <c r="SFC354"/>
      <c r="SFD354"/>
      <c r="SFE354"/>
      <c r="SFF354"/>
      <c r="SFG354"/>
      <c r="SFH354"/>
      <c r="SFI354"/>
      <c r="SFJ354"/>
      <c r="SFK354"/>
      <c r="SFL354"/>
      <c r="SFM354"/>
      <c r="SFN354"/>
      <c r="SFO354"/>
      <c r="SFP354"/>
      <c r="SFQ354"/>
      <c r="SFR354"/>
      <c r="SFS354"/>
      <c r="SFT354"/>
      <c r="SFU354"/>
      <c r="SFV354"/>
      <c r="SFW354"/>
      <c r="SFX354"/>
      <c r="SFY354"/>
      <c r="SFZ354"/>
      <c r="SGA354"/>
      <c r="SGB354"/>
      <c r="SGC354"/>
      <c r="SGD354"/>
      <c r="SGE354"/>
      <c r="SGF354"/>
      <c r="SGG354"/>
      <c r="SGH354"/>
      <c r="SGI354"/>
      <c r="SGJ354"/>
      <c r="SGK354"/>
      <c r="SGL354"/>
      <c r="SGM354"/>
      <c r="SGN354"/>
      <c r="SGO354"/>
      <c r="SGP354"/>
      <c r="SGQ354"/>
      <c r="SGR354"/>
      <c r="SGS354"/>
      <c r="SGT354"/>
      <c r="SGU354"/>
      <c r="SGV354"/>
      <c r="SGW354"/>
      <c r="SGX354"/>
      <c r="SGY354"/>
      <c r="SGZ354"/>
      <c r="SHA354"/>
      <c r="SHB354"/>
      <c r="SHC354"/>
      <c r="SHD354"/>
      <c r="SHE354"/>
      <c r="SHF354"/>
      <c r="SHG354"/>
      <c r="SHH354"/>
      <c r="SHI354"/>
      <c r="SHJ354"/>
      <c r="SHK354"/>
      <c r="SHL354"/>
      <c r="SHM354"/>
      <c r="SHN354"/>
      <c r="SHO354"/>
      <c r="SHP354"/>
      <c r="SHQ354"/>
      <c r="SHR354"/>
      <c r="SHS354"/>
      <c r="SHT354"/>
      <c r="SHU354"/>
      <c r="SHV354"/>
      <c r="SHW354"/>
      <c r="SHX354"/>
      <c r="SHY354"/>
      <c r="SHZ354"/>
      <c r="SIA354"/>
      <c r="SIB354"/>
      <c r="SIC354"/>
      <c r="SID354"/>
      <c r="SIE354"/>
      <c r="SIF354"/>
      <c r="SIG354"/>
      <c r="SIH354"/>
      <c r="SII354"/>
      <c r="SIJ354"/>
      <c r="SIK354"/>
      <c r="SIL354"/>
      <c r="SIM354"/>
      <c r="SIN354"/>
      <c r="SIO354"/>
      <c r="SIP354"/>
      <c r="SIQ354"/>
      <c r="SIR354"/>
      <c r="SIS354"/>
      <c r="SIT354"/>
      <c r="SIU354"/>
      <c r="SIV354"/>
      <c r="SIW354"/>
      <c r="SIX354"/>
      <c r="SIY354"/>
      <c r="SIZ354"/>
      <c r="SJA354"/>
      <c r="SJB354"/>
      <c r="SJC354"/>
      <c r="SJD354"/>
      <c r="SJE354"/>
      <c r="SJF354"/>
      <c r="SJG354"/>
      <c r="SJH354"/>
      <c r="SJI354"/>
      <c r="SJJ354"/>
      <c r="SJK354"/>
      <c r="SJL354"/>
      <c r="SJM354"/>
      <c r="SJN354"/>
      <c r="SJO354"/>
      <c r="SJP354"/>
      <c r="SJQ354"/>
      <c r="SJR354"/>
      <c r="SJS354"/>
      <c r="SJT354"/>
      <c r="SJU354"/>
      <c r="SJV354"/>
      <c r="SJW354"/>
      <c r="SJX354"/>
      <c r="SJY354"/>
      <c r="SJZ354"/>
      <c r="SKA354"/>
      <c r="SKB354"/>
      <c r="SKC354"/>
      <c r="SKD354"/>
      <c r="SKE354"/>
      <c r="SKF354"/>
      <c r="SKG354"/>
      <c r="SKH354"/>
      <c r="SKI354"/>
      <c r="SKJ354"/>
      <c r="SKK354"/>
      <c r="SKL354"/>
      <c r="SKM354"/>
      <c r="SKN354"/>
      <c r="SKO354"/>
      <c r="SKP354"/>
      <c r="SKQ354"/>
      <c r="SKR354"/>
      <c r="SKS354"/>
      <c r="SKT354"/>
      <c r="SKU354"/>
      <c r="SKV354"/>
      <c r="SKW354"/>
      <c r="SKX354"/>
      <c r="SKY354"/>
      <c r="SKZ354"/>
      <c r="SLA354"/>
      <c r="SLB354"/>
      <c r="SLC354"/>
      <c r="SLD354"/>
      <c r="SLE354"/>
      <c r="SLF354"/>
      <c r="SLG354"/>
      <c r="SLH354"/>
      <c r="SLI354"/>
      <c r="SLJ354"/>
      <c r="SLK354"/>
      <c r="SLL354"/>
      <c r="SLM354"/>
      <c r="SLN354"/>
      <c r="SLO354"/>
      <c r="SLP354"/>
      <c r="SLQ354"/>
      <c r="SLR354"/>
      <c r="SLS354"/>
      <c r="SLT354"/>
      <c r="SLU354"/>
      <c r="SLV354"/>
      <c r="SLW354"/>
      <c r="SLX354"/>
      <c r="SLY354"/>
      <c r="SLZ354"/>
      <c r="SMA354"/>
      <c r="SMB354"/>
      <c r="SMC354"/>
      <c r="SMD354"/>
      <c r="SME354"/>
      <c r="SMF354"/>
      <c r="SMG354"/>
      <c r="SMH354"/>
      <c r="SMI354"/>
      <c r="SMJ354"/>
      <c r="SMK354"/>
      <c r="SML354"/>
      <c r="SMM354"/>
      <c r="SMN354"/>
      <c r="SMO354"/>
      <c r="SMP354"/>
      <c r="SMQ354"/>
      <c r="SMR354"/>
      <c r="SMS354"/>
      <c r="SMT354"/>
      <c r="SMU354"/>
      <c r="SMV354"/>
      <c r="SMW354"/>
      <c r="SMX354"/>
      <c r="SMY354"/>
      <c r="SMZ354"/>
      <c r="SNA354"/>
      <c r="SNB354"/>
      <c r="SNC354"/>
      <c r="SND354"/>
      <c r="SNE354"/>
      <c r="SNF354"/>
      <c r="SNG354"/>
      <c r="SNH354"/>
      <c r="SNI354"/>
      <c r="SNJ354"/>
      <c r="SNK354"/>
      <c r="SNL354"/>
      <c r="SNM354"/>
      <c r="SNN354"/>
      <c r="SNO354"/>
      <c r="SNP354"/>
      <c r="SNQ354"/>
      <c r="SNR354"/>
      <c r="SNS354"/>
      <c r="SNT354"/>
      <c r="SNU354"/>
      <c r="SNV354"/>
      <c r="SNW354"/>
      <c r="SNX354"/>
      <c r="SNY354"/>
      <c r="SNZ354"/>
      <c r="SOA354"/>
      <c r="SOB354"/>
      <c r="SOC354"/>
      <c r="SOD354"/>
      <c r="SOE354"/>
      <c r="SOF354"/>
      <c r="SOG354"/>
      <c r="SOH354"/>
      <c r="SOI354"/>
      <c r="SOJ354"/>
      <c r="SOK354"/>
      <c r="SOL354"/>
      <c r="SOM354"/>
      <c r="SON354"/>
      <c r="SOO354"/>
      <c r="SOP354"/>
      <c r="SOQ354"/>
      <c r="SOR354"/>
      <c r="SOS354"/>
      <c r="SOT354"/>
      <c r="SOU354"/>
      <c r="SOV354"/>
      <c r="SOW354"/>
      <c r="SOX354"/>
      <c r="SOY354"/>
      <c r="SOZ354"/>
      <c r="SPA354"/>
      <c r="SPB354"/>
      <c r="SPC354"/>
      <c r="SPD354"/>
      <c r="SPE354"/>
      <c r="SPF354"/>
      <c r="SPG354"/>
      <c r="SPH354"/>
      <c r="SPI354"/>
      <c r="SPJ354"/>
      <c r="SPK354"/>
      <c r="SPL354"/>
      <c r="SPM354"/>
      <c r="SPN354"/>
      <c r="SPO354"/>
      <c r="SPP354"/>
      <c r="SPQ354"/>
      <c r="SPR354"/>
      <c r="SPS354"/>
      <c r="SPT354"/>
      <c r="SPU354"/>
      <c r="SPV354"/>
      <c r="SPW354"/>
      <c r="SPX354"/>
      <c r="SPY354"/>
      <c r="SPZ354"/>
      <c r="SQA354"/>
      <c r="SQB354"/>
      <c r="SQC354"/>
      <c r="SQD354"/>
      <c r="SQE354"/>
      <c r="SQF354"/>
      <c r="SQG354"/>
      <c r="SQH354"/>
      <c r="SQI354"/>
      <c r="SQJ354"/>
      <c r="SQK354"/>
      <c r="SQL354"/>
      <c r="SQM354"/>
      <c r="SQN354"/>
      <c r="SQO354"/>
      <c r="SQP354"/>
      <c r="SQQ354"/>
      <c r="SQR354"/>
      <c r="SQS354"/>
      <c r="SQT354"/>
      <c r="SQU354"/>
      <c r="SQV354"/>
      <c r="SQW354"/>
      <c r="SQX354"/>
      <c r="SQY354"/>
      <c r="SQZ354"/>
      <c r="SRA354"/>
      <c r="SRB354"/>
      <c r="SRC354"/>
      <c r="SRD354"/>
      <c r="SRE354"/>
      <c r="SRF354"/>
      <c r="SRG354"/>
      <c r="SRH354"/>
      <c r="SRI354"/>
      <c r="SRJ354"/>
      <c r="SRK354"/>
      <c r="SRL354"/>
      <c r="SRM354"/>
      <c r="SRN354"/>
      <c r="SRO354"/>
      <c r="SRP354"/>
      <c r="SRQ354"/>
      <c r="SRR354"/>
      <c r="SRS354"/>
      <c r="SRT354"/>
      <c r="SRU354"/>
      <c r="SRV354"/>
      <c r="SRW354"/>
      <c r="SRX354"/>
      <c r="SRY354"/>
      <c r="SRZ354"/>
      <c r="SSA354"/>
      <c r="SSB354"/>
      <c r="SSC354"/>
      <c r="SSD354"/>
      <c r="SSE354"/>
      <c r="SSF354"/>
      <c r="SSG354"/>
      <c r="SSH354"/>
      <c r="SSI354"/>
      <c r="SSJ354"/>
      <c r="SSK354"/>
      <c r="SSL354"/>
      <c r="SSM354"/>
      <c r="SSN354"/>
      <c r="SSO354"/>
      <c r="SSP354"/>
      <c r="SSQ354"/>
      <c r="SSR354"/>
      <c r="SSS354"/>
      <c r="SST354"/>
      <c r="SSU354"/>
      <c r="SSV354"/>
      <c r="SSW354"/>
      <c r="SSX354"/>
      <c r="SSY354"/>
      <c r="SSZ354"/>
      <c r="STA354"/>
      <c r="STB354"/>
      <c r="STC354"/>
      <c r="STD354"/>
      <c r="STE354"/>
      <c r="STF354"/>
      <c r="STG354"/>
      <c r="STH354"/>
      <c r="STI354"/>
      <c r="STJ354"/>
      <c r="STK354"/>
      <c r="STL354"/>
      <c r="STM354"/>
      <c r="STN354"/>
      <c r="STO354"/>
      <c r="STP354"/>
      <c r="STQ354"/>
      <c r="STR354"/>
      <c r="STS354"/>
      <c r="STT354"/>
      <c r="STU354"/>
      <c r="STV354"/>
      <c r="STW354"/>
      <c r="STX354"/>
      <c r="STY354"/>
      <c r="STZ354"/>
      <c r="SUA354"/>
      <c r="SUB354"/>
      <c r="SUC354"/>
      <c r="SUD354"/>
      <c r="SUE354"/>
      <c r="SUF354"/>
      <c r="SUG354"/>
      <c r="SUH354"/>
      <c r="SUI354"/>
      <c r="SUJ354"/>
      <c r="SUK354"/>
      <c r="SUL354"/>
      <c r="SUM354"/>
      <c r="SUN354"/>
      <c r="SUO354"/>
      <c r="SUP354"/>
      <c r="SUQ354"/>
      <c r="SUR354"/>
      <c r="SUS354"/>
      <c r="SUT354"/>
      <c r="SUU354"/>
      <c r="SUV354"/>
      <c r="SUW354"/>
      <c r="SUX354"/>
      <c r="SUY354"/>
      <c r="SUZ354"/>
      <c r="SVA354"/>
      <c r="SVB354"/>
      <c r="SVC354"/>
      <c r="SVD354"/>
      <c r="SVE354"/>
      <c r="SVF354"/>
      <c r="SVG354"/>
      <c r="SVH354"/>
      <c r="SVI354"/>
      <c r="SVJ354"/>
      <c r="SVK354"/>
      <c r="SVL354"/>
      <c r="SVM354"/>
      <c r="SVN354"/>
      <c r="SVO354"/>
      <c r="SVP354"/>
      <c r="SVQ354"/>
      <c r="SVR354"/>
      <c r="SVS354"/>
      <c r="SVT354"/>
      <c r="SVU354"/>
      <c r="SVV354"/>
      <c r="SVW354"/>
      <c r="SVX354"/>
      <c r="SVY354"/>
      <c r="SVZ354"/>
      <c r="SWA354"/>
      <c r="SWB354"/>
      <c r="SWC354"/>
      <c r="SWD354"/>
      <c r="SWE354"/>
      <c r="SWF354"/>
      <c r="SWG354"/>
      <c r="SWH354"/>
      <c r="SWI354"/>
      <c r="SWJ354"/>
      <c r="SWK354"/>
      <c r="SWL354"/>
      <c r="SWM354"/>
      <c r="SWN354"/>
      <c r="SWO354"/>
      <c r="SWP354"/>
      <c r="SWQ354"/>
      <c r="SWR354"/>
      <c r="SWS354"/>
      <c r="SWT354"/>
      <c r="SWU354"/>
      <c r="SWV354"/>
      <c r="SWW354"/>
      <c r="SWX354"/>
      <c r="SWY354"/>
      <c r="SWZ354"/>
      <c r="SXA354"/>
      <c r="SXB354"/>
      <c r="SXC354"/>
      <c r="SXD354"/>
      <c r="SXE354"/>
      <c r="SXF354"/>
      <c r="SXG354"/>
      <c r="SXH354"/>
      <c r="SXI354"/>
      <c r="SXJ354"/>
      <c r="SXK354"/>
      <c r="SXL354"/>
      <c r="SXM354"/>
      <c r="SXN354"/>
      <c r="SXO354"/>
      <c r="SXP354"/>
      <c r="SXQ354"/>
      <c r="SXR354"/>
      <c r="SXS354"/>
      <c r="SXT354"/>
      <c r="SXU354"/>
      <c r="SXV354"/>
      <c r="SXW354"/>
      <c r="SXX354"/>
      <c r="SXY354"/>
      <c r="SXZ354"/>
      <c r="SYA354"/>
      <c r="SYB354"/>
      <c r="SYC354"/>
      <c r="SYD354"/>
      <c r="SYE354"/>
      <c r="SYF354"/>
      <c r="SYG354"/>
      <c r="SYH354"/>
      <c r="SYI354"/>
      <c r="SYJ354"/>
      <c r="SYK354"/>
      <c r="SYL354"/>
      <c r="SYM354"/>
      <c r="SYN354"/>
      <c r="SYO354"/>
      <c r="SYP354"/>
      <c r="SYQ354"/>
      <c r="SYR354"/>
      <c r="SYS354"/>
      <c r="SYT354"/>
      <c r="SYU354"/>
      <c r="SYV354"/>
      <c r="SYW354"/>
      <c r="SYX354"/>
      <c r="SYY354"/>
      <c r="SYZ354"/>
      <c r="SZA354"/>
      <c r="SZB354"/>
      <c r="SZC354"/>
      <c r="SZD354"/>
      <c r="SZE354"/>
      <c r="SZF354"/>
      <c r="SZG354"/>
      <c r="SZH354"/>
      <c r="SZI354"/>
      <c r="SZJ354"/>
      <c r="SZK354"/>
      <c r="SZL354"/>
      <c r="SZM354"/>
      <c r="SZN354"/>
      <c r="SZO354"/>
      <c r="SZP354"/>
      <c r="SZQ354"/>
      <c r="SZR354"/>
      <c r="SZS354"/>
      <c r="SZT354"/>
      <c r="SZU354"/>
      <c r="SZV354"/>
      <c r="SZW354"/>
      <c r="SZX354"/>
      <c r="SZY354"/>
      <c r="SZZ354"/>
      <c r="TAA354"/>
      <c r="TAB354"/>
      <c r="TAC354"/>
      <c r="TAD354"/>
      <c r="TAE354"/>
      <c r="TAF354"/>
      <c r="TAG354"/>
      <c r="TAH354"/>
      <c r="TAI354"/>
      <c r="TAJ354"/>
      <c r="TAK354"/>
      <c r="TAL354"/>
      <c r="TAM354"/>
      <c r="TAN354"/>
      <c r="TAO354"/>
      <c r="TAP354"/>
      <c r="TAQ354"/>
      <c r="TAR354"/>
      <c r="TAS354"/>
      <c r="TAT354"/>
      <c r="TAU354"/>
      <c r="TAV354"/>
      <c r="TAW354"/>
      <c r="TAX354"/>
      <c r="TAY354"/>
      <c r="TAZ354"/>
      <c r="TBA354"/>
      <c r="TBB354"/>
      <c r="TBC354"/>
      <c r="TBD354"/>
      <c r="TBE354"/>
      <c r="TBF354"/>
      <c r="TBG354"/>
      <c r="TBH354"/>
      <c r="TBI354"/>
      <c r="TBJ354"/>
      <c r="TBK354"/>
      <c r="TBL354"/>
      <c r="TBM354"/>
      <c r="TBN354"/>
      <c r="TBO354"/>
      <c r="TBP354"/>
      <c r="TBQ354"/>
      <c r="TBR354"/>
      <c r="TBS354"/>
      <c r="TBT354"/>
      <c r="TBU354"/>
      <c r="TBV354"/>
      <c r="TBW354"/>
      <c r="TBX354"/>
      <c r="TBY354"/>
      <c r="TBZ354"/>
      <c r="TCA354"/>
      <c r="TCB354"/>
      <c r="TCC354"/>
      <c r="TCD354"/>
      <c r="TCE354"/>
      <c r="TCF354"/>
      <c r="TCG354"/>
      <c r="TCH354"/>
      <c r="TCI354"/>
      <c r="TCJ354"/>
      <c r="TCK354"/>
      <c r="TCL354"/>
      <c r="TCM354"/>
      <c r="TCN354"/>
      <c r="TCO354"/>
      <c r="TCP354"/>
      <c r="TCQ354"/>
      <c r="TCR354"/>
      <c r="TCS354"/>
      <c r="TCT354"/>
      <c r="TCU354"/>
      <c r="TCV354"/>
      <c r="TCW354"/>
      <c r="TCX354"/>
      <c r="TCY354"/>
      <c r="TCZ354"/>
      <c r="TDA354"/>
      <c r="TDB354"/>
      <c r="TDC354"/>
      <c r="TDD354"/>
      <c r="TDE354"/>
      <c r="TDF354"/>
      <c r="TDG354"/>
      <c r="TDH354"/>
      <c r="TDI354"/>
      <c r="TDJ354"/>
      <c r="TDK354"/>
      <c r="TDL354"/>
      <c r="TDM354"/>
      <c r="TDN354"/>
      <c r="TDO354"/>
      <c r="TDP354"/>
      <c r="TDQ354"/>
      <c r="TDR354"/>
      <c r="TDS354"/>
      <c r="TDT354"/>
      <c r="TDU354"/>
      <c r="TDV354"/>
      <c r="TDW354"/>
      <c r="TDX354"/>
      <c r="TDY354"/>
      <c r="TDZ354"/>
      <c r="TEA354"/>
      <c r="TEB354"/>
      <c r="TEC354"/>
      <c r="TED354"/>
      <c r="TEE354"/>
      <c r="TEF354"/>
      <c r="TEG354"/>
      <c r="TEH354"/>
      <c r="TEI354"/>
      <c r="TEJ354"/>
      <c r="TEK354"/>
      <c r="TEL354"/>
      <c r="TEM354"/>
      <c r="TEN354"/>
      <c r="TEO354"/>
      <c r="TEP354"/>
      <c r="TEQ354"/>
      <c r="TER354"/>
      <c r="TES354"/>
      <c r="TET354"/>
      <c r="TEU354"/>
      <c r="TEV354"/>
      <c r="TEW354"/>
      <c r="TEX354"/>
      <c r="TEY354"/>
      <c r="TEZ354"/>
      <c r="TFA354"/>
      <c r="TFB354"/>
      <c r="TFC354"/>
      <c r="TFD354"/>
      <c r="TFE354"/>
      <c r="TFF354"/>
      <c r="TFG354"/>
      <c r="TFH354"/>
      <c r="TFI354"/>
      <c r="TFJ354"/>
      <c r="TFK354"/>
      <c r="TFL354"/>
      <c r="TFM354"/>
      <c r="TFN354"/>
      <c r="TFO354"/>
      <c r="TFP354"/>
      <c r="TFQ354"/>
      <c r="TFR354"/>
      <c r="TFS354"/>
      <c r="TFT354"/>
      <c r="TFU354"/>
      <c r="TFV354"/>
      <c r="TFW354"/>
      <c r="TFX354"/>
      <c r="TFY354"/>
      <c r="TFZ354"/>
      <c r="TGA354"/>
      <c r="TGB354"/>
      <c r="TGC354"/>
      <c r="TGD354"/>
      <c r="TGE354"/>
      <c r="TGF354"/>
      <c r="TGG354"/>
      <c r="TGH354"/>
      <c r="TGI354"/>
      <c r="TGJ354"/>
      <c r="TGK354"/>
      <c r="TGL354"/>
      <c r="TGM354"/>
      <c r="TGN354"/>
      <c r="TGO354"/>
      <c r="TGP354"/>
      <c r="TGQ354"/>
      <c r="TGR354"/>
      <c r="TGS354"/>
      <c r="TGT354"/>
      <c r="TGU354"/>
      <c r="TGV354"/>
      <c r="TGW354"/>
      <c r="TGX354"/>
      <c r="TGY354"/>
      <c r="TGZ354"/>
      <c r="THA354"/>
      <c r="THB354"/>
      <c r="THC354"/>
      <c r="THD354"/>
      <c r="THE354"/>
      <c r="THF354"/>
      <c r="THG354"/>
      <c r="THH354"/>
      <c r="THI354"/>
      <c r="THJ354"/>
      <c r="THK354"/>
      <c r="THL354"/>
      <c r="THM354"/>
      <c r="THN354"/>
      <c r="THO354"/>
      <c r="THP354"/>
      <c r="THQ354"/>
      <c r="THR354"/>
      <c r="THS354"/>
      <c r="THT354"/>
      <c r="THU354"/>
      <c r="THV354"/>
      <c r="THW354"/>
      <c r="THX354"/>
      <c r="THY354"/>
      <c r="THZ354"/>
      <c r="TIA354"/>
      <c r="TIB354"/>
      <c r="TIC354"/>
      <c r="TID354"/>
      <c r="TIE354"/>
      <c r="TIF354"/>
      <c r="TIG354"/>
      <c r="TIH354"/>
      <c r="TII354"/>
      <c r="TIJ354"/>
      <c r="TIK354"/>
      <c r="TIL354"/>
      <c r="TIM354"/>
      <c r="TIN354"/>
      <c r="TIO354"/>
      <c r="TIP354"/>
      <c r="TIQ354"/>
      <c r="TIR354"/>
      <c r="TIS354"/>
      <c r="TIT354"/>
      <c r="TIU354"/>
      <c r="TIV354"/>
      <c r="TIW354"/>
      <c r="TIX354"/>
      <c r="TIY354"/>
      <c r="TIZ354"/>
      <c r="TJA354"/>
      <c r="TJB354"/>
      <c r="TJC354"/>
      <c r="TJD354"/>
      <c r="TJE354"/>
      <c r="TJF354"/>
      <c r="TJG354"/>
      <c r="TJH354"/>
      <c r="TJI354"/>
      <c r="TJJ354"/>
      <c r="TJK354"/>
      <c r="TJL354"/>
      <c r="TJM354"/>
      <c r="TJN354"/>
      <c r="TJO354"/>
      <c r="TJP354"/>
      <c r="TJQ354"/>
      <c r="TJR354"/>
      <c r="TJS354"/>
      <c r="TJT354"/>
      <c r="TJU354"/>
      <c r="TJV354"/>
      <c r="TJW354"/>
      <c r="TJX354"/>
      <c r="TJY354"/>
      <c r="TJZ354"/>
      <c r="TKA354"/>
      <c r="TKB354"/>
      <c r="TKC354"/>
      <c r="TKD354"/>
      <c r="TKE354"/>
      <c r="TKF354"/>
      <c r="TKG354"/>
      <c r="TKH354"/>
      <c r="TKI354"/>
      <c r="TKJ354"/>
      <c r="TKK354"/>
      <c r="TKL354"/>
      <c r="TKM354"/>
      <c r="TKN354"/>
      <c r="TKO354"/>
      <c r="TKP354"/>
      <c r="TKQ354"/>
      <c r="TKR354"/>
      <c r="TKS354"/>
      <c r="TKT354"/>
      <c r="TKU354"/>
      <c r="TKV354"/>
      <c r="TKW354"/>
      <c r="TKX354"/>
      <c r="TKY354"/>
      <c r="TKZ354"/>
      <c r="TLA354"/>
      <c r="TLB354"/>
      <c r="TLC354"/>
      <c r="TLD354"/>
      <c r="TLE354"/>
      <c r="TLF354"/>
      <c r="TLG354"/>
      <c r="TLH354"/>
      <c r="TLI354"/>
      <c r="TLJ354"/>
      <c r="TLK354"/>
      <c r="TLL354"/>
      <c r="TLM354"/>
      <c r="TLN354"/>
      <c r="TLO354"/>
      <c r="TLP354"/>
      <c r="TLQ354"/>
      <c r="TLR354"/>
      <c r="TLS354"/>
      <c r="TLT354"/>
      <c r="TLU354"/>
      <c r="TLV354"/>
      <c r="TLW354"/>
      <c r="TLX354"/>
      <c r="TLY354"/>
      <c r="TLZ354"/>
      <c r="TMA354"/>
      <c r="TMB354"/>
      <c r="TMC354"/>
      <c r="TMD354"/>
      <c r="TME354"/>
      <c r="TMF354"/>
      <c r="TMG354"/>
      <c r="TMH354"/>
      <c r="TMI354"/>
      <c r="TMJ354"/>
      <c r="TMK354"/>
      <c r="TML354"/>
      <c r="TMM354"/>
      <c r="TMN354"/>
      <c r="TMO354"/>
      <c r="TMP354"/>
      <c r="TMQ354"/>
      <c r="TMR354"/>
      <c r="TMS354"/>
      <c r="TMT354"/>
      <c r="TMU354"/>
      <c r="TMV354"/>
      <c r="TMW354"/>
      <c r="TMX354"/>
      <c r="TMY354"/>
      <c r="TMZ354"/>
      <c r="TNA354"/>
      <c r="TNB354"/>
      <c r="TNC354"/>
      <c r="TND354"/>
      <c r="TNE354"/>
      <c r="TNF354"/>
      <c r="TNG354"/>
      <c r="TNH354"/>
      <c r="TNI354"/>
      <c r="TNJ354"/>
      <c r="TNK354"/>
      <c r="TNL354"/>
      <c r="TNM354"/>
      <c r="TNN354"/>
      <c r="TNO354"/>
      <c r="TNP354"/>
      <c r="TNQ354"/>
      <c r="TNR354"/>
      <c r="TNS354"/>
      <c r="TNT354"/>
      <c r="TNU354"/>
      <c r="TNV354"/>
      <c r="TNW354"/>
      <c r="TNX354"/>
      <c r="TNY354"/>
      <c r="TNZ354"/>
      <c r="TOA354"/>
      <c r="TOB354"/>
      <c r="TOC354"/>
      <c r="TOD354"/>
      <c r="TOE354"/>
      <c r="TOF354"/>
      <c r="TOG354"/>
      <c r="TOH354"/>
      <c r="TOI354"/>
      <c r="TOJ354"/>
      <c r="TOK354"/>
      <c r="TOL354"/>
      <c r="TOM354"/>
      <c r="TON354"/>
      <c r="TOO354"/>
      <c r="TOP354"/>
      <c r="TOQ354"/>
      <c r="TOR354"/>
      <c r="TOS354"/>
      <c r="TOT354"/>
      <c r="TOU354"/>
      <c r="TOV354"/>
      <c r="TOW354"/>
      <c r="TOX354"/>
      <c r="TOY354"/>
      <c r="TOZ354"/>
      <c r="TPA354"/>
      <c r="TPB354"/>
      <c r="TPC354"/>
      <c r="TPD354"/>
      <c r="TPE354"/>
      <c r="TPF354"/>
      <c r="TPG354"/>
      <c r="TPH354"/>
      <c r="TPI354"/>
      <c r="TPJ354"/>
      <c r="TPK354"/>
      <c r="TPL354"/>
      <c r="TPM354"/>
      <c r="TPN354"/>
      <c r="TPO354"/>
      <c r="TPP354"/>
      <c r="TPQ354"/>
      <c r="TPR354"/>
      <c r="TPS354"/>
      <c r="TPT354"/>
      <c r="TPU354"/>
      <c r="TPV354"/>
      <c r="TPW354"/>
      <c r="TPX354"/>
      <c r="TPY354"/>
      <c r="TPZ354"/>
      <c r="TQA354"/>
      <c r="TQB354"/>
      <c r="TQC354"/>
      <c r="TQD354"/>
      <c r="TQE354"/>
      <c r="TQF354"/>
      <c r="TQG354"/>
      <c r="TQH354"/>
      <c r="TQI354"/>
      <c r="TQJ354"/>
      <c r="TQK354"/>
      <c r="TQL354"/>
      <c r="TQM354"/>
      <c r="TQN354"/>
      <c r="TQO354"/>
      <c r="TQP354"/>
      <c r="TQQ354"/>
      <c r="TQR354"/>
      <c r="TQS354"/>
      <c r="TQT354"/>
      <c r="TQU354"/>
      <c r="TQV354"/>
      <c r="TQW354"/>
      <c r="TQX354"/>
      <c r="TQY354"/>
      <c r="TQZ354"/>
      <c r="TRA354"/>
      <c r="TRB354"/>
      <c r="TRC354"/>
      <c r="TRD354"/>
      <c r="TRE354"/>
      <c r="TRF354"/>
      <c r="TRG354"/>
      <c r="TRH354"/>
      <c r="TRI354"/>
      <c r="TRJ354"/>
      <c r="TRK354"/>
      <c r="TRL354"/>
      <c r="TRM354"/>
      <c r="TRN354"/>
      <c r="TRO354"/>
      <c r="TRP354"/>
      <c r="TRQ354"/>
      <c r="TRR354"/>
      <c r="TRS354"/>
      <c r="TRT354"/>
      <c r="TRU354"/>
      <c r="TRV354"/>
      <c r="TRW354"/>
      <c r="TRX354"/>
      <c r="TRY354"/>
      <c r="TRZ354"/>
      <c r="TSA354"/>
      <c r="TSB354"/>
      <c r="TSC354"/>
      <c r="TSD354"/>
      <c r="TSE354"/>
      <c r="TSF354"/>
      <c r="TSG354"/>
      <c r="TSH354"/>
      <c r="TSI354"/>
      <c r="TSJ354"/>
      <c r="TSK354"/>
      <c r="TSL354"/>
      <c r="TSM354"/>
      <c r="TSN354"/>
      <c r="TSO354"/>
      <c r="TSP354"/>
      <c r="TSQ354"/>
      <c r="TSR354"/>
      <c r="TSS354"/>
      <c r="TST354"/>
      <c r="TSU354"/>
      <c r="TSV354"/>
      <c r="TSW354"/>
      <c r="TSX354"/>
      <c r="TSY354"/>
      <c r="TSZ354"/>
      <c r="TTA354"/>
      <c r="TTB354"/>
      <c r="TTC354"/>
      <c r="TTD354"/>
      <c r="TTE354"/>
      <c r="TTF354"/>
      <c r="TTG354"/>
      <c r="TTH354"/>
      <c r="TTI354"/>
      <c r="TTJ354"/>
      <c r="TTK354"/>
      <c r="TTL354"/>
      <c r="TTM354"/>
      <c r="TTN354"/>
      <c r="TTO354"/>
      <c r="TTP354"/>
      <c r="TTQ354"/>
      <c r="TTR354"/>
      <c r="TTS354"/>
      <c r="TTT354"/>
      <c r="TTU354"/>
      <c r="TTV354"/>
      <c r="TTW354"/>
      <c r="TTX354"/>
      <c r="TTY354"/>
      <c r="TTZ354"/>
      <c r="TUA354"/>
      <c r="TUB354"/>
      <c r="TUC354"/>
      <c r="TUD354"/>
      <c r="TUE354"/>
      <c r="TUF354"/>
      <c r="TUG354"/>
      <c r="TUH354"/>
      <c r="TUI354"/>
      <c r="TUJ354"/>
      <c r="TUK354"/>
      <c r="TUL354"/>
      <c r="TUM354"/>
      <c r="TUN354"/>
      <c r="TUO354"/>
      <c r="TUP354"/>
      <c r="TUQ354"/>
      <c r="TUR354"/>
      <c r="TUS354"/>
      <c r="TUT354"/>
      <c r="TUU354"/>
      <c r="TUV354"/>
      <c r="TUW354"/>
      <c r="TUX354"/>
      <c r="TUY354"/>
      <c r="TUZ354"/>
      <c r="TVA354"/>
      <c r="TVB354"/>
      <c r="TVC354"/>
      <c r="TVD354"/>
      <c r="TVE354"/>
      <c r="TVF354"/>
      <c r="TVG354"/>
      <c r="TVH354"/>
      <c r="TVI354"/>
      <c r="TVJ354"/>
      <c r="TVK354"/>
      <c r="TVL354"/>
      <c r="TVM354"/>
      <c r="TVN354"/>
      <c r="TVO354"/>
      <c r="TVP354"/>
      <c r="TVQ354"/>
      <c r="TVR354"/>
      <c r="TVS354"/>
      <c r="TVT354"/>
      <c r="TVU354"/>
      <c r="TVV354"/>
      <c r="TVW354"/>
      <c r="TVX354"/>
      <c r="TVY354"/>
      <c r="TVZ354"/>
      <c r="TWA354"/>
      <c r="TWB354"/>
      <c r="TWC354"/>
      <c r="TWD354"/>
      <c r="TWE354"/>
      <c r="TWF354"/>
      <c r="TWG354"/>
      <c r="TWH354"/>
      <c r="TWI354"/>
      <c r="TWJ354"/>
      <c r="TWK354"/>
      <c r="TWL354"/>
      <c r="TWM354"/>
      <c r="TWN354"/>
      <c r="TWO354"/>
      <c r="TWP354"/>
      <c r="TWQ354"/>
      <c r="TWR354"/>
      <c r="TWS354"/>
      <c r="TWT354"/>
      <c r="TWU354"/>
      <c r="TWV354"/>
      <c r="TWW354"/>
      <c r="TWX354"/>
      <c r="TWY354"/>
      <c r="TWZ354"/>
      <c r="TXA354"/>
      <c r="TXB354"/>
      <c r="TXC354"/>
      <c r="TXD354"/>
      <c r="TXE354"/>
      <c r="TXF354"/>
      <c r="TXG354"/>
      <c r="TXH354"/>
      <c r="TXI354"/>
      <c r="TXJ354"/>
      <c r="TXK354"/>
      <c r="TXL354"/>
      <c r="TXM354"/>
      <c r="TXN354"/>
      <c r="TXO354"/>
      <c r="TXP354"/>
      <c r="TXQ354"/>
      <c r="TXR354"/>
      <c r="TXS354"/>
      <c r="TXT354"/>
      <c r="TXU354"/>
      <c r="TXV354"/>
      <c r="TXW354"/>
      <c r="TXX354"/>
      <c r="TXY354"/>
      <c r="TXZ354"/>
      <c r="TYA354"/>
      <c r="TYB354"/>
      <c r="TYC354"/>
      <c r="TYD354"/>
      <c r="TYE354"/>
      <c r="TYF354"/>
      <c r="TYG354"/>
      <c r="TYH354"/>
      <c r="TYI354"/>
      <c r="TYJ354"/>
      <c r="TYK354"/>
      <c r="TYL354"/>
      <c r="TYM354"/>
      <c r="TYN354"/>
      <c r="TYO354"/>
      <c r="TYP354"/>
      <c r="TYQ354"/>
      <c r="TYR354"/>
      <c r="TYS354"/>
      <c r="TYT354"/>
      <c r="TYU354"/>
      <c r="TYV354"/>
      <c r="TYW354"/>
      <c r="TYX354"/>
      <c r="TYY354"/>
      <c r="TYZ354"/>
      <c r="TZA354"/>
      <c r="TZB354"/>
      <c r="TZC354"/>
      <c r="TZD354"/>
      <c r="TZE354"/>
      <c r="TZF354"/>
      <c r="TZG354"/>
      <c r="TZH354"/>
      <c r="TZI354"/>
      <c r="TZJ354"/>
      <c r="TZK354"/>
      <c r="TZL354"/>
      <c r="TZM354"/>
      <c r="TZN354"/>
      <c r="TZO354"/>
      <c r="TZP354"/>
      <c r="TZQ354"/>
      <c r="TZR354"/>
      <c r="TZS354"/>
      <c r="TZT354"/>
      <c r="TZU354"/>
      <c r="TZV354"/>
      <c r="TZW354"/>
      <c r="TZX354"/>
      <c r="TZY354"/>
      <c r="TZZ354"/>
      <c r="UAA354"/>
      <c r="UAB354"/>
      <c r="UAC354"/>
      <c r="UAD354"/>
      <c r="UAE354"/>
      <c r="UAF354"/>
      <c r="UAG354"/>
      <c r="UAH354"/>
      <c r="UAI354"/>
      <c r="UAJ354"/>
      <c r="UAK354"/>
      <c r="UAL354"/>
      <c r="UAM354"/>
      <c r="UAN354"/>
      <c r="UAO354"/>
      <c r="UAP354"/>
      <c r="UAQ354"/>
      <c r="UAR354"/>
      <c r="UAS354"/>
      <c r="UAT354"/>
      <c r="UAU354"/>
      <c r="UAV354"/>
      <c r="UAW354"/>
      <c r="UAX354"/>
      <c r="UAY354"/>
      <c r="UAZ354"/>
      <c r="UBA354"/>
      <c r="UBB354"/>
      <c r="UBC354"/>
      <c r="UBD354"/>
      <c r="UBE354"/>
      <c r="UBF354"/>
      <c r="UBG354"/>
      <c r="UBH354"/>
      <c r="UBI354"/>
      <c r="UBJ354"/>
      <c r="UBK354"/>
      <c r="UBL354"/>
      <c r="UBM354"/>
      <c r="UBN354"/>
      <c r="UBO354"/>
      <c r="UBP354"/>
      <c r="UBQ354"/>
      <c r="UBR354"/>
      <c r="UBS354"/>
      <c r="UBT354"/>
      <c r="UBU354"/>
      <c r="UBV354"/>
      <c r="UBW354"/>
      <c r="UBX354"/>
      <c r="UBY354"/>
      <c r="UBZ354"/>
      <c r="UCA354"/>
      <c r="UCB354"/>
      <c r="UCC354"/>
      <c r="UCD354"/>
      <c r="UCE354"/>
      <c r="UCF354"/>
      <c r="UCG354"/>
      <c r="UCH354"/>
      <c r="UCI354"/>
      <c r="UCJ354"/>
      <c r="UCK354"/>
      <c r="UCL354"/>
      <c r="UCM354"/>
      <c r="UCN354"/>
      <c r="UCO354"/>
      <c r="UCP354"/>
      <c r="UCQ354"/>
      <c r="UCR354"/>
      <c r="UCS354"/>
      <c r="UCT354"/>
      <c r="UCU354"/>
      <c r="UCV354"/>
      <c r="UCW354"/>
      <c r="UCX354"/>
      <c r="UCY354"/>
      <c r="UCZ354"/>
      <c r="UDA354"/>
      <c r="UDB354"/>
      <c r="UDC354"/>
      <c r="UDD354"/>
      <c r="UDE354"/>
      <c r="UDF354"/>
      <c r="UDG354"/>
      <c r="UDH354"/>
      <c r="UDI354"/>
      <c r="UDJ354"/>
      <c r="UDK354"/>
      <c r="UDL354"/>
      <c r="UDM354"/>
      <c r="UDN354"/>
      <c r="UDO354"/>
      <c r="UDP354"/>
      <c r="UDQ354"/>
      <c r="UDR354"/>
      <c r="UDS354"/>
      <c r="UDT354"/>
      <c r="UDU354"/>
      <c r="UDV354"/>
      <c r="UDW354"/>
      <c r="UDX354"/>
      <c r="UDY354"/>
      <c r="UDZ354"/>
      <c r="UEA354"/>
      <c r="UEB354"/>
      <c r="UEC354"/>
      <c r="UED354"/>
      <c r="UEE354"/>
      <c r="UEF354"/>
      <c r="UEG354"/>
      <c r="UEH354"/>
      <c r="UEI354"/>
      <c r="UEJ354"/>
      <c r="UEK354"/>
      <c r="UEL354"/>
      <c r="UEM354"/>
      <c r="UEN354"/>
      <c r="UEO354"/>
      <c r="UEP354"/>
      <c r="UEQ354"/>
      <c r="UER354"/>
      <c r="UES354"/>
      <c r="UET354"/>
      <c r="UEU354"/>
      <c r="UEV354"/>
      <c r="UEW354"/>
      <c r="UEX354"/>
      <c r="UEY354"/>
      <c r="UEZ354"/>
      <c r="UFA354"/>
      <c r="UFB354"/>
      <c r="UFC354"/>
      <c r="UFD354"/>
      <c r="UFE354"/>
      <c r="UFF354"/>
      <c r="UFG354"/>
      <c r="UFH354"/>
      <c r="UFI354"/>
      <c r="UFJ354"/>
      <c r="UFK354"/>
      <c r="UFL354"/>
      <c r="UFM354"/>
      <c r="UFN354"/>
      <c r="UFO354"/>
      <c r="UFP354"/>
      <c r="UFQ354"/>
      <c r="UFR354"/>
      <c r="UFS354"/>
      <c r="UFT354"/>
      <c r="UFU354"/>
      <c r="UFV354"/>
      <c r="UFW354"/>
      <c r="UFX354"/>
      <c r="UFY354"/>
      <c r="UFZ354"/>
      <c r="UGA354"/>
      <c r="UGB354"/>
      <c r="UGC354"/>
      <c r="UGD354"/>
      <c r="UGE354"/>
      <c r="UGF354"/>
      <c r="UGG354"/>
      <c r="UGH354"/>
      <c r="UGI354"/>
      <c r="UGJ354"/>
      <c r="UGK354"/>
      <c r="UGL354"/>
      <c r="UGM354"/>
      <c r="UGN354"/>
      <c r="UGO354"/>
      <c r="UGP354"/>
      <c r="UGQ354"/>
      <c r="UGR354"/>
      <c r="UGS354"/>
      <c r="UGT354"/>
      <c r="UGU354"/>
      <c r="UGV354"/>
      <c r="UGW354"/>
      <c r="UGX354"/>
      <c r="UGY354"/>
      <c r="UGZ354"/>
      <c r="UHA354"/>
      <c r="UHB354"/>
      <c r="UHC354"/>
      <c r="UHD354"/>
      <c r="UHE354"/>
      <c r="UHF354"/>
      <c r="UHG354"/>
      <c r="UHH354"/>
      <c r="UHI354"/>
      <c r="UHJ354"/>
      <c r="UHK354"/>
      <c r="UHL354"/>
      <c r="UHM354"/>
      <c r="UHN354"/>
      <c r="UHO354"/>
      <c r="UHP354"/>
      <c r="UHQ354"/>
      <c r="UHR354"/>
      <c r="UHS354"/>
      <c r="UHT354"/>
      <c r="UHU354"/>
      <c r="UHV354"/>
      <c r="UHW354"/>
      <c r="UHX354"/>
      <c r="UHY354"/>
      <c r="UHZ354"/>
      <c r="UIA354"/>
      <c r="UIB354"/>
      <c r="UIC354"/>
      <c r="UID354"/>
      <c r="UIE354"/>
      <c r="UIF354"/>
      <c r="UIG354"/>
      <c r="UIH354"/>
      <c r="UII354"/>
      <c r="UIJ354"/>
      <c r="UIK354"/>
      <c r="UIL354"/>
      <c r="UIM354"/>
      <c r="UIN354"/>
      <c r="UIO354"/>
      <c r="UIP354"/>
      <c r="UIQ354"/>
      <c r="UIR354"/>
      <c r="UIS354"/>
      <c r="UIT354"/>
      <c r="UIU354"/>
      <c r="UIV354"/>
      <c r="UIW354"/>
      <c r="UIX354"/>
      <c r="UIY354"/>
      <c r="UIZ354"/>
      <c r="UJA354"/>
      <c r="UJB354"/>
      <c r="UJC354"/>
      <c r="UJD354"/>
      <c r="UJE354"/>
      <c r="UJF354"/>
      <c r="UJG354"/>
      <c r="UJH354"/>
      <c r="UJI354"/>
      <c r="UJJ354"/>
      <c r="UJK354"/>
      <c r="UJL354"/>
      <c r="UJM354"/>
      <c r="UJN354"/>
      <c r="UJO354"/>
      <c r="UJP354"/>
      <c r="UJQ354"/>
      <c r="UJR354"/>
      <c r="UJS354"/>
      <c r="UJT354"/>
      <c r="UJU354"/>
      <c r="UJV354"/>
      <c r="UJW354"/>
      <c r="UJX354"/>
      <c r="UJY354"/>
      <c r="UJZ354"/>
      <c r="UKA354"/>
      <c r="UKB354"/>
      <c r="UKC354"/>
      <c r="UKD354"/>
      <c r="UKE354"/>
      <c r="UKF354"/>
      <c r="UKG354"/>
      <c r="UKH354"/>
      <c r="UKI354"/>
      <c r="UKJ354"/>
      <c r="UKK354"/>
      <c r="UKL354"/>
      <c r="UKM354"/>
      <c r="UKN354"/>
      <c r="UKO354"/>
      <c r="UKP354"/>
      <c r="UKQ354"/>
      <c r="UKR354"/>
      <c r="UKS354"/>
      <c r="UKT354"/>
      <c r="UKU354"/>
      <c r="UKV354"/>
      <c r="UKW354"/>
      <c r="UKX354"/>
      <c r="UKY354"/>
      <c r="UKZ354"/>
      <c r="ULA354"/>
      <c r="ULB354"/>
      <c r="ULC354"/>
      <c r="ULD354"/>
      <c r="ULE354"/>
      <c r="ULF354"/>
      <c r="ULG354"/>
      <c r="ULH354"/>
      <c r="ULI354"/>
      <c r="ULJ354"/>
      <c r="ULK354"/>
      <c r="ULL354"/>
      <c r="ULM354"/>
      <c r="ULN354"/>
      <c r="ULO354"/>
      <c r="ULP354"/>
      <c r="ULQ354"/>
      <c r="ULR354"/>
      <c r="ULS354"/>
      <c r="ULT354"/>
      <c r="ULU354"/>
      <c r="ULV354"/>
      <c r="ULW354"/>
      <c r="ULX354"/>
      <c r="ULY354"/>
      <c r="ULZ354"/>
      <c r="UMA354"/>
      <c r="UMB354"/>
      <c r="UMC354"/>
      <c r="UMD354"/>
      <c r="UME354"/>
      <c r="UMF354"/>
      <c r="UMG354"/>
      <c r="UMH354"/>
      <c r="UMI354"/>
      <c r="UMJ354"/>
      <c r="UMK354"/>
      <c r="UML354"/>
      <c r="UMM354"/>
      <c r="UMN354"/>
      <c r="UMO354"/>
      <c r="UMP354"/>
      <c r="UMQ354"/>
      <c r="UMR354"/>
      <c r="UMS354"/>
      <c r="UMT354"/>
      <c r="UMU354"/>
      <c r="UMV354"/>
      <c r="UMW354"/>
      <c r="UMX354"/>
      <c r="UMY354"/>
      <c r="UMZ354"/>
      <c r="UNA354"/>
      <c r="UNB354"/>
      <c r="UNC354"/>
      <c r="UND354"/>
      <c r="UNE354"/>
      <c r="UNF354"/>
      <c r="UNG354"/>
      <c r="UNH354"/>
      <c r="UNI354"/>
      <c r="UNJ354"/>
      <c r="UNK354"/>
      <c r="UNL354"/>
      <c r="UNM354"/>
      <c r="UNN354"/>
      <c r="UNO354"/>
      <c r="UNP354"/>
      <c r="UNQ354"/>
      <c r="UNR354"/>
      <c r="UNS354"/>
      <c r="UNT354"/>
      <c r="UNU354"/>
      <c r="UNV354"/>
      <c r="UNW354"/>
      <c r="UNX354"/>
      <c r="UNY354"/>
      <c r="UNZ354"/>
      <c r="UOA354"/>
      <c r="UOB354"/>
      <c r="UOC354"/>
      <c r="UOD354"/>
      <c r="UOE354"/>
      <c r="UOF354"/>
      <c r="UOG354"/>
      <c r="UOH354"/>
      <c r="UOI354"/>
      <c r="UOJ354"/>
      <c r="UOK354"/>
      <c r="UOL354"/>
      <c r="UOM354"/>
      <c r="UON354"/>
      <c r="UOO354"/>
      <c r="UOP354"/>
      <c r="UOQ354"/>
      <c r="UOR354"/>
      <c r="UOS354"/>
      <c r="UOT354"/>
      <c r="UOU354"/>
      <c r="UOV354"/>
      <c r="UOW354"/>
      <c r="UOX354"/>
      <c r="UOY354"/>
      <c r="UOZ354"/>
      <c r="UPA354"/>
      <c r="UPB354"/>
      <c r="UPC354"/>
      <c r="UPD354"/>
      <c r="UPE354"/>
      <c r="UPF354"/>
      <c r="UPG354"/>
      <c r="UPH354"/>
      <c r="UPI354"/>
      <c r="UPJ354"/>
      <c r="UPK354"/>
      <c r="UPL354"/>
      <c r="UPM354"/>
      <c r="UPN354"/>
      <c r="UPO354"/>
      <c r="UPP354"/>
      <c r="UPQ354"/>
      <c r="UPR354"/>
      <c r="UPS354"/>
      <c r="UPT354"/>
      <c r="UPU354"/>
      <c r="UPV354"/>
      <c r="UPW354"/>
      <c r="UPX354"/>
      <c r="UPY354"/>
      <c r="UPZ354"/>
      <c r="UQA354"/>
      <c r="UQB354"/>
      <c r="UQC354"/>
      <c r="UQD354"/>
      <c r="UQE354"/>
      <c r="UQF354"/>
      <c r="UQG354"/>
      <c r="UQH354"/>
      <c r="UQI354"/>
      <c r="UQJ354"/>
      <c r="UQK354"/>
      <c r="UQL354"/>
      <c r="UQM354"/>
      <c r="UQN354"/>
      <c r="UQO354"/>
      <c r="UQP354"/>
      <c r="UQQ354"/>
      <c r="UQR354"/>
      <c r="UQS354"/>
      <c r="UQT354"/>
      <c r="UQU354"/>
      <c r="UQV354"/>
      <c r="UQW354"/>
      <c r="UQX354"/>
      <c r="UQY354"/>
      <c r="UQZ354"/>
      <c r="URA354"/>
      <c r="URB354"/>
      <c r="URC354"/>
      <c r="URD354"/>
      <c r="URE354"/>
      <c r="URF354"/>
      <c r="URG354"/>
      <c r="URH354"/>
      <c r="URI354"/>
      <c r="URJ354"/>
      <c r="URK354"/>
      <c r="URL354"/>
      <c r="URM354"/>
      <c r="URN354"/>
      <c r="URO354"/>
      <c r="URP354"/>
      <c r="URQ354"/>
      <c r="URR354"/>
      <c r="URS354"/>
      <c r="URT354"/>
      <c r="URU354"/>
      <c r="URV354"/>
      <c r="URW354"/>
      <c r="URX354"/>
      <c r="URY354"/>
      <c r="URZ354"/>
      <c r="USA354"/>
      <c r="USB354"/>
      <c r="USC354"/>
      <c r="USD354"/>
      <c r="USE354"/>
      <c r="USF354"/>
      <c r="USG354"/>
      <c r="USH354"/>
      <c r="USI354"/>
      <c r="USJ354"/>
      <c r="USK354"/>
      <c r="USL354"/>
      <c r="USM354"/>
      <c r="USN354"/>
      <c r="USO354"/>
      <c r="USP354"/>
      <c r="USQ354"/>
      <c r="USR354"/>
      <c r="USS354"/>
      <c r="UST354"/>
      <c r="USU354"/>
      <c r="USV354"/>
      <c r="USW354"/>
      <c r="USX354"/>
      <c r="USY354"/>
      <c r="USZ354"/>
      <c r="UTA354"/>
      <c r="UTB354"/>
      <c r="UTC354"/>
      <c r="UTD354"/>
      <c r="UTE354"/>
      <c r="UTF354"/>
      <c r="UTG354"/>
      <c r="UTH354"/>
      <c r="UTI354"/>
      <c r="UTJ354"/>
      <c r="UTK354"/>
      <c r="UTL354"/>
      <c r="UTM354"/>
      <c r="UTN354"/>
      <c r="UTO354"/>
      <c r="UTP354"/>
      <c r="UTQ354"/>
      <c r="UTR354"/>
      <c r="UTS354"/>
      <c r="UTT354"/>
      <c r="UTU354"/>
      <c r="UTV354"/>
      <c r="UTW354"/>
      <c r="UTX354"/>
      <c r="UTY354"/>
      <c r="UTZ354"/>
      <c r="UUA354"/>
      <c r="UUB354"/>
      <c r="UUC354"/>
      <c r="UUD354"/>
      <c r="UUE354"/>
      <c r="UUF354"/>
      <c r="UUG354"/>
      <c r="UUH354"/>
      <c r="UUI354"/>
      <c r="UUJ354"/>
      <c r="UUK354"/>
      <c r="UUL354"/>
      <c r="UUM354"/>
      <c r="UUN354"/>
      <c r="UUO354"/>
      <c r="UUP354"/>
      <c r="UUQ354"/>
      <c r="UUR354"/>
      <c r="UUS354"/>
      <c r="UUT354"/>
      <c r="UUU354"/>
      <c r="UUV354"/>
      <c r="UUW354"/>
      <c r="UUX354"/>
      <c r="UUY354"/>
      <c r="UUZ354"/>
      <c r="UVA354"/>
      <c r="UVB354"/>
      <c r="UVC354"/>
      <c r="UVD354"/>
      <c r="UVE354"/>
      <c r="UVF354"/>
      <c r="UVG354"/>
      <c r="UVH354"/>
      <c r="UVI354"/>
      <c r="UVJ354"/>
      <c r="UVK354"/>
      <c r="UVL354"/>
      <c r="UVM354"/>
      <c r="UVN354"/>
      <c r="UVO354"/>
      <c r="UVP354"/>
      <c r="UVQ354"/>
      <c r="UVR354"/>
      <c r="UVS354"/>
      <c r="UVT354"/>
      <c r="UVU354"/>
      <c r="UVV354"/>
      <c r="UVW354"/>
      <c r="UVX354"/>
      <c r="UVY354"/>
      <c r="UVZ354"/>
      <c r="UWA354"/>
      <c r="UWB354"/>
      <c r="UWC354"/>
      <c r="UWD354"/>
      <c r="UWE354"/>
      <c r="UWF354"/>
      <c r="UWG354"/>
      <c r="UWH354"/>
      <c r="UWI354"/>
      <c r="UWJ354"/>
      <c r="UWK354"/>
      <c r="UWL354"/>
      <c r="UWM354"/>
      <c r="UWN354"/>
      <c r="UWO354"/>
      <c r="UWP354"/>
      <c r="UWQ354"/>
      <c r="UWR354"/>
      <c r="UWS354"/>
      <c r="UWT354"/>
      <c r="UWU354"/>
      <c r="UWV354"/>
      <c r="UWW354"/>
      <c r="UWX354"/>
      <c r="UWY354"/>
      <c r="UWZ354"/>
      <c r="UXA354"/>
      <c r="UXB354"/>
      <c r="UXC354"/>
      <c r="UXD354"/>
      <c r="UXE354"/>
      <c r="UXF354"/>
      <c r="UXG354"/>
      <c r="UXH354"/>
      <c r="UXI354"/>
      <c r="UXJ354"/>
      <c r="UXK354"/>
      <c r="UXL354"/>
      <c r="UXM354"/>
      <c r="UXN354"/>
      <c r="UXO354"/>
      <c r="UXP354"/>
      <c r="UXQ354"/>
      <c r="UXR354"/>
      <c r="UXS354"/>
      <c r="UXT354"/>
      <c r="UXU354"/>
      <c r="UXV354"/>
      <c r="UXW354"/>
      <c r="UXX354"/>
      <c r="UXY354"/>
      <c r="UXZ354"/>
      <c r="UYA354"/>
      <c r="UYB354"/>
      <c r="UYC354"/>
      <c r="UYD354"/>
      <c r="UYE354"/>
      <c r="UYF354"/>
      <c r="UYG354"/>
      <c r="UYH354"/>
      <c r="UYI354"/>
      <c r="UYJ354"/>
      <c r="UYK354"/>
      <c r="UYL354"/>
      <c r="UYM354"/>
      <c r="UYN354"/>
      <c r="UYO354"/>
      <c r="UYP354"/>
      <c r="UYQ354"/>
      <c r="UYR354"/>
      <c r="UYS354"/>
      <c r="UYT354"/>
      <c r="UYU354"/>
      <c r="UYV354"/>
      <c r="UYW354"/>
      <c r="UYX354"/>
      <c r="UYY354"/>
      <c r="UYZ354"/>
      <c r="UZA354"/>
      <c r="UZB354"/>
      <c r="UZC354"/>
      <c r="UZD354"/>
      <c r="UZE354"/>
      <c r="UZF354"/>
      <c r="UZG354"/>
      <c r="UZH354"/>
      <c r="UZI354"/>
      <c r="UZJ354"/>
      <c r="UZK354"/>
      <c r="UZL354"/>
      <c r="UZM354"/>
      <c r="UZN354"/>
      <c r="UZO354"/>
      <c r="UZP354"/>
      <c r="UZQ354"/>
      <c r="UZR354"/>
      <c r="UZS354"/>
      <c r="UZT354"/>
      <c r="UZU354"/>
      <c r="UZV354"/>
      <c r="UZW354"/>
      <c r="UZX354"/>
      <c r="UZY354"/>
      <c r="UZZ354"/>
      <c r="VAA354"/>
      <c r="VAB354"/>
      <c r="VAC354"/>
      <c r="VAD354"/>
      <c r="VAE354"/>
      <c r="VAF354"/>
      <c r="VAG354"/>
      <c r="VAH354"/>
      <c r="VAI354"/>
      <c r="VAJ354"/>
      <c r="VAK354"/>
      <c r="VAL354"/>
      <c r="VAM354"/>
      <c r="VAN354"/>
      <c r="VAO354"/>
      <c r="VAP354"/>
      <c r="VAQ354"/>
      <c r="VAR354"/>
      <c r="VAS354"/>
      <c r="VAT354"/>
      <c r="VAU354"/>
      <c r="VAV354"/>
      <c r="VAW354"/>
      <c r="VAX354"/>
      <c r="VAY354"/>
      <c r="VAZ354"/>
      <c r="VBA354"/>
      <c r="VBB354"/>
      <c r="VBC354"/>
      <c r="VBD354"/>
      <c r="VBE354"/>
      <c r="VBF354"/>
      <c r="VBG354"/>
      <c r="VBH354"/>
      <c r="VBI354"/>
      <c r="VBJ354"/>
      <c r="VBK354"/>
      <c r="VBL354"/>
      <c r="VBM354"/>
      <c r="VBN354"/>
      <c r="VBO354"/>
      <c r="VBP354"/>
      <c r="VBQ354"/>
      <c r="VBR354"/>
      <c r="VBS354"/>
      <c r="VBT354"/>
      <c r="VBU354"/>
      <c r="VBV354"/>
      <c r="VBW354"/>
      <c r="VBX354"/>
      <c r="VBY354"/>
      <c r="VBZ354"/>
      <c r="VCA354"/>
      <c r="VCB354"/>
      <c r="VCC354"/>
      <c r="VCD354"/>
      <c r="VCE354"/>
      <c r="VCF354"/>
      <c r="VCG354"/>
      <c r="VCH354"/>
      <c r="VCI354"/>
      <c r="VCJ354"/>
      <c r="VCK354"/>
      <c r="VCL354"/>
      <c r="VCM354"/>
      <c r="VCN354"/>
      <c r="VCO354"/>
      <c r="VCP354"/>
      <c r="VCQ354"/>
      <c r="VCR354"/>
      <c r="VCS354"/>
      <c r="VCT354"/>
      <c r="VCU354"/>
      <c r="VCV354"/>
      <c r="VCW354"/>
      <c r="VCX354"/>
      <c r="VCY354"/>
      <c r="VCZ354"/>
      <c r="VDA354"/>
      <c r="VDB354"/>
      <c r="VDC354"/>
      <c r="VDD354"/>
      <c r="VDE354"/>
      <c r="VDF354"/>
      <c r="VDG354"/>
      <c r="VDH354"/>
      <c r="VDI354"/>
      <c r="VDJ354"/>
      <c r="VDK354"/>
      <c r="VDL354"/>
      <c r="VDM354"/>
      <c r="VDN354"/>
      <c r="VDO354"/>
      <c r="VDP354"/>
      <c r="VDQ354"/>
      <c r="VDR354"/>
      <c r="VDS354"/>
      <c r="VDT354"/>
      <c r="VDU354"/>
      <c r="VDV354"/>
      <c r="VDW354"/>
      <c r="VDX354"/>
      <c r="VDY354"/>
      <c r="VDZ354"/>
      <c r="VEA354"/>
      <c r="VEB354"/>
      <c r="VEC354"/>
      <c r="VED354"/>
      <c r="VEE354"/>
      <c r="VEF354"/>
      <c r="VEG354"/>
      <c r="VEH354"/>
      <c r="VEI354"/>
      <c r="VEJ354"/>
      <c r="VEK354"/>
      <c r="VEL354"/>
      <c r="VEM354"/>
      <c r="VEN354"/>
      <c r="VEO354"/>
      <c r="VEP354"/>
      <c r="VEQ354"/>
      <c r="VER354"/>
      <c r="VES354"/>
      <c r="VET354"/>
      <c r="VEU354"/>
      <c r="VEV354"/>
      <c r="VEW354"/>
      <c r="VEX354"/>
      <c r="VEY354"/>
      <c r="VEZ354"/>
      <c r="VFA354"/>
      <c r="VFB354"/>
      <c r="VFC354"/>
      <c r="VFD354"/>
      <c r="VFE354"/>
      <c r="VFF354"/>
      <c r="VFG354"/>
      <c r="VFH354"/>
      <c r="VFI354"/>
      <c r="VFJ354"/>
      <c r="VFK354"/>
      <c r="VFL354"/>
      <c r="VFM354"/>
      <c r="VFN354"/>
      <c r="VFO354"/>
      <c r="VFP354"/>
      <c r="VFQ354"/>
      <c r="VFR354"/>
      <c r="VFS354"/>
      <c r="VFT354"/>
      <c r="VFU354"/>
      <c r="VFV354"/>
      <c r="VFW354"/>
      <c r="VFX354"/>
      <c r="VFY354"/>
      <c r="VFZ354"/>
      <c r="VGA354"/>
      <c r="VGB354"/>
      <c r="VGC354"/>
      <c r="VGD354"/>
      <c r="VGE354"/>
      <c r="VGF354"/>
      <c r="VGG354"/>
      <c r="VGH354"/>
      <c r="VGI354"/>
      <c r="VGJ354"/>
      <c r="VGK354"/>
      <c r="VGL354"/>
      <c r="VGM354"/>
      <c r="VGN354"/>
      <c r="VGO354"/>
      <c r="VGP354"/>
      <c r="VGQ354"/>
      <c r="VGR354"/>
      <c r="VGS354"/>
      <c r="VGT354"/>
      <c r="VGU354"/>
      <c r="VGV354"/>
      <c r="VGW354"/>
      <c r="VGX354"/>
      <c r="VGY354"/>
      <c r="VGZ354"/>
      <c r="VHA354"/>
      <c r="VHB354"/>
      <c r="VHC354"/>
      <c r="VHD354"/>
      <c r="VHE354"/>
      <c r="VHF354"/>
      <c r="VHG354"/>
      <c r="VHH354"/>
      <c r="VHI354"/>
      <c r="VHJ354"/>
      <c r="VHK354"/>
      <c r="VHL354"/>
      <c r="VHM354"/>
      <c r="VHN354"/>
      <c r="VHO354"/>
      <c r="VHP354"/>
      <c r="VHQ354"/>
      <c r="VHR354"/>
      <c r="VHS354"/>
      <c r="VHT354"/>
      <c r="VHU354"/>
      <c r="VHV354"/>
      <c r="VHW354"/>
      <c r="VHX354"/>
      <c r="VHY354"/>
      <c r="VHZ354"/>
      <c r="VIA354"/>
      <c r="VIB354"/>
      <c r="VIC354"/>
      <c r="VID354"/>
      <c r="VIE354"/>
      <c r="VIF354"/>
      <c r="VIG354"/>
      <c r="VIH354"/>
      <c r="VII354"/>
      <c r="VIJ354"/>
      <c r="VIK354"/>
      <c r="VIL354"/>
      <c r="VIM354"/>
      <c r="VIN354"/>
      <c r="VIO354"/>
      <c r="VIP354"/>
      <c r="VIQ354"/>
      <c r="VIR354"/>
      <c r="VIS354"/>
      <c r="VIT354"/>
      <c r="VIU354"/>
      <c r="VIV354"/>
      <c r="VIW354"/>
      <c r="VIX354"/>
      <c r="VIY354"/>
      <c r="VIZ354"/>
      <c r="VJA354"/>
      <c r="VJB354"/>
      <c r="VJC354"/>
      <c r="VJD354"/>
      <c r="VJE354"/>
      <c r="VJF354"/>
      <c r="VJG354"/>
      <c r="VJH354"/>
      <c r="VJI354"/>
      <c r="VJJ354"/>
      <c r="VJK354"/>
      <c r="VJL354"/>
      <c r="VJM354"/>
      <c r="VJN354"/>
      <c r="VJO354"/>
      <c r="VJP354"/>
      <c r="VJQ354"/>
      <c r="VJR354"/>
      <c r="VJS354"/>
      <c r="VJT354"/>
      <c r="VJU354"/>
      <c r="VJV354"/>
      <c r="VJW354"/>
      <c r="VJX354"/>
      <c r="VJY354"/>
      <c r="VJZ354"/>
      <c r="VKA354"/>
      <c r="VKB354"/>
      <c r="VKC354"/>
      <c r="VKD354"/>
      <c r="VKE354"/>
      <c r="VKF354"/>
      <c r="VKG354"/>
      <c r="VKH354"/>
      <c r="VKI354"/>
      <c r="VKJ354"/>
      <c r="VKK354"/>
      <c r="VKL354"/>
      <c r="VKM354"/>
      <c r="VKN354"/>
      <c r="VKO354"/>
      <c r="VKP354"/>
      <c r="VKQ354"/>
      <c r="VKR354"/>
      <c r="VKS354"/>
      <c r="VKT354"/>
      <c r="VKU354"/>
      <c r="VKV354"/>
      <c r="VKW354"/>
      <c r="VKX354"/>
      <c r="VKY354"/>
      <c r="VKZ354"/>
      <c r="VLA354"/>
      <c r="VLB354"/>
      <c r="VLC354"/>
      <c r="VLD354"/>
      <c r="VLE354"/>
      <c r="VLF354"/>
      <c r="VLG354"/>
      <c r="VLH354"/>
      <c r="VLI354"/>
      <c r="VLJ354"/>
      <c r="VLK354"/>
      <c r="VLL354"/>
      <c r="VLM354"/>
      <c r="VLN354"/>
      <c r="VLO354"/>
      <c r="VLP354"/>
      <c r="VLQ354"/>
      <c r="VLR354"/>
      <c r="VLS354"/>
      <c r="VLT354"/>
      <c r="VLU354"/>
      <c r="VLV354"/>
      <c r="VLW354"/>
      <c r="VLX354"/>
      <c r="VLY354"/>
      <c r="VLZ354"/>
      <c r="VMA354"/>
      <c r="VMB354"/>
      <c r="VMC354"/>
      <c r="VMD354"/>
      <c r="VME354"/>
      <c r="VMF354"/>
      <c r="VMG354"/>
      <c r="VMH354"/>
      <c r="VMI354"/>
      <c r="VMJ354"/>
      <c r="VMK354"/>
      <c r="VML354"/>
      <c r="VMM354"/>
      <c r="VMN354"/>
      <c r="VMO354"/>
      <c r="VMP354"/>
      <c r="VMQ354"/>
      <c r="VMR354"/>
      <c r="VMS354"/>
      <c r="VMT354"/>
      <c r="VMU354"/>
      <c r="VMV354"/>
      <c r="VMW354"/>
      <c r="VMX354"/>
      <c r="VMY354"/>
      <c r="VMZ354"/>
      <c r="VNA354"/>
      <c r="VNB354"/>
      <c r="VNC354"/>
      <c r="VND354"/>
      <c r="VNE354"/>
      <c r="VNF354"/>
      <c r="VNG354"/>
      <c r="VNH354"/>
      <c r="VNI354"/>
      <c r="VNJ354"/>
      <c r="VNK354"/>
      <c r="VNL354"/>
      <c r="VNM354"/>
      <c r="VNN354"/>
      <c r="VNO354"/>
      <c r="VNP354"/>
      <c r="VNQ354"/>
      <c r="VNR354"/>
      <c r="VNS354"/>
      <c r="VNT354"/>
      <c r="VNU354"/>
      <c r="VNV354"/>
      <c r="VNW354"/>
      <c r="VNX354"/>
      <c r="VNY354"/>
      <c r="VNZ354"/>
      <c r="VOA354"/>
      <c r="VOB354"/>
      <c r="VOC354"/>
      <c r="VOD354"/>
      <c r="VOE354"/>
      <c r="VOF354"/>
      <c r="VOG354"/>
      <c r="VOH354"/>
      <c r="VOI354"/>
      <c r="VOJ354"/>
      <c r="VOK354"/>
      <c r="VOL354"/>
      <c r="VOM354"/>
      <c r="VON354"/>
      <c r="VOO354"/>
      <c r="VOP354"/>
      <c r="VOQ354"/>
      <c r="VOR354"/>
      <c r="VOS354"/>
      <c r="VOT354"/>
      <c r="VOU354"/>
      <c r="VOV354"/>
      <c r="VOW354"/>
      <c r="VOX354"/>
      <c r="VOY354"/>
      <c r="VOZ354"/>
      <c r="VPA354"/>
      <c r="VPB354"/>
      <c r="VPC354"/>
      <c r="VPD354"/>
      <c r="VPE354"/>
      <c r="VPF354"/>
      <c r="VPG354"/>
      <c r="VPH354"/>
      <c r="VPI354"/>
      <c r="VPJ354"/>
      <c r="VPK354"/>
      <c r="VPL354"/>
      <c r="VPM354"/>
      <c r="VPN354"/>
      <c r="VPO354"/>
      <c r="VPP354"/>
      <c r="VPQ354"/>
      <c r="VPR354"/>
      <c r="VPS354"/>
      <c r="VPT354"/>
      <c r="VPU354"/>
      <c r="VPV354"/>
      <c r="VPW354"/>
      <c r="VPX354"/>
      <c r="VPY354"/>
      <c r="VPZ354"/>
      <c r="VQA354"/>
      <c r="VQB354"/>
      <c r="VQC354"/>
      <c r="VQD354"/>
      <c r="VQE354"/>
      <c r="VQF354"/>
      <c r="VQG354"/>
      <c r="VQH354"/>
      <c r="VQI354"/>
      <c r="VQJ354"/>
      <c r="VQK354"/>
      <c r="VQL354"/>
      <c r="VQM354"/>
      <c r="VQN354"/>
      <c r="VQO354"/>
      <c r="VQP354"/>
      <c r="VQQ354"/>
      <c r="VQR354"/>
      <c r="VQS354"/>
      <c r="VQT354"/>
      <c r="VQU354"/>
      <c r="VQV354"/>
      <c r="VQW354"/>
      <c r="VQX354"/>
      <c r="VQY354"/>
      <c r="VQZ354"/>
      <c r="VRA354"/>
      <c r="VRB354"/>
      <c r="VRC354"/>
      <c r="VRD354"/>
      <c r="VRE354"/>
      <c r="VRF354"/>
      <c r="VRG354"/>
      <c r="VRH354"/>
      <c r="VRI354"/>
      <c r="VRJ354"/>
      <c r="VRK354"/>
      <c r="VRL354"/>
      <c r="VRM354"/>
      <c r="VRN354"/>
      <c r="VRO354"/>
      <c r="VRP354"/>
      <c r="VRQ354"/>
      <c r="VRR354"/>
      <c r="VRS354"/>
      <c r="VRT354"/>
      <c r="VRU354"/>
      <c r="VRV354"/>
      <c r="VRW354"/>
      <c r="VRX354"/>
      <c r="VRY354"/>
      <c r="VRZ354"/>
      <c r="VSA354"/>
      <c r="VSB354"/>
      <c r="VSC354"/>
      <c r="VSD354"/>
      <c r="VSE354"/>
      <c r="VSF354"/>
      <c r="VSG354"/>
      <c r="VSH354"/>
      <c r="VSI354"/>
      <c r="VSJ354"/>
      <c r="VSK354"/>
      <c r="VSL354"/>
      <c r="VSM354"/>
      <c r="VSN354"/>
      <c r="VSO354"/>
      <c r="VSP354"/>
      <c r="VSQ354"/>
      <c r="VSR354"/>
      <c r="VSS354"/>
      <c r="VST354"/>
      <c r="VSU354"/>
      <c r="VSV354"/>
      <c r="VSW354"/>
      <c r="VSX354"/>
      <c r="VSY354"/>
      <c r="VSZ354"/>
      <c r="VTA354"/>
      <c r="VTB354"/>
      <c r="VTC354"/>
      <c r="VTD354"/>
      <c r="VTE354"/>
      <c r="VTF354"/>
      <c r="VTG354"/>
      <c r="VTH354"/>
      <c r="VTI354"/>
      <c r="VTJ354"/>
      <c r="VTK354"/>
      <c r="VTL354"/>
      <c r="VTM354"/>
      <c r="VTN354"/>
      <c r="VTO354"/>
      <c r="VTP354"/>
      <c r="VTQ354"/>
      <c r="VTR354"/>
      <c r="VTS354"/>
      <c r="VTT354"/>
      <c r="VTU354"/>
      <c r="VTV354"/>
      <c r="VTW354"/>
      <c r="VTX354"/>
      <c r="VTY354"/>
      <c r="VTZ354"/>
      <c r="VUA354"/>
      <c r="VUB354"/>
      <c r="VUC354"/>
      <c r="VUD354"/>
      <c r="VUE354"/>
      <c r="VUF354"/>
      <c r="VUG354"/>
      <c r="VUH354"/>
      <c r="VUI354"/>
      <c r="VUJ354"/>
      <c r="VUK354"/>
      <c r="VUL354"/>
      <c r="VUM354"/>
      <c r="VUN354"/>
      <c r="VUO354"/>
      <c r="VUP354"/>
      <c r="VUQ354"/>
      <c r="VUR354"/>
      <c r="VUS354"/>
      <c r="VUT354"/>
      <c r="VUU354"/>
      <c r="VUV354"/>
      <c r="VUW354"/>
      <c r="VUX354"/>
      <c r="VUY354"/>
      <c r="VUZ354"/>
      <c r="VVA354"/>
      <c r="VVB354"/>
      <c r="VVC354"/>
      <c r="VVD354"/>
      <c r="VVE354"/>
      <c r="VVF354"/>
      <c r="VVG354"/>
      <c r="VVH354"/>
      <c r="VVI354"/>
      <c r="VVJ354"/>
      <c r="VVK354"/>
      <c r="VVL354"/>
      <c r="VVM354"/>
      <c r="VVN354"/>
      <c r="VVO354"/>
      <c r="VVP354"/>
      <c r="VVQ354"/>
      <c r="VVR354"/>
      <c r="VVS354"/>
      <c r="VVT354"/>
      <c r="VVU354"/>
      <c r="VVV354"/>
      <c r="VVW354"/>
      <c r="VVX354"/>
      <c r="VVY354"/>
      <c r="VVZ354"/>
      <c r="VWA354"/>
      <c r="VWB354"/>
      <c r="VWC354"/>
      <c r="VWD354"/>
      <c r="VWE354"/>
      <c r="VWF354"/>
      <c r="VWG354"/>
      <c r="VWH354"/>
      <c r="VWI354"/>
      <c r="VWJ354"/>
      <c r="VWK354"/>
      <c r="VWL354"/>
      <c r="VWM354"/>
      <c r="VWN354"/>
      <c r="VWO354"/>
      <c r="VWP354"/>
      <c r="VWQ354"/>
      <c r="VWR354"/>
      <c r="VWS354"/>
      <c r="VWT354"/>
      <c r="VWU354"/>
      <c r="VWV354"/>
      <c r="VWW354"/>
      <c r="VWX354"/>
      <c r="VWY354"/>
      <c r="VWZ354"/>
      <c r="VXA354"/>
      <c r="VXB354"/>
      <c r="VXC354"/>
      <c r="VXD354"/>
      <c r="VXE354"/>
      <c r="VXF354"/>
      <c r="VXG354"/>
      <c r="VXH354"/>
      <c r="VXI354"/>
      <c r="VXJ354"/>
      <c r="VXK354"/>
      <c r="VXL354"/>
      <c r="VXM354"/>
      <c r="VXN354"/>
      <c r="VXO354"/>
      <c r="VXP354"/>
      <c r="VXQ354"/>
      <c r="VXR354"/>
      <c r="VXS354"/>
      <c r="VXT354"/>
      <c r="VXU354"/>
      <c r="VXV354"/>
      <c r="VXW354"/>
      <c r="VXX354"/>
      <c r="VXY354"/>
      <c r="VXZ354"/>
      <c r="VYA354"/>
      <c r="VYB354"/>
      <c r="VYC354"/>
      <c r="VYD354"/>
      <c r="VYE354"/>
      <c r="VYF354"/>
      <c r="VYG354"/>
      <c r="VYH354"/>
      <c r="VYI354"/>
      <c r="VYJ354"/>
      <c r="VYK354"/>
      <c r="VYL354"/>
      <c r="VYM354"/>
      <c r="VYN354"/>
      <c r="VYO354"/>
      <c r="VYP354"/>
      <c r="VYQ354"/>
      <c r="VYR354"/>
      <c r="VYS354"/>
      <c r="VYT354"/>
      <c r="VYU354"/>
      <c r="VYV354"/>
      <c r="VYW354"/>
      <c r="VYX354"/>
      <c r="VYY354"/>
      <c r="VYZ354"/>
      <c r="VZA354"/>
      <c r="VZB354"/>
      <c r="VZC354"/>
      <c r="VZD354"/>
      <c r="VZE354"/>
      <c r="VZF354"/>
      <c r="VZG354"/>
      <c r="VZH354"/>
      <c r="VZI354"/>
      <c r="VZJ354"/>
      <c r="VZK354"/>
      <c r="VZL354"/>
      <c r="VZM354"/>
      <c r="VZN354"/>
      <c r="VZO354"/>
      <c r="VZP354"/>
      <c r="VZQ354"/>
      <c r="VZR354"/>
      <c r="VZS354"/>
      <c r="VZT354"/>
      <c r="VZU354"/>
      <c r="VZV354"/>
      <c r="VZW354"/>
      <c r="VZX354"/>
      <c r="VZY354"/>
      <c r="VZZ354"/>
      <c r="WAA354"/>
      <c r="WAB354"/>
      <c r="WAC354"/>
      <c r="WAD354"/>
      <c r="WAE354"/>
      <c r="WAF354"/>
      <c r="WAG354"/>
      <c r="WAH354"/>
      <c r="WAI354"/>
      <c r="WAJ354"/>
      <c r="WAK354"/>
      <c r="WAL354"/>
      <c r="WAM354"/>
      <c r="WAN354"/>
      <c r="WAO354"/>
      <c r="WAP354"/>
      <c r="WAQ354"/>
      <c r="WAR354"/>
      <c r="WAS354"/>
      <c r="WAT354"/>
      <c r="WAU354"/>
      <c r="WAV354"/>
      <c r="WAW354"/>
      <c r="WAX354"/>
      <c r="WAY354"/>
      <c r="WAZ354"/>
      <c r="WBA354"/>
      <c r="WBB354"/>
      <c r="WBC354"/>
      <c r="WBD354"/>
      <c r="WBE354"/>
      <c r="WBF354"/>
      <c r="WBG354"/>
      <c r="WBH354"/>
      <c r="WBI354"/>
      <c r="WBJ354"/>
      <c r="WBK354"/>
      <c r="WBL354"/>
      <c r="WBM354"/>
      <c r="WBN354"/>
      <c r="WBO354"/>
      <c r="WBP354"/>
      <c r="WBQ354"/>
      <c r="WBR354"/>
      <c r="WBS354"/>
      <c r="WBT354"/>
      <c r="WBU354"/>
      <c r="WBV354"/>
      <c r="WBW354"/>
      <c r="WBX354"/>
      <c r="WBY354"/>
      <c r="WBZ354"/>
      <c r="WCA354"/>
      <c r="WCB354"/>
      <c r="WCC354"/>
      <c r="WCD354"/>
      <c r="WCE354"/>
      <c r="WCF354"/>
      <c r="WCG354"/>
      <c r="WCH354"/>
      <c r="WCI354"/>
      <c r="WCJ354"/>
      <c r="WCK354"/>
      <c r="WCL354"/>
      <c r="WCM354"/>
      <c r="WCN354"/>
      <c r="WCO354"/>
      <c r="WCP354"/>
      <c r="WCQ354"/>
      <c r="WCR354"/>
      <c r="WCS354"/>
      <c r="WCT354"/>
      <c r="WCU354"/>
      <c r="WCV354"/>
      <c r="WCW354"/>
      <c r="WCX354"/>
      <c r="WCY354"/>
      <c r="WCZ354"/>
      <c r="WDA354"/>
      <c r="WDB354"/>
      <c r="WDC354"/>
      <c r="WDD354"/>
      <c r="WDE354"/>
      <c r="WDF354"/>
      <c r="WDG354"/>
      <c r="WDH354"/>
      <c r="WDI354"/>
      <c r="WDJ354"/>
      <c r="WDK354"/>
      <c r="WDL354"/>
      <c r="WDM354"/>
      <c r="WDN354"/>
      <c r="WDO354"/>
      <c r="WDP354"/>
      <c r="WDQ354"/>
      <c r="WDR354"/>
      <c r="WDS354"/>
      <c r="WDT354"/>
      <c r="WDU354"/>
      <c r="WDV354"/>
      <c r="WDW354"/>
      <c r="WDX354"/>
      <c r="WDY354"/>
      <c r="WDZ354"/>
      <c r="WEA354"/>
      <c r="WEB354"/>
      <c r="WEC354"/>
      <c r="WED354"/>
      <c r="WEE354"/>
      <c r="WEF354"/>
      <c r="WEG354"/>
      <c r="WEH354"/>
      <c r="WEI354"/>
      <c r="WEJ354"/>
      <c r="WEK354"/>
      <c r="WEL354"/>
      <c r="WEM354"/>
      <c r="WEN354"/>
      <c r="WEO354"/>
      <c r="WEP354"/>
      <c r="WEQ354"/>
      <c r="WER354"/>
      <c r="WES354"/>
      <c r="WET354"/>
      <c r="WEU354"/>
      <c r="WEV354"/>
      <c r="WEW354"/>
      <c r="WEX354"/>
      <c r="WEY354"/>
      <c r="WEZ354"/>
      <c r="WFA354"/>
      <c r="WFB354"/>
      <c r="WFC354"/>
      <c r="WFD354"/>
      <c r="WFE354"/>
      <c r="WFF354"/>
      <c r="WFG354"/>
      <c r="WFH354"/>
      <c r="WFI354"/>
      <c r="WFJ354"/>
      <c r="WFK354"/>
      <c r="WFL354"/>
      <c r="WFM354"/>
      <c r="WFN354"/>
      <c r="WFO354"/>
      <c r="WFP354"/>
      <c r="WFQ354"/>
      <c r="WFR354"/>
      <c r="WFS354"/>
      <c r="WFT354"/>
      <c r="WFU354"/>
      <c r="WFV354"/>
      <c r="WFW354"/>
      <c r="WFX354"/>
      <c r="WFY354"/>
      <c r="WFZ354"/>
      <c r="WGA354"/>
      <c r="WGB354"/>
      <c r="WGC354"/>
      <c r="WGD354"/>
      <c r="WGE354"/>
      <c r="WGF354"/>
      <c r="WGG354"/>
      <c r="WGH354"/>
      <c r="WGI354"/>
      <c r="WGJ354"/>
      <c r="WGK354"/>
      <c r="WGL354"/>
      <c r="WGM354"/>
      <c r="WGN354"/>
      <c r="WGO354"/>
      <c r="WGP354"/>
      <c r="WGQ354"/>
      <c r="WGR354"/>
      <c r="WGS354"/>
      <c r="WGT354"/>
      <c r="WGU354"/>
      <c r="WGV354"/>
      <c r="WGW354"/>
      <c r="WGX354"/>
      <c r="WGY354"/>
      <c r="WGZ354"/>
      <c r="WHA354"/>
      <c r="WHB354"/>
      <c r="WHC354"/>
      <c r="WHD354"/>
      <c r="WHE354"/>
      <c r="WHF354"/>
      <c r="WHG354"/>
      <c r="WHH354"/>
      <c r="WHI354"/>
      <c r="WHJ354"/>
      <c r="WHK354"/>
      <c r="WHL354"/>
      <c r="WHM354"/>
      <c r="WHN354"/>
      <c r="WHO354"/>
      <c r="WHP354"/>
      <c r="WHQ354"/>
      <c r="WHR354"/>
      <c r="WHS354"/>
      <c r="WHT354"/>
      <c r="WHU354"/>
      <c r="WHV354"/>
      <c r="WHW354"/>
      <c r="WHX354"/>
      <c r="WHY354"/>
      <c r="WHZ354"/>
      <c r="WIA354"/>
      <c r="WIB354"/>
      <c r="WIC354"/>
      <c r="WID354"/>
      <c r="WIE354"/>
      <c r="WIF354"/>
      <c r="WIG354"/>
      <c r="WIH354"/>
      <c r="WII354"/>
      <c r="WIJ354"/>
      <c r="WIK354"/>
      <c r="WIL354"/>
      <c r="WIM354"/>
      <c r="WIN354"/>
      <c r="WIO354"/>
      <c r="WIP354"/>
      <c r="WIQ354"/>
      <c r="WIR354"/>
      <c r="WIS354"/>
      <c r="WIT354"/>
      <c r="WIU354"/>
      <c r="WIV354"/>
      <c r="WIW354"/>
      <c r="WIX354"/>
      <c r="WIY354"/>
      <c r="WIZ354"/>
      <c r="WJA354"/>
      <c r="WJB354"/>
      <c r="WJC354"/>
      <c r="WJD354"/>
      <c r="WJE354"/>
      <c r="WJF354"/>
      <c r="WJG354"/>
      <c r="WJH354"/>
      <c r="WJI354"/>
      <c r="WJJ354"/>
      <c r="WJK354"/>
      <c r="WJL354"/>
      <c r="WJM354"/>
      <c r="WJN354"/>
      <c r="WJO354"/>
      <c r="WJP354"/>
      <c r="WJQ354"/>
      <c r="WJR354"/>
      <c r="WJS354"/>
      <c r="WJT354"/>
      <c r="WJU354"/>
      <c r="WJV354"/>
      <c r="WJW354"/>
      <c r="WJX354"/>
      <c r="WJY354"/>
      <c r="WJZ354"/>
      <c r="WKA354"/>
      <c r="WKB354"/>
      <c r="WKC354"/>
      <c r="WKD354"/>
      <c r="WKE354"/>
      <c r="WKF354"/>
      <c r="WKG354"/>
      <c r="WKH354"/>
      <c r="WKI354"/>
      <c r="WKJ354"/>
      <c r="WKK354"/>
      <c r="WKL354"/>
      <c r="WKM354"/>
      <c r="WKN354"/>
      <c r="WKO354"/>
      <c r="WKP354"/>
      <c r="WKQ354"/>
      <c r="WKR354"/>
      <c r="WKS354"/>
      <c r="WKT354"/>
      <c r="WKU354"/>
      <c r="WKV354"/>
      <c r="WKW354"/>
      <c r="WKX354"/>
      <c r="WKY354"/>
      <c r="WKZ354"/>
      <c r="WLA354"/>
      <c r="WLB354"/>
      <c r="WLC354"/>
      <c r="WLD354"/>
      <c r="WLE354"/>
      <c r="WLF354"/>
      <c r="WLG354"/>
      <c r="WLH354"/>
      <c r="WLI354"/>
      <c r="WLJ354"/>
      <c r="WLK354"/>
      <c r="WLL354"/>
      <c r="WLM354"/>
      <c r="WLN354"/>
      <c r="WLO354"/>
      <c r="WLP354"/>
      <c r="WLQ354"/>
      <c r="WLR354"/>
      <c r="WLS354"/>
      <c r="WLT354"/>
      <c r="WLU354"/>
      <c r="WLV354"/>
      <c r="WLW354"/>
      <c r="WLX354"/>
      <c r="WLY354"/>
      <c r="WLZ354"/>
      <c r="WMA354"/>
      <c r="WMB354"/>
      <c r="WMC354"/>
      <c r="WMD354"/>
      <c r="WME354"/>
      <c r="WMF354"/>
      <c r="WMG354"/>
      <c r="WMH354"/>
      <c r="WMI354"/>
      <c r="WMJ354"/>
      <c r="WMK354"/>
      <c r="WML354"/>
      <c r="WMM354"/>
      <c r="WMN354"/>
      <c r="WMO354"/>
      <c r="WMP354"/>
      <c r="WMQ354"/>
      <c r="WMR354"/>
      <c r="WMS354"/>
      <c r="WMT354"/>
      <c r="WMU354"/>
      <c r="WMV354"/>
      <c r="WMW354"/>
      <c r="WMX354"/>
      <c r="WMY354"/>
      <c r="WMZ354"/>
      <c r="WNA354"/>
      <c r="WNB354"/>
      <c r="WNC354"/>
      <c r="WND354"/>
      <c r="WNE354"/>
      <c r="WNF354"/>
      <c r="WNG354"/>
      <c r="WNH354"/>
      <c r="WNI354"/>
      <c r="WNJ354"/>
      <c r="WNK354"/>
      <c r="WNL354"/>
      <c r="WNM354"/>
      <c r="WNN354"/>
      <c r="WNO354"/>
      <c r="WNP354"/>
      <c r="WNQ354"/>
      <c r="WNR354"/>
      <c r="WNS354"/>
      <c r="WNT354"/>
      <c r="WNU354"/>
      <c r="WNV354"/>
      <c r="WNW354"/>
      <c r="WNX354"/>
      <c r="WNY354"/>
      <c r="WNZ354"/>
      <c r="WOA354"/>
      <c r="WOB354"/>
      <c r="WOC354"/>
      <c r="WOD354"/>
      <c r="WOE354"/>
      <c r="WOF354"/>
      <c r="WOG354"/>
      <c r="WOH354"/>
      <c r="WOI354"/>
      <c r="WOJ354"/>
      <c r="WOK354"/>
      <c r="WOL354"/>
      <c r="WOM354"/>
      <c r="WON354"/>
      <c r="WOO354"/>
      <c r="WOP354"/>
      <c r="WOQ354"/>
      <c r="WOR354"/>
      <c r="WOS354"/>
      <c r="WOT354"/>
      <c r="WOU354"/>
      <c r="WOV354"/>
      <c r="WOW354"/>
      <c r="WOX354"/>
      <c r="WOY354"/>
      <c r="WOZ354"/>
      <c r="WPA354"/>
      <c r="WPB354"/>
      <c r="WPC354"/>
      <c r="WPD354"/>
      <c r="WPE354"/>
      <c r="WPF354"/>
      <c r="WPG354"/>
      <c r="WPH354"/>
      <c r="WPI354"/>
      <c r="WPJ354"/>
      <c r="WPK354"/>
      <c r="WPL354"/>
      <c r="WPM354"/>
      <c r="WPN354"/>
      <c r="WPO354"/>
      <c r="WPP354"/>
      <c r="WPQ354"/>
      <c r="WPR354"/>
      <c r="WPS354"/>
      <c r="WPT354"/>
      <c r="WPU354"/>
      <c r="WPV354"/>
      <c r="WPW354"/>
      <c r="WPX354"/>
      <c r="WPY354"/>
      <c r="WPZ354"/>
      <c r="WQA354"/>
      <c r="WQB354"/>
      <c r="WQC354"/>
      <c r="WQD354"/>
      <c r="WQE354"/>
      <c r="WQF354"/>
      <c r="WQG354"/>
      <c r="WQH354"/>
      <c r="WQI354"/>
      <c r="WQJ354"/>
      <c r="WQK354"/>
      <c r="WQL354"/>
      <c r="WQM354"/>
      <c r="WQN354"/>
      <c r="WQO354"/>
      <c r="WQP354"/>
      <c r="WQQ354"/>
      <c r="WQR354"/>
      <c r="WQS354"/>
      <c r="WQT354"/>
      <c r="WQU354"/>
      <c r="WQV354"/>
      <c r="WQW354"/>
      <c r="WQX354"/>
      <c r="WQY354"/>
      <c r="WQZ354"/>
      <c r="WRA354"/>
      <c r="WRB354"/>
      <c r="WRC354"/>
      <c r="WRD354"/>
      <c r="WRE354"/>
      <c r="WRF354"/>
      <c r="WRG354"/>
      <c r="WRH354"/>
      <c r="WRI354"/>
      <c r="WRJ354"/>
      <c r="WRK354"/>
      <c r="WRL354"/>
      <c r="WRM354"/>
      <c r="WRN354"/>
      <c r="WRO354"/>
      <c r="WRP354"/>
      <c r="WRQ354"/>
      <c r="WRR354"/>
      <c r="WRS354"/>
      <c r="WRT354"/>
      <c r="WRU354"/>
      <c r="WRV354"/>
      <c r="WRW354"/>
      <c r="WRX354"/>
      <c r="WRY354"/>
      <c r="WRZ354"/>
      <c r="WSA354"/>
      <c r="WSB354"/>
      <c r="WSC354"/>
      <c r="WSD354"/>
      <c r="WSE354"/>
      <c r="WSF354"/>
      <c r="WSG354"/>
      <c r="WSH354"/>
      <c r="WSI354"/>
      <c r="WSJ354"/>
      <c r="WSK354"/>
      <c r="WSL354"/>
      <c r="WSM354"/>
      <c r="WSN354"/>
      <c r="WSO354"/>
      <c r="WSP354"/>
      <c r="WSQ354"/>
      <c r="WSR354"/>
      <c r="WSS354"/>
      <c r="WST354"/>
      <c r="WSU354"/>
      <c r="WSV354"/>
      <c r="WSW354"/>
      <c r="WSX354"/>
      <c r="WSY354"/>
      <c r="WSZ354"/>
      <c r="WTA354"/>
      <c r="WTB354"/>
      <c r="WTC354"/>
      <c r="WTD354"/>
      <c r="WTE354"/>
      <c r="WTF354"/>
      <c r="WTG354"/>
      <c r="WTH354"/>
      <c r="WTI354"/>
      <c r="WTJ354"/>
      <c r="WTK354"/>
      <c r="WTL354"/>
      <c r="WTM354"/>
      <c r="WTN354"/>
      <c r="WTO354"/>
      <c r="WTP354"/>
      <c r="WTQ354"/>
      <c r="WTR354"/>
      <c r="WTS354"/>
      <c r="WTT354"/>
      <c r="WTU354"/>
      <c r="WTV354"/>
      <c r="WTW354"/>
      <c r="WTX354"/>
      <c r="WTY354"/>
      <c r="WTZ354"/>
      <c r="WUA354"/>
      <c r="WUB354"/>
      <c r="WUC354"/>
      <c r="WUD354"/>
      <c r="WUE354"/>
      <c r="WUF354"/>
      <c r="WUG354"/>
      <c r="WUH354"/>
      <c r="WUI354"/>
      <c r="WUJ354"/>
      <c r="WUK354"/>
      <c r="WUL354"/>
      <c r="WUM354"/>
      <c r="WUN354"/>
      <c r="WUO354"/>
      <c r="WUP354"/>
      <c r="WUQ354"/>
      <c r="WUR354"/>
      <c r="WUS354"/>
      <c r="WUT354"/>
      <c r="WUU354"/>
      <c r="WUV354"/>
      <c r="WUW354"/>
      <c r="WUX354"/>
      <c r="WUY354"/>
      <c r="WUZ354"/>
      <c r="WVA354"/>
      <c r="WVB354"/>
      <c r="WVC354"/>
      <c r="WVD354"/>
      <c r="WVE354"/>
      <c r="WVF354"/>
      <c r="WVG354"/>
      <c r="WVH354"/>
      <c r="WVI354"/>
      <c r="WVJ354"/>
      <c r="WVK354"/>
      <c r="WVL354"/>
      <c r="WVM354"/>
      <c r="WVN354"/>
      <c r="WVO354"/>
      <c r="WVP354"/>
      <c r="WVQ354"/>
      <c r="WVR354"/>
      <c r="WVS354"/>
      <c r="WVT354"/>
      <c r="WVU354"/>
      <c r="WVV354"/>
      <c r="WVW354"/>
      <c r="WVX354"/>
      <c r="WVY354"/>
      <c r="WVZ354"/>
      <c r="WWA354"/>
      <c r="WWB354"/>
      <c r="WWC354"/>
      <c r="WWD354"/>
      <c r="WWE354"/>
      <c r="WWF354"/>
      <c r="WWG354"/>
      <c r="WWH354"/>
      <c r="WWI354"/>
      <c r="WWJ354"/>
      <c r="WWK354"/>
      <c r="WWL354"/>
      <c r="WWM354"/>
      <c r="WWN354"/>
      <c r="WWO354"/>
      <c r="WWP354"/>
      <c r="WWQ354"/>
      <c r="WWR354"/>
      <c r="WWS354"/>
      <c r="WWT354"/>
      <c r="WWU354"/>
      <c r="WWV354"/>
      <c r="WWW354"/>
      <c r="WWX354"/>
      <c r="WWY354"/>
      <c r="WWZ354"/>
      <c r="WXA354"/>
      <c r="WXB354"/>
      <c r="WXC354"/>
      <c r="WXD354"/>
      <c r="WXE354"/>
      <c r="WXF354"/>
      <c r="WXG354"/>
      <c r="WXH354"/>
      <c r="WXI354"/>
      <c r="WXJ354"/>
      <c r="WXK354"/>
      <c r="WXL354"/>
      <c r="WXM354"/>
      <c r="WXN354"/>
      <c r="WXO354"/>
      <c r="WXP354"/>
      <c r="WXQ354"/>
      <c r="WXR354"/>
      <c r="WXS354"/>
      <c r="WXT354"/>
      <c r="WXU354"/>
      <c r="WXV354"/>
      <c r="WXW354"/>
      <c r="WXX354"/>
      <c r="WXY354"/>
      <c r="WXZ354"/>
      <c r="WYA354"/>
      <c r="WYB354"/>
      <c r="WYC354"/>
      <c r="WYD354"/>
      <c r="WYE354"/>
      <c r="WYF354"/>
      <c r="WYG354"/>
      <c r="WYH354"/>
      <c r="WYI354"/>
      <c r="WYJ354"/>
      <c r="WYK354"/>
      <c r="WYL354"/>
      <c r="WYM354"/>
      <c r="WYN354"/>
      <c r="WYO354"/>
      <c r="WYP354"/>
      <c r="WYQ354"/>
      <c r="WYR354"/>
      <c r="WYS354"/>
      <c r="WYT354"/>
      <c r="WYU354"/>
      <c r="WYV354"/>
      <c r="WYW354"/>
      <c r="WYX354"/>
      <c r="WYY354"/>
      <c r="WYZ354"/>
      <c r="WZA354"/>
      <c r="WZB354"/>
      <c r="WZC354"/>
      <c r="WZD354"/>
      <c r="WZE354"/>
      <c r="WZF354"/>
      <c r="WZG354"/>
      <c r="WZH354"/>
      <c r="WZI354"/>
      <c r="WZJ354"/>
      <c r="WZK354"/>
      <c r="WZL354"/>
      <c r="WZM354"/>
      <c r="WZN354"/>
      <c r="WZO354"/>
      <c r="WZP354"/>
      <c r="WZQ354"/>
      <c r="WZR354"/>
      <c r="WZS354"/>
      <c r="WZT354"/>
      <c r="WZU354"/>
      <c r="WZV354"/>
      <c r="WZW354"/>
      <c r="WZX354"/>
      <c r="WZY354"/>
      <c r="WZZ354"/>
      <c r="XAA354"/>
      <c r="XAB354"/>
      <c r="XAC354"/>
      <c r="XAD354"/>
      <c r="XAE354"/>
      <c r="XAF354"/>
      <c r="XAG354"/>
      <c r="XAH354"/>
      <c r="XAI354"/>
      <c r="XAJ354"/>
      <c r="XAK354"/>
      <c r="XAL354"/>
      <c r="XAM354"/>
      <c r="XAN354"/>
      <c r="XAO354"/>
      <c r="XAP354"/>
      <c r="XAQ354"/>
      <c r="XAR354"/>
      <c r="XAS354"/>
      <c r="XAT354"/>
      <c r="XAU354"/>
      <c r="XAV354"/>
      <c r="XAW354"/>
      <c r="XAX354"/>
      <c r="XAY354"/>
      <c r="XAZ354"/>
      <c r="XBA354"/>
      <c r="XBB354"/>
      <c r="XBC354"/>
      <c r="XBD354"/>
      <c r="XBE354"/>
      <c r="XBF354"/>
      <c r="XBG354"/>
      <c r="XBH354"/>
      <c r="XBI354"/>
      <c r="XBJ354"/>
      <c r="XBK354"/>
      <c r="XBL354"/>
      <c r="XBM354"/>
      <c r="XBN354"/>
      <c r="XBO354"/>
      <c r="XBP354"/>
      <c r="XBQ354"/>
      <c r="XBR354"/>
      <c r="XBS354"/>
      <c r="XBT354"/>
      <c r="XBU354"/>
      <c r="XBV354"/>
      <c r="XBW354"/>
      <c r="XBX354"/>
      <c r="XBY354"/>
      <c r="XBZ354"/>
      <c r="XCA354"/>
      <c r="XCB354"/>
      <c r="XCC354"/>
      <c r="XCD354"/>
      <c r="XCE354"/>
      <c r="XCF354"/>
      <c r="XCG354"/>
      <c r="XCH354"/>
      <c r="XCI354"/>
      <c r="XCJ354"/>
      <c r="XCK354"/>
      <c r="XCL354"/>
      <c r="XCM354"/>
      <c r="XCN354"/>
      <c r="XCO354"/>
      <c r="XCP354"/>
      <c r="XCQ354"/>
      <c r="XCR354"/>
      <c r="XCS354"/>
      <c r="XCT354"/>
      <c r="XCU354"/>
      <c r="XCV354"/>
      <c r="XCW354"/>
      <c r="XCX354"/>
      <c r="XCY354"/>
      <c r="XCZ354"/>
      <c r="XDA354"/>
      <c r="XDB354"/>
      <c r="XDC354"/>
      <c r="XDD354"/>
      <c r="XDE354"/>
      <c r="XDF354"/>
      <c r="XDG354"/>
      <c r="XDH354"/>
      <c r="XDI354"/>
      <c r="XDJ354"/>
      <c r="XDK354"/>
      <c r="XDL354"/>
      <c r="XDM354"/>
      <c r="XDN354"/>
      <c r="XDO354"/>
      <c r="XDP354"/>
      <c r="XDQ354"/>
      <c r="XDR354"/>
      <c r="XDS354"/>
      <c r="XDT354"/>
      <c r="XDU354"/>
      <c r="XDV354"/>
      <c r="XDW354"/>
      <c r="XDX354"/>
      <c r="XDY354"/>
      <c r="XDZ354"/>
      <c r="XEA354"/>
      <c r="XEB354"/>
      <c r="XEC354"/>
      <c r="XED354"/>
      <c r="XEE354"/>
      <c r="XEF354"/>
      <c r="XEG354"/>
      <c r="XEH354"/>
      <c r="XEI354"/>
      <c r="XEJ354"/>
      <c r="XEK354"/>
      <c r="XEL354"/>
      <c r="XEM354"/>
      <c r="XEN354"/>
      <c r="XEO354"/>
      <c r="XEP354"/>
      <c r="XEQ354"/>
      <c r="XER354"/>
      <c r="XES354"/>
      <c r="XET354"/>
      <c r="XEU354"/>
      <c r="XEV354"/>
      <c r="XEW354"/>
      <c r="XEX354"/>
      <c r="XEY354"/>
      <c r="XEZ354"/>
      <c r="XFA354"/>
      <c r="XFB354"/>
      <c r="XFC354"/>
      <c r="XFD354"/>
    </row>
    <row r="358" spans="2:16384" ht="18.75">
      <c r="B358" s="43" t="s">
        <v>351</v>
      </c>
    </row>
    <row r="360" spans="2:16384" ht="15.75">
      <c r="B360" s="107" t="s">
        <v>444</v>
      </c>
    </row>
    <row r="362" spans="2:16384">
      <c r="B362" s="1496" t="s">
        <v>352</v>
      </c>
      <c r="C362" s="1497"/>
      <c r="D362" s="251">
        <f>'3. Inputs'!E404</f>
        <v>1000</v>
      </c>
      <c r="F362" s="1496" t="s">
        <v>411</v>
      </c>
      <c r="G362" s="1498"/>
      <c r="H362" s="464">
        <f>-SUM(C375:BA375)</f>
        <v>1295.0457496545666</v>
      </c>
    </row>
    <row r="364" spans="2:16384">
      <c r="B364" s="1496" t="s">
        <v>410</v>
      </c>
      <c r="C364" s="1497"/>
      <c r="D364" s="251">
        <f>'3. Inputs'!E406</f>
        <v>10</v>
      </c>
      <c r="F364" s="1496" t="s">
        <v>412</v>
      </c>
      <c r="G364" s="1498"/>
      <c r="H364" s="464">
        <f>H362-D362</f>
        <v>295.04574965456663</v>
      </c>
    </row>
    <row r="366" spans="2:16384">
      <c r="B366" s="1496" t="s">
        <v>353</v>
      </c>
      <c r="C366" s="1497"/>
      <c r="D366" s="437">
        <f>'3. Inputs'!E408</f>
        <v>0.05</v>
      </c>
    </row>
    <row r="369" spans="2:16384">
      <c r="BQ369" s="98"/>
      <c r="BR369" s="98"/>
      <c r="BS369" s="98"/>
      <c r="BT369" s="98"/>
      <c r="BU369" s="98"/>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c r="EO369" s="98"/>
      <c r="EP369" s="98"/>
      <c r="EQ369" s="98"/>
      <c r="ER369" s="98"/>
      <c r="ES369" s="98"/>
      <c r="ET369" s="98"/>
      <c r="EU369" s="98"/>
      <c r="EV369" s="98"/>
      <c r="EW369" s="98"/>
      <c r="EX369" s="98"/>
      <c r="EY369" s="98"/>
      <c r="EZ369" s="98"/>
      <c r="FA369" s="98"/>
      <c r="FB369" s="98"/>
      <c r="FC369" s="98"/>
      <c r="FD369" s="98"/>
      <c r="FE369" s="98"/>
      <c r="FF369" s="98"/>
      <c r="FG369" s="98"/>
      <c r="FH369" s="98"/>
      <c r="FI369" s="98"/>
      <c r="FJ369" s="98"/>
      <c r="FK369" s="98"/>
      <c r="FL369" s="98"/>
      <c r="FM369" s="98"/>
      <c r="FN369" s="98"/>
      <c r="FO369" s="98"/>
      <c r="FP369" s="98"/>
      <c r="FQ369" s="98"/>
      <c r="FR369" s="98"/>
      <c r="FS369" s="98"/>
      <c r="FT369" s="98"/>
      <c r="FU369" s="98"/>
      <c r="FV369" s="98"/>
      <c r="FW369" s="98"/>
      <c r="FX369" s="98"/>
      <c r="FY369" s="98"/>
      <c r="FZ369" s="98"/>
      <c r="GA369" s="98"/>
      <c r="GB369" s="98"/>
      <c r="GC369" s="98"/>
      <c r="GD369" s="98"/>
      <c r="GE369" s="98"/>
      <c r="GF369" s="98"/>
      <c r="GG369" s="98"/>
      <c r="GH369" s="98"/>
      <c r="GI369" s="98"/>
      <c r="GJ369" s="98"/>
      <c r="GK369" s="98"/>
      <c r="GL369" s="98"/>
      <c r="GM369" s="98"/>
      <c r="GN369" s="98"/>
      <c r="GO369" s="98"/>
      <c r="GP369" s="98"/>
      <c r="GQ369" s="98"/>
      <c r="GR369" s="98"/>
      <c r="GS369" s="98"/>
      <c r="GT369" s="98"/>
      <c r="GU369" s="98"/>
      <c r="GV369" s="98"/>
      <c r="GW369" s="98"/>
      <c r="GX369" s="98"/>
      <c r="GY369" s="98"/>
      <c r="GZ369" s="98"/>
      <c r="HA369" s="98"/>
      <c r="HB369" s="98"/>
      <c r="HC369" s="98"/>
      <c r="HD369" s="98"/>
      <c r="HE369" s="98"/>
      <c r="HF369" s="98"/>
      <c r="HG369" s="98"/>
      <c r="HH369" s="98"/>
      <c r="HI369" s="98"/>
      <c r="HJ369" s="98"/>
      <c r="HK369" s="98"/>
      <c r="HL369" s="98"/>
      <c r="HM369" s="98"/>
      <c r="HN369" s="98"/>
      <c r="HO369" s="98"/>
      <c r="HP369" s="98"/>
      <c r="HQ369" s="98"/>
      <c r="HR369" s="98"/>
      <c r="HS369" s="98"/>
      <c r="HT369" s="98"/>
      <c r="HU369" s="98"/>
      <c r="HV369" s="98"/>
      <c r="HW369" s="98"/>
      <c r="HX369" s="98"/>
      <c r="HY369" s="98"/>
      <c r="HZ369" s="98"/>
      <c r="IA369" s="98"/>
      <c r="IB369" s="98"/>
      <c r="IC369" s="98"/>
      <c r="ID369" s="98"/>
      <c r="IE369" s="98"/>
      <c r="IF369" s="98"/>
      <c r="IG369" s="98"/>
      <c r="IH369" s="98"/>
      <c r="II369" s="98"/>
      <c r="IJ369" s="98"/>
      <c r="IK369" s="98"/>
      <c r="IL369" s="98"/>
      <c r="IM369" s="98"/>
      <c r="IN369" s="98"/>
      <c r="IO369" s="98"/>
      <c r="IP369" s="98"/>
      <c r="IQ369" s="98"/>
      <c r="IR369" s="98"/>
      <c r="IS369" s="98"/>
      <c r="IT369" s="98"/>
      <c r="IU369" s="98"/>
      <c r="IV369" s="98"/>
      <c r="IW369" s="98"/>
      <c r="IX369" s="98"/>
      <c r="IY369" s="98"/>
      <c r="IZ369" s="98"/>
      <c r="JA369" s="98"/>
      <c r="JB369" s="98"/>
      <c r="JC369" s="98"/>
      <c r="JD369" s="98"/>
      <c r="JE369" s="98"/>
      <c r="JF369" s="98"/>
      <c r="JG369" s="98"/>
      <c r="JH369" s="98"/>
      <c r="JI369" s="98"/>
      <c r="JJ369" s="98"/>
      <c r="JK369" s="98"/>
      <c r="JL369" s="98"/>
      <c r="JM369" s="98"/>
      <c r="JN369" s="98"/>
      <c r="JO369" s="98"/>
      <c r="JP369" s="98"/>
      <c r="JQ369" s="98"/>
      <c r="JR369" s="98"/>
      <c r="JS369" s="98"/>
      <c r="JT369" s="98"/>
      <c r="JU369" s="98"/>
      <c r="JV369" s="98"/>
      <c r="JW369" s="98"/>
      <c r="JX369" s="98"/>
      <c r="JY369" s="98"/>
      <c r="JZ369" s="98"/>
      <c r="KA369" s="98"/>
      <c r="KB369" s="98"/>
      <c r="KC369" s="98"/>
      <c r="KD369" s="98"/>
      <c r="KE369" s="98"/>
      <c r="KF369" s="98"/>
      <c r="KG369" s="98"/>
      <c r="KH369" s="98"/>
      <c r="KI369" s="98"/>
      <c r="KJ369" s="98"/>
      <c r="KK369" s="98"/>
      <c r="KL369" s="98"/>
      <c r="KM369" s="98"/>
      <c r="KN369" s="98"/>
      <c r="KO369" s="98"/>
      <c r="KP369" s="98"/>
      <c r="KQ369" s="98"/>
      <c r="KR369" s="98"/>
      <c r="KS369" s="98"/>
      <c r="KT369" s="98"/>
      <c r="KU369" s="98"/>
      <c r="KV369" s="98"/>
      <c r="KW369" s="98"/>
      <c r="KX369" s="98"/>
      <c r="KY369" s="98"/>
      <c r="KZ369" s="98"/>
      <c r="LA369" s="98"/>
      <c r="LB369" s="98"/>
      <c r="LC369" s="98"/>
      <c r="LD369" s="98"/>
      <c r="LE369" s="98"/>
      <c r="LF369" s="98"/>
      <c r="LG369" s="98"/>
      <c r="LH369" s="98"/>
      <c r="LI369" s="98"/>
      <c r="LJ369" s="98"/>
      <c r="LK369" s="98"/>
      <c r="LL369" s="98"/>
      <c r="LM369" s="98"/>
      <c r="LN369" s="98"/>
      <c r="LO369" s="98"/>
      <c r="LP369" s="98"/>
      <c r="LQ369" s="98"/>
      <c r="LR369" s="98"/>
      <c r="LS369" s="98"/>
      <c r="LT369" s="98"/>
      <c r="LU369" s="98"/>
      <c r="LV369" s="98"/>
      <c r="LW369" s="98"/>
      <c r="LX369" s="98"/>
      <c r="LY369" s="98"/>
      <c r="LZ369" s="98"/>
      <c r="MA369" s="98"/>
      <c r="MB369" s="98"/>
      <c r="MC369" s="98"/>
      <c r="MD369" s="98"/>
      <c r="ME369" s="98"/>
      <c r="MF369" s="98"/>
      <c r="MG369" s="98"/>
      <c r="MH369" s="98"/>
      <c r="MI369" s="98"/>
      <c r="MJ369" s="98"/>
      <c r="MK369" s="98"/>
      <c r="ML369" s="98"/>
      <c r="MM369" s="98"/>
      <c r="MN369" s="98"/>
      <c r="MO369" s="98"/>
      <c r="MP369" s="98"/>
      <c r="MQ369" s="98"/>
      <c r="MR369" s="98"/>
      <c r="MS369" s="98"/>
      <c r="MT369" s="98"/>
      <c r="MU369" s="98"/>
      <c r="MV369" s="98"/>
      <c r="MW369" s="98"/>
      <c r="MX369" s="98"/>
      <c r="MY369" s="98"/>
      <c r="MZ369" s="98"/>
      <c r="NA369" s="98"/>
      <c r="NB369" s="98"/>
      <c r="NC369" s="98"/>
      <c r="ND369" s="98"/>
      <c r="NE369" s="98"/>
      <c r="NF369" s="98"/>
      <c r="NG369" s="98"/>
      <c r="NH369" s="98"/>
      <c r="NI369" s="98"/>
      <c r="NJ369" s="98"/>
      <c r="NK369" s="98"/>
      <c r="NL369" s="98"/>
      <c r="NM369" s="98"/>
      <c r="NN369" s="98"/>
      <c r="NO369" s="98"/>
      <c r="NP369" s="98"/>
      <c r="NQ369" s="98"/>
      <c r="NR369" s="98"/>
      <c r="NS369" s="98"/>
      <c r="NT369" s="98"/>
      <c r="NU369" s="98"/>
      <c r="NV369" s="98"/>
      <c r="NW369" s="98"/>
      <c r="NX369" s="98"/>
      <c r="NY369" s="98"/>
      <c r="NZ369" s="98"/>
      <c r="OA369" s="98"/>
      <c r="OB369" s="98"/>
      <c r="OC369" s="98"/>
      <c r="OD369" s="98"/>
      <c r="OE369" s="98"/>
      <c r="OF369" s="98"/>
      <c r="OG369" s="98"/>
      <c r="OH369" s="98"/>
      <c r="OI369" s="98"/>
      <c r="OJ369" s="98"/>
      <c r="OK369" s="98"/>
      <c r="OL369" s="98"/>
      <c r="OM369" s="98"/>
      <c r="ON369" s="98"/>
      <c r="OO369" s="98"/>
      <c r="OP369" s="98"/>
      <c r="OQ369" s="98"/>
      <c r="OR369" s="98"/>
      <c r="OS369" s="98"/>
      <c r="OT369" s="98"/>
      <c r="OU369" s="98"/>
      <c r="OV369" s="98"/>
      <c r="OW369" s="98"/>
      <c r="OX369" s="98"/>
      <c r="OY369" s="98"/>
      <c r="OZ369" s="98"/>
      <c r="PA369" s="98"/>
      <c r="PB369" s="98"/>
      <c r="PC369" s="98"/>
      <c r="PD369" s="98"/>
      <c r="PE369" s="98"/>
      <c r="PF369" s="98"/>
      <c r="PG369" s="98"/>
      <c r="PH369" s="98"/>
      <c r="PI369" s="98"/>
      <c r="PJ369" s="98"/>
      <c r="PK369" s="98"/>
      <c r="PL369" s="98"/>
      <c r="PM369" s="98"/>
      <c r="PN369" s="98"/>
      <c r="PO369" s="98"/>
      <c r="PP369" s="98"/>
      <c r="PQ369" s="98"/>
      <c r="PR369" s="98"/>
      <c r="PS369" s="98"/>
      <c r="PT369" s="98"/>
      <c r="PU369" s="98"/>
      <c r="PV369" s="98"/>
      <c r="PW369" s="98"/>
      <c r="PX369" s="98"/>
      <c r="PY369" s="98"/>
      <c r="PZ369" s="98"/>
      <c r="QA369" s="98"/>
      <c r="QB369" s="98"/>
      <c r="QC369" s="98"/>
      <c r="QD369" s="98"/>
      <c r="QE369" s="98"/>
      <c r="QF369" s="98"/>
      <c r="QG369" s="98"/>
      <c r="QH369" s="98"/>
      <c r="QI369" s="98"/>
      <c r="QJ369" s="98"/>
      <c r="QK369" s="98"/>
      <c r="QL369" s="98"/>
      <c r="QM369" s="98"/>
      <c r="QN369" s="98"/>
      <c r="QO369" s="98"/>
      <c r="QP369" s="98"/>
      <c r="QQ369" s="98"/>
      <c r="QR369" s="98"/>
      <c r="QS369" s="98"/>
      <c r="QT369" s="98"/>
      <c r="QU369" s="98"/>
      <c r="QV369" s="98"/>
      <c r="QW369" s="98"/>
      <c r="QX369" s="98"/>
      <c r="QY369" s="98"/>
      <c r="QZ369" s="98"/>
      <c r="RA369" s="98"/>
      <c r="RB369" s="98"/>
      <c r="RC369" s="98"/>
      <c r="RD369" s="98"/>
      <c r="RE369" s="98"/>
      <c r="RF369" s="98"/>
      <c r="RG369" s="98"/>
      <c r="RH369" s="98"/>
      <c r="RI369" s="98"/>
      <c r="RJ369" s="98"/>
      <c r="RK369" s="98"/>
      <c r="RL369" s="98"/>
      <c r="RM369" s="98"/>
      <c r="RN369" s="98"/>
      <c r="RO369" s="98"/>
      <c r="RP369" s="98"/>
      <c r="RQ369" s="98"/>
      <c r="RR369" s="98"/>
      <c r="RS369" s="98"/>
      <c r="RT369" s="98"/>
      <c r="RU369" s="98"/>
      <c r="RV369" s="98"/>
      <c r="RW369" s="98"/>
      <c r="RX369" s="98"/>
      <c r="RY369" s="98"/>
      <c r="RZ369" s="98"/>
      <c r="SA369" s="98"/>
      <c r="SB369" s="98"/>
      <c r="SC369" s="98"/>
      <c r="SD369" s="98"/>
      <c r="SE369" s="98"/>
      <c r="SF369" s="98"/>
      <c r="SG369" s="98"/>
      <c r="SH369" s="98"/>
      <c r="SI369" s="98"/>
      <c r="SJ369" s="98"/>
      <c r="SK369" s="98"/>
      <c r="SL369" s="98"/>
      <c r="SM369" s="98"/>
      <c r="SN369" s="98"/>
      <c r="SO369" s="98"/>
      <c r="SP369" s="98"/>
      <c r="SQ369" s="98"/>
      <c r="SR369" s="98"/>
      <c r="SS369" s="98"/>
      <c r="ST369" s="98"/>
      <c r="SU369" s="98"/>
      <c r="SV369" s="98"/>
      <c r="SW369" s="98"/>
      <c r="SX369" s="98"/>
      <c r="SY369" s="98"/>
      <c r="SZ369" s="98"/>
      <c r="TA369" s="98"/>
      <c r="TB369" s="98"/>
      <c r="TC369" s="98"/>
      <c r="TD369" s="98"/>
      <c r="TE369" s="98"/>
      <c r="TF369" s="98"/>
      <c r="TG369" s="98"/>
      <c r="TH369" s="98"/>
      <c r="TI369" s="98"/>
      <c r="TJ369" s="98"/>
      <c r="TK369" s="98"/>
      <c r="TL369" s="98"/>
      <c r="TM369" s="98"/>
      <c r="TN369" s="98"/>
      <c r="TO369" s="98"/>
      <c r="TP369" s="98"/>
      <c r="TQ369" s="98"/>
      <c r="TR369" s="98"/>
      <c r="TS369" s="98"/>
      <c r="TT369" s="98"/>
      <c r="TU369" s="98"/>
      <c r="TV369" s="98"/>
      <c r="TW369" s="98"/>
      <c r="TX369" s="98"/>
      <c r="TY369" s="98"/>
      <c r="TZ369" s="98"/>
      <c r="UA369" s="98"/>
      <c r="UB369" s="98"/>
      <c r="UC369" s="98"/>
      <c r="UD369" s="98"/>
      <c r="UE369" s="98"/>
      <c r="UF369" s="98"/>
      <c r="UG369" s="98"/>
      <c r="UH369" s="98"/>
      <c r="UI369" s="98"/>
      <c r="UJ369" s="98"/>
      <c r="UK369" s="98"/>
      <c r="UL369" s="98"/>
      <c r="UM369" s="98"/>
      <c r="UN369" s="98"/>
      <c r="UO369" s="98"/>
      <c r="UP369" s="98"/>
      <c r="UQ369" s="98"/>
      <c r="UR369" s="98"/>
      <c r="US369" s="98"/>
      <c r="UT369" s="98"/>
      <c r="UU369" s="98"/>
      <c r="UV369" s="98"/>
      <c r="UW369" s="98"/>
      <c r="UX369" s="98"/>
      <c r="UY369" s="98"/>
      <c r="UZ369" s="98"/>
      <c r="VA369" s="98"/>
      <c r="VB369" s="98"/>
      <c r="VC369" s="98"/>
      <c r="VD369" s="98"/>
      <c r="VE369" s="98"/>
      <c r="VF369" s="98"/>
      <c r="VG369" s="98"/>
      <c r="VH369" s="98"/>
      <c r="VI369" s="98"/>
      <c r="VJ369" s="98"/>
      <c r="VK369" s="98"/>
      <c r="VL369" s="98"/>
      <c r="VM369" s="98"/>
      <c r="VN369" s="98"/>
      <c r="VO369" s="98"/>
      <c r="VP369" s="98"/>
      <c r="VQ369" s="98"/>
      <c r="VR369" s="98"/>
      <c r="VS369" s="98"/>
      <c r="VT369" s="98"/>
      <c r="VU369" s="98"/>
      <c r="VV369" s="98"/>
      <c r="VW369" s="98"/>
      <c r="VX369" s="98"/>
      <c r="VY369" s="98"/>
      <c r="VZ369" s="98"/>
      <c r="WA369" s="98"/>
      <c r="WB369" s="98"/>
      <c r="WC369" s="98"/>
      <c r="WD369" s="98"/>
      <c r="WE369" s="98"/>
      <c r="WF369" s="98"/>
      <c r="WG369" s="98"/>
      <c r="WH369" s="98"/>
      <c r="WI369" s="98"/>
      <c r="WJ369" s="98"/>
      <c r="WK369" s="98"/>
      <c r="WL369" s="98"/>
      <c r="WM369" s="98"/>
      <c r="WN369" s="98"/>
      <c r="WO369" s="98"/>
      <c r="WP369" s="98"/>
      <c r="WQ369" s="98"/>
      <c r="WR369" s="98"/>
      <c r="WS369" s="98"/>
      <c r="WT369" s="98"/>
      <c r="WU369" s="98"/>
      <c r="WV369" s="98"/>
      <c r="WW369" s="98"/>
      <c r="WX369" s="98"/>
      <c r="WY369" s="98"/>
      <c r="WZ369" s="98"/>
      <c r="XA369" s="98"/>
      <c r="XB369" s="98"/>
      <c r="XC369" s="98"/>
      <c r="XD369" s="98"/>
      <c r="XE369" s="98"/>
      <c r="XF369" s="98"/>
      <c r="XG369" s="98"/>
      <c r="XH369" s="98"/>
      <c r="XI369" s="98"/>
      <c r="XJ369" s="98"/>
      <c r="XK369" s="98"/>
      <c r="XL369" s="98"/>
      <c r="XM369" s="98"/>
      <c r="XN369" s="98"/>
      <c r="XO369" s="98"/>
      <c r="XP369" s="98"/>
      <c r="XQ369" s="98"/>
      <c r="XR369" s="98"/>
      <c r="XS369" s="98"/>
      <c r="XT369" s="98"/>
      <c r="XU369" s="98"/>
      <c r="XV369" s="98"/>
      <c r="XW369" s="98"/>
      <c r="XX369" s="98"/>
      <c r="XY369" s="98"/>
      <c r="XZ369" s="98"/>
      <c r="YA369" s="98"/>
      <c r="YB369" s="98"/>
      <c r="YC369" s="98"/>
      <c r="YD369" s="98"/>
      <c r="YE369" s="98"/>
      <c r="YF369" s="98"/>
      <c r="YG369" s="98"/>
      <c r="YH369" s="98"/>
      <c r="YI369" s="98"/>
      <c r="YJ369" s="98"/>
      <c r="YK369" s="98"/>
      <c r="YL369" s="98"/>
      <c r="YM369" s="98"/>
      <c r="YN369" s="98"/>
      <c r="YO369" s="98"/>
      <c r="YP369" s="98"/>
      <c r="YQ369" s="98"/>
      <c r="YR369" s="98"/>
      <c r="YS369" s="98"/>
      <c r="YT369" s="98"/>
      <c r="YU369" s="98"/>
      <c r="YV369" s="98"/>
      <c r="YW369" s="98"/>
      <c r="YX369" s="98"/>
      <c r="YY369" s="98"/>
      <c r="YZ369" s="98"/>
      <c r="ZA369" s="98"/>
      <c r="ZB369" s="98"/>
      <c r="ZC369" s="98"/>
      <c r="ZD369" s="98"/>
      <c r="ZE369" s="98"/>
      <c r="ZF369" s="98"/>
      <c r="ZG369" s="98"/>
      <c r="ZH369" s="98"/>
      <c r="ZI369" s="98"/>
      <c r="ZJ369" s="98"/>
      <c r="ZK369" s="98"/>
      <c r="ZL369" s="98"/>
      <c r="ZM369" s="98"/>
      <c r="ZN369" s="98"/>
      <c r="ZO369" s="98"/>
      <c r="ZP369" s="98"/>
      <c r="ZQ369" s="98"/>
      <c r="ZR369" s="98"/>
      <c r="ZS369" s="98"/>
      <c r="ZT369" s="98"/>
      <c r="ZU369" s="98"/>
      <c r="ZV369" s="98"/>
      <c r="ZW369" s="98"/>
      <c r="ZX369" s="98"/>
      <c r="ZY369" s="98"/>
      <c r="ZZ369" s="98"/>
      <c r="AAA369" s="98"/>
      <c r="AAB369" s="98"/>
      <c r="AAC369" s="98"/>
      <c r="AAD369" s="98"/>
      <c r="AAE369" s="98"/>
      <c r="AAF369" s="98"/>
      <c r="AAG369" s="98"/>
      <c r="AAH369" s="98"/>
      <c r="AAI369" s="98"/>
      <c r="AAJ369" s="98"/>
      <c r="AAK369" s="98"/>
      <c r="AAL369" s="98"/>
      <c r="AAM369" s="98"/>
      <c r="AAN369" s="98"/>
      <c r="AAO369" s="98"/>
      <c r="AAP369" s="98"/>
      <c r="AAQ369" s="98"/>
      <c r="AAR369" s="98"/>
      <c r="AAS369" s="98"/>
      <c r="AAT369" s="98"/>
      <c r="AAU369" s="98"/>
      <c r="AAV369" s="98"/>
      <c r="AAW369" s="98"/>
      <c r="AAX369" s="98"/>
      <c r="AAY369" s="98"/>
      <c r="AAZ369" s="98"/>
      <c r="ABA369" s="98"/>
      <c r="ABB369" s="98"/>
      <c r="ABC369" s="98"/>
      <c r="ABD369" s="98"/>
      <c r="ABE369" s="98"/>
      <c r="ABF369" s="98"/>
      <c r="ABG369" s="98"/>
      <c r="ABH369" s="98"/>
      <c r="ABI369" s="98"/>
      <c r="ABJ369" s="98"/>
      <c r="ABK369" s="98"/>
      <c r="ABL369" s="98"/>
      <c r="ABM369" s="98"/>
      <c r="ABN369" s="98"/>
      <c r="ABO369" s="98"/>
      <c r="ABP369" s="98"/>
      <c r="ABQ369" s="98"/>
      <c r="ABR369" s="98"/>
      <c r="ABS369" s="98"/>
      <c r="ABT369" s="98"/>
      <c r="ABU369" s="98"/>
      <c r="ABV369" s="98"/>
      <c r="ABW369" s="98"/>
      <c r="ABX369" s="98"/>
      <c r="ABY369" s="98"/>
      <c r="ABZ369" s="98"/>
      <c r="ACA369" s="98"/>
      <c r="ACB369" s="98"/>
      <c r="ACC369" s="98"/>
      <c r="ACD369" s="98"/>
      <c r="ACE369" s="98"/>
      <c r="ACF369" s="98"/>
      <c r="ACG369" s="98"/>
      <c r="ACH369" s="98"/>
      <c r="ACI369" s="98"/>
      <c r="ACJ369" s="98"/>
      <c r="ACK369" s="98"/>
      <c r="ACL369" s="98"/>
      <c r="ACM369" s="98"/>
      <c r="ACN369" s="98"/>
      <c r="ACO369" s="98"/>
      <c r="ACP369" s="98"/>
      <c r="ACQ369" s="98"/>
      <c r="ACR369" s="98"/>
      <c r="ACS369" s="98"/>
      <c r="ACT369" s="98"/>
      <c r="ACU369" s="98"/>
      <c r="ACV369" s="98"/>
      <c r="ACW369" s="98"/>
      <c r="ACX369" s="98"/>
      <c r="ACY369" s="98"/>
      <c r="ACZ369" s="98"/>
      <c r="ADA369" s="98"/>
      <c r="ADB369" s="98"/>
      <c r="ADC369" s="98"/>
      <c r="ADD369" s="98"/>
      <c r="ADE369" s="98"/>
      <c r="ADF369" s="98"/>
      <c r="ADG369" s="98"/>
      <c r="ADH369" s="98"/>
      <c r="ADI369" s="98"/>
      <c r="ADJ369" s="98"/>
      <c r="ADK369" s="98"/>
      <c r="ADL369" s="98"/>
      <c r="ADM369" s="98"/>
      <c r="ADN369" s="98"/>
      <c r="ADO369" s="98"/>
      <c r="ADP369" s="98"/>
      <c r="ADQ369" s="98"/>
      <c r="ADR369" s="98"/>
      <c r="ADS369" s="98"/>
      <c r="ADT369" s="98"/>
      <c r="ADU369" s="98"/>
      <c r="ADV369" s="98"/>
      <c r="ADW369" s="98"/>
      <c r="ADX369" s="98"/>
      <c r="ADY369" s="98"/>
      <c r="ADZ369" s="98"/>
      <c r="AEA369" s="98"/>
      <c r="AEB369" s="98"/>
      <c r="AEC369" s="98"/>
      <c r="AED369" s="98"/>
      <c r="AEE369" s="98"/>
      <c r="AEF369" s="98"/>
      <c r="AEG369" s="98"/>
      <c r="AEH369" s="98"/>
      <c r="AEI369" s="98"/>
      <c r="AEJ369" s="98"/>
      <c r="AEK369" s="98"/>
      <c r="AEL369" s="98"/>
      <c r="AEM369" s="98"/>
      <c r="AEN369" s="98"/>
      <c r="AEO369" s="98"/>
      <c r="AEP369" s="98"/>
      <c r="AEQ369" s="98"/>
      <c r="AER369" s="98"/>
      <c r="AES369" s="98"/>
      <c r="AET369" s="98"/>
      <c r="AEU369" s="98"/>
      <c r="AEV369" s="98"/>
      <c r="AEW369" s="98"/>
      <c r="AEX369" s="98"/>
      <c r="AEY369" s="98"/>
      <c r="AEZ369" s="98"/>
      <c r="AFA369" s="98"/>
      <c r="AFB369" s="98"/>
      <c r="AFC369" s="98"/>
      <c r="AFD369" s="98"/>
      <c r="AFE369" s="98"/>
      <c r="AFF369" s="98"/>
      <c r="AFG369" s="98"/>
      <c r="AFH369" s="98"/>
      <c r="AFI369" s="98"/>
      <c r="AFJ369" s="98"/>
      <c r="AFK369" s="98"/>
      <c r="AFL369" s="98"/>
      <c r="AFM369" s="98"/>
      <c r="AFN369" s="98"/>
      <c r="AFO369" s="98"/>
      <c r="AFP369" s="98"/>
      <c r="AFQ369" s="98"/>
      <c r="AFR369" s="98"/>
      <c r="AFS369" s="98"/>
      <c r="AFT369" s="98"/>
      <c r="AFU369" s="98"/>
      <c r="AFV369" s="98"/>
      <c r="AFW369" s="98"/>
      <c r="AFX369" s="98"/>
      <c r="AFY369" s="98"/>
      <c r="AFZ369" s="98"/>
      <c r="AGA369" s="98"/>
      <c r="AGB369" s="98"/>
      <c r="AGC369" s="98"/>
      <c r="AGD369" s="98"/>
      <c r="AGE369" s="98"/>
      <c r="AGF369" s="98"/>
      <c r="AGG369" s="98"/>
      <c r="AGH369" s="98"/>
      <c r="AGI369" s="98"/>
      <c r="AGJ369" s="98"/>
      <c r="AGK369" s="98"/>
      <c r="AGL369" s="98"/>
      <c r="AGM369" s="98"/>
      <c r="AGN369" s="98"/>
      <c r="AGO369" s="98"/>
      <c r="AGP369" s="98"/>
      <c r="AGQ369" s="98"/>
      <c r="AGR369" s="98"/>
      <c r="AGS369" s="98"/>
      <c r="AGT369" s="98"/>
      <c r="AGU369" s="98"/>
      <c r="AGV369" s="98"/>
      <c r="AGW369" s="98"/>
      <c r="AGX369" s="98"/>
      <c r="AGY369" s="98"/>
      <c r="AGZ369" s="98"/>
      <c r="AHA369" s="98"/>
      <c r="AHB369" s="98"/>
      <c r="AHC369" s="98"/>
      <c r="AHD369" s="98"/>
      <c r="AHE369" s="98"/>
      <c r="AHF369" s="98"/>
      <c r="AHG369" s="98"/>
      <c r="AHH369" s="98"/>
      <c r="AHI369" s="98"/>
      <c r="AHJ369" s="98"/>
      <c r="AHK369" s="98"/>
      <c r="AHL369" s="98"/>
      <c r="AHM369" s="98"/>
      <c r="AHN369" s="98"/>
      <c r="AHO369" s="98"/>
      <c r="AHP369" s="98"/>
      <c r="AHQ369" s="98"/>
      <c r="AHR369" s="98"/>
      <c r="AHS369" s="98"/>
      <c r="AHT369" s="98"/>
      <c r="AHU369" s="98"/>
      <c r="AHV369" s="98"/>
      <c r="AHW369" s="98"/>
      <c r="AHX369" s="98"/>
      <c r="AHY369" s="98"/>
      <c r="AHZ369" s="98"/>
      <c r="AIA369" s="98"/>
      <c r="AIB369" s="98"/>
      <c r="AIC369" s="98"/>
      <c r="AID369" s="98"/>
      <c r="AIE369" s="98"/>
      <c r="AIF369" s="98"/>
      <c r="AIG369" s="98"/>
      <c r="AIH369" s="98"/>
      <c r="AII369" s="98"/>
      <c r="AIJ369" s="98"/>
      <c r="AIK369" s="98"/>
      <c r="AIL369" s="98"/>
      <c r="AIM369" s="98"/>
      <c r="AIN369" s="98"/>
      <c r="AIO369" s="98"/>
      <c r="AIP369" s="98"/>
      <c r="AIQ369" s="98"/>
      <c r="AIR369" s="98"/>
      <c r="AIS369" s="98"/>
      <c r="AIT369" s="98"/>
      <c r="AIU369" s="98"/>
      <c r="AIV369" s="98"/>
      <c r="AIW369" s="98"/>
      <c r="AIX369" s="98"/>
      <c r="AIY369" s="98"/>
      <c r="AIZ369" s="98"/>
      <c r="AJA369" s="98"/>
      <c r="AJB369" s="98"/>
      <c r="AJC369" s="98"/>
      <c r="AJD369" s="98"/>
      <c r="AJE369" s="98"/>
      <c r="AJF369" s="98"/>
      <c r="AJG369" s="98"/>
      <c r="AJH369" s="98"/>
      <c r="AJI369" s="98"/>
      <c r="AJJ369" s="98"/>
      <c r="AJK369" s="98"/>
      <c r="AJL369" s="98"/>
      <c r="AJM369" s="98"/>
      <c r="AJN369" s="98"/>
      <c r="AJO369" s="98"/>
      <c r="AJP369" s="98"/>
      <c r="AJQ369" s="98"/>
      <c r="AJR369" s="98"/>
      <c r="AJS369" s="98"/>
      <c r="AJT369" s="98"/>
      <c r="AJU369" s="98"/>
      <c r="AJV369" s="98"/>
      <c r="AJW369" s="98"/>
      <c r="AJX369" s="98"/>
      <c r="AJY369" s="98"/>
      <c r="AJZ369" s="98"/>
      <c r="AKA369" s="98"/>
      <c r="AKB369" s="98"/>
      <c r="AKC369" s="98"/>
      <c r="AKD369" s="98"/>
      <c r="AKE369" s="98"/>
      <c r="AKF369" s="98"/>
      <c r="AKG369" s="98"/>
      <c r="AKH369" s="98"/>
      <c r="AKI369" s="98"/>
      <c r="AKJ369" s="98"/>
      <c r="AKK369" s="98"/>
      <c r="AKL369" s="98"/>
      <c r="AKM369" s="98"/>
      <c r="AKN369" s="98"/>
      <c r="AKO369" s="98"/>
      <c r="AKP369" s="98"/>
      <c r="AKQ369" s="98"/>
      <c r="AKR369" s="98"/>
      <c r="AKS369" s="98"/>
      <c r="AKT369" s="98"/>
      <c r="AKU369" s="98"/>
      <c r="AKV369" s="98"/>
      <c r="AKW369" s="98"/>
      <c r="AKX369" s="98"/>
      <c r="AKY369" s="98"/>
      <c r="AKZ369" s="98"/>
      <c r="ALA369" s="98"/>
      <c r="ALB369" s="98"/>
      <c r="ALC369" s="98"/>
      <c r="ALD369" s="98"/>
      <c r="ALE369" s="98"/>
      <c r="ALF369" s="98"/>
      <c r="ALG369" s="98"/>
      <c r="ALH369" s="98"/>
      <c r="ALI369" s="98"/>
      <c r="ALJ369" s="98"/>
      <c r="ALK369" s="98"/>
      <c r="ALL369" s="98"/>
      <c r="ALM369" s="98"/>
      <c r="ALN369" s="98"/>
      <c r="ALO369" s="98"/>
      <c r="ALP369" s="98"/>
      <c r="ALQ369" s="98"/>
      <c r="ALR369" s="98"/>
      <c r="ALS369" s="98"/>
      <c r="ALT369" s="98"/>
      <c r="ALU369" s="98"/>
      <c r="ALV369" s="98"/>
      <c r="ALW369" s="98"/>
      <c r="ALX369" s="98"/>
      <c r="ALY369" s="98"/>
      <c r="ALZ369" s="98"/>
      <c r="AMA369" s="98"/>
      <c r="AMB369" s="98"/>
      <c r="AMC369" s="98"/>
      <c r="AMD369" s="98"/>
      <c r="AME369" s="98"/>
      <c r="AMF369" s="98"/>
      <c r="AMG369" s="98"/>
      <c r="AMH369" s="98"/>
      <c r="AMI369" s="98"/>
      <c r="AMJ369" s="98"/>
      <c r="AMK369" s="98"/>
      <c r="AML369" s="98"/>
      <c r="AMM369" s="98"/>
      <c r="AMN369" s="98"/>
      <c r="AMO369" s="98"/>
      <c r="AMP369" s="98"/>
      <c r="AMQ369" s="98"/>
      <c r="AMR369" s="98"/>
      <c r="AMS369" s="98"/>
      <c r="AMT369" s="98"/>
      <c r="AMU369" s="98"/>
      <c r="AMV369" s="98"/>
      <c r="AMW369" s="98"/>
      <c r="AMX369" s="98"/>
      <c r="AMY369" s="98"/>
      <c r="AMZ369" s="98"/>
      <c r="ANA369" s="98"/>
      <c r="ANB369" s="98"/>
      <c r="ANC369" s="98"/>
      <c r="AND369" s="98"/>
      <c r="ANE369" s="98"/>
      <c r="ANF369" s="98"/>
      <c r="ANG369" s="98"/>
      <c r="ANH369" s="98"/>
      <c r="ANI369" s="98"/>
      <c r="ANJ369" s="98"/>
      <c r="ANK369" s="98"/>
      <c r="ANL369" s="98"/>
      <c r="ANM369" s="98"/>
      <c r="ANN369" s="98"/>
      <c r="ANO369" s="98"/>
      <c r="ANP369" s="98"/>
      <c r="ANQ369" s="98"/>
      <c r="ANR369" s="98"/>
      <c r="ANS369" s="98"/>
      <c r="ANT369" s="98"/>
      <c r="ANU369" s="98"/>
      <c r="ANV369" s="98"/>
      <c r="ANW369" s="98"/>
      <c r="ANX369" s="98"/>
      <c r="ANY369" s="98"/>
      <c r="ANZ369" s="98"/>
      <c r="AOA369" s="98"/>
      <c r="AOB369" s="98"/>
      <c r="AOC369" s="98"/>
      <c r="AOD369" s="98"/>
      <c r="AOE369" s="98"/>
      <c r="AOF369" s="98"/>
      <c r="AOG369" s="98"/>
      <c r="AOH369" s="98"/>
      <c r="AOI369" s="98"/>
      <c r="AOJ369" s="98"/>
      <c r="AOK369" s="98"/>
      <c r="AOL369" s="98"/>
      <c r="AOM369" s="98"/>
      <c r="AON369" s="98"/>
      <c r="AOO369" s="98"/>
      <c r="AOP369" s="98"/>
      <c r="AOQ369" s="98"/>
      <c r="AOR369" s="98"/>
      <c r="AOS369" s="98"/>
      <c r="AOT369" s="98"/>
      <c r="AOU369" s="98"/>
      <c r="AOV369" s="98"/>
      <c r="AOW369" s="98"/>
      <c r="AOX369" s="98"/>
      <c r="AOY369" s="98"/>
      <c r="AOZ369" s="98"/>
      <c r="APA369" s="98"/>
      <c r="APB369" s="98"/>
      <c r="APC369" s="98"/>
      <c r="APD369" s="98"/>
      <c r="APE369" s="98"/>
      <c r="APF369" s="98"/>
      <c r="APG369" s="98"/>
      <c r="APH369" s="98"/>
      <c r="API369" s="98"/>
      <c r="APJ369" s="98"/>
      <c r="APK369" s="98"/>
      <c r="APL369" s="98"/>
      <c r="APM369" s="98"/>
      <c r="APN369" s="98"/>
      <c r="APO369" s="98"/>
      <c r="APP369" s="98"/>
      <c r="APQ369" s="98"/>
      <c r="APR369" s="98"/>
      <c r="APS369" s="98"/>
      <c r="APT369" s="98"/>
      <c r="APU369" s="98"/>
      <c r="APV369" s="98"/>
      <c r="APW369" s="98"/>
      <c r="APX369" s="98"/>
      <c r="APY369" s="98"/>
      <c r="APZ369" s="98"/>
      <c r="AQA369" s="98"/>
      <c r="AQB369" s="98"/>
      <c r="AQC369" s="98"/>
      <c r="AQD369" s="98"/>
      <c r="AQE369" s="98"/>
      <c r="AQF369" s="98"/>
      <c r="AQG369" s="98"/>
      <c r="AQH369" s="98"/>
      <c r="AQI369" s="98"/>
      <c r="AQJ369" s="98"/>
      <c r="AQK369" s="98"/>
      <c r="AQL369" s="98"/>
      <c r="AQM369" s="98"/>
      <c r="AQN369" s="98"/>
      <c r="AQO369" s="98"/>
      <c r="AQP369" s="98"/>
      <c r="AQQ369" s="98"/>
      <c r="AQR369" s="98"/>
      <c r="AQS369" s="98"/>
      <c r="AQT369" s="98"/>
      <c r="AQU369" s="98"/>
      <c r="AQV369" s="98"/>
      <c r="AQW369" s="98"/>
      <c r="AQX369" s="98"/>
      <c r="AQY369" s="98"/>
      <c r="AQZ369" s="98"/>
      <c r="ARA369" s="98"/>
      <c r="ARB369" s="98"/>
      <c r="ARC369" s="98"/>
      <c r="ARD369" s="98"/>
      <c r="ARE369" s="98"/>
      <c r="ARF369" s="98"/>
      <c r="ARG369" s="98"/>
      <c r="ARH369" s="98"/>
      <c r="ARI369" s="98"/>
      <c r="ARJ369" s="98"/>
      <c r="ARK369" s="98"/>
      <c r="ARL369" s="98"/>
      <c r="ARM369" s="98"/>
      <c r="ARN369" s="98"/>
      <c r="ARO369" s="98"/>
      <c r="ARP369" s="98"/>
      <c r="ARQ369" s="98"/>
      <c r="ARR369" s="98"/>
      <c r="ARS369" s="98"/>
      <c r="ART369" s="98"/>
      <c r="ARU369" s="98"/>
      <c r="ARV369" s="98"/>
      <c r="ARW369" s="98"/>
      <c r="ARX369" s="98"/>
      <c r="ARY369" s="98"/>
      <c r="ARZ369" s="98"/>
      <c r="ASA369" s="98"/>
      <c r="ASB369" s="98"/>
      <c r="ASC369" s="98"/>
      <c r="ASD369" s="98"/>
      <c r="ASE369" s="98"/>
      <c r="ASF369" s="98"/>
      <c r="ASG369" s="98"/>
      <c r="ASH369" s="98"/>
      <c r="ASI369" s="98"/>
      <c r="ASJ369" s="98"/>
      <c r="ASK369" s="98"/>
      <c r="ASL369" s="98"/>
      <c r="ASM369" s="98"/>
      <c r="ASN369" s="98"/>
      <c r="ASO369" s="98"/>
      <c r="ASP369" s="98"/>
      <c r="ASQ369" s="98"/>
      <c r="ASR369" s="98"/>
      <c r="ASS369" s="98"/>
      <c r="AST369" s="98"/>
      <c r="ASU369" s="98"/>
      <c r="ASV369" s="98"/>
      <c r="ASW369" s="98"/>
      <c r="ASX369" s="98"/>
      <c r="ASY369" s="98"/>
      <c r="ASZ369" s="98"/>
      <c r="ATA369" s="98"/>
      <c r="ATB369" s="98"/>
      <c r="ATC369" s="98"/>
      <c r="ATD369" s="98"/>
      <c r="ATE369" s="98"/>
      <c r="ATF369" s="98"/>
      <c r="ATG369" s="98"/>
      <c r="ATH369" s="98"/>
      <c r="ATI369" s="98"/>
      <c r="ATJ369" s="98"/>
      <c r="ATK369" s="98"/>
      <c r="ATL369" s="98"/>
      <c r="ATM369" s="98"/>
      <c r="ATN369" s="98"/>
      <c r="ATO369" s="98"/>
      <c r="ATP369" s="98"/>
      <c r="ATQ369" s="98"/>
      <c r="ATR369" s="98"/>
      <c r="ATS369" s="98"/>
      <c r="ATT369" s="98"/>
      <c r="ATU369" s="98"/>
      <c r="ATV369" s="98"/>
      <c r="ATW369" s="98"/>
      <c r="ATX369" s="98"/>
      <c r="ATY369" s="98"/>
      <c r="ATZ369" s="98"/>
      <c r="AUA369" s="98"/>
      <c r="AUB369" s="98"/>
      <c r="AUC369" s="98"/>
      <c r="AUD369" s="98"/>
      <c r="AUE369" s="98"/>
      <c r="AUF369" s="98"/>
      <c r="AUG369" s="98"/>
      <c r="AUH369" s="98"/>
      <c r="AUI369" s="98"/>
      <c r="AUJ369" s="98"/>
      <c r="AUK369" s="98"/>
      <c r="AUL369" s="98"/>
      <c r="AUM369" s="98"/>
      <c r="AUN369" s="98"/>
      <c r="AUO369" s="98"/>
      <c r="AUP369" s="98"/>
      <c r="AUQ369" s="98"/>
      <c r="AUR369" s="98"/>
      <c r="AUS369" s="98"/>
      <c r="AUT369" s="98"/>
      <c r="AUU369" s="98"/>
      <c r="AUV369" s="98"/>
      <c r="AUW369" s="98"/>
      <c r="AUX369" s="98"/>
      <c r="AUY369" s="98"/>
      <c r="AUZ369" s="98"/>
      <c r="AVA369" s="98"/>
      <c r="AVB369" s="98"/>
      <c r="AVC369" s="98"/>
      <c r="AVD369" s="98"/>
      <c r="AVE369" s="98"/>
      <c r="AVF369" s="98"/>
      <c r="AVG369" s="98"/>
      <c r="AVH369" s="98"/>
      <c r="AVI369" s="98"/>
      <c r="AVJ369" s="98"/>
      <c r="AVK369" s="98"/>
      <c r="AVL369" s="98"/>
      <c r="AVM369" s="98"/>
      <c r="AVN369" s="98"/>
      <c r="AVO369" s="98"/>
      <c r="AVP369" s="98"/>
      <c r="AVQ369" s="98"/>
      <c r="AVR369" s="98"/>
      <c r="AVS369" s="98"/>
      <c r="AVT369" s="98"/>
      <c r="AVU369" s="98"/>
      <c r="AVV369" s="98"/>
      <c r="AVW369" s="98"/>
      <c r="AVX369" s="98"/>
      <c r="AVY369" s="98"/>
      <c r="AVZ369" s="98"/>
      <c r="AWA369" s="98"/>
      <c r="AWB369" s="98"/>
      <c r="AWC369" s="98"/>
      <c r="AWD369" s="98"/>
      <c r="AWE369" s="98"/>
      <c r="AWF369" s="98"/>
      <c r="AWG369" s="98"/>
      <c r="AWH369" s="98"/>
      <c r="AWI369" s="98"/>
      <c r="AWJ369" s="98"/>
      <c r="AWK369" s="98"/>
      <c r="AWL369" s="98"/>
      <c r="AWM369" s="98"/>
      <c r="AWN369" s="98"/>
      <c r="AWO369" s="98"/>
      <c r="AWP369" s="98"/>
      <c r="AWQ369" s="98"/>
      <c r="AWR369" s="98"/>
      <c r="AWS369" s="98"/>
      <c r="AWT369" s="98"/>
      <c r="AWU369" s="98"/>
      <c r="AWV369" s="98"/>
      <c r="AWW369" s="98"/>
      <c r="AWX369" s="98"/>
      <c r="AWY369" s="98"/>
      <c r="AWZ369" s="98"/>
      <c r="AXA369" s="98"/>
      <c r="AXB369" s="98"/>
      <c r="AXC369" s="98"/>
      <c r="AXD369" s="98"/>
      <c r="AXE369" s="98"/>
      <c r="AXF369" s="98"/>
      <c r="AXG369" s="98"/>
      <c r="AXH369" s="98"/>
      <c r="AXI369" s="98"/>
      <c r="AXJ369" s="98"/>
      <c r="AXK369" s="98"/>
      <c r="AXL369" s="98"/>
      <c r="AXM369" s="98"/>
      <c r="AXN369" s="98"/>
      <c r="AXO369" s="98"/>
      <c r="AXP369" s="98"/>
      <c r="AXQ369" s="98"/>
      <c r="AXR369" s="98"/>
      <c r="AXS369" s="98"/>
      <c r="AXT369" s="98"/>
      <c r="AXU369" s="98"/>
      <c r="AXV369" s="98"/>
      <c r="AXW369" s="98"/>
      <c r="AXX369" s="98"/>
      <c r="AXY369" s="98"/>
      <c r="AXZ369" s="98"/>
      <c r="AYA369" s="98"/>
      <c r="AYB369" s="98"/>
      <c r="AYC369" s="98"/>
      <c r="AYD369" s="98"/>
      <c r="AYE369" s="98"/>
      <c r="AYF369" s="98"/>
      <c r="AYG369" s="98"/>
      <c r="AYH369" s="98"/>
      <c r="AYI369" s="98"/>
      <c r="AYJ369" s="98"/>
      <c r="AYK369" s="98"/>
      <c r="AYL369" s="98"/>
      <c r="AYM369" s="98"/>
      <c r="AYN369" s="98"/>
      <c r="AYO369" s="98"/>
      <c r="AYP369" s="98"/>
      <c r="AYQ369" s="98"/>
      <c r="AYR369" s="98"/>
      <c r="AYS369" s="98"/>
      <c r="AYT369" s="98"/>
      <c r="AYU369" s="98"/>
      <c r="AYV369" s="98"/>
      <c r="AYW369" s="98"/>
      <c r="AYX369" s="98"/>
      <c r="AYY369" s="98"/>
      <c r="AYZ369" s="98"/>
      <c r="AZA369" s="98"/>
      <c r="AZB369" s="98"/>
      <c r="AZC369" s="98"/>
      <c r="AZD369" s="98"/>
      <c r="AZE369" s="98"/>
      <c r="AZF369" s="98"/>
      <c r="AZG369" s="98"/>
      <c r="AZH369" s="98"/>
      <c r="AZI369" s="98"/>
      <c r="AZJ369" s="98"/>
      <c r="AZK369" s="98"/>
      <c r="AZL369" s="98"/>
      <c r="AZM369" s="98"/>
      <c r="AZN369" s="98"/>
      <c r="AZO369" s="98"/>
      <c r="AZP369" s="98"/>
      <c r="AZQ369" s="98"/>
      <c r="AZR369" s="98"/>
      <c r="AZS369" s="98"/>
      <c r="AZT369" s="98"/>
      <c r="AZU369" s="98"/>
      <c r="AZV369" s="98"/>
      <c r="AZW369" s="98"/>
      <c r="AZX369" s="98"/>
      <c r="AZY369" s="98"/>
      <c r="AZZ369" s="98"/>
      <c r="BAA369" s="98"/>
      <c r="BAB369" s="98"/>
      <c r="BAC369" s="98"/>
      <c r="BAD369" s="98"/>
      <c r="BAE369" s="98"/>
      <c r="BAF369" s="98"/>
      <c r="BAG369" s="98"/>
      <c r="BAH369" s="98"/>
      <c r="BAI369" s="98"/>
      <c r="BAJ369" s="98"/>
      <c r="BAK369" s="98"/>
      <c r="BAL369" s="98"/>
      <c r="BAM369" s="98"/>
      <c r="BAN369" s="98"/>
      <c r="BAO369" s="98"/>
      <c r="BAP369" s="98"/>
      <c r="BAQ369" s="98"/>
      <c r="BAR369" s="98"/>
      <c r="BAS369" s="98"/>
      <c r="BAT369" s="98"/>
      <c r="BAU369" s="98"/>
      <c r="BAV369" s="98"/>
      <c r="BAW369" s="98"/>
      <c r="BAX369" s="98"/>
      <c r="BAY369" s="98"/>
      <c r="BAZ369" s="98"/>
      <c r="BBA369" s="98"/>
      <c r="BBB369" s="98"/>
      <c r="BBC369" s="98"/>
      <c r="BBD369" s="98"/>
      <c r="BBE369" s="98"/>
      <c r="BBF369" s="98"/>
      <c r="BBG369" s="98"/>
      <c r="BBH369" s="98"/>
      <c r="BBI369" s="98"/>
      <c r="BBJ369" s="98"/>
      <c r="BBK369" s="98"/>
      <c r="BBL369" s="98"/>
      <c r="BBM369" s="98"/>
      <c r="BBN369" s="98"/>
      <c r="BBO369" s="98"/>
      <c r="BBP369" s="98"/>
      <c r="BBQ369" s="98"/>
      <c r="BBR369" s="98"/>
      <c r="BBS369" s="98"/>
      <c r="BBT369" s="98"/>
      <c r="BBU369" s="98"/>
      <c r="BBV369" s="98"/>
      <c r="BBW369" s="98"/>
      <c r="BBX369" s="98"/>
      <c r="BBY369" s="98"/>
      <c r="BBZ369" s="98"/>
      <c r="BCA369" s="98"/>
      <c r="BCB369" s="98"/>
      <c r="BCC369" s="98"/>
      <c r="BCD369" s="98"/>
      <c r="BCE369" s="98"/>
      <c r="BCF369" s="98"/>
      <c r="BCG369" s="98"/>
      <c r="BCH369" s="98"/>
      <c r="BCI369" s="98"/>
      <c r="BCJ369" s="98"/>
      <c r="BCK369" s="98"/>
      <c r="BCL369" s="98"/>
      <c r="BCM369" s="98"/>
      <c r="BCN369" s="98"/>
      <c r="BCO369" s="98"/>
      <c r="BCP369" s="98"/>
      <c r="BCQ369" s="98"/>
      <c r="BCR369" s="98"/>
      <c r="BCS369" s="98"/>
      <c r="BCT369" s="98"/>
      <c r="BCU369" s="98"/>
      <c r="BCV369" s="98"/>
      <c r="BCW369" s="98"/>
      <c r="BCX369" s="98"/>
      <c r="BCY369" s="98"/>
      <c r="BCZ369" s="98"/>
      <c r="BDA369" s="98"/>
      <c r="BDB369" s="98"/>
      <c r="BDC369" s="98"/>
      <c r="BDD369" s="98"/>
      <c r="BDE369" s="98"/>
      <c r="BDF369" s="98"/>
      <c r="BDG369" s="98"/>
      <c r="BDH369" s="98"/>
      <c r="BDI369" s="98"/>
      <c r="BDJ369" s="98"/>
      <c r="BDK369" s="98"/>
      <c r="BDL369" s="98"/>
      <c r="BDM369" s="98"/>
      <c r="BDN369" s="98"/>
      <c r="BDO369" s="98"/>
      <c r="BDP369" s="98"/>
      <c r="BDQ369" s="98"/>
      <c r="BDR369" s="98"/>
      <c r="BDS369" s="98"/>
      <c r="BDT369" s="98"/>
      <c r="BDU369" s="98"/>
      <c r="BDV369" s="98"/>
      <c r="BDW369" s="98"/>
      <c r="BDX369" s="98"/>
      <c r="BDY369" s="98"/>
      <c r="BDZ369" s="98"/>
      <c r="BEA369" s="98"/>
      <c r="BEB369" s="98"/>
      <c r="BEC369" s="98"/>
      <c r="BED369" s="98"/>
      <c r="BEE369" s="98"/>
      <c r="BEF369" s="98"/>
      <c r="BEG369" s="98"/>
      <c r="BEH369" s="98"/>
      <c r="BEI369" s="98"/>
      <c r="BEJ369" s="98"/>
      <c r="BEK369" s="98"/>
      <c r="BEL369" s="98"/>
      <c r="BEM369" s="98"/>
      <c r="BEN369" s="98"/>
      <c r="BEO369" s="98"/>
      <c r="BEP369" s="98"/>
      <c r="BEQ369" s="98"/>
      <c r="BER369" s="98"/>
      <c r="BES369" s="98"/>
      <c r="BET369" s="98"/>
      <c r="BEU369" s="98"/>
      <c r="BEV369" s="98"/>
      <c r="BEW369" s="98"/>
      <c r="BEX369" s="98"/>
      <c r="BEY369" s="98"/>
      <c r="BEZ369" s="98"/>
      <c r="BFA369" s="98"/>
      <c r="BFB369" s="98"/>
      <c r="BFC369" s="98"/>
      <c r="BFD369" s="98"/>
      <c r="BFE369" s="98"/>
      <c r="BFF369" s="98"/>
      <c r="BFG369" s="98"/>
      <c r="BFH369" s="98"/>
      <c r="BFI369" s="98"/>
      <c r="BFJ369" s="98"/>
      <c r="BFK369" s="98"/>
      <c r="BFL369" s="98"/>
      <c r="BFM369" s="98"/>
      <c r="BFN369" s="98"/>
      <c r="BFO369" s="98"/>
      <c r="BFP369" s="98"/>
      <c r="BFQ369" s="98"/>
      <c r="BFR369" s="98"/>
      <c r="BFS369" s="98"/>
      <c r="BFT369" s="98"/>
      <c r="BFU369" s="98"/>
      <c r="BFV369" s="98"/>
      <c r="BFW369" s="98"/>
      <c r="BFX369" s="98"/>
      <c r="BFY369" s="98"/>
      <c r="BFZ369" s="98"/>
      <c r="BGA369" s="98"/>
      <c r="BGB369" s="98"/>
      <c r="BGC369" s="98"/>
      <c r="BGD369" s="98"/>
      <c r="BGE369" s="98"/>
      <c r="BGF369" s="98"/>
      <c r="BGG369" s="98"/>
      <c r="BGH369" s="98"/>
      <c r="BGI369" s="98"/>
      <c r="BGJ369" s="98"/>
      <c r="BGK369" s="98"/>
      <c r="BGL369" s="98"/>
      <c r="BGM369" s="98"/>
      <c r="BGN369" s="98"/>
      <c r="BGO369" s="98"/>
      <c r="BGP369" s="98"/>
      <c r="BGQ369" s="98"/>
      <c r="BGR369" s="98"/>
      <c r="BGS369" s="98"/>
      <c r="BGT369" s="98"/>
      <c r="BGU369" s="98"/>
      <c r="BGV369" s="98"/>
      <c r="BGW369" s="98"/>
      <c r="BGX369" s="98"/>
      <c r="BGY369" s="98"/>
      <c r="BGZ369" s="98"/>
      <c r="BHA369" s="98"/>
      <c r="BHB369" s="98"/>
      <c r="BHC369" s="98"/>
      <c r="BHD369" s="98"/>
      <c r="BHE369" s="98"/>
      <c r="BHF369" s="98"/>
      <c r="BHG369" s="98"/>
      <c r="BHH369" s="98"/>
      <c r="BHI369" s="98"/>
      <c r="BHJ369" s="98"/>
      <c r="BHK369" s="98"/>
      <c r="BHL369" s="98"/>
      <c r="BHM369" s="98"/>
      <c r="BHN369" s="98"/>
      <c r="BHO369" s="98"/>
      <c r="BHP369" s="98"/>
      <c r="BHQ369" s="98"/>
      <c r="BHR369" s="98"/>
      <c r="BHS369" s="98"/>
      <c r="BHT369" s="98"/>
      <c r="BHU369" s="98"/>
      <c r="BHV369" s="98"/>
      <c r="BHW369" s="98"/>
      <c r="BHX369" s="98"/>
      <c r="BHY369" s="98"/>
      <c r="BHZ369" s="98"/>
      <c r="BIA369" s="98"/>
      <c r="BIB369" s="98"/>
      <c r="BIC369" s="98"/>
      <c r="BID369" s="98"/>
      <c r="BIE369" s="98"/>
      <c r="BIF369" s="98"/>
      <c r="BIG369" s="98"/>
      <c r="BIH369" s="98"/>
      <c r="BII369" s="98"/>
      <c r="BIJ369" s="98"/>
      <c r="BIK369" s="98"/>
      <c r="BIL369" s="98"/>
      <c r="BIM369" s="98"/>
      <c r="BIN369" s="98"/>
      <c r="BIO369" s="98"/>
      <c r="BIP369" s="98"/>
      <c r="BIQ369" s="98"/>
      <c r="BIR369" s="98"/>
      <c r="BIS369" s="98"/>
      <c r="BIT369" s="98"/>
      <c r="BIU369" s="98"/>
      <c r="BIV369" s="98"/>
      <c r="BIW369" s="98"/>
      <c r="BIX369" s="98"/>
      <c r="BIY369" s="98"/>
      <c r="BIZ369" s="98"/>
      <c r="BJA369" s="98"/>
      <c r="BJB369" s="98"/>
      <c r="BJC369" s="98"/>
      <c r="BJD369" s="98"/>
      <c r="BJE369" s="98"/>
      <c r="BJF369" s="98"/>
      <c r="BJG369" s="98"/>
      <c r="BJH369" s="98"/>
      <c r="BJI369" s="98"/>
      <c r="BJJ369" s="98"/>
      <c r="BJK369" s="98"/>
      <c r="BJL369" s="98"/>
      <c r="BJM369" s="98"/>
      <c r="BJN369" s="98"/>
      <c r="BJO369" s="98"/>
      <c r="BJP369" s="98"/>
      <c r="BJQ369" s="98"/>
      <c r="BJR369" s="98"/>
      <c r="BJS369" s="98"/>
      <c r="BJT369" s="98"/>
      <c r="BJU369" s="98"/>
      <c r="BJV369" s="98"/>
      <c r="BJW369" s="98"/>
      <c r="BJX369" s="98"/>
      <c r="BJY369" s="98"/>
      <c r="BJZ369" s="98"/>
      <c r="BKA369" s="98"/>
      <c r="BKB369" s="98"/>
      <c r="BKC369" s="98"/>
      <c r="BKD369" s="98"/>
      <c r="BKE369" s="98"/>
      <c r="BKF369" s="98"/>
      <c r="BKG369" s="98"/>
      <c r="BKH369" s="98"/>
      <c r="BKI369" s="98"/>
      <c r="BKJ369" s="98"/>
      <c r="BKK369" s="98"/>
      <c r="BKL369" s="98"/>
      <c r="BKM369" s="98"/>
      <c r="BKN369" s="98"/>
      <c r="BKO369" s="98"/>
      <c r="BKP369" s="98"/>
      <c r="BKQ369" s="98"/>
      <c r="BKR369" s="98"/>
      <c r="BKS369" s="98"/>
      <c r="BKT369" s="98"/>
      <c r="BKU369" s="98"/>
      <c r="BKV369" s="98"/>
      <c r="BKW369" s="98"/>
      <c r="BKX369" s="98"/>
      <c r="BKY369" s="98"/>
      <c r="BKZ369" s="98"/>
      <c r="BLA369" s="98"/>
      <c r="BLB369" s="98"/>
      <c r="BLC369" s="98"/>
      <c r="BLD369" s="98"/>
      <c r="BLE369" s="98"/>
      <c r="BLF369" s="98"/>
      <c r="BLG369" s="98"/>
      <c r="BLH369" s="98"/>
      <c r="BLI369" s="98"/>
      <c r="BLJ369" s="98"/>
      <c r="BLK369" s="98"/>
      <c r="BLL369" s="98"/>
      <c r="BLM369" s="98"/>
      <c r="BLN369" s="98"/>
      <c r="BLO369" s="98"/>
      <c r="BLP369" s="98"/>
      <c r="BLQ369" s="98"/>
      <c r="BLR369" s="98"/>
      <c r="BLS369" s="98"/>
      <c r="BLT369" s="98"/>
      <c r="BLU369" s="98"/>
      <c r="BLV369" s="98"/>
      <c r="BLW369" s="98"/>
      <c r="BLX369" s="98"/>
      <c r="BLY369" s="98"/>
      <c r="BLZ369" s="98"/>
      <c r="BMA369" s="98"/>
      <c r="BMB369" s="98"/>
      <c r="BMC369" s="98"/>
      <c r="BMD369" s="98"/>
      <c r="BME369" s="98"/>
      <c r="BMF369" s="98"/>
      <c r="BMG369" s="98"/>
      <c r="BMH369" s="98"/>
      <c r="BMI369" s="98"/>
      <c r="BMJ369" s="98"/>
      <c r="BMK369" s="98"/>
      <c r="BML369" s="98"/>
      <c r="BMM369" s="98"/>
      <c r="BMN369" s="98"/>
      <c r="BMO369" s="98"/>
      <c r="BMP369" s="98"/>
      <c r="BMQ369" s="98"/>
      <c r="BMR369" s="98"/>
      <c r="BMS369" s="98"/>
      <c r="BMT369" s="98"/>
      <c r="BMU369" s="98"/>
      <c r="BMV369" s="98"/>
      <c r="BMW369" s="98"/>
      <c r="BMX369" s="98"/>
      <c r="BMY369" s="98"/>
      <c r="BMZ369" s="98"/>
      <c r="BNA369" s="98"/>
      <c r="BNB369" s="98"/>
      <c r="BNC369" s="98"/>
      <c r="BND369" s="98"/>
      <c r="BNE369" s="98"/>
      <c r="BNF369" s="98"/>
      <c r="BNG369" s="98"/>
      <c r="BNH369" s="98"/>
      <c r="BNI369" s="98"/>
      <c r="BNJ369" s="98"/>
      <c r="BNK369" s="98"/>
      <c r="BNL369" s="98"/>
      <c r="BNM369" s="98"/>
      <c r="BNN369" s="98"/>
      <c r="BNO369" s="98"/>
      <c r="BNP369" s="98"/>
      <c r="BNQ369" s="98"/>
      <c r="BNR369" s="98"/>
      <c r="BNS369" s="98"/>
      <c r="BNT369" s="98"/>
      <c r="BNU369" s="98"/>
      <c r="BNV369" s="98"/>
      <c r="BNW369" s="98"/>
      <c r="BNX369" s="98"/>
      <c r="BNY369" s="98"/>
      <c r="BNZ369" s="98"/>
      <c r="BOA369" s="98"/>
      <c r="BOB369" s="98"/>
      <c r="BOC369" s="98"/>
      <c r="BOD369" s="98"/>
      <c r="BOE369" s="98"/>
      <c r="BOF369" s="98"/>
      <c r="BOG369" s="98"/>
      <c r="BOH369" s="98"/>
      <c r="BOI369" s="98"/>
      <c r="BOJ369" s="98"/>
      <c r="BOK369" s="98"/>
      <c r="BOL369" s="98"/>
      <c r="BOM369" s="98"/>
      <c r="BON369" s="98"/>
      <c r="BOO369" s="98"/>
      <c r="BOP369" s="98"/>
      <c r="BOQ369" s="98"/>
      <c r="BOR369" s="98"/>
      <c r="BOS369" s="98"/>
      <c r="BOT369" s="98"/>
      <c r="BOU369" s="98"/>
      <c r="BOV369" s="98"/>
      <c r="BOW369" s="98"/>
      <c r="BOX369" s="98"/>
      <c r="BOY369" s="98"/>
      <c r="BOZ369" s="98"/>
      <c r="BPA369" s="98"/>
      <c r="BPB369" s="98"/>
      <c r="BPC369" s="98"/>
      <c r="BPD369" s="98"/>
      <c r="BPE369" s="98"/>
      <c r="BPF369" s="98"/>
      <c r="BPG369" s="98"/>
      <c r="BPH369" s="98"/>
      <c r="BPI369" s="98"/>
      <c r="BPJ369" s="98"/>
      <c r="BPK369" s="98"/>
      <c r="BPL369" s="98"/>
      <c r="BPM369" s="98"/>
      <c r="BPN369" s="98"/>
      <c r="BPO369" s="98"/>
      <c r="BPP369" s="98"/>
      <c r="BPQ369" s="98"/>
      <c r="BPR369" s="98"/>
      <c r="BPS369" s="98"/>
      <c r="BPT369" s="98"/>
      <c r="BPU369" s="98"/>
      <c r="BPV369" s="98"/>
      <c r="BPW369" s="98"/>
      <c r="BPX369" s="98"/>
      <c r="BPY369" s="98"/>
      <c r="BPZ369" s="98"/>
      <c r="BQA369" s="98"/>
      <c r="BQB369" s="98"/>
      <c r="BQC369" s="98"/>
      <c r="BQD369" s="98"/>
      <c r="BQE369" s="98"/>
      <c r="BQF369" s="98"/>
      <c r="BQG369" s="98"/>
      <c r="BQH369" s="98"/>
      <c r="BQI369" s="98"/>
      <c r="BQJ369" s="98"/>
      <c r="BQK369" s="98"/>
      <c r="BQL369" s="98"/>
      <c r="BQM369" s="98"/>
      <c r="BQN369" s="98"/>
      <c r="BQO369" s="98"/>
      <c r="BQP369" s="98"/>
      <c r="BQQ369" s="98"/>
      <c r="BQR369" s="98"/>
      <c r="BQS369" s="98"/>
      <c r="BQT369" s="98"/>
      <c r="BQU369" s="98"/>
      <c r="BQV369" s="98"/>
      <c r="BQW369" s="98"/>
      <c r="BQX369" s="98"/>
      <c r="BQY369" s="98"/>
      <c r="BQZ369" s="98"/>
      <c r="BRA369" s="98"/>
      <c r="BRB369" s="98"/>
      <c r="BRC369" s="98"/>
      <c r="BRD369" s="98"/>
      <c r="BRE369" s="98"/>
      <c r="BRF369" s="98"/>
      <c r="BRG369" s="98"/>
      <c r="BRH369" s="98"/>
      <c r="BRI369" s="98"/>
      <c r="BRJ369" s="98"/>
      <c r="BRK369" s="98"/>
      <c r="BRL369" s="98"/>
      <c r="BRM369" s="98"/>
      <c r="BRN369" s="98"/>
      <c r="BRO369" s="98"/>
      <c r="BRP369" s="98"/>
      <c r="BRQ369" s="98"/>
      <c r="BRR369" s="98"/>
      <c r="BRS369" s="98"/>
      <c r="BRT369" s="98"/>
      <c r="BRU369" s="98"/>
      <c r="BRV369" s="98"/>
      <c r="BRW369" s="98"/>
      <c r="BRX369" s="98"/>
      <c r="BRY369" s="98"/>
      <c r="BRZ369" s="98"/>
      <c r="BSA369" s="98"/>
      <c r="BSB369" s="98"/>
      <c r="BSC369" s="98"/>
      <c r="BSD369" s="98"/>
      <c r="BSE369" s="98"/>
      <c r="BSF369" s="98"/>
      <c r="BSG369" s="98"/>
      <c r="BSH369" s="98"/>
      <c r="BSI369" s="98"/>
      <c r="BSJ369" s="98"/>
      <c r="BSK369" s="98"/>
      <c r="BSL369" s="98"/>
      <c r="BSM369" s="98"/>
      <c r="BSN369" s="98"/>
      <c r="BSO369" s="98"/>
      <c r="BSP369" s="98"/>
      <c r="BSQ369" s="98"/>
      <c r="BSR369" s="98"/>
      <c r="BSS369" s="98"/>
      <c r="BST369" s="98"/>
      <c r="BSU369" s="98"/>
      <c r="BSV369" s="98"/>
      <c r="BSW369" s="98"/>
      <c r="BSX369" s="98"/>
      <c r="BSY369" s="98"/>
      <c r="BSZ369" s="98"/>
      <c r="BTA369" s="98"/>
      <c r="BTB369" s="98"/>
      <c r="BTC369" s="98"/>
      <c r="BTD369" s="98"/>
      <c r="BTE369" s="98"/>
      <c r="BTF369" s="98"/>
      <c r="BTG369" s="98"/>
      <c r="BTH369" s="98"/>
      <c r="BTI369" s="98"/>
      <c r="BTJ369" s="98"/>
      <c r="BTK369" s="98"/>
      <c r="BTL369" s="98"/>
      <c r="BTM369" s="98"/>
      <c r="BTN369" s="98"/>
      <c r="BTO369" s="98"/>
      <c r="BTP369" s="98"/>
      <c r="BTQ369" s="98"/>
      <c r="BTR369" s="98"/>
      <c r="BTS369" s="98"/>
      <c r="BTT369" s="98"/>
      <c r="BTU369" s="98"/>
      <c r="BTV369" s="98"/>
      <c r="BTW369" s="98"/>
      <c r="BTX369" s="98"/>
      <c r="BTY369" s="98"/>
      <c r="BTZ369" s="98"/>
      <c r="BUA369" s="98"/>
      <c r="BUB369" s="98"/>
      <c r="BUC369" s="98"/>
      <c r="BUD369" s="98"/>
      <c r="BUE369" s="98"/>
      <c r="BUF369" s="98"/>
      <c r="BUG369" s="98"/>
      <c r="BUH369" s="98"/>
      <c r="BUI369" s="98"/>
      <c r="BUJ369" s="98"/>
      <c r="BUK369" s="98"/>
      <c r="BUL369" s="98"/>
      <c r="BUM369" s="98"/>
      <c r="BUN369" s="98"/>
      <c r="BUO369" s="98"/>
      <c r="BUP369" s="98"/>
      <c r="BUQ369" s="98"/>
      <c r="BUR369" s="98"/>
      <c r="BUS369" s="98"/>
      <c r="BUT369" s="98"/>
      <c r="BUU369" s="98"/>
      <c r="BUV369" s="98"/>
      <c r="BUW369" s="98"/>
      <c r="BUX369" s="98"/>
      <c r="BUY369" s="98"/>
      <c r="BUZ369" s="98"/>
      <c r="BVA369" s="98"/>
      <c r="BVB369" s="98"/>
      <c r="BVC369" s="98"/>
      <c r="BVD369" s="98"/>
      <c r="BVE369" s="98"/>
      <c r="BVF369" s="98"/>
      <c r="BVG369" s="98"/>
      <c r="BVH369" s="98"/>
      <c r="BVI369" s="98"/>
      <c r="BVJ369" s="98"/>
      <c r="BVK369" s="98"/>
      <c r="BVL369" s="98"/>
      <c r="BVM369" s="98"/>
      <c r="BVN369" s="98"/>
      <c r="BVO369" s="98"/>
      <c r="BVP369" s="98"/>
      <c r="BVQ369" s="98"/>
      <c r="BVR369" s="98"/>
      <c r="BVS369" s="98"/>
      <c r="BVT369" s="98"/>
      <c r="BVU369" s="98"/>
      <c r="BVV369" s="98"/>
      <c r="BVW369" s="98"/>
      <c r="BVX369" s="98"/>
      <c r="BVY369" s="98"/>
      <c r="BVZ369" s="98"/>
      <c r="BWA369" s="98"/>
      <c r="BWB369" s="98"/>
      <c r="BWC369" s="98"/>
      <c r="BWD369" s="98"/>
      <c r="BWE369" s="98"/>
      <c r="BWF369" s="98"/>
      <c r="BWG369" s="98"/>
      <c r="BWH369" s="98"/>
      <c r="BWI369" s="98"/>
      <c r="BWJ369" s="98"/>
      <c r="BWK369" s="98"/>
      <c r="BWL369" s="98"/>
      <c r="BWM369" s="98"/>
      <c r="BWN369" s="98"/>
      <c r="BWO369" s="98"/>
      <c r="BWP369" s="98"/>
      <c r="BWQ369" s="98"/>
      <c r="BWR369" s="98"/>
      <c r="BWS369" s="98"/>
      <c r="BWT369" s="98"/>
      <c r="BWU369" s="98"/>
      <c r="BWV369" s="98"/>
      <c r="BWW369" s="98"/>
      <c r="BWX369" s="98"/>
      <c r="BWY369" s="98"/>
      <c r="BWZ369" s="98"/>
      <c r="BXA369" s="98"/>
      <c r="BXB369" s="98"/>
      <c r="BXC369" s="98"/>
      <c r="BXD369" s="98"/>
      <c r="BXE369" s="98"/>
      <c r="BXF369" s="98"/>
      <c r="BXG369" s="98"/>
      <c r="BXH369" s="98"/>
      <c r="BXI369" s="98"/>
      <c r="BXJ369" s="98"/>
      <c r="BXK369" s="98"/>
      <c r="BXL369" s="98"/>
      <c r="BXM369" s="98"/>
      <c r="BXN369" s="98"/>
      <c r="BXO369" s="98"/>
      <c r="BXP369" s="98"/>
      <c r="BXQ369" s="98"/>
      <c r="BXR369" s="98"/>
      <c r="BXS369" s="98"/>
      <c r="BXT369" s="98"/>
      <c r="BXU369" s="98"/>
      <c r="BXV369" s="98"/>
      <c r="BXW369" s="98"/>
      <c r="BXX369" s="98"/>
      <c r="BXY369" s="98"/>
      <c r="BXZ369" s="98"/>
      <c r="BYA369" s="98"/>
      <c r="BYB369" s="98"/>
      <c r="BYC369" s="98"/>
      <c r="BYD369" s="98"/>
      <c r="BYE369" s="98"/>
      <c r="BYF369" s="98"/>
      <c r="BYG369" s="98"/>
      <c r="BYH369" s="98"/>
      <c r="BYI369" s="98"/>
      <c r="BYJ369" s="98"/>
      <c r="BYK369" s="98"/>
      <c r="BYL369" s="98"/>
      <c r="BYM369" s="98"/>
      <c r="BYN369" s="98"/>
      <c r="BYO369" s="98"/>
      <c r="BYP369" s="98"/>
      <c r="BYQ369" s="98"/>
      <c r="BYR369" s="98"/>
      <c r="BYS369" s="98"/>
      <c r="BYT369" s="98"/>
      <c r="BYU369" s="98"/>
      <c r="BYV369" s="98"/>
      <c r="BYW369" s="98"/>
      <c r="BYX369" s="98"/>
      <c r="BYY369" s="98"/>
      <c r="BYZ369" s="98"/>
      <c r="BZA369" s="98"/>
      <c r="BZB369" s="98"/>
      <c r="BZC369" s="98"/>
      <c r="BZD369" s="98"/>
      <c r="BZE369" s="98"/>
      <c r="BZF369" s="98"/>
      <c r="BZG369" s="98"/>
      <c r="BZH369" s="98"/>
      <c r="BZI369" s="98"/>
      <c r="BZJ369" s="98"/>
      <c r="BZK369" s="98"/>
      <c r="BZL369" s="98"/>
      <c r="BZM369" s="98"/>
      <c r="BZN369" s="98"/>
      <c r="BZO369" s="98"/>
      <c r="BZP369" s="98"/>
      <c r="BZQ369" s="98"/>
      <c r="BZR369" s="98"/>
      <c r="BZS369" s="98"/>
      <c r="BZT369" s="98"/>
      <c r="BZU369" s="98"/>
      <c r="BZV369" s="98"/>
      <c r="BZW369" s="98"/>
      <c r="BZX369" s="98"/>
      <c r="BZY369" s="98"/>
      <c r="BZZ369" s="98"/>
      <c r="CAA369" s="98"/>
      <c r="CAB369" s="98"/>
      <c r="CAC369" s="98"/>
      <c r="CAD369" s="98"/>
      <c r="CAE369" s="98"/>
      <c r="CAF369" s="98"/>
      <c r="CAG369" s="98"/>
      <c r="CAH369" s="98"/>
      <c r="CAI369" s="98"/>
      <c r="CAJ369" s="98"/>
      <c r="CAK369" s="98"/>
      <c r="CAL369" s="98"/>
      <c r="CAM369" s="98"/>
      <c r="CAN369" s="98"/>
      <c r="CAO369" s="98"/>
      <c r="CAP369" s="98"/>
      <c r="CAQ369" s="98"/>
      <c r="CAR369" s="98"/>
      <c r="CAS369" s="98"/>
      <c r="CAT369" s="98"/>
      <c r="CAU369" s="98"/>
      <c r="CAV369" s="98"/>
      <c r="CAW369" s="98"/>
      <c r="CAX369" s="98"/>
      <c r="CAY369" s="98"/>
      <c r="CAZ369" s="98"/>
      <c r="CBA369" s="98"/>
      <c r="CBB369" s="98"/>
      <c r="CBC369" s="98"/>
      <c r="CBD369" s="98"/>
      <c r="CBE369" s="98"/>
      <c r="CBF369" s="98"/>
      <c r="CBG369" s="98"/>
      <c r="CBH369" s="98"/>
      <c r="CBI369" s="98"/>
      <c r="CBJ369" s="98"/>
      <c r="CBK369" s="98"/>
      <c r="CBL369" s="98"/>
      <c r="CBM369" s="98"/>
      <c r="CBN369" s="98"/>
      <c r="CBO369" s="98"/>
      <c r="CBP369" s="98"/>
      <c r="CBQ369" s="98"/>
      <c r="CBR369" s="98"/>
      <c r="CBS369" s="98"/>
      <c r="CBT369" s="98"/>
      <c r="CBU369" s="98"/>
      <c r="CBV369" s="98"/>
      <c r="CBW369" s="98"/>
      <c r="CBX369" s="98"/>
      <c r="CBY369" s="98"/>
      <c r="CBZ369" s="98"/>
      <c r="CCA369" s="98"/>
      <c r="CCB369" s="98"/>
      <c r="CCC369" s="98"/>
      <c r="CCD369" s="98"/>
      <c r="CCE369" s="98"/>
      <c r="CCF369" s="98"/>
      <c r="CCG369" s="98"/>
      <c r="CCH369" s="98"/>
      <c r="CCI369" s="98"/>
      <c r="CCJ369" s="98"/>
      <c r="CCK369" s="98"/>
      <c r="CCL369" s="98"/>
      <c r="CCM369" s="98"/>
      <c r="CCN369" s="98"/>
      <c r="CCO369" s="98"/>
      <c r="CCP369" s="98"/>
      <c r="CCQ369" s="98"/>
      <c r="CCR369" s="98"/>
      <c r="CCS369" s="98"/>
      <c r="CCT369" s="98"/>
      <c r="CCU369" s="98"/>
      <c r="CCV369" s="98"/>
      <c r="CCW369" s="98"/>
      <c r="CCX369" s="98"/>
      <c r="CCY369" s="98"/>
      <c r="CCZ369" s="98"/>
      <c r="CDA369" s="98"/>
      <c r="CDB369" s="98"/>
      <c r="CDC369" s="98"/>
      <c r="CDD369" s="98"/>
      <c r="CDE369" s="98"/>
      <c r="CDF369" s="98"/>
      <c r="CDG369" s="98"/>
      <c r="CDH369" s="98"/>
      <c r="CDI369" s="98"/>
      <c r="CDJ369" s="98"/>
      <c r="CDK369" s="98"/>
      <c r="CDL369" s="98"/>
      <c r="CDM369" s="98"/>
      <c r="CDN369" s="98"/>
      <c r="CDO369" s="98"/>
      <c r="CDP369" s="98"/>
      <c r="CDQ369" s="98"/>
      <c r="CDR369" s="98"/>
      <c r="CDS369" s="98"/>
      <c r="CDT369" s="98"/>
      <c r="CDU369" s="98"/>
      <c r="CDV369" s="98"/>
      <c r="CDW369" s="98"/>
      <c r="CDX369" s="98"/>
      <c r="CDY369" s="98"/>
      <c r="CDZ369" s="98"/>
      <c r="CEA369" s="98"/>
      <c r="CEB369" s="98"/>
      <c r="CEC369" s="98"/>
      <c r="CED369" s="98"/>
      <c r="CEE369" s="98"/>
      <c r="CEF369" s="98"/>
      <c r="CEG369" s="98"/>
      <c r="CEH369" s="98"/>
      <c r="CEI369" s="98"/>
      <c r="CEJ369" s="98"/>
      <c r="CEK369" s="98"/>
      <c r="CEL369" s="98"/>
      <c r="CEM369" s="98"/>
      <c r="CEN369" s="98"/>
      <c r="CEO369" s="98"/>
      <c r="CEP369" s="98"/>
      <c r="CEQ369" s="98"/>
      <c r="CER369" s="98"/>
      <c r="CES369" s="98"/>
      <c r="CET369" s="98"/>
      <c r="CEU369" s="98"/>
      <c r="CEV369" s="98"/>
      <c r="CEW369" s="98"/>
      <c r="CEX369" s="98"/>
      <c r="CEY369" s="98"/>
      <c r="CEZ369" s="98"/>
      <c r="CFA369" s="98"/>
      <c r="CFB369" s="98"/>
      <c r="CFC369" s="98"/>
      <c r="CFD369" s="98"/>
      <c r="CFE369" s="98"/>
      <c r="CFF369" s="98"/>
      <c r="CFG369" s="98"/>
      <c r="CFH369" s="98"/>
      <c r="CFI369" s="98"/>
      <c r="CFJ369" s="98"/>
      <c r="CFK369" s="98"/>
      <c r="CFL369" s="98"/>
      <c r="CFM369" s="98"/>
      <c r="CFN369" s="98"/>
      <c r="CFO369" s="98"/>
      <c r="CFP369" s="98"/>
      <c r="CFQ369" s="98"/>
      <c r="CFR369" s="98"/>
      <c r="CFS369" s="98"/>
      <c r="CFT369" s="98"/>
      <c r="CFU369" s="98"/>
      <c r="CFV369" s="98"/>
      <c r="CFW369" s="98"/>
      <c r="CFX369" s="98"/>
      <c r="CFY369" s="98"/>
      <c r="CFZ369" s="98"/>
      <c r="CGA369" s="98"/>
      <c r="CGB369" s="98"/>
      <c r="CGC369" s="98"/>
      <c r="CGD369" s="98"/>
      <c r="CGE369" s="98"/>
      <c r="CGF369" s="98"/>
      <c r="CGG369" s="98"/>
      <c r="CGH369" s="98"/>
      <c r="CGI369" s="98"/>
      <c r="CGJ369" s="98"/>
      <c r="CGK369" s="98"/>
      <c r="CGL369" s="98"/>
      <c r="CGM369" s="98"/>
      <c r="CGN369" s="98"/>
      <c r="CGO369" s="98"/>
      <c r="CGP369" s="98"/>
      <c r="CGQ369" s="98"/>
      <c r="CGR369" s="98"/>
      <c r="CGS369" s="98"/>
      <c r="CGT369" s="98"/>
      <c r="CGU369" s="98"/>
      <c r="CGV369" s="98"/>
      <c r="CGW369" s="98"/>
      <c r="CGX369" s="98"/>
      <c r="CGY369" s="98"/>
      <c r="CGZ369" s="98"/>
      <c r="CHA369" s="98"/>
      <c r="CHB369" s="98"/>
      <c r="CHC369" s="98"/>
      <c r="CHD369" s="98"/>
      <c r="CHE369" s="98"/>
      <c r="CHF369" s="98"/>
      <c r="CHG369" s="98"/>
      <c r="CHH369" s="98"/>
      <c r="CHI369" s="98"/>
      <c r="CHJ369" s="98"/>
      <c r="CHK369" s="98"/>
      <c r="CHL369" s="98"/>
      <c r="CHM369" s="98"/>
      <c r="CHN369" s="98"/>
      <c r="CHO369" s="98"/>
      <c r="CHP369" s="98"/>
      <c r="CHQ369" s="98"/>
      <c r="CHR369" s="98"/>
      <c r="CHS369" s="98"/>
      <c r="CHT369" s="98"/>
      <c r="CHU369" s="98"/>
      <c r="CHV369" s="98"/>
      <c r="CHW369" s="98"/>
      <c r="CHX369" s="98"/>
      <c r="CHY369" s="98"/>
      <c r="CHZ369" s="98"/>
      <c r="CIA369" s="98"/>
      <c r="CIB369" s="98"/>
      <c r="CIC369" s="98"/>
      <c r="CID369" s="98"/>
      <c r="CIE369" s="98"/>
      <c r="CIF369" s="98"/>
      <c r="CIG369" s="98"/>
      <c r="CIH369" s="98"/>
      <c r="CII369" s="98"/>
      <c r="CIJ369" s="98"/>
      <c r="CIK369" s="98"/>
      <c r="CIL369" s="98"/>
      <c r="CIM369" s="98"/>
      <c r="CIN369" s="98"/>
      <c r="CIO369" s="98"/>
      <c r="CIP369" s="98"/>
      <c r="CIQ369" s="98"/>
      <c r="CIR369" s="98"/>
      <c r="CIS369" s="98"/>
      <c r="CIT369" s="98"/>
      <c r="CIU369" s="98"/>
      <c r="CIV369" s="98"/>
      <c r="CIW369" s="98"/>
      <c r="CIX369" s="98"/>
      <c r="CIY369" s="98"/>
      <c r="CIZ369" s="98"/>
      <c r="CJA369" s="98"/>
      <c r="CJB369" s="98"/>
      <c r="CJC369" s="98"/>
      <c r="CJD369" s="98"/>
      <c r="CJE369" s="98"/>
      <c r="CJF369" s="98"/>
      <c r="CJG369" s="98"/>
      <c r="CJH369" s="98"/>
      <c r="CJI369" s="98"/>
      <c r="CJJ369" s="98"/>
      <c r="CJK369" s="98"/>
      <c r="CJL369" s="98"/>
      <c r="CJM369" s="98"/>
      <c r="CJN369" s="98"/>
      <c r="CJO369" s="98"/>
      <c r="CJP369" s="98"/>
      <c r="CJQ369" s="98"/>
      <c r="CJR369" s="98"/>
      <c r="CJS369" s="98"/>
      <c r="CJT369" s="98"/>
      <c r="CJU369" s="98"/>
      <c r="CJV369" s="98"/>
      <c r="CJW369" s="98"/>
      <c r="CJX369" s="98"/>
      <c r="CJY369" s="98"/>
      <c r="CJZ369" s="98"/>
      <c r="CKA369" s="98"/>
      <c r="CKB369" s="98"/>
      <c r="CKC369" s="98"/>
      <c r="CKD369" s="98"/>
      <c r="CKE369" s="98"/>
      <c r="CKF369" s="98"/>
      <c r="CKG369" s="98"/>
      <c r="CKH369" s="98"/>
      <c r="CKI369" s="98"/>
      <c r="CKJ369" s="98"/>
      <c r="CKK369" s="98"/>
      <c r="CKL369" s="98"/>
      <c r="CKM369" s="98"/>
      <c r="CKN369" s="98"/>
      <c r="CKO369" s="98"/>
      <c r="CKP369" s="98"/>
      <c r="CKQ369" s="98"/>
      <c r="CKR369" s="98"/>
      <c r="CKS369" s="98"/>
      <c r="CKT369" s="98"/>
      <c r="CKU369" s="98"/>
      <c r="CKV369" s="98"/>
      <c r="CKW369" s="98"/>
      <c r="CKX369" s="98"/>
      <c r="CKY369" s="98"/>
      <c r="CKZ369" s="98"/>
      <c r="CLA369" s="98"/>
      <c r="CLB369" s="98"/>
      <c r="CLC369" s="98"/>
      <c r="CLD369" s="98"/>
      <c r="CLE369" s="98"/>
      <c r="CLF369" s="98"/>
      <c r="CLG369" s="98"/>
      <c r="CLH369" s="98"/>
      <c r="CLI369" s="98"/>
      <c r="CLJ369" s="98"/>
      <c r="CLK369" s="98"/>
      <c r="CLL369" s="98"/>
      <c r="CLM369" s="98"/>
      <c r="CLN369" s="98"/>
      <c r="CLO369" s="98"/>
      <c r="CLP369" s="98"/>
      <c r="CLQ369" s="98"/>
      <c r="CLR369" s="98"/>
      <c r="CLS369" s="98"/>
      <c r="CLT369" s="98"/>
      <c r="CLU369" s="98"/>
      <c r="CLV369" s="98"/>
      <c r="CLW369" s="98"/>
      <c r="CLX369" s="98"/>
      <c r="CLY369" s="98"/>
      <c r="CLZ369" s="98"/>
      <c r="CMA369" s="98"/>
      <c r="CMB369" s="98"/>
      <c r="CMC369" s="98"/>
      <c r="CMD369" s="98"/>
      <c r="CME369" s="98"/>
      <c r="CMF369" s="98"/>
      <c r="CMG369" s="98"/>
      <c r="CMH369" s="98"/>
      <c r="CMI369" s="98"/>
      <c r="CMJ369" s="98"/>
      <c r="CMK369" s="98"/>
      <c r="CML369" s="98"/>
      <c r="CMM369" s="98"/>
      <c r="CMN369" s="98"/>
      <c r="CMO369" s="98"/>
      <c r="CMP369" s="98"/>
      <c r="CMQ369" s="98"/>
      <c r="CMR369" s="98"/>
      <c r="CMS369" s="98"/>
      <c r="CMT369" s="98"/>
      <c r="CMU369" s="98"/>
      <c r="CMV369" s="98"/>
      <c r="CMW369" s="98"/>
      <c r="CMX369" s="98"/>
      <c r="CMY369" s="98"/>
      <c r="CMZ369" s="98"/>
      <c r="CNA369" s="98"/>
      <c r="CNB369" s="98"/>
      <c r="CNC369" s="98"/>
      <c r="CND369" s="98"/>
      <c r="CNE369" s="98"/>
      <c r="CNF369" s="98"/>
      <c r="CNG369" s="98"/>
      <c r="CNH369" s="98"/>
      <c r="CNI369" s="98"/>
      <c r="CNJ369" s="98"/>
      <c r="CNK369" s="98"/>
      <c r="CNL369" s="98"/>
      <c r="CNM369" s="98"/>
      <c r="CNN369" s="98"/>
      <c r="CNO369" s="98"/>
      <c r="CNP369" s="98"/>
      <c r="CNQ369" s="98"/>
      <c r="CNR369" s="98"/>
      <c r="CNS369" s="98"/>
      <c r="CNT369" s="98"/>
      <c r="CNU369" s="98"/>
      <c r="CNV369" s="98"/>
      <c r="CNW369" s="98"/>
      <c r="CNX369" s="98"/>
      <c r="CNY369" s="98"/>
      <c r="CNZ369" s="98"/>
      <c r="COA369" s="98"/>
      <c r="COB369" s="98"/>
      <c r="COC369" s="98"/>
      <c r="COD369" s="98"/>
      <c r="COE369" s="98"/>
      <c r="COF369" s="98"/>
      <c r="COG369" s="98"/>
      <c r="COH369" s="98"/>
      <c r="COI369" s="98"/>
      <c r="COJ369" s="98"/>
      <c r="COK369" s="98"/>
      <c r="COL369" s="98"/>
      <c r="COM369" s="98"/>
      <c r="CON369" s="98"/>
      <c r="COO369" s="98"/>
      <c r="COP369" s="98"/>
      <c r="COQ369" s="98"/>
      <c r="COR369" s="98"/>
      <c r="COS369" s="98"/>
      <c r="COT369" s="98"/>
      <c r="COU369" s="98"/>
      <c r="COV369" s="98"/>
      <c r="COW369" s="98"/>
      <c r="COX369" s="98"/>
      <c r="COY369" s="98"/>
      <c r="COZ369" s="98"/>
      <c r="CPA369" s="98"/>
      <c r="CPB369" s="98"/>
      <c r="CPC369" s="98"/>
      <c r="CPD369" s="98"/>
      <c r="CPE369" s="98"/>
      <c r="CPF369" s="98"/>
      <c r="CPG369" s="98"/>
      <c r="CPH369" s="98"/>
      <c r="CPI369" s="98"/>
      <c r="CPJ369" s="98"/>
      <c r="CPK369" s="98"/>
      <c r="CPL369" s="98"/>
      <c r="CPM369" s="98"/>
      <c r="CPN369" s="98"/>
      <c r="CPO369" s="98"/>
      <c r="CPP369" s="98"/>
      <c r="CPQ369" s="98"/>
      <c r="CPR369" s="98"/>
      <c r="CPS369" s="98"/>
      <c r="CPT369" s="98"/>
      <c r="CPU369" s="98"/>
      <c r="CPV369" s="98"/>
      <c r="CPW369" s="98"/>
      <c r="CPX369" s="98"/>
      <c r="CPY369" s="98"/>
      <c r="CPZ369" s="98"/>
      <c r="CQA369" s="98"/>
      <c r="CQB369" s="98"/>
      <c r="CQC369" s="98"/>
      <c r="CQD369" s="98"/>
      <c r="CQE369" s="98"/>
      <c r="CQF369" s="98"/>
      <c r="CQG369" s="98"/>
      <c r="CQH369" s="98"/>
      <c r="CQI369" s="98"/>
      <c r="CQJ369" s="98"/>
      <c r="CQK369" s="98"/>
      <c r="CQL369" s="98"/>
      <c r="CQM369" s="98"/>
      <c r="CQN369" s="98"/>
      <c r="CQO369" s="98"/>
      <c r="CQP369" s="98"/>
      <c r="CQQ369" s="98"/>
      <c r="CQR369" s="98"/>
      <c r="CQS369" s="98"/>
      <c r="CQT369" s="98"/>
      <c r="CQU369" s="98"/>
      <c r="CQV369" s="98"/>
      <c r="CQW369" s="98"/>
      <c r="CQX369" s="98"/>
      <c r="CQY369" s="98"/>
      <c r="CQZ369" s="98"/>
      <c r="CRA369" s="98"/>
      <c r="CRB369" s="98"/>
      <c r="CRC369" s="98"/>
      <c r="CRD369" s="98"/>
      <c r="CRE369" s="98"/>
      <c r="CRF369" s="98"/>
      <c r="CRG369" s="98"/>
      <c r="CRH369" s="98"/>
      <c r="CRI369" s="98"/>
      <c r="CRJ369" s="98"/>
      <c r="CRK369" s="98"/>
      <c r="CRL369" s="98"/>
      <c r="CRM369" s="98"/>
      <c r="CRN369" s="98"/>
      <c r="CRO369" s="98"/>
      <c r="CRP369" s="98"/>
      <c r="CRQ369" s="98"/>
      <c r="CRR369" s="98"/>
      <c r="CRS369" s="98"/>
      <c r="CRT369" s="98"/>
      <c r="CRU369" s="98"/>
      <c r="CRV369" s="98"/>
      <c r="CRW369" s="98"/>
      <c r="CRX369" s="98"/>
      <c r="CRY369" s="98"/>
      <c r="CRZ369" s="98"/>
      <c r="CSA369" s="98"/>
      <c r="CSB369" s="98"/>
      <c r="CSC369" s="98"/>
      <c r="CSD369" s="98"/>
      <c r="CSE369" s="98"/>
      <c r="CSF369" s="98"/>
      <c r="CSG369" s="98"/>
      <c r="CSH369" s="98"/>
      <c r="CSI369" s="98"/>
      <c r="CSJ369" s="98"/>
      <c r="CSK369" s="98"/>
      <c r="CSL369" s="98"/>
      <c r="CSM369" s="98"/>
      <c r="CSN369" s="98"/>
      <c r="CSO369" s="98"/>
      <c r="CSP369" s="98"/>
      <c r="CSQ369" s="98"/>
      <c r="CSR369" s="98"/>
      <c r="CSS369" s="98"/>
      <c r="CST369" s="98"/>
      <c r="CSU369" s="98"/>
      <c r="CSV369" s="98"/>
      <c r="CSW369" s="98"/>
      <c r="CSX369" s="98"/>
      <c r="CSY369" s="98"/>
      <c r="CSZ369" s="98"/>
      <c r="CTA369" s="98"/>
      <c r="CTB369" s="98"/>
      <c r="CTC369" s="98"/>
      <c r="CTD369" s="98"/>
      <c r="CTE369" s="98"/>
      <c r="CTF369" s="98"/>
      <c r="CTG369" s="98"/>
      <c r="CTH369" s="98"/>
      <c r="CTI369" s="98"/>
      <c r="CTJ369" s="98"/>
      <c r="CTK369" s="98"/>
      <c r="CTL369" s="98"/>
      <c r="CTM369" s="98"/>
      <c r="CTN369" s="98"/>
      <c r="CTO369" s="98"/>
      <c r="CTP369" s="98"/>
      <c r="CTQ369" s="98"/>
      <c r="CTR369" s="98"/>
      <c r="CTS369" s="98"/>
      <c r="CTT369" s="98"/>
      <c r="CTU369" s="98"/>
      <c r="CTV369" s="98"/>
      <c r="CTW369" s="98"/>
      <c r="CTX369" s="98"/>
      <c r="CTY369" s="98"/>
      <c r="CTZ369" s="98"/>
      <c r="CUA369" s="98"/>
      <c r="CUB369" s="98"/>
      <c r="CUC369" s="98"/>
      <c r="CUD369" s="98"/>
      <c r="CUE369" s="98"/>
      <c r="CUF369" s="98"/>
      <c r="CUG369" s="98"/>
      <c r="CUH369" s="98"/>
      <c r="CUI369" s="98"/>
      <c r="CUJ369" s="98"/>
      <c r="CUK369" s="98"/>
      <c r="CUL369" s="98"/>
      <c r="CUM369" s="98"/>
      <c r="CUN369" s="98"/>
      <c r="CUO369" s="98"/>
      <c r="CUP369" s="98"/>
      <c r="CUQ369" s="98"/>
      <c r="CUR369" s="98"/>
      <c r="CUS369" s="98"/>
      <c r="CUT369" s="98"/>
      <c r="CUU369" s="98"/>
      <c r="CUV369" s="98"/>
      <c r="CUW369" s="98"/>
      <c r="CUX369" s="98"/>
      <c r="CUY369" s="98"/>
      <c r="CUZ369" s="98"/>
      <c r="CVA369" s="98"/>
      <c r="CVB369" s="98"/>
      <c r="CVC369" s="98"/>
      <c r="CVD369" s="98"/>
      <c r="CVE369" s="98"/>
      <c r="CVF369" s="98"/>
      <c r="CVG369" s="98"/>
      <c r="CVH369" s="98"/>
      <c r="CVI369" s="98"/>
      <c r="CVJ369" s="98"/>
      <c r="CVK369" s="98"/>
      <c r="CVL369" s="98"/>
      <c r="CVM369" s="98"/>
      <c r="CVN369" s="98"/>
      <c r="CVO369" s="98"/>
      <c r="CVP369" s="98"/>
      <c r="CVQ369" s="98"/>
      <c r="CVR369" s="98"/>
      <c r="CVS369" s="98"/>
      <c r="CVT369" s="98"/>
      <c r="CVU369" s="98"/>
      <c r="CVV369" s="98"/>
      <c r="CVW369" s="98"/>
      <c r="CVX369" s="98"/>
      <c r="CVY369" s="98"/>
      <c r="CVZ369" s="98"/>
      <c r="CWA369" s="98"/>
      <c r="CWB369" s="98"/>
      <c r="CWC369" s="98"/>
      <c r="CWD369" s="98"/>
      <c r="CWE369" s="98"/>
      <c r="CWF369" s="98"/>
      <c r="CWG369" s="98"/>
      <c r="CWH369" s="98"/>
      <c r="CWI369" s="98"/>
      <c r="CWJ369" s="98"/>
      <c r="CWK369" s="98"/>
      <c r="CWL369" s="98"/>
      <c r="CWM369" s="98"/>
      <c r="CWN369" s="98"/>
      <c r="CWO369" s="98"/>
      <c r="CWP369" s="98"/>
      <c r="CWQ369" s="98"/>
      <c r="CWR369" s="98"/>
      <c r="CWS369" s="98"/>
      <c r="CWT369" s="98"/>
      <c r="CWU369" s="98"/>
      <c r="CWV369" s="98"/>
      <c r="CWW369" s="98"/>
      <c r="CWX369" s="98"/>
      <c r="CWY369" s="98"/>
      <c r="CWZ369" s="98"/>
      <c r="CXA369" s="98"/>
      <c r="CXB369" s="98"/>
      <c r="CXC369" s="98"/>
      <c r="CXD369" s="98"/>
      <c r="CXE369" s="98"/>
      <c r="CXF369" s="98"/>
      <c r="CXG369" s="98"/>
      <c r="CXH369" s="98"/>
      <c r="CXI369" s="98"/>
      <c r="CXJ369" s="98"/>
      <c r="CXK369" s="98"/>
      <c r="CXL369" s="98"/>
      <c r="CXM369" s="98"/>
      <c r="CXN369" s="98"/>
      <c r="CXO369" s="98"/>
      <c r="CXP369" s="98"/>
      <c r="CXQ369" s="98"/>
      <c r="CXR369" s="98"/>
      <c r="CXS369" s="98"/>
      <c r="CXT369" s="98"/>
      <c r="CXU369" s="98"/>
      <c r="CXV369" s="98"/>
      <c r="CXW369" s="98"/>
      <c r="CXX369" s="98"/>
      <c r="CXY369" s="98"/>
      <c r="CXZ369" s="98"/>
      <c r="CYA369" s="98"/>
      <c r="CYB369" s="98"/>
      <c r="CYC369" s="98"/>
      <c r="CYD369" s="98"/>
      <c r="CYE369" s="98"/>
      <c r="CYF369" s="98"/>
      <c r="CYG369" s="98"/>
      <c r="CYH369" s="98"/>
      <c r="CYI369" s="98"/>
      <c r="CYJ369" s="98"/>
      <c r="CYK369" s="98"/>
      <c r="CYL369" s="98"/>
      <c r="CYM369" s="98"/>
      <c r="CYN369" s="98"/>
      <c r="CYO369" s="98"/>
      <c r="CYP369" s="98"/>
      <c r="CYQ369" s="98"/>
      <c r="CYR369" s="98"/>
      <c r="CYS369" s="98"/>
      <c r="CYT369" s="98"/>
      <c r="CYU369" s="98"/>
      <c r="CYV369" s="98"/>
      <c r="CYW369" s="98"/>
      <c r="CYX369" s="98"/>
      <c r="CYY369" s="98"/>
      <c r="CYZ369" s="98"/>
      <c r="CZA369" s="98"/>
      <c r="CZB369" s="98"/>
      <c r="CZC369" s="98"/>
      <c r="CZD369" s="98"/>
      <c r="CZE369" s="98"/>
      <c r="CZF369" s="98"/>
      <c r="CZG369" s="98"/>
      <c r="CZH369" s="98"/>
      <c r="CZI369" s="98"/>
      <c r="CZJ369" s="98"/>
      <c r="CZK369" s="98"/>
      <c r="CZL369" s="98"/>
      <c r="CZM369" s="98"/>
      <c r="CZN369" s="98"/>
      <c r="CZO369" s="98"/>
      <c r="CZP369" s="98"/>
      <c r="CZQ369" s="98"/>
      <c r="CZR369" s="98"/>
      <c r="CZS369" s="98"/>
      <c r="CZT369" s="98"/>
      <c r="CZU369" s="98"/>
      <c r="CZV369" s="98"/>
      <c r="CZW369" s="98"/>
      <c r="CZX369" s="98"/>
      <c r="CZY369" s="98"/>
      <c r="CZZ369" s="98"/>
      <c r="DAA369" s="98"/>
      <c r="DAB369" s="98"/>
      <c r="DAC369" s="98"/>
      <c r="DAD369" s="98"/>
      <c r="DAE369" s="98"/>
      <c r="DAF369" s="98"/>
      <c r="DAG369" s="98"/>
      <c r="DAH369" s="98"/>
      <c r="DAI369" s="98"/>
      <c r="DAJ369" s="98"/>
      <c r="DAK369" s="98"/>
      <c r="DAL369" s="98"/>
      <c r="DAM369" s="98"/>
      <c r="DAN369" s="98"/>
      <c r="DAO369" s="98"/>
      <c r="DAP369" s="98"/>
      <c r="DAQ369" s="98"/>
      <c r="DAR369" s="98"/>
      <c r="DAS369" s="98"/>
      <c r="DAT369" s="98"/>
      <c r="DAU369" s="98"/>
      <c r="DAV369" s="98"/>
      <c r="DAW369" s="98"/>
      <c r="DAX369" s="98"/>
      <c r="DAY369" s="98"/>
      <c r="DAZ369" s="98"/>
      <c r="DBA369" s="98"/>
      <c r="DBB369" s="98"/>
      <c r="DBC369" s="98"/>
      <c r="DBD369" s="98"/>
      <c r="DBE369" s="98"/>
      <c r="DBF369" s="98"/>
      <c r="DBG369" s="98"/>
      <c r="DBH369" s="98"/>
      <c r="DBI369" s="98"/>
      <c r="DBJ369" s="98"/>
      <c r="DBK369" s="98"/>
      <c r="DBL369" s="98"/>
      <c r="DBM369" s="98"/>
      <c r="DBN369" s="98"/>
      <c r="DBO369" s="98"/>
      <c r="DBP369" s="98"/>
      <c r="DBQ369" s="98"/>
      <c r="DBR369" s="98"/>
      <c r="DBS369" s="98"/>
      <c r="DBT369" s="98"/>
      <c r="DBU369" s="98"/>
      <c r="DBV369" s="98"/>
      <c r="DBW369" s="98"/>
      <c r="DBX369" s="98"/>
      <c r="DBY369" s="98"/>
      <c r="DBZ369" s="98"/>
      <c r="DCA369" s="98"/>
      <c r="DCB369" s="98"/>
      <c r="DCC369" s="98"/>
      <c r="DCD369" s="98"/>
      <c r="DCE369" s="98"/>
      <c r="DCF369" s="98"/>
      <c r="DCG369" s="98"/>
      <c r="DCH369" s="98"/>
      <c r="DCI369" s="98"/>
      <c r="DCJ369" s="98"/>
      <c r="DCK369" s="98"/>
      <c r="DCL369" s="98"/>
      <c r="DCM369" s="98"/>
      <c r="DCN369" s="98"/>
      <c r="DCO369" s="98"/>
      <c r="DCP369" s="98"/>
      <c r="DCQ369" s="98"/>
      <c r="DCR369" s="98"/>
      <c r="DCS369" s="98"/>
      <c r="DCT369" s="98"/>
      <c r="DCU369" s="98"/>
      <c r="DCV369" s="98"/>
      <c r="DCW369" s="98"/>
      <c r="DCX369" s="98"/>
      <c r="DCY369" s="98"/>
      <c r="DCZ369" s="98"/>
      <c r="DDA369" s="98"/>
      <c r="DDB369" s="98"/>
      <c r="DDC369" s="98"/>
      <c r="DDD369" s="98"/>
      <c r="DDE369" s="98"/>
      <c r="DDF369" s="98"/>
      <c r="DDG369" s="98"/>
      <c r="DDH369" s="98"/>
      <c r="DDI369" s="98"/>
      <c r="DDJ369" s="98"/>
      <c r="DDK369" s="98"/>
      <c r="DDL369" s="98"/>
      <c r="DDM369" s="98"/>
      <c r="DDN369" s="98"/>
      <c r="DDO369" s="98"/>
      <c r="DDP369" s="98"/>
      <c r="DDQ369" s="98"/>
      <c r="DDR369" s="98"/>
      <c r="DDS369" s="98"/>
      <c r="DDT369" s="98"/>
      <c r="DDU369" s="98"/>
      <c r="DDV369" s="98"/>
      <c r="DDW369" s="98"/>
      <c r="DDX369" s="98"/>
      <c r="DDY369" s="98"/>
      <c r="DDZ369" s="98"/>
      <c r="DEA369" s="98"/>
      <c r="DEB369" s="98"/>
      <c r="DEC369" s="98"/>
      <c r="DED369" s="98"/>
      <c r="DEE369" s="98"/>
      <c r="DEF369" s="98"/>
      <c r="DEG369" s="98"/>
      <c r="DEH369" s="98"/>
      <c r="DEI369" s="98"/>
      <c r="DEJ369" s="98"/>
      <c r="DEK369" s="98"/>
      <c r="DEL369" s="98"/>
      <c r="DEM369" s="98"/>
      <c r="DEN369" s="98"/>
      <c r="DEO369" s="98"/>
      <c r="DEP369" s="98"/>
      <c r="DEQ369" s="98"/>
      <c r="DER369" s="98"/>
      <c r="DES369" s="98"/>
      <c r="DET369" s="98"/>
      <c r="DEU369" s="98"/>
      <c r="DEV369" s="98"/>
      <c r="DEW369" s="98"/>
      <c r="DEX369" s="98"/>
      <c r="DEY369" s="98"/>
      <c r="DEZ369" s="98"/>
      <c r="DFA369" s="98"/>
      <c r="DFB369" s="98"/>
      <c r="DFC369" s="98"/>
      <c r="DFD369" s="98"/>
      <c r="DFE369" s="98"/>
      <c r="DFF369" s="98"/>
      <c r="DFG369" s="98"/>
      <c r="DFH369" s="98"/>
      <c r="DFI369" s="98"/>
      <c r="DFJ369" s="98"/>
      <c r="DFK369" s="98"/>
      <c r="DFL369" s="98"/>
      <c r="DFM369" s="98"/>
      <c r="DFN369" s="98"/>
      <c r="DFO369" s="98"/>
      <c r="DFP369" s="98"/>
      <c r="DFQ369" s="98"/>
      <c r="DFR369" s="98"/>
      <c r="DFS369" s="98"/>
      <c r="DFT369" s="98"/>
      <c r="DFU369" s="98"/>
      <c r="DFV369" s="98"/>
      <c r="DFW369" s="98"/>
      <c r="DFX369" s="98"/>
      <c r="DFY369" s="98"/>
      <c r="DFZ369" s="98"/>
      <c r="DGA369" s="98"/>
      <c r="DGB369" s="98"/>
      <c r="DGC369" s="98"/>
      <c r="DGD369" s="98"/>
      <c r="DGE369" s="98"/>
      <c r="DGF369" s="98"/>
      <c r="DGG369" s="98"/>
      <c r="DGH369" s="98"/>
      <c r="DGI369" s="98"/>
      <c r="DGJ369" s="98"/>
      <c r="DGK369" s="98"/>
      <c r="DGL369" s="98"/>
      <c r="DGM369" s="98"/>
      <c r="DGN369" s="98"/>
      <c r="DGO369" s="98"/>
      <c r="DGP369" s="98"/>
      <c r="DGQ369" s="98"/>
      <c r="DGR369" s="98"/>
      <c r="DGS369" s="98"/>
      <c r="DGT369" s="98"/>
      <c r="DGU369" s="98"/>
      <c r="DGV369" s="98"/>
      <c r="DGW369" s="98"/>
      <c r="DGX369" s="98"/>
      <c r="DGY369" s="98"/>
      <c r="DGZ369" s="98"/>
      <c r="DHA369" s="98"/>
      <c r="DHB369" s="98"/>
      <c r="DHC369" s="98"/>
      <c r="DHD369" s="98"/>
      <c r="DHE369" s="98"/>
      <c r="DHF369" s="98"/>
      <c r="DHG369" s="98"/>
      <c r="DHH369" s="98"/>
      <c r="DHI369" s="98"/>
      <c r="DHJ369" s="98"/>
      <c r="DHK369" s="98"/>
      <c r="DHL369" s="98"/>
      <c r="DHM369" s="98"/>
      <c r="DHN369" s="98"/>
      <c r="DHO369" s="98"/>
      <c r="DHP369" s="98"/>
      <c r="DHQ369" s="98"/>
      <c r="DHR369" s="98"/>
      <c r="DHS369" s="98"/>
      <c r="DHT369" s="98"/>
      <c r="DHU369" s="98"/>
      <c r="DHV369" s="98"/>
      <c r="DHW369" s="98"/>
      <c r="DHX369" s="98"/>
      <c r="DHY369" s="98"/>
      <c r="DHZ369" s="98"/>
      <c r="DIA369" s="98"/>
      <c r="DIB369" s="98"/>
      <c r="DIC369" s="98"/>
      <c r="DID369" s="98"/>
      <c r="DIE369" s="98"/>
      <c r="DIF369" s="98"/>
      <c r="DIG369" s="98"/>
      <c r="DIH369" s="98"/>
      <c r="DII369" s="98"/>
      <c r="DIJ369" s="98"/>
      <c r="DIK369" s="98"/>
      <c r="DIL369" s="98"/>
      <c r="DIM369" s="98"/>
      <c r="DIN369" s="98"/>
      <c r="DIO369" s="98"/>
      <c r="DIP369" s="98"/>
      <c r="DIQ369" s="98"/>
      <c r="DIR369" s="98"/>
      <c r="DIS369" s="98"/>
      <c r="DIT369" s="98"/>
      <c r="DIU369" s="98"/>
      <c r="DIV369" s="98"/>
      <c r="DIW369" s="98"/>
      <c r="DIX369" s="98"/>
      <c r="DIY369" s="98"/>
      <c r="DIZ369" s="98"/>
      <c r="DJA369" s="98"/>
      <c r="DJB369" s="98"/>
      <c r="DJC369" s="98"/>
      <c r="DJD369" s="98"/>
      <c r="DJE369" s="98"/>
      <c r="DJF369" s="98"/>
      <c r="DJG369" s="98"/>
      <c r="DJH369" s="98"/>
      <c r="DJI369" s="98"/>
      <c r="DJJ369" s="98"/>
      <c r="DJK369" s="98"/>
      <c r="DJL369" s="98"/>
      <c r="DJM369" s="98"/>
      <c r="DJN369" s="98"/>
      <c r="DJO369" s="98"/>
      <c r="DJP369" s="98"/>
      <c r="DJQ369" s="98"/>
      <c r="DJR369" s="98"/>
      <c r="DJS369" s="98"/>
      <c r="DJT369" s="98"/>
      <c r="DJU369" s="98"/>
      <c r="DJV369" s="98"/>
      <c r="DJW369" s="98"/>
      <c r="DJX369" s="98"/>
      <c r="DJY369" s="98"/>
      <c r="DJZ369" s="98"/>
      <c r="DKA369" s="98"/>
      <c r="DKB369" s="98"/>
      <c r="DKC369" s="98"/>
      <c r="DKD369" s="98"/>
      <c r="DKE369" s="98"/>
      <c r="DKF369" s="98"/>
      <c r="DKG369" s="98"/>
      <c r="DKH369" s="98"/>
      <c r="DKI369" s="98"/>
      <c r="DKJ369" s="98"/>
      <c r="DKK369" s="98"/>
      <c r="DKL369" s="98"/>
      <c r="DKM369" s="98"/>
      <c r="DKN369" s="98"/>
      <c r="DKO369" s="98"/>
      <c r="DKP369" s="98"/>
      <c r="DKQ369" s="98"/>
      <c r="DKR369" s="98"/>
      <c r="DKS369" s="98"/>
      <c r="DKT369" s="98"/>
      <c r="DKU369" s="98"/>
      <c r="DKV369" s="98"/>
      <c r="DKW369" s="98"/>
      <c r="DKX369" s="98"/>
      <c r="DKY369" s="98"/>
      <c r="DKZ369" s="98"/>
      <c r="DLA369" s="98"/>
      <c r="DLB369" s="98"/>
      <c r="DLC369" s="98"/>
      <c r="DLD369" s="98"/>
      <c r="DLE369" s="98"/>
      <c r="DLF369" s="98"/>
      <c r="DLG369" s="98"/>
      <c r="DLH369" s="98"/>
      <c r="DLI369" s="98"/>
      <c r="DLJ369" s="98"/>
      <c r="DLK369" s="98"/>
      <c r="DLL369" s="98"/>
      <c r="DLM369" s="98"/>
      <c r="DLN369" s="98"/>
      <c r="DLO369" s="98"/>
      <c r="DLP369" s="98"/>
      <c r="DLQ369" s="98"/>
      <c r="DLR369" s="98"/>
      <c r="DLS369" s="98"/>
      <c r="DLT369" s="98"/>
      <c r="DLU369" s="98"/>
      <c r="DLV369" s="98"/>
      <c r="DLW369" s="98"/>
      <c r="DLX369" s="98"/>
      <c r="DLY369" s="98"/>
      <c r="DLZ369" s="98"/>
      <c r="DMA369" s="98"/>
      <c r="DMB369" s="98"/>
      <c r="DMC369" s="98"/>
      <c r="DMD369" s="98"/>
      <c r="DME369" s="98"/>
      <c r="DMF369" s="98"/>
      <c r="DMG369" s="98"/>
      <c r="DMH369" s="98"/>
      <c r="DMI369" s="98"/>
      <c r="DMJ369" s="98"/>
      <c r="DMK369" s="98"/>
      <c r="DML369" s="98"/>
      <c r="DMM369" s="98"/>
      <c r="DMN369" s="98"/>
      <c r="DMO369" s="98"/>
      <c r="DMP369" s="98"/>
      <c r="DMQ369" s="98"/>
      <c r="DMR369" s="98"/>
      <c r="DMS369" s="98"/>
      <c r="DMT369" s="98"/>
      <c r="DMU369" s="98"/>
      <c r="DMV369" s="98"/>
      <c r="DMW369" s="98"/>
      <c r="DMX369" s="98"/>
      <c r="DMY369" s="98"/>
      <c r="DMZ369" s="98"/>
      <c r="DNA369" s="98"/>
      <c r="DNB369" s="98"/>
      <c r="DNC369" s="98"/>
      <c r="DND369" s="98"/>
      <c r="DNE369" s="98"/>
      <c r="DNF369" s="98"/>
      <c r="DNG369" s="98"/>
      <c r="DNH369" s="98"/>
      <c r="DNI369" s="98"/>
      <c r="DNJ369" s="98"/>
      <c r="DNK369" s="98"/>
      <c r="DNL369" s="98"/>
      <c r="DNM369" s="98"/>
      <c r="DNN369" s="98"/>
      <c r="DNO369" s="98"/>
      <c r="DNP369" s="98"/>
      <c r="DNQ369" s="98"/>
      <c r="DNR369" s="98"/>
      <c r="DNS369" s="98"/>
      <c r="DNT369" s="98"/>
      <c r="DNU369" s="98"/>
      <c r="DNV369" s="98"/>
      <c r="DNW369" s="98"/>
      <c r="DNX369" s="98"/>
      <c r="DNY369" s="98"/>
      <c r="DNZ369" s="98"/>
      <c r="DOA369" s="98"/>
      <c r="DOB369" s="98"/>
      <c r="DOC369" s="98"/>
      <c r="DOD369" s="98"/>
      <c r="DOE369" s="98"/>
      <c r="DOF369" s="98"/>
      <c r="DOG369" s="98"/>
      <c r="DOH369" s="98"/>
      <c r="DOI369" s="98"/>
      <c r="DOJ369" s="98"/>
      <c r="DOK369" s="98"/>
      <c r="DOL369" s="98"/>
      <c r="DOM369" s="98"/>
      <c r="DON369" s="98"/>
      <c r="DOO369" s="98"/>
      <c r="DOP369" s="98"/>
      <c r="DOQ369" s="98"/>
      <c r="DOR369" s="98"/>
      <c r="DOS369" s="98"/>
      <c r="DOT369" s="98"/>
      <c r="DOU369" s="98"/>
      <c r="DOV369" s="98"/>
      <c r="DOW369" s="98"/>
      <c r="DOX369" s="98"/>
      <c r="DOY369" s="98"/>
      <c r="DOZ369" s="98"/>
      <c r="DPA369" s="98"/>
      <c r="DPB369" s="98"/>
      <c r="DPC369" s="98"/>
      <c r="DPD369" s="98"/>
      <c r="DPE369" s="98"/>
      <c r="DPF369" s="98"/>
      <c r="DPG369" s="98"/>
      <c r="DPH369" s="98"/>
      <c r="DPI369" s="98"/>
      <c r="DPJ369" s="98"/>
      <c r="DPK369" s="98"/>
      <c r="DPL369" s="98"/>
      <c r="DPM369" s="98"/>
      <c r="DPN369" s="98"/>
      <c r="DPO369" s="98"/>
      <c r="DPP369" s="98"/>
      <c r="DPQ369" s="98"/>
      <c r="DPR369" s="98"/>
      <c r="DPS369" s="98"/>
      <c r="DPT369" s="98"/>
      <c r="DPU369" s="98"/>
      <c r="DPV369" s="98"/>
      <c r="DPW369" s="98"/>
      <c r="DPX369" s="98"/>
      <c r="DPY369" s="98"/>
      <c r="DPZ369" s="98"/>
      <c r="DQA369" s="98"/>
      <c r="DQB369" s="98"/>
      <c r="DQC369" s="98"/>
      <c r="DQD369" s="98"/>
      <c r="DQE369" s="98"/>
      <c r="DQF369" s="98"/>
      <c r="DQG369" s="98"/>
      <c r="DQH369" s="98"/>
      <c r="DQI369" s="98"/>
      <c r="DQJ369" s="98"/>
      <c r="DQK369" s="98"/>
      <c r="DQL369" s="98"/>
      <c r="DQM369" s="98"/>
      <c r="DQN369" s="98"/>
      <c r="DQO369" s="98"/>
      <c r="DQP369" s="98"/>
      <c r="DQQ369" s="98"/>
      <c r="DQR369" s="98"/>
      <c r="DQS369" s="98"/>
      <c r="DQT369" s="98"/>
      <c r="DQU369" s="98"/>
      <c r="DQV369" s="98"/>
      <c r="DQW369" s="98"/>
      <c r="DQX369" s="98"/>
      <c r="DQY369" s="98"/>
      <c r="DQZ369" s="98"/>
      <c r="DRA369" s="98"/>
      <c r="DRB369" s="98"/>
      <c r="DRC369" s="98"/>
      <c r="DRD369" s="98"/>
      <c r="DRE369" s="98"/>
      <c r="DRF369" s="98"/>
      <c r="DRG369" s="98"/>
      <c r="DRH369" s="98"/>
      <c r="DRI369" s="98"/>
      <c r="DRJ369" s="98"/>
      <c r="DRK369" s="98"/>
      <c r="DRL369" s="98"/>
      <c r="DRM369" s="98"/>
      <c r="DRN369" s="98"/>
      <c r="DRO369" s="98"/>
      <c r="DRP369" s="98"/>
      <c r="DRQ369" s="98"/>
      <c r="DRR369" s="98"/>
      <c r="DRS369" s="98"/>
      <c r="DRT369" s="98"/>
      <c r="DRU369" s="98"/>
      <c r="DRV369" s="98"/>
      <c r="DRW369" s="98"/>
      <c r="DRX369" s="98"/>
      <c r="DRY369" s="98"/>
      <c r="DRZ369" s="98"/>
      <c r="DSA369" s="98"/>
      <c r="DSB369" s="98"/>
      <c r="DSC369" s="98"/>
      <c r="DSD369" s="98"/>
      <c r="DSE369" s="98"/>
      <c r="DSF369" s="98"/>
      <c r="DSG369" s="98"/>
      <c r="DSH369" s="98"/>
      <c r="DSI369" s="98"/>
      <c r="DSJ369" s="98"/>
      <c r="DSK369" s="98"/>
      <c r="DSL369" s="98"/>
      <c r="DSM369" s="98"/>
      <c r="DSN369" s="98"/>
      <c r="DSO369" s="98"/>
      <c r="DSP369" s="98"/>
      <c r="DSQ369" s="98"/>
      <c r="DSR369" s="98"/>
      <c r="DSS369" s="98"/>
      <c r="DST369" s="98"/>
      <c r="DSU369" s="98"/>
      <c r="DSV369" s="98"/>
      <c r="DSW369" s="98"/>
      <c r="DSX369" s="98"/>
      <c r="DSY369" s="98"/>
      <c r="DSZ369" s="98"/>
      <c r="DTA369" s="98"/>
      <c r="DTB369" s="98"/>
      <c r="DTC369" s="98"/>
      <c r="DTD369" s="98"/>
      <c r="DTE369" s="98"/>
      <c r="DTF369" s="98"/>
      <c r="DTG369" s="98"/>
      <c r="DTH369" s="98"/>
      <c r="DTI369" s="98"/>
      <c r="DTJ369" s="98"/>
      <c r="DTK369" s="98"/>
      <c r="DTL369" s="98"/>
      <c r="DTM369" s="98"/>
      <c r="DTN369" s="98"/>
      <c r="DTO369" s="98"/>
      <c r="DTP369" s="98"/>
      <c r="DTQ369" s="98"/>
      <c r="DTR369" s="98"/>
      <c r="DTS369" s="98"/>
      <c r="DTT369" s="98"/>
      <c r="DTU369" s="98"/>
      <c r="DTV369" s="98"/>
      <c r="DTW369" s="98"/>
      <c r="DTX369" s="98"/>
      <c r="DTY369" s="98"/>
      <c r="DTZ369" s="98"/>
      <c r="DUA369" s="98"/>
      <c r="DUB369" s="98"/>
      <c r="DUC369" s="98"/>
      <c r="DUD369" s="98"/>
      <c r="DUE369" s="98"/>
      <c r="DUF369" s="98"/>
      <c r="DUG369" s="98"/>
      <c r="DUH369" s="98"/>
      <c r="DUI369" s="98"/>
      <c r="DUJ369" s="98"/>
      <c r="DUK369" s="98"/>
      <c r="DUL369" s="98"/>
      <c r="DUM369" s="98"/>
      <c r="DUN369" s="98"/>
      <c r="DUO369" s="98"/>
      <c r="DUP369" s="98"/>
      <c r="DUQ369" s="98"/>
      <c r="DUR369" s="98"/>
      <c r="DUS369" s="98"/>
      <c r="DUT369" s="98"/>
      <c r="DUU369" s="98"/>
      <c r="DUV369" s="98"/>
      <c r="DUW369" s="98"/>
      <c r="DUX369" s="98"/>
      <c r="DUY369" s="98"/>
      <c r="DUZ369" s="98"/>
      <c r="DVA369" s="98"/>
      <c r="DVB369" s="98"/>
      <c r="DVC369" s="98"/>
      <c r="DVD369" s="98"/>
      <c r="DVE369" s="98"/>
      <c r="DVF369" s="98"/>
      <c r="DVG369" s="98"/>
      <c r="DVH369" s="98"/>
      <c r="DVI369" s="98"/>
      <c r="DVJ369" s="98"/>
      <c r="DVK369" s="98"/>
      <c r="DVL369" s="98"/>
      <c r="DVM369" s="98"/>
      <c r="DVN369" s="98"/>
      <c r="DVO369" s="98"/>
      <c r="DVP369" s="98"/>
      <c r="DVQ369" s="98"/>
      <c r="DVR369" s="98"/>
      <c r="DVS369" s="98"/>
      <c r="DVT369" s="98"/>
      <c r="DVU369" s="98"/>
      <c r="DVV369" s="98"/>
      <c r="DVW369" s="98"/>
      <c r="DVX369" s="98"/>
      <c r="DVY369" s="98"/>
      <c r="DVZ369" s="98"/>
      <c r="DWA369" s="98"/>
      <c r="DWB369" s="98"/>
      <c r="DWC369" s="98"/>
      <c r="DWD369" s="98"/>
      <c r="DWE369" s="98"/>
      <c r="DWF369" s="98"/>
      <c r="DWG369" s="98"/>
      <c r="DWH369" s="98"/>
      <c r="DWI369" s="98"/>
      <c r="DWJ369" s="98"/>
      <c r="DWK369" s="98"/>
      <c r="DWL369" s="98"/>
      <c r="DWM369" s="98"/>
      <c r="DWN369" s="98"/>
      <c r="DWO369" s="98"/>
      <c r="DWP369" s="98"/>
      <c r="DWQ369" s="98"/>
      <c r="DWR369" s="98"/>
      <c r="DWS369" s="98"/>
      <c r="DWT369" s="98"/>
      <c r="DWU369" s="98"/>
      <c r="DWV369" s="98"/>
      <c r="DWW369" s="98"/>
      <c r="DWX369" s="98"/>
      <c r="DWY369" s="98"/>
      <c r="DWZ369" s="98"/>
      <c r="DXA369" s="98"/>
      <c r="DXB369" s="98"/>
      <c r="DXC369" s="98"/>
      <c r="DXD369" s="98"/>
      <c r="DXE369" s="98"/>
      <c r="DXF369" s="98"/>
      <c r="DXG369" s="98"/>
      <c r="DXH369" s="98"/>
      <c r="DXI369" s="98"/>
      <c r="DXJ369" s="98"/>
      <c r="DXK369" s="98"/>
      <c r="DXL369" s="98"/>
      <c r="DXM369" s="98"/>
      <c r="DXN369" s="98"/>
      <c r="DXO369" s="98"/>
      <c r="DXP369" s="98"/>
      <c r="DXQ369" s="98"/>
      <c r="DXR369" s="98"/>
      <c r="DXS369" s="98"/>
      <c r="DXT369" s="98"/>
      <c r="DXU369" s="98"/>
      <c r="DXV369" s="98"/>
      <c r="DXW369" s="98"/>
      <c r="DXX369" s="98"/>
      <c r="DXY369" s="98"/>
      <c r="DXZ369" s="98"/>
      <c r="DYA369" s="98"/>
      <c r="DYB369" s="98"/>
      <c r="DYC369" s="98"/>
      <c r="DYD369" s="98"/>
      <c r="DYE369" s="98"/>
      <c r="DYF369" s="98"/>
      <c r="DYG369" s="98"/>
      <c r="DYH369" s="98"/>
      <c r="DYI369" s="98"/>
      <c r="DYJ369" s="98"/>
      <c r="DYK369" s="98"/>
      <c r="DYL369" s="98"/>
      <c r="DYM369" s="98"/>
      <c r="DYN369" s="98"/>
      <c r="DYO369" s="98"/>
      <c r="DYP369" s="98"/>
      <c r="DYQ369" s="98"/>
      <c r="DYR369" s="98"/>
      <c r="DYS369" s="98"/>
      <c r="DYT369" s="98"/>
      <c r="DYU369" s="98"/>
      <c r="DYV369" s="98"/>
      <c r="DYW369" s="98"/>
      <c r="DYX369" s="98"/>
      <c r="DYY369" s="98"/>
      <c r="DYZ369" s="98"/>
      <c r="DZA369" s="98"/>
      <c r="DZB369" s="98"/>
      <c r="DZC369" s="98"/>
      <c r="DZD369" s="98"/>
      <c r="DZE369" s="98"/>
      <c r="DZF369" s="98"/>
      <c r="DZG369" s="98"/>
      <c r="DZH369" s="98"/>
      <c r="DZI369" s="98"/>
      <c r="DZJ369" s="98"/>
      <c r="DZK369" s="98"/>
      <c r="DZL369" s="98"/>
      <c r="DZM369" s="98"/>
      <c r="DZN369" s="98"/>
      <c r="DZO369" s="98"/>
      <c r="DZP369" s="98"/>
      <c r="DZQ369" s="98"/>
      <c r="DZR369" s="98"/>
      <c r="DZS369" s="98"/>
      <c r="DZT369" s="98"/>
      <c r="DZU369" s="98"/>
      <c r="DZV369" s="98"/>
      <c r="DZW369" s="98"/>
      <c r="DZX369" s="98"/>
      <c r="DZY369" s="98"/>
      <c r="DZZ369" s="98"/>
      <c r="EAA369" s="98"/>
      <c r="EAB369" s="98"/>
      <c r="EAC369" s="98"/>
      <c r="EAD369" s="98"/>
      <c r="EAE369" s="98"/>
      <c r="EAF369" s="98"/>
      <c r="EAG369" s="98"/>
      <c r="EAH369" s="98"/>
      <c r="EAI369" s="98"/>
      <c r="EAJ369" s="98"/>
      <c r="EAK369" s="98"/>
      <c r="EAL369" s="98"/>
      <c r="EAM369" s="98"/>
      <c r="EAN369" s="98"/>
      <c r="EAO369" s="98"/>
      <c r="EAP369" s="98"/>
      <c r="EAQ369" s="98"/>
      <c r="EAR369" s="98"/>
      <c r="EAS369" s="98"/>
      <c r="EAT369" s="98"/>
      <c r="EAU369" s="98"/>
      <c r="EAV369" s="98"/>
      <c r="EAW369" s="98"/>
      <c r="EAX369" s="98"/>
      <c r="EAY369" s="98"/>
      <c r="EAZ369" s="98"/>
      <c r="EBA369" s="98"/>
      <c r="EBB369" s="98"/>
      <c r="EBC369" s="98"/>
      <c r="EBD369" s="98"/>
      <c r="EBE369" s="98"/>
      <c r="EBF369" s="98"/>
      <c r="EBG369" s="98"/>
      <c r="EBH369" s="98"/>
      <c r="EBI369" s="98"/>
      <c r="EBJ369" s="98"/>
      <c r="EBK369" s="98"/>
      <c r="EBL369" s="98"/>
      <c r="EBM369" s="98"/>
      <c r="EBN369" s="98"/>
      <c r="EBO369" s="98"/>
      <c r="EBP369" s="98"/>
      <c r="EBQ369" s="98"/>
      <c r="EBR369" s="98"/>
      <c r="EBS369" s="98"/>
      <c r="EBT369" s="98"/>
      <c r="EBU369" s="98"/>
      <c r="EBV369" s="98"/>
      <c r="EBW369" s="98"/>
      <c r="EBX369" s="98"/>
      <c r="EBY369" s="98"/>
      <c r="EBZ369" s="98"/>
      <c r="ECA369" s="98"/>
      <c r="ECB369" s="98"/>
      <c r="ECC369" s="98"/>
      <c r="ECD369" s="98"/>
      <c r="ECE369" s="98"/>
      <c r="ECF369" s="98"/>
      <c r="ECG369" s="98"/>
      <c r="ECH369" s="98"/>
      <c r="ECI369" s="98"/>
      <c r="ECJ369" s="98"/>
      <c r="ECK369" s="98"/>
      <c r="ECL369" s="98"/>
      <c r="ECM369" s="98"/>
      <c r="ECN369" s="98"/>
      <c r="ECO369" s="98"/>
      <c r="ECP369" s="98"/>
      <c r="ECQ369" s="98"/>
      <c r="ECR369" s="98"/>
      <c r="ECS369" s="98"/>
      <c r="ECT369" s="98"/>
      <c r="ECU369" s="98"/>
      <c r="ECV369" s="98"/>
      <c r="ECW369" s="98"/>
      <c r="ECX369" s="98"/>
      <c r="ECY369" s="98"/>
      <c r="ECZ369" s="98"/>
      <c r="EDA369" s="98"/>
      <c r="EDB369" s="98"/>
      <c r="EDC369" s="98"/>
      <c r="EDD369" s="98"/>
      <c r="EDE369" s="98"/>
      <c r="EDF369" s="98"/>
      <c r="EDG369" s="98"/>
      <c r="EDH369" s="98"/>
      <c r="EDI369" s="98"/>
      <c r="EDJ369" s="98"/>
      <c r="EDK369" s="98"/>
      <c r="EDL369" s="98"/>
      <c r="EDM369" s="98"/>
      <c r="EDN369" s="98"/>
      <c r="EDO369" s="98"/>
      <c r="EDP369" s="98"/>
      <c r="EDQ369" s="98"/>
      <c r="EDR369" s="98"/>
      <c r="EDS369" s="98"/>
      <c r="EDT369" s="98"/>
      <c r="EDU369" s="98"/>
      <c r="EDV369" s="98"/>
      <c r="EDW369" s="98"/>
      <c r="EDX369" s="98"/>
      <c r="EDY369" s="98"/>
      <c r="EDZ369" s="98"/>
      <c r="EEA369" s="98"/>
      <c r="EEB369" s="98"/>
      <c r="EEC369" s="98"/>
      <c r="EED369" s="98"/>
      <c r="EEE369" s="98"/>
      <c r="EEF369" s="98"/>
      <c r="EEG369" s="98"/>
      <c r="EEH369" s="98"/>
      <c r="EEI369" s="98"/>
      <c r="EEJ369" s="98"/>
      <c r="EEK369" s="98"/>
      <c r="EEL369" s="98"/>
      <c r="EEM369" s="98"/>
      <c r="EEN369" s="98"/>
      <c r="EEO369" s="98"/>
      <c r="EEP369" s="98"/>
      <c r="EEQ369" s="98"/>
      <c r="EER369" s="98"/>
      <c r="EES369" s="98"/>
      <c r="EET369" s="98"/>
      <c r="EEU369" s="98"/>
      <c r="EEV369" s="98"/>
      <c r="EEW369" s="98"/>
      <c r="EEX369" s="98"/>
      <c r="EEY369" s="98"/>
      <c r="EEZ369" s="98"/>
      <c r="EFA369" s="98"/>
      <c r="EFB369" s="98"/>
      <c r="EFC369" s="98"/>
      <c r="EFD369" s="98"/>
      <c r="EFE369" s="98"/>
      <c r="EFF369" s="98"/>
      <c r="EFG369" s="98"/>
      <c r="EFH369" s="98"/>
      <c r="EFI369" s="98"/>
      <c r="EFJ369" s="98"/>
      <c r="EFK369" s="98"/>
      <c r="EFL369" s="98"/>
      <c r="EFM369" s="98"/>
      <c r="EFN369" s="98"/>
      <c r="EFO369" s="98"/>
      <c r="EFP369" s="98"/>
      <c r="EFQ369" s="98"/>
      <c r="EFR369" s="98"/>
      <c r="EFS369" s="98"/>
      <c r="EFT369" s="98"/>
      <c r="EFU369" s="98"/>
      <c r="EFV369" s="98"/>
      <c r="EFW369" s="98"/>
      <c r="EFX369" s="98"/>
      <c r="EFY369" s="98"/>
      <c r="EFZ369" s="98"/>
      <c r="EGA369" s="98"/>
      <c r="EGB369" s="98"/>
      <c r="EGC369" s="98"/>
      <c r="EGD369" s="98"/>
      <c r="EGE369" s="98"/>
      <c r="EGF369" s="98"/>
      <c r="EGG369" s="98"/>
      <c r="EGH369" s="98"/>
      <c r="EGI369" s="98"/>
      <c r="EGJ369" s="98"/>
      <c r="EGK369" s="98"/>
      <c r="EGL369" s="98"/>
      <c r="EGM369" s="98"/>
      <c r="EGN369" s="98"/>
      <c r="EGO369" s="98"/>
      <c r="EGP369" s="98"/>
      <c r="EGQ369" s="98"/>
      <c r="EGR369" s="98"/>
      <c r="EGS369" s="98"/>
      <c r="EGT369" s="98"/>
      <c r="EGU369" s="98"/>
      <c r="EGV369" s="98"/>
      <c r="EGW369" s="98"/>
      <c r="EGX369" s="98"/>
      <c r="EGY369" s="98"/>
      <c r="EGZ369" s="98"/>
      <c r="EHA369" s="98"/>
      <c r="EHB369" s="98"/>
      <c r="EHC369" s="98"/>
      <c r="EHD369" s="98"/>
      <c r="EHE369" s="98"/>
      <c r="EHF369" s="98"/>
      <c r="EHG369" s="98"/>
      <c r="EHH369" s="98"/>
      <c r="EHI369" s="98"/>
      <c r="EHJ369" s="98"/>
      <c r="EHK369" s="98"/>
      <c r="EHL369" s="98"/>
      <c r="EHM369" s="98"/>
      <c r="EHN369" s="98"/>
      <c r="EHO369" s="98"/>
      <c r="EHP369" s="98"/>
      <c r="EHQ369" s="98"/>
      <c r="EHR369" s="98"/>
      <c r="EHS369" s="98"/>
      <c r="EHT369" s="98"/>
      <c r="EHU369" s="98"/>
      <c r="EHV369" s="98"/>
      <c r="EHW369" s="98"/>
      <c r="EHX369" s="98"/>
      <c r="EHY369" s="98"/>
      <c r="EHZ369" s="98"/>
      <c r="EIA369" s="98"/>
      <c r="EIB369" s="98"/>
      <c r="EIC369" s="98"/>
      <c r="EID369" s="98"/>
      <c r="EIE369" s="98"/>
      <c r="EIF369" s="98"/>
      <c r="EIG369" s="98"/>
      <c r="EIH369" s="98"/>
      <c r="EII369" s="98"/>
      <c r="EIJ369" s="98"/>
      <c r="EIK369" s="98"/>
      <c r="EIL369" s="98"/>
      <c r="EIM369" s="98"/>
      <c r="EIN369" s="98"/>
      <c r="EIO369" s="98"/>
      <c r="EIP369" s="98"/>
      <c r="EIQ369" s="98"/>
      <c r="EIR369" s="98"/>
      <c r="EIS369" s="98"/>
      <c r="EIT369" s="98"/>
      <c r="EIU369" s="98"/>
      <c r="EIV369" s="98"/>
      <c r="EIW369" s="98"/>
      <c r="EIX369" s="98"/>
      <c r="EIY369" s="98"/>
      <c r="EIZ369" s="98"/>
      <c r="EJA369" s="98"/>
      <c r="EJB369" s="98"/>
      <c r="EJC369" s="98"/>
      <c r="EJD369" s="98"/>
      <c r="EJE369" s="98"/>
      <c r="EJF369" s="98"/>
      <c r="EJG369" s="98"/>
      <c r="EJH369" s="98"/>
      <c r="EJI369" s="98"/>
      <c r="EJJ369" s="98"/>
      <c r="EJK369" s="98"/>
      <c r="EJL369" s="98"/>
      <c r="EJM369" s="98"/>
      <c r="EJN369" s="98"/>
      <c r="EJO369" s="98"/>
      <c r="EJP369" s="98"/>
      <c r="EJQ369" s="98"/>
      <c r="EJR369" s="98"/>
      <c r="EJS369" s="98"/>
      <c r="EJT369" s="98"/>
      <c r="EJU369" s="98"/>
      <c r="EJV369" s="98"/>
      <c r="EJW369" s="98"/>
      <c r="EJX369" s="98"/>
      <c r="EJY369" s="98"/>
      <c r="EJZ369" s="98"/>
      <c r="EKA369" s="98"/>
      <c r="EKB369" s="98"/>
      <c r="EKC369" s="98"/>
      <c r="EKD369" s="98"/>
      <c r="EKE369" s="98"/>
      <c r="EKF369" s="98"/>
      <c r="EKG369" s="98"/>
      <c r="EKH369" s="98"/>
      <c r="EKI369" s="98"/>
      <c r="EKJ369" s="98"/>
      <c r="EKK369" s="98"/>
      <c r="EKL369" s="98"/>
      <c r="EKM369" s="98"/>
      <c r="EKN369" s="98"/>
      <c r="EKO369" s="98"/>
      <c r="EKP369" s="98"/>
      <c r="EKQ369" s="98"/>
      <c r="EKR369" s="98"/>
      <c r="EKS369" s="98"/>
      <c r="EKT369" s="98"/>
      <c r="EKU369" s="98"/>
      <c r="EKV369" s="98"/>
      <c r="EKW369" s="98"/>
      <c r="EKX369" s="98"/>
      <c r="EKY369" s="98"/>
      <c r="EKZ369" s="98"/>
      <c r="ELA369" s="98"/>
      <c r="ELB369" s="98"/>
      <c r="ELC369" s="98"/>
      <c r="ELD369" s="98"/>
      <c r="ELE369" s="98"/>
      <c r="ELF369" s="98"/>
      <c r="ELG369" s="98"/>
      <c r="ELH369" s="98"/>
      <c r="ELI369" s="98"/>
      <c r="ELJ369" s="98"/>
      <c r="ELK369" s="98"/>
      <c r="ELL369" s="98"/>
      <c r="ELM369" s="98"/>
      <c r="ELN369" s="98"/>
      <c r="ELO369" s="98"/>
      <c r="ELP369" s="98"/>
      <c r="ELQ369" s="98"/>
      <c r="ELR369" s="98"/>
      <c r="ELS369" s="98"/>
      <c r="ELT369" s="98"/>
      <c r="ELU369" s="98"/>
      <c r="ELV369" s="98"/>
      <c r="ELW369" s="98"/>
      <c r="ELX369" s="98"/>
      <c r="ELY369" s="98"/>
      <c r="ELZ369" s="98"/>
      <c r="EMA369" s="98"/>
      <c r="EMB369" s="98"/>
      <c r="EMC369" s="98"/>
      <c r="EMD369" s="98"/>
      <c r="EME369" s="98"/>
      <c r="EMF369" s="98"/>
      <c r="EMG369" s="98"/>
      <c r="EMH369" s="98"/>
      <c r="EMI369" s="98"/>
      <c r="EMJ369" s="98"/>
      <c r="EMK369" s="98"/>
      <c r="EML369" s="98"/>
      <c r="EMM369" s="98"/>
      <c r="EMN369" s="98"/>
      <c r="EMO369" s="98"/>
      <c r="EMP369" s="98"/>
      <c r="EMQ369" s="98"/>
      <c r="EMR369" s="98"/>
      <c r="EMS369" s="98"/>
      <c r="EMT369" s="98"/>
      <c r="EMU369" s="98"/>
      <c r="EMV369" s="98"/>
      <c r="EMW369" s="98"/>
      <c r="EMX369" s="98"/>
      <c r="EMY369" s="98"/>
      <c r="EMZ369" s="98"/>
      <c r="ENA369" s="98"/>
      <c r="ENB369" s="98"/>
      <c r="ENC369" s="98"/>
      <c r="END369" s="98"/>
      <c r="ENE369" s="98"/>
      <c r="ENF369" s="98"/>
      <c r="ENG369" s="98"/>
      <c r="ENH369" s="98"/>
      <c r="ENI369" s="98"/>
      <c r="ENJ369" s="98"/>
      <c r="ENK369" s="98"/>
      <c r="ENL369" s="98"/>
      <c r="ENM369" s="98"/>
      <c r="ENN369" s="98"/>
      <c r="ENO369" s="98"/>
      <c r="ENP369" s="98"/>
      <c r="ENQ369" s="98"/>
      <c r="ENR369" s="98"/>
      <c r="ENS369" s="98"/>
      <c r="ENT369" s="98"/>
      <c r="ENU369" s="98"/>
      <c r="ENV369" s="98"/>
      <c r="ENW369" s="98"/>
      <c r="ENX369" s="98"/>
      <c r="ENY369" s="98"/>
      <c r="ENZ369" s="98"/>
      <c r="EOA369" s="98"/>
      <c r="EOB369" s="98"/>
      <c r="EOC369" s="98"/>
      <c r="EOD369" s="98"/>
      <c r="EOE369" s="98"/>
      <c r="EOF369" s="98"/>
      <c r="EOG369" s="98"/>
      <c r="EOH369" s="98"/>
      <c r="EOI369" s="98"/>
      <c r="EOJ369" s="98"/>
      <c r="EOK369" s="98"/>
      <c r="EOL369" s="98"/>
      <c r="EOM369" s="98"/>
      <c r="EON369" s="98"/>
      <c r="EOO369" s="98"/>
      <c r="EOP369" s="98"/>
      <c r="EOQ369" s="98"/>
      <c r="EOR369" s="98"/>
      <c r="EOS369" s="98"/>
      <c r="EOT369" s="98"/>
      <c r="EOU369" s="98"/>
      <c r="EOV369" s="98"/>
      <c r="EOW369" s="98"/>
      <c r="EOX369" s="98"/>
      <c r="EOY369" s="98"/>
      <c r="EOZ369" s="98"/>
      <c r="EPA369" s="98"/>
      <c r="EPB369" s="98"/>
      <c r="EPC369" s="98"/>
      <c r="EPD369" s="98"/>
      <c r="EPE369" s="98"/>
      <c r="EPF369" s="98"/>
      <c r="EPG369" s="98"/>
      <c r="EPH369" s="98"/>
      <c r="EPI369" s="98"/>
      <c r="EPJ369" s="98"/>
      <c r="EPK369" s="98"/>
      <c r="EPL369" s="98"/>
      <c r="EPM369" s="98"/>
      <c r="EPN369" s="98"/>
      <c r="EPO369" s="98"/>
      <c r="EPP369" s="98"/>
      <c r="EPQ369" s="98"/>
      <c r="EPR369" s="98"/>
      <c r="EPS369" s="98"/>
      <c r="EPT369" s="98"/>
      <c r="EPU369" s="98"/>
      <c r="EPV369" s="98"/>
      <c r="EPW369" s="98"/>
      <c r="EPX369" s="98"/>
      <c r="EPY369" s="98"/>
      <c r="EPZ369" s="98"/>
      <c r="EQA369" s="98"/>
      <c r="EQB369" s="98"/>
      <c r="EQC369" s="98"/>
      <c r="EQD369" s="98"/>
      <c r="EQE369" s="98"/>
      <c r="EQF369" s="98"/>
      <c r="EQG369" s="98"/>
      <c r="EQH369" s="98"/>
      <c r="EQI369" s="98"/>
      <c r="EQJ369" s="98"/>
      <c r="EQK369" s="98"/>
      <c r="EQL369" s="98"/>
      <c r="EQM369" s="98"/>
      <c r="EQN369" s="98"/>
      <c r="EQO369" s="98"/>
      <c r="EQP369" s="98"/>
      <c r="EQQ369" s="98"/>
      <c r="EQR369" s="98"/>
      <c r="EQS369" s="98"/>
      <c r="EQT369" s="98"/>
      <c r="EQU369" s="98"/>
      <c r="EQV369" s="98"/>
      <c r="EQW369" s="98"/>
      <c r="EQX369" s="98"/>
      <c r="EQY369" s="98"/>
      <c r="EQZ369" s="98"/>
      <c r="ERA369" s="98"/>
      <c r="ERB369" s="98"/>
      <c r="ERC369" s="98"/>
      <c r="ERD369" s="98"/>
      <c r="ERE369" s="98"/>
      <c r="ERF369" s="98"/>
      <c r="ERG369" s="98"/>
      <c r="ERH369" s="98"/>
      <c r="ERI369" s="98"/>
      <c r="ERJ369" s="98"/>
      <c r="ERK369" s="98"/>
      <c r="ERL369" s="98"/>
      <c r="ERM369" s="98"/>
      <c r="ERN369" s="98"/>
      <c r="ERO369" s="98"/>
      <c r="ERP369" s="98"/>
      <c r="ERQ369" s="98"/>
      <c r="ERR369" s="98"/>
      <c r="ERS369" s="98"/>
      <c r="ERT369" s="98"/>
      <c r="ERU369" s="98"/>
      <c r="ERV369" s="98"/>
      <c r="ERW369" s="98"/>
      <c r="ERX369" s="98"/>
      <c r="ERY369" s="98"/>
      <c r="ERZ369" s="98"/>
      <c r="ESA369" s="98"/>
      <c r="ESB369" s="98"/>
      <c r="ESC369" s="98"/>
      <c r="ESD369" s="98"/>
      <c r="ESE369" s="98"/>
      <c r="ESF369" s="98"/>
      <c r="ESG369" s="98"/>
      <c r="ESH369" s="98"/>
      <c r="ESI369" s="98"/>
      <c r="ESJ369" s="98"/>
      <c r="ESK369" s="98"/>
      <c r="ESL369" s="98"/>
      <c r="ESM369" s="98"/>
      <c r="ESN369" s="98"/>
      <c r="ESO369" s="98"/>
      <c r="ESP369" s="98"/>
      <c r="ESQ369" s="98"/>
      <c r="ESR369" s="98"/>
      <c r="ESS369" s="98"/>
      <c r="EST369" s="98"/>
      <c r="ESU369" s="98"/>
      <c r="ESV369" s="98"/>
      <c r="ESW369" s="98"/>
      <c r="ESX369" s="98"/>
      <c r="ESY369" s="98"/>
      <c r="ESZ369" s="98"/>
      <c r="ETA369" s="98"/>
      <c r="ETB369" s="98"/>
      <c r="ETC369" s="98"/>
      <c r="ETD369" s="98"/>
      <c r="ETE369" s="98"/>
      <c r="ETF369" s="98"/>
      <c r="ETG369" s="98"/>
      <c r="ETH369" s="98"/>
      <c r="ETI369" s="98"/>
      <c r="ETJ369" s="98"/>
      <c r="ETK369" s="98"/>
      <c r="ETL369" s="98"/>
      <c r="ETM369" s="98"/>
      <c r="ETN369" s="98"/>
      <c r="ETO369" s="98"/>
      <c r="ETP369" s="98"/>
      <c r="ETQ369" s="98"/>
      <c r="ETR369" s="98"/>
      <c r="ETS369" s="98"/>
      <c r="ETT369" s="98"/>
      <c r="ETU369" s="98"/>
      <c r="ETV369" s="98"/>
      <c r="ETW369" s="98"/>
      <c r="ETX369" s="98"/>
      <c r="ETY369" s="98"/>
      <c r="ETZ369" s="98"/>
      <c r="EUA369" s="98"/>
      <c r="EUB369" s="98"/>
      <c r="EUC369" s="98"/>
      <c r="EUD369" s="98"/>
      <c r="EUE369" s="98"/>
      <c r="EUF369" s="98"/>
      <c r="EUG369" s="98"/>
      <c r="EUH369" s="98"/>
      <c r="EUI369" s="98"/>
      <c r="EUJ369" s="98"/>
      <c r="EUK369" s="98"/>
      <c r="EUL369" s="98"/>
      <c r="EUM369" s="98"/>
      <c r="EUN369" s="98"/>
      <c r="EUO369" s="98"/>
      <c r="EUP369" s="98"/>
      <c r="EUQ369" s="98"/>
      <c r="EUR369" s="98"/>
      <c r="EUS369" s="98"/>
      <c r="EUT369" s="98"/>
      <c r="EUU369" s="98"/>
      <c r="EUV369" s="98"/>
      <c r="EUW369" s="98"/>
      <c r="EUX369" s="98"/>
      <c r="EUY369" s="98"/>
      <c r="EUZ369" s="98"/>
      <c r="EVA369" s="98"/>
      <c r="EVB369" s="98"/>
      <c r="EVC369" s="98"/>
      <c r="EVD369" s="98"/>
      <c r="EVE369" s="98"/>
      <c r="EVF369" s="98"/>
      <c r="EVG369" s="98"/>
      <c r="EVH369" s="98"/>
      <c r="EVI369" s="98"/>
      <c r="EVJ369" s="98"/>
      <c r="EVK369" s="98"/>
      <c r="EVL369" s="98"/>
      <c r="EVM369" s="98"/>
      <c r="EVN369" s="98"/>
      <c r="EVO369" s="98"/>
      <c r="EVP369" s="98"/>
      <c r="EVQ369" s="98"/>
      <c r="EVR369" s="98"/>
      <c r="EVS369" s="98"/>
      <c r="EVT369" s="98"/>
      <c r="EVU369" s="98"/>
      <c r="EVV369" s="98"/>
      <c r="EVW369" s="98"/>
      <c r="EVX369" s="98"/>
      <c r="EVY369" s="98"/>
      <c r="EVZ369" s="98"/>
      <c r="EWA369" s="98"/>
      <c r="EWB369" s="98"/>
      <c r="EWC369" s="98"/>
      <c r="EWD369" s="98"/>
      <c r="EWE369" s="98"/>
      <c r="EWF369" s="98"/>
      <c r="EWG369" s="98"/>
      <c r="EWH369" s="98"/>
      <c r="EWI369" s="98"/>
      <c r="EWJ369" s="98"/>
      <c r="EWK369" s="98"/>
      <c r="EWL369" s="98"/>
      <c r="EWM369" s="98"/>
      <c r="EWN369" s="98"/>
      <c r="EWO369" s="98"/>
      <c r="EWP369" s="98"/>
      <c r="EWQ369" s="98"/>
      <c r="EWR369" s="98"/>
      <c r="EWS369" s="98"/>
      <c r="EWT369" s="98"/>
      <c r="EWU369" s="98"/>
      <c r="EWV369" s="98"/>
      <c r="EWW369" s="98"/>
      <c r="EWX369" s="98"/>
      <c r="EWY369" s="98"/>
      <c r="EWZ369" s="98"/>
      <c r="EXA369" s="98"/>
      <c r="EXB369" s="98"/>
      <c r="EXC369" s="98"/>
      <c r="EXD369" s="98"/>
      <c r="EXE369" s="98"/>
      <c r="EXF369" s="98"/>
      <c r="EXG369" s="98"/>
      <c r="EXH369" s="98"/>
      <c r="EXI369" s="98"/>
      <c r="EXJ369" s="98"/>
      <c r="EXK369" s="98"/>
      <c r="EXL369" s="98"/>
      <c r="EXM369" s="98"/>
      <c r="EXN369" s="98"/>
      <c r="EXO369" s="98"/>
      <c r="EXP369" s="98"/>
      <c r="EXQ369" s="98"/>
      <c r="EXR369" s="98"/>
      <c r="EXS369" s="98"/>
      <c r="EXT369" s="98"/>
      <c r="EXU369" s="98"/>
      <c r="EXV369" s="98"/>
      <c r="EXW369" s="98"/>
      <c r="EXX369" s="98"/>
      <c r="EXY369" s="98"/>
      <c r="EXZ369" s="98"/>
      <c r="EYA369" s="98"/>
      <c r="EYB369" s="98"/>
      <c r="EYC369" s="98"/>
      <c r="EYD369" s="98"/>
      <c r="EYE369" s="98"/>
      <c r="EYF369" s="98"/>
      <c r="EYG369" s="98"/>
      <c r="EYH369" s="98"/>
      <c r="EYI369" s="98"/>
      <c r="EYJ369" s="98"/>
      <c r="EYK369" s="98"/>
      <c r="EYL369" s="98"/>
      <c r="EYM369" s="98"/>
      <c r="EYN369" s="98"/>
      <c r="EYO369" s="98"/>
      <c r="EYP369" s="98"/>
      <c r="EYQ369" s="98"/>
      <c r="EYR369" s="98"/>
      <c r="EYS369" s="98"/>
      <c r="EYT369" s="98"/>
      <c r="EYU369" s="98"/>
      <c r="EYV369" s="98"/>
      <c r="EYW369" s="98"/>
      <c r="EYX369" s="98"/>
      <c r="EYY369" s="98"/>
      <c r="EYZ369" s="98"/>
      <c r="EZA369" s="98"/>
      <c r="EZB369" s="98"/>
      <c r="EZC369" s="98"/>
      <c r="EZD369" s="98"/>
      <c r="EZE369" s="98"/>
      <c r="EZF369" s="98"/>
      <c r="EZG369" s="98"/>
      <c r="EZH369" s="98"/>
      <c r="EZI369" s="98"/>
      <c r="EZJ369" s="98"/>
      <c r="EZK369" s="98"/>
      <c r="EZL369" s="98"/>
      <c r="EZM369" s="98"/>
      <c r="EZN369" s="98"/>
      <c r="EZO369" s="98"/>
      <c r="EZP369" s="98"/>
      <c r="EZQ369" s="98"/>
      <c r="EZR369" s="98"/>
      <c r="EZS369" s="98"/>
      <c r="EZT369" s="98"/>
      <c r="EZU369" s="98"/>
      <c r="EZV369" s="98"/>
      <c r="EZW369" s="98"/>
      <c r="EZX369" s="98"/>
      <c r="EZY369" s="98"/>
      <c r="EZZ369" s="98"/>
      <c r="FAA369" s="98"/>
      <c r="FAB369" s="98"/>
      <c r="FAC369" s="98"/>
      <c r="FAD369" s="98"/>
      <c r="FAE369" s="98"/>
      <c r="FAF369" s="98"/>
      <c r="FAG369" s="98"/>
      <c r="FAH369" s="98"/>
      <c r="FAI369" s="98"/>
      <c r="FAJ369" s="98"/>
      <c r="FAK369" s="98"/>
      <c r="FAL369" s="98"/>
      <c r="FAM369" s="98"/>
      <c r="FAN369" s="98"/>
      <c r="FAO369" s="98"/>
      <c r="FAP369" s="98"/>
      <c r="FAQ369" s="98"/>
      <c r="FAR369" s="98"/>
      <c r="FAS369" s="98"/>
      <c r="FAT369" s="98"/>
      <c r="FAU369" s="98"/>
      <c r="FAV369" s="98"/>
      <c r="FAW369" s="98"/>
      <c r="FAX369" s="98"/>
      <c r="FAY369" s="98"/>
      <c r="FAZ369" s="98"/>
      <c r="FBA369" s="98"/>
      <c r="FBB369" s="98"/>
      <c r="FBC369" s="98"/>
      <c r="FBD369" s="98"/>
      <c r="FBE369" s="98"/>
      <c r="FBF369" s="98"/>
      <c r="FBG369" s="98"/>
      <c r="FBH369" s="98"/>
      <c r="FBI369" s="98"/>
      <c r="FBJ369" s="98"/>
      <c r="FBK369" s="98"/>
      <c r="FBL369" s="98"/>
      <c r="FBM369" s="98"/>
      <c r="FBN369" s="98"/>
      <c r="FBO369" s="98"/>
      <c r="FBP369" s="98"/>
      <c r="FBQ369" s="98"/>
      <c r="FBR369" s="98"/>
      <c r="FBS369" s="98"/>
      <c r="FBT369" s="98"/>
      <c r="FBU369" s="98"/>
      <c r="FBV369" s="98"/>
      <c r="FBW369" s="98"/>
      <c r="FBX369" s="98"/>
      <c r="FBY369" s="98"/>
      <c r="FBZ369" s="98"/>
      <c r="FCA369" s="98"/>
      <c r="FCB369" s="98"/>
      <c r="FCC369" s="98"/>
      <c r="FCD369" s="98"/>
      <c r="FCE369" s="98"/>
      <c r="FCF369" s="98"/>
      <c r="FCG369" s="98"/>
      <c r="FCH369" s="98"/>
      <c r="FCI369" s="98"/>
      <c r="FCJ369" s="98"/>
      <c r="FCK369" s="98"/>
      <c r="FCL369" s="98"/>
      <c r="FCM369" s="98"/>
      <c r="FCN369" s="98"/>
      <c r="FCO369" s="98"/>
      <c r="FCP369" s="98"/>
      <c r="FCQ369" s="98"/>
      <c r="FCR369" s="98"/>
      <c r="FCS369" s="98"/>
      <c r="FCT369" s="98"/>
      <c r="FCU369" s="98"/>
      <c r="FCV369" s="98"/>
      <c r="FCW369" s="98"/>
      <c r="FCX369" s="98"/>
      <c r="FCY369" s="98"/>
      <c r="FCZ369" s="98"/>
      <c r="FDA369" s="98"/>
      <c r="FDB369" s="98"/>
      <c r="FDC369" s="98"/>
      <c r="FDD369" s="98"/>
      <c r="FDE369" s="98"/>
      <c r="FDF369" s="98"/>
      <c r="FDG369" s="98"/>
      <c r="FDH369" s="98"/>
      <c r="FDI369" s="98"/>
      <c r="FDJ369" s="98"/>
      <c r="FDK369" s="98"/>
      <c r="FDL369" s="98"/>
      <c r="FDM369" s="98"/>
      <c r="FDN369" s="98"/>
      <c r="FDO369" s="98"/>
      <c r="FDP369" s="98"/>
      <c r="FDQ369" s="98"/>
      <c r="FDR369" s="98"/>
      <c r="FDS369" s="98"/>
      <c r="FDT369" s="98"/>
      <c r="FDU369" s="98"/>
      <c r="FDV369" s="98"/>
      <c r="FDW369" s="98"/>
      <c r="FDX369" s="98"/>
      <c r="FDY369" s="98"/>
      <c r="FDZ369" s="98"/>
      <c r="FEA369" s="98"/>
      <c r="FEB369" s="98"/>
      <c r="FEC369" s="98"/>
      <c r="FED369" s="98"/>
      <c r="FEE369" s="98"/>
      <c r="FEF369" s="98"/>
      <c r="FEG369" s="98"/>
      <c r="FEH369" s="98"/>
      <c r="FEI369" s="98"/>
      <c r="FEJ369" s="98"/>
      <c r="FEK369" s="98"/>
      <c r="FEL369" s="98"/>
      <c r="FEM369" s="98"/>
      <c r="FEN369" s="98"/>
      <c r="FEO369" s="98"/>
      <c r="FEP369" s="98"/>
      <c r="FEQ369" s="98"/>
      <c r="FER369" s="98"/>
      <c r="FES369" s="98"/>
      <c r="FET369" s="98"/>
      <c r="FEU369" s="98"/>
      <c r="FEV369" s="98"/>
      <c r="FEW369" s="98"/>
      <c r="FEX369" s="98"/>
      <c r="FEY369" s="98"/>
      <c r="FEZ369" s="98"/>
      <c r="FFA369" s="98"/>
      <c r="FFB369" s="98"/>
      <c r="FFC369" s="98"/>
      <c r="FFD369" s="98"/>
      <c r="FFE369" s="98"/>
      <c r="FFF369" s="98"/>
      <c r="FFG369" s="98"/>
      <c r="FFH369" s="98"/>
      <c r="FFI369" s="98"/>
      <c r="FFJ369" s="98"/>
      <c r="FFK369" s="98"/>
      <c r="FFL369" s="98"/>
      <c r="FFM369" s="98"/>
      <c r="FFN369" s="98"/>
      <c r="FFO369" s="98"/>
      <c r="FFP369" s="98"/>
      <c r="FFQ369" s="98"/>
      <c r="FFR369" s="98"/>
      <c r="FFS369" s="98"/>
      <c r="FFT369" s="98"/>
      <c r="FFU369" s="98"/>
      <c r="FFV369" s="98"/>
      <c r="FFW369" s="98"/>
      <c r="FFX369" s="98"/>
      <c r="FFY369" s="98"/>
      <c r="FFZ369" s="98"/>
      <c r="FGA369" s="98"/>
      <c r="FGB369" s="98"/>
      <c r="FGC369" s="98"/>
      <c r="FGD369" s="98"/>
      <c r="FGE369" s="98"/>
      <c r="FGF369" s="98"/>
      <c r="FGG369" s="98"/>
      <c r="FGH369" s="98"/>
      <c r="FGI369" s="98"/>
      <c r="FGJ369" s="98"/>
      <c r="FGK369" s="98"/>
      <c r="FGL369" s="98"/>
      <c r="FGM369" s="98"/>
      <c r="FGN369" s="98"/>
      <c r="FGO369" s="98"/>
      <c r="FGP369" s="98"/>
      <c r="FGQ369" s="98"/>
      <c r="FGR369" s="98"/>
      <c r="FGS369" s="98"/>
      <c r="FGT369" s="98"/>
      <c r="FGU369" s="98"/>
      <c r="FGV369" s="98"/>
      <c r="FGW369" s="98"/>
      <c r="FGX369" s="98"/>
      <c r="FGY369" s="98"/>
      <c r="FGZ369" s="98"/>
      <c r="FHA369" s="98"/>
      <c r="FHB369" s="98"/>
      <c r="FHC369" s="98"/>
      <c r="FHD369" s="98"/>
      <c r="FHE369" s="98"/>
      <c r="FHF369" s="98"/>
      <c r="FHG369" s="98"/>
      <c r="FHH369" s="98"/>
      <c r="FHI369" s="98"/>
      <c r="FHJ369" s="98"/>
      <c r="FHK369" s="98"/>
      <c r="FHL369" s="98"/>
      <c r="FHM369" s="98"/>
      <c r="FHN369" s="98"/>
      <c r="FHO369" s="98"/>
      <c r="FHP369" s="98"/>
      <c r="FHQ369" s="98"/>
      <c r="FHR369" s="98"/>
      <c r="FHS369" s="98"/>
      <c r="FHT369" s="98"/>
      <c r="FHU369" s="98"/>
      <c r="FHV369" s="98"/>
      <c r="FHW369" s="98"/>
      <c r="FHX369" s="98"/>
      <c r="FHY369" s="98"/>
      <c r="FHZ369" s="98"/>
      <c r="FIA369" s="98"/>
      <c r="FIB369" s="98"/>
      <c r="FIC369" s="98"/>
      <c r="FID369" s="98"/>
      <c r="FIE369" s="98"/>
      <c r="FIF369" s="98"/>
      <c r="FIG369" s="98"/>
      <c r="FIH369" s="98"/>
      <c r="FII369" s="98"/>
      <c r="FIJ369" s="98"/>
      <c r="FIK369" s="98"/>
      <c r="FIL369" s="98"/>
      <c r="FIM369" s="98"/>
      <c r="FIN369" s="98"/>
      <c r="FIO369" s="98"/>
      <c r="FIP369" s="98"/>
      <c r="FIQ369" s="98"/>
      <c r="FIR369" s="98"/>
      <c r="FIS369" s="98"/>
      <c r="FIT369" s="98"/>
      <c r="FIU369" s="98"/>
      <c r="FIV369" s="98"/>
      <c r="FIW369" s="98"/>
      <c r="FIX369" s="98"/>
      <c r="FIY369" s="98"/>
      <c r="FIZ369" s="98"/>
      <c r="FJA369" s="98"/>
      <c r="FJB369" s="98"/>
      <c r="FJC369" s="98"/>
      <c r="FJD369" s="98"/>
      <c r="FJE369" s="98"/>
      <c r="FJF369" s="98"/>
      <c r="FJG369" s="98"/>
      <c r="FJH369" s="98"/>
      <c r="FJI369" s="98"/>
      <c r="FJJ369" s="98"/>
      <c r="FJK369" s="98"/>
      <c r="FJL369" s="98"/>
      <c r="FJM369" s="98"/>
      <c r="FJN369" s="98"/>
      <c r="FJO369" s="98"/>
      <c r="FJP369" s="98"/>
      <c r="FJQ369" s="98"/>
      <c r="FJR369" s="98"/>
      <c r="FJS369" s="98"/>
      <c r="FJT369" s="98"/>
      <c r="FJU369" s="98"/>
      <c r="FJV369" s="98"/>
      <c r="FJW369" s="98"/>
      <c r="FJX369" s="98"/>
      <c r="FJY369" s="98"/>
      <c r="FJZ369" s="98"/>
      <c r="FKA369" s="98"/>
      <c r="FKB369" s="98"/>
      <c r="FKC369" s="98"/>
      <c r="FKD369" s="98"/>
      <c r="FKE369" s="98"/>
      <c r="FKF369" s="98"/>
      <c r="FKG369" s="98"/>
      <c r="FKH369" s="98"/>
      <c r="FKI369" s="98"/>
      <c r="FKJ369" s="98"/>
      <c r="FKK369" s="98"/>
      <c r="FKL369" s="98"/>
      <c r="FKM369" s="98"/>
      <c r="FKN369" s="98"/>
      <c r="FKO369" s="98"/>
      <c r="FKP369" s="98"/>
      <c r="FKQ369" s="98"/>
      <c r="FKR369" s="98"/>
      <c r="FKS369" s="98"/>
      <c r="FKT369" s="98"/>
      <c r="FKU369" s="98"/>
      <c r="FKV369" s="98"/>
      <c r="FKW369" s="98"/>
      <c r="FKX369" s="98"/>
      <c r="FKY369" s="98"/>
      <c r="FKZ369" s="98"/>
      <c r="FLA369" s="98"/>
      <c r="FLB369" s="98"/>
      <c r="FLC369" s="98"/>
      <c r="FLD369" s="98"/>
      <c r="FLE369" s="98"/>
      <c r="FLF369" s="98"/>
      <c r="FLG369" s="98"/>
      <c r="FLH369" s="98"/>
      <c r="FLI369" s="98"/>
      <c r="FLJ369" s="98"/>
      <c r="FLK369" s="98"/>
      <c r="FLL369" s="98"/>
      <c r="FLM369" s="98"/>
      <c r="FLN369" s="98"/>
      <c r="FLO369" s="98"/>
      <c r="FLP369" s="98"/>
      <c r="FLQ369" s="98"/>
      <c r="FLR369" s="98"/>
      <c r="FLS369" s="98"/>
      <c r="FLT369" s="98"/>
      <c r="FLU369" s="98"/>
      <c r="FLV369" s="98"/>
      <c r="FLW369" s="98"/>
      <c r="FLX369" s="98"/>
      <c r="FLY369" s="98"/>
      <c r="FLZ369" s="98"/>
      <c r="FMA369" s="98"/>
      <c r="FMB369" s="98"/>
      <c r="FMC369" s="98"/>
      <c r="FMD369" s="98"/>
      <c r="FME369" s="98"/>
      <c r="FMF369" s="98"/>
      <c r="FMG369" s="98"/>
      <c r="FMH369" s="98"/>
      <c r="FMI369" s="98"/>
      <c r="FMJ369" s="98"/>
      <c r="FMK369" s="98"/>
      <c r="FML369" s="98"/>
      <c r="FMM369" s="98"/>
      <c r="FMN369" s="98"/>
      <c r="FMO369" s="98"/>
      <c r="FMP369" s="98"/>
      <c r="FMQ369" s="98"/>
      <c r="FMR369" s="98"/>
      <c r="FMS369" s="98"/>
      <c r="FMT369" s="98"/>
      <c r="FMU369" s="98"/>
      <c r="FMV369" s="98"/>
      <c r="FMW369" s="98"/>
      <c r="FMX369" s="98"/>
      <c r="FMY369" s="98"/>
      <c r="FMZ369" s="98"/>
      <c r="FNA369" s="98"/>
      <c r="FNB369" s="98"/>
      <c r="FNC369" s="98"/>
      <c r="FND369" s="98"/>
      <c r="FNE369" s="98"/>
      <c r="FNF369" s="98"/>
      <c r="FNG369" s="98"/>
      <c r="FNH369" s="98"/>
      <c r="FNI369" s="98"/>
      <c r="FNJ369" s="98"/>
      <c r="FNK369" s="98"/>
      <c r="FNL369" s="98"/>
      <c r="FNM369" s="98"/>
      <c r="FNN369" s="98"/>
      <c r="FNO369" s="98"/>
      <c r="FNP369" s="98"/>
      <c r="FNQ369" s="98"/>
      <c r="FNR369" s="98"/>
      <c r="FNS369" s="98"/>
      <c r="FNT369" s="98"/>
      <c r="FNU369" s="98"/>
      <c r="FNV369" s="98"/>
      <c r="FNW369" s="98"/>
      <c r="FNX369" s="98"/>
      <c r="FNY369" s="98"/>
      <c r="FNZ369" s="98"/>
      <c r="FOA369" s="98"/>
      <c r="FOB369" s="98"/>
      <c r="FOC369" s="98"/>
      <c r="FOD369" s="98"/>
      <c r="FOE369" s="98"/>
      <c r="FOF369" s="98"/>
      <c r="FOG369" s="98"/>
      <c r="FOH369" s="98"/>
      <c r="FOI369" s="98"/>
      <c r="FOJ369" s="98"/>
      <c r="FOK369" s="98"/>
      <c r="FOL369" s="98"/>
      <c r="FOM369" s="98"/>
      <c r="FON369" s="98"/>
      <c r="FOO369" s="98"/>
      <c r="FOP369" s="98"/>
      <c r="FOQ369" s="98"/>
      <c r="FOR369" s="98"/>
      <c r="FOS369" s="98"/>
      <c r="FOT369" s="98"/>
      <c r="FOU369" s="98"/>
      <c r="FOV369" s="98"/>
      <c r="FOW369" s="98"/>
      <c r="FOX369" s="98"/>
      <c r="FOY369" s="98"/>
      <c r="FOZ369" s="98"/>
      <c r="FPA369" s="98"/>
      <c r="FPB369" s="98"/>
      <c r="FPC369" s="98"/>
      <c r="FPD369" s="98"/>
      <c r="FPE369" s="98"/>
      <c r="FPF369" s="98"/>
      <c r="FPG369" s="98"/>
      <c r="FPH369" s="98"/>
      <c r="FPI369" s="98"/>
      <c r="FPJ369" s="98"/>
      <c r="FPK369" s="98"/>
      <c r="FPL369" s="98"/>
      <c r="FPM369" s="98"/>
      <c r="FPN369" s="98"/>
      <c r="FPO369" s="98"/>
      <c r="FPP369" s="98"/>
      <c r="FPQ369" s="98"/>
      <c r="FPR369" s="98"/>
      <c r="FPS369" s="98"/>
      <c r="FPT369" s="98"/>
      <c r="FPU369" s="98"/>
      <c r="FPV369" s="98"/>
      <c r="FPW369" s="98"/>
      <c r="FPX369" s="98"/>
      <c r="FPY369" s="98"/>
      <c r="FPZ369" s="98"/>
      <c r="FQA369" s="98"/>
      <c r="FQB369" s="98"/>
      <c r="FQC369" s="98"/>
      <c r="FQD369" s="98"/>
      <c r="FQE369" s="98"/>
      <c r="FQF369" s="98"/>
      <c r="FQG369" s="98"/>
      <c r="FQH369" s="98"/>
      <c r="FQI369" s="98"/>
      <c r="FQJ369" s="98"/>
      <c r="FQK369" s="98"/>
      <c r="FQL369" s="98"/>
      <c r="FQM369" s="98"/>
      <c r="FQN369" s="98"/>
      <c r="FQO369" s="98"/>
      <c r="FQP369" s="98"/>
      <c r="FQQ369" s="98"/>
      <c r="FQR369" s="98"/>
      <c r="FQS369" s="98"/>
      <c r="FQT369" s="98"/>
      <c r="FQU369" s="98"/>
      <c r="FQV369" s="98"/>
      <c r="FQW369" s="98"/>
      <c r="FQX369" s="98"/>
      <c r="FQY369" s="98"/>
      <c r="FQZ369" s="98"/>
      <c r="FRA369" s="98"/>
      <c r="FRB369" s="98"/>
      <c r="FRC369" s="98"/>
      <c r="FRD369" s="98"/>
      <c r="FRE369" s="98"/>
      <c r="FRF369" s="98"/>
      <c r="FRG369" s="98"/>
      <c r="FRH369" s="98"/>
      <c r="FRI369" s="98"/>
      <c r="FRJ369" s="98"/>
      <c r="FRK369" s="98"/>
      <c r="FRL369" s="98"/>
      <c r="FRM369" s="98"/>
      <c r="FRN369" s="98"/>
      <c r="FRO369" s="98"/>
      <c r="FRP369" s="98"/>
      <c r="FRQ369" s="98"/>
      <c r="FRR369" s="98"/>
      <c r="FRS369" s="98"/>
      <c r="FRT369" s="98"/>
      <c r="FRU369" s="98"/>
      <c r="FRV369" s="98"/>
      <c r="FRW369" s="98"/>
      <c r="FRX369" s="98"/>
      <c r="FRY369" s="98"/>
      <c r="FRZ369" s="98"/>
      <c r="FSA369" s="98"/>
      <c r="FSB369" s="98"/>
      <c r="FSC369" s="98"/>
      <c r="FSD369" s="98"/>
      <c r="FSE369" s="98"/>
      <c r="FSF369" s="98"/>
      <c r="FSG369" s="98"/>
      <c r="FSH369" s="98"/>
      <c r="FSI369" s="98"/>
      <c r="FSJ369" s="98"/>
      <c r="FSK369" s="98"/>
      <c r="FSL369" s="98"/>
      <c r="FSM369" s="98"/>
      <c r="FSN369" s="98"/>
      <c r="FSO369" s="98"/>
      <c r="FSP369" s="98"/>
      <c r="FSQ369" s="98"/>
      <c r="FSR369" s="98"/>
      <c r="FSS369" s="98"/>
      <c r="FST369" s="98"/>
      <c r="FSU369" s="98"/>
      <c r="FSV369" s="98"/>
      <c r="FSW369" s="98"/>
      <c r="FSX369" s="98"/>
      <c r="FSY369" s="98"/>
      <c r="FSZ369" s="98"/>
      <c r="FTA369" s="98"/>
      <c r="FTB369" s="98"/>
      <c r="FTC369" s="98"/>
      <c r="FTD369" s="98"/>
      <c r="FTE369" s="98"/>
      <c r="FTF369" s="98"/>
      <c r="FTG369" s="98"/>
      <c r="FTH369" s="98"/>
      <c r="FTI369" s="98"/>
      <c r="FTJ369" s="98"/>
      <c r="FTK369" s="98"/>
      <c r="FTL369" s="98"/>
      <c r="FTM369" s="98"/>
      <c r="FTN369" s="98"/>
      <c r="FTO369" s="98"/>
      <c r="FTP369" s="98"/>
      <c r="FTQ369" s="98"/>
      <c r="FTR369" s="98"/>
      <c r="FTS369" s="98"/>
      <c r="FTT369" s="98"/>
      <c r="FTU369" s="98"/>
      <c r="FTV369" s="98"/>
      <c r="FTW369" s="98"/>
      <c r="FTX369" s="98"/>
      <c r="FTY369" s="98"/>
      <c r="FTZ369" s="98"/>
      <c r="FUA369" s="98"/>
      <c r="FUB369" s="98"/>
      <c r="FUC369" s="98"/>
      <c r="FUD369" s="98"/>
      <c r="FUE369" s="98"/>
      <c r="FUF369" s="98"/>
      <c r="FUG369" s="98"/>
      <c r="FUH369" s="98"/>
      <c r="FUI369" s="98"/>
      <c r="FUJ369" s="98"/>
      <c r="FUK369" s="98"/>
      <c r="FUL369" s="98"/>
      <c r="FUM369" s="98"/>
      <c r="FUN369" s="98"/>
      <c r="FUO369" s="98"/>
      <c r="FUP369" s="98"/>
      <c r="FUQ369" s="98"/>
      <c r="FUR369" s="98"/>
      <c r="FUS369" s="98"/>
      <c r="FUT369" s="98"/>
      <c r="FUU369" s="98"/>
      <c r="FUV369" s="98"/>
      <c r="FUW369" s="98"/>
      <c r="FUX369" s="98"/>
      <c r="FUY369" s="98"/>
      <c r="FUZ369" s="98"/>
      <c r="FVA369" s="98"/>
      <c r="FVB369" s="98"/>
      <c r="FVC369" s="98"/>
      <c r="FVD369" s="98"/>
      <c r="FVE369" s="98"/>
      <c r="FVF369" s="98"/>
      <c r="FVG369" s="98"/>
      <c r="FVH369" s="98"/>
      <c r="FVI369" s="98"/>
      <c r="FVJ369" s="98"/>
      <c r="FVK369" s="98"/>
      <c r="FVL369" s="98"/>
      <c r="FVM369" s="98"/>
      <c r="FVN369" s="98"/>
      <c r="FVO369" s="98"/>
      <c r="FVP369" s="98"/>
      <c r="FVQ369" s="98"/>
      <c r="FVR369" s="98"/>
      <c r="FVS369" s="98"/>
      <c r="FVT369" s="98"/>
      <c r="FVU369" s="98"/>
      <c r="FVV369" s="98"/>
      <c r="FVW369" s="98"/>
      <c r="FVX369" s="98"/>
      <c r="FVY369" s="98"/>
      <c r="FVZ369" s="98"/>
      <c r="FWA369" s="98"/>
      <c r="FWB369" s="98"/>
      <c r="FWC369" s="98"/>
      <c r="FWD369" s="98"/>
      <c r="FWE369" s="98"/>
      <c r="FWF369" s="98"/>
      <c r="FWG369" s="98"/>
      <c r="FWH369" s="98"/>
      <c r="FWI369" s="98"/>
      <c r="FWJ369" s="98"/>
      <c r="FWK369" s="98"/>
      <c r="FWL369" s="98"/>
      <c r="FWM369" s="98"/>
      <c r="FWN369" s="98"/>
      <c r="FWO369" s="98"/>
      <c r="FWP369" s="98"/>
      <c r="FWQ369" s="98"/>
      <c r="FWR369" s="98"/>
      <c r="FWS369" s="98"/>
      <c r="FWT369" s="98"/>
      <c r="FWU369" s="98"/>
      <c r="FWV369" s="98"/>
      <c r="FWW369" s="98"/>
      <c r="FWX369" s="98"/>
      <c r="FWY369" s="98"/>
      <c r="FWZ369" s="98"/>
      <c r="FXA369" s="98"/>
      <c r="FXB369" s="98"/>
      <c r="FXC369" s="98"/>
      <c r="FXD369" s="98"/>
      <c r="FXE369" s="98"/>
      <c r="FXF369" s="98"/>
      <c r="FXG369" s="98"/>
      <c r="FXH369" s="98"/>
      <c r="FXI369" s="98"/>
      <c r="FXJ369" s="98"/>
      <c r="FXK369" s="98"/>
      <c r="FXL369" s="98"/>
      <c r="FXM369" s="98"/>
      <c r="FXN369" s="98"/>
      <c r="FXO369" s="98"/>
      <c r="FXP369" s="98"/>
      <c r="FXQ369" s="98"/>
      <c r="FXR369" s="98"/>
      <c r="FXS369" s="98"/>
      <c r="FXT369" s="98"/>
      <c r="FXU369" s="98"/>
      <c r="FXV369" s="98"/>
      <c r="FXW369" s="98"/>
      <c r="FXX369" s="98"/>
      <c r="FXY369" s="98"/>
      <c r="FXZ369" s="98"/>
      <c r="FYA369" s="98"/>
      <c r="FYB369" s="98"/>
      <c r="FYC369" s="98"/>
      <c r="FYD369" s="98"/>
      <c r="FYE369" s="98"/>
      <c r="FYF369" s="98"/>
      <c r="FYG369" s="98"/>
      <c r="FYH369" s="98"/>
      <c r="FYI369" s="98"/>
      <c r="FYJ369" s="98"/>
      <c r="FYK369" s="98"/>
      <c r="FYL369" s="98"/>
      <c r="FYM369" s="98"/>
      <c r="FYN369" s="98"/>
      <c r="FYO369" s="98"/>
      <c r="FYP369" s="98"/>
      <c r="FYQ369" s="98"/>
      <c r="FYR369" s="98"/>
      <c r="FYS369" s="98"/>
      <c r="FYT369" s="98"/>
      <c r="FYU369" s="98"/>
      <c r="FYV369" s="98"/>
      <c r="FYW369" s="98"/>
      <c r="FYX369" s="98"/>
      <c r="FYY369" s="98"/>
      <c r="FYZ369" s="98"/>
      <c r="FZA369" s="98"/>
      <c r="FZB369" s="98"/>
      <c r="FZC369" s="98"/>
      <c r="FZD369" s="98"/>
      <c r="FZE369" s="98"/>
      <c r="FZF369" s="98"/>
      <c r="FZG369" s="98"/>
      <c r="FZH369" s="98"/>
      <c r="FZI369" s="98"/>
      <c r="FZJ369" s="98"/>
      <c r="FZK369" s="98"/>
      <c r="FZL369" s="98"/>
      <c r="FZM369" s="98"/>
      <c r="FZN369" s="98"/>
      <c r="FZO369" s="98"/>
      <c r="FZP369" s="98"/>
      <c r="FZQ369" s="98"/>
      <c r="FZR369" s="98"/>
      <c r="FZS369" s="98"/>
      <c r="FZT369" s="98"/>
      <c r="FZU369" s="98"/>
      <c r="FZV369" s="98"/>
      <c r="FZW369" s="98"/>
      <c r="FZX369" s="98"/>
      <c r="FZY369" s="98"/>
      <c r="FZZ369" s="98"/>
      <c r="GAA369" s="98"/>
      <c r="GAB369" s="98"/>
      <c r="GAC369" s="98"/>
      <c r="GAD369" s="98"/>
      <c r="GAE369" s="98"/>
      <c r="GAF369" s="98"/>
      <c r="GAG369" s="98"/>
      <c r="GAH369" s="98"/>
      <c r="GAI369" s="98"/>
      <c r="GAJ369" s="98"/>
      <c r="GAK369" s="98"/>
      <c r="GAL369" s="98"/>
      <c r="GAM369" s="98"/>
      <c r="GAN369" s="98"/>
      <c r="GAO369" s="98"/>
      <c r="GAP369" s="98"/>
      <c r="GAQ369" s="98"/>
      <c r="GAR369" s="98"/>
      <c r="GAS369" s="98"/>
      <c r="GAT369" s="98"/>
      <c r="GAU369" s="98"/>
      <c r="GAV369" s="98"/>
      <c r="GAW369" s="98"/>
      <c r="GAX369" s="98"/>
      <c r="GAY369" s="98"/>
      <c r="GAZ369" s="98"/>
      <c r="GBA369" s="98"/>
      <c r="GBB369" s="98"/>
      <c r="GBC369" s="98"/>
      <c r="GBD369" s="98"/>
      <c r="GBE369" s="98"/>
      <c r="GBF369" s="98"/>
      <c r="GBG369" s="98"/>
      <c r="GBH369" s="98"/>
      <c r="GBI369" s="98"/>
      <c r="GBJ369" s="98"/>
      <c r="GBK369" s="98"/>
      <c r="GBL369" s="98"/>
      <c r="GBM369" s="98"/>
      <c r="GBN369" s="98"/>
      <c r="GBO369" s="98"/>
      <c r="GBP369" s="98"/>
      <c r="GBQ369" s="98"/>
      <c r="GBR369" s="98"/>
      <c r="GBS369" s="98"/>
      <c r="GBT369" s="98"/>
      <c r="GBU369" s="98"/>
      <c r="GBV369" s="98"/>
      <c r="GBW369" s="98"/>
      <c r="GBX369" s="98"/>
      <c r="GBY369" s="98"/>
      <c r="GBZ369" s="98"/>
      <c r="GCA369" s="98"/>
      <c r="GCB369" s="98"/>
      <c r="GCC369" s="98"/>
      <c r="GCD369" s="98"/>
      <c r="GCE369" s="98"/>
      <c r="GCF369" s="98"/>
      <c r="GCG369" s="98"/>
      <c r="GCH369" s="98"/>
      <c r="GCI369" s="98"/>
      <c r="GCJ369" s="98"/>
      <c r="GCK369" s="98"/>
      <c r="GCL369" s="98"/>
      <c r="GCM369" s="98"/>
      <c r="GCN369" s="98"/>
      <c r="GCO369" s="98"/>
      <c r="GCP369" s="98"/>
      <c r="GCQ369" s="98"/>
      <c r="GCR369" s="98"/>
      <c r="GCS369" s="98"/>
      <c r="GCT369" s="98"/>
      <c r="GCU369" s="98"/>
      <c r="GCV369" s="98"/>
      <c r="GCW369" s="98"/>
      <c r="GCX369" s="98"/>
      <c r="GCY369" s="98"/>
      <c r="GCZ369" s="98"/>
      <c r="GDA369" s="98"/>
      <c r="GDB369" s="98"/>
      <c r="GDC369" s="98"/>
      <c r="GDD369" s="98"/>
      <c r="GDE369" s="98"/>
      <c r="GDF369" s="98"/>
      <c r="GDG369" s="98"/>
      <c r="GDH369" s="98"/>
      <c r="GDI369" s="98"/>
      <c r="GDJ369" s="98"/>
      <c r="GDK369" s="98"/>
      <c r="GDL369" s="98"/>
      <c r="GDM369" s="98"/>
      <c r="GDN369" s="98"/>
      <c r="GDO369" s="98"/>
      <c r="GDP369" s="98"/>
      <c r="GDQ369" s="98"/>
      <c r="GDR369" s="98"/>
      <c r="GDS369" s="98"/>
      <c r="GDT369" s="98"/>
      <c r="GDU369" s="98"/>
      <c r="GDV369" s="98"/>
      <c r="GDW369" s="98"/>
      <c r="GDX369" s="98"/>
      <c r="GDY369" s="98"/>
      <c r="GDZ369" s="98"/>
      <c r="GEA369" s="98"/>
      <c r="GEB369" s="98"/>
      <c r="GEC369" s="98"/>
      <c r="GED369" s="98"/>
      <c r="GEE369" s="98"/>
      <c r="GEF369" s="98"/>
      <c r="GEG369" s="98"/>
      <c r="GEH369" s="98"/>
      <c r="GEI369" s="98"/>
      <c r="GEJ369" s="98"/>
      <c r="GEK369" s="98"/>
      <c r="GEL369" s="98"/>
      <c r="GEM369" s="98"/>
      <c r="GEN369" s="98"/>
      <c r="GEO369" s="98"/>
      <c r="GEP369" s="98"/>
      <c r="GEQ369" s="98"/>
      <c r="GER369" s="98"/>
      <c r="GES369" s="98"/>
      <c r="GET369" s="98"/>
      <c r="GEU369" s="98"/>
      <c r="GEV369" s="98"/>
      <c r="GEW369" s="98"/>
      <c r="GEX369" s="98"/>
      <c r="GEY369" s="98"/>
      <c r="GEZ369" s="98"/>
      <c r="GFA369" s="98"/>
      <c r="GFB369" s="98"/>
      <c r="GFC369" s="98"/>
      <c r="GFD369" s="98"/>
      <c r="GFE369" s="98"/>
      <c r="GFF369" s="98"/>
      <c r="GFG369" s="98"/>
      <c r="GFH369" s="98"/>
      <c r="GFI369" s="98"/>
      <c r="GFJ369" s="98"/>
      <c r="GFK369" s="98"/>
      <c r="GFL369" s="98"/>
      <c r="GFM369" s="98"/>
      <c r="GFN369" s="98"/>
      <c r="GFO369" s="98"/>
      <c r="GFP369" s="98"/>
      <c r="GFQ369" s="98"/>
      <c r="GFR369" s="98"/>
      <c r="GFS369" s="98"/>
      <c r="GFT369" s="98"/>
      <c r="GFU369" s="98"/>
      <c r="GFV369" s="98"/>
      <c r="GFW369" s="98"/>
      <c r="GFX369" s="98"/>
      <c r="GFY369" s="98"/>
      <c r="GFZ369" s="98"/>
      <c r="GGA369" s="98"/>
      <c r="GGB369" s="98"/>
      <c r="GGC369" s="98"/>
      <c r="GGD369" s="98"/>
      <c r="GGE369" s="98"/>
      <c r="GGF369" s="98"/>
      <c r="GGG369" s="98"/>
      <c r="GGH369" s="98"/>
      <c r="GGI369" s="98"/>
      <c r="GGJ369" s="98"/>
      <c r="GGK369" s="98"/>
      <c r="GGL369" s="98"/>
      <c r="GGM369" s="98"/>
      <c r="GGN369" s="98"/>
      <c r="GGO369" s="98"/>
      <c r="GGP369" s="98"/>
      <c r="GGQ369" s="98"/>
      <c r="GGR369" s="98"/>
      <c r="GGS369" s="98"/>
      <c r="GGT369" s="98"/>
      <c r="GGU369" s="98"/>
      <c r="GGV369" s="98"/>
      <c r="GGW369" s="98"/>
      <c r="GGX369" s="98"/>
      <c r="GGY369" s="98"/>
      <c r="GGZ369" s="98"/>
      <c r="GHA369" s="98"/>
      <c r="GHB369" s="98"/>
      <c r="GHC369" s="98"/>
      <c r="GHD369" s="98"/>
      <c r="GHE369" s="98"/>
      <c r="GHF369" s="98"/>
      <c r="GHG369" s="98"/>
      <c r="GHH369" s="98"/>
      <c r="GHI369" s="98"/>
      <c r="GHJ369" s="98"/>
      <c r="GHK369" s="98"/>
      <c r="GHL369" s="98"/>
      <c r="GHM369" s="98"/>
      <c r="GHN369" s="98"/>
      <c r="GHO369" s="98"/>
      <c r="GHP369" s="98"/>
      <c r="GHQ369" s="98"/>
      <c r="GHR369" s="98"/>
      <c r="GHS369" s="98"/>
      <c r="GHT369" s="98"/>
      <c r="GHU369" s="98"/>
      <c r="GHV369" s="98"/>
      <c r="GHW369" s="98"/>
      <c r="GHX369" s="98"/>
      <c r="GHY369" s="98"/>
      <c r="GHZ369" s="98"/>
      <c r="GIA369" s="98"/>
      <c r="GIB369" s="98"/>
      <c r="GIC369" s="98"/>
      <c r="GID369" s="98"/>
      <c r="GIE369" s="98"/>
      <c r="GIF369" s="98"/>
      <c r="GIG369" s="98"/>
      <c r="GIH369" s="98"/>
      <c r="GII369" s="98"/>
      <c r="GIJ369" s="98"/>
      <c r="GIK369" s="98"/>
      <c r="GIL369" s="98"/>
      <c r="GIM369" s="98"/>
      <c r="GIN369" s="98"/>
      <c r="GIO369" s="98"/>
      <c r="GIP369" s="98"/>
      <c r="GIQ369" s="98"/>
      <c r="GIR369" s="98"/>
      <c r="GIS369" s="98"/>
      <c r="GIT369" s="98"/>
      <c r="GIU369" s="98"/>
      <c r="GIV369" s="98"/>
      <c r="GIW369" s="98"/>
      <c r="GIX369" s="98"/>
      <c r="GIY369" s="98"/>
      <c r="GIZ369" s="98"/>
      <c r="GJA369" s="98"/>
      <c r="GJB369" s="98"/>
      <c r="GJC369" s="98"/>
      <c r="GJD369" s="98"/>
      <c r="GJE369" s="98"/>
      <c r="GJF369" s="98"/>
      <c r="GJG369" s="98"/>
      <c r="GJH369" s="98"/>
      <c r="GJI369" s="98"/>
      <c r="GJJ369" s="98"/>
      <c r="GJK369" s="98"/>
      <c r="GJL369" s="98"/>
      <c r="GJM369" s="98"/>
      <c r="GJN369" s="98"/>
      <c r="GJO369" s="98"/>
      <c r="GJP369" s="98"/>
      <c r="GJQ369" s="98"/>
      <c r="GJR369" s="98"/>
      <c r="GJS369" s="98"/>
      <c r="GJT369" s="98"/>
      <c r="GJU369" s="98"/>
      <c r="GJV369" s="98"/>
      <c r="GJW369" s="98"/>
      <c r="GJX369" s="98"/>
      <c r="GJY369" s="98"/>
      <c r="GJZ369" s="98"/>
      <c r="GKA369" s="98"/>
      <c r="GKB369" s="98"/>
      <c r="GKC369" s="98"/>
      <c r="GKD369" s="98"/>
      <c r="GKE369" s="98"/>
      <c r="GKF369" s="98"/>
      <c r="GKG369" s="98"/>
      <c r="GKH369" s="98"/>
      <c r="GKI369" s="98"/>
      <c r="GKJ369" s="98"/>
      <c r="GKK369" s="98"/>
      <c r="GKL369" s="98"/>
      <c r="GKM369" s="98"/>
      <c r="GKN369" s="98"/>
      <c r="GKO369" s="98"/>
      <c r="GKP369" s="98"/>
      <c r="GKQ369" s="98"/>
      <c r="GKR369" s="98"/>
      <c r="GKS369" s="98"/>
      <c r="GKT369" s="98"/>
      <c r="GKU369" s="98"/>
      <c r="GKV369" s="98"/>
      <c r="GKW369" s="98"/>
      <c r="GKX369" s="98"/>
      <c r="GKY369" s="98"/>
      <c r="GKZ369" s="98"/>
      <c r="GLA369" s="98"/>
      <c r="GLB369" s="98"/>
      <c r="GLC369" s="98"/>
      <c r="GLD369" s="98"/>
      <c r="GLE369" s="98"/>
      <c r="GLF369" s="98"/>
      <c r="GLG369" s="98"/>
      <c r="GLH369" s="98"/>
      <c r="GLI369" s="98"/>
      <c r="GLJ369" s="98"/>
      <c r="GLK369" s="98"/>
      <c r="GLL369" s="98"/>
      <c r="GLM369" s="98"/>
      <c r="GLN369" s="98"/>
      <c r="GLO369" s="98"/>
      <c r="GLP369" s="98"/>
      <c r="GLQ369" s="98"/>
      <c r="GLR369" s="98"/>
      <c r="GLS369" s="98"/>
      <c r="GLT369" s="98"/>
      <c r="GLU369" s="98"/>
      <c r="GLV369" s="98"/>
      <c r="GLW369" s="98"/>
      <c r="GLX369" s="98"/>
      <c r="GLY369" s="98"/>
      <c r="GLZ369" s="98"/>
      <c r="GMA369" s="98"/>
      <c r="GMB369" s="98"/>
      <c r="GMC369" s="98"/>
      <c r="GMD369" s="98"/>
      <c r="GME369" s="98"/>
      <c r="GMF369" s="98"/>
      <c r="GMG369" s="98"/>
      <c r="GMH369" s="98"/>
      <c r="GMI369" s="98"/>
      <c r="GMJ369" s="98"/>
      <c r="GMK369" s="98"/>
      <c r="GML369" s="98"/>
      <c r="GMM369" s="98"/>
      <c r="GMN369" s="98"/>
      <c r="GMO369" s="98"/>
      <c r="GMP369" s="98"/>
      <c r="GMQ369" s="98"/>
      <c r="GMR369" s="98"/>
      <c r="GMS369" s="98"/>
      <c r="GMT369" s="98"/>
      <c r="GMU369" s="98"/>
      <c r="GMV369" s="98"/>
      <c r="GMW369" s="98"/>
      <c r="GMX369" s="98"/>
      <c r="GMY369" s="98"/>
      <c r="GMZ369" s="98"/>
      <c r="GNA369" s="98"/>
      <c r="GNB369" s="98"/>
      <c r="GNC369" s="98"/>
      <c r="GND369" s="98"/>
      <c r="GNE369" s="98"/>
      <c r="GNF369" s="98"/>
      <c r="GNG369" s="98"/>
      <c r="GNH369" s="98"/>
      <c r="GNI369" s="98"/>
      <c r="GNJ369" s="98"/>
      <c r="GNK369" s="98"/>
      <c r="GNL369" s="98"/>
      <c r="GNM369" s="98"/>
      <c r="GNN369" s="98"/>
      <c r="GNO369" s="98"/>
      <c r="GNP369" s="98"/>
      <c r="GNQ369" s="98"/>
      <c r="GNR369" s="98"/>
      <c r="GNS369" s="98"/>
      <c r="GNT369" s="98"/>
      <c r="GNU369" s="98"/>
      <c r="GNV369" s="98"/>
      <c r="GNW369" s="98"/>
      <c r="GNX369" s="98"/>
      <c r="GNY369" s="98"/>
      <c r="GNZ369" s="98"/>
      <c r="GOA369" s="98"/>
      <c r="GOB369" s="98"/>
      <c r="GOC369" s="98"/>
      <c r="GOD369" s="98"/>
      <c r="GOE369" s="98"/>
      <c r="GOF369" s="98"/>
      <c r="GOG369" s="98"/>
      <c r="GOH369" s="98"/>
      <c r="GOI369" s="98"/>
      <c r="GOJ369" s="98"/>
      <c r="GOK369" s="98"/>
      <c r="GOL369" s="98"/>
      <c r="GOM369" s="98"/>
      <c r="GON369" s="98"/>
      <c r="GOO369" s="98"/>
      <c r="GOP369" s="98"/>
      <c r="GOQ369" s="98"/>
      <c r="GOR369" s="98"/>
      <c r="GOS369" s="98"/>
      <c r="GOT369" s="98"/>
      <c r="GOU369" s="98"/>
      <c r="GOV369" s="98"/>
      <c r="GOW369" s="98"/>
      <c r="GOX369" s="98"/>
      <c r="GOY369" s="98"/>
      <c r="GOZ369" s="98"/>
      <c r="GPA369" s="98"/>
      <c r="GPB369" s="98"/>
      <c r="GPC369" s="98"/>
      <c r="GPD369" s="98"/>
      <c r="GPE369" s="98"/>
      <c r="GPF369" s="98"/>
      <c r="GPG369" s="98"/>
      <c r="GPH369" s="98"/>
      <c r="GPI369" s="98"/>
      <c r="GPJ369" s="98"/>
      <c r="GPK369" s="98"/>
      <c r="GPL369" s="98"/>
      <c r="GPM369" s="98"/>
      <c r="GPN369" s="98"/>
      <c r="GPO369" s="98"/>
      <c r="GPP369" s="98"/>
      <c r="GPQ369" s="98"/>
      <c r="GPR369" s="98"/>
      <c r="GPS369" s="98"/>
      <c r="GPT369" s="98"/>
      <c r="GPU369" s="98"/>
      <c r="GPV369" s="98"/>
      <c r="GPW369" s="98"/>
      <c r="GPX369" s="98"/>
      <c r="GPY369" s="98"/>
      <c r="GPZ369" s="98"/>
      <c r="GQA369" s="98"/>
      <c r="GQB369" s="98"/>
      <c r="GQC369" s="98"/>
      <c r="GQD369" s="98"/>
      <c r="GQE369" s="98"/>
      <c r="GQF369" s="98"/>
      <c r="GQG369" s="98"/>
      <c r="GQH369" s="98"/>
      <c r="GQI369" s="98"/>
      <c r="GQJ369" s="98"/>
      <c r="GQK369" s="98"/>
      <c r="GQL369" s="98"/>
      <c r="GQM369" s="98"/>
      <c r="GQN369" s="98"/>
      <c r="GQO369" s="98"/>
      <c r="GQP369" s="98"/>
      <c r="GQQ369" s="98"/>
      <c r="GQR369" s="98"/>
      <c r="GQS369" s="98"/>
      <c r="GQT369" s="98"/>
      <c r="GQU369" s="98"/>
      <c r="GQV369" s="98"/>
      <c r="GQW369" s="98"/>
      <c r="GQX369" s="98"/>
      <c r="GQY369" s="98"/>
      <c r="GQZ369" s="98"/>
      <c r="GRA369" s="98"/>
      <c r="GRB369" s="98"/>
      <c r="GRC369" s="98"/>
      <c r="GRD369" s="98"/>
      <c r="GRE369" s="98"/>
      <c r="GRF369" s="98"/>
      <c r="GRG369" s="98"/>
      <c r="GRH369" s="98"/>
      <c r="GRI369" s="98"/>
      <c r="GRJ369" s="98"/>
      <c r="GRK369" s="98"/>
      <c r="GRL369" s="98"/>
      <c r="GRM369" s="98"/>
      <c r="GRN369" s="98"/>
      <c r="GRO369" s="98"/>
      <c r="GRP369" s="98"/>
      <c r="GRQ369" s="98"/>
      <c r="GRR369" s="98"/>
      <c r="GRS369" s="98"/>
      <c r="GRT369" s="98"/>
      <c r="GRU369" s="98"/>
      <c r="GRV369" s="98"/>
      <c r="GRW369" s="98"/>
      <c r="GRX369" s="98"/>
      <c r="GRY369" s="98"/>
      <c r="GRZ369" s="98"/>
      <c r="GSA369" s="98"/>
      <c r="GSB369" s="98"/>
      <c r="GSC369" s="98"/>
      <c r="GSD369" s="98"/>
      <c r="GSE369" s="98"/>
      <c r="GSF369" s="98"/>
      <c r="GSG369" s="98"/>
      <c r="GSH369" s="98"/>
      <c r="GSI369" s="98"/>
      <c r="GSJ369" s="98"/>
      <c r="GSK369" s="98"/>
      <c r="GSL369" s="98"/>
      <c r="GSM369" s="98"/>
      <c r="GSN369" s="98"/>
      <c r="GSO369" s="98"/>
      <c r="GSP369" s="98"/>
      <c r="GSQ369" s="98"/>
      <c r="GSR369" s="98"/>
      <c r="GSS369" s="98"/>
      <c r="GST369" s="98"/>
      <c r="GSU369" s="98"/>
      <c r="GSV369" s="98"/>
      <c r="GSW369" s="98"/>
      <c r="GSX369" s="98"/>
      <c r="GSY369" s="98"/>
      <c r="GSZ369" s="98"/>
      <c r="GTA369" s="98"/>
      <c r="GTB369" s="98"/>
      <c r="GTC369" s="98"/>
      <c r="GTD369" s="98"/>
      <c r="GTE369" s="98"/>
      <c r="GTF369" s="98"/>
      <c r="GTG369" s="98"/>
      <c r="GTH369" s="98"/>
      <c r="GTI369" s="98"/>
      <c r="GTJ369" s="98"/>
      <c r="GTK369" s="98"/>
      <c r="GTL369" s="98"/>
      <c r="GTM369" s="98"/>
      <c r="GTN369" s="98"/>
      <c r="GTO369" s="98"/>
      <c r="GTP369" s="98"/>
      <c r="GTQ369" s="98"/>
      <c r="GTR369" s="98"/>
      <c r="GTS369" s="98"/>
      <c r="GTT369" s="98"/>
      <c r="GTU369" s="98"/>
      <c r="GTV369" s="98"/>
      <c r="GTW369" s="98"/>
      <c r="GTX369" s="98"/>
      <c r="GTY369" s="98"/>
      <c r="GTZ369" s="98"/>
      <c r="GUA369" s="98"/>
      <c r="GUB369" s="98"/>
      <c r="GUC369" s="98"/>
      <c r="GUD369" s="98"/>
      <c r="GUE369" s="98"/>
      <c r="GUF369" s="98"/>
      <c r="GUG369" s="98"/>
      <c r="GUH369" s="98"/>
      <c r="GUI369" s="98"/>
      <c r="GUJ369" s="98"/>
      <c r="GUK369" s="98"/>
      <c r="GUL369" s="98"/>
      <c r="GUM369" s="98"/>
      <c r="GUN369" s="98"/>
      <c r="GUO369" s="98"/>
      <c r="GUP369" s="98"/>
      <c r="GUQ369" s="98"/>
      <c r="GUR369" s="98"/>
      <c r="GUS369" s="98"/>
      <c r="GUT369" s="98"/>
      <c r="GUU369" s="98"/>
      <c r="GUV369" s="98"/>
      <c r="GUW369" s="98"/>
      <c r="GUX369" s="98"/>
      <c r="GUY369" s="98"/>
      <c r="GUZ369" s="98"/>
      <c r="GVA369" s="98"/>
      <c r="GVB369" s="98"/>
      <c r="GVC369" s="98"/>
      <c r="GVD369" s="98"/>
      <c r="GVE369" s="98"/>
      <c r="GVF369" s="98"/>
      <c r="GVG369" s="98"/>
      <c r="GVH369" s="98"/>
      <c r="GVI369" s="98"/>
      <c r="GVJ369" s="98"/>
      <c r="GVK369" s="98"/>
      <c r="GVL369" s="98"/>
      <c r="GVM369" s="98"/>
      <c r="GVN369" s="98"/>
      <c r="GVO369" s="98"/>
      <c r="GVP369" s="98"/>
      <c r="GVQ369" s="98"/>
      <c r="GVR369" s="98"/>
      <c r="GVS369" s="98"/>
      <c r="GVT369" s="98"/>
      <c r="GVU369" s="98"/>
      <c r="GVV369" s="98"/>
      <c r="GVW369" s="98"/>
      <c r="GVX369" s="98"/>
      <c r="GVY369" s="98"/>
      <c r="GVZ369" s="98"/>
      <c r="GWA369" s="98"/>
      <c r="GWB369" s="98"/>
      <c r="GWC369" s="98"/>
      <c r="GWD369" s="98"/>
      <c r="GWE369" s="98"/>
      <c r="GWF369" s="98"/>
      <c r="GWG369" s="98"/>
      <c r="GWH369" s="98"/>
      <c r="GWI369" s="98"/>
      <c r="GWJ369" s="98"/>
      <c r="GWK369" s="98"/>
      <c r="GWL369" s="98"/>
      <c r="GWM369" s="98"/>
      <c r="GWN369" s="98"/>
      <c r="GWO369" s="98"/>
      <c r="GWP369" s="98"/>
      <c r="GWQ369" s="98"/>
      <c r="GWR369" s="98"/>
      <c r="GWS369" s="98"/>
      <c r="GWT369" s="98"/>
      <c r="GWU369" s="98"/>
      <c r="GWV369" s="98"/>
      <c r="GWW369" s="98"/>
      <c r="GWX369" s="98"/>
      <c r="GWY369" s="98"/>
      <c r="GWZ369" s="98"/>
      <c r="GXA369" s="98"/>
      <c r="GXB369" s="98"/>
      <c r="GXC369" s="98"/>
      <c r="GXD369" s="98"/>
      <c r="GXE369" s="98"/>
      <c r="GXF369" s="98"/>
      <c r="GXG369" s="98"/>
      <c r="GXH369" s="98"/>
      <c r="GXI369" s="98"/>
      <c r="GXJ369" s="98"/>
      <c r="GXK369" s="98"/>
      <c r="GXL369" s="98"/>
      <c r="GXM369" s="98"/>
      <c r="GXN369" s="98"/>
      <c r="GXO369" s="98"/>
      <c r="GXP369" s="98"/>
      <c r="GXQ369" s="98"/>
      <c r="GXR369" s="98"/>
      <c r="GXS369" s="98"/>
      <c r="GXT369" s="98"/>
      <c r="GXU369" s="98"/>
      <c r="GXV369" s="98"/>
      <c r="GXW369" s="98"/>
      <c r="GXX369" s="98"/>
      <c r="GXY369" s="98"/>
      <c r="GXZ369" s="98"/>
      <c r="GYA369" s="98"/>
      <c r="GYB369" s="98"/>
      <c r="GYC369" s="98"/>
      <c r="GYD369" s="98"/>
      <c r="GYE369" s="98"/>
      <c r="GYF369" s="98"/>
      <c r="GYG369" s="98"/>
      <c r="GYH369" s="98"/>
      <c r="GYI369" s="98"/>
      <c r="GYJ369" s="98"/>
      <c r="GYK369" s="98"/>
      <c r="GYL369" s="98"/>
      <c r="GYM369" s="98"/>
      <c r="GYN369" s="98"/>
      <c r="GYO369" s="98"/>
      <c r="GYP369" s="98"/>
      <c r="GYQ369" s="98"/>
      <c r="GYR369" s="98"/>
      <c r="GYS369" s="98"/>
      <c r="GYT369" s="98"/>
      <c r="GYU369" s="98"/>
      <c r="GYV369" s="98"/>
      <c r="GYW369" s="98"/>
      <c r="GYX369" s="98"/>
      <c r="GYY369" s="98"/>
      <c r="GYZ369" s="98"/>
      <c r="GZA369" s="98"/>
      <c r="GZB369" s="98"/>
      <c r="GZC369" s="98"/>
      <c r="GZD369" s="98"/>
      <c r="GZE369" s="98"/>
      <c r="GZF369" s="98"/>
      <c r="GZG369" s="98"/>
      <c r="GZH369" s="98"/>
      <c r="GZI369" s="98"/>
      <c r="GZJ369" s="98"/>
      <c r="GZK369" s="98"/>
      <c r="GZL369" s="98"/>
      <c r="GZM369" s="98"/>
      <c r="GZN369" s="98"/>
      <c r="GZO369" s="98"/>
      <c r="GZP369" s="98"/>
      <c r="GZQ369" s="98"/>
      <c r="GZR369" s="98"/>
      <c r="GZS369" s="98"/>
      <c r="GZT369" s="98"/>
      <c r="GZU369" s="98"/>
      <c r="GZV369" s="98"/>
      <c r="GZW369" s="98"/>
      <c r="GZX369" s="98"/>
      <c r="GZY369" s="98"/>
      <c r="GZZ369" s="98"/>
      <c r="HAA369" s="98"/>
      <c r="HAB369" s="98"/>
      <c r="HAC369" s="98"/>
      <c r="HAD369" s="98"/>
      <c r="HAE369" s="98"/>
      <c r="HAF369" s="98"/>
      <c r="HAG369" s="98"/>
      <c r="HAH369" s="98"/>
      <c r="HAI369" s="98"/>
      <c r="HAJ369" s="98"/>
      <c r="HAK369" s="98"/>
      <c r="HAL369" s="98"/>
      <c r="HAM369" s="98"/>
      <c r="HAN369" s="98"/>
      <c r="HAO369" s="98"/>
      <c r="HAP369" s="98"/>
      <c r="HAQ369" s="98"/>
      <c r="HAR369" s="98"/>
      <c r="HAS369" s="98"/>
      <c r="HAT369" s="98"/>
      <c r="HAU369" s="98"/>
      <c r="HAV369" s="98"/>
      <c r="HAW369" s="98"/>
      <c r="HAX369" s="98"/>
      <c r="HAY369" s="98"/>
      <c r="HAZ369" s="98"/>
      <c r="HBA369" s="98"/>
      <c r="HBB369" s="98"/>
      <c r="HBC369" s="98"/>
      <c r="HBD369" s="98"/>
      <c r="HBE369" s="98"/>
      <c r="HBF369" s="98"/>
      <c r="HBG369" s="98"/>
      <c r="HBH369" s="98"/>
      <c r="HBI369" s="98"/>
      <c r="HBJ369" s="98"/>
      <c r="HBK369" s="98"/>
      <c r="HBL369" s="98"/>
      <c r="HBM369" s="98"/>
      <c r="HBN369" s="98"/>
      <c r="HBO369" s="98"/>
      <c r="HBP369" s="98"/>
      <c r="HBQ369" s="98"/>
      <c r="HBR369" s="98"/>
      <c r="HBS369" s="98"/>
      <c r="HBT369" s="98"/>
      <c r="HBU369" s="98"/>
      <c r="HBV369" s="98"/>
      <c r="HBW369" s="98"/>
      <c r="HBX369" s="98"/>
      <c r="HBY369" s="98"/>
      <c r="HBZ369" s="98"/>
      <c r="HCA369" s="98"/>
      <c r="HCB369" s="98"/>
      <c r="HCC369" s="98"/>
      <c r="HCD369" s="98"/>
      <c r="HCE369" s="98"/>
      <c r="HCF369" s="98"/>
      <c r="HCG369" s="98"/>
      <c r="HCH369" s="98"/>
      <c r="HCI369" s="98"/>
      <c r="HCJ369" s="98"/>
      <c r="HCK369" s="98"/>
      <c r="HCL369" s="98"/>
      <c r="HCM369" s="98"/>
      <c r="HCN369" s="98"/>
      <c r="HCO369" s="98"/>
      <c r="HCP369" s="98"/>
      <c r="HCQ369" s="98"/>
      <c r="HCR369" s="98"/>
      <c r="HCS369" s="98"/>
      <c r="HCT369" s="98"/>
      <c r="HCU369" s="98"/>
      <c r="HCV369" s="98"/>
      <c r="HCW369" s="98"/>
      <c r="HCX369" s="98"/>
      <c r="HCY369" s="98"/>
      <c r="HCZ369" s="98"/>
      <c r="HDA369" s="98"/>
      <c r="HDB369" s="98"/>
      <c r="HDC369" s="98"/>
      <c r="HDD369" s="98"/>
      <c r="HDE369" s="98"/>
      <c r="HDF369" s="98"/>
      <c r="HDG369" s="98"/>
      <c r="HDH369" s="98"/>
      <c r="HDI369" s="98"/>
      <c r="HDJ369" s="98"/>
      <c r="HDK369" s="98"/>
      <c r="HDL369" s="98"/>
      <c r="HDM369" s="98"/>
      <c r="HDN369" s="98"/>
      <c r="HDO369" s="98"/>
      <c r="HDP369" s="98"/>
      <c r="HDQ369" s="98"/>
      <c r="HDR369" s="98"/>
      <c r="HDS369" s="98"/>
      <c r="HDT369" s="98"/>
      <c r="HDU369" s="98"/>
      <c r="HDV369" s="98"/>
      <c r="HDW369" s="98"/>
      <c r="HDX369" s="98"/>
      <c r="HDY369" s="98"/>
      <c r="HDZ369" s="98"/>
      <c r="HEA369" s="98"/>
      <c r="HEB369" s="98"/>
      <c r="HEC369" s="98"/>
      <c r="HED369" s="98"/>
      <c r="HEE369" s="98"/>
      <c r="HEF369" s="98"/>
      <c r="HEG369" s="98"/>
      <c r="HEH369" s="98"/>
      <c r="HEI369" s="98"/>
      <c r="HEJ369" s="98"/>
      <c r="HEK369" s="98"/>
      <c r="HEL369" s="98"/>
      <c r="HEM369" s="98"/>
      <c r="HEN369" s="98"/>
      <c r="HEO369" s="98"/>
      <c r="HEP369" s="98"/>
      <c r="HEQ369" s="98"/>
      <c r="HER369" s="98"/>
      <c r="HES369" s="98"/>
      <c r="HET369" s="98"/>
      <c r="HEU369" s="98"/>
      <c r="HEV369" s="98"/>
      <c r="HEW369" s="98"/>
      <c r="HEX369" s="98"/>
      <c r="HEY369" s="98"/>
      <c r="HEZ369" s="98"/>
      <c r="HFA369" s="98"/>
      <c r="HFB369" s="98"/>
      <c r="HFC369" s="98"/>
      <c r="HFD369" s="98"/>
      <c r="HFE369" s="98"/>
      <c r="HFF369" s="98"/>
      <c r="HFG369" s="98"/>
      <c r="HFH369" s="98"/>
      <c r="HFI369" s="98"/>
      <c r="HFJ369" s="98"/>
      <c r="HFK369" s="98"/>
      <c r="HFL369" s="98"/>
      <c r="HFM369" s="98"/>
      <c r="HFN369" s="98"/>
      <c r="HFO369" s="98"/>
      <c r="HFP369" s="98"/>
      <c r="HFQ369" s="98"/>
      <c r="HFR369" s="98"/>
      <c r="HFS369" s="98"/>
      <c r="HFT369" s="98"/>
      <c r="HFU369" s="98"/>
      <c r="HFV369" s="98"/>
      <c r="HFW369" s="98"/>
      <c r="HFX369" s="98"/>
      <c r="HFY369" s="98"/>
      <c r="HFZ369" s="98"/>
      <c r="HGA369" s="98"/>
      <c r="HGB369" s="98"/>
      <c r="HGC369" s="98"/>
      <c r="HGD369" s="98"/>
      <c r="HGE369" s="98"/>
      <c r="HGF369" s="98"/>
      <c r="HGG369" s="98"/>
      <c r="HGH369" s="98"/>
      <c r="HGI369" s="98"/>
      <c r="HGJ369" s="98"/>
      <c r="HGK369" s="98"/>
      <c r="HGL369" s="98"/>
      <c r="HGM369" s="98"/>
      <c r="HGN369" s="98"/>
      <c r="HGO369" s="98"/>
      <c r="HGP369" s="98"/>
      <c r="HGQ369" s="98"/>
      <c r="HGR369" s="98"/>
      <c r="HGS369" s="98"/>
      <c r="HGT369" s="98"/>
      <c r="HGU369" s="98"/>
      <c r="HGV369" s="98"/>
      <c r="HGW369" s="98"/>
      <c r="HGX369" s="98"/>
      <c r="HGY369" s="98"/>
      <c r="HGZ369" s="98"/>
      <c r="HHA369" s="98"/>
      <c r="HHB369" s="98"/>
      <c r="HHC369" s="98"/>
      <c r="HHD369" s="98"/>
      <c r="HHE369" s="98"/>
      <c r="HHF369" s="98"/>
      <c r="HHG369" s="98"/>
      <c r="HHH369" s="98"/>
      <c r="HHI369" s="98"/>
      <c r="HHJ369" s="98"/>
      <c r="HHK369" s="98"/>
      <c r="HHL369" s="98"/>
      <c r="HHM369" s="98"/>
      <c r="HHN369" s="98"/>
      <c r="HHO369" s="98"/>
      <c r="HHP369" s="98"/>
      <c r="HHQ369" s="98"/>
      <c r="HHR369" s="98"/>
      <c r="HHS369" s="98"/>
      <c r="HHT369" s="98"/>
      <c r="HHU369" s="98"/>
      <c r="HHV369" s="98"/>
      <c r="HHW369" s="98"/>
      <c r="HHX369" s="98"/>
      <c r="HHY369" s="98"/>
      <c r="HHZ369" s="98"/>
      <c r="HIA369" s="98"/>
      <c r="HIB369" s="98"/>
      <c r="HIC369" s="98"/>
      <c r="HID369" s="98"/>
      <c r="HIE369" s="98"/>
      <c r="HIF369" s="98"/>
      <c r="HIG369" s="98"/>
      <c r="HIH369" s="98"/>
      <c r="HII369" s="98"/>
      <c r="HIJ369" s="98"/>
      <c r="HIK369" s="98"/>
      <c r="HIL369" s="98"/>
      <c r="HIM369" s="98"/>
      <c r="HIN369" s="98"/>
      <c r="HIO369" s="98"/>
      <c r="HIP369" s="98"/>
      <c r="HIQ369" s="98"/>
      <c r="HIR369" s="98"/>
      <c r="HIS369" s="98"/>
      <c r="HIT369" s="98"/>
      <c r="HIU369" s="98"/>
      <c r="HIV369" s="98"/>
      <c r="HIW369" s="98"/>
      <c r="HIX369" s="98"/>
      <c r="HIY369" s="98"/>
      <c r="HIZ369" s="98"/>
      <c r="HJA369" s="98"/>
      <c r="HJB369" s="98"/>
      <c r="HJC369" s="98"/>
      <c r="HJD369" s="98"/>
      <c r="HJE369" s="98"/>
      <c r="HJF369" s="98"/>
      <c r="HJG369" s="98"/>
      <c r="HJH369" s="98"/>
      <c r="HJI369" s="98"/>
      <c r="HJJ369" s="98"/>
      <c r="HJK369" s="98"/>
      <c r="HJL369" s="98"/>
      <c r="HJM369" s="98"/>
      <c r="HJN369" s="98"/>
      <c r="HJO369" s="98"/>
      <c r="HJP369" s="98"/>
      <c r="HJQ369" s="98"/>
      <c r="HJR369" s="98"/>
      <c r="HJS369" s="98"/>
      <c r="HJT369" s="98"/>
      <c r="HJU369" s="98"/>
      <c r="HJV369" s="98"/>
      <c r="HJW369" s="98"/>
      <c r="HJX369" s="98"/>
      <c r="HJY369" s="98"/>
      <c r="HJZ369" s="98"/>
      <c r="HKA369" s="98"/>
      <c r="HKB369" s="98"/>
      <c r="HKC369" s="98"/>
      <c r="HKD369" s="98"/>
      <c r="HKE369" s="98"/>
      <c r="HKF369" s="98"/>
      <c r="HKG369" s="98"/>
      <c r="HKH369" s="98"/>
      <c r="HKI369" s="98"/>
      <c r="HKJ369" s="98"/>
      <c r="HKK369" s="98"/>
      <c r="HKL369" s="98"/>
      <c r="HKM369" s="98"/>
      <c r="HKN369" s="98"/>
      <c r="HKO369" s="98"/>
      <c r="HKP369" s="98"/>
      <c r="HKQ369" s="98"/>
      <c r="HKR369" s="98"/>
      <c r="HKS369" s="98"/>
      <c r="HKT369" s="98"/>
      <c r="HKU369" s="98"/>
      <c r="HKV369" s="98"/>
      <c r="HKW369" s="98"/>
      <c r="HKX369" s="98"/>
      <c r="HKY369" s="98"/>
      <c r="HKZ369" s="98"/>
      <c r="HLA369" s="98"/>
      <c r="HLB369" s="98"/>
      <c r="HLC369" s="98"/>
      <c r="HLD369" s="98"/>
      <c r="HLE369" s="98"/>
      <c r="HLF369" s="98"/>
      <c r="HLG369" s="98"/>
      <c r="HLH369" s="98"/>
      <c r="HLI369" s="98"/>
      <c r="HLJ369" s="98"/>
      <c r="HLK369" s="98"/>
      <c r="HLL369" s="98"/>
      <c r="HLM369" s="98"/>
      <c r="HLN369" s="98"/>
      <c r="HLO369" s="98"/>
      <c r="HLP369" s="98"/>
      <c r="HLQ369" s="98"/>
      <c r="HLR369" s="98"/>
      <c r="HLS369" s="98"/>
      <c r="HLT369" s="98"/>
      <c r="HLU369" s="98"/>
      <c r="HLV369" s="98"/>
      <c r="HLW369" s="98"/>
      <c r="HLX369" s="98"/>
      <c r="HLY369" s="98"/>
      <c r="HLZ369" s="98"/>
      <c r="HMA369" s="98"/>
      <c r="HMB369" s="98"/>
      <c r="HMC369" s="98"/>
      <c r="HMD369" s="98"/>
      <c r="HME369" s="98"/>
      <c r="HMF369" s="98"/>
      <c r="HMG369" s="98"/>
      <c r="HMH369" s="98"/>
      <c r="HMI369" s="98"/>
      <c r="HMJ369" s="98"/>
      <c r="HMK369" s="98"/>
      <c r="HML369" s="98"/>
      <c r="HMM369" s="98"/>
      <c r="HMN369" s="98"/>
      <c r="HMO369" s="98"/>
      <c r="HMP369" s="98"/>
      <c r="HMQ369" s="98"/>
      <c r="HMR369" s="98"/>
      <c r="HMS369" s="98"/>
      <c r="HMT369" s="98"/>
      <c r="HMU369" s="98"/>
      <c r="HMV369" s="98"/>
      <c r="HMW369" s="98"/>
      <c r="HMX369" s="98"/>
      <c r="HMY369" s="98"/>
      <c r="HMZ369" s="98"/>
      <c r="HNA369" s="98"/>
      <c r="HNB369" s="98"/>
      <c r="HNC369" s="98"/>
      <c r="HND369" s="98"/>
      <c r="HNE369" s="98"/>
      <c r="HNF369" s="98"/>
      <c r="HNG369" s="98"/>
      <c r="HNH369" s="98"/>
      <c r="HNI369" s="98"/>
      <c r="HNJ369" s="98"/>
      <c r="HNK369" s="98"/>
      <c r="HNL369" s="98"/>
      <c r="HNM369" s="98"/>
      <c r="HNN369" s="98"/>
      <c r="HNO369" s="98"/>
      <c r="HNP369" s="98"/>
      <c r="HNQ369" s="98"/>
      <c r="HNR369" s="98"/>
      <c r="HNS369" s="98"/>
      <c r="HNT369" s="98"/>
      <c r="HNU369" s="98"/>
      <c r="HNV369" s="98"/>
      <c r="HNW369" s="98"/>
      <c r="HNX369" s="98"/>
      <c r="HNY369" s="98"/>
      <c r="HNZ369" s="98"/>
      <c r="HOA369" s="98"/>
      <c r="HOB369" s="98"/>
      <c r="HOC369" s="98"/>
      <c r="HOD369" s="98"/>
      <c r="HOE369" s="98"/>
      <c r="HOF369" s="98"/>
      <c r="HOG369" s="98"/>
      <c r="HOH369" s="98"/>
      <c r="HOI369" s="98"/>
      <c r="HOJ369" s="98"/>
      <c r="HOK369" s="98"/>
      <c r="HOL369" s="98"/>
      <c r="HOM369" s="98"/>
      <c r="HON369" s="98"/>
      <c r="HOO369" s="98"/>
      <c r="HOP369" s="98"/>
      <c r="HOQ369" s="98"/>
      <c r="HOR369" s="98"/>
      <c r="HOS369" s="98"/>
      <c r="HOT369" s="98"/>
      <c r="HOU369" s="98"/>
      <c r="HOV369" s="98"/>
      <c r="HOW369" s="98"/>
      <c r="HOX369" s="98"/>
      <c r="HOY369" s="98"/>
      <c r="HOZ369" s="98"/>
      <c r="HPA369" s="98"/>
      <c r="HPB369" s="98"/>
      <c r="HPC369" s="98"/>
      <c r="HPD369" s="98"/>
      <c r="HPE369" s="98"/>
      <c r="HPF369" s="98"/>
      <c r="HPG369" s="98"/>
      <c r="HPH369" s="98"/>
      <c r="HPI369" s="98"/>
      <c r="HPJ369" s="98"/>
      <c r="HPK369" s="98"/>
      <c r="HPL369" s="98"/>
      <c r="HPM369" s="98"/>
      <c r="HPN369" s="98"/>
      <c r="HPO369" s="98"/>
      <c r="HPP369" s="98"/>
      <c r="HPQ369" s="98"/>
      <c r="HPR369" s="98"/>
      <c r="HPS369" s="98"/>
      <c r="HPT369" s="98"/>
      <c r="HPU369" s="98"/>
      <c r="HPV369" s="98"/>
      <c r="HPW369" s="98"/>
      <c r="HPX369" s="98"/>
      <c r="HPY369" s="98"/>
      <c r="HPZ369" s="98"/>
      <c r="HQA369" s="98"/>
      <c r="HQB369" s="98"/>
      <c r="HQC369" s="98"/>
      <c r="HQD369" s="98"/>
      <c r="HQE369" s="98"/>
      <c r="HQF369" s="98"/>
      <c r="HQG369" s="98"/>
      <c r="HQH369" s="98"/>
      <c r="HQI369" s="98"/>
      <c r="HQJ369" s="98"/>
      <c r="HQK369" s="98"/>
      <c r="HQL369" s="98"/>
      <c r="HQM369" s="98"/>
      <c r="HQN369" s="98"/>
      <c r="HQO369" s="98"/>
      <c r="HQP369" s="98"/>
      <c r="HQQ369" s="98"/>
      <c r="HQR369" s="98"/>
      <c r="HQS369" s="98"/>
      <c r="HQT369" s="98"/>
      <c r="HQU369" s="98"/>
      <c r="HQV369" s="98"/>
      <c r="HQW369" s="98"/>
      <c r="HQX369" s="98"/>
      <c r="HQY369" s="98"/>
      <c r="HQZ369" s="98"/>
      <c r="HRA369" s="98"/>
      <c r="HRB369" s="98"/>
      <c r="HRC369" s="98"/>
      <c r="HRD369" s="98"/>
      <c r="HRE369" s="98"/>
      <c r="HRF369" s="98"/>
      <c r="HRG369" s="98"/>
      <c r="HRH369" s="98"/>
      <c r="HRI369" s="98"/>
      <c r="HRJ369" s="98"/>
      <c r="HRK369" s="98"/>
      <c r="HRL369" s="98"/>
      <c r="HRM369" s="98"/>
      <c r="HRN369" s="98"/>
      <c r="HRO369" s="98"/>
      <c r="HRP369" s="98"/>
      <c r="HRQ369" s="98"/>
      <c r="HRR369" s="98"/>
      <c r="HRS369" s="98"/>
      <c r="HRT369" s="98"/>
      <c r="HRU369" s="98"/>
      <c r="HRV369" s="98"/>
      <c r="HRW369" s="98"/>
      <c r="HRX369" s="98"/>
      <c r="HRY369" s="98"/>
      <c r="HRZ369" s="98"/>
      <c r="HSA369" s="98"/>
      <c r="HSB369" s="98"/>
      <c r="HSC369" s="98"/>
      <c r="HSD369" s="98"/>
      <c r="HSE369" s="98"/>
      <c r="HSF369" s="98"/>
      <c r="HSG369" s="98"/>
      <c r="HSH369" s="98"/>
      <c r="HSI369" s="98"/>
      <c r="HSJ369" s="98"/>
      <c r="HSK369" s="98"/>
      <c r="HSL369" s="98"/>
      <c r="HSM369" s="98"/>
      <c r="HSN369" s="98"/>
      <c r="HSO369" s="98"/>
      <c r="HSP369" s="98"/>
      <c r="HSQ369" s="98"/>
      <c r="HSR369" s="98"/>
      <c r="HSS369" s="98"/>
      <c r="HST369" s="98"/>
      <c r="HSU369" s="98"/>
      <c r="HSV369" s="98"/>
      <c r="HSW369" s="98"/>
      <c r="HSX369" s="98"/>
      <c r="HSY369" s="98"/>
      <c r="HSZ369" s="98"/>
      <c r="HTA369" s="98"/>
      <c r="HTB369" s="98"/>
      <c r="HTC369" s="98"/>
      <c r="HTD369" s="98"/>
      <c r="HTE369" s="98"/>
      <c r="HTF369" s="98"/>
      <c r="HTG369" s="98"/>
      <c r="HTH369" s="98"/>
      <c r="HTI369" s="98"/>
      <c r="HTJ369" s="98"/>
      <c r="HTK369" s="98"/>
      <c r="HTL369" s="98"/>
      <c r="HTM369" s="98"/>
      <c r="HTN369" s="98"/>
      <c r="HTO369" s="98"/>
      <c r="HTP369" s="98"/>
      <c r="HTQ369" s="98"/>
      <c r="HTR369" s="98"/>
      <c r="HTS369" s="98"/>
      <c r="HTT369" s="98"/>
      <c r="HTU369" s="98"/>
      <c r="HTV369" s="98"/>
      <c r="HTW369" s="98"/>
      <c r="HTX369" s="98"/>
      <c r="HTY369" s="98"/>
      <c r="HTZ369" s="98"/>
      <c r="HUA369" s="98"/>
      <c r="HUB369" s="98"/>
      <c r="HUC369" s="98"/>
      <c r="HUD369" s="98"/>
      <c r="HUE369" s="98"/>
      <c r="HUF369" s="98"/>
      <c r="HUG369" s="98"/>
      <c r="HUH369" s="98"/>
      <c r="HUI369" s="98"/>
      <c r="HUJ369" s="98"/>
      <c r="HUK369" s="98"/>
      <c r="HUL369" s="98"/>
      <c r="HUM369" s="98"/>
      <c r="HUN369" s="98"/>
      <c r="HUO369" s="98"/>
      <c r="HUP369" s="98"/>
      <c r="HUQ369" s="98"/>
      <c r="HUR369" s="98"/>
      <c r="HUS369" s="98"/>
      <c r="HUT369" s="98"/>
      <c r="HUU369" s="98"/>
      <c r="HUV369" s="98"/>
      <c r="HUW369" s="98"/>
      <c r="HUX369" s="98"/>
      <c r="HUY369" s="98"/>
      <c r="HUZ369" s="98"/>
      <c r="HVA369" s="98"/>
      <c r="HVB369" s="98"/>
      <c r="HVC369" s="98"/>
      <c r="HVD369" s="98"/>
      <c r="HVE369" s="98"/>
      <c r="HVF369" s="98"/>
      <c r="HVG369" s="98"/>
      <c r="HVH369" s="98"/>
      <c r="HVI369" s="98"/>
      <c r="HVJ369" s="98"/>
      <c r="HVK369" s="98"/>
      <c r="HVL369" s="98"/>
      <c r="HVM369" s="98"/>
      <c r="HVN369" s="98"/>
      <c r="HVO369" s="98"/>
      <c r="HVP369" s="98"/>
      <c r="HVQ369" s="98"/>
      <c r="HVR369" s="98"/>
      <c r="HVS369" s="98"/>
      <c r="HVT369" s="98"/>
      <c r="HVU369" s="98"/>
      <c r="HVV369" s="98"/>
      <c r="HVW369" s="98"/>
      <c r="HVX369" s="98"/>
      <c r="HVY369" s="98"/>
      <c r="HVZ369" s="98"/>
      <c r="HWA369" s="98"/>
      <c r="HWB369" s="98"/>
      <c r="HWC369" s="98"/>
      <c r="HWD369" s="98"/>
      <c r="HWE369" s="98"/>
      <c r="HWF369" s="98"/>
      <c r="HWG369" s="98"/>
      <c r="HWH369" s="98"/>
      <c r="HWI369" s="98"/>
      <c r="HWJ369" s="98"/>
      <c r="HWK369" s="98"/>
      <c r="HWL369" s="98"/>
      <c r="HWM369" s="98"/>
      <c r="HWN369" s="98"/>
      <c r="HWO369" s="98"/>
      <c r="HWP369" s="98"/>
      <c r="HWQ369" s="98"/>
      <c r="HWR369" s="98"/>
      <c r="HWS369" s="98"/>
      <c r="HWT369" s="98"/>
      <c r="HWU369" s="98"/>
      <c r="HWV369" s="98"/>
      <c r="HWW369" s="98"/>
      <c r="HWX369" s="98"/>
      <c r="HWY369" s="98"/>
      <c r="HWZ369" s="98"/>
      <c r="HXA369" s="98"/>
      <c r="HXB369" s="98"/>
      <c r="HXC369" s="98"/>
      <c r="HXD369" s="98"/>
      <c r="HXE369" s="98"/>
      <c r="HXF369" s="98"/>
      <c r="HXG369" s="98"/>
      <c r="HXH369" s="98"/>
      <c r="HXI369" s="98"/>
      <c r="HXJ369" s="98"/>
      <c r="HXK369" s="98"/>
      <c r="HXL369" s="98"/>
      <c r="HXM369" s="98"/>
      <c r="HXN369" s="98"/>
      <c r="HXO369" s="98"/>
      <c r="HXP369" s="98"/>
      <c r="HXQ369" s="98"/>
      <c r="HXR369" s="98"/>
      <c r="HXS369" s="98"/>
      <c r="HXT369" s="98"/>
      <c r="HXU369" s="98"/>
      <c r="HXV369" s="98"/>
      <c r="HXW369" s="98"/>
      <c r="HXX369" s="98"/>
      <c r="HXY369" s="98"/>
      <c r="HXZ369" s="98"/>
      <c r="HYA369" s="98"/>
      <c r="HYB369" s="98"/>
      <c r="HYC369" s="98"/>
      <c r="HYD369" s="98"/>
      <c r="HYE369" s="98"/>
      <c r="HYF369" s="98"/>
      <c r="HYG369" s="98"/>
      <c r="HYH369" s="98"/>
      <c r="HYI369" s="98"/>
      <c r="HYJ369" s="98"/>
      <c r="HYK369" s="98"/>
      <c r="HYL369" s="98"/>
      <c r="HYM369" s="98"/>
      <c r="HYN369" s="98"/>
      <c r="HYO369" s="98"/>
      <c r="HYP369" s="98"/>
      <c r="HYQ369" s="98"/>
      <c r="HYR369" s="98"/>
      <c r="HYS369" s="98"/>
      <c r="HYT369" s="98"/>
      <c r="HYU369" s="98"/>
      <c r="HYV369" s="98"/>
      <c r="HYW369" s="98"/>
      <c r="HYX369" s="98"/>
      <c r="HYY369" s="98"/>
      <c r="HYZ369" s="98"/>
      <c r="HZA369" s="98"/>
      <c r="HZB369" s="98"/>
      <c r="HZC369" s="98"/>
      <c r="HZD369" s="98"/>
      <c r="HZE369" s="98"/>
      <c r="HZF369" s="98"/>
      <c r="HZG369" s="98"/>
      <c r="HZH369" s="98"/>
      <c r="HZI369" s="98"/>
      <c r="HZJ369" s="98"/>
      <c r="HZK369" s="98"/>
      <c r="HZL369" s="98"/>
      <c r="HZM369" s="98"/>
      <c r="HZN369" s="98"/>
      <c r="HZO369" s="98"/>
      <c r="HZP369" s="98"/>
      <c r="HZQ369" s="98"/>
      <c r="HZR369" s="98"/>
      <c r="HZS369" s="98"/>
      <c r="HZT369" s="98"/>
      <c r="HZU369" s="98"/>
      <c r="HZV369" s="98"/>
      <c r="HZW369" s="98"/>
      <c r="HZX369" s="98"/>
      <c r="HZY369" s="98"/>
      <c r="HZZ369" s="98"/>
      <c r="IAA369" s="98"/>
      <c r="IAB369" s="98"/>
      <c r="IAC369" s="98"/>
      <c r="IAD369" s="98"/>
      <c r="IAE369" s="98"/>
      <c r="IAF369" s="98"/>
      <c r="IAG369" s="98"/>
      <c r="IAH369" s="98"/>
      <c r="IAI369" s="98"/>
      <c r="IAJ369" s="98"/>
      <c r="IAK369" s="98"/>
      <c r="IAL369" s="98"/>
      <c r="IAM369" s="98"/>
      <c r="IAN369" s="98"/>
      <c r="IAO369" s="98"/>
      <c r="IAP369" s="98"/>
      <c r="IAQ369" s="98"/>
      <c r="IAR369" s="98"/>
      <c r="IAS369" s="98"/>
      <c r="IAT369" s="98"/>
      <c r="IAU369" s="98"/>
      <c r="IAV369" s="98"/>
      <c r="IAW369" s="98"/>
      <c r="IAX369" s="98"/>
      <c r="IAY369" s="98"/>
      <c r="IAZ369" s="98"/>
      <c r="IBA369" s="98"/>
      <c r="IBB369" s="98"/>
      <c r="IBC369" s="98"/>
      <c r="IBD369" s="98"/>
      <c r="IBE369" s="98"/>
      <c r="IBF369" s="98"/>
      <c r="IBG369" s="98"/>
      <c r="IBH369" s="98"/>
      <c r="IBI369" s="98"/>
      <c r="IBJ369" s="98"/>
      <c r="IBK369" s="98"/>
      <c r="IBL369" s="98"/>
      <c r="IBM369" s="98"/>
      <c r="IBN369" s="98"/>
      <c r="IBO369" s="98"/>
      <c r="IBP369" s="98"/>
      <c r="IBQ369" s="98"/>
      <c r="IBR369" s="98"/>
      <c r="IBS369" s="98"/>
      <c r="IBT369" s="98"/>
      <c r="IBU369" s="98"/>
      <c r="IBV369" s="98"/>
      <c r="IBW369" s="98"/>
      <c r="IBX369" s="98"/>
      <c r="IBY369" s="98"/>
      <c r="IBZ369" s="98"/>
      <c r="ICA369" s="98"/>
      <c r="ICB369" s="98"/>
      <c r="ICC369" s="98"/>
      <c r="ICD369" s="98"/>
      <c r="ICE369" s="98"/>
      <c r="ICF369" s="98"/>
      <c r="ICG369" s="98"/>
      <c r="ICH369" s="98"/>
      <c r="ICI369" s="98"/>
      <c r="ICJ369" s="98"/>
      <c r="ICK369" s="98"/>
      <c r="ICL369" s="98"/>
      <c r="ICM369" s="98"/>
      <c r="ICN369" s="98"/>
      <c r="ICO369" s="98"/>
      <c r="ICP369" s="98"/>
      <c r="ICQ369" s="98"/>
      <c r="ICR369" s="98"/>
      <c r="ICS369" s="98"/>
      <c r="ICT369" s="98"/>
      <c r="ICU369" s="98"/>
      <c r="ICV369" s="98"/>
      <c r="ICW369" s="98"/>
      <c r="ICX369" s="98"/>
      <c r="ICY369" s="98"/>
      <c r="ICZ369" s="98"/>
      <c r="IDA369" s="98"/>
      <c r="IDB369" s="98"/>
      <c r="IDC369" s="98"/>
      <c r="IDD369" s="98"/>
      <c r="IDE369" s="98"/>
      <c r="IDF369" s="98"/>
      <c r="IDG369" s="98"/>
      <c r="IDH369" s="98"/>
      <c r="IDI369" s="98"/>
      <c r="IDJ369" s="98"/>
      <c r="IDK369" s="98"/>
      <c r="IDL369" s="98"/>
      <c r="IDM369" s="98"/>
      <c r="IDN369" s="98"/>
      <c r="IDO369" s="98"/>
      <c r="IDP369" s="98"/>
      <c r="IDQ369" s="98"/>
      <c r="IDR369" s="98"/>
      <c r="IDS369" s="98"/>
      <c r="IDT369" s="98"/>
      <c r="IDU369" s="98"/>
      <c r="IDV369" s="98"/>
      <c r="IDW369" s="98"/>
      <c r="IDX369" s="98"/>
      <c r="IDY369" s="98"/>
      <c r="IDZ369" s="98"/>
      <c r="IEA369" s="98"/>
      <c r="IEB369" s="98"/>
      <c r="IEC369" s="98"/>
      <c r="IED369" s="98"/>
      <c r="IEE369" s="98"/>
      <c r="IEF369" s="98"/>
      <c r="IEG369" s="98"/>
      <c r="IEH369" s="98"/>
      <c r="IEI369" s="98"/>
      <c r="IEJ369" s="98"/>
      <c r="IEK369" s="98"/>
      <c r="IEL369" s="98"/>
      <c r="IEM369" s="98"/>
      <c r="IEN369" s="98"/>
      <c r="IEO369" s="98"/>
      <c r="IEP369" s="98"/>
      <c r="IEQ369" s="98"/>
      <c r="IER369" s="98"/>
      <c r="IES369" s="98"/>
      <c r="IET369" s="98"/>
      <c r="IEU369" s="98"/>
      <c r="IEV369" s="98"/>
      <c r="IEW369" s="98"/>
      <c r="IEX369" s="98"/>
      <c r="IEY369" s="98"/>
      <c r="IEZ369" s="98"/>
      <c r="IFA369" s="98"/>
      <c r="IFB369" s="98"/>
      <c r="IFC369" s="98"/>
      <c r="IFD369" s="98"/>
      <c r="IFE369" s="98"/>
      <c r="IFF369" s="98"/>
      <c r="IFG369" s="98"/>
      <c r="IFH369" s="98"/>
      <c r="IFI369" s="98"/>
      <c r="IFJ369" s="98"/>
      <c r="IFK369" s="98"/>
      <c r="IFL369" s="98"/>
      <c r="IFM369" s="98"/>
      <c r="IFN369" s="98"/>
      <c r="IFO369" s="98"/>
      <c r="IFP369" s="98"/>
      <c r="IFQ369" s="98"/>
      <c r="IFR369" s="98"/>
      <c r="IFS369" s="98"/>
      <c r="IFT369" s="98"/>
      <c r="IFU369" s="98"/>
      <c r="IFV369" s="98"/>
      <c r="IFW369" s="98"/>
      <c r="IFX369" s="98"/>
      <c r="IFY369" s="98"/>
      <c r="IFZ369" s="98"/>
      <c r="IGA369" s="98"/>
      <c r="IGB369" s="98"/>
      <c r="IGC369" s="98"/>
      <c r="IGD369" s="98"/>
      <c r="IGE369" s="98"/>
      <c r="IGF369" s="98"/>
      <c r="IGG369" s="98"/>
      <c r="IGH369" s="98"/>
      <c r="IGI369" s="98"/>
      <c r="IGJ369" s="98"/>
      <c r="IGK369" s="98"/>
      <c r="IGL369" s="98"/>
      <c r="IGM369" s="98"/>
      <c r="IGN369" s="98"/>
      <c r="IGO369" s="98"/>
      <c r="IGP369" s="98"/>
      <c r="IGQ369" s="98"/>
      <c r="IGR369" s="98"/>
      <c r="IGS369" s="98"/>
      <c r="IGT369" s="98"/>
      <c r="IGU369" s="98"/>
      <c r="IGV369" s="98"/>
      <c r="IGW369" s="98"/>
      <c r="IGX369" s="98"/>
      <c r="IGY369" s="98"/>
      <c r="IGZ369" s="98"/>
      <c r="IHA369" s="98"/>
      <c r="IHB369" s="98"/>
      <c r="IHC369" s="98"/>
      <c r="IHD369" s="98"/>
      <c r="IHE369" s="98"/>
      <c r="IHF369" s="98"/>
      <c r="IHG369" s="98"/>
      <c r="IHH369" s="98"/>
      <c r="IHI369" s="98"/>
      <c r="IHJ369" s="98"/>
      <c r="IHK369" s="98"/>
      <c r="IHL369" s="98"/>
      <c r="IHM369" s="98"/>
      <c r="IHN369" s="98"/>
      <c r="IHO369" s="98"/>
      <c r="IHP369" s="98"/>
      <c r="IHQ369" s="98"/>
      <c r="IHR369" s="98"/>
      <c r="IHS369" s="98"/>
      <c r="IHT369" s="98"/>
      <c r="IHU369" s="98"/>
      <c r="IHV369" s="98"/>
      <c r="IHW369" s="98"/>
      <c r="IHX369" s="98"/>
      <c r="IHY369" s="98"/>
      <c r="IHZ369" s="98"/>
      <c r="IIA369" s="98"/>
      <c r="IIB369" s="98"/>
      <c r="IIC369" s="98"/>
      <c r="IID369" s="98"/>
      <c r="IIE369" s="98"/>
      <c r="IIF369" s="98"/>
      <c r="IIG369" s="98"/>
      <c r="IIH369" s="98"/>
      <c r="III369" s="98"/>
      <c r="IIJ369" s="98"/>
      <c r="IIK369" s="98"/>
      <c r="IIL369" s="98"/>
      <c r="IIM369" s="98"/>
      <c r="IIN369" s="98"/>
      <c r="IIO369" s="98"/>
      <c r="IIP369" s="98"/>
      <c r="IIQ369" s="98"/>
      <c r="IIR369" s="98"/>
      <c r="IIS369" s="98"/>
      <c r="IIT369" s="98"/>
      <c r="IIU369" s="98"/>
      <c r="IIV369" s="98"/>
      <c r="IIW369" s="98"/>
      <c r="IIX369" s="98"/>
      <c r="IIY369" s="98"/>
      <c r="IIZ369" s="98"/>
      <c r="IJA369" s="98"/>
      <c r="IJB369" s="98"/>
      <c r="IJC369" s="98"/>
      <c r="IJD369" s="98"/>
      <c r="IJE369" s="98"/>
      <c r="IJF369" s="98"/>
      <c r="IJG369" s="98"/>
      <c r="IJH369" s="98"/>
      <c r="IJI369" s="98"/>
      <c r="IJJ369" s="98"/>
      <c r="IJK369" s="98"/>
      <c r="IJL369" s="98"/>
      <c r="IJM369" s="98"/>
      <c r="IJN369" s="98"/>
      <c r="IJO369" s="98"/>
      <c r="IJP369" s="98"/>
      <c r="IJQ369" s="98"/>
      <c r="IJR369" s="98"/>
      <c r="IJS369" s="98"/>
      <c r="IJT369" s="98"/>
      <c r="IJU369" s="98"/>
      <c r="IJV369" s="98"/>
      <c r="IJW369" s="98"/>
      <c r="IJX369" s="98"/>
      <c r="IJY369" s="98"/>
      <c r="IJZ369" s="98"/>
      <c r="IKA369" s="98"/>
      <c r="IKB369" s="98"/>
      <c r="IKC369" s="98"/>
      <c r="IKD369" s="98"/>
      <c r="IKE369" s="98"/>
      <c r="IKF369" s="98"/>
      <c r="IKG369" s="98"/>
      <c r="IKH369" s="98"/>
      <c r="IKI369" s="98"/>
      <c r="IKJ369" s="98"/>
      <c r="IKK369" s="98"/>
      <c r="IKL369" s="98"/>
      <c r="IKM369" s="98"/>
      <c r="IKN369" s="98"/>
      <c r="IKO369" s="98"/>
      <c r="IKP369" s="98"/>
      <c r="IKQ369" s="98"/>
      <c r="IKR369" s="98"/>
      <c r="IKS369" s="98"/>
      <c r="IKT369" s="98"/>
      <c r="IKU369" s="98"/>
      <c r="IKV369" s="98"/>
      <c r="IKW369" s="98"/>
      <c r="IKX369" s="98"/>
      <c r="IKY369" s="98"/>
      <c r="IKZ369" s="98"/>
      <c r="ILA369" s="98"/>
      <c r="ILB369" s="98"/>
      <c r="ILC369" s="98"/>
      <c r="ILD369" s="98"/>
      <c r="ILE369" s="98"/>
      <c r="ILF369" s="98"/>
      <c r="ILG369" s="98"/>
      <c r="ILH369" s="98"/>
      <c r="ILI369" s="98"/>
      <c r="ILJ369" s="98"/>
      <c r="ILK369" s="98"/>
      <c r="ILL369" s="98"/>
      <c r="ILM369" s="98"/>
      <c r="ILN369" s="98"/>
      <c r="ILO369" s="98"/>
      <c r="ILP369" s="98"/>
      <c r="ILQ369" s="98"/>
      <c r="ILR369" s="98"/>
      <c r="ILS369" s="98"/>
      <c r="ILT369" s="98"/>
      <c r="ILU369" s="98"/>
      <c r="ILV369" s="98"/>
      <c r="ILW369" s="98"/>
      <c r="ILX369" s="98"/>
      <c r="ILY369" s="98"/>
      <c r="ILZ369" s="98"/>
      <c r="IMA369" s="98"/>
      <c r="IMB369" s="98"/>
      <c r="IMC369" s="98"/>
      <c r="IMD369" s="98"/>
      <c r="IME369" s="98"/>
      <c r="IMF369" s="98"/>
      <c r="IMG369" s="98"/>
      <c r="IMH369" s="98"/>
      <c r="IMI369" s="98"/>
      <c r="IMJ369" s="98"/>
      <c r="IMK369" s="98"/>
      <c r="IML369" s="98"/>
      <c r="IMM369" s="98"/>
      <c r="IMN369" s="98"/>
      <c r="IMO369" s="98"/>
      <c r="IMP369" s="98"/>
      <c r="IMQ369" s="98"/>
      <c r="IMR369" s="98"/>
      <c r="IMS369" s="98"/>
      <c r="IMT369" s="98"/>
      <c r="IMU369" s="98"/>
      <c r="IMV369" s="98"/>
      <c r="IMW369" s="98"/>
      <c r="IMX369" s="98"/>
      <c r="IMY369" s="98"/>
      <c r="IMZ369" s="98"/>
      <c r="INA369" s="98"/>
      <c r="INB369" s="98"/>
      <c r="INC369" s="98"/>
      <c r="IND369" s="98"/>
      <c r="INE369" s="98"/>
      <c r="INF369" s="98"/>
      <c r="ING369" s="98"/>
      <c r="INH369" s="98"/>
      <c r="INI369" s="98"/>
      <c r="INJ369" s="98"/>
      <c r="INK369" s="98"/>
      <c r="INL369" s="98"/>
      <c r="INM369" s="98"/>
      <c r="INN369" s="98"/>
      <c r="INO369" s="98"/>
      <c r="INP369" s="98"/>
      <c r="INQ369" s="98"/>
      <c r="INR369" s="98"/>
      <c r="INS369" s="98"/>
      <c r="INT369" s="98"/>
      <c r="INU369" s="98"/>
      <c r="INV369" s="98"/>
      <c r="INW369" s="98"/>
      <c r="INX369" s="98"/>
      <c r="INY369" s="98"/>
      <c r="INZ369" s="98"/>
      <c r="IOA369" s="98"/>
      <c r="IOB369" s="98"/>
      <c r="IOC369" s="98"/>
      <c r="IOD369" s="98"/>
      <c r="IOE369" s="98"/>
      <c r="IOF369" s="98"/>
      <c r="IOG369" s="98"/>
      <c r="IOH369" s="98"/>
      <c r="IOI369" s="98"/>
      <c r="IOJ369" s="98"/>
      <c r="IOK369" s="98"/>
      <c r="IOL369" s="98"/>
      <c r="IOM369" s="98"/>
      <c r="ION369" s="98"/>
      <c r="IOO369" s="98"/>
      <c r="IOP369" s="98"/>
      <c r="IOQ369" s="98"/>
      <c r="IOR369" s="98"/>
      <c r="IOS369" s="98"/>
      <c r="IOT369" s="98"/>
      <c r="IOU369" s="98"/>
      <c r="IOV369" s="98"/>
      <c r="IOW369" s="98"/>
      <c r="IOX369" s="98"/>
      <c r="IOY369" s="98"/>
      <c r="IOZ369" s="98"/>
      <c r="IPA369" s="98"/>
      <c r="IPB369" s="98"/>
      <c r="IPC369" s="98"/>
      <c r="IPD369" s="98"/>
      <c r="IPE369" s="98"/>
      <c r="IPF369" s="98"/>
      <c r="IPG369" s="98"/>
      <c r="IPH369" s="98"/>
      <c r="IPI369" s="98"/>
      <c r="IPJ369" s="98"/>
      <c r="IPK369" s="98"/>
      <c r="IPL369" s="98"/>
      <c r="IPM369" s="98"/>
      <c r="IPN369" s="98"/>
      <c r="IPO369" s="98"/>
      <c r="IPP369" s="98"/>
      <c r="IPQ369" s="98"/>
      <c r="IPR369" s="98"/>
      <c r="IPS369" s="98"/>
      <c r="IPT369" s="98"/>
      <c r="IPU369" s="98"/>
      <c r="IPV369" s="98"/>
      <c r="IPW369" s="98"/>
      <c r="IPX369" s="98"/>
      <c r="IPY369" s="98"/>
      <c r="IPZ369" s="98"/>
      <c r="IQA369" s="98"/>
      <c r="IQB369" s="98"/>
      <c r="IQC369" s="98"/>
      <c r="IQD369" s="98"/>
      <c r="IQE369" s="98"/>
      <c r="IQF369" s="98"/>
      <c r="IQG369" s="98"/>
      <c r="IQH369" s="98"/>
      <c r="IQI369" s="98"/>
      <c r="IQJ369" s="98"/>
      <c r="IQK369" s="98"/>
      <c r="IQL369" s="98"/>
      <c r="IQM369" s="98"/>
      <c r="IQN369" s="98"/>
      <c r="IQO369" s="98"/>
      <c r="IQP369" s="98"/>
      <c r="IQQ369" s="98"/>
      <c r="IQR369" s="98"/>
      <c r="IQS369" s="98"/>
      <c r="IQT369" s="98"/>
      <c r="IQU369" s="98"/>
      <c r="IQV369" s="98"/>
      <c r="IQW369" s="98"/>
      <c r="IQX369" s="98"/>
      <c r="IQY369" s="98"/>
      <c r="IQZ369" s="98"/>
      <c r="IRA369" s="98"/>
      <c r="IRB369" s="98"/>
      <c r="IRC369" s="98"/>
      <c r="IRD369" s="98"/>
      <c r="IRE369" s="98"/>
      <c r="IRF369" s="98"/>
      <c r="IRG369" s="98"/>
      <c r="IRH369" s="98"/>
      <c r="IRI369" s="98"/>
      <c r="IRJ369" s="98"/>
      <c r="IRK369" s="98"/>
      <c r="IRL369" s="98"/>
      <c r="IRM369" s="98"/>
      <c r="IRN369" s="98"/>
      <c r="IRO369" s="98"/>
      <c r="IRP369" s="98"/>
      <c r="IRQ369" s="98"/>
      <c r="IRR369" s="98"/>
      <c r="IRS369" s="98"/>
      <c r="IRT369" s="98"/>
      <c r="IRU369" s="98"/>
      <c r="IRV369" s="98"/>
      <c r="IRW369" s="98"/>
      <c r="IRX369" s="98"/>
      <c r="IRY369" s="98"/>
      <c r="IRZ369" s="98"/>
      <c r="ISA369" s="98"/>
      <c r="ISB369" s="98"/>
      <c r="ISC369" s="98"/>
      <c r="ISD369" s="98"/>
      <c r="ISE369" s="98"/>
      <c r="ISF369" s="98"/>
      <c r="ISG369" s="98"/>
      <c r="ISH369" s="98"/>
      <c r="ISI369" s="98"/>
      <c r="ISJ369" s="98"/>
      <c r="ISK369" s="98"/>
      <c r="ISL369" s="98"/>
      <c r="ISM369" s="98"/>
      <c r="ISN369" s="98"/>
      <c r="ISO369" s="98"/>
      <c r="ISP369" s="98"/>
      <c r="ISQ369" s="98"/>
      <c r="ISR369" s="98"/>
      <c r="ISS369" s="98"/>
      <c r="IST369" s="98"/>
      <c r="ISU369" s="98"/>
      <c r="ISV369" s="98"/>
      <c r="ISW369" s="98"/>
      <c r="ISX369" s="98"/>
      <c r="ISY369" s="98"/>
      <c r="ISZ369" s="98"/>
      <c r="ITA369" s="98"/>
      <c r="ITB369" s="98"/>
      <c r="ITC369" s="98"/>
      <c r="ITD369" s="98"/>
      <c r="ITE369" s="98"/>
      <c r="ITF369" s="98"/>
      <c r="ITG369" s="98"/>
      <c r="ITH369" s="98"/>
      <c r="ITI369" s="98"/>
      <c r="ITJ369" s="98"/>
      <c r="ITK369" s="98"/>
      <c r="ITL369" s="98"/>
      <c r="ITM369" s="98"/>
      <c r="ITN369" s="98"/>
      <c r="ITO369" s="98"/>
      <c r="ITP369" s="98"/>
      <c r="ITQ369" s="98"/>
      <c r="ITR369" s="98"/>
      <c r="ITS369" s="98"/>
      <c r="ITT369" s="98"/>
      <c r="ITU369" s="98"/>
      <c r="ITV369" s="98"/>
      <c r="ITW369" s="98"/>
      <c r="ITX369" s="98"/>
      <c r="ITY369" s="98"/>
      <c r="ITZ369" s="98"/>
      <c r="IUA369" s="98"/>
      <c r="IUB369" s="98"/>
      <c r="IUC369" s="98"/>
      <c r="IUD369" s="98"/>
      <c r="IUE369" s="98"/>
      <c r="IUF369" s="98"/>
      <c r="IUG369" s="98"/>
      <c r="IUH369" s="98"/>
      <c r="IUI369" s="98"/>
      <c r="IUJ369" s="98"/>
      <c r="IUK369" s="98"/>
      <c r="IUL369" s="98"/>
      <c r="IUM369" s="98"/>
      <c r="IUN369" s="98"/>
      <c r="IUO369" s="98"/>
      <c r="IUP369" s="98"/>
      <c r="IUQ369" s="98"/>
      <c r="IUR369" s="98"/>
      <c r="IUS369" s="98"/>
      <c r="IUT369" s="98"/>
      <c r="IUU369" s="98"/>
      <c r="IUV369" s="98"/>
      <c r="IUW369" s="98"/>
      <c r="IUX369" s="98"/>
      <c r="IUY369" s="98"/>
      <c r="IUZ369" s="98"/>
      <c r="IVA369" s="98"/>
      <c r="IVB369" s="98"/>
      <c r="IVC369" s="98"/>
      <c r="IVD369" s="98"/>
      <c r="IVE369" s="98"/>
      <c r="IVF369" s="98"/>
      <c r="IVG369" s="98"/>
      <c r="IVH369" s="98"/>
      <c r="IVI369" s="98"/>
      <c r="IVJ369" s="98"/>
      <c r="IVK369" s="98"/>
      <c r="IVL369" s="98"/>
      <c r="IVM369" s="98"/>
      <c r="IVN369" s="98"/>
      <c r="IVO369" s="98"/>
      <c r="IVP369" s="98"/>
      <c r="IVQ369" s="98"/>
      <c r="IVR369" s="98"/>
      <c r="IVS369" s="98"/>
      <c r="IVT369" s="98"/>
      <c r="IVU369" s="98"/>
      <c r="IVV369" s="98"/>
      <c r="IVW369" s="98"/>
      <c r="IVX369" s="98"/>
      <c r="IVY369" s="98"/>
      <c r="IVZ369" s="98"/>
      <c r="IWA369" s="98"/>
      <c r="IWB369" s="98"/>
      <c r="IWC369" s="98"/>
      <c r="IWD369" s="98"/>
      <c r="IWE369" s="98"/>
      <c r="IWF369" s="98"/>
      <c r="IWG369" s="98"/>
      <c r="IWH369" s="98"/>
      <c r="IWI369" s="98"/>
      <c r="IWJ369" s="98"/>
      <c r="IWK369" s="98"/>
      <c r="IWL369" s="98"/>
      <c r="IWM369" s="98"/>
      <c r="IWN369" s="98"/>
      <c r="IWO369" s="98"/>
      <c r="IWP369" s="98"/>
      <c r="IWQ369" s="98"/>
      <c r="IWR369" s="98"/>
      <c r="IWS369" s="98"/>
      <c r="IWT369" s="98"/>
      <c r="IWU369" s="98"/>
      <c r="IWV369" s="98"/>
      <c r="IWW369" s="98"/>
      <c r="IWX369" s="98"/>
      <c r="IWY369" s="98"/>
      <c r="IWZ369" s="98"/>
      <c r="IXA369" s="98"/>
      <c r="IXB369" s="98"/>
      <c r="IXC369" s="98"/>
      <c r="IXD369" s="98"/>
      <c r="IXE369" s="98"/>
      <c r="IXF369" s="98"/>
      <c r="IXG369" s="98"/>
      <c r="IXH369" s="98"/>
      <c r="IXI369" s="98"/>
      <c r="IXJ369" s="98"/>
      <c r="IXK369" s="98"/>
      <c r="IXL369" s="98"/>
      <c r="IXM369" s="98"/>
      <c r="IXN369" s="98"/>
      <c r="IXO369" s="98"/>
      <c r="IXP369" s="98"/>
      <c r="IXQ369" s="98"/>
      <c r="IXR369" s="98"/>
      <c r="IXS369" s="98"/>
      <c r="IXT369" s="98"/>
      <c r="IXU369" s="98"/>
      <c r="IXV369" s="98"/>
      <c r="IXW369" s="98"/>
      <c r="IXX369" s="98"/>
      <c r="IXY369" s="98"/>
      <c r="IXZ369" s="98"/>
      <c r="IYA369" s="98"/>
      <c r="IYB369" s="98"/>
      <c r="IYC369" s="98"/>
      <c r="IYD369" s="98"/>
      <c r="IYE369" s="98"/>
      <c r="IYF369" s="98"/>
      <c r="IYG369" s="98"/>
      <c r="IYH369" s="98"/>
      <c r="IYI369" s="98"/>
      <c r="IYJ369" s="98"/>
      <c r="IYK369" s="98"/>
      <c r="IYL369" s="98"/>
      <c r="IYM369" s="98"/>
      <c r="IYN369" s="98"/>
      <c r="IYO369" s="98"/>
      <c r="IYP369" s="98"/>
      <c r="IYQ369" s="98"/>
      <c r="IYR369" s="98"/>
      <c r="IYS369" s="98"/>
      <c r="IYT369" s="98"/>
      <c r="IYU369" s="98"/>
      <c r="IYV369" s="98"/>
      <c r="IYW369" s="98"/>
      <c r="IYX369" s="98"/>
      <c r="IYY369" s="98"/>
      <c r="IYZ369" s="98"/>
      <c r="IZA369" s="98"/>
      <c r="IZB369" s="98"/>
      <c r="IZC369" s="98"/>
      <c r="IZD369" s="98"/>
      <c r="IZE369" s="98"/>
      <c r="IZF369" s="98"/>
      <c r="IZG369" s="98"/>
      <c r="IZH369" s="98"/>
      <c r="IZI369" s="98"/>
      <c r="IZJ369" s="98"/>
      <c r="IZK369" s="98"/>
      <c r="IZL369" s="98"/>
      <c r="IZM369" s="98"/>
      <c r="IZN369" s="98"/>
      <c r="IZO369" s="98"/>
      <c r="IZP369" s="98"/>
      <c r="IZQ369" s="98"/>
      <c r="IZR369" s="98"/>
      <c r="IZS369" s="98"/>
      <c r="IZT369" s="98"/>
      <c r="IZU369" s="98"/>
      <c r="IZV369" s="98"/>
      <c r="IZW369" s="98"/>
      <c r="IZX369" s="98"/>
      <c r="IZY369" s="98"/>
      <c r="IZZ369" s="98"/>
      <c r="JAA369" s="98"/>
      <c r="JAB369" s="98"/>
      <c r="JAC369" s="98"/>
      <c r="JAD369" s="98"/>
      <c r="JAE369" s="98"/>
      <c r="JAF369" s="98"/>
      <c r="JAG369" s="98"/>
      <c r="JAH369" s="98"/>
      <c r="JAI369" s="98"/>
      <c r="JAJ369" s="98"/>
      <c r="JAK369" s="98"/>
      <c r="JAL369" s="98"/>
      <c r="JAM369" s="98"/>
      <c r="JAN369" s="98"/>
      <c r="JAO369" s="98"/>
      <c r="JAP369" s="98"/>
      <c r="JAQ369" s="98"/>
      <c r="JAR369" s="98"/>
      <c r="JAS369" s="98"/>
      <c r="JAT369" s="98"/>
      <c r="JAU369" s="98"/>
      <c r="JAV369" s="98"/>
      <c r="JAW369" s="98"/>
      <c r="JAX369" s="98"/>
      <c r="JAY369" s="98"/>
      <c r="JAZ369" s="98"/>
      <c r="JBA369" s="98"/>
      <c r="JBB369" s="98"/>
      <c r="JBC369" s="98"/>
      <c r="JBD369" s="98"/>
      <c r="JBE369" s="98"/>
      <c r="JBF369" s="98"/>
      <c r="JBG369" s="98"/>
      <c r="JBH369" s="98"/>
      <c r="JBI369" s="98"/>
      <c r="JBJ369" s="98"/>
      <c r="JBK369" s="98"/>
      <c r="JBL369" s="98"/>
      <c r="JBM369" s="98"/>
      <c r="JBN369" s="98"/>
      <c r="JBO369" s="98"/>
      <c r="JBP369" s="98"/>
      <c r="JBQ369" s="98"/>
      <c r="JBR369" s="98"/>
      <c r="JBS369" s="98"/>
      <c r="JBT369" s="98"/>
      <c r="JBU369" s="98"/>
      <c r="JBV369" s="98"/>
      <c r="JBW369" s="98"/>
      <c r="JBX369" s="98"/>
      <c r="JBY369" s="98"/>
      <c r="JBZ369" s="98"/>
      <c r="JCA369" s="98"/>
      <c r="JCB369" s="98"/>
      <c r="JCC369" s="98"/>
      <c r="JCD369" s="98"/>
      <c r="JCE369" s="98"/>
      <c r="JCF369" s="98"/>
      <c r="JCG369" s="98"/>
      <c r="JCH369" s="98"/>
      <c r="JCI369" s="98"/>
      <c r="JCJ369" s="98"/>
      <c r="JCK369" s="98"/>
      <c r="JCL369" s="98"/>
      <c r="JCM369" s="98"/>
      <c r="JCN369" s="98"/>
      <c r="JCO369" s="98"/>
      <c r="JCP369" s="98"/>
      <c r="JCQ369" s="98"/>
      <c r="JCR369" s="98"/>
      <c r="JCS369" s="98"/>
      <c r="JCT369" s="98"/>
      <c r="JCU369" s="98"/>
      <c r="JCV369" s="98"/>
      <c r="JCW369" s="98"/>
      <c r="JCX369" s="98"/>
      <c r="JCY369" s="98"/>
      <c r="JCZ369" s="98"/>
      <c r="JDA369" s="98"/>
      <c r="JDB369" s="98"/>
      <c r="JDC369" s="98"/>
      <c r="JDD369" s="98"/>
      <c r="JDE369" s="98"/>
      <c r="JDF369" s="98"/>
      <c r="JDG369" s="98"/>
      <c r="JDH369" s="98"/>
      <c r="JDI369" s="98"/>
      <c r="JDJ369" s="98"/>
      <c r="JDK369" s="98"/>
      <c r="JDL369" s="98"/>
      <c r="JDM369" s="98"/>
      <c r="JDN369" s="98"/>
      <c r="JDO369" s="98"/>
      <c r="JDP369" s="98"/>
      <c r="JDQ369" s="98"/>
      <c r="JDR369" s="98"/>
      <c r="JDS369" s="98"/>
      <c r="JDT369" s="98"/>
      <c r="JDU369" s="98"/>
      <c r="JDV369" s="98"/>
      <c r="JDW369" s="98"/>
      <c r="JDX369" s="98"/>
      <c r="JDY369" s="98"/>
      <c r="JDZ369" s="98"/>
      <c r="JEA369" s="98"/>
      <c r="JEB369" s="98"/>
      <c r="JEC369" s="98"/>
      <c r="JED369" s="98"/>
      <c r="JEE369" s="98"/>
      <c r="JEF369" s="98"/>
      <c r="JEG369" s="98"/>
      <c r="JEH369" s="98"/>
      <c r="JEI369" s="98"/>
      <c r="JEJ369" s="98"/>
      <c r="JEK369" s="98"/>
      <c r="JEL369" s="98"/>
      <c r="JEM369" s="98"/>
      <c r="JEN369" s="98"/>
      <c r="JEO369" s="98"/>
      <c r="JEP369" s="98"/>
      <c r="JEQ369" s="98"/>
      <c r="JER369" s="98"/>
      <c r="JES369" s="98"/>
      <c r="JET369" s="98"/>
      <c r="JEU369" s="98"/>
      <c r="JEV369" s="98"/>
      <c r="JEW369" s="98"/>
      <c r="JEX369" s="98"/>
      <c r="JEY369" s="98"/>
      <c r="JEZ369" s="98"/>
      <c r="JFA369" s="98"/>
      <c r="JFB369" s="98"/>
      <c r="JFC369" s="98"/>
      <c r="JFD369" s="98"/>
      <c r="JFE369" s="98"/>
      <c r="JFF369" s="98"/>
      <c r="JFG369" s="98"/>
      <c r="JFH369" s="98"/>
      <c r="JFI369" s="98"/>
      <c r="JFJ369" s="98"/>
      <c r="JFK369" s="98"/>
      <c r="JFL369" s="98"/>
      <c r="JFM369" s="98"/>
      <c r="JFN369" s="98"/>
      <c r="JFO369" s="98"/>
      <c r="JFP369" s="98"/>
      <c r="JFQ369" s="98"/>
      <c r="JFR369" s="98"/>
      <c r="JFS369" s="98"/>
      <c r="JFT369" s="98"/>
      <c r="JFU369" s="98"/>
      <c r="JFV369" s="98"/>
      <c r="JFW369" s="98"/>
      <c r="JFX369" s="98"/>
      <c r="JFY369" s="98"/>
      <c r="JFZ369" s="98"/>
      <c r="JGA369" s="98"/>
      <c r="JGB369" s="98"/>
      <c r="JGC369" s="98"/>
      <c r="JGD369" s="98"/>
      <c r="JGE369" s="98"/>
      <c r="JGF369" s="98"/>
      <c r="JGG369" s="98"/>
      <c r="JGH369" s="98"/>
      <c r="JGI369" s="98"/>
      <c r="JGJ369" s="98"/>
      <c r="JGK369" s="98"/>
      <c r="JGL369" s="98"/>
      <c r="JGM369" s="98"/>
      <c r="JGN369" s="98"/>
      <c r="JGO369" s="98"/>
      <c r="JGP369" s="98"/>
      <c r="JGQ369" s="98"/>
      <c r="JGR369" s="98"/>
      <c r="JGS369" s="98"/>
      <c r="JGT369" s="98"/>
      <c r="JGU369" s="98"/>
      <c r="JGV369" s="98"/>
      <c r="JGW369" s="98"/>
      <c r="JGX369" s="98"/>
      <c r="JGY369" s="98"/>
      <c r="JGZ369" s="98"/>
      <c r="JHA369" s="98"/>
      <c r="JHB369" s="98"/>
      <c r="JHC369" s="98"/>
      <c r="JHD369" s="98"/>
      <c r="JHE369" s="98"/>
      <c r="JHF369" s="98"/>
      <c r="JHG369" s="98"/>
      <c r="JHH369" s="98"/>
      <c r="JHI369" s="98"/>
      <c r="JHJ369" s="98"/>
      <c r="JHK369" s="98"/>
      <c r="JHL369" s="98"/>
      <c r="JHM369" s="98"/>
      <c r="JHN369" s="98"/>
      <c r="JHO369" s="98"/>
      <c r="JHP369" s="98"/>
      <c r="JHQ369" s="98"/>
      <c r="JHR369" s="98"/>
      <c r="JHS369" s="98"/>
      <c r="JHT369" s="98"/>
      <c r="JHU369" s="98"/>
      <c r="JHV369" s="98"/>
      <c r="JHW369" s="98"/>
      <c r="JHX369" s="98"/>
      <c r="JHY369" s="98"/>
      <c r="JHZ369" s="98"/>
      <c r="JIA369" s="98"/>
      <c r="JIB369" s="98"/>
      <c r="JIC369" s="98"/>
      <c r="JID369" s="98"/>
      <c r="JIE369" s="98"/>
      <c r="JIF369" s="98"/>
      <c r="JIG369" s="98"/>
      <c r="JIH369" s="98"/>
      <c r="JII369" s="98"/>
      <c r="JIJ369" s="98"/>
      <c r="JIK369" s="98"/>
      <c r="JIL369" s="98"/>
      <c r="JIM369" s="98"/>
      <c r="JIN369" s="98"/>
      <c r="JIO369" s="98"/>
      <c r="JIP369" s="98"/>
      <c r="JIQ369" s="98"/>
      <c r="JIR369" s="98"/>
      <c r="JIS369" s="98"/>
      <c r="JIT369" s="98"/>
      <c r="JIU369" s="98"/>
      <c r="JIV369" s="98"/>
      <c r="JIW369" s="98"/>
      <c r="JIX369" s="98"/>
      <c r="JIY369" s="98"/>
      <c r="JIZ369" s="98"/>
      <c r="JJA369" s="98"/>
      <c r="JJB369" s="98"/>
      <c r="JJC369" s="98"/>
      <c r="JJD369" s="98"/>
      <c r="JJE369" s="98"/>
      <c r="JJF369" s="98"/>
      <c r="JJG369" s="98"/>
      <c r="JJH369" s="98"/>
      <c r="JJI369" s="98"/>
      <c r="JJJ369" s="98"/>
      <c r="JJK369" s="98"/>
      <c r="JJL369" s="98"/>
      <c r="JJM369" s="98"/>
      <c r="JJN369" s="98"/>
      <c r="JJO369" s="98"/>
      <c r="JJP369" s="98"/>
      <c r="JJQ369" s="98"/>
      <c r="JJR369" s="98"/>
      <c r="JJS369" s="98"/>
      <c r="JJT369" s="98"/>
      <c r="JJU369" s="98"/>
      <c r="JJV369" s="98"/>
      <c r="JJW369" s="98"/>
      <c r="JJX369" s="98"/>
      <c r="JJY369" s="98"/>
      <c r="JJZ369" s="98"/>
      <c r="JKA369" s="98"/>
      <c r="JKB369" s="98"/>
      <c r="JKC369" s="98"/>
      <c r="JKD369" s="98"/>
      <c r="JKE369" s="98"/>
      <c r="JKF369" s="98"/>
      <c r="JKG369" s="98"/>
      <c r="JKH369" s="98"/>
      <c r="JKI369" s="98"/>
      <c r="JKJ369" s="98"/>
      <c r="JKK369" s="98"/>
      <c r="JKL369" s="98"/>
      <c r="JKM369" s="98"/>
      <c r="JKN369" s="98"/>
      <c r="JKO369" s="98"/>
      <c r="JKP369" s="98"/>
      <c r="JKQ369" s="98"/>
      <c r="JKR369" s="98"/>
      <c r="JKS369" s="98"/>
      <c r="JKT369" s="98"/>
      <c r="JKU369" s="98"/>
      <c r="JKV369" s="98"/>
      <c r="JKW369" s="98"/>
      <c r="JKX369" s="98"/>
      <c r="JKY369" s="98"/>
      <c r="JKZ369" s="98"/>
      <c r="JLA369" s="98"/>
      <c r="JLB369" s="98"/>
      <c r="JLC369" s="98"/>
      <c r="JLD369" s="98"/>
      <c r="JLE369" s="98"/>
      <c r="JLF369" s="98"/>
      <c r="JLG369" s="98"/>
      <c r="JLH369" s="98"/>
      <c r="JLI369" s="98"/>
      <c r="JLJ369" s="98"/>
      <c r="JLK369" s="98"/>
      <c r="JLL369" s="98"/>
      <c r="JLM369" s="98"/>
      <c r="JLN369" s="98"/>
      <c r="JLO369" s="98"/>
      <c r="JLP369" s="98"/>
      <c r="JLQ369" s="98"/>
      <c r="JLR369" s="98"/>
      <c r="JLS369" s="98"/>
      <c r="JLT369" s="98"/>
      <c r="JLU369" s="98"/>
      <c r="JLV369" s="98"/>
      <c r="JLW369" s="98"/>
      <c r="JLX369" s="98"/>
      <c r="JLY369" s="98"/>
      <c r="JLZ369" s="98"/>
      <c r="JMA369" s="98"/>
      <c r="JMB369" s="98"/>
      <c r="JMC369" s="98"/>
      <c r="JMD369" s="98"/>
      <c r="JME369" s="98"/>
      <c r="JMF369" s="98"/>
      <c r="JMG369" s="98"/>
      <c r="JMH369" s="98"/>
      <c r="JMI369" s="98"/>
      <c r="JMJ369" s="98"/>
      <c r="JMK369" s="98"/>
      <c r="JML369" s="98"/>
      <c r="JMM369" s="98"/>
      <c r="JMN369" s="98"/>
      <c r="JMO369" s="98"/>
      <c r="JMP369" s="98"/>
      <c r="JMQ369" s="98"/>
      <c r="JMR369" s="98"/>
      <c r="JMS369" s="98"/>
      <c r="JMT369" s="98"/>
      <c r="JMU369" s="98"/>
      <c r="JMV369" s="98"/>
      <c r="JMW369" s="98"/>
      <c r="JMX369" s="98"/>
      <c r="JMY369" s="98"/>
      <c r="JMZ369" s="98"/>
      <c r="JNA369" s="98"/>
      <c r="JNB369" s="98"/>
      <c r="JNC369" s="98"/>
      <c r="JND369" s="98"/>
      <c r="JNE369" s="98"/>
      <c r="JNF369" s="98"/>
      <c r="JNG369" s="98"/>
      <c r="JNH369" s="98"/>
      <c r="JNI369" s="98"/>
      <c r="JNJ369" s="98"/>
      <c r="JNK369" s="98"/>
      <c r="JNL369" s="98"/>
      <c r="JNM369" s="98"/>
      <c r="JNN369" s="98"/>
      <c r="JNO369" s="98"/>
      <c r="JNP369" s="98"/>
      <c r="JNQ369" s="98"/>
      <c r="JNR369" s="98"/>
      <c r="JNS369" s="98"/>
      <c r="JNT369" s="98"/>
      <c r="JNU369" s="98"/>
      <c r="JNV369" s="98"/>
      <c r="JNW369" s="98"/>
      <c r="JNX369" s="98"/>
      <c r="JNY369" s="98"/>
      <c r="JNZ369" s="98"/>
      <c r="JOA369" s="98"/>
      <c r="JOB369" s="98"/>
      <c r="JOC369" s="98"/>
      <c r="JOD369" s="98"/>
      <c r="JOE369" s="98"/>
      <c r="JOF369" s="98"/>
      <c r="JOG369" s="98"/>
      <c r="JOH369" s="98"/>
      <c r="JOI369" s="98"/>
      <c r="JOJ369" s="98"/>
      <c r="JOK369" s="98"/>
      <c r="JOL369" s="98"/>
      <c r="JOM369" s="98"/>
      <c r="JON369" s="98"/>
      <c r="JOO369" s="98"/>
      <c r="JOP369" s="98"/>
      <c r="JOQ369" s="98"/>
      <c r="JOR369" s="98"/>
      <c r="JOS369" s="98"/>
      <c r="JOT369" s="98"/>
      <c r="JOU369" s="98"/>
      <c r="JOV369" s="98"/>
      <c r="JOW369" s="98"/>
      <c r="JOX369" s="98"/>
      <c r="JOY369" s="98"/>
      <c r="JOZ369" s="98"/>
      <c r="JPA369" s="98"/>
      <c r="JPB369" s="98"/>
      <c r="JPC369" s="98"/>
      <c r="JPD369" s="98"/>
      <c r="JPE369" s="98"/>
      <c r="JPF369" s="98"/>
      <c r="JPG369" s="98"/>
      <c r="JPH369" s="98"/>
      <c r="JPI369" s="98"/>
      <c r="JPJ369" s="98"/>
      <c r="JPK369" s="98"/>
      <c r="JPL369" s="98"/>
      <c r="JPM369" s="98"/>
      <c r="JPN369" s="98"/>
      <c r="JPO369" s="98"/>
      <c r="JPP369" s="98"/>
      <c r="JPQ369" s="98"/>
      <c r="JPR369" s="98"/>
      <c r="JPS369" s="98"/>
      <c r="JPT369" s="98"/>
      <c r="JPU369" s="98"/>
      <c r="JPV369" s="98"/>
      <c r="JPW369" s="98"/>
      <c r="JPX369" s="98"/>
      <c r="JPY369" s="98"/>
      <c r="JPZ369" s="98"/>
      <c r="JQA369" s="98"/>
      <c r="JQB369" s="98"/>
      <c r="JQC369" s="98"/>
      <c r="JQD369" s="98"/>
      <c r="JQE369" s="98"/>
      <c r="JQF369" s="98"/>
      <c r="JQG369" s="98"/>
      <c r="JQH369" s="98"/>
      <c r="JQI369" s="98"/>
      <c r="JQJ369" s="98"/>
      <c r="JQK369" s="98"/>
      <c r="JQL369" s="98"/>
      <c r="JQM369" s="98"/>
      <c r="JQN369" s="98"/>
      <c r="JQO369" s="98"/>
      <c r="JQP369" s="98"/>
      <c r="JQQ369" s="98"/>
      <c r="JQR369" s="98"/>
      <c r="JQS369" s="98"/>
      <c r="JQT369" s="98"/>
      <c r="JQU369" s="98"/>
      <c r="JQV369" s="98"/>
      <c r="JQW369" s="98"/>
      <c r="JQX369" s="98"/>
      <c r="JQY369" s="98"/>
      <c r="JQZ369" s="98"/>
      <c r="JRA369" s="98"/>
      <c r="JRB369" s="98"/>
      <c r="JRC369" s="98"/>
      <c r="JRD369" s="98"/>
      <c r="JRE369" s="98"/>
      <c r="JRF369" s="98"/>
      <c r="JRG369" s="98"/>
      <c r="JRH369" s="98"/>
      <c r="JRI369" s="98"/>
      <c r="JRJ369" s="98"/>
      <c r="JRK369" s="98"/>
      <c r="JRL369" s="98"/>
      <c r="JRM369" s="98"/>
      <c r="JRN369" s="98"/>
      <c r="JRO369" s="98"/>
      <c r="JRP369" s="98"/>
      <c r="JRQ369" s="98"/>
      <c r="JRR369" s="98"/>
      <c r="JRS369" s="98"/>
      <c r="JRT369" s="98"/>
      <c r="JRU369" s="98"/>
      <c r="JRV369" s="98"/>
      <c r="JRW369" s="98"/>
      <c r="JRX369" s="98"/>
      <c r="JRY369" s="98"/>
      <c r="JRZ369" s="98"/>
      <c r="JSA369" s="98"/>
      <c r="JSB369" s="98"/>
      <c r="JSC369" s="98"/>
      <c r="JSD369" s="98"/>
      <c r="JSE369" s="98"/>
      <c r="JSF369" s="98"/>
      <c r="JSG369" s="98"/>
      <c r="JSH369" s="98"/>
      <c r="JSI369" s="98"/>
      <c r="JSJ369" s="98"/>
      <c r="JSK369" s="98"/>
      <c r="JSL369" s="98"/>
      <c r="JSM369" s="98"/>
      <c r="JSN369" s="98"/>
      <c r="JSO369" s="98"/>
      <c r="JSP369" s="98"/>
      <c r="JSQ369" s="98"/>
      <c r="JSR369" s="98"/>
      <c r="JSS369" s="98"/>
      <c r="JST369" s="98"/>
      <c r="JSU369" s="98"/>
      <c r="JSV369" s="98"/>
      <c r="JSW369" s="98"/>
      <c r="JSX369" s="98"/>
      <c r="JSY369" s="98"/>
      <c r="JSZ369" s="98"/>
      <c r="JTA369" s="98"/>
      <c r="JTB369" s="98"/>
      <c r="JTC369" s="98"/>
      <c r="JTD369" s="98"/>
      <c r="JTE369" s="98"/>
      <c r="JTF369" s="98"/>
      <c r="JTG369" s="98"/>
      <c r="JTH369" s="98"/>
      <c r="JTI369" s="98"/>
      <c r="JTJ369" s="98"/>
      <c r="JTK369" s="98"/>
      <c r="JTL369" s="98"/>
      <c r="JTM369" s="98"/>
      <c r="JTN369" s="98"/>
      <c r="JTO369" s="98"/>
      <c r="JTP369" s="98"/>
      <c r="JTQ369" s="98"/>
      <c r="JTR369" s="98"/>
      <c r="JTS369" s="98"/>
      <c r="JTT369" s="98"/>
      <c r="JTU369" s="98"/>
      <c r="JTV369" s="98"/>
      <c r="JTW369" s="98"/>
      <c r="JTX369" s="98"/>
      <c r="JTY369" s="98"/>
      <c r="JTZ369" s="98"/>
      <c r="JUA369" s="98"/>
      <c r="JUB369" s="98"/>
      <c r="JUC369" s="98"/>
      <c r="JUD369" s="98"/>
      <c r="JUE369" s="98"/>
      <c r="JUF369" s="98"/>
      <c r="JUG369" s="98"/>
      <c r="JUH369" s="98"/>
      <c r="JUI369" s="98"/>
      <c r="JUJ369" s="98"/>
      <c r="JUK369" s="98"/>
      <c r="JUL369" s="98"/>
      <c r="JUM369" s="98"/>
      <c r="JUN369" s="98"/>
      <c r="JUO369" s="98"/>
      <c r="JUP369" s="98"/>
      <c r="JUQ369" s="98"/>
      <c r="JUR369" s="98"/>
      <c r="JUS369" s="98"/>
      <c r="JUT369" s="98"/>
      <c r="JUU369" s="98"/>
      <c r="JUV369" s="98"/>
      <c r="JUW369" s="98"/>
      <c r="JUX369" s="98"/>
      <c r="JUY369" s="98"/>
      <c r="JUZ369" s="98"/>
      <c r="JVA369" s="98"/>
      <c r="JVB369" s="98"/>
      <c r="JVC369" s="98"/>
      <c r="JVD369" s="98"/>
      <c r="JVE369" s="98"/>
      <c r="JVF369" s="98"/>
      <c r="JVG369" s="98"/>
      <c r="JVH369" s="98"/>
      <c r="JVI369" s="98"/>
      <c r="JVJ369" s="98"/>
      <c r="JVK369" s="98"/>
      <c r="JVL369" s="98"/>
      <c r="JVM369" s="98"/>
      <c r="JVN369" s="98"/>
      <c r="JVO369" s="98"/>
      <c r="JVP369" s="98"/>
      <c r="JVQ369" s="98"/>
      <c r="JVR369" s="98"/>
      <c r="JVS369" s="98"/>
      <c r="JVT369" s="98"/>
      <c r="JVU369" s="98"/>
      <c r="JVV369" s="98"/>
      <c r="JVW369" s="98"/>
      <c r="JVX369" s="98"/>
      <c r="JVY369" s="98"/>
      <c r="JVZ369" s="98"/>
      <c r="JWA369" s="98"/>
      <c r="JWB369" s="98"/>
      <c r="JWC369" s="98"/>
      <c r="JWD369" s="98"/>
      <c r="JWE369" s="98"/>
      <c r="JWF369" s="98"/>
      <c r="JWG369" s="98"/>
      <c r="JWH369" s="98"/>
      <c r="JWI369" s="98"/>
      <c r="JWJ369" s="98"/>
      <c r="JWK369" s="98"/>
      <c r="JWL369" s="98"/>
      <c r="JWM369" s="98"/>
      <c r="JWN369" s="98"/>
      <c r="JWO369" s="98"/>
      <c r="JWP369" s="98"/>
      <c r="JWQ369" s="98"/>
      <c r="JWR369" s="98"/>
      <c r="JWS369" s="98"/>
      <c r="JWT369" s="98"/>
      <c r="JWU369" s="98"/>
      <c r="JWV369" s="98"/>
      <c r="JWW369" s="98"/>
      <c r="JWX369" s="98"/>
      <c r="JWY369" s="98"/>
      <c r="JWZ369" s="98"/>
      <c r="JXA369" s="98"/>
      <c r="JXB369" s="98"/>
      <c r="JXC369" s="98"/>
      <c r="JXD369" s="98"/>
      <c r="JXE369" s="98"/>
      <c r="JXF369" s="98"/>
      <c r="JXG369" s="98"/>
      <c r="JXH369" s="98"/>
      <c r="JXI369" s="98"/>
      <c r="JXJ369" s="98"/>
      <c r="JXK369" s="98"/>
      <c r="JXL369" s="98"/>
      <c r="JXM369" s="98"/>
      <c r="JXN369" s="98"/>
      <c r="JXO369" s="98"/>
      <c r="JXP369" s="98"/>
      <c r="JXQ369" s="98"/>
      <c r="JXR369" s="98"/>
      <c r="JXS369" s="98"/>
      <c r="JXT369" s="98"/>
      <c r="JXU369" s="98"/>
      <c r="JXV369" s="98"/>
      <c r="JXW369" s="98"/>
      <c r="JXX369" s="98"/>
      <c r="JXY369" s="98"/>
      <c r="JXZ369" s="98"/>
      <c r="JYA369" s="98"/>
      <c r="JYB369" s="98"/>
      <c r="JYC369" s="98"/>
      <c r="JYD369" s="98"/>
      <c r="JYE369" s="98"/>
      <c r="JYF369" s="98"/>
      <c r="JYG369" s="98"/>
      <c r="JYH369" s="98"/>
      <c r="JYI369" s="98"/>
      <c r="JYJ369" s="98"/>
      <c r="JYK369" s="98"/>
      <c r="JYL369" s="98"/>
      <c r="JYM369" s="98"/>
      <c r="JYN369" s="98"/>
      <c r="JYO369" s="98"/>
      <c r="JYP369" s="98"/>
      <c r="JYQ369" s="98"/>
      <c r="JYR369" s="98"/>
      <c r="JYS369" s="98"/>
      <c r="JYT369" s="98"/>
      <c r="JYU369" s="98"/>
      <c r="JYV369" s="98"/>
      <c r="JYW369" s="98"/>
      <c r="JYX369" s="98"/>
      <c r="JYY369" s="98"/>
      <c r="JYZ369" s="98"/>
      <c r="JZA369" s="98"/>
      <c r="JZB369" s="98"/>
      <c r="JZC369" s="98"/>
      <c r="JZD369" s="98"/>
      <c r="JZE369" s="98"/>
      <c r="JZF369" s="98"/>
      <c r="JZG369" s="98"/>
      <c r="JZH369" s="98"/>
      <c r="JZI369" s="98"/>
      <c r="JZJ369" s="98"/>
      <c r="JZK369" s="98"/>
      <c r="JZL369" s="98"/>
      <c r="JZM369" s="98"/>
      <c r="JZN369" s="98"/>
      <c r="JZO369" s="98"/>
      <c r="JZP369" s="98"/>
      <c r="JZQ369" s="98"/>
      <c r="JZR369" s="98"/>
      <c r="JZS369" s="98"/>
      <c r="JZT369" s="98"/>
      <c r="JZU369" s="98"/>
      <c r="JZV369" s="98"/>
      <c r="JZW369" s="98"/>
      <c r="JZX369" s="98"/>
      <c r="JZY369" s="98"/>
      <c r="JZZ369" s="98"/>
      <c r="KAA369" s="98"/>
      <c r="KAB369" s="98"/>
      <c r="KAC369" s="98"/>
      <c r="KAD369" s="98"/>
      <c r="KAE369" s="98"/>
      <c r="KAF369" s="98"/>
      <c r="KAG369" s="98"/>
      <c r="KAH369" s="98"/>
      <c r="KAI369" s="98"/>
      <c r="KAJ369" s="98"/>
      <c r="KAK369" s="98"/>
      <c r="KAL369" s="98"/>
      <c r="KAM369" s="98"/>
      <c r="KAN369" s="98"/>
      <c r="KAO369" s="98"/>
      <c r="KAP369" s="98"/>
      <c r="KAQ369" s="98"/>
      <c r="KAR369" s="98"/>
      <c r="KAS369" s="98"/>
      <c r="KAT369" s="98"/>
      <c r="KAU369" s="98"/>
      <c r="KAV369" s="98"/>
      <c r="KAW369" s="98"/>
      <c r="KAX369" s="98"/>
      <c r="KAY369" s="98"/>
      <c r="KAZ369" s="98"/>
      <c r="KBA369" s="98"/>
      <c r="KBB369" s="98"/>
      <c r="KBC369" s="98"/>
      <c r="KBD369" s="98"/>
      <c r="KBE369" s="98"/>
      <c r="KBF369" s="98"/>
      <c r="KBG369" s="98"/>
      <c r="KBH369" s="98"/>
      <c r="KBI369" s="98"/>
      <c r="KBJ369" s="98"/>
      <c r="KBK369" s="98"/>
      <c r="KBL369" s="98"/>
      <c r="KBM369" s="98"/>
      <c r="KBN369" s="98"/>
      <c r="KBO369" s="98"/>
      <c r="KBP369" s="98"/>
      <c r="KBQ369" s="98"/>
      <c r="KBR369" s="98"/>
      <c r="KBS369" s="98"/>
      <c r="KBT369" s="98"/>
      <c r="KBU369" s="98"/>
      <c r="KBV369" s="98"/>
      <c r="KBW369" s="98"/>
      <c r="KBX369" s="98"/>
      <c r="KBY369" s="98"/>
      <c r="KBZ369" s="98"/>
      <c r="KCA369" s="98"/>
      <c r="KCB369" s="98"/>
      <c r="KCC369" s="98"/>
      <c r="KCD369" s="98"/>
      <c r="KCE369" s="98"/>
      <c r="KCF369" s="98"/>
      <c r="KCG369" s="98"/>
      <c r="KCH369" s="98"/>
      <c r="KCI369" s="98"/>
      <c r="KCJ369" s="98"/>
      <c r="KCK369" s="98"/>
      <c r="KCL369" s="98"/>
      <c r="KCM369" s="98"/>
      <c r="KCN369" s="98"/>
      <c r="KCO369" s="98"/>
      <c r="KCP369" s="98"/>
      <c r="KCQ369" s="98"/>
      <c r="KCR369" s="98"/>
      <c r="KCS369" s="98"/>
      <c r="KCT369" s="98"/>
      <c r="KCU369" s="98"/>
      <c r="KCV369" s="98"/>
      <c r="KCW369" s="98"/>
      <c r="KCX369" s="98"/>
      <c r="KCY369" s="98"/>
      <c r="KCZ369" s="98"/>
      <c r="KDA369" s="98"/>
      <c r="KDB369" s="98"/>
      <c r="KDC369" s="98"/>
      <c r="KDD369" s="98"/>
      <c r="KDE369" s="98"/>
      <c r="KDF369" s="98"/>
      <c r="KDG369" s="98"/>
      <c r="KDH369" s="98"/>
      <c r="KDI369" s="98"/>
      <c r="KDJ369" s="98"/>
      <c r="KDK369" s="98"/>
      <c r="KDL369" s="98"/>
      <c r="KDM369" s="98"/>
      <c r="KDN369" s="98"/>
      <c r="KDO369" s="98"/>
      <c r="KDP369" s="98"/>
      <c r="KDQ369" s="98"/>
      <c r="KDR369" s="98"/>
      <c r="KDS369" s="98"/>
      <c r="KDT369" s="98"/>
      <c r="KDU369" s="98"/>
      <c r="KDV369" s="98"/>
      <c r="KDW369" s="98"/>
      <c r="KDX369" s="98"/>
      <c r="KDY369" s="98"/>
      <c r="KDZ369" s="98"/>
      <c r="KEA369" s="98"/>
      <c r="KEB369" s="98"/>
      <c r="KEC369" s="98"/>
      <c r="KED369" s="98"/>
      <c r="KEE369" s="98"/>
      <c r="KEF369" s="98"/>
      <c r="KEG369" s="98"/>
      <c r="KEH369" s="98"/>
      <c r="KEI369" s="98"/>
      <c r="KEJ369" s="98"/>
      <c r="KEK369" s="98"/>
      <c r="KEL369" s="98"/>
      <c r="KEM369" s="98"/>
      <c r="KEN369" s="98"/>
      <c r="KEO369" s="98"/>
      <c r="KEP369" s="98"/>
      <c r="KEQ369" s="98"/>
      <c r="KER369" s="98"/>
      <c r="KES369" s="98"/>
      <c r="KET369" s="98"/>
      <c r="KEU369" s="98"/>
      <c r="KEV369" s="98"/>
      <c r="KEW369" s="98"/>
      <c r="KEX369" s="98"/>
      <c r="KEY369" s="98"/>
      <c r="KEZ369" s="98"/>
      <c r="KFA369" s="98"/>
      <c r="KFB369" s="98"/>
      <c r="KFC369" s="98"/>
      <c r="KFD369" s="98"/>
      <c r="KFE369" s="98"/>
      <c r="KFF369" s="98"/>
      <c r="KFG369" s="98"/>
      <c r="KFH369" s="98"/>
      <c r="KFI369" s="98"/>
      <c r="KFJ369" s="98"/>
      <c r="KFK369" s="98"/>
      <c r="KFL369" s="98"/>
      <c r="KFM369" s="98"/>
      <c r="KFN369" s="98"/>
      <c r="KFO369" s="98"/>
      <c r="KFP369" s="98"/>
      <c r="KFQ369" s="98"/>
      <c r="KFR369" s="98"/>
      <c r="KFS369" s="98"/>
      <c r="KFT369" s="98"/>
      <c r="KFU369" s="98"/>
      <c r="KFV369" s="98"/>
      <c r="KFW369" s="98"/>
      <c r="KFX369" s="98"/>
      <c r="KFY369" s="98"/>
      <c r="KFZ369" s="98"/>
      <c r="KGA369" s="98"/>
      <c r="KGB369" s="98"/>
      <c r="KGC369" s="98"/>
      <c r="KGD369" s="98"/>
      <c r="KGE369" s="98"/>
      <c r="KGF369" s="98"/>
      <c r="KGG369" s="98"/>
      <c r="KGH369" s="98"/>
      <c r="KGI369" s="98"/>
      <c r="KGJ369" s="98"/>
      <c r="KGK369" s="98"/>
      <c r="KGL369" s="98"/>
      <c r="KGM369" s="98"/>
      <c r="KGN369" s="98"/>
      <c r="KGO369" s="98"/>
      <c r="KGP369" s="98"/>
      <c r="KGQ369" s="98"/>
      <c r="KGR369" s="98"/>
      <c r="KGS369" s="98"/>
      <c r="KGT369" s="98"/>
      <c r="KGU369" s="98"/>
      <c r="KGV369" s="98"/>
      <c r="KGW369" s="98"/>
      <c r="KGX369" s="98"/>
      <c r="KGY369" s="98"/>
      <c r="KGZ369" s="98"/>
      <c r="KHA369" s="98"/>
      <c r="KHB369" s="98"/>
      <c r="KHC369" s="98"/>
      <c r="KHD369" s="98"/>
      <c r="KHE369" s="98"/>
      <c r="KHF369" s="98"/>
      <c r="KHG369" s="98"/>
      <c r="KHH369" s="98"/>
      <c r="KHI369" s="98"/>
      <c r="KHJ369" s="98"/>
      <c r="KHK369" s="98"/>
      <c r="KHL369" s="98"/>
      <c r="KHM369" s="98"/>
      <c r="KHN369" s="98"/>
      <c r="KHO369" s="98"/>
      <c r="KHP369" s="98"/>
      <c r="KHQ369" s="98"/>
      <c r="KHR369" s="98"/>
      <c r="KHS369" s="98"/>
      <c r="KHT369" s="98"/>
      <c r="KHU369" s="98"/>
      <c r="KHV369" s="98"/>
      <c r="KHW369" s="98"/>
      <c r="KHX369" s="98"/>
      <c r="KHY369" s="98"/>
      <c r="KHZ369" s="98"/>
      <c r="KIA369" s="98"/>
      <c r="KIB369" s="98"/>
      <c r="KIC369" s="98"/>
      <c r="KID369" s="98"/>
      <c r="KIE369" s="98"/>
      <c r="KIF369" s="98"/>
      <c r="KIG369" s="98"/>
      <c r="KIH369" s="98"/>
      <c r="KII369" s="98"/>
      <c r="KIJ369" s="98"/>
      <c r="KIK369" s="98"/>
      <c r="KIL369" s="98"/>
      <c r="KIM369" s="98"/>
      <c r="KIN369" s="98"/>
      <c r="KIO369" s="98"/>
      <c r="KIP369" s="98"/>
      <c r="KIQ369" s="98"/>
      <c r="KIR369" s="98"/>
      <c r="KIS369" s="98"/>
      <c r="KIT369" s="98"/>
      <c r="KIU369" s="98"/>
      <c r="KIV369" s="98"/>
      <c r="KIW369" s="98"/>
      <c r="KIX369" s="98"/>
      <c r="KIY369" s="98"/>
      <c r="KIZ369" s="98"/>
      <c r="KJA369" s="98"/>
      <c r="KJB369" s="98"/>
      <c r="KJC369" s="98"/>
      <c r="KJD369" s="98"/>
      <c r="KJE369" s="98"/>
      <c r="KJF369" s="98"/>
      <c r="KJG369" s="98"/>
      <c r="KJH369" s="98"/>
      <c r="KJI369" s="98"/>
      <c r="KJJ369" s="98"/>
      <c r="KJK369" s="98"/>
      <c r="KJL369" s="98"/>
      <c r="KJM369" s="98"/>
      <c r="KJN369" s="98"/>
      <c r="KJO369" s="98"/>
      <c r="KJP369" s="98"/>
      <c r="KJQ369" s="98"/>
      <c r="KJR369" s="98"/>
      <c r="KJS369" s="98"/>
      <c r="KJT369" s="98"/>
      <c r="KJU369" s="98"/>
      <c r="KJV369" s="98"/>
      <c r="KJW369" s="98"/>
      <c r="KJX369" s="98"/>
      <c r="KJY369" s="98"/>
      <c r="KJZ369" s="98"/>
      <c r="KKA369" s="98"/>
      <c r="KKB369" s="98"/>
      <c r="KKC369" s="98"/>
      <c r="KKD369" s="98"/>
      <c r="KKE369" s="98"/>
      <c r="KKF369" s="98"/>
      <c r="KKG369" s="98"/>
      <c r="KKH369" s="98"/>
      <c r="KKI369" s="98"/>
      <c r="KKJ369" s="98"/>
      <c r="KKK369" s="98"/>
      <c r="KKL369" s="98"/>
      <c r="KKM369" s="98"/>
      <c r="KKN369" s="98"/>
      <c r="KKO369" s="98"/>
      <c r="KKP369" s="98"/>
      <c r="KKQ369" s="98"/>
      <c r="KKR369" s="98"/>
      <c r="KKS369" s="98"/>
      <c r="KKT369" s="98"/>
      <c r="KKU369" s="98"/>
      <c r="KKV369" s="98"/>
      <c r="KKW369" s="98"/>
      <c r="KKX369" s="98"/>
      <c r="KKY369" s="98"/>
      <c r="KKZ369" s="98"/>
      <c r="KLA369" s="98"/>
      <c r="KLB369" s="98"/>
      <c r="KLC369" s="98"/>
      <c r="KLD369" s="98"/>
      <c r="KLE369" s="98"/>
      <c r="KLF369" s="98"/>
      <c r="KLG369" s="98"/>
      <c r="KLH369" s="98"/>
      <c r="KLI369" s="98"/>
      <c r="KLJ369" s="98"/>
      <c r="KLK369" s="98"/>
      <c r="KLL369" s="98"/>
      <c r="KLM369" s="98"/>
      <c r="KLN369" s="98"/>
      <c r="KLO369" s="98"/>
      <c r="KLP369" s="98"/>
      <c r="KLQ369" s="98"/>
      <c r="KLR369" s="98"/>
      <c r="KLS369" s="98"/>
      <c r="KLT369" s="98"/>
      <c r="KLU369" s="98"/>
      <c r="KLV369" s="98"/>
      <c r="KLW369" s="98"/>
      <c r="KLX369" s="98"/>
      <c r="KLY369" s="98"/>
      <c r="KLZ369" s="98"/>
      <c r="KMA369" s="98"/>
      <c r="KMB369" s="98"/>
      <c r="KMC369" s="98"/>
      <c r="KMD369" s="98"/>
      <c r="KME369" s="98"/>
      <c r="KMF369" s="98"/>
      <c r="KMG369" s="98"/>
      <c r="KMH369" s="98"/>
      <c r="KMI369" s="98"/>
      <c r="KMJ369" s="98"/>
      <c r="KMK369" s="98"/>
      <c r="KML369" s="98"/>
      <c r="KMM369" s="98"/>
      <c r="KMN369" s="98"/>
      <c r="KMO369" s="98"/>
      <c r="KMP369" s="98"/>
      <c r="KMQ369" s="98"/>
      <c r="KMR369" s="98"/>
      <c r="KMS369" s="98"/>
      <c r="KMT369" s="98"/>
      <c r="KMU369" s="98"/>
      <c r="KMV369" s="98"/>
      <c r="KMW369" s="98"/>
      <c r="KMX369" s="98"/>
      <c r="KMY369" s="98"/>
      <c r="KMZ369" s="98"/>
      <c r="KNA369" s="98"/>
      <c r="KNB369" s="98"/>
      <c r="KNC369" s="98"/>
      <c r="KND369" s="98"/>
      <c r="KNE369" s="98"/>
      <c r="KNF369" s="98"/>
      <c r="KNG369" s="98"/>
      <c r="KNH369" s="98"/>
      <c r="KNI369" s="98"/>
      <c r="KNJ369" s="98"/>
      <c r="KNK369" s="98"/>
      <c r="KNL369" s="98"/>
      <c r="KNM369" s="98"/>
      <c r="KNN369" s="98"/>
      <c r="KNO369" s="98"/>
      <c r="KNP369" s="98"/>
      <c r="KNQ369" s="98"/>
      <c r="KNR369" s="98"/>
      <c r="KNS369" s="98"/>
      <c r="KNT369" s="98"/>
      <c r="KNU369" s="98"/>
      <c r="KNV369" s="98"/>
      <c r="KNW369" s="98"/>
      <c r="KNX369" s="98"/>
      <c r="KNY369" s="98"/>
      <c r="KNZ369" s="98"/>
      <c r="KOA369" s="98"/>
      <c r="KOB369" s="98"/>
      <c r="KOC369" s="98"/>
      <c r="KOD369" s="98"/>
      <c r="KOE369" s="98"/>
      <c r="KOF369" s="98"/>
      <c r="KOG369" s="98"/>
      <c r="KOH369" s="98"/>
      <c r="KOI369" s="98"/>
      <c r="KOJ369" s="98"/>
      <c r="KOK369" s="98"/>
      <c r="KOL369" s="98"/>
      <c r="KOM369" s="98"/>
      <c r="KON369" s="98"/>
      <c r="KOO369" s="98"/>
      <c r="KOP369" s="98"/>
      <c r="KOQ369" s="98"/>
      <c r="KOR369" s="98"/>
      <c r="KOS369" s="98"/>
      <c r="KOT369" s="98"/>
      <c r="KOU369" s="98"/>
      <c r="KOV369" s="98"/>
      <c r="KOW369" s="98"/>
      <c r="KOX369" s="98"/>
      <c r="KOY369" s="98"/>
      <c r="KOZ369" s="98"/>
      <c r="KPA369" s="98"/>
      <c r="KPB369" s="98"/>
      <c r="KPC369" s="98"/>
      <c r="KPD369" s="98"/>
      <c r="KPE369" s="98"/>
      <c r="KPF369" s="98"/>
      <c r="KPG369" s="98"/>
      <c r="KPH369" s="98"/>
      <c r="KPI369" s="98"/>
      <c r="KPJ369" s="98"/>
      <c r="KPK369" s="98"/>
      <c r="KPL369" s="98"/>
      <c r="KPM369" s="98"/>
      <c r="KPN369" s="98"/>
      <c r="KPO369" s="98"/>
      <c r="KPP369" s="98"/>
      <c r="KPQ369" s="98"/>
      <c r="KPR369" s="98"/>
      <c r="KPS369" s="98"/>
      <c r="KPT369" s="98"/>
      <c r="KPU369" s="98"/>
      <c r="KPV369" s="98"/>
      <c r="KPW369" s="98"/>
      <c r="KPX369" s="98"/>
      <c r="KPY369" s="98"/>
      <c r="KPZ369" s="98"/>
      <c r="KQA369" s="98"/>
      <c r="KQB369" s="98"/>
      <c r="KQC369" s="98"/>
      <c r="KQD369" s="98"/>
      <c r="KQE369" s="98"/>
      <c r="KQF369" s="98"/>
      <c r="KQG369" s="98"/>
      <c r="KQH369" s="98"/>
      <c r="KQI369" s="98"/>
      <c r="KQJ369" s="98"/>
      <c r="KQK369" s="98"/>
      <c r="KQL369" s="98"/>
      <c r="KQM369" s="98"/>
      <c r="KQN369" s="98"/>
      <c r="KQO369" s="98"/>
      <c r="KQP369" s="98"/>
      <c r="KQQ369" s="98"/>
      <c r="KQR369" s="98"/>
      <c r="KQS369" s="98"/>
      <c r="KQT369" s="98"/>
      <c r="KQU369" s="98"/>
      <c r="KQV369" s="98"/>
      <c r="KQW369" s="98"/>
      <c r="KQX369" s="98"/>
      <c r="KQY369" s="98"/>
      <c r="KQZ369" s="98"/>
      <c r="KRA369" s="98"/>
      <c r="KRB369" s="98"/>
      <c r="KRC369" s="98"/>
      <c r="KRD369" s="98"/>
      <c r="KRE369" s="98"/>
      <c r="KRF369" s="98"/>
      <c r="KRG369" s="98"/>
      <c r="KRH369" s="98"/>
      <c r="KRI369" s="98"/>
      <c r="KRJ369" s="98"/>
      <c r="KRK369" s="98"/>
      <c r="KRL369" s="98"/>
      <c r="KRM369" s="98"/>
      <c r="KRN369" s="98"/>
      <c r="KRO369" s="98"/>
      <c r="KRP369" s="98"/>
      <c r="KRQ369" s="98"/>
      <c r="KRR369" s="98"/>
      <c r="KRS369" s="98"/>
      <c r="KRT369" s="98"/>
      <c r="KRU369" s="98"/>
      <c r="KRV369" s="98"/>
      <c r="KRW369" s="98"/>
      <c r="KRX369" s="98"/>
      <c r="KRY369" s="98"/>
      <c r="KRZ369" s="98"/>
      <c r="KSA369" s="98"/>
      <c r="KSB369" s="98"/>
      <c r="KSC369" s="98"/>
      <c r="KSD369" s="98"/>
      <c r="KSE369" s="98"/>
      <c r="KSF369" s="98"/>
      <c r="KSG369" s="98"/>
      <c r="KSH369" s="98"/>
      <c r="KSI369" s="98"/>
      <c r="KSJ369" s="98"/>
      <c r="KSK369" s="98"/>
      <c r="KSL369" s="98"/>
      <c r="KSM369" s="98"/>
      <c r="KSN369" s="98"/>
      <c r="KSO369" s="98"/>
      <c r="KSP369" s="98"/>
      <c r="KSQ369" s="98"/>
      <c r="KSR369" s="98"/>
      <c r="KSS369" s="98"/>
      <c r="KST369" s="98"/>
      <c r="KSU369" s="98"/>
      <c r="KSV369" s="98"/>
      <c r="KSW369" s="98"/>
      <c r="KSX369" s="98"/>
      <c r="KSY369" s="98"/>
      <c r="KSZ369" s="98"/>
      <c r="KTA369" s="98"/>
      <c r="KTB369" s="98"/>
      <c r="KTC369" s="98"/>
      <c r="KTD369" s="98"/>
      <c r="KTE369" s="98"/>
      <c r="KTF369" s="98"/>
      <c r="KTG369" s="98"/>
      <c r="KTH369" s="98"/>
      <c r="KTI369" s="98"/>
      <c r="KTJ369" s="98"/>
      <c r="KTK369" s="98"/>
      <c r="KTL369" s="98"/>
      <c r="KTM369" s="98"/>
      <c r="KTN369" s="98"/>
      <c r="KTO369" s="98"/>
      <c r="KTP369" s="98"/>
      <c r="KTQ369" s="98"/>
      <c r="KTR369" s="98"/>
      <c r="KTS369" s="98"/>
      <c r="KTT369" s="98"/>
      <c r="KTU369" s="98"/>
      <c r="KTV369" s="98"/>
      <c r="KTW369" s="98"/>
      <c r="KTX369" s="98"/>
      <c r="KTY369" s="98"/>
      <c r="KTZ369" s="98"/>
      <c r="KUA369" s="98"/>
      <c r="KUB369" s="98"/>
      <c r="KUC369" s="98"/>
      <c r="KUD369" s="98"/>
      <c r="KUE369" s="98"/>
      <c r="KUF369" s="98"/>
      <c r="KUG369" s="98"/>
      <c r="KUH369" s="98"/>
      <c r="KUI369" s="98"/>
      <c r="KUJ369" s="98"/>
      <c r="KUK369" s="98"/>
      <c r="KUL369" s="98"/>
      <c r="KUM369" s="98"/>
      <c r="KUN369" s="98"/>
      <c r="KUO369" s="98"/>
      <c r="KUP369" s="98"/>
      <c r="KUQ369" s="98"/>
      <c r="KUR369" s="98"/>
      <c r="KUS369" s="98"/>
      <c r="KUT369" s="98"/>
      <c r="KUU369" s="98"/>
      <c r="KUV369" s="98"/>
      <c r="KUW369" s="98"/>
      <c r="KUX369" s="98"/>
      <c r="KUY369" s="98"/>
      <c r="KUZ369" s="98"/>
      <c r="KVA369" s="98"/>
      <c r="KVB369" s="98"/>
      <c r="KVC369" s="98"/>
      <c r="KVD369" s="98"/>
      <c r="KVE369" s="98"/>
      <c r="KVF369" s="98"/>
      <c r="KVG369" s="98"/>
      <c r="KVH369" s="98"/>
      <c r="KVI369" s="98"/>
      <c r="KVJ369" s="98"/>
      <c r="KVK369" s="98"/>
      <c r="KVL369" s="98"/>
      <c r="KVM369" s="98"/>
      <c r="KVN369" s="98"/>
      <c r="KVO369" s="98"/>
      <c r="KVP369" s="98"/>
      <c r="KVQ369" s="98"/>
      <c r="KVR369" s="98"/>
      <c r="KVS369" s="98"/>
      <c r="KVT369" s="98"/>
      <c r="KVU369" s="98"/>
      <c r="KVV369" s="98"/>
      <c r="KVW369" s="98"/>
      <c r="KVX369" s="98"/>
      <c r="KVY369" s="98"/>
      <c r="KVZ369" s="98"/>
      <c r="KWA369" s="98"/>
      <c r="KWB369" s="98"/>
      <c r="KWC369" s="98"/>
      <c r="KWD369" s="98"/>
      <c r="KWE369" s="98"/>
      <c r="KWF369" s="98"/>
      <c r="KWG369" s="98"/>
      <c r="KWH369" s="98"/>
      <c r="KWI369" s="98"/>
      <c r="KWJ369" s="98"/>
      <c r="KWK369" s="98"/>
      <c r="KWL369" s="98"/>
      <c r="KWM369" s="98"/>
      <c r="KWN369" s="98"/>
      <c r="KWO369" s="98"/>
      <c r="KWP369" s="98"/>
      <c r="KWQ369" s="98"/>
      <c r="KWR369" s="98"/>
      <c r="KWS369" s="98"/>
      <c r="KWT369" s="98"/>
      <c r="KWU369" s="98"/>
      <c r="KWV369" s="98"/>
      <c r="KWW369" s="98"/>
      <c r="KWX369" s="98"/>
      <c r="KWY369" s="98"/>
      <c r="KWZ369" s="98"/>
      <c r="KXA369" s="98"/>
      <c r="KXB369" s="98"/>
      <c r="KXC369" s="98"/>
      <c r="KXD369" s="98"/>
      <c r="KXE369" s="98"/>
      <c r="KXF369" s="98"/>
      <c r="KXG369" s="98"/>
      <c r="KXH369" s="98"/>
      <c r="KXI369" s="98"/>
      <c r="KXJ369" s="98"/>
      <c r="KXK369" s="98"/>
      <c r="KXL369" s="98"/>
      <c r="KXM369" s="98"/>
      <c r="KXN369" s="98"/>
      <c r="KXO369" s="98"/>
      <c r="KXP369" s="98"/>
      <c r="KXQ369" s="98"/>
      <c r="KXR369" s="98"/>
      <c r="KXS369" s="98"/>
      <c r="KXT369" s="98"/>
      <c r="KXU369" s="98"/>
      <c r="KXV369" s="98"/>
      <c r="KXW369" s="98"/>
      <c r="KXX369" s="98"/>
      <c r="KXY369" s="98"/>
      <c r="KXZ369" s="98"/>
      <c r="KYA369" s="98"/>
      <c r="KYB369" s="98"/>
      <c r="KYC369" s="98"/>
      <c r="KYD369" s="98"/>
      <c r="KYE369" s="98"/>
      <c r="KYF369" s="98"/>
      <c r="KYG369" s="98"/>
      <c r="KYH369" s="98"/>
      <c r="KYI369" s="98"/>
      <c r="KYJ369" s="98"/>
      <c r="KYK369" s="98"/>
      <c r="KYL369" s="98"/>
      <c r="KYM369" s="98"/>
      <c r="KYN369" s="98"/>
      <c r="KYO369" s="98"/>
      <c r="KYP369" s="98"/>
      <c r="KYQ369" s="98"/>
      <c r="KYR369" s="98"/>
      <c r="KYS369" s="98"/>
      <c r="KYT369" s="98"/>
      <c r="KYU369" s="98"/>
      <c r="KYV369" s="98"/>
      <c r="KYW369" s="98"/>
      <c r="KYX369" s="98"/>
      <c r="KYY369" s="98"/>
      <c r="KYZ369" s="98"/>
      <c r="KZA369" s="98"/>
      <c r="KZB369" s="98"/>
      <c r="KZC369" s="98"/>
      <c r="KZD369" s="98"/>
      <c r="KZE369" s="98"/>
      <c r="KZF369" s="98"/>
      <c r="KZG369" s="98"/>
      <c r="KZH369" s="98"/>
      <c r="KZI369" s="98"/>
      <c r="KZJ369" s="98"/>
      <c r="KZK369" s="98"/>
      <c r="KZL369" s="98"/>
      <c r="KZM369" s="98"/>
      <c r="KZN369" s="98"/>
      <c r="KZO369" s="98"/>
      <c r="KZP369" s="98"/>
      <c r="KZQ369" s="98"/>
      <c r="KZR369" s="98"/>
      <c r="KZS369" s="98"/>
      <c r="KZT369" s="98"/>
      <c r="KZU369" s="98"/>
      <c r="KZV369" s="98"/>
      <c r="KZW369" s="98"/>
      <c r="KZX369" s="98"/>
      <c r="KZY369" s="98"/>
      <c r="KZZ369" s="98"/>
      <c r="LAA369" s="98"/>
      <c r="LAB369" s="98"/>
      <c r="LAC369" s="98"/>
      <c r="LAD369" s="98"/>
      <c r="LAE369" s="98"/>
      <c r="LAF369" s="98"/>
      <c r="LAG369" s="98"/>
      <c r="LAH369" s="98"/>
      <c r="LAI369" s="98"/>
      <c r="LAJ369" s="98"/>
      <c r="LAK369" s="98"/>
      <c r="LAL369" s="98"/>
      <c r="LAM369" s="98"/>
      <c r="LAN369" s="98"/>
      <c r="LAO369" s="98"/>
      <c r="LAP369" s="98"/>
      <c r="LAQ369" s="98"/>
      <c r="LAR369" s="98"/>
      <c r="LAS369" s="98"/>
      <c r="LAT369" s="98"/>
      <c r="LAU369" s="98"/>
      <c r="LAV369" s="98"/>
      <c r="LAW369" s="98"/>
      <c r="LAX369" s="98"/>
      <c r="LAY369" s="98"/>
      <c r="LAZ369" s="98"/>
      <c r="LBA369" s="98"/>
      <c r="LBB369" s="98"/>
      <c r="LBC369" s="98"/>
      <c r="LBD369" s="98"/>
      <c r="LBE369" s="98"/>
      <c r="LBF369" s="98"/>
      <c r="LBG369" s="98"/>
      <c r="LBH369" s="98"/>
      <c r="LBI369" s="98"/>
      <c r="LBJ369" s="98"/>
      <c r="LBK369" s="98"/>
      <c r="LBL369" s="98"/>
      <c r="LBM369" s="98"/>
      <c r="LBN369" s="98"/>
      <c r="LBO369" s="98"/>
      <c r="LBP369" s="98"/>
      <c r="LBQ369" s="98"/>
      <c r="LBR369" s="98"/>
      <c r="LBS369" s="98"/>
      <c r="LBT369" s="98"/>
      <c r="LBU369" s="98"/>
      <c r="LBV369" s="98"/>
      <c r="LBW369" s="98"/>
      <c r="LBX369" s="98"/>
      <c r="LBY369" s="98"/>
      <c r="LBZ369" s="98"/>
      <c r="LCA369" s="98"/>
      <c r="LCB369" s="98"/>
      <c r="LCC369" s="98"/>
      <c r="LCD369" s="98"/>
      <c r="LCE369" s="98"/>
      <c r="LCF369" s="98"/>
      <c r="LCG369" s="98"/>
      <c r="LCH369" s="98"/>
      <c r="LCI369" s="98"/>
      <c r="LCJ369" s="98"/>
      <c r="LCK369" s="98"/>
      <c r="LCL369" s="98"/>
      <c r="LCM369" s="98"/>
      <c r="LCN369" s="98"/>
      <c r="LCO369" s="98"/>
      <c r="LCP369" s="98"/>
      <c r="LCQ369" s="98"/>
      <c r="LCR369" s="98"/>
      <c r="LCS369" s="98"/>
      <c r="LCT369" s="98"/>
      <c r="LCU369" s="98"/>
      <c r="LCV369" s="98"/>
      <c r="LCW369" s="98"/>
      <c r="LCX369" s="98"/>
      <c r="LCY369" s="98"/>
      <c r="LCZ369" s="98"/>
      <c r="LDA369" s="98"/>
      <c r="LDB369" s="98"/>
      <c r="LDC369" s="98"/>
      <c r="LDD369" s="98"/>
      <c r="LDE369" s="98"/>
      <c r="LDF369" s="98"/>
      <c r="LDG369" s="98"/>
      <c r="LDH369" s="98"/>
      <c r="LDI369" s="98"/>
      <c r="LDJ369" s="98"/>
      <c r="LDK369" s="98"/>
      <c r="LDL369" s="98"/>
      <c r="LDM369" s="98"/>
      <c r="LDN369" s="98"/>
      <c r="LDO369" s="98"/>
      <c r="LDP369" s="98"/>
      <c r="LDQ369" s="98"/>
      <c r="LDR369" s="98"/>
      <c r="LDS369" s="98"/>
      <c r="LDT369" s="98"/>
      <c r="LDU369" s="98"/>
      <c r="LDV369" s="98"/>
      <c r="LDW369" s="98"/>
      <c r="LDX369" s="98"/>
      <c r="LDY369" s="98"/>
      <c r="LDZ369" s="98"/>
      <c r="LEA369" s="98"/>
      <c r="LEB369" s="98"/>
      <c r="LEC369" s="98"/>
      <c r="LED369" s="98"/>
      <c r="LEE369" s="98"/>
      <c r="LEF369" s="98"/>
      <c r="LEG369" s="98"/>
      <c r="LEH369" s="98"/>
      <c r="LEI369" s="98"/>
      <c r="LEJ369" s="98"/>
      <c r="LEK369" s="98"/>
      <c r="LEL369" s="98"/>
      <c r="LEM369" s="98"/>
      <c r="LEN369" s="98"/>
      <c r="LEO369" s="98"/>
      <c r="LEP369" s="98"/>
      <c r="LEQ369" s="98"/>
      <c r="LER369" s="98"/>
      <c r="LES369" s="98"/>
      <c r="LET369" s="98"/>
      <c r="LEU369" s="98"/>
      <c r="LEV369" s="98"/>
      <c r="LEW369" s="98"/>
      <c r="LEX369" s="98"/>
      <c r="LEY369" s="98"/>
      <c r="LEZ369" s="98"/>
      <c r="LFA369" s="98"/>
      <c r="LFB369" s="98"/>
      <c r="LFC369" s="98"/>
      <c r="LFD369" s="98"/>
      <c r="LFE369" s="98"/>
      <c r="LFF369" s="98"/>
      <c r="LFG369" s="98"/>
      <c r="LFH369" s="98"/>
      <c r="LFI369" s="98"/>
      <c r="LFJ369" s="98"/>
      <c r="LFK369" s="98"/>
      <c r="LFL369" s="98"/>
      <c r="LFM369" s="98"/>
      <c r="LFN369" s="98"/>
      <c r="LFO369" s="98"/>
      <c r="LFP369" s="98"/>
      <c r="LFQ369" s="98"/>
      <c r="LFR369" s="98"/>
      <c r="LFS369" s="98"/>
      <c r="LFT369" s="98"/>
      <c r="LFU369" s="98"/>
      <c r="LFV369" s="98"/>
      <c r="LFW369" s="98"/>
      <c r="LFX369" s="98"/>
      <c r="LFY369" s="98"/>
      <c r="LFZ369" s="98"/>
      <c r="LGA369" s="98"/>
      <c r="LGB369" s="98"/>
      <c r="LGC369" s="98"/>
      <c r="LGD369" s="98"/>
      <c r="LGE369" s="98"/>
      <c r="LGF369" s="98"/>
      <c r="LGG369" s="98"/>
      <c r="LGH369" s="98"/>
      <c r="LGI369" s="98"/>
      <c r="LGJ369" s="98"/>
      <c r="LGK369" s="98"/>
      <c r="LGL369" s="98"/>
      <c r="LGM369" s="98"/>
      <c r="LGN369" s="98"/>
      <c r="LGO369" s="98"/>
      <c r="LGP369" s="98"/>
      <c r="LGQ369" s="98"/>
      <c r="LGR369" s="98"/>
      <c r="LGS369" s="98"/>
      <c r="LGT369" s="98"/>
      <c r="LGU369" s="98"/>
      <c r="LGV369" s="98"/>
      <c r="LGW369" s="98"/>
      <c r="LGX369" s="98"/>
      <c r="LGY369" s="98"/>
      <c r="LGZ369" s="98"/>
      <c r="LHA369" s="98"/>
      <c r="LHB369" s="98"/>
      <c r="LHC369" s="98"/>
      <c r="LHD369" s="98"/>
      <c r="LHE369" s="98"/>
      <c r="LHF369" s="98"/>
      <c r="LHG369" s="98"/>
      <c r="LHH369" s="98"/>
      <c r="LHI369" s="98"/>
      <c r="LHJ369" s="98"/>
      <c r="LHK369" s="98"/>
      <c r="LHL369" s="98"/>
      <c r="LHM369" s="98"/>
      <c r="LHN369" s="98"/>
      <c r="LHO369" s="98"/>
      <c r="LHP369" s="98"/>
      <c r="LHQ369" s="98"/>
      <c r="LHR369" s="98"/>
      <c r="LHS369" s="98"/>
      <c r="LHT369" s="98"/>
      <c r="LHU369" s="98"/>
      <c r="LHV369" s="98"/>
      <c r="LHW369" s="98"/>
      <c r="LHX369" s="98"/>
      <c r="LHY369" s="98"/>
      <c r="LHZ369" s="98"/>
      <c r="LIA369" s="98"/>
      <c r="LIB369" s="98"/>
      <c r="LIC369" s="98"/>
      <c r="LID369" s="98"/>
      <c r="LIE369" s="98"/>
      <c r="LIF369" s="98"/>
      <c r="LIG369" s="98"/>
      <c r="LIH369" s="98"/>
      <c r="LII369" s="98"/>
      <c r="LIJ369" s="98"/>
      <c r="LIK369" s="98"/>
      <c r="LIL369" s="98"/>
      <c r="LIM369" s="98"/>
      <c r="LIN369" s="98"/>
      <c r="LIO369" s="98"/>
      <c r="LIP369" s="98"/>
      <c r="LIQ369" s="98"/>
      <c r="LIR369" s="98"/>
      <c r="LIS369" s="98"/>
      <c r="LIT369" s="98"/>
      <c r="LIU369" s="98"/>
      <c r="LIV369" s="98"/>
      <c r="LIW369" s="98"/>
      <c r="LIX369" s="98"/>
      <c r="LIY369" s="98"/>
      <c r="LIZ369" s="98"/>
      <c r="LJA369" s="98"/>
      <c r="LJB369" s="98"/>
      <c r="LJC369" s="98"/>
      <c r="LJD369" s="98"/>
      <c r="LJE369" s="98"/>
      <c r="LJF369" s="98"/>
      <c r="LJG369" s="98"/>
      <c r="LJH369" s="98"/>
      <c r="LJI369" s="98"/>
      <c r="LJJ369" s="98"/>
      <c r="LJK369" s="98"/>
      <c r="LJL369" s="98"/>
      <c r="LJM369" s="98"/>
      <c r="LJN369" s="98"/>
      <c r="LJO369" s="98"/>
      <c r="LJP369" s="98"/>
      <c r="LJQ369" s="98"/>
      <c r="LJR369" s="98"/>
      <c r="LJS369" s="98"/>
      <c r="LJT369" s="98"/>
      <c r="LJU369" s="98"/>
      <c r="LJV369" s="98"/>
      <c r="LJW369" s="98"/>
      <c r="LJX369" s="98"/>
      <c r="LJY369" s="98"/>
      <c r="LJZ369" s="98"/>
      <c r="LKA369" s="98"/>
      <c r="LKB369" s="98"/>
      <c r="LKC369" s="98"/>
      <c r="LKD369" s="98"/>
      <c r="LKE369" s="98"/>
      <c r="LKF369" s="98"/>
      <c r="LKG369" s="98"/>
      <c r="LKH369" s="98"/>
      <c r="LKI369" s="98"/>
      <c r="LKJ369" s="98"/>
      <c r="LKK369" s="98"/>
      <c r="LKL369" s="98"/>
      <c r="LKM369" s="98"/>
      <c r="LKN369" s="98"/>
      <c r="LKO369" s="98"/>
      <c r="LKP369" s="98"/>
      <c r="LKQ369" s="98"/>
      <c r="LKR369" s="98"/>
      <c r="LKS369" s="98"/>
      <c r="LKT369" s="98"/>
      <c r="LKU369" s="98"/>
      <c r="LKV369" s="98"/>
      <c r="LKW369" s="98"/>
      <c r="LKX369" s="98"/>
      <c r="LKY369" s="98"/>
      <c r="LKZ369" s="98"/>
      <c r="LLA369" s="98"/>
      <c r="LLB369" s="98"/>
      <c r="LLC369" s="98"/>
      <c r="LLD369" s="98"/>
      <c r="LLE369" s="98"/>
      <c r="LLF369" s="98"/>
      <c r="LLG369" s="98"/>
      <c r="LLH369" s="98"/>
      <c r="LLI369" s="98"/>
      <c r="LLJ369" s="98"/>
      <c r="LLK369" s="98"/>
      <c r="LLL369" s="98"/>
      <c r="LLM369" s="98"/>
      <c r="LLN369" s="98"/>
      <c r="LLO369" s="98"/>
      <c r="LLP369" s="98"/>
      <c r="LLQ369" s="98"/>
      <c r="LLR369" s="98"/>
      <c r="LLS369" s="98"/>
      <c r="LLT369" s="98"/>
      <c r="LLU369" s="98"/>
      <c r="LLV369" s="98"/>
      <c r="LLW369" s="98"/>
      <c r="LLX369" s="98"/>
      <c r="LLY369" s="98"/>
      <c r="LLZ369" s="98"/>
      <c r="LMA369" s="98"/>
      <c r="LMB369" s="98"/>
      <c r="LMC369" s="98"/>
      <c r="LMD369" s="98"/>
      <c r="LME369" s="98"/>
      <c r="LMF369" s="98"/>
      <c r="LMG369" s="98"/>
      <c r="LMH369" s="98"/>
      <c r="LMI369" s="98"/>
      <c r="LMJ369" s="98"/>
      <c r="LMK369" s="98"/>
      <c r="LML369" s="98"/>
      <c r="LMM369" s="98"/>
      <c r="LMN369" s="98"/>
      <c r="LMO369" s="98"/>
      <c r="LMP369" s="98"/>
      <c r="LMQ369" s="98"/>
      <c r="LMR369" s="98"/>
      <c r="LMS369" s="98"/>
      <c r="LMT369" s="98"/>
      <c r="LMU369" s="98"/>
      <c r="LMV369" s="98"/>
      <c r="LMW369" s="98"/>
      <c r="LMX369" s="98"/>
      <c r="LMY369" s="98"/>
      <c r="LMZ369" s="98"/>
      <c r="LNA369" s="98"/>
      <c r="LNB369" s="98"/>
      <c r="LNC369" s="98"/>
      <c r="LND369" s="98"/>
      <c r="LNE369" s="98"/>
      <c r="LNF369" s="98"/>
      <c r="LNG369" s="98"/>
      <c r="LNH369" s="98"/>
      <c r="LNI369" s="98"/>
      <c r="LNJ369" s="98"/>
      <c r="LNK369" s="98"/>
      <c r="LNL369" s="98"/>
      <c r="LNM369" s="98"/>
      <c r="LNN369" s="98"/>
      <c r="LNO369" s="98"/>
      <c r="LNP369" s="98"/>
      <c r="LNQ369" s="98"/>
      <c r="LNR369" s="98"/>
      <c r="LNS369" s="98"/>
      <c r="LNT369" s="98"/>
      <c r="LNU369" s="98"/>
      <c r="LNV369" s="98"/>
      <c r="LNW369" s="98"/>
      <c r="LNX369" s="98"/>
      <c r="LNY369" s="98"/>
      <c r="LNZ369" s="98"/>
      <c r="LOA369" s="98"/>
      <c r="LOB369" s="98"/>
      <c r="LOC369" s="98"/>
      <c r="LOD369" s="98"/>
      <c r="LOE369" s="98"/>
      <c r="LOF369" s="98"/>
      <c r="LOG369" s="98"/>
      <c r="LOH369" s="98"/>
      <c r="LOI369" s="98"/>
      <c r="LOJ369" s="98"/>
      <c r="LOK369" s="98"/>
      <c r="LOL369" s="98"/>
      <c r="LOM369" s="98"/>
      <c r="LON369" s="98"/>
      <c r="LOO369" s="98"/>
      <c r="LOP369" s="98"/>
      <c r="LOQ369" s="98"/>
      <c r="LOR369" s="98"/>
      <c r="LOS369" s="98"/>
      <c r="LOT369" s="98"/>
      <c r="LOU369" s="98"/>
      <c r="LOV369" s="98"/>
      <c r="LOW369" s="98"/>
      <c r="LOX369" s="98"/>
      <c r="LOY369" s="98"/>
      <c r="LOZ369" s="98"/>
      <c r="LPA369" s="98"/>
      <c r="LPB369" s="98"/>
      <c r="LPC369" s="98"/>
      <c r="LPD369" s="98"/>
      <c r="LPE369" s="98"/>
      <c r="LPF369" s="98"/>
      <c r="LPG369" s="98"/>
      <c r="LPH369" s="98"/>
      <c r="LPI369" s="98"/>
      <c r="LPJ369" s="98"/>
      <c r="LPK369" s="98"/>
      <c r="LPL369" s="98"/>
      <c r="LPM369" s="98"/>
      <c r="LPN369" s="98"/>
      <c r="LPO369" s="98"/>
      <c r="LPP369" s="98"/>
      <c r="LPQ369" s="98"/>
      <c r="LPR369" s="98"/>
      <c r="LPS369" s="98"/>
      <c r="LPT369" s="98"/>
      <c r="LPU369" s="98"/>
      <c r="LPV369" s="98"/>
      <c r="LPW369" s="98"/>
      <c r="LPX369" s="98"/>
      <c r="LPY369" s="98"/>
      <c r="LPZ369" s="98"/>
      <c r="LQA369" s="98"/>
      <c r="LQB369" s="98"/>
      <c r="LQC369" s="98"/>
      <c r="LQD369" s="98"/>
      <c r="LQE369" s="98"/>
      <c r="LQF369" s="98"/>
      <c r="LQG369" s="98"/>
      <c r="LQH369" s="98"/>
      <c r="LQI369" s="98"/>
      <c r="LQJ369" s="98"/>
      <c r="LQK369" s="98"/>
      <c r="LQL369" s="98"/>
      <c r="LQM369" s="98"/>
      <c r="LQN369" s="98"/>
      <c r="LQO369" s="98"/>
      <c r="LQP369" s="98"/>
      <c r="LQQ369" s="98"/>
      <c r="LQR369" s="98"/>
      <c r="LQS369" s="98"/>
      <c r="LQT369" s="98"/>
      <c r="LQU369" s="98"/>
      <c r="LQV369" s="98"/>
      <c r="LQW369" s="98"/>
      <c r="LQX369" s="98"/>
      <c r="LQY369" s="98"/>
      <c r="LQZ369" s="98"/>
      <c r="LRA369" s="98"/>
      <c r="LRB369" s="98"/>
      <c r="LRC369" s="98"/>
      <c r="LRD369" s="98"/>
      <c r="LRE369" s="98"/>
      <c r="LRF369" s="98"/>
      <c r="LRG369" s="98"/>
      <c r="LRH369" s="98"/>
      <c r="LRI369" s="98"/>
      <c r="LRJ369" s="98"/>
      <c r="LRK369" s="98"/>
      <c r="LRL369" s="98"/>
      <c r="LRM369" s="98"/>
      <c r="LRN369" s="98"/>
      <c r="LRO369" s="98"/>
      <c r="LRP369" s="98"/>
      <c r="LRQ369" s="98"/>
      <c r="LRR369" s="98"/>
      <c r="LRS369" s="98"/>
      <c r="LRT369" s="98"/>
      <c r="LRU369" s="98"/>
      <c r="LRV369" s="98"/>
      <c r="LRW369" s="98"/>
      <c r="LRX369" s="98"/>
      <c r="LRY369" s="98"/>
      <c r="LRZ369" s="98"/>
      <c r="LSA369" s="98"/>
      <c r="LSB369" s="98"/>
      <c r="LSC369" s="98"/>
      <c r="LSD369" s="98"/>
      <c r="LSE369" s="98"/>
      <c r="LSF369" s="98"/>
      <c r="LSG369" s="98"/>
      <c r="LSH369" s="98"/>
      <c r="LSI369" s="98"/>
      <c r="LSJ369" s="98"/>
      <c r="LSK369" s="98"/>
      <c r="LSL369" s="98"/>
      <c r="LSM369" s="98"/>
      <c r="LSN369" s="98"/>
      <c r="LSO369" s="98"/>
      <c r="LSP369" s="98"/>
      <c r="LSQ369" s="98"/>
      <c r="LSR369" s="98"/>
      <c r="LSS369" s="98"/>
      <c r="LST369" s="98"/>
      <c r="LSU369" s="98"/>
      <c r="LSV369" s="98"/>
      <c r="LSW369" s="98"/>
      <c r="LSX369" s="98"/>
      <c r="LSY369" s="98"/>
      <c r="LSZ369" s="98"/>
      <c r="LTA369" s="98"/>
      <c r="LTB369" s="98"/>
      <c r="LTC369" s="98"/>
      <c r="LTD369" s="98"/>
      <c r="LTE369" s="98"/>
      <c r="LTF369" s="98"/>
      <c r="LTG369" s="98"/>
      <c r="LTH369" s="98"/>
      <c r="LTI369" s="98"/>
      <c r="LTJ369" s="98"/>
      <c r="LTK369" s="98"/>
      <c r="LTL369" s="98"/>
      <c r="LTM369" s="98"/>
      <c r="LTN369" s="98"/>
      <c r="LTO369" s="98"/>
      <c r="LTP369" s="98"/>
      <c r="LTQ369" s="98"/>
      <c r="LTR369" s="98"/>
      <c r="LTS369" s="98"/>
      <c r="LTT369" s="98"/>
      <c r="LTU369" s="98"/>
      <c r="LTV369" s="98"/>
      <c r="LTW369" s="98"/>
      <c r="LTX369" s="98"/>
      <c r="LTY369" s="98"/>
      <c r="LTZ369" s="98"/>
      <c r="LUA369" s="98"/>
      <c r="LUB369" s="98"/>
      <c r="LUC369" s="98"/>
      <c r="LUD369" s="98"/>
      <c r="LUE369" s="98"/>
      <c r="LUF369" s="98"/>
      <c r="LUG369" s="98"/>
      <c r="LUH369" s="98"/>
      <c r="LUI369" s="98"/>
      <c r="LUJ369" s="98"/>
      <c r="LUK369" s="98"/>
      <c r="LUL369" s="98"/>
      <c r="LUM369" s="98"/>
      <c r="LUN369" s="98"/>
      <c r="LUO369" s="98"/>
      <c r="LUP369" s="98"/>
      <c r="LUQ369" s="98"/>
      <c r="LUR369" s="98"/>
      <c r="LUS369" s="98"/>
      <c r="LUT369" s="98"/>
      <c r="LUU369" s="98"/>
      <c r="LUV369" s="98"/>
      <c r="LUW369" s="98"/>
      <c r="LUX369" s="98"/>
      <c r="LUY369" s="98"/>
      <c r="LUZ369" s="98"/>
      <c r="LVA369" s="98"/>
      <c r="LVB369" s="98"/>
      <c r="LVC369" s="98"/>
      <c r="LVD369" s="98"/>
      <c r="LVE369" s="98"/>
      <c r="LVF369" s="98"/>
      <c r="LVG369" s="98"/>
      <c r="LVH369" s="98"/>
      <c r="LVI369" s="98"/>
      <c r="LVJ369" s="98"/>
      <c r="LVK369" s="98"/>
      <c r="LVL369" s="98"/>
      <c r="LVM369" s="98"/>
      <c r="LVN369" s="98"/>
      <c r="LVO369" s="98"/>
      <c r="LVP369" s="98"/>
      <c r="LVQ369" s="98"/>
      <c r="LVR369" s="98"/>
      <c r="LVS369" s="98"/>
      <c r="LVT369" s="98"/>
      <c r="LVU369" s="98"/>
      <c r="LVV369" s="98"/>
      <c r="LVW369" s="98"/>
      <c r="LVX369" s="98"/>
      <c r="LVY369" s="98"/>
      <c r="LVZ369" s="98"/>
      <c r="LWA369" s="98"/>
      <c r="LWB369" s="98"/>
      <c r="LWC369" s="98"/>
      <c r="LWD369" s="98"/>
      <c r="LWE369" s="98"/>
      <c r="LWF369" s="98"/>
      <c r="LWG369" s="98"/>
      <c r="LWH369" s="98"/>
      <c r="LWI369" s="98"/>
      <c r="LWJ369" s="98"/>
      <c r="LWK369" s="98"/>
      <c r="LWL369" s="98"/>
      <c r="LWM369" s="98"/>
      <c r="LWN369" s="98"/>
      <c r="LWO369" s="98"/>
      <c r="LWP369" s="98"/>
      <c r="LWQ369" s="98"/>
      <c r="LWR369" s="98"/>
      <c r="LWS369" s="98"/>
      <c r="LWT369" s="98"/>
      <c r="LWU369" s="98"/>
      <c r="LWV369" s="98"/>
      <c r="LWW369" s="98"/>
      <c r="LWX369" s="98"/>
      <c r="LWY369" s="98"/>
      <c r="LWZ369" s="98"/>
      <c r="LXA369" s="98"/>
      <c r="LXB369" s="98"/>
      <c r="LXC369" s="98"/>
      <c r="LXD369" s="98"/>
      <c r="LXE369" s="98"/>
      <c r="LXF369" s="98"/>
      <c r="LXG369" s="98"/>
      <c r="LXH369" s="98"/>
      <c r="LXI369" s="98"/>
      <c r="LXJ369" s="98"/>
      <c r="LXK369" s="98"/>
      <c r="LXL369" s="98"/>
      <c r="LXM369" s="98"/>
      <c r="LXN369" s="98"/>
      <c r="LXO369" s="98"/>
      <c r="LXP369" s="98"/>
      <c r="LXQ369" s="98"/>
      <c r="LXR369" s="98"/>
      <c r="LXS369" s="98"/>
      <c r="LXT369" s="98"/>
      <c r="LXU369" s="98"/>
      <c r="LXV369" s="98"/>
      <c r="LXW369" s="98"/>
      <c r="LXX369" s="98"/>
      <c r="LXY369" s="98"/>
      <c r="LXZ369" s="98"/>
      <c r="LYA369" s="98"/>
      <c r="LYB369" s="98"/>
      <c r="LYC369" s="98"/>
      <c r="LYD369" s="98"/>
      <c r="LYE369" s="98"/>
      <c r="LYF369" s="98"/>
      <c r="LYG369" s="98"/>
      <c r="LYH369" s="98"/>
      <c r="LYI369" s="98"/>
      <c r="LYJ369" s="98"/>
      <c r="LYK369" s="98"/>
      <c r="LYL369" s="98"/>
      <c r="LYM369" s="98"/>
      <c r="LYN369" s="98"/>
      <c r="LYO369" s="98"/>
      <c r="LYP369" s="98"/>
      <c r="LYQ369" s="98"/>
      <c r="LYR369" s="98"/>
      <c r="LYS369" s="98"/>
      <c r="LYT369" s="98"/>
      <c r="LYU369" s="98"/>
      <c r="LYV369" s="98"/>
      <c r="LYW369" s="98"/>
      <c r="LYX369" s="98"/>
      <c r="LYY369" s="98"/>
      <c r="LYZ369" s="98"/>
      <c r="LZA369" s="98"/>
      <c r="LZB369" s="98"/>
      <c r="LZC369" s="98"/>
      <c r="LZD369" s="98"/>
      <c r="LZE369" s="98"/>
      <c r="LZF369" s="98"/>
      <c r="LZG369" s="98"/>
      <c r="LZH369" s="98"/>
      <c r="LZI369" s="98"/>
      <c r="LZJ369" s="98"/>
      <c r="LZK369" s="98"/>
      <c r="LZL369" s="98"/>
      <c r="LZM369" s="98"/>
      <c r="LZN369" s="98"/>
      <c r="LZO369" s="98"/>
      <c r="LZP369" s="98"/>
      <c r="LZQ369" s="98"/>
      <c r="LZR369" s="98"/>
      <c r="LZS369" s="98"/>
      <c r="LZT369" s="98"/>
      <c r="LZU369" s="98"/>
      <c r="LZV369" s="98"/>
      <c r="LZW369" s="98"/>
      <c r="LZX369" s="98"/>
      <c r="LZY369" s="98"/>
      <c r="LZZ369" s="98"/>
      <c r="MAA369" s="98"/>
      <c r="MAB369" s="98"/>
      <c r="MAC369" s="98"/>
      <c r="MAD369" s="98"/>
      <c r="MAE369" s="98"/>
      <c r="MAF369" s="98"/>
      <c r="MAG369" s="98"/>
      <c r="MAH369" s="98"/>
      <c r="MAI369" s="98"/>
      <c r="MAJ369" s="98"/>
      <c r="MAK369" s="98"/>
      <c r="MAL369" s="98"/>
      <c r="MAM369" s="98"/>
      <c r="MAN369" s="98"/>
      <c r="MAO369" s="98"/>
      <c r="MAP369" s="98"/>
      <c r="MAQ369" s="98"/>
      <c r="MAR369" s="98"/>
      <c r="MAS369" s="98"/>
      <c r="MAT369" s="98"/>
      <c r="MAU369" s="98"/>
      <c r="MAV369" s="98"/>
      <c r="MAW369" s="98"/>
      <c r="MAX369" s="98"/>
      <c r="MAY369" s="98"/>
      <c r="MAZ369" s="98"/>
      <c r="MBA369" s="98"/>
      <c r="MBB369" s="98"/>
      <c r="MBC369" s="98"/>
      <c r="MBD369" s="98"/>
      <c r="MBE369" s="98"/>
      <c r="MBF369" s="98"/>
      <c r="MBG369" s="98"/>
      <c r="MBH369" s="98"/>
      <c r="MBI369" s="98"/>
      <c r="MBJ369" s="98"/>
      <c r="MBK369" s="98"/>
      <c r="MBL369" s="98"/>
      <c r="MBM369" s="98"/>
      <c r="MBN369" s="98"/>
      <c r="MBO369" s="98"/>
      <c r="MBP369" s="98"/>
      <c r="MBQ369" s="98"/>
      <c r="MBR369" s="98"/>
      <c r="MBS369" s="98"/>
      <c r="MBT369" s="98"/>
      <c r="MBU369" s="98"/>
      <c r="MBV369" s="98"/>
      <c r="MBW369" s="98"/>
      <c r="MBX369" s="98"/>
      <c r="MBY369" s="98"/>
      <c r="MBZ369" s="98"/>
      <c r="MCA369" s="98"/>
      <c r="MCB369" s="98"/>
      <c r="MCC369" s="98"/>
      <c r="MCD369" s="98"/>
      <c r="MCE369" s="98"/>
      <c r="MCF369" s="98"/>
      <c r="MCG369" s="98"/>
      <c r="MCH369" s="98"/>
      <c r="MCI369" s="98"/>
      <c r="MCJ369" s="98"/>
      <c r="MCK369" s="98"/>
      <c r="MCL369" s="98"/>
      <c r="MCM369" s="98"/>
      <c r="MCN369" s="98"/>
      <c r="MCO369" s="98"/>
      <c r="MCP369" s="98"/>
      <c r="MCQ369" s="98"/>
      <c r="MCR369" s="98"/>
      <c r="MCS369" s="98"/>
      <c r="MCT369" s="98"/>
      <c r="MCU369" s="98"/>
      <c r="MCV369" s="98"/>
      <c r="MCW369" s="98"/>
      <c r="MCX369" s="98"/>
      <c r="MCY369" s="98"/>
      <c r="MCZ369" s="98"/>
      <c r="MDA369" s="98"/>
      <c r="MDB369" s="98"/>
      <c r="MDC369" s="98"/>
      <c r="MDD369" s="98"/>
      <c r="MDE369" s="98"/>
      <c r="MDF369" s="98"/>
      <c r="MDG369" s="98"/>
      <c r="MDH369" s="98"/>
      <c r="MDI369" s="98"/>
      <c r="MDJ369" s="98"/>
      <c r="MDK369" s="98"/>
      <c r="MDL369" s="98"/>
      <c r="MDM369" s="98"/>
      <c r="MDN369" s="98"/>
      <c r="MDO369" s="98"/>
      <c r="MDP369" s="98"/>
      <c r="MDQ369" s="98"/>
      <c r="MDR369" s="98"/>
      <c r="MDS369" s="98"/>
      <c r="MDT369" s="98"/>
      <c r="MDU369" s="98"/>
      <c r="MDV369" s="98"/>
      <c r="MDW369" s="98"/>
      <c r="MDX369" s="98"/>
      <c r="MDY369" s="98"/>
      <c r="MDZ369" s="98"/>
      <c r="MEA369" s="98"/>
      <c r="MEB369" s="98"/>
      <c r="MEC369" s="98"/>
      <c r="MED369" s="98"/>
      <c r="MEE369" s="98"/>
      <c r="MEF369" s="98"/>
      <c r="MEG369" s="98"/>
      <c r="MEH369" s="98"/>
      <c r="MEI369" s="98"/>
      <c r="MEJ369" s="98"/>
      <c r="MEK369" s="98"/>
      <c r="MEL369" s="98"/>
      <c r="MEM369" s="98"/>
      <c r="MEN369" s="98"/>
      <c r="MEO369" s="98"/>
      <c r="MEP369" s="98"/>
      <c r="MEQ369" s="98"/>
      <c r="MER369" s="98"/>
      <c r="MES369" s="98"/>
      <c r="MET369" s="98"/>
      <c r="MEU369" s="98"/>
      <c r="MEV369" s="98"/>
      <c r="MEW369" s="98"/>
      <c r="MEX369" s="98"/>
      <c r="MEY369" s="98"/>
      <c r="MEZ369" s="98"/>
      <c r="MFA369" s="98"/>
      <c r="MFB369" s="98"/>
      <c r="MFC369" s="98"/>
      <c r="MFD369" s="98"/>
      <c r="MFE369" s="98"/>
      <c r="MFF369" s="98"/>
      <c r="MFG369" s="98"/>
      <c r="MFH369" s="98"/>
      <c r="MFI369" s="98"/>
      <c r="MFJ369" s="98"/>
      <c r="MFK369" s="98"/>
      <c r="MFL369" s="98"/>
      <c r="MFM369" s="98"/>
      <c r="MFN369" s="98"/>
      <c r="MFO369" s="98"/>
      <c r="MFP369" s="98"/>
      <c r="MFQ369" s="98"/>
      <c r="MFR369" s="98"/>
      <c r="MFS369" s="98"/>
      <c r="MFT369" s="98"/>
      <c r="MFU369" s="98"/>
      <c r="MFV369" s="98"/>
      <c r="MFW369" s="98"/>
      <c r="MFX369" s="98"/>
      <c r="MFY369" s="98"/>
      <c r="MFZ369" s="98"/>
      <c r="MGA369" s="98"/>
      <c r="MGB369" s="98"/>
      <c r="MGC369" s="98"/>
      <c r="MGD369" s="98"/>
      <c r="MGE369" s="98"/>
      <c r="MGF369" s="98"/>
      <c r="MGG369" s="98"/>
      <c r="MGH369" s="98"/>
      <c r="MGI369" s="98"/>
      <c r="MGJ369" s="98"/>
      <c r="MGK369" s="98"/>
      <c r="MGL369" s="98"/>
      <c r="MGM369" s="98"/>
      <c r="MGN369" s="98"/>
      <c r="MGO369" s="98"/>
      <c r="MGP369" s="98"/>
      <c r="MGQ369" s="98"/>
      <c r="MGR369" s="98"/>
      <c r="MGS369" s="98"/>
      <c r="MGT369" s="98"/>
      <c r="MGU369" s="98"/>
      <c r="MGV369" s="98"/>
      <c r="MGW369" s="98"/>
      <c r="MGX369" s="98"/>
      <c r="MGY369" s="98"/>
      <c r="MGZ369" s="98"/>
      <c r="MHA369" s="98"/>
      <c r="MHB369" s="98"/>
      <c r="MHC369" s="98"/>
      <c r="MHD369" s="98"/>
      <c r="MHE369" s="98"/>
      <c r="MHF369" s="98"/>
      <c r="MHG369" s="98"/>
      <c r="MHH369" s="98"/>
      <c r="MHI369" s="98"/>
      <c r="MHJ369" s="98"/>
      <c r="MHK369" s="98"/>
      <c r="MHL369" s="98"/>
      <c r="MHM369" s="98"/>
      <c r="MHN369" s="98"/>
      <c r="MHO369" s="98"/>
      <c r="MHP369" s="98"/>
      <c r="MHQ369" s="98"/>
      <c r="MHR369" s="98"/>
      <c r="MHS369" s="98"/>
      <c r="MHT369" s="98"/>
      <c r="MHU369" s="98"/>
      <c r="MHV369" s="98"/>
      <c r="MHW369" s="98"/>
      <c r="MHX369" s="98"/>
      <c r="MHY369" s="98"/>
      <c r="MHZ369" s="98"/>
      <c r="MIA369" s="98"/>
      <c r="MIB369" s="98"/>
      <c r="MIC369" s="98"/>
      <c r="MID369" s="98"/>
      <c r="MIE369" s="98"/>
      <c r="MIF369" s="98"/>
      <c r="MIG369" s="98"/>
      <c r="MIH369" s="98"/>
      <c r="MII369" s="98"/>
      <c r="MIJ369" s="98"/>
      <c r="MIK369" s="98"/>
      <c r="MIL369" s="98"/>
      <c r="MIM369" s="98"/>
      <c r="MIN369" s="98"/>
      <c r="MIO369" s="98"/>
      <c r="MIP369" s="98"/>
      <c r="MIQ369" s="98"/>
      <c r="MIR369" s="98"/>
      <c r="MIS369" s="98"/>
      <c r="MIT369" s="98"/>
      <c r="MIU369" s="98"/>
      <c r="MIV369" s="98"/>
      <c r="MIW369" s="98"/>
      <c r="MIX369" s="98"/>
      <c r="MIY369" s="98"/>
      <c r="MIZ369" s="98"/>
      <c r="MJA369" s="98"/>
      <c r="MJB369" s="98"/>
      <c r="MJC369" s="98"/>
      <c r="MJD369" s="98"/>
      <c r="MJE369" s="98"/>
      <c r="MJF369" s="98"/>
      <c r="MJG369" s="98"/>
      <c r="MJH369" s="98"/>
      <c r="MJI369" s="98"/>
      <c r="MJJ369" s="98"/>
      <c r="MJK369" s="98"/>
      <c r="MJL369" s="98"/>
      <c r="MJM369" s="98"/>
      <c r="MJN369" s="98"/>
      <c r="MJO369" s="98"/>
      <c r="MJP369" s="98"/>
      <c r="MJQ369" s="98"/>
      <c r="MJR369" s="98"/>
      <c r="MJS369" s="98"/>
      <c r="MJT369" s="98"/>
      <c r="MJU369" s="98"/>
      <c r="MJV369" s="98"/>
      <c r="MJW369" s="98"/>
      <c r="MJX369" s="98"/>
      <c r="MJY369" s="98"/>
      <c r="MJZ369" s="98"/>
      <c r="MKA369" s="98"/>
      <c r="MKB369" s="98"/>
      <c r="MKC369" s="98"/>
      <c r="MKD369" s="98"/>
      <c r="MKE369" s="98"/>
      <c r="MKF369" s="98"/>
      <c r="MKG369" s="98"/>
      <c r="MKH369" s="98"/>
      <c r="MKI369" s="98"/>
      <c r="MKJ369" s="98"/>
      <c r="MKK369" s="98"/>
      <c r="MKL369" s="98"/>
      <c r="MKM369" s="98"/>
      <c r="MKN369" s="98"/>
      <c r="MKO369" s="98"/>
      <c r="MKP369" s="98"/>
      <c r="MKQ369" s="98"/>
      <c r="MKR369" s="98"/>
      <c r="MKS369" s="98"/>
      <c r="MKT369" s="98"/>
      <c r="MKU369" s="98"/>
      <c r="MKV369" s="98"/>
      <c r="MKW369" s="98"/>
      <c r="MKX369" s="98"/>
      <c r="MKY369" s="98"/>
      <c r="MKZ369" s="98"/>
      <c r="MLA369" s="98"/>
      <c r="MLB369" s="98"/>
      <c r="MLC369" s="98"/>
      <c r="MLD369" s="98"/>
      <c r="MLE369" s="98"/>
      <c r="MLF369" s="98"/>
      <c r="MLG369" s="98"/>
      <c r="MLH369" s="98"/>
      <c r="MLI369" s="98"/>
      <c r="MLJ369" s="98"/>
      <c r="MLK369" s="98"/>
      <c r="MLL369" s="98"/>
      <c r="MLM369" s="98"/>
      <c r="MLN369" s="98"/>
      <c r="MLO369" s="98"/>
      <c r="MLP369" s="98"/>
      <c r="MLQ369" s="98"/>
      <c r="MLR369" s="98"/>
      <c r="MLS369" s="98"/>
      <c r="MLT369" s="98"/>
      <c r="MLU369" s="98"/>
      <c r="MLV369" s="98"/>
      <c r="MLW369" s="98"/>
      <c r="MLX369" s="98"/>
      <c r="MLY369" s="98"/>
      <c r="MLZ369" s="98"/>
      <c r="MMA369" s="98"/>
      <c r="MMB369" s="98"/>
      <c r="MMC369" s="98"/>
      <c r="MMD369" s="98"/>
      <c r="MME369" s="98"/>
      <c r="MMF369" s="98"/>
      <c r="MMG369" s="98"/>
      <c r="MMH369" s="98"/>
      <c r="MMI369" s="98"/>
      <c r="MMJ369" s="98"/>
      <c r="MMK369" s="98"/>
      <c r="MML369" s="98"/>
      <c r="MMM369" s="98"/>
      <c r="MMN369" s="98"/>
      <c r="MMO369" s="98"/>
      <c r="MMP369" s="98"/>
      <c r="MMQ369" s="98"/>
      <c r="MMR369" s="98"/>
      <c r="MMS369" s="98"/>
      <c r="MMT369" s="98"/>
      <c r="MMU369" s="98"/>
      <c r="MMV369" s="98"/>
      <c r="MMW369" s="98"/>
      <c r="MMX369" s="98"/>
      <c r="MMY369" s="98"/>
      <c r="MMZ369" s="98"/>
      <c r="MNA369" s="98"/>
      <c r="MNB369" s="98"/>
      <c r="MNC369" s="98"/>
      <c r="MND369" s="98"/>
      <c r="MNE369" s="98"/>
      <c r="MNF369" s="98"/>
      <c r="MNG369" s="98"/>
      <c r="MNH369" s="98"/>
      <c r="MNI369" s="98"/>
      <c r="MNJ369" s="98"/>
      <c r="MNK369" s="98"/>
      <c r="MNL369" s="98"/>
      <c r="MNM369" s="98"/>
      <c r="MNN369" s="98"/>
      <c r="MNO369" s="98"/>
      <c r="MNP369" s="98"/>
      <c r="MNQ369" s="98"/>
      <c r="MNR369" s="98"/>
      <c r="MNS369" s="98"/>
      <c r="MNT369" s="98"/>
      <c r="MNU369" s="98"/>
      <c r="MNV369" s="98"/>
      <c r="MNW369" s="98"/>
      <c r="MNX369" s="98"/>
      <c r="MNY369" s="98"/>
      <c r="MNZ369" s="98"/>
      <c r="MOA369" s="98"/>
      <c r="MOB369" s="98"/>
      <c r="MOC369" s="98"/>
      <c r="MOD369" s="98"/>
      <c r="MOE369" s="98"/>
      <c r="MOF369" s="98"/>
      <c r="MOG369" s="98"/>
      <c r="MOH369" s="98"/>
      <c r="MOI369" s="98"/>
      <c r="MOJ369" s="98"/>
      <c r="MOK369" s="98"/>
      <c r="MOL369" s="98"/>
      <c r="MOM369" s="98"/>
      <c r="MON369" s="98"/>
      <c r="MOO369" s="98"/>
      <c r="MOP369" s="98"/>
      <c r="MOQ369" s="98"/>
      <c r="MOR369" s="98"/>
      <c r="MOS369" s="98"/>
      <c r="MOT369" s="98"/>
      <c r="MOU369" s="98"/>
      <c r="MOV369" s="98"/>
      <c r="MOW369" s="98"/>
      <c r="MOX369" s="98"/>
      <c r="MOY369" s="98"/>
      <c r="MOZ369" s="98"/>
      <c r="MPA369" s="98"/>
      <c r="MPB369" s="98"/>
      <c r="MPC369" s="98"/>
      <c r="MPD369" s="98"/>
      <c r="MPE369" s="98"/>
      <c r="MPF369" s="98"/>
      <c r="MPG369" s="98"/>
      <c r="MPH369" s="98"/>
      <c r="MPI369" s="98"/>
      <c r="MPJ369" s="98"/>
      <c r="MPK369" s="98"/>
      <c r="MPL369" s="98"/>
      <c r="MPM369" s="98"/>
      <c r="MPN369" s="98"/>
      <c r="MPO369" s="98"/>
      <c r="MPP369" s="98"/>
      <c r="MPQ369" s="98"/>
      <c r="MPR369" s="98"/>
      <c r="MPS369" s="98"/>
      <c r="MPT369" s="98"/>
      <c r="MPU369" s="98"/>
      <c r="MPV369" s="98"/>
      <c r="MPW369" s="98"/>
      <c r="MPX369" s="98"/>
      <c r="MPY369" s="98"/>
      <c r="MPZ369" s="98"/>
      <c r="MQA369" s="98"/>
      <c r="MQB369" s="98"/>
      <c r="MQC369" s="98"/>
      <c r="MQD369" s="98"/>
      <c r="MQE369" s="98"/>
      <c r="MQF369" s="98"/>
      <c r="MQG369" s="98"/>
      <c r="MQH369" s="98"/>
      <c r="MQI369" s="98"/>
      <c r="MQJ369" s="98"/>
      <c r="MQK369" s="98"/>
      <c r="MQL369" s="98"/>
      <c r="MQM369" s="98"/>
      <c r="MQN369" s="98"/>
      <c r="MQO369" s="98"/>
      <c r="MQP369" s="98"/>
      <c r="MQQ369" s="98"/>
      <c r="MQR369" s="98"/>
      <c r="MQS369" s="98"/>
      <c r="MQT369" s="98"/>
      <c r="MQU369" s="98"/>
      <c r="MQV369" s="98"/>
      <c r="MQW369" s="98"/>
      <c r="MQX369" s="98"/>
      <c r="MQY369" s="98"/>
      <c r="MQZ369" s="98"/>
      <c r="MRA369" s="98"/>
      <c r="MRB369" s="98"/>
      <c r="MRC369" s="98"/>
      <c r="MRD369" s="98"/>
      <c r="MRE369" s="98"/>
      <c r="MRF369" s="98"/>
      <c r="MRG369" s="98"/>
      <c r="MRH369" s="98"/>
      <c r="MRI369" s="98"/>
      <c r="MRJ369" s="98"/>
      <c r="MRK369" s="98"/>
      <c r="MRL369" s="98"/>
      <c r="MRM369" s="98"/>
      <c r="MRN369" s="98"/>
      <c r="MRO369" s="98"/>
      <c r="MRP369" s="98"/>
      <c r="MRQ369" s="98"/>
      <c r="MRR369" s="98"/>
      <c r="MRS369" s="98"/>
      <c r="MRT369" s="98"/>
      <c r="MRU369" s="98"/>
      <c r="MRV369" s="98"/>
      <c r="MRW369" s="98"/>
      <c r="MRX369" s="98"/>
      <c r="MRY369" s="98"/>
      <c r="MRZ369" s="98"/>
      <c r="MSA369" s="98"/>
      <c r="MSB369" s="98"/>
      <c r="MSC369" s="98"/>
      <c r="MSD369" s="98"/>
      <c r="MSE369" s="98"/>
      <c r="MSF369" s="98"/>
      <c r="MSG369" s="98"/>
      <c r="MSH369" s="98"/>
      <c r="MSI369" s="98"/>
      <c r="MSJ369" s="98"/>
      <c r="MSK369" s="98"/>
      <c r="MSL369" s="98"/>
      <c r="MSM369" s="98"/>
      <c r="MSN369" s="98"/>
      <c r="MSO369" s="98"/>
      <c r="MSP369" s="98"/>
      <c r="MSQ369" s="98"/>
      <c r="MSR369" s="98"/>
      <c r="MSS369" s="98"/>
      <c r="MST369" s="98"/>
      <c r="MSU369" s="98"/>
      <c r="MSV369" s="98"/>
      <c r="MSW369" s="98"/>
      <c r="MSX369" s="98"/>
      <c r="MSY369" s="98"/>
      <c r="MSZ369" s="98"/>
      <c r="MTA369" s="98"/>
      <c r="MTB369" s="98"/>
      <c r="MTC369" s="98"/>
      <c r="MTD369" s="98"/>
      <c r="MTE369" s="98"/>
      <c r="MTF369" s="98"/>
      <c r="MTG369" s="98"/>
      <c r="MTH369" s="98"/>
      <c r="MTI369" s="98"/>
      <c r="MTJ369" s="98"/>
      <c r="MTK369" s="98"/>
      <c r="MTL369" s="98"/>
      <c r="MTM369" s="98"/>
      <c r="MTN369" s="98"/>
      <c r="MTO369" s="98"/>
      <c r="MTP369" s="98"/>
      <c r="MTQ369" s="98"/>
      <c r="MTR369" s="98"/>
      <c r="MTS369" s="98"/>
      <c r="MTT369" s="98"/>
      <c r="MTU369" s="98"/>
      <c r="MTV369" s="98"/>
      <c r="MTW369" s="98"/>
      <c r="MTX369" s="98"/>
      <c r="MTY369" s="98"/>
      <c r="MTZ369" s="98"/>
      <c r="MUA369" s="98"/>
      <c r="MUB369" s="98"/>
      <c r="MUC369" s="98"/>
      <c r="MUD369" s="98"/>
      <c r="MUE369" s="98"/>
      <c r="MUF369" s="98"/>
      <c r="MUG369" s="98"/>
      <c r="MUH369" s="98"/>
      <c r="MUI369" s="98"/>
      <c r="MUJ369" s="98"/>
      <c r="MUK369" s="98"/>
      <c r="MUL369" s="98"/>
      <c r="MUM369" s="98"/>
      <c r="MUN369" s="98"/>
      <c r="MUO369" s="98"/>
      <c r="MUP369" s="98"/>
      <c r="MUQ369" s="98"/>
      <c r="MUR369" s="98"/>
      <c r="MUS369" s="98"/>
      <c r="MUT369" s="98"/>
      <c r="MUU369" s="98"/>
      <c r="MUV369" s="98"/>
      <c r="MUW369" s="98"/>
      <c r="MUX369" s="98"/>
      <c r="MUY369" s="98"/>
      <c r="MUZ369" s="98"/>
      <c r="MVA369" s="98"/>
      <c r="MVB369" s="98"/>
      <c r="MVC369" s="98"/>
      <c r="MVD369" s="98"/>
      <c r="MVE369" s="98"/>
      <c r="MVF369" s="98"/>
      <c r="MVG369" s="98"/>
      <c r="MVH369" s="98"/>
      <c r="MVI369" s="98"/>
      <c r="MVJ369" s="98"/>
      <c r="MVK369" s="98"/>
      <c r="MVL369" s="98"/>
      <c r="MVM369" s="98"/>
      <c r="MVN369" s="98"/>
      <c r="MVO369" s="98"/>
      <c r="MVP369" s="98"/>
      <c r="MVQ369" s="98"/>
      <c r="MVR369" s="98"/>
      <c r="MVS369" s="98"/>
      <c r="MVT369" s="98"/>
      <c r="MVU369" s="98"/>
      <c r="MVV369" s="98"/>
      <c r="MVW369" s="98"/>
      <c r="MVX369" s="98"/>
      <c r="MVY369" s="98"/>
      <c r="MVZ369" s="98"/>
      <c r="MWA369" s="98"/>
      <c r="MWB369" s="98"/>
      <c r="MWC369" s="98"/>
      <c r="MWD369" s="98"/>
      <c r="MWE369" s="98"/>
      <c r="MWF369" s="98"/>
      <c r="MWG369" s="98"/>
      <c r="MWH369" s="98"/>
      <c r="MWI369" s="98"/>
      <c r="MWJ369" s="98"/>
      <c r="MWK369" s="98"/>
      <c r="MWL369" s="98"/>
      <c r="MWM369" s="98"/>
      <c r="MWN369" s="98"/>
      <c r="MWO369" s="98"/>
      <c r="MWP369" s="98"/>
      <c r="MWQ369" s="98"/>
      <c r="MWR369" s="98"/>
      <c r="MWS369" s="98"/>
      <c r="MWT369" s="98"/>
      <c r="MWU369" s="98"/>
      <c r="MWV369" s="98"/>
      <c r="MWW369" s="98"/>
      <c r="MWX369" s="98"/>
      <c r="MWY369" s="98"/>
      <c r="MWZ369" s="98"/>
      <c r="MXA369" s="98"/>
      <c r="MXB369" s="98"/>
      <c r="MXC369" s="98"/>
      <c r="MXD369" s="98"/>
      <c r="MXE369" s="98"/>
      <c r="MXF369" s="98"/>
      <c r="MXG369" s="98"/>
      <c r="MXH369" s="98"/>
      <c r="MXI369" s="98"/>
      <c r="MXJ369" s="98"/>
      <c r="MXK369" s="98"/>
      <c r="MXL369" s="98"/>
      <c r="MXM369" s="98"/>
      <c r="MXN369" s="98"/>
      <c r="MXO369" s="98"/>
      <c r="MXP369" s="98"/>
      <c r="MXQ369" s="98"/>
      <c r="MXR369" s="98"/>
      <c r="MXS369" s="98"/>
      <c r="MXT369" s="98"/>
      <c r="MXU369" s="98"/>
      <c r="MXV369" s="98"/>
      <c r="MXW369" s="98"/>
      <c r="MXX369" s="98"/>
      <c r="MXY369" s="98"/>
      <c r="MXZ369" s="98"/>
      <c r="MYA369" s="98"/>
      <c r="MYB369" s="98"/>
      <c r="MYC369" s="98"/>
      <c r="MYD369" s="98"/>
      <c r="MYE369" s="98"/>
      <c r="MYF369" s="98"/>
      <c r="MYG369" s="98"/>
      <c r="MYH369" s="98"/>
      <c r="MYI369" s="98"/>
      <c r="MYJ369" s="98"/>
      <c r="MYK369" s="98"/>
      <c r="MYL369" s="98"/>
      <c r="MYM369" s="98"/>
      <c r="MYN369" s="98"/>
      <c r="MYO369" s="98"/>
      <c r="MYP369" s="98"/>
      <c r="MYQ369" s="98"/>
      <c r="MYR369" s="98"/>
      <c r="MYS369" s="98"/>
      <c r="MYT369" s="98"/>
      <c r="MYU369" s="98"/>
      <c r="MYV369" s="98"/>
      <c r="MYW369" s="98"/>
      <c r="MYX369" s="98"/>
      <c r="MYY369" s="98"/>
      <c r="MYZ369" s="98"/>
      <c r="MZA369" s="98"/>
      <c r="MZB369" s="98"/>
      <c r="MZC369" s="98"/>
      <c r="MZD369" s="98"/>
      <c r="MZE369" s="98"/>
      <c r="MZF369" s="98"/>
      <c r="MZG369" s="98"/>
      <c r="MZH369" s="98"/>
      <c r="MZI369" s="98"/>
      <c r="MZJ369" s="98"/>
      <c r="MZK369" s="98"/>
      <c r="MZL369" s="98"/>
      <c r="MZM369" s="98"/>
      <c r="MZN369" s="98"/>
      <c r="MZO369" s="98"/>
      <c r="MZP369" s="98"/>
      <c r="MZQ369" s="98"/>
      <c r="MZR369" s="98"/>
      <c r="MZS369" s="98"/>
      <c r="MZT369" s="98"/>
      <c r="MZU369" s="98"/>
      <c r="MZV369" s="98"/>
      <c r="MZW369" s="98"/>
      <c r="MZX369" s="98"/>
      <c r="MZY369" s="98"/>
      <c r="MZZ369" s="98"/>
      <c r="NAA369" s="98"/>
      <c r="NAB369" s="98"/>
      <c r="NAC369" s="98"/>
      <c r="NAD369" s="98"/>
      <c r="NAE369" s="98"/>
      <c r="NAF369" s="98"/>
      <c r="NAG369" s="98"/>
      <c r="NAH369" s="98"/>
      <c r="NAI369" s="98"/>
      <c r="NAJ369" s="98"/>
      <c r="NAK369" s="98"/>
      <c r="NAL369" s="98"/>
      <c r="NAM369" s="98"/>
      <c r="NAN369" s="98"/>
      <c r="NAO369" s="98"/>
      <c r="NAP369" s="98"/>
      <c r="NAQ369" s="98"/>
      <c r="NAR369" s="98"/>
      <c r="NAS369" s="98"/>
      <c r="NAT369" s="98"/>
      <c r="NAU369" s="98"/>
      <c r="NAV369" s="98"/>
      <c r="NAW369" s="98"/>
      <c r="NAX369" s="98"/>
      <c r="NAY369" s="98"/>
      <c r="NAZ369" s="98"/>
      <c r="NBA369" s="98"/>
      <c r="NBB369" s="98"/>
      <c r="NBC369" s="98"/>
      <c r="NBD369" s="98"/>
      <c r="NBE369" s="98"/>
      <c r="NBF369" s="98"/>
      <c r="NBG369" s="98"/>
      <c r="NBH369" s="98"/>
      <c r="NBI369" s="98"/>
      <c r="NBJ369" s="98"/>
      <c r="NBK369" s="98"/>
      <c r="NBL369" s="98"/>
      <c r="NBM369" s="98"/>
      <c r="NBN369" s="98"/>
      <c r="NBO369" s="98"/>
      <c r="NBP369" s="98"/>
      <c r="NBQ369" s="98"/>
      <c r="NBR369" s="98"/>
      <c r="NBS369" s="98"/>
      <c r="NBT369" s="98"/>
      <c r="NBU369" s="98"/>
      <c r="NBV369" s="98"/>
      <c r="NBW369" s="98"/>
      <c r="NBX369" s="98"/>
      <c r="NBY369" s="98"/>
      <c r="NBZ369" s="98"/>
      <c r="NCA369" s="98"/>
      <c r="NCB369" s="98"/>
      <c r="NCC369" s="98"/>
      <c r="NCD369" s="98"/>
      <c r="NCE369" s="98"/>
      <c r="NCF369" s="98"/>
      <c r="NCG369" s="98"/>
      <c r="NCH369" s="98"/>
      <c r="NCI369" s="98"/>
      <c r="NCJ369" s="98"/>
      <c r="NCK369" s="98"/>
      <c r="NCL369" s="98"/>
      <c r="NCM369" s="98"/>
      <c r="NCN369" s="98"/>
      <c r="NCO369" s="98"/>
      <c r="NCP369" s="98"/>
      <c r="NCQ369" s="98"/>
      <c r="NCR369" s="98"/>
      <c r="NCS369" s="98"/>
      <c r="NCT369" s="98"/>
      <c r="NCU369" s="98"/>
      <c r="NCV369" s="98"/>
      <c r="NCW369" s="98"/>
      <c r="NCX369" s="98"/>
      <c r="NCY369" s="98"/>
      <c r="NCZ369" s="98"/>
      <c r="NDA369" s="98"/>
      <c r="NDB369" s="98"/>
      <c r="NDC369" s="98"/>
      <c r="NDD369" s="98"/>
      <c r="NDE369" s="98"/>
      <c r="NDF369" s="98"/>
      <c r="NDG369" s="98"/>
      <c r="NDH369" s="98"/>
      <c r="NDI369" s="98"/>
      <c r="NDJ369" s="98"/>
      <c r="NDK369" s="98"/>
      <c r="NDL369" s="98"/>
      <c r="NDM369" s="98"/>
      <c r="NDN369" s="98"/>
      <c r="NDO369" s="98"/>
      <c r="NDP369" s="98"/>
      <c r="NDQ369" s="98"/>
      <c r="NDR369" s="98"/>
      <c r="NDS369" s="98"/>
      <c r="NDT369" s="98"/>
      <c r="NDU369" s="98"/>
      <c r="NDV369" s="98"/>
      <c r="NDW369" s="98"/>
      <c r="NDX369" s="98"/>
      <c r="NDY369" s="98"/>
      <c r="NDZ369" s="98"/>
      <c r="NEA369" s="98"/>
      <c r="NEB369" s="98"/>
      <c r="NEC369" s="98"/>
      <c r="NED369" s="98"/>
      <c r="NEE369" s="98"/>
      <c r="NEF369" s="98"/>
      <c r="NEG369" s="98"/>
      <c r="NEH369" s="98"/>
      <c r="NEI369" s="98"/>
      <c r="NEJ369" s="98"/>
      <c r="NEK369" s="98"/>
      <c r="NEL369" s="98"/>
      <c r="NEM369" s="98"/>
      <c r="NEN369" s="98"/>
      <c r="NEO369" s="98"/>
      <c r="NEP369" s="98"/>
      <c r="NEQ369" s="98"/>
      <c r="NER369" s="98"/>
      <c r="NES369" s="98"/>
      <c r="NET369" s="98"/>
      <c r="NEU369" s="98"/>
      <c r="NEV369" s="98"/>
      <c r="NEW369" s="98"/>
      <c r="NEX369" s="98"/>
      <c r="NEY369" s="98"/>
      <c r="NEZ369" s="98"/>
      <c r="NFA369" s="98"/>
      <c r="NFB369" s="98"/>
      <c r="NFC369" s="98"/>
      <c r="NFD369" s="98"/>
      <c r="NFE369" s="98"/>
      <c r="NFF369" s="98"/>
      <c r="NFG369" s="98"/>
      <c r="NFH369" s="98"/>
      <c r="NFI369" s="98"/>
      <c r="NFJ369" s="98"/>
      <c r="NFK369" s="98"/>
      <c r="NFL369" s="98"/>
      <c r="NFM369" s="98"/>
      <c r="NFN369" s="98"/>
      <c r="NFO369" s="98"/>
      <c r="NFP369" s="98"/>
      <c r="NFQ369" s="98"/>
      <c r="NFR369" s="98"/>
      <c r="NFS369" s="98"/>
      <c r="NFT369" s="98"/>
      <c r="NFU369" s="98"/>
      <c r="NFV369" s="98"/>
      <c r="NFW369" s="98"/>
      <c r="NFX369" s="98"/>
      <c r="NFY369" s="98"/>
      <c r="NFZ369" s="98"/>
      <c r="NGA369" s="98"/>
      <c r="NGB369" s="98"/>
      <c r="NGC369" s="98"/>
      <c r="NGD369" s="98"/>
      <c r="NGE369" s="98"/>
      <c r="NGF369" s="98"/>
      <c r="NGG369" s="98"/>
      <c r="NGH369" s="98"/>
      <c r="NGI369" s="98"/>
      <c r="NGJ369" s="98"/>
      <c r="NGK369" s="98"/>
      <c r="NGL369" s="98"/>
      <c r="NGM369" s="98"/>
      <c r="NGN369" s="98"/>
      <c r="NGO369" s="98"/>
      <c r="NGP369" s="98"/>
      <c r="NGQ369" s="98"/>
      <c r="NGR369" s="98"/>
      <c r="NGS369" s="98"/>
      <c r="NGT369" s="98"/>
      <c r="NGU369" s="98"/>
      <c r="NGV369" s="98"/>
      <c r="NGW369" s="98"/>
      <c r="NGX369" s="98"/>
      <c r="NGY369" s="98"/>
      <c r="NGZ369" s="98"/>
      <c r="NHA369" s="98"/>
      <c r="NHB369" s="98"/>
      <c r="NHC369" s="98"/>
      <c r="NHD369" s="98"/>
      <c r="NHE369" s="98"/>
      <c r="NHF369" s="98"/>
      <c r="NHG369" s="98"/>
      <c r="NHH369" s="98"/>
      <c r="NHI369" s="98"/>
      <c r="NHJ369" s="98"/>
      <c r="NHK369" s="98"/>
      <c r="NHL369" s="98"/>
      <c r="NHM369" s="98"/>
      <c r="NHN369" s="98"/>
      <c r="NHO369" s="98"/>
      <c r="NHP369" s="98"/>
      <c r="NHQ369" s="98"/>
      <c r="NHR369" s="98"/>
      <c r="NHS369" s="98"/>
      <c r="NHT369" s="98"/>
      <c r="NHU369" s="98"/>
      <c r="NHV369" s="98"/>
      <c r="NHW369" s="98"/>
      <c r="NHX369" s="98"/>
      <c r="NHY369" s="98"/>
      <c r="NHZ369" s="98"/>
      <c r="NIA369" s="98"/>
      <c r="NIB369" s="98"/>
      <c r="NIC369" s="98"/>
      <c r="NID369" s="98"/>
      <c r="NIE369" s="98"/>
      <c r="NIF369" s="98"/>
      <c r="NIG369" s="98"/>
      <c r="NIH369" s="98"/>
      <c r="NII369" s="98"/>
      <c r="NIJ369" s="98"/>
      <c r="NIK369" s="98"/>
      <c r="NIL369" s="98"/>
      <c r="NIM369" s="98"/>
      <c r="NIN369" s="98"/>
      <c r="NIO369" s="98"/>
      <c r="NIP369" s="98"/>
      <c r="NIQ369" s="98"/>
      <c r="NIR369" s="98"/>
      <c r="NIS369" s="98"/>
      <c r="NIT369" s="98"/>
      <c r="NIU369" s="98"/>
      <c r="NIV369" s="98"/>
      <c r="NIW369" s="98"/>
      <c r="NIX369" s="98"/>
      <c r="NIY369" s="98"/>
      <c r="NIZ369" s="98"/>
      <c r="NJA369" s="98"/>
      <c r="NJB369" s="98"/>
      <c r="NJC369" s="98"/>
      <c r="NJD369" s="98"/>
      <c r="NJE369" s="98"/>
      <c r="NJF369" s="98"/>
      <c r="NJG369" s="98"/>
      <c r="NJH369" s="98"/>
      <c r="NJI369" s="98"/>
      <c r="NJJ369" s="98"/>
      <c r="NJK369" s="98"/>
      <c r="NJL369" s="98"/>
      <c r="NJM369" s="98"/>
      <c r="NJN369" s="98"/>
      <c r="NJO369" s="98"/>
      <c r="NJP369" s="98"/>
      <c r="NJQ369" s="98"/>
      <c r="NJR369" s="98"/>
      <c r="NJS369" s="98"/>
      <c r="NJT369" s="98"/>
      <c r="NJU369" s="98"/>
      <c r="NJV369" s="98"/>
      <c r="NJW369" s="98"/>
      <c r="NJX369" s="98"/>
      <c r="NJY369" s="98"/>
      <c r="NJZ369" s="98"/>
      <c r="NKA369" s="98"/>
      <c r="NKB369" s="98"/>
      <c r="NKC369" s="98"/>
      <c r="NKD369" s="98"/>
      <c r="NKE369" s="98"/>
      <c r="NKF369" s="98"/>
      <c r="NKG369" s="98"/>
      <c r="NKH369" s="98"/>
      <c r="NKI369" s="98"/>
      <c r="NKJ369" s="98"/>
      <c r="NKK369" s="98"/>
      <c r="NKL369" s="98"/>
      <c r="NKM369" s="98"/>
      <c r="NKN369" s="98"/>
      <c r="NKO369" s="98"/>
      <c r="NKP369" s="98"/>
      <c r="NKQ369" s="98"/>
      <c r="NKR369" s="98"/>
      <c r="NKS369" s="98"/>
      <c r="NKT369" s="98"/>
      <c r="NKU369" s="98"/>
      <c r="NKV369" s="98"/>
      <c r="NKW369" s="98"/>
      <c r="NKX369" s="98"/>
      <c r="NKY369" s="98"/>
      <c r="NKZ369" s="98"/>
      <c r="NLA369" s="98"/>
      <c r="NLB369" s="98"/>
      <c r="NLC369" s="98"/>
      <c r="NLD369" s="98"/>
      <c r="NLE369" s="98"/>
      <c r="NLF369" s="98"/>
      <c r="NLG369" s="98"/>
      <c r="NLH369" s="98"/>
      <c r="NLI369" s="98"/>
      <c r="NLJ369" s="98"/>
      <c r="NLK369" s="98"/>
      <c r="NLL369" s="98"/>
      <c r="NLM369" s="98"/>
      <c r="NLN369" s="98"/>
      <c r="NLO369" s="98"/>
      <c r="NLP369" s="98"/>
      <c r="NLQ369" s="98"/>
      <c r="NLR369" s="98"/>
      <c r="NLS369" s="98"/>
      <c r="NLT369" s="98"/>
      <c r="NLU369" s="98"/>
      <c r="NLV369" s="98"/>
      <c r="NLW369" s="98"/>
      <c r="NLX369" s="98"/>
      <c r="NLY369" s="98"/>
      <c r="NLZ369" s="98"/>
      <c r="NMA369" s="98"/>
      <c r="NMB369" s="98"/>
      <c r="NMC369" s="98"/>
      <c r="NMD369" s="98"/>
      <c r="NME369" s="98"/>
      <c r="NMF369" s="98"/>
      <c r="NMG369" s="98"/>
      <c r="NMH369" s="98"/>
      <c r="NMI369" s="98"/>
      <c r="NMJ369" s="98"/>
      <c r="NMK369" s="98"/>
      <c r="NML369" s="98"/>
      <c r="NMM369" s="98"/>
      <c r="NMN369" s="98"/>
      <c r="NMO369" s="98"/>
      <c r="NMP369" s="98"/>
      <c r="NMQ369" s="98"/>
      <c r="NMR369" s="98"/>
      <c r="NMS369" s="98"/>
      <c r="NMT369" s="98"/>
      <c r="NMU369" s="98"/>
      <c r="NMV369" s="98"/>
      <c r="NMW369" s="98"/>
      <c r="NMX369" s="98"/>
      <c r="NMY369" s="98"/>
      <c r="NMZ369" s="98"/>
      <c r="NNA369" s="98"/>
      <c r="NNB369" s="98"/>
      <c r="NNC369" s="98"/>
      <c r="NND369" s="98"/>
      <c r="NNE369" s="98"/>
      <c r="NNF369" s="98"/>
      <c r="NNG369" s="98"/>
      <c r="NNH369" s="98"/>
      <c r="NNI369" s="98"/>
      <c r="NNJ369" s="98"/>
      <c r="NNK369" s="98"/>
      <c r="NNL369" s="98"/>
      <c r="NNM369" s="98"/>
      <c r="NNN369" s="98"/>
      <c r="NNO369" s="98"/>
      <c r="NNP369" s="98"/>
      <c r="NNQ369" s="98"/>
      <c r="NNR369" s="98"/>
      <c r="NNS369" s="98"/>
      <c r="NNT369" s="98"/>
      <c r="NNU369" s="98"/>
      <c r="NNV369" s="98"/>
      <c r="NNW369" s="98"/>
      <c r="NNX369" s="98"/>
      <c r="NNY369" s="98"/>
      <c r="NNZ369" s="98"/>
      <c r="NOA369" s="98"/>
      <c r="NOB369" s="98"/>
      <c r="NOC369" s="98"/>
      <c r="NOD369" s="98"/>
      <c r="NOE369" s="98"/>
      <c r="NOF369" s="98"/>
      <c r="NOG369" s="98"/>
      <c r="NOH369" s="98"/>
      <c r="NOI369" s="98"/>
      <c r="NOJ369" s="98"/>
      <c r="NOK369" s="98"/>
      <c r="NOL369" s="98"/>
      <c r="NOM369" s="98"/>
      <c r="NON369" s="98"/>
      <c r="NOO369" s="98"/>
      <c r="NOP369" s="98"/>
      <c r="NOQ369" s="98"/>
      <c r="NOR369" s="98"/>
      <c r="NOS369" s="98"/>
      <c r="NOT369" s="98"/>
      <c r="NOU369" s="98"/>
      <c r="NOV369" s="98"/>
      <c r="NOW369" s="98"/>
      <c r="NOX369" s="98"/>
      <c r="NOY369" s="98"/>
      <c r="NOZ369" s="98"/>
      <c r="NPA369" s="98"/>
      <c r="NPB369" s="98"/>
      <c r="NPC369" s="98"/>
      <c r="NPD369" s="98"/>
      <c r="NPE369" s="98"/>
      <c r="NPF369" s="98"/>
      <c r="NPG369" s="98"/>
      <c r="NPH369" s="98"/>
      <c r="NPI369" s="98"/>
      <c r="NPJ369" s="98"/>
      <c r="NPK369" s="98"/>
      <c r="NPL369" s="98"/>
      <c r="NPM369" s="98"/>
      <c r="NPN369" s="98"/>
      <c r="NPO369" s="98"/>
      <c r="NPP369" s="98"/>
      <c r="NPQ369" s="98"/>
      <c r="NPR369" s="98"/>
      <c r="NPS369" s="98"/>
      <c r="NPT369" s="98"/>
      <c r="NPU369" s="98"/>
      <c r="NPV369" s="98"/>
      <c r="NPW369" s="98"/>
      <c r="NPX369" s="98"/>
      <c r="NPY369" s="98"/>
      <c r="NPZ369" s="98"/>
      <c r="NQA369" s="98"/>
      <c r="NQB369" s="98"/>
      <c r="NQC369" s="98"/>
      <c r="NQD369" s="98"/>
      <c r="NQE369" s="98"/>
      <c r="NQF369" s="98"/>
      <c r="NQG369" s="98"/>
      <c r="NQH369" s="98"/>
      <c r="NQI369" s="98"/>
      <c r="NQJ369" s="98"/>
      <c r="NQK369" s="98"/>
      <c r="NQL369" s="98"/>
      <c r="NQM369" s="98"/>
      <c r="NQN369" s="98"/>
      <c r="NQO369" s="98"/>
      <c r="NQP369" s="98"/>
      <c r="NQQ369" s="98"/>
      <c r="NQR369" s="98"/>
      <c r="NQS369" s="98"/>
      <c r="NQT369" s="98"/>
      <c r="NQU369" s="98"/>
      <c r="NQV369" s="98"/>
      <c r="NQW369" s="98"/>
      <c r="NQX369" s="98"/>
      <c r="NQY369" s="98"/>
      <c r="NQZ369" s="98"/>
      <c r="NRA369" s="98"/>
      <c r="NRB369" s="98"/>
      <c r="NRC369" s="98"/>
      <c r="NRD369" s="98"/>
      <c r="NRE369" s="98"/>
      <c r="NRF369" s="98"/>
      <c r="NRG369" s="98"/>
      <c r="NRH369" s="98"/>
      <c r="NRI369" s="98"/>
      <c r="NRJ369" s="98"/>
      <c r="NRK369" s="98"/>
      <c r="NRL369" s="98"/>
      <c r="NRM369" s="98"/>
      <c r="NRN369" s="98"/>
      <c r="NRO369" s="98"/>
      <c r="NRP369" s="98"/>
      <c r="NRQ369" s="98"/>
      <c r="NRR369" s="98"/>
      <c r="NRS369" s="98"/>
      <c r="NRT369" s="98"/>
      <c r="NRU369" s="98"/>
      <c r="NRV369" s="98"/>
      <c r="NRW369" s="98"/>
      <c r="NRX369" s="98"/>
      <c r="NRY369" s="98"/>
      <c r="NRZ369" s="98"/>
      <c r="NSA369" s="98"/>
      <c r="NSB369" s="98"/>
      <c r="NSC369" s="98"/>
      <c r="NSD369" s="98"/>
      <c r="NSE369" s="98"/>
      <c r="NSF369" s="98"/>
      <c r="NSG369" s="98"/>
      <c r="NSH369" s="98"/>
      <c r="NSI369" s="98"/>
      <c r="NSJ369" s="98"/>
      <c r="NSK369" s="98"/>
      <c r="NSL369" s="98"/>
      <c r="NSM369" s="98"/>
      <c r="NSN369" s="98"/>
      <c r="NSO369" s="98"/>
      <c r="NSP369" s="98"/>
      <c r="NSQ369" s="98"/>
      <c r="NSR369" s="98"/>
      <c r="NSS369" s="98"/>
      <c r="NST369" s="98"/>
      <c r="NSU369" s="98"/>
      <c r="NSV369" s="98"/>
      <c r="NSW369" s="98"/>
      <c r="NSX369" s="98"/>
      <c r="NSY369" s="98"/>
      <c r="NSZ369" s="98"/>
      <c r="NTA369" s="98"/>
      <c r="NTB369" s="98"/>
      <c r="NTC369" s="98"/>
      <c r="NTD369" s="98"/>
      <c r="NTE369" s="98"/>
      <c r="NTF369" s="98"/>
      <c r="NTG369" s="98"/>
      <c r="NTH369" s="98"/>
      <c r="NTI369" s="98"/>
      <c r="NTJ369" s="98"/>
      <c r="NTK369" s="98"/>
      <c r="NTL369" s="98"/>
      <c r="NTM369" s="98"/>
      <c r="NTN369" s="98"/>
      <c r="NTO369" s="98"/>
      <c r="NTP369" s="98"/>
      <c r="NTQ369" s="98"/>
      <c r="NTR369" s="98"/>
      <c r="NTS369" s="98"/>
      <c r="NTT369" s="98"/>
      <c r="NTU369" s="98"/>
      <c r="NTV369" s="98"/>
      <c r="NTW369" s="98"/>
      <c r="NTX369" s="98"/>
      <c r="NTY369" s="98"/>
      <c r="NTZ369" s="98"/>
      <c r="NUA369" s="98"/>
      <c r="NUB369" s="98"/>
      <c r="NUC369" s="98"/>
      <c r="NUD369" s="98"/>
      <c r="NUE369" s="98"/>
      <c r="NUF369" s="98"/>
      <c r="NUG369" s="98"/>
      <c r="NUH369" s="98"/>
      <c r="NUI369" s="98"/>
      <c r="NUJ369" s="98"/>
      <c r="NUK369" s="98"/>
      <c r="NUL369" s="98"/>
      <c r="NUM369" s="98"/>
      <c r="NUN369" s="98"/>
      <c r="NUO369" s="98"/>
      <c r="NUP369" s="98"/>
      <c r="NUQ369" s="98"/>
      <c r="NUR369" s="98"/>
      <c r="NUS369" s="98"/>
      <c r="NUT369" s="98"/>
      <c r="NUU369" s="98"/>
      <c r="NUV369" s="98"/>
      <c r="NUW369" s="98"/>
      <c r="NUX369" s="98"/>
      <c r="NUY369" s="98"/>
      <c r="NUZ369" s="98"/>
      <c r="NVA369" s="98"/>
      <c r="NVB369" s="98"/>
      <c r="NVC369" s="98"/>
      <c r="NVD369" s="98"/>
      <c r="NVE369" s="98"/>
      <c r="NVF369" s="98"/>
      <c r="NVG369" s="98"/>
      <c r="NVH369" s="98"/>
      <c r="NVI369" s="98"/>
      <c r="NVJ369" s="98"/>
      <c r="NVK369" s="98"/>
      <c r="NVL369" s="98"/>
      <c r="NVM369" s="98"/>
      <c r="NVN369" s="98"/>
      <c r="NVO369" s="98"/>
      <c r="NVP369" s="98"/>
      <c r="NVQ369" s="98"/>
      <c r="NVR369" s="98"/>
      <c r="NVS369" s="98"/>
      <c r="NVT369" s="98"/>
      <c r="NVU369" s="98"/>
      <c r="NVV369" s="98"/>
      <c r="NVW369" s="98"/>
      <c r="NVX369" s="98"/>
      <c r="NVY369" s="98"/>
      <c r="NVZ369" s="98"/>
      <c r="NWA369" s="98"/>
      <c r="NWB369" s="98"/>
      <c r="NWC369" s="98"/>
      <c r="NWD369" s="98"/>
      <c r="NWE369" s="98"/>
      <c r="NWF369" s="98"/>
      <c r="NWG369" s="98"/>
      <c r="NWH369" s="98"/>
      <c r="NWI369" s="98"/>
      <c r="NWJ369" s="98"/>
      <c r="NWK369" s="98"/>
      <c r="NWL369" s="98"/>
      <c r="NWM369" s="98"/>
      <c r="NWN369" s="98"/>
      <c r="NWO369" s="98"/>
      <c r="NWP369" s="98"/>
      <c r="NWQ369" s="98"/>
      <c r="NWR369" s="98"/>
      <c r="NWS369" s="98"/>
      <c r="NWT369" s="98"/>
      <c r="NWU369" s="98"/>
      <c r="NWV369" s="98"/>
      <c r="NWW369" s="98"/>
      <c r="NWX369" s="98"/>
      <c r="NWY369" s="98"/>
      <c r="NWZ369" s="98"/>
      <c r="NXA369" s="98"/>
      <c r="NXB369" s="98"/>
      <c r="NXC369" s="98"/>
      <c r="NXD369" s="98"/>
      <c r="NXE369" s="98"/>
      <c r="NXF369" s="98"/>
      <c r="NXG369" s="98"/>
      <c r="NXH369" s="98"/>
      <c r="NXI369" s="98"/>
      <c r="NXJ369" s="98"/>
      <c r="NXK369" s="98"/>
      <c r="NXL369" s="98"/>
      <c r="NXM369" s="98"/>
      <c r="NXN369" s="98"/>
      <c r="NXO369" s="98"/>
      <c r="NXP369" s="98"/>
      <c r="NXQ369" s="98"/>
      <c r="NXR369" s="98"/>
      <c r="NXS369" s="98"/>
      <c r="NXT369" s="98"/>
      <c r="NXU369" s="98"/>
      <c r="NXV369" s="98"/>
      <c r="NXW369" s="98"/>
      <c r="NXX369" s="98"/>
      <c r="NXY369" s="98"/>
      <c r="NXZ369" s="98"/>
      <c r="NYA369" s="98"/>
      <c r="NYB369" s="98"/>
      <c r="NYC369" s="98"/>
      <c r="NYD369" s="98"/>
      <c r="NYE369" s="98"/>
      <c r="NYF369" s="98"/>
      <c r="NYG369" s="98"/>
      <c r="NYH369" s="98"/>
      <c r="NYI369" s="98"/>
      <c r="NYJ369" s="98"/>
      <c r="NYK369" s="98"/>
      <c r="NYL369" s="98"/>
      <c r="NYM369" s="98"/>
      <c r="NYN369" s="98"/>
      <c r="NYO369" s="98"/>
      <c r="NYP369" s="98"/>
      <c r="NYQ369" s="98"/>
      <c r="NYR369" s="98"/>
      <c r="NYS369" s="98"/>
      <c r="NYT369" s="98"/>
      <c r="NYU369" s="98"/>
      <c r="NYV369" s="98"/>
      <c r="NYW369" s="98"/>
      <c r="NYX369" s="98"/>
      <c r="NYY369" s="98"/>
      <c r="NYZ369" s="98"/>
      <c r="NZA369" s="98"/>
      <c r="NZB369" s="98"/>
      <c r="NZC369" s="98"/>
      <c r="NZD369" s="98"/>
      <c r="NZE369" s="98"/>
      <c r="NZF369" s="98"/>
      <c r="NZG369" s="98"/>
      <c r="NZH369" s="98"/>
      <c r="NZI369" s="98"/>
      <c r="NZJ369" s="98"/>
      <c r="NZK369" s="98"/>
      <c r="NZL369" s="98"/>
      <c r="NZM369" s="98"/>
      <c r="NZN369" s="98"/>
      <c r="NZO369" s="98"/>
      <c r="NZP369" s="98"/>
      <c r="NZQ369" s="98"/>
      <c r="NZR369" s="98"/>
      <c r="NZS369" s="98"/>
      <c r="NZT369" s="98"/>
      <c r="NZU369" s="98"/>
      <c r="NZV369" s="98"/>
      <c r="NZW369" s="98"/>
      <c r="NZX369" s="98"/>
      <c r="NZY369" s="98"/>
      <c r="NZZ369" s="98"/>
      <c r="OAA369" s="98"/>
      <c r="OAB369" s="98"/>
      <c r="OAC369" s="98"/>
      <c r="OAD369" s="98"/>
      <c r="OAE369" s="98"/>
      <c r="OAF369" s="98"/>
      <c r="OAG369" s="98"/>
      <c r="OAH369" s="98"/>
      <c r="OAI369" s="98"/>
      <c r="OAJ369" s="98"/>
      <c r="OAK369" s="98"/>
      <c r="OAL369" s="98"/>
      <c r="OAM369" s="98"/>
      <c r="OAN369" s="98"/>
      <c r="OAO369" s="98"/>
      <c r="OAP369" s="98"/>
      <c r="OAQ369" s="98"/>
      <c r="OAR369" s="98"/>
      <c r="OAS369" s="98"/>
      <c r="OAT369" s="98"/>
      <c r="OAU369" s="98"/>
      <c r="OAV369" s="98"/>
      <c r="OAW369" s="98"/>
      <c r="OAX369" s="98"/>
      <c r="OAY369" s="98"/>
      <c r="OAZ369" s="98"/>
      <c r="OBA369" s="98"/>
      <c r="OBB369" s="98"/>
      <c r="OBC369" s="98"/>
      <c r="OBD369" s="98"/>
      <c r="OBE369" s="98"/>
      <c r="OBF369" s="98"/>
      <c r="OBG369" s="98"/>
      <c r="OBH369" s="98"/>
      <c r="OBI369" s="98"/>
      <c r="OBJ369" s="98"/>
      <c r="OBK369" s="98"/>
      <c r="OBL369" s="98"/>
      <c r="OBM369" s="98"/>
      <c r="OBN369" s="98"/>
      <c r="OBO369" s="98"/>
      <c r="OBP369" s="98"/>
      <c r="OBQ369" s="98"/>
      <c r="OBR369" s="98"/>
      <c r="OBS369" s="98"/>
      <c r="OBT369" s="98"/>
      <c r="OBU369" s="98"/>
      <c r="OBV369" s="98"/>
      <c r="OBW369" s="98"/>
      <c r="OBX369" s="98"/>
      <c r="OBY369" s="98"/>
      <c r="OBZ369" s="98"/>
      <c r="OCA369" s="98"/>
      <c r="OCB369" s="98"/>
      <c r="OCC369" s="98"/>
      <c r="OCD369" s="98"/>
      <c r="OCE369" s="98"/>
      <c r="OCF369" s="98"/>
      <c r="OCG369" s="98"/>
      <c r="OCH369" s="98"/>
      <c r="OCI369" s="98"/>
      <c r="OCJ369" s="98"/>
      <c r="OCK369" s="98"/>
      <c r="OCL369" s="98"/>
      <c r="OCM369" s="98"/>
      <c r="OCN369" s="98"/>
      <c r="OCO369" s="98"/>
      <c r="OCP369" s="98"/>
      <c r="OCQ369" s="98"/>
      <c r="OCR369" s="98"/>
      <c r="OCS369" s="98"/>
      <c r="OCT369" s="98"/>
      <c r="OCU369" s="98"/>
      <c r="OCV369" s="98"/>
      <c r="OCW369" s="98"/>
      <c r="OCX369" s="98"/>
      <c r="OCY369" s="98"/>
      <c r="OCZ369" s="98"/>
      <c r="ODA369" s="98"/>
      <c r="ODB369" s="98"/>
      <c r="ODC369" s="98"/>
      <c r="ODD369" s="98"/>
      <c r="ODE369" s="98"/>
      <c r="ODF369" s="98"/>
      <c r="ODG369" s="98"/>
      <c r="ODH369" s="98"/>
      <c r="ODI369" s="98"/>
      <c r="ODJ369" s="98"/>
      <c r="ODK369" s="98"/>
      <c r="ODL369" s="98"/>
      <c r="ODM369" s="98"/>
      <c r="ODN369" s="98"/>
      <c r="ODO369" s="98"/>
      <c r="ODP369" s="98"/>
      <c r="ODQ369" s="98"/>
      <c r="ODR369" s="98"/>
      <c r="ODS369" s="98"/>
      <c r="ODT369" s="98"/>
      <c r="ODU369" s="98"/>
      <c r="ODV369" s="98"/>
      <c r="ODW369" s="98"/>
      <c r="ODX369" s="98"/>
      <c r="ODY369" s="98"/>
      <c r="ODZ369" s="98"/>
      <c r="OEA369" s="98"/>
      <c r="OEB369" s="98"/>
      <c r="OEC369" s="98"/>
      <c r="OED369" s="98"/>
      <c r="OEE369" s="98"/>
      <c r="OEF369" s="98"/>
      <c r="OEG369" s="98"/>
      <c r="OEH369" s="98"/>
      <c r="OEI369" s="98"/>
      <c r="OEJ369" s="98"/>
      <c r="OEK369" s="98"/>
      <c r="OEL369" s="98"/>
      <c r="OEM369" s="98"/>
      <c r="OEN369" s="98"/>
      <c r="OEO369" s="98"/>
      <c r="OEP369" s="98"/>
      <c r="OEQ369" s="98"/>
      <c r="OER369" s="98"/>
      <c r="OES369" s="98"/>
      <c r="OET369" s="98"/>
      <c r="OEU369" s="98"/>
      <c r="OEV369" s="98"/>
      <c r="OEW369" s="98"/>
      <c r="OEX369" s="98"/>
      <c r="OEY369" s="98"/>
      <c r="OEZ369" s="98"/>
      <c r="OFA369" s="98"/>
      <c r="OFB369" s="98"/>
      <c r="OFC369" s="98"/>
      <c r="OFD369" s="98"/>
      <c r="OFE369" s="98"/>
      <c r="OFF369" s="98"/>
      <c r="OFG369" s="98"/>
      <c r="OFH369" s="98"/>
      <c r="OFI369" s="98"/>
      <c r="OFJ369" s="98"/>
      <c r="OFK369" s="98"/>
      <c r="OFL369" s="98"/>
      <c r="OFM369" s="98"/>
      <c r="OFN369" s="98"/>
      <c r="OFO369" s="98"/>
      <c r="OFP369" s="98"/>
      <c r="OFQ369" s="98"/>
      <c r="OFR369" s="98"/>
      <c r="OFS369" s="98"/>
      <c r="OFT369" s="98"/>
      <c r="OFU369" s="98"/>
      <c r="OFV369" s="98"/>
      <c r="OFW369" s="98"/>
      <c r="OFX369" s="98"/>
      <c r="OFY369" s="98"/>
      <c r="OFZ369" s="98"/>
      <c r="OGA369" s="98"/>
      <c r="OGB369" s="98"/>
      <c r="OGC369" s="98"/>
      <c r="OGD369" s="98"/>
      <c r="OGE369" s="98"/>
      <c r="OGF369" s="98"/>
      <c r="OGG369" s="98"/>
      <c r="OGH369" s="98"/>
      <c r="OGI369" s="98"/>
      <c r="OGJ369" s="98"/>
      <c r="OGK369" s="98"/>
      <c r="OGL369" s="98"/>
      <c r="OGM369" s="98"/>
      <c r="OGN369" s="98"/>
      <c r="OGO369" s="98"/>
      <c r="OGP369" s="98"/>
      <c r="OGQ369" s="98"/>
      <c r="OGR369" s="98"/>
      <c r="OGS369" s="98"/>
      <c r="OGT369" s="98"/>
      <c r="OGU369" s="98"/>
      <c r="OGV369" s="98"/>
      <c r="OGW369" s="98"/>
      <c r="OGX369" s="98"/>
      <c r="OGY369" s="98"/>
      <c r="OGZ369" s="98"/>
      <c r="OHA369" s="98"/>
      <c r="OHB369" s="98"/>
      <c r="OHC369" s="98"/>
      <c r="OHD369" s="98"/>
      <c r="OHE369" s="98"/>
      <c r="OHF369" s="98"/>
      <c r="OHG369" s="98"/>
      <c r="OHH369" s="98"/>
      <c r="OHI369" s="98"/>
      <c r="OHJ369" s="98"/>
      <c r="OHK369" s="98"/>
      <c r="OHL369" s="98"/>
      <c r="OHM369" s="98"/>
      <c r="OHN369" s="98"/>
      <c r="OHO369" s="98"/>
      <c r="OHP369" s="98"/>
      <c r="OHQ369" s="98"/>
      <c r="OHR369" s="98"/>
      <c r="OHS369" s="98"/>
      <c r="OHT369" s="98"/>
      <c r="OHU369" s="98"/>
      <c r="OHV369" s="98"/>
      <c r="OHW369" s="98"/>
      <c r="OHX369" s="98"/>
      <c r="OHY369" s="98"/>
      <c r="OHZ369" s="98"/>
      <c r="OIA369" s="98"/>
      <c r="OIB369" s="98"/>
      <c r="OIC369" s="98"/>
      <c r="OID369" s="98"/>
      <c r="OIE369" s="98"/>
      <c r="OIF369" s="98"/>
      <c r="OIG369" s="98"/>
      <c r="OIH369" s="98"/>
      <c r="OII369" s="98"/>
      <c r="OIJ369" s="98"/>
      <c r="OIK369" s="98"/>
      <c r="OIL369" s="98"/>
      <c r="OIM369" s="98"/>
      <c r="OIN369" s="98"/>
      <c r="OIO369" s="98"/>
      <c r="OIP369" s="98"/>
      <c r="OIQ369" s="98"/>
      <c r="OIR369" s="98"/>
      <c r="OIS369" s="98"/>
      <c r="OIT369" s="98"/>
      <c r="OIU369" s="98"/>
      <c r="OIV369" s="98"/>
      <c r="OIW369" s="98"/>
      <c r="OIX369" s="98"/>
      <c r="OIY369" s="98"/>
      <c r="OIZ369" s="98"/>
      <c r="OJA369" s="98"/>
      <c r="OJB369" s="98"/>
      <c r="OJC369" s="98"/>
      <c r="OJD369" s="98"/>
      <c r="OJE369" s="98"/>
      <c r="OJF369" s="98"/>
      <c r="OJG369" s="98"/>
      <c r="OJH369" s="98"/>
      <c r="OJI369" s="98"/>
      <c r="OJJ369" s="98"/>
      <c r="OJK369" s="98"/>
      <c r="OJL369" s="98"/>
      <c r="OJM369" s="98"/>
      <c r="OJN369" s="98"/>
      <c r="OJO369" s="98"/>
      <c r="OJP369" s="98"/>
      <c r="OJQ369" s="98"/>
      <c r="OJR369" s="98"/>
      <c r="OJS369" s="98"/>
      <c r="OJT369" s="98"/>
      <c r="OJU369" s="98"/>
      <c r="OJV369" s="98"/>
      <c r="OJW369" s="98"/>
      <c r="OJX369" s="98"/>
      <c r="OJY369" s="98"/>
      <c r="OJZ369" s="98"/>
      <c r="OKA369" s="98"/>
      <c r="OKB369" s="98"/>
      <c r="OKC369" s="98"/>
      <c r="OKD369" s="98"/>
      <c r="OKE369" s="98"/>
      <c r="OKF369" s="98"/>
      <c r="OKG369" s="98"/>
      <c r="OKH369" s="98"/>
      <c r="OKI369" s="98"/>
      <c r="OKJ369" s="98"/>
      <c r="OKK369" s="98"/>
      <c r="OKL369" s="98"/>
      <c r="OKM369" s="98"/>
      <c r="OKN369" s="98"/>
      <c r="OKO369" s="98"/>
      <c r="OKP369" s="98"/>
      <c r="OKQ369" s="98"/>
      <c r="OKR369" s="98"/>
      <c r="OKS369" s="98"/>
      <c r="OKT369" s="98"/>
      <c r="OKU369" s="98"/>
      <c r="OKV369" s="98"/>
      <c r="OKW369" s="98"/>
      <c r="OKX369" s="98"/>
      <c r="OKY369" s="98"/>
      <c r="OKZ369" s="98"/>
      <c r="OLA369" s="98"/>
      <c r="OLB369" s="98"/>
      <c r="OLC369" s="98"/>
      <c r="OLD369" s="98"/>
      <c r="OLE369" s="98"/>
      <c r="OLF369" s="98"/>
      <c r="OLG369" s="98"/>
      <c r="OLH369" s="98"/>
      <c r="OLI369" s="98"/>
      <c r="OLJ369" s="98"/>
      <c r="OLK369" s="98"/>
      <c r="OLL369" s="98"/>
      <c r="OLM369" s="98"/>
      <c r="OLN369" s="98"/>
      <c r="OLO369" s="98"/>
      <c r="OLP369" s="98"/>
      <c r="OLQ369" s="98"/>
      <c r="OLR369" s="98"/>
      <c r="OLS369" s="98"/>
      <c r="OLT369" s="98"/>
      <c r="OLU369" s="98"/>
      <c r="OLV369" s="98"/>
      <c r="OLW369" s="98"/>
      <c r="OLX369" s="98"/>
      <c r="OLY369" s="98"/>
      <c r="OLZ369" s="98"/>
      <c r="OMA369" s="98"/>
      <c r="OMB369" s="98"/>
      <c r="OMC369" s="98"/>
      <c r="OMD369" s="98"/>
      <c r="OME369" s="98"/>
      <c r="OMF369" s="98"/>
      <c r="OMG369" s="98"/>
      <c r="OMH369" s="98"/>
      <c r="OMI369" s="98"/>
      <c r="OMJ369" s="98"/>
      <c r="OMK369" s="98"/>
      <c r="OML369" s="98"/>
      <c r="OMM369" s="98"/>
      <c r="OMN369" s="98"/>
      <c r="OMO369" s="98"/>
      <c r="OMP369" s="98"/>
      <c r="OMQ369" s="98"/>
      <c r="OMR369" s="98"/>
      <c r="OMS369" s="98"/>
      <c r="OMT369" s="98"/>
      <c r="OMU369" s="98"/>
      <c r="OMV369" s="98"/>
      <c r="OMW369" s="98"/>
      <c r="OMX369" s="98"/>
      <c r="OMY369" s="98"/>
      <c r="OMZ369" s="98"/>
      <c r="ONA369" s="98"/>
      <c r="ONB369" s="98"/>
      <c r="ONC369" s="98"/>
      <c r="OND369" s="98"/>
      <c r="ONE369" s="98"/>
      <c r="ONF369" s="98"/>
      <c r="ONG369" s="98"/>
      <c r="ONH369" s="98"/>
      <c r="ONI369" s="98"/>
      <c r="ONJ369" s="98"/>
      <c r="ONK369" s="98"/>
      <c r="ONL369" s="98"/>
      <c r="ONM369" s="98"/>
      <c r="ONN369" s="98"/>
      <c r="ONO369" s="98"/>
      <c r="ONP369" s="98"/>
      <c r="ONQ369" s="98"/>
      <c r="ONR369" s="98"/>
      <c r="ONS369" s="98"/>
      <c r="ONT369" s="98"/>
      <c r="ONU369" s="98"/>
      <c r="ONV369" s="98"/>
      <c r="ONW369" s="98"/>
      <c r="ONX369" s="98"/>
      <c r="ONY369" s="98"/>
      <c r="ONZ369" s="98"/>
      <c r="OOA369" s="98"/>
      <c r="OOB369" s="98"/>
      <c r="OOC369" s="98"/>
      <c r="OOD369" s="98"/>
      <c r="OOE369" s="98"/>
      <c r="OOF369" s="98"/>
      <c r="OOG369" s="98"/>
      <c r="OOH369" s="98"/>
      <c r="OOI369" s="98"/>
      <c r="OOJ369" s="98"/>
      <c r="OOK369" s="98"/>
      <c r="OOL369" s="98"/>
      <c r="OOM369" s="98"/>
      <c r="OON369" s="98"/>
      <c r="OOO369" s="98"/>
      <c r="OOP369" s="98"/>
      <c r="OOQ369" s="98"/>
      <c r="OOR369" s="98"/>
      <c r="OOS369" s="98"/>
      <c r="OOT369" s="98"/>
      <c r="OOU369" s="98"/>
      <c r="OOV369" s="98"/>
      <c r="OOW369" s="98"/>
      <c r="OOX369" s="98"/>
      <c r="OOY369" s="98"/>
      <c r="OOZ369" s="98"/>
      <c r="OPA369" s="98"/>
      <c r="OPB369" s="98"/>
      <c r="OPC369" s="98"/>
      <c r="OPD369" s="98"/>
      <c r="OPE369" s="98"/>
      <c r="OPF369" s="98"/>
      <c r="OPG369" s="98"/>
      <c r="OPH369" s="98"/>
      <c r="OPI369" s="98"/>
      <c r="OPJ369" s="98"/>
      <c r="OPK369" s="98"/>
      <c r="OPL369" s="98"/>
      <c r="OPM369" s="98"/>
      <c r="OPN369" s="98"/>
      <c r="OPO369" s="98"/>
      <c r="OPP369" s="98"/>
      <c r="OPQ369" s="98"/>
      <c r="OPR369" s="98"/>
      <c r="OPS369" s="98"/>
      <c r="OPT369" s="98"/>
      <c r="OPU369" s="98"/>
      <c r="OPV369" s="98"/>
      <c r="OPW369" s="98"/>
      <c r="OPX369" s="98"/>
      <c r="OPY369" s="98"/>
      <c r="OPZ369" s="98"/>
      <c r="OQA369" s="98"/>
      <c r="OQB369" s="98"/>
      <c r="OQC369" s="98"/>
      <c r="OQD369" s="98"/>
      <c r="OQE369" s="98"/>
      <c r="OQF369" s="98"/>
      <c r="OQG369" s="98"/>
      <c r="OQH369" s="98"/>
      <c r="OQI369" s="98"/>
      <c r="OQJ369" s="98"/>
      <c r="OQK369" s="98"/>
      <c r="OQL369" s="98"/>
      <c r="OQM369" s="98"/>
      <c r="OQN369" s="98"/>
      <c r="OQO369" s="98"/>
      <c r="OQP369" s="98"/>
      <c r="OQQ369" s="98"/>
      <c r="OQR369" s="98"/>
      <c r="OQS369" s="98"/>
      <c r="OQT369" s="98"/>
      <c r="OQU369" s="98"/>
      <c r="OQV369" s="98"/>
      <c r="OQW369" s="98"/>
      <c r="OQX369" s="98"/>
      <c r="OQY369" s="98"/>
      <c r="OQZ369" s="98"/>
      <c r="ORA369" s="98"/>
      <c r="ORB369" s="98"/>
      <c r="ORC369" s="98"/>
      <c r="ORD369" s="98"/>
      <c r="ORE369" s="98"/>
      <c r="ORF369" s="98"/>
      <c r="ORG369" s="98"/>
      <c r="ORH369" s="98"/>
      <c r="ORI369" s="98"/>
      <c r="ORJ369" s="98"/>
      <c r="ORK369" s="98"/>
      <c r="ORL369" s="98"/>
      <c r="ORM369" s="98"/>
      <c r="ORN369" s="98"/>
      <c r="ORO369" s="98"/>
      <c r="ORP369" s="98"/>
      <c r="ORQ369" s="98"/>
      <c r="ORR369" s="98"/>
      <c r="ORS369" s="98"/>
      <c r="ORT369" s="98"/>
      <c r="ORU369" s="98"/>
      <c r="ORV369" s="98"/>
      <c r="ORW369" s="98"/>
      <c r="ORX369" s="98"/>
      <c r="ORY369" s="98"/>
      <c r="ORZ369" s="98"/>
      <c r="OSA369" s="98"/>
      <c r="OSB369" s="98"/>
      <c r="OSC369" s="98"/>
      <c r="OSD369" s="98"/>
      <c r="OSE369" s="98"/>
      <c r="OSF369" s="98"/>
      <c r="OSG369" s="98"/>
      <c r="OSH369" s="98"/>
      <c r="OSI369" s="98"/>
      <c r="OSJ369" s="98"/>
      <c r="OSK369" s="98"/>
      <c r="OSL369" s="98"/>
      <c r="OSM369" s="98"/>
      <c r="OSN369" s="98"/>
      <c r="OSO369" s="98"/>
      <c r="OSP369" s="98"/>
      <c r="OSQ369" s="98"/>
      <c r="OSR369" s="98"/>
      <c r="OSS369" s="98"/>
      <c r="OST369" s="98"/>
      <c r="OSU369" s="98"/>
      <c r="OSV369" s="98"/>
      <c r="OSW369" s="98"/>
      <c r="OSX369" s="98"/>
      <c r="OSY369" s="98"/>
      <c r="OSZ369" s="98"/>
      <c r="OTA369" s="98"/>
      <c r="OTB369" s="98"/>
      <c r="OTC369" s="98"/>
      <c r="OTD369" s="98"/>
      <c r="OTE369" s="98"/>
      <c r="OTF369" s="98"/>
      <c r="OTG369" s="98"/>
      <c r="OTH369" s="98"/>
      <c r="OTI369" s="98"/>
      <c r="OTJ369" s="98"/>
      <c r="OTK369" s="98"/>
      <c r="OTL369" s="98"/>
      <c r="OTM369" s="98"/>
      <c r="OTN369" s="98"/>
      <c r="OTO369" s="98"/>
      <c r="OTP369" s="98"/>
      <c r="OTQ369" s="98"/>
      <c r="OTR369" s="98"/>
      <c r="OTS369" s="98"/>
      <c r="OTT369" s="98"/>
      <c r="OTU369" s="98"/>
      <c r="OTV369" s="98"/>
      <c r="OTW369" s="98"/>
      <c r="OTX369" s="98"/>
      <c r="OTY369" s="98"/>
      <c r="OTZ369" s="98"/>
      <c r="OUA369" s="98"/>
      <c r="OUB369" s="98"/>
      <c r="OUC369" s="98"/>
      <c r="OUD369" s="98"/>
      <c r="OUE369" s="98"/>
      <c r="OUF369" s="98"/>
      <c r="OUG369" s="98"/>
      <c r="OUH369" s="98"/>
      <c r="OUI369" s="98"/>
      <c r="OUJ369" s="98"/>
      <c r="OUK369" s="98"/>
      <c r="OUL369" s="98"/>
      <c r="OUM369" s="98"/>
      <c r="OUN369" s="98"/>
      <c r="OUO369" s="98"/>
      <c r="OUP369" s="98"/>
      <c r="OUQ369" s="98"/>
      <c r="OUR369" s="98"/>
      <c r="OUS369" s="98"/>
      <c r="OUT369" s="98"/>
      <c r="OUU369" s="98"/>
      <c r="OUV369" s="98"/>
      <c r="OUW369" s="98"/>
      <c r="OUX369" s="98"/>
      <c r="OUY369" s="98"/>
      <c r="OUZ369" s="98"/>
      <c r="OVA369" s="98"/>
      <c r="OVB369" s="98"/>
      <c r="OVC369" s="98"/>
      <c r="OVD369" s="98"/>
      <c r="OVE369" s="98"/>
      <c r="OVF369" s="98"/>
      <c r="OVG369" s="98"/>
      <c r="OVH369" s="98"/>
      <c r="OVI369" s="98"/>
      <c r="OVJ369" s="98"/>
      <c r="OVK369" s="98"/>
      <c r="OVL369" s="98"/>
      <c r="OVM369" s="98"/>
      <c r="OVN369" s="98"/>
      <c r="OVO369" s="98"/>
      <c r="OVP369" s="98"/>
      <c r="OVQ369" s="98"/>
      <c r="OVR369" s="98"/>
      <c r="OVS369" s="98"/>
      <c r="OVT369" s="98"/>
      <c r="OVU369" s="98"/>
      <c r="OVV369" s="98"/>
      <c r="OVW369" s="98"/>
      <c r="OVX369" s="98"/>
      <c r="OVY369" s="98"/>
      <c r="OVZ369" s="98"/>
      <c r="OWA369" s="98"/>
      <c r="OWB369" s="98"/>
      <c r="OWC369" s="98"/>
      <c r="OWD369" s="98"/>
      <c r="OWE369" s="98"/>
      <c r="OWF369" s="98"/>
      <c r="OWG369" s="98"/>
      <c r="OWH369" s="98"/>
      <c r="OWI369" s="98"/>
      <c r="OWJ369" s="98"/>
      <c r="OWK369" s="98"/>
      <c r="OWL369" s="98"/>
      <c r="OWM369" s="98"/>
      <c r="OWN369" s="98"/>
      <c r="OWO369" s="98"/>
      <c r="OWP369" s="98"/>
      <c r="OWQ369" s="98"/>
      <c r="OWR369" s="98"/>
      <c r="OWS369" s="98"/>
      <c r="OWT369" s="98"/>
      <c r="OWU369" s="98"/>
      <c r="OWV369" s="98"/>
      <c r="OWW369" s="98"/>
      <c r="OWX369" s="98"/>
      <c r="OWY369" s="98"/>
      <c r="OWZ369" s="98"/>
      <c r="OXA369" s="98"/>
      <c r="OXB369" s="98"/>
      <c r="OXC369" s="98"/>
      <c r="OXD369" s="98"/>
      <c r="OXE369" s="98"/>
      <c r="OXF369" s="98"/>
      <c r="OXG369" s="98"/>
      <c r="OXH369" s="98"/>
      <c r="OXI369" s="98"/>
      <c r="OXJ369" s="98"/>
      <c r="OXK369" s="98"/>
      <c r="OXL369" s="98"/>
      <c r="OXM369" s="98"/>
      <c r="OXN369" s="98"/>
      <c r="OXO369" s="98"/>
      <c r="OXP369" s="98"/>
      <c r="OXQ369" s="98"/>
      <c r="OXR369" s="98"/>
      <c r="OXS369" s="98"/>
      <c r="OXT369" s="98"/>
      <c r="OXU369" s="98"/>
      <c r="OXV369" s="98"/>
      <c r="OXW369" s="98"/>
      <c r="OXX369" s="98"/>
      <c r="OXY369" s="98"/>
      <c r="OXZ369" s="98"/>
      <c r="OYA369" s="98"/>
      <c r="OYB369" s="98"/>
      <c r="OYC369" s="98"/>
      <c r="OYD369" s="98"/>
      <c r="OYE369" s="98"/>
      <c r="OYF369" s="98"/>
      <c r="OYG369" s="98"/>
      <c r="OYH369" s="98"/>
      <c r="OYI369" s="98"/>
      <c r="OYJ369" s="98"/>
      <c r="OYK369" s="98"/>
      <c r="OYL369" s="98"/>
      <c r="OYM369" s="98"/>
      <c r="OYN369" s="98"/>
      <c r="OYO369" s="98"/>
      <c r="OYP369" s="98"/>
      <c r="OYQ369" s="98"/>
      <c r="OYR369" s="98"/>
      <c r="OYS369" s="98"/>
      <c r="OYT369" s="98"/>
      <c r="OYU369" s="98"/>
      <c r="OYV369" s="98"/>
      <c r="OYW369" s="98"/>
      <c r="OYX369" s="98"/>
      <c r="OYY369" s="98"/>
      <c r="OYZ369" s="98"/>
      <c r="OZA369" s="98"/>
      <c r="OZB369" s="98"/>
      <c r="OZC369" s="98"/>
      <c r="OZD369" s="98"/>
      <c r="OZE369" s="98"/>
      <c r="OZF369" s="98"/>
      <c r="OZG369" s="98"/>
      <c r="OZH369" s="98"/>
      <c r="OZI369" s="98"/>
      <c r="OZJ369" s="98"/>
      <c r="OZK369" s="98"/>
      <c r="OZL369" s="98"/>
      <c r="OZM369" s="98"/>
      <c r="OZN369" s="98"/>
      <c r="OZO369" s="98"/>
      <c r="OZP369" s="98"/>
      <c r="OZQ369" s="98"/>
      <c r="OZR369" s="98"/>
      <c r="OZS369" s="98"/>
      <c r="OZT369" s="98"/>
      <c r="OZU369" s="98"/>
      <c r="OZV369" s="98"/>
      <c r="OZW369" s="98"/>
      <c r="OZX369" s="98"/>
      <c r="OZY369" s="98"/>
      <c r="OZZ369" s="98"/>
      <c r="PAA369" s="98"/>
      <c r="PAB369" s="98"/>
      <c r="PAC369" s="98"/>
      <c r="PAD369" s="98"/>
      <c r="PAE369" s="98"/>
      <c r="PAF369" s="98"/>
      <c r="PAG369" s="98"/>
      <c r="PAH369" s="98"/>
      <c r="PAI369" s="98"/>
      <c r="PAJ369" s="98"/>
      <c r="PAK369" s="98"/>
      <c r="PAL369" s="98"/>
      <c r="PAM369" s="98"/>
      <c r="PAN369" s="98"/>
      <c r="PAO369" s="98"/>
      <c r="PAP369" s="98"/>
      <c r="PAQ369" s="98"/>
      <c r="PAR369" s="98"/>
      <c r="PAS369" s="98"/>
      <c r="PAT369" s="98"/>
      <c r="PAU369" s="98"/>
      <c r="PAV369" s="98"/>
      <c r="PAW369" s="98"/>
      <c r="PAX369" s="98"/>
      <c r="PAY369" s="98"/>
      <c r="PAZ369" s="98"/>
      <c r="PBA369" s="98"/>
      <c r="PBB369" s="98"/>
      <c r="PBC369" s="98"/>
      <c r="PBD369" s="98"/>
      <c r="PBE369" s="98"/>
      <c r="PBF369" s="98"/>
      <c r="PBG369" s="98"/>
      <c r="PBH369" s="98"/>
      <c r="PBI369" s="98"/>
      <c r="PBJ369" s="98"/>
      <c r="PBK369" s="98"/>
      <c r="PBL369" s="98"/>
      <c r="PBM369" s="98"/>
      <c r="PBN369" s="98"/>
      <c r="PBO369" s="98"/>
      <c r="PBP369" s="98"/>
      <c r="PBQ369" s="98"/>
      <c r="PBR369" s="98"/>
      <c r="PBS369" s="98"/>
      <c r="PBT369" s="98"/>
      <c r="PBU369" s="98"/>
      <c r="PBV369" s="98"/>
      <c r="PBW369" s="98"/>
      <c r="PBX369" s="98"/>
      <c r="PBY369" s="98"/>
      <c r="PBZ369" s="98"/>
      <c r="PCA369" s="98"/>
      <c r="PCB369" s="98"/>
      <c r="PCC369" s="98"/>
      <c r="PCD369" s="98"/>
      <c r="PCE369" s="98"/>
      <c r="PCF369" s="98"/>
      <c r="PCG369" s="98"/>
      <c r="PCH369" s="98"/>
      <c r="PCI369" s="98"/>
      <c r="PCJ369" s="98"/>
      <c r="PCK369" s="98"/>
      <c r="PCL369" s="98"/>
      <c r="PCM369" s="98"/>
      <c r="PCN369" s="98"/>
      <c r="PCO369" s="98"/>
      <c r="PCP369" s="98"/>
      <c r="PCQ369" s="98"/>
      <c r="PCR369" s="98"/>
      <c r="PCS369" s="98"/>
      <c r="PCT369" s="98"/>
      <c r="PCU369" s="98"/>
      <c r="PCV369" s="98"/>
      <c r="PCW369" s="98"/>
      <c r="PCX369" s="98"/>
      <c r="PCY369" s="98"/>
      <c r="PCZ369" s="98"/>
      <c r="PDA369" s="98"/>
      <c r="PDB369" s="98"/>
      <c r="PDC369" s="98"/>
      <c r="PDD369" s="98"/>
      <c r="PDE369" s="98"/>
      <c r="PDF369" s="98"/>
      <c r="PDG369" s="98"/>
      <c r="PDH369" s="98"/>
      <c r="PDI369" s="98"/>
      <c r="PDJ369" s="98"/>
      <c r="PDK369" s="98"/>
      <c r="PDL369" s="98"/>
      <c r="PDM369" s="98"/>
      <c r="PDN369" s="98"/>
      <c r="PDO369" s="98"/>
      <c r="PDP369" s="98"/>
      <c r="PDQ369" s="98"/>
      <c r="PDR369" s="98"/>
      <c r="PDS369" s="98"/>
      <c r="PDT369" s="98"/>
      <c r="PDU369" s="98"/>
      <c r="PDV369" s="98"/>
      <c r="PDW369" s="98"/>
      <c r="PDX369" s="98"/>
      <c r="PDY369" s="98"/>
      <c r="PDZ369" s="98"/>
      <c r="PEA369" s="98"/>
      <c r="PEB369" s="98"/>
      <c r="PEC369" s="98"/>
      <c r="PED369" s="98"/>
      <c r="PEE369" s="98"/>
      <c r="PEF369" s="98"/>
      <c r="PEG369" s="98"/>
      <c r="PEH369" s="98"/>
      <c r="PEI369" s="98"/>
      <c r="PEJ369" s="98"/>
      <c r="PEK369" s="98"/>
      <c r="PEL369" s="98"/>
      <c r="PEM369" s="98"/>
      <c r="PEN369" s="98"/>
      <c r="PEO369" s="98"/>
      <c r="PEP369" s="98"/>
      <c r="PEQ369" s="98"/>
      <c r="PER369" s="98"/>
      <c r="PES369" s="98"/>
      <c r="PET369" s="98"/>
      <c r="PEU369" s="98"/>
      <c r="PEV369" s="98"/>
      <c r="PEW369" s="98"/>
      <c r="PEX369" s="98"/>
      <c r="PEY369" s="98"/>
      <c r="PEZ369" s="98"/>
      <c r="PFA369" s="98"/>
      <c r="PFB369" s="98"/>
      <c r="PFC369" s="98"/>
      <c r="PFD369" s="98"/>
      <c r="PFE369" s="98"/>
      <c r="PFF369" s="98"/>
      <c r="PFG369" s="98"/>
      <c r="PFH369" s="98"/>
      <c r="PFI369" s="98"/>
      <c r="PFJ369" s="98"/>
      <c r="PFK369" s="98"/>
      <c r="PFL369" s="98"/>
      <c r="PFM369" s="98"/>
      <c r="PFN369" s="98"/>
      <c r="PFO369" s="98"/>
      <c r="PFP369" s="98"/>
      <c r="PFQ369" s="98"/>
      <c r="PFR369" s="98"/>
      <c r="PFS369" s="98"/>
      <c r="PFT369" s="98"/>
      <c r="PFU369" s="98"/>
      <c r="PFV369" s="98"/>
      <c r="PFW369" s="98"/>
      <c r="PFX369" s="98"/>
      <c r="PFY369" s="98"/>
      <c r="PFZ369" s="98"/>
      <c r="PGA369" s="98"/>
      <c r="PGB369" s="98"/>
      <c r="PGC369" s="98"/>
      <c r="PGD369" s="98"/>
      <c r="PGE369" s="98"/>
      <c r="PGF369" s="98"/>
      <c r="PGG369" s="98"/>
      <c r="PGH369" s="98"/>
      <c r="PGI369" s="98"/>
      <c r="PGJ369" s="98"/>
      <c r="PGK369" s="98"/>
      <c r="PGL369" s="98"/>
      <c r="PGM369" s="98"/>
      <c r="PGN369" s="98"/>
      <c r="PGO369" s="98"/>
      <c r="PGP369" s="98"/>
      <c r="PGQ369" s="98"/>
      <c r="PGR369" s="98"/>
      <c r="PGS369" s="98"/>
      <c r="PGT369" s="98"/>
      <c r="PGU369" s="98"/>
      <c r="PGV369" s="98"/>
      <c r="PGW369" s="98"/>
      <c r="PGX369" s="98"/>
      <c r="PGY369" s="98"/>
      <c r="PGZ369" s="98"/>
      <c r="PHA369" s="98"/>
      <c r="PHB369" s="98"/>
      <c r="PHC369" s="98"/>
      <c r="PHD369" s="98"/>
      <c r="PHE369" s="98"/>
      <c r="PHF369" s="98"/>
      <c r="PHG369" s="98"/>
      <c r="PHH369" s="98"/>
      <c r="PHI369" s="98"/>
      <c r="PHJ369" s="98"/>
      <c r="PHK369" s="98"/>
      <c r="PHL369" s="98"/>
      <c r="PHM369" s="98"/>
      <c r="PHN369" s="98"/>
      <c r="PHO369" s="98"/>
      <c r="PHP369" s="98"/>
      <c r="PHQ369" s="98"/>
      <c r="PHR369" s="98"/>
      <c r="PHS369" s="98"/>
      <c r="PHT369" s="98"/>
      <c r="PHU369" s="98"/>
      <c r="PHV369" s="98"/>
      <c r="PHW369" s="98"/>
      <c r="PHX369" s="98"/>
      <c r="PHY369" s="98"/>
      <c r="PHZ369" s="98"/>
      <c r="PIA369" s="98"/>
      <c r="PIB369" s="98"/>
      <c r="PIC369" s="98"/>
      <c r="PID369" s="98"/>
      <c r="PIE369" s="98"/>
      <c r="PIF369" s="98"/>
      <c r="PIG369" s="98"/>
      <c r="PIH369" s="98"/>
      <c r="PII369" s="98"/>
      <c r="PIJ369" s="98"/>
      <c r="PIK369" s="98"/>
      <c r="PIL369" s="98"/>
      <c r="PIM369" s="98"/>
      <c r="PIN369" s="98"/>
      <c r="PIO369" s="98"/>
      <c r="PIP369" s="98"/>
      <c r="PIQ369" s="98"/>
      <c r="PIR369" s="98"/>
      <c r="PIS369" s="98"/>
      <c r="PIT369" s="98"/>
      <c r="PIU369" s="98"/>
      <c r="PIV369" s="98"/>
      <c r="PIW369" s="98"/>
      <c r="PIX369" s="98"/>
      <c r="PIY369" s="98"/>
      <c r="PIZ369" s="98"/>
      <c r="PJA369" s="98"/>
      <c r="PJB369" s="98"/>
      <c r="PJC369" s="98"/>
      <c r="PJD369" s="98"/>
      <c r="PJE369" s="98"/>
      <c r="PJF369" s="98"/>
      <c r="PJG369" s="98"/>
      <c r="PJH369" s="98"/>
      <c r="PJI369" s="98"/>
      <c r="PJJ369" s="98"/>
      <c r="PJK369" s="98"/>
      <c r="PJL369" s="98"/>
      <c r="PJM369" s="98"/>
      <c r="PJN369" s="98"/>
      <c r="PJO369" s="98"/>
      <c r="PJP369" s="98"/>
      <c r="PJQ369" s="98"/>
      <c r="PJR369" s="98"/>
      <c r="PJS369" s="98"/>
      <c r="PJT369" s="98"/>
      <c r="PJU369" s="98"/>
      <c r="PJV369" s="98"/>
      <c r="PJW369" s="98"/>
      <c r="PJX369" s="98"/>
      <c r="PJY369" s="98"/>
      <c r="PJZ369" s="98"/>
      <c r="PKA369" s="98"/>
      <c r="PKB369" s="98"/>
      <c r="PKC369" s="98"/>
      <c r="PKD369" s="98"/>
      <c r="PKE369" s="98"/>
      <c r="PKF369" s="98"/>
      <c r="PKG369" s="98"/>
      <c r="PKH369" s="98"/>
      <c r="PKI369" s="98"/>
      <c r="PKJ369" s="98"/>
      <c r="PKK369" s="98"/>
      <c r="PKL369" s="98"/>
      <c r="PKM369" s="98"/>
      <c r="PKN369" s="98"/>
      <c r="PKO369" s="98"/>
      <c r="PKP369" s="98"/>
      <c r="PKQ369" s="98"/>
      <c r="PKR369" s="98"/>
      <c r="PKS369" s="98"/>
      <c r="PKT369" s="98"/>
      <c r="PKU369" s="98"/>
      <c r="PKV369" s="98"/>
      <c r="PKW369" s="98"/>
      <c r="PKX369" s="98"/>
      <c r="PKY369" s="98"/>
      <c r="PKZ369" s="98"/>
      <c r="PLA369" s="98"/>
      <c r="PLB369" s="98"/>
      <c r="PLC369" s="98"/>
      <c r="PLD369" s="98"/>
      <c r="PLE369" s="98"/>
      <c r="PLF369" s="98"/>
      <c r="PLG369" s="98"/>
      <c r="PLH369" s="98"/>
      <c r="PLI369" s="98"/>
      <c r="PLJ369" s="98"/>
      <c r="PLK369" s="98"/>
      <c r="PLL369" s="98"/>
      <c r="PLM369" s="98"/>
      <c r="PLN369" s="98"/>
      <c r="PLO369" s="98"/>
      <c r="PLP369" s="98"/>
      <c r="PLQ369" s="98"/>
      <c r="PLR369" s="98"/>
      <c r="PLS369" s="98"/>
      <c r="PLT369" s="98"/>
      <c r="PLU369" s="98"/>
      <c r="PLV369" s="98"/>
      <c r="PLW369" s="98"/>
      <c r="PLX369" s="98"/>
      <c r="PLY369" s="98"/>
      <c r="PLZ369" s="98"/>
      <c r="PMA369" s="98"/>
      <c r="PMB369" s="98"/>
      <c r="PMC369" s="98"/>
      <c r="PMD369" s="98"/>
      <c r="PME369" s="98"/>
      <c r="PMF369" s="98"/>
      <c r="PMG369" s="98"/>
      <c r="PMH369" s="98"/>
      <c r="PMI369" s="98"/>
      <c r="PMJ369" s="98"/>
      <c r="PMK369" s="98"/>
      <c r="PML369" s="98"/>
      <c r="PMM369" s="98"/>
      <c r="PMN369" s="98"/>
      <c r="PMO369" s="98"/>
      <c r="PMP369" s="98"/>
      <c r="PMQ369" s="98"/>
      <c r="PMR369" s="98"/>
      <c r="PMS369" s="98"/>
      <c r="PMT369" s="98"/>
      <c r="PMU369" s="98"/>
      <c r="PMV369" s="98"/>
      <c r="PMW369" s="98"/>
      <c r="PMX369" s="98"/>
      <c r="PMY369" s="98"/>
      <c r="PMZ369" s="98"/>
      <c r="PNA369" s="98"/>
      <c r="PNB369" s="98"/>
      <c r="PNC369" s="98"/>
      <c r="PND369" s="98"/>
      <c r="PNE369" s="98"/>
      <c r="PNF369" s="98"/>
      <c r="PNG369" s="98"/>
      <c r="PNH369" s="98"/>
      <c r="PNI369" s="98"/>
      <c r="PNJ369" s="98"/>
      <c r="PNK369" s="98"/>
      <c r="PNL369" s="98"/>
      <c r="PNM369" s="98"/>
      <c r="PNN369" s="98"/>
      <c r="PNO369" s="98"/>
      <c r="PNP369" s="98"/>
      <c r="PNQ369" s="98"/>
      <c r="PNR369" s="98"/>
      <c r="PNS369" s="98"/>
      <c r="PNT369" s="98"/>
      <c r="PNU369" s="98"/>
      <c r="PNV369" s="98"/>
      <c r="PNW369" s="98"/>
      <c r="PNX369" s="98"/>
      <c r="PNY369" s="98"/>
      <c r="PNZ369" s="98"/>
      <c r="POA369" s="98"/>
      <c r="POB369" s="98"/>
      <c r="POC369" s="98"/>
      <c r="POD369" s="98"/>
      <c r="POE369" s="98"/>
      <c r="POF369" s="98"/>
      <c r="POG369" s="98"/>
      <c r="POH369" s="98"/>
      <c r="POI369" s="98"/>
      <c r="POJ369" s="98"/>
      <c r="POK369" s="98"/>
      <c r="POL369" s="98"/>
      <c r="POM369" s="98"/>
      <c r="PON369" s="98"/>
      <c r="POO369" s="98"/>
      <c r="POP369" s="98"/>
      <c r="POQ369" s="98"/>
      <c r="POR369" s="98"/>
      <c r="POS369" s="98"/>
      <c r="POT369" s="98"/>
      <c r="POU369" s="98"/>
      <c r="POV369" s="98"/>
      <c r="POW369" s="98"/>
      <c r="POX369" s="98"/>
      <c r="POY369" s="98"/>
      <c r="POZ369" s="98"/>
      <c r="PPA369" s="98"/>
      <c r="PPB369" s="98"/>
      <c r="PPC369" s="98"/>
      <c r="PPD369" s="98"/>
      <c r="PPE369" s="98"/>
      <c r="PPF369" s="98"/>
      <c r="PPG369" s="98"/>
      <c r="PPH369" s="98"/>
      <c r="PPI369" s="98"/>
      <c r="PPJ369" s="98"/>
      <c r="PPK369" s="98"/>
      <c r="PPL369" s="98"/>
      <c r="PPM369" s="98"/>
      <c r="PPN369" s="98"/>
      <c r="PPO369" s="98"/>
      <c r="PPP369" s="98"/>
      <c r="PPQ369" s="98"/>
      <c r="PPR369" s="98"/>
      <c r="PPS369" s="98"/>
      <c r="PPT369" s="98"/>
      <c r="PPU369" s="98"/>
      <c r="PPV369" s="98"/>
      <c r="PPW369" s="98"/>
      <c r="PPX369" s="98"/>
      <c r="PPY369" s="98"/>
      <c r="PPZ369" s="98"/>
      <c r="PQA369" s="98"/>
      <c r="PQB369" s="98"/>
      <c r="PQC369" s="98"/>
      <c r="PQD369" s="98"/>
      <c r="PQE369" s="98"/>
      <c r="PQF369" s="98"/>
      <c r="PQG369" s="98"/>
      <c r="PQH369" s="98"/>
      <c r="PQI369" s="98"/>
      <c r="PQJ369" s="98"/>
      <c r="PQK369" s="98"/>
      <c r="PQL369" s="98"/>
      <c r="PQM369" s="98"/>
      <c r="PQN369" s="98"/>
      <c r="PQO369" s="98"/>
      <c r="PQP369" s="98"/>
      <c r="PQQ369" s="98"/>
      <c r="PQR369" s="98"/>
      <c r="PQS369" s="98"/>
      <c r="PQT369" s="98"/>
      <c r="PQU369" s="98"/>
      <c r="PQV369" s="98"/>
      <c r="PQW369" s="98"/>
      <c r="PQX369" s="98"/>
      <c r="PQY369" s="98"/>
      <c r="PQZ369" s="98"/>
      <c r="PRA369" s="98"/>
      <c r="PRB369" s="98"/>
      <c r="PRC369" s="98"/>
      <c r="PRD369" s="98"/>
      <c r="PRE369" s="98"/>
      <c r="PRF369" s="98"/>
      <c r="PRG369" s="98"/>
      <c r="PRH369" s="98"/>
      <c r="PRI369" s="98"/>
      <c r="PRJ369" s="98"/>
      <c r="PRK369" s="98"/>
      <c r="PRL369" s="98"/>
      <c r="PRM369" s="98"/>
      <c r="PRN369" s="98"/>
      <c r="PRO369" s="98"/>
      <c r="PRP369" s="98"/>
      <c r="PRQ369" s="98"/>
      <c r="PRR369" s="98"/>
      <c r="PRS369" s="98"/>
      <c r="PRT369" s="98"/>
      <c r="PRU369" s="98"/>
      <c r="PRV369" s="98"/>
      <c r="PRW369" s="98"/>
      <c r="PRX369" s="98"/>
      <c r="PRY369" s="98"/>
      <c r="PRZ369" s="98"/>
      <c r="PSA369" s="98"/>
      <c r="PSB369" s="98"/>
      <c r="PSC369" s="98"/>
      <c r="PSD369" s="98"/>
      <c r="PSE369" s="98"/>
      <c r="PSF369" s="98"/>
      <c r="PSG369" s="98"/>
      <c r="PSH369" s="98"/>
      <c r="PSI369" s="98"/>
      <c r="PSJ369" s="98"/>
      <c r="PSK369" s="98"/>
      <c r="PSL369" s="98"/>
      <c r="PSM369" s="98"/>
      <c r="PSN369" s="98"/>
      <c r="PSO369" s="98"/>
      <c r="PSP369" s="98"/>
      <c r="PSQ369" s="98"/>
      <c r="PSR369" s="98"/>
      <c r="PSS369" s="98"/>
      <c r="PST369" s="98"/>
      <c r="PSU369" s="98"/>
      <c r="PSV369" s="98"/>
      <c r="PSW369" s="98"/>
      <c r="PSX369" s="98"/>
      <c r="PSY369" s="98"/>
      <c r="PSZ369" s="98"/>
      <c r="PTA369" s="98"/>
      <c r="PTB369" s="98"/>
      <c r="PTC369" s="98"/>
      <c r="PTD369" s="98"/>
      <c r="PTE369" s="98"/>
      <c r="PTF369" s="98"/>
      <c r="PTG369" s="98"/>
      <c r="PTH369" s="98"/>
      <c r="PTI369" s="98"/>
      <c r="PTJ369" s="98"/>
      <c r="PTK369" s="98"/>
      <c r="PTL369" s="98"/>
      <c r="PTM369" s="98"/>
      <c r="PTN369" s="98"/>
      <c r="PTO369" s="98"/>
      <c r="PTP369" s="98"/>
      <c r="PTQ369" s="98"/>
      <c r="PTR369" s="98"/>
      <c r="PTS369" s="98"/>
      <c r="PTT369" s="98"/>
      <c r="PTU369" s="98"/>
      <c r="PTV369" s="98"/>
      <c r="PTW369" s="98"/>
      <c r="PTX369" s="98"/>
      <c r="PTY369" s="98"/>
      <c r="PTZ369" s="98"/>
      <c r="PUA369" s="98"/>
      <c r="PUB369" s="98"/>
      <c r="PUC369" s="98"/>
      <c r="PUD369" s="98"/>
      <c r="PUE369" s="98"/>
      <c r="PUF369" s="98"/>
      <c r="PUG369" s="98"/>
      <c r="PUH369" s="98"/>
      <c r="PUI369" s="98"/>
      <c r="PUJ369" s="98"/>
      <c r="PUK369" s="98"/>
      <c r="PUL369" s="98"/>
      <c r="PUM369" s="98"/>
      <c r="PUN369" s="98"/>
      <c r="PUO369" s="98"/>
      <c r="PUP369" s="98"/>
      <c r="PUQ369" s="98"/>
      <c r="PUR369" s="98"/>
      <c r="PUS369" s="98"/>
      <c r="PUT369" s="98"/>
      <c r="PUU369" s="98"/>
      <c r="PUV369" s="98"/>
      <c r="PUW369" s="98"/>
      <c r="PUX369" s="98"/>
      <c r="PUY369" s="98"/>
      <c r="PUZ369" s="98"/>
      <c r="PVA369" s="98"/>
      <c r="PVB369" s="98"/>
      <c r="PVC369" s="98"/>
      <c r="PVD369" s="98"/>
      <c r="PVE369" s="98"/>
      <c r="PVF369" s="98"/>
      <c r="PVG369" s="98"/>
      <c r="PVH369" s="98"/>
      <c r="PVI369" s="98"/>
      <c r="PVJ369" s="98"/>
      <c r="PVK369" s="98"/>
      <c r="PVL369" s="98"/>
      <c r="PVM369" s="98"/>
      <c r="PVN369" s="98"/>
      <c r="PVO369" s="98"/>
      <c r="PVP369" s="98"/>
      <c r="PVQ369" s="98"/>
      <c r="PVR369" s="98"/>
      <c r="PVS369" s="98"/>
      <c r="PVT369" s="98"/>
      <c r="PVU369" s="98"/>
      <c r="PVV369" s="98"/>
      <c r="PVW369" s="98"/>
      <c r="PVX369" s="98"/>
      <c r="PVY369" s="98"/>
      <c r="PVZ369" s="98"/>
      <c r="PWA369" s="98"/>
      <c r="PWB369" s="98"/>
      <c r="PWC369" s="98"/>
      <c r="PWD369" s="98"/>
      <c r="PWE369" s="98"/>
      <c r="PWF369" s="98"/>
      <c r="PWG369" s="98"/>
      <c r="PWH369" s="98"/>
      <c r="PWI369" s="98"/>
      <c r="PWJ369" s="98"/>
      <c r="PWK369" s="98"/>
      <c r="PWL369" s="98"/>
      <c r="PWM369" s="98"/>
      <c r="PWN369" s="98"/>
      <c r="PWO369" s="98"/>
      <c r="PWP369" s="98"/>
      <c r="PWQ369" s="98"/>
      <c r="PWR369" s="98"/>
      <c r="PWS369" s="98"/>
      <c r="PWT369" s="98"/>
      <c r="PWU369" s="98"/>
      <c r="PWV369" s="98"/>
      <c r="PWW369" s="98"/>
      <c r="PWX369" s="98"/>
      <c r="PWY369" s="98"/>
      <c r="PWZ369" s="98"/>
      <c r="PXA369" s="98"/>
      <c r="PXB369" s="98"/>
      <c r="PXC369" s="98"/>
      <c r="PXD369" s="98"/>
      <c r="PXE369" s="98"/>
      <c r="PXF369" s="98"/>
      <c r="PXG369" s="98"/>
      <c r="PXH369" s="98"/>
      <c r="PXI369" s="98"/>
      <c r="PXJ369" s="98"/>
      <c r="PXK369" s="98"/>
      <c r="PXL369" s="98"/>
      <c r="PXM369" s="98"/>
      <c r="PXN369" s="98"/>
      <c r="PXO369" s="98"/>
      <c r="PXP369" s="98"/>
      <c r="PXQ369" s="98"/>
      <c r="PXR369" s="98"/>
      <c r="PXS369" s="98"/>
      <c r="PXT369" s="98"/>
      <c r="PXU369" s="98"/>
      <c r="PXV369" s="98"/>
      <c r="PXW369" s="98"/>
      <c r="PXX369" s="98"/>
      <c r="PXY369" s="98"/>
      <c r="PXZ369" s="98"/>
      <c r="PYA369" s="98"/>
      <c r="PYB369" s="98"/>
      <c r="PYC369" s="98"/>
      <c r="PYD369" s="98"/>
      <c r="PYE369" s="98"/>
      <c r="PYF369" s="98"/>
      <c r="PYG369" s="98"/>
      <c r="PYH369" s="98"/>
      <c r="PYI369" s="98"/>
      <c r="PYJ369" s="98"/>
      <c r="PYK369" s="98"/>
      <c r="PYL369" s="98"/>
      <c r="PYM369" s="98"/>
      <c r="PYN369" s="98"/>
      <c r="PYO369" s="98"/>
      <c r="PYP369" s="98"/>
      <c r="PYQ369" s="98"/>
      <c r="PYR369" s="98"/>
      <c r="PYS369" s="98"/>
      <c r="PYT369" s="98"/>
      <c r="PYU369" s="98"/>
      <c r="PYV369" s="98"/>
      <c r="PYW369" s="98"/>
      <c r="PYX369" s="98"/>
      <c r="PYY369" s="98"/>
      <c r="PYZ369" s="98"/>
      <c r="PZA369" s="98"/>
      <c r="PZB369" s="98"/>
      <c r="PZC369" s="98"/>
      <c r="PZD369" s="98"/>
      <c r="PZE369" s="98"/>
      <c r="PZF369" s="98"/>
      <c r="PZG369" s="98"/>
      <c r="PZH369" s="98"/>
      <c r="PZI369" s="98"/>
      <c r="PZJ369" s="98"/>
      <c r="PZK369" s="98"/>
      <c r="PZL369" s="98"/>
      <c r="PZM369" s="98"/>
      <c r="PZN369" s="98"/>
      <c r="PZO369" s="98"/>
      <c r="PZP369" s="98"/>
      <c r="PZQ369" s="98"/>
      <c r="PZR369" s="98"/>
      <c r="PZS369" s="98"/>
      <c r="PZT369" s="98"/>
      <c r="PZU369" s="98"/>
      <c r="PZV369" s="98"/>
      <c r="PZW369" s="98"/>
      <c r="PZX369" s="98"/>
      <c r="PZY369" s="98"/>
      <c r="PZZ369" s="98"/>
      <c r="QAA369" s="98"/>
      <c r="QAB369" s="98"/>
      <c r="QAC369" s="98"/>
      <c r="QAD369" s="98"/>
      <c r="QAE369" s="98"/>
      <c r="QAF369" s="98"/>
      <c r="QAG369" s="98"/>
      <c r="QAH369" s="98"/>
      <c r="QAI369" s="98"/>
      <c r="QAJ369" s="98"/>
      <c r="QAK369" s="98"/>
      <c r="QAL369" s="98"/>
      <c r="QAM369" s="98"/>
      <c r="QAN369" s="98"/>
      <c r="QAO369" s="98"/>
      <c r="QAP369" s="98"/>
      <c r="QAQ369" s="98"/>
      <c r="QAR369" s="98"/>
      <c r="QAS369" s="98"/>
      <c r="QAT369" s="98"/>
      <c r="QAU369" s="98"/>
      <c r="QAV369" s="98"/>
      <c r="QAW369" s="98"/>
      <c r="QAX369" s="98"/>
      <c r="QAY369" s="98"/>
      <c r="QAZ369" s="98"/>
      <c r="QBA369" s="98"/>
      <c r="QBB369" s="98"/>
      <c r="QBC369" s="98"/>
      <c r="QBD369" s="98"/>
      <c r="QBE369" s="98"/>
      <c r="QBF369" s="98"/>
      <c r="QBG369" s="98"/>
      <c r="QBH369" s="98"/>
      <c r="QBI369" s="98"/>
      <c r="QBJ369" s="98"/>
      <c r="QBK369" s="98"/>
      <c r="QBL369" s="98"/>
      <c r="QBM369" s="98"/>
      <c r="QBN369" s="98"/>
      <c r="QBO369" s="98"/>
      <c r="QBP369" s="98"/>
      <c r="QBQ369" s="98"/>
      <c r="QBR369" s="98"/>
      <c r="QBS369" s="98"/>
      <c r="QBT369" s="98"/>
      <c r="QBU369" s="98"/>
      <c r="QBV369" s="98"/>
      <c r="QBW369" s="98"/>
      <c r="QBX369" s="98"/>
      <c r="QBY369" s="98"/>
      <c r="QBZ369" s="98"/>
      <c r="QCA369" s="98"/>
      <c r="QCB369" s="98"/>
      <c r="QCC369" s="98"/>
      <c r="QCD369" s="98"/>
      <c r="QCE369" s="98"/>
      <c r="QCF369" s="98"/>
      <c r="QCG369" s="98"/>
      <c r="QCH369" s="98"/>
      <c r="QCI369" s="98"/>
      <c r="QCJ369" s="98"/>
      <c r="QCK369" s="98"/>
      <c r="QCL369" s="98"/>
      <c r="QCM369" s="98"/>
      <c r="QCN369" s="98"/>
      <c r="QCO369" s="98"/>
      <c r="QCP369" s="98"/>
      <c r="QCQ369" s="98"/>
      <c r="QCR369" s="98"/>
      <c r="QCS369" s="98"/>
      <c r="QCT369" s="98"/>
      <c r="QCU369" s="98"/>
      <c r="QCV369" s="98"/>
      <c r="QCW369" s="98"/>
      <c r="QCX369" s="98"/>
      <c r="QCY369" s="98"/>
      <c r="QCZ369" s="98"/>
      <c r="QDA369" s="98"/>
      <c r="QDB369" s="98"/>
      <c r="QDC369" s="98"/>
      <c r="QDD369" s="98"/>
      <c r="QDE369" s="98"/>
      <c r="QDF369" s="98"/>
      <c r="QDG369" s="98"/>
      <c r="QDH369" s="98"/>
      <c r="QDI369" s="98"/>
      <c r="QDJ369" s="98"/>
      <c r="QDK369" s="98"/>
      <c r="QDL369" s="98"/>
      <c r="QDM369" s="98"/>
      <c r="QDN369" s="98"/>
      <c r="QDO369" s="98"/>
      <c r="QDP369" s="98"/>
      <c r="QDQ369" s="98"/>
      <c r="QDR369" s="98"/>
      <c r="QDS369" s="98"/>
      <c r="QDT369" s="98"/>
      <c r="QDU369" s="98"/>
      <c r="QDV369" s="98"/>
      <c r="QDW369" s="98"/>
      <c r="QDX369" s="98"/>
      <c r="QDY369" s="98"/>
      <c r="QDZ369" s="98"/>
      <c r="QEA369" s="98"/>
      <c r="QEB369" s="98"/>
      <c r="QEC369" s="98"/>
      <c r="QED369" s="98"/>
      <c r="QEE369" s="98"/>
      <c r="QEF369" s="98"/>
      <c r="QEG369" s="98"/>
      <c r="QEH369" s="98"/>
      <c r="QEI369" s="98"/>
      <c r="QEJ369" s="98"/>
      <c r="QEK369" s="98"/>
      <c r="QEL369" s="98"/>
      <c r="QEM369" s="98"/>
      <c r="QEN369" s="98"/>
      <c r="QEO369" s="98"/>
      <c r="QEP369" s="98"/>
      <c r="QEQ369" s="98"/>
      <c r="QER369" s="98"/>
      <c r="QES369" s="98"/>
      <c r="QET369" s="98"/>
      <c r="QEU369" s="98"/>
      <c r="QEV369" s="98"/>
      <c r="QEW369" s="98"/>
      <c r="QEX369" s="98"/>
      <c r="QEY369" s="98"/>
      <c r="QEZ369" s="98"/>
      <c r="QFA369" s="98"/>
      <c r="QFB369" s="98"/>
      <c r="QFC369" s="98"/>
      <c r="QFD369" s="98"/>
      <c r="QFE369" s="98"/>
      <c r="QFF369" s="98"/>
      <c r="QFG369" s="98"/>
      <c r="QFH369" s="98"/>
      <c r="QFI369" s="98"/>
      <c r="QFJ369" s="98"/>
      <c r="QFK369" s="98"/>
      <c r="QFL369" s="98"/>
      <c r="QFM369" s="98"/>
      <c r="QFN369" s="98"/>
      <c r="QFO369" s="98"/>
      <c r="QFP369" s="98"/>
      <c r="QFQ369" s="98"/>
      <c r="QFR369" s="98"/>
      <c r="QFS369" s="98"/>
      <c r="QFT369" s="98"/>
      <c r="QFU369" s="98"/>
      <c r="QFV369" s="98"/>
      <c r="QFW369" s="98"/>
      <c r="QFX369" s="98"/>
      <c r="QFY369" s="98"/>
      <c r="QFZ369" s="98"/>
      <c r="QGA369" s="98"/>
      <c r="QGB369" s="98"/>
      <c r="QGC369" s="98"/>
      <c r="QGD369" s="98"/>
      <c r="QGE369" s="98"/>
      <c r="QGF369" s="98"/>
      <c r="QGG369" s="98"/>
      <c r="QGH369" s="98"/>
      <c r="QGI369" s="98"/>
      <c r="QGJ369" s="98"/>
      <c r="QGK369" s="98"/>
      <c r="QGL369" s="98"/>
      <c r="QGM369" s="98"/>
      <c r="QGN369" s="98"/>
      <c r="QGO369" s="98"/>
      <c r="QGP369" s="98"/>
      <c r="QGQ369" s="98"/>
      <c r="QGR369" s="98"/>
      <c r="QGS369" s="98"/>
      <c r="QGT369" s="98"/>
      <c r="QGU369" s="98"/>
      <c r="QGV369" s="98"/>
      <c r="QGW369" s="98"/>
      <c r="QGX369" s="98"/>
      <c r="QGY369" s="98"/>
      <c r="QGZ369" s="98"/>
      <c r="QHA369" s="98"/>
      <c r="QHB369" s="98"/>
      <c r="QHC369" s="98"/>
      <c r="QHD369" s="98"/>
      <c r="QHE369" s="98"/>
      <c r="QHF369" s="98"/>
      <c r="QHG369" s="98"/>
      <c r="QHH369" s="98"/>
      <c r="QHI369" s="98"/>
      <c r="QHJ369" s="98"/>
      <c r="QHK369" s="98"/>
      <c r="QHL369" s="98"/>
      <c r="QHM369" s="98"/>
      <c r="QHN369" s="98"/>
      <c r="QHO369" s="98"/>
      <c r="QHP369" s="98"/>
      <c r="QHQ369" s="98"/>
      <c r="QHR369" s="98"/>
      <c r="QHS369" s="98"/>
      <c r="QHT369" s="98"/>
      <c r="QHU369" s="98"/>
      <c r="QHV369" s="98"/>
      <c r="QHW369" s="98"/>
      <c r="QHX369" s="98"/>
      <c r="QHY369" s="98"/>
      <c r="QHZ369" s="98"/>
      <c r="QIA369" s="98"/>
      <c r="QIB369" s="98"/>
      <c r="QIC369" s="98"/>
      <c r="QID369" s="98"/>
      <c r="QIE369" s="98"/>
      <c r="QIF369" s="98"/>
      <c r="QIG369" s="98"/>
      <c r="QIH369" s="98"/>
      <c r="QII369" s="98"/>
      <c r="QIJ369" s="98"/>
      <c r="QIK369" s="98"/>
      <c r="QIL369" s="98"/>
      <c r="QIM369" s="98"/>
      <c r="QIN369" s="98"/>
      <c r="QIO369" s="98"/>
      <c r="QIP369" s="98"/>
      <c r="QIQ369" s="98"/>
      <c r="QIR369" s="98"/>
      <c r="QIS369" s="98"/>
      <c r="QIT369" s="98"/>
      <c r="QIU369" s="98"/>
      <c r="QIV369" s="98"/>
      <c r="QIW369" s="98"/>
      <c r="QIX369" s="98"/>
      <c r="QIY369" s="98"/>
      <c r="QIZ369" s="98"/>
      <c r="QJA369" s="98"/>
      <c r="QJB369" s="98"/>
      <c r="QJC369" s="98"/>
      <c r="QJD369" s="98"/>
      <c r="QJE369" s="98"/>
      <c r="QJF369" s="98"/>
      <c r="QJG369" s="98"/>
      <c r="QJH369" s="98"/>
      <c r="QJI369" s="98"/>
      <c r="QJJ369" s="98"/>
      <c r="QJK369" s="98"/>
      <c r="QJL369" s="98"/>
      <c r="QJM369" s="98"/>
      <c r="QJN369" s="98"/>
      <c r="QJO369" s="98"/>
      <c r="QJP369" s="98"/>
      <c r="QJQ369" s="98"/>
      <c r="QJR369" s="98"/>
      <c r="QJS369" s="98"/>
      <c r="QJT369" s="98"/>
      <c r="QJU369" s="98"/>
      <c r="QJV369" s="98"/>
      <c r="QJW369" s="98"/>
      <c r="QJX369" s="98"/>
      <c r="QJY369" s="98"/>
      <c r="QJZ369" s="98"/>
      <c r="QKA369" s="98"/>
      <c r="QKB369" s="98"/>
      <c r="QKC369" s="98"/>
      <c r="QKD369" s="98"/>
      <c r="QKE369" s="98"/>
      <c r="QKF369" s="98"/>
      <c r="QKG369" s="98"/>
      <c r="QKH369" s="98"/>
      <c r="QKI369" s="98"/>
      <c r="QKJ369" s="98"/>
      <c r="QKK369" s="98"/>
      <c r="QKL369" s="98"/>
      <c r="QKM369" s="98"/>
      <c r="QKN369" s="98"/>
      <c r="QKO369" s="98"/>
      <c r="QKP369" s="98"/>
      <c r="QKQ369" s="98"/>
      <c r="QKR369" s="98"/>
      <c r="QKS369" s="98"/>
      <c r="QKT369" s="98"/>
      <c r="QKU369" s="98"/>
      <c r="QKV369" s="98"/>
      <c r="QKW369" s="98"/>
      <c r="QKX369" s="98"/>
      <c r="QKY369" s="98"/>
      <c r="QKZ369" s="98"/>
      <c r="QLA369" s="98"/>
      <c r="QLB369" s="98"/>
      <c r="QLC369" s="98"/>
      <c r="QLD369" s="98"/>
      <c r="QLE369" s="98"/>
      <c r="QLF369" s="98"/>
      <c r="QLG369" s="98"/>
      <c r="QLH369" s="98"/>
      <c r="QLI369" s="98"/>
      <c r="QLJ369" s="98"/>
      <c r="QLK369" s="98"/>
      <c r="QLL369" s="98"/>
      <c r="QLM369" s="98"/>
      <c r="QLN369" s="98"/>
      <c r="QLO369" s="98"/>
      <c r="QLP369" s="98"/>
      <c r="QLQ369" s="98"/>
      <c r="QLR369" s="98"/>
      <c r="QLS369" s="98"/>
      <c r="QLT369" s="98"/>
      <c r="QLU369" s="98"/>
      <c r="QLV369" s="98"/>
      <c r="QLW369" s="98"/>
      <c r="QLX369" s="98"/>
      <c r="QLY369" s="98"/>
      <c r="QLZ369" s="98"/>
      <c r="QMA369" s="98"/>
      <c r="QMB369" s="98"/>
      <c r="QMC369" s="98"/>
      <c r="QMD369" s="98"/>
      <c r="QME369" s="98"/>
      <c r="QMF369" s="98"/>
      <c r="QMG369" s="98"/>
      <c r="QMH369" s="98"/>
      <c r="QMI369" s="98"/>
      <c r="QMJ369" s="98"/>
      <c r="QMK369" s="98"/>
      <c r="QML369" s="98"/>
      <c r="QMM369" s="98"/>
      <c r="QMN369" s="98"/>
      <c r="QMO369" s="98"/>
      <c r="QMP369" s="98"/>
      <c r="QMQ369" s="98"/>
      <c r="QMR369" s="98"/>
      <c r="QMS369" s="98"/>
      <c r="QMT369" s="98"/>
      <c r="QMU369" s="98"/>
      <c r="QMV369" s="98"/>
      <c r="QMW369" s="98"/>
      <c r="QMX369" s="98"/>
      <c r="QMY369" s="98"/>
      <c r="QMZ369" s="98"/>
      <c r="QNA369" s="98"/>
      <c r="QNB369" s="98"/>
      <c r="QNC369" s="98"/>
      <c r="QND369" s="98"/>
      <c r="QNE369" s="98"/>
      <c r="QNF369" s="98"/>
      <c r="QNG369" s="98"/>
      <c r="QNH369" s="98"/>
      <c r="QNI369" s="98"/>
      <c r="QNJ369" s="98"/>
      <c r="QNK369" s="98"/>
      <c r="QNL369" s="98"/>
      <c r="QNM369" s="98"/>
      <c r="QNN369" s="98"/>
      <c r="QNO369" s="98"/>
      <c r="QNP369" s="98"/>
      <c r="QNQ369" s="98"/>
      <c r="QNR369" s="98"/>
      <c r="QNS369" s="98"/>
      <c r="QNT369" s="98"/>
      <c r="QNU369" s="98"/>
      <c r="QNV369" s="98"/>
      <c r="QNW369" s="98"/>
      <c r="QNX369" s="98"/>
      <c r="QNY369" s="98"/>
      <c r="QNZ369" s="98"/>
      <c r="QOA369" s="98"/>
      <c r="QOB369" s="98"/>
      <c r="QOC369" s="98"/>
      <c r="QOD369" s="98"/>
      <c r="QOE369" s="98"/>
      <c r="QOF369" s="98"/>
      <c r="QOG369" s="98"/>
      <c r="QOH369" s="98"/>
      <c r="QOI369" s="98"/>
      <c r="QOJ369" s="98"/>
      <c r="QOK369" s="98"/>
      <c r="QOL369" s="98"/>
      <c r="QOM369" s="98"/>
      <c r="QON369" s="98"/>
      <c r="QOO369" s="98"/>
      <c r="QOP369" s="98"/>
      <c r="QOQ369" s="98"/>
      <c r="QOR369" s="98"/>
      <c r="QOS369" s="98"/>
      <c r="QOT369" s="98"/>
      <c r="QOU369" s="98"/>
      <c r="QOV369" s="98"/>
      <c r="QOW369" s="98"/>
      <c r="QOX369" s="98"/>
      <c r="QOY369" s="98"/>
      <c r="QOZ369" s="98"/>
      <c r="QPA369" s="98"/>
      <c r="QPB369" s="98"/>
      <c r="QPC369" s="98"/>
      <c r="QPD369" s="98"/>
      <c r="QPE369" s="98"/>
      <c r="QPF369" s="98"/>
      <c r="QPG369" s="98"/>
      <c r="QPH369" s="98"/>
      <c r="QPI369" s="98"/>
      <c r="QPJ369" s="98"/>
      <c r="QPK369" s="98"/>
      <c r="QPL369" s="98"/>
      <c r="QPM369" s="98"/>
      <c r="QPN369" s="98"/>
      <c r="QPO369" s="98"/>
      <c r="QPP369" s="98"/>
      <c r="QPQ369" s="98"/>
      <c r="QPR369" s="98"/>
      <c r="QPS369" s="98"/>
      <c r="QPT369" s="98"/>
      <c r="QPU369" s="98"/>
      <c r="QPV369" s="98"/>
      <c r="QPW369" s="98"/>
      <c r="QPX369" s="98"/>
      <c r="QPY369" s="98"/>
      <c r="QPZ369" s="98"/>
      <c r="QQA369" s="98"/>
      <c r="QQB369" s="98"/>
      <c r="QQC369" s="98"/>
      <c r="QQD369" s="98"/>
      <c r="QQE369" s="98"/>
      <c r="QQF369" s="98"/>
      <c r="QQG369" s="98"/>
      <c r="QQH369" s="98"/>
      <c r="QQI369" s="98"/>
      <c r="QQJ369" s="98"/>
      <c r="QQK369" s="98"/>
      <c r="QQL369" s="98"/>
      <c r="QQM369" s="98"/>
      <c r="QQN369" s="98"/>
      <c r="QQO369" s="98"/>
      <c r="QQP369" s="98"/>
      <c r="QQQ369" s="98"/>
      <c r="QQR369" s="98"/>
      <c r="QQS369" s="98"/>
      <c r="QQT369" s="98"/>
      <c r="QQU369" s="98"/>
      <c r="QQV369" s="98"/>
      <c r="QQW369" s="98"/>
      <c r="QQX369" s="98"/>
      <c r="QQY369" s="98"/>
      <c r="QQZ369" s="98"/>
      <c r="QRA369" s="98"/>
      <c r="QRB369" s="98"/>
      <c r="QRC369" s="98"/>
      <c r="QRD369" s="98"/>
      <c r="QRE369" s="98"/>
      <c r="QRF369" s="98"/>
      <c r="QRG369" s="98"/>
      <c r="QRH369" s="98"/>
      <c r="QRI369" s="98"/>
      <c r="QRJ369" s="98"/>
      <c r="QRK369" s="98"/>
      <c r="QRL369" s="98"/>
      <c r="QRM369" s="98"/>
      <c r="QRN369" s="98"/>
      <c r="QRO369" s="98"/>
      <c r="QRP369" s="98"/>
      <c r="QRQ369" s="98"/>
      <c r="QRR369" s="98"/>
      <c r="QRS369" s="98"/>
      <c r="QRT369" s="98"/>
      <c r="QRU369" s="98"/>
      <c r="QRV369" s="98"/>
      <c r="QRW369" s="98"/>
      <c r="QRX369" s="98"/>
      <c r="QRY369" s="98"/>
      <c r="QRZ369" s="98"/>
      <c r="QSA369" s="98"/>
      <c r="QSB369" s="98"/>
      <c r="QSC369" s="98"/>
      <c r="QSD369" s="98"/>
      <c r="QSE369" s="98"/>
      <c r="QSF369" s="98"/>
      <c r="QSG369" s="98"/>
      <c r="QSH369" s="98"/>
      <c r="QSI369" s="98"/>
      <c r="QSJ369" s="98"/>
      <c r="QSK369" s="98"/>
      <c r="QSL369" s="98"/>
      <c r="QSM369" s="98"/>
      <c r="QSN369" s="98"/>
      <c r="QSO369" s="98"/>
      <c r="QSP369" s="98"/>
      <c r="QSQ369" s="98"/>
      <c r="QSR369" s="98"/>
      <c r="QSS369" s="98"/>
      <c r="QST369" s="98"/>
      <c r="QSU369" s="98"/>
      <c r="QSV369" s="98"/>
      <c r="QSW369" s="98"/>
      <c r="QSX369" s="98"/>
      <c r="QSY369" s="98"/>
      <c r="QSZ369" s="98"/>
      <c r="QTA369" s="98"/>
      <c r="QTB369" s="98"/>
      <c r="QTC369" s="98"/>
      <c r="QTD369" s="98"/>
      <c r="QTE369" s="98"/>
      <c r="QTF369" s="98"/>
      <c r="QTG369" s="98"/>
      <c r="QTH369" s="98"/>
      <c r="QTI369" s="98"/>
      <c r="QTJ369" s="98"/>
      <c r="QTK369" s="98"/>
      <c r="QTL369" s="98"/>
      <c r="QTM369" s="98"/>
      <c r="QTN369" s="98"/>
      <c r="QTO369" s="98"/>
      <c r="QTP369" s="98"/>
      <c r="QTQ369" s="98"/>
      <c r="QTR369" s="98"/>
      <c r="QTS369" s="98"/>
      <c r="QTT369" s="98"/>
      <c r="QTU369" s="98"/>
      <c r="QTV369" s="98"/>
      <c r="QTW369" s="98"/>
      <c r="QTX369" s="98"/>
      <c r="QTY369" s="98"/>
      <c r="QTZ369" s="98"/>
      <c r="QUA369" s="98"/>
      <c r="QUB369" s="98"/>
      <c r="QUC369" s="98"/>
      <c r="QUD369" s="98"/>
      <c r="QUE369" s="98"/>
      <c r="QUF369" s="98"/>
      <c r="QUG369" s="98"/>
      <c r="QUH369" s="98"/>
      <c r="QUI369" s="98"/>
      <c r="QUJ369" s="98"/>
      <c r="QUK369" s="98"/>
      <c r="QUL369" s="98"/>
      <c r="QUM369" s="98"/>
      <c r="QUN369" s="98"/>
      <c r="QUO369" s="98"/>
      <c r="QUP369" s="98"/>
      <c r="QUQ369" s="98"/>
      <c r="QUR369" s="98"/>
      <c r="QUS369" s="98"/>
      <c r="QUT369" s="98"/>
      <c r="QUU369" s="98"/>
      <c r="QUV369" s="98"/>
      <c r="QUW369" s="98"/>
      <c r="QUX369" s="98"/>
      <c r="QUY369" s="98"/>
      <c r="QUZ369" s="98"/>
      <c r="QVA369" s="98"/>
      <c r="QVB369" s="98"/>
      <c r="QVC369" s="98"/>
      <c r="QVD369" s="98"/>
      <c r="QVE369" s="98"/>
      <c r="QVF369" s="98"/>
      <c r="QVG369" s="98"/>
      <c r="QVH369" s="98"/>
      <c r="QVI369" s="98"/>
      <c r="QVJ369" s="98"/>
      <c r="QVK369" s="98"/>
      <c r="QVL369" s="98"/>
      <c r="QVM369" s="98"/>
      <c r="QVN369" s="98"/>
      <c r="QVO369" s="98"/>
      <c r="QVP369" s="98"/>
      <c r="QVQ369" s="98"/>
      <c r="QVR369" s="98"/>
      <c r="QVS369" s="98"/>
      <c r="QVT369" s="98"/>
      <c r="QVU369" s="98"/>
      <c r="QVV369" s="98"/>
      <c r="QVW369" s="98"/>
      <c r="QVX369" s="98"/>
      <c r="QVY369" s="98"/>
      <c r="QVZ369" s="98"/>
      <c r="QWA369" s="98"/>
      <c r="QWB369" s="98"/>
      <c r="QWC369" s="98"/>
      <c r="QWD369" s="98"/>
      <c r="QWE369" s="98"/>
      <c r="QWF369" s="98"/>
      <c r="QWG369" s="98"/>
      <c r="QWH369" s="98"/>
      <c r="QWI369" s="98"/>
      <c r="QWJ369" s="98"/>
      <c r="QWK369" s="98"/>
      <c r="QWL369" s="98"/>
      <c r="QWM369" s="98"/>
      <c r="QWN369" s="98"/>
      <c r="QWO369" s="98"/>
      <c r="QWP369" s="98"/>
      <c r="QWQ369" s="98"/>
      <c r="QWR369" s="98"/>
      <c r="QWS369" s="98"/>
      <c r="QWT369" s="98"/>
      <c r="QWU369" s="98"/>
      <c r="QWV369" s="98"/>
      <c r="QWW369" s="98"/>
      <c r="QWX369" s="98"/>
      <c r="QWY369" s="98"/>
      <c r="QWZ369" s="98"/>
      <c r="QXA369" s="98"/>
      <c r="QXB369" s="98"/>
      <c r="QXC369" s="98"/>
      <c r="QXD369" s="98"/>
      <c r="QXE369" s="98"/>
      <c r="QXF369" s="98"/>
      <c r="QXG369" s="98"/>
      <c r="QXH369" s="98"/>
      <c r="QXI369" s="98"/>
      <c r="QXJ369" s="98"/>
      <c r="QXK369" s="98"/>
      <c r="QXL369" s="98"/>
      <c r="QXM369" s="98"/>
      <c r="QXN369" s="98"/>
      <c r="QXO369" s="98"/>
      <c r="QXP369" s="98"/>
      <c r="QXQ369" s="98"/>
      <c r="QXR369" s="98"/>
      <c r="QXS369" s="98"/>
      <c r="QXT369" s="98"/>
      <c r="QXU369" s="98"/>
      <c r="QXV369" s="98"/>
      <c r="QXW369" s="98"/>
      <c r="QXX369" s="98"/>
      <c r="QXY369" s="98"/>
      <c r="QXZ369" s="98"/>
      <c r="QYA369" s="98"/>
      <c r="QYB369" s="98"/>
      <c r="QYC369" s="98"/>
      <c r="QYD369" s="98"/>
      <c r="QYE369" s="98"/>
      <c r="QYF369" s="98"/>
      <c r="QYG369" s="98"/>
      <c r="QYH369" s="98"/>
      <c r="QYI369" s="98"/>
      <c r="QYJ369" s="98"/>
      <c r="QYK369" s="98"/>
      <c r="QYL369" s="98"/>
      <c r="QYM369" s="98"/>
      <c r="QYN369" s="98"/>
      <c r="QYO369" s="98"/>
      <c r="QYP369" s="98"/>
      <c r="QYQ369" s="98"/>
      <c r="QYR369" s="98"/>
      <c r="QYS369" s="98"/>
      <c r="QYT369" s="98"/>
      <c r="QYU369" s="98"/>
      <c r="QYV369" s="98"/>
      <c r="QYW369" s="98"/>
      <c r="QYX369" s="98"/>
      <c r="QYY369" s="98"/>
      <c r="QYZ369" s="98"/>
      <c r="QZA369" s="98"/>
      <c r="QZB369" s="98"/>
      <c r="QZC369" s="98"/>
      <c r="QZD369" s="98"/>
      <c r="QZE369" s="98"/>
      <c r="QZF369" s="98"/>
      <c r="QZG369" s="98"/>
      <c r="QZH369" s="98"/>
      <c r="QZI369" s="98"/>
      <c r="QZJ369" s="98"/>
      <c r="QZK369" s="98"/>
      <c r="QZL369" s="98"/>
      <c r="QZM369" s="98"/>
      <c r="QZN369" s="98"/>
      <c r="QZO369" s="98"/>
      <c r="QZP369" s="98"/>
      <c r="QZQ369" s="98"/>
      <c r="QZR369" s="98"/>
      <c r="QZS369" s="98"/>
      <c r="QZT369" s="98"/>
      <c r="QZU369" s="98"/>
      <c r="QZV369" s="98"/>
      <c r="QZW369" s="98"/>
      <c r="QZX369" s="98"/>
      <c r="QZY369" s="98"/>
      <c r="QZZ369" s="98"/>
      <c r="RAA369" s="98"/>
      <c r="RAB369" s="98"/>
      <c r="RAC369" s="98"/>
      <c r="RAD369" s="98"/>
      <c r="RAE369" s="98"/>
      <c r="RAF369" s="98"/>
      <c r="RAG369" s="98"/>
      <c r="RAH369" s="98"/>
      <c r="RAI369" s="98"/>
      <c r="RAJ369" s="98"/>
      <c r="RAK369" s="98"/>
      <c r="RAL369" s="98"/>
      <c r="RAM369" s="98"/>
      <c r="RAN369" s="98"/>
      <c r="RAO369" s="98"/>
      <c r="RAP369" s="98"/>
      <c r="RAQ369" s="98"/>
      <c r="RAR369" s="98"/>
      <c r="RAS369" s="98"/>
      <c r="RAT369" s="98"/>
      <c r="RAU369" s="98"/>
      <c r="RAV369" s="98"/>
      <c r="RAW369" s="98"/>
      <c r="RAX369" s="98"/>
      <c r="RAY369" s="98"/>
      <c r="RAZ369" s="98"/>
      <c r="RBA369" s="98"/>
      <c r="RBB369" s="98"/>
      <c r="RBC369" s="98"/>
      <c r="RBD369" s="98"/>
      <c r="RBE369" s="98"/>
      <c r="RBF369" s="98"/>
      <c r="RBG369" s="98"/>
      <c r="RBH369" s="98"/>
      <c r="RBI369" s="98"/>
      <c r="RBJ369" s="98"/>
      <c r="RBK369" s="98"/>
      <c r="RBL369" s="98"/>
      <c r="RBM369" s="98"/>
      <c r="RBN369" s="98"/>
      <c r="RBO369" s="98"/>
      <c r="RBP369" s="98"/>
      <c r="RBQ369" s="98"/>
      <c r="RBR369" s="98"/>
      <c r="RBS369" s="98"/>
      <c r="RBT369" s="98"/>
      <c r="RBU369" s="98"/>
      <c r="RBV369" s="98"/>
      <c r="RBW369" s="98"/>
      <c r="RBX369" s="98"/>
      <c r="RBY369" s="98"/>
      <c r="RBZ369" s="98"/>
      <c r="RCA369" s="98"/>
      <c r="RCB369" s="98"/>
      <c r="RCC369" s="98"/>
      <c r="RCD369" s="98"/>
      <c r="RCE369" s="98"/>
      <c r="RCF369" s="98"/>
      <c r="RCG369" s="98"/>
      <c r="RCH369" s="98"/>
      <c r="RCI369" s="98"/>
      <c r="RCJ369" s="98"/>
      <c r="RCK369" s="98"/>
      <c r="RCL369" s="98"/>
      <c r="RCM369" s="98"/>
      <c r="RCN369" s="98"/>
      <c r="RCO369" s="98"/>
      <c r="RCP369" s="98"/>
      <c r="RCQ369" s="98"/>
      <c r="RCR369" s="98"/>
      <c r="RCS369" s="98"/>
      <c r="RCT369" s="98"/>
      <c r="RCU369" s="98"/>
      <c r="RCV369" s="98"/>
      <c r="RCW369" s="98"/>
      <c r="RCX369" s="98"/>
      <c r="RCY369" s="98"/>
      <c r="RCZ369" s="98"/>
      <c r="RDA369" s="98"/>
      <c r="RDB369" s="98"/>
      <c r="RDC369" s="98"/>
      <c r="RDD369" s="98"/>
      <c r="RDE369" s="98"/>
      <c r="RDF369" s="98"/>
      <c r="RDG369" s="98"/>
      <c r="RDH369" s="98"/>
      <c r="RDI369" s="98"/>
      <c r="RDJ369" s="98"/>
      <c r="RDK369" s="98"/>
      <c r="RDL369" s="98"/>
      <c r="RDM369" s="98"/>
      <c r="RDN369" s="98"/>
      <c r="RDO369" s="98"/>
      <c r="RDP369" s="98"/>
      <c r="RDQ369" s="98"/>
      <c r="RDR369" s="98"/>
      <c r="RDS369" s="98"/>
      <c r="RDT369" s="98"/>
      <c r="RDU369" s="98"/>
      <c r="RDV369" s="98"/>
      <c r="RDW369" s="98"/>
      <c r="RDX369" s="98"/>
      <c r="RDY369" s="98"/>
      <c r="RDZ369" s="98"/>
      <c r="REA369" s="98"/>
      <c r="REB369" s="98"/>
      <c r="REC369" s="98"/>
      <c r="RED369" s="98"/>
      <c r="REE369" s="98"/>
      <c r="REF369" s="98"/>
      <c r="REG369" s="98"/>
      <c r="REH369" s="98"/>
      <c r="REI369" s="98"/>
      <c r="REJ369" s="98"/>
      <c r="REK369" s="98"/>
      <c r="REL369" s="98"/>
      <c r="REM369" s="98"/>
      <c r="REN369" s="98"/>
      <c r="REO369" s="98"/>
      <c r="REP369" s="98"/>
      <c r="REQ369" s="98"/>
      <c r="RER369" s="98"/>
      <c r="RES369" s="98"/>
      <c r="RET369" s="98"/>
      <c r="REU369" s="98"/>
      <c r="REV369" s="98"/>
      <c r="REW369" s="98"/>
      <c r="REX369" s="98"/>
      <c r="REY369" s="98"/>
      <c r="REZ369" s="98"/>
      <c r="RFA369" s="98"/>
      <c r="RFB369" s="98"/>
      <c r="RFC369" s="98"/>
      <c r="RFD369" s="98"/>
      <c r="RFE369" s="98"/>
      <c r="RFF369" s="98"/>
      <c r="RFG369" s="98"/>
      <c r="RFH369" s="98"/>
      <c r="RFI369" s="98"/>
      <c r="RFJ369" s="98"/>
      <c r="RFK369" s="98"/>
      <c r="RFL369" s="98"/>
      <c r="RFM369" s="98"/>
      <c r="RFN369" s="98"/>
      <c r="RFO369" s="98"/>
      <c r="RFP369" s="98"/>
      <c r="RFQ369" s="98"/>
      <c r="RFR369" s="98"/>
      <c r="RFS369" s="98"/>
      <c r="RFT369" s="98"/>
      <c r="RFU369" s="98"/>
      <c r="RFV369" s="98"/>
      <c r="RFW369" s="98"/>
      <c r="RFX369" s="98"/>
      <c r="RFY369" s="98"/>
      <c r="RFZ369" s="98"/>
      <c r="RGA369" s="98"/>
      <c r="RGB369" s="98"/>
      <c r="RGC369" s="98"/>
      <c r="RGD369" s="98"/>
      <c r="RGE369" s="98"/>
      <c r="RGF369" s="98"/>
      <c r="RGG369" s="98"/>
      <c r="RGH369" s="98"/>
      <c r="RGI369" s="98"/>
      <c r="RGJ369" s="98"/>
      <c r="RGK369" s="98"/>
      <c r="RGL369" s="98"/>
      <c r="RGM369" s="98"/>
      <c r="RGN369" s="98"/>
      <c r="RGO369" s="98"/>
      <c r="RGP369" s="98"/>
      <c r="RGQ369" s="98"/>
      <c r="RGR369" s="98"/>
      <c r="RGS369" s="98"/>
      <c r="RGT369" s="98"/>
      <c r="RGU369" s="98"/>
      <c r="RGV369" s="98"/>
      <c r="RGW369" s="98"/>
      <c r="RGX369" s="98"/>
      <c r="RGY369" s="98"/>
      <c r="RGZ369" s="98"/>
      <c r="RHA369" s="98"/>
      <c r="RHB369" s="98"/>
      <c r="RHC369" s="98"/>
      <c r="RHD369" s="98"/>
      <c r="RHE369" s="98"/>
      <c r="RHF369" s="98"/>
      <c r="RHG369" s="98"/>
      <c r="RHH369" s="98"/>
      <c r="RHI369" s="98"/>
      <c r="RHJ369" s="98"/>
      <c r="RHK369" s="98"/>
      <c r="RHL369" s="98"/>
      <c r="RHM369" s="98"/>
      <c r="RHN369" s="98"/>
      <c r="RHO369" s="98"/>
      <c r="RHP369" s="98"/>
      <c r="RHQ369" s="98"/>
      <c r="RHR369" s="98"/>
      <c r="RHS369" s="98"/>
      <c r="RHT369" s="98"/>
      <c r="RHU369" s="98"/>
      <c r="RHV369" s="98"/>
      <c r="RHW369" s="98"/>
      <c r="RHX369" s="98"/>
      <c r="RHY369" s="98"/>
      <c r="RHZ369" s="98"/>
      <c r="RIA369" s="98"/>
      <c r="RIB369" s="98"/>
      <c r="RIC369" s="98"/>
      <c r="RID369" s="98"/>
      <c r="RIE369" s="98"/>
      <c r="RIF369" s="98"/>
      <c r="RIG369" s="98"/>
      <c r="RIH369" s="98"/>
      <c r="RII369" s="98"/>
      <c r="RIJ369" s="98"/>
      <c r="RIK369" s="98"/>
      <c r="RIL369" s="98"/>
      <c r="RIM369" s="98"/>
      <c r="RIN369" s="98"/>
      <c r="RIO369" s="98"/>
      <c r="RIP369" s="98"/>
      <c r="RIQ369" s="98"/>
      <c r="RIR369" s="98"/>
      <c r="RIS369" s="98"/>
      <c r="RIT369" s="98"/>
      <c r="RIU369" s="98"/>
      <c r="RIV369" s="98"/>
      <c r="RIW369" s="98"/>
      <c r="RIX369" s="98"/>
      <c r="RIY369" s="98"/>
      <c r="RIZ369" s="98"/>
      <c r="RJA369" s="98"/>
      <c r="RJB369" s="98"/>
      <c r="RJC369" s="98"/>
      <c r="RJD369" s="98"/>
      <c r="RJE369" s="98"/>
      <c r="RJF369" s="98"/>
      <c r="RJG369" s="98"/>
      <c r="RJH369" s="98"/>
      <c r="RJI369" s="98"/>
      <c r="RJJ369" s="98"/>
      <c r="RJK369" s="98"/>
      <c r="RJL369" s="98"/>
      <c r="RJM369" s="98"/>
      <c r="RJN369" s="98"/>
      <c r="RJO369" s="98"/>
      <c r="RJP369" s="98"/>
      <c r="RJQ369" s="98"/>
      <c r="RJR369" s="98"/>
      <c r="RJS369" s="98"/>
      <c r="RJT369" s="98"/>
      <c r="RJU369" s="98"/>
      <c r="RJV369" s="98"/>
      <c r="RJW369" s="98"/>
      <c r="RJX369" s="98"/>
      <c r="RJY369" s="98"/>
      <c r="RJZ369" s="98"/>
      <c r="RKA369" s="98"/>
      <c r="RKB369" s="98"/>
      <c r="RKC369" s="98"/>
      <c r="RKD369" s="98"/>
      <c r="RKE369" s="98"/>
      <c r="RKF369" s="98"/>
      <c r="RKG369" s="98"/>
      <c r="RKH369" s="98"/>
      <c r="RKI369" s="98"/>
      <c r="RKJ369" s="98"/>
      <c r="RKK369" s="98"/>
      <c r="RKL369" s="98"/>
      <c r="RKM369" s="98"/>
      <c r="RKN369" s="98"/>
      <c r="RKO369" s="98"/>
      <c r="RKP369" s="98"/>
      <c r="RKQ369" s="98"/>
      <c r="RKR369" s="98"/>
      <c r="RKS369" s="98"/>
      <c r="RKT369" s="98"/>
      <c r="RKU369" s="98"/>
      <c r="RKV369" s="98"/>
      <c r="RKW369" s="98"/>
      <c r="RKX369" s="98"/>
      <c r="RKY369" s="98"/>
      <c r="RKZ369" s="98"/>
      <c r="RLA369" s="98"/>
      <c r="RLB369" s="98"/>
      <c r="RLC369" s="98"/>
      <c r="RLD369" s="98"/>
      <c r="RLE369" s="98"/>
      <c r="RLF369" s="98"/>
      <c r="RLG369" s="98"/>
      <c r="RLH369" s="98"/>
      <c r="RLI369" s="98"/>
      <c r="RLJ369" s="98"/>
      <c r="RLK369" s="98"/>
      <c r="RLL369" s="98"/>
      <c r="RLM369" s="98"/>
      <c r="RLN369" s="98"/>
      <c r="RLO369" s="98"/>
      <c r="RLP369" s="98"/>
      <c r="RLQ369" s="98"/>
      <c r="RLR369" s="98"/>
      <c r="RLS369" s="98"/>
      <c r="RLT369" s="98"/>
      <c r="RLU369" s="98"/>
      <c r="RLV369" s="98"/>
      <c r="RLW369" s="98"/>
      <c r="RLX369" s="98"/>
      <c r="RLY369" s="98"/>
      <c r="RLZ369" s="98"/>
      <c r="RMA369" s="98"/>
      <c r="RMB369" s="98"/>
      <c r="RMC369" s="98"/>
      <c r="RMD369" s="98"/>
      <c r="RME369" s="98"/>
      <c r="RMF369" s="98"/>
      <c r="RMG369" s="98"/>
      <c r="RMH369" s="98"/>
      <c r="RMI369" s="98"/>
      <c r="RMJ369" s="98"/>
      <c r="RMK369" s="98"/>
      <c r="RML369" s="98"/>
      <c r="RMM369" s="98"/>
      <c r="RMN369" s="98"/>
      <c r="RMO369" s="98"/>
      <c r="RMP369" s="98"/>
      <c r="RMQ369" s="98"/>
      <c r="RMR369" s="98"/>
      <c r="RMS369" s="98"/>
      <c r="RMT369" s="98"/>
      <c r="RMU369" s="98"/>
      <c r="RMV369" s="98"/>
      <c r="RMW369" s="98"/>
      <c r="RMX369" s="98"/>
      <c r="RMY369" s="98"/>
      <c r="RMZ369" s="98"/>
      <c r="RNA369" s="98"/>
      <c r="RNB369" s="98"/>
      <c r="RNC369" s="98"/>
      <c r="RND369" s="98"/>
      <c r="RNE369" s="98"/>
      <c r="RNF369" s="98"/>
      <c r="RNG369" s="98"/>
      <c r="RNH369" s="98"/>
      <c r="RNI369" s="98"/>
      <c r="RNJ369" s="98"/>
      <c r="RNK369" s="98"/>
      <c r="RNL369" s="98"/>
      <c r="RNM369" s="98"/>
      <c r="RNN369" s="98"/>
      <c r="RNO369" s="98"/>
      <c r="RNP369" s="98"/>
      <c r="RNQ369" s="98"/>
      <c r="RNR369" s="98"/>
      <c r="RNS369" s="98"/>
      <c r="RNT369" s="98"/>
      <c r="RNU369" s="98"/>
      <c r="RNV369" s="98"/>
      <c r="RNW369" s="98"/>
      <c r="RNX369" s="98"/>
      <c r="RNY369" s="98"/>
      <c r="RNZ369" s="98"/>
      <c r="ROA369" s="98"/>
      <c r="ROB369" s="98"/>
      <c r="ROC369" s="98"/>
      <c r="ROD369" s="98"/>
      <c r="ROE369" s="98"/>
      <c r="ROF369" s="98"/>
      <c r="ROG369" s="98"/>
      <c r="ROH369" s="98"/>
      <c r="ROI369" s="98"/>
      <c r="ROJ369" s="98"/>
      <c r="ROK369" s="98"/>
      <c r="ROL369" s="98"/>
      <c r="ROM369" s="98"/>
      <c r="RON369" s="98"/>
      <c r="ROO369" s="98"/>
      <c r="ROP369" s="98"/>
      <c r="ROQ369" s="98"/>
      <c r="ROR369" s="98"/>
      <c r="ROS369" s="98"/>
      <c r="ROT369" s="98"/>
      <c r="ROU369" s="98"/>
      <c r="ROV369" s="98"/>
      <c r="ROW369" s="98"/>
      <c r="ROX369" s="98"/>
      <c r="ROY369" s="98"/>
      <c r="ROZ369" s="98"/>
      <c r="RPA369" s="98"/>
      <c r="RPB369" s="98"/>
      <c r="RPC369" s="98"/>
      <c r="RPD369" s="98"/>
      <c r="RPE369" s="98"/>
      <c r="RPF369" s="98"/>
      <c r="RPG369" s="98"/>
      <c r="RPH369" s="98"/>
      <c r="RPI369" s="98"/>
      <c r="RPJ369" s="98"/>
      <c r="RPK369" s="98"/>
      <c r="RPL369" s="98"/>
      <c r="RPM369" s="98"/>
      <c r="RPN369" s="98"/>
      <c r="RPO369" s="98"/>
      <c r="RPP369" s="98"/>
      <c r="RPQ369" s="98"/>
      <c r="RPR369" s="98"/>
      <c r="RPS369" s="98"/>
      <c r="RPT369" s="98"/>
      <c r="RPU369" s="98"/>
      <c r="RPV369" s="98"/>
      <c r="RPW369" s="98"/>
      <c r="RPX369" s="98"/>
      <c r="RPY369" s="98"/>
      <c r="RPZ369" s="98"/>
      <c r="RQA369" s="98"/>
      <c r="RQB369" s="98"/>
      <c r="RQC369" s="98"/>
      <c r="RQD369" s="98"/>
      <c r="RQE369" s="98"/>
      <c r="RQF369" s="98"/>
      <c r="RQG369" s="98"/>
      <c r="RQH369" s="98"/>
      <c r="RQI369" s="98"/>
      <c r="RQJ369" s="98"/>
      <c r="RQK369" s="98"/>
      <c r="RQL369" s="98"/>
      <c r="RQM369" s="98"/>
      <c r="RQN369" s="98"/>
      <c r="RQO369" s="98"/>
      <c r="RQP369" s="98"/>
      <c r="RQQ369" s="98"/>
      <c r="RQR369" s="98"/>
      <c r="RQS369" s="98"/>
      <c r="RQT369" s="98"/>
      <c r="RQU369" s="98"/>
      <c r="RQV369" s="98"/>
      <c r="RQW369" s="98"/>
      <c r="RQX369" s="98"/>
      <c r="RQY369" s="98"/>
      <c r="RQZ369" s="98"/>
      <c r="RRA369" s="98"/>
      <c r="RRB369" s="98"/>
      <c r="RRC369" s="98"/>
      <c r="RRD369" s="98"/>
      <c r="RRE369" s="98"/>
      <c r="RRF369" s="98"/>
      <c r="RRG369" s="98"/>
      <c r="RRH369" s="98"/>
      <c r="RRI369" s="98"/>
      <c r="RRJ369" s="98"/>
      <c r="RRK369" s="98"/>
      <c r="RRL369" s="98"/>
      <c r="RRM369" s="98"/>
      <c r="RRN369" s="98"/>
      <c r="RRO369" s="98"/>
      <c r="RRP369" s="98"/>
      <c r="RRQ369" s="98"/>
      <c r="RRR369" s="98"/>
      <c r="RRS369" s="98"/>
      <c r="RRT369" s="98"/>
      <c r="RRU369" s="98"/>
      <c r="RRV369" s="98"/>
      <c r="RRW369" s="98"/>
      <c r="RRX369" s="98"/>
      <c r="RRY369" s="98"/>
      <c r="RRZ369" s="98"/>
      <c r="RSA369" s="98"/>
      <c r="RSB369" s="98"/>
      <c r="RSC369" s="98"/>
      <c r="RSD369" s="98"/>
      <c r="RSE369" s="98"/>
      <c r="RSF369" s="98"/>
      <c r="RSG369" s="98"/>
      <c r="RSH369" s="98"/>
      <c r="RSI369" s="98"/>
      <c r="RSJ369" s="98"/>
      <c r="RSK369" s="98"/>
      <c r="RSL369" s="98"/>
      <c r="RSM369" s="98"/>
      <c r="RSN369" s="98"/>
      <c r="RSO369" s="98"/>
      <c r="RSP369" s="98"/>
      <c r="RSQ369" s="98"/>
      <c r="RSR369" s="98"/>
      <c r="RSS369" s="98"/>
      <c r="RST369" s="98"/>
      <c r="RSU369" s="98"/>
      <c r="RSV369" s="98"/>
      <c r="RSW369" s="98"/>
      <c r="RSX369" s="98"/>
      <c r="RSY369" s="98"/>
      <c r="RSZ369" s="98"/>
      <c r="RTA369" s="98"/>
      <c r="RTB369" s="98"/>
      <c r="RTC369" s="98"/>
      <c r="RTD369" s="98"/>
      <c r="RTE369" s="98"/>
      <c r="RTF369" s="98"/>
      <c r="RTG369" s="98"/>
      <c r="RTH369" s="98"/>
      <c r="RTI369" s="98"/>
      <c r="RTJ369" s="98"/>
      <c r="RTK369" s="98"/>
      <c r="RTL369" s="98"/>
      <c r="RTM369" s="98"/>
      <c r="RTN369" s="98"/>
      <c r="RTO369" s="98"/>
      <c r="RTP369" s="98"/>
      <c r="RTQ369" s="98"/>
      <c r="RTR369" s="98"/>
      <c r="RTS369" s="98"/>
      <c r="RTT369" s="98"/>
      <c r="RTU369" s="98"/>
      <c r="RTV369" s="98"/>
      <c r="RTW369" s="98"/>
      <c r="RTX369" s="98"/>
      <c r="RTY369" s="98"/>
      <c r="RTZ369" s="98"/>
      <c r="RUA369" s="98"/>
      <c r="RUB369" s="98"/>
      <c r="RUC369" s="98"/>
      <c r="RUD369" s="98"/>
      <c r="RUE369" s="98"/>
      <c r="RUF369" s="98"/>
      <c r="RUG369" s="98"/>
      <c r="RUH369" s="98"/>
      <c r="RUI369" s="98"/>
      <c r="RUJ369" s="98"/>
      <c r="RUK369" s="98"/>
      <c r="RUL369" s="98"/>
      <c r="RUM369" s="98"/>
      <c r="RUN369" s="98"/>
      <c r="RUO369" s="98"/>
      <c r="RUP369" s="98"/>
      <c r="RUQ369" s="98"/>
      <c r="RUR369" s="98"/>
      <c r="RUS369" s="98"/>
      <c r="RUT369" s="98"/>
      <c r="RUU369" s="98"/>
      <c r="RUV369" s="98"/>
      <c r="RUW369" s="98"/>
      <c r="RUX369" s="98"/>
      <c r="RUY369" s="98"/>
      <c r="RUZ369" s="98"/>
      <c r="RVA369" s="98"/>
      <c r="RVB369" s="98"/>
      <c r="RVC369" s="98"/>
      <c r="RVD369" s="98"/>
      <c r="RVE369" s="98"/>
      <c r="RVF369" s="98"/>
      <c r="RVG369" s="98"/>
      <c r="RVH369" s="98"/>
      <c r="RVI369" s="98"/>
      <c r="RVJ369" s="98"/>
      <c r="RVK369" s="98"/>
      <c r="RVL369" s="98"/>
      <c r="RVM369" s="98"/>
      <c r="RVN369" s="98"/>
      <c r="RVO369" s="98"/>
      <c r="RVP369" s="98"/>
      <c r="RVQ369" s="98"/>
      <c r="RVR369" s="98"/>
      <c r="RVS369" s="98"/>
      <c r="RVT369" s="98"/>
      <c r="RVU369" s="98"/>
      <c r="RVV369" s="98"/>
      <c r="RVW369" s="98"/>
      <c r="RVX369" s="98"/>
      <c r="RVY369" s="98"/>
      <c r="RVZ369" s="98"/>
      <c r="RWA369" s="98"/>
      <c r="RWB369" s="98"/>
      <c r="RWC369" s="98"/>
      <c r="RWD369" s="98"/>
      <c r="RWE369" s="98"/>
      <c r="RWF369" s="98"/>
      <c r="RWG369" s="98"/>
      <c r="RWH369" s="98"/>
      <c r="RWI369" s="98"/>
      <c r="RWJ369" s="98"/>
      <c r="RWK369" s="98"/>
      <c r="RWL369" s="98"/>
      <c r="RWM369" s="98"/>
      <c r="RWN369" s="98"/>
      <c r="RWO369" s="98"/>
      <c r="RWP369" s="98"/>
      <c r="RWQ369" s="98"/>
      <c r="RWR369" s="98"/>
      <c r="RWS369" s="98"/>
      <c r="RWT369" s="98"/>
      <c r="RWU369" s="98"/>
      <c r="RWV369" s="98"/>
      <c r="RWW369" s="98"/>
      <c r="RWX369" s="98"/>
      <c r="RWY369" s="98"/>
      <c r="RWZ369" s="98"/>
      <c r="RXA369" s="98"/>
      <c r="RXB369" s="98"/>
      <c r="RXC369" s="98"/>
      <c r="RXD369" s="98"/>
      <c r="RXE369" s="98"/>
      <c r="RXF369" s="98"/>
      <c r="RXG369" s="98"/>
      <c r="RXH369" s="98"/>
      <c r="RXI369" s="98"/>
      <c r="RXJ369" s="98"/>
      <c r="RXK369" s="98"/>
      <c r="RXL369" s="98"/>
      <c r="RXM369" s="98"/>
      <c r="RXN369" s="98"/>
      <c r="RXO369" s="98"/>
      <c r="RXP369" s="98"/>
      <c r="RXQ369" s="98"/>
      <c r="RXR369" s="98"/>
      <c r="RXS369" s="98"/>
      <c r="RXT369" s="98"/>
      <c r="RXU369" s="98"/>
      <c r="RXV369" s="98"/>
      <c r="RXW369" s="98"/>
      <c r="RXX369" s="98"/>
      <c r="RXY369" s="98"/>
      <c r="RXZ369" s="98"/>
      <c r="RYA369" s="98"/>
      <c r="RYB369" s="98"/>
      <c r="RYC369" s="98"/>
      <c r="RYD369" s="98"/>
      <c r="RYE369" s="98"/>
      <c r="RYF369" s="98"/>
      <c r="RYG369" s="98"/>
      <c r="RYH369" s="98"/>
      <c r="RYI369" s="98"/>
      <c r="RYJ369" s="98"/>
      <c r="RYK369" s="98"/>
      <c r="RYL369" s="98"/>
      <c r="RYM369" s="98"/>
      <c r="RYN369" s="98"/>
      <c r="RYO369" s="98"/>
      <c r="RYP369" s="98"/>
      <c r="RYQ369" s="98"/>
      <c r="RYR369" s="98"/>
      <c r="RYS369" s="98"/>
      <c r="RYT369" s="98"/>
      <c r="RYU369" s="98"/>
      <c r="RYV369" s="98"/>
      <c r="RYW369" s="98"/>
      <c r="RYX369" s="98"/>
      <c r="RYY369" s="98"/>
      <c r="RYZ369" s="98"/>
      <c r="RZA369" s="98"/>
      <c r="RZB369" s="98"/>
      <c r="RZC369" s="98"/>
      <c r="RZD369" s="98"/>
      <c r="RZE369" s="98"/>
      <c r="RZF369" s="98"/>
      <c r="RZG369" s="98"/>
      <c r="RZH369" s="98"/>
      <c r="RZI369" s="98"/>
      <c r="RZJ369" s="98"/>
      <c r="RZK369" s="98"/>
      <c r="RZL369" s="98"/>
      <c r="RZM369" s="98"/>
      <c r="RZN369" s="98"/>
      <c r="RZO369" s="98"/>
      <c r="RZP369" s="98"/>
      <c r="RZQ369" s="98"/>
      <c r="RZR369" s="98"/>
      <c r="RZS369" s="98"/>
      <c r="RZT369" s="98"/>
      <c r="RZU369" s="98"/>
      <c r="RZV369" s="98"/>
      <c r="RZW369" s="98"/>
      <c r="RZX369" s="98"/>
      <c r="RZY369" s="98"/>
      <c r="RZZ369" s="98"/>
      <c r="SAA369" s="98"/>
      <c r="SAB369" s="98"/>
      <c r="SAC369" s="98"/>
      <c r="SAD369" s="98"/>
      <c r="SAE369" s="98"/>
      <c r="SAF369" s="98"/>
      <c r="SAG369" s="98"/>
      <c r="SAH369" s="98"/>
      <c r="SAI369" s="98"/>
      <c r="SAJ369" s="98"/>
      <c r="SAK369" s="98"/>
      <c r="SAL369" s="98"/>
      <c r="SAM369" s="98"/>
      <c r="SAN369" s="98"/>
      <c r="SAO369" s="98"/>
      <c r="SAP369" s="98"/>
      <c r="SAQ369" s="98"/>
      <c r="SAR369" s="98"/>
      <c r="SAS369" s="98"/>
      <c r="SAT369" s="98"/>
      <c r="SAU369" s="98"/>
      <c r="SAV369" s="98"/>
      <c r="SAW369" s="98"/>
      <c r="SAX369" s="98"/>
      <c r="SAY369" s="98"/>
      <c r="SAZ369" s="98"/>
      <c r="SBA369" s="98"/>
      <c r="SBB369" s="98"/>
      <c r="SBC369" s="98"/>
      <c r="SBD369" s="98"/>
      <c r="SBE369" s="98"/>
      <c r="SBF369" s="98"/>
      <c r="SBG369" s="98"/>
      <c r="SBH369" s="98"/>
      <c r="SBI369" s="98"/>
      <c r="SBJ369" s="98"/>
      <c r="SBK369" s="98"/>
      <c r="SBL369" s="98"/>
      <c r="SBM369" s="98"/>
      <c r="SBN369" s="98"/>
      <c r="SBO369" s="98"/>
      <c r="SBP369" s="98"/>
      <c r="SBQ369" s="98"/>
      <c r="SBR369" s="98"/>
      <c r="SBS369" s="98"/>
      <c r="SBT369" s="98"/>
      <c r="SBU369" s="98"/>
      <c r="SBV369" s="98"/>
      <c r="SBW369" s="98"/>
      <c r="SBX369" s="98"/>
      <c r="SBY369" s="98"/>
      <c r="SBZ369" s="98"/>
      <c r="SCA369" s="98"/>
      <c r="SCB369" s="98"/>
      <c r="SCC369" s="98"/>
      <c r="SCD369" s="98"/>
      <c r="SCE369" s="98"/>
      <c r="SCF369" s="98"/>
      <c r="SCG369" s="98"/>
      <c r="SCH369" s="98"/>
      <c r="SCI369" s="98"/>
      <c r="SCJ369" s="98"/>
      <c r="SCK369" s="98"/>
      <c r="SCL369" s="98"/>
      <c r="SCM369" s="98"/>
      <c r="SCN369" s="98"/>
      <c r="SCO369" s="98"/>
      <c r="SCP369" s="98"/>
      <c r="SCQ369" s="98"/>
      <c r="SCR369" s="98"/>
      <c r="SCS369" s="98"/>
      <c r="SCT369" s="98"/>
      <c r="SCU369" s="98"/>
      <c r="SCV369" s="98"/>
      <c r="SCW369" s="98"/>
      <c r="SCX369" s="98"/>
      <c r="SCY369" s="98"/>
      <c r="SCZ369" s="98"/>
      <c r="SDA369" s="98"/>
      <c r="SDB369" s="98"/>
      <c r="SDC369" s="98"/>
      <c r="SDD369" s="98"/>
      <c r="SDE369" s="98"/>
      <c r="SDF369" s="98"/>
      <c r="SDG369" s="98"/>
      <c r="SDH369" s="98"/>
      <c r="SDI369" s="98"/>
      <c r="SDJ369" s="98"/>
      <c r="SDK369" s="98"/>
      <c r="SDL369" s="98"/>
      <c r="SDM369" s="98"/>
      <c r="SDN369" s="98"/>
      <c r="SDO369" s="98"/>
      <c r="SDP369" s="98"/>
      <c r="SDQ369" s="98"/>
      <c r="SDR369" s="98"/>
      <c r="SDS369" s="98"/>
      <c r="SDT369" s="98"/>
      <c r="SDU369" s="98"/>
      <c r="SDV369" s="98"/>
      <c r="SDW369" s="98"/>
      <c r="SDX369" s="98"/>
      <c r="SDY369" s="98"/>
      <c r="SDZ369" s="98"/>
      <c r="SEA369" s="98"/>
      <c r="SEB369" s="98"/>
      <c r="SEC369" s="98"/>
      <c r="SED369" s="98"/>
      <c r="SEE369" s="98"/>
      <c r="SEF369" s="98"/>
      <c r="SEG369" s="98"/>
      <c r="SEH369" s="98"/>
      <c r="SEI369" s="98"/>
      <c r="SEJ369" s="98"/>
      <c r="SEK369" s="98"/>
      <c r="SEL369" s="98"/>
      <c r="SEM369" s="98"/>
      <c r="SEN369" s="98"/>
      <c r="SEO369" s="98"/>
      <c r="SEP369" s="98"/>
      <c r="SEQ369" s="98"/>
      <c r="SER369" s="98"/>
      <c r="SES369" s="98"/>
      <c r="SET369" s="98"/>
      <c r="SEU369" s="98"/>
      <c r="SEV369" s="98"/>
      <c r="SEW369" s="98"/>
      <c r="SEX369" s="98"/>
      <c r="SEY369" s="98"/>
      <c r="SEZ369" s="98"/>
      <c r="SFA369" s="98"/>
      <c r="SFB369" s="98"/>
      <c r="SFC369" s="98"/>
      <c r="SFD369" s="98"/>
      <c r="SFE369" s="98"/>
      <c r="SFF369" s="98"/>
      <c r="SFG369" s="98"/>
      <c r="SFH369" s="98"/>
      <c r="SFI369" s="98"/>
      <c r="SFJ369" s="98"/>
      <c r="SFK369" s="98"/>
      <c r="SFL369" s="98"/>
      <c r="SFM369" s="98"/>
      <c r="SFN369" s="98"/>
      <c r="SFO369" s="98"/>
      <c r="SFP369" s="98"/>
      <c r="SFQ369" s="98"/>
      <c r="SFR369" s="98"/>
      <c r="SFS369" s="98"/>
      <c r="SFT369" s="98"/>
      <c r="SFU369" s="98"/>
      <c r="SFV369" s="98"/>
      <c r="SFW369" s="98"/>
      <c r="SFX369" s="98"/>
      <c r="SFY369" s="98"/>
      <c r="SFZ369" s="98"/>
      <c r="SGA369" s="98"/>
      <c r="SGB369" s="98"/>
      <c r="SGC369" s="98"/>
      <c r="SGD369" s="98"/>
      <c r="SGE369" s="98"/>
      <c r="SGF369" s="98"/>
      <c r="SGG369" s="98"/>
      <c r="SGH369" s="98"/>
      <c r="SGI369" s="98"/>
      <c r="SGJ369" s="98"/>
      <c r="SGK369" s="98"/>
      <c r="SGL369" s="98"/>
      <c r="SGM369" s="98"/>
      <c r="SGN369" s="98"/>
      <c r="SGO369" s="98"/>
      <c r="SGP369" s="98"/>
      <c r="SGQ369" s="98"/>
      <c r="SGR369" s="98"/>
      <c r="SGS369" s="98"/>
      <c r="SGT369" s="98"/>
      <c r="SGU369" s="98"/>
      <c r="SGV369" s="98"/>
      <c r="SGW369" s="98"/>
      <c r="SGX369" s="98"/>
      <c r="SGY369" s="98"/>
      <c r="SGZ369" s="98"/>
      <c r="SHA369" s="98"/>
      <c r="SHB369" s="98"/>
      <c r="SHC369" s="98"/>
      <c r="SHD369" s="98"/>
      <c r="SHE369" s="98"/>
      <c r="SHF369" s="98"/>
      <c r="SHG369" s="98"/>
      <c r="SHH369" s="98"/>
      <c r="SHI369" s="98"/>
      <c r="SHJ369" s="98"/>
      <c r="SHK369" s="98"/>
      <c r="SHL369" s="98"/>
      <c r="SHM369" s="98"/>
      <c r="SHN369" s="98"/>
      <c r="SHO369" s="98"/>
      <c r="SHP369" s="98"/>
      <c r="SHQ369" s="98"/>
      <c r="SHR369" s="98"/>
      <c r="SHS369" s="98"/>
      <c r="SHT369" s="98"/>
      <c r="SHU369" s="98"/>
      <c r="SHV369" s="98"/>
      <c r="SHW369" s="98"/>
      <c r="SHX369" s="98"/>
      <c r="SHY369" s="98"/>
      <c r="SHZ369" s="98"/>
      <c r="SIA369" s="98"/>
      <c r="SIB369" s="98"/>
      <c r="SIC369" s="98"/>
      <c r="SID369" s="98"/>
      <c r="SIE369" s="98"/>
      <c r="SIF369" s="98"/>
      <c r="SIG369" s="98"/>
      <c r="SIH369" s="98"/>
      <c r="SII369" s="98"/>
      <c r="SIJ369" s="98"/>
      <c r="SIK369" s="98"/>
      <c r="SIL369" s="98"/>
      <c r="SIM369" s="98"/>
      <c r="SIN369" s="98"/>
      <c r="SIO369" s="98"/>
      <c r="SIP369" s="98"/>
      <c r="SIQ369" s="98"/>
      <c r="SIR369" s="98"/>
      <c r="SIS369" s="98"/>
      <c r="SIT369" s="98"/>
      <c r="SIU369" s="98"/>
      <c r="SIV369" s="98"/>
      <c r="SIW369" s="98"/>
      <c r="SIX369" s="98"/>
      <c r="SIY369" s="98"/>
      <c r="SIZ369" s="98"/>
      <c r="SJA369" s="98"/>
      <c r="SJB369" s="98"/>
      <c r="SJC369" s="98"/>
      <c r="SJD369" s="98"/>
      <c r="SJE369" s="98"/>
      <c r="SJF369" s="98"/>
      <c r="SJG369" s="98"/>
      <c r="SJH369" s="98"/>
      <c r="SJI369" s="98"/>
      <c r="SJJ369" s="98"/>
      <c r="SJK369" s="98"/>
      <c r="SJL369" s="98"/>
      <c r="SJM369" s="98"/>
      <c r="SJN369" s="98"/>
      <c r="SJO369" s="98"/>
      <c r="SJP369" s="98"/>
      <c r="SJQ369" s="98"/>
      <c r="SJR369" s="98"/>
      <c r="SJS369" s="98"/>
      <c r="SJT369" s="98"/>
      <c r="SJU369" s="98"/>
      <c r="SJV369" s="98"/>
      <c r="SJW369" s="98"/>
      <c r="SJX369" s="98"/>
      <c r="SJY369" s="98"/>
      <c r="SJZ369" s="98"/>
      <c r="SKA369" s="98"/>
      <c r="SKB369" s="98"/>
      <c r="SKC369" s="98"/>
      <c r="SKD369" s="98"/>
      <c r="SKE369" s="98"/>
      <c r="SKF369" s="98"/>
      <c r="SKG369" s="98"/>
      <c r="SKH369" s="98"/>
      <c r="SKI369" s="98"/>
      <c r="SKJ369" s="98"/>
      <c r="SKK369" s="98"/>
      <c r="SKL369" s="98"/>
      <c r="SKM369" s="98"/>
      <c r="SKN369" s="98"/>
      <c r="SKO369" s="98"/>
      <c r="SKP369" s="98"/>
      <c r="SKQ369" s="98"/>
      <c r="SKR369" s="98"/>
      <c r="SKS369" s="98"/>
      <c r="SKT369" s="98"/>
      <c r="SKU369" s="98"/>
      <c r="SKV369" s="98"/>
      <c r="SKW369" s="98"/>
      <c r="SKX369" s="98"/>
      <c r="SKY369" s="98"/>
      <c r="SKZ369" s="98"/>
      <c r="SLA369" s="98"/>
      <c r="SLB369" s="98"/>
      <c r="SLC369" s="98"/>
      <c r="SLD369" s="98"/>
      <c r="SLE369" s="98"/>
      <c r="SLF369" s="98"/>
      <c r="SLG369" s="98"/>
      <c r="SLH369" s="98"/>
      <c r="SLI369" s="98"/>
      <c r="SLJ369" s="98"/>
      <c r="SLK369" s="98"/>
      <c r="SLL369" s="98"/>
      <c r="SLM369" s="98"/>
      <c r="SLN369" s="98"/>
      <c r="SLO369" s="98"/>
      <c r="SLP369" s="98"/>
      <c r="SLQ369" s="98"/>
      <c r="SLR369" s="98"/>
      <c r="SLS369" s="98"/>
      <c r="SLT369" s="98"/>
      <c r="SLU369" s="98"/>
      <c r="SLV369" s="98"/>
      <c r="SLW369" s="98"/>
      <c r="SLX369" s="98"/>
      <c r="SLY369" s="98"/>
      <c r="SLZ369" s="98"/>
      <c r="SMA369" s="98"/>
      <c r="SMB369" s="98"/>
      <c r="SMC369" s="98"/>
      <c r="SMD369" s="98"/>
      <c r="SME369" s="98"/>
      <c r="SMF369" s="98"/>
      <c r="SMG369" s="98"/>
      <c r="SMH369" s="98"/>
      <c r="SMI369" s="98"/>
      <c r="SMJ369" s="98"/>
      <c r="SMK369" s="98"/>
      <c r="SML369" s="98"/>
      <c r="SMM369" s="98"/>
      <c r="SMN369" s="98"/>
      <c r="SMO369" s="98"/>
      <c r="SMP369" s="98"/>
      <c r="SMQ369" s="98"/>
      <c r="SMR369" s="98"/>
      <c r="SMS369" s="98"/>
      <c r="SMT369" s="98"/>
      <c r="SMU369" s="98"/>
      <c r="SMV369" s="98"/>
      <c r="SMW369" s="98"/>
      <c r="SMX369" s="98"/>
      <c r="SMY369" s="98"/>
      <c r="SMZ369" s="98"/>
      <c r="SNA369" s="98"/>
      <c r="SNB369" s="98"/>
      <c r="SNC369" s="98"/>
      <c r="SND369" s="98"/>
      <c r="SNE369" s="98"/>
      <c r="SNF369" s="98"/>
      <c r="SNG369" s="98"/>
      <c r="SNH369" s="98"/>
      <c r="SNI369" s="98"/>
      <c r="SNJ369" s="98"/>
      <c r="SNK369" s="98"/>
      <c r="SNL369" s="98"/>
      <c r="SNM369" s="98"/>
      <c r="SNN369" s="98"/>
      <c r="SNO369" s="98"/>
      <c r="SNP369" s="98"/>
      <c r="SNQ369" s="98"/>
      <c r="SNR369" s="98"/>
      <c r="SNS369" s="98"/>
      <c r="SNT369" s="98"/>
      <c r="SNU369" s="98"/>
      <c r="SNV369" s="98"/>
      <c r="SNW369" s="98"/>
      <c r="SNX369" s="98"/>
      <c r="SNY369" s="98"/>
      <c r="SNZ369" s="98"/>
      <c r="SOA369" s="98"/>
      <c r="SOB369" s="98"/>
      <c r="SOC369" s="98"/>
      <c r="SOD369" s="98"/>
      <c r="SOE369" s="98"/>
      <c r="SOF369" s="98"/>
      <c r="SOG369" s="98"/>
      <c r="SOH369" s="98"/>
      <c r="SOI369" s="98"/>
      <c r="SOJ369" s="98"/>
      <c r="SOK369" s="98"/>
      <c r="SOL369" s="98"/>
      <c r="SOM369" s="98"/>
      <c r="SON369" s="98"/>
      <c r="SOO369" s="98"/>
      <c r="SOP369" s="98"/>
      <c r="SOQ369" s="98"/>
      <c r="SOR369" s="98"/>
      <c r="SOS369" s="98"/>
      <c r="SOT369" s="98"/>
      <c r="SOU369" s="98"/>
      <c r="SOV369" s="98"/>
      <c r="SOW369" s="98"/>
      <c r="SOX369" s="98"/>
      <c r="SOY369" s="98"/>
      <c r="SOZ369" s="98"/>
      <c r="SPA369" s="98"/>
      <c r="SPB369" s="98"/>
      <c r="SPC369" s="98"/>
      <c r="SPD369" s="98"/>
      <c r="SPE369" s="98"/>
      <c r="SPF369" s="98"/>
      <c r="SPG369" s="98"/>
      <c r="SPH369" s="98"/>
      <c r="SPI369" s="98"/>
      <c r="SPJ369" s="98"/>
      <c r="SPK369" s="98"/>
      <c r="SPL369" s="98"/>
      <c r="SPM369" s="98"/>
      <c r="SPN369" s="98"/>
      <c r="SPO369" s="98"/>
      <c r="SPP369" s="98"/>
      <c r="SPQ369" s="98"/>
      <c r="SPR369" s="98"/>
      <c r="SPS369" s="98"/>
      <c r="SPT369" s="98"/>
      <c r="SPU369" s="98"/>
      <c r="SPV369" s="98"/>
      <c r="SPW369" s="98"/>
      <c r="SPX369" s="98"/>
      <c r="SPY369" s="98"/>
      <c r="SPZ369" s="98"/>
      <c r="SQA369" s="98"/>
      <c r="SQB369" s="98"/>
      <c r="SQC369" s="98"/>
      <c r="SQD369" s="98"/>
      <c r="SQE369" s="98"/>
      <c r="SQF369" s="98"/>
      <c r="SQG369" s="98"/>
      <c r="SQH369" s="98"/>
      <c r="SQI369" s="98"/>
      <c r="SQJ369" s="98"/>
      <c r="SQK369" s="98"/>
      <c r="SQL369" s="98"/>
      <c r="SQM369" s="98"/>
      <c r="SQN369" s="98"/>
      <c r="SQO369" s="98"/>
      <c r="SQP369" s="98"/>
      <c r="SQQ369" s="98"/>
      <c r="SQR369" s="98"/>
      <c r="SQS369" s="98"/>
      <c r="SQT369" s="98"/>
      <c r="SQU369" s="98"/>
      <c r="SQV369" s="98"/>
      <c r="SQW369" s="98"/>
      <c r="SQX369" s="98"/>
      <c r="SQY369" s="98"/>
      <c r="SQZ369" s="98"/>
      <c r="SRA369" s="98"/>
      <c r="SRB369" s="98"/>
      <c r="SRC369" s="98"/>
      <c r="SRD369" s="98"/>
      <c r="SRE369" s="98"/>
      <c r="SRF369" s="98"/>
      <c r="SRG369" s="98"/>
      <c r="SRH369" s="98"/>
      <c r="SRI369" s="98"/>
      <c r="SRJ369" s="98"/>
      <c r="SRK369" s="98"/>
      <c r="SRL369" s="98"/>
      <c r="SRM369" s="98"/>
      <c r="SRN369" s="98"/>
      <c r="SRO369" s="98"/>
      <c r="SRP369" s="98"/>
      <c r="SRQ369" s="98"/>
      <c r="SRR369" s="98"/>
      <c r="SRS369" s="98"/>
      <c r="SRT369" s="98"/>
      <c r="SRU369" s="98"/>
      <c r="SRV369" s="98"/>
      <c r="SRW369" s="98"/>
      <c r="SRX369" s="98"/>
      <c r="SRY369" s="98"/>
      <c r="SRZ369" s="98"/>
      <c r="SSA369" s="98"/>
      <c r="SSB369" s="98"/>
      <c r="SSC369" s="98"/>
      <c r="SSD369" s="98"/>
      <c r="SSE369" s="98"/>
      <c r="SSF369" s="98"/>
      <c r="SSG369" s="98"/>
      <c r="SSH369" s="98"/>
      <c r="SSI369" s="98"/>
      <c r="SSJ369" s="98"/>
      <c r="SSK369" s="98"/>
      <c r="SSL369" s="98"/>
      <c r="SSM369" s="98"/>
      <c r="SSN369" s="98"/>
      <c r="SSO369" s="98"/>
      <c r="SSP369" s="98"/>
      <c r="SSQ369" s="98"/>
      <c r="SSR369" s="98"/>
      <c r="SSS369" s="98"/>
      <c r="SST369" s="98"/>
      <c r="SSU369" s="98"/>
      <c r="SSV369" s="98"/>
      <c r="SSW369" s="98"/>
      <c r="SSX369" s="98"/>
      <c r="SSY369" s="98"/>
      <c r="SSZ369" s="98"/>
      <c r="STA369" s="98"/>
      <c r="STB369" s="98"/>
      <c r="STC369" s="98"/>
      <c r="STD369" s="98"/>
      <c r="STE369" s="98"/>
      <c r="STF369" s="98"/>
      <c r="STG369" s="98"/>
      <c r="STH369" s="98"/>
      <c r="STI369" s="98"/>
      <c r="STJ369" s="98"/>
      <c r="STK369" s="98"/>
      <c r="STL369" s="98"/>
      <c r="STM369" s="98"/>
      <c r="STN369" s="98"/>
      <c r="STO369" s="98"/>
      <c r="STP369" s="98"/>
      <c r="STQ369" s="98"/>
      <c r="STR369" s="98"/>
      <c r="STS369" s="98"/>
      <c r="STT369" s="98"/>
      <c r="STU369" s="98"/>
      <c r="STV369" s="98"/>
      <c r="STW369" s="98"/>
      <c r="STX369" s="98"/>
      <c r="STY369" s="98"/>
      <c r="STZ369" s="98"/>
      <c r="SUA369" s="98"/>
      <c r="SUB369" s="98"/>
      <c r="SUC369" s="98"/>
      <c r="SUD369" s="98"/>
      <c r="SUE369" s="98"/>
      <c r="SUF369" s="98"/>
      <c r="SUG369" s="98"/>
      <c r="SUH369" s="98"/>
      <c r="SUI369" s="98"/>
      <c r="SUJ369" s="98"/>
      <c r="SUK369" s="98"/>
      <c r="SUL369" s="98"/>
      <c r="SUM369" s="98"/>
      <c r="SUN369" s="98"/>
      <c r="SUO369" s="98"/>
      <c r="SUP369" s="98"/>
      <c r="SUQ369" s="98"/>
      <c r="SUR369" s="98"/>
      <c r="SUS369" s="98"/>
      <c r="SUT369" s="98"/>
      <c r="SUU369" s="98"/>
      <c r="SUV369" s="98"/>
      <c r="SUW369" s="98"/>
      <c r="SUX369" s="98"/>
      <c r="SUY369" s="98"/>
      <c r="SUZ369" s="98"/>
      <c r="SVA369" s="98"/>
      <c r="SVB369" s="98"/>
      <c r="SVC369" s="98"/>
      <c r="SVD369" s="98"/>
      <c r="SVE369" s="98"/>
      <c r="SVF369" s="98"/>
      <c r="SVG369" s="98"/>
      <c r="SVH369" s="98"/>
      <c r="SVI369" s="98"/>
      <c r="SVJ369" s="98"/>
      <c r="SVK369" s="98"/>
      <c r="SVL369" s="98"/>
      <c r="SVM369" s="98"/>
      <c r="SVN369" s="98"/>
      <c r="SVO369" s="98"/>
      <c r="SVP369" s="98"/>
      <c r="SVQ369" s="98"/>
      <c r="SVR369" s="98"/>
      <c r="SVS369" s="98"/>
      <c r="SVT369" s="98"/>
      <c r="SVU369" s="98"/>
      <c r="SVV369" s="98"/>
      <c r="SVW369" s="98"/>
      <c r="SVX369" s="98"/>
      <c r="SVY369" s="98"/>
      <c r="SVZ369" s="98"/>
      <c r="SWA369" s="98"/>
      <c r="SWB369" s="98"/>
      <c r="SWC369" s="98"/>
      <c r="SWD369" s="98"/>
      <c r="SWE369" s="98"/>
      <c r="SWF369" s="98"/>
      <c r="SWG369" s="98"/>
      <c r="SWH369" s="98"/>
      <c r="SWI369" s="98"/>
      <c r="SWJ369" s="98"/>
      <c r="SWK369" s="98"/>
      <c r="SWL369" s="98"/>
      <c r="SWM369" s="98"/>
      <c r="SWN369" s="98"/>
      <c r="SWO369" s="98"/>
      <c r="SWP369" s="98"/>
      <c r="SWQ369" s="98"/>
      <c r="SWR369" s="98"/>
      <c r="SWS369" s="98"/>
      <c r="SWT369" s="98"/>
      <c r="SWU369" s="98"/>
      <c r="SWV369" s="98"/>
      <c r="SWW369" s="98"/>
      <c r="SWX369" s="98"/>
      <c r="SWY369" s="98"/>
      <c r="SWZ369" s="98"/>
      <c r="SXA369" s="98"/>
      <c r="SXB369" s="98"/>
      <c r="SXC369" s="98"/>
      <c r="SXD369" s="98"/>
      <c r="SXE369" s="98"/>
      <c r="SXF369" s="98"/>
      <c r="SXG369" s="98"/>
      <c r="SXH369" s="98"/>
      <c r="SXI369" s="98"/>
      <c r="SXJ369" s="98"/>
      <c r="SXK369" s="98"/>
      <c r="SXL369" s="98"/>
      <c r="SXM369" s="98"/>
      <c r="SXN369" s="98"/>
      <c r="SXO369" s="98"/>
      <c r="SXP369" s="98"/>
      <c r="SXQ369" s="98"/>
      <c r="SXR369" s="98"/>
      <c r="SXS369" s="98"/>
      <c r="SXT369" s="98"/>
      <c r="SXU369" s="98"/>
      <c r="SXV369" s="98"/>
      <c r="SXW369" s="98"/>
      <c r="SXX369" s="98"/>
      <c r="SXY369" s="98"/>
      <c r="SXZ369" s="98"/>
      <c r="SYA369" s="98"/>
      <c r="SYB369" s="98"/>
      <c r="SYC369" s="98"/>
      <c r="SYD369" s="98"/>
      <c r="SYE369" s="98"/>
      <c r="SYF369" s="98"/>
      <c r="SYG369" s="98"/>
      <c r="SYH369" s="98"/>
      <c r="SYI369" s="98"/>
      <c r="SYJ369" s="98"/>
      <c r="SYK369" s="98"/>
      <c r="SYL369" s="98"/>
      <c r="SYM369" s="98"/>
      <c r="SYN369" s="98"/>
      <c r="SYO369" s="98"/>
      <c r="SYP369" s="98"/>
      <c r="SYQ369" s="98"/>
      <c r="SYR369" s="98"/>
      <c r="SYS369" s="98"/>
      <c r="SYT369" s="98"/>
      <c r="SYU369" s="98"/>
      <c r="SYV369" s="98"/>
      <c r="SYW369" s="98"/>
      <c r="SYX369" s="98"/>
      <c r="SYY369" s="98"/>
      <c r="SYZ369" s="98"/>
      <c r="SZA369" s="98"/>
      <c r="SZB369" s="98"/>
      <c r="SZC369" s="98"/>
      <c r="SZD369" s="98"/>
      <c r="SZE369" s="98"/>
      <c r="SZF369" s="98"/>
      <c r="SZG369" s="98"/>
      <c r="SZH369" s="98"/>
      <c r="SZI369" s="98"/>
      <c r="SZJ369" s="98"/>
      <c r="SZK369" s="98"/>
      <c r="SZL369" s="98"/>
      <c r="SZM369" s="98"/>
      <c r="SZN369" s="98"/>
      <c r="SZO369" s="98"/>
      <c r="SZP369" s="98"/>
      <c r="SZQ369" s="98"/>
      <c r="SZR369" s="98"/>
      <c r="SZS369" s="98"/>
      <c r="SZT369" s="98"/>
      <c r="SZU369" s="98"/>
      <c r="SZV369" s="98"/>
      <c r="SZW369" s="98"/>
      <c r="SZX369" s="98"/>
      <c r="SZY369" s="98"/>
      <c r="SZZ369" s="98"/>
      <c r="TAA369" s="98"/>
      <c r="TAB369" s="98"/>
      <c r="TAC369" s="98"/>
      <c r="TAD369" s="98"/>
      <c r="TAE369" s="98"/>
      <c r="TAF369" s="98"/>
      <c r="TAG369" s="98"/>
      <c r="TAH369" s="98"/>
      <c r="TAI369" s="98"/>
      <c r="TAJ369" s="98"/>
      <c r="TAK369" s="98"/>
      <c r="TAL369" s="98"/>
      <c r="TAM369" s="98"/>
      <c r="TAN369" s="98"/>
      <c r="TAO369" s="98"/>
      <c r="TAP369" s="98"/>
      <c r="TAQ369" s="98"/>
      <c r="TAR369" s="98"/>
      <c r="TAS369" s="98"/>
      <c r="TAT369" s="98"/>
      <c r="TAU369" s="98"/>
      <c r="TAV369" s="98"/>
      <c r="TAW369" s="98"/>
      <c r="TAX369" s="98"/>
      <c r="TAY369" s="98"/>
      <c r="TAZ369" s="98"/>
      <c r="TBA369" s="98"/>
      <c r="TBB369" s="98"/>
      <c r="TBC369" s="98"/>
      <c r="TBD369" s="98"/>
      <c r="TBE369" s="98"/>
      <c r="TBF369" s="98"/>
      <c r="TBG369" s="98"/>
      <c r="TBH369" s="98"/>
      <c r="TBI369" s="98"/>
      <c r="TBJ369" s="98"/>
      <c r="TBK369" s="98"/>
      <c r="TBL369" s="98"/>
      <c r="TBM369" s="98"/>
      <c r="TBN369" s="98"/>
      <c r="TBO369" s="98"/>
      <c r="TBP369" s="98"/>
      <c r="TBQ369" s="98"/>
      <c r="TBR369" s="98"/>
      <c r="TBS369" s="98"/>
      <c r="TBT369" s="98"/>
      <c r="TBU369" s="98"/>
      <c r="TBV369" s="98"/>
      <c r="TBW369" s="98"/>
      <c r="TBX369" s="98"/>
      <c r="TBY369" s="98"/>
      <c r="TBZ369" s="98"/>
      <c r="TCA369" s="98"/>
      <c r="TCB369" s="98"/>
      <c r="TCC369" s="98"/>
      <c r="TCD369" s="98"/>
      <c r="TCE369" s="98"/>
      <c r="TCF369" s="98"/>
      <c r="TCG369" s="98"/>
      <c r="TCH369" s="98"/>
      <c r="TCI369" s="98"/>
      <c r="TCJ369" s="98"/>
      <c r="TCK369" s="98"/>
      <c r="TCL369" s="98"/>
      <c r="TCM369" s="98"/>
      <c r="TCN369" s="98"/>
      <c r="TCO369" s="98"/>
      <c r="TCP369" s="98"/>
      <c r="TCQ369" s="98"/>
      <c r="TCR369" s="98"/>
      <c r="TCS369" s="98"/>
      <c r="TCT369" s="98"/>
      <c r="TCU369" s="98"/>
      <c r="TCV369" s="98"/>
      <c r="TCW369" s="98"/>
      <c r="TCX369" s="98"/>
      <c r="TCY369" s="98"/>
      <c r="TCZ369" s="98"/>
      <c r="TDA369" s="98"/>
      <c r="TDB369" s="98"/>
      <c r="TDC369" s="98"/>
      <c r="TDD369" s="98"/>
      <c r="TDE369" s="98"/>
      <c r="TDF369" s="98"/>
      <c r="TDG369" s="98"/>
      <c r="TDH369" s="98"/>
      <c r="TDI369" s="98"/>
      <c r="TDJ369" s="98"/>
      <c r="TDK369" s="98"/>
      <c r="TDL369" s="98"/>
      <c r="TDM369" s="98"/>
      <c r="TDN369" s="98"/>
      <c r="TDO369" s="98"/>
      <c r="TDP369" s="98"/>
      <c r="TDQ369" s="98"/>
      <c r="TDR369" s="98"/>
      <c r="TDS369" s="98"/>
      <c r="TDT369" s="98"/>
      <c r="TDU369" s="98"/>
      <c r="TDV369" s="98"/>
      <c r="TDW369" s="98"/>
      <c r="TDX369" s="98"/>
      <c r="TDY369" s="98"/>
      <c r="TDZ369" s="98"/>
      <c r="TEA369" s="98"/>
      <c r="TEB369" s="98"/>
      <c r="TEC369" s="98"/>
      <c r="TED369" s="98"/>
      <c r="TEE369" s="98"/>
      <c r="TEF369" s="98"/>
      <c r="TEG369" s="98"/>
      <c r="TEH369" s="98"/>
      <c r="TEI369" s="98"/>
      <c r="TEJ369" s="98"/>
      <c r="TEK369" s="98"/>
      <c r="TEL369" s="98"/>
      <c r="TEM369" s="98"/>
      <c r="TEN369" s="98"/>
      <c r="TEO369" s="98"/>
      <c r="TEP369" s="98"/>
      <c r="TEQ369" s="98"/>
      <c r="TER369" s="98"/>
      <c r="TES369" s="98"/>
      <c r="TET369" s="98"/>
      <c r="TEU369" s="98"/>
      <c r="TEV369" s="98"/>
      <c r="TEW369" s="98"/>
      <c r="TEX369" s="98"/>
      <c r="TEY369" s="98"/>
      <c r="TEZ369" s="98"/>
      <c r="TFA369" s="98"/>
      <c r="TFB369" s="98"/>
      <c r="TFC369" s="98"/>
      <c r="TFD369" s="98"/>
      <c r="TFE369" s="98"/>
      <c r="TFF369" s="98"/>
      <c r="TFG369" s="98"/>
      <c r="TFH369" s="98"/>
      <c r="TFI369" s="98"/>
      <c r="TFJ369" s="98"/>
      <c r="TFK369" s="98"/>
      <c r="TFL369" s="98"/>
      <c r="TFM369" s="98"/>
      <c r="TFN369" s="98"/>
      <c r="TFO369" s="98"/>
      <c r="TFP369" s="98"/>
      <c r="TFQ369" s="98"/>
      <c r="TFR369" s="98"/>
      <c r="TFS369" s="98"/>
      <c r="TFT369" s="98"/>
      <c r="TFU369" s="98"/>
      <c r="TFV369" s="98"/>
      <c r="TFW369" s="98"/>
      <c r="TFX369" s="98"/>
      <c r="TFY369" s="98"/>
      <c r="TFZ369" s="98"/>
      <c r="TGA369" s="98"/>
      <c r="TGB369" s="98"/>
      <c r="TGC369" s="98"/>
      <c r="TGD369" s="98"/>
      <c r="TGE369" s="98"/>
      <c r="TGF369" s="98"/>
      <c r="TGG369" s="98"/>
      <c r="TGH369" s="98"/>
      <c r="TGI369" s="98"/>
      <c r="TGJ369" s="98"/>
      <c r="TGK369" s="98"/>
      <c r="TGL369" s="98"/>
      <c r="TGM369" s="98"/>
      <c r="TGN369" s="98"/>
      <c r="TGO369" s="98"/>
      <c r="TGP369" s="98"/>
      <c r="TGQ369" s="98"/>
      <c r="TGR369" s="98"/>
      <c r="TGS369" s="98"/>
      <c r="TGT369" s="98"/>
      <c r="TGU369" s="98"/>
      <c r="TGV369" s="98"/>
      <c r="TGW369" s="98"/>
      <c r="TGX369" s="98"/>
      <c r="TGY369" s="98"/>
      <c r="TGZ369" s="98"/>
      <c r="THA369" s="98"/>
      <c r="THB369" s="98"/>
      <c r="THC369" s="98"/>
      <c r="THD369" s="98"/>
      <c r="THE369" s="98"/>
      <c r="THF369" s="98"/>
      <c r="THG369" s="98"/>
      <c r="THH369" s="98"/>
      <c r="THI369" s="98"/>
      <c r="THJ369" s="98"/>
      <c r="THK369" s="98"/>
      <c r="THL369" s="98"/>
      <c r="THM369" s="98"/>
      <c r="THN369" s="98"/>
      <c r="THO369" s="98"/>
      <c r="THP369" s="98"/>
      <c r="THQ369" s="98"/>
      <c r="THR369" s="98"/>
      <c r="THS369" s="98"/>
      <c r="THT369" s="98"/>
      <c r="THU369" s="98"/>
      <c r="THV369" s="98"/>
      <c r="THW369" s="98"/>
      <c r="THX369" s="98"/>
      <c r="THY369" s="98"/>
      <c r="THZ369" s="98"/>
      <c r="TIA369" s="98"/>
      <c r="TIB369" s="98"/>
      <c r="TIC369" s="98"/>
      <c r="TID369" s="98"/>
      <c r="TIE369" s="98"/>
      <c r="TIF369" s="98"/>
      <c r="TIG369" s="98"/>
      <c r="TIH369" s="98"/>
      <c r="TII369" s="98"/>
      <c r="TIJ369" s="98"/>
      <c r="TIK369" s="98"/>
      <c r="TIL369" s="98"/>
      <c r="TIM369" s="98"/>
      <c r="TIN369" s="98"/>
      <c r="TIO369" s="98"/>
      <c r="TIP369" s="98"/>
      <c r="TIQ369" s="98"/>
      <c r="TIR369" s="98"/>
      <c r="TIS369" s="98"/>
      <c r="TIT369" s="98"/>
      <c r="TIU369" s="98"/>
      <c r="TIV369" s="98"/>
      <c r="TIW369" s="98"/>
      <c r="TIX369" s="98"/>
      <c r="TIY369" s="98"/>
      <c r="TIZ369" s="98"/>
      <c r="TJA369" s="98"/>
      <c r="TJB369" s="98"/>
      <c r="TJC369" s="98"/>
      <c r="TJD369" s="98"/>
      <c r="TJE369" s="98"/>
      <c r="TJF369" s="98"/>
      <c r="TJG369" s="98"/>
      <c r="TJH369" s="98"/>
      <c r="TJI369" s="98"/>
      <c r="TJJ369" s="98"/>
      <c r="TJK369" s="98"/>
      <c r="TJL369" s="98"/>
      <c r="TJM369" s="98"/>
      <c r="TJN369" s="98"/>
      <c r="TJO369" s="98"/>
      <c r="TJP369" s="98"/>
      <c r="TJQ369" s="98"/>
      <c r="TJR369" s="98"/>
      <c r="TJS369" s="98"/>
      <c r="TJT369" s="98"/>
      <c r="TJU369" s="98"/>
      <c r="TJV369" s="98"/>
      <c r="TJW369" s="98"/>
      <c r="TJX369" s="98"/>
      <c r="TJY369" s="98"/>
      <c r="TJZ369" s="98"/>
      <c r="TKA369" s="98"/>
      <c r="TKB369" s="98"/>
      <c r="TKC369" s="98"/>
      <c r="TKD369" s="98"/>
      <c r="TKE369" s="98"/>
      <c r="TKF369" s="98"/>
      <c r="TKG369" s="98"/>
      <c r="TKH369" s="98"/>
      <c r="TKI369" s="98"/>
      <c r="TKJ369" s="98"/>
      <c r="TKK369" s="98"/>
      <c r="TKL369" s="98"/>
      <c r="TKM369" s="98"/>
      <c r="TKN369" s="98"/>
      <c r="TKO369" s="98"/>
      <c r="TKP369" s="98"/>
      <c r="TKQ369" s="98"/>
      <c r="TKR369" s="98"/>
      <c r="TKS369" s="98"/>
      <c r="TKT369" s="98"/>
      <c r="TKU369" s="98"/>
      <c r="TKV369" s="98"/>
      <c r="TKW369" s="98"/>
      <c r="TKX369" s="98"/>
      <c r="TKY369" s="98"/>
      <c r="TKZ369" s="98"/>
      <c r="TLA369" s="98"/>
      <c r="TLB369" s="98"/>
      <c r="TLC369" s="98"/>
      <c r="TLD369" s="98"/>
      <c r="TLE369" s="98"/>
      <c r="TLF369" s="98"/>
      <c r="TLG369" s="98"/>
      <c r="TLH369" s="98"/>
      <c r="TLI369" s="98"/>
      <c r="TLJ369" s="98"/>
      <c r="TLK369" s="98"/>
      <c r="TLL369" s="98"/>
      <c r="TLM369" s="98"/>
      <c r="TLN369" s="98"/>
      <c r="TLO369" s="98"/>
      <c r="TLP369" s="98"/>
      <c r="TLQ369" s="98"/>
      <c r="TLR369" s="98"/>
      <c r="TLS369" s="98"/>
      <c r="TLT369" s="98"/>
      <c r="TLU369" s="98"/>
      <c r="TLV369" s="98"/>
      <c r="TLW369" s="98"/>
      <c r="TLX369" s="98"/>
      <c r="TLY369" s="98"/>
      <c r="TLZ369" s="98"/>
      <c r="TMA369" s="98"/>
      <c r="TMB369" s="98"/>
      <c r="TMC369" s="98"/>
      <c r="TMD369" s="98"/>
      <c r="TME369" s="98"/>
      <c r="TMF369" s="98"/>
      <c r="TMG369" s="98"/>
      <c r="TMH369" s="98"/>
      <c r="TMI369" s="98"/>
      <c r="TMJ369" s="98"/>
      <c r="TMK369" s="98"/>
      <c r="TML369" s="98"/>
      <c r="TMM369" s="98"/>
      <c r="TMN369" s="98"/>
      <c r="TMO369" s="98"/>
      <c r="TMP369" s="98"/>
      <c r="TMQ369" s="98"/>
      <c r="TMR369" s="98"/>
      <c r="TMS369" s="98"/>
      <c r="TMT369" s="98"/>
      <c r="TMU369" s="98"/>
      <c r="TMV369" s="98"/>
      <c r="TMW369" s="98"/>
      <c r="TMX369" s="98"/>
      <c r="TMY369" s="98"/>
      <c r="TMZ369" s="98"/>
      <c r="TNA369" s="98"/>
      <c r="TNB369" s="98"/>
      <c r="TNC369" s="98"/>
      <c r="TND369" s="98"/>
      <c r="TNE369" s="98"/>
      <c r="TNF369" s="98"/>
      <c r="TNG369" s="98"/>
      <c r="TNH369" s="98"/>
      <c r="TNI369" s="98"/>
      <c r="TNJ369" s="98"/>
      <c r="TNK369" s="98"/>
      <c r="TNL369" s="98"/>
      <c r="TNM369" s="98"/>
      <c r="TNN369" s="98"/>
      <c r="TNO369" s="98"/>
      <c r="TNP369" s="98"/>
      <c r="TNQ369" s="98"/>
      <c r="TNR369" s="98"/>
      <c r="TNS369" s="98"/>
      <c r="TNT369" s="98"/>
      <c r="TNU369" s="98"/>
      <c r="TNV369" s="98"/>
      <c r="TNW369" s="98"/>
      <c r="TNX369" s="98"/>
      <c r="TNY369" s="98"/>
      <c r="TNZ369" s="98"/>
      <c r="TOA369" s="98"/>
      <c r="TOB369" s="98"/>
      <c r="TOC369" s="98"/>
      <c r="TOD369" s="98"/>
      <c r="TOE369" s="98"/>
      <c r="TOF369" s="98"/>
      <c r="TOG369" s="98"/>
      <c r="TOH369" s="98"/>
      <c r="TOI369" s="98"/>
      <c r="TOJ369" s="98"/>
      <c r="TOK369" s="98"/>
      <c r="TOL369" s="98"/>
      <c r="TOM369" s="98"/>
      <c r="TON369" s="98"/>
      <c r="TOO369" s="98"/>
      <c r="TOP369" s="98"/>
      <c r="TOQ369" s="98"/>
      <c r="TOR369" s="98"/>
      <c r="TOS369" s="98"/>
      <c r="TOT369" s="98"/>
      <c r="TOU369" s="98"/>
      <c r="TOV369" s="98"/>
      <c r="TOW369" s="98"/>
      <c r="TOX369" s="98"/>
      <c r="TOY369" s="98"/>
      <c r="TOZ369" s="98"/>
      <c r="TPA369" s="98"/>
      <c r="TPB369" s="98"/>
      <c r="TPC369" s="98"/>
      <c r="TPD369" s="98"/>
      <c r="TPE369" s="98"/>
      <c r="TPF369" s="98"/>
      <c r="TPG369" s="98"/>
      <c r="TPH369" s="98"/>
      <c r="TPI369" s="98"/>
      <c r="TPJ369" s="98"/>
      <c r="TPK369" s="98"/>
      <c r="TPL369" s="98"/>
      <c r="TPM369" s="98"/>
      <c r="TPN369" s="98"/>
      <c r="TPO369" s="98"/>
      <c r="TPP369" s="98"/>
      <c r="TPQ369" s="98"/>
      <c r="TPR369" s="98"/>
      <c r="TPS369" s="98"/>
      <c r="TPT369" s="98"/>
      <c r="TPU369" s="98"/>
      <c r="TPV369" s="98"/>
      <c r="TPW369" s="98"/>
      <c r="TPX369" s="98"/>
      <c r="TPY369" s="98"/>
      <c r="TPZ369" s="98"/>
      <c r="TQA369" s="98"/>
      <c r="TQB369" s="98"/>
      <c r="TQC369" s="98"/>
      <c r="TQD369" s="98"/>
      <c r="TQE369" s="98"/>
      <c r="TQF369" s="98"/>
      <c r="TQG369" s="98"/>
      <c r="TQH369" s="98"/>
      <c r="TQI369" s="98"/>
      <c r="TQJ369" s="98"/>
      <c r="TQK369" s="98"/>
      <c r="TQL369" s="98"/>
      <c r="TQM369" s="98"/>
      <c r="TQN369" s="98"/>
      <c r="TQO369" s="98"/>
      <c r="TQP369" s="98"/>
      <c r="TQQ369" s="98"/>
      <c r="TQR369" s="98"/>
      <c r="TQS369" s="98"/>
      <c r="TQT369" s="98"/>
      <c r="TQU369" s="98"/>
      <c r="TQV369" s="98"/>
      <c r="TQW369" s="98"/>
      <c r="TQX369" s="98"/>
      <c r="TQY369" s="98"/>
      <c r="TQZ369" s="98"/>
      <c r="TRA369" s="98"/>
      <c r="TRB369" s="98"/>
      <c r="TRC369" s="98"/>
      <c r="TRD369" s="98"/>
      <c r="TRE369" s="98"/>
      <c r="TRF369" s="98"/>
      <c r="TRG369" s="98"/>
      <c r="TRH369" s="98"/>
      <c r="TRI369" s="98"/>
      <c r="TRJ369" s="98"/>
      <c r="TRK369" s="98"/>
      <c r="TRL369" s="98"/>
      <c r="TRM369" s="98"/>
      <c r="TRN369" s="98"/>
      <c r="TRO369" s="98"/>
      <c r="TRP369" s="98"/>
      <c r="TRQ369" s="98"/>
      <c r="TRR369" s="98"/>
      <c r="TRS369" s="98"/>
      <c r="TRT369" s="98"/>
      <c r="TRU369" s="98"/>
      <c r="TRV369" s="98"/>
      <c r="TRW369" s="98"/>
      <c r="TRX369" s="98"/>
      <c r="TRY369" s="98"/>
      <c r="TRZ369" s="98"/>
      <c r="TSA369" s="98"/>
      <c r="TSB369" s="98"/>
      <c r="TSC369" s="98"/>
      <c r="TSD369" s="98"/>
      <c r="TSE369" s="98"/>
      <c r="TSF369" s="98"/>
      <c r="TSG369" s="98"/>
      <c r="TSH369" s="98"/>
      <c r="TSI369" s="98"/>
      <c r="TSJ369" s="98"/>
      <c r="TSK369" s="98"/>
      <c r="TSL369" s="98"/>
      <c r="TSM369" s="98"/>
      <c r="TSN369" s="98"/>
      <c r="TSO369" s="98"/>
      <c r="TSP369" s="98"/>
      <c r="TSQ369" s="98"/>
      <c r="TSR369" s="98"/>
      <c r="TSS369" s="98"/>
      <c r="TST369" s="98"/>
      <c r="TSU369" s="98"/>
      <c r="TSV369" s="98"/>
      <c r="TSW369" s="98"/>
      <c r="TSX369" s="98"/>
      <c r="TSY369" s="98"/>
      <c r="TSZ369" s="98"/>
      <c r="TTA369" s="98"/>
      <c r="TTB369" s="98"/>
      <c r="TTC369" s="98"/>
      <c r="TTD369" s="98"/>
      <c r="TTE369" s="98"/>
      <c r="TTF369" s="98"/>
      <c r="TTG369" s="98"/>
      <c r="TTH369" s="98"/>
      <c r="TTI369" s="98"/>
      <c r="TTJ369" s="98"/>
      <c r="TTK369" s="98"/>
      <c r="TTL369" s="98"/>
      <c r="TTM369" s="98"/>
      <c r="TTN369" s="98"/>
      <c r="TTO369" s="98"/>
      <c r="TTP369" s="98"/>
      <c r="TTQ369" s="98"/>
      <c r="TTR369" s="98"/>
      <c r="TTS369" s="98"/>
      <c r="TTT369" s="98"/>
      <c r="TTU369" s="98"/>
      <c r="TTV369" s="98"/>
      <c r="TTW369" s="98"/>
      <c r="TTX369" s="98"/>
      <c r="TTY369" s="98"/>
      <c r="TTZ369" s="98"/>
      <c r="TUA369" s="98"/>
      <c r="TUB369" s="98"/>
      <c r="TUC369" s="98"/>
      <c r="TUD369" s="98"/>
      <c r="TUE369" s="98"/>
      <c r="TUF369" s="98"/>
      <c r="TUG369" s="98"/>
      <c r="TUH369" s="98"/>
      <c r="TUI369" s="98"/>
      <c r="TUJ369" s="98"/>
      <c r="TUK369" s="98"/>
      <c r="TUL369" s="98"/>
      <c r="TUM369" s="98"/>
      <c r="TUN369" s="98"/>
      <c r="TUO369" s="98"/>
      <c r="TUP369" s="98"/>
      <c r="TUQ369" s="98"/>
      <c r="TUR369" s="98"/>
      <c r="TUS369" s="98"/>
      <c r="TUT369" s="98"/>
      <c r="TUU369" s="98"/>
      <c r="TUV369" s="98"/>
      <c r="TUW369" s="98"/>
      <c r="TUX369" s="98"/>
      <c r="TUY369" s="98"/>
      <c r="TUZ369" s="98"/>
      <c r="TVA369" s="98"/>
      <c r="TVB369" s="98"/>
      <c r="TVC369" s="98"/>
      <c r="TVD369" s="98"/>
      <c r="TVE369" s="98"/>
      <c r="TVF369" s="98"/>
      <c r="TVG369" s="98"/>
      <c r="TVH369" s="98"/>
      <c r="TVI369" s="98"/>
      <c r="TVJ369" s="98"/>
      <c r="TVK369" s="98"/>
      <c r="TVL369" s="98"/>
      <c r="TVM369" s="98"/>
      <c r="TVN369" s="98"/>
      <c r="TVO369" s="98"/>
      <c r="TVP369" s="98"/>
      <c r="TVQ369" s="98"/>
      <c r="TVR369" s="98"/>
      <c r="TVS369" s="98"/>
      <c r="TVT369" s="98"/>
      <c r="TVU369" s="98"/>
      <c r="TVV369" s="98"/>
      <c r="TVW369" s="98"/>
      <c r="TVX369" s="98"/>
      <c r="TVY369" s="98"/>
      <c r="TVZ369" s="98"/>
      <c r="TWA369" s="98"/>
      <c r="TWB369" s="98"/>
      <c r="TWC369" s="98"/>
      <c r="TWD369" s="98"/>
      <c r="TWE369" s="98"/>
      <c r="TWF369" s="98"/>
      <c r="TWG369" s="98"/>
      <c r="TWH369" s="98"/>
      <c r="TWI369" s="98"/>
      <c r="TWJ369" s="98"/>
      <c r="TWK369" s="98"/>
      <c r="TWL369" s="98"/>
      <c r="TWM369" s="98"/>
      <c r="TWN369" s="98"/>
      <c r="TWO369" s="98"/>
      <c r="TWP369" s="98"/>
      <c r="TWQ369" s="98"/>
      <c r="TWR369" s="98"/>
      <c r="TWS369" s="98"/>
      <c r="TWT369" s="98"/>
      <c r="TWU369" s="98"/>
      <c r="TWV369" s="98"/>
      <c r="TWW369" s="98"/>
      <c r="TWX369" s="98"/>
      <c r="TWY369" s="98"/>
      <c r="TWZ369" s="98"/>
      <c r="TXA369" s="98"/>
      <c r="TXB369" s="98"/>
      <c r="TXC369" s="98"/>
      <c r="TXD369" s="98"/>
      <c r="TXE369" s="98"/>
      <c r="TXF369" s="98"/>
      <c r="TXG369" s="98"/>
      <c r="TXH369" s="98"/>
      <c r="TXI369" s="98"/>
      <c r="TXJ369" s="98"/>
      <c r="TXK369" s="98"/>
      <c r="TXL369" s="98"/>
      <c r="TXM369" s="98"/>
      <c r="TXN369" s="98"/>
      <c r="TXO369" s="98"/>
      <c r="TXP369" s="98"/>
      <c r="TXQ369" s="98"/>
      <c r="TXR369" s="98"/>
      <c r="TXS369" s="98"/>
      <c r="TXT369" s="98"/>
      <c r="TXU369" s="98"/>
      <c r="TXV369" s="98"/>
      <c r="TXW369" s="98"/>
      <c r="TXX369" s="98"/>
      <c r="TXY369" s="98"/>
      <c r="TXZ369" s="98"/>
      <c r="TYA369" s="98"/>
      <c r="TYB369" s="98"/>
      <c r="TYC369" s="98"/>
      <c r="TYD369" s="98"/>
      <c r="TYE369" s="98"/>
      <c r="TYF369" s="98"/>
      <c r="TYG369" s="98"/>
      <c r="TYH369" s="98"/>
      <c r="TYI369" s="98"/>
      <c r="TYJ369" s="98"/>
      <c r="TYK369" s="98"/>
      <c r="TYL369" s="98"/>
      <c r="TYM369" s="98"/>
      <c r="TYN369" s="98"/>
      <c r="TYO369" s="98"/>
      <c r="TYP369" s="98"/>
      <c r="TYQ369" s="98"/>
      <c r="TYR369" s="98"/>
      <c r="TYS369" s="98"/>
      <c r="TYT369" s="98"/>
      <c r="TYU369" s="98"/>
      <c r="TYV369" s="98"/>
      <c r="TYW369" s="98"/>
      <c r="TYX369" s="98"/>
      <c r="TYY369" s="98"/>
      <c r="TYZ369" s="98"/>
      <c r="TZA369" s="98"/>
      <c r="TZB369" s="98"/>
      <c r="TZC369" s="98"/>
      <c r="TZD369" s="98"/>
      <c r="TZE369" s="98"/>
      <c r="TZF369" s="98"/>
      <c r="TZG369" s="98"/>
      <c r="TZH369" s="98"/>
      <c r="TZI369" s="98"/>
      <c r="TZJ369" s="98"/>
      <c r="TZK369" s="98"/>
      <c r="TZL369" s="98"/>
      <c r="TZM369" s="98"/>
      <c r="TZN369" s="98"/>
      <c r="TZO369" s="98"/>
      <c r="TZP369" s="98"/>
      <c r="TZQ369" s="98"/>
      <c r="TZR369" s="98"/>
      <c r="TZS369" s="98"/>
      <c r="TZT369" s="98"/>
      <c r="TZU369" s="98"/>
      <c r="TZV369" s="98"/>
      <c r="TZW369" s="98"/>
      <c r="TZX369" s="98"/>
      <c r="TZY369" s="98"/>
      <c r="TZZ369" s="98"/>
      <c r="UAA369" s="98"/>
      <c r="UAB369" s="98"/>
      <c r="UAC369" s="98"/>
      <c r="UAD369" s="98"/>
      <c r="UAE369" s="98"/>
      <c r="UAF369" s="98"/>
      <c r="UAG369" s="98"/>
      <c r="UAH369" s="98"/>
      <c r="UAI369" s="98"/>
      <c r="UAJ369" s="98"/>
      <c r="UAK369" s="98"/>
      <c r="UAL369" s="98"/>
      <c r="UAM369" s="98"/>
      <c r="UAN369" s="98"/>
      <c r="UAO369" s="98"/>
      <c r="UAP369" s="98"/>
      <c r="UAQ369" s="98"/>
      <c r="UAR369" s="98"/>
      <c r="UAS369" s="98"/>
      <c r="UAT369" s="98"/>
      <c r="UAU369" s="98"/>
      <c r="UAV369" s="98"/>
      <c r="UAW369" s="98"/>
      <c r="UAX369" s="98"/>
      <c r="UAY369" s="98"/>
      <c r="UAZ369" s="98"/>
      <c r="UBA369" s="98"/>
      <c r="UBB369" s="98"/>
      <c r="UBC369" s="98"/>
      <c r="UBD369" s="98"/>
      <c r="UBE369" s="98"/>
      <c r="UBF369" s="98"/>
      <c r="UBG369" s="98"/>
      <c r="UBH369" s="98"/>
      <c r="UBI369" s="98"/>
      <c r="UBJ369" s="98"/>
      <c r="UBK369" s="98"/>
      <c r="UBL369" s="98"/>
      <c r="UBM369" s="98"/>
      <c r="UBN369" s="98"/>
      <c r="UBO369" s="98"/>
      <c r="UBP369" s="98"/>
      <c r="UBQ369" s="98"/>
      <c r="UBR369" s="98"/>
      <c r="UBS369" s="98"/>
      <c r="UBT369" s="98"/>
      <c r="UBU369" s="98"/>
      <c r="UBV369" s="98"/>
      <c r="UBW369" s="98"/>
      <c r="UBX369" s="98"/>
      <c r="UBY369" s="98"/>
      <c r="UBZ369" s="98"/>
      <c r="UCA369" s="98"/>
      <c r="UCB369" s="98"/>
      <c r="UCC369" s="98"/>
      <c r="UCD369" s="98"/>
      <c r="UCE369" s="98"/>
      <c r="UCF369" s="98"/>
      <c r="UCG369" s="98"/>
      <c r="UCH369" s="98"/>
      <c r="UCI369" s="98"/>
      <c r="UCJ369" s="98"/>
      <c r="UCK369" s="98"/>
      <c r="UCL369" s="98"/>
      <c r="UCM369" s="98"/>
      <c r="UCN369" s="98"/>
      <c r="UCO369" s="98"/>
      <c r="UCP369" s="98"/>
      <c r="UCQ369" s="98"/>
      <c r="UCR369" s="98"/>
      <c r="UCS369" s="98"/>
      <c r="UCT369" s="98"/>
      <c r="UCU369" s="98"/>
      <c r="UCV369" s="98"/>
      <c r="UCW369" s="98"/>
      <c r="UCX369" s="98"/>
      <c r="UCY369" s="98"/>
      <c r="UCZ369" s="98"/>
      <c r="UDA369" s="98"/>
      <c r="UDB369" s="98"/>
      <c r="UDC369" s="98"/>
      <c r="UDD369" s="98"/>
      <c r="UDE369" s="98"/>
      <c r="UDF369" s="98"/>
      <c r="UDG369" s="98"/>
      <c r="UDH369" s="98"/>
      <c r="UDI369" s="98"/>
      <c r="UDJ369" s="98"/>
      <c r="UDK369" s="98"/>
      <c r="UDL369" s="98"/>
      <c r="UDM369" s="98"/>
      <c r="UDN369" s="98"/>
      <c r="UDO369" s="98"/>
      <c r="UDP369" s="98"/>
      <c r="UDQ369" s="98"/>
      <c r="UDR369" s="98"/>
      <c r="UDS369" s="98"/>
      <c r="UDT369" s="98"/>
      <c r="UDU369" s="98"/>
      <c r="UDV369" s="98"/>
      <c r="UDW369" s="98"/>
      <c r="UDX369" s="98"/>
      <c r="UDY369" s="98"/>
      <c r="UDZ369" s="98"/>
      <c r="UEA369" s="98"/>
      <c r="UEB369" s="98"/>
      <c r="UEC369" s="98"/>
      <c r="UED369" s="98"/>
      <c r="UEE369" s="98"/>
      <c r="UEF369" s="98"/>
      <c r="UEG369" s="98"/>
      <c r="UEH369" s="98"/>
      <c r="UEI369" s="98"/>
      <c r="UEJ369" s="98"/>
      <c r="UEK369" s="98"/>
      <c r="UEL369" s="98"/>
      <c r="UEM369" s="98"/>
      <c r="UEN369" s="98"/>
      <c r="UEO369" s="98"/>
      <c r="UEP369" s="98"/>
      <c r="UEQ369" s="98"/>
      <c r="UER369" s="98"/>
      <c r="UES369" s="98"/>
      <c r="UET369" s="98"/>
      <c r="UEU369" s="98"/>
      <c r="UEV369" s="98"/>
      <c r="UEW369" s="98"/>
      <c r="UEX369" s="98"/>
      <c r="UEY369" s="98"/>
      <c r="UEZ369" s="98"/>
      <c r="UFA369" s="98"/>
      <c r="UFB369" s="98"/>
      <c r="UFC369" s="98"/>
      <c r="UFD369" s="98"/>
      <c r="UFE369" s="98"/>
      <c r="UFF369" s="98"/>
      <c r="UFG369" s="98"/>
      <c r="UFH369" s="98"/>
      <c r="UFI369" s="98"/>
      <c r="UFJ369" s="98"/>
      <c r="UFK369" s="98"/>
      <c r="UFL369" s="98"/>
      <c r="UFM369" s="98"/>
      <c r="UFN369" s="98"/>
      <c r="UFO369" s="98"/>
      <c r="UFP369" s="98"/>
      <c r="UFQ369" s="98"/>
      <c r="UFR369" s="98"/>
      <c r="UFS369" s="98"/>
      <c r="UFT369" s="98"/>
      <c r="UFU369" s="98"/>
      <c r="UFV369" s="98"/>
      <c r="UFW369" s="98"/>
      <c r="UFX369" s="98"/>
      <c r="UFY369" s="98"/>
      <c r="UFZ369" s="98"/>
      <c r="UGA369" s="98"/>
      <c r="UGB369" s="98"/>
      <c r="UGC369" s="98"/>
      <c r="UGD369" s="98"/>
      <c r="UGE369" s="98"/>
      <c r="UGF369" s="98"/>
      <c r="UGG369" s="98"/>
      <c r="UGH369" s="98"/>
      <c r="UGI369" s="98"/>
      <c r="UGJ369" s="98"/>
      <c r="UGK369" s="98"/>
      <c r="UGL369" s="98"/>
      <c r="UGM369" s="98"/>
      <c r="UGN369" s="98"/>
      <c r="UGO369" s="98"/>
      <c r="UGP369" s="98"/>
      <c r="UGQ369" s="98"/>
      <c r="UGR369" s="98"/>
      <c r="UGS369" s="98"/>
      <c r="UGT369" s="98"/>
      <c r="UGU369" s="98"/>
      <c r="UGV369" s="98"/>
      <c r="UGW369" s="98"/>
      <c r="UGX369" s="98"/>
      <c r="UGY369" s="98"/>
      <c r="UGZ369" s="98"/>
      <c r="UHA369" s="98"/>
      <c r="UHB369" s="98"/>
      <c r="UHC369" s="98"/>
      <c r="UHD369" s="98"/>
      <c r="UHE369" s="98"/>
      <c r="UHF369" s="98"/>
      <c r="UHG369" s="98"/>
      <c r="UHH369" s="98"/>
      <c r="UHI369" s="98"/>
      <c r="UHJ369" s="98"/>
      <c r="UHK369" s="98"/>
      <c r="UHL369" s="98"/>
      <c r="UHM369" s="98"/>
      <c r="UHN369" s="98"/>
      <c r="UHO369" s="98"/>
      <c r="UHP369" s="98"/>
      <c r="UHQ369" s="98"/>
      <c r="UHR369" s="98"/>
      <c r="UHS369" s="98"/>
      <c r="UHT369" s="98"/>
      <c r="UHU369" s="98"/>
      <c r="UHV369" s="98"/>
      <c r="UHW369" s="98"/>
      <c r="UHX369" s="98"/>
      <c r="UHY369" s="98"/>
      <c r="UHZ369" s="98"/>
      <c r="UIA369" s="98"/>
      <c r="UIB369" s="98"/>
      <c r="UIC369" s="98"/>
      <c r="UID369" s="98"/>
      <c r="UIE369" s="98"/>
      <c r="UIF369" s="98"/>
      <c r="UIG369" s="98"/>
      <c r="UIH369" s="98"/>
      <c r="UII369" s="98"/>
      <c r="UIJ369" s="98"/>
      <c r="UIK369" s="98"/>
      <c r="UIL369" s="98"/>
      <c r="UIM369" s="98"/>
      <c r="UIN369" s="98"/>
      <c r="UIO369" s="98"/>
      <c r="UIP369" s="98"/>
      <c r="UIQ369" s="98"/>
      <c r="UIR369" s="98"/>
      <c r="UIS369" s="98"/>
      <c r="UIT369" s="98"/>
      <c r="UIU369" s="98"/>
      <c r="UIV369" s="98"/>
      <c r="UIW369" s="98"/>
      <c r="UIX369" s="98"/>
      <c r="UIY369" s="98"/>
      <c r="UIZ369" s="98"/>
      <c r="UJA369" s="98"/>
      <c r="UJB369" s="98"/>
      <c r="UJC369" s="98"/>
      <c r="UJD369" s="98"/>
      <c r="UJE369" s="98"/>
      <c r="UJF369" s="98"/>
      <c r="UJG369" s="98"/>
      <c r="UJH369" s="98"/>
      <c r="UJI369" s="98"/>
      <c r="UJJ369" s="98"/>
      <c r="UJK369" s="98"/>
      <c r="UJL369" s="98"/>
      <c r="UJM369" s="98"/>
      <c r="UJN369" s="98"/>
      <c r="UJO369" s="98"/>
      <c r="UJP369" s="98"/>
      <c r="UJQ369" s="98"/>
      <c r="UJR369" s="98"/>
      <c r="UJS369" s="98"/>
      <c r="UJT369" s="98"/>
      <c r="UJU369" s="98"/>
      <c r="UJV369" s="98"/>
      <c r="UJW369" s="98"/>
      <c r="UJX369" s="98"/>
      <c r="UJY369" s="98"/>
      <c r="UJZ369" s="98"/>
      <c r="UKA369" s="98"/>
      <c r="UKB369" s="98"/>
      <c r="UKC369" s="98"/>
      <c r="UKD369" s="98"/>
      <c r="UKE369" s="98"/>
      <c r="UKF369" s="98"/>
      <c r="UKG369" s="98"/>
      <c r="UKH369" s="98"/>
      <c r="UKI369" s="98"/>
      <c r="UKJ369" s="98"/>
      <c r="UKK369" s="98"/>
      <c r="UKL369" s="98"/>
      <c r="UKM369" s="98"/>
      <c r="UKN369" s="98"/>
      <c r="UKO369" s="98"/>
      <c r="UKP369" s="98"/>
      <c r="UKQ369" s="98"/>
      <c r="UKR369" s="98"/>
      <c r="UKS369" s="98"/>
      <c r="UKT369" s="98"/>
      <c r="UKU369" s="98"/>
      <c r="UKV369" s="98"/>
      <c r="UKW369" s="98"/>
      <c r="UKX369" s="98"/>
      <c r="UKY369" s="98"/>
      <c r="UKZ369" s="98"/>
      <c r="ULA369" s="98"/>
      <c r="ULB369" s="98"/>
      <c r="ULC369" s="98"/>
      <c r="ULD369" s="98"/>
      <c r="ULE369" s="98"/>
      <c r="ULF369" s="98"/>
      <c r="ULG369" s="98"/>
      <c r="ULH369" s="98"/>
      <c r="ULI369" s="98"/>
      <c r="ULJ369" s="98"/>
      <c r="ULK369" s="98"/>
      <c r="ULL369" s="98"/>
      <c r="ULM369" s="98"/>
      <c r="ULN369" s="98"/>
      <c r="ULO369" s="98"/>
      <c r="ULP369" s="98"/>
      <c r="ULQ369" s="98"/>
      <c r="ULR369" s="98"/>
      <c r="ULS369" s="98"/>
      <c r="ULT369" s="98"/>
      <c r="ULU369" s="98"/>
      <c r="ULV369" s="98"/>
      <c r="ULW369" s="98"/>
      <c r="ULX369" s="98"/>
      <c r="ULY369" s="98"/>
      <c r="ULZ369" s="98"/>
      <c r="UMA369" s="98"/>
      <c r="UMB369" s="98"/>
      <c r="UMC369" s="98"/>
      <c r="UMD369" s="98"/>
      <c r="UME369" s="98"/>
      <c r="UMF369" s="98"/>
      <c r="UMG369" s="98"/>
      <c r="UMH369" s="98"/>
      <c r="UMI369" s="98"/>
      <c r="UMJ369" s="98"/>
      <c r="UMK369" s="98"/>
      <c r="UML369" s="98"/>
      <c r="UMM369" s="98"/>
      <c r="UMN369" s="98"/>
      <c r="UMO369" s="98"/>
      <c r="UMP369" s="98"/>
      <c r="UMQ369" s="98"/>
      <c r="UMR369" s="98"/>
      <c r="UMS369" s="98"/>
      <c r="UMT369" s="98"/>
      <c r="UMU369" s="98"/>
      <c r="UMV369" s="98"/>
      <c r="UMW369" s="98"/>
      <c r="UMX369" s="98"/>
      <c r="UMY369" s="98"/>
      <c r="UMZ369" s="98"/>
      <c r="UNA369" s="98"/>
      <c r="UNB369" s="98"/>
      <c r="UNC369" s="98"/>
      <c r="UND369" s="98"/>
      <c r="UNE369" s="98"/>
      <c r="UNF369" s="98"/>
      <c r="UNG369" s="98"/>
      <c r="UNH369" s="98"/>
      <c r="UNI369" s="98"/>
      <c r="UNJ369" s="98"/>
      <c r="UNK369" s="98"/>
      <c r="UNL369" s="98"/>
      <c r="UNM369" s="98"/>
      <c r="UNN369" s="98"/>
      <c r="UNO369" s="98"/>
      <c r="UNP369" s="98"/>
      <c r="UNQ369" s="98"/>
      <c r="UNR369" s="98"/>
      <c r="UNS369" s="98"/>
      <c r="UNT369" s="98"/>
      <c r="UNU369" s="98"/>
      <c r="UNV369" s="98"/>
      <c r="UNW369" s="98"/>
      <c r="UNX369" s="98"/>
      <c r="UNY369" s="98"/>
      <c r="UNZ369" s="98"/>
      <c r="UOA369" s="98"/>
      <c r="UOB369" s="98"/>
      <c r="UOC369" s="98"/>
      <c r="UOD369" s="98"/>
      <c r="UOE369" s="98"/>
      <c r="UOF369" s="98"/>
      <c r="UOG369" s="98"/>
      <c r="UOH369" s="98"/>
      <c r="UOI369" s="98"/>
      <c r="UOJ369" s="98"/>
      <c r="UOK369" s="98"/>
      <c r="UOL369" s="98"/>
      <c r="UOM369" s="98"/>
      <c r="UON369" s="98"/>
      <c r="UOO369" s="98"/>
      <c r="UOP369" s="98"/>
      <c r="UOQ369" s="98"/>
      <c r="UOR369" s="98"/>
      <c r="UOS369" s="98"/>
      <c r="UOT369" s="98"/>
      <c r="UOU369" s="98"/>
      <c r="UOV369" s="98"/>
      <c r="UOW369" s="98"/>
      <c r="UOX369" s="98"/>
      <c r="UOY369" s="98"/>
      <c r="UOZ369" s="98"/>
      <c r="UPA369" s="98"/>
      <c r="UPB369" s="98"/>
      <c r="UPC369" s="98"/>
      <c r="UPD369" s="98"/>
      <c r="UPE369" s="98"/>
      <c r="UPF369" s="98"/>
      <c r="UPG369" s="98"/>
      <c r="UPH369" s="98"/>
      <c r="UPI369" s="98"/>
      <c r="UPJ369" s="98"/>
      <c r="UPK369" s="98"/>
      <c r="UPL369" s="98"/>
      <c r="UPM369" s="98"/>
      <c r="UPN369" s="98"/>
      <c r="UPO369" s="98"/>
      <c r="UPP369" s="98"/>
      <c r="UPQ369" s="98"/>
      <c r="UPR369" s="98"/>
      <c r="UPS369" s="98"/>
      <c r="UPT369" s="98"/>
      <c r="UPU369" s="98"/>
      <c r="UPV369" s="98"/>
      <c r="UPW369" s="98"/>
      <c r="UPX369" s="98"/>
      <c r="UPY369" s="98"/>
      <c r="UPZ369" s="98"/>
      <c r="UQA369" s="98"/>
      <c r="UQB369" s="98"/>
      <c r="UQC369" s="98"/>
      <c r="UQD369" s="98"/>
      <c r="UQE369" s="98"/>
      <c r="UQF369" s="98"/>
      <c r="UQG369" s="98"/>
      <c r="UQH369" s="98"/>
      <c r="UQI369" s="98"/>
      <c r="UQJ369" s="98"/>
      <c r="UQK369" s="98"/>
      <c r="UQL369" s="98"/>
      <c r="UQM369" s="98"/>
      <c r="UQN369" s="98"/>
      <c r="UQO369" s="98"/>
      <c r="UQP369" s="98"/>
      <c r="UQQ369" s="98"/>
      <c r="UQR369" s="98"/>
      <c r="UQS369" s="98"/>
      <c r="UQT369" s="98"/>
      <c r="UQU369" s="98"/>
      <c r="UQV369" s="98"/>
      <c r="UQW369" s="98"/>
      <c r="UQX369" s="98"/>
      <c r="UQY369" s="98"/>
      <c r="UQZ369" s="98"/>
      <c r="URA369" s="98"/>
      <c r="URB369" s="98"/>
      <c r="URC369" s="98"/>
      <c r="URD369" s="98"/>
      <c r="URE369" s="98"/>
      <c r="URF369" s="98"/>
      <c r="URG369" s="98"/>
      <c r="URH369" s="98"/>
      <c r="URI369" s="98"/>
      <c r="URJ369" s="98"/>
      <c r="URK369" s="98"/>
      <c r="URL369" s="98"/>
      <c r="URM369" s="98"/>
      <c r="URN369" s="98"/>
      <c r="URO369" s="98"/>
      <c r="URP369" s="98"/>
      <c r="URQ369" s="98"/>
      <c r="URR369" s="98"/>
      <c r="URS369" s="98"/>
      <c r="URT369" s="98"/>
      <c r="URU369" s="98"/>
      <c r="URV369" s="98"/>
      <c r="URW369" s="98"/>
      <c r="URX369" s="98"/>
      <c r="URY369" s="98"/>
      <c r="URZ369" s="98"/>
      <c r="USA369" s="98"/>
      <c r="USB369" s="98"/>
      <c r="USC369" s="98"/>
      <c r="USD369" s="98"/>
      <c r="USE369" s="98"/>
      <c r="USF369" s="98"/>
      <c r="USG369" s="98"/>
      <c r="USH369" s="98"/>
      <c r="USI369" s="98"/>
      <c r="USJ369" s="98"/>
      <c r="USK369" s="98"/>
      <c r="USL369" s="98"/>
      <c r="USM369" s="98"/>
      <c r="USN369" s="98"/>
      <c r="USO369" s="98"/>
      <c r="USP369" s="98"/>
      <c r="USQ369" s="98"/>
      <c r="USR369" s="98"/>
      <c r="USS369" s="98"/>
      <c r="UST369" s="98"/>
      <c r="USU369" s="98"/>
      <c r="USV369" s="98"/>
      <c r="USW369" s="98"/>
      <c r="USX369" s="98"/>
      <c r="USY369" s="98"/>
      <c r="USZ369" s="98"/>
      <c r="UTA369" s="98"/>
      <c r="UTB369" s="98"/>
      <c r="UTC369" s="98"/>
      <c r="UTD369" s="98"/>
      <c r="UTE369" s="98"/>
      <c r="UTF369" s="98"/>
      <c r="UTG369" s="98"/>
      <c r="UTH369" s="98"/>
      <c r="UTI369" s="98"/>
      <c r="UTJ369" s="98"/>
      <c r="UTK369" s="98"/>
      <c r="UTL369" s="98"/>
      <c r="UTM369" s="98"/>
      <c r="UTN369" s="98"/>
      <c r="UTO369" s="98"/>
      <c r="UTP369" s="98"/>
      <c r="UTQ369" s="98"/>
      <c r="UTR369" s="98"/>
      <c r="UTS369" s="98"/>
      <c r="UTT369" s="98"/>
      <c r="UTU369" s="98"/>
      <c r="UTV369" s="98"/>
      <c r="UTW369" s="98"/>
      <c r="UTX369" s="98"/>
      <c r="UTY369" s="98"/>
      <c r="UTZ369" s="98"/>
      <c r="UUA369" s="98"/>
      <c r="UUB369" s="98"/>
      <c r="UUC369" s="98"/>
      <c r="UUD369" s="98"/>
      <c r="UUE369" s="98"/>
      <c r="UUF369" s="98"/>
      <c r="UUG369" s="98"/>
      <c r="UUH369" s="98"/>
      <c r="UUI369" s="98"/>
      <c r="UUJ369" s="98"/>
      <c r="UUK369" s="98"/>
      <c r="UUL369" s="98"/>
      <c r="UUM369" s="98"/>
      <c r="UUN369" s="98"/>
      <c r="UUO369" s="98"/>
      <c r="UUP369" s="98"/>
      <c r="UUQ369" s="98"/>
      <c r="UUR369" s="98"/>
      <c r="UUS369" s="98"/>
      <c r="UUT369" s="98"/>
      <c r="UUU369" s="98"/>
      <c r="UUV369" s="98"/>
      <c r="UUW369" s="98"/>
      <c r="UUX369" s="98"/>
      <c r="UUY369" s="98"/>
      <c r="UUZ369" s="98"/>
      <c r="UVA369" s="98"/>
      <c r="UVB369" s="98"/>
      <c r="UVC369" s="98"/>
      <c r="UVD369" s="98"/>
      <c r="UVE369" s="98"/>
      <c r="UVF369" s="98"/>
      <c r="UVG369" s="98"/>
      <c r="UVH369" s="98"/>
      <c r="UVI369" s="98"/>
      <c r="UVJ369" s="98"/>
      <c r="UVK369" s="98"/>
      <c r="UVL369" s="98"/>
      <c r="UVM369" s="98"/>
      <c r="UVN369" s="98"/>
      <c r="UVO369" s="98"/>
      <c r="UVP369" s="98"/>
      <c r="UVQ369" s="98"/>
      <c r="UVR369" s="98"/>
      <c r="UVS369" s="98"/>
      <c r="UVT369" s="98"/>
      <c r="UVU369" s="98"/>
      <c r="UVV369" s="98"/>
      <c r="UVW369" s="98"/>
      <c r="UVX369" s="98"/>
      <c r="UVY369" s="98"/>
      <c r="UVZ369" s="98"/>
      <c r="UWA369" s="98"/>
      <c r="UWB369" s="98"/>
      <c r="UWC369" s="98"/>
      <c r="UWD369" s="98"/>
      <c r="UWE369" s="98"/>
      <c r="UWF369" s="98"/>
      <c r="UWG369" s="98"/>
      <c r="UWH369" s="98"/>
      <c r="UWI369" s="98"/>
      <c r="UWJ369" s="98"/>
      <c r="UWK369" s="98"/>
      <c r="UWL369" s="98"/>
      <c r="UWM369" s="98"/>
      <c r="UWN369" s="98"/>
      <c r="UWO369" s="98"/>
      <c r="UWP369" s="98"/>
      <c r="UWQ369" s="98"/>
      <c r="UWR369" s="98"/>
      <c r="UWS369" s="98"/>
      <c r="UWT369" s="98"/>
      <c r="UWU369" s="98"/>
      <c r="UWV369" s="98"/>
      <c r="UWW369" s="98"/>
      <c r="UWX369" s="98"/>
      <c r="UWY369" s="98"/>
      <c r="UWZ369" s="98"/>
      <c r="UXA369" s="98"/>
      <c r="UXB369" s="98"/>
      <c r="UXC369" s="98"/>
      <c r="UXD369" s="98"/>
      <c r="UXE369" s="98"/>
      <c r="UXF369" s="98"/>
      <c r="UXG369" s="98"/>
      <c r="UXH369" s="98"/>
      <c r="UXI369" s="98"/>
      <c r="UXJ369" s="98"/>
      <c r="UXK369" s="98"/>
      <c r="UXL369" s="98"/>
      <c r="UXM369" s="98"/>
      <c r="UXN369" s="98"/>
      <c r="UXO369" s="98"/>
      <c r="UXP369" s="98"/>
      <c r="UXQ369" s="98"/>
      <c r="UXR369" s="98"/>
      <c r="UXS369" s="98"/>
      <c r="UXT369" s="98"/>
      <c r="UXU369" s="98"/>
      <c r="UXV369" s="98"/>
      <c r="UXW369" s="98"/>
      <c r="UXX369" s="98"/>
      <c r="UXY369" s="98"/>
      <c r="UXZ369" s="98"/>
      <c r="UYA369" s="98"/>
      <c r="UYB369" s="98"/>
      <c r="UYC369" s="98"/>
      <c r="UYD369" s="98"/>
      <c r="UYE369" s="98"/>
      <c r="UYF369" s="98"/>
      <c r="UYG369" s="98"/>
      <c r="UYH369" s="98"/>
      <c r="UYI369" s="98"/>
      <c r="UYJ369" s="98"/>
      <c r="UYK369" s="98"/>
      <c r="UYL369" s="98"/>
      <c r="UYM369" s="98"/>
      <c r="UYN369" s="98"/>
      <c r="UYO369" s="98"/>
      <c r="UYP369" s="98"/>
      <c r="UYQ369" s="98"/>
      <c r="UYR369" s="98"/>
      <c r="UYS369" s="98"/>
      <c r="UYT369" s="98"/>
      <c r="UYU369" s="98"/>
      <c r="UYV369" s="98"/>
      <c r="UYW369" s="98"/>
      <c r="UYX369" s="98"/>
      <c r="UYY369" s="98"/>
      <c r="UYZ369" s="98"/>
      <c r="UZA369" s="98"/>
      <c r="UZB369" s="98"/>
      <c r="UZC369" s="98"/>
      <c r="UZD369" s="98"/>
      <c r="UZE369" s="98"/>
      <c r="UZF369" s="98"/>
      <c r="UZG369" s="98"/>
      <c r="UZH369" s="98"/>
      <c r="UZI369" s="98"/>
      <c r="UZJ369" s="98"/>
      <c r="UZK369" s="98"/>
      <c r="UZL369" s="98"/>
      <c r="UZM369" s="98"/>
      <c r="UZN369" s="98"/>
      <c r="UZO369" s="98"/>
      <c r="UZP369" s="98"/>
      <c r="UZQ369" s="98"/>
      <c r="UZR369" s="98"/>
      <c r="UZS369" s="98"/>
      <c r="UZT369" s="98"/>
      <c r="UZU369" s="98"/>
      <c r="UZV369" s="98"/>
      <c r="UZW369" s="98"/>
      <c r="UZX369" s="98"/>
      <c r="UZY369" s="98"/>
      <c r="UZZ369" s="98"/>
      <c r="VAA369" s="98"/>
      <c r="VAB369" s="98"/>
      <c r="VAC369" s="98"/>
      <c r="VAD369" s="98"/>
      <c r="VAE369" s="98"/>
      <c r="VAF369" s="98"/>
      <c r="VAG369" s="98"/>
      <c r="VAH369" s="98"/>
      <c r="VAI369" s="98"/>
      <c r="VAJ369" s="98"/>
      <c r="VAK369" s="98"/>
      <c r="VAL369" s="98"/>
      <c r="VAM369" s="98"/>
      <c r="VAN369" s="98"/>
      <c r="VAO369" s="98"/>
      <c r="VAP369" s="98"/>
      <c r="VAQ369" s="98"/>
      <c r="VAR369" s="98"/>
      <c r="VAS369" s="98"/>
      <c r="VAT369" s="98"/>
      <c r="VAU369" s="98"/>
      <c r="VAV369" s="98"/>
      <c r="VAW369" s="98"/>
      <c r="VAX369" s="98"/>
      <c r="VAY369" s="98"/>
      <c r="VAZ369" s="98"/>
      <c r="VBA369" s="98"/>
      <c r="VBB369" s="98"/>
      <c r="VBC369" s="98"/>
      <c r="VBD369" s="98"/>
      <c r="VBE369" s="98"/>
      <c r="VBF369" s="98"/>
      <c r="VBG369" s="98"/>
      <c r="VBH369" s="98"/>
      <c r="VBI369" s="98"/>
      <c r="VBJ369" s="98"/>
      <c r="VBK369" s="98"/>
      <c r="VBL369" s="98"/>
      <c r="VBM369" s="98"/>
      <c r="VBN369" s="98"/>
      <c r="VBO369" s="98"/>
      <c r="VBP369" s="98"/>
      <c r="VBQ369" s="98"/>
      <c r="VBR369" s="98"/>
      <c r="VBS369" s="98"/>
      <c r="VBT369" s="98"/>
      <c r="VBU369" s="98"/>
      <c r="VBV369" s="98"/>
      <c r="VBW369" s="98"/>
      <c r="VBX369" s="98"/>
      <c r="VBY369" s="98"/>
      <c r="VBZ369" s="98"/>
      <c r="VCA369" s="98"/>
      <c r="VCB369" s="98"/>
      <c r="VCC369" s="98"/>
      <c r="VCD369" s="98"/>
      <c r="VCE369" s="98"/>
      <c r="VCF369" s="98"/>
      <c r="VCG369" s="98"/>
      <c r="VCH369" s="98"/>
      <c r="VCI369" s="98"/>
      <c r="VCJ369" s="98"/>
      <c r="VCK369" s="98"/>
      <c r="VCL369" s="98"/>
      <c r="VCM369" s="98"/>
      <c r="VCN369" s="98"/>
      <c r="VCO369" s="98"/>
      <c r="VCP369" s="98"/>
      <c r="VCQ369" s="98"/>
      <c r="VCR369" s="98"/>
      <c r="VCS369" s="98"/>
      <c r="VCT369" s="98"/>
      <c r="VCU369" s="98"/>
      <c r="VCV369" s="98"/>
      <c r="VCW369" s="98"/>
      <c r="VCX369" s="98"/>
      <c r="VCY369" s="98"/>
      <c r="VCZ369" s="98"/>
      <c r="VDA369" s="98"/>
      <c r="VDB369" s="98"/>
      <c r="VDC369" s="98"/>
      <c r="VDD369" s="98"/>
      <c r="VDE369" s="98"/>
      <c r="VDF369" s="98"/>
      <c r="VDG369" s="98"/>
      <c r="VDH369" s="98"/>
      <c r="VDI369" s="98"/>
      <c r="VDJ369" s="98"/>
      <c r="VDK369" s="98"/>
      <c r="VDL369" s="98"/>
      <c r="VDM369" s="98"/>
      <c r="VDN369" s="98"/>
      <c r="VDO369" s="98"/>
      <c r="VDP369" s="98"/>
      <c r="VDQ369" s="98"/>
      <c r="VDR369" s="98"/>
      <c r="VDS369" s="98"/>
      <c r="VDT369" s="98"/>
      <c r="VDU369" s="98"/>
      <c r="VDV369" s="98"/>
      <c r="VDW369" s="98"/>
      <c r="VDX369" s="98"/>
      <c r="VDY369" s="98"/>
      <c r="VDZ369" s="98"/>
      <c r="VEA369" s="98"/>
      <c r="VEB369" s="98"/>
      <c r="VEC369" s="98"/>
      <c r="VED369" s="98"/>
      <c r="VEE369" s="98"/>
      <c r="VEF369" s="98"/>
      <c r="VEG369" s="98"/>
      <c r="VEH369" s="98"/>
      <c r="VEI369" s="98"/>
      <c r="VEJ369" s="98"/>
      <c r="VEK369" s="98"/>
      <c r="VEL369" s="98"/>
      <c r="VEM369" s="98"/>
      <c r="VEN369" s="98"/>
      <c r="VEO369" s="98"/>
      <c r="VEP369" s="98"/>
      <c r="VEQ369" s="98"/>
      <c r="VER369" s="98"/>
      <c r="VES369" s="98"/>
      <c r="VET369" s="98"/>
      <c r="VEU369" s="98"/>
      <c r="VEV369" s="98"/>
      <c r="VEW369" s="98"/>
      <c r="VEX369" s="98"/>
      <c r="VEY369" s="98"/>
      <c r="VEZ369" s="98"/>
      <c r="VFA369" s="98"/>
      <c r="VFB369" s="98"/>
      <c r="VFC369" s="98"/>
      <c r="VFD369" s="98"/>
      <c r="VFE369" s="98"/>
      <c r="VFF369" s="98"/>
      <c r="VFG369" s="98"/>
      <c r="VFH369" s="98"/>
      <c r="VFI369" s="98"/>
      <c r="VFJ369" s="98"/>
      <c r="VFK369" s="98"/>
      <c r="VFL369" s="98"/>
      <c r="VFM369" s="98"/>
      <c r="VFN369" s="98"/>
      <c r="VFO369" s="98"/>
      <c r="VFP369" s="98"/>
      <c r="VFQ369" s="98"/>
      <c r="VFR369" s="98"/>
      <c r="VFS369" s="98"/>
      <c r="VFT369" s="98"/>
      <c r="VFU369" s="98"/>
      <c r="VFV369" s="98"/>
      <c r="VFW369" s="98"/>
      <c r="VFX369" s="98"/>
      <c r="VFY369" s="98"/>
      <c r="VFZ369" s="98"/>
      <c r="VGA369" s="98"/>
      <c r="VGB369" s="98"/>
      <c r="VGC369" s="98"/>
      <c r="VGD369" s="98"/>
      <c r="VGE369" s="98"/>
      <c r="VGF369" s="98"/>
      <c r="VGG369" s="98"/>
      <c r="VGH369" s="98"/>
      <c r="VGI369" s="98"/>
      <c r="VGJ369" s="98"/>
      <c r="VGK369" s="98"/>
      <c r="VGL369" s="98"/>
      <c r="VGM369" s="98"/>
      <c r="VGN369" s="98"/>
      <c r="VGO369" s="98"/>
      <c r="VGP369" s="98"/>
      <c r="VGQ369" s="98"/>
      <c r="VGR369" s="98"/>
      <c r="VGS369" s="98"/>
      <c r="VGT369" s="98"/>
      <c r="VGU369" s="98"/>
      <c r="VGV369" s="98"/>
      <c r="VGW369" s="98"/>
      <c r="VGX369" s="98"/>
      <c r="VGY369" s="98"/>
      <c r="VGZ369" s="98"/>
      <c r="VHA369" s="98"/>
      <c r="VHB369" s="98"/>
      <c r="VHC369" s="98"/>
      <c r="VHD369" s="98"/>
      <c r="VHE369" s="98"/>
      <c r="VHF369" s="98"/>
      <c r="VHG369" s="98"/>
      <c r="VHH369" s="98"/>
      <c r="VHI369" s="98"/>
      <c r="VHJ369" s="98"/>
      <c r="VHK369" s="98"/>
      <c r="VHL369" s="98"/>
      <c r="VHM369" s="98"/>
      <c r="VHN369" s="98"/>
      <c r="VHO369" s="98"/>
      <c r="VHP369" s="98"/>
      <c r="VHQ369" s="98"/>
      <c r="VHR369" s="98"/>
      <c r="VHS369" s="98"/>
      <c r="VHT369" s="98"/>
      <c r="VHU369" s="98"/>
      <c r="VHV369" s="98"/>
      <c r="VHW369" s="98"/>
      <c r="VHX369" s="98"/>
      <c r="VHY369" s="98"/>
      <c r="VHZ369" s="98"/>
      <c r="VIA369" s="98"/>
      <c r="VIB369" s="98"/>
      <c r="VIC369" s="98"/>
      <c r="VID369" s="98"/>
      <c r="VIE369" s="98"/>
      <c r="VIF369" s="98"/>
      <c r="VIG369" s="98"/>
      <c r="VIH369" s="98"/>
      <c r="VII369" s="98"/>
      <c r="VIJ369" s="98"/>
      <c r="VIK369" s="98"/>
      <c r="VIL369" s="98"/>
      <c r="VIM369" s="98"/>
      <c r="VIN369" s="98"/>
      <c r="VIO369" s="98"/>
      <c r="VIP369" s="98"/>
      <c r="VIQ369" s="98"/>
      <c r="VIR369" s="98"/>
      <c r="VIS369" s="98"/>
      <c r="VIT369" s="98"/>
      <c r="VIU369" s="98"/>
      <c r="VIV369" s="98"/>
      <c r="VIW369" s="98"/>
      <c r="VIX369" s="98"/>
      <c r="VIY369" s="98"/>
      <c r="VIZ369" s="98"/>
      <c r="VJA369" s="98"/>
      <c r="VJB369" s="98"/>
      <c r="VJC369" s="98"/>
      <c r="VJD369" s="98"/>
      <c r="VJE369" s="98"/>
      <c r="VJF369" s="98"/>
      <c r="VJG369" s="98"/>
      <c r="VJH369" s="98"/>
      <c r="VJI369" s="98"/>
      <c r="VJJ369" s="98"/>
      <c r="VJK369" s="98"/>
      <c r="VJL369" s="98"/>
      <c r="VJM369" s="98"/>
      <c r="VJN369" s="98"/>
      <c r="VJO369" s="98"/>
      <c r="VJP369" s="98"/>
      <c r="VJQ369" s="98"/>
      <c r="VJR369" s="98"/>
      <c r="VJS369" s="98"/>
      <c r="VJT369" s="98"/>
      <c r="VJU369" s="98"/>
      <c r="VJV369" s="98"/>
      <c r="VJW369" s="98"/>
      <c r="VJX369" s="98"/>
      <c r="VJY369" s="98"/>
      <c r="VJZ369" s="98"/>
      <c r="VKA369" s="98"/>
      <c r="VKB369" s="98"/>
      <c r="VKC369" s="98"/>
      <c r="VKD369" s="98"/>
      <c r="VKE369" s="98"/>
      <c r="VKF369" s="98"/>
      <c r="VKG369" s="98"/>
      <c r="VKH369" s="98"/>
      <c r="VKI369" s="98"/>
      <c r="VKJ369" s="98"/>
      <c r="VKK369" s="98"/>
      <c r="VKL369" s="98"/>
      <c r="VKM369" s="98"/>
      <c r="VKN369" s="98"/>
      <c r="VKO369" s="98"/>
      <c r="VKP369" s="98"/>
      <c r="VKQ369" s="98"/>
      <c r="VKR369" s="98"/>
      <c r="VKS369" s="98"/>
      <c r="VKT369" s="98"/>
      <c r="VKU369" s="98"/>
      <c r="VKV369" s="98"/>
      <c r="VKW369" s="98"/>
      <c r="VKX369" s="98"/>
      <c r="VKY369" s="98"/>
      <c r="VKZ369" s="98"/>
      <c r="VLA369" s="98"/>
      <c r="VLB369" s="98"/>
      <c r="VLC369" s="98"/>
      <c r="VLD369" s="98"/>
      <c r="VLE369" s="98"/>
      <c r="VLF369" s="98"/>
      <c r="VLG369" s="98"/>
      <c r="VLH369" s="98"/>
      <c r="VLI369" s="98"/>
      <c r="VLJ369" s="98"/>
      <c r="VLK369" s="98"/>
      <c r="VLL369" s="98"/>
      <c r="VLM369" s="98"/>
      <c r="VLN369" s="98"/>
      <c r="VLO369" s="98"/>
      <c r="VLP369" s="98"/>
      <c r="VLQ369" s="98"/>
      <c r="VLR369" s="98"/>
      <c r="VLS369" s="98"/>
      <c r="VLT369" s="98"/>
      <c r="VLU369" s="98"/>
      <c r="VLV369" s="98"/>
      <c r="VLW369" s="98"/>
      <c r="VLX369" s="98"/>
      <c r="VLY369" s="98"/>
      <c r="VLZ369" s="98"/>
      <c r="VMA369" s="98"/>
      <c r="VMB369" s="98"/>
      <c r="VMC369" s="98"/>
      <c r="VMD369" s="98"/>
      <c r="VME369" s="98"/>
      <c r="VMF369" s="98"/>
      <c r="VMG369" s="98"/>
      <c r="VMH369" s="98"/>
      <c r="VMI369" s="98"/>
      <c r="VMJ369" s="98"/>
      <c r="VMK369" s="98"/>
      <c r="VML369" s="98"/>
      <c r="VMM369" s="98"/>
      <c r="VMN369" s="98"/>
      <c r="VMO369" s="98"/>
      <c r="VMP369" s="98"/>
      <c r="VMQ369" s="98"/>
      <c r="VMR369" s="98"/>
      <c r="VMS369" s="98"/>
      <c r="VMT369" s="98"/>
      <c r="VMU369" s="98"/>
      <c r="VMV369" s="98"/>
      <c r="VMW369" s="98"/>
      <c r="VMX369" s="98"/>
      <c r="VMY369" s="98"/>
      <c r="VMZ369" s="98"/>
      <c r="VNA369" s="98"/>
      <c r="VNB369" s="98"/>
      <c r="VNC369" s="98"/>
      <c r="VND369" s="98"/>
      <c r="VNE369" s="98"/>
      <c r="VNF369" s="98"/>
      <c r="VNG369" s="98"/>
      <c r="VNH369" s="98"/>
      <c r="VNI369" s="98"/>
      <c r="VNJ369" s="98"/>
      <c r="VNK369" s="98"/>
      <c r="VNL369" s="98"/>
      <c r="VNM369" s="98"/>
      <c r="VNN369" s="98"/>
      <c r="VNO369" s="98"/>
      <c r="VNP369" s="98"/>
      <c r="VNQ369" s="98"/>
      <c r="VNR369" s="98"/>
      <c r="VNS369" s="98"/>
      <c r="VNT369" s="98"/>
      <c r="VNU369" s="98"/>
      <c r="VNV369" s="98"/>
      <c r="VNW369" s="98"/>
      <c r="VNX369" s="98"/>
      <c r="VNY369" s="98"/>
      <c r="VNZ369" s="98"/>
      <c r="VOA369" s="98"/>
      <c r="VOB369" s="98"/>
      <c r="VOC369" s="98"/>
      <c r="VOD369" s="98"/>
      <c r="VOE369" s="98"/>
      <c r="VOF369" s="98"/>
      <c r="VOG369" s="98"/>
      <c r="VOH369" s="98"/>
      <c r="VOI369" s="98"/>
      <c r="VOJ369" s="98"/>
      <c r="VOK369" s="98"/>
      <c r="VOL369" s="98"/>
      <c r="VOM369" s="98"/>
      <c r="VON369" s="98"/>
      <c r="VOO369" s="98"/>
      <c r="VOP369" s="98"/>
      <c r="VOQ369" s="98"/>
      <c r="VOR369" s="98"/>
      <c r="VOS369" s="98"/>
      <c r="VOT369" s="98"/>
      <c r="VOU369" s="98"/>
      <c r="VOV369" s="98"/>
      <c r="VOW369" s="98"/>
      <c r="VOX369" s="98"/>
      <c r="VOY369" s="98"/>
      <c r="VOZ369" s="98"/>
      <c r="VPA369" s="98"/>
      <c r="VPB369" s="98"/>
      <c r="VPC369" s="98"/>
      <c r="VPD369" s="98"/>
      <c r="VPE369" s="98"/>
      <c r="VPF369" s="98"/>
      <c r="VPG369" s="98"/>
      <c r="VPH369" s="98"/>
      <c r="VPI369" s="98"/>
      <c r="VPJ369" s="98"/>
      <c r="VPK369" s="98"/>
      <c r="VPL369" s="98"/>
      <c r="VPM369" s="98"/>
      <c r="VPN369" s="98"/>
      <c r="VPO369" s="98"/>
      <c r="VPP369" s="98"/>
      <c r="VPQ369" s="98"/>
      <c r="VPR369" s="98"/>
      <c r="VPS369" s="98"/>
      <c r="VPT369" s="98"/>
      <c r="VPU369" s="98"/>
      <c r="VPV369" s="98"/>
      <c r="VPW369" s="98"/>
      <c r="VPX369" s="98"/>
      <c r="VPY369" s="98"/>
      <c r="VPZ369" s="98"/>
      <c r="VQA369" s="98"/>
      <c r="VQB369" s="98"/>
      <c r="VQC369" s="98"/>
      <c r="VQD369" s="98"/>
      <c r="VQE369" s="98"/>
      <c r="VQF369" s="98"/>
      <c r="VQG369" s="98"/>
      <c r="VQH369" s="98"/>
      <c r="VQI369" s="98"/>
      <c r="VQJ369" s="98"/>
      <c r="VQK369" s="98"/>
      <c r="VQL369" s="98"/>
      <c r="VQM369" s="98"/>
      <c r="VQN369" s="98"/>
      <c r="VQO369" s="98"/>
      <c r="VQP369" s="98"/>
      <c r="VQQ369" s="98"/>
      <c r="VQR369" s="98"/>
      <c r="VQS369" s="98"/>
      <c r="VQT369" s="98"/>
      <c r="VQU369" s="98"/>
      <c r="VQV369" s="98"/>
      <c r="VQW369" s="98"/>
      <c r="VQX369" s="98"/>
      <c r="VQY369" s="98"/>
      <c r="VQZ369" s="98"/>
      <c r="VRA369" s="98"/>
      <c r="VRB369" s="98"/>
      <c r="VRC369" s="98"/>
      <c r="VRD369" s="98"/>
      <c r="VRE369" s="98"/>
      <c r="VRF369" s="98"/>
      <c r="VRG369" s="98"/>
      <c r="VRH369" s="98"/>
      <c r="VRI369" s="98"/>
      <c r="VRJ369" s="98"/>
      <c r="VRK369" s="98"/>
      <c r="VRL369" s="98"/>
      <c r="VRM369" s="98"/>
      <c r="VRN369" s="98"/>
      <c r="VRO369" s="98"/>
      <c r="VRP369" s="98"/>
      <c r="VRQ369" s="98"/>
      <c r="VRR369" s="98"/>
      <c r="VRS369" s="98"/>
      <c r="VRT369" s="98"/>
      <c r="VRU369" s="98"/>
      <c r="VRV369" s="98"/>
      <c r="VRW369" s="98"/>
      <c r="VRX369" s="98"/>
      <c r="VRY369" s="98"/>
      <c r="VRZ369" s="98"/>
      <c r="VSA369" s="98"/>
      <c r="VSB369" s="98"/>
      <c r="VSC369" s="98"/>
      <c r="VSD369" s="98"/>
      <c r="VSE369" s="98"/>
      <c r="VSF369" s="98"/>
      <c r="VSG369" s="98"/>
      <c r="VSH369" s="98"/>
      <c r="VSI369" s="98"/>
      <c r="VSJ369" s="98"/>
      <c r="VSK369" s="98"/>
      <c r="VSL369" s="98"/>
      <c r="VSM369" s="98"/>
      <c r="VSN369" s="98"/>
      <c r="VSO369" s="98"/>
      <c r="VSP369" s="98"/>
      <c r="VSQ369" s="98"/>
      <c r="VSR369" s="98"/>
      <c r="VSS369" s="98"/>
      <c r="VST369" s="98"/>
      <c r="VSU369" s="98"/>
      <c r="VSV369" s="98"/>
      <c r="VSW369" s="98"/>
      <c r="VSX369" s="98"/>
      <c r="VSY369" s="98"/>
      <c r="VSZ369" s="98"/>
      <c r="VTA369" s="98"/>
      <c r="VTB369" s="98"/>
      <c r="VTC369" s="98"/>
      <c r="VTD369" s="98"/>
      <c r="VTE369" s="98"/>
      <c r="VTF369" s="98"/>
      <c r="VTG369" s="98"/>
      <c r="VTH369" s="98"/>
      <c r="VTI369" s="98"/>
      <c r="VTJ369" s="98"/>
      <c r="VTK369" s="98"/>
      <c r="VTL369" s="98"/>
      <c r="VTM369" s="98"/>
      <c r="VTN369" s="98"/>
      <c r="VTO369" s="98"/>
      <c r="VTP369" s="98"/>
      <c r="VTQ369" s="98"/>
      <c r="VTR369" s="98"/>
      <c r="VTS369" s="98"/>
      <c r="VTT369" s="98"/>
      <c r="VTU369" s="98"/>
      <c r="VTV369" s="98"/>
      <c r="VTW369" s="98"/>
      <c r="VTX369" s="98"/>
      <c r="VTY369" s="98"/>
      <c r="VTZ369" s="98"/>
      <c r="VUA369" s="98"/>
      <c r="VUB369" s="98"/>
      <c r="VUC369" s="98"/>
      <c r="VUD369" s="98"/>
      <c r="VUE369" s="98"/>
      <c r="VUF369" s="98"/>
      <c r="VUG369" s="98"/>
      <c r="VUH369" s="98"/>
      <c r="VUI369" s="98"/>
      <c r="VUJ369" s="98"/>
      <c r="VUK369" s="98"/>
      <c r="VUL369" s="98"/>
      <c r="VUM369" s="98"/>
      <c r="VUN369" s="98"/>
      <c r="VUO369" s="98"/>
      <c r="VUP369" s="98"/>
      <c r="VUQ369" s="98"/>
      <c r="VUR369" s="98"/>
      <c r="VUS369" s="98"/>
      <c r="VUT369" s="98"/>
      <c r="VUU369" s="98"/>
      <c r="VUV369" s="98"/>
      <c r="VUW369" s="98"/>
      <c r="VUX369" s="98"/>
      <c r="VUY369" s="98"/>
      <c r="VUZ369" s="98"/>
      <c r="VVA369" s="98"/>
      <c r="VVB369" s="98"/>
      <c r="VVC369" s="98"/>
      <c r="VVD369" s="98"/>
      <c r="VVE369" s="98"/>
      <c r="VVF369" s="98"/>
      <c r="VVG369" s="98"/>
      <c r="VVH369" s="98"/>
      <c r="VVI369" s="98"/>
      <c r="VVJ369" s="98"/>
      <c r="VVK369" s="98"/>
      <c r="VVL369" s="98"/>
      <c r="VVM369" s="98"/>
      <c r="VVN369" s="98"/>
      <c r="VVO369" s="98"/>
      <c r="VVP369" s="98"/>
      <c r="VVQ369" s="98"/>
      <c r="VVR369" s="98"/>
      <c r="VVS369" s="98"/>
      <c r="VVT369" s="98"/>
      <c r="VVU369" s="98"/>
      <c r="VVV369" s="98"/>
      <c r="VVW369" s="98"/>
      <c r="VVX369" s="98"/>
      <c r="VVY369" s="98"/>
      <c r="VVZ369" s="98"/>
      <c r="VWA369" s="98"/>
      <c r="VWB369" s="98"/>
      <c r="VWC369" s="98"/>
      <c r="VWD369" s="98"/>
      <c r="VWE369" s="98"/>
      <c r="VWF369" s="98"/>
      <c r="VWG369" s="98"/>
      <c r="VWH369" s="98"/>
      <c r="VWI369" s="98"/>
      <c r="VWJ369" s="98"/>
      <c r="VWK369" s="98"/>
      <c r="VWL369" s="98"/>
      <c r="VWM369" s="98"/>
      <c r="VWN369" s="98"/>
      <c r="VWO369" s="98"/>
      <c r="VWP369" s="98"/>
      <c r="VWQ369" s="98"/>
      <c r="VWR369" s="98"/>
      <c r="VWS369" s="98"/>
      <c r="VWT369" s="98"/>
      <c r="VWU369" s="98"/>
      <c r="VWV369" s="98"/>
      <c r="VWW369" s="98"/>
      <c r="VWX369" s="98"/>
      <c r="VWY369" s="98"/>
      <c r="VWZ369" s="98"/>
      <c r="VXA369" s="98"/>
      <c r="VXB369" s="98"/>
      <c r="VXC369" s="98"/>
      <c r="VXD369" s="98"/>
      <c r="VXE369" s="98"/>
      <c r="VXF369" s="98"/>
      <c r="VXG369" s="98"/>
      <c r="VXH369" s="98"/>
      <c r="VXI369" s="98"/>
      <c r="VXJ369" s="98"/>
      <c r="VXK369" s="98"/>
      <c r="VXL369" s="98"/>
      <c r="VXM369" s="98"/>
      <c r="VXN369" s="98"/>
      <c r="VXO369" s="98"/>
      <c r="VXP369" s="98"/>
      <c r="VXQ369" s="98"/>
      <c r="VXR369" s="98"/>
      <c r="VXS369" s="98"/>
      <c r="VXT369" s="98"/>
      <c r="VXU369" s="98"/>
      <c r="VXV369" s="98"/>
      <c r="VXW369" s="98"/>
      <c r="VXX369" s="98"/>
      <c r="VXY369" s="98"/>
      <c r="VXZ369" s="98"/>
      <c r="VYA369" s="98"/>
      <c r="VYB369" s="98"/>
      <c r="VYC369" s="98"/>
      <c r="VYD369" s="98"/>
      <c r="VYE369" s="98"/>
      <c r="VYF369" s="98"/>
      <c r="VYG369" s="98"/>
      <c r="VYH369" s="98"/>
      <c r="VYI369" s="98"/>
      <c r="VYJ369" s="98"/>
      <c r="VYK369" s="98"/>
      <c r="VYL369" s="98"/>
      <c r="VYM369" s="98"/>
      <c r="VYN369" s="98"/>
      <c r="VYO369" s="98"/>
      <c r="VYP369" s="98"/>
      <c r="VYQ369" s="98"/>
      <c r="VYR369" s="98"/>
      <c r="VYS369" s="98"/>
      <c r="VYT369" s="98"/>
      <c r="VYU369" s="98"/>
      <c r="VYV369" s="98"/>
      <c r="VYW369" s="98"/>
      <c r="VYX369" s="98"/>
      <c r="VYY369" s="98"/>
      <c r="VYZ369" s="98"/>
      <c r="VZA369" s="98"/>
      <c r="VZB369" s="98"/>
      <c r="VZC369" s="98"/>
      <c r="VZD369" s="98"/>
      <c r="VZE369" s="98"/>
      <c r="VZF369" s="98"/>
      <c r="VZG369" s="98"/>
      <c r="VZH369" s="98"/>
      <c r="VZI369" s="98"/>
      <c r="VZJ369" s="98"/>
      <c r="VZK369" s="98"/>
      <c r="VZL369" s="98"/>
      <c r="VZM369" s="98"/>
      <c r="VZN369" s="98"/>
      <c r="VZO369" s="98"/>
      <c r="VZP369" s="98"/>
      <c r="VZQ369" s="98"/>
      <c r="VZR369" s="98"/>
      <c r="VZS369" s="98"/>
      <c r="VZT369" s="98"/>
      <c r="VZU369" s="98"/>
      <c r="VZV369" s="98"/>
      <c r="VZW369" s="98"/>
      <c r="VZX369" s="98"/>
      <c r="VZY369" s="98"/>
      <c r="VZZ369" s="98"/>
      <c r="WAA369" s="98"/>
      <c r="WAB369" s="98"/>
      <c r="WAC369" s="98"/>
      <c r="WAD369" s="98"/>
      <c r="WAE369" s="98"/>
      <c r="WAF369" s="98"/>
      <c r="WAG369" s="98"/>
      <c r="WAH369" s="98"/>
      <c r="WAI369" s="98"/>
      <c r="WAJ369" s="98"/>
      <c r="WAK369" s="98"/>
      <c r="WAL369" s="98"/>
      <c r="WAM369" s="98"/>
      <c r="WAN369" s="98"/>
      <c r="WAO369" s="98"/>
      <c r="WAP369" s="98"/>
      <c r="WAQ369" s="98"/>
      <c r="WAR369" s="98"/>
      <c r="WAS369" s="98"/>
      <c r="WAT369" s="98"/>
      <c r="WAU369" s="98"/>
      <c r="WAV369" s="98"/>
      <c r="WAW369" s="98"/>
      <c r="WAX369" s="98"/>
      <c r="WAY369" s="98"/>
      <c r="WAZ369" s="98"/>
      <c r="WBA369" s="98"/>
      <c r="WBB369" s="98"/>
      <c r="WBC369" s="98"/>
      <c r="WBD369" s="98"/>
      <c r="WBE369" s="98"/>
      <c r="WBF369" s="98"/>
      <c r="WBG369" s="98"/>
      <c r="WBH369" s="98"/>
      <c r="WBI369" s="98"/>
      <c r="WBJ369" s="98"/>
      <c r="WBK369" s="98"/>
      <c r="WBL369" s="98"/>
      <c r="WBM369" s="98"/>
      <c r="WBN369" s="98"/>
      <c r="WBO369" s="98"/>
      <c r="WBP369" s="98"/>
      <c r="WBQ369" s="98"/>
      <c r="WBR369" s="98"/>
      <c r="WBS369" s="98"/>
      <c r="WBT369" s="98"/>
      <c r="WBU369" s="98"/>
      <c r="WBV369" s="98"/>
      <c r="WBW369" s="98"/>
      <c r="WBX369" s="98"/>
      <c r="WBY369" s="98"/>
      <c r="WBZ369" s="98"/>
      <c r="WCA369" s="98"/>
      <c r="WCB369" s="98"/>
      <c r="WCC369" s="98"/>
      <c r="WCD369" s="98"/>
      <c r="WCE369" s="98"/>
      <c r="WCF369" s="98"/>
      <c r="WCG369" s="98"/>
      <c r="WCH369" s="98"/>
      <c r="WCI369" s="98"/>
      <c r="WCJ369" s="98"/>
      <c r="WCK369" s="98"/>
      <c r="WCL369" s="98"/>
      <c r="WCM369" s="98"/>
      <c r="WCN369" s="98"/>
      <c r="WCO369" s="98"/>
      <c r="WCP369" s="98"/>
      <c r="WCQ369" s="98"/>
      <c r="WCR369" s="98"/>
      <c r="WCS369" s="98"/>
      <c r="WCT369" s="98"/>
      <c r="WCU369" s="98"/>
      <c r="WCV369" s="98"/>
      <c r="WCW369" s="98"/>
      <c r="WCX369" s="98"/>
      <c r="WCY369" s="98"/>
      <c r="WCZ369" s="98"/>
      <c r="WDA369" s="98"/>
      <c r="WDB369" s="98"/>
      <c r="WDC369" s="98"/>
      <c r="WDD369" s="98"/>
      <c r="WDE369" s="98"/>
      <c r="WDF369" s="98"/>
      <c r="WDG369" s="98"/>
      <c r="WDH369" s="98"/>
      <c r="WDI369" s="98"/>
      <c r="WDJ369" s="98"/>
      <c r="WDK369" s="98"/>
      <c r="WDL369" s="98"/>
      <c r="WDM369" s="98"/>
      <c r="WDN369" s="98"/>
      <c r="WDO369" s="98"/>
      <c r="WDP369" s="98"/>
      <c r="WDQ369" s="98"/>
      <c r="WDR369" s="98"/>
      <c r="WDS369" s="98"/>
      <c r="WDT369" s="98"/>
      <c r="WDU369" s="98"/>
      <c r="WDV369" s="98"/>
      <c r="WDW369" s="98"/>
      <c r="WDX369" s="98"/>
      <c r="WDY369" s="98"/>
      <c r="WDZ369" s="98"/>
      <c r="WEA369" s="98"/>
      <c r="WEB369" s="98"/>
      <c r="WEC369" s="98"/>
      <c r="WED369" s="98"/>
      <c r="WEE369" s="98"/>
      <c r="WEF369" s="98"/>
      <c r="WEG369" s="98"/>
      <c r="WEH369" s="98"/>
      <c r="WEI369" s="98"/>
      <c r="WEJ369" s="98"/>
      <c r="WEK369" s="98"/>
      <c r="WEL369" s="98"/>
      <c r="WEM369" s="98"/>
      <c r="WEN369" s="98"/>
      <c r="WEO369" s="98"/>
      <c r="WEP369" s="98"/>
      <c r="WEQ369" s="98"/>
      <c r="WER369" s="98"/>
      <c r="WES369" s="98"/>
      <c r="WET369" s="98"/>
      <c r="WEU369" s="98"/>
      <c r="WEV369" s="98"/>
      <c r="WEW369" s="98"/>
      <c r="WEX369" s="98"/>
      <c r="WEY369" s="98"/>
      <c r="WEZ369" s="98"/>
      <c r="WFA369" s="98"/>
      <c r="WFB369" s="98"/>
      <c r="WFC369" s="98"/>
      <c r="WFD369" s="98"/>
      <c r="WFE369" s="98"/>
      <c r="WFF369" s="98"/>
      <c r="WFG369" s="98"/>
      <c r="WFH369" s="98"/>
      <c r="WFI369" s="98"/>
      <c r="WFJ369" s="98"/>
      <c r="WFK369" s="98"/>
      <c r="WFL369" s="98"/>
      <c r="WFM369" s="98"/>
      <c r="WFN369" s="98"/>
      <c r="WFO369" s="98"/>
      <c r="WFP369" s="98"/>
      <c r="WFQ369" s="98"/>
      <c r="WFR369" s="98"/>
      <c r="WFS369" s="98"/>
      <c r="WFT369" s="98"/>
      <c r="WFU369" s="98"/>
      <c r="WFV369" s="98"/>
      <c r="WFW369" s="98"/>
      <c r="WFX369" s="98"/>
      <c r="WFY369" s="98"/>
      <c r="WFZ369" s="98"/>
      <c r="WGA369" s="98"/>
      <c r="WGB369" s="98"/>
      <c r="WGC369" s="98"/>
      <c r="WGD369" s="98"/>
      <c r="WGE369" s="98"/>
      <c r="WGF369" s="98"/>
      <c r="WGG369" s="98"/>
      <c r="WGH369" s="98"/>
      <c r="WGI369" s="98"/>
      <c r="WGJ369" s="98"/>
      <c r="WGK369" s="98"/>
      <c r="WGL369" s="98"/>
      <c r="WGM369" s="98"/>
      <c r="WGN369" s="98"/>
      <c r="WGO369" s="98"/>
      <c r="WGP369" s="98"/>
      <c r="WGQ369" s="98"/>
      <c r="WGR369" s="98"/>
      <c r="WGS369" s="98"/>
      <c r="WGT369" s="98"/>
      <c r="WGU369" s="98"/>
      <c r="WGV369" s="98"/>
      <c r="WGW369" s="98"/>
      <c r="WGX369" s="98"/>
      <c r="WGY369" s="98"/>
      <c r="WGZ369" s="98"/>
      <c r="WHA369" s="98"/>
      <c r="WHB369" s="98"/>
      <c r="WHC369" s="98"/>
      <c r="WHD369" s="98"/>
      <c r="WHE369" s="98"/>
      <c r="WHF369" s="98"/>
      <c r="WHG369" s="98"/>
      <c r="WHH369" s="98"/>
      <c r="WHI369" s="98"/>
      <c r="WHJ369" s="98"/>
      <c r="WHK369" s="98"/>
      <c r="WHL369" s="98"/>
      <c r="WHM369" s="98"/>
      <c r="WHN369" s="98"/>
      <c r="WHO369" s="98"/>
      <c r="WHP369" s="98"/>
      <c r="WHQ369" s="98"/>
      <c r="WHR369" s="98"/>
      <c r="WHS369" s="98"/>
      <c r="WHT369" s="98"/>
      <c r="WHU369" s="98"/>
      <c r="WHV369" s="98"/>
      <c r="WHW369" s="98"/>
      <c r="WHX369" s="98"/>
      <c r="WHY369" s="98"/>
      <c r="WHZ369" s="98"/>
      <c r="WIA369" s="98"/>
      <c r="WIB369" s="98"/>
      <c r="WIC369" s="98"/>
      <c r="WID369" s="98"/>
      <c r="WIE369" s="98"/>
      <c r="WIF369" s="98"/>
      <c r="WIG369" s="98"/>
      <c r="WIH369" s="98"/>
      <c r="WII369" s="98"/>
      <c r="WIJ369" s="98"/>
      <c r="WIK369" s="98"/>
      <c r="WIL369" s="98"/>
      <c r="WIM369" s="98"/>
      <c r="WIN369" s="98"/>
      <c r="WIO369" s="98"/>
      <c r="WIP369" s="98"/>
      <c r="WIQ369" s="98"/>
      <c r="WIR369" s="98"/>
      <c r="WIS369" s="98"/>
      <c r="WIT369" s="98"/>
      <c r="WIU369" s="98"/>
      <c r="WIV369" s="98"/>
      <c r="WIW369" s="98"/>
      <c r="WIX369" s="98"/>
      <c r="WIY369" s="98"/>
      <c r="WIZ369" s="98"/>
      <c r="WJA369" s="98"/>
      <c r="WJB369" s="98"/>
      <c r="WJC369" s="98"/>
      <c r="WJD369" s="98"/>
      <c r="WJE369" s="98"/>
      <c r="WJF369" s="98"/>
      <c r="WJG369" s="98"/>
      <c r="WJH369" s="98"/>
      <c r="WJI369" s="98"/>
      <c r="WJJ369" s="98"/>
      <c r="WJK369" s="98"/>
      <c r="WJL369" s="98"/>
      <c r="WJM369" s="98"/>
      <c r="WJN369" s="98"/>
      <c r="WJO369" s="98"/>
      <c r="WJP369" s="98"/>
      <c r="WJQ369" s="98"/>
      <c r="WJR369" s="98"/>
      <c r="WJS369" s="98"/>
      <c r="WJT369" s="98"/>
      <c r="WJU369" s="98"/>
      <c r="WJV369" s="98"/>
      <c r="WJW369" s="98"/>
      <c r="WJX369" s="98"/>
      <c r="WJY369" s="98"/>
      <c r="WJZ369" s="98"/>
      <c r="WKA369" s="98"/>
      <c r="WKB369" s="98"/>
      <c r="WKC369" s="98"/>
      <c r="WKD369" s="98"/>
      <c r="WKE369" s="98"/>
      <c r="WKF369" s="98"/>
      <c r="WKG369" s="98"/>
      <c r="WKH369" s="98"/>
      <c r="WKI369" s="98"/>
      <c r="WKJ369" s="98"/>
      <c r="WKK369" s="98"/>
      <c r="WKL369" s="98"/>
      <c r="WKM369" s="98"/>
      <c r="WKN369" s="98"/>
      <c r="WKO369" s="98"/>
      <c r="WKP369" s="98"/>
      <c r="WKQ369" s="98"/>
      <c r="WKR369" s="98"/>
      <c r="WKS369" s="98"/>
      <c r="WKT369" s="98"/>
      <c r="WKU369" s="98"/>
      <c r="WKV369" s="98"/>
      <c r="WKW369" s="98"/>
      <c r="WKX369" s="98"/>
      <c r="WKY369" s="98"/>
      <c r="WKZ369" s="98"/>
      <c r="WLA369" s="98"/>
      <c r="WLB369" s="98"/>
      <c r="WLC369" s="98"/>
      <c r="WLD369" s="98"/>
      <c r="WLE369" s="98"/>
      <c r="WLF369" s="98"/>
      <c r="WLG369" s="98"/>
      <c r="WLH369" s="98"/>
      <c r="WLI369" s="98"/>
      <c r="WLJ369" s="98"/>
      <c r="WLK369" s="98"/>
      <c r="WLL369" s="98"/>
      <c r="WLM369" s="98"/>
      <c r="WLN369" s="98"/>
      <c r="WLO369" s="98"/>
      <c r="WLP369" s="98"/>
      <c r="WLQ369" s="98"/>
      <c r="WLR369" s="98"/>
      <c r="WLS369" s="98"/>
      <c r="WLT369" s="98"/>
      <c r="WLU369" s="98"/>
      <c r="WLV369" s="98"/>
      <c r="WLW369" s="98"/>
      <c r="WLX369" s="98"/>
      <c r="WLY369" s="98"/>
      <c r="WLZ369" s="98"/>
      <c r="WMA369" s="98"/>
      <c r="WMB369" s="98"/>
      <c r="WMC369" s="98"/>
      <c r="WMD369" s="98"/>
      <c r="WME369" s="98"/>
      <c r="WMF369" s="98"/>
      <c r="WMG369" s="98"/>
      <c r="WMH369" s="98"/>
      <c r="WMI369" s="98"/>
      <c r="WMJ369" s="98"/>
      <c r="WMK369" s="98"/>
      <c r="WML369" s="98"/>
      <c r="WMM369" s="98"/>
      <c r="WMN369" s="98"/>
      <c r="WMO369" s="98"/>
      <c r="WMP369" s="98"/>
      <c r="WMQ369" s="98"/>
      <c r="WMR369" s="98"/>
      <c r="WMS369" s="98"/>
      <c r="WMT369" s="98"/>
      <c r="WMU369" s="98"/>
      <c r="WMV369" s="98"/>
      <c r="WMW369" s="98"/>
      <c r="WMX369" s="98"/>
      <c r="WMY369" s="98"/>
      <c r="WMZ369" s="98"/>
      <c r="WNA369" s="98"/>
      <c r="WNB369" s="98"/>
      <c r="WNC369" s="98"/>
      <c r="WND369" s="98"/>
      <c r="WNE369" s="98"/>
      <c r="WNF369" s="98"/>
      <c r="WNG369" s="98"/>
      <c r="WNH369" s="98"/>
      <c r="WNI369" s="98"/>
      <c r="WNJ369" s="98"/>
      <c r="WNK369" s="98"/>
      <c r="WNL369" s="98"/>
      <c r="WNM369" s="98"/>
      <c r="WNN369" s="98"/>
      <c r="WNO369" s="98"/>
      <c r="WNP369" s="98"/>
      <c r="WNQ369" s="98"/>
      <c r="WNR369" s="98"/>
      <c r="WNS369" s="98"/>
      <c r="WNT369" s="98"/>
      <c r="WNU369" s="98"/>
      <c r="WNV369" s="98"/>
      <c r="WNW369" s="98"/>
      <c r="WNX369" s="98"/>
      <c r="WNY369" s="98"/>
      <c r="WNZ369" s="98"/>
      <c r="WOA369" s="98"/>
      <c r="WOB369" s="98"/>
      <c r="WOC369" s="98"/>
      <c r="WOD369" s="98"/>
      <c r="WOE369" s="98"/>
      <c r="WOF369" s="98"/>
      <c r="WOG369" s="98"/>
      <c r="WOH369" s="98"/>
      <c r="WOI369" s="98"/>
      <c r="WOJ369" s="98"/>
      <c r="WOK369" s="98"/>
      <c r="WOL369" s="98"/>
      <c r="WOM369" s="98"/>
      <c r="WON369" s="98"/>
      <c r="WOO369" s="98"/>
      <c r="WOP369" s="98"/>
      <c r="WOQ369" s="98"/>
      <c r="WOR369" s="98"/>
      <c r="WOS369" s="98"/>
      <c r="WOT369" s="98"/>
      <c r="WOU369" s="98"/>
      <c r="WOV369" s="98"/>
      <c r="WOW369" s="98"/>
      <c r="WOX369" s="98"/>
      <c r="WOY369" s="98"/>
      <c r="WOZ369" s="98"/>
      <c r="WPA369" s="98"/>
      <c r="WPB369" s="98"/>
      <c r="WPC369" s="98"/>
      <c r="WPD369" s="98"/>
      <c r="WPE369" s="98"/>
      <c r="WPF369" s="98"/>
      <c r="WPG369" s="98"/>
      <c r="WPH369" s="98"/>
      <c r="WPI369" s="98"/>
      <c r="WPJ369" s="98"/>
      <c r="WPK369" s="98"/>
      <c r="WPL369" s="98"/>
      <c r="WPM369" s="98"/>
      <c r="WPN369" s="98"/>
      <c r="WPO369" s="98"/>
      <c r="WPP369" s="98"/>
      <c r="WPQ369" s="98"/>
      <c r="WPR369" s="98"/>
      <c r="WPS369" s="98"/>
      <c r="WPT369" s="98"/>
      <c r="WPU369" s="98"/>
      <c r="WPV369" s="98"/>
      <c r="WPW369" s="98"/>
      <c r="WPX369" s="98"/>
      <c r="WPY369" s="98"/>
      <c r="WPZ369" s="98"/>
      <c r="WQA369" s="98"/>
      <c r="WQB369" s="98"/>
      <c r="WQC369" s="98"/>
      <c r="WQD369" s="98"/>
      <c r="WQE369" s="98"/>
      <c r="WQF369" s="98"/>
      <c r="WQG369" s="98"/>
      <c r="WQH369" s="98"/>
      <c r="WQI369" s="98"/>
      <c r="WQJ369" s="98"/>
      <c r="WQK369" s="98"/>
      <c r="WQL369" s="98"/>
      <c r="WQM369" s="98"/>
      <c r="WQN369" s="98"/>
      <c r="WQO369" s="98"/>
      <c r="WQP369" s="98"/>
      <c r="WQQ369" s="98"/>
      <c r="WQR369" s="98"/>
      <c r="WQS369" s="98"/>
      <c r="WQT369" s="98"/>
      <c r="WQU369" s="98"/>
      <c r="WQV369" s="98"/>
      <c r="WQW369" s="98"/>
      <c r="WQX369" s="98"/>
      <c r="WQY369" s="98"/>
      <c r="WQZ369" s="98"/>
      <c r="WRA369" s="98"/>
      <c r="WRB369" s="98"/>
      <c r="WRC369" s="98"/>
      <c r="WRD369" s="98"/>
      <c r="WRE369" s="98"/>
      <c r="WRF369" s="98"/>
      <c r="WRG369" s="98"/>
      <c r="WRH369" s="98"/>
      <c r="WRI369" s="98"/>
      <c r="WRJ369" s="98"/>
      <c r="WRK369" s="98"/>
      <c r="WRL369" s="98"/>
      <c r="WRM369" s="98"/>
      <c r="WRN369" s="98"/>
      <c r="WRO369" s="98"/>
      <c r="WRP369" s="98"/>
      <c r="WRQ369" s="98"/>
      <c r="WRR369" s="98"/>
      <c r="WRS369" s="98"/>
      <c r="WRT369" s="98"/>
      <c r="WRU369" s="98"/>
      <c r="WRV369" s="98"/>
      <c r="WRW369" s="98"/>
      <c r="WRX369" s="98"/>
      <c r="WRY369" s="98"/>
      <c r="WRZ369" s="98"/>
      <c r="WSA369" s="98"/>
      <c r="WSB369" s="98"/>
      <c r="WSC369" s="98"/>
      <c r="WSD369" s="98"/>
      <c r="WSE369" s="98"/>
      <c r="WSF369" s="98"/>
      <c r="WSG369" s="98"/>
      <c r="WSH369" s="98"/>
      <c r="WSI369" s="98"/>
      <c r="WSJ369" s="98"/>
      <c r="WSK369" s="98"/>
      <c r="WSL369" s="98"/>
      <c r="WSM369" s="98"/>
      <c r="WSN369" s="98"/>
      <c r="WSO369" s="98"/>
      <c r="WSP369" s="98"/>
      <c r="WSQ369" s="98"/>
      <c r="WSR369" s="98"/>
      <c r="WSS369" s="98"/>
      <c r="WST369" s="98"/>
      <c r="WSU369" s="98"/>
      <c r="WSV369" s="98"/>
      <c r="WSW369" s="98"/>
      <c r="WSX369" s="98"/>
      <c r="WSY369" s="98"/>
      <c r="WSZ369" s="98"/>
      <c r="WTA369" s="98"/>
      <c r="WTB369" s="98"/>
      <c r="WTC369" s="98"/>
      <c r="WTD369" s="98"/>
      <c r="WTE369" s="98"/>
      <c r="WTF369" s="98"/>
      <c r="WTG369" s="98"/>
      <c r="WTH369" s="98"/>
      <c r="WTI369" s="98"/>
      <c r="WTJ369" s="98"/>
      <c r="WTK369" s="98"/>
      <c r="WTL369" s="98"/>
      <c r="WTM369" s="98"/>
      <c r="WTN369" s="98"/>
      <c r="WTO369" s="98"/>
      <c r="WTP369" s="98"/>
      <c r="WTQ369" s="98"/>
      <c r="WTR369" s="98"/>
      <c r="WTS369" s="98"/>
      <c r="WTT369" s="98"/>
      <c r="WTU369" s="98"/>
      <c r="WTV369" s="98"/>
      <c r="WTW369" s="98"/>
      <c r="WTX369" s="98"/>
      <c r="WTY369" s="98"/>
      <c r="WTZ369" s="98"/>
      <c r="WUA369" s="98"/>
      <c r="WUB369" s="98"/>
      <c r="WUC369" s="98"/>
      <c r="WUD369" s="98"/>
      <c r="WUE369" s="98"/>
      <c r="WUF369" s="98"/>
      <c r="WUG369" s="98"/>
      <c r="WUH369" s="98"/>
      <c r="WUI369" s="98"/>
      <c r="WUJ369" s="98"/>
      <c r="WUK369" s="98"/>
      <c r="WUL369" s="98"/>
      <c r="WUM369" s="98"/>
      <c r="WUN369" s="98"/>
      <c r="WUO369" s="98"/>
      <c r="WUP369" s="98"/>
      <c r="WUQ369" s="98"/>
      <c r="WUR369" s="98"/>
      <c r="WUS369" s="98"/>
      <c r="WUT369" s="98"/>
      <c r="WUU369" s="98"/>
      <c r="WUV369" s="98"/>
      <c r="WUW369" s="98"/>
      <c r="WUX369" s="98"/>
      <c r="WUY369" s="98"/>
      <c r="WUZ369" s="98"/>
      <c r="WVA369" s="98"/>
      <c r="WVB369" s="98"/>
      <c r="WVC369" s="98"/>
      <c r="WVD369" s="98"/>
      <c r="WVE369" s="98"/>
      <c r="WVF369" s="98"/>
      <c r="WVG369" s="98"/>
      <c r="WVH369" s="98"/>
      <c r="WVI369" s="98"/>
      <c r="WVJ369" s="98"/>
      <c r="WVK369" s="98"/>
      <c r="WVL369" s="98"/>
      <c r="WVM369" s="98"/>
      <c r="WVN369" s="98"/>
      <c r="WVO369" s="98"/>
      <c r="WVP369" s="98"/>
      <c r="WVQ369" s="98"/>
      <c r="WVR369" s="98"/>
      <c r="WVS369" s="98"/>
      <c r="WVT369" s="98"/>
      <c r="WVU369" s="98"/>
      <c r="WVV369" s="98"/>
      <c r="WVW369" s="98"/>
      <c r="WVX369" s="98"/>
      <c r="WVY369" s="98"/>
      <c r="WVZ369" s="98"/>
      <c r="WWA369" s="98"/>
      <c r="WWB369" s="98"/>
      <c r="WWC369" s="98"/>
      <c r="WWD369" s="98"/>
      <c r="WWE369" s="98"/>
      <c r="WWF369" s="98"/>
      <c r="WWG369" s="98"/>
      <c r="WWH369" s="98"/>
      <c r="WWI369" s="98"/>
      <c r="WWJ369" s="98"/>
      <c r="WWK369" s="98"/>
      <c r="WWL369" s="98"/>
      <c r="WWM369" s="98"/>
      <c r="WWN369" s="98"/>
      <c r="WWO369" s="98"/>
      <c r="WWP369" s="98"/>
      <c r="WWQ369" s="98"/>
      <c r="WWR369" s="98"/>
      <c r="WWS369" s="98"/>
      <c r="WWT369" s="98"/>
      <c r="WWU369" s="98"/>
      <c r="WWV369" s="98"/>
      <c r="WWW369" s="98"/>
      <c r="WWX369" s="98"/>
      <c r="WWY369" s="98"/>
      <c r="WWZ369" s="98"/>
      <c r="WXA369" s="98"/>
      <c r="WXB369" s="98"/>
      <c r="WXC369" s="98"/>
      <c r="WXD369" s="98"/>
      <c r="WXE369" s="98"/>
      <c r="WXF369" s="98"/>
      <c r="WXG369" s="98"/>
      <c r="WXH369" s="98"/>
      <c r="WXI369" s="98"/>
      <c r="WXJ369" s="98"/>
      <c r="WXK369" s="98"/>
      <c r="WXL369" s="98"/>
      <c r="WXM369" s="98"/>
      <c r="WXN369" s="98"/>
      <c r="WXO369" s="98"/>
      <c r="WXP369" s="98"/>
      <c r="WXQ369" s="98"/>
      <c r="WXR369" s="98"/>
      <c r="WXS369" s="98"/>
      <c r="WXT369" s="98"/>
      <c r="WXU369" s="98"/>
      <c r="WXV369" s="98"/>
      <c r="WXW369" s="98"/>
      <c r="WXX369" s="98"/>
      <c r="WXY369" s="98"/>
      <c r="WXZ369" s="98"/>
      <c r="WYA369" s="98"/>
      <c r="WYB369" s="98"/>
      <c r="WYC369" s="98"/>
      <c r="WYD369" s="98"/>
      <c r="WYE369" s="98"/>
      <c r="WYF369" s="98"/>
      <c r="WYG369" s="98"/>
      <c r="WYH369" s="98"/>
      <c r="WYI369" s="98"/>
      <c r="WYJ369" s="98"/>
      <c r="WYK369" s="98"/>
      <c r="WYL369" s="98"/>
      <c r="WYM369" s="98"/>
      <c r="WYN369" s="98"/>
      <c r="WYO369" s="98"/>
      <c r="WYP369" s="98"/>
      <c r="WYQ369" s="98"/>
      <c r="WYR369" s="98"/>
      <c r="WYS369" s="98"/>
      <c r="WYT369" s="98"/>
      <c r="WYU369" s="98"/>
      <c r="WYV369" s="98"/>
      <c r="WYW369" s="98"/>
      <c r="WYX369" s="98"/>
      <c r="WYY369" s="98"/>
      <c r="WYZ369" s="98"/>
      <c r="WZA369" s="98"/>
      <c r="WZB369" s="98"/>
      <c r="WZC369" s="98"/>
      <c r="WZD369" s="98"/>
      <c r="WZE369" s="98"/>
      <c r="WZF369" s="98"/>
      <c r="WZG369" s="98"/>
      <c r="WZH369" s="98"/>
      <c r="WZI369" s="98"/>
      <c r="WZJ369" s="98"/>
      <c r="WZK369" s="98"/>
      <c r="WZL369" s="98"/>
      <c r="WZM369" s="98"/>
      <c r="WZN369" s="98"/>
      <c r="WZO369" s="98"/>
      <c r="WZP369" s="98"/>
      <c r="WZQ369" s="98"/>
      <c r="WZR369" s="98"/>
      <c r="WZS369" s="98"/>
      <c r="WZT369" s="98"/>
      <c r="WZU369" s="98"/>
      <c r="WZV369" s="98"/>
      <c r="WZW369" s="98"/>
      <c r="WZX369" s="98"/>
      <c r="WZY369" s="98"/>
      <c r="WZZ369" s="98"/>
      <c r="XAA369" s="98"/>
      <c r="XAB369" s="98"/>
      <c r="XAC369" s="98"/>
      <c r="XAD369" s="98"/>
      <c r="XAE369" s="98"/>
      <c r="XAF369" s="98"/>
      <c r="XAG369" s="98"/>
      <c r="XAH369" s="98"/>
      <c r="XAI369" s="98"/>
      <c r="XAJ369" s="98"/>
      <c r="XAK369" s="98"/>
      <c r="XAL369" s="98"/>
      <c r="XAM369" s="98"/>
      <c r="XAN369" s="98"/>
      <c r="XAO369" s="98"/>
      <c r="XAP369" s="98"/>
      <c r="XAQ369" s="98"/>
      <c r="XAR369" s="98"/>
      <c r="XAS369" s="98"/>
      <c r="XAT369" s="98"/>
      <c r="XAU369" s="98"/>
      <c r="XAV369" s="98"/>
      <c r="XAW369" s="98"/>
      <c r="XAX369" s="98"/>
      <c r="XAY369" s="98"/>
      <c r="XAZ369" s="98"/>
      <c r="XBA369" s="98"/>
      <c r="XBB369" s="98"/>
      <c r="XBC369" s="98"/>
      <c r="XBD369" s="98"/>
      <c r="XBE369" s="98"/>
      <c r="XBF369" s="98"/>
      <c r="XBG369" s="98"/>
      <c r="XBH369" s="98"/>
      <c r="XBI369" s="98"/>
      <c r="XBJ369" s="98"/>
      <c r="XBK369" s="98"/>
      <c r="XBL369" s="98"/>
      <c r="XBM369" s="98"/>
      <c r="XBN369" s="98"/>
      <c r="XBO369" s="98"/>
      <c r="XBP369" s="98"/>
      <c r="XBQ369" s="98"/>
      <c r="XBR369" s="98"/>
      <c r="XBS369" s="98"/>
      <c r="XBT369" s="98"/>
      <c r="XBU369" s="98"/>
      <c r="XBV369" s="98"/>
      <c r="XBW369" s="98"/>
      <c r="XBX369" s="98"/>
      <c r="XBY369" s="98"/>
      <c r="XBZ369" s="98"/>
      <c r="XCA369" s="98"/>
      <c r="XCB369" s="98"/>
      <c r="XCC369" s="98"/>
      <c r="XCD369" s="98"/>
      <c r="XCE369" s="98"/>
      <c r="XCF369" s="98"/>
      <c r="XCG369" s="98"/>
      <c r="XCH369" s="98"/>
      <c r="XCI369" s="98"/>
      <c r="XCJ369" s="98"/>
      <c r="XCK369" s="98"/>
      <c r="XCL369" s="98"/>
      <c r="XCM369" s="98"/>
      <c r="XCN369" s="98"/>
      <c r="XCO369" s="98"/>
      <c r="XCP369" s="98"/>
      <c r="XCQ369" s="98"/>
      <c r="XCR369" s="98"/>
      <c r="XCS369" s="98"/>
      <c r="XCT369" s="98"/>
      <c r="XCU369" s="98"/>
      <c r="XCV369" s="98"/>
      <c r="XCW369" s="98"/>
      <c r="XCX369" s="98"/>
      <c r="XCY369" s="98"/>
      <c r="XCZ369" s="98"/>
      <c r="XDA369" s="98"/>
      <c r="XDB369" s="98"/>
      <c r="XDC369" s="98"/>
      <c r="XDD369" s="98"/>
      <c r="XDE369" s="98"/>
      <c r="XDF369" s="98"/>
      <c r="XDG369" s="98"/>
      <c r="XDH369" s="98"/>
      <c r="XDI369" s="98"/>
      <c r="XDJ369" s="98"/>
      <c r="XDK369" s="98"/>
      <c r="XDL369" s="98"/>
      <c r="XDM369" s="98"/>
      <c r="XDN369" s="98"/>
      <c r="XDO369" s="98"/>
      <c r="XDP369" s="98"/>
      <c r="XDQ369" s="98"/>
      <c r="XDR369" s="98"/>
      <c r="XDS369" s="98"/>
      <c r="XDT369" s="98"/>
      <c r="XDU369" s="98"/>
      <c r="XDV369" s="98"/>
      <c r="XDW369" s="98"/>
      <c r="XDX369" s="98"/>
      <c r="XDY369" s="98"/>
      <c r="XDZ369" s="98"/>
      <c r="XEA369" s="98"/>
      <c r="XEB369" s="98"/>
      <c r="XEC369" s="98"/>
      <c r="XED369" s="98"/>
      <c r="XEE369" s="98"/>
      <c r="XEF369" s="98"/>
      <c r="XEG369" s="98"/>
      <c r="XEH369" s="98"/>
      <c r="XEI369" s="98"/>
      <c r="XEJ369" s="98"/>
      <c r="XEK369" s="98"/>
      <c r="XEL369" s="98"/>
      <c r="XEM369" s="98"/>
      <c r="XEN369" s="98"/>
      <c r="XEO369" s="98"/>
      <c r="XEP369" s="98"/>
      <c r="XEQ369" s="98"/>
      <c r="XER369" s="98"/>
      <c r="XES369" s="98"/>
      <c r="XET369" s="98"/>
      <c r="XEU369" s="98"/>
      <c r="XEV369" s="98"/>
      <c r="XEW369" s="98"/>
      <c r="XEX369" s="98"/>
      <c r="XEY369" s="98"/>
      <c r="XEZ369" s="98"/>
      <c r="XFA369" s="98"/>
      <c r="XFB369" s="98"/>
      <c r="XFC369" s="98"/>
      <c r="XFD369" s="98"/>
    </row>
    <row r="370" spans="2:16384" s="98" customFormat="1">
      <c r="B370" s="444" t="s">
        <v>354</v>
      </c>
      <c r="C370" s="556" t="s">
        <v>360</v>
      </c>
      <c r="D370" s="556" t="s">
        <v>226</v>
      </c>
      <c r="E370" s="556" t="s">
        <v>361</v>
      </c>
      <c r="F370" s="556" t="s">
        <v>362</v>
      </c>
      <c r="G370" s="556" t="s">
        <v>363</v>
      </c>
      <c r="H370" s="556" t="s">
        <v>364</v>
      </c>
      <c r="I370" s="556" t="s">
        <v>365</v>
      </c>
      <c r="J370" s="556" t="s">
        <v>366</v>
      </c>
      <c r="K370" s="556" t="s">
        <v>367</v>
      </c>
      <c r="L370" s="556" t="s">
        <v>368</v>
      </c>
      <c r="M370" s="556" t="s">
        <v>369</v>
      </c>
      <c r="N370" s="556" t="s">
        <v>370</v>
      </c>
      <c r="O370" s="556" t="s">
        <v>371</v>
      </c>
      <c r="P370" s="556" t="s">
        <v>372</v>
      </c>
      <c r="Q370" s="556" t="s">
        <v>373</v>
      </c>
      <c r="R370" s="556" t="s">
        <v>374</v>
      </c>
      <c r="S370" s="556" t="s">
        <v>375</v>
      </c>
      <c r="T370" s="556" t="s">
        <v>376</v>
      </c>
      <c r="U370" s="556" t="s">
        <v>377</v>
      </c>
      <c r="V370" s="556" t="s">
        <v>378</v>
      </c>
      <c r="W370" s="556" t="s">
        <v>379</v>
      </c>
      <c r="X370" s="556" t="s">
        <v>380</v>
      </c>
      <c r="Y370" s="556" t="s">
        <v>381</v>
      </c>
      <c r="Z370" s="556" t="s">
        <v>382</v>
      </c>
      <c r="AA370" s="556" t="s">
        <v>383</v>
      </c>
      <c r="AB370" s="556" t="s">
        <v>384</v>
      </c>
      <c r="AC370" s="556" t="s">
        <v>385</v>
      </c>
      <c r="AD370" s="556" t="s">
        <v>386</v>
      </c>
      <c r="AE370" s="556" t="s">
        <v>387</v>
      </c>
      <c r="AF370" s="556" t="s">
        <v>388</v>
      </c>
      <c r="AG370" s="556" t="s">
        <v>389</v>
      </c>
      <c r="AH370" s="556" t="s">
        <v>390</v>
      </c>
      <c r="AI370" s="556" t="s">
        <v>391</v>
      </c>
      <c r="AJ370" s="556" t="s">
        <v>392</v>
      </c>
      <c r="AK370" s="556" t="s">
        <v>393</v>
      </c>
      <c r="AL370" s="556" t="s">
        <v>394</v>
      </c>
      <c r="AM370" s="556" t="s">
        <v>395</v>
      </c>
      <c r="AN370" s="556" t="s">
        <v>396</v>
      </c>
      <c r="AO370" s="556" t="s">
        <v>397</v>
      </c>
      <c r="AP370" s="556" t="s">
        <v>398</v>
      </c>
      <c r="AQ370" s="556" t="s">
        <v>399</v>
      </c>
      <c r="AR370" s="556" t="s">
        <v>400</v>
      </c>
      <c r="AS370" s="556" t="s">
        <v>401</v>
      </c>
      <c r="AT370" s="556" t="s">
        <v>402</v>
      </c>
      <c r="AU370" s="556" t="s">
        <v>403</v>
      </c>
      <c r="AV370" s="556" t="s">
        <v>404</v>
      </c>
      <c r="AW370" s="556" t="s">
        <v>405</v>
      </c>
      <c r="AX370" s="556" t="s">
        <v>406</v>
      </c>
      <c r="AY370" s="556" t="s">
        <v>407</v>
      </c>
      <c r="AZ370" s="556" t="s">
        <v>408</v>
      </c>
      <c r="BA370" s="438" t="s">
        <v>409</v>
      </c>
    </row>
    <row r="371" spans="2:16384" s="98" customFormat="1">
      <c r="B371" s="444" t="s">
        <v>355</v>
      </c>
      <c r="C371" s="445">
        <f>D9</f>
        <v>2018</v>
      </c>
      <c r="D371" s="445">
        <f>C371+1</f>
        <v>2019</v>
      </c>
      <c r="E371" s="445">
        <f t="shared" ref="E371:BA371" si="116">D371+1</f>
        <v>2020</v>
      </c>
      <c r="F371" s="445">
        <f t="shared" si="116"/>
        <v>2021</v>
      </c>
      <c r="G371" s="445">
        <f t="shared" si="116"/>
        <v>2022</v>
      </c>
      <c r="H371" s="445">
        <f t="shared" si="116"/>
        <v>2023</v>
      </c>
      <c r="I371" s="445">
        <f t="shared" si="116"/>
        <v>2024</v>
      </c>
      <c r="J371" s="445">
        <f t="shared" si="116"/>
        <v>2025</v>
      </c>
      <c r="K371" s="445">
        <f t="shared" si="116"/>
        <v>2026</v>
      </c>
      <c r="L371" s="445">
        <f t="shared" si="116"/>
        <v>2027</v>
      </c>
      <c r="M371" s="445">
        <f t="shared" si="116"/>
        <v>2028</v>
      </c>
      <c r="N371" s="445">
        <f t="shared" si="116"/>
        <v>2029</v>
      </c>
      <c r="O371" s="445">
        <f t="shared" si="116"/>
        <v>2030</v>
      </c>
      <c r="P371" s="445">
        <f t="shared" si="116"/>
        <v>2031</v>
      </c>
      <c r="Q371" s="445">
        <f t="shared" si="116"/>
        <v>2032</v>
      </c>
      <c r="R371" s="445">
        <f t="shared" si="116"/>
        <v>2033</v>
      </c>
      <c r="S371" s="445">
        <f t="shared" si="116"/>
        <v>2034</v>
      </c>
      <c r="T371" s="445">
        <f t="shared" si="116"/>
        <v>2035</v>
      </c>
      <c r="U371" s="445">
        <f t="shared" si="116"/>
        <v>2036</v>
      </c>
      <c r="V371" s="445">
        <f t="shared" si="116"/>
        <v>2037</v>
      </c>
      <c r="W371" s="445">
        <f t="shared" si="116"/>
        <v>2038</v>
      </c>
      <c r="X371" s="445">
        <f t="shared" si="116"/>
        <v>2039</v>
      </c>
      <c r="Y371" s="445">
        <f t="shared" si="116"/>
        <v>2040</v>
      </c>
      <c r="Z371" s="445">
        <f t="shared" si="116"/>
        <v>2041</v>
      </c>
      <c r="AA371" s="445">
        <f t="shared" si="116"/>
        <v>2042</v>
      </c>
      <c r="AB371" s="445">
        <f t="shared" si="116"/>
        <v>2043</v>
      </c>
      <c r="AC371" s="445">
        <f t="shared" si="116"/>
        <v>2044</v>
      </c>
      <c r="AD371" s="445">
        <f t="shared" si="116"/>
        <v>2045</v>
      </c>
      <c r="AE371" s="445">
        <f t="shared" si="116"/>
        <v>2046</v>
      </c>
      <c r="AF371" s="445">
        <f t="shared" si="116"/>
        <v>2047</v>
      </c>
      <c r="AG371" s="445">
        <f t="shared" si="116"/>
        <v>2048</v>
      </c>
      <c r="AH371" s="445">
        <f t="shared" si="116"/>
        <v>2049</v>
      </c>
      <c r="AI371" s="445">
        <f t="shared" si="116"/>
        <v>2050</v>
      </c>
      <c r="AJ371" s="445">
        <f t="shared" si="116"/>
        <v>2051</v>
      </c>
      <c r="AK371" s="445">
        <f t="shared" si="116"/>
        <v>2052</v>
      </c>
      <c r="AL371" s="445">
        <f t="shared" si="116"/>
        <v>2053</v>
      </c>
      <c r="AM371" s="445">
        <f t="shared" si="116"/>
        <v>2054</v>
      </c>
      <c r="AN371" s="445">
        <f t="shared" si="116"/>
        <v>2055</v>
      </c>
      <c r="AO371" s="445">
        <f t="shared" si="116"/>
        <v>2056</v>
      </c>
      <c r="AP371" s="445">
        <f t="shared" si="116"/>
        <v>2057</v>
      </c>
      <c r="AQ371" s="445">
        <f t="shared" si="116"/>
        <v>2058</v>
      </c>
      <c r="AR371" s="445">
        <f t="shared" si="116"/>
        <v>2059</v>
      </c>
      <c r="AS371" s="445">
        <f t="shared" si="116"/>
        <v>2060</v>
      </c>
      <c r="AT371" s="445">
        <f t="shared" si="116"/>
        <v>2061</v>
      </c>
      <c r="AU371" s="445">
        <f t="shared" si="116"/>
        <v>2062</v>
      </c>
      <c r="AV371" s="445">
        <f t="shared" si="116"/>
        <v>2063</v>
      </c>
      <c r="AW371" s="445">
        <f t="shared" si="116"/>
        <v>2064</v>
      </c>
      <c r="AX371" s="445">
        <f t="shared" si="116"/>
        <v>2065</v>
      </c>
      <c r="AY371" s="445">
        <f t="shared" si="116"/>
        <v>2066</v>
      </c>
      <c r="AZ371" s="445">
        <f t="shared" si="116"/>
        <v>2067</v>
      </c>
      <c r="BA371" s="446">
        <f t="shared" si="116"/>
        <v>2068</v>
      </c>
    </row>
    <row r="372" spans="2:16384" s="98" customFormat="1">
      <c r="B372" s="447" t="s">
        <v>356</v>
      </c>
      <c r="C372" s="440">
        <f>D362</f>
        <v>1000</v>
      </c>
      <c r="D372" s="440">
        <f t="shared" ref="D372:BA372" si="117">C372+C373</f>
        <v>920.49542503454336</v>
      </c>
      <c r="E372" s="440">
        <f t="shared" si="117"/>
        <v>837.01562132081381</v>
      </c>
      <c r="F372" s="440">
        <f t="shared" si="117"/>
        <v>749.36182742139783</v>
      </c>
      <c r="G372" s="440">
        <f>F372+F373</f>
        <v>657.32534382701101</v>
      </c>
      <c r="H372" s="440">
        <f t="shared" si="117"/>
        <v>560.68703605290489</v>
      </c>
      <c r="I372" s="440">
        <f t="shared" si="117"/>
        <v>459.21681289009348</v>
      </c>
      <c r="J372" s="440">
        <f t="shared" si="117"/>
        <v>352.67307856914147</v>
      </c>
      <c r="K372" s="440">
        <f t="shared" si="117"/>
        <v>240.80215753214188</v>
      </c>
      <c r="L372" s="440">
        <f t="shared" si="117"/>
        <v>123.3376904432923</v>
      </c>
      <c r="M372" s="440">
        <f t="shared" si="117"/>
        <v>2.5579538487363607E-13</v>
      </c>
      <c r="N372" s="440">
        <f t="shared" si="117"/>
        <v>2.5579538487363607E-13</v>
      </c>
      <c r="O372" s="440">
        <f t="shared" si="117"/>
        <v>2.5579538487363607E-13</v>
      </c>
      <c r="P372" s="440">
        <f t="shared" si="117"/>
        <v>2.5579538487363607E-13</v>
      </c>
      <c r="Q372" s="440">
        <f t="shared" si="117"/>
        <v>2.5579538487363607E-13</v>
      </c>
      <c r="R372" s="440">
        <f t="shared" si="117"/>
        <v>2.5579538487363607E-13</v>
      </c>
      <c r="S372" s="440">
        <f t="shared" si="117"/>
        <v>2.5579538487363607E-13</v>
      </c>
      <c r="T372" s="440">
        <f t="shared" si="117"/>
        <v>2.5579538487363607E-13</v>
      </c>
      <c r="U372" s="440">
        <f t="shared" si="117"/>
        <v>2.5579538487363607E-13</v>
      </c>
      <c r="V372" s="440">
        <f t="shared" si="117"/>
        <v>2.5579538487363607E-13</v>
      </c>
      <c r="W372" s="440">
        <f t="shared" si="117"/>
        <v>2.5579538487363607E-13</v>
      </c>
      <c r="X372" s="440">
        <f t="shared" si="117"/>
        <v>2.5579538487363607E-13</v>
      </c>
      <c r="Y372" s="440">
        <f t="shared" si="117"/>
        <v>2.5579538487363607E-13</v>
      </c>
      <c r="Z372" s="440">
        <f t="shared" si="117"/>
        <v>2.5579538487363607E-13</v>
      </c>
      <c r="AA372" s="440">
        <f t="shared" si="117"/>
        <v>2.5579538487363607E-13</v>
      </c>
      <c r="AB372" s="440">
        <f t="shared" si="117"/>
        <v>2.5579538487363607E-13</v>
      </c>
      <c r="AC372" s="440">
        <f t="shared" si="117"/>
        <v>2.5579538487363607E-13</v>
      </c>
      <c r="AD372" s="440">
        <f t="shared" si="117"/>
        <v>2.5579538487363607E-13</v>
      </c>
      <c r="AE372" s="440">
        <f t="shared" si="117"/>
        <v>2.5579538487363607E-13</v>
      </c>
      <c r="AF372" s="440">
        <f t="shared" si="117"/>
        <v>2.5579538487363607E-13</v>
      </c>
      <c r="AG372" s="440">
        <f t="shared" si="117"/>
        <v>2.5579538487363607E-13</v>
      </c>
      <c r="AH372" s="440">
        <f t="shared" si="117"/>
        <v>2.5579538487363607E-13</v>
      </c>
      <c r="AI372" s="440">
        <f t="shared" si="117"/>
        <v>2.5579538487363607E-13</v>
      </c>
      <c r="AJ372" s="440">
        <f t="shared" si="117"/>
        <v>2.5579538487363607E-13</v>
      </c>
      <c r="AK372" s="440">
        <f t="shared" si="117"/>
        <v>2.5579538487363607E-13</v>
      </c>
      <c r="AL372" s="440">
        <f t="shared" si="117"/>
        <v>2.5579538487363607E-13</v>
      </c>
      <c r="AM372" s="440">
        <f t="shared" si="117"/>
        <v>2.5579538487363607E-13</v>
      </c>
      <c r="AN372" s="440">
        <f t="shared" si="117"/>
        <v>2.5579538487363607E-13</v>
      </c>
      <c r="AO372" s="440">
        <f t="shared" si="117"/>
        <v>2.5579538487363607E-13</v>
      </c>
      <c r="AP372" s="440">
        <f t="shared" si="117"/>
        <v>2.5579538487363607E-13</v>
      </c>
      <c r="AQ372" s="440">
        <f t="shared" si="117"/>
        <v>2.5579538487363607E-13</v>
      </c>
      <c r="AR372" s="440">
        <f t="shared" si="117"/>
        <v>2.5579538487363607E-13</v>
      </c>
      <c r="AS372" s="440">
        <f t="shared" si="117"/>
        <v>2.5579538487363607E-13</v>
      </c>
      <c r="AT372" s="440">
        <f t="shared" si="117"/>
        <v>2.5579538487363607E-13</v>
      </c>
      <c r="AU372" s="440">
        <f t="shared" si="117"/>
        <v>2.5579538487363607E-13</v>
      </c>
      <c r="AV372" s="440">
        <f t="shared" si="117"/>
        <v>2.5579538487363607E-13</v>
      </c>
      <c r="AW372" s="440">
        <f t="shared" si="117"/>
        <v>2.5579538487363607E-13</v>
      </c>
      <c r="AX372" s="440">
        <f t="shared" si="117"/>
        <v>2.5579538487363607E-13</v>
      </c>
      <c r="AY372" s="440">
        <f t="shared" si="117"/>
        <v>2.5579538487363607E-13</v>
      </c>
      <c r="AZ372" s="440">
        <f t="shared" si="117"/>
        <v>2.5579538487363607E-13</v>
      </c>
      <c r="BA372" s="441">
        <f t="shared" si="117"/>
        <v>2.5579538487363607E-13</v>
      </c>
    </row>
    <row r="373" spans="2:16384" s="98" customFormat="1">
      <c r="B373" s="447" t="s">
        <v>357</v>
      </c>
      <c r="C373" s="440">
        <f>SUM(C374+C375)</f>
        <v>-79.504574965456669</v>
      </c>
      <c r="D373" s="440">
        <f t="shared" ref="D373:V373" si="118">IF(D372&lt;1,0,(SUM(D374+D375)))</f>
        <v>-83.479803713729495</v>
      </c>
      <c r="E373" s="440">
        <f t="shared" si="118"/>
        <v>-87.653793899415973</v>
      </c>
      <c r="F373" s="440">
        <f t="shared" si="118"/>
        <v>-92.036483594386766</v>
      </c>
      <c r="G373" s="440">
        <f t="shared" si="118"/>
        <v>-96.638307774106124</v>
      </c>
      <c r="H373" s="440">
        <f t="shared" si="118"/>
        <v>-101.47022316281142</v>
      </c>
      <c r="I373" s="440">
        <f t="shared" si="118"/>
        <v>-106.543734320952</v>
      </c>
      <c r="J373" s="440">
        <f t="shared" si="118"/>
        <v>-111.87092103699959</v>
      </c>
      <c r="K373" s="440">
        <f t="shared" si="118"/>
        <v>-117.46446708884957</v>
      </c>
      <c r="L373" s="440">
        <f t="shared" si="118"/>
        <v>-123.33769044329205</v>
      </c>
      <c r="M373" s="440">
        <f t="shared" si="118"/>
        <v>0</v>
      </c>
      <c r="N373" s="440">
        <f t="shared" si="118"/>
        <v>0</v>
      </c>
      <c r="O373" s="440">
        <f t="shared" si="118"/>
        <v>0</v>
      </c>
      <c r="P373" s="440">
        <f t="shared" si="118"/>
        <v>0</v>
      </c>
      <c r="Q373" s="440">
        <f t="shared" si="118"/>
        <v>0</v>
      </c>
      <c r="R373" s="440">
        <f t="shared" si="118"/>
        <v>0</v>
      </c>
      <c r="S373" s="440">
        <f t="shared" si="118"/>
        <v>0</v>
      </c>
      <c r="T373" s="440">
        <f t="shared" si="118"/>
        <v>0</v>
      </c>
      <c r="U373" s="440">
        <f t="shared" si="118"/>
        <v>0</v>
      </c>
      <c r="V373" s="440">
        <f t="shared" si="118"/>
        <v>0</v>
      </c>
      <c r="W373" s="440">
        <f>IF(W372&lt;1,0,(SUM(W374+W375)))</f>
        <v>0</v>
      </c>
      <c r="X373" s="440">
        <f t="shared" ref="X373:BA373" si="119">IF(X372&lt;1,0,(SUM(X374+X375)))</f>
        <v>0</v>
      </c>
      <c r="Y373" s="440">
        <f t="shared" si="119"/>
        <v>0</v>
      </c>
      <c r="Z373" s="440">
        <f t="shared" si="119"/>
        <v>0</v>
      </c>
      <c r="AA373" s="440">
        <f t="shared" si="119"/>
        <v>0</v>
      </c>
      <c r="AB373" s="440">
        <f t="shared" si="119"/>
        <v>0</v>
      </c>
      <c r="AC373" s="440">
        <f t="shared" si="119"/>
        <v>0</v>
      </c>
      <c r="AD373" s="440">
        <f t="shared" si="119"/>
        <v>0</v>
      </c>
      <c r="AE373" s="440">
        <f t="shared" si="119"/>
        <v>0</v>
      </c>
      <c r="AF373" s="440">
        <f t="shared" si="119"/>
        <v>0</v>
      </c>
      <c r="AG373" s="440">
        <f t="shared" si="119"/>
        <v>0</v>
      </c>
      <c r="AH373" s="440">
        <f t="shared" si="119"/>
        <v>0</v>
      </c>
      <c r="AI373" s="440">
        <f t="shared" si="119"/>
        <v>0</v>
      </c>
      <c r="AJ373" s="440">
        <f t="shared" si="119"/>
        <v>0</v>
      </c>
      <c r="AK373" s="440">
        <f t="shared" si="119"/>
        <v>0</v>
      </c>
      <c r="AL373" s="440">
        <f t="shared" si="119"/>
        <v>0</v>
      </c>
      <c r="AM373" s="440">
        <f t="shared" si="119"/>
        <v>0</v>
      </c>
      <c r="AN373" s="440">
        <f t="shared" si="119"/>
        <v>0</v>
      </c>
      <c r="AO373" s="440">
        <f t="shared" si="119"/>
        <v>0</v>
      </c>
      <c r="AP373" s="440">
        <f t="shared" si="119"/>
        <v>0</v>
      </c>
      <c r="AQ373" s="440">
        <f t="shared" si="119"/>
        <v>0</v>
      </c>
      <c r="AR373" s="440">
        <f t="shared" si="119"/>
        <v>0</v>
      </c>
      <c r="AS373" s="440">
        <f t="shared" si="119"/>
        <v>0</v>
      </c>
      <c r="AT373" s="440">
        <f t="shared" si="119"/>
        <v>0</v>
      </c>
      <c r="AU373" s="440">
        <f t="shared" si="119"/>
        <v>0</v>
      </c>
      <c r="AV373" s="440">
        <f t="shared" si="119"/>
        <v>0</v>
      </c>
      <c r="AW373" s="440">
        <f t="shared" si="119"/>
        <v>0</v>
      </c>
      <c r="AX373" s="440">
        <f t="shared" si="119"/>
        <v>0</v>
      </c>
      <c r="AY373" s="440">
        <f t="shared" si="119"/>
        <v>0</v>
      </c>
      <c r="AZ373" s="440">
        <f t="shared" si="119"/>
        <v>0</v>
      </c>
      <c r="BA373" s="441">
        <f t="shared" si="119"/>
        <v>0</v>
      </c>
    </row>
    <row r="374" spans="2:16384" s="98" customFormat="1">
      <c r="B374" s="447" t="s">
        <v>358</v>
      </c>
      <c r="C374" s="440">
        <f t="shared" ref="C374:BA374" si="120">C372*$D$366</f>
        <v>50</v>
      </c>
      <c r="D374" s="440">
        <f t="shared" si="120"/>
        <v>46.024771251727174</v>
      </c>
      <c r="E374" s="440">
        <f t="shared" si="120"/>
        <v>41.850781066040696</v>
      </c>
      <c r="F374" s="440">
        <f t="shared" si="120"/>
        <v>37.468091371069896</v>
      </c>
      <c r="G374" s="440">
        <f t="shared" si="120"/>
        <v>32.866267191350552</v>
      </c>
      <c r="H374" s="440">
        <f t="shared" si="120"/>
        <v>28.034351802645247</v>
      </c>
      <c r="I374" s="440">
        <f t="shared" si="120"/>
        <v>22.960840644504675</v>
      </c>
      <c r="J374" s="440">
        <f t="shared" si="120"/>
        <v>17.633653928457075</v>
      </c>
      <c r="K374" s="440">
        <f t="shared" si="120"/>
        <v>12.040107876607095</v>
      </c>
      <c r="L374" s="440">
        <f t="shared" si="120"/>
        <v>6.1668845221646151</v>
      </c>
      <c r="M374" s="440">
        <f t="shared" si="120"/>
        <v>1.2789769243681804E-14</v>
      </c>
      <c r="N374" s="440">
        <f t="shared" si="120"/>
        <v>1.2789769243681804E-14</v>
      </c>
      <c r="O374" s="440">
        <f t="shared" si="120"/>
        <v>1.2789769243681804E-14</v>
      </c>
      <c r="P374" s="440">
        <f t="shared" si="120"/>
        <v>1.2789769243681804E-14</v>
      </c>
      <c r="Q374" s="440">
        <f t="shared" si="120"/>
        <v>1.2789769243681804E-14</v>
      </c>
      <c r="R374" s="440">
        <f t="shared" si="120"/>
        <v>1.2789769243681804E-14</v>
      </c>
      <c r="S374" s="440">
        <f t="shared" si="120"/>
        <v>1.2789769243681804E-14</v>
      </c>
      <c r="T374" s="440">
        <f t="shared" si="120"/>
        <v>1.2789769243681804E-14</v>
      </c>
      <c r="U374" s="440">
        <f t="shared" si="120"/>
        <v>1.2789769243681804E-14</v>
      </c>
      <c r="V374" s="440">
        <f t="shared" si="120"/>
        <v>1.2789769243681804E-14</v>
      </c>
      <c r="W374" s="440">
        <f t="shared" si="120"/>
        <v>1.2789769243681804E-14</v>
      </c>
      <c r="X374" s="440">
        <f t="shared" si="120"/>
        <v>1.2789769243681804E-14</v>
      </c>
      <c r="Y374" s="440">
        <f t="shared" si="120"/>
        <v>1.2789769243681804E-14</v>
      </c>
      <c r="Z374" s="440">
        <f t="shared" si="120"/>
        <v>1.2789769243681804E-14</v>
      </c>
      <c r="AA374" s="440">
        <f t="shared" si="120"/>
        <v>1.2789769243681804E-14</v>
      </c>
      <c r="AB374" s="440">
        <f t="shared" si="120"/>
        <v>1.2789769243681804E-14</v>
      </c>
      <c r="AC374" s="440">
        <f t="shared" si="120"/>
        <v>1.2789769243681804E-14</v>
      </c>
      <c r="AD374" s="440">
        <f t="shared" si="120"/>
        <v>1.2789769243681804E-14</v>
      </c>
      <c r="AE374" s="440">
        <f t="shared" si="120"/>
        <v>1.2789769243681804E-14</v>
      </c>
      <c r="AF374" s="440">
        <f t="shared" si="120"/>
        <v>1.2789769243681804E-14</v>
      </c>
      <c r="AG374" s="440">
        <f t="shared" si="120"/>
        <v>1.2789769243681804E-14</v>
      </c>
      <c r="AH374" s="440">
        <f t="shared" si="120"/>
        <v>1.2789769243681804E-14</v>
      </c>
      <c r="AI374" s="440">
        <f t="shared" si="120"/>
        <v>1.2789769243681804E-14</v>
      </c>
      <c r="AJ374" s="440">
        <f t="shared" si="120"/>
        <v>1.2789769243681804E-14</v>
      </c>
      <c r="AK374" s="440">
        <f t="shared" si="120"/>
        <v>1.2789769243681804E-14</v>
      </c>
      <c r="AL374" s="440">
        <f t="shared" si="120"/>
        <v>1.2789769243681804E-14</v>
      </c>
      <c r="AM374" s="440">
        <f t="shared" si="120"/>
        <v>1.2789769243681804E-14</v>
      </c>
      <c r="AN374" s="440">
        <f t="shared" si="120"/>
        <v>1.2789769243681804E-14</v>
      </c>
      <c r="AO374" s="440">
        <f t="shared" si="120"/>
        <v>1.2789769243681804E-14</v>
      </c>
      <c r="AP374" s="440">
        <f t="shared" si="120"/>
        <v>1.2789769243681804E-14</v>
      </c>
      <c r="AQ374" s="440">
        <f t="shared" si="120"/>
        <v>1.2789769243681804E-14</v>
      </c>
      <c r="AR374" s="440">
        <f t="shared" si="120"/>
        <v>1.2789769243681804E-14</v>
      </c>
      <c r="AS374" s="440">
        <f t="shared" si="120"/>
        <v>1.2789769243681804E-14</v>
      </c>
      <c r="AT374" s="440">
        <f t="shared" si="120"/>
        <v>1.2789769243681804E-14</v>
      </c>
      <c r="AU374" s="440">
        <f t="shared" si="120"/>
        <v>1.2789769243681804E-14</v>
      </c>
      <c r="AV374" s="440">
        <f t="shared" si="120"/>
        <v>1.2789769243681804E-14</v>
      </c>
      <c r="AW374" s="440">
        <f t="shared" si="120"/>
        <v>1.2789769243681804E-14</v>
      </c>
      <c r="AX374" s="440">
        <f t="shared" si="120"/>
        <v>1.2789769243681804E-14</v>
      </c>
      <c r="AY374" s="440">
        <f t="shared" si="120"/>
        <v>1.2789769243681804E-14</v>
      </c>
      <c r="AZ374" s="440">
        <f t="shared" si="120"/>
        <v>1.2789769243681804E-14</v>
      </c>
      <c r="BA374" s="441">
        <f t="shared" si="120"/>
        <v>1.2789769243681804E-14</v>
      </c>
    </row>
    <row r="375" spans="2:16384" s="98" customFormat="1">
      <c r="B375" s="448" t="s">
        <v>359</v>
      </c>
      <c r="C375" s="442">
        <f>PMT($D$366,$D$364,$D$362)</f>
        <v>-129.50457496545667</v>
      </c>
      <c r="D375" s="442">
        <f>IF(D372&lt;1,0,+C375)</f>
        <v>-129.50457496545667</v>
      </c>
      <c r="E375" s="442">
        <f t="shared" ref="E375:BA375" si="121">IF(E372&lt;1,0,+D375)</f>
        <v>-129.50457496545667</v>
      </c>
      <c r="F375" s="442">
        <f t="shared" si="121"/>
        <v>-129.50457496545667</v>
      </c>
      <c r="G375" s="442">
        <f t="shared" si="121"/>
        <v>-129.50457496545667</v>
      </c>
      <c r="H375" s="442">
        <f t="shared" si="121"/>
        <v>-129.50457496545667</v>
      </c>
      <c r="I375" s="442">
        <f t="shared" si="121"/>
        <v>-129.50457496545667</v>
      </c>
      <c r="J375" s="442">
        <f t="shared" si="121"/>
        <v>-129.50457496545667</v>
      </c>
      <c r="K375" s="442">
        <f t="shared" si="121"/>
        <v>-129.50457496545667</v>
      </c>
      <c r="L375" s="442">
        <f t="shared" si="121"/>
        <v>-129.50457496545667</v>
      </c>
      <c r="M375" s="442">
        <f t="shared" si="121"/>
        <v>0</v>
      </c>
      <c r="N375" s="442">
        <f t="shared" si="121"/>
        <v>0</v>
      </c>
      <c r="O375" s="442">
        <f t="shared" si="121"/>
        <v>0</v>
      </c>
      <c r="P375" s="442">
        <f t="shared" si="121"/>
        <v>0</v>
      </c>
      <c r="Q375" s="442">
        <f t="shared" si="121"/>
        <v>0</v>
      </c>
      <c r="R375" s="442">
        <f t="shared" si="121"/>
        <v>0</v>
      </c>
      <c r="S375" s="442">
        <f t="shared" si="121"/>
        <v>0</v>
      </c>
      <c r="T375" s="442">
        <f t="shared" si="121"/>
        <v>0</v>
      </c>
      <c r="U375" s="442">
        <f t="shared" si="121"/>
        <v>0</v>
      </c>
      <c r="V375" s="442">
        <f t="shared" si="121"/>
        <v>0</v>
      </c>
      <c r="W375" s="442">
        <f t="shared" si="121"/>
        <v>0</v>
      </c>
      <c r="X375" s="442">
        <f t="shared" si="121"/>
        <v>0</v>
      </c>
      <c r="Y375" s="442">
        <f t="shared" si="121"/>
        <v>0</v>
      </c>
      <c r="Z375" s="442">
        <f t="shared" si="121"/>
        <v>0</v>
      </c>
      <c r="AA375" s="442">
        <f t="shared" si="121"/>
        <v>0</v>
      </c>
      <c r="AB375" s="442">
        <f t="shared" si="121"/>
        <v>0</v>
      </c>
      <c r="AC375" s="442">
        <f t="shared" si="121"/>
        <v>0</v>
      </c>
      <c r="AD375" s="442">
        <f t="shared" si="121"/>
        <v>0</v>
      </c>
      <c r="AE375" s="442">
        <f t="shared" si="121"/>
        <v>0</v>
      </c>
      <c r="AF375" s="442">
        <f t="shared" si="121"/>
        <v>0</v>
      </c>
      <c r="AG375" s="442">
        <f t="shared" si="121"/>
        <v>0</v>
      </c>
      <c r="AH375" s="442">
        <f t="shared" si="121"/>
        <v>0</v>
      </c>
      <c r="AI375" s="442">
        <f t="shared" si="121"/>
        <v>0</v>
      </c>
      <c r="AJ375" s="442">
        <f t="shared" si="121"/>
        <v>0</v>
      </c>
      <c r="AK375" s="442">
        <f t="shared" si="121"/>
        <v>0</v>
      </c>
      <c r="AL375" s="442">
        <f t="shared" si="121"/>
        <v>0</v>
      </c>
      <c r="AM375" s="442">
        <f t="shared" si="121"/>
        <v>0</v>
      </c>
      <c r="AN375" s="442">
        <f t="shared" si="121"/>
        <v>0</v>
      </c>
      <c r="AO375" s="442">
        <f t="shared" si="121"/>
        <v>0</v>
      </c>
      <c r="AP375" s="442">
        <f t="shared" si="121"/>
        <v>0</v>
      </c>
      <c r="AQ375" s="442">
        <f t="shared" si="121"/>
        <v>0</v>
      </c>
      <c r="AR375" s="442">
        <f t="shared" si="121"/>
        <v>0</v>
      </c>
      <c r="AS375" s="442">
        <f t="shared" si="121"/>
        <v>0</v>
      </c>
      <c r="AT375" s="442">
        <f t="shared" si="121"/>
        <v>0</v>
      </c>
      <c r="AU375" s="442">
        <f t="shared" si="121"/>
        <v>0</v>
      </c>
      <c r="AV375" s="442">
        <f t="shared" si="121"/>
        <v>0</v>
      </c>
      <c r="AW375" s="442">
        <f t="shared" si="121"/>
        <v>0</v>
      </c>
      <c r="AX375" s="442">
        <f t="shared" si="121"/>
        <v>0</v>
      </c>
      <c r="AY375" s="442">
        <f t="shared" si="121"/>
        <v>0</v>
      </c>
      <c r="AZ375" s="442">
        <f t="shared" si="121"/>
        <v>0</v>
      </c>
      <c r="BA375" s="443">
        <f t="shared" si="121"/>
        <v>0</v>
      </c>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c r="ALY375"/>
      <c r="ALZ375"/>
      <c r="AMA375"/>
      <c r="AMB375"/>
      <c r="AMC375"/>
      <c r="AMD375"/>
      <c r="AME375"/>
      <c r="AMF375"/>
      <c r="AMG375"/>
      <c r="AMH375"/>
      <c r="AMI375"/>
      <c r="AMJ375"/>
      <c r="AMK375"/>
      <c r="AML375"/>
      <c r="AMM375"/>
      <c r="AMN375"/>
      <c r="AMO375"/>
      <c r="AMP375"/>
      <c r="AMQ375"/>
      <c r="AMR375"/>
      <c r="AMS375"/>
      <c r="AMT375"/>
      <c r="AMU375"/>
      <c r="AMV375"/>
      <c r="AMW375"/>
      <c r="AMX375"/>
      <c r="AMY375"/>
      <c r="AMZ375"/>
      <c r="ANA375"/>
      <c r="ANB375"/>
      <c r="ANC375"/>
      <c r="AND375"/>
      <c r="ANE375"/>
      <c r="ANF375"/>
      <c r="ANG375"/>
      <c r="ANH375"/>
      <c r="ANI375"/>
      <c r="ANJ375"/>
      <c r="ANK375"/>
      <c r="ANL375"/>
      <c r="ANM375"/>
      <c r="ANN375"/>
      <c r="ANO375"/>
      <c r="ANP375"/>
      <c r="ANQ375"/>
      <c r="ANR375"/>
      <c r="ANS375"/>
      <c r="ANT375"/>
      <c r="ANU375"/>
      <c r="ANV375"/>
      <c r="ANW375"/>
      <c r="ANX375"/>
      <c r="ANY375"/>
      <c r="ANZ375"/>
      <c r="AOA375"/>
      <c r="AOB375"/>
      <c r="AOC375"/>
      <c r="AOD375"/>
      <c r="AOE375"/>
      <c r="AOF375"/>
      <c r="AOG375"/>
      <c r="AOH375"/>
      <c r="AOI375"/>
      <c r="AOJ375"/>
      <c r="AOK375"/>
      <c r="AOL375"/>
      <c r="AOM375"/>
      <c r="AON375"/>
      <c r="AOO375"/>
      <c r="AOP375"/>
      <c r="AOQ375"/>
      <c r="AOR375"/>
      <c r="AOS375"/>
      <c r="AOT375"/>
      <c r="AOU375"/>
      <c r="AOV375"/>
      <c r="AOW375"/>
      <c r="AOX375"/>
      <c r="AOY375"/>
      <c r="AOZ375"/>
      <c r="APA375"/>
      <c r="APB375"/>
      <c r="APC375"/>
      <c r="APD375"/>
      <c r="APE375"/>
      <c r="APF375"/>
      <c r="APG375"/>
      <c r="APH375"/>
      <c r="API375"/>
      <c r="APJ375"/>
      <c r="APK375"/>
      <c r="APL375"/>
      <c r="APM375"/>
      <c r="APN375"/>
      <c r="APO375"/>
      <c r="APP375"/>
      <c r="APQ375"/>
      <c r="APR375"/>
      <c r="APS375"/>
      <c r="APT375"/>
      <c r="APU375"/>
      <c r="APV375"/>
      <c r="APW375"/>
      <c r="APX375"/>
      <c r="APY375"/>
      <c r="APZ375"/>
      <c r="AQA375"/>
      <c r="AQB375"/>
      <c r="AQC375"/>
      <c r="AQD375"/>
      <c r="AQE375"/>
      <c r="AQF375"/>
      <c r="AQG375"/>
      <c r="AQH375"/>
      <c r="AQI375"/>
      <c r="AQJ375"/>
      <c r="AQK375"/>
      <c r="AQL375"/>
      <c r="AQM375"/>
      <c r="AQN375"/>
      <c r="AQO375"/>
      <c r="AQP375"/>
      <c r="AQQ375"/>
      <c r="AQR375"/>
      <c r="AQS375"/>
      <c r="AQT375"/>
      <c r="AQU375"/>
      <c r="AQV375"/>
      <c r="AQW375"/>
      <c r="AQX375"/>
      <c r="AQY375"/>
      <c r="AQZ375"/>
      <c r="ARA375"/>
      <c r="ARB375"/>
      <c r="ARC375"/>
      <c r="ARD375"/>
      <c r="ARE375"/>
      <c r="ARF375"/>
      <c r="ARG375"/>
      <c r="ARH375"/>
      <c r="ARI375"/>
      <c r="ARJ375"/>
      <c r="ARK375"/>
      <c r="ARL375"/>
      <c r="ARM375"/>
      <c r="ARN375"/>
      <c r="ARO375"/>
      <c r="ARP375"/>
      <c r="ARQ375"/>
      <c r="ARR375"/>
      <c r="ARS375"/>
      <c r="ART375"/>
      <c r="ARU375"/>
      <c r="ARV375"/>
      <c r="ARW375"/>
      <c r="ARX375"/>
      <c r="ARY375"/>
      <c r="ARZ375"/>
      <c r="ASA375"/>
      <c r="ASB375"/>
      <c r="ASC375"/>
      <c r="ASD375"/>
      <c r="ASE375"/>
      <c r="ASF375"/>
      <c r="ASG375"/>
      <c r="ASH375"/>
      <c r="ASI375"/>
      <c r="ASJ375"/>
      <c r="ASK375"/>
      <c r="ASL375"/>
      <c r="ASM375"/>
      <c r="ASN375"/>
      <c r="ASO375"/>
      <c r="ASP375"/>
      <c r="ASQ375"/>
      <c r="ASR375"/>
      <c r="ASS375"/>
      <c r="AST375"/>
      <c r="ASU375"/>
      <c r="ASV375"/>
      <c r="ASW375"/>
      <c r="ASX375"/>
      <c r="ASY375"/>
      <c r="ASZ375"/>
      <c r="ATA375"/>
      <c r="ATB375"/>
      <c r="ATC375"/>
      <c r="ATD375"/>
      <c r="ATE375"/>
      <c r="ATF375"/>
      <c r="ATG375"/>
      <c r="ATH375"/>
      <c r="ATI375"/>
      <c r="ATJ375"/>
      <c r="ATK375"/>
      <c r="ATL375"/>
      <c r="ATM375"/>
      <c r="ATN375"/>
      <c r="ATO375"/>
      <c r="ATP375"/>
      <c r="ATQ375"/>
      <c r="ATR375"/>
      <c r="ATS375"/>
      <c r="ATT375"/>
      <c r="ATU375"/>
      <c r="ATV375"/>
      <c r="ATW375"/>
      <c r="ATX375"/>
      <c r="ATY375"/>
      <c r="ATZ375"/>
      <c r="AUA375"/>
      <c r="AUB375"/>
      <c r="AUC375"/>
      <c r="AUD375"/>
      <c r="AUE375"/>
      <c r="AUF375"/>
      <c r="AUG375"/>
      <c r="AUH375"/>
      <c r="AUI375"/>
      <c r="AUJ375"/>
      <c r="AUK375"/>
      <c r="AUL375"/>
      <c r="AUM375"/>
      <c r="AUN375"/>
      <c r="AUO375"/>
      <c r="AUP375"/>
      <c r="AUQ375"/>
      <c r="AUR375"/>
      <c r="AUS375"/>
      <c r="AUT375"/>
      <c r="AUU375"/>
      <c r="AUV375"/>
      <c r="AUW375"/>
      <c r="AUX375"/>
      <c r="AUY375"/>
      <c r="AUZ375"/>
      <c r="AVA375"/>
      <c r="AVB375"/>
      <c r="AVC375"/>
      <c r="AVD375"/>
      <c r="AVE375"/>
      <c r="AVF375"/>
      <c r="AVG375"/>
      <c r="AVH375"/>
      <c r="AVI375"/>
      <c r="AVJ375"/>
      <c r="AVK375"/>
      <c r="AVL375"/>
      <c r="AVM375"/>
      <c r="AVN375"/>
      <c r="AVO375"/>
      <c r="AVP375"/>
      <c r="AVQ375"/>
      <c r="AVR375"/>
      <c r="AVS375"/>
      <c r="AVT375"/>
      <c r="AVU375"/>
      <c r="AVV375"/>
      <c r="AVW375"/>
      <c r="AVX375"/>
      <c r="AVY375"/>
      <c r="AVZ375"/>
      <c r="AWA375"/>
      <c r="AWB375"/>
      <c r="AWC375"/>
      <c r="AWD375"/>
      <c r="AWE375"/>
      <c r="AWF375"/>
      <c r="AWG375"/>
      <c r="AWH375"/>
      <c r="AWI375"/>
      <c r="AWJ375"/>
      <c r="AWK375"/>
      <c r="AWL375"/>
      <c r="AWM375"/>
      <c r="AWN375"/>
      <c r="AWO375"/>
      <c r="AWP375"/>
      <c r="AWQ375"/>
      <c r="AWR375"/>
      <c r="AWS375"/>
      <c r="AWT375"/>
      <c r="AWU375"/>
      <c r="AWV375"/>
      <c r="AWW375"/>
      <c r="AWX375"/>
      <c r="AWY375"/>
      <c r="AWZ375"/>
      <c r="AXA375"/>
      <c r="AXB375"/>
      <c r="AXC375"/>
      <c r="AXD375"/>
      <c r="AXE375"/>
      <c r="AXF375"/>
      <c r="AXG375"/>
      <c r="AXH375"/>
      <c r="AXI375"/>
      <c r="AXJ375"/>
      <c r="AXK375"/>
      <c r="AXL375"/>
      <c r="AXM375"/>
      <c r="AXN375"/>
      <c r="AXO375"/>
      <c r="AXP375"/>
      <c r="AXQ375"/>
      <c r="AXR375"/>
      <c r="AXS375"/>
      <c r="AXT375"/>
      <c r="AXU375"/>
      <c r="AXV375"/>
      <c r="AXW375"/>
      <c r="AXX375"/>
      <c r="AXY375"/>
      <c r="AXZ375"/>
      <c r="AYA375"/>
      <c r="AYB375"/>
      <c r="AYC375"/>
      <c r="AYD375"/>
      <c r="AYE375"/>
      <c r="AYF375"/>
      <c r="AYG375"/>
      <c r="AYH375"/>
      <c r="AYI375"/>
      <c r="AYJ375"/>
      <c r="AYK375"/>
      <c r="AYL375"/>
      <c r="AYM375"/>
      <c r="AYN375"/>
      <c r="AYO375"/>
      <c r="AYP375"/>
      <c r="AYQ375"/>
      <c r="AYR375"/>
      <c r="AYS375"/>
      <c r="AYT375"/>
      <c r="AYU375"/>
      <c r="AYV375"/>
      <c r="AYW375"/>
      <c r="AYX375"/>
      <c r="AYY375"/>
      <c r="AYZ375"/>
      <c r="AZA375"/>
      <c r="AZB375"/>
      <c r="AZC375"/>
      <c r="AZD375"/>
      <c r="AZE375"/>
      <c r="AZF375"/>
      <c r="AZG375"/>
      <c r="AZH375"/>
      <c r="AZI375"/>
      <c r="AZJ375"/>
      <c r="AZK375"/>
      <c r="AZL375"/>
      <c r="AZM375"/>
      <c r="AZN375"/>
      <c r="AZO375"/>
      <c r="AZP375"/>
      <c r="AZQ375"/>
      <c r="AZR375"/>
      <c r="AZS375"/>
      <c r="AZT375"/>
      <c r="AZU375"/>
      <c r="AZV375"/>
      <c r="AZW375"/>
      <c r="AZX375"/>
      <c r="AZY375"/>
      <c r="AZZ375"/>
      <c r="BAA375"/>
      <c r="BAB375"/>
      <c r="BAC375"/>
      <c r="BAD375"/>
      <c r="BAE375"/>
      <c r="BAF375"/>
      <c r="BAG375"/>
      <c r="BAH375"/>
      <c r="BAI375"/>
      <c r="BAJ375"/>
      <c r="BAK375"/>
      <c r="BAL375"/>
      <c r="BAM375"/>
      <c r="BAN375"/>
      <c r="BAO375"/>
      <c r="BAP375"/>
      <c r="BAQ375"/>
      <c r="BAR375"/>
      <c r="BAS375"/>
      <c r="BAT375"/>
      <c r="BAU375"/>
      <c r="BAV375"/>
      <c r="BAW375"/>
      <c r="BAX375"/>
      <c r="BAY375"/>
      <c r="BAZ375"/>
      <c r="BBA375"/>
      <c r="BBB375"/>
      <c r="BBC375"/>
      <c r="BBD375"/>
      <c r="BBE375"/>
      <c r="BBF375"/>
      <c r="BBG375"/>
      <c r="BBH375"/>
      <c r="BBI375"/>
      <c r="BBJ375"/>
      <c r="BBK375"/>
      <c r="BBL375"/>
      <c r="BBM375"/>
      <c r="BBN375"/>
      <c r="BBO375"/>
      <c r="BBP375"/>
      <c r="BBQ375"/>
      <c r="BBR375"/>
      <c r="BBS375"/>
      <c r="BBT375"/>
      <c r="BBU375"/>
      <c r="BBV375"/>
      <c r="BBW375"/>
      <c r="BBX375"/>
      <c r="BBY375"/>
      <c r="BBZ375"/>
      <c r="BCA375"/>
      <c r="BCB375"/>
      <c r="BCC375"/>
      <c r="BCD375"/>
      <c r="BCE375"/>
      <c r="BCF375"/>
      <c r="BCG375"/>
      <c r="BCH375"/>
      <c r="BCI375"/>
      <c r="BCJ375"/>
      <c r="BCK375"/>
      <c r="BCL375"/>
      <c r="BCM375"/>
      <c r="BCN375"/>
      <c r="BCO375"/>
      <c r="BCP375"/>
      <c r="BCQ375"/>
      <c r="BCR375"/>
      <c r="BCS375"/>
      <c r="BCT375"/>
      <c r="BCU375"/>
      <c r="BCV375"/>
      <c r="BCW375"/>
      <c r="BCX375"/>
      <c r="BCY375"/>
      <c r="BCZ375"/>
      <c r="BDA375"/>
      <c r="BDB375"/>
      <c r="BDC375"/>
      <c r="BDD375"/>
      <c r="BDE375"/>
      <c r="BDF375"/>
      <c r="BDG375"/>
      <c r="BDH375"/>
      <c r="BDI375"/>
      <c r="BDJ375"/>
      <c r="BDK375"/>
      <c r="BDL375"/>
      <c r="BDM375"/>
      <c r="BDN375"/>
      <c r="BDO375"/>
      <c r="BDP375"/>
      <c r="BDQ375"/>
      <c r="BDR375"/>
      <c r="BDS375"/>
      <c r="BDT375"/>
      <c r="BDU375"/>
      <c r="BDV375"/>
      <c r="BDW375"/>
      <c r="BDX375"/>
      <c r="BDY375"/>
      <c r="BDZ375"/>
      <c r="BEA375"/>
      <c r="BEB375"/>
      <c r="BEC375"/>
      <c r="BED375"/>
      <c r="BEE375"/>
      <c r="BEF375"/>
      <c r="BEG375"/>
      <c r="BEH375"/>
      <c r="BEI375"/>
      <c r="BEJ375"/>
      <c r="BEK375"/>
      <c r="BEL375"/>
      <c r="BEM375"/>
      <c r="BEN375"/>
      <c r="BEO375"/>
      <c r="BEP375"/>
      <c r="BEQ375"/>
      <c r="BER375"/>
      <c r="BES375"/>
      <c r="BET375"/>
      <c r="BEU375"/>
      <c r="BEV375"/>
      <c r="BEW375"/>
      <c r="BEX375"/>
      <c r="BEY375"/>
      <c r="BEZ375"/>
      <c r="BFA375"/>
      <c r="BFB375"/>
      <c r="BFC375"/>
      <c r="BFD375"/>
      <c r="BFE375"/>
      <c r="BFF375"/>
      <c r="BFG375"/>
      <c r="BFH375"/>
      <c r="BFI375"/>
      <c r="BFJ375"/>
      <c r="BFK375"/>
      <c r="BFL375"/>
      <c r="BFM375"/>
      <c r="BFN375"/>
      <c r="BFO375"/>
      <c r="BFP375"/>
      <c r="BFQ375"/>
      <c r="BFR375"/>
      <c r="BFS375"/>
      <c r="BFT375"/>
      <c r="BFU375"/>
      <c r="BFV375"/>
      <c r="BFW375"/>
      <c r="BFX375"/>
      <c r="BFY375"/>
      <c r="BFZ375"/>
      <c r="BGA375"/>
      <c r="BGB375"/>
      <c r="BGC375"/>
      <c r="BGD375"/>
      <c r="BGE375"/>
      <c r="BGF375"/>
      <c r="BGG375"/>
      <c r="BGH375"/>
      <c r="BGI375"/>
      <c r="BGJ375"/>
      <c r="BGK375"/>
      <c r="BGL375"/>
      <c r="BGM375"/>
      <c r="BGN375"/>
      <c r="BGO375"/>
      <c r="BGP375"/>
      <c r="BGQ375"/>
      <c r="BGR375"/>
      <c r="BGS375"/>
      <c r="BGT375"/>
      <c r="BGU375"/>
      <c r="BGV375"/>
      <c r="BGW375"/>
      <c r="BGX375"/>
      <c r="BGY375"/>
      <c r="BGZ375"/>
      <c r="BHA375"/>
      <c r="BHB375"/>
      <c r="BHC375"/>
      <c r="BHD375"/>
      <c r="BHE375"/>
      <c r="BHF375"/>
      <c r="BHG375"/>
      <c r="BHH375"/>
      <c r="BHI375"/>
      <c r="BHJ375"/>
      <c r="BHK375"/>
      <c r="BHL375"/>
      <c r="BHM375"/>
      <c r="BHN375"/>
      <c r="BHO375"/>
      <c r="BHP375"/>
      <c r="BHQ375"/>
      <c r="BHR375"/>
      <c r="BHS375"/>
      <c r="BHT375"/>
      <c r="BHU375"/>
      <c r="BHV375"/>
      <c r="BHW375"/>
      <c r="BHX375"/>
      <c r="BHY375"/>
      <c r="BHZ375"/>
      <c r="BIA375"/>
      <c r="BIB375"/>
      <c r="BIC375"/>
      <c r="BID375"/>
      <c r="BIE375"/>
      <c r="BIF375"/>
      <c r="BIG375"/>
      <c r="BIH375"/>
      <c r="BII375"/>
      <c r="BIJ375"/>
      <c r="BIK375"/>
      <c r="BIL375"/>
      <c r="BIM375"/>
      <c r="BIN375"/>
      <c r="BIO375"/>
      <c r="BIP375"/>
      <c r="BIQ375"/>
      <c r="BIR375"/>
      <c r="BIS375"/>
      <c r="BIT375"/>
      <c r="BIU375"/>
      <c r="BIV375"/>
      <c r="BIW375"/>
      <c r="BIX375"/>
      <c r="BIY375"/>
      <c r="BIZ375"/>
      <c r="BJA375"/>
      <c r="BJB375"/>
      <c r="BJC375"/>
      <c r="BJD375"/>
      <c r="BJE375"/>
      <c r="BJF375"/>
      <c r="BJG375"/>
      <c r="BJH375"/>
      <c r="BJI375"/>
      <c r="BJJ375"/>
      <c r="BJK375"/>
      <c r="BJL375"/>
      <c r="BJM375"/>
      <c r="BJN375"/>
      <c r="BJO375"/>
      <c r="BJP375"/>
      <c r="BJQ375"/>
      <c r="BJR375"/>
      <c r="BJS375"/>
      <c r="BJT375"/>
      <c r="BJU375"/>
      <c r="BJV375"/>
      <c r="BJW375"/>
      <c r="BJX375"/>
      <c r="BJY375"/>
      <c r="BJZ375"/>
      <c r="BKA375"/>
      <c r="BKB375"/>
      <c r="BKC375"/>
      <c r="BKD375"/>
      <c r="BKE375"/>
      <c r="BKF375"/>
      <c r="BKG375"/>
      <c r="BKH375"/>
      <c r="BKI375"/>
      <c r="BKJ375"/>
      <c r="BKK375"/>
      <c r="BKL375"/>
      <c r="BKM375"/>
      <c r="BKN375"/>
      <c r="BKO375"/>
      <c r="BKP375"/>
      <c r="BKQ375"/>
      <c r="BKR375"/>
      <c r="BKS375"/>
      <c r="BKT375"/>
      <c r="BKU375"/>
      <c r="BKV375"/>
      <c r="BKW375"/>
      <c r="BKX375"/>
      <c r="BKY375"/>
      <c r="BKZ375"/>
      <c r="BLA375"/>
      <c r="BLB375"/>
      <c r="BLC375"/>
      <c r="BLD375"/>
      <c r="BLE375"/>
      <c r="BLF375"/>
      <c r="BLG375"/>
      <c r="BLH375"/>
      <c r="BLI375"/>
      <c r="BLJ375"/>
      <c r="BLK375"/>
      <c r="BLL375"/>
      <c r="BLM375"/>
      <c r="BLN375"/>
      <c r="BLO375"/>
      <c r="BLP375"/>
      <c r="BLQ375"/>
      <c r="BLR375"/>
      <c r="BLS375"/>
      <c r="BLT375"/>
      <c r="BLU375"/>
      <c r="BLV375"/>
      <c r="BLW375"/>
      <c r="BLX375"/>
      <c r="BLY375"/>
      <c r="BLZ375"/>
      <c r="BMA375"/>
      <c r="BMB375"/>
      <c r="BMC375"/>
      <c r="BMD375"/>
      <c r="BME375"/>
      <c r="BMF375"/>
      <c r="BMG375"/>
      <c r="BMH375"/>
      <c r="BMI375"/>
      <c r="BMJ375"/>
      <c r="BMK375"/>
      <c r="BML375"/>
      <c r="BMM375"/>
      <c r="BMN375"/>
      <c r="BMO375"/>
      <c r="BMP375"/>
      <c r="BMQ375"/>
      <c r="BMR375"/>
      <c r="BMS375"/>
      <c r="BMT375"/>
      <c r="BMU375"/>
      <c r="BMV375"/>
      <c r="BMW375"/>
      <c r="BMX375"/>
      <c r="BMY375"/>
      <c r="BMZ375"/>
      <c r="BNA375"/>
      <c r="BNB375"/>
      <c r="BNC375"/>
      <c r="BND375"/>
      <c r="BNE375"/>
      <c r="BNF375"/>
      <c r="BNG375"/>
      <c r="BNH375"/>
      <c r="BNI375"/>
      <c r="BNJ375"/>
      <c r="BNK375"/>
      <c r="BNL375"/>
      <c r="BNM375"/>
      <c r="BNN375"/>
      <c r="BNO375"/>
      <c r="BNP375"/>
      <c r="BNQ375"/>
      <c r="BNR375"/>
      <c r="BNS375"/>
      <c r="BNT375"/>
      <c r="BNU375"/>
      <c r="BNV375"/>
      <c r="BNW375"/>
      <c r="BNX375"/>
      <c r="BNY375"/>
      <c r="BNZ375"/>
      <c r="BOA375"/>
      <c r="BOB375"/>
      <c r="BOC375"/>
      <c r="BOD375"/>
      <c r="BOE375"/>
      <c r="BOF375"/>
      <c r="BOG375"/>
      <c r="BOH375"/>
      <c r="BOI375"/>
      <c r="BOJ375"/>
      <c r="BOK375"/>
      <c r="BOL375"/>
      <c r="BOM375"/>
      <c r="BON375"/>
      <c r="BOO375"/>
      <c r="BOP375"/>
      <c r="BOQ375"/>
      <c r="BOR375"/>
      <c r="BOS375"/>
      <c r="BOT375"/>
      <c r="BOU375"/>
      <c r="BOV375"/>
      <c r="BOW375"/>
      <c r="BOX375"/>
      <c r="BOY375"/>
      <c r="BOZ375"/>
      <c r="BPA375"/>
      <c r="BPB375"/>
      <c r="BPC375"/>
      <c r="BPD375"/>
      <c r="BPE375"/>
      <c r="BPF375"/>
      <c r="BPG375"/>
      <c r="BPH375"/>
      <c r="BPI375"/>
      <c r="BPJ375"/>
      <c r="BPK375"/>
      <c r="BPL375"/>
      <c r="BPM375"/>
      <c r="BPN375"/>
      <c r="BPO375"/>
      <c r="BPP375"/>
      <c r="BPQ375"/>
      <c r="BPR375"/>
      <c r="BPS375"/>
      <c r="BPT375"/>
      <c r="BPU375"/>
      <c r="BPV375"/>
      <c r="BPW375"/>
      <c r="BPX375"/>
      <c r="BPY375"/>
      <c r="BPZ375"/>
      <c r="BQA375"/>
      <c r="BQB375"/>
      <c r="BQC375"/>
      <c r="BQD375"/>
      <c r="BQE375"/>
      <c r="BQF375"/>
      <c r="BQG375"/>
      <c r="BQH375"/>
      <c r="BQI375"/>
      <c r="BQJ375"/>
      <c r="BQK375"/>
      <c r="BQL375"/>
      <c r="BQM375"/>
      <c r="BQN375"/>
      <c r="BQO375"/>
      <c r="BQP375"/>
      <c r="BQQ375"/>
      <c r="BQR375"/>
      <c r="BQS375"/>
      <c r="BQT375"/>
      <c r="BQU375"/>
      <c r="BQV375"/>
      <c r="BQW375"/>
      <c r="BQX375"/>
      <c r="BQY375"/>
      <c r="BQZ375"/>
      <c r="BRA375"/>
      <c r="BRB375"/>
      <c r="BRC375"/>
      <c r="BRD375"/>
      <c r="BRE375"/>
      <c r="BRF375"/>
      <c r="BRG375"/>
      <c r="BRH375"/>
      <c r="BRI375"/>
      <c r="BRJ375"/>
      <c r="BRK375"/>
      <c r="BRL375"/>
      <c r="BRM375"/>
      <c r="BRN375"/>
      <c r="BRO375"/>
      <c r="BRP375"/>
      <c r="BRQ375"/>
      <c r="BRR375"/>
      <c r="BRS375"/>
      <c r="BRT375"/>
      <c r="BRU375"/>
      <c r="BRV375"/>
      <c r="BRW375"/>
      <c r="BRX375"/>
      <c r="BRY375"/>
      <c r="BRZ375"/>
      <c r="BSA375"/>
      <c r="BSB375"/>
      <c r="BSC375"/>
      <c r="BSD375"/>
      <c r="BSE375"/>
      <c r="BSF375"/>
      <c r="BSG375"/>
      <c r="BSH375"/>
      <c r="BSI375"/>
      <c r="BSJ375"/>
      <c r="BSK375"/>
      <c r="BSL375"/>
      <c r="BSM375"/>
      <c r="BSN375"/>
      <c r="BSO375"/>
      <c r="BSP375"/>
      <c r="BSQ375"/>
      <c r="BSR375"/>
      <c r="BSS375"/>
      <c r="BST375"/>
      <c r="BSU375"/>
      <c r="BSV375"/>
      <c r="BSW375"/>
      <c r="BSX375"/>
      <c r="BSY375"/>
      <c r="BSZ375"/>
      <c r="BTA375"/>
      <c r="BTB375"/>
      <c r="BTC375"/>
      <c r="BTD375"/>
      <c r="BTE375"/>
      <c r="BTF375"/>
      <c r="BTG375"/>
      <c r="BTH375"/>
      <c r="BTI375"/>
      <c r="BTJ375"/>
      <c r="BTK375"/>
      <c r="BTL375"/>
      <c r="BTM375"/>
      <c r="BTN375"/>
      <c r="BTO375"/>
      <c r="BTP375"/>
      <c r="BTQ375"/>
      <c r="BTR375"/>
      <c r="BTS375"/>
      <c r="BTT375"/>
      <c r="BTU375"/>
      <c r="BTV375"/>
      <c r="BTW375"/>
      <c r="BTX375"/>
      <c r="BTY375"/>
      <c r="BTZ375"/>
      <c r="BUA375"/>
      <c r="BUB375"/>
      <c r="BUC375"/>
      <c r="BUD375"/>
      <c r="BUE375"/>
      <c r="BUF375"/>
      <c r="BUG375"/>
      <c r="BUH375"/>
      <c r="BUI375"/>
      <c r="BUJ375"/>
      <c r="BUK375"/>
      <c r="BUL375"/>
      <c r="BUM375"/>
      <c r="BUN375"/>
      <c r="BUO375"/>
      <c r="BUP375"/>
      <c r="BUQ375"/>
      <c r="BUR375"/>
      <c r="BUS375"/>
      <c r="BUT375"/>
      <c r="BUU375"/>
      <c r="BUV375"/>
      <c r="BUW375"/>
      <c r="BUX375"/>
      <c r="BUY375"/>
      <c r="BUZ375"/>
      <c r="BVA375"/>
      <c r="BVB375"/>
      <c r="BVC375"/>
      <c r="BVD375"/>
      <c r="BVE375"/>
      <c r="BVF375"/>
      <c r="BVG375"/>
      <c r="BVH375"/>
      <c r="BVI375"/>
      <c r="BVJ375"/>
      <c r="BVK375"/>
      <c r="BVL375"/>
      <c r="BVM375"/>
      <c r="BVN375"/>
      <c r="BVO375"/>
      <c r="BVP375"/>
      <c r="BVQ375"/>
      <c r="BVR375"/>
      <c r="BVS375"/>
      <c r="BVT375"/>
      <c r="BVU375"/>
      <c r="BVV375"/>
      <c r="BVW375"/>
      <c r="BVX375"/>
      <c r="BVY375"/>
      <c r="BVZ375"/>
      <c r="BWA375"/>
      <c r="BWB375"/>
      <c r="BWC375"/>
      <c r="BWD375"/>
      <c r="BWE375"/>
      <c r="BWF375"/>
      <c r="BWG375"/>
      <c r="BWH375"/>
      <c r="BWI375"/>
      <c r="BWJ375"/>
      <c r="BWK375"/>
      <c r="BWL375"/>
      <c r="BWM375"/>
      <c r="BWN375"/>
      <c r="BWO375"/>
      <c r="BWP375"/>
      <c r="BWQ375"/>
      <c r="BWR375"/>
      <c r="BWS375"/>
      <c r="BWT375"/>
      <c r="BWU375"/>
      <c r="BWV375"/>
      <c r="BWW375"/>
      <c r="BWX375"/>
      <c r="BWY375"/>
      <c r="BWZ375"/>
      <c r="BXA375"/>
      <c r="BXB375"/>
      <c r="BXC375"/>
      <c r="BXD375"/>
      <c r="BXE375"/>
      <c r="BXF375"/>
      <c r="BXG375"/>
      <c r="BXH375"/>
      <c r="BXI375"/>
      <c r="BXJ375"/>
      <c r="BXK375"/>
      <c r="BXL375"/>
      <c r="BXM375"/>
      <c r="BXN375"/>
      <c r="BXO375"/>
      <c r="BXP375"/>
      <c r="BXQ375"/>
      <c r="BXR375"/>
      <c r="BXS375"/>
      <c r="BXT375"/>
      <c r="BXU375"/>
      <c r="BXV375"/>
      <c r="BXW375"/>
      <c r="BXX375"/>
      <c r="BXY375"/>
      <c r="BXZ375"/>
      <c r="BYA375"/>
      <c r="BYB375"/>
      <c r="BYC375"/>
      <c r="BYD375"/>
      <c r="BYE375"/>
      <c r="BYF375"/>
      <c r="BYG375"/>
      <c r="BYH375"/>
      <c r="BYI375"/>
      <c r="BYJ375"/>
      <c r="BYK375"/>
      <c r="BYL375"/>
      <c r="BYM375"/>
      <c r="BYN375"/>
      <c r="BYO375"/>
      <c r="BYP375"/>
      <c r="BYQ375"/>
      <c r="BYR375"/>
      <c r="BYS375"/>
      <c r="BYT375"/>
      <c r="BYU375"/>
      <c r="BYV375"/>
      <c r="BYW375"/>
      <c r="BYX375"/>
      <c r="BYY375"/>
      <c r="BYZ375"/>
      <c r="BZA375"/>
      <c r="BZB375"/>
      <c r="BZC375"/>
      <c r="BZD375"/>
      <c r="BZE375"/>
      <c r="BZF375"/>
      <c r="BZG375"/>
      <c r="BZH375"/>
      <c r="BZI375"/>
      <c r="BZJ375"/>
      <c r="BZK375"/>
      <c r="BZL375"/>
      <c r="BZM375"/>
      <c r="BZN375"/>
      <c r="BZO375"/>
      <c r="BZP375"/>
      <c r="BZQ375"/>
      <c r="BZR375"/>
      <c r="BZS375"/>
      <c r="BZT375"/>
      <c r="BZU375"/>
      <c r="BZV375"/>
      <c r="BZW375"/>
      <c r="BZX375"/>
      <c r="BZY375"/>
      <c r="BZZ375"/>
      <c r="CAA375"/>
      <c r="CAB375"/>
      <c r="CAC375"/>
      <c r="CAD375"/>
      <c r="CAE375"/>
      <c r="CAF375"/>
      <c r="CAG375"/>
      <c r="CAH375"/>
      <c r="CAI375"/>
      <c r="CAJ375"/>
      <c r="CAK375"/>
      <c r="CAL375"/>
      <c r="CAM375"/>
      <c r="CAN375"/>
      <c r="CAO375"/>
      <c r="CAP375"/>
      <c r="CAQ375"/>
      <c r="CAR375"/>
      <c r="CAS375"/>
      <c r="CAT375"/>
      <c r="CAU375"/>
      <c r="CAV375"/>
      <c r="CAW375"/>
      <c r="CAX375"/>
      <c r="CAY375"/>
      <c r="CAZ375"/>
      <c r="CBA375"/>
      <c r="CBB375"/>
      <c r="CBC375"/>
      <c r="CBD375"/>
      <c r="CBE375"/>
      <c r="CBF375"/>
      <c r="CBG375"/>
      <c r="CBH375"/>
      <c r="CBI375"/>
      <c r="CBJ375"/>
      <c r="CBK375"/>
      <c r="CBL375"/>
      <c r="CBM375"/>
      <c r="CBN375"/>
      <c r="CBO375"/>
      <c r="CBP375"/>
      <c r="CBQ375"/>
      <c r="CBR375"/>
      <c r="CBS375"/>
      <c r="CBT375"/>
      <c r="CBU375"/>
      <c r="CBV375"/>
      <c r="CBW375"/>
      <c r="CBX375"/>
      <c r="CBY375"/>
      <c r="CBZ375"/>
      <c r="CCA375"/>
      <c r="CCB375"/>
      <c r="CCC375"/>
      <c r="CCD375"/>
      <c r="CCE375"/>
      <c r="CCF375"/>
      <c r="CCG375"/>
      <c r="CCH375"/>
      <c r="CCI375"/>
      <c r="CCJ375"/>
      <c r="CCK375"/>
      <c r="CCL375"/>
      <c r="CCM375"/>
      <c r="CCN375"/>
      <c r="CCO375"/>
      <c r="CCP375"/>
      <c r="CCQ375"/>
      <c r="CCR375"/>
      <c r="CCS375"/>
      <c r="CCT375"/>
      <c r="CCU375"/>
      <c r="CCV375"/>
      <c r="CCW375"/>
      <c r="CCX375"/>
      <c r="CCY375"/>
      <c r="CCZ375"/>
      <c r="CDA375"/>
      <c r="CDB375"/>
      <c r="CDC375"/>
      <c r="CDD375"/>
      <c r="CDE375"/>
      <c r="CDF375"/>
      <c r="CDG375"/>
      <c r="CDH375"/>
      <c r="CDI375"/>
      <c r="CDJ375"/>
      <c r="CDK375"/>
      <c r="CDL375"/>
      <c r="CDM375"/>
      <c r="CDN375"/>
      <c r="CDO375"/>
      <c r="CDP375"/>
      <c r="CDQ375"/>
      <c r="CDR375"/>
      <c r="CDS375"/>
      <c r="CDT375"/>
      <c r="CDU375"/>
      <c r="CDV375"/>
      <c r="CDW375"/>
      <c r="CDX375"/>
      <c r="CDY375"/>
      <c r="CDZ375"/>
      <c r="CEA375"/>
      <c r="CEB375"/>
      <c r="CEC375"/>
      <c r="CED375"/>
      <c r="CEE375"/>
      <c r="CEF375"/>
      <c r="CEG375"/>
      <c r="CEH375"/>
      <c r="CEI375"/>
      <c r="CEJ375"/>
      <c r="CEK375"/>
      <c r="CEL375"/>
      <c r="CEM375"/>
      <c r="CEN375"/>
      <c r="CEO375"/>
      <c r="CEP375"/>
      <c r="CEQ375"/>
      <c r="CER375"/>
      <c r="CES375"/>
      <c r="CET375"/>
      <c r="CEU375"/>
      <c r="CEV375"/>
      <c r="CEW375"/>
      <c r="CEX375"/>
      <c r="CEY375"/>
      <c r="CEZ375"/>
      <c r="CFA375"/>
      <c r="CFB375"/>
      <c r="CFC375"/>
      <c r="CFD375"/>
      <c r="CFE375"/>
      <c r="CFF375"/>
      <c r="CFG375"/>
      <c r="CFH375"/>
      <c r="CFI375"/>
      <c r="CFJ375"/>
      <c r="CFK375"/>
      <c r="CFL375"/>
      <c r="CFM375"/>
      <c r="CFN375"/>
      <c r="CFO375"/>
      <c r="CFP375"/>
      <c r="CFQ375"/>
      <c r="CFR375"/>
      <c r="CFS375"/>
      <c r="CFT375"/>
      <c r="CFU375"/>
      <c r="CFV375"/>
      <c r="CFW375"/>
      <c r="CFX375"/>
      <c r="CFY375"/>
      <c r="CFZ375"/>
      <c r="CGA375"/>
      <c r="CGB375"/>
      <c r="CGC375"/>
      <c r="CGD375"/>
      <c r="CGE375"/>
      <c r="CGF375"/>
      <c r="CGG375"/>
      <c r="CGH375"/>
      <c r="CGI375"/>
      <c r="CGJ375"/>
      <c r="CGK375"/>
      <c r="CGL375"/>
      <c r="CGM375"/>
      <c r="CGN375"/>
      <c r="CGO375"/>
      <c r="CGP375"/>
      <c r="CGQ375"/>
      <c r="CGR375"/>
      <c r="CGS375"/>
      <c r="CGT375"/>
      <c r="CGU375"/>
      <c r="CGV375"/>
      <c r="CGW375"/>
      <c r="CGX375"/>
      <c r="CGY375"/>
      <c r="CGZ375"/>
      <c r="CHA375"/>
      <c r="CHB375"/>
      <c r="CHC375"/>
      <c r="CHD375"/>
      <c r="CHE375"/>
      <c r="CHF375"/>
      <c r="CHG375"/>
      <c r="CHH375"/>
      <c r="CHI375"/>
      <c r="CHJ375"/>
      <c r="CHK375"/>
      <c r="CHL375"/>
      <c r="CHM375"/>
      <c r="CHN375"/>
      <c r="CHO375"/>
      <c r="CHP375"/>
      <c r="CHQ375"/>
      <c r="CHR375"/>
      <c r="CHS375"/>
      <c r="CHT375"/>
      <c r="CHU375"/>
      <c r="CHV375"/>
      <c r="CHW375"/>
      <c r="CHX375"/>
      <c r="CHY375"/>
      <c r="CHZ375"/>
      <c r="CIA375"/>
      <c r="CIB375"/>
      <c r="CIC375"/>
      <c r="CID375"/>
      <c r="CIE375"/>
      <c r="CIF375"/>
      <c r="CIG375"/>
      <c r="CIH375"/>
      <c r="CII375"/>
      <c r="CIJ375"/>
      <c r="CIK375"/>
      <c r="CIL375"/>
      <c r="CIM375"/>
      <c r="CIN375"/>
      <c r="CIO375"/>
      <c r="CIP375"/>
      <c r="CIQ375"/>
      <c r="CIR375"/>
      <c r="CIS375"/>
      <c r="CIT375"/>
      <c r="CIU375"/>
      <c r="CIV375"/>
      <c r="CIW375"/>
      <c r="CIX375"/>
      <c r="CIY375"/>
      <c r="CIZ375"/>
      <c r="CJA375"/>
      <c r="CJB375"/>
      <c r="CJC375"/>
      <c r="CJD375"/>
      <c r="CJE375"/>
      <c r="CJF375"/>
      <c r="CJG375"/>
      <c r="CJH375"/>
      <c r="CJI375"/>
      <c r="CJJ375"/>
      <c r="CJK375"/>
      <c r="CJL375"/>
      <c r="CJM375"/>
      <c r="CJN375"/>
      <c r="CJO375"/>
      <c r="CJP375"/>
      <c r="CJQ375"/>
      <c r="CJR375"/>
      <c r="CJS375"/>
      <c r="CJT375"/>
      <c r="CJU375"/>
      <c r="CJV375"/>
      <c r="CJW375"/>
      <c r="CJX375"/>
      <c r="CJY375"/>
      <c r="CJZ375"/>
      <c r="CKA375"/>
      <c r="CKB375"/>
      <c r="CKC375"/>
      <c r="CKD375"/>
      <c r="CKE375"/>
      <c r="CKF375"/>
      <c r="CKG375"/>
      <c r="CKH375"/>
      <c r="CKI375"/>
      <c r="CKJ375"/>
      <c r="CKK375"/>
      <c r="CKL375"/>
      <c r="CKM375"/>
      <c r="CKN375"/>
      <c r="CKO375"/>
      <c r="CKP375"/>
      <c r="CKQ375"/>
      <c r="CKR375"/>
      <c r="CKS375"/>
      <c r="CKT375"/>
      <c r="CKU375"/>
      <c r="CKV375"/>
      <c r="CKW375"/>
      <c r="CKX375"/>
      <c r="CKY375"/>
      <c r="CKZ375"/>
      <c r="CLA375"/>
      <c r="CLB375"/>
      <c r="CLC375"/>
      <c r="CLD375"/>
      <c r="CLE375"/>
      <c r="CLF375"/>
      <c r="CLG375"/>
      <c r="CLH375"/>
      <c r="CLI375"/>
      <c r="CLJ375"/>
      <c r="CLK375"/>
      <c r="CLL375"/>
      <c r="CLM375"/>
      <c r="CLN375"/>
      <c r="CLO375"/>
      <c r="CLP375"/>
      <c r="CLQ375"/>
      <c r="CLR375"/>
      <c r="CLS375"/>
      <c r="CLT375"/>
      <c r="CLU375"/>
      <c r="CLV375"/>
      <c r="CLW375"/>
      <c r="CLX375"/>
      <c r="CLY375"/>
      <c r="CLZ375"/>
      <c r="CMA375"/>
      <c r="CMB375"/>
      <c r="CMC375"/>
      <c r="CMD375"/>
      <c r="CME375"/>
      <c r="CMF375"/>
      <c r="CMG375"/>
      <c r="CMH375"/>
      <c r="CMI375"/>
      <c r="CMJ375"/>
      <c r="CMK375"/>
      <c r="CML375"/>
      <c r="CMM375"/>
      <c r="CMN375"/>
      <c r="CMO375"/>
      <c r="CMP375"/>
      <c r="CMQ375"/>
      <c r="CMR375"/>
      <c r="CMS375"/>
      <c r="CMT375"/>
      <c r="CMU375"/>
      <c r="CMV375"/>
      <c r="CMW375"/>
      <c r="CMX375"/>
      <c r="CMY375"/>
      <c r="CMZ375"/>
      <c r="CNA375"/>
      <c r="CNB375"/>
      <c r="CNC375"/>
      <c r="CND375"/>
      <c r="CNE375"/>
      <c r="CNF375"/>
      <c r="CNG375"/>
      <c r="CNH375"/>
      <c r="CNI375"/>
      <c r="CNJ375"/>
      <c r="CNK375"/>
      <c r="CNL375"/>
      <c r="CNM375"/>
      <c r="CNN375"/>
      <c r="CNO375"/>
      <c r="CNP375"/>
      <c r="CNQ375"/>
      <c r="CNR375"/>
      <c r="CNS375"/>
      <c r="CNT375"/>
      <c r="CNU375"/>
      <c r="CNV375"/>
      <c r="CNW375"/>
      <c r="CNX375"/>
      <c r="CNY375"/>
      <c r="CNZ375"/>
      <c r="COA375"/>
      <c r="COB375"/>
      <c r="COC375"/>
      <c r="COD375"/>
      <c r="COE375"/>
      <c r="COF375"/>
      <c r="COG375"/>
      <c r="COH375"/>
      <c r="COI375"/>
      <c r="COJ375"/>
      <c r="COK375"/>
      <c r="COL375"/>
      <c r="COM375"/>
      <c r="CON375"/>
      <c r="COO375"/>
      <c r="COP375"/>
      <c r="COQ375"/>
      <c r="COR375"/>
      <c r="COS375"/>
      <c r="COT375"/>
      <c r="COU375"/>
      <c r="COV375"/>
      <c r="COW375"/>
      <c r="COX375"/>
      <c r="COY375"/>
      <c r="COZ375"/>
      <c r="CPA375"/>
      <c r="CPB375"/>
      <c r="CPC375"/>
      <c r="CPD375"/>
      <c r="CPE375"/>
      <c r="CPF375"/>
      <c r="CPG375"/>
      <c r="CPH375"/>
      <c r="CPI375"/>
      <c r="CPJ375"/>
      <c r="CPK375"/>
      <c r="CPL375"/>
      <c r="CPM375"/>
      <c r="CPN375"/>
      <c r="CPO375"/>
      <c r="CPP375"/>
      <c r="CPQ375"/>
      <c r="CPR375"/>
      <c r="CPS375"/>
      <c r="CPT375"/>
      <c r="CPU375"/>
      <c r="CPV375"/>
      <c r="CPW375"/>
      <c r="CPX375"/>
      <c r="CPY375"/>
      <c r="CPZ375"/>
      <c r="CQA375"/>
      <c r="CQB375"/>
      <c r="CQC375"/>
      <c r="CQD375"/>
      <c r="CQE375"/>
      <c r="CQF375"/>
      <c r="CQG375"/>
      <c r="CQH375"/>
      <c r="CQI375"/>
      <c r="CQJ375"/>
      <c r="CQK375"/>
      <c r="CQL375"/>
      <c r="CQM375"/>
      <c r="CQN375"/>
      <c r="CQO375"/>
      <c r="CQP375"/>
      <c r="CQQ375"/>
      <c r="CQR375"/>
      <c r="CQS375"/>
      <c r="CQT375"/>
      <c r="CQU375"/>
      <c r="CQV375"/>
      <c r="CQW375"/>
      <c r="CQX375"/>
      <c r="CQY375"/>
      <c r="CQZ375"/>
      <c r="CRA375"/>
      <c r="CRB375"/>
      <c r="CRC375"/>
      <c r="CRD375"/>
      <c r="CRE375"/>
      <c r="CRF375"/>
      <c r="CRG375"/>
      <c r="CRH375"/>
      <c r="CRI375"/>
      <c r="CRJ375"/>
      <c r="CRK375"/>
      <c r="CRL375"/>
      <c r="CRM375"/>
      <c r="CRN375"/>
      <c r="CRO375"/>
      <c r="CRP375"/>
      <c r="CRQ375"/>
      <c r="CRR375"/>
      <c r="CRS375"/>
      <c r="CRT375"/>
      <c r="CRU375"/>
      <c r="CRV375"/>
      <c r="CRW375"/>
      <c r="CRX375"/>
      <c r="CRY375"/>
      <c r="CRZ375"/>
      <c r="CSA375"/>
      <c r="CSB375"/>
      <c r="CSC375"/>
      <c r="CSD375"/>
      <c r="CSE375"/>
      <c r="CSF375"/>
      <c r="CSG375"/>
      <c r="CSH375"/>
      <c r="CSI375"/>
      <c r="CSJ375"/>
      <c r="CSK375"/>
      <c r="CSL375"/>
      <c r="CSM375"/>
      <c r="CSN375"/>
      <c r="CSO375"/>
      <c r="CSP375"/>
      <c r="CSQ375"/>
      <c r="CSR375"/>
      <c r="CSS375"/>
      <c r="CST375"/>
      <c r="CSU375"/>
      <c r="CSV375"/>
      <c r="CSW375"/>
      <c r="CSX375"/>
      <c r="CSY375"/>
      <c r="CSZ375"/>
      <c r="CTA375"/>
      <c r="CTB375"/>
      <c r="CTC375"/>
      <c r="CTD375"/>
      <c r="CTE375"/>
      <c r="CTF375"/>
      <c r="CTG375"/>
      <c r="CTH375"/>
      <c r="CTI375"/>
      <c r="CTJ375"/>
      <c r="CTK375"/>
      <c r="CTL375"/>
      <c r="CTM375"/>
      <c r="CTN375"/>
      <c r="CTO375"/>
      <c r="CTP375"/>
      <c r="CTQ375"/>
      <c r="CTR375"/>
      <c r="CTS375"/>
      <c r="CTT375"/>
      <c r="CTU375"/>
      <c r="CTV375"/>
      <c r="CTW375"/>
      <c r="CTX375"/>
      <c r="CTY375"/>
      <c r="CTZ375"/>
      <c r="CUA375"/>
      <c r="CUB375"/>
      <c r="CUC375"/>
      <c r="CUD375"/>
      <c r="CUE375"/>
      <c r="CUF375"/>
      <c r="CUG375"/>
      <c r="CUH375"/>
      <c r="CUI375"/>
      <c r="CUJ375"/>
      <c r="CUK375"/>
      <c r="CUL375"/>
      <c r="CUM375"/>
      <c r="CUN375"/>
      <c r="CUO375"/>
      <c r="CUP375"/>
      <c r="CUQ375"/>
      <c r="CUR375"/>
      <c r="CUS375"/>
      <c r="CUT375"/>
      <c r="CUU375"/>
      <c r="CUV375"/>
      <c r="CUW375"/>
      <c r="CUX375"/>
      <c r="CUY375"/>
      <c r="CUZ375"/>
      <c r="CVA375"/>
      <c r="CVB375"/>
      <c r="CVC375"/>
      <c r="CVD375"/>
      <c r="CVE375"/>
      <c r="CVF375"/>
      <c r="CVG375"/>
      <c r="CVH375"/>
      <c r="CVI375"/>
      <c r="CVJ375"/>
      <c r="CVK375"/>
      <c r="CVL375"/>
      <c r="CVM375"/>
      <c r="CVN375"/>
      <c r="CVO375"/>
      <c r="CVP375"/>
      <c r="CVQ375"/>
      <c r="CVR375"/>
      <c r="CVS375"/>
      <c r="CVT375"/>
      <c r="CVU375"/>
      <c r="CVV375"/>
      <c r="CVW375"/>
      <c r="CVX375"/>
      <c r="CVY375"/>
      <c r="CVZ375"/>
      <c r="CWA375"/>
      <c r="CWB375"/>
      <c r="CWC375"/>
      <c r="CWD375"/>
      <c r="CWE375"/>
      <c r="CWF375"/>
      <c r="CWG375"/>
      <c r="CWH375"/>
      <c r="CWI375"/>
      <c r="CWJ375"/>
      <c r="CWK375"/>
      <c r="CWL375"/>
      <c r="CWM375"/>
      <c r="CWN375"/>
      <c r="CWO375"/>
      <c r="CWP375"/>
      <c r="CWQ375"/>
      <c r="CWR375"/>
      <c r="CWS375"/>
      <c r="CWT375"/>
      <c r="CWU375"/>
      <c r="CWV375"/>
      <c r="CWW375"/>
      <c r="CWX375"/>
      <c r="CWY375"/>
      <c r="CWZ375"/>
      <c r="CXA375"/>
      <c r="CXB375"/>
      <c r="CXC375"/>
      <c r="CXD375"/>
      <c r="CXE375"/>
      <c r="CXF375"/>
      <c r="CXG375"/>
      <c r="CXH375"/>
      <c r="CXI375"/>
      <c r="CXJ375"/>
      <c r="CXK375"/>
      <c r="CXL375"/>
      <c r="CXM375"/>
      <c r="CXN375"/>
      <c r="CXO375"/>
      <c r="CXP375"/>
      <c r="CXQ375"/>
      <c r="CXR375"/>
      <c r="CXS375"/>
      <c r="CXT375"/>
      <c r="CXU375"/>
      <c r="CXV375"/>
      <c r="CXW375"/>
      <c r="CXX375"/>
      <c r="CXY375"/>
      <c r="CXZ375"/>
      <c r="CYA375"/>
      <c r="CYB375"/>
      <c r="CYC375"/>
      <c r="CYD375"/>
      <c r="CYE375"/>
      <c r="CYF375"/>
      <c r="CYG375"/>
      <c r="CYH375"/>
      <c r="CYI375"/>
      <c r="CYJ375"/>
      <c r="CYK375"/>
      <c r="CYL375"/>
      <c r="CYM375"/>
      <c r="CYN375"/>
      <c r="CYO375"/>
      <c r="CYP375"/>
      <c r="CYQ375"/>
      <c r="CYR375"/>
      <c r="CYS375"/>
      <c r="CYT375"/>
      <c r="CYU375"/>
      <c r="CYV375"/>
      <c r="CYW375"/>
      <c r="CYX375"/>
      <c r="CYY375"/>
      <c r="CYZ375"/>
      <c r="CZA375"/>
      <c r="CZB375"/>
      <c r="CZC375"/>
      <c r="CZD375"/>
      <c r="CZE375"/>
      <c r="CZF375"/>
      <c r="CZG375"/>
      <c r="CZH375"/>
      <c r="CZI375"/>
      <c r="CZJ375"/>
      <c r="CZK375"/>
      <c r="CZL375"/>
      <c r="CZM375"/>
      <c r="CZN375"/>
      <c r="CZO375"/>
      <c r="CZP375"/>
      <c r="CZQ375"/>
      <c r="CZR375"/>
      <c r="CZS375"/>
      <c r="CZT375"/>
      <c r="CZU375"/>
      <c r="CZV375"/>
      <c r="CZW375"/>
      <c r="CZX375"/>
      <c r="CZY375"/>
      <c r="CZZ375"/>
      <c r="DAA375"/>
      <c r="DAB375"/>
      <c r="DAC375"/>
      <c r="DAD375"/>
      <c r="DAE375"/>
      <c r="DAF375"/>
      <c r="DAG375"/>
      <c r="DAH375"/>
      <c r="DAI375"/>
      <c r="DAJ375"/>
      <c r="DAK375"/>
      <c r="DAL375"/>
      <c r="DAM375"/>
      <c r="DAN375"/>
      <c r="DAO375"/>
      <c r="DAP375"/>
      <c r="DAQ375"/>
      <c r="DAR375"/>
      <c r="DAS375"/>
      <c r="DAT375"/>
      <c r="DAU375"/>
      <c r="DAV375"/>
      <c r="DAW375"/>
      <c r="DAX375"/>
      <c r="DAY375"/>
      <c r="DAZ375"/>
      <c r="DBA375"/>
      <c r="DBB375"/>
      <c r="DBC375"/>
      <c r="DBD375"/>
      <c r="DBE375"/>
      <c r="DBF375"/>
      <c r="DBG375"/>
      <c r="DBH375"/>
      <c r="DBI375"/>
      <c r="DBJ375"/>
      <c r="DBK375"/>
      <c r="DBL375"/>
      <c r="DBM375"/>
      <c r="DBN375"/>
      <c r="DBO375"/>
      <c r="DBP375"/>
      <c r="DBQ375"/>
      <c r="DBR375"/>
      <c r="DBS375"/>
      <c r="DBT375"/>
      <c r="DBU375"/>
      <c r="DBV375"/>
      <c r="DBW375"/>
      <c r="DBX375"/>
      <c r="DBY375"/>
      <c r="DBZ375"/>
      <c r="DCA375"/>
      <c r="DCB375"/>
      <c r="DCC375"/>
      <c r="DCD375"/>
      <c r="DCE375"/>
      <c r="DCF375"/>
      <c r="DCG375"/>
      <c r="DCH375"/>
      <c r="DCI375"/>
      <c r="DCJ375"/>
      <c r="DCK375"/>
      <c r="DCL375"/>
      <c r="DCM375"/>
      <c r="DCN375"/>
      <c r="DCO375"/>
      <c r="DCP375"/>
      <c r="DCQ375"/>
      <c r="DCR375"/>
      <c r="DCS375"/>
      <c r="DCT375"/>
      <c r="DCU375"/>
      <c r="DCV375"/>
      <c r="DCW375"/>
      <c r="DCX375"/>
      <c r="DCY375"/>
      <c r="DCZ375"/>
      <c r="DDA375"/>
      <c r="DDB375"/>
      <c r="DDC375"/>
      <c r="DDD375"/>
      <c r="DDE375"/>
      <c r="DDF375"/>
      <c r="DDG375"/>
      <c r="DDH375"/>
      <c r="DDI375"/>
      <c r="DDJ375"/>
      <c r="DDK375"/>
      <c r="DDL375"/>
      <c r="DDM375"/>
      <c r="DDN375"/>
      <c r="DDO375"/>
      <c r="DDP375"/>
      <c r="DDQ375"/>
      <c r="DDR375"/>
      <c r="DDS375"/>
      <c r="DDT375"/>
      <c r="DDU375"/>
      <c r="DDV375"/>
      <c r="DDW375"/>
      <c r="DDX375"/>
      <c r="DDY375"/>
      <c r="DDZ375"/>
      <c r="DEA375"/>
      <c r="DEB375"/>
      <c r="DEC375"/>
      <c r="DED375"/>
      <c r="DEE375"/>
      <c r="DEF375"/>
      <c r="DEG375"/>
      <c r="DEH375"/>
      <c r="DEI375"/>
      <c r="DEJ375"/>
      <c r="DEK375"/>
      <c r="DEL375"/>
      <c r="DEM375"/>
      <c r="DEN375"/>
      <c r="DEO375"/>
      <c r="DEP375"/>
      <c r="DEQ375"/>
      <c r="DER375"/>
      <c r="DES375"/>
      <c r="DET375"/>
      <c r="DEU375"/>
      <c r="DEV375"/>
      <c r="DEW375"/>
      <c r="DEX375"/>
      <c r="DEY375"/>
      <c r="DEZ375"/>
      <c r="DFA375"/>
      <c r="DFB375"/>
      <c r="DFC375"/>
      <c r="DFD375"/>
      <c r="DFE375"/>
      <c r="DFF375"/>
      <c r="DFG375"/>
      <c r="DFH375"/>
      <c r="DFI375"/>
      <c r="DFJ375"/>
      <c r="DFK375"/>
      <c r="DFL375"/>
      <c r="DFM375"/>
      <c r="DFN375"/>
      <c r="DFO375"/>
      <c r="DFP375"/>
      <c r="DFQ375"/>
      <c r="DFR375"/>
      <c r="DFS375"/>
      <c r="DFT375"/>
      <c r="DFU375"/>
      <c r="DFV375"/>
      <c r="DFW375"/>
      <c r="DFX375"/>
      <c r="DFY375"/>
      <c r="DFZ375"/>
      <c r="DGA375"/>
      <c r="DGB375"/>
      <c r="DGC375"/>
      <c r="DGD375"/>
      <c r="DGE375"/>
      <c r="DGF375"/>
      <c r="DGG375"/>
      <c r="DGH375"/>
      <c r="DGI375"/>
      <c r="DGJ375"/>
      <c r="DGK375"/>
      <c r="DGL375"/>
      <c r="DGM375"/>
      <c r="DGN375"/>
      <c r="DGO375"/>
      <c r="DGP375"/>
      <c r="DGQ375"/>
      <c r="DGR375"/>
      <c r="DGS375"/>
      <c r="DGT375"/>
      <c r="DGU375"/>
      <c r="DGV375"/>
      <c r="DGW375"/>
      <c r="DGX375"/>
      <c r="DGY375"/>
      <c r="DGZ375"/>
      <c r="DHA375"/>
      <c r="DHB375"/>
      <c r="DHC375"/>
      <c r="DHD375"/>
      <c r="DHE375"/>
      <c r="DHF375"/>
      <c r="DHG375"/>
      <c r="DHH375"/>
      <c r="DHI375"/>
      <c r="DHJ375"/>
      <c r="DHK375"/>
      <c r="DHL375"/>
      <c r="DHM375"/>
      <c r="DHN375"/>
      <c r="DHO375"/>
      <c r="DHP375"/>
      <c r="DHQ375"/>
      <c r="DHR375"/>
      <c r="DHS375"/>
      <c r="DHT375"/>
      <c r="DHU375"/>
      <c r="DHV375"/>
      <c r="DHW375"/>
      <c r="DHX375"/>
      <c r="DHY375"/>
      <c r="DHZ375"/>
      <c r="DIA375"/>
      <c r="DIB375"/>
      <c r="DIC375"/>
      <c r="DID375"/>
      <c r="DIE375"/>
      <c r="DIF375"/>
      <c r="DIG375"/>
      <c r="DIH375"/>
      <c r="DII375"/>
      <c r="DIJ375"/>
      <c r="DIK375"/>
      <c r="DIL375"/>
      <c r="DIM375"/>
      <c r="DIN375"/>
      <c r="DIO375"/>
      <c r="DIP375"/>
      <c r="DIQ375"/>
      <c r="DIR375"/>
      <c r="DIS375"/>
      <c r="DIT375"/>
      <c r="DIU375"/>
      <c r="DIV375"/>
      <c r="DIW375"/>
      <c r="DIX375"/>
      <c r="DIY375"/>
      <c r="DIZ375"/>
      <c r="DJA375"/>
      <c r="DJB375"/>
      <c r="DJC375"/>
      <c r="DJD375"/>
      <c r="DJE375"/>
      <c r="DJF375"/>
      <c r="DJG375"/>
      <c r="DJH375"/>
      <c r="DJI375"/>
      <c r="DJJ375"/>
      <c r="DJK375"/>
      <c r="DJL375"/>
      <c r="DJM375"/>
      <c r="DJN375"/>
      <c r="DJO375"/>
      <c r="DJP375"/>
      <c r="DJQ375"/>
      <c r="DJR375"/>
      <c r="DJS375"/>
      <c r="DJT375"/>
      <c r="DJU375"/>
      <c r="DJV375"/>
      <c r="DJW375"/>
      <c r="DJX375"/>
      <c r="DJY375"/>
      <c r="DJZ375"/>
      <c r="DKA375"/>
      <c r="DKB375"/>
      <c r="DKC375"/>
      <c r="DKD375"/>
      <c r="DKE375"/>
      <c r="DKF375"/>
      <c r="DKG375"/>
      <c r="DKH375"/>
      <c r="DKI375"/>
      <c r="DKJ375"/>
      <c r="DKK375"/>
      <c r="DKL375"/>
      <c r="DKM375"/>
      <c r="DKN375"/>
      <c r="DKO375"/>
      <c r="DKP375"/>
      <c r="DKQ375"/>
      <c r="DKR375"/>
      <c r="DKS375"/>
      <c r="DKT375"/>
      <c r="DKU375"/>
      <c r="DKV375"/>
      <c r="DKW375"/>
      <c r="DKX375"/>
      <c r="DKY375"/>
      <c r="DKZ375"/>
      <c r="DLA375"/>
      <c r="DLB375"/>
      <c r="DLC375"/>
      <c r="DLD375"/>
      <c r="DLE375"/>
      <c r="DLF375"/>
      <c r="DLG375"/>
      <c r="DLH375"/>
      <c r="DLI375"/>
      <c r="DLJ375"/>
      <c r="DLK375"/>
      <c r="DLL375"/>
      <c r="DLM375"/>
      <c r="DLN375"/>
      <c r="DLO375"/>
      <c r="DLP375"/>
      <c r="DLQ375"/>
      <c r="DLR375"/>
      <c r="DLS375"/>
      <c r="DLT375"/>
      <c r="DLU375"/>
      <c r="DLV375"/>
      <c r="DLW375"/>
      <c r="DLX375"/>
      <c r="DLY375"/>
      <c r="DLZ375"/>
      <c r="DMA375"/>
      <c r="DMB375"/>
      <c r="DMC375"/>
      <c r="DMD375"/>
      <c r="DME375"/>
      <c r="DMF375"/>
      <c r="DMG375"/>
      <c r="DMH375"/>
      <c r="DMI375"/>
      <c r="DMJ375"/>
      <c r="DMK375"/>
      <c r="DML375"/>
      <c r="DMM375"/>
      <c r="DMN375"/>
      <c r="DMO375"/>
      <c r="DMP375"/>
      <c r="DMQ375"/>
      <c r="DMR375"/>
      <c r="DMS375"/>
      <c r="DMT375"/>
      <c r="DMU375"/>
      <c r="DMV375"/>
      <c r="DMW375"/>
      <c r="DMX375"/>
      <c r="DMY375"/>
      <c r="DMZ375"/>
      <c r="DNA375"/>
      <c r="DNB375"/>
      <c r="DNC375"/>
      <c r="DND375"/>
      <c r="DNE375"/>
      <c r="DNF375"/>
      <c r="DNG375"/>
      <c r="DNH375"/>
      <c r="DNI375"/>
      <c r="DNJ375"/>
      <c r="DNK375"/>
      <c r="DNL375"/>
      <c r="DNM375"/>
      <c r="DNN375"/>
      <c r="DNO375"/>
      <c r="DNP375"/>
      <c r="DNQ375"/>
      <c r="DNR375"/>
      <c r="DNS375"/>
      <c r="DNT375"/>
      <c r="DNU375"/>
      <c r="DNV375"/>
      <c r="DNW375"/>
      <c r="DNX375"/>
      <c r="DNY375"/>
      <c r="DNZ375"/>
      <c r="DOA375"/>
      <c r="DOB375"/>
      <c r="DOC375"/>
      <c r="DOD375"/>
      <c r="DOE375"/>
      <c r="DOF375"/>
      <c r="DOG375"/>
      <c r="DOH375"/>
      <c r="DOI375"/>
      <c r="DOJ375"/>
      <c r="DOK375"/>
      <c r="DOL375"/>
      <c r="DOM375"/>
      <c r="DON375"/>
      <c r="DOO375"/>
      <c r="DOP375"/>
      <c r="DOQ375"/>
      <c r="DOR375"/>
      <c r="DOS375"/>
      <c r="DOT375"/>
      <c r="DOU375"/>
      <c r="DOV375"/>
      <c r="DOW375"/>
      <c r="DOX375"/>
      <c r="DOY375"/>
      <c r="DOZ375"/>
      <c r="DPA375"/>
      <c r="DPB375"/>
      <c r="DPC375"/>
      <c r="DPD375"/>
      <c r="DPE375"/>
      <c r="DPF375"/>
      <c r="DPG375"/>
      <c r="DPH375"/>
      <c r="DPI375"/>
      <c r="DPJ375"/>
      <c r="DPK375"/>
      <c r="DPL375"/>
      <c r="DPM375"/>
      <c r="DPN375"/>
      <c r="DPO375"/>
      <c r="DPP375"/>
      <c r="DPQ375"/>
      <c r="DPR375"/>
      <c r="DPS375"/>
      <c r="DPT375"/>
      <c r="DPU375"/>
      <c r="DPV375"/>
      <c r="DPW375"/>
      <c r="DPX375"/>
      <c r="DPY375"/>
      <c r="DPZ375"/>
      <c r="DQA375"/>
      <c r="DQB375"/>
      <c r="DQC375"/>
      <c r="DQD375"/>
      <c r="DQE375"/>
      <c r="DQF375"/>
      <c r="DQG375"/>
      <c r="DQH375"/>
      <c r="DQI375"/>
      <c r="DQJ375"/>
      <c r="DQK375"/>
      <c r="DQL375"/>
      <c r="DQM375"/>
      <c r="DQN375"/>
      <c r="DQO375"/>
      <c r="DQP375"/>
      <c r="DQQ375"/>
      <c r="DQR375"/>
      <c r="DQS375"/>
      <c r="DQT375"/>
      <c r="DQU375"/>
      <c r="DQV375"/>
      <c r="DQW375"/>
      <c r="DQX375"/>
      <c r="DQY375"/>
      <c r="DQZ375"/>
      <c r="DRA375"/>
      <c r="DRB375"/>
      <c r="DRC375"/>
      <c r="DRD375"/>
      <c r="DRE375"/>
      <c r="DRF375"/>
      <c r="DRG375"/>
      <c r="DRH375"/>
      <c r="DRI375"/>
      <c r="DRJ375"/>
      <c r="DRK375"/>
      <c r="DRL375"/>
      <c r="DRM375"/>
      <c r="DRN375"/>
      <c r="DRO375"/>
      <c r="DRP375"/>
      <c r="DRQ375"/>
      <c r="DRR375"/>
      <c r="DRS375"/>
      <c r="DRT375"/>
      <c r="DRU375"/>
      <c r="DRV375"/>
      <c r="DRW375"/>
      <c r="DRX375"/>
      <c r="DRY375"/>
      <c r="DRZ375"/>
      <c r="DSA375"/>
      <c r="DSB375"/>
      <c r="DSC375"/>
      <c r="DSD375"/>
      <c r="DSE375"/>
      <c r="DSF375"/>
      <c r="DSG375"/>
      <c r="DSH375"/>
      <c r="DSI375"/>
      <c r="DSJ375"/>
      <c r="DSK375"/>
      <c r="DSL375"/>
      <c r="DSM375"/>
      <c r="DSN375"/>
      <c r="DSO375"/>
      <c r="DSP375"/>
      <c r="DSQ375"/>
      <c r="DSR375"/>
      <c r="DSS375"/>
      <c r="DST375"/>
      <c r="DSU375"/>
      <c r="DSV375"/>
      <c r="DSW375"/>
      <c r="DSX375"/>
      <c r="DSY375"/>
      <c r="DSZ375"/>
      <c r="DTA375"/>
      <c r="DTB375"/>
      <c r="DTC375"/>
      <c r="DTD375"/>
      <c r="DTE375"/>
      <c r="DTF375"/>
      <c r="DTG375"/>
      <c r="DTH375"/>
      <c r="DTI375"/>
      <c r="DTJ375"/>
      <c r="DTK375"/>
      <c r="DTL375"/>
      <c r="DTM375"/>
      <c r="DTN375"/>
      <c r="DTO375"/>
      <c r="DTP375"/>
      <c r="DTQ375"/>
      <c r="DTR375"/>
      <c r="DTS375"/>
      <c r="DTT375"/>
      <c r="DTU375"/>
      <c r="DTV375"/>
      <c r="DTW375"/>
      <c r="DTX375"/>
      <c r="DTY375"/>
      <c r="DTZ375"/>
      <c r="DUA375"/>
      <c r="DUB375"/>
      <c r="DUC375"/>
      <c r="DUD375"/>
      <c r="DUE375"/>
      <c r="DUF375"/>
      <c r="DUG375"/>
      <c r="DUH375"/>
      <c r="DUI375"/>
      <c r="DUJ375"/>
      <c r="DUK375"/>
      <c r="DUL375"/>
      <c r="DUM375"/>
      <c r="DUN375"/>
      <c r="DUO375"/>
      <c r="DUP375"/>
      <c r="DUQ375"/>
      <c r="DUR375"/>
      <c r="DUS375"/>
      <c r="DUT375"/>
      <c r="DUU375"/>
      <c r="DUV375"/>
      <c r="DUW375"/>
      <c r="DUX375"/>
      <c r="DUY375"/>
      <c r="DUZ375"/>
      <c r="DVA375"/>
      <c r="DVB375"/>
      <c r="DVC375"/>
      <c r="DVD375"/>
      <c r="DVE375"/>
      <c r="DVF375"/>
      <c r="DVG375"/>
      <c r="DVH375"/>
      <c r="DVI375"/>
      <c r="DVJ375"/>
      <c r="DVK375"/>
      <c r="DVL375"/>
      <c r="DVM375"/>
      <c r="DVN375"/>
      <c r="DVO375"/>
      <c r="DVP375"/>
      <c r="DVQ375"/>
      <c r="DVR375"/>
      <c r="DVS375"/>
      <c r="DVT375"/>
      <c r="DVU375"/>
      <c r="DVV375"/>
      <c r="DVW375"/>
      <c r="DVX375"/>
      <c r="DVY375"/>
      <c r="DVZ375"/>
      <c r="DWA375"/>
      <c r="DWB375"/>
      <c r="DWC375"/>
      <c r="DWD375"/>
      <c r="DWE375"/>
      <c r="DWF375"/>
      <c r="DWG375"/>
      <c r="DWH375"/>
      <c r="DWI375"/>
      <c r="DWJ375"/>
      <c r="DWK375"/>
      <c r="DWL375"/>
      <c r="DWM375"/>
      <c r="DWN375"/>
      <c r="DWO375"/>
      <c r="DWP375"/>
      <c r="DWQ375"/>
      <c r="DWR375"/>
      <c r="DWS375"/>
      <c r="DWT375"/>
      <c r="DWU375"/>
      <c r="DWV375"/>
      <c r="DWW375"/>
      <c r="DWX375"/>
      <c r="DWY375"/>
      <c r="DWZ375"/>
      <c r="DXA375"/>
      <c r="DXB375"/>
      <c r="DXC375"/>
      <c r="DXD375"/>
      <c r="DXE375"/>
      <c r="DXF375"/>
      <c r="DXG375"/>
      <c r="DXH375"/>
      <c r="DXI375"/>
      <c r="DXJ375"/>
      <c r="DXK375"/>
      <c r="DXL375"/>
      <c r="DXM375"/>
      <c r="DXN375"/>
      <c r="DXO375"/>
      <c r="DXP375"/>
      <c r="DXQ375"/>
      <c r="DXR375"/>
      <c r="DXS375"/>
      <c r="DXT375"/>
      <c r="DXU375"/>
      <c r="DXV375"/>
      <c r="DXW375"/>
      <c r="DXX375"/>
      <c r="DXY375"/>
      <c r="DXZ375"/>
      <c r="DYA375"/>
      <c r="DYB375"/>
      <c r="DYC375"/>
      <c r="DYD375"/>
      <c r="DYE375"/>
      <c r="DYF375"/>
      <c r="DYG375"/>
      <c r="DYH375"/>
      <c r="DYI375"/>
      <c r="DYJ375"/>
      <c r="DYK375"/>
      <c r="DYL375"/>
      <c r="DYM375"/>
      <c r="DYN375"/>
      <c r="DYO375"/>
      <c r="DYP375"/>
      <c r="DYQ375"/>
      <c r="DYR375"/>
      <c r="DYS375"/>
      <c r="DYT375"/>
      <c r="DYU375"/>
      <c r="DYV375"/>
      <c r="DYW375"/>
      <c r="DYX375"/>
      <c r="DYY375"/>
      <c r="DYZ375"/>
      <c r="DZA375"/>
      <c r="DZB375"/>
      <c r="DZC375"/>
      <c r="DZD375"/>
      <c r="DZE375"/>
      <c r="DZF375"/>
      <c r="DZG375"/>
      <c r="DZH375"/>
      <c r="DZI375"/>
      <c r="DZJ375"/>
      <c r="DZK375"/>
      <c r="DZL375"/>
      <c r="DZM375"/>
      <c r="DZN375"/>
      <c r="DZO375"/>
      <c r="DZP375"/>
      <c r="DZQ375"/>
      <c r="DZR375"/>
      <c r="DZS375"/>
      <c r="DZT375"/>
      <c r="DZU375"/>
      <c r="DZV375"/>
      <c r="DZW375"/>
      <c r="DZX375"/>
      <c r="DZY375"/>
      <c r="DZZ375"/>
      <c r="EAA375"/>
      <c r="EAB375"/>
      <c r="EAC375"/>
      <c r="EAD375"/>
      <c r="EAE375"/>
      <c r="EAF375"/>
      <c r="EAG375"/>
      <c r="EAH375"/>
      <c r="EAI375"/>
      <c r="EAJ375"/>
      <c r="EAK375"/>
      <c r="EAL375"/>
      <c r="EAM375"/>
      <c r="EAN375"/>
      <c r="EAO375"/>
      <c r="EAP375"/>
      <c r="EAQ375"/>
      <c r="EAR375"/>
      <c r="EAS375"/>
      <c r="EAT375"/>
      <c r="EAU375"/>
      <c r="EAV375"/>
      <c r="EAW375"/>
      <c r="EAX375"/>
      <c r="EAY375"/>
      <c r="EAZ375"/>
      <c r="EBA375"/>
      <c r="EBB375"/>
      <c r="EBC375"/>
      <c r="EBD375"/>
      <c r="EBE375"/>
      <c r="EBF375"/>
      <c r="EBG375"/>
      <c r="EBH375"/>
      <c r="EBI375"/>
      <c r="EBJ375"/>
      <c r="EBK375"/>
      <c r="EBL375"/>
      <c r="EBM375"/>
      <c r="EBN375"/>
      <c r="EBO375"/>
      <c r="EBP375"/>
      <c r="EBQ375"/>
      <c r="EBR375"/>
      <c r="EBS375"/>
      <c r="EBT375"/>
      <c r="EBU375"/>
      <c r="EBV375"/>
      <c r="EBW375"/>
      <c r="EBX375"/>
      <c r="EBY375"/>
      <c r="EBZ375"/>
      <c r="ECA375"/>
      <c r="ECB375"/>
      <c r="ECC375"/>
      <c r="ECD375"/>
      <c r="ECE375"/>
      <c r="ECF375"/>
      <c r="ECG375"/>
      <c r="ECH375"/>
      <c r="ECI375"/>
      <c r="ECJ375"/>
      <c r="ECK375"/>
      <c r="ECL375"/>
      <c r="ECM375"/>
      <c r="ECN375"/>
      <c r="ECO375"/>
      <c r="ECP375"/>
      <c r="ECQ375"/>
      <c r="ECR375"/>
      <c r="ECS375"/>
      <c r="ECT375"/>
      <c r="ECU375"/>
      <c r="ECV375"/>
      <c r="ECW375"/>
      <c r="ECX375"/>
      <c r="ECY375"/>
      <c r="ECZ375"/>
      <c r="EDA375"/>
      <c r="EDB375"/>
      <c r="EDC375"/>
      <c r="EDD375"/>
      <c r="EDE375"/>
      <c r="EDF375"/>
      <c r="EDG375"/>
      <c r="EDH375"/>
      <c r="EDI375"/>
      <c r="EDJ375"/>
      <c r="EDK375"/>
      <c r="EDL375"/>
      <c r="EDM375"/>
      <c r="EDN375"/>
      <c r="EDO375"/>
      <c r="EDP375"/>
      <c r="EDQ375"/>
      <c r="EDR375"/>
      <c r="EDS375"/>
      <c r="EDT375"/>
      <c r="EDU375"/>
      <c r="EDV375"/>
      <c r="EDW375"/>
      <c r="EDX375"/>
      <c r="EDY375"/>
      <c r="EDZ375"/>
      <c r="EEA375"/>
      <c r="EEB375"/>
      <c r="EEC375"/>
      <c r="EED375"/>
      <c r="EEE375"/>
      <c r="EEF375"/>
      <c r="EEG375"/>
      <c r="EEH375"/>
      <c r="EEI375"/>
      <c r="EEJ375"/>
      <c r="EEK375"/>
      <c r="EEL375"/>
      <c r="EEM375"/>
      <c r="EEN375"/>
      <c r="EEO375"/>
      <c r="EEP375"/>
      <c r="EEQ375"/>
      <c r="EER375"/>
      <c r="EES375"/>
      <c r="EET375"/>
      <c r="EEU375"/>
      <c r="EEV375"/>
      <c r="EEW375"/>
      <c r="EEX375"/>
      <c r="EEY375"/>
      <c r="EEZ375"/>
      <c r="EFA375"/>
      <c r="EFB375"/>
      <c r="EFC375"/>
      <c r="EFD375"/>
      <c r="EFE375"/>
      <c r="EFF375"/>
      <c r="EFG375"/>
      <c r="EFH375"/>
      <c r="EFI375"/>
      <c r="EFJ375"/>
      <c r="EFK375"/>
      <c r="EFL375"/>
      <c r="EFM375"/>
      <c r="EFN375"/>
      <c r="EFO375"/>
      <c r="EFP375"/>
      <c r="EFQ375"/>
      <c r="EFR375"/>
      <c r="EFS375"/>
      <c r="EFT375"/>
      <c r="EFU375"/>
      <c r="EFV375"/>
      <c r="EFW375"/>
      <c r="EFX375"/>
      <c r="EFY375"/>
      <c r="EFZ375"/>
      <c r="EGA375"/>
      <c r="EGB375"/>
      <c r="EGC375"/>
      <c r="EGD375"/>
      <c r="EGE375"/>
      <c r="EGF375"/>
      <c r="EGG375"/>
      <c r="EGH375"/>
      <c r="EGI375"/>
      <c r="EGJ375"/>
      <c r="EGK375"/>
      <c r="EGL375"/>
      <c r="EGM375"/>
      <c r="EGN375"/>
      <c r="EGO375"/>
      <c r="EGP375"/>
      <c r="EGQ375"/>
      <c r="EGR375"/>
      <c r="EGS375"/>
      <c r="EGT375"/>
      <c r="EGU375"/>
      <c r="EGV375"/>
      <c r="EGW375"/>
      <c r="EGX375"/>
      <c r="EGY375"/>
      <c r="EGZ375"/>
      <c r="EHA375"/>
      <c r="EHB375"/>
      <c r="EHC375"/>
      <c r="EHD375"/>
      <c r="EHE375"/>
      <c r="EHF375"/>
      <c r="EHG375"/>
      <c r="EHH375"/>
      <c r="EHI375"/>
      <c r="EHJ375"/>
      <c r="EHK375"/>
      <c r="EHL375"/>
      <c r="EHM375"/>
      <c r="EHN375"/>
      <c r="EHO375"/>
      <c r="EHP375"/>
      <c r="EHQ375"/>
      <c r="EHR375"/>
      <c r="EHS375"/>
      <c r="EHT375"/>
      <c r="EHU375"/>
      <c r="EHV375"/>
      <c r="EHW375"/>
      <c r="EHX375"/>
      <c r="EHY375"/>
      <c r="EHZ375"/>
      <c r="EIA375"/>
      <c r="EIB375"/>
      <c r="EIC375"/>
      <c r="EID375"/>
      <c r="EIE375"/>
      <c r="EIF375"/>
      <c r="EIG375"/>
      <c r="EIH375"/>
      <c r="EII375"/>
      <c r="EIJ375"/>
      <c r="EIK375"/>
      <c r="EIL375"/>
      <c r="EIM375"/>
      <c r="EIN375"/>
      <c r="EIO375"/>
      <c r="EIP375"/>
      <c r="EIQ375"/>
      <c r="EIR375"/>
      <c r="EIS375"/>
      <c r="EIT375"/>
      <c r="EIU375"/>
      <c r="EIV375"/>
      <c r="EIW375"/>
      <c r="EIX375"/>
      <c r="EIY375"/>
      <c r="EIZ375"/>
      <c r="EJA375"/>
      <c r="EJB375"/>
      <c r="EJC375"/>
      <c r="EJD375"/>
      <c r="EJE375"/>
      <c r="EJF375"/>
      <c r="EJG375"/>
      <c r="EJH375"/>
      <c r="EJI375"/>
      <c r="EJJ375"/>
      <c r="EJK375"/>
      <c r="EJL375"/>
      <c r="EJM375"/>
      <c r="EJN375"/>
      <c r="EJO375"/>
      <c r="EJP375"/>
      <c r="EJQ375"/>
      <c r="EJR375"/>
      <c r="EJS375"/>
      <c r="EJT375"/>
      <c r="EJU375"/>
      <c r="EJV375"/>
      <c r="EJW375"/>
      <c r="EJX375"/>
      <c r="EJY375"/>
      <c r="EJZ375"/>
      <c r="EKA375"/>
      <c r="EKB375"/>
      <c r="EKC375"/>
      <c r="EKD375"/>
      <c r="EKE375"/>
      <c r="EKF375"/>
      <c r="EKG375"/>
      <c r="EKH375"/>
      <c r="EKI375"/>
      <c r="EKJ375"/>
      <c r="EKK375"/>
      <c r="EKL375"/>
      <c r="EKM375"/>
      <c r="EKN375"/>
      <c r="EKO375"/>
      <c r="EKP375"/>
      <c r="EKQ375"/>
      <c r="EKR375"/>
      <c r="EKS375"/>
      <c r="EKT375"/>
      <c r="EKU375"/>
      <c r="EKV375"/>
      <c r="EKW375"/>
      <c r="EKX375"/>
      <c r="EKY375"/>
      <c r="EKZ375"/>
      <c r="ELA375"/>
      <c r="ELB375"/>
      <c r="ELC375"/>
      <c r="ELD375"/>
      <c r="ELE375"/>
      <c r="ELF375"/>
      <c r="ELG375"/>
      <c r="ELH375"/>
      <c r="ELI375"/>
      <c r="ELJ375"/>
      <c r="ELK375"/>
      <c r="ELL375"/>
      <c r="ELM375"/>
      <c r="ELN375"/>
      <c r="ELO375"/>
      <c r="ELP375"/>
      <c r="ELQ375"/>
      <c r="ELR375"/>
      <c r="ELS375"/>
      <c r="ELT375"/>
      <c r="ELU375"/>
      <c r="ELV375"/>
      <c r="ELW375"/>
      <c r="ELX375"/>
      <c r="ELY375"/>
      <c r="ELZ375"/>
      <c r="EMA375"/>
      <c r="EMB375"/>
      <c r="EMC375"/>
      <c r="EMD375"/>
      <c r="EME375"/>
      <c r="EMF375"/>
      <c r="EMG375"/>
      <c r="EMH375"/>
      <c r="EMI375"/>
      <c r="EMJ375"/>
      <c r="EMK375"/>
      <c r="EML375"/>
      <c r="EMM375"/>
      <c r="EMN375"/>
      <c r="EMO375"/>
      <c r="EMP375"/>
      <c r="EMQ375"/>
      <c r="EMR375"/>
      <c r="EMS375"/>
      <c r="EMT375"/>
      <c r="EMU375"/>
      <c r="EMV375"/>
      <c r="EMW375"/>
      <c r="EMX375"/>
      <c r="EMY375"/>
      <c r="EMZ375"/>
      <c r="ENA375"/>
      <c r="ENB375"/>
      <c r="ENC375"/>
      <c r="END375"/>
      <c r="ENE375"/>
      <c r="ENF375"/>
      <c r="ENG375"/>
      <c r="ENH375"/>
      <c r="ENI375"/>
      <c r="ENJ375"/>
      <c r="ENK375"/>
      <c r="ENL375"/>
      <c r="ENM375"/>
      <c r="ENN375"/>
      <c r="ENO375"/>
      <c r="ENP375"/>
      <c r="ENQ375"/>
      <c r="ENR375"/>
      <c r="ENS375"/>
      <c r="ENT375"/>
      <c r="ENU375"/>
      <c r="ENV375"/>
      <c r="ENW375"/>
      <c r="ENX375"/>
      <c r="ENY375"/>
      <c r="ENZ375"/>
      <c r="EOA375"/>
      <c r="EOB375"/>
      <c r="EOC375"/>
      <c r="EOD375"/>
      <c r="EOE375"/>
      <c r="EOF375"/>
      <c r="EOG375"/>
      <c r="EOH375"/>
      <c r="EOI375"/>
      <c r="EOJ375"/>
      <c r="EOK375"/>
      <c r="EOL375"/>
      <c r="EOM375"/>
      <c r="EON375"/>
      <c r="EOO375"/>
      <c r="EOP375"/>
      <c r="EOQ375"/>
      <c r="EOR375"/>
      <c r="EOS375"/>
      <c r="EOT375"/>
      <c r="EOU375"/>
      <c r="EOV375"/>
      <c r="EOW375"/>
      <c r="EOX375"/>
      <c r="EOY375"/>
      <c r="EOZ375"/>
      <c r="EPA375"/>
      <c r="EPB375"/>
      <c r="EPC375"/>
      <c r="EPD375"/>
      <c r="EPE375"/>
      <c r="EPF375"/>
      <c r="EPG375"/>
      <c r="EPH375"/>
      <c r="EPI375"/>
      <c r="EPJ375"/>
      <c r="EPK375"/>
      <c r="EPL375"/>
      <c r="EPM375"/>
      <c r="EPN375"/>
      <c r="EPO375"/>
      <c r="EPP375"/>
      <c r="EPQ375"/>
      <c r="EPR375"/>
      <c r="EPS375"/>
      <c r="EPT375"/>
      <c r="EPU375"/>
      <c r="EPV375"/>
      <c r="EPW375"/>
      <c r="EPX375"/>
      <c r="EPY375"/>
      <c r="EPZ375"/>
      <c r="EQA375"/>
      <c r="EQB375"/>
      <c r="EQC375"/>
      <c r="EQD375"/>
      <c r="EQE375"/>
      <c r="EQF375"/>
      <c r="EQG375"/>
      <c r="EQH375"/>
      <c r="EQI375"/>
      <c r="EQJ375"/>
      <c r="EQK375"/>
      <c r="EQL375"/>
      <c r="EQM375"/>
      <c r="EQN375"/>
      <c r="EQO375"/>
      <c r="EQP375"/>
      <c r="EQQ375"/>
      <c r="EQR375"/>
      <c r="EQS375"/>
      <c r="EQT375"/>
      <c r="EQU375"/>
      <c r="EQV375"/>
      <c r="EQW375"/>
      <c r="EQX375"/>
      <c r="EQY375"/>
      <c r="EQZ375"/>
      <c r="ERA375"/>
      <c r="ERB375"/>
      <c r="ERC375"/>
      <c r="ERD375"/>
      <c r="ERE375"/>
      <c r="ERF375"/>
      <c r="ERG375"/>
      <c r="ERH375"/>
      <c r="ERI375"/>
      <c r="ERJ375"/>
      <c r="ERK375"/>
      <c r="ERL375"/>
      <c r="ERM375"/>
      <c r="ERN375"/>
      <c r="ERO375"/>
      <c r="ERP375"/>
      <c r="ERQ375"/>
      <c r="ERR375"/>
      <c r="ERS375"/>
      <c r="ERT375"/>
      <c r="ERU375"/>
      <c r="ERV375"/>
      <c r="ERW375"/>
      <c r="ERX375"/>
      <c r="ERY375"/>
      <c r="ERZ375"/>
      <c r="ESA375"/>
      <c r="ESB375"/>
      <c r="ESC375"/>
      <c r="ESD375"/>
      <c r="ESE375"/>
      <c r="ESF375"/>
      <c r="ESG375"/>
      <c r="ESH375"/>
      <c r="ESI375"/>
      <c r="ESJ375"/>
      <c r="ESK375"/>
      <c r="ESL375"/>
      <c r="ESM375"/>
      <c r="ESN375"/>
      <c r="ESO375"/>
      <c r="ESP375"/>
      <c r="ESQ375"/>
      <c r="ESR375"/>
      <c r="ESS375"/>
      <c r="EST375"/>
      <c r="ESU375"/>
      <c r="ESV375"/>
      <c r="ESW375"/>
      <c r="ESX375"/>
      <c r="ESY375"/>
      <c r="ESZ375"/>
      <c r="ETA375"/>
      <c r="ETB375"/>
      <c r="ETC375"/>
      <c r="ETD375"/>
      <c r="ETE375"/>
      <c r="ETF375"/>
      <c r="ETG375"/>
      <c r="ETH375"/>
      <c r="ETI375"/>
      <c r="ETJ375"/>
      <c r="ETK375"/>
      <c r="ETL375"/>
      <c r="ETM375"/>
      <c r="ETN375"/>
      <c r="ETO375"/>
      <c r="ETP375"/>
      <c r="ETQ375"/>
      <c r="ETR375"/>
      <c r="ETS375"/>
      <c r="ETT375"/>
      <c r="ETU375"/>
      <c r="ETV375"/>
      <c r="ETW375"/>
      <c r="ETX375"/>
      <c r="ETY375"/>
      <c r="ETZ375"/>
      <c r="EUA375"/>
      <c r="EUB375"/>
      <c r="EUC375"/>
      <c r="EUD375"/>
      <c r="EUE375"/>
      <c r="EUF375"/>
      <c r="EUG375"/>
      <c r="EUH375"/>
      <c r="EUI375"/>
      <c r="EUJ375"/>
      <c r="EUK375"/>
      <c r="EUL375"/>
      <c r="EUM375"/>
      <c r="EUN375"/>
      <c r="EUO375"/>
      <c r="EUP375"/>
      <c r="EUQ375"/>
      <c r="EUR375"/>
      <c r="EUS375"/>
      <c r="EUT375"/>
      <c r="EUU375"/>
      <c r="EUV375"/>
      <c r="EUW375"/>
      <c r="EUX375"/>
      <c r="EUY375"/>
      <c r="EUZ375"/>
      <c r="EVA375"/>
      <c r="EVB375"/>
      <c r="EVC375"/>
      <c r="EVD375"/>
      <c r="EVE375"/>
      <c r="EVF375"/>
      <c r="EVG375"/>
      <c r="EVH375"/>
      <c r="EVI375"/>
      <c r="EVJ375"/>
      <c r="EVK375"/>
      <c r="EVL375"/>
      <c r="EVM375"/>
      <c r="EVN375"/>
      <c r="EVO375"/>
      <c r="EVP375"/>
      <c r="EVQ375"/>
      <c r="EVR375"/>
      <c r="EVS375"/>
      <c r="EVT375"/>
      <c r="EVU375"/>
      <c r="EVV375"/>
      <c r="EVW375"/>
      <c r="EVX375"/>
      <c r="EVY375"/>
      <c r="EVZ375"/>
      <c r="EWA375"/>
      <c r="EWB375"/>
      <c r="EWC375"/>
      <c r="EWD375"/>
      <c r="EWE375"/>
      <c r="EWF375"/>
      <c r="EWG375"/>
      <c r="EWH375"/>
      <c r="EWI375"/>
      <c r="EWJ375"/>
      <c r="EWK375"/>
      <c r="EWL375"/>
      <c r="EWM375"/>
      <c r="EWN375"/>
      <c r="EWO375"/>
      <c r="EWP375"/>
      <c r="EWQ375"/>
      <c r="EWR375"/>
      <c r="EWS375"/>
      <c r="EWT375"/>
      <c r="EWU375"/>
      <c r="EWV375"/>
      <c r="EWW375"/>
      <c r="EWX375"/>
      <c r="EWY375"/>
      <c r="EWZ375"/>
      <c r="EXA375"/>
      <c r="EXB375"/>
      <c r="EXC375"/>
      <c r="EXD375"/>
      <c r="EXE375"/>
      <c r="EXF375"/>
      <c r="EXG375"/>
      <c r="EXH375"/>
      <c r="EXI375"/>
      <c r="EXJ375"/>
      <c r="EXK375"/>
      <c r="EXL375"/>
      <c r="EXM375"/>
      <c r="EXN375"/>
      <c r="EXO375"/>
      <c r="EXP375"/>
      <c r="EXQ375"/>
      <c r="EXR375"/>
      <c r="EXS375"/>
      <c r="EXT375"/>
      <c r="EXU375"/>
      <c r="EXV375"/>
      <c r="EXW375"/>
      <c r="EXX375"/>
      <c r="EXY375"/>
      <c r="EXZ375"/>
      <c r="EYA375"/>
      <c r="EYB375"/>
      <c r="EYC375"/>
      <c r="EYD375"/>
      <c r="EYE375"/>
      <c r="EYF375"/>
      <c r="EYG375"/>
      <c r="EYH375"/>
      <c r="EYI375"/>
      <c r="EYJ375"/>
      <c r="EYK375"/>
      <c r="EYL375"/>
      <c r="EYM375"/>
      <c r="EYN375"/>
      <c r="EYO375"/>
      <c r="EYP375"/>
      <c r="EYQ375"/>
      <c r="EYR375"/>
      <c r="EYS375"/>
      <c r="EYT375"/>
      <c r="EYU375"/>
      <c r="EYV375"/>
      <c r="EYW375"/>
      <c r="EYX375"/>
      <c r="EYY375"/>
      <c r="EYZ375"/>
      <c r="EZA375"/>
      <c r="EZB375"/>
      <c r="EZC375"/>
      <c r="EZD375"/>
      <c r="EZE375"/>
      <c r="EZF375"/>
      <c r="EZG375"/>
      <c r="EZH375"/>
      <c r="EZI375"/>
      <c r="EZJ375"/>
      <c r="EZK375"/>
      <c r="EZL375"/>
      <c r="EZM375"/>
      <c r="EZN375"/>
      <c r="EZO375"/>
      <c r="EZP375"/>
      <c r="EZQ375"/>
      <c r="EZR375"/>
      <c r="EZS375"/>
      <c r="EZT375"/>
      <c r="EZU375"/>
      <c r="EZV375"/>
      <c r="EZW375"/>
      <c r="EZX375"/>
      <c r="EZY375"/>
      <c r="EZZ375"/>
      <c r="FAA375"/>
      <c r="FAB375"/>
      <c r="FAC375"/>
      <c r="FAD375"/>
      <c r="FAE375"/>
      <c r="FAF375"/>
      <c r="FAG375"/>
      <c r="FAH375"/>
      <c r="FAI375"/>
      <c r="FAJ375"/>
      <c r="FAK375"/>
      <c r="FAL375"/>
      <c r="FAM375"/>
      <c r="FAN375"/>
      <c r="FAO375"/>
      <c r="FAP375"/>
      <c r="FAQ375"/>
      <c r="FAR375"/>
      <c r="FAS375"/>
      <c r="FAT375"/>
      <c r="FAU375"/>
      <c r="FAV375"/>
      <c r="FAW375"/>
      <c r="FAX375"/>
      <c r="FAY375"/>
      <c r="FAZ375"/>
      <c r="FBA375"/>
      <c r="FBB375"/>
      <c r="FBC375"/>
      <c r="FBD375"/>
      <c r="FBE375"/>
      <c r="FBF375"/>
      <c r="FBG375"/>
      <c r="FBH375"/>
      <c r="FBI375"/>
      <c r="FBJ375"/>
      <c r="FBK375"/>
      <c r="FBL375"/>
      <c r="FBM375"/>
      <c r="FBN375"/>
      <c r="FBO375"/>
      <c r="FBP375"/>
      <c r="FBQ375"/>
      <c r="FBR375"/>
      <c r="FBS375"/>
      <c r="FBT375"/>
      <c r="FBU375"/>
      <c r="FBV375"/>
      <c r="FBW375"/>
      <c r="FBX375"/>
      <c r="FBY375"/>
      <c r="FBZ375"/>
      <c r="FCA375"/>
      <c r="FCB375"/>
      <c r="FCC375"/>
      <c r="FCD375"/>
      <c r="FCE375"/>
      <c r="FCF375"/>
      <c r="FCG375"/>
      <c r="FCH375"/>
      <c r="FCI375"/>
      <c r="FCJ375"/>
      <c r="FCK375"/>
      <c r="FCL375"/>
      <c r="FCM375"/>
      <c r="FCN375"/>
      <c r="FCO375"/>
      <c r="FCP375"/>
      <c r="FCQ375"/>
      <c r="FCR375"/>
      <c r="FCS375"/>
      <c r="FCT375"/>
      <c r="FCU375"/>
      <c r="FCV375"/>
      <c r="FCW375"/>
      <c r="FCX375"/>
      <c r="FCY375"/>
      <c r="FCZ375"/>
      <c r="FDA375"/>
      <c r="FDB375"/>
      <c r="FDC375"/>
      <c r="FDD375"/>
      <c r="FDE375"/>
      <c r="FDF375"/>
      <c r="FDG375"/>
      <c r="FDH375"/>
      <c r="FDI375"/>
      <c r="FDJ375"/>
      <c r="FDK375"/>
      <c r="FDL375"/>
      <c r="FDM375"/>
      <c r="FDN375"/>
      <c r="FDO375"/>
      <c r="FDP375"/>
      <c r="FDQ375"/>
      <c r="FDR375"/>
      <c r="FDS375"/>
      <c r="FDT375"/>
      <c r="FDU375"/>
      <c r="FDV375"/>
      <c r="FDW375"/>
      <c r="FDX375"/>
      <c r="FDY375"/>
      <c r="FDZ375"/>
      <c r="FEA375"/>
      <c r="FEB375"/>
      <c r="FEC375"/>
      <c r="FED375"/>
      <c r="FEE375"/>
      <c r="FEF375"/>
      <c r="FEG375"/>
      <c r="FEH375"/>
      <c r="FEI375"/>
      <c r="FEJ375"/>
      <c r="FEK375"/>
      <c r="FEL375"/>
      <c r="FEM375"/>
      <c r="FEN375"/>
      <c r="FEO375"/>
      <c r="FEP375"/>
      <c r="FEQ375"/>
      <c r="FER375"/>
      <c r="FES375"/>
      <c r="FET375"/>
      <c r="FEU375"/>
      <c r="FEV375"/>
      <c r="FEW375"/>
      <c r="FEX375"/>
      <c r="FEY375"/>
      <c r="FEZ375"/>
      <c r="FFA375"/>
      <c r="FFB375"/>
      <c r="FFC375"/>
      <c r="FFD375"/>
      <c r="FFE375"/>
      <c r="FFF375"/>
      <c r="FFG375"/>
      <c r="FFH375"/>
      <c r="FFI375"/>
      <c r="FFJ375"/>
      <c r="FFK375"/>
      <c r="FFL375"/>
      <c r="FFM375"/>
      <c r="FFN375"/>
      <c r="FFO375"/>
      <c r="FFP375"/>
      <c r="FFQ375"/>
      <c r="FFR375"/>
      <c r="FFS375"/>
      <c r="FFT375"/>
      <c r="FFU375"/>
      <c r="FFV375"/>
      <c r="FFW375"/>
      <c r="FFX375"/>
      <c r="FFY375"/>
      <c r="FFZ375"/>
      <c r="FGA375"/>
      <c r="FGB375"/>
      <c r="FGC375"/>
      <c r="FGD375"/>
      <c r="FGE375"/>
      <c r="FGF375"/>
      <c r="FGG375"/>
      <c r="FGH375"/>
      <c r="FGI375"/>
      <c r="FGJ375"/>
      <c r="FGK375"/>
      <c r="FGL375"/>
      <c r="FGM375"/>
      <c r="FGN375"/>
      <c r="FGO375"/>
      <c r="FGP375"/>
      <c r="FGQ375"/>
      <c r="FGR375"/>
      <c r="FGS375"/>
      <c r="FGT375"/>
      <c r="FGU375"/>
      <c r="FGV375"/>
      <c r="FGW375"/>
      <c r="FGX375"/>
      <c r="FGY375"/>
      <c r="FGZ375"/>
      <c r="FHA375"/>
      <c r="FHB375"/>
      <c r="FHC375"/>
      <c r="FHD375"/>
      <c r="FHE375"/>
      <c r="FHF375"/>
      <c r="FHG375"/>
      <c r="FHH375"/>
      <c r="FHI375"/>
      <c r="FHJ375"/>
      <c r="FHK375"/>
      <c r="FHL375"/>
      <c r="FHM375"/>
      <c r="FHN375"/>
      <c r="FHO375"/>
      <c r="FHP375"/>
      <c r="FHQ375"/>
      <c r="FHR375"/>
      <c r="FHS375"/>
      <c r="FHT375"/>
      <c r="FHU375"/>
      <c r="FHV375"/>
      <c r="FHW375"/>
      <c r="FHX375"/>
      <c r="FHY375"/>
      <c r="FHZ375"/>
      <c r="FIA375"/>
      <c r="FIB375"/>
      <c r="FIC375"/>
      <c r="FID375"/>
      <c r="FIE375"/>
      <c r="FIF375"/>
      <c r="FIG375"/>
      <c r="FIH375"/>
      <c r="FII375"/>
      <c r="FIJ375"/>
      <c r="FIK375"/>
      <c r="FIL375"/>
      <c r="FIM375"/>
      <c r="FIN375"/>
      <c r="FIO375"/>
      <c r="FIP375"/>
      <c r="FIQ375"/>
      <c r="FIR375"/>
      <c r="FIS375"/>
      <c r="FIT375"/>
      <c r="FIU375"/>
      <c r="FIV375"/>
      <c r="FIW375"/>
      <c r="FIX375"/>
      <c r="FIY375"/>
      <c r="FIZ375"/>
      <c r="FJA375"/>
      <c r="FJB375"/>
      <c r="FJC375"/>
      <c r="FJD375"/>
      <c r="FJE375"/>
      <c r="FJF375"/>
      <c r="FJG375"/>
      <c r="FJH375"/>
      <c r="FJI375"/>
      <c r="FJJ375"/>
      <c r="FJK375"/>
      <c r="FJL375"/>
      <c r="FJM375"/>
      <c r="FJN375"/>
      <c r="FJO375"/>
      <c r="FJP375"/>
      <c r="FJQ375"/>
      <c r="FJR375"/>
      <c r="FJS375"/>
      <c r="FJT375"/>
      <c r="FJU375"/>
      <c r="FJV375"/>
      <c r="FJW375"/>
      <c r="FJX375"/>
      <c r="FJY375"/>
      <c r="FJZ375"/>
      <c r="FKA375"/>
      <c r="FKB375"/>
      <c r="FKC375"/>
      <c r="FKD375"/>
      <c r="FKE375"/>
      <c r="FKF375"/>
      <c r="FKG375"/>
      <c r="FKH375"/>
      <c r="FKI375"/>
      <c r="FKJ375"/>
      <c r="FKK375"/>
      <c r="FKL375"/>
      <c r="FKM375"/>
      <c r="FKN375"/>
      <c r="FKO375"/>
      <c r="FKP375"/>
      <c r="FKQ375"/>
      <c r="FKR375"/>
      <c r="FKS375"/>
      <c r="FKT375"/>
      <c r="FKU375"/>
      <c r="FKV375"/>
      <c r="FKW375"/>
      <c r="FKX375"/>
      <c r="FKY375"/>
      <c r="FKZ375"/>
      <c r="FLA375"/>
      <c r="FLB375"/>
      <c r="FLC375"/>
      <c r="FLD375"/>
      <c r="FLE375"/>
      <c r="FLF375"/>
      <c r="FLG375"/>
      <c r="FLH375"/>
      <c r="FLI375"/>
      <c r="FLJ375"/>
      <c r="FLK375"/>
      <c r="FLL375"/>
      <c r="FLM375"/>
      <c r="FLN375"/>
      <c r="FLO375"/>
      <c r="FLP375"/>
      <c r="FLQ375"/>
      <c r="FLR375"/>
      <c r="FLS375"/>
      <c r="FLT375"/>
      <c r="FLU375"/>
      <c r="FLV375"/>
      <c r="FLW375"/>
      <c r="FLX375"/>
      <c r="FLY375"/>
      <c r="FLZ375"/>
      <c r="FMA375"/>
      <c r="FMB375"/>
      <c r="FMC375"/>
      <c r="FMD375"/>
      <c r="FME375"/>
      <c r="FMF375"/>
      <c r="FMG375"/>
      <c r="FMH375"/>
      <c r="FMI375"/>
      <c r="FMJ375"/>
      <c r="FMK375"/>
      <c r="FML375"/>
      <c r="FMM375"/>
      <c r="FMN375"/>
      <c r="FMO375"/>
      <c r="FMP375"/>
      <c r="FMQ375"/>
      <c r="FMR375"/>
      <c r="FMS375"/>
      <c r="FMT375"/>
      <c r="FMU375"/>
      <c r="FMV375"/>
      <c r="FMW375"/>
      <c r="FMX375"/>
      <c r="FMY375"/>
      <c r="FMZ375"/>
      <c r="FNA375"/>
      <c r="FNB375"/>
      <c r="FNC375"/>
      <c r="FND375"/>
      <c r="FNE375"/>
      <c r="FNF375"/>
      <c r="FNG375"/>
      <c r="FNH375"/>
      <c r="FNI375"/>
      <c r="FNJ375"/>
      <c r="FNK375"/>
      <c r="FNL375"/>
      <c r="FNM375"/>
      <c r="FNN375"/>
      <c r="FNO375"/>
      <c r="FNP375"/>
      <c r="FNQ375"/>
      <c r="FNR375"/>
      <c r="FNS375"/>
      <c r="FNT375"/>
      <c r="FNU375"/>
      <c r="FNV375"/>
      <c r="FNW375"/>
      <c r="FNX375"/>
      <c r="FNY375"/>
      <c r="FNZ375"/>
      <c r="FOA375"/>
      <c r="FOB375"/>
      <c r="FOC375"/>
      <c r="FOD375"/>
      <c r="FOE375"/>
      <c r="FOF375"/>
      <c r="FOG375"/>
      <c r="FOH375"/>
      <c r="FOI375"/>
      <c r="FOJ375"/>
      <c r="FOK375"/>
      <c r="FOL375"/>
      <c r="FOM375"/>
      <c r="FON375"/>
      <c r="FOO375"/>
      <c r="FOP375"/>
      <c r="FOQ375"/>
      <c r="FOR375"/>
      <c r="FOS375"/>
      <c r="FOT375"/>
      <c r="FOU375"/>
      <c r="FOV375"/>
      <c r="FOW375"/>
      <c r="FOX375"/>
      <c r="FOY375"/>
      <c r="FOZ375"/>
      <c r="FPA375"/>
      <c r="FPB375"/>
      <c r="FPC375"/>
      <c r="FPD375"/>
      <c r="FPE375"/>
      <c r="FPF375"/>
      <c r="FPG375"/>
      <c r="FPH375"/>
      <c r="FPI375"/>
      <c r="FPJ375"/>
      <c r="FPK375"/>
      <c r="FPL375"/>
      <c r="FPM375"/>
      <c r="FPN375"/>
      <c r="FPO375"/>
      <c r="FPP375"/>
      <c r="FPQ375"/>
      <c r="FPR375"/>
      <c r="FPS375"/>
      <c r="FPT375"/>
      <c r="FPU375"/>
      <c r="FPV375"/>
      <c r="FPW375"/>
      <c r="FPX375"/>
      <c r="FPY375"/>
      <c r="FPZ375"/>
      <c r="FQA375"/>
      <c r="FQB375"/>
      <c r="FQC375"/>
      <c r="FQD375"/>
      <c r="FQE375"/>
      <c r="FQF375"/>
      <c r="FQG375"/>
      <c r="FQH375"/>
      <c r="FQI375"/>
      <c r="FQJ375"/>
      <c r="FQK375"/>
      <c r="FQL375"/>
      <c r="FQM375"/>
      <c r="FQN375"/>
      <c r="FQO375"/>
      <c r="FQP375"/>
      <c r="FQQ375"/>
      <c r="FQR375"/>
      <c r="FQS375"/>
      <c r="FQT375"/>
      <c r="FQU375"/>
      <c r="FQV375"/>
      <c r="FQW375"/>
      <c r="FQX375"/>
      <c r="FQY375"/>
      <c r="FQZ375"/>
      <c r="FRA375"/>
      <c r="FRB375"/>
      <c r="FRC375"/>
      <c r="FRD375"/>
      <c r="FRE375"/>
      <c r="FRF375"/>
      <c r="FRG375"/>
      <c r="FRH375"/>
      <c r="FRI375"/>
      <c r="FRJ375"/>
      <c r="FRK375"/>
      <c r="FRL375"/>
      <c r="FRM375"/>
      <c r="FRN375"/>
      <c r="FRO375"/>
      <c r="FRP375"/>
      <c r="FRQ375"/>
      <c r="FRR375"/>
      <c r="FRS375"/>
      <c r="FRT375"/>
      <c r="FRU375"/>
      <c r="FRV375"/>
      <c r="FRW375"/>
      <c r="FRX375"/>
      <c r="FRY375"/>
      <c r="FRZ375"/>
      <c r="FSA375"/>
      <c r="FSB375"/>
      <c r="FSC375"/>
      <c r="FSD375"/>
      <c r="FSE375"/>
      <c r="FSF375"/>
      <c r="FSG375"/>
      <c r="FSH375"/>
      <c r="FSI375"/>
      <c r="FSJ375"/>
      <c r="FSK375"/>
      <c r="FSL375"/>
      <c r="FSM375"/>
      <c r="FSN375"/>
      <c r="FSO375"/>
      <c r="FSP375"/>
      <c r="FSQ375"/>
      <c r="FSR375"/>
      <c r="FSS375"/>
      <c r="FST375"/>
      <c r="FSU375"/>
      <c r="FSV375"/>
      <c r="FSW375"/>
      <c r="FSX375"/>
      <c r="FSY375"/>
      <c r="FSZ375"/>
      <c r="FTA375"/>
      <c r="FTB375"/>
      <c r="FTC375"/>
      <c r="FTD375"/>
      <c r="FTE375"/>
      <c r="FTF375"/>
      <c r="FTG375"/>
      <c r="FTH375"/>
      <c r="FTI375"/>
      <c r="FTJ375"/>
      <c r="FTK375"/>
      <c r="FTL375"/>
      <c r="FTM375"/>
      <c r="FTN375"/>
      <c r="FTO375"/>
      <c r="FTP375"/>
      <c r="FTQ375"/>
      <c r="FTR375"/>
      <c r="FTS375"/>
      <c r="FTT375"/>
      <c r="FTU375"/>
      <c r="FTV375"/>
      <c r="FTW375"/>
      <c r="FTX375"/>
      <c r="FTY375"/>
      <c r="FTZ375"/>
      <c r="FUA375"/>
      <c r="FUB375"/>
      <c r="FUC375"/>
      <c r="FUD375"/>
      <c r="FUE375"/>
      <c r="FUF375"/>
      <c r="FUG375"/>
      <c r="FUH375"/>
      <c r="FUI375"/>
      <c r="FUJ375"/>
      <c r="FUK375"/>
      <c r="FUL375"/>
      <c r="FUM375"/>
      <c r="FUN375"/>
      <c r="FUO375"/>
      <c r="FUP375"/>
      <c r="FUQ375"/>
      <c r="FUR375"/>
      <c r="FUS375"/>
      <c r="FUT375"/>
      <c r="FUU375"/>
      <c r="FUV375"/>
      <c r="FUW375"/>
      <c r="FUX375"/>
      <c r="FUY375"/>
      <c r="FUZ375"/>
      <c r="FVA375"/>
      <c r="FVB375"/>
      <c r="FVC375"/>
      <c r="FVD375"/>
      <c r="FVE375"/>
      <c r="FVF375"/>
      <c r="FVG375"/>
      <c r="FVH375"/>
      <c r="FVI375"/>
      <c r="FVJ375"/>
      <c r="FVK375"/>
      <c r="FVL375"/>
      <c r="FVM375"/>
      <c r="FVN375"/>
      <c r="FVO375"/>
      <c r="FVP375"/>
      <c r="FVQ375"/>
      <c r="FVR375"/>
      <c r="FVS375"/>
      <c r="FVT375"/>
      <c r="FVU375"/>
      <c r="FVV375"/>
      <c r="FVW375"/>
      <c r="FVX375"/>
      <c r="FVY375"/>
      <c r="FVZ375"/>
      <c r="FWA375"/>
      <c r="FWB375"/>
      <c r="FWC375"/>
      <c r="FWD375"/>
      <c r="FWE375"/>
      <c r="FWF375"/>
      <c r="FWG375"/>
      <c r="FWH375"/>
      <c r="FWI375"/>
      <c r="FWJ375"/>
      <c r="FWK375"/>
      <c r="FWL375"/>
      <c r="FWM375"/>
      <c r="FWN375"/>
      <c r="FWO375"/>
      <c r="FWP375"/>
      <c r="FWQ375"/>
      <c r="FWR375"/>
      <c r="FWS375"/>
      <c r="FWT375"/>
      <c r="FWU375"/>
      <c r="FWV375"/>
      <c r="FWW375"/>
      <c r="FWX375"/>
      <c r="FWY375"/>
      <c r="FWZ375"/>
      <c r="FXA375"/>
      <c r="FXB375"/>
      <c r="FXC375"/>
      <c r="FXD375"/>
      <c r="FXE375"/>
      <c r="FXF375"/>
      <c r="FXG375"/>
      <c r="FXH375"/>
      <c r="FXI375"/>
      <c r="FXJ375"/>
      <c r="FXK375"/>
      <c r="FXL375"/>
      <c r="FXM375"/>
      <c r="FXN375"/>
      <c r="FXO375"/>
      <c r="FXP375"/>
      <c r="FXQ375"/>
      <c r="FXR375"/>
      <c r="FXS375"/>
      <c r="FXT375"/>
      <c r="FXU375"/>
      <c r="FXV375"/>
      <c r="FXW375"/>
      <c r="FXX375"/>
      <c r="FXY375"/>
      <c r="FXZ375"/>
      <c r="FYA375"/>
      <c r="FYB375"/>
      <c r="FYC375"/>
      <c r="FYD375"/>
      <c r="FYE375"/>
      <c r="FYF375"/>
      <c r="FYG375"/>
      <c r="FYH375"/>
      <c r="FYI375"/>
      <c r="FYJ375"/>
      <c r="FYK375"/>
      <c r="FYL375"/>
      <c r="FYM375"/>
      <c r="FYN375"/>
      <c r="FYO375"/>
      <c r="FYP375"/>
      <c r="FYQ375"/>
      <c r="FYR375"/>
      <c r="FYS375"/>
      <c r="FYT375"/>
      <c r="FYU375"/>
      <c r="FYV375"/>
      <c r="FYW375"/>
      <c r="FYX375"/>
      <c r="FYY375"/>
      <c r="FYZ375"/>
      <c r="FZA375"/>
      <c r="FZB375"/>
      <c r="FZC375"/>
      <c r="FZD375"/>
      <c r="FZE375"/>
      <c r="FZF375"/>
      <c r="FZG375"/>
      <c r="FZH375"/>
      <c r="FZI375"/>
      <c r="FZJ375"/>
      <c r="FZK375"/>
      <c r="FZL375"/>
      <c r="FZM375"/>
      <c r="FZN375"/>
      <c r="FZO375"/>
      <c r="FZP375"/>
      <c r="FZQ375"/>
      <c r="FZR375"/>
      <c r="FZS375"/>
      <c r="FZT375"/>
      <c r="FZU375"/>
      <c r="FZV375"/>
      <c r="FZW375"/>
      <c r="FZX375"/>
      <c r="FZY375"/>
      <c r="FZZ375"/>
      <c r="GAA375"/>
      <c r="GAB375"/>
      <c r="GAC375"/>
      <c r="GAD375"/>
      <c r="GAE375"/>
      <c r="GAF375"/>
      <c r="GAG375"/>
      <c r="GAH375"/>
      <c r="GAI375"/>
      <c r="GAJ375"/>
      <c r="GAK375"/>
      <c r="GAL375"/>
      <c r="GAM375"/>
      <c r="GAN375"/>
      <c r="GAO375"/>
      <c r="GAP375"/>
      <c r="GAQ375"/>
      <c r="GAR375"/>
      <c r="GAS375"/>
      <c r="GAT375"/>
      <c r="GAU375"/>
      <c r="GAV375"/>
      <c r="GAW375"/>
      <c r="GAX375"/>
      <c r="GAY375"/>
      <c r="GAZ375"/>
      <c r="GBA375"/>
      <c r="GBB375"/>
      <c r="GBC375"/>
      <c r="GBD375"/>
      <c r="GBE375"/>
      <c r="GBF375"/>
      <c r="GBG375"/>
      <c r="GBH375"/>
      <c r="GBI375"/>
      <c r="GBJ375"/>
      <c r="GBK375"/>
      <c r="GBL375"/>
      <c r="GBM375"/>
      <c r="GBN375"/>
      <c r="GBO375"/>
      <c r="GBP375"/>
      <c r="GBQ375"/>
      <c r="GBR375"/>
      <c r="GBS375"/>
      <c r="GBT375"/>
      <c r="GBU375"/>
      <c r="GBV375"/>
      <c r="GBW375"/>
      <c r="GBX375"/>
      <c r="GBY375"/>
      <c r="GBZ375"/>
      <c r="GCA375"/>
      <c r="GCB375"/>
      <c r="GCC375"/>
      <c r="GCD375"/>
      <c r="GCE375"/>
      <c r="GCF375"/>
      <c r="GCG375"/>
      <c r="GCH375"/>
      <c r="GCI375"/>
      <c r="GCJ375"/>
      <c r="GCK375"/>
      <c r="GCL375"/>
      <c r="GCM375"/>
      <c r="GCN375"/>
      <c r="GCO375"/>
      <c r="GCP375"/>
      <c r="GCQ375"/>
      <c r="GCR375"/>
      <c r="GCS375"/>
      <c r="GCT375"/>
      <c r="GCU375"/>
      <c r="GCV375"/>
      <c r="GCW375"/>
      <c r="GCX375"/>
      <c r="GCY375"/>
      <c r="GCZ375"/>
      <c r="GDA375"/>
      <c r="GDB375"/>
      <c r="GDC375"/>
      <c r="GDD375"/>
      <c r="GDE375"/>
      <c r="GDF375"/>
      <c r="GDG375"/>
      <c r="GDH375"/>
      <c r="GDI375"/>
      <c r="GDJ375"/>
      <c r="GDK375"/>
      <c r="GDL375"/>
      <c r="GDM375"/>
      <c r="GDN375"/>
      <c r="GDO375"/>
      <c r="GDP375"/>
      <c r="GDQ375"/>
      <c r="GDR375"/>
      <c r="GDS375"/>
      <c r="GDT375"/>
      <c r="GDU375"/>
      <c r="GDV375"/>
      <c r="GDW375"/>
      <c r="GDX375"/>
      <c r="GDY375"/>
      <c r="GDZ375"/>
      <c r="GEA375"/>
      <c r="GEB375"/>
      <c r="GEC375"/>
      <c r="GED375"/>
      <c r="GEE375"/>
      <c r="GEF375"/>
      <c r="GEG375"/>
      <c r="GEH375"/>
      <c r="GEI375"/>
      <c r="GEJ375"/>
      <c r="GEK375"/>
      <c r="GEL375"/>
      <c r="GEM375"/>
      <c r="GEN375"/>
      <c r="GEO375"/>
      <c r="GEP375"/>
      <c r="GEQ375"/>
      <c r="GER375"/>
      <c r="GES375"/>
      <c r="GET375"/>
      <c r="GEU375"/>
      <c r="GEV375"/>
      <c r="GEW375"/>
      <c r="GEX375"/>
      <c r="GEY375"/>
      <c r="GEZ375"/>
      <c r="GFA375"/>
      <c r="GFB375"/>
      <c r="GFC375"/>
      <c r="GFD375"/>
      <c r="GFE375"/>
      <c r="GFF375"/>
      <c r="GFG375"/>
      <c r="GFH375"/>
      <c r="GFI375"/>
      <c r="GFJ375"/>
      <c r="GFK375"/>
      <c r="GFL375"/>
      <c r="GFM375"/>
      <c r="GFN375"/>
      <c r="GFO375"/>
      <c r="GFP375"/>
      <c r="GFQ375"/>
      <c r="GFR375"/>
      <c r="GFS375"/>
      <c r="GFT375"/>
      <c r="GFU375"/>
      <c r="GFV375"/>
      <c r="GFW375"/>
      <c r="GFX375"/>
      <c r="GFY375"/>
      <c r="GFZ375"/>
      <c r="GGA375"/>
      <c r="GGB375"/>
      <c r="GGC375"/>
      <c r="GGD375"/>
      <c r="GGE375"/>
      <c r="GGF375"/>
      <c r="GGG375"/>
      <c r="GGH375"/>
      <c r="GGI375"/>
      <c r="GGJ375"/>
      <c r="GGK375"/>
      <c r="GGL375"/>
      <c r="GGM375"/>
      <c r="GGN375"/>
      <c r="GGO375"/>
      <c r="GGP375"/>
      <c r="GGQ375"/>
      <c r="GGR375"/>
      <c r="GGS375"/>
      <c r="GGT375"/>
      <c r="GGU375"/>
      <c r="GGV375"/>
      <c r="GGW375"/>
      <c r="GGX375"/>
      <c r="GGY375"/>
      <c r="GGZ375"/>
      <c r="GHA375"/>
      <c r="GHB375"/>
      <c r="GHC375"/>
      <c r="GHD375"/>
      <c r="GHE375"/>
      <c r="GHF375"/>
      <c r="GHG375"/>
      <c r="GHH375"/>
      <c r="GHI375"/>
      <c r="GHJ375"/>
      <c r="GHK375"/>
      <c r="GHL375"/>
      <c r="GHM375"/>
      <c r="GHN375"/>
      <c r="GHO375"/>
      <c r="GHP375"/>
      <c r="GHQ375"/>
      <c r="GHR375"/>
      <c r="GHS375"/>
      <c r="GHT375"/>
      <c r="GHU375"/>
      <c r="GHV375"/>
      <c r="GHW375"/>
      <c r="GHX375"/>
      <c r="GHY375"/>
      <c r="GHZ375"/>
      <c r="GIA375"/>
      <c r="GIB375"/>
      <c r="GIC375"/>
      <c r="GID375"/>
      <c r="GIE375"/>
      <c r="GIF375"/>
      <c r="GIG375"/>
      <c r="GIH375"/>
      <c r="GII375"/>
      <c r="GIJ375"/>
      <c r="GIK375"/>
      <c r="GIL375"/>
      <c r="GIM375"/>
      <c r="GIN375"/>
      <c r="GIO375"/>
      <c r="GIP375"/>
      <c r="GIQ375"/>
      <c r="GIR375"/>
      <c r="GIS375"/>
      <c r="GIT375"/>
      <c r="GIU375"/>
      <c r="GIV375"/>
      <c r="GIW375"/>
      <c r="GIX375"/>
      <c r="GIY375"/>
      <c r="GIZ375"/>
      <c r="GJA375"/>
      <c r="GJB375"/>
      <c r="GJC375"/>
      <c r="GJD375"/>
      <c r="GJE375"/>
      <c r="GJF375"/>
      <c r="GJG375"/>
      <c r="GJH375"/>
      <c r="GJI375"/>
      <c r="GJJ375"/>
      <c r="GJK375"/>
      <c r="GJL375"/>
      <c r="GJM375"/>
      <c r="GJN375"/>
      <c r="GJO375"/>
      <c r="GJP375"/>
      <c r="GJQ375"/>
      <c r="GJR375"/>
      <c r="GJS375"/>
      <c r="GJT375"/>
      <c r="GJU375"/>
      <c r="GJV375"/>
      <c r="GJW375"/>
      <c r="GJX375"/>
      <c r="GJY375"/>
      <c r="GJZ375"/>
      <c r="GKA375"/>
      <c r="GKB375"/>
      <c r="GKC375"/>
      <c r="GKD375"/>
      <c r="GKE375"/>
      <c r="GKF375"/>
      <c r="GKG375"/>
      <c r="GKH375"/>
      <c r="GKI375"/>
      <c r="GKJ375"/>
      <c r="GKK375"/>
      <c r="GKL375"/>
      <c r="GKM375"/>
      <c r="GKN375"/>
      <c r="GKO375"/>
      <c r="GKP375"/>
      <c r="GKQ375"/>
      <c r="GKR375"/>
      <c r="GKS375"/>
      <c r="GKT375"/>
      <c r="GKU375"/>
      <c r="GKV375"/>
      <c r="GKW375"/>
      <c r="GKX375"/>
      <c r="GKY375"/>
      <c r="GKZ375"/>
      <c r="GLA375"/>
      <c r="GLB375"/>
      <c r="GLC375"/>
      <c r="GLD375"/>
      <c r="GLE375"/>
      <c r="GLF375"/>
      <c r="GLG375"/>
      <c r="GLH375"/>
      <c r="GLI375"/>
      <c r="GLJ375"/>
      <c r="GLK375"/>
      <c r="GLL375"/>
      <c r="GLM375"/>
      <c r="GLN375"/>
      <c r="GLO375"/>
      <c r="GLP375"/>
      <c r="GLQ375"/>
      <c r="GLR375"/>
      <c r="GLS375"/>
      <c r="GLT375"/>
      <c r="GLU375"/>
      <c r="GLV375"/>
      <c r="GLW375"/>
      <c r="GLX375"/>
      <c r="GLY375"/>
      <c r="GLZ375"/>
      <c r="GMA375"/>
      <c r="GMB375"/>
      <c r="GMC375"/>
      <c r="GMD375"/>
      <c r="GME375"/>
      <c r="GMF375"/>
      <c r="GMG375"/>
      <c r="GMH375"/>
      <c r="GMI375"/>
      <c r="GMJ375"/>
      <c r="GMK375"/>
      <c r="GML375"/>
      <c r="GMM375"/>
      <c r="GMN375"/>
      <c r="GMO375"/>
      <c r="GMP375"/>
      <c r="GMQ375"/>
      <c r="GMR375"/>
      <c r="GMS375"/>
      <c r="GMT375"/>
      <c r="GMU375"/>
      <c r="GMV375"/>
      <c r="GMW375"/>
      <c r="GMX375"/>
      <c r="GMY375"/>
      <c r="GMZ375"/>
      <c r="GNA375"/>
      <c r="GNB375"/>
      <c r="GNC375"/>
      <c r="GND375"/>
      <c r="GNE375"/>
      <c r="GNF375"/>
      <c r="GNG375"/>
      <c r="GNH375"/>
      <c r="GNI375"/>
      <c r="GNJ375"/>
      <c r="GNK375"/>
      <c r="GNL375"/>
      <c r="GNM375"/>
      <c r="GNN375"/>
      <c r="GNO375"/>
      <c r="GNP375"/>
      <c r="GNQ375"/>
      <c r="GNR375"/>
      <c r="GNS375"/>
      <c r="GNT375"/>
      <c r="GNU375"/>
      <c r="GNV375"/>
      <c r="GNW375"/>
      <c r="GNX375"/>
      <c r="GNY375"/>
      <c r="GNZ375"/>
      <c r="GOA375"/>
      <c r="GOB375"/>
      <c r="GOC375"/>
      <c r="GOD375"/>
      <c r="GOE375"/>
      <c r="GOF375"/>
      <c r="GOG375"/>
      <c r="GOH375"/>
      <c r="GOI375"/>
      <c r="GOJ375"/>
      <c r="GOK375"/>
      <c r="GOL375"/>
      <c r="GOM375"/>
      <c r="GON375"/>
      <c r="GOO375"/>
      <c r="GOP375"/>
      <c r="GOQ375"/>
      <c r="GOR375"/>
      <c r="GOS375"/>
      <c r="GOT375"/>
      <c r="GOU375"/>
      <c r="GOV375"/>
      <c r="GOW375"/>
      <c r="GOX375"/>
      <c r="GOY375"/>
      <c r="GOZ375"/>
      <c r="GPA375"/>
      <c r="GPB375"/>
      <c r="GPC375"/>
      <c r="GPD375"/>
      <c r="GPE375"/>
      <c r="GPF375"/>
      <c r="GPG375"/>
      <c r="GPH375"/>
      <c r="GPI375"/>
      <c r="GPJ375"/>
      <c r="GPK375"/>
      <c r="GPL375"/>
      <c r="GPM375"/>
      <c r="GPN375"/>
      <c r="GPO375"/>
      <c r="GPP375"/>
      <c r="GPQ375"/>
      <c r="GPR375"/>
      <c r="GPS375"/>
      <c r="GPT375"/>
      <c r="GPU375"/>
      <c r="GPV375"/>
      <c r="GPW375"/>
      <c r="GPX375"/>
      <c r="GPY375"/>
      <c r="GPZ375"/>
      <c r="GQA375"/>
      <c r="GQB375"/>
      <c r="GQC375"/>
      <c r="GQD375"/>
      <c r="GQE375"/>
      <c r="GQF375"/>
      <c r="GQG375"/>
      <c r="GQH375"/>
      <c r="GQI375"/>
      <c r="GQJ375"/>
      <c r="GQK375"/>
      <c r="GQL375"/>
      <c r="GQM375"/>
      <c r="GQN375"/>
      <c r="GQO375"/>
      <c r="GQP375"/>
      <c r="GQQ375"/>
      <c r="GQR375"/>
      <c r="GQS375"/>
      <c r="GQT375"/>
      <c r="GQU375"/>
      <c r="GQV375"/>
      <c r="GQW375"/>
      <c r="GQX375"/>
      <c r="GQY375"/>
      <c r="GQZ375"/>
      <c r="GRA375"/>
      <c r="GRB375"/>
      <c r="GRC375"/>
      <c r="GRD375"/>
      <c r="GRE375"/>
      <c r="GRF375"/>
      <c r="GRG375"/>
      <c r="GRH375"/>
      <c r="GRI375"/>
      <c r="GRJ375"/>
      <c r="GRK375"/>
      <c r="GRL375"/>
      <c r="GRM375"/>
      <c r="GRN375"/>
      <c r="GRO375"/>
      <c r="GRP375"/>
      <c r="GRQ375"/>
      <c r="GRR375"/>
      <c r="GRS375"/>
      <c r="GRT375"/>
      <c r="GRU375"/>
      <c r="GRV375"/>
      <c r="GRW375"/>
      <c r="GRX375"/>
      <c r="GRY375"/>
      <c r="GRZ375"/>
      <c r="GSA375"/>
      <c r="GSB375"/>
      <c r="GSC375"/>
      <c r="GSD375"/>
      <c r="GSE375"/>
      <c r="GSF375"/>
      <c r="GSG375"/>
      <c r="GSH375"/>
      <c r="GSI375"/>
      <c r="GSJ375"/>
      <c r="GSK375"/>
      <c r="GSL375"/>
      <c r="GSM375"/>
      <c r="GSN375"/>
      <c r="GSO375"/>
      <c r="GSP375"/>
      <c r="GSQ375"/>
      <c r="GSR375"/>
      <c r="GSS375"/>
      <c r="GST375"/>
      <c r="GSU375"/>
      <c r="GSV375"/>
      <c r="GSW375"/>
      <c r="GSX375"/>
      <c r="GSY375"/>
      <c r="GSZ375"/>
      <c r="GTA375"/>
      <c r="GTB375"/>
      <c r="GTC375"/>
      <c r="GTD375"/>
      <c r="GTE375"/>
      <c r="GTF375"/>
      <c r="GTG375"/>
      <c r="GTH375"/>
      <c r="GTI375"/>
      <c r="GTJ375"/>
      <c r="GTK375"/>
      <c r="GTL375"/>
      <c r="GTM375"/>
      <c r="GTN375"/>
      <c r="GTO375"/>
      <c r="GTP375"/>
      <c r="GTQ375"/>
      <c r="GTR375"/>
      <c r="GTS375"/>
      <c r="GTT375"/>
      <c r="GTU375"/>
      <c r="GTV375"/>
      <c r="GTW375"/>
      <c r="GTX375"/>
      <c r="GTY375"/>
      <c r="GTZ375"/>
      <c r="GUA375"/>
      <c r="GUB375"/>
      <c r="GUC375"/>
      <c r="GUD375"/>
      <c r="GUE375"/>
      <c r="GUF375"/>
      <c r="GUG375"/>
      <c r="GUH375"/>
      <c r="GUI375"/>
      <c r="GUJ375"/>
      <c r="GUK375"/>
      <c r="GUL375"/>
      <c r="GUM375"/>
      <c r="GUN375"/>
      <c r="GUO375"/>
      <c r="GUP375"/>
      <c r="GUQ375"/>
      <c r="GUR375"/>
      <c r="GUS375"/>
      <c r="GUT375"/>
      <c r="GUU375"/>
      <c r="GUV375"/>
      <c r="GUW375"/>
      <c r="GUX375"/>
      <c r="GUY375"/>
      <c r="GUZ375"/>
      <c r="GVA375"/>
      <c r="GVB375"/>
      <c r="GVC375"/>
      <c r="GVD375"/>
      <c r="GVE375"/>
      <c r="GVF375"/>
      <c r="GVG375"/>
      <c r="GVH375"/>
      <c r="GVI375"/>
      <c r="GVJ375"/>
      <c r="GVK375"/>
      <c r="GVL375"/>
      <c r="GVM375"/>
      <c r="GVN375"/>
      <c r="GVO375"/>
      <c r="GVP375"/>
      <c r="GVQ375"/>
      <c r="GVR375"/>
      <c r="GVS375"/>
      <c r="GVT375"/>
      <c r="GVU375"/>
      <c r="GVV375"/>
      <c r="GVW375"/>
      <c r="GVX375"/>
      <c r="GVY375"/>
      <c r="GVZ375"/>
      <c r="GWA375"/>
      <c r="GWB375"/>
      <c r="GWC375"/>
      <c r="GWD375"/>
      <c r="GWE375"/>
      <c r="GWF375"/>
      <c r="GWG375"/>
      <c r="GWH375"/>
      <c r="GWI375"/>
      <c r="GWJ375"/>
      <c r="GWK375"/>
      <c r="GWL375"/>
      <c r="GWM375"/>
      <c r="GWN375"/>
      <c r="GWO375"/>
      <c r="GWP375"/>
      <c r="GWQ375"/>
      <c r="GWR375"/>
      <c r="GWS375"/>
      <c r="GWT375"/>
      <c r="GWU375"/>
      <c r="GWV375"/>
      <c r="GWW375"/>
      <c r="GWX375"/>
      <c r="GWY375"/>
      <c r="GWZ375"/>
      <c r="GXA375"/>
      <c r="GXB375"/>
      <c r="GXC375"/>
      <c r="GXD375"/>
      <c r="GXE375"/>
      <c r="GXF375"/>
      <c r="GXG375"/>
      <c r="GXH375"/>
      <c r="GXI375"/>
      <c r="GXJ375"/>
      <c r="GXK375"/>
      <c r="GXL375"/>
      <c r="GXM375"/>
      <c r="GXN375"/>
      <c r="GXO375"/>
      <c r="GXP375"/>
      <c r="GXQ375"/>
      <c r="GXR375"/>
      <c r="GXS375"/>
      <c r="GXT375"/>
      <c r="GXU375"/>
      <c r="GXV375"/>
      <c r="GXW375"/>
      <c r="GXX375"/>
      <c r="GXY375"/>
      <c r="GXZ375"/>
      <c r="GYA375"/>
      <c r="GYB375"/>
      <c r="GYC375"/>
      <c r="GYD375"/>
      <c r="GYE375"/>
      <c r="GYF375"/>
      <c r="GYG375"/>
      <c r="GYH375"/>
      <c r="GYI375"/>
      <c r="GYJ375"/>
      <c r="GYK375"/>
      <c r="GYL375"/>
      <c r="GYM375"/>
      <c r="GYN375"/>
      <c r="GYO375"/>
      <c r="GYP375"/>
      <c r="GYQ375"/>
      <c r="GYR375"/>
      <c r="GYS375"/>
      <c r="GYT375"/>
      <c r="GYU375"/>
      <c r="GYV375"/>
      <c r="GYW375"/>
      <c r="GYX375"/>
      <c r="GYY375"/>
      <c r="GYZ375"/>
      <c r="GZA375"/>
      <c r="GZB375"/>
      <c r="GZC375"/>
      <c r="GZD375"/>
      <c r="GZE375"/>
      <c r="GZF375"/>
      <c r="GZG375"/>
      <c r="GZH375"/>
      <c r="GZI375"/>
      <c r="GZJ375"/>
      <c r="GZK375"/>
      <c r="GZL375"/>
      <c r="GZM375"/>
      <c r="GZN375"/>
      <c r="GZO375"/>
      <c r="GZP375"/>
      <c r="GZQ375"/>
      <c r="GZR375"/>
      <c r="GZS375"/>
      <c r="GZT375"/>
      <c r="GZU375"/>
      <c r="GZV375"/>
      <c r="GZW375"/>
      <c r="GZX375"/>
      <c r="GZY375"/>
      <c r="GZZ375"/>
      <c r="HAA375"/>
      <c r="HAB375"/>
      <c r="HAC375"/>
      <c r="HAD375"/>
      <c r="HAE375"/>
      <c r="HAF375"/>
      <c r="HAG375"/>
      <c r="HAH375"/>
      <c r="HAI375"/>
      <c r="HAJ375"/>
      <c r="HAK375"/>
      <c r="HAL375"/>
      <c r="HAM375"/>
      <c r="HAN375"/>
      <c r="HAO375"/>
      <c r="HAP375"/>
      <c r="HAQ375"/>
      <c r="HAR375"/>
      <c r="HAS375"/>
      <c r="HAT375"/>
      <c r="HAU375"/>
      <c r="HAV375"/>
      <c r="HAW375"/>
      <c r="HAX375"/>
      <c r="HAY375"/>
      <c r="HAZ375"/>
      <c r="HBA375"/>
      <c r="HBB375"/>
      <c r="HBC375"/>
      <c r="HBD375"/>
      <c r="HBE375"/>
      <c r="HBF375"/>
      <c r="HBG375"/>
      <c r="HBH375"/>
      <c r="HBI375"/>
      <c r="HBJ375"/>
      <c r="HBK375"/>
      <c r="HBL375"/>
      <c r="HBM375"/>
      <c r="HBN375"/>
      <c r="HBO375"/>
      <c r="HBP375"/>
      <c r="HBQ375"/>
      <c r="HBR375"/>
      <c r="HBS375"/>
      <c r="HBT375"/>
      <c r="HBU375"/>
      <c r="HBV375"/>
      <c r="HBW375"/>
      <c r="HBX375"/>
      <c r="HBY375"/>
      <c r="HBZ375"/>
      <c r="HCA375"/>
      <c r="HCB375"/>
      <c r="HCC375"/>
      <c r="HCD375"/>
      <c r="HCE375"/>
      <c r="HCF375"/>
      <c r="HCG375"/>
      <c r="HCH375"/>
      <c r="HCI375"/>
      <c r="HCJ375"/>
      <c r="HCK375"/>
      <c r="HCL375"/>
      <c r="HCM375"/>
      <c r="HCN375"/>
      <c r="HCO375"/>
      <c r="HCP375"/>
      <c r="HCQ375"/>
      <c r="HCR375"/>
      <c r="HCS375"/>
      <c r="HCT375"/>
      <c r="HCU375"/>
      <c r="HCV375"/>
      <c r="HCW375"/>
      <c r="HCX375"/>
      <c r="HCY375"/>
      <c r="HCZ375"/>
      <c r="HDA375"/>
      <c r="HDB375"/>
      <c r="HDC375"/>
      <c r="HDD375"/>
      <c r="HDE375"/>
      <c r="HDF375"/>
      <c r="HDG375"/>
      <c r="HDH375"/>
      <c r="HDI375"/>
      <c r="HDJ375"/>
      <c r="HDK375"/>
      <c r="HDL375"/>
      <c r="HDM375"/>
      <c r="HDN375"/>
      <c r="HDO375"/>
      <c r="HDP375"/>
      <c r="HDQ375"/>
      <c r="HDR375"/>
      <c r="HDS375"/>
      <c r="HDT375"/>
      <c r="HDU375"/>
      <c r="HDV375"/>
      <c r="HDW375"/>
      <c r="HDX375"/>
      <c r="HDY375"/>
      <c r="HDZ375"/>
      <c r="HEA375"/>
      <c r="HEB375"/>
      <c r="HEC375"/>
      <c r="HED375"/>
      <c r="HEE375"/>
      <c r="HEF375"/>
      <c r="HEG375"/>
      <c r="HEH375"/>
      <c r="HEI375"/>
      <c r="HEJ375"/>
      <c r="HEK375"/>
      <c r="HEL375"/>
      <c r="HEM375"/>
      <c r="HEN375"/>
      <c r="HEO375"/>
      <c r="HEP375"/>
      <c r="HEQ375"/>
      <c r="HER375"/>
      <c r="HES375"/>
      <c r="HET375"/>
      <c r="HEU375"/>
      <c r="HEV375"/>
      <c r="HEW375"/>
      <c r="HEX375"/>
      <c r="HEY375"/>
      <c r="HEZ375"/>
      <c r="HFA375"/>
      <c r="HFB375"/>
      <c r="HFC375"/>
      <c r="HFD375"/>
      <c r="HFE375"/>
      <c r="HFF375"/>
      <c r="HFG375"/>
      <c r="HFH375"/>
      <c r="HFI375"/>
      <c r="HFJ375"/>
      <c r="HFK375"/>
      <c r="HFL375"/>
      <c r="HFM375"/>
      <c r="HFN375"/>
      <c r="HFO375"/>
      <c r="HFP375"/>
      <c r="HFQ375"/>
      <c r="HFR375"/>
      <c r="HFS375"/>
      <c r="HFT375"/>
      <c r="HFU375"/>
      <c r="HFV375"/>
      <c r="HFW375"/>
      <c r="HFX375"/>
      <c r="HFY375"/>
      <c r="HFZ375"/>
      <c r="HGA375"/>
      <c r="HGB375"/>
      <c r="HGC375"/>
      <c r="HGD375"/>
      <c r="HGE375"/>
      <c r="HGF375"/>
      <c r="HGG375"/>
      <c r="HGH375"/>
      <c r="HGI375"/>
      <c r="HGJ375"/>
      <c r="HGK375"/>
      <c r="HGL375"/>
      <c r="HGM375"/>
      <c r="HGN375"/>
      <c r="HGO375"/>
      <c r="HGP375"/>
      <c r="HGQ375"/>
      <c r="HGR375"/>
      <c r="HGS375"/>
      <c r="HGT375"/>
      <c r="HGU375"/>
      <c r="HGV375"/>
      <c r="HGW375"/>
      <c r="HGX375"/>
      <c r="HGY375"/>
      <c r="HGZ375"/>
      <c r="HHA375"/>
      <c r="HHB375"/>
      <c r="HHC375"/>
      <c r="HHD375"/>
      <c r="HHE375"/>
      <c r="HHF375"/>
      <c r="HHG375"/>
      <c r="HHH375"/>
      <c r="HHI375"/>
      <c r="HHJ375"/>
      <c r="HHK375"/>
      <c r="HHL375"/>
      <c r="HHM375"/>
      <c r="HHN375"/>
      <c r="HHO375"/>
      <c r="HHP375"/>
      <c r="HHQ375"/>
      <c r="HHR375"/>
      <c r="HHS375"/>
      <c r="HHT375"/>
      <c r="HHU375"/>
      <c r="HHV375"/>
      <c r="HHW375"/>
      <c r="HHX375"/>
      <c r="HHY375"/>
      <c r="HHZ375"/>
      <c r="HIA375"/>
      <c r="HIB375"/>
      <c r="HIC375"/>
      <c r="HID375"/>
      <c r="HIE375"/>
      <c r="HIF375"/>
      <c r="HIG375"/>
      <c r="HIH375"/>
      <c r="HII375"/>
      <c r="HIJ375"/>
      <c r="HIK375"/>
      <c r="HIL375"/>
      <c r="HIM375"/>
      <c r="HIN375"/>
      <c r="HIO375"/>
      <c r="HIP375"/>
      <c r="HIQ375"/>
      <c r="HIR375"/>
      <c r="HIS375"/>
      <c r="HIT375"/>
      <c r="HIU375"/>
      <c r="HIV375"/>
      <c r="HIW375"/>
      <c r="HIX375"/>
      <c r="HIY375"/>
      <c r="HIZ375"/>
      <c r="HJA375"/>
      <c r="HJB375"/>
      <c r="HJC375"/>
      <c r="HJD375"/>
      <c r="HJE375"/>
      <c r="HJF375"/>
      <c r="HJG375"/>
      <c r="HJH375"/>
      <c r="HJI375"/>
      <c r="HJJ375"/>
      <c r="HJK375"/>
      <c r="HJL375"/>
      <c r="HJM375"/>
      <c r="HJN375"/>
      <c r="HJO375"/>
      <c r="HJP375"/>
      <c r="HJQ375"/>
      <c r="HJR375"/>
      <c r="HJS375"/>
      <c r="HJT375"/>
      <c r="HJU375"/>
      <c r="HJV375"/>
      <c r="HJW375"/>
      <c r="HJX375"/>
      <c r="HJY375"/>
      <c r="HJZ375"/>
      <c r="HKA375"/>
      <c r="HKB375"/>
      <c r="HKC375"/>
      <c r="HKD375"/>
      <c r="HKE375"/>
      <c r="HKF375"/>
      <c r="HKG375"/>
      <c r="HKH375"/>
      <c r="HKI375"/>
      <c r="HKJ375"/>
      <c r="HKK375"/>
      <c r="HKL375"/>
      <c r="HKM375"/>
      <c r="HKN375"/>
      <c r="HKO375"/>
      <c r="HKP375"/>
      <c r="HKQ375"/>
      <c r="HKR375"/>
      <c r="HKS375"/>
      <c r="HKT375"/>
      <c r="HKU375"/>
      <c r="HKV375"/>
      <c r="HKW375"/>
      <c r="HKX375"/>
      <c r="HKY375"/>
      <c r="HKZ375"/>
      <c r="HLA375"/>
      <c r="HLB375"/>
      <c r="HLC375"/>
      <c r="HLD375"/>
      <c r="HLE375"/>
      <c r="HLF375"/>
      <c r="HLG375"/>
      <c r="HLH375"/>
      <c r="HLI375"/>
      <c r="HLJ375"/>
      <c r="HLK375"/>
      <c r="HLL375"/>
      <c r="HLM375"/>
      <c r="HLN375"/>
      <c r="HLO375"/>
      <c r="HLP375"/>
      <c r="HLQ375"/>
      <c r="HLR375"/>
      <c r="HLS375"/>
      <c r="HLT375"/>
      <c r="HLU375"/>
      <c r="HLV375"/>
      <c r="HLW375"/>
      <c r="HLX375"/>
      <c r="HLY375"/>
      <c r="HLZ375"/>
      <c r="HMA375"/>
      <c r="HMB375"/>
      <c r="HMC375"/>
      <c r="HMD375"/>
      <c r="HME375"/>
      <c r="HMF375"/>
      <c r="HMG375"/>
      <c r="HMH375"/>
      <c r="HMI375"/>
      <c r="HMJ375"/>
      <c r="HMK375"/>
      <c r="HML375"/>
      <c r="HMM375"/>
      <c r="HMN375"/>
      <c r="HMO375"/>
      <c r="HMP375"/>
      <c r="HMQ375"/>
      <c r="HMR375"/>
      <c r="HMS375"/>
      <c r="HMT375"/>
      <c r="HMU375"/>
      <c r="HMV375"/>
      <c r="HMW375"/>
      <c r="HMX375"/>
      <c r="HMY375"/>
      <c r="HMZ375"/>
      <c r="HNA375"/>
      <c r="HNB375"/>
      <c r="HNC375"/>
      <c r="HND375"/>
      <c r="HNE375"/>
      <c r="HNF375"/>
      <c r="HNG375"/>
      <c r="HNH375"/>
      <c r="HNI375"/>
      <c r="HNJ375"/>
      <c r="HNK375"/>
      <c r="HNL375"/>
      <c r="HNM375"/>
      <c r="HNN375"/>
      <c r="HNO375"/>
      <c r="HNP375"/>
      <c r="HNQ375"/>
      <c r="HNR375"/>
      <c r="HNS375"/>
      <c r="HNT375"/>
      <c r="HNU375"/>
      <c r="HNV375"/>
      <c r="HNW375"/>
      <c r="HNX375"/>
      <c r="HNY375"/>
      <c r="HNZ375"/>
      <c r="HOA375"/>
      <c r="HOB375"/>
      <c r="HOC375"/>
      <c r="HOD375"/>
      <c r="HOE375"/>
      <c r="HOF375"/>
      <c r="HOG375"/>
      <c r="HOH375"/>
      <c r="HOI375"/>
      <c r="HOJ375"/>
      <c r="HOK375"/>
      <c r="HOL375"/>
      <c r="HOM375"/>
      <c r="HON375"/>
      <c r="HOO375"/>
      <c r="HOP375"/>
      <c r="HOQ375"/>
      <c r="HOR375"/>
      <c r="HOS375"/>
      <c r="HOT375"/>
      <c r="HOU375"/>
      <c r="HOV375"/>
      <c r="HOW375"/>
      <c r="HOX375"/>
      <c r="HOY375"/>
      <c r="HOZ375"/>
      <c r="HPA375"/>
      <c r="HPB375"/>
      <c r="HPC375"/>
      <c r="HPD375"/>
      <c r="HPE375"/>
      <c r="HPF375"/>
      <c r="HPG375"/>
      <c r="HPH375"/>
      <c r="HPI375"/>
      <c r="HPJ375"/>
      <c r="HPK375"/>
      <c r="HPL375"/>
      <c r="HPM375"/>
      <c r="HPN375"/>
      <c r="HPO375"/>
      <c r="HPP375"/>
      <c r="HPQ375"/>
      <c r="HPR375"/>
      <c r="HPS375"/>
      <c r="HPT375"/>
      <c r="HPU375"/>
      <c r="HPV375"/>
      <c r="HPW375"/>
      <c r="HPX375"/>
      <c r="HPY375"/>
      <c r="HPZ375"/>
      <c r="HQA375"/>
      <c r="HQB375"/>
      <c r="HQC375"/>
      <c r="HQD375"/>
      <c r="HQE375"/>
      <c r="HQF375"/>
      <c r="HQG375"/>
      <c r="HQH375"/>
      <c r="HQI375"/>
      <c r="HQJ375"/>
      <c r="HQK375"/>
      <c r="HQL375"/>
      <c r="HQM375"/>
      <c r="HQN375"/>
      <c r="HQO375"/>
      <c r="HQP375"/>
      <c r="HQQ375"/>
      <c r="HQR375"/>
      <c r="HQS375"/>
      <c r="HQT375"/>
      <c r="HQU375"/>
      <c r="HQV375"/>
      <c r="HQW375"/>
      <c r="HQX375"/>
      <c r="HQY375"/>
      <c r="HQZ375"/>
      <c r="HRA375"/>
      <c r="HRB375"/>
      <c r="HRC375"/>
      <c r="HRD375"/>
      <c r="HRE375"/>
      <c r="HRF375"/>
      <c r="HRG375"/>
      <c r="HRH375"/>
      <c r="HRI375"/>
      <c r="HRJ375"/>
      <c r="HRK375"/>
      <c r="HRL375"/>
      <c r="HRM375"/>
      <c r="HRN375"/>
      <c r="HRO375"/>
      <c r="HRP375"/>
      <c r="HRQ375"/>
      <c r="HRR375"/>
      <c r="HRS375"/>
      <c r="HRT375"/>
      <c r="HRU375"/>
      <c r="HRV375"/>
      <c r="HRW375"/>
      <c r="HRX375"/>
      <c r="HRY375"/>
      <c r="HRZ375"/>
      <c r="HSA375"/>
      <c r="HSB375"/>
      <c r="HSC375"/>
      <c r="HSD375"/>
      <c r="HSE375"/>
      <c r="HSF375"/>
      <c r="HSG375"/>
      <c r="HSH375"/>
      <c r="HSI375"/>
      <c r="HSJ375"/>
      <c r="HSK375"/>
      <c r="HSL375"/>
      <c r="HSM375"/>
      <c r="HSN375"/>
      <c r="HSO375"/>
      <c r="HSP375"/>
      <c r="HSQ375"/>
      <c r="HSR375"/>
      <c r="HSS375"/>
      <c r="HST375"/>
      <c r="HSU375"/>
      <c r="HSV375"/>
      <c r="HSW375"/>
      <c r="HSX375"/>
      <c r="HSY375"/>
      <c r="HSZ375"/>
      <c r="HTA375"/>
      <c r="HTB375"/>
      <c r="HTC375"/>
      <c r="HTD375"/>
      <c r="HTE375"/>
      <c r="HTF375"/>
      <c r="HTG375"/>
      <c r="HTH375"/>
      <c r="HTI375"/>
      <c r="HTJ375"/>
      <c r="HTK375"/>
      <c r="HTL375"/>
      <c r="HTM375"/>
      <c r="HTN375"/>
      <c r="HTO375"/>
      <c r="HTP375"/>
      <c r="HTQ375"/>
      <c r="HTR375"/>
      <c r="HTS375"/>
      <c r="HTT375"/>
      <c r="HTU375"/>
      <c r="HTV375"/>
      <c r="HTW375"/>
      <c r="HTX375"/>
      <c r="HTY375"/>
      <c r="HTZ375"/>
      <c r="HUA375"/>
      <c r="HUB375"/>
      <c r="HUC375"/>
      <c r="HUD375"/>
      <c r="HUE375"/>
      <c r="HUF375"/>
      <c r="HUG375"/>
      <c r="HUH375"/>
      <c r="HUI375"/>
      <c r="HUJ375"/>
      <c r="HUK375"/>
      <c r="HUL375"/>
      <c r="HUM375"/>
      <c r="HUN375"/>
      <c r="HUO375"/>
      <c r="HUP375"/>
      <c r="HUQ375"/>
      <c r="HUR375"/>
      <c r="HUS375"/>
      <c r="HUT375"/>
      <c r="HUU375"/>
      <c r="HUV375"/>
      <c r="HUW375"/>
      <c r="HUX375"/>
      <c r="HUY375"/>
      <c r="HUZ375"/>
      <c r="HVA375"/>
      <c r="HVB375"/>
      <c r="HVC375"/>
      <c r="HVD375"/>
      <c r="HVE375"/>
      <c r="HVF375"/>
      <c r="HVG375"/>
      <c r="HVH375"/>
      <c r="HVI375"/>
      <c r="HVJ375"/>
      <c r="HVK375"/>
      <c r="HVL375"/>
      <c r="HVM375"/>
      <c r="HVN375"/>
      <c r="HVO375"/>
      <c r="HVP375"/>
      <c r="HVQ375"/>
      <c r="HVR375"/>
      <c r="HVS375"/>
      <c r="HVT375"/>
      <c r="HVU375"/>
      <c r="HVV375"/>
      <c r="HVW375"/>
      <c r="HVX375"/>
      <c r="HVY375"/>
      <c r="HVZ375"/>
      <c r="HWA375"/>
      <c r="HWB375"/>
      <c r="HWC375"/>
      <c r="HWD375"/>
      <c r="HWE375"/>
      <c r="HWF375"/>
      <c r="HWG375"/>
      <c r="HWH375"/>
      <c r="HWI375"/>
      <c r="HWJ375"/>
      <c r="HWK375"/>
      <c r="HWL375"/>
      <c r="HWM375"/>
      <c r="HWN375"/>
      <c r="HWO375"/>
      <c r="HWP375"/>
      <c r="HWQ375"/>
      <c r="HWR375"/>
      <c r="HWS375"/>
      <c r="HWT375"/>
      <c r="HWU375"/>
      <c r="HWV375"/>
      <c r="HWW375"/>
      <c r="HWX375"/>
      <c r="HWY375"/>
      <c r="HWZ375"/>
      <c r="HXA375"/>
      <c r="HXB375"/>
      <c r="HXC375"/>
      <c r="HXD375"/>
      <c r="HXE375"/>
      <c r="HXF375"/>
      <c r="HXG375"/>
      <c r="HXH375"/>
      <c r="HXI375"/>
      <c r="HXJ375"/>
      <c r="HXK375"/>
      <c r="HXL375"/>
      <c r="HXM375"/>
      <c r="HXN375"/>
      <c r="HXO375"/>
      <c r="HXP375"/>
      <c r="HXQ375"/>
      <c r="HXR375"/>
      <c r="HXS375"/>
      <c r="HXT375"/>
      <c r="HXU375"/>
      <c r="HXV375"/>
      <c r="HXW375"/>
      <c r="HXX375"/>
      <c r="HXY375"/>
      <c r="HXZ375"/>
      <c r="HYA375"/>
      <c r="HYB375"/>
      <c r="HYC375"/>
      <c r="HYD375"/>
      <c r="HYE375"/>
      <c r="HYF375"/>
      <c r="HYG375"/>
      <c r="HYH375"/>
      <c r="HYI375"/>
      <c r="HYJ375"/>
      <c r="HYK375"/>
      <c r="HYL375"/>
      <c r="HYM375"/>
      <c r="HYN375"/>
      <c r="HYO375"/>
      <c r="HYP375"/>
      <c r="HYQ375"/>
      <c r="HYR375"/>
      <c r="HYS375"/>
      <c r="HYT375"/>
      <c r="HYU375"/>
      <c r="HYV375"/>
      <c r="HYW375"/>
      <c r="HYX375"/>
      <c r="HYY375"/>
      <c r="HYZ375"/>
      <c r="HZA375"/>
      <c r="HZB375"/>
      <c r="HZC375"/>
      <c r="HZD375"/>
      <c r="HZE375"/>
      <c r="HZF375"/>
      <c r="HZG375"/>
      <c r="HZH375"/>
      <c r="HZI375"/>
      <c r="HZJ375"/>
      <c r="HZK375"/>
      <c r="HZL375"/>
      <c r="HZM375"/>
      <c r="HZN375"/>
      <c r="HZO375"/>
      <c r="HZP375"/>
      <c r="HZQ375"/>
      <c r="HZR375"/>
      <c r="HZS375"/>
      <c r="HZT375"/>
      <c r="HZU375"/>
      <c r="HZV375"/>
      <c r="HZW375"/>
      <c r="HZX375"/>
      <c r="HZY375"/>
      <c r="HZZ375"/>
      <c r="IAA375"/>
      <c r="IAB375"/>
      <c r="IAC375"/>
      <c r="IAD375"/>
      <c r="IAE375"/>
      <c r="IAF375"/>
      <c r="IAG375"/>
      <c r="IAH375"/>
      <c r="IAI375"/>
      <c r="IAJ375"/>
      <c r="IAK375"/>
      <c r="IAL375"/>
      <c r="IAM375"/>
      <c r="IAN375"/>
      <c r="IAO375"/>
      <c r="IAP375"/>
      <c r="IAQ375"/>
      <c r="IAR375"/>
      <c r="IAS375"/>
      <c r="IAT375"/>
      <c r="IAU375"/>
      <c r="IAV375"/>
      <c r="IAW375"/>
      <c r="IAX375"/>
      <c r="IAY375"/>
      <c r="IAZ375"/>
      <c r="IBA375"/>
      <c r="IBB375"/>
      <c r="IBC375"/>
      <c r="IBD375"/>
      <c r="IBE375"/>
      <c r="IBF375"/>
      <c r="IBG375"/>
      <c r="IBH375"/>
      <c r="IBI375"/>
      <c r="IBJ375"/>
      <c r="IBK375"/>
      <c r="IBL375"/>
      <c r="IBM375"/>
      <c r="IBN375"/>
      <c r="IBO375"/>
      <c r="IBP375"/>
      <c r="IBQ375"/>
      <c r="IBR375"/>
      <c r="IBS375"/>
      <c r="IBT375"/>
      <c r="IBU375"/>
      <c r="IBV375"/>
      <c r="IBW375"/>
      <c r="IBX375"/>
      <c r="IBY375"/>
      <c r="IBZ375"/>
      <c r="ICA375"/>
      <c r="ICB375"/>
      <c r="ICC375"/>
      <c r="ICD375"/>
      <c r="ICE375"/>
      <c r="ICF375"/>
      <c r="ICG375"/>
      <c r="ICH375"/>
      <c r="ICI375"/>
      <c r="ICJ375"/>
      <c r="ICK375"/>
      <c r="ICL375"/>
      <c r="ICM375"/>
      <c r="ICN375"/>
      <c r="ICO375"/>
      <c r="ICP375"/>
      <c r="ICQ375"/>
      <c r="ICR375"/>
      <c r="ICS375"/>
      <c r="ICT375"/>
      <c r="ICU375"/>
      <c r="ICV375"/>
      <c r="ICW375"/>
      <c r="ICX375"/>
      <c r="ICY375"/>
      <c r="ICZ375"/>
      <c r="IDA375"/>
      <c r="IDB375"/>
      <c r="IDC375"/>
      <c r="IDD375"/>
      <c r="IDE375"/>
      <c r="IDF375"/>
      <c r="IDG375"/>
      <c r="IDH375"/>
      <c r="IDI375"/>
      <c r="IDJ375"/>
      <c r="IDK375"/>
      <c r="IDL375"/>
      <c r="IDM375"/>
      <c r="IDN375"/>
      <c r="IDO375"/>
      <c r="IDP375"/>
      <c r="IDQ375"/>
      <c r="IDR375"/>
      <c r="IDS375"/>
      <c r="IDT375"/>
      <c r="IDU375"/>
      <c r="IDV375"/>
      <c r="IDW375"/>
      <c r="IDX375"/>
      <c r="IDY375"/>
      <c r="IDZ375"/>
      <c r="IEA375"/>
      <c r="IEB375"/>
      <c r="IEC375"/>
      <c r="IED375"/>
      <c r="IEE375"/>
      <c r="IEF375"/>
      <c r="IEG375"/>
      <c r="IEH375"/>
      <c r="IEI375"/>
      <c r="IEJ375"/>
      <c r="IEK375"/>
      <c r="IEL375"/>
      <c r="IEM375"/>
      <c r="IEN375"/>
      <c r="IEO375"/>
      <c r="IEP375"/>
      <c r="IEQ375"/>
      <c r="IER375"/>
      <c r="IES375"/>
      <c r="IET375"/>
      <c r="IEU375"/>
      <c r="IEV375"/>
      <c r="IEW375"/>
      <c r="IEX375"/>
      <c r="IEY375"/>
      <c r="IEZ375"/>
      <c r="IFA375"/>
      <c r="IFB375"/>
      <c r="IFC375"/>
      <c r="IFD375"/>
      <c r="IFE375"/>
      <c r="IFF375"/>
      <c r="IFG375"/>
      <c r="IFH375"/>
      <c r="IFI375"/>
      <c r="IFJ375"/>
      <c r="IFK375"/>
      <c r="IFL375"/>
      <c r="IFM375"/>
      <c r="IFN375"/>
      <c r="IFO375"/>
      <c r="IFP375"/>
      <c r="IFQ375"/>
      <c r="IFR375"/>
      <c r="IFS375"/>
      <c r="IFT375"/>
      <c r="IFU375"/>
      <c r="IFV375"/>
      <c r="IFW375"/>
      <c r="IFX375"/>
      <c r="IFY375"/>
      <c r="IFZ375"/>
      <c r="IGA375"/>
      <c r="IGB375"/>
      <c r="IGC375"/>
      <c r="IGD375"/>
      <c r="IGE375"/>
      <c r="IGF375"/>
      <c r="IGG375"/>
      <c r="IGH375"/>
      <c r="IGI375"/>
      <c r="IGJ375"/>
      <c r="IGK375"/>
      <c r="IGL375"/>
      <c r="IGM375"/>
      <c r="IGN375"/>
      <c r="IGO375"/>
      <c r="IGP375"/>
      <c r="IGQ375"/>
      <c r="IGR375"/>
      <c r="IGS375"/>
      <c r="IGT375"/>
      <c r="IGU375"/>
      <c r="IGV375"/>
      <c r="IGW375"/>
      <c r="IGX375"/>
      <c r="IGY375"/>
      <c r="IGZ375"/>
      <c r="IHA375"/>
      <c r="IHB375"/>
      <c r="IHC375"/>
      <c r="IHD375"/>
      <c r="IHE375"/>
      <c r="IHF375"/>
      <c r="IHG375"/>
      <c r="IHH375"/>
      <c r="IHI375"/>
      <c r="IHJ375"/>
      <c r="IHK375"/>
      <c r="IHL375"/>
      <c r="IHM375"/>
      <c r="IHN375"/>
      <c r="IHO375"/>
      <c r="IHP375"/>
      <c r="IHQ375"/>
      <c r="IHR375"/>
      <c r="IHS375"/>
      <c r="IHT375"/>
      <c r="IHU375"/>
      <c r="IHV375"/>
      <c r="IHW375"/>
      <c r="IHX375"/>
      <c r="IHY375"/>
      <c r="IHZ375"/>
      <c r="IIA375"/>
      <c r="IIB375"/>
      <c r="IIC375"/>
      <c r="IID375"/>
      <c r="IIE375"/>
      <c r="IIF375"/>
      <c r="IIG375"/>
      <c r="IIH375"/>
      <c r="III375"/>
      <c r="IIJ375"/>
      <c r="IIK375"/>
      <c r="IIL375"/>
      <c r="IIM375"/>
      <c r="IIN375"/>
      <c r="IIO375"/>
      <c r="IIP375"/>
      <c r="IIQ375"/>
      <c r="IIR375"/>
      <c r="IIS375"/>
      <c r="IIT375"/>
      <c r="IIU375"/>
      <c r="IIV375"/>
      <c r="IIW375"/>
      <c r="IIX375"/>
      <c r="IIY375"/>
      <c r="IIZ375"/>
      <c r="IJA375"/>
      <c r="IJB375"/>
      <c r="IJC375"/>
      <c r="IJD375"/>
      <c r="IJE375"/>
      <c r="IJF375"/>
      <c r="IJG375"/>
      <c r="IJH375"/>
      <c r="IJI375"/>
      <c r="IJJ375"/>
      <c r="IJK375"/>
      <c r="IJL375"/>
      <c r="IJM375"/>
      <c r="IJN375"/>
      <c r="IJO375"/>
      <c r="IJP375"/>
      <c r="IJQ375"/>
      <c r="IJR375"/>
      <c r="IJS375"/>
      <c r="IJT375"/>
      <c r="IJU375"/>
      <c r="IJV375"/>
      <c r="IJW375"/>
      <c r="IJX375"/>
      <c r="IJY375"/>
      <c r="IJZ375"/>
      <c r="IKA375"/>
      <c r="IKB375"/>
      <c r="IKC375"/>
      <c r="IKD375"/>
      <c r="IKE375"/>
      <c r="IKF375"/>
      <c r="IKG375"/>
      <c r="IKH375"/>
      <c r="IKI375"/>
      <c r="IKJ375"/>
      <c r="IKK375"/>
      <c r="IKL375"/>
      <c r="IKM375"/>
      <c r="IKN375"/>
      <c r="IKO375"/>
      <c r="IKP375"/>
      <c r="IKQ375"/>
      <c r="IKR375"/>
      <c r="IKS375"/>
      <c r="IKT375"/>
      <c r="IKU375"/>
      <c r="IKV375"/>
      <c r="IKW375"/>
      <c r="IKX375"/>
      <c r="IKY375"/>
      <c r="IKZ375"/>
      <c r="ILA375"/>
      <c r="ILB375"/>
      <c r="ILC375"/>
      <c r="ILD375"/>
      <c r="ILE375"/>
      <c r="ILF375"/>
      <c r="ILG375"/>
      <c r="ILH375"/>
      <c r="ILI375"/>
      <c r="ILJ375"/>
      <c r="ILK375"/>
      <c r="ILL375"/>
      <c r="ILM375"/>
      <c r="ILN375"/>
      <c r="ILO375"/>
      <c r="ILP375"/>
      <c r="ILQ375"/>
      <c r="ILR375"/>
      <c r="ILS375"/>
      <c r="ILT375"/>
      <c r="ILU375"/>
      <c r="ILV375"/>
      <c r="ILW375"/>
      <c r="ILX375"/>
      <c r="ILY375"/>
      <c r="ILZ375"/>
      <c r="IMA375"/>
      <c r="IMB375"/>
      <c r="IMC375"/>
      <c r="IMD375"/>
      <c r="IME375"/>
      <c r="IMF375"/>
      <c r="IMG375"/>
      <c r="IMH375"/>
      <c r="IMI375"/>
      <c r="IMJ375"/>
      <c r="IMK375"/>
      <c r="IML375"/>
      <c r="IMM375"/>
      <c r="IMN375"/>
      <c r="IMO375"/>
      <c r="IMP375"/>
      <c r="IMQ375"/>
      <c r="IMR375"/>
      <c r="IMS375"/>
      <c r="IMT375"/>
      <c r="IMU375"/>
      <c r="IMV375"/>
      <c r="IMW375"/>
      <c r="IMX375"/>
      <c r="IMY375"/>
      <c r="IMZ375"/>
      <c r="INA375"/>
      <c r="INB375"/>
      <c r="INC375"/>
      <c r="IND375"/>
      <c r="INE375"/>
      <c r="INF375"/>
      <c r="ING375"/>
      <c r="INH375"/>
      <c r="INI375"/>
      <c r="INJ375"/>
      <c r="INK375"/>
      <c r="INL375"/>
      <c r="INM375"/>
      <c r="INN375"/>
      <c r="INO375"/>
      <c r="INP375"/>
      <c r="INQ375"/>
      <c r="INR375"/>
      <c r="INS375"/>
      <c r="INT375"/>
      <c r="INU375"/>
      <c r="INV375"/>
      <c r="INW375"/>
      <c r="INX375"/>
      <c r="INY375"/>
      <c r="INZ375"/>
      <c r="IOA375"/>
      <c r="IOB375"/>
      <c r="IOC375"/>
      <c r="IOD375"/>
      <c r="IOE375"/>
      <c r="IOF375"/>
      <c r="IOG375"/>
      <c r="IOH375"/>
      <c r="IOI375"/>
      <c r="IOJ375"/>
      <c r="IOK375"/>
      <c r="IOL375"/>
      <c r="IOM375"/>
      <c r="ION375"/>
      <c r="IOO375"/>
      <c r="IOP375"/>
      <c r="IOQ375"/>
      <c r="IOR375"/>
      <c r="IOS375"/>
      <c r="IOT375"/>
      <c r="IOU375"/>
      <c r="IOV375"/>
      <c r="IOW375"/>
      <c r="IOX375"/>
      <c r="IOY375"/>
      <c r="IOZ375"/>
      <c r="IPA375"/>
      <c r="IPB375"/>
      <c r="IPC375"/>
      <c r="IPD375"/>
      <c r="IPE375"/>
      <c r="IPF375"/>
      <c r="IPG375"/>
      <c r="IPH375"/>
      <c r="IPI375"/>
      <c r="IPJ375"/>
      <c r="IPK375"/>
      <c r="IPL375"/>
      <c r="IPM375"/>
      <c r="IPN375"/>
      <c r="IPO375"/>
      <c r="IPP375"/>
      <c r="IPQ375"/>
      <c r="IPR375"/>
      <c r="IPS375"/>
      <c r="IPT375"/>
      <c r="IPU375"/>
      <c r="IPV375"/>
      <c r="IPW375"/>
      <c r="IPX375"/>
      <c r="IPY375"/>
      <c r="IPZ375"/>
      <c r="IQA375"/>
      <c r="IQB375"/>
      <c r="IQC375"/>
      <c r="IQD375"/>
      <c r="IQE375"/>
      <c r="IQF375"/>
      <c r="IQG375"/>
      <c r="IQH375"/>
      <c r="IQI375"/>
      <c r="IQJ375"/>
      <c r="IQK375"/>
      <c r="IQL375"/>
      <c r="IQM375"/>
      <c r="IQN375"/>
      <c r="IQO375"/>
      <c r="IQP375"/>
      <c r="IQQ375"/>
      <c r="IQR375"/>
      <c r="IQS375"/>
      <c r="IQT375"/>
      <c r="IQU375"/>
      <c r="IQV375"/>
      <c r="IQW375"/>
      <c r="IQX375"/>
      <c r="IQY375"/>
      <c r="IQZ375"/>
      <c r="IRA375"/>
      <c r="IRB375"/>
      <c r="IRC375"/>
      <c r="IRD375"/>
      <c r="IRE375"/>
      <c r="IRF375"/>
      <c r="IRG375"/>
      <c r="IRH375"/>
      <c r="IRI375"/>
      <c r="IRJ375"/>
      <c r="IRK375"/>
      <c r="IRL375"/>
      <c r="IRM375"/>
      <c r="IRN375"/>
      <c r="IRO375"/>
      <c r="IRP375"/>
      <c r="IRQ375"/>
      <c r="IRR375"/>
      <c r="IRS375"/>
      <c r="IRT375"/>
      <c r="IRU375"/>
      <c r="IRV375"/>
      <c r="IRW375"/>
      <c r="IRX375"/>
      <c r="IRY375"/>
      <c r="IRZ375"/>
      <c r="ISA375"/>
      <c r="ISB375"/>
      <c r="ISC375"/>
      <c r="ISD375"/>
      <c r="ISE375"/>
      <c r="ISF375"/>
      <c r="ISG375"/>
      <c r="ISH375"/>
      <c r="ISI375"/>
      <c r="ISJ375"/>
      <c r="ISK375"/>
      <c r="ISL375"/>
      <c r="ISM375"/>
      <c r="ISN375"/>
      <c r="ISO375"/>
      <c r="ISP375"/>
      <c r="ISQ375"/>
      <c r="ISR375"/>
      <c r="ISS375"/>
      <c r="IST375"/>
      <c r="ISU375"/>
      <c r="ISV375"/>
      <c r="ISW375"/>
      <c r="ISX375"/>
      <c r="ISY375"/>
      <c r="ISZ375"/>
      <c r="ITA375"/>
      <c r="ITB375"/>
      <c r="ITC375"/>
      <c r="ITD375"/>
      <c r="ITE375"/>
      <c r="ITF375"/>
      <c r="ITG375"/>
      <c r="ITH375"/>
      <c r="ITI375"/>
      <c r="ITJ375"/>
      <c r="ITK375"/>
      <c r="ITL375"/>
      <c r="ITM375"/>
      <c r="ITN375"/>
      <c r="ITO375"/>
      <c r="ITP375"/>
      <c r="ITQ375"/>
      <c r="ITR375"/>
      <c r="ITS375"/>
      <c r="ITT375"/>
      <c r="ITU375"/>
      <c r="ITV375"/>
      <c r="ITW375"/>
      <c r="ITX375"/>
      <c r="ITY375"/>
      <c r="ITZ375"/>
      <c r="IUA375"/>
      <c r="IUB375"/>
      <c r="IUC375"/>
      <c r="IUD375"/>
      <c r="IUE375"/>
      <c r="IUF375"/>
      <c r="IUG375"/>
      <c r="IUH375"/>
      <c r="IUI375"/>
      <c r="IUJ375"/>
      <c r="IUK375"/>
      <c r="IUL375"/>
      <c r="IUM375"/>
      <c r="IUN375"/>
      <c r="IUO375"/>
      <c r="IUP375"/>
      <c r="IUQ375"/>
      <c r="IUR375"/>
      <c r="IUS375"/>
      <c r="IUT375"/>
      <c r="IUU375"/>
      <c r="IUV375"/>
      <c r="IUW375"/>
      <c r="IUX375"/>
      <c r="IUY375"/>
      <c r="IUZ375"/>
      <c r="IVA375"/>
      <c r="IVB375"/>
      <c r="IVC375"/>
      <c r="IVD375"/>
      <c r="IVE375"/>
      <c r="IVF375"/>
      <c r="IVG375"/>
      <c r="IVH375"/>
      <c r="IVI375"/>
      <c r="IVJ375"/>
      <c r="IVK375"/>
      <c r="IVL375"/>
      <c r="IVM375"/>
      <c r="IVN375"/>
      <c r="IVO375"/>
      <c r="IVP375"/>
      <c r="IVQ375"/>
      <c r="IVR375"/>
      <c r="IVS375"/>
      <c r="IVT375"/>
      <c r="IVU375"/>
      <c r="IVV375"/>
      <c r="IVW375"/>
      <c r="IVX375"/>
      <c r="IVY375"/>
      <c r="IVZ375"/>
      <c r="IWA375"/>
      <c r="IWB375"/>
      <c r="IWC375"/>
      <c r="IWD375"/>
      <c r="IWE375"/>
      <c r="IWF375"/>
      <c r="IWG375"/>
      <c r="IWH375"/>
      <c r="IWI375"/>
      <c r="IWJ375"/>
      <c r="IWK375"/>
      <c r="IWL375"/>
      <c r="IWM375"/>
      <c r="IWN375"/>
      <c r="IWO375"/>
      <c r="IWP375"/>
      <c r="IWQ375"/>
      <c r="IWR375"/>
      <c r="IWS375"/>
      <c r="IWT375"/>
      <c r="IWU375"/>
      <c r="IWV375"/>
      <c r="IWW375"/>
      <c r="IWX375"/>
      <c r="IWY375"/>
      <c r="IWZ375"/>
      <c r="IXA375"/>
      <c r="IXB375"/>
      <c r="IXC375"/>
      <c r="IXD375"/>
      <c r="IXE375"/>
      <c r="IXF375"/>
      <c r="IXG375"/>
      <c r="IXH375"/>
      <c r="IXI375"/>
      <c r="IXJ375"/>
      <c r="IXK375"/>
      <c r="IXL375"/>
      <c r="IXM375"/>
      <c r="IXN375"/>
      <c r="IXO375"/>
      <c r="IXP375"/>
      <c r="IXQ375"/>
      <c r="IXR375"/>
      <c r="IXS375"/>
      <c r="IXT375"/>
      <c r="IXU375"/>
      <c r="IXV375"/>
      <c r="IXW375"/>
      <c r="IXX375"/>
      <c r="IXY375"/>
      <c r="IXZ375"/>
      <c r="IYA375"/>
      <c r="IYB375"/>
      <c r="IYC375"/>
      <c r="IYD375"/>
      <c r="IYE375"/>
      <c r="IYF375"/>
      <c r="IYG375"/>
      <c r="IYH375"/>
      <c r="IYI375"/>
      <c r="IYJ375"/>
      <c r="IYK375"/>
      <c r="IYL375"/>
      <c r="IYM375"/>
      <c r="IYN375"/>
      <c r="IYO375"/>
      <c r="IYP375"/>
      <c r="IYQ375"/>
      <c r="IYR375"/>
      <c r="IYS375"/>
      <c r="IYT375"/>
      <c r="IYU375"/>
      <c r="IYV375"/>
      <c r="IYW375"/>
      <c r="IYX375"/>
      <c r="IYY375"/>
      <c r="IYZ375"/>
      <c r="IZA375"/>
      <c r="IZB375"/>
      <c r="IZC375"/>
      <c r="IZD375"/>
      <c r="IZE375"/>
      <c r="IZF375"/>
      <c r="IZG375"/>
      <c r="IZH375"/>
      <c r="IZI375"/>
      <c r="IZJ375"/>
      <c r="IZK375"/>
      <c r="IZL375"/>
      <c r="IZM375"/>
      <c r="IZN375"/>
      <c r="IZO375"/>
      <c r="IZP375"/>
      <c r="IZQ375"/>
      <c r="IZR375"/>
      <c r="IZS375"/>
      <c r="IZT375"/>
      <c r="IZU375"/>
      <c r="IZV375"/>
      <c r="IZW375"/>
      <c r="IZX375"/>
      <c r="IZY375"/>
      <c r="IZZ375"/>
      <c r="JAA375"/>
      <c r="JAB375"/>
      <c r="JAC375"/>
      <c r="JAD375"/>
      <c r="JAE375"/>
      <c r="JAF375"/>
      <c r="JAG375"/>
      <c r="JAH375"/>
      <c r="JAI375"/>
      <c r="JAJ375"/>
      <c r="JAK375"/>
      <c r="JAL375"/>
      <c r="JAM375"/>
      <c r="JAN375"/>
      <c r="JAO375"/>
      <c r="JAP375"/>
      <c r="JAQ375"/>
      <c r="JAR375"/>
      <c r="JAS375"/>
      <c r="JAT375"/>
      <c r="JAU375"/>
      <c r="JAV375"/>
      <c r="JAW375"/>
      <c r="JAX375"/>
      <c r="JAY375"/>
      <c r="JAZ375"/>
      <c r="JBA375"/>
      <c r="JBB375"/>
      <c r="JBC375"/>
      <c r="JBD375"/>
      <c r="JBE375"/>
      <c r="JBF375"/>
      <c r="JBG375"/>
      <c r="JBH375"/>
      <c r="JBI375"/>
      <c r="JBJ375"/>
      <c r="JBK375"/>
      <c r="JBL375"/>
      <c r="JBM375"/>
      <c r="JBN375"/>
      <c r="JBO375"/>
      <c r="JBP375"/>
      <c r="JBQ375"/>
      <c r="JBR375"/>
      <c r="JBS375"/>
      <c r="JBT375"/>
      <c r="JBU375"/>
      <c r="JBV375"/>
      <c r="JBW375"/>
      <c r="JBX375"/>
      <c r="JBY375"/>
      <c r="JBZ375"/>
      <c r="JCA375"/>
      <c r="JCB375"/>
      <c r="JCC375"/>
      <c r="JCD375"/>
      <c r="JCE375"/>
      <c r="JCF375"/>
      <c r="JCG375"/>
      <c r="JCH375"/>
      <c r="JCI375"/>
      <c r="JCJ375"/>
      <c r="JCK375"/>
      <c r="JCL375"/>
      <c r="JCM375"/>
      <c r="JCN375"/>
      <c r="JCO375"/>
      <c r="JCP375"/>
      <c r="JCQ375"/>
      <c r="JCR375"/>
      <c r="JCS375"/>
      <c r="JCT375"/>
      <c r="JCU375"/>
      <c r="JCV375"/>
      <c r="JCW375"/>
      <c r="JCX375"/>
      <c r="JCY375"/>
      <c r="JCZ375"/>
      <c r="JDA375"/>
      <c r="JDB375"/>
      <c r="JDC375"/>
      <c r="JDD375"/>
      <c r="JDE375"/>
      <c r="JDF375"/>
      <c r="JDG375"/>
      <c r="JDH375"/>
      <c r="JDI375"/>
      <c r="JDJ375"/>
      <c r="JDK375"/>
      <c r="JDL375"/>
      <c r="JDM375"/>
      <c r="JDN375"/>
      <c r="JDO375"/>
      <c r="JDP375"/>
      <c r="JDQ375"/>
      <c r="JDR375"/>
      <c r="JDS375"/>
      <c r="JDT375"/>
      <c r="JDU375"/>
      <c r="JDV375"/>
      <c r="JDW375"/>
      <c r="JDX375"/>
      <c r="JDY375"/>
      <c r="JDZ375"/>
      <c r="JEA375"/>
      <c r="JEB375"/>
      <c r="JEC375"/>
      <c r="JED375"/>
      <c r="JEE375"/>
      <c r="JEF375"/>
      <c r="JEG375"/>
      <c r="JEH375"/>
      <c r="JEI375"/>
      <c r="JEJ375"/>
      <c r="JEK375"/>
      <c r="JEL375"/>
      <c r="JEM375"/>
      <c r="JEN375"/>
      <c r="JEO375"/>
      <c r="JEP375"/>
      <c r="JEQ375"/>
      <c r="JER375"/>
      <c r="JES375"/>
      <c r="JET375"/>
      <c r="JEU375"/>
      <c r="JEV375"/>
      <c r="JEW375"/>
      <c r="JEX375"/>
      <c r="JEY375"/>
      <c r="JEZ375"/>
      <c r="JFA375"/>
      <c r="JFB375"/>
      <c r="JFC375"/>
      <c r="JFD375"/>
      <c r="JFE375"/>
      <c r="JFF375"/>
      <c r="JFG375"/>
      <c r="JFH375"/>
      <c r="JFI375"/>
      <c r="JFJ375"/>
      <c r="JFK375"/>
      <c r="JFL375"/>
      <c r="JFM375"/>
      <c r="JFN375"/>
      <c r="JFO375"/>
      <c r="JFP375"/>
      <c r="JFQ375"/>
      <c r="JFR375"/>
      <c r="JFS375"/>
      <c r="JFT375"/>
      <c r="JFU375"/>
      <c r="JFV375"/>
      <c r="JFW375"/>
      <c r="JFX375"/>
      <c r="JFY375"/>
      <c r="JFZ375"/>
      <c r="JGA375"/>
      <c r="JGB375"/>
      <c r="JGC375"/>
      <c r="JGD375"/>
      <c r="JGE375"/>
      <c r="JGF375"/>
      <c r="JGG375"/>
      <c r="JGH375"/>
      <c r="JGI375"/>
      <c r="JGJ375"/>
      <c r="JGK375"/>
      <c r="JGL375"/>
      <c r="JGM375"/>
      <c r="JGN375"/>
      <c r="JGO375"/>
      <c r="JGP375"/>
      <c r="JGQ375"/>
      <c r="JGR375"/>
      <c r="JGS375"/>
      <c r="JGT375"/>
      <c r="JGU375"/>
      <c r="JGV375"/>
      <c r="JGW375"/>
      <c r="JGX375"/>
      <c r="JGY375"/>
      <c r="JGZ375"/>
      <c r="JHA375"/>
      <c r="JHB375"/>
      <c r="JHC375"/>
      <c r="JHD375"/>
      <c r="JHE375"/>
      <c r="JHF375"/>
      <c r="JHG375"/>
      <c r="JHH375"/>
      <c r="JHI375"/>
      <c r="JHJ375"/>
      <c r="JHK375"/>
      <c r="JHL375"/>
      <c r="JHM375"/>
      <c r="JHN375"/>
      <c r="JHO375"/>
      <c r="JHP375"/>
      <c r="JHQ375"/>
      <c r="JHR375"/>
      <c r="JHS375"/>
      <c r="JHT375"/>
      <c r="JHU375"/>
      <c r="JHV375"/>
      <c r="JHW375"/>
      <c r="JHX375"/>
      <c r="JHY375"/>
      <c r="JHZ375"/>
      <c r="JIA375"/>
      <c r="JIB375"/>
      <c r="JIC375"/>
      <c r="JID375"/>
      <c r="JIE375"/>
      <c r="JIF375"/>
      <c r="JIG375"/>
      <c r="JIH375"/>
      <c r="JII375"/>
      <c r="JIJ375"/>
      <c r="JIK375"/>
      <c r="JIL375"/>
      <c r="JIM375"/>
      <c r="JIN375"/>
      <c r="JIO375"/>
      <c r="JIP375"/>
      <c r="JIQ375"/>
      <c r="JIR375"/>
      <c r="JIS375"/>
      <c r="JIT375"/>
      <c r="JIU375"/>
      <c r="JIV375"/>
      <c r="JIW375"/>
      <c r="JIX375"/>
      <c r="JIY375"/>
      <c r="JIZ375"/>
      <c r="JJA375"/>
      <c r="JJB375"/>
      <c r="JJC375"/>
      <c r="JJD375"/>
      <c r="JJE375"/>
      <c r="JJF375"/>
      <c r="JJG375"/>
      <c r="JJH375"/>
      <c r="JJI375"/>
      <c r="JJJ375"/>
      <c r="JJK375"/>
      <c r="JJL375"/>
      <c r="JJM375"/>
      <c r="JJN375"/>
      <c r="JJO375"/>
      <c r="JJP375"/>
      <c r="JJQ375"/>
      <c r="JJR375"/>
      <c r="JJS375"/>
      <c r="JJT375"/>
      <c r="JJU375"/>
      <c r="JJV375"/>
      <c r="JJW375"/>
      <c r="JJX375"/>
      <c r="JJY375"/>
      <c r="JJZ375"/>
      <c r="JKA375"/>
      <c r="JKB375"/>
      <c r="JKC375"/>
      <c r="JKD375"/>
      <c r="JKE375"/>
      <c r="JKF375"/>
      <c r="JKG375"/>
      <c r="JKH375"/>
      <c r="JKI375"/>
      <c r="JKJ375"/>
      <c r="JKK375"/>
      <c r="JKL375"/>
      <c r="JKM375"/>
      <c r="JKN375"/>
      <c r="JKO375"/>
      <c r="JKP375"/>
      <c r="JKQ375"/>
      <c r="JKR375"/>
      <c r="JKS375"/>
      <c r="JKT375"/>
      <c r="JKU375"/>
      <c r="JKV375"/>
      <c r="JKW375"/>
      <c r="JKX375"/>
      <c r="JKY375"/>
      <c r="JKZ375"/>
      <c r="JLA375"/>
      <c r="JLB375"/>
      <c r="JLC375"/>
      <c r="JLD375"/>
      <c r="JLE375"/>
      <c r="JLF375"/>
      <c r="JLG375"/>
      <c r="JLH375"/>
      <c r="JLI375"/>
      <c r="JLJ375"/>
      <c r="JLK375"/>
      <c r="JLL375"/>
      <c r="JLM375"/>
      <c r="JLN375"/>
      <c r="JLO375"/>
      <c r="JLP375"/>
      <c r="JLQ375"/>
      <c r="JLR375"/>
      <c r="JLS375"/>
      <c r="JLT375"/>
      <c r="JLU375"/>
      <c r="JLV375"/>
      <c r="JLW375"/>
      <c r="JLX375"/>
      <c r="JLY375"/>
      <c r="JLZ375"/>
      <c r="JMA375"/>
      <c r="JMB375"/>
      <c r="JMC375"/>
      <c r="JMD375"/>
      <c r="JME375"/>
      <c r="JMF375"/>
      <c r="JMG375"/>
      <c r="JMH375"/>
      <c r="JMI375"/>
      <c r="JMJ375"/>
      <c r="JMK375"/>
      <c r="JML375"/>
      <c r="JMM375"/>
      <c r="JMN375"/>
      <c r="JMO375"/>
      <c r="JMP375"/>
      <c r="JMQ375"/>
      <c r="JMR375"/>
      <c r="JMS375"/>
      <c r="JMT375"/>
      <c r="JMU375"/>
      <c r="JMV375"/>
      <c r="JMW375"/>
      <c r="JMX375"/>
      <c r="JMY375"/>
      <c r="JMZ375"/>
      <c r="JNA375"/>
      <c r="JNB375"/>
      <c r="JNC375"/>
      <c r="JND375"/>
      <c r="JNE375"/>
      <c r="JNF375"/>
      <c r="JNG375"/>
      <c r="JNH375"/>
      <c r="JNI375"/>
      <c r="JNJ375"/>
      <c r="JNK375"/>
      <c r="JNL375"/>
      <c r="JNM375"/>
      <c r="JNN375"/>
      <c r="JNO375"/>
      <c r="JNP375"/>
      <c r="JNQ375"/>
      <c r="JNR375"/>
      <c r="JNS375"/>
      <c r="JNT375"/>
      <c r="JNU375"/>
      <c r="JNV375"/>
      <c r="JNW375"/>
      <c r="JNX375"/>
      <c r="JNY375"/>
      <c r="JNZ375"/>
      <c r="JOA375"/>
      <c r="JOB375"/>
      <c r="JOC375"/>
      <c r="JOD375"/>
      <c r="JOE375"/>
      <c r="JOF375"/>
      <c r="JOG375"/>
      <c r="JOH375"/>
      <c r="JOI375"/>
      <c r="JOJ375"/>
      <c r="JOK375"/>
      <c r="JOL375"/>
      <c r="JOM375"/>
      <c r="JON375"/>
      <c r="JOO375"/>
      <c r="JOP375"/>
      <c r="JOQ375"/>
      <c r="JOR375"/>
      <c r="JOS375"/>
      <c r="JOT375"/>
      <c r="JOU375"/>
      <c r="JOV375"/>
      <c r="JOW375"/>
      <c r="JOX375"/>
      <c r="JOY375"/>
      <c r="JOZ375"/>
      <c r="JPA375"/>
      <c r="JPB375"/>
      <c r="JPC375"/>
      <c r="JPD375"/>
      <c r="JPE375"/>
      <c r="JPF375"/>
      <c r="JPG375"/>
      <c r="JPH375"/>
      <c r="JPI375"/>
      <c r="JPJ375"/>
      <c r="JPK375"/>
      <c r="JPL375"/>
      <c r="JPM375"/>
      <c r="JPN375"/>
      <c r="JPO375"/>
      <c r="JPP375"/>
      <c r="JPQ375"/>
      <c r="JPR375"/>
      <c r="JPS375"/>
      <c r="JPT375"/>
      <c r="JPU375"/>
      <c r="JPV375"/>
      <c r="JPW375"/>
      <c r="JPX375"/>
      <c r="JPY375"/>
      <c r="JPZ375"/>
      <c r="JQA375"/>
      <c r="JQB375"/>
      <c r="JQC375"/>
      <c r="JQD375"/>
      <c r="JQE375"/>
      <c r="JQF375"/>
      <c r="JQG375"/>
      <c r="JQH375"/>
      <c r="JQI375"/>
      <c r="JQJ375"/>
      <c r="JQK375"/>
      <c r="JQL375"/>
      <c r="JQM375"/>
      <c r="JQN375"/>
      <c r="JQO375"/>
      <c r="JQP375"/>
      <c r="JQQ375"/>
      <c r="JQR375"/>
      <c r="JQS375"/>
      <c r="JQT375"/>
      <c r="JQU375"/>
      <c r="JQV375"/>
      <c r="JQW375"/>
      <c r="JQX375"/>
      <c r="JQY375"/>
      <c r="JQZ375"/>
      <c r="JRA375"/>
      <c r="JRB375"/>
      <c r="JRC375"/>
      <c r="JRD375"/>
      <c r="JRE375"/>
      <c r="JRF375"/>
      <c r="JRG375"/>
      <c r="JRH375"/>
      <c r="JRI375"/>
      <c r="JRJ375"/>
      <c r="JRK375"/>
      <c r="JRL375"/>
      <c r="JRM375"/>
      <c r="JRN375"/>
      <c r="JRO375"/>
      <c r="JRP375"/>
      <c r="JRQ375"/>
      <c r="JRR375"/>
      <c r="JRS375"/>
      <c r="JRT375"/>
      <c r="JRU375"/>
      <c r="JRV375"/>
      <c r="JRW375"/>
      <c r="JRX375"/>
      <c r="JRY375"/>
      <c r="JRZ375"/>
      <c r="JSA375"/>
      <c r="JSB375"/>
      <c r="JSC375"/>
      <c r="JSD375"/>
      <c r="JSE375"/>
      <c r="JSF375"/>
      <c r="JSG375"/>
      <c r="JSH375"/>
      <c r="JSI375"/>
      <c r="JSJ375"/>
      <c r="JSK375"/>
      <c r="JSL375"/>
      <c r="JSM375"/>
      <c r="JSN375"/>
      <c r="JSO375"/>
      <c r="JSP375"/>
      <c r="JSQ375"/>
      <c r="JSR375"/>
      <c r="JSS375"/>
      <c r="JST375"/>
      <c r="JSU375"/>
      <c r="JSV375"/>
      <c r="JSW375"/>
      <c r="JSX375"/>
      <c r="JSY375"/>
      <c r="JSZ375"/>
      <c r="JTA375"/>
      <c r="JTB375"/>
      <c r="JTC375"/>
      <c r="JTD375"/>
      <c r="JTE375"/>
      <c r="JTF375"/>
      <c r="JTG375"/>
      <c r="JTH375"/>
      <c r="JTI375"/>
      <c r="JTJ375"/>
      <c r="JTK375"/>
      <c r="JTL375"/>
      <c r="JTM375"/>
      <c r="JTN375"/>
      <c r="JTO375"/>
      <c r="JTP375"/>
      <c r="JTQ375"/>
      <c r="JTR375"/>
      <c r="JTS375"/>
      <c r="JTT375"/>
      <c r="JTU375"/>
      <c r="JTV375"/>
      <c r="JTW375"/>
      <c r="JTX375"/>
      <c r="JTY375"/>
      <c r="JTZ375"/>
      <c r="JUA375"/>
      <c r="JUB375"/>
      <c r="JUC375"/>
      <c r="JUD375"/>
      <c r="JUE375"/>
      <c r="JUF375"/>
      <c r="JUG375"/>
      <c r="JUH375"/>
      <c r="JUI375"/>
      <c r="JUJ375"/>
      <c r="JUK375"/>
      <c r="JUL375"/>
      <c r="JUM375"/>
      <c r="JUN375"/>
      <c r="JUO375"/>
      <c r="JUP375"/>
      <c r="JUQ375"/>
      <c r="JUR375"/>
      <c r="JUS375"/>
      <c r="JUT375"/>
      <c r="JUU375"/>
      <c r="JUV375"/>
      <c r="JUW375"/>
      <c r="JUX375"/>
      <c r="JUY375"/>
      <c r="JUZ375"/>
      <c r="JVA375"/>
      <c r="JVB375"/>
      <c r="JVC375"/>
      <c r="JVD375"/>
      <c r="JVE375"/>
      <c r="JVF375"/>
      <c r="JVG375"/>
      <c r="JVH375"/>
      <c r="JVI375"/>
      <c r="JVJ375"/>
      <c r="JVK375"/>
      <c r="JVL375"/>
      <c r="JVM375"/>
      <c r="JVN375"/>
      <c r="JVO375"/>
      <c r="JVP375"/>
      <c r="JVQ375"/>
      <c r="JVR375"/>
      <c r="JVS375"/>
      <c r="JVT375"/>
      <c r="JVU375"/>
      <c r="JVV375"/>
      <c r="JVW375"/>
      <c r="JVX375"/>
      <c r="JVY375"/>
      <c r="JVZ375"/>
      <c r="JWA375"/>
      <c r="JWB375"/>
      <c r="JWC375"/>
      <c r="JWD375"/>
      <c r="JWE375"/>
      <c r="JWF375"/>
      <c r="JWG375"/>
      <c r="JWH375"/>
      <c r="JWI375"/>
      <c r="JWJ375"/>
      <c r="JWK375"/>
      <c r="JWL375"/>
      <c r="JWM375"/>
      <c r="JWN375"/>
      <c r="JWO375"/>
      <c r="JWP375"/>
      <c r="JWQ375"/>
      <c r="JWR375"/>
      <c r="JWS375"/>
      <c r="JWT375"/>
      <c r="JWU375"/>
      <c r="JWV375"/>
      <c r="JWW375"/>
      <c r="JWX375"/>
      <c r="JWY375"/>
      <c r="JWZ375"/>
      <c r="JXA375"/>
      <c r="JXB375"/>
      <c r="JXC375"/>
      <c r="JXD375"/>
      <c r="JXE375"/>
      <c r="JXF375"/>
      <c r="JXG375"/>
      <c r="JXH375"/>
      <c r="JXI375"/>
      <c r="JXJ375"/>
      <c r="JXK375"/>
      <c r="JXL375"/>
      <c r="JXM375"/>
      <c r="JXN375"/>
      <c r="JXO375"/>
      <c r="JXP375"/>
      <c r="JXQ375"/>
      <c r="JXR375"/>
      <c r="JXS375"/>
      <c r="JXT375"/>
      <c r="JXU375"/>
      <c r="JXV375"/>
      <c r="JXW375"/>
      <c r="JXX375"/>
      <c r="JXY375"/>
      <c r="JXZ375"/>
      <c r="JYA375"/>
      <c r="JYB375"/>
      <c r="JYC375"/>
      <c r="JYD375"/>
      <c r="JYE375"/>
      <c r="JYF375"/>
      <c r="JYG375"/>
      <c r="JYH375"/>
      <c r="JYI375"/>
      <c r="JYJ375"/>
      <c r="JYK375"/>
      <c r="JYL375"/>
      <c r="JYM375"/>
      <c r="JYN375"/>
      <c r="JYO375"/>
      <c r="JYP375"/>
      <c r="JYQ375"/>
      <c r="JYR375"/>
      <c r="JYS375"/>
      <c r="JYT375"/>
      <c r="JYU375"/>
      <c r="JYV375"/>
      <c r="JYW375"/>
      <c r="JYX375"/>
      <c r="JYY375"/>
      <c r="JYZ375"/>
      <c r="JZA375"/>
      <c r="JZB375"/>
      <c r="JZC375"/>
      <c r="JZD375"/>
      <c r="JZE375"/>
      <c r="JZF375"/>
      <c r="JZG375"/>
      <c r="JZH375"/>
      <c r="JZI375"/>
      <c r="JZJ375"/>
      <c r="JZK375"/>
      <c r="JZL375"/>
      <c r="JZM375"/>
      <c r="JZN375"/>
      <c r="JZO375"/>
      <c r="JZP375"/>
      <c r="JZQ375"/>
      <c r="JZR375"/>
      <c r="JZS375"/>
      <c r="JZT375"/>
      <c r="JZU375"/>
      <c r="JZV375"/>
      <c r="JZW375"/>
      <c r="JZX375"/>
      <c r="JZY375"/>
      <c r="JZZ375"/>
      <c r="KAA375"/>
      <c r="KAB375"/>
      <c r="KAC375"/>
      <c r="KAD375"/>
      <c r="KAE375"/>
      <c r="KAF375"/>
      <c r="KAG375"/>
      <c r="KAH375"/>
      <c r="KAI375"/>
      <c r="KAJ375"/>
      <c r="KAK375"/>
      <c r="KAL375"/>
      <c r="KAM375"/>
      <c r="KAN375"/>
      <c r="KAO375"/>
      <c r="KAP375"/>
      <c r="KAQ375"/>
      <c r="KAR375"/>
      <c r="KAS375"/>
      <c r="KAT375"/>
      <c r="KAU375"/>
      <c r="KAV375"/>
      <c r="KAW375"/>
      <c r="KAX375"/>
      <c r="KAY375"/>
      <c r="KAZ375"/>
      <c r="KBA375"/>
      <c r="KBB375"/>
      <c r="KBC375"/>
      <c r="KBD375"/>
      <c r="KBE375"/>
      <c r="KBF375"/>
      <c r="KBG375"/>
      <c r="KBH375"/>
      <c r="KBI375"/>
      <c r="KBJ375"/>
      <c r="KBK375"/>
      <c r="KBL375"/>
      <c r="KBM375"/>
      <c r="KBN375"/>
      <c r="KBO375"/>
      <c r="KBP375"/>
      <c r="KBQ375"/>
      <c r="KBR375"/>
      <c r="KBS375"/>
      <c r="KBT375"/>
      <c r="KBU375"/>
      <c r="KBV375"/>
      <c r="KBW375"/>
      <c r="KBX375"/>
      <c r="KBY375"/>
      <c r="KBZ375"/>
      <c r="KCA375"/>
      <c r="KCB375"/>
      <c r="KCC375"/>
      <c r="KCD375"/>
      <c r="KCE375"/>
      <c r="KCF375"/>
      <c r="KCG375"/>
      <c r="KCH375"/>
      <c r="KCI375"/>
      <c r="KCJ375"/>
      <c r="KCK375"/>
      <c r="KCL375"/>
      <c r="KCM375"/>
      <c r="KCN375"/>
      <c r="KCO375"/>
      <c r="KCP375"/>
      <c r="KCQ375"/>
      <c r="KCR375"/>
      <c r="KCS375"/>
      <c r="KCT375"/>
      <c r="KCU375"/>
      <c r="KCV375"/>
      <c r="KCW375"/>
      <c r="KCX375"/>
      <c r="KCY375"/>
      <c r="KCZ375"/>
      <c r="KDA375"/>
      <c r="KDB375"/>
      <c r="KDC375"/>
      <c r="KDD375"/>
      <c r="KDE375"/>
      <c r="KDF375"/>
      <c r="KDG375"/>
      <c r="KDH375"/>
      <c r="KDI375"/>
      <c r="KDJ375"/>
      <c r="KDK375"/>
      <c r="KDL375"/>
      <c r="KDM375"/>
      <c r="KDN375"/>
      <c r="KDO375"/>
      <c r="KDP375"/>
      <c r="KDQ375"/>
      <c r="KDR375"/>
      <c r="KDS375"/>
      <c r="KDT375"/>
      <c r="KDU375"/>
      <c r="KDV375"/>
      <c r="KDW375"/>
      <c r="KDX375"/>
      <c r="KDY375"/>
      <c r="KDZ375"/>
      <c r="KEA375"/>
      <c r="KEB375"/>
      <c r="KEC375"/>
      <c r="KED375"/>
      <c r="KEE375"/>
      <c r="KEF375"/>
      <c r="KEG375"/>
      <c r="KEH375"/>
      <c r="KEI375"/>
      <c r="KEJ375"/>
      <c r="KEK375"/>
      <c r="KEL375"/>
      <c r="KEM375"/>
      <c r="KEN375"/>
      <c r="KEO375"/>
      <c r="KEP375"/>
      <c r="KEQ375"/>
      <c r="KER375"/>
      <c r="KES375"/>
      <c r="KET375"/>
      <c r="KEU375"/>
      <c r="KEV375"/>
      <c r="KEW375"/>
      <c r="KEX375"/>
      <c r="KEY375"/>
      <c r="KEZ375"/>
      <c r="KFA375"/>
      <c r="KFB375"/>
      <c r="KFC375"/>
      <c r="KFD375"/>
      <c r="KFE375"/>
      <c r="KFF375"/>
      <c r="KFG375"/>
      <c r="KFH375"/>
      <c r="KFI375"/>
      <c r="KFJ375"/>
      <c r="KFK375"/>
      <c r="KFL375"/>
      <c r="KFM375"/>
      <c r="KFN375"/>
      <c r="KFO375"/>
      <c r="KFP375"/>
      <c r="KFQ375"/>
      <c r="KFR375"/>
      <c r="KFS375"/>
      <c r="KFT375"/>
      <c r="KFU375"/>
      <c r="KFV375"/>
      <c r="KFW375"/>
      <c r="KFX375"/>
      <c r="KFY375"/>
      <c r="KFZ375"/>
      <c r="KGA375"/>
      <c r="KGB375"/>
      <c r="KGC375"/>
      <c r="KGD375"/>
      <c r="KGE375"/>
      <c r="KGF375"/>
      <c r="KGG375"/>
      <c r="KGH375"/>
      <c r="KGI375"/>
      <c r="KGJ375"/>
      <c r="KGK375"/>
      <c r="KGL375"/>
      <c r="KGM375"/>
      <c r="KGN375"/>
      <c r="KGO375"/>
      <c r="KGP375"/>
      <c r="KGQ375"/>
      <c r="KGR375"/>
      <c r="KGS375"/>
      <c r="KGT375"/>
      <c r="KGU375"/>
      <c r="KGV375"/>
      <c r="KGW375"/>
      <c r="KGX375"/>
      <c r="KGY375"/>
      <c r="KGZ375"/>
      <c r="KHA375"/>
      <c r="KHB375"/>
      <c r="KHC375"/>
      <c r="KHD375"/>
      <c r="KHE375"/>
      <c r="KHF375"/>
      <c r="KHG375"/>
      <c r="KHH375"/>
      <c r="KHI375"/>
      <c r="KHJ375"/>
      <c r="KHK375"/>
      <c r="KHL375"/>
      <c r="KHM375"/>
      <c r="KHN375"/>
      <c r="KHO375"/>
      <c r="KHP375"/>
      <c r="KHQ375"/>
      <c r="KHR375"/>
      <c r="KHS375"/>
      <c r="KHT375"/>
      <c r="KHU375"/>
      <c r="KHV375"/>
      <c r="KHW375"/>
      <c r="KHX375"/>
      <c r="KHY375"/>
      <c r="KHZ375"/>
      <c r="KIA375"/>
      <c r="KIB375"/>
      <c r="KIC375"/>
      <c r="KID375"/>
      <c r="KIE375"/>
      <c r="KIF375"/>
      <c r="KIG375"/>
      <c r="KIH375"/>
      <c r="KII375"/>
      <c r="KIJ375"/>
      <c r="KIK375"/>
      <c r="KIL375"/>
      <c r="KIM375"/>
      <c r="KIN375"/>
      <c r="KIO375"/>
      <c r="KIP375"/>
      <c r="KIQ375"/>
      <c r="KIR375"/>
      <c r="KIS375"/>
      <c r="KIT375"/>
      <c r="KIU375"/>
      <c r="KIV375"/>
      <c r="KIW375"/>
      <c r="KIX375"/>
      <c r="KIY375"/>
      <c r="KIZ375"/>
      <c r="KJA375"/>
      <c r="KJB375"/>
      <c r="KJC375"/>
      <c r="KJD375"/>
      <c r="KJE375"/>
      <c r="KJF375"/>
      <c r="KJG375"/>
      <c r="KJH375"/>
      <c r="KJI375"/>
      <c r="KJJ375"/>
      <c r="KJK375"/>
      <c r="KJL375"/>
      <c r="KJM375"/>
      <c r="KJN375"/>
      <c r="KJO375"/>
      <c r="KJP375"/>
      <c r="KJQ375"/>
      <c r="KJR375"/>
      <c r="KJS375"/>
      <c r="KJT375"/>
      <c r="KJU375"/>
      <c r="KJV375"/>
      <c r="KJW375"/>
      <c r="KJX375"/>
      <c r="KJY375"/>
      <c r="KJZ375"/>
      <c r="KKA375"/>
      <c r="KKB375"/>
      <c r="KKC375"/>
      <c r="KKD375"/>
      <c r="KKE375"/>
      <c r="KKF375"/>
      <c r="KKG375"/>
      <c r="KKH375"/>
      <c r="KKI375"/>
      <c r="KKJ375"/>
      <c r="KKK375"/>
      <c r="KKL375"/>
      <c r="KKM375"/>
      <c r="KKN375"/>
      <c r="KKO375"/>
      <c r="KKP375"/>
      <c r="KKQ375"/>
      <c r="KKR375"/>
      <c r="KKS375"/>
      <c r="KKT375"/>
      <c r="KKU375"/>
      <c r="KKV375"/>
      <c r="KKW375"/>
      <c r="KKX375"/>
      <c r="KKY375"/>
      <c r="KKZ375"/>
      <c r="KLA375"/>
      <c r="KLB375"/>
      <c r="KLC375"/>
      <c r="KLD375"/>
      <c r="KLE375"/>
      <c r="KLF375"/>
      <c r="KLG375"/>
      <c r="KLH375"/>
      <c r="KLI375"/>
      <c r="KLJ375"/>
      <c r="KLK375"/>
      <c r="KLL375"/>
      <c r="KLM375"/>
      <c r="KLN375"/>
      <c r="KLO375"/>
      <c r="KLP375"/>
      <c r="KLQ375"/>
      <c r="KLR375"/>
      <c r="KLS375"/>
      <c r="KLT375"/>
      <c r="KLU375"/>
      <c r="KLV375"/>
      <c r="KLW375"/>
      <c r="KLX375"/>
      <c r="KLY375"/>
      <c r="KLZ375"/>
      <c r="KMA375"/>
      <c r="KMB375"/>
      <c r="KMC375"/>
      <c r="KMD375"/>
      <c r="KME375"/>
      <c r="KMF375"/>
      <c r="KMG375"/>
      <c r="KMH375"/>
      <c r="KMI375"/>
      <c r="KMJ375"/>
      <c r="KMK375"/>
      <c r="KML375"/>
      <c r="KMM375"/>
      <c r="KMN375"/>
      <c r="KMO375"/>
      <c r="KMP375"/>
      <c r="KMQ375"/>
      <c r="KMR375"/>
      <c r="KMS375"/>
      <c r="KMT375"/>
      <c r="KMU375"/>
      <c r="KMV375"/>
      <c r="KMW375"/>
      <c r="KMX375"/>
      <c r="KMY375"/>
      <c r="KMZ375"/>
      <c r="KNA375"/>
      <c r="KNB375"/>
      <c r="KNC375"/>
      <c r="KND375"/>
      <c r="KNE375"/>
      <c r="KNF375"/>
      <c r="KNG375"/>
      <c r="KNH375"/>
      <c r="KNI375"/>
      <c r="KNJ375"/>
      <c r="KNK375"/>
      <c r="KNL375"/>
      <c r="KNM375"/>
      <c r="KNN375"/>
      <c r="KNO375"/>
      <c r="KNP375"/>
      <c r="KNQ375"/>
      <c r="KNR375"/>
      <c r="KNS375"/>
      <c r="KNT375"/>
      <c r="KNU375"/>
      <c r="KNV375"/>
      <c r="KNW375"/>
      <c r="KNX375"/>
      <c r="KNY375"/>
      <c r="KNZ375"/>
      <c r="KOA375"/>
      <c r="KOB375"/>
      <c r="KOC375"/>
      <c r="KOD375"/>
      <c r="KOE375"/>
      <c r="KOF375"/>
      <c r="KOG375"/>
      <c r="KOH375"/>
      <c r="KOI375"/>
      <c r="KOJ375"/>
      <c r="KOK375"/>
      <c r="KOL375"/>
      <c r="KOM375"/>
      <c r="KON375"/>
      <c r="KOO375"/>
      <c r="KOP375"/>
      <c r="KOQ375"/>
      <c r="KOR375"/>
      <c r="KOS375"/>
      <c r="KOT375"/>
      <c r="KOU375"/>
      <c r="KOV375"/>
      <c r="KOW375"/>
      <c r="KOX375"/>
      <c r="KOY375"/>
      <c r="KOZ375"/>
      <c r="KPA375"/>
      <c r="KPB375"/>
      <c r="KPC375"/>
      <c r="KPD375"/>
      <c r="KPE375"/>
      <c r="KPF375"/>
      <c r="KPG375"/>
      <c r="KPH375"/>
      <c r="KPI375"/>
      <c r="KPJ375"/>
      <c r="KPK375"/>
      <c r="KPL375"/>
      <c r="KPM375"/>
      <c r="KPN375"/>
      <c r="KPO375"/>
      <c r="KPP375"/>
      <c r="KPQ375"/>
      <c r="KPR375"/>
      <c r="KPS375"/>
      <c r="KPT375"/>
      <c r="KPU375"/>
      <c r="KPV375"/>
      <c r="KPW375"/>
      <c r="KPX375"/>
      <c r="KPY375"/>
      <c r="KPZ375"/>
      <c r="KQA375"/>
      <c r="KQB375"/>
      <c r="KQC375"/>
      <c r="KQD375"/>
      <c r="KQE375"/>
      <c r="KQF375"/>
      <c r="KQG375"/>
      <c r="KQH375"/>
      <c r="KQI375"/>
      <c r="KQJ375"/>
      <c r="KQK375"/>
      <c r="KQL375"/>
      <c r="KQM375"/>
      <c r="KQN375"/>
      <c r="KQO375"/>
      <c r="KQP375"/>
      <c r="KQQ375"/>
      <c r="KQR375"/>
      <c r="KQS375"/>
      <c r="KQT375"/>
      <c r="KQU375"/>
      <c r="KQV375"/>
      <c r="KQW375"/>
      <c r="KQX375"/>
      <c r="KQY375"/>
      <c r="KQZ375"/>
      <c r="KRA375"/>
      <c r="KRB375"/>
      <c r="KRC375"/>
      <c r="KRD375"/>
      <c r="KRE375"/>
      <c r="KRF375"/>
      <c r="KRG375"/>
      <c r="KRH375"/>
      <c r="KRI375"/>
      <c r="KRJ375"/>
      <c r="KRK375"/>
      <c r="KRL375"/>
      <c r="KRM375"/>
      <c r="KRN375"/>
      <c r="KRO375"/>
      <c r="KRP375"/>
      <c r="KRQ375"/>
      <c r="KRR375"/>
      <c r="KRS375"/>
      <c r="KRT375"/>
      <c r="KRU375"/>
      <c r="KRV375"/>
      <c r="KRW375"/>
      <c r="KRX375"/>
      <c r="KRY375"/>
      <c r="KRZ375"/>
      <c r="KSA375"/>
      <c r="KSB375"/>
      <c r="KSC375"/>
      <c r="KSD375"/>
      <c r="KSE375"/>
      <c r="KSF375"/>
      <c r="KSG375"/>
      <c r="KSH375"/>
      <c r="KSI375"/>
      <c r="KSJ375"/>
      <c r="KSK375"/>
      <c r="KSL375"/>
      <c r="KSM375"/>
      <c r="KSN375"/>
      <c r="KSO375"/>
      <c r="KSP375"/>
      <c r="KSQ375"/>
      <c r="KSR375"/>
      <c r="KSS375"/>
      <c r="KST375"/>
      <c r="KSU375"/>
      <c r="KSV375"/>
      <c r="KSW375"/>
      <c r="KSX375"/>
      <c r="KSY375"/>
      <c r="KSZ375"/>
      <c r="KTA375"/>
      <c r="KTB375"/>
      <c r="KTC375"/>
      <c r="KTD375"/>
      <c r="KTE375"/>
      <c r="KTF375"/>
      <c r="KTG375"/>
      <c r="KTH375"/>
      <c r="KTI375"/>
      <c r="KTJ375"/>
      <c r="KTK375"/>
      <c r="KTL375"/>
      <c r="KTM375"/>
      <c r="KTN375"/>
      <c r="KTO375"/>
      <c r="KTP375"/>
      <c r="KTQ375"/>
      <c r="KTR375"/>
      <c r="KTS375"/>
      <c r="KTT375"/>
      <c r="KTU375"/>
      <c r="KTV375"/>
      <c r="KTW375"/>
      <c r="KTX375"/>
      <c r="KTY375"/>
      <c r="KTZ375"/>
      <c r="KUA375"/>
      <c r="KUB375"/>
      <c r="KUC375"/>
      <c r="KUD375"/>
      <c r="KUE375"/>
      <c r="KUF375"/>
      <c r="KUG375"/>
      <c r="KUH375"/>
      <c r="KUI375"/>
      <c r="KUJ375"/>
      <c r="KUK375"/>
      <c r="KUL375"/>
      <c r="KUM375"/>
      <c r="KUN375"/>
      <c r="KUO375"/>
      <c r="KUP375"/>
      <c r="KUQ375"/>
      <c r="KUR375"/>
      <c r="KUS375"/>
      <c r="KUT375"/>
      <c r="KUU375"/>
      <c r="KUV375"/>
      <c r="KUW375"/>
      <c r="KUX375"/>
      <c r="KUY375"/>
      <c r="KUZ375"/>
      <c r="KVA375"/>
      <c r="KVB375"/>
      <c r="KVC375"/>
      <c r="KVD375"/>
      <c r="KVE375"/>
      <c r="KVF375"/>
      <c r="KVG375"/>
      <c r="KVH375"/>
      <c r="KVI375"/>
      <c r="KVJ375"/>
      <c r="KVK375"/>
      <c r="KVL375"/>
      <c r="KVM375"/>
      <c r="KVN375"/>
      <c r="KVO375"/>
      <c r="KVP375"/>
      <c r="KVQ375"/>
      <c r="KVR375"/>
      <c r="KVS375"/>
      <c r="KVT375"/>
      <c r="KVU375"/>
      <c r="KVV375"/>
      <c r="KVW375"/>
      <c r="KVX375"/>
      <c r="KVY375"/>
      <c r="KVZ375"/>
      <c r="KWA375"/>
      <c r="KWB375"/>
      <c r="KWC375"/>
      <c r="KWD375"/>
      <c r="KWE375"/>
      <c r="KWF375"/>
      <c r="KWG375"/>
      <c r="KWH375"/>
      <c r="KWI375"/>
      <c r="KWJ375"/>
      <c r="KWK375"/>
      <c r="KWL375"/>
      <c r="KWM375"/>
      <c r="KWN375"/>
      <c r="KWO375"/>
      <c r="KWP375"/>
      <c r="KWQ375"/>
      <c r="KWR375"/>
      <c r="KWS375"/>
      <c r="KWT375"/>
      <c r="KWU375"/>
      <c r="KWV375"/>
      <c r="KWW375"/>
      <c r="KWX375"/>
      <c r="KWY375"/>
      <c r="KWZ375"/>
      <c r="KXA375"/>
      <c r="KXB375"/>
      <c r="KXC375"/>
      <c r="KXD375"/>
      <c r="KXE375"/>
      <c r="KXF375"/>
      <c r="KXG375"/>
      <c r="KXH375"/>
      <c r="KXI375"/>
      <c r="KXJ375"/>
      <c r="KXK375"/>
      <c r="KXL375"/>
      <c r="KXM375"/>
      <c r="KXN375"/>
      <c r="KXO375"/>
      <c r="KXP375"/>
      <c r="KXQ375"/>
      <c r="KXR375"/>
      <c r="KXS375"/>
      <c r="KXT375"/>
      <c r="KXU375"/>
      <c r="KXV375"/>
      <c r="KXW375"/>
      <c r="KXX375"/>
      <c r="KXY375"/>
      <c r="KXZ375"/>
      <c r="KYA375"/>
      <c r="KYB375"/>
      <c r="KYC375"/>
      <c r="KYD375"/>
      <c r="KYE375"/>
      <c r="KYF375"/>
      <c r="KYG375"/>
      <c r="KYH375"/>
      <c r="KYI375"/>
      <c r="KYJ375"/>
      <c r="KYK375"/>
      <c r="KYL375"/>
      <c r="KYM375"/>
      <c r="KYN375"/>
      <c r="KYO375"/>
      <c r="KYP375"/>
      <c r="KYQ375"/>
      <c r="KYR375"/>
      <c r="KYS375"/>
      <c r="KYT375"/>
      <c r="KYU375"/>
      <c r="KYV375"/>
      <c r="KYW375"/>
      <c r="KYX375"/>
      <c r="KYY375"/>
      <c r="KYZ375"/>
      <c r="KZA375"/>
      <c r="KZB375"/>
      <c r="KZC375"/>
      <c r="KZD375"/>
      <c r="KZE375"/>
      <c r="KZF375"/>
      <c r="KZG375"/>
      <c r="KZH375"/>
      <c r="KZI375"/>
      <c r="KZJ375"/>
      <c r="KZK375"/>
      <c r="KZL375"/>
      <c r="KZM375"/>
      <c r="KZN375"/>
      <c r="KZO375"/>
      <c r="KZP375"/>
      <c r="KZQ375"/>
      <c r="KZR375"/>
      <c r="KZS375"/>
      <c r="KZT375"/>
      <c r="KZU375"/>
      <c r="KZV375"/>
      <c r="KZW375"/>
      <c r="KZX375"/>
      <c r="KZY375"/>
      <c r="KZZ375"/>
      <c r="LAA375"/>
      <c r="LAB375"/>
      <c r="LAC375"/>
      <c r="LAD375"/>
      <c r="LAE375"/>
      <c r="LAF375"/>
      <c r="LAG375"/>
      <c r="LAH375"/>
      <c r="LAI375"/>
      <c r="LAJ375"/>
      <c r="LAK375"/>
      <c r="LAL375"/>
      <c r="LAM375"/>
      <c r="LAN375"/>
      <c r="LAO375"/>
      <c r="LAP375"/>
      <c r="LAQ375"/>
      <c r="LAR375"/>
      <c r="LAS375"/>
      <c r="LAT375"/>
      <c r="LAU375"/>
      <c r="LAV375"/>
      <c r="LAW375"/>
      <c r="LAX375"/>
      <c r="LAY375"/>
      <c r="LAZ375"/>
      <c r="LBA375"/>
      <c r="LBB375"/>
      <c r="LBC375"/>
      <c r="LBD375"/>
      <c r="LBE375"/>
      <c r="LBF375"/>
      <c r="LBG375"/>
      <c r="LBH375"/>
      <c r="LBI375"/>
      <c r="LBJ375"/>
      <c r="LBK375"/>
      <c r="LBL375"/>
      <c r="LBM375"/>
      <c r="LBN375"/>
      <c r="LBO375"/>
      <c r="LBP375"/>
      <c r="LBQ375"/>
      <c r="LBR375"/>
      <c r="LBS375"/>
      <c r="LBT375"/>
      <c r="LBU375"/>
      <c r="LBV375"/>
      <c r="LBW375"/>
      <c r="LBX375"/>
      <c r="LBY375"/>
      <c r="LBZ375"/>
      <c r="LCA375"/>
      <c r="LCB375"/>
      <c r="LCC375"/>
      <c r="LCD375"/>
      <c r="LCE375"/>
      <c r="LCF375"/>
      <c r="LCG375"/>
      <c r="LCH375"/>
      <c r="LCI375"/>
      <c r="LCJ375"/>
      <c r="LCK375"/>
      <c r="LCL375"/>
      <c r="LCM375"/>
      <c r="LCN375"/>
      <c r="LCO375"/>
      <c r="LCP375"/>
      <c r="LCQ375"/>
      <c r="LCR375"/>
      <c r="LCS375"/>
      <c r="LCT375"/>
      <c r="LCU375"/>
      <c r="LCV375"/>
      <c r="LCW375"/>
      <c r="LCX375"/>
      <c r="LCY375"/>
      <c r="LCZ375"/>
      <c r="LDA375"/>
      <c r="LDB375"/>
      <c r="LDC375"/>
      <c r="LDD375"/>
      <c r="LDE375"/>
      <c r="LDF375"/>
      <c r="LDG375"/>
      <c r="LDH375"/>
      <c r="LDI375"/>
      <c r="LDJ375"/>
      <c r="LDK375"/>
      <c r="LDL375"/>
      <c r="LDM375"/>
      <c r="LDN375"/>
      <c r="LDO375"/>
      <c r="LDP375"/>
      <c r="LDQ375"/>
      <c r="LDR375"/>
      <c r="LDS375"/>
      <c r="LDT375"/>
      <c r="LDU375"/>
      <c r="LDV375"/>
      <c r="LDW375"/>
      <c r="LDX375"/>
      <c r="LDY375"/>
      <c r="LDZ375"/>
      <c r="LEA375"/>
      <c r="LEB375"/>
      <c r="LEC375"/>
      <c r="LED375"/>
      <c r="LEE375"/>
      <c r="LEF375"/>
      <c r="LEG375"/>
      <c r="LEH375"/>
      <c r="LEI375"/>
      <c r="LEJ375"/>
      <c r="LEK375"/>
      <c r="LEL375"/>
      <c r="LEM375"/>
      <c r="LEN375"/>
      <c r="LEO375"/>
      <c r="LEP375"/>
      <c r="LEQ375"/>
      <c r="LER375"/>
      <c r="LES375"/>
      <c r="LET375"/>
      <c r="LEU375"/>
      <c r="LEV375"/>
      <c r="LEW375"/>
      <c r="LEX375"/>
      <c r="LEY375"/>
      <c r="LEZ375"/>
      <c r="LFA375"/>
      <c r="LFB375"/>
      <c r="LFC375"/>
      <c r="LFD375"/>
      <c r="LFE375"/>
      <c r="LFF375"/>
      <c r="LFG375"/>
      <c r="LFH375"/>
      <c r="LFI375"/>
      <c r="LFJ375"/>
      <c r="LFK375"/>
      <c r="LFL375"/>
      <c r="LFM375"/>
      <c r="LFN375"/>
      <c r="LFO375"/>
      <c r="LFP375"/>
      <c r="LFQ375"/>
      <c r="LFR375"/>
      <c r="LFS375"/>
      <c r="LFT375"/>
      <c r="LFU375"/>
      <c r="LFV375"/>
      <c r="LFW375"/>
      <c r="LFX375"/>
      <c r="LFY375"/>
      <c r="LFZ375"/>
      <c r="LGA375"/>
      <c r="LGB375"/>
      <c r="LGC375"/>
      <c r="LGD375"/>
      <c r="LGE375"/>
      <c r="LGF375"/>
      <c r="LGG375"/>
      <c r="LGH375"/>
      <c r="LGI375"/>
      <c r="LGJ375"/>
      <c r="LGK375"/>
      <c r="LGL375"/>
      <c r="LGM375"/>
      <c r="LGN375"/>
      <c r="LGO375"/>
      <c r="LGP375"/>
      <c r="LGQ375"/>
      <c r="LGR375"/>
      <c r="LGS375"/>
      <c r="LGT375"/>
      <c r="LGU375"/>
      <c r="LGV375"/>
      <c r="LGW375"/>
      <c r="LGX375"/>
      <c r="LGY375"/>
      <c r="LGZ375"/>
      <c r="LHA375"/>
      <c r="LHB375"/>
      <c r="LHC375"/>
      <c r="LHD375"/>
      <c r="LHE375"/>
      <c r="LHF375"/>
      <c r="LHG375"/>
      <c r="LHH375"/>
      <c r="LHI375"/>
      <c r="LHJ375"/>
      <c r="LHK375"/>
      <c r="LHL375"/>
      <c r="LHM375"/>
      <c r="LHN375"/>
      <c r="LHO375"/>
      <c r="LHP375"/>
      <c r="LHQ375"/>
      <c r="LHR375"/>
      <c r="LHS375"/>
      <c r="LHT375"/>
      <c r="LHU375"/>
      <c r="LHV375"/>
      <c r="LHW375"/>
      <c r="LHX375"/>
      <c r="LHY375"/>
      <c r="LHZ375"/>
      <c r="LIA375"/>
      <c r="LIB375"/>
      <c r="LIC375"/>
      <c r="LID375"/>
      <c r="LIE375"/>
      <c r="LIF375"/>
      <c r="LIG375"/>
      <c r="LIH375"/>
      <c r="LII375"/>
      <c r="LIJ375"/>
      <c r="LIK375"/>
      <c r="LIL375"/>
      <c r="LIM375"/>
      <c r="LIN375"/>
      <c r="LIO375"/>
      <c r="LIP375"/>
      <c r="LIQ375"/>
      <c r="LIR375"/>
      <c r="LIS375"/>
      <c r="LIT375"/>
      <c r="LIU375"/>
      <c r="LIV375"/>
      <c r="LIW375"/>
      <c r="LIX375"/>
      <c r="LIY375"/>
      <c r="LIZ375"/>
      <c r="LJA375"/>
      <c r="LJB375"/>
      <c r="LJC375"/>
      <c r="LJD375"/>
      <c r="LJE375"/>
      <c r="LJF375"/>
      <c r="LJG375"/>
      <c r="LJH375"/>
      <c r="LJI375"/>
      <c r="LJJ375"/>
      <c r="LJK375"/>
      <c r="LJL375"/>
      <c r="LJM375"/>
      <c r="LJN375"/>
      <c r="LJO375"/>
      <c r="LJP375"/>
      <c r="LJQ375"/>
      <c r="LJR375"/>
      <c r="LJS375"/>
      <c r="LJT375"/>
      <c r="LJU375"/>
      <c r="LJV375"/>
      <c r="LJW375"/>
      <c r="LJX375"/>
      <c r="LJY375"/>
      <c r="LJZ375"/>
      <c r="LKA375"/>
      <c r="LKB375"/>
      <c r="LKC375"/>
      <c r="LKD375"/>
      <c r="LKE375"/>
      <c r="LKF375"/>
      <c r="LKG375"/>
      <c r="LKH375"/>
      <c r="LKI375"/>
      <c r="LKJ375"/>
      <c r="LKK375"/>
      <c r="LKL375"/>
      <c r="LKM375"/>
      <c r="LKN375"/>
      <c r="LKO375"/>
      <c r="LKP375"/>
      <c r="LKQ375"/>
      <c r="LKR375"/>
      <c r="LKS375"/>
      <c r="LKT375"/>
      <c r="LKU375"/>
      <c r="LKV375"/>
      <c r="LKW375"/>
      <c r="LKX375"/>
      <c r="LKY375"/>
      <c r="LKZ375"/>
      <c r="LLA375"/>
      <c r="LLB375"/>
      <c r="LLC375"/>
      <c r="LLD375"/>
      <c r="LLE375"/>
      <c r="LLF375"/>
      <c r="LLG375"/>
      <c r="LLH375"/>
      <c r="LLI375"/>
      <c r="LLJ375"/>
      <c r="LLK375"/>
      <c r="LLL375"/>
      <c r="LLM375"/>
      <c r="LLN375"/>
      <c r="LLO375"/>
      <c r="LLP375"/>
      <c r="LLQ375"/>
      <c r="LLR375"/>
      <c r="LLS375"/>
      <c r="LLT375"/>
      <c r="LLU375"/>
      <c r="LLV375"/>
      <c r="LLW375"/>
      <c r="LLX375"/>
      <c r="LLY375"/>
      <c r="LLZ375"/>
      <c r="LMA375"/>
      <c r="LMB375"/>
      <c r="LMC375"/>
      <c r="LMD375"/>
      <c r="LME375"/>
      <c r="LMF375"/>
      <c r="LMG375"/>
      <c r="LMH375"/>
      <c r="LMI375"/>
      <c r="LMJ375"/>
      <c r="LMK375"/>
      <c r="LML375"/>
      <c r="LMM375"/>
      <c r="LMN375"/>
      <c r="LMO375"/>
      <c r="LMP375"/>
      <c r="LMQ375"/>
      <c r="LMR375"/>
      <c r="LMS375"/>
      <c r="LMT375"/>
      <c r="LMU375"/>
      <c r="LMV375"/>
      <c r="LMW375"/>
      <c r="LMX375"/>
      <c r="LMY375"/>
      <c r="LMZ375"/>
      <c r="LNA375"/>
      <c r="LNB375"/>
      <c r="LNC375"/>
      <c r="LND375"/>
      <c r="LNE375"/>
      <c r="LNF375"/>
      <c r="LNG375"/>
      <c r="LNH375"/>
      <c r="LNI375"/>
      <c r="LNJ375"/>
      <c r="LNK375"/>
      <c r="LNL375"/>
      <c r="LNM375"/>
      <c r="LNN375"/>
      <c r="LNO375"/>
      <c r="LNP375"/>
      <c r="LNQ375"/>
      <c r="LNR375"/>
      <c r="LNS375"/>
      <c r="LNT375"/>
      <c r="LNU375"/>
      <c r="LNV375"/>
      <c r="LNW375"/>
      <c r="LNX375"/>
      <c r="LNY375"/>
      <c r="LNZ375"/>
      <c r="LOA375"/>
      <c r="LOB375"/>
      <c r="LOC375"/>
      <c r="LOD375"/>
      <c r="LOE375"/>
      <c r="LOF375"/>
      <c r="LOG375"/>
      <c r="LOH375"/>
      <c r="LOI375"/>
      <c r="LOJ375"/>
      <c r="LOK375"/>
      <c r="LOL375"/>
      <c r="LOM375"/>
      <c r="LON375"/>
      <c r="LOO375"/>
      <c r="LOP375"/>
      <c r="LOQ375"/>
      <c r="LOR375"/>
      <c r="LOS375"/>
      <c r="LOT375"/>
      <c r="LOU375"/>
      <c r="LOV375"/>
      <c r="LOW375"/>
      <c r="LOX375"/>
      <c r="LOY375"/>
      <c r="LOZ375"/>
      <c r="LPA375"/>
      <c r="LPB375"/>
      <c r="LPC375"/>
      <c r="LPD375"/>
      <c r="LPE375"/>
      <c r="LPF375"/>
      <c r="LPG375"/>
      <c r="LPH375"/>
      <c r="LPI375"/>
      <c r="LPJ375"/>
      <c r="LPK375"/>
      <c r="LPL375"/>
      <c r="LPM375"/>
      <c r="LPN375"/>
      <c r="LPO375"/>
      <c r="LPP375"/>
      <c r="LPQ375"/>
      <c r="LPR375"/>
      <c r="LPS375"/>
      <c r="LPT375"/>
      <c r="LPU375"/>
      <c r="LPV375"/>
      <c r="LPW375"/>
      <c r="LPX375"/>
      <c r="LPY375"/>
      <c r="LPZ375"/>
      <c r="LQA375"/>
      <c r="LQB375"/>
      <c r="LQC375"/>
      <c r="LQD375"/>
      <c r="LQE375"/>
      <c r="LQF375"/>
      <c r="LQG375"/>
      <c r="LQH375"/>
      <c r="LQI375"/>
      <c r="LQJ375"/>
      <c r="LQK375"/>
      <c r="LQL375"/>
      <c r="LQM375"/>
      <c r="LQN375"/>
      <c r="LQO375"/>
      <c r="LQP375"/>
      <c r="LQQ375"/>
      <c r="LQR375"/>
      <c r="LQS375"/>
      <c r="LQT375"/>
      <c r="LQU375"/>
      <c r="LQV375"/>
      <c r="LQW375"/>
      <c r="LQX375"/>
      <c r="LQY375"/>
      <c r="LQZ375"/>
      <c r="LRA375"/>
      <c r="LRB375"/>
      <c r="LRC375"/>
      <c r="LRD375"/>
      <c r="LRE375"/>
      <c r="LRF375"/>
      <c r="LRG375"/>
      <c r="LRH375"/>
      <c r="LRI375"/>
      <c r="LRJ375"/>
      <c r="LRK375"/>
      <c r="LRL375"/>
      <c r="LRM375"/>
      <c r="LRN375"/>
      <c r="LRO375"/>
      <c r="LRP375"/>
      <c r="LRQ375"/>
      <c r="LRR375"/>
      <c r="LRS375"/>
      <c r="LRT375"/>
      <c r="LRU375"/>
      <c r="LRV375"/>
      <c r="LRW375"/>
      <c r="LRX375"/>
      <c r="LRY375"/>
      <c r="LRZ375"/>
      <c r="LSA375"/>
      <c r="LSB375"/>
      <c r="LSC375"/>
      <c r="LSD375"/>
      <c r="LSE375"/>
      <c r="LSF375"/>
      <c r="LSG375"/>
      <c r="LSH375"/>
      <c r="LSI375"/>
      <c r="LSJ375"/>
      <c r="LSK375"/>
      <c r="LSL375"/>
      <c r="LSM375"/>
      <c r="LSN375"/>
      <c r="LSO375"/>
      <c r="LSP375"/>
      <c r="LSQ375"/>
      <c r="LSR375"/>
      <c r="LSS375"/>
      <c r="LST375"/>
      <c r="LSU375"/>
      <c r="LSV375"/>
      <c r="LSW375"/>
      <c r="LSX375"/>
      <c r="LSY375"/>
      <c r="LSZ375"/>
      <c r="LTA375"/>
      <c r="LTB375"/>
      <c r="LTC375"/>
      <c r="LTD375"/>
      <c r="LTE375"/>
      <c r="LTF375"/>
      <c r="LTG375"/>
      <c r="LTH375"/>
      <c r="LTI375"/>
      <c r="LTJ375"/>
      <c r="LTK375"/>
      <c r="LTL375"/>
      <c r="LTM375"/>
      <c r="LTN375"/>
      <c r="LTO375"/>
      <c r="LTP375"/>
      <c r="LTQ375"/>
      <c r="LTR375"/>
      <c r="LTS375"/>
      <c r="LTT375"/>
      <c r="LTU375"/>
      <c r="LTV375"/>
      <c r="LTW375"/>
      <c r="LTX375"/>
      <c r="LTY375"/>
      <c r="LTZ375"/>
      <c r="LUA375"/>
      <c r="LUB375"/>
      <c r="LUC375"/>
      <c r="LUD375"/>
      <c r="LUE375"/>
      <c r="LUF375"/>
      <c r="LUG375"/>
      <c r="LUH375"/>
      <c r="LUI375"/>
      <c r="LUJ375"/>
      <c r="LUK375"/>
      <c r="LUL375"/>
      <c r="LUM375"/>
      <c r="LUN375"/>
      <c r="LUO375"/>
      <c r="LUP375"/>
      <c r="LUQ375"/>
      <c r="LUR375"/>
      <c r="LUS375"/>
      <c r="LUT375"/>
      <c r="LUU375"/>
      <c r="LUV375"/>
      <c r="LUW375"/>
      <c r="LUX375"/>
      <c r="LUY375"/>
      <c r="LUZ375"/>
      <c r="LVA375"/>
      <c r="LVB375"/>
      <c r="LVC375"/>
      <c r="LVD375"/>
      <c r="LVE375"/>
      <c r="LVF375"/>
      <c r="LVG375"/>
      <c r="LVH375"/>
      <c r="LVI375"/>
      <c r="LVJ375"/>
      <c r="LVK375"/>
      <c r="LVL375"/>
      <c r="LVM375"/>
      <c r="LVN375"/>
      <c r="LVO375"/>
      <c r="LVP375"/>
      <c r="LVQ375"/>
      <c r="LVR375"/>
      <c r="LVS375"/>
      <c r="LVT375"/>
      <c r="LVU375"/>
      <c r="LVV375"/>
      <c r="LVW375"/>
      <c r="LVX375"/>
      <c r="LVY375"/>
      <c r="LVZ375"/>
      <c r="LWA375"/>
      <c r="LWB375"/>
      <c r="LWC375"/>
      <c r="LWD375"/>
      <c r="LWE375"/>
      <c r="LWF375"/>
      <c r="LWG375"/>
      <c r="LWH375"/>
      <c r="LWI375"/>
      <c r="LWJ375"/>
      <c r="LWK375"/>
      <c r="LWL375"/>
      <c r="LWM375"/>
      <c r="LWN375"/>
      <c r="LWO375"/>
      <c r="LWP375"/>
      <c r="LWQ375"/>
      <c r="LWR375"/>
      <c r="LWS375"/>
      <c r="LWT375"/>
      <c r="LWU375"/>
      <c r="LWV375"/>
      <c r="LWW375"/>
      <c r="LWX375"/>
      <c r="LWY375"/>
      <c r="LWZ375"/>
      <c r="LXA375"/>
      <c r="LXB375"/>
      <c r="LXC375"/>
      <c r="LXD375"/>
      <c r="LXE375"/>
      <c r="LXF375"/>
      <c r="LXG375"/>
      <c r="LXH375"/>
      <c r="LXI375"/>
      <c r="LXJ375"/>
      <c r="LXK375"/>
      <c r="LXL375"/>
      <c r="LXM375"/>
      <c r="LXN375"/>
      <c r="LXO375"/>
      <c r="LXP375"/>
      <c r="LXQ375"/>
      <c r="LXR375"/>
      <c r="LXS375"/>
      <c r="LXT375"/>
      <c r="LXU375"/>
      <c r="LXV375"/>
      <c r="LXW375"/>
      <c r="LXX375"/>
      <c r="LXY375"/>
      <c r="LXZ375"/>
      <c r="LYA375"/>
      <c r="LYB375"/>
      <c r="LYC375"/>
      <c r="LYD375"/>
      <c r="LYE375"/>
      <c r="LYF375"/>
      <c r="LYG375"/>
      <c r="LYH375"/>
      <c r="LYI375"/>
      <c r="LYJ375"/>
      <c r="LYK375"/>
      <c r="LYL375"/>
      <c r="LYM375"/>
      <c r="LYN375"/>
      <c r="LYO375"/>
      <c r="LYP375"/>
      <c r="LYQ375"/>
      <c r="LYR375"/>
      <c r="LYS375"/>
      <c r="LYT375"/>
      <c r="LYU375"/>
      <c r="LYV375"/>
      <c r="LYW375"/>
      <c r="LYX375"/>
      <c r="LYY375"/>
      <c r="LYZ375"/>
      <c r="LZA375"/>
      <c r="LZB375"/>
      <c r="LZC375"/>
      <c r="LZD375"/>
      <c r="LZE375"/>
      <c r="LZF375"/>
      <c r="LZG375"/>
      <c r="LZH375"/>
      <c r="LZI375"/>
      <c r="LZJ375"/>
      <c r="LZK375"/>
      <c r="LZL375"/>
      <c r="LZM375"/>
      <c r="LZN375"/>
      <c r="LZO375"/>
      <c r="LZP375"/>
      <c r="LZQ375"/>
      <c r="LZR375"/>
      <c r="LZS375"/>
      <c r="LZT375"/>
      <c r="LZU375"/>
      <c r="LZV375"/>
      <c r="LZW375"/>
      <c r="LZX375"/>
      <c r="LZY375"/>
      <c r="LZZ375"/>
      <c r="MAA375"/>
      <c r="MAB375"/>
      <c r="MAC375"/>
      <c r="MAD375"/>
      <c r="MAE375"/>
      <c r="MAF375"/>
      <c r="MAG375"/>
      <c r="MAH375"/>
      <c r="MAI375"/>
      <c r="MAJ375"/>
      <c r="MAK375"/>
      <c r="MAL375"/>
      <c r="MAM375"/>
      <c r="MAN375"/>
      <c r="MAO375"/>
      <c r="MAP375"/>
      <c r="MAQ375"/>
      <c r="MAR375"/>
      <c r="MAS375"/>
      <c r="MAT375"/>
      <c r="MAU375"/>
      <c r="MAV375"/>
      <c r="MAW375"/>
      <c r="MAX375"/>
      <c r="MAY375"/>
      <c r="MAZ375"/>
      <c r="MBA375"/>
      <c r="MBB375"/>
      <c r="MBC375"/>
      <c r="MBD375"/>
      <c r="MBE375"/>
      <c r="MBF375"/>
      <c r="MBG375"/>
      <c r="MBH375"/>
      <c r="MBI375"/>
      <c r="MBJ375"/>
      <c r="MBK375"/>
      <c r="MBL375"/>
      <c r="MBM375"/>
      <c r="MBN375"/>
      <c r="MBO375"/>
      <c r="MBP375"/>
      <c r="MBQ375"/>
      <c r="MBR375"/>
      <c r="MBS375"/>
      <c r="MBT375"/>
      <c r="MBU375"/>
      <c r="MBV375"/>
      <c r="MBW375"/>
      <c r="MBX375"/>
      <c r="MBY375"/>
      <c r="MBZ375"/>
      <c r="MCA375"/>
      <c r="MCB375"/>
      <c r="MCC375"/>
      <c r="MCD375"/>
      <c r="MCE375"/>
      <c r="MCF375"/>
      <c r="MCG375"/>
      <c r="MCH375"/>
      <c r="MCI375"/>
      <c r="MCJ375"/>
      <c r="MCK375"/>
      <c r="MCL375"/>
      <c r="MCM375"/>
      <c r="MCN375"/>
      <c r="MCO375"/>
      <c r="MCP375"/>
      <c r="MCQ375"/>
      <c r="MCR375"/>
      <c r="MCS375"/>
      <c r="MCT375"/>
      <c r="MCU375"/>
      <c r="MCV375"/>
      <c r="MCW375"/>
      <c r="MCX375"/>
      <c r="MCY375"/>
      <c r="MCZ375"/>
      <c r="MDA375"/>
      <c r="MDB375"/>
      <c r="MDC375"/>
      <c r="MDD375"/>
      <c r="MDE375"/>
      <c r="MDF375"/>
      <c r="MDG375"/>
      <c r="MDH375"/>
      <c r="MDI375"/>
      <c r="MDJ375"/>
      <c r="MDK375"/>
      <c r="MDL375"/>
      <c r="MDM375"/>
      <c r="MDN375"/>
      <c r="MDO375"/>
      <c r="MDP375"/>
      <c r="MDQ375"/>
      <c r="MDR375"/>
      <c r="MDS375"/>
      <c r="MDT375"/>
      <c r="MDU375"/>
      <c r="MDV375"/>
      <c r="MDW375"/>
      <c r="MDX375"/>
      <c r="MDY375"/>
      <c r="MDZ375"/>
      <c r="MEA375"/>
      <c r="MEB375"/>
      <c r="MEC375"/>
      <c r="MED375"/>
      <c r="MEE375"/>
      <c r="MEF375"/>
      <c r="MEG375"/>
      <c r="MEH375"/>
      <c r="MEI375"/>
      <c r="MEJ375"/>
      <c r="MEK375"/>
      <c r="MEL375"/>
      <c r="MEM375"/>
      <c r="MEN375"/>
      <c r="MEO375"/>
      <c r="MEP375"/>
      <c r="MEQ375"/>
      <c r="MER375"/>
      <c r="MES375"/>
      <c r="MET375"/>
      <c r="MEU375"/>
      <c r="MEV375"/>
      <c r="MEW375"/>
      <c r="MEX375"/>
      <c r="MEY375"/>
      <c r="MEZ375"/>
      <c r="MFA375"/>
      <c r="MFB375"/>
      <c r="MFC375"/>
      <c r="MFD375"/>
      <c r="MFE375"/>
      <c r="MFF375"/>
      <c r="MFG375"/>
      <c r="MFH375"/>
      <c r="MFI375"/>
      <c r="MFJ375"/>
      <c r="MFK375"/>
      <c r="MFL375"/>
      <c r="MFM375"/>
      <c r="MFN375"/>
      <c r="MFO375"/>
      <c r="MFP375"/>
      <c r="MFQ375"/>
      <c r="MFR375"/>
      <c r="MFS375"/>
      <c r="MFT375"/>
      <c r="MFU375"/>
      <c r="MFV375"/>
      <c r="MFW375"/>
      <c r="MFX375"/>
      <c r="MFY375"/>
      <c r="MFZ375"/>
      <c r="MGA375"/>
      <c r="MGB375"/>
      <c r="MGC375"/>
      <c r="MGD375"/>
      <c r="MGE375"/>
      <c r="MGF375"/>
      <c r="MGG375"/>
      <c r="MGH375"/>
      <c r="MGI375"/>
      <c r="MGJ375"/>
      <c r="MGK375"/>
      <c r="MGL375"/>
      <c r="MGM375"/>
      <c r="MGN375"/>
      <c r="MGO375"/>
      <c r="MGP375"/>
      <c r="MGQ375"/>
      <c r="MGR375"/>
      <c r="MGS375"/>
      <c r="MGT375"/>
      <c r="MGU375"/>
      <c r="MGV375"/>
      <c r="MGW375"/>
      <c r="MGX375"/>
      <c r="MGY375"/>
      <c r="MGZ375"/>
      <c r="MHA375"/>
      <c r="MHB375"/>
      <c r="MHC375"/>
      <c r="MHD375"/>
      <c r="MHE375"/>
      <c r="MHF375"/>
      <c r="MHG375"/>
      <c r="MHH375"/>
      <c r="MHI375"/>
      <c r="MHJ375"/>
      <c r="MHK375"/>
      <c r="MHL375"/>
      <c r="MHM375"/>
      <c r="MHN375"/>
      <c r="MHO375"/>
      <c r="MHP375"/>
      <c r="MHQ375"/>
      <c r="MHR375"/>
      <c r="MHS375"/>
      <c r="MHT375"/>
      <c r="MHU375"/>
      <c r="MHV375"/>
      <c r="MHW375"/>
      <c r="MHX375"/>
      <c r="MHY375"/>
      <c r="MHZ375"/>
      <c r="MIA375"/>
      <c r="MIB375"/>
      <c r="MIC375"/>
      <c r="MID375"/>
      <c r="MIE375"/>
      <c r="MIF375"/>
      <c r="MIG375"/>
      <c r="MIH375"/>
      <c r="MII375"/>
      <c r="MIJ375"/>
      <c r="MIK375"/>
      <c r="MIL375"/>
      <c r="MIM375"/>
      <c r="MIN375"/>
      <c r="MIO375"/>
      <c r="MIP375"/>
      <c r="MIQ375"/>
      <c r="MIR375"/>
      <c r="MIS375"/>
      <c r="MIT375"/>
      <c r="MIU375"/>
      <c r="MIV375"/>
      <c r="MIW375"/>
      <c r="MIX375"/>
      <c r="MIY375"/>
      <c r="MIZ375"/>
      <c r="MJA375"/>
      <c r="MJB375"/>
      <c r="MJC375"/>
      <c r="MJD375"/>
      <c r="MJE375"/>
      <c r="MJF375"/>
      <c r="MJG375"/>
      <c r="MJH375"/>
      <c r="MJI375"/>
      <c r="MJJ375"/>
      <c r="MJK375"/>
      <c r="MJL375"/>
      <c r="MJM375"/>
      <c r="MJN375"/>
      <c r="MJO375"/>
      <c r="MJP375"/>
      <c r="MJQ375"/>
      <c r="MJR375"/>
      <c r="MJS375"/>
      <c r="MJT375"/>
      <c r="MJU375"/>
      <c r="MJV375"/>
      <c r="MJW375"/>
      <c r="MJX375"/>
      <c r="MJY375"/>
      <c r="MJZ375"/>
      <c r="MKA375"/>
      <c r="MKB375"/>
      <c r="MKC375"/>
      <c r="MKD375"/>
      <c r="MKE375"/>
      <c r="MKF375"/>
      <c r="MKG375"/>
      <c r="MKH375"/>
      <c r="MKI375"/>
      <c r="MKJ375"/>
      <c r="MKK375"/>
      <c r="MKL375"/>
      <c r="MKM375"/>
      <c r="MKN375"/>
      <c r="MKO375"/>
      <c r="MKP375"/>
      <c r="MKQ375"/>
      <c r="MKR375"/>
      <c r="MKS375"/>
      <c r="MKT375"/>
      <c r="MKU375"/>
      <c r="MKV375"/>
      <c r="MKW375"/>
      <c r="MKX375"/>
      <c r="MKY375"/>
      <c r="MKZ375"/>
      <c r="MLA375"/>
      <c r="MLB375"/>
      <c r="MLC375"/>
      <c r="MLD375"/>
      <c r="MLE375"/>
      <c r="MLF375"/>
      <c r="MLG375"/>
      <c r="MLH375"/>
      <c r="MLI375"/>
      <c r="MLJ375"/>
      <c r="MLK375"/>
      <c r="MLL375"/>
      <c r="MLM375"/>
      <c r="MLN375"/>
      <c r="MLO375"/>
      <c r="MLP375"/>
      <c r="MLQ375"/>
      <c r="MLR375"/>
      <c r="MLS375"/>
      <c r="MLT375"/>
      <c r="MLU375"/>
      <c r="MLV375"/>
      <c r="MLW375"/>
      <c r="MLX375"/>
      <c r="MLY375"/>
      <c r="MLZ375"/>
      <c r="MMA375"/>
      <c r="MMB375"/>
      <c r="MMC375"/>
      <c r="MMD375"/>
      <c r="MME375"/>
      <c r="MMF375"/>
      <c r="MMG375"/>
      <c r="MMH375"/>
      <c r="MMI375"/>
      <c r="MMJ375"/>
      <c r="MMK375"/>
      <c r="MML375"/>
      <c r="MMM375"/>
      <c r="MMN375"/>
      <c r="MMO375"/>
      <c r="MMP375"/>
      <c r="MMQ375"/>
      <c r="MMR375"/>
      <c r="MMS375"/>
      <c r="MMT375"/>
      <c r="MMU375"/>
      <c r="MMV375"/>
      <c r="MMW375"/>
      <c r="MMX375"/>
      <c r="MMY375"/>
      <c r="MMZ375"/>
      <c r="MNA375"/>
      <c r="MNB375"/>
      <c r="MNC375"/>
      <c r="MND375"/>
      <c r="MNE375"/>
      <c r="MNF375"/>
      <c r="MNG375"/>
      <c r="MNH375"/>
      <c r="MNI375"/>
      <c r="MNJ375"/>
      <c r="MNK375"/>
      <c r="MNL375"/>
      <c r="MNM375"/>
      <c r="MNN375"/>
      <c r="MNO375"/>
      <c r="MNP375"/>
      <c r="MNQ375"/>
      <c r="MNR375"/>
      <c r="MNS375"/>
      <c r="MNT375"/>
      <c r="MNU375"/>
      <c r="MNV375"/>
      <c r="MNW375"/>
      <c r="MNX375"/>
      <c r="MNY375"/>
      <c r="MNZ375"/>
      <c r="MOA375"/>
      <c r="MOB375"/>
      <c r="MOC375"/>
      <c r="MOD375"/>
      <c r="MOE375"/>
      <c r="MOF375"/>
      <c r="MOG375"/>
      <c r="MOH375"/>
      <c r="MOI375"/>
      <c r="MOJ375"/>
      <c r="MOK375"/>
      <c r="MOL375"/>
      <c r="MOM375"/>
      <c r="MON375"/>
      <c r="MOO375"/>
      <c r="MOP375"/>
      <c r="MOQ375"/>
      <c r="MOR375"/>
      <c r="MOS375"/>
      <c r="MOT375"/>
      <c r="MOU375"/>
      <c r="MOV375"/>
      <c r="MOW375"/>
      <c r="MOX375"/>
      <c r="MOY375"/>
      <c r="MOZ375"/>
      <c r="MPA375"/>
      <c r="MPB375"/>
      <c r="MPC375"/>
      <c r="MPD375"/>
      <c r="MPE375"/>
      <c r="MPF375"/>
      <c r="MPG375"/>
      <c r="MPH375"/>
      <c r="MPI375"/>
      <c r="MPJ375"/>
      <c r="MPK375"/>
      <c r="MPL375"/>
      <c r="MPM375"/>
      <c r="MPN375"/>
      <c r="MPO375"/>
      <c r="MPP375"/>
      <c r="MPQ375"/>
      <c r="MPR375"/>
      <c r="MPS375"/>
      <c r="MPT375"/>
      <c r="MPU375"/>
      <c r="MPV375"/>
      <c r="MPW375"/>
      <c r="MPX375"/>
      <c r="MPY375"/>
      <c r="MPZ375"/>
      <c r="MQA375"/>
      <c r="MQB375"/>
      <c r="MQC375"/>
      <c r="MQD375"/>
      <c r="MQE375"/>
      <c r="MQF375"/>
      <c r="MQG375"/>
      <c r="MQH375"/>
      <c r="MQI375"/>
      <c r="MQJ375"/>
      <c r="MQK375"/>
      <c r="MQL375"/>
      <c r="MQM375"/>
      <c r="MQN375"/>
      <c r="MQO375"/>
      <c r="MQP375"/>
      <c r="MQQ375"/>
      <c r="MQR375"/>
      <c r="MQS375"/>
      <c r="MQT375"/>
      <c r="MQU375"/>
      <c r="MQV375"/>
      <c r="MQW375"/>
      <c r="MQX375"/>
      <c r="MQY375"/>
      <c r="MQZ375"/>
      <c r="MRA375"/>
      <c r="MRB375"/>
      <c r="MRC375"/>
      <c r="MRD375"/>
      <c r="MRE375"/>
      <c r="MRF375"/>
      <c r="MRG375"/>
      <c r="MRH375"/>
      <c r="MRI375"/>
      <c r="MRJ375"/>
      <c r="MRK375"/>
      <c r="MRL375"/>
      <c r="MRM375"/>
      <c r="MRN375"/>
      <c r="MRO375"/>
      <c r="MRP375"/>
      <c r="MRQ375"/>
      <c r="MRR375"/>
      <c r="MRS375"/>
      <c r="MRT375"/>
      <c r="MRU375"/>
      <c r="MRV375"/>
      <c r="MRW375"/>
      <c r="MRX375"/>
      <c r="MRY375"/>
      <c r="MRZ375"/>
      <c r="MSA375"/>
      <c r="MSB375"/>
      <c r="MSC375"/>
      <c r="MSD375"/>
      <c r="MSE375"/>
      <c r="MSF375"/>
      <c r="MSG375"/>
      <c r="MSH375"/>
      <c r="MSI375"/>
      <c r="MSJ375"/>
      <c r="MSK375"/>
      <c r="MSL375"/>
      <c r="MSM375"/>
      <c r="MSN375"/>
      <c r="MSO375"/>
      <c r="MSP375"/>
      <c r="MSQ375"/>
      <c r="MSR375"/>
      <c r="MSS375"/>
      <c r="MST375"/>
      <c r="MSU375"/>
      <c r="MSV375"/>
      <c r="MSW375"/>
      <c r="MSX375"/>
      <c r="MSY375"/>
      <c r="MSZ375"/>
      <c r="MTA375"/>
      <c r="MTB375"/>
      <c r="MTC375"/>
      <c r="MTD375"/>
      <c r="MTE375"/>
      <c r="MTF375"/>
      <c r="MTG375"/>
      <c r="MTH375"/>
      <c r="MTI375"/>
      <c r="MTJ375"/>
      <c r="MTK375"/>
      <c r="MTL375"/>
      <c r="MTM375"/>
      <c r="MTN375"/>
      <c r="MTO375"/>
      <c r="MTP375"/>
      <c r="MTQ375"/>
      <c r="MTR375"/>
      <c r="MTS375"/>
      <c r="MTT375"/>
      <c r="MTU375"/>
      <c r="MTV375"/>
      <c r="MTW375"/>
      <c r="MTX375"/>
      <c r="MTY375"/>
      <c r="MTZ375"/>
      <c r="MUA375"/>
      <c r="MUB375"/>
      <c r="MUC375"/>
      <c r="MUD375"/>
      <c r="MUE375"/>
      <c r="MUF375"/>
      <c r="MUG375"/>
      <c r="MUH375"/>
      <c r="MUI375"/>
      <c r="MUJ375"/>
      <c r="MUK375"/>
      <c r="MUL375"/>
      <c r="MUM375"/>
      <c r="MUN375"/>
      <c r="MUO375"/>
      <c r="MUP375"/>
      <c r="MUQ375"/>
      <c r="MUR375"/>
      <c r="MUS375"/>
      <c r="MUT375"/>
      <c r="MUU375"/>
      <c r="MUV375"/>
      <c r="MUW375"/>
      <c r="MUX375"/>
      <c r="MUY375"/>
      <c r="MUZ375"/>
      <c r="MVA375"/>
      <c r="MVB375"/>
      <c r="MVC375"/>
      <c r="MVD375"/>
      <c r="MVE375"/>
      <c r="MVF375"/>
      <c r="MVG375"/>
      <c r="MVH375"/>
      <c r="MVI375"/>
      <c r="MVJ375"/>
      <c r="MVK375"/>
      <c r="MVL375"/>
      <c r="MVM375"/>
      <c r="MVN375"/>
      <c r="MVO375"/>
      <c r="MVP375"/>
      <c r="MVQ375"/>
      <c r="MVR375"/>
      <c r="MVS375"/>
      <c r="MVT375"/>
      <c r="MVU375"/>
      <c r="MVV375"/>
      <c r="MVW375"/>
      <c r="MVX375"/>
      <c r="MVY375"/>
      <c r="MVZ375"/>
      <c r="MWA375"/>
      <c r="MWB375"/>
      <c r="MWC375"/>
      <c r="MWD375"/>
      <c r="MWE375"/>
      <c r="MWF375"/>
      <c r="MWG375"/>
      <c r="MWH375"/>
      <c r="MWI375"/>
      <c r="MWJ375"/>
      <c r="MWK375"/>
      <c r="MWL375"/>
      <c r="MWM375"/>
      <c r="MWN375"/>
      <c r="MWO375"/>
      <c r="MWP375"/>
      <c r="MWQ375"/>
      <c r="MWR375"/>
      <c r="MWS375"/>
      <c r="MWT375"/>
      <c r="MWU375"/>
      <c r="MWV375"/>
      <c r="MWW375"/>
      <c r="MWX375"/>
      <c r="MWY375"/>
      <c r="MWZ375"/>
      <c r="MXA375"/>
      <c r="MXB375"/>
      <c r="MXC375"/>
      <c r="MXD375"/>
      <c r="MXE375"/>
      <c r="MXF375"/>
      <c r="MXG375"/>
      <c r="MXH375"/>
      <c r="MXI375"/>
      <c r="MXJ375"/>
      <c r="MXK375"/>
      <c r="MXL375"/>
      <c r="MXM375"/>
      <c r="MXN375"/>
      <c r="MXO375"/>
      <c r="MXP375"/>
      <c r="MXQ375"/>
      <c r="MXR375"/>
      <c r="MXS375"/>
      <c r="MXT375"/>
      <c r="MXU375"/>
      <c r="MXV375"/>
      <c r="MXW375"/>
      <c r="MXX375"/>
      <c r="MXY375"/>
      <c r="MXZ375"/>
      <c r="MYA375"/>
      <c r="MYB375"/>
      <c r="MYC375"/>
      <c r="MYD375"/>
      <c r="MYE375"/>
      <c r="MYF375"/>
      <c r="MYG375"/>
      <c r="MYH375"/>
      <c r="MYI375"/>
      <c r="MYJ375"/>
      <c r="MYK375"/>
      <c r="MYL375"/>
      <c r="MYM375"/>
      <c r="MYN375"/>
      <c r="MYO375"/>
      <c r="MYP375"/>
      <c r="MYQ375"/>
      <c r="MYR375"/>
      <c r="MYS375"/>
      <c r="MYT375"/>
      <c r="MYU375"/>
      <c r="MYV375"/>
      <c r="MYW375"/>
      <c r="MYX375"/>
      <c r="MYY375"/>
      <c r="MYZ375"/>
      <c r="MZA375"/>
      <c r="MZB375"/>
      <c r="MZC375"/>
      <c r="MZD375"/>
      <c r="MZE375"/>
      <c r="MZF375"/>
      <c r="MZG375"/>
      <c r="MZH375"/>
      <c r="MZI375"/>
      <c r="MZJ375"/>
      <c r="MZK375"/>
      <c r="MZL375"/>
      <c r="MZM375"/>
      <c r="MZN375"/>
      <c r="MZO375"/>
      <c r="MZP375"/>
      <c r="MZQ375"/>
      <c r="MZR375"/>
      <c r="MZS375"/>
      <c r="MZT375"/>
      <c r="MZU375"/>
      <c r="MZV375"/>
      <c r="MZW375"/>
      <c r="MZX375"/>
      <c r="MZY375"/>
      <c r="MZZ375"/>
      <c r="NAA375"/>
      <c r="NAB375"/>
      <c r="NAC375"/>
      <c r="NAD375"/>
      <c r="NAE375"/>
      <c r="NAF375"/>
      <c r="NAG375"/>
      <c r="NAH375"/>
      <c r="NAI375"/>
      <c r="NAJ375"/>
      <c r="NAK375"/>
      <c r="NAL375"/>
      <c r="NAM375"/>
      <c r="NAN375"/>
      <c r="NAO375"/>
      <c r="NAP375"/>
      <c r="NAQ375"/>
      <c r="NAR375"/>
      <c r="NAS375"/>
      <c r="NAT375"/>
      <c r="NAU375"/>
      <c r="NAV375"/>
      <c r="NAW375"/>
      <c r="NAX375"/>
      <c r="NAY375"/>
      <c r="NAZ375"/>
      <c r="NBA375"/>
      <c r="NBB375"/>
      <c r="NBC375"/>
      <c r="NBD375"/>
      <c r="NBE375"/>
      <c r="NBF375"/>
      <c r="NBG375"/>
      <c r="NBH375"/>
      <c r="NBI375"/>
      <c r="NBJ375"/>
      <c r="NBK375"/>
      <c r="NBL375"/>
      <c r="NBM375"/>
      <c r="NBN375"/>
      <c r="NBO375"/>
      <c r="NBP375"/>
      <c r="NBQ375"/>
      <c r="NBR375"/>
      <c r="NBS375"/>
      <c r="NBT375"/>
      <c r="NBU375"/>
      <c r="NBV375"/>
      <c r="NBW375"/>
      <c r="NBX375"/>
      <c r="NBY375"/>
      <c r="NBZ375"/>
      <c r="NCA375"/>
      <c r="NCB375"/>
      <c r="NCC375"/>
      <c r="NCD375"/>
      <c r="NCE375"/>
      <c r="NCF375"/>
      <c r="NCG375"/>
      <c r="NCH375"/>
      <c r="NCI375"/>
      <c r="NCJ375"/>
      <c r="NCK375"/>
      <c r="NCL375"/>
      <c r="NCM375"/>
      <c r="NCN375"/>
      <c r="NCO375"/>
      <c r="NCP375"/>
      <c r="NCQ375"/>
      <c r="NCR375"/>
      <c r="NCS375"/>
      <c r="NCT375"/>
      <c r="NCU375"/>
      <c r="NCV375"/>
      <c r="NCW375"/>
      <c r="NCX375"/>
      <c r="NCY375"/>
      <c r="NCZ375"/>
      <c r="NDA375"/>
      <c r="NDB375"/>
      <c r="NDC375"/>
      <c r="NDD375"/>
      <c r="NDE375"/>
      <c r="NDF375"/>
      <c r="NDG375"/>
      <c r="NDH375"/>
      <c r="NDI375"/>
      <c r="NDJ375"/>
      <c r="NDK375"/>
      <c r="NDL375"/>
      <c r="NDM375"/>
      <c r="NDN375"/>
      <c r="NDO375"/>
      <c r="NDP375"/>
      <c r="NDQ375"/>
      <c r="NDR375"/>
      <c r="NDS375"/>
      <c r="NDT375"/>
      <c r="NDU375"/>
      <c r="NDV375"/>
      <c r="NDW375"/>
      <c r="NDX375"/>
      <c r="NDY375"/>
      <c r="NDZ375"/>
      <c r="NEA375"/>
      <c r="NEB375"/>
      <c r="NEC375"/>
      <c r="NED375"/>
      <c r="NEE375"/>
      <c r="NEF375"/>
      <c r="NEG375"/>
      <c r="NEH375"/>
      <c r="NEI375"/>
      <c r="NEJ375"/>
      <c r="NEK375"/>
      <c r="NEL375"/>
      <c r="NEM375"/>
      <c r="NEN375"/>
      <c r="NEO375"/>
      <c r="NEP375"/>
      <c r="NEQ375"/>
      <c r="NER375"/>
      <c r="NES375"/>
      <c r="NET375"/>
      <c r="NEU375"/>
      <c r="NEV375"/>
      <c r="NEW375"/>
      <c r="NEX375"/>
      <c r="NEY375"/>
      <c r="NEZ375"/>
      <c r="NFA375"/>
      <c r="NFB375"/>
      <c r="NFC375"/>
      <c r="NFD375"/>
      <c r="NFE375"/>
      <c r="NFF375"/>
      <c r="NFG375"/>
      <c r="NFH375"/>
      <c r="NFI375"/>
      <c r="NFJ375"/>
      <c r="NFK375"/>
      <c r="NFL375"/>
      <c r="NFM375"/>
      <c r="NFN375"/>
      <c r="NFO375"/>
      <c r="NFP375"/>
      <c r="NFQ375"/>
      <c r="NFR375"/>
      <c r="NFS375"/>
      <c r="NFT375"/>
      <c r="NFU375"/>
      <c r="NFV375"/>
      <c r="NFW375"/>
      <c r="NFX375"/>
      <c r="NFY375"/>
      <c r="NFZ375"/>
      <c r="NGA375"/>
      <c r="NGB375"/>
      <c r="NGC375"/>
      <c r="NGD375"/>
      <c r="NGE375"/>
      <c r="NGF375"/>
      <c r="NGG375"/>
      <c r="NGH375"/>
      <c r="NGI375"/>
      <c r="NGJ375"/>
      <c r="NGK375"/>
      <c r="NGL375"/>
      <c r="NGM375"/>
      <c r="NGN375"/>
      <c r="NGO375"/>
      <c r="NGP375"/>
      <c r="NGQ375"/>
      <c r="NGR375"/>
      <c r="NGS375"/>
      <c r="NGT375"/>
      <c r="NGU375"/>
      <c r="NGV375"/>
      <c r="NGW375"/>
      <c r="NGX375"/>
      <c r="NGY375"/>
      <c r="NGZ375"/>
      <c r="NHA375"/>
      <c r="NHB375"/>
      <c r="NHC375"/>
      <c r="NHD375"/>
      <c r="NHE375"/>
      <c r="NHF375"/>
      <c r="NHG375"/>
      <c r="NHH375"/>
      <c r="NHI375"/>
      <c r="NHJ375"/>
      <c r="NHK375"/>
      <c r="NHL375"/>
      <c r="NHM375"/>
      <c r="NHN375"/>
      <c r="NHO375"/>
      <c r="NHP375"/>
      <c r="NHQ375"/>
      <c r="NHR375"/>
      <c r="NHS375"/>
      <c r="NHT375"/>
      <c r="NHU375"/>
      <c r="NHV375"/>
      <c r="NHW375"/>
      <c r="NHX375"/>
      <c r="NHY375"/>
      <c r="NHZ375"/>
      <c r="NIA375"/>
      <c r="NIB375"/>
      <c r="NIC375"/>
      <c r="NID375"/>
      <c r="NIE375"/>
      <c r="NIF375"/>
      <c r="NIG375"/>
      <c r="NIH375"/>
      <c r="NII375"/>
      <c r="NIJ375"/>
      <c r="NIK375"/>
      <c r="NIL375"/>
      <c r="NIM375"/>
      <c r="NIN375"/>
      <c r="NIO375"/>
      <c r="NIP375"/>
      <c r="NIQ375"/>
      <c r="NIR375"/>
      <c r="NIS375"/>
      <c r="NIT375"/>
      <c r="NIU375"/>
      <c r="NIV375"/>
      <c r="NIW375"/>
      <c r="NIX375"/>
      <c r="NIY375"/>
      <c r="NIZ375"/>
      <c r="NJA375"/>
      <c r="NJB375"/>
      <c r="NJC375"/>
      <c r="NJD375"/>
      <c r="NJE375"/>
      <c r="NJF375"/>
      <c r="NJG375"/>
      <c r="NJH375"/>
      <c r="NJI375"/>
      <c r="NJJ375"/>
      <c r="NJK375"/>
      <c r="NJL375"/>
      <c r="NJM375"/>
      <c r="NJN375"/>
      <c r="NJO375"/>
      <c r="NJP375"/>
      <c r="NJQ375"/>
      <c r="NJR375"/>
      <c r="NJS375"/>
      <c r="NJT375"/>
      <c r="NJU375"/>
      <c r="NJV375"/>
      <c r="NJW375"/>
      <c r="NJX375"/>
      <c r="NJY375"/>
      <c r="NJZ375"/>
      <c r="NKA375"/>
      <c r="NKB375"/>
      <c r="NKC375"/>
      <c r="NKD375"/>
      <c r="NKE375"/>
      <c r="NKF375"/>
      <c r="NKG375"/>
      <c r="NKH375"/>
      <c r="NKI375"/>
      <c r="NKJ375"/>
      <c r="NKK375"/>
      <c r="NKL375"/>
      <c r="NKM375"/>
      <c r="NKN375"/>
      <c r="NKO375"/>
      <c r="NKP375"/>
      <c r="NKQ375"/>
      <c r="NKR375"/>
      <c r="NKS375"/>
      <c r="NKT375"/>
      <c r="NKU375"/>
      <c r="NKV375"/>
      <c r="NKW375"/>
      <c r="NKX375"/>
      <c r="NKY375"/>
      <c r="NKZ375"/>
      <c r="NLA375"/>
      <c r="NLB375"/>
      <c r="NLC375"/>
      <c r="NLD375"/>
      <c r="NLE375"/>
      <c r="NLF375"/>
      <c r="NLG375"/>
      <c r="NLH375"/>
      <c r="NLI375"/>
      <c r="NLJ375"/>
      <c r="NLK375"/>
      <c r="NLL375"/>
      <c r="NLM375"/>
      <c r="NLN375"/>
      <c r="NLO375"/>
      <c r="NLP375"/>
      <c r="NLQ375"/>
      <c r="NLR375"/>
      <c r="NLS375"/>
      <c r="NLT375"/>
      <c r="NLU375"/>
      <c r="NLV375"/>
      <c r="NLW375"/>
      <c r="NLX375"/>
      <c r="NLY375"/>
      <c r="NLZ375"/>
      <c r="NMA375"/>
      <c r="NMB375"/>
      <c r="NMC375"/>
      <c r="NMD375"/>
      <c r="NME375"/>
      <c r="NMF375"/>
      <c r="NMG375"/>
      <c r="NMH375"/>
      <c r="NMI375"/>
      <c r="NMJ375"/>
      <c r="NMK375"/>
      <c r="NML375"/>
      <c r="NMM375"/>
      <c r="NMN375"/>
      <c r="NMO375"/>
      <c r="NMP375"/>
      <c r="NMQ375"/>
      <c r="NMR375"/>
      <c r="NMS375"/>
      <c r="NMT375"/>
      <c r="NMU375"/>
      <c r="NMV375"/>
      <c r="NMW375"/>
      <c r="NMX375"/>
      <c r="NMY375"/>
      <c r="NMZ375"/>
      <c r="NNA375"/>
      <c r="NNB375"/>
      <c r="NNC375"/>
      <c r="NND375"/>
      <c r="NNE375"/>
      <c r="NNF375"/>
      <c r="NNG375"/>
      <c r="NNH375"/>
      <c r="NNI375"/>
      <c r="NNJ375"/>
      <c r="NNK375"/>
      <c r="NNL375"/>
      <c r="NNM375"/>
      <c r="NNN375"/>
      <c r="NNO375"/>
      <c r="NNP375"/>
      <c r="NNQ375"/>
      <c r="NNR375"/>
      <c r="NNS375"/>
      <c r="NNT375"/>
      <c r="NNU375"/>
      <c r="NNV375"/>
      <c r="NNW375"/>
      <c r="NNX375"/>
      <c r="NNY375"/>
      <c r="NNZ375"/>
      <c r="NOA375"/>
      <c r="NOB375"/>
      <c r="NOC375"/>
      <c r="NOD375"/>
      <c r="NOE375"/>
      <c r="NOF375"/>
      <c r="NOG375"/>
      <c r="NOH375"/>
      <c r="NOI375"/>
      <c r="NOJ375"/>
      <c r="NOK375"/>
      <c r="NOL375"/>
      <c r="NOM375"/>
      <c r="NON375"/>
      <c r="NOO375"/>
      <c r="NOP375"/>
      <c r="NOQ375"/>
      <c r="NOR375"/>
      <c r="NOS375"/>
      <c r="NOT375"/>
      <c r="NOU375"/>
      <c r="NOV375"/>
      <c r="NOW375"/>
      <c r="NOX375"/>
      <c r="NOY375"/>
      <c r="NOZ375"/>
      <c r="NPA375"/>
      <c r="NPB375"/>
      <c r="NPC375"/>
      <c r="NPD375"/>
      <c r="NPE375"/>
      <c r="NPF375"/>
      <c r="NPG375"/>
      <c r="NPH375"/>
      <c r="NPI375"/>
      <c r="NPJ375"/>
      <c r="NPK375"/>
      <c r="NPL375"/>
      <c r="NPM375"/>
      <c r="NPN375"/>
      <c r="NPO375"/>
      <c r="NPP375"/>
      <c r="NPQ375"/>
      <c r="NPR375"/>
      <c r="NPS375"/>
      <c r="NPT375"/>
      <c r="NPU375"/>
      <c r="NPV375"/>
      <c r="NPW375"/>
      <c r="NPX375"/>
      <c r="NPY375"/>
      <c r="NPZ375"/>
      <c r="NQA375"/>
      <c r="NQB375"/>
      <c r="NQC375"/>
      <c r="NQD375"/>
      <c r="NQE375"/>
      <c r="NQF375"/>
      <c r="NQG375"/>
      <c r="NQH375"/>
      <c r="NQI375"/>
      <c r="NQJ375"/>
      <c r="NQK375"/>
      <c r="NQL375"/>
      <c r="NQM375"/>
      <c r="NQN375"/>
      <c r="NQO375"/>
      <c r="NQP375"/>
      <c r="NQQ375"/>
      <c r="NQR375"/>
      <c r="NQS375"/>
      <c r="NQT375"/>
      <c r="NQU375"/>
      <c r="NQV375"/>
      <c r="NQW375"/>
      <c r="NQX375"/>
      <c r="NQY375"/>
      <c r="NQZ375"/>
      <c r="NRA375"/>
      <c r="NRB375"/>
      <c r="NRC375"/>
      <c r="NRD375"/>
      <c r="NRE375"/>
      <c r="NRF375"/>
      <c r="NRG375"/>
      <c r="NRH375"/>
      <c r="NRI375"/>
      <c r="NRJ375"/>
      <c r="NRK375"/>
      <c r="NRL375"/>
      <c r="NRM375"/>
      <c r="NRN375"/>
      <c r="NRO375"/>
      <c r="NRP375"/>
      <c r="NRQ375"/>
      <c r="NRR375"/>
      <c r="NRS375"/>
      <c r="NRT375"/>
      <c r="NRU375"/>
      <c r="NRV375"/>
      <c r="NRW375"/>
      <c r="NRX375"/>
      <c r="NRY375"/>
      <c r="NRZ375"/>
      <c r="NSA375"/>
      <c r="NSB375"/>
      <c r="NSC375"/>
      <c r="NSD375"/>
      <c r="NSE375"/>
      <c r="NSF375"/>
      <c r="NSG375"/>
      <c r="NSH375"/>
      <c r="NSI375"/>
      <c r="NSJ375"/>
      <c r="NSK375"/>
      <c r="NSL375"/>
      <c r="NSM375"/>
      <c r="NSN375"/>
      <c r="NSO375"/>
      <c r="NSP375"/>
      <c r="NSQ375"/>
      <c r="NSR375"/>
      <c r="NSS375"/>
      <c r="NST375"/>
      <c r="NSU375"/>
      <c r="NSV375"/>
      <c r="NSW375"/>
      <c r="NSX375"/>
      <c r="NSY375"/>
      <c r="NSZ375"/>
      <c r="NTA375"/>
      <c r="NTB375"/>
      <c r="NTC375"/>
      <c r="NTD375"/>
      <c r="NTE375"/>
      <c r="NTF375"/>
      <c r="NTG375"/>
      <c r="NTH375"/>
      <c r="NTI375"/>
      <c r="NTJ375"/>
      <c r="NTK375"/>
      <c r="NTL375"/>
      <c r="NTM375"/>
      <c r="NTN375"/>
      <c r="NTO375"/>
      <c r="NTP375"/>
      <c r="NTQ375"/>
      <c r="NTR375"/>
      <c r="NTS375"/>
      <c r="NTT375"/>
      <c r="NTU375"/>
      <c r="NTV375"/>
      <c r="NTW375"/>
      <c r="NTX375"/>
      <c r="NTY375"/>
      <c r="NTZ375"/>
      <c r="NUA375"/>
      <c r="NUB375"/>
      <c r="NUC375"/>
      <c r="NUD375"/>
      <c r="NUE375"/>
      <c r="NUF375"/>
      <c r="NUG375"/>
      <c r="NUH375"/>
      <c r="NUI375"/>
      <c r="NUJ375"/>
      <c r="NUK375"/>
      <c r="NUL375"/>
      <c r="NUM375"/>
      <c r="NUN375"/>
      <c r="NUO375"/>
      <c r="NUP375"/>
      <c r="NUQ375"/>
      <c r="NUR375"/>
      <c r="NUS375"/>
      <c r="NUT375"/>
      <c r="NUU375"/>
      <c r="NUV375"/>
      <c r="NUW375"/>
      <c r="NUX375"/>
      <c r="NUY375"/>
      <c r="NUZ375"/>
      <c r="NVA375"/>
      <c r="NVB375"/>
      <c r="NVC375"/>
      <c r="NVD375"/>
      <c r="NVE375"/>
      <c r="NVF375"/>
      <c r="NVG375"/>
      <c r="NVH375"/>
      <c r="NVI375"/>
      <c r="NVJ375"/>
      <c r="NVK375"/>
      <c r="NVL375"/>
      <c r="NVM375"/>
      <c r="NVN375"/>
      <c r="NVO375"/>
      <c r="NVP375"/>
      <c r="NVQ375"/>
      <c r="NVR375"/>
      <c r="NVS375"/>
      <c r="NVT375"/>
      <c r="NVU375"/>
      <c r="NVV375"/>
      <c r="NVW375"/>
      <c r="NVX375"/>
      <c r="NVY375"/>
      <c r="NVZ375"/>
      <c r="NWA375"/>
      <c r="NWB375"/>
      <c r="NWC375"/>
      <c r="NWD375"/>
      <c r="NWE375"/>
      <c r="NWF375"/>
      <c r="NWG375"/>
      <c r="NWH375"/>
      <c r="NWI375"/>
      <c r="NWJ375"/>
      <c r="NWK375"/>
      <c r="NWL375"/>
      <c r="NWM375"/>
      <c r="NWN375"/>
      <c r="NWO375"/>
      <c r="NWP375"/>
      <c r="NWQ375"/>
      <c r="NWR375"/>
      <c r="NWS375"/>
      <c r="NWT375"/>
      <c r="NWU375"/>
      <c r="NWV375"/>
      <c r="NWW375"/>
      <c r="NWX375"/>
      <c r="NWY375"/>
      <c r="NWZ375"/>
      <c r="NXA375"/>
      <c r="NXB375"/>
      <c r="NXC375"/>
      <c r="NXD375"/>
      <c r="NXE375"/>
      <c r="NXF375"/>
      <c r="NXG375"/>
      <c r="NXH375"/>
      <c r="NXI375"/>
      <c r="NXJ375"/>
      <c r="NXK375"/>
      <c r="NXL375"/>
      <c r="NXM375"/>
      <c r="NXN375"/>
      <c r="NXO375"/>
      <c r="NXP375"/>
      <c r="NXQ375"/>
      <c r="NXR375"/>
      <c r="NXS375"/>
      <c r="NXT375"/>
      <c r="NXU375"/>
      <c r="NXV375"/>
      <c r="NXW375"/>
      <c r="NXX375"/>
      <c r="NXY375"/>
      <c r="NXZ375"/>
      <c r="NYA375"/>
      <c r="NYB375"/>
      <c r="NYC375"/>
      <c r="NYD375"/>
      <c r="NYE375"/>
      <c r="NYF375"/>
      <c r="NYG375"/>
      <c r="NYH375"/>
      <c r="NYI375"/>
      <c r="NYJ375"/>
      <c r="NYK375"/>
      <c r="NYL375"/>
      <c r="NYM375"/>
      <c r="NYN375"/>
      <c r="NYO375"/>
      <c r="NYP375"/>
      <c r="NYQ375"/>
      <c r="NYR375"/>
      <c r="NYS375"/>
      <c r="NYT375"/>
      <c r="NYU375"/>
      <c r="NYV375"/>
      <c r="NYW375"/>
      <c r="NYX375"/>
      <c r="NYY375"/>
      <c r="NYZ375"/>
      <c r="NZA375"/>
      <c r="NZB375"/>
      <c r="NZC375"/>
      <c r="NZD375"/>
      <c r="NZE375"/>
      <c r="NZF375"/>
      <c r="NZG375"/>
      <c r="NZH375"/>
      <c r="NZI375"/>
      <c r="NZJ375"/>
      <c r="NZK375"/>
      <c r="NZL375"/>
      <c r="NZM375"/>
      <c r="NZN375"/>
      <c r="NZO375"/>
      <c r="NZP375"/>
      <c r="NZQ375"/>
      <c r="NZR375"/>
      <c r="NZS375"/>
      <c r="NZT375"/>
      <c r="NZU375"/>
      <c r="NZV375"/>
      <c r="NZW375"/>
      <c r="NZX375"/>
      <c r="NZY375"/>
      <c r="NZZ375"/>
      <c r="OAA375"/>
      <c r="OAB375"/>
      <c r="OAC375"/>
      <c r="OAD375"/>
      <c r="OAE375"/>
      <c r="OAF375"/>
      <c r="OAG375"/>
      <c r="OAH375"/>
      <c r="OAI375"/>
      <c r="OAJ375"/>
      <c r="OAK375"/>
      <c r="OAL375"/>
      <c r="OAM375"/>
      <c r="OAN375"/>
      <c r="OAO375"/>
      <c r="OAP375"/>
      <c r="OAQ375"/>
      <c r="OAR375"/>
      <c r="OAS375"/>
      <c r="OAT375"/>
      <c r="OAU375"/>
      <c r="OAV375"/>
      <c r="OAW375"/>
      <c r="OAX375"/>
      <c r="OAY375"/>
      <c r="OAZ375"/>
      <c r="OBA375"/>
      <c r="OBB375"/>
      <c r="OBC375"/>
      <c r="OBD375"/>
      <c r="OBE375"/>
      <c r="OBF375"/>
      <c r="OBG375"/>
      <c r="OBH375"/>
      <c r="OBI375"/>
      <c r="OBJ375"/>
      <c r="OBK375"/>
      <c r="OBL375"/>
      <c r="OBM375"/>
      <c r="OBN375"/>
      <c r="OBO375"/>
      <c r="OBP375"/>
      <c r="OBQ375"/>
      <c r="OBR375"/>
      <c r="OBS375"/>
      <c r="OBT375"/>
      <c r="OBU375"/>
      <c r="OBV375"/>
      <c r="OBW375"/>
      <c r="OBX375"/>
      <c r="OBY375"/>
      <c r="OBZ375"/>
      <c r="OCA375"/>
      <c r="OCB375"/>
      <c r="OCC375"/>
      <c r="OCD375"/>
      <c r="OCE375"/>
      <c r="OCF375"/>
      <c r="OCG375"/>
      <c r="OCH375"/>
      <c r="OCI375"/>
      <c r="OCJ375"/>
      <c r="OCK375"/>
      <c r="OCL375"/>
      <c r="OCM375"/>
      <c r="OCN375"/>
      <c r="OCO375"/>
      <c r="OCP375"/>
      <c r="OCQ375"/>
      <c r="OCR375"/>
      <c r="OCS375"/>
      <c r="OCT375"/>
      <c r="OCU375"/>
      <c r="OCV375"/>
      <c r="OCW375"/>
      <c r="OCX375"/>
      <c r="OCY375"/>
      <c r="OCZ375"/>
      <c r="ODA375"/>
      <c r="ODB375"/>
      <c r="ODC375"/>
      <c r="ODD375"/>
      <c r="ODE375"/>
      <c r="ODF375"/>
      <c r="ODG375"/>
      <c r="ODH375"/>
      <c r="ODI375"/>
      <c r="ODJ375"/>
      <c r="ODK375"/>
      <c r="ODL375"/>
      <c r="ODM375"/>
      <c r="ODN375"/>
      <c r="ODO375"/>
      <c r="ODP375"/>
      <c r="ODQ375"/>
      <c r="ODR375"/>
      <c r="ODS375"/>
      <c r="ODT375"/>
      <c r="ODU375"/>
      <c r="ODV375"/>
      <c r="ODW375"/>
      <c r="ODX375"/>
      <c r="ODY375"/>
      <c r="ODZ375"/>
      <c r="OEA375"/>
      <c r="OEB375"/>
      <c r="OEC375"/>
      <c r="OED375"/>
      <c r="OEE375"/>
      <c r="OEF375"/>
      <c r="OEG375"/>
      <c r="OEH375"/>
      <c r="OEI375"/>
      <c r="OEJ375"/>
      <c r="OEK375"/>
      <c r="OEL375"/>
      <c r="OEM375"/>
      <c r="OEN375"/>
      <c r="OEO375"/>
      <c r="OEP375"/>
      <c r="OEQ375"/>
      <c r="OER375"/>
      <c r="OES375"/>
      <c r="OET375"/>
      <c r="OEU375"/>
      <c r="OEV375"/>
      <c r="OEW375"/>
      <c r="OEX375"/>
      <c r="OEY375"/>
      <c r="OEZ375"/>
      <c r="OFA375"/>
      <c r="OFB375"/>
      <c r="OFC375"/>
      <c r="OFD375"/>
      <c r="OFE375"/>
      <c r="OFF375"/>
      <c r="OFG375"/>
      <c r="OFH375"/>
      <c r="OFI375"/>
      <c r="OFJ375"/>
      <c r="OFK375"/>
      <c r="OFL375"/>
      <c r="OFM375"/>
      <c r="OFN375"/>
      <c r="OFO375"/>
      <c r="OFP375"/>
      <c r="OFQ375"/>
      <c r="OFR375"/>
      <c r="OFS375"/>
      <c r="OFT375"/>
      <c r="OFU375"/>
      <c r="OFV375"/>
      <c r="OFW375"/>
      <c r="OFX375"/>
      <c r="OFY375"/>
      <c r="OFZ375"/>
      <c r="OGA375"/>
      <c r="OGB375"/>
      <c r="OGC375"/>
      <c r="OGD375"/>
      <c r="OGE375"/>
      <c r="OGF375"/>
      <c r="OGG375"/>
      <c r="OGH375"/>
      <c r="OGI375"/>
      <c r="OGJ375"/>
      <c r="OGK375"/>
      <c r="OGL375"/>
      <c r="OGM375"/>
      <c r="OGN375"/>
      <c r="OGO375"/>
      <c r="OGP375"/>
      <c r="OGQ375"/>
      <c r="OGR375"/>
      <c r="OGS375"/>
      <c r="OGT375"/>
      <c r="OGU375"/>
      <c r="OGV375"/>
      <c r="OGW375"/>
      <c r="OGX375"/>
      <c r="OGY375"/>
      <c r="OGZ375"/>
      <c r="OHA375"/>
      <c r="OHB375"/>
      <c r="OHC375"/>
      <c r="OHD375"/>
      <c r="OHE375"/>
      <c r="OHF375"/>
      <c r="OHG375"/>
      <c r="OHH375"/>
      <c r="OHI375"/>
      <c r="OHJ375"/>
      <c r="OHK375"/>
      <c r="OHL375"/>
      <c r="OHM375"/>
      <c r="OHN375"/>
      <c r="OHO375"/>
      <c r="OHP375"/>
      <c r="OHQ375"/>
      <c r="OHR375"/>
      <c r="OHS375"/>
      <c r="OHT375"/>
      <c r="OHU375"/>
      <c r="OHV375"/>
      <c r="OHW375"/>
      <c r="OHX375"/>
      <c r="OHY375"/>
      <c r="OHZ375"/>
      <c r="OIA375"/>
      <c r="OIB375"/>
      <c r="OIC375"/>
      <c r="OID375"/>
      <c r="OIE375"/>
      <c r="OIF375"/>
      <c r="OIG375"/>
      <c r="OIH375"/>
      <c r="OII375"/>
      <c r="OIJ375"/>
      <c r="OIK375"/>
      <c r="OIL375"/>
      <c r="OIM375"/>
      <c r="OIN375"/>
      <c r="OIO375"/>
      <c r="OIP375"/>
      <c r="OIQ375"/>
      <c r="OIR375"/>
      <c r="OIS375"/>
      <c r="OIT375"/>
      <c r="OIU375"/>
      <c r="OIV375"/>
      <c r="OIW375"/>
      <c r="OIX375"/>
      <c r="OIY375"/>
      <c r="OIZ375"/>
      <c r="OJA375"/>
      <c r="OJB375"/>
      <c r="OJC375"/>
      <c r="OJD375"/>
      <c r="OJE375"/>
      <c r="OJF375"/>
      <c r="OJG375"/>
      <c r="OJH375"/>
      <c r="OJI375"/>
      <c r="OJJ375"/>
      <c r="OJK375"/>
      <c r="OJL375"/>
      <c r="OJM375"/>
      <c r="OJN375"/>
      <c r="OJO375"/>
      <c r="OJP375"/>
      <c r="OJQ375"/>
      <c r="OJR375"/>
      <c r="OJS375"/>
      <c r="OJT375"/>
      <c r="OJU375"/>
      <c r="OJV375"/>
      <c r="OJW375"/>
      <c r="OJX375"/>
      <c r="OJY375"/>
      <c r="OJZ375"/>
      <c r="OKA375"/>
      <c r="OKB375"/>
      <c r="OKC375"/>
      <c r="OKD375"/>
      <c r="OKE375"/>
      <c r="OKF375"/>
      <c r="OKG375"/>
      <c r="OKH375"/>
      <c r="OKI375"/>
      <c r="OKJ375"/>
      <c r="OKK375"/>
      <c r="OKL375"/>
      <c r="OKM375"/>
      <c r="OKN375"/>
      <c r="OKO375"/>
      <c r="OKP375"/>
      <c r="OKQ375"/>
      <c r="OKR375"/>
      <c r="OKS375"/>
      <c r="OKT375"/>
      <c r="OKU375"/>
      <c r="OKV375"/>
      <c r="OKW375"/>
      <c r="OKX375"/>
      <c r="OKY375"/>
      <c r="OKZ375"/>
      <c r="OLA375"/>
      <c r="OLB375"/>
      <c r="OLC375"/>
      <c r="OLD375"/>
      <c r="OLE375"/>
      <c r="OLF375"/>
      <c r="OLG375"/>
      <c r="OLH375"/>
      <c r="OLI375"/>
      <c r="OLJ375"/>
      <c r="OLK375"/>
      <c r="OLL375"/>
      <c r="OLM375"/>
      <c r="OLN375"/>
      <c r="OLO375"/>
      <c r="OLP375"/>
      <c r="OLQ375"/>
      <c r="OLR375"/>
      <c r="OLS375"/>
      <c r="OLT375"/>
      <c r="OLU375"/>
      <c r="OLV375"/>
      <c r="OLW375"/>
      <c r="OLX375"/>
      <c r="OLY375"/>
      <c r="OLZ375"/>
      <c r="OMA375"/>
      <c r="OMB375"/>
      <c r="OMC375"/>
      <c r="OMD375"/>
      <c r="OME375"/>
      <c r="OMF375"/>
      <c r="OMG375"/>
      <c r="OMH375"/>
      <c r="OMI375"/>
      <c r="OMJ375"/>
      <c r="OMK375"/>
      <c r="OML375"/>
      <c r="OMM375"/>
      <c r="OMN375"/>
      <c r="OMO375"/>
      <c r="OMP375"/>
      <c r="OMQ375"/>
      <c r="OMR375"/>
      <c r="OMS375"/>
      <c r="OMT375"/>
      <c r="OMU375"/>
      <c r="OMV375"/>
      <c r="OMW375"/>
      <c r="OMX375"/>
      <c r="OMY375"/>
      <c r="OMZ375"/>
      <c r="ONA375"/>
      <c r="ONB375"/>
      <c r="ONC375"/>
      <c r="OND375"/>
      <c r="ONE375"/>
      <c r="ONF375"/>
      <c r="ONG375"/>
      <c r="ONH375"/>
      <c r="ONI375"/>
      <c r="ONJ375"/>
      <c r="ONK375"/>
      <c r="ONL375"/>
      <c r="ONM375"/>
      <c r="ONN375"/>
      <c r="ONO375"/>
      <c r="ONP375"/>
      <c r="ONQ375"/>
      <c r="ONR375"/>
      <c r="ONS375"/>
      <c r="ONT375"/>
      <c r="ONU375"/>
      <c r="ONV375"/>
      <c r="ONW375"/>
      <c r="ONX375"/>
      <c r="ONY375"/>
      <c r="ONZ375"/>
      <c r="OOA375"/>
      <c r="OOB375"/>
      <c r="OOC375"/>
      <c r="OOD375"/>
      <c r="OOE375"/>
      <c r="OOF375"/>
      <c r="OOG375"/>
      <c r="OOH375"/>
      <c r="OOI375"/>
      <c r="OOJ375"/>
      <c r="OOK375"/>
      <c r="OOL375"/>
      <c r="OOM375"/>
      <c r="OON375"/>
      <c r="OOO375"/>
      <c r="OOP375"/>
      <c r="OOQ375"/>
      <c r="OOR375"/>
      <c r="OOS375"/>
      <c r="OOT375"/>
      <c r="OOU375"/>
      <c r="OOV375"/>
      <c r="OOW375"/>
      <c r="OOX375"/>
      <c r="OOY375"/>
      <c r="OOZ375"/>
      <c r="OPA375"/>
      <c r="OPB375"/>
      <c r="OPC375"/>
      <c r="OPD375"/>
      <c r="OPE375"/>
      <c r="OPF375"/>
      <c r="OPG375"/>
      <c r="OPH375"/>
      <c r="OPI375"/>
      <c r="OPJ375"/>
      <c r="OPK375"/>
      <c r="OPL375"/>
      <c r="OPM375"/>
      <c r="OPN375"/>
      <c r="OPO375"/>
      <c r="OPP375"/>
      <c r="OPQ375"/>
      <c r="OPR375"/>
      <c r="OPS375"/>
      <c r="OPT375"/>
      <c r="OPU375"/>
      <c r="OPV375"/>
      <c r="OPW375"/>
      <c r="OPX375"/>
      <c r="OPY375"/>
      <c r="OPZ375"/>
      <c r="OQA375"/>
      <c r="OQB375"/>
      <c r="OQC375"/>
      <c r="OQD375"/>
      <c r="OQE375"/>
      <c r="OQF375"/>
      <c r="OQG375"/>
      <c r="OQH375"/>
      <c r="OQI375"/>
      <c r="OQJ375"/>
      <c r="OQK375"/>
      <c r="OQL375"/>
      <c r="OQM375"/>
      <c r="OQN375"/>
      <c r="OQO375"/>
      <c r="OQP375"/>
      <c r="OQQ375"/>
      <c r="OQR375"/>
      <c r="OQS375"/>
      <c r="OQT375"/>
      <c r="OQU375"/>
      <c r="OQV375"/>
      <c r="OQW375"/>
      <c r="OQX375"/>
      <c r="OQY375"/>
      <c r="OQZ375"/>
      <c r="ORA375"/>
      <c r="ORB375"/>
      <c r="ORC375"/>
      <c r="ORD375"/>
      <c r="ORE375"/>
      <c r="ORF375"/>
      <c r="ORG375"/>
      <c r="ORH375"/>
      <c r="ORI375"/>
      <c r="ORJ375"/>
      <c r="ORK375"/>
      <c r="ORL375"/>
      <c r="ORM375"/>
      <c r="ORN375"/>
      <c r="ORO375"/>
      <c r="ORP375"/>
      <c r="ORQ375"/>
      <c r="ORR375"/>
      <c r="ORS375"/>
      <c r="ORT375"/>
      <c r="ORU375"/>
      <c r="ORV375"/>
      <c r="ORW375"/>
      <c r="ORX375"/>
      <c r="ORY375"/>
      <c r="ORZ375"/>
      <c r="OSA375"/>
      <c r="OSB375"/>
      <c r="OSC375"/>
      <c r="OSD375"/>
      <c r="OSE375"/>
      <c r="OSF375"/>
      <c r="OSG375"/>
      <c r="OSH375"/>
      <c r="OSI375"/>
      <c r="OSJ375"/>
      <c r="OSK375"/>
      <c r="OSL375"/>
      <c r="OSM375"/>
      <c r="OSN375"/>
      <c r="OSO375"/>
      <c r="OSP375"/>
      <c r="OSQ375"/>
      <c r="OSR375"/>
      <c r="OSS375"/>
      <c r="OST375"/>
      <c r="OSU375"/>
      <c r="OSV375"/>
      <c r="OSW375"/>
      <c r="OSX375"/>
      <c r="OSY375"/>
      <c r="OSZ375"/>
      <c r="OTA375"/>
      <c r="OTB375"/>
      <c r="OTC375"/>
      <c r="OTD375"/>
      <c r="OTE375"/>
      <c r="OTF375"/>
      <c r="OTG375"/>
      <c r="OTH375"/>
      <c r="OTI375"/>
      <c r="OTJ375"/>
      <c r="OTK375"/>
      <c r="OTL375"/>
      <c r="OTM375"/>
      <c r="OTN375"/>
      <c r="OTO375"/>
      <c r="OTP375"/>
      <c r="OTQ375"/>
      <c r="OTR375"/>
      <c r="OTS375"/>
      <c r="OTT375"/>
      <c r="OTU375"/>
      <c r="OTV375"/>
      <c r="OTW375"/>
      <c r="OTX375"/>
      <c r="OTY375"/>
      <c r="OTZ375"/>
      <c r="OUA375"/>
      <c r="OUB375"/>
      <c r="OUC375"/>
      <c r="OUD375"/>
      <c r="OUE375"/>
      <c r="OUF375"/>
      <c r="OUG375"/>
      <c r="OUH375"/>
      <c r="OUI375"/>
      <c r="OUJ375"/>
      <c r="OUK375"/>
      <c r="OUL375"/>
      <c r="OUM375"/>
      <c r="OUN375"/>
      <c r="OUO375"/>
      <c r="OUP375"/>
      <c r="OUQ375"/>
      <c r="OUR375"/>
      <c r="OUS375"/>
      <c r="OUT375"/>
      <c r="OUU375"/>
      <c r="OUV375"/>
      <c r="OUW375"/>
      <c r="OUX375"/>
      <c r="OUY375"/>
      <c r="OUZ375"/>
      <c r="OVA375"/>
      <c r="OVB375"/>
      <c r="OVC375"/>
      <c r="OVD375"/>
      <c r="OVE375"/>
      <c r="OVF375"/>
      <c r="OVG375"/>
      <c r="OVH375"/>
      <c r="OVI375"/>
      <c r="OVJ375"/>
      <c r="OVK375"/>
      <c r="OVL375"/>
      <c r="OVM375"/>
      <c r="OVN375"/>
      <c r="OVO375"/>
      <c r="OVP375"/>
      <c r="OVQ375"/>
      <c r="OVR375"/>
      <c r="OVS375"/>
      <c r="OVT375"/>
      <c r="OVU375"/>
      <c r="OVV375"/>
      <c r="OVW375"/>
      <c r="OVX375"/>
      <c r="OVY375"/>
      <c r="OVZ375"/>
      <c r="OWA375"/>
      <c r="OWB375"/>
      <c r="OWC375"/>
      <c r="OWD375"/>
      <c r="OWE375"/>
      <c r="OWF375"/>
      <c r="OWG375"/>
      <c r="OWH375"/>
      <c r="OWI375"/>
      <c r="OWJ375"/>
      <c r="OWK375"/>
      <c r="OWL375"/>
      <c r="OWM375"/>
      <c r="OWN375"/>
      <c r="OWO375"/>
      <c r="OWP375"/>
      <c r="OWQ375"/>
      <c r="OWR375"/>
      <c r="OWS375"/>
      <c r="OWT375"/>
      <c r="OWU375"/>
      <c r="OWV375"/>
      <c r="OWW375"/>
      <c r="OWX375"/>
      <c r="OWY375"/>
      <c r="OWZ375"/>
      <c r="OXA375"/>
      <c r="OXB375"/>
      <c r="OXC375"/>
      <c r="OXD375"/>
      <c r="OXE375"/>
      <c r="OXF375"/>
      <c r="OXG375"/>
      <c r="OXH375"/>
      <c r="OXI375"/>
      <c r="OXJ375"/>
      <c r="OXK375"/>
      <c r="OXL375"/>
      <c r="OXM375"/>
      <c r="OXN375"/>
      <c r="OXO375"/>
      <c r="OXP375"/>
      <c r="OXQ375"/>
      <c r="OXR375"/>
      <c r="OXS375"/>
      <c r="OXT375"/>
      <c r="OXU375"/>
      <c r="OXV375"/>
      <c r="OXW375"/>
      <c r="OXX375"/>
      <c r="OXY375"/>
      <c r="OXZ375"/>
      <c r="OYA375"/>
      <c r="OYB375"/>
      <c r="OYC375"/>
      <c r="OYD375"/>
      <c r="OYE375"/>
      <c r="OYF375"/>
      <c r="OYG375"/>
      <c r="OYH375"/>
      <c r="OYI375"/>
      <c r="OYJ375"/>
      <c r="OYK375"/>
      <c r="OYL375"/>
      <c r="OYM375"/>
      <c r="OYN375"/>
      <c r="OYO375"/>
      <c r="OYP375"/>
      <c r="OYQ375"/>
      <c r="OYR375"/>
      <c r="OYS375"/>
      <c r="OYT375"/>
      <c r="OYU375"/>
      <c r="OYV375"/>
      <c r="OYW375"/>
      <c r="OYX375"/>
      <c r="OYY375"/>
      <c r="OYZ375"/>
      <c r="OZA375"/>
      <c r="OZB375"/>
      <c r="OZC375"/>
      <c r="OZD375"/>
      <c r="OZE375"/>
      <c r="OZF375"/>
      <c r="OZG375"/>
      <c r="OZH375"/>
      <c r="OZI375"/>
      <c r="OZJ375"/>
      <c r="OZK375"/>
      <c r="OZL375"/>
      <c r="OZM375"/>
      <c r="OZN375"/>
      <c r="OZO375"/>
      <c r="OZP375"/>
      <c r="OZQ375"/>
      <c r="OZR375"/>
      <c r="OZS375"/>
      <c r="OZT375"/>
      <c r="OZU375"/>
      <c r="OZV375"/>
      <c r="OZW375"/>
      <c r="OZX375"/>
      <c r="OZY375"/>
      <c r="OZZ375"/>
      <c r="PAA375"/>
      <c r="PAB375"/>
      <c r="PAC375"/>
      <c r="PAD375"/>
      <c r="PAE375"/>
      <c r="PAF375"/>
      <c r="PAG375"/>
      <c r="PAH375"/>
      <c r="PAI375"/>
      <c r="PAJ375"/>
      <c r="PAK375"/>
      <c r="PAL375"/>
      <c r="PAM375"/>
      <c r="PAN375"/>
      <c r="PAO375"/>
      <c r="PAP375"/>
      <c r="PAQ375"/>
      <c r="PAR375"/>
      <c r="PAS375"/>
      <c r="PAT375"/>
      <c r="PAU375"/>
      <c r="PAV375"/>
      <c r="PAW375"/>
      <c r="PAX375"/>
      <c r="PAY375"/>
      <c r="PAZ375"/>
      <c r="PBA375"/>
      <c r="PBB375"/>
      <c r="PBC375"/>
      <c r="PBD375"/>
      <c r="PBE375"/>
      <c r="PBF375"/>
      <c r="PBG375"/>
      <c r="PBH375"/>
      <c r="PBI375"/>
      <c r="PBJ375"/>
      <c r="PBK375"/>
      <c r="PBL375"/>
      <c r="PBM375"/>
      <c r="PBN375"/>
      <c r="PBO375"/>
      <c r="PBP375"/>
      <c r="PBQ375"/>
      <c r="PBR375"/>
      <c r="PBS375"/>
      <c r="PBT375"/>
      <c r="PBU375"/>
      <c r="PBV375"/>
      <c r="PBW375"/>
      <c r="PBX375"/>
      <c r="PBY375"/>
      <c r="PBZ375"/>
      <c r="PCA375"/>
      <c r="PCB375"/>
      <c r="PCC375"/>
      <c r="PCD375"/>
      <c r="PCE375"/>
      <c r="PCF375"/>
      <c r="PCG375"/>
      <c r="PCH375"/>
      <c r="PCI375"/>
      <c r="PCJ375"/>
      <c r="PCK375"/>
      <c r="PCL375"/>
      <c r="PCM375"/>
      <c r="PCN375"/>
      <c r="PCO375"/>
      <c r="PCP375"/>
      <c r="PCQ375"/>
      <c r="PCR375"/>
      <c r="PCS375"/>
      <c r="PCT375"/>
      <c r="PCU375"/>
      <c r="PCV375"/>
      <c r="PCW375"/>
      <c r="PCX375"/>
      <c r="PCY375"/>
      <c r="PCZ375"/>
      <c r="PDA375"/>
      <c r="PDB375"/>
      <c r="PDC375"/>
      <c r="PDD375"/>
      <c r="PDE375"/>
      <c r="PDF375"/>
      <c r="PDG375"/>
      <c r="PDH375"/>
      <c r="PDI375"/>
      <c r="PDJ375"/>
      <c r="PDK375"/>
      <c r="PDL375"/>
      <c r="PDM375"/>
      <c r="PDN375"/>
      <c r="PDO375"/>
      <c r="PDP375"/>
      <c r="PDQ375"/>
      <c r="PDR375"/>
      <c r="PDS375"/>
      <c r="PDT375"/>
      <c r="PDU375"/>
      <c r="PDV375"/>
      <c r="PDW375"/>
      <c r="PDX375"/>
      <c r="PDY375"/>
      <c r="PDZ375"/>
      <c r="PEA375"/>
      <c r="PEB375"/>
      <c r="PEC375"/>
      <c r="PED375"/>
      <c r="PEE375"/>
      <c r="PEF375"/>
      <c r="PEG375"/>
      <c r="PEH375"/>
      <c r="PEI375"/>
      <c r="PEJ375"/>
      <c r="PEK375"/>
      <c r="PEL375"/>
      <c r="PEM375"/>
      <c r="PEN375"/>
      <c r="PEO375"/>
      <c r="PEP375"/>
      <c r="PEQ375"/>
      <c r="PER375"/>
      <c r="PES375"/>
      <c r="PET375"/>
      <c r="PEU375"/>
      <c r="PEV375"/>
      <c r="PEW375"/>
      <c r="PEX375"/>
      <c r="PEY375"/>
      <c r="PEZ375"/>
      <c r="PFA375"/>
      <c r="PFB375"/>
      <c r="PFC375"/>
      <c r="PFD375"/>
      <c r="PFE375"/>
      <c r="PFF375"/>
      <c r="PFG375"/>
      <c r="PFH375"/>
      <c r="PFI375"/>
      <c r="PFJ375"/>
      <c r="PFK375"/>
      <c r="PFL375"/>
      <c r="PFM375"/>
      <c r="PFN375"/>
      <c r="PFO375"/>
      <c r="PFP375"/>
      <c r="PFQ375"/>
      <c r="PFR375"/>
      <c r="PFS375"/>
      <c r="PFT375"/>
      <c r="PFU375"/>
      <c r="PFV375"/>
      <c r="PFW375"/>
      <c r="PFX375"/>
      <c r="PFY375"/>
      <c r="PFZ375"/>
      <c r="PGA375"/>
      <c r="PGB375"/>
      <c r="PGC375"/>
      <c r="PGD375"/>
      <c r="PGE375"/>
      <c r="PGF375"/>
      <c r="PGG375"/>
      <c r="PGH375"/>
      <c r="PGI375"/>
      <c r="PGJ375"/>
      <c r="PGK375"/>
      <c r="PGL375"/>
      <c r="PGM375"/>
      <c r="PGN375"/>
      <c r="PGO375"/>
      <c r="PGP375"/>
      <c r="PGQ375"/>
      <c r="PGR375"/>
      <c r="PGS375"/>
      <c r="PGT375"/>
      <c r="PGU375"/>
      <c r="PGV375"/>
      <c r="PGW375"/>
      <c r="PGX375"/>
      <c r="PGY375"/>
      <c r="PGZ375"/>
      <c r="PHA375"/>
      <c r="PHB375"/>
      <c r="PHC375"/>
      <c r="PHD375"/>
      <c r="PHE375"/>
      <c r="PHF375"/>
      <c r="PHG375"/>
      <c r="PHH375"/>
      <c r="PHI375"/>
      <c r="PHJ375"/>
      <c r="PHK375"/>
      <c r="PHL375"/>
      <c r="PHM375"/>
      <c r="PHN375"/>
      <c r="PHO375"/>
      <c r="PHP375"/>
      <c r="PHQ375"/>
      <c r="PHR375"/>
      <c r="PHS375"/>
      <c r="PHT375"/>
      <c r="PHU375"/>
      <c r="PHV375"/>
      <c r="PHW375"/>
      <c r="PHX375"/>
      <c r="PHY375"/>
      <c r="PHZ375"/>
      <c r="PIA375"/>
      <c r="PIB375"/>
      <c r="PIC375"/>
      <c r="PID375"/>
      <c r="PIE375"/>
      <c r="PIF375"/>
      <c r="PIG375"/>
      <c r="PIH375"/>
      <c r="PII375"/>
      <c r="PIJ375"/>
      <c r="PIK375"/>
      <c r="PIL375"/>
      <c r="PIM375"/>
      <c r="PIN375"/>
      <c r="PIO375"/>
      <c r="PIP375"/>
      <c r="PIQ375"/>
      <c r="PIR375"/>
      <c r="PIS375"/>
      <c r="PIT375"/>
      <c r="PIU375"/>
      <c r="PIV375"/>
      <c r="PIW375"/>
      <c r="PIX375"/>
      <c r="PIY375"/>
      <c r="PIZ375"/>
      <c r="PJA375"/>
      <c r="PJB375"/>
      <c r="PJC375"/>
      <c r="PJD375"/>
      <c r="PJE375"/>
      <c r="PJF375"/>
      <c r="PJG375"/>
      <c r="PJH375"/>
      <c r="PJI375"/>
      <c r="PJJ375"/>
      <c r="PJK375"/>
      <c r="PJL375"/>
      <c r="PJM375"/>
      <c r="PJN375"/>
      <c r="PJO375"/>
      <c r="PJP375"/>
      <c r="PJQ375"/>
      <c r="PJR375"/>
      <c r="PJS375"/>
      <c r="PJT375"/>
      <c r="PJU375"/>
      <c r="PJV375"/>
      <c r="PJW375"/>
      <c r="PJX375"/>
      <c r="PJY375"/>
      <c r="PJZ375"/>
      <c r="PKA375"/>
      <c r="PKB375"/>
      <c r="PKC375"/>
      <c r="PKD375"/>
      <c r="PKE375"/>
      <c r="PKF375"/>
      <c r="PKG375"/>
      <c r="PKH375"/>
      <c r="PKI375"/>
      <c r="PKJ375"/>
      <c r="PKK375"/>
      <c r="PKL375"/>
      <c r="PKM375"/>
      <c r="PKN375"/>
      <c r="PKO375"/>
      <c r="PKP375"/>
      <c r="PKQ375"/>
      <c r="PKR375"/>
      <c r="PKS375"/>
      <c r="PKT375"/>
      <c r="PKU375"/>
      <c r="PKV375"/>
      <c r="PKW375"/>
      <c r="PKX375"/>
      <c r="PKY375"/>
      <c r="PKZ375"/>
      <c r="PLA375"/>
      <c r="PLB375"/>
      <c r="PLC375"/>
      <c r="PLD375"/>
      <c r="PLE375"/>
      <c r="PLF375"/>
      <c r="PLG375"/>
      <c r="PLH375"/>
      <c r="PLI375"/>
      <c r="PLJ375"/>
      <c r="PLK375"/>
      <c r="PLL375"/>
      <c r="PLM375"/>
      <c r="PLN375"/>
      <c r="PLO375"/>
      <c r="PLP375"/>
      <c r="PLQ375"/>
      <c r="PLR375"/>
      <c r="PLS375"/>
      <c r="PLT375"/>
      <c r="PLU375"/>
      <c r="PLV375"/>
      <c r="PLW375"/>
      <c r="PLX375"/>
      <c r="PLY375"/>
      <c r="PLZ375"/>
      <c r="PMA375"/>
      <c r="PMB375"/>
      <c r="PMC375"/>
      <c r="PMD375"/>
      <c r="PME375"/>
      <c r="PMF375"/>
      <c r="PMG375"/>
      <c r="PMH375"/>
      <c r="PMI375"/>
      <c r="PMJ375"/>
      <c r="PMK375"/>
      <c r="PML375"/>
      <c r="PMM375"/>
      <c r="PMN375"/>
      <c r="PMO375"/>
      <c r="PMP375"/>
      <c r="PMQ375"/>
      <c r="PMR375"/>
      <c r="PMS375"/>
      <c r="PMT375"/>
      <c r="PMU375"/>
      <c r="PMV375"/>
      <c r="PMW375"/>
      <c r="PMX375"/>
      <c r="PMY375"/>
      <c r="PMZ375"/>
      <c r="PNA375"/>
      <c r="PNB375"/>
      <c r="PNC375"/>
      <c r="PND375"/>
      <c r="PNE375"/>
      <c r="PNF375"/>
      <c r="PNG375"/>
      <c r="PNH375"/>
      <c r="PNI375"/>
      <c r="PNJ375"/>
      <c r="PNK375"/>
      <c r="PNL375"/>
      <c r="PNM375"/>
      <c r="PNN375"/>
      <c r="PNO375"/>
      <c r="PNP375"/>
      <c r="PNQ375"/>
      <c r="PNR375"/>
      <c r="PNS375"/>
      <c r="PNT375"/>
      <c r="PNU375"/>
      <c r="PNV375"/>
      <c r="PNW375"/>
      <c r="PNX375"/>
      <c r="PNY375"/>
      <c r="PNZ375"/>
      <c r="POA375"/>
      <c r="POB375"/>
      <c r="POC375"/>
      <c r="POD375"/>
      <c r="POE375"/>
      <c r="POF375"/>
      <c r="POG375"/>
      <c r="POH375"/>
      <c r="POI375"/>
      <c r="POJ375"/>
      <c r="POK375"/>
      <c r="POL375"/>
      <c r="POM375"/>
      <c r="PON375"/>
      <c r="POO375"/>
      <c r="POP375"/>
      <c r="POQ375"/>
      <c r="POR375"/>
      <c r="POS375"/>
      <c r="POT375"/>
      <c r="POU375"/>
      <c r="POV375"/>
      <c r="POW375"/>
      <c r="POX375"/>
      <c r="POY375"/>
      <c r="POZ375"/>
      <c r="PPA375"/>
      <c r="PPB375"/>
      <c r="PPC375"/>
      <c r="PPD375"/>
      <c r="PPE375"/>
      <c r="PPF375"/>
      <c r="PPG375"/>
      <c r="PPH375"/>
      <c r="PPI375"/>
      <c r="PPJ375"/>
      <c r="PPK375"/>
      <c r="PPL375"/>
      <c r="PPM375"/>
      <c r="PPN375"/>
      <c r="PPO375"/>
      <c r="PPP375"/>
      <c r="PPQ375"/>
      <c r="PPR375"/>
      <c r="PPS375"/>
      <c r="PPT375"/>
      <c r="PPU375"/>
      <c r="PPV375"/>
      <c r="PPW375"/>
      <c r="PPX375"/>
      <c r="PPY375"/>
      <c r="PPZ375"/>
      <c r="PQA375"/>
      <c r="PQB375"/>
      <c r="PQC375"/>
      <c r="PQD375"/>
      <c r="PQE375"/>
      <c r="PQF375"/>
      <c r="PQG375"/>
      <c r="PQH375"/>
      <c r="PQI375"/>
      <c r="PQJ375"/>
      <c r="PQK375"/>
      <c r="PQL375"/>
      <c r="PQM375"/>
      <c r="PQN375"/>
      <c r="PQO375"/>
      <c r="PQP375"/>
      <c r="PQQ375"/>
      <c r="PQR375"/>
      <c r="PQS375"/>
      <c r="PQT375"/>
      <c r="PQU375"/>
      <c r="PQV375"/>
      <c r="PQW375"/>
      <c r="PQX375"/>
      <c r="PQY375"/>
      <c r="PQZ375"/>
      <c r="PRA375"/>
      <c r="PRB375"/>
      <c r="PRC375"/>
      <c r="PRD375"/>
      <c r="PRE375"/>
      <c r="PRF375"/>
      <c r="PRG375"/>
      <c r="PRH375"/>
      <c r="PRI375"/>
      <c r="PRJ375"/>
      <c r="PRK375"/>
      <c r="PRL375"/>
      <c r="PRM375"/>
      <c r="PRN375"/>
      <c r="PRO375"/>
      <c r="PRP375"/>
      <c r="PRQ375"/>
      <c r="PRR375"/>
      <c r="PRS375"/>
      <c r="PRT375"/>
      <c r="PRU375"/>
      <c r="PRV375"/>
      <c r="PRW375"/>
      <c r="PRX375"/>
      <c r="PRY375"/>
      <c r="PRZ375"/>
      <c r="PSA375"/>
      <c r="PSB375"/>
      <c r="PSC375"/>
      <c r="PSD375"/>
      <c r="PSE375"/>
      <c r="PSF375"/>
      <c r="PSG375"/>
      <c r="PSH375"/>
      <c r="PSI375"/>
      <c r="PSJ375"/>
      <c r="PSK375"/>
      <c r="PSL375"/>
      <c r="PSM375"/>
      <c r="PSN375"/>
      <c r="PSO375"/>
      <c r="PSP375"/>
      <c r="PSQ375"/>
      <c r="PSR375"/>
      <c r="PSS375"/>
      <c r="PST375"/>
      <c r="PSU375"/>
      <c r="PSV375"/>
      <c r="PSW375"/>
      <c r="PSX375"/>
      <c r="PSY375"/>
      <c r="PSZ375"/>
      <c r="PTA375"/>
      <c r="PTB375"/>
      <c r="PTC375"/>
      <c r="PTD375"/>
      <c r="PTE375"/>
      <c r="PTF375"/>
      <c r="PTG375"/>
      <c r="PTH375"/>
      <c r="PTI375"/>
      <c r="PTJ375"/>
      <c r="PTK375"/>
      <c r="PTL375"/>
      <c r="PTM375"/>
      <c r="PTN375"/>
      <c r="PTO375"/>
      <c r="PTP375"/>
      <c r="PTQ375"/>
      <c r="PTR375"/>
      <c r="PTS375"/>
      <c r="PTT375"/>
      <c r="PTU375"/>
      <c r="PTV375"/>
      <c r="PTW375"/>
      <c r="PTX375"/>
      <c r="PTY375"/>
      <c r="PTZ375"/>
      <c r="PUA375"/>
      <c r="PUB375"/>
      <c r="PUC375"/>
      <c r="PUD375"/>
      <c r="PUE375"/>
      <c r="PUF375"/>
      <c r="PUG375"/>
      <c r="PUH375"/>
      <c r="PUI375"/>
      <c r="PUJ375"/>
      <c r="PUK375"/>
      <c r="PUL375"/>
      <c r="PUM375"/>
      <c r="PUN375"/>
      <c r="PUO375"/>
      <c r="PUP375"/>
      <c r="PUQ375"/>
      <c r="PUR375"/>
      <c r="PUS375"/>
      <c r="PUT375"/>
      <c r="PUU375"/>
      <c r="PUV375"/>
      <c r="PUW375"/>
      <c r="PUX375"/>
      <c r="PUY375"/>
      <c r="PUZ375"/>
      <c r="PVA375"/>
      <c r="PVB375"/>
      <c r="PVC375"/>
      <c r="PVD375"/>
      <c r="PVE375"/>
      <c r="PVF375"/>
      <c r="PVG375"/>
      <c r="PVH375"/>
      <c r="PVI375"/>
      <c r="PVJ375"/>
      <c r="PVK375"/>
      <c r="PVL375"/>
      <c r="PVM375"/>
      <c r="PVN375"/>
      <c r="PVO375"/>
      <c r="PVP375"/>
      <c r="PVQ375"/>
      <c r="PVR375"/>
      <c r="PVS375"/>
      <c r="PVT375"/>
      <c r="PVU375"/>
      <c r="PVV375"/>
      <c r="PVW375"/>
      <c r="PVX375"/>
      <c r="PVY375"/>
      <c r="PVZ375"/>
      <c r="PWA375"/>
      <c r="PWB375"/>
      <c r="PWC375"/>
      <c r="PWD375"/>
      <c r="PWE375"/>
      <c r="PWF375"/>
      <c r="PWG375"/>
      <c r="PWH375"/>
      <c r="PWI375"/>
      <c r="PWJ375"/>
      <c r="PWK375"/>
      <c r="PWL375"/>
      <c r="PWM375"/>
      <c r="PWN375"/>
      <c r="PWO375"/>
      <c r="PWP375"/>
      <c r="PWQ375"/>
      <c r="PWR375"/>
      <c r="PWS375"/>
      <c r="PWT375"/>
      <c r="PWU375"/>
      <c r="PWV375"/>
      <c r="PWW375"/>
      <c r="PWX375"/>
      <c r="PWY375"/>
      <c r="PWZ375"/>
      <c r="PXA375"/>
      <c r="PXB375"/>
      <c r="PXC375"/>
      <c r="PXD375"/>
      <c r="PXE375"/>
      <c r="PXF375"/>
      <c r="PXG375"/>
      <c r="PXH375"/>
      <c r="PXI375"/>
      <c r="PXJ375"/>
      <c r="PXK375"/>
      <c r="PXL375"/>
      <c r="PXM375"/>
      <c r="PXN375"/>
      <c r="PXO375"/>
      <c r="PXP375"/>
      <c r="PXQ375"/>
      <c r="PXR375"/>
      <c r="PXS375"/>
      <c r="PXT375"/>
      <c r="PXU375"/>
      <c r="PXV375"/>
      <c r="PXW375"/>
      <c r="PXX375"/>
      <c r="PXY375"/>
      <c r="PXZ375"/>
      <c r="PYA375"/>
      <c r="PYB375"/>
      <c r="PYC375"/>
      <c r="PYD375"/>
      <c r="PYE375"/>
      <c r="PYF375"/>
      <c r="PYG375"/>
      <c r="PYH375"/>
      <c r="PYI375"/>
      <c r="PYJ375"/>
      <c r="PYK375"/>
      <c r="PYL375"/>
      <c r="PYM375"/>
      <c r="PYN375"/>
      <c r="PYO375"/>
      <c r="PYP375"/>
      <c r="PYQ375"/>
      <c r="PYR375"/>
      <c r="PYS375"/>
      <c r="PYT375"/>
      <c r="PYU375"/>
      <c r="PYV375"/>
      <c r="PYW375"/>
      <c r="PYX375"/>
      <c r="PYY375"/>
      <c r="PYZ375"/>
      <c r="PZA375"/>
      <c r="PZB375"/>
      <c r="PZC375"/>
      <c r="PZD375"/>
      <c r="PZE375"/>
      <c r="PZF375"/>
      <c r="PZG375"/>
      <c r="PZH375"/>
      <c r="PZI375"/>
      <c r="PZJ375"/>
      <c r="PZK375"/>
      <c r="PZL375"/>
      <c r="PZM375"/>
      <c r="PZN375"/>
      <c r="PZO375"/>
      <c r="PZP375"/>
      <c r="PZQ375"/>
      <c r="PZR375"/>
      <c r="PZS375"/>
      <c r="PZT375"/>
      <c r="PZU375"/>
      <c r="PZV375"/>
      <c r="PZW375"/>
      <c r="PZX375"/>
      <c r="PZY375"/>
      <c r="PZZ375"/>
      <c r="QAA375"/>
      <c r="QAB375"/>
      <c r="QAC375"/>
      <c r="QAD375"/>
      <c r="QAE375"/>
      <c r="QAF375"/>
      <c r="QAG375"/>
      <c r="QAH375"/>
      <c r="QAI375"/>
      <c r="QAJ375"/>
      <c r="QAK375"/>
      <c r="QAL375"/>
      <c r="QAM375"/>
      <c r="QAN375"/>
      <c r="QAO375"/>
      <c r="QAP375"/>
      <c r="QAQ375"/>
      <c r="QAR375"/>
      <c r="QAS375"/>
      <c r="QAT375"/>
      <c r="QAU375"/>
      <c r="QAV375"/>
      <c r="QAW375"/>
      <c r="QAX375"/>
      <c r="QAY375"/>
      <c r="QAZ375"/>
      <c r="QBA375"/>
      <c r="QBB375"/>
      <c r="QBC375"/>
      <c r="QBD375"/>
      <c r="QBE375"/>
      <c r="QBF375"/>
      <c r="QBG375"/>
      <c r="QBH375"/>
      <c r="QBI375"/>
      <c r="QBJ375"/>
      <c r="QBK375"/>
      <c r="QBL375"/>
      <c r="QBM375"/>
      <c r="QBN375"/>
      <c r="QBO375"/>
      <c r="QBP375"/>
      <c r="QBQ375"/>
      <c r="QBR375"/>
      <c r="QBS375"/>
      <c r="QBT375"/>
      <c r="QBU375"/>
      <c r="QBV375"/>
      <c r="QBW375"/>
      <c r="QBX375"/>
      <c r="QBY375"/>
      <c r="QBZ375"/>
      <c r="QCA375"/>
      <c r="QCB375"/>
      <c r="QCC375"/>
      <c r="QCD375"/>
      <c r="QCE375"/>
      <c r="QCF375"/>
      <c r="QCG375"/>
      <c r="QCH375"/>
      <c r="QCI375"/>
      <c r="QCJ375"/>
      <c r="QCK375"/>
      <c r="QCL375"/>
      <c r="QCM375"/>
      <c r="QCN375"/>
      <c r="QCO375"/>
      <c r="QCP375"/>
      <c r="QCQ375"/>
      <c r="QCR375"/>
      <c r="QCS375"/>
      <c r="QCT375"/>
      <c r="QCU375"/>
      <c r="QCV375"/>
      <c r="QCW375"/>
      <c r="QCX375"/>
      <c r="QCY375"/>
      <c r="QCZ375"/>
      <c r="QDA375"/>
      <c r="QDB375"/>
      <c r="QDC375"/>
      <c r="QDD375"/>
      <c r="QDE375"/>
      <c r="QDF375"/>
      <c r="QDG375"/>
      <c r="QDH375"/>
      <c r="QDI375"/>
      <c r="QDJ375"/>
      <c r="QDK375"/>
      <c r="QDL375"/>
      <c r="QDM375"/>
      <c r="QDN375"/>
      <c r="QDO375"/>
      <c r="QDP375"/>
      <c r="QDQ375"/>
      <c r="QDR375"/>
      <c r="QDS375"/>
      <c r="QDT375"/>
      <c r="QDU375"/>
      <c r="QDV375"/>
      <c r="QDW375"/>
      <c r="QDX375"/>
      <c r="QDY375"/>
      <c r="QDZ375"/>
      <c r="QEA375"/>
      <c r="QEB375"/>
      <c r="QEC375"/>
      <c r="QED375"/>
      <c r="QEE375"/>
      <c r="QEF375"/>
      <c r="QEG375"/>
      <c r="QEH375"/>
      <c r="QEI375"/>
      <c r="QEJ375"/>
      <c r="QEK375"/>
      <c r="QEL375"/>
      <c r="QEM375"/>
      <c r="QEN375"/>
      <c r="QEO375"/>
      <c r="QEP375"/>
      <c r="QEQ375"/>
      <c r="QER375"/>
      <c r="QES375"/>
      <c r="QET375"/>
      <c r="QEU375"/>
      <c r="QEV375"/>
      <c r="QEW375"/>
      <c r="QEX375"/>
      <c r="QEY375"/>
      <c r="QEZ375"/>
      <c r="QFA375"/>
      <c r="QFB375"/>
      <c r="QFC375"/>
      <c r="QFD375"/>
      <c r="QFE375"/>
      <c r="QFF375"/>
      <c r="QFG375"/>
      <c r="QFH375"/>
      <c r="QFI375"/>
      <c r="QFJ375"/>
      <c r="QFK375"/>
      <c r="QFL375"/>
      <c r="QFM375"/>
      <c r="QFN375"/>
      <c r="QFO375"/>
      <c r="QFP375"/>
      <c r="QFQ375"/>
      <c r="QFR375"/>
      <c r="QFS375"/>
      <c r="QFT375"/>
      <c r="QFU375"/>
      <c r="QFV375"/>
      <c r="QFW375"/>
      <c r="QFX375"/>
      <c r="QFY375"/>
      <c r="QFZ375"/>
      <c r="QGA375"/>
      <c r="QGB375"/>
      <c r="QGC375"/>
      <c r="QGD375"/>
      <c r="QGE375"/>
      <c r="QGF375"/>
      <c r="QGG375"/>
      <c r="QGH375"/>
      <c r="QGI375"/>
      <c r="QGJ375"/>
      <c r="QGK375"/>
      <c r="QGL375"/>
      <c r="QGM375"/>
      <c r="QGN375"/>
      <c r="QGO375"/>
      <c r="QGP375"/>
      <c r="QGQ375"/>
      <c r="QGR375"/>
      <c r="QGS375"/>
      <c r="QGT375"/>
      <c r="QGU375"/>
      <c r="QGV375"/>
      <c r="QGW375"/>
      <c r="QGX375"/>
      <c r="QGY375"/>
      <c r="QGZ375"/>
      <c r="QHA375"/>
      <c r="QHB375"/>
      <c r="QHC375"/>
      <c r="QHD375"/>
      <c r="QHE375"/>
      <c r="QHF375"/>
      <c r="QHG375"/>
      <c r="QHH375"/>
      <c r="QHI375"/>
      <c r="QHJ375"/>
      <c r="QHK375"/>
      <c r="QHL375"/>
      <c r="QHM375"/>
      <c r="QHN375"/>
      <c r="QHO375"/>
      <c r="QHP375"/>
      <c r="QHQ375"/>
      <c r="QHR375"/>
      <c r="QHS375"/>
      <c r="QHT375"/>
      <c r="QHU375"/>
      <c r="QHV375"/>
      <c r="QHW375"/>
      <c r="QHX375"/>
      <c r="QHY375"/>
      <c r="QHZ375"/>
      <c r="QIA375"/>
      <c r="QIB375"/>
      <c r="QIC375"/>
      <c r="QID375"/>
      <c r="QIE375"/>
      <c r="QIF375"/>
      <c r="QIG375"/>
      <c r="QIH375"/>
      <c r="QII375"/>
      <c r="QIJ375"/>
      <c r="QIK375"/>
      <c r="QIL375"/>
      <c r="QIM375"/>
      <c r="QIN375"/>
      <c r="QIO375"/>
      <c r="QIP375"/>
      <c r="QIQ375"/>
      <c r="QIR375"/>
      <c r="QIS375"/>
      <c r="QIT375"/>
      <c r="QIU375"/>
      <c r="QIV375"/>
      <c r="QIW375"/>
      <c r="QIX375"/>
      <c r="QIY375"/>
      <c r="QIZ375"/>
      <c r="QJA375"/>
      <c r="QJB375"/>
      <c r="QJC375"/>
      <c r="QJD375"/>
      <c r="QJE375"/>
      <c r="QJF375"/>
      <c r="QJG375"/>
      <c r="QJH375"/>
      <c r="QJI375"/>
      <c r="QJJ375"/>
      <c r="QJK375"/>
      <c r="QJL375"/>
      <c r="QJM375"/>
      <c r="QJN375"/>
      <c r="QJO375"/>
      <c r="QJP375"/>
      <c r="QJQ375"/>
      <c r="QJR375"/>
      <c r="QJS375"/>
      <c r="QJT375"/>
      <c r="QJU375"/>
      <c r="QJV375"/>
      <c r="QJW375"/>
      <c r="QJX375"/>
      <c r="QJY375"/>
      <c r="QJZ375"/>
      <c r="QKA375"/>
      <c r="QKB375"/>
      <c r="QKC375"/>
      <c r="QKD375"/>
      <c r="QKE375"/>
      <c r="QKF375"/>
      <c r="QKG375"/>
      <c r="QKH375"/>
      <c r="QKI375"/>
      <c r="QKJ375"/>
      <c r="QKK375"/>
      <c r="QKL375"/>
      <c r="QKM375"/>
      <c r="QKN375"/>
      <c r="QKO375"/>
      <c r="QKP375"/>
      <c r="QKQ375"/>
      <c r="QKR375"/>
      <c r="QKS375"/>
      <c r="QKT375"/>
      <c r="QKU375"/>
      <c r="QKV375"/>
      <c r="QKW375"/>
      <c r="QKX375"/>
      <c r="QKY375"/>
      <c r="QKZ375"/>
      <c r="QLA375"/>
      <c r="QLB375"/>
      <c r="QLC375"/>
      <c r="QLD375"/>
      <c r="QLE375"/>
      <c r="QLF375"/>
      <c r="QLG375"/>
      <c r="QLH375"/>
      <c r="QLI375"/>
      <c r="QLJ375"/>
      <c r="QLK375"/>
      <c r="QLL375"/>
      <c r="QLM375"/>
      <c r="QLN375"/>
      <c r="QLO375"/>
      <c r="QLP375"/>
      <c r="QLQ375"/>
      <c r="QLR375"/>
      <c r="QLS375"/>
      <c r="QLT375"/>
      <c r="QLU375"/>
      <c r="QLV375"/>
      <c r="QLW375"/>
      <c r="QLX375"/>
      <c r="QLY375"/>
      <c r="QLZ375"/>
      <c r="QMA375"/>
      <c r="QMB375"/>
      <c r="QMC375"/>
      <c r="QMD375"/>
      <c r="QME375"/>
      <c r="QMF375"/>
      <c r="QMG375"/>
      <c r="QMH375"/>
      <c r="QMI375"/>
      <c r="QMJ375"/>
      <c r="QMK375"/>
      <c r="QML375"/>
      <c r="QMM375"/>
      <c r="QMN375"/>
      <c r="QMO375"/>
      <c r="QMP375"/>
      <c r="QMQ375"/>
      <c r="QMR375"/>
      <c r="QMS375"/>
      <c r="QMT375"/>
      <c r="QMU375"/>
      <c r="QMV375"/>
      <c r="QMW375"/>
      <c r="QMX375"/>
      <c r="QMY375"/>
      <c r="QMZ375"/>
      <c r="QNA375"/>
      <c r="QNB375"/>
      <c r="QNC375"/>
      <c r="QND375"/>
      <c r="QNE375"/>
      <c r="QNF375"/>
      <c r="QNG375"/>
      <c r="QNH375"/>
      <c r="QNI375"/>
      <c r="QNJ375"/>
      <c r="QNK375"/>
      <c r="QNL375"/>
      <c r="QNM375"/>
      <c r="QNN375"/>
      <c r="QNO375"/>
      <c r="QNP375"/>
      <c r="QNQ375"/>
      <c r="QNR375"/>
      <c r="QNS375"/>
      <c r="QNT375"/>
      <c r="QNU375"/>
      <c r="QNV375"/>
      <c r="QNW375"/>
      <c r="QNX375"/>
      <c r="QNY375"/>
      <c r="QNZ375"/>
      <c r="QOA375"/>
      <c r="QOB375"/>
      <c r="QOC375"/>
      <c r="QOD375"/>
      <c r="QOE375"/>
      <c r="QOF375"/>
      <c r="QOG375"/>
      <c r="QOH375"/>
      <c r="QOI375"/>
      <c r="QOJ375"/>
      <c r="QOK375"/>
      <c r="QOL375"/>
      <c r="QOM375"/>
      <c r="QON375"/>
      <c r="QOO375"/>
      <c r="QOP375"/>
      <c r="QOQ375"/>
      <c r="QOR375"/>
      <c r="QOS375"/>
      <c r="QOT375"/>
      <c r="QOU375"/>
      <c r="QOV375"/>
      <c r="QOW375"/>
      <c r="QOX375"/>
      <c r="QOY375"/>
      <c r="QOZ375"/>
      <c r="QPA375"/>
      <c r="QPB375"/>
      <c r="QPC375"/>
      <c r="QPD375"/>
      <c r="QPE375"/>
      <c r="QPF375"/>
      <c r="QPG375"/>
      <c r="QPH375"/>
      <c r="QPI375"/>
      <c r="QPJ375"/>
      <c r="QPK375"/>
      <c r="QPL375"/>
      <c r="QPM375"/>
      <c r="QPN375"/>
      <c r="QPO375"/>
      <c r="QPP375"/>
      <c r="QPQ375"/>
      <c r="QPR375"/>
      <c r="QPS375"/>
      <c r="QPT375"/>
      <c r="QPU375"/>
      <c r="QPV375"/>
      <c r="QPW375"/>
      <c r="QPX375"/>
      <c r="QPY375"/>
      <c r="QPZ375"/>
      <c r="QQA375"/>
      <c r="QQB375"/>
      <c r="QQC375"/>
      <c r="QQD375"/>
      <c r="QQE375"/>
      <c r="QQF375"/>
      <c r="QQG375"/>
      <c r="QQH375"/>
      <c r="QQI375"/>
      <c r="QQJ375"/>
      <c r="QQK375"/>
      <c r="QQL375"/>
      <c r="QQM375"/>
      <c r="QQN375"/>
      <c r="QQO375"/>
      <c r="QQP375"/>
      <c r="QQQ375"/>
      <c r="QQR375"/>
      <c r="QQS375"/>
      <c r="QQT375"/>
      <c r="QQU375"/>
      <c r="QQV375"/>
      <c r="QQW375"/>
      <c r="QQX375"/>
      <c r="QQY375"/>
      <c r="QQZ375"/>
      <c r="QRA375"/>
      <c r="QRB375"/>
      <c r="QRC375"/>
      <c r="QRD375"/>
      <c r="QRE375"/>
      <c r="QRF375"/>
      <c r="QRG375"/>
      <c r="QRH375"/>
      <c r="QRI375"/>
      <c r="QRJ375"/>
      <c r="QRK375"/>
      <c r="QRL375"/>
      <c r="QRM375"/>
      <c r="QRN375"/>
      <c r="QRO375"/>
      <c r="QRP375"/>
      <c r="QRQ375"/>
      <c r="QRR375"/>
      <c r="QRS375"/>
      <c r="QRT375"/>
      <c r="QRU375"/>
      <c r="QRV375"/>
      <c r="QRW375"/>
      <c r="QRX375"/>
      <c r="QRY375"/>
      <c r="QRZ375"/>
      <c r="QSA375"/>
      <c r="QSB375"/>
      <c r="QSC375"/>
      <c r="QSD375"/>
      <c r="QSE375"/>
      <c r="QSF375"/>
      <c r="QSG375"/>
      <c r="QSH375"/>
      <c r="QSI375"/>
      <c r="QSJ375"/>
      <c r="QSK375"/>
      <c r="QSL375"/>
      <c r="QSM375"/>
      <c r="QSN375"/>
      <c r="QSO375"/>
      <c r="QSP375"/>
      <c r="QSQ375"/>
      <c r="QSR375"/>
      <c r="QSS375"/>
      <c r="QST375"/>
      <c r="QSU375"/>
      <c r="QSV375"/>
      <c r="QSW375"/>
      <c r="QSX375"/>
      <c r="QSY375"/>
      <c r="QSZ375"/>
      <c r="QTA375"/>
      <c r="QTB375"/>
      <c r="QTC375"/>
      <c r="QTD375"/>
      <c r="QTE375"/>
      <c r="QTF375"/>
      <c r="QTG375"/>
      <c r="QTH375"/>
      <c r="QTI375"/>
      <c r="QTJ375"/>
      <c r="QTK375"/>
      <c r="QTL375"/>
      <c r="QTM375"/>
      <c r="QTN375"/>
      <c r="QTO375"/>
      <c r="QTP375"/>
      <c r="QTQ375"/>
      <c r="QTR375"/>
      <c r="QTS375"/>
      <c r="QTT375"/>
      <c r="QTU375"/>
      <c r="QTV375"/>
      <c r="QTW375"/>
      <c r="QTX375"/>
      <c r="QTY375"/>
      <c r="QTZ375"/>
      <c r="QUA375"/>
      <c r="QUB375"/>
      <c r="QUC375"/>
      <c r="QUD375"/>
      <c r="QUE375"/>
      <c r="QUF375"/>
      <c r="QUG375"/>
      <c r="QUH375"/>
      <c r="QUI375"/>
      <c r="QUJ375"/>
      <c r="QUK375"/>
      <c r="QUL375"/>
      <c r="QUM375"/>
      <c r="QUN375"/>
      <c r="QUO375"/>
      <c r="QUP375"/>
      <c r="QUQ375"/>
      <c r="QUR375"/>
      <c r="QUS375"/>
      <c r="QUT375"/>
      <c r="QUU375"/>
      <c r="QUV375"/>
      <c r="QUW375"/>
      <c r="QUX375"/>
      <c r="QUY375"/>
      <c r="QUZ375"/>
      <c r="QVA375"/>
      <c r="QVB375"/>
      <c r="QVC375"/>
      <c r="QVD375"/>
      <c r="QVE375"/>
      <c r="QVF375"/>
      <c r="QVG375"/>
      <c r="QVH375"/>
      <c r="QVI375"/>
      <c r="QVJ375"/>
      <c r="QVK375"/>
      <c r="QVL375"/>
      <c r="QVM375"/>
      <c r="QVN375"/>
      <c r="QVO375"/>
      <c r="QVP375"/>
      <c r="QVQ375"/>
      <c r="QVR375"/>
      <c r="QVS375"/>
      <c r="QVT375"/>
      <c r="QVU375"/>
      <c r="QVV375"/>
      <c r="QVW375"/>
      <c r="QVX375"/>
      <c r="QVY375"/>
      <c r="QVZ375"/>
      <c r="QWA375"/>
      <c r="QWB375"/>
      <c r="QWC375"/>
      <c r="QWD375"/>
      <c r="QWE375"/>
      <c r="QWF375"/>
      <c r="QWG375"/>
      <c r="QWH375"/>
      <c r="QWI375"/>
      <c r="QWJ375"/>
      <c r="QWK375"/>
      <c r="QWL375"/>
      <c r="QWM375"/>
      <c r="QWN375"/>
      <c r="QWO375"/>
      <c r="QWP375"/>
      <c r="QWQ375"/>
      <c r="QWR375"/>
      <c r="QWS375"/>
      <c r="QWT375"/>
      <c r="QWU375"/>
      <c r="QWV375"/>
      <c r="QWW375"/>
      <c r="QWX375"/>
      <c r="QWY375"/>
      <c r="QWZ375"/>
      <c r="QXA375"/>
      <c r="QXB375"/>
      <c r="QXC375"/>
      <c r="QXD375"/>
      <c r="QXE375"/>
      <c r="QXF375"/>
      <c r="QXG375"/>
      <c r="QXH375"/>
      <c r="QXI375"/>
      <c r="QXJ375"/>
      <c r="QXK375"/>
      <c r="QXL375"/>
      <c r="QXM375"/>
      <c r="QXN375"/>
      <c r="QXO375"/>
      <c r="QXP375"/>
      <c r="QXQ375"/>
      <c r="QXR375"/>
      <c r="QXS375"/>
      <c r="QXT375"/>
      <c r="QXU375"/>
      <c r="QXV375"/>
      <c r="QXW375"/>
      <c r="QXX375"/>
      <c r="QXY375"/>
      <c r="QXZ375"/>
      <c r="QYA375"/>
      <c r="QYB375"/>
      <c r="QYC375"/>
      <c r="QYD375"/>
      <c r="QYE375"/>
      <c r="QYF375"/>
      <c r="QYG375"/>
      <c r="QYH375"/>
      <c r="QYI375"/>
      <c r="QYJ375"/>
      <c r="QYK375"/>
      <c r="QYL375"/>
      <c r="QYM375"/>
      <c r="QYN375"/>
      <c r="QYO375"/>
      <c r="QYP375"/>
      <c r="QYQ375"/>
      <c r="QYR375"/>
      <c r="QYS375"/>
      <c r="QYT375"/>
      <c r="QYU375"/>
      <c r="QYV375"/>
      <c r="QYW375"/>
      <c r="QYX375"/>
      <c r="QYY375"/>
      <c r="QYZ375"/>
      <c r="QZA375"/>
      <c r="QZB375"/>
      <c r="QZC375"/>
      <c r="QZD375"/>
      <c r="QZE375"/>
      <c r="QZF375"/>
      <c r="QZG375"/>
      <c r="QZH375"/>
      <c r="QZI375"/>
      <c r="QZJ375"/>
      <c r="QZK375"/>
      <c r="QZL375"/>
      <c r="QZM375"/>
      <c r="QZN375"/>
      <c r="QZO375"/>
      <c r="QZP375"/>
      <c r="QZQ375"/>
      <c r="QZR375"/>
      <c r="QZS375"/>
      <c r="QZT375"/>
      <c r="QZU375"/>
      <c r="QZV375"/>
      <c r="QZW375"/>
      <c r="QZX375"/>
      <c r="QZY375"/>
      <c r="QZZ375"/>
      <c r="RAA375"/>
      <c r="RAB375"/>
      <c r="RAC375"/>
      <c r="RAD375"/>
      <c r="RAE375"/>
      <c r="RAF375"/>
      <c r="RAG375"/>
      <c r="RAH375"/>
      <c r="RAI375"/>
      <c r="RAJ375"/>
      <c r="RAK375"/>
      <c r="RAL375"/>
      <c r="RAM375"/>
      <c r="RAN375"/>
      <c r="RAO375"/>
      <c r="RAP375"/>
      <c r="RAQ375"/>
      <c r="RAR375"/>
      <c r="RAS375"/>
      <c r="RAT375"/>
      <c r="RAU375"/>
      <c r="RAV375"/>
      <c r="RAW375"/>
      <c r="RAX375"/>
      <c r="RAY375"/>
      <c r="RAZ375"/>
      <c r="RBA375"/>
      <c r="RBB375"/>
      <c r="RBC375"/>
      <c r="RBD375"/>
      <c r="RBE375"/>
      <c r="RBF375"/>
      <c r="RBG375"/>
      <c r="RBH375"/>
      <c r="RBI375"/>
      <c r="RBJ375"/>
      <c r="RBK375"/>
      <c r="RBL375"/>
      <c r="RBM375"/>
      <c r="RBN375"/>
      <c r="RBO375"/>
      <c r="RBP375"/>
      <c r="RBQ375"/>
      <c r="RBR375"/>
      <c r="RBS375"/>
      <c r="RBT375"/>
      <c r="RBU375"/>
      <c r="RBV375"/>
      <c r="RBW375"/>
      <c r="RBX375"/>
      <c r="RBY375"/>
      <c r="RBZ375"/>
      <c r="RCA375"/>
      <c r="RCB375"/>
      <c r="RCC375"/>
      <c r="RCD375"/>
      <c r="RCE375"/>
      <c r="RCF375"/>
      <c r="RCG375"/>
      <c r="RCH375"/>
      <c r="RCI375"/>
      <c r="RCJ375"/>
      <c r="RCK375"/>
      <c r="RCL375"/>
      <c r="RCM375"/>
      <c r="RCN375"/>
      <c r="RCO375"/>
      <c r="RCP375"/>
      <c r="RCQ375"/>
      <c r="RCR375"/>
      <c r="RCS375"/>
      <c r="RCT375"/>
      <c r="RCU375"/>
      <c r="RCV375"/>
      <c r="RCW375"/>
      <c r="RCX375"/>
      <c r="RCY375"/>
      <c r="RCZ375"/>
      <c r="RDA375"/>
      <c r="RDB375"/>
      <c r="RDC375"/>
      <c r="RDD375"/>
      <c r="RDE375"/>
      <c r="RDF375"/>
      <c r="RDG375"/>
      <c r="RDH375"/>
      <c r="RDI375"/>
      <c r="RDJ375"/>
      <c r="RDK375"/>
      <c r="RDL375"/>
      <c r="RDM375"/>
      <c r="RDN375"/>
      <c r="RDO375"/>
      <c r="RDP375"/>
      <c r="RDQ375"/>
      <c r="RDR375"/>
      <c r="RDS375"/>
      <c r="RDT375"/>
      <c r="RDU375"/>
      <c r="RDV375"/>
      <c r="RDW375"/>
      <c r="RDX375"/>
      <c r="RDY375"/>
      <c r="RDZ375"/>
      <c r="REA375"/>
      <c r="REB375"/>
      <c r="REC375"/>
      <c r="RED375"/>
      <c r="REE375"/>
      <c r="REF375"/>
      <c r="REG375"/>
      <c r="REH375"/>
      <c r="REI375"/>
      <c r="REJ375"/>
      <c r="REK375"/>
      <c r="REL375"/>
      <c r="REM375"/>
      <c r="REN375"/>
      <c r="REO375"/>
      <c r="REP375"/>
      <c r="REQ375"/>
      <c r="RER375"/>
      <c r="RES375"/>
      <c r="RET375"/>
      <c r="REU375"/>
      <c r="REV375"/>
      <c r="REW375"/>
      <c r="REX375"/>
      <c r="REY375"/>
      <c r="REZ375"/>
      <c r="RFA375"/>
      <c r="RFB375"/>
      <c r="RFC375"/>
      <c r="RFD375"/>
      <c r="RFE375"/>
      <c r="RFF375"/>
      <c r="RFG375"/>
      <c r="RFH375"/>
      <c r="RFI375"/>
      <c r="RFJ375"/>
      <c r="RFK375"/>
      <c r="RFL375"/>
      <c r="RFM375"/>
      <c r="RFN375"/>
      <c r="RFO375"/>
      <c r="RFP375"/>
      <c r="RFQ375"/>
      <c r="RFR375"/>
      <c r="RFS375"/>
      <c r="RFT375"/>
      <c r="RFU375"/>
      <c r="RFV375"/>
      <c r="RFW375"/>
      <c r="RFX375"/>
      <c r="RFY375"/>
      <c r="RFZ375"/>
      <c r="RGA375"/>
      <c r="RGB375"/>
      <c r="RGC375"/>
      <c r="RGD375"/>
      <c r="RGE375"/>
      <c r="RGF375"/>
      <c r="RGG375"/>
      <c r="RGH375"/>
      <c r="RGI375"/>
      <c r="RGJ375"/>
      <c r="RGK375"/>
      <c r="RGL375"/>
      <c r="RGM375"/>
      <c r="RGN375"/>
      <c r="RGO375"/>
      <c r="RGP375"/>
      <c r="RGQ375"/>
      <c r="RGR375"/>
      <c r="RGS375"/>
      <c r="RGT375"/>
      <c r="RGU375"/>
      <c r="RGV375"/>
      <c r="RGW375"/>
      <c r="RGX375"/>
      <c r="RGY375"/>
      <c r="RGZ375"/>
      <c r="RHA375"/>
      <c r="RHB375"/>
      <c r="RHC375"/>
      <c r="RHD375"/>
      <c r="RHE375"/>
      <c r="RHF375"/>
      <c r="RHG375"/>
      <c r="RHH375"/>
      <c r="RHI375"/>
      <c r="RHJ375"/>
      <c r="RHK375"/>
      <c r="RHL375"/>
      <c r="RHM375"/>
      <c r="RHN375"/>
      <c r="RHO375"/>
      <c r="RHP375"/>
      <c r="RHQ375"/>
      <c r="RHR375"/>
      <c r="RHS375"/>
      <c r="RHT375"/>
      <c r="RHU375"/>
      <c r="RHV375"/>
      <c r="RHW375"/>
      <c r="RHX375"/>
      <c r="RHY375"/>
      <c r="RHZ375"/>
      <c r="RIA375"/>
      <c r="RIB375"/>
      <c r="RIC375"/>
      <c r="RID375"/>
      <c r="RIE375"/>
      <c r="RIF375"/>
      <c r="RIG375"/>
      <c r="RIH375"/>
      <c r="RII375"/>
      <c r="RIJ375"/>
      <c r="RIK375"/>
      <c r="RIL375"/>
      <c r="RIM375"/>
      <c r="RIN375"/>
      <c r="RIO375"/>
      <c r="RIP375"/>
      <c r="RIQ375"/>
      <c r="RIR375"/>
      <c r="RIS375"/>
      <c r="RIT375"/>
      <c r="RIU375"/>
      <c r="RIV375"/>
      <c r="RIW375"/>
      <c r="RIX375"/>
      <c r="RIY375"/>
      <c r="RIZ375"/>
      <c r="RJA375"/>
      <c r="RJB375"/>
      <c r="RJC375"/>
      <c r="RJD375"/>
      <c r="RJE375"/>
      <c r="RJF375"/>
      <c r="RJG375"/>
      <c r="RJH375"/>
      <c r="RJI375"/>
      <c r="RJJ375"/>
      <c r="RJK375"/>
      <c r="RJL375"/>
      <c r="RJM375"/>
      <c r="RJN375"/>
      <c r="RJO375"/>
      <c r="RJP375"/>
      <c r="RJQ375"/>
      <c r="RJR375"/>
      <c r="RJS375"/>
      <c r="RJT375"/>
      <c r="RJU375"/>
      <c r="RJV375"/>
      <c r="RJW375"/>
      <c r="RJX375"/>
      <c r="RJY375"/>
      <c r="RJZ375"/>
      <c r="RKA375"/>
      <c r="RKB375"/>
      <c r="RKC375"/>
      <c r="RKD375"/>
      <c r="RKE375"/>
      <c r="RKF375"/>
      <c r="RKG375"/>
      <c r="RKH375"/>
      <c r="RKI375"/>
      <c r="RKJ375"/>
      <c r="RKK375"/>
      <c r="RKL375"/>
      <c r="RKM375"/>
      <c r="RKN375"/>
      <c r="RKO375"/>
      <c r="RKP375"/>
      <c r="RKQ375"/>
      <c r="RKR375"/>
      <c r="RKS375"/>
      <c r="RKT375"/>
      <c r="RKU375"/>
      <c r="RKV375"/>
      <c r="RKW375"/>
      <c r="RKX375"/>
      <c r="RKY375"/>
      <c r="RKZ375"/>
      <c r="RLA375"/>
      <c r="RLB375"/>
      <c r="RLC375"/>
      <c r="RLD375"/>
      <c r="RLE375"/>
      <c r="RLF375"/>
      <c r="RLG375"/>
      <c r="RLH375"/>
      <c r="RLI375"/>
      <c r="RLJ375"/>
      <c r="RLK375"/>
      <c r="RLL375"/>
      <c r="RLM375"/>
      <c r="RLN375"/>
      <c r="RLO375"/>
      <c r="RLP375"/>
      <c r="RLQ375"/>
      <c r="RLR375"/>
      <c r="RLS375"/>
      <c r="RLT375"/>
      <c r="RLU375"/>
      <c r="RLV375"/>
      <c r="RLW375"/>
      <c r="RLX375"/>
      <c r="RLY375"/>
      <c r="RLZ375"/>
      <c r="RMA375"/>
      <c r="RMB375"/>
      <c r="RMC375"/>
      <c r="RMD375"/>
      <c r="RME375"/>
      <c r="RMF375"/>
      <c r="RMG375"/>
      <c r="RMH375"/>
      <c r="RMI375"/>
      <c r="RMJ375"/>
      <c r="RMK375"/>
      <c r="RML375"/>
      <c r="RMM375"/>
      <c r="RMN375"/>
      <c r="RMO375"/>
      <c r="RMP375"/>
      <c r="RMQ375"/>
      <c r="RMR375"/>
      <c r="RMS375"/>
      <c r="RMT375"/>
      <c r="RMU375"/>
      <c r="RMV375"/>
      <c r="RMW375"/>
      <c r="RMX375"/>
      <c r="RMY375"/>
      <c r="RMZ375"/>
      <c r="RNA375"/>
      <c r="RNB375"/>
      <c r="RNC375"/>
      <c r="RND375"/>
      <c r="RNE375"/>
      <c r="RNF375"/>
      <c r="RNG375"/>
      <c r="RNH375"/>
      <c r="RNI375"/>
      <c r="RNJ375"/>
      <c r="RNK375"/>
      <c r="RNL375"/>
      <c r="RNM375"/>
      <c r="RNN375"/>
      <c r="RNO375"/>
      <c r="RNP375"/>
      <c r="RNQ375"/>
      <c r="RNR375"/>
      <c r="RNS375"/>
      <c r="RNT375"/>
      <c r="RNU375"/>
      <c r="RNV375"/>
      <c r="RNW375"/>
      <c r="RNX375"/>
      <c r="RNY375"/>
      <c r="RNZ375"/>
      <c r="ROA375"/>
      <c r="ROB375"/>
      <c r="ROC375"/>
      <c r="ROD375"/>
      <c r="ROE375"/>
      <c r="ROF375"/>
      <c r="ROG375"/>
      <c r="ROH375"/>
      <c r="ROI375"/>
      <c r="ROJ375"/>
      <c r="ROK375"/>
      <c r="ROL375"/>
      <c r="ROM375"/>
      <c r="RON375"/>
      <c r="ROO375"/>
      <c r="ROP375"/>
      <c r="ROQ375"/>
      <c r="ROR375"/>
      <c r="ROS375"/>
      <c r="ROT375"/>
      <c r="ROU375"/>
      <c r="ROV375"/>
      <c r="ROW375"/>
      <c r="ROX375"/>
      <c r="ROY375"/>
      <c r="ROZ375"/>
      <c r="RPA375"/>
      <c r="RPB375"/>
      <c r="RPC375"/>
      <c r="RPD375"/>
      <c r="RPE375"/>
      <c r="RPF375"/>
      <c r="RPG375"/>
      <c r="RPH375"/>
      <c r="RPI375"/>
      <c r="RPJ375"/>
      <c r="RPK375"/>
      <c r="RPL375"/>
      <c r="RPM375"/>
      <c r="RPN375"/>
      <c r="RPO375"/>
      <c r="RPP375"/>
      <c r="RPQ375"/>
      <c r="RPR375"/>
      <c r="RPS375"/>
      <c r="RPT375"/>
      <c r="RPU375"/>
      <c r="RPV375"/>
      <c r="RPW375"/>
      <c r="RPX375"/>
      <c r="RPY375"/>
      <c r="RPZ375"/>
      <c r="RQA375"/>
      <c r="RQB375"/>
      <c r="RQC375"/>
      <c r="RQD375"/>
      <c r="RQE375"/>
      <c r="RQF375"/>
      <c r="RQG375"/>
      <c r="RQH375"/>
      <c r="RQI375"/>
      <c r="RQJ375"/>
      <c r="RQK375"/>
      <c r="RQL375"/>
      <c r="RQM375"/>
      <c r="RQN375"/>
      <c r="RQO375"/>
      <c r="RQP375"/>
      <c r="RQQ375"/>
      <c r="RQR375"/>
      <c r="RQS375"/>
      <c r="RQT375"/>
      <c r="RQU375"/>
      <c r="RQV375"/>
      <c r="RQW375"/>
      <c r="RQX375"/>
      <c r="RQY375"/>
      <c r="RQZ375"/>
      <c r="RRA375"/>
      <c r="RRB375"/>
      <c r="RRC375"/>
      <c r="RRD375"/>
      <c r="RRE375"/>
      <c r="RRF375"/>
      <c r="RRG375"/>
      <c r="RRH375"/>
      <c r="RRI375"/>
      <c r="RRJ375"/>
      <c r="RRK375"/>
      <c r="RRL375"/>
      <c r="RRM375"/>
      <c r="RRN375"/>
      <c r="RRO375"/>
      <c r="RRP375"/>
      <c r="RRQ375"/>
      <c r="RRR375"/>
      <c r="RRS375"/>
      <c r="RRT375"/>
      <c r="RRU375"/>
      <c r="RRV375"/>
      <c r="RRW375"/>
      <c r="RRX375"/>
      <c r="RRY375"/>
      <c r="RRZ375"/>
      <c r="RSA375"/>
      <c r="RSB375"/>
      <c r="RSC375"/>
      <c r="RSD375"/>
      <c r="RSE375"/>
      <c r="RSF375"/>
      <c r="RSG375"/>
      <c r="RSH375"/>
      <c r="RSI375"/>
      <c r="RSJ375"/>
      <c r="RSK375"/>
      <c r="RSL375"/>
      <c r="RSM375"/>
      <c r="RSN375"/>
      <c r="RSO375"/>
      <c r="RSP375"/>
      <c r="RSQ375"/>
      <c r="RSR375"/>
      <c r="RSS375"/>
      <c r="RST375"/>
      <c r="RSU375"/>
      <c r="RSV375"/>
      <c r="RSW375"/>
      <c r="RSX375"/>
      <c r="RSY375"/>
      <c r="RSZ375"/>
      <c r="RTA375"/>
      <c r="RTB375"/>
      <c r="RTC375"/>
      <c r="RTD375"/>
      <c r="RTE375"/>
      <c r="RTF375"/>
      <c r="RTG375"/>
      <c r="RTH375"/>
      <c r="RTI375"/>
      <c r="RTJ375"/>
      <c r="RTK375"/>
      <c r="RTL375"/>
      <c r="RTM375"/>
      <c r="RTN375"/>
      <c r="RTO375"/>
      <c r="RTP375"/>
      <c r="RTQ375"/>
      <c r="RTR375"/>
      <c r="RTS375"/>
      <c r="RTT375"/>
      <c r="RTU375"/>
      <c r="RTV375"/>
      <c r="RTW375"/>
      <c r="RTX375"/>
      <c r="RTY375"/>
      <c r="RTZ375"/>
      <c r="RUA375"/>
      <c r="RUB375"/>
      <c r="RUC375"/>
      <c r="RUD375"/>
      <c r="RUE375"/>
      <c r="RUF375"/>
      <c r="RUG375"/>
      <c r="RUH375"/>
      <c r="RUI375"/>
      <c r="RUJ375"/>
      <c r="RUK375"/>
      <c r="RUL375"/>
      <c r="RUM375"/>
      <c r="RUN375"/>
      <c r="RUO375"/>
      <c r="RUP375"/>
      <c r="RUQ375"/>
      <c r="RUR375"/>
      <c r="RUS375"/>
      <c r="RUT375"/>
      <c r="RUU375"/>
      <c r="RUV375"/>
      <c r="RUW375"/>
      <c r="RUX375"/>
      <c r="RUY375"/>
      <c r="RUZ375"/>
      <c r="RVA375"/>
      <c r="RVB375"/>
      <c r="RVC375"/>
      <c r="RVD375"/>
      <c r="RVE375"/>
      <c r="RVF375"/>
      <c r="RVG375"/>
      <c r="RVH375"/>
      <c r="RVI375"/>
      <c r="RVJ375"/>
      <c r="RVK375"/>
      <c r="RVL375"/>
      <c r="RVM375"/>
      <c r="RVN375"/>
      <c r="RVO375"/>
      <c r="RVP375"/>
      <c r="RVQ375"/>
      <c r="RVR375"/>
      <c r="RVS375"/>
      <c r="RVT375"/>
      <c r="RVU375"/>
      <c r="RVV375"/>
      <c r="RVW375"/>
      <c r="RVX375"/>
      <c r="RVY375"/>
      <c r="RVZ375"/>
      <c r="RWA375"/>
      <c r="RWB375"/>
      <c r="RWC375"/>
      <c r="RWD375"/>
      <c r="RWE375"/>
      <c r="RWF375"/>
      <c r="RWG375"/>
      <c r="RWH375"/>
      <c r="RWI375"/>
      <c r="RWJ375"/>
      <c r="RWK375"/>
      <c r="RWL375"/>
      <c r="RWM375"/>
      <c r="RWN375"/>
      <c r="RWO375"/>
      <c r="RWP375"/>
      <c r="RWQ375"/>
      <c r="RWR375"/>
      <c r="RWS375"/>
      <c r="RWT375"/>
      <c r="RWU375"/>
      <c r="RWV375"/>
      <c r="RWW375"/>
      <c r="RWX375"/>
      <c r="RWY375"/>
      <c r="RWZ375"/>
      <c r="RXA375"/>
      <c r="RXB375"/>
      <c r="RXC375"/>
      <c r="RXD375"/>
      <c r="RXE375"/>
      <c r="RXF375"/>
      <c r="RXG375"/>
      <c r="RXH375"/>
      <c r="RXI375"/>
      <c r="RXJ375"/>
      <c r="RXK375"/>
      <c r="RXL375"/>
      <c r="RXM375"/>
      <c r="RXN375"/>
      <c r="RXO375"/>
      <c r="RXP375"/>
      <c r="RXQ375"/>
      <c r="RXR375"/>
      <c r="RXS375"/>
      <c r="RXT375"/>
      <c r="RXU375"/>
      <c r="RXV375"/>
      <c r="RXW375"/>
      <c r="RXX375"/>
      <c r="RXY375"/>
      <c r="RXZ375"/>
      <c r="RYA375"/>
      <c r="RYB375"/>
      <c r="RYC375"/>
      <c r="RYD375"/>
      <c r="RYE375"/>
      <c r="RYF375"/>
      <c r="RYG375"/>
      <c r="RYH375"/>
      <c r="RYI375"/>
      <c r="RYJ375"/>
      <c r="RYK375"/>
      <c r="RYL375"/>
      <c r="RYM375"/>
      <c r="RYN375"/>
      <c r="RYO375"/>
      <c r="RYP375"/>
      <c r="RYQ375"/>
      <c r="RYR375"/>
      <c r="RYS375"/>
      <c r="RYT375"/>
      <c r="RYU375"/>
      <c r="RYV375"/>
      <c r="RYW375"/>
      <c r="RYX375"/>
      <c r="RYY375"/>
      <c r="RYZ375"/>
      <c r="RZA375"/>
      <c r="RZB375"/>
      <c r="RZC375"/>
      <c r="RZD375"/>
      <c r="RZE375"/>
      <c r="RZF375"/>
      <c r="RZG375"/>
      <c r="RZH375"/>
      <c r="RZI375"/>
      <c r="RZJ375"/>
      <c r="RZK375"/>
      <c r="RZL375"/>
      <c r="RZM375"/>
      <c r="RZN375"/>
      <c r="RZO375"/>
      <c r="RZP375"/>
      <c r="RZQ375"/>
      <c r="RZR375"/>
      <c r="RZS375"/>
      <c r="RZT375"/>
      <c r="RZU375"/>
      <c r="RZV375"/>
      <c r="RZW375"/>
      <c r="RZX375"/>
      <c r="RZY375"/>
      <c r="RZZ375"/>
      <c r="SAA375"/>
      <c r="SAB375"/>
      <c r="SAC375"/>
      <c r="SAD375"/>
      <c r="SAE375"/>
      <c r="SAF375"/>
      <c r="SAG375"/>
      <c r="SAH375"/>
      <c r="SAI375"/>
      <c r="SAJ375"/>
      <c r="SAK375"/>
      <c r="SAL375"/>
      <c r="SAM375"/>
      <c r="SAN375"/>
      <c r="SAO375"/>
      <c r="SAP375"/>
      <c r="SAQ375"/>
      <c r="SAR375"/>
      <c r="SAS375"/>
      <c r="SAT375"/>
      <c r="SAU375"/>
      <c r="SAV375"/>
      <c r="SAW375"/>
      <c r="SAX375"/>
      <c r="SAY375"/>
      <c r="SAZ375"/>
      <c r="SBA375"/>
      <c r="SBB375"/>
      <c r="SBC375"/>
      <c r="SBD375"/>
      <c r="SBE375"/>
      <c r="SBF375"/>
      <c r="SBG375"/>
      <c r="SBH375"/>
      <c r="SBI375"/>
      <c r="SBJ375"/>
      <c r="SBK375"/>
      <c r="SBL375"/>
      <c r="SBM375"/>
      <c r="SBN375"/>
      <c r="SBO375"/>
      <c r="SBP375"/>
      <c r="SBQ375"/>
      <c r="SBR375"/>
      <c r="SBS375"/>
      <c r="SBT375"/>
      <c r="SBU375"/>
      <c r="SBV375"/>
      <c r="SBW375"/>
      <c r="SBX375"/>
      <c r="SBY375"/>
      <c r="SBZ375"/>
      <c r="SCA375"/>
      <c r="SCB375"/>
      <c r="SCC375"/>
      <c r="SCD375"/>
      <c r="SCE375"/>
      <c r="SCF375"/>
      <c r="SCG375"/>
      <c r="SCH375"/>
      <c r="SCI375"/>
      <c r="SCJ375"/>
      <c r="SCK375"/>
      <c r="SCL375"/>
      <c r="SCM375"/>
      <c r="SCN375"/>
      <c r="SCO375"/>
      <c r="SCP375"/>
      <c r="SCQ375"/>
      <c r="SCR375"/>
      <c r="SCS375"/>
      <c r="SCT375"/>
      <c r="SCU375"/>
      <c r="SCV375"/>
      <c r="SCW375"/>
      <c r="SCX375"/>
      <c r="SCY375"/>
      <c r="SCZ375"/>
      <c r="SDA375"/>
      <c r="SDB375"/>
      <c r="SDC375"/>
      <c r="SDD375"/>
      <c r="SDE375"/>
      <c r="SDF375"/>
      <c r="SDG375"/>
      <c r="SDH375"/>
      <c r="SDI375"/>
      <c r="SDJ375"/>
      <c r="SDK375"/>
      <c r="SDL375"/>
      <c r="SDM375"/>
      <c r="SDN375"/>
      <c r="SDO375"/>
      <c r="SDP375"/>
      <c r="SDQ375"/>
      <c r="SDR375"/>
      <c r="SDS375"/>
      <c r="SDT375"/>
      <c r="SDU375"/>
      <c r="SDV375"/>
      <c r="SDW375"/>
      <c r="SDX375"/>
      <c r="SDY375"/>
      <c r="SDZ375"/>
      <c r="SEA375"/>
      <c r="SEB375"/>
      <c r="SEC375"/>
      <c r="SED375"/>
      <c r="SEE375"/>
      <c r="SEF375"/>
      <c r="SEG375"/>
      <c r="SEH375"/>
      <c r="SEI375"/>
      <c r="SEJ375"/>
      <c r="SEK375"/>
      <c r="SEL375"/>
      <c r="SEM375"/>
      <c r="SEN375"/>
      <c r="SEO375"/>
      <c r="SEP375"/>
      <c r="SEQ375"/>
      <c r="SER375"/>
      <c r="SES375"/>
      <c r="SET375"/>
      <c r="SEU375"/>
      <c r="SEV375"/>
      <c r="SEW375"/>
      <c r="SEX375"/>
      <c r="SEY375"/>
      <c r="SEZ375"/>
      <c r="SFA375"/>
      <c r="SFB375"/>
      <c r="SFC375"/>
      <c r="SFD375"/>
      <c r="SFE375"/>
      <c r="SFF375"/>
      <c r="SFG375"/>
      <c r="SFH375"/>
      <c r="SFI375"/>
      <c r="SFJ375"/>
      <c r="SFK375"/>
      <c r="SFL375"/>
      <c r="SFM375"/>
      <c r="SFN375"/>
      <c r="SFO375"/>
      <c r="SFP375"/>
      <c r="SFQ375"/>
      <c r="SFR375"/>
      <c r="SFS375"/>
      <c r="SFT375"/>
      <c r="SFU375"/>
      <c r="SFV375"/>
      <c r="SFW375"/>
      <c r="SFX375"/>
      <c r="SFY375"/>
      <c r="SFZ375"/>
      <c r="SGA375"/>
      <c r="SGB375"/>
      <c r="SGC375"/>
      <c r="SGD375"/>
      <c r="SGE375"/>
      <c r="SGF375"/>
      <c r="SGG375"/>
      <c r="SGH375"/>
      <c r="SGI375"/>
      <c r="SGJ375"/>
      <c r="SGK375"/>
      <c r="SGL375"/>
      <c r="SGM375"/>
      <c r="SGN375"/>
      <c r="SGO375"/>
      <c r="SGP375"/>
      <c r="SGQ375"/>
      <c r="SGR375"/>
      <c r="SGS375"/>
      <c r="SGT375"/>
      <c r="SGU375"/>
      <c r="SGV375"/>
      <c r="SGW375"/>
      <c r="SGX375"/>
      <c r="SGY375"/>
      <c r="SGZ375"/>
      <c r="SHA375"/>
      <c r="SHB375"/>
      <c r="SHC375"/>
      <c r="SHD375"/>
      <c r="SHE375"/>
      <c r="SHF375"/>
      <c r="SHG375"/>
      <c r="SHH375"/>
      <c r="SHI375"/>
      <c r="SHJ375"/>
      <c r="SHK375"/>
      <c r="SHL375"/>
      <c r="SHM375"/>
      <c r="SHN375"/>
      <c r="SHO375"/>
      <c r="SHP375"/>
      <c r="SHQ375"/>
      <c r="SHR375"/>
      <c r="SHS375"/>
      <c r="SHT375"/>
      <c r="SHU375"/>
      <c r="SHV375"/>
      <c r="SHW375"/>
      <c r="SHX375"/>
      <c r="SHY375"/>
      <c r="SHZ375"/>
      <c r="SIA375"/>
      <c r="SIB375"/>
      <c r="SIC375"/>
      <c r="SID375"/>
      <c r="SIE375"/>
      <c r="SIF375"/>
      <c r="SIG375"/>
      <c r="SIH375"/>
      <c r="SII375"/>
      <c r="SIJ375"/>
      <c r="SIK375"/>
      <c r="SIL375"/>
      <c r="SIM375"/>
      <c r="SIN375"/>
      <c r="SIO375"/>
      <c r="SIP375"/>
      <c r="SIQ375"/>
      <c r="SIR375"/>
      <c r="SIS375"/>
      <c r="SIT375"/>
      <c r="SIU375"/>
      <c r="SIV375"/>
      <c r="SIW375"/>
      <c r="SIX375"/>
      <c r="SIY375"/>
      <c r="SIZ375"/>
      <c r="SJA375"/>
      <c r="SJB375"/>
      <c r="SJC375"/>
      <c r="SJD375"/>
      <c r="SJE375"/>
      <c r="SJF375"/>
      <c r="SJG375"/>
      <c r="SJH375"/>
      <c r="SJI375"/>
      <c r="SJJ375"/>
      <c r="SJK375"/>
      <c r="SJL375"/>
      <c r="SJM375"/>
      <c r="SJN375"/>
      <c r="SJO375"/>
      <c r="SJP375"/>
      <c r="SJQ375"/>
      <c r="SJR375"/>
      <c r="SJS375"/>
      <c r="SJT375"/>
      <c r="SJU375"/>
      <c r="SJV375"/>
      <c r="SJW375"/>
      <c r="SJX375"/>
      <c r="SJY375"/>
      <c r="SJZ375"/>
      <c r="SKA375"/>
      <c r="SKB375"/>
      <c r="SKC375"/>
      <c r="SKD375"/>
      <c r="SKE375"/>
      <c r="SKF375"/>
      <c r="SKG375"/>
      <c r="SKH375"/>
      <c r="SKI375"/>
      <c r="SKJ375"/>
      <c r="SKK375"/>
      <c r="SKL375"/>
      <c r="SKM375"/>
      <c r="SKN375"/>
      <c r="SKO375"/>
      <c r="SKP375"/>
      <c r="SKQ375"/>
      <c r="SKR375"/>
      <c r="SKS375"/>
      <c r="SKT375"/>
      <c r="SKU375"/>
      <c r="SKV375"/>
      <c r="SKW375"/>
      <c r="SKX375"/>
      <c r="SKY375"/>
      <c r="SKZ375"/>
      <c r="SLA375"/>
      <c r="SLB375"/>
      <c r="SLC375"/>
      <c r="SLD375"/>
      <c r="SLE375"/>
      <c r="SLF375"/>
      <c r="SLG375"/>
      <c r="SLH375"/>
      <c r="SLI375"/>
      <c r="SLJ375"/>
      <c r="SLK375"/>
      <c r="SLL375"/>
      <c r="SLM375"/>
      <c r="SLN375"/>
      <c r="SLO375"/>
      <c r="SLP375"/>
      <c r="SLQ375"/>
      <c r="SLR375"/>
      <c r="SLS375"/>
      <c r="SLT375"/>
      <c r="SLU375"/>
      <c r="SLV375"/>
      <c r="SLW375"/>
      <c r="SLX375"/>
      <c r="SLY375"/>
      <c r="SLZ375"/>
      <c r="SMA375"/>
      <c r="SMB375"/>
      <c r="SMC375"/>
      <c r="SMD375"/>
      <c r="SME375"/>
      <c r="SMF375"/>
      <c r="SMG375"/>
      <c r="SMH375"/>
      <c r="SMI375"/>
      <c r="SMJ375"/>
      <c r="SMK375"/>
      <c r="SML375"/>
      <c r="SMM375"/>
      <c r="SMN375"/>
      <c r="SMO375"/>
      <c r="SMP375"/>
      <c r="SMQ375"/>
      <c r="SMR375"/>
      <c r="SMS375"/>
      <c r="SMT375"/>
      <c r="SMU375"/>
      <c r="SMV375"/>
      <c r="SMW375"/>
      <c r="SMX375"/>
      <c r="SMY375"/>
      <c r="SMZ375"/>
      <c r="SNA375"/>
      <c r="SNB375"/>
      <c r="SNC375"/>
      <c r="SND375"/>
      <c r="SNE375"/>
      <c r="SNF375"/>
      <c r="SNG375"/>
      <c r="SNH375"/>
      <c r="SNI375"/>
      <c r="SNJ375"/>
      <c r="SNK375"/>
      <c r="SNL375"/>
      <c r="SNM375"/>
      <c r="SNN375"/>
      <c r="SNO375"/>
      <c r="SNP375"/>
      <c r="SNQ375"/>
      <c r="SNR375"/>
      <c r="SNS375"/>
      <c r="SNT375"/>
      <c r="SNU375"/>
      <c r="SNV375"/>
      <c r="SNW375"/>
      <c r="SNX375"/>
      <c r="SNY375"/>
      <c r="SNZ375"/>
      <c r="SOA375"/>
      <c r="SOB375"/>
      <c r="SOC375"/>
      <c r="SOD375"/>
      <c r="SOE375"/>
      <c r="SOF375"/>
      <c r="SOG375"/>
      <c r="SOH375"/>
      <c r="SOI375"/>
      <c r="SOJ375"/>
      <c r="SOK375"/>
      <c r="SOL375"/>
      <c r="SOM375"/>
      <c r="SON375"/>
      <c r="SOO375"/>
      <c r="SOP375"/>
      <c r="SOQ375"/>
      <c r="SOR375"/>
      <c r="SOS375"/>
      <c r="SOT375"/>
      <c r="SOU375"/>
      <c r="SOV375"/>
      <c r="SOW375"/>
      <c r="SOX375"/>
      <c r="SOY375"/>
      <c r="SOZ375"/>
      <c r="SPA375"/>
      <c r="SPB375"/>
      <c r="SPC375"/>
      <c r="SPD375"/>
      <c r="SPE375"/>
      <c r="SPF375"/>
      <c r="SPG375"/>
      <c r="SPH375"/>
      <c r="SPI375"/>
      <c r="SPJ375"/>
      <c r="SPK375"/>
      <c r="SPL375"/>
      <c r="SPM375"/>
      <c r="SPN375"/>
      <c r="SPO375"/>
      <c r="SPP375"/>
      <c r="SPQ375"/>
      <c r="SPR375"/>
      <c r="SPS375"/>
      <c r="SPT375"/>
      <c r="SPU375"/>
      <c r="SPV375"/>
      <c r="SPW375"/>
      <c r="SPX375"/>
      <c r="SPY375"/>
      <c r="SPZ375"/>
      <c r="SQA375"/>
      <c r="SQB375"/>
      <c r="SQC375"/>
      <c r="SQD375"/>
      <c r="SQE375"/>
      <c r="SQF375"/>
      <c r="SQG375"/>
      <c r="SQH375"/>
      <c r="SQI375"/>
      <c r="SQJ375"/>
      <c r="SQK375"/>
      <c r="SQL375"/>
      <c r="SQM375"/>
      <c r="SQN375"/>
      <c r="SQO375"/>
      <c r="SQP375"/>
      <c r="SQQ375"/>
      <c r="SQR375"/>
      <c r="SQS375"/>
      <c r="SQT375"/>
      <c r="SQU375"/>
      <c r="SQV375"/>
      <c r="SQW375"/>
      <c r="SQX375"/>
      <c r="SQY375"/>
      <c r="SQZ375"/>
      <c r="SRA375"/>
      <c r="SRB375"/>
      <c r="SRC375"/>
      <c r="SRD375"/>
      <c r="SRE375"/>
      <c r="SRF375"/>
      <c r="SRG375"/>
      <c r="SRH375"/>
      <c r="SRI375"/>
      <c r="SRJ375"/>
      <c r="SRK375"/>
      <c r="SRL375"/>
      <c r="SRM375"/>
      <c r="SRN375"/>
      <c r="SRO375"/>
      <c r="SRP375"/>
      <c r="SRQ375"/>
      <c r="SRR375"/>
      <c r="SRS375"/>
      <c r="SRT375"/>
      <c r="SRU375"/>
      <c r="SRV375"/>
      <c r="SRW375"/>
      <c r="SRX375"/>
      <c r="SRY375"/>
      <c r="SRZ375"/>
      <c r="SSA375"/>
      <c r="SSB375"/>
      <c r="SSC375"/>
      <c r="SSD375"/>
      <c r="SSE375"/>
      <c r="SSF375"/>
      <c r="SSG375"/>
      <c r="SSH375"/>
      <c r="SSI375"/>
      <c r="SSJ375"/>
      <c r="SSK375"/>
      <c r="SSL375"/>
      <c r="SSM375"/>
      <c r="SSN375"/>
      <c r="SSO375"/>
      <c r="SSP375"/>
      <c r="SSQ375"/>
      <c r="SSR375"/>
      <c r="SSS375"/>
      <c r="SST375"/>
      <c r="SSU375"/>
      <c r="SSV375"/>
      <c r="SSW375"/>
      <c r="SSX375"/>
      <c r="SSY375"/>
      <c r="SSZ375"/>
      <c r="STA375"/>
      <c r="STB375"/>
      <c r="STC375"/>
      <c r="STD375"/>
      <c r="STE375"/>
      <c r="STF375"/>
      <c r="STG375"/>
      <c r="STH375"/>
      <c r="STI375"/>
      <c r="STJ375"/>
      <c r="STK375"/>
      <c r="STL375"/>
      <c r="STM375"/>
      <c r="STN375"/>
      <c r="STO375"/>
      <c r="STP375"/>
      <c r="STQ375"/>
      <c r="STR375"/>
      <c r="STS375"/>
      <c r="STT375"/>
      <c r="STU375"/>
      <c r="STV375"/>
      <c r="STW375"/>
      <c r="STX375"/>
      <c r="STY375"/>
      <c r="STZ375"/>
      <c r="SUA375"/>
      <c r="SUB375"/>
      <c r="SUC375"/>
      <c r="SUD375"/>
      <c r="SUE375"/>
      <c r="SUF375"/>
      <c r="SUG375"/>
      <c r="SUH375"/>
      <c r="SUI375"/>
      <c r="SUJ375"/>
      <c r="SUK375"/>
      <c r="SUL375"/>
      <c r="SUM375"/>
      <c r="SUN375"/>
      <c r="SUO375"/>
      <c r="SUP375"/>
      <c r="SUQ375"/>
      <c r="SUR375"/>
      <c r="SUS375"/>
      <c r="SUT375"/>
      <c r="SUU375"/>
      <c r="SUV375"/>
      <c r="SUW375"/>
      <c r="SUX375"/>
      <c r="SUY375"/>
      <c r="SUZ375"/>
      <c r="SVA375"/>
      <c r="SVB375"/>
      <c r="SVC375"/>
      <c r="SVD375"/>
      <c r="SVE375"/>
      <c r="SVF375"/>
      <c r="SVG375"/>
      <c r="SVH375"/>
      <c r="SVI375"/>
      <c r="SVJ375"/>
      <c r="SVK375"/>
      <c r="SVL375"/>
      <c r="SVM375"/>
      <c r="SVN375"/>
      <c r="SVO375"/>
      <c r="SVP375"/>
      <c r="SVQ375"/>
      <c r="SVR375"/>
      <c r="SVS375"/>
      <c r="SVT375"/>
      <c r="SVU375"/>
      <c r="SVV375"/>
      <c r="SVW375"/>
      <c r="SVX375"/>
      <c r="SVY375"/>
      <c r="SVZ375"/>
      <c r="SWA375"/>
      <c r="SWB375"/>
      <c r="SWC375"/>
      <c r="SWD375"/>
      <c r="SWE375"/>
      <c r="SWF375"/>
      <c r="SWG375"/>
      <c r="SWH375"/>
      <c r="SWI375"/>
      <c r="SWJ375"/>
      <c r="SWK375"/>
      <c r="SWL375"/>
      <c r="SWM375"/>
      <c r="SWN375"/>
      <c r="SWO375"/>
      <c r="SWP375"/>
      <c r="SWQ375"/>
      <c r="SWR375"/>
      <c r="SWS375"/>
      <c r="SWT375"/>
      <c r="SWU375"/>
      <c r="SWV375"/>
      <c r="SWW375"/>
      <c r="SWX375"/>
      <c r="SWY375"/>
      <c r="SWZ375"/>
      <c r="SXA375"/>
      <c r="SXB375"/>
      <c r="SXC375"/>
      <c r="SXD375"/>
      <c r="SXE375"/>
      <c r="SXF375"/>
      <c r="SXG375"/>
      <c r="SXH375"/>
      <c r="SXI375"/>
      <c r="SXJ375"/>
      <c r="SXK375"/>
      <c r="SXL375"/>
      <c r="SXM375"/>
      <c r="SXN375"/>
      <c r="SXO375"/>
      <c r="SXP375"/>
      <c r="SXQ375"/>
      <c r="SXR375"/>
      <c r="SXS375"/>
      <c r="SXT375"/>
      <c r="SXU375"/>
      <c r="SXV375"/>
      <c r="SXW375"/>
      <c r="SXX375"/>
      <c r="SXY375"/>
      <c r="SXZ375"/>
      <c r="SYA375"/>
      <c r="SYB375"/>
      <c r="SYC375"/>
      <c r="SYD375"/>
      <c r="SYE375"/>
      <c r="SYF375"/>
      <c r="SYG375"/>
      <c r="SYH375"/>
      <c r="SYI375"/>
      <c r="SYJ375"/>
      <c r="SYK375"/>
      <c r="SYL375"/>
      <c r="SYM375"/>
      <c r="SYN375"/>
      <c r="SYO375"/>
      <c r="SYP375"/>
      <c r="SYQ375"/>
      <c r="SYR375"/>
      <c r="SYS375"/>
      <c r="SYT375"/>
      <c r="SYU375"/>
      <c r="SYV375"/>
      <c r="SYW375"/>
      <c r="SYX375"/>
      <c r="SYY375"/>
      <c r="SYZ375"/>
      <c r="SZA375"/>
      <c r="SZB375"/>
      <c r="SZC375"/>
      <c r="SZD375"/>
      <c r="SZE375"/>
      <c r="SZF375"/>
      <c r="SZG375"/>
      <c r="SZH375"/>
      <c r="SZI375"/>
      <c r="SZJ375"/>
      <c r="SZK375"/>
      <c r="SZL375"/>
      <c r="SZM375"/>
      <c r="SZN375"/>
      <c r="SZO375"/>
      <c r="SZP375"/>
      <c r="SZQ375"/>
      <c r="SZR375"/>
      <c r="SZS375"/>
      <c r="SZT375"/>
      <c r="SZU375"/>
      <c r="SZV375"/>
      <c r="SZW375"/>
      <c r="SZX375"/>
      <c r="SZY375"/>
      <c r="SZZ375"/>
      <c r="TAA375"/>
      <c r="TAB375"/>
      <c r="TAC375"/>
      <c r="TAD375"/>
      <c r="TAE375"/>
      <c r="TAF375"/>
      <c r="TAG375"/>
      <c r="TAH375"/>
      <c r="TAI375"/>
      <c r="TAJ375"/>
      <c r="TAK375"/>
      <c r="TAL375"/>
      <c r="TAM375"/>
      <c r="TAN375"/>
      <c r="TAO375"/>
      <c r="TAP375"/>
      <c r="TAQ375"/>
      <c r="TAR375"/>
      <c r="TAS375"/>
      <c r="TAT375"/>
      <c r="TAU375"/>
      <c r="TAV375"/>
      <c r="TAW375"/>
      <c r="TAX375"/>
      <c r="TAY375"/>
      <c r="TAZ375"/>
      <c r="TBA375"/>
      <c r="TBB375"/>
      <c r="TBC375"/>
      <c r="TBD375"/>
      <c r="TBE375"/>
      <c r="TBF375"/>
      <c r="TBG375"/>
      <c r="TBH375"/>
      <c r="TBI375"/>
      <c r="TBJ375"/>
      <c r="TBK375"/>
      <c r="TBL375"/>
      <c r="TBM375"/>
      <c r="TBN375"/>
      <c r="TBO375"/>
      <c r="TBP375"/>
      <c r="TBQ375"/>
      <c r="TBR375"/>
      <c r="TBS375"/>
      <c r="TBT375"/>
      <c r="TBU375"/>
      <c r="TBV375"/>
      <c r="TBW375"/>
      <c r="TBX375"/>
      <c r="TBY375"/>
      <c r="TBZ375"/>
      <c r="TCA375"/>
      <c r="TCB375"/>
      <c r="TCC375"/>
      <c r="TCD375"/>
      <c r="TCE375"/>
      <c r="TCF375"/>
      <c r="TCG375"/>
      <c r="TCH375"/>
      <c r="TCI375"/>
      <c r="TCJ375"/>
      <c r="TCK375"/>
      <c r="TCL375"/>
      <c r="TCM375"/>
      <c r="TCN375"/>
      <c r="TCO375"/>
      <c r="TCP375"/>
      <c r="TCQ375"/>
      <c r="TCR375"/>
      <c r="TCS375"/>
      <c r="TCT375"/>
      <c r="TCU375"/>
      <c r="TCV375"/>
      <c r="TCW375"/>
      <c r="TCX375"/>
      <c r="TCY375"/>
      <c r="TCZ375"/>
      <c r="TDA375"/>
      <c r="TDB375"/>
      <c r="TDC375"/>
      <c r="TDD375"/>
      <c r="TDE375"/>
      <c r="TDF375"/>
      <c r="TDG375"/>
      <c r="TDH375"/>
      <c r="TDI375"/>
      <c r="TDJ375"/>
      <c r="TDK375"/>
      <c r="TDL375"/>
      <c r="TDM375"/>
      <c r="TDN375"/>
      <c r="TDO375"/>
      <c r="TDP375"/>
      <c r="TDQ375"/>
      <c r="TDR375"/>
      <c r="TDS375"/>
      <c r="TDT375"/>
      <c r="TDU375"/>
      <c r="TDV375"/>
      <c r="TDW375"/>
      <c r="TDX375"/>
      <c r="TDY375"/>
      <c r="TDZ375"/>
      <c r="TEA375"/>
      <c r="TEB375"/>
      <c r="TEC375"/>
      <c r="TED375"/>
      <c r="TEE375"/>
      <c r="TEF375"/>
      <c r="TEG375"/>
      <c r="TEH375"/>
      <c r="TEI375"/>
      <c r="TEJ375"/>
      <c r="TEK375"/>
      <c r="TEL375"/>
      <c r="TEM375"/>
      <c r="TEN375"/>
      <c r="TEO375"/>
      <c r="TEP375"/>
      <c r="TEQ375"/>
      <c r="TER375"/>
      <c r="TES375"/>
      <c r="TET375"/>
      <c r="TEU375"/>
      <c r="TEV375"/>
      <c r="TEW375"/>
      <c r="TEX375"/>
      <c r="TEY375"/>
      <c r="TEZ375"/>
      <c r="TFA375"/>
      <c r="TFB375"/>
      <c r="TFC375"/>
      <c r="TFD375"/>
      <c r="TFE375"/>
      <c r="TFF375"/>
      <c r="TFG375"/>
      <c r="TFH375"/>
      <c r="TFI375"/>
      <c r="TFJ375"/>
      <c r="TFK375"/>
      <c r="TFL375"/>
      <c r="TFM375"/>
      <c r="TFN375"/>
      <c r="TFO375"/>
      <c r="TFP375"/>
      <c r="TFQ375"/>
      <c r="TFR375"/>
      <c r="TFS375"/>
      <c r="TFT375"/>
      <c r="TFU375"/>
      <c r="TFV375"/>
      <c r="TFW375"/>
      <c r="TFX375"/>
      <c r="TFY375"/>
      <c r="TFZ375"/>
      <c r="TGA375"/>
      <c r="TGB375"/>
      <c r="TGC375"/>
      <c r="TGD375"/>
      <c r="TGE375"/>
      <c r="TGF375"/>
      <c r="TGG375"/>
      <c r="TGH375"/>
      <c r="TGI375"/>
      <c r="TGJ375"/>
      <c r="TGK375"/>
      <c r="TGL375"/>
      <c r="TGM375"/>
      <c r="TGN375"/>
      <c r="TGO375"/>
      <c r="TGP375"/>
      <c r="TGQ375"/>
      <c r="TGR375"/>
      <c r="TGS375"/>
      <c r="TGT375"/>
      <c r="TGU375"/>
      <c r="TGV375"/>
      <c r="TGW375"/>
      <c r="TGX375"/>
      <c r="TGY375"/>
      <c r="TGZ375"/>
      <c r="THA375"/>
      <c r="THB375"/>
      <c r="THC375"/>
      <c r="THD375"/>
      <c r="THE375"/>
      <c r="THF375"/>
      <c r="THG375"/>
      <c r="THH375"/>
      <c r="THI375"/>
      <c r="THJ375"/>
      <c r="THK375"/>
      <c r="THL375"/>
      <c r="THM375"/>
      <c r="THN375"/>
      <c r="THO375"/>
      <c r="THP375"/>
      <c r="THQ375"/>
      <c r="THR375"/>
      <c r="THS375"/>
      <c r="THT375"/>
      <c r="THU375"/>
      <c r="THV375"/>
      <c r="THW375"/>
      <c r="THX375"/>
      <c r="THY375"/>
      <c r="THZ375"/>
      <c r="TIA375"/>
      <c r="TIB375"/>
      <c r="TIC375"/>
      <c r="TID375"/>
      <c r="TIE375"/>
      <c r="TIF375"/>
      <c r="TIG375"/>
      <c r="TIH375"/>
      <c r="TII375"/>
      <c r="TIJ375"/>
      <c r="TIK375"/>
      <c r="TIL375"/>
      <c r="TIM375"/>
      <c r="TIN375"/>
      <c r="TIO375"/>
      <c r="TIP375"/>
      <c r="TIQ375"/>
      <c r="TIR375"/>
      <c r="TIS375"/>
      <c r="TIT375"/>
      <c r="TIU375"/>
      <c r="TIV375"/>
      <c r="TIW375"/>
      <c r="TIX375"/>
      <c r="TIY375"/>
      <c r="TIZ375"/>
      <c r="TJA375"/>
      <c r="TJB375"/>
      <c r="TJC375"/>
      <c r="TJD375"/>
      <c r="TJE375"/>
      <c r="TJF375"/>
      <c r="TJG375"/>
      <c r="TJH375"/>
      <c r="TJI375"/>
      <c r="TJJ375"/>
      <c r="TJK375"/>
      <c r="TJL375"/>
      <c r="TJM375"/>
      <c r="TJN375"/>
      <c r="TJO375"/>
      <c r="TJP375"/>
      <c r="TJQ375"/>
      <c r="TJR375"/>
      <c r="TJS375"/>
      <c r="TJT375"/>
      <c r="TJU375"/>
      <c r="TJV375"/>
      <c r="TJW375"/>
      <c r="TJX375"/>
      <c r="TJY375"/>
      <c r="TJZ375"/>
      <c r="TKA375"/>
      <c r="TKB375"/>
      <c r="TKC375"/>
      <c r="TKD375"/>
      <c r="TKE375"/>
      <c r="TKF375"/>
      <c r="TKG375"/>
      <c r="TKH375"/>
      <c r="TKI375"/>
      <c r="TKJ375"/>
      <c r="TKK375"/>
      <c r="TKL375"/>
      <c r="TKM375"/>
      <c r="TKN375"/>
      <c r="TKO375"/>
      <c r="TKP375"/>
      <c r="TKQ375"/>
      <c r="TKR375"/>
      <c r="TKS375"/>
      <c r="TKT375"/>
      <c r="TKU375"/>
      <c r="TKV375"/>
      <c r="TKW375"/>
      <c r="TKX375"/>
      <c r="TKY375"/>
      <c r="TKZ375"/>
      <c r="TLA375"/>
      <c r="TLB375"/>
      <c r="TLC375"/>
      <c r="TLD375"/>
      <c r="TLE375"/>
      <c r="TLF375"/>
      <c r="TLG375"/>
      <c r="TLH375"/>
      <c r="TLI375"/>
      <c r="TLJ375"/>
      <c r="TLK375"/>
      <c r="TLL375"/>
      <c r="TLM375"/>
      <c r="TLN375"/>
      <c r="TLO375"/>
      <c r="TLP375"/>
      <c r="TLQ375"/>
      <c r="TLR375"/>
      <c r="TLS375"/>
      <c r="TLT375"/>
      <c r="TLU375"/>
      <c r="TLV375"/>
      <c r="TLW375"/>
      <c r="TLX375"/>
      <c r="TLY375"/>
      <c r="TLZ375"/>
      <c r="TMA375"/>
      <c r="TMB375"/>
      <c r="TMC375"/>
      <c r="TMD375"/>
      <c r="TME375"/>
      <c r="TMF375"/>
      <c r="TMG375"/>
      <c r="TMH375"/>
      <c r="TMI375"/>
      <c r="TMJ375"/>
      <c r="TMK375"/>
      <c r="TML375"/>
      <c r="TMM375"/>
      <c r="TMN375"/>
      <c r="TMO375"/>
      <c r="TMP375"/>
      <c r="TMQ375"/>
      <c r="TMR375"/>
      <c r="TMS375"/>
      <c r="TMT375"/>
      <c r="TMU375"/>
      <c r="TMV375"/>
      <c r="TMW375"/>
      <c r="TMX375"/>
      <c r="TMY375"/>
      <c r="TMZ375"/>
      <c r="TNA375"/>
      <c r="TNB375"/>
      <c r="TNC375"/>
      <c r="TND375"/>
      <c r="TNE375"/>
      <c r="TNF375"/>
      <c r="TNG375"/>
      <c r="TNH375"/>
      <c r="TNI375"/>
      <c r="TNJ375"/>
      <c r="TNK375"/>
      <c r="TNL375"/>
      <c r="TNM375"/>
      <c r="TNN375"/>
      <c r="TNO375"/>
      <c r="TNP375"/>
      <c r="TNQ375"/>
      <c r="TNR375"/>
      <c r="TNS375"/>
      <c r="TNT375"/>
      <c r="TNU375"/>
      <c r="TNV375"/>
      <c r="TNW375"/>
      <c r="TNX375"/>
      <c r="TNY375"/>
      <c r="TNZ375"/>
      <c r="TOA375"/>
      <c r="TOB375"/>
      <c r="TOC375"/>
      <c r="TOD375"/>
      <c r="TOE375"/>
      <c r="TOF375"/>
      <c r="TOG375"/>
      <c r="TOH375"/>
      <c r="TOI375"/>
      <c r="TOJ375"/>
      <c r="TOK375"/>
      <c r="TOL375"/>
      <c r="TOM375"/>
      <c r="TON375"/>
      <c r="TOO375"/>
      <c r="TOP375"/>
      <c r="TOQ375"/>
      <c r="TOR375"/>
      <c r="TOS375"/>
      <c r="TOT375"/>
      <c r="TOU375"/>
      <c r="TOV375"/>
      <c r="TOW375"/>
      <c r="TOX375"/>
      <c r="TOY375"/>
      <c r="TOZ375"/>
      <c r="TPA375"/>
      <c r="TPB375"/>
      <c r="TPC375"/>
      <c r="TPD375"/>
      <c r="TPE375"/>
      <c r="TPF375"/>
      <c r="TPG375"/>
      <c r="TPH375"/>
      <c r="TPI375"/>
      <c r="TPJ375"/>
      <c r="TPK375"/>
      <c r="TPL375"/>
      <c r="TPM375"/>
      <c r="TPN375"/>
      <c r="TPO375"/>
      <c r="TPP375"/>
      <c r="TPQ375"/>
      <c r="TPR375"/>
      <c r="TPS375"/>
      <c r="TPT375"/>
      <c r="TPU375"/>
      <c r="TPV375"/>
      <c r="TPW375"/>
      <c r="TPX375"/>
      <c r="TPY375"/>
      <c r="TPZ375"/>
      <c r="TQA375"/>
      <c r="TQB375"/>
      <c r="TQC375"/>
      <c r="TQD375"/>
      <c r="TQE375"/>
      <c r="TQF375"/>
      <c r="TQG375"/>
      <c r="TQH375"/>
      <c r="TQI375"/>
      <c r="TQJ375"/>
      <c r="TQK375"/>
      <c r="TQL375"/>
      <c r="TQM375"/>
      <c r="TQN375"/>
      <c r="TQO375"/>
      <c r="TQP375"/>
      <c r="TQQ375"/>
      <c r="TQR375"/>
      <c r="TQS375"/>
      <c r="TQT375"/>
      <c r="TQU375"/>
      <c r="TQV375"/>
      <c r="TQW375"/>
      <c r="TQX375"/>
      <c r="TQY375"/>
      <c r="TQZ375"/>
      <c r="TRA375"/>
      <c r="TRB375"/>
      <c r="TRC375"/>
      <c r="TRD375"/>
      <c r="TRE375"/>
      <c r="TRF375"/>
      <c r="TRG375"/>
      <c r="TRH375"/>
      <c r="TRI375"/>
      <c r="TRJ375"/>
      <c r="TRK375"/>
      <c r="TRL375"/>
      <c r="TRM375"/>
      <c r="TRN375"/>
      <c r="TRO375"/>
      <c r="TRP375"/>
      <c r="TRQ375"/>
      <c r="TRR375"/>
      <c r="TRS375"/>
      <c r="TRT375"/>
      <c r="TRU375"/>
      <c r="TRV375"/>
      <c r="TRW375"/>
      <c r="TRX375"/>
      <c r="TRY375"/>
      <c r="TRZ375"/>
      <c r="TSA375"/>
      <c r="TSB375"/>
      <c r="TSC375"/>
      <c r="TSD375"/>
      <c r="TSE375"/>
      <c r="TSF375"/>
      <c r="TSG375"/>
      <c r="TSH375"/>
      <c r="TSI375"/>
      <c r="TSJ375"/>
      <c r="TSK375"/>
      <c r="TSL375"/>
      <c r="TSM375"/>
      <c r="TSN375"/>
      <c r="TSO375"/>
      <c r="TSP375"/>
      <c r="TSQ375"/>
      <c r="TSR375"/>
      <c r="TSS375"/>
      <c r="TST375"/>
      <c r="TSU375"/>
      <c r="TSV375"/>
      <c r="TSW375"/>
      <c r="TSX375"/>
      <c r="TSY375"/>
      <c r="TSZ375"/>
      <c r="TTA375"/>
      <c r="TTB375"/>
      <c r="TTC375"/>
      <c r="TTD375"/>
      <c r="TTE375"/>
      <c r="TTF375"/>
      <c r="TTG375"/>
      <c r="TTH375"/>
      <c r="TTI375"/>
      <c r="TTJ375"/>
      <c r="TTK375"/>
      <c r="TTL375"/>
      <c r="TTM375"/>
      <c r="TTN375"/>
      <c r="TTO375"/>
      <c r="TTP375"/>
      <c r="TTQ375"/>
      <c r="TTR375"/>
      <c r="TTS375"/>
      <c r="TTT375"/>
      <c r="TTU375"/>
      <c r="TTV375"/>
      <c r="TTW375"/>
      <c r="TTX375"/>
      <c r="TTY375"/>
      <c r="TTZ375"/>
      <c r="TUA375"/>
      <c r="TUB375"/>
      <c r="TUC375"/>
      <c r="TUD375"/>
      <c r="TUE375"/>
      <c r="TUF375"/>
      <c r="TUG375"/>
      <c r="TUH375"/>
      <c r="TUI375"/>
      <c r="TUJ375"/>
      <c r="TUK375"/>
      <c r="TUL375"/>
      <c r="TUM375"/>
      <c r="TUN375"/>
      <c r="TUO375"/>
      <c r="TUP375"/>
      <c r="TUQ375"/>
      <c r="TUR375"/>
      <c r="TUS375"/>
      <c r="TUT375"/>
      <c r="TUU375"/>
      <c r="TUV375"/>
      <c r="TUW375"/>
      <c r="TUX375"/>
      <c r="TUY375"/>
      <c r="TUZ375"/>
      <c r="TVA375"/>
      <c r="TVB375"/>
      <c r="TVC375"/>
      <c r="TVD375"/>
      <c r="TVE375"/>
      <c r="TVF375"/>
      <c r="TVG375"/>
      <c r="TVH375"/>
      <c r="TVI375"/>
      <c r="TVJ375"/>
      <c r="TVK375"/>
      <c r="TVL375"/>
      <c r="TVM375"/>
      <c r="TVN375"/>
      <c r="TVO375"/>
      <c r="TVP375"/>
      <c r="TVQ375"/>
      <c r="TVR375"/>
      <c r="TVS375"/>
      <c r="TVT375"/>
      <c r="TVU375"/>
      <c r="TVV375"/>
      <c r="TVW375"/>
      <c r="TVX375"/>
      <c r="TVY375"/>
      <c r="TVZ375"/>
      <c r="TWA375"/>
      <c r="TWB375"/>
      <c r="TWC375"/>
      <c r="TWD375"/>
      <c r="TWE375"/>
      <c r="TWF375"/>
      <c r="TWG375"/>
      <c r="TWH375"/>
      <c r="TWI375"/>
      <c r="TWJ375"/>
      <c r="TWK375"/>
      <c r="TWL375"/>
      <c r="TWM375"/>
      <c r="TWN375"/>
      <c r="TWO375"/>
      <c r="TWP375"/>
      <c r="TWQ375"/>
      <c r="TWR375"/>
      <c r="TWS375"/>
      <c r="TWT375"/>
      <c r="TWU375"/>
      <c r="TWV375"/>
      <c r="TWW375"/>
      <c r="TWX375"/>
      <c r="TWY375"/>
      <c r="TWZ375"/>
      <c r="TXA375"/>
      <c r="TXB375"/>
      <c r="TXC375"/>
      <c r="TXD375"/>
      <c r="TXE375"/>
      <c r="TXF375"/>
      <c r="TXG375"/>
      <c r="TXH375"/>
      <c r="TXI375"/>
      <c r="TXJ375"/>
      <c r="TXK375"/>
      <c r="TXL375"/>
      <c r="TXM375"/>
      <c r="TXN375"/>
      <c r="TXO375"/>
      <c r="TXP375"/>
      <c r="TXQ375"/>
      <c r="TXR375"/>
      <c r="TXS375"/>
      <c r="TXT375"/>
      <c r="TXU375"/>
      <c r="TXV375"/>
      <c r="TXW375"/>
      <c r="TXX375"/>
      <c r="TXY375"/>
      <c r="TXZ375"/>
      <c r="TYA375"/>
      <c r="TYB375"/>
      <c r="TYC375"/>
      <c r="TYD375"/>
      <c r="TYE375"/>
      <c r="TYF375"/>
      <c r="TYG375"/>
      <c r="TYH375"/>
      <c r="TYI375"/>
      <c r="TYJ375"/>
      <c r="TYK375"/>
      <c r="TYL375"/>
      <c r="TYM375"/>
      <c r="TYN375"/>
      <c r="TYO375"/>
      <c r="TYP375"/>
      <c r="TYQ375"/>
      <c r="TYR375"/>
      <c r="TYS375"/>
      <c r="TYT375"/>
      <c r="TYU375"/>
      <c r="TYV375"/>
      <c r="TYW375"/>
      <c r="TYX375"/>
      <c r="TYY375"/>
      <c r="TYZ375"/>
      <c r="TZA375"/>
      <c r="TZB375"/>
      <c r="TZC375"/>
      <c r="TZD375"/>
      <c r="TZE375"/>
      <c r="TZF375"/>
      <c r="TZG375"/>
      <c r="TZH375"/>
      <c r="TZI375"/>
      <c r="TZJ375"/>
      <c r="TZK375"/>
      <c r="TZL375"/>
      <c r="TZM375"/>
      <c r="TZN375"/>
      <c r="TZO375"/>
      <c r="TZP375"/>
      <c r="TZQ375"/>
      <c r="TZR375"/>
      <c r="TZS375"/>
      <c r="TZT375"/>
      <c r="TZU375"/>
      <c r="TZV375"/>
      <c r="TZW375"/>
      <c r="TZX375"/>
      <c r="TZY375"/>
      <c r="TZZ375"/>
      <c r="UAA375"/>
      <c r="UAB375"/>
      <c r="UAC375"/>
      <c r="UAD375"/>
      <c r="UAE375"/>
      <c r="UAF375"/>
      <c r="UAG375"/>
      <c r="UAH375"/>
      <c r="UAI375"/>
      <c r="UAJ375"/>
      <c r="UAK375"/>
      <c r="UAL375"/>
      <c r="UAM375"/>
      <c r="UAN375"/>
      <c r="UAO375"/>
      <c r="UAP375"/>
      <c r="UAQ375"/>
      <c r="UAR375"/>
      <c r="UAS375"/>
      <c r="UAT375"/>
      <c r="UAU375"/>
      <c r="UAV375"/>
      <c r="UAW375"/>
      <c r="UAX375"/>
      <c r="UAY375"/>
      <c r="UAZ375"/>
      <c r="UBA375"/>
      <c r="UBB375"/>
      <c r="UBC375"/>
      <c r="UBD375"/>
      <c r="UBE375"/>
      <c r="UBF375"/>
      <c r="UBG375"/>
      <c r="UBH375"/>
      <c r="UBI375"/>
      <c r="UBJ375"/>
      <c r="UBK375"/>
      <c r="UBL375"/>
      <c r="UBM375"/>
      <c r="UBN375"/>
      <c r="UBO375"/>
      <c r="UBP375"/>
      <c r="UBQ375"/>
      <c r="UBR375"/>
      <c r="UBS375"/>
      <c r="UBT375"/>
      <c r="UBU375"/>
      <c r="UBV375"/>
      <c r="UBW375"/>
      <c r="UBX375"/>
      <c r="UBY375"/>
      <c r="UBZ375"/>
      <c r="UCA375"/>
      <c r="UCB375"/>
      <c r="UCC375"/>
      <c r="UCD375"/>
      <c r="UCE375"/>
      <c r="UCF375"/>
      <c r="UCG375"/>
      <c r="UCH375"/>
      <c r="UCI375"/>
      <c r="UCJ375"/>
      <c r="UCK375"/>
      <c r="UCL375"/>
      <c r="UCM375"/>
      <c r="UCN375"/>
      <c r="UCO375"/>
      <c r="UCP375"/>
      <c r="UCQ375"/>
      <c r="UCR375"/>
      <c r="UCS375"/>
      <c r="UCT375"/>
      <c r="UCU375"/>
      <c r="UCV375"/>
      <c r="UCW375"/>
      <c r="UCX375"/>
      <c r="UCY375"/>
      <c r="UCZ375"/>
      <c r="UDA375"/>
      <c r="UDB375"/>
      <c r="UDC375"/>
      <c r="UDD375"/>
      <c r="UDE375"/>
      <c r="UDF375"/>
      <c r="UDG375"/>
      <c r="UDH375"/>
      <c r="UDI375"/>
      <c r="UDJ375"/>
      <c r="UDK375"/>
      <c r="UDL375"/>
      <c r="UDM375"/>
      <c r="UDN375"/>
      <c r="UDO375"/>
      <c r="UDP375"/>
      <c r="UDQ375"/>
      <c r="UDR375"/>
      <c r="UDS375"/>
      <c r="UDT375"/>
      <c r="UDU375"/>
      <c r="UDV375"/>
      <c r="UDW375"/>
      <c r="UDX375"/>
      <c r="UDY375"/>
      <c r="UDZ375"/>
      <c r="UEA375"/>
      <c r="UEB375"/>
      <c r="UEC375"/>
      <c r="UED375"/>
      <c r="UEE375"/>
      <c r="UEF375"/>
      <c r="UEG375"/>
      <c r="UEH375"/>
      <c r="UEI375"/>
      <c r="UEJ375"/>
      <c r="UEK375"/>
      <c r="UEL375"/>
      <c r="UEM375"/>
      <c r="UEN375"/>
      <c r="UEO375"/>
      <c r="UEP375"/>
      <c r="UEQ375"/>
      <c r="UER375"/>
      <c r="UES375"/>
      <c r="UET375"/>
      <c r="UEU375"/>
      <c r="UEV375"/>
      <c r="UEW375"/>
      <c r="UEX375"/>
      <c r="UEY375"/>
      <c r="UEZ375"/>
      <c r="UFA375"/>
      <c r="UFB375"/>
      <c r="UFC375"/>
      <c r="UFD375"/>
      <c r="UFE375"/>
      <c r="UFF375"/>
      <c r="UFG375"/>
      <c r="UFH375"/>
      <c r="UFI375"/>
      <c r="UFJ375"/>
      <c r="UFK375"/>
      <c r="UFL375"/>
      <c r="UFM375"/>
      <c r="UFN375"/>
      <c r="UFO375"/>
      <c r="UFP375"/>
      <c r="UFQ375"/>
      <c r="UFR375"/>
      <c r="UFS375"/>
      <c r="UFT375"/>
      <c r="UFU375"/>
      <c r="UFV375"/>
      <c r="UFW375"/>
      <c r="UFX375"/>
      <c r="UFY375"/>
      <c r="UFZ375"/>
      <c r="UGA375"/>
      <c r="UGB375"/>
      <c r="UGC375"/>
      <c r="UGD375"/>
      <c r="UGE375"/>
      <c r="UGF375"/>
      <c r="UGG375"/>
      <c r="UGH375"/>
      <c r="UGI375"/>
      <c r="UGJ375"/>
      <c r="UGK375"/>
      <c r="UGL375"/>
      <c r="UGM375"/>
      <c r="UGN375"/>
      <c r="UGO375"/>
      <c r="UGP375"/>
      <c r="UGQ375"/>
      <c r="UGR375"/>
      <c r="UGS375"/>
      <c r="UGT375"/>
      <c r="UGU375"/>
      <c r="UGV375"/>
      <c r="UGW375"/>
      <c r="UGX375"/>
      <c r="UGY375"/>
      <c r="UGZ375"/>
      <c r="UHA375"/>
      <c r="UHB375"/>
      <c r="UHC375"/>
      <c r="UHD375"/>
      <c r="UHE375"/>
      <c r="UHF375"/>
      <c r="UHG375"/>
      <c r="UHH375"/>
      <c r="UHI375"/>
      <c r="UHJ375"/>
      <c r="UHK375"/>
      <c r="UHL375"/>
      <c r="UHM375"/>
      <c r="UHN375"/>
      <c r="UHO375"/>
      <c r="UHP375"/>
      <c r="UHQ375"/>
      <c r="UHR375"/>
      <c r="UHS375"/>
      <c r="UHT375"/>
      <c r="UHU375"/>
      <c r="UHV375"/>
      <c r="UHW375"/>
      <c r="UHX375"/>
      <c r="UHY375"/>
      <c r="UHZ375"/>
      <c r="UIA375"/>
      <c r="UIB375"/>
      <c r="UIC375"/>
      <c r="UID375"/>
      <c r="UIE375"/>
      <c r="UIF375"/>
      <c r="UIG375"/>
      <c r="UIH375"/>
      <c r="UII375"/>
      <c r="UIJ375"/>
      <c r="UIK375"/>
      <c r="UIL375"/>
      <c r="UIM375"/>
      <c r="UIN375"/>
      <c r="UIO375"/>
      <c r="UIP375"/>
      <c r="UIQ375"/>
      <c r="UIR375"/>
      <c r="UIS375"/>
      <c r="UIT375"/>
      <c r="UIU375"/>
      <c r="UIV375"/>
      <c r="UIW375"/>
      <c r="UIX375"/>
      <c r="UIY375"/>
      <c r="UIZ375"/>
      <c r="UJA375"/>
      <c r="UJB375"/>
      <c r="UJC375"/>
      <c r="UJD375"/>
      <c r="UJE375"/>
      <c r="UJF375"/>
      <c r="UJG375"/>
      <c r="UJH375"/>
      <c r="UJI375"/>
      <c r="UJJ375"/>
      <c r="UJK375"/>
      <c r="UJL375"/>
      <c r="UJM375"/>
      <c r="UJN375"/>
      <c r="UJO375"/>
      <c r="UJP375"/>
      <c r="UJQ375"/>
      <c r="UJR375"/>
      <c r="UJS375"/>
      <c r="UJT375"/>
      <c r="UJU375"/>
      <c r="UJV375"/>
      <c r="UJW375"/>
      <c r="UJX375"/>
      <c r="UJY375"/>
      <c r="UJZ375"/>
      <c r="UKA375"/>
      <c r="UKB375"/>
      <c r="UKC375"/>
      <c r="UKD375"/>
      <c r="UKE375"/>
      <c r="UKF375"/>
      <c r="UKG375"/>
      <c r="UKH375"/>
      <c r="UKI375"/>
      <c r="UKJ375"/>
      <c r="UKK375"/>
      <c r="UKL375"/>
      <c r="UKM375"/>
      <c r="UKN375"/>
      <c r="UKO375"/>
      <c r="UKP375"/>
      <c r="UKQ375"/>
      <c r="UKR375"/>
      <c r="UKS375"/>
      <c r="UKT375"/>
      <c r="UKU375"/>
      <c r="UKV375"/>
      <c r="UKW375"/>
      <c r="UKX375"/>
      <c r="UKY375"/>
      <c r="UKZ375"/>
      <c r="ULA375"/>
      <c r="ULB375"/>
      <c r="ULC375"/>
      <c r="ULD375"/>
      <c r="ULE375"/>
      <c r="ULF375"/>
      <c r="ULG375"/>
      <c r="ULH375"/>
      <c r="ULI375"/>
      <c r="ULJ375"/>
      <c r="ULK375"/>
      <c r="ULL375"/>
      <c r="ULM375"/>
      <c r="ULN375"/>
      <c r="ULO375"/>
      <c r="ULP375"/>
      <c r="ULQ375"/>
      <c r="ULR375"/>
      <c r="ULS375"/>
      <c r="ULT375"/>
      <c r="ULU375"/>
      <c r="ULV375"/>
      <c r="ULW375"/>
      <c r="ULX375"/>
      <c r="ULY375"/>
      <c r="ULZ375"/>
      <c r="UMA375"/>
      <c r="UMB375"/>
      <c r="UMC375"/>
      <c r="UMD375"/>
      <c r="UME375"/>
      <c r="UMF375"/>
      <c r="UMG375"/>
      <c r="UMH375"/>
      <c r="UMI375"/>
      <c r="UMJ375"/>
      <c r="UMK375"/>
      <c r="UML375"/>
      <c r="UMM375"/>
      <c r="UMN375"/>
      <c r="UMO375"/>
      <c r="UMP375"/>
      <c r="UMQ375"/>
      <c r="UMR375"/>
      <c r="UMS375"/>
      <c r="UMT375"/>
      <c r="UMU375"/>
      <c r="UMV375"/>
      <c r="UMW375"/>
      <c r="UMX375"/>
      <c r="UMY375"/>
      <c r="UMZ375"/>
      <c r="UNA375"/>
      <c r="UNB375"/>
      <c r="UNC375"/>
      <c r="UND375"/>
      <c r="UNE375"/>
      <c r="UNF375"/>
      <c r="UNG375"/>
      <c r="UNH375"/>
      <c r="UNI375"/>
      <c r="UNJ375"/>
      <c r="UNK375"/>
      <c r="UNL375"/>
      <c r="UNM375"/>
      <c r="UNN375"/>
      <c r="UNO375"/>
      <c r="UNP375"/>
      <c r="UNQ375"/>
      <c r="UNR375"/>
      <c r="UNS375"/>
      <c r="UNT375"/>
      <c r="UNU375"/>
      <c r="UNV375"/>
      <c r="UNW375"/>
      <c r="UNX375"/>
      <c r="UNY375"/>
      <c r="UNZ375"/>
      <c r="UOA375"/>
      <c r="UOB375"/>
      <c r="UOC375"/>
      <c r="UOD375"/>
      <c r="UOE375"/>
      <c r="UOF375"/>
      <c r="UOG375"/>
      <c r="UOH375"/>
      <c r="UOI375"/>
      <c r="UOJ375"/>
      <c r="UOK375"/>
      <c r="UOL375"/>
      <c r="UOM375"/>
      <c r="UON375"/>
      <c r="UOO375"/>
      <c r="UOP375"/>
      <c r="UOQ375"/>
      <c r="UOR375"/>
      <c r="UOS375"/>
      <c r="UOT375"/>
      <c r="UOU375"/>
      <c r="UOV375"/>
      <c r="UOW375"/>
      <c r="UOX375"/>
      <c r="UOY375"/>
      <c r="UOZ375"/>
      <c r="UPA375"/>
      <c r="UPB375"/>
      <c r="UPC375"/>
      <c r="UPD375"/>
      <c r="UPE375"/>
      <c r="UPF375"/>
      <c r="UPG375"/>
      <c r="UPH375"/>
      <c r="UPI375"/>
      <c r="UPJ375"/>
      <c r="UPK375"/>
      <c r="UPL375"/>
      <c r="UPM375"/>
      <c r="UPN375"/>
      <c r="UPO375"/>
      <c r="UPP375"/>
      <c r="UPQ375"/>
      <c r="UPR375"/>
      <c r="UPS375"/>
      <c r="UPT375"/>
      <c r="UPU375"/>
      <c r="UPV375"/>
      <c r="UPW375"/>
      <c r="UPX375"/>
      <c r="UPY375"/>
      <c r="UPZ375"/>
      <c r="UQA375"/>
      <c r="UQB375"/>
      <c r="UQC375"/>
      <c r="UQD375"/>
      <c r="UQE375"/>
      <c r="UQF375"/>
      <c r="UQG375"/>
      <c r="UQH375"/>
      <c r="UQI375"/>
      <c r="UQJ375"/>
      <c r="UQK375"/>
      <c r="UQL375"/>
      <c r="UQM375"/>
      <c r="UQN375"/>
      <c r="UQO375"/>
      <c r="UQP375"/>
      <c r="UQQ375"/>
      <c r="UQR375"/>
      <c r="UQS375"/>
      <c r="UQT375"/>
      <c r="UQU375"/>
      <c r="UQV375"/>
      <c r="UQW375"/>
      <c r="UQX375"/>
      <c r="UQY375"/>
      <c r="UQZ375"/>
      <c r="URA375"/>
      <c r="URB375"/>
      <c r="URC375"/>
      <c r="URD375"/>
      <c r="URE375"/>
      <c r="URF375"/>
      <c r="URG375"/>
      <c r="URH375"/>
      <c r="URI375"/>
      <c r="URJ375"/>
      <c r="URK375"/>
      <c r="URL375"/>
      <c r="URM375"/>
      <c r="URN375"/>
      <c r="URO375"/>
      <c r="URP375"/>
      <c r="URQ375"/>
      <c r="URR375"/>
      <c r="URS375"/>
      <c r="URT375"/>
      <c r="URU375"/>
      <c r="URV375"/>
      <c r="URW375"/>
      <c r="URX375"/>
      <c r="URY375"/>
      <c r="URZ375"/>
      <c r="USA375"/>
      <c r="USB375"/>
      <c r="USC375"/>
      <c r="USD375"/>
      <c r="USE375"/>
      <c r="USF375"/>
      <c r="USG375"/>
      <c r="USH375"/>
      <c r="USI375"/>
      <c r="USJ375"/>
      <c r="USK375"/>
      <c r="USL375"/>
      <c r="USM375"/>
      <c r="USN375"/>
      <c r="USO375"/>
      <c r="USP375"/>
      <c r="USQ375"/>
      <c r="USR375"/>
      <c r="USS375"/>
      <c r="UST375"/>
      <c r="USU375"/>
      <c r="USV375"/>
      <c r="USW375"/>
      <c r="USX375"/>
      <c r="USY375"/>
      <c r="USZ375"/>
      <c r="UTA375"/>
      <c r="UTB375"/>
      <c r="UTC375"/>
      <c r="UTD375"/>
      <c r="UTE375"/>
      <c r="UTF375"/>
      <c r="UTG375"/>
      <c r="UTH375"/>
      <c r="UTI375"/>
      <c r="UTJ375"/>
      <c r="UTK375"/>
      <c r="UTL375"/>
      <c r="UTM375"/>
      <c r="UTN375"/>
      <c r="UTO375"/>
      <c r="UTP375"/>
      <c r="UTQ375"/>
      <c r="UTR375"/>
      <c r="UTS375"/>
      <c r="UTT375"/>
      <c r="UTU375"/>
      <c r="UTV375"/>
      <c r="UTW375"/>
      <c r="UTX375"/>
      <c r="UTY375"/>
      <c r="UTZ375"/>
      <c r="UUA375"/>
      <c r="UUB375"/>
      <c r="UUC375"/>
      <c r="UUD375"/>
      <c r="UUE375"/>
      <c r="UUF375"/>
      <c r="UUG375"/>
      <c r="UUH375"/>
      <c r="UUI375"/>
      <c r="UUJ375"/>
      <c r="UUK375"/>
      <c r="UUL375"/>
      <c r="UUM375"/>
      <c r="UUN375"/>
      <c r="UUO375"/>
      <c r="UUP375"/>
      <c r="UUQ375"/>
      <c r="UUR375"/>
      <c r="UUS375"/>
      <c r="UUT375"/>
      <c r="UUU375"/>
      <c r="UUV375"/>
      <c r="UUW375"/>
      <c r="UUX375"/>
      <c r="UUY375"/>
      <c r="UUZ375"/>
      <c r="UVA375"/>
      <c r="UVB375"/>
      <c r="UVC375"/>
      <c r="UVD375"/>
      <c r="UVE375"/>
      <c r="UVF375"/>
      <c r="UVG375"/>
      <c r="UVH375"/>
      <c r="UVI375"/>
      <c r="UVJ375"/>
      <c r="UVK375"/>
      <c r="UVL375"/>
      <c r="UVM375"/>
      <c r="UVN375"/>
      <c r="UVO375"/>
      <c r="UVP375"/>
      <c r="UVQ375"/>
      <c r="UVR375"/>
      <c r="UVS375"/>
      <c r="UVT375"/>
      <c r="UVU375"/>
      <c r="UVV375"/>
      <c r="UVW375"/>
      <c r="UVX375"/>
      <c r="UVY375"/>
      <c r="UVZ375"/>
      <c r="UWA375"/>
      <c r="UWB375"/>
      <c r="UWC375"/>
      <c r="UWD375"/>
      <c r="UWE375"/>
      <c r="UWF375"/>
      <c r="UWG375"/>
      <c r="UWH375"/>
      <c r="UWI375"/>
      <c r="UWJ375"/>
      <c r="UWK375"/>
      <c r="UWL375"/>
      <c r="UWM375"/>
      <c r="UWN375"/>
      <c r="UWO375"/>
      <c r="UWP375"/>
      <c r="UWQ375"/>
      <c r="UWR375"/>
      <c r="UWS375"/>
      <c r="UWT375"/>
      <c r="UWU375"/>
      <c r="UWV375"/>
      <c r="UWW375"/>
      <c r="UWX375"/>
      <c r="UWY375"/>
      <c r="UWZ375"/>
      <c r="UXA375"/>
      <c r="UXB375"/>
      <c r="UXC375"/>
      <c r="UXD375"/>
      <c r="UXE375"/>
      <c r="UXF375"/>
      <c r="UXG375"/>
      <c r="UXH375"/>
      <c r="UXI375"/>
      <c r="UXJ375"/>
      <c r="UXK375"/>
      <c r="UXL375"/>
      <c r="UXM375"/>
      <c r="UXN375"/>
      <c r="UXO375"/>
      <c r="UXP375"/>
      <c r="UXQ375"/>
      <c r="UXR375"/>
      <c r="UXS375"/>
      <c r="UXT375"/>
      <c r="UXU375"/>
      <c r="UXV375"/>
      <c r="UXW375"/>
      <c r="UXX375"/>
      <c r="UXY375"/>
      <c r="UXZ375"/>
      <c r="UYA375"/>
      <c r="UYB375"/>
      <c r="UYC375"/>
      <c r="UYD375"/>
      <c r="UYE375"/>
      <c r="UYF375"/>
      <c r="UYG375"/>
      <c r="UYH375"/>
      <c r="UYI375"/>
      <c r="UYJ375"/>
      <c r="UYK375"/>
      <c r="UYL375"/>
      <c r="UYM375"/>
      <c r="UYN375"/>
      <c r="UYO375"/>
      <c r="UYP375"/>
      <c r="UYQ375"/>
      <c r="UYR375"/>
      <c r="UYS375"/>
      <c r="UYT375"/>
      <c r="UYU375"/>
      <c r="UYV375"/>
      <c r="UYW375"/>
      <c r="UYX375"/>
      <c r="UYY375"/>
      <c r="UYZ375"/>
      <c r="UZA375"/>
      <c r="UZB375"/>
      <c r="UZC375"/>
      <c r="UZD375"/>
      <c r="UZE375"/>
      <c r="UZF375"/>
      <c r="UZG375"/>
      <c r="UZH375"/>
      <c r="UZI375"/>
      <c r="UZJ375"/>
      <c r="UZK375"/>
      <c r="UZL375"/>
      <c r="UZM375"/>
      <c r="UZN375"/>
      <c r="UZO375"/>
      <c r="UZP375"/>
      <c r="UZQ375"/>
      <c r="UZR375"/>
      <c r="UZS375"/>
      <c r="UZT375"/>
      <c r="UZU375"/>
      <c r="UZV375"/>
      <c r="UZW375"/>
      <c r="UZX375"/>
      <c r="UZY375"/>
      <c r="UZZ375"/>
      <c r="VAA375"/>
      <c r="VAB375"/>
      <c r="VAC375"/>
      <c r="VAD375"/>
      <c r="VAE375"/>
      <c r="VAF375"/>
      <c r="VAG375"/>
      <c r="VAH375"/>
      <c r="VAI375"/>
      <c r="VAJ375"/>
      <c r="VAK375"/>
      <c r="VAL375"/>
      <c r="VAM375"/>
      <c r="VAN375"/>
      <c r="VAO375"/>
      <c r="VAP375"/>
      <c r="VAQ375"/>
      <c r="VAR375"/>
      <c r="VAS375"/>
      <c r="VAT375"/>
      <c r="VAU375"/>
      <c r="VAV375"/>
      <c r="VAW375"/>
      <c r="VAX375"/>
      <c r="VAY375"/>
      <c r="VAZ375"/>
      <c r="VBA375"/>
      <c r="VBB375"/>
      <c r="VBC375"/>
      <c r="VBD375"/>
      <c r="VBE375"/>
      <c r="VBF375"/>
      <c r="VBG375"/>
      <c r="VBH375"/>
      <c r="VBI375"/>
      <c r="VBJ375"/>
      <c r="VBK375"/>
      <c r="VBL375"/>
      <c r="VBM375"/>
      <c r="VBN375"/>
      <c r="VBO375"/>
      <c r="VBP375"/>
      <c r="VBQ375"/>
      <c r="VBR375"/>
      <c r="VBS375"/>
      <c r="VBT375"/>
      <c r="VBU375"/>
      <c r="VBV375"/>
      <c r="VBW375"/>
      <c r="VBX375"/>
      <c r="VBY375"/>
      <c r="VBZ375"/>
      <c r="VCA375"/>
      <c r="VCB375"/>
      <c r="VCC375"/>
      <c r="VCD375"/>
      <c r="VCE375"/>
      <c r="VCF375"/>
      <c r="VCG375"/>
      <c r="VCH375"/>
      <c r="VCI375"/>
      <c r="VCJ375"/>
      <c r="VCK375"/>
      <c r="VCL375"/>
      <c r="VCM375"/>
      <c r="VCN375"/>
      <c r="VCO375"/>
      <c r="VCP375"/>
      <c r="VCQ375"/>
      <c r="VCR375"/>
      <c r="VCS375"/>
      <c r="VCT375"/>
      <c r="VCU375"/>
      <c r="VCV375"/>
      <c r="VCW375"/>
      <c r="VCX375"/>
      <c r="VCY375"/>
      <c r="VCZ375"/>
      <c r="VDA375"/>
      <c r="VDB375"/>
      <c r="VDC375"/>
      <c r="VDD375"/>
      <c r="VDE375"/>
      <c r="VDF375"/>
      <c r="VDG375"/>
      <c r="VDH375"/>
      <c r="VDI375"/>
      <c r="VDJ375"/>
      <c r="VDK375"/>
      <c r="VDL375"/>
      <c r="VDM375"/>
      <c r="VDN375"/>
      <c r="VDO375"/>
      <c r="VDP375"/>
      <c r="VDQ375"/>
      <c r="VDR375"/>
      <c r="VDS375"/>
      <c r="VDT375"/>
      <c r="VDU375"/>
      <c r="VDV375"/>
      <c r="VDW375"/>
      <c r="VDX375"/>
      <c r="VDY375"/>
      <c r="VDZ375"/>
      <c r="VEA375"/>
      <c r="VEB375"/>
      <c r="VEC375"/>
      <c r="VED375"/>
      <c r="VEE375"/>
      <c r="VEF375"/>
      <c r="VEG375"/>
      <c r="VEH375"/>
      <c r="VEI375"/>
      <c r="VEJ375"/>
      <c r="VEK375"/>
      <c r="VEL375"/>
      <c r="VEM375"/>
      <c r="VEN375"/>
      <c r="VEO375"/>
      <c r="VEP375"/>
      <c r="VEQ375"/>
      <c r="VER375"/>
      <c r="VES375"/>
      <c r="VET375"/>
      <c r="VEU375"/>
      <c r="VEV375"/>
      <c r="VEW375"/>
      <c r="VEX375"/>
      <c r="VEY375"/>
      <c r="VEZ375"/>
      <c r="VFA375"/>
      <c r="VFB375"/>
      <c r="VFC375"/>
      <c r="VFD375"/>
      <c r="VFE375"/>
      <c r="VFF375"/>
      <c r="VFG375"/>
      <c r="VFH375"/>
      <c r="VFI375"/>
      <c r="VFJ375"/>
      <c r="VFK375"/>
      <c r="VFL375"/>
      <c r="VFM375"/>
      <c r="VFN375"/>
      <c r="VFO375"/>
      <c r="VFP375"/>
      <c r="VFQ375"/>
      <c r="VFR375"/>
      <c r="VFS375"/>
      <c r="VFT375"/>
      <c r="VFU375"/>
      <c r="VFV375"/>
      <c r="VFW375"/>
      <c r="VFX375"/>
      <c r="VFY375"/>
      <c r="VFZ375"/>
      <c r="VGA375"/>
      <c r="VGB375"/>
      <c r="VGC375"/>
      <c r="VGD375"/>
      <c r="VGE375"/>
      <c r="VGF375"/>
      <c r="VGG375"/>
      <c r="VGH375"/>
      <c r="VGI375"/>
      <c r="VGJ375"/>
      <c r="VGK375"/>
      <c r="VGL375"/>
      <c r="VGM375"/>
      <c r="VGN375"/>
      <c r="VGO375"/>
      <c r="VGP375"/>
      <c r="VGQ375"/>
      <c r="VGR375"/>
      <c r="VGS375"/>
      <c r="VGT375"/>
      <c r="VGU375"/>
      <c r="VGV375"/>
      <c r="VGW375"/>
      <c r="VGX375"/>
      <c r="VGY375"/>
      <c r="VGZ375"/>
      <c r="VHA375"/>
      <c r="VHB375"/>
      <c r="VHC375"/>
      <c r="VHD375"/>
      <c r="VHE375"/>
      <c r="VHF375"/>
      <c r="VHG375"/>
      <c r="VHH375"/>
      <c r="VHI375"/>
      <c r="VHJ375"/>
      <c r="VHK375"/>
      <c r="VHL375"/>
      <c r="VHM375"/>
      <c r="VHN375"/>
      <c r="VHO375"/>
      <c r="VHP375"/>
      <c r="VHQ375"/>
      <c r="VHR375"/>
      <c r="VHS375"/>
      <c r="VHT375"/>
      <c r="VHU375"/>
      <c r="VHV375"/>
      <c r="VHW375"/>
      <c r="VHX375"/>
      <c r="VHY375"/>
      <c r="VHZ375"/>
      <c r="VIA375"/>
      <c r="VIB375"/>
      <c r="VIC375"/>
      <c r="VID375"/>
      <c r="VIE375"/>
      <c r="VIF375"/>
      <c r="VIG375"/>
      <c r="VIH375"/>
      <c r="VII375"/>
      <c r="VIJ375"/>
      <c r="VIK375"/>
      <c r="VIL375"/>
      <c r="VIM375"/>
      <c r="VIN375"/>
      <c r="VIO375"/>
      <c r="VIP375"/>
      <c r="VIQ375"/>
      <c r="VIR375"/>
      <c r="VIS375"/>
      <c r="VIT375"/>
      <c r="VIU375"/>
      <c r="VIV375"/>
      <c r="VIW375"/>
      <c r="VIX375"/>
      <c r="VIY375"/>
      <c r="VIZ375"/>
      <c r="VJA375"/>
      <c r="VJB375"/>
      <c r="VJC375"/>
      <c r="VJD375"/>
      <c r="VJE375"/>
      <c r="VJF375"/>
      <c r="VJG375"/>
      <c r="VJH375"/>
      <c r="VJI375"/>
      <c r="VJJ375"/>
      <c r="VJK375"/>
      <c r="VJL375"/>
      <c r="VJM375"/>
      <c r="VJN375"/>
      <c r="VJO375"/>
      <c r="VJP375"/>
      <c r="VJQ375"/>
      <c r="VJR375"/>
      <c r="VJS375"/>
      <c r="VJT375"/>
      <c r="VJU375"/>
      <c r="VJV375"/>
      <c r="VJW375"/>
      <c r="VJX375"/>
      <c r="VJY375"/>
      <c r="VJZ375"/>
      <c r="VKA375"/>
      <c r="VKB375"/>
      <c r="VKC375"/>
      <c r="VKD375"/>
      <c r="VKE375"/>
      <c r="VKF375"/>
      <c r="VKG375"/>
      <c r="VKH375"/>
      <c r="VKI375"/>
      <c r="VKJ375"/>
      <c r="VKK375"/>
      <c r="VKL375"/>
      <c r="VKM375"/>
      <c r="VKN375"/>
      <c r="VKO375"/>
      <c r="VKP375"/>
      <c r="VKQ375"/>
      <c r="VKR375"/>
      <c r="VKS375"/>
      <c r="VKT375"/>
      <c r="VKU375"/>
      <c r="VKV375"/>
      <c r="VKW375"/>
      <c r="VKX375"/>
      <c r="VKY375"/>
      <c r="VKZ375"/>
      <c r="VLA375"/>
      <c r="VLB375"/>
      <c r="VLC375"/>
      <c r="VLD375"/>
      <c r="VLE375"/>
      <c r="VLF375"/>
      <c r="VLG375"/>
      <c r="VLH375"/>
      <c r="VLI375"/>
      <c r="VLJ375"/>
      <c r="VLK375"/>
      <c r="VLL375"/>
      <c r="VLM375"/>
      <c r="VLN375"/>
      <c r="VLO375"/>
      <c r="VLP375"/>
      <c r="VLQ375"/>
      <c r="VLR375"/>
      <c r="VLS375"/>
      <c r="VLT375"/>
      <c r="VLU375"/>
      <c r="VLV375"/>
      <c r="VLW375"/>
      <c r="VLX375"/>
      <c r="VLY375"/>
      <c r="VLZ375"/>
      <c r="VMA375"/>
      <c r="VMB375"/>
      <c r="VMC375"/>
      <c r="VMD375"/>
      <c r="VME375"/>
      <c r="VMF375"/>
      <c r="VMG375"/>
      <c r="VMH375"/>
      <c r="VMI375"/>
      <c r="VMJ375"/>
      <c r="VMK375"/>
      <c r="VML375"/>
      <c r="VMM375"/>
      <c r="VMN375"/>
      <c r="VMO375"/>
      <c r="VMP375"/>
      <c r="VMQ375"/>
      <c r="VMR375"/>
      <c r="VMS375"/>
      <c r="VMT375"/>
      <c r="VMU375"/>
      <c r="VMV375"/>
      <c r="VMW375"/>
      <c r="VMX375"/>
      <c r="VMY375"/>
      <c r="VMZ375"/>
      <c r="VNA375"/>
      <c r="VNB375"/>
      <c r="VNC375"/>
      <c r="VND375"/>
      <c r="VNE375"/>
      <c r="VNF375"/>
      <c r="VNG375"/>
      <c r="VNH375"/>
      <c r="VNI375"/>
      <c r="VNJ375"/>
      <c r="VNK375"/>
      <c r="VNL375"/>
      <c r="VNM375"/>
      <c r="VNN375"/>
      <c r="VNO375"/>
      <c r="VNP375"/>
      <c r="VNQ375"/>
      <c r="VNR375"/>
      <c r="VNS375"/>
      <c r="VNT375"/>
      <c r="VNU375"/>
      <c r="VNV375"/>
      <c r="VNW375"/>
      <c r="VNX375"/>
      <c r="VNY375"/>
      <c r="VNZ375"/>
      <c r="VOA375"/>
      <c r="VOB375"/>
      <c r="VOC375"/>
      <c r="VOD375"/>
      <c r="VOE375"/>
      <c r="VOF375"/>
      <c r="VOG375"/>
      <c r="VOH375"/>
      <c r="VOI375"/>
      <c r="VOJ375"/>
      <c r="VOK375"/>
      <c r="VOL375"/>
      <c r="VOM375"/>
      <c r="VON375"/>
      <c r="VOO375"/>
      <c r="VOP375"/>
      <c r="VOQ375"/>
      <c r="VOR375"/>
      <c r="VOS375"/>
      <c r="VOT375"/>
      <c r="VOU375"/>
      <c r="VOV375"/>
      <c r="VOW375"/>
      <c r="VOX375"/>
      <c r="VOY375"/>
      <c r="VOZ375"/>
      <c r="VPA375"/>
      <c r="VPB375"/>
      <c r="VPC375"/>
      <c r="VPD375"/>
      <c r="VPE375"/>
      <c r="VPF375"/>
      <c r="VPG375"/>
      <c r="VPH375"/>
      <c r="VPI375"/>
      <c r="VPJ375"/>
      <c r="VPK375"/>
      <c r="VPL375"/>
      <c r="VPM375"/>
      <c r="VPN375"/>
      <c r="VPO375"/>
      <c r="VPP375"/>
      <c r="VPQ375"/>
      <c r="VPR375"/>
      <c r="VPS375"/>
      <c r="VPT375"/>
      <c r="VPU375"/>
      <c r="VPV375"/>
      <c r="VPW375"/>
      <c r="VPX375"/>
      <c r="VPY375"/>
      <c r="VPZ375"/>
      <c r="VQA375"/>
      <c r="VQB375"/>
      <c r="VQC375"/>
      <c r="VQD375"/>
      <c r="VQE375"/>
      <c r="VQF375"/>
      <c r="VQG375"/>
      <c r="VQH375"/>
      <c r="VQI375"/>
      <c r="VQJ375"/>
      <c r="VQK375"/>
      <c r="VQL375"/>
      <c r="VQM375"/>
      <c r="VQN375"/>
      <c r="VQO375"/>
      <c r="VQP375"/>
      <c r="VQQ375"/>
      <c r="VQR375"/>
      <c r="VQS375"/>
      <c r="VQT375"/>
      <c r="VQU375"/>
      <c r="VQV375"/>
      <c r="VQW375"/>
      <c r="VQX375"/>
      <c r="VQY375"/>
      <c r="VQZ375"/>
      <c r="VRA375"/>
      <c r="VRB375"/>
      <c r="VRC375"/>
      <c r="VRD375"/>
      <c r="VRE375"/>
      <c r="VRF375"/>
      <c r="VRG375"/>
      <c r="VRH375"/>
      <c r="VRI375"/>
      <c r="VRJ375"/>
      <c r="VRK375"/>
      <c r="VRL375"/>
      <c r="VRM375"/>
      <c r="VRN375"/>
      <c r="VRO375"/>
      <c r="VRP375"/>
      <c r="VRQ375"/>
      <c r="VRR375"/>
      <c r="VRS375"/>
      <c r="VRT375"/>
      <c r="VRU375"/>
      <c r="VRV375"/>
      <c r="VRW375"/>
      <c r="VRX375"/>
      <c r="VRY375"/>
      <c r="VRZ375"/>
      <c r="VSA375"/>
      <c r="VSB375"/>
      <c r="VSC375"/>
      <c r="VSD375"/>
      <c r="VSE375"/>
      <c r="VSF375"/>
      <c r="VSG375"/>
      <c r="VSH375"/>
      <c r="VSI375"/>
      <c r="VSJ375"/>
      <c r="VSK375"/>
      <c r="VSL375"/>
      <c r="VSM375"/>
      <c r="VSN375"/>
      <c r="VSO375"/>
      <c r="VSP375"/>
      <c r="VSQ375"/>
      <c r="VSR375"/>
      <c r="VSS375"/>
      <c r="VST375"/>
      <c r="VSU375"/>
      <c r="VSV375"/>
      <c r="VSW375"/>
      <c r="VSX375"/>
      <c r="VSY375"/>
      <c r="VSZ375"/>
      <c r="VTA375"/>
      <c r="VTB375"/>
      <c r="VTC375"/>
      <c r="VTD375"/>
      <c r="VTE375"/>
      <c r="VTF375"/>
      <c r="VTG375"/>
      <c r="VTH375"/>
      <c r="VTI375"/>
      <c r="VTJ375"/>
      <c r="VTK375"/>
      <c r="VTL375"/>
      <c r="VTM375"/>
      <c r="VTN375"/>
      <c r="VTO375"/>
      <c r="VTP375"/>
      <c r="VTQ375"/>
      <c r="VTR375"/>
      <c r="VTS375"/>
      <c r="VTT375"/>
      <c r="VTU375"/>
      <c r="VTV375"/>
      <c r="VTW375"/>
      <c r="VTX375"/>
      <c r="VTY375"/>
      <c r="VTZ375"/>
      <c r="VUA375"/>
      <c r="VUB375"/>
      <c r="VUC375"/>
      <c r="VUD375"/>
      <c r="VUE375"/>
      <c r="VUF375"/>
      <c r="VUG375"/>
      <c r="VUH375"/>
      <c r="VUI375"/>
      <c r="VUJ375"/>
      <c r="VUK375"/>
      <c r="VUL375"/>
      <c r="VUM375"/>
      <c r="VUN375"/>
      <c r="VUO375"/>
      <c r="VUP375"/>
      <c r="VUQ375"/>
      <c r="VUR375"/>
      <c r="VUS375"/>
      <c r="VUT375"/>
      <c r="VUU375"/>
      <c r="VUV375"/>
      <c r="VUW375"/>
      <c r="VUX375"/>
      <c r="VUY375"/>
      <c r="VUZ375"/>
      <c r="VVA375"/>
      <c r="VVB375"/>
      <c r="VVC375"/>
      <c r="VVD375"/>
      <c r="VVE375"/>
      <c r="VVF375"/>
      <c r="VVG375"/>
      <c r="VVH375"/>
      <c r="VVI375"/>
      <c r="VVJ375"/>
      <c r="VVK375"/>
      <c r="VVL375"/>
      <c r="VVM375"/>
      <c r="VVN375"/>
      <c r="VVO375"/>
      <c r="VVP375"/>
      <c r="VVQ375"/>
      <c r="VVR375"/>
      <c r="VVS375"/>
      <c r="VVT375"/>
      <c r="VVU375"/>
      <c r="VVV375"/>
      <c r="VVW375"/>
      <c r="VVX375"/>
      <c r="VVY375"/>
      <c r="VVZ375"/>
      <c r="VWA375"/>
      <c r="VWB375"/>
      <c r="VWC375"/>
      <c r="VWD375"/>
      <c r="VWE375"/>
      <c r="VWF375"/>
      <c r="VWG375"/>
      <c r="VWH375"/>
      <c r="VWI375"/>
      <c r="VWJ375"/>
      <c r="VWK375"/>
      <c r="VWL375"/>
      <c r="VWM375"/>
      <c r="VWN375"/>
      <c r="VWO375"/>
      <c r="VWP375"/>
      <c r="VWQ375"/>
      <c r="VWR375"/>
      <c r="VWS375"/>
      <c r="VWT375"/>
      <c r="VWU375"/>
      <c r="VWV375"/>
      <c r="VWW375"/>
      <c r="VWX375"/>
      <c r="VWY375"/>
      <c r="VWZ375"/>
      <c r="VXA375"/>
      <c r="VXB375"/>
      <c r="VXC375"/>
      <c r="VXD375"/>
      <c r="VXE375"/>
      <c r="VXF375"/>
      <c r="VXG375"/>
      <c r="VXH375"/>
      <c r="VXI375"/>
      <c r="VXJ375"/>
      <c r="VXK375"/>
      <c r="VXL375"/>
      <c r="VXM375"/>
      <c r="VXN375"/>
      <c r="VXO375"/>
      <c r="VXP375"/>
      <c r="VXQ375"/>
      <c r="VXR375"/>
      <c r="VXS375"/>
      <c r="VXT375"/>
      <c r="VXU375"/>
      <c r="VXV375"/>
      <c r="VXW375"/>
      <c r="VXX375"/>
      <c r="VXY375"/>
      <c r="VXZ375"/>
      <c r="VYA375"/>
      <c r="VYB375"/>
      <c r="VYC375"/>
      <c r="VYD375"/>
      <c r="VYE375"/>
      <c r="VYF375"/>
      <c r="VYG375"/>
      <c r="VYH375"/>
      <c r="VYI375"/>
      <c r="VYJ375"/>
      <c r="VYK375"/>
      <c r="VYL375"/>
      <c r="VYM375"/>
      <c r="VYN375"/>
      <c r="VYO375"/>
      <c r="VYP375"/>
      <c r="VYQ375"/>
      <c r="VYR375"/>
      <c r="VYS375"/>
      <c r="VYT375"/>
      <c r="VYU375"/>
      <c r="VYV375"/>
      <c r="VYW375"/>
      <c r="VYX375"/>
      <c r="VYY375"/>
      <c r="VYZ375"/>
      <c r="VZA375"/>
      <c r="VZB375"/>
      <c r="VZC375"/>
      <c r="VZD375"/>
      <c r="VZE375"/>
      <c r="VZF375"/>
      <c r="VZG375"/>
      <c r="VZH375"/>
      <c r="VZI375"/>
      <c r="VZJ375"/>
      <c r="VZK375"/>
      <c r="VZL375"/>
      <c r="VZM375"/>
      <c r="VZN375"/>
      <c r="VZO375"/>
      <c r="VZP375"/>
      <c r="VZQ375"/>
      <c r="VZR375"/>
      <c r="VZS375"/>
      <c r="VZT375"/>
      <c r="VZU375"/>
      <c r="VZV375"/>
      <c r="VZW375"/>
      <c r="VZX375"/>
      <c r="VZY375"/>
      <c r="VZZ375"/>
      <c r="WAA375"/>
      <c r="WAB375"/>
      <c r="WAC375"/>
      <c r="WAD375"/>
      <c r="WAE375"/>
      <c r="WAF375"/>
      <c r="WAG375"/>
      <c r="WAH375"/>
      <c r="WAI375"/>
      <c r="WAJ375"/>
      <c r="WAK375"/>
      <c r="WAL375"/>
      <c r="WAM375"/>
      <c r="WAN375"/>
      <c r="WAO375"/>
      <c r="WAP375"/>
      <c r="WAQ375"/>
      <c r="WAR375"/>
      <c r="WAS375"/>
      <c r="WAT375"/>
      <c r="WAU375"/>
      <c r="WAV375"/>
      <c r="WAW375"/>
      <c r="WAX375"/>
      <c r="WAY375"/>
      <c r="WAZ375"/>
      <c r="WBA375"/>
      <c r="WBB375"/>
      <c r="WBC375"/>
      <c r="WBD375"/>
      <c r="WBE375"/>
      <c r="WBF375"/>
      <c r="WBG375"/>
      <c r="WBH375"/>
      <c r="WBI375"/>
      <c r="WBJ375"/>
      <c r="WBK375"/>
      <c r="WBL375"/>
      <c r="WBM375"/>
      <c r="WBN375"/>
      <c r="WBO375"/>
      <c r="WBP375"/>
      <c r="WBQ375"/>
      <c r="WBR375"/>
      <c r="WBS375"/>
      <c r="WBT375"/>
      <c r="WBU375"/>
      <c r="WBV375"/>
      <c r="WBW375"/>
      <c r="WBX375"/>
      <c r="WBY375"/>
      <c r="WBZ375"/>
      <c r="WCA375"/>
      <c r="WCB375"/>
      <c r="WCC375"/>
      <c r="WCD375"/>
      <c r="WCE375"/>
      <c r="WCF375"/>
      <c r="WCG375"/>
      <c r="WCH375"/>
      <c r="WCI375"/>
      <c r="WCJ375"/>
      <c r="WCK375"/>
      <c r="WCL375"/>
      <c r="WCM375"/>
      <c r="WCN375"/>
      <c r="WCO375"/>
      <c r="WCP375"/>
      <c r="WCQ375"/>
      <c r="WCR375"/>
      <c r="WCS375"/>
      <c r="WCT375"/>
      <c r="WCU375"/>
      <c r="WCV375"/>
      <c r="WCW375"/>
      <c r="WCX375"/>
      <c r="WCY375"/>
      <c r="WCZ375"/>
      <c r="WDA375"/>
      <c r="WDB375"/>
      <c r="WDC375"/>
      <c r="WDD375"/>
      <c r="WDE375"/>
      <c r="WDF375"/>
      <c r="WDG375"/>
      <c r="WDH375"/>
      <c r="WDI375"/>
      <c r="WDJ375"/>
      <c r="WDK375"/>
      <c r="WDL375"/>
      <c r="WDM375"/>
      <c r="WDN375"/>
      <c r="WDO375"/>
      <c r="WDP375"/>
      <c r="WDQ375"/>
      <c r="WDR375"/>
      <c r="WDS375"/>
      <c r="WDT375"/>
      <c r="WDU375"/>
      <c r="WDV375"/>
      <c r="WDW375"/>
      <c r="WDX375"/>
      <c r="WDY375"/>
      <c r="WDZ375"/>
      <c r="WEA375"/>
      <c r="WEB375"/>
      <c r="WEC375"/>
      <c r="WED375"/>
      <c r="WEE375"/>
      <c r="WEF375"/>
      <c r="WEG375"/>
      <c r="WEH375"/>
      <c r="WEI375"/>
      <c r="WEJ375"/>
      <c r="WEK375"/>
      <c r="WEL375"/>
      <c r="WEM375"/>
      <c r="WEN375"/>
      <c r="WEO375"/>
      <c r="WEP375"/>
      <c r="WEQ375"/>
      <c r="WER375"/>
      <c r="WES375"/>
      <c r="WET375"/>
      <c r="WEU375"/>
      <c r="WEV375"/>
      <c r="WEW375"/>
      <c r="WEX375"/>
      <c r="WEY375"/>
      <c r="WEZ375"/>
      <c r="WFA375"/>
      <c r="WFB375"/>
      <c r="WFC375"/>
      <c r="WFD375"/>
      <c r="WFE375"/>
      <c r="WFF375"/>
      <c r="WFG375"/>
      <c r="WFH375"/>
      <c r="WFI375"/>
      <c r="WFJ375"/>
      <c r="WFK375"/>
      <c r="WFL375"/>
      <c r="WFM375"/>
      <c r="WFN375"/>
      <c r="WFO375"/>
      <c r="WFP375"/>
      <c r="WFQ375"/>
      <c r="WFR375"/>
      <c r="WFS375"/>
      <c r="WFT375"/>
      <c r="WFU375"/>
      <c r="WFV375"/>
      <c r="WFW375"/>
      <c r="WFX375"/>
      <c r="WFY375"/>
      <c r="WFZ375"/>
      <c r="WGA375"/>
      <c r="WGB375"/>
      <c r="WGC375"/>
      <c r="WGD375"/>
      <c r="WGE375"/>
      <c r="WGF375"/>
      <c r="WGG375"/>
      <c r="WGH375"/>
      <c r="WGI375"/>
      <c r="WGJ375"/>
      <c r="WGK375"/>
      <c r="WGL375"/>
      <c r="WGM375"/>
      <c r="WGN375"/>
      <c r="WGO375"/>
      <c r="WGP375"/>
      <c r="WGQ375"/>
      <c r="WGR375"/>
      <c r="WGS375"/>
      <c r="WGT375"/>
      <c r="WGU375"/>
      <c r="WGV375"/>
      <c r="WGW375"/>
      <c r="WGX375"/>
      <c r="WGY375"/>
      <c r="WGZ375"/>
      <c r="WHA375"/>
      <c r="WHB375"/>
      <c r="WHC375"/>
      <c r="WHD375"/>
      <c r="WHE375"/>
      <c r="WHF375"/>
      <c r="WHG375"/>
      <c r="WHH375"/>
      <c r="WHI375"/>
      <c r="WHJ375"/>
      <c r="WHK375"/>
      <c r="WHL375"/>
      <c r="WHM375"/>
      <c r="WHN375"/>
      <c r="WHO375"/>
      <c r="WHP375"/>
      <c r="WHQ375"/>
      <c r="WHR375"/>
      <c r="WHS375"/>
      <c r="WHT375"/>
      <c r="WHU375"/>
      <c r="WHV375"/>
      <c r="WHW375"/>
      <c r="WHX375"/>
      <c r="WHY375"/>
      <c r="WHZ375"/>
      <c r="WIA375"/>
      <c r="WIB375"/>
      <c r="WIC375"/>
      <c r="WID375"/>
      <c r="WIE375"/>
      <c r="WIF375"/>
      <c r="WIG375"/>
      <c r="WIH375"/>
      <c r="WII375"/>
      <c r="WIJ375"/>
      <c r="WIK375"/>
      <c r="WIL375"/>
      <c r="WIM375"/>
      <c r="WIN375"/>
      <c r="WIO375"/>
      <c r="WIP375"/>
      <c r="WIQ375"/>
      <c r="WIR375"/>
      <c r="WIS375"/>
      <c r="WIT375"/>
      <c r="WIU375"/>
      <c r="WIV375"/>
      <c r="WIW375"/>
      <c r="WIX375"/>
      <c r="WIY375"/>
      <c r="WIZ375"/>
      <c r="WJA375"/>
      <c r="WJB375"/>
      <c r="WJC375"/>
      <c r="WJD375"/>
      <c r="WJE375"/>
      <c r="WJF375"/>
      <c r="WJG375"/>
      <c r="WJH375"/>
      <c r="WJI375"/>
      <c r="WJJ375"/>
      <c r="WJK375"/>
      <c r="WJL375"/>
      <c r="WJM375"/>
      <c r="WJN375"/>
      <c r="WJO375"/>
      <c r="WJP375"/>
      <c r="WJQ375"/>
      <c r="WJR375"/>
      <c r="WJS375"/>
      <c r="WJT375"/>
      <c r="WJU375"/>
      <c r="WJV375"/>
      <c r="WJW375"/>
      <c r="WJX375"/>
      <c r="WJY375"/>
      <c r="WJZ375"/>
      <c r="WKA375"/>
      <c r="WKB375"/>
      <c r="WKC375"/>
      <c r="WKD375"/>
      <c r="WKE375"/>
      <c r="WKF375"/>
      <c r="WKG375"/>
      <c r="WKH375"/>
      <c r="WKI375"/>
      <c r="WKJ375"/>
      <c r="WKK375"/>
      <c r="WKL375"/>
      <c r="WKM375"/>
      <c r="WKN375"/>
      <c r="WKO375"/>
      <c r="WKP375"/>
      <c r="WKQ375"/>
      <c r="WKR375"/>
      <c r="WKS375"/>
      <c r="WKT375"/>
      <c r="WKU375"/>
      <c r="WKV375"/>
      <c r="WKW375"/>
      <c r="WKX375"/>
      <c r="WKY375"/>
      <c r="WKZ375"/>
      <c r="WLA375"/>
      <c r="WLB375"/>
      <c r="WLC375"/>
      <c r="WLD375"/>
      <c r="WLE375"/>
      <c r="WLF375"/>
      <c r="WLG375"/>
      <c r="WLH375"/>
      <c r="WLI375"/>
      <c r="WLJ375"/>
      <c r="WLK375"/>
      <c r="WLL375"/>
      <c r="WLM375"/>
      <c r="WLN375"/>
      <c r="WLO375"/>
      <c r="WLP375"/>
      <c r="WLQ375"/>
      <c r="WLR375"/>
      <c r="WLS375"/>
      <c r="WLT375"/>
      <c r="WLU375"/>
      <c r="WLV375"/>
      <c r="WLW375"/>
      <c r="WLX375"/>
      <c r="WLY375"/>
      <c r="WLZ375"/>
      <c r="WMA375"/>
      <c r="WMB375"/>
      <c r="WMC375"/>
      <c r="WMD375"/>
      <c r="WME375"/>
      <c r="WMF375"/>
      <c r="WMG375"/>
      <c r="WMH375"/>
      <c r="WMI375"/>
      <c r="WMJ375"/>
      <c r="WMK375"/>
      <c r="WML375"/>
      <c r="WMM375"/>
      <c r="WMN375"/>
      <c r="WMO375"/>
      <c r="WMP375"/>
      <c r="WMQ375"/>
      <c r="WMR375"/>
      <c r="WMS375"/>
      <c r="WMT375"/>
      <c r="WMU375"/>
      <c r="WMV375"/>
      <c r="WMW375"/>
      <c r="WMX375"/>
      <c r="WMY375"/>
      <c r="WMZ375"/>
      <c r="WNA375"/>
      <c r="WNB375"/>
      <c r="WNC375"/>
      <c r="WND375"/>
      <c r="WNE375"/>
      <c r="WNF375"/>
      <c r="WNG375"/>
      <c r="WNH375"/>
      <c r="WNI375"/>
      <c r="WNJ375"/>
      <c r="WNK375"/>
      <c r="WNL375"/>
      <c r="WNM375"/>
      <c r="WNN375"/>
      <c r="WNO375"/>
      <c r="WNP375"/>
      <c r="WNQ375"/>
      <c r="WNR375"/>
      <c r="WNS375"/>
      <c r="WNT375"/>
      <c r="WNU375"/>
      <c r="WNV375"/>
      <c r="WNW375"/>
      <c r="WNX375"/>
      <c r="WNY375"/>
      <c r="WNZ375"/>
      <c r="WOA375"/>
      <c r="WOB375"/>
      <c r="WOC375"/>
      <c r="WOD375"/>
      <c r="WOE375"/>
      <c r="WOF375"/>
      <c r="WOG375"/>
      <c r="WOH375"/>
      <c r="WOI375"/>
      <c r="WOJ375"/>
      <c r="WOK375"/>
      <c r="WOL375"/>
      <c r="WOM375"/>
      <c r="WON375"/>
      <c r="WOO375"/>
      <c r="WOP375"/>
      <c r="WOQ375"/>
      <c r="WOR375"/>
      <c r="WOS375"/>
      <c r="WOT375"/>
      <c r="WOU375"/>
      <c r="WOV375"/>
      <c r="WOW375"/>
      <c r="WOX375"/>
      <c r="WOY375"/>
      <c r="WOZ375"/>
      <c r="WPA375"/>
      <c r="WPB375"/>
      <c r="WPC375"/>
      <c r="WPD375"/>
      <c r="WPE375"/>
      <c r="WPF375"/>
      <c r="WPG375"/>
      <c r="WPH375"/>
      <c r="WPI375"/>
      <c r="WPJ375"/>
      <c r="WPK375"/>
      <c r="WPL375"/>
      <c r="WPM375"/>
      <c r="WPN375"/>
      <c r="WPO375"/>
      <c r="WPP375"/>
      <c r="WPQ375"/>
      <c r="WPR375"/>
      <c r="WPS375"/>
      <c r="WPT375"/>
      <c r="WPU375"/>
      <c r="WPV375"/>
      <c r="WPW375"/>
      <c r="WPX375"/>
      <c r="WPY375"/>
      <c r="WPZ375"/>
      <c r="WQA375"/>
      <c r="WQB375"/>
      <c r="WQC375"/>
      <c r="WQD375"/>
      <c r="WQE375"/>
      <c r="WQF375"/>
      <c r="WQG375"/>
      <c r="WQH375"/>
      <c r="WQI375"/>
      <c r="WQJ375"/>
      <c r="WQK375"/>
      <c r="WQL375"/>
      <c r="WQM375"/>
      <c r="WQN375"/>
      <c r="WQO375"/>
      <c r="WQP375"/>
      <c r="WQQ375"/>
      <c r="WQR375"/>
      <c r="WQS375"/>
      <c r="WQT375"/>
      <c r="WQU375"/>
      <c r="WQV375"/>
      <c r="WQW375"/>
      <c r="WQX375"/>
      <c r="WQY375"/>
      <c r="WQZ375"/>
      <c r="WRA375"/>
      <c r="WRB375"/>
      <c r="WRC375"/>
      <c r="WRD375"/>
      <c r="WRE375"/>
      <c r="WRF375"/>
      <c r="WRG375"/>
      <c r="WRH375"/>
      <c r="WRI375"/>
      <c r="WRJ375"/>
      <c r="WRK375"/>
      <c r="WRL375"/>
      <c r="WRM375"/>
      <c r="WRN375"/>
      <c r="WRO375"/>
      <c r="WRP375"/>
      <c r="WRQ375"/>
      <c r="WRR375"/>
      <c r="WRS375"/>
      <c r="WRT375"/>
      <c r="WRU375"/>
      <c r="WRV375"/>
      <c r="WRW375"/>
      <c r="WRX375"/>
      <c r="WRY375"/>
      <c r="WRZ375"/>
      <c r="WSA375"/>
      <c r="WSB375"/>
      <c r="WSC375"/>
      <c r="WSD375"/>
      <c r="WSE375"/>
      <c r="WSF375"/>
      <c r="WSG375"/>
      <c r="WSH375"/>
      <c r="WSI375"/>
      <c r="WSJ375"/>
      <c r="WSK375"/>
      <c r="WSL375"/>
      <c r="WSM375"/>
      <c r="WSN375"/>
      <c r="WSO375"/>
      <c r="WSP375"/>
      <c r="WSQ375"/>
      <c r="WSR375"/>
      <c r="WSS375"/>
      <c r="WST375"/>
      <c r="WSU375"/>
      <c r="WSV375"/>
      <c r="WSW375"/>
      <c r="WSX375"/>
      <c r="WSY375"/>
      <c r="WSZ375"/>
      <c r="WTA375"/>
      <c r="WTB375"/>
      <c r="WTC375"/>
      <c r="WTD375"/>
      <c r="WTE375"/>
      <c r="WTF375"/>
      <c r="WTG375"/>
      <c r="WTH375"/>
      <c r="WTI375"/>
      <c r="WTJ375"/>
      <c r="WTK375"/>
      <c r="WTL375"/>
      <c r="WTM375"/>
      <c r="WTN375"/>
      <c r="WTO375"/>
      <c r="WTP375"/>
      <c r="WTQ375"/>
      <c r="WTR375"/>
      <c r="WTS375"/>
      <c r="WTT375"/>
      <c r="WTU375"/>
      <c r="WTV375"/>
      <c r="WTW375"/>
      <c r="WTX375"/>
      <c r="WTY375"/>
      <c r="WTZ375"/>
      <c r="WUA375"/>
      <c r="WUB375"/>
      <c r="WUC375"/>
      <c r="WUD375"/>
      <c r="WUE375"/>
      <c r="WUF375"/>
      <c r="WUG375"/>
      <c r="WUH375"/>
      <c r="WUI375"/>
      <c r="WUJ375"/>
      <c r="WUK375"/>
      <c r="WUL375"/>
      <c r="WUM375"/>
      <c r="WUN375"/>
      <c r="WUO375"/>
      <c r="WUP375"/>
      <c r="WUQ375"/>
      <c r="WUR375"/>
      <c r="WUS375"/>
      <c r="WUT375"/>
      <c r="WUU375"/>
      <c r="WUV375"/>
      <c r="WUW375"/>
      <c r="WUX375"/>
      <c r="WUY375"/>
      <c r="WUZ375"/>
      <c r="WVA375"/>
      <c r="WVB375"/>
      <c r="WVC375"/>
      <c r="WVD375"/>
      <c r="WVE375"/>
      <c r="WVF375"/>
      <c r="WVG375"/>
      <c r="WVH375"/>
      <c r="WVI375"/>
      <c r="WVJ375"/>
      <c r="WVK375"/>
      <c r="WVL375"/>
      <c r="WVM375"/>
      <c r="WVN375"/>
      <c r="WVO375"/>
      <c r="WVP375"/>
      <c r="WVQ375"/>
      <c r="WVR375"/>
      <c r="WVS375"/>
      <c r="WVT375"/>
      <c r="WVU375"/>
      <c r="WVV375"/>
      <c r="WVW375"/>
      <c r="WVX375"/>
      <c r="WVY375"/>
      <c r="WVZ375"/>
      <c r="WWA375"/>
      <c r="WWB375"/>
      <c r="WWC375"/>
      <c r="WWD375"/>
      <c r="WWE375"/>
      <c r="WWF375"/>
      <c r="WWG375"/>
      <c r="WWH375"/>
      <c r="WWI375"/>
      <c r="WWJ375"/>
      <c r="WWK375"/>
      <c r="WWL375"/>
      <c r="WWM375"/>
      <c r="WWN375"/>
      <c r="WWO375"/>
      <c r="WWP375"/>
      <c r="WWQ375"/>
      <c r="WWR375"/>
      <c r="WWS375"/>
      <c r="WWT375"/>
      <c r="WWU375"/>
      <c r="WWV375"/>
      <c r="WWW375"/>
      <c r="WWX375"/>
      <c r="WWY375"/>
      <c r="WWZ375"/>
      <c r="WXA375"/>
      <c r="WXB375"/>
      <c r="WXC375"/>
      <c r="WXD375"/>
      <c r="WXE375"/>
      <c r="WXF375"/>
      <c r="WXG375"/>
      <c r="WXH375"/>
      <c r="WXI375"/>
      <c r="WXJ375"/>
      <c r="WXK375"/>
      <c r="WXL375"/>
      <c r="WXM375"/>
      <c r="WXN375"/>
      <c r="WXO375"/>
      <c r="WXP375"/>
      <c r="WXQ375"/>
      <c r="WXR375"/>
      <c r="WXS375"/>
      <c r="WXT375"/>
      <c r="WXU375"/>
      <c r="WXV375"/>
      <c r="WXW375"/>
      <c r="WXX375"/>
      <c r="WXY375"/>
      <c r="WXZ375"/>
      <c r="WYA375"/>
      <c r="WYB375"/>
      <c r="WYC375"/>
      <c r="WYD375"/>
      <c r="WYE375"/>
      <c r="WYF375"/>
      <c r="WYG375"/>
      <c r="WYH375"/>
      <c r="WYI375"/>
      <c r="WYJ375"/>
      <c r="WYK375"/>
      <c r="WYL375"/>
      <c r="WYM375"/>
      <c r="WYN375"/>
      <c r="WYO375"/>
      <c r="WYP375"/>
      <c r="WYQ375"/>
      <c r="WYR375"/>
      <c r="WYS375"/>
      <c r="WYT375"/>
      <c r="WYU375"/>
      <c r="WYV375"/>
      <c r="WYW375"/>
      <c r="WYX375"/>
      <c r="WYY375"/>
      <c r="WYZ375"/>
      <c r="WZA375"/>
      <c r="WZB375"/>
      <c r="WZC375"/>
      <c r="WZD375"/>
      <c r="WZE375"/>
      <c r="WZF375"/>
      <c r="WZG375"/>
      <c r="WZH375"/>
      <c r="WZI375"/>
      <c r="WZJ375"/>
      <c r="WZK375"/>
      <c r="WZL375"/>
      <c r="WZM375"/>
      <c r="WZN375"/>
      <c r="WZO375"/>
      <c r="WZP375"/>
      <c r="WZQ375"/>
      <c r="WZR375"/>
      <c r="WZS375"/>
      <c r="WZT375"/>
      <c r="WZU375"/>
      <c r="WZV375"/>
      <c r="WZW375"/>
      <c r="WZX375"/>
      <c r="WZY375"/>
      <c r="WZZ375"/>
      <c r="XAA375"/>
      <c r="XAB375"/>
      <c r="XAC375"/>
      <c r="XAD375"/>
      <c r="XAE375"/>
      <c r="XAF375"/>
      <c r="XAG375"/>
      <c r="XAH375"/>
      <c r="XAI375"/>
      <c r="XAJ375"/>
      <c r="XAK375"/>
      <c r="XAL375"/>
      <c r="XAM375"/>
      <c r="XAN375"/>
      <c r="XAO375"/>
      <c r="XAP375"/>
      <c r="XAQ375"/>
      <c r="XAR375"/>
      <c r="XAS375"/>
      <c r="XAT375"/>
      <c r="XAU375"/>
      <c r="XAV375"/>
      <c r="XAW375"/>
      <c r="XAX375"/>
      <c r="XAY375"/>
      <c r="XAZ375"/>
      <c r="XBA375"/>
      <c r="XBB375"/>
      <c r="XBC375"/>
      <c r="XBD375"/>
      <c r="XBE375"/>
      <c r="XBF375"/>
      <c r="XBG375"/>
      <c r="XBH375"/>
      <c r="XBI375"/>
      <c r="XBJ375"/>
      <c r="XBK375"/>
      <c r="XBL375"/>
      <c r="XBM375"/>
      <c r="XBN375"/>
      <c r="XBO375"/>
      <c r="XBP375"/>
      <c r="XBQ375"/>
      <c r="XBR375"/>
      <c r="XBS375"/>
      <c r="XBT375"/>
      <c r="XBU375"/>
      <c r="XBV375"/>
      <c r="XBW375"/>
      <c r="XBX375"/>
      <c r="XBY375"/>
      <c r="XBZ375"/>
      <c r="XCA375"/>
      <c r="XCB375"/>
      <c r="XCC375"/>
      <c r="XCD375"/>
      <c r="XCE375"/>
      <c r="XCF375"/>
      <c r="XCG375"/>
      <c r="XCH375"/>
      <c r="XCI375"/>
      <c r="XCJ375"/>
      <c r="XCK375"/>
      <c r="XCL375"/>
      <c r="XCM375"/>
      <c r="XCN375"/>
      <c r="XCO375"/>
      <c r="XCP375"/>
      <c r="XCQ375"/>
      <c r="XCR375"/>
      <c r="XCS375"/>
      <c r="XCT375"/>
      <c r="XCU375"/>
      <c r="XCV375"/>
      <c r="XCW375"/>
      <c r="XCX375"/>
      <c r="XCY375"/>
      <c r="XCZ375"/>
      <c r="XDA375"/>
      <c r="XDB375"/>
      <c r="XDC375"/>
      <c r="XDD375"/>
      <c r="XDE375"/>
      <c r="XDF375"/>
      <c r="XDG375"/>
      <c r="XDH375"/>
      <c r="XDI375"/>
      <c r="XDJ375"/>
      <c r="XDK375"/>
      <c r="XDL375"/>
      <c r="XDM375"/>
      <c r="XDN375"/>
      <c r="XDO375"/>
      <c r="XDP375"/>
      <c r="XDQ375"/>
      <c r="XDR375"/>
      <c r="XDS375"/>
      <c r="XDT375"/>
      <c r="XDU375"/>
      <c r="XDV375"/>
      <c r="XDW375"/>
      <c r="XDX375"/>
      <c r="XDY375"/>
      <c r="XDZ375"/>
      <c r="XEA375"/>
      <c r="XEB375"/>
      <c r="XEC375"/>
      <c r="XED375"/>
      <c r="XEE375"/>
      <c r="XEF375"/>
      <c r="XEG375"/>
      <c r="XEH375"/>
      <c r="XEI375"/>
      <c r="XEJ375"/>
      <c r="XEK375"/>
      <c r="XEL375"/>
      <c r="XEM375"/>
      <c r="XEN375"/>
      <c r="XEO375"/>
      <c r="XEP375"/>
      <c r="XEQ375"/>
      <c r="XER375"/>
      <c r="XES375"/>
      <c r="XET375"/>
      <c r="XEU375"/>
      <c r="XEV375"/>
      <c r="XEW375"/>
      <c r="XEX375"/>
      <c r="XEY375"/>
      <c r="XEZ375"/>
      <c r="XFA375"/>
      <c r="XFB375"/>
      <c r="XFC375"/>
      <c r="XFD375"/>
    </row>
    <row r="380" spans="2:16384" ht="18.75">
      <c r="B380" s="43" t="s">
        <v>461</v>
      </c>
    </row>
    <row r="381" spans="2:16384" ht="15.75" thickBot="1">
      <c r="BQ381" s="42"/>
      <c r="BR381" s="42"/>
      <c r="BS381" s="42"/>
      <c r="BT381" s="42"/>
      <c r="BU381" s="42"/>
      <c r="BV381" s="42"/>
      <c r="BW381" s="42"/>
      <c r="BX381" s="42"/>
      <c r="BY381" s="42"/>
      <c r="BZ381" s="42"/>
      <c r="CA381" s="42"/>
      <c r="CB381" s="42"/>
      <c r="CC381" s="42"/>
      <c r="CD381" s="42"/>
      <c r="CE381" s="42"/>
      <c r="CF381" s="42"/>
      <c r="CG381" s="42"/>
      <c r="CH381" s="42"/>
      <c r="CI381" s="42"/>
      <c r="CJ381" s="42"/>
      <c r="CK381" s="42"/>
      <c r="CL381" s="42"/>
      <c r="CM381" s="42"/>
      <c r="CN381" s="42"/>
      <c r="CO381" s="42"/>
      <c r="CP381" s="42"/>
      <c r="CQ381" s="42"/>
      <c r="CR381" s="42"/>
      <c r="CS381" s="42"/>
      <c r="CT381" s="42"/>
      <c r="CU381" s="42"/>
      <c r="CV381" s="42"/>
      <c r="CW381" s="42"/>
      <c r="CX381" s="42"/>
      <c r="CY381" s="42"/>
      <c r="CZ381" s="42"/>
      <c r="DA381" s="42"/>
      <c r="DB381" s="42"/>
      <c r="DC381" s="42"/>
      <c r="DD381" s="42"/>
      <c r="DE381" s="42"/>
      <c r="DF381" s="42"/>
      <c r="DG381" s="42"/>
      <c r="DH381" s="42"/>
      <c r="DI381" s="42"/>
      <c r="DJ381" s="42"/>
      <c r="DK381" s="42"/>
      <c r="DL381" s="42"/>
      <c r="DM381" s="42"/>
      <c r="DN381" s="42"/>
      <c r="DO381" s="42"/>
      <c r="DP381" s="42"/>
      <c r="DQ381" s="42"/>
      <c r="DR381" s="42"/>
      <c r="DS381" s="42"/>
      <c r="DT381" s="42"/>
      <c r="DU381" s="42"/>
      <c r="DV381" s="42"/>
      <c r="DW381" s="42"/>
      <c r="DX381" s="42"/>
      <c r="DY381" s="42"/>
      <c r="DZ381" s="42"/>
      <c r="EA381" s="42"/>
      <c r="EB381" s="42"/>
      <c r="EC381" s="42"/>
      <c r="ED381" s="42"/>
      <c r="EE381" s="42"/>
      <c r="EF381" s="42"/>
      <c r="EG381" s="42"/>
      <c r="EH381" s="42"/>
      <c r="EI381" s="42"/>
      <c r="EJ381" s="42"/>
      <c r="EK381" s="42"/>
      <c r="EL381" s="42"/>
      <c r="EM381" s="42"/>
      <c r="EN381" s="42"/>
      <c r="EO381" s="42"/>
      <c r="EP381" s="42"/>
      <c r="EQ381" s="42"/>
      <c r="ER381" s="42"/>
      <c r="ES381" s="42"/>
      <c r="ET381" s="42"/>
      <c r="EU381" s="42"/>
      <c r="EV381" s="42"/>
      <c r="EW381" s="42"/>
      <c r="EX381" s="42"/>
      <c r="EY381" s="42"/>
      <c r="EZ381" s="42"/>
      <c r="FA381" s="42"/>
      <c r="FB381" s="42"/>
      <c r="FC381" s="42"/>
      <c r="FD381" s="42"/>
      <c r="FE381" s="42"/>
      <c r="FF381" s="42"/>
      <c r="FG381" s="42"/>
      <c r="FH381" s="42"/>
      <c r="FI381" s="42"/>
      <c r="FJ381" s="42"/>
      <c r="FK381" s="42"/>
      <c r="FL381" s="42"/>
      <c r="FM381" s="42"/>
      <c r="FN381" s="42"/>
      <c r="FO381" s="42"/>
      <c r="FP381" s="42"/>
      <c r="FQ381" s="42"/>
      <c r="FR381" s="42"/>
      <c r="FS381" s="42"/>
      <c r="FT381" s="42"/>
      <c r="FU381" s="42"/>
      <c r="FV381" s="42"/>
      <c r="FW381" s="42"/>
      <c r="FX381" s="42"/>
      <c r="FY381" s="42"/>
      <c r="FZ381" s="42"/>
      <c r="GA381" s="42"/>
      <c r="GB381" s="42"/>
      <c r="GC381" s="42"/>
      <c r="GD381" s="42"/>
      <c r="GE381" s="42"/>
      <c r="GF381" s="42"/>
      <c r="GG381" s="42"/>
      <c r="GH381" s="42"/>
      <c r="GI381" s="42"/>
      <c r="GJ381" s="42"/>
      <c r="GK381" s="42"/>
      <c r="GL381" s="42"/>
      <c r="GM381" s="42"/>
      <c r="GN381" s="42"/>
      <c r="GO381" s="42"/>
      <c r="GP381" s="42"/>
      <c r="GQ381" s="42"/>
      <c r="GR381" s="42"/>
      <c r="GS381" s="42"/>
      <c r="GT381" s="42"/>
      <c r="GU381" s="42"/>
      <c r="GV381" s="42"/>
      <c r="GW381" s="42"/>
      <c r="GX381" s="42"/>
      <c r="GY381" s="42"/>
      <c r="GZ381" s="42"/>
      <c r="HA381" s="42"/>
      <c r="HB381" s="42"/>
      <c r="HC381" s="42"/>
      <c r="HD381" s="42"/>
      <c r="HE381" s="42"/>
      <c r="HF381" s="42"/>
      <c r="HG381" s="42"/>
      <c r="HH381" s="42"/>
      <c r="HI381" s="42"/>
      <c r="HJ381" s="42"/>
      <c r="HK381" s="42"/>
      <c r="HL381" s="42"/>
      <c r="HM381" s="42"/>
      <c r="HN381" s="42"/>
      <c r="HO381" s="42"/>
      <c r="HP381" s="42"/>
      <c r="HQ381" s="42"/>
      <c r="HR381" s="42"/>
      <c r="HS381" s="42"/>
      <c r="HT381" s="42"/>
      <c r="HU381" s="42"/>
      <c r="HV381" s="42"/>
      <c r="HW381" s="42"/>
      <c r="HX381" s="42"/>
      <c r="HY381" s="42"/>
      <c r="HZ381" s="42"/>
      <c r="IA381" s="42"/>
      <c r="IB381" s="42"/>
      <c r="IC381" s="42"/>
      <c r="ID381" s="42"/>
      <c r="IE381" s="42"/>
      <c r="IF381" s="42"/>
      <c r="IG381" s="42"/>
      <c r="IH381" s="42"/>
      <c r="II381" s="42"/>
      <c r="IJ381" s="42"/>
      <c r="IK381" s="42"/>
      <c r="IL381" s="42"/>
      <c r="IM381" s="42"/>
      <c r="IN381" s="42"/>
      <c r="IO381" s="42"/>
      <c r="IP381" s="42"/>
      <c r="IQ381" s="42"/>
      <c r="IR381" s="42"/>
      <c r="IS381" s="42"/>
      <c r="IT381" s="42"/>
      <c r="IU381" s="42"/>
      <c r="IV381" s="42"/>
      <c r="IW381" s="42"/>
      <c r="IX381" s="42"/>
      <c r="IY381" s="42"/>
      <c r="IZ381" s="42"/>
      <c r="JA381" s="42"/>
      <c r="JB381" s="42"/>
      <c r="JC381" s="42"/>
      <c r="JD381" s="42"/>
      <c r="JE381" s="42"/>
      <c r="JF381" s="42"/>
      <c r="JG381" s="42"/>
      <c r="JH381" s="42"/>
      <c r="JI381" s="42"/>
      <c r="JJ381" s="42"/>
      <c r="JK381" s="42"/>
      <c r="JL381" s="42"/>
      <c r="JM381" s="42"/>
      <c r="JN381" s="42"/>
      <c r="JO381" s="42"/>
      <c r="JP381" s="42"/>
      <c r="JQ381" s="42"/>
      <c r="JR381" s="42"/>
      <c r="JS381" s="42"/>
      <c r="JT381" s="42"/>
      <c r="JU381" s="42"/>
      <c r="JV381" s="42"/>
      <c r="JW381" s="42"/>
      <c r="JX381" s="42"/>
      <c r="JY381" s="42"/>
      <c r="JZ381" s="42"/>
      <c r="KA381" s="42"/>
      <c r="KB381" s="42"/>
      <c r="KC381" s="42"/>
      <c r="KD381" s="42"/>
      <c r="KE381" s="42"/>
      <c r="KF381" s="42"/>
      <c r="KG381" s="42"/>
      <c r="KH381" s="42"/>
      <c r="KI381" s="42"/>
      <c r="KJ381" s="42"/>
      <c r="KK381" s="42"/>
      <c r="KL381" s="42"/>
      <c r="KM381" s="42"/>
      <c r="KN381" s="42"/>
      <c r="KO381" s="42"/>
      <c r="KP381" s="42"/>
      <c r="KQ381" s="42"/>
      <c r="KR381" s="42"/>
      <c r="KS381" s="42"/>
      <c r="KT381" s="42"/>
      <c r="KU381" s="42"/>
      <c r="KV381" s="42"/>
      <c r="KW381" s="42"/>
      <c r="KX381" s="42"/>
      <c r="KY381" s="42"/>
      <c r="KZ381" s="42"/>
      <c r="LA381" s="42"/>
      <c r="LB381" s="42"/>
      <c r="LC381" s="42"/>
      <c r="LD381" s="42"/>
      <c r="LE381" s="42"/>
      <c r="LF381" s="42"/>
      <c r="LG381" s="42"/>
      <c r="LH381" s="42"/>
      <c r="LI381" s="42"/>
      <c r="LJ381" s="42"/>
      <c r="LK381" s="42"/>
      <c r="LL381" s="42"/>
      <c r="LM381" s="42"/>
      <c r="LN381" s="42"/>
      <c r="LO381" s="42"/>
      <c r="LP381" s="42"/>
      <c r="LQ381" s="42"/>
      <c r="LR381" s="42"/>
      <c r="LS381" s="42"/>
      <c r="LT381" s="42"/>
      <c r="LU381" s="42"/>
      <c r="LV381" s="42"/>
      <c r="LW381" s="42"/>
      <c r="LX381" s="42"/>
      <c r="LY381" s="42"/>
      <c r="LZ381" s="42"/>
      <c r="MA381" s="42"/>
      <c r="MB381" s="42"/>
      <c r="MC381" s="42"/>
      <c r="MD381" s="42"/>
      <c r="ME381" s="42"/>
      <c r="MF381" s="42"/>
      <c r="MG381" s="42"/>
      <c r="MH381" s="42"/>
      <c r="MI381" s="42"/>
      <c r="MJ381" s="42"/>
      <c r="MK381" s="42"/>
      <c r="ML381" s="42"/>
      <c r="MM381" s="42"/>
      <c r="MN381" s="42"/>
      <c r="MO381" s="42"/>
      <c r="MP381" s="42"/>
      <c r="MQ381" s="42"/>
      <c r="MR381" s="42"/>
      <c r="MS381" s="42"/>
      <c r="MT381" s="42"/>
      <c r="MU381" s="42"/>
      <c r="MV381" s="42"/>
      <c r="MW381" s="42"/>
      <c r="MX381" s="42"/>
      <c r="MY381" s="42"/>
      <c r="MZ381" s="42"/>
      <c r="NA381" s="42"/>
      <c r="NB381" s="42"/>
      <c r="NC381" s="42"/>
      <c r="ND381" s="42"/>
      <c r="NE381" s="42"/>
      <c r="NF381" s="42"/>
      <c r="NG381" s="42"/>
      <c r="NH381" s="42"/>
      <c r="NI381" s="42"/>
      <c r="NJ381" s="42"/>
      <c r="NK381" s="42"/>
      <c r="NL381" s="42"/>
      <c r="NM381" s="42"/>
      <c r="NN381" s="42"/>
      <c r="NO381" s="42"/>
      <c r="NP381" s="42"/>
      <c r="NQ381" s="42"/>
      <c r="NR381" s="42"/>
      <c r="NS381" s="42"/>
      <c r="NT381" s="42"/>
      <c r="NU381" s="42"/>
      <c r="NV381" s="42"/>
      <c r="NW381" s="42"/>
      <c r="NX381" s="42"/>
      <c r="NY381" s="42"/>
      <c r="NZ381" s="42"/>
      <c r="OA381" s="42"/>
      <c r="OB381" s="42"/>
      <c r="OC381" s="42"/>
      <c r="OD381" s="42"/>
      <c r="OE381" s="42"/>
      <c r="OF381" s="42"/>
      <c r="OG381" s="42"/>
      <c r="OH381" s="42"/>
      <c r="OI381" s="42"/>
      <c r="OJ381" s="42"/>
      <c r="OK381" s="42"/>
      <c r="OL381" s="42"/>
      <c r="OM381" s="42"/>
      <c r="ON381" s="42"/>
      <c r="OO381" s="42"/>
      <c r="OP381" s="42"/>
      <c r="OQ381" s="42"/>
      <c r="OR381" s="42"/>
      <c r="OS381" s="42"/>
      <c r="OT381" s="42"/>
      <c r="OU381" s="42"/>
      <c r="OV381" s="42"/>
      <c r="OW381" s="42"/>
      <c r="OX381" s="42"/>
      <c r="OY381" s="42"/>
      <c r="OZ381" s="42"/>
      <c r="PA381" s="42"/>
      <c r="PB381" s="42"/>
      <c r="PC381" s="42"/>
      <c r="PD381" s="42"/>
      <c r="PE381" s="42"/>
      <c r="PF381" s="42"/>
      <c r="PG381" s="42"/>
      <c r="PH381" s="42"/>
      <c r="PI381" s="42"/>
      <c r="PJ381" s="42"/>
      <c r="PK381" s="42"/>
      <c r="PL381" s="42"/>
      <c r="PM381" s="42"/>
      <c r="PN381" s="42"/>
      <c r="PO381" s="42"/>
      <c r="PP381" s="42"/>
      <c r="PQ381" s="42"/>
      <c r="PR381" s="42"/>
      <c r="PS381" s="42"/>
      <c r="PT381" s="42"/>
      <c r="PU381" s="42"/>
      <c r="PV381" s="42"/>
      <c r="PW381" s="42"/>
      <c r="PX381" s="42"/>
      <c r="PY381" s="42"/>
      <c r="PZ381" s="42"/>
      <c r="QA381" s="42"/>
      <c r="QB381" s="42"/>
      <c r="QC381" s="42"/>
      <c r="QD381" s="42"/>
      <c r="QE381" s="42"/>
      <c r="QF381" s="42"/>
      <c r="QG381" s="42"/>
      <c r="QH381" s="42"/>
      <c r="QI381" s="42"/>
      <c r="QJ381" s="42"/>
      <c r="QK381" s="42"/>
      <c r="QL381" s="42"/>
      <c r="QM381" s="42"/>
      <c r="QN381" s="42"/>
      <c r="QO381" s="42"/>
      <c r="QP381" s="42"/>
      <c r="QQ381" s="42"/>
      <c r="QR381" s="42"/>
      <c r="QS381" s="42"/>
      <c r="QT381" s="42"/>
      <c r="QU381" s="42"/>
      <c r="QV381" s="42"/>
      <c r="QW381" s="42"/>
      <c r="QX381" s="42"/>
      <c r="QY381" s="42"/>
      <c r="QZ381" s="42"/>
      <c r="RA381" s="42"/>
      <c r="RB381" s="42"/>
      <c r="RC381" s="42"/>
      <c r="RD381" s="42"/>
      <c r="RE381" s="42"/>
      <c r="RF381" s="42"/>
      <c r="RG381" s="42"/>
      <c r="RH381" s="42"/>
      <c r="RI381" s="42"/>
      <c r="RJ381" s="42"/>
      <c r="RK381" s="42"/>
      <c r="RL381" s="42"/>
      <c r="RM381" s="42"/>
      <c r="RN381" s="42"/>
      <c r="RO381" s="42"/>
      <c r="RP381" s="42"/>
      <c r="RQ381" s="42"/>
      <c r="RR381" s="42"/>
      <c r="RS381" s="42"/>
      <c r="RT381" s="42"/>
      <c r="RU381" s="42"/>
      <c r="RV381" s="42"/>
      <c r="RW381" s="42"/>
      <c r="RX381" s="42"/>
      <c r="RY381" s="42"/>
      <c r="RZ381" s="42"/>
      <c r="SA381" s="42"/>
      <c r="SB381" s="42"/>
      <c r="SC381" s="42"/>
      <c r="SD381" s="42"/>
      <c r="SE381" s="42"/>
      <c r="SF381" s="42"/>
      <c r="SG381" s="42"/>
      <c r="SH381" s="42"/>
      <c r="SI381" s="42"/>
      <c r="SJ381" s="42"/>
      <c r="SK381" s="42"/>
      <c r="SL381" s="42"/>
      <c r="SM381" s="42"/>
      <c r="SN381" s="42"/>
      <c r="SO381" s="42"/>
      <c r="SP381" s="42"/>
      <c r="SQ381" s="42"/>
      <c r="SR381" s="42"/>
      <c r="SS381" s="42"/>
      <c r="ST381" s="42"/>
      <c r="SU381" s="42"/>
      <c r="SV381" s="42"/>
      <c r="SW381" s="42"/>
      <c r="SX381" s="42"/>
      <c r="SY381" s="42"/>
      <c r="SZ381" s="42"/>
      <c r="TA381" s="42"/>
      <c r="TB381" s="42"/>
      <c r="TC381" s="42"/>
      <c r="TD381" s="42"/>
      <c r="TE381" s="42"/>
      <c r="TF381" s="42"/>
      <c r="TG381" s="42"/>
      <c r="TH381" s="42"/>
      <c r="TI381" s="42"/>
      <c r="TJ381" s="42"/>
      <c r="TK381" s="42"/>
      <c r="TL381" s="42"/>
      <c r="TM381" s="42"/>
      <c r="TN381" s="42"/>
      <c r="TO381" s="42"/>
      <c r="TP381" s="42"/>
      <c r="TQ381" s="42"/>
      <c r="TR381" s="42"/>
      <c r="TS381" s="42"/>
      <c r="TT381" s="42"/>
      <c r="TU381" s="42"/>
      <c r="TV381" s="42"/>
      <c r="TW381" s="42"/>
      <c r="TX381" s="42"/>
      <c r="TY381" s="42"/>
      <c r="TZ381" s="42"/>
      <c r="UA381" s="42"/>
      <c r="UB381" s="42"/>
      <c r="UC381" s="42"/>
      <c r="UD381" s="42"/>
      <c r="UE381" s="42"/>
      <c r="UF381" s="42"/>
      <c r="UG381" s="42"/>
      <c r="UH381" s="42"/>
      <c r="UI381" s="42"/>
      <c r="UJ381" s="42"/>
      <c r="UK381" s="42"/>
      <c r="UL381" s="42"/>
      <c r="UM381" s="42"/>
      <c r="UN381" s="42"/>
      <c r="UO381" s="42"/>
      <c r="UP381" s="42"/>
      <c r="UQ381" s="42"/>
      <c r="UR381" s="42"/>
      <c r="US381" s="42"/>
      <c r="UT381" s="42"/>
      <c r="UU381" s="42"/>
      <c r="UV381" s="42"/>
      <c r="UW381" s="42"/>
      <c r="UX381" s="42"/>
      <c r="UY381" s="42"/>
      <c r="UZ381" s="42"/>
      <c r="VA381" s="42"/>
      <c r="VB381" s="42"/>
      <c r="VC381" s="42"/>
      <c r="VD381" s="42"/>
      <c r="VE381" s="42"/>
      <c r="VF381" s="42"/>
      <c r="VG381" s="42"/>
      <c r="VH381" s="42"/>
      <c r="VI381" s="42"/>
      <c r="VJ381" s="42"/>
      <c r="VK381" s="42"/>
      <c r="VL381" s="42"/>
      <c r="VM381" s="42"/>
      <c r="VN381" s="42"/>
      <c r="VO381" s="42"/>
      <c r="VP381" s="42"/>
      <c r="VQ381" s="42"/>
      <c r="VR381" s="42"/>
      <c r="VS381" s="42"/>
      <c r="VT381" s="42"/>
      <c r="VU381" s="42"/>
      <c r="VV381" s="42"/>
      <c r="VW381" s="42"/>
      <c r="VX381" s="42"/>
      <c r="VY381" s="42"/>
      <c r="VZ381" s="42"/>
      <c r="WA381" s="42"/>
      <c r="WB381" s="42"/>
      <c r="WC381" s="42"/>
      <c r="WD381" s="42"/>
      <c r="WE381" s="42"/>
      <c r="WF381" s="42"/>
      <c r="WG381" s="42"/>
      <c r="WH381" s="42"/>
      <c r="WI381" s="42"/>
      <c r="WJ381" s="42"/>
      <c r="WK381" s="42"/>
      <c r="WL381" s="42"/>
      <c r="WM381" s="42"/>
      <c r="WN381" s="42"/>
      <c r="WO381" s="42"/>
      <c r="WP381" s="42"/>
      <c r="WQ381" s="42"/>
      <c r="WR381" s="42"/>
      <c r="WS381" s="42"/>
      <c r="WT381" s="42"/>
      <c r="WU381" s="42"/>
      <c r="WV381" s="42"/>
      <c r="WW381" s="42"/>
      <c r="WX381" s="42"/>
      <c r="WY381" s="42"/>
      <c r="WZ381" s="42"/>
      <c r="XA381" s="42"/>
      <c r="XB381" s="42"/>
      <c r="XC381" s="42"/>
      <c r="XD381" s="42"/>
      <c r="XE381" s="42"/>
      <c r="XF381" s="42"/>
      <c r="XG381" s="42"/>
      <c r="XH381" s="42"/>
      <c r="XI381" s="42"/>
      <c r="XJ381" s="42"/>
      <c r="XK381" s="42"/>
      <c r="XL381" s="42"/>
      <c r="XM381" s="42"/>
      <c r="XN381" s="42"/>
      <c r="XO381" s="42"/>
      <c r="XP381" s="42"/>
      <c r="XQ381" s="42"/>
      <c r="XR381" s="42"/>
      <c r="XS381" s="42"/>
      <c r="XT381" s="42"/>
      <c r="XU381" s="42"/>
      <c r="XV381" s="42"/>
      <c r="XW381" s="42"/>
      <c r="XX381" s="42"/>
      <c r="XY381" s="42"/>
      <c r="XZ381" s="42"/>
      <c r="YA381" s="42"/>
      <c r="YB381" s="42"/>
      <c r="YC381" s="42"/>
      <c r="YD381" s="42"/>
      <c r="YE381" s="42"/>
      <c r="YF381" s="42"/>
      <c r="YG381" s="42"/>
      <c r="YH381" s="42"/>
      <c r="YI381" s="42"/>
      <c r="YJ381" s="42"/>
      <c r="YK381" s="42"/>
      <c r="YL381" s="42"/>
      <c r="YM381" s="42"/>
      <c r="YN381" s="42"/>
      <c r="YO381" s="42"/>
      <c r="YP381" s="42"/>
      <c r="YQ381" s="42"/>
      <c r="YR381" s="42"/>
      <c r="YS381" s="42"/>
      <c r="YT381" s="42"/>
      <c r="YU381" s="42"/>
      <c r="YV381" s="42"/>
      <c r="YW381" s="42"/>
      <c r="YX381" s="42"/>
      <c r="YY381" s="42"/>
      <c r="YZ381" s="42"/>
      <c r="ZA381" s="42"/>
      <c r="ZB381" s="42"/>
      <c r="ZC381" s="42"/>
      <c r="ZD381" s="42"/>
      <c r="ZE381" s="42"/>
      <c r="ZF381" s="42"/>
      <c r="ZG381" s="42"/>
      <c r="ZH381" s="42"/>
      <c r="ZI381" s="42"/>
      <c r="ZJ381" s="42"/>
      <c r="ZK381" s="42"/>
      <c r="ZL381" s="42"/>
      <c r="ZM381" s="42"/>
      <c r="ZN381" s="42"/>
      <c r="ZO381" s="42"/>
      <c r="ZP381" s="42"/>
      <c r="ZQ381" s="42"/>
      <c r="ZR381" s="42"/>
      <c r="ZS381" s="42"/>
      <c r="ZT381" s="42"/>
      <c r="ZU381" s="42"/>
      <c r="ZV381" s="42"/>
      <c r="ZW381" s="42"/>
      <c r="ZX381" s="42"/>
      <c r="ZY381" s="42"/>
      <c r="ZZ381" s="42"/>
      <c r="AAA381" s="42"/>
      <c r="AAB381" s="42"/>
      <c r="AAC381" s="42"/>
      <c r="AAD381" s="42"/>
      <c r="AAE381" s="42"/>
      <c r="AAF381" s="42"/>
      <c r="AAG381" s="42"/>
      <c r="AAH381" s="42"/>
      <c r="AAI381" s="42"/>
      <c r="AAJ381" s="42"/>
      <c r="AAK381" s="42"/>
      <c r="AAL381" s="42"/>
      <c r="AAM381" s="42"/>
      <c r="AAN381" s="42"/>
      <c r="AAO381" s="42"/>
      <c r="AAP381" s="42"/>
      <c r="AAQ381" s="42"/>
      <c r="AAR381" s="42"/>
      <c r="AAS381" s="42"/>
      <c r="AAT381" s="42"/>
      <c r="AAU381" s="42"/>
      <c r="AAV381" s="42"/>
      <c r="AAW381" s="42"/>
      <c r="AAX381" s="42"/>
      <c r="AAY381" s="42"/>
      <c r="AAZ381" s="42"/>
      <c r="ABA381" s="42"/>
      <c r="ABB381" s="42"/>
      <c r="ABC381" s="42"/>
      <c r="ABD381" s="42"/>
      <c r="ABE381" s="42"/>
      <c r="ABF381" s="42"/>
      <c r="ABG381" s="42"/>
      <c r="ABH381" s="42"/>
      <c r="ABI381" s="42"/>
      <c r="ABJ381" s="42"/>
      <c r="ABK381" s="42"/>
      <c r="ABL381" s="42"/>
      <c r="ABM381" s="42"/>
      <c r="ABN381" s="42"/>
      <c r="ABO381" s="42"/>
      <c r="ABP381" s="42"/>
      <c r="ABQ381" s="42"/>
      <c r="ABR381" s="42"/>
      <c r="ABS381" s="42"/>
      <c r="ABT381" s="42"/>
      <c r="ABU381" s="42"/>
      <c r="ABV381" s="42"/>
      <c r="ABW381" s="42"/>
      <c r="ABX381" s="42"/>
      <c r="ABY381" s="42"/>
      <c r="ABZ381" s="42"/>
      <c r="ACA381" s="42"/>
      <c r="ACB381" s="42"/>
      <c r="ACC381" s="42"/>
      <c r="ACD381" s="42"/>
      <c r="ACE381" s="42"/>
      <c r="ACF381" s="42"/>
      <c r="ACG381" s="42"/>
      <c r="ACH381" s="42"/>
      <c r="ACI381" s="42"/>
      <c r="ACJ381" s="42"/>
      <c r="ACK381" s="42"/>
      <c r="ACL381" s="42"/>
      <c r="ACM381" s="42"/>
      <c r="ACN381" s="42"/>
      <c r="ACO381" s="42"/>
      <c r="ACP381" s="42"/>
      <c r="ACQ381" s="42"/>
      <c r="ACR381" s="42"/>
      <c r="ACS381" s="42"/>
      <c r="ACT381" s="42"/>
      <c r="ACU381" s="42"/>
      <c r="ACV381" s="42"/>
      <c r="ACW381" s="42"/>
      <c r="ACX381" s="42"/>
      <c r="ACY381" s="42"/>
      <c r="ACZ381" s="42"/>
      <c r="ADA381" s="42"/>
      <c r="ADB381" s="42"/>
      <c r="ADC381" s="42"/>
      <c r="ADD381" s="42"/>
      <c r="ADE381" s="42"/>
      <c r="ADF381" s="42"/>
      <c r="ADG381" s="42"/>
      <c r="ADH381" s="42"/>
      <c r="ADI381" s="42"/>
      <c r="ADJ381" s="42"/>
      <c r="ADK381" s="42"/>
      <c r="ADL381" s="42"/>
      <c r="ADM381" s="42"/>
      <c r="ADN381" s="42"/>
      <c r="ADO381" s="42"/>
      <c r="ADP381" s="42"/>
      <c r="ADQ381" s="42"/>
      <c r="ADR381" s="42"/>
      <c r="ADS381" s="42"/>
      <c r="ADT381" s="42"/>
      <c r="ADU381" s="42"/>
      <c r="ADV381" s="42"/>
      <c r="ADW381" s="42"/>
      <c r="ADX381" s="42"/>
      <c r="ADY381" s="42"/>
      <c r="ADZ381" s="42"/>
      <c r="AEA381" s="42"/>
      <c r="AEB381" s="42"/>
      <c r="AEC381" s="42"/>
      <c r="AED381" s="42"/>
      <c r="AEE381" s="42"/>
      <c r="AEF381" s="42"/>
      <c r="AEG381" s="42"/>
      <c r="AEH381" s="42"/>
      <c r="AEI381" s="42"/>
      <c r="AEJ381" s="42"/>
      <c r="AEK381" s="42"/>
      <c r="AEL381" s="42"/>
      <c r="AEM381" s="42"/>
      <c r="AEN381" s="42"/>
      <c r="AEO381" s="42"/>
      <c r="AEP381" s="42"/>
      <c r="AEQ381" s="42"/>
      <c r="AER381" s="42"/>
      <c r="AES381" s="42"/>
      <c r="AET381" s="42"/>
      <c r="AEU381" s="42"/>
      <c r="AEV381" s="42"/>
      <c r="AEW381" s="42"/>
      <c r="AEX381" s="42"/>
      <c r="AEY381" s="42"/>
      <c r="AEZ381" s="42"/>
      <c r="AFA381" s="42"/>
      <c r="AFB381" s="42"/>
      <c r="AFC381" s="42"/>
      <c r="AFD381" s="42"/>
      <c r="AFE381" s="42"/>
      <c r="AFF381" s="42"/>
      <c r="AFG381" s="42"/>
      <c r="AFH381" s="42"/>
      <c r="AFI381" s="42"/>
      <c r="AFJ381" s="42"/>
      <c r="AFK381" s="42"/>
      <c r="AFL381" s="42"/>
      <c r="AFM381" s="42"/>
      <c r="AFN381" s="42"/>
      <c r="AFO381" s="42"/>
      <c r="AFP381" s="42"/>
      <c r="AFQ381" s="42"/>
      <c r="AFR381" s="42"/>
      <c r="AFS381" s="42"/>
      <c r="AFT381" s="42"/>
      <c r="AFU381" s="42"/>
      <c r="AFV381" s="42"/>
      <c r="AFW381" s="42"/>
      <c r="AFX381" s="42"/>
      <c r="AFY381" s="42"/>
      <c r="AFZ381" s="42"/>
      <c r="AGA381" s="42"/>
      <c r="AGB381" s="42"/>
      <c r="AGC381" s="42"/>
      <c r="AGD381" s="42"/>
      <c r="AGE381" s="42"/>
      <c r="AGF381" s="42"/>
      <c r="AGG381" s="42"/>
      <c r="AGH381" s="42"/>
      <c r="AGI381" s="42"/>
      <c r="AGJ381" s="42"/>
      <c r="AGK381" s="42"/>
      <c r="AGL381" s="42"/>
      <c r="AGM381" s="42"/>
      <c r="AGN381" s="42"/>
      <c r="AGO381" s="42"/>
      <c r="AGP381" s="42"/>
      <c r="AGQ381" s="42"/>
      <c r="AGR381" s="42"/>
      <c r="AGS381" s="42"/>
      <c r="AGT381" s="42"/>
      <c r="AGU381" s="42"/>
      <c r="AGV381" s="42"/>
      <c r="AGW381" s="42"/>
      <c r="AGX381" s="42"/>
      <c r="AGY381" s="42"/>
      <c r="AGZ381" s="42"/>
      <c r="AHA381" s="42"/>
      <c r="AHB381" s="42"/>
      <c r="AHC381" s="42"/>
      <c r="AHD381" s="42"/>
      <c r="AHE381" s="42"/>
      <c r="AHF381" s="42"/>
      <c r="AHG381" s="42"/>
      <c r="AHH381" s="42"/>
      <c r="AHI381" s="42"/>
      <c r="AHJ381" s="42"/>
      <c r="AHK381" s="42"/>
      <c r="AHL381" s="42"/>
      <c r="AHM381" s="42"/>
      <c r="AHN381" s="42"/>
      <c r="AHO381" s="42"/>
      <c r="AHP381" s="42"/>
      <c r="AHQ381" s="42"/>
      <c r="AHR381" s="42"/>
      <c r="AHS381" s="42"/>
      <c r="AHT381" s="42"/>
      <c r="AHU381" s="42"/>
      <c r="AHV381" s="42"/>
      <c r="AHW381" s="42"/>
      <c r="AHX381" s="42"/>
      <c r="AHY381" s="42"/>
      <c r="AHZ381" s="42"/>
      <c r="AIA381" s="42"/>
      <c r="AIB381" s="42"/>
      <c r="AIC381" s="42"/>
      <c r="AID381" s="42"/>
      <c r="AIE381" s="42"/>
      <c r="AIF381" s="42"/>
      <c r="AIG381" s="42"/>
      <c r="AIH381" s="42"/>
      <c r="AII381" s="42"/>
      <c r="AIJ381" s="42"/>
      <c r="AIK381" s="42"/>
      <c r="AIL381" s="42"/>
      <c r="AIM381" s="42"/>
      <c r="AIN381" s="42"/>
      <c r="AIO381" s="42"/>
      <c r="AIP381" s="42"/>
      <c r="AIQ381" s="42"/>
      <c r="AIR381" s="42"/>
      <c r="AIS381" s="42"/>
      <c r="AIT381" s="42"/>
      <c r="AIU381" s="42"/>
      <c r="AIV381" s="42"/>
      <c r="AIW381" s="42"/>
      <c r="AIX381" s="42"/>
      <c r="AIY381" s="42"/>
      <c r="AIZ381" s="42"/>
      <c r="AJA381" s="42"/>
      <c r="AJB381" s="42"/>
      <c r="AJC381" s="42"/>
      <c r="AJD381" s="42"/>
      <c r="AJE381" s="42"/>
      <c r="AJF381" s="42"/>
      <c r="AJG381" s="42"/>
      <c r="AJH381" s="42"/>
      <c r="AJI381" s="42"/>
      <c r="AJJ381" s="42"/>
      <c r="AJK381" s="42"/>
      <c r="AJL381" s="42"/>
      <c r="AJM381" s="42"/>
      <c r="AJN381" s="42"/>
      <c r="AJO381" s="42"/>
      <c r="AJP381" s="42"/>
      <c r="AJQ381" s="42"/>
      <c r="AJR381" s="42"/>
      <c r="AJS381" s="42"/>
      <c r="AJT381" s="42"/>
      <c r="AJU381" s="42"/>
      <c r="AJV381" s="42"/>
      <c r="AJW381" s="42"/>
      <c r="AJX381" s="42"/>
      <c r="AJY381" s="42"/>
      <c r="AJZ381" s="42"/>
      <c r="AKA381" s="42"/>
      <c r="AKB381" s="42"/>
      <c r="AKC381" s="42"/>
      <c r="AKD381" s="42"/>
      <c r="AKE381" s="42"/>
      <c r="AKF381" s="42"/>
      <c r="AKG381" s="42"/>
      <c r="AKH381" s="42"/>
      <c r="AKI381" s="42"/>
      <c r="AKJ381" s="42"/>
      <c r="AKK381" s="42"/>
      <c r="AKL381" s="42"/>
      <c r="AKM381" s="42"/>
      <c r="AKN381" s="42"/>
      <c r="AKO381" s="42"/>
      <c r="AKP381" s="42"/>
      <c r="AKQ381" s="42"/>
      <c r="AKR381" s="42"/>
      <c r="AKS381" s="42"/>
      <c r="AKT381" s="42"/>
      <c r="AKU381" s="42"/>
      <c r="AKV381" s="42"/>
      <c r="AKW381" s="42"/>
      <c r="AKX381" s="42"/>
      <c r="AKY381" s="42"/>
      <c r="AKZ381" s="42"/>
      <c r="ALA381" s="42"/>
      <c r="ALB381" s="42"/>
      <c r="ALC381" s="42"/>
      <c r="ALD381" s="42"/>
      <c r="ALE381" s="42"/>
      <c r="ALF381" s="42"/>
      <c r="ALG381" s="42"/>
      <c r="ALH381" s="42"/>
      <c r="ALI381" s="42"/>
      <c r="ALJ381" s="42"/>
      <c r="ALK381" s="42"/>
      <c r="ALL381" s="42"/>
      <c r="ALM381" s="42"/>
      <c r="ALN381" s="42"/>
      <c r="ALO381" s="42"/>
      <c r="ALP381" s="42"/>
      <c r="ALQ381" s="42"/>
      <c r="ALR381" s="42"/>
      <c r="ALS381" s="42"/>
      <c r="ALT381" s="42"/>
      <c r="ALU381" s="42"/>
      <c r="ALV381" s="42"/>
      <c r="ALW381" s="42"/>
      <c r="ALX381" s="42"/>
      <c r="ALY381" s="42"/>
      <c r="ALZ381" s="42"/>
      <c r="AMA381" s="42"/>
      <c r="AMB381" s="42"/>
      <c r="AMC381" s="42"/>
      <c r="AMD381" s="42"/>
      <c r="AME381" s="42"/>
      <c r="AMF381" s="42"/>
      <c r="AMG381" s="42"/>
      <c r="AMH381" s="42"/>
      <c r="AMI381" s="42"/>
      <c r="AMJ381" s="42"/>
      <c r="AMK381" s="42"/>
      <c r="AML381" s="42"/>
      <c r="AMM381" s="42"/>
      <c r="AMN381" s="42"/>
      <c r="AMO381" s="42"/>
      <c r="AMP381" s="42"/>
      <c r="AMQ381" s="42"/>
      <c r="AMR381" s="42"/>
      <c r="AMS381" s="42"/>
      <c r="AMT381" s="42"/>
      <c r="AMU381" s="42"/>
      <c r="AMV381" s="42"/>
      <c r="AMW381" s="42"/>
      <c r="AMX381" s="42"/>
      <c r="AMY381" s="42"/>
      <c r="AMZ381" s="42"/>
      <c r="ANA381" s="42"/>
      <c r="ANB381" s="42"/>
      <c r="ANC381" s="42"/>
      <c r="AND381" s="42"/>
      <c r="ANE381" s="42"/>
      <c r="ANF381" s="42"/>
      <c r="ANG381" s="42"/>
      <c r="ANH381" s="42"/>
      <c r="ANI381" s="42"/>
      <c r="ANJ381" s="42"/>
      <c r="ANK381" s="42"/>
      <c r="ANL381" s="42"/>
      <c r="ANM381" s="42"/>
      <c r="ANN381" s="42"/>
      <c r="ANO381" s="42"/>
      <c r="ANP381" s="42"/>
      <c r="ANQ381" s="42"/>
      <c r="ANR381" s="42"/>
      <c r="ANS381" s="42"/>
      <c r="ANT381" s="42"/>
      <c r="ANU381" s="42"/>
      <c r="ANV381" s="42"/>
      <c r="ANW381" s="42"/>
      <c r="ANX381" s="42"/>
      <c r="ANY381" s="42"/>
      <c r="ANZ381" s="42"/>
      <c r="AOA381" s="42"/>
      <c r="AOB381" s="42"/>
      <c r="AOC381" s="42"/>
      <c r="AOD381" s="42"/>
      <c r="AOE381" s="42"/>
      <c r="AOF381" s="42"/>
      <c r="AOG381" s="42"/>
      <c r="AOH381" s="42"/>
      <c r="AOI381" s="42"/>
      <c r="AOJ381" s="42"/>
      <c r="AOK381" s="42"/>
      <c r="AOL381" s="42"/>
      <c r="AOM381" s="42"/>
      <c r="AON381" s="42"/>
      <c r="AOO381" s="42"/>
      <c r="AOP381" s="42"/>
      <c r="AOQ381" s="42"/>
      <c r="AOR381" s="42"/>
      <c r="AOS381" s="42"/>
      <c r="AOT381" s="42"/>
      <c r="AOU381" s="42"/>
      <c r="AOV381" s="42"/>
      <c r="AOW381" s="42"/>
      <c r="AOX381" s="42"/>
      <c r="AOY381" s="42"/>
      <c r="AOZ381" s="42"/>
      <c r="APA381" s="42"/>
      <c r="APB381" s="42"/>
      <c r="APC381" s="42"/>
      <c r="APD381" s="42"/>
      <c r="APE381" s="42"/>
      <c r="APF381" s="42"/>
      <c r="APG381" s="42"/>
      <c r="APH381" s="42"/>
      <c r="API381" s="42"/>
      <c r="APJ381" s="42"/>
      <c r="APK381" s="42"/>
      <c r="APL381" s="42"/>
      <c r="APM381" s="42"/>
      <c r="APN381" s="42"/>
      <c r="APO381" s="42"/>
      <c r="APP381" s="42"/>
      <c r="APQ381" s="42"/>
      <c r="APR381" s="42"/>
      <c r="APS381" s="42"/>
      <c r="APT381" s="42"/>
      <c r="APU381" s="42"/>
      <c r="APV381" s="42"/>
      <c r="APW381" s="42"/>
      <c r="APX381" s="42"/>
      <c r="APY381" s="42"/>
      <c r="APZ381" s="42"/>
      <c r="AQA381" s="42"/>
      <c r="AQB381" s="42"/>
      <c r="AQC381" s="42"/>
      <c r="AQD381" s="42"/>
      <c r="AQE381" s="42"/>
      <c r="AQF381" s="42"/>
      <c r="AQG381" s="42"/>
      <c r="AQH381" s="42"/>
      <c r="AQI381" s="42"/>
      <c r="AQJ381" s="42"/>
      <c r="AQK381" s="42"/>
      <c r="AQL381" s="42"/>
      <c r="AQM381" s="42"/>
      <c r="AQN381" s="42"/>
      <c r="AQO381" s="42"/>
      <c r="AQP381" s="42"/>
      <c r="AQQ381" s="42"/>
      <c r="AQR381" s="42"/>
      <c r="AQS381" s="42"/>
      <c r="AQT381" s="42"/>
      <c r="AQU381" s="42"/>
      <c r="AQV381" s="42"/>
      <c r="AQW381" s="42"/>
      <c r="AQX381" s="42"/>
      <c r="AQY381" s="42"/>
      <c r="AQZ381" s="42"/>
      <c r="ARA381" s="42"/>
      <c r="ARB381" s="42"/>
      <c r="ARC381" s="42"/>
      <c r="ARD381" s="42"/>
      <c r="ARE381" s="42"/>
      <c r="ARF381" s="42"/>
      <c r="ARG381" s="42"/>
      <c r="ARH381" s="42"/>
      <c r="ARI381" s="42"/>
      <c r="ARJ381" s="42"/>
      <c r="ARK381" s="42"/>
      <c r="ARL381" s="42"/>
      <c r="ARM381" s="42"/>
      <c r="ARN381" s="42"/>
      <c r="ARO381" s="42"/>
      <c r="ARP381" s="42"/>
      <c r="ARQ381" s="42"/>
      <c r="ARR381" s="42"/>
      <c r="ARS381" s="42"/>
      <c r="ART381" s="42"/>
      <c r="ARU381" s="42"/>
      <c r="ARV381" s="42"/>
      <c r="ARW381" s="42"/>
      <c r="ARX381" s="42"/>
      <c r="ARY381" s="42"/>
      <c r="ARZ381" s="42"/>
      <c r="ASA381" s="42"/>
      <c r="ASB381" s="42"/>
      <c r="ASC381" s="42"/>
      <c r="ASD381" s="42"/>
      <c r="ASE381" s="42"/>
      <c r="ASF381" s="42"/>
      <c r="ASG381" s="42"/>
      <c r="ASH381" s="42"/>
      <c r="ASI381" s="42"/>
      <c r="ASJ381" s="42"/>
      <c r="ASK381" s="42"/>
      <c r="ASL381" s="42"/>
      <c r="ASM381" s="42"/>
      <c r="ASN381" s="42"/>
      <c r="ASO381" s="42"/>
      <c r="ASP381" s="42"/>
      <c r="ASQ381" s="42"/>
      <c r="ASR381" s="42"/>
      <c r="ASS381" s="42"/>
      <c r="AST381" s="42"/>
      <c r="ASU381" s="42"/>
      <c r="ASV381" s="42"/>
      <c r="ASW381" s="42"/>
      <c r="ASX381" s="42"/>
      <c r="ASY381" s="42"/>
      <c r="ASZ381" s="42"/>
      <c r="ATA381" s="42"/>
      <c r="ATB381" s="42"/>
      <c r="ATC381" s="42"/>
      <c r="ATD381" s="42"/>
      <c r="ATE381" s="42"/>
      <c r="ATF381" s="42"/>
      <c r="ATG381" s="42"/>
      <c r="ATH381" s="42"/>
      <c r="ATI381" s="42"/>
      <c r="ATJ381" s="42"/>
      <c r="ATK381" s="42"/>
      <c r="ATL381" s="42"/>
      <c r="ATM381" s="42"/>
      <c r="ATN381" s="42"/>
      <c r="ATO381" s="42"/>
      <c r="ATP381" s="42"/>
      <c r="ATQ381" s="42"/>
      <c r="ATR381" s="42"/>
      <c r="ATS381" s="42"/>
      <c r="ATT381" s="42"/>
      <c r="ATU381" s="42"/>
      <c r="ATV381" s="42"/>
      <c r="ATW381" s="42"/>
      <c r="ATX381" s="42"/>
      <c r="ATY381" s="42"/>
      <c r="ATZ381" s="42"/>
      <c r="AUA381" s="42"/>
      <c r="AUB381" s="42"/>
      <c r="AUC381" s="42"/>
      <c r="AUD381" s="42"/>
      <c r="AUE381" s="42"/>
      <c r="AUF381" s="42"/>
      <c r="AUG381" s="42"/>
      <c r="AUH381" s="42"/>
      <c r="AUI381" s="42"/>
      <c r="AUJ381" s="42"/>
      <c r="AUK381" s="42"/>
      <c r="AUL381" s="42"/>
      <c r="AUM381" s="42"/>
      <c r="AUN381" s="42"/>
      <c r="AUO381" s="42"/>
      <c r="AUP381" s="42"/>
      <c r="AUQ381" s="42"/>
      <c r="AUR381" s="42"/>
      <c r="AUS381" s="42"/>
      <c r="AUT381" s="42"/>
      <c r="AUU381" s="42"/>
      <c r="AUV381" s="42"/>
      <c r="AUW381" s="42"/>
      <c r="AUX381" s="42"/>
      <c r="AUY381" s="42"/>
      <c r="AUZ381" s="42"/>
      <c r="AVA381" s="42"/>
      <c r="AVB381" s="42"/>
      <c r="AVC381" s="42"/>
      <c r="AVD381" s="42"/>
      <c r="AVE381" s="42"/>
      <c r="AVF381" s="42"/>
      <c r="AVG381" s="42"/>
      <c r="AVH381" s="42"/>
      <c r="AVI381" s="42"/>
      <c r="AVJ381" s="42"/>
      <c r="AVK381" s="42"/>
      <c r="AVL381" s="42"/>
      <c r="AVM381" s="42"/>
      <c r="AVN381" s="42"/>
      <c r="AVO381" s="42"/>
      <c r="AVP381" s="42"/>
      <c r="AVQ381" s="42"/>
      <c r="AVR381" s="42"/>
      <c r="AVS381" s="42"/>
      <c r="AVT381" s="42"/>
      <c r="AVU381" s="42"/>
      <c r="AVV381" s="42"/>
      <c r="AVW381" s="42"/>
      <c r="AVX381" s="42"/>
      <c r="AVY381" s="42"/>
      <c r="AVZ381" s="42"/>
      <c r="AWA381" s="42"/>
      <c r="AWB381" s="42"/>
      <c r="AWC381" s="42"/>
      <c r="AWD381" s="42"/>
      <c r="AWE381" s="42"/>
      <c r="AWF381" s="42"/>
      <c r="AWG381" s="42"/>
      <c r="AWH381" s="42"/>
      <c r="AWI381" s="42"/>
      <c r="AWJ381" s="42"/>
      <c r="AWK381" s="42"/>
      <c r="AWL381" s="42"/>
      <c r="AWM381" s="42"/>
      <c r="AWN381" s="42"/>
      <c r="AWO381" s="42"/>
      <c r="AWP381" s="42"/>
      <c r="AWQ381" s="42"/>
      <c r="AWR381" s="42"/>
      <c r="AWS381" s="42"/>
      <c r="AWT381" s="42"/>
      <c r="AWU381" s="42"/>
      <c r="AWV381" s="42"/>
      <c r="AWW381" s="42"/>
      <c r="AWX381" s="42"/>
      <c r="AWY381" s="42"/>
      <c r="AWZ381" s="42"/>
      <c r="AXA381" s="42"/>
      <c r="AXB381" s="42"/>
      <c r="AXC381" s="42"/>
      <c r="AXD381" s="42"/>
      <c r="AXE381" s="42"/>
      <c r="AXF381" s="42"/>
      <c r="AXG381" s="42"/>
      <c r="AXH381" s="42"/>
      <c r="AXI381" s="42"/>
      <c r="AXJ381" s="42"/>
      <c r="AXK381" s="42"/>
      <c r="AXL381" s="42"/>
      <c r="AXM381" s="42"/>
      <c r="AXN381" s="42"/>
      <c r="AXO381" s="42"/>
      <c r="AXP381" s="42"/>
      <c r="AXQ381" s="42"/>
      <c r="AXR381" s="42"/>
      <c r="AXS381" s="42"/>
      <c r="AXT381" s="42"/>
      <c r="AXU381" s="42"/>
      <c r="AXV381" s="42"/>
      <c r="AXW381" s="42"/>
      <c r="AXX381" s="42"/>
      <c r="AXY381" s="42"/>
      <c r="AXZ381" s="42"/>
      <c r="AYA381" s="42"/>
      <c r="AYB381" s="42"/>
      <c r="AYC381" s="42"/>
      <c r="AYD381" s="42"/>
      <c r="AYE381" s="42"/>
      <c r="AYF381" s="42"/>
      <c r="AYG381" s="42"/>
      <c r="AYH381" s="42"/>
      <c r="AYI381" s="42"/>
      <c r="AYJ381" s="42"/>
      <c r="AYK381" s="42"/>
      <c r="AYL381" s="42"/>
      <c r="AYM381" s="42"/>
      <c r="AYN381" s="42"/>
      <c r="AYO381" s="42"/>
      <c r="AYP381" s="42"/>
      <c r="AYQ381" s="42"/>
      <c r="AYR381" s="42"/>
      <c r="AYS381" s="42"/>
      <c r="AYT381" s="42"/>
      <c r="AYU381" s="42"/>
      <c r="AYV381" s="42"/>
      <c r="AYW381" s="42"/>
      <c r="AYX381" s="42"/>
      <c r="AYY381" s="42"/>
      <c r="AYZ381" s="42"/>
      <c r="AZA381" s="42"/>
      <c r="AZB381" s="42"/>
      <c r="AZC381" s="42"/>
      <c r="AZD381" s="42"/>
      <c r="AZE381" s="42"/>
      <c r="AZF381" s="42"/>
      <c r="AZG381" s="42"/>
      <c r="AZH381" s="42"/>
      <c r="AZI381" s="42"/>
      <c r="AZJ381" s="42"/>
      <c r="AZK381" s="42"/>
      <c r="AZL381" s="42"/>
      <c r="AZM381" s="42"/>
      <c r="AZN381" s="42"/>
      <c r="AZO381" s="42"/>
      <c r="AZP381" s="42"/>
      <c r="AZQ381" s="42"/>
      <c r="AZR381" s="42"/>
      <c r="AZS381" s="42"/>
      <c r="AZT381" s="42"/>
      <c r="AZU381" s="42"/>
      <c r="AZV381" s="42"/>
      <c r="AZW381" s="42"/>
      <c r="AZX381" s="42"/>
      <c r="AZY381" s="42"/>
      <c r="AZZ381" s="42"/>
      <c r="BAA381" s="42"/>
      <c r="BAB381" s="42"/>
      <c r="BAC381" s="42"/>
      <c r="BAD381" s="42"/>
      <c r="BAE381" s="42"/>
      <c r="BAF381" s="42"/>
      <c r="BAG381" s="42"/>
      <c r="BAH381" s="42"/>
      <c r="BAI381" s="42"/>
      <c r="BAJ381" s="42"/>
      <c r="BAK381" s="42"/>
      <c r="BAL381" s="42"/>
      <c r="BAM381" s="42"/>
      <c r="BAN381" s="42"/>
      <c r="BAO381" s="42"/>
      <c r="BAP381" s="42"/>
      <c r="BAQ381" s="42"/>
      <c r="BAR381" s="42"/>
      <c r="BAS381" s="42"/>
      <c r="BAT381" s="42"/>
      <c r="BAU381" s="42"/>
      <c r="BAV381" s="42"/>
      <c r="BAW381" s="42"/>
      <c r="BAX381" s="42"/>
      <c r="BAY381" s="42"/>
      <c r="BAZ381" s="42"/>
      <c r="BBA381" s="42"/>
      <c r="BBB381" s="42"/>
      <c r="BBC381" s="42"/>
      <c r="BBD381" s="42"/>
      <c r="BBE381" s="42"/>
      <c r="BBF381" s="42"/>
      <c r="BBG381" s="42"/>
      <c r="BBH381" s="42"/>
      <c r="BBI381" s="42"/>
      <c r="BBJ381" s="42"/>
      <c r="BBK381" s="42"/>
      <c r="BBL381" s="42"/>
      <c r="BBM381" s="42"/>
      <c r="BBN381" s="42"/>
      <c r="BBO381" s="42"/>
      <c r="BBP381" s="42"/>
      <c r="BBQ381" s="42"/>
      <c r="BBR381" s="42"/>
      <c r="BBS381" s="42"/>
      <c r="BBT381" s="42"/>
      <c r="BBU381" s="42"/>
      <c r="BBV381" s="42"/>
      <c r="BBW381" s="42"/>
      <c r="BBX381" s="42"/>
      <c r="BBY381" s="42"/>
      <c r="BBZ381" s="42"/>
      <c r="BCA381" s="42"/>
      <c r="BCB381" s="42"/>
      <c r="BCC381" s="42"/>
      <c r="BCD381" s="42"/>
      <c r="BCE381" s="42"/>
      <c r="BCF381" s="42"/>
      <c r="BCG381" s="42"/>
      <c r="BCH381" s="42"/>
      <c r="BCI381" s="42"/>
      <c r="BCJ381" s="42"/>
      <c r="BCK381" s="42"/>
      <c r="BCL381" s="42"/>
      <c r="BCM381" s="42"/>
      <c r="BCN381" s="42"/>
      <c r="BCO381" s="42"/>
      <c r="BCP381" s="42"/>
      <c r="BCQ381" s="42"/>
      <c r="BCR381" s="42"/>
      <c r="BCS381" s="42"/>
      <c r="BCT381" s="42"/>
      <c r="BCU381" s="42"/>
      <c r="BCV381" s="42"/>
      <c r="BCW381" s="42"/>
      <c r="BCX381" s="42"/>
      <c r="BCY381" s="42"/>
      <c r="BCZ381" s="42"/>
      <c r="BDA381" s="42"/>
      <c r="BDB381" s="42"/>
      <c r="BDC381" s="42"/>
      <c r="BDD381" s="42"/>
      <c r="BDE381" s="42"/>
      <c r="BDF381" s="42"/>
      <c r="BDG381" s="42"/>
      <c r="BDH381" s="42"/>
      <c r="BDI381" s="42"/>
      <c r="BDJ381" s="42"/>
      <c r="BDK381" s="42"/>
      <c r="BDL381" s="42"/>
      <c r="BDM381" s="42"/>
      <c r="BDN381" s="42"/>
      <c r="BDO381" s="42"/>
      <c r="BDP381" s="42"/>
      <c r="BDQ381" s="42"/>
      <c r="BDR381" s="42"/>
      <c r="BDS381" s="42"/>
      <c r="BDT381" s="42"/>
      <c r="BDU381" s="42"/>
      <c r="BDV381" s="42"/>
      <c r="BDW381" s="42"/>
      <c r="BDX381" s="42"/>
      <c r="BDY381" s="42"/>
      <c r="BDZ381" s="42"/>
      <c r="BEA381" s="42"/>
      <c r="BEB381" s="42"/>
      <c r="BEC381" s="42"/>
      <c r="BED381" s="42"/>
      <c r="BEE381" s="42"/>
      <c r="BEF381" s="42"/>
      <c r="BEG381" s="42"/>
      <c r="BEH381" s="42"/>
      <c r="BEI381" s="42"/>
      <c r="BEJ381" s="42"/>
      <c r="BEK381" s="42"/>
      <c r="BEL381" s="42"/>
      <c r="BEM381" s="42"/>
      <c r="BEN381" s="42"/>
      <c r="BEO381" s="42"/>
      <c r="BEP381" s="42"/>
      <c r="BEQ381" s="42"/>
      <c r="BER381" s="42"/>
      <c r="BES381" s="42"/>
      <c r="BET381" s="42"/>
      <c r="BEU381" s="42"/>
      <c r="BEV381" s="42"/>
      <c r="BEW381" s="42"/>
      <c r="BEX381" s="42"/>
      <c r="BEY381" s="42"/>
      <c r="BEZ381" s="42"/>
      <c r="BFA381" s="42"/>
      <c r="BFB381" s="42"/>
      <c r="BFC381" s="42"/>
      <c r="BFD381" s="42"/>
      <c r="BFE381" s="42"/>
      <c r="BFF381" s="42"/>
      <c r="BFG381" s="42"/>
      <c r="BFH381" s="42"/>
      <c r="BFI381" s="42"/>
      <c r="BFJ381" s="42"/>
      <c r="BFK381" s="42"/>
      <c r="BFL381" s="42"/>
      <c r="BFM381" s="42"/>
      <c r="BFN381" s="42"/>
      <c r="BFO381" s="42"/>
      <c r="BFP381" s="42"/>
      <c r="BFQ381" s="42"/>
      <c r="BFR381" s="42"/>
      <c r="BFS381" s="42"/>
      <c r="BFT381" s="42"/>
      <c r="BFU381" s="42"/>
      <c r="BFV381" s="42"/>
      <c r="BFW381" s="42"/>
      <c r="BFX381" s="42"/>
      <c r="BFY381" s="42"/>
      <c r="BFZ381" s="42"/>
      <c r="BGA381" s="42"/>
      <c r="BGB381" s="42"/>
      <c r="BGC381" s="42"/>
      <c r="BGD381" s="42"/>
      <c r="BGE381" s="42"/>
      <c r="BGF381" s="42"/>
      <c r="BGG381" s="42"/>
      <c r="BGH381" s="42"/>
      <c r="BGI381" s="42"/>
      <c r="BGJ381" s="42"/>
      <c r="BGK381" s="42"/>
      <c r="BGL381" s="42"/>
      <c r="BGM381" s="42"/>
      <c r="BGN381" s="42"/>
      <c r="BGO381" s="42"/>
      <c r="BGP381" s="42"/>
      <c r="BGQ381" s="42"/>
      <c r="BGR381" s="42"/>
      <c r="BGS381" s="42"/>
      <c r="BGT381" s="42"/>
      <c r="BGU381" s="42"/>
      <c r="BGV381" s="42"/>
      <c r="BGW381" s="42"/>
      <c r="BGX381" s="42"/>
      <c r="BGY381" s="42"/>
      <c r="BGZ381" s="42"/>
      <c r="BHA381" s="42"/>
      <c r="BHB381" s="42"/>
      <c r="BHC381" s="42"/>
      <c r="BHD381" s="42"/>
      <c r="BHE381" s="42"/>
      <c r="BHF381" s="42"/>
      <c r="BHG381" s="42"/>
      <c r="BHH381" s="42"/>
      <c r="BHI381" s="42"/>
      <c r="BHJ381" s="42"/>
      <c r="BHK381" s="42"/>
      <c r="BHL381" s="42"/>
      <c r="BHM381" s="42"/>
      <c r="BHN381" s="42"/>
      <c r="BHO381" s="42"/>
      <c r="BHP381" s="42"/>
      <c r="BHQ381" s="42"/>
      <c r="BHR381" s="42"/>
      <c r="BHS381" s="42"/>
      <c r="BHT381" s="42"/>
      <c r="BHU381" s="42"/>
      <c r="BHV381" s="42"/>
      <c r="BHW381" s="42"/>
      <c r="BHX381" s="42"/>
      <c r="BHY381" s="42"/>
      <c r="BHZ381" s="42"/>
      <c r="BIA381" s="42"/>
      <c r="BIB381" s="42"/>
      <c r="BIC381" s="42"/>
      <c r="BID381" s="42"/>
      <c r="BIE381" s="42"/>
      <c r="BIF381" s="42"/>
      <c r="BIG381" s="42"/>
      <c r="BIH381" s="42"/>
      <c r="BII381" s="42"/>
      <c r="BIJ381" s="42"/>
      <c r="BIK381" s="42"/>
      <c r="BIL381" s="42"/>
      <c r="BIM381" s="42"/>
      <c r="BIN381" s="42"/>
      <c r="BIO381" s="42"/>
      <c r="BIP381" s="42"/>
      <c r="BIQ381" s="42"/>
      <c r="BIR381" s="42"/>
      <c r="BIS381" s="42"/>
      <c r="BIT381" s="42"/>
      <c r="BIU381" s="42"/>
      <c r="BIV381" s="42"/>
      <c r="BIW381" s="42"/>
      <c r="BIX381" s="42"/>
      <c r="BIY381" s="42"/>
      <c r="BIZ381" s="42"/>
      <c r="BJA381" s="42"/>
      <c r="BJB381" s="42"/>
      <c r="BJC381" s="42"/>
      <c r="BJD381" s="42"/>
      <c r="BJE381" s="42"/>
      <c r="BJF381" s="42"/>
      <c r="BJG381" s="42"/>
      <c r="BJH381" s="42"/>
      <c r="BJI381" s="42"/>
      <c r="BJJ381" s="42"/>
      <c r="BJK381" s="42"/>
      <c r="BJL381" s="42"/>
      <c r="BJM381" s="42"/>
      <c r="BJN381" s="42"/>
      <c r="BJO381" s="42"/>
      <c r="BJP381" s="42"/>
      <c r="BJQ381" s="42"/>
      <c r="BJR381" s="42"/>
      <c r="BJS381" s="42"/>
      <c r="BJT381" s="42"/>
      <c r="BJU381" s="42"/>
      <c r="BJV381" s="42"/>
      <c r="BJW381" s="42"/>
      <c r="BJX381" s="42"/>
      <c r="BJY381" s="42"/>
      <c r="BJZ381" s="42"/>
      <c r="BKA381" s="42"/>
      <c r="BKB381" s="42"/>
      <c r="BKC381" s="42"/>
      <c r="BKD381" s="42"/>
      <c r="BKE381" s="42"/>
      <c r="BKF381" s="42"/>
      <c r="BKG381" s="42"/>
      <c r="BKH381" s="42"/>
      <c r="BKI381" s="42"/>
      <c r="BKJ381" s="42"/>
      <c r="BKK381" s="42"/>
      <c r="BKL381" s="42"/>
      <c r="BKM381" s="42"/>
      <c r="BKN381" s="42"/>
      <c r="BKO381" s="42"/>
      <c r="BKP381" s="42"/>
      <c r="BKQ381" s="42"/>
      <c r="BKR381" s="42"/>
      <c r="BKS381" s="42"/>
      <c r="BKT381" s="42"/>
      <c r="BKU381" s="42"/>
      <c r="BKV381" s="42"/>
      <c r="BKW381" s="42"/>
      <c r="BKX381" s="42"/>
      <c r="BKY381" s="42"/>
      <c r="BKZ381" s="42"/>
      <c r="BLA381" s="42"/>
      <c r="BLB381" s="42"/>
      <c r="BLC381" s="42"/>
      <c r="BLD381" s="42"/>
      <c r="BLE381" s="42"/>
      <c r="BLF381" s="42"/>
      <c r="BLG381" s="42"/>
      <c r="BLH381" s="42"/>
      <c r="BLI381" s="42"/>
      <c r="BLJ381" s="42"/>
      <c r="BLK381" s="42"/>
      <c r="BLL381" s="42"/>
      <c r="BLM381" s="42"/>
      <c r="BLN381" s="42"/>
      <c r="BLO381" s="42"/>
      <c r="BLP381" s="42"/>
      <c r="BLQ381" s="42"/>
      <c r="BLR381" s="42"/>
      <c r="BLS381" s="42"/>
      <c r="BLT381" s="42"/>
      <c r="BLU381" s="42"/>
      <c r="BLV381" s="42"/>
      <c r="BLW381" s="42"/>
      <c r="BLX381" s="42"/>
      <c r="BLY381" s="42"/>
      <c r="BLZ381" s="42"/>
      <c r="BMA381" s="42"/>
      <c r="BMB381" s="42"/>
      <c r="BMC381" s="42"/>
      <c r="BMD381" s="42"/>
      <c r="BME381" s="42"/>
      <c r="BMF381" s="42"/>
      <c r="BMG381" s="42"/>
      <c r="BMH381" s="42"/>
      <c r="BMI381" s="42"/>
      <c r="BMJ381" s="42"/>
      <c r="BMK381" s="42"/>
      <c r="BML381" s="42"/>
      <c r="BMM381" s="42"/>
      <c r="BMN381" s="42"/>
      <c r="BMO381" s="42"/>
      <c r="BMP381" s="42"/>
      <c r="BMQ381" s="42"/>
      <c r="BMR381" s="42"/>
      <c r="BMS381" s="42"/>
      <c r="BMT381" s="42"/>
      <c r="BMU381" s="42"/>
      <c r="BMV381" s="42"/>
      <c r="BMW381" s="42"/>
      <c r="BMX381" s="42"/>
      <c r="BMY381" s="42"/>
      <c r="BMZ381" s="42"/>
      <c r="BNA381" s="42"/>
      <c r="BNB381" s="42"/>
      <c r="BNC381" s="42"/>
      <c r="BND381" s="42"/>
      <c r="BNE381" s="42"/>
      <c r="BNF381" s="42"/>
      <c r="BNG381" s="42"/>
      <c r="BNH381" s="42"/>
      <c r="BNI381" s="42"/>
      <c r="BNJ381" s="42"/>
      <c r="BNK381" s="42"/>
      <c r="BNL381" s="42"/>
      <c r="BNM381" s="42"/>
      <c r="BNN381" s="42"/>
      <c r="BNO381" s="42"/>
      <c r="BNP381" s="42"/>
      <c r="BNQ381" s="42"/>
      <c r="BNR381" s="42"/>
      <c r="BNS381" s="42"/>
      <c r="BNT381" s="42"/>
      <c r="BNU381" s="42"/>
      <c r="BNV381" s="42"/>
      <c r="BNW381" s="42"/>
      <c r="BNX381" s="42"/>
      <c r="BNY381" s="42"/>
      <c r="BNZ381" s="42"/>
      <c r="BOA381" s="42"/>
      <c r="BOB381" s="42"/>
      <c r="BOC381" s="42"/>
      <c r="BOD381" s="42"/>
      <c r="BOE381" s="42"/>
      <c r="BOF381" s="42"/>
      <c r="BOG381" s="42"/>
      <c r="BOH381" s="42"/>
      <c r="BOI381" s="42"/>
      <c r="BOJ381" s="42"/>
      <c r="BOK381" s="42"/>
      <c r="BOL381" s="42"/>
      <c r="BOM381" s="42"/>
      <c r="BON381" s="42"/>
      <c r="BOO381" s="42"/>
      <c r="BOP381" s="42"/>
      <c r="BOQ381" s="42"/>
      <c r="BOR381" s="42"/>
      <c r="BOS381" s="42"/>
      <c r="BOT381" s="42"/>
      <c r="BOU381" s="42"/>
      <c r="BOV381" s="42"/>
      <c r="BOW381" s="42"/>
      <c r="BOX381" s="42"/>
      <c r="BOY381" s="42"/>
      <c r="BOZ381" s="42"/>
      <c r="BPA381" s="42"/>
      <c r="BPB381" s="42"/>
      <c r="BPC381" s="42"/>
      <c r="BPD381" s="42"/>
      <c r="BPE381" s="42"/>
      <c r="BPF381" s="42"/>
      <c r="BPG381" s="42"/>
      <c r="BPH381" s="42"/>
      <c r="BPI381" s="42"/>
      <c r="BPJ381" s="42"/>
      <c r="BPK381" s="42"/>
      <c r="BPL381" s="42"/>
      <c r="BPM381" s="42"/>
      <c r="BPN381" s="42"/>
      <c r="BPO381" s="42"/>
      <c r="BPP381" s="42"/>
      <c r="BPQ381" s="42"/>
      <c r="BPR381" s="42"/>
      <c r="BPS381" s="42"/>
      <c r="BPT381" s="42"/>
      <c r="BPU381" s="42"/>
      <c r="BPV381" s="42"/>
      <c r="BPW381" s="42"/>
      <c r="BPX381" s="42"/>
      <c r="BPY381" s="42"/>
      <c r="BPZ381" s="42"/>
      <c r="BQA381" s="42"/>
      <c r="BQB381" s="42"/>
      <c r="BQC381" s="42"/>
      <c r="BQD381" s="42"/>
      <c r="BQE381" s="42"/>
      <c r="BQF381" s="42"/>
      <c r="BQG381" s="42"/>
      <c r="BQH381" s="42"/>
      <c r="BQI381" s="42"/>
      <c r="BQJ381" s="42"/>
      <c r="BQK381" s="42"/>
      <c r="BQL381" s="42"/>
      <c r="BQM381" s="42"/>
      <c r="BQN381" s="42"/>
      <c r="BQO381" s="42"/>
      <c r="BQP381" s="42"/>
      <c r="BQQ381" s="42"/>
      <c r="BQR381" s="42"/>
      <c r="BQS381" s="42"/>
      <c r="BQT381" s="42"/>
      <c r="BQU381" s="42"/>
      <c r="BQV381" s="42"/>
      <c r="BQW381" s="42"/>
      <c r="BQX381" s="42"/>
      <c r="BQY381" s="42"/>
      <c r="BQZ381" s="42"/>
      <c r="BRA381" s="42"/>
      <c r="BRB381" s="42"/>
      <c r="BRC381" s="42"/>
      <c r="BRD381" s="42"/>
      <c r="BRE381" s="42"/>
      <c r="BRF381" s="42"/>
      <c r="BRG381" s="42"/>
      <c r="BRH381" s="42"/>
      <c r="BRI381" s="42"/>
      <c r="BRJ381" s="42"/>
      <c r="BRK381" s="42"/>
      <c r="BRL381" s="42"/>
      <c r="BRM381" s="42"/>
      <c r="BRN381" s="42"/>
      <c r="BRO381" s="42"/>
      <c r="BRP381" s="42"/>
      <c r="BRQ381" s="42"/>
      <c r="BRR381" s="42"/>
      <c r="BRS381" s="42"/>
      <c r="BRT381" s="42"/>
      <c r="BRU381" s="42"/>
      <c r="BRV381" s="42"/>
      <c r="BRW381" s="42"/>
      <c r="BRX381" s="42"/>
      <c r="BRY381" s="42"/>
      <c r="BRZ381" s="42"/>
      <c r="BSA381" s="42"/>
      <c r="BSB381" s="42"/>
      <c r="BSC381" s="42"/>
      <c r="BSD381" s="42"/>
      <c r="BSE381" s="42"/>
      <c r="BSF381" s="42"/>
      <c r="BSG381" s="42"/>
      <c r="BSH381" s="42"/>
      <c r="BSI381" s="42"/>
      <c r="BSJ381" s="42"/>
      <c r="BSK381" s="42"/>
      <c r="BSL381" s="42"/>
      <c r="BSM381" s="42"/>
      <c r="BSN381" s="42"/>
      <c r="BSO381" s="42"/>
      <c r="BSP381" s="42"/>
      <c r="BSQ381" s="42"/>
      <c r="BSR381" s="42"/>
      <c r="BSS381" s="42"/>
      <c r="BST381" s="42"/>
      <c r="BSU381" s="42"/>
      <c r="BSV381" s="42"/>
      <c r="BSW381" s="42"/>
      <c r="BSX381" s="42"/>
      <c r="BSY381" s="42"/>
      <c r="BSZ381" s="42"/>
      <c r="BTA381" s="42"/>
      <c r="BTB381" s="42"/>
      <c r="BTC381" s="42"/>
      <c r="BTD381" s="42"/>
      <c r="BTE381" s="42"/>
      <c r="BTF381" s="42"/>
      <c r="BTG381" s="42"/>
      <c r="BTH381" s="42"/>
      <c r="BTI381" s="42"/>
      <c r="BTJ381" s="42"/>
      <c r="BTK381" s="42"/>
      <c r="BTL381" s="42"/>
      <c r="BTM381" s="42"/>
      <c r="BTN381" s="42"/>
      <c r="BTO381" s="42"/>
      <c r="BTP381" s="42"/>
      <c r="BTQ381" s="42"/>
      <c r="BTR381" s="42"/>
      <c r="BTS381" s="42"/>
      <c r="BTT381" s="42"/>
      <c r="BTU381" s="42"/>
      <c r="BTV381" s="42"/>
      <c r="BTW381" s="42"/>
      <c r="BTX381" s="42"/>
      <c r="BTY381" s="42"/>
      <c r="BTZ381" s="42"/>
      <c r="BUA381" s="42"/>
      <c r="BUB381" s="42"/>
      <c r="BUC381" s="42"/>
      <c r="BUD381" s="42"/>
      <c r="BUE381" s="42"/>
      <c r="BUF381" s="42"/>
      <c r="BUG381" s="42"/>
      <c r="BUH381" s="42"/>
      <c r="BUI381" s="42"/>
      <c r="BUJ381" s="42"/>
      <c r="BUK381" s="42"/>
      <c r="BUL381" s="42"/>
      <c r="BUM381" s="42"/>
      <c r="BUN381" s="42"/>
      <c r="BUO381" s="42"/>
      <c r="BUP381" s="42"/>
      <c r="BUQ381" s="42"/>
      <c r="BUR381" s="42"/>
      <c r="BUS381" s="42"/>
      <c r="BUT381" s="42"/>
      <c r="BUU381" s="42"/>
      <c r="BUV381" s="42"/>
      <c r="BUW381" s="42"/>
      <c r="BUX381" s="42"/>
      <c r="BUY381" s="42"/>
      <c r="BUZ381" s="42"/>
      <c r="BVA381" s="42"/>
      <c r="BVB381" s="42"/>
      <c r="BVC381" s="42"/>
      <c r="BVD381" s="42"/>
      <c r="BVE381" s="42"/>
      <c r="BVF381" s="42"/>
      <c r="BVG381" s="42"/>
      <c r="BVH381" s="42"/>
      <c r="BVI381" s="42"/>
      <c r="BVJ381" s="42"/>
      <c r="BVK381" s="42"/>
      <c r="BVL381" s="42"/>
      <c r="BVM381" s="42"/>
      <c r="BVN381" s="42"/>
      <c r="BVO381" s="42"/>
      <c r="BVP381" s="42"/>
      <c r="BVQ381" s="42"/>
      <c r="BVR381" s="42"/>
      <c r="BVS381" s="42"/>
      <c r="BVT381" s="42"/>
      <c r="BVU381" s="42"/>
      <c r="BVV381" s="42"/>
      <c r="BVW381" s="42"/>
      <c r="BVX381" s="42"/>
      <c r="BVY381" s="42"/>
      <c r="BVZ381" s="42"/>
      <c r="BWA381" s="42"/>
      <c r="BWB381" s="42"/>
      <c r="BWC381" s="42"/>
      <c r="BWD381" s="42"/>
      <c r="BWE381" s="42"/>
      <c r="BWF381" s="42"/>
      <c r="BWG381" s="42"/>
      <c r="BWH381" s="42"/>
      <c r="BWI381" s="42"/>
      <c r="BWJ381" s="42"/>
      <c r="BWK381" s="42"/>
      <c r="BWL381" s="42"/>
      <c r="BWM381" s="42"/>
      <c r="BWN381" s="42"/>
      <c r="BWO381" s="42"/>
      <c r="BWP381" s="42"/>
      <c r="BWQ381" s="42"/>
      <c r="BWR381" s="42"/>
      <c r="BWS381" s="42"/>
      <c r="BWT381" s="42"/>
      <c r="BWU381" s="42"/>
      <c r="BWV381" s="42"/>
      <c r="BWW381" s="42"/>
      <c r="BWX381" s="42"/>
      <c r="BWY381" s="42"/>
      <c r="BWZ381" s="42"/>
      <c r="BXA381" s="42"/>
      <c r="BXB381" s="42"/>
      <c r="BXC381" s="42"/>
      <c r="BXD381" s="42"/>
      <c r="BXE381" s="42"/>
      <c r="BXF381" s="42"/>
      <c r="BXG381" s="42"/>
      <c r="BXH381" s="42"/>
      <c r="BXI381" s="42"/>
      <c r="BXJ381" s="42"/>
      <c r="BXK381" s="42"/>
      <c r="BXL381" s="42"/>
      <c r="BXM381" s="42"/>
      <c r="BXN381" s="42"/>
      <c r="BXO381" s="42"/>
      <c r="BXP381" s="42"/>
      <c r="BXQ381" s="42"/>
      <c r="BXR381" s="42"/>
      <c r="BXS381" s="42"/>
      <c r="BXT381" s="42"/>
      <c r="BXU381" s="42"/>
      <c r="BXV381" s="42"/>
      <c r="BXW381" s="42"/>
      <c r="BXX381" s="42"/>
      <c r="BXY381" s="42"/>
      <c r="BXZ381" s="42"/>
      <c r="BYA381" s="42"/>
      <c r="BYB381" s="42"/>
      <c r="BYC381" s="42"/>
      <c r="BYD381" s="42"/>
      <c r="BYE381" s="42"/>
      <c r="BYF381" s="42"/>
      <c r="BYG381" s="42"/>
      <c r="BYH381" s="42"/>
      <c r="BYI381" s="42"/>
      <c r="BYJ381" s="42"/>
      <c r="BYK381" s="42"/>
      <c r="BYL381" s="42"/>
      <c r="BYM381" s="42"/>
      <c r="BYN381" s="42"/>
      <c r="BYO381" s="42"/>
      <c r="BYP381" s="42"/>
      <c r="BYQ381" s="42"/>
      <c r="BYR381" s="42"/>
      <c r="BYS381" s="42"/>
      <c r="BYT381" s="42"/>
      <c r="BYU381" s="42"/>
      <c r="BYV381" s="42"/>
      <c r="BYW381" s="42"/>
      <c r="BYX381" s="42"/>
      <c r="BYY381" s="42"/>
      <c r="BYZ381" s="42"/>
      <c r="BZA381" s="42"/>
      <c r="BZB381" s="42"/>
      <c r="BZC381" s="42"/>
      <c r="BZD381" s="42"/>
      <c r="BZE381" s="42"/>
      <c r="BZF381" s="42"/>
      <c r="BZG381" s="42"/>
      <c r="BZH381" s="42"/>
      <c r="BZI381" s="42"/>
      <c r="BZJ381" s="42"/>
      <c r="BZK381" s="42"/>
      <c r="BZL381" s="42"/>
      <c r="BZM381" s="42"/>
      <c r="BZN381" s="42"/>
      <c r="BZO381" s="42"/>
      <c r="BZP381" s="42"/>
      <c r="BZQ381" s="42"/>
      <c r="BZR381" s="42"/>
      <c r="BZS381" s="42"/>
      <c r="BZT381" s="42"/>
      <c r="BZU381" s="42"/>
      <c r="BZV381" s="42"/>
      <c r="BZW381" s="42"/>
      <c r="BZX381" s="42"/>
      <c r="BZY381" s="42"/>
      <c r="BZZ381" s="42"/>
      <c r="CAA381" s="42"/>
      <c r="CAB381" s="42"/>
      <c r="CAC381" s="42"/>
      <c r="CAD381" s="42"/>
      <c r="CAE381" s="42"/>
      <c r="CAF381" s="42"/>
      <c r="CAG381" s="42"/>
      <c r="CAH381" s="42"/>
      <c r="CAI381" s="42"/>
      <c r="CAJ381" s="42"/>
      <c r="CAK381" s="42"/>
      <c r="CAL381" s="42"/>
      <c r="CAM381" s="42"/>
      <c r="CAN381" s="42"/>
      <c r="CAO381" s="42"/>
      <c r="CAP381" s="42"/>
      <c r="CAQ381" s="42"/>
      <c r="CAR381" s="42"/>
      <c r="CAS381" s="42"/>
      <c r="CAT381" s="42"/>
      <c r="CAU381" s="42"/>
      <c r="CAV381" s="42"/>
      <c r="CAW381" s="42"/>
      <c r="CAX381" s="42"/>
      <c r="CAY381" s="42"/>
      <c r="CAZ381" s="42"/>
      <c r="CBA381" s="42"/>
      <c r="CBB381" s="42"/>
      <c r="CBC381" s="42"/>
      <c r="CBD381" s="42"/>
      <c r="CBE381" s="42"/>
      <c r="CBF381" s="42"/>
      <c r="CBG381" s="42"/>
      <c r="CBH381" s="42"/>
      <c r="CBI381" s="42"/>
      <c r="CBJ381" s="42"/>
      <c r="CBK381" s="42"/>
      <c r="CBL381" s="42"/>
      <c r="CBM381" s="42"/>
      <c r="CBN381" s="42"/>
      <c r="CBO381" s="42"/>
      <c r="CBP381" s="42"/>
      <c r="CBQ381" s="42"/>
      <c r="CBR381" s="42"/>
      <c r="CBS381" s="42"/>
      <c r="CBT381" s="42"/>
      <c r="CBU381" s="42"/>
      <c r="CBV381" s="42"/>
      <c r="CBW381" s="42"/>
      <c r="CBX381" s="42"/>
      <c r="CBY381" s="42"/>
      <c r="CBZ381" s="42"/>
      <c r="CCA381" s="42"/>
      <c r="CCB381" s="42"/>
      <c r="CCC381" s="42"/>
      <c r="CCD381" s="42"/>
      <c r="CCE381" s="42"/>
      <c r="CCF381" s="42"/>
      <c r="CCG381" s="42"/>
      <c r="CCH381" s="42"/>
      <c r="CCI381" s="42"/>
      <c r="CCJ381" s="42"/>
      <c r="CCK381" s="42"/>
      <c r="CCL381" s="42"/>
      <c r="CCM381" s="42"/>
      <c r="CCN381" s="42"/>
      <c r="CCO381" s="42"/>
      <c r="CCP381" s="42"/>
      <c r="CCQ381" s="42"/>
      <c r="CCR381" s="42"/>
      <c r="CCS381" s="42"/>
      <c r="CCT381" s="42"/>
      <c r="CCU381" s="42"/>
      <c r="CCV381" s="42"/>
      <c r="CCW381" s="42"/>
      <c r="CCX381" s="42"/>
      <c r="CCY381" s="42"/>
      <c r="CCZ381" s="42"/>
      <c r="CDA381" s="42"/>
      <c r="CDB381" s="42"/>
      <c r="CDC381" s="42"/>
      <c r="CDD381" s="42"/>
      <c r="CDE381" s="42"/>
      <c r="CDF381" s="42"/>
      <c r="CDG381" s="42"/>
      <c r="CDH381" s="42"/>
      <c r="CDI381" s="42"/>
      <c r="CDJ381" s="42"/>
      <c r="CDK381" s="42"/>
      <c r="CDL381" s="42"/>
      <c r="CDM381" s="42"/>
      <c r="CDN381" s="42"/>
      <c r="CDO381" s="42"/>
      <c r="CDP381" s="42"/>
      <c r="CDQ381" s="42"/>
      <c r="CDR381" s="42"/>
      <c r="CDS381" s="42"/>
      <c r="CDT381" s="42"/>
      <c r="CDU381" s="42"/>
      <c r="CDV381" s="42"/>
      <c r="CDW381" s="42"/>
      <c r="CDX381" s="42"/>
      <c r="CDY381" s="42"/>
      <c r="CDZ381" s="42"/>
      <c r="CEA381" s="42"/>
      <c r="CEB381" s="42"/>
      <c r="CEC381" s="42"/>
      <c r="CED381" s="42"/>
      <c r="CEE381" s="42"/>
      <c r="CEF381" s="42"/>
      <c r="CEG381" s="42"/>
      <c r="CEH381" s="42"/>
      <c r="CEI381" s="42"/>
      <c r="CEJ381" s="42"/>
      <c r="CEK381" s="42"/>
      <c r="CEL381" s="42"/>
      <c r="CEM381" s="42"/>
      <c r="CEN381" s="42"/>
      <c r="CEO381" s="42"/>
      <c r="CEP381" s="42"/>
      <c r="CEQ381" s="42"/>
      <c r="CER381" s="42"/>
      <c r="CES381" s="42"/>
      <c r="CET381" s="42"/>
      <c r="CEU381" s="42"/>
      <c r="CEV381" s="42"/>
      <c r="CEW381" s="42"/>
      <c r="CEX381" s="42"/>
      <c r="CEY381" s="42"/>
      <c r="CEZ381" s="42"/>
      <c r="CFA381" s="42"/>
      <c r="CFB381" s="42"/>
      <c r="CFC381" s="42"/>
      <c r="CFD381" s="42"/>
      <c r="CFE381" s="42"/>
      <c r="CFF381" s="42"/>
      <c r="CFG381" s="42"/>
      <c r="CFH381" s="42"/>
      <c r="CFI381" s="42"/>
      <c r="CFJ381" s="42"/>
      <c r="CFK381" s="42"/>
      <c r="CFL381" s="42"/>
      <c r="CFM381" s="42"/>
      <c r="CFN381" s="42"/>
      <c r="CFO381" s="42"/>
      <c r="CFP381" s="42"/>
      <c r="CFQ381" s="42"/>
      <c r="CFR381" s="42"/>
      <c r="CFS381" s="42"/>
      <c r="CFT381" s="42"/>
      <c r="CFU381" s="42"/>
      <c r="CFV381" s="42"/>
      <c r="CFW381" s="42"/>
      <c r="CFX381" s="42"/>
      <c r="CFY381" s="42"/>
      <c r="CFZ381" s="42"/>
      <c r="CGA381" s="42"/>
      <c r="CGB381" s="42"/>
      <c r="CGC381" s="42"/>
      <c r="CGD381" s="42"/>
      <c r="CGE381" s="42"/>
      <c r="CGF381" s="42"/>
      <c r="CGG381" s="42"/>
      <c r="CGH381" s="42"/>
      <c r="CGI381" s="42"/>
      <c r="CGJ381" s="42"/>
      <c r="CGK381" s="42"/>
      <c r="CGL381" s="42"/>
      <c r="CGM381" s="42"/>
      <c r="CGN381" s="42"/>
      <c r="CGO381" s="42"/>
      <c r="CGP381" s="42"/>
      <c r="CGQ381" s="42"/>
      <c r="CGR381" s="42"/>
      <c r="CGS381" s="42"/>
      <c r="CGT381" s="42"/>
      <c r="CGU381" s="42"/>
      <c r="CGV381" s="42"/>
      <c r="CGW381" s="42"/>
      <c r="CGX381" s="42"/>
      <c r="CGY381" s="42"/>
      <c r="CGZ381" s="42"/>
      <c r="CHA381" s="42"/>
      <c r="CHB381" s="42"/>
      <c r="CHC381" s="42"/>
      <c r="CHD381" s="42"/>
      <c r="CHE381" s="42"/>
      <c r="CHF381" s="42"/>
      <c r="CHG381" s="42"/>
      <c r="CHH381" s="42"/>
      <c r="CHI381" s="42"/>
      <c r="CHJ381" s="42"/>
      <c r="CHK381" s="42"/>
      <c r="CHL381" s="42"/>
      <c r="CHM381" s="42"/>
      <c r="CHN381" s="42"/>
      <c r="CHO381" s="42"/>
      <c r="CHP381" s="42"/>
      <c r="CHQ381" s="42"/>
      <c r="CHR381" s="42"/>
      <c r="CHS381" s="42"/>
      <c r="CHT381" s="42"/>
      <c r="CHU381" s="42"/>
      <c r="CHV381" s="42"/>
      <c r="CHW381" s="42"/>
      <c r="CHX381" s="42"/>
      <c r="CHY381" s="42"/>
      <c r="CHZ381" s="42"/>
      <c r="CIA381" s="42"/>
      <c r="CIB381" s="42"/>
      <c r="CIC381" s="42"/>
      <c r="CID381" s="42"/>
      <c r="CIE381" s="42"/>
      <c r="CIF381" s="42"/>
      <c r="CIG381" s="42"/>
      <c r="CIH381" s="42"/>
      <c r="CII381" s="42"/>
      <c r="CIJ381" s="42"/>
      <c r="CIK381" s="42"/>
      <c r="CIL381" s="42"/>
      <c r="CIM381" s="42"/>
      <c r="CIN381" s="42"/>
      <c r="CIO381" s="42"/>
      <c r="CIP381" s="42"/>
      <c r="CIQ381" s="42"/>
      <c r="CIR381" s="42"/>
      <c r="CIS381" s="42"/>
      <c r="CIT381" s="42"/>
      <c r="CIU381" s="42"/>
      <c r="CIV381" s="42"/>
      <c r="CIW381" s="42"/>
      <c r="CIX381" s="42"/>
      <c r="CIY381" s="42"/>
      <c r="CIZ381" s="42"/>
      <c r="CJA381" s="42"/>
      <c r="CJB381" s="42"/>
      <c r="CJC381" s="42"/>
      <c r="CJD381" s="42"/>
      <c r="CJE381" s="42"/>
      <c r="CJF381" s="42"/>
      <c r="CJG381" s="42"/>
      <c r="CJH381" s="42"/>
      <c r="CJI381" s="42"/>
      <c r="CJJ381" s="42"/>
      <c r="CJK381" s="42"/>
      <c r="CJL381" s="42"/>
      <c r="CJM381" s="42"/>
      <c r="CJN381" s="42"/>
      <c r="CJO381" s="42"/>
      <c r="CJP381" s="42"/>
      <c r="CJQ381" s="42"/>
      <c r="CJR381" s="42"/>
      <c r="CJS381" s="42"/>
      <c r="CJT381" s="42"/>
      <c r="CJU381" s="42"/>
      <c r="CJV381" s="42"/>
      <c r="CJW381" s="42"/>
      <c r="CJX381" s="42"/>
      <c r="CJY381" s="42"/>
      <c r="CJZ381" s="42"/>
      <c r="CKA381" s="42"/>
      <c r="CKB381" s="42"/>
      <c r="CKC381" s="42"/>
      <c r="CKD381" s="42"/>
      <c r="CKE381" s="42"/>
      <c r="CKF381" s="42"/>
      <c r="CKG381" s="42"/>
      <c r="CKH381" s="42"/>
      <c r="CKI381" s="42"/>
      <c r="CKJ381" s="42"/>
      <c r="CKK381" s="42"/>
      <c r="CKL381" s="42"/>
      <c r="CKM381" s="42"/>
      <c r="CKN381" s="42"/>
      <c r="CKO381" s="42"/>
      <c r="CKP381" s="42"/>
      <c r="CKQ381" s="42"/>
      <c r="CKR381" s="42"/>
      <c r="CKS381" s="42"/>
      <c r="CKT381" s="42"/>
      <c r="CKU381" s="42"/>
      <c r="CKV381" s="42"/>
      <c r="CKW381" s="42"/>
      <c r="CKX381" s="42"/>
      <c r="CKY381" s="42"/>
      <c r="CKZ381" s="42"/>
      <c r="CLA381" s="42"/>
      <c r="CLB381" s="42"/>
      <c r="CLC381" s="42"/>
      <c r="CLD381" s="42"/>
      <c r="CLE381" s="42"/>
      <c r="CLF381" s="42"/>
      <c r="CLG381" s="42"/>
      <c r="CLH381" s="42"/>
      <c r="CLI381" s="42"/>
      <c r="CLJ381" s="42"/>
      <c r="CLK381" s="42"/>
      <c r="CLL381" s="42"/>
      <c r="CLM381" s="42"/>
      <c r="CLN381" s="42"/>
      <c r="CLO381" s="42"/>
      <c r="CLP381" s="42"/>
      <c r="CLQ381" s="42"/>
      <c r="CLR381" s="42"/>
      <c r="CLS381" s="42"/>
      <c r="CLT381" s="42"/>
      <c r="CLU381" s="42"/>
      <c r="CLV381" s="42"/>
      <c r="CLW381" s="42"/>
      <c r="CLX381" s="42"/>
      <c r="CLY381" s="42"/>
      <c r="CLZ381" s="42"/>
      <c r="CMA381" s="42"/>
      <c r="CMB381" s="42"/>
      <c r="CMC381" s="42"/>
      <c r="CMD381" s="42"/>
      <c r="CME381" s="42"/>
      <c r="CMF381" s="42"/>
      <c r="CMG381" s="42"/>
      <c r="CMH381" s="42"/>
      <c r="CMI381" s="42"/>
      <c r="CMJ381" s="42"/>
      <c r="CMK381" s="42"/>
      <c r="CML381" s="42"/>
      <c r="CMM381" s="42"/>
      <c r="CMN381" s="42"/>
      <c r="CMO381" s="42"/>
      <c r="CMP381" s="42"/>
      <c r="CMQ381" s="42"/>
      <c r="CMR381" s="42"/>
      <c r="CMS381" s="42"/>
      <c r="CMT381" s="42"/>
      <c r="CMU381" s="42"/>
      <c r="CMV381" s="42"/>
      <c r="CMW381" s="42"/>
      <c r="CMX381" s="42"/>
      <c r="CMY381" s="42"/>
      <c r="CMZ381" s="42"/>
      <c r="CNA381" s="42"/>
      <c r="CNB381" s="42"/>
      <c r="CNC381" s="42"/>
      <c r="CND381" s="42"/>
      <c r="CNE381" s="42"/>
      <c r="CNF381" s="42"/>
      <c r="CNG381" s="42"/>
      <c r="CNH381" s="42"/>
      <c r="CNI381" s="42"/>
      <c r="CNJ381" s="42"/>
      <c r="CNK381" s="42"/>
      <c r="CNL381" s="42"/>
      <c r="CNM381" s="42"/>
      <c r="CNN381" s="42"/>
      <c r="CNO381" s="42"/>
      <c r="CNP381" s="42"/>
      <c r="CNQ381" s="42"/>
      <c r="CNR381" s="42"/>
      <c r="CNS381" s="42"/>
      <c r="CNT381" s="42"/>
      <c r="CNU381" s="42"/>
      <c r="CNV381" s="42"/>
      <c r="CNW381" s="42"/>
      <c r="CNX381" s="42"/>
      <c r="CNY381" s="42"/>
      <c r="CNZ381" s="42"/>
      <c r="COA381" s="42"/>
      <c r="COB381" s="42"/>
      <c r="COC381" s="42"/>
      <c r="COD381" s="42"/>
      <c r="COE381" s="42"/>
      <c r="COF381" s="42"/>
      <c r="COG381" s="42"/>
      <c r="COH381" s="42"/>
      <c r="COI381" s="42"/>
      <c r="COJ381" s="42"/>
      <c r="COK381" s="42"/>
      <c r="COL381" s="42"/>
      <c r="COM381" s="42"/>
      <c r="CON381" s="42"/>
      <c r="COO381" s="42"/>
      <c r="COP381" s="42"/>
      <c r="COQ381" s="42"/>
      <c r="COR381" s="42"/>
      <c r="COS381" s="42"/>
      <c r="COT381" s="42"/>
      <c r="COU381" s="42"/>
      <c r="COV381" s="42"/>
      <c r="COW381" s="42"/>
      <c r="COX381" s="42"/>
      <c r="COY381" s="42"/>
      <c r="COZ381" s="42"/>
      <c r="CPA381" s="42"/>
      <c r="CPB381" s="42"/>
      <c r="CPC381" s="42"/>
      <c r="CPD381" s="42"/>
      <c r="CPE381" s="42"/>
      <c r="CPF381" s="42"/>
      <c r="CPG381" s="42"/>
      <c r="CPH381" s="42"/>
      <c r="CPI381" s="42"/>
      <c r="CPJ381" s="42"/>
      <c r="CPK381" s="42"/>
      <c r="CPL381" s="42"/>
      <c r="CPM381" s="42"/>
      <c r="CPN381" s="42"/>
      <c r="CPO381" s="42"/>
      <c r="CPP381" s="42"/>
      <c r="CPQ381" s="42"/>
      <c r="CPR381" s="42"/>
      <c r="CPS381" s="42"/>
      <c r="CPT381" s="42"/>
      <c r="CPU381" s="42"/>
      <c r="CPV381" s="42"/>
      <c r="CPW381" s="42"/>
      <c r="CPX381" s="42"/>
      <c r="CPY381" s="42"/>
      <c r="CPZ381" s="42"/>
      <c r="CQA381" s="42"/>
      <c r="CQB381" s="42"/>
      <c r="CQC381" s="42"/>
      <c r="CQD381" s="42"/>
      <c r="CQE381" s="42"/>
      <c r="CQF381" s="42"/>
      <c r="CQG381" s="42"/>
      <c r="CQH381" s="42"/>
      <c r="CQI381" s="42"/>
      <c r="CQJ381" s="42"/>
      <c r="CQK381" s="42"/>
      <c r="CQL381" s="42"/>
      <c r="CQM381" s="42"/>
      <c r="CQN381" s="42"/>
      <c r="CQO381" s="42"/>
      <c r="CQP381" s="42"/>
      <c r="CQQ381" s="42"/>
      <c r="CQR381" s="42"/>
      <c r="CQS381" s="42"/>
      <c r="CQT381" s="42"/>
      <c r="CQU381" s="42"/>
      <c r="CQV381" s="42"/>
      <c r="CQW381" s="42"/>
      <c r="CQX381" s="42"/>
      <c r="CQY381" s="42"/>
      <c r="CQZ381" s="42"/>
      <c r="CRA381" s="42"/>
      <c r="CRB381" s="42"/>
      <c r="CRC381" s="42"/>
      <c r="CRD381" s="42"/>
      <c r="CRE381" s="42"/>
      <c r="CRF381" s="42"/>
      <c r="CRG381" s="42"/>
      <c r="CRH381" s="42"/>
      <c r="CRI381" s="42"/>
      <c r="CRJ381" s="42"/>
      <c r="CRK381" s="42"/>
      <c r="CRL381" s="42"/>
      <c r="CRM381" s="42"/>
      <c r="CRN381" s="42"/>
      <c r="CRO381" s="42"/>
      <c r="CRP381" s="42"/>
      <c r="CRQ381" s="42"/>
      <c r="CRR381" s="42"/>
      <c r="CRS381" s="42"/>
      <c r="CRT381" s="42"/>
      <c r="CRU381" s="42"/>
      <c r="CRV381" s="42"/>
      <c r="CRW381" s="42"/>
      <c r="CRX381" s="42"/>
      <c r="CRY381" s="42"/>
      <c r="CRZ381" s="42"/>
      <c r="CSA381" s="42"/>
      <c r="CSB381" s="42"/>
      <c r="CSC381" s="42"/>
      <c r="CSD381" s="42"/>
      <c r="CSE381" s="42"/>
      <c r="CSF381" s="42"/>
      <c r="CSG381" s="42"/>
      <c r="CSH381" s="42"/>
      <c r="CSI381" s="42"/>
      <c r="CSJ381" s="42"/>
      <c r="CSK381" s="42"/>
      <c r="CSL381" s="42"/>
      <c r="CSM381" s="42"/>
      <c r="CSN381" s="42"/>
      <c r="CSO381" s="42"/>
      <c r="CSP381" s="42"/>
      <c r="CSQ381" s="42"/>
      <c r="CSR381" s="42"/>
      <c r="CSS381" s="42"/>
      <c r="CST381" s="42"/>
      <c r="CSU381" s="42"/>
      <c r="CSV381" s="42"/>
      <c r="CSW381" s="42"/>
      <c r="CSX381" s="42"/>
      <c r="CSY381" s="42"/>
      <c r="CSZ381" s="42"/>
      <c r="CTA381" s="42"/>
      <c r="CTB381" s="42"/>
      <c r="CTC381" s="42"/>
      <c r="CTD381" s="42"/>
      <c r="CTE381" s="42"/>
      <c r="CTF381" s="42"/>
      <c r="CTG381" s="42"/>
      <c r="CTH381" s="42"/>
      <c r="CTI381" s="42"/>
      <c r="CTJ381" s="42"/>
      <c r="CTK381" s="42"/>
      <c r="CTL381" s="42"/>
      <c r="CTM381" s="42"/>
      <c r="CTN381" s="42"/>
      <c r="CTO381" s="42"/>
      <c r="CTP381" s="42"/>
      <c r="CTQ381" s="42"/>
      <c r="CTR381" s="42"/>
      <c r="CTS381" s="42"/>
      <c r="CTT381" s="42"/>
      <c r="CTU381" s="42"/>
      <c r="CTV381" s="42"/>
      <c r="CTW381" s="42"/>
      <c r="CTX381" s="42"/>
      <c r="CTY381" s="42"/>
      <c r="CTZ381" s="42"/>
      <c r="CUA381" s="42"/>
      <c r="CUB381" s="42"/>
      <c r="CUC381" s="42"/>
      <c r="CUD381" s="42"/>
      <c r="CUE381" s="42"/>
      <c r="CUF381" s="42"/>
      <c r="CUG381" s="42"/>
      <c r="CUH381" s="42"/>
      <c r="CUI381" s="42"/>
      <c r="CUJ381" s="42"/>
      <c r="CUK381" s="42"/>
      <c r="CUL381" s="42"/>
      <c r="CUM381" s="42"/>
      <c r="CUN381" s="42"/>
      <c r="CUO381" s="42"/>
      <c r="CUP381" s="42"/>
      <c r="CUQ381" s="42"/>
      <c r="CUR381" s="42"/>
      <c r="CUS381" s="42"/>
      <c r="CUT381" s="42"/>
      <c r="CUU381" s="42"/>
      <c r="CUV381" s="42"/>
      <c r="CUW381" s="42"/>
      <c r="CUX381" s="42"/>
      <c r="CUY381" s="42"/>
      <c r="CUZ381" s="42"/>
      <c r="CVA381" s="42"/>
      <c r="CVB381" s="42"/>
      <c r="CVC381" s="42"/>
      <c r="CVD381" s="42"/>
      <c r="CVE381" s="42"/>
      <c r="CVF381" s="42"/>
      <c r="CVG381" s="42"/>
      <c r="CVH381" s="42"/>
      <c r="CVI381" s="42"/>
      <c r="CVJ381" s="42"/>
      <c r="CVK381" s="42"/>
      <c r="CVL381" s="42"/>
      <c r="CVM381" s="42"/>
      <c r="CVN381" s="42"/>
      <c r="CVO381" s="42"/>
      <c r="CVP381" s="42"/>
      <c r="CVQ381" s="42"/>
      <c r="CVR381" s="42"/>
      <c r="CVS381" s="42"/>
      <c r="CVT381" s="42"/>
      <c r="CVU381" s="42"/>
      <c r="CVV381" s="42"/>
      <c r="CVW381" s="42"/>
      <c r="CVX381" s="42"/>
      <c r="CVY381" s="42"/>
      <c r="CVZ381" s="42"/>
      <c r="CWA381" s="42"/>
      <c r="CWB381" s="42"/>
      <c r="CWC381" s="42"/>
      <c r="CWD381" s="42"/>
      <c r="CWE381" s="42"/>
      <c r="CWF381" s="42"/>
      <c r="CWG381" s="42"/>
      <c r="CWH381" s="42"/>
      <c r="CWI381" s="42"/>
      <c r="CWJ381" s="42"/>
      <c r="CWK381" s="42"/>
      <c r="CWL381" s="42"/>
      <c r="CWM381" s="42"/>
      <c r="CWN381" s="42"/>
      <c r="CWO381" s="42"/>
      <c r="CWP381" s="42"/>
      <c r="CWQ381" s="42"/>
      <c r="CWR381" s="42"/>
      <c r="CWS381" s="42"/>
      <c r="CWT381" s="42"/>
      <c r="CWU381" s="42"/>
      <c r="CWV381" s="42"/>
      <c r="CWW381" s="42"/>
      <c r="CWX381" s="42"/>
      <c r="CWY381" s="42"/>
      <c r="CWZ381" s="42"/>
      <c r="CXA381" s="42"/>
      <c r="CXB381" s="42"/>
      <c r="CXC381" s="42"/>
      <c r="CXD381" s="42"/>
      <c r="CXE381" s="42"/>
      <c r="CXF381" s="42"/>
      <c r="CXG381" s="42"/>
      <c r="CXH381" s="42"/>
      <c r="CXI381" s="42"/>
      <c r="CXJ381" s="42"/>
      <c r="CXK381" s="42"/>
      <c r="CXL381" s="42"/>
      <c r="CXM381" s="42"/>
      <c r="CXN381" s="42"/>
      <c r="CXO381" s="42"/>
      <c r="CXP381" s="42"/>
      <c r="CXQ381" s="42"/>
      <c r="CXR381" s="42"/>
      <c r="CXS381" s="42"/>
      <c r="CXT381" s="42"/>
      <c r="CXU381" s="42"/>
      <c r="CXV381" s="42"/>
      <c r="CXW381" s="42"/>
      <c r="CXX381" s="42"/>
      <c r="CXY381" s="42"/>
      <c r="CXZ381" s="42"/>
      <c r="CYA381" s="42"/>
      <c r="CYB381" s="42"/>
      <c r="CYC381" s="42"/>
      <c r="CYD381" s="42"/>
      <c r="CYE381" s="42"/>
      <c r="CYF381" s="42"/>
      <c r="CYG381" s="42"/>
      <c r="CYH381" s="42"/>
      <c r="CYI381" s="42"/>
      <c r="CYJ381" s="42"/>
      <c r="CYK381" s="42"/>
      <c r="CYL381" s="42"/>
      <c r="CYM381" s="42"/>
      <c r="CYN381" s="42"/>
      <c r="CYO381" s="42"/>
      <c r="CYP381" s="42"/>
      <c r="CYQ381" s="42"/>
      <c r="CYR381" s="42"/>
      <c r="CYS381" s="42"/>
      <c r="CYT381" s="42"/>
      <c r="CYU381" s="42"/>
      <c r="CYV381" s="42"/>
      <c r="CYW381" s="42"/>
      <c r="CYX381" s="42"/>
      <c r="CYY381" s="42"/>
      <c r="CYZ381" s="42"/>
      <c r="CZA381" s="42"/>
      <c r="CZB381" s="42"/>
      <c r="CZC381" s="42"/>
      <c r="CZD381" s="42"/>
      <c r="CZE381" s="42"/>
      <c r="CZF381" s="42"/>
      <c r="CZG381" s="42"/>
      <c r="CZH381" s="42"/>
      <c r="CZI381" s="42"/>
      <c r="CZJ381" s="42"/>
      <c r="CZK381" s="42"/>
      <c r="CZL381" s="42"/>
      <c r="CZM381" s="42"/>
      <c r="CZN381" s="42"/>
      <c r="CZO381" s="42"/>
      <c r="CZP381" s="42"/>
      <c r="CZQ381" s="42"/>
      <c r="CZR381" s="42"/>
      <c r="CZS381" s="42"/>
      <c r="CZT381" s="42"/>
      <c r="CZU381" s="42"/>
      <c r="CZV381" s="42"/>
      <c r="CZW381" s="42"/>
      <c r="CZX381" s="42"/>
      <c r="CZY381" s="42"/>
      <c r="CZZ381" s="42"/>
      <c r="DAA381" s="42"/>
      <c r="DAB381" s="42"/>
      <c r="DAC381" s="42"/>
      <c r="DAD381" s="42"/>
      <c r="DAE381" s="42"/>
      <c r="DAF381" s="42"/>
      <c r="DAG381" s="42"/>
      <c r="DAH381" s="42"/>
      <c r="DAI381" s="42"/>
      <c r="DAJ381" s="42"/>
      <c r="DAK381" s="42"/>
      <c r="DAL381" s="42"/>
      <c r="DAM381" s="42"/>
      <c r="DAN381" s="42"/>
      <c r="DAO381" s="42"/>
      <c r="DAP381" s="42"/>
      <c r="DAQ381" s="42"/>
      <c r="DAR381" s="42"/>
      <c r="DAS381" s="42"/>
      <c r="DAT381" s="42"/>
      <c r="DAU381" s="42"/>
      <c r="DAV381" s="42"/>
      <c r="DAW381" s="42"/>
      <c r="DAX381" s="42"/>
      <c r="DAY381" s="42"/>
      <c r="DAZ381" s="42"/>
      <c r="DBA381" s="42"/>
      <c r="DBB381" s="42"/>
      <c r="DBC381" s="42"/>
      <c r="DBD381" s="42"/>
      <c r="DBE381" s="42"/>
      <c r="DBF381" s="42"/>
      <c r="DBG381" s="42"/>
      <c r="DBH381" s="42"/>
      <c r="DBI381" s="42"/>
      <c r="DBJ381" s="42"/>
      <c r="DBK381" s="42"/>
      <c r="DBL381" s="42"/>
      <c r="DBM381" s="42"/>
      <c r="DBN381" s="42"/>
      <c r="DBO381" s="42"/>
      <c r="DBP381" s="42"/>
      <c r="DBQ381" s="42"/>
      <c r="DBR381" s="42"/>
      <c r="DBS381" s="42"/>
      <c r="DBT381" s="42"/>
      <c r="DBU381" s="42"/>
      <c r="DBV381" s="42"/>
      <c r="DBW381" s="42"/>
      <c r="DBX381" s="42"/>
      <c r="DBY381" s="42"/>
      <c r="DBZ381" s="42"/>
      <c r="DCA381" s="42"/>
      <c r="DCB381" s="42"/>
      <c r="DCC381" s="42"/>
      <c r="DCD381" s="42"/>
      <c r="DCE381" s="42"/>
      <c r="DCF381" s="42"/>
      <c r="DCG381" s="42"/>
      <c r="DCH381" s="42"/>
      <c r="DCI381" s="42"/>
      <c r="DCJ381" s="42"/>
      <c r="DCK381" s="42"/>
      <c r="DCL381" s="42"/>
      <c r="DCM381" s="42"/>
      <c r="DCN381" s="42"/>
      <c r="DCO381" s="42"/>
      <c r="DCP381" s="42"/>
      <c r="DCQ381" s="42"/>
      <c r="DCR381" s="42"/>
      <c r="DCS381" s="42"/>
      <c r="DCT381" s="42"/>
      <c r="DCU381" s="42"/>
      <c r="DCV381" s="42"/>
      <c r="DCW381" s="42"/>
      <c r="DCX381" s="42"/>
      <c r="DCY381" s="42"/>
      <c r="DCZ381" s="42"/>
      <c r="DDA381" s="42"/>
      <c r="DDB381" s="42"/>
      <c r="DDC381" s="42"/>
      <c r="DDD381" s="42"/>
      <c r="DDE381" s="42"/>
      <c r="DDF381" s="42"/>
      <c r="DDG381" s="42"/>
      <c r="DDH381" s="42"/>
      <c r="DDI381" s="42"/>
      <c r="DDJ381" s="42"/>
      <c r="DDK381" s="42"/>
      <c r="DDL381" s="42"/>
      <c r="DDM381" s="42"/>
      <c r="DDN381" s="42"/>
      <c r="DDO381" s="42"/>
      <c r="DDP381" s="42"/>
      <c r="DDQ381" s="42"/>
      <c r="DDR381" s="42"/>
      <c r="DDS381" s="42"/>
      <c r="DDT381" s="42"/>
      <c r="DDU381" s="42"/>
      <c r="DDV381" s="42"/>
      <c r="DDW381" s="42"/>
      <c r="DDX381" s="42"/>
      <c r="DDY381" s="42"/>
      <c r="DDZ381" s="42"/>
      <c r="DEA381" s="42"/>
      <c r="DEB381" s="42"/>
      <c r="DEC381" s="42"/>
      <c r="DED381" s="42"/>
      <c r="DEE381" s="42"/>
      <c r="DEF381" s="42"/>
      <c r="DEG381" s="42"/>
      <c r="DEH381" s="42"/>
      <c r="DEI381" s="42"/>
      <c r="DEJ381" s="42"/>
      <c r="DEK381" s="42"/>
      <c r="DEL381" s="42"/>
      <c r="DEM381" s="42"/>
      <c r="DEN381" s="42"/>
      <c r="DEO381" s="42"/>
      <c r="DEP381" s="42"/>
      <c r="DEQ381" s="42"/>
      <c r="DER381" s="42"/>
      <c r="DES381" s="42"/>
      <c r="DET381" s="42"/>
      <c r="DEU381" s="42"/>
      <c r="DEV381" s="42"/>
      <c r="DEW381" s="42"/>
      <c r="DEX381" s="42"/>
      <c r="DEY381" s="42"/>
      <c r="DEZ381" s="42"/>
      <c r="DFA381" s="42"/>
      <c r="DFB381" s="42"/>
      <c r="DFC381" s="42"/>
      <c r="DFD381" s="42"/>
      <c r="DFE381" s="42"/>
      <c r="DFF381" s="42"/>
      <c r="DFG381" s="42"/>
      <c r="DFH381" s="42"/>
      <c r="DFI381" s="42"/>
      <c r="DFJ381" s="42"/>
      <c r="DFK381" s="42"/>
      <c r="DFL381" s="42"/>
      <c r="DFM381" s="42"/>
      <c r="DFN381" s="42"/>
      <c r="DFO381" s="42"/>
      <c r="DFP381" s="42"/>
      <c r="DFQ381" s="42"/>
      <c r="DFR381" s="42"/>
      <c r="DFS381" s="42"/>
      <c r="DFT381" s="42"/>
      <c r="DFU381" s="42"/>
      <c r="DFV381" s="42"/>
      <c r="DFW381" s="42"/>
      <c r="DFX381" s="42"/>
      <c r="DFY381" s="42"/>
      <c r="DFZ381" s="42"/>
      <c r="DGA381" s="42"/>
      <c r="DGB381" s="42"/>
      <c r="DGC381" s="42"/>
      <c r="DGD381" s="42"/>
      <c r="DGE381" s="42"/>
      <c r="DGF381" s="42"/>
      <c r="DGG381" s="42"/>
      <c r="DGH381" s="42"/>
      <c r="DGI381" s="42"/>
      <c r="DGJ381" s="42"/>
      <c r="DGK381" s="42"/>
      <c r="DGL381" s="42"/>
      <c r="DGM381" s="42"/>
      <c r="DGN381" s="42"/>
      <c r="DGO381" s="42"/>
      <c r="DGP381" s="42"/>
      <c r="DGQ381" s="42"/>
      <c r="DGR381" s="42"/>
      <c r="DGS381" s="42"/>
      <c r="DGT381" s="42"/>
      <c r="DGU381" s="42"/>
      <c r="DGV381" s="42"/>
      <c r="DGW381" s="42"/>
      <c r="DGX381" s="42"/>
      <c r="DGY381" s="42"/>
      <c r="DGZ381" s="42"/>
      <c r="DHA381" s="42"/>
      <c r="DHB381" s="42"/>
      <c r="DHC381" s="42"/>
      <c r="DHD381" s="42"/>
      <c r="DHE381" s="42"/>
      <c r="DHF381" s="42"/>
      <c r="DHG381" s="42"/>
      <c r="DHH381" s="42"/>
      <c r="DHI381" s="42"/>
      <c r="DHJ381" s="42"/>
      <c r="DHK381" s="42"/>
      <c r="DHL381" s="42"/>
      <c r="DHM381" s="42"/>
      <c r="DHN381" s="42"/>
      <c r="DHO381" s="42"/>
      <c r="DHP381" s="42"/>
      <c r="DHQ381" s="42"/>
      <c r="DHR381" s="42"/>
      <c r="DHS381" s="42"/>
      <c r="DHT381" s="42"/>
      <c r="DHU381" s="42"/>
      <c r="DHV381" s="42"/>
      <c r="DHW381" s="42"/>
      <c r="DHX381" s="42"/>
      <c r="DHY381" s="42"/>
      <c r="DHZ381" s="42"/>
      <c r="DIA381" s="42"/>
      <c r="DIB381" s="42"/>
      <c r="DIC381" s="42"/>
      <c r="DID381" s="42"/>
      <c r="DIE381" s="42"/>
      <c r="DIF381" s="42"/>
      <c r="DIG381" s="42"/>
      <c r="DIH381" s="42"/>
      <c r="DII381" s="42"/>
      <c r="DIJ381" s="42"/>
      <c r="DIK381" s="42"/>
      <c r="DIL381" s="42"/>
      <c r="DIM381" s="42"/>
      <c r="DIN381" s="42"/>
      <c r="DIO381" s="42"/>
      <c r="DIP381" s="42"/>
      <c r="DIQ381" s="42"/>
      <c r="DIR381" s="42"/>
      <c r="DIS381" s="42"/>
      <c r="DIT381" s="42"/>
      <c r="DIU381" s="42"/>
      <c r="DIV381" s="42"/>
      <c r="DIW381" s="42"/>
      <c r="DIX381" s="42"/>
      <c r="DIY381" s="42"/>
      <c r="DIZ381" s="42"/>
      <c r="DJA381" s="42"/>
      <c r="DJB381" s="42"/>
      <c r="DJC381" s="42"/>
      <c r="DJD381" s="42"/>
      <c r="DJE381" s="42"/>
      <c r="DJF381" s="42"/>
      <c r="DJG381" s="42"/>
      <c r="DJH381" s="42"/>
      <c r="DJI381" s="42"/>
      <c r="DJJ381" s="42"/>
      <c r="DJK381" s="42"/>
      <c r="DJL381" s="42"/>
      <c r="DJM381" s="42"/>
      <c r="DJN381" s="42"/>
      <c r="DJO381" s="42"/>
      <c r="DJP381" s="42"/>
      <c r="DJQ381" s="42"/>
      <c r="DJR381" s="42"/>
      <c r="DJS381" s="42"/>
      <c r="DJT381" s="42"/>
      <c r="DJU381" s="42"/>
      <c r="DJV381" s="42"/>
      <c r="DJW381" s="42"/>
      <c r="DJX381" s="42"/>
      <c r="DJY381" s="42"/>
      <c r="DJZ381" s="42"/>
      <c r="DKA381" s="42"/>
      <c r="DKB381" s="42"/>
      <c r="DKC381" s="42"/>
      <c r="DKD381" s="42"/>
      <c r="DKE381" s="42"/>
      <c r="DKF381" s="42"/>
      <c r="DKG381" s="42"/>
      <c r="DKH381" s="42"/>
      <c r="DKI381" s="42"/>
      <c r="DKJ381" s="42"/>
      <c r="DKK381" s="42"/>
      <c r="DKL381" s="42"/>
      <c r="DKM381" s="42"/>
      <c r="DKN381" s="42"/>
      <c r="DKO381" s="42"/>
      <c r="DKP381" s="42"/>
      <c r="DKQ381" s="42"/>
      <c r="DKR381" s="42"/>
      <c r="DKS381" s="42"/>
      <c r="DKT381" s="42"/>
      <c r="DKU381" s="42"/>
      <c r="DKV381" s="42"/>
      <c r="DKW381" s="42"/>
      <c r="DKX381" s="42"/>
      <c r="DKY381" s="42"/>
      <c r="DKZ381" s="42"/>
      <c r="DLA381" s="42"/>
      <c r="DLB381" s="42"/>
      <c r="DLC381" s="42"/>
      <c r="DLD381" s="42"/>
      <c r="DLE381" s="42"/>
      <c r="DLF381" s="42"/>
      <c r="DLG381" s="42"/>
      <c r="DLH381" s="42"/>
      <c r="DLI381" s="42"/>
      <c r="DLJ381" s="42"/>
      <c r="DLK381" s="42"/>
      <c r="DLL381" s="42"/>
      <c r="DLM381" s="42"/>
      <c r="DLN381" s="42"/>
      <c r="DLO381" s="42"/>
      <c r="DLP381" s="42"/>
      <c r="DLQ381" s="42"/>
      <c r="DLR381" s="42"/>
      <c r="DLS381" s="42"/>
      <c r="DLT381" s="42"/>
      <c r="DLU381" s="42"/>
      <c r="DLV381" s="42"/>
      <c r="DLW381" s="42"/>
      <c r="DLX381" s="42"/>
      <c r="DLY381" s="42"/>
      <c r="DLZ381" s="42"/>
      <c r="DMA381" s="42"/>
      <c r="DMB381" s="42"/>
      <c r="DMC381" s="42"/>
      <c r="DMD381" s="42"/>
      <c r="DME381" s="42"/>
      <c r="DMF381" s="42"/>
      <c r="DMG381" s="42"/>
      <c r="DMH381" s="42"/>
      <c r="DMI381" s="42"/>
      <c r="DMJ381" s="42"/>
      <c r="DMK381" s="42"/>
      <c r="DML381" s="42"/>
      <c r="DMM381" s="42"/>
      <c r="DMN381" s="42"/>
      <c r="DMO381" s="42"/>
      <c r="DMP381" s="42"/>
      <c r="DMQ381" s="42"/>
      <c r="DMR381" s="42"/>
      <c r="DMS381" s="42"/>
      <c r="DMT381" s="42"/>
      <c r="DMU381" s="42"/>
      <c r="DMV381" s="42"/>
      <c r="DMW381" s="42"/>
      <c r="DMX381" s="42"/>
      <c r="DMY381" s="42"/>
      <c r="DMZ381" s="42"/>
      <c r="DNA381" s="42"/>
      <c r="DNB381" s="42"/>
      <c r="DNC381" s="42"/>
      <c r="DND381" s="42"/>
      <c r="DNE381" s="42"/>
      <c r="DNF381" s="42"/>
      <c r="DNG381" s="42"/>
      <c r="DNH381" s="42"/>
      <c r="DNI381" s="42"/>
      <c r="DNJ381" s="42"/>
      <c r="DNK381" s="42"/>
      <c r="DNL381" s="42"/>
      <c r="DNM381" s="42"/>
      <c r="DNN381" s="42"/>
      <c r="DNO381" s="42"/>
      <c r="DNP381" s="42"/>
      <c r="DNQ381" s="42"/>
      <c r="DNR381" s="42"/>
      <c r="DNS381" s="42"/>
      <c r="DNT381" s="42"/>
      <c r="DNU381" s="42"/>
      <c r="DNV381" s="42"/>
      <c r="DNW381" s="42"/>
      <c r="DNX381" s="42"/>
      <c r="DNY381" s="42"/>
      <c r="DNZ381" s="42"/>
      <c r="DOA381" s="42"/>
      <c r="DOB381" s="42"/>
      <c r="DOC381" s="42"/>
      <c r="DOD381" s="42"/>
      <c r="DOE381" s="42"/>
      <c r="DOF381" s="42"/>
      <c r="DOG381" s="42"/>
      <c r="DOH381" s="42"/>
      <c r="DOI381" s="42"/>
      <c r="DOJ381" s="42"/>
      <c r="DOK381" s="42"/>
      <c r="DOL381" s="42"/>
      <c r="DOM381" s="42"/>
      <c r="DON381" s="42"/>
      <c r="DOO381" s="42"/>
      <c r="DOP381" s="42"/>
      <c r="DOQ381" s="42"/>
      <c r="DOR381" s="42"/>
      <c r="DOS381" s="42"/>
      <c r="DOT381" s="42"/>
      <c r="DOU381" s="42"/>
      <c r="DOV381" s="42"/>
      <c r="DOW381" s="42"/>
      <c r="DOX381" s="42"/>
      <c r="DOY381" s="42"/>
      <c r="DOZ381" s="42"/>
      <c r="DPA381" s="42"/>
      <c r="DPB381" s="42"/>
      <c r="DPC381" s="42"/>
      <c r="DPD381" s="42"/>
      <c r="DPE381" s="42"/>
      <c r="DPF381" s="42"/>
      <c r="DPG381" s="42"/>
      <c r="DPH381" s="42"/>
      <c r="DPI381" s="42"/>
      <c r="DPJ381" s="42"/>
      <c r="DPK381" s="42"/>
      <c r="DPL381" s="42"/>
      <c r="DPM381" s="42"/>
      <c r="DPN381" s="42"/>
      <c r="DPO381" s="42"/>
      <c r="DPP381" s="42"/>
      <c r="DPQ381" s="42"/>
      <c r="DPR381" s="42"/>
      <c r="DPS381" s="42"/>
      <c r="DPT381" s="42"/>
      <c r="DPU381" s="42"/>
      <c r="DPV381" s="42"/>
      <c r="DPW381" s="42"/>
      <c r="DPX381" s="42"/>
      <c r="DPY381" s="42"/>
      <c r="DPZ381" s="42"/>
      <c r="DQA381" s="42"/>
      <c r="DQB381" s="42"/>
      <c r="DQC381" s="42"/>
      <c r="DQD381" s="42"/>
      <c r="DQE381" s="42"/>
      <c r="DQF381" s="42"/>
      <c r="DQG381" s="42"/>
      <c r="DQH381" s="42"/>
      <c r="DQI381" s="42"/>
      <c r="DQJ381" s="42"/>
      <c r="DQK381" s="42"/>
      <c r="DQL381" s="42"/>
      <c r="DQM381" s="42"/>
      <c r="DQN381" s="42"/>
      <c r="DQO381" s="42"/>
      <c r="DQP381" s="42"/>
      <c r="DQQ381" s="42"/>
      <c r="DQR381" s="42"/>
      <c r="DQS381" s="42"/>
      <c r="DQT381" s="42"/>
      <c r="DQU381" s="42"/>
      <c r="DQV381" s="42"/>
      <c r="DQW381" s="42"/>
      <c r="DQX381" s="42"/>
      <c r="DQY381" s="42"/>
      <c r="DQZ381" s="42"/>
      <c r="DRA381" s="42"/>
      <c r="DRB381" s="42"/>
      <c r="DRC381" s="42"/>
      <c r="DRD381" s="42"/>
      <c r="DRE381" s="42"/>
      <c r="DRF381" s="42"/>
      <c r="DRG381" s="42"/>
      <c r="DRH381" s="42"/>
      <c r="DRI381" s="42"/>
      <c r="DRJ381" s="42"/>
      <c r="DRK381" s="42"/>
      <c r="DRL381" s="42"/>
      <c r="DRM381" s="42"/>
      <c r="DRN381" s="42"/>
      <c r="DRO381" s="42"/>
      <c r="DRP381" s="42"/>
      <c r="DRQ381" s="42"/>
      <c r="DRR381" s="42"/>
      <c r="DRS381" s="42"/>
      <c r="DRT381" s="42"/>
      <c r="DRU381" s="42"/>
      <c r="DRV381" s="42"/>
      <c r="DRW381" s="42"/>
      <c r="DRX381" s="42"/>
      <c r="DRY381" s="42"/>
      <c r="DRZ381" s="42"/>
      <c r="DSA381" s="42"/>
      <c r="DSB381" s="42"/>
      <c r="DSC381" s="42"/>
      <c r="DSD381" s="42"/>
      <c r="DSE381" s="42"/>
      <c r="DSF381" s="42"/>
      <c r="DSG381" s="42"/>
      <c r="DSH381" s="42"/>
      <c r="DSI381" s="42"/>
      <c r="DSJ381" s="42"/>
      <c r="DSK381" s="42"/>
      <c r="DSL381" s="42"/>
      <c r="DSM381" s="42"/>
      <c r="DSN381" s="42"/>
      <c r="DSO381" s="42"/>
      <c r="DSP381" s="42"/>
      <c r="DSQ381" s="42"/>
      <c r="DSR381" s="42"/>
      <c r="DSS381" s="42"/>
      <c r="DST381" s="42"/>
      <c r="DSU381" s="42"/>
      <c r="DSV381" s="42"/>
      <c r="DSW381" s="42"/>
      <c r="DSX381" s="42"/>
      <c r="DSY381" s="42"/>
      <c r="DSZ381" s="42"/>
      <c r="DTA381" s="42"/>
      <c r="DTB381" s="42"/>
      <c r="DTC381" s="42"/>
      <c r="DTD381" s="42"/>
      <c r="DTE381" s="42"/>
      <c r="DTF381" s="42"/>
      <c r="DTG381" s="42"/>
      <c r="DTH381" s="42"/>
      <c r="DTI381" s="42"/>
      <c r="DTJ381" s="42"/>
      <c r="DTK381" s="42"/>
      <c r="DTL381" s="42"/>
      <c r="DTM381" s="42"/>
      <c r="DTN381" s="42"/>
      <c r="DTO381" s="42"/>
      <c r="DTP381" s="42"/>
      <c r="DTQ381" s="42"/>
      <c r="DTR381" s="42"/>
      <c r="DTS381" s="42"/>
      <c r="DTT381" s="42"/>
      <c r="DTU381" s="42"/>
      <c r="DTV381" s="42"/>
      <c r="DTW381" s="42"/>
      <c r="DTX381" s="42"/>
      <c r="DTY381" s="42"/>
      <c r="DTZ381" s="42"/>
      <c r="DUA381" s="42"/>
      <c r="DUB381" s="42"/>
      <c r="DUC381" s="42"/>
      <c r="DUD381" s="42"/>
      <c r="DUE381" s="42"/>
      <c r="DUF381" s="42"/>
      <c r="DUG381" s="42"/>
      <c r="DUH381" s="42"/>
      <c r="DUI381" s="42"/>
      <c r="DUJ381" s="42"/>
      <c r="DUK381" s="42"/>
      <c r="DUL381" s="42"/>
      <c r="DUM381" s="42"/>
      <c r="DUN381" s="42"/>
      <c r="DUO381" s="42"/>
      <c r="DUP381" s="42"/>
      <c r="DUQ381" s="42"/>
      <c r="DUR381" s="42"/>
      <c r="DUS381" s="42"/>
      <c r="DUT381" s="42"/>
      <c r="DUU381" s="42"/>
      <c r="DUV381" s="42"/>
      <c r="DUW381" s="42"/>
      <c r="DUX381" s="42"/>
      <c r="DUY381" s="42"/>
      <c r="DUZ381" s="42"/>
      <c r="DVA381" s="42"/>
      <c r="DVB381" s="42"/>
      <c r="DVC381" s="42"/>
      <c r="DVD381" s="42"/>
      <c r="DVE381" s="42"/>
      <c r="DVF381" s="42"/>
      <c r="DVG381" s="42"/>
      <c r="DVH381" s="42"/>
      <c r="DVI381" s="42"/>
      <c r="DVJ381" s="42"/>
      <c r="DVK381" s="42"/>
      <c r="DVL381" s="42"/>
      <c r="DVM381" s="42"/>
      <c r="DVN381" s="42"/>
      <c r="DVO381" s="42"/>
      <c r="DVP381" s="42"/>
      <c r="DVQ381" s="42"/>
      <c r="DVR381" s="42"/>
      <c r="DVS381" s="42"/>
      <c r="DVT381" s="42"/>
      <c r="DVU381" s="42"/>
      <c r="DVV381" s="42"/>
      <c r="DVW381" s="42"/>
      <c r="DVX381" s="42"/>
      <c r="DVY381" s="42"/>
      <c r="DVZ381" s="42"/>
      <c r="DWA381" s="42"/>
      <c r="DWB381" s="42"/>
      <c r="DWC381" s="42"/>
      <c r="DWD381" s="42"/>
      <c r="DWE381" s="42"/>
      <c r="DWF381" s="42"/>
      <c r="DWG381" s="42"/>
      <c r="DWH381" s="42"/>
      <c r="DWI381" s="42"/>
      <c r="DWJ381" s="42"/>
      <c r="DWK381" s="42"/>
      <c r="DWL381" s="42"/>
      <c r="DWM381" s="42"/>
      <c r="DWN381" s="42"/>
      <c r="DWO381" s="42"/>
      <c r="DWP381" s="42"/>
      <c r="DWQ381" s="42"/>
      <c r="DWR381" s="42"/>
      <c r="DWS381" s="42"/>
      <c r="DWT381" s="42"/>
      <c r="DWU381" s="42"/>
      <c r="DWV381" s="42"/>
      <c r="DWW381" s="42"/>
      <c r="DWX381" s="42"/>
      <c r="DWY381" s="42"/>
      <c r="DWZ381" s="42"/>
      <c r="DXA381" s="42"/>
      <c r="DXB381" s="42"/>
      <c r="DXC381" s="42"/>
      <c r="DXD381" s="42"/>
      <c r="DXE381" s="42"/>
      <c r="DXF381" s="42"/>
      <c r="DXG381" s="42"/>
      <c r="DXH381" s="42"/>
      <c r="DXI381" s="42"/>
      <c r="DXJ381" s="42"/>
      <c r="DXK381" s="42"/>
      <c r="DXL381" s="42"/>
      <c r="DXM381" s="42"/>
      <c r="DXN381" s="42"/>
      <c r="DXO381" s="42"/>
      <c r="DXP381" s="42"/>
      <c r="DXQ381" s="42"/>
      <c r="DXR381" s="42"/>
      <c r="DXS381" s="42"/>
      <c r="DXT381" s="42"/>
      <c r="DXU381" s="42"/>
      <c r="DXV381" s="42"/>
      <c r="DXW381" s="42"/>
      <c r="DXX381" s="42"/>
      <c r="DXY381" s="42"/>
      <c r="DXZ381" s="42"/>
      <c r="DYA381" s="42"/>
      <c r="DYB381" s="42"/>
      <c r="DYC381" s="42"/>
      <c r="DYD381" s="42"/>
      <c r="DYE381" s="42"/>
      <c r="DYF381" s="42"/>
      <c r="DYG381" s="42"/>
      <c r="DYH381" s="42"/>
      <c r="DYI381" s="42"/>
      <c r="DYJ381" s="42"/>
      <c r="DYK381" s="42"/>
      <c r="DYL381" s="42"/>
      <c r="DYM381" s="42"/>
      <c r="DYN381" s="42"/>
      <c r="DYO381" s="42"/>
      <c r="DYP381" s="42"/>
      <c r="DYQ381" s="42"/>
      <c r="DYR381" s="42"/>
      <c r="DYS381" s="42"/>
      <c r="DYT381" s="42"/>
      <c r="DYU381" s="42"/>
      <c r="DYV381" s="42"/>
      <c r="DYW381" s="42"/>
      <c r="DYX381" s="42"/>
      <c r="DYY381" s="42"/>
      <c r="DYZ381" s="42"/>
      <c r="DZA381" s="42"/>
      <c r="DZB381" s="42"/>
      <c r="DZC381" s="42"/>
      <c r="DZD381" s="42"/>
      <c r="DZE381" s="42"/>
      <c r="DZF381" s="42"/>
      <c r="DZG381" s="42"/>
      <c r="DZH381" s="42"/>
      <c r="DZI381" s="42"/>
      <c r="DZJ381" s="42"/>
      <c r="DZK381" s="42"/>
      <c r="DZL381" s="42"/>
      <c r="DZM381" s="42"/>
      <c r="DZN381" s="42"/>
      <c r="DZO381" s="42"/>
      <c r="DZP381" s="42"/>
      <c r="DZQ381" s="42"/>
      <c r="DZR381" s="42"/>
      <c r="DZS381" s="42"/>
      <c r="DZT381" s="42"/>
      <c r="DZU381" s="42"/>
      <c r="DZV381" s="42"/>
      <c r="DZW381" s="42"/>
      <c r="DZX381" s="42"/>
      <c r="DZY381" s="42"/>
      <c r="DZZ381" s="42"/>
      <c r="EAA381" s="42"/>
      <c r="EAB381" s="42"/>
      <c r="EAC381" s="42"/>
      <c r="EAD381" s="42"/>
      <c r="EAE381" s="42"/>
      <c r="EAF381" s="42"/>
      <c r="EAG381" s="42"/>
      <c r="EAH381" s="42"/>
      <c r="EAI381" s="42"/>
      <c r="EAJ381" s="42"/>
      <c r="EAK381" s="42"/>
      <c r="EAL381" s="42"/>
      <c r="EAM381" s="42"/>
      <c r="EAN381" s="42"/>
      <c r="EAO381" s="42"/>
      <c r="EAP381" s="42"/>
      <c r="EAQ381" s="42"/>
      <c r="EAR381" s="42"/>
      <c r="EAS381" s="42"/>
      <c r="EAT381" s="42"/>
      <c r="EAU381" s="42"/>
      <c r="EAV381" s="42"/>
      <c r="EAW381" s="42"/>
      <c r="EAX381" s="42"/>
      <c r="EAY381" s="42"/>
      <c r="EAZ381" s="42"/>
      <c r="EBA381" s="42"/>
      <c r="EBB381" s="42"/>
      <c r="EBC381" s="42"/>
      <c r="EBD381" s="42"/>
      <c r="EBE381" s="42"/>
      <c r="EBF381" s="42"/>
      <c r="EBG381" s="42"/>
      <c r="EBH381" s="42"/>
      <c r="EBI381" s="42"/>
      <c r="EBJ381" s="42"/>
      <c r="EBK381" s="42"/>
      <c r="EBL381" s="42"/>
      <c r="EBM381" s="42"/>
      <c r="EBN381" s="42"/>
      <c r="EBO381" s="42"/>
      <c r="EBP381" s="42"/>
      <c r="EBQ381" s="42"/>
      <c r="EBR381" s="42"/>
      <c r="EBS381" s="42"/>
      <c r="EBT381" s="42"/>
      <c r="EBU381" s="42"/>
      <c r="EBV381" s="42"/>
      <c r="EBW381" s="42"/>
      <c r="EBX381" s="42"/>
      <c r="EBY381" s="42"/>
      <c r="EBZ381" s="42"/>
      <c r="ECA381" s="42"/>
      <c r="ECB381" s="42"/>
      <c r="ECC381" s="42"/>
      <c r="ECD381" s="42"/>
      <c r="ECE381" s="42"/>
      <c r="ECF381" s="42"/>
      <c r="ECG381" s="42"/>
      <c r="ECH381" s="42"/>
      <c r="ECI381" s="42"/>
      <c r="ECJ381" s="42"/>
      <c r="ECK381" s="42"/>
      <c r="ECL381" s="42"/>
      <c r="ECM381" s="42"/>
      <c r="ECN381" s="42"/>
      <c r="ECO381" s="42"/>
      <c r="ECP381" s="42"/>
      <c r="ECQ381" s="42"/>
      <c r="ECR381" s="42"/>
      <c r="ECS381" s="42"/>
      <c r="ECT381" s="42"/>
      <c r="ECU381" s="42"/>
      <c r="ECV381" s="42"/>
      <c r="ECW381" s="42"/>
      <c r="ECX381" s="42"/>
      <c r="ECY381" s="42"/>
      <c r="ECZ381" s="42"/>
      <c r="EDA381" s="42"/>
      <c r="EDB381" s="42"/>
      <c r="EDC381" s="42"/>
      <c r="EDD381" s="42"/>
      <c r="EDE381" s="42"/>
      <c r="EDF381" s="42"/>
      <c r="EDG381" s="42"/>
      <c r="EDH381" s="42"/>
      <c r="EDI381" s="42"/>
      <c r="EDJ381" s="42"/>
      <c r="EDK381" s="42"/>
      <c r="EDL381" s="42"/>
      <c r="EDM381" s="42"/>
      <c r="EDN381" s="42"/>
      <c r="EDO381" s="42"/>
      <c r="EDP381" s="42"/>
      <c r="EDQ381" s="42"/>
      <c r="EDR381" s="42"/>
      <c r="EDS381" s="42"/>
      <c r="EDT381" s="42"/>
      <c r="EDU381" s="42"/>
      <c r="EDV381" s="42"/>
      <c r="EDW381" s="42"/>
      <c r="EDX381" s="42"/>
      <c r="EDY381" s="42"/>
      <c r="EDZ381" s="42"/>
      <c r="EEA381" s="42"/>
      <c r="EEB381" s="42"/>
      <c r="EEC381" s="42"/>
      <c r="EED381" s="42"/>
      <c r="EEE381" s="42"/>
      <c r="EEF381" s="42"/>
      <c r="EEG381" s="42"/>
      <c r="EEH381" s="42"/>
      <c r="EEI381" s="42"/>
      <c r="EEJ381" s="42"/>
      <c r="EEK381" s="42"/>
      <c r="EEL381" s="42"/>
      <c r="EEM381" s="42"/>
      <c r="EEN381" s="42"/>
      <c r="EEO381" s="42"/>
      <c r="EEP381" s="42"/>
      <c r="EEQ381" s="42"/>
      <c r="EER381" s="42"/>
      <c r="EES381" s="42"/>
      <c r="EET381" s="42"/>
      <c r="EEU381" s="42"/>
      <c r="EEV381" s="42"/>
      <c r="EEW381" s="42"/>
      <c r="EEX381" s="42"/>
      <c r="EEY381" s="42"/>
      <c r="EEZ381" s="42"/>
      <c r="EFA381" s="42"/>
      <c r="EFB381" s="42"/>
      <c r="EFC381" s="42"/>
      <c r="EFD381" s="42"/>
      <c r="EFE381" s="42"/>
      <c r="EFF381" s="42"/>
      <c r="EFG381" s="42"/>
      <c r="EFH381" s="42"/>
      <c r="EFI381" s="42"/>
      <c r="EFJ381" s="42"/>
      <c r="EFK381" s="42"/>
      <c r="EFL381" s="42"/>
      <c r="EFM381" s="42"/>
      <c r="EFN381" s="42"/>
      <c r="EFO381" s="42"/>
      <c r="EFP381" s="42"/>
      <c r="EFQ381" s="42"/>
      <c r="EFR381" s="42"/>
      <c r="EFS381" s="42"/>
      <c r="EFT381" s="42"/>
      <c r="EFU381" s="42"/>
      <c r="EFV381" s="42"/>
      <c r="EFW381" s="42"/>
      <c r="EFX381" s="42"/>
      <c r="EFY381" s="42"/>
      <c r="EFZ381" s="42"/>
      <c r="EGA381" s="42"/>
      <c r="EGB381" s="42"/>
      <c r="EGC381" s="42"/>
      <c r="EGD381" s="42"/>
      <c r="EGE381" s="42"/>
      <c r="EGF381" s="42"/>
      <c r="EGG381" s="42"/>
      <c r="EGH381" s="42"/>
      <c r="EGI381" s="42"/>
      <c r="EGJ381" s="42"/>
      <c r="EGK381" s="42"/>
      <c r="EGL381" s="42"/>
      <c r="EGM381" s="42"/>
      <c r="EGN381" s="42"/>
      <c r="EGO381" s="42"/>
      <c r="EGP381" s="42"/>
      <c r="EGQ381" s="42"/>
      <c r="EGR381" s="42"/>
      <c r="EGS381" s="42"/>
      <c r="EGT381" s="42"/>
      <c r="EGU381" s="42"/>
      <c r="EGV381" s="42"/>
      <c r="EGW381" s="42"/>
      <c r="EGX381" s="42"/>
      <c r="EGY381" s="42"/>
      <c r="EGZ381" s="42"/>
      <c r="EHA381" s="42"/>
      <c r="EHB381" s="42"/>
      <c r="EHC381" s="42"/>
      <c r="EHD381" s="42"/>
      <c r="EHE381" s="42"/>
      <c r="EHF381" s="42"/>
      <c r="EHG381" s="42"/>
      <c r="EHH381" s="42"/>
      <c r="EHI381" s="42"/>
      <c r="EHJ381" s="42"/>
      <c r="EHK381" s="42"/>
      <c r="EHL381" s="42"/>
      <c r="EHM381" s="42"/>
      <c r="EHN381" s="42"/>
      <c r="EHO381" s="42"/>
      <c r="EHP381" s="42"/>
      <c r="EHQ381" s="42"/>
      <c r="EHR381" s="42"/>
      <c r="EHS381" s="42"/>
      <c r="EHT381" s="42"/>
      <c r="EHU381" s="42"/>
      <c r="EHV381" s="42"/>
      <c r="EHW381" s="42"/>
      <c r="EHX381" s="42"/>
      <c r="EHY381" s="42"/>
      <c r="EHZ381" s="42"/>
      <c r="EIA381" s="42"/>
      <c r="EIB381" s="42"/>
      <c r="EIC381" s="42"/>
      <c r="EID381" s="42"/>
      <c r="EIE381" s="42"/>
      <c r="EIF381" s="42"/>
      <c r="EIG381" s="42"/>
      <c r="EIH381" s="42"/>
      <c r="EII381" s="42"/>
      <c r="EIJ381" s="42"/>
      <c r="EIK381" s="42"/>
      <c r="EIL381" s="42"/>
      <c r="EIM381" s="42"/>
      <c r="EIN381" s="42"/>
      <c r="EIO381" s="42"/>
      <c r="EIP381" s="42"/>
      <c r="EIQ381" s="42"/>
      <c r="EIR381" s="42"/>
      <c r="EIS381" s="42"/>
      <c r="EIT381" s="42"/>
      <c r="EIU381" s="42"/>
      <c r="EIV381" s="42"/>
      <c r="EIW381" s="42"/>
      <c r="EIX381" s="42"/>
      <c r="EIY381" s="42"/>
      <c r="EIZ381" s="42"/>
      <c r="EJA381" s="42"/>
      <c r="EJB381" s="42"/>
      <c r="EJC381" s="42"/>
      <c r="EJD381" s="42"/>
      <c r="EJE381" s="42"/>
      <c r="EJF381" s="42"/>
      <c r="EJG381" s="42"/>
      <c r="EJH381" s="42"/>
      <c r="EJI381" s="42"/>
      <c r="EJJ381" s="42"/>
      <c r="EJK381" s="42"/>
      <c r="EJL381" s="42"/>
      <c r="EJM381" s="42"/>
      <c r="EJN381" s="42"/>
      <c r="EJO381" s="42"/>
      <c r="EJP381" s="42"/>
      <c r="EJQ381" s="42"/>
      <c r="EJR381" s="42"/>
      <c r="EJS381" s="42"/>
      <c r="EJT381" s="42"/>
      <c r="EJU381" s="42"/>
      <c r="EJV381" s="42"/>
      <c r="EJW381" s="42"/>
      <c r="EJX381" s="42"/>
      <c r="EJY381" s="42"/>
      <c r="EJZ381" s="42"/>
      <c r="EKA381" s="42"/>
      <c r="EKB381" s="42"/>
      <c r="EKC381" s="42"/>
      <c r="EKD381" s="42"/>
      <c r="EKE381" s="42"/>
      <c r="EKF381" s="42"/>
      <c r="EKG381" s="42"/>
      <c r="EKH381" s="42"/>
      <c r="EKI381" s="42"/>
      <c r="EKJ381" s="42"/>
      <c r="EKK381" s="42"/>
      <c r="EKL381" s="42"/>
      <c r="EKM381" s="42"/>
      <c r="EKN381" s="42"/>
      <c r="EKO381" s="42"/>
      <c r="EKP381" s="42"/>
      <c r="EKQ381" s="42"/>
      <c r="EKR381" s="42"/>
      <c r="EKS381" s="42"/>
      <c r="EKT381" s="42"/>
      <c r="EKU381" s="42"/>
      <c r="EKV381" s="42"/>
      <c r="EKW381" s="42"/>
      <c r="EKX381" s="42"/>
      <c r="EKY381" s="42"/>
      <c r="EKZ381" s="42"/>
      <c r="ELA381" s="42"/>
      <c r="ELB381" s="42"/>
      <c r="ELC381" s="42"/>
      <c r="ELD381" s="42"/>
      <c r="ELE381" s="42"/>
      <c r="ELF381" s="42"/>
      <c r="ELG381" s="42"/>
      <c r="ELH381" s="42"/>
      <c r="ELI381" s="42"/>
      <c r="ELJ381" s="42"/>
      <c r="ELK381" s="42"/>
      <c r="ELL381" s="42"/>
      <c r="ELM381" s="42"/>
      <c r="ELN381" s="42"/>
      <c r="ELO381" s="42"/>
      <c r="ELP381" s="42"/>
      <c r="ELQ381" s="42"/>
      <c r="ELR381" s="42"/>
      <c r="ELS381" s="42"/>
      <c r="ELT381" s="42"/>
      <c r="ELU381" s="42"/>
      <c r="ELV381" s="42"/>
      <c r="ELW381" s="42"/>
      <c r="ELX381" s="42"/>
      <c r="ELY381" s="42"/>
      <c r="ELZ381" s="42"/>
      <c r="EMA381" s="42"/>
      <c r="EMB381" s="42"/>
      <c r="EMC381" s="42"/>
      <c r="EMD381" s="42"/>
      <c r="EME381" s="42"/>
      <c r="EMF381" s="42"/>
      <c r="EMG381" s="42"/>
      <c r="EMH381" s="42"/>
      <c r="EMI381" s="42"/>
      <c r="EMJ381" s="42"/>
      <c r="EMK381" s="42"/>
      <c r="EML381" s="42"/>
      <c r="EMM381" s="42"/>
      <c r="EMN381" s="42"/>
      <c r="EMO381" s="42"/>
      <c r="EMP381" s="42"/>
      <c r="EMQ381" s="42"/>
      <c r="EMR381" s="42"/>
      <c r="EMS381" s="42"/>
      <c r="EMT381" s="42"/>
      <c r="EMU381" s="42"/>
      <c r="EMV381" s="42"/>
      <c r="EMW381" s="42"/>
      <c r="EMX381" s="42"/>
      <c r="EMY381" s="42"/>
      <c r="EMZ381" s="42"/>
      <c r="ENA381" s="42"/>
      <c r="ENB381" s="42"/>
      <c r="ENC381" s="42"/>
      <c r="END381" s="42"/>
      <c r="ENE381" s="42"/>
      <c r="ENF381" s="42"/>
      <c r="ENG381" s="42"/>
      <c r="ENH381" s="42"/>
      <c r="ENI381" s="42"/>
      <c r="ENJ381" s="42"/>
      <c r="ENK381" s="42"/>
      <c r="ENL381" s="42"/>
      <c r="ENM381" s="42"/>
      <c r="ENN381" s="42"/>
      <c r="ENO381" s="42"/>
      <c r="ENP381" s="42"/>
      <c r="ENQ381" s="42"/>
      <c r="ENR381" s="42"/>
      <c r="ENS381" s="42"/>
      <c r="ENT381" s="42"/>
      <c r="ENU381" s="42"/>
      <c r="ENV381" s="42"/>
      <c r="ENW381" s="42"/>
      <c r="ENX381" s="42"/>
      <c r="ENY381" s="42"/>
      <c r="ENZ381" s="42"/>
      <c r="EOA381" s="42"/>
      <c r="EOB381" s="42"/>
      <c r="EOC381" s="42"/>
      <c r="EOD381" s="42"/>
      <c r="EOE381" s="42"/>
      <c r="EOF381" s="42"/>
      <c r="EOG381" s="42"/>
      <c r="EOH381" s="42"/>
      <c r="EOI381" s="42"/>
      <c r="EOJ381" s="42"/>
      <c r="EOK381" s="42"/>
      <c r="EOL381" s="42"/>
      <c r="EOM381" s="42"/>
      <c r="EON381" s="42"/>
      <c r="EOO381" s="42"/>
      <c r="EOP381" s="42"/>
      <c r="EOQ381" s="42"/>
      <c r="EOR381" s="42"/>
      <c r="EOS381" s="42"/>
      <c r="EOT381" s="42"/>
      <c r="EOU381" s="42"/>
      <c r="EOV381" s="42"/>
      <c r="EOW381" s="42"/>
      <c r="EOX381" s="42"/>
      <c r="EOY381" s="42"/>
      <c r="EOZ381" s="42"/>
      <c r="EPA381" s="42"/>
      <c r="EPB381" s="42"/>
      <c r="EPC381" s="42"/>
      <c r="EPD381" s="42"/>
      <c r="EPE381" s="42"/>
      <c r="EPF381" s="42"/>
      <c r="EPG381" s="42"/>
      <c r="EPH381" s="42"/>
      <c r="EPI381" s="42"/>
      <c r="EPJ381" s="42"/>
      <c r="EPK381" s="42"/>
      <c r="EPL381" s="42"/>
      <c r="EPM381" s="42"/>
      <c r="EPN381" s="42"/>
      <c r="EPO381" s="42"/>
      <c r="EPP381" s="42"/>
      <c r="EPQ381" s="42"/>
      <c r="EPR381" s="42"/>
      <c r="EPS381" s="42"/>
      <c r="EPT381" s="42"/>
      <c r="EPU381" s="42"/>
      <c r="EPV381" s="42"/>
      <c r="EPW381" s="42"/>
      <c r="EPX381" s="42"/>
      <c r="EPY381" s="42"/>
      <c r="EPZ381" s="42"/>
      <c r="EQA381" s="42"/>
      <c r="EQB381" s="42"/>
      <c r="EQC381" s="42"/>
      <c r="EQD381" s="42"/>
      <c r="EQE381" s="42"/>
      <c r="EQF381" s="42"/>
      <c r="EQG381" s="42"/>
      <c r="EQH381" s="42"/>
      <c r="EQI381" s="42"/>
      <c r="EQJ381" s="42"/>
      <c r="EQK381" s="42"/>
      <c r="EQL381" s="42"/>
      <c r="EQM381" s="42"/>
      <c r="EQN381" s="42"/>
      <c r="EQO381" s="42"/>
      <c r="EQP381" s="42"/>
      <c r="EQQ381" s="42"/>
      <c r="EQR381" s="42"/>
      <c r="EQS381" s="42"/>
      <c r="EQT381" s="42"/>
      <c r="EQU381" s="42"/>
      <c r="EQV381" s="42"/>
      <c r="EQW381" s="42"/>
      <c r="EQX381" s="42"/>
      <c r="EQY381" s="42"/>
      <c r="EQZ381" s="42"/>
      <c r="ERA381" s="42"/>
      <c r="ERB381" s="42"/>
      <c r="ERC381" s="42"/>
      <c r="ERD381" s="42"/>
      <c r="ERE381" s="42"/>
      <c r="ERF381" s="42"/>
      <c r="ERG381" s="42"/>
      <c r="ERH381" s="42"/>
      <c r="ERI381" s="42"/>
      <c r="ERJ381" s="42"/>
      <c r="ERK381" s="42"/>
      <c r="ERL381" s="42"/>
      <c r="ERM381" s="42"/>
      <c r="ERN381" s="42"/>
      <c r="ERO381" s="42"/>
      <c r="ERP381" s="42"/>
      <c r="ERQ381" s="42"/>
      <c r="ERR381" s="42"/>
      <c r="ERS381" s="42"/>
      <c r="ERT381" s="42"/>
      <c r="ERU381" s="42"/>
      <c r="ERV381" s="42"/>
      <c r="ERW381" s="42"/>
      <c r="ERX381" s="42"/>
      <c r="ERY381" s="42"/>
      <c r="ERZ381" s="42"/>
      <c r="ESA381" s="42"/>
      <c r="ESB381" s="42"/>
      <c r="ESC381" s="42"/>
      <c r="ESD381" s="42"/>
      <c r="ESE381" s="42"/>
      <c r="ESF381" s="42"/>
      <c r="ESG381" s="42"/>
      <c r="ESH381" s="42"/>
      <c r="ESI381" s="42"/>
      <c r="ESJ381" s="42"/>
      <c r="ESK381" s="42"/>
      <c r="ESL381" s="42"/>
      <c r="ESM381" s="42"/>
      <c r="ESN381" s="42"/>
      <c r="ESO381" s="42"/>
      <c r="ESP381" s="42"/>
      <c r="ESQ381" s="42"/>
      <c r="ESR381" s="42"/>
      <c r="ESS381" s="42"/>
      <c r="EST381" s="42"/>
      <c r="ESU381" s="42"/>
      <c r="ESV381" s="42"/>
      <c r="ESW381" s="42"/>
      <c r="ESX381" s="42"/>
      <c r="ESY381" s="42"/>
      <c r="ESZ381" s="42"/>
      <c r="ETA381" s="42"/>
      <c r="ETB381" s="42"/>
      <c r="ETC381" s="42"/>
      <c r="ETD381" s="42"/>
      <c r="ETE381" s="42"/>
      <c r="ETF381" s="42"/>
      <c r="ETG381" s="42"/>
      <c r="ETH381" s="42"/>
      <c r="ETI381" s="42"/>
      <c r="ETJ381" s="42"/>
      <c r="ETK381" s="42"/>
      <c r="ETL381" s="42"/>
      <c r="ETM381" s="42"/>
      <c r="ETN381" s="42"/>
      <c r="ETO381" s="42"/>
      <c r="ETP381" s="42"/>
      <c r="ETQ381" s="42"/>
      <c r="ETR381" s="42"/>
      <c r="ETS381" s="42"/>
      <c r="ETT381" s="42"/>
      <c r="ETU381" s="42"/>
      <c r="ETV381" s="42"/>
      <c r="ETW381" s="42"/>
      <c r="ETX381" s="42"/>
      <c r="ETY381" s="42"/>
      <c r="ETZ381" s="42"/>
      <c r="EUA381" s="42"/>
      <c r="EUB381" s="42"/>
      <c r="EUC381" s="42"/>
      <c r="EUD381" s="42"/>
      <c r="EUE381" s="42"/>
      <c r="EUF381" s="42"/>
      <c r="EUG381" s="42"/>
      <c r="EUH381" s="42"/>
      <c r="EUI381" s="42"/>
      <c r="EUJ381" s="42"/>
      <c r="EUK381" s="42"/>
      <c r="EUL381" s="42"/>
      <c r="EUM381" s="42"/>
      <c r="EUN381" s="42"/>
      <c r="EUO381" s="42"/>
      <c r="EUP381" s="42"/>
      <c r="EUQ381" s="42"/>
      <c r="EUR381" s="42"/>
      <c r="EUS381" s="42"/>
      <c r="EUT381" s="42"/>
      <c r="EUU381" s="42"/>
      <c r="EUV381" s="42"/>
      <c r="EUW381" s="42"/>
      <c r="EUX381" s="42"/>
      <c r="EUY381" s="42"/>
      <c r="EUZ381" s="42"/>
      <c r="EVA381" s="42"/>
      <c r="EVB381" s="42"/>
      <c r="EVC381" s="42"/>
      <c r="EVD381" s="42"/>
      <c r="EVE381" s="42"/>
      <c r="EVF381" s="42"/>
      <c r="EVG381" s="42"/>
      <c r="EVH381" s="42"/>
      <c r="EVI381" s="42"/>
      <c r="EVJ381" s="42"/>
      <c r="EVK381" s="42"/>
      <c r="EVL381" s="42"/>
      <c r="EVM381" s="42"/>
      <c r="EVN381" s="42"/>
      <c r="EVO381" s="42"/>
      <c r="EVP381" s="42"/>
      <c r="EVQ381" s="42"/>
      <c r="EVR381" s="42"/>
      <c r="EVS381" s="42"/>
      <c r="EVT381" s="42"/>
      <c r="EVU381" s="42"/>
      <c r="EVV381" s="42"/>
      <c r="EVW381" s="42"/>
      <c r="EVX381" s="42"/>
      <c r="EVY381" s="42"/>
      <c r="EVZ381" s="42"/>
      <c r="EWA381" s="42"/>
      <c r="EWB381" s="42"/>
      <c r="EWC381" s="42"/>
      <c r="EWD381" s="42"/>
      <c r="EWE381" s="42"/>
      <c r="EWF381" s="42"/>
      <c r="EWG381" s="42"/>
      <c r="EWH381" s="42"/>
      <c r="EWI381" s="42"/>
      <c r="EWJ381" s="42"/>
      <c r="EWK381" s="42"/>
      <c r="EWL381" s="42"/>
      <c r="EWM381" s="42"/>
      <c r="EWN381" s="42"/>
      <c r="EWO381" s="42"/>
      <c r="EWP381" s="42"/>
      <c r="EWQ381" s="42"/>
      <c r="EWR381" s="42"/>
      <c r="EWS381" s="42"/>
      <c r="EWT381" s="42"/>
      <c r="EWU381" s="42"/>
      <c r="EWV381" s="42"/>
      <c r="EWW381" s="42"/>
      <c r="EWX381" s="42"/>
      <c r="EWY381" s="42"/>
      <c r="EWZ381" s="42"/>
      <c r="EXA381" s="42"/>
      <c r="EXB381" s="42"/>
      <c r="EXC381" s="42"/>
      <c r="EXD381" s="42"/>
      <c r="EXE381" s="42"/>
      <c r="EXF381" s="42"/>
      <c r="EXG381" s="42"/>
      <c r="EXH381" s="42"/>
      <c r="EXI381" s="42"/>
      <c r="EXJ381" s="42"/>
      <c r="EXK381" s="42"/>
      <c r="EXL381" s="42"/>
      <c r="EXM381" s="42"/>
      <c r="EXN381" s="42"/>
      <c r="EXO381" s="42"/>
      <c r="EXP381" s="42"/>
      <c r="EXQ381" s="42"/>
      <c r="EXR381" s="42"/>
      <c r="EXS381" s="42"/>
      <c r="EXT381" s="42"/>
      <c r="EXU381" s="42"/>
      <c r="EXV381" s="42"/>
      <c r="EXW381" s="42"/>
      <c r="EXX381" s="42"/>
      <c r="EXY381" s="42"/>
      <c r="EXZ381" s="42"/>
      <c r="EYA381" s="42"/>
      <c r="EYB381" s="42"/>
      <c r="EYC381" s="42"/>
      <c r="EYD381" s="42"/>
      <c r="EYE381" s="42"/>
      <c r="EYF381" s="42"/>
      <c r="EYG381" s="42"/>
      <c r="EYH381" s="42"/>
      <c r="EYI381" s="42"/>
      <c r="EYJ381" s="42"/>
      <c r="EYK381" s="42"/>
      <c r="EYL381" s="42"/>
      <c r="EYM381" s="42"/>
      <c r="EYN381" s="42"/>
      <c r="EYO381" s="42"/>
      <c r="EYP381" s="42"/>
      <c r="EYQ381" s="42"/>
      <c r="EYR381" s="42"/>
      <c r="EYS381" s="42"/>
      <c r="EYT381" s="42"/>
      <c r="EYU381" s="42"/>
      <c r="EYV381" s="42"/>
      <c r="EYW381" s="42"/>
      <c r="EYX381" s="42"/>
      <c r="EYY381" s="42"/>
      <c r="EYZ381" s="42"/>
      <c r="EZA381" s="42"/>
      <c r="EZB381" s="42"/>
      <c r="EZC381" s="42"/>
      <c r="EZD381" s="42"/>
      <c r="EZE381" s="42"/>
      <c r="EZF381" s="42"/>
      <c r="EZG381" s="42"/>
      <c r="EZH381" s="42"/>
      <c r="EZI381" s="42"/>
      <c r="EZJ381" s="42"/>
      <c r="EZK381" s="42"/>
      <c r="EZL381" s="42"/>
      <c r="EZM381" s="42"/>
      <c r="EZN381" s="42"/>
      <c r="EZO381" s="42"/>
      <c r="EZP381" s="42"/>
      <c r="EZQ381" s="42"/>
      <c r="EZR381" s="42"/>
      <c r="EZS381" s="42"/>
      <c r="EZT381" s="42"/>
      <c r="EZU381" s="42"/>
      <c r="EZV381" s="42"/>
      <c r="EZW381" s="42"/>
      <c r="EZX381" s="42"/>
      <c r="EZY381" s="42"/>
      <c r="EZZ381" s="42"/>
      <c r="FAA381" s="42"/>
      <c r="FAB381" s="42"/>
      <c r="FAC381" s="42"/>
      <c r="FAD381" s="42"/>
      <c r="FAE381" s="42"/>
      <c r="FAF381" s="42"/>
      <c r="FAG381" s="42"/>
      <c r="FAH381" s="42"/>
      <c r="FAI381" s="42"/>
      <c r="FAJ381" s="42"/>
      <c r="FAK381" s="42"/>
      <c r="FAL381" s="42"/>
      <c r="FAM381" s="42"/>
      <c r="FAN381" s="42"/>
      <c r="FAO381" s="42"/>
      <c r="FAP381" s="42"/>
      <c r="FAQ381" s="42"/>
      <c r="FAR381" s="42"/>
      <c r="FAS381" s="42"/>
      <c r="FAT381" s="42"/>
      <c r="FAU381" s="42"/>
      <c r="FAV381" s="42"/>
      <c r="FAW381" s="42"/>
      <c r="FAX381" s="42"/>
      <c r="FAY381" s="42"/>
      <c r="FAZ381" s="42"/>
      <c r="FBA381" s="42"/>
      <c r="FBB381" s="42"/>
      <c r="FBC381" s="42"/>
      <c r="FBD381" s="42"/>
      <c r="FBE381" s="42"/>
      <c r="FBF381" s="42"/>
      <c r="FBG381" s="42"/>
      <c r="FBH381" s="42"/>
      <c r="FBI381" s="42"/>
      <c r="FBJ381" s="42"/>
      <c r="FBK381" s="42"/>
      <c r="FBL381" s="42"/>
      <c r="FBM381" s="42"/>
      <c r="FBN381" s="42"/>
      <c r="FBO381" s="42"/>
      <c r="FBP381" s="42"/>
      <c r="FBQ381" s="42"/>
      <c r="FBR381" s="42"/>
      <c r="FBS381" s="42"/>
      <c r="FBT381" s="42"/>
      <c r="FBU381" s="42"/>
      <c r="FBV381" s="42"/>
      <c r="FBW381" s="42"/>
      <c r="FBX381" s="42"/>
      <c r="FBY381" s="42"/>
      <c r="FBZ381" s="42"/>
      <c r="FCA381" s="42"/>
      <c r="FCB381" s="42"/>
      <c r="FCC381" s="42"/>
      <c r="FCD381" s="42"/>
      <c r="FCE381" s="42"/>
      <c r="FCF381" s="42"/>
      <c r="FCG381" s="42"/>
      <c r="FCH381" s="42"/>
      <c r="FCI381" s="42"/>
      <c r="FCJ381" s="42"/>
      <c r="FCK381" s="42"/>
      <c r="FCL381" s="42"/>
      <c r="FCM381" s="42"/>
      <c r="FCN381" s="42"/>
      <c r="FCO381" s="42"/>
      <c r="FCP381" s="42"/>
      <c r="FCQ381" s="42"/>
      <c r="FCR381" s="42"/>
      <c r="FCS381" s="42"/>
      <c r="FCT381" s="42"/>
      <c r="FCU381" s="42"/>
      <c r="FCV381" s="42"/>
      <c r="FCW381" s="42"/>
      <c r="FCX381" s="42"/>
      <c r="FCY381" s="42"/>
      <c r="FCZ381" s="42"/>
      <c r="FDA381" s="42"/>
      <c r="FDB381" s="42"/>
      <c r="FDC381" s="42"/>
      <c r="FDD381" s="42"/>
      <c r="FDE381" s="42"/>
      <c r="FDF381" s="42"/>
      <c r="FDG381" s="42"/>
      <c r="FDH381" s="42"/>
      <c r="FDI381" s="42"/>
      <c r="FDJ381" s="42"/>
      <c r="FDK381" s="42"/>
      <c r="FDL381" s="42"/>
      <c r="FDM381" s="42"/>
      <c r="FDN381" s="42"/>
      <c r="FDO381" s="42"/>
      <c r="FDP381" s="42"/>
      <c r="FDQ381" s="42"/>
      <c r="FDR381" s="42"/>
      <c r="FDS381" s="42"/>
      <c r="FDT381" s="42"/>
      <c r="FDU381" s="42"/>
      <c r="FDV381" s="42"/>
      <c r="FDW381" s="42"/>
      <c r="FDX381" s="42"/>
      <c r="FDY381" s="42"/>
      <c r="FDZ381" s="42"/>
      <c r="FEA381" s="42"/>
      <c r="FEB381" s="42"/>
      <c r="FEC381" s="42"/>
      <c r="FED381" s="42"/>
      <c r="FEE381" s="42"/>
      <c r="FEF381" s="42"/>
      <c r="FEG381" s="42"/>
      <c r="FEH381" s="42"/>
      <c r="FEI381" s="42"/>
      <c r="FEJ381" s="42"/>
      <c r="FEK381" s="42"/>
      <c r="FEL381" s="42"/>
      <c r="FEM381" s="42"/>
      <c r="FEN381" s="42"/>
      <c r="FEO381" s="42"/>
      <c r="FEP381" s="42"/>
      <c r="FEQ381" s="42"/>
      <c r="FER381" s="42"/>
      <c r="FES381" s="42"/>
      <c r="FET381" s="42"/>
      <c r="FEU381" s="42"/>
      <c r="FEV381" s="42"/>
      <c r="FEW381" s="42"/>
      <c r="FEX381" s="42"/>
      <c r="FEY381" s="42"/>
      <c r="FEZ381" s="42"/>
      <c r="FFA381" s="42"/>
      <c r="FFB381" s="42"/>
      <c r="FFC381" s="42"/>
      <c r="FFD381" s="42"/>
      <c r="FFE381" s="42"/>
      <c r="FFF381" s="42"/>
      <c r="FFG381" s="42"/>
      <c r="FFH381" s="42"/>
      <c r="FFI381" s="42"/>
      <c r="FFJ381" s="42"/>
      <c r="FFK381" s="42"/>
      <c r="FFL381" s="42"/>
      <c r="FFM381" s="42"/>
      <c r="FFN381" s="42"/>
      <c r="FFO381" s="42"/>
      <c r="FFP381" s="42"/>
      <c r="FFQ381" s="42"/>
      <c r="FFR381" s="42"/>
      <c r="FFS381" s="42"/>
      <c r="FFT381" s="42"/>
      <c r="FFU381" s="42"/>
      <c r="FFV381" s="42"/>
      <c r="FFW381" s="42"/>
      <c r="FFX381" s="42"/>
      <c r="FFY381" s="42"/>
      <c r="FFZ381" s="42"/>
      <c r="FGA381" s="42"/>
      <c r="FGB381" s="42"/>
      <c r="FGC381" s="42"/>
      <c r="FGD381" s="42"/>
      <c r="FGE381" s="42"/>
      <c r="FGF381" s="42"/>
      <c r="FGG381" s="42"/>
      <c r="FGH381" s="42"/>
      <c r="FGI381" s="42"/>
      <c r="FGJ381" s="42"/>
      <c r="FGK381" s="42"/>
      <c r="FGL381" s="42"/>
      <c r="FGM381" s="42"/>
      <c r="FGN381" s="42"/>
      <c r="FGO381" s="42"/>
      <c r="FGP381" s="42"/>
      <c r="FGQ381" s="42"/>
      <c r="FGR381" s="42"/>
      <c r="FGS381" s="42"/>
      <c r="FGT381" s="42"/>
      <c r="FGU381" s="42"/>
      <c r="FGV381" s="42"/>
      <c r="FGW381" s="42"/>
      <c r="FGX381" s="42"/>
      <c r="FGY381" s="42"/>
      <c r="FGZ381" s="42"/>
      <c r="FHA381" s="42"/>
      <c r="FHB381" s="42"/>
      <c r="FHC381" s="42"/>
      <c r="FHD381" s="42"/>
      <c r="FHE381" s="42"/>
      <c r="FHF381" s="42"/>
      <c r="FHG381" s="42"/>
      <c r="FHH381" s="42"/>
      <c r="FHI381" s="42"/>
      <c r="FHJ381" s="42"/>
      <c r="FHK381" s="42"/>
      <c r="FHL381" s="42"/>
      <c r="FHM381" s="42"/>
      <c r="FHN381" s="42"/>
      <c r="FHO381" s="42"/>
      <c r="FHP381" s="42"/>
      <c r="FHQ381" s="42"/>
      <c r="FHR381" s="42"/>
      <c r="FHS381" s="42"/>
      <c r="FHT381" s="42"/>
      <c r="FHU381" s="42"/>
      <c r="FHV381" s="42"/>
      <c r="FHW381" s="42"/>
      <c r="FHX381" s="42"/>
      <c r="FHY381" s="42"/>
      <c r="FHZ381" s="42"/>
      <c r="FIA381" s="42"/>
      <c r="FIB381" s="42"/>
      <c r="FIC381" s="42"/>
      <c r="FID381" s="42"/>
      <c r="FIE381" s="42"/>
      <c r="FIF381" s="42"/>
      <c r="FIG381" s="42"/>
      <c r="FIH381" s="42"/>
      <c r="FII381" s="42"/>
      <c r="FIJ381" s="42"/>
      <c r="FIK381" s="42"/>
      <c r="FIL381" s="42"/>
      <c r="FIM381" s="42"/>
      <c r="FIN381" s="42"/>
      <c r="FIO381" s="42"/>
      <c r="FIP381" s="42"/>
      <c r="FIQ381" s="42"/>
      <c r="FIR381" s="42"/>
      <c r="FIS381" s="42"/>
      <c r="FIT381" s="42"/>
      <c r="FIU381" s="42"/>
      <c r="FIV381" s="42"/>
      <c r="FIW381" s="42"/>
      <c r="FIX381" s="42"/>
      <c r="FIY381" s="42"/>
      <c r="FIZ381" s="42"/>
      <c r="FJA381" s="42"/>
      <c r="FJB381" s="42"/>
      <c r="FJC381" s="42"/>
      <c r="FJD381" s="42"/>
      <c r="FJE381" s="42"/>
      <c r="FJF381" s="42"/>
      <c r="FJG381" s="42"/>
      <c r="FJH381" s="42"/>
      <c r="FJI381" s="42"/>
      <c r="FJJ381" s="42"/>
      <c r="FJK381" s="42"/>
      <c r="FJL381" s="42"/>
      <c r="FJM381" s="42"/>
      <c r="FJN381" s="42"/>
      <c r="FJO381" s="42"/>
      <c r="FJP381" s="42"/>
      <c r="FJQ381" s="42"/>
      <c r="FJR381" s="42"/>
      <c r="FJS381" s="42"/>
      <c r="FJT381" s="42"/>
      <c r="FJU381" s="42"/>
      <c r="FJV381" s="42"/>
      <c r="FJW381" s="42"/>
      <c r="FJX381" s="42"/>
      <c r="FJY381" s="42"/>
      <c r="FJZ381" s="42"/>
      <c r="FKA381" s="42"/>
      <c r="FKB381" s="42"/>
      <c r="FKC381" s="42"/>
      <c r="FKD381" s="42"/>
      <c r="FKE381" s="42"/>
      <c r="FKF381" s="42"/>
      <c r="FKG381" s="42"/>
      <c r="FKH381" s="42"/>
      <c r="FKI381" s="42"/>
      <c r="FKJ381" s="42"/>
      <c r="FKK381" s="42"/>
      <c r="FKL381" s="42"/>
      <c r="FKM381" s="42"/>
      <c r="FKN381" s="42"/>
      <c r="FKO381" s="42"/>
      <c r="FKP381" s="42"/>
      <c r="FKQ381" s="42"/>
      <c r="FKR381" s="42"/>
      <c r="FKS381" s="42"/>
      <c r="FKT381" s="42"/>
      <c r="FKU381" s="42"/>
      <c r="FKV381" s="42"/>
      <c r="FKW381" s="42"/>
      <c r="FKX381" s="42"/>
      <c r="FKY381" s="42"/>
      <c r="FKZ381" s="42"/>
      <c r="FLA381" s="42"/>
      <c r="FLB381" s="42"/>
      <c r="FLC381" s="42"/>
      <c r="FLD381" s="42"/>
      <c r="FLE381" s="42"/>
      <c r="FLF381" s="42"/>
      <c r="FLG381" s="42"/>
      <c r="FLH381" s="42"/>
      <c r="FLI381" s="42"/>
      <c r="FLJ381" s="42"/>
      <c r="FLK381" s="42"/>
      <c r="FLL381" s="42"/>
      <c r="FLM381" s="42"/>
      <c r="FLN381" s="42"/>
      <c r="FLO381" s="42"/>
      <c r="FLP381" s="42"/>
      <c r="FLQ381" s="42"/>
      <c r="FLR381" s="42"/>
      <c r="FLS381" s="42"/>
      <c r="FLT381" s="42"/>
      <c r="FLU381" s="42"/>
      <c r="FLV381" s="42"/>
      <c r="FLW381" s="42"/>
      <c r="FLX381" s="42"/>
      <c r="FLY381" s="42"/>
      <c r="FLZ381" s="42"/>
      <c r="FMA381" s="42"/>
      <c r="FMB381" s="42"/>
      <c r="FMC381" s="42"/>
      <c r="FMD381" s="42"/>
      <c r="FME381" s="42"/>
      <c r="FMF381" s="42"/>
      <c r="FMG381" s="42"/>
      <c r="FMH381" s="42"/>
      <c r="FMI381" s="42"/>
      <c r="FMJ381" s="42"/>
      <c r="FMK381" s="42"/>
      <c r="FML381" s="42"/>
      <c r="FMM381" s="42"/>
      <c r="FMN381" s="42"/>
      <c r="FMO381" s="42"/>
      <c r="FMP381" s="42"/>
      <c r="FMQ381" s="42"/>
      <c r="FMR381" s="42"/>
      <c r="FMS381" s="42"/>
      <c r="FMT381" s="42"/>
      <c r="FMU381" s="42"/>
      <c r="FMV381" s="42"/>
      <c r="FMW381" s="42"/>
      <c r="FMX381" s="42"/>
      <c r="FMY381" s="42"/>
      <c r="FMZ381" s="42"/>
      <c r="FNA381" s="42"/>
      <c r="FNB381" s="42"/>
      <c r="FNC381" s="42"/>
      <c r="FND381" s="42"/>
      <c r="FNE381" s="42"/>
      <c r="FNF381" s="42"/>
      <c r="FNG381" s="42"/>
      <c r="FNH381" s="42"/>
      <c r="FNI381" s="42"/>
      <c r="FNJ381" s="42"/>
      <c r="FNK381" s="42"/>
      <c r="FNL381" s="42"/>
      <c r="FNM381" s="42"/>
      <c r="FNN381" s="42"/>
      <c r="FNO381" s="42"/>
      <c r="FNP381" s="42"/>
      <c r="FNQ381" s="42"/>
      <c r="FNR381" s="42"/>
      <c r="FNS381" s="42"/>
      <c r="FNT381" s="42"/>
      <c r="FNU381" s="42"/>
      <c r="FNV381" s="42"/>
      <c r="FNW381" s="42"/>
      <c r="FNX381" s="42"/>
      <c r="FNY381" s="42"/>
      <c r="FNZ381" s="42"/>
      <c r="FOA381" s="42"/>
      <c r="FOB381" s="42"/>
      <c r="FOC381" s="42"/>
      <c r="FOD381" s="42"/>
      <c r="FOE381" s="42"/>
      <c r="FOF381" s="42"/>
      <c r="FOG381" s="42"/>
      <c r="FOH381" s="42"/>
      <c r="FOI381" s="42"/>
      <c r="FOJ381" s="42"/>
      <c r="FOK381" s="42"/>
      <c r="FOL381" s="42"/>
      <c r="FOM381" s="42"/>
      <c r="FON381" s="42"/>
      <c r="FOO381" s="42"/>
      <c r="FOP381" s="42"/>
      <c r="FOQ381" s="42"/>
      <c r="FOR381" s="42"/>
      <c r="FOS381" s="42"/>
      <c r="FOT381" s="42"/>
      <c r="FOU381" s="42"/>
      <c r="FOV381" s="42"/>
      <c r="FOW381" s="42"/>
      <c r="FOX381" s="42"/>
      <c r="FOY381" s="42"/>
      <c r="FOZ381" s="42"/>
      <c r="FPA381" s="42"/>
      <c r="FPB381" s="42"/>
      <c r="FPC381" s="42"/>
      <c r="FPD381" s="42"/>
      <c r="FPE381" s="42"/>
      <c r="FPF381" s="42"/>
      <c r="FPG381" s="42"/>
      <c r="FPH381" s="42"/>
      <c r="FPI381" s="42"/>
      <c r="FPJ381" s="42"/>
      <c r="FPK381" s="42"/>
      <c r="FPL381" s="42"/>
      <c r="FPM381" s="42"/>
      <c r="FPN381" s="42"/>
      <c r="FPO381" s="42"/>
      <c r="FPP381" s="42"/>
      <c r="FPQ381" s="42"/>
      <c r="FPR381" s="42"/>
      <c r="FPS381" s="42"/>
      <c r="FPT381" s="42"/>
      <c r="FPU381" s="42"/>
      <c r="FPV381" s="42"/>
      <c r="FPW381" s="42"/>
      <c r="FPX381" s="42"/>
      <c r="FPY381" s="42"/>
      <c r="FPZ381" s="42"/>
      <c r="FQA381" s="42"/>
      <c r="FQB381" s="42"/>
      <c r="FQC381" s="42"/>
      <c r="FQD381" s="42"/>
      <c r="FQE381" s="42"/>
      <c r="FQF381" s="42"/>
      <c r="FQG381" s="42"/>
      <c r="FQH381" s="42"/>
      <c r="FQI381" s="42"/>
      <c r="FQJ381" s="42"/>
      <c r="FQK381" s="42"/>
      <c r="FQL381" s="42"/>
      <c r="FQM381" s="42"/>
      <c r="FQN381" s="42"/>
      <c r="FQO381" s="42"/>
      <c r="FQP381" s="42"/>
      <c r="FQQ381" s="42"/>
      <c r="FQR381" s="42"/>
      <c r="FQS381" s="42"/>
      <c r="FQT381" s="42"/>
      <c r="FQU381" s="42"/>
      <c r="FQV381" s="42"/>
      <c r="FQW381" s="42"/>
      <c r="FQX381" s="42"/>
      <c r="FQY381" s="42"/>
      <c r="FQZ381" s="42"/>
      <c r="FRA381" s="42"/>
      <c r="FRB381" s="42"/>
      <c r="FRC381" s="42"/>
      <c r="FRD381" s="42"/>
      <c r="FRE381" s="42"/>
      <c r="FRF381" s="42"/>
      <c r="FRG381" s="42"/>
      <c r="FRH381" s="42"/>
      <c r="FRI381" s="42"/>
      <c r="FRJ381" s="42"/>
      <c r="FRK381" s="42"/>
      <c r="FRL381" s="42"/>
      <c r="FRM381" s="42"/>
      <c r="FRN381" s="42"/>
      <c r="FRO381" s="42"/>
      <c r="FRP381" s="42"/>
      <c r="FRQ381" s="42"/>
      <c r="FRR381" s="42"/>
      <c r="FRS381" s="42"/>
      <c r="FRT381" s="42"/>
      <c r="FRU381" s="42"/>
      <c r="FRV381" s="42"/>
      <c r="FRW381" s="42"/>
      <c r="FRX381" s="42"/>
      <c r="FRY381" s="42"/>
      <c r="FRZ381" s="42"/>
      <c r="FSA381" s="42"/>
      <c r="FSB381" s="42"/>
      <c r="FSC381" s="42"/>
      <c r="FSD381" s="42"/>
      <c r="FSE381" s="42"/>
      <c r="FSF381" s="42"/>
      <c r="FSG381" s="42"/>
      <c r="FSH381" s="42"/>
      <c r="FSI381" s="42"/>
      <c r="FSJ381" s="42"/>
      <c r="FSK381" s="42"/>
      <c r="FSL381" s="42"/>
      <c r="FSM381" s="42"/>
      <c r="FSN381" s="42"/>
      <c r="FSO381" s="42"/>
      <c r="FSP381" s="42"/>
      <c r="FSQ381" s="42"/>
      <c r="FSR381" s="42"/>
      <c r="FSS381" s="42"/>
      <c r="FST381" s="42"/>
      <c r="FSU381" s="42"/>
      <c r="FSV381" s="42"/>
      <c r="FSW381" s="42"/>
      <c r="FSX381" s="42"/>
      <c r="FSY381" s="42"/>
      <c r="FSZ381" s="42"/>
      <c r="FTA381" s="42"/>
      <c r="FTB381" s="42"/>
      <c r="FTC381" s="42"/>
      <c r="FTD381" s="42"/>
      <c r="FTE381" s="42"/>
      <c r="FTF381" s="42"/>
      <c r="FTG381" s="42"/>
      <c r="FTH381" s="42"/>
      <c r="FTI381" s="42"/>
      <c r="FTJ381" s="42"/>
      <c r="FTK381" s="42"/>
      <c r="FTL381" s="42"/>
      <c r="FTM381" s="42"/>
      <c r="FTN381" s="42"/>
      <c r="FTO381" s="42"/>
      <c r="FTP381" s="42"/>
      <c r="FTQ381" s="42"/>
      <c r="FTR381" s="42"/>
      <c r="FTS381" s="42"/>
      <c r="FTT381" s="42"/>
      <c r="FTU381" s="42"/>
      <c r="FTV381" s="42"/>
      <c r="FTW381" s="42"/>
      <c r="FTX381" s="42"/>
      <c r="FTY381" s="42"/>
      <c r="FTZ381" s="42"/>
      <c r="FUA381" s="42"/>
      <c r="FUB381" s="42"/>
      <c r="FUC381" s="42"/>
      <c r="FUD381" s="42"/>
      <c r="FUE381" s="42"/>
      <c r="FUF381" s="42"/>
      <c r="FUG381" s="42"/>
      <c r="FUH381" s="42"/>
      <c r="FUI381" s="42"/>
      <c r="FUJ381" s="42"/>
      <c r="FUK381" s="42"/>
      <c r="FUL381" s="42"/>
      <c r="FUM381" s="42"/>
      <c r="FUN381" s="42"/>
      <c r="FUO381" s="42"/>
      <c r="FUP381" s="42"/>
      <c r="FUQ381" s="42"/>
      <c r="FUR381" s="42"/>
      <c r="FUS381" s="42"/>
      <c r="FUT381" s="42"/>
      <c r="FUU381" s="42"/>
      <c r="FUV381" s="42"/>
      <c r="FUW381" s="42"/>
      <c r="FUX381" s="42"/>
      <c r="FUY381" s="42"/>
      <c r="FUZ381" s="42"/>
      <c r="FVA381" s="42"/>
      <c r="FVB381" s="42"/>
      <c r="FVC381" s="42"/>
      <c r="FVD381" s="42"/>
      <c r="FVE381" s="42"/>
      <c r="FVF381" s="42"/>
      <c r="FVG381" s="42"/>
      <c r="FVH381" s="42"/>
      <c r="FVI381" s="42"/>
      <c r="FVJ381" s="42"/>
      <c r="FVK381" s="42"/>
      <c r="FVL381" s="42"/>
      <c r="FVM381" s="42"/>
      <c r="FVN381" s="42"/>
      <c r="FVO381" s="42"/>
      <c r="FVP381" s="42"/>
      <c r="FVQ381" s="42"/>
      <c r="FVR381" s="42"/>
      <c r="FVS381" s="42"/>
      <c r="FVT381" s="42"/>
      <c r="FVU381" s="42"/>
      <c r="FVV381" s="42"/>
      <c r="FVW381" s="42"/>
      <c r="FVX381" s="42"/>
      <c r="FVY381" s="42"/>
      <c r="FVZ381" s="42"/>
      <c r="FWA381" s="42"/>
      <c r="FWB381" s="42"/>
      <c r="FWC381" s="42"/>
      <c r="FWD381" s="42"/>
      <c r="FWE381" s="42"/>
      <c r="FWF381" s="42"/>
      <c r="FWG381" s="42"/>
      <c r="FWH381" s="42"/>
      <c r="FWI381" s="42"/>
      <c r="FWJ381" s="42"/>
      <c r="FWK381" s="42"/>
      <c r="FWL381" s="42"/>
      <c r="FWM381" s="42"/>
      <c r="FWN381" s="42"/>
      <c r="FWO381" s="42"/>
      <c r="FWP381" s="42"/>
      <c r="FWQ381" s="42"/>
      <c r="FWR381" s="42"/>
      <c r="FWS381" s="42"/>
      <c r="FWT381" s="42"/>
      <c r="FWU381" s="42"/>
      <c r="FWV381" s="42"/>
      <c r="FWW381" s="42"/>
      <c r="FWX381" s="42"/>
      <c r="FWY381" s="42"/>
      <c r="FWZ381" s="42"/>
      <c r="FXA381" s="42"/>
      <c r="FXB381" s="42"/>
      <c r="FXC381" s="42"/>
      <c r="FXD381" s="42"/>
      <c r="FXE381" s="42"/>
      <c r="FXF381" s="42"/>
      <c r="FXG381" s="42"/>
      <c r="FXH381" s="42"/>
      <c r="FXI381" s="42"/>
      <c r="FXJ381" s="42"/>
      <c r="FXK381" s="42"/>
      <c r="FXL381" s="42"/>
      <c r="FXM381" s="42"/>
      <c r="FXN381" s="42"/>
      <c r="FXO381" s="42"/>
      <c r="FXP381" s="42"/>
      <c r="FXQ381" s="42"/>
      <c r="FXR381" s="42"/>
      <c r="FXS381" s="42"/>
      <c r="FXT381" s="42"/>
      <c r="FXU381" s="42"/>
      <c r="FXV381" s="42"/>
      <c r="FXW381" s="42"/>
      <c r="FXX381" s="42"/>
      <c r="FXY381" s="42"/>
      <c r="FXZ381" s="42"/>
      <c r="FYA381" s="42"/>
      <c r="FYB381" s="42"/>
      <c r="FYC381" s="42"/>
      <c r="FYD381" s="42"/>
      <c r="FYE381" s="42"/>
      <c r="FYF381" s="42"/>
      <c r="FYG381" s="42"/>
      <c r="FYH381" s="42"/>
      <c r="FYI381" s="42"/>
      <c r="FYJ381" s="42"/>
      <c r="FYK381" s="42"/>
      <c r="FYL381" s="42"/>
      <c r="FYM381" s="42"/>
      <c r="FYN381" s="42"/>
      <c r="FYO381" s="42"/>
      <c r="FYP381" s="42"/>
      <c r="FYQ381" s="42"/>
      <c r="FYR381" s="42"/>
      <c r="FYS381" s="42"/>
      <c r="FYT381" s="42"/>
      <c r="FYU381" s="42"/>
      <c r="FYV381" s="42"/>
      <c r="FYW381" s="42"/>
      <c r="FYX381" s="42"/>
      <c r="FYY381" s="42"/>
      <c r="FYZ381" s="42"/>
      <c r="FZA381" s="42"/>
      <c r="FZB381" s="42"/>
      <c r="FZC381" s="42"/>
      <c r="FZD381" s="42"/>
      <c r="FZE381" s="42"/>
      <c r="FZF381" s="42"/>
      <c r="FZG381" s="42"/>
      <c r="FZH381" s="42"/>
      <c r="FZI381" s="42"/>
      <c r="FZJ381" s="42"/>
      <c r="FZK381" s="42"/>
      <c r="FZL381" s="42"/>
      <c r="FZM381" s="42"/>
      <c r="FZN381" s="42"/>
      <c r="FZO381" s="42"/>
      <c r="FZP381" s="42"/>
      <c r="FZQ381" s="42"/>
      <c r="FZR381" s="42"/>
      <c r="FZS381" s="42"/>
      <c r="FZT381" s="42"/>
      <c r="FZU381" s="42"/>
      <c r="FZV381" s="42"/>
      <c r="FZW381" s="42"/>
      <c r="FZX381" s="42"/>
      <c r="FZY381" s="42"/>
      <c r="FZZ381" s="42"/>
      <c r="GAA381" s="42"/>
      <c r="GAB381" s="42"/>
      <c r="GAC381" s="42"/>
      <c r="GAD381" s="42"/>
      <c r="GAE381" s="42"/>
      <c r="GAF381" s="42"/>
      <c r="GAG381" s="42"/>
      <c r="GAH381" s="42"/>
      <c r="GAI381" s="42"/>
      <c r="GAJ381" s="42"/>
      <c r="GAK381" s="42"/>
      <c r="GAL381" s="42"/>
      <c r="GAM381" s="42"/>
      <c r="GAN381" s="42"/>
      <c r="GAO381" s="42"/>
      <c r="GAP381" s="42"/>
      <c r="GAQ381" s="42"/>
      <c r="GAR381" s="42"/>
      <c r="GAS381" s="42"/>
      <c r="GAT381" s="42"/>
      <c r="GAU381" s="42"/>
      <c r="GAV381" s="42"/>
      <c r="GAW381" s="42"/>
      <c r="GAX381" s="42"/>
      <c r="GAY381" s="42"/>
      <c r="GAZ381" s="42"/>
      <c r="GBA381" s="42"/>
      <c r="GBB381" s="42"/>
      <c r="GBC381" s="42"/>
      <c r="GBD381" s="42"/>
      <c r="GBE381" s="42"/>
      <c r="GBF381" s="42"/>
      <c r="GBG381" s="42"/>
      <c r="GBH381" s="42"/>
      <c r="GBI381" s="42"/>
      <c r="GBJ381" s="42"/>
      <c r="GBK381" s="42"/>
      <c r="GBL381" s="42"/>
      <c r="GBM381" s="42"/>
      <c r="GBN381" s="42"/>
      <c r="GBO381" s="42"/>
      <c r="GBP381" s="42"/>
      <c r="GBQ381" s="42"/>
      <c r="GBR381" s="42"/>
      <c r="GBS381" s="42"/>
      <c r="GBT381" s="42"/>
      <c r="GBU381" s="42"/>
      <c r="GBV381" s="42"/>
      <c r="GBW381" s="42"/>
      <c r="GBX381" s="42"/>
      <c r="GBY381" s="42"/>
      <c r="GBZ381" s="42"/>
      <c r="GCA381" s="42"/>
      <c r="GCB381" s="42"/>
      <c r="GCC381" s="42"/>
      <c r="GCD381" s="42"/>
      <c r="GCE381" s="42"/>
      <c r="GCF381" s="42"/>
      <c r="GCG381" s="42"/>
      <c r="GCH381" s="42"/>
      <c r="GCI381" s="42"/>
      <c r="GCJ381" s="42"/>
      <c r="GCK381" s="42"/>
      <c r="GCL381" s="42"/>
      <c r="GCM381" s="42"/>
      <c r="GCN381" s="42"/>
      <c r="GCO381" s="42"/>
      <c r="GCP381" s="42"/>
      <c r="GCQ381" s="42"/>
      <c r="GCR381" s="42"/>
      <c r="GCS381" s="42"/>
      <c r="GCT381" s="42"/>
      <c r="GCU381" s="42"/>
      <c r="GCV381" s="42"/>
      <c r="GCW381" s="42"/>
      <c r="GCX381" s="42"/>
      <c r="GCY381" s="42"/>
      <c r="GCZ381" s="42"/>
      <c r="GDA381" s="42"/>
      <c r="GDB381" s="42"/>
      <c r="GDC381" s="42"/>
      <c r="GDD381" s="42"/>
      <c r="GDE381" s="42"/>
      <c r="GDF381" s="42"/>
      <c r="GDG381" s="42"/>
      <c r="GDH381" s="42"/>
      <c r="GDI381" s="42"/>
      <c r="GDJ381" s="42"/>
      <c r="GDK381" s="42"/>
      <c r="GDL381" s="42"/>
      <c r="GDM381" s="42"/>
      <c r="GDN381" s="42"/>
      <c r="GDO381" s="42"/>
      <c r="GDP381" s="42"/>
      <c r="GDQ381" s="42"/>
      <c r="GDR381" s="42"/>
      <c r="GDS381" s="42"/>
      <c r="GDT381" s="42"/>
      <c r="GDU381" s="42"/>
      <c r="GDV381" s="42"/>
      <c r="GDW381" s="42"/>
      <c r="GDX381" s="42"/>
      <c r="GDY381" s="42"/>
      <c r="GDZ381" s="42"/>
      <c r="GEA381" s="42"/>
      <c r="GEB381" s="42"/>
      <c r="GEC381" s="42"/>
      <c r="GED381" s="42"/>
      <c r="GEE381" s="42"/>
      <c r="GEF381" s="42"/>
      <c r="GEG381" s="42"/>
      <c r="GEH381" s="42"/>
      <c r="GEI381" s="42"/>
      <c r="GEJ381" s="42"/>
      <c r="GEK381" s="42"/>
      <c r="GEL381" s="42"/>
      <c r="GEM381" s="42"/>
      <c r="GEN381" s="42"/>
      <c r="GEO381" s="42"/>
      <c r="GEP381" s="42"/>
      <c r="GEQ381" s="42"/>
      <c r="GER381" s="42"/>
      <c r="GES381" s="42"/>
      <c r="GET381" s="42"/>
      <c r="GEU381" s="42"/>
      <c r="GEV381" s="42"/>
      <c r="GEW381" s="42"/>
      <c r="GEX381" s="42"/>
      <c r="GEY381" s="42"/>
      <c r="GEZ381" s="42"/>
      <c r="GFA381" s="42"/>
      <c r="GFB381" s="42"/>
      <c r="GFC381" s="42"/>
      <c r="GFD381" s="42"/>
      <c r="GFE381" s="42"/>
      <c r="GFF381" s="42"/>
      <c r="GFG381" s="42"/>
      <c r="GFH381" s="42"/>
      <c r="GFI381" s="42"/>
      <c r="GFJ381" s="42"/>
      <c r="GFK381" s="42"/>
      <c r="GFL381" s="42"/>
      <c r="GFM381" s="42"/>
      <c r="GFN381" s="42"/>
      <c r="GFO381" s="42"/>
      <c r="GFP381" s="42"/>
      <c r="GFQ381" s="42"/>
      <c r="GFR381" s="42"/>
      <c r="GFS381" s="42"/>
      <c r="GFT381" s="42"/>
      <c r="GFU381" s="42"/>
      <c r="GFV381" s="42"/>
      <c r="GFW381" s="42"/>
      <c r="GFX381" s="42"/>
      <c r="GFY381" s="42"/>
      <c r="GFZ381" s="42"/>
      <c r="GGA381" s="42"/>
      <c r="GGB381" s="42"/>
      <c r="GGC381" s="42"/>
      <c r="GGD381" s="42"/>
      <c r="GGE381" s="42"/>
      <c r="GGF381" s="42"/>
      <c r="GGG381" s="42"/>
      <c r="GGH381" s="42"/>
      <c r="GGI381" s="42"/>
      <c r="GGJ381" s="42"/>
      <c r="GGK381" s="42"/>
      <c r="GGL381" s="42"/>
      <c r="GGM381" s="42"/>
      <c r="GGN381" s="42"/>
      <c r="GGO381" s="42"/>
      <c r="GGP381" s="42"/>
      <c r="GGQ381" s="42"/>
      <c r="GGR381" s="42"/>
      <c r="GGS381" s="42"/>
      <c r="GGT381" s="42"/>
      <c r="GGU381" s="42"/>
      <c r="GGV381" s="42"/>
      <c r="GGW381" s="42"/>
      <c r="GGX381" s="42"/>
      <c r="GGY381" s="42"/>
      <c r="GGZ381" s="42"/>
      <c r="GHA381" s="42"/>
      <c r="GHB381" s="42"/>
      <c r="GHC381" s="42"/>
      <c r="GHD381" s="42"/>
      <c r="GHE381" s="42"/>
      <c r="GHF381" s="42"/>
      <c r="GHG381" s="42"/>
      <c r="GHH381" s="42"/>
      <c r="GHI381" s="42"/>
      <c r="GHJ381" s="42"/>
      <c r="GHK381" s="42"/>
      <c r="GHL381" s="42"/>
      <c r="GHM381" s="42"/>
      <c r="GHN381" s="42"/>
      <c r="GHO381" s="42"/>
      <c r="GHP381" s="42"/>
      <c r="GHQ381" s="42"/>
      <c r="GHR381" s="42"/>
      <c r="GHS381" s="42"/>
      <c r="GHT381" s="42"/>
      <c r="GHU381" s="42"/>
      <c r="GHV381" s="42"/>
      <c r="GHW381" s="42"/>
      <c r="GHX381" s="42"/>
      <c r="GHY381" s="42"/>
      <c r="GHZ381" s="42"/>
      <c r="GIA381" s="42"/>
      <c r="GIB381" s="42"/>
      <c r="GIC381" s="42"/>
      <c r="GID381" s="42"/>
      <c r="GIE381" s="42"/>
      <c r="GIF381" s="42"/>
      <c r="GIG381" s="42"/>
      <c r="GIH381" s="42"/>
      <c r="GII381" s="42"/>
      <c r="GIJ381" s="42"/>
      <c r="GIK381" s="42"/>
      <c r="GIL381" s="42"/>
      <c r="GIM381" s="42"/>
      <c r="GIN381" s="42"/>
      <c r="GIO381" s="42"/>
      <c r="GIP381" s="42"/>
      <c r="GIQ381" s="42"/>
      <c r="GIR381" s="42"/>
      <c r="GIS381" s="42"/>
      <c r="GIT381" s="42"/>
      <c r="GIU381" s="42"/>
      <c r="GIV381" s="42"/>
      <c r="GIW381" s="42"/>
      <c r="GIX381" s="42"/>
      <c r="GIY381" s="42"/>
      <c r="GIZ381" s="42"/>
      <c r="GJA381" s="42"/>
      <c r="GJB381" s="42"/>
      <c r="GJC381" s="42"/>
      <c r="GJD381" s="42"/>
      <c r="GJE381" s="42"/>
      <c r="GJF381" s="42"/>
      <c r="GJG381" s="42"/>
      <c r="GJH381" s="42"/>
      <c r="GJI381" s="42"/>
      <c r="GJJ381" s="42"/>
      <c r="GJK381" s="42"/>
      <c r="GJL381" s="42"/>
      <c r="GJM381" s="42"/>
      <c r="GJN381" s="42"/>
      <c r="GJO381" s="42"/>
      <c r="GJP381" s="42"/>
      <c r="GJQ381" s="42"/>
      <c r="GJR381" s="42"/>
      <c r="GJS381" s="42"/>
      <c r="GJT381" s="42"/>
      <c r="GJU381" s="42"/>
      <c r="GJV381" s="42"/>
      <c r="GJW381" s="42"/>
      <c r="GJX381" s="42"/>
      <c r="GJY381" s="42"/>
      <c r="GJZ381" s="42"/>
      <c r="GKA381" s="42"/>
      <c r="GKB381" s="42"/>
      <c r="GKC381" s="42"/>
      <c r="GKD381" s="42"/>
      <c r="GKE381" s="42"/>
      <c r="GKF381" s="42"/>
      <c r="GKG381" s="42"/>
      <c r="GKH381" s="42"/>
      <c r="GKI381" s="42"/>
      <c r="GKJ381" s="42"/>
      <c r="GKK381" s="42"/>
      <c r="GKL381" s="42"/>
      <c r="GKM381" s="42"/>
      <c r="GKN381" s="42"/>
      <c r="GKO381" s="42"/>
      <c r="GKP381" s="42"/>
      <c r="GKQ381" s="42"/>
      <c r="GKR381" s="42"/>
      <c r="GKS381" s="42"/>
      <c r="GKT381" s="42"/>
      <c r="GKU381" s="42"/>
      <c r="GKV381" s="42"/>
      <c r="GKW381" s="42"/>
      <c r="GKX381" s="42"/>
      <c r="GKY381" s="42"/>
      <c r="GKZ381" s="42"/>
      <c r="GLA381" s="42"/>
      <c r="GLB381" s="42"/>
      <c r="GLC381" s="42"/>
      <c r="GLD381" s="42"/>
      <c r="GLE381" s="42"/>
      <c r="GLF381" s="42"/>
      <c r="GLG381" s="42"/>
      <c r="GLH381" s="42"/>
      <c r="GLI381" s="42"/>
      <c r="GLJ381" s="42"/>
      <c r="GLK381" s="42"/>
      <c r="GLL381" s="42"/>
      <c r="GLM381" s="42"/>
      <c r="GLN381" s="42"/>
      <c r="GLO381" s="42"/>
      <c r="GLP381" s="42"/>
      <c r="GLQ381" s="42"/>
      <c r="GLR381" s="42"/>
      <c r="GLS381" s="42"/>
      <c r="GLT381" s="42"/>
      <c r="GLU381" s="42"/>
      <c r="GLV381" s="42"/>
      <c r="GLW381" s="42"/>
      <c r="GLX381" s="42"/>
      <c r="GLY381" s="42"/>
      <c r="GLZ381" s="42"/>
      <c r="GMA381" s="42"/>
      <c r="GMB381" s="42"/>
      <c r="GMC381" s="42"/>
      <c r="GMD381" s="42"/>
      <c r="GME381" s="42"/>
      <c r="GMF381" s="42"/>
      <c r="GMG381" s="42"/>
      <c r="GMH381" s="42"/>
      <c r="GMI381" s="42"/>
      <c r="GMJ381" s="42"/>
      <c r="GMK381" s="42"/>
      <c r="GML381" s="42"/>
      <c r="GMM381" s="42"/>
      <c r="GMN381" s="42"/>
      <c r="GMO381" s="42"/>
      <c r="GMP381" s="42"/>
      <c r="GMQ381" s="42"/>
      <c r="GMR381" s="42"/>
      <c r="GMS381" s="42"/>
      <c r="GMT381" s="42"/>
      <c r="GMU381" s="42"/>
      <c r="GMV381" s="42"/>
      <c r="GMW381" s="42"/>
      <c r="GMX381" s="42"/>
      <c r="GMY381" s="42"/>
      <c r="GMZ381" s="42"/>
      <c r="GNA381" s="42"/>
      <c r="GNB381" s="42"/>
      <c r="GNC381" s="42"/>
      <c r="GND381" s="42"/>
      <c r="GNE381" s="42"/>
      <c r="GNF381" s="42"/>
      <c r="GNG381" s="42"/>
      <c r="GNH381" s="42"/>
      <c r="GNI381" s="42"/>
      <c r="GNJ381" s="42"/>
      <c r="GNK381" s="42"/>
      <c r="GNL381" s="42"/>
      <c r="GNM381" s="42"/>
      <c r="GNN381" s="42"/>
      <c r="GNO381" s="42"/>
      <c r="GNP381" s="42"/>
      <c r="GNQ381" s="42"/>
      <c r="GNR381" s="42"/>
      <c r="GNS381" s="42"/>
      <c r="GNT381" s="42"/>
      <c r="GNU381" s="42"/>
      <c r="GNV381" s="42"/>
      <c r="GNW381" s="42"/>
      <c r="GNX381" s="42"/>
      <c r="GNY381" s="42"/>
      <c r="GNZ381" s="42"/>
      <c r="GOA381" s="42"/>
      <c r="GOB381" s="42"/>
      <c r="GOC381" s="42"/>
      <c r="GOD381" s="42"/>
      <c r="GOE381" s="42"/>
      <c r="GOF381" s="42"/>
      <c r="GOG381" s="42"/>
      <c r="GOH381" s="42"/>
      <c r="GOI381" s="42"/>
      <c r="GOJ381" s="42"/>
      <c r="GOK381" s="42"/>
      <c r="GOL381" s="42"/>
      <c r="GOM381" s="42"/>
      <c r="GON381" s="42"/>
      <c r="GOO381" s="42"/>
      <c r="GOP381" s="42"/>
      <c r="GOQ381" s="42"/>
      <c r="GOR381" s="42"/>
      <c r="GOS381" s="42"/>
      <c r="GOT381" s="42"/>
      <c r="GOU381" s="42"/>
      <c r="GOV381" s="42"/>
      <c r="GOW381" s="42"/>
      <c r="GOX381" s="42"/>
      <c r="GOY381" s="42"/>
      <c r="GOZ381" s="42"/>
      <c r="GPA381" s="42"/>
      <c r="GPB381" s="42"/>
      <c r="GPC381" s="42"/>
      <c r="GPD381" s="42"/>
      <c r="GPE381" s="42"/>
      <c r="GPF381" s="42"/>
      <c r="GPG381" s="42"/>
      <c r="GPH381" s="42"/>
      <c r="GPI381" s="42"/>
      <c r="GPJ381" s="42"/>
      <c r="GPK381" s="42"/>
      <c r="GPL381" s="42"/>
      <c r="GPM381" s="42"/>
      <c r="GPN381" s="42"/>
      <c r="GPO381" s="42"/>
      <c r="GPP381" s="42"/>
      <c r="GPQ381" s="42"/>
      <c r="GPR381" s="42"/>
      <c r="GPS381" s="42"/>
      <c r="GPT381" s="42"/>
      <c r="GPU381" s="42"/>
      <c r="GPV381" s="42"/>
      <c r="GPW381" s="42"/>
      <c r="GPX381" s="42"/>
      <c r="GPY381" s="42"/>
      <c r="GPZ381" s="42"/>
      <c r="GQA381" s="42"/>
      <c r="GQB381" s="42"/>
      <c r="GQC381" s="42"/>
      <c r="GQD381" s="42"/>
      <c r="GQE381" s="42"/>
      <c r="GQF381" s="42"/>
      <c r="GQG381" s="42"/>
      <c r="GQH381" s="42"/>
      <c r="GQI381" s="42"/>
      <c r="GQJ381" s="42"/>
      <c r="GQK381" s="42"/>
      <c r="GQL381" s="42"/>
      <c r="GQM381" s="42"/>
      <c r="GQN381" s="42"/>
      <c r="GQO381" s="42"/>
      <c r="GQP381" s="42"/>
      <c r="GQQ381" s="42"/>
      <c r="GQR381" s="42"/>
      <c r="GQS381" s="42"/>
      <c r="GQT381" s="42"/>
      <c r="GQU381" s="42"/>
      <c r="GQV381" s="42"/>
      <c r="GQW381" s="42"/>
      <c r="GQX381" s="42"/>
      <c r="GQY381" s="42"/>
      <c r="GQZ381" s="42"/>
      <c r="GRA381" s="42"/>
      <c r="GRB381" s="42"/>
      <c r="GRC381" s="42"/>
      <c r="GRD381" s="42"/>
      <c r="GRE381" s="42"/>
      <c r="GRF381" s="42"/>
      <c r="GRG381" s="42"/>
      <c r="GRH381" s="42"/>
      <c r="GRI381" s="42"/>
      <c r="GRJ381" s="42"/>
      <c r="GRK381" s="42"/>
      <c r="GRL381" s="42"/>
      <c r="GRM381" s="42"/>
      <c r="GRN381" s="42"/>
      <c r="GRO381" s="42"/>
      <c r="GRP381" s="42"/>
      <c r="GRQ381" s="42"/>
      <c r="GRR381" s="42"/>
      <c r="GRS381" s="42"/>
      <c r="GRT381" s="42"/>
      <c r="GRU381" s="42"/>
      <c r="GRV381" s="42"/>
      <c r="GRW381" s="42"/>
      <c r="GRX381" s="42"/>
      <c r="GRY381" s="42"/>
      <c r="GRZ381" s="42"/>
      <c r="GSA381" s="42"/>
      <c r="GSB381" s="42"/>
      <c r="GSC381" s="42"/>
      <c r="GSD381" s="42"/>
      <c r="GSE381" s="42"/>
      <c r="GSF381" s="42"/>
      <c r="GSG381" s="42"/>
      <c r="GSH381" s="42"/>
      <c r="GSI381" s="42"/>
      <c r="GSJ381" s="42"/>
      <c r="GSK381" s="42"/>
      <c r="GSL381" s="42"/>
      <c r="GSM381" s="42"/>
      <c r="GSN381" s="42"/>
      <c r="GSO381" s="42"/>
      <c r="GSP381" s="42"/>
      <c r="GSQ381" s="42"/>
      <c r="GSR381" s="42"/>
      <c r="GSS381" s="42"/>
      <c r="GST381" s="42"/>
      <c r="GSU381" s="42"/>
      <c r="GSV381" s="42"/>
      <c r="GSW381" s="42"/>
      <c r="GSX381" s="42"/>
      <c r="GSY381" s="42"/>
      <c r="GSZ381" s="42"/>
      <c r="GTA381" s="42"/>
      <c r="GTB381" s="42"/>
      <c r="GTC381" s="42"/>
      <c r="GTD381" s="42"/>
      <c r="GTE381" s="42"/>
      <c r="GTF381" s="42"/>
      <c r="GTG381" s="42"/>
      <c r="GTH381" s="42"/>
      <c r="GTI381" s="42"/>
      <c r="GTJ381" s="42"/>
      <c r="GTK381" s="42"/>
      <c r="GTL381" s="42"/>
      <c r="GTM381" s="42"/>
      <c r="GTN381" s="42"/>
      <c r="GTO381" s="42"/>
      <c r="GTP381" s="42"/>
      <c r="GTQ381" s="42"/>
      <c r="GTR381" s="42"/>
      <c r="GTS381" s="42"/>
      <c r="GTT381" s="42"/>
      <c r="GTU381" s="42"/>
      <c r="GTV381" s="42"/>
      <c r="GTW381" s="42"/>
      <c r="GTX381" s="42"/>
      <c r="GTY381" s="42"/>
      <c r="GTZ381" s="42"/>
      <c r="GUA381" s="42"/>
      <c r="GUB381" s="42"/>
      <c r="GUC381" s="42"/>
      <c r="GUD381" s="42"/>
      <c r="GUE381" s="42"/>
      <c r="GUF381" s="42"/>
      <c r="GUG381" s="42"/>
      <c r="GUH381" s="42"/>
      <c r="GUI381" s="42"/>
      <c r="GUJ381" s="42"/>
      <c r="GUK381" s="42"/>
      <c r="GUL381" s="42"/>
      <c r="GUM381" s="42"/>
      <c r="GUN381" s="42"/>
      <c r="GUO381" s="42"/>
      <c r="GUP381" s="42"/>
      <c r="GUQ381" s="42"/>
      <c r="GUR381" s="42"/>
      <c r="GUS381" s="42"/>
      <c r="GUT381" s="42"/>
      <c r="GUU381" s="42"/>
      <c r="GUV381" s="42"/>
      <c r="GUW381" s="42"/>
      <c r="GUX381" s="42"/>
      <c r="GUY381" s="42"/>
      <c r="GUZ381" s="42"/>
      <c r="GVA381" s="42"/>
      <c r="GVB381" s="42"/>
      <c r="GVC381" s="42"/>
      <c r="GVD381" s="42"/>
      <c r="GVE381" s="42"/>
      <c r="GVF381" s="42"/>
      <c r="GVG381" s="42"/>
      <c r="GVH381" s="42"/>
      <c r="GVI381" s="42"/>
      <c r="GVJ381" s="42"/>
      <c r="GVK381" s="42"/>
      <c r="GVL381" s="42"/>
      <c r="GVM381" s="42"/>
      <c r="GVN381" s="42"/>
      <c r="GVO381" s="42"/>
      <c r="GVP381" s="42"/>
      <c r="GVQ381" s="42"/>
      <c r="GVR381" s="42"/>
      <c r="GVS381" s="42"/>
      <c r="GVT381" s="42"/>
      <c r="GVU381" s="42"/>
      <c r="GVV381" s="42"/>
      <c r="GVW381" s="42"/>
      <c r="GVX381" s="42"/>
      <c r="GVY381" s="42"/>
      <c r="GVZ381" s="42"/>
      <c r="GWA381" s="42"/>
      <c r="GWB381" s="42"/>
      <c r="GWC381" s="42"/>
      <c r="GWD381" s="42"/>
      <c r="GWE381" s="42"/>
      <c r="GWF381" s="42"/>
      <c r="GWG381" s="42"/>
      <c r="GWH381" s="42"/>
      <c r="GWI381" s="42"/>
      <c r="GWJ381" s="42"/>
      <c r="GWK381" s="42"/>
      <c r="GWL381" s="42"/>
      <c r="GWM381" s="42"/>
      <c r="GWN381" s="42"/>
      <c r="GWO381" s="42"/>
      <c r="GWP381" s="42"/>
      <c r="GWQ381" s="42"/>
      <c r="GWR381" s="42"/>
      <c r="GWS381" s="42"/>
      <c r="GWT381" s="42"/>
      <c r="GWU381" s="42"/>
      <c r="GWV381" s="42"/>
      <c r="GWW381" s="42"/>
      <c r="GWX381" s="42"/>
      <c r="GWY381" s="42"/>
      <c r="GWZ381" s="42"/>
      <c r="GXA381" s="42"/>
      <c r="GXB381" s="42"/>
      <c r="GXC381" s="42"/>
      <c r="GXD381" s="42"/>
      <c r="GXE381" s="42"/>
      <c r="GXF381" s="42"/>
      <c r="GXG381" s="42"/>
      <c r="GXH381" s="42"/>
      <c r="GXI381" s="42"/>
      <c r="GXJ381" s="42"/>
      <c r="GXK381" s="42"/>
      <c r="GXL381" s="42"/>
      <c r="GXM381" s="42"/>
      <c r="GXN381" s="42"/>
      <c r="GXO381" s="42"/>
      <c r="GXP381" s="42"/>
      <c r="GXQ381" s="42"/>
      <c r="GXR381" s="42"/>
      <c r="GXS381" s="42"/>
      <c r="GXT381" s="42"/>
      <c r="GXU381" s="42"/>
      <c r="GXV381" s="42"/>
      <c r="GXW381" s="42"/>
      <c r="GXX381" s="42"/>
      <c r="GXY381" s="42"/>
      <c r="GXZ381" s="42"/>
      <c r="GYA381" s="42"/>
      <c r="GYB381" s="42"/>
      <c r="GYC381" s="42"/>
      <c r="GYD381" s="42"/>
      <c r="GYE381" s="42"/>
      <c r="GYF381" s="42"/>
      <c r="GYG381" s="42"/>
      <c r="GYH381" s="42"/>
      <c r="GYI381" s="42"/>
      <c r="GYJ381" s="42"/>
      <c r="GYK381" s="42"/>
      <c r="GYL381" s="42"/>
      <c r="GYM381" s="42"/>
      <c r="GYN381" s="42"/>
      <c r="GYO381" s="42"/>
      <c r="GYP381" s="42"/>
      <c r="GYQ381" s="42"/>
      <c r="GYR381" s="42"/>
      <c r="GYS381" s="42"/>
      <c r="GYT381" s="42"/>
      <c r="GYU381" s="42"/>
      <c r="GYV381" s="42"/>
      <c r="GYW381" s="42"/>
      <c r="GYX381" s="42"/>
      <c r="GYY381" s="42"/>
      <c r="GYZ381" s="42"/>
      <c r="GZA381" s="42"/>
      <c r="GZB381" s="42"/>
      <c r="GZC381" s="42"/>
      <c r="GZD381" s="42"/>
      <c r="GZE381" s="42"/>
      <c r="GZF381" s="42"/>
      <c r="GZG381" s="42"/>
      <c r="GZH381" s="42"/>
      <c r="GZI381" s="42"/>
      <c r="GZJ381" s="42"/>
      <c r="GZK381" s="42"/>
      <c r="GZL381" s="42"/>
      <c r="GZM381" s="42"/>
      <c r="GZN381" s="42"/>
      <c r="GZO381" s="42"/>
      <c r="GZP381" s="42"/>
      <c r="GZQ381" s="42"/>
      <c r="GZR381" s="42"/>
      <c r="GZS381" s="42"/>
      <c r="GZT381" s="42"/>
      <c r="GZU381" s="42"/>
      <c r="GZV381" s="42"/>
      <c r="GZW381" s="42"/>
      <c r="GZX381" s="42"/>
      <c r="GZY381" s="42"/>
      <c r="GZZ381" s="42"/>
      <c r="HAA381" s="42"/>
      <c r="HAB381" s="42"/>
      <c r="HAC381" s="42"/>
      <c r="HAD381" s="42"/>
      <c r="HAE381" s="42"/>
      <c r="HAF381" s="42"/>
      <c r="HAG381" s="42"/>
      <c r="HAH381" s="42"/>
      <c r="HAI381" s="42"/>
      <c r="HAJ381" s="42"/>
      <c r="HAK381" s="42"/>
      <c r="HAL381" s="42"/>
      <c r="HAM381" s="42"/>
      <c r="HAN381" s="42"/>
      <c r="HAO381" s="42"/>
      <c r="HAP381" s="42"/>
      <c r="HAQ381" s="42"/>
      <c r="HAR381" s="42"/>
      <c r="HAS381" s="42"/>
      <c r="HAT381" s="42"/>
      <c r="HAU381" s="42"/>
      <c r="HAV381" s="42"/>
      <c r="HAW381" s="42"/>
      <c r="HAX381" s="42"/>
      <c r="HAY381" s="42"/>
      <c r="HAZ381" s="42"/>
      <c r="HBA381" s="42"/>
      <c r="HBB381" s="42"/>
      <c r="HBC381" s="42"/>
      <c r="HBD381" s="42"/>
      <c r="HBE381" s="42"/>
      <c r="HBF381" s="42"/>
      <c r="HBG381" s="42"/>
      <c r="HBH381" s="42"/>
      <c r="HBI381" s="42"/>
      <c r="HBJ381" s="42"/>
      <c r="HBK381" s="42"/>
      <c r="HBL381" s="42"/>
      <c r="HBM381" s="42"/>
      <c r="HBN381" s="42"/>
      <c r="HBO381" s="42"/>
      <c r="HBP381" s="42"/>
      <c r="HBQ381" s="42"/>
      <c r="HBR381" s="42"/>
      <c r="HBS381" s="42"/>
      <c r="HBT381" s="42"/>
      <c r="HBU381" s="42"/>
      <c r="HBV381" s="42"/>
      <c r="HBW381" s="42"/>
      <c r="HBX381" s="42"/>
      <c r="HBY381" s="42"/>
      <c r="HBZ381" s="42"/>
      <c r="HCA381" s="42"/>
      <c r="HCB381" s="42"/>
      <c r="HCC381" s="42"/>
      <c r="HCD381" s="42"/>
      <c r="HCE381" s="42"/>
      <c r="HCF381" s="42"/>
      <c r="HCG381" s="42"/>
      <c r="HCH381" s="42"/>
      <c r="HCI381" s="42"/>
      <c r="HCJ381" s="42"/>
      <c r="HCK381" s="42"/>
      <c r="HCL381" s="42"/>
      <c r="HCM381" s="42"/>
      <c r="HCN381" s="42"/>
      <c r="HCO381" s="42"/>
      <c r="HCP381" s="42"/>
      <c r="HCQ381" s="42"/>
      <c r="HCR381" s="42"/>
      <c r="HCS381" s="42"/>
      <c r="HCT381" s="42"/>
      <c r="HCU381" s="42"/>
      <c r="HCV381" s="42"/>
      <c r="HCW381" s="42"/>
      <c r="HCX381" s="42"/>
      <c r="HCY381" s="42"/>
      <c r="HCZ381" s="42"/>
      <c r="HDA381" s="42"/>
      <c r="HDB381" s="42"/>
      <c r="HDC381" s="42"/>
      <c r="HDD381" s="42"/>
      <c r="HDE381" s="42"/>
      <c r="HDF381" s="42"/>
      <c r="HDG381" s="42"/>
      <c r="HDH381" s="42"/>
      <c r="HDI381" s="42"/>
      <c r="HDJ381" s="42"/>
      <c r="HDK381" s="42"/>
      <c r="HDL381" s="42"/>
      <c r="HDM381" s="42"/>
      <c r="HDN381" s="42"/>
      <c r="HDO381" s="42"/>
      <c r="HDP381" s="42"/>
      <c r="HDQ381" s="42"/>
      <c r="HDR381" s="42"/>
      <c r="HDS381" s="42"/>
      <c r="HDT381" s="42"/>
      <c r="HDU381" s="42"/>
      <c r="HDV381" s="42"/>
      <c r="HDW381" s="42"/>
      <c r="HDX381" s="42"/>
      <c r="HDY381" s="42"/>
      <c r="HDZ381" s="42"/>
      <c r="HEA381" s="42"/>
      <c r="HEB381" s="42"/>
      <c r="HEC381" s="42"/>
      <c r="HED381" s="42"/>
      <c r="HEE381" s="42"/>
      <c r="HEF381" s="42"/>
      <c r="HEG381" s="42"/>
      <c r="HEH381" s="42"/>
      <c r="HEI381" s="42"/>
      <c r="HEJ381" s="42"/>
      <c r="HEK381" s="42"/>
      <c r="HEL381" s="42"/>
      <c r="HEM381" s="42"/>
      <c r="HEN381" s="42"/>
      <c r="HEO381" s="42"/>
      <c r="HEP381" s="42"/>
      <c r="HEQ381" s="42"/>
      <c r="HER381" s="42"/>
      <c r="HES381" s="42"/>
      <c r="HET381" s="42"/>
      <c r="HEU381" s="42"/>
      <c r="HEV381" s="42"/>
      <c r="HEW381" s="42"/>
      <c r="HEX381" s="42"/>
      <c r="HEY381" s="42"/>
      <c r="HEZ381" s="42"/>
      <c r="HFA381" s="42"/>
      <c r="HFB381" s="42"/>
      <c r="HFC381" s="42"/>
      <c r="HFD381" s="42"/>
      <c r="HFE381" s="42"/>
      <c r="HFF381" s="42"/>
      <c r="HFG381" s="42"/>
      <c r="HFH381" s="42"/>
      <c r="HFI381" s="42"/>
      <c r="HFJ381" s="42"/>
      <c r="HFK381" s="42"/>
      <c r="HFL381" s="42"/>
      <c r="HFM381" s="42"/>
      <c r="HFN381" s="42"/>
      <c r="HFO381" s="42"/>
      <c r="HFP381" s="42"/>
      <c r="HFQ381" s="42"/>
      <c r="HFR381" s="42"/>
      <c r="HFS381" s="42"/>
      <c r="HFT381" s="42"/>
      <c r="HFU381" s="42"/>
      <c r="HFV381" s="42"/>
      <c r="HFW381" s="42"/>
      <c r="HFX381" s="42"/>
      <c r="HFY381" s="42"/>
      <c r="HFZ381" s="42"/>
      <c r="HGA381" s="42"/>
      <c r="HGB381" s="42"/>
      <c r="HGC381" s="42"/>
      <c r="HGD381" s="42"/>
      <c r="HGE381" s="42"/>
      <c r="HGF381" s="42"/>
      <c r="HGG381" s="42"/>
      <c r="HGH381" s="42"/>
      <c r="HGI381" s="42"/>
      <c r="HGJ381" s="42"/>
      <c r="HGK381" s="42"/>
      <c r="HGL381" s="42"/>
      <c r="HGM381" s="42"/>
      <c r="HGN381" s="42"/>
      <c r="HGO381" s="42"/>
      <c r="HGP381" s="42"/>
      <c r="HGQ381" s="42"/>
      <c r="HGR381" s="42"/>
      <c r="HGS381" s="42"/>
      <c r="HGT381" s="42"/>
      <c r="HGU381" s="42"/>
      <c r="HGV381" s="42"/>
      <c r="HGW381" s="42"/>
      <c r="HGX381" s="42"/>
      <c r="HGY381" s="42"/>
      <c r="HGZ381" s="42"/>
      <c r="HHA381" s="42"/>
      <c r="HHB381" s="42"/>
      <c r="HHC381" s="42"/>
      <c r="HHD381" s="42"/>
      <c r="HHE381" s="42"/>
      <c r="HHF381" s="42"/>
      <c r="HHG381" s="42"/>
      <c r="HHH381" s="42"/>
      <c r="HHI381" s="42"/>
      <c r="HHJ381" s="42"/>
      <c r="HHK381" s="42"/>
      <c r="HHL381" s="42"/>
      <c r="HHM381" s="42"/>
      <c r="HHN381" s="42"/>
      <c r="HHO381" s="42"/>
      <c r="HHP381" s="42"/>
      <c r="HHQ381" s="42"/>
      <c r="HHR381" s="42"/>
      <c r="HHS381" s="42"/>
      <c r="HHT381" s="42"/>
      <c r="HHU381" s="42"/>
      <c r="HHV381" s="42"/>
      <c r="HHW381" s="42"/>
      <c r="HHX381" s="42"/>
      <c r="HHY381" s="42"/>
      <c r="HHZ381" s="42"/>
      <c r="HIA381" s="42"/>
      <c r="HIB381" s="42"/>
      <c r="HIC381" s="42"/>
      <c r="HID381" s="42"/>
      <c r="HIE381" s="42"/>
      <c r="HIF381" s="42"/>
      <c r="HIG381" s="42"/>
      <c r="HIH381" s="42"/>
      <c r="HII381" s="42"/>
      <c r="HIJ381" s="42"/>
      <c r="HIK381" s="42"/>
      <c r="HIL381" s="42"/>
      <c r="HIM381" s="42"/>
      <c r="HIN381" s="42"/>
      <c r="HIO381" s="42"/>
      <c r="HIP381" s="42"/>
      <c r="HIQ381" s="42"/>
      <c r="HIR381" s="42"/>
      <c r="HIS381" s="42"/>
      <c r="HIT381" s="42"/>
      <c r="HIU381" s="42"/>
      <c r="HIV381" s="42"/>
      <c r="HIW381" s="42"/>
      <c r="HIX381" s="42"/>
      <c r="HIY381" s="42"/>
      <c r="HIZ381" s="42"/>
      <c r="HJA381" s="42"/>
      <c r="HJB381" s="42"/>
      <c r="HJC381" s="42"/>
      <c r="HJD381" s="42"/>
      <c r="HJE381" s="42"/>
      <c r="HJF381" s="42"/>
      <c r="HJG381" s="42"/>
      <c r="HJH381" s="42"/>
      <c r="HJI381" s="42"/>
      <c r="HJJ381" s="42"/>
      <c r="HJK381" s="42"/>
      <c r="HJL381" s="42"/>
      <c r="HJM381" s="42"/>
      <c r="HJN381" s="42"/>
      <c r="HJO381" s="42"/>
      <c r="HJP381" s="42"/>
      <c r="HJQ381" s="42"/>
      <c r="HJR381" s="42"/>
      <c r="HJS381" s="42"/>
      <c r="HJT381" s="42"/>
      <c r="HJU381" s="42"/>
      <c r="HJV381" s="42"/>
      <c r="HJW381" s="42"/>
      <c r="HJX381" s="42"/>
      <c r="HJY381" s="42"/>
      <c r="HJZ381" s="42"/>
      <c r="HKA381" s="42"/>
      <c r="HKB381" s="42"/>
      <c r="HKC381" s="42"/>
      <c r="HKD381" s="42"/>
      <c r="HKE381" s="42"/>
      <c r="HKF381" s="42"/>
      <c r="HKG381" s="42"/>
      <c r="HKH381" s="42"/>
      <c r="HKI381" s="42"/>
      <c r="HKJ381" s="42"/>
      <c r="HKK381" s="42"/>
      <c r="HKL381" s="42"/>
      <c r="HKM381" s="42"/>
      <c r="HKN381" s="42"/>
      <c r="HKO381" s="42"/>
      <c r="HKP381" s="42"/>
      <c r="HKQ381" s="42"/>
      <c r="HKR381" s="42"/>
      <c r="HKS381" s="42"/>
      <c r="HKT381" s="42"/>
      <c r="HKU381" s="42"/>
      <c r="HKV381" s="42"/>
      <c r="HKW381" s="42"/>
      <c r="HKX381" s="42"/>
      <c r="HKY381" s="42"/>
      <c r="HKZ381" s="42"/>
      <c r="HLA381" s="42"/>
      <c r="HLB381" s="42"/>
      <c r="HLC381" s="42"/>
      <c r="HLD381" s="42"/>
      <c r="HLE381" s="42"/>
      <c r="HLF381" s="42"/>
      <c r="HLG381" s="42"/>
      <c r="HLH381" s="42"/>
      <c r="HLI381" s="42"/>
      <c r="HLJ381" s="42"/>
      <c r="HLK381" s="42"/>
      <c r="HLL381" s="42"/>
      <c r="HLM381" s="42"/>
      <c r="HLN381" s="42"/>
      <c r="HLO381" s="42"/>
      <c r="HLP381" s="42"/>
      <c r="HLQ381" s="42"/>
      <c r="HLR381" s="42"/>
      <c r="HLS381" s="42"/>
      <c r="HLT381" s="42"/>
      <c r="HLU381" s="42"/>
      <c r="HLV381" s="42"/>
      <c r="HLW381" s="42"/>
      <c r="HLX381" s="42"/>
      <c r="HLY381" s="42"/>
      <c r="HLZ381" s="42"/>
      <c r="HMA381" s="42"/>
      <c r="HMB381" s="42"/>
      <c r="HMC381" s="42"/>
      <c r="HMD381" s="42"/>
      <c r="HME381" s="42"/>
      <c r="HMF381" s="42"/>
      <c r="HMG381" s="42"/>
      <c r="HMH381" s="42"/>
      <c r="HMI381" s="42"/>
      <c r="HMJ381" s="42"/>
      <c r="HMK381" s="42"/>
      <c r="HML381" s="42"/>
      <c r="HMM381" s="42"/>
      <c r="HMN381" s="42"/>
      <c r="HMO381" s="42"/>
      <c r="HMP381" s="42"/>
      <c r="HMQ381" s="42"/>
      <c r="HMR381" s="42"/>
      <c r="HMS381" s="42"/>
      <c r="HMT381" s="42"/>
      <c r="HMU381" s="42"/>
      <c r="HMV381" s="42"/>
      <c r="HMW381" s="42"/>
      <c r="HMX381" s="42"/>
      <c r="HMY381" s="42"/>
      <c r="HMZ381" s="42"/>
      <c r="HNA381" s="42"/>
      <c r="HNB381" s="42"/>
      <c r="HNC381" s="42"/>
      <c r="HND381" s="42"/>
      <c r="HNE381" s="42"/>
      <c r="HNF381" s="42"/>
      <c r="HNG381" s="42"/>
      <c r="HNH381" s="42"/>
      <c r="HNI381" s="42"/>
      <c r="HNJ381" s="42"/>
      <c r="HNK381" s="42"/>
      <c r="HNL381" s="42"/>
      <c r="HNM381" s="42"/>
      <c r="HNN381" s="42"/>
      <c r="HNO381" s="42"/>
      <c r="HNP381" s="42"/>
      <c r="HNQ381" s="42"/>
      <c r="HNR381" s="42"/>
      <c r="HNS381" s="42"/>
      <c r="HNT381" s="42"/>
      <c r="HNU381" s="42"/>
      <c r="HNV381" s="42"/>
      <c r="HNW381" s="42"/>
      <c r="HNX381" s="42"/>
      <c r="HNY381" s="42"/>
      <c r="HNZ381" s="42"/>
      <c r="HOA381" s="42"/>
      <c r="HOB381" s="42"/>
      <c r="HOC381" s="42"/>
      <c r="HOD381" s="42"/>
      <c r="HOE381" s="42"/>
      <c r="HOF381" s="42"/>
      <c r="HOG381" s="42"/>
      <c r="HOH381" s="42"/>
      <c r="HOI381" s="42"/>
      <c r="HOJ381" s="42"/>
      <c r="HOK381" s="42"/>
      <c r="HOL381" s="42"/>
      <c r="HOM381" s="42"/>
      <c r="HON381" s="42"/>
      <c r="HOO381" s="42"/>
      <c r="HOP381" s="42"/>
      <c r="HOQ381" s="42"/>
      <c r="HOR381" s="42"/>
      <c r="HOS381" s="42"/>
      <c r="HOT381" s="42"/>
      <c r="HOU381" s="42"/>
      <c r="HOV381" s="42"/>
      <c r="HOW381" s="42"/>
      <c r="HOX381" s="42"/>
      <c r="HOY381" s="42"/>
      <c r="HOZ381" s="42"/>
      <c r="HPA381" s="42"/>
      <c r="HPB381" s="42"/>
      <c r="HPC381" s="42"/>
      <c r="HPD381" s="42"/>
      <c r="HPE381" s="42"/>
      <c r="HPF381" s="42"/>
      <c r="HPG381" s="42"/>
      <c r="HPH381" s="42"/>
      <c r="HPI381" s="42"/>
      <c r="HPJ381" s="42"/>
      <c r="HPK381" s="42"/>
      <c r="HPL381" s="42"/>
      <c r="HPM381" s="42"/>
      <c r="HPN381" s="42"/>
      <c r="HPO381" s="42"/>
      <c r="HPP381" s="42"/>
      <c r="HPQ381" s="42"/>
      <c r="HPR381" s="42"/>
      <c r="HPS381" s="42"/>
      <c r="HPT381" s="42"/>
      <c r="HPU381" s="42"/>
      <c r="HPV381" s="42"/>
      <c r="HPW381" s="42"/>
      <c r="HPX381" s="42"/>
      <c r="HPY381" s="42"/>
      <c r="HPZ381" s="42"/>
      <c r="HQA381" s="42"/>
      <c r="HQB381" s="42"/>
      <c r="HQC381" s="42"/>
      <c r="HQD381" s="42"/>
      <c r="HQE381" s="42"/>
      <c r="HQF381" s="42"/>
      <c r="HQG381" s="42"/>
      <c r="HQH381" s="42"/>
      <c r="HQI381" s="42"/>
      <c r="HQJ381" s="42"/>
      <c r="HQK381" s="42"/>
      <c r="HQL381" s="42"/>
      <c r="HQM381" s="42"/>
      <c r="HQN381" s="42"/>
      <c r="HQO381" s="42"/>
      <c r="HQP381" s="42"/>
      <c r="HQQ381" s="42"/>
      <c r="HQR381" s="42"/>
      <c r="HQS381" s="42"/>
      <c r="HQT381" s="42"/>
      <c r="HQU381" s="42"/>
      <c r="HQV381" s="42"/>
      <c r="HQW381" s="42"/>
      <c r="HQX381" s="42"/>
      <c r="HQY381" s="42"/>
      <c r="HQZ381" s="42"/>
      <c r="HRA381" s="42"/>
      <c r="HRB381" s="42"/>
      <c r="HRC381" s="42"/>
      <c r="HRD381" s="42"/>
      <c r="HRE381" s="42"/>
      <c r="HRF381" s="42"/>
      <c r="HRG381" s="42"/>
      <c r="HRH381" s="42"/>
      <c r="HRI381" s="42"/>
      <c r="HRJ381" s="42"/>
      <c r="HRK381" s="42"/>
      <c r="HRL381" s="42"/>
      <c r="HRM381" s="42"/>
      <c r="HRN381" s="42"/>
      <c r="HRO381" s="42"/>
      <c r="HRP381" s="42"/>
      <c r="HRQ381" s="42"/>
      <c r="HRR381" s="42"/>
      <c r="HRS381" s="42"/>
      <c r="HRT381" s="42"/>
      <c r="HRU381" s="42"/>
      <c r="HRV381" s="42"/>
      <c r="HRW381" s="42"/>
      <c r="HRX381" s="42"/>
      <c r="HRY381" s="42"/>
      <c r="HRZ381" s="42"/>
      <c r="HSA381" s="42"/>
      <c r="HSB381" s="42"/>
      <c r="HSC381" s="42"/>
      <c r="HSD381" s="42"/>
      <c r="HSE381" s="42"/>
      <c r="HSF381" s="42"/>
      <c r="HSG381" s="42"/>
      <c r="HSH381" s="42"/>
      <c r="HSI381" s="42"/>
      <c r="HSJ381" s="42"/>
      <c r="HSK381" s="42"/>
      <c r="HSL381" s="42"/>
      <c r="HSM381" s="42"/>
      <c r="HSN381" s="42"/>
      <c r="HSO381" s="42"/>
      <c r="HSP381" s="42"/>
      <c r="HSQ381" s="42"/>
      <c r="HSR381" s="42"/>
      <c r="HSS381" s="42"/>
      <c r="HST381" s="42"/>
      <c r="HSU381" s="42"/>
      <c r="HSV381" s="42"/>
      <c r="HSW381" s="42"/>
      <c r="HSX381" s="42"/>
      <c r="HSY381" s="42"/>
      <c r="HSZ381" s="42"/>
      <c r="HTA381" s="42"/>
      <c r="HTB381" s="42"/>
      <c r="HTC381" s="42"/>
      <c r="HTD381" s="42"/>
      <c r="HTE381" s="42"/>
      <c r="HTF381" s="42"/>
      <c r="HTG381" s="42"/>
      <c r="HTH381" s="42"/>
      <c r="HTI381" s="42"/>
      <c r="HTJ381" s="42"/>
      <c r="HTK381" s="42"/>
      <c r="HTL381" s="42"/>
      <c r="HTM381" s="42"/>
      <c r="HTN381" s="42"/>
      <c r="HTO381" s="42"/>
      <c r="HTP381" s="42"/>
      <c r="HTQ381" s="42"/>
      <c r="HTR381" s="42"/>
      <c r="HTS381" s="42"/>
      <c r="HTT381" s="42"/>
      <c r="HTU381" s="42"/>
      <c r="HTV381" s="42"/>
      <c r="HTW381" s="42"/>
      <c r="HTX381" s="42"/>
      <c r="HTY381" s="42"/>
      <c r="HTZ381" s="42"/>
      <c r="HUA381" s="42"/>
      <c r="HUB381" s="42"/>
      <c r="HUC381" s="42"/>
      <c r="HUD381" s="42"/>
      <c r="HUE381" s="42"/>
      <c r="HUF381" s="42"/>
      <c r="HUG381" s="42"/>
      <c r="HUH381" s="42"/>
      <c r="HUI381" s="42"/>
      <c r="HUJ381" s="42"/>
      <c r="HUK381" s="42"/>
      <c r="HUL381" s="42"/>
      <c r="HUM381" s="42"/>
      <c r="HUN381" s="42"/>
      <c r="HUO381" s="42"/>
      <c r="HUP381" s="42"/>
      <c r="HUQ381" s="42"/>
      <c r="HUR381" s="42"/>
      <c r="HUS381" s="42"/>
      <c r="HUT381" s="42"/>
      <c r="HUU381" s="42"/>
      <c r="HUV381" s="42"/>
      <c r="HUW381" s="42"/>
      <c r="HUX381" s="42"/>
      <c r="HUY381" s="42"/>
      <c r="HUZ381" s="42"/>
      <c r="HVA381" s="42"/>
      <c r="HVB381" s="42"/>
      <c r="HVC381" s="42"/>
      <c r="HVD381" s="42"/>
      <c r="HVE381" s="42"/>
      <c r="HVF381" s="42"/>
      <c r="HVG381" s="42"/>
      <c r="HVH381" s="42"/>
      <c r="HVI381" s="42"/>
      <c r="HVJ381" s="42"/>
      <c r="HVK381" s="42"/>
      <c r="HVL381" s="42"/>
      <c r="HVM381" s="42"/>
      <c r="HVN381" s="42"/>
      <c r="HVO381" s="42"/>
      <c r="HVP381" s="42"/>
      <c r="HVQ381" s="42"/>
      <c r="HVR381" s="42"/>
      <c r="HVS381" s="42"/>
      <c r="HVT381" s="42"/>
      <c r="HVU381" s="42"/>
      <c r="HVV381" s="42"/>
      <c r="HVW381" s="42"/>
      <c r="HVX381" s="42"/>
      <c r="HVY381" s="42"/>
      <c r="HVZ381" s="42"/>
      <c r="HWA381" s="42"/>
      <c r="HWB381" s="42"/>
      <c r="HWC381" s="42"/>
      <c r="HWD381" s="42"/>
      <c r="HWE381" s="42"/>
      <c r="HWF381" s="42"/>
      <c r="HWG381" s="42"/>
      <c r="HWH381" s="42"/>
      <c r="HWI381" s="42"/>
      <c r="HWJ381" s="42"/>
      <c r="HWK381" s="42"/>
      <c r="HWL381" s="42"/>
      <c r="HWM381" s="42"/>
      <c r="HWN381" s="42"/>
      <c r="HWO381" s="42"/>
      <c r="HWP381" s="42"/>
      <c r="HWQ381" s="42"/>
      <c r="HWR381" s="42"/>
      <c r="HWS381" s="42"/>
      <c r="HWT381" s="42"/>
      <c r="HWU381" s="42"/>
      <c r="HWV381" s="42"/>
      <c r="HWW381" s="42"/>
      <c r="HWX381" s="42"/>
      <c r="HWY381" s="42"/>
      <c r="HWZ381" s="42"/>
      <c r="HXA381" s="42"/>
      <c r="HXB381" s="42"/>
      <c r="HXC381" s="42"/>
      <c r="HXD381" s="42"/>
      <c r="HXE381" s="42"/>
      <c r="HXF381" s="42"/>
      <c r="HXG381" s="42"/>
      <c r="HXH381" s="42"/>
      <c r="HXI381" s="42"/>
      <c r="HXJ381" s="42"/>
      <c r="HXK381" s="42"/>
      <c r="HXL381" s="42"/>
      <c r="HXM381" s="42"/>
      <c r="HXN381" s="42"/>
      <c r="HXO381" s="42"/>
      <c r="HXP381" s="42"/>
      <c r="HXQ381" s="42"/>
      <c r="HXR381" s="42"/>
      <c r="HXS381" s="42"/>
      <c r="HXT381" s="42"/>
      <c r="HXU381" s="42"/>
      <c r="HXV381" s="42"/>
      <c r="HXW381" s="42"/>
      <c r="HXX381" s="42"/>
      <c r="HXY381" s="42"/>
      <c r="HXZ381" s="42"/>
      <c r="HYA381" s="42"/>
      <c r="HYB381" s="42"/>
      <c r="HYC381" s="42"/>
      <c r="HYD381" s="42"/>
      <c r="HYE381" s="42"/>
      <c r="HYF381" s="42"/>
      <c r="HYG381" s="42"/>
      <c r="HYH381" s="42"/>
      <c r="HYI381" s="42"/>
      <c r="HYJ381" s="42"/>
      <c r="HYK381" s="42"/>
      <c r="HYL381" s="42"/>
      <c r="HYM381" s="42"/>
      <c r="HYN381" s="42"/>
      <c r="HYO381" s="42"/>
      <c r="HYP381" s="42"/>
      <c r="HYQ381" s="42"/>
      <c r="HYR381" s="42"/>
      <c r="HYS381" s="42"/>
      <c r="HYT381" s="42"/>
      <c r="HYU381" s="42"/>
      <c r="HYV381" s="42"/>
      <c r="HYW381" s="42"/>
      <c r="HYX381" s="42"/>
      <c r="HYY381" s="42"/>
      <c r="HYZ381" s="42"/>
      <c r="HZA381" s="42"/>
      <c r="HZB381" s="42"/>
      <c r="HZC381" s="42"/>
      <c r="HZD381" s="42"/>
      <c r="HZE381" s="42"/>
      <c r="HZF381" s="42"/>
      <c r="HZG381" s="42"/>
      <c r="HZH381" s="42"/>
      <c r="HZI381" s="42"/>
      <c r="HZJ381" s="42"/>
      <c r="HZK381" s="42"/>
      <c r="HZL381" s="42"/>
      <c r="HZM381" s="42"/>
      <c r="HZN381" s="42"/>
      <c r="HZO381" s="42"/>
      <c r="HZP381" s="42"/>
      <c r="HZQ381" s="42"/>
      <c r="HZR381" s="42"/>
      <c r="HZS381" s="42"/>
      <c r="HZT381" s="42"/>
      <c r="HZU381" s="42"/>
      <c r="HZV381" s="42"/>
      <c r="HZW381" s="42"/>
      <c r="HZX381" s="42"/>
      <c r="HZY381" s="42"/>
      <c r="HZZ381" s="42"/>
      <c r="IAA381" s="42"/>
      <c r="IAB381" s="42"/>
      <c r="IAC381" s="42"/>
      <c r="IAD381" s="42"/>
      <c r="IAE381" s="42"/>
      <c r="IAF381" s="42"/>
      <c r="IAG381" s="42"/>
      <c r="IAH381" s="42"/>
      <c r="IAI381" s="42"/>
      <c r="IAJ381" s="42"/>
      <c r="IAK381" s="42"/>
      <c r="IAL381" s="42"/>
      <c r="IAM381" s="42"/>
      <c r="IAN381" s="42"/>
      <c r="IAO381" s="42"/>
      <c r="IAP381" s="42"/>
      <c r="IAQ381" s="42"/>
      <c r="IAR381" s="42"/>
      <c r="IAS381" s="42"/>
      <c r="IAT381" s="42"/>
      <c r="IAU381" s="42"/>
      <c r="IAV381" s="42"/>
      <c r="IAW381" s="42"/>
      <c r="IAX381" s="42"/>
      <c r="IAY381" s="42"/>
      <c r="IAZ381" s="42"/>
      <c r="IBA381" s="42"/>
      <c r="IBB381" s="42"/>
      <c r="IBC381" s="42"/>
      <c r="IBD381" s="42"/>
      <c r="IBE381" s="42"/>
      <c r="IBF381" s="42"/>
      <c r="IBG381" s="42"/>
      <c r="IBH381" s="42"/>
      <c r="IBI381" s="42"/>
      <c r="IBJ381" s="42"/>
      <c r="IBK381" s="42"/>
      <c r="IBL381" s="42"/>
      <c r="IBM381" s="42"/>
      <c r="IBN381" s="42"/>
      <c r="IBO381" s="42"/>
      <c r="IBP381" s="42"/>
      <c r="IBQ381" s="42"/>
      <c r="IBR381" s="42"/>
      <c r="IBS381" s="42"/>
      <c r="IBT381" s="42"/>
      <c r="IBU381" s="42"/>
      <c r="IBV381" s="42"/>
      <c r="IBW381" s="42"/>
      <c r="IBX381" s="42"/>
      <c r="IBY381" s="42"/>
      <c r="IBZ381" s="42"/>
      <c r="ICA381" s="42"/>
      <c r="ICB381" s="42"/>
      <c r="ICC381" s="42"/>
      <c r="ICD381" s="42"/>
      <c r="ICE381" s="42"/>
      <c r="ICF381" s="42"/>
      <c r="ICG381" s="42"/>
      <c r="ICH381" s="42"/>
      <c r="ICI381" s="42"/>
      <c r="ICJ381" s="42"/>
      <c r="ICK381" s="42"/>
      <c r="ICL381" s="42"/>
      <c r="ICM381" s="42"/>
      <c r="ICN381" s="42"/>
      <c r="ICO381" s="42"/>
      <c r="ICP381" s="42"/>
      <c r="ICQ381" s="42"/>
      <c r="ICR381" s="42"/>
      <c r="ICS381" s="42"/>
      <c r="ICT381" s="42"/>
      <c r="ICU381" s="42"/>
      <c r="ICV381" s="42"/>
      <c r="ICW381" s="42"/>
      <c r="ICX381" s="42"/>
      <c r="ICY381" s="42"/>
      <c r="ICZ381" s="42"/>
      <c r="IDA381" s="42"/>
      <c r="IDB381" s="42"/>
      <c r="IDC381" s="42"/>
      <c r="IDD381" s="42"/>
      <c r="IDE381" s="42"/>
      <c r="IDF381" s="42"/>
      <c r="IDG381" s="42"/>
      <c r="IDH381" s="42"/>
      <c r="IDI381" s="42"/>
      <c r="IDJ381" s="42"/>
      <c r="IDK381" s="42"/>
      <c r="IDL381" s="42"/>
      <c r="IDM381" s="42"/>
      <c r="IDN381" s="42"/>
      <c r="IDO381" s="42"/>
      <c r="IDP381" s="42"/>
      <c r="IDQ381" s="42"/>
      <c r="IDR381" s="42"/>
      <c r="IDS381" s="42"/>
      <c r="IDT381" s="42"/>
      <c r="IDU381" s="42"/>
      <c r="IDV381" s="42"/>
      <c r="IDW381" s="42"/>
      <c r="IDX381" s="42"/>
      <c r="IDY381" s="42"/>
      <c r="IDZ381" s="42"/>
      <c r="IEA381" s="42"/>
      <c r="IEB381" s="42"/>
      <c r="IEC381" s="42"/>
      <c r="IED381" s="42"/>
      <c r="IEE381" s="42"/>
      <c r="IEF381" s="42"/>
      <c r="IEG381" s="42"/>
      <c r="IEH381" s="42"/>
      <c r="IEI381" s="42"/>
      <c r="IEJ381" s="42"/>
      <c r="IEK381" s="42"/>
      <c r="IEL381" s="42"/>
      <c r="IEM381" s="42"/>
      <c r="IEN381" s="42"/>
      <c r="IEO381" s="42"/>
      <c r="IEP381" s="42"/>
      <c r="IEQ381" s="42"/>
      <c r="IER381" s="42"/>
      <c r="IES381" s="42"/>
      <c r="IET381" s="42"/>
      <c r="IEU381" s="42"/>
      <c r="IEV381" s="42"/>
      <c r="IEW381" s="42"/>
      <c r="IEX381" s="42"/>
      <c r="IEY381" s="42"/>
      <c r="IEZ381" s="42"/>
      <c r="IFA381" s="42"/>
      <c r="IFB381" s="42"/>
      <c r="IFC381" s="42"/>
      <c r="IFD381" s="42"/>
      <c r="IFE381" s="42"/>
      <c r="IFF381" s="42"/>
      <c r="IFG381" s="42"/>
      <c r="IFH381" s="42"/>
      <c r="IFI381" s="42"/>
      <c r="IFJ381" s="42"/>
      <c r="IFK381" s="42"/>
      <c r="IFL381" s="42"/>
      <c r="IFM381" s="42"/>
      <c r="IFN381" s="42"/>
      <c r="IFO381" s="42"/>
      <c r="IFP381" s="42"/>
      <c r="IFQ381" s="42"/>
      <c r="IFR381" s="42"/>
      <c r="IFS381" s="42"/>
      <c r="IFT381" s="42"/>
      <c r="IFU381" s="42"/>
      <c r="IFV381" s="42"/>
      <c r="IFW381" s="42"/>
      <c r="IFX381" s="42"/>
      <c r="IFY381" s="42"/>
      <c r="IFZ381" s="42"/>
      <c r="IGA381" s="42"/>
      <c r="IGB381" s="42"/>
      <c r="IGC381" s="42"/>
      <c r="IGD381" s="42"/>
      <c r="IGE381" s="42"/>
      <c r="IGF381" s="42"/>
      <c r="IGG381" s="42"/>
      <c r="IGH381" s="42"/>
      <c r="IGI381" s="42"/>
      <c r="IGJ381" s="42"/>
      <c r="IGK381" s="42"/>
      <c r="IGL381" s="42"/>
      <c r="IGM381" s="42"/>
      <c r="IGN381" s="42"/>
      <c r="IGO381" s="42"/>
      <c r="IGP381" s="42"/>
      <c r="IGQ381" s="42"/>
      <c r="IGR381" s="42"/>
      <c r="IGS381" s="42"/>
      <c r="IGT381" s="42"/>
      <c r="IGU381" s="42"/>
      <c r="IGV381" s="42"/>
      <c r="IGW381" s="42"/>
      <c r="IGX381" s="42"/>
      <c r="IGY381" s="42"/>
      <c r="IGZ381" s="42"/>
      <c r="IHA381" s="42"/>
      <c r="IHB381" s="42"/>
      <c r="IHC381" s="42"/>
      <c r="IHD381" s="42"/>
      <c r="IHE381" s="42"/>
      <c r="IHF381" s="42"/>
      <c r="IHG381" s="42"/>
      <c r="IHH381" s="42"/>
      <c r="IHI381" s="42"/>
      <c r="IHJ381" s="42"/>
      <c r="IHK381" s="42"/>
      <c r="IHL381" s="42"/>
      <c r="IHM381" s="42"/>
      <c r="IHN381" s="42"/>
      <c r="IHO381" s="42"/>
      <c r="IHP381" s="42"/>
      <c r="IHQ381" s="42"/>
      <c r="IHR381" s="42"/>
      <c r="IHS381" s="42"/>
      <c r="IHT381" s="42"/>
      <c r="IHU381" s="42"/>
      <c r="IHV381" s="42"/>
      <c r="IHW381" s="42"/>
      <c r="IHX381" s="42"/>
      <c r="IHY381" s="42"/>
      <c r="IHZ381" s="42"/>
      <c r="IIA381" s="42"/>
      <c r="IIB381" s="42"/>
      <c r="IIC381" s="42"/>
      <c r="IID381" s="42"/>
      <c r="IIE381" s="42"/>
      <c r="IIF381" s="42"/>
      <c r="IIG381" s="42"/>
      <c r="IIH381" s="42"/>
      <c r="III381" s="42"/>
      <c r="IIJ381" s="42"/>
      <c r="IIK381" s="42"/>
      <c r="IIL381" s="42"/>
      <c r="IIM381" s="42"/>
      <c r="IIN381" s="42"/>
      <c r="IIO381" s="42"/>
      <c r="IIP381" s="42"/>
      <c r="IIQ381" s="42"/>
      <c r="IIR381" s="42"/>
      <c r="IIS381" s="42"/>
      <c r="IIT381" s="42"/>
      <c r="IIU381" s="42"/>
      <c r="IIV381" s="42"/>
      <c r="IIW381" s="42"/>
      <c r="IIX381" s="42"/>
      <c r="IIY381" s="42"/>
      <c r="IIZ381" s="42"/>
      <c r="IJA381" s="42"/>
      <c r="IJB381" s="42"/>
      <c r="IJC381" s="42"/>
      <c r="IJD381" s="42"/>
      <c r="IJE381" s="42"/>
      <c r="IJF381" s="42"/>
      <c r="IJG381" s="42"/>
      <c r="IJH381" s="42"/>
      <c r="IJI381" s="42"/>
      <c r="IJJ381" s="42"/>
      <c r="IJK381" s="42"/>
      <c r="IJL381" s="42"/>
      <c r="IJM381" s="42"/>
      <c r="IJN381" s="42"/>
      <c r="IJO381" s="42"/>
      <c r="IJP381" s="42"/>
      <c r="IJQ381" s="42"/>
      <c r="IJR381" s="42"/>
      <c r="IJS381" s="42"/>
      <c r="IJT381" s="42"/>
      <c r="IJU381" s="42"/>
      <c r="IJV381" s="42"/>
      <c r="IJW381" s="42"/>
      <c r="IJX381" s="42"/>
      <c r="IJY381" s="42"/>
      <c r="IJZ381" s="42"/>
      <c r="IKA381" s="42"/>
      <c r="IKB381" s="42"/>
      <c r="IKC381" s="42"/>
      <c r="IKD381" s="42"/>
      <c r="IKE381" s="42"/>
      <c r="IKF381" s="42"/>
      <c r="IKG381" s="42"/>
      <c r="IKH381" s="42"/>
      <c r="IKI381" s="42"/>
      <c r="IKJ381" s="42"/>
      <c r="IKK381" s="42"/>
      <c r="IKL381" s="42"/>
      <c r="IKM381" s="42"/>
      <c r="IKN381" s="42"/>
      <c r="IKO381" s="42"/>
      <c r="IKP381" s="42"/>
      <c r="IKQ381" s="42"/>
      <c r="IKR381" s="42"/>
      <c r="IKS381" s="42"/>
      <c r="IKT381" s="42"/>
      <c r="IKU381" s="42"/>
      <c r="IKV381" s="42"/>
      <c r="IKW381" s="42"/>
      <c r="IKX381" s="42"/>
      <c r="IKY381" s="42"/>
      <c r="IKZ381" s="42"/>
      <c r="ILA381" s="42"/>
      <c r="ILB381" s="42"/>
      <c r="ILC381" s="42"/>
      <c r="ILD381" s="42"/>
      <c r="ILE381" s="42"/>
      <c r="ILF381" s="42"/>
      <c r="ILG381" s="42"/>
      <c r="ILH381" s="42"/>
      <c r="ILI381" s="42"/>
      <c r="ILJ381" s="42"/>
      <c r="ILK381" s="42"/>
      <c r="ILL381" s="42"/>
      <c r="ILM381" s="42"/>
      <c r="ILN381" s="42"/>
      <c r="ILO381" s="42"/>
      <c r="ILP381" s="42"/>
      <c r="ILQ381" s="42"/>
      <c r="ILR381" s="42"/>
      <c r="ILS381" s="42"/>
      <c r="ILT381" s="42"/>
      <c r="ILU381" s="42"/>
      <c r="ILV381" s="42"/>
      <c r="ILW381" s="42"/>
      <c r="ILX381" s="42"/>
      <c r="ILY381" s="42"/>
      <c r="ILZ381" s="42"/>
      <c r="IMA381" s="42"/>
      <c r="IMB381" s="42"/>
      <c r="IMC381" s="42"/>
      <c r="IMD381" s="42"/>
      <c r="IME381" s="42"/>
      <c r="IMF381" s="42"/>
      <c r="IMG381" s="42"/>
      <c r="IMH381" s="42"/>
      <c r="IMI381" s="42"/>
      <c r="IMJ381" s="42"/>
      <c r="IMK381" s="42"/>
      <c r="IML381" s="42"/>
      <c r="IMM381" s="42"/>
      <c r="IMN381" s="42"/>
      <c r="IMO381" s="42"/>
      <c r="IMP381" s="42"/>
      <c r="IMQ381" s="42"/>
      <c r="IMR381" s="42"/>
      <c r="IMS381" s="42"/>
      <c r="IMT381" s="42"/>
      <c r="IMU381" s="42"/>
      <c r="IMV381" s="42"/>
      <c r="IMW381" s="42"/>
      <c r="IMX381" s="42"/>
      <c r="IMY381" s="42"/>
      <c r="IMZ381" s="42"/>
      <c r="INA381" s="42"/>
      <c r="INB381" s="42"/>
      <c r="INC381" s="42"/>
      <c r="IND381" s="42"/>
      <c r="INE381" s="42"/>
      <c r="INF381" s="42"/>
      <c r="ING381" s="42"/>
      <c r="INH381" s="42"/>
      <c r="INI381" s="42"/>
      <c r="INJ381" s="42"/>
      <c r="INK381" s="42"/>
      <c r="INL381" s="42"/>
      <c r="INM381" s="42"/>
      <c r="INN381" s="42"/>
      <c r="INO381" s="42"/>
      <c r="INP381" s="42"/>
      <c r="INQ381" s="42"/>
      <c r="INR381" s="42"/>
      <c r="INS381" s="42"/>
      <c r="INT381" s="42"/>
      <c r="INU381" s="42"/>
      <c r="INV381" s="42"/>
      <c r="INW381" s="42"/>
      <c r="INX381" s="42"/>
      <c r="INY381" s="42"/>
      <c r="INZ381" s="42"/>
      <c r="IOA381" s="42"/>
      <c r="IOB381" s="42"/>
      <c r="IOC381" s="42"/>
      <c r="IOD381" s="42"/>
      <c r="IOE381" s="42"/>
      <c r="IOF381" s="42"/>
      <c r="IOG381" s="42"/>
      <c r="IOH381" s="42"/>
      <c r="IOI381" s="42"/>
      <c r="IOJ381" s="42"/>
      <c r="IOK381" s="42"/>
      <c r="IOL381" s="42"/>
      <c r="IOM381" s="42"/>
      <c r="ION381" s="42"/>
      <c r="IOO381" s="42"/>
      <c r="IOP381" s="42"/>
      <c r="IOQ381" s="42"/>
      <c r="IOR381" s="42"/>
      <c r="IOS381" s="42"/>
      <c r="IOT381" s="42"/>
      <c r="IOU381" s="42"/>
      <c r="IOV381" s="42"/>
      <c r="IOW381" s="42"/>
      <c r="IOX381" s="42"/>
      <c r="IOY381" s="42"/>
      <c r="IOZ381" s="42"/>
      <c r="IPA381" s="42"/>
      <c r="IPB381" s="42"/>
      <c r="IPC381" s="42"/>
      <c r="IPD381" s="42"/>
      <c r="IPE381" s="42"/>
      <c r="IPF381" s="42"/>
      <c r="IPG381" s="42"/>
      <c r="IPH381" s="42"/>
      <c r="IPI381" s="42"/>
      <c r="IPJ381" s="42"/>
      <c r="IPK381" s="42"/>
      <c r="IPL381" s="42"/>
      <c r="IPM381" s="42"/>
      <c r="IPN381" s="42"/>
      <c r="IPO381" s="42"/>
      <c r="IPP381" s="42"/>
      <c r="IPQ381" s="42"/>
      <c r="IPR381" s="42"/>
      <c r="IPS381" s="42"/>
      <c r="IPT381" s="42"/>
      <c r="IPU381" s="42"/>
      <c r="IPV381" s="42"/>
      <c r="IPW381" s="42"/>
      <c r="IPX381" s="42"/>
      <c r="IPY381" s="42"/>
      <c r="IPZ381" s="42"/>
      <c r="IQA381" s="42"/>
      <c r="IQB381" s="42"/>
      <c r="IQC381" s="42"/>
      <c r="IQD381" s="42"/>
      <c r="IQE381" s="42"/>
      <c r="IQF381" s="42"/>
      <c r="IQG381" s="42"/>
      <c r="IQH381" s="42"/>
      <c r="IQI381" s="42"/>
      <c r="IQJ381" s="42"/>
      <c r="IQK381" s="42"/>
      <c r="IQL381" s="42"/>
      <c r="IQM381" s="42"/>
      <c r="IQN381" s="42"/>
      <c r="IQO381" s="42"/>
      <c r="IQP381" s="42"/>
      <c r="IQQ381" s="42"/>
      <c r="IQR381" s="42"/>
      <c r="IQS381" s="42"/>
      <c r="IQT381" s="42"/>
      <c r="IQU381" s="42"/>
      <c r="IQV381" s="42"/>
      <c r="IQW381" s="42"/>
      <c r="IQX381" s="42"/>
      <c r="IQY381" s="42"/>
      <c r="IQZ381" s="42"/>
      <c r="IRA381" s="42"/>
      <c r="IRB381" s="42"/>
      <c r="IRC381" s="42"/>
      <c r="IRD381" s="42"/>
      <c r="IRE381" s="42"/>
      <c r="IRF381" s="42"/>
      <c r="IRG381" s="42"/>
      <c r="IRH381" s="42"/>
      <c r="IRI381" s="42"/>
      <c r="IRJ381" s="42"/>
      <c r="IRK381" s="42"/>
      <c r="IRL381" s="42"/>
      <c r="IRM381" s="42"/>
      <c r="IRN381" s="42"/>
      <c r="IRO381" s="42"/>
      <c r="IRP381" s="42"/>
      <c r="IRQ381" s="42"/>
      <c r="IRR381" s="42"/>
      <c r="IRS381" s="42"/>
      <c r="IRT381" s="42"/>
      <c r="IRU381" s="42"/>
      <c r="IRV381" s="42"/>
      <c r="IRW381" s="42"/>
      <c r="IRX381" s="42"/>
      <c r="IRY381" s="42"/>
      <c r="IRZ381" s="42"/>
      <c r="ISA381" s="42"/>
      <c r="ISB381" s="42"/>
      <c r="ISC381" s="42"/>
      <c r="ISD381" s="42"/>
      <c r="ISE381" s="42"/>
      <c r="ISF381" s="42"/>
      <c r="ISG381" s="42"/>
      <c r="ISH381" s="42"/>
      <c r="ISI381" s="42"/>
      <c r="ISJ381" s="42"/>
      <c r="ISK381" s="42"/>
      <c r="ISL381" s="42"/>
      <c r="ISM381" s="42"/>
      <c r="ISN381" s="42"/>
      <c r="ISO381" s="42"/>
      <c r="ISP381" s="42"/>
      <c r="ISQ381" s="42"/>
      <c r="ISR381" s="42"/>
      <c r="ISS381" s="42"/>
      <c r="IST381" s="42"/>
      <c r="ISU381" s="42"/>
      <c r="ISV381" s="42"/>
      <c r="ISW381" s="42"/>
      <c r="ISX381" s="42"/>
      <c r="ISY381" s="42"/>
      <c r="ISZ381" s="42"/>
      <c r="ITA381" s="42"/>
      <c r="ITB381" s="42"/>
      <c r="ITC381" s="42"/>
      <c r="ITD381" s="42"/>
      <c r="ITE381" s="42"/>
      <c r="ITF381" s="42"/>
      <c r="ITG381" s="42"/>
      <c r="ITH381" s="42"/>
      <c r="ITI381" s="42"/>
      <c r="ITJ381" s="42"/>
      <c r="ITK381" s="42"/>
      <c r="ITL381" s="42"/>
      <c r="ITM381" s="42"/>
      <c r="ITN381" s="42"/>
      <c r="ITO381" s="42"/>
      <c r="ITP381" s="42"/>
      <c r="ITQ381" s="42"/>
      <c r="ITR381" s="42"/>
      <c r="ITS381" s="42"/>
      <c r="ITT381" s="42"/>
      <c r="ITU381" s="42"/>
      <c r="ITV381" s="42"/>
      <c r="ITW381" s="42"/>
      <c r="ITX381" s="42"/>
      <c r="ITY381" s="42"/>
      <c r="ITZ381" s="42"/>
      <c r="IUA381" s="42"/>
      <c r="IUB381" s="42"/>
      <c r="IUC381" s="42"/>
      <c r="IUD381" s="42"/>
      <c r="IUE381" s="42"/>
      <c r="IUF381" s="42"/>
      <c r="IUG381" s="42"/>
      <c r="IUH381" s="42"/>
      <c r="IUI381" s="42"/>
      <c r="IUJ381" s="42"/>
      <c r="IUK381" s="42"/>
      <c r="IUL381" s="42"/>
      <c r="IUM381" s="42"/>
      <c r="IUN381" s="42"/>
      <c r="IUO381" s="42"/>
      <c r="IUP381" s="42"/>
      <c r="IUQ381" s="42"/>
      <c r="IUR381" s="42"/>
      <c r="IUS381" s="42"/>
      <c r="IUT381" s="42"/>
      <c r="IUU381" s="42"/>
      <c r="IUV381" s="42"/>
      <c r="IUW381" s="42"/>
      <c r="IUX381" s="42"/>
      <c r="IUY381" s="42"/>
      <c r="IUZ381" s="42"/>
      <c r="IVA381" s="42"/>
      <c r="IVB381" s="42"/>
      <c r="IVC381" s="42"/>
      <c r="IVD381" s="42"/>
      <c r="IVE381" s="42"/>
      <c r="IVF381" s="42"/>
      <c r="IVG381" s="42"/>
      <c r="IVH381" s="42"/>
      <c r="IVI381" s="42"/>
      <c r="IVJ381" s="42"/>
      <c r="IVK381" s="42"/>
      <c r="IVL381" s="42"/>
      <c r="IVM381" s="42"/>
      <c r="IVN381" s="42"/>
      <c r="IVO381" s="42"/>
      <c r="IVP381" s="42"/>
      <c r="IVQ381" s="42"/>
      <c r="IVR381" s="42"/>
      <c r="IVS381" s="42"/>
      <c r="IVT381" s="42"/>
      <c r="IVU381" s="42"/>
      <c r="IVV381" s="42"/>
      <c r="IVW381" s="42"/>
      <c r="IVX381" s="42"/>
      <c r="IVY381" s="42"/>
      <c r="IVZ381" s="42"/>
      <c r="IWA381" s="42"/>
      <c r="IWB381" s="42"/>
      <c r="IWC381" s="42"/>
      <c r="IWD381" s="42"/>
      <c r="IWE381" s="42"/>
      <c r="IWF381" s="42"/>
      <c r="IWG381" s="42"/>
      <c r="IWH381" s="42"/>
      <c r="IWI381" s="42"/>
      <c r="IWJ381" s="42"/>
      <c r="IWK381" s="42"/>
      <c r="IWL381" s="42"/>
      <c r="IWM381" s="42"/>
      <c r="IWN381" s="42"/>
      <c r="IWO381" s="42"/>
      <c r="IWP381" s="42"/>
      <c r="IWQ381" s="42"/>
      <c r="IWR381" s="42"/>
      <c r="IWS381" s="42"/>
      <c r="IWT381" s="42"/>
      <c r="IWU381" s="42"/>
      <c r="IWV381" s="42"/>
      <c r="IWW381" s="42"/>
      <c r="IWX381" s="42"/>
      <c r="IWY381" s="42"/>
      <c r="IWZ381" s="42"/>
      <c r="IXA381" s="42"/>
      <c r="IXB381" s="42"/>
      <c r="IXC381" s="42"/>
      <c r="IXD381" s="42"/>
      <c r="IXE381" s="42"/>
      <c r="IXF381" s="42"/>
      <c r="IXG381" s="42"/>
      <c r="IXH381" s="42"/>
      <c r="IXI381" s="42"/>
      <c r="IXJ381" s="42"/>
      <c r="IXK381" s="42"/>
      <c r="IXL381" s="42"/>
      <c r="IXM381" s="42"/>
      <c r="IXN381" s="42"/>
      <c r="IXO381" s="42"/>
      <c r="IXP381" s="42"/>
      <c r="IXQ381" s="42"/>
      <c r="IXR381" s="42"/>
      <c r="IXS381" s="42"/>
      <c r="IXT381" s="42"/>
      <c r="IXU381" s="42"/>
      <c r="IXV381" s="42"/>
      <c r="IXW381" s="42"/>
      <c r="IXX381" s="42"/>
      <c r="IXY381" s="42"/>
      <c r="IXZ381" s="42"/>
      <c r="IYA381" s="42"/>
      <c r="IYB381" s="42"/>
      <c r="IYC381" s="42"/>
      <c r="IYD381" s="42"/>
      <c r="IYE381" s="42"/>
      <c r="IYF381" s="42"/>
      <c r="IYG381" s="42"/>
      <c r="IYH381" s="42"/>
      <c r="IYI381" s="42"/>
      <c r="IYJ381" s="42"/>
      <c r="IYK381" s="42"/>
      <c r="IYL381" s="42"/>
      <c r="IYM381" s="42"/>
      <c r="IYN381" s="42"/>
      <c r="IYO381" s="42"/>
      <c r="IYP381" s="42"/>
      <c r="IYQ381" s="42"/>
      <c r="IYR381" s="42"/>
      <c r="IYS381" s="42"/>
      <c r="IYT381" s="42"/>
      <c r="IYU381" s="42"/>
      <c r="IYV381" s="42"/>
      <c r="IYW381" s="42"/>
      <c r="IYX381" s="42"/>
      <c r="IYY381" s="42"/>
      <c r="IYZ381" s="42"/>
      <c r="IZA381" s="42"/>
      <c r="IZB381" s="42"/>
      <c r="IZC381" s="42"/>
      <c r="IZD381" s="42"/>
      <c r="IZE381" s="42"/>
      <c r="IZF381" s="42"/>
      <c r="IZG381" s="42"/>
      <c r="IZH381" s="42"/>
      <c r="IZI381" s="42"/>
      <c r="IZJ381" s="42"/>
      <c r="IZK381" s="42"/>
      <c r="IZL381" s="42"/>
      <c r="IZM381" s="42"/>
      <c r="IZN381" s="42"/>
      <c r="IZO381" s="42"/>
      <c r="IZP381" s="42"/>
      <c r="IZQ381" s="42"/>
      <c r="IZR381" s="42"/>
      <c r="IZS381" s="42"/>
      <c r="IZT381" s="42"/>
      <c r="IZU381" s="42"/>
      <c r="IZV381" s="42"/>
      <c r="IZW381" s="42"/>
      <c r="IZX381" s="42"/>
      <c r="IZY381" s="42"/>
      <c r="IZZ381" s="42"/>
      <c r="JAA381" s="42"/>
      <c r="JAB381" s="42"/>
      <c r="JAC381" s="42"/>
      <c r="JAD381" s="42"/>
      <c r="JAE381" s="42"/>
      <c r="JAF381" s="42"/>
      <c r="JAG381" s="42"/>
      <c r="JAH381" s="42"/>
      <c r="JAI381" s="42"/>
      <c r="JAJ381" s="42"/>
      <c r="JAK381" s="42"/>
      <c r="JAL381" s="42"/>
      <c r="JAM381" s="42"/>
      <c r="JAN381" s="42"/>
      <c r="JAO381" s="42"/>
      <c r="JAP381" s="42"/>
      <c r="JAQ381" s="42"/>
      <c r="JAR381" s="42"/>
      <c r="JAS381" s="42"/>
      <c r="JAT381" s="42"/>
      <c r="JAU381" s="42"/>
      <c r="JAV381" s="42"/>
      <c r="JAW381" s="42"/>
      <c r="JAX381" s="42"/>
      <c r="JAY381" s="42"/>
      <c r="JAZ381" s="42"/>
      <c r="JBA381" s="42"/>
      <c r="JBB381" s="42"/>
      <c r="JBC381" s="42"/>
      <c r="JBD381" s="42"/>
      <c r="JBE381" s="42"/>
      <c r="JBF381" s="42"/>
      <c r="JBG381" s="42"/>
      <c r="JBH381" s="42"/>
      <c r="JBI381" s="42"/>
      <c r="JBJ381" s="42"/>
      <c r="JBK381" s="42"/>
      <c r="JBL381" s="42"/>
      <c r="JBM381" s="42"/>
      <c r="JBN381" s="42"/>
      <c r="JBO381" s="42"/>
      <c r="JBP381" s="42"/>
      <c r="JBQ381" s="42"/>
      <c r="JBR381" s="42"/>
      <c r="JBS381" s="42"/>
      <c r="JBT381" s="42"/>
      <c r="JBU381" s="42"/>
      <c r="JBV381" s="42"/>
      <c r="JBW381" s="42"/>
      <c r="JBX381" s="42"/>
      <c r="JBY381" s="42"/>
      <c r="JBZ381" s="42"/>
      <c r="JCA381" s="42"/>
      <c r="JCB381" s="42"/>
      <c r="JCC381" s="42"/>
      <c r="JCD381" s="42"/>
      <c r="JCE381" s="42"/>
      <c r="JCF381" s="42"/>
      <c r="JCG381" s="42"/>
      <c r="JCH381" s="42"/>
      <c r="JCI381" s="42"/>
      <c r="JCJ381" s="42"/>
      <c r="JCK381" s="42"/>
      <c r="JCL381" s="42"/>
      <c r="JCM381" s="42"/>
      <c r="JCN381" s="42"/>
      <c r="JCO381" s="42"/>
      <c r="JCP381" s="42"/>
      <c r="JCQ381" s="42"/>
      <c r="JCR381" s="42"/>
      <c r="JCS381" s="42"/>
      <c r="JCT381" s="42"/>
      <c r="JCU381" s="42"/>
      <c r="JCV381" s="42"/>
      <c r="JCW381" s="42"/>
      <c r="JCX381" s="42"/>
      <c r="JCY381" s="42"/>
      <c r="JCZ381" s="42"/>
      <c r="JDA381" s="42"/>
      <c r="JDB381" s="42"/>
      <c r="JDC381" s="42"/>
      <c r="JDD381" s="42"/>
      <c r="JDE381" s="42"/>
      <c r="JDF381" s="42"/>
      <c r="JDG381" s="42"/>
      <c r="JDH381" s="42"/>
      <c r="JDI381" s="42"/>
      <c r="JDJ381" s="42"/>
      <c r="JDK381" s="42"/>
      <c r="JDL381" s="42"/>
      <c r="JDM381" s="42"/>
      <c r="JDN381" s="42"/>
      <c r="JDO381" s="42"/>
      <c r="JDP381" s="42"/>
      <c r="JDQ381" s="42"/>
      <c r="JDR381" s="42"/>
      <c r="JDS381" s="42"/>
      <c r="JDT381" s="42"/>
      <c r="JDU381" s="42"/>
      <c r="JDV381" s="42"/>
      <c r="JDW381" s="42"/>
      <c r="JDX381" s="42"/>
      <c r="JDY381" s="42"/>
      <c r="JDZ381" s="42"/>
      <c r="JEA381" s="42"/>
      <c r="JEB381" s="42"/>
      <c r="JEC381" s="42"/>
      <c r="JED381" s="42"/>
      <c r="JEE381" s="42"/>
      <c r="JEF381" s="42"/>
      <c r="JEG381" s="42"/>
      <c r="JEH381" s="42"/>
      <c r="JEI381" s="42"/>
      <c r="JEJ381" s="42"/>
      <c r="JEK381" s="42"/>
      <c r="JEL381" s="42"/>
      <c r="JEM381" s="42"/>
      <c r="JEN381" s="42"/>
      <c r="JEO381" s="42"/>
      <c r="JEP381" s="42"/>
      <c r="JEQ381" s="42"/>
      <c r="JER381" s="42"/>
      <c r="JES381" s="42"/>
      <c r="JET381" s="42"/>
      <c r="JEU381" s="42"/>
      <c r="JEV381" s="42"/>
      <c r="JEW381" s="42"/>
      <c r="JEX381" s="42"/>
      <c r="JEY381" s="42"/>
      <c r="JEZ381" s="42"/>
      <c r="JFA381" s="42"/>
      <c r="JFB381" s="42"/>
      <c r="JFC381" s="42"/>
      <c r="JFD381" s="42"/>
      <c r="JFE381" s="42"/>
      <c r="JFF381" s="42"/>
      <c r="JFG381" s="42"/>
      <c r="JFH381" s="42"/>
      <c r="JFI381" s="42"/>
      <c r="JFJ381" s="42"/>
      <c r="JFK381" s="42"/>
      <c r="JFL381" s="42"/>
      <c r="JFM381" s="42"/>
      <c r="JFN381" s="42"/>
      <c r="JFO381" s="42"/>
      <c r="JFP381" s="42"/>
      <c r="JFQ381" s="42"/>
      <c r="JFR381" s="42"/>
      <c r="JFS381" s="42"/>
      <c r="JFT381" s="42"/>
      <c r="JFU381" s="42"/>
      <c r="JFV381" s="42"/>
      <c r="JFW381" s="42"/>
      <c r="JFX381" s="42"/>
      <c r="JFY381" s="42"/>
      <c r="JFZ381" s="42"/>
      <c r="JGA381" s="42"/>
      <c r="JGB381" s="42"/>
      <c r="JGC381" s="42"/>
      <c r="JGD381" s="42"/>
      <c r="JGE381" s="42"/>
      <c r="JGF381" s="42"/>
      <c r="JGG381" s="42"/>
      <c r="JGH381" s="42"/>
      <c r="JGI381" s="42"/>
      <c r="JGJ381" s="42"/>
      <c r="JGK381" s="42"/>
      <c r="JGL381" s="42"/>
      <c r="JGM381" s="42"/>
      <c r="JGN381" s="42"/>
      <c r="JGO381" s="42"/>
      <c r="JGP381" s="42"/>
      <c r="JGQ381" s="42"/>
      <c r="JGR381" s="42"/>
      <c r="JGS381" s="42"/>
      <c r="JGT381" s="42"/>
      <c r="JGU381" s="42"/>
      <c r="JGV381" s="42"/>
      <c r="JGW381" s="42"/>
      <c r="JGX381" s="42"/>
      <c r="JGY381" s="42"/>
      <c r="JGZ381" s="42"/>
      <c r="JHA381" s="42"/>
      <c r="JHB381" s="42"/>
      <c r="JHC381" s="42"/>
      <c r="JHD381" s="42"/>
      <c r="JHE381" s="42"/>
      <c r="JHF381" s="42"/>
      <c r="JHG381" s="42"/>
      <c r="JHH381" s="42"/>
      <c r="JHI381" s="42"/>
      <c r="JHJ381" s="42"/>
      <c r="JHK381" s="42"/>
      <c r="JHL381" s="42"/>
      <c r="JHM381" s="42"/>
      <c r="JHN381" s="42"/>
      <c r="JHO381" s="42"/>
      <c r="JHP381" s="42"/>
      <c r="JHQ381" s="42"/>
      <c r="JHR381" s="42"/>
      <c r="JHS381" s="42"/>
      <c r="JHT381" s="42"/>
      <c r="JHU381" s="42"/>
      <c r="JHV381" s="42"/>
      <c r="JHW381" s="42"/>
      <c r="JHX381" s="42"/>
      <c r="JHY381" s="42"/>
      <c r="JHZ381" s="42"/>
      <c r="JIA381" s="42"/>
      <c r="JIB381" s="42"/>
      <c r="JIC381" s="42"/>
      <c r="JID381" s="42"/>
      <c r="JIE381" s="42"/>
      <c r="JIF381" s="42"/>
      <c r="JIG381" s="42"/>
      <c r="JIH381" s="42"/>
      <c r="JII381" s="42"/>
      <c r="JIJ381" s="42"/>
      <c r="JIK381" s="42"/>
      <c r="JIL381" s="42"/>
      <c r="JIM381" s="42"/>
      <c r="JIN381" s="42"/>
      <c r="JIO381" s="42"/>
      <c r="JIP381" s="42"/>
      <c r="JIQ381" s="42"/>
      <c r="JIR381" s="42"/>
      <c r="JIS381" s="42"/>
      <c r="JIT381" s="42"/>
      <c r="JIU381" s="42"/>
      <c r="JIV381" s="42"/>
      <c r="JIW381" s="42"/>
      <c r="JIX381" s="42"/>
      <c r="JIY381" s="42"/>
      <c r="JIZ381" s="42"/>
      <c r="JJA381" s="42"/>
      <c r="JJB381" s="42"/>
      <c r="JJC381" s="42"/>
      <c r="JJD381" s="42"/>
      <c r="JJE381" s="42"/>
      <c r="JJF381" s="42"/>
      <c r="JJG381" s="42"/>
      <c r="JJH381" s="42"/>
      <c r="JJI381" s="42"/>
      <c r="JJJ381" s="42"/>
      <c r="JJK381" s="42"/>
      <c r="JJL381" s="42"/>
      <c r="JJM381" s="42"/>
      <c r="JJN381" s="42"/>
      <c r="JJO381" s="42"/>
      <c r="JJP381" s="42"/>
      <c r="JJQ381" s="42"/>
      <c r="JJR381" s="42"/>
      <c r="JJS381" s="42"/>
      <c r="JJT381" s="42"/>
      <c r="JJU381" s="42"/>
      <c r="JJV381" s="42"/>
      <c r="JJW381" s="42"/>
      <c r="JJX381" s="42"/>
      <c r="JJY381" s="42"/>
      <c r="JJZ381" s="42"/>
      <c r="JKA381" s="42"/>
      <c r="JKB381" s="42"/>
      <c r="JKC381" s="42"/>
      <c r="JKD381" s="42"/>
      <c r="JKE381" s="42"/>
      <c r="JKF381" s="42"/>
      <c r="JKG381" s="42"/>
      <c r="JKH381" s="42"/>
      <c r="JKI381" s="42"/>
      <c r="JKJ381" s="42"/>
      <c r="JKK381" s="42"/>
      <c r="JKL381" s="42"/>
      <c r="JKM381" s="42"/>
      <c r="JKN381" s="42"/>
      <c r="JKO381" s="42"/>
      <c r="JKP381" s="42"/>
      <c r="JKQ381" s="42"/>
      <c r="JKR381" s="42"/>
      <c r="JKS381" s="42"/>
      <c r="JKT381" s="42"/>
      <c r="JKU381" s="42"/>
      <c r="JKV381" s="42"/>
      <c r="JKW381" s="42"/>
      <c r="JKX381" s="42"/>
      <c r="JKY381" s="42"/>
      <c r="JKZ381" s="42"/>
      <c r="JLA381" s="42"/>
      <c r="JLB381" s="42"/>
      <c r="JLC381" s="42"/>
      <c r="JLD381" s="42"/>
      <c r="JLE381" s="42"/>
      <c r="JLF381" s="42"/>
      <c r="JLG381" s="42"/>
      <c r="JLH381" s="42"/>
      <c r="JLI381" s="42"/>
      <c r="JLJ381" s="42"/>
      <c r="JLK381" s="42"/>
      <c r="JLL381" s="42"/>
      <c r="JLM381" s="42"/>
      <c r="JLN381" s="42"/>
      <c r="JLO381" s="42"/>
      <c r="JLP381" s="42"/>
      <c r="JLQ381" s="42"/>
      <c r="JLR381" s="42"/>
      <c r="JLS381" s="42"/>
      <c r="JLT381" s="42"/>
      <c r="JLU381" s="42"/>
      <c r="JLV381" s="42"/>
      <c r="JLW381" s="42"/>
      <c r="JLX381" s="42"/>
      <c r="JLY381" s="42"/>
      <c r="JLZ381" s="42"/>
      <c r="JMA381" s="42"/>
      <c r="JMB381" s="42"/>
      <c r="JMC381" s="42"/>
      <c r="JMD381" s="42"/>
      <c r="JME381" s="42"/>
      <c r="JMF381" s="42"/>
      <c r="JMG381" s="42"/>
      <c r="JMH381" s="42"/>
      <c r="JMI381" s="42"/>
      <c r="JMJ381" s="42"/>
      <c r="JMK381" s="42"/>
      <c r="JML381" s="42"/>
      <c r="JMM381" s="42"/>
      <c r="JMN381" s="42"/>
      <c r="JMO381" s="42"/>
      <c r="JMP381" s="42"/>
      <c r="JMQ381" s="42"/>
      <c r="JMR381" s="42"/>
      <c r="JMS381" s="42"/>
      <c r="JMT381" s="42"/>
      <c r="JMU381" s="42"/>
      <c r="JMV381" s="42"/>
      <c r="JMW381" s="42"/>
      <c r="JMX381" s="42"/>
      <c r="JMY381" s="42"/>
      <c r="JMZ381" s="42"/>
      <c r="JNA381" s="42"/>
      <c r="JNB381" s="42"/>
      <c r="JNC381" s="42"/>
      <c r="JND381" s="42"/>
      <c r="JNE381" s="42"/>
      <c r="JNF381" s="42"/>
      <c r="JNG381" s="42"/>
      <c r="JNH381" s="42"/>
      <c r="JNI381" s="42"/>
      <c r="JNJ381" s="42"/>
      <c r="JNK381" s="42"/>
      <c r="JNL381" s="42"/>
      <c r="JNM381" s="42"/>
      <c r="JNN381" s="42"/>
      <c r="JNO381" s="42"/>
      <c r="JNP381" s="42"/>
      <c r="JNQ381" s="42"/>
      <c r="JNR381" s="42"/>
      <c r="JNS381" s="42"/>
      <c r="JNT381" s="42"/>
      <c r="JNU381" s="42"/>
      <c r="JNV381" s="42"/>
      <c r="JNW381" s="42"/>
      <c r="JNX381" s="42"/>
      <c r="JNY381" s="42"/>
      <c r="JNZ381" s="42"/>
      <c r="JOA381" s="42"/>
      <c r="JOB381" s="42"/>
      <c r="JOC381" s="42"/>
      <c r="JOD381" s="42"/>
      <c r="JOE381" s="42"/>
      <c r="JOF381" s="42"/>
      <c r="JOG381" s="42"/>
      <c r="JOH381" s="42"/>
      <c r="JOI381" s="42"/>
      <c r="JOJ381" s="42"/>
      <c r="JOK381" s="42"/>
      <c r="JOL381" s="42"/>
      <c r="JOM381" s="42"/>
      <c r="JON381" s="42"/>
      <c r="JOO381" s="42"/>
      <c r="JOP381" s="42"/>
      <c r="JOQ381" s="42"/>
      <c r="JOR381" s="42"/>
      <c r="JOS381" s="42"/>
      <c r="JOT381" s="42"/>
      <c r="JOU381" s="42"/>
      <c r="JOV381" s="42"/>
      <c r="JOW381" s="42"/>
      <c r="JOX381" s="42"/>
      <c r="JOY381" s="42"/>
      <c r="JOZ381" s="42"/>
      <c r="JPA381" s="42"/>
      <c r="JPB381" s="42"/>
      <c r="JPC381" s="42"/>
      <c r="JPD381" s="42"/>
      <c r="JPE381" s="42"/>
      <c r="JPF381" s="42"/>
      <c r="JPG381" s="42"/>
      <c r="JPH381" s="42"/>
      <c r="JPI381" s="42"/>
      <c r="JPJ381" s="42"/>
      <c r="JPK381" s="42"/>
      <c r="JPL381" s="42"/>
      <c r="JPM381" s="42"/>
      <c r="JPN381" s="42"/>
      <c r="JPO381" s="42"/>
      <c r="JPP381" s="42"/>
      <c r="JPQ381" s="42"/>
      <c r="JPR381" s="42"/>
      <c r="JPS381" s="42"/>
      <c r="JPT381" s="42"/>
      <c r="JPU381" s="42"/>
      <c r="JPV381" s="42"/>
      <c r="JPW381" s="42"/>
      <c r="JPX381" s="42"/>
      <c r="JPY381" s="42"/>
      <c r="JPZ381" s="42"/>
      <c r="JQA381" s="42"/>
      <c r="JQB381" s="42"/>
      <c r="JQC381" s="42"/>
      <c r="JQD381" s="42"/>
      <c r="JQE381" s="42"/>
      <c r="JQF381" s="42"/>
      <c r="JQG381" s="42"/>
      <c r="JQH381" s="42"/>
      <c r="JQI381" s="42"/>
      <c r="JQJ381" s="42"/>
      <c r="JQK381" s="42"/>
      <c r="JQL381" s="42"/>
      <c r="JQM381" s="42"/>
      <c r="JQN381" s="42"/>
      <c r="JQO381" s="42"/>
      <c r="JQP381" s="42"/>
      <c r="JQQ381" s="42"/>
      <c r="JQR381" s="42"/>
      <c r="JQS381" s="42"/>
      <c r="JQT381" s="42"/>
      <c r="JQU381" s="42"/>
      <c r="JQV381" s="42"/>
      <c r="JQW381" s="42"/>
      <c r="JQX381" s="42"/>
      <c r="JQY381" s="42"/>
      <c r="JQZ381" s="42"/>
      <c r="JRA381" s="42"/>
      <c r="JRB381" s="42"/>
      <c r="JRC381" s="42"/>
      <c r="JRD381" s="42"/>
      <c r="JRE381" s="42"/>
      <c r="JRF381" s="42"/>
      <c r="JRG381" s="42"/>
      <c r="JRH381" s="42"/>
      <c r="JRI381" s="42"/>
      <c r="JRJ381" s="42"/>
      <c r="JRK381" s="42"/>
      <c r="JRL381" s="42"/>
      <c r="JRM381" s="42"/>
      <c r="JRN381" s="42"/>
      <c r="JRO381" s="42"/>
      <c r="JRP381" s="42"/>
      <c r="JRQ381" s="42"/>
      <c r="JRR381" s="42"/>
      <c r="JRS381" s="42"/>
      <c r="JRT381" s="42"/>
      <c r="JRU381" s="42"/>
      <c r="JRV381" s="42"/>
      <c r="JRW381" s="42"/>
      <c r="JRX381" s="42"/>
      <c r="JRY381" s="42"/>
      <c r="JRZ381" s="42"/>
      <c r="JSA381" s="42"/>
      <c r="JSB381" s="42"/>
      <c r="JSC381" s="42"/>
      <c r="JSD381" s="42"/>
      <c r="JSE381" s="42"/>
      <c r="JSF381" s="42"/>
      <c r="JSG381" s="42"/>
      <c r="JSH381" s="42"/>
      <c r="JSI381" s="42"/>
      <c r="JSJ381" s="42"/>
      <c r="JSK381" s="42"/>
      <c r="JSL381" s="42"/>
      <c r="JSM381" s="42"/>
      <c r="JSN381" s="42"/>
      <c r="JSO381" s="42"/>
      <c r="JSP381" s="42"/>
      <c r="JSQ381" s="42"/>
      <c r="JSR381" s="42"/>
      <c r="JSS381" s="42"/>
      <c r="JST381" s="42"/>
      <c r="JSU381" s="42"/>
      <c r="JSV381" s="42"/>
      <c r="JSW381" s="42"/>
      <c r="JSX381" s="42"/>
      <c r="JSY381" s="42"/>
      <c r="JSZ381" s="42"/>
      <c r="JTA381" s="42"/>
      <c r="JTB381" s="42"/>
      <c r="JTC381" s="42"/>
      <c r="JTD381" s="42"/>
      <c r="JTE381" s="42"/>
      <c r="JTF381" s="42"/>
      <c r="JTG381" s="42"/>
      <c r="JTH381" s="42"/>
      <c r="JTI381" s="42"/>
      <c r="JTJ381" s="42"/>
      <c r="JTK381" s="42"/>
      <c r="JTL381" s="42"/>
      <c r="JTM381" s="42"/>
      <c r="JTN381" s="42"/>
      <c r="JTO381" s="42"/>
      <c r="JTP381" s="42"/>
      <c r="JTQ381" s="42"/>
      <c r="JTR381" s="42"/>
      <c r="JTS381" s="42"/>
      <c r="JTT381" s="42"/>
      <c r="JTU381" s="42"/>
      <c r="JTV381" s="42"/>
      <c r="JTW381" s="42"/>
      <c r="JTX381" s="42"/>
      <c r="JTY381" s="42"/>
      <c r="JTZ381" s="42"/>
      <c r="JUA381" s="42"/>
      <c r="JUB381" s="42"/>
      <c r="JUC381" s="42"/>
      <c r="JUD381" s="42"/>
      <c r="JUE381" s="42"/>
      <c r="JUF381" s="42"/>
      <c r="JUG381" s="42"/>
      <c r="JUH381" s="42"/>
      <c r="JUI381" s="42"/>
      <c r="JUJ381" s="42"/>
      <c r="JUK381" s="42"/>
      <c r="JUL381" s="42"/>
      <c r="JUM381" s="42"/>
      <c r="JUN381" s="42"/>
      <c r="JUO381" s="42"/>
      <c r="JUP381" s="42"/>
      <c r="JUQ381" s="42"/>
      <c r="JUR381" s="42"/>
      <c r="JUS381" s="42"/>
      <c r="JUT381" s="42"/>
      <c r="JUU381" s="42"/>
      <c r="JUV381" s="42"/>
      <c r="JUW381" s="42"/>
      <c r="JUX381" s="42"/>
      <c r="JUY381" s="42"/>
      <c r="JUZ381" s="42"/>
      <c r="JVA381" s="42"/>
      <c r="JVB381" s="42"/>
      <c r="JVC381" s="42"/>
      <c r="JVD381" s="42"/>
      <c r="JVE381" s="42"/>
      <c r="JVF381" s="42"/>
      <c r="JVG381" s="42"/>
      <c r="JVH381" s="42"/>
      <c r="JVI381" s="42"/>
      <c r="JVJ381" s="42"/>
      <c r="JVK381" s="42"/>
      <c r="JVL381" s="42"/>
      <c r="JVM381" s="42"/>
      <c r="JVN381" s="42"/>
      <c r="JVO381" s="42"/>
      <c r="JVP381" s="42"/>
      <c r="JVQ381" s="42"/>
      <c r="JVR381" s="42"/>
      <c r="JVS381" s="42"/>
      <c r="JVT381" s="42"/>
      <c r="JVU381" s="42"/>
      <c r="JVV381" s="42"/>
      <c r="JVW381" s="42"/>
      <c r="JVX381" s="42"/>
      <c r="JVY381" s="42"/>
      <c r="JVZ381" s="42"/>
      <c r="JWA381" s="42"/>
      <c r="JWB381" s="42"/>
      <c r="JWC381" s="42"/>
      <c r="JWD381" s="42"/>
      <c r="JWE381" s="42"/>
      <c r="JWF381" s="42"/>
      <c r="JWG381" s="42"/>
      <c r="JWH381" s="42"/>
      <c r="JWI381" s="42"/>
      <c r="JWJ381" s="42"/>
      <c r="JWK381" s="42"/>
      <c r="JWL381" s="42"/>
      <c r="JWM381" s="42"/>
      <c r="JWN381" s="42"/>
      <c r="JWO381" s="42"/>
      <c r="JWP381" s="42"/>
      <c r="JWQ381" s="42"/>
      <c r="JWR381" s="42"/>
      <c r="JWS381" s="42"/>
      <c r="JWT381" s="42"/>
      <c r="JWU381" s="42"/>
      <c r="JWV381" s="42"/>
      <c r="JWW381" s="42"/>
      <c r="JWX381" s="42"/>
      <c r="JWY381" s="42"/>
      <c r="JWZ381" s="42"/>
      <c r="JXA381" s="42"/>
      <c r="JXB381" s="42"/>
      <c r="JXC381" s="42"/>
      <c r="JXD381" s="42"/>
      <c r="JXE381" s="42"/>
      <c r="JXF381" s="42"/>
      <c r="JXG381" s="42"/>
      <c r="JXH381" s="42"/>
      <c r="JXI381" s="42"/>
      <c r="JXJ381" s="42"/>
      <c r="JXK381" s="42"/>
      <c r="JXL381" s="42"/>
      <c r="JXM381" s="42"/>
      <c r="JXN381" s="42"/>
      <c r="JXO381" s="42"/>
      <c r="JXP381" s="42"/>
      <c r="JXQ381" s="42"/>
      <c r="JXR381" s="42"/>
      <c r="JXS381" s="42"/>
      <c r="JXT381" s="42"/>
      <c r="JXU381" s="42"/>
      <c r="JXV381" s="42"/>
      <c r="JXW381" s="42"/>
      <c r="JXX381" s="42"/>
      <c r="JXY381" s="42"/>
      <c r="JXZ381" s="42"/>
      <c r="JYA381" s="42"/>
      <c r="JYB381" s="42"/>
      <c r="JYC381" s="42"/>
      <c r="JYD381" s="42"/>
      <c r="JYE381" s="42"/>
      <c r="JYF381" s="42"/>
      <c r="JYG381" s="42"/>
      <c r="JYH381" s="42"/>
      <c r="JYI381" s="42"/>
      <c r="JYJ381" s="42"/>
      <c r="JYK381" s="42"/>
      <c r="JYL381" s="42"/>
      <c r="JYM381" s="42"/>
      <c r="JYN381" s="42"/>
      <c r="JYO381" s="42"/>
      <c r="JYP381" s="42"/>
      <c r="JYQ381" s="42"/>
      <c r="JYR381" s="42"/>
      <c r="JYS381" s="42"/>
      <c r="JYT381" s="42"/>
      <c r="JYU381" s="42"/>
      <c r="JYV381" s="42"/>
      <c r="JYW381" s="42"/>
      <c r="JYX381" s="42"/>
      <c r="JYY381" s="42"/>
      <c r="JYZ381" s="42"/>
      <c r="JZA381" s="42"/>
      <c r="JZB381" s="42"/>
      <c r="JZC381" s="42"/>
      <c r="JZD381" s="42"/>
      <c r="JZE381" s="42"/>
      <c r="JZF381" s="42"/>
      <c r="JZG381" s="42"/>
      <c r="JZH381" s="42"/>
      <c r="JZI381" s="42"/>
      <c r="JZJ381" s="42"/>
      <c r="JZK381" s="42"/>
      <c r="JZL381" s="42"/>
      <c r="JZM381" s="42"/>
      <c r="JZN381" s="42"/>
      <c r="JZO381" s="42"/>
      <c r="JZP381" s="42"/>
      <c r="JZQ381" s="42"/>
      <c r="JZR381" s="42"/>
      <c r="JZS381" s="42"/>
      <c r="JZT381" s="42"/>
      <c r="JZU381" s="42"/>
      <c r="JZV381" s="42"/>
      <c r="JZW381" s="42"/>
      <c r="JZX381" s="42"/>
      <c r="JZY381" s="42"/>
      <c r="JZZ381" s="42"/>
      <c r="KAA381" s="42"/>
      <c r="KAB381" s="42"/>
      <c r="KAC381" s="42"/>
      <c r="KAD381" s="42"/>
      <c r="KAE381" s="42"/>
      <c r="KAF381" s="42"/>
      <c r="KAG381" s="42"/>
      <c r="KAH381" s="42"/>
      <c r="KAI381" s="42"/>
      <c r="KAJ381" s="42"/>
      <c r="KAK381" s="42"/>
      <c r="KAL381" s="42"/>
      <c r="KAM381" s="42"/>
      <c r="KAN381" s="42"/>
      <c r="KAO381" s="42"/>
      <c r="KAP381" s="42"/>
      <c r="KAQ381" s="42"/>
      <c r="KAR381" s="42"/>
      <c r="KAS381" s="42"/>
      <c r="KAT381" s="42"/>
      <c r="KAU381" s="42"/>
      <c r="KAV381" s="42"/>
      <c r="KAW381" s="42"/>
      <c r="KAX381" s="42"/>
      <c r="KAY381" s="42"/>
      <c r="KAZ381" s="42"/>
      <c r="KBA381" s="42"/>
      <c r="KBB381" s="42"/>
      <c r="KBC381" s="42"/>
      <c r="KBD381" s="42"/>
      <c r="KBE381" s="42"/>
      <c r="KBF381" s="42"/>
      <c r="KBG381" s="42"/>
      <c r="KBH381" s="42"/>
      <c r="KBI381" s="42"/>
      <c r="KBJ381" s="42"/>
      <c r="KBK381" s="42"/>
      <c r="KBL381" s="42"/>
      <c r="KBM381" s="42"/>
      <c r="KBN381" s="42"/>
      <c r="KBO381" s="42"/>
      <c r="KBP381" s="42"/>
      <c r="KBQ381" s="42"/>
      <c r="KBR381" s="42"/>
      <c r="KBS381" s="42"/>
      <c r="KBT381" s="42"/>
      <c r="KBU381" s="42"/>
      <c r="KBV381" s="42"/>
      <c r="KBW381" s="42"/>
      <c r="KBX381" s="42"/>
      <c r="KBY381" s="42"/>
      <c r="KBZ381" s="42"/>
      <c r="KCA381" s="42"/>
      <c r="KCB381" s="42"/>
      <c r="KCC381" s="42"/>
      <c r="KCD381" s="42"/>
      <c r="KCE381" s="42"/>
      <c r="KCF381" s="42"/>
      <c r="KCG381" s="42"/>
      <c r="KCH381" s="42"/>
      <c r="KCI381" s="42"/>
      <c r="KCJ381" s="42"/>
      <c r="KCK381" s="42"/>
      <c r="KCL381" s="42"/>
      <c r="KCM381" s="42"/>
      <c r="KCN381" s="42"/>
      <c r="KCO381" s="42"/>
      <c r="KCP381" s="42"/>
      <c r="KCQ381" s="42"/>
      <c r="KCR381" s="42"/>
      <c r="KCS381" s="42"/>
      <c r="KCT381" s="42"/>
      <c r="KCU381" s="42"/>
      <c r="KCV381" s="42"/>
      <c r="KCW381" s="42"/>
      <c r="KCX381" s="42"/>
      <c r="KCY381" s="42"/>
      <c r="KCZ381" s="42"/>
      <c r="KDA381" s="42"/>
      <c r="KDB381" s="42"/>
      <c r="KDC381" s="42"/>
      <c r="KDD381" s="42"/>
      <c r="KDE381" s="42"/>
      <c r="KDF381" s="42"/>
      <c r="KDG381" s="42"/>
      <c r="KDH381" s="42"/>
      <c r="KDI381" s="42"/>
      <c r="KDJ381" s="42"/>
      <c r="KDK381" s="42"/>
      <c r="KDL381" s="42"/>
      <c r="KDM381" s="42"/>
      <c r="KDN381" s="42"/>
      <c r="KDO381" s="42"/>
      <c r="KDP381" s="42"/>
      <c r="KDQ381" s="42"/>
      <c r="KDR381" s="42"/>
      <c r="KDS381" s="42"/>
      <c r="KDT381" s="42"/>
      <c r="KDU381" s="42"/>
      <c r="KDV381" s="42"/>
      <c r="KDW381" s="42"/>
      <c r="KDX381" s="42"/>
      <c r="KDY381" s="42"/>
      <c r="KDZ381" s="42"/>
      <c r="KEA381" s="42"/>
      <c r="KEB381" s="42"/>
      <c r="KEC381" s="42"/>
      <c r="KED381" s="42"/>
      <c r="KEE381" s="42"/>
      <c r="KEF381" s="42"/>
      <c r="KEG381" s="42"/>
      <c r="KEH381" s="42"/>
      <c r="KEI381" s="42"/>
      <c r="KEJ381" s="42"/>
      <c r="KEK381" s="42"/>
      <c r="KEL381" s="42"/>
      <c r="KEM381" s="42"/>
      <c r="KEN381" s="42"/>
      <c r="KEO381" s="42"/>
      <c r="KEP381" s="42"/>
      <c r="KEQ381" s="42"/>
      <c r="KER381" s="42"/>
      <c r="KES381" s="42"/>
      <c r="KET381" s="42"/>
      <c r="KEU381" s="42"/>
      <c r="KEV381" s="42"/>
      <c r="KEW381" s="42"/>
      <c r="KEX381" s="42"/>
      <c r="KEY381" s="42"/>
      <c r="KEZ381" s="42"/>
      <c r="KFA381" s="42"/>
      <c r="KFB381" s="42"/>
      <c r="KFC381" s="42"/>
      <c r="KFD381" s="42"/>
      <c r="KFE381" s="42"/>
      <c r="KFF381" s="42"/>
      <c r="KFG381" s="42"/>
      <c r="KFH381" s="42"/>
      <c r="KFI381" s="42"/>
      <c r="KFJ381" s="42"/>
      <c r="KFK381" s="42"/>
      <c r="KFL381" s="42"/>
      <c r="KFM381" s="42"/>
      <c r="KFN381" s="42"/>
      <c r="KFO381" s="42"/>
      <c r="KFP381" s="42"/>
      <c r="KFQ381" s="42"/>
      <c r="KFR381" s="42"/>
      <c r="KFS381" s="42"/>
      <c r="KFT381" s="42"/>
      <c r="KFU381" s="42"/>
      <c r="KFV381" s="42"/>
      <c r="KFW381" s="42"/>
      <c r="KFX381" s="42"/>
      <c r="KFY381" s="42"/>
      <c r="KFZ381" s="42"/>
      <c r="KGA381" s="42"/>
      <c r="KGB381" s="42"/>
      <c r="KGC381" s="42"/>
      <c r="KGD381" s="42"/>
      <c r="KGE381" s="42"/>
      <c r="KGF381" s="42"/>
      <c r="KGG381" s="42"/>
      <c r="KGH381" s="42"/>
      <c r="KGI381" s="42"/>
      <c r="KGJ381" s="42"/>
      <c r="KGK381" s="42"/>
      <c r="KGL381" s="42"/>
      <c r="KGM381" s="42"/>
      <c r="KGN381" s="42"/>
      <c r="KGO381" s="42"/>
      <c r="KGP381" s="42"/>
      <c r="KGQ381" s="42"/>
      <c r="KGR381" s="42"/>
      <c r="KGS381" s="42"/>
      <c r="KGT381" s="42"/>
      <c r="KGU381" s="42"/>
      <c r="KGV381" s="42"/>
      <c r="KGW381" s="42"/>
      <c r="KGX381" s="42"/>
      <c r="KGY381" s="42"/>
      <c r="KGZ381" s="42"/>
      <c r="KHA381" s="42"/>
      <c r="KHB381" s="42"/>
      <c r="KHC381" s="42"/>
      <c r="KHD381" s="42"/>
      <c r="KHE381" s="42"/>
      <c r="KHF381" s="42"/>
      <c r="KHG381" s="42"/>
      <c r="KHH381" s="42"/>
      <c r="KHI381" s="42"/>
      <c r="KHJ381" s="42"/>
      <c r="KHK381" s="42"/>
      <c r="KHL381" s="42"/>
      <c r="KHM381" s="42"/>
      <c r="KHN381" s="42"/>
      <c r="KHO381" s="42"/>
      <c r="KHP381" s="42"/>
      <c r="KHQ381" s="42"/>
      <c r="KHR381" s="42"/>
      <c r="KHS381" s="42"/>
      <c r="KHT381" s="42"/>
      <c r="KHU381" s="42"/>
      <c r="KHV381" s="42"/>
      <c r="KHW381" s="42"/>
      <c r="KHX381" s="42"/>
      <c r="KHY381" s="42"/>
      <c r="KHZ381" s="42"/>
      <c r="KIA381" s="42"/>
      <c r="KIB381" s="42"/>
      <c r="KIC381" s="42"/>
      <c r="KID381" s="42"/>
      <c r="KIE381" s="42"/>
      <c r="KIF381" s="42"/>
      <c r="KIG381" s="42"/>
      <c r="KIH381" s="42"/>
      <c r="KII381" s="42"/>
      <c r="KIJ381" s="42"/>
      <c r="KIK381" s="42"/>
      <c r="KIL381" s="42"/>
      <c r="KIM381" s="42"/>
      <c r="KIN381" s="42"/>
      <c r="KIO381" s="42"/>
      <c r="KIP381" s="42"/>
      <c r="KIQ381" s="42"/>
      <c r="KIR381" s="42"/>
      <c r="KIS381" s="42"/>
      <c r="KIT381" s="42"/>
      <c r="KIU381" s="42"/>
      <c r="KIV381" s="42"/>
      <c r="KIW381" s="42"/>
      <c r="KIX381" s="42"/>
      <c r="KIY381" s="42"/>
      <c r="KIZ381" s="42"/>
      <c r="KJA381" s="42"/>
      <c r="KJB381" s="42"/>
      <c r="KJC381" s="42"/>
      <c r="KJD381" s="42"/>
      <c r="KJE381" s="42"/>
      <c r="KJF381" s="42"/>
      <c r="KJG381" s="42"/>
      <c r="KJH381" s="42"/>
      <c r="KJI381" s="42"/>
      <c r="KJJ381" s="42"/>
      <c r="KJK381" s="42"/>
      <c r="KJL381" s="42"/>
      <c r="KJM381" s="42"/>
      <c r="KJN381" s="42"/>
      <c r="KJO381" s="42"/>
      <c r="KJP381" s="42"/>
      <c r="KJQ381" s="42"/>
      <c r="KJR381" s="42"/>
      <c r="KJS381" s="42"/>
      <c r="KJT381" s="42"/>
      <c r="KJU381" s="42"/>
      <c r="KJV381" s="42"/>
      <c r="KJW381" s="42"/>
      <c r="KJX381" s="42"/>
      <c r="KJY381" s="42"/>
      <c r="KJZ381" s="42"/>
      <c r="KKA381" s="42"/>
      <c r="KKB381" s="42"/>
      <c r="KKC381" s="42"/>
      <c r="KKD381" s="42"/>
      <c r="KKE381" s="42"/>
      <c r="KKF381" s="42"/>
      <c r="KKG381" s="42"/>
      <c r="KKH381" s="42"/>
      <c r="KKI381" s="42"/>
      <c r="KKJ381" s="42"/>
      <c r="KKK381" s="42"/>
      <c r="KKL381" s="42"/>
      <c r="KKM381" s="42"/>
      <c r="KKN381" s="42"/>
      <c r="KKO381" s="42"/>
      <c r="KKP381" s="42"/>
      <c r="KKQ381" s="42"/>
      <c r="KKR381" s="42"/>
      <c r="KKS381" s="42"/>
      <c r="KKT381" s="42"/>
      <c r="KKU381" s="42"/>
      <c r="KKV381" s="42"/>
      <c r="KKW381" s="42"/>
      <c r="KKX381" s="42"/>
      <c r="KKY381" s="42"/>
      <c r="KKZ381" s="42"/>
      <c r="KLA381" s="42"/>
      <c r="KLB381" s="42"/>
      <c r="KLC381" s="42"/>
      <c r="KLD381" s="42"/>
      <c r="KLE381" s="42"/>
      <c r="KLF381" s="42"/>
      <c r="KLG381" s="42"/>
      <c r="KLH381" s="42"/>
      <c r="KLI381" s="42"/>
      <c r="KLJ381" s="42"/>
      <c r="KLK381" s="42"/>
      <c r="KLL381" s="42"/>
      <c r="KLM381" s="42"/>
      <c r="KLN381" s="42"/>
      <c r="KLO381" s="42"/>
      <c r="KLP381" s="42"/>
      <c r="KLQ381" s="42"/>
      <c r="KLR381" s="42"/>
      <c r="KLS381" s="42"/>
      <c r="KLT381" s="42"/>
      <c r="KLU381" s="42"/>
      <c r="KLV381" s="42"/>
      <c r="KLW381" s="42"/>
      <c r="KLX381" s="42"/>
      <c r="KLY381" s="42"/>
      <c r="KLZ381" s="42"/>
      <c r="KMA381" s="42"/>
      <c r="KMB381" s="42"/>
      <c r="KMC381" s="42"/>
      <c r="KMD381" s="42"/>
      <c r="KME381" s="42"/>
      <c r="KMF381" s="42"/>
      <c r="KMG381" s="42"/>
      <c r="KMH381" s="42"/>
      <c r="KMI381" s="42"/>
      <c r="KMJ381" s="42"/>
      <c r="KMK381" s="42"/>
      <c r="KML381" s="42"/>
      <c r="KMM381" s="42"/>
      <c r="KMN381" s="42"/>
      <c r="KMO381" s="42"/>
      <c r="KMP381" s="42"/>
      <c r="KMQ381" s="42"/>
      <c r="KMR381" s="42"/>
      <c r="KMS381" s="42"/>
      <c r="KMT381" s="42"/>
      <c r="KMU381" s="42"/>
      <c r="KMV381" s="42"/>
      <c r="KMW381" s="42"/>
      <c r="KMX381" s="42"/>
      <c r="KMY381" s="42"/>
      <c r="KMZ381" s="42"/>
      <c r="KNA381" s="42"/>
      <c r="KNB381" s="42"/>
      <c r="KNC381" s="42"/>
      <c r="KND381" s="42"/>
      <c r="KNE381" s="42"/>
      <c r="KNF381" s="42"/>
      <c r="KNG381" s="42"/>
      <c r="KNH381" s="42"/>
      <c r="KNI381" s="42"/>
      <c r="KNJ381" s="42"/>
      <c r="KNK381" s="42"/>
      <c r="KNL381" s="42"/>
      <c r="KNM381" s="42"/>
      <c r="KNN381" s="42"/>
      <c r="KNO381" s="42"/>
      <c r="KNP381" s="42"/>
      <c r="KNQ381" s="42"/>
      <c r="KNR381" s="42"/>
      <c r="KNS381" s="42"/>
      <c r="KNT381" s="42"/>
      <c r="KNU381" s="42"/>
      <c r="KNV381" s="42"/>
      <c r="KNW381" s="42"/>
      <c r="KNX381" s="42"/>
      <c r="KNY381" s="42"/>
      <c r="KNZ381" s="42"/>
      <c r="KOA381" s="42"/>
      <c r="KOB381" s="42"/>
      <c r="KOC381" s="42"/>
      <c r="KOD381" s="42"/>
      <c r="KOE381" s="42"/>
      <c r="KOF381" s="42"/>
      <c r="KOG381" s="42"/>
      <c r="KOH381" s="42"/>
      <c r="KOI381" s="42"/>
      <c r="KOJ381" s="42"/>
      <c r="KOK381" s="42"/>
      <c r="KOL381" s="42"/>
      <c r="KOM381" s="42"/>
      <c r="KON381" s="42"/>
      <c r="KOO381" s="42"/>
      <c r="KOP381" s="42"/>
      <c r="KOQ381" s="42"/>
      <c r="KOR381" s="42"/>
      <c r="KOS381" s="42"/>
      <c r="KOT381" s="42"/>
      <c r="KOU381" s="42"/>
      <c r="KOV381" s="42"/>
      <c r="KOW381" s="42"/>
      <c r="KOX381" s="42"/>
      <c r="KOY381" s="42"/>
      <c r="KOZ381" s="42"/>
      <c r="KPA381" s="42"/>
      <c r="KPB381" s="42"/>
      <c r="KPC381" s="42"/>
      <c r="KPD381" s="42"/>
      <c r="KPE381" s="42"/>
      <c r="KPF381" s="42"/>
      <c r="KPG381" s="42"/>
      <c r="KPH381" s="42"/>
      <c r="KPI381" s="42"/>
      <c r="KPJ381" s="42"/>
      <c r="KPK381" s="42"/>
      <c r="KPL381" s="42"/>
      <c r="KPM381" s="42"/>
      <c r="KPN381" s="42"/>
      <c r="KPO381" s="42"/>
      <c r="KPP381" s="42"/>
      <c r="KPQ381" s="42"/>
      <c r="KPR381" s="42"/>
      <c r="KPS381" s="42"/>
      <c r="KPT381" s="42"/>
      <c r="KPU381" s="42"/>
      <c r="KPV381" s="42"/>
      <c r="KPW381" s="42"/>
      <c r="KPX381" s="42"/>
      <c r="KPY381" s="42"/>
      <c r="KPZ381" s="42"/>
      <c r="KQA381" s="42"/>
      <c r="KQB381" s="42"/>
      <c r="KQC381" s="42"/>
      <c r="KQD381" s="42"/>
      <c r="KQE381" s="42"/>
      <c r="KQF381" s="42"/>
      <c r="KQG381" s="42"/>
      <c r="KQH381" s="42"/>
      <c r="KQI381" s="42"/>
      <c r="KQJ381" s="42"/>
      <c r="KQK381" s="42"/>
      <c r="KQL381" s="42"/>
      <c r="KQM381" s="42"/>
      <c r="KQN381" s="42"/>
      <c r="KQO381" s="42"/>
      <c r="KQP381" s="42"/>
      <c r="KQQ381" s="42"/>
      <c r="KQR381" s="42"/>
      <c r="KQS381" s="42"/>
      <c r="KQT381" s="42"/>
      <c r="KQU381" s="42"/>
      <c r="KQV381" s="42"/>
      <c r="KQW381" s="42"/>
      <c r="KQX381" s="42"/>
      <c r="KQY381" s="42"/>
      <c r="KQZ381" s="42"/>
      <c r="KRA381" s="42"/>
      <c r="KRB381" s="42"/>
      <c r="KRC381" s="42"/>
      <c r="KRD381" s="42"/>
      <c r="KRE381" s="42"/>
      <c r="KRF381" s="42"/>
      <c r="KRG381" s="42"/>
      <c r="KRH381" s="42"/>
      <c r="KRI381" s="42"/>
      <c r="KRJ381" s="42"/>
      <c r="KRK381" s="42"/>
      <c r="KRL381" s="42"/>
      <c r="KRM381" s="42"/>
      <c r="KRN381" s="42"/>
      <c r="KRO381" s="42"/>
      <c r="KRP381" s="42"/>
      <c r="KRQ381" s="42"/>
      <c r="KRR381" s="42"/>
      <c r="KRS381" s="42"/>
      <c r="KRT381" s="42"/>
      <c r="KRU381" s="42"/>
      <c r="KRV381" s="42"/>
      <c r="KRW381" s="42"/>
      <c r="KRX381" s="42"/>
      <c r="KRY381" s="42"/>
      <c r="KRZ381" s="42"/>
      <c r="KSA381" s="42"/>
      <c r="KSB381" s="42"/>
      <c r="KSC381" s="42"/>
      <c r="KSD381" s="42"/>
      <c r="KSE381" s="42"/>
      <c r="KSF381" s="42"/>
      <c r="KSG381" s="42"/>
      <c r="KSH381" s="42"/>
      <c r="KSI381" s="42"/>
      <c r="KSJ381" s="42"/>
      <c r="KSK381" s="42"/>
      <c r="KSL381" s="42"/>
      <c r="KSM381" s="42"/>
      <c r="KSN381" s="42"/>
      <c r="KSO381" s="42"/>
      <c r="KSP381" s="42"/>
      <c r="KSQ381" s="42"/>
      <c r="KSR381" s="42"/>
      <c r="KSS381" s="42"/>
      <c r="KST381" s="42"/>
      <c r="KSU381" s="42"/>
      <c r="KSV381" s="42"/>
      <c r="KSW381" s="42"/>
      <c r="KSX381" s="42"/>
      <c r="KSY381" s="42"/>
      <c r="KSZ381" s="42"/>
      <c r="KTA381" s="42"/>
      <c r="KTB381" s="42"/>
      <c r="KTC381" s="42"/>
      <c r="KTD381" s="42"/>
      <c r="KTE381" s="42"/>
      <c r="KTF381" s="42"/>
      <c r="KTG381" s="42"/>
      <c r="KTH381" s="42"/>
      <c r="KTI381" s="42"/>
      <c r="KTJ381" s="42"/>
      <c r="KTK381" s="42"/>
      <c r="KTL381" s="42"/>
      <c r="KTM381" s="42"/>
      <c r="KTN381" s="42"/>
      <c r="KTO381" s="42"/>
      <c r="KTP381" s="42"/>
      <c r="KTQ381" s="42"/>
      <c r="KTR381" s="42"/>
      <c r="KTS381" s="42"/>
      <c r="KTT381" s="42"/>
      <c r="KTU381" s="42"/>
      <c r="KTV381" s="42"/>
      <c r="KTW381" s="42"/>
      <c r="KTX381" s="42"/>
      <c r="KTY381" s="42"/>
      <c r="KTZ381" s="42"/>
      <c r="KUA381" s="42"/>
      <c r="KUB381" s="42"/>
      <c r="KUC381" s="42"/>
      <c r="KUD381" s="42"/>
      <c r="KUE381" s="42"/>
      <c r="KUF381" s="42"/>
      <c r="KUG381" s="42"/>
      <c r="KUH381" s="42"/>
      <c r="KUI381" s="42"/>
      <c r="KUJ381" s="42"/>
      <c r="KUK381" s="42"/>
      <c r="KUL381" s="42"/>
      <c r="KUM381" s="42"/>
      <c r="KUN381" s="42"/>
      <c r="KUO381" s="42"/>
      <c r="KUP381" s="42"/>
      <c r="KUQ381" s="42"/>
      <c r="KUR381" s="42"/>
      <c r="KUS381" s="42"/>
      <c r="KUT381" s="42"/>
      <c r="KUU381" s="42"/>
      <c r="KUV381" s="42"/>
      <c r="KUW381" s="42"/>
      <c r="KUX381" s="42"/>
      <c r="KUY381" s="42"/>
      <c r="KUZ381" s="42"/>
      <c r="KVA381" s="42"/>
      <c r="KVB381" s="42"/>
      <c r="KVC381" s="42"/>
      <c r="KVD381" s="42"/>
      <c r="KVE381" s="42"/>
      <c r="KVF381" s="42"/>
      <c r="KVG381" s="42"/>
      <c r="KVH381" s="42"/>
      <c r="KVI381" s="42"/>
      <c r="KVJ381" s="42"/>
      <c r="KVK381" s="42"/>
      <c r="KVL381" s="42"/>
      <c r="KVM381" s="42"/>
      <c r="KVN381" s="42"/>
      <c r="KVO381" s="42"/>
      <c r="KVP381" s="42"/>
      <c r="KVQ381" s="42"/>
      <c r="KVR381" s="42"/>
      <c r="KVS381" s="42"/>
      <c r="KVT381" s="42"/>
      <c r="KVU381" s="42"/>
      <c r="KVV381" s="42"/>
      <c r="KVW381" s="42"/>
      <c r="KVX381" s="42"/>
      <c r="KVY381" s="42"/>
      <c r="KVZ381" s="42"/>
      <c r="KWA381" s="42"/>
      <c r="KWB381" s="42"/>
      <c r="KWC381" s="42"/>
      <c r="KWD381" s="42"/>
      <c r="KWE381" s="42"/>
      <c r="KWF381" s="42"/>
      <c r="KWG381" s="42"/>
      <c r="KWH381" s="42"/>
      <c r="KWI381" s="42"/>
      <c r="KWJ381" s="42"/>
      <c r="KWK381" s="42"/>
      <c r="KWL381" s="42"/>
      <c r="KWM381" s="42"/>
      <c r="KWN381" s="42"/>
      <c r="KWO381" s="42"/>
      <c r="KWP381" s="42"/>
      <c r="KWQ381" s="42"/>
      <c r="KWR381" s="42"/>
      <c r="KWS381" s="42"/>
      <c r="KWT381" s="42"/>
      <c r="KWU381" s="42"/>
      <c r="KWV381" s="42"/>
      <c r="KWW381" s="42"/>
      <c r="KWX381" s="42"/>
      <c r="KWY381" s="42"/>
      <c r="KWZ381" s="42"/>
      <c r="KXA381" s="42"/>
      <c r="KXB381" s="42"/>
      <c r="KXC381" s="42"/>
      <c r="KXD381" s="42"/>
      <c r="KXE381" s="42"/>
      <c r="KXF381" s="42"/>
      <c r="KXG381" s="42"/>
      <c r="KXH381" s="42"/>
      <c r="KXI381" s="42"/>
      <c r="KXJ381" s="42"/>
      <c r="KXK381" s="42"/>
      <c r="KXL381" s="42"/>
      <c r="KXM381" s="42"/>
      <c r="KXN381" s="42"/>
      <c r="KXO381" s="42"/>
      <c r="KXP381" s="42"/>
      <c r="KXQ381" s="42"/>
      <c r="KXR381" s="42"/>
      <c r="KXS381" s="42"/>
      <c r="KXT381" s="42"/>
      <c r="KXU381" s="42"/>
      <c r="KXV381" s="42"/>
      <c r="KXW381" s="42"/>
      <c r="KXX381" s="42"/>
      <c r="KXY381" s="42"/>
      <c r="KXZ381" s="42"/>
      <c r="KYA381" s="42"/>
      <c r="KYB381" s="42"/>
      <c r="KYC381" s="42"/>
      <c r="KYD381" s="42"/>
      <c r="KYE381" s="42"/>
      <c r="KYF381" s="42"/>
      <c r="KYG381" s="42"/>
      <c r="KYH381" s="42"/>
      <c r="KYI381" s="42"/>
      <c r="KYJ381" s="42"/>
      <c r="KYK381" s="42"/>
      <c r="KYL381" s="42"/>
      <c r="KYM381" s="42"/>
      <c r="KYN381" s="42"/>
      <c r="KYO381" s="42"/>
      <c r="KYP381" s="42"/>
      <c r="KYQ381" s="42"/>
      <c r="KYR381" s="42"/>
      <c r="KYS381" s="42"/>
      <c r="KYT381" s="42"/>
      <c r="KYU381" s="42"/>
      <c r="KYV381" s="42"/>
      <c r="KYW381" s="42"/>
      <c r="KYX381" s="42"/>
      <c r="KYY381" s="42"/>
      <c r="KYZ381" s="42"/>
      <c r="KZA381" s="42"/>
      <c r="KZB381" s="42"/>
      <c r="KZC381" s="42"/>
      <c r="KZD381" s="42"/>
      <c r="KZE381" s="42"/>
      <c r="KZF381" s="42"/>
      <c r="KZG381" s="42"/>
      <c r="KZH381" s="42"/>
      <c r="KZI381" s="42"/>
      <c r="KZJ381" s="42"/>
      <c r="KZK381" s="42"/>
      <c r="KZL381" s="42"/>
      <c r="KZM381" s="42"/>
      <c r="KZN381" s="42"/>
      <c r="KZO381" s="42"/>
      <c r="KZP381" s="42"/>
      <c r="KZQ381" s="42"/>
      <c r="KZR381" s="42"/>
      <c r="KZS381" s="42"/>
      <c r="KZT381" s="42"/>
      <c r="KZU381" s="42"/>
      <c r="KZV381" s="42"/>
      <c r="KZW381" s="42"/>
      <c r="KZX381" s="42"/>
      <c r="KZY381" s="42"/>
      <c r="KZZ381" s="42"/>
      <c r="LAA381" s="42"/>
      <c r="LAB381" s="42"/>
      <c r="LAC381" s="42"/>
      <c r="LAD381" s="42"/>
      <c r="LAE381" s="42"/>
      <c r="LAF381" s="42"/>
      <c r="LAG381" s="42"/>
      <c r="LAH381" s="42"/>
      <c r="LAI381" s="42"/>
      <c r="LAJ381" s="42"/>
      <c r="LAK381" s="42"/>
      <c r="LAL381" s="42"/>
      <c r="LAM381" s="42"/>
      <c r="LAN381" s="42"/>
      <c r="LAO381" s="42"/>
      <c r="LAP381" s="42"/>
      <c r="LAQ381" s="42"/>
      <c r="LAR381" s="42"/>
      <c r="LAS381" s="42"/>
      <c r="LAT381" s="42"/>
      <c r="LAU381" s="42"/>
      <c r="LAV381" s="42"/>
      <c r="LAW381" s="42"/>
      <c r="LAX381" s="42"/>
      <c r="LAY381" s="42"/>
      <c r="LAZ381" s="42"/>
      <c r="LBA381" s="42"/>
      <c r="LBB381" s="42"/>
      <c r="LBC381" s="42"/>
      <c r="LBD381" s="42"/>
      <c r="LBE381" s="42"/>
      <c r="LBF381" s="42"/>
      <c r="LBG381" s="42"/>
      <c r="LBH381" s="42"/>
      <c r="LBI381" s="42"/>
      <c r="LBJ381" s="42"/>
      <c r="LBK381" s="42"/>
      <c r="LBL381" s="42"/>
      <c r="LBM381" s="42"/>
      <c r="LBN381" s="42"/>
      <c r="LBO381" s="42"/>
      <c r="LBP381" s="42"/>
      <c r="LBQ381" s="42"/>
      <c r="LBR381" s="42"/>
      <c r="LBS381" s="42"/>
      <c r="LBT381" s="42"/>
      <c r="LBU381" s="42"/>
      <c r="LBV381" s="42"/>
      <c r="LBW381" s="42"/>
      <c r="LBX381" s="42"/>
      <c r="LBY381" s="42"/>
      <c r="LBZ381" s="42"/>
      <c r="LCA381" s="42"/>
      <c r="LCB381" s="42"/>
      <c r="LCC381" s="42"/>
      <c r="LCD381" s="42"/>
      <c r="LCE381" s="42"/>
      <c r="LCF381" s="42"/>
      <c r="LCG381" s="42"/>
      <c r="LCH381" s="42"/>
      <c r="LCI381" s="42"/>
      <c r="LCJ381" s="42"/>
      <c r="LCK381" s="42"/>
      <c r="LCL381" s="42"/>
      <c r="LCM381" s="42"/>
      <c r="LCN381" s="42"/>
      <c r="LCO381" s="42"/>
      <c r="LCP381" s="42"/>
      <c r="LCQ381" s="42"/>
      <c r="LCR381" s="42"/>
      <c r="LCS381" s="42"/>
      <c r="LCT381" s="42"/>
      <c r="LCU381" s="42"/>
      <c r="LCV381" s="42"/>
      <c r="LCW381" s="42"/>
      <c r="LCX381" s="42"/>
      <c r="LCY381" s="42"/>
      <c r="LCZ381" s="42"/>
      <c r="LDA381" s="42"/>
      <c r="LDB381" s="42"/>
      <c r="LDC381" s="42"/>
      <c r="LDD381" s="42"/>
      <c r="LDE381" s="42"/>
      <c r="LDF381" s="42"/>
      <c r="LDG381" s="42"/>
      <c r="LDH381" s="42"/>
      <c r="LDI381" s="42"/>
      <c r="LDJ381" s="42"/>
      <c r="LDK381" s="42"/>
      <c r="LDL381" s="42"/>
      <c r="LDM381" s="42"/>
      <c r="LDN381" s="42"/>
      <c r="LDO381" s="42"/>
      <c r="LDP381" s="42"/>
      <c r="LDQ381" s="42"/>
      <c r="LDR381" s="42"/>
      <c r="LDS381" s="42"/>
      <c r="LDT381" s="42"/>
      <c r="LDU381" s="42"/>
      <c r="LDV381" s="42"/>
      <c r="LDW381" s="42"/>
      <c r="LDX381" s="42"/>
      <c r="LDY381" s="42"/>
      <c r="LDZ381" s="42"/>
      <c r="LEA381" s="42"/>
      <c r="LEB381" s="42"/>
      <c r="LEC381" s="42"/>
      <c r="LED381" s="42"/>
      <c r="LEE381" s="42"/>
      <c r="LEF381" s="42"/>
      <c r="LEG381" s="42"/>
      <c r="LEH381" s="42"/>
      <c r="LEI381" s="42"/>
      <c r="LEJ381" s="42"/>
      <c r="LEK381" s="42"/>
      <c r="LEL381" s="42"/>
      <c r="LEM381" s="42"/>
      <c r="LEN381" s="42"/>
      <c r="LEO381" s="42"/>
      <c r="LEP381" s="42"/>
      <c r="LEQ381" s="42"/>
      <c r="LER381" s="42"/>
      <c r="LES381" s="42"/>
      <c r="LET381" s="42"/>
      <c r="LEU381" s="42"/>
      <c r="LEV381" s="42"/>
      <c r="LEW381" s="42"/>
      <c r="LEX381" s="42"/>
      <c r="LEY381" s="42"/>
      <c r="LEZ381" s="42"/>
      <c r="LFA381" s="42"/>
      <c r="LFB381" s="42"/>
      <c r="LFC381" s="42"/>
      <c r="LFD381" s="42"/>
      <c r="LFE381" s="42"/>
      <c r="LFF381" s="42"/>
      <c r="LFG381" s="42"/>
      <c r="LFH381" s="42"/>
      <c r="LFI381" s="42"/>
      <c r="LFJ381" s="42"/>
      <c r="LFK381" s="42"/>
      <c r="LFL381" s="42"/>
      <c r="LFM381" s="42"/>
      <c r="LFN381" s="42"/>
      <c r="LFO381" s="42"/>
      <c r="LFP381" s="42"/>
      <c r="LFQ381" s="42"/>
      <c r="LFR381" s="42"/>
      <c r="LFS381" s="42"/>
      <c r="LFT381" s="42"/>
      <c r="LFU381" s="42"/>
      <c r="LFV381" s="42"/>
      <c r="LFW381" s="42"/>
      <c r="LFX381" s="42"/>
      <c r="LFY381" s="42"/>
      <c r="LFZ381" s="42"/>
      <c r="LGA381" s="42"/>
      <c r="LGB381" s="42"/>
      <c r="LGC381" s="42"/>
      <c r="LGD381" s="42"/>
      <c r="LGE381" s="42"/>
      <c r="LGF381" s="42"/>
      <c r="LGG381" s="42"/>
      <c r="LGH381" s="42"/>
      <c r="LGI381" s="42"/>
      <c r="LGJ381" s="42"/>
      <c r="LGK381" s="42"/>
      <c r="LGL381" s="42"/>
      <c r="LGM381" s="42"/>
      <c r="LGN381" s="42"/>
      <c r="LGO381" s="42"/>
      <c r="LGP381" s="42"/>
      <c r="LGQ381" s="42"/>
      <c r="LGR381" s="42"/>
      <c r="LGS381" s="42"/>
      <c r="LGT381" s="42"/>
      <c r="LGU381" s="42"/>
      <c r="LGV381" s="42"/>
      <c r="LGW381" s="42"/>
      <c r="LGX381" s="42"/>
      <c r="LGY381" s="42"/>
      <c r="LGZ381" s="42"/>
      <c r="LHA381" s="42"/>
      <c r="LHB381" s="42"/>
      <c r="LHC381" s="42"/>
      <c r="LHD381" s="42"/>
      <c r="LHE381" s="42"/>
      <c r="LHF381" s="42"/>
      <c r="LHG381" s="42"/>
      <c r="LHH381" s="42"/>
      <c r="LHI381" s="42"/>
      <c r="LHJ381" s="42"/>
      <c r="LHK381" s="42"/>
      <c r="LHL381" s="42"/>
      <c r="LHM381" s="42"/>
      <c r="LHN381" s="42"/>
      <c r="LHO381" s="42"/>
      <c r="LHP381" s="42"/>
      <c r="LHQ381" s="42"/>
      <c r="LHR381" s="42"/>
      <c r="LHS381" s="42"/>
      <c r="LHT381" s="42"/>
      <c r="LHU381" s="42"/>
      <c r="LHV381" s="42"/>
      <c r="LHW381" s="42"/>
      <c r="LHX381" s="42"/>
      <c r="LHY381" s="42"/>
      <c r="LHZ381" s="42"/>
      <c r="LIA381" s="42"/>
      <c r="LIB381" s="42"/>
      <c r="LIC381" s="42"/>
      <c r="LID381" s="42"/>
      <c r="LIE381" s="42"/>
      <c r="LIF381" s="42"/>
      <c r="LIG381" s="42"/>
      <c r="LIH381" s="42"/>
      <c r="LII381" s="42"/>
      <c r="LIJ381" s="42"/>
      <c r="LIK381" s="42"/>
      <c r="LIL381" s="42"/>
      <c r="LIM381" s="42"/>
      <c r="LIN381" s="42"/>
      <c r="LIO381" s="42"/>
      <c r="LIP381" s="42"/>
      <c r="LIQ381" s="42"/>
      <c r="LIR381" s="42"/>
      <c r="LIS381" s="42"/>
      <c r="LIT381" s="42"/>
      <c r="LIU381" s="42"/>
      <c r="LIV381" s="42"/>
      <c r="LIW381" s="42"/>
      <c r="LIX381" s="42"/>
      <c r="LIY381" s="42"/>
      <c r="LIZ381" s="42"/>
      <c r="LJA381" s="42"/>
      <c r="LJB381" s="42"/>
      <c r="LJC381" s="42"/>
      <c r="LJD381" s="42"/>
      <c r="LJE381" s="42"/>
      <c r="LJF381" s="42"/>
      <c r="LJG381" s="42"/>
      <c r="LJH381" s="42"/>
      <c r="LJI381" s="42"/>
      <c r="LJJ381" s="42"/>
      <c r="LJK381" s="42"/>
      <c r="LJL381" s="42"/>
      <c r="LJM381" s="42"/>
      <c r="LJN381" s="42"/>
      <c r="LJO381" s="42"/>
      <c r="LJP381" s="42"/>
      <c r="LJQ381" s="42"/>
      <c r="LJR381" s="42"/>
      <c r="LJS381" s="42"/>
      <c r="LJT381" s="42"/>
      <c r="LJU381" s="42"/>
      <c r="LJV381" s="42"/>
      <c r="LJW381" s="42"/>
      <c r="LJX381" s="42"/>
      <c r="LJY381" s="42"/>
      <c r="LJZ381" s="42"/>
      <c r="LKA381" s="42"/>
      <c r="LKB381" s="42"/>
      <c r="LKC381" s="42"/>
      <c r="LKD381" s="42"/>
      <c r="LKE381" s="42"/>
      <c r="LKF381" s="42"/>
      <c r="LKG381" s="42"/>
      <c r="LKH381" s="42"/>
      <c r="LKI381" s="42"/>
      <c r="LKJ381" s="42"/>
      <c r="LKK381" s="42"/>
      <c r="LKL381" s="42"/>
      <c r="LKM381" s="42"/>
      <c r="LKN381" s="42"/>
      <c r="LKO381" s="42"/>
      <c r="LKP381" s="42"/>
      <c r="LKQ381" s="42"/>
      <c r="LKR381" s="42"/>
      <c r="LKS381" s="42"/>
      <c r="LKT381" s="42"/>
      <c r="LKU381" s="42"/>
      <c r="LKV381" s="42"/>
      <c r="LKW381" s="42"/>
      <c r="LKX381" s="42"/>
      <c r="LKY381" s="42"/>
      <c r="LKZ381" s="42"/>
      <c r="LLA381" s="42"/>
      <c r="LLB381" s="42"/>
      <c r="LLC381" s="42"/>
      <c r="LLD381" s="42"/>
      <c r="LLE381" s="42"/>
      <c r="LLF381" s="42"/>
      <c r="LLG381" s="42"/>
      <c r="LLH381" s="42"/>
      <c r="LLI381" s="42"/>
      <c r="LLJ381" s="42"/>
      <c r="LLK381" s="42"/>
      <c r="LLL381" s="42"/>
      <c r="LLM381" s="42"/>
      <c r="LLN381" s="42"/>
      <c r="LLO381" s="42"/>
      <c r="LLP381" s="42"/>
      <c r="LLQ381" s="42"/>
      <c r="LLR381" s="42"/>
      <c r="LLS381" s="42"/>
      <c r="LLT381" s="42"/>
      <c r="LLU381" s="42"/>
      <c r="LLV381" s="42"/>
      <c r="LLW381" s="42"/>
      <c r="LLX381" s="42"/>
      <c r="LLY381" s="42"/>
      <c r="LLZ381" s="42"/>
      <c r="LMA381" s="42"/>
      <c r="LMB381" s="42"/>
      <c r="LMC381" s="42"/>
      <c r="LMD381" s="42"/>
      <c r="LME381" s="42"/>
      <c r="LMF381" s="42"/>
      <c r="LMG381" s="42"/>
      <c r="LMH381" s="42"/>
      <c r="LMI381" s="42"/>
      <c r="LMJ381" s="42"/>
      <c r="LMK381" s="42"/>
      <c r="LML381" s="42"/>
      <c r="LMM381" s="42"/>
      <c r="LMN381" s="42"/>
      <c r="LMO381" s="42"/>
      <c r="LMP381" s="42"/>
      <c r="LMQ381" s="42"/>
      <c r="LMR381" s="42"/>
      <c r="LMS381" s="42"/>
      <c r="LMT381" s="42"/>
      <c r="LMU381" s="42"/>
      <c r="LMV381" s="42"/>
      <c r="LMW381" s="42"/>
      <c r="LMX381" s="42"/>
      <c r="LMY381" s="42"/>
      <c r="LMZ381" s="42"/>
      <c r="LNA381" s="42"/>
      <c r="LNB381" s="42"/>
      <c r="LNC381" s="42"/>
      <c r="LND381" s="42"/>
      <c r="LNE381" s="42"/>
      <c r="LNF381" s="42"/>
      <c r="LNG381" s="42"/>
      <c r="LNH381" s="42"/>
      <c r="LNI381" s="42"/>
      <c r="LNJ381" s="42"/>
      <c r="LNK381" s="42"/>
      <c r="LNL381" s="42"/>
      <c r="LNM381" s="42"/>
      <c r="LNN381" s="42"/>
      <c r="LNO381" s="42"/>
      <c r="LNP381" s="42"/>
      <c r="LNQ381" s="42"/>
      <c r="LNR381" s="42"/>
      <c r="LNS381" s="42"/>
      <c r="LNT381" s="42"/>
      <c r="LNU381" s="42"/>
      <c r="LNV381" s="42"/>
      <c r="LNW381" s="42"/>
      <c r="LNX381" s="42"/>
      <c r="LNY381" s="42"/>
      <c r="LNZ381" s="42"/>
      <c r="LOA381" s="42"/>
      <c r="LOB381" s="42"/>
      <c r="LOC381" s="42"/>
      <c r="LOD381" s="42"/>
      <c r="LOE381" s="42"/>
      <c r="LOF381" s="42"/>
      <c r="LOG381" s="42"/>
      <c r="LOH381" s="42"/>
      <c r="LOI381" s="42"/>
      <c r="LOJ381" s="42"/>
      <c r="LOK381" s="42"/>
      <c r="LOL381" s="42"/>
      <c r="LOM381" s="42"/>
      <c r="LON381" s="42"/>
      <c r="LOO381" s="42"/>
      <c r="LOP381" s="42"/>
      <c r="LOQ381" s="42"/>
      <c r="LOR381" s="42"/>
      <c r="LOS381" s="42"/>
      <c r="LOT381" s="42"/>
      <c r="LOU381" s="42"/>
      <c r="LOV381" s="42"/>
      <c r="LOW381" s="42"/>
      <c r="LOX381" s="42"/>
      <c r="LOY381" s="42"/>
      <c r="LOZ381" s="42"/>
      <c r="LPA381" s="42"/>
      <c r="LPB381" s="42"/>
      <c r="LPC381" s="42"/>
      <c r="LPD381" s="42"/>
      <c r="LPE381" s="42"/>
      <c r="LPF381" s="42"/>
      <c r="LPG381" s="42"/>
      <c r="LPH381" s="42"/>
      <c r="LPI381" s="42"/>
      <c r="LPJ381" s="42"/>
      <c r="LPK381" s="42"/>
      <c r="LPL381" s="42"/>
      <c r="LPM381" s="42"/>
      <c r="LPN381" s="42"/>
      <c r="LPO381" s="42"/>
      <c r="LPP381" s="42"/>
      <c r="LPQ381" s="42"/>
      <c r="LPR381" s="42"/>
      <c r="LPS381" s="42"/>
      <c r="LPT381" s="42"/>
      <c r="LPU381" s="42"/>
      <c r="LPV381" s="42"/>
      <c r="LPW381" s="42"/>
      <c r="LPX381" s="42"/>
      <c r="LPY381" s="42"/>
      <c r="LPZ381" s="42"/>
      <c r="LQA381" s="42"/>
      <c r="LQB381" s="42"/>
      <c r="LQC381" s="42"/>
      <c r="LQD381" s="42"/>
      <c r="LQE381" s="42"/>
      <c r="LQF381" s="42"/>
      <c r="LQG381" s="42"/>
      <c r="LQH381" s="42"/>
      <c r="LQI381" s="42"/>
      <c r="LQJ381" s="42"/>
      <c r="LQK381" s="42"/>
      <c r="LQL381" s="42"/>
      <c r="LQM381" s="42"/>
      <c r="LQN381" s="42"/>
      <c r="LQO381" s="42"/>
      <c r="LQP381" s="42"/>
      <c r="LQQ381" s="42"/>
      <c r="LQR381" s="42"/>
      <c r="LQS381" s="42"/>
      <c r="LQT381" s="42"/>
      <c r="LQU381" s="42"/>
      <c r="LQV381" s="42"/>
      <c r="LQW381" s="42"/>
      <c r="LQX381" s="42"/>
      <c r="LQY381" s="42"/>
      <c r="LQZ381" s="42"/>
      <c r="LRA381" s="42"/>
      <c r="LRB381" s="42"/>
      <c r="LRC381" s="42"/>
      <c r="LRD381" s="42"/>
      <c r="LRE381" s="42"/>
      <c r="LRF381" s="42"/>
      <c r="LRG381" s="42"/>
      <c r="LRH381" s="42"/>
      <c r="LRI381" s="42"/>
      <c r="LRJ381" s="42"/>
      <c r="LRK381" s="42"/>
      <c r="LRL381" s="42"/>
      <c r="LRM381" s="42"/>
      <c r="LRN381" s="42"/>
      <c r="LRO381" s="42"/>
      <c r="LRP381" s="42"/>
      <c r="LRQ381" s="42"/>
      <c r="LRR381" s="42"/>
      <c r="LRS381" s="42"/>
      <c r="LRT381" s="42"/>
      <c r="LRU381" s="42"/>
      <c r="LRV381" s="42"/>
      <c r="LRW381" s="42"/>
      <c r="LRX381" s="42"/>
      <c r="LRY381" s="42"/>
      <c r="LRZ381" s="42"/>
      <c r="LSA381" s="42"/>
      <c r="LSB381" s="42"/>
      <c r="LSC381" s="42"/>
      <c r="LSD381" s="42"/>
      <c r="LSE381" s="42"/>
      <c r="LSF381" s="42"/>
      <c r="LSG381" s="42"/>
      <c r="LSH381" s="42"/>
      <c r="LSI381" s="42"/>
      <c r="LSJ381" s="42"/>
      <c r="LSK381" s="42"/>
      <c r="LSL381" s="42"/>
      <c r="LSM381" s="42"/>
      <c r="LSN381" s="42"/>
      <c r="LSO381" s="42"/>
      <c r="LSP381" s="42"/>
      <c r="LSQ381" s="42"/>
      <c r="LSR381" s="42"/>
      <c r="LSS381" s="42"/>
      <c r="LST381" s="42"/>
      <c r="LSU381" s="42"/>
      <c r="LSV381" s="42"/>
      <c r="LSW381" s="42"/>
      <c r="LSX381" s="42"/>
      <c r="LSY381" s="42"/>
      <c r="LSZ381" s="42"/>
      <c r="LTA381" s="42"/>
      <c r="LTB381" s="42"/>
      <c r="LTC381" s="42"/>
      <c r="LTD381" s="42"/>
      <c r="LTE381" s="42"/>
      <c r="LTF381" s="42"/>
      <c r="LTG381" s="42"/>
      <c r="LTH381" s="42"/>
      <c r="LTI381" s="42"/>
      <c r="LTJ381" s="42"/>
      <c r="LTK381" s="42"/>
      <c r="LTL381" s="42"/>
      <c r="LTM381" s="42"/>
      <c r="LTN381" s="42"/>
      <c r="LTO381" s="42"/>
      <c r="LTP381" s="42"/>
      <c r="LTQ381" s="42"/>
      <c r="LTR381" s="42"/>
      <c r="LTS381" s="42"/>
      <c r="LTT381" s="42"/>
      <c r="LTU381" s="42"/>
      <c r="LTV381" s="42"/>
      <c r="LTW381" s="42"/>
      <c r="LTX381" s="42"/>
      <c r="LTY381" s="42"/>
      <c r="LTZ381" s="42"/>
      <c r="LUA381" s="42"/>
      <c r="LUB381" s="42"/>
      <c r="LUC381" s="42"/>
      <c r="LUD381" s="42"/>
      <c r="LUE381" s="42"/>
      <c r="LUF381" s="42"/>
      <c r="LUG381" s="42"/>
      <c r="LUH381" s="42"/>
      <c r="LUI381" s="42"/>
      <c r="LUJ381" s="42"/>
      <c r="LUK381" s="42"/>
      <c r="LUL381" s="42"/>
      <c r="LUM381" s="42"/>
      <c r="LUN381" s="42"/>
      <c r="LUO381" s="42"/>
      <c r="LUP381" s="42"/>
      <c r="LUQ381" s="42"/>
      <c r="LUR381" s="42"/>
      <c r="LUS381" s="42"/>
      <c r="LUT381" s="42"/>
      <c r="LUU381" s="42"/>
      <c r="LUV381" s="42"/>
      <c r="LUW381" s="42"/>
      <c r="LUX381" s="42"/>
      <c r="LUY381" s="42"/>
      <c r="LUZ381" s="42"/>
      <c r="LVA381" s="42"/>
      <c r="LVB381" s="42"/>
      <c r="LVC381" s="42"/>
      <c r="LVD381" s="42"/>
      <c r="LVE381" s="42"/>
      <c r="LVF381" s="42"/>
      <c r="LVG381" s="42"/>
      <c r="LVH381" s="42"/>
      <c r="LVI381" s="42"/>
      <c r="LVJ381" s="42"/>
      <c r="LVK381" s="42"/>
      <c r="LVL381" s="42"/>
      <c r="LVM381" s="42"/>
      <c r="LVN381" s="42"/>
      <c r="LVO381" s="42"/>
      <c r="LVP381" s="42"/>
      <c r="LVQ381" s="42"/>
      <c r="LVR381" s="42"/>
      <c r="LVS381" s="42"/>
      <c r="LVT381" s="42"/>
      <c r="LVU381" s="42"/>
      <c r="LVV381" s="42"/>
      <c r="LVW381" s="42"/>
      <c r="LVX381" s="42"/>
      <c r="LVY381" s="42"/>
      <c r="LVZ381" s="42"/>
      <c r="LWA381" s="42"/>
      <c r="LWB381" s="42"/>
      <c r="LWC381" s="42"/>
      <c r="LWD381" s="42"/>
      <c r="LWE381" s="42"/>
      <c r="LWF381" s="42"/>
      <c r="LWG381" s="42"/>
      <c r="LWH381" s="42"/>
      <c r="LWI381" s="42"/>
      <c r="LWJ381" s="42"/>
      <c r="LWK381" s="42"/>
      <c r="LWL381" s="42"/>
      <c r="LWM381" s="42"/>
      <c r="LWN381" s="42"/>
      <c r="LWO381" s="42"/>
      <c r="LWP381" s="42"/>
      <c r="LWQ381" s="42"/>
      <c r="LWR381" s="42"/>
      <c r="LWS381" s="42"/>
      <c r="LWT381" s="42"/>
      <c r="LWU381" s="42"/>
      <c r="LWV381" s="42"/>
      <c r="LWW381" s="42"/>
      <c r="LWX381" s="42"/>
      <c r="LWY381" s="42"/>
      <c r="LWZ381" s="42"/>
      <c r="LXA381" s="42"/>
      <c r="LXB381" s="42"/>
      <c r="LXC381" s="42"/>
      <c r="LXD381" s="42"/>
      <c r="LXE381" s="42"/>
      <c r="LXF381" s="42"/>
      <c r="LXG381" s="42"/>
      <c r="LXH381" s="42"/>
      <c r="LXI381" s="42"/>
      <c r="LXJ381" s="42"/>
      <c r="LXK381" s="42"/>
      <c r="LXL381" s="42"/>
      <c r="LXM381" s="42"/>
      <c r="LXN381" s="42"/>
      <c r="LXO381" s="42"/>
      <c r="LXP381" s="42"/>
      <c r="LXQ381" s="42"/>
      <c r="LXR381" s="42"/>
      <c r="LXS381" s="42"/>
      <c r="LXT381" s="42"/>
      <c r="LXU381" s="42"/>
      <c r="LXV381" s="42"/>
      <c r="LXW381" s="42"/>
      <c r="LXX381" s="42"/>
      <c r="LXY381" s="42"/>
      <c r="LXZ381" s="42"/>
      <c r="LYA381" s="42"/>
      <c r="LYB381" s="42"/>
      <c r="LYC381" s="42"/>
      <c r="LYD381" s="42"/>
      <c r="LYE381" s="42"/>
      <c r="LYF381" s="42"/>
      <c r="LYG381" s="42"/>
      <c r="LYH381" s="42"/>
      <c r="LYI381" s="42"/>
      <c r="LYJ381" s="42"/>
      <c r="LYK381" s="42"/>
      <c r="LYL381" s="42"/>
      <c r="LYM381" s="42"/>
      <c r="LYN381" s="42"/>
      <c r="LYO381" s="42"/>
      <c r="LYP381" s="42"/>
      <c r="LYQ381" s="42"/>
      <c r="LYR381" s="42"/>
      <c r="LYS381" s="42"/>
      <c r="LYT381" s="42"/>
      <c r="LYU381" s="42"/>
      <c r="LYV381" s="42"/>
      <c r="LYW381" s="42"/>
      <c r="LYX381" s="42"/>
      <c r="LYY381" s="42"/>
      <c r="LYZ381" s="42"/>
      <c r="LZA381" s="42"/>
      <c r="LZB381" s="42"/>
      <c r="LZC381" s="42"/>
      <c r="LZD381" s="42"/>
      <c r="LZE381" s="42"/>
      <c r="LZF381" s="42"/>
      <c r="LZG381" s="42"/>
      <c r="LZH381" s="42"/>
      <c r="LZI381" s="42"/>
      <c r="LZJ381" s="42"/>
      <c r="LZK381" s="42"/>
      <c r="LZL381" s="42"/>
      <c r="LZM381" s="42"/>
      <c r="LZN381" s="42"/>
      <c r="LZO381" s="42"/>
      <c r="LZP381" s="42"/>
      <c r="LZQ381" s="42"/>
      <c r="LZR381" s="42"/>
      <c r="LZS381" s="42"/>
      <c r="LZT381" s="42"/>
      <c r="LZU381" s="42"/>
      <c r="LZV381" s="42"/>
      <c r="LZW381" s="42"/>
      <c r="LZX381" s="42"/>
      <c r="LZY381" s="42"/>
      <c r="LZZ381" s="42"/>
      <c r="MAA381" s="42"/>
      <c r="MAB381" s="42"/>
      <c r="MAC381" s="42"/>
      <c r="MAD381" s="42"/>
      <c r="MAE381" s="42"/>
      <c r="MAF381" s="42"/>
      <c r="MAG381" s="42"/>
      <c r="MAH381" s="42"/>
      <c r="MAI381" s="42"/>
      <c r="MAJ381" s="42"/>
      <c r="MAK381" s="42"/>
      <c r="MAL381" s="42"/>
      <c r="MAM381" s="42"/>
      <c r="MAN381" s="42"/>
      <c r="MAO381" s="42"/>
      <c r="MAP381" s="42"/>
      <c r="MAQ381" s="42"/>
      <c r="MAR381" s="42"/>
      <c r="MAS381" s="42"/>
      <c r="MAT381" s="42"/>
      <c r="MAU381" s="42"/>
      <c r="MAV381" s="42"/>
      <c r="MAW381" s="42"/>
      <c r="MAX381" s="42"/>
      <c r="MAY381" s="42"/>
      <c r="MAZ381" s="42"/>
      <c r="MBA381" s="42"/>
      <c r="MBB381" s="42"/>
      <c r="MBC381" s="42"/>
      <c r="MBD381" s="42"/>
      <c r="MBE381" s="42"/>
      <c r="MBF381" s="42"/>
      <c r="MBG381" s="42"/>
      <c r="MBH381" s="42"/>
      <c r="MBI381" s="42"/>
      <c r="MBJ381" s="42"/>
      <c r="MBK381" s="42"/>
      <c r="MBL381" s="42"/>
      <c r="MBM381" s="42"/>
      <c r="MBN381" s="42"/>
      <c r="MBO381" s="42"/>
      <c r="MBP381" s="42"/>
      <c r="MBQ381" s="42"/>
      <c r="MBR381" s="42"/>
      <c r="MBS381" s="42"/>
      <c r="MBT381" s="42"/>
      <c r="MBU381" s="42"/>
      <c r="MBV381" s="42"/>
      <c r="MBW381" s="42"/>
      <c r="MBX381" s="42"/>
      <c r="MBY381" s="42"/>
      <c r="MBZ381" s="42"/>
      <c r="MCA381" s="42"/>
      <c r="MCB381" s="42"/>
      <c r="MCC381" s="42"/>
      <c r="MCD381" s="42"/>
      <c r="MCE381" s="42"/>
      <c r="MCF381" s="42"/>
      <c r="MCG381" s="42"/>
      <c r="MCH381" s="42"/>
      <c r="MCI381" s="42"/>
      <c r="MCJ381" s="42"/>
      <c r="MCK381" s="42"/>
      <c r="MCL381" s="42"/>
      <c r="MCM381" s="42"/>
      <c r="MCN381" s="42"/>
      <c r="MCO381" s="42"/>
      <c r="MCP381" s="42"/>
      <c r="MCQ381" s="42"/>
      <c r="MCR381" s="42"/>
      <c r="MCS381" s="42"/>
      <c r="MCT381" s="42"/>
      <c r="MCU381" s="42"/>
      <c r="MCV381" s="42"/>
      <c r="MCW381" s="42"/>
      <c r="MCX381" s="42"/>
      <c r="MCY381" s="42"/>
      <c r="MCZ381" s="42"/>
      <c r="MDA381" s="42"/>
      <c r="MDB381" s="42"/>
      <c r="MDC381" s="42"/>
      <c r="MDD381" s="42"/>
      <c r="MDE381" s="42"/>
      <c r="MDF381" s="42"/>
      <c r="MDG381" s="42"/>
      <c r="MDH381" s="42"/>
      <c r="MDI381" s="42"/>
      <c r="MDJ381" s="42"/>
      <c r="MDK381" s="42"/>
      <c r="MDL381" s="42"/>
      <c r="MDM381" s="42"/>
      <c r="MDN381" s="42"/>
      <c r="MDO381" s="42"/>
      <c r="MDP381" s="42"/>
      <c r="MDQ381" s="42"/>
      <c r="MDR381" s="42"/>
      <c r="MDS381" s="42"/>
      <c r="MDT381" s="42"/>
      <c r="MDU381" s="42"/>
      <c r="MDV381" s="42"/>
      <c r="MDW381" s="42"/>
      <c r="MDX381" s="42"/>
      <c r="MDY381" s="42"/>
      <c r="MDZ381" s="42"/>
      <c r="MEA381" s="42"/>
      <c r="MEB381" s="42"/>
      <c r="MEC381" s="42"/>
      <c r="MED381" s="42"/>
      <c r="MEE381" s="42"/>
      <c r="MEF381" s="42"/>
      <c r="MEG381" s="42"/>
      <c r="MEH381" s="42"/>
      <c r="MEI381" s="42"/>
      <c r="MEJ381" s="42"/>
      <c r="MEK381" s="42"/>
      <c r="MEL381" s="42"/>
      <c r="MEM381" s="42"/>
      <c r="MEN381" s="42"/>
      <c r="MEO381" s="42"/>
      <c r="MEP381" s="42"/>
      <c r="MEQ381" s="42"/>
      <c r="MER381" s="42"/>
      <c r="MES381" s="42"/>
      <c r="MET381" s="42"/>
      <c r="MEU381" s="42"/>
      <c r="MEV381" s="42"/>
      <c r="MEW381" s="42"/>
      <c r="MEX381" s="42"/>
      <c r="MEY381" s="42"/>
      <c r="MEZ381" s="42"/>
      <c r="MFA381" s="42"/>
      <c r="MFB381" s="42"/>
      <c r="MFC381" s="42"/>
      <c r="MFD381" s="42"/>
      <c r="MFE381" s="42"/>
      <c r="MFF381" s="42"/>
      <c r="MFG381" s="42"/>
      <c r="MFH381" s="42"/>
      <c r="MFI381" s="42"/>
      <c r="MFJ381" s="42"/>
      <c r="MFK381" s="42"/>
      <c r="MFL381" s="42"/>
      <c r="MFM381" s="42"/>
      <c r="MFN381" s="42"/>
      <c r="MFO381" s="42"/>
      <c r="MFP381" s="42"/>
      <c r="MFQ381" s="42"/>
      <c r="MFR381" s="42"/>
      <c r="MFS381" s="42"/>
      <c r="MFT381" s="42"/>
      <c r="MFU381" s="42"/>
      <c r="MFV381" s="42"/>
      <c r="MFW381" s="42"/>
      <c r="MFX381" s="42"/>
      <c r="MFY381" s="42"/>
      <c r="MFZ381" s="42"/>
      <c r="MGA381" s="42"/>
      <c r="MGB381" s="42"/>
      <c r="MGC381" s="42"/>
      <c r="MGD381" s="42"/>
      <c r="MGE381" s="42"/>
      <c r="MGF381" s="42"/>
      <c r="MGG381" s="42"/>
      <c r="MGH381" s="42"/>
      <c r="MGI381" s="42"/>
      <c r="MGJ381" s="42"/>
      <c r="MGK381" s="42"/>
      <c r="MGL381" s="42"/>
      <c r="MGM381" s="42"/>
      <c r="MGN381" s="42"/>
      <c r="MGO381" s="42"/>
      <c r="MGP381" s="42"/>
      <c r="MGQ381" s="42"/>
      <c r="MGR381" s="42"/>
      <c r="MGS381" s="42"/>
      <c r="MGT381" s="42"/>
      <c r="MGU381" s="42"/>
      <c r="MGV381" s="42"/>
      <c r="MGW381" s="42"/>
      <c r="MGX381" s="42"/>
      <c r="MGY381" s="42"/>
      <c r="MGZ381" s="42"/>
      <c r="MHA381" s="42"/>
      <c r="MHB381" s="42"/>
      <c r="MHC381" s="42"/>
      <c r="MHD381" s="42"/>
      <c r="MHE381" s="42"/>
      <c r="MHF381" s="42"/>
      <c r="MHG381" s="42"/>
      <c r="MHH381" s="42"/>
      <c r="MHI381" s="42"/>
      <c r="MHJ381" s="42"/>
      <c r="MHK381" s="42"/>
      <c r="MHL381" s="42"/>
      <c r="MHM381" s="42"/>
      <c r="MHN381" s="42"/>
      <c r="MHO381" s="42"/>
      <c r="MHP381" s="42"/>
      <c r="MHQ381" s="42"/>
      <c r="MHR381" s="42"/>
      <c r="MHS381" s="42"/>
      <c r="MHT381" s="42"/>
      <c r="MHU381" s="42"/>
      <c r="MHV381" s="42"/>
      <c r="MHW381" s="42"/>
      <c r="MHX381" s="42"/>
      <c r="MHY381" s="42"/>
      <c r="MHZ381" s="42"/>
      <c r="MIA381" s="42"/>
      <c r="MIB381" s="42"/>
      <c r="MIC381" s="42"/>
      <c r="MID381" s="42"/>
      <c r="MIE381" s="42"/>
      <c r="MIF381" s="42"/>
      <c r="MIG381" s="42"/>
      <c r="MIH381" s="42"/>
      <c r="MII381" s="42"/>
      <c r="MIJ381" s="42"/>
      <c r="MIK381" s="42"/>
      <c r="MIL381" s="42"/>
      <c r="MIM381" s="42"/>
      <c r="MIN381" s="42"/>
      <c r="MIO381" s="42"/>
      <c r="MIP381" s="42"/>
      <c r="MIQ381" s="42"/>
      <c r="MIR381" s="42"/>
      <c r="MIS381" s="42"/>
      <c r="MIT381" s="42"/>
      <c r="MIU381" s="42"/>
      <c r="MIV381" s="42"/>
      <c r="MIW381" s="42"/>
      <c r="MIX381" s="42"/>
      <c r="MIY381" s="42"/>
      <c r="MIZ381" s="42"/>
      <c r="MJA381" s="42"/>
      <c r="MJB381" s="42"/>
      <c r="MJC381" s="42"/>
      <c r="MJD381" s="42"/>
      <c r="MJE381" s="42"/>
      <c r="MJF381" s="42"/>
      <c r="MJG381" s="42"/>
      <c r="MJH381" s="42"/>
      <c r="MJI381" s="42"/>
      <c r="MJJ381" s="42"/>
      <c r="MJK381" s="42"/>
      <c r="MJL381" s="42"/>
      <c r="MJM381" s="42"/>
      <c r="MJN381" s="42"/>
      <c r="MJO381" s="42"/>
      <c r="MJP381" s="42"/>
      <c r="MJQ381" s="42"/>
      <c r="MJR381" s="42"/>
      <c r="MJS381" s="42"/>
      <c r="MJT381" s="42"/>
      <c r="MJU381" s="42"/>
      <c r="MJV381" s="42"/>
      <c r="MJW381" s="42"/>
      <c r="MJX381" s="42"/>
      <c r="MJY381" s="42"/>
      <c r="MJZ381" s="42"/>
      <c r="MKA381" s="42"/>
      <c r="MKB381" s="42"/>
      <c r="MKC381" s="42"/>
      <c r="MKD381" s="42"/>
      <c r="MKE381" s="42"/>
      <c r="MKF381" s="42"/>
      <c r="MKG381" s="42"/>
      <c r="MKH381" s="42"/>
      <c r="MKI381" s="42"/>
      <c r="MKJ381" s="42"/>
      <c r="MKK381" s="42"/>
      <c r="MKL381" s="42"/>
      <c r="MKM381" s="42"/>
      <c r="MKN381" s="42"/>
      <c r="MKO381" s="42"/>
      <c r="MKP381" s="42"/>
      <c r="MKQ381" s="42"/>
      <c r="MKR381" s="42"/>
      <c r="MKS381" s="42"/>
      <c r="MKT381" s="42"/>
      <c r="MKU381" s="42"/>
      <c r="MKV381" s="42"/>
      <c r="MKW381" s="42"/>
      <c r="MKX381" s="42"/>
      <c r="MKY381" s="42"/>
      <c r="MKZ381" s="42"/>
      <c r="MLA381" s="42"/>
      <c r="MLB381" s="42"/>
      <c r="MLC381" s="42"/>
      <c r="MLD381" s="42"/>
      <c r="MLE381" s="42"/>
      <c r="MLF381" s="42"/>
      <c r="MLG381" s="42"/>
      <c r="MLH381" s="42"/>
      <c r="MLI381" s="42"/>
      <c r="MLJ381" s="42"/>
      <c r="MLK381" s="42"/>
      <c r="MLL381" s="42"/>
      <c r="MLM381" s="42"/>
      <c r="MLN381" s="42"/>
      <c r="MLO381" s="42"/>
      <c r="MLP381" s="42"/>
      <c r="MLQ381" s="42"/>
      <c r="MLR381" s="42"/>
      <c r="MLS381" s="42"/>
      <c r="MLT381" s="42"/>
      <c r="MLU381" s="42"/>
      <c r="MLV381" s="42"/>
      <c r="MLW381" s="42"/>
      <c r="MLX381" s="42"/>
      <c r="MLY381" s="42"/>
      <c r="MLZ381" s="42"/>
      <c r="MMA381" s="42"/>
      <c r="MMB381" s="42"/>
      <c r="MMC381" s="42"/>
      <c r="MMD381" s="42"/>
      <c r="MME381" s="42"/>
      <c r="MMF381" s="42"/>
      <c r="MMG381" s="42"/>
      <c r="MMH381" s="42"/>
      <c r="MMI381" s="42"/>
      <c r="MMJ381" s="42"/>
      <c r="MMK381" s="42"/>
      <c r="MML381" s="42"/>
      <c r="MMM381" s="42"/>
      <c r="MMN381" s="42"/>
      <c r="MMO381" s="42"/>
      <c r="MMP381" s="42"/>
      <c r="MMQ381" s="42"/>
      <c r="MMR381" s="42"/>
      <c r="MMS381" s="42"/>
      <c r="MMT381" s="42"/>
      <c r="MMU381" s="42"/>
      <c r="MMV381" s="42"/>
      <c r="MMW381" s="42"/>
      <c r="MMX381" s="42"/>
      <c r="MMY381" s="42"/>
      <c r="MMZ381" s="42"/>
      <c r="MNA381" s="42"/>
      <c r="MNB381" s="42"/>
      <c r="MNC381" s="42"/>
      <c r="MND381" s="42"/>
      <c r="MNE381" s="42"/>
      <c r="MNF381" s="42"/>
      <c r="MNG381" s="42"/>
      <c r="MNH381" s="42"/>
      <c r="MNI381" s="42"/>
      <c r="MNJ381" s="42"/>
      <c r="MNK381" s="42"/>
      <c r="MNL381" s="42"/>
      <c r="MNM381" s="42"/>
      <c r="MNN381" s="42"/>
      <c r="MNO381" s="42"/>
      <c r="MNP381" s="42"/>
      <c r="MNQ381" s="42"/>
      <c r="MNR381" s="42"/>
      <c r="MNS381" s="42"/>
      <c r="MNT381" s="42"/>
      <c r="MNU381" s="42"/>
      <c r="MNV381" s="42"/>
      <c r="MNW381" s="42"/>
      <c r="MNX381" s="42"/>
      <c r="MNY381" s="42"/>
      <c r="MNZ381" s="42"/>
      <c r="MOA381" s="42"/>
      <c r="MOB381" s="42"/>
      <c r="MOC381" s="42"/>
      <c r="MOD381" s="42"/>
      <c r="MOE381" s="42"/>
      <c r="MOF381" s="42"/>
      <c r="MOG381" s="42"/>
      <c r="MOH381" s="42"/>
      <c r="MOI381" s="42"/>
      <c r="MOJ381" s="42"/>
      <c r="MOK381" s="42"/>
      <c r="MOL381" s="42"/>
      <c r="MOM381" s="42"/>
      <c r="MON381" s="42"/>
      <c r="MOO381" s="42"/>
      <c r="MOP381" s="42"/>
      <c r="MOQ381" s="42"/>
      <c r="MOR381" s="42"/>
      <c r="MOS381" s="42"/>
      <c r="MOT381" s="42"/>
      <c r="MOU381" s="42"/>
      <c r="MOV381" s="42"/>
      <c r="MOW381" s="42"/>
      <c r="MOX381" s="42"/>
      <c r="MOY381" s="42"/>
      <c r="MOZ381" s="42"/>
      <c r="MPA381" s="42"/>
      <c r="MPB381" s="42"/>
      <c r="MPC381" s="42"/>
      <c r="MPD381" s="42"/>
      <c r="MPE381" s="42"/>
      <c r="MPF381" s="42"/>
      <c r="MPG381" s="42"/>
      <c r="MPH381" s="42"/>
      <c r="MPI381" s="42"/>
      <c r="MPJ381" s="42"/>
      <c r="MPK381" s="42"/>
      <c r="MPL381" s="42"/>
      <c r="MPM381" s="42"/>
      <c r="MPN381" s="42"/>
      <c r="MPO381" s="42"/>
      <c r="MPP381" s="42"/>
      <c r="MPQ381" s="42"/>
      <c r="MPR381" s="42"/>
      <c r="MPS381" s="42"/>
      <c r="MPT381" s="42"/>
      <c r="MPU381" s="42"/>
      <c r="MPV381" s="42"/>
      <c r="MPW381" s="42"/>
      <c r="MPX381" s="42"/>
      <c r="MPY381" s="42"/>
      <c r="MPZ381" s="42"/>
      <c r="MQA381" s="42"/>
      <c r="MQB381" s="42"/>
      <c r="MQC381" s="42"/>
      <c r="MQD381" s="42"/>
      <c r="MQE381" s="42"/>
      <c r="MQF381" s="42"/>
      <c r="MQG381" s="42"/>
      <c r="MQH381" s="42"/>
      <c r="MQI381" s="42"/>
      <c r="MQJ381" s="42"/>
      <c r="MQK381" s="42"/>
      <c r="MQL381" s="42"/>
      <c r="MQM381" s="42"/>
      <c r="MQN381" s="42"/>
      <c r="MQO381" s="42"/>
      <c r="MQP381" s="42"/>
      <c r="MQQ381" s="42"/>
      <c r="MQR381" s="42"/>
      <c r="MQS381" s="42"/>
      <c r="MQT381" s="42"/>
      <c r="MQU381" s="42"/>
      <c r="MQV381" s="42"/>
      <c r="MQW381" s="42"/>
      <c r="MQX381" s="42"/>
      <c r="MQY381" s="42"/>
      <c r="MQZ381" s="42"/>
      <c r="MRA381" s="42"/>
      <c r="MRB381" s="42"/>
      <c r="MRC381" s="42"/>
      <c r="MRD381" s="42"/>
      <c r="MRE381" s="42"/>
      <c r="MRF381" s="42"/>
      <c r="MRG381" s="42"/>
      <c r="MRH381" s="42"/>
      <c r="MRI381" s="42"/>
      <c r="MRJ381" s="42"/>
      <c r="MRK381" s="42"/>
      <c r="MRL381" s="42"/>
      <c r="MRM381" s="42"/>
      <c r="MRN381" s="42"/>
      <c r="MRO381" s="42"/>
      <c r="MRP381" s="42"/>
      <c r="MRQ381" s="42"/>
      <c r="MRR381" s="42"/>
      <c r="MRS381" s="42"/>
      <c r="MRT381" s="42"/>
      <c r="MRU381" s="42"/>
      <c r="MRV381" s="42"/>
      <c r="MRW381" s="42"/>
      <c r="MRX381" s="42"/>
      <c r="MRY381" s="42"/>
      <c r="MRZ381" s="42"/>
      <c r="MSA381" s="42"/>
      <c r="MSB381" s="42"/>
      <c r="MSC381" s="42"/>
      <c r="MSD381" s="42"/>
      <c r="MSE381" s="42"/>
      <c r="MSF381" s="42"/>
      <c r="MSG381" s="42"/>
      <c r="MSH381" s="42"/>
      <c r="MSI381" s="42"/>
      <c r="MSJ381" s="42"/>
      <c r="MSK381" s="42"/>
      <c r="MSL381" s="42"/>
      <c r="MSM381" s="42"/>
      <c r="MSN381" s="42"/>
      <c r="MSO381" s="42"/>
      <c r="MSP381" s="42"/>
      <c r="MSQ381" s="42"/>
      <c r="MSR381" s="42"/>
      <c r="MSS381" s="42"/>
      <c r="MST381" s="42"/>
      <c r="MSU381" s="42"/>
      <c r="MSV381" s="42"/>
      <c r="MSW381" s="42"/>
      <c r="MSX381" s="42"/>
      <c r="MSY381" s="42"/>
      <c r="MSZ381" s="42"/>
      <c r="MTA381" s="42"/>
      <c r="MTB381" s="42"/>
      <c r="MTC381" s="42"/>
      <c r="MTD381" s="42"/>
      <c r="MTE381" s="42"/>
      <c r="MTF381" s="42"/>
      <c r="MTG381" s="42"/>
      <c r="MTH381" s="42"/>
      <c r="MTI381" s="42"/>
      <c r="MTJ381" s="42"/>
      <c r="MTK381" s="42"/>
      <c r="MTL381" s="42"/>
      <c r="MTM381" s="42"/>
      <c r="MTN381" s="42"/>
      <c r="MTO381" s="42"/>
      <c r="MTP381" s="42"/>
      <c r="MTQ381" s="42"/>
      <c r="MTR381" s="42"/>
      <c r="MTS381" s="42"/>
      <c r="MTT381" s="42"/>
      <c r="MTU381" s="42"/>
      <c r="MTV381" s="42"/>
      <c r="MTW381" s="42"/>
      <c r="MTX381" s="42"/>
      <c r="MTY381" s="42"/>
      <c r="MTZ381" s="42"/>
      <c r="MUA381" s="42"/>
      <c r="MUB381" s="42"/>
      <c r="MUC381" s="42"/>
      <c r="MUD381" s="42"/>
      <c r="MUE381" s="42"/>
      <c r="MUF381" s="42"/>
      <c r="MUG381" s="42"/>
      <c r="MUH381" s="42"/>
      <c r="MUI381" s="42"/>
      <c r="MUJ381" s="42"/>
      <c r="MUK381" s="42"/>
      <c r="MUL381" s="42"/>
      <c r="MUM381" s="42"/>
      <c r="MUN381" s="42"/>
      <c r="MUO381" s="42"/>
      <c r="MUP381" s="42"/>
      <c r="MUQ381" s="42"/>
      <c r="MUR381" s="42"/>
      <c r="MUS381" s="42"/>
      <c r="MUT381" s="42"/>
      <c r="MUU381" s="42"/>
      <c r="MUV381" s="42"/>
      <c r="MUW381" s="42"/>
      <c r="MUX381" s="42"/>
      <c r="MUY381" s="42"/>
      <c r="MUZ381" s="42"/>
      <c r="MVA381" s="42"/>
      <c r="MVB381" s="42"/>
      <c r="MVC381" s="42"/>
      <c r="MVD381" s="42"/>
      <c r="MVE381" s="42"/>
      <c r="MVF381" s="42"/>
      <c r="MVG381" s="42"/>
      <c r="MVH381" s="42"/>
      <c r="MVI381" s="42"/>
      <c r="MVJ381" s="42"/>
      <c r="MVK381" s="42"/>
      <c r="MVL381" s="42"/>
      <c r="MVM381" s="42"/>
      <c r="MVN381" s="42"/>
      <c r="MVO381" s="42"/>
      <c r="MVP381" s="42"/>
      <c r="MVQ381" s="42"/>
      <c r="MVR381" s="42"/>
      <c r="MVS381" s="42"/>
      <c r="MVT381" s="42"/>
      <c r="MVU381" s="42"/>
      <c r="MVV381" s="42"/>
      <c r="MVW381" s="42"/>
      <c r="MVX381" s="42"/>
      <c r="MVY381" s="42"/>
      <c r="MVZ381" s="42"/>
      <c r="MWA381" s="42"/>
      <c r="MWB381" s="42"/>
      <c r="MWC381" s="42"/>
      <c r="MWD381" s="42"/>
      <c r="MWE381" s="42"/>
      <c r="MWF381" s="42"/>
      <c r="MWG381" s="42"/>
      <c r="MWH381" s="42"/>
      <c r="MWI381" s="42"/>
      <c r="MWJ381" s="42"/>
      <c r="MWK381" s="42"/>
      <c r="MWL381" s="42"/>
      <c r="MWM381" s="42"/>
      <c r="MWN381" s="42"/>
      <c r="MWO381" s="42"/>
      <c r="MWP381" s="42"/>
      <c r="MWQ381" s="42"/>
      <c r="MWR381" s="42"/>
      <c r="MWS381" s="42"/>
      <c r="MWT381" s="42"/>
      <c r="MWU381" s="42"/>
      <c r="MWV381" s="42"/>
      <c r="MWW381" s="42"/>
      <c r="MWX381" s="42"/>
      <c r="MWY381" s="42"/>
      <c r="MWZ381" s="42"/>
      <c r="MXA381" s="42"/>
      <c r="MXB381" s="42"/>
      <c r="MXC381" s="42"/>
      <c r="MXD381" s="42"/>
      <c r="MXE381" s="42"/>
      <c r="MXF381" s="42"/>
      <c r="MXG381" s="42"/>
      <c r="MXH381" s="42"/>
      <c r="MXI381" s="42"/>
      <c r="MXJ381" s="42"/>
      <c r="MXK381" s="42"/>
      <c r="MXL381" s="42"/>
      <c r="MXM381" s="42"/>
      <c r="MXN381" s="42"/>
      <c r="MXO381" s="42"/>
      <c r="MXP381" s="42"/>
      <c r="MXQ381" s="42"/>
      <c r="MXR381" s="42"/>
      <c r="MXS381" s="42"/>
      <c r="MXT381" s="42"/>
      <c r="MXU381" s="42"/>
      <c r="MXV381" s="42"/>
      <c r="MXW381" s="42"/>
      <c r="MXX381" s="42"/>
      <c r="MXY381" s="42"/>
      <c r="MXZ381" s="42"/>
      <c r="MYA381" s="42"/>
      <c r="MYB381" s="42"/>
      <c r="MYC381" s="42"/>
      <c r="MYD381" s="42"/>
      <c r="MYE381" s="42"/>
      <c r="MYF381" s="42"/>
      <c r="MYG381" s="42"/>
      <c r="MYH381" s="42"/>
      <c r="MYI381" s="42"/>
      <c r="MYJ381" s="42"/>
      <c r="MYK381" s="42"/>
      <c r="MYL381" s="42"/>
      <c r="MYM381" s="42"/>
      <c r="MYN381" s="42"/>
      <c r="MYO381" s="42"/>
      <c r="MYP381" s="42"/>
      <c r="MYQ381" s="42"/>
      <c r="MYR381" s="42"/>
      <c r="MYS381" s="42"/>
      <c r="MYT381" s="42"/>
      <c r="MYU381" s="42"/>
      <c r="MYV381" s="42"/>
      <c r="MYW381" s="42"/>
      <c r="MYX381" s="42"/>
      <c r="MYY381" s="42"/>
      <c r="MYZ381" s="42"/>
      <c r="MZA381" s="42"/>
      <c r="MZB381" s="42"/>
      <c r="MZC381" s="42"/>
      <c r="MZD381" s="42"/>
      <c r="MZE381" s="42"/>
      <c r="MZF381" s="42"/>
      <c r="MZG381" s="42"/>
      <c r="MZH381" s="42"/>
      <c r="MZI381" s="42"/>
      <c r="MZJ381" s="42"/>
      <c r="MZK381" s="42"/>
      <c r="MZL381" s="42"/>
      <c r="MZM381" s="42"/>
      <c r="MZN381" s="42"/>
      <c r="MZO381" s="42"/>
      <c r="MZP381" s="42"/>
      <c r="MZQ381" s="42"/>
      <c r="MZR381" s="42"/>
      <c r="MZS381" s="42"/>
      <c r="MZT381" s="42"/>
      <c r="MZU381" s="42"/>
      <c r="MZV381" s="42"/>
      <c r="MZW381" s="42"/>
      <c r="MZX381" s="42"/>
      <c r="MZY381" s="42"/>
      <c r="MZZ381" s="42"/>
      <c r="NAA381" s="42"/>
      <c r="NAB381" s="42"/>
      <c r="NAC381" s="42"/>
      <c r="NAD381" s="42"/>
      <c r="NAE381" s="42"/>
      <c r="NAF381" s="42"/>
      <c r="NAG381" s="42"/>
      <c r="NAH381" s="42"/>
      <c r="NAI381" s="42"/>
      <c r="NAJ381" s="42"/>
      <c r="NAK381" s="42"/>
      <c r="NAL381" s="42"/>
      <c r="NAM381" s="42"/>
      <c r="NAN381" s="42"/>
      <c r="NAO381" s="42"/>
      <c r="NAP381" s="42"/>
      <c r="NAQ381" s="42"/>
      <c r="NAR381" s="42"/>
      <c r="NAS381" s="42"/>
      <c r="NAT381" s="42"/>
      <c r="NAU381" s="42"/>
      <c r="NAV381" s="42"/>
      <c r="NAW381" s="42"/>
      <c r="NAX381" s="42"/>
      <c r="NAY381" s="42"/>
      <c r="NAZ381" s="42"/>
      <c r="NBA381" s="42"/>
      <c r="NBB381" s="42"/>
      <c r="NBC381" s="42"/>
      <c r="NBD381" s="42"/>
      <c r="NBE381" s="42"/>
      <c r="NBF381" s="42"/>
      <c r="NBG381" s="42"/>
      <c r="NBH381" s="42"/>
      <c r="NBI381" s="42"/>
      <c r="NBJ381" s="42"/>
      <c r="NBK381" s="42"/>
      <c r="NBL381" s="42"/>
      <c r="NBM381" s="42"/>
      <c r="NBN381" s="42"/>
      <c r="NBO381" s="42"/>
      <c r="NBP381" s="42"/>
      <c r="NBQ381" s="42"/>
      <c r="NBR381" s="42"/>
      <c r="NBS381" s="42"/>
      <c r="NBT381" s="42"/>
      <c r="NBU381" s="42"/>
      <c r="NBV381" s="42"/>
      <c r="NBW381" s="42"/>
      <c r="NBX381" s="42"/>
      <c r="NBY381" s="42"/>
      <c r="NBZ381" s="42"/>
      <c r="NCA381" s="42"/>
      <c r="NCB381" s="42"/>
      <c r="NCC381" s="42"/>
      <c r="NCD381" s="42"/>
      <c r="NCE381" s="42"/>
      <c r="NCF381" s="42"/>
      <c r="NCG381" s="42"/>
      <c r="NCH381" s="42"/>
      <c r="NCI381" s="42"/>
      <c r="NCJ381" s="42"/>
      <c r="NCK381" s="42"/>
      <c r="NCL381" s="42"/>
      <c r="NCM381" s="42"/>
      <c r="NCN381" s="42"/>
      <c r="NCO381" s="42"/>
      <c r="NCP381" s="42"/>
      <c r="NCQ381" s="42"/>
      <c r="NCR381" s="42"/>
      <c r="NCS381" s="42"/>
      <c r="NCT381" s="42"/>
      <c r="NCU381" s="42"/>
      <c r="NCV381" s="42"/>
      <c r="NCW381" s="42"/>
      <c r="NCX381" s="42"/>
      <c r="NCY381" s="42"/>
      <c r="NCZ381" s="42"/>
      <c r="NDA381" s="42"/>
      <c r="NDB381" s="42"/>
      <c r="NDC381" s="42"/>
      <c r="NDD381" s="42"/>
      <c r="NDE381" s="42"/>
      <c r="NDF381" s="42"/>
      <c r="NDG381" s="42"/>
      <c r="NDH381" s="42"/>
      <c r="NDI381" s="42"/>
      <c r="NDJ381" s="42"/>
      <c r="NDK381" s="42"/>
      <c r="NDL381" s="42"/>
      <c r="NDM381" s="42"/>
      <c r="NDN381" s="42"/>
      <c r="NDO381" s="42"/>
      <c r="NDP381" s="42"/>
      <c r="NDQ381" s="42"/>
      <c r="NDR381" s="42"/>
      <c r="NDS381" s="42"/>
      <c r="NDT381" s="42"/>
      <c r="NDU381" s="42"/>
      <c r="NDV381" s="42"/>
      <c r="NDW381" s="42"/>
      <c r="NDX381" s="42"/>
      <c r="NDY381" s="42"/>
      <c r="NDZ381" s="42"/>
      <c r="NEA381" s="42"/>
      <c r="NEB381" s="42"/>
      <c r="NEC381" s="42"/>
      <c r="NED381" s="42"/>
      <c r="NEE381" s="42"/>
      <c r="NEF381" s="42"/>
      <c r="NEG381" s="42"/>
      <c r="NEH381" s="42"/>
      <c r="NEI381" s="42"/>
      <c r="NEJ381" s="42"/>
      <c r="NEK381" s="42"/>
      <c r="NEL381" s="42"/>
      <c r="NEM381" s="42"/>
      <c r="NEN381" s="42"/>
      <c r="NEO381" s="42"/>
      <c r="NEP381" s="42"/>
      <c r="NEQ381" s="42"/>
      <c r="NER381" s="42"/>
      <c r="NES381" s="42"/>
      <c r="NET381" s="42"/>
      <c r="NEU381" s="42"/>
      <c r="NEV381" s="42"/>
      <c r="NEW381" s="42"/>
      <c r="NEX381" s="42"/>
      <c r="NEY381" s="42"/>
      <c r="NEZ381" s="42"/>
      <c r="NFA381" s="42"/>
      <c r="NFB381" s="42"/>
      <c r="NFC381" s="42"/>
      <c r="NFD381" s="42"/>
      <c r="NFE381" s="42"/>
      <c r="NFF381" s="42"/>
      <c r="NFG381" s="42"/>
      <c r="NFH381" s="42"/>
      <c r="NFI381" s="42"/>
      <c r="NFJ381" s="42"/>
      <c r="NFK381" s="42"/>
      <c r="NFL381" s="42"/>
      <c r="NFM381" s="42"/>
      <c r="NFN381" s="42"/>
      <c r="NFO381" s="42"/>
      <c r="NFP381" s="42"/>
      <c r="NFQ381" s="42"/>
      <c r="NFR381" s="42"/>
      <c r="NFS381" s="42"/>
      <c r="NFT381" s="42"/>
      <c r="NFU381" s="42"/>
      <c r="NFV381" s="42"/>
      <c r="NFW381" s="42"/>
      <c r="NFX381" s="42"/>
      <c r="NFY381" s="42"/>
      <c r="NFZ381" s="42"/>
      <c r="NGA381" s="42"/>
      <c r="NGB381" s="42"/>
      <c r="NGC381" s="42"/>
      <c r="NGD381" s="42"/>
      <c r="NGE381" s="42"/>
      <c r="NGF381" s="42"/>
      <c r="NGG381" s="42"/>
      <c r="NGH381" s="42"/>
      <c r="NGI381" s="42"/>
      <c r="NGJ381" s="42"/>
      <c r="NGK381" s="42"/>
      <c r="NGL381" s="42"/>
      <c r="NGM381" s="42"/>
      <c r="NGN381" s="42"/>
      <c r="NGO381" s="42"/>
      <c r="NGP381" s="42"/>
      <c r="NGQ381" s="42"/>
      <c r="NGR381" s="42"/>
      <c r="NGS381" s="42"/>
      <c r="NGT381" s="42"/>
      <c r="NGU381" s="42"/>
      <c r="NGV381" s="42"/>
      <c r="NGW381" s="42"/>
      <c r="NGX381" s="42"/>
      <c r="NGY381" s="42"/>
      <c r="NGZ381" s="42"/>
      <c r="NHA381" s="42"/>
      <c r="NHB381" s="42"/>
      <c r="NHC381" s="42"/>
      <c r="NHD381" s="42"/>
      <c r="NHE381" s="42"/>
      <c r="NHF381" s="42"/>
      <c r="NHG381" s="42"/>
      <c r="NHH381" s="42"/>
      <c r="NHI381" s="42"/>
      <c r="NHJ381" s="42"/>
      <c r="NHK381" s="42"/>
      <c r="NHL381" s="42"/>
      <c r="NHM381" s="42"/>
      <c r="NHN381" s="42"/>
      <c r="NHO381" s="42"/>
      <c r="NHP381" s="42"/>
      <c r="NHQ381" s="42"/>
      <c r="NHR381" s="42"/>
      <c r="NHS381" s="42"/>
      <c r="NHT381" s="42"/>
      <c r="NHU381" s="42"/>
      <c r="NHV381" s="42"/>
      <c r="NHW381" s="42"/>
      <c r="NHX381" s="42"/>
      <c r="NHY381" s="42"/>
      <c r="NHZ381" s="42"/>
      <c r="NIA381" s="42"/>
      <c r="NIB381" s="42"/>
      <c r="NIC381" s="42"/>
      <c r="NID381" s="42"/>
      <c r="NIE381" s="42"/>
      <c r="NIF381" s="42"/>
      <c r="NIG381" s="42"/>
      <c r="NIH381" s="42"/>
      <c r="NII381" s="42"/>
      <c r="NIJ381" s="42"/>
      <c r="NIK381" s="42"/>
      <c r="NIL381" s="42"/>
      <c r="NIM381" s="42"/>
      <c r="NIN381" s="42"/>
      <c r="NIO381" s="42"/>
      <c r="NIP381" s="42"/>
      <c r="NIQ381" s="42"/>
      <c r="NIR381" s="42"/>
      <c r="NIS381" s="42"/>
      <c r="NIT381" s="42"/>
      <c r="NIU381" s="42"/>
      <c r="NIV381" s="42"/>
      <c r="NIW381" s="42"/>
      <c r="NIX381" s="42"/>
      <c r="NIY381" s="42"/>
      <c r="NIZ381" s="42"/>
      <c r="NJA381" s="42"/>
      <c r="NJB381" s="42"/>
      <c r="NJC381" s="42"/>
      <c r="NJD381" s="42"/>
      <c r="NJE381" s="42"/>
      <c r="NJF381" s="42"/>
      <c r="NJG381" s="42"/>
      <c r="NJH381" s="42"/>
      <c r="NJI381" s="42"/>
      <c r="NJJ381" s="42"/>
      <c r="NJK381" s="42"/>
      <c r="NJL381" s="42"/>
      <c r="NJM381" s="42"/>
      <c r="NJN381" s="42"/>
      <c r="NJO381" s="42"/>
      <c r="NJP381" s="42"/>
      <c r="NJQ381" s="42"/>
      <c r="NJR381" s="42"/>
      <c r="NJS381" s="42"/>
      <c r="NJT381" s="42"/>
      <c r="NJU381" s="42"/>
      <c r="NJV381" s="42"/>
      <c r="NJW381" s="42"/>
      <c r="NJX381" s="42"/>
      <c r="NJY381" s="42"/>
      <c r="NJZ381" s="42"/>
      <c r="NKA381" s="42"/>
      <c r="NKB381" s="42"/>
      <c r="NKC381" s="42"/>
      <c r="NKD381" s="42"/>
      <c r="NKE381" s="42"/>
      <c r="NKF381" s="42"/>
      <c r="NKG381" s="42"/>
      <c r="NKH381" s="42"/>
      <c r="NKI381" s="42"/>
      <c r="NKJ381" s="42"/>
      <c r="NKK381" s="42"/>
      <c r="NKL381" s="42"/>
      <c r="NKM381" s="42"/>
      <c r="NKN381" s="42"/>
      <c r="NKO381" s="42"/>
      <c r="NKP381" s="42"/>
      <c r="NKQ381" s="42"/>
      <c r="NKR381" s="42"/>
      <c r="NKS381" s="42"/>
      <c r="NKT381" s="42"/>
      <c r="NKU381" s="42"/>
      <c r="NKV381" s="42"/>
      <c r="NKW381" s="42"/>
      <c r="NKX381" s="42"/>
      <c r="NKY381" s="42"/>
      <c r="NKZ381" s="42"/>
      <c r="NLA381" s="42"/>
      <c r="NLB381" s="42"/>
      <c r="NLC381" s="42"/>
      <c r="NLD381" s="42"/>
      <c r="NLE381" s="42"/>
      <c r="NLF381" s="42"/>
      <c r="NLG381" s="42"/>
      <c r="NLH381" s="42"/>
      <c r="NLI381" s="42"/>
      <c r="NLJ381" s="42"/>
      <c r="NLK381" s="42"/>
      <c r="NLL381" s="42"/>
      <c r="NLM381" s="42"/>
      <c r="NLN381" s="42"/>
      <c r="NLO381" s="42"/>
      <c r="NLP381" s="42"/>
      <c r="NLQ381" s="42"/>
      <c r="NLR381" s="42"/>
      <c r="NLS381" s="42"/>
      <c r="NLT381" s="42"/>
      <c r="NLU381" s="42"/>
      <c r="NLV381" s="42"/>
      <c r="NLW381" s="42"/>
      <c r="NLX381" s="42"/>
      <c r="NLY381" s="42"/>
      <c r="NLZ381" s="42"/>
      <c r="NMA381" s="42"/>
      <c r="NMB381" s="42"/>
      <c r="NMC381" s="42"/>
      <c r="NMD381" s="42"/>
      <c r="NME381" s="42"/>
      <c r="NMF381" s="42"/>
      <c r="NMG381" s="42"/>
      <c r="NMH381" s="42"/>
      <c r="NMI381" s="42"/>
      <c r="NMJ381" s="42"/>
      <c r="NMK381" s="42"/>
      <c r="NML381" s="42"/>
      <c r="NMM381" s="42"/>
      <c r="NMN381" s="42"/>
      <c r="NMO381" s="42"/>
      <c r="NMP381" s="42"/>
      <c r="NMQ381" s="42"/>
      <c r="NMR381" s="42"/>
      <c r="NMS381" s="42"/>
      <c r="NMT381" s="42"/>
      <c r="NMU381" s="42"/>
      <c r="NMV381" s="42"/>
      <c r="NMW381" s="42"/>
      <c r="NMX381" s="42"/>
      <c r="NMY381" s="42"/>
      <c r="NMZ381" s="42"/>
      <c r="NNA381" s="42"/>
      <c r="NNB381" s="42"/>
      <c r="NNC381" s="42"/>
      <c r="NND381" s="42"/>
      <c r="NNE381" s="42"/>
      <c r="NNF381" s="42"/>
      <c r="NNG381" s="42"/>
      <c r="NNH381" s="42"/>
      <c r="NNI381" s="42"/>
      <c r="NNJ381" s="42"/>
      <c r="NNK381" s="42"/>
      <c r="NNL381" s="42"/>
      <c r="NNM381" s="42"/>
      <c r="NNN381" s="42"/>
      <c r="NNO381" s="42"/>
      <c r="NNP381" s="42"/>
      <c r="NNQ381" s="42"/>
      <c r="NNR381" s="42"/>
      <c r="NNS381" s="42"/>
      <c r="NNT381" s="42"/>
      <c r="NNU381" s="42"/>
      <c r="NNV381" s="42"/>
      <c r="NNW381" s="42"/>
      <c r="NNX381" s="42"/>
      <c r="NNY381" s="42"/>
      <c r="NNZ381" s="42"/>
      <c r="NOA381" s="42"/>
      <c r="NOB381" s="42"/>
      <c r="NOC381" s="42"/>
      <c r="NOD381" s="42"/>
      <c r="NOE381" s="42"/>
      <c r="NOF381" s="42"/>
      <c r="NOG381" s="42"/>
      <c r="NOH381" s="42"/>
      <c r="NOI381" s="42"/>
      <c r="NOJ381" s="42"/>
      <c r="NOK381" s="42"/>
      <c r="NOL381" s="42"/>
      <c r="NOM381" s="42"/>
      <c r="NON381" s="42"/>
      <c r="NOO381" s="42"/>
      <c r="NOP381" s="42"/>
      <c r="NOQ381" s="42"/>
      <c r="NOR381" s="42"/>
      <c r="NOS381" s="42"/>
      <c r="NOT381" s="42"/>
      <c r="NOU381" s="42"/>
      <c r="NOV381" s="42"/>
      <c r="NOW381" s="42"/>
      <c r="NOX381" s="42"/>
      <c r="NOY381" s="42"/>
      <c r="NOZ381" s="42"/>
      <c r="NPA381" s="42"/>
      <c r="NPB381" s="42"/>
      <c r="NPC381" s="42"/>
      <c r="NPD381" s="42"/>
      <c r="NPE381" s="42"/>
      <c r="NPF381" s="42"/>
      <c r="NPG381" s="42"/>
      <c r="NPH381" s="42"/>
      <c r="NPI381" s="42"/>
      <c r="NPJ381" s="42"/>
      <c r="NPK381" s="42"/>
      <c r="NPL381" s="42"/>
      <c r="NPM381" s="42"/>
      <c r="NPN381" s="42"/>
      <c r="NPO381" s="42"/>
      <c r="NPP381" s="42"/>
      <c r="NPQ381" s="42"/>
      <c r="NPR381" s="42"/>
      <c r="NPS381" s="42"/>
      <c r="NPT381" s="42"/>
      <c r="NPU381" s="42"/>
      <c r="NPV381" s="42"/>
      <c r="NPW381" s="42"/>
      <c r="NPX381" s="42"/>
      <c r="NPY381" s="42"/>
      <c r="NPZ381" s="42"/>
      <c r="NQA381" s="42"/>
      <c r="NQB381" s="42"/>
      <c r="NQC381" s="42"/>
      <c r="NQD381" s="42"/>
      <c r="NQE381" s="42"/>
      <c r="NQF381" s="42"/>
      <c r="NQG381" s="42"/>
      <c r="NQH381" s="42"/>
      <c r="NQI381" s="42"/>
      <c r="NQJ381" s="42"/>
      <c r="NQK381" s="42"/>
      <c r="NQL381" s="42"/>
      <c r="NQM381" s="42"/>
      <c r="NQN381" s="42"/>
      <c r="NQO381" s="42"/>
      <c r="NQP381" s="42"/>
      <c r="NQQ381" s="42"/>
      <c r="NQR381" s="42"/>
      <c r="NQS381" s="42"/>
      <c r="NQT381" s="42"/>
      <c r="NQU381" s="42"/>
      <c r="NQV381" s="42"/>
      <c r="NQW381" s="42"/>
      <c r="NQX381" s="42"/>
      <c r="NQY381" s="42"/>
      <c r="NQZ381" s="42"/>
      <c r="NRA381" s="42"/>
      <c r="NRB381" s="42"/>
      <c r="NRC381" s="42"/>
      <c r="NRD381" s="42"/>
      <c r="NRE381" s="42"/>
      <c r="NRF381" s="42"/>
      <c r="NRG381" s="42"/>
      <c r="NRH381" s="42"/>
      <c r="NRI381" s="42"/>
      <c r="NRJ381" s="42"/>
      <c r="NRK381" s="42"/>
      <c r="NRL381" s="42"/>
      <c r="NRM381" s="42"/>
      <c r="NRN381" s="42"/>
      <c r="NRO381" s="42"/>
      <c r="NRP381" s="42"/>
      <c r="NRQ381" s="42"/>
      <c r="NRR381" s="42"/>
      <c r="NRS381" s="42"/>
      <c r="NRT381" s="42"/>
      <c r="NRU381" s="42"/>
      <c r="NRV381" s="42"/>
      <c r="NRW381" s="42"/>
      <c r="NRX381" s="42"/>
      <c r="NRY381" s="42"/>
      <c r="NRZ381" s="42"/>
      <c r="NSA381" s="42"/>
      <c r="NSB381" s="42"/>
      <c r="NSC381" s="42"/>
      <c r="NSD381" s="42"/>
      <c r="NSE381" s="42"/>
      <c r="NSF381" s="42"/>
      <c r="NSG381" s="42"/>
      <c r="NSH381" s="42"/>
      <c r="NSI381" s="42"/>
      <c r="NSJ381" s="42"/>
      <c r="NSK381" s="42"/>
      <c r="NSL381" s="42"/>
      <c r="NSM381" s="42"/>
      <c r="NSN381" s="42"/>
      <c r="NSO381" s="42"/>
      <c r="NSP381" s="42"/>
      <c r="NSQ381" s="42"/>
      <c r="NSR381" s="42"/>
      <c r="NSS381" s="42"/>
      <c r="NST381" s="42"/>
      <c r="NSU381" s="42"/>
      <c r="NSV381" s="42"/>
      <c r="NSW381" s="42"/>
      <c r="NSX381" s="42"/>
      <c r="NSY381" s="42"/>
      <c r="NSZ381" s="42"/>
      <c r="NTA381" s="42"/>
      <c r="NTB381" s="42"/>
      <c r="NTC381" s="42"/>
      <c r="NTD381" s="42"/>
      <c r="NTE381" s="42"/>
      <c r="NTF381" s="42"/>
      <c r="NTG381" s="42"/>
      <c r="NTH381" s="42"/>
      <c r="NTI381" s="42"/>
      <c r="NTJ381" s="42"/>
      <c r="NTK381" s="42"/>
      <c r="NTL381" s="42"/>
      <c r="NTM381" s="42"/>
      <c r="NTN381" s="42"/>
      <c r="NTO381" s="42"/>
      <c r="NTP381" s="42"/>
      <c r="NTQ381" s="42"/>
      <c r="NTR381" s="42"/>
      <c r="NTS381" s="42"/>
      <c r="NTT381" s="42"/>
      <c r="NTU381" s="42"/>
      <c r="NTV381" s="42"/>
      <c r="NTW381" s="42"/>
      <c r="NTX381" s="42"/>
      <c r="NTY381" s="42"/>
      <c r="NTZ381" s="42"/>
      <c r="NUA381" s="42"/>
      <c r="NUB381" s="42"/>
      <c r="NUC381" s="42"/>
      <c r="NUD381" s="42"/>
      <c r="NUE381" s="42"/>
      <c r="NUF381" s="42"/>
      <c r="NUG381" s="42"/>
      <c r="NUH381" s="42"/>
      <c r="NUI381" s="42"/>
      <c r="NUJ381" s="42"/>
      <c r="NUK381" s="42"/>
      <c r="NUL381" s="42"/>
      <c r="NUM381" s="42"/>
      <c r="NUN381" s="42"/>
      <c r="NUO381" s="42"/>
      <c r="NUP381" s="42"/>
      <c r="NUQ381" s="42"/>
      <c r="NUR381" s="42"/>
      <c r="NUS381" s="42"/>
      <c r="NUT381" s="42"/>
      <c r="NUU381" s="42"/>
      <c r="NUV381" s="42"/>
      <c r="NUW381" s="42"/>
      <c r="NUX381" s="42"/>
      <c r="NUY381" s="42"/>
      <c r="NUZ381" s="42"/>
      <c r="NVA381" s="42"/>
      <c r="NVB381" s="42"/>
      <c r="NVC381" s="42"/>
      <c r="NVD381" s="42"/>
      <c r="NVE381" s="42"/>
      <c r="NVF381" s="42"/>
      <c r="NVG381" s="42"/>
      <c r="NVH381" s="42"/>
      <c r="NVI381" s="42"/>
      <c r="NVJ381" s="42"/>
      <c r="NVK381" s="42"/>
      <c r="NVL381" s="42"/>
      <c r="NVM381" s="42"/>
      <c r="NVN381" s="42"/>
      <c r="NVO381" s="42"/>
      <c r="NVP381" s="42"/>
      <c r="NVQ381" s="42"/>
      <c r="NVR381" s="42"/>
      <c r="NVS381" s="42"/>
      <c r="NVT381" s="42"/>
      <c r="NVU381" s="42"/>
      <c r="NVV381" s="42"/>
      <c r="NVW381" s="42"/>
      <c r="NVX381" s="42"/>
      <c r="NVY381" s="42"/>
      <c r="NVZ381" s="42"/>
      <c r="NWA381" s="42"/>
      <c r="NWB381" s="42"/>
      <c r="NWC381" s="42"/>
      <c r="NWD381" s="42"/>
      <c r="NWE381" s="42"/>
      <c r="NWF381" s="42"/>
      <c r="NWG381" s="42"/>
      <c r="NWH381" s="42"/>
      <c r="NWI381" s="42"/>
      <c r="NWJ381" s="42"/>
      <c r="NWK381" s="42"/>
      <c r="NWL381" s="42"/>
      <c r="NWM381" s="42"/>
      <c r="NWN381" s="42"/>
      <c r="NWO381" s="42"/>
      <c r="NWP381" s="42"/>
      <c r="NWQ381" s="42"/>
      <c r="NWR381" s="42"/>
      <c r="NWS381" s="42"/>
      <c r="NWT381" s="42"/>
      <c r="NWU381" s="42"/>
      <c r="NWV381" s="42"/>
      <c r="NWW381" s="42"/>
      <c r="NWX381" s="42"/>
      <c r="NWY381" s="42"/>
      <c r="NWZ381" s="42"/>
      <c r="NXA381" s="42"/>
      <c r="NXB381" s="42"/>
      <c r="NXC381" s="42"/>
      <c r="NXD381" s="42"/>
      <c r="NXE381" s="42"/>
      <c r="NXF381" s="42"/>
      <c r="NXG381" s="42"/>
      <c r="NXH381" s="42"/>
      <c r="NXI381" s="42"/>
      <c r="NXJ381" s="42"/>
      <c r="NXK381" s="42"/>
      <c r="NXL381" s="42"/>
      <c r="NXM381" s="42"/>
      <c r="NXN381" s="42"/>
      <c r="NXO381" s="42"/>
      <c r="NXP381" s="42"/>
      <c r="NXQ381" s="42"/>
      <c r="NXR381" s="42"/>
      <c r="NXS381" s="42"/>
      <c r="NXT381" s="42"/>
      <c r="NXU381" s="42"/>
      <c r="NXV381" s="42"/>
      <c r="NXW381" s="42"/>
      <c r="NXX381" s="42"/>
      <c r="NXY381" s="42"/>
      <c r="NXZ381" s="42"/>
      <c r="NYA381" s="42"/>
      <c r="NYB381" s="42"/>
      <c r="NYC381" s="42"/>
      <c r="NYD381" s="42"/>
      <c r="NYE381" s="42"/>
      <c r="NYF381" s="42"/>
      <c r="NYG381" s="42"/>
      <c r="NYH381" s="42"/>
      <c r="NYI381" s="42"/>
      <c r="NYJ381" s="42"/>
      <c r="NYK381" s="42"/>
      <c r="NYL381" s="42"/>
      <c r="NYM381" s="42"/>
      <c r="NYN381" s="42"/>
      <c r="NYO381" s="42"/>
      <c r="NYP381" s="42"/>
      <c r="NYQ381" s="42"/>
      <c r="NYR381" s="42"/>
      <c r="NYS381" s="42"/>
      <c r="NYT381" s="42"/>
      <c r="NYU381" s="42"/>
      <c r="NYV381" s="42"/>
      <c r="NYW381" s="42"/>
      <c r="NYX381" s="42"/>
      <c r="NYY381" s="42"/>
      <c r="NYZ381" s="42"/>
      <c r="NZA381" s="42"/>
      <c r="NZB381" s="42"/>
      <c r="NZC381" s="42"/>
      <c r="NZD381" s="42"/>
      <c r="NZE381" s="42"/>
      <c r="NZF381" s="42"/>
      <c r="NZG381" s="42"/>
      <c r="NZH381" s="42"/>
      <c r="NZI381" s="42"/>
      <c r="NZJ381" s="42"/>
      <c r="NZK381" s="42"/>
      <c r="NZL381" s="42"/>
      <c r="NZM381" s="42"/>
      <c r="NZN381" s="42"/>
      <c r="NZO381" s="42"/>
      <c r="NZP381" s="42"/>
      <c r="NZQ381" s="42"/>
      <c r="NZR381" s="42"/>
      <c r="NZS381" s="42"/>
      <c r="NZT381" s="42"/>
      <c r="NZU381" s="42"/>
      <c r="NZV381" s="42"/>
      <c r="NZW381" s="42"/>
      <c r="NZX381" s="42"/>
      <c r="NZY381" s="42"/>
      <c r="NZZ381" s="42"/>
      <c r="OAA381" s="42"/>
      <c r="OAB381" s="42"/>
      <c r="OAC381" s="42"/>
      <c r="OAD381" s="42"/>
      <c r="OAE381" s="42"/>
      <c r="OAF381" s="42"/>
      <c r="OAG381" s="42"/>
      <c r="OAH381" s="42"/>
      <c r="OAI381" s="42"/>
      <c r="OAJ381" s="42"/>
      <c r="OAK381" s="42"/>
      <c r="OAL381" s="42"/>
      <c r="OAM381" s="42"/>
      <c r="OAN381" s="42"/>
      <c r="OAO381" s="42"/>
      <c r="OAP381" s="42"/>
      <c r="OAQ381" s="42"/>
      <c r="OAR381" s="42"/>
      <c r="OAS381" s="42"/>
      <c r="OAT381" s="42"/>
      <c r="OAU381" s="42"/>
      <c r="OAV381" s="42"/>
      <c r="OAW381" s="42"/>
      <c r="OAX381" s="42"/>
      <c r="OAY381" s="42"/>
      <c r="OAZ381" s="42"/>
      <c r="OBA381" s="42"/>
      <c r="OBB381" s="42"/>
      <c r="OBC381" s="42"/>
      <c r="OBD381" s="42"/>
      <c r="OBE381" s="42"/>
      <c r="OBF381" s="42"/>
      <c r="OBG381" s="42"/>
      <c r="OBH381" s="42"/>
      <c r="OBI381" s="42"/>
      <c r="OBJ381" s="42"/>
      <c r="OBK381" s="42"/>
      <c r="OBL381" s="42"/>
      <c r="OBM381" s="42"/>
      <c r="OBN381" s="42"/>
      <c r="OBO381" s="42"/>
      <c r="OBP381" s="42"/>
      <c r="OBQ381" s="42"/>
      <c r="OBR381" s="42"/>
      <c r="OBS381" s="42"/>
      <c r="OBT381" s="42"/>
      <c r="OBU381" s="42"/>
      <c r="OBV381" s="42"/>
      <c r="OBW381" s="42"/>
      <c r="OBX381" s="42"/>
      <c r="OBY381" s="42"/>
      <c r="OBZ381" s="42"/>
      <c r="OCA381" s="42"/>
      <c r="OCB381" s="42"/>
      <c r="OCC381" s="42"/>
      <c r="OCD381" s="42"/>
      <c r="OCE381" s="42"/>
      <c r="OCF381" s="42"/>
      <c r="OCG381" s="42"/>
      <c r="OCH381" s="42"/>
      <c r="OCI381" s="42"/>
      <c r="OCJ381" s="42"/>
      <c r="OCK381" s="42"/>
      <c r="OCL381" s="42"/>
      <c r="OCM381" s="42"/>
      <c r="OCN381" s="42"/>
      <c r="OCO381" s="42"/>
      <c r="OCP381" s="42"/>
      <c r="OCQ381" s="42"/>
      <c r="OCR381" s="42"/>
      <c r="OCS381" s="42"/>
      <c r="OCT381" s="42"/>
      <c r="OCU381" s="42"/>
      <c r="OCV381" s="42"/>
      <c r="OCW381" s="42"/>
      <c r="OCX381" s="42"/>
      <c r="OCY381" s="42"/>
      <c r="OCZ381" s="42"/>
      <c r="ODA381" s="42"/>
      <c r="ODB381" s="42"/>
      <c r="ODC381" s="42"/>
      <c r="ODD381" s="42"/>
      <c r="ODE381" s="42"/>
      <c r="ODF381" s="42"/>
      <c r="ODG381" s="42"/>
      <c r="ODH381" s="42"/>
      <c r="ODI381" s="42"/>
      <c r="ODJ381" s="42"/>
      <c r="ODK381" s="42"/>
      <c r="ODL381" s="42"/>
      <c r="ODM381" s="42"/>
      <c r="ODN381" s="42"/>
      <c r="ODO381" s="42"/>
      <c r="ODP381" s="42"/>
      <c r="ODQ381" s="42"/>
      <c r="ODR381" s="42"/>
      <c r="ODS381" s="42"/>
      <c r="ODT381" s="42"/>
      <c r="ODU381" s="42"/>
      <c r="ODV381" s="42"/>
      <c r="ODW381" s="42"/>
      <c r="ODX381" s="42"/>
      <c r="ODY381" s="42"/>
      <c r="ODZ381" s="42"/>
      <c r="OEA381" s="42"/>
      <c r="OEB381" s="42"/>
      <c r="OEC381" s="42"/>
      <c r="OED381" s="42"/>
      <c r="OEE381" s="42"/>
      <c r="OEF381" s="42"/>
      <c r="OEG381" s="42"/>
      <c r="OEH381" s="42"/>
      <c r="OEI381" s="42"/>
      <c r="OEJ381" s="42"/>
      <c r="OEK381" s="42"/>
      <c r="OEL381" s="42"/>
      <c r="OEM381" s="42"/>
      <c r="OEN381" s="42"/>
      <c r="OEO381" s="42"/>
      <c r="OEP381" s="42"/>
      <c r="OEQ381" s="42"/>
      <c r="OER381" s="42"/>
      <c r="OES381" s="42"/>
      <c r="OET381" s="42"/>
      <c r="OEU381" s="42"/>
      <c r="OEV381" s="42"/>
      <c r="OEW381" s="42"/>
      <c r="OEX381" s="42"/>
      <c r="OEY381" s="42"/>
      <c r="OEZ381" s="42"/>
      <c r="OFA381" s="42"/>
      <c r="OFB381" s="42"/>
      <c r="OFC381" s="42"/>
      <c r="OFD381" s="42"/>
      <c r="OFE381" s="42"/>
      <c r="OFF381" s="42"/>
      <c r="OFG381" s="42"/>
      <c r="OFH381" s="42"/>
      <c r="OFI381" s="42"/>
      <c r="OFJ381" s="42"/>
      <c r="OFK381" s="42"/>
      <c r="OFL381" s="42"/>
      <c r="OFM381" s="42"/>
      <c r="OFN381" s="42"/>
      <c r="OFO381" s="42"/>
      <c r="OFP381" s="42"/>
      <c r="OFQ381" s="42"/>
      <c r="OFR381" s="42"/>
      <c r="OFS381" s="42"/>
      <c r="OFT381" s="42"/>
      <c r="OFU381" s="42"/>
      <c r="OFV381" s="42"/>
      <c r="OFW381" s="42"/>
      <c r="OFX381" s="42"/>
      <c r="OFY381" s="42"/>
      <c r="OFZ381" s="42"/>
      <c r="OGA381" s="42"/>
      <c r="OGB381" s="42"/>
      <c r="OGC381" s="42"/>
      <c r="OGD381" s="42"/>
      <c r="OGE381" s="42"/>
      <c r="OGF381" s="42"/>
      <c r="OGG381" s="42"/>
      <c r="OGH381" s="42"/>
      <c r="OGI381" s="42"/>
      <c r="OGJ381" s="42"/>
      <c r="OGK381" s="42"/>
      <c r="OGL381" s="42"/>
      <c r="OGM381" s="42"/>
      <c r="OGN381" s="42"/>
      <c r="OGO381" s="42"/>
      <c r="OGP381" s="42"/>
      <c r="OGQ381" s="42"/>
      <c r="OGR381" s="42"/>
      <c r="OGS381" s="42"/>
      <c r="OGT381" s="42"/>
      <c r="OGU381" s="42"/>
      <c r="OGV381" s="42"/>
      <c r="OGW381" s="42"/>
      <c r="OGX381" s="42"/>
      <c r="OGY381" s="42"/>
      <c r="OGZ381" s="42"/>
      <c r="OHA381" s="42"/>
      <c r="OHB381" s="42"/>
      <c r="OHC381" s="42"/>
      <c r="OHD381" s="42"/>
      <c r="OHE381" s="42"/>
      <c r="OHF381" s="42"/>
      <c r="OHG381" s="42"/>
      <c r="OHH381" s="42"/>
      <c r="OHI381" s="42"/>
      <c r="OHJ381" s="42"/>
      <c r="OHK381" s="42"/>
      <c r="OHL381" s="42"/>
      <c r="OHM381" s="42"/>
      <c r="OHN381" s="42"/>
      <c r="OHO381" s="42"/>
      <c r="OHP381" s="42"/>
      <c r="OHQ381" s="42"/>
      <c r="OHR381" s="42"/>
      <c r="OHS381" s="42"/>
      <c r="OHT381" s="42"/>
      <c r="OHU381" s="42"/>
      <c r="OHV381" s="42"/>
      <c r="OHW381" s="42"/>
      <c r="OHX381" s="42"/>
      <c r="OHY381" s="42"/>
      <c r="OHZ381" s="42"/>
      <c r="OIA381" s="42"/>
      <c r="OIB381" s="42"/>
      <c r="OIC381" s="42"/>
      <c r="OID381" s="42"/>
      <c r="OIE381" s="42"/>
      <c r="OIF381" s="42"/>
      <c r="OIG381" s="42"/>
      <c r="OIH381" s="42"/>
      <c r="OII381" s="42"/>
      <c r="OIJ381" s="42"/>
      <c r="OIK381" s="42"/>
      <c r="OIL381" s="42"/>
      <c r="OIM381" s="42"/>
      <c r="OIN381" s="42"/>
      <c r="OIO381" s="42"/>
      <c r="OIP381" s="42"/>
      <c r="OIQ381" s="42"/>
      <c r="OIR381" s="42"/>
      <c r="OIS381" s="42"/>
      <c r="OIT381" s="42"/>
      <c r="OIU381" s="42"/>
      <c r="OIV381" s="42"/>
      <c r="OIW381" s="42"/>
      <c r="OIX381" s="42"/>
      <c r="OIY381" s="42"/>
      <c r="OIZ381" s="42"/>
      <c r="OJA381" s="42"/>
      <c r="OJB381" s="42"/>
      <c r="OJC381" s="42"/>
      <c r="OJD381" s="42"/>
      <c r="OJE381" s="42"/>
      <c r="OJF381" s="42"/>
      <c r="OJG381" s="42"/>
      <c r="OJH381" s="42"/>
      <c r="OJI381" s="42"/>
      <c r="OJJ381" s="42"/>
      <c r="OJK381" s="42"/>
      <c r="OJL381" s="42"/>
      <c r="OJM381" s="42"/>
      <c r="OJN381" s="42"/>
      <c r="OJO381" s="42"/>
      <c r="OJP381" s="42"/>
      <c r="OJQ381" s="42"/>
      <c r="OJR381" s="42"/>
      <c r="OJS381" s="42"/>
      <c r="OJT381" s="42"/>
      <c r="OJU381" s="42"/>
      <c r="OJV381" s="42"/>
      <c r="OJW381" s="42"/>
      <c r="OJX381" s="42"/>
      <c r="OJY381" s="42"/>
      <c r="OJZ381" s="42"/>
      <c r="OKA381" s="42"/>
      <c r="OKB381" s="42"/>
      <c r="OKC381" s="42"/>
      <c r="OKD381" s="42"/>
      <c r="OKE381" s="42"/>
      <c r="OKF381" s="42"/>
      <c r="OKG381" s="42"/>
      <c r="OKH381" s="42"/>
      <c r="OKI381" s="42"/>
      <c r="OKJ381" s="42"/>
      <c r="OKK381" s="42"/>
      <c r="OKL381" s="42"/>
      <c r="OKM381" s="42"/>
      <c r="OKN381" s="42"/>
      <c r="OKO381" s="42"/>
      <c r="OKP381" s="42"/>
      <c r="OKQ381" s="42"/>
      <c r="OKR381" s="42"/>
      <c r="OKS381" s="42"/>
      <c r="OKT381" s="42"/>
      <c r="OKU381" s="42"/>
      <c r="OKV381" s="42"/>
      <c r="OKW381" s="42"/>
      <c r="OKX381" s="42"/>
      <c r="OKY381" s="42"/>
      <c r="OKZ381" s="42"/>
      <c r="OLA381" s="42"/>
      <c r="OLB381" s="42"/>
      <c r="OLC381" s="42"/>
      <c r="OLD381" s="42"/>
      <c r="OLE381" s="42"/>
      <c r="OLF381" s="42"/>
      <c r="OLG381" s="42"/>
      <c r="OLH381" s="42"/>
      <c r="OLI381" s="42"/>
      <c r="OLJ381" s="42"/>
      <c r="OLK381" s="42"/>
      <c r="OLL381" s="42"/>
      <c r="OLM381" s="42"/>
      <c r="OLN381" s="42"/>
      <c r="OLO381" s="42"/>
      <c r="OLP381" s="42"/>
      <c r="OLQ381" s="42"/>
      <c r="OLR381" s="42"/>
      <c r="OLS381" s="42"/>
      <c r="OLT381" s="42"/>
      <c r="OLU381" s="42"/>
      <c r="OLV381" s="42"/>
      <c r="OLW381" s="42"/>
      <c r="OLX381" s="42"/>
      <c r="OLY381" s="42"/>
      <c r="OLZ381" s="42"/>
      <c r="OMA381" s="42"/>
      <c r="OMB381" s="42"/>
      <c r="OMC381" s="42"/>
      <c r="OMD381" s="42"/>
      <c r="OME381" s="42"/>
      <c r="OMF381" s="42"/>
      <c r="OMG381" s="42"/>
      <c r="OMH381" s="42"/>
      <c r="OMI381" s="42"/>
      <c r="OMJ381" s="42"/>
      <c r="OMK381" s="42"/>
      <c r="OML381" s="42"/>
      <c r="OMM381" s="42"/>
      <c r="OMN381" s="42"/>
      <c r="OMO381" s="42"/>
      <c r="OMP381" s="42"/>
      <c r="OMQ381" s="42"/>
      <c r="OMR381" s="42"/>
      <c r="OMS381" s="42"/>
      <c r="OMT381" s="42"/>
      <c r="OMU381" s="42"/>
      <c r="OMV381" s="42"/>
      <c r="OMW381" s="42"/>
      <c r="OMX381" s="42"/>
      <c r="OMY381" s="42"/>
      <c r="OMZ381" s="42"/>
      <c r="ONA381" s="42"/>
      <c r="ONB381" s="42"/>
      <c r="ONC381" s="42"/>
      <c r="OND381" s="42"/>
      <c r="ONE381" s="42"/>
      <c r="ONF381" s="42"/>
      <c r="ONG381" s="42"/>
      <c r="ONH381" s="42"/>
      <c r="ONI381" s="42"/>
      <c r="ONJ381" s="42"/>
      <c r="ONK381" s="42"/>
      <c r="ONL381" s="42"/>
      <c r="ONM381" s="42"/>
      <c r="ONN381" s="42"/>
      <c r="ONO381" s="42"/>
      <c r="ONP381" s="42"/>
      <c r="ONQ381" s="42"/>
      <c r="ONR381" s="42"/>
      <c r="ONS381" s="42"/>
      <c r="ONT381" s="42"/>
      <c r="ONU381" s="42"/>
      <c r="ONV381" s="42"/>
      <c r="ONW381" s="42"/>
      <c r="ONX381" s="42"/>
      <c r="ONY381" s="42"/>
      <c r="ONZ381" s="42"/>
      <c r="OOA381" s="42"/>
      <c r="OOB381" s="42"/>
      <c r="OOC381" s="42"/>
      <c r="OOD381" s="42"/>
      <c r="OOE381" s="42"/>
      <c r="OOF381" s="42"/>
      <c r="OOG381" s="42"/>
      <c r="OOH381" s="42"/>
      <c r="OOI381" s="42"/>
      <c r="OOJ381" s="42"/>
      <c r="OOK381" s="42"/>
      <c r="OOL381" s="42"/>
      <c r="OOM381" s="42"/>
      <c r="OON381" s="42"/>
      <c r="OOO381" s="42"/>
      <c r="OOP381" s="42"/>
      <c r="OOQ381" s="42"/>
      <c r="OOR381" s="42"/>
      <c r="OOS381" s="42"/>
      <c r="OOT381" s="42"/>
      <c r="OOU381" s="42"/>
      <c r="OOV381" s="42"/>
      <c r="OOW381" s="42"/>
      <c r="OOX381" s="42"/>
      <c r="OOY381" s="42"/>
      <c r="OOZ381" s="42"/>
      <c r="OPA381" s="42"/>
      <c r="OPB381" s="42"/>
      <c r="OPC381" s="42"/>
      <c r="OPD381" s="42"/>
      <c r="OPE381" s="42"/>
      <c r="OPF381" s="42"/>
      <c r="OPG381" s="42"/>
      <c r="OPH381" s="42"/>
      <c r="OPI381" s="42"/>
      <c r="OPJ381" s="42"/>
      <c r="OPK381" s="42"/>
      <c r="OPL381" s="42"/>
      <c r="OPM381" s="42"/>
      <c r="OPN381" s="42"/>
      <c r="OPO381" s="42"/>
      <c r="OPP381" s="42"/>
      <c r="OPQ381" s="42"/>
      <c r="OPR381" s="42"/>
      <c r="OPS381" s="42"/>
      <c r="OPT381" s="42"/>
      <c r="OPU381" s="42"/>
      <c r="OPV381" s="42"/>
      <c r="OPW381" s="42"/>
      <c r="OPX381" s="42"/>
      <c r="OPY381" s="42"/>
      <c r="OPZ381" s="42"/>
      <c r="OQA381" s="42"/>
      <c r="OQB381" s="42"/>
      <c r="OQC381" s="42"/>
      <c r="OQD381" s="42"/>
      <c r="OQE381" s="42"/>
      <c r="OQF381" s="42"/>
      <c r="OQG381" s="42"/>
      <c r="OQH381" s="42"/>
      <c r="OQI381" s="42"/>
      <c r="OQJ381" s="42"/>
      <c r="OQK381" s="42"/>
      <c r="OQL381" s="42"/>
      <c r="OQM381" s="42"/>
      <c r="OQN381" s="42"/>
      <c r="OQO381" s="42"/>
      <c r="OQP381" s="42"/>
      <c r="OQQ381" s="42"/>
      <c r="OQR381" s="42"/>
      <c r="OQS381" s="42"/>
      <c r="OQT381" s="42"/>
      <c r="OQU381" s="42"/>
      <c r="OQV381" s="42"/>
      <c r="OQW381" s="42"/>
      <c r="OQX381" s="42"/>
      <c r="OQY381" s="42"/>
      <c r="OQZ381" s="42"/>
      <c r="ORA381" s="42"/>
      <c r="ORB381" s="42"/>
      <c r="ORC381" s="42"/>
      <c r="ORD381" s="42"/>
      <c r="ORE381" s="42"/>
      <c r="ORF381" s="42"/>
      <c r="ORG381" s="42"/>
      <c r="ORH381" s="42"/>
      <c r="ORI381" s="42"/>
      <c r="ORJ381" s="42"/>
      <c r="ORK381" s="42"/>
      <c r="ORL381" s="42"/>
      <c r="ORM381" s="42"/>
      <c r="ORN381" s="42"/>
      <c r="ORO381" s="42"/>
      <c r="ORP381" s="42"/>
      <c r="ORQ381" s="42"/>
      <c r="ORR381" s="42"/>
      <c r="ORS381" s="42"/>
      <c r="ORT381" s="42"/>
      <c r="ORU381" s="42"/>
      <c r="ORV381" s="42"/>
      <c r="ORW381" s="42"/>
      <c r="ORX381" s="42"/>
      <c r="ORY381" s="42"/>
      <c r="ORZ381" s="42"/>
      <c r="OSA381" s="42"/>
      <c r="OSB381" s="42"/>
      <c r="OSC381" s="42"/>
      <c r="OSD381" s="42"/>
      <c r="OSE381" s="42"/>
      <c r="OSF381" s="42"/>
      <c r="OSG381" s="42"/>
      <c r="OSH381" s="42"/>
      <c r="OSI381" s="42"/>
      <c r="OSJ381" s="42"/>
      <c r="OSK381" s="42"/>
      <c r="OSL381" s="42"/>
      <c r="OSM381" s="42"/>
      <c r="OSN381" s="42"/>
      <c r="OSO381" s="42"/>
      <c r="OSP381" s="42"/>
      <c r="OSQ381" s="42"/>
      <c r="OSR381" s="42"/>
      <c r="OSS381" s="42"/>
      <c r="OST381" s="42"/>
      <c r="OSU381" s="42"/>
      <c r="OSV381" s="42"/>
      <c r="OSW381" s="42"/>
      <c r="OSX381" s="42"/>
      <c r="OSY381" s="42"/>
      <c r="OSZ381" s="42"/>
      <c r="OTA381" s="42"/>
      <c r="OTB381" s="42"/>
      <c r="OTC381" s="42"/>
      <c r="OTD381" s="42"/>
      <c r="OTE381" s="42"/>
      <c r="OTF381" s="42"/>
      <c r="OTG381" s="42"/>
      <c r="OTH381" s="42"/>
      <c r="OTI381" s="42"/>
      <c r="OTJ381" s="42"/>
      <c r="OTK381" s="42"/>
      <c r="OTL381" s="42"/>
      <c r="OTM381" s="42"/>
      <c r="OTN381" s="42"/>
      <c r="OTO381" s="42"/>
      <c r="OTP381" s="42"/>
      <c r="OTQ381" s="42"/>
      <c r="OTR381" s="42"/>
      <c r="OTS381" s="42"/>
      <c r="OTT381" s="42"/>
      <c r="OTU381" s="42"/>
      <c r="OTV381" s="42"/>
      <c r="OTW381" s="42"/>
      <c r="OTX381" s="42"/>
      <c r="OTY381" s="42"/>
      <c r="OTZ381" s="42"/>
      <c r="OUA381" s="42"/>
      <c r="OUB381" s="42"/>
      <c r="OUC381" s="42"/>
      <c r="OUD381" s="42"/>
      <c r="OUE381" s="42"/>
      <c r="OUF381" s="42"/>
      <c r="OUG381" s="42"/>
      <c r="OUH381" s="42"/>
      <c r="OUI381" s="42"/>
      <c r="OUJ381" s="42"/>
      <c r="OUK381" s="42"/>
      <c r="OUL381" s="42"/>
      <c r="OUM381" s="42"/>
      <c r="OUN381" s="42"/>
      <c r="OUO381" s="42"/>
      <c r="OUP381" s="42"/>
      <c r="OUQ381" s="42"/>
      <c r="OUR381" s="42"/>
      <c r="OUS381" s="42"/>
      <c r="OUT381" s="42"/>
      <c r="OUU381" s="42"/>
      <c r="OUV381" s="42"/>
      <c r="OUW381" s="42"/>
      <c r="OUX381" s="42"/>
      <c r="OUY381" s="42"/>
      <c r="OUZ381" s="42"/>
      <c r="OVA381" s="42"/>
      <c r="OVB381" s="42"/>
      <c r="OVC381" s="42"/>
      <c r="OVD381" s="42"/>
      <c r="OVE381" s="42"/>
      <c r="OVF381" s="42"/>
      <c r="OVG381" s="42"/>
      <c r="OVH381" s="42"/>
      <c r="OVI381" s="42"/>
      <c r="OVJ381" s="42"/>
      <c r="OVK381" s="42"/>
      <c r="OVL381" s="42"/>
      <c r="OVM381" s="42"/>
      <c r="OVN381" s="42"/>
      <c r="OVO381" s="42"/>
      <c r="OVP381" s="42"/>
      <c r="OVQ381" s="42"/>
      <c r="OVR381" s="42"/>
      <c r="OVS381" s="42"/>
      <c r="OVT381" s="42"/>
      <c r="OVU381" s="42"/>
      <c r="OVV381" s="42"/>
      <c r="OVW381" s="42"/>
      <c r="OVX381" s="42"/>
      <c r="OVY381" s="42"/>
      <c r="OVZ381" s="42"/>
      <c r="OWA381" s="42"/>
      <c r="OWB381" s="42"/>
      <c r="OWC381" s="42"/>
      <c r="OWD381" s="42"/>
      <c r="OWE381" s="42"/>
      <c r="OWF381" s="42"/>
      <c r="OWG381" s="42"/>
      <c r="OWH381" s="42"/>
      <c r="OWI381" s="42"/>
      <c r="OWJ381" s="42"/>
      <c r="OWK381" s="42"/>
      <c r="OWL381" s="42"/>
      <c r="OWM381" s="42"/>
      <c r="OWN381" s="42"/>
      <c r="OWO381" s="42"/>
      <c r="OWP381" s="42"/>
      <c r="OWQ381" s="42"/>
      <c r="OWR381" s="42"/>
      <c r="OWS381" s="42"/>
      <c r="OWT381" s="42"/>
      <c r="OWU381" s="42"/>
      <c r="OWV381" s="42"/>
      <c r="OWW381" s="42"/>
      <c r="OWX381" s="42"/>
      <c r="OWY381" s="42"/>
      <c r="OWZ381" s="42"/>
      <c r="OXA381" s="42"/>
      <c r="OXB381" s="42"/>
      <c r="OXC381" s="42"/>
      <c r="OXD381" s="42"/>
      <c r="OXE381" s="42"/>
      <c r="OXF381" s="42"/>
      <c r="OXG381" s="42"/>
      <c r="OXH381" s="42"/>
      <c r="OXI381" s="42"/>
      <c r="OXJ381" s="42"/>
      <c r="OXK381" s="42"/>
      <c r="OXL381" s="42"/>
      <c r="OXM381" s="42"/>
      <c r="OXN381" s="42"/>
      <c r="OXO381" s="42"/>
      <c r="OXP381" s="42"/>
      <c r="OXQ381" s="42"/>
      <c r="OXR381" s="42"/>
      <c r="OXS381" s="42"/>
      <c r="OXT381" s="42"/>
      <c r="OXU381" s="42"/>
      <c r="OXV381" s="42"/>
      <c r="OXW381" s="42"/>
      <c r="OXX381" s="42"/>
      <c r="OXY381" s="42"/>
      <c r="OXZ381" s="42"/>
      <c r="OYA381" s="42"/>
      <c r="OYB381" s="42"/>
      <c r="OYC381" s="42"/>
      <c r="OYD381" s="42"/>
      <c r="OYE381" s="42"/>
      <c r="OYF381" s="42"/>
      <c r="OYG381" s="42"/>
      <c r="OYH381" s="42"/>
      <c r="OYI381" s="42"/>
      <c r="OYJ381" s="42"/>
      <c r="OYK381" s="42"/>
      <c r="OYL381" s="42"/>
      <c r="OYM381" s="42"/>
      <c r="OYN381" s="42"/>
      <c r="OYO381" s="42"/>
      <c r="OYP381" s="42"/>
      <c r="OYQ381" s="42"/>
      <c r="OYR381" s="42"/>
      <c r="OYS381" s="42"/>
      <c r="OYT381" s="42"/>
      <c r="OYU381" s="42"/>
      <c r="OYV381" s="42"/>
      <c r="OYW381" s="42"/>
      <c r="OYX381" s="42"/>
      <c r="OYY381" s="42"/>
      <c r="OYZ381" s="42"/>
      <c r="OZA381" s="42"/>
      <c r="OZB381" s="42"/>
      <c r="OZC381" s="42"/>
      <c r="OZD381" s="42"/>
      <c r="OZE381" s="42"/>
      <c r="OZF381" s="42"/>
      <c r="OZG381" s="42"/>
      <c r="OZH381" s="42"/>
      <c r="OZI381" s="42"/>
      <c r="OZJ381" s="42"/>
      <c r="OZK381" s="42"/>
      <c r="OZL381" s="42"/>
      <c r="OZM381" s="42"/>
      <c r="OZN381" s="42"/>
      <c r="OZO381" s="42"/>
      <c r="OZP381" s="42"/>
      <c r="OZQ381" s="42"/>
      <c r="OZR381" s="42"/>
      <c r="OZS381" s="42"/>
      <c r="OZT381" s="42"/>
      <c r="OZU381" s="42"/>
      <c r="OZV381" s="42"/>
      <c r="OZW381" s="42"/>
      <c r="OZX381" s="42"/>
      <c r="OZY381" s="42"/>
      <c r="OZZ381" s="42"/>
      <c r="PAA381" s="42"/>
      <c r="PAB381" s="42"/>
      <c r="PAC381" s="42"/>
      <c r="PAD381" s="42"/>
      <c r="PAE381" s="42"/>
      <c r="PAF381" s="42"/>
      <c r="PAG381" s="42"/>
      <c r="PAH381" s="42"/>
      <c r="PAI381" s="42"/>
      <c r="PAJ381" s="42"/>
      <c r="PAK381" s="42"/>
      <c r="PAL381" s="42"/>
      <c r="PAM381" s="42"/>
      <c r="PAN381" s="42"/>
      <c r="PAO381" s="42"/>
      <c r="PAP381" s="42"/>
      <c r="PAQ381" s="42"/>
      <c r="PAR381" s="42"/>
      <c r="PAS381" s="42"/>
      <c r="PAT381" s="42"/>
      <c r="PAU381" s="42"/>
      <c r="PAV381" s="42"/>
      <c r="PAW381" s="42"/>
      <c r="PAX381" s="42"/>
      <c r="PAY381" s="42"/>
      <c r="PAZ381" s="42"/>
      <c r="PBA381" s="42"/>
      <c r="PBB381" s="42"/>
      <c r="PBC381" s="42"/>
      <c r="PBD381" s="42"/>
      <c r="PBE381" s="42"/>
      <c r="PBF381" s="42"/>
      <c r="PBG381" s="42"/>
      <c r="PBH381" s="42"/>
      <c r="PBI381" s="42"/>
      <c r="PBJ381" s="42"/>
      <c r="PBK381" s="42"/>
      <c r="PBL381" s="42"/>
      <c r="PBM381" s="42"/>
      <c r="PBN381" s="42"/>
      <c r="PBO381" s="42"/>
      <c r="PBP381" s="42"/>
      <c r="PBQ381" s="42"/>
      <c r="PBR381" s="42"/>
      <c r="PBS381" s="42"/>
      <c r="PBT381" s="42"/>
      <c r="PBU381" s="42"/>
      <c r="PBV381" s="42"/>
      <c r="PBW381" s="42"/>
      <c r="PBX381" s="42"/>
      <c r="PBY381" s="42"/>
      <c r="PBZ381" s="42"/>
      <c r="PCA381" s="42"/>
      <c r="PCB381" s="42"/>
      <c r="PCC381" s="42"/>
      <c r="PCD381" s="42"/>
      <c r="PCE381" s="42"/>
      <c r="PCF381" s="42"/>
      <c r="PCG381" s="42"/>
      <c r="PCH381" s="42"/>
      <c r="PCI381" s="42"/>
      <c r="PCJ381" s="42"/>
      <c r="PCK381" s="42"/>
      <c r="PCL381" s="42"/>
      <c r="PCM381" s="42"/>
      <c r="PCN381" s="42"/>
      <c r="PCO381" s="42"/>
      <c r="PCP381" s="42"/>
      <c r="PCQ381" s="42"/>
      <c r="PCR381" s="42"/>
      <c r="PCS381" s="42"/>
      <c r="PCT381" s="42"/>
      <c r="PCU381" s="42"/>
      <c r="PCV381" s="42"/>
      <c r="PCW381" s="42"/>
      <c r="PCX381" s="42"/>
      <c r="PCY381" s="42"/>
      <c r="PCZ381" s="42"/>
      <c r="PDA381" s="42"/>
      <c r="PDB381" s="42"/>
      <c r="PDC381" s="42"/>
      <c r="PDD381" s="42"/>
      <c r="PDE381" s="42"/>
      <c r="PDF381" s="42"/>
      <c r="PDG381" s="42"/>
      <c r="PDH381" s="42"/>
      <c r="PDI381" s="42"/>
      <c r="PDJ381" s="42"/>
      <c r="PDK381" s="42"/>
      <c r="PDL381" s="42"/>
      <c r="PDM381" s="42"/>
      <c r="PDN381" s="42"/>
      <c r="PDO381" s="42"/>
      <c r="PDP381" s="42"/>
      <c r="PDQ381" s="42"/>
      <c r="PDR381" s="42"/>
      <c r="PDS381" s="42"/>
      <c r="PDT381" s="42"/>
      <c r="PDU381" s="42"/>
      <c r="PDV381" s="42"/>
      <c r="PDW381" s="42"/>
      <c r="PDX381" s="42"/>
      <c r="PDY381" s="42"/>
      <c r="PDZ381" s="42"/>
      <c r="PEA381" s="42"/>
      <c r="PEB381" s="42"/>
      <c r="PEC381" s="42"/>
      <c r="PED381" s="42"/>
      <c r="PEE381" s="42"/>
      <c r="PEF381" s="42"/>
      <c r="PEG381" s="42"/>
      <c r="PEH381" s="42"/>
      <c r="PEI381" s="42"/>
      <c r="PEJ381" s="42"/>
      <c r="PEK381" s="42"/>
      <c r="PEL381" s="42"/>
      <c r="PEM381" s="42"/>
      <c r="PEN381" s="42"/>
      <c r="PEO381" s="42"/>
      <c r="PEP381" s="42"/>
      <c r="PEQ381" s="42"/>
      <c r="PER381" s="42"/>
      <c r="PES381" s="42"/>
      <c r="PET381" s="42"/>
      <c r="PEU381" s="42"/>
      <c r="PEV381" s="42"/>
      <c r="PEW381" s="42"/>
      <c r="PEX381" s="42"/>
      <c r="PEY381" s="42"/>
      <c r="PEZ381" s="42"/>
      <c r="PFA381" s="42"/>
      <c r="PFB381" s="42"/>
      <c r="PFC381" s="42"/>
      <c r="PFD381" s="42"/>
      <c r="PFE381" s="42"/>
      <c r="PFF381" s="42"/>
      <c r="PFG381" s="42"/>
      <c r="PFH381" s="42"/>
      <c r="PFI381" s="42"/>
      <c r="PFJ381" s="42"/>
      <c r="PFK381" s="42"/>
      <c r="PFL381" s="42"/>
      <c r="PFM381" s="42"/>
      <c r="PFN381" s="42"/>
      <c r="PFO381" s="42"/>
      <c r="PFP381" s="42"/>
      <c r="PFQ381" s="42"/>
      <c r="PFR381" s="42"/>
      <c r="PFS381" s="42"/>
      <c r="PFT381" s="42"/>
      <c r="PFU381" s="42"/>
      <c r="PFV381" s="42"/>
      <c r="PFW381" s="42"/>
      <c r="PFX381" s="42"/>
      <c r="PFY381" s="42"/>
      <c r="PFZ381" s="42"/>
      <c r="PGA381" s="42"/>
      <c r="PGB381" s="42"/>
      <c r="PGC381" s="42"/>
      <c r="PGD381" s="42"/>
      <c r="PGE381" s="42"/>
      <c r="PGF381" s="42"/>
      <c r="PGG381" s="42"/>
      <c r="PGH381" s="42"/>
      <c r="PGI381" s="42"/>
      <c r="PGJ381" s="42"/>
      <c r="PGK381" s="42"/>
      <c r="PGL381" s="42"/>
      <c r="PGM381" s="42"/>
      <c r="PGN381" s="42"/>
      <c r="PGO381" s="42"/>
      <c r="PGP381" s="42"/>
      <c r="PGQ381" s="42"/>
      <c r="PGR381" s="42"/>
      <c r="PGS381" s="42"/>
      <c r="PGT381" s="42"/>
      <c r="PGU381" s="42"/>
      <c r="PGV381" s="42"/>
      <c r="PGW381" s="42"/>
      <c r="PGX381" s="42"/>
      <c r="PGY381" s="42"/>
      <c r="PGZ381" s="42"/>
      <c r="PHA381" s="42"/>
      <c r="PHB381" s="42"/>
      <c r="PHC381" s="42"/>
      <c r="PHD381" s="42"/>
      <c r="PHE381" s="42"/>
      <c r="PHF381" s="42"/>
      <c r="PHG381" s="42"/>
      <c r="PHH381" s="42"/>
      <c r="PHI381" s="42"/>
      <c r="PHJ381" s="42"/>
      <c r="PHK381" s="42"/>
      <c r="PHL381" s="42"/>
      <c r="PHM381" s="42"/>
      <c r="PHN381" s="42"/>
      <c r="PHO381" s="42"/>
      <c r="PHP381" s="42"/>
      <c r="PHQ381" s="42"/>
      <c r="PHR381" s="42"/>
      <c r="PHS381" s="42"/>
      <c r="PHT381" s="42"/>
      <c r="PHU381" s="42"/>
      <c r="PHV381" s="42"/>
      <c r="PHW381" s="42"/>
      <c r="PHX381" s="42"/>
      <c r="PHY381" s="42"/>
      <c r="PHZ381" s="42"/>
      <c r="PIA381" s="42"/>
      <c r="PIB381" s="42"/>
      <c r="PIC381" s="42"/>
      <c r="PID381" s="42"/>
      <c r="PIE381" s="42"/>
      <c r="PIF381" s="42"/>
      <c r="PIG381" s="42"/>
      <c r="PIH381" s="42"/>
      <c r="PII381" s="42"/>
      <c r="PIJ381" s="42"/>
      <c r="PIK381" s="42"/>
      <c r="PIL381" s="42"/>
      <c r="PIM381" s="42"/>
      <c r="PIN381" s="42"/>
      <c r="PIO381" s="42"/>
      <c r="PIP381" s="42"/>
      <c r="PIQ381" s="42"/>
      <c r="PIR381" s="42"/>
      <c r="PIS381" s="42"/>
      <c r="PIT381" s="42"/>
      <c r="PIU381" s="42"/>
      <c r="PIV381" s="42"/>
      <c r="PIW381" s="42"/>
      <c r="PIX381" s="42"/>
      <c r="PIY381" s="42"/>
      <c r="PIZ381" s="42"/>
      <c r="PJA381" s="42"/>
      <c r="PJB381" s="42"/>
      <c r="PJC381" s="42"/>
      <c r="PJD381" s="42"/>
      <c r="PJE381" s="42"/>
      <c r="PJF381" s="42"/>
      <c r="PJG381" s="42"/>
      <c r="PJH381" s="42"/>
      <c r="PJI381" s="42"/>
      <c r="PJJ381" s="42"/>
      <c r="PJK381" s="42"/>
      <c r="PJL381" s="42"/>
      <c r="PJM381" s="42"/>
      <c r="PJN381" s="42"/>
      <c r="PJO381" s="42"/>
      <c r="PJP381" s="42"/>
      <c r="PJQ381" s="42"/>
      <c r="PJR381" s="42"/>
      <c r="PJS381" s="42"/>
      <c r="PJT381" s="42"/>
      <c r="PJU381" s="42"/>
      <c r="PJV381" s="42"/>
      <c r="PJW381" s="42"/>
      <c r="PJX381" s="42"/>
      <c r="PJY381" s="42"/>
      <c r="PJZ381" s="42"/>
      <c r="PKA381" s="42"/>
      <c r="PKB381" s="42"/>
      <c r="PKC381" s="42"/>
      <c r="PKD381" s="42"/>
      <c r="PKE381" s="42"/>
      <c r="PKF381" s="42"/>
      <c r="PKG381" s="42"/>
      <c r="PKH381" s="42"/>
      <c r="PKI381" s="42"/>
      <c r="PKJ381" s="42"/>
      <c r="PKK381" s="42"/>
      <c r="PKL381" s="42"/>
      <c r="PKM381" s="42"/>
      <c r="PKN381" s="42"/>
      <c r="PKO381" s="42"/>
      <c r="PKP381" s="42"/>
      <c r="PKQ381" s="42"/>
      <c r="PKR381" s="42"/>
      <c r="PKS381" s="42"/>
      <c r="PKT381" s="42"/>
      <c r="PKU381" s="42"/>
      <c r="PKV381" s="42"/>
      <c r="PKW381" s="42"/>
      <c r="PKX381" s="42"/>
      <c r="PKY381" s="42"/>
      <c r="PKZ381" s="42"/>
      <c r="PLA381" s="42"/>
      <c r="PLB381" s="42"/>
      <c r="PLC381" s="42"/>
      <c r="PLD381" s="42"/>
      <c r="PLE381" s="42"/>
      <c r="PLF381" s="42"/>
      <c r="PLG381" s="42"/>
      <c r="PLH381" s="42"/>
      <c r="PLI381" s="42"/>
      <c r="PLJ381" s="42"/>
      <c r="PLK381" s="42"/>
      <c r="PLL381" s="42"/>
      <c r="PLM381" s="42"/>
      <c r="PLN381" s="42"/>
      <c r="PLO381" s="42"/>
      <c r="PLP381" s="42"/>
      <c r="PLQ381" s="42"/>
      <c r="PLR381" s="42"/>
      <c r="PLS381" s="42"/>
      <c r="PLT381" s="42"/>
      <c r="PLU381" s="42"/>
      <c r="PLV381" s="42"/>
      <c r="PLW381" s="42"/>
      <c r="PLX381" s="42"/>
      <c r="PLY381" s="42"/>
      <c r="PLZ381" s="42"/>
      <c r="PMA381" s="42"/>
      <c r="PMB381" s="42"/>
      <c r="PMC381" s="42"/>
      <c r="PMD381" s="42"/>
      <c r="PME381" s="42"/>
      <c r="PMF381" s="42"/>
      <c r="PMG381" s="42"/>
      <c r="PMH381" s="42"/>
      <c r="PMI381" s="42"/>
      <c r="PMJ381" s="42"/>
      <c r="PMK381" s="42"/>
      <c r="PML381" s="42"/>
      <c r="PMM381" s="42"/>
      <c r="PMN381" s="42"/>
      <c r="PMO381" s="42"/>
      <c r="PMP381" s="42"/>
      <c r="PMQ381" s="42"/>
      <c r="PMR381" s="42"/>
      <c r="PMS381" s="42"/>
      <c r="PMT381" s="42"/>
      <c r="PMU381" s="42"/>
      <c r="PMV381" s="42"/>
      <c r="PMW381" s="42"/>
      <c r="PMX381" s="42"/>
      <c r="PMY381" s="42"/>
      <c r="PMZ381" s="42"/>
      <c r="PNA381" s="42"/>
      <c r="PNB381" s="42"/>
      <c r="PNC381" s="42"/>
      <c r="PND381" s="42"/>
      <c r="PNE381" s="42"/>
      <c r="PNF381" s="42"/>
      <c r="PNG381" s="42"/>
      <c r="PNH381" s="42"/>
      <c r="PNI381" s="42"/>
      <c r="PNJ381" s="42"/>
      <c r="PNK381" s="42"/>
      <c r="PNL381" s="42"/>
      <c r="PNM381" s="42"/>
      <c r="PNN381" s="42"/>
      <c r="PNO381" s="42"/>
      <c r="PNP381" s="42"/>
      <c r="PNQ381" s="42"/>
      <c r="PNR381" s="42"/>
      <c r="PNS381" s="42"/>
      <c r="PNT381" s="42"/>
      <c r="PNU381" s="42"/>
      <c r="PNV381" s="42"/>
      <c r="PNW381" s="42"/>
      <c r="PNX381" s="42"/>
      <c r="PNY381" s="42"/>
      <c r="PNZ381" s="42"/>
      <c r="POA381" s="42"/>
      <c r="POB381" s="42"/>
      <c r="POC381" s="42"/>
      <c r="POD381" s="42"/>
      <c r="POE381" s="42"/>
      <c r="POF381" s="42"/>
      <c r="POG381" s="42"/>
      <c r="POH381" s="42"/>
      <c r="POI381" s="42"/>
      <c r="POJ381" s="42"/>
      <c r="POK381" s="42"/>
      <c r="POL381" s="42"/>
      <c r="POM381" s="42"/>
      <c r="PON381" s="42"/>
      <c r="POO381" s="42"/>
      <c r="POP381" s="42"/>
      <c r="POQ381" s="42"/>
      <c r="POR381" s="42"/>
      <c r="POS381" s="42"/>
      <c r="POT381" s="42"/>
      <c r="POU381" s="42"/>
      <c r="POV381" s="42"/>
      <c r="POW381" s="42"/>
      <c r="POX381" s="42"/>
      <c r="POY381" s="42"/>
      <c r="POZ381" s="42"/>
      <c r="PPA381" s="42"/>
      <c r="PPB381" s="42"/>
      <c r="PPC381" s="42"/>
      <c r="PPD381" s="42"/>
      <c r="PPE381" s="42"/>
      <c r="PPF381" s="42"/>
      <c r="PPG381" s="42"/>
      <c r="PPH381" s="42"/>
      <c r="PPI381" s="42"/>
      <c r="PPJ381" s="42"/>
      <c r="PPK381" s="42"/>
      <c r="PPL381" s="42"/>
      <c r="PPM381" s="42"/>
      <c r="PPN381" s="42"/>
      <c r="PPO381" s="42"/>
      <c r="PPP381" s="42"/>
      <c r="PPQ381" s="42"/>
      <c r="PPR381" s="42"/>
      <c r="PPS381" s="42"/>
      <c r="PPT381" s="42"/>
      <c r="PPU381" s="42"/>
      <c r="PPV381" s="42"/>
      <c r="PPW381" s="42"/>
      <c r="PPX381" s="42"/>
      <c r="PPY381" s="42"/>
      <c r="PPZ381" s="42"/>
      <c r="PQA381" s="42"/>
      <c r="PQB381" s="42"/>
      <c r="PQC381" s="42"/>
      <c r="PQD381" s="42"/>
      <c r="PQE381" s="42"/>
      <c r="PQF381" s="42"/>
      <c r="PQG381" s="42"/>
      <c r="PQH381" s="42"/>
      <c r="PQI381" s="42"/>
      <c r="PQJ381" s="42"/>
      <c r="PQK381" s="42"/>
      <c r="PQL381" s="42"/>
      <c r="PQM381" s="42"/>
      <c r="PQN381" s="42"/>
      <c r="PQO381" s="42"/>
      <c r="PQP381" s="42"/>
      <c r="PQQ381" s="42"/>
      <c r="PQR381" s="42"/>
      <c r="PQS381" s="42"/>
      <c r="PQT381" s="42"/>
      <c r="PQU381" s="42"/>
      <c r="PQV381" s="42"/>
      <c r="PQW381" s="42"/>
      <c r="PQX381" s="42"/>
      <c r="PQY381" s="42"/>
      <c r="PQZ381" s="42"/>
      <c r="PRA381" s="42"/>
      <c r="PRB381" s="42"/>
      <c r="PRC381" s="42"/>
      <c r="PRD381" s="42"/>
      <c r="PRE381" s="42"/>
      <c r="PRF381" s="42"/>
      <c r="PRG381" s="42"/>
      <c r="PRH381" s="42"/>
      <c r="PRI381" s="42"/>
      <c r="PRJ381" s="42"/>
      <c r="PRK381" s="42"/>
      <c r="PRL381" s="42"/>
      <c r="PRM381" s="42"/>
      <c r="PRN381" s="42"/>
      <c r="PRO381" s="42"/>
      <c r="PRP381" s="42"/>
      <c r="PRQ381" s="42"/>
      <c r="PRR381" s="42"/>
      <c r="PRS381" s="42"/>
      <c r="PRT381" s="42"/>
      <c r="PRU381" s="42"/>
      <c r="PRV381" s="42"/>
      <c r="PRW381" s="42"/>
      <c r="PRX381" s="42"/>
      <c r="PRY381" s="42"/>
      <c r="PRZ381" s="42"/>
      <c r="PSA381" s="42"/>
      <c r="PSB381" s="42"/>
      <c r="PSC381" s="42"/>
      <c r="PSD381" s="42"/>
      <c r="PSE381" s="42"/>
      <c r="PSF381" s="42"/>
      <c r="PSG381" s="42"/>
      <c r="PSH381" s="42"/>
      <c r="PSI381" s="42"/>
      <c r="PSJ381" s="42"/>
      <c r="PSK381" s="42"/>
      <c r="PSL381" s="42"/>
      <c r="PSM381" s="42"/>
      <c r="PSN381" s="42"/>
      <c r="PSO381" s="42"/>
      <c r="PSP381" s="42"/>
      <c r="PSQ381" s="42"/>
      <c r="PSR381" s="42"/>
      <c r="PSS381" s="42"/>
      <c r="PST381" s="42"/>
      <c r="PSU381" s="42"/>
      <c r="PSV381" s="42"/>
      <c r="PSW381" s="42"/>
      <c r="PSX381" s="42"/>
      <c r="PSY381" s="42"/>
      <c r="PSZ381" s="42"/>
      <c r="PTA381" s="42"/>
      <c r="PTB381" s="42"/>
      <c r="PTC381" s="42"/>
      <c r="PTD381" s="42"/>
      <c r="PTE381" s="42"/>
      <c r="PTF381" s="42"/>
      <c r="PTG381" s="42"/>
      <c r="PTH381" s="42"/>
      <c r="PTI381" s="42"/>
      <c r="PTJ381" s="42"/>
      <c r="PTK381" s="42"/>
      <c r="PTL381" s="42"/>
      <c r="PTM381" s="42"/>
      <c r="PTN381" s="42"/>
      <c r="PTO381" s="42"/>
      <c r="PTP381" s="42"/>
      <c r="PTQ381" s="42"/>
      <c r="PTR381" s="42"/>
      <c r="PTS381" s="42"/>
      <c r="PTT381" s="42"/>
      <c r="PTU381" s="42"/>
      <c r="PTV381" s="42"/>
      <c r="PTW381" s="42"/>
      <c r="PTX381" s="42"/>
      <c r="PTY381" s="42"/>
      <c r="PTZ381" s="42"/>
      <c r="PUA381" s="42"/>
      <c r="PUB381" s="42"/>
      <c r="PUC381" s="42"/>
      <c r="PUD381" s="42"/>
      <c r="PUE381" s="42"/>
      <c r="PUF381" s="42"/>
      <c r="PUG381" s="42"/>
      <c r="PUH381" s="42"/>
      <c r="PUI381" s="42"/>
      <c r="PUJ381" s="42"/>
      <c r="PUK381" s="42"/>
      <c r="PUL381" s="42"/>
      <c r="PUM381" s="42"/>
      <c r="PUN381" s="42"/>
      <c r="PUO381" s="42"/>
      <c r="PUP381" s="42"/>
      <c r="PUQ381" s="42"/>
      <c r="PUR381" s="42"/>
      <c r="PUS381" s="42"/>
      <c r="PUT381" s="42"/>
      <c r="PUU381" s="42"/>
      <c r="PUV381" s="42"/>
      <c r="PUW381" s="42"/>
      <c r="PUX381" s="42"/>
      <c r="PUY381" s="42"/>
      <c r="PUZ381" s="42"/>
      <c r="PVA381" s="42"/>
      <c r="PVB381" s="42"/>
      <c r="PVC381" s="42"/>
      <c r="PVD381" s="42"/>
      <c r="PVE381" s="42"/>
      <c r="PVF381" s="42"/>
      <c r="PVG381" s="42"/>
      <c r="PVH381" s="42"/>
      <c r="PVI381" s="42"/>
      <c r="PVJ381" s="42"/>
      <c r="PVK381" s="42"/>
      <c r="PVL381" s="42"/>
      <c r="PVM381" s="42"/>
      <c r="PVN381" s="42"/>
      <c r="PVO381" s="42"/>
      <c r="PVP381" s="42"/>
      <c r="PVQ381" s="42"/>
      <c r="PVR381" s="42"/>
      <c r="PVS381" s="42"/>
      <c r="PVT381" s="42"/>
      <c r="PVU381" s="42"/>
      <c r="PVV381" s="42"/>
      <c r="PVW381" s="42"/>
      <c r="PVX381" s="42"/>
      <c r="PVY381" s="42"/>
      <c r="PVZ381" s="42"/>
      <c r="PWA381" s="42"/>
      <c r="PWB381" s="42"/>
      <c r="PWC381" s="42"/>
      <c r="PWD381" s="42"/>
      <c r="PWE381" s="42"/>
      <c r="PWF381" s="42"/>
      <c r="PWG381" s="42"/>
      <c r="PWH381" s="42"/>
      <c r="PWI381" s="42"/>
      <c r="PWJ381" s="42"/>
      <c r="PWK381" s="42"/>
      <c r="PWL381" s="42"/>
      <c r="PWM381" s="42"/>
      <c r="PWN381" s="42"/>
      <c r="PWO381" s="42"/>
      <c r="PWP381" s="42"/>
      <c r="PWQ381" s="42"/>
      <c r="PWR381" s="42"/>
      <c r="PWS381" s="42"/>
      <c r="PWT381" s="42"/>
      <c r="PWU381" s="42"/>
      <c r="PWV381" s="42"/>
      <c r="PWW381" s="42"/>
      <c r="PWX381" s="42"/>
      <c r="PWY381" s="42"/>
      <c r="PWZ381" s="42"/>
      <c r="PXA381" s="42"/>
      <c r="PXB381" s="42"/>
      <c r="PXC381" s="42"/>
      <c r="PXD381" s="42"/>
      <c r="PXE381" s="42"/>
      <c r="PXF381" s="42"/>
      <c r="PXG381" s="42"/>
      <c r="PXH381" s="42"/>
      <c r="PXI381" s="42"/>
      <c r="PXJ381" s="42"/>
      <c r="PXK381" s="42"/>
      <c r="PXL381" s="42"/>
      <c r="PXM381" s="42"/>
      <c r="PXN381" s="42"/>
      <c r="PXO381" s="42"/>
      <c r="PXP381" s="42"/>
      <c r="PXQ381" s="42"/>
      <c r="PXR381" s="42"/>
      <c r="PXS381" s="42"/>
      <c r="PXT381" s="42"/>
      <c r="PXU381" s="42"/>
      <c r="PXV381" s="42"/>
      <c r="PXW381" s="42"/>
      <c r="PXX381" s="42"/>
      <c r="PXY381" s="42"/>
      <c r="PXZ381" s="42"/>
      <c r="PYA381" s="42"/>
      <c r="PYB381" s="42"/>
      <c r="PYC381" s="42"/>
      <c r="PYD381" s="42"/>
      <c r="PYE381" s="42"/>
      <c r="PYF381" s="42"/>
      <c r="PYG381" s="42"/>
      <c r="PYH381" s="42"/>
      <c r="PYI381" s="42"/>
      <c r="PYJ381" s="42"/>
      <c r="PYK381" s="42"/>
      <c r="PYL381" s="42"/>
      <c r="PYM381" s="42"/>
      <c r="PYN381" s="42"/>
      <c r="PYO381" s="42"/>
      <c r="PYP381" s="42"/>
      <c r="PYQ381" s="42"/>
      <c r="PYR381" s="42"/>
      <c r="PYS381" s="42"/>
      <c r="PYT381" s="42"/>
      <c r="PYU381" s="42"/>
      <c r="PYV381" s="42"/>
      <c r="PYW381" s="42"/>
      <c r="PYX381" s="42"/>
      <c r="PYY381" s="42"/>
      <c r="PYZ381" s="42"/>
      <c r="PZA381" s="42"/>
      <c r="PZB381" s="42"/>
      <c r="PZC381" s="42"/>
      <c r="PZD381" s="42"/>
      <c r="PZE381" s="42"/>
      <c r="PZF381" s="42"/>
      <c r="PZG381" s="42"/>
      <c r="PZH381" s="42"/>
      <c r="PZI381" s="42"/>
      <c r="PZJ381" s="42"/>
      <c r="PZK381" s="42"/>
      <c r="PZL381" s="42"/>
      <c r="PZM381" s="42"/>
      <c r="PZN381" s="42"/>
      <c r="PZO381" s="42"/>
      <c r="PZP381" s="42"/>
      <c r="PZQ381" s="42"/>
      <c r="PZR381" s="42"/>
      <c r="PZS381" s="42"/>
      <c r="PZT381" s="42"/>
      <c r="PZU381" s="42"/>
      <c r="PZV381" s="42"/>
      <c r="PZW381" s="42"/>
      <c r="PZX381" s="42"/>
      <c r="PZY381" s="42"/>
      <c r="PZZ381" s="42"/>
      <c r="QAA381" s="42"/>
      <c r="QAB381" s="42"/>
      <c r="QAC381" s="42"/>
      <c r="QAD381" s="42"/>
      <c r="QAE381" s="42"/>
      <c r="QAF381" s="42"/>
      <c r="QAG381" s="42"/>
      <c r="QAH381" s="42"/>
      <c r="QAI381" s="42"/>
      <c r="QAJ381" s="42"/>
      <c r="QAK381" s="42"/>
      <c r="QAL381" s="42"/>
      <c r="QAM381" s="42"/>
      <c r="QAN381" s="42"/>
      <c r="QAO381" s="42"/>
      <c r="QAP381" s="42"/>
      <c r="QAQ381" s="42"/>
      <c r="QAR381" s="42"/>
      <c r="QAS381" s="42"/>
      <c r="QAT381" s="42"/>
      <c r="QAU381" s="42"/>
      <c r="QAV381" s="42"/>
      <c r="QAW381" s="42"/>
      <c r="QAX381" s="42"/>
      <c r="QAY381" s="42"/>
      <c r="QAZ381" s="42"/>
      <c r="QBA381" s="42"/>
      <c r="QBB381" s="42"/>
      <c r="QBC381" s="42"/>
      <c r="QBD381" s="42"/>
      <c r="QBE381" s="42"/>
      <c r="QBF381" s="42"/>
      <c r="QBG381" s="42"/>
      <c r="QBH381" s="42"/>
      <c r="QBI381" s="42"/>
      <c r="QBJ381" s="42"/>
      <c r="QBK381" s="42"/>
      <c r="QBL381" s="42"/>
      <c r="QBM381" s="42"/>
      <c r="QBN381" s="42"/>
      <c r="QBO381" s="42"/>
      <c r="QBP381" s="42"/>
      <c r="QBQ381" s="42"/>
      <c r="QBR381" s="42"/>
      <c r="QBS381" s="42"/>
      <c r="QBT381" s="42"/>
      <c r="QBU381" s="42"/>
      <c r="QBV381" s="42"/>
      <c r="QBW381" s="42"/>
      <c r="QBX381" s="42"/>
      <c r="QBY381" s="42"/>
      <c r="QBZ381" s="42"/>
      <c r="QCA381" s="42"/>
      <c r="QCB381" s="42"/>
      <c r="QCC381" s="42"/>
      <c r="QCD381" s="42"/>
      <c r="QCE381" s="42"/>
      <c r="QCF381" s="42"/>
      <c r="QCG381" s="42"/>
      <c r="QCH381" s="42"/>
      <c r="QCI381" s="42"/>
      <c r="QCJ381" s="42"/>
      <c r="QCK381" s="42"/>
      <c r="QCL381" s="42"/>
      <c r="QCM381" s="42"/>
      <c r="QCN381" s="42"/>
      <c r="QCO381" s="42"/>
      <c r="QCP381" s="42"/>
      <c r="QCQ381" s="42"/>
      <c r="QCR381" s="42"/>
      <c r="QCS381" s="42"/>
      <c r="QCT381" s="42"/>
      <c r="QCU381" s="42"/>
      <c r="QCV381" s="42"/>
      <c r="QCW381" s="42"/>
      <c r="QCX381" s="42"/>
      <c r="QCY381" s="42"/>
      <c r="QCZ381" s="42"/>
      <c r="QDA381" s="42"/>
      <c r="QDB381" s="42"/>
      <c r="QDC381" s="42"/>
      <c r="QDD381" s="42"/>
      <c r="QDE381" s="42"/>
      <c r="QDF381" s="42"/>
      <c r="QDG381" s="42"/>
      <c r="QDH381" s="42"/>
      <c r="QDI381" s="42"/>
      <c r="QDJ381" s="42"/>
      <c r="QDK381" s="42"/>
      <c r="QDL381" s="42"/>
      <c r="QDM381" s="42"/>
      <c r="QDN381" s="42"/>
      <c r="QDO381" s="42"/>
      <c r="QDP381" s="42"/>
      <c r="QDQ381" s="42"/>
      <c r="QDR381" s="42"/>
      <c r="QDS381" s="42"/>
      <c r="QDT381" s="42"/>
      <c r="QDU381" s="42"/>
      <c r="QDV381" s="42"/>
      <c r="QDW381" s="42"/>
      <c r="QDX381" s="42"/>
      <c r="QDY381" s="42"/>
      <c r="QDZ381" s="42"/>
      <c r="QEA381" s="42"/>
      <c r="QEB381" s="42"/>
      <c r="QEC381" s="42"/>
      <c r="QED381" s="42"/>
      <c r="QEE381" s="42"/>
      <c r="QEF381" s="42"/>
      <c r="QEG381" s="42"/>
      <c r="QEH381" s="42"/>
      <c r="QEI381" s="42"/>
      <c r="QEJ381" s="42"/>
      <c r="QEK381" s="42"/>
      <c r="QEL381" s="42"/>
      <c r="QEM381" s="42"/>
      <c r="QEN381" s="42"/>
      <c r="QEO381" s="42"/>
      <c r="QEP381" s="42"/>
      <c r="QEQ381" s="42"/>
      <c r="QER381" s="42"/>
      <c r="QES381" s="42"/>
      <c r="QET381" s="42"/>
      <c r="QEU381" s="42"/>
      <c r="QEV381" s="42"/>
      <c r="QEW381" s="42"/>
      <c r="QEX381" s="42"/>
      <c r="QEY381" s="42"/>
      <c r="QEZ381" s="42"/>
      <c r="QFA381" s="42"/>
      <c r="QFB381" s="42"/>
      <c r="QFC381" s="42"/>
      <c r="QFD381" s="42"/>
      <c r="QFE381" s="42"/>
      <c r="QFF381" s="42"/>
      <c r="QFG381" s="42"/>
      <c r="QFH381" s="42"/>
      <c r="QFI381" s="42"/>
      <c r="QFJ381" s="42"/>
      <c r="QFK381" s="42"/>
      <c r="QFL381" s="42"/>
      <c r="QFM381" s="42"/>
      <c r="QFN381" s="42"/>
      <c r="QFO381" s="42"/>
      <c r="QFP381" s="42"/>
      <c r="QFQ381" s="42"/>
      <c r="QFR381" s="42"/>
      <c r="QFS381" s="42"/>
      <c r="QFT381" s="42"/>
      <c r="QFU381" s="42"/>
      <c r="QFV381" s="42"/>
      <c r="QFW381" s="42"/>
      <c r="QFX381" s="42"/>
      <c r="QFY381" s="42"/>
      <c r="QFZ381" s="42"/>
      <c r="QGA381" s="42"/>
      <c r="QGB381" s="42"/>
      <c r="QGC381" s="42"/>
      <c r="QGD381" s="42"/>
      <c r="QGE381" s="42"/>
      <c r="QGF381" s="42"/>
      <c r="QGG381" s="42"/>
      <c r="QGH381" s="42"/>
      <c r="QGI381" s="42"/>
      <c r="QGJ381" s="42"/>
      <c r="QGK381" s="42"/>
      <c r="QGL381" s="42"/>
      <c r="QGM381" s="42"/>
      <c r="QGN381" s="42"/>
      <c r="QGO381" s="42"/>
      <c r="QGP381" s="42"/>
      <c r="QGQ381" s="42"/>
      <c r="QGR381" s="42"/>
      <c r="QGS381" s="42"/>
      <c r="QGT381" s="42"/>
      <c r="QGU381" s="42"/>
      <c r="QGV381" s="42"/>
      <c r="QGW381" s="42"/>
      <c r="QGX381" s="42"/>
      <c r="QGY381" s="42"/>
      <c r="QGZ381" s="42"/>
      <c r="QHA381" s="42"/>
      <c r="QHB381" s="42"/>
      <c r="QHC381" s="42"/>
      <c r="QHD381" s="42"/>
      <c r="QHE381" s="42"/>
      <c r="QHF381" s="42"/>
      <c r="QHG381" s="42"/>
      <c r="QHH381" s="42"/>
      <c r="QHI381" s="42"/>
      <c r="QHJ381" s="42"/>
      <c r="QHK381" s="42"/>
      <c r="QHL381" s="42"/>
      <c r="QHM381" s="42"/>
      <c r="QHN381" s="42"/>
      <c r="QHO381" s="42"/>
      <c r="QHP381" s="42"/>
      <c r="QHQ381" s="42"/>
      <c r="QHR381" s="42"/>
      <c r="QHS381" s="42"/>
      <c r="QHT381" s="42"/>
      <c r="QHU381" s="42"/>
      <c r="QHV381" s="42"/>
      <c r="QHW381" s="42"/>
      <c r="QHX381" s="42"/>
      <c r="QHY381" s="42"/>
      <c r="QHZ381" s="42"/>
      <c r="QIA381" s="42"/>
      <c r="QIB381" s="42"/>
      <c r="QIC381" s="42"/>
      <c r="QID381" s="42"/>
      <c r="QIE381" s="42"/>
      <c r="QIF381" s="42"/>
      <c r="QIG381" s="42"/>
      <c r="QIH381" s="42"/>
      <c r="QII381" s="42"/>
      <c r="QIJ381" s="42"/>
      <c r="QIK381" s="42"/>
      <c r="QIL381" s="42"/>
      <c r="QIM381" s="42"/>
      <c r="QIN381" s="42"/>
      <c r="QIO381" s="42"/>
      <c r="QIP381" s="42"/>
      <c r="QIQ381" s="42"/>
      <c r="QIR381" s="42"/>
      <c r="QIS381" s="42"/>
      <c r="QIT381" s="42"/>
      <c r="QIU381" s="42"/>
      <c r="QIV381" s="42"/>
      <c r="QIW381" s="42"/>
      <c r="QIX381" s="42"/>
      <c r="QIY381" s="42"/>
      <c r="QIZ381" s="42"/>
      <c r="QJA381" s="42"/>
      <c r="QJB381" s="42"/>
      <c r="QJC381" s="42"/>
      <c r="QJD381" s="42"/>
      <c r="QJE381" s="42"/>
      <c r="QJF381" s="42"/>
      <c r="QJG381" s="42"/>
      <c r="QJH381" s="42"/>
      <c r="QJI381" s="42"/>
      <c r="QJJ381" s="42"/>
      <c r="QJK381" s="42"/>
      <c r="QJL381" s="42"/>
      <c r="QJM381" s="42"/>
      <c r="QJN381" s="42"/>
      <c r="QJO381" s="42"/>
      <c r="QJP381" s="42"/>
      <c r="QJQ381" s="42"/>
      <c r="QJR381" s="42"/>
      <c r="QJS381" s="42"/>
      <c r="QJT381" s="42"/>
      <c r="QJU381" s="42"/>
      <c r="QJV381" s="42"/>
      <c r="QJW381" s="42"/>
      <c r="QJX381" s="42"/>
      <c r="QJY381" s="42"/>
      <c r="QJZ381" s="42"/>
      <c r="QKA381" s="42"/>
      <c r="QKB381" s="42"/>
      <c r="QKC381" s="42"/>
      <c r="QKD381" s="42"/>
      <c r="QKE381" s="42"/>
      <c r="QKF381" s="42"/>
      <c r="QKG381" s="42"/>
      <c r="QKH381" s="42"/>
      <c r="QKI381" s="42"/>
      <c r="QKJ381" s="42"/>
      <c r="QKK381" s="42"/>
      <c r="QKL381" s="42"/>
      <c r="QKM381" s="42"/>
      <c r="QKN381" s="42"/>
      <c r="QKO381" s="42"/>
      <c r="QKP381" s="42"/>
      <c r="QKQ381" s="42"/>
      <c r="QKR381" s="42"/>
      <c r="QKS381" s="42"/>
      <c r="QKT381" s="42"/>
      <c r="QKU381" s="42"/>
      <c r="QKV381" s="42"/>
      <c r="QKW381" s="42"/>
      <c r="QKX381" s="42"/>
      <c r="QKY381" s="42"/>
      <c r="QKZ381" s="42"/>
      <c r="QLA381" s="42"/>
      <c r="QLB381" s="42"/>
      <c r="QLC381" s="42"/>
      <c r="QLD381" s="42"/>
      <c r="QLE381" s="42"/>
      <c r="QLF381" s="42"/>
      <c r="QLG381" s="42"/>
      <c r="QLH381" s="42"/>
      <c r="QLI381" s="42"/>
      <c r="QLJ381" s="42"/>
      <c r="QLK381" s="42"/>
      <c r="QLL381" s="42"/>
      <c r="QLM381" s="42"/>
      <c r="QLN381" s="42"/>
      <c r="QLO381" s="42"/>
      <c r="QLP381" s="42"/>
      <c r="QLQ381" s="42"/>
      <c r="QLR381" s="42"/>
      <c r="QLS381" s="42"/>
      <c r="QLT381" s="42"/>
      <c r="QLU381" s="42"/>
      <c r="QLV381" s="42"/>
      <c r="QLW381" s="42"/>
      <c r="QLX381" s="42"/>
      <c r="QLY381" s="42"/>
      <c r="QLZ381" s="42"/>
      <c r="QMA381" s="42"/>
      <c r="QMB381" s="42"/>
      <c r="QMC381" s="42"/>
      <c r="QMD381" s="42"/>
      <c r="QME381" s="42"/>
      <c r="QMF381" s="42"/>
      <c r="QMG381" s="42"/>
      <c r="QMH381" s="42"/>
      <c r="QMI381" s="42"/>
      <c r="QMJ381" s="42"/>
      <c r="QMK381" s="42"/>
      <c r="QML381" s="42"/>
      <c r="QMM381" s="42"/>
      <c r="QMN381" s="42"/>
      <c r="QMO381" s="42"/>
      <c r="QMP381" s="42"/>
      <c r="QMQ381" s="42"/>
      <c r="QMR381" s="42"/>
      <c r="QMS381" s="42"/>
      <c r="QMT381" s="42"/>
      <c r="QMU381" s="42"/>
      <c r="QMV381" s="42"/>
      <c r="QMW381" s="42"/>
      <c r="QMX381" s="42"/>
      <c r="QMY381" s="42"/>
      <c r="QMZ381" s="42"/>
      <c r="QNA381" s="42"/>
      <c r="QNB381" s="42"/>
      <c r="QNC381" s="42"/>
      <c r="QND381" s="42"/>
      <c r="QNE381" s="42"/>
      <c r="QNF381" s="42"/>
      <c r="QNG381" s="42"/>
      <c r="QNH381" s="42"/>
      <c r="QNI381" s="42"/>
      <c r="QNJ381" s="42"/>
      <c r="QNK381" s="42"/>
      <c r="QNL381" s="42"/>
      <c r="QNM381" s="42"/>
      <c r="QNN381" s="42"/>
      <c r="QNO381" s="42"/>
      <c r="QNP381" s="42"/>
      <c r="QNQ381" s="42"/>
      <c r="QNR381" s="42"/>
      <c r="QNS381" s="42"/>
      <c r="QNT381" s="42"/>
      <c r="QNU381" s="42"/>
      <c r="QNV381" s="42"/>
      <c r="QNW381" s="42"/>
      <c r="QNX381" s="42"/>
      <c r="QNY381" s="42"/>
      <c r="QNZ381" s="42"/>
      <c r="QOA381" s="42"/>
      <c r="QOB381" s="42"/>
      <c r="QOC381" s="42"/>
      <c r="QOD381" s="42"/>
      <c r="QOE381" s="42"/>
      <c r="QOF381" s="42"/>
      <c r="QOG381" s="42"/>
      <c r="QOH381" s="42"/>
      <c r="QOI381" s="42"/>
      <c r="QOJ381" s="42"/>
      <c r="QOK381" s="42"/>
      <c r="QOL381" s="42"/>
      <c r="QOM381" s="42"/>
      <c r="QON381" s="42"/>
      <c r="QOO381" s="42"/>
      <c r="QOP381" s="42"/>
      <c r="QOQ381" s="42"/>
      <c r="QOR381" s="42"/>
      <c r="QOS381" s="42"/>
      <c r="QOT381" s="42"/>
      <c r="QOU381" s="42"/>
      <c r="QOV381" s="42"/>
      <c r="QOW381" s="42"/>
      <c r="QOX381" s="42"/>
      <c r="QOY381" s="42"/>
      <c r="QOZ381" s="42"/>
      <c r="QPA381" s="42"/>
      <c r="QPB381" s="42"/>
      <c r="QPC381" s="42"/>
      <c r="QPD381" s="42"/>
      <c r="QPE381" s="42"/>
      <c r="QPF381" s="42"/>
      <c r="QPG381" s="42"/>
      <c r="QPH381" s="42"/>
      <c r="QPI381" s="42"/>
      <c r="QPJ381" s="42"/>
      <c r="QPK381" s="42"/>
      <c r="QPL381" s="42"/>
      <c r="QPM381" s="42"/>
      <c r="QPN381" s="42"/>
      <c r="QPO381" s="42"/>
      <c r="QPP381" s="42"/>
      <c r="QPQ381" s="42"/>
      <c r="QPR381" s="42"/>
      <c r="QPS381" s="42"/>
      <c r="QPT381" s="42"/>
      <c r="QPU381" s="42"/>
      <c r="QPV381" s="42"/>
      <c r="QPW381" s="42"/>
      <c r="QPX381" s="42"/>
      <c r="QPY381" s="42"/>
      <c r="QPZ381" s="42"/>
      <c r="QQA381" s="42"/>
      <c r="QQB381" s="42"/>
      <c r="QQC381" s="42"/>
      <c r="QQD381" s="42"/>
      <c r="QQE381" s="42"/>
      <c r="QQF381" s="42"/>
      <c r="QQG381" s="42"/>
      <c r="QQH381" s="42"/>
      <c r="QQI381" s="42"/>
      <c r="QQJ381" s="42"/>
      <c r="QQK381" s="42"/>
      <c r="QQL381" s="42"/>
      <c r="QQM381" s="42"/>
      <c r="QQN381" s="42"/>
      <c r="QQO381" s="42"/>
      <c r="QQP381" s="42"/>
      <c r="QQQ381" s="42"/>
      <c r="QQR381" s="42"/>
      <c r="QQS381" s="42"/>
      <c r="QQT381" s="42"/>
      <c r="QQU381" s="42"/>
      <c r="QQV381" s="42"/>
      <c r="QQW381" s="42"/>
      <c r="QQX381" s="42"/>
      <c r="QQY381" s="42"/>
      <c r="QQZ381" s="42"/>
      <c r="QRA381" s="42"/>
      <c r="QRB381" s="42"/>
      <c r="QRC381" s="42"/>
      <c r="QRD381" s="42"/>
      <c r="QRE381" s="42"/>
      <c r="QRF381" s="42"/>
      <c r="QRG381" s="42"/>
      <c r="QRH381" s="42"/>
      <c r="QRI381" s="42"/>
      <c r="QRJ381" s="42"/>
      <c r="QRK381" s="42"/>
      <c r="QRL381" s="42"/>
      <c r="QRM381" s="42"/>
      <c r="QRN381" s="42"/>
      <c r="QRO381" s="42"/>
      <c r="QRP381" s="42"/>
      <c r="QRQ381" s="42"/>
      <c r="QRR381" s="42"/>
      <c r="QRS381" s="42"/>
      <c r="QRT381" s="42"/>
      <c r="QRU381" s="42"/>
      <c r="QRV381" s="42"/>
      <c r="QRW381" s="42"/>
      <c r="QRX381" s="42"/>
      <c r="QRY381" s="42"/>
      <c r="QRZ381" s="42"/>
      <c r="QSA381" s="42"/>
      <c r="QSB381" s="42"/>
      <c r="QSC381" s="42"/>
      <c r="QSD381" s="42"/>
      <c r="QSE381" s="42"/>
      <c r="QSF381" s="42"/>
      <c r="QSG381" s="42"/>
      <c r="QSH381" s="42"/>
      <c r="QSI381" s="42"/>
      <c r="QSJ381" s="42"/>
      <c r="QSK381" s="42"/>
      <c r="QSL381" s="42"/>
      <c r="QSM381" s="42"/>
      <c r="QSN381" s="42"/>
      <c r="QSO381" s="42"/>
      <c r="QSP381" s="42"/>
      <c r="QSQ381" s="42"/>
      <c r="QSR381" s="42"/>
      <c r="QSS381" s="42"/>
      <c r="QST381" s="42"/>
      <c r="QSU381" s="42"/>
      <c r="QSV381" s="42"/>
      <c r="QSW381" s="42"/>
      <c r="QSX381" s="42"/>
      <c r="QSY381" s="42"/>
      <c r="QSZ381" s="42"/>
      <c r="QTA381" s="42"/>
      <c r="QTB381" s="42"/>
      <c r="QTC381" s="42"/>
      <c r="QTD381" s="42"/>
      <c r="QTE381" s="42"/>
      <c r="QTF381" s="42"/>
      <c r="QTG381" s="42"/>
      <c r="QTH381" s="42"/>
      <c r="QTI381" s="42"/>
      <c r="QTJ381" s="42"/>
      <c r="QTK381" s="42"/>
      <c r="QTL381" s="42"/>
      <c r="QTM381" s="42"/>
      <c r="QTN381" s="42"/>
      <c r="QTO381" s="42"/>
      <c r="QTP381" s="42"/>
      <c r="QTQ381" s="42"/>
      <c r="QTR381" s="42"/>
      <c r="QTS381" s="42"/>
      <c r="QTT381" s="42"/>
      <c r="QTU381" s="42"/>
      <c r="QTV381" s="42"/>
      <c r="QTW381" s="42"/>
      <c r="QTX381" s="42"/>
      <c r="QTY381" s="42"/>
      <c r="QTZ381" s="42"/>
      <c r="QUA381" s="42"/>
      <c r="QUB381" s="42"/>
      <c r="QUC381" s="42"/>
      <c r="QUD381" s="42"/>
      <c r="QUE381" s="42"/>
      <c r="QUF381" s="42"/>
      <c r="QUG381" s="42"/>
      <c r="QUH381" s="42"/>
      <c r="QUI381" s="42"/>
      <c r="QUJ381" s="42"/>
      <c r="QUK381" s="42"/>
      <c r="QUL381" s="42"/>
      <c r="QUM381" s="42"/>
      <c r="QUN381" s="42"/>
      <c r="QUO381" s="42"/>
      <c r="QUP381" s="42"/>
      <c r="QUQ381" s="42"/>
      <c r="QUR381" s="42"/>
      <c r="QUS381" s="42"/>
      <c r="QUT381" s="42"/>
      <c r="QUU381" s="42"/>
      <c r="QUV381" s="42"/>
      <c r="QUW381" s="42"/>
      <c r="QUX381" s="42"/>
      <c r="QUY381" s="42"/>
      <c r="QUZ381" s="42"/>
      <c r="QVA381" s="42"/>
      <c r="QVB381" s="42"/>
      <c r="QVC381" s="42"/>
      <c r="QVD381" s="42"/>
      <c r="QVE381" s="42"/>
      <c r="QVF381" s="42"/>
      <c r="QVG381" s="42"/>
      <c r="QVH381" s="42"/>
      <c r="QVI381" s="42"/>
      <c r="QVJ381" s="42"/>
      <c r="QVK381" s="42"/>
      <c r="QVL381" s="42"/>
      <c r="QVM381" s="42"/>
      <c r="QVN381" s="42"/>
      <c r="QVO381" s="42"/>
      <c r="QVP381" s="42"/>
      <c r="QVQ381" s="42"/>
      <c r="QVR381" s="42"/>
      <c r="QVS381" s="42"/>
      <c r="QVT381" s="42"/>
      <c r="QVU381" s="42"/>
      <c r="QVV381" s="42"/>
      <c r="QVW381" s="42"/>
      <c r="QVX381" s="42"/>
      <c r="QVY381" s="42"/>
      <c r="QVZ381" s="42"/>
      <c r="QWA381" s="42"/>
      <c r="QWB381" s="42"/>
      <c r="QWC381" s="42"/>
      <c r="QWD381" s="42"/>
      <c r="QWE381" s="42"/>
      <c r="QWF381" s="42"/>
      <c r="QWG381" s="42"/>
      <c r="QWH381" s="42"/>
      <c r="QWI381" s="42"/>
      <c r="QWJ381" s="42"/>
      <c r="QWK381" s="42"/>
      <c r="QWL381" s="42"/>
      <c r="QWM381" s="42"/>
      <c r="QWN381" s="42"/>
      <c r="QWO381" s="42"/>
      <c r="QWP381" s="42"/>
      <c r="QWQ381" s="42"/>
      <c r="QWR381" s="42"/>
      <c r="QWS381" s="42"/>
      <c r="QWT381" s="42"/>
      <c r="QWU381" s="42"/>
      <c r="QWV381" s="42"/>
      <c r="QWW381" s="42"/>
      <c r="QWX381" s="42"/>
      <c r="QWY381" s="42"/>
      <c r="QWZ381" s="42"/>
      <c r="QXA381" s="42"/>
      <c r="QXB381" s="42"/>
      <c r="QXC381" s="42"/>
      <c r="QXD381" s="42"/>
      <c r="QXE381" s="42"/>
      <c r="QXF381" s="42"/>
      <c r="QXG381" s="42"/>
      <c r="QXH381" s="42"/>
      <c r="QXI381" s="42"/>
      <c r="QXJ381" s="42"/>
      <c r="QXK381" s="42"/>
      <c r="QXL381" s="42"/>
      <c r="QXM381" s="42"/>
      <c r="QXN381" s="42"/>
      <c r="QXO381" s="42"/>
      <c r="QXP381" s="42"/>
      <c r="QXQ381" s="42"/>
      <c r="QXR381" s="42"/>
      <c r="QXS381" s="42"/>
      <c r="QXT381" s="42"/>
      <c r="QXU381" s="42"/>
      <c r="QXV381" s="42"/>
      <c r="QXW381" s="42"/>
      <c r="QXX381" s="42"/>
      <c r="QXY381" s="42"/>
      <c r="QXZ381" s="42"/>
      <c r="QYA381" s="42"/>
      <c r="QYB381" s="42"/>
      <c r="QYC381" s="42"/>
      <c r="QYD381" s="42"/>
      <c r="QYE381" s="42"/>
      <c r="QYF381" s="42"/>
      <c r="QYG381" s="42"/>
      <c r="QYH381" s="42"/>
      <c r="QYI381" s="42"/>
      <c r="QYJ381" s="42"/>
      <c r="QYK381" s="42"/>
      <c r="QYL381" s="42"/>
      <c r="QYM381" s="42"/>
      <c r="QYN381" s="42"/>
      <c r="QYO381" s="42"/>
      <c r="QYP381" s="42"/>
      <c r="QYQ381" s="42"/>
      <c r="QYR381" s="42"/>
      <c r="QYS381" s="42"/>
      <c r="QYT381" s="42"/>
      <c r="QYU381" s="42"/>
      <c r="QYV381" s="42"/>
      <c r="QYW381" s="42"/>
      <c r="QYX381" s="42"/>
      <c r="QYY381" s="42"/>
      <c r="QYZ381" s="42"/>
      <c r="QZA381" s="42"/>
      <c r="QZB381" s="42"/>
      <c r="QZC381" s="42"/>
      <c r="QZD381" s="42"/>
      <c r="QZE381" s="42"/>
      <c r="QZF381" s="42"/>
      <c r="QZG381" s="42"/>
      <c r="QZH381" s="42"/>
      <c r="QZI381" s="42"/>
      <c r="QZJ381" s="42"/>
      <c r="QZK381" s="42"/>
      <c r="QZL381" s="42"/>
      <c r="QZM381" s="42"/>
      <c r="QZN381" s="42"/>
      <c r="QZO381" s="42"/>
      <c r="QZP381" s="42"/>
      <c r="QZQ381" s="42"/>
      <c r="QZR381" s="42"/>
      <c r="QZS381" s="42"/>
      <c r="QZT381" s="42"/>
      <c r="QZU381" s="42"/>
      <c r="QZV381" s="42"/>
      <c r="QZW381" s="42"/>
      <c r="QZX381" s="42"/>
      <c r="QZY381" s="42"/>
      <c r="QZZ381" s="42"/>
      <c r="RAA381" s="42"/>
      <c r="RAB381" s="42"/>
      <c r="RAC381" s="42"/>
      <c r="RAD381" s="42"/>
      <c r="RAE381" s="42"/>
      <c r="RAF381" s="42"/>
      <c r="RAG381" s="42"/>
      <c r="RAH381" s="42"/>
      <c r="RAI381" s="42"/>
      <c r="RAJ381" s="42"/>
      <c r="RAK381" s="42"/>
      <c r="RAL381" s="42"/>
      <c r="RAM381" s="42"/>
      <c r="RAN381" s="42"/>
      <c r="RAO381" s="42"/>
      <c r="RAP381" s="42"/>
      <c r="RAQ381" s="42"/>
      <c r="RAR381" s="42"/>
      <c r="RAS381" s="42"/>
      <c r="RAT381" s="42"/>
      <c r="RAU381" s="42"/>
      <c r="RAV381" s="42"/>
      <c r="RAW381" s="42"/>
      <c r="RAX381" s="42"/>
      <c r="RAY381" s="42"/>
      <c r="RAZ381" s="42"/>
      <c r="RBA381" s="42"/>
      <c r="RBB381" s="42"/>
      <c r="RBC381" s="42"/>
      <c r="RBD381" s="42"/>
      <c r="RBE381" s="42"/>
      <c r="RBF381" s="42"/>
      <c r="RBG381" s="42"/>
      <c r="RBH381" s="42"/>
      <c r="RBI381" s="42"/>
      <c r="RBJ381" s="42"/>
      <c r="RBK381" s="42"/>
      <c r="RBL381" s="42"/>
      <c r="RBM381" s="42"/>
      <c r="RBN381" s="42"/>
      <c r="RBO381" s="42"/>
      <c r="RBP381" s="42"/>
      <c r="RBQ381" s="42"/>
      <c r="RBR381" s="42"/>
      <c r="RBS381" s="42"/>
      <c r="RBT381" s="42"/>
      <c r="RBU381" s="42"/>
      <c r="RBV381" s="42"/>
      <c r="RBW381" s="42"/>
      <c r="RBX381" s="42"/>
      <c r="RBY381" s="42"/>
      <c r="RBZ381" s="42"/>
      <c r="RCA381" s="42"/>
      <c r="RCB381" s="42"/>
      <c r="RCC381" s="42"/>
      <c r="RCD381" s="42"/>
      <c r="RCE381" s="42"/>
      <c r="RCF381" s="42"/>
      <c r="RCG381" s="42"/>
      <c r="RCH381" s="42"/>
      <c r="RCI381" s="42"/>
      <c r="RCJ381" s="42"/>
      <c r="RCK381" s="42"/>
      <c r="RCL381" s="42"/>
      <c r="RCM381" s="42"/>
      <c r="RCN381" s="42"/>
      <c r="RCO381" s="42"/>
      <c r="RCP381" s="42"/>
      <c r="RCQ381" s="42"/>
      <c r="RCR381" s="42"/>
      <c r="RCS381" s="42"/>
      <c r="RCT381" s="42"/>
      <c r="RCU381" s="42"/>
      <c r="RCV381" s="42"/>
      <c r="RCW381" s="42"/>
      <c r="RCX381" s="42"/>
      <c r="RCY381" s="42"/>
      <c r="RCZ381" s="42"/>
      <c r="RDA381" s="42"/>
      <c r="RDB381" s="42"/>
      <c r="RDC381" s="42"/>
      <c r="RDD381" s="42"/>
      <c r="RDE381" s="42"/>
      <c r="RDF381" s="42"/>
      <c r="RDG381" s="42"/>
      <c r="RDH381" s="42"/>
      <c r="RDI381" s="42"/>
      <c r="RDJ381" s="42"/>
      <c r="RDK381" s="42"/>
      <c r="RDL381" s="42"/>
      <c r="RDM381" s="42"/>
      <c r="RDN381" s="42"/>
      <c r="RDO381" s="42"/>
      <c r="RDP381" s="42"/>
      <c r="RDQ381" s="42"/>
      <c r="RDR381" s="42"/>
      <c r="RDS381" s="42"/>
      <c r="RDT381" s="42"/>
      <c r="RDU381" s="42"/>
      <c r="RDV381" s="42"/>
      <c r="RDW381" s="42"/>
      <c r="RDX381" s="42"/>
      <c r="RDY381" s="42"/>
      <c r="RDZ381" s="42"/>
      <c r="REA381" s="42"/>
      <c r="REB381" s="42"/>
      <c r="REC381" s="42"/>
      <c r="RED381" s="42"/>
      <c r="REE381" s="42"/>
      <c r="REF381" s="42"/>
      <c r="REG381" s="42"/>
      <c r="REH381" s="42"/>
      <c r="REI381" s="42"/>
      <c r="REJ381" s="42"/>
      <c r="REK381" s="42"/>
      <c r="REL381" s="42"/>
      <c r="REM381" s="42"/>
      <c r="REN381" s="42"/>
      <c r="REO381" s="42"/>
      <c r="REP381" s="42"/>
      <c r="REQ381" s="42"/>
      <c r="RER381" s="42"/>
      <c r="RES381" s="42"/>
      <c r="RET381" s="42"/>
      <c r="REU381" s="42"/>
      <c r="REV381" s="42"/>
      <c r="REW381" s="42"/>
      <c r="REX381" s="42"/>
      <c r="REY381" s="42"/>
      <c r="REZ381" s="42"/>
      <c r="RFA381" s="42"/>
      <c r="RFB381" s="42"/>
      <c r="RFC381" s="42"/>
      <c r="RFD381" s="42"/>
      <c r="RFE381" s="42"/>
      <c r="RFF381" s="42"/>
      <c r="RFG381" s="42"/>
      <c r="RFH381" s="42"/>
      <c r="RFI381" s="42"/>
      <c r="RFJ381" s="42"/>
      <c r="RFK381" s="42"/>
      <c r="RFL381" s="42"/>
      <c r="RFM381" s="42"/>
      <c r="RFN381" s="42"/>
      <c r="RFO381" s="42"/>
      <c r="RFP381" s="42"/>
      <c r="RFQ381" s="42"/>
      <c r="RFR381" s="42"/>
      <c r="RFS381" s="42"/>
      <c r="RFT381" s="42"/>
      <c r="RFU381" s="42"/>
      <c r="RFV381" s="42"/>
      <c r="RFW381" s="42"/>
      <c r="RFX381" s="42"/>
      <c r="RFY381" s="42"/>
      <c r="RFZ381" s="42"/>
      <c r="RGA381" s="42"/>
      <c r="RGB381" s="42"/>
      <c r="RGC381" s="42"/>
      <c r="RGD381" s="42"/>
      <c r="RGE381" s="42"/>
      <c r="RGF381" s="42"/>
      <c r="RGG381" s="42"/>
      <c r="RGH381" s="42"/>
      <c r="RGI381" s="42"/>
      <c r="RGJ381" s="42"/>
      <c r="RGK381" s="42"/>
      <c r="RGL381" s="42"/>
      <c r="RGM381" s="42"/>
      <c r="RGN381" s="42"/>
      <c r="RGO381" s="42"/>
      <c r="RGP381" s="42"/>
      <c r="RGQ381" s="42"/>
      <c r="RGR381" s="42"/>
      <c r="RGS381" s="42"/>
      <c r="RGT381" s="42"/>
      <c r="RGU381" s="42"/>
      <c r="RGV381" s="42"/>
      <c r="RGW381" s="42"/>
      <c r="RGX381" s="42"/>
      <c r="RGY381" s="42"/>
      <c r="RGZ381" s="42"/>
      <c r="RHA381" s="42"/>
      <c r="RHB381" s="42"/>
      <c r="RHC381" s="42"/>
      <c r="RHD381" s="42"/>
      <c r="RHE381" s="42"/>
      <c r="RHF381" s="42"/>
      <c r="RHG381" s="42"/>
      <c r="RHH381" s="42"/>
      <c r="RHI381" s="42"/>
      <c r="RHJ381" s="42"/>
      <c r="RHK381" s="42"/>
      <c r="RHL381" s="42"/>
      <c r="RHM381" s="42"/>
      <c r="RHN381" s="42"/>
      <c r="RHO381" s="42"/>
      <c r="RHP381" s="42"/>
      <c r="RHQ381" s="42"/>
      <c r="RHR381" s="42"/>
      <c r="RHS381" s="42"/>
      <c r="RHT381" s="42"/>
      <c r="RHU381" s="42"/>
      <c r="RHV381" s="42"/>
      <c r="RHW381" s="42"/>
      <c r="RHX381" s="42"/>
      <c r="RHY381" s="42"/>
      <c r="RHZ381" s="42"/>
      <c r="RIA381" s="42"/>
      <c r="RIB381" s="42"/>
      <c r="RIC381" s="42"/>
      <c r="RID381" s="42"/>
      <c r="RIE381" s="42"/>
      <c r="RIF381" s="42"/>
      <c r="RIG381" s="42"/>
      <c r="RIH381" s="42"/>
      <c r="RII381" s="42"/>
      <c r="RIJ381" s="42"/>
      <c r="RIK381" s="42"/>
      <c r="RIL381" s="42"/>
      <c r="RIM381" s="42"/>
      <c r="RIN381" s="42"/>
      <c r="RIO381" s="42"/>
      <c r="RIP381" s="42"/>
      <c r="RIQ381" s="42"/>
      <c r="RIR381" s="42"/>
      <c r="RIS381" s="42"/>
      <c r="RIT381" s="42"/>
      <c r="RIU381" s="42"/>
      <c r="RIV381" s="42"/>
      <c r="RIW381" s="42"/>
      <c r="RIX381" s="42"/>
      <c r="RIY381" s="42"/>
      <c r="RIZ381" s="42"/>
      <c r="RJA381" s="42"/>
      <c r="RJB381" s="42"/>
      <c r="RJC381" s="42"/>
      <c r="RJD381" s="42"/>
      <c r="RJE381" s="42"/>
      <c r="RJF381" s="42"/>
      <c r="RJG381" s="42"/>
      <c r="RJH381" s="42"/>
      <c r="RJI381" s="42"/>
      <c r="RJJ381" s="42"/>
      <c r="RJK381" s="42"/>
      <c r="RJL381" s="42"/>
      <c r="RJM381" s="42"/>
      <c r="RJN381" s="42"/>
      <c r="RJO381" s="42"/>
      <c r="RJP381" s="42"/>
      <c r="RJQ381" s="42"/>
      <c r="RJR381" s="42"/>
      <c r="RJS381" s="42"/>
      <c r="RJT381" s="42"/>
      <c r="RJU381" s="42"/>
      <c r="RJV381" s="42"/>
      <c r="RJW381" s="42"/>
      <c r="RJX381" s="42"/>
      <c r="RJY381" s="42"/>
      <c r="RJZ381" s="42"/>
      <c r="RKA381" s="42"/>
      <c r="RKB381" s="42"/>
      <c r="RKC381" s="42"/>
      <c r="RKD381" s="42"/>
      <c r="RKE381" s="42"/>
      <c r="RKF381" s="42"/>
      <c r="RKG381" s="42"/>
      <c r="RKH381" s="42"/>
      <c r="RKI381" s="42"/>
      <c r="RKJ381" s="42"/>
      <c r="RKK381" s="42"/>
      <c r="RKL381" s="42"/>
      <c r="RKM381" s="42"/>
      <c r="RKN381" s="42"/>
      <c r="RKO381" s="42"/>
      <c r="RKP381" s="42"/>
      <c r="RKQ381" s="42"/>
      <c r="RKR381" s="42"/>
      <c r="RKS381" s="42"/>
      <c r="RKT381" s="42"/>
      <c r="RKU381" s="42"/>
      <c r="RKV381" s="42"/>
      <c r="RKW381" s="42"/>
      <c r="RKX381" s="42"/>
      <c r="RKY381" s="42"/>
      <c r="RKZ381" s="42"/>
      <c r="RLA381" s="42"/>
      <c r="RLB381" s="42"/>
      <c r="RLC381" s="42"/>
      <c r="RLD381" s="42"/>
      <c r="RLE381" s="42"/>
      <c r="RLF381" s="42"/>
      <c r="RLG381" s="42"/>
      <c r="RLH381" s="42"/>
      <c r="RLI381" s="42"/>
      <c r="RLJ381" s="42"/>
      <c r="RLK381" s="42"/>
      <c r="RLL381" s="42"/>
      <c r="RLM381" s="42"/>
      <c r="RLN381" s="42"/>
      <c r="RLO381" s="42"/>
      <c r="RLP381" s="42"/>
      <c r="RLQ381" s="42"/>
      <c r="RLR381" s="42"/>
      <c r="RLS381" s="42"/>
      <c r="RLT381" s="42"/>
      <c r="RLU381" s="42"/>
      <c r="RLV381" s="42"/>
      <c r="RLW381" s="42"/>
      <c r="RLX381" s="42"/>
      <c r="RLY381" s="42"/>
      <c r="RLZ381" s="42"/>
      <c r="RMA381" s="42"/>
      <c r="RMB381" s="42"/>
      <c r="RMC381" s="42"/>
      <c r="RMD381" s="42"/>
      <c r="RME381" s="42"/>
      <c r="RMF381" s="42"/>
      <c r="RMG381" s="42"/>
      <c r="RMH381" s="42"/>
      <c r="RMI381" s="42"/>
      <c r="RMJ381" s="42"/>
      <c r="RMK381" s="42"/>
      <c r="RML381" s="42"/>
      <c r="RMM381" s="42"/>
      <c r="RMN381" s="42"/>
      <c r="RMO381" s="42"/>
      <c r="RMP381" s="42"/>
      <c r="RMQ381" s="42"/>
      <c r="RMR381" s="42"/>
      <c r="RMS381" s="42"/>
      <c r="RMT381" s="42"/>
      <c r="RMU381" s="42"/>
      <c r="RMV381" s="42"/>
      <c r="RMW381" s="42"/>
      <c r="RMX381" s="42"/>
      <c r="RMY381" s="42"/>
      <c r="RMZ381" s="42"/>
      <c r="RNA381" s="42"/>
      <c r="RNB381" s="42"/>
      <c r="RNC381" s="42"/>
      <c r="RND381" s="42"/>
      <c r="RNE381" s="42"/>
      <c r="RNF381" s="42"/>
      <c r="RNG381" s="42"/>
      <c r="RNH381" s="42"/>
      <c r="RNI381" s="42"/>
      <c r="RNJ381" s="42"/>
      <c r="RNK381" s="42"/>
      <c r="RNL381" s="42"/>
      <c r="RNM381" s="42"/>
      <c r="RNN381" s="42"/>
      <c r="RNO381" s="42"/>
      <c r="RNP381" s="42"/>
      <c r="RNQ381" s="42"/>
      <c r="RNR381" s="42"/>
      <c r="RNS381" s="42"/>
      <c r="RNT381" s="42"/>
      <c r="RNU381" s="42"/>
      <c r="RNV381" s="42"/>
      <c r="RNW381" s="42"/>
      <c r="RNX381" s="42"/>
      <c r="RNY381" s="42"/>
      <c r="RNZ381" s="42"/>
      <c r="ROA381" s="42"/>
      <c r="ROB381" s="42"/>
      <c r="ROC381" s="42"/>
      <c r="ROD381" s="42"/>
      <c r="ROE381" s="42"/>
      <c r="ROF381" s="42"/>
      <c r="ROG381" s="42"/>
      <c r="ROH381" s="42"/>
      <c r="ROI381" s="42"/>
      <c r="ROJ381" s="42"/>
      <c r="ROK381" s="42"/>
      <c r="ROL381" s="42"/>
      <c r="ROM381" s="42"/>
      <c r="RON381" s="42"/>
      <c r="ROO381" s="42"/>
      <c r="ROP381" s="42"/>
      <c r="ROQ381" s="42"/>
      <c r="ROR381" s="42"/>
      <c r="ROS381" s="42"/>
      <c r="ROT381" s="42"/>
      <c r="ROU381" s="42"/>
      <c r="ROV381" s="42"/>
      <c r="ROW381" s="42"/>
      <c r="ROX381" s="42"/>
      <c r="ROY381" s="42"/>
      <c r="ROZ381" s="42"/>
      <c r="RPA381" s="42"/>
      <c r="RPB381" s="42"/>
      <c r="RPC381" s="42"/>
      <c r="RPD381" s="42"/>
      <c r="RPE381" s="42"/>
      <c r="RPF381" s="42"/>
      <c r="RPG381" s="42"/>
      <c r="RPH381" s="42"/>
      <c r="RPI381" s="42"/>
      <c r="RPJ381" s="42"/>
      <c r="RPK381" s="42"/>
      <c r="RPL381" s="42"/>
      <c r="RPM381" s="42"/>
      <c r="RPN381" s="42"/>
      <c r="RPO381" s="42"/>
      <c r="RPP381" s="42"/>
      <c r="RPQ381" s="42"/>
      <c r="RPR381" s="42"/>
      <c r="RPS381" s="42"/>
      <c r="RPT381" s="42"/>
      <c r="RPU381" s="42"/>
      <c r="RPV381" s="42"/>
      <c r="RPW381" s="42"/>
      <c r="RPX381" s="42"/>
      <c r="RPY381" s="42"/>
      <c r="RPZ381" s="42"/>
      <c r="RQA381" s="42"/>
      <c r="RQB381" s="42"/>
      <c r="RQC381" s="42"/>
      <c r="RQD381" s="42"/>
      <c r="RQE381" s="42"/>
      <c r="RQF381" s="42"/>
      <c r="RQG381" s="42"/>
      <c r="RQH381" s="42"/>
      <c r="RQI381" s="42"/>
      <c r="RQJ381" s="42"/>
      <c r="RQK381" s="42"/>
      <c r="RQL381" s="42"/>
      <c r="RQM381" s="42"/>
      <c r="RQN381" s="42"/>
      <c r="RQO381" s="42"/>
      <c r="RQP381" s="42"/>
      <c r="RQQ381" s="42"/>
      <c r="RQR381" s="42"/>
      <c r="RQS381" s="42"/>
      <c r="RQT381" s="42"/>
      <c r="RQU381" s="42"/>
      <c r="RQV381" s="42"/>
      <c r="RQW381" s="42"/>
      <c r="RQX381" s="42"/>
      <c r="RQY381" s="42"/>
      <c r="RQZ381" s="42"/>
      <c r="RRA381" s="42"/>
      <c r="RRB381" s="42"/>
      <c r="RRC381" s="42"/>
      <c r="RRD381" s="42"/>
      <c r="RRE381" s="42"/>
      <c r="RRF381" s="42"/>
      <c r="RRG381" s="42"/>
      <c r="RRH381" s="42"/>
      <c r="RRI381" s="42"/>
      <c r="RRJ381" s="42"/>
      <c r="RRK381" s="42"/>
      <c r="RRL381" s="42"/>
      <c r="RRM381" s="42"/>
      <c r="RRN381" s="42"/>
      <c r="RRO381" s="42"/>
      <c r="RRP381" s="42"/>
      <c r="RRQ381" s="42"/>
      <c r="RRR381" s="42"/>
      <c r="RRS381" s="42"/>
      <c r="RRT381" s="42"/>
      <c r="RRU381" s="42"/>
      <c r="RRV381" s="42"/>
      <c r="RRW381" s="42"/>
      <c r="RRX381" s="42"/>
      <c r="RRY381" s="42"/>
      <c r="RRZ381" s="42"/>
      <c r="RSA381" s="42"/>
      <c r="RSB381" s="42"/>
      <c r="RSC381" s="42"/>
      <c r="RSD381" s="42"/>
      <c r="RSE381" s="42"/>
      <c r="RSF381" s="42"/>
      <c r="RSG381" s="42"/>
      <c r="RSH381" s="42"/>
      <c r="RSI381" s="42"/>
      <c r="RSJ381" s="42"/>
      <c r="RSK381" s="42"/>
      <c r="RSL381" s="42"/>
      <c r="RSM381" s="42"/>
      <c r="RSN381" s="42"/>
      <c r="RSO381" s="42"/>
      <c r="RSP381" s="42"/>
      <c r="RSQ381" s="42"/>
      <c r="RSR381" s="42"/>
      <c r="RSS381" s="42"/>
      <c r="RST381" s="42"/>
      <c r="RSU381" s="42"/>
      <c r="RSV381" s="42"/>
      <c r="RSW381" s="42"/>
      <c r="RSX381" s="42"/>
      <c r="RSY381" s="42"/>
      <c r="RSZ381" s="42"/>
      <c r="RTA381" s="42"/>
      <c r="RTB381" s="42"/>
      <c r="RTC381" s="42"/>
      <c r="RTD381" s="42"/>
      <c r="RTE381" s="42"/>
      <c r="RTF381" s="42"/>
      <c r="RTG381" s="42"/>
      <c r="RTH381" s="42"/>
      <c r="RTI381" s="42"/>
      <c r="RTJ381" s="42"/>
      <c r="RTK381" s="42"/>
      <c r="RTL381" s="42"/>
      <c r="RTM381" s="42"/>
      <c r="RTN381" s="42"/>
      <c r="RTO381" s="42"/>
      <c r="RTP381" s="42"/>
      <c r="RTQ381" s="42"/>
      <c r="RTR381" s="42"/>
      <c r="RTS381" s="42"/>
      <c r="RTT381" s="42"/>
      <c r="RTU381" s="42"/>
      <c r="RTV381" s="42"/>
      <c r="RTW381" s="42"/>
      <c r="RTX381" s="42"/>
      <c r="RTY381" s="42"/>
      <c r="RTZ381" s="42"/>
      <c r="RUA381" s="42"/>
      <c r="RUB381" s="42"/>
      <c r="RUC381" s="42"/>
      <c r="RUD381" s="42"/>
      <c r="RUE381" s="42"/>
      <c r="RUF381" s="42"/>
      <c r="RUG381" s="42"/>
      <c r="RUH381" s="42"/>
      <c r="RUI381" s="42"/>
      <c r="RUJ381" s="42"/>
      <c r="RUK381" s="42"/>
      <c r="RUL381" s="42"/>
      <c r="RUM381" s="42"/>
      <c r="RUN381" s="42"/>
      <c r="RUO381" s="42"/>
      <c r="RUP381" s="42"/>
      <c r="RUQ381" s="42"/>
      <c r="RUR381" s="42"/>
      <c r="RUS381" s="42"/>
      <c r="RUT381" s="42"/>
      <c r="RUU381" s="42"/>
      <c r="RUV381" s="42"/>
      <c r="RUW381" s="42"/>
      <c r="RUX381" s="42"/>
      <c r="RUY381" s="42"/>
      <c r="RUZ381" s="42"/>
      <c r="RVA381" s="42"/>
      <c r="RVB381" s="42"/>
      <c r="RVC381" s="42"/>
      <c r="RVD381" s="42"/>
      <c r="RVE381" s="42"/>
      <c r="RVF381" s="42"/>
      <c r="RVG381" s="42"/>
      <c r="RVH381" s="42"/>
      <c r="RVI381" s="42"/>
      <c r="RVJ381" s="42"/>
      <c r="RVK381" s="42"/>
      <c r="RVL381" s="42"/>
      <c r="RVM381" s="42"/>
      <c r="RVN381" s="42"/>
      <c r="RVO381" s="42"/>
      <c r="RVP381" s="42"/>
      <c r="RVQ381" s="42"/>
      <c r="RVR381" s="42"/>
      <c r="RVS381" s="42"/>
      <c r="RVT381" s="42"/>
      <c r="RVU381" s="42"/>
      <c r="RVV381" s="42"/>
      <c r="RVW381" s="42"/>
      <c r="RVX381" s="42"/>
      <c r="RVY381" s="42"/>
      <c r="RVZ381" s="42"/>
      <c r="RWA381" s="42"/>
      <c r="RWB381" s="42"/>
      <c r="RWC381" s="42"/>
      <c r="RWD381" s="42"/>
      <c r="RWE381" s="42"/>
      <c r="RWF381" s="42"/>
      <c r="RWG381" s="42"/>
      <c r="RWH381" s="42"/>
      <c r="RWI381" s="42"/>
      <c r="RWJ381" s="42"/>
      <c r="RWK381" s="42"/>
      <c r="RWL381" s="42"/>
      <c r="RWM381" s="42"/>
      <c r="RWN381" s="42"/>
      <c r="RWO381" s="42"/>
      <c r="RWP381" s="42"/>
      <c r="RWQ381" s="42"/>
      <c r="RWR381" s="42"/>
      <c r="RWS381" s="42"/>
      <c r="RWT381" s="42"/>
      <c r="RWU381" s="42"/>
      <c r="RWV381" s="42"/>
      <c r="RWW381" s="42"/>
      <c r="RWX381" s="42"/>
      <c r="RWY381" s="42"/>
      <c r="RWZ381" s="42"/>
      <c r="RXA381" s="42"/>
      <c r="RXB381" s="42"/>
      <c r="RXC381" s="42"/>
      <c r="RXD381" s="42"/>
      <c r="RXE381" s="42"/>
      <c r="RXF381" s="42"/>
      <c r="RXG381" s="42"/>
      <c r="RXH381" s="42"/>
      <c r="RXI381" s="42"/>
      <c r="RXJ381" s="42"/>
      <c r="RXK381" s="42"/>
      <c r="RXL381" s="42"/>
      <c r="RXM381" s="42"/>
      <c r="RXN381" s="42"/>
      <c r="RXO381" s="42"/>
      <c r="RXP381" s="42"/>
      <c r="RXQ381" s="42"/>
      <c r="RXR381" s="42"/>
      <c r="RXS381" s="42"/>
      <c r="RXT381" s="42"/>
      <c r="RXU381" s="42"/>
      <c r="RXV381" s="42"/>
      <c r="RXW381" s="42"/>
      <c r="RXX381" s="42"/>
      <c r="RXY381" s="42"/>
      <c r="RXZ381" s="42"/>
      <c r="RYA381" s="42"/>
      <c r="RYB381" s="42"/>
      <c r="RYC381" s="42"/>
      <c r="RYD381" s="42"/>
      <c r="RYE381" s="42"/>
      <c r="RYF381" s="42"/>
      <c r="RYG381" s="42"/>
      <c r="RYH381" s="42"/>
      <c r="RYI381" s="42"/>
      <c r="RYJ381" s="42"/>
      <c r="RYK381" s="42"/>
      <c r="RYL381" s="42"/>
      <c r="RYM381" s="42"/>
      <c r="RYN381" s="42"/>
      <c r="RYO381" s="42"/>
      <c r="RYP381" s="42"/>
      <c r="RYQ381" s="42"/>
      <c r="RYR381" s="42"/>
      <c r="RYS381" s="42"/>
      <c r="RYT381" s="42"/>
      <c r="RYU381" s="42"/>
      <c r="RYV381" s="42"/>
      <c r="RYW381" s="42"/>
      <c r="RYX381" s="42"/>
      <c r="RYY381" s="42"/>
      <c r="RYZ381" s="42"/>
      <c r="RZA381" s="42"/>
      <c r="RZB381" s="42"/>
      <c r="RZC381" s="42"/>
      <c r="RZD381" s="42"/>
      <c r="RZE381" s="42"/>
      <c r="RZF381" s="42"/>
      <c r="RZG381" s="42"/>
      <c r="RZH381" s="42"/>
      <c r="RZI381" s="42"/>
      <c r="RZJ381" s="42"/>
      <c r="RZK381" s="42"/>
      <c r="RZL381" s="42"/>
      <c r="RZM381" s="42"/>
      <c r="RZN381" s="42"/>
      <c r="RZO381" s="42"/>
      <c r="RZP381" s="42"/>
      <c r="RZQ381" s="42"/>
      <c r="RZR381" s="42"/>
      <c r="RZS381" s="42"/>
      <c r="RZT381" s="42"/>
      <c r="RZU381" s="42"/>
      <c r="RZV381" s="42"/>
      <c r="RZW381" s="42"/>
      <c r="RZX381" s="42"/>
      <c r="RZY381" s="42"/>
      <c r="RZZ381" s="42"/>
      <c r="SAA381" s="42"/>
      <c r="SAB381" s="42"/>
      <c r="SAC381" s="42"/>
      <c r="SAD381" s="42"/>
      <c r="SAE381" s="42"/>
      <c r="SAF381" s="42"/>
      <c r="SAG381" s="42"/>
      <c r="SAH381" s="42"/>
      <c r="SAI381" s="42"/>
      <c r="SAJ381" s="42"/>
      <c r="SAK381" s="42"/>
      <c r="SAL381" s="42"/>
      <c r="SAM381" s="42"/>
      <c r="SAN381" s="42"/>
      <c r="SAO381" s="42"/>
      <c r="SAP381" s="42"/>
      <c r="SAQ381" s="42"/>
      <c r="SAR381" s="42"/>
      <c r="SAS381" s="42"/>
      <c r="SAT381" s="42"/>
      <c r="SAU381" s="42"/>
      <c r="SAV381" s="42"/>
      <c r="SAW381" s="42"/>
      <c r="SAX381" s="42"/>
      <c r="SAY381" s="42"/>
      <c r="SAZ381" s="42"/>
      <c r="SBA381" s="42"/>
      <c r="SBB381" s="42"/>
      <c r="SBC381" s="42"/>
      <c r="SBD381" s="42"/>
      <c r="SBE381" s="42"/>
      <c r="SBF381" s="42"/>
      <c r="SBG381" s="42"/>
      <c r="SBH381" s="42"/>
      <c r="SBI381" s="42"/>
      <c r="SBJ381" s="42"/>
      <c r="SBK381" s="42"/>
      <c r="SBL381" s="42"/>
      <c r="SBM381" s="42"/>
      <c r="SBN381" s="42"/>
      <c r="SBO381" s="42"/>
      <c r="SBP381" s="42"/>
      <c r="SBQ381" s="42"/>
      <c r="SBR381" s="42"/>
      <c r="SBS381" s="42"/>
      <c r="SBT381" s="42"/>
      <c r="SBU381" s="42"/>
      <c r="SBV381" s="42"/>
      <c r="SBW381" s="42"/>
      <c r="SBX381" s="42"/>
      <c r="SBY381" s="42"/>
      <c r="SBZ381" s="42"/>
      <c r="SCA381" s="42"/>
      <c r="SCB381" s="42"/>
      <c r="SCC381" s="42"/>
      <c r="SCD381" s="42"/>
      <c r="SCE381" s="42"/>
      <c r="SCF381" s="42"/>
      <c r="SCG381" s="42"/>
      <c r="SCH381" s="42"/>
      <c r="SCI381" s="42"/>
      <c r="SCJ381" s="42"/>
      <c r="SCK381" s="42"/>
      <c r="SCL381" s="42"/>
      <c r="SCM381" s="42"/>
      <c r="SCN381" s="42"/>
      <c r="SCO381" s="42"/>
      <c r="SCP381" s="42"/>
      <c r="SCQ381" s="42"/>
      <c r="SCR381" s="42"/>
      <c r="SCS381" s="42"/>
      <c r="SCT381" s="42"/>
      <c r="SCU381" s="42"/>
      <c r="SCV381" s="42"/>
      <c r="SCW381" s="42"/>
      <c r="SCX381" s="42"/>
      <c r="SCY381" s="42"/>
      <c r="SCZ381" s="42"/>
      <c r="SDA381" s="42"/>
      <c r="SDB381" s="42"/>
      <c r="SDC381" s="42"/>
      <c r="SDD381" s="42"/>
      <c r="SDE381" s="42"/>
      <c r="SDF381" s="42"/>
      <c r="SDG381" s="42"/>
      <c r="SDH381" s="42"/>
      <c r="SDI381" s="42"/>
      <c r="SDJ381" s="42"/>
      <c r="SDK381" s="42"/>
      <c r="SDL381" s="42"/>
      <c r="SDM381" s="42"/>
      <c r="SDN381" s="42"/>
      <c r="SDO381" s="42"/>
      <c r="SDP381" s="42"/>
      <c r="SDQ381" s="42"/>
      <c r="SDR381" s="42"/>
      <c r="SDS381" s="42"/>
      <c r="SDT381" s="42"/>
      <c r="SDU381" s="42"/>
      <c r="SDV381" s="42"/>
      <c r="SDW381" s="42"/>
      <c r="SDX381" s="42"/>
      <c r="SDY381" s="42"/>
      <c r="SDZ381" s="42"/>
      <c r="SEA381" s="42"/>
      <c r="SEB381" s="42"/>
      <c r="SEC381" s="42"/>
      <c r="SED381" s="42"/>
      <c r="SEE381" s="42"/>
      <c r="SEF381" s="42"/>
      <c r="SEG381" s="42"/>
      <c r="SEH381" s="42"/>
      <c r="SEI381" s="42"/>
      <c r="SEJ381" s="42"/>
      <c r="SEK381" s="42"/>
      <c r="SEL381" s="42"/>
      <c r="SEM381" s="42"/>
      <c r="SEN381" s="42"/>
      <c r="SEO381" s="42"/>
      <c r="SEP381" s="42"/>
      <c r="SEQ381" s="42"/>
      <c r="SER381" s="42"/>
      <c r="SES381" s="42"/>
      <c r="SET381" s="42"/>
      <c r="SEU381" s="42"/>
      <c r="SEV381" s="42"/>
      <c r="SEW381" s="42"/>
      <c r="SEX381" s="42"/>
      <c r="SEY381" s="42"/>
      <c r="SEZ381" s="42"/>
      <c r="SFA381" s="42"/>
      <c r="SFB381" s="42"/>
      <c r="SFC381" s="42"/>
      <c r="SFD381" s="42"/>
      <c r="SFE381" s="42"/>
      <c r="SFF381" s="42"/>
      <c r="SFG381" s="42"/>
      <c r="SFH381" s="42"/>
      <c r="SFI381" s="42"/>
      <c r="SFJ381" s="42"/>
      <c r="SFK381" s="42"/>
      <c r="SFL381" s="42"/>
      <c r="SFM381" s="42"/>
      <c r="SFN381" s="42"/>
      <c r="SFO381" s="42"/>
      <c r="SFP381" s="42"/>
      <c r="SFQ381" s="42"/>
      <c r="SFR381" s="42"/>
      <c r="SFS381" s="42"/>
      <c r="SFT381" s="42"/>
      <c r="SFU381" s="42"/>
      <c r="SFV381" s="42"/>
      <c r="SFW381" s="42"/>
      <c r="SFX381" s="42"/>
      <c r="SFY381" s="42"/>
      <c r="SFZ381" s="42"/>
      <c r="SGA381" s="42"/>
      <c r="SGB381" s="42"/>
      <c r="SGC381" s="42"/>
      <c r="SGD381" s="42"/>
      <c r="SGE381" s="42"/>
      <c r="SGF381" s="42"/>
      <c r="SGG381" s="42"/>
      <c r="SGH381" s="42"/>
      <c r="SGI381" s="42"/>
      <c r="SGJ381" s="42"/>
      <c r="SGK381" s="42"/>
      <c r="SGL381" s="42"/>
      <c r="SGM381" s="42"/>
      <c r="SGN381" s="42"/>
      <c r="SGO381" s="42"/>
      <c r="SGP381" s="42"/>
      <c r="SGQ381" s="42"/>
      <c r="SGR381" s="42"/>
      <c r="SGS381" s="42"/>
      <c r="SGT381" s="42"/>
      <c r="SGU381" s="42"/>
      <c r="SGV381" s="42"/>
      <c r="SGW381" s="42"/>
      <c r="SGX381" s="42"/>
      <c r="SGY381" s="42"/>
      <c r="SGZ381" s="42"/>
      <c r="SHA381" s="42"/>
      <c r="SHB381" s="42"/>
      <c r="SHC381" s="42"/>
      <c r="SHD381" s="42"/>
      <c r="SHE381" s="42"/>
      <c r="SHF381" s="42"/>
      <c r="SHG381" s="42"/>
      <c r="SHH381" s="42"/>
      <c r="SHI381" s="42"/>
      <c r="SHJ381" s="42"/>
      <c r="SHK381" s="42"/>
      <c r="SHL381" s="42"/>
      <c r="SHM381" s="42"/>
      <c r="SHN381" s="42"/>
      <c r="SHO381" s="42"/>
      <c r="SHP381" s="42"/>
      <c r="SHQ381" s="42"/>
      <c r="SHR381" s="42"/>
      <c r="SHS381" s="42"/>
      <c r="SHT381" s="42"/>
      <c r="SHU381" s="42"/>
      <c r="SHV381" s="42"/>
      <c r="SHW381" s="42"/>
      <c r="SHX381" s="42"/>
      <c r="SHY381" s="42"/>
      <c r="SHZ381" s="42"/>
      <c r="SIA381" s="42"/>
      <c r="SIB381" s="42"/>
      <c r="SIC381" s="42"/>
      <c r="SID381" s="42"/>
      <c r="SIE381" s="42"/>
      <c r="SIF381" s="42"/>
      <c r="SIG381" s="42"/>
      <c r="SIH381" s="42"/>
      <c r="SII381" s="42"/>
      <c r="SIJ381" s="42"/>
      <c r="SIK381" s="42"/>
      <c r="SIL381" s="42"/>
      <c r="SIM381" s="42"/>
      <c r="SIN381" s="42"/>
      <c r="SIO381" s="42"/>
      <c r="SIP381" s="42"/>
      <c r="SIQ381" s="42"/>
      <c r="SIR381" s="42"/>
      <c r="SIS381" s="42"/>
      <c r="SIT381" s="42"/>
      <c r="SIU381" s="42"/>
      <c r="SIV381" s="42"/>
      <c r="SIW381" s="42"/>
      <c r="SIX381" s="42"/>
      <c r="SIY381" s="42"/>
      <c r="SIZ381" s="42"/>
      <c r="SJA381" s="42"/>
      <c r="SJB381" s="42"/>
      <c r="SJC381" s="42"/>
      <c r="SJD381" s="42"/>
      <c r="SJE381" s="42"/>
      <c r="SJF381" s="42"/>
      <c r="SJG381" s="42"/>
      <c r="SJH381" s="42"/>
      <c r="SJI381" s="42"/>
      <c r="SJJ381" s="42"/>
      <c r="SJK381" s="42"/>
      <c r="SJL381" s="42"/>
      <c r="SJM381" s="42"/>
      <c r="SJN381" s="42"/>
      <c r="SJO381" s="42"/>
      <c r="SJP381" s="42"/>
      <c r="SJQ381" s="42"/>
      <c r="SJR381" s="42"/>
      <c r="SJS381" s="42"/>
      <c r="SJT381" s="42"/>
      <c r="SJU381" s="42"/>
      <c r="SJV381" s="42"/>
      <c r="SJW381" s="42"/>
      <c r="SJX381" s="42"/>
      <c r="SJY381" s="42"/>
      <c r="SJZ381" s="42"/>
      <c r="SKA381" s="42"/>
      <c r="SKB381" s="42"/>
      <c r="SKC381" s="42"/>
      <c r="SKD381" s="42"/>
      <c r="SKE381" s="42"/>
      <c r="SKF381" s="42"/>
      <c r="SKG381" s="42"/>
      <c r="SKH381" s="42"/>
      <c r="SKI381" s="42"/>
      <c r="SKJ381" s="42"/>
      <c r="SKK381" s="42"/>
      <c r="SKL381" s="42"/>
      <c r="SKM381" s="42"/>
      <c r="SKN381" s="42"/>
      <c r="SKO381" s="42"/>
      <c r="SKP381" s="42"/>
      <c r="SKQ381" s="42"/>
      <c r="SKR381" s="42"/>
      <c r="SKS381" s="42"/>
      <c r="SKT381" s="42"/>
      <c r="SKU381" s="42"/>
      <c r="SKV381" s="42"/>
      <c r="SKW381" s="42"/>
      <c r="SKX381" s="42"/>
      <c r="SKY381" s="42"/>
      <c r="SKZ381" s="42"/>
      <c r="SLA381" s="42"/>
      <c r="SLB381" s="42"/>
      <c r="SLC381" s="42"/>
      <c r="SLD381" s="42"/>
      <c r="SLE381" s="42"/>
      <c r="SLF381" s="42"/>
      <c r="SLG381" s="42"/>
      <c r="SLH381" s="42"/>
      <c r="SLI381" s="42"/>
      <c r="SLJ381" s="42"/>
      <c r="SLK381" s="42"/>
      <c r="SLL381" s="42"/>
      <c r="SLM381" s="42"/>
      <c r="SLN381" s="42"/>
      <c r="SLO381" s="42"/>
      <c r="SLP381" s="42"/>
      <c r="SLQ381" s="42"/>
      <c r="SLR381" s="42"/>
      <c r="SLS381" s="42"/>
      <c r="SLT381" s="42"/>
      <c r="SLU381" s="42"/>
      <c r="SLV381" s="42"/>
      <c r="SLW381" s="42"/>
      <c r="SLX381" s="42"/>
      <c r="SLY381" s="42"/>
      <c r="SLZ381" s="42"/>
      <c r="SMA381" s="42"/>
      <c r="SMB381" s="42"/>
      <c r="SMC381" s="42"/>
      <c r="SMD381" s="42"/>
      <c r="SME381" s="42"/>
      <c r="SMF381" s="42"/>
      <c r="SMG381" s="42"/>
      <c r="SMH381" s="42"/>
      <c r="SMI381" s="42"/>
      <c r="SMJ381" s="42"/>
      <c r="SMK381" s="42"/>
      <c r="SML381" s="42"/>
      <c r="SMM381" s="42"/>
      <c r="SMN381" s="42"/>
      <c r="SMO381" s="42"/>
      <c r="SMP381" s="42"/>
      <c r="SMQ381" s="42"/>
      <c r="SMR381" s="42"/>
      <c r="SMS381" s="42"/>
      <c r="SMT381" s="42"/>
      <c r="SMU381" s="42"/>
      <c r="SMV381" s="42"/>
      <c r="SMW381" s="42"/>
      <c r="SMX381" s="42"/>
      <c r="SMY381" s="42"/>
      <c r="SMZ381" s="42"/>
      <c r="SNA381" s="42"/>
      <c r="SNB381" s="42"/>
      <c r="SNC381" s="42"/>
      <c r="SND381" s="42"/>
      <c r="SNE381" s="42"/>
      <c r="SNF381" s="42"/>
      <c r="SNG381" s="42"/>
      <c r="SNH381" s="42"/>
      <c r="SNI381" s="42"/>
      <c r="SNJ381" s="42"/>
      <c r="SNK381" s="42"/>
      <c r="SNL381" s="42"/>
      <c r="SNM381" s="42"/>
      <c r="SNN381" s="42"/>
      <c r="SNO381" s="42"/>
      <c r="SNP381" s="42"/>
      <c r="SNQ381" s="42"/>
      <c r="SNR381" s="42"/>
      <c r="SNS381" s="42"/>
      <c r="SNT381" s="42"/>
      <c r="SNU381" s="42"/>
      <c r="SNV381" s="42"/>
      <c r="SNW381" s="42"/>
      <c r="SNX381" s="42"/>
      <c r="SNY381" s="42"/>
      <c r="SNZ381" s="42"/>
      <c r="SOA381" s="42"/>
      <c r="SOB381" s="42"/>
      <c r="SOC381" s="42"/>
      <c r="SOD381" s="42"/>
      <c r="SOE381" s="42"/>
      <c r="SOF381" s="42"/>
      <c r="SOG381" s="42"/>
      <c r="SOH381" s="42"/>
      <c r="SOI381" s="42"/>
      <c r="SOJ381" s="42"/>
      <c r="SOK381" s="42"/>
      <c r="SOL381" s="42"/>
      <c r="SOM381" s="42"/>
      <c r="SON381" s="42"/>
      <c r="SOO381" s="42"/>
      <c r="SOP381" s="42"/>
      <c r="SOQ381" s="42"/>
      <c r="SOR381" s="42"/>
      <c r="SOS381" s="42"/>
      <c r="SOT381" s="42"/>
      <c r="SOU381" s="42"/>
      <c r="SOV381" s="42"/>
      <c r="SOW381" s="42"/>
      <c r="SOX381" s="42"/>
      <c r="SOY381" s="42"/>
      <c r="SOZ381" s="42"/>
      <c r="SPA381" s="42"/>
      <c r="SPB381" s="42"/>
      <c r="SPC381" s="42"/>
      <c r="SPD381" s="42"/>
      <c r="SPE381" s="42"/>
      <c r="SPF381" s="42"/>
      <c r="SPG381" s="42"/>
      <c r="SPH381" s="42"/>
      <c r="SPI381" s="42"/>
      <c r="SPJ381" s="42"/>
      <c r="SPK381" s="42"/>
      <c r="SPL381" s="42"/>
      <c r="SPM381" s="42"/>
      <c r="SPN381" s="42"/>
      <c r="SPO381" s="42"/>
      <c r="SPP381" s="42"/>
      <c r="SPQ381" s="42"/>
      <c r="SPR381" s="42"/>
      <c r="SPS381" s="42"/>
      <c r="SPT381" s="42"/>
      <c r="SPU381" s="42"/>
      <c r="SPV381" s="42"/>
      <c r="SPW381" s="42"/>
      <c r="SPX381" s="42"/>
      <c r="SPY381" s="42"/>
      <c r="SPZ381" s="42"/>
      <c r="SQA381" s="42"/>
      <c r="SQB381" s="42"/>
      <c r="SQC381" s="42"/>
      <c r="SQD381" s="42"/>
      <c r="SQE381" s="42"/>
      <c r="SQF381" s="42"/>
      <c r="SQG381" s="42"/>
      <c r="SQH381" s="42"/>
      <c r="SQI381" s="42"/>
      <c r="SQJ381" s="42"/>
      <c r="SQK381" s="42"/>
      <c r="SQL381" s="42"/>
      <c r="SQM381" s="42"/>
      <c r="SQN381" s="42"/>
      <c r="SQO381" s="42"/>
      <c r="SQP381" s="42"/>
      <c r="SQQ381" s="42"/>
      <c r="SQR381" s="42"/>
      <c r="SQS381" s="42"/>
      <c r="SQT381" s="42"/>
      <c r="SQU381" s="42"/>
      <c r="SQV381" s="42"/>
      <c r="SQW381" s="42"/>
      <c r="SQX381" s="42"/>
      <c r="SQY381" s="42"/>
      <c r="SQZ381" s="42"/>
      <c r="SRA381" s="42"/>
      <c r="SRB381" s="42"/>
      <c r="SRC381" s="42"/>
      <c r="SRD381" s="42"/>
      <c r="SRE381" s="42"/>
      <c r="SRF381" s="42"/>
      <c r="SRG381" s="42"/>
      <c r="SRH381" s="42"/>
      <c r="SRI381" s="42"/>
      <c r="SRJ381" s="42"/>
      <c r="SRK381" s="42"/>
      <c r="SRL381" s="42"/>
      <c r="SRM381" s="42"/>
      <c r="SRN381" s="42"/>
      <c r="SRO381" s="42"/>
      <c r="SRP381" s="42"/>
      <c r="SRQ381" s="42"/>
      <c r="SRR381" s="42"/>
      <c r="SRS381" s="42"/>
      <c r="SRT381" s="42"/>
      <c r="SRU381" s="42"/>
      <c r="SRV381" s="42"/>
      <c r="SRW381" s="42"/>
      <c r="SRX381" s="42"/>
      <c r="SRY381" s="42"/>
      <c r="SRZ381" s="42"/>
      <c r="SSA381" s="42"/>
      <c r="SSB381" s="42"/>
      <c r="SSC381" s="42"/>
      <c r="SSD381" s="42"/>
      <c r="SSE381" s="42"/>
      <c r="SSF381" s="42"/>
      <c r="SSG381" s="42"/>
      <c r="SSH381" s="42"/>
      <c r="SSI381" s="42"/>
      <c r="SSJ381" s="42"/>
      <c r="SSK381" s="42"/>
      <c r="SSL381" s="42"/>
      <c r="SSM381" s="42"/>
      <c r="SSN381" s="42"/>
      <c r="SSO381" s="42"/>
      <c r="SSP381" s="42"/>
      <c r="SSQ381" s="42"/>
      <c r="SSR381" s="42"/>
      <c r="SSS381" s="42"/>
      <c r="SST381" s="42"/>
      <c r="SSU381" s="42"/>
      <c r="SSV381" s="42"/>
      <c r="SSW381" s="42"/>
      <c r="SSX381" s="42"/>
      <c r="SSY381" s="42"/>
      <c r="SSZ381" s="42"/>
      <c r="STA381" s="42"/>
      <c r="STB381" s="42"/>
      <c r="STC381" s="42"/>
      <c r="STD381" s="42"/>
      <c r="STE381" s="42"/>
      <c r="STF381" s="42"/>
      <c r="STG381" s="42"/>
      <c r="STH381" s="42"/>
      <c r="STI381" s="42"/>
      <c r="STJ381" s="42"/>
      <c r="STK381" s="42"/>
      <c r="STL381" s="42"/>
      <c r="STM381" s="42"/>
      <c r="STN381" s="42"/>
      <c r="STO381" s="42"/>
      <c r="STP381" s="42"/>
      <c r="STQ381" s="42"/>
      <c r="STR381" s="42"/>
      <c r="STS381" s="42"/>
      <c r="STT381" s="42"/>
      <c r="STU381" s="42"/>
      <c r="STV381" s="42"/>
      <c r="STW381" s="42"/>
      <c r="STX381" s="42"/>
      <c r="STY381" s="42"/>
      <c r="STZ381" s="42"/>
      <c r="SUA381" s="42"/>
      <c r="SUB381" s="42"/>
      <c r="SUC381" s="42"/>
      <c r="SUD381" s="42"/>
      <c r="SUE381" s="42"/>
      <c r="SUF381" s="42"/>
      <c r="SUG381" s="42"/>
      <c r="SUH381" s="42"/>
      <c r="SUI381" s="42"/>
      <c r="SUJ381" s="42"/>
      <c r="SUK381" s="42"/>
      <c r="SUL381" s="42"/>
      <c r="SUM381" s="42"/>
      <c r="SUN381" s="42"/>
      <c r="SUO381" s="42"/>
      <c r="SUP381" s="42"/>
      <c r="SUQ381" s="42"/>
      <c r="SUR381" s="42"/>
      <c r="SUS381" s="42"/>
      <c r="SUT381" s="42"/>
      <c r="SUU381" s="42"/>
      <c r="SUV381" s="42"/>
      <c r="SUW381" s="42"/>
      <c r="SUX381" s="42"/>
      <c r="SUY381" s="42"/>
      <c r="SUZ381" s="42"/>
      <c r="SVA381" s="42"/>
      <c r="SVB381" s="42"/>
      <c r="SVC381" s="42"/>
      <c r="SVD381" s="42"/>
      <c r="SVE381" s="42"/>
      <c r="SVF381" s="42"/>
      <c r="SVG381" s="42"/>
      <c r="SVH381" s="42"/>
      <c r="SVI381" s="42"/>
      <c r="SVJ381" s="42"/>
      <c r="SVK381" s="42"/>
      <c r="SVL381" s="42"/>
      <c r="SVM381" s="42"/>
      <c r="SVN381" s="42"/>
      <c r="SVO381" s="42"/>
      <c r="SVP381" s="42"/>
      <c r="SVQ381" s="42"/>
      <c r="SVR381" s="42"/>
      <c r="SVS381" s="42"/>
      <c r="SVT381" s="42"/>
      <c r="SVU381" s="42"/>
      <c r="SVV381" s="42"/>
      <c r="SVW381" s="42"/>
      <c r="SVX381" s="42"/>
      <c r="SVY381" s="42"/>
      <c r="SVZ381" s="42"/>
      <c r="SWA381" s="42"/>
      <c r="SWB381" s="42"/>
      <c r="SWC381" s="42"/>
      <c r="SWD381" s="42"/>
      <c r="SWE381" s="42"/>
      <c r="SWF381" s="42"/>
      <c r="SWG381" s="42"/>
      <c r="SWH381" s="42"/>
      <c r="SWI381" s="42"/>
      <c r="SWJ381" s="42"/>
      <c r="SWK381" s="42"/>
      <c r="SWL381" s="42"/>
      <c r="SWM381" s="42"/>
      <c r="SWN381" s="42"/>
      <c r="SWO381" s="42"/>
      <c r="SWP381" s="42"/>
      <c r="SWQ381" s="42"/>
      <c r="SWR381" s="42"/>
      <c r="SWS381" s="42"/>
      <c r="SWT381" s="42"/>
      <c r="SWU381" s="42"/>
      <c r="SWV381" s="42"/>
      <c r="SWW381" s="42"/>
      <c r="SWX381" s="42"/>
      <c r="SWY381" s="42"/>
      <c r="SWZ381" s="42"/>
      <c r="SXA381" s="42"/>
      <c r="SXB381" s="42"/>
      <c r="SXC381" s="42"/>
      <c r="SXD381" s="42"/>
      <c r="SXE381" s="42"/>
      <c r="SXF381" s="42"/>
      <c r="SXG381" s="42"/>
      <c r="SXH381" s="42"/>
      <c r="SXI381" s="42"/>
      <c r="SXJ381" s="42"/>
      <c r="SXK381" s="42"/>
      <c r="SXL381" s="42"/>
      <c r="SXM381" s="42"/>
      <c r="SXN381" s="42"/>
      <c r="SXO381" s="42"/>
      <c r="SXP381" s="42"/>
      <c r="SXQ381" s="42"/>
      <c r="SXR381" s="42"/>
      <c r="SXS381" s="42"/>
      <c r="SXT381" s="42"/>
      <c r="SXU381" s="42"/>
      <c r="SXV381" s="42"/>
      <c r="SXW381" s="42"/>
      <c r="SXX381" s="42"/>
      <c r="SXY381" s="42"/>
      <c r="SXZ381" s="42"/>
      <c r="SYA381" s="42"/>
      <c r="SYB381" s="42"/>
      <c r="SYC381" s="42"/>
      <c r="SYD381" s="42"/>
      <c r="SYE381" s="42"/>
      <c r="SYF381" s="42"/>
      <c r="SYG381" s="42"/>
      <c r="SYH381" s="42"/>
      <c r="SYI381" s="42"/>
      <c r="SYJ381" s="42"/>
      <c r="SYK381" s="42"/>
      <c r="SYL381" s="42"/>
      <c r="SYM381" s="42"/>
      <c r="SYN381" s="42"/>
      <c r="SYO381" s="42"/>
      <c r="SYP381" s="42"/>
      <c r="SYQ381" s="42"/>
      <c r="SYR381" s="42"/>
      <c r="SYS381" s="42"/>
      <c r="SYT381" s="42"/>
      <c r="SYU381" s="42"/>
      <c r="SYV381" s="42"/>
      <c r="SYW381" s="42"/>
      <c r="SYX381" s="42"/>
      <c r="SYY381" s="42"/>
      <c r="SYZ381" s="42"/>
      <c r="SZA381" s="42"/>
      <c r="SZB381" s="42"/>
      <c r="SZC381" s="42"/>
      <c r="SZD381" s="42"/>
      <c r="SZE381" s="42"/>
      <c r="SZF381" s="42"/>
      <c r="SZG381" s="42"/>
      <c r="SZH381" s="42"/>
      <c r="SZI381" s="42"/>
      <c r="SZJ381" s="42"/>
      <c r="SZK381" s="42"/>
      <c r="SZL381" s="42"/>
      <c r="SZM381" s="42"/>
      <c r="SZN381" s="42"/>
      <c r="SZO381" s="42"/>
      <c r="SZP381" s="42"/>
      <c r="SZQ381" s="42"/>
      <c r="SZR381" s="42"/>
      <c r="SZS381" s="42"/>
      <c r="SZT381" s="42"/>
      <c r="SZU381" s="42"/>
      <c r="SZV381" s="42"/>
      <c r="SZW381" s="42"/>
      <c r="SZX381" s="42"/>
      <c r="SZY381" s="42"/>
      <c r="SZZ381" s="42"/>
      <c r="TAA381" s="42"/>
      <c r="TAB381" s="42"/>
      <c r="TAC381" s="42"/>
      <c r="TAD381" s="42"/>
      <c r="TAE381" s="42"/>
      <c r="TAF381" s="42"/>
      <c r="TAG381" s="42"/>
      <c r="TAH381" s="42"/>
      <c r="TAI381" s="42"/>
      <c r="TAJ381" s="42"/>
      <c r="TAK381" s="42"/>
      <c r="TAL381" s="42"/>
      <c r="TAM381" s="42"/>
      <c r="TAN381" s="42"/>
      <c r="TAO381" s="42"/>
      <c r="TAP381" s="42"/>
      <c r="TAQ381" s="42"/>
      <c r="TAR381" s="42"/>
      <c r="TAS381" s="42"/>
      <c r="TAT381" s="42"/>
      <c r="TAU381" s="42"/>
      <c r="TAV381" s="42"/>
      <c r="TAW381" s="42"/>
      <c r="TAX381" s="42"/>
      <c r="TAY381" s="42"/>
      <c r="TAZ381" s="42"/>
      <c r="TBA381" s="42"/>
      <c r="TBB381" s="42"/>
      <c r="TBC381" s="42"/>
      <c r="TBD381" s="42"/>
      <c r="TBE381" s="42"/>
      <c r="TBF381" s="42"/>
      <c r="TBG381" s="42"/>
      <c r="TBH381" s="42"/>
      <c r="TBI381" s="42"/>
      <c r="TBJ381" s="42"/>
      <c r="TBK381" s="42"/>
      <c r="TBL381" s="42"/>
      <c r="TBM381" s="42"/>
      <c r="TBN381" s="42"/>
      <c r="TBO381" s="42"/>
      <c r="TBP381" s="42"/>
      <c r="TBQ381" s="42"/>
      <c r="TBR381" s="42"/>
      <c r="TBS381" s="42"/>
      <c r="TBT381" s="42"/>
      <c r="TBU381" s="42"/>
      <c r="TBV381" s="42"/>
      <c r="TBW381" s="42"/>
      <c r="TBX381" s="42"/>
      <c r="TBY381" s="42"/>
      <c r="TBZ381" s="42"/>
      <c r="TCA381" s="42"/>
      <c r="TCB381" s="42"/>
      <c r="TCC381" s="42"/>
      <c r="TCD381" s="42"/>
      <c r="TCE381" s="42"/>
      <c r="TCF381" s="42"/>
      <c r="TCG381" s="42"/>
      <c r="TCH381" s="42"/>
      <c r="TCI381" s="42"/>
      <c r="TCJ381" s="42"/>
      <c r="TCK381" s="42"/>
      <c r="TCL381" s="42"/>
      <c r="TCM381" s="42"/>
      <c r="TCN381" s="42"/>
      <c r="TCO381" s="42"/>
      <c r="TCP381" s="42"/>
      <c r="TCQ381" s="42"/>
      <c r="TCR381" s="42"/>
      <c r="TCS381" s="42"/>
      <c r="TCT381" s="42"/>
      <c r="TCU381" s="42"/>
      <c r="TCV381" s="42"/>
      <c r="TCW381" s="42"/>
      <c r="TCX381" s="42"/>
      <c r="TCY381" s="42"/>
      <c r="TCZ381" s="42"/>
      <c r="TDA381" s="42"/>
      <c r="TDB381" s="42"/>
      <c r="TDC381" s="42"/>
      <c r="TDD381" s="42"/>
      <c r="TDE381" s="42"/>
      <c r="TDF381" s="42"/>
      <c r="TDG381" s="42"/>
      <c r="TDH381" s="42"/>
      <c r="TDI381" s="42"/>
      <c r="TDJ381" s="42"/>
      <c r="TDK381" s="42"/>
      <c r="TDL381" s="42"/>
      <c r="TDM381" s="42"/>
      <c r="TDN381" s="42"/>
      <c r="TDO381" s="42"/>
      <c r="TDP381" s="42"/>
      <c r="TDQ381" s="42"/>
      <c r="TDR381" s="42"/>
      <c r="TDS381" s="42"/>
      <c r="TDT381" s="42"/>
      <c r="TDU381" s="42"/>
      <c r="TDV381" s="42"/>
      <c r="TDW381" s="42"/>
      <c r="TDX381" s="42"/>
      <c r="TDY381" s="42"/>
      <c r="TDZ381" s="42"/>
      <c r="TEA381" s="42"/>
      <c r="TEB381" s="42"/>
      <c r="TEC381" s="42"/>
      <c r="TED381" s="42"/>
      <c r="TEE381" s="42"/>
      <c r="TEF381" s="42"/>
      <c r="TEG381" s="42"/>
      <c r="TEH381" s="42"/>
      <c r="TEI381" s="42"/>
      <c r="TEJ381" s="42"/>
      <c r="TEK381" s="42"/>
      <c r="TEL381" s="42"/>
      <c r="TEM381" s="42"/>
      <c r="TEN381" s="42"/>
      <c r="TEO381" s="42"/>
      <c r="TEP381" s="42"/>
      <c r="TEQ381" s="42"/>
      <c r="TER381" s="42"/>
      <c r="TES381" s="42"/>
      <c r="TET381" s="42"/>
      <c r="TEU381" s="42"/>
      <c r="TEV381" s="42"/>
      <c r="TEW381" s="42"/>
      <c r="TEX381" s="42"/>
      <c r="TEY381" s="42"/>
      <c r="TEZ381" s="42"/>
      <c r="TFA381" s="42"/>
      <c r="TFB381" s="42"/>
      <c r="TFC381" s="42"/>
      <c r="TFD381" s="42"/>
      <c r="TFE381" s="42"/>
      <c r="TFF381" s="42"/>
      <c r="TFG381" s="42"/>
      <c r="TFH381" s="42"/>
      <c r="TFI381" s="42"/>
      <c r="TFJ381" s="42"/>
      <c r="TFK381" s="42"/>
      <c r="TFL381" s="42"/>
      <c r="TFM381" s="42"/>
      <c r="TFN381" s="42"/>
      <c r="TFO381" s="42"/>
      <c r="TFP381" s="42"/>
      <c r="TFQ381" s="42"/>
      <c r="TFR381" s="42"/>
      <c r="TFS381" s="42"/>
      <c r="TFT381" s="42"/>
      <c r="TFU381" s="42"/>
      <c r="TFV381" s="42"/>
      <c r="TFW381" s="42"/>
      <c r="TFX381" s="42"/>
      <c r="TFY381" s="42"/>
      <c r="TFZ381" s="42"/>
      <c r="TGA381" s="42"/>
      <c r="TGB381" s="42"/>
      <c r="TGC381" s="42"/>
      <c r="TGD381" s="42"/>
      <c r="TGE381" s="42"/>
      <c r="TGF381" s="42"/>
      <c r="TGG381" s="42"/>
      <c r="TGH381" s="42"/>
      <c r="TGI381" s="42"/>
      <c r="TGJ381" s="42"/>
      <c r="TGK381" s="42"/>
      <c r="TGL381" s="42"/>
      <c r="TGM381" s="42"/>
      <c r="TGN381" s="42"/>
      <c r="TGO381" s="42"/>
      <c r="TGP381" s="42"/>
      <c r="TGQ381" s="42"/>
      <c r="TGR381" s="42"/>
      <c r="TGS381" s="42"/>
      <c r="TGT381" s="42"/>
      <c r="TGU381" s="42"/>
      <c r="TGV381" s="42"/>
      <c r="TGW381" s="42"/>
      <c r="TGX381" s="42"/>
      <c r="TGY381" s="42"/>
      <c r="TGZ381" s="42"/>
      <c r="THA381" s="42"/>
      <c r="THB381" s="42"/>
      <c r="THC381" s="42"/>
      <c r="THD381" s="42"/>
      <c r="THE381" s="42"/>
      <c r="THF381" s="42"/>
      <c r="THG381" s="42"/>
      <c r="THH381" s="42"/>
      <c r="THI381" s="42"/>
      <c r="THJ381" s="42"/>
      <c r="THK381" s="42"/>
      <c r="THL381" s="42"/>
      <c r="THM381" s="42"/>
      <c r="THN381" s="42"/>
      <c r="THO381" s="42"/>
      <c r="THP381" s="42"/>
      <c r="THQ381" s="42"/>
      <c r="THR381" s="42"/>
      <c r="THS381" s="42"/>
      <c r="THT381" s="42"/>
      <c r="THU381" s="42"/>
      <c r="THV381" s="42"/>
      <c r="THW381" s="42"/>
      <c r="THX381" s="42"/>
      <c r="THY381" s="42"/>
      <c r="THZ381" s="42"/>
      <c r="TIA381" s="42"/>
      <c r="TIB381" s="42"/>
      <c r="TIC381" s="42"/>
      <c r="TID381" s="42"/>
      <c r="TIE381" s="42"/>
      <c r="TIF381" s="42"/>
      <c r="TIG381" s="42"/>
      <c r="TIH381" s="42"/>
      <c r="TII381" s="42"/>
      <c r="TIJ381" s="42"/>
      <c r="TIK381" s="42"/>
      <c r="TIL381" s="42"/>
      <c r="TIM381" s="42"/>
      <c r="TIN381" s="42"/>
      <c r="TIO381" s="42"/>
      <c r="TIP381" s="42"/>
      <c r="TIQ381" s="42"/>
      <c r="TIR381" s="42"/>
      <c r="TIS381" s="42"/>
      <c r="TIT381" s="42"/>
      <c r="TIU381" s="42"/>
      <c r="TIV381" s="42"/>
      <c r="TIW381" s="42"/>
      <c r="TIX381" s="42"/>
      <c r="TIY381" s="42"/>
      <c r="TIZ381" s="42"/>
      <c r="TJA381" s="42"/>
      <c r="TJB381" s="42"/>
      <c r="TJC381" s="42"/>
      <c r="TJD381" s="42"/>
      <c r="TJE381" s="42"/>
      <c r="TJF381" s="42"/>
      <c r="TJG381" s="42"/>
      <c r="TJH381" s="42"/>
      <c r="TJI381" s="42"/>
      <c r="TJJ381" s="42"/>
      <c r="TJK381" s="42"/>
      <c r="TJL381" s="42"/>
      <c r="TJM381" s="42"/>
      <c r="TJN381" s="42"/>
      <c r="TJO381" s="42"/>
      <c r="TJP381" s="42"/>
      <c r="TJQ381" s="42"/>
      <c r="TJR381" s="42"/>
      <c r="TJS381" s="42"/>
      <c r="TJT381" s="42"/>
      <c r="TJU381" s="42"/>
      <c r="TJV381" s="42"/>
      <c r="TJW381" s="42"/>
      <c r="TJX381" s="42"/>
      <c r="TJY381" s="42"/>
      <c r="TJZ381" s="42"/>
      <c r="TKA381" s="42"/>
      <c r="TKB381" s="42"/>
      <c r="TKC381" s="42"/>
      <c r="TKD381" s="42"/>
      <c r="TKE381" s="42"/>
      <c r="TKF381" s="42"/>
      <c r="TKG381" s="42"/>
      <c r="TKH381" s="42"/>
      <c r="TKI381" s="42"/>
      <c r="TKJ381" s="42"/>
      <c r="TKK381" s="42"/>
      <c r="TKL381" s="42"/>
      <c r="TKM381" s="42"/>
      <c r="TKN381" s="42"/>
      <c r="TKO381" s="42"/>
      <c r="TKP381" s="42"/>
      <c r="TKQ381" s="42"/>
      <c r="TKR381" s="42"/>
      <c r="TKS381" s="42"/>
      <c r="TKT381" s="42"/>
      <c r="TKU381" s="42"/>
      <c r="TKV381" s="42"/>
      <c r="TKW381" s="42"/>
      <c r="TKX381" s="42"/>
      <c r="TKY381" s="42"/>
      <c r="TKZ381" s="42"/>
      <c r="TLA381" s="42"/>
      <c r="TLB381" s="42"/>
      <c r="TLC381" s="42"/>
      <c r="TLD381" s="42"/>
      <c r="TLE381" s="42"/>
      <c r="TLF381" s="42"/>
      <c r="TLG381" s="42"/>
      <c r="TLH381" s="42"/>
      <c r="TLI381" s="42"/>
      <c r="TLJ381" s="42"/>
      <c r="TLK381" s="42"/>
      <c r="TLL381" s="42"/>
      <c r="TLM381" s="42"/>
      <c r="TLN381" s="42"/>
      <c r="TLO381" s="42"/>
      <c r="TLP381" s="42"/>
      <c r="TLQ381" s="42"/>
      <c r="TLR381" s="42"/>
      <c r="TLS381" s="42"/>
      <c r="TLT381" s="42"/>
      <c r="TLU381" s="42"/>
      <c r="TLV381" s="42"/>
      <c r="TLW381" s="42"/>
      <c r="TLX381" s="42"/>
      <c r="TLY381" s="42"/>
      <c r="TLZ381" s="42"/>
      <c r="TMA381" s="42"/>
      <c r="TMB381" s="42"/>
      <c r="TMC381" s="42"/>
      <c r="TMD381" s="42"/>
      <c r="TME381" s="42"/>
      <c r="TMF381" s="42"/>
      <c r="TMG381" s="42"/>
      <c r="TMH381" s="42"/>
      <c r="TMI381" s="42"/>
      <c r="TMJ381" s="42"/>
      <c r="TMK381" s="42"/>
      <c r="TML381" s="42"/>
      <c r="TMM381" s="42"/>
      <c r="TMN381" s="42"/>
      <c r="TMO381" s="42"/>
      <c r="TMP381" s="42"/>
      <c r="TMQ381" s="42"/>
      <c r="TMR381" s="42"/>
      <c r="TMS381" s="42"/>
      <c r="TMT381" s="42"/>
      <c r="TMU381" s="42"/>
      <c r="TMV381" s="42"/>
      <c r="TMW381" s="42"/>
      <c r="TMX381" s="42"/>
      <c r="TMY381" s="42"/>
      <c r="TMZ381" s="42"/>
      <c r="TNA381" s="42"/>
      <c r="TNB381" s="42"/>
      <c r="TNC381" s="42"/>
      <c r="TND381" s="42"/>
      <c r="TNE381" s="42"/>
      <c r="TNF381" s="42"/>
      <c r="TNG381" s="42"/>
      <c r="TNH381" s="42"/>
      <c r="TNI381" s="42"/>
      <c r="TNJ381" s="42"/>
      <c r="TNK381" s="42"/>
      <c r="TNL381" s="42"/>
      <c r="TNM381" s="42"/>
      <c r="TNN381" s="42"/>
      <c r="TNO381" s="42"/>
      <c r="TNP381" s="42"/>
      <c r="TNQ381" s="42"/>
      <c r="TNR381" s="42"/>
      <c r="TNS381" s="42"/>
      <c r="TNT381" s="42"/>
      <c r="TNU381" s="42"/>
      <c r="TNV381" s="42"/>
      <c r="TNW381" s="42"/>
      <c r="TNX381" s="42"/>
      <c r="TNY381" s="42"/>
      <c r="TNZ381" s="42"/>
      <c r="TOA381" s="42"/>
      <c r="TOB381" s="42"/>
      <c r="TOC381" s="42"/>
      <c r="TOD381" s="42"/>
      <c r="TOE381" s="42"/>
      <c r="TOF381" s="42"/>
      <c r="TOG381" s="42"/>
      <c r="TOH381" s="42"/>
      <c r="TOI381" s="42"/>
      <c r="TOJ381" s="42"/>
      <c r="TOK381" s="42"/>
      <c r="TOL381" s="42"/>
      <c r="TOM381" s="42"/>
      <c r="TON381" s="42"/>
      <c r="TOO381" s="42"/>
      <c r="TOP381" s="42"/>
      <c r="TOQ381" s="42"/>
      <c r="TOR381" s="42"/>
      <c r="TOS381" s="42"/>
      <c r="TOT381" s="42"/>
      <c r="TOU381" s="42"/>
      <c r="TOV381" s="42"/>
      <c r="TOW381" s="42"/>
      <c r="TOX381" s="42"/>
      <c r="TOY381" s="42"/>
      <c r="TOZ381" s="42"/>
      <c r="TPA381" s="42"/>
      <c r="TPB381" s="42"/>
      <c r="TPC381" s="42"/>
      <c r="TPD381" s="42"/>
      <c r="TPE381" s="42"/>
      <c r="TPF381" s="42"/>
      <c r="TPG381" s="42"/>
      <c r="TPH381" s="42"/>
      <c r="TPI381" s="42"/>
      <c r="TPJ381" s="42"/>
      <c r="TPK381" s="42"/>
      <c r="TPL381" s="42"/>
      <c r="TPM381" s="42"/>
      <c r="TPN381" s="42"/>
      <c r="TPO381" s="42"/>
      <c r="TPP381" s="42"/>
      <c r="TPQ381" s="42"/>
      <c r="TPR381" s="42"/>
      <c r="TPS381" s="42"/>
      <c r="TPT381" s="42"/>
      <c r="TPU381" s="42"/>
      <c r="TPV381" s="42"/>
      <c r="TPW381" s="42"/>
      <c r="TPX381" s="42"/>
      <c r="TPY381" s="42"/>
      <c r="TPZ381" s="42"/>
      <c r="TQA381" s="42"/>
      <c r="TQB381" s="42"/>
      <c r="TQC381" s="42"/>
      <c r="TQD381" s="42"/>
      <c r="TQE381" s="42"/>
      <c r="TQF381" s="42"/>
      <c r="TQG381" s="42"/>
      <c r="TQH381" s="42"/>
      <c r="TQI381" s="42"/>
      <c r="TQJ381" s="42"/>
      <c r="TQK381" s="42"/>
      <c r="TQL381" s="42"/>
      <c r="TQM381" s="42"/>
      <c r="TQN381" s="42"/>
      <c r="TQO381" s="42"/>
      <c r="TQP381" s="42"/>
      <c r="TQQ381" s="42"/>
      <c r="TQR381" s="42"/>
      <c r="TQS381" s="42"/>
      <c r="TQT381" s="42"/>
      <c r="TQU381" s="42"/>
      <c r="TQV381" s="42"/>
      <c r="TQW381" s="42"/>
      <c r="TQX381" s="42"/>
      <c r="TQY381" s="42"/>
      <c r="TQZ381" s="42"/>
      <c r="TRA381" s="42"/>
      <c r="TRB381" s="42"/>
      <c r="TRC381" s="42"/>
      <c r="TRD381" s="42"/>
      <c r="TRE381" s="42"/>
      <c r="TRF381" s="42"/>
      <c r="TRG381" s="42"/>
      <c r="TRH381" s="42"/>
      <c r="TRI381" s="42"/>
      <c r="TRJ381" s="42"/>
      <c r="TRK381" s="42"/>
      <c r="TRL381" s="42"/>
      <c r="TRM381" s="42"/>
      <c r="TRN381" s="42"/>
      <c r="TRO381" s="42"/>
      <c r="TRP381" s="42"/>
      <c r="TRQ381" s="42"/>
      <c r="TRR381" s="42"/>
      <c r="TRS381" s="42"/>
      <c r="TRT381" s="42"/>
      <c r="TRU381" s="42"/>
      <c r="TRV381" s="42"/>
      <c r="TRW381" s="42"/>
      <c r="TRX381" s="42"/>
      <c r="TRY381" s="42"/>
      <c r="TRZ381" s="42"/>
      <c r="TSA381" s="42"/>
      <c r="TSB381" s="42"/>
      <c r="TSC381" s="42"/>
      <c r="TSD381" s="42"/>
      <c r="TSE381" s="42"/>
      <c r="TSF381" s="42"/>
      <c r="TSG381" s="42"/>
      <c r="TSH381" s="42"/>
      <c r="TSI381" s="42"/>
      <c r="TSJ381" s="42"/>
      <c r="TSK381" s="42"/>
      <c r="TSL381" s="42"/>
      <c r="TSM381" s="42"/>
      <c r="TSN381" s="42"/>
      <c r="TSO381" s="42"/>
      <c r="TSP381" s="42"/>
      <c r="TSQ381" s="42"/>
      <c r="TSR381" s="42"/>
      <c r="TSS381" s="42"/>
      <c r="TST381" s="42"/>
      <c r="TSU381" s="42"/>
      <c r="TSV381" s="42"/>
      <c r="TSW381" s="42"/>
      <c r="TSX381" s="42"/>
      <c r="TSY381" s="42"/>
      <c r="TSZ381" s="42"/>
      <c r="TTA381" s="42"/>
      <c r="TTB381" s="42"/>
      <c r="TTC381" s="42"/>
      <c r="TTD381" s="42"/>
      <c r="TTE381" s="42"/>
      <c r="TTF381" s="42"/>
      <c r="TTG381" s="42"/>
      <c r="TTH381" s="42"/>
      <c r="TTI381" s="42"/>
      <c r="TTJ381" s="42"/>
      <c r="TTK381" s="42"/>
      <c r="TTL381" s="42"/>
      <c r="TTM381" s="42"/>
      <c r="TTN381" s="42"/>
      <c r="TTO381" s="42"/>
      <c r="TTP381" s="42"/>
      <c r="TTQ381" s="42"/>
      <c r="TTR381" s="42"/>
      <c r="TTS381" s="42"/>
      <c r="TTT381" s="42"/>
      <c r="TTU381" s="42"/>
      <c r="TTV381" s="42"/>
      <c r="TTW381" s="42"/>
      <c r="TTX381" s="42"/>
      <c r="TTY381" s="42"/>
      <c r="TTZ381" s="42"/>
      <c r="TUA381" s="42"/>
      <c r="TUB381" s="42"/>
      <c r="TUC381" s="42"/>
      <c r="TUD381" s="42"/>
      <c r="TUE381" s="42"/>
      <c r="TUF381" s="42"/>
      <c r="TUG381" s="42"/>
      <c r="TUH381" s="42"/>
      <c r="TUI381" s="42"/>
      <c r="TUJ381" s="42"/>
      <c r="TUK381" s="42"/>
      <c r="TUL381" s="42"/>
      <c r="TUM381" s="42"/>
      <c r="TUN381" s="42"/>
      <c r="TUO381" s="42"/>
      <c r="TUP381" s="42"/>
      <c r="TUQ381" s="42"/>
      <c r="TUR381" s="42"/>
      <c r="TUS381" s="42"/>
      <c r="TUT381" s="42"/>
      <c r="TUU381" s="42"/>
      <c r="TUV381" s="42"/>
      <c r="TUW381" s="42"/>
      <c r="TUX381" s="42"/>
      <c r="TUY381" s="42"/>
      <c r="TUZ381" s="42"/>
      <c r="TVA381" s="42"/>
      <c r="TVB381" s="42"/>
      <c r="TVC381" s="42"/>
      <c r="TVD381" s="42"/>
      <c r="TVE381" s="42"/>
      <c r="TVF381" s="42"/>
      <c r="TVG381" s="42"/>
      <c r="TVH381" s="42"/>
      <c r="TVI381" s="42"/>
      <c r="TVJ381" s="42"/>
      <c r="TVK381" s="42"/>
      <c r="TVL381" s="42"/>
      <c r="TVM381" s="42"/>
      <c r="TVN381" s="42"/>
      <c r="TVO381" s="42"/>
      <c r="TVP381" s="42"/>
      <c r="TVQ381" s="42"/>
      <c r="TVR381" s="42"/>
      <c r="TVS381" s="42"/>
      <c r="TVT381" s="42"/>
      <c r="TVU381" s="42"/>
      <c r="TVV381" s="42"/>
      <c r="TVW381" s="42"/>
      <c r="TVX381" s="42"/>
      <c r="TVY381" s="42"/>
      <c r="TVZ381" s="42"/>
      <c r="TWA381" s="42"/>
      <c r="TWB381" s="42"/>
      <c r="TWC381" s="42"/>
      <c r="TWD381" s="42"/>
      <c r="TWE381" s="42"/>
      <c r="TWF381" s="42"/>
      <c r="TWG381" s="42"/>
      <c r="TWH381" s="42"/>
      <c r="TWI381" s="42"/>
      <c r="TWJ381" s="42"/>
      <c r="TWK381" s="42"/>
      <c r="TWL381" s="42"/>
      <c r="TWM381" s="42"/>
      <c r="TWN381" s="42"/>
      <c r="TWO381" s="42"/>
      <c r="TWP381" s="42"/>
      <c r="TWQ381" s="42"/>
      <c r="TWR381" s="42"/>
      <c r="TWS381" s="42"/>
      <c r="TWT381" s="42"/>
      <c r="TWU381" s="42"/>
      <c r="TWV381" s="42"/>
      <c r="TWW381" s="42"/>
      <c r="TWX381" s="42"/>
      <c r="TWY381" s="42"/>
      <c r="TWZ381" s="42"/>
      <c r="TXA381" s="42"/>
      <c r="TXB381" s="42"/>
      <c r="TXC381" s="42"/>
      <c r="TXD381" s="42"/>
      <c r="TXE381" s="42"/>
      <c r="TXF381" s="42"/>
      <c r="TXG381" s="42"/>
      <c r="TXH381" s="42"/>
      <c r="TXI381" s="42"/>
      <c r="TXJ381" s="42"/>
      <c r="TXK381" s="42"/>
      <c r="TXL381" s="42"/>
      <c r="TXM381" s="42"/>
      <c r="TXN381" s="42"/>
      <c r="TXO381" s="42"/>
      <c r="TXP381" s="42"/>
      <c r="TXQ381" s="42"/>
      <c r="TXR381" s="42"/>
      <c r="TXS381" s="42"/>
      <c r="TXT381" s="42"/>
      <c r="TXU381" s="42"/>
      <c r="TXV381" s="42"/>
      <c r="TXW381" s="42"/>
      <c r="TXX381" s="42"/>
      <c r="TXY381" s="42"/>
      <c r="TXZ381" s="42"/>
      <c r="TYA381" s="42"/>
      <c r="TYB381" s="42"/>
      <c r="TYC381" s="42"/>
      <c r="TYD381" s="42"/>
      <c r="TYE381" s="42"/>
      <c r="TYF381" s="42"/>
      <c r="TYG381" s="42"/>
      <c r="TYH381" s="42"/>
      <c r="TYI381" s="42"/>
      <c r="TYJ381" s="42"/>
      <c r="TYK381" s="42"/>
      <c r="TYL381" s="42"/>
      <c r="TYM381" s="42"/>
      <c r="TYN381" s="42"/>
      <c r="TYO381" s="42"/>
      <c r="TYP381" s="42"/>
      <c r="TYQ381" s="42"/>
      <c r="TYR381" s="42"/>
      <c r="TYS381" s="42"/>
      <c r="TYT381" s="42"/>
      <c r="TYU381" s="42"/>
      <c r="TYV381" s="42"/>
      <c r="TYW381" s="42"/>
      <c r="TYX381" s="42"/>
      <c r="TYY381" s="42"/>
      <c r="TYZ381" s="42"/>
      <c r="TZA381" s="42"/>
      <c r="TZB381" s="42"/>
      <c r="TZC381" s="42"/>
      <c r="TZD381" s="42"/>
      <c r="TZE381" s="42"/>
      <c r="TZF381" s="42"/>
      <c r="TZG381" s="42"/>
      <c r="TZH381" s="42"/>
      <c r="TZI381" s="42"/>
      <c r="TZJ381" s="42"/>
      <c r="TZK381" s="42"/>
      <c r="TZL381" s="42"/>
      <c r="TZM381" s="42"/>
      <c r="TZN381" s="42"/>
      <c r="TZO381" s="42"/>
      <c r="TZP381" s="42"/>
      <c r="TZQ381" s="42"/>
      <c r="TZR381" s="42"/>
      <c r="TZS381" s="42"/>
      <c r="TZT381" s="42"/>
      <c r="TZU381" s="42"/>
      <c r="TZV381" s="42"/>
      <c r="TZW381" s="42"/>
      <c r="TZX381" s="42"/>
      <c r="TZY381" s="42"/>
      <c r="TZZ381" s="42"/>
      <c r="UAA381" s="42"/>
      <c r="UAB381" s="42"/>
      <c r="UAC381" s="42"/>
      <c r="UAD381" s="42"/>
      <c r="UAE381" s="42"/>
      <c r="UAF381" s="42"/>
      <c r="UAG381" s="42"/>
      <c r="UAH381" s="42"/>
      <c r="UAI381" s="42"/>
      <c r="UAJ381" s="42"/>
      <c r="UAK381" s="42"/>
      <c r="UAL381" s="42"/>
      <c r="UAM381" s="42"/>
      <c r="UAN381" s="42"/>
      <c r="UAO381" s="42"/>
      <c r="UAP381" s="42"/>
      <c r="UAQ381" s="42"/>
      <c r="UAR381" s="42"/>
      <c r="UAS381" s="42"/>
      <c r="UAT381" s="42"/>
      <c r="UAU381" s="42"/>
      <c r="UAV381" s="42"/>
      <c r="UAW381" s="42"/>
      <c r="UAX381" s="42"/>
      <c r="UAY381" s="42"/>
      <c r="UAZ381" s="42"/>
      <c r="UBA381" s="42"/>
      <c r="UBB381" s="42"/>
      <c r="UBC381" s="42"/>
      <c r="UBD381" s="42"/>
      <c r="UBE381" s="42"/>
      <c r="UBF381" s="42"/>
      <c r="UBG381" s="42"/>
      <c r="UBH381" s="42"/>
      <c r="UBI381" s="42"/>
      <c r="UBJ381" s="42"/>
      <c r="UBK381" s="42"/>
      <c r="UBL381" s="42"/>
      <c r="UBM381" s="42"/>
      <c r="UBN381" s="42"/>
      <c r="UBO381" s="42"/>
      <c r="UBP381" s="42"/>
      <c r="UBQ381" s="42"/>
      <c r="UBR381" s="42"/>
      <c r="UBS381" s="42"/>
      <c r="UBT381" s="42"/>
      <c r="UBU381" s="42"/>
      <c r="UBV381" s="42"/>
      <c r="UBW381" s="42"/>
      <c r="UBX381" s="42"/>
      <c r="UBY381" s="42"/>
      <c r="UBZ381" s="42"/>
      <c r="UCA381" s="42"/>
      <c r="UCB381" s="42"/>
      <c r="UCC381" s="42"/>
      <c r="UCD381" s="42"/>
      <c r="UCE381" s="42"/>
      <c r="UCF381" s="42"/>
      <c r="UCG381" s="42"/>
      <c r="UCH381" s="42"/>
      <c r="UCI381" s="42"/>
      <c r="UCJ381" s="42"/>
      <c r="UCK381" s="42"/>
      <c r="UCL381" s="42"/>
      <c r="UCM381" s="42"/>
      <c r="UCN381" s="42"/>
      <c r="UCO381" s="42"/>
      <c r="UCP381" s="42"/>
      <c r="UCQ381" s="42"/>
      <c r="UCR381" s="42"/>
      <c r="UCS381" s="42"/>
      <c r="UCT381" s="42"/>
      <c r="UCU381" s="42"/>
      <c r="UCV381" s="42"/>
      <c r="UCW381" s="42"/>
      <c r="UCX381" s="42"/>
      <c r="UCY381" s="42"/>
      <c r="UCZ381" s="42"/>
      <c r="UDA381" s="42"/>
      <c r="UDB381" s="42"/>
      <c r="UDC381" s="42"/>
      <c r="UDD381" s="42"/>
      <c r="UDE381" s="42"/>
      <c r="UDF381" s="42"/>
      <c r="UDG381" s="42"/>
      <c r="UDH381" s="42"/>
      <c r="UDI381" s="42"/>
      <c r="UDJ381" s="42"/>
      <c r="UDK381" s="42"/>
      <c r="UDL381" s="42"/>
      <c r="UDM381" s="42"/>
      <c r="UDN381" s="42"/>
      <c r="UDO381" s="42"/>
      <c r="UDP381" s="42"/>
      <c r="UDQ381" s="42"/>
      <c r="UDR381" s="42"/>
      <c r="UDS381" s="42"/>
      <c r="UDT381" s="42"/>
      <c r="UDU381" s="42"/>
      <c r="UDV381" s="42"/>
      <c r="UDW381" s="42"/>
      <c r="UDX381" s="42"/>
      <c r="UDY381" s="42"/>
      <c r="UDZ381" s="42"/>
      <c r="UEA381" s="42"/>
      <c r="UEB381" s="42"/>
      <c r="UEC381" s="42"/>
      <c r="UED381" s="42"/>
      <c r="UEE381" s="42"/>
      <c r="UEF381" s="42"/>
      <c r="UEG381" s="42"/>
      <c r="UEH381" s="42"/>
      <c r="UEI381" s="42"/>
      <c r="UEJ381" s="42"/>
      <c r="UEK381" s="42"/>
      <c r="UEL381" s="42"/>
      <c r="UEM381" s="42"/>
      <c r="UEN381" s="42"/>
      <c r="UEO381" s="42"/>
      <c r="UEP381" s="42"/>
      <c r="UEQ381" s="42"/>
      <c r="UER381" s="42"/>
      <c r="UES381" s="42"/>
      <c r="UET381" s="42"/>
      <c r="UEU381" s="42"/>
      <c r="UEV381" s="42"/>
      <c r="UEW381" s="42"/>
      <c r="UEX381" s="42"/>
      <c r="UEY381" s="42"/>
      <c r="UEZ381" s="42"/>
      <c r="UFA381" s="42"/>
      <c r="UFB381" s="42"/>
      <c r="UFC381" s="42"/>
      <c r="UFD381" s="42"/>
      <c r="UFE381" s="42"/>
      <c r="UFF381" s="42"/>
      <c r="UFG381" s="42"/>
      <c r="UFH381" s="42"/>
      <c r="UFI381" s="42"/>
      <c r="UFJ381" s="42"/>
      <c r="UFK381" s="42"/>
      <c r="UFL381" s="42"/>
      <c r="UFM381" s="42"/>
      <c r="UFN381" s="42"/>
      <c r="UFO381" s="42"/>
      <c r="UFP381" s="42"/>
      <c r="UFQ381" s="42"/>
      <c r="UFR381" s="42"/>
      <c r="UFS381" s="42"/>
      <c r="UFT381" s="42"/>
      <c r="UFU381" s="42"/>
      <c r="UFV381" s="42"/>
      <c r="UFW381" s="42"/>
      <c r="UFX381" s="42"/>
      <c r="UFY381" s="42"/>
      <c r="UFZ381" s="42"/>
      <c r="UGA381" s="42"/>
      <c r="UGB381" s="42"/>
      <c r="UGC381" s="42"/>
      <c r="UGD381" s="42"/>
      <c r="UGE381" s="42"/>
      <c r="UGF381" s="42"/>
      <c r="UGG381" s="42"/>
      <c r="UGH381" s="42"/>
      <c r="UGI381" s="42"/>
      <c r="UGJ381" s="42"/>
      <c r="UGK381" s="42"/>
      <c r="UGL381" s="42"/>
      <c r="UGM381" s="42"/>
      <c r="UGN381" s="42"/>
      <c r="UGO381" s="42"/>
      <c r="UGP381" s="42"/>
      <c r="UGQ381" s="42"/>
      <c r="UGR381" s="42"/>
      <c r="UGS381" s="42"/>
      <c r="UGT381" s="42"/>
      <c r="UGU381" s="42"/>
      <c r="UGV381" s="42"/>
      <c r="UGW381" s="42"/>
      <c r="UGX381" s="42"/>
      <c r="UGY381" s="42"/>
      <c r="UGZ381" s="42"/>
      <c r="UHA381" s="42"/>
      <c r="UHB381" s="42"/>
      <c r="UHC381" s="42"/>
      <c r="UHD381" s="42"/>
      <c r="UHE381" s="42"/>
      <c r="UHF381" s="42"/>
      <c r="UHG381" s="42"/>
      <c r="UHH381" s="42"/>
      <c r="UHI381" s="42"/>
      <c r="UHJ381" s="42"/>
      <c r="UHK381" s="42"/>
      <c r="UHL381" s="42"/>
      <c r="UHM381" s="42"/>
      <c r="UHN381" s="42"/>
      <c r="UHO381" s="42"/>
      <c r="UHP381" s="42"/>
      <c r="UHQ381" s="42"/>
      <c r="UHR381" s="42"/>
      <c r="UHS381" s="42"/>
      <c r="UHT381" s="42"/>
      <c r="UHU381" s="42"/>
      <c r="UHV381" s="42"/>
      <c r="UHW381" s="42"/>
      <c r="UHX381" s="42"/>
      <c r="UHY381" s="42"/>
      <c r="UHZ381" s="42"/>
      <c r="UIA381" s="42"/>
      <c r="UIB381" s="42"/>
      <c r="UIC381" s="42"/>
      <c r="UID381" s="42"/>
      <c r="UIE381" s="42"/>
      <c r="UIF381" s="42"/>
      <c r="UIG381" s="42"/>
      <c r="UIH381" s="42"/>
      <c r="UII381" s="42"/>
      <c r="UIJ381" s="42"/>
      <c r="UIK381" s="42"/>
      <c r="UIL381" s="42"/>
      <c r="UIM381" s="42"/>
      <c r="UIN381" s="42"/>
      <c r="UIO381" s="42"/>
      <c r="UIP381" s="42"/>
      <c r="UIQ381" s="42"/>
      <c r="UIR381" s="42"/>
      <c r="UIS381" s="42"/>
      <c r="UIT381" s="42"/>
      <c r="UIU381" s="42"/>
      <c r="UIV381" s="42"/>
      <c r="UIW381" s="42"/>
      <c r="UIX381" s="42"/>
      <c r="UIY381" s="42"/>
      <c r="UIZ381" s="42"/>
      <c r="UJA381" s="42"/>
      <c r="UJB381" s="42"/>
      <c r="UJC381" s="42"/>
      <c r="UJD381" s="42"/>
      <c r="UJE381" s="42"/>
      <c r="UJF381" s="42"/>
      <c r="UJG381" s="42"/>
      <c r="UJH381" s="42"/>
      <c r="UJI381" s="42"/>
      <c r="UJJ381" s="42"/>
      <c r="UJK381" s="42"/>
      <c r="UJL381" s="42"/>
      <c r="UJM381" s="42"/>
      <c r="UJN381" s="42"/>
      <c r="UJO381" s="42"/>
      <c r="UJP381" s="42"/>
      <c r="UJQ381" s="42"/>
      <c r="UJR381" s="42"/>
      <c r="UJS381" s="42"/>
      <c r="UJT381" s="42"/>
      <c r="UJU381" s="42"/>
      <c r="UJV381" s="42"/>
      <c r="UJW381" s="42"/>
      <c r="UJX381" s="42"/>
      <c r="UJY381" s="42"/>
      <c r="UJZ381" s="42"/>
      <c r="UKA381" s="42"/>
      <c r="UKB381" s="42"/>
      <c r="UKC381" s="42"/>
      <c r="UKD381" s="42"/>
      <c r="UKE381" s="42"/>
      <c r="UKF381" s="42"/>
      <c r="UKG381" s="42"/>
      <c r="UKH381" s="42"/>
      <c r="UKI381" s="42"/>
      <c r="UKJ381" s="42"/>
      <c r="UKK381" s="42"/>
      <c r="UKL381" s="42"/>
      <c r="UKM381" s="42"/>
      <c r="UKN381" s="42"/>
      <c r="UKO381" s="42"/>
      <c r="UKP381" s="42"/>
      <c r="UKQ381" s="42"/>
      <c r="UKR381" s="42"/>
      <c r="UKS381" s="42"/>
      <c r="UKT381" s="42"/>
      <c r="UKU381" s="42"/>
      <c r="UKV381" s="42"/>
      <c r="UKW381" s="42"/>
      <c r="UKX381" s="42"/>
      <c r="UKY381" s="42"/>
      <c r="UKZ381" s="42"/>
      <c r="ULA381" s="42"/>
      <c r="ULB381" s="42"/>
      <c r="ULC381" s="42"/>
      <c r="ULD381" s="42"/>
      <c r="ULE381" s="42"/>
      <c r="ULF381" s="42"/>
      <c r="ULG381" s="42"/>
      <c r="ULH381" s="42"/>
      <c r="ULI381" s="42"/>
      <c r="ULJ381" s="42"/>
      <c r="ULK381" s="42"/>
      <c r="ULL381" s="42"/>
      <c r="ULM381" s="42"/>
      <c r="ULN381" s="42"/>
      <c r="ULO381" s="42"/>
      <c r="ULP381" s="42"/>
      <c r="ULQ381" s="42"/>
      <c r="ULR381" s="42"/>
      <c r="ULS381" s="42"/>
      <c r="ULT381" s="42"/>
      <c r="ULU381" s="42"/>
      <c r="ULV381" s="42"/>
      <c r="ULW381" s="42"/>
      <c r="ULX381" s="42"/>
      <c r="ULY381" s="42"/>
      <c r="ULZ381" s="42"/>
      <c r="UMA381" s="42"/>
      <c r="UMB381" s="42"/>
      <c r="UMC381" s="42"/>
      <c r="UMD381" s="42"/>
      <c r="UME381" s="42"/>
      <c r="UMF381" s="42"/>
      <c r="UMG381" s="42"/>
      <c r="UMH381" s="42"/>
      <c r="UMI381" s="42"/>
      <c r="UMJ381" s="42"/>
      <c r="UMK381" s="42"/>
      <c r="UML381" s="42"/>
      <c r="UMM381" s="42"/>
      <c r="UMN381" s="42"/>
      <c r="UMO381" s="42"/>
      <c r="UMP381" s="42"/>
      <c r="UMQ381" s="42"/>
      <c r="UMR381" s="42"/>
      <c r="UMS381" s="42"/>
      <c r="UMT381" s="42"/>
      <c r="UMU381" s="42"/>
      <c r="UMV381" s="42"/>
      <c r="UMW381" s="42"/>
      <c r="UMX381" s="42"/>
      <c r="UMY381" s="42"/>
      <c r="UMZ381" s="42"/>
      <c r="UNA381" s="42"/>
      <c r="UNB381" s="42"/>
      <c r="UNC381" s="42"/>
      <c r="UND381" s="42"/>
      <c r="UNE381" s="42"/>
      <c r="UNF381" s="42"/>
      <c r="UNG381" s="42"/>
      <c r="UNH381" s="42"/>
      <c r="UNI381" s="42"/>
      <c r="UNJ381" s="42"/>
      <c r="UNK381" s="42"/>
      <c r="UNL381" s="42"/>
      <c r="UNM381" s="42"/>
      <c r="UNN381" s="42"/>
      <c r="UNO381" s="42"/>
      <c r="UNP381" s="42"/>
      <c r="UNQ381" s="42"/>
      <c r="UNR381" s="42"/>
      <c r="UNS381" s="42"/>
      <c r="UNT381" s="42"/>
      <c r="UNU381" s="42"/>
      <c r="UNV381" s="42"/>
      <c r="UNW381" s="42"/>
      <c r="UNX381" s="42"/>
      <c r="UNY381" s="42"/>
      <c r="UNZ381" s="42"/>
      <c r="UOA381" s="42"/>
      <c r="UOB381" s="42"/>
      <c r="UOC381" s="42"/>
      <c r="UOD381" s="42"/>
      <c r="UOE381" s="42"/>
      <c r="UOF381" s="42"/>
      <c r="UOG381" s="42"/>
      <c r="UOH381" s="42"/>
      <c r="UOI381" s="42"/>
      <c r="UOJ381" s="42"/>
      <c r="UOK381" s="42"/>
      <c r="UOL381" s="42"/>
      <c r="UOM381" s="42"/>
      <c r="UON381" s="42"/>
      <c r="UOO381" s="42"/>
      <c r="UOP381" s="42"/>
      <c r="UOQ381" s="42"/>
      <c r="UOR381" s="42"/>
      <c r="UOS381" s="42"/>
      <c r="UOT381" s="42"/>
      <c r="UOU381" s="42"/>
      <c r="UOV381" s="42"/>
      <c r="UOW381" s="42"/>
      <c r="UOX381" s="42"/>
      <c r="UOY381" s="42"/>
      <c r="UOZ381" s="42"/>
      <c r="UPA381" s="42"/>
      <c r="UPB381" s="42"/>
      <c r="UPC381" s="42"/>
      <c r="UPD381" s="42"/>
      <c r="UPE381" s="42"/>
      <c r="UPF381" s="42"/>
      <c r="UPG381" s="42"/>
      <c r="UPH381" s="42"/>
      <c r="UPI381" s="42"/>
      <c r="UPJ381" s="42"/>
      <c r="UPK381" s="42"/>
      <c r="UPL381" s="42"/>
      <c r="UPM381" s="42"/>
      <c r="UPN381" s="42"/>
      <c r="UPO381" s="42"/>
      <c r="UPP381" s="42"/>
      <c r="UPQ381" s="42"/>
      <c r="UPR381" s="42"/>
      <c r="UPS381" s="42"/>
      <c r="UPT381" s="42"/>
      <c r="UPU381" s="42"/>
      <c r="UPV381" s="42"/>
      <c r="UPW381" s="42"/>
      <c r="UPX381" s="42"/>
      <c r="UPY381" s="42"/>
      <c r="UPZ381" s="42"/>
      <c r="UQA381" s="42"/>
      <c r="UQB381" s="42"/>
      <c r="UQC381" s="42"/>
      <c r="UQD381" s="42"/>
      <c r="UQE381" s="42"/>
      <c r="UQF381" s="42"/>
      <c r="UQG381" s="42"/>
      <c r="UQH381" s="42"/>
      <c r="UQI381" s="42"/>
      <c r="UQJ381" s="42"/>
      <c r="UQK381" s="42"/>
      <c r="UQL381" s="42"/>
      <c r="UQM381" s="42"/>
      <c r="UQN381" s="42"/>
      <c r="UQO381" s="42"/>
      <c r="UQP381" s="42"/>
      <c r="UQQ381" s="42"/>
      <c r="UQR381" s="42"/>
      <c r="UQS381" s="42"/>
      <c r="UQT381" s="42"/>
      <c r="UQU381" s="42"/>
      <c r="UQV381" s="42"/>
      <c r="UQW381" s="42"/>
      <c r="UQX381" s="42"/>
      <c r="UQY381" s="42"/>
      <c r="UQZ381" s="42"/>
      <c r="URA381" s="42"/>
      <c r="URB381" s="42"/>
      <c r="URC381" s="42"/>
      <c r="URD381" s="42"/>
      <c r="URE381" s="42"/>
      <c r="URF381" s="42"/>
      <c r="URG381" s="42"/>
      <c r="URH381" s="42"/>
      <c r="URI381" s="42"/>
      <c r="URJ381" s="42"/>
      <c r="URK381" s="42"/>
      <c r="URL381" s="42"/>
      <c r="URM381" s="42"/>
      <c r="URN381" s="42"/>
      <c r="URO381" s="42"/>
      <c r="URP381" s="42"/>
      <c r="URQ381" s="42"/>
      <c r="URR381" s="42"/>
      <c r="URS381" s="42"/>
      <c r="URT381" s="42"/>
      <c r="URU381" s="42"/>
      <c r="URV381" s="42"/>
      <c r="URW381" s="42"/>
      <c r="URX381" s="42"/>
      <c r="URY381" s="42"/>
      <c r="URZ381" s="42"/>
      <c r="USA381" s="42"/>
      <c r="USB381" s="42"/>
      <c r="USC381" s="42"/>
      <c r="USD381" s="42"/>
      <c r="USE381" s="42"/>
      <c r="USF381" s="42"/>
      <c r="USG381" s="42"/>
      <c r="USH381" s="42"/>
      <c r="USI381" s="42"/>
      <c r="USJ381" s="42"/>
      <c r="USK381" s="42"/>
      <c r="USL381" s="42"/>
      <c r="USM381" s="42"/>
      <c r="USN381" s="42"/>
      <c r="USO381" s="42"/>
      <c r="USP381" s="42"/>
      <c r="USQ381" s="42"/>
      <c r="USR381" s="42"/>
      <c r="USS381" s="42"/>
      <c r="UST381" s="42"/>
      <c r="USU381" s="42"/>
      <c r="USV381" s="42"/>
      <c r="USW381" s="42"/>
      <c r="USX381" s="42"/>
      <c r="USY381" s="42"/>
      <c r="USZ381" s="42"/>
      <c r="UTA381" s="42"/>
      <c r="UTB381" s="42"/>
      <c r="UTC381" s="42"/>
      <c r="UTD381" s="42"/>
      <c r="UTE381" s="42"/>
      <c r="UTF381" s="42"/>
      <c r="UTG381" s="42"/>
      <c r="UTH381" s="42"/>
      <c r="UTI381" s="42"/>
      <c r="UTJ381" s="42"/>
      <c r="UTK381" s="42"/>
      <c r="UTL381" s="42"/>
      <c r="UTM381" s="42"/>
      <c r="UTN381" s="42"/>
      <c r="UTO381" s="42"/>
      <c r="UTP381" s="42"/>
      <c r="UTQ381" s="42"/>
      <c r="UTR381" s="42"/>
      <c r="UTS381" s="42"/>
      <c r="UTT381" s="42"/>
      <c r="UTU381" s="42"/>
      <c r="UTV381" s="42"/>
      <c r="UTW381" s="42"/>
      <c r="UTX381" s="42"/>
      <c r="UTY381" s="42"/>
      <c r="UTZ381" s="42"/>
      <c r="UUA381" s="42"/>
      <c r="UUB381" s="42"/>
      <c r="UUC381" s="42"/>
      <c r="UUD381" s="42"/>
      <c r="UUE381" s="42"/>
      <c r="UUF381" s="42"/>
      <c r="UUG381" s="42"/>
      <c r="UUH381" s="42"/>
      <c r="UUI381" s="42"/>
      <c r="UUJ381" s="42"/>
      <c r="UUK381" s="42"/>
      <c r="UUL381" s="42"/>
      <c r="UUM381" s="42"/>
      <c r="UUN381" s="42"/>
      <c r="UUO381" s="42"/>
      <c r="UUP381" s="42"/>
      <c r="UUQ381" s="42"/>
      <c r="UUR381" s="42"/>
      <c r="UUS381" s="42"/>
      <c r="UUT381" s="42"/>
      <c r="UUU381" s="42"/>
      <c r="UUV381" s="42"/>
      <c r="UUW381" s="42"/>
      <c r="UUX381" s="42"/>
      <c r="UUY381" s="42"/>
      <c r="UUZ381" s="42"/>
      <c r="UVA381" s="42"/>
      <c r="UVB381" s="42"/>
      <c r="UVC381" s="42"/>
      <c r="UVD381" s="42"/>
      <c r="UVE381" s="42"/>
      <c r="UVF381" s="42"/>
      <c r="UVG381" s="42"/>
      <c r="UVH381" s="42"/>
      <c r="UVI381" s="42"/>
      <c r="UVJ381" s="42"/>
      <c r="UVK381" s="42"/>
      <c r="UVL381" s="42"/>
      <c r="UVM381" s="42"/>
      <c r="UVN381" s="42"/>
      <c r="UVO381" s="42"/>
      <c r="UVP381" s="42"/>
      <c r="UVQ381" s="42"/>
      <c r="UVR381" s="42"/>
      <c r="UVS381" s="42"/>
      <c r="UVT381" s="42"/>
      <c r="UVU381" s="42"/>
      <c r="UVV381" s="42"/>
      <c r="UVW381" s="42"/>
      <c r="UVX381" s="42"/>
      <c r="UVY381" s="42"/>
      <c r="UVZ381" s="42"/>
      <c r="UWA381" s="42"/>
      <c r="UWB381" s="42"/>
      <c r="UWC381" s="42"/>
      <c r="UWD381" s="42"/>
      <c r="UWE381" s="42"/>
      <c r="UWF381" s="42"/>
      <c r="UWG381" s="42"/>
      <c r="UWH381" s="42"/>
      <c r="UWI381" s="42"/>
      <c r="UWJ381" s="42"/>
      <c r="UWK381" s="42"/>
      <c r="UWL381" s="42"/>
      <c r="UWM381" s="42"/>
      <c r="UWN381" s="42"/>
      <c r="UWO381" s="42"/>
      <c r="UWP381" s="42"/>
      <c r="UWQ381" s="42"/>
      <c r="UWR381" s="42"/>
      <c r="UWS381" s="42"/>
      <c r="UWT381" s="42"/>
      <c r="UWU381" s="42"/>
      <c r="UWV381" s="42"/>
      <c r="UWW381" s="42"/>
      <c r="UWX381" s="42"/>
      <c r="UWY381" s="42"/>
      <c r="UWZ381" s="42"/>
      <c r="UXA381" s="42"/>
      <c r="UXB381" s="42"/>
      <c r="UXC381" s="42"/>
      <c r="UXD381" s="42"/>
      <c r="UXE381" s="42"/>
      <c r="UXF381" s="42"/>
      <c r="UXG381" s="42"/>
      <c r="UXH381" s="42"/>
      <c r="UXI381" s="42"/>
      <c r="UXJ381" s="42"/>
      <c r="UXK381" s="42"/>
      <c r="UXL381" s="42"/>
      <c r="UXM381" s="42"/>
      <c r="UXN381" s="42"/>
      <c r="UXO381" s="42"/>
      <c r="UXP381" s="42"/>
      <c r="UXQ381" s="42"/>
      <c r="UXR381" s="42"/>
      <c r="UXS381" s="42"/>
      <c r="UXT381" s="42"/>
      <c r="UXU381" s="42"/>
      <c r="UXV381" s="42"/>
      <c r="UXW381" s="42"/>
      <c r="UXX381" s="42"/>
      <c r="UXY381" s="42"/>
      <c r="UXZ381" s="42"/>
      <c r="UYA381" s="42"/>
      <c r="UYB381" s="42"/>
      <c r="UYC381" s="42"/>
      <c r="UYD381" s="42"/>
      <c r="UYE381" s="42"/>
      <c r="UYF381" s="42"/>
      <c r="UYG381" s="42"/>
      <c r="UYH381" s="42"/>
      <c r="UYI381" s="42"/>
      <c r="UYJ381" s="42"/>
      <c r="UYK381" s="42"/>
      <c r="UYL381" s="42"/>
      <c r="UYM381" s="42"/>
      <c r="UYN381" s="42"/>
      <c r="UYO381" s="42"/>
      <c r="UYP381" s="42"/>
      <c r="UYQ381" s="42"/>
      <c r="UYR381" s="42"/>
      <c r="UYS381" s="42"/>
      <c r="UYT381" s="42"/>
      <c r="UYU381" s="42"/>
      <c r="UYV381" s="42"/>
      <c r="UYW381" s="42"/>
      <c r="UYX381" s="42"/>
      <c r="UYY381" s="42"/>
      <c r="UYZ381" s="42"/>
      <c r="UZA381" s="42"/>
      <c r="UZB381" s="42"/>
      <c r="UZC381" s="42"/>
      <c r="UZD381" s="42"/>
      <c r="UZE381" s="42"/>
      <c r="UZF381" s="42"/>
      <c r="UZG381" s="42"/>
      <c r="UZH381" s="42"/>
      <c r="UZI381" s="42"/>
      <c r="UZJ381" s="42"/>
      <c r="UZK381" s="42"/>
      <c r="UZL381" s="42"/>
      <c r="UZM381" s="42"/>
      <c r="UZN381" s="42"/>
      <c r="UZO381" s="42"/>
      <c r="UZP381" s="42"/>
      <c r="UZQ381" s="42"/>
      <c r="UZR381" s="42"/>
      <c r="UZS381" s="42"/>
      <c r="UZT381" s="42"/>
      <c r="UZU381" s="42"/>
      <c r="UZV381" s="42"/>
      <c r="UZW381" s="42"/>
      <c r="UZX381" s="42"/>
      <c r="UZY381" s="42"/>
      <c r="UZZ381" s="42"/>
      <c r="VAA381" s="42"/>
      <c r="VAB381" s="42"/>
      <c r="VAC381" s="42"/>
      <c r="VAD381" s="42"/>
      <c r="VAE381" s="42"/>
      <c r="VAF381" s="42"/>
      <c r="VAG381" s="42"/>
      <c r="VAH381" s="42"/>
      <c r="VAI381" s="42"/>
      <c r="VAJ381" s="42"/>
      <c r="VAK381" s="42"/>
      <c r="VAL381" s="42"/>
      <c r="VAM381" s="42"/>
      <c r="VAN381" s="42"/>
      <c r="VAO381" s="42"/>
      <c r="VAP381" s="42"/>
      <c r="VAQ381" s="42"/>
      <c r="VAR381" s="42"/>
      <c r="VAS381" s="42"/>
      <c r="VAT381" s="42"/>
      <c r="VAU381" s="42"/>
      <c r="VAV381" s="42"/>
      <c r="VAW381" s="42"/>
      <c r="VAX381" s="42"/>
      <c r="VAY381" s="42"/>
      <c r="VAZ381" s="42"/>
      <c r="VBA381" s="42"/>
      <c r="VBB381" s="42"/>
      <c r="VBC381" s="42"/>
      <c r="VBD381" s="42"/>
      <c r="VBE381" s="42"/>
      <c r="VBF381" s="42"/>
      <c r="VBG381" s="42"/>
      <c r="VBH381" s="42"/>
      <c r="VBI381" s="42"/>
      <c r="VBJ381" s="42"/>
      <c r="VBK381" s="42"/>
      <c r="VBL381" s="42"/>
      <c r="VBM381" s="42"/>
      <c r="VBN381" s="42"/>
      <c r="VBO381" s="42"/>
      <c r="VBP381" s="42"/>
      <c r="VBQ381" s="42"/>
      <c r="VBR381" s="42"/>
      <c r="VBS381" s="42"/>
      <c r="VBT381" s="42"/>
      <c r="VBU381" s="42"/>
      <c r="VBV381" s="42"/>
      <c r="VBW381" s="42"/>
      <c r="VBX381" s="42"/>
      <c r="VBY381" s="42"/>
      <c r="VBZ381" s="42"/>
      <c r="VCA381" s="42"/>
      <c r="VCB381" s="42"/>
      <c r="VCC381" s="42"/>
      <c r="VCD381" s="42"/>
      <c r="VCE381" s="42"/>
      <c r="VCF381" s="42"/>
      <c r="VCG381" s="42"/>
      <c r="VCH381" s="42"/>
      <c r="VCI381" s="42"/>
      <c r="VCJ381" s="42"/>
      <c r="VCK381" s="42"/>
      <c r="VCL381" s="42"/>
      <c r="VCM381" s="42"/>
      <c r="VCN381" s="42"/>
      <c r="VCO381" s="42"/>
      <c r="VCP381" s="42"/>
      <c r="VCQ381" s="42"/>
      <c r="VCR381" s="42"/>
      <c r="VCS381" s="42"/>
      <c r="VCT381" s="42"/>
      <c r="VCU381" s="42"/>
      <c r="VCV381" s="42"/>
      <c r="VCW381" s="42"/>
      <c r="VCX381" s="42"/>
      <c r="VCY381" s="42"/>
      <c r="VCZ381" s="42"/>
      <c r="VDA381" s="42"/>
      <c r="VDB381" s="42"/>
      <c r="VDC381" s="42"/>
      <c r="VDD381" s="42"/>
      <c r="VDE381" s="42"/>
      <c r="VDF381" s="42"/>
      <c r="VDG381" s="42"/>
      <c r="VDH381" s="42"/>
      <c r="VDI381" s="42"/>
      <c r="VDJ381" s="42"/>
      <c r="VDK381" s="42"/>
      <c r="VDL381" s="42"/>
      <c r="VDM381" s="42"/>
      <c r="VDN381" s="42"/>
      <c r="VDO381" s="42"/>
      <c r="VDP381" s="42"/>
      <c r="VDQ381" s="42"/>
      <c r="VDR381" s="42"/>
      <c r="VDS381" s="42"/>
      <c r="VDT381" s="42"/>
      <c r="VDU381" s="42"/>
      <c r="VDV381" s="42"/>
      <c r="VDW381" s="42"/>
      <c r="VDX381" s="42"/>
      <c r="VDY381" s="42"/>
      <c r="VDZ381" s="42"/>
      <c r="VEA381" s="42"/>
      <c r="VEB381" s="42"/>
      <c r="VEC381" s="42"/>
      <c r="VED381" s="42"/>
      <c r="VEE381" s="42"/>
      <c r="VEF381" s="42"/>
      <c r="VEG381" s="42"/>
      <c r="VEH381" s="42"/>
      <c r="VEI381" s="42"/>
      <c r="VEJ381" s="42"/>
      <c r="VEK381" s="42"/>
      <c r="VEL381" s="42"/>
      <c r="VEM381" s="42"/>
      <c r="VEN381" s="42"/>
      <c r="VEO381" s="42"/>
      <c r="VEP381" s="42"/>
      <c r="VEQ381" s="42"/>
      <c r="VER381" s="42"/>
      <c r="VES381" s="42"/>
      <c r="VET381" s="42"/>
      <c r="VEU381" s="42"/>
      <c r="VEV381" s="42"/>
      <c r="VEW381" s="42"/>
      <c r="VEX381" s="42"/>
      <c r="VEY381" s="42"/>
      <c r="VEZ381" s="42"/>
      <c r="VFA381" s="42"/>
      <c r="VFB381" s="42"/>
      <c r="VFC381" s="42"/>
      <c r="VFD381" s="42"/>
      <c r="VFE381" s="42"/>
      <c r="VFF381" s="42"/>
      <c r="VFG381" s="42"/>
      <c r="VFH381" s="42"/>
      <c r="VFI381" s="42"/>
      <c r="VFJ381" s="42"/>
      <c r="VFK381" s="42"/>
      <c r="VFL381" s="42"/>
      <c r="VFM381" s="42"/>
      <c r="VFN381" s="42"/>
      <c r="VFO381" s="42"/>
      <c r="VFP381" s="42"/>
      <c r="VFQ381" s="42"/>
      <c r="VFR381" s="42"/>
      <c r="VFS381" s="42"/>
      <c r="VFT381" s="42"/>
      <c r="VFU381" s="42"/>
      <c r="VFV381" s="42"/>
      <c r="VFW381" s="42"/>
      <c r="VFX381" s="42"/>
      <c r="VFY381" s="42"/>
      <c r="VFZ381" s="42"/>
      <c r="VGA381" s="42"/>
      <c r="VGB381" s="42"/>
      <c r="VGC381" s="42"/>
      <c r="VGD381" s="42"/>
      <c r="VGE381" s="42"/>
      <c r="VGF381" s="42"/>
      <c r="VGG381" s="42"/>
      <c r="VGH381" s="42"/>
      <c r="VGI381" s="42"/>
      <c r="VGJ381" s="42"/>
      <c r="VGK381" s="42"/>
      <c r="VGL381" s="42"/>
      <c r="VGM381" s="42"/>
      <c r="VGN381" s="42"/>
      <c r="VGO381" s="42"/>
      <c r="VGP381" s="42"/>
      <c r="VGQ381" s="42"/>
      <c r="VGR381" s="42"/>
      <c r="VGS381" s="42"/>
      <c r="VGT381" s="42"/>
      <c r="VGU381" s="42"/>
      <c r="VGV381" s="42"/>
      <c r="VGW381" s="42"/>
      <c r="VGX381" s="42"/>
      <c r="VGY381" s="42"/>
      <c r="VGZ381" s="42"/>
      <c r="VHA381" s="42"/>
      <c r="VHB381" s="42"/>
      <c r="VHC381" s="42"/>
      <c r="VHD381" s="42"/>
      <c r="VHE381" s="42"/>
      <c r="VHF381" s="42"/>
      <c r="VHG381" s="42"/>
      <c r="VHH381" s="42"/>
      <c r="VHI381" s="42"/>
      <c r="VHJ381" s="42"/>
      <c r="VHK381" s="42"/>
      <c r="VHL381" s="42"/>
      <c r="VHM381" s="42"/>
      <c r="VHN381" s="42"/>
      <c r="VHO381" s="42"/>
      <c r="VHP381" s="42"/>
      <c r="VHQ381" s="42"/>
      <c r="VHR381" s="42"/>
      <c r="VHS381" s="42"/>
      <c r="VHT381" s="42"/>
      <c r="VHU381" s="42"/>
      <c r="VHV381" s="42"/>
      <c r="VHW381" s="42"/>
      <c r="VHX381" s="42"/>
      <c r="VHY381" s="42"/>
      <c r="VHZ381" s="42"/>
      <c r="VIA381" s="42"/>
      <c r="VIB381" s="42"/>
      <c r="VIC381" s="42"/>
      <c r="VID381" s="42"/>
      <c r="VIE381" s="42"/>
      <c r="VIF381" s="42"/>
      <c r="VIG381" s="42"/>
      <c r="VIH381" s="42"/>
      <c r="VII381" s="42"/>
      <c r="VIJ381" s="42"/>
      <c r="VIK381" s="42"/>
      <c r="VIL381" s="42"/>
      <c r="VIM381" s="42"/>
      <c r="VIN381" s="42"/>
      <c r="VIO381" s="42"/>
      <c r="VIP381" s="42"/>
      <c r="VIQ381" s="42"/>
      <c r="VIR381" s="42"/>
      <c r="VIS381" s="42"/>
      <c r="VIT381" s="42"/>
      <c r="VIU381" s="42"/>
      <c r="VIV381" s="42"/>
      <c r="VIW381" s="42"/>
      <c r="VIX381" s="42"/>
      <c r="VIY381" s="42"/>
      <c r="VIZ381" s="42"/>
      <c r="VJA381" s="42"/>
      <c r="VJB381" s="42"/>
      <c r="VJC381" s="42"/>
      <c r="VJD381" s="42"/>
      <c r="VJE381" s="42"/>
      <c r="VJF381" s="42"/>
      <c r="VJG381" s="42"/>
      <c r="VJH381" s="42"/>
      <c r="VJI381" s="42"/>
      <c r="VJJ381" s="42"/>
      <c r="VJK381" s="42"/>
      <c r="VJL381" s="42"/>
      <c r="VJM381" s="42"/>
      <c r="VJN381" s="42"/>
      <c r="VJO381" s="42"/>
      <c r="VJP381" s="42"/>
      <c r="VJQ381" s="42"/>
      <c r="VJR381" s="42"/>
      <c r="VJS381" s="42"/>
      <c r="VJT381" s="42"/>
      <c r="VJU381" s="42"/>
      <c r="VJV381" s="42"/>
      <c r="VJW381" s="42"/>
      <c r="VJX381" s="42"/>
      <c r="VJY381" s="42"/>
      <c r="VJZ381" s="42"/>
      <c r="VKA381" s="42"/>
      <c r="VKB381" s="42"/>
      <c r="VKC381" s="42"/>
      <c r="VKD381" s="42"/>
      <c r="VKE381" s="42"/>
      <c r="VKF381" s="42"/>
      <c r="VKG381" s="42"/>
      <c r="VKH381" s="42"/>
      <c r="VKI381" s="42"/>
      <c r="VKJ381" s="42"/>
      <c r="VKK381" s="42"/>
      <c r="VKL381" s="42"/>
      <c r="VKM381" s="42"/>
      <c r="VKN381" s="42"/>
      <c r="VKO381" s="42"/>
      <c r="VKP381" s="42"/>
      <c r="VKQ381" s="42"/>
      <c r="VKR381" s="42"/>
      <c r="VKS381" s="42"/>
      <c r="VKT381" s="42"/>
      <c r="VKU381" s="42"/>
      <c r="VKV381" s="42"/>
      <c r="VKW381" s="42"/>
      <c r="VKX381" s="42"/>
      <c r="VKY381" s="42"/>
      <c r="VKZ381" s="42"/>
      <c r="VLA381" s="42"/>
      <c r="VLB381" s="42"/>
      <c r="VLC381" s="42"/>
      <c r="VLD381" s="42"/>
      <c r="VLE381" s="42"/>
      <c r="VLF381" s="42"/>
      <c r="VLG381" s="42"/>
      <c r="VLH381" s="42"/>
      <c r="VLI381" s="42"/>
      <c r="VLJ381" s="42"/>
      <c r="VLK381" s="42"/>
      <c r="VLL381" s="42"/>
      <c r="VLM381" s="42"/>
      <c r="VLN381" s="42"/>
      <c r="VLO381" s="42"/>
      <c r="VLP381" s="42"/>
      <c r="VLQ381" s="42"/>
      <c r="VLR381" s="42"/>
      <c r="VLS381" s="42"/>
      <c r="VLT381" s="42"/>
      <c r="VLU381" s="42"/>
      <c r="VLV381" s="42"/>
      <c r="VLW381" s="42"/>
      <c r="VLX381" s="42"/>
      <c r="VLY381" s="42"/>
      <c r="VLZ381" s="42"/>
      <c r="VMA381" s="42"/>
      <c r="VMB381" s="42"/>
      <c r="VMC381" s="42"/>
      <c r="VMD381" s="42"/>
      <c r="VME381" s="42"/>
      <c r="VMF381" s="42"/>
      <c r="VMG381" s="42"/>
      <c r="VMH381" s="42"/>
      <c r="VMI381" s="42"/>
      <c r="VMJ381" s="42"/>
      <c r="VMK381" s="42"/>
      <c r="VML381" s="42"/>
      <c r="VMM381" s="42"/>
      <c r="VMN381" s="42"/>
      <c r="VMO381" s="42"/>
      <c r="VMP381" s="42"/>
      <c r="VMQ381" s="42"/>
      <c r="VMR381" s="42"/>
      <c r="VMS381" s="42"/>
      <c r="VMT381" s="42"/>
      <c r="VMU381" s="42"/>
      <c r="VMV381" s="42"/>
      <c r="VMW381" s="42"/>
      <c r="VMX381" s="42"/>
      <c r="VMY381" s="42"/>
      <c r="VMZ381" s="42"/>
      <c r="VNA381" s="42"/>
      <c r="VNB381" s="42"/>
      <c r="VNC381" s="42"/>
      <c r="VND381" s="42"/>
      <c r="VNE381" s="42"/>
      <c r="VNF381" s="42"/>
      <c r="VNG381" s="42"/>
      <c r="VNH381" s="42"/>
      <c r="VNI381" s="42"/>
      <c r="VNJ381" s="42"/>
      <c r="VNK381" s="42"/>
      <c r="VNL381" s="42"/>
      <c r="VNM381" s="42"/>
      <c r="VNN381" s="42"/>
      <c r="VNO381" s="42"/>
      <c r="VNP381" s="42"/>
      <c r="VNQ381" s="42"/>
      <c r="VNR381" s="42"/>
      <c r="VNS381" s="42"/>
      <c r="VNT381" s="42"/>
      <c r="VNU381" s="42"/>
      <c r="VNV381" s="42"/>
      <c r="VNW381" s="42"/>
      <c r="VNX381" s="42"/>
      <c r="VNY381" s="42"/>
      <c r="VNZ381" s="42"/>
      <c r="VOA381" s="42"/>
      <c r="VOB381" s="42"/>
      <c r="VOC381" s="42"/>
      <c r="VOD381" s="42"/>
      <c r="VOE381" s="42"/>
      <c r="VOF381" s="42"/>
      <c r="VOG381" s="42"/>
      <c r="VOH381" s="42"/>
      <c r="VOI381" s="42"/>
      <c r="VOJ381" s="42"/>
      <c r="VOK381" s="42"/>
      <c r="VOL381" s="42"/>
      <c r="VOM381" s="42"/>
      <c r="VON381" s="42"/>
      <c r="VOO381" s="42"/>
      <c r="VOP381" s="42"/>
      <c r="VOQ381" s="42"/>
      <c r="VOR381" s="42"/>
      <c r="VOS381" s="42"/>
      <c r="VOT381" s="42"/>
      <c r="VOU381" s="42"/>
      <c r="VOV381" s="42"/>
      <c r="VOW381" s="42"/>
      <c r="VOX381" s="42"/>
      <c r="VOY381" s="42"/>
      <c r="VOZ381" s="42"/>
      <c r="VPA381" s="42"/>
      <c r="VPB381" s="42"/>
      <c r="VPC381" s="42"/>
      <c r="VPD381" s="42"/>
      <c r="VPE381" s="42"/>
      <c r="VPF381" s="42"/>
      <c r="VPG381" s="42"/>
      <c r="VPH381" s="42"/>
      <c r="VPI381" s="42"/>
      <c r="VPJ381" s="42"/>
      <c r="VPK381" s="42"/>
      <c r="VPL381" s="42"/>
      <c r="VPM381" s="42"/>
      <c r="VPN381" s="42"/>
      <c r="VPO381" s="42"/>
      <c r="VPP381" s="42"/>
      <c r="VPQ381" s="42"/>
      <c r="VPR381" s="42"/>
      <c r="VPS381" s="42"/>
      <c r="VPT381" s="42"/>
      <c r="VPU381" s="42"/>
      <c r="VPV381" s="42"/>
      <c r="VPW381" s="42"/>
      <c r="VPX381" s="42"/>
      <c r="VPY381" s="42"/>
      <c r="VPZ381" s="42"/>
      <c r="VQA381" s="42"/>
      <c r="VQB381" s="42"/>
      <c r="VQC381" s="42"/>
      <c r="VQD381" s="42"/>
      <c r="VQE381" s="42"/>
      <c r="VQF381" s="42"/>
      <c r="VQG381" s="42"/>
      <c r="VQH381" s="42"/>
      <c r="VQI381" s="42"/>
      <c r="VQJ381" s="42"/>
      <c r="VQK381" s="42"/>
      <c r="VQL381" s="42"/>
      <c r="VQM381" s="42"/>
      <c r="VQN381" s="42"/>
      <c r="VQO381" s="42"/>
      <c r="VQP381" s="42"/>
      <c r="VQQ381" s="42"/>
      <c r="VQR381" s="42"/>
      <c r="VQS381" s="42"/>
      <c r="VQT381" s="42"/>
      <c r="VQU381" s="42"/>
      <c r="VQV381" s="42"/>
      <c r="VQW381" s="42"/>
      <c r="VQX381" s="42"/>
      <c r="VQY381" s="42"/>
      <c r="VQZ381" s="42"/>
      <c r="VRA381" s="42"/>
      <c r="VRB381" s="42"/>
      <c r="VRC381" s="42"/>
      <c r="VRD381" s="42"/>
      <c r="VRE381" s="42"/>
      <c r="VRF381" s="42"/>
      <c r="VRG381" s="42"/>
      <c r="VRH381" s="42"/>
      <c r="VRI381" s="42"/>
      <c r="VRJ381" s="42"/>
      <c r="VRK381" s="42"/>
      <c r="VRL381" s="42"/>
      <c r="VRM381" s="42"/>
      <c r="VRN381" s="42"/>
      <c r="VRO381" s="42"/>
      <c r="VRP381" s="42"/>
      <c r="VRQ381" s="42"/>
      <c r="VRR381" s="42"/>
      <c r="VRS381" s="42"/>
      <c r="VRT381" s="42"/>
      <c r="VRU381" s="42"/>
      <c r="VRV381" s="42"/>
      <c r="VRW381" s="42"/>
      <c r="VRX381" s="42"/>
      <c r="VRY381" s="42"/>
      <c r="VRZ381" s="42"/>
      <c r="VSA381" s="42"/>
      <c r="VSB381" s="42"/>
      <c r="VSC381" s="42"/>
      <c r="VSD381" s="42"/>
      <c r="VSE381" s="42"/>
      <c r="VSF381" s="42"/>
      <c r="VSG381" s="42"/>
      <c r="VSH381" s="42"/>
      <c r="VSI381" s="42"/>
      <c r="VSJ381" s="42"/>
      <c r="VSK381" s="42"/>
      <c r="VSL381" s="42"/>
      <c r="VSM381" s="42"/>
      <c r="VSN381" s="42"/>
      <c r="VSO381" s="42"/>
      <c r="VSP381" s="42"/>
      <c r="VSQ381" s="42"/>
      <c r="VSR381" s="42"/>
      <c r="VSS381" s="42"/>
      <c r="VST381" s="42"/>
      <c r="VSU381" s="42"/>
      <c r="VSV381" s="42"/>
      <c r="VSW381" s="42"/>
      <c r="VSX381" s="42"/>
      <c r="VSY381" s="42"/>
      <c r="VSZ381" s="42"/>
      <c r="VTA381" s="42"/>
      <c r="VTB381" s="42"/>
      <c r="VTC381" s="42"/>
      <c r="VTD381" s="42"/>
      <c r="VTE381" s="42"/>
      <c r="VTF381" s="42"/>
      <c r="VTG381" s="42"/>
      <c r="VTH381" s="42"/>
      <c r="VTI381" s="42"/>
      <c r="VTJ381" s="42"/>
      <c r="VTK381" s="42"/>
      <c r="VTL381" s="42"/>
      <c r="VTM381" s="42"/>
      <c r="VTN381" s="42"/>
      <c r="VTO381" s="42"/>
      <c r="VTP381" s="42"/>
      <c r="VTQ381" s="42"/>
      <c r="VTR381" s="42"/>
      <c r="VTS381" s="42"/>
      <c r="VTT381" s="42"/>
      <c r="VTU381" s="42"/>
      <c r="VTV381" s="42"/>
      <c r="VTW381" s="42"/>
      <c r="VTX381" s="42"/>
      <c r="VTY381" s="42"/>
      <c r="VTZ381" s="42"/>
      <c r="VUA381" s="42"/>
      <c r="VUB381" s="42"/>
      <c r="VUC381" s="42"/>
      <c r="VUD381" s="42"/>
      <c r="VUE381" s="42"/>
      <c r="VUF381" s="42"/>
      <c r="VUG381" s="42"/>
      <c r="VUH381" s="42"/>
      <c r="VUI381" s="42"/>
      <c r="VUJ381" s="42"/>
      <c r="VUK381" s="42"/>
      <c r="VUL381" s="42"/>
      <c r="VUM381" s="42"/>
      <c r="VUN381" s="42"/>
      <c r="VUO381" s="42"/>
      <c r="VUP381" s="42"/>
      <c r="VUQ381" s="42"/>
      <c r="VUR381" s="42"/>
      <c r="VUS381" s="42"/>
      <c r="VUT381" s="42"/>
      <c r="VUU381" s="42"/>
      <c r="VUV381" s="42"/>
      <c r="VUW381" s="42"/>
      <c r="VUX381" s="42"/>
      <c r="VUY381" s="42"/>
      <c r="VUZ381" s="42"/>
      <c r="VVA381" s="42"/>
      <c r="VVB381" s="42"/>
      <c r="VVC381" s="42"/>
      <c r="VVD381" s="42"/>
      <c r="VVE381" s="42"/>
      <c r="VVF381" s="42"/>
      <c r="VVG381" s="42"/>
      <c r="VVH381" s="42"/>
      <c r="VVI381" s="42"/>
      <c r="VVJ381" s="42"/>
      <c r="VVK381" s="42"/>
      <c r="VVL381" s="42"/>
      <c r="VVM381" s="42"/>
      <c r="VVN381" s="42"/>
      <c r="VVO381" s="42"/>
      <c r="VVP381" s="42"/>
      <c r="VVQ381" s="42"/>
      <c r="VVR381" s="42"/>
      <c r="VVS381" s="42"/>
      <c r="VVT381" s="42"/>
      <c r="VVU381" s="42"/>
      <c r="VVV381" s="42"/>
      <c r="VVW381" s="42"/>
      <c r="VVX381" s="42"/>
      <c r="VVY381" s="42"/>
      <c r="VVZ381" s="42"/>
      <c r="VWA381" s="42"/>
      <c r="VWB381" s="42"/>
      <c r="VWC381" s="42"/>
      <c r="VWD381" s="42"/>
      <c r="VWE381" s="42"/>
      <c r="VWF381" s="42"/>
      <c r="VWG381" s="42"/>
      <c r="VWH381" s="42"/>
      <c r="VWI381" s="42"/>
      <c r="VWJ381" s="42"/>
      <c r="VWK381" s="42"/>
      <c r="VWL381" s="42"/>
      <c r="VWM381" s="42"/>
      <c r="VWN381" s="42"/>
      <c r="VWO381" s="42"/>
      <c r="VWP381" s="42"/>
      <c r="VWQ381" s="42"/>
      <c r="VWR381" s="42"/>
      <c r="VWS381" s="42"/>
      <c r="VWT381" s="42"/>
      <c r="VWU381" s="42"/>
      <c r="VWV381" s="42"/>
      <c r="VWW381" s="42"/>
      <c r="VWX381" s="42"/>
      <c r="VWY381" s="42"/>
      <c r="VWZ381" s="42"/>
      <c r="VXA381" s="42"/>
      <c r="VXB381" s="42"/>
      <c r="VXC381" s="42"/>
      <c r="VXD381" s="42"/>
      <c r="VXE381" s="42"/>
      <c r="VXF381" s="42"/>
      <c r="VXG381" s="42"/>
      <c r="VXH381" s="42"/>
      <c r="VXI381" s="42"/>
      <c r="VXJ381" s="42"/>
      <c r="VXK381" s="42"/>
      <c r="VXL381" s="42"/>
      <c r="VXM381" s="42"/>
      <c r="VXN381" s="42"/>
      <c r="VXO381" s="42"/>
      <c r="VXP381" s="42"/>
      <c r="VXQ381" s="42"/>
      <c r="VXR381" s="42"/>
      <c r="VXS381" s="42"/>
      <c r="VXT381" s="42"/>
      <c r="VXU381" s="42"/>
      <c r="VXV381" s="42"/>
      <c r="VXW381" s="42"/>
      <c r="VXX381" s="42"/>
      <c r="VXY381" s="42"/>
      <c r="VXZ381" s="42"/>
      <c r="VYA381" s="42"/>
      <c r="VYB381" s="42"/>
      <c r="VYC381" s="42"/>
      <c r="VYD381" s="42"/>
      <c r="VYE381" s="42"/>
      <c r="VYF381" s="42"/>
      <c r="VYG381" s="42"/>
      <c r="VYH381" s="42"/>
      <c r="VYI381" s="42"/>
      <c r="VYJ381" s="42"/>
      <c r="VYK381" s="42"/>
      <c r="VYL381" s="42"/>
      <c r="VYM381" s="42"/>
      <c r="VYN381" s="42"/>
      <c r="VYO381" s="42"/>
      <c r="VYP381" s="42"/>
      <c r="VYQ381" s="42"/>
      <c r="VYR381" s="42"/>
      <c r="VYS381" s="42"/>
      <c r="VYT381" s="42"/>
      <c r="VYU381" s="42"/>
      <c r="VYV381" s="42"/>
      <c r="VYW381" s="42"/>
      <c r="VYX381" s="42"/>
      <c r="VYY381" s="42"/>
      <c r="VYZ381" s="42"/>
      <c r="VZA381" s="42"/>
      <c r="VZB381" s="42"/>
      <c r="VZC381" s="42"/>
      <c r="VZD381" s="42"/>
      <c r="VZE381" s="42"/>
      <c r="VZF381" s="42"/>
      <c r="VZG381" s="42"/>
      <c r="VZH381" s="42"/>
      <c r="VZI381" s="42"/>
      <c r="VZJ381" s="42"/>
      <c r="VZK381" s="42"/>
      <c r="VZL381" s="42"/>
      <c r="VZM381" s="42"/>
      <c r="VZN381" s="42"/>
      <c r="VZO381" s="42"/>
      <c r="VZP381" s="42"/>
      <c r="VZQ381" s="42"/>
      <c r="VZR381" s="42"/>
      <c r="VZS381" s="42"/>
      <c r="VZT381" s="42"/>
      <c r="VZU381" s="42"/>
      <c r="VZV381" s="42"/>
      <c r="VZW381" s="42"/>
      <c r="VZX381" s="42"/>
      <c r="VZY381" s="42"/>
      <c r="VZZ381" s="42"/>
      <c r="WAA381" s="42"/>
      <c r="WAB381" s="42"/>
      <c r="WAC381" s="42"/>
      <c r="WAD381" s="42"/>
      <c r="WAE381" s="42"/>
      <c r="WAF381" s="42"/>
      <c r="WAG381" s="42"/>
      <c r="WAH381" s="42"/>
      <c r="WAI381" s="42"/>
      <c r="WAJ381" s="42"/>
      <c r="WAK381" s="42"/>
      <c r="WAL381" s="42"/>
      <c r="WAM381" s="42"/>
      <c r="WAN381" s="42"/>
      <c r="WAO381" s="42"/>
      <c r="WAP381" s="42"/>
      <c r="WAQ381" s="42"/>
      <c r="WAR381" s="42"/>
      <c r="WAS381" s="42"/>
      <c r="WAT381" s="42"/>
      <c r="WAU381" s="42"/>
      <c r="WAV381" s="42"/>
      <c r="WAW381" s="42"/>
      <c r="WAX381" s="42"/>
      <c r="WAY381" s="42"/>
      <c r="WAZ381" s="42"/>
      <c r="WBA381" s="42"/>
      <c r="WBB381" s="42"/>
      <c r="WBC381" s="42"/>
      <c r="WBD381" s="42"/>
      <c r="WBE381" s="42"/>
      <c r="WBF381" s="42"/>
      <c r="WBG381" s="42"/>
      <c r="WBH381" s="42"/>
      <c r="WBI381" s="42"/>
      <c r="WBJ381" s="42"/>
      <c r="WBK381" s="42"/>
      <c r="WBL381" s="42"/>
      <c r="WBM381" s="42"/>
      <c r="WBN381" s="42"/>
      <c r="WBO381" s="42"/>
      <c r="WBP381" s="42"/>
      <c r="WBQ381" s="42"/>
      <c r="WBR381" s="42"/>
      <c r="WBS381" s="42"/>
      <c r="WBT381" s="42"/>
      <c r="WBU381" s="42"/>
      <c r="WBV381" s="42"/>
      <c r="WBW381" s="42"/>
      <c r="WBX381" s="42"/>
      <c r="WBY381" s="42"/>
      <c r="WBZ381" s="42"/>
      <c r="WCA381" s="42"/>
      <c r="WCB381" s="42"/>
      <c r="WCC381" s="42"/>
      <c r="WCD381" s="42"/>
      <c r="WCE381" s="42"/>
      <c r="WCF381" s="42"/>
      <c r="WCG381" s="42"/>
      <c r="WCH381" s="42"/>
      <c r="WCI381" s="42"/>
      <c r="WCJ381" s="42"/>
      <c r="WCK381" s="42"/>
      <c r="WCL381" s="42"/>
      <c r="WCM381" s="42"/>
      <c r="WCN381" s="42"/>
      <c r="WCO381" s="42"/>
      <c r="WCP381" s="42"/>
      <c r="WCQ381" s="42"/>
      <c r="WCR381" s="42"/>
      <c r="WCS381" s="42"/>
      <c r="WCT381" s="42"/>
      <c r="WCU381" s="42"/>
      <c r="WCV381" s="42"/>
      <c r="WCW381" s="42"/>
      <c r="WCX381" s="42"/>
      <c r="WCY381" s="42"/>
      <c r="WCZ381" s="42"/>
      <c r="WDA381" s="42"/>
      <c r="WDB381" s="42"/>
      <c r="WDC381" s="42"/>
      <c r="WDD381" s="42"/>
      <c r="WDE381" s="42"/>
      <c r="WDF381" s="42"/>
      <c r="WDG381" s="42"/>
      <c r="WDH381" s="42"/>
      <c r="WDI381" s="42"/>
      <c r="WDJ381" s="42"/>
      <c r="WDK381" s="42"/>
      <c r="WDL381" s="42"/>
      <c r="WDM381" s="42"/>
      <c r="WDN381" s="42"/>
      <c r="WDO381" s="42"/>
      <c r="WDP381" s="42"/>
      <c r="WDQ381" s="42"/>
      <c r="WDR381" s="42"/>
      <c r="WDS381" s="42"/>
      <c r="WDT381" s="42"/>
      <c r="WDU381" s="42"/>
      <c r="WDV381" s="42"/>
      <c r="WDW381" s="42"/>
      <c r="WDX381" s="42"/>
      <c r="WDY381" s="42"/>
      <c r="WDZ381" s="42"/>
      <c r="WEA381" s="42"/>
      <c r="WEB381" s="42"/>
      <c r="WEC381" s="42"/>
      <c r="WED381" s="42"/>
      <c r="WEE381" s="42"/>
      <c r="WEF381" s="42"/>
      <c r="WEG381" s="42"/>
      <c r="WEH381" s="42"/>
      <c r="WEI381" s="42"/>
      <c r="WEJ381" s="42"/>
      <c r="WEK381" s="42"/>
      <c r="WEL381" s="42"/>
      <c r="WEM381" s="42"/>
      <c r="WEN381" s="42"/>
      <c r="WEO381" s="42"/>
      <c r="WEP381" s="42"/>
      <c r="WEQ381" s="42"/>
      <c r="WER381" s="42"/>
      <c r="WES381" s="42"/>
      <c r="WET381" s="42"/>
      <c r="WEU381" s="42"/>
      <c r="WEV381" s="42"/>
      <c r="WEW381" s="42"/>
      <c r="WEX381" s="42"/>
      <c r="WEY381" s="42"/>
      <c r="WEZ381" s="42"/>
      <c r="WFA381" s="42"/>
      <c r="WFB381" s="42"/>
      <c r="WFC381" s="42"/>
      <c r="WFD381" s="42"/>
      <c r="WFE381" s="42"/>
      <c r="WFF381" s="42"/>
      <c r="WFG381" s="42"/>
      <c r="WFH381" s="42"/>
      <c r="WFI381" s="42"/>
      <c r="WFJ381" s="42"/>
      <c r="WFK381" s="42"/>
      <c r="WFL381" s="42"/>
      <c r="WFM381" s="42"/>
      <c r="WFN381" s="42"/>
      <c r="WFO381" s="42"/>
      <c r="WFP381" s="42"/>
      <c r="WFQ381" s="42"/>
      <c r="WFR381" s="42"/>
      <c r="WFS381" s="42"/>
      <c r="WFT381" s="42"/>
      <c r="WFU381" s="42"/>
      <c r="WFV381" s="42"/>
      <c r="WFW381" s="42"/>
      <c r="WFX381" s="42"/>
      <c r="WFY381" s="42"/>
      <c r="WFZ381" s="42"/>
      <c r="WGA381" s="42"/>
      <c r="WGB381" s="42"/>
      <c r="WGC381" s="42"/>
      <c r="WGD381" s="42"/>
      <c r="WGE381" s="42"/>
      <c r="WGF381" s="42"/>
      <c r="WGG381" s="42"/>
      <c r="WGH381" s="42"/>
      <c r="WGI381" s="42"/>
      <c r="WGJ381" s="42"/>
      <c r="WGK381" s="42"/>
      <c r="WGL381" s="42"/>
      <c r="WGM381" s="42"/>
      <c r="WGN381" s="42"/>
      <c r="WGO381" s="42"/>
      <c r="WGP381" s="42"/>
      <c r="WGQ381" s="42"/>
      <c r="WGR381" s="42"/>
      <c r="WGS381" s="42"/>
      <c r="WGT381" s="42"/>
      <c r="WGU381" s="42"/>
      <c r="WGV381" s="42"/>
      <c r="WGW381" s="42"/>
      <c r="WGX381" s="42"/>
      <c r="WGY381" s="42"/>
      <c r="WGZ381" s="42"/>
      <c r="WHA381" s="42"/>
      <c r="WHB381" s="42"/>
      <c r="WHC381" s="42"/>
      <c r="WHD381" s="42"/>
      <c r="WHE381" s="42"/>
      <c r="WHF381" s="42"/>
      <c r="WHG381" s="42"/>
      <c r="WHH381" s="42"/>
      <c r="WHI381" s="42"/>
      <c r="WHJ381" s="42"/>
      <c r="WHK381" s="42"/>
      <c r="WHL381" s="42"/>
      <c r="WHM381" s="42"/>
      <c r="WHN381" s="42"/>
      <c r="WHO381" s="42"/>
      <c r="WHP381" s="42"/>
      <c r="WHQ381" s="42"/>
      <c r="WHR381" s="42"/>
      <c r="WHS381" s="42"/>
      <c r="WHT381" s="42"/>
      <c r="WHU381" s="42"/>
      <c r="WHV381" s="42"/>
      <c r="WHW381" s="42"/>
      <c r="WHX381" s="42"/>
      <c r="WHY381" s="42"/>
      <c r="WHZ381" s="42"/>
      <c r="WIA381" s="42"/>
      <c r="WIB381" s="42"/>
      <c r="WIC381" s="42"/>
      <c r="WID381" s="42"/>
      <c r="WIE381" s="42"/>
      <c r="WIF381" s="42"/>
      <c r="WIG381" s="42"/>
      <c r="WIH381" s="42"/>
      <c r="WII381" s="42"/>
      <c r="WIJ381" s="42"/>
      <c r="WIK381" s="42"/>
      <c r="WIL381" s="42"/>
      <c r="WIM381" s="42"/>
      <c r="WIN381" s="42"/>
      <c r="WIO381" s="42"/>
      <c r="WIP381" s="42"/>
      <c r="WIQ381" s="42"/>
      <c r="WIR381" s="42"/>
      <c r="WIS381" s="42"/>
      <c r="WIT381" s="42"/>
      <c r="WIU381" s="42"/>
      <c r="WIV381" s="42"/>
      <c r="WIW381" s="42"/>
      <c r="WIX381" s="42"/>
      <c r="WIY381" s="42"/>
      <c r="WIZ381" s="42"/>
      <c r="WJA381" s="42"/>
      <c r="WJB381" s="42"/>
      <c r="WJC381" s="42"/>
      <c r="WJD381" s="42"/>
      <c r="WJE381" s="42"/>
      <c r="WJF381" s="42"/>
      <c r="WJG381" s="42"/>
      <c r="WJH381" s="42"/>
      <c r="WJI381" s="42"/>
      <c r="WJJ381" s="42"/>
      <c r="WJK381" s="42"/>
      <c r="WJL381" s="42"/>
      <c r="WJM381" s="42"/>
      <c r="WJN381" s="42"/>
      <c r="WJO381" s="42"/>
      <c r="WJP381" s="42"/>
      <c r="WJQ381" s="42"/>
      <c r="WJR381" s="42"/>
      <c r="WJS381" s="42"/>
      <c r="WJT381" s="42"/>
      <c r="WJU381" s="42"/>
      <c r="WJV381" s="42"/>
      <c r="WJW381" s="42"/>
      <c r="WJX381" s="42"/>
      <c r="WJY381" s="42"/>
      <c r="WJZ381" s="42"/>
      <c r="WKA381" s="42"/>
      <c r="WKB381" s="42"/>
      <c r="WKC381" s="42"/>
      <c r="WKD381" s="42"/>
      <c r="WKE381" s="42"/>
      <c r="WKF381" s="42"/>
      <c r="WKG381" s="42"/>
      <c r="WKH381" s="42"/>
      <c r="WKI381" s="42"/>
      <c r="WKJ381" s="42"/>
      <c r="WKK381" s="42"/>
      <c r="WKL381" s="42"/>
      <c r="WKM381" s="42"/>
      <c r="WKN381" s="42"/>
      <c r="WKO381" s="42"/>
      <c r="WKP381" s="42"/>
      <c r="WKQ381" s="42"/>
      <c r="WKR381" s="42"/>
      <c r="WKS381" s="42"/>
      <c r="WKT381" s="42"/>
      <c r="WKU381" s="42"/>
      <c r="WKV381" s="42"/>
      <c r="WKW381" s="42"/>
      <c r="WKX381" s="42"/>
      <c r="WKY381" s="42"/>
      <c r="WKZ381" s="42"/>
      <c r="WLA381" s="42"/>
      <c r="WLB381" s="42"/>
      <c r="WLC381" s="42"/>
      <c r="WLD381" s="42"/>
      <c r="WLE381" s="42"/>
      <c r="WLF381" s="42"/>
      <c r="WLG381" s="42"/>
      <c r="WLH381" s="42"/>
      <c r="WLI381" s="42"/>
      <c r="WLJ381" s="42"/>
      <c r="WLK381" s="42"/>
      <c r="WLL381" s="42"/>
      <c r="WLM381" s="42"/>
      <c r="WLN381" s="42"/>
      <c r="WLO381" s="42"/>
      <c r="WLP381" s="42"/>
      <c r="WLQ381" s="42"/>
      <c r="WLR381" s="42"/>
      <c r="WLS381" s="42"/>
      <c r="WLT381" s="42"/>
      <c r="WLU381" s="42"/>
      <c r="WLV381" s="42"/>
      <c r="WLW381" s="42"/>
      <c r="WLX381" s="42"/>
      <c r="WLY381" s="42"/>
      <c r="WLZ381" s="42"/>
      <c r="WMA381" s="42"/>
      <c r="WMB381" s="42"/>
      <c r="WMC381" s="42"/>
      <c r="WMD381" s="42"/>
      <c r="WME381" s="42"/>
      <c r="WMF381" s="42"/>
      <c r="WMG381" s="42"/>
      <c r="WMH381" s="42"/>
      <c r="WMI381" s="42"/>
      <c r="WMJ381" s="42"/>
      <c r="WMK381" s="42"/>
      <c r="WML381" s="42"/>
      <c r="WMM381" s="42"/>
      <c r="WMN381" s="42"/>
      <c r="WMO381" s="42"/>
      <c r="WMP381" s="42"/>
      <c r="WMQ381" s="42"/>
      <c r="WMR381" s="42"/>
      <c r="WMS381" s="42"/>
      <c r="WMT381" s="42"/>
      <c r="WMU381" s="42"/>
      <c r="WMV381" s="42"/>
      <c r="WMW381" s="42"/>
      <c r="WMX381" s="42"/>
      <c r="WMY381" s="42"/>
      <c r="WMZ381" s="42"/>
      <c r="WNA381" s="42"/>
      <c r="WNB381" s="42"/>
      <c r="WNC381" s="42"/>
      <c r="WND381" s="42"/>
      <c r="WNE381" s="42"/>
      <c r="WNF381" s="42"/>
      <c r="WNG381" s="42"/>
      <c r="WNH381" s="42"/>
      <c r="WNI381" s="42"/>
      <c r="WNJ381" s="42"/>
      <c r="WNK381" s="42"/>
      <c r="WNL381" s="42"/>
      <c r="WNM381" s="42"/>
      <c r="WNN381" s="42"/>
      <c r="WNO381" s="42"/>
      <c r="WNP381" s="42"/>
      <c r="WNQ381" s="42"/>
      <c r="WNR381" s="42"/>
      <c r="WNS381" s="42"/>
      <c r="WNT381" s="42"/>
      <c r="WNU381" s="42"/>
      <c r="WNV381" s="42"/>
      <c r="WNW381" s="42"/>
      <c r="WNX381" s="42"/>
      <c r="WNY381" s="42"/>
      <c r="WNZ381" s="42"/>
      <c r="WOA381" s="42"/>
      <c r="WOB381" s="42"/>
      <c r="WOC381" s="42"/>
      <c r="WOD381" s="42"/>
      <c r="WOE381" s="42"/>
      <c r="WOF381" s="42"/>
      <c r="WOG381" s="42"/>
      <c r="WOH381" s="42"/>
      <c r="WOI381" s="42"/>
      <c r="WOJ381" s="42"/>
      <c r="WOK381" s="42"/>
      <c r="WOL381" s="42"/>
      <c r="WOM381" s="42"/>
      <c r="WON381" s="42"/>
      <c r="WOO381" s="42"/>
      <c r="WOP381" s="42"/>
      <c r="WOQ381" s="42"/>
      <c r="WOR381" s="42"/>
      <c r="WOS381" s="42"/>
      <c r="WOT381" s="42"/>
      <c r="WOU381" s="42"/>
      <c r="WOV381" s="42"/>
      <c r="WOW381" s="42"/>
      <c r="WOX381" s="42"/>
      <c r="WOY381" s="42"/>
      <c r="WOZ381" s="42"/>
      <c r="WPA381" s="42"/>
      <c r="WPB381" s="42"/>
      <c r="WPC381" s="42"/>
      <c r="WPD381" s="42"/>
      <c r="WPE381" s="42"/>
      <c r="WPF381" s="42"/>
      <c r="WPG381" s="42"/>
      <c r="WPH381" s="42"/>
      <c r="WPI381" s="42"/>
      <c r="WPJ381" s="42"/>
      <c r="WPK381" s="42"/>
      <c r="WPL381" s="42"/>
      <c r="WPM381" s="42"/>
      <c r="WPN381" s="42"/>
      <c r="WPO381" s="42"/>
      <c r="WPP381" s="42"/>
      <c r="WPQ381" s="42"/>
      <c r="WPR381" s="42"/>
      <c r="WPS381" s="42"/>
      <c r="WPT381" s="42"/>
      <c r="WPU381" s="42"/>
      <c r="WPV381" s="42"/>
      <c r="WPW381" s="42"/>
      <c r="WPX381" s="42"/>
      <c r="WPY381" s="42"/>
      <c r="WPZ381" s="42"/>
      <c r="WQA381" s="42"/>
      <c r="WQB381" s="42"/>
      <c r="WQC381" s="42"/>
      <c r="WQD381" s="42"/>
      <c r="WQE381" s="42"/>
      <c r="WQF381" s="42"/>
      <c r="WQG381" s="42"/>
      <c r="WQH381" s="42"/>
      <c r="WQI381" s="42"/>
      <c r="WQJ381" s="42"/>
      <c r="WQK381" s="42"/>
      <c r="WQL381" s="42"/>
      <c r="WQM381" s="42"/>
      <c r="WQN381" s="42"/>
      <c r="WQO381" s="42"/>
      <c r="WQP381" s="42"/>
      <c r="WQQ381" s="42"/>
      <c r="WQR381" s="42"/>
      <c r="WQS381" s="42"/>
      <c r="WQT381" s="42"/>
      <c r="WQU381" s="42"/>
      <c r="WQV381" s="42"/>
      <c r="WQW381" s="42"/>
      <c r="WQX381" s="42"/>
      <c r="WQY381" s="42"/>
      <c r="WQZ381" s="42"/>
      <c r="WRA381" s="42"/>
      <c r="WRB381" s="42"/>
      <c r="WRC381" s="42"/>
      <c r="WRD381" s="42"/>
      <c r="WRE381" s="42"/>
      <c r="WRF381" s="42"/>
      <c r="WRG381" s="42"/>
      <c r="WRH381" s="42"/>
      <c r="WRI381" s="42"/>
      <c r="WRJ381" s="42"/>
      <c r="WRK381" s="42"/>
      <c r="WRL381" s="42"/>
      <c r="WRM381" s="42"/>
      <c r="WRN381" s="42"/>
      <c r="WRO381" s="42"/>
      <c r="WRP381" s="42"/>
      <c r="WRQ381" s="42"/>
      <c r="WRR381" s="42"/>
      <c r="WRS381" s="42"/>
      <c r="WRT381" s="42"/>
      <c r="WRU381" s="42"/>
      <c r="WRV381" s="42"/>
      <c r="WRW381" s="42"/>
      <c r="WRX381" s="42"/>
      <c r="WRY381" s="42"/>
      <c r="WRZ381" s="42"/>
      <c r="WSA381" s="42"/>
      <c r="WSB381" s="42"/>
      <c r="WSC381" s="42"/>
      <c r="WSD381" s="42"/>
      <c r="WSE381" s="42"/>
      <c r="WSF381" s="42"/>
      <c r="WSG381" s="42"/>
      <c r="WSH381" s="42"/>
      <c r="WSI381" s="42"/>
      <c r="WSJ381" s="42"/>
      <c r="WSK381" s="42"/>
      <c r="WSL381" s="42"/>
      <c r="WSM381" s="42"/>
      <c r="WSN381" s="42"/>
      <c r="WSO381" s="42"/>
      <c r="WSP381" s="42"/>
      <c r="WSQ381" s="42"/>
      <c r="WSR381" s="42"/>
      <c r="WSS381" s="42"/>
      <c r="WST381" s="42"/>
      <c r="WSU381" s="42"/>
      <c r="WSV381" s="42"/>
      <c r="WSW381" s="42"/>
      <c r="WSX381" s="42"/>
      <c r="WSY381" s="42"/>
      <c r="WSZ381" s="42"/>
      <c r="WTA381" s="42"/>
      <c r="WTB381" s="42"/>
      <c r="WTC381" s="42"/>
      <c r="WTD381" s="42"/>
      <c r="WTE381" s="42"/>
      <c r="WTF381" s="42"/>
      <c r="WTG381" s="42"/>
      <c r="WTH381" s="42"/>
      <c r="WTI381" s="42"/>
      <c r="WTJ381" s="42"/>
      <c r="WTK381" s="42"/>
      <c r="WTL381" s="42"/>
      <c r="WTM381" s="42"/>
      <c r="WTN381" s="42"/>
      <c r="WTO381" s="42"/>
      <c r="WTP381" s="42"/>
      <c r="WTQ381" s="42"/>
      <c r="WTR381" s="42"/>
      <c r="WTS381" s="42"/>
      <c r="WTT381" s="42"/>
      <c r="WTU381" s="42"/>
      <c r="WTV381" s="42"/>
      <c r="WTW381" s="42"/>
      <c r="WTX381" s="42"/>
      <c r="WTY381" s="42"/>
      <c r="WTZ381" s="42"/>
      <c r="WUA381" s="42"/>
      <c r="WUB381" s="42"/>
      <c r="WUC381" s="42"/>
      <c r="WUD381" s="42"/>
      <c r="WUE381" s="42"/>
      <c r="WUF381" s="42"/>
      <c r="WUG381" s="42"/>
      <c r="WUH381" s="42"/>
      <c r="WUI381" s="42"/>
      <c r="WUJ381" s="42"/>
      <c r="WUK381" s="42"/>
      <c r="WUL381" s="42"/>
      <c r="WUM381" s="42"/>
      <c r="WUN381" s="42"/>
      <c r="WUO381" s="42"/>
      <c r="WUP381" s="42"/>
      <c r="WUQ381" s="42"/>
      <c r="WUR381" s="42"/>
      <c r="WUS381" s="42"/>
      <c r="WUT381" s="42"/>
      <c r="WUU381" s="42"/>
      <c r="WUV381" s="42"/>
      <c r="WUW381" s="42"/>
      <c r="WUX381" s="42"/>
      <c r="WUY381" s="42"/>
      <c r="WUZ381" s="42"/>
      <c r="WVA381" s="42"/>
      <c r="WVB381" s="42"/>
      <c r="WVC381" s="42"/>
      <c r="WVD381" s="42"/>
      <c r="WVE381" s="42"/>
      <c r="WVF381" s="42"/>
      <c r="WVG381" s="42"/>
      <c r="WVH381" s="42"/>
      <c r="WVI381" s="42"/>
      <c r="WVJ381" s="42"/>
      <c r="WVK381" s="42"/>
      <c r="WVL381" s="42"/>
      <c r="WVM381" s="42"/>
      <c r="WVN381" s="42"/>
      <c r="WVO381" s="42"/>
      <c r="WVP381" s="42"/>
      <c r="WVQ381" s="42"/>
      <c r="WVR381" s="42"/>
      <c r="WVS381" s="42"/>
      <c r="WVT381" s="42"/>
      <c r="WVU381" s="42"/>
      <c r="WVV381" s="42"/>
      <c r="WVW381" s="42"/>
      <c r="WVX381" s="42"/>
      <c r="WVY381" s="42"/>
      <c r="WVZ381" s="42"/>
      <c r="WWA381" s="42"/>
      <c r="WWB381" s="42"/>
      <c r="WWC381" s="42"/>
      <c r="WWD381" s="42"/>
      <c r="WWE381" s="42"/>
      <c r="WWF381" s="42"/>
      <c r="WWG381" s="42"/>
      <c r="WWH381" s="42"/>
      <c r="WWI381" s="42"/>
      <c r="WWJ381" s="42"/>
      <c r="WWK381" s="42"/>
      <c r="WWL381" s="42"/>
      <c r="WWM381" s="42"/>
      <c r="WWN381" s="42"/>
      <c r="WWO381" s="42"/>
      <c r="WWP381" s="42"/>
      <c r="WWQ381" s="42"/>
      <c r="WWR381" s="42"/>
      <c r="WWS381" s="42"/>
      <c r="WWT381" s="42"/>
      <c r="WWU381" s="42"/>
      <c r="WWV381" s="42"/>
      <c r="WWW381" s="42"/>
      <c r="WWX381" s="42"/>
      <c r="WWY381" s="42"/>
      <c r="WWZ381" s="42"/>
      <c r="WXA381" s="42"/>
      <c r="WXB381" s="42"/>
      <c r="WXC381" s="42"/>
      <c r="WXD381" s="42"/>
      <c r="WXE381" s="42"/>
      <c r="WXF381" s="42"/>
      <c r="WXG381" s="42"/>
      <c r="WXH381" s="42"/>
      <c r="WXI381" s="42"/>
      <c r="WXJ381" s="42"/>
      <c r="WXK381" s="42"/>
      <c r="WXL381" s="42"/>
      <c r="WXM381" s="42"/>
      <c r="WXN381" s="42"/>
      <c r="WXO381" s="42"/>
      <c r="WXP381" s="42"/>
      <c r="WXQ381" s="42"/>
      <c r="WXR381" s="42"/>
      <c r="WXS381" s="42"/>
      <c r="WXT381" s="42"/>
      <c r="WXU381" s="42"/>
      <c r="WXV381" s="42"/>
      <c r="WXW381" s="42"/>
      <c r="WXX381" s="42"/>
      <c r="WXY381" s="42"/>
      <c r="WXZ381" s="42"/>
      <c r="WYA381" s="42"/>
      <c r="WYB381" s="42"/>
      <c r="WYC381" s="42"/>
      <c r="WYD381" s="42"/>
      <c r="WYE381" s="42"/>
      <c r="WYF381" s="42"/>
      <c r="WYG381" s="42"/>
      <c r="WYH381" s="42"/>
      <c r="WYI381" s="42"/>
      <c r="WYJ381" s="42"/>
      <c r="WYK381" s="42"/>
      <c r="WYL381" s="42"/>
      <c r="WYM381" s="42"/>
      <c r="WYN381" s="42"/>
      <c r="WYO381" s="42"/>
      <c r="WYP381" s="42"/>
      <c r="WYQ381" s="42"/>
      <c r="WYR381" s="42"/>
      <c r="WYS381" s="42"/>
      <c r="WYT381" s="42"/>
      <c r="WYU381" s="42"/>
      <c r="WYV381" s="42"/>
      <c r="WYW381" s="42"/>
      <c r="WYX381" s="42"/>
      <c r="WYY381" s="42"/>
      <c r="WYZ381" s="42"/>
      <c r="WZA381" s="42"/>
      <c r="WZB381" s="42"/>
      <c r="WZC381" s="42"/>
      <c r="WZD381" s="42"/>
      <c r="WZE381" s="42"/>
      <c r="WZF381" s="42"/>
      <c r="WZG381" s="42"/>
      <c r="WZH381" s="42"/>
      <c r="WZI381" s="42"/>
      <c r="WZJ381" s="42"/>
      <c r="WZK381" s="42"/>
      <c r="WZL381" s="42"/>
      <c r="WZM381" s="42"/>
      <c r="WZN381" s="42"/>
      <c r="WZO381" s="42"/>
      <c r="WZP381" s="42"/>
      <c r="WZQ381" s="42"/>
      <c r="WZR381" s="42"/>
      <c r="WZS381" s="42"/>
      <c r="WZT381" s="42"/>
      <c r="WZU381" s="42"/>
      <c r="WZV381" s="42"/>
      <c r="WZW381" s="42"/>
      <c r="WZX381" s="42"/>
      <c r="WZY381" s="42"/>
      <c r="WZZ381" s="42"/>
      <c r="XAA381" s="42"/>
      <c r="XAB381" s="42"/>
      <c r="XAC381" s="42"/>
      <c r="XAD381" s="42"/>
      <c r="XAE381" s="42"/>
      <c r="XAF381" s="42"/>
      <c r="XAG381" s="42"/>
      <c r="XAH381" s="42"/>
      <c r="XAI381" s="42"/>
      <c r="XAJ381" s="42"/>
      <c r="XAK381" s="42"/>
      <c r="XAL381" s="42"/>
      <c r="XAM381" s="42"/>
      <c r="XAN381" s="42"/>
      <c r="XAO381" s="42"/>
      <c r="XAP381" s="42"/>
      <c r="XAQ381" s="42"/>
      <c r="XAR381" s="42"/>
      <c r="XAS381" s="42"/>
      <c r="XAT381" s="42"/>
      <c r="XAU381" s="42"/>
      <c r="XAV381" s="42"/>
      <c r="XAW381" s="42"/>
      <c r="XAX381" s="42"/>
      <c r="XAY381" s="42"/>
      <c r="XAZ381" s="42"/>
      <c r="XBA381" s="42"/>
      <c r="XBB381" s="42"/>
      <c r="XBC381" s="42"/>
      <c r="XBD381" s="42"/>
      <c r="XBE381" s="42"/>
      <c r="XBF381" s="42"/>
      <c r="XBG381" s="42"/>
      <c r="XBH381" s="42"/>
      <c r="XBI381" s="42"/>
      <c r="XBJ381" s="42"/>
      <c r="XBK381" s="42"/>
      <c r="XBL381" s="42"/>
      <c r="XBM381" s="42"/>
      <c r="XBN381" s="42"/>
      <c r="XBO381" s="42"/>
      <c r="XBP381" s="42"/>
      <c r="XBQ381" s="42"/>
      <c r="XBR381" s="42"/>
      <c r="XBS381" s="42"/>
      <c r="XBT381" s="42"/>
      <c r="XBU381" s="42"/>
      <c r="XBV381" s="42"/>
      <c r="XBW381" s="42"/>
      <c r="XBX381" s="42"/>
      <c r="XBY381" s="42"/>
      <c r="XBZ381" s="42"/>
      <c r="XCA381" s="42"/>
      <c r="XCB381" s="42"/>
      <c r="XCC381" s="42"/>
      <c r="XCD381" s="42"/>
      <c r="XCE381" s="42"/>
      <c r="XCF381" s="42"/>
      <c r="XCG381" s="42"/>
      <c r="XCH381" s="42"/>
      <c r="XCI381" s="42"/>
      <c r="XCJ381" s="42"/>
      <c r="XCK381" s="42"/>
      <c r="XCL381" s="42"/>
      <c r="XCM381" s="42"/>
      <c r="XCN381" s="42"/>
      <c r="XCO381" s="42"/>
      <c r="XCP381" s="42"/>
      <c r="XCQ381" s="42"/>
      <c r="XCR381" s="42"/>
      <c r="XCS381" s="42"/>
      <c r="XCT381" s="42"/>
      <c r="XCU381" s="42"/>
      <c r="XCV381" s="42"/>
      <c r="XCW381" s="42"/>
      <c r="XCX381" s="42"/>
      <c r="XCY381" s="42"/>
      <c r="XCZ381" s="42"/>
      <c r="XDA381" s="42"/>
      <c r="XDB381" s="42"/>
      <c r="XDC381" s="42"/>
      <c r="XDD381" s="42"/>
      <c r="XDE381" s="42"/>
      <c r="XDF381" s="42"/>
      <c r="XDG381" s="42"/>
      <c r="XDH381" s="42"/>
      <c r="XDI381" s="42"/>
      <c r="XDJ381" s="42"/>
      <c r="XDK381" s="42"/>
      <c r="XDL381" s="42"/>
      <c r="XDM381" s="42"/>
      <c r="XDN381" s="42"/>
      <c r="XDO381" s="42"/>
      <c r="XDP381" s="42"/>
      <c r="XDQ381" s="42"/>
      <c r="XDR381" s="42"/>
      <c r="XDS381" s="42"/>
      <c r="XDT381" s="42"/>
      <c r="XDU381" s="42"/>
      <c r="XDV381" s="42"/>
      <c r="XDW381" s="42"/>
      <c r="XDX381" s="42"/>
      <c r="XDY381" s="42"/>
      <c r="XDZ381" s="42"/>
      <c r="XEA381" s="42"/>
      <c r="XEB381" s="42"/>
      <c r="XEC381" s="42"/>
      <c r="XED381" s="42"/>
      <c r="XEE381" s="42"/>
      <c r="XEF381" s="42"/>
      <c r="XEG381" s="42"/>
      <c r="XEH381" s="42"/>
      <c r="XEI381" s="42"/>
      <c r="XEJ381" s="42"/>
      <c r="XEK381" s="42"/>
      <c r="XEL381" s="42"/>
      <c r="XEM381" s="42"/>
      <c r="XEN381" s="42"/>
      <c r="XEO381" s="42"/>
      <c r="XEP381" s="42"/>
      <c r="XEQ381" s="42"/>
      <c r="XER381" s="42"/>
      <c r="XES381" s="42"/>
      <c r="XET381" s="42"/>
      <c r="XEU381" s="42"/>
      <c r="XEV381" s="42"/>
      <c r="XEW381" s="42"/>
      <c r="XEX381" s="42"/>
      <c r="XEY381" s="42"/>
      <c r="XEZ381" s="42"/>
      <c r="XFA381" s="42"/>
      <c r="XFB381" s="42"/>
      <c r="XFC381" s="42"/>
      <c r="XFD381" s="42"/>
    </row>
    <row r="382" spans="2:16384" s="42" customFormat="1" ht="16.5" thickTop="1" thickBot="1">
      <c r="F382" s="491">
        <f>'Investment Appraisal (2)'!$C$5</f>
        <v>2017</v>
      </c>
      <c r="G382" s="491">
        <f>F382+1</f>
        <v>2018</v>
      </c>
      <c r="H382" s="491">
        <f t="shared" ref="H382:BP382" si="122">G382+1</f>
        <v>2019</v>
      </c>
      <c r="I382" s="491">
        <f t="shared" si="122"/>
        <v>2020</v>
      </c>
      <c r="J382" s="491">
        <f t="shared" si="122"/>
        <v>2021</v>
      </c>
      <c r="K382" s="491">
        <f t="shared" si="122"/>
        <v>2022</v>
      </c>
      <c r="L382" s="491">
        <f t="shared" si="122"/>
        <v>2023</v>
      </c>
      <c r="M382" s="491">
        <f t="shared" si="122"/>
        <v>2024</v>
      </c>
      <c r="N382" s="491">
        <f t="shared" si="122"/>
        <v>2025</v>
      </c>
      <c r="O382" s="491">
        <f t="shared" si="122"/>
        <v>2026</v>
      </c>
      <c r="P382" s="491">
        <f t="shared" si="122"/>
        <v>2027</v>
      </c>
      <c r="Q382" s="491">
        <f t="shared" si="122"/>
        <v>2028</v>
      </c>
      <c r="R382" s="491">
        <f t="shared" si="122"/>
        <v>2029</v>
      </c>
      <c r="S382" s="491">
        <f t="shared" si="122"/>
        <v>2030</v>
      </c>
      <c r="T382" s="491">
        <f t="shared" si="122"/>
        <v>2031</v>
      </c>
      <c r="U382" s="491">
        <f t="shared" si="122"/>
        <v>2032</v>
      </c>
      <c r="V382" s="491">
        <f t="shared" si="122"/>
        <v>2033</v>
      </c>
      <c r="W382" s="491">
        <f t="shared" si="122"/>
        <v>2034</v>
      </c>
      <c r="X382" s="491">
        <f t="shared" si="122"/>
        <v>2035</v>
      </c>
      <c r="Y382" s="491">
        <f t="shared" si="122"/>
        <v>2036</v>
      </c>
      <c r="Z382" s="491">
        <f t="shared" si="122"/>
        <v>2037</v>
      </c>
      <c r="AA382" s="491">
        <f t="shared" si="122"/>
        <v>2038</v>
      </c>
      <c r="AB382" s="491">
        <f t="shared" si="122"/>
        <v>2039</v>
      </c>
      <c r="AC382" s="491">
        <f t="shared" si="122"/>
        <v>2040</v>
      </c>
      <c r="AD382" s="491">
        <f t="shared" si="122"/>
        <v>2041</v>
      </c>
      <c r="AE382" s="491">
        <f t="shared" si="122"/>
        <v>2042</v>
      </c>
      <c r="AF382" s="491">
        <f t="shared" si="122"/>
        <v>2043</v>
      </c>
      <c r="AG382" s="491">
        <f t="shared" si="122"/>
        <v>2044</v>
      </c>
      <c r="AH382" s="491">
        <f t="shared" si="122"/>
        <v>2045</v>
      </c>
      <c r="AI382" s="491">
        <f t="shared" si="122"/>
        <v>2046</v>
      </c>
      <c r="AJ382" s="491">
        <f t="shared" si="122"/>
        <v>2047</v>
      </c>
      <c r="AK382" s="491">
        <f t="shared" si="122"/>
        <v>2048</v>
      </c>
      <c r="AL382" s="491">
        <f t="shared" si="122"/>
        <v>2049</v>
      </c>
      <c r="AM382" s="491">
        <f t="shared" si="122"/>
        <v>2050</v>
      </c>
      <c r="AN382" s="491">
        <f t="shared" si="122"/>
        <v>2051</v>
      </c>
      <c r="AO382" s="491">
        <f t="shared" si="122"/>
        <v>2052</v>
      </c>
      <c r="AP382" s="491">
        <f t="shared" si="122"/>
        <v>2053</v>
      </c>
      <c r="AQ382" s="491">
        <f t="shared" si="122"/>
        <v>2054</v>
      </c>
      <c r="AR382" s="491">
        <f t="shared" si="122"/>
        <v>2055</v>
      </c>
      <c r="AS382" s="491">
        <f t="shared" si="122"/>
        <v>2056</v>
      </c>
      <c r="AT382" s="491">
        <f t="shared" si="122"/>
        <v>2057</v>
      </c>
      <c r="AU382" s="491">
        <f t="shared" si="122"/>
        <v>2058</v>
      </c>
      <c r="AV382" s="491">
        <f t="shared" si="122"/>
        <v>2059</v>
      </c>
      <c r="AW382" s="491">
        <f t="shared" si="122"/>
        <v>2060</v>
      </c>
      <c r="AX382" s="491">
        <f t="shared" si="122"/>
        <v>2061</v>
      </c>
      <c r="AY382" s="491">
        <f t="shared" si="122"/>
        <v>2062</v>
      </c>
      <c r="AZ382" s="491">
        <f t="shared" si="122"/>
        <v>2063</v>
      </c>
      <c r="BA382" s="491">
        <f t="shared" si="122"/>
        <v>2064</v>
      </c>
      <c r="BB382" s="491">
        <f t="shared" si="122"/>
        <v>2065</v>
      </c>
      <c r="BC382" s="491">
        <f t="shared" si="122"/>
        <v>2066</v>
      </c>
      <c r="BD382" s="491">
        <f t="shared" si="122"/>
        <v>2067</v>
      </c>
      <c r="BE382" s="491">
        <f t="shared" si="122"/>
        <v>2068</v>
      </c>
      <c r="BF382" s="491">
        <f t="shared" si="122"/>
        <v>2069</v>
      </c>
      <c r="BG382" s="491">
        <f t="shared" si="122"/>
        <v>2070</v>
      </c>
      <c r="BH382" s="491">
        <f t="shared" si="122"/>
        <v>2071</v>
      </c>
      <c r="BI382" s="491">
        <f t="shared" si="122"/>
        <v>2072</v>
      </c>
      <c r="BJ382" s="491">
        <f t="shared" si="122"/>
        <v>2073</v>
      </c>
      <c r="BK382" s="491">
        <f t="shared" si="122"/>
        <v>2074</v>
      </c>
      <c r="BL382" s="491">
        <f t="shared" si="122"/>
        <v>2075</v>
      </c>
      <c r="BM382" s="491">
        <f t="shared" si="122"/>
        <v>2076</v>
      </c>
      <c r="BN382" s="491">
        <f t="shared" si="122"/>
        <v>2077</v>
      </c>
      <c r="BO382" s="491">
        <f t="shared" si="122"/>
        <v>2078</v>
      </c>
      <c r="BP382" s="491">
        <f t="shared" si="122"/>
        <v>2079</v>
      </c>
    </row>
    <row r="383" spans="2:16384" s="42" customFormat="1" ht="15.75" thickTop="1">
      <c r="F383" s="149"/>
      <c r="G383" s="149"/>
      <c r="H383" s="149"/>
      <c r="I383" s="149"/>
      <c r="J383" s="149"/>
      <c r="K383" s="149"/>
      <c r="L383" s="149"/>
      <c r="M383" s="149"/>
      <c r="N383" s="149"/>
      <c r="O383" s="149"/>
      <c r="P383" s="149"/>
      <c r="Q383" s="149"/>
      <c r="R383" s="149"/>
      <c r="S383" s="149"/>
      <c r="T383" s="149"/>
      <c r="U383" s="149"/>
      <c r="V383" s="149"/>
      <c r="W383" s="149"/>
      <c r="X383" s="149"/>
      <c r="Y383" s="149"/>
      <c r="Z383" s="149"/>
      <c r="AA383" s="149"/>
      <c r="AB383" s="149"/>
      <c r="AC383" s="149"/>
      <c r="AD383" s="149"/>
      <c r="AE383" s="149"/>
      <c r="AF383" s="149"/>
      <c r="AG383" s="149"/>
      <c r="AH383" s="149"/>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c r="BI383" s="149"/>
      <c r="BJ383" s="149"/>
      <c r="BK383" s="149"/>
      <c r="BL383" s="149"/>
      <c r="BM383" s="149"/>
      <c r="BN383" s="149"/>
      <c r="BO383" s="149"/>
      <c r="BP383" s="149"/>
      <c r="BQ383" s="530"/>
      <c r="BR383" s="530"/>
      <c r="BS383" s="530"/>
      <c r="BT383" s="530"/>
      <c r="BU383" s="530"/>
      <c r="BV383" s="530"/>
      <c r="BW383" s="530"/>
      <c r="BX383" s="530"/>
      <c r="BY383" s="530"/>
      <c r="BZ383" s="530"/>
      <c r="CA383" s="530"/>
      <c r="CB383" s="530"/>
      <c r="CC383" s="530"/>
      <c r="CD383" s="530"/>
      <c r="CE383" s="530"/>
      <c r="CF383" s="530"/>
      <c r="CG383" s="530"/>
      <c r="CH383" s="530"/>
      <c r="CI383" s="530"/>
      <c r="CJ383" s="530"/>
      <c r="CK383" s="530"/>
      <c r="CL383" s="530"/>
      <c r="CM383" s="530"/>
      <c r="CN383" s="530"/>
      <c r="CO383" s="530"/>
      <c r="CP383" s="530"/>
      <c r="CQ383" s="530"/>
      <c r="CR383" s="530"/>
      <c r="CS383" s="530"/>
      <c r="CT383" s="530"/>
      <c r="CU383" s="530"/>
      <c r="CV383" s="530"/>
      <c r="CW383" s="530"/>
      <c r="CX383" s="530"/>
      <c r="CY383" s="530"/>
      <c r="CZ383" s="530"/>
      <c r="DA383" s="530"/>
      <c r="DB383" s="530"/>
      <c r="DC383" s="530"/>
      <c r="DD383" s="530"/>
      <c r="DE383" s="530"/>
      <c r="DF383" s="530"/>
      <c r="DG383" s="530"/>
      <c r="DH383" s="530"/>
      <c r="DI383" s="530"/>
      <c r="DJ383" s="530"/>
      <c r="DK383" s="530"/>
      <c r="DL383" s="530"/>
      <c r="DM383" s="530"/>
      <c r="DN383" s="530"/>
      <c r="DO383" s="530"/>
      <c r="DP383" s="530"/>
      <c r="DQ383" s="530"/>
      <c r="DR383" s="530"/>
      <c r="DS383" s="530"/>
      <c r="DT383" s="530"/>
      <c r="DU383" s="530"/>
      <c r="DV383" s="530"/>
      <c r="DW383" s="530"/>
      <c r="DX383" s="530"/>
      <c r="DY383" s="530"/>
      <c r="DZ383" s="530"/>
      <c r="EA383" s="530"/>
      <c r="EB383" s="530"/>
      <c r="EC383" s="530"/>
      <c r="ED383" s="530"/>
      <c r="EE383" s="530"/>
      <c r="EF383" s="530"/>
      <c r="EG383" s="530"/>
      <c r="EH383" s="530"/>
      <c r="EI383" s="530"/>
      <c r="EJ383" s="530"/>
      <c r="EK383" s="530"/>
      <c r="EL383" s="530"/>
      <c r="EM383" s="530"/>
      <c r="EN383" s="530"/>
      <c r="EO383" s="530"/>
      <c r="EP383" s="530"/>
      <c r="EQ383" s="530"/>
      <c r="ER383" s="530"/>
      <c r="ES383" s="530"/>
      <c r="ET383" s="530"/>
      <c r="EU383" s="530"/>
      <c r="EV383" s="530"/>
      <c r="EW383" s="530"/>
      <c r="EX383" s="530"/>
      <c r="EY383" s="530"/>
      <c r="EZ383" s="530"/>
      <c r="FA383" s="530"/>
      <c r="FB383" s="530"/>
      <c r="FC383" s="530"/>
      <c r="FD383" s="530"/>
      <c r="FE383" s="530"/>
      <c r="FF383" s="530"/>
      <c r="FG383" s="530"/>
      <c r="FH383" s="530"/>
      <c r="FI383" s="530"/>
      <c r="FJ383" s="530"/>
      <c r="FK383" s="530"/>
      <c r="FL383" s="530"/>
      <c r="FM383" s="530"/>
      <c r="FN383" s="530"/>
      <c r="FO383" s="530"/>
      <c r="FP383" s="530"/>
      <c r="FQ383" s="530"/>
      <c r="FR383" s="530"/>
      <c r="FS383" s="530"/>
      <c r="FT383" s="530"/>
      <c r="FU383" s="530"/>
      <c r="FV383" s="530"/>
      <c r="FW383" s="530"/>
      <c r="FX383" s="530"/>
      <c r="FY383" s="530"/>
      <c r="FZ383" s="530"/>
      <c r="GA383" s="530"/>
      <c r="GB383" s="530"/>
      <c r="GC383" s="530"/>
      <c r="GD383" s="530"/>
      <c r="GE383" s="530"/>
      <c r="GF383" s="530"/>
      <c r="GG383" s="530"/>
      <c r="GH383" s="530"/>
      <c r="GI383" s="530"/>
      <c r="GJ383" s="530"/>
      <c r="GK383" s="530"/>
      <c r="GL383" s="530"/>
      <c r="GM383" s="530"/>
      <c r="GN383" s="530"/>
      <c r="GO383" s="530"/>
      <c r="GP383" s="530"/>
      <c r="GQ383" s="530"/>
      <c r="GR383" s="530"/>
      <c r="GS383" s="530"/>
      <c r="GT383" s="530"/>
      <c r="GU383" s="530"/>
      <c r="GV383" s="530"/>
      <c r="GW383" s="530"/>
      <c r="GX383" s="530"/>
      <c r="GY383" s="530"/>
      <c r="GZ383" s="530"/>
      <c r="HA383" s="530"/>
      <c r="HB383" s="530"/>
      <c r="HC383" s="530"/>
      <c r="HD383" s="530"/>
      <c r="HE383" s="530"/>
      <c r="HF383" s="530"/>
      <c r="HG383" s="530"/>
      <c r="HH383" s="530"/>
      <c r="HI383" s="530"/>
      <c r="HJ383" s="530"/>
      <c r="HK383" s="530"/>
      <c r="HL383" s="530"/>
      <c r="HM383" s="530"/>
      <c r="HN383" s="530"/>
      <c r="HO383" s="530"/>
      <c r="HP383" s="530"/>
      <c r="HQ383" s="530"/>
      <c r="HR383" s="530"/>
      <c r="HS383" s="530"/>
      <c r="HT383" s="530"/>
      <c r="HU383" s="530"/>
      <c r="HV383" s="530"/>
      <c r="HW383" s="530"/>
      <c r="HX383" s="530"/>
      <c r="HY383" s="530"/>
      <c r="HZ383" s="530"/>
      <c r="IA383" s="530"/>
      <c r="IB383" s="530"/>
      <c r="IC383" s="530"/>
      <c r="ID383" s="530"/>
      <c r="IE383" s="530"/>
      <c r="IF383" s="530"/>
      <c r="IG383" s="530"/>
      <c r="IH383" s="530"/>
      <c r="II383" s="530"/>
      <c r="IJ383" s="530"/>
      <c r="IK383" s="530"/>
      <c r="IL383" s="530"/>
      <c r="IM383" s="530"/>
      <c r="IN383" s="530"/>
      <c r="IO383" s="530"/>
      <c r="IP383" s="530"/>
      <c r="IQ383" s="530"/>
      <c r="IR383" s="530"/>
      <c r="IS383" s="530"/>
      <c r="IT383" s="530"/>
      <c r="IU383" s="530"/>
      <c r="IV383" s="530"/>
      <c r="IW383" s="530"/>
      <c r="IX383" s="530"/>
      <c r="IY383" s="530"/>
      <c r="IZ383" s="530"/>
      <c r="JA383" s="530"/>
      <c r="JB383" s="530"/>
      <c r="JC383" s="530"/>
      <c r="JD383" s="530"/>
      <c r="JE383" s="530"/>
      <c r="JF383" s="530"/>
      <c r="JG383" s="530"/>
      <c r="JH383" s="530"/>
      <c r="JI383" s="530"/>
      <c r="JJ383" s="530"/>
      <c r="JK383" s="530"/>
      <c r="JL383" s="530"/>
      <c r="JM383" s="530"/>
      <c r="JN383" s="530"/>
      <c r="JO383" s="530"/>
      <c r="JP383" s="530"/>
      <c r="JQ383" s="530"/>
      <c r="JR383" s="530"/>
      <c r="JS383" s="530"/>
      <c r="JT383" s="530"/>
      <c r="JU383" s="530"/>
      <c r="JV383" s="530"/>
      <c r="JW383" s="530"/>
      <c r="JX383" s="530"/>
      <c r="JY383" s="530"/>
      <c r="JZ383" s="530"/>
      <c r="KA383" s="530"/>
      <c r="KB383" s="530"/>
      <c r="KC383" s="530"/>
      <c r="KD383" s="530"/>
      <c r="KE383" s="530"/>
      <c r="KF383" s="530"/>
      <c r="KG383" s="530"/>
      <c r="KH383" s="530"/>
      <c r="KI383" s="530"/>
      <c r="KJ383" s="530"/>
      <c r="KK383" s="530"/>
      <c r="KL383" s="530"/>
      <c r="KM383" s="530"/>
      <c r="KN383" s="530"/>
      <c r="KO383" s="530"/>
      <c r="KP383" s="530"/>
      <c r="KQ383" s="530"/>
      <c r="KR383" s="530"/>
      <c r="KS383" s="530"/>
      <c r="KT383" s="530"/>
      <c r="KU383" s="530"/>
      <c r="KV383" s="530"/>
      <c r="KW383" s="530"/>
      <c r="KX383" s="530"/>
      <c r="KY383" s="530"/>
      <c r="KZ383" s="530"/>
      <c r="LA383" s="530"/>
      <c r="LB383" s="530"/>
      <c r="LC383" s="530"/>
      <c r="LD383" s="530"/>
      <c r="LE383" s="530"/>
      <c r="LF383" s="530"/>
      <c r="LG383" s="530"/>
      <c r="LH383" s="530"/>
      <c r="LI383" s="530"/>
      <c r="LJ383" s="530"/>
      <c r="LK383" s="530"/>
      <c r="LL383" s="530"/>
      <c r="LM383" s="530"/>
      <c r="LN383" s="530"/>
      <c r="LO383" s="530"/>
      <c r="LP383" s="530"/>
      <c r="LQ383" s="530"/>
      <c r="LR383" s="530"/>
      <c r="LS383" s="530"/>
      <c r="LT383" s="530"/>
      <c r="LU383" s="530"/>
      <c r="LV383" s="530"/>
      <c r="LW383" s="530"/>
      <c r="LX383" s="530"/>
      <c r="LY383" s="530"/>
      <c r="LZ383" s="530"/>
      <c r="MA383" s="530"/>
      <c r="MB383" s="530"/>
      <c r="MC383" s="530"/>
      <c r="MD383" s="530"/>
      <c r="ME383" s="530"/>
      <c r="MF383" s="530"/>
      <c r="MG383" s="530"/>
      <c r="MH383" s="530"/>
      <c r="MI383" s="530"/>
      <c r="MJ383" s="530"/>
      <c r="MK383" s="530"/>
      <c r="ML383" s="530"/>
      <c r="MM383" s="530"/>
      <c r="MN383" s="530"/>
      <c r="MO383" s="530"/>
      <c r="MP383" s="530"/>
      <c r="MQ383" s="530"/>
      <c r="MR383" s="530"/>
      <c r="MS383" s="530"/>
      <c r="MT383" s="530"/>
      <c r="MU383" s="530"/>
      <c r="MV383" s="530"/>
      <c r="MW383" s="530"/>
      <c r="MX383" s="530"/>
      <c r="MY383" s="530"/>
      <c r="MZ383" s="530"/>
      <c r="NA383" s="530"/>
      <c r="NB383" s="530"/>
      <c r="NC383" s="530"/>
      <c r="ND383" s="530"/>
      <c r="NE383" s="530"/>
      <c r="NF383" s="530"/>
      <c r="NG383" s="530"/>
      <c r="NH383" s="530"/>
      <c r="NI383" s="530"/>
      <c r="NJ383" s="530"/>
      <c r="NK383" s="530"/>
      <c r="NL383" s="530"/>
      <c r="NM383" s="530"/>
      <c r="NN383" s="530"/>
      <c r="NO383" s="530"/>
      <c r="NP383" s="530"/>
      <c r="NQ383" s="530"/>
      <c r="NR383" s="530"/>
      <c r="NS383" s="530"/>
      <c r="NT383" s="530"/>
      <c r="NU383" s="530"/>
      <c r="NV383" s="530"/>
      <c r="NW383" s="530"/>
      <c r="NX383" s="530"/>
      <c r="NY383" s="530"/>
      <c r="NZ383" s="530"/>
      <c r="OA383" s="530"/>
      <c r="OB383" s="530"/>
      <c r="OC383" s="530"/>
      <c r="OD383" s="530"/>
      <c r="OE383" s="530"/>
      <c r="OF383" s="530"/>
      <c r="OG383" s="530"/>
      <c r="OH383" s="530"/>
      <c r="OI383" s="530"/>
      <c r="OJ383" s="530"/>
      <c r="OK383" s="530"/>
      <c r="OL383" s="530"/>
      <c r="OM383" s="530"/>
      <c r="ON383" s="530"/>
      <c r="OO383" s="530"/>
      <c r="OP383" s="530"/>
      <c r="OQ383" s="530"/>
      <c r="OR383" s="530"/>
      <c r="OS383" s="530"/>
      <c r="OT383" s="530"/>
      <c r="OU383" s="530"/>
      <c r="OV383" s="530"/>
      <c r="OW383" s="530"/>
      <c r="OX383" s="530"/>
      <c r="OY383" s="530"/>
      <c r="OZ383" s="530"/>
      <c r="PA383" s="530"/>
      <c r="PB383" s="530"/>
      <c r="PC383" s="530"/>
      <c r="PD383" s="530"/>
      <c r="PE383" s="530"/>
      <c r="PF383" s="530"/>
      <c r="PG383" s="530"/>
      <c r="PH383" s="530"/>
      <c r="PI383" s="530"/>
      <c r="PJ383" s="530"/>
      <c r="PK383" s="530"/>
      <c r="PL383" s="530"/>
      <c r="PM383" s="530"/>
      <c r="PN383" s="530"/>
      <c r="PO383" s="530"/>
      <c r="PP383" s="530"/>
      <c r="PQ383" s="530"/>
      <c r="PR383" s="530"/>
      <c r="PS383" s="530"/>
      <c r="PT383" s="530"/>
      <c r="PU383" s="530"/>
      <c r="PV383" s="530"/>
      <c r="PW383" s="530"/>
      <c r="PX383" s="530"/>
      <c r="PY383" s="530"/>
      <c r="PZ383" s="530"/>
      <c r="QA383" s="530"/>
      <c r="QB383" s="530"/>
      <c r="QC383" s="530"/>
      <c r="QD383" s="530"/>
      <c r="QE383" s="530"/>
      <c r="QF383" s="530"/>
      <c r="QG383" s="530"/>
      <c r="QH383" s="530"/>
      <c r="QI383" s="530"/>
      <c r="QJ383" s="530"/>
      <c r="QK383" s="530"/>
      <c r="QL383" s="530"/>
      <c r="QM383" s="530"/>
      <c r="QN383" s="530"/>
      <c r="QO383" s="530"/>
      <c r="QP383" s="530"/>
      <c r="QQ383" s="530"/>
      <c r="QR383" s="530"/>
      <c r="QS383" s="530"/>
      <c r="QT383" s="530"/>
      <c r="QU383" s="530"/>
      <c r="QV383" s="530"/>
      <c r="QW383" s="530"/>
      <c r="QX383" s="530"/>
      <c r="QY383" s="530"/>
      <c r="QZ383" s="530"/>
      <c r="RA383" s="530"/>
      <c r="RB383" s="530"/>
      <c r="RC383" s="530"/>
      <c r="RD383" s="530"/>
      <c r="RE383" s="530"/>
      <c r="RF383" s="530"/>
      <c r="RG383" s="530"/>
      <c r="RH383" s="530"/>
      <c r="RI383" s="530"/>
      <c r="RJ383" s="530"/>
      <c r="RK383" s="530"/>
      <c r="RL383" s="530"/>
      <c r="RM383" s="530"/>
      <c r="RN383" s="530"/>
      <c r="RO383" s="530"/>
      <c r="RP383" s="530"/>
      <c r="RQ383" s="530"/>
      <c r="RR383" s="530"/>
      <c r="RS383" s="530"/>
      <c r="RT383" s="530"/>
      <c r="RU383" s="530"/>
      <c r="RV383" s="530"/>
      <c r="RW383" s="530"/>
      <c r="RX383" s="530"/>
      <c r="RY383" s="530"/>
      <c r="RZ383" s="530"/>
      <c r="SA383" s="530"/>
      <c r="SB383" s="530"/>
      <c r="SC383" s="530"/>
      <c r="SD383" s="530"/>
      <c r="SE383" s="530"/>
      <c r="SF383" s="530"/>
      <c r="SG383" s="530"/>
      <c r="SH383" s="530"/>
      <c r="SI383" s="530"/>
      <c r="SJ383" s="530"/>
      <c r="SK383" s="530"/>
      <c r="SL383" s="530"/>
      <c r="SM383" s="530"/>
      <c r="SN383" s="530"/>
      <c r="SO383" s="530"/>
      <c r="SP383" s="530"/>
      <c r="SQ383" s="530"/>
      <c r="SR383" s="530"/>
      <c r="SS383" s="530"/>
      <c r="ST383" s="530"/>
      <c r="SU383" s="530"/>
      <c r="SV383" s="530"/>
      <c r="SW383" s="530"/>
      <c r="SX383" s="530"/>
      <c r="SY383" s="530"/>
      <c r="SZ383" s="530"/>
      <c r="TA383" s="530"/>
      <c r="TB383" s="530"/>
      <c r="TC383" s="530"/>
      <c r="TD383" s="530"/>
      <c r="TE383" s="530"/>
      <c r="TF383" s="530"/>
      <c r="TG383" s="530"/>
      <c r="TH383" s="530"/>
      <c r="TI383" s="530"/>
      <c r="TJ383" s="530"/>
      <c r="TK383" s="530"/>
      <c r="TL383" s="530"/>
      <c r="TM383" s="530"/>
      <c r="TN383" s="530"/>
      <c r="TO383" s="530"/>
      <c r="TP383" s="530"/>
      <c r="TQ383" s="530"/>
      <c r="TR383" s="530"/>
      <c r="TS383" s="530"/>
      <c r="TT383" s="530"/>
      <c r="TU383" s="530"/>
      <c r="TV383" s="530"/>
      <c r="TW383" s="530"/>
      <c r="TX383" s="530"/>
      <c r="TY383" s="530"/>
      <c r="TZ383" s="530"/>
      <c r="UA383" s="530"/>
      <c r="UB383" s="530"/>
      <c r="UC383" s="530"/>
      <c r="UD383" s="530"/>
      <c r="UE383" s="530"/>
      <c r="UF383" s="530"/>
      <c r="UG383" s="530"/>
      <c r="UH383" s="530"/>
      <c r="UI383" s="530"/>
      <c r="UJ383" s="530"/>
      <c r="UK383" s="530"/>
      <c r="UL383" s="530"/>
      <c r="UM383" s="530"/>
      <c r="UN383" s="530"/>
      <c r="UO383" s="530"/>
      <c r="UP383" s="530"/>
      <c r="UQ383" s="530"/>
      <c r="UR383" s="530"/>
      <c r="US383" s="530"/>
      <c r="UT383" s="530"/>
      <c r="UU383" s="530"/>
      <c r="UV383" s="530"/>
      <c r="UW383" s="530"/>
      <c r="UX383" s="530"/>
      <c r="UY383" s="530"/>
      <c r="UZ383" s="530"/>
      <c r="VA383" s="530"/>
      <c r="VB383" s="530"/>
      <c r="VC383" s="530"/>
      <c r="VD383" s="530"/>
      <c r="VE383" s="530"/>
      <c r="VF383" s="530"/>
      <c r="VG383" s="530"/>
      <c r="VH383" s="530"/>
      <c r="VI383" s="530"/>
      <c r="VJ383" s="530"/>
      <c r="VK383" s="530"/>
      <c r="VL383" s="530"/>
      <c r="VM383" s="530"/>
      <c r="VN383" s="530"/>
      <c r="VO383" s="530"/>
      <c r="VP383" s="530"/>
      <c r="VQ383" s="530"/>
      <c r="VR383" s="530"/>
      <c r="VS383" s="530"/>
      <c r="VT383" s="530"/>
      <c r="VU383" s="530"/>
      <c r="VV383" s="530"/>
      <c r="VW383" s="530"/>
      <c r="VX383" s="530"/>
      <c r="VY383" s="530"/>
      <c r="VZ383" s="530"/>
      <c r="WA383" s="530"/>
      <c r="WB383" s="530"/>
      <c r="WC383" s="530"/>
      <c r="WD383" s="530"/>
      <c r="WE383" s="530"/>
      <c r="WF383" s="530"/>
      <c r="WG383" s="530"/>
      <c r="WH383" s="530"/>
      <c r="WI383" s="530"/>
      <c r="WJ383" s="530"/>
      <c r="WK383" s="530"/>
      <c r="WL383" s="530"/>
      <c r="WM383" s="530"/>
      <c r="WN383" s="530"/>
      <c r="WO383" s="530"/>
      <c r="WP383" s="530"/>
      <c r="WQ383" s="530"/>
      <c r="WR383" s="530"/>
      <c r="WS383" s="530"/>
      <c r="WT383" s="530"/>
      <c r="WU383" s="530"/>
      <c r="WV383" s="530"/>
      <c r="WW383" s="530"/>
      <c r="WX383" s="530"/>
      <c r="WY383" s="530"/>
      <c r="WZ383" s="530"/>
      <c r="XA383" s="530"/>
      <c r="XB383" s="530"/>
      <c r="XC383" s="530"/>
      <c r="XD383" s="530"/>
      <c r="XE383" s="530"/>
      <c r="XF383" s="530"/>
      <c r="XG383" s="530"/>
      <c r="XH383" s="530"/>
      <c r="XI383" s="530"/>
      <c r="XJ383" s="530"/>
      <c r="XK383" s="530"/>
      <c r="XL383" s="530"/>
      <c r="XM383" s="530"/>
      <c r="XN383" s="530"/>
      <c r="XO383" s="530"/>
      <c r="XP383" s="530"/>
      <c r="XQ383" s="530"/>
      <c r="XR383" s="530"/>
      <c r="XS383" s="530"/>
      <c r="XT383" s="530"/>
      <c r="XU383" s="530"/>
      <c r="XV383" s="530"/>
      <c r="XW383" s="530"/>
      <c r="XX383" s="530"/>
      <c r="XY383" s="530"/>
      <c r="XZ383" s="530"/>
      <c r="YA383" s="530"/>
      <c r="YB383" s="530"/>
      <c r="YC383" s="530"/>
      <c r="YD383" s="530"/>
      <c r="YE383" s="530"/>
      <c r="YF383" s="530"/>
      <c r="YG383" s="530"/>
      <c r="YH383" s="530"/>
      <c r="YI383" s="530"/>
      <c r="YJ383" s="530"/>
      <c r="YK383" s="530"/>
      <c r="YL383" s="530"/>
      <c r="YM383" s="530"/>
      <c r="YN383" s="530"/>
      <c r="YO383" s="530"/>
      <c r="YP383" s="530"/>
      <c r="YQ383" s="530"/>
      <c r="YR383" s="530"/>
      <c r="YS383" s="530"/>
      <c r="YT383" s="530"/>
      <c r="YU383" s="530"/>
      <c r="YV383" s="530"/>
      <c r="YW383" s="530"/>
      <c r="YX383" s="530"/>
      <c r="YY383" s="530"/>
      <c r="YZ383" s="530"/>
      <c r="ZA383" s="530"/>
      <c r="ZB383" s="530"/>
      <c r="ZC383" s="530"/>
      <c r="ZD383" s="530"/>
      <c r="ZE383" s="530"/>
      <c r="ZF383" s="530"/>
      <c r="ZG383" s="530"/>
      <c r="ZH383" s="530"/>
      <c r="ZI383" s="530"/>
      <c r="ZJ383" s="530"/>
      <c r="ZK383" s="530"/>
      <c r="ZL383" s="530"/>
      <c r="ZM383" s="530"/>
      <c r="ZN383" s="530"/>
      <c r="ZO383" s="530"/>
      <c r="ZP383" s="530"/>
      <c r="ZQ383" s="530"/>
      <c r="ZR383" s="530"/>
      <c r="ZS383" s="530"/>
      <c r="ZT383" s="530"/>
      <c r="ZU383" s="530"/>
      <c r="ZV383" s="530"/>
      <c r="ZW383" s="530"/>
      <c r="ZX383" s="530"/>
      <c r="ZY383" s="530"/>
      <c r="ZZ383" s="530"/>
      <c r="AAA383" s="530"/>
      <c r="AAB383" s="530"/>
      <c r="AAC383" s="530"/>
      <c r="AAD383" s="530"/>
      <c r="AAE383" s="530"/>
      <c r="AAF383" s="530"/>
      <c r="AAG383" s="530"/>
      <c r="AAH383" s="530"/>
      <c r="AAI383" s="530"/>
      <c r="AAJ383" s="530"/>
      <c r="AAK383" s="530"/>
      <c r="AAL383" s="530"/>
      <c r="AAM383" s="530"/>
      <c r="AAN383" s="530"/>
      <c r="AAO383" s="530"/>
      <c r="AAP383" s="530"/>
      <c r="AAQ383" s="530"/>
      <c r="AAR383" s="530"/>
      <c r="AAS383" s="530"/>
      <c r="AAT383" s="530"/>
      <c r="AAU383" s="530"/>
      <c r="AAV383" s="530"/>
      <c r="AAW383" s="530"/>
      <c r="AAX383" s="530"/>
      <c r="AAY383" s="530"/>
      <c r="AAZ383" s="530"/>
      <c r="ABA383" s="530"/>
      <c r="ABB383" s="530"/>
      <c r="ABC383" s="530"/>
      <c r="ABD383" s="530"/>
      <c r="ABE383" s="530"/>
      <c r="ABF383" s="530"/>
      <c r="ABG383" s="530"/>
      <c r="ABH383" s="530"/>
      <c r="ABI383" s="530"/>
      <c r="ABJ383" s="530"/>
      <c r="ABK383" s="530"/>
      <c r="ABL383" s="530"/>
      <c r="ABM383" s="530"/>
      <c r="ABN383" s="530"/>
      <c r="ABO383" s="530"/>
      <c r="ABP383" s="530"/>
      <c r="ABQ383" s="530"/>
      <c r="ABR383" s="530"/>
      <c r="ABS383" s="530"/>
      <c r="ABT383" s="530"/>
      <c r="ABU383" s="530"/>
      <c r="ABV383" s="530"/>
      <c r="ABW383" s="530"/>
      <c r="ABX383" s="530"/>
      <c r="ABY383" s="530"/>
      <c r="ABZ383" s="530"/>
      <c r="ACA383" s="530"/>
      <c r="ACB383" s="530"/>
      <c r="ACC383" s="530"/>
      <c r="ACD383" s="530"/>
      <c r="ACE383" s="530"/>
      <c r="ACF383" s="530"/>
      <c r="ACG383" s="530"/>
      <c r="ACH383" s="530"/>
      <c r="ACI383" s="530"/>
      <c r="ACJ383" s="530"/>
      <c r="ACK383" s="530"/>
      <c r="ACL383" s="530"/>
      <c r="ACM383" s="530"/>
      <c r="ACN383" s="530"/>
      <c r="ACO383" s="530"/>
      <c r="ACP383" s="530"/>
      <c r="ACQ383" s="530"/>
      <c r="ACR383" s="530"/>
      <c r="ACS383" s="530"/>
      <c r="ACT383" s="530"/>
      <c r="ACU383" s="530"/>
      <c r="ACV383" s="530"/>
      <c r="ACW383" s="530"/>
      <c r="ACX383" s="530"/>
      <c r="ACY383" s="530"/>
      <c r="ACZ383" s="530"/>
      <c r="ADA383" s="530"/>
      <c r="ADB383" s="530"/>
      <c r="ADC383" s="530"/>
      <c r="ADD383" s="530"/>
      <c r="ADE383" s="530"/>
      <c r="ADF383" s="530"/>
      <c r="ADG383" s="530"/>
      <c r="ADH383" s="530"/>
      <c r="ADI383" s="530"/>
      <c r="ADJ383" s="530"/>
      <c r="ADK383" s="530"/>
      <c r="ADL383" s="530"/>
      <c r="ADM383" s="530"/>
      <c r="ADN383" s="530"/>
      <c r="ADO383" s="530"/>
      <c r="ADP383" s="530"/>
      <c r="ADQ383" s="530"/>
      <c r="ADR383" s="530"/>
      <c r="ADS383" s="530"/>
      <c r="ADT383" s="530"/>
      <c r="ADU383" s="530"/>
      <c r="ADV383" s="530"/>
      <c r="ADW383" s="530"/>
      <c r="ADX383" s="530"/>
      <c r="ADY383" s="530"/>
      <c r="ADZ383" s="530"/>
      <c r="AEA383" s="530"/>
      <c r="AEB383" s="530"/>
      <c r="AEC383" s="530"/>
      <c r="AED383" s="530"/>
      <c r="AEE383" s="530"/>
      <c r="AEF383" s="530"/>
      <c r="AEG383" s="530"/>
      <c r="AEH383" s="530"/>
      <c r="AEI383" s="530"/>
      <c r="AEJ383" s="530"/>
      <c r="AEK383" s="530"/>
      <c r="AEL383" s="530"/>
      <c r="AEM383" s="530"/>
      <c r="AEN383" s="530"/>
      <c r="AEO383" s="530"/>
      <c r="AEP383" s="530"/>
      <c r="AEQ383" s="530"/>
      <c r="AER383" s="530"/>
      <c r="AES383" s="530"/>
      <c r="AET383" s="530"/>
      <c r="AEU383" s="530"/>
      <c r="AEV383" s="530"/>
      <c r="AEW383" s="530"/>
      <c r="AEX383" s="530"/>
      <c r="AEY383" s="530"/>
      <c r="AEZ383" s="530"/>
      <c r="AFA383" s="530"/>
      <c r="AFB383" s="530"/>
      <c r="AFC383" s="530"/>
      <c r="AFD383" s="530"/>
      <c r="AFE383" s="530"/>
      <c r="AFF383" s="530"/>
      <c r="AFG383" s="530"/>
      <c r="AFH383" s="530"/>
      <c r="AFI383" s="530"/>
      <c r="AFJ383" s="530"/>
      <c r="AFK383" s="530"/>
      <c r="AFL383" s="530"/>
      <c r="AFM383" s="530"/>
      <c r="AFN383" s="530"/>
      <c r="AFO383" s="530"/>
      <c r="AFP383" s="530"/>
      <c r="AFQ383" s="530"/>
      <c r="AFR383" s="530"/>
      <c r="AFS383" s="530"/>
      <c r="AFT383" s="530"/>
      <c r="AFU383" s="530"/>
      <c r="AFV383" s="530"/>
      <c r="AFW383" s="530"/>
      <c r="AFX383" s="530"/>
      <c r="AFY383" s="530"/>
      <c r="AFZ383" s="530"/>
      <c r="AGA383" s="530"/>
      <c r="AGB383" s="530"/>
      <c r="AGC383" s="530"/>
      <c r="AGD383" s="530"/>
      <c r="AGE383" s="530"/>
      <c r="AGF383" s="530"/>
      <c r="AGG383" s="530"/>
      <c r="AGH383" s="530"/>
      <c r="AGI383" s="530"/>
      <c r="AGJ383" s="530"/>
      <c r="AGK383" s="530"/>
      <c r="AGL383" s="530"/>
      <c r="AGM383" s="530"/>
      <c r="AGN383" s="530"/>
      <c r="AGO383" s="530"/>
      <c r="AGP383" s="530"/>
      <c r="AGQ383" s="530"/>
      <c r="AGR383" s="530"/>
      <c r="AGS383" s="530"/>
      <c r="AGT383" s="530"/>
      <c r="AGU383" s="530"/>
      <c r="AGV383" s="530"/>
      <c r="AGW383" s="530"/>
      <c r="AGX383" s="530"/>
      <c r="AGY383" s="530"/>
      <c r="AGZ383" s="530"/>
      <c r="AHA383" s="530"/>
      <c r="AHB383" s="530"/>
      <c r="AHC383" s="530"/>
      <c r="AHD383" s="530"/>
      <c r="AHE383" s="530"/>
      <c r="AHF383" s="530"/>
      <c r="AHG383" s="530"/>
      <c r="AHH383" s="530"/>
      <c r="AHI383" s="530"/>
      <c r="AHJ383" s="530"/>
      <c r="AHK383" s="530"/>
      <c r="AHL383" s="530"/>
      <c r="AHM383" s="530"/>
      <c r="AHN383" s="530"/>
      <c r="AHO383" s="530"/>
      <c r="AHP383" s="530"/>
      <c r="AHQ383" s="530"/>
      <c r="AHR383" s="530"/>
      <c r="AHS383" s="530"/>
      <c r="AHT383" s="530"/>
      <c r="AHU383" s="530"/>
      <c r="AHV383" s="530"/>
      <c r="AHW383" s="530"/>
      <c r="AHX383" s="530"/>
      <c r="AHY383" s="530"/>
      <c r="AHZ383" s="530"/>
      <c r="AIA383" s="530"/>
      <c r="AIB383" s="530"/>
      <c r="AIC383" s="530"/>
      <c r="AID383" s="530"/>
      <c r="AIE383" s="530"/>
      <c r="AIF383" s="530"/>
      <c r="AIG383" s="530"/>
      <c r="AIH383" s="530"/>
      <c r="AII383" s="530"/>
      <c r="AIJ383" s="530"/>
      <c r="AIK383" s="530"/>
      <c r="AIL383" s="530"/>
      <c r="AIM383" s="530"/>
      <c r="AIN383" s="530"/>
      <c r="AIO383" s="530"/>
      <c r="AIP383" s="530"/>
      <c r="AIQ383" s="530"/>
      <c r="AIR383" s="530"/>
      <c r="AIS383" s="530"/>
      <c r="AIT383" s="530"/>
      <c r="AIU383" s="530"/>
      <c r="AIV383" s="530"/>
      <c r="AIW383" s="530"/>
      <c r="AIX383" s="530"/>
      <c r="AIY383" s="530"/>
      <c r="AIZ383" s="530"/>
      <c r="AJA383" s="530"/>
      <c r="AJB383" s="530"/>
      <c r="AJC383" s="530"/>
      <c r="AJD383" s="530"/>
      <c r="AJE383" s="530"/>
      <c r="AJF383" s="530"/>
      <c r="AJG383" s="530"/>
      <c r="AJH383" s="530"/>
      <c r="AJI383" s="530"/>
      <c r="AJJ383" s="530"/>
      <c r="AJK383" s="530"/>
      <c r="AJL383" s="530"/>
      <c r="AJM383" s="530"/>
      <c r="AJN383" s="530"/>
      <c r="AJO383" s="530"/>
      <c r="AJP383" s="530"/>
      <c r="AJQ383" s="530"/>
      <c r="AJR383" s="530"/>
      <c r="AJS383" s="530"/>
      <c r="AJT383" s="530"/>
      <c r="AJU383" s="530"/>
      <c r="AJV383" s="530"/>
      <c r="AJW383" s="530"/>
      <c r="AJX383" s="530"/>
      <c r="AJY383" s="530"/>
      <c r="AJZ383" s="530"/>
      <c r="AKA383" s="530"/>
      <c r="AKB383" s="530"/>
      <c r="AKC383" s="530"/>
      <c r="AKD383" s="530"/>
      <c r="AKE383" s="530"/>
      <c r="AKF383" s="530"/>
      <c r="AKG383" s="530"/>
      <c r="AKH383" s="530"/>
      <c r="AKI383" s="530"/>
      <c r="AKJ383" s="530"/>
      <c r="AKK383" s="530"/>
      <c r="AKL383" s="530"/>
      <c r="AKM383" s="530"/>
      <c r="AKN383" s="530"/>
      <c r="AKO383" s="530"/>
      <c r="AKP383" s="530"/>
      <c r="AKQ383" s="530"/>
      <c r="AKR383" s="530"/>
      <c r="AKS383" s="530"/>
      <c r="AKT383" s="530"/>
      <c r="AKU383" s="530"/>
      <c r="AKV383" s="530"/>
      <c r="AKW383" s="530"/>
      <c r="AKX383" s="530"/>
      <c r="AKY383" s="530"/>
      <c r="AKZ383" s="530"/>
      <c r="ALA383" s="530"/>
      <c r="ALB383" s="530"/>
      <c r="ALC383" s="530"/>
      <c r="ALD383" s="530"/>
      <c r="ALE383" s="530"/>
      <c r="ALF383" s="530"/>
      <c r="ALG383" s="530"/>
      <c r="ALH383" s="530"/>
      <c r="ALI383" s="530"/>
      <c r="ALJ383" s="530"/>
      <c r="ALK383" s="530"/>
      <c r="ALL383" s="530"/>
      <c r="ALM383" s="530"/>
      <c r="ALN383" s="530"/>
      <c r="ALO383" s="530"/>
      <c r="ALP383" s="530"/>
      <c r="ALQ383" s="530"/>
      <c r="ALR383" s="530"/>
      <c r="ALS383" s="530"/>
      <c r="ALT383" s="530"/>
      <c r="ALU383" s="530"/>
      <c r="ALV383" s="530"/>
      <c r="ALW383" s="530"/>
      <c r="ALX383" s="530"/>
      <c r="ALY383" s="530"/>
      <c r="ALZ383" s="530"/>
      <c r="AMA383" s="530"/>
      <c r="AMB383" s="530"/>
      <c r="AMC383" s="530"/>
      <c r="AMD383" s="530"/>
      <c r="AME383" s="530"/>
      <c r="AMF383" s="530"/>
      <c r="AMG383" s="530"/>
      <c r="AMH383" s="530"/>
      <c r="AMI383" s="530"/>
      <c r="AMJ383" s="530"/>
      <c r="AMK383" s="530"/>
      <c r="AML383" s="530"/>
      <c r="AMM383" s="530"/>
      <c r="AMN383" s="530"/>
      <c r="AMO383" s="530"/>
      <c r="AMP383" s="530"/>
      <c r="AMQ383" s="530"/>
      <c r="AMR383" s="530"/>
      <c r="AMS383" s="530"/>
      <c r="AMT383" s="530"/>
      <c r="AMU383" s="530"/>
      <c r="AMV383" s="530"/>
      <c r="AMW383" s="530"/>
      <c r="AMX383" s="530"/>
      <c r="AMY383" s="530"/>
      <c r="AMZ383" s="530"/>
      <c r="ANA383" s="530"/>
      <c r="ANB383" s="530"/>
      <c r="ANC383" s="530"/>
      <c r="AND383" s="530"/>
      <c r="ANE383" s="530"/>
      <c r="ANF383" s="530"/>
      <c r="ANG383" s="530"/>
      <c r="ANH383" s="530"/>
      <c r="ANI383" s="530"/>
      <c r="ANJ383" s="530"/>
      <c r="ANK383" s="530"/>
      <c r="ANL383" s="530"/>
      <c r="ANM383" s="530"/>
      <c r="ANN383" s="530"/>
      <c r="ANO383" s="530"/>
      <c r="ANP383" s="530"/>
      <c r="ANQ383" s="530"/>
      <c r="ANR383" s="530"/>
      <c r="ANS383" s="530"/>
      <c r="ANT383" s="530"/>
      <c r="ANU383" s="530"/>
      <c r="ANV383" s="530"/>
      <c r="ANW383" s="530"/>
      <c r="ANX383" s="530"/>
      <c r="ANY383" s="530"/>
      <c r="ANZ383" s="530"/>
      <c r="AOA383" s="530"/>
      <c r="AOB383" s="530"/>
      <c r="AOC383" s="530"/>
      <c r="AOD383" s="530"/>
      <c r="AOE383" s="530"/>
      <c r="AOF383" s="530"/>
      <c r="AOG383" s="530"/>
      <c r="AOH383" s="530"/>
      <c r="AOI383" s="530"/>
      <c r="AOJ383" s="530"/>
      <c r="AOK383" s="530"/>
      <c r="AOL383" s="530"/>
      <c r="AOM383" s="530"/>
      <c r="AON383" s="530"/>
      <c r="AOO383" s="530"/>
      <c r="AOP383" s="530"/>
      <c r="AOQ383" s="530"/>
      <c r="AOR383" s="530"/>
      <c r="AOS383" s="530"/>
      <c r="AOT383" s="530"/>
      <c r="AOU383" s="530"/>
      <c r="AOV383" s="530"/>
      <c r="AOW383" s="530"/>
      <c r="AOX383" s="530"/>
      <c r="AOY383" s="530"/>
      <c r="AOZ383" s="530"/>
      <c r="APA383" s="530"/>
      <c r="APB383" s="530"/>
      <c r="APC383" s="530"/>
      <c r="APD383" s="530"/>
      <c r="APE383" s="530"/>
      <c r="APF383" s="530"/>
      <c r="APG383" s="530"/>
      <c r="APH383" s="530"/>
      <c r="API383" s="530"/>
      <c r="APJ383" s="530"/>
      <c r="APK383" s="530"/>
      <c r="APL383" s="530"/>
      <c r="APM383" s="530"/>
      <c r="APN383" s="530"/>
      <c r="APO383" s="530"/>
      <c r="APP383" s="530"/>
      <c r="APQ383" s="530"/>
      <c r="APR383" s="530"/>
      <c r="APS383" s="530"/>
      <c r="APT383" s="530"/>
      <c r="APU383" s="530"/>
      <c r="APV383" s="530"/>
      <c r="APW383" s="530"/>
      <c r="APX383" s="530"/>
      <c r="APY383" s="530"/>
      <c r="APZ383" s="530"/>
      <c r="AQA383" s="530"/>
      <c r="AQB383" s="530"/>
      <c r="AQC383" s="530"/>
      <c r="AQD383" s="530"/>
      <c r="AQE383" s="530"/>
      <c r="AQF383" s="530"/>
      <c r="AQG383" s="530"/>
      <c r="AQH383" s="530"/>
      <c r="AQI383" s="530"/>
      <c r="AQJ383" s="530"/>
      <c r="AQK383" s="530"/>
      <c r="AQL383" s="530"/>
      <c r="AQM383" s="530"/>
      <c r="AQN383" s="530"/>
      <c r="AQO383" s="530"/>
      <c r="AQP383" s="530"/>
      <c r="AQQ383" s="530"/>
      <c r="AQR383" s="530"/>
      <c r="AQS383" s="530"/>
      <c r="AQT383" s="530"/>
      <c r="AQU383" s="530"/>
      <c r="AQV383" s="530"/>
      <c r="AQW383" s="530"/>
      <c r="AQX383" s="530"/>
      <c r="AQY383" s="530"/>
      <c r="AQZ383" s="530"/>
      <c r="ARA383" s="530"/>
      <c r="ARB383" s="530"/>
      <c r="ARC383" s="530"/>
      <c r="ARD383" s="530"/>
      <c r="ARE383" s="530"/>
      <c r="ARF383" s="530"/>
      <c r="ARG383" s="530"/>
      <c r="ARH383" s="530"/>
      <c r="ARI383" s="530"/>
      <c r="ARJ383" s="530"/>
      <c r="ARK383" s="530"/>
      <c r="ARL383" s="530"/>
      <c r="ARM383" s="530"/>
      <c r="ARN383" s="530"/>
      <c r="ARO383" s="530"/>
      <c r="ARP383" s="530"/>
      <c r="ARQ383" s="530"/>
      <c r="ARR383" s="530"/>
      <c r="ARS383" s="530"/>
      <c r="ART383" s="530"/>
      <c r="ARU383" s="530"/>
      <c r="ARV383" s="530"/>
      <c r="ARW383" s="530"/>
      <c r="ARX383" s="530"/>
      <c r="ARY383" s="530"/>
      <c r="ARZ383" s="530"/>
      <c r="ASA383" s="530"/>
      <c r="ASB383" s="530"/>
      <c r="ASC383" s="530"/>
      <c r="ASD383" s="530"/>
      <c r="ASE383" s="530"/>
      <c r="ASF383" s="530"/>
      <c r="ASG383" s="530"/>
      <c r="ASH383" s="530"/>
      <c r="ASI383" s="530"/>
      <c r="ASJ383" s="530"/>
      <c r="ASK383" s="530"/>
      <c r="ASL383" s="530"/>
      <c r="ASM383" s="530"/>
      <c r="ASN383" s="530"/>
      <c r="ASO383" s="530"/>
      <c r="ASP383" s="530"/>
      <c r="ASQ383" s="530"/>
      <c r="ASR383" s="530"/>
      <c r="ASS383" s="530"/>
      <c r="AST383" s="530"/>
      <c r="ASU383" s="530"/>
      <c r="ASV383" s="530"/>
      <c r="ASW383" s="530"/>
      <c r="ASX383" s="530"/>
      <c r="ASY383" s="530"/>
      <c r="ASZ383" s="530"/>
      <c r="ATA383" s="530"/>
      <c r="ATB383" s="530"/>
      <c r="ATC383" s="530"/>
      <c r="ATD383" s="530"/>
      <c r="ATE383" s="530"/>
      <c r="ATF383" s="530"/>
      <c r="ATG383" s="530"/>
      <c r="ATH383" s="530"/>
      <c r="ATI383" s="530"/>
      <c r="ATJ383" s="530"/>
      <c r="ATK383" s="530"/>
      <c r="ATL383" s="530"/>
      <c r="ATM383" s="530"/>
      <c r="ATN383" s="530"/>
      <c r="ATO383" s="530"/>
      <c r="ATP383" s="530"/>
      <c r="ATQ383" s="530"/>
      <c r="ATR383" s="530"/>
      <c r="ATS383" s="530"/>
      <c r="ATT383" s="530"/>
      <c r="ATU383" s="530"/>
      <c r="ATV383" s="530"/>
      <c r="ATW383" s="530"/>
      <c r="ATX383" s="530"/>
      <c r="ATY383" s="530"/>
      <c r="ATZ383" s="530"/>
      <c r="AUA383" s="530"/>
      <c r="AUB383" s="530"/>
      <c r="AUC383" s="530"/>
      <c r="AUD383" s="530"/>
      <c r="AUE383" s="530"/>
      <c r="AUF383" s="530"/>
      <c r="AUG383" s="530"/>
      <c r="AUH383" s="530"/>
      <c r="AUI383" s="530"/>
      <c r="AUJ383" s="530"/>
      <c r="AUK383" s="530"/>
      <c r="AUL383" s="530"/>
      <c r="AUM383" s="530"/>
      <c r="AUN383" s="530"/>
      <c r="AUO383" s="530"/>
      <c r="AUP383" s="530"/>
      <c r="AUQ383" s="530"/>
      <c r="AUR383" s="530"/>
      <c r="AUS383" s="530"/>
      <c r="AUT383" s="530"/>
      <c r="AUU383" s="530"/>
      <c r="AUV383" s="530"/>
      <c r="AUW383" s="530"/>
      <c r="AUX383" s="530"/>
      <c r="AUY383" s="530"/>
      <c r="AUZ383" s="530"/>
      <c r="AVA383" s="530"/>
      <c r="AVB383" s="530"/>
      <c r="AVC383" s="530"/>
      <c r="AVD383" s="530"/>
      <c r="AVE383" s="530"/>
      <c r="AVF383" s="530"/>
      <c r="AVG383" s="530"/>
      <c r="AVH383" s="530"/>
      <c r="AVI383" s="530"/>
      <c r="AVJ383" s="530"/>
      <c r="AVK383" s="530"/>
      <c r="AVL383" s="530"/>
      <c r="AVM383" s="530"/>
      <c r="AVN383" s="530"/>
      <c r="AVO383" s="530"/>
      <c r="AVP383" s="530"/>
      <c r="AVQ383" s="530"/>
      <c r="AVR383" s="530"/>
      <c r="AVS383" s="530"/>
      <c r="AVT383" s="530"/>
      <c r="AVU383" s="530"/>
      <c r="AVV383" s="530"/>
      <c r="AVW383" s="530"/>
      <c r="AVX383" s="530"/>
      <c r="AVY383" s="530"/>
      <c r="AVZ383" s="530"/>
      <c r="AWA383" s="530"/>
      <c r="AWB383" s="530"/>
      <c r="AWC383" s="530"/>
      <c r="AWD383" s="530"/>
      <c r="AWE383" s="530"/>
      <c r="AWF383" s="530"/>
      <c r="AWG383" s="530"/>
      <c r="AWH383" s="530"/>
      <c r="AWI383" s="530"/>
      <c r="AWJ383" s="530"/>
      <c r="AWK383" s="530"/>
      <c r="AWL383" s="530"/>
      <c r="AWM383" s="530"/>
      <c r="AWN383" s="530"/>
      <c r="AWO383" s="530"/>
      <c r="AWP383" s="530"/>
      <c r="AWQ383" s="530"/>
      <c r="AWR383" s="530"/>
      <c r="AWS383" s="530"/>
      <c r="AWT383" s="530"/>
      <c r="AWU383" s="530"/>
      <c r="AWV383" s="530"/>
      <c r="AWW383" s="530"/>
      <c r="AWX383" s="530"/>
      <c r="AWY383" s="530"/>
      <c r="AWZ383" s="530"/>
      <c r="AXA383" s="530"/>
      <c r="AXB383" s="530"/>
      <c r="AXC383" s="530"/>
      <c r="AXD383" s="530"/>
      <c r="AXE383" s="530"/>
      <c r="AXF383" s="530"/>
      <c r="AXG383" s="530"/>
      <c r="AXH383" s="530"/>
      <c r="AXI383" s="530"/>
      <c r="AXJ383" s="530"/>
      <c r="AXK383" s="530"/>
      <c r="AXL383" s="530"/>
      <c r="AXM383" s="530"/>
      <c r="AXN383" s="530"/>
      <c r="AXO383" s="530"/>
      <c r="AXP383" s="530"/>
      <c r="AXQ383" s="530"/>
      <c r="AXR383" s="530"/>
      <c r="AXS383" s="530"/>
      <c r="AXT383" s="530"/>
      <c r="AXU383" s="530"/>
      <c r="AXV383" s="530"/>
      <c r="AXW383" s="530"/>
      <c r="AXX383" s="530"/>
      <c r="AXY383" s="530"/>
      <c r="AXZ383" s="530"/>
      <c r="AYA383" s="530"/>
      <c r="AYB383" s="530"/>
      <c r="AYC383" s="530"/>
      <c r="AYD383" s="530"/>
      <c r="AYE383" s="530"/>
      <c r="AYF383" s="530"/>
      <c r="AYG383" s="530"/>
      <c r="AYH383" s="530"/>
      <c r="AYI383" s="530"/>
      <c r="AYJ383" s="530"/>
      <c r="AYK383" s="530"/>
      <c r="AYL383" s="530"/>
      <c r="AYM383" s="530"/>
      <c r="AYN383" s="530"/>
      <c r="AYO383" s="530"/>
      <c r="AYP383" s="530"/>
      <c r="AYQ383" s="530"/>
      <c r="AYR383" s="530"/>
      <c r="AYS383" s="530"/>
      <c r="AYT383" s="530"/>
      <c r="AYU383" s="530"/>
      <c r="AYV383" s="530"/>
      <c r="AYW383" s="530"/>
      <c r="AYX383" s="530"/>
      <c r="AYY383" s="530"/>
      <c r="AYZ383" s="530"/>
      <c r="AZA383" s="530"/>
      <c r="AZB383" s="530"/>
      <c r="AZC383" s="530"/>
      <c r="AZD383" s="530"/>
      <c r="AZE383" s="530"/>
      <c r="AZF383" s="530"/>
      <c r="AZG383" s="530"/>
      <c r="AZH383" s="530"/>
      <c r="AZI383" s="530"/>
      <c r="AZJ383" s="530"/>
      <c r="AZK383" s="530"/>
      <c r="AZL383" s="530"/>
      <c r="AZM383" s="530"/>
      <c r="AZN383" s="530"/>
      <c r="AZO383" s="530"/>
      <c r="AZP383" s="530"/>
      <c r="AZQ383" s="530"/>
      <c r="AZR383" s="530"/>
      <c r="AZS383" s="530"/>
      <c r="AZT383" s="530"/>
      <c r="AZU383" s="530"/>
      <c r="AZV383" s="530"/>
      <c r="AZW383" s="530"/>
      <c r="AZX383" s="530"/>
      <c r="AZY383" s="530"/>
      <c r="AZZ383" s="530"/>
      <c r="BAA383" s="530"/>
      <c r="BAB383" s="530"/>
      <c r="BAC383" s="530"/>
      <c r="BAD383" s="530"/>
      <c r="BAE383" s="530"/>
      <c r="BAF383" s="530"/>
      <c r="BAG383" s="530"/>
      <c r="BAH383" s="530"/>
      <c r="BAI383" s="530"/>
      <c r="BAJ383" s="530"/>
      <c r="BAK383" s="530"/>
      <c r="BAL383" s="530"/>
      <c r="BAM383" s="530"/>
      <c r="BAN383" s="530"/>
      <c r="BAO383" s="530"/>
      <c r="BAP383" s="530"/>
      <c r="BAQ383" s="530"/>
      <c r="BAR383" s="530"/>
      <c r="BAS383" s="530"/>
      <c r="BAT383" s="530"/>
      <c r="BAU383" s="530"/>
      <c r="BAV383" s="530"/>
      <c r="BAW383" s="530"/>
      <c r="BAX383" s="530"/>
      <c r="BAY383" s="530"/>
      <c r="BAZ383" s="530"/>
      <c r="BBA383" s="530"/>
      <c r="BBB383" s="530"/>
      <c r="BBC383" s="530"/>
      <c r="BBD383" s="530"/>
      <c r="BBE383" s="530"/>
      <c r="BBF383" s="530"/>
      <c r="BBG383" s="530"/>
      <c r="BBH383" s="530"/>
      <c r="BBI383" s="530"/>
      <c r="BBJ383" s="530"/>
      <c r="BBK383" s="530"/>
      <c r="BBL383" s="530"/>
      <c r="BBM383" s="530"/>
      <c r="BBN383" s="530"/>
      <c r="BBO383" s="530"/>
      <c r="BBP383" s="530"/>
      <c r="BBQ383" s="530"/>
      <c r="BBR383" s="530"/>
      <c r="BBS383" s="530"/>
      <c r="BBT383" s="530"/>
      <c r="BBU383" s="530"/>
      <c r="BBV383" s="530"/>
      <c r="BBW383" s="530"/>
      <c r="BBX383" s="530"/>
      <c r="BBY383" s="530"/>
      <c r="BBZ383" s="530"/>
      <c r="BCA383" s="530"/>
      <c r="BCB383" s="530"/>
      <c r="BCC383" s="530"/>
      <c r="BCD383" s="530"/>
      <c r="BCE383" s="530"/>
      <c r="BCF383" s="530"/>
      <c r="BCG383" s="530"/>
      <c r="BCH383" s="530"/>
      <c r="BCI383" s="530"/>
      <c r="BCJ383" s="530"/>
      <c r="BCK383" s="530"/>
      <c r="BCL383" s="530"/>
      <c r="BCM383" s="530"/>
      <c r="BCN383" s="530"/>
      <c r="BCO383" s="530"/>
      <c r="BCP383" s="530"/>
      <c r="BCQ383" s="530"/>
      <c r="BCR383" s="530"/>
      <c r="BCS383" s="530"/>
      <c r="BCT383" s="530"/>
      <c r="BCU383" s="530"/>
      <c r="BCV383" s="530"/>
      <c r="BCW383" s="530"/>
      <c r="BCX383" s="530"/>
      <c r="BCY383" s="530"/>
      <c r="BCZ383" s="530"/>
      <c r="BDA383" s="530"/>
      <c r="BDB383" s="530"/>
      <c r="BDC383" s="530"/>
      <c r="BDD383" s="530"/>
      <c r="BDE383" s="530"/>
      <c r="BDF383" s="530"/>
      <c r="BDG383" s="530"/>
      <c r="BDH383" s="530"/>
      <c r="BDI383" s="530"/>
      <c r="BDJ383" s="530"/>
      <c r="BDK383" s="530"/>
      <c r="BDL383" s="530"/>
      <c r="BDM383" s="530"/>
      <c r="BDN383" s="530"/>
      <c r="BDO383" s="530"/>
      <c r="BDP383" s="530"/>
      <c r="BDQ383" s="530"/>
      <c r="BDR383" s="530"/>
      <c r="BDS383" s="530"/>
      <c r="BDT383" s="530"/>
      <c r="BDU383" s="530"/>
      <c r="BDV383" s="530"/>
      <c r="BDW383" s="530"/>
      <c r="BDX383" s="530"/>
      <c r="BDY383" s="530"/>
      <c r="BDZ383" s="530"/>
      <c r="BEA383" s="530"/>
      <c r="BEB383" s="530"/>
      <c r="BEC383" s="530"/>
      <c r="BED383" s="530"/>
      <c r="BEE383" s="530"/>
      <c r="BEF383" s="530"/>
      <c r="BEG383" s="530"/>
      <c r="BEH383" s="530"/>
      <c r="BEI383" s="530"/>
      <c r="BEJ383" s="530"/>
      <c r="BEK383" s="530"/>
      <c r="BEL383" s="530"/>
      <c r="BEM383" s="530"/>
      <c r="BEN383" s="530"/>
      <c r="BEO383" s="530"/>
      <c r="BEP383" s="530"/>
      <c r="BEQ383" s="530"/>
      <c r="BER383" s="530"/>
      <c r="BES383" s="530"/>
      <c r="BET383" s="530"/>
      <c r="BEU383" s="530"/>
      <c r="BEV383" s="530"/>
      <c r="BEW383" s="530"/>
      <c r="BEX383" s="530"/>
      <c r="BEY383" s="530"/>
      <c r="BEZ383" s="530"/>
      <c r="BFA383" s="530"/>
      <c r="BFB383" s="530"/>
      <c r="BFC383" s="530"/>
      <c r="BFD383" s="530"/>
      <c r="BFE383" s="530"/>
      <c r="BFF383" s="530"/>
      <c r="BFG383" s="530"/>
      <c r="BFH383" s="530"/>
      <c r="BFI383" s="530"/>
      <c r="BFJ383" s="530"/>
      <c r="BFK383" s="530"/>
      <c r="BFL383" s="530"/>
      <c r="BFM383" s="530"/>
      <c r="BFN383" s="530"/>
      <c r="BFO383" s="530"/>
      <c r="BFP383" s="530"/>
      <c r="BFQ383" s="530"/>
      <c r="BFR383" s="530"/>
      <c r="BFS383" s="530"/>
      <c r="BFT383" s="530"/>
      <c r="BFU383" s="530"/>
      <c r="BFV383" s="530"/>
      <c r="BFW383" s="530"/>
      <c r="BFX383" s="530"/>
      <c r="BFY383" s="530"/>
      <c r="BFZ383" s="530"/>
      <c r="BGA383" s="530"/>
      <c r="BGB383" s="530"/>
      <c r="BGC383" s="530"/>
      <c r="BGD383" s="530"/>
      <c r="BGE383" s="530"/>
      <c r="BGF383" s="530"/>
      <c r="BGG383" s="530"/>
      <c r="BGH383" s="530"/>
      <c r="BGI383" s="530"/>
      <c r="BGJ383" s="530"/>
      <c r="BGK383" s="530"/>
      <c r="BGL383" s="530"/>
      <c r="BGM383" s="530"/>
      <c r="BGN383" s="530"/>
      <c r="BGO383" s="530"/>
      <c r="BGP383" s="530"/>
      <c r="BGQ383" s="530"/>
      <c r="BGR383" s="530"/>
      <c r="BGS383" s="530"/>
      <c r="BGT383" s="530"/>
      <c r="BGU383" s="530"/>
      <c r="BGV383" s="530"/>
      <c r="BGW383" s="530"/>
      <c r="BGX383" s="530"/>
      <c r="BGY383" s="530"/>
      <c r="BGZ383" s="530"/>
      <c r="BHA383" s="530"/>
      <c r="BHB383" s="530"/>
      <c r="BHC383" s="530"/>
      <c r="BHD383" s="530"/>
      <c r="BHE383" s="530"/>
      <c r="BHF383" s="530"/>
      <c r="BHG383" s="530"/>
      <c r="BHH383" s="530"/>
      <c r="BHI383" s="530"/>
      <c r="BHJ383" s="530"/>
      <c r="BHK383" s="530"/>
      <c r="BHL383" s="530"/>
      <c r="BHM383" s="530"/>
      <c r="BHN383" s="530"/>
      <c r="BHO383" s="530"/>
      <c r="BHP383" s="530"/>
      <c r="BHQ383" s="530"/>
      <c r="BHR383" s="530"/>
      <c r="BHS383" s="530"/>
      <c r="BHT383" s="530"/>
      <c r="BHU383" s="530"/>
      <c r="BHV383" s="530"/>
      <c r="BHW383" s="530"/>
      <c r="BHX383" s="530"/>
      <c r="BHY383" s="530"/>
      <c r="BHZ383" s="530"/>
      <c r="BIA383" s="530"/>
      <c r="BIB383" s="530"/>
      <c r="BIC383" s="530"/>
      <c r="BID383" s="530"/>
      <c r="BIE383" s="530"/>
      <c r="BIF383" s="530"/>
      <c r="BIG383" s="530"/>
      <c r="BIH383" s="530"/>
      <c r="BII383" s="530"/>
      <c r="BIJ383" s="530"/>
      <c r="BIK383" s="530"/>
      <c r="BIL383" s="530"/>
      <c r="BIM383" s="530"/>
      <c r="BIN383" s="530"/>
      <c r="BIO383" s="530"/>
      <c r="BIP383" s="530"/>
      <c r="BIQ383" s="530"/>
      <c r="BIR383" s="530"/>
      <c r="BIS383" s="530"/>
      <c r="BIT383" s="530"/>
      <c r="BIU383" s="530"/>
      <c r="BIV383" s="530"/>
      <c r="BIW383" s="530"/>
      <c r="BIX383" s="530"/>
      <c r="BIY383" s="530"/>
      <c r="BIZ383" s="530"/>
      <c r="BJA383" s="530"/>
      <c r="BJB383" s="530"/>
      <c r="BJC383" s="530"/>
      <c r="BJD383" s="530"/>
      <c r="BJE383" s="530"/>
      <c r="BJF383" s="530"/>
      <c r="BJG383" s="530"/>
      <c r="BJH383" s="530"/>
      <c r="BJI383" s="530"/>
      <c r="BJJ383" s="530"/>
      <c r="BJK383" s="530"/>
      <c r="BJL383" s="530"/>
      <c r="BJM383" s="530"/>
      <c r="BJN383" s="530"/>
      <c r="BJO383" s="530"/>
      <c r="BJP383" s="530"/>
      <c r="BJQ383" s="530"/>
      <c r="BJR383" s="530"/>
      <c r="BJS383" s="530"/>
      <c r="BJT383" s="530"/>
      <c r="BJU383" s="530"/>
      <c r="BJV383" s="530"/>
      <c r="BJW383" s="530"/>
      <c r="BJX383" s="530"/>
      <c r="BJY383" s="530"/>
      <c r="BJZ383" s="530"/>
      <c r="BKA383" s="530"/>
      <c r="BKB383" s="530"/>
      <c r="BKC383" s="530"/>
      <c r="BKD383" s="530"/>
      <c r="BKE383" s="530"/>
      <c r="BKF383" s="530"/>
      <c r="BKG383" s="530"/>
      <c r="BKH383" s="530"/>
      <c r="BKI383" s="530"/>
      <c r="BKJ383" s="530"/>
      <c r="BKK383" s="530"/>
      <c r="BKL383" s="530"/>
      <c r="BKM383" s="530"/>
      <c r="BKN383" s="530"/>
      <c r="BKO383" s="530"/>
      <c r="BKP383" s="530"/>
      <c r="BKQ383" s="530"/>
      <c r="BKR383" s="530"/>
      <c r="BKS383" s="530"/>
      <c r="BKT383" s="530"/>
      <c r="BKU383" s="530"/>
      <c r="BKV383" s="530"/>
      <c r="BKW383" s="530"/>
      <c r="BKX383" s="530"/>
      <c r="BKY383" s="530"/>
      <c r="BKZ383" s="530"/>
      <c r="BLA383" s="530"/>
      <c r="BLB383" s="530"/>
      <c r="BLC383" s="530"/>
      <c r="BLD383" s="530"/>
      <c r="BLE383" s="530"/>
      <c r="BLF383" s="530"/>
      <c r="BLG383" s="530"/>
      <c r="BLH383" s="530"/>
      <c r="BLI383" s="530"/>
      <c r="BLJ383" s="530"/>
      <c r="BLK383" s="530"/>
      <c r="BLL383" s="530"/>
      <c r="BLM383" s="530"/>
      <c r="BLN383" s="530"/>
      <c r="BLO383" s="530"/>
      <c r="BLP383" s="530"/>
      <c r="BLQ383" s="530"/>
      <c r="BLR383" s="530"/>
      <c r="BLS383" s="530"/>
      <c r="BLT383" s="530"/>
      <c r="BLU383" s="530"/>
      <c r="BLV383" s="530"/>
      <c r="BLW383" s="530"/>
      <c r="BLX383" s="530"/>
      <c r="BLY383" s="530"/>
      <c r="BLZ383" s="530"/>
      <c r="BMA383" s="530"/>
      <c r="BMB383" s="530"/>
      <c r="BMC383" s="530"/>
      <c r="BMD383" s="530"/>
      <c r="BME383" s="530"/>
      <c r="BMF383" s="530"/>
      <c r="BMG383" s="530"/>
      <c r="BMH383" s="530"/>
      <c r="BMI383" s="530"/>
      <c r="BMJ383" s="530"/>
      <c r="BMK383" s="530"/>
      <c r="BML383" s="530"/>
      <c r="BMM383" s="530"/>
      <c r="BMN383" s="530"/>
      <c r="BMO383" s="530"/>
      <c r="BMP383" s="530"/>
      <c r="BMQ383" s="530"/>
      <c r="BMR383" s="530"/>
      <c r="BMS383" s="530"/>
      <c r="BMT383" s="530"/>
      <c r="BMU383" s="530"/>
      <c r="BMV383" s="530"/>
      <c r="BMW383" s="530"/>
      <c r="BMX383" s="530"/>
      <c r="BMY383" s="530"/>
      <c r="BMZ383" s="530"/>
      <c r="BNA383" s="530"/>
      <c r="BNB383" s="530"/>
      <c r="BNC383" s="530"/>
      <c r="BND383" s="530"/>
      <c r="BNE383" s="530"/>
      <c r="BNF383" s="530"/>
      <c r="BNG383" s="530"/>
      <c r="BNH383" s="530"/>
      <c r="BNI383" s="530"/>
      <c r="BNJ383" s="530"/>
      <c r="BNK383" s="530"/>
      <c r="BNL383" s="530"/>
      <c r="BNM383" s="530"/>
      <c r="BNN383" s="530"/>
      <c r="BNO383" s="530"/>
      <c r="BNP383" s="530"/>
      <c r="BNQ383" s="530"/>
      <c r="BNR383" s="530"/>
      <c r="BNS383" s="530"/>
      <c r="BNT383" s="530"/>
      <c r="BNU383" s="530"/>
      <c r="BNV383" s="530"/>
      <c r="BNW383" s="530"/>
      <c r="BNX383" s="530"/>
      <c r="BNY383" s="530"/>
      <c r="BNZ383" s="530"/>
      <c r="BOA383" s="530"/>
      <c r="BOB383" s="530"/>
      <c r="BOC383" s="530"/>
      <c r="BOD383" s="530"/>
      <c r="BOE383" s="530"/>
      <c r="BOF383" s="530"/>
      <c r="BOG383" s="530"/>
      <c r="BOH383" s="530"/>
      <c r="BOI383" s="530"/>
      <c r="BOJ383" s="530"/>
      <c r="BOK383" s="530"/>
      <c r="BOL383" s="530"/>
      <c r="BOM383" s="530"/>
      <c r="BON383" s="530"/>
      <c r="BOO383" s="530"/>
      <c r="BOP383" s="530"/>
      <c r="BOQ383" s="530"/>
      <c r="BOR383" s="530"/>
      <c r="BOS383" s="530"/>
      <c r="BOT383" s="530"/>
      <c r="BOU383" s="530"/>
      <c r="BOV383" s="530"/>
      <c r="BOW383" s="530"/>
      <c r="BOX383" s="530"/>
      <c r="BOY383" s="530"/>
      <c r="BOZ383" s="530"/>
      <c r="BPA383" s="530"/>
      <c r="BPB383" s="530"/>
      <c r="BPC383" s="530"/>
      <c r="BPD383" s="530"/>
      <c r="BPE383" s="530"/>
      <c r="BPF383" s="530"/>
      <c r="BPG383" s="530"/>
      <c r="BPH383" s="530"/>
      <c r="BPI383" s="530"/>
      <c r="BPJ383" s="530"/>
      <c r="BPK383" s="530"/>
      <c r="BPL383" s="530"/>
      <c r="BPM383" s="530"/>
      <c r="BPN383" s="530"/>
      <c r="BPO383" s="530"/>
      <c r="BPP383" s="530"/>
      <c r="BPQ383" s="530"/>
      <c r="BPR383" s="530"/>
      <c r="BPS383" s="530"/>
      <c r="BPT383" s="530"/>
      <c r="BPU383" s="530"/>
      <c r="BPV383" s="530"/>
      <c r="BPW383" s="530"/>
      <c r="BPX383" s="530"/>
      <c r="BPY383" s="530"/>
      <c r="BPZ383" s="530"/>
      <c r="BQA383" s="530"/>
      <c r="BQB383" s="530"/>
      <c r="BQC383" s="530"/>
      <c r="BQD383" s="530"/>
      <c r="BQE383" s="530"/>
      <c r="BQF383" s="530"/>
      <c r="BQG383" s="530"/>
      <c r="BQH383" s="530"/>
      <c r="BQI383" s="530"/>
      <c r="BQJ383" s="530"/>
      <c r="BQK383" s="530"/>
      <c r="BQL383" s="530"/>
      <c r="BQM383" s="530"/>
      <c r="BQN383" s="530"/>
      <c r="BQO383" s="530"/>
      <c r="BQP383" s="530"/>
      <c r="BQQ383" s="530"/>
      <c r="BQR383" s="530"/>
      <c r="BQS383" s="530"/>
      <c r="BQT383" s="530"/>
      <c r="BQU383" s="530"/>
      <c r="BQV383" s="530"/>
      <c r="BQW383" s="530"/>
      <c r="BQX383" s="530"/>
      <c r="BQY383" s="530"/>
      <c r="BQZ383" s="530"/>
      <c r="BRA383" s="530"/>
      <c r="BRB383" s="530"/>
      <c r="BRC383" s="530"/>
      <c r="BRD383" s="530"/>
      <c r="BRE383" s="530"/>
      <c r="BRF383" s="530"/>
      <c r="BRG383" s="530"/>
      <c r="BRH383" s="530"/>
      <c r="BRI383" s="530"/>
      <c r="BRJ383" s="530"/>
      <c r="BRK383" s="530"/>
      <c r="BRL383" s="530"/>
      <c r="BRM383" s="530"/>
      <c r="BRN383" s="530"/>
      <c r="BRO383" s="530"/>
      <c r="BRP383" s="530"/>
      <c r="BRQ383" s="530"/>
      <c r="BRR383" s="530"/>
      <c r="BRS383" s="530"/>
      <c r="BRT383" s="530"/>
      <c r="BRU383" s="530"/>
      <c r="BRV383" s="530"/>
      <c r="BRW383" s="530"/>
      <c r="BRX383" s="530"/>
      <c r="BRY383" s="530"/>
      <c r="BRZ383" s="530"/>
      <c r="BSA383" s="530"/>
      <c r="BSB383" s="530"/>
      <c r="BSC383" s="530"/>
      <c r="BSD383" s="530"/>
      <c r="BSE383" s="530"/>
      <c r="BSF383" s="530"/>
      <c r="BSG383" s="530"/>
      <c r="BSH383" s="530"/>
      <c r="BSI383" s="530"/>
      <c r="BSJ383" s="530"/>
      <c r="BSK383" s="530"/>
      <c r="BSL383" s="530"/>
      <c r="BSM383" s="530"/>
      <c r="BSN383" s="530"/>
      <c r="BSO383" s="530"/>
      <c r="BSP383" s="530"/>
      <c r="BSQ383" s="530"/>
      <c r="BSR383" s="530"/>
      <c r="BSS383" s="530"/>
      <c r="BST383" s="530"/>
      <c r="BSU383" s="530"/>
      <c r="BSV383" s="530"/>
      <c r="BSW383" s="530"/>
      <c r="BSX383" s="530"/>
      <c r="BSY383" s="530"/>
      <c r="BSZ383" s="530"/>
      <c r="BTA383" s="530"/>
      <c r="BTB383" s="530"/>
      <c r="BTC383" s="530"/>
      <c r="BTD383" s="530"/>
      <c r="BTE383" s="530"/>
      <c r="BTF383" s="530"/>
      <c r="BTG383" s="530"/>
      <c r="BTH383" s="530"/>
      <c r="BTI383" s="530"/>
      <c r="BTJ383" s="530"/>
      <c r="BTK383" s="530"/>
      <c r="BTL383" s="530"/>
      <c r="BTM383" s="530"/>
      <c r="BTN383" s="530"/>
      <c r="BTO383" s="530"/>
      <c r="BTP383" s="530"/>
      <c r="BTQ383" s="530"/>
      <c r="BTR383" s="530"/>
      <c r="BTS383" s="530"/>
      <c r="BTT383" s="530"/>
      <c r="BTU383" s="530"/>
      <c r="BTV383" s="530"/>
      <c r="BTW383" s="530"/>
      <c r="BTX383" s="530"/>
      <c r="BTY383" s="530"/>
      <c r="BTZ383" s="530"/>
      <c r="BUA383" s="530"/>
      <c r="BUB383" s="530"/>
      <c r="BUC383" s="530"/>
      <c r="BUD383" s="530"/>
      <c r="BUE383" s="530"/>
      <c r="BUF383" s="530"/>
      <c r="BUG383" s="530"/>
      <c r="BUH383" s="530"/>
      <c r="BUI383" s="530"/>
      <c r="BUJ383" s="530"/>
      <c r="BUK383" s="530"/>
      <c r="BUL383" s="530"/>
      <c r="BUM383" s="530"/>
      <c r="BUN383" s="530"/>
      <c r="BUO383" s="530"/>
      <c r="BUP383" s="530"/>
      <c r="BUQ383" s="530"/>
      <c r="BUR383" s="530"/>
      <c r="BUS383" s="530"/>
      <c r="BUT383" s="530"/>
      <c r="BUU383" s="530"/>
      <c r="BUV383" s="530"/>
      <c r="BUW383" s="530"/>
      <c r="BUX383" s="530"/>
      <c r="BUY383" s="530"/>
      <c r="BUZ383" s="530"/>
      <c r="BVA383" s="530"/>
      <c r="BVB383" s="530"/>
      <c r="BVC383" s="530"/>
      <c r="BVD383" s="530"/>
      <c r="BVE383" s="530"/>
      <c r="BVF383" s="530"/>
      <c r="BVG383" s="530"/>
      <c r="BVH383" s="530"/>
      <c r="BVI383" s="530"/>
      <c r="BVJ383" s="530"/>
      <c r="BVK383" s="530"/>
      <c r="BVL383" s="530"/>
      <c r="BVM383" s="530"/>
      <c r="BVN383" s="530"/>
      <c r="BVO383" s="530"/>
      <c r="BVP383" s="530"/>
      <c r="BVQ383" s="530"/>
      <c r="BVR383" s="530"/>
      <c r="BVS383" s="530"/>
      <c r="BVT383" s="530"/>
      <c r="BVU383" s="530"/>
      <c r="BVV383" s="530"/>
      <c r="BVW383" s="530"/>
      <c r="BVX383" s="530"/>
      <c r="BVY383" s="530"/>
      <c r="BVZ383" s="530"/>
      <c r="BWA383" s="530"/>
      <c r="BWB383" s="530"/>
      <c r="BWC383" s="530"/>
      <c r="BWD383" s="530"/>
      <c r="BWE383" s="530"/>
      <c r="BWF383" s="530"/>
      <c r="BWG383" s="530"/>
      <c r="BWH383" s="530"/>
      <c r="BWI383" s="530"/>
      <c r="BWJ383" s="530"/>
      <c r="BWK383" s="530"/>
      <c r="BWL383" s="530"/>
      <c r="BWM383" s="530"/>
      <c r="BWN383" s="530"/>
      <c r="BWO383" s="530"/>
      <c r="BWP383" s="530"/>
      <c r="BWQ383" s="530"/>
      <c r="BWR383" s="530"/>
      <c r="BWS383" s="530"/>
      <c r="BWT383" s="530"/>
      <c r="BWU383" s="530"/>
      <c r="BWV383" s="530"/>
      <c r="BWW383" s="530"/>
      <c r="BWX383" s="530"/>
      <c r="BWY383" s="530"/>
      <c r="BWZ383" s="530"/>
      <c r="BXA383" s="530"/>
      <c r="BXB383" s="530"/>
      <c r="BXC383" s="530"/>
      <c r="BXD383" s="530"/>
      <c r="BXE383" s="530"/>
      <c r="BXF383" s="530"/>
      <c r="BXG383" s="530"/>
      <c r="BXH383" s="530"/>
      <c r="BXI383" s="530"/>
      <c r="BXJ383" s="530"/>
      <c r="BXK383" s="530"/>
      <c r="BXL383" s="530"/>
      <c r="BXM383" s="530"/>
      <c r="BXN383" s="530"/>
      <c r="BXO383" s="530"/>
      <c r="BXP383" s="530"/>
      <c r="BXQ383" s="530"/>
      <c r="BXR383" s="530"/>
      <c r="BXS383" s="530"/>
      <c r="BXT383" s="530"/>
      <c r="BXU383" s="530"/>
      <c r="BXV383" s="530"/>
      <c r="BXW383" s="530"/>
      <c r="BXX383" s="530"/>
      <c r="BXY383" s="530"/>
      <c r="BXZ383" s="530"/>
      <c r="BYA383" s="530"/>
      <c r="BYB383" s="530"/>
      <c r="BYC383" s="530"/>
      <c r="BYD383" s="530"/>
      <c r="BYE383" s="530"/>
      <c r="BYF383" s="530"/>
      <c r="BYG383" s="530"/>
      <c r="BYH383" s="530"/>
      <c r="BYI383" s="530"/>
      <c r="BYJ383" s="530"/>
      <c r="BYK383" s="530"/>
      <c r="BYL383" s="530"/>
      <c r="BYM383" s="530"/>
      <c r="BYN383" s="530"/>
      <c r="BYO383" s="530"/>
      <c r="BYP383" s="530"/>
      <c r="BYQ383" s="530"/>
      <c r="BYR383" s="530"/>
      <c r="BYS383" s="530"/>
      <c r="BYT383" s="530"/>
      <c r="BYU383" s="530"/>
      <c r="BYV383" s="530"/>
      <c r="BYW383" s="530"/>
      <c r="BYX383" s="530"/>
      <c r="BYY383" s="530"/>
      <c r="BYZ383" s="530"/>
      <c r="BZA383" s="530"/>
      <c r="BZB383" s="530"/>
      <c r="BZC383" s="530"/>
      <c r="BZD383" s="530"/>
      <c r="BZE383" s="530"/>
      <c r="BZF383" s="530"/>
      <c r="BZG383" s="530"/>
      <c r="BZH383" s="530"/>
      <c r="BZI383" s="530"/>
      <c r="BZJ383" s="530"/>
      <c r="BZK383" s="530"/>
      <c r="BZL383" s="530"/>
      <c r="BZM383" s="530"/>
      <c r="BZN383" s="530"/>
      <c r="BZO383" s="530"/>
      <c r="BZP383" s="530"/>
      <c r="BZQ383" s="530"/>
      <c r="BZR383" s="530"/>
      <c r="BZS383" s="530"/>
      <c r="BZT383" s="530"/>
      <c r="BZU383" s="530"/>
      <c r="BZV383" s="530"/>
      <c r="BZW383" s="530"/>
      <c r="BZX383" s="530"/>
      <c r="BZY383" s="530"/>
      <c r="BZZ383" s="530"/>
      <c r="CAA383" s="530"/>
      <c r="CAB383" s="530"/>
      <c r="CAC383" s="530"/>
      <c r="CAD383" s="530"/>
      <c r="CAE383" s="530"/>
      <c r="CAF383" s="530"/>
      <c r="CAG383" s="530"/>
      <c r="CAH383" s="530"/>
      <c r="CAI383" s="530"/>
      <c r="CAJ383" s="530"/>
      <c r="CAK383" s="530"/>
      <c r="CAL383" s="530"/>
      <c r="CAM383" s="530"/>
      <c r="CAN383" s="530"/>
      <c r="CAO383" s="530"/>
      <c r="CAP383" s="530"/>
      <c r="CAQ383" s="530"/>
      <c r="CAR383" s="530"/>
      <c r="CAS383" s="530"/>
      <c r="CAT383" s="530"/>
      <c r="CAU383" s="530"/>
      <c r="CAV383" s="530"/>
      <c r="CAW383" s="530"/>
      <c r="CAX383" s="530"/>
      <c r="CAY383" s="530"/>
      <c r="CAZ383" s="530"/>
      <c r="CBA383" s="530"/>
      <c r="CBB383" s="530"/>
      <c r="CBC383" s="530"/>
      <c r="CBD383" s="530"/>
      <c r="CBE383" s="530"/>
      <c r="CBF383" s="530"/>
      <c r="CBG383" s="530"/>
      <c r="CBH383" s="530"/>
      <c r="CBI383" s="530"/>
      <c r="CBJ383" s="530"/>
      <c r="CBK383" s="530"/>
      <c r="CBL383" s="530"/>
      <c r="CBM383" s="530"/>
      <c r="CBN383" s="530"/>
      <c r="CBO383" s="530"/>
      <c r="CBP383" s="530"/>
      <c r="CBQ383" s="530"/>
      <c r="CBR383" s="530"/>
      <c r="CBS383" s="530"/>
      <c r="CBT383" s="530"/>
      <c r="CBU383" s="530"/>
      <c r="CBV383" s="530"/>
      <c r="CBW383" s="530"/>
      <c r="CBX383" s="530"/>
      <c r="CBY383" s="530"/>
      <c r="CBZ383" s="530"/>
      <c r="CCA383" s="530"/>
      <c r="CCB383" s="530"/>
      <c r="CCC383" s="530"/>
      <c r="CCD383" s="530"/>
      <c r="CCE383" s="530"/>
      <c r="CCF383" s="530"/>
      <c r="CCG383" s="530"/>
      <c r="CCH383" s="530"/>
      <c r="CCI383" s="530"/>
      <c r="CCJ383" s="530"/>
      <c r="CCK383" s="530"/>
      <c r="CCL383" s="530"/>
      <c r="CCM383" s="530"/>
      <c r="CCN383" s="530"/>
      <c r="CCO383" s="530"/>
      <c r="CCP383" s="530"/>
      <c r="CCQ383" s="530"/>
      <c r="CCR383" s="530"/>
      <c r="CCS383" s="530"/>
      <c r="CCT383" s="530"/>
      <c r="CCU383" s="530"/>
      <c r="CCV383" s="530"/>
      <c r="CCW383" s="530"/>
      <c r="CCX383" s="530"/>
      <c r="CCY383" s="530"/>
      <c r="CCZ383" s="530"/>
      <c r="CDA383" s="530"/>
      <c r="CDB383" s="530"/>
      <c r="CDC383" s="530"/>
      <c r="CDD383" s="530"/>
      <c r="CDE383" s="530"/>
      <c r="CDF383" s="530"/>
      <c r="CDG383" s="530"/>
      <c r="CDH383" s="530"/>
      <c r="CDI383" s="530"/>
      <c r="CDJ383" s="530"/>
      <c r="CDK383" s="530"/>
      <c r="CDL383" s="530"/>
      <c r="CDM383" s="530"/>
      <c r="CDN383" s="530"/>
      <c r="CDO383" s="530"/>
      <c r="CDP383" s="530"/>
      <c r="CDQ383" s="530"/>
      <c r="CDR383" s="530"/>
      <c r="CDS383" s="530"/>
      <c r="CDT383" s="530"/>
      <c r="CDU383" s="530"/>
      <c r="CDV383" s="530"/>
      <c r="CDW383" s="530"/>
      <c r="CDX383" s="530"/>
      <c r="CDY383" s="530"/>
      <c r="CDZ383" s="530"/>
      <c r="CEA383" s="530"/>
      <c r="CEB383" s="530"/>
      <c r="CEC383" s="530"/>
      <c r="CED383" s="530"/>
      <c r="CEE383" s="530"/>
      <c r="CEF383" s="530"/>
      <c r="CEG383" s="530"/>
      <c r="CEH383" s="530"/>
      <c r="CEI383" s="530"/>
      <c r="CEJ383" s="530"/>
      <c r="CEK383" s="530"/>
      <c r="CEL383" s="530"/>
      <c r="CEM383" s="530"/>
      <c r="CEN383" s="530"/>
      <c r="CEO383" s="530"/>
      <c r="CEP383" s="530"/>
      <c r="CEQ383" s="530"/>
      <c r="CER383" s="530"/>
      <c r="CES383" s="530"/>
      <c r="CET383" s="530"/>
      <c r="CEU383" s="530"/>
      <c r="CEV383" s="530"/>
      <c r="CEW383" s="530"/>
      <c r="CEX383" s="530"/>
      <c r="CEY383" s="530"/>
      <c r="CEZ383" s="530"/>
      <c r="CFA383" s="530"/>
      <c r="CFB383" s="530"/>
      <c r="CFC383" s="530"/>
      <c r="CFD383" s="530"/>
      <c r="CFE383" s="530"/>
      <c r="CFF383" s="530"/>
      <c r="CFG383" s="530"/>
      <c r="CFH383" s="530"/>
      <c r="CFI383" s="530"/>
      <c r="CFJ383" s="530"/>
      <c r="CFK383" s="530"/>
      <c r="CFL383" s="530"/>
      <c r="CFM383" s="530"/>
      <c r="CFN383" s="530"/>
      <c r="CFO383" s="530"/>
      <c r="CFP383" s="530"/>
      <c r="CFQ383" s="530"/>
      <c r="CFR383" s="530"/>
      <c r="CFS383" s="530"/>
      <c r="CFT383" s="530"/>
      <c r="CFU383" s="530"/>
      <c r="CFV383" s="530"/>
      <c r="CFW383" s="530"/>
      <c r="CFX383" s="530"/>
      <c r="CFY383" s="530"/>
      <c r="CFZ383" s="530"/>
      <c r="CGA383" s="530"/>
      <c r="CGB383" s="530"/>
      <c r="CGC383" s="530"/>
      <c r="CGD383" s="530"/>
      <c r="CGE383" s="530"/>
      <c r="CGF383" s="530"/>
      <c r="CGG383" s="530"/>
      <c r="CGH383" s="530"/>
      <c r="CGI383" s="530"/>
      <c r="CGJ383" s="530"/>
      <c r="CGK383" s="530"/>
      <c r="CGL383" s="530"/>
      <c r="CGM383" s="530"/>
      <c r="CGN383" s="530"/>
      <c r="CGO383" s="530"/>
      <c r="CGP383" s="530"/>
      <c r="CGQ383" s="530"/>
      <c r="CGR383" s="530"/>
      <c r="CGS383" s="530"/>
      <c r="CGT383" s="530"/>
      <c r="CGU383" s="530"/>
      <c r="CGV383" s="530"/>
      <c r="CGW383" s="530"/>
      <c r="CGX383" s="530"/>
      <c r="CGY383" s="530"/>
      <c r="CGZ383" s="530"/>
      <c r="CHA383" s="530"/>
      <c r="CHB383" s="530"/>
      <c r="CHC383" s="530"/>
      <c r="CHD383" s="530"/>
      <c r="CHE383" s="530"/>
      <c r="CHF383" s="530"/>
      <c r="CHG383" s="530"/>
      <c r="CHH383" s="530"/>
      <c r="CHI383" s="530"/>
      <c r="CHJ383" s="530"/>
      <c r="CHK383" s="530"/>
      <c r="CHL383" s="530"/>
      <c r="CHM383" s="530"/>
      <c r="CHN383" s="530"/>
      <c r="CHO383" s="530"/>
      <c r="CHP383" s="530"/>
      <c r="CHQ383" s="530"/>
      <c r="CHR383" s="530"/>
      <c r="CHS383" s="530"/>
      <c r="CHT383" s="530"/>
      <c r="CHU383" s="530"/>
      <c r="CHV383" s="530"/>
      <c r="CHW383" s="530"/>
      <c r="CHX383" s="530"/>
      <c r="CHY383" s="530"/>
      <c r="CHZ383" s="530"/>
      <c r="CIA383" s="530"/>
      <c r="CIB383" s="530"/>
      <c r="CIC383" s="530"/>
      <c r="CID383" s="530"/>
      <c r="CIE383" s="530"/>
      <c r="CIF383" s="530"/>
      <c r="CIG383" s="530"/>
      <c r="CIH383" s="530"/>
      <c r="CII383" s="530"/>
      <c r="CIJ383" s="530"/>
      <c r="CIK383" s="530"/>
      <c r="CIL383" s="530"/>
      <c r="CIM383" s="530"/>
      <c r="CIN383" s="530"/>
      <c r="CIO383" s="530"/>
      <c r="CIP383" s="530"/>
      <c r="CIQ383" s="530"/>
      <c r="CIR383" s="530"/>
      <c r="CIS383" s="530"/>
      <c r="CIT383" s="530"/>
      <c r="CIU383" s="530"/>
      <c r="CIV383" s="530"/>
      <c r="CIW383" s="530"/>
      <c r="CIX383" s="530"/>
      <c r="CIY383" s="530"/>
      <c r="CIZ383" s="530"/>
      <c r="CJA383" s="530"/>
      <c r="CJB383" s="530"/>
      <c r="CJC383" s="530"/>
      <c r="CJD383" s="530"/>
      <c r="CJE383" s="530"/>
      <c r="CJF383" s="530"/>
      <c r="CJG383" s="530"/>
      <c r="CJH383" s="530"/>
      <c r="CJI383" s="530"/>
      <c r="CJJ383" s="530"/>
      <c r="CJK383" s="530"/>
      <c r="CJL383" s="530"/>
      <c r="CJM383" s="530"/>
      <c r="CJN383" s="530"/>
      <c r="CJO383" s="530"/>
      <c r="CJP383" s="530"/>
      <c r="CJQ383" s="530"/>
      <c r="CJR383" s="530"/>
      <c r="CJS383" s="530"/>
      <c r="CJT383" s="530"/>
      <c r="CJU383" s="530"/>
      <c r="CJV383" s="530"/>
      <c r="CJW383" s="530"/>
      <c r="CJX383" s="530"/>
      <c r="CJY383" s="530"/>
      <c r="CJZ383" s="530"/>
      <c r="CKA383" s="530"/>
      <c r="CKB383" s="530"/>
      <c r="CKC383" s="530"/>
      <c r="CKD383" s="530"/>
      <c r="CKE383" s="530"/>
      <c r="CKF383" s="530"/>
      <c r="CKG383" s="530"/>
      <c r="CKH383" s="530"/>
      <c r="CKI383" s="530"/>
      <c r="CKJ383" s="530"/>
      <c r="CKK383" s="530"/>
      <c r="CKL383" s="530"/>
      <c r="CKM383" s="530"/>
      <c r="CKN383" s="530"/>
      <c r="CKO383" s="530"/>
      <c r="CKP383" s="530"/>
      <c r="CKQ383" s="530"/>
      <c r="CKR383" s="530"/>
      <c r="CKS383" s="530"/>
      <c r="CKT383" s="530"/>
      <c r="CKU383" s="530"/>
      <c r="CKV383" s="530"/>
      <c r="CKW383" s="530"/>
      <c r="CKX383" s="530"/>
      <c r="CKY383" s="530"/>
      <c r="CKZ383" s="530"/>
      <c r="CLA383" s="530"/>
      <c r="CLB383" s="530"/>
      <c r="CLC383" s="530"/>
      <c r="CLD383" s="530"/>
      <c r="CLE383" s="530"/>
      <c r="CLF383" s="530"/>
      <c r="CLG383" s="530"/>
      <c r="CLH383" s="530"/>
      <c r="CLI383" s="530"/>
      <c r="CLJ383" s="530"/>
      <c r="CLK383" s="530"/>
      <c r="CLL383" s="530"/>
      <c r="CLM383" s="530"/>
      <c r="CLN383" s="530"/>
      <c r="CLO383" s="530"/>
      <c r="CLP383" s="530"/>
      <c r="CLQ383" s="530"/>
      <c r="CLR383" s="530"/>
      <c r="CLS383" s="530"/>
      <c r="CLT383" s="530"/>
      <c r="CLU383" s="530"/>
      <c r="CLV383" s="530"/>
      <c r="CLW383" s="530"/>
      <c r="CLX383" s="530"/>
      <c r="CLY383" s="530"/>
      <c r="CLZ383" s="530"/>
      <c r="CMA383" s="530"/>
      <c r="CMB383" s="530"/>
      <c r="CMC383" s="530"/>
      <c r="CMD383" s="530"/>
      <c r="CME383" s="530"/>
      <c r="CMF383" s="530"/>
      <c r="CMG383" s="530"/>
      <c r="CMH383" s="530"/>
      <c r="CMI383" s="530"/>
      <c r="CMJ383" s="530"/>
      <c r="CMK383" s="530"/>
      <c r="CML383" s="530"/>
      <c r="CMM383" s="530"/>
      <c r="CMN383" s="530"/>
      <c r="CMO383" s="530"/>
      <c r="CMP383" s="530"/>
      <c r="CMQ383" s="530"/>
      <c r="CMR383" s="530"/>
      <c r="CMS383" s="530"/>
      <c r="CMT383" s="530"/>
      <c r="CMU383" s="530"/>
      <c r="CMV383" s="530"/>
      <c r="CMW383" s="530"/>
      <c r="CMX383" s="530"/>
      <c r="CMY383" s="530"/>
      <c r="CMZ383" s="530"/>
      <c r="CNA383" s="530"/>
      <c r="CNB383" s="530"/>
      <c r="CNC383" s="530"/>
      <c r="CND383" s="530"/>
      <c r="CNE383" s="530"/>
      <c r="CNF383" s="530"/>
      <c r="CNG383" s="530"/>
      <c r="CNH383" s="530"/>
      <c r="CNI383" s="530"/>
      <c r="CNJ383" s="530"/>
      <c r="CNK383" s="530"/>
      <c r="CNL383" s="530"/>
      <c r="CNM383" s="530"/>
      <c r="CNN383" s="530"/>
      <c r="CNO383" s="530"/>
      <c r="CNP383" s="530"/>
      <c r="CNQ383" s="530"/>
      <c r="CNR383" s="530"/>
      <c r="CNS383" s="530"/>
      <c r="CNT383" s="530"/>
      <c r="CNU383" s="530"/>
      <c r="CNV383" s="530"/>
      <c r="CNW383" s="530"/>
      <c r="CNX383" s="530"/>
      <c r="CNY383" s="530"/>
      <c r="CNZ383" s="530"/>
      <c r="COA383" s="530"/>
      <c r="COB383" s="530"/>
      <c r="COC383" s="530"/>
      <c r="COD383" s="530"/>
      <c r="COE383" s="530"/>
      <c r="COF383" s="530"/>
      <c r="COG383" s="530"/>
      <c r="COH383" s="530"/>
      <c r="COI383" s="530"/>
      <c r="COJ383" s="530"/>
      <c r="COK383" s="530"/>
      <c r="COL383" s="530"/>
      <c r="COM383" s="530"/>
      <c r="CON383" s="530"/>
      <c r="COO383" s="530"/>
      <c r="COP383" s="530"/>
      <c r="COQ383" s="530"/>
      <c r="COR383" s="530"/>
      <c r="COS383" s="530"/>
      <c r="COT383" s="530"/>
      <c r="COU383" s="530"/>
      <c r="COV383" s="530"/>
      <c r="COW383" s="530"/>
      <c r="COX383" s="530"/>
      <c r="COY383" s="530"/>
      <c r="COZ383" s="530"/>
      <c r="CPA383" s="530"/>
      <c r="CPB383" s="530"/>
      <c r="CPC383" s="530"/>
      <c r="CPD383" s="530"/>
      <c r="CPE383" s="530"/>
      <c r="CPF383" s="530"/>
      <c r="CPG383" s="530"/>
      <c r="CPH383" s="530"/>
      <c r="CPI383" s="530"/>
      <c r="CPJ383" s="530"/>
      <c r="CPK383" s="530"/>
      <c r="CPL383" s="530"/>
      <c r="CPM383" s="530"/>
      <c r="CPN383" s="530"/>
      <c r="CPO383" s="530"/>
      <c r="CPP383" s="530"/>
      <c r="CPQ383" s="530"/>
      <c r="CPR383" s="530"/>
      <c r="CPS383" s="530"/>
      <c r="CPT383" s="530"/>
      <c r="CPU383" s="530"/>
      <c r="CPV383" s="530"/>
      <c r="CPW383" s="530"/>
      <c r="CPX383" s="530"/>
      <c r="CPY383" s="530"/>
      <c r="CPZ383" s="530"/>
      <c r="CQA383" s="530"/>
      <c r="CQB383" s="530"/>
      <c r="CQC383" s="530"/>
      <c r="CQD383" s="530"/>
      <c r="CQE383" s="530"/>
      <c r="CQF383" s="530"/>
      <c r="CQG383" s="530"/>
      <c r="CQH383" s="530"/>
      <c r="CQI383" s="530"/>
      <c r="CQJ383" s="530"/>
      <c r="CQK383" s="530"/>
      <c r="CQL383" s="530"/>
      <c r="CQM383" s="530"/>
      <c r="CQN383" s="530"/>
      <c r="CQO383" s="530"/>
      <c r="CQP383" s="530"/>
      <c r="CQQ383" s="530"/>
      <c r="CQR383" s="530"/>
      <c r="CQS383" s="530"/>
      <c r="CQT383" s="530"/>
      <c r="CQU383" s="530"/>
      <c r="CQV383" s="530"/>
      <c r="CQW383" s="530"/>
      <c r="CQX383" s="530"/>
      <c r="CQY383" s="530"/>
      <c r="CQZ383" s="530"/>
      <c r="CRA383" s="530"/>
      <c r="CRB383" s="530"/>
      <c r="CRC383" s="530"/>
      <c r="CRD383" s="530"/>
      <c r="CRE383" s="530"/>
      <c r="CRF383" s="530"/>
      <c r="CRG383" s="530"/>
      <c r="CRH383" s="530"/>
      <c r="CRI383" s="530"/>
      <c r="CRJ383" s="530"/>
      <c r="CRK383" s="530"/>
      <c r="CRL383" s="530"/>
      <c r="CRM383" s="530"/>
      <c r="CRN383" s="530"/>
      <c r="CRO383" s="530"/>
      <c r="CRP383" s="530"/>
      <c r="CRQ383" s="530"/>
      <c r="CRR383" s="530"/>
      <c r="CRS383" s="530"/>
      <c r="CRT383" s="530"/>
      <c r="CRU383" s="530"/>
      <c r="CRV383" s="530"/>
      <c r="CRW383" s="530"/>
      <c r="CRX383" s="530"/>
      <c r="CRY383" s="530"/>
      <c r="CRZ383" s="530"/>
      <c r="CSA383" s="530"/>
      <c r="CSB383" s="530"/>
      <c r="CSC383" s="530"/>
      <c r="CSD383" s="530"/>
      <c r="CSE383" s="530"/>
      <c r="CSF383" s="530"/>
      <c r="CSG383" s="530"/>
      <c r="CSH383" s="530"/>
      <c r="CSI383" s="530"/>
      <c r="CSJ383" s="530"/>
      <c r="CSK383" s="530"/>
      <c r="CSL383" s="530"/>
      <c r="CSM383" s="530"/>
      <c r="CSN383" s="530"/>
      <c r="CSO383" s="530"/>
      <c r="CSP383" s="530"/>
      <c r="CSQ383" s="530"/>
      <c r="CSR383" s="530"/>
      <c r="CSS383" s="530"/>
      <c r="CST383" s="530"/>
      <c r="CSU383" s="530"/>
      <c r="CSV383" s="530"/>
      <c r="CSW383" s="530"/>
      <c r="CSX383" s="530"/>
      <c r="CSY383" s="530"/>
      <c r="CSZ383" s="530"/>
      <c r="CTA383" s="530"/>
      <c r="CTB383" s="530"/>
      <c r="CTC383" s="530"/>
      <c r="CTD383" s="530"/>
      <c r="CTE383" s="530"/>
      <c r="CTF383" s="530"/>
      <c r="CTG383" s="530"/>
      <c r="CTH383" s="530"/>
      <c r="CTI383" s="530"/>
      <c r="CTJ383" s="530"/>
      <c r="CTK383" s="530"/>
      <c r="CTL383" s="530"/>
      <c r="CTM383" s="530"/>
      <c r="CTN383" s="530"/>
      <c r="CTO383" s="530"/>
      <c r="CTP383" s="530"/>
      <c r="CTQ383" s="530"/>
      <c r="CTR383" s="530"/>
      <c r="CTS383" s="530"/>
      <c r="CTT383" s="530"/>
      <c r="CTU383" s="530"/>
      <c r="CTV383" s="530"/>
      <c r="CTW383" s="530"/>
      <c r="CTX383" s="530"/>
      <c r="CTY383" s="530"/>
      <c r="CTZ383" s="530"/>
      <c r="CUA383" s="530"/>
      <c r="CUB383" s="530"/>
      <c r="CUC383" s="530"/>
      <c r="CUD383" s="530"/>
      <c r="CUE383" s="530"/>
      <c r="CUF383" s="530"/>
      <c r="CUG383" s="530"/>
      <c r="CUH383" s="530"/>
      <c r="CUI383" s="530"/>
      <c r="CUJ383" s="530"/>
      <c r="CUK383" s="530"/>
      <c r="CUL383" s="530"/>
      <c r="CUM383" s="530"/>
      <c r="CUN383" s="530"/>
      <c r="CUO383" s="530"/>
      <c r="CUP383" s="530"/>
      <c r="CUQ383" s="530"/>
      <c r="CUR383" s="530"/>
      <c r="CUS383" s="530"/>
      <c r="CUT383" s="530"/>
      <c r="CUU383" s="530"/>
      <c r="CUV383" s="530"/>
      <c r="CUW383" s="530"/>
      <c r="CUX383" s="530"/>
      <c r="CUY383" s="530"/>
      <c r="CUZ383" s="530"/>
      <c r="CVA383" s="530"/>
      <c r="CVB383" s="530"/>
      <c r="CVC383" s="530"/>
      <c r="CVD383" s="530"/>
      <c r="CVE383" s="530"/>
      <c r="CVF383" s="530"/>
      <c r="CVG383" s="530"/>
      <c r="CVH383" s="530"/>
      <c r="CVI383" s="530"/>
      <c r="CVJ383" s="530"/>
      <c r="CVK383" s="530"/>
      <c r="CVL383" s="530"/>
      <c r="CVM383" s="530"/>
      <c r="CVN383" s="530"/>
      <c r="CVO383" s="530"/>
      <c r="CVP383" s="530"/>
      <c r="CVQ383" s="530"/>
      <c r="CVR383" s="530"/>
      <c r="CVS383" s="530"/>
      <c r="CVT383" s="530"/>
      <c r="CVU383" s="530"/>
      <c r="CVV383" s="530"/>
      <c r="CVW383" s="530"/>
      <c r="CVX383" s="530"/>
      <c r="CVY383" s="530"/>
      <c r="CVZ383" s="530"/>
      <c r="CWA383" s="530"/>
      <c r="CWB383" s="530"/>
      <c r="CWC383" s="530"/>
      <c r="CWD383" s="530"/>
      <c r="CWE383" s="530"/>
      <c r="CWF383" s="530"/>
      <c r="CWG383" s="530"/>
      <c r="CWH383" s="530"/>
      <c r="CWI383" s="530"/>
      <c r="CWJ383" s="530"/>
      <c r="CWK383" s="530"/>
      <c r="CWL383" s="530"/>
      <c r="CWM383" s="530"/>
      <c r="CWN383" s="530"/>
      <c r="CWO383" s="530"/>
      <c r="CWP383" s="530"/>
      <c r="CWQ383" s="530"/>
      <c r="CWR383" s="530"/>
      <c r="CWS383" s="530"/>
      <c r="CWT383" s="530"/>
      <c r="CWU383" s="530"/>
      <c r="CWV383" s="530"/>
      <c r="CWW383" s="530"/>
      <c r="CWX383" s="530"/>
      <c r="CWY383" s="530"/>
      <c r="CWZ383" s="530"/>
      <c r="CXA383" s="530"/>
      <c r="CXB383" s="530"/>
      <c r="CXC383" s="530"/>
      <c r="CXD383" s="530"/>
      <c r="CXE383" s="530"/>
      <c r="CXF383" s="530"/>
      <c r="CXG383" s="530"/>
      <c r="CXH383" s="530"/>
      <c r="CXI383" s="530"/>
      <c r="CXJ383" s="530"/>
      <c r="CXK383" s="530"/>
      <c r="CXL383" s="530"/>
      <c r="CXM383" s="530"/>
      <c r="CXN383" s="530"/>
      <c r="CXO383" s="530"/>
      <c r="CXP383" s="530"/>
      <c r="CXQ383" s="530"/>
      <c r="CXR383" s="530"/>
      <c r="CXS383" s="530"/>
      <c r="CXT383" s="530"/>
      <c r="CXU383" s="530"/>
      <c r="CXV383" s="530"/>
      <c r="CXW383" s="530"/>
      <c r="CXX383" s="530"/>
      <c r="CXY383" s="530"/>
      <c r="CXZ383" s="530"/>
      <c r="CYA383" s="530"/>
      <c r="CYB383" s="530"/>
      <c r="CYC383" s="530"/>
      <c r="CYD383" s="530"/>
      <c r="CYE383" s="530"/>
      <c r="CYF383" s="530"/>
      <c r="CYG383" s="530"/>
      <c r="CYH383" s="530"/>
      <c r="CYI383" s="530"/>
      <c r="CYJ383" s="530"/>
      <c r="CYK383" s="530"/>
      <c r="CYL383" s="530"/>
      <c r="CYM383" s="530"/>
      <c r="CYN383" s="530"/>
      <c r="CYO383" s="530"/>
      <c r="CYP383" s="530"/>
      <c r="CYQ383" s="530"/>
      <c r="CYR383" s="530"/>
      <c r="CYS383" s="530"/>
      <c r="CYT383" s="530"/>
      <c r="CYU383" s="530"/>
      <c r="CYV383" s="530"/>
      <c r="CYW383" s="530"/>
      <c r="CYX383" s="530"/>
      <c r="CYY383" s="530"/>
      <c r="CYZ383" s="530"/>
      <c r="CZA383" s="530"/>
      <c r="CZB383" s="530"/>
      <c r="CZC383" s="530"/>
      <c r="CZD383" s="530"/>
      <c r="CZE383" s="530"/>
      <c r="CZF383" s="530"/>
      <c r="CZG383" s="530"/>
      <c r="CZH383" s="530"/>
      <c r="CZI383" s="530"/>
      <c r="CZJ383" s="530"/>
      <c r="CZK383" s="530"/>
      <c r="CZL383" s="530"/>
      <c r="CZM383" s="530"/>
      <c r="CZN383" s="530"/>
      <c r="CZO383" s="530"/>
      <c r="CZP383" s="530"/>
      <c r="CZQ383" s="530"/>
      <c r="CZR383" s="530"/>
      <c r="CZS383" s="530"/>
      <c r="CZT383" s="530"/>
      <c r="CZU383" s="530"/>
      <c r="CZV383" s="530"/>
      <c r="CZW383" s="530"/>
      <c r="CZX383" s="530"/>
      <c r="CZY383" s="530"/>
      <c r="CZZ383" s="530"/>
      <c r="DAA383" s="530"/>
      <c r="DAB383" s="530"/>
      <c r="DAC383" s="530"/>
      <c r="DAD383" s="530"/>
      <c r="DAE383" s="530"/>
      <c r="DAF383" s="530"/>
      <c r="DAG383" s="530"/>
      <c r="DAH383" s="530"/>
      <c r="DAI383" s="530"/>
      <c r="DAJ383" s="530"/>
      <c r="DAK383" s="530"/>
      <c r="DAL383" s="530"/>
      <c r="DAM383" s="530"/>
      <c r="DAN383" s="530"/>
      <c r="DAO383" s="530"/>
      <c r="DAP383" s="530"/>
      <c r="DAQ383" s="530"/>
      <c r="DAR383" s="530"/>
      <c r="DAS383" s="530"/>
      <c r="DAT383" s="530"/>
      <c r="DAU383" s="530"/>
      <c r="DAV383" s="530"/>
      <c r="DAW383" s="530"/>
      <c r="DAX383" s="530"/>
      <c r="DAY383" s="530"/>
      <c r="DAZ383" s="530"/>
      <c r="DBA383" s="530"/>
      <c r="DBB383" s="530"/>
      <c r="DBC383" s="530"/>
      <c r="DBD383" s="530"/>
      <c r="DBE383" s="530"/>
      <c r="DBF383" s="530"/>
      <c r="DBG383" s="530"/>
      <c r="DBH383" s="530"/>
      <c r="DBI383" s="530"/>
      <c r="DBJ383" s="530"/>
      <c r="DBK383" s="530"/>
      <c r="DBL383" s="530"/>
      <c r="DBM383" s="530"/>
      <c r="DBN383" s="530"/>
      <c r="DBO383" s="530"/>
      <c r="DBP383" s="530"/>
      <c r="DBQ383" s="530"/>
      <c r="DBR383" s="530"/>
      <c r="DBS383" s="530"/>
      <c r="DBT383" s="530"/>
      <c r="DBU383" s="530"/>
      <c r="DBV383" s="530"/>
      <c r="DBW383" s="530"/>
      <c r="DBX383" s="530"/>
      <c r="DBY383" s="530"/>
      <c r="DBZ383" s="530"/>
      <c r="DCA383" s="530"/>
      <c r="DCB383" s="530"/>
      <c r="DCC383" s="530"/>
      <c r="DCD383" s="530"/>
      <c r="DCE383" s="530"/>
      <c r="DCF383" s="530"/>
      <c r="DCG383" s="530"/>
      <c r="DCH383" s="530"/>
      <c r="DCI383" s="530"/>
      <c r="DCJ383" s="530"/>
      <c r="DCK383" s="530"/>
      <c r="DCL383" s="530"/>
      <c r="DCM383" s="530"/>
      <c r="DCN383" s="530"/>
      <c r="DCO383" s="530"/>
      <c r="DCP383" s="530"/>
      <c r="DCQ383" s="530"/>
      <c r="DCR383" s="530"/>
      <c r="DCS383" s="530"/>
      <c r="DCT383" s="530"/>
      <c r="DCU383" s="530"/>
      <c r="DCV383" s="530"/>
      <c r="DCW383" s="530"/>
      <c r="DCX383" s="530"/>
      <c r="DCY383" s="530"/>
      <c r="DCZ383" s="530"/>
      <c r="DDA383" s="530"/>
      <c r="DDB383" s="530"/>
      <c r="DDC383" s="530"/>
      <c r="DDD383" s="530"/>
      <c r="DDE383" s="530"/>
      <c r="DDF383" s="530"/>
      <c r="DDG383" s="530"/>
      <c r="DDH383" s="530"/>
      <c r="DDI383" s="530"/>
      <c r="DDJ383" s="530"/>
      <c r="DDK383" s="530"/>
      <c r="DDL383" s="530"/>
      <c r="DDM383" s="530"/>
      <c r="DDN383" s="530"/>
      <c r="DDO383" s="530"/>
      <c r="DDP383" s="530"/>
      <c r="DDQ383" s="530"/>
      <c r="DDR383" s="530"/>
      <c r="DDS383" s="530"/>
      <c r="DDT383" s="530"/>
      <c r="DDU383" s="530"/>
      <c r="DDV383" s="530"/>
      <c r="DDW383" s="530"/>
      <c r="DDX383" s="530"/>
      <c r="DDY383" s="530"/>
      <c r="DDZ383" s="530"/>
      <c r="DEA383" s="530"/>
      <c r="DEB383" s="530"/>
      <c r="DEC383" s="530"/>
      <c r="DED383" s="530"/>
      <c r="DEE383" s="530"/>
      <c r="DEF383" s="530"/>
      <c r="DEG383" s="530"/>
      <c r="DEH383" s="530"/>
      <c r="DEI383" s="530"/>
      <c r="DEJ383" s="530"/>
      <c r="DEK383" s="530"/>
      <c r="DEL383" s="530"/>
      <c r="DEM383" s="530"/>
      <c r="DEN383" s="530"/>
      <c r="DEO383" s="530"/>
      <c r="DEP383" s="530"/>
      <c r="DEQ383" s="530"/>
      <c r="DER383" s="530"/>
      <c r="DES383" s="530"/>
      <c r="DET383" s="530"/>
      <c r="DEU383" s="530"/>
      <c r="DEV383" s="530"/>
      <c r="DEW383" s="530"/>
      <c r="DEX383" s="530"/>
      <c r="DEY383" s="530"/>
      <c r="DEZ383" s="530"/>
      <c r="DFA383" s="530"/>
      <c r="DFB383" s="530"/>
      <c r="DFC383" s="530"/>
      <c r="DFD383" s="530"/>
      <c r="DFE383" s="530"/>
      <c r="DFF383" s="530"/>
      <c r="DFG383" s="530"/>
      <c r="DFH383" s="530"/>
      <c r="DFI383" s="530"/>
      <c r="DFJ383" s="530"/>
      <c r="DFK383" s="530"/>
      <c r="DFL383" s="530"/>
      <c r="DFM383" s="530"/>
      <c r="DFN383" s="530"/>
      <c r="DFO383" s="530"/>
      <c r="DFP383" s="530"/>
      <c r="DFQ383" s="530"/>
      <c r="DFR383" s="530"/>
      <c r="DFS383" s="530"/>
      <c r="DFT383" s="530"/>
      <c r="DFU383" s="530"/>
      <c r="DFV383" s="530"/>
      <c r="DFW383" s="530"/>
      <c r="DFX383" s="530"/>
      <c r="DFY383" s="530"/>
      <c r="DFZ383" s="530"/>
      <c r="DGA383" s="530"/>
      <c r="DGB383" s="530"/>
      <c r="DGC383" s="530"/>
      <c r="DGD383" s="530"/>
      <c r="DGE383" s="530"/>
      <c r="DGF383" s="530"/>
      <c r="DGG383" s="530"/>
      <c r="DGH383" s="530"/>
      <c r="DGI383" s="530"/>
      <c r="DGJ383" s="530"/>
      <c r="DGK383" s="530"/>
      <c r="DGL383" s="530"/>
      <c r="DGM383" s="530"/>
      <c r="DGN383" s="530"/>
      <c r="DGO383" s="530"/>
      <c r="DGP383" s="530"/>
      <c r="DGQ383" s="530"/>
      <c r="DGR383" s="530"/>
      <c r="DGS383" s="530"/>
      <c r="DGT383" s="530"/>
      <c r="DGU383" s="530"/>
      <c r="DGV383" s="530"/>
      <c r="DGW383" s="530"/>
      <c r="DGX383" s="530"/>
      <c r="DGY383" s="530"/>
      <c r="DGZ383" s="530"/>
      <c r="DHA383" s="530"/>
      <c r="DHB383" s="530"/>
      <c r="DHC383" s="530"/>
      <c r="DHD383" s="530"/>
      <c r="DHE383" s="530"/>
      <c r="DHF383" s="530"/>
      <c r="DHG383" s="530"/>
      <c r="DHH383" s="530"/>
      <c r="DHI383" s="530"/>
      <c r="DHJ383" s="530"/>
      <c r="DHK383" s="530"/>
      <c r="DHL383" s="530"/>
      <c r="DHM383" s="530"/>
      <c r="DHN383" s="530"/>
      <c r="DHO383" s="530"/>
      <c r="DHP383" s="530"/>
      <c r="DHQ383" s="530"/>
      <c r="DHR383" s="530"/>
      <c r="DHS383" s="530"/>
      <c r="DHT383" s="530"/>
      <c r="DHU383" s="530"/>
      <c r="DHV383" s="530"/>
      <c r="DHW383" s="530"/>
      <c r="DHX383" s="530"/>
      <c r="DHY383" s="530"/>
      <c r="DHZ383" s="530"/>
      <c r="DIA383" s="530"/>
      <c r="DIB383" s="530"/>
      <c r="DIC383" s="530"/>
      <c r="DID383" s="530"/>
      <c r="DIE383" s="530"/>
      <c r="DIF383" s="530"/>
      <c r="DIG383" s="530"/>
      <c r="DIH383" s="530"/>
      <c r="DII383" s="530"/>
      <c r="DIJ383" s="530"/>
      <c r="DIK383" s="530"/>
      <c r="DIL383" s="530"/>
      <c r="DIM383" s="530"/>
      <c r="DIN383" s="530"/>
      <c r="DIO383" s="530"/>
      <c r="DIP383" s="530"/>
      <c r="DIQ383" s="530"/>
      <c r="DIR383" s="530"/>
      <c r="DIS383" s="530"/>
      <c r="DIT383" s="530"/>
      <c r="DIU383" s="530"/>
      <c r="DIV383" s="530"/>
      <c r="DIW383" s="530"/>
      <c r="DIX383" s="530"/>
      <c r="DIY383" s="530"/>
      <c r="DIZ383" s="530"/>
      <c r="DJA383" s="530"/>
      <c r="DJB383" s="530"/>
      <c r="DJC383" s="530"/>
      <c r="DJD383" s="530"/>
      <c r="DJE383" s="530"/>
      <c r="DJF383" s="530"/>
      <c r="DJG383" s="530"/>
      <c r="DJH383" s="530"/>
      <c r="DJI383" s="530"/>
      <c r="DJJ383" s="530"/>
      <c r="DJK383" s="530"/>
      <c r="DJL383" s="530"/>
      <c r="DJM383" s="530"/>
      <c r="DJN383" s="530"/>
      <c r="DJO383" s="530"/>
      <c r="DJP383" s="530"/>
      <c r="DJQ383" s="530"/>
      <c r="DJR383" s="530"/>
      <c r="DJS383" s="530"/>
      <c r="DJT383" s="530"/>
      <c r="DJU383" s="530"/>
      <c r="DJV383" s="530"/>
      <c r="DJW383" s="530"/>
      <c r="DJX383" s="530"/>
      <c r="DJY383" s="530"/>
      <c r="DJZ383" s="530"/>
      <c r="DKA383" s="530"/>
      <c r="DKB383" s="530"/>
      <c r="DKC383" s="530"/>
      <c r="DKD383" s="530"/>
      <c r="DKE383" s="530"/>
      <c r="DKF383" s="530"/>
      <c r="DKG383" s="530"/>
      <c r="DKH383" s="530"/>
      <c r="DKI383" s="530"/>
      <c r="DKJ383" s="530"/>
      <c r="DKK383" s="530"/>
      <c r="DKL383" s="530"/>
      <c r="DKM383" s="530"/>
      <c r="DKN383" s="530"/>
      <c r="DKO383" s="530"/>
      <c r="DKP383" s="530"/>
      <c r="DKQ383" s="530"/>
      <c r="DKR383" s="530"/>
      <c r="DKS383" s="530"/>
      <c r="DKT383" s="530"/>
      <c r="DKU383" s="530"/>
      <c r="DKV383" s="530"/>
      <c r="DKW383" s="530"/>
      <c r="DKX383" s="530"/>
      <c r="DKY383" s="530"/>
      <c r="DKZ383" s="530"/>
      <c r="DLA383" s="530"/>
      <c r="DLB383" s="530"/>
      <c r="DLC383" s="530"/>
      <c r="DLD383" s="530"/>
      <c r="DLE383" s="530"/>
      <c r="DLF383" s="530"/>
      <c r="DLG383" s="530"/>
      <c r="DLH383" s="530"/>
      <c r="DLI383" s="530"/>
      <c r="DLJ383" s="530"/>
      <c r="DLK383" s="530"/>
      <c r="DLL383" s="530"/>
      <c r="DLM383" s="530"/>
      <c r="DLN383" s="530"/>
      <c r="DLO383" s="530"/>
      <c r="DLP383" s="530"/>
      <c r="DLQ383" s="530"/>
      <c r="DLR383" s="530"/>
      <c r="DLS383" s="530"/>
      <c r="DLT383" s="530"/>
      <c r="DLU383" s="530"/>
      <c r="DLV383" s="530"/>
      <c r="DLW383" s="530"/>
      <c r="DLX383" s="530"/>
      <c r="DLY383" s="530"/>
      <c r="DLZ383" s="530"/>
      <c r="DMA383" s="530"/>
      <c r="DMB383" s="530"/>
      <c r="DMC383" s="530"/>
      <c r="DMD383" s="530"/>
      <c r="DME383" s="530"/>
      <c r="DMF383" s="530"/>
      <c r="DMG383" s="530"/>
      <c r="DMH383" s="530"/>
      <c r="DMI383" s="530"/>
      <c r="DMJ383" s="530"/>
      <c r="DMK383" s="530"/>
      <c r="DML383" s="530"/>
      <c r="DMM383" s="530"/>
      <c r="DMN383" s="530"/>
      <c r="DMO383" s="530"/>
      <c r="DMP383" s="530"/>
      <c r="DMQ383" s="530"/>
      <c r="DMR383" s="530"/>
      <c r="DMS383" s="530"/>
      <c r="DMT383" s="530"/>
      <c r="DMU383" s="530"/>
      <c r="DMV383" s="530"/>
      <c r="DMW383" s="530"/>
      <c r="DMX383" s="530"/>
      <c r="DMY383" s="530"/>
      <c r="DMZ383" s="530"/>
      <c r="DNA383" s="530"/>
      <c r="DNB383" s="530"/>
      <c r="DNC383" s="530"/>
      <c r="DND383" s="530"/>
      <c r="DNE383" s="530"/>
      <c r="DNF383" s="530"/>
      <c r="DNG383" s="530"/>
      <c r="DNH383" s="530"/>
      <c r="DNI383" s="530"/>
      <c r="DNJ383" s="530"/>
      <c r="DNK383" s="530"/>
      <c r="DNL383" s="530"/>
      <c r="DNM383" s="530"/>
      <c r="DNN383" s="530"/>
      <c r="DNO383" s="530"/>
      <c r="DNP383" s="530"/>
      <c r="DNQ383" s="530"/>
      <c r="DNR383" s="530"/>
      <c r="DNS383" s="530"/>
      <c r="DNT383" s="530"/>
      <c r="DNU383" s="530"/>
      <c r="DNV383" s="530"/>
      <c r="DNW383" s="530"/>
      <c r="DNX383" s="530"/>
      <c r="DNY383" s="530"/>
      <c r="DNZ383" s="530"/>
      <c r="DOA383" s="530"/>
      <c r="DOB383" s="530"/>
      <c r="DOC383" s="530"/>
      <c r="DOD383" s="530"/>
      <c r="DOE383" s="530"/>
      <c r="DOF383" s="530"/>
      <c r="DOG383" s="530"/>
      <c r="DOH383" s="530"/>
      <c r="DOI383" s="530"/>
      <c r="DOJ383" s="530"/>
      <c r="DOK383" s="530"/>
      <c r="DOL383" s="530"/>
      <c r="DOM383" s="530"/>
      <c r="DON383" s="530"/>
      <c r="DOO383" s="530"/>
      <c r="DOP383" s="530"/>
      <c r="DOQ383" s="530"/>
      <c r="DOR383" s="530"/>
      <c r="DOS383" s="530"/>
      <c r="DOT383" s="530"/>
      <c r="DOU383" s="530"/>
      <c r="DOV383" s="530"/>
      <c r="DOW383" s="530"/>
      <c r="DOX383" s="530"/>
      <c r="DOY383" s="530"/>
      <c r="DOZ383" s="530"/>
      <c r="DPA383" s="530"/>
      <c r="DPB383" s="530"/>
      <c r="DPC383" s="530"/>
      <c r="DPD383" s="530"/>
      <c r="DPE383" s="530"/>
      <c r="DPF383" s="530"/>
      <c r="DPG383" s="530"/>
      <c r="DPH383" s="530"/>
      <c r="DPI383" s="530"/>
      <c r="DPJ383" s="530"/>
      <c r="DPK383" s="530"/>
      <c r="DPL383" s="530"/>
      <c r="DPM383" s="530"/>
      <c r="DPN383" s="530"/>
      <c r="DPO383" s="530"/>
      <c r="DPP383" s="530"/>
      <c r="DPQ383" s="530"/>
      <c r="DPR383" s="530"/>
      <c r="DPS383" s="530"/>
      <c r="DPT383" s="530"/>
      <c r="DPU383" s="530"/>
      <c r="DPV383" s="530"/>
      <c r="DPW383" s="530"/>
      <c r="DPX383" s="530"/>
      <c r="DPY383" s="530"/>
      <c r="DPZ383" s="530"/>
      <c r="DQA383" s="530"/>
      <c r="DQB383" s="530"/>
      <c r="DQC383" s="530"/>
      <c r="DQD383" s="530"/>
      <c r="DQE383" s="530"/>
      <c r="DQF383" s="530"/>
      <c r="DQG383" s="530"/>
      <c r="DQH383" s="530"/>
      <c r="DQI383" s="530"/>
      <c r="DQJ383" s="530"/>
      <c r="DQK383" s="530"/>
      <c r="DQL383" s="530"/>
      <c r="DQM383" s="530"/>
      <c r="DQN383" s="530"/>
      <c r="DQO383" s="530"/>
      <c r="DQP383" s="530"/>
      <c r="DQQ383" s="530"/>
      <c r="DQR383" s="530"/>
      <c r="DQS383" s="530"/>
      <c r="DQT383" s="530"/>
      <c r="DQU383" s="530"/>
      <c r="DQV383" s="530"/>
      <c r="DQW383" s="530"/>
      <c r="DQX383" s="530"/>
      <c r="DQY383" s="530"/>
      <c r="DQZ383" s="530"/>
      <c r="DRA383" s="530"/>
      <c r="DRB383" s="530"/>
      <c r="DRC383" s="530"/>
      <c r="DRD383" s="530"/>
      <c r="DRE383" s="530"/>
      <c r="DRF383" s="530"/>
      <c r="DRG383" s="530"/>
      <c r="DRH383" s="530"/>
      <c r="DRI383" s="530"/>
      <c r="DRJ383" s="530"/>
      <c r="DRK383" s="530"/>
      <c r="DRL383" s="530"/>
      <c r="DRM383" s="530"/>
      <c r="DRN383" s="530"/>
      <c r="DRO383" s="530"/>
      <c r="DRP383" s="530"/>
      <c r="DRQ383" s="530"/>
      <c r="DRR383" s="530"/>
      <c r="DRS383" s="530"/>
      <c r="DRT383" s="530"/>
      <c r="DRU383" s="530"/>
      <c r="DRV383" s="530"/>
      <c r="DRW383" s="530"/>
      <c r="DRX383" s="530"/>
      <c r="DRY383" s="530"/>
      <c r="DRZ383" s="530"/>
      <c r="DSA383" s="530"/>
      <c r="DSB383" s="530"/>
      <c r="DSC383" s="530"/>
      <c r="DSD383" s="530"/>
      <c r="DSE383" s="530"/>
      <c r="DSF383" s="530"/>
      <c r="DSG383" s="530"/>
      <c r="DSH383" s="530"/>
      <c r="DSI383" s="530"/>
      <c r="DSJ383" s="530"/>
      <c r="DSK383" s="530"/>
      <c r="DSL383" s="530"/>
      <c r="DSM383" s="530"/>
      <c r="DSN383" s="530"/>
      <c r="DSO383" s="530"/>
      <c r="DSP383" s="530"/>
      <c r="DSQ383" s="530"/>
      <c r="DSR383" s="530"/>
      <c r="DSS383" s="530"/>
      <c r="DST383" s="530"/>
      <c r="DSU383" s="530"/>
      <c r="DSV383" s="530"/>
      <c r="DSW383" s="530"/>
      <c r="DSX383" s="530"/>
      <c r="DSY383" s="530"/>
      <c r="DSZ383" s="530"/>
      <c r="DTA383" s="530"/>
      <c r="DTB383" s="530"/>
      <c r="DTC383" s="530"/>
      <c r="DTD383" s="530"/>
      <c r="DTE383" s="530"/>
      <c r="DTF383" s="530"/>
      <c r="DTG383" s="530"/>
      <c r="DTH383" s="530"/>
      <c r="DTI383" s="530"/>
      <c r="DTJ383" s="530"/>
      <c r="DTK383" s="530"/>
      <c r="DTL383" s="530"/>
      <c r="DTM383" s="530"/>
      <c r="DTN383" s="530"/>
      <c r="DTO383" s="530"/>
      <c r="DTP383" s="530"/>
      <c r="DTQ383" s="530"/>
      <c r="DTR383" s="530"/>
      <c r="DTS383" s="530"/>
      <c r="DTT383" s="530"/>
      <c r="DTU383" s="530"/>
      <c r="DTV383" s="530"/>
      <c r="DTW383" s="530"/>
      <c r="DTX383" s="530"/>
      <c r="DTY383" s="530"/>
      <c r="DTZ383" s="530"/>
      <c r="DUA383" s="530"/>
      <c r="DUB383" s="530"/>
      <c r="DUC383" s="530"/>
      <c r="DUD383" s="530"/>
      <c r="DUE383" s="530"/>
      <c r="DUF383" s="530"/>
      <c r="DUG383" s="530"/>
      <c r="DUH383" s="530"/>
      <c r="DUI383" s="530"/>
      <c r="DUJ383" s="530"/>
      <c r="DUK383" s="530"/>
      <c r="DUL383" s="530"/>
      <c r="DUM383" s="530"/>
      <c r="DUN383" s="530"/>
      <c r="DUO383" s="530"/>
      <c r="DUP383" s="530"/>
      <c r="DUQ383" s="530"/>
      <c r="DUR383" s="530"/>
      <c r="DUS383" s="530"/>
      <c r="DUT383" s="530"/>
      <c r="DUU383" s="530"/>
      <c r="DUV383" s="530"/>
      <c r="DUW383" s="530"/>
      <c r="DUX383" s="530"/>
      <c r="DUY383" s="530"/>
      <c r="DUZ383" s="530"/>
      <c r="DVA383" s="530"/>
      <c r="DVB383" s="530"/>
      <c r="DVC383" s="530"/>
      <c r="DVD383" s="530"/>
      <c r="DVE383" s="530"/>
      <c r="DVF383" s="530"/>
      <c r="DVG383" s="530"/>
      <c r="DVH383" s="530"/>
      <c r="DVI383" s="530"/>
      <c r="DVJ383" s="530"/>
      <c r="DVK383" s="530"/>
      <c r="DVL383" s="530"/>
      <c r="DVM383" s="530"/>
      <c r="DVN383" s="530"/>
      <c r="DVO383" s="530"/>
      <c r="DVP383" s="530"/>
      <c r="DVQ383" s="530"/>
      <c r="DVR383" s="530"/>
      <c r="DVS383" s="530"/>
      <c r="DVT383" s="530"/>
      <c r="DVU383" s="530"/>
      <c r="DVV383" s="530"/>
      <c r="DVW383" s="530"/>
      <c r="DVX383" s="530"/>
      <c r="DVY383" s="530"/>
      <c r="DVZ383" s="530"/>
      <c r="DWA383" s="530"/>
      <c r="DWB383" s="530"/>
      <c r="DWC383" s="530"/>
      <c r="DWD383" s="530"/>
      <c r="DWE383" s="530"/>
      <c r="DWF383" s="530"/>
      <c r="DWG383" s="530"/>
      <c r="DWH383" s="530"/>
      <c r="DWI383" s="530"/>
      <c r="DWJ383" s="530"/>
      <c r="DWK383" s="530"/>
      <c r="DWL383" s="530"/>
      <c r="DWM383" s="530"/>
      <c r="DWN383" s="530"/>
      <c r="DWO383" s="530"/>
      <c r="DWP383" s="530"/>
      <c r="DWQ383" s="530"/>
      <c r="DWR383" s="530"/>
      <c r="DWS383" s="530"/>
      <c r="DWT383" s="530"/>
      <c r="DWU383" s="530"/>
      <c r="DWV383" s="530"/>
      <c r="DWW383" s="530"/>
      <c r="DWX383" s="530"/>
      <c r="DWY383" s="530"/>
      <c r="DWZ383" s="530"/>
      <c r="DXA383" s="530"/>
      <c r="DXB383" s="530"/>
      <c r="DXC383" s="530"/>
      <c r="DXD383" s="530"/>
      <c r="DXE383" s="530"/>
      <c r="DXF383" s="530"/>
      <c r="DXG383" s="530"/>
      <c r="DXH383" s="530"/>
      <c r="DXI383" s="530"/>
      <c r="DXJ383" s="530"/>
      <c r="DXK383" s="530"/>
      <c r="DXL383" s="530"/>
      <c r="DXM383" s="530"/>
      <c r="DXN383" s="530"/>
      <c r="DXO383" s="530"/>
      <c r="DXP383" s="530"/>
      <c r="DXQ383" s="530"/>
      <c r="DXR383" s="530"/>
      <c r="DXS383" s="530"/>
      <c r="DXT383" s="530"/>
      <c r="DXU383" s="530"/>
      <c r="DXV383" s="530"/>
      <c r="DXW383" s="530"/>
      <c r="DXX383" s="530"/>
      <c r="DXY383" s="530"/>
      <c r="DXZ383" s="530"/>
      <c r="DYA383" s="530"/>
      <c r="DYB383" s="530"/>
      <c r="DYC383" s="530"/>
      <c r="DYD383" s="530"/>
      <c r="DYE383" s="530"/>
      <c r="DYF383" s="530"/>
      <c r="DYG383" s="530"/>
      <c r="DYH383" s="530"/>
      <c r="DYI383" s="530"/>
      <c r="DYJ383" s="530"/>
      <c r="DYK383" s="530"/>
      <c r="DYL383" s="530"/>
      <c r="DYM383" s="530"/>
      <c r="DYN383" s="530"/>
      <c r="DYO383" s="530"/>
      <c r="DYP383" s="530"/>
      <c r="DYQ383" s="530"/>
      <c r="DYR383" s="530"/>
      <c r="DYS383" s="530"/>
      <c r="DYT383" s="530"/>
      <c r="DYU383" s="530"/>
      <c r="DYV383" s="530"/>
      <c r="DYW383" s="530"/>
      <c r="DYX383" s="530"/>
      <c r="DYY383" s="530"/>
      <c r="DYZ383" s="530"/>
      <c r="DZA383" s="530"/>
      <c r="DZB383" s="530"/>
      <c r="DZC383" s="530"/>
      <c r="DZD383" s="530"/>
      <c r="DZE383" s="530"/>
      <c r="DZF383" s="530"/>
      <c r="DZG383" s="530"/>
      <c r="DZH383" s="530"/>
      <c r="DZI383" s="530"/>
      <c r="DZJ383" s="530"/>
      <c r="DZK383" s="530"/>
      <c r="DZL383" s="530"/>
      <c r="DZM383" s="530"/>
      <c r="DZN383" s="530"/>
      <c r="DZO383" s="530"/>
      <c r="DZP383" s="530"/>
      <c r="DZQ383" s="530"/>
      <c r="DZR383" s="530"/>
      <c r="DZS383" s="530"/>
      <c r="DZT383" s="530"/>
      <c r="DZU383" s="530"/>
      <c r="DZV383" s="530"/>
      <c r="DZW383" s="530"/>
      <c r="DZX383" s="530"/>
      <c r="DZY383" s="530"/>
      <c r="DZZ383" s="530"/>
      <c r="EAA383" s="530"/>
      <c r="EAB383" s="530"/>
      <c r="EAC383" s="530"/>
      <c r="EAD383" s="530"/>
      <c r="EAE383" s="530"/>
      <c r="EAF383" s="530"/>
      <c r="EAG383" s="530"/>
      <c r="EAH383" s="530"/>
      <c r="EAI383" s="530"/>
      <c r="EAJ383" s="530"/>
      <c r="EAK383" s="530"/>
      <c r="EAL383" s="530"/>
      <c r="EAM383" s="530"/>
      <c r="EAN383" s="530"/>
      <c r="EAO383" s="530"/>
      <c r="EAP383" s="530"/>
      <c r="EAQ383" s="530"/>
      <c r="EAR383" s="530"/>
      <c r="EAS383" s="530"/>
      <c r="EAT383" s="530"/>
      <c r="EAU383" s="530"/>
      <c r="EAV383" s="530"/>
      <c r="EAW383" s="530"/>
      <c r="EAX383" s="530"/>
      <c r="EAY383" s="530"/>
      <c r="EAZ383" s="530"/>
      <c r="EBA383" s="530"/>
      <c r="EBB383" s="530"/>
      <c r="EBC383" s="530"/>
      <c r="EBD383" s="530"/>
      <c r="EBE383" s="530"/>
      <c r="EBF383" s="530"/>
      <c r="EBG383" s="530"/>
      <c r="EBH383" s="530"/>
      <c r="EBI383" s="530"/>
      <c r="EBJ383" s="530"/>
      <c r="EBK383" s="530"/>
      <c r="EBL383" s="530"/>
      <c r="EBM383" s="530"/>
      <c r="EBN383" s="530"/>
      <c r="EBO383" s="530"/>
      <c r="EBP383" s="530"/>
      <c r="EBQ383" s="530"/>
      <c r="EBR383" s="530"/>
      <c r="EBS383" s="530"/>
      <c r="EBT383" s="530"/>
      <c r="EBU383" s="530"/>
      <c r="EBV383" s="530"/>
      <c r="EBW383" s="530"/>
      <c r="EBX383" s="530"/>
      <c r="EBY383" s="530"/>
      <c r="EBZ383" s="530"/>
      <c r="ECA383" s="530"/>
      <c r="ECB383" s="530"/>
      <c r="ECC383" s="530"/>
      <c r="ECD383" s="530"/>
      <c r="ECE383" s="530"/>
      <c r="ECF383" s="530"/>
      <c r="ECG383" s="530"/>
      <c r="ECH383" s="530"/>
      <c r="ECI383" s="530"/>
      <c r="ECJ383" s="530"/>
      <c r="ECK383" s="530"/>
      <c r="ECL383" s="530"/>
      <c r="ECM383" s="530"/>
      <c r="ECN383" s="530"/>
      <c r="ECO383" s="530"/>
      <c r="ECP383" s="530"/>
      <c r="ECQ383" s="530"/>
      <c r="ECR383" s="530"/>
      <c r="ECS383" s="530"/>
      <c r="ECT383" s="530"/>
      <c r="ECU383" s="530"/>
      <c r="ECV383" s="530"/>
      <c r="ECW383" s="530"/>
      <c r="ECX383" s="530"/>
      <c r="ECY383" s="530"/>
      <c r="ECZ383" s="530"/>
      <c r="EDA383" s="530"/>
      <c r="EDB383" s="530"/>
      <c r="EDC383" s="530"/>
      <c r="EDD383" s="530"/>
      <c r="EDE383" s="530"/>
      <c r="EDF383" s="530"/>
      <c r="EDG383" s="530"/>
      <c r="EDH383" s="530"/>
      <c r="EDI383" s="530"/>
      <c r="EDJ383" s="530"/>
      <c r="EDK383" s="530"/>
      <c r="EDL383" s="530"/>
      <c r="EDM383" s="530"/>
      <c r="EDN383" s="530"/>
      <c r="EDO383" s="530"/>
      <c r="EDP383" s="530"/>
      <c r="EDQ383" s="530"/>
      <c r="EDR383" s="530"/>
      <c r="EDS383" s="530"/>
      <c r="EDT383" s="530"/>
      <c r="EDU383" s="530"/>
      <c r="EDV383" s="530"/>
      <c r="EDW383" s="530"/>
      <c r="EDX383" s="530"/>
      <c r="EDY383" s="530"/>
      <c r="EDZ383" s="530"/>
      <c r="EEA383" s="530"/>
      <c r="EEB383" s="530"/>
      <c r="EEC383" s="530"/>
      <c r="EED383" s="530"/>
      <c r="EEE383" s="530"/>
      <c r="EEF383" s="530"/>
      <c r="EEG383" s="530"/>
      <c r="EEH383" s="530"/>
      <c r="EEI383" s="530"/>
      <c r="EEJ383" s="530"/>
      <c r="EEK383" s="530"/>
      <c r="EEL383" s="530"/>
      <c r="EEM383" s="530"/>
      <c r="EEN383" s="530"/>
      <c r="EEO383" s="530"/>
      <c r="EEP383" s="530"/>
      <c r="EEQ383" s="530"/>
      <c r="EER383" s="530"/>
      <c r="EES383" s="530"/>
      <c r="EET383" s="530"/>
      <c r="EEU383" s="530"/>
      <c r="EEV383" s="530"/>
      <c r="EEW383" s="530"/>
      <c r="EEX383" s="530"/>
      <c r="EEY383" s="530"/>
      <c r="EEZ383" s="530"/>
      <c r="EFA383" s="530"/>
      <c r="EFB383" s="530"/>
      <c r="EFC383" s="530"/>
      <c r="EFD383" s="530"/>
      <c r="EFE383" s="530"/>
      <c r="EFF383" s="530"/>
      <c r="EFG383" s="530"/>
      <c r="EFH383" s="530"/>
      <c r="EFI383" s="530"/>
      <c r="EFJ383" s="530"/>
      <c r="EFK383" s="530"/>
      <c r="EFL383" s="530"/>
      <c r="EFM383" s="530"/>
      <c r="EFN383" s="530"/>
      <c r="EFO383" s="530"/>
      <c r="EFP383" s="530"/>
      <c r="EFQ383" s="530"/>
      <c r="EFR383" s="530"/>
      <c r="EFS383" s="530"/>
      <c r="EFT383" s="530"/>
      <c r="EFU383" s="530"/>
      <c r="EFV383" s="530"/>
      <c r="EFW383" s="530"/>
      <c r="EFX383" s="530"/>
      <c r="EFY383" s="530"/>
      <c r="EFZ383" s="530"/>
      <c r="EGA383" s="530"/>
      <c r="EGB383" s="530"/>
      <c r="EGC383" s="530"/>
      <c r="EGD383" s="530"/>
      <c r="EGE383" s="530"/>
      <c r="EGF383" s="530"/>
      <c r="EGG383" s="530"/>
      <c r="EGH383" s="530"/>
      <c r="EGI383" s="530"/>
      <c r="EGJ383" s="530"/>
      <c r="EGK383" s="530"/>
      <c r="EGL383" s="530"/>
      <c r="EGM383" s="530"/>
      <c r="EGN383" s="530"/>
      <c r="EGO383" s="530"/>
      <c r="EGP383" s="530"/>
      <c r="EGQ383" s="530"/>
      <c r="EGR383" s="530"/>
      <c r="EGS383" s="530"/>
      <c r="EGT383" s="530"/>
      <c r="EGU383" s="530"/>
      <c r="EGV383" s="530"/>
      <c r="EGW383" s="530"/>
      <c r="EGX383" s="530"/>
      <c r="EGY383" s="530"/>
      <c r="EGZ383" s="530"/>
      <c r="EHA383" s="530"/>
      <c r="EHB383" s="530"/>
      <c r="EHC383" s="530"/>
      <c r="EHD383" s="530"/>
      <c r="EHE383" s="530"/>
      <c r="EHF383" s="530"/>
      <c r="EHG383" s="530"/>
      <c r="EHH383" s="530"/>
      <c r="EHI383" s="530"/>
      <c r="EHJ383" s="530"/>
      <c r="EHK383" s="530"/>
      <c r="EHL383" s="530"/>
      <c r="EHM383" s="530"/>
      <c r="EHN383" s="530"/>
      <c r="EHO383" s="530"/>
      <c r="EHP383" s="530"/>
      <c r="EHQ383" s="530"/>
      <c r="EHR383" s="530"/>
      <c r="EHS383" s="530"/>
      <c r="EHT383" s="530"/>
      <c r="EHU383" s="530"/>
      <c r="EHV383" s="530"/>
      <c r="EHW383" s="530"/>
      <c r="EHX383" s="530"/>
      <c r="EHY383" s="530"/>
      <c r="EHZ383" s="530"/>
      <c r="EIA383" s="530"/>
      <c r="EIB383" s="530"/>
      <c r="EIC383" s="530"/>
      <c r="EID383" s="530"/>
      <c r="EIE383" s="530"/>
      <c r="EIF383" s="530"/>
      <c r="EIG383" s="530"/>
      <c r="EIH383" s="530"/>
      <c r="EII383" s="530"/>
      <c r="EIJ383" s="530"/>
      <c r="EIK383" s="530"/>
      <c r="EIL383" s="530"/>
      <c r="EIM383" s="530"/>
      <c r="EIN383" s="530"/>
      <c r="EIO383" s="530"/>
      <c r="EIP383" s="530"/>
      <c r="EIQ383" s="530"/>
      <c r="EIR383" s="530"/>
      <c r="EIS383" s="530"/>
      <c r="EIT383" s="530"/>
      <c r="EIU383" s="530"/>
      <c r="EIV383" s="530"/>
      <c r="EIW383" s="530"/>
      <c r="EIX383" s="530"/>
      <c r="EIY383" s="530"/>
      <c r="EIZ383" s="530"/>
      <c r="EJA383" s="530"/>
      <c r="EJB383" s="530"/>
      <c r="EJC383" s="530"/>
      <c r="EJD383" s="530"/>
      <c r="EJE383" s="530"/>
      <c r="EJF383" s="530"/>
      <c r="EJG383" s="530"/>
      <c r="EJH383" s="530"/>
      <c r="EJI383" s="530"/>
      <c r="EJJ383" s="530"/>
      <c r="EJK383" s="530"/>
      <c r="EJL383" s="530"/>
      <c r="EJM383" s="530"/>
      <c r="EJN383" s="530"/>
      <c r="EJO383" s="530"/>
      <c r="EJP383" s="530"/>
      <c r="EJQ383" s="530"/>
      <c r="EJR383" s="530"/>
      <c r="EJS383" s="530"/>
      <c r="EJT383" s="530"/>
      <c r="EJU383" s="530"/>
      <c r="EJV383" s="530"/>
      <c r="EJW383" s="530"/>
      <c r="EJX383" s="530"/>
      <c r="EJY383" s="530"/>
      <c r="EJZ383" s="530"/>
      <c r="EKA383" s="530"/>
      <c r="EKB383" s="530"/>
      <c r="EKC383" s="530"/>
      <c r="EKD383" s="530"/>
      <c r="EKE383" s="530"/>
      <c r="EKF383" s="530"/>
      <c r="EKG383" s="530"/>
      <c r="EKH383" s="530"/>
      <c r="EKI383" s="530"/>
      <c r="EKJ383" s="530"/>
      <c r="EKK383" s="530"/>
      <c r="EKL383" s="530"/>
      <c r="EKM383" s="530"/>
      <c r="EKN383" s="530"/>
      <c r="EKO383" s="530"/>
      <c r="EKP383" s="530"/>
      <c r="EKQ383" s="530"/>
      <c r="EKR383" s="530"/>
      <c r="EKS383" s="530"/>
      <c r="EKT383" s="530"/>
      <c r="EKU383" s="530"/>
      <c r="EKV383" s="530"/>
      <c r="EKW383" s="530"/>
      <c r="EKX383" s="530"/>
      <c r="EKY383" s="530"/>
      <c r="EKZ383" s="530"/>
      <c r="ELA383" s="530"/>
      <c r="ELB383" s="530"/>
      <c r="ELC383" s="530"/>
      <c r="ELD383" s="530"/>
      <c r="ELE383" s="530"/>
      <c r="ELF383" s="530"/>
      <c r="ELG383" s="530"/>
      <c r="ELH383" s="530"/>
      <c r="ELI383" s="530"/>
      <c r="ELJ383" s="530"/>
      <c r="ELK383" s="530"/>
      <c r="ELL383" s="530"/>
      <c r="ELM383" s="530"/>
      <c r="ELN383" s="530"/>
      <c r="ELO383" s="530"/>
      <c r="ELP383" s="530"/>
      <c r="ELQ383" s="530"/>
      <c r="ELR383" s="530"/>
      <c r="ELS383" s="530"/>
      <c r="ELT383" s="530"/>
      <c r="ELU383" s="530"/>
      <c r="ELV383" s="530"/>
      <c r="ELW383" s="530"/>
      <c r="ELX383" s="530"/>
      <c r="ELY383" s="530"/>
      <c r="ELZ383" s="530"/>
      <c r="EMA383" s="530"/>
      <c r="EMB383" s="530"/>
      <c r="EMC383" s="530"/>
      <c r="EMD383" s="530"/>
      <c r="EME383" s="530"/>
      <c r="EMF383" s="530"/>
      <c r="EMG383" s="530"/>
      <c r="EMH383" s="530"/>
      <c r="EMI383" s="530"/>
      <c r="EMJ383" s="530"/>
      <c r="EMK383" s="530"/>
      <c r="EML383" s="530"/>
      <c r="EMM383" s="530"/>
      <c r="EMN383" s="530"/>
      <c r="EMO383" s="530"/>
      <c r="EMP383" s="530"/>
      <c r="EMQ383" s="530"/>
      <c r="EMR383" s="530"/>
      <c r="EMS383" s="530"/>
      <c r="EMT383" s="530"/>
      <c r="EMU383" s="530"/>
      <c r="EMV383" s="530"/>
      <c r="EMW383" s="530"/>
      <c r="EMX383" s="530"/>
      <c r="EMY383" s="530"/>
      <c r="EMZ383" s="530"/>
      <c r="ENA383" s="530"/>
      <c r="ENB383" s="530"/>
      <c r="ENC383" s="530"/>
      <c r="END383" s="530"/>
      <c r="ENE383" s="530"/>
      <c r="ENF383" s="530"/>
      <c r="ENG383" s="530"/>
      <c r="ENH383" s="530"/>
      <c r="ENI383" s="530"/>
      <c r="ENJ383" s="530"/>
      <c r="ENK383" s="530"/>
      <c r="ENL383" s="530"/>
      <c r="ENM383" s="530"/>
      <c r="ENN383" s="530"/>
      <c r="ENO383" s="530"/>
      <c r="ENP383" s="530"/>
      <c r="ENQ383" s="530"/>
      <c r="ENR383" s="530"/>
      <c r="ENS383" s="530"/>
      <c r="ENT383" s="530"/>
      <c r="ENU383" s="530"/>
      <c r="ENV383" s="530"/>
      <c r="ENW383" s="530"/>
      <c r="ENX383" s="530"/>
      <c r="ENY383" s="530"/>
      <c r="ENZ383" s="530"/>
      <c r="EOA383" s="530"/>
      <c r="EOB383" s="530"/>
      <c r="EOC383" s="530"/>
      <c r="EOD383" s="530"/>
      <c r="EOE383" s="530"/>
      <c r="EOF383" s="530"/>
      <c r="EOG383" s="530"/>
      <c r="EOH383" s="530"/>
      <c r="EOI383" s="530"/>
      <c r="EOJ383" s="530"/>
      <c r="EOK383" s="530"/>
      <c r="EOL383" s="530"/>
      <c r="EOM383" s="530"/>
      <c r="EON383" s="530"/>
      <c r="EOO383" s="530"/>
      <c r="EOP383" s="530"/>
      <c r="EOQ383" s="530"/>
      <c r="EOR383" s="530"/>
      <c r="EOS383" s="530"/>
      <c r="EOT383" s="530"/>
      <c r="EOU383" s="530"/>
      <c r="EOV383" s="530"/>
      <c r="EOW383" s="530"/>
      <c r="EOX383" s="530"/>
      <c r="EOY383" s="530"/>
      <c r="EOZ383" s="530"/>
      <c r="EPA383" s="530"/>
      <c r="EPB383" s="530"/>
      <c r="EPC383" s="530"/>
      <c r="EPD383" s="530"/>
      <c r="EPE383" s="530"/>
      <c r="EPF383" s="530"/>
      <c r="EPG383" s="530"/>
      <c r="EPH383" s="530"/>
      <c r="EPI383" s="530"/>
      <c r="EPJ383" s="530"/>
      <c r="EPK383" s="530"/>
      <c r="EPL383" s="530"/>
      <c r="EPM383" s="530"/>
      <c r="EPN383" s="530"/>
      <c r="EPO383" s="530"/>
      <c r="EPP383" s="530"/>
      <c r="EPQ383" s="530"/>
      <c r="EPR383" s="530"/>
      <c r="EPS383" s="530"/>
      <c r="EPT383" s="530"/>
      <c r="EPU383" s="530"/>
      <c r="EPV383" s="530"/>
      <c r="EPW383" s="530"/>
      <c r="EPX383" s="530"/>
      <c r="EPY383" s="530"/>
      <c r="EPZ383" s="530"/>
      <c r="EQA383" s="530"/>
      <c r="EQB383" s="530"/>
      <c r="EQC383" s="530"/>
      <c r="EQD383" s="530"/>
      <c r="EQE383" s="530"/>
      <c r="EQF383" s="530"/>
      <c r="EQG383" s="530"/>
      <c r="EQH383" s="530"/>
      <c r="EQI383" s="530"/>
      <c r="EQJ383" s="530"/>
      <c r="EQK383" s="530"/>
      <c r="EQL383" s="530"/>
      <c r="EQM383" s="530"/>
      <c r="EQN383" s="530"/>
      <c r="EQO383" s="530"/>
      <c r="EQP383" s="530"/>
      <c r="EQQ383" s="530"/>
      <c r="EQR383" s="530"/>
      <c r="EQS383" s="530"/>
      <c r="EQT383" s="530"/>
      <c r="EQU383" s="530"/>
      <c r="EQV383" s="530"/>
      <c r="EQW383" s="530"/>
      <c r="EQX383" s="530"/>
      <c r="EQY383" s="530"/>
      <c r="EQZ383" s="530"/>
      <c r="ERA383" s="530"/>
      <c r="ERB383" s="530"/>
      <c r="ERC383" s="530"/>
      <c r="ERD383" s="530"/>
      <c r="ERE383" s="530"/>
      <c r="ERF383" s="530"/>
      <c r="ERG383" s="530"/>
      <c r="ERH383" s="530"/>
      <c r="ERI383" s="530"/>
      <c r="ERJ383" s="530"/>
      <c r="ERK383" s="530"/>
      <c r="ERL383" s="530"/>
      <c r="ERM383" s="530"/>
      <c r="ERN383" s="530"/>
      <c r="ERO383" s="530"/>
      <c r="ERP383" s="530"/>
      <c r="ERQ383" s="530"/>
      <c r="ERR383" s="530"/>
      <c r="ERS383" s="530"/>
      <c r="ERT383" s="530"/>
      <c r="ERU383" s="530"/>
      <c r="ERV383" s="530"/>
      <c r="ERW383" s="530"/>
      <c r="ERX383" s="530"/>
      <c r="ERY383" s="530"/>
      <c r="ERZ383" s="530"/>
      <c r="ESA383" s="530"/>
      <c r="ESB383" s="530"/>
      <c r="ESC383" s="530"/>
      <c r="ESD383" s="530"/>
      <c r="ESE383" s="530"/>
      <c r="ESF383" s="530"/>
      <c r="ESG383" s="530"/>
      <c r="ESH383" s="530"/>
      <c r="ESI383" s="530"/>
      <c r="ESJ383" s="530"/>
      <c r="ESK383" s="530"/>
      <c r="ESL383" s="530"/>
      <c r="ESM383" s="530"/>
      <c r="ESN383" s="530"/>
      <c r="ESO383" s="530"/>
      <c r="ESP383" s="530"/>
      <c r="ESQ383" s="530"/>
      <c r="ESR383" s="530"/>
      <c r="ESS383" s="530"/>
      <c r="EST383" s="530"/>
      <c r="ESU383" s="530"/>
      <c r="ESV383" s="530"/>
      <c r="ESW383" s="530"/>
      <c r="ESX383" s="530"/>
      <c r="ESY383" s="530"/>
      <c r="ESZ383" s="530"/>
      <c r="ETA383" s="530"/>
      <c r="ETB383" s="530"/>
      <c r="ETC383" s="530"/>
      <c r="ETD383" s="530"/>
      <c r="ETE383" s="530"/>
      <c r="ETF383" s="530"/>
      <c r="ETG383" s="530"/>
      <c r="ETH383" s="530"/>
      <c r="ETI383" s="530"/>
      <c r="ETJ383" s="530"/>
      <c r="ETK383" s="530"/>
      <c r="ETL383" s="530"/>
      <c r="ETM383" s="530"/>
      <c r="ETN383" s="530"/>
      <c r="ETO383" s="530"/>
      <c r="ETP383" s="530"/>
      <c r="ETQ383" s="530"/>
      <c r="ETR383" s="530"/>
      <c r="ETS383" s="530"/>
      <c r="ETT383" s="530"/>
      <c r="ETU383" s="530"/>
      <c r="ETV383" s="530"/>
      <c r="ETW383" s="530"/>
      <c r="ETX383" s="530"/>
      <c r="ETY383" s="530"/>
      <c r="ETZ383" s="530"/>
      <c r="EUA383" s="530"/>
      <c r="EUB383" s="530"/>
      <c r="EUC383" s="530"/>
      <c r="EUD383" s="530"/>
      <c r="EUE383" s="530"/>
      <c r="EUF383" s="530"/>
      <c r="EUG383" s="530"/>
      <c r="EUH383" s="530"/>
      <c r="EUI383" s="530"/>
      <c r="EUJ383" s="530"/>
      <c r="EUK383" s="530"/>
      <c r="EUL383" s="530"/>
      <c r="EUM383" s="530"/>
      <c r="EUN383" s="530"/>
      <c r="EUO383" s="530"/>
      <c r="EUP383" s="530"/>
      <c r="EUQ383" s="530"/>
      <c r="EUR383" s="530"/>
      <c r="EUS383" s="530"/>
      <c r="EUT383" s="530"/>
      <c r="EUU383" s="530"/>
      <c r="EUV383" s="530"/>
      <c r="EUW383" s="530"/>
      <c r="EUX383" s="530"/>
      <c r="EUY383" s="530"/>
      <c r="EUZ383" s="530"/>
      <c r="EVA383" s="530"/>
      <c r="EVB383" s="530"/>
      <c r="EVC383" s="530"/>
      <c r="EVD383" s="530"/>
      <c r="EVE383" s="530"/>
      <c r="EVF383" s="530"/>
      <c r="EVG383" s="530"/>
      <c r="EVH383" s="530"/>
      <c r="EVI383" s="530"/>
      <c r="EVJ383" s="530"/>
      <c r="EVK383" s="530"/>
      <c r="EVL383" s="530"/>
      <c r="EVM383" s="530"/>
      <c r="EVN383" s="530"/>
      <c r="EVO383" s="530"/>
      <c r="EVP383" s="530"/>
      <c r="EVQ383" s="530"/>
      <c r="EVR383" s="530"/>
      <c r="EVS383" s="530"/>
      <c r="EVT383" s="530"/>
      <c r="EVU383" s="530"/>
      <c r="EVV383" s="530"/>
      <c r="EVW383" s="530"/>
      <c r="EVX383" s="530"/>
      <c r="EVY383" s="530"/>
      <c r="EVZ383" s="530"/>
      <c r="EWA383" s="530"/>
      <c r="EWB383" s="530"/>
      <c r="EWC383" s="530"/>
      <c r="EWD383" s="530"/>
      <c r="EWE383" s="530"/>
      <c r="EWF383" s="530"/>
      <c r="EWG383" s="530"/>
      <c r="EWH383" s="530"/>
      <c r="EWI383" s="530"/>
      <c r="EWJ383" s="530"/>
      <c r="EWK383" s="530"/>
      <c r="EWL383" s="530"/>
      <c r="EWM383" s="530"/>
      <c r="EWN383" s="530"/>
      <c r="EWO383" s="530"/>
      <c r="EWP383" s="530"/>
      <c r="EWQ383" s="530"/>
      <c r="EWR383" s="530"/>
      <c r="EWS383" s="530"/>
      <c r="EWT383" s="530"/>
      <c r="EWU383" s="530"/>
      <c r="EWV383" s="530"/>
      <c r="EWW383" s="530"/>
      <c r="EWX383" s="530"/>
      <c r="EWY383" s="530"/>
      <c r="EWZ383" s="530"/>
      <c r="EXA383" s="530"/>
      <c r="EXB383" s="530"/>
      <c r="EXC383" s="530"/>
      <c r="EXD383" s="530"/>
      <c r="EXE383" s="530"/>
      <c r="EXF383" s="530"/>
      <c r="EXG383" s="530"/>
      <c r="EXH383" s="530"/>
      <c r="EXI383" s="530"/>
      <c r="EXJ383" s="530"/>
      <c r="EXK383" s="530"/>
      <c r="EXL383" s="530"/>
      <c r="EXM383" s="530"/>
      <c r="EXN383" s="530"/>
      <c r="EXO383" s="530"/>
      <c r="EXP383" s="530"/>
      <c r="EXQ383" s="530"/>
      <c r="EXR383" s="530"/>
      <c r="EXS383" s="530"/>
      <c r="EXT383" s="530"/>
      <c r="EXU383" s="530"/>
      <c r="EXV383" s="530"/>
      <c r="EXW383" s="530"/>
      <c r="EXX383" s="530"/>
      <c r="EXY383" s="530"/>
      <c r="EXZ383" s="530"/>
      <c r="EYA383" s="530"/>
      <c r="EYB383" s="530"/>
      <c r="EYC383" s="530"/>
      <c r="EYD383" s="530"/>
      <c r="EYE383" s="530"/>
      <c r="EYF383" s="530"/>
      <c r="EYG383" s="530"/>
      <c r="EYH383" s="530"/>
      <c r="EYI383" s="530"/>
      <c r="EYJ383" s="530"/>
      <c r="EYK383" s="530"/>
      <c r="EYL383" s="530"/>
      <c r="EYM383" s="530"/>
      <c r="EYN383" s="530"/>
      <c r="EYO383" s="530"/>
      <c r="EYP383" s="530"/>
      <c r="EYQ383" s="530"/>
      <c r="EYR383" s="530"/>
      <c r="EYS383" s="530"/>
      <c r="EYT383" s="530"/>
      <c r="EYU383" s="530"/>
      <c r="EYV383" s="530"/>
      <c r="EYW383" s="530"/>
      <c r="EYX383" s="530"/>
      <c r="EYY383" s="530"/>
      <c r="EYZ383" s="530"/>
      <c r="EZA383" s="530"/>
      <c r="EZB383" s="530"/>
      <c r="EZC383" s="530"/>
      <c r="EZD383" s="530"/>
      <c r="EZE383" s="530"/>
      <c r="EZF383" s="530"/>
      <c r="EZG383" s="530"/>
      <c r="EZH383" s="530"/>
      <c r="EZI383" s="530"/>
      <c r="EZJ383" s="530"/>
      <c r="EZK383" s="530"/>
      <c r="EZL383" s="530"/>
      <c r="EZM383" s="530"/>
      <c r="EZN383" s="530"/>
      <c r="EZO383" s="530"/>
      <c r="EZP383" s="530"/>
      <c r="EZQ383" s="530"/>
      <c r="EZR383" s="530"/>
      <c r="EZS383" s="530"/>
      <c r="EZT383" s="530"/>
      <c r="EZU383" s="530"/>
      <c r="EZV383" s="530"/>
      <c r="EZW383" s="530"/>
      <c r="EZX383" s="530"/>
      <c r="EZY383" s="530"/>
      <c r="EZZ383" s="530"/>
      <c r="FAA383" s="530"/>
      <c r="FAB383" s="530"/>
      <c r="FAC383" s="530"/>
      <c r="FAD383" s="530"/>
      <c r="FAE383" s="530"/>
      <c r="FAF383" s="530"/>
      <c r="FAG383" s="530"/>
      <c r="FAH383" s="530"/>
      <c r="FAI383" s="530"/>
      <c r="FAJ383" s="530"/>
      <c r="FAK383" s="530"/>
      <c r="FAL383" s="530"/>
      <c r="FAM383" s="530"/>
      <c r="FAN383" s="530"/>
      <c r="FAO383" s="530"/>
      <c r="FAP383" s="530"/>
      <c r="FAQ383" s="530"/>
      <c r="FAR383" s="530"/>
      <c r="FAS383" s="530"/>
      <c r="FAT383" s="530"/>
      <c r="FAU383" s="530"/>
      <c r="FAV383" s="530"/>
      <c r="FAW383" s="530"/>
      <c r="FAX383" s="530"/>
      <c r="FAY383" s="530"/>
      <c r="FAZ383" s="530"/>
      <c r="FBA383" s="530"/>
      <c r="FBB383" s="530"/>
      <c r="FBC383" s="530"/>
      <c r="FBD383" s="530"/>
      <c r="FBE383" s="530"/>
      <c r="FBF383" s="530"/>
      <c r="FBG383" s="530"/>
      <c r="FBH383" s="530"/>
      <c r="FBI383" s="530"/>
      <c r="FBJ383" s="530"/>
      <c r="FBK383" s="530"/>
      <c r="FBL383" s="530"/>
      <c r="FBM383" s="530"/>
      <c r="FBN383" s="530"/>
      <c r="FBO383" s="530"/>
      <c r="FBP383" s="530"/>
      <c r="FBQ383" s="530"/>
      <c r="FBR383" s="530"/>
      <c r="FBS383" s="530"/>
      <c r="FBT383" s="530"/>
      <c r="FBU383" s="530"/>
      <c r="FBV383" s="530"/>
      <c r="FBW383" s="530"/>
      <c r="FBX383" s="530"/>
      <c r="FBY383" s="530"/>
      <c r="FBZ383" s="530"/>
      <c r="FCA383" s="530"/>
      <c r="FCB383" s="530"/>
      <c r="FCC383" s="530"/>
      <c r="FCD383" s="530"/>
      <c r="FCE383" s="530"/>
      <c r="FCF383" s="530"/>
      <c r="FCG383" s="530"/>
      <c r="FCH383" s="530"/>
      <c r="FCI383" s="530"/>
      <c r="FCJ383" s="530"/>
      <c r="FCK383" s="530"/>
      <c r="FCL383" s="530"/>
      <c r="FCM383" s="530"/>
      <c r="FCN383" s="530"/>
      <c r="FCO383" s="530"/>
      <c r="FCP383" s="530"/>
      <c r="FCQ383" s="530"/>
      <c r="FCR383" s="530"/>
      <c r="FCS383" s="530"/>
      <c r="FCT383" s="530"/>
      <c r="FCU383" s="530"/>
      <c r="FCV383" s="530"/>
      <c r="FCW383" s="530"/>
      <c r="FCX383" s="530"/>
      <c r="FCY383" s="530"/>
      <c r="FCZ383" s="530"/>
      <c r="FDA383" s="530"/>
      <c r="FDB383" s="530"/>
      <c r="FDC383" s="530"/>
      <c r="FDD383" s="530"/>
      <c r="FDE383" s="530"/>
      <c r="FDF383" s="530"/>
      <c r="FDG383" s="530"/>
      <c r="FDH383" s="530"/>
      <c r="FDI383" s="530"/>
      <c r="FDJ383" s="530"/>
      <c r="FDK383" s="530"/>
      <c r="FDL383" s="530"/>
      <c r="FDM383" s="530"/>
      <c r="FDN383" s="530"/>
      <c r="FDO383" s="530"/>
      <c r="FDP383" s="530"/>
      <c r="FDQ383" s="530"/>
      <c r="FDR383" s="530"/>
      <c r="FDS383" s="530"/>
      <c r="FDT383" s="530"/>
      <c r="FDU383" s="530"/>
      <c r="FDV383" s="530"/>
      <c r="FDW383" s="530"/>
      <c r="FDX383" s="530"/>
      <c r="FDY383" s="530"/>
      <c r="FDZ383" s="530"/>
      <c r="FEA383" s="530"/>
      <c r="FEB383" s="530"/>
      <c r="FEC383" s="530"/>
      <c r="FED383" s="530"/>
      <c r="FEE383" s="530"/>
      <c r="FEF383" s="530"/>
      <c r="FEG383" s="530"/>
      <c r="FEH383" s="530"/>
      <c r="FEI383" s="530"/>
      <c r="FEJ383" s="530"/>
      <c r="FEK383" s="530"/>
      <c r="FEL383" s="530"/>
      <c r="FEM383" s="530"/>
      <c r="FEN383" s="530"/>
      <c r="FEO383" s="530"/>
      <c r="FEP383" s="530"/>
      <c r="FEQ383" s="530"/>
      <c r="FER383" s="530"/>
      <c r="FES383" s="530"/>
      <c r="FET383" s="530"/>
      <c r="FEU383" s="530"/>
      <c r="FEV383" s="530"/>
      <c r="FEW383" s="530"/>
      <c r="FEX383" s="530"/>
      <c r="FEY383" s="530"/>
      <c r="FEZ383" s="530"/>
      <c r="FFA383" s="530"/>
      <c r="FFB383" s="530"/>
      <c r="FFC383" s="530"/>
      <c r="FFD383" s="530"/>
      <c r="FFE383" s="530"/>
      <c r="FFF383" s="530"/>
      <c r="FFG383" s="530"/>
      <c r="FFH383" s="530"/>
      <c r="FFI383" s="530"/>
      <c r="FFJ383" s="530"/>
      <c r="FFK383" s="530"/>
      <c r="FFL383" s="530"/>
      <c r="FFM383" s="530"/>
      <c r="FFN383" s="530"/>
      <c r="FFO383" s="530"/>
      <c r="FFP383" s="530"/>
      <c r="FFQ383" s="530"/>
      <c r="FFR383" s="530"/>
      <c r="FFS383" s="530"/>
      <c r="FFT383" s="530"/>
      <c r="FFU383" s="530"/>
      <c r="FFV383" s="530"/>
      <c r="FFW383" s="530"/>
      <c r="FFX383" s="530"/>
      <c r="FFY383" s="530"/>
      <c r="FFZ383" s="530"/>
      <c r="FGA383" s="530"/>
      <c r="FGB383" s="530"/>
      <c r="FGC383" s="530"/>
      <c r="FGD383" s="530"/>
      <c r="FGE383" s="530"/>
      <c r="FGF383" s="530"/>
      <c r="FGG383" s="530"/>
      <c r="FGH383" s="530"/>
      <c r="FGI383" s="530"/>
      <c r="FGJ383" s="530"/>
      <c r="FGK383" s="530"/>
      <c r="FGL383" s="530"/>
      <c r="FGM383" s="530"/>
      <c r="FGN383" s="530"/>
      <c r="FGO383" s="530"/>
      <c r="FGP383" s="530"/>
      <c r="FGQ383" s="530"/>
      <c r="FGR383" s="530"/>
      <c r="FGS383" s="530"/>
      <c r="FGT383" s="530"/>
      <c r="FGU383" s="530"/>
      <c r="FGV383" s="530"/>
      <c r="FGW383" s="530"/>
      <c r="FGX383" s="530"/>
      <c r="FGY383" s="530"/>
      <c r="FGZ383" s="530"/>
      <c r="FHA383" s="530"/>
      <c r="FHB383" s="530"/>
      <c r="FHC383" s="530"/>
      <c r="FHD383" s="530"/>
      <c r="FHE383" s="530"/>
      <c r="FHF383" s="530"/>
      <c r="FHG383" s="530"/>
      <c r="FHH383" s="530"/>
      <c r="FHI383" s="530"/>
      <c r="FHJ383" s="530"/>
      <c r="FHK383" s="530"/>
      <c r="FHL383" s="530"/>
      <c r="FHM383" s="530"/>
      <c r="FHN383" s="530"/>
      <c r="FHO383" s="530"/>
      <c r="FHP383" s="530"/>
      <c r="FHQ383" s="530"/>
      <c r="FHR383" s="530"/>
      <c r="FHS383" s="530"/>
      <c r="FHT383" s="530"/>
      <c r="FHU383" s="530"/>
      <c r="FHV383" s="530"/>
      <c r="FHW383" s="530"/>
      <c r="FHX383" s="530"/>
      <c r="FHY383" s="530"/>
      <c r="FHZ383" s="530"/>
      <c r="FIA383" s="530"/>
      <c r="FIB383" s="530"/>
      <c r="FIC383" s="530"/>
      <c r="FID383" s="530"/>
      <c r="FIE383" s="530"/>
      <c r="FIF383" s="530"/>
      <c r="FIG383" s="530"/>
      <c r="FIH383" s="530"/>
      <c r="FII383" s="530"/>
      <c r="FIJ383" s="530"/>
      <c r="FIK383" s="530"/>
      <c r="FIL383" s="530"/>
      <c r="FIM383" s="530"/>
      <c r="FIN383" s="530"/>
      <c r="FIO383" s="530"/>
      <c r="FIP383" s="530"/>
      <c r="FIQ383" s="530"/>
      <c r="FIR383" s="530"/>
      <c r="FIS383" s="530"/>
      <c r="FIT383" s="530"/>
      <c r="FIU383" s="530"/>
      <c r="FIV383" s="530"/>
      <c r="FIW383" s="530"/>
      <c r="FIX383" s="530"/>
      <c r="FIY383" s="530"/>
      <c r="FIZ383" s="530"/>
      <c r="FJA383" s="530"/>
      <c r="FJB383" s="530"/>
      <c r="FJC383" s="530"/>
      <c r="FJD383" s="530"/>
      <c r="FJE383" s="530"/>
      <c r="FJF383" s="530"/>
      <c r="FJG383" s="530"/>
      <c r="FJH383" s="530"/>
      <c r="FJI383" s="530"/>
      <c r="FJJ383" s="530"/>
      <c r="FJK383" s="530"/>
      <c r="FJL383" s="530"/>
      <c r="FJM383" s="530"/>
      <c r="FJN383" s="530"/>
      <c r="FJO383" s="530"/>
      <c r="FJP383" s="530"/>
      <c r="FJQ383" s="530"/>
      <c r="FJR383" s="530"/>
      <c r="FJS383" s="530"/>
      <c r="FJT383" s="530"/>
      <c r="FJU383" s="530"/>
      <c r="FJV383" s="530"/>
      <c r="FJW383" s="530"/>
      <c r="FJX383" s="530"/>
      <c r="FJY383" s="530"/>
      <c r="FJZ383" s="530"/>
      <c r="FKA383" s="530"/>
      <c r="FKB383" s="530"/>
      <c r="FKC383" s="530"/>
      <c r="FKD383" s="530"/>
      <c r="FKE383" s="530"/>
      <c r="FKF383" s="530"/>
      <c r="FKG383" s="530"/>
      <c r="FKH383" s="530"/>
      <c r="FKI383" s="530"/>
      <c r="FKJ383" s="530"/>
      <c r="FKK383" s="530"/>
      <c r="FKL383" s="530"/>
      <c r="FKM383" s="530"/>
      <c r="FKN383" s="530"/>
      <c r="FKO383" s="530"/>
      <c r="FKP383" s="530"/>
      <c r="FKQ383" s="530"/>
      <c r="FKR383" s="530"/>
      <c r="FKS383" s="530"/>
      <c r="FKT383" s="530"/>
      <c r="FKU383" s="530"/>
      <c r="FKV383" s="530"/>
      <c r="FKW383" s="530"/>
      <c r="FKX383" s="530"/>
      <c r="FKY383" s="530"/>
      <c r="FKZ383" s="530"/>
      <c r="FLA383" s="530"/>
      <c r="FLB383" s="530"/>
      <c r="FLC383" s="530"/>
      <c r="FLD383" s="530"/>
      <c r="FLE383" s="530"/>
      <c r="FLF383" s="530"/>
      <c r="FLG383" s="530"/>
      <c r="FLH383" s="530"/>
      <c r="FLI383" s="530"/>
      <c r="FLJ383" s="530"/>
      <c r="FLK383" s="530"/>
      <c r="FLL383" s="530"/>
      <c r="FLM383" s="530"/>
      <c r="FLN383" s="530"/>
      <c r="FLO383" s="530"/>
      <c r="FLP383" s="530"/>
      <c r="FLQ383" s="530"/>
      <c r="FLR383" s="530"/>
      <c r="FLS383" s="530"/>
      <c r="FLT383" s="530"/>
      <c r="FLU383" s="530"/>
      <c r="FLV383" s="530"/>
      <c r="FLW383" s="530"/>
      <c r="FLX383" s="530"/>
      <c r="FLY383" s="530"/>
      <c r="FLZ383" s="530"/>
      <c r="FMA383" s="530"/>
      <c r="FMB383" s="530"/>
      <c r="FMC383" s="530"/>
      <c r="FMD383" s="530"/>
      <c r="FME383" s="530"/>
      <c r="FMF383" s="530"/>
      <c r="FMG383" s="530"/>
      <c r="FMH383" s="530"/>
      <c r="FMI383" s="530"/>
      <c r="FMJ383" s="530"/>
      <c r="FMK383" s="530"/>
      <c r="FML383" s="530"/>
      <c r="FMM383" s="530"/>
      <c r="FMN383" s="530"/>
      <c r="FMO383" s="530"/>
      <c r="FMP383" s="530"/>
      <c r="FMQ383" s="530"/>
      <c r="FMR383" s="530"/>
      <c r="FMS383" s="530"/>
      <c r="FMT383" s="530"/>
      <c r="FMU383" s="530"/>
      <c r="FMV383" s="530"/>
      <c r="FMW383" s="530"/>
      <c r="FMX383" s="530"/>
      <c r="FMY383" s="530"/>
      <c r="FMZ383" s="530"/>
      <c r="FNA383" s="530"/>
      <c r="FNB383" s="530"/>
      <c r="FNC383" s="530"/>
      <c r="FND383" s="530"/>
      <c r="FNE383" s="530"/>
      <c r="FNF383" s="530"/>
      <c r="FNG383" s="530"/>
      <c r="FNH383" s="530"/>
      <c r="FNI383" s="530"/>
      <c r="FNJ383" s="530"/>
      <c r="FNK383" s="530"/>
      <c r="FNL383" s="530"/>
      <c r="FNM383" s="530"/>
      <c r="FNN383" s="530"/>
      <c r="FNO383" s="530"/>
      <c r="FNP383" s="530"/>
      <c r="FNQ383" s="530"/>
      <c r="FNR383" s="530"/>
      <c r="FNS383" s="530"/>
      <c r="FNT383" s="530"/>
      <c r="FNU383" s="530"/>
      <c r="FNV383" s="530"/>
      <c r="FNW383" s="530"/>
      <c r="FNX383" s="530"/>
      <c r="FNY383" s="530"/>
      <c r="FNZ383" s="530"/>
      <c r="FOA383" s="530"/>
      <c r="FOB383" s="530"/>
      <c r="FOC383" s="530"/>
      <c r="FOD383" s="530"/>
      <c r="FOE383" s="530"/>
      <c r="FOF383" s="530"/>
      <c r="FOG383" s="530"/>
      <c r="FOH383" s="530"/>
      <c r="FOI383" s="530"/>
      <c r="FOJ383" s="530"/>
      <c r="FOK383" s="530"/>
      <c r="FOL383" s="530"/>
      <c r="FOM383" s="530"/>
      <c r="FON383" s="530"/>
      <c r="FOO383" s="530"/>
      <c r="FOP383" s="530"/>
      <c r="FOQ383" s="530"/>
      <c r="FOR383" s="530"/>
      <c r="FOS383" s="530"/>
      <c r="FOT383" s="530"/>
      <c r="FOU383" s="530"/>
      <c r="FOV383" s="530"/>
      <c r="FOW383" s="530"/>
      <c r="FOX383" s="530"/>
      <c r="FOY383" s="530"/>
      <c r="FOZ383" s="530"/>
      <c r="FPA383" s="530"/>
      <c r="FPB383" s="530"/>
      <c r="FPC383" s="530"/>
      <c r="FPD383" s="530"/>
      <c r="FPE383" s="530"/>
      <c r="FPF383" s="530"/>
      <c r="FPG383" s="530"/>
      <c r="FPH383" s="530"/>
      <c r="FPI383" s="530"/>
      <c r="FPJ383" s="530"/>
      <c r="FPK383" s="530"/>
      <c r="FPL383" s="530"/>
      <c r="FPM383" s="530"/>
      <c r="FPN383" s="530"/>
      <c r="FPO383" s="530"/>
      <c r="FPP383" s="530"/>
      <c r="FPQ383" s="530"/>
      <c r="FPR383" s="530"/>
      <c r="FPS383" s="530"/>
      <c r="FPT383" s="530"/>
      <c r="FPU383" s="530"/>
      <c r="FPV383" s="530"/>
      <c r="FPW383" s="530"/>
      <c r="FPX383" s="530"/>
      <c r="FPY383" s="530"/>
      <c r="FPZ383" s="530"/>
      <c r="FQA383" s="530"/>
      <c r="FQB383" s="530"/>
      <c r="FQC383" s="530"/>
      <c r="FQD383" s="530"/>
      <c r="FQE383" s="530"/>
      <c r="FQF383" s="530"/>
      <c r="FQG383" s="530"/>
      <c r="FQH383" s="530"/>
      <c r="FQI383" s="530"/>
      <c r="FQJ383" s="530"/>
      <c r="FQK383" s="530"/>
      <c r="FQL383" s="530"/>
      <c r="FQM383" s="530"/>
      <c r="FQN383" s="530"/>
      <c r="FQO383" s="530"/>
      <c r="FQP383" s="530"/>
      <c r="FQQ383" s="530"/>
      <c r="FQR383" s="530"/>
      <c r="FQS383" s="530"/>
      <c r="FQT383" s="530"/>
      <c r="FQU383" s="530"/>
      <c r="FQV383" s="530"/>
      <c r="FQW383" s="530"/>
      <c r="FQX383" s="530"/>
      <c r="FQY383" s="530"/>
      <c r="FQZ383" s="530"/>
      <c r="FRA383" s="530"/>
      <c r="FRB383" s="530"/>
      <c r="FRC383" s="530"/>
      <c r="FRD383" s="530"/>
      <c r="FRE383" s="530"/>
      <c r="FRF383" s="530"/>
      <c r="FRG383" s="530"/>
      <c r="FRH383" s="530"/>
      <c r="FRI383" s="530"/>
      <c r="FRJ383" s="530"/>
      <c r="FRK383" s="530"/>
      <c r="FRL383" s="530"/>
      <c r="FRM383" s="530"/>
      <c r="FRN383" s="530"/>
      <c r="FRO383" s="530"/>
      <c r="FRP383" s="530"/>
      <c r="FRQ383" s="530"/>
      <c r="FRR383" s="530"/>
      <c r="FRS383" s="530"/>
      <c r="FRT383" s="530"/>
      <c r="FRU383" s="530"/>
      <c r="FRV383" s="530"/>
      <c r="FRW383" s="530"/>
      <c r="FRX383" s="530"/>
      <c r="FRY383" s="530"/>
      <c r="FRZ383" s="530"/>
      <c r="FSA383" s="530"/>
      <c r="FSB383" s="530"/>
      <c r="FSC383" s="530"/>
      <c r="FSD383" s="530"/>
      <c r="FSE383" s="530"/>
      <c r="FSF383" s="530"/>
      <c r="FSG383" s="530"/>
      <c r="FSH383" s="530"/>
      <c r="FSI383" s="530"/>
      <c r="FSJ383" s="530"/>
      <c r="FSK383" s="530"/>
      <c r="FSL383" s="530"/>
      <c r="FSM383" s="530"/>
      <c r="FSN383" s="530"/>
      <c r="FSO383" s="530"/>
      <c r="FSP383" s="530"/>
      <c r="FSQ383" s="530"/>
      <c r="FSR383" s="530"/>
      <c r="FSS383" s="530"/>
      <c r="FST383" s="530"/>
      <c r="FSU383" s="530"/>
      <c r="FSV383" s="530"/>
      <c r="FSW383" s="530"/>
      <c r="FSX383" s="530"/>
      <c r="FSY383" s="530"/>
      <c r="FSZ383" s="530"/>
      <c r="FTA383" s="530"/>
      <c r="FTB383" s="530"/>
      <c r="FTC383" s="530"/>
      <c r="FTD383" s="530"/>
      <c r="FTE383" s="530"/>
      <c r="FTF383" s="530"/>
      <c r="FTG383" s="530"/>
      <c r="FTH383" s="530"/>
      <c r="FTI383" s="530"/>
      <c r="FTJ383" s="530"/>
      <c r="FTK383" s="530"/>
      <c r="FTL383" s="530"/>
      <c r="FTM383" s="530"/>
      <c r="FTN383" s="530"/>
      <c r="FTO383" s="530"/>
      <c r="FTP383" s="530"/>
      <c r="FTQ383" s="530"/>
      <c r="FTR383" s="530"/>
      <c r="FTS383" s="530"/>
      <c r="FTT383" s="530"/>
      <c r="FTU383" s="530"/>
      <c r="FTV383" s="530"/>
      <c r="FTW383" s="530"/>
      <c r="FTX383" s="530"/>
      <c r="FTY383" s="530"/>
      <c r="FTZ383" s="530"/>
      <c r="FUA383" s="530"/>
      <c r="FUB383" s="530"/>
      <c r="FUC383" s="530"/>
      <c r="FUD383" s="530"/>
      <c r="FUE383" s="530"/>
      <c r="FUF383" s="530"/>
      <c r="FUG383" s="530"/>
      <c r="FUH383" s="530"/>
      <c r="FUI383" s="530"/>
      <c r="FUJ383" s="530"/>
      <c r="FUK383" s="530"/>
      <c r="FUL383" s="530"/>
      <c r="FUM383" s="530"/>
      <c r="FUN383" s="530"/>
      <c r="FUO383" s="530"/>
      <c r="FUP383" s="530"/>
      <c r="FUQ383" s="530"/>
      <c r="FUR383" s="530"/>
      <c r="FUS383" s="530"/>
      <c r="FUT383" s="530"/>
      <c r="FUU383" s="530"/>
      <c r="FUV383" s="530"/>
      <c r="FUW383" s="530"/>
      <c r="FUX383" s="530"/>
      <c r="FUY383" s="530"/>
      <c r="FUZ383" s="530"/>
      <c r="FVA383" s="530"/>
      <c r="FVB383" s="530"/>
      <c r="FVC383" s="530"/>
      <c r="FVD383" s="530"/>
      <c r="FVE383" s="530"/>
      <c r="FVF383" s="530"/>
      <c r="FVG383" s="530"/>
      <c r="FVH383" s="530"/>
      <c r="FVI383" s="530"/>
      <c r="FVJ383" s="530"/>
      <c r="FVK383" s="530"/>
      <c r="FVL383" s="530"/>
      <c r="FVM383" s="530"/>
      <c r="FVN383" s="530"/>
      <c r="FVO383" s="530"/>
      <c r="FVP383" s="530"/>
      <c r="FVQ383" s="530"/>
      <c r="FVR383" s="530"/>
      <c r="FVS383" s="530"/>
      <c r="FVT383" s="530"/>
      <c r="FVU383" s="530"/>
      <c r="FVV383" s="530"/>
      <c r="FVW383" s="530"/>
      <c r="FVX383" s="530"/>
      <c r="FVY383" s="530"/>
      <c r="FVZ383" s="530"/>
      <c r="FWA383" s="530"/>
      <c r="FWB383" s="530"/>
      <c r="FWC383" s="530"/>
      <c r="FWD383" s="530"/>
      <c r="FWE383" s="530"/>
      <c r="FWF383" s="530"/>
      <c r="FWG383" s="530"/>
      <c r="FWH383" s="530"/>
      <c r="FWI383" s="530"/>
      <c r="FWJ383" s="530"/>
      <c r="FWK383" s="530"/>
      <c r="FWL383" s="530"/>
      <c r="FWM383" s="530"/>
      <c r="FWN383" s="530"/>
      <c r="FWO383" s="530"/>
      <c r="FWP383" s="530"/>
      <c r="FWQ383" s="530"/>
      <c r="FWR383" s="530"/>
      <c r="FWS383" s="530"/>
      <c r="FWT383" s="530"/>
      <c r="FWU383" s="530"/>
      <c r="FWV383" s="530"/>
      <c r="FWW383" s="530"/>
      <c r="FWX383" s="530"/>
      <c r="FWY383" s="530"/>
      <c r="FWZ383" s="530"/>
      <c r="FXA383" s="530"/>
      <c r="FXB383" s="530"/>
      <c r="FXC383" s="530"/>
      <c r="FXD383" s="530"/>
      <c r="FXE383" s="530"/>
      <c r="FXF383" s="530"/>
      <c r="FXG383" s="530"/>
      <c r="FXH383" s="530"/>
      <c r="FXI383" s="530"/>
      <c r="FXJ383" s="530"/>
      <c r="FXK383" s="530"/>
      <c r="FXL383" s="530"/>
      <c r="FXM383" s="530"/>
      <c r="FXN383" s="530"/>
      <c r="FXO383" s="530"/>
      <c r="FXP383" s="530"/>
      <c r="FXQ383" s="530"/>
      <c r="FXR383" s="530"/>
      <c r="FXS383" s="530"/>
      <c r="FXT383" s="530"/>
      <c r="FXU383" s="530"/>
      <c r="FXV383" s="530"/>
      <c r="FXW383" s="530"/>
      <c r="FXX383" s="530"/>
      <c r="FXY383" s="530"/>
      <c r="FXZ383" s="530"/>
      <c r="FYA383" s="530"/>
      <c r="FYB383" s="530"/>
      <c r="FYC383" s="530"/>
      <c r="FYD383" s="530"/>
      <c r="FYE383" s="530"/>
      <c r="FYF383" s="530"/>
      <c r="FYG383" s="530"/>
      <c r="FYH383" s="530"/>
      <c r="FYI383" s="530"/>
      <c r="FYJ383" s="530"/>
      <c r="FYK383" s="530"/>
      <c r="FYL383" s="530"/>
      <c r="FYM383" s="530"/>
      <c r="FYN383" s="530"/>
      <c r="FYO383" s="530"/>
      <c r="FYP383" s="530"/>
      <c r="FYQ383" s="530"/>
      <c r="FYR383" s="530"/>
      <c r="FYS383" s="530"/>
      <c r="FYT383" s="530"/>
      <c r="FYU383" s="530"/>
      <c r="FYV383" s="530"/>
      <c r="FYW383" s="530"/>
      <c r="FYX383" s="530"/>
      <c r="FYY383" s="530"/>
      <c r="FYZ383" s="530"/>
      <c r="FZA383" s="530"/>
      <c r="FZB383" s="530"/>
      <c r="FZC383" s="530"/>
      <c r="FZD383" s="530"/>
      <c r="FZE383" s="530"/>
      <c r="FZF383" s="530"/>
      <c r="FZG383" s="530"/>
      <c r="FZH383" s="530"/>
      <c r="FZI383" s="530"/>
      <c r="FZJ383" s="530"/>
      <c r="FZK383" s="530"/>
      <c r="FZL383" s="530"/>
      <c r="FZM383" s="530"/>
      <c r="FZN383" s="530"/>
      <c r="FZO383" s="530"/>
      <c r="FZP383" s="530"/>
      <c r="FZQ383" s="530"/>
      <c r="FZR383" s="530"/>
      <c r="FZS383" s="530"/>
      <c r="FZT383" s="530"/>
      <c r="FZU383" s="530"/>
      <c r="FZV383" s="530"/>
      <c r="FZW383" s="530"/>
      <c r="FZX383" s="530"/>
      <c r="FZY383" s="530"/>
      <c r="FZZ383" s="530"/>
      <c r="GAA383" s="530"/>
      <c r="GAB383" s="530"/>
      <c r="GAC383" s="530"/>
      <c r="GAD383" s="530"/>
      <c r="GAE383" s="530"/>
      <c r="GAF383" s="530"/>
      <c r="GAG383" s="530"/>
      <c r="GAH383" s="530"/>
      <c r="GAI383" s="530"/>
      <c r="GAJ383" s="530"/>
      <c r="GAK383" s="530"/>
      <c r="GAL383" s="530"/>
      <c r="GAM383" s="530"/>
      <c r="GAN383" s="530"/>
      <c r="GAO383" s="530"/>
      <c r="GAP383" s="530"/>
      <c r="GAQ383" s="530"/>
      <c r="GAR383" s="530"/>
      <c r="GAS383" s="530"/>
      <c r="GAT383" s="530"/>
      <c r="GAU383" s="530"/>
      <c r="GAV383" s="530"/>
      <c r="GAW383" s="530"/>
      <c r="GAX383" s="530"/>
      <c r="GAY383" s="530"/>
      <c r="GAZ383" s="530"/>
      <c r="GBA383" s="530"/>
      <c r="GBB383" s="530"/>
      <c r="GBC383" s="530"/>
      <c r="GBD383" s="530"/>
      <c r="GBE383" s="530"/>
      <c r="GBF383" s="530"/>
      <c r="GBG383" s="530"/>
      <c r="GBH383" s="530"/>
      <c r="GBI383" s="530"/>
      <c r="GBJ383" s="530"/>
      <c r="GBK383" s="530"/>
      <c r="GBL383" s="530"/>
      <c r="GBM383" s="530"/>
      <c r="GBN383" s="530"/>
      <c r="GBO383" s="530"/>
      <c r="GBP383" s="530"/>
      <c r="GBQ383" s="530"/>
      <c r="GBR383" s="530"/>
      <c r="GBS383" s="530"/>
      <c r="GBT383" s="530"/>
      <c r="GBU383" s="530"/>
      <c r="GBV383" s="530"/>
      <c r="GBW383" s="530"/>
      <c r="GBX383" s="530"/>
      <c r="GBY383" s="530"/>
      <c r="GBZ383" s="530"/>
      <c r="GCA383" s="530"/>
      <c r="GCB383" s="530"/>
      <c r="GCC383" s="530"/>
      <c r="GCD383" s="530"/>
      <c r="GCE383" s="530"/>
      <c r="GCF383" s="530"/>
      <c r="GCG383" s="530"/>
      <c r="GCH383" s="530"/>
      <c r="GCI383" s="530"/>
      <c r="GCJ383" s="530"/>
      <c r="GCK383" s="530"/>
      <c r="GCL383" s="530"/>
      <c r="GCM383" s="530"/>
      <c r="GCN383" s="530"/>
      <c r="GCO383" s="530"/>
      <c r="GCP383" s="530"/>
      <c r="GCQ383" s="530"/>
      <c r="GCR383" s="530"/>
      <c r="GCS383" s="530"/>
      <c r="GCT383" s="530"/>
      <c r="GCU383" s="530"/>
      <c r="GCV383" s="530"/>
      <c r="GCW383" s="530"/>
      <c r="GCX383" s="530"/>
      <c r="GCY383" s="530"/>
      <c r="GCZ383" s="530"/>
      <c r="GDA383" s="530"/>
      <c r="GDB383" s="530"/>
      <c r="GDC383" s="530"/>
      <c r="GDD383" s="530"/>
      <c r="GDE383" s="530"/>
      <c r="GDF383" s="530"/>
      <c r="GDG383" s="530"/>
      <c r="GDH383" s="530"/>
      <c r="GDI383" s="530"/>
      <c r="GDJ383" s="530"/>
      <c r="GDK383" s="530"/>
      <c r="GDL383" s="530"/>
      <c r="GDM383" s="530"/>
      <c r="GDN383" s="530"/>
      <c r="GDO383" s="530"/>
      <c r="GDP383" s="530"/>
      <c r="GDQ383" s="530"/>
      <c r="GDR383" s="530"/>
      <c r="GDS383" s="530"/>
      <c r="GDT383" s="530"/>
      <c r="GDU383" s="530"/>
      <c r="GDV383" s="530"/>
      <c r="GDW383" s="530"/>
      <c r="GDX383" s="530"/>
      <c r="GDY383" s="530"/>
      <c r="GDZ383" s="530"/>
      <c r="GEA383" s="530"/>
      <c r="GEB383" s="530"/>
      <c r="GEC383" s="530"/>
      <c r="GED383" s="530"/>
      <c r="GEE383" s="530"/>
      <c r="GEF383" s="530"/>
      <c r="GEG383" s="530"/>
      <c r="GEH383" s="530"/>
      <c r="GEI383" s="530"/>
      <c r="GEJ383" s="530"/>
      <c r="GEK383" s="530"/>
      <c r="GEL383" s="530"/>
      <c r="GEM383" s="530"/>
      <c r="GEN383" s="530"/>
      <c r="GEO383" s="530"/>
      <c r="GEP383" s="530"/>
      <c r="GEQ383" s="530"/>
      <c r="GER383" s="530"/>
      <c r="GES383" s="530"/>
      <c r="GET383" s="530"/>
      <c r="GEU383" s="530"/>
      <c r="GEV383" s="530"/>
      <c r="GEW383" s="530"/>
      <c r="GEX383" s="530"/>
      <c r="GEY383" s="530"/>
      <c r="GEZ383" s="530"/>
      <c r="GFA383" s="530"/>
      <c r="GFB383" s="530"/>
      <c r="GFC383" s="530"/>
      <c r="GFD383" s="530"/>
      <c r="GFE383" s="530"/>
      <c r="GFF383" s="530"/>
      <c r="GFG383" s="530"/>
      <c r="GFH383" s="530"/>
      <c r="GFI383" s="530"/>
      <c r="GFJ383" s="530"/>
      <c r="GFK383" s="530"/>
      <c r="GFL383" s="530"/>
      <c r="GFM383" s="530"/>
      <c r="GFN383" s="530"/>
      <c r="GFO383" s="530"/>
      <c r="GFP383" s="530"/>
      <c r="GFQ383" s="530"/>
      <c r="GFR383" s="530"/>
      <c r="GFS383" s="530"/>
      <c r="GFT383" s="530"/>
      <c r="GFU383" s="530"/>
      <c r="GFV383" s="530"/>
      <c r="GFW383" s="530"/>
      <c r="GFX383" s="530"/>
      <c r="GFY383" s="530"/>
      <c r="GFZ383" s="530"/>
      <c r="GGA383" s="530"/>
      <c r="GGB383" s="530"/>
      <c r="GGC383" s="530"/>
      <c r="GGD383" s="530"/>
      <c r="GGE383" s="530"/>
      <c r="GGF383" s="530"/>
      <c r="GGG383" s="530"/>
      <c r="GGH383" s="530"/>
      <c r="GGI383" s="530"/>
      <c r="GGJ383" s="530"/>
      <c r="GGK383" s="530"/>
      <c r="GGL383" s="530"/>
      <c r="GGM383" s="530"/>
      <c r="GGN383" s="530"/>
      <c r="GGO383" s="530"/>
      <c r="GGP383" s="530"/>
      <c r="GGQ383" s="530"/>
      <c r="GGR383" s="530"/>
      <c r="GGS383" s="530"/>
      <c r="GGT383" s="530"/>
      <c r="GGU383" s="530"/>
      <c r="GGV383" s="530"/>
      <c r="GGW383" s="530"/>
      <c r="GGX383" s="530"/>
      <c r="GGY383" s="530"/>
      <c r="GGZ383" s="530"/>
      <c r="GHA383" s="530"/>
      <c r="GHB383" s="530"/>
      <c r="GHC383" s="530"/>
      <c r="GHD383" s="530"/>
      <c r="GHE383" s="530"/>
      <c r="GHF383" s="530"/>
      <c r="GHG383" s="530"/>
      <c r="GHH383" s="530"/>
      <c r="GHI383" s="530"/>
      <c r="GHJ383" s="530"/>
      <c r="GHK383" s="530"/>
      <c r="GHL383" s="530"/>
      <c r="GHM383" s="530"/>
      <c r="GHN383" s="530"/>
      <c r="GHO383" s="530"/>
      <c r="GHP383" s="530"/>
      <c r="GHQ383" s="530"/>
      <c r="GHR383" s="530"/>
      <c r="GHS383" s="530"/>
      <c r="GHT383" s="530"/>
      <c r="GHU383" s="530"/>
      <c r="GHV383" s="530"/>
      <c r="GHW383" s="530"/>
      <c r="GHX383" s="530"/>
      <c r="GHY383" s="530"/>
      <c r="GHZ383" s="530"/>
      <c r="GIA383" s="530"/>
      <c r="GIB383" s="530"/>
      <c r="GIC383" s="530"/>
      <c r="GID383" s="530"/>
      <c r="GIE383" s="530"/>
      <c r="GIF383" s="530"/>
      <c r="GIG383" s="530"/>
      <c r="GIH383" s="530"/>
      <c r="GII383" s="530"/>
      <c r="GIJ383" s="530"/>
      <c r="GIK383" s="530"/>
      <c r="GIL383" s="530"/>
      <c r="GIM383" s="530"/>
      <c r="GIN383" s="530"/>
      <c r="GIO383" s="530"/>
      <c r="GIP383" s="530"/>
      <c r="GIQ383" s="530"/>
      <c r="GIR383" s="530"/>
      <c r="GIS383" s="530"/>
      <c r="GIT383" s="530"/>
      <c r="GIU383" s="530"/>
      <c r="GIV383" s="530"/>
      <c r="GIW383" s="530"/>
      <c r="GIX383" s="530"/>
      <c r="GIY383" s="530"/>
      <c r="GIZ383" s="530"/>
      <c r="GJA383" s="530"/>
      <c r="GJB383" s="530"/>
      <c r="GJC383" s="530"/>
      <c r="GJD383" s="530"/>
      <c r="GJE383" s="530"/>
      <c r="GJF383" s="530"/>
      <c r="GJG383" s="530"/>
      <c r="GJH383" s="530"/>
      <c r="GJI383" s="530"/>
      <c r="GJJ383" s="530"/>
      <c r="GJK383" s="530"/>
      <c r="GJL383" s="530"/>
      <c r="GJM383" s="530"/>
      <c r="GJN383" s="530"/>
      <c r="GJO383" s="530"/>
      <c r="GJP383" s="530"/>
      <c r="GJQ383" s="530"/>
      <c r="GJR383" s="530"/>
      <c r="GJS383" s="530"/>
      <c r="GJT383" s="530"/>
      <c r="GJU383" s="530"/>
      <c r="GJV383" s="530"/>
      <c r="GJW383" s="530"/>
      <c r="GJX383" s="530"/>
      <c r="GJY383" s="530"/>
      <c r="GJZ383" s="530"/>
      <c r="GKA383" s="530"/>
      <c r="GKB383" s="530"/>
      <c r="GKC383" s="530"/>
      <c r="GKD383" s="530"/>
      <c r="GKE383" s="530"/>
      <c r="GKF383" s="530"/>
      <c r="GKG383" s="530"/>
      <c r="GKH383" s="530"/>
      <c r="GKI383" s="530"/>
      <c r="GKJ383" s="530"/>
      <c r="GKK383" s="530"/>
      <c r="GKL383" s="530"/>
      <c r="GKM383" s="530"/>
      <c r="GKN383" s="530"/>
      <c r="GKO383" s="530"/>
      <c r="GKP383" s="530"/>
      <c r="GKQ383" s="530"/>
      <c r="GKR383" s="530"/>
      <c r="GKS383" s="530"/>
      <c r="GKT383" s="530"/>
      <c r="GKU383" s="530"/>
      <c r="GKV383" s="530"/>
      <c r="GKW383" s="530"/>
      <c r="GKX383" s="530"/>
      <c r="GKY383" s="530"/>
      <c r="GKZ383" s="530"/>
      <c r="GLA383" s="530"/>
      <c r="GLB383" s="530"/>
      <c r="GLC383" s="530"/>
      <c r="GLD383" s="530"/>
      <c r="GLE383" s="530"/>
      <c r="GLF383" s="530"/>
      <c r="GLG383" s="530"/>
      <c r="GLH383" s="530"/>
      <c r="GLI383" s="530"/>
      <c r="GLJ383" s="530"/>
      <c r="GLK383" s="530"/>
      <c r="GLL383" s="530"/>
      <c r="GLM383" s="530"/>
      <c r="GLN383" s="530"/>
      <c r="GLO383" s="530"/>
      <c r="GLP383" s="530"/>
      <c r="GLQ383" s="530"/>
      <c r="GLR383" s="530"/>
      <c r="GLS383" s="530"/>
      <c r="GLT383" s="530"/>
      <c r="GLU383" s="530"/>
      <c r="GLV383" s="530"/>
      <c r="GLW383" s="530"/>
      <c r="GLX383" s="530"/>
      <c r="GLY383" s="530"/>
      <c r="GLZ383" s="530"/>
      <c r="GMA383" s="530"/>
      <c r="GMB383" s="530"/>
      <c r="GMC383" s="530"/>
      <c r="GMD383" s="530"/>
      <c r="GME383" s="530"/>
      <c r="GMF383" s="530"/>
      <c r="GMG383" s="530"/>
      <c r="GMH383" s="530"/>
      <c r="GMI383" s="530"/>
      <c r="GMJ383" s="530"/>
      <c r="GMK383" s="530"/>
      <c r="GML383" s="530"/>
      <c r="GMM383" s="530"/>
      <c r="GMN383" s="530"/>
      <c r="GMO383" s="530"/>
      <c r="GMP383" s="530"/>
      <c r="GMQ383" s="530"/>
      <c r="GMR383" s="530"/>
      <c r="GMS383" s="530"/>
      <c r="GMT383" s="530"/>
      <c r="GMU383" s="530"/>
      <c r="GMV383" s="530"/>
      <c r="GMW383" s="530"/>
      <c r="GMX383" s="530"/>
      <c r="GMY383" s="530"/>
      <c r="GMZ383" s="530"/>
      <c r="GNA383" s="530"/>
      <c r="GNB383" s="530"/>
      <c r="GNC383" s="530"/>
      <c r="GND383" s="530"/>
      <c r="GNE383" s="530"/>
      <c r="GNF383" s="530"/>
      <c r="GNG383" s="530"/>
      <c r="GNH383" s="530"/>
      <c r="GNI383" s="530"/>
      <c r="GNJ383" s="530"/>
      <c r="GNK383" s="530"/>
      <c r="GNL383" s="530"/>
      <c r="GNM383" s="530"/>
      <c r="GNN383" s="530"/>
      <c r="GNO383" s="530"/>
      <c r="GNP383" s="530"/>
      <c r="GNQ383" s="530"/>
      <c r="GNR383" s="530"/>
      <c r="GNS383" s="530"/>
      <c r="GNT383" s="530"/>
      <c r="GNU383" s="530"/>
      <c r="GNV383" s="530"/>
      <c r="GNW383" s="530"/>
      <c r="GNX383" s="530"/>
      <c r="GNY383" s="530"/>
      <c r="GNZ383" s="530"/>
      <c r="GOA383" s="530"/>
      <c r="GOB383" s="530"/>
      <c r="GOC383" s="530"/>
      <c r="GOD383" s="530"/>
      <c r="GOE383" s="530"/>
      <c r="GOF383" s="530"/>
      <c r="GOG383" s="530"/>
      <c r="GOH383" s="530"/>
      <c r="GOI383" s="530"/>
      <c r="GOJ383" s="530"/>
      <c r="GOK383" s="530"/>
      <c r="GOL383" s="530"/>
      <c r="GOM383" s="530"/>
      <c r="GON383" s="530"/>
      <c r="GOO383" s="530"/>
      <c r="GOP383" s="530"/>
      <c r="GOQ383" s="530"/>
      <c r="GOR383" s="530"/>
      <c r="GOS383" s="530"/>
      <c r="GOT383" s="530"/>
      <c r="GOU383" s="530"/>
      <c r="GOV383" s="530"/>
      <c r="GOW383" s="530"/>
      <c r="GOX383" s="530"/>
      <c r="GOY383" s="530"/>
      <c r="GOZ383" s="530"/>
      <c r="GPA383" s="530"/>
      <c r="GPB383" s="530"/>
      <c r="GPC383" s="530"/>
      <c r="GPD383" s="530"/>
      <c r="GPE383" s="530"/>
      <c r="GPF383" s="530"/>
      <c r="GPG383" s="530"/>
      <c r="GPH383" s="530"/>
      <c r="GPI383" s="530"/>
      <c r="GPJ383" s="530"/>
      <c r="GPK383" s="530"/>
      <c r="GPL383" s="530"/>
      <c r="GPM383" s="530"/>
      <c r="GPN383" s="530"/>
      <c r="GPO383" s="530"/>
      <c r="GPP383" s="530"/>
      <c r="GPQ383" s="530"/>
      <c r="GPR383" s="530"/>
      <c r="GPS383" s="530"/>
      <c r="GPT383" s="530"/>
      <c r="GPU383" s="530"/>
      <c r="GPV383" s="530"/>
      <c r="GPW383" s="530"/>
      <c r="GPX383" s="530"/>
      <c r="GPY383" s="530"/>
      <c r="GPZ383" s="530"/>
      <c r="GQA383" s="530"/>
      <c r="GQB383" s="530"/>
      <c r="GQC383" s="530"/>
      <c r="GQD383" s="530"/>
      <c r="GQE383" s="530"/>
      <c r="GQF383" s="530"/>
      <c r="GQG383" s="530"/>
      <c r="GQH383" s="530"/>
      <c r="GQI383" s="530"/>
      <c r="GQJ383" s="530"/>
      <c r="GQK383" s="530"/>
      <c r="GQL383" s="530"/>
      <c r="GQM383" s="530"/>
      <c r="GQN383" s="530"/>
      <c r="GQO383" s="530"/>
      <c r="GQP383" s="530"/>
      <c r="GQQ383" s="530"/>
      <c r="GQR383" s="530"/>
      <c r="GQS383" s="530"/>
      <c r="GQT383" s="530"/>
      <c r="GQU383" s="530"/>
      <c r="GQV383" s="530"/>
      <c r="GQW383" s="530"/>
      <c r="GQX383" s="530"/>
      <c r="GQY383" s="530"/>
      <c r="GQZ383" s="530"/>
      <c r="GRA383" s="530"/>
      <c r="GRB383" s="530"/>
      <c r="GRC383" s="530"/>
      <c r="GRD383" s="530"/>
      <c r="GRE383" s="530"/>
      <c r="GRF383" s="530"/>
      <c r="GRG383" s="530"/>
      <c r="GRH383" s="530"/>
      <c r="GRI383" s="530"/>
      <c r="GRJ383" s="530"/>
      <c r="GRK383" s="530"/>
      <c r="GRL383" s="530"/>
      <c r="GRM383" s="530"/>
      <c r="GRN383" s="530"/>
      <c r="GRO383" s="530"/>
      <c r="GRP383" s="530"/>
      <c r="GRQ383" s="530"/>
      <c r="GRR383" s="530"/>
      <c r="GRS383" s="530"/>
      <c r="GRT383" s="530"/>
      <c r="GRU383" s="530"/>
      <c r="GRV383" s="530"/>
      <c r="GRW383" s="530"/>
      <c r="GRX383" s="530"/>
      <c r="GRY383" s="530"/>
      <c r="GRZ383" s="530"/>
      <c r="GSA383" s="530"/>
      <c r="GSB383" s="530"/>
      <c r="GSC383" s="530"/>
      <c r="GSD383" s="530"/>
      <c r="GSE383" s="530"/>
      <c r="GSF383" s="530"/>
      <c r="GSG383" s="530"/>
      <c r="GSH383" s="530"/>
      <c r="GSI383" s="530"/>
      <c r="GSJ383" s="530"/>
      <c r="GSK383" s="530"/>
      <c r="GSL383" s="530"/>
      <c r="GSM383" s="530"/>
      <c r="GSN383" s="530"/>
      <c r="GSO383" s="530"/>
      <c r="GSP383" s="530"/>
      <c r="GSQ383" s="530"/>
      <c r="GSR383" s="530"/>
      <c r="GSS383" s="530"/>
      <c r="GST383" s="530"/>
      <c r="GSU383" s="530"/>
      <c r="GSV383" s="530"/>
      <c r="GSW383" s="530"/>
      <c r="GSX383" s="530"/>
      <c r="GSY383" s="530"/>
      <c r="GSZ383" s="530"/>
      <c r="GTA383" s="530"/>
      <c r="GTB383" s="530"/>
      <c r="GTC383" s="530"/>
      <c r="GTD383" s="530"/>
      <c r="GTE383" s="530"/>
      <c r="GTF383" s="530"/>
      <c r="GTG383" s="530"/>
      <c r="GTH383" s="530"/>
      <c r="GTI383" s="530"/>
      <c r="GTJ383" s="530"/>
      <c r="GTK383" s="530"/>
      <c r="GTL383" s="530"/>
      <c r="GTM383" s="530"/>
      <c r="GTN383" s="530"/>
      <c r="GTO383" s="530"/>
      <c r="GTP383" s="530"/>
      <c r="GTQ383" s="530"/>
      <c r="GTR383" s="530"/>
      <c r="GTS383" s="530"/>
      <c r="GTT383" s="530"/>
      <c r="GTU383" s="530"/>
      <c r="GTV383" s="530"/>
      <c r="GTW383" s="530"/>
      <c r="GTX383" s="530"/>
      <c r="GTY383" s="530"/>
      <c r="GTZ383" s="530"/>
      <c r="GUA383" s="530"/>
      <c r="GUB383" s="530"/>
      <c r="GUC383" s="530"/>
      <c r="GUD383" s="530"/>
      <c r="GUE383" s="530"/>
      <c r="GUF383" s="530"/>
      <c r="GUG383" s="530"/>
      <c r="GUH383" s="530"/>
      <c r="GUI383" s="530"/>
      <c r="GUJ383" s="530"/>
      <c r="GUK383" s="530"/>
      <c r="GUL383" s="530"/>
      <c r="GUM383" s="530"/>
      <c r="GUN383" s="530"/>
      <c r="GUO383" s="530"/>
      <c r="GUP383" s="530"/>
      <c r="GUQ383" s="530"/>
      <c r="GUR383" s="530"/>
      <c r="GUS383" s="530"/>
      <c r="GUT383" s="530"/>
      <c r="GUU383" s="530"/>
      <c r="GUV383" s="530"/>
      <c r="GUW383" s="530"/>
      <c r="GUX383" s="530"/>
      <c r="GUY383" s="530"/>
      <c r="GUZ383" s="530"/>
      <c r="GVA383" s="530"/>
      <c r="GVB383" s="530"/>
      <c r="GVC383" s="530"/>
      <c r="GVD383" s="530"/>
      <c r="GVE383" s="530"/>
      <c r="GVF383" s="530"/>
      <c r="GVG383" s="530"/>
      <c r="GVH383" s="530"/>
      <c r="GVI383" s="530"/>
      <c r="GVJ383" s="530"/>
      <c r="GVK383" s="530"/>
      <c r="GVL383" s="530"/>
      <c r="GVM383" s="530"/>
      <c r="GVN383" s="530"/>
      <c r="GVO383" s="530"/>
      <c r="GVP383" s="530"/>
      <c r="GVQ383" s="530"/>
      <c r="GVR383" s="530"/>
      <c r="GVS383" s="530"/>
      <c r="GVT383" s="530"/>
      <c r="GVU383" s="530"/>
      <c r="GVV383" s="530"/>
      <c r="GVW383" s="530"/>
      <c r="GVX383" s="530"/>
      <c r="GVY383" s="530"/>
      <c r="GVZ383" s="530"/>
      <c r="GWA383" s="530"/>
      <c r="GWB383" s="530"/>
      <c r="GWC383" s="530"/>
      <c r="GWD383" s="530"/>
      <c r="GWE383" s="530"/>
      <c r="GWF383" s="530"/>
      <c r="GWG383" s="530"/>
      <c r="GWH383" s="530"/>
      <c r="GWI383" s="530"/>
      <c r="GWJ383" s="530"/>
      <c r="GWK383" s="530"/>
      <c r="GWL383" s="530"/>
      <c r="GWM383" s="530"/>
      <c r="GWN383" s="530"/>
      <c r="GWO383" s="530"/>
      <c r="GWP383" s="530"/>
      <c r="GWQ383" s="530"/>
      <c r="GWR383" s="530"/>
      <c r="GWS383" s="530"/>
      <c r="GWT383" s="530"/>
      <c r="GWU383" s="530"/>
      <c r="GWV383" s="530"/>
      <c r="GWW383" s="530"/>
      <c r="GWX383" s="530"/>
      <c r="GWY383" s="530"/>
      <c r="GWZ383" s="530"/>
      <c r="GXA383" s="530"/>
      <c r="GXB383" s="530"/>
      <c r="GXC383" s="530"/>
      <c r="GXD383" s="530"/>
      <c r="GXE383" s="530"/>
      <c r="GXF383" s="530"/>
      <c r="GXG383" s="530"/>
      <c r="GXH383" s="530"/>
      <c r="GXI383" s="530"/>
      <c r="GXJ383" s="530"/>
      <c r="GXK383" s="530"/>
      <c r="GXL383" s="530"/>
      <c r="GXM383" s="530"/>
      <c r="GXN383" s="530"/>
      <c r="GXO383" s="530"/>
      <c r="GXP383" s="530"/>
      <c r="GXQ383" s="530"/>
      <c r="GXR383" s="530"/>
      <c r="GXS383" s="530"/>
      <c r="GXT383" s="530"/>
      <c r="GXU383" s="530"/>
      <c r="GXV383" s="530"/>
      <c r="GXW383" s="530"/>
      <c r="GXX383" s="530"/>
      <c r="GXY383" s="530"/>
      <c r="GXZ383" s="530"/>
      <c r="GYA383" s="530"/>
      <c r="GYB383" s="530"/>
      <c r="GYC383" s="530"/>
      <c r="GYD383" s="530"/>
      <c r="GYE383" s="530"/>
      <c r="GYF383" s="530"/>
      <c r="GYG383" s="530"/>
      <c r="GYH383" s="530"/>
      <c r="GYI383" s="530"/>
      <c r="GYJ383" s="530"/>
      <c r="GYK383" s="530"/>
      <c r="GYL383" s="530"/>
      <c r="GYM383" s="530"/>
      <c r="GYN383" s="530"/>
      <c r="GYO383" s="530"/>
      <c r="GYP383" s="530"/>
      <c r="GYQ383" s="530"/>
      <c r="GYR383" s="530"/>
      <c r="GYS383" s="530"/>
      <c r="GYT383" s="530"/>
      <c r="GYU383" s="530"/>
      <c r="GYV383" s="530"/>
      <c r="GYW383" s="530"/>
      <c r="GYX383" s="530"/>
      <c r="GYY383" s="530"/>
      <c r="GYZ383" s="530"/>
      <c r="GZA383" s="530"/>
      <c r="GZB383" s="530"/>
      <c r="GZC383" s="530"/>
      <c r="GZD383" s="530"/>
      <c r="GZE383" s="530"/>
      <c r="GZF383" s="530"/>
      <c r="GZG383" s="530"/>
      <c r="GZH383" s="530"/>
      <c r="GZI383" s="530"/>
      <c r="GZJ383" s="530"/>
      <c r="GZK383" s="530"/>
      <c r="GZL383" s="530"/>
      <c r="GZM383" s="530"/>
      <c r="GZN383" s="530"/>
      <c r="GZO383" s="530"/>
      <c r="GZP383" s="530"/>
      <c r="GZQ383" s="530"/>
      <c r="GZR383" s="530"/>
      <c r="GZS383" s="530"/>
      <c r="GZT383" s="530"/>
      <c r="GZU383" s="530"/>
      <c r="GZV383" s="530"/>
      <c r="GZW383" s="530"/>
      <c r="GZX383" s="530"/>
      <c r="GZY383" s="530"/>
      <c r="GZZ383" s="530"/>
      <c r="HAA383" s="530"/>
      <c r="HAB383" s="530"/>
      <c r="HAC383" s="530"/>
      <c r="HAD383" s="530"/>
      <c r="HAE383" s="530"/>
      <c r="HAF383" s="530"/>
      <c r="HAG383" s="530"/>
      <c r="HAH383" s="530"/>
      <c r="HAI383" s="530"/>
      <c r="HAJ383" s="530"/>
      <c r="HAK383" s="530"/>
      <c r="HAL383" s="530"/>
      <c r="HAM383" s="530"/>
      <c r="HAN383" s="530"/>
      <c r="HAO383" s="530"/>
      <c r="HAP383" s="530"/>
      <c r="HAQ383" s="530"/>
      <c r="HAR383" s="530"/>
      <c r="HAS383" s="530"/>
      <c r="HAT383" s="530"/>
      <c r="HAU383" s="530"/>
      <c r="HAV383" s="530"/>
      <c r="HAW383" s="530"/>
      <c r="HAX383" s="530"/>
      <c r="HAY383" s="530"/>
      <c r="HAZ383" s="530"/>
      <c r="HBA383" s="530"/>
      <c r="HBB383" s="530"/>
      <c r="HBC383" s="530"/>
      <c r="HBD383" s="530"/>
      <c r="HBE383" s="530"/>
      <c r="HBF383" s="530"/>
      <c r="HBG383" s="530"/>
      <c r="HBH383" s="530"/>
      <c r="HBI383" s="530"/>
      <c r="HBJ383" s="530"/>
      <c r="HBK383" s="530"/>
      <c r="HBL383" s="530"/>
      <c r="HBM383" s="530"/>
      <c r="HBN383" s="530"/>
      <c r="HBO383" s="530"/>
      <c r="HBP383" s="530"/>
      <c r="HBQ383" s="530"/>
      <c r="HBR383" s="530"/>
      <c r="HBS383" s="530"/>
      <c r="HBT383" s="530"/>
      <c r="HBU383" s="530"/>
      <c r="HBV383" s="530"/>
      <c r="HBW383" s="530"/>
      <c r="HBX383" s="530"/>
      <c r="HBY383" s="530"/>
      <c r="HBZ383" s="530"/>
      <c r="HCA383" s="530"/>
      <c r="HCB383" s="530"/>
      <c r="HCC383" s="530"/>
      <c r="HCD383" s="530"/>
      <c r="HCE383" s="530"/>
      <c r="HCF383" s="530"/>
      <c r="HCG383" s="530"/>
      <c r="HCH383" s="530"/>
      <c r="HCI383" s="530"/>
      <c r="HCJ383" s="530"/>
      <c r="HCK383" s="530"/>
      <c r="HCL383" s="530"/>
      <c r="HCM383" s="530"/>
      <c r="HCN383" s="530"/>
      <c r="HCO383" s="530"/>
      <c r="HCP383" s="530"/>
      <c r="HCQ383" s="530"/>
      <c r="HCR383" s="530"/>
      <c r="HCS383" s="530"/>
      <c r="HCT383" s="530"/>
      <c r="HCU383" s="530"/>
      <c r="HCV383" s="530"/>
      <c r="HCW383" s="530"/>
      <c r="HCX383" s="530"/>
      <c r="HCY383" s="530"/>
      <c r="HCZ383" s="530"/>
      <c r="HDA383" s="530"/>
      <c r="HDB383" s="530"/>
      <c r="HDC383" s="530"/>
      <c r="HDD383" s="530"/>
      <c r="HDE383" s="530"/>
      <c r="HDF383" s="530"/>
      <c r="HDG383" s="530"/>
      <c r="HDH383" s="530"/>
      <c r="HDI383" s="530"/>
      <c r="HDJ383" s="530"/>
      <c r="HDK383" s="530"/>
      <c r="HDL383" s="530"/>
      <c r="HDM383" s="530"/>
      <c r="HDN383" s="530"/>
      <c r="HDO383" s="530"/>
      <c r="HDP383" s="530"/>
      <c r="HDQ383" s="530"/>
      <c r="HDR383" s="530"/>
      <c r="HDS383" s="530"/>
      <c r="HDT383" s="530"/>
      <c r="HDU383" s="530"/>
      <c r="HDV383" s="530"/>
      <c r="HDW383" s="530"/>
      <c r="HDX383" s="530"/>
      <c r="HDY383" s="530"/>
      <c r="HDZ383" s="530"/>
      <c r="HEA383" s="530"/>
      <c r="HEB383" s="530"/>
      <c r="HEC383" s="530"/>
      <c r="HED383" s="530"/>
      <c r="HEE383" s="530"/>
      <c r="HEF383" s="530"/>
      <c r="HEG383" s="530"/>
      <c r="HEH383" s="530"/>
      <c r="HEI383" s="530"/>
      <c r="HEJ383" s="530"/>
      <c r="HEK383" s="530"/>
      <c r="HEL383" s="530"/>
      <c r="HEM383" s="530"/>
      <c r="HEN383" s="530"/>
      <c r="HEO383" s="530"/>
      <c r="HEP383" s="530"/>
      <c r="HEQ383" s="530"/>
      <c r="HER383" s="530"/>
      <c r="HES383" s="530"/>
      <c r="HET383" s="530"/>
      <c r="HEU383" s="530"/>
      <c r="HEV383" s="530"/>
      <c r="HEW383" s="530"/>
      <c r="HEX383" s="530"/>
      <c r="HEY383" s="530"/>
      <c r="HEZ383" s="530"/>
      <c r="HFA383" s="530"/>
      <c r="HFB383" s="530"/>
      <c r="HFC383" s="530"/>
      <c r="HFD383" s="530"/>
      <c r="HFE383" s="530"/>
      <c r="HFF383" s="530"/>
      <c r="HFG383" s="530"/>
      <c r="HFH383" s="530"/>
      <c r="HFI383" s="530"/>
      <c r="HFJ383" s="530"/>
      <c r="HFK383" s="530"/>
      <c r="HFL383" s="530"/>
      <c r="HFM383" s="530"/>
      <c r="HFN383" s="530"/>
      <c r="HFO383" s="530"/>
      <c r="HFP383" s="530"/>
      <c r="HFQ383" s="530"/>
      <c r="HFR383" s="530"/>
      <c r="HFS383" s="530"/>
      <c r="HFT383" s="530"/>
      <c r="HFU383" s="530"/>
      <c r="HFV383" s="530"/>
      <c r="HFW383" s="530"/>
      <c r="HFX383" s="530"/>
      <c r="HFY383" s="530"/>
      <c r="HFZ383" s="530"/>
      <c r="HGA383" s="530"/>
      <c r="HGB383" s="530"/>
      <c r="HGC383" s="530"/>
      <c r="HGD383" s="530"/>
      <c r="HGE383" s="530"/>
      <c r="HGF383" s="530"/>
      <c r="HGG383" s="530"/>
      <c r="HGH383" s="530"/>
      <c r="HGI383" s="530"/>
      <c r="HGJ383" s="530"/>
      <c r="HGK383" s="530"/>
      <c r="HGL383" s="530"/>
      <c r="HGM383" s="530"/>
      <c r="HGN383" s="530"/>
      <c r="HGO383" s="530"/>
      <c r="HGP383" s="530"/>
      <c r="HGQ383" s="530"/>
      <c r="HGR383" s="530"/>
      <c r="HGS383" s="530"/>
      <c r="HGT383" s="530"/>
      <c r="HGU383" s="530"/>
      <c r="HGV383" s="530"/>
      <c r="HGW383" s="530"/>
      <c r="HGX383" s="530"/>
      <c r="HGY383" s="530"/>
      <c r="HGZ383" s="530"/>
      <c r="HHA383" s="530"/>
      <c r="HHB383" s="530"/>
      <c r="HHC383" s="530"/>
      <c r="HHD383" s="530"/>
      <c r="HHE383" s="530"/>
      <c r="HHF383" s="530"/>
      <c r="HHG383" s="530"/>
      <c r="HHH383" s="530"/>
      <c r="HHI383" s="530"/>
      <c r="HHJ383" s="530"/>
      <c r="HHK383" s="530"/>
      <c r="HHL383" s="530"/>
      <c r="HHM383" s="530"/>
      <c r="HHN383" s="530"/>
      <c r="HHO383" s="530"/>
      <c r="HHP383" s="530"/>
      <c r="HHQ383" s="530"/>
      <c r="HHR383" s="530"/>
      <c r="HHS383" s="530"/>
      <c r="HHT383" s="530"/>
      <c r="HHU383" s="530"/>
      <c r="HHV383" s="530"/>
      <c r="HHW383" s="530"/>
      <c r="HHX383" s="530"/>
      <c r="HHY383" s="530"/>
      <c r="HHZ383" s="530"/>
      <c r="HIA383" s="530"/>
      <c r="HIB383" s="530"/>
      <c r="HIC383" s="530"/>
      <c r="HID383" s="530"/>
      <c r="HIE383" s="530"/>
      <c r="HIF383" s="530"/>
      <c r="HIG383" s="530"/>
      <c r="HIH383" s="530"/>
      <c r="HII383" s="530"/>
      <c r="HIJ383" s="530"/>
      <c r="HIK383" s="530"/>
      <c r="HIL383" s="530"/>
      <c r="HIM383" s="530"/>
      <c r="HIN383" s="530"/>
      <c r="HIO383" s="530"/>
      <c r="HIP383" s="530"/>
      <c r="HIQ383" s="530"/>
      <c r="HIR383" s="530"/>
      <c r="HIS383" s="530"/>
      <c r="HIT383" s="530"/>
      <c r="HIU383" s="530"/>
      <c r="HIV383" s="530"/>
      <c r="HIW383" s="530"/>
      <c r="HIX383" s="530"/>
      <c r="HIY383" s="530"/>
      <c r="HIZ383" s="530"/>
      <c r="HJA383" s="530"/>
      <c r="HJB383" s="530"/>
      <c r="HJC383" s="530"/>
      <c r="HJD383" s="530"/>
      <c r="HJE383" s="530"/>
      <c r="HJF383" s="530"/>
      <c r="HJG383" s="530"/>
      <c r="HJH383" s="530"/>
      <c r="HJI383" s="530"/>
      <c r="HJJ383" s="530"/>
      <c r="HJK383" s="530"/>
      <c r="HJL383" s="530"/>
      <c r="HJM383" s="530"/>
      <c r="HJN383" s="530"/>
      <c r="HJO383" s="530"/>
      <c r="HJP383" s="530"/>
      <c r="HJQ383" s="530"/>
      <c r="HJR383" s="530"/>
      <c r="HJS383" s="530"/>
      <c r="HJT383" s="530"/>
      <c r="HJU383" s="530"/>
      <c r="HJV383" s="530"/>
      <c r="HJW383" s="530"/>
      <c r="HJX383" s="530"/>
      <c r="HJY383" s="530"/>
      <c r="HJZ383" s="530"/>
      <c r="HKA383" s="530"/>
      <c r="HKB383" s="530"/>
      <c r="HKC383" s="530"/>
      <c r="HKD383" s="530"/>
      <c r="HKE383" s="530"/>
      <c r="HKF383" s="530"/>
      <c r="HKG383" s="530"/>
      <c r="HKH383" s="530"/>
      <c r="HKI383" s="530"/>
      <c r="HKJ383" s="530"/>
      <c r="HKK383" s="530"/>
      <c r="HKL383" s="530"/>
      <c r="HKM383" s="530"/>
      <c r="HKN383" s="530"/>
      <c r="HKO383" s="530"/>
      <c r="HKP383" s="530"/>
      <c r="HKQ383" s="530"/>
      <c r="HKR383" s="530"/>
      <c r="HKS383" s="530"/>
      <c r="HKT383" s="530"/>
      <c r="HKU383" s="530"/>
      <c r="HKV383" s="530"/>
      <c r="HKW383" s="530"/>
      <c r="HKX383" s="530"/>
      <c r="HKY383" s="530"/>
      <c r="HKZ383" s="530"/>
      <c r="HLA383" s="530"/>
      <c r="HLB383" s="530"/>
      <c r="HLC383" s="530"/>
      <c r="HLD383" s="530"/>
      <c r="HLE383" s="530"/>
      <c r="HLF383" s="530"/>
      <c r="HLG383" s="530"/>
      <c r="HLH383" s="530"/>
      <c r="HLI383" s="530"/>
      <c r="HLJ383" s="530"/>
      <c r="HLK383" s="530"/>
      <c r="HLL383" s="530"/>
      <c r="HLM383" s="530"/>
      <c r="HLN383" s="530"/>
      <c r="HLO383" s="530"/>
      <c r="HLP383" s="530"/>
      <c r="HLQ383" s="530"/>
      <c r="HLR383" s="530"/>
      <c r="HLS383" s="530"/>
      <c r="HLT383" s="530"/>
      <c r="HLU383" s="530"/>
      <c r="HLV383" s="530"/>
      <c r="HLW383" s="530"/>
      <c r="HLX383" s="530"/>
      <c r="HLY383" s="530"/>
      <c r="HLZ383" s="530"/>
      <c r="HMA383" s="530"/>
      <c r="HMB383" s="530"/>
      <c r="HMC383" s="530"/>
      <c r="HMD383" s="530"/>
      <c r="HME383" s="530"/>
      <c r="HMF383" s="530"/>
      <c r="HMG383" s="530"/>
      <c r="HMH383" s="530"/>
      <c r="HMI383" s="530"/>
      <c r="HMJ383" s="530"/>
      <c r="HMK383" s="530"/>
      <c r="HML383" s="530"/>
      <c r="HMM383" s="530"/>
      <c r="HMN383" s="530"/>
      <c r="HMO383" s="530"/>
      <c r="HMP383" s="530"/>
      <c r="HMQ383" s="530"/>
      <c r="HMR383" s="530"/>
      <c r="HMS383" s="530"/>
      <c r="HMT383" s="530"/>
      <c r="HMU383" s="530"/>
      <c r="HMV383" s="530"/>
      <c r="HMW383" s="530"/>
      <c r="HMX383" s="530"/>
      <c r="HMY383" s="530"/>
      <c r="HMZ383" s="530"/>
      <c r="HNA383" s="530"/>
      <c r="HNB383" s="530"/>
      <c r="HNC383" s="530"/>
      <c r="HND383" s="530"/>
      <c r="HNE383" s="530"/>
      <c r="HNF383" s="530"/>
      <c r="HNG383" s="530"/>
      <c r="HNH383" s="530"/>
      <c r="HNI383" s="530"/>
      <c r="HNJ383" s="530"/>
      <c r="HNK383" s="530"/>
      <c r="HNL383" s="530"/>
      <c r="HNM383" s="530"/>
      <c r="HNN383" s="530"/>
      <c r="HNO383" s="530"/>
      <c r="HNP383" s="530"/>
      <c r="HNQ383" s="530"/>
      <c r="HNR383" s="530"/>
      <c r="HNS383" s="530"/>
      <c r="HNT383" s="530"/>
      <c r="HNU383" s="530"/>
      <c r="HNV383" s="530"/>
      <c r="HNW383" s="530"/>
      <c r="HNX383" s="530"/>
      <c r="HNY383" s="530"/>
      <c r="HNZ383" s="530"/>
      <c r="HOA383" s="530"/>
      <c r="HOB383" s="530"/>
      <c r="HOC383" s="530"/>
      <c r="HOD383" s="530"/>
      <c r="HOE383" s="530"/>
      <c r="HOF383" s="530"/>
      <c r="HOG383" s="530"/>
      <c r="HOH383" s="530"/>
      <c r="HOI383" s="530"/>
      <c r="HOJ383" s="530"/>
      <c r="HOK383" s="530"/>
      <c r="HOL383" s="530"/>
      <c r="HOM383" s="530"/>
      <c r="HON383" s="530"/>
      <c r="HOO383" s="530"/>
      <c r="HOP383" s="530"/>
      <c r="HOQ383" s="530"/>
      <c r="HOR383" s="530"/>
      <c r="HOS383" s="530"/>
      <c r="HOT383" s="530"/>
      <c r="HOU383" s="530"/>
      <c r="HOV383" s="530"/>
      <c r="HOW383" s="530"/>
      <c r="HOX383" s="530"/>
      <c r="HOY383" s="530"/>
      <c r="HOZ383" s="530"/>
      <c r="HPA383" s="530"/>
      <c r="HPB383" s="530"/>
      <c r="HPC383" s="530"/>
      <c r="HPD383" s="530"/>
      <c r="HPE383" s="530"/>
      <c r="HPF383" s="530"/>
      <c r="HPG383" s="530"/>
      <c r="HPH383" s="530"/>
      <c r="HPI383" s="530"/>
      <c r="HPJ383" s="530"/>
      <c r="HPK383" s="530"/>
      <c r="HPL383" s="530"/>
      <c r="HPM383" s="530"/>
      <c r="HPN383" s="530"/>
      <c r="HPO383" s="530"/>
      <c r="HPP383" s="530"/>
      <c r="HPQ383" s="530"/>
      <c r="HPR383" s="530"/>
      <c r="HPS383" s="530"/>
      <c r="HPT383" s="530"/>
      <c r="HPU383" s="530"/>
      <c r="HPV383" s="530"/>
      <c r="HPW383" s="530"/>
      <c r="HPX383" s="530"/>
      <c r="HPY383" s="530"/>
      <c r="HPZ383" s="530"/>
      <c r="HQA383" s="530"/>
      <c r="HQB383" s="530"/>
      <c r="HQC383" s="530"/>
      <c r="HQD383" s="530"/>
      <c r="HQE383" s="530"/>
      <c r="HQF383" s="530"/>
      <c r="HQG383" s="530"/>
      <c r="HQH383" s="530"/>
      <c r="HQI383" s="530"/>
      <c r="HQJ383" s="530"/>
      <c r="HQK383" s="530"/>
      <c r="HQL383" s="530"/>
      <c r="HQM383" s="530"/>
      <c r="HQN383" s="530"/>
      <c r="HQO383" s="530"/>
      <c r="HQP383" s="530"/>
      <c r="HQQ383" s="530"/>
      <c r="HQR383" s="530"/>
      <c r="HQS383" s="530"/>
      <c r="HQT383" s="530"/>
      <c r="HQU383" s="530"/>
      <c r="HQV383" s="530"/>
      <c r="HQW383" s="530"/>
      <c r="HQX383" s="530"/>
      <c r="HQY383" s="530"/>
      <c r="HQZ383" s="530"/>
      <c r="HRA383" s="530"/>
      <c r="HRB383" s="530"/>
      <c r="HRC383" s="530"/>
      <c r="HRD383" s="530"/>
      <c r="HRE383" s="530"/>
      <c r="HRF383" s="530"/>
      <c r="HRG383" s="530"/>
      <c r="HRH383" s="530"/>
      <c r="HRI383" s="530"/>
      <c r="HRJ383" s="530"/>
      <c r="HRK383" s="530"/>
      <c r="HRL383" s="530"/>
      <c r="HRM383" s="530"/>
      <c r="HRN383" s="530"/>
      <c r="HRO383" s="530"/>
      <c r="HRP383" s="530"/>
      <c r="HRQ383" s="530"/>
      <c r="HRR383" s="530"/>
      <c r="HRS383" s="530"/>
      <c r="HRT383" s="530"/>
      <c r="HRU383" s="530"/>
      <c r="HRV383" s="530"/>
      <c r="HRW383" s="530"/>
      <c r="HRX383" s="530"/>
      <c r="HRY383" s="530"/>
      <c r="HRZ383" s="530"/>
      <c r="HSA383" s="530"/>
      <c r="HSB383" s="530"/>
      <c r="HSC383" s="530"/>
      <c r="HSD383" s="530"/>
      <c r="HSE383" s="530"/>
      <c r="HSF383" s="530"/>
      <c r="HSG383" s="530"/>
      <c r="HSH383" s="530"/>
      <c r="HSI383" s="530"/>
      <c r="HSJ383" s="530"/>
      <c r="HSK383" s="530"/>
      <c r="HSL383" s="530"/>
      <c r="HSM383" s="530"/>
      <c r="HSN383" s="530"/>
      <c r="HSO383" s="530"/>
      <c r="HSP383" s="530"/>
      <c r="HSQ383" s="530"/>
      <c r="HSR383" s="530"/>
      <c r="HSS383" s="530"/>
      <c r="HST383" s="530"/>
      <c r="HSU383" s="530"/>
      <c r="HSV383" s="530"/>
      <c r="HSW383" s="530"/>
      <c r="HSX383" s="530"/>
      <c r="HSY383" s="530"/>
      <c r="HSZ383" s="530"/>
      <c r="HTA383" s="530"/>
      <c r="HTB383" s="530"/>
      <c r="HTC383" s="530"/>
      <c r="HTD383" s="530"/>
      <c r="HTE383" s="530"/>
      <c r="HTF383" s="530"/>
      <c r="HTG383" s="530"/>
      <c r="HTH383" s="530"/>
      <c r="HTI383" s="530"/>
      <c r="HTJ383" s="530"/>
      <c r="HTK383" s="530"/>
      <c r="HTL383" s="530"/>
      <c r="HTM383" s="530"/>
      <c r="HTN383" s="530"/>
      <c r="HTO383" s="530"/>
      <c r="HTP383" s="530"/>
      <c r="HTQ383" s="530"/>
      <c r="HTR383" s="530"/>
      <c r="HTS383" s="530"/>
      <c r="HTT383" s="530"/>
      <c r="HTU383" s="530"/>
      <c r="HTV383" s="530"/>
      <c r="HTW383" s="530"/>
      <c r="HTX383" s="530"/>
      <c r="HTY383" s="530"/>
      <c r="HTZ383" s="530"/>
      <c r="HUA383" s="530"/>
      <c r="HUB383" s="530"/>
      <c r="HUC383" s="530"/>
      <c r="HUD383" s="530"/>
      <c r="HUE383" s="530"/>
      <c r="HUF383" s="530"/>
      <c r="HUG383" s="530"/>
      <c r="HUH383" s="530"/>
      <c r="HUI383" s="530"/>
      <c r="HUJ383" s="530"/>
      <c r="HUK383" s="530"/>
      <c r="HUL383" s="530"/>
      <c r="HUM383" s="530"/>
      <c r="HUN383" s="530"/>
      <c r="HUO383" s="530"/>
      <c r="HUP383" s="530"/>
      <c r="HUQ383" s="530"/>
      <c r="HUR383" s="530"/>
      <c r="HUS383" s="530"/>
      <c r="HUT383" s="530"/>
      <c r="HUU383" s="530"/>
      <c r="HUV383" s="530"/>
      <c r="HUW383" s="530"/>
      <c r="HUX383" s="530"/>
      <c r="HUY383" s="530"/>
      <c r="HUZ383" s="530"/>
      <c r="HVA383" s="530"/>
      <c r="HVB383" s="530"/>
      <c r="HVC383" s="530"/>
      <c r="HVD383" s="530"/>
      <c r="HVE383" s="530"/>
      <c r="HVF383" s="530"/>
      <c r="HVG383" s="530"/>
      <c r="HVH383" s="530"/>
      <c r="HVI383" s="530"/>
      <c r="HVJ383" s="530"/>
      <c r="HVK383" s="530"/>
      <c r="HVL383" s="530"/>
      <c r="HVM383" s="530"/>
      <c r="HVN383" s="530"/>
      <c r="HVO383" s="530"/>
      <c r="HVP383" s="530"/>
      <c r="HVQ383" s="530"/>
      <c r="HVR383" s="530"/>
      <c r="HVS383" s="530"/>
      <c r="HVT383" s="530"/>
      <c r="HVU383" s="530"/>
      <c r="HVV383" s="530"/>
      <c r="HVW383" s="530"/>
      <c r="HVX383" s="530"/>
      <c r="HVY383" s="530"/>
      <c r="HVZ383" s="530"/>
      <c r="HWA383" s="530"/>
      <c r="HWB383" s="530"/>
      <c r="HWC383" s="530"/>
      <c r="HWD383" s="530"/>
      <c r="HWE383" s="530"/>
      <c r="HWF383" s="530"/>
      <c r="HWG383" s="530"/>
      <c r="HWH383" s="530"/>
      <c r="HWI383" s="530"/>
      <c r="HWJ383" s="530"/>
      <c r="HWK383" s="530"/>
      <c r="HWL383" s="530"/>
      <c r="HWM383" s="530"/>
      <c r="HWN383" s="530"/>
      <c r="HWO383" s="530"/>
      <c r="HWP383" s="530"/>
      <c r="HWQ383" s="530"/>
      <c r="HWR383" s="530"/>
      <c r="HWS383" s="530"/>
      <c r="HWT383" s="530"/>
      <c r="HWU383" s="530"/>
      <c r="HWV383" s="530"/>
      <c r="HWW383" s="530"/>
      <c r="HWX383" s="530"/>
      <c r="HWY383" s="530"/>
      <c r="HWZ383" s="530"/>
      <c r="HXA383" s="530"/>
      <c r="HXB383" s="530"/>
      <c r="HXC383" s="530"/>
      <c r="HXD383" s="530"/>
      <c r="HXE383" s="530"/>
      <c r="HXF383" s="530"/>
      <c r="HXG383" s="530"/>
      <c r="HXH383" s="530"/>
      <c r="HXI383" s="530"/>
      <c r="HXJ383" s="530"/>
      <c r="HXK383" s="530"/>
      <c r="HXL383" s="530"/>
      <c r="HXM383" s="530"/>
      <c r="HXN383" s="530"/>
      <c r="HXO383" s="530"/>
      <c r="HXP383" s="530"/>
      <c r="HXQ383" s="530"/>
      <c r="HXR383" s="530"/>
      <c r="HXS383" s="530"/>
      <c r="HXT383" s="530"/>
      <c r="HXU383" s="530"/>
      <c r="HXV383" s="530"/>
      <c r="HXW383" s="530"/>
      <c r="HXX383" s="530"/>
      <c r="HXY383" s="530"/>
      <c r="HXZ383" s="530"/>
      <c r="HYA383" s="530"/>
      <c r="HYB383" s="530"/>
      <c r="HYC383" s="530"/>
      <c r="HYD383" s="530"/>
      <c r="HYE383" s="530"/>
      <c r="HYF383" s="530"/>
      <c r="HYG383" s="530"/>
      <c r="HYH383" s="530"/>
      <c r="HYI383" s="530"/>
      <c r="HYJ383" s="530"/>
      <c r="HYK383" s="530"/>
      <c r="HYL383" s="530"/>
      <c r="HYM383" s="530"/>
      <c r="HYN383" s="530"/>
      <c r="HYO383" s="530"/>
      <c r="HYP383" s="530"/>
      <c r="HYQ383" s="530"/>
      <c r="HYR383" s="530"/>
      <c r="HYS383" s="530"/>
      <c r="HYT383" s="530"/>
      <c r="HYU383" s="530"/>
      <c r="HYV383" s="530"/>
      <c r="HYW383" s="530"/>
      <c r="HYX383" s="530"/>
      <c r="HYY383" s="530"/>
      <c r="HYZ383" s="530"/>
      <c r="HZA383" s="530"/>
      <c r="HZB383" s="530"/>
      <c r="HZC383" s="530"/>
      <c r="HZD383" s="530"/>
      <c r="HZE383" s="530"/>
      <c r="HZF383" s="530"/>
      <c r="HZG383" s="530"/>
      <c r="HZH383" s="530"/>
      <c r="HZI383" s="530"/>
      <c r="HZJ383" s="530"/>
      <c r="HZK383" s="530"/>
      <c r="HZL383" s="530"/>
      <c r="HZM383" s="530"/>
      <c r="HZN383" s="530"/>
      <c r="HZO383" s="530"/>
      <c r="HZP383" s="530"/>
      <c r="HZQ383" s="530"/>
      <c r="HZR383" s="530"/>
      <c r="HZS383" s="530"/>
      <c r="HZT383" s="530"/>
      <c r="HZU383" s="530"/>
      <c r="HZV383" s="530"/>
      <c r="HZW383" s="530"/>
      <c r="HZX383" s="530"/>
      <c r="HZY383" s="530"/>
      <c r="HZZ383" s="530"/>
      <c r="IAA383" s="530"/>
      <c r="IAB383" s="530"/>
      <c r="IAC383" s="530"/>
      <c r="IAD383" s="530"/>
      <c r="IAE383" s="530"/>
      <c r="IAF383" s="530"/>
      <c r="IAG383" s="530"/>
      <c r="IAH383" s="530"/>
      <c r="IAI383" s="530"/>
      <c r="IAJ383" s="530"/>
      <c r="IAK383" s="530"/>
      <c r="IAL383" s="530"/>
      <c r="IAM383" s="530"/>
      <c r="IAN383" s="530"/>
      <c r="IAO383" s="530"/>
      <c r="IAP383" s="530"/>
      <c r="IAQ383" s="530"/>
      <c r="IAR383" s="530"/>
      <c r="IAS383" s="530"/>
      <c r="IAT383" s="530"/>
      <c r="IAU383" s="530"/>
      <c r="IAV383" s="530"/>
      <c r="IAW383" s="530"/>
      <c r="IAX383" s="530"/>
      <c r="IAY383" s="530"/>
      <c r="IAZ383" s="530"/>
      <c r="IBA383" s="530"/>
      <c r="IBB383" s="530"/>
      <c r="IBC383" s="530"/>
      <c r="IBD383" s="530"/>
      <c r="IBE383" s="530"/>
      <c r="IBF383" s="530"/>
      <c r="IBG383" s="530"/>
      <c r="IBH383" s="530"/>
      <c r="IBI383" s="530"/>
      <c r="IBJ383" s="530"/>
      <c r="IBK383" s="530"/>
      <c r="IBL383" s="530"/>
      <c r="IBM383" s="530"/>
      <c r="IBN383" s="530"/>
      <c r="IBO383" s="530"/>
      <c r="IBP383" s="530"/>
      <c r="IBQ383" s="530"/>
      <c r="IBR383" s="530"/>
      <c r="IBS383" s="530"/>
      <c r="IBT383" s="530"/>
      <c r="IBU383" s="530"/>
      <c r="IBV383" s="530"/>
      <c r="IBW383" s="530"/>
      <c r="IBX383" s="530"/>
      <c r="IBY383" s="530"/>
      <c r="IBZ383" s="530"/>
      <c r="ICA383" s="530"/>
      <c r="ICB383" s="530"/>
      <c r="ICC383" s="530"/>
      <c r="ICD383" s="530"/>
      <c r="ICE383" s="530"/>
      <c r="ICF383" s="530"/>
      <c r="ICG383" s="530"/>
      <c r="ICH383" s="530"/>
      <c r="ICI383" s="530"/>
      <c r="ICJ383" s="530"/>
      <c r="ICK383" s="530"/>
      <c r="ICL383" s="530"/>
      <c r="ICM383" s="530"/>
      <c r="ICN383" s="530"/>
      <c r="ICO383" s="530"/>
      <c r="ICP383" s="530"/>
      <c r="ICQ383" s="530"/>
      <c r="ICR383" s="530"/>
      <c r="ICS383" s="530"/>
      <c r="ICT383" s="530"/>
      <c r="ICU383" s="530"/>
      <c r="ICV383" s="530"/>
      <c r="ICW383" s="530"/>
      <c r="ICX383" s="530"/>
      <c r="ICY383" s="530"/>
      <c r="ICZ383" s="530"/>
      <c r="IDA383" s="530"/>
      <c r="IDB383" s="530"/>
      <c r="IDC383" s="530"/>
      <c r="IDD383" s="530"/>
      <c r="IDE383" s="530"/>
      <c r="IDF383" s="530"/>
      <c r="IDG383" s="530"/>
      <c r="IDH383" s="530"/>
      <c r="IDI383" s="530"/>
      <c r="IDJ383" s="530"/>
      <c r="IDK383" s="530"/>
      <c r="IDL383" s="530"/>
      <c r="IDM383" s="530"/>
      <c r="IDN383" s="530"/>
      <c r="IDO383" s="530"/>
      <c r="IDP383" s="530"/>
      <c r="IDQ383" s="530"/>
      <c r="IDR383" s="530"/>
      <c r="IDS383" s="530"/>
      <c r="IDT383" s="530"/>
      <c r="IDU383" s="530"/>
      <c r="IDV383" s="530"/>
      <c r="IDW383" s="530"/>
      <c r="IDX383" s="530"/>
      <c r="IDY383" s="530"/>
      <c r="IDZ383" s="530"/>
      <c r="IEA383" s="530"/>
      <c r="IEB383" s="530"/>
      <c r="IEC383" s="530"/>
      <c r="IED383" s="530"/>
      <c r="IEE383" s="530"/>
      <c r="IEF383" s="530"/>
      <c r="IEG383" s="530"/>
      <c r="IEH383" s="530"/>
      <c r="IEI383" s="530"/>
      <c r="IEJ383" s="530"/>
      <c r="IEK383" s="530"/>
      <c r="IEL383" s="530"/>
      <c r="IEM383" s="530"/>
      <c r="IEN383" s="530"/>
      <c r="IEO383" s="530"/>
      <c r="IEP383" s="530"/>
      <c r="IEQ383" s="530"/>
      <c r="IER383" s="530"/>
      <c r="IES383" s="530"/>
      <c r="IET383" s="530"/>
      <c r="IEU383" s="530"/>
      <c r="IEV383" s="530"/>
      <c r="IEW383" s="530"/>
      <c r="IEX383" s="530"/>
      <c r="IEY383" s="530"/>
      <c r="IEZ383" s="530"/>
      <c r="IFA383" s="530"/>
      <c r="IFB383" s="530"/>
      <c r="IFC383" s="530"/>
      <c r="IFD383" s="530"/>
      <c r="IFE383" s="530"/>
      <c r="IFF383" s="530"/>
      <c r="IFG383" s="530"/>
      <c r="IFH383" s="530"/>
      <c r="IFI383" s="530"/>
      <c r="IFJ383" s="530"/>
      <c r="IFK383" s="530"/>
      <c r="IFL383" s="530"/>
      <c r="IFM383" s="530"/>
      <c r="IFN383" s="530"/>
      <c r="IFO383" s="530"/>
      <c r="IFP383" s="530"/>
      <c r="IFQ383" s="530"/>
      <c r="IFR383" s="530"/>
      <c r="IFS383" s="530"/>
      <c r="IFT383" s="530"/>
      <c r="IFU383" s="530"/>
      <c r="IFV383" s="530"/>
      <c r="IFW383" s="530"/>
      <c r="IFX383" s="530"/>
      <c r="IFY383" s="530"/>
      <c r="IFZ383" s="530"/>
      <c r="IGA383" s="530"/>
      <c r="IGB383" s="530"/>
      <c r="IGC383" s="530"/>
      <c r="IGD383" s="530"/>
      <c r="IGE383" s="530"/>
      <c r="IGF383" s="530"/>
      <c r="IGG383" s="530"/>
      <c r="IGH383" s="530"/>
      <c r="IGI383" s="530"/>
      <c r="IGJ383" s="530"/>
      <c r="IGK383" s="530"/>
      <c r="IGL383" s="530"/>
      <c r="IGM383" s="530"/>
      <c r="IGN383" s="530"/>
      <c r="IGO383" s="530"/>
      <c r="IGP383" s="530"/>
      <c r="IGQ383" s="530"/>
      <c r="IGR383" s="530"/>
      <c r="IGS383" s="530"/>
      <c r="IGT383" s="530"/>
      <c r="IGU383" s="530"/>
      <c r="IGV383" s="530"/>
      <c r="IGW383" s="530"/>
      <c r="IGX383" s="530"/>
      <c r="IGY383" s="530"/>
      <c r="IGZ383" s="530"/>
      <c r="IHA383" s="530"/>
      <c r="IHB383" s="530"/>
      <c r="IHC383" s="530"/>
      <c r="IHD383" s="530"/>
      <c r="IHE383" s="530"/>
      <c r="IHF383" s="530"/>
      <c r="IHG383" s="530"/>
      <c r="IHH383" s="530"/>
      <c r="IHI383" s="530"/>
      <c r="IHJ383" s="530"/>
      <c r="IHK383" s="530"/>
      <c r="IHL383" s="530"/>
      <c r="IHM383" s="530"/>
      <c r="IHN383" s="530"/>
      <c r="IHO383" s="530"/>
      <c r="IHP383" s="530"/>
      <c r="IHQ383" s="530"/>
      <c r="IHR383" s="530"/>
      <c r="IHS383" s="530"/>
      <c r="IHT383" s="530"/>
      <c r="IHU383" s="530"/>
      <c r="IHV383" s="530"/>
      <c r="IHW383" s="530"/>
      <c r="IHX383" s="530"/>
      <c r="IHY383" s="530"/>
      <c r="IHZ383" s="530"/>
      <c r="IIA383" s="530"/>
      <c r="IIB383" s="530"/>
      <c r="IIC383" s="530"/>
      <c r="IID383" s="530"/>
      <c r="IIE383" s="530"/>
      <c r="IIF383" s="530"/>
      <c r="IIG383" s="530"/>
      <c r="IIH383" s="530"/>
      <c r="III383" s="530"/>
      <c r="IIJ383" s="530"/>
      <c r="IIK383" s="530"/>
      <c r="IIL383" s="530"/>
      <c r="IIM383" s="530"/>
      <c r="IIN383" s="530"/>
      <c r="IIO383" s="530"/>
      <c r="IIP383" s="530"/>
      <c r="IIQ383" s="530"/>
      <c r="IIR383" s="530"/>
      <c r="IIS383" s="530"/>
      <c r="IIT383" s="530"/>
      <c r="IIU383" s="530"/>
      <c r="IIV383" s="530"/>
      <c r="IIW383" s="530"/>
      <c r="IIX383" s="530"/>
      <c r="IIY383" s="530"/>
      <c r="IIZ383" s="530"/>
      <c r="IJA383" s="530"/>
      <c r="IJB383" s="530"/>
      <c r="IJC383" s="530"/>
      <c r="IJD383" s="530"/>
      <c r="IJE383" s="530"/>
      <c r="IJF383" s="530"/>
      <c r="IJG383" s="530"/>
      <c r="IJH383" s="530"/>
      <c r="IJI383" s="530"/>
      <c r="IJJ383" s="530"/>
      <c r="IJK383" s="530"/>
      <c r="IJL383" s="530"/>
      <c r="IJM383" s="530"/>
      <c r="IJN383" s="530"/>
      <c r="IJO383" s="530"/>
      <c r="IJP383" s="530"/>
      <c r="IJQ383" s="530"/>
      <c r="IJR383" s="530"/>
      <c r="IJS383" s="530"/>
      <c r="IJT383" s="530"/>
      <c r="IJU383" s="530"/>
      <c r="IJV383" s="530"/>
      <c r="IJW383" s="530"/>
      <c r="IJX383" s="530"/>
      <c r="IJY383" s="530"/>
      <c r="IJZ383" s="530"/>
      <c r="IKA383" s="530"/>
      <c r="IKB383" s="530"/>
      <c r="IKC383" s="530"/>
      <c r="IKD383" s="530"/>
      <c r="IKE383" s="530"/>
      <c r="IKF383" s="530"/>
      <c r="IKG383" s="530"/>
      <c r="IKH383" s="530"/>
      <c r="IKI383" s="530"/>
      <c r="IKJ383" s="530"/>
      <c r="IKK383" s="530"/>
      <c r="IKL383" s="530"/>
      <c r="IKM383" s="530"/>
      <c r="IKN383" s="530"/>
      <c r="IKO383" s="530"/>
      <c r="IKP383" s="530"/>
      <c r="IKQ383" s="530"/>
      <c r="IKR383" s="530"/>
      <c r="IKS383" s="530"/>
      <c r="IKT383" s="530"/>
      <c r="IKU383" s="530"/>
      <c r="IKV383" s="530"/>
      <c r="IKW383" s="530"/>
      <c r="IKX383" s="530"/>
      <c r="IKY383" s="530"/>
      <c r="IKZ383" s="530"/>
      <c r="ILA383" s="530"/>
      <c r="ILB383" s="530"/>
      <c r="ILC383" s="530"/>
      <c r="ILD383" s="530"/>
      <c r="ILE383" s="530"/>
      <c r="ILF383" s="530"/>
      <c r="ILG383" s="530"/>
      <c r="ILH383" s="530"/>
      <c r="ILI383" s="530"/>
      <c r="ILJ383" s="530"/>
      <c r="ILK383" s="530"/>
      <c r="ILL383" s="530"/>
      <c r="ILM383" s="530"/>
      <c r="ILN383" s="530"/>
      <c r="ILO383" s="530"/>
      <c r="ILP383" s="530"/>
      <c r="ILQ383" s="530"/>
      <c r="ILR383" s="530"/>
      <c r="ILS383" s="530"/>
      <c r="ILT383" s="530"/>
      <c r="ILU383" s="530"/>
      <c r="ILV383" s="530"/>
      <c r="ILW383" s="530"/>
      <c r="ILX383" s="530"/>
      <c r="ILY383" s="530"/>
      <c r="ILZ383" s="530"/>
      <c r="IMA383" s="530"/>
      <c r="IMB383" s="530"/>
      <c r="IMC383" s="530"/>
      <c r="IMD383" s="530"/>
      <c r="IME383" s="530"/>
      <c r="IMF383" s="530"/>
      <c r="IMG383" s="530"/>
      <c r="IMH383" s="530"/>
      <c r="IMI383" s="530"/>
      <c r="IMJ383" s="530"/>
      <c r="IMK383" s="530"/>
      <c r="IML383" s="530"/>
      <c r="IMM383" s="530"/>
      <c r="IMN383" s="530"/>
      <c r="IMO383" s="530"/>
      <c r="IMP383" s="530"/>
      <c r="IMQ383" s="530"/>
      <c r="IMR383" s="530"/>
      <c r="IMS383" s="530"/>
      <c r="IMT383" s="530"/>
      <c r="IMU383" s="530"/>
      <c r="IMV383" s="530"/>
      <c r="IMW383" s="530"/>
      <c r="IMX383" s="530"/>
      <c r="IMY383" s="530"/>
      <c r="IMZ383" s="530"/>
      <c r="INA383" s="530"/>
      <c r="INB383" s="530"/>
      <c r="INC383" s="530"/>
      <c r="IND383" s="530"/>
      <c r="INE383" s="530"/>
      <c r="INF383" s="530"/>
      <c r="ING383" s="530"/>
      <c r="INH383" s="530"/>
      <c r="INI383" s="530"/>
      <c r="INJ383" s="530"/>
      <c r="INK383" s="530"/>
      <c r="INL383" s="530"/>
      <c r="INM383" s="530"/>
      <c r="INN383" s="530"/>
      <c r="INO383" s="530"/>
      <c r="INP383" s="530"/>
      <c r="INQ383" s="530"/>
      <c r="INR383" s="530"/>
      <c r="INS383" s="530"/>
      <c r="INT383" s="530"/>
      <c r="INU383" s="530"/>
      <c r="INV383" s="530"/>
      <c r="INW383" s="530"/>
      <c r="INX383" s="530"/>
      <c r="INY383" s="530"/>
      <c r="INZ383" s="530"/>
      <c r="IOA383" s="530"/>
      <c r="IOB383" s="530"/>
      <c r="IOC383" s="530"/>
      <c r="IOD383" s="530"/>
      <c r="IOE383" s="530"/>
      <c r="IOF383" s="530"/>
      <c r="IOG383" s="530"/>
      <c r="IOH383" s="530"/>
      <c r="IOI383" s="530"/>
      <c r="IOJ383" s="530"/>
      <c r="IOK383" s="530"/>
      <c r="IOL383" s="530"/>
      <c r="IOM383" s="530"/>
      <c r="ION383" s="530"/>
      <c r="IOO383" s="530"/>
      <c r="IOP383" s="530"/>
      <c r="IOQ383" s="530"/>
      <c r="IOR383" s="530"/>
      <c r="IOS383" s="530"/>
      <c r="IOT383" s="530"/>
      <c r="IOU383" s="530"/>
      <c r="IOV383" s="530"/>
      <c r="IOW383" s="530"/>
      <c r="IOX383" s="530"/>
      <c r="IOY383" s="530"/>
      <c r="IOZ383" s="530"/>
      <c r="IPA383" s="530"/>
      <c r="IPB383" s="530"/>
      <c r="IPC383" s="530"/>
      <c r="IPD383" s="530"/>
      <c r="IPE383" s="530"/>
      <c r="IPF383" s="530"/>
      <c r="IPG383" s="530"/>
      <c r="IPH383" s="530"/>
      <c r="IPI383" s="530"/>
      <c r="IPJ383" s="530"/>
      <c r="IPK383" s="530"/>
      <c r="IPL383" s="530"/>
      <c r="IPM383" s="530"/>
      <c r="IPN383" s="530"/>
      <c r="IPO383" s="530"/>
      <c r="IPP383" s="530"/>
      <c r="IPQ383" s="530"/>
      <c r="IPR383" s="530"/>
      <c r="IPS383" s="530"/>
      <c r="IPT383" s="530"/>
      <c r="IPU383" s="530"/>
      <c r="IPV383" s="530"/>
      <c r="IPW383" s="530"/>
      <c r="IPX383" s="530"/>
      <c r="IPY383" s="530"/>
      <c r="IPZ383" s="530"/>
      <c r="IQA383" s="530"/>
      <c r="IQB383" s="530"/>
      <c r="IQC383" s="530"/>
      <c r="IQD383" s="530"/>
      <c r="IQE383" s="530"/>
      <c r="IQF383" s="530"/>
      <c r="IQG383" s="530"/>
      <c r="IQH383" s="530"/>
      <c r="IQI383" s="530"/>
      <c r="IQJ383" s="530"/>
      <c r="IQK383" s="530"/>
      <c r="IQL383" s="530"/>
      <c r="IQM383" s="530"/>
      <c r="IQN383" s="530"/>
      <c r="IQO383" s="530"/>
      <c r="IQP383" s="530"/>
      <c r="IQQ383" s="530"/>
      <c r="IQR383" s="530"/>
      <c r="IQS383" s="530"/>
      <c r="IQT383" s="530"/>
      <c r="IQU383" s="530"/>
      <c r="IQV383" s="530"/>
      <c r="IQW383" s="530"/>
      <c r="IQX383" s="530"/>
      <c r="IQY383" s="530"/>
      <c r="IQZ383" s="530"/>
      <c r="IRA383" s="530"/>
      <c r="IRB383" s="530"/>
      <c r="IRC383" s="530"/>
      <c r="IRD383" s="530"/>
      <c r="IRE383" s="530"/>
      <c r="IRF383" s="530"/>
      <c r="IRG383" s="530"/>
      <c r="IRH383" s="530"/>
      <c r="IRI383" s="530"/>
      <c r="IRJ383" s="530"/>
      <c r="IRK383" s="530"/>
      <c r="IRL383" s="530"/>
      <c r="IRM383" s="530"/>
      <c r="IRN383" s="530"/>
      <c r="IRO383" s="530"/>
      <c r="IRP383" s="530"/>
      <c r="IRQ383" s="530"/>
      <c r="IRR383" s="530"/>
      <c r="IRS383" s="530"/>
      <c r="IRT383" s="530"/>
      <c r="IRU383" s="530"/>
      <c r="IRV383" s="530"/>
      <c r="IRW383" s="530"/>
      <c r="IRX383" s="530"/>
      <c r="IRY383" s="530"/>
      <c r="IRZ383" s="530"/>
      <c r="ISA383" s="530"/>
      <c r="ISB383" s="530"/>
      <c r="ISC383" s="530"/>
      <c r="ISD383" s="530"/>
      <c r="ISE383" s="530"/>
      <c r="ISF383" s="530"/>
      <c r="ISG383" s="530"/>
      <c r="ISH383" s="530"/>
      <c r="ISI383" s="530"/>
      <c r="ISJ383" s="530"/>
      <c r="ISK383" s="530"/>
      <c r="ISL383" s="530"/>
      <c r="ISM383" s="530"/>
      <c r="ISN383" s="530"/>
      <c r="ISO383" s="530"/>
      <c r="ISP383" s="530"/>
      <c r="ISQ383" s="530"/>
      <c r="ISR383" s="530"/>
      <c r="ISS383" s="530"/>
      <c r="IST383" s="530"/>
      <c r="ISU383" s="530"/>
      <c r="ISV383" s="530"/>
      <c r="ISW383" s="530"/>
      <c r="ISX383" s="530"/>
      <c r="ISY383" s="530"/>
      <c r="ISZ383" s="530"/>
      <c r="ITA383" s="530"/>
      <c r="ITB383" s="530"/>
      <c r="ITC383" s="530"/>
      <c r="ITD383" s="530"/>
      <c r="ITE383" s="530"/>
      <c r="ITF383" s="530"/>
      <c r="ITG383" s="530"/>
      <c r="ITH383" s="530"/>
      <c r="ITI383" s="530"/>
      <c r="ITJ383" s="530"/>
      <c r="ITK383" s="530"/>
      <c r="ITL383" s="530"/>
      <c r="ITM383" s="530"/>
      <c r="ITN383" s="530"/>
      <c r="ITO383" s="530"/>
      <c r="ITP383" s="530"/>
      <c r="ITQ383" s="530"/>
      <c r="ITR383" s="530"/>
      <c r="ITS383" s="530"/>
      <c r="ITT383" s="530"/>
      <c r="ITU383" s="530"/>
      <c r="ITV383" s="530"/>
      <c r="ITW383" s="530"/>
      <c r="ITX383" s="530"/>
      <c r="ITY383" s="530"/>
      <c r="ITZ383" s="530"/>
      <c r="IUA383" s="530"/>
      <c r="IUB383" s="530"/>
      <c r="IUC383" s="530"/>
      <c r="IUD383" s="530"/>
      <c r="IUE383" s="530"/>
      <c r="IUF383" s="530"/>
      <c r="IUG383" s="530"/>
      <c r="IUH383" s="530"/>
      <c r="IUI383" s="530"/>
      <c r="IUJ383" s="530"/>
      <c r="IUK383" s="530"/>
      <c r="IUL383" s="530"/>
      <c r="IUM383" s="530"/>
      <c r="IUN383" s="530"/>
      <c r="IUO383" s="530"/>
      <c r="IUP383" s="530"/>
      <c r="IUQ383" s="530"/>
      <c r="IUR383" s="530"/>
      <c r="IUS383" s="530"/>
      <c r="IUT383" s="530"/>
      <c r="IUU383" s="530"/>
      <c r="IUV383" s="530"/>
      <c r="IUW383" s="530"/>
      <c r="IUX383" s="530"/>
      <c r="IUY383" s="530"/>
      <c r="IUZ383" s="530"/>
      <c r="IVA383" s="530"/>
      <c r="IVB383" s="530"/>
      <c r="IVC383" s="530"/>
      <c r="IVD383" s="530"/>
      <c r="IVE383" s="530"/>
      <c r="IVF383" s="530"/>
      <c r="IVG383" s="530"/>
      <c r="IVH383" s="530"/>
      <c r="IVI383" s="530"/>
      <c r="IVJ383" s="530"/>
      <c r="IVK383" s="530"/>
      <c r="IVL383" s="530"/>
      <c r="IVM383" s="530"/>
      <c r="IVN383" s="530"/>
      <c r="IVO383" s="530"/>
      <c r="IVP383" s="530"/>
      <c r="IVQ383" s="530"/>
      <c r="IVR383" s="530"/>
      <c r="IVS383" s="530"/>
      <c r="IVT383" s="530"/>
      <c r="IVU383" s="530"/>
      <c r="IVV383" s="530"/>
      <c r="IVW383" s="530"/>
      <c r="IVX383" s="530"/>
      <c r="IVY383" s="530"/>
      <c r="IVZ383" s="530"/>
      <c r="IWA383" s="530"/>
      <c r="IWB383" s="530"/>
      <c r="IWC383" s="530"/>
      <c r="IWD383" s="530"/>
      <c r="IWE383" s="530"/>
      <c r="IWF383" s="530"/>
      <c r="IWG383" s="530"/>
      <c r="IWH383" s="530"/>
      <c r="IWI383" s="530"/>
      <c r="IWJ383" s="530"/>
      <c r="IWK383" s="530"/>
      <c r="IWL383" s="530"/>
      <c r="IWM383" s="530"/>
      <c r="IWN383" s="530"/>
      <c r="IWO383" s="530"/>
      <c r="IWP383" s="530"/>
      <c r="IWQ383" s="530"/>
      <c r="IWR383" s="530"/>
      <c r="IWS383" s="530"/>
      <c r="IWT383" s="530"/>
      <c r="IWU383" s="530"/>
      <c r="IWV383" s="530"/>
      <c r="IWW383" s="530"/>
      <c r="IWX383" s="530"/>
      <c r="IWY383" s="530"/>
      <c r="IWZ383" s="530"/>
      <c r="IXA383" s="530"/>
      <c r="IXB383" s="530"/>
      <c r="IXC383" s="530"/>
      <c r="IXD383" s="530"/>
      <c r="IXE383" s="530"/>
      <c r="IXF383" s="530"/>
      <c r="IXG383" s="530"/>
      <c r="IXH383" s="530"/>
      <c r="IXI383" s="530"/>
      <c r="IXJ383" s="530"/>
      <c r="IXK383" s="530"/>
      <c r="IXL383" s="530"/>
      <c r="IXM383" s="530"/>
      <c r="IXN383" s="530"/>
      <c r="IXO383" s="530"/>
      <c r="IXP383" s="530"/>
      <c r="IXQ383" s="530"/>
      <c r="IXR383" s="530"/>
      <c r="IXS383" s="530"/>
      <c r="IXT383" s="530"/>
      <c r="IXU383" s="530"/>
      <c r="IXV383" s="530"/>
      <c r="IXW383" s="530"/>
      <c r="IXX383" s="530"/>
      <c r="IXY383" s="530"/>
      <c r="IXZ383" s="530"/>
      <c r="IYA383" s="530"/>
      <c r="IYB383" s="530"/>
      <c r="IYC383" s="530"/>
      <c r="IYD383" s="530"/>
      <c r="IYE383" s="530"/>
      <c r="IYF383" s="530"/>
      <c r="IYG383" s="530"/>
      <c r="IYH383" s="530"/>
      <c r="IYI383" s="530"/>
      <c r="IYJ383" s="530"/>
      <c r="IYK383" s="530"/>
      <c r="IYL383" s="530"/>
      <c r="IYM383" s="530"/>
      <c r="IYN383" s="530"/>
      <c r="IYO383" s="530"/>
      <c r="IYP383" s="530"/>
      <c r="IYQ383" s="530"/>
      <c r="IYR383" s="530"/>
      <c r="IYS383" s="530"/>
      <c r="IYT383" s="530"/>
      <c r="IYU383" s="530"/>
      <c r="IYV383" s="530"/>
      <c r="IYW383" s="530"/>
      <c r="IYX383" s="530"/>
      <c r="IYY383" s="530"/>
      <c r="IYZ383" s="530"/>
      <c r="IZA383" s="530"/>
      <c r="IZB383" s="530"/>
      <c r="IZC383" s="530"/>
      <c r="IZD383" s="530"/>
      <c r="IZE383" s="530"/>
      <c r="IZF383" s="530"/>
      <c r="IZG383" s="530"/>
      <c r="IZH383" s="530"/>
      <c r="IZI383" s="530"/>
      <c r="IZJ383" s="530"/>
      <c r="IZK383" s="530"/>
      <c r="IZL383" s="530"/>
      <c r="IZM383" s="530"/>
      <c r="IZN383" s="530"/>
      <c r="IZO383" s="530"/>
      <c r="IZP383" s="530"/>
      <c r="IZQ383" s="530"/>
      <c r="IZR383" s="530"/>
      <c r="IZS383" s="530"/>
      <c r="IZT383" s="530"/>
      <c r="IZU383" s="530"/>
      <c r="IZV383" s="530"/>
      <c r="IZW383" s="530"/>
      <c r="IZX383" s="530"/>
      <c r="IZY383" s="530"/>
      <c r="IZZ383" s="530"/>
      <c r="JAA383" s="530"/>
      <c r="JAB383" s="530"/>
      <c r="JAC383" s="530"/>
      <c r="JAD383" s="530"/>
      <c r="JAE383" s="530"/>
      <c r="JAF383" s="530"/>
      <c r="JAG383" s="530"/>
      <c r="JAH383" s="530"/>
      <c r="JAI383" s="530"/>
      <c r="JAJ383" s="530"/>
      <c r="JAK383" s="530"/>
      <c r="JAL383" s="530"/>
      <c r="JAM383" s="530"/>
      <c r="JAN383" s="530"/>
      <c r="JAO383" s="530"/>
      <c r="JAP383" s="530"/>
      <c r="JAQ383" s="530"/>
      <c r="JAR383" s="530"/>
      <c r="JAS383" s="530"/>
      <c r="JAT383" s="530"/>
      <c r="JAU383" s="530"/>
      <c r="JAV383" s="530"/>
      <c r="JAW383" s="530"/>
      <c r="JAX383" s="530"/>
      <c r="JAY383" s="530"/>
      <c r="JAZ383" s="530"/>
      <c r="JBA383" s="530"/>
      <c r="JBB383" s="530"/>
      <c r="JBC383" s="530"/>
      <c r="JBD383" s="530"/>
      <c r="JBE383" s="530"/>
      <c r="JBF383" s="530"/>
      <c r="JBG383" s="530"/>
      <c r="JBH383" s="530"/>
      <c r="JBI383" s="530"/>
      <c r="JBJ383" s="530"/>
      <c r="JBK383" s="530"/>
      <c r="JBL383" s="530"/>
      <c r="JBM383" s="530"/>
      <c r="JBN383" s="530"/>
      <c r="JBO383" s="530"/>
      <c r="JBP383" s="530"/>
      <c r="JBQ383" s="530"/>
      <c r="JBR383" s="530"/>
      <c r="JBS383" s="530"/>
      <c r="JBT383" s="530"/>
      <c r="JBU383" s="530"/>
      <c r="JBV383" s="530"/>
      <c r="JBW383" s="530"/>
      <c r="JBX383" s="530"/>
      <c r="JBY383" s="530"/>
      <c r="JBZ383" s="530"/>
      <c r="JCA383" s="530"/>
      <c r="JCB383" s="530"/>
      <c r="JCC383" s="530"/>
      <c r="JCD383" s="530"/>
      <c r="JCE383" s="530"/>
      <c r="JCF383" s="530"/>
      <c r="JCG383" s="530"/>
      <c r="JCH383" s="530"/>
      <c r="JCI383" s="530"/>
      <c r="JCJ383" s="530"/>
      <c r="JCK383" s="530"/>
      <c r="JCL383" s="530"/>
      <c r="JCM383" s="530"/>
      <c r="JCN383" s="530"/>
      <c r="JCO383" s="530"/>
      <c r="JCP383" s="530"/>
      <c r="JCQ383" s="530"/>
      <c r="JCR383" s="530"/>
      <c r="JCS383" s="530"/>
      <c r="JCT383" s="530"/>
      <c r="JCU383" s="530"/>
      <c r="JCV383" s="530"/>
      <c r="JCW383" s="530"/>
      <c r="JCX383" s="530"/>
      <c r="JCY383" s="530"/>
      <c r="JCZ383" s="530"/>
      <c r="JDA383" s="530"/>
      <c r="JDB383" s="530"/>
      <c r="JDC383" s="530"/>
      <c r="JDD383" s="530"/>
      <c r="JDE383" s="530"/>
      <c r="JDF383" s="530"/>
      <c r="JDG383" s="530"/>
      <c r="JDH383" s="530"/>
      <c r="JDI383" s="530"/>
      <c r="JDJ383" s="530"/>
      <c r="JDK383" s="530"/>
      <c r="JDL383" s="530"/>
      <c r="JDM383" s="530"/>
      <c r="JDN383" s="530"/>
      <c r="JDO383" s="530"/>
      <c r="JDP383" s="530"/>
      <c r="JDQ383" s="530"/>
      <c r="JDR383" s="530"/>
      <c r="JDS383" s="530"/>
      <c r="JDT383" s="530"/>
      <c r="JDU383" s="530"/>
      <c r="JDV383" s="530"/>
      <c r="JDW383" s="530"/>
      <c r="JDX383" s="530"/>
      <c r="JDY383" s="530"/>
      <c r="JDZ383" s="530"/>
      <c r="JEA383" s="530"/>
      <c r="JEB383" s="530"/>
      <c r="JEC383" s="530"/>
      <c r="JED383" s="530"/>
      <c r="JEE383" s="530"/>
      <c r="JEF383" s="530"/>
      <c r="JEG383" s="530"/>
      <c r="JEH383" s="530"/>
      <c r="JEI383" s="530"/>
      <c r="JEJ383" s="530"/>
      <c r="JEK383" s="530"/>
      <c r="JEL383" s="530"/>
      <c r="JEM383" s="530"/>
      <c r="JEN383" s="530"/>
      <c r="JEO383" s="530"/>
      <c r="JEP383" s="530"/>
      <c r="JEQ383" s="530"/>
      <c r="JER383" s="530"/>
      <c r="JES383" s="530"/>
      <c r="JET383" s="530"/>
      <c r="JEU383" s="530"/>
      <c r="JEV383" s="530"/>
      <c r="JEW383" s="530"/>
      <c r="JEX383" s="530"/>
      <c r="JEY383" s="530"/>
      <c r="JEZ383" s="530"/>
      <c r="JFA383" s="530"/>
      <c r="JFB383" s="530"/>
      <c r="JFC383" s="530"/>
      <c r="JFD383" s="530"/>
      <c r="JFE383" s="530"/>
      <c r="JFF383" s="530"/>
      <c r="JFG383" s="530"/>
      <c r="JFH383" s="530"/>
      <c r="JFI383" s="530"/>
      <c r="JFJ383" s="530"/>
      <c r="JFK383" s="530"/>
      <c r="JFL383" s="530"/>
      <c r="JFM383" s="530"/>
      <c r="JFN383" s="530"/>
      <c r="JFO383" s="530"/>
      <c r="JFP383" s="530"/>
      <c r="JFQ383" s="530"/>
      <c r="JFR383" s="530"/>
      <c r="JFS383" s="530"/>
      <c r="JFT383" s="530"/>
      <c r="JFU383" s="530"/>
      <c r="JFV383" s="530"/>
      <c r="JFW383" s="530"/>
      <c r="JFX383" s="530"/>
      <c r="JFY383" s="530"/>
      <c r="JFZ383" s="530"/>
      <c r="JGA383" s="530"/>
      <c r="JGB383" s="530"/>
      <c r="JGC383" s="530"/>
      <c r="JGD383" s="530"/>
      <c r="JGE383" s="530"/>
      <c r="JGF383" s="530"/>
      <c r="JGG383" s="530"/>
      <c r="JGH383" s="530"/>
      <c r="JGI383" s="530"/>
      <c r="JGJ383" s="530"/>
      <c r="JGK383" s="530"/>
      <c r="JGL383" s="530"/>
      <c r="JGM383" s="530"/>
      <c r="JGN383" s="530"/>
      <c r="JGO383" s="530"/>
      <c r="JGP383" s="530"/>
      <c r="JGQ383" s="530"/>
      <c r="JGR383" s="530"/>
      <c r="JGS383" s="530"/>
      <c r="JGT383" s="530"/>
      <c r="JGU383" s="530"/>
      <c r="JGV383" s="530"/>
      <c r="JGW383" s="530"/>
      <c r="JGX383" s="530"/>
      <c r="JGY383" s="530"/>
      <c r="JGZ383" s="530"/>
      <c r="JHA383" s="530"/>
      <c r="JHB383" s="530"/>
      <c r="JHC383" s="530"/>
      <c r="JHD383" s="530"/>
      <c r="JHE383" s="530"/>
      <c r="JHF383" s="530"/>
      <c r="JHG383" s="530"/>
      <c r="JHH383" s="530"/>
      <c r="JHI383" s="530"/>
      <c r="JHJ383" s="530"/>
      <c r="JHK383" s="530"/>
      <c r="JHL383" s="530"/>
      <c r="JHM383" s="530"/>
      <c r="JHN383" s="530"/>
      <c r="JHO383" s="530"/>
      <c r="JHP383" s="530"/>
      <c r="JHQ383" s="530"/>
      <c r="JHR383" s="530"/>
      <c r="JHS383" s="530"/>
      <c r="JHT383" s="530"/>
      <c r="JHU383" s="530"/>
      <c r="JHV383" s="530"/>
      <c r="JHW383" s="530"/>
      <c r="JHX383" s="530"/>
      <c r="JHY383" s="530"/>
      <c r="JHZ383" s="530"/>
      <c r="JIA383" s="530"/>
      <c r="JIB383" s="530"/>
      <c r="JIC383" s="530"/>
      <c r="JID383" s="530"/>
      <c r="JIE383" s="530"/>
      <c r="JIF383" s="530"/>
      <c r="JIG383" s="530"/>
      <c r="JIH383" s="530"/>
      <c r="JII383" s="530"/>
      <c r="JIJ383" s="530"/>
      <c r="JIK383" s="530"/>
      <c r="JIL383" s="530"/>
      <c r="JIM383" s="530"/>
      <c r="JIN383" s="530"/>
      <c r="JIO383" s="530"/>
      <c r="JIP383" s="530"/>
      <c r="JIQ383" s="530"/>
      <c r="JIR383" s="530"/>
      <c r="JIS383" s="530"/>
      <c r="JIT383" s="530"/>
      <c r="JIU383" s="530"/>
      <c r="JIV383" s="530"/>
      <c r="JIW383" s="530"/>
      <c r="JIX383" s="530"/>
      <c r="JIY383" s="530"/>
      <c r="JIZ383" s="530"/>
      <c r="JJA383" s="530"/>
      <c r="JJB383" s="530"/>
      <c r="JJC383" s="530"/>
      <c r="JJD383" s="530"/>
      <c r="JJE383" s="530"/>
      <c r="JJF383" s="530"/>
      <c r="JJG383" s="530"/>
      <c r="JJH383" s="530"/>
      <c r="JJI383" s="530"/>
      <c r="JJJ383" s="530"/>
      <c r="JJK383" s="530"/>
      <c r="JJL383" s="530"/>
      <c r="JJM383" s="530"/>
      <c r="JJN383" s="530"/>
      <c r="JJO383" s="530"/>
      <c r="JJP383" s="530"/>
      <c r="JJQ383" s="530"/>
      <c r="JJR383" s="530"/>
      <c r="JJS383" s="530"/>
      <c r="JJT383" s="530"/>
      <c r="JJU383" s="530"/>
      <c r="JJV383" s="530"/>
      <c r="JJW383" s="530"/>
      <c r="JJX383" s="530"/>
      <c r="JJY383" s="530"/>
      <c r="JJZ383" s="530"/>
      <c r="JKA383" s="530"/>
      <c r="JKB383" s="530"/>
      <c r="JKC383" s="530"/>
      <c r="JKD383" s="530"/>
      <c r="JKE383" s="530"/>
      <c r="JKF383" s="530"/>
      <c r="JKG383" s="530"/>
      <c r="JKH383" s="530"/>
      <c r="JKI383" s="530"/>
      <c r="JKJ383" s="530"/>
      <c r="JKK383" s="530"/>
      <c r="JKL383" s="530"/>
      <c r="JKM383" s="530"/>
      <c r="JKN383" s="530"/>
      <c r="JKO383" s="530"/>
      <c r="JKP383" s="530"/>
      <c r="JKQ383" s="530"/>
      <c r="JKR383" s="530"/>
      <c r="JKS383" s="530"/>
      <c r="JKT383" s="530"/>
      <c r="JKU383" s="530"/>
      <c r="JKV383" s="530"/>
      <c r="JKW383" s="530"/>
      <c r="JKX383" s="530"/>
      <c r="JKY383" s="530"/>
      <c r="JKZ383" s="530"/>
      <c r="JLA383" s="530"/>
      <c r="JLB383" s="530"/>
      <c r="JLC383" s="530"/>
      <c r="JLD383" s="530"/>
      <c r="JLE383" s="530"/>
      <c r="JLF383" s="530"/>
      <c r="JLG383" s="530"/>
      <c r="JLH383" s="530"/>
      <c r="JLI383" s="530"/>
      <c r="JLJ383" s="530"/>
      <c r="JLK383" s="530"/>
      <c r="JLL383" s="530"/>
      <c r="JLM383" s="530"/>
      <c r="JLN383" s="530"/>
      <c r="JLO383" s="530"/>
      <c r="JLP383" s="530"/>
      <c r="JLQ383" s="530"/>
      <c r="JLR383" s="530"/>
      <c r="JLS383" s="530"/>
      <c r="JLT383" s="530"/>
      <c r="JLU383" s="530"/>
      <c r="JLV383" s="530"/>
      <c r="JLW383" s="530"/>
      <c r="JLX383" s="530"/>
      <c r="JLY383" s="530"/>
      <c r="JLZ383" s="530"/>
      <c r="JMA383" s="530"/>
      <c r="JMB383" s="530"/>
      <c r="JMC383" s="530"/>
      <c r="JMD383" s="530"/>
      <c r="JME383" s="530"/>
      <c r="JMF383" s="530"/>
      <c r="JMG383" s="530"/>
      <c r="JMH383" s="530"/>
      <c r="JMI383" s="530"/>
      <c r="JMJ383" s="530"/>
      <c r="JMK383" s="530"/>
      <c r="JML383" s="530"/>
      <c r="JMM383" s="530"/>
      <c r="JMN383" s="530"/>
      <c r="JMO383" s="530"/>
      <c r="JMP383" s="530"/>
      <c r="JMQ383" s="530"/>
      <c r="JMR383" s="530"/>
      <c r="JMS383" s="530"/>
      <c r="JMT383" s="530"/>
      <c r="JMU383" s="530"/>
      <c r="JMV383" s="530"/>
      <c r="JMW383" s="530"/>
      <c r="JMX383" s="530"/>
      <c r="JMY383" s="530"/>
      <c r="JMZ383" s="530"/>
      <c r="JNA383" s="530"/>
      <c r="JNB383" s="530"/>
      <c r="JNC383" s="530"/>
      <c r="JND383" s="530"/>
      <c r="JNE383" s="530"/>
      <c r="JNF383" s="530"/>
      <c r="JNG383" s="530"/>
      <c r="JNH383" s="530"/>
      <c r="JNI383" s="530"/>
      <c r="JNJ383" s="530"/>
      <c r="JNK383" s="530"/>
      <c r="JNL383" s="530"/>
      <c r="JNM383" s="530"/>
      <c r="JNN383" s="530"/>
      <c r="JNO383" s="530"/>
      <c r="JNP383" s="530"/>
      <c r="JNQ383" s="530"/>
      <c r="JNR383" s="530"/>
      <c r="JNS383" s="530"/>
      <c r="JNT383" s="530"/>
      <c r="JNU383" s="530"/>
      <c r="JNV383" s="530"/>
      <c r="JNW383" s="530"/>
      <c r="JNX383" s="530"/>
      <c r="JNY383" s="530"/>
      <c r="JNZ383" s="530"/>
      <c r="JOA383" s="530"/>
      <c r="JOB383" s="530"/>
      <c r="JOC383" s="530"/>
      <c r="JOD383" s="530"/>
      <c r="JOE383" s="530"/>
      <c r="JOF383" s="530"/>
      <c r="JOG383" s="530"/>
      <c r="JOH383" s="530"/>
      <c r="JOI383" s="530"/>
      <c r="JOJ383" s="530"/>
      <c r="JOK383" s="530"/>
      <c r="JOL383" s="530"/>
      <c r="JOM383" s="530"/>
      <c r="JON383" s="530"/>
      <c r="JOO383" s="530"/>
      <c r="JOP383" s="530"/>
      <c r="JOQ383" s="530"/>
      <c r="JOR383" s="530"/>
      <c r="JOS383" s="530"/>
      <c r="JOT383" s="530"/>
      <c r="JOU383" s="530"/>
      <c r="JOV383" s="530"/>
      <c r="JOW383" s="530"/>
      <c r="JOX383" s="530"/>
      <c r="JOY383" s="530"/>
      <c r="JOZ383" s="530"/>
      <c r="JPA383" s="530"/>
      <c r="JPB383" s="530"/>
      <c r="JPC383" s="530"/>
      <c r="JPD383" s="530"/>
      <c r="JPE383" s="530"/>
      <c r="JPF383" s="530"/>
      <c r="JPG383" s="530"/>
      <c r="JPH383" s="530"/>
      <c r="JPI383" s="530"/>
      <c r="JPJ383" s="530"/>
      <c r="JPK383" s="530"/>
      <c r="JPL383" s="530"/>
      <c r="JPM383" s="530"/>
      <c r="JPN383" s="530"/>
      <c r="JPO383" s="530"/>
      <c r="JPP383" s="530"/>
      <c r="JPQ383" s="530"/>
      <c r="JPR383" s="530"/>
      <c r="JPS383" s="530"/>
      <c r="JPT383" s="530"/>
      <c r="JPU383" s="530"/>
      <c r="JPV383" s="530"/>
      <c r="JPW383" s="530"/>
      <c r="JPX383" s="530"/>
      <c r="JPY383" s="530"/>
      <c r="JPZ383" s="530"/>
      <c r="JQA383" s="530"/>
      <c r="JQB383" s="530"/>
      <c r="JQC383" s="530"/>
      <c r="JQD383" s="530"/>
      <c r="JQE383" s="530"/>
      <c r="JQF383" s="530"/>
      <c r="JQG383" s="530"/>
      <c r="JQH383" s="530"/>
      <c r="JQI383" s="530"/>
      <c r="JQJ383" s="530"/>
      <c r="JQK383" s="530"/>
      <c r="JQL383" s="530"/>
      <c r="JQM383" s="530"/>
      <c r="JQN383" s="530"/>
      <c r="JQO383" s="530"/>
      <c r="JQP383" s="530"/>
      <c r="JQQ383" s="530"/>
      <c r="JQR383" s="530"/>
      <c r="JQS383" s="530"/>
      <c r="JQT383" s="530"/>
      <c r="JQU383" s="530"/>
      <c r="JQV383" s="530"/>
      <c r="JQW383" s="530"/>
      <c r="JQX383" s="530"/>
      <c r="JQY383" s="530"/>
      <c r="JQZ383" s="530"/>
      <c r="JRA383" s="530"/>
      <c r="JRB383" s="530"/>
      <c r="JRC383" s="530"/>
      <c r="JRD383" s="530"/>
      <c r="JRE383" s="530"/>
      <c r="JRF383" s="530"/>
      <c r="JRG383" s="530"/>
      <c r="JRH383" s="530"/>
      <c r="JRI383" s="530"/>
      <c r="JRJ383" s="530"/>
      <c r="JRK383" s="530"/>
      <c r="JRL383" s="530"/>
      <c r="JRM383" s="530"/>
      <c r="JRN383" s="530"/>
      <c r="JRO383" s="530"/>
      <c r="JRP383" s="530"/>
      <c r="JRQ383" s="530"/>
      <c r="JRR383" s="530"/>
      <c r="JRS383" s="530"/>
      <c r="JRT383" s="530"/>
      <c r="JRU383" s="530"/>
      <c r="JRV383" s="530"/>
      <c r="JRW383" s="530"/>
      <c r="JRX383" s="530"/>
      <c r="JRY383" s="530"/>
      <c r="JRZ383" s="530"/>
      <c r="JSA383" s="530"/>
      <c r="JSB383" s="530"/>
      <c r="JSC383" s="530"/>
      <c r="JSD383" s="530"/>
      <c r="JSE383" s="530"/>
      <c r="JSF383" s="530"/>
      <c r="JSG383" s="530"/>
      <c r="JSH383" s="530"/>
      <c r="JSI383" s="530"/>
      <c r="JSJ383" s="530"/>
      <c r="JSK383" s="530"/>
      <c r="JSL383" s="530"/>
      <c r="JSM383" s="530"/>
      <c r="JSN383" s="530"/>
      <c r="JSO383" s="530"/>
      <c r="JSP383" s="530"/>
      <c r="JSQ383" s="530"/>
      <c r="JSR383" s="530"/>
      <c r="JSS383" s="530"/>
      <c r="JST383" s="530"/>
      <c r="JSU383" s="530"/>
      <c r="JSV383" s="530"/>
      <c r="JSW383" s="530"/>
      <c r="JSX383" s="530"/>
      <c r="JSY383" s="530"/>
      <c r="JSZ383" s="530"/>
      <c r="JTA383" s="530"/>
      <c r="JTB383" s="530"/>
      <c r="JTC383" s="530"/>
      <c r="JTD383" s="530"/>
      <c r="JTE383" s="530"/>
      <c r="JTF383" s="530"/>
      <c r="JTG383" s="530"/>
      <c r="JTH383" s="530"/>
      <c r="JTI383" s="530"/>
      <c r="JTJ383" s="530"/>
      <c r="JTK383" s="530"/>
      <c r="JTL383" s="530"/>
      <c r="JTM383" s="530"/>
      <c r="JTN383" s="530"/>
      <c r="JTO383" s="530"/>
      <c r="JTP383" s="530"/>
      <c r="JTQ383" s="530"/>
      <c r="JTR383" s="530"/>
      <c r="JTS383" s="530"/>
      <c r="JTT383" s="530"/>
      <c r="JTU383" s="530"/>
      <c r="JTV383" s="530"/>
      <c r="JTW383" s="530"/>
      <c r="JTX383" s="530"/>
      <c r="JTY383" s="530"/>
      <c r="JTZ383" s="530"/>
      <c r="JUA383" s="530"/>
      <c r="JUB383" s="530"/>
      <c r="JUC383" s="530"/>
      <c r="JUD383" s="530"/>
      <c r="JUE383" s="530"/>
      <c r="JUF383" s="530"/>
      <c r="JUG383" s="530"/>
      <c r="JUH383" s="530"/>
      <c r="JUI383" s="530"/>
      <c r="JUJ383" s="530"/>
      <c r="JUK383" s="530"/>
      <c r="JUL383" s="530"/>
      <c r="JUM383" s="530"/>
      <c r="JUN383" s="530"/>
      <c r="JUO383" s="530"/>
      <c r="JUP383" s="530"/>
      <c r="JUQ383" s="530"/>
      <c r="JUR383" s="530"/>
      <c r="JUS383" s="530"/>
      <c r="JUT383" s="530"/>
      <c r="JUU383" s="530"/>
      <c r="JUV383" s="530"/>
      <c r="JUW383" s="530"/>
      <c r="JUX383" s="530"/>
      <c r="JUY383" s="530"/>
      <c r="JUZ383" s="530"/>
      <c r="JVA383" s="530"/>
      <c r="JVB383" s="530"/>
      <c r="JVC383" s="530"/>
      <c r="JVD383" s="530"/>
      <c r="JVE383" s="530"/>
      <c r="JVF383" s="530"/>
      <c r="JVG383" s="530"/>
      <c r="JVH383" s="530"/>
      <c r="JVI383" s="530"/>
      <c r="JVJ383" s="530"/>
      <c r="JVK383" s="530"/>
      <c r="JVL383" s="530"/>
      <c r="JVM383" s="530"/>
      <c r="JVN383" s="530"/>
      <c r="JVO383" s="530"/>
      <c r="JVP383" s="530"/>
      <c r="JVQ383" s="530"/>
      <c r="JVR383" s="530"/>
      <c r="JVS383" s="530"/>
      <c r="JVT383" s="530"/>
      <c r="JVU383" s="530"/>
      <c r="JVV383" s="530"/>
      <c r="JVW383" s="530"/>
      <c r="JVX383" s="530"/>
      <c r="JVY383" s="530"/>
      <c r="JVZ383" s="530"/>
      <c r="JWA383" s="530"/>
      <c r="JWB383" s="530"/>
      <c r="JWC383" s="530"/>
      <c r="JWD383" s="530"/>
      <c r="JWE383" s="530"/>
      <c r="JWF383" s="530"/>
      <c r="JWG383" s="530"/>
      <c r="JWH383" s="530"/>
      <c r="JWI383" s="530"/>
      <c r="JWJ383" s="530"/>
      <c r="JWK383" s="530"/>
      <c r="JWL383" s="530"/>
      <c r="JWM383" s="530"/>
      <c r="JWN383" s="530"/>
      <c r="JWO383" s="530"/>
      <c r="JWP383" s="530"/>
      <c r="JWQ383" s="530"/>
      <c r="JWR383" s="530"/>
      <c r="JWS383" s="530"/>
      <c r="JWT383" s="530"/>
      <c r="JWU383" s="530"/>
      <c r="JWV383" s="530"/>
      <c r="JWW383" s="530"/>
      <c r="JWX383" s="530"/>
      <c r="JWY383" s="530"/>
      <c r="JWZ383" s="530"/>
      <c r="JXA383" s="530"/>
      <c r="JXB383" s="530"/>
      <c r="JXC383" s="530"/>
      <c r="JXD383" s="530"/>
      <c r="JXE383" s="530"/>
      <c r="JXF383" s="530"/>
      <c r="JXG383" s="530"/>
      <c r="JXH383" s="530"/>
      <c r="JXI383" s="530"/>
      <c r="JXJ383" s="530"/>
      <c r="JXK383" s="530"/>
      <c r="JXL383" s="530"/>
      <c r="JXM383" s="530"/>
      <c r="JXN383" s="530"/>
      <c r="JXO383" s="530"/>
      <c r="JXP383" s="530"/>
      <c r="JXQ383" s="530"/>
      <c r="JXR383" s="530"/>
      <c r="JXS383" s="530"/>
      <c r="JXT383" s="530"/>
      <c r="JXU383" s="530"/>
      <c r="JXV383" s="530"/>
      <c r="JXW383" s="530"/>
      <c r="JXX383" s="530"/>
      <c r="JXY383" s="530"/>
      <c r="JXZ383" s="530"/>
      <c r="JYA383" s="530"/>
      <c r="JYB383" s="530"/>
      <c r="JYC383" s="530"/>
      <c r="JYD383" s="530"/>
      <c r="JYE383" s="530"/>
      <c r="JYF383" s="530"/>
      <c r="JYG383" s="530"/>
      <c r="JYH383" s="530"/>
      <c r="JYI383" s="530"/>
      <c r="JYJ383" s="530"/>
      <c r="JYK383" s="530"/>
      <c r="JYL383" s="530"/>
      <c r="JYM383" s="530"/>
      <c r="JYN383" s="530"/>
      <c r="JYO383" s="530"/>
      <c r="JYP383" s="530"/>
      <c r="JYQ383" s="530"/>
      <c r="JYR383" s="530"/>
      <c r="JYS383" s="530"/>
      <c r="JYT383" s="530"/>
      <c r="JYU383" s="530"/>
      <c r="JYV383" s="530"/>
      <c r="JYW383" s="530"/>
      <c r="JYX383" s="530"/>
      <c r="JYY383" s="530"/>
      <c r="JYZ383" s="530"/>
      <c r="JZA383" s="530"/>
      <c r="JZB383" s="530"/>
      <c r="JZC383" s="530"/>
      <c r="JZD383" s="530"/>
      <c r="JZE383" s="530"/>
      <c r="JZF383" s="530"/>
      <c r="JZG383" s="530"/>
      <c r="JZH383" s="530"/>
      <c r="JZI383" s="530"/>
      <c r="JZJ383" s="530"/>
      <c r="JZK383" s="530"/>
      <c r="JZL383" s="530"/>
      <c r="JZM383" s="530"/>
      <c r="JZN383" s="530"/>
      <c r="JZO383" s="530"/>
      <c r="JZP383" s="530"/>
      <c r="JZQ383" s="530"/>
      <c r="JZR383" s="530"/>
      <c r="JZS383" s="530"/>
      <c r="JZT383" s="530"/>
      <c r="JZU383" s="530"/>
      <c r="JZV383" s="530"/>
      <c r="JZW383" s="530"/>
      <c r="JZX383" s="530"/>
      <c r="JZY383" s="530"/>
      <c r="JZZ383" s="530"/>
      <c r="KAA383" s="530"/>
      <c r="KAB383" s="530"/>
      <c r="KAC383" s="530"/>
      <c r="KAD383" s="530"/>
      <c r="KAE383" s="530"/>
      <c r="KAF383" s="530"/>
      <c r="KAG383" s="530"/>
      <c r="KAH383" s="530"/>
      <c r="KAI383" s="530"/>
      <c r="KAJ383" s="530"/>
      <c r="KAK383" s="530"/>
      <c r="KAL383" s="530"/>
      <c r="KAM383" s="530"/>
      <c r="KAN383" s="530"/>
      <c r="KAO383" s="530"/>
      <c r="KAP383" s="530"/>
      <c r="KAQ383" s="530"/>
      <c r="KAR383" s="530"/>
      <c r="KAS383" s="530"/>
      <c r="KAT383" s="530"/>
      <c r="KAU383" s="530"/>
      <c r="KAV383" s="530"/>
      <c r="KAW383" s="530"/>
      <c r="KAX383" s="530"/>
      <c r="KAY383" s="530"/>
      <c r="KAZ383" s="530"/>
      <c r="KBA383" s="530"/>
      <c r="KBB383" s="530"/>
      <c r="KBC383" s="530"/>
      <c r="KBD383" s="530"/>
      <c r="KBE383" s="530"/>
      <c r="KBF383" s="530"/>
      <c r="KBG383" s="530"/>
      <c r="KBH383" s="530"/>
      <c r="KBI383" s="530"/>
      <c r="KBJ383" s="530"/>
      <c r="KBK383" s="530"/>
      <c r="KBL383" s="530"/>
      <c r="KBM383" s="530"/>
      <c r="KBN383" s="530"/>
      <c r="KBO383" s="530"/>
      <c r="KBP383" s="530"/>
      <c r="KBQ383" s="530"/>
      <c r="KBR383" s="530"/>
      <c r="KBS383" s="530"/>
      <c r="KBT383" s="530"/>
      <c r="KBU383" s="530"/>
      <c r="KBV383" s="530"/>
      <c r="KBW383" s="530"/>
      <c r="KBX383" s="530"/>
      <c r="KBY383" s="530"/>
      <c r="KBZ383" s="530"/>
      <c r="KCA383" s="530"/>
      <c r="KCB383" s="530"/>
      <c r="KCC383" s="530"/>
      <c r="KCD383" s="530"/>
      <c r="KCE383" s="530"/>
      <c r="KCF383" s="530"/>
      <c r="KCG383" s="530"/>
      <c r="KCH383" s="530"/>
      <c r="KCI383" s="530"/>
      <c r="KCJ383" s="530"/>
      <c r="KCK383" s="530"/>
      <c r="KCL383" s="530"/>
      <c r="KCM383" s="530"/>
      <c r="KCN383" s="530"/>
      <c r="KCO383" s="530"/>
      <c r="KCP383" s="530"/>
      <c r="KCQ383" s="530"/>
      <c r="KCR383" s="530"/>
      <c r="KCS383" s="530"/>
      <c r="KCT383" s="530"/>
      <c r="KCU383" s="530"/>
      <c r="KCV383" s="530"/>
      <c r="KCW383" s="530"/>
      <c r="KCX383" s="530"/>
      <c r="KCY383" s="530"/>
      <c r="KCZ383" s="530"/>
      <c r="KDA383" s="530"/>
      <c r="KDB383" s="530"/>
      <c r="KDC383" s="530"/>
      <c r="KDD383" s="530"/>
      <c r="KDE383" s="530"/>
      <c r="KDF383" s="530"/>
      <c r="KDG383" s="530"/>
      <c r="KDH383" s="530"/>
      <c r="KDI383" s="530"/>
      <c r="KDJ383" s="530"/>
      <c r="KDK383" s="530"/>
      <c r="KDL383" s="530"/>
      <c r="KDM383" s="530"/>
      <c r="KDN383" s="530"/>
      <c r="KDO383" s="530"/>
      <c r="KDP383" s="530"/>
      <c r="KDQ383" s="530"/>
      <c r="KDR383" s="530"/>
      <c r="KDS383" s="530"/>
      <c r="KDT383" s="530"/>
      <c r="KDU383" s="530"/>
      <c r="KDV383" s="530"/>
      <c r="KDW383" s="530"/>
      <c r="KDX383" s="530"/>
      <c r="KDY383" s="530"/>
      <c r="KDZ383" s="530"/>
      <c r="KEA383" s="530"/>
      <c r="KEB383" s="530"/>
      <c r="KEC383" s="530"/>
      <c r="KED383" s="530"/>
      <c r="KEE383" s="530"/>
      <c r="KEF383" s="530"/>
      <c r="KEG383" s="530"/>
      <c r="KEH383" s="530"/>
      <c r="KEI383" s="530"/>
      <c r="KEJ383" s="530"/>
      <c r="KEK383" s="530"/>
      <c r="KEL383" s="530"/>
      <c r="KEM383" s="530"/>
      <c r="KEN383" s="530"/>
      <c r="KEO383" s="530"/>
      <c r="KEP383" s="530"/>
      <c r="KEQ383" s="530"/>
      <c r="KER383" s="530"/>
      <c r="KES383" s="530"/>
      <c r="KET383" s="530"/>
      <c r="KEU383" s="530"/>
      <c r="KEV383" s="530"/>
      <c r="KEW383" s="530"/>
      <c r="KEX383" s="530"/>
      <c r="KEY383" s="530"/>
      <c r="KEZ383" s="530"/>
      <c r="KFA383" s="530"/>
      <c r="KFB383" s="530"/>
      <c r="KFC383" s="530"/>
      <c r="KFD383" s="530"/>
      <c r="KFE383" s="530"/>
      <c r="KFF383" s="530"/>
      <c r="KFG383" s="530"/>
      <c r="KFH383" s="530"/>
      <c r="KFI383" s="530"/>
      <c r="KFJ383" s="530"/>
      <c r="KFK383" s="530"/>
      <c r="KFL383" s="530"/>
      <c r="KFM383" s="530"/>
      <c r="KFN383" s="530"/>
      <c r="KFO383" s="530"/>
      <c r="KFP383" s="530"/>
      <c r="KFQ383" s="530"/>
      <c r="KFR383" s="530"/>
      <c r="KFS383" s="530"/>
      <c r="KFT383" s="530"/>
      <c r="KFU383" s="530"/>
      <c r="KFV383" s="530"/>
      <c r="KFW383" s="530"/>
      <c r="KFX383" s="530"/>
      <c r="KFY383" s="530"/>
      <c r="KFZ383" s="530"/>
      <c r="KGA383" s="530"/>
      <c r="KGB383" s="530"/>
      <c r="KGC383" s="530"/>
      <c r="KGD383" s="530"/>
      <c r="KGE383" s="530"/>
      <c r="KGF383" s="530"/>
      <c r="KGG383" s="530"/>
      <c r="KGH383" s="530"/>
      <c r="KGI383" s="530"/>
      <c r="KGJ383" s="530"/>
      <c r="KGK383" s="530"/>
      <c r="KGL383" s="530"/>
      <c r="KGM383" s="530"/>
      <c r="KGN383" s="530"/>
      <c r="KGO383" s="530"/>
      <c r="KGP383" s="530"/>
      <c r="KGQ383" s="530"/>
      <c r="KGR383" s="530"/>
      <c r="KGS383" s="530"/>
      <c r="KGT383" s="530"/>
      <c r="KGU383" s="530"/>
      <c r="KGV383" s="530"/>
      <c r="KGW383" s="530"/>
      <c r="KGX383" s="530"/>
      <c r="KGY383" s="530"/>
      <c r="KGZ383" s="530"/>
      <c r="KHA383" s="530"/>
      <c r="KHB383" s="530"/>
      <c r="KHC383" s="530"/>
      <c r="KHD383" s="530"/>
      <c r="KHE383" s="530"/>
      <c r="KHF383" s="530"/>
      <c r="KHG383" s="530"/>
      <c r="KHH383" s="530"/>
      <c r="KHI383" s="530"/>
      <c r="KHJ383" s="530"/>
      <c r="KHK383" s="530"/>
      <c r="KHL383" s="530"/>
      <c r="KHM383" s="530"/>
      <c r="KHN383" s="530"/>
      <c r="KHO383" s="530"/>
      <c r="KHP383" s="530"/>
      <c r="KHQ383" s="530"/>
      <c r="KHR383" s="530"/>
      <c r="KHS383" s="530"/>
      <c r="KHT383" s="530"/>
      <c r="KHU383" s="530"/>
      <c r="KHV383" s="530"/>
      <c r="KHW383" s="530"/>
      <c r="KHX383" s="530"/>
      <c r="KHY383" s="530"/>
      <c r="KHZ383" s="530"/>
      <c r="KIA383" s="530"/>
      <c r="KIB383" s="530"/>
      <c r="KIC383" s="530"/>
      <c r="KID383" s="530"/>
      <c r="KIE383" s="530"/>
      <c r="KIF383" s="530"/>
      <c r="KIG383" s="530"/>
      <c r="KIH383" s="530"/>
      <c r="KII383" s="530"/>
      <c r="KIJ383" s="530"/>
      <c r="KIK383" s="530"/>
      <c r="KIL383" s="530"/>
      <c r="KIM383" s="530"/>
      <c r="KIN383" s="530"/>
      <c r="KIO383" s="530"/>
      <c r="KIP383" s="530"/>
      <c r="KIQ383" s="530"/>
      <c r="KIR383" s="530"/>
      <c r="KIS383" s="530"/>
      <c r="KIT383" s="530"/>
      <c r="KIU383" s="530"/>
      <c r="KIV383" s="530"/>
      <c r="KIW383" s="530"/>
      <c r="KIX383" s="530"/>
      <c r="KIY383" s="530"/>
      <c r="KIZ383" s="530"/>
      <c r="KJA383" s="530"/>
      <c r="KJB383" s="530"/>
      <c r="KJC383" s="530"/>
      <c r="KJD383" s="530"/>
      <c r="KJE383" s="530"/>
      <c r="KJF383" s="530"/>
      <c r="KJG383" s="530"/>
      <c r="KJH383" s="530"/>
      <c r="KJI383" s="530"/>
      <c r="KJJ383" s="530"/>
      <c r="KJK383" s="530"/>
      <c r="KJL383" s="530"/>
      <c r="KJM383" s="530"/>
      <c r="KJN383" s="530"/>
      <c r="KJO383" s="530"/>
      <c r="KJP383" s="530"/>
      <c r="KJQ383" s="530"/>
      <c r="KJR383" s="530"/>
      <c r="KJS383" s="530"/>
      <c r="KJT383" s="530"/>
      <c r="KJU383" s="530"/>
      <c r="KJV383" s="530"/>
      <c r="KJW383" s="530"/>
      <c r="KJX383" s="530"/>
      <c r="KJY383" s="530"/>
      <c r="KJZ383" s="530"/>
      <c r="KKA383" s="530"/>
      <c r="KKB383" s="530"/>
      <c r="KKC383" s="530"/>
      <c r="KKD383" s="530"/>
      <c r="KKE383" s="530"/>
      <c r="KKF383" s="530"/>
      <c r="KKG383" s="530"/>
      <c r="KKH383" s="530"/>
      <c r="KKI383" s="530"/>
      <c r="KKJ383" s="530"/>
      <c r="KKK383" s="530"/>
      <c r="KKL383" s="530"/>
      <c r="KKM383" s="530"/>
      <c r="KKN383" s="530"/>
      <c r="KKO383" s="530"/>
      <c r="KKP383" s="530"/>
      <c r="KKQ383" s="530"/>
      <c r="KKR383" s="530"/>
      <c r="KKS383" s="530"/>
      <c r="KKT383" s="530"/>
      <c r="KKU383" s="530"/>
      <c r="KKV383" s="530"/>
      <c r="KKW383" s="530"/>
      <c r="KKX383" s="530"/>
      <c r="KKY383" s="530"/>
      <c r="KKZ383" s="530"/>
      <c r="KLA383" s="530"/>
      <c r="KLB383" s="530"/>
      <c r="KLC383" s="530"/>
      <c r="KLD383" s="530"/>
      <c r="KLE383" s="530"/>
      <c r="KLF383" s="530"/>
      <c r="KLG383" s="530"/>
      <c r="KLH383" s="530"/>
      <c r="KLI383" s="530"/>
      <c r="KLJ383" s="530"/>
      <c r="KLK383" s="530"/>
      <c r="KLL383" s="530"/>
      <c r="KLM383" s="530"/>
      <c r="KLN383" s="530"/>
      <c r="KLO383" s="530"/>
      <c r="KLP383" s="530"/>
      <c r="KLQ383" s="530"/>
      <c r="KLR383" s="530"/>
      <c r="KLS383" s="530"/>
      <c r="KLT383" s="530"/>
      <c r="KLU383" s="530"/>
      <c r="KLV383" s="530"/>
      <c r="KLW383" s="530"/>
      <c r="KLX383" s="530"/>
      <c r="KLY383" s="530"/>
      <c r="KLZ383" s="530"/>
      <c r="KMA383" s="530"/>
      <c r="KMB383" s="530"/>
      <c r="KMC383" s="530"/>
      <c r="KMD383" s="530"/>
      <c r="KME383" s="530"/>
      <c r="KMF383" s="530"/>
      <c r="KMG383" s="530"/>
      <c r="KMH383" s="530"/>
      <c r="KMI383" s="530"/>
      <c r="KMJ383" s="530"/>
      <c r="KMK383" s="530"/>
      <c r="KML383" s="530"/>
      <c r="KMM383" s="530"/>
      <c r="KMN383" s="530"/>
      <c r="KMO383" s="530"/>
      <c r="KMP383" s="530"/>
      <c r="KMQ383" s="530"/>
      <c r="KMR383" s="530"/>
      <c r="KMS383" s="530"/>
      <c r="KMT383" s="530"/>
      <c r="KMU383" s="530"/>
      <c r="KMV383" s="530"/>
      <c r="KMW383" s="530"/>
      <c r="KMX383" s="530"/>
      <c r="KMY383" s="530"/>
      <c r="KMZ383" s="530"/>
      <c r="KNA383" s="530"/>
      <c r="KNB383" s="530"/>
      <c r="KNC383" s="530"/>
      <c r="KND383" s="530"/>
      <c r="KNE383" s="530"/>
      <c r="KNF383" s="530"/>
      <c r="KNG383" s="530"/>
      <c r="KNH383" s="530"/>
      <c r="KNI383" s="530"/>
      <c r="KNJ383" s="530"/>
      <c r="KNK383" s="530"/>
      <c r="KNL383" s="530"/>
      <c r="KNM383" s="530"/>
      <c r="KNN383" s="530"/>
      <c r="KNO383" s="530"/>
      <c r="KNP383" s="530"/>
      <c r="KNQ383" s="530"/>
      <c r="KNR383" s="530"/>
      <c r="KNS383" s="530"/>
      <c r="KNT383" s="530"/>
      <c r="KNU383" s="530"/>
      <c r="KNV383" s="530"/>
      <c r="KNW383" s="530"/>
      <c r="KNX383" s="530"/>
      <c r="KNY383" s="530"/>
      <c r="KNZ383" s="530"/>
      <c r="KOA383" s="530"/>
      <c r="KOB383" s="530"/>
      <c r="KOC383" s="530"/>
      <c r="KOD383" s="530"/>
      <c r="KOE383" s="530"/>
      <c r="KOF383" s="530"/>
      <c r="KOG383" s="530"/>
      <c r="KOH383" s="530"/>
      <c r="KOI383" s="530"/>
      <c r="KOJ383" s="530"/>
      <c r="KOK383" s="530"/>
      <c r="KOL383" s="530"/>
      <c r="KOM383" s="530"/>
      <c r="KON383" s="530"/>
      <c r="KOO383" s="530"/>
      <c r="KOP383" s="530"/>
      <c r="KOQ383" s="530"/>
      <c r="KOR383" s="530"/>
      <c r="KOS383" s="530"/>
      <c r="KOT383" s="530"/>
      <c r="KOU383" s="530"/>
      <c r="KOV383" s="530"/>
      <c r="KOW383" s="530"/>
      <c r="KOX383" s="530"/>
      <c r="KOY383" s="530"/>
      <c r="KOZ383" s="530"/>
      <c r="KPA383" s="530"/>
      <c r="KPB383" s="530"/>
      <c r="KPC383" s="530"/>
      <c r="KPD383" s="530"/>
      <c r="KPE383" s="530"/>
      <c r="KPF383" s="530"/>
      <c r="KPG383" s="530"/>
      <c r="KPH383" s="530"/>
      <c r="KPI383" s="530"/>
      <c r="KPJ383" s="530"/>
      <c r="KPK383" s="530"/>
      <c r="KPL383" s="530"/>
      <c r="KPM383" s="530"/>
      <c r="KPN383" s="530"/>
      <c r="KPO383" s="530"/>
      <c r="KPP383" s="530"/>
      <c r="KPQ383" s="530"/>
      <c r="KPR383" s="530"/>
      <c r="KPS383" s="530"/>
      <c r="KPT383" s="530"/>
      <c r="KPU383" s="530"/>
      <c r="KPV383" s="530"/>
      <c r="KPW383" s="530"/>
      <c r="KPX383" s="530"/>
      <c r="KPY383" s="530"/>
      <c r="KPZ383" s="530"/>
      <c r="KQA383" s="530"/>
      <c r="KQB383" s="530"/>
      <c r="KQC383" s="530"/>
      <c r="KQD383" s="530"/>
      <c r="KQE383" s="530"/>
      <c r="KQF383" s="530"/>
      <c r="KQG383" s="530"/>
      <c r="KQH383" s="530"/>
      <c r="KQI383" s="530"/>
      <c r="KQJ383" s="530"/>
      <c r="KQK383" s="530"/>
      <c r="KQL383" s="530"/>
      <c r="KQM383" s="530"/>
      <c r="KQN383" s="530"/>
      <c r="KQO383" s="530"/>
      <c r="KQP383" s="530"/>
      <c r="KQQ383" s="530"/>
      <c r="KQR383" s="530"/>
      <c r="KQS383" s="530"/>
      <c r="KQT383" s="530"/>
      <c r="KQU383" s="530"/>
      <c r="KQV383" s="530"/>
      <c r="KQW383" s="530"/>
      <c r="KQX383" s="530"/>
      <c r="KQY383" s="530"/>
      <c r="KQZ383" s="530"/>
      <c r="KRA383" s="530"/>
      <c r="KRB383" s="530"/>
      <c r="KRC383" s="530"/>
      <c r="KRD383" s="530"/>
      <c r="KRE383" s="530"/>
      <c r="KRF383" s="530"/>
      <c r="KRG383" s="530"/>
      <c r="KRH383" s="530"/>
      <c r="KRI383" s="530"/>
      <c r="KRJ383" s="530"/>
      <c r="KRK383" s="530"/>
      <c r="KRL383" s="530"/>
      <c r="KRM383" s="530"/>
      <c r="KRN383" s="530"/>
      <c r="KRO383" s="530"/>
      <c r="KRP383" s="530"/>
      <c r="KRQ383" s="530"/>
      <c r="KRR383" s="530"/>
      <c r="KRS383" s="530"/>
      <c r="KRT383" s="530"/>
      <c r="KRU383" s="530"/>
      <c r="KRV383" s="530"/>
      <c r="KRW383" s="530"/>
      <c r="KRX383" s="530"/>
      <c r="KRY383" s="530"/>
      <c r="KRZ383" s="530"/>
      <c r="KSA383" s="530"/>
      <c r="KSB383" s="530"/>
      <c r="KSC383" s="530"/>
      <c r="KSD383" s="530"/>
      <c r="KSE383" s="530"/>
      <c r="KSF383" s="530"/>
      <c r="KSG383" s="530"/>
      <c r="KSH383" s="530"/>
      <c r="KSI383" s="530"/>
      <c r="KSJ383" s="530"/>
      <c r="KSK383" s="530"/>
      <c r="KSL383" s="530"/>
      <c r="KSM383" s="530"/>
      <c r="KSN383" s="530"/>
      <c r="KSO383" s="530"/>
      <c r="KSP383" s="530"/>
      <c r="KSQ383" s="530"/>
      <c r="KSR383" s="530"/>
      <c r="KSS383" s="530"/>
      <c r="KST383" s="530"/>
      <c r="KSU383" s="530"/>
      <c r="KSV383" s="530"/>
      <c r="KSW383" s="530"/>
      <c r="KSX383" s="530"/>
      <c r="KSY383" s="530"/>
      <c r="KSZ383" s="530"/>
      <c r="KTA383" s="530"/>
      <c r="KTB383" s="530"/>
      <c r="KTC383" s="530"/>
      <c r="KTD383" s="530"/>
      <c r="KTE383" s="530"/>
      <c r="KTF383" s="530"/>
      <c r="KTG383" s="530"/>
      <c r="KTH383" s="530"/>
      <c r="KTI383" s="530"/>
      <c r="KTJ383" s="530"/>
      <c r="KTK383" s="530"/>
      <c r="KTL383" s="530"/>
      <c r="KTM383" s="530"/>
      <c r="KTN383" s="530"/>
      <c r="KTO383" s="530"/>
      <c r="KTP383" s="530"/>
      <c r="KTQ383" s="530"/>
      <c r="KTR383" s="530"/>
      <c r="KTS383" s="530"/>
      <c r="KTT383" s="530"/>
      <c r="KTU383" s="530"/>
      <c r="KTV383" s="530"/>
      <c r="KTW383" s="530"/>
      <c r="KTX383" s="530"/>
      <c r="KTY383" s="530"/>
      <c r="KTZ383" s="530"/>
      <c r="KUA383" s="530"/>
      <c r="KUB383" s="530"/>
      <c r="KUC383" s="530"/>
      <c r="KUD383" s="530"/>
      <c r="KUE383" s="530"/>
      <c r="KUF383" s="530"/>
      <c r="KUG383" s="530"/>
      <c r="KUH383" s="530"/>
      <c r="KUI383" s="530"/>
      <c r="KUJ383" s="530"/>
      <c r="KUK383" s="530"/>
      <c r="KUL383" s="530"/>
      <c r="KUM383" s="530"/>
      <c r="KUN383" s="530"/>
      <c r="KUO383" s="530"/>
      <c r="KUP383" s="530"/>
      <c r="KUQ383" s="530"/>
      <c r="KUR383" s="530"/>
      <c r="KUS383" s="530"/>
      <c r="KUT383" s="530"/>
      <c r="KUU383" s="530"/>
      <c r="KUV383" s="530"/>
      <c r="KUW383" s="530"/>
      <c r="KUX383" s="530"/>
      <c r="KUY383" s="530"/>
      <c r="KUZ383" s="530"/>
      <c r="KVA383" s="530"/>
      <c r="KVB383" s="530"/>
      <c r="KVC383" s="530"/>
      <c r="KVD383" s="530"/>
      <c r="KVE383" s="530"/>
      <c r="KVF383" s="530"/>
      <c r="KVG383" s="530"/>
      <c r="KVH383" s="530"/>
      <c r="KVI383" s="530"/>
      <c r="KVJ383" s="530"/>
      <c r="KVK383" s="530"/>
      <c r="KVL383" s="530"/>
      <c r="KVM383" s="530"/>
      <c r="KVN383" s="530"/>
      <c r="KVO383" s="530"/>
      <c r="KVP383" s="530"/>
      <c r="KVQ383" s="530"/>
      <c r="KVR383" s="530"/>
      <c r="KVS383" s="530"/>
      <c r="KVT383" s="530"/>
      <c r="KVU383" s="530"/>
      <c r="KVV383" s="530"/>
      <c r="KVW383" s="530"/>
      <c r="KVX383" s="530"/>
      <c r="KVY383" s="530"/>
      <c r="KVZ383" s="530"/>
      <c r="KWA383" s="530"/>
      <c r="KWB383" s="530"/>
      <c r="KWC383" s="530"/>
      <c r="KWD383" s="530"/>
      <c r="KWE383" s="530"/>
      <c r="KWF383" s="530"/>
      <c r="KWG383" s="530"/>
      <c r="KWH383" s="530"/>
      <c r="KWI383" s="530"/>
      <c r="KWJ383" s="530"/>
      <c r="KWK383" s="530"/>
      <c r="KWL383" s="530"/>
      <c r="KWM383" s="530"/>
      <c r="KWN383" s="530"/>
      <c r="KWO383" s="530"/>
      <c r="KWP383" s="530"/>
      <c r="KWQ383" s="530"/>
      <c r="KWR383" s="530"/>
      <c r="KWS383" s="530"/>
      <c r="KWT383" s="530"/>
      <c r="KWU383" s="530"/>
      <c r="KWV383" s="530"/>
      <c r="KWW383" s="530"/>
      <c r="KWX383" s="530"/>
      <c r="KWY383" s="530"/>
      <c r="KWZ383" s="530"/>
      <c r="KXA383" s="530"/>
      <c r="KXB383" s="530"/>
      <c r="KXC383" s="530"/>
      <c r="KXD383" s="530"/>
      <c r="KXE383" s="530"/>
      <c r="KXF383" s="530"/>
      <c r="KXG383" s="530"/>
      <c r="KXH383" s="530"/>
      <c r="KXI383" s="530"/>
      <c r="KXJ383" s="530"/>
      <c r="KXK383" s="530"/>
      <c r="KXL383" s="530"/>
      <c r="KXM383" s="530"/>
      <c r="KXN383" s="530"/>
      <c r="KXO383" s="530"/>
      <c r="KXP383" s="530"/>
      <c r="KXQ383" s="530"/>
      <c r="KXR383" s="530"/>
      <c r="KXS383" s="530"/>
      <c r="KXT383" s="530"/>
      <c r="KXU383" s="530"/>
      <c r="KXV383" s="530"/>
      <c r="KXW383" s="530"/>
      <c r="KXX383" s="530"/>
      <c r="KXY383" s="530"/>
      <c r="KXZ383" s="530"/>
      <c r="KYA383" s="530"/>
      <c r="KYB383" s="530"/>
      <c r="KYC383" s="530"/>
      <c r="KYD383" s="530"/>
      <c r="KYE383" s="530"/>
      <c r="KYF383" s="530"/>
      <c r="KYG383" s="530"/>
      <c r="KYH383" s="530"/>
      <c r="KYI383" s="530"/>
      <c r="KYJ383" s="530"/>
      <c r="KYK383" s="530"/>
      <c r="KYL383" s="530"/>
      <c r="KYM383" s="530"/>
      <c r="KYN383" s="530"/>
      <c r="KYO383" s="530"/>
      <c r="KYP383" s="530"/>
      <c r="KYQ383" s="530"/>
      <c r="KYR383" s="530"/>
      <c r="KYS383" s="530"/>
      <c r="KYT383" s="530"/>
      <c r="KYU383" s="530"/>
      <c r="KYV383" s="530"/>
      <c r="KYW383" s="530"/>
      <c r="KYX383" s="530"/>
      <c r="KYY383" s="530"/>
      <c r="KYZ383" s="530"/>
      <c r="KZA383" s="530"/>
      <c r="KZB383" s="530"/>
      <c r="KZC383" s="530"/>
      <c r="KZD383" s="530"/>
      <c r="KZE383" s="530"/>
      <c r="KZF383" s="530"/>
      <c r="KZG383" s="530"/>
      <c r="KZH383" s="530"/>
      <c r="KZI383" s="530"/>
      <c r="KZJ383" s="530"/>
      <c r="KZK383" s="530"/>
      <c r="KZL383" s="530"/>
      <c r="KZM383" s="530"/>
      <c r="KZN383" s="530"/>
      <c r="KZO383" s="530"/>
      <c r="KZP383" s="530"/>
      <c r="KZQ383" s="530"/>
      <c r="KZR383" s="530"/>
      <c r="KZS383" s="530"/>
      <c r="KZT383" s="530"/>
      <c r="KZU383" s="530"/>
      <c r="KZV383" s="530"/>
      <c r="KZW383" s="530"/>
      <c r="KZX383" s="530"/>
      <c r="KZY383" s="530"/>
      <c r="KZZ383" s="530"/>
      <c r="LAA383" s="530"/>
      <c r="LAB383" s="530"/>
      <c r="LAC383" s="530"/>
      <c r="LAD383" s="530"/>
      <c r="LAE383" s="530"/>
      <c r="LAF383" s="530"/>
      <c r="LAG383" s="530"/>
      <c r="LAH383" s="530"/>
      <c r="LAI383" s="530"/>
      <c r="LAJ383" s="530"/>
      <c r="LAK383" s="530"/>
      <c r="LAL383" s="530"/>
      <c r="LAM383" s="530"/>
      <c r="LAN383" s="530"/>
      <c r="LAO383" s="530"/>
      <c r="LAP383" s="530"/>
      <c r="LAQ383" s="530"/>
      <c r="LAR383" s="530"/>
      <c r="LAS383" s="530"/>
      <c r="LAT383" s="530"/>
      <c r="LAU383" s="530"/>
      <c r="LAV383" s="530"/>
      <c r="LAW383" s="530"/>
      <c r="LAX383" s="530"/>
      <c r="LAY383" s="530"/>
      <c r="LAZ383" s="530"/>
      <c r="LBA383" s="530"/>
      <c r="LBB383" s="530"/>
      <c r="LBC383" s="530"/>
      <c r="LBD383" s="530"/>
      <c r="LBE383" s="530"/>
      <c r="LBF383" s="530"/>
      <c r="LBG383" s="530"/>
      <c r="LBH383" s="530"/>
      <c r="LBI383" s="530"/>
      <c r="LBJ383" s="530"/>
      <c r="LBK383" s="530"/>
      <c r="LBL383" s="530"/>
      <c r="LBM383" s="530"/>
      <c r="LBN383" s="530"/>
      <c r="LBO383" s="530"/>
      <c r="LBP383" s="530"/>
      <c r="LBQ383" s="530"/>
      <c r="LBR383" s="530"/>
      <c r="LBS383" s="530"/>
      <c r="LBT383" s="530"/>
      <c r="LBU383" s="530"/>
      <c r="LBV383" s="530"/>
      <c r="LBW383" s="530"/>
      <c r="LBX383" s="530"/>
      <c r="LBY383" s="530"/>
      <c r="LBZ383" s="530"/>
      <c r="LCA383" s="530"/>
      <c r="LCB383" s="530"/>
      <c r="LCC383" s="530"/>
      <c r="LCD383" s="530"/>
      <c r="LCE383" s="530"/>
      <c r="LCF383" s="530"/>
      <c r="LCG383" s="530"/>
      <c r="LCH383" s="530"/>
      <c r="LCI383" s="530"/>
      <c r="LCJ383" s="530"/>
      <c r="LCK383" s="530"/>
      <c r="LCL383" s="530"/>
      <c r="LCM383" s="530"/>
      <c r="LCN383" s="530"/>
      <c r="LCO383" s="530"/>
      <c r="LCP383" s="530"/>
      <c r="LCQ383" s="530"/>
      <c r="LCR383" s="530"/>
      <c r="LCS383" s="530"/>
      <c r="LCT383" s="530"/>
      <c r="LCU383" s="530"/>
      <c r="LCV383" s="530"/>
      <c r="LCW383" s="530"/>
      <c r="LCX383" s="530"/>
      <c r="LCY383" s="530"/>
      <c r="LCZ383" s="530"/>
      <c r="LDA383" s="530"/>
      <c r="LDB383" s="530"/>
      <c r="LDC383" s="530"/>
      <c r="LDD383" s="530"/>
      <c r="LDE383" s="530"/>
      <c r="LDF383" s="530"/>
      <c r="LDG383" s="530"/>
      <c r="LDH383" s="530"/>
      <c r="LDI383" s="530"/>
      <c r="LDJ383" s="530"/>
      <c r="LDK383" s="530"/>
      <c r="LDL383" s="530"/>
      <c r="LDM383" s="530"/>
      <c r="LDN383" s="530"/>
      <c r="LDO383" s="530"/>
      <c r="LDP383" s="530"/>
      <c r="LDQ383" s="530"/>
      <c r="LDR383" s="530"/>
      <c r="LDS383" s="530"/>
      <c r="LDT383" s="530"/>
      <c r="LDU383" s="530"/>
      <c r="LDV383" s="530"/>
      <c r="LDW383" s="530"/>
      <c r="LDX383" s="530"/>
      <c r="LDY383" s="530"/>
      <c r="LDZ383" s="530"/>
      <c r="LEA383" s="530"/>
      <c r="LEB383" s="530"/>
      <c r="LEC383" s="530"/>
      <c r="LED383" s="530"/>
      <c r="LEE383" s="530"/>
      <c r="LEF383" s="530"/>
      <c r="LEG383" s="530"/>
      <c r="LEH383" s="530"/>
      <c r="LEI383" s="530"/>
      <c r="LEJ383" s="530"/>
      <c r="LEK383" s="530"/>
      <c r="LEL383" s="530"/>
      <c r="LEM383" s="530"/>
      <c r="LEN383" s="530"/>
      <c r="LEO383" s="530"/>
      <c r="LEP383" s="530"/>
      <c r="LEQ383" s="530"/>
      <c r="LER383" s="530"/>
      <c r="LES383" s="530"/>
      <c r="LET383" s="530"/>
      <c r="LEU383" s="530"/>
      <c r="LEV383" s="530"/>
      <c r="LEW383" s="530"/>
      <c r="LEX383" s="530"/>
      <c r="LEY383" s="530"/>
      <c r="LEZ383" s="530"/>
      <c r="LFA383" s="530"/>
      <c r="LFB383" s="530"/>
      <c r="LFC383" s="530"/>
      <c r="LFD383" s="530"/>
      <c r="LFE383" s="530"/>
      <c r="LFF383" s="530"/>
      <c r="LFG383" s="530"/>
      <c r="LFH383" s="530"/>
      <c r="LFI383" s="530"/>
      <c r="LFJ383" s="530"/>
      <c r="LFK383" s="530"/>
      <c r="LFL383" s="530"/>
      <c r="LFM383" s="530"/>
      <c r="LFN383" s="530"/>
      <c r="LFO383" s="530"/>
      <c r="LFP383" s="530"/>
      <c r="LFQ383" s="530"/>
      <c r="LFR383" s="530"/>
      <c r="LFS383" s="530"/>
      <c r="LFT383" s="530"/>
      <c r="LFU383" s="530"/>
      <c r="LFV383" s="530"/>
      <c r="LFW383" s="530"/>
      <c r="LFX383" s="530"/>
      <c r="LFY383" s="530"/>
      <c r="LFZ383" s="530"/>
      <c r="LGA383" s="530"/>
      <c r="LGB383" s="530"/>
      <c r="LGC383" s="530"/>
      <c r="LGD383" s="530"/>
      <c r="LGE383" s="530"/>
      <c r="LGF383" s="530"/>
      <c r="LGG383" s="530"/>
      <c r="LGH383" s="530"/>
      <c r="LGI383" s="530"/>
      <c r="LGJ383" s="530"/>
      <c r="LGK383" s="530"/>
      <c r="LGL383" s="530"/>
      <c r="LGM383" s="530"/>
      <c r="LGN383" s="530"/>
      <c r="LGO383" s="530"/>
      <c r="LGP383" s="530"/>
      <c r="LGQ383" s="530"/>
      <c r="LGR383" s="530"/>
      <c r="LGS383" s="530"/>
      <c r="LGT383" s="530"/>
      <c r="LGU383" s="530"/>
      <c r="LGV383" s="530"/>
      <c r="LGW383" s="530"/>
      <c r="LGX383" s="530"/>
      <c r="LGY383" s="530"/>
      <c r="LGZ383" s="530"/>
      <c r="LHA383" s="530"/>
      <c r="LHB383" s="530"/>
      <c r="LHC383" s="530"/>
      <c r="LHD383" s="530"/>
      <c r="LHE383" s="530"/>
      <c r="LHF383" s="530"/>
      <c r="LHG383" s="530"/>
      <c r="LHH383" s="530"/>
      <c r="LHI383" s="530"/>
      <c r="LHJ383" s="530"/>
      <c r="LHK383" s="530"/>
      <c r="LHL383" s="530"/>
      <c r="LHM383" s="530"/>
      <c r="LHN383" s="530"/>
      <c r="LHO383" s="530"/>
      <c r="LHP383" s="530"/>
      <c r="LHQ383" s="530"/>
      <c r="LHR383" s="530"/>
      <c r="LHS383" s="530"/>
      <c r="LHT383" s="530"/>
      <c r="LHU383" s="530"/>
      <c r="LHV383" s="530"/>
      <c r="LHW383" s="530"/>
      <c r="LHX383" s="530"/>
      <c r="LHY383" s="530"/>
      <c r="LHZ383" s="530"/>
      <c r="LIA383" s="530"/>
      <c r="LIB383" s="530"/>
      <c r="LIC383" s="530"/>
      <c r="LID383" s="530"/>
      <c r="LIE383" s="530"/>
      <c r="LIF383" s="530"/>
      <c r="LIG383" s="530"/>
      <c r="LIH383" s="530"/>
      <c r="LII383" s="530"/>
      <c r="LIJ383" s="530"/>
      <c r="LIK383" s="530"/>
      <c r="LIL383" s="530"/>
      <c r="LIM383" s="530"/>
      <c r="LIN383" s="530"/>
      <c r="LIO383" s="530"/>
      <c r="LIP383" s="530"/>
      <c r="LIQ383" s="530"/>
      <c r="LIR383" s="530"/>
      <c r="LIS383" s="530"/>
      <c r="LIT383" s="530"/>
      <c r="LIU383" s="530"/>
      <c r="LIV383" s="530"/>
      <c r="LIW383" s="530"/>
      <c r="LIX383" s="530"/>
      <c r="LIY383" s="530"/>
      <c r="LIZ383" s="530"/>
      <c r="LJA383" s="530"/>
      <c r="LJB383" s="530"/>
      <c r="LJC383" s="530"/>
      <c r="LJD383" s="530"/>
      <c r="LJE383" s="530"/>
      <c r="LJF383" s="530"/>
      <c r="LJG383" s="530"/>
      <c r="LJH383" s="530"/>
      <c r="LJI383" s="530"/>
      <c r="LJJ383" s="530"/>
      <c r="LJK383" s="530"/>
      <c r="LJL383" s="530"/>
      <c r="LJM383" s="530"/>
      <c r="LJN383" s="530"/>
      <c r="LJO383" s="530"/>
      <c r="LJP383" s="530"/>
      <c r="LJQ383" s="530"/>
      <c r="LJR383" s="530"/>
      <c r="LJS383" s="530"/>
      <c r="LJT383" s="530"/>
      <c r="LJU383" s="530"/>
      <c r="LJV383" s="530"/>
      <c r="LJW383" s="530"/>
      <c r="LJX383" s="530"/>
      <c r="LJY383" s="530"/>
      <c r="LJZ383" s="530"/>
      <c r="LKA383" s="530"/>
      <c r="LKB383" s="530"/>
      <c r="LKC383" s="530"/>
      <c r="LKD383" s="530"/>
      <c r="LKE383" s="530"/>
      <c r="LKF383" s="530"/>
      <c r="LKG383" s="530"/>
      <c r="LKH383" s="530"/>
      <c r="LKI383" s="530"/>
      <c r="LKJ383" s="530"/>
      <c r="LKK383" s="530"/>
      <c r="LKL383" s="530"/>
      <c r="LKM383" s="530"/>
      <c r="LKN383" s="530"/>
      <c r="LKO383" s="530"/>
      <c r="LKP383" s="530"/>
      <c r="LKQ383" s="530"/>
      <c r="LKR383" s="530"/>
      <c r="LKS383" s="530"/>
      <c r="LKT383" s="530"/>
      <c r="LKU383" s="530"/>
      <c r="LKV383" s="530"/>
      <c r="LKW383" s="530"/>
      <c r="LKX383" s="530"/>
      <c r="LKY383" s="530"/>
      <c r="LKZ383" s="530"/>
      <c r="LLA383" s="530"/>
      <c r="LLB383" s="530"/>
      <c r="LLC383" s="530"/>
      <c r="LLD383" s="530"/>
      <c r="LLE383" s="530"/>
      <c r="LLF383" s="530"/>
      <c r="LLG383" s="530"/>
      <c r="LLH383" s="530"/>
      <c r="LLI383" s="530"/>
      <c r="LLJ383" s="530"/>
      <c r="LLK383" s="530"/>
      <c r="LLL383" s="530"/>
      <c r="LLM383" s="530"/>
      <c r="LLN383" s="530"/>
      <c r="LLO383" s="530"/>
      <c r="LLP383" s="530"/>
      <c r="LLQ383" s="530"/>
      <c r="LLR383" s="530"/>
      <c r="LLS383" s="530"/>
      <c r="LLT383" s="530"/>
      <c r="LLU383" s="530"/>
      <c r="LLV383" s="530"/>
      <c r="LLW383" s="530"/>
      <c r="LLX383" s="530"/>
      <c r="LLY383" s="530"/>
      <c r="LLZ383" s="530"/>
      <c r="LMA383" s="530"/>
      <c r="LMB383" s="530"/>
      <c r="LMC383" s="530"/>
      <c r="LMD383" s="530"/>
      <c r="LME383" s="530"/>
      <c r="LMF383" s="530"/>
      <c r="LMG383" s="530"/>
      <c r="LMH383" s="530"/>
      <c r="LMI383" s="530"/>
      <c r="LMJ383" s="530"/>
      <c r="LMK383" s="530"/>
      <c r="LML383" s="530"/>
      <c r="LMM383" s="530"/>
      <c r="LMN383" s="530"/>
      <c r="LMO383" s="530"/>
      <c r="LMP383" s="530"/>
      <c r="LMQ383" s="530"/>
      <c r="LMR383" s="530"/>
      <c r="LMS383" s="530"/>
      <c r="LMT383" s="530"/>
      <c r="LMU383" s="530"/>
      <c r="LMV383" s="530"/>
      <c r="LMW383" s="530"/>
      <c r="LMX383" s="530"/>
      <c r="LMY383" s="530"/>
      <c r="LMZ383" s="530"/>
      <c r="LNA383" s="530"/>
      <c r="LNB383" s="530"/>
      <c r="LNC383" s="530"/>
      <c r="LND383" s="530"/>
      <c r="LNE383" s="530"/>
      <c r="LNF383" s="530"/>
      <c r="LNG383" s="530"/>
      <c r="LNH383" s="530"/>
      <c r="LNI383" s="530"/>
      <c r="LNJ383" s="530"/>
      <c r="LNK383" s="530"/>
      <c r="LNL383" s="530"/>
      <c r="LNM383" s="530"/>
      <c r="LNN383" s="530"/>
      <c r="LNO383" s="530"/>
      <c r="LNP383" s="530"/>
      <c r="LNQ383" s="530"/>
      <c r="LNR383" s="530"/>
      <c r="LNS383" s="530"/>
      <c r="LNT383" s="530"/>
      <c r="LNU383" s="530"/>
      <c r="LNV383" s="530"/>
      <c r="LNW383" s="530"/>
      <c r="LNX383" s="530"/>
      <c r="LNY383" s="530"/>
      <c r="LNZ383" s="530"/>
      <c r="LOA383" s="530"/>
      <c r="LOB383" s="530"/>
      <c r="LOC383" s="530"/>
      <c r="LOD383" s="530"/>
      <c r="LOE383" s="530"/>
      <c r="LOF383" s="530"/>
      <c r="LOG383" s="530"/>
      <c r="LOH383" s="530"/>
      <c r="LOI383" s="530"/>
      <c r="LOJ383" s="530"/>
      <c r="LOK383" s="530"/>
      <c r="LOL383" s="530"/>
      <c r="LOM383" s="530"/>
      <c r="LON383" s="530"/>
      <c r="LOO383" s="530"/>
      <c r="LOP383" s="530"/>
      <c r="LOQ383" s="530"/>
      <c r="LOR383" s="530"/>
      <c r="LOS383" s="530"/>
      <c r="LOT383" s="530"/>
      <c r="LOU383" s="530"/>
      <c r="LOV383" s="530"/>
      <c r="LOW383" s="530"/>
      <c r="LOX383" s="530"/>
      <c r="LOY383" s="530"/>
      <c r="LOZ383" s="530"/>
      <c r="LPA383" s="530"/>
      <c r="LPB383" s="530"/>
      <c r="LPC383" s="530"/>
      <c r="LPD383" s="530"/>
      <c r="LPE383" s="530"/>
      <c r="LPF383" s="530"/>
      <c r="LPG383" s="530"/>
      <c r="LPH383" s="530"/>
      <c r="LPI383" s="530"/>
      <c r="LPJ383" s="530"/>
      <c r="LPK383" s="530"/>
      <c r="LPL383" s="530"/>
      <c r="LPM383" s="530"/>
      <c r="LPN383" s="530"/>
      <c r="LPO383" s="530"/>
      <c r="LPP383" s="530"/>
      <c r="LPQ383" s="530"/>
      <c r="LPR383" s="530"/>
      <c r="LPS383" s="530"/>
      <c r="LPT383" s="530"/>
      <c r="LPU383" s="530"/>
      <c r="LPV383" s="530"/>
      <c r="LPW383" s="530"/>
      <c r="LPX383" s="530"/>
      <c r="LPY383" s="530"/>
      <c r="LPZ383" s="530"/>
      <c r="LQA383" s="530"/>
      <c r="LQB383" s="530"/>
      <c r="LQC383" s="530"/>
      <c r="LQD383" s="530"/>
      <c r="LQE383" s="530"/>
      <c r="LQF383" s="530"/>
      <c r="LQG383" s="530"/>
      <c r="LQH383" s="530"/>
      <c r="LQI383" s="530"/>
      <c r="LQJ383" s="530"/>
      <c r="LQK383" s="530"/>
      <c r="LQL383" s="530"/>
      <c r="LQM383" s="530"/>
      <c r="LQN383" s="530"/>
      <c r="LQO383" s="530"/>
      <c r="LQP383" s="530"/>
      <c r="LQQ383" s="530"/>
      <c r="LQR383" s="530"/>
      <c r="LQS383" s="530"/>
      <c r="LQT383" s="530"/>
      <c r="LQU383" s="530"/>
      <c r="LQV383" s="530"/>
      <c r="LQW383" s="530"/>
      <c r="LQX383" s="530"/>
      <c r="LQY383" s="530"/>
      <c r="LQZ383" s="530"/>
      <c r="LRA383" s="530"/>
      <c r="LRB383" s="530"/>
      <c r="LRC383" s="530"/>
      <c r="LRD383" s="530"/>
      <c r="LRE383" s="530"/>
      <c r="LRF383" s="530"/>
      <c r="LRG383" s="530"/>
      <c r="LRH383" s="530"/>
      <c r="LRI383" s="530"/>
      <c r="LRJ383" s="530"/>
      <c r="LRK383" s="530"/>
      <c r="LRL383" s="530"/>
      <c r="LRM383" s="530"/>
      <c r="LRN383" s="530"/>
      <c r="LRO383" s="530"/>
      <c r="LRP383" s="530"/>
      <c r="LRQ383" s="530"/>
      <c r="LRR383" s="530"/>
      <c r="LRS383" s="530"/>
      <c r="LRT383" s="530"/>
      <c r="LRU383" s="530"/>
      <c r="LRV383" s="530"/>
      <c r="LRW383" s="530"/>
      <c r="LRX383" s="530"/>
      <c r="LRY383" s="530"/>
      <c r="LRZ383" s="530"/>
      <c r="LSA383" s="530"/>
      <c r="LSB383" s="530"/>
      <c r="LSC383" s="530"/>
      <c r="LSD383" s="530"/>
      <c r="LSE383" s="530"/>
      <c r="LSF383" s="530"/>
      <c r="LSG383" s="530"/>
      <c r="LSH383" s="530"/>
      <c r="LSI383" s="530"/>
      <c r="LSJ383" s="530"/>
      <c r="LSK383" s="530"/>
      <c r="LSL383" s="530"/>
      <c r="LSM383" s="530"/>
      <c r="LSN383" s="530"/>
      <c r="LSO383" s="530"/>
      <c r="LSP383" s="530"/>
      <c r="LSQ383" s="530"/>
      <c r="LSR383" s="530"/>
      <c r="LSS383" s="530"/>
      <c r="LST383" s="530"/>
      <c r="LSU383" s="530"/>
      <c r="LSV383" s="530"/>
      <c r="LSW383" s="530"/>
      <c r="LSX383" s="530"/>
      <c r="LSY383" s="530"/>
      <c r="LSZ383" s="530"/>
      <c r="LTA383" s="530"/>
      <c r="LTB383" s="530"/>
      <c r="LTC383" s="530"/>
      <c r="LTD383" s="530"/>
      <c r="LTE383" s="530"/>
      <c r="LTF383" s="530"/>
      <c r="LTG383" s="530"/>
      <c r="LTH383" s="530"/>
      <c r="LTI383" s="530"/>
      <c r="LTJ383" s="530"/>
      <c r="LTK383" s="530"/>
      <c r="LTL383" s="530"/>
      <c r="LTM383" s="530"/>
      <c r="LTN383" s="530"/>
      <c r="LTO383" s="530"/>
      <c r="LTP383" s="530"/>
      <c r="LTQ383" s="530"/>
      <c r="LTR383" s="530"/>
      <c r="LTS383" s="530"/>
      <c r="LTT383" s="530"/>
      <c r="LTU383" s="530"/>
      <c r="LTV383" s="530"/>
      <c r="LTW383" s="530"/>
      <c r="LTX383" s="530"/>
      <c r="LTY383" s="530"/>
      <c r="LTZ383" s="530"/>
      <c r="LUA383" s="530"/>
      <c r="LUB383" s="530"/>
      <c r="LUC383" s="530"/>
      <c r="LUD383" s="530"/>
      <c r="LUE383" s="530"/>
      <c r="LUF383" s="530"/>
      <c r="LUG383" s="530"/>
      <c r="LUH383" s="530"/>
      <c r="LUI383" s="530"/>
      <c r="LUJ383" s="530"/>
      <c r="LUK383" s="530"/>
      <c r="LUL383" s="530"/>
      <c r="LUM383" s="530"/>
      <c r="LUN383" s="530"/>
      <c r="LUO383" s="530"/>
      <c r="LUP383" s="530"/>
      <c r="LUQ383" s="530"/>
      <c r="LUR383" s="530"/>
      <c r="LUS383" s="530"/>
      <c r="LUT383" s="530"/>
      <c r="LUU383" s="530"/>
      <c r="LUV383" s="530"/>
      <c r="LUW383" s="530"/>
      <c r="LUX383" s="530"/>
      <c r="LUY383" s="530"/>
      <c r="LUZ383" s="530"/>
      <c r="LVA383" s="530"/>
      <c r="LVB383" s="530"/>
      <c r="LVC383" s="530"/>
      <c r="LVD383" s="530"/>
      <c r="LVE383" s="530"/>
      <c r="LVF383" s="530"/>
      <c r="LVG383" s="530"/>
      <c r="LVH383" s="530"/>
      <c r="LVI383" s="530"/>
      <c r="LVJ383" s="530"/>
      <c r="LVK383" s="530"/>
      <c r="LVL383" s="530"/>
      <c r="LVM383" s="530"/>
      <c r="LVN383" s="530"/>
      <c r="LVO383" s="530"/>
      <c r="LVP383" s="530"/>
      <c r="LVQ383" s="530"/>
      <c r="LVR383" s="530"/>
      <c r="LVS383" s="530"/>
      <c r="LVT383" s="530"/>
      <c r="LVU383" s="530"/>
      <c r="LVV383" s="530"/>
      <c r="LVW383" s="530"/>
      <c r="LVX383" s="530"/>
      <c r="LVY383" s="530"/>
      <c r="LVZ383" s="530"/>
      <c r="LWA383" s="530"/>
      <c r="LWB383" s="530"/>
      <c r="LWC383" s="530"/>
      <c r="LWD383" s="530"/>
      <c r="LWE383" s="530"/>
      <c r="LWF383" s="530"/>
      <c r="LWG383" s="530"/>
      <c r="LWH383" s="530"/>
      <c r="LWI383" s="530"/>
      <c r="LWJ383" s="530"/>
      <c r="LWK383" s="530"/>
      <c r="LWL383" s="530"/>
      <c r="LWM383" s="530"/>
      <c r="LWN383" s="530"/>
      <c r="LWO383" s="530"/>
      <c r="LWP383" s="530"/>
      <c r="LWQ383" s="530"/>
      <c r="LWR383" s="530"/>
      <c r="LWS383" s="530"/>
      <c r="LWT383" s="530"/>
      <c r="LWU383" s="530"/>
      <c r="LWV383" s="530"/>
      <c r="LWW383" s="530"/>
      <c r="LWX383" s="530"/>
      <c r="LWY383" s="530"/>
      <c r="LWZ383" s="530"/>
      <c r="LXA383" s="530"/>
      <c r="LXB383" s="530"/>
      <c r="LXC383" s="530"/>
      <c r="LXD383" s="530"/>
      <c r="LXE383" s="530"/>
      <c r="LXF383" s="530"/>
      <c r="LXG383" s="530"/>
      <c r="LXH383" s="530"/>
      <c r="LXI383" s="530"/>
      <c r="LXJ383" s="530"/>
      <c r="LXK383" s="530"/>
      <c r="LXL383" s="530"/>
      <c r="LXM383" s="530"/>
      <c r="LXN383" s="530"/>
      <c r="LXO383" s="530"/>
      <c r="LXP383" s="530"/>
      <c r="LXQ383" s="530"/>
      <c r="LXR383" s="530"/>
      <c r="LXS383" s="530"/>
      <c r="LXT383" s="530"/>
      <c r="LXU383" s="530"/>
      <c r="LXV383" s="530"/>
      <c r="LXW383" s="530"/>
      <c r="LXX383" s="530"/>
      <c r="LXY383" s="530"/>
      <c r="LXZ383" s="530"/>
      <c r="LYA383" s="530"/>
      <c r="LYB383" s="530"/>
      <c r="LYC383" s="530"/>
      <c r="LYD383" s="530"/>
      <c r="LYE383" s="530"/>
      <c r="LYF383" s="530"/>
      <c r="LYG383" s="530"/>
      <c r="LYH383" s="530"/>
      <c r="LYI383" s="530"/>
      <c r="LYJ383" s="530"/>
      <c r="LYK383" s="530"/>
      <c r="LYL383" s="530"/>
      <c r="LYM383" s="530"/>
      <c r="LYN383" s="530"/>
      <c r="LYO383" s="530"/>
      <c r="LYP383" s="530"/>
      <c r="LYQ383" s="530"/>
      <c r="LYR383" s="530"/>
      <c r="LYS383" s="530"/>
      <c r="LYT383" s="530"/>
      <c r="LYU383" s="530"/>
      <c r="LYV383" s="530"/>
      <c r="LYW383" s="530"/>
      <c r="LYX383" s="530"/>
      <c r="LYY383" s="530"/>
      <c r="LYZ383" s="530"/>
      <c r="LZA383" s="530"/>
      <c r="LZB383" s="530"/>
      <c r="LZC383" s="530"/>
      <c r="LZD383" s="530"/>
      <c r="LZE383" s="530"/>
      <c r="LZF383" s="530"/>
      <c r="LZG383" s="530"/>
      <c r="LZH383" s="530"/>
      <c r="LZI383" s="530"/>
      <c r="LZJ383" s="530"/>
      <c r="LZK383" s="530"/>
      <c r="LZL383" s="530"/>
      <c r="LZM383" s="530"/>
      <c r="LZN383" s="530"/>
      <c r="LZO383" s="530"/>
      <c r="LZP383" s="530"/>
      <c r="LZQ383" s="530"/>
      <c r="LZR383" s="530"/>
      <c r="LZS383" s="530"/>
      <c r="LZT383" s="530"/>
      <c r="LZU383" s="530"/>
      <c r="LZV383" s="530"/>
      <c r="LZW383" s="530"/>
      <c r="LZX383" s="530"/>
      <c r="LZY383" s="530"/>
      <c r="LZZ383" s="530"/>
      <c r="MAA383" s="530"/>
      <c r="MAB383" s="530"/>
      <c r="MAC383" s="530"/>
      <c r="MAD383" s="530"/>
      <c r="MAE383" s="530"/>
      <c r="MAF383" s="530"/>
      <c r="MAG383" s="530"/>
      <c r="MAH383" s="530"/>
      <c r="MAI383" s="530"/>
      <c r="MAJ383" s="530"/>
      <c r="MAK383" s="530"/>
      <c r="MAL383" s="530"/>
      <c r="MAM383" s="530"/>
      <c r="MAN383" s="530"/>
      <c r="MAO383" s="530"/>
      <c r="MAP383" s="530"/>
      <c r="MAQ383" s="530"/>
      <c r="MAR383" s="530"/>
      <c r="MAS383" s="530"/>
      <c r="MAT383" s="530"/>
      <c r="MAU383" s="530"/>
      <c r="MAV383" s="530"/>
      <c r="MAW383" s="530"/>
      <c r="MAX383" s="530"/>
      <c r="MAY383" s="530"/>
      <c r="MAZ383" s="530"/>
      <c r="MBA383" s="530"/>
      <c r="MBB383" s="530"/>
      <c r="MBC383" s="530"/>
      <c r="MBD383" s="530"/>
      <c r="MBE383" s="530"/>
      <c r="MBF383" s="530"/>
      <c r="MBG383" s="530"/>
      <c r="MBH383" s="530"/>
      <c r="MBI383" s="530"/>
      <c r="MBJ383" s="530"/>
      <c r="MBK383" s="530"/>
      <c r="MBL383" s="530"/>
      <c r="MBM383" s="530"/>
      <c r="MBN383" s="530"/>
      <c r="MBO383" s="530"/>
      <c r="MBP383" s="530"/>
      <c r="MBQ383" s="530"/>
      <c r="MBR383" s="530"/>
      <c r="MBS383" s="530"/>
      <c r="MBT383" s="530"/>
      <c r="MBU383" s="530"/>
      <c r="MBV383" s="530"/>
      <c r="MBW383" s="530"/>
      <c r="MBX383" s="530"/>
      <c r="MBY383" s="530"/>
      <c r="MBZ383" s="530"/>
      <c r="MCA383" s="530"/>
      <c r="MCB383" s="530"/>
      <c r="MCC383" s="530"/>
      <c r="MCD383" s="530"/>
      <c r="MCE383" s="530"/>
      <c r="MCF383" s="530"/>
      <c r="MCG383" s="530"/>
      <c r="MCH383" s="530"/>
      <c r="MCI383" s="530"/>
      <c r="MCJ383" s="530"/>
      <c r="MCK383" s="530"/>
      <c r="MCL383" s="530"/>
      <c r="MCM383" s="530"/>
      <c r="MCN383" s="530"/>
      <c r="MCO383" s="530"/>
      <c r="MCP383" s="530"/>
      <c r="MCQ383" s="530"/>
      <c r="MCR383" s="530"/>
      <c r="MCS383" s="530"/>
      <c r="MCT383" s="530"/>
      <c r="MCU383" s="530"/>
      <c r="MCV383" s="530"/>
      <c r="MCW383" s="530"/>
      <c r="MCX383" s="530"/>
      <c r="MCY383" s="530"/>
      <c r="MCZ383" s="530"/>
      <c r="MDA383" s="530"/>
      <c r="MDB383" s="530"/>
      <c r="MDC383" s="530"/>
      <c r="MDD383" s="530"/>
      <c r="MDE383" s="530"/>
      <c r="MDF383" s="530"/>
      <c r="MDG383" s="530"/>
      <c r="MDH383" s="530"/>
      <c r="MDI383" s="530"/>
      <c r="MDJ383" s="530"/>
      <c r="MDK383" s="530"/>
      <c r="MDL383" s="530"/>
      <c r="MDM383" s="530"/>
      <c r="MDN383" s="530"/>
      <c r="MDO383" s="530"/>
      <c r="MDP383" s="530"/>
      <c r="MDQ383" s="530"/>
      <c r="MDR383" s="530"/>
      <c r="MDS383" s="530"/>
      <c r="MDT383" s="530"/>
      <c r="MDU383" s="530"/>
      <c r="MDV383" s="530"/>
      <c r="MDW383" s="530"/>
      <c r="MDX383" s="530"/>
      <c r="MDY383" s="530"/>
      <c r="MDZ383" s="530"/>
      <c r="MEA383" s="530"/>
      <c r="MEB383" s="530"/>
      <c r="MEC383" s="530"/>
      <c r="MED383" s="530"/>
      <c r="MEE383" s="530"/>
      <c r="MEF383" s="530"/>
      <c r="MEG383" s="530"/>
      <c r="MEH383" s="530"/>
      <c r="MEI383" s="530"/>
      <c r="MEJ383" s="530"/>
      <c r="MEK383" s="530"/>
      <c r="MEL383" s="530"/>
      <c r="MEM383" s="530"/>
      <c r="MEN383" s="530"/>
      <c r="MEO383" s="530"/>
      <c r="MEP383" s="530"/>
      <c r="MEQ383" s="530"/>
      <c r="MER383" s="530"/>
      <c r="MES383" s="530"/>
      <c r="MET383" s="530"/>
      <c r="MEU383" s="530"/>
      <c r="MEV383" s="530"/>
      <c r="MEW383" s="530"/>
      <c r="MEX383" s="530"/>
      <c r="MEY383" s="530"/>
      <c r="MEZ383" s="530"/>
      <c r="MFA383" s="530"/>
      <c r="MFB383" s="530"/>
      <c r="MFC383" s="530"/>
      <c r="MFD383" s="530"/>
      <c r="MFE383" s="530"/>
      <c r="MFF383" s="530"/>
      <c r="MFG383" s="530"/>
      <c r="MFH383" s="530"/>
      <c r="MFI383" s="530"/>
      <c r="MFJ383" s="530"/>
      <c r="MFK383" s="530"/>
      <c r="MFL383" s="530"/>
      <c r="MFM383" s="530"/>
      <c r="MFN383" s="530"/>
      <c r="MFO383" s="530"/>
      <c r="MFP383" s="530"/>
      <c r="MFQ383" s="530"/>
      <c r="MFR383" s="530"/>
      <c r="MFS383" s="530"/>
      <c r="MFT383" s="530"/>
      <c r="MFU383" s="530"/>
      <c r="MFV383" s="530"/>
      <c r="MFW383" s="530"/>
      <c r="MFX383" s="530"/>
      <c r="MFY383" s="530"/>
      <c r="MFZ383" s="530"/>
      <c r="MGA383" s="530"/>
      <c r="MGB383" s="530"/>
      <c r="MGC383" s="530"/>
      <c r="MGD383" s="530"/>
      <c r="MGE383" s="530"/>
      <c r="MGF383" s="530"/>
      <c r="MGG383" s="530"/>
      <c r="MGH383" s="530"/>
      <c r="MGI383" s="530"/>
      <c r="MGJ383" s="530"/>
      <c r="MGK383" s="530"/>
      <c r="MGL383" s="530"/>
      <c r="MGM383" s="530"/>
      <c r="MGN383" s="530"/>
      <c r="MGO383" s="530"/>
      <c r="MGP383" s="530"/>
      <c r="MGQ383" s="530"/>
      <c r="MGR383" s="530"/>
      <c r="MGS383" s="530"/>
      <c r="MGT383" s="530"/>
      <c r="MGU383" s="530"/>
      <c r="MGV383" s="530"/>
      <c r="MGW383" s="530"/>
      <c r="MGX383" s="530"/>
      <c r="MGY383" s="530"/>
      <c r="MGZ383" s="530"/>
      <c r="MHA383" s="530"/>
      <c r="MHB383" s="530"/>
      <c r="MHC383" s="530"/>
      <c r="MHD383" s="530"/>
      <c r="MHE383" s="530"/>
      <c r="MHF383" s="530"/>
      <c r="MHG383" s="530"/>
      <c r="MHH383" s="530"/>
      <c r="MHI383" s="530"/>
      <c r="MHJ383" s="530"/>
      <c r="MHK383" s="530"/>
      <c r="MHL383" s="530"/>
      <c r="MHM383" s="530"/>
      <c r="MHN383" s="530"/>
      <c r="MHO383" s="530"/>
      <c r="MHP383" s="530"/>
      <c r="MHQ383" s="530"/>
      <c r="MHR383" s="530"/>
      <c r="MHS383" s="530"/>
      <c r="MHT383" s="530"/>
      <c r="MHU383" s="530"/>
      <c r="MHV383" s="530"/>
      <c r="MHW383" s="530"/>
      <c r="MHX383" s="530"/>
      <c r="MHY383" s="530"/>
      <c r="MHZ383" s="530"/>
      <c r="MIA383" s="530"/>
      <c r="MIB383" s="530"/>
      <c r="MIC383" s="530"/>
      <c r="MID383" s="530"/>
      <c r="MIE383" s="530"/>
      <c r="MIF383" s="530"/>
      <c r="MIG383" s="530"/>
      <c r="MIH383" s="530"/>
      <c r="MII383" s="530"/>
      <c r="MIJ383" s="530"/>
      <c r="MIK383" s="530"/>
      <c r="MIL383" s="530"/>
      <c r="MIM383" s="530"/>
      <c r="MIN383" s="530"/>
      <c r="MIO383" s="530"/>
      <c r="MIP383" s="530"/>
      <c r="MIQ383" s="530"/>
      <c r="MIR383" s="530"/>
      <c r="MIS383" s="530"/>
      <c r="MIT383" s="530"/>
      <c r="MIU383" s="530"/>
      <c r="MIV383" s="530"/>
      <c r="MIW383" s="530"/>
      <c r="MIX383" s="530"/>
      <c r="MIY383" s="530"/>
      <c r="MIZ383" s="530"/>
      <c r="MJA383" s="530"/>
      <c r="MJB383" s="530"/>
      <c r="MJC383" s="530"/>
      <c r="MJD383" s="530"/>
      <c r="MJE383" s="530"/>
      <c r="MJF383" s="530"/>
      <c r="MJG383" s="530"/>
      <c r="MJH383" s="530"/>
      <c r="MJI383" s="530"/>
      <c r="MJJ383" s="530"/>
      <c r="MJK383" s="530"/>
      <c r="MJL383" s="530"/>
      <c r="MJM383" s="530"/>
      <c r="MJN383" s="530"/>
      <c r="MJO383" s="530"/>
      <c r="MJP383" s="530"/>
      <c r="MJQ383" s="530"/>
      <c r="MJR383" s="530"/>
      <c r="MJS383" s="530"/>
      <c r="MJT383" s="530"/>
      <c r="MJU383" s="530"/>
      <c r="MJV383" s="530"/>
      <c r="MJW383" s="530"/>
      <c r="MJX383" s="530"/>
      <c r="MJY383" s="530"/>
      <c r="MJZ383" s="530"/>
      <c r="MKA383" s="530"/>
      <c r="MKB383" s="530"/>
      <c r="MKC383" s="530"/>
      <c r="MKD383" s="530"/>
      <c r="MKE383" s="530"/>
      <c r="MKF383" s="530"/>
      <c r="MKG383" s="530"/>
      <c r="MKH383" s="530"/>
      <c r="MKI383" s="530"/>
      <c r="MKJ383" s="530"/>
      <c r="MKK383" s="530"/>
      <c r="MKL383" s="530"/>
      <c r="MKM383" s="530"/>
      <c r="MKN383" s="530"/>
      <c r="MKO383" s="530"/>
      <c r="MKP383" s="530"/>
      <c r="MKQ383" s="530"/>
      <c r="MKR383" s="530"/>
      <c r="MKS383" s="530"/>
      <c r="MKT383" s="530"/>
      <c r="MKU383" s="530"/>
      <c r="MKV383" s="530"/>
      <c r="MKW383" s="530"/>
      <c r="MKX383" s="530"/>
      <c r="MKY383" s="530"/>
      <c r="MKZ383" s="530"/>
      <c r="MLA383" s="530"/>
      <c r="MLB383" s="530"/>
      <c r="MLC383" s="530"/>
      <c r="MLD383" s="530"/>
      <c r="MLE383" s="530"/>
      <c r="MLF383" s="530"/>
      <c r="MLG383" s="530"/>
      <c r="MLH383" s="530"/>
      <c r="MLI383" s="530"/>
      <c r="MLJ383" s="530"/>
      <c r="MLK383" s="530"/>
      <c r="MLL383" s="530"/>
      <c r="MLM383" s="530"/>
      <c r="MLN383" s="530"/>
      <c r="MLO383" s="530"/>
      <c r="MLP383" s="530"/>
      <c r="MLQ383" s="530"/>
      <c r="MLR383" s="530"/>
      <c r="MLS383" s="530"/>
      <c r="MLT383" s="530"/>
      <c r="MLU383" s="530"/>
      <c r="MLV383" s="530"/>
      <c r="MLW383" s="530"/>
      <c r="MLX383" s="530"/>
      <c r="MLY383" s="530"/>
      <c r="MLZ383" s="530"/>
      <c r="MMA383" s="530"/>
      <c r="MMB383" s="530"/>
      <c r="MMC383" s="530"/>
      <c r="MMD383" s="530"/>
      <c r="MME383" s="530"/>
      <c r="MMF383" s="530"/>
      <c r="MMG383" s="530"/>
      <c r="MMH383" s="530"/>
      <c r="MMI383" s="530"/>
      <c r="MMJ383" s="530"/>
      <c r="MMK383" s="530"/>
      <c r="MML383" s="530"/>
      <c r="MMM383" s="530"/>
      <c r="MMN383" s="530"/>
      <c r="MMO383" s="530"/>
      <c r="MMP383" s="530"/>
      <c r="MMQ383" s="530"/>
      <c r="MMR383" s="530"/>
      <c r="MMS383" s="530"/>
      <c r="MMT383" s="530"/>
      <c r="MMU383" s="530"/>
      <c r="MMV383" s="530"/>
      <c r="MMW383" s="530"/>
      <c r="MMX383" s="530"/>
      <c r="MMY383" s="530"/>
      <c r="MMZ383" s="530"/>
      <c r="MNA383" s="530"/>
      <c r="MNB383" s="530"/>
      <c r="MNC383" s="530"/>
      <c r="MND383" s="530"/>
      <c r="MNE383" s="530"/>
      <c r="MNF383" s="530"/>
      <c r="MNG383" s="530"/>
      <c r="MNH383" s="530"/>
      <c r="MNI383" s="530"/>
      <c r="MNJ383" s="530"/>
      <c r="MNK383" s="530"/>
      <c r="MNL383" s="530"/>
      <c r="MNM383" s="530"/>
      <c r="MNN383" s="530"/>
      <c r="MNO383" s="530"/>
      <c r="MNP383" s="530"/>
      <c r="MNQ383" s="530"/>
      <c r="MNR383" s="530"/>
      <c r="MNS383" s="530"/>
      <c r="MNT383" s="530"/>
      <c r="MNU383" s="530"/>
      <c r="MNV383" s="530"/>
      <c r="MNW383" s="530"/>
      <c r="MNX383" s="530"/>
      <c r="MNY383" s="530"/>
      <c r="MNZ383" s="530"/>
      <c r="MOA383" s="530"/>
      <c r="MOB383" s="530"/>
      <c r="MOC383" s="530"/>
      <c r="MOD383" s="530"/>
      <c r="MOE383" s="530"/>
      <c r="MOF383" s="530"/>
      <c r="MOG383" s="530"/>
      <c r="MOH383" s="530"/>
      <c r="MOI383" s="530"/>
      <c r="MOJ383" s="530"/>
      <c r="MOK383" s="530"/>
      <c r="MOL383" s="530"/>
      <c r="MOM383" s="530"/>
      <c r="MON383" s="530"/>
      <c r="MOO383" s="530"/>
      <c r="MOP383" s="530"/>
      <c r="MOQ383" s="530"/>
      <c r="MOR383" s="530"/>
      <c r="MOS383" s="530"/>
      <c r="MOT383" s="530"/>
      <c r="MOU383" s="530"/>
      <c r="MOV383" s="530"/>
      <c r="MOW383" s="530"/>
      <c r="MOX383" s="530"/>
      <c r="MOY383" s="530"/>
      <c r="MOZ383" s="530"/>
      <c r="MPA383" s="530"/>
      <c r="MPB383" s="530"/>
      <c r="MPC383" s="530"/>
      <c r="MPD383" s="530"/>
      <c r="MPE383" s="530"/>
      <c r="MPF383" s="530"/>
      <c r="MPG383" s="530"/>
      <c r="MPH383" s="530"/>
      <c r="MPI383" s="530"/>
      <c r="MPJ383" s="530"/>
      <c r="MPK383" s="530"/>
      <c r="MPL383" s="530"/>
      <c r="MPM383" s="530"/>
      <c r="MPN383" s="530"/>
      <c r="MPO383" s="530"/>
      <c r="MPP383" s="530"/>
      <c r="MPQ383" s="530"/>
      <c r="MPR383" s="530"/>
      <c r="MPS383" s="530"/>
      <c r="MPT383" s="530"/>
      <c r="MPU383" s="530"/>
      <c r="MPV383" s="530"/>
      <c r="MPW383" s="530"/>
      <c r="MPX383" s="530"/>
      <c r="MPY383" s="530"/>
      <c r="MPZ383" s="530"/>
      <c r="MQA383" s="530"/>
      <c r="MQB383" s="530"/>
      <c r="MQC383" s="530"/>
      <c r="MQD383" s="530"/>
      <c r="MQE383" s="530"/>
      <c r="MQF383" s="530"/>
      <c r="MQG383" s="530"/>
      <c r="MQH383" s="530"/>
      <c r="MQI383" s="530"/>
      <c r="MQJ383" s="530"/>
      <c r="MQK383" s="530"/>
      <c r="MQL383" s="530"/>
      <c r="MQM383" s="530"/>
      <c r="MQN383" s="530"/>
      <c r="MQO383" s="530"/>
      <c r="MQP383" s="530"/>
      <c r="MQQ383" s="530"/>
      <c r="MQR383" s="530"/>
      <c r="MQS383" s="530"/>
      <c r="MQT383" s="530"/>
      <c r="MQU383" s="530"/>
      <c r="MQV383" s="530"/>
      <c r="MQW383" s="530"/>
      <c r="MQX383" s="530"/>
      <c r="MQY383" s="530"/>
      <c r="MQZ383" s="530"/>
      <c r="MRA383" s="530"/>
      <c r="MRB383" s="530"/>
      <c r="MRC383" s="530"/>
      <c r="MRD383" s="530"/>
      <c r="MRE383" s="530"/>
      <c r="MRF383" s="530"/>
      <c r="MRG383" s="530"/>
      <c r="MRH383" s="530"/>
      <c r="MRI383" s="530"/>
      <c r="MRJ383" s="530"/>
      <c r="MRK383" s="530"/>
      <c r="MRL383" s="530"/>
      <c r="MRM383" s="530"/>
      <c r="MRN383" s="530"/>
      <c r="MRO383" s="530"/>
      <c r="MRP383" s="530"/>
      <c r="MRQ383" s="530"/>
      <c r="MRR383" s="530"/>
      <c r="MRS383" s="530"/>
      <c r="MRT383" s="530"/>
      <c r="MRU383" s="530"/>
      <c r="MRV383" s="530"/>
      <c r="MRW383" s="530"/>
      <c r="MRX383" s="530"/>
      <c r="MRY383" s="530"/>
      <c r="MRZ383" s="530"/>
      <c r="MSA383" s="530"/>
      <c r="MSB383" s="530"/>
      <c r="MSC383" s="530"/>
      <c r="MSD383" s="530"/>
      <c r="MSE383" s="530"/>
      <c r="MSF383" s="530"/>
      <c r="MSG383" s="530"/>
      <c r="MSH383" s="530"/>
      <c r="MSI383" s="530"/>
      <c r="MSJ383" s="530"/>
      <c r="MSK383" s="530"/>
      <c r="MSL383" s="530"/>
      <c r="MSM383" s="530"/>
      <c r="MSN383" s="530"/>
      <c r="MSO383" s="530"/>
      <c r="MSP383" s="530"/>
      <c r="MSQ383" s="530"/>
      <c r="MSR383" s="530"/>
      <c r="MSS383" s="530"/>
      <c r="MST383" s="530"/>
      <c r="MSU383" s="530"/>
      <c r="MSV383" s="530"/>
      <c r="MSW383" s="530"/>
      <c r="MSX383" s="530"/>
      <c r="MSY383" s="530"/>
      <c r="MSZ383" s="530"/>
      <c r="MTA383" s="530"/>
      <c r="MTB383" s="530"/>
      <c r="MTC383" s="530"/>
      <c r="MTD383" s="530"/>
      <c r="MTE383" s="530"/>
      <c r="MTF383" s="530"/>
      <c r="MTG383" s="530"/>
      <c r="MTH383" s="530"/>
      <c r="MTI383" s="530"/>
      <c r="MTJ383" s="530"/>
      <c r="MTK383" s="530"/>
      <c r="MTL383" s="530"/>
      <c r="MTM383" s="530"/>
      <c r="MTN383" s="530"/>
      <c r="MTO383" s="530"/>
      <c r="MTP383" s="530"/>
      <c r="MTQ383" s="530"/>
      <c r="MTR383" s="530"/>
      <c r="MTS383" s="530"/>
      <c r="MTT383" s="530"/>
      <c r="MTU383" s="530"/>
      <c r="MTV383" s="530"/>
      <c r="MTW383" s="530"/>
      <c r="MTX383" s="530"/>
      <c r="MTY383" s="530"/>
      <c r="MTZ383" s="530"/>
      <c r="MUA383" s="530"/>
      <c r="MUB383" s="530"/>
      <c r="MUC383" s="530"/>
      <c r="MUD383" s="530"/>
      <c r="MUE383" s="530"/>
      <c r="MUF383" s="530"/>
      <c r="MUG383" s="530"/>
      <c r="MUH383" s="530"/>
      <c r="MUI383" s="530"/>
      <c r="MUJ383" s="530"/>
      <c r="MUK383" s="530"/>
      <c r="MUL383" s="530"/>
      <c r="MUM383" s="530"/>
      <c r="MUN383" s="530"/>
      <c r="MUO383" s="530"/>
      <c r="MUP383" s="530"/>
      <c r="MUQ383" s="530"/>
      <c r="MUR383" s="530"/>
      <c r="MUS383" s="530"/>
      <c r="MUT383" s="530"/>
      <c r="MUU383" s="530"/>
      <c r="MUV383" s="530"/>
      <c r="MUW383" s="530"/>
      <c r="MUX383" s="530"/>
      <c r="MUY383" s="530"/>
      <c r="MUZ383" s="530"/>
      <c r="MVA383" s="530"/>
      <c r="MVB383" s="530"/>
      <c r="MVC383" s="530"/>
      <c r="MVD383" s="530"/>
      <c r="MVE383" s="530"/>
      <c r="MVF383" s="530"/>
      <c r="MVG383" s="530"/>
      <c r="MVH383" s="530"/>
      <c r="MVI383" s="530"/>
      <c r="MVJ383" s="530"/>
      <c r="MVK383" s="530"/>
      <c r="MVL383" s="530"/>
      <c r="MVM383" s="530"/>
      <c r="MVN383" s="530"/>
      <c r="MVO383" s="530"/>
      <c r="MVP383" s="530"/>
      <c r="MVQ383" s="530"/>
      <c r="MVR383" s="530"/>
      <c r="MVS383" s="530"/>
      <c r="MVT383" s="530"/>
      <c r="MVU383" s="530"/>
      <c r="MVV383" s="530"/>
      <c r="MVW383" s="530"/>
      <c r="MVX383" s="530"/>
      <c r="MVY383" s="530"/>
      <c r="MVZ383" s="530"/>
      <c r="MWA383" s="530"/>
      <c r="MWB383" s="530"/>
      <c r="MWC383" s="530"/>
      <c r="MWD383" s="530"/>
      <c r="MWE383" s="530"/>
      <c r="MWF383" s="530"/>
      <c r="MWG383" s="530"/>
      <c r="MWH383" s="530"/>
      <c r="MWI383" s="530"/>
      <c r="MWJ383" s="530"/>
      <c r="MWK383" s="530"/>
      <c r="MWL383" s="530"/>
      <c r="MWM383" s="530"/>
      <c r="MWN383" s="530"/>
      <c r="MWO383" s="530"/>
      <c r="MWP383" s="530"/>
      <c r="MWQ383" s="530"/>
      <c r="MWR383" s="530"/>
      <c r="MWS383" s="530"/>
      <c r="MWT383" s="530"/>
      <c r="MWU383" s="530"/>
      <c r="MWV383" s="530"/>
      <c r="MWW383" s="530"/>
      <c r="MWX383" s="530"/>
      <c r="MWY383" s="530"/>
      <c r="MWZ383" s="530"/>
      <c r="MXA383" s="530"/>
      <c r="MXB383" s="530"/>
      <c r="MXC383" s="530"/>
      <c r="MXD383" s="530"/>
      <c r="MXE383" s="530"/>
      <c r="MXF383" s="530"/>
      <c r="MXG383" s="530"/>
      <c r="MXH383" s="530"/>
      <c r="MXI383" s="530"/>
      <c r="MXJ383" s="530"/>
      <c r="MXK383" s="530"/>
      <c r="MXL383" s="530"/>
      <c r="MXM383" s="530"/>
      <c r="MXN383" s="530"/>
      <c r="MXO383" s="530"/>
      <c r="MXP383" s="530"/>
      <c r="MXQ383" s="530"/>
      <c r="MXR383" s="530"/>
      <c r="MXS383" s="530"/>
      <c r="MXT383" s="530"/>
      <c r="MXU383" s="530"/>
      <c r="MXV383" s="530"/>
      <c r="MXW383" s="530"/>
      <c r="MXX383" s="530"/>
      <c r="MXY383" s="530"/>
      <c r="MXZ383" s="530"/>
      <c r="MYA383" s="530"/>
      <c r="MYB383" s="530"/>
      <c r="MYC383" s="530"/>
      <c r="MYD383" s="530"/>
      <c r="MYE383" s="530"/>
      <c r="MYF383" s="530"/>
      <c r="MYG383" s="530"/>
      <c r="MYH383" s="530"/>
      <c r="MYI383" s="530"/>
      <c r="MYJ383" s="530"/>
      <c r="MYK383" s="530"/>
      <c r="MYL383" s="530"/>
      <c r="MYM383" s="530"/>
      <c r="MYN383" s="530"/>
      <c r="MYO383" s="530"/>
      <c r="MYP383" s="530"/>
      <c r="MYQ383" s="530"/>
      <c r="MYR383" s="530"/>
      <c r="MYS383" s="530"/>
      <c r="MYT383" s="530"/>
      <c r="MYU383" s="530"/>
      <c r="MYV383" s="530"/>
      <c r="MYW383" s="530"/>
      <c r="MYX383" s="530"/>
      <c r="MYY383" s="530"/>
      <c r="MYZ383" s="530"/>
      <c r="MZA383" s="530"/>
      <c r="MZB383" s="530"/>
      <c r="MZC383" s="530"/>
      <c r="MZD383" s="530"/>
      <c r="MZE383" s="530"/>
      <c r="MZF383" s="530"/>
      <c r="MZG383" s="530"/>
      <c r="MZH383" s="530"/>
      <c r="MZI383" s="530"/>
      <c r="MZJ383" s="530"/>
      <c r="MZK383" s="530"/>
      <c r="MZL383" s="530"/>
      <c r="MZM383" s="530"/>
      <c r="MZN383" s="530"/>
      <c r="MZO383" s="530"/>
      <c r="MZP383" s="530"/>
      <c r="MZQ383" s="530"/>
      <c r="MZR383" s="530"/>
      <c r="MZS383" s="530"/>
      <c r="MZT383" s="530"/>
      <c r="MZU383" s="530"/>
      <c r="MZV383" s="530"/>
      <c r="MZW383" s="530"/>
      <c r="MZX383" s="530"/>
      <c r="MZY383" s="530"/>
      <c r="MZZ383" s="530"/>
      <c r="NAA383" s="530"/>
      <c r="NAB383" s="530"/>
      <c r="NAC383" s="530"/>
      <c r="NAD383" s="530"/>
      <c r="NAE383" s="530"/>
      <c r="NAF383" s="530"/>
      <c r="NAG383" s="530"/>
      <c r="NAH383" s="530"/>
      <c r="NAI383" s="530"/>
      <c r="NAJ383" s="530"/>
      <c r="NAK383" s="530"/>
      <c r="NAL383" s="530"/>
      <c r="NAM383" s="530"/>
      <c r="NAN383" s="530"/>
      <c r="NAO383" s="530"/>
      <c r="NAP383" s="530"/>
      <c r="NAQ383" s="530"/>
      <c r="NAR383" s="530"/>
      <c r="NAS383" s="530"/>
      <c r="NAT383" s="530"/>
      <c r="NAU383" s="530"/>
      <c r="NAV383" s="530"/>
      <c r="NAW383" s="530"/>
      <c r="NAX383" s="530"/>
      <c r="NAY383" s="530"/>
      <c r="NAZ383" s="530"/>
      <c r="NBA383" s="530"/>
      <c r="NBB383" s="530"/>
      <c r="NBC383" s="530"/>
      <c r="NBD383" s="530"/>
      <c r="NBE383" s="530"/>
      <c r="NBF383" s="530"/>
      <c r="NBG383" s="530"/>
      <c r="NBH383" s="530"/>
      <c r="NBI383" s="530"/>
      <c r="NBJ383" s="530"/>
      <c r="NBK383" s="530"/>
      <c r="NBL383" s="530"/>
      <c r="NBM383" s="530"/>
      <c r="NBN383" s="530"/>
      <c r="NBO383" s="530"/>
      <c r="NBP383" s="530"/>
      <c r="NBQ383" s="530"/>
      <c r="NBR383" s="530"/>
      <c r="NBS383" s="530"/>
      <c r="NBT383" s="530"/>
      <c r="NBU383" s="530"/>
      <c r="NBV383" s="530"/>
      <c r="NBW383" s="530"/>
      <c r="NBX383" s="530"/>
      <c r="NBY383" s="530"/>
      <c r="NBZ383" s="530"/>
      <c r="NCA383" s="530"/>
      <c r="NCB383" s="530"/>
      <c r="NCC383" s="530"/>
      <c r="NCD383" s="530"/>
      <c r="NCE383" s="530"/>
      <c r="NCF383" s="530"/>
      <c r="NCG383" s="530"/>
      <c r="NCH383" s="530"/>
      <c r="NCI383" s="530"/>
      <c r="NCJ383" s="530"/>
      <c r="NCK383" s="530"/>
      <c r="NCL383" s="530"/>
      <c r="NCM383" s="530"/>
      <c r="NCN383" s="530"/>
      <c r="NCO383" s="530"/>
      <c r="NCP383" s="530"/>
      <c r="NCQ383" s="530"/>
      <c r="NCR383" s="530"/>
      <c r="NCS383" s="530"/>
      <c r="NCT383" s="530"/>
      <c r="NCU383" s="530"/>
      <c r="NCV383" s="530"/>
      <c r="NCW383" s="530"/>
      <c r="NCX383" s="530"/>
      <c r="NCY383" s="530"/>
      <c r="NCZ383" s="530"/>
      <c r="NDA383" s="530"/>
      <c r="NDB383" s="530"/>
      <c r="NDC383" s="530"/>
      <c r="NDD383" s="530"/>
      <c r="NDE383" s="530"/>
      <c r="NDF383" s="530"/>
      <c r="NDG383" s="530"/>
      <c r="NDH383" s="530"/>
      <c r="NDI383" s="530"/>
      <c r="NDJ383" s="530"/>
      <c r="NDK383" s="530"/>
      <c r="NDL383" s="530"/>
      <c r="NDM383" s="530"/>
      <c r="NDN383" s="530"/>
      <c r="NDO383" s="530"/>
      <c r="NDP383" s="530"/>
      <c r="NDQ383" s="530"/>
      <c r="NDR383" s="530"/>
      <c r="NDS383" s="530"/>
      <c r="NDT383" s="530"/>
      <c r="NDU383" s="530"/>
      <c r="NDV383" s="530"/>
      <c r="NDW383" s="530"/>
      <c r="NDX383" s="530"/>
      <c r="NDY383" s="530"/>
      <c r="NDZ383" s="530"/>
      <c r="NEA383" s="530"/>
      <c r="NEB383" s="530"/>
      <c r="NEC383" s="530"/>
      <c r="NED383" s="530"/>
      <c r="NEE383" s="530"/>
      <c r="NEF383" s="530"/>
      <c r="NEG383" s="530"/>
      <c r="NEH383" s="530"/>
      <c r="NEI383" s="530"/>
      <c r="NEJ383" s="530"/>
      <c r="NEK383" s="530"/>
      <c r="NEL383" s="530"/>
      <c r="NEM383" s="530"/>
      <c r="NEN383" s="530"/>
      <c r="NEO383" s="530"/>
      <c r="NEP383" s="530"/>
      <c r="NEQ383" s="530"/>
      <c r="NER383" s="530"/>
      <c r="NES383" s="530"/>
      <c r="NET383" s="530"/>
      <c r="NEU383" s="530"/>
      <c r="NEV383" s="530"/>
      <c r="NEW383" s="530"/>
      <c r="NEX383" s="530"/>
      <c r="NEY383" s="530"/>
      <c r="NEZ383" s="530"/>
      <c r="NFA383" s="530"/>
      <c r="NFB383" s="530"/>
      <c r="NFC383" s="530"/>
      <c r="NFD383" s="530"/>
      <c r="NFE383" s="530"/>
      <c r="NFF383" s="530"/>
      <c r="NFG383" s="530"/>
      <c r="NFH383" s="530"/>
      <c r="NFI383" s="530"/>
      <c r="NFJ383" s="530"/>
      <c r="NFK383" s="530"/>
      <c r="NFL383" s="530"/>
      <c r="NFM383" s="530"/>
      <c r="NFN383" s="530"/>
      <c r="NFO383" s="530"/>
      <c r="NFP383" s="530"/>
      <c r="NFQ383" s="530"/>
      <c r="NFR383" s="530"/>
      <c r="NFS383" s="530"/>
      <c r="NFT383" s="530"/>
      <c r="NFU383" s="530"/>
      <c r="NFV383" s="530"/>
      <c r="NFW383" s="530"/>
      <c r="NFX383" s="530"/>
      <c r="NFY383" s="530"/>
      <c r="NFZ383" s="530"/>
      <c r="NGA383" s="530"/>
      <c r="NGB383" s="530"/>
      <c r="NGC383" s="530"/>
      <c r="NGD383" s="530"/>
      <c r="NGE383" s="530"/>
      <c r="NGF383" s="530"/>
      <c r="NGG383" s="530"/>
      <c r="NGH383" s="530"/>
      <c r="NGI383" s="530"/>
      <c r="NGJ383" s="530"/>
      <c r="NGK383" s="530"/>
      <c r="NGL383" s="530"/>
      <c r="NGM383" s="530"/>
      <c r="NGN383" s="530"/>
      <c r="NGO383" s="530"/>
      <c r="NGP383" s="530"/>
      <c r="NGQ383" s="530"/>
      <c r="NGR383" s="530"/>
      <c r="NGS383" s="530"/>
      <c r="NGT383" s="530"/>
      <c r="NGU383" s="530"/>
      <c r="NGV383" s="530"/>
      <c r="NGW383" s="530"/>
      <c r="NGX383" s="530"/>
      <c r="NGY383" s="530"/>
      <c r="NGZ383" s="530"/>
      <c r="NHA383" s="530"/>
      <c r="NHB383" s="530"/>
      <c r="NHC383" s="530"/>
      <c r="NHD383" s="530"/>
      <c r="NHE383" s="530"/>
      <c r="NHF383" s="530"/>
      <c r="NHG383" s="530"/>
      <c r="NHH383" s="530"/>
      <c r="NHI383" s="530"/>
      <c r="NHJ383" s="530"/>
      <c r="NHK383" s="530"/>
      <c r="NHL383" s="530"/>
      <c r="NHM383" s="530"/>
      <c r="NHN383" s="530"/>
      <c r="NHO383" s="530"/>
      <c r="NHP383" s="530"/>
      <c r="NHQ383" s="530"/>
      <c r="NHR383" s="530"/>
      <c r="NHS383" s="530"/>
      <c r="NHT383" s="530"/>
      <c r="NHU383" s="530"/>
      <c r="NHV383" s="530"/>
      <c r="NHW383" s="530"/>
      <c r="NHX383" s="530"/>
      <c r="NHY383" s="530"/>
      <c r="NHZ383" s="530"/>
      <c r="NIA383" s="530"/>
      <c r="NIB383" s="530"/>
      <c r="NIC383" s="530"/>
      <c r="NID383" s="530"/>
      <c r="NIE383" s="530"/>
      <c r="NIF383" s="530"/>
      <c r="NIG383" s="530"/>
      <c r="NIH383" s="530"/>
      <c r="NII383" s="530"/>
      <c r="NIJ383" s="530"/>
      <c r="NIK383" s="530"/>
      <c r="NIL383" s="530"/>
      <c r="NIM383" s="530"/>
      <c r="NIN383" s="530"/>
      <c r="NIO383" s="530"/>
      <c r="NIP383" s="530"/>
      <c r="NIQ383" s="530"/>
      <c r="NIR383" s="530"/>
      <c r="NIS383" s="530"/>
      <c r="NIT383" s="530"/>
      <c r="NIU383" s="530"/>
      <c r="NIV383" s="530"/>
      <c r="NIW383" s="530"/>
      <c r="NIX383" s="530"/>
      <c r="NIY383" s="530"/>
      <c r="NIZ383" s="530"/>
      <c r="NJA383" s="530"/>
      <c r="NJB383" s="530"/>
      <c r="NJC383" s="530"/>
      <c r="NJD383" s="530"/>
      <c r="NJE383" s="530"/>
      <c r="NJF383" s="530"/>
      <c r="NJG383" s="530"/>
      <c r="NJH383" s="530"/>
      <c r="NJI383" s="530"/>
      <c r="NJJ383" s="530"/>
      <c r="NJK383" s="530"/>
      <c r="NJL383" s="530"/>
      <c r="NJM383" s="530"/>
      <c r="NJN383" s="530"/>
      <c r="NJO383" s="530"/>
      <c r="NJP383" s="530"/>
      <c r="NJQ383" s="530"/>
      <c r="NJR383" s="530"/>
      <c r="NJS383" s="530"/>
      <c r="NJT383" s="530"/>
      <c r="NJU383" s="530"/>
      <c r="NJV383" s="530"/>
      <c r="NJW383" s="530"/>
      <c r="NJX383" s="530"/>
      <c r="NJY383" s="530"/>
      <c r="NJZ383" s="530"/>
      <c r="NKA383" s="530"/>
      <c r="NKB383" s="530"/>
      <c r="NKC383" s="530"/>
      <c r="NKD383" s="530"/>
      <c r="NKE383" s="530"/>
      <c r="NKF383" s="530"/>
      <c r="NKG383" s="530"/>
      <c r="NKH383" s="530"/>
      <c r="NKI383" s="530"/>
      <c r="NKJ383" s="530"/>
      <c r="NKK383" s="530"/>
      <c r="NKL383" s="530"/>
      <c r="NKM383" s="530"/>
      <c r="NKN383" s="530"/>
      <c r="NKO383" s="530"/>
      <c r="NKP383" s="530"/>
      <c r="NKQ383" s="530"/>
      <c r="NKR383" s="530"/>
      <c r="NKS383" s="530"/>
      <c r="NKT383" s="530"/>
      <c r="NKU383" s="530"/>
      <c r="NKV383" s="530"/>
      <c r="NKW383" s="530"/>
      <c r="NKX383" s="530"/>
      <c r="NKY383" s="530"/>
      <c r="NKZ383" s="530"/>
      <c r="NLA383" s="530"/>
      <c r="NLB383" s="530"/>
      <c r="NLC383" s="530"/>
      <c r="NLD383" s="530"/>
      <c r="NLE383" s="530"/>
      <c r="NLF383" s="530"/>
      <c r="NLG383" s="530"/>
      <c r="NLH383" s="530"/>
      <c r="NLI383" s="530"/>
      <c r="NLJ383" s="530"/>
      <c r="NLK383" s="530"/>
      <c r="NLL383" s="530"/>
      <c r="NLM383" s="530"/>
      <c r="NLN383" s="530"/>
      <c r="NLO383" s="530"/>
      <c r="NLP383" s="530"/>
      <c r="NLQ383" s="530"/>
      <c r="NLR383" s="530"/>
      <c r="NLS383" s="530"/>
      <c r="NLT383" s="530"/>
      <c r="NLU383" s="530"/>
      <c r="NLV383" s="530"/>
      <c r="NLW383" s="530"/>
      <c r="NLX383" s="530"/>
      <c r="NLY383" s="530"/>
      <c r="NLZ383" s="530"/>
      <c r="NMA383" s="530"/>
      <c r="NMB383" s="530"/>
      <c r="NMC383" s="530"/>
      <c r="NMD383" s="530"/>
      <c r="NME383" s="530"/>
      <c r="NMF383" s="530"/>
      <c r="NMG383" s="530"/>
      <c r="NMH383" s="530"/>
      <c r="NMI383" s="530"/>
      <c r="NMJ383" s="530"/>
      <c r="NMK383" s="530"/>
      <c r="NML383" s="530"/>
      <c r="NMM383" s="530"/>
      <c r="NMN383" s="530"/>
      <c r="NMO383" s="530"/>
      <c r="NMP383" s="530"/>
      <c r="NMQ383" s="530"/>
      <c r="NMR383" s="530"/>
      <c r="NMS383" s="530"/>
      <c r="NMT383" s="530"/>
      <c r="NMU383" s="530"/>
      <c r="NMV383" s="530"/>
      <c r="NMW383" s="530"/>
      <c r="NMX383" s="530"/>
      <c r="NMY383" s="530"/>
      <c r="NMZ383" s="530"/>
      <c r="NNA383" s="530"/>
      <c r="NNB383" s="530"/>
      <c r="NNC383" s="530"/>
      <c r="NND383" s="530"/>
      <c r="NNE383" s="530"/>
      <c r="NNF383" s="530"/>
      <c r="NNG383" s="530"/>
      <c r="NNH383" s="530"/>
      <c r="NNI383" s="530"/>
      <c r="NNJ383" s="530"/>
      <c r="NNK383" s="530"/>
      <c r="NNL383" s="530"/>
      <c r="NNM383" s="530"/>
      <c r="NNN383" s="530"/>
      <c r="NNO383" s="530"/>
      <c r="NNP383" s="530"/>
      <c r="NNQ383" s="530"/>
      <c r="NNR383" s="530"/>
      <c r="NNS383" s="530"/>
      <c r="NNT383" s="530"/>
      <c r="NNU383" s="530"/>
      <c r="NNV383" s="530"/>
      <c r="NNW383" s="530"/>
      <c r="NNX383" s="530"/>
      <c r="NNY383" s="530"/>
      <c r="NNZ383" s="530"/>
      <c r="NOA383" s="530"/>
      <c r="NOB383" s="530"/>
      <c r="NOC383" s="530"/>
      <c r="NOD383" s="530"/>
      <c r="NOE383" s="530"/>
      <c r="NOF383" s="530"/>
      <c r="NOG383" s="530"/>
      <c r="NOH383" s="530"/>
      <c r="NOI383" s="530"/>
      <c r="NOJ383" s="530"/>
      <c r="NOK383" s="530"/>
      <c r="NOL383" s="530"/>
      <c r="NOM383" s="530"/>
      <c r="NON383" s="530"/>
      <c r="NOO383" s="530"/>
      <c r="NOP383" s="530"/>
      <c r="NOQ383" s="530"/>
      <c r="NOR383" s="530"/>
      <c r="NOS383" s="530"/>
      <c r="NOT383" s="530"/>
      <c r="NOU383" s="530"/>
      <c r="NOV383" s="530"/>
      <c r="NOW383" s="530"/>
      <c r="NOX383" s="530"/>
      <c r="NOY383" s="530"/>
      <c r="NOZ383" s="530"/>
      <c r="NPA383" s="530"/>
      <c r="NPB383" s="530"/>
      <c r="NPC383" s="530"/>
      <c r="NPD383" s="530"/>
      <c r="NPE383" s="530"/>
      <c r="NPF383" s="530"/>
      <c r="NPG383" s="530"/>
      <c r="NPH383" s="530"/>
      <c r="NPI383" s="530"/>
      <c r="NPJ383" s="530"/>
      <c r="NPK383" s="530"/>
      <c r="NPL383" s="530"/>
      <c r="NPM383" s="530"/>
      <c r="NPN383" s="530"/>
      <c r="NPO383" s="530"/>
      <c r="NPP383" s="530"/>
      <c r="NPQ383" s="530"/>
      <c r="NPR383" s="530"/>
      <c r="NPS383" s="530"/>
      <c r="NPT383" s="530"/>
      <c r="NPU383" s="530"/>
      <c r="NPV383" s="530"/>
      <c r="NPW383" s="530"/>
      <c r="NPX383" s="530"/>
      <c r="NPY383" s="530"/>
      <c r="NPZ383" s="530"/>
      <c r="NQA383" s="530"/>
      <c r="NQB383" s="530"/>
      <c r="NQC383" s="530"/>
      <c r="NQD383" s="530"/>
      <c r="NQE383" s="530"/>
      <c r="NQF383" s="530"/>
      <c r="NQG383" s="530"/>
      <c r="NQH383" s="530"/>
      <c r="NQI383" s="530"/>
      <c r="NQJ383" s="530"/>
      <c r="NQK383" s="530"/>
      <c r="NQL383" s="530"/>
      <c r="NQM383" s="530"/>
      <c r="NQN383" s="530"/>
      <c r="NQO383" s="530"/>
      <c r="NQP383" s="530"/>
      <c r="NQQ383" s="530"/>
      <c r="NQR383" s="530"/>
      <c r="NQS383" s="530"/>
      <c r="NQT383" s="530"/>
      <c r="NQU383" s="530"/>
      <c r="NQV383" s="530"/>
      <c r="NQW383" s="530"/>
      <c r="NQX383" s="530"/>
      <c r="NQY383" s="530"/>
      <c r="NQZ383" s="530"/>
      <c r="NRA383" s="530"/>
      <c r="NRB383" s="530"/>
      <c r="NRC383" s="530"/>
      <c r="NRD383" s="530"/>
      <c r="NRE383" s="530"/>
      <c r="NRF383" s="530"/>
      <c r="NRG383" s="530"/>
      <c r="NRH383" s="530"/>
      <c r="NRI383" s="530"/>
      <c r="NRJ383" s="530"/>
      <c r="NRK383" s="530"/>
      <c r="NRL383" s="530"/>
      <c r="NRM383" s="530"/>
      <c r="NRN383" s="530"/>
      <c r="NRO383" s="530"/>
      <c r="NRP383" s="530"/>
      <c r="NRQ383" s="530"/>
      <c r="NRR383" s="530"/>
      <c r="NRS383" s="530"/>
      <c r="NRT383" s="530"/>
      <c r="NRU383" s="530"/>
      <c r="NRV383" s="530"/>
      <c r="NRW383" s="530"/>
      <c r="NRX383" s="530"/>
      <c r="NRY383" s="530"/>
      <c r="NRZ383" s="530"/>
      <c r="NSA383" s="530"/>
      <c r="NSB383" s="530"/>
      <c r="NSC383" s="530"/>
      <c r="NSD383" s="530"/>
      <c r="NSE383" s="530"/>
      <c r="NSF383" s="530"/>
      <c r="NSG383" s="530"/>
      <c r="NSH383" s="530"/>
      <c r="NSI383" s="530"/>
      <c r="NSJ383" s="530"/>
      <c r="NSK383" s="530"/>
      <c r="NSL383" s="530"/>
      <c r="NSM383" s="530"/>
      <c r="NSN383" s="530"/>
      <c r="NSO383" s="530"/>
      <c r="NSP383" s="530"/>
      <c r="NSQ383" s="530"/>
      <c r="NSR383" s="530"/>
      <c r="NSS383" s="530"/>
      <c r="NST383" s="530"/>
      <c r="NSU383" s="530"/>
      <c r="NSV383" s="530"/>
      <c r="NSW383" s="530"/>
      <c r="NSX383" s="530"/>
      <c r="NSY383" s="530"/>
      <c r="NSZ383" s="530"/>
      <c r="NTA383" s="530"/>
      <c r="NTB383" s="530"/>
      <c r="NTC383" s="530"/>
      <c r="NTD383" s="530"/>
      <c r="NTE383" s="530"/>
      <c r="NTF383" s="530"/>
      <c r="NTG383" s="530"/>
      <c r="NTH383" s="530"/>
      <c r="NTI383" s="530"/>
      <c r="NTJ383" s="530"/>
      <c r="NTK383" s="530"/>
      <c r="NTL383" s="530"/>
      <c r="NTM383" s="530"/>
      <c r="NTN383" s="530"/>
      <c r="NTO383" s="530"/>
      <c r="NTP383" s="530"/>
      <c r="NTQ383" s="530"/>
      <c r="NTR383" s="530"/>
      <c r="NTS383" s="530"/>
      <c r="NTT383" s="530"/>
      <c r="NTU383" s="530"/>
      <c r="NTV383" s="530"/>
      <c r="NTW383" s="530"/>
      <c r="NTX383" s="530"/>
      <c r="NTY383" s="530"/>
      <c r="NTZ383" s="530"/>
      <c r="NUA383" s="530"/>
      <c r="NUB383" s="530"/>
      <c r="NUC383" s="530"/>
      <c r="NUD383" s="530"/>
      <c r="NUE383" s="530"/>
      <c r="NUF383" s="530"/>
      <c r="NUG383" s="530"/>
      <c r="NUH383" s="530"/>
      <c r="NUI383" s="530"/>
      <c r="NUJ383" s="530"/>
      <c r="NUK383" s="530"/>
      <c r="NUL383" s="530"/>
      <c r="NUM383" s="530"/>
      <c r="NUN383" s="530"/>
      <c r="NUO383" s="530"/>
      <c r="NUP383" s="530"/>
      <c r="NUQ383" s="530"/>
      <c r="NUR383" s="530"/>
      <c r="NUS383" s="530"/>
      <c r="NUT383" s="530"/>
      <c r="NUU383" s="530"/>
      <c r="NUV383" s="530"/>
      <c r="NUW383" s="530"/>
      <c r="NUX383" s="530"/>
      <c r="NUY383" s="530"/>
      <c r="NUZ383" s="530"/>
      <c r="NVA383" s="530"/>
      <c r="NVB383" s="530"/>
      <c r="NVC383" s="530"/>
      <c r="NVD383" s="530"/>
      <c r="NVE383" s="530"/>
      <c r="NVF383" s="530"/>
      <c r="NVG383" s="530"/>
      <c r="NVH383" s="530"/>
      <c r="NVI383" s="530"/>
      <c r="NVJ383" s="530"/>
      <c r="NVK383" s="530"/>
      <c r="NVL383" s="530"/>
      <c r="NVM383" s="530"/>
      <c r="NVN383" s="530"/>
      <c r="NVO383" s="530"/>
      <c r="NVP383" s="530"/>
      <c r="NVQ383" s="530"/>
      <c r="NVR383" s="530"/>
      <c r="NVS383" s="530"/>
      <c r="NVT383" s="530"/>
      <c r="NVU383" s="530"/>
      <c r="NVV383" s="530"/>
      <c r="NVW383" s="530"/>
      <c r="NVX383" s="530"/>
      <c r="NVY383" s="530"/>
      <c r="NVZ383" s="530"/>
      <c r="NWA383" s="530"/>
      <c r="NWB383" s="530"/>
      <c r="NWC383" s="530"/>
      <c r="NWD383" s="530"/>
      <c r="NWE383" s="530"/>
      <c r="NWF383" s="530"/>
      <c r="NWG383" s="530"/>
      <c r="NWH383" s="530"/>
      <c r="NWI383" s="530"/>
      <c r="NWJ383" s="530"/>
      <c r="NWK383" s="530"/>
      <c r="NWL383" s="530"/>
      <c r="NWM383" s="530"/>
      <c r="NWN383" s="530"/>
      <c r="NWO383" s="530"/>
      <c r="NWP383" s="530"/>
      <c r="NWQ383" s="530"/>
      <c r="NWR383" s="530"/>
      <c r="NWS383" s="530"/>
      <c r="NWT383" s="530"/>
      <c r="NWU383" s="530"/>
      <c r="NWV383" s="530"/>
      <c r="NWW383" s="530"/>
      <c r="NWX383" s="530"/>
      <c r="NWY383" s="530"/>
      <c r="NWZ383" s="530"/>
      <c r="NXA383" s="530"/>
      <c r="NXB383" s="530"/>
      <c r="NXC383" s="530"/>
      <c r="NXD383" s="530"/>
      <c r="NXE383" s="530"/>
      <c r="NXF383" s="530"/>
      <c r="NXG383" s="530"/>
      <c r="NXH383" s="530"/>
      <c r="NXI383" s="530"/>
      <c r="NXJ383" s="530"/>
      <c r="NXK383" s="530"/>
      <c r="NXL383" s="530"/>
      <c r="NXM383" s="530"/>
      <c r="NXN383" s="530"/>
      <c r="NXO383" s="530"/>
      <c r="NXP383" s="530"/>
      <c r="NXQ383" s="530"/>
      <c r="NXR383" s="530"/>
      <c r="NXS383" s="530"/>
      <c r="NXT383" s="530"/>
      <c r="NXU383" s="530"/>
      <c r="NXV383" s="530"/>
      <c r="NXW383" s="530"/>
      <c r="NXX383" s="530"/>
      <c r="NXY383" s="530"/>
      <c r="NXZ383" s="530"/>
      <c r="NYA383" s="530"/>
      <c r="NYB383" s="530"/>
      <c r="NYC383" s="530"/>
      <c r="NYD383" s="530"/>
      <c r="NYE383" s="530"/>
      <c r="NYF383" s="530"/>
      <c r="NYG383" s="530"/>
      <c r="NYH383" s="530"/>
      <c r="NYI383" s="530"/>
      <c r="NYJ383" s="530"/>
      <c r="NYK383" s="530"/>
      <c r="NYL383" s="530"/>
      <c r="NYM383" s="530"/>
      <c r="NYN383" s="530"/>
      <c r="NYO383" s="530"/>
      <c r="NYP383" s="530"/>
      <c r="NYQ383" s="530"/>
      <c r="NYR383" s="530"/>
      <c r="NYS383" s="530"/>
      <c r="NYT383" s="530"/>
      <c r="NYU383" s="530"/>
      <c r="NYV383" s="530"/>
      <c r="NYW383" s="530"/>
      <c r="NYX383" s="530"/>
      <c r="NYY383" s="530"/>
      <c r="NYZ383" s="530"/>
      <c r="NZA383" s="530"/>
      <c r="NZB383" s="530"/>
      <c r="NZC383" s="530"/>
      <c r="NZD383" s="530"/>
      <c r="NZE383" s="530"/>
      <c r="NZF383" s="530"/>
      <c r="NZG383" s="530"/>
      <c r="NZH383" s="530"/>
      <c r="NZI383" s="530"/>
      <c r="NZJ383" s="530"/>
      <c r="NZK383" s="530"/>
      <c r="NZL383" s="530"/>
      <c r="NZM383" s="530"/>
      <c r="NZN383" s="530"/>
      <c r="NZO383" s="530"/>
      <c r="NZP383" s="530"/>
      <c r="NZQ383" s="530"/>
      <c r="NZR383" s="530"/>
      <c r="NZS383" s="530"/>
      <c r="NZT383" s="530"/>
      <c r="NZU383" s="530"/>
      <c r="NZV383" s="530"/>
      <c r="NZW383" s="530"/>
      <c r="NZX383" s="530"/>
      <c r="NZY383" s="530"/>
      <c r="NZZ383" s="530"/>
      <c r="OAA383" s="530"/>
      <c r="OAB383" s="530"/>
      <c r="OAC383" s="530"/>
      <c r="OAD383" s="530"/>
      <c r="OAE383" s="530"/>
      <c r="OAF383" s="530"/>
      <c r="OAG383" s="530"/>
      <c r="OAH383" s="530"/>
      <c r="OAI383" s="530"/>
      <c r="OAJ383" s="530"/>
      <c r="OAK383" s="530"/>
      <c r="OAL383" s="530"/>
      <c r="OAM383" s="530"/>
      <c r="OAN383" s="530"/>
      <c r="OAO383" s="530"/>
      <c r="OAP383" s="530"/>
      <c r="OAQ383" s="530"/>
      <c r="OAR383" s="530"/>
      <c r="OAS383" s="530"/>
      <c r="OAT383" s="530"/>
      <c r="OAU383" s="530"/>
      <c r="OAV383" s="530"/>
      <c r="OAW383" s="530"/>
      <c r="OAX383" s="530"/>
      <c r="OAY383" s="530"/>
      <c r="OAZ383" s="530"/>
      <c r="OBA383" s="530"/>
      <c r="OBB383" s="530"/>
      <c r="OBC383" s="530"/>
      <c r="OBD383" s="530"/>
      <c r="OBE383" s="530"/>
      <c r="OBF383" s="530"/>
      <c r="OBG383" s="530"/>
      <c r="OBH383" s="530"/>
      <c r="OBI383" s="530"/>
      <c r="OBJ383" s="530"/>
      <c r="OBK383" s="530"/>
      <c r="OBL383" s="530"/>
      <c r="OBM383" s="530"/>
      <c r="OBN383" s="530"/>
      <c r="OBO383" s="530"/>
      <c r="OBP383" s="530"/>
      <c r="OBQ383" s="530"/>
      <c r="OBR383" s="530"/>
      <c r="OBS383" s="530"/>
      <c r="OBT383" s="530"/>
      <c r="OBU383" s="530"/>
      <c r="OBV383" s="530"/>
      <c r="OBW383" s="530"/>
      <c r="OBX383" s="530"/>
      <c r="OBY383" s="530"/>
      <c r="OBZ383" s="530"/>
      <c r="OCA383" s="530"/>
      <c r="OCB383" s="530"/>
      <c r="OCC383" s="530"/>
      <c r="OCD383" s="530"/>
      <c r="OCE383" s="530"/>
      <c r="OCF383" s="530"/>
      <c r="OCG383" s="530"/>
      <c r="OCH383" s="530"/>
      <c r="OCI383" s="530"/>
      <c r="OCJ383" s="530"/>
      <c r="OCK383" s="530"/>
      <c r="OCL383" s="530"/>
      <c r="OCM383" s="530"/>
      <c r="OCN383" s="530"/>
      <c r="OCO383" s="530"/>
      <c r="OCP383" s="530"/>
      <c r="OCQ383" s="530"/>
      <c r="OCR383" s="530"/>
      <c r="OCS383" s="530"/>
      <c r="OCT383" s="530"/>
      <c r="OCU383" s="530"/>
      <c r="OCV383" s="530"/>
      <c r="OCW383" s="530"/>
      <c r="OCX383" s="530"/>
      <c r="OCY383" s="530"/>
      <c r="OCZ383" s="530"/>
      <c r="ODA383" s="530"/>
      <c r="ODB383" s="530"/>
      <c r="ODC383" s="530"/>
      <c r="ODD383" s="530"/>
      <c r="ODE383" s="530"/>
      <c r="ODF383" s="530"/>
      <c r="ODG383" s="530"/>
      <c r="ODH383" s="530"/>
      <c r="ODI383" s="530"/>
      <c r="ODJ383" s="530"/>
      <c r="ODK383" s="530"/>
      <c r="ODL383" s="530"/>
      <c r="ODM383" s="530"/>
      <c r="ODN383" s="530"/>
      <c r="ODO383" s="530"/>
      <c r="ODP383" s="530"/>
      <c r="ODQ383" s="530"/>
      <c r="ODR383" s="530"/>
      <c r="ODS383" s="530"/>
      <c r="ODT383" s="530"/>
      <c r="ODU383" s="530"/>
      <c r="ODV383" s="530"/>
      <c r="ODW383" s="530"/>
      <c r="ODX383" s="530"/>
      <c r="ODY383" s="530"/>
      <c r="ODZ383" s="530"/>
      <c r="OEA383" s="530"/>
      <c r="OEB383" s="530"/>
      <c r="OEC383" s="530"/>
      <c r="OED383" s="530"/>
      <c r="OEE383" s="530"/>
      <c r="OEF383" s="530"/>
      <c r="OEG383" s="530"/>
      <c r="OEH383" s="530"/>
      <c r="OEI383" s="530"/>
      <c r="OEJ383" s="530"/>
      <c r="OEK383" s="530"/>
      <c r="OEL383" s="530"/>
      <c r="OEM383" s="530"/>
      <c r="OEN383" s="530"/>
      <c r="OEO383" s="530"/>
      <c r="OEP383" s="530"/>
      <c r="OEQ383" s="530"/>
      <c r="OER383" s="530"/>
      <c r="OES383" s="530"/>
      <c r="OET383" s="530"/>
      <c r="OEU383" s="530"/>
      <c r="OEV383" s="530"/>
      <c r="OEW383" s="530"/>
      <c r="OEX383" s="530"/>
      <c r="OEY383" s="530"/>
      <c r="OEZ383" s="530"/>
      <c r="OFA383" s="530"/>
      <c r="OFB383" s="530"/>
      <c r="OFC383" s="530"/>
      <c r="OFD383" s="530"/>
      <c r="OFE383" s="530"/>
      <c r="OFF383" s="530"/>
      <c r="OFG383" s="530"/>
      <c r="OFH383" s="530"/>
      <c r="OFI383" s="530"/>
      <c r="OFJ383" s="530"/>
      <c r="OFK383" s="530"/>
      <c r="OFL383" s="530"/>
      <c r="OFM383" s="530"/>
      <c r="OFN383" s="530"/>
      <c r="OFO383" s="530"/>
      <c r="OFP383" s="530"/>
      <c r="OFQ383" s="530"/>
      <c r="OFR383" s="530"/>
      <c r="OFS383" s="530"/>
      <c r="OFT383" s="530"/>
      <c r="OFU383" s="530"/>
      <c r="OFV383" s="530"/>
      <c r="OFW383" s="530"/>
      <c r="OFX383" s="530"/>
      <c r="OFY383" s="530"/>
      <c r="OFZ383" s="530"/>
      <c r="OGA383" s="530"/>
      <c r="OGB383" s="530"/>
      <c r="OGC383" s="530"/>
      <c r="OGD383" s="530"/>
      <c r="OGE383" s="530"/>
      <c r="OGF383" s="530"/>
      <c r="OGG383" s="530"/>
      <c r="OGH383" s="530"/>
      <c r="OGI383" s="530"/>
      <c r="OGJ383" s="530"/>
      <c r="OGK383" s="530"/>
      <c r="OGL383" s="530"/>
      <c r="OGM383" s="530"/>
      <c r="OGN383" s="530"/>
      <c r="OGO383" s="530"/>
      <c r="OGP383" s="530"/>
      <c r="OGQ383" s="530"/>
      <c r="OGR383" s="530"/>
      <c r="OGS383" s="530"/>
      <c r="OGT383" s="530"/>
      <c r="OGU383" s="530"/>
      <c r="OGV383" s="530"/>
      <c r="OGW383" s="530"/>
      <c r="OGX383" s="530"/>
      <c r="OGY383" s="530"/>
      <c r="OGZ383" s="530"/>
      <c r="OHA383" s="530"/>
      <c r="OHB383" s="530"/>
      <c r="OHC383" s="530"/>
      <c r="OHD383" s="530"/>
      <c r="OHE383" s="530"/>
      <c r="OHF383" s="530"/>
      <c r="OHG383" s="530"/>
      <c r="OHH383" s="530"/>
      <c r="OHI383" s="530"/>
      <c r="OHJ383" s="530"/>
      <c r="OHK383" s="530"/>
      <c r="OHL383" s="530"/>
      <c r="OHM383" s="530"/>
      <c r="OHN383" s="530"/>
      <c r="OHO383" s="530"/>
      <c r="OHP383" s="530"/>
      <c r="OHQ383" s="530"/>
      <c r="OHR383" s="530"/>
      <c r="OHS383" s="530"/>
      <c r="OHT383" s="530"/>
      <c r="OHU383" s="530"/>
      <c r="OHV383" s="530"/>
      <c r="OHW383" s="530"/>
      <c r="OHX383" s="530"/>
      <c r="OHY383" s="530"/>
      <c r="OHZ383" s="530"/>
      <c r="OIA383" s="530"/>
      <c r="OIB383" s="530"/>
      <c r="OIC383" s="530"/>
      <c r="OID383" s="530"/>
      <c r="OIE383" s="530"/>
      <c r="OIF383" s="530"/>
      <c r="OIG383" s="530"/>
      <c r="OIH383" s="530"/>
      <c r="OII383" s="530"/>
      <c r="OIJ383" s="530"/>
      <c r="OIK383" s="530"/>
      <c r="OIL383" s="530"/>
      <c r="OIM383" s="530"/>
      <c r="OIN383" s="530"/>
      <c r="OIO383" s="530"/>
      <c r="OIP383" s="530"/>
      <c r="OIQ383" s="530"/>
      <c r="OIR383" s="530"/>
      <c r="OIS383" s="530"/>
      <c r="OIT383" s="530"/>
      <c r="OIU383" s="530"/>
      <c r="OIV383" s="530"/>
      <c r="OIW383" s="530"/>
      <c r="OIX383" s="530"/>
      <c r="OIY383" s="530"/>
      <c r="OIZ383" s="530"/>
      <c r="OJA383" s="530"/>
      <c r="OJB383" s="530"/>
      <c r="OJC383" s="530"/>
      <c r="OJD383" s="530"/>
      <c r="OJE383" s="530"/>
      <c r="OJF383" s="530"/>
      <c r="OJG383" s="530"/>
      <c r="OJH383" s="530"/>
      <c r="OJI383" s="530"/>
      <c r="OJJ383" s="530"/>
      <c r="OJK383" s="530"/>
      <c r="OJL383" s="530"/>
      <c r="OJM383" s="530"/>
      <c r="OJN383" s="530"/>
      <c r="OJO383" s="530"/>
      <c r="OJP383" s="530"/>
      <c r="OJQ383" s="530"/>
      <c r="OJR383" s="530"/>
      <c r="OJS383" s="530"/>
      <c r="OJT383" s="530"/>
      <c r="OJU383" s="530"/>
      <c r="OJV383" s="530"/>
      <c r="OJW383" s="530"/>
      <c r="OJX383" s="530"/>
      <c r="OJY383" s="530"/>
      <c r="OJZ383" s="530"/>
      <c r="OKA383" s="530"/>
      <c r="OKB383" s="530"/>
      <c r="OKC383" s="530"/>
      <c r="OKD383" s="530"/>
      <c r="OKE383" s="530"/>
      <c r="OKF383" s="530"/>
      <c r="OKG383" s="530"/>
      <c r="OKH383" s="530"/>
      <c r="OKI383" s="530"/>
      <c r="OKJ383" s="530"/>
      <c r="OKK383" s="530"/>
      <c r="OKL383" s="530"/>
      <c r="OKM383" s="530"/>
      <c r="OKN383" s="530"/>
      <c r="OKO383" s="530"/>
      <c r="OKP383" s="530"/>
      <c r="OKQ383" s="530"/>
      <c r="OKR383" s="530"/>
      <c r="OKS383" s="530"/>
      <c r="OKT383" s="530"/>
      <c r="OKU383" s="530"/>
      <c r="OKV383" s="530"/>
      <c r="OKW383" s="530"/>
      <c r="OKX383" s="530"/>
      <c r="OKY383" s="530"/>
      <c r="OKZ383" s="530"/>
      <c r="OLA383" s="530"/>
      <c r="OLB383" s="530"/>
      <c r="OLC383" s="530"/>
      <c r="OLD383" s="530"/>
      <c r="OLE383" s="530"/>
      <c r="OLF383" s="530"/>
      <c r="OLG383" s="530"/>
      <c r="OLH383" s="530"/>
      <c r="OLI383" s="530"/>
      <c r="OLJ383" s="530"/>
      <c r="OLK383" s="530"/>
      <c r="OLL383" s="530"/>
      <c r="OLM383" s="530"/>
      <c r="OLN383" s="530"/>
      <c r="OLO383" s="530"/>
      <c r="OLP383" s="530"/>
      <c r="OLQ383" s="530"/>
      <c r="OLR383" s="530"/>
      <c r="OLS383" s="530"/>
      <c r="OLT383" s="530"/>
      <c r="OLU383" s="530"/>
      <c r="OLV383" s="530"/>
      <c r="OLW383" s="530"/>
      <c r="OLX383" s="530"/>
      <c r="OLY383" s="530"/>
      <c r="OLZ383" s="530"/>
      <c r="OMA383" s="530"/>
      <c r="OMB383" s="530"/>
      <c r="OMC383" s="530"/>
      <c r="OMD383" s="530"/>
      <c r="OME383" s="530"/>
      <c r="OMF383" s="530"/>
      <c r="OMG383" s="530"/>
      <c r="OMH383" s="530"/>
      <c r="OMI383" s="530"/>
      <c r="OMJ383" s="530"/>
      <c r="OMK383" s="530"/>
      <c r="OML383" s="530"/>
      <c r="OMM383" s="530"/>
      <c r="OMN383" s="530"/>
      <c r="OMO383" s="530"/>
      <c r="OMP383" s="530"/>
      <c r="OMQ383" s="530"/>
      <c r="OMR383" s="530"/>
      <c r="OMS383" s="530"/>
      <c r="OMT383" s="530"/>
      <c r="OMU383" s="530"/>
      <c r="OMV383" s="530"/>
      <c r="OMW383" s="530"/>
      <c r="OMX383" s="530"/>
      <c r="OMY383" s="530"/>
      <c r="OMZ383" s="530"/>
      <c r="ONA383" s="530"/>
      <c r="ONB383" s="530"/>
      <c r="ONC383" s="530"/>
      <c r="OND383" s="530"/>
      <c r="ONE383" s="530"/>
      <c r="ONF383" s="530"/>
      <c r="ONG383" s="530"/>
      <c r="ONH383" s="530"/>
      <c r="ONI383" s="530"/>
      <c r="ONJ383" s="530"/>
      <c r="ONK383" s="530"/>
      <c r="ONL383" s="530"/>
      <c r="ONM383" s="530"/>
      <c r="ONN383" s="530"/>
      <c r="ONO383" s="530"/>
      <c r="ONP383" s="530"/>
      <c r="ONQ383" s="530"/>
      <c r="ONR383" s="530"/>
      <c r="ONS383" s="530"/>
      <c r="ONT383" s="530"/>
      <c r="ONU383" s="530"/>
      <c r="ONV383" s="530"/>
      <c r="ONW383" s="530"/>
      <c r="ONX383" s="530"/>
      <c r="ONY383" s="530"/>
      <c r="ONZ383" s="530"/>
      <c r="OOA383" s="530"/>
      <c r="OOB383" s="530"/>
      <c r="OOC383" s="530"/>
      <c r="OOD383" s="530"/>
      <c r="OOE383" s="530"/>
      <c r="OOF383" s="530"/>
      <c r="OOG383" s="530"/>
      <c r="OOH383" s="530"/>
      <c r="OOI383" s="530"/>
      <c r="OOJ383" s="530"/>
      <c r="OOK383" s="530"/>
      <c r="OOL383" s="530"/>
      <c r="OOM383" s="530"/>
      <c r="OON383" s="530"/>
      <c r="OOO383" s="530"/>
      <c r="OOP383" s="530"/>
      <c r="OOQ383" s="530"/>
      <c r="OOR383" s="530"/>
      <c r="OOS383" s="530"/>
      <c r="OOT383" s="530"/>
      <c r="OOU383" s="530"/>
      <c r="OOV383" s="530"/>
      <c r="OOW383" s="530"/>
      <c r="OOX383" s="530"/>
      <c r="OOY383" s="530"/>
      <c r="OOZ383" s="530"/>
      <c r="OPA383" s="530"/>
      <c r="OPB383" s="530"/>
      <c r="OPC383" s="530"/>
      <c r="OPD383" s="530"/>
      <c r="OPE383" s="530"/>
      <c r="OPF383" s="530"/>
      <c r="OPG383" s="530"/>
      <c r="OPH383" s="530"/>
      <c r="OPI383" s="530"/>
      <c r="OPJ383" s="530"/>
      <c r="OPK383" s="530"/>
      <c r="OPL383" s="530"/>
      <c r="OPM383" s="530"/>
      <c r="OPN383" s="530"/>
      <c r="OPO383" s="530"/>
      <c r="OPP383" s="530"/>
      <c r="OPQ383" s="530"/>
      <c r="OPR383" s="530"/>
      <c r="OPS383" s="530"/>
      <c r="OPT383" s="530"/>
      <c r="OPU383" s="530"/>
      <c r="OPV383" s="530"/>
      <c r="OPW383" s="530"/>
      <c r="OPX383" s="530"/>
      <c r="OPY383" s="530"/>
      <c r="OPZ383" s="530"/>
      <c r="OQA383" s="530"/>
      <c r="OQB383" s="530"/>
      <c r="OQC383" s="530"/>
      <c r="OQD383" s="530"/>
      <c r="OQE383" s="530"/>
      <c r="OQF383" s="530"/>
      <c r="OQG383" s="530"/>
      <c r="OQH383" s="530"/>
      <c r="OQI383" s="530"/>
      <c r="OQJ383" s="530"/>
      <c r="OQK383" s="530"/>
      <c r="OQL383" s="530"/>
      <c r="OQM383" s="530"/>
      <c r="OQN383" s="530"/>
      <c r="OQO383" s="530"/>
      <c r="OQP383" s="530"/>
      <c r="OQQ383" s="530"/>
      <c r="OQR383" s="530"/>
      <c r="OQS383" s="530"/>
      <c r="OQT383" s="530"/>
      <c r="OQU383" s="530"/>
      <c r="OQV383" s="530"/>
      <c r="OQW383" s="530"/>
      <c r="OQX383" s="530"/>
      <c r="OQY383" s="530"/>
      <c r="OQZ383" s="530"/>
      <c r="ORA383" s="530"/>
      <c r="ORB383" s="530"/>
      <c r="ORC383" s="530"/>
      <c r="ORD383" s="530"/>
      <c r="ORE383" s="530"/>
      <c r="ORF383" s="530"/>
      <c r="ORG383" s="530"/>
      <c r="ORH383" s="530"/>
      <c r="ORI383" s="530"/>
      <c r="ORJ383" s="530"/>
      <c r="ORK383" s="530"/>
      <c r="ORL383" s="530"/>
      <c r="ORM383" s="530"/>
      <c r="ORN383" s="530"/>
      <c r="ORO383" s="530"/>
      <c r="ORP383" s="530"/>
      <c r="ORQ383" s="530"/>
      <c r="ORR383" s="530"/>
      <c r="ORS383" s="530"/>
      <c r="ORT383" s="530"/>
      <c r="ORU383" s="530"/>
      <c r="ORV383" s="530"/>
      <c r="ORW383" s="530"/>
      <c r="ORX383" s="530"/>
      <c r="ORY383" s="530"/>
      <c r="ORZ383" s="530"/>
      <c r="OSA383" s="530"/>
      <c r="OSB383" s="530"/>
      <c r="OSC383" s="530"/>
      <c r="OSD383" s="530"/>
      <c r="OSE383" s="530"/>
      <c r="OSF383" s="530"/>
      <c r="OSG383" s="530"/>
      <c r="OSH383" s="530"/>
      <c r="OSI383" s="530"/>
      <c r="OSJ383" s="530"/>
      <c r="OSK383" s="530"/>
      <c r="OSL383" s="530"/>
      <c r="OSM383" s="530"/>
      <c r="OSN383" s="530"/>
      <c r="OSO383" s="530"/>
      <c r="OSP383" s="530"/>
      <c r="OSQ383" s="530"/>
      <c r="OSR383" s="530"/>
      <c r="OSS383" s="530"/>
      <c r="OST383" s="530"/>
      <c r="OSU383" s="530"/>
      <c r="OSV383" s="530"/>
      <c r="OSW383" s="530"/>
      <c r="OSX383" s="530"/>
      <c r="OSY383" s="530"/>
      <c r="OSZ383" s="530"/>
      <c r="OTA383" s="530"/>
      <c r="OTB383" s="530"/>
      <c r="OTC383" s="530"/>
      <c r="OTD383" s="530"/>
      <c r="OTE383" s="530"/>
      <c r="OTF383" s="530"/>
      <c r="OTG383" s="530"/>
      <c r="OTH383" s="530"/>
      <c r="OTI383" s="530"/>
      <c r="OTJ383" s="530"/>
      <c r="OTK383" s="530"/>
      <c r="OTL383" s="530"/>
      <c r="OTM383" s="530"/>
      <c r="OTN383" s="530"/>
      <c r="OTO383" s="530"/>
      <c r="OTP383" s="530"/>
      <c r="OTQ383" s="530"/>
      <c r="OTR383" s="530"/>
      <c r="OTS383" s="530"/>
      <c r="OTT383" s="530"/>
      <c r="OTU383" s="530"/>
      <c r="OTV383" s="530"/>
      <c r="OTW383" s="530"/>
      <c r="OTX383" s="530"/>
      <c r="OTY383" s="530"/>
      <c r="OTZ383" s="530"/>
      <c r="OUA383" s="530"/>
      <c r="OUB383" s="530"/>
      <c r="OUC383" s="530"/>
      <c r="OUD383" s="530"/>
      <c r="OUE383" s="530"/>
      <c r="OUF383" s="530"/>
      <c r="OUG383" s="530"/>
      <c r="OUH383" s="530"/>
      <c r="OUI383" s="530"/>
      <c r="OUJ383" s="530"/>
      <c r="OUK383" s="530"/>
      <c r="OUL383" s="530"/>
      <c r="OUM383" s="530"/>
      <c r="OUN383" s="530"/>
      <c r="OUO383" s="530"/>
      <c r="OUP383" s="530"/>
      <c r="OUQ383" s="530"/>
      <c r="OUR383" s="530"/>
      <c r="OUS383" s="530"/>
      <c r="OUT383" s="530"/>
      <c r="OUU383" s="530"/>
      <c r="OUV383" s="530"/>
      <c r="OUW383" s="530"/>
      <c r="OUX383" s="530"/>
      <c r="OUY383" s="530"/>
      <c r="OUZ383" s="530"/>
      <c r="OVA383" s="530"/>
      <c r="OVB383" s="530"/>
      <c r="OVC383" s="530"/>
      <c r="OVD383" s="530"/>
      <c r="OVE383" s="530"/>
      <c r="OVF383" s="530"/>
      <c r="OVG383" s="530"/>
      <c r="OVH383" s="530"/>
      <c r="OVI383" s="530"/>
      <c r="OVJ383" s="530"/>
      <c r="OVK383" s="530"/>
      <c r="OVL383" s="530"/>
      <c r="OVM383" s="530"/>
      <c r="OVN383" s="530"/>
      <c r="OVO383" s="530"/>
      <c r="OVP383" s="530"/>
      <c r="OVQ383" s="530"/>
      <c r="OVR383" s="530"/>
      <c r="OVS383" s="530"/>
      <c r="OVT383" s="530"/>
      <c r="OVU383" s="530"/>
      <c r="OVV383" s="530"/>
      <c r="OVW383" s="530"/>
      <c r="OVX383" s="530"/>
      <c r="OVY383" s="530"/>
      <c r="OVZ383" s="530"/>
      <c r="OWA383" s="530"/>
      <c r="OWB383" s="530"/>
      <c r="OWC383" s="530"/>
      <c r="OWD383" s="530"/>
      <c r="OWE383" s="530"/>
      <c r="OWF383" s="530"/>
      <c r="OWG383" s="530"/>
      <c r="OWH383" s="530"/>
      <c r="OWI383" s="530"/>
      <c r="OWJ383" s="530"/>
      <c r="OWK383" s="530"/>
      <c r="OWL383" s="530"/>
      <c r="OWM383" s="530"/>
      <c r="OWN383" s="530"/>
      <c r="OWO383" s="530"/>
      <c r="OWP383" s="530"/>
      <c r="OWQ383" s="530"/>
      <c r="OWR383" s="530"/>
      <c r="OWS383" s="530"/>
      <c r="OWT383" s="530"/>
      <c r="OWU383" s="530"/>
      <c r="OWV383" s="530"/>
      <c r="OWW383" s="530"/>
      <c r="OWX383" s="530"/>
      <c r="OWY383" s="530"/>
      <c r="OWZ383" s="530"/>
      <c r="OXA383" s="530"/>
      <c r="OXB383" s="530"/>
      <c r="OXC383" s="530"/>
      <c r="OXD383" s="530"/>
      <c r="OXE383" s="530"/>
      <c r="OXF383" s="530"/>
      <c r="OXG383" s="530"/>
      <c r="OXH383" s="530"/>
      <c r="OXI383" s="530"/>
      <c r="OXJ383" s="530"/>
      <c r="OXK383" s="530"/>
      <c r="OXL383" s="530"/>
      <c r="OXM383" s="530"/>
      <c r="OXN383" s="530"/>
      <c r="OXO383" s="530"/>
      <c r="OXP383" s="530"/>
      <c r="OXQ383" s="530"/>
      <c r="OXR383" s="530"/>
      <c r="OXS383" s="530"/>
      <c r="OXT383" s="530"/>
      <c r="OXU383" s="530"/>
      <c r="OXV383" s="530"/>
      <c r="OXW383" s="530"/>
      <c r="OXX383" s="530"/>
      <c r="OXY383" s="530"/>
      <c r="OXZ383" s="530"/>
      <c r="OYA383" s="530"/>
      <c r="OYB383" s="530"/>
      <c r="OYC383" s="530"/>
      <c r="OYD383" s="530"/>
      <c r="OYE383" s="530"/>
      <c r="OYF383" s="530"/>
      <c r="OYG383" s="530"/>
      <c r="OYH383" s="530"/>
      <c r="OYI383" s="530"/>
      <c r="OYJ383" s="530"/>
      <c r="OYK383" s="530"/>
      <c r="OYL383" s="530"/>
      <c r="OYM383" s="530"/>
      <c r="OYN383" s="530"/>
      <c r="OYO383" s="530"/>
      <c r="OYP383" s="530"/>
      <c r="OYQ383" s="530"/>
      <c r="OYR383" s="530"/>
      <c r="OYS383" s="530"/>
      <c r="OYT383" s="530"/>
      <c r="OYU383" s="530"/>
      <c r="OYV383" s="530"/>
      <c r="OYW383" s="530"/>
      <c r="OYX383" s="530"/>
      <c r="OYY383" s="530"/>
      <c r="OYZ383" s="530"/>
      <c r="OZA383" s="530"/>
      <c r="OZB383" s="530"/>
      <c r="OZC383" s="530"/>
      <c r="OZD383" s="530"/>
      <c r="OZE383" s="530"/>
      <c r="OZF383" s="530"/>
      <c r="OZG383" s="530"/>
      <c r="OZH383" s="530"/>
      <c r="OZI383" s="530"/>
      <c r="OZJ383" s="530"/>
      <c r="OZK383" s="530"/>
      <c r="OZL383" s="530"/>
      <c r="OZM383" s="530"/>
      <c r="OZN383" s="530"/>
      <c r="OZO383" s="530"/>
      <c r="OZP383" s="530"/>
      <c r="OZQ383" s="530"/>
      <c r="OZR383" s="530"/>
      <c r="OZS383" s="530"/>
      <c r="OZT383" s="530"/>
      <c r="OZU383" s="530"/>
      <c r="OZV383" s="530"/>
      <c r="OZW383" s="530"/>
      <c r="OZX383" s="530"/>
      <c r="OZY383" s="530"/>
      <c r="OZZ383" s="530"/>
      <c r="PAA383" s="530"/>
      <c r="PAB383" s="530"/>
      <c r="PAC383" s="530"/>
      <c r="PAD383" s="530"/>
      <c r="PAE383" s="530"/>
      <c r="PAF383" s="530"/>
      <c r="PAG383" s="530"/>
      <c r="PAH383" s="530"/>
      <c r="PAI383" s="530"/>
      <c r="PAJ383" s="530"/>
      <c r="PAK383" s="530"/>
      <c r="PAL383" s="530"/>
      <c r="PAM383" s="530"/>
      <c r="PAN383" s="530"/>
      <c r="PAO383" s="530"/>
      <c r="PAP383" s="530"/>
      <c r="PAQ383" s="530"/>
      <c r="PAR383" s="530"/>
      <c r="PAS383" s="530"/>
      <c r="PAT383" s="530"/>
      <c r="PAU383" s="530"/>
      <c r="PAV383" s="530"/>
      <c r="PAW383" s="530"/>
      <c r="PAX383" s="530"/>
      <c r="PAY383" s="530"/>
      <c r="PAZ383" s="530"/>
      <c r="PBA383" s="530"/>
      <c r="PBB383" s="530"/>
      <c r="PBC383" s="530"/>
      <c r="PBD383" s="530"/>
      <c r="PBE383" s="530"/>
      <c r="PBF383" s="530"/>
      <c r="PBG383" s="530"/>
      <c r="PBH383" s="530"/>
      <c r="PBI383" s="530"/>
      <c r="PBJ383" s="530"/>
      <c r="PBK383" s="530"/>
      <c r="PBL383" s="530"/>
      <c r="PBM383" s="530"/>
      <c r="PBN383" s="530"/>
      <c r="PBO383" s="530"/>
      <c r="PBP383" s="530"/>
      <c r="PBQ383" s="530"/>
      <c r="PBR383" s="530"/>
      <c r="PBS383" s="530"/>
      <c r="PBT383" s="530"/>
      <c r="PBU383" s="530"/>
      <c r="PBV383" s="530"/>
      <c r="PBW383" s="530"/>
      <c r="PBX383" s="530"/>
      <c r="PBY383" s="530"/>
      <c r="PBZ383" s="530"/>
      <c r="PCA383" s="530"/>
      <c r="PCB383" s="530"/>
      <c r="PCC383" s="530"/>
      <c r="PCD383" s="530"/>
      <c r="PCE383" s="530"/>
      <c r="PCF383" s="530"/>
      <c r="PCG383" s="530"/>
      <c r="PCH383" s="530"/>
      <c r="PCI383" s="530"/>
      <c r="PCJ383" s="530"/>
      <c r="PCK383" s="530"/>
      <c r="PCL383" s="530"/>
      <c r="PCM383" s="530"/>
      <c r="PCN383" s="530"/>
      <c r="PCO383" s="530"/>
      <c r="PCP383" s="530"/>
      <c r="PCQ383" s="530"/>
      <c r="PCR383" s="530"/>
      <c r="PCS383" s="530"/>
      <c r="PCT383" s="530"/>
      <c r="PCU383" s="530"/>
      <c r="PCV383" s="530"/>
      <c r="PCW383" s="530"/>
      <c r="PCX383" s="530"/>
      <c r="PCY383" s="530"/>
      <c r="PCZ383" s="530"/>
      <c r="PDA383" s="530"/>
      <c r="PDB383" s="530"/>
      <c r="PDC383" s="530"/>
      <c r="PDD383" s="530"/>
      <c r="PDE383" s="530"/>
      <c r="PDF383" s="530"/>
      <c r="PDG383" s="530"/>
      <c r="PDH383" s="530"/>
      <c r="PDI383" s="530"/>
      <c r="PDJ383" s="530"/>
      <c r="PDK383" s="530"/>
      <c r="PDL383" s="530"/>
      <c r="PDM383" s="530"/>
      <c r="PDN383" s="530"/>
      <c r="PDO383" s="530"/>
      <c r="PDP383" s="530"/>
      <c r="PDQ383" s="530"/>
      <c r="PDR383" s="530"/>
      <c r="PDS383" s="530"/>
      <c r="PDT383" s="530"/>
      <c r="PDU383" s="530"/>
      <c r="PDV383" s="530"/>
      <c r="PDW383" s="530"/>
      <c r="PDX383" s="530"/>
      <c r="PDY383" s="530"/>
      <c r="PDZ383" s="530"/>
      <c r="PEA383" s="530"/>
      <c r="PEB383" s="530"/>
      <c r="PEC383" s="530"/>
      <c r="PED383" s="530"/>
      <c r="PEE383" s="530"/>
      <c r="PEF383" s="530"/>
      <c r="PEG383" s="530"/>
      <c r="PEH383" s="530"/>
      <c r="PEI383" s="530"/>
      <c r="PEJ383" s="530"/>
      <c r="PEK383" s="530"/>
      <c r="PEL383" s="530"/>
      <c r="PEM383" s="530"/>
      <c r="PEN383" s="530"/>
      <c r="PEO383" s="530"/>
      <c r="PEP383" s="530"/>
      <c r="PEQ383" s="530"/>
      <c r="PER383" s="530"/>
      <c r="PES383" s="530"/>
      <c r="PET383" s="530"/>
      <c r="PEU383" s="530"/>
      <c r="PEV383" s="530"/>
      <c r="PEW383" s="530"/>
      <c r="PEX383" s="530"/>
      <c r="PEY383" s="530"/>
      <c r="PEZ383" s="530"/>
      <c r="PFA383" s="530"/>
      <c r="PFB383" s="530"/>
      <c r="PFC383" s="530"/>
      <c r="PFD383" s="530"/>
      <c r="PFE383" s="530"/>
      <c r="PFF383" s="530"/>
      <c r="PFG383" s="530"/>
      <c r="PFH383" s="530"/>
      <c r="PFI383" s="530"/>
      <c r="PFJ383" s="530"/>
      <c r="PFK383" s="530"/>
      <c r="PFL383" s="530"/>
      <c r="PFM383" s="530"/>
      <c r="PFN383" s="530"/>
      <c r="PFO383" s="530"/>
      <c r="PFP383" s="530"/>
      <c r="PFQ383" s="530"/>
      <c r="PFR383" s="530"/>
      <c r="PFS383" s="530"/>
      <c r="PFT383" s="530"/>
      <c r="PFU383" s="530"/>
      <c r="PFV383" s="530"/>
      <c r="PFW383" s="530"/>
      <c r="PFX383" s="530"/>
      <c r="PFY383" s="530"/>
      <c r="PFZ383" s="530"/>
      <c r="PGA383" s="530"/>
      <c r="PGB383" s="530"/>
      <c r="PGC383" s="530"/>
      <c r="PGD383" s="530"/>
      <c r="PGE383" s="530"/>
      <c r="PGF383" s="530"/>
      <c r="PGG383" s="530"/>
      <c r="PGH383" s="530"/>
      <c r="PGI383" s="530"/>
      <c r="PGJ383" s="530"/>
      <c r="PGK383" s="530"/>
      <c r="PGL383" s="530"/>
      <c r="PGM383" s="530"/>
      <c r="PGN383" s="530"/>
      <c r="PGO383" s="530"/>
      <c r="PGP383" s="530"/>
      <c r="PGQ383" s="530"/>
      <c r="PGR383" s="530"/>
      <c r="PGS383" s="530"/>
      <c r="PGT383" s="530"/>
      <c r="PGU383" s="530"/>
      <c r="PGV383" s="530"/>
      <c r="PGW383" s="530"/>
      <c r="PGX383" s="530"/>
      <c r="PGY383" s="530"/>
      <c r="PGZ383" s="530"/>
      <c r="PHA383" s="530"/>
      <c r="PHB383" s="530"/>
      <c r="PHC383" s="530"/>
      <c r="PHD383" s="530"/>
      <c r="PHE383" s="530"/>
      <c r="PHF383" s="530"/>
      <c r="PHG383" s="530"/>
      <c r="PHH383" s="530"/>
      <c r="PHI383" s="530"/>
      <c r="PHJ383" s="530"/>
      <c r="PHK383" s="530"/>
      <c r="PHL383" s="530"/>
      <c r="PHM383" s="530"/>
      <c r="PHN383" s="530"/>
      <c r="PHO383" s="530"/>
      <c r="PHP383" s="530"/>
      <c r="PHQ383" s="530"/>
      <c r="PHR383" s="530"/>
      <c r="PHS383" s="530"/>
      <c r="PHT383" s="530"/>
      <c r="PHU383" s="530"/>
      <c r="PHV383" s="530"/>
      <c r="PHW383" s="530"/>
      <c r="PHX383" s="530"/>
      <c r="PHY383" s="530"/>
      <c r="PHZ383" s="530"/>
      <c r="PIA383" s="530"/>
      <c r="PIB383" s="530"/>
      <c r="PIC383" s="530"/>
      <c r="PID383" s="530"/>
      <c r="PIE383" s="530"/>
      <c r="PIF383" s="530"/>
      <c r="PIG383" s="530"/>
      <c r="PIH383" s="530"/>
      <c r="PII383" s="530"/>
      <c r="PIJ383" s="530"/>
      <c r="PIK383" s="530"/>
      <c r="PIL383" s="530"/>
      <c r="PIM383" s="530"/>
      <c r="PIN383" s="530"/>
      <c r="PIO383" s="530"/>
      <c r="PIP383" s="530"/>
      <c r="PIQ383" s="530"/>
      <c r="PIR383" s="530"/>
      <c r="PIS383" s="530"/>
      <c r="PIT383" s="530"/>
      <c r="PIU383" s="530"/>
      <c r="PIV383" s="530"/>
      <c r="PIW383" s="530"/>
      <c r="PIX383" s="530"/>
      <c r="PIY383" s="530"/>
      <c r="PIZ383" s="530"/>
      <c r="PJA383" s="530"/>
      <c r="PJB383" s="530"/>
      <c r="PJC383" s="530"/>
      <c r="PJD383" s="530"/>
      <c r="PJE383" s="530"/>
      <c r="PJF383" s="530"/>
      <c r="PJG383" s="530"/>
      <c r="PJH383" s="530"/>
      <c r="PJI383" s="530"/>
      <c r="PJJ383" s="530"/>
      <c r="PJK383" s="530"/>
      <c r="PJL383" s="530"/>
      <c r="PJM383" s="530"/>
      <c r="PJN383" s="530"/>
      <c r="PJO383" s="530"/>
      <c r="PJP383" s="530"/>
      <c r="PJQ383" s="530"/>
      <c r="PJR383" s="530"/>
      <c r="PJS383" s="530"/>
      <c r="PJT383" s="530"/>
      <c r="PJU383" s="530"/>
      <c r="PJV383" s="530"/>
      <c r="PJW383" s="530"/>
      <c r="PJX383" s="530"/>
      <c r="PJY383" s="530"/>
      <c r="PJZ383" s="530"/>
      <c r="PKA383" s="530"/>
      <c r="PKB383" s="530"/>
      <c r="PKC383" s="530"/>
      <c r="PKD383" s="530"/>
      <c r="PKE383" s="530"/>
      <c r="PKF383" s="530"/>
      <c r="PKG383" s="530"/>
      <c r="PKH383" s="530"/>
      <c r="PKI383" s="530"/>
      <c r="PKJ383" s="530"/>
      <c r="PKK383" s="530"/>
      <c r="PKL383" s="530"/>
      <c r="PKM383" s="530"/>
      <c r="PKN383" s="530"/>
      <c r="PKO383" s="530"/>
      <c r="PKP383" s="530"/>
      <c r="PKQ383" s="530"/>
      <c r="PKR383" s="530"/>
      <c r="PKS383" s="530"/>
      <c r="PKT383" s="530"/>
      <c r="PKU383" s="530"/>
      <c r="PKV383" s="530"/>
      <c r="PKW383" s="530"/>
      <c r="PKX383" s="530"/>
      <c r="PKY383" s="530"/>
      <c r="PKZ383" s="530"/>
      <c r="PLA383" s="530"/>
      <c r="PLB383" s="530"/>
      <c r="PLC383" s="530"/>
      <c r="PLD383" s="530"/>
      <c r="PLE383" s="530"/>
      <c r="PLF383" s="530"/>
      <c r="PLG383" s="530"/>
      <c r="PLH383" s="530"/>
      <c r="PLI383" s="530"/>
      <c r="PLJ383" s="530"/>
      <c r="PLK383" s="530"/>
      <c r="PLL383" s="530"/>
      <c r="PLM383" s="530"/>
      <c r="PLN383" s="530"/>
      <c r="PLO383" s="530"/>
      <c r="PLP383" s="530"/>
      <c r="PLQ383" s="530"/>
      <c r="PLR383" s="530"/>
      <c r="PLS383" s="530"/>
      <c r="PLT383" s="530"/>
      <c r="PLU383" s="530"/>
      <c r="PLV383" s="530"/>
      <c r="PLW383" s="530"/>
      <c r="PLX383" s="530"/>
      <c r="PLY383" s="530"/>
      <c r="PLZ383" s="530"/>
      <c r="PMA383" s="530"/>
      <c r="PMB383" s="530"/>
      <c r="PMC383" s="530"/>
      <c r="PMD383" s="530"/>
      <c r="PME383" s="530"/>
      <c r="PMF383" s="530"/>
      <c r="PMG383" s="530"/>
      <c r="PMH383" s="530"/>
      <c r="PMI383" s="530"/>
      <c r="PMJ383" s="530"/>
      <c r="PMK383" s="530"/>
      <c r="PML383" s="530"/>
      <c r="PMM383" s="530"/>
      <c r="PMN383" s="530"/>
      <c r="PMO383" s="530"/>
      <c r="PMP383" s="530"/>
      <c r="PMQ383" s="530"/>
      <c r="PMR383" s="530"/>
      <c r="PMS383" s="530"/>
      <c r="PMT383" s="530"/>
      <c r="PMU383" s="530"/>
      <c r="PMV383" s="530"/>
      <c r="PMW383" s="530"/>
      <c r="PMX383" s="530"/>
      <c r="PMY383" s="530"/>
      <c r="PMZ383" s="530"/>
      <c r="PNA383" s="530"/>
      <c r="PNB383" s="530"/>
      <c r="PNC383" s="530"/>
      <c r="PND383" s="530"/>
      <c r="PNE383" s="530"/>
      <c r="PNF383" s="530"/>
      <c r="PNG383" s="530"/>
      <c r="PNH383" s="530"/>
      <c r="PNI383" s="530"/>
      <c r="PNJ383" s="530"/>
      <c r="PNK383" s="530"/>
      <c r="PNL383" s="530"/>
      <c r="PNM383" s="530"/>
      <c r="PNN383" s="530"/>
      <c r="PNO383" s="530"/>
      <c r="PNP383" s="530"/>
      <c r="PNQ383" s="530"/>
      <c r="PNR383" s="530"/>
      <c r="PNS383" s="530"/>
      <c r="PNT383" s="530"/>
      <c r="PNU383" s="530"/>
      <c r="PNV383" s="530"/>
      <c r="PNW383" s="530"/>
      <c r="PNX383" s="530"/>
      <c r="PNY383" s="530"/>
      <c r="PNZ383" s="530"/>
      <c r="POA383" s="530"/>
      <c r="POB383" s="530"/>
      <c r="POC383" s="530"/>
      <c r="POD383" s="530"/>
      <c r="POE383" s="530"/>
      <c r="POF383" s="530"/>
      <c r="POG383" s="530"/>
      <c r="POH383" s="530"/>
      <c r="POI383" s="530"/>
      <c r="POJ383" s="530"/>
      <c r="POK383" s="530"/>
      <c r="POL383" s="530"/>
      <c r="POM383" s="530"/>
      <c r="PON383" s="530"/>
      <c r="POO383" s="530"/>
      <c r="POP383" s="530"/>
      <c r="POQ383" s="530"/>
      <c r="POR383" s="530"/>
      <c r="POS383" s="530"/>
      <c r="POT383" s="530"/>
      <c r="POU383" s="530"/>
      <c r="POV383" s="530"/>
      <c r="POW383" s="530"/>
      <c r="POX383" s="530"/>
      <c r="POY383" s="530"/>
      <c r="POZ383" s="530"/>
      <c r="PPA383" s="530"/>
      <c r="PPB383" s="530"/>
      <c r="PPC383" s="530"/>
      <c r="PPD383" s="530"/>
      <c r="PPE383" s="530"/>
      <c r="PPF383" s="530"/>
      <c r="PPG383" s="530"/>
      <c r="PPH383" s="530"/>
      <c r="PPI383" s="530"/>
      <c r="PPJ383" s="530"/>
      <c r="PPK383" s="530"/>
      <c r="PPL383" s="530"/>
      <c r="PPM383" s="530"/>
      <c r="PPN383" s="530"/>
      <c r="PPO383" s="530"/>
      <c r="PPP383" s="530"/>
      <c r="PPQ383" s="530"/>
      <c r="PPR383" s="530"/>
      <c r="PPS383" s="530"/>
      <c r="PPT383" s="530"/>
      <c r="PPU383" s="530"/>
      <c r="PPV383" s="530"/>
      <c r="PPW383" s="530"/>
      <c r="PPX383" s="530"/>
      <c r="PPY383" s="530"/>
      <c r="PPZ383" s="530"/>
      <c r="PQA383" s="530"/>
      <c r="PQB383" s="530"/>
      <c r="PQC383" s="530"/>
      <c r="PQD383" s="530"/>
      <c r="PQE383" s="530"/>
      <c r="PQF383" s="530"/>
      <c r="PQG383" s="530"/>
      <c r="PQH383" s="530"/>
      <c r="PQI383" s="530"/>
      <c r="PQJ383" s="530"/>
      <c r="PQK383" s="530"/>
      <c r="PQL383" s="530"/>
      <c r="PQM383" s="530"/>
      <c r="PQN383" s="530"/>
      <c r="PQO383" s="530"/>
      <c r="PQP383" s="530"/>
      <c r="PQQ383" s="530"/>
      <c r="PQR383" s="530"/>
      <c r="PQS383" s="530"/>
      <c r="PQT383" s="530"/>
      <c r="PQU383" s="530"/>
      <c r="PQV383" s="530"/>
      <c r="PQW383" s="530"/>
      <c r="PQX383" s="530"/>
      <c r="PQY383" s="530"/>
      <c r="PQZ383" s="530"/>
      <c r="PRA383" s="530"/>
      <c r="PRB383" s="530"/>
      <c r="PRC383" s="530"/>
      <c r="PRD383" s="530"/>
      <c r="PRE383" s="530"/>
      <c r="PRF383" s="530"/>
      <c r="PRG383" s="530"/>
      <c r="PRH383" s="530"/>
      <c r="PRI383" s="530"/>
      <c r="PRJ383" s="530"/>
      <c r="PRK383" s="530"/>
      <c r="PRL383" s="530"/>
      <c r="PRM383" s="530"/>
      <c r="PRN383" s="530"/>
      <c r="PRO383" s="530"/>
      <c r="PRP383" s="530"/>
      <c r="PRQ383" s="530"/>
      <c r="PRR383" s="530"/>
      <c r="PRS383" s="530"/>
      <c r="PRT383" s="530"/>
      <c r="PRU383" s="530"/>
      <c r="PRV383" s="530"/>
      <c r="PRW383" s="530"/>
      <c r="PRX383" s="530"/>
      <c r="PRY383" s="530"/>
      <c r="PRZ383" s="530"/>
      <c r="PSA383" s="530"/>
      <c r="PSB383" s="530"/>
      <c r="PSC383" s="530"/>
      <c r="PSD383" s="530"/>
      <c r="PSE383" s="530"/>
      <c r="PSF383" s="530"/>
      <c r="PSG383" s="530"/>
      <c r="PSH383" s="530"/>
      <c r="PSI383" s="530"/>
      <c r="PSJ383" s="530"/>
      <c r="PSK383" s="530"/>
      <c r="PSL383" s="530"/>
      <c r="PSM383" s="530"/>
      <c r="PSN383" s="530"/>
      <c r="PSO383" s="530"/>
      <c r="PSP383" s="530"/>
      <c r="PSQ383" s="530"/>
      <c r="PSR383" s="530"/>
      <c r="PSS383" s="530"/>
      <c r="PST383" s="530"/>
      <c r="PSU383" s="530"/>
      <c r="PSV383" s="530"/>
      <c r="PSW383" s="530"/>
      <c r="PSX383" s="530"/>
      <c r="PSY383" s="530"/>
      <c r="PSZ383" s="530"/>
      <c r="PTA383" s="530"/>
      <c r="PTB383" s="530"/>
      <c r="PTC383" s="530"/>
      <c r="PTD383" s="530"/>
      <c r="PTE383" s="530"/>
      <c r="PTF383" s="530"/>
      <c r="PTG383" s="530"/>
      <c r="PTH383" s="530"/>
      <c r="PTI383" s="530"/>
      <c r="PTJ383" s="530"/>
      <c r="PTK383" s="530"/>
      <c r="PTL383" s="530"/>
      <c r="PTM383" s="530"/>
      <c r="PTN383" s="530"/>
      <c r="PTO383" s="530"/>
      <c r="PTP383" s="530"/>
      <c r="PTQ383" s="530"/>
      <c r="PTR383" s="530"/>
      <c r="PTS383" s="530"/>
      <c r="PTT383" s="530"/>
      <c r="PTU383" s="530"/>
      <c r="PTV383" s="530"/>
      <c r="PTW383" s="530"/>
      <c r="PTX383" s="530"/>
      <c r="PTY383" s="530"/>
      <c r="PTZ383" s="530"/>
      <c r="PUA383" s="530"/>
      <c r="PUB383" s="530"/>
      <c r="PUC383" s="530"/>
      <c r="PUD383" s="530"/>
      <c r="PUE383" s="530"/>
      <c r="PUF383" s="530"/>
      <c r="PUG383" s="530"/>
      <c r="PUH383" s="530"/>
      <c r="PUI383" s="530"/>
      <c r="PUJ383" s="530"/>
      <c r="PUK383" s="530"/>
      <c r="PUL383" s="530"/>
      <c r="PUM383" s="530"/>
      <c r="PUN383" s="530"/>
      <c r="PUO383" s="530"/>
      <c r="PUP383" s="530"/>
      <c r="PUQ383" s="530"/>
      <c r="PUR383" s="530"/>
      <c r="PUS383" s="530"/>
      <c r="PUT383" s="530"/>
      <c r="PUU383" s="530"/>
      <c r="PUV383" s="530"/>
      <c r="PUW383" s="530"/>
      <c r="PUX383" s="530"/>
      <c r="PUY383" s="530"/>
      <c r="PUZ383" s="530"/>
      <c r="PVA383" s="530"/>
      <c r="PVB383" s="530"/>
      <c r="PVC383" s="530"/>
      <c r="PVD383" s="530"/>
      <c r="PVE383" s="530"/>
      <c r="PVF383" s="530"/>
      <c r="PVG383" s="530"/>
      <c r="PVH383" s="530"/>
      <c r="PVI383" s="530"/>
      <c r="PVJ383" s="530"/>
      <c r="PVK383" s="530"/>
      <c r="PVL383" s="530"/>
      <c r="PVM383" s="530"/>
      <c r="PVN383" s="530"/>
      <c r="PVO383" s="530"/>
      <c r="PVP383" s="530"/>
      <c r="PVQ383" s="530"/>
      <c r="PVR383" s="530"/>
      <c r="PVS383" s="530"/>
      <c r="PVT383" s="530"/>
      <c r="PVU383" s="530"/>
      <c r="PVV383" s="530"/>
      <c r="PVW383" s="530"/>
      <c r="PVX383" s="530"/>
      <c r="PVY383" s="530"/>
      <c r="PVZ383" s="530"/>
      <c r="PWA383" s="530"/>
      <c r="PWB383" s="530"/>
      <c r="PWC383" s="530"/>
      <c r="PWD383" s="530"/>
      <c r="PWE383" s="530"/>
      <c r="PWF383" s="530"/>
      <c r="PWG383" s="530"/>
      <c r="PWH383" s="530"/>
      <c r="PWI383" s="530"/>
      <c r="PWJ383" s="530"/>
      <c r="PWK383" s="530"/>
      <c r="PWL383" s="530"/>
      <c r="PWM383" s="530"/>
      <c r="PWN383" s="530"/>
      <c r="PWO383" s="530"/>
      <c r="PWP383" s="530"/>
      <c r="PWQ383" s="530"/>
      <c r="PWR383" s="530"/>
      <c r="PWS383" s="530"/>
      <c r="PWT383" s="530"/>
      <c r="PWU383" s="530"/>
      <c r="PWV383" s="530"/>
      <c r="PWW383" s="530"/>
      <c r="PWX383" s="530"/>
      <c r="PWY383" s="530"/>
      <c r="PWZ383" s="530"/>
      <c r="PXA383" s="530"/>
      <c r="PXB383" s="530"/>
      <c r="PXC383" s="530"/>
      <c r="PXD383" s="530"/>
      <c r="PXE383" s="530"/>
      <c r="PXF383" s="530"/>
      <c r="PXG383" s="530"/>
      <c r="PXH383" s="530"/>
      <c r="PXI383" s="530"/>
      <c r="PXJ383" s="530"/>
      <c r="PXK383" s="530"/>
      <c r="PXL383" s="530"/>
      <c r="PXM383" s="530"/>
      <c r="PXN383" s="530"/>
      <c r="PXO383" s="530"/>
      <c r="PXP383" s="530"/>
      <c r="PXQ383" s="530"/>
      <c r="PXR383" s="530"/>
      <c r="PXS383" s="530"/>
      <c r="PXT383" s="530"/>
      <c r="PXU383" s="530"/>
      <c r="PXV383" s="530"/>
      <c r="PXW383" s="530"/>
      <c r="PXX383" s="530"/>
      <c r="PXY383" s="530"/>
      <c r="PXZ383" s="530"/>
      <c r="PYA383" s="530"/>
      <c r="PYB383" s="530"/>
      <c r="PYC383" s="530"/>
      <c r="PYD383" s="530"/>
      <c r="PYE383" s="530"/>
      <c r="PYF383" s="530"/>
      <c r="PYG383" s="530"/>
      <c r="PYH383" s="530"/>
      <c r="PYI383" s="530"/>
      <c r="PYJ383" s="530"/>
      <c r="PYK383" s="530"/>
      <c r="PYL383" s="530"/>
      <c r="PYM383" s="530"/>
      <c r="PYN383" s="530"/>
      <c r="PYO383" s="530"/>
      <c r="PYP383" s="530"/>
      <c r="PYQ383" s="530"/>
      <c r="PYR383" s="530"/>
      <c r="PYS383" s="530"/>
      <c r="PYT383" s="530"/>
      <c r="PYU383" s="530"/>
      <c r="PYV383" s="530"/>
      <c r="PYW383" s="530"/>
      <c r="PYX383" s="530"/>
      <c r="PYY383" s="530"/>
      <c r="PYZ383" s="530"/>
      <c r="PZA383" s="530"/>
      <c r="PZB383" s="530"/>
      <c r="PZC383" s="530"/>
      <c r="PZD383" s="530"/>
      <c r="PZE383" s="530"/>
      <c r="PZF383" s="530"/>
      <c r="PZG383" s="530"/>
      <c r="PZH383" s="530"/>
      <c r="PZI383" s="530"/>
      <c r="PZJ383" s="530"/>
      <c r="PZK383" s="530"/>
      <c r="PZL383" s="530"/>
      <c r="PZM383" s="530"/>
      <c r="PZN383" s="530"/>
      <c r="PZO383" s="530"/>
      <c r="PZP383" s="530"/>
      <c r="PZQ383" s="530"/>
      <c r="PZR383" s="530"/>
      <c r="PZS383" s="530"/>
      <c r="PZT383" s="530"/>
      <c r="PZU383" s="530"/>
      <c r="PZV383" s="530"/>
      <c r="PZW383" s="530"/>
      <c r="PZX383" s="530"/>
      <c r="PZY383" s="530"/>
      <c r="PZZ383" s="530"/>
      <c r="QAA383" s="530"/>
      <c r="QAB383" s="530"/>
      <c r="QAC383" s="530"/>
      <c r="QAD383" s="530"/>
      <c r="QAE383" s="530"/>
      <c r="QAF383" s="530"/>
      <c r="QAG383" s="530"/>
      <c r="QAH383" s="530"/>
      <c r="QAI383" s="530"/>
      <c r="QAJ383" s="530"/>
      <c r="QAK383" s="530"/>
      <c r="QAL383" s="530"/>
      <c r="QAM383" s="530"/>
      <c r="QAN383" s="530"/>
      <c r="QAO383" s="530"/>
      <c r="QAP383" s="530"/>
      <c r="QAQ383" s="530"/>
      <c r="QAR383" s="530"/>
      <c r="QAS383" s="530"/>
      <c r="QAT383" s="530"/>
      <c r="QAU383" s="530"/>
      <c r="QAV383" s="530"/>
      <c r="QAW383" s="530"/>
      <c r="QAX383" s="530"/>
      <c r="QAY383" s="530"/>
      <c r="QAZ383" s="530"/>
      <c r="QBA383" s="530"/>
      <c r="QBB383" s="530"/>
      <c r="QBC383" s="530"/>
      <c r="QBD383" s="530"/>
      <c r="QBE383" s="530"/>
      <c r="QBF383" s="530"/>
      <c r="QBG383" s="530"/>
      <c r="QBH383" s="530"/>
      <c r="QBI383" s="530"/>
      <c r="QBJ383" s="530"/>
      <c r="QBK383" s="530"/>
      <c r="QBL383" s="530"/>
      <c r="QBM383" s="530"/>
      <c r="QBN383" s="530"/>
      <c r="QBO383" s="530"/>
      <c r="QBP383" s="530"/>
      <c r="QBQ383" s="530"/>
      <c r="QBR383" s="530"/>
      <c r="QBS383" s="530"/>
      <c r="QBT383" s="530"/>
      <c r="QBU383" s="530"/>
      <c r="QBV383" s="530"/>
      <c r="QBW383" s="530"/>
      <c r="QBX383" s="530"/>
      <c r="QBY383" s="530"/>
      <c r="QBZ383" s="530"/>
      <c r="QCA383" s="530"/>
      <c r="QCB383" s="530"/>
      <c r="QCC383" s="530"/>
      <c r="QCD383" s="530"/>
      <c r="QCE383" s="530"/>
      <c r="QCF383" s="530"/>
      <c r="QCG383" s="530"/>
      <c r="QCH383" s="530"/>
      <c r="QCI383" s="530"/>
      <c r="QCJ383" s="530"/>
      <c r="QCK383" s="530"/>
      <c r="QCL383" s="530"/>
      <c r="QCM383" s="530"/>
      <c r="QCN383" s="530"/>
      <c r="QCO383" s="530"/>
      <c r="QCP383" s="530"/>
      <c r="QCQ383" s="530"/>
      <c r="QCR383" s="530"/>
      <c r="QCS383" s="530"/>
      <c r="QCT383" s="530"/>
      <c r="QCU383" s="530"/>
      <c r="QCV383" s="530"/>
      <c r="QCW383" s="530"/>
      <c r="QCX383" s="530"/>
      <c r="QCY383" s="530"/>
      <c r="QCZ383" s="530"/>
      <c r="QDA383" s="530"/>
      <c r="QDB383" s="530"/>
      <c r="QDC383" s="530"/>
      <c r="QDD383" s="530"/>
      <c r="QDE383" s="530"/>
      <c r="QDF383" s="530"/>
      <c r="QDG383" s="530"/>
      <c r="QDH383" s="530"/>
      <c r="QDI383" s="530"/>
      <c r="QDJ383" s="530"/>
      <c r="QDK383" s="530"/>
      <c r="QDL383" s="530"/>
      <c r="QDM383" s="530"/>
      <c r="QDN383" s="530"/>
      <c r="QDO383" s="530"/>
      <c r="QDP383" s="530"/>
      <c r="QDQ383" s="530"/>
      <c r="QDR383" s="530"/>
      <c r="QDS383" s="530"/>
      <c r="QDT383" s="530"/>
      <c r="QDU383" s="530"/>
      <c r="QDV383" s="530"/>
      <c r="QDW383" s="530"/>
      <c r="QDX383" s="530"/>
      <c r="QDY383" s="530"/>
      <c r="QDZ383" s="530"/>
      <c r="QEA383" s="530"/>
      <c r="QEB383" s="530"/>
      <c r="QEC383" s="530"/>
      <c r="QED383" s="530"/>
      <c r="QEE383" s="530"/>
      <c r="QEF383" s="530"/>
      <c r="QEG383" s="530"/>
      <c r="QEH383" s="530"/>
      <c r="QEI383" s="530"/>
      <c r="QEJ383" s="530"/>
      <c r="QEK383" s="530"/>
      <c r="QEL383" s="530"/>
      <c r="QEM383" s="530"/>
      <c r="QEN383" s="530"/>
      <c r="QEO383" s="530"/>
      <c r="QEP383" s="530"/>
      <c r="QEQ383" s="530"/>
      <c r="QER383" s="530"/>
      <c r="QES383" s="530"/>
      <c r="QET383" s="530"/>
      <c r="QEU383" s="530"/>
      <c r="QEV383" s="530"/>
      <c r="QEW383" s="530"/>
      <c r="QEX383" s="530"/>
      <c r="QEY383" s="530"/>
      <c r="QEZ383" s="530"/>
      <c r="QFA383" s="530"/>
      <c r="QFB383" s="530"/>
      <c r="QFC383" s="530"/>
      <c r="QFD383" s="530"/>
      <c r="QFE383" s="530"/>
      <c r="QFF383" s="530"/>
      <c r="QFG383" s="530"/>
      <c r="QFH383" s="530"/>
      <c r="QFI383" s="530"/>
      <c r="QFJ383" s="530"/>
      <c r="QFK383" s="530"/>
      <c r="QFL383" s="530"/>
      <c r="QFM383" s="530"/>
      <c r="QFN383" s="530"/>
      <c r="QFO383" s="530"/>
      <c r="QFP383" s="530"/>
      <c r="QFQ383" s="530"/>
      <c r="QFR383" s="530"/>
      <c r="QFS383" s="530"/>
      <c r="QFT383" s="530"/>
      <c r="QFU383" s="530"/>
      <c r="QFV383" s="530"/>
      <c r="QFW383" s="530"/>
      <c r="QFX383" s="530"/>
      <c r="QFY383" s="530"/>
      <c r="QFZ383" s="530"/>
      <c r="QGA383" s="530"/>
      <c r="QGB383" s="530"/>
      <c r="QGC383" s="530"/>
      <c r="QGD383" s="530"/>
      <c r="QGE383" s="530"/>
      <c r="QGF383" s="530"/>
      <c r="QGG383" s="530"/>
      <c r="QGH383" s="530"/>
      <c r="QGI383" s="530"/>
      <c r="QGJ383" s="530"/>
      <c r="QGK383" s="530"/>
      <c r="QGL383" s="530"/>
      <c r="QGM383" s="530"/>
      <c r="QGN383" s="530"/>
      <c r="QGO383" s="530"/>
      <c r="QGP383" s="530"/>
      <c r="QGQ383" s="530"/>
      <c r="QGR383" s="530"/>
      <c r="QGS383" s="530"/>
      <c r="QGT383" s="530"/>
      <c r="QGU383" s="530"/>
      <c r="QGV383" s="530"/>
      <c r="QGW383" s="530"/>
      <c r="QGX383" s="530"/>
      <c r="QGY383" s="530"/>
      <c r="QGZ383" s="530"/>
      <c r="QHA383" s="530"/>
      <c r="QHB383" s="530"/>
      <c r="QHC383" s="530"/>
      <c r="QHD383" s="530"/>
      <c r="QHE383" s="530"/>
      <c r="QHF383" s="530"/>
      <c r="QHG383" s="530"/>
      <c r="QHH383" s="530"/>
      <c r="QHI383" s="530"/>
      <c r="QHJ383" s="530"/>
      <c r="QHK383" s="530"/>
      <c r="QHL383" s="530"/>
      <c r="QHM383" s="530"/>
      <c r="QHN383" s="530"/>
      <c r="QHO383" s="530"/>
      <c r="QHP383" s="530"/>
      <c r="QHQ383" s="530"/>
      <c r="QHR383" s="530"/>
      <c r="QHS383" s="530"/>
      <c r="QHT383" s="530"/>
      <c r="QHU383" s="530"/>
      <c r="QHV383" s="530"/>
      <c r="QHW383" s="530"/>
      <c r="QHX383" s="530"/>
      <c r="QHY383" s="530"/>
      <c r="QHZ383" s="530"/>
      <c r="QIA383" s="530"/>
      <c r="QIB383" s="530"/>
      <c r="QIC383" s="530"/>
      <c r="QID383" s="530"/>
      <c r="QIE383" s="530"/>
      <c r="QIF383" s="530"/>
      <c r="QIG383" s="530"/>
      <c r="QIH383" s="530"/>
      <c r="QII383" s="530"/>
      <c r="QIJ383" s="530"/>
      <c r="QIK383" s="530"/>
      <c r="QIL383" s="530"/>
      <c r="QIM383" s="530"/>
      <c r="QIN383" s="530"/>
      <c r="QIO383" s="530"/>
      <c r="QIP383" s="530"/>
      <c r="QIQ383" s="530"/>
      <c r="QIR383" s="530"/>
      <c r="QIS383" s="530"/>
      <c r="QIT383" s="530"/>
      <c r="QIU383" s="530"/>
      <c r="QIV383" s="530"/>
      <c r="QIW383" s="530"/>
      <c r="QIX383" s="530"/>
      <c r="QIY383" s="530"/>
      <c r="QIZ383" s="530"/>
      <c r="QJA383" s="530"/>
      <c r="QJB383" s="530"/>
      <c r="QJC383" s="530"/>
      <c r="QJD383" s="530"/>
      <c r="QJE383" s="530"/>
      <c r="QJF383" s="530"/>
      <c r="QJG383" s="530"/>
      <c r="QJH383" s="530"/>
      <c r="QJI383" s="530"/>
      <c r="QJJ383" s="530"/>
      <c r="QJK383" s="530"/>
      <c r="QJL383" s="530"/>
      <c r="QJM383" s="530"/>
      <c r="QJN383" s="530"/>
      <c r="QJO383" s="530"/>
      <c r="QJP383" s="530"/>
      <c r="QJQ383" s="530"/>
      <c r="QJR383" s="530"/>
      <c r="QJS383" s="530"/>
      <c r="QJT383" s="530"/>
      <c r="QJU383" s="530"/>
      <c r="QJV383" s="530"/>
      <c r="QJW383" s="530"/>
      <c r="QJX383" s="530"/>
      <c r="QJY383" s="530"/>
      <c r="QJZ383" s="530"/>
      <c r="QKA383" s="530"/>
      <c r="QKB383" s="530"/>
      <c r="QKC383" s="530"/>
      <c r="QKD383" s="530"/>
      <c r="QKE383" s="530"/>
      <c r="QKF383" s="530"/>
      <c r="QKG383" s="530"/>
      <c r="QKH383" s="530"/>
      <c r="QKI383" s="530"/>
      <c r="QKJ383" s="530"/>
      <c r="QKK383" s="530"/>
      <c r="QKL383" s="530"/>
      <c r="QKM383" s="530"/>
      <c r="QKN383" s="530"/>
      <c r="QKO383" s="530"/>
      <c r="QKP383" s="530"/>
      <c r="QKQ383" s="530"/>
      <c r="QKR383" s="530"/>
      <c r="QKS383" s="530"/>
      <c r="QKT383" s="530"/>
      <c r="QKU383" s="530"/>
      <c r="QKV383" s="530"/>
      <c r="QKW383" s="530"/>
      <c r="QKX383" s="530"/>
      <c r="QKY383" s="530"/>
      <c r="QKZ383" s="530"/>
      <c r="QLA383" s="530"/>
      <c r="QLB383" s="530"/>
      <c r="QLC383" s="530"/>
      <c r="QLD383" s="530"/>
      <c r="QLE383" s="530"/>
      <c r="QLF383" s="530"/>
      <c r="QLG383" s="530"/>
      <c r="QLH383" s="530"/>
      <c r="QLI383" s="530"/>
      <c r="QLJ383" s="530"/>
      <c r="QLK383" s="530"/>
      <c r="QLL383" s="530"/>
      <c r="QLM383" s="530"/>
      <c r="QLN383" s="530"/>
      <c r="QLO383" s="530"/>
      <c r="QLP383" s="530"/>
      <c r="QLQ383" s="530"/>
      <c r="QLR383" s="530"/>
      <c r="QLS383" s="530"/>
      <c r="QLT383" s="530"/>
      <c r="QLU383" s="530"/>
      <c r="QLV383" s="530"/>
      <c r="QLW383" s="530"/>
      <c r="QLX383" s="530"/>
      <c r="QLY383" s="530"/>
      <c r="QLZ383" s="530"/>
      <c r="QMA383" s="530"/>
      <c r="QMB383" s="530"/>
      <c r="QMC383" s="530"/>
      <c r="QMD383" s="530"/>
      <c r="QME383" s="530"/>
      <c r="QMF383" s="530"/>
      <c r="QMG383" s="530"/>
      <c r="QMH383" s="530"/>
      <c r="QMI383" s="530"/>
      <c r="QMJ383" s="530"/>
      <c r="QMK383" s="530"/>
      <c r="QML383" s="530"/>
      <c r="QMM383" s="530"/>
      <c r="QMN383" s="530"/>
      <c r="QMO383" s="530"/>
      <c r="QMP383" s="530"/>
      <c r="QMQ383" s="530"/>
      <c r="QMR383" s="530"/>
      <c r="QMS383" s="530"/>
      <c r="QMT383" s="530"/>
      <c r="QMU383" s="530"/>
      <c r="QMV383" s="530"/>
      <c r="QMW383" s="530"/>
      <c r="QMX383" s="530"/>
      <c r="QMY383" s="530"/>
      <c r="QMZ383" s="530"/>
      <c r="QNA383" s="530"/>
      <c r="QNB383" s="530"/>
      <c r="QNC383" s="530"/>
      <c r="QND383" s="530"/>
      <c r="QNE383" s="530"/>
      <c r="QNF383" s="530"/>
      <c r="QNG383" s="530"/>
      <c r="QNH383" s="530"/>
      <c r="QNI383" s="530"/>
      <c r="QNJ383" s="530"/>
      <c r="QNK383" s="530"/>
      <c r="QNL383" s="530"/>
      <c r="QNM383" s="530"/>
      <c r="QNN383" s="530"/>
      <c r="QNO383" s="530"/>
      <c r="QNP383" s="530"/>
      <c r="QNQ383" s="530"/>
      <c r="QNR383" s="530"/>
      <c r="QNS383" s="530"/>
      <c r="QNT383" s="530"/>
      <c r="QNU383" s="530"/>
      <c r="QNV383" s="530"/>
      <c r="QNW383" s="530"/>
      <c r="QNX383" s="530"/>
      <c r="QNY383" s="530"/>
      <c r="QNZ383" s="530"/>
      <c r="QOA383" s="530"/>
      <c r="QOB383" s="530"/>
      <c r="QOC383" s="530"/>
      <c r="QOD383" s="530"/>
      <c r="QOE383" s="530"/>
      <c r="QOF383" s="530"/>
      <c r="QOG383" s="530"/>
      <c r="QOH383" s="530"/>
      <c r="QOI383" s="530"/>
      <c r="QOJ383" s="530"/>
      <c r="QOK383" s="530"/>
      <c r="QOL383" s="530"/>
      <c r="QOM383" s="530"/>
      <c r="QON383" s="530"/>
      <c r="QOO383" s="530"/>
      <c r="QOP383" s="530"/>
      <c r="QOQ383" s="530"/>
      <c r="QOR383" s="530"/>
      <c r="QOS383" s="530"/>
      <c r="QOT383" s="530"/>
      <c r="QOU383" s="530"/>
      <c r="QOV383" s="530"/>
      <c r="QOW383" s="530"/>
      <c r="QOX383" s="530"/>
      <c r="QOY383" s="530"/>
      <c r="QOZ383" s="530"/>
      <c r="QPA383" s="530"/>
      <c r="QPB383" s="530"/>
      <c r="QPC383" s="530"/>
      <c r="QPD383" s="530"/>
      <c r="QPE383" s="530"/>
      <c r="QPF383" s="530"/>
      <c r="QPG383" s="530"/>
      <c r="QPH383" s="530"/>
      <c r="QPI383" s="530"/>
      <c r="QPJ383" s="530"/>
      <c r="QPK383" s="530"/>
      <c r="QPL383" s="530"/>
      <c r="QPM383" s="530"/>
      <c r="QPN383" s="530"/>
      <c r="QPO383" s="530"/>
      <c r="QPP383" s="530"/>
      <c r="QPQ383" s="530"/>
      <c r="QPR383" s="530"/>
      <c r="QPS383" s="530"/>
      <c r="QPT383" s="530"/>
      <c r="QPU383" s="530"/>
      <c r="QPV383" s="530"/>
      <c r="QPW383" s="530"/>
      <c r="QPX383" s="530"/>
      <c r="QPY383" s="530"/>
      <c r="QPZ383" s="530"/>
      <c r="QQA383" s="530"/>
      <c r="QQB383" s="530"/>
      <c r="QQC383" s="530"/>
      <c r="QQD383" s="530"/>
      <c r="QQE383" s="530"/>
      <c r="QQF383" s="530"/>
      <c r="QQG383" s="530"/>
      <c r="QQH383" s="530"/>
      <c r="QQI383" s="530"/>
      <c r="QQJ383" s="530"/>
      <c r="QQK383" s="530"/>
      <c r="QQL383" s="530"/>
      <c r="QQM383" s="530"/>
      <c r="QQN383" s="530"/>
      <c r="QQO383" s="530"/>
      <c r="QQP383" s="530"/>
      <c r="QQQ383" s="530"/>
      <c r="QQR383" s="530"/>
      <c r="QQS383" s="530"/>
      <c r="QQT383" s="530"/>
      <c r="QQU383" s="530"/>
      <c r="QQV383" s="530"/>
      <c r="QQW383" s="530"/>
      <c r="QQX383" s="530"/>
      <c r="QQY383" s="530"/>
      <c r="QQZ383" s="530"/>
      <c r="QRA383" s="530"/>
      <c r="QRB383" s="530"/>
      <c r="QRC383" s="530"/>
      <c r="QRD383" s="530"/>
      <c r="QRE383" s="530"/>
      <c r="QRF383" s="530"/>
      <c r="QRG383" s="530"/>
      <c r="QRH383" s="530"/>
      <c r="QRI383" s="530"/>
      <c r="QRJ383" s="530"/>
      <c r="QRK383" s="530"/>
      <c r="QRL383" s="530"/>
      <c r="QRM383" s="530"/>
      <c r="QRN383" s="530"/>
      <c r="QRO383" s="530"/>
      <c r="QRP383" s="530"/>
      <c r="QRQ383" s="530"/>
      <c r="QRR383" s="530"/>
      <c r="QRS383" s="530"/>
      <c r="QRT383" s="530"/>
      <c r="QRU383" s="530"/>
      <c r="QRV383" s="530"/>
      <c r="QRW383" s="530"/>
      <c r="QRX383" s="530"/>
      <c r="QRY383" s="530"/>
      <c r="QRZ383" s="530"/>
      <c r="QSA383" s="530"/>
      <c r="QSB383" s="530"/>
      <c r="QSC383" s="530"/>
      <c r="QSD383" s="530"/>
      <c r="QSE383" s="530"/>
      <c r="QSF383" s="530"/>
      <c r="QSG383" s="530"/>
      <c r="QSH383" s="530"/>
      <c r="QSI383" s="530"/>
      <c r="QSJ383" s="530"/>
      <c r="QSK383" s="530"/>
      <c r="QSL383" s="530"/>
      <c r="QSM383" s="530"/>
      <c r="QSN383" s="530"/>
      <c r="QSO383" s="530"/>
      <c r="QSP383" s="530"/>
      <c r="QSQ383" s="530"/>
      <c r="QSR383" s="530"/>
      <c r="QSS383" s="530"/>
      <c r="QST383" s="530"/>
      <c r="QSU383" s="530"/>
      <c r="QSV383" s="530"/>
      <c r="QSW383" s="530"/>
      <c r="QSX383" s="530"/>
      <c r="QSY383" s="530"/>
      <c r="QSZ383" s="530"/>
      <c r="QTA383" s="530"/>
      <c r="QTB383" s="530"/>
      <c r="QTC383" s="530"/>
      <c r="QTD383" s="530"/>
      <c r="QTE383" s="530"/>
      <c r="QTF383" s="530"/>
      <c r="QTG383" s="530"/>
      <c r="QTH383" s="530"/>
      <c r="QTI383" s="530"/>
      <c r="QTJ383" s="530"/>
      <c r="QTK383" s="530"/>
      <c r="QTL383" s="530"/>
      <c r="QTM383" s="530"/>
      <c r="QTN383" s="530"/>
      <c r="QTO383" s="530"/>
      <c r="QTP383" s="530"/>
      <c r="QTQ383" s="530"/>
      <c r="QTR383" s="530"/>
      <c r="QTS383" s="530"/>
      <c r="QTT383" s="530"/>
      <c r="QTU383" s="530"/>
      <c r="QTV383" s="530"/>
      <c r="QTW383" s="530"/>
      <c r="QTX383" s="530"/>
      <c r="QTY383" s="530"/>
      <c r="QTZ383" s="530"/>
      <c r="QUA383" s="530"/>
      <c r="QUB383" s="530"/>
      <c r="QUC383" s="530"/>
      <c r="QUD383" s="530"/>
      <c r="QUE383" s="530"/>
      <c r="QUF383" s="530"/>
      <c r="QUG383" s="530"/>
      <c r="QUH383" s="530"/>
      <c r="QUI383" s="530"/>
      <c r="QUJ383" s="530"/>
      <c r="QUK383" s="530"/>
      <c r="QUL383" s="530"/>
      <c r="QUM383" s="530"/>
      <c r="QUN383" s="530"/>
      <c r="QUO383" s="530"/>
      <c r="QUP383" s="530"/>
      <c r="QUQ383" s="530"/>
      <c r="QUR383" s="530"/>
      <c r="QUS383" s="530"/>
      <c r="QUT383" s="530"/>
      <c r="QUU383" s="530"/>
      <c r="QUV383" s="530"/>
      <c r="QUW383" s="530"/>
      <c r="QUX383" s="530"/>
      <c r="QUY383" s="530"/>
      <c r="QUZ383" s="530"/>
      <c r="QVA383" s="530"/>
      <c r="QVB383" s="530"/>
      <c r="QVC383" s="530"/>
      <c r="QVD383" s="530"/>
      <c r="QVE383" s="530"/>
      <c r="QVF383" s="530"/>
      <c r="QVG383" s="530"/>
      <c r="QVH383" s="530"/>
      <c r="QVI383" s="530"/>
      <c r="QVJ383" s="530"/>
      <c r="QVK383" s="530"/>
      <c r="QVL383" s="530"/>
      <c r="QVM383" s="530"/>
      <c r="QVN383" s="530"/>
      <c r="QVO383" s="530"/>
      <c r="QVP383" s="530"/>
      <c r="QVQ383" s="530"/>
      <c r="QVR383" s="530"/>
      <c r="QVS383" s="530"/>
      <c r="QVT383" s="530"/>
      <c r="QVU383" s="530"/>
      <c r="QVV383" s="530"/>
      <c r="QVW383" s="530"/>
      <c r="QVX383" s="530"/>
      <c r="QVY383" s="530"/>
      <c r="QVZ383" s="530"/>
      <c r="QWA383" s="530"/>
      <c r="QWB383" s="530"/>
      <c r="QWC383" s="530"/>
      <c r="QWD383" s="530"/>
      <c r="QWE383" s="530"/>
      <c r="QWF383" s="530"/>
      <c r="QWG383" s="530"/>
      <c r="QWH383" s="530"/>
      <c r="QWI383" s="530"/>
      <c r="QWJ383" s="530"/>
      <c r="QWK383" s="530"/>
      <c r="QWL383" s="530"/>
      <c r="QWM383" s="530"/>
      <c r="QWN383" s="530"/>
      <c r="QWO383" s="530"/>
      <c r="QWP383" s="530"/>
      <c r="QWQ383" s="530"/>
      <c r="QWR383" s="530"/>
      <c r="QWS383" s="530"/>
      <c r="QWT383" s="530"/>
      <c r="QWU383" s="530"/>
      <c r="QWV383" s="530"/>
      <c r="QWW383" s="530"/>
      <c r="QWX383" s="530"/>
      <c r="QWY383" s="530"/>
      <c r="QWZ383" s="530"/>
      <c r="QXA383" s="530"/>
      <c r="QXB383" s="530"/>
      <c r="QXC383" s="530"/>
      <c r="QXD383" s="530"/>
      <c r="QXE383" s="530"/>
      <c r="QXF383" s="530"/>
      <c r="QXG383" s="530"/>
      <c r="QXH383" s="530"/>
      <c r="QXI383" s="530"/>
      <c r="QXJ383" s="530"/>
      <c r="QXK383" s="530"/>
      <c r="QXL383" s="530"/>
      <c r="QXM383" s="530"/>
      <c r="QXN383" s="530"/>
      <c r="QXO383" s="530"/>
      <c r="QXP383" s="530"/>
      <c r="QXQ383" s="530"/>
      <c r="QXR383" s="530"/>
      <c r="QXS383" s="530"/>
      <c r="QXT383" s="530"/>
      <c r="QXU383" s="530"/>
      <c r="QXV383" s="530"/>
      <c r="QXW383" s="530"/>
      <c r="QXX383" s="530"/>
      <c r="QXY383" s="530"/>
      <c r="QXZ383" s="530"/>
      <c r="QYA383" s="530"/>
      <c r="QYB383" s="530"/>
      <c r="QYC383" s="530"/>
      <c r="QYD383" s="530"/>
      <c r="QYE383" s="530"/>
      <c r="QYF383" s="530"/>
      <c r="QYG383" s="530"/>
      <c r="QYH383" s="530"/>
      <c r="QYI383" s="530"/>
      <c r="QYJ383" s="530"/>
      <c r="QYK383" s="530"/>
      <c r="QYL383" s="530"/>
      <c r="QYM383" s="530"/>
      <c r="QYN383" s="530"/>
      <c r="QYO383" s="530"/>
      <c r="QYP383" s="530"/>
      <c r="QYQ383" s="530"/>
      <c r="QYR383" s="530"/>
      <c r="QYS383" s="530"/>
      <c r="QYT383" s="530"/>
      <c r="QYU383" s="530"/>
      <c r="QYV383" s="530"/>
      <c r="QYW383" s="530"/>
      <c r="QYX383" s="530"/>
      <c r="QYY383" s="530"/>
      <c r="QYZ383" s="530"/>
      <c r="QZA383" s="530"/>
      <c r="QZB383" s="530"/>
      <c r="QZC383" s="530"/>
      <c r="QZD383" s="530"/>
      <c r="QZE383" s="530"/>
      <c r="QZF383" s="530"/>
      <c r="QZG383" s="530"/>
      <c r="QZH383" s="530"/>
      <c r="QZI383" s="530"/>
      <c r="QZJ383" s="530"/>
      <c r="QZK383" s="530"/>
      <c r="QZL383" s="530"/>
      <c r="QZM383" s="530"/>
      <c r="QZN383" s="530"/>
      <c r="QZO383" s="530"/>
      <c r="QZP383" s="530"/>
      <c r="QZQ383" s="530"/>
      <c r="QZR383" s="530"/>
      <c r="QZS383" s="530"/>
      <c r="QZT383" s="530"/>
      <c r="QZU383" s="530"/>
      <c r="QZV383" s="530"/>
      <c r="QZW383" s="530"/>
      <c r="QZX383" s="530"/>
      <c r="QZY383" s="530"/>
      <c r="QZZ383" s="530"/>
      <c r="RAA383" s="530"/>
      <c r="RAB383" s="530"/>
      <c r="RAC383" s="530"/>
      <c r="RAD383" s="530"/>
      <c r="RAE383" s="530"/>
      <c r="RAF383" s="530"/>
      <c r="RAG383" s="530"/>
      <c r="RAH383" s="530"/>
      <c r="RAI383" s="530"/>
      <c r="RAJ383" s="530"/>
      <c r="RAK383" s="530"/>
      <c r="RAL383" s="530"/>
      <c r="RAM383" s="530"/>
      <c r="RAN383" s="530"/>
      <c r="RAO383" s="530"/>
      <c r="RAP383" s="530"/>
      <c r="RAQ383" s="530"/>
      <c r="RAR383" s="530"/>
      <c r="RAS383" s="530"/>
      <c r="RAT383" s="530"/>
      <c r="RAU383" s="530"/>
      <c r="RAV383" s="530"/>
      <c r="RAW383" s="530"/>
      <c r="RAX383" s="530"/>
      <c r="RAY383" s="530"/>
      <c r="RAZ383" s="530"/>
      <c r="RBA383" s="530"/>
      <c r="RBB383" s="530"/>
      <c r="RBC383" s="530"/>
      <c r="RBD383" s="530"/>
      <c r="RBE383" s="530"/>
      <c r="RBF383" s="530"/>
      <c r="RBG383" s="530"/>
      <c r="RBH383" s="530"/>
      <c r="RBI383" s="530"/>
      <c r="RBJ383" s="530"/>
      <c r="RBK383" s="530"/>
      <c r="RBL383" s="530"/>
      <c r="RBM383" s="530"/>
      <c r="RBN383" s="530"/>
      <c r="RBO383" s="530"/>
      <c r="RBP383" s="530"/>
      <c r="RBQ383" s="530"/>
      <c r="RBR383" s="530"/>
      <c r="RBS383" s="530"/>
      <c r="RBT383" s="530"/>
      <c r="RBU383" s="530"/>
      <c r="RBV383" s="530"/>
      <c r="RBW383" s="530"/>
      <c r="RBX383" s="530"/>
      <c r="RBY383" s="530"/>
      <c r="RBZ383" s="530"/>
      <c r="RCA383" s="530"/>
      <c r="RCB383" s="530"/>
      <c r="RCC383" s="530"/>
      <c r="RCD383" s="530"/>
      <c r="RCE383" s="530"/>
      <c r="RCF383" s="530"/>
      <c r="RCG383" s="530"/>
      <c r="RCH383" s="530"/>
      <c r="RCI383" s="530"/>
      <c r="RCJ383" s="530"/>
      <c r="RCK383" s="530"/>
      <c r="RCL383" s="530"/>
      <c r="RCM383" s="530"/>
      <c r="RCN383" s="530"/>
      <c r="RCO383" s="530"/>
      <c r="RCP383" s="530"/>
      <c r="RCQ383" s="530"/>
      <c r="RCR383" s="530"/>
      <c r="RCS383" s="530"/>
      <c r="RCT383" s="530"/>
      <c r="RCU383" s="530"/>
      <c r="RCV383" s="530"/>
      <c r="RCW383" s="530"/>
      <c r="RCX383" s="530"/>
      <c r="RCY383" s="530"/>
      <c r="RCZ383" s="530"/>
      <c r="RDA383" s="530"/>
      <c r="RDB383" s="530"/>
      <c r="RDC383" s="530"/>
      <c r="RDD383" s="530"/>
      <c r="RDE383" s="530"/>
      <c r="RDF383" s="530"/>
      <c r="RDG383" s="530"/>
      <c r="RDH383" s="530"/>
      <c r="RDI383" s="530"/>
      <c r="RDJ383" s="530"/>
      <c r="RDK383" s="530"/>
      <c r="RDL383" s="530"/>
      <c r="RDM383" s="530"/>
      <c r="RDN383" s="530"/>
      <c r="RDO383" s="530"/>
      <c r="RDP383" s="530"/>
      <c r="RDQ383" s="530"/>
      <c r="RDR383" s="530"/>
      <c r="RDS383" s="530"/>
      <c r="RDT383" s="530"/>
      <c r="RDU383" s="530"/>
      <c r="RDV383" s="530"/>
      <c r="RDW383" s="530"/>
      <c r="RDX383" s="530"/>
      <c r="RDY383" s="530"/>
      <c r="RDZ383" s="530"/>
      <c r="REA383" s="530"/>
      <c r="REB383" s="530"/>
      <c r="REC383" s="530"/>
      <c r="RED383" s="530"/>
      <c r="REE383" s="530"/>
      <c r="REF383" s="530"/>
      <c r="REG383" s="530"/>
      <c r="REH383" s="530"/>
      <c r="REI383" s="530"/>
      <c r="REJ383" s="530"/>
      <c r="REK383" s="530"/>
      <c r="REL383" s="530"/>
      <c r="REM383" s="530"/>
      <c r="REN383" s="530"/>
      <c r="REO383" s="530"/>
      <c r="REP383" s="530"/>
      <c r="REQ383" s="530"/>
      <c r="RER383" s="530"/>
      <c r="RES383" s="530"/>
      <c r="RET383" s="530"/>
      <c r="REU383" s="530"/>
      <c r="REV383" s="530"/>
      <c r="REW383" s="530"/>
      <c r="REX383" s="530"/>
      <c r="REY383" s="530"/>
      <c r="REZ383" s="530"/>
      <c r="RFA383" s="530"/>
      <c r="RFB383" s="530"/>
      <c r="RFC383" s="530"/>
      <c r="RFD383" s="530"/>
      <c r="RFE383" s="530"/>
      <c r="RFF383" s="530"/>
      <c r="RFG383" s="530"/>
      <c r="RFH383" s="530"/>
      <c r="RFI383" s="530"/>
      <c r="RFJ383" s="530"/>
      <c r="RFK383" s="530"/>
      <c r="RFL383" s="530"/>
      <c r="RFM383" s="530"/>
      <c r="RFN383" s="530"/>
      <c r="RFO383" s="530"/>
      <c r="RFP383" s="530"/>
      <c r="RFQ383" s="530"/>
      <c r="RFR383" s="530"/>
      <c r="RFS383" s="530"/>
      <c r="RFT383" s="530"/>
      <c r="RFU383" s="530"/>
      <c r="RFV383" s="530"/>
      <c r="RFW383" s="530"/>
      <c r="RFX383" s="530"/>
      <c r="RFY383" s="530"/>
      <c r="RFZ383" s="530"/>
      <c r="RGA383" s="530"/>
      <c r="RGB383" s="530"/>
      <c r="RGC383" s="530"/>
      <c r="RGD383" s="530"/>
      <c r="RGE383" s="530"/>
      <c r="RGF383" s="530"/>
      <c r="RGG383" s="530"/>
      <c r="RGH383" s="530"/>
      <c r="RGI383" s="530"/>
      <c r="RGJ383" s="530"/>
      <c r="RGK383" s="530"/>
      <c r="RGL383" s="530"/>
      <c r="RGM383" s="530"/>
      <c r="RGN383" s="530"/>
      <c r="RGO383" s="530"/>
      <c r="RGP383" s="530"/>
      <c r="RGQ383" s="530"/>
      <c r="RGR383" s="530"/>
      <c r="RGS383" s="530"/>
      <c r="RGT383" s="530"/>
      <c r="RGU383" s="530"/>
      <c r="RGV383" s="530"/>
      <c r="RGW383" s="530"/>
      <c r="RGX383" s="530"/>
      <c r="RGY383" s="530"/>
      <c r="RGZ383" s="530"/>
      <c r="RHA383" s="530"/>
      <c r="RHB383" s="530"/>
      <c r="RHC383" s="530"/>
      <c r="RHD383" s="530"/>
      <c r="RHE383" s="530"/>
      <c r="RHF383" s="530"/>
      <c r="RHG383" s="530"/>
      <c r="RHH383" s="530"/>
      <c r="RHI383" s="530"/>
      <c r="RHJ383" s="530"/>
      <c r="RHK383" s="530"/>
      <c r="RHL383" s="530"/>
      <c r="RHM383" s="530"/>
      <c r="RHN383" s="530"/>
      <c r="RHO383" s="530"/>
      <c r="RHP383" s="530"/>
      <c r="RHQ383" s="530"/>
      <c r="RHR383" s="530"/>
      <c r="RHS383" s="530"/>
      <c r="RHT383" s="530"/>
      <c r="RHU383" s="530"/>
      <c r="RHV383" s="530"/>
      <c r="RHW383" s="530"/>
      <c r="RHX383" s="530"/>
      <c r="RHY383" s="530"/>
      <c r="RHZ383" s="530"/>
      <c r="RIA383" s="530"/>
      <c r="RIB383" s="530"/>
      <c r="RIC383" s="530"/>
      <c r="RID383" s="530"/>
      <c r="RIE383" s="530"/>
      <c r="RIF383" s="530"/>
      <c r="RIG383" s="530"/>
      <c r="RIH383" s="530"/>
      <c r="RII383" s="530"/>
      <c r="RIJ383" s="530"/>
      <c r="RIK383" s="530"/>
      <c r="RIL383" s="530"/>
      <c r="RIM383" s="530"/>
      <c r="RIN383" s="530"/>
      <c r="RIO383" s="530"/>
      <c r="RIP383" s="530"/>
      <c r="RIQ383" s="530"/>
      <c r="RIR383" s="530"/>
      <c r="RIS383" s="530"/>
      <c r="RIT383" s="530"/>
      <c r="RIU383" s="530"/>
      <c r="RIV383" s="530"/>
      <c r="RIW383" s="530"/>
      <c r="RIX383" s="530"/>
      <c r="RIY383" s="530"/>
      <c r="RIZ383" s="530"/>
      <c r="RJA383" s="530"/>
      <c r="RJB383" s="530"/>
      <c r="RJC383" s="530"/>
      <c r="RJD383" s="530"/>
      <c r="RJE383" s="530"/>
      <c r="RJF383" s="530"/>
      <c r="RJG383" s="530"/>
      <c r="RJH383" s="530"/>
      <c r="RJI383" s="530"/>
      <c r="RJJ383" s="530"/>
      <c r="RJK383" s="530"/>
      <c r="RJL383" s="530"/>
      <c r="RJM383" s="530"/>
      <c r="RJN383" s="530"/>
      <c r="RJO383" s="530"/>
      <c r="RJP383" s="530"/>
      <c r="RJQ383" s="530"/>
      <c r="RJR383" s="530"/>
      <c r="RJS383" s="530"/>
      <c r="RJT383" s="530"/>
      <c r="RJU383" s="530"/>
      <c r="RJV383" s="530"/>
      <c r="RJW383" s="530"/>
      <c r="RJX383" s="530"/>
      <c r="RJY383" s="530"/>
      <c r="RJZ383" s="530"/>
      <c r="RKA383" s="530"/>
      <c r="RKB383" s="530"/>
      <c r="RKC383" s="530"/>
      <c r="RKD383" s="530"/>
      <c r="RKE383" s="530"/>
      <c r="RKF383" s="530"/>
      <c r="RKG383" s="530"/>
      <c r="RKH383" s="530"/>
      <c r="RKI383" s="530"/>
      <c r="RKJ383" s="530"/>
      <c r="RKK383" s="530"/>
      <c r="RKL383" s="530"/>
      <c r="RKM383" s="530"/>
      <c r="RKN383" s="530"/>
      <c r="RKO383" s="530"/>
      <c r="RKP383" s="530"/>
      <c r="RKQ383" s="530"/>
      <c r="RKR383" s="530"/>
      <c r="RKS383" s="530"/>
      <c r="RKT383" s="530"/>
      <c r="RKU383" s="530"/>
      <c r="RKV383" s="530"/>
      <c r="RKW383" s="530"/>
      <c r="RKX383" s="530"/>
      <c r="RKY383" s="530"/>
      <c r="RKZ383" s="530"/>
      <c r="RLA383" s="530"/>
      <c r="RLB383" s="530"/>
      <c r="RLC383" s="530"/>
      <c r="RLD383" s="530"/>
      <c r="RLE383" s="530"/>
      <c r="RLF383" s="530"/>
      <c r="RLG383" s="530"/>
      <c r="RLH383" s="530"/>
      <c r="RLI383" s="530"/>
      <c r="RLJ383" s="530"/>
      <c r="RLK383" s="530"/>
      <c r="RLL383" s="530"/>
      <c r="RLM383" s="530"/>
      <c r="RLN383" s="530"/>
      <c r="RLO383" s="530"/>
      <c r="RLP383" s="530"/>
      <c r="RLQ383" s="530"/>
      <c r="RLR383" s="530"/>
      <c r="RLS383" s="530"/>
      <c r="RLT383" s="530"/>
      <c r="RLU383" s="530"/>
      <c r="RLV383" s="530"/>
      <c r="RLW383" s="530"/>
      <c r="RLX383" s="530"/>
      <c r="RLY383" s="530"/>
      <c r="RLZ383" s="530"/>
      <c r="RMA383" s="530"/>
      <c r="RMB383" s="530"/>
      <c r="RMC383" s="530"/>
      <c r="RMD383" s="530"/>
      <c r="RME383" s="530"/>
      <c r="RMF383" s="530"/>
      <c r="RMG383" s="530"/>
      <c r="RMH383" s="530"/>
      <c r="RMI383" s="530"/>
      <c r="RMJ383" s="530"/>
      <c r="RMK383" s="530"/>
      <c r="RML383" s="530"/>
      <c r="RMM383" s="530"/>
      <c r="RMN383" s="530"/>
      <c r="RMO383" s="530"/>
      <c r="RMP383" s="530"/>
      <c r="RMQ383" s="530"/>
      <c r="RMR383" s="530"/>
      <c r="RMS383" s="530"/>
      <c r="RMT383" s="530"/>
      <c r="RMU383" s="530"/>
      <c r="RMV383" s="530"/>
      <c r="RMW383" s="530"/>
      <c r="RMX383" s="530"/>
      <c r="RMY383" s="530"/>
      <c r="RMZ383" s="530"/>
      <c r="RNA383" s="530"/>
      <c r="RNB383" s="530"/>
      <c r="RNC383" s="530"/>
      <c r="RND383" s="530"/>
      <c r="RNE383" s="530"/>
      <c r="RNF383" s="530"/>
      <c r="RNG383" s="530"/>
      <c r="RNH383" s="530"/>
      <c r="RNI383" s="530"/>
      <c r="RNJ383" s="530"/>
      <c r="RNK383" s="530"/>
      <c r="RNL383" s="530"/>
      <c r="RNM383" s="530"/>
      <c r="RNN383" s="530"/>
      <c r="RNO383" s="530"/>
      <c r="RNP383" s="530"/>
      <c r="RNQ383" s="530"/>
      <c r="RNR383" s="530"/>
      <c r="RNS383" s="530"/>
      <c r="RNT383" s="530"/>
      <c r="RNU383" s="530"/>
      <c r="RNV383" s="530"/>
      <c r="RNW383" s="530"/>
      <c r="RNX383" s="530"/>
      <c r="RNY383" s="530"/>
      <c r="RNZ383" s="530"/>
      <c r="ROA383" s="530"/>
      <c r="ROB383" s="530"/>
      <c r="ROC383" s="530"/>
      <c r="ROD383" s="530"/>
      <c r="ROE383" s="530"/>
      <c r="ROF383" s="530"/>
      <c r="ROG383" s="530"/>
      <c r="ROH383" s="530"/>
      <c r="ROI383" s="530"/>
      <c r="ROJ383" s="530"/>
      <c r="ROK383" s="530"/>
      <c r="ROL383" s="530"/>
      <c r="ROM383" s="530"/>
      <c r="RON383" s="530"/>
      <c r="ROO383" s="530"/>
      <c r="ROP383" s="530"/>
      <c r="ROQ383" s="530"/>
      <c r="ROR383" s="530"/>
      <c r="ROS383" s="530"/>
      <c r="ROT383" s="530"/>
      <c r="ROU383" s="530"/>
      <c r="ROV383" s="530"/>
      <c r="ROW383" s="530"/>
      <c r="ROX383" s="530"/>
      <c r="ROY383" s="530"/>
      <c r="ROZ383" s="530"/>
      <c r="RPA383" s="530"/>
      <c r="RPB383" s="530"/>
      <c r="RPC383" s="530"/>
      <c r="RPD383" s="530"/>
      <c r="RPE383" s="530"/>
      <c r="RPF383" s="530"/>
      <c r="RPG383" s="530"/>
      <c r="RPH383" s="530"/>
      <c r="RPI383" s="530"/>
      <c r="RPJ383" s="530"/>
      <c r="RPK383" s="530"/>
      <c r="RPL383" s="530"/>
      <c r="RPM383" s="530"/>
      <c r="RPN383" s="530"/>
      <c r="RPO383" s="530"/>
      <c r="RPP383" s="530"/>
      <c r="RPQ383" s="530"/>
      <c r="RPR383" s="530"/>
      <c r="RPS383" s="530"/>
      <c r="RPT383" s="530"/>
      <c r="RPU383" s="530"/>
      <c r="RPV383" s="530"/>
      <c r="RPW383" s="530"/>
      <c r="RPX383" s="530"/>
      <c r="RPY383" s="530"/>
      <c r="RPZ383" s="530"/>
      <c r="RQA383" s="530"/>
      <c r="RQB383" s="530"/>
      <c r="RQC383" s="530"/>
      <c r="RQD383" s="530"/>
      <c r="RQE383" s="530"/>
      <c r="RQF383" s="530"/>
      <c r="RQG383" s="530"/>
      <c r="RQH383" s="530"/>
      <c r="RQI383" s="530"/>
      <c r="RQJ383" s="530"/>
      <c r="RQK383" s="530"/>
      <c r="RQL383" s="530"/>
      <c r="RQM383" s="530"/>
      <c r="RQN383" s="530"/>
      <c r="RQO383" s="530"/>
      <c r="RQP383" s="530"/>
      <c r="RQQ383" s="530"/>
      <c r="RQR383" s="530"/>
      <c r="RQS383" s="530"/>
      <c r="RQT383" s="530"/>
      <c r="RQU383" s="530"/>
      <c r="RQV383" s="530"/>
      <c r="RQW383" s="530"/>
      <c r="RQX383" s="530"/>
      <c r="RQY383" s="530"/>
      <c r="RQZ383" s="530"/>
      <c r="RRA383" s="530"/>
      <c r="RRB383" s="530"/>
      <c r="RRC383" s="530"/>
      <c r="RRD383" s="530"/>
      <c r="RRE383" s="530"/>
      <c r="RRF383" s="530"/>
      <c r="RRG383" s="530"/>
      <c r="RRH383" s="530"/>
      <c r="RRI383" s="530"/>
      <c r="RRJ383" s="530"/>
      <c r="RRK383" s="530"/>
      <c r="RRL383" s="530"/>
      <c r="RRM383" s="530"/>
      <c r="RRN383" s="530"/>
      <c r="RRO383" s="530"/>
      <c r="RRP383" s="530"/>
      <c r="RRQ383" s="530"/>
      <c r="RRR383" s="530"/>
      <c r="RRS383" s="530"/>
      <c r="RRT383" s="530"/>
      <c r="RRU383" s="530"/>
      <c r="RRV383" s="530"/>
      <c r="RRW383" s="530"/>
      <c r="RRX383" s="530"/>
      <c r="RRY383" s="530"/>
      <c r="RRZ383" s="530"/>
      <c r="RSA383" s="530"/>
      <c r="RSB383" s="530"/>
      <c r="RSC383" s="530"/>
      <c r="RSD383" s="530"/>
      <c r="RSE383" s="530"/>
      <c r="RSF383" s="530"/>
      <c r="RSG383" s="530"/>
      <c r="RSH383" s="530"/>
      <c r="RSI383" s="530"/>
      <c r="RSJ383" s="530"/>
      <c r="RSK383" s="530"/>
      <c r="RSL383" s="530"/>
      <c r="RSM383" s="530"/>
      <c r="RSN383" s="530"/>
      <c r="RSO383" s="530"/>
      <c r="RSP383" s="530"/>
      <c r="RSQ383" s="530"/>
      <c r="RSR383" s="530"/>
      <c r="RSS383" s="530"/>
      <c r="RST383" s="530"/>
      <c r="RSU383" s="530"/>
      <c r="RSV383" s="530"/>
      <c r="RSW383" s="530"/>
      <c r="RSX383" s="530"/>
      <c r="RSY383" s="530"/>
      <c r="RSZ383" s="530"/>
      <c r="RTA383" s="530"/>
      <c r="RTB383" s="530"/>
      <c r="RTC383" s="530"/>
      <c r="RTD383" s="530"/>
      <c r="RTE383" s="530"/>
      <c r="RTF383" s="530"/>
      <c r="RTG383" s="530"/>
      <c r="RTH383" s="530"/>
      <c r="RTI383" s="530"/>
      <c r="RTJ383" s="530"/>
      <c r="RTK383" s="530"/>
      <c r="RTL383" s="530"/>
      <c r="RTM383" s="530"/>
      <c r="RTN383" s="530"/>
      <c r="RTO383" s="530"/>
      <c r="RTP383" s="530"/>
      <c r="RTQ383" s="530"/>
      <c r="RTR383" s="530"/>
      <c r="RTS383" s="530"/>
      <c r="RTT383" s="530"/>
      <c r="RTU383" s="530"/>
      <c r="RTV383" s="530"/>
      <c r="RTW383" s="530"/>
      <c r="RTX383" s="530"/>
      <c r="RTY383" s="530"/>
      <c r="RTZ383" s="530"/>
      <c r="RUA383" s="530"/>
      <c r="RUB383" s="530"/>
      <c r="RUC383" s="530"/>
      <c r="RUD383" s="530"/>
      <c r="RUE383" s="530"/>
      <c r="RUF383" s="530"/>
      <c r="RUG383" s="530"/>
      <c r="RUH383" s="530"/>
      <c r="RUI383" s="530"/>
      <c r="RUJ383" s="530"/>
      <c r="RUK383" s="530"/>
      <c r="RUL383" s="530"/>
      <c r="RUM383" s="530"/>
      <c r="RUN383" s="530"/>
      <c r="RUO383" s="530"/>
      <c r="RUP383" s="530"/>
      <c r="RUQ383" s="530"/>
      <c r="RUR383" s="530"/>
      <c r="RUS383" s="530"/>
      <c r="RUT383" s="530"/>
      <c r="RUU383" s="530"/>
      <c r="RUV383" s="530"/>
      <c r="RUW383" s="530"/>
      <c r="RUX383" s="530"/>
      <c r="RUY383" s="530"/>
      <c r="RUZ383" s="530"/>
      <c r="RVA383" s="530"/>
      <c r="RVB383" s="530"/>
      <c r="RVC383" s="530"/>
      <c r="RVD383" s="530"/>
      <c r="RVE383" s="530"/>
      <c r="RVF383" s="530"/>
      <c r="RVG383" s="530"/>
      <c r="RVH383" s="530"/>
      <c r="RVI383" s="530"/>
      <c r="RVJ383" s="530"/>
      <c r="RVK383" s="530"/>
      <c r="RVL383" s="530"/>
      <c r="RVM383" s="530"/>
      <c r="RVN383" s="530"/>
      <c r="RVO383" s="530"/>
      <c r="RVP383" s="530"/>
      <c r="RVQ383" s="530"/>
      <c r="RVR383" s="530"/>
      <c r="RVS383" s="530"/>
      <c r="RVT383" s="530"/>
      <c r="RVU383" s="530"/>
      <c r="RVV383" s="530"/>
      <c r="RVW383" s="530"/>
      <c r="RVX383" s="530"/>
      <c r="RVY383" s="530"/>
      <c r="RVZ383" s="530"/>
      <c r="RWA383" s="530"/>
      <c r="RWB383" s="530"/>
      <c r="RWC383" s="530"/>
      <c r="RWD383" s="530"/>
      <c r="RWE383" s="530"/>
      <c r="RWF383" s="530"/>
      <c r="RWG383" s="530"/>
      <c r="RWH383" s="530"/>
      <c r="RWI383" s="530"/>
      <c r="RWJ383" s="530"/>
      <c r="RWK383" s="530"/>
      <c r="RWL383" s="530"/>
      <c r="RWM383" s="530"/>
      <c r="RWN383" s="530"/>
      <c r="RWO383" s="530"/>
      <c r="RWP383" s="530"/>
      <c r="RWQ383" s="530"/>
      <c r="RWR383" s="530"/>
      <c r="RWS383" s="530"/>
      <c r="RWT383" s="530"/>
      <c r="RWU383" s="530"/>
      <c r="RWV383" s="530"/>
      <c r="RWW383" s="530"/>
      <c r="RWX383" s="530"/>
      <c r="RWY383" s="530"/>
      <c r="RWZ383" s="530"/>
      <c r="RXA383" s="530"/>
      <c r="RXB383" s="530"/>
      <c r="RXC383" s="530"/>
      <c r="RXD383" s="530"/>
      <c r="RXE383" s="530"/>
      <c r="RXF383" s="530"/>
      <c r="RXG383" s="530"/>
      <c r="RXH383" s="530"/>
      <c r="RXI383" s="530"/>
      <c r="RXJ383" s="530"/>
      <c r="RXK383" s="530"/>
      <c r="RXL383" s="530"/>
      <c r="RXM383" s="530"/>
      <c r="RXN383" s="530"/>
      <c r="RXO383" s="530"/>
      <c r="RXP383" s="530"/>
      <c r="RXQ383" s="530"/>
      <c r="RXR383" s="530"/>
      <c r="RXS383" s="530"/>
      <c r="RXT383" s="530"/>
      <c r="RXU383" s="530"/>
      <c r="RXV383" s="530"/>
      <c r="RXW383" s="530"/>
      <c r="RXX383" s="530"/>
      <c r="RXY383" s="530"/>
      <c r="RXZ383" s="530"/>
      <c r="RYA383" s="530"/>
      <c r="RYB383" s="530"/>
      <c r="RYC383" s="530"/>
      <c r="RYD383" s="530"/>
      <c r="RYE383" s="530"/>
      <c r="RYF383" s="530"/>
      <c r="RYG383" s="530"/>
      <c r="RYH383" s="530"/>
      <c r="RYI383" s="530"/>
      <c r="RYJ383" s="530"/>
      <c r="RYK383" s="530"/>
      <c r="RYL383" s="530"/>
      <c r="RYM383" s="530"/>
      <c r="RYN383" s="530"/>
      <c r="RYO383" s="530"/>
      <c r="RYP383" s="530"/>
      <c r="RYQ383" s="530"/>
      <c r="RYR383" s="530"/>
      <c r="RYS383" s="530"/>
      <c r="RYT383" s="530"/>
      <c r="RYU383" s="530"/>
      <c r="RYV383" s="530"/>
      <c r="RYW383" s="530"/>
      <c r="RYX383" s="530"/>
      <c r="RYY383" s="530"/>
      <c r="RYZ383" s="530"/>
      <c r="RZA383" s="530"/>
      <c r="RZB383" s="530"/>
      <c r="RZC383" s="530"/>
      <c r="RZD383" s="530"/>
      <c r="RZE383" s="530"/>
      <c r="RZF383" s="530"/>
      <c r="RZG383" s="530"/>
      <c r="RZH383" s="530"/>
      <c r="RZI383" s="530"/>
      <c r="RZJ383" s="530"/>
      <c r="RZK383" s="530"/>
      <c r="RZL383" s="530"/>
      <c r="RZM383" s="530"/>
      <c r="RZN383" s="530"/>
      <c r="RZO383" s="530"/>
      <c r="RZP383" s="530"/>
      <c r="RZQ383" s="530"/>
      <c r="RZR383" s="530"/>
      <c r="RZS383" s="530"/>
      <c r="RZT383" s="530"/>
      <c r="RZU383" s="530"/>
      <c r="RZV383" s="530"/>
      <c r="RZW383" s="530"/>
      <c r="RZX383" s="530"/>
      <c r="RZY383" s="530"/>
      <c r="RZZ383" s="530"/>
      <c r="SAA383" s="530"/>
      <c r="SAB383" s="530"/>
      <c r="SAC383" s="530"/>
      <c r="SAD383" s="530"/>
      <c r="SAE383" s="530"/>
      <c r="SAF383" s="530"/>
      <c r="SAG383" s="530"/>
      <c r="SAH383" s="530"/>
      <c r="SAI383" s="530"/>
      <c r="SAJ383" s="530"/>
      <c r="SAK383" s="530"/>
      <c r="SAL383" s="530"/>
      <c r="SAM383" s="530"/>
      <c r="SAN383" s="530"/>
      <c r="SAO383" s="530"/>
      <c r="SAP383" s="530"/>
      <c r="SAQ383" s="530"/>
      <c r="SAR383" s="530"/>
      <c r="SAS383" s="530"/>
      <c r="SAT383" s="530"/>
      <c r="SAU383" s="530"/>
      <c r="SAV383" s="530"/>
      <c r="SAW383" s="530"/>
      <c r="SAX383" s="530"/>
      <c r="SAY383" s="530"/>
      <c r="SAZ383" s="530"/>
      <c r="SBA383" s="530"/>
      <c r="SBB383" s="530"/>
      <c r="SBC383" s="530"/>
      <c r="SBD383" s="530"/>
      <c r="SBE383" s="530"/>
      <c r="SBF383" s="530"/>
      <c r="SBG383" s="530"/>
      <c r="SBH383" s="530"/>
      <c r="SBI383" s="530"/>
      <c r="SBJ383" s="530"/>
      <c r="SBK383" s="530"/>
      <c r="SBL383" s="530"/>
      <c r="SBM383" s="530"/>
      <c r="SBN383" s="530"/>
      <c r="SBO383" s="530"/>
      <c r="SBP383" s="530"/>
      <c r="SBQ383" s="530"/>
      <c r="SBR383" s="530"/>
      <c r="SBS383" s="530"/>
      <c r="SBT383" s="530"/>
      <c r="SBU383" s="530"/>
      <c r="SBV383" s="530"/>
      <c r="SBW383" s="530"/>
      <c r="SBX383" s="530"/>
      <c r="SBY383" s="530"/>
      <c r="SBZ383" s="530"/>
      <c r="SCA383" s="530"/>
      <c r="SCB383" s="530"/>
      <c r="SCC383" s="530"/>
      <c r="SCD383" s="530"/>
      <c r="SCE383" s="530"/>
      <c r="SCF383" s="530"/>
      <c r="SCG383" s="530"/>
      <c r="SCH383" s="530"/>
      <c r="SCI383" s="530"/>
      <c r="SCJ383" s="530"/>
      <c r="SCK383" s="530"/>
      <c r="SCL383" s="530"/>
      <c r="SCM383" s="530"/>
      <c r="SCN383" s="530"/>
      <c r="SCO383" s="530"/>
      <c r="SCP383" s="530"/>
      <c r="SCQ383" s="530"/>
      <c r="SCR383" s="530"/>
      <c r="SCS383" s="530"/>
      <c r="SCT383" s="530"/>
      <c r="SCU383" s="530"/>
      <c r="SCV383" s="530"/>
      <c r="SCW383" s="530"/>
      <c r="SCX383" s="530"/>
      <c r="SCY383" s="530"/>
      <c r="SCZ383" s="530"/>
      <c r="SDA383" s="530"/>
      <c r="SDB383" s="530"/>
      <c r="SDC383" s="530"/>
      <c r="SDD383" s="530"/>
      <c r="SDE383" s="530"/>
      <c r="SDF383" s="530"/>
      <c r="SDG383" s="530"/>
      <c r="SDH383" s="530"/>
      <c r="SDI383" s="530"/>
      <c r="SDJ383" s="530"/>
      <c r="SDK383" s="530"/>
      <c r="SDL383" s="530"/>
      <c r="SDM383" s="530"/>
      <c r="SDN383" s="530"/>
      <c r="SDO383" s="530"/>
      <c r="SDP383" s="530"/>
      <c r="SDQ383" s="530"/>
      <c r="SDR383" s="530"/>
      <c r="SDS383" s="530"/>
      <c r="SDT383" s="530"/>
      <c r="SDU383" s="530"/>
      <c r="SDV383" s="530"/>
      <c r="SDW383" s="530"/>
      <c r="SDX383" s="530"/>
      <c r="SDY383" s="530"/>
      <c r="SDZ383" s="530"/>
      <c r="SEA383" s="530"/>
      <c r="SEB383" s="530"/>
      <c r="SEC383" s="530"/>
      <c r="SED383" s="530"/>
      <c r="SEE383" s="530"/>
      <c r="SEF383" s="530"/>
      <c r="SEG383" s="530"/>
      <c r="SEH383" s="530"/>
      <c r="SEI383" s="530"/>
      <c r="SEJ383" s="530"/>
      <c r="SEK383" s="530"/>
      <c r="SEL383" s="530"/>
      <c r="SEM383" s="530"/>
      <c r="SEN383" s="530"/>
      <c r="SEO383" s="530"/>
      <c r="SEP383" s="530"/>
      <c r="SEQ383" s="530"/>
      <c r="SER383" s="530"/>
      <c r="SES383" s="530"/>
      <c r="SET383" s="530"/>
      <c r="SEU383" s="530"/>
      <c r="SEV383" s="530"/>
      <c r="SEW383" s="530"/>
      <c r="SEX383" s="530"/>
      <c r="SEY383" s="530"/>
      <c r="SEZ383" s="530"/>
      <c r="SFA383" s="530"/>
      <c r="SFB383" s="530"/>
      <c r="SFC383" s="530"/>
      <c r="SFD383" s="530"/>
      <c r="SFE383" s="530"/>
      <c r="SFF383" s="530"/>
      <c r="SFG383" s="530"/>
      <c r="SFH383" s="530"/>
      <c r="SFI383" s="530"/>
      <c r="SFJ383" s="530"/>
      <c r="SFK383" s="530"/>
      <c r="SFL383" s="530"/>
      <c r="SFM383" s="530"/>
      <c r="SFN383" s="530"/>
      <c r="SFO383" s="530"/>
      <c r="SFP383" s="530"/>
      <c r="SFQ383" s="530"/>
      <c r="SFR383" s="530"/>
      <c r="SFS383" s="530"/>
      <c r="SFT383" s="530"/>
      <c r="SFU383" s="530"/>
      <c r="SFV383" s="530"/>
      <c r="SFW383" s="530"/>
      <c r="SFX383" s="530"/>
      <c r="SFY383" s="530"/>
      <c r="SFZ383" s="530"/>
      <c r="SGA383" s="530"/>
      <c r="SGB383" s="530"/>
      <c r="SGC383" s="530"/>
      <c r="SGD383" s="530"/>
      <c r="SGE383" s="530"/>
      <c r="SGF383" s="530"/>
      <c r="SGG383" s="530"/>
      <c r="SGH383" s="530"/>
      <c r="SGI383" s="530"/>
      <c r="SGJ383" s="530"/>
      <c r="SGK383" s="530"/>
      <c r="SGL383" s="530"/>
      <c r="SGM383" s="530"/>
      <c r="SGN383" s="530"/>
      <c r="SGO383" s="530"/>
      <c r="SGP383" s="530"/>
      <c r="SGQ383" s="530"/>
      <c r="SGR383" s="530"/>
      <c r="SGS383" s="530"/>
      <c r="SGT383" s="530"/>
      <c r="SGU383" s="530"/>
      <c r="SGV383" s="530"/>
      <c r="SGW383" s="530"/>
      <c r="SGX383" s="530"/>
      <c r="SGY383" s="530"/>
      <c r="SGZ383" s="530"/>
      <c r="SHA383" s="530"/>
      <c r="SHB383" s="530"/>
      <c r="SHC383" s="530"/>
      <c r="SHD383" s="530"/>
      <c r="SHE383" s="530"/>
      <c r="SHF383" s="530"/>
      <c r="SHG383" s="530"/>
      <c r="SHH383" s="530"/>
      <c r="SHI383" s="530"/>
      <c r="SHJ383" s="530"/>
      <c r="SHK383" s="530"/>
      <c r="SHL383" s="530"/>
      <c r="SHM383" s="530"/>
      <c r="SHN383" s="530"/>
      <c r="SHO383" s="530"/>
      <c r="SHP383" s="530"/>
      <c r="SHQ383" s="530"/>
      <c r="SHR383" s="530"/>
      <c r="SHS383" s="530"/>
      <c r="SHT383" s="530"/>
      <c r="SHU383" s="530"/>
      <c r="SHV383" s="530"/>
      <c r="SHW383" s="530"/>
      <c r="SHX383" s="530"/>
      <c r="SHY383" s="530"/>
      <c r="SHZ383" s="530"/>
      <c r="SIA383" s="530"/>
      <c r="SIB383" s="530"/>
      <c r="SIC383" s="530"/>
      <c r="SID383" s="530"/>
      <c r="SIE383" s="530"/>
      <c r="SIF383" s="530"/>
      <c r="SIG383" s="530"/>
      <c r="SIH383" s="530"/>
      <c r="SII383" s="530"/>
      <c r="SIJ383" s="530"/>
      <c r="SIK383" s="530"/>
      <c r="SIL383" s="530"/>
      <c r="SIM383" s="530"/>
      <c r="SIN383" s="530"/>
      <c r="SIO383" s="530"/>
      <c r="SIP383" s="530"/>
      <c r="SIQ383" s="530"/>
      <c r="SIR383" s="530"/>
      <c r="SIS383" s="530"/>
      <c r="SIT383" s="530"/>
      <c r="SIU383" s="530"/>
      <c r="SIV383" s="530"/>
      <c r="SIW383" s="530"/>
      <c r="SIX383" s="530"/>
      <c r="SIY383" s="530"/>
      <c r="SIZ383" s="530"/>
      <c r="SJA383" s="530"/>
      <c r="SJB383" s="530"/>
      <c r="SJC383" s="530"/>
      <c r="SJD383" s="530"/>
      <c r="SJE383" s="530"/>
      <c r="SJF383" s="530"/>
      <c r="SJG383" s="530"/>
      <c r="SJH383" s="530"/>
      <c r="SJI383" s="530"/>
      <c r="SJJ383" s="530"/>
      <c r="SJK383" s="530"/>
      <c r="SJL383" s="530"/>
      <c r="SJM383" s="530"/>
      <c r="SJN383" s="530"/>
      <c r="SJO383" s="530"/>
      <c r="SJP383" s="530"/>
      <c r="SJQ383" s="530"/>
      <c r="SJR383" s="530"/>
      <c r="SJS383" s="530"/>
      <c r="SJT383" s="530"/>
      <c r="SJU383" s="530"/>
      <c r="SJV383" s="530"/>
      <c r="SJW383" s="530"/>
      <c r="SJX383" s="530"/>
      <c r="SJY383" s="530"/>
      <c r="SJZ383" s="530"/>
      <c r="SKA383" s="530"/>
      <c r="SKB383" s="530"/>
      <c r="SKC383" s="530"/>
      <c r="SKD383" s="530"/>
      <c r="SKE383" s="530"/>
      <c r="SKF383" s="530"/>
      <c r="SKG383" s="530"/>
      <c r="SKH383" s="530"/>
      <c r="SKI383" s="530"/>
      <c r="SKJ383" s="530"/>
      <c r="SKK383" s="530"/>
      <c r="SKL383" s="530"/>
      <c r="SKM383" s="530"/>
      <c r="SKN383" s="530"/>
      <c r="SKO383" s="530"/>
      <c r="SKP383" s="530"/>
      <c r="SKQ383" s="530"/>
      <c r="SKR383" s="530"/>
      <c r="SKS383" s="530"/>
      <c r="SKT383" s="530"/>
      <c r="SKU383" s="530"/>
      <c r="SKV383" s="530"/>
      <c r="SKW383" s="530"/>
      <c r="SKX383" s="530"/>
      <c r="SKY383" s="530"/>
      <c r="SKZ383" s="530"/>
      <c r="SLA383" s="530"/>
      <c r="SLB383" s="530"/>
      <c r="SLC383" s="530"/>
      <c r="SLD383" s="530"/>
      <c r="SLE383" s="530"/>
      <c r="SLF383" s="530"/>
      <c r="SLG383" s="530"/>
      <c r="SLH383" s="530"/>
      <c r="SLI383" s="530"/>
      <c r="SLJ383" s="530"/>
      <c r="SLK383" s="530"/>
      <c r="SLL383" s="530"/>
      <c r="SLM383" s="530"/>
      <c r="SLN383" s="530"/>
      <c r="SLO383" s="530"/>
      <c r="SLP383" s="530"/>
      <c r="SLQ383" s="530"/>
      <c r="SLR383" s="530"/>
      <c r="SLS383" s="530"/>
      <c r="SLT383" s="530"/>
      <c r="SLU383" s="530"/>
      <c r="SLV383" s="530"/>
      <c r="SLW383" s="530"/>
      <c r="SLX383" s="530"/>
      <c r="SLY383" s="530"/>
      <c r="SLZ383" s="530"/>
      <c r="SMA383" s="530"/>
      <c r="SMB383" s="530"/>
      <c r="SMC383" s="530"/>
      <c r="SMD383" s="530"/>
      <c r="SME383" s="530"/>
      <c r="SMF383" s="530"/>
      <c r="SMG383" s="530"/>
      <c r="SMH383" s="530"/>
      <c r="SMI383" s="530"/>
      <c r="SMJ383" s="530"/>
      <c r="SMK383" s="530"/>
      <c r="SML383" s="530"/>
      <c r="SMM383" s="530"/>
      <c r="SMN383" s="530"/>
      <c r="SMO383" s="530"/>
      <c r="SMP383" s="530"/>
      <c r="SMQ383" s="530"/>
      <c r="SMR383" s="530"/>
      <c r="SMS383" s="530"/>
      <c r="SMT383" s="530"/>
      <c r="SMU383" s="530"/>
      <c r="SMV383" s="530"/>
      <c r="SMW383" s="530"/>
      <c r="SMX383" s="530"/>
      <c r="SMY383" s="530"/>
      <c r="SMZ383" s="530"/>
      <c r="SNA383" s="530"/>
      <c r="SNB383" s="530"/>
      <c r="SNC383" s="530"/>
      <c r="SND383" s="530"/>
      <c r="SNE383" s="530"/>
      <c r="SNF383" s="530"/>
      <c r="SNG383" s="530"/>
      <c r="SNH383" s="530"/>
      <c r="SNI383" s="530"/>
      <c r="SNJ383" s="530"/>
      <c r="SNK383" s="530"/>
      <c r="SNL383" s="530"/>
      <c r="SNM383" s="530"/>
      <c r="SNN383" s="530"/>
      <c r="SNO383" s="530"/>
      <c r="SNP383" s="530"/>
      <c r="SNQ383" s="530"/>
      <c r="SNR383" s="530"/>
      <c r="SNS383" s="530"/>
      <c r="SNT383" s="530"/>
      <c r="SNU383" s="530"/>
      <c r="SNV383" s="530"/>
      <c r="SNW383" s="530"/>
      <c r="SNX383" s="530"/>
      <c r="SNY383" s="530"/>
      <c r="SNZ383" s="530"/>
      <c r="SOA383" s="530"/>
      <c r="SOB383" s="530"/>
      <c r="SOC383" s="530"/>
      <c r="SOD383" s="530"/>
      <c r="SOE383" s="530"/>
      <c r="SOF383" s="530"/>
      <c r="SOG383" s="530"/>
      <c r="SOH383" s="530"/>
      <c r="SOI383" s="530"/>
      <c r="SOJ383" s="530"/>
      <c r="SOK383" s="530"/>
      <c r="SOL383" s="530"/>
      <c r="SOM383" s="530"/>
      <c r="SON383" s="530"/>
      <c r="SOO383" s="530"/>
      <c r="SOP383" s="530"/>
      <c r="SOQ383" s="530"/>
      <c r="SOR383" s="530"/>
      <c r="SOS383" s="530"/>
      <c r="SOT383" s="530"/>
      <c r="SOU383" s="530"/>
      <c r="SOV383" s="530"/>
      <c r="SOW383" s="530"/>
      <c r="SOX383" s="530"/>
      <c r="SOY383" s="530"/>
      <c r="SOZ383" s="530"/>
      <c r="SPA383" s="530"/>
      <c r="SPB383" s="530"/>
      <c r="SPC383" s="530"/>
      <c r="SPD383" s="530"/>
      <c r="SPE383" s="530"/>
      <c r="SPF383" s="530"/>
      <c r="SPG383" s="530"/>
      <c r="SPH383" s="530"/>
      <c r="SPI383" s="530"/>
      <c r="SPJ383" s="530"/>
      <c r="SPK383" s="530"/>
      <c r="SPL383" s="530"/>
      <c r="SPM383" s="530"/>
      <c r="SPN383" s="530"/>
      <c r="SPO383" s="530"/>
      <c r="SPP383" s="530"/>
      <c r="SPQ383" s="530"/>
      <c r="SPR383" s="530"/>
      <c r="SPS383" s="530"/>
      <c r="SPT383" s="530"/>
      <c r="SPU383" s="530"/>
      <c r="SPV383" s="530"/>
      <c r="SPW383" s="530"/>
      <c r="SPX383" s="530"/>
      <c r="SPY383" s="530"/>
      <c r="SPZ383" s="530"/>
      <c r="SQA383" s="530"/>
      <c r="SQB383" s="530"/>
      <c r="SQC383" s="530"/>
      <c r="SQD383" s="530"/>
      <c r="SQE383" s="530"/>
      <c r="SQF383" s="530"/>
      <c r="SQG383" s="530"/>
      <c r="SQH383" s="530"/>
      <c r="SQI383" s="530"/>
      <c r="SQJ383" s="530"/>
      <c r="SQK383" s="530"/>
      <c r="SQL383" s="530"/>
      <c r="SQM383" s="530"/>
      <c r="SQN383" s="530"/>
      <c r="SQO383" s="530"/>
      <c r="SQP383" s="530"/>
      <c r="SQQ383" s="530"/>
      <c r="SQR383" s="530"/>
      <c r="SQS383" s="530"/>
      <c r="SQT383" s="530"/>
      <c r="SQU383" s="530"/>
      <c r="SQV383" s="530"/>
      <c r="SQW383" s="530"/>
      <c r="SQX383" s="530"/>
      <c r="SQY383" s="530"/>
      <c r="SQZ383" s="530"/>
      <c r="SRA383" s="530"/>
      <c r="SRB383" s="530"/>
      <c r="SRC383" s="530"/>
      <c r="SRD383" s="530"/>
      <c r="SRE383" s="530"/>
      <c r="SRF383" s="530"/>
      <c r="SRG383" s="530"/>
      <c r="SRH383" s="530"/>
      <c r="SRI383" s="530"/>
      <c r="SRJ383" s="530"/>
      <c r="SRK383" s="530"/>
      <c r="SRL383" s="530"/>
      <c r="SRM383" s="530"/>
      <c r="SRN383" s="530"/>
      <c r="SRO383" s="530"/>
      <c r="SRP383" s="530"/>
      <c r="SRQ383" s="530"/>
      <c r="SRR383" s="530"/>
      <c r="SRS383" s="530"/>
      <c r="SRT383" s="530"/>
      <c r="SRU383" s="530"/>
      <c r="SRV383" s="530"/>
      <c r="SRW383" s="530"/>
      <c r="SRX383" s="530"/>
      <c r="SRY383" s="530"/>
      <c r="SRZ383" s="530"/>
      <c r="SSA383" s="530"/>
      <c r="SSB383" s="530"/>
      <c r="SSC383" s="530"/>
      <c r="SSD383" s="530"/>
      <c r="SSE383" s="530"/>
      <c r="SSF383" s="530"/>
      <c r="SSG383" s="530"/>
      <c r="SSH383" s="530"/>
      <c r="SSI383" s="530"/>
      <c r="SSJ383" s="530"/>
      <c r="SSK383" s="530"/>
      <c r="SSL383" s="530"/>
      <c r="SSM383" s="530"/>
      <c r="SSN383" s="530"/>
      <c r="SSO383" s="530"/>
      <c r="SSP383" s="530"/>
      <c r="SSQ383" s="530"/>
      <c r="SSR383" s="530"/>
      <c r="SSS383" s="530"/>
      <c r="SST383" s="530"/>
      <c r="SSU383" s="530"/>
      <c r="SSV383" s="530"/>
      <c r="SSW383" s="530"/>
      <c r="SSX383" s="530"/>
      <c r="SSY383" s="530"/>
      <c r="SSZ383" s="530"/>
      <c r="STA383" s="530"/>
      <c r="STB383" s="530"/>
      <c r="STC383" s="530"/>
      <c r="STD383" s="530"/>
      <c r="STE383" s="530"/>
      <c r="STF383" s="530"/>
      <c r="STG383" s="530"/>
      <c r="STH383" s="530"/>
      <c r="STI383" s="530"/>
      <c r="STJ383" s="530"/>
      <c r="STK383" s="530"/>
      <c r="STL383" s="530"/>
      <c r="STM383" s="530"/>
      <c r="STN383" s="530"/>
      <c r="STO383" s="530"/>
      <c r="STP383" s="530"/>
      <c r="STQ383" s="530"/>
      <c r="STR383" s="530"/>
      <c r="STS383" s="530"/>
      <c r="STT383" s="530"/>
      <c r="STU383" s="530"/>
      <c r="STV383" s="530"/>
      <c r="STW383" s="530"/>
      <c r="STX383" s="530"/>
      <c r="STY383" s="530"/>
      <c r="STZ383" s="530"/>
      <c r="SUA383" s="530"/>
      <c r="SUB383" s="530"/>
      <c r="SUC383" s="530"/>
      <c r="SUD383" s="530"/>
      <c r="SUE383" s="530"/>
      <c r="SUF383" s="530"/>
      <c r="SUG383" s="530"/>
      <c r="SUH383" s="530"/>
      <c r="SUI383" s="530"/>
      <c r="SUJ383" s="530"/>
      <c r="SUK383" s="530"/>
      <c r="SUL383" s="530"/>
      <c r="SUM383" s="530"/>
      <c r="SUN383" s="530"/>
      <c r="SUO383" s="530"/>
      <c r="SUP383" s="530"/>
      <c r="SUQ383" s="530"/>
      <c r="SUR383" s="530"/>
      <c r="SUS383" s="530"/>
      <c r="SUT383" s="530"/>
      <c r="SUU383" s="530"/>
      <c r="SUV383" s="530"/>
      <c r="SUW383" s="530"/>
      <c r="SUX383" s="530"/>
      <c r="SUY383" s="530"/>
      <c r="SUZ383" s="530"/>
      <c r="SVA383" s="530"/>
      <c r="SVB383" s="530"/>
      <c r="SVC383" s="530"/>
      <c r="SVD383" s="530"/>
      <c r="SVE383" s="530"/>
      <c r="SVF383" s="530"/>
      <c r="SVG383" s="530"/>
      <c r="SVH383" s="530"/>
      <c r="SVI383" s="530"/>
      <c r="SVJ383" s="530"/>
      <c r="SVK383" s="530"/>
      <c r="SVL383" s="530"/>
      <c r="SVM383" s="530"/>
      <c r="SVN383" s="530"/>
      <c r="SVO383" s="530"/>
      <c r="SVP383" s="530"/>
      <c r="SVQ383" s="530"/>
      <c r="SVR383" s="530"/>
      <c r="SVS383" s="530"/>
      <c r="SVT383" s="530"/>
      <c r="SVU383" s="530"/>
      <c r="SVV383" s="530"/>
      <c r="SVW383" s="530"/>
      <c r="SVX383" s="530"/>
      <c r="SVY383" s="530"/>
      <c r="SVZ383" s="530"/>
      <c r="SWA383" s="530"/>
      <c r="SWB383" s="530"/>
      <c r="SWC383" s="530"/>
      <c r="SWD383" s="530"/>
      <c r="SWE383" s="530"/>
      <c r="SWF383" s="530"/>
      <c r="SWG383" s="530"/>
      <c r="SWH383" s="530"/>
      <c r="SWI383" s="530"/>
      <c r="SWJ383" s="530"/>
      <c r="SWK383" s="530"/>
      <c r="SWL383" s="530"/>
      <c r="SWM383" s="530"/>
      <c r="SWN383" s="530"/>
      <c r="SWO383" s="530"/>
      <c r="SWP383" s="530"/>
      <c r="SWQ383" s="530"/>
      <c r="SWR383" s="530"/>
      <c r="SWS383" s="530"/>
      <c r="SWT383" s="530"/>
      <c r="SWU383" s="530"/>
      <c r="SWV383" s="530"/>
      <c r="SWW383" s="530"/>
      <c r="SWX383" s="530"/>
      <c r="SWY383" s="530"/>
      <c r="SWZ383" s="530"/>
      <c r="SXA383" s="530"/>
      <c r="SXB383" s="530"/>
      <c r="SXC383" s="530"/>
      <c r="SXD383" s="530"/>
      <c r="SXE383" s="530"/>
      <c r="SXF383" s="530"/>
      <c r="SXG383" s="530"/>
      <c r="SXH383" s="530"/>
      <c r="SXI383" s="530"/>
      <c r="SXJ383" s="530"/>
      <c r="SXK383" s="530"/>
      <c r="SXL383" s="530"/>
      <c r="SXM383" s="530"/>
      <c r="SXN383" s="530"/>
      <c r="SXO383" s="530"/>
      <c r="SXP383" s="530"/>
      <c r="SXQ383" s="530"/>
      <c r="SXR383" s="530"/>
      <c r="SXS383" s="530"/>
      <c r="SXT383" s="530"/>
      <c r="SXU383" s="530"/>
      <c r="SXV383" s="530"/>
      <c r="SXW383" s="530"/>
      <c r="SXX383" s="530"/>
      <c r="SXY383" s="530"/>
      <c r="SXZ383" s="530"/>
      <c r="SYA383" s="530"/>
      <c r="SYB383" s="530"/>
      <c r="SYC383" s="530"/>
      <c r="SYD383" s="530"/>
      <c r="SYE383" s="530"/>
      <c r="SYF383" s="530"/>
      <c r="SYG383" s="530"/>
      <c r="SYH383" s="530"/>
      <c r="SYI383" s="530"/>
      <c r="SYJ383" s="530"/>
      <c r="SYK383" s="530"/>
      <c r="SYL383" s="530"/>
      <c r="SYM383" s="530"/>
      <c r="SYN383" s="530"/>
      <c r="SYO383" s="530"/>
      <c r="SYP383" s="530"/>
      <c r="SYQ383" s="530"/>
      <c r="SYR383" s="530"/>
      <c r="SYS383" s="530"/>
      <c r="SYT383" s="530"/>
      <c r="SYU383" s="530"/>
      <c r="SYV383" s="530"/>
      <c r="SYW383" s="530"/>
      <c r="SYX383" s="530"/>
      <c r="SYY383" s="530"/>
      <c r="SYZ383" s="530"/>
      <c r="SZA383" s="530"/>
      <c r="SZB383" s="530"/>
      <c r="SZC383" s="530"/>
      <c r="SZD383" s="530"/>
      <c r="SZE383" s="530"/>
      <c r="SZF383" s="530"/>
      <c r="SZG383" s="530"/>
      <c r="SZH383" s="530"/>
      <c r="SZI383" s="530"/>
      <c r="SZJ383" s="530"/>
      <c r="SZK383" s="530"/>
      <c r="SZL383" s="530"/>
      <c r="SZM383" s="530"/>
      <c r="SZN383" s="530"/>
      <c r="SZO383" s="530"/>
      <c r="SZP383" s="530"/>
      <c r="SZQ383" s="530"/>
      <c r="SZR383" s="530"/>
      <c r="SZS383" s="530"/>
      <c r="SZT383" s="530"/>
      <c r="SZU383" s="530"/>
      <c r="SZV383" s="530"/>
      <c r="SZW383" s="530"/>
      <c r="SZX383" s="530"/>
      <c r="SZY383" s="530"/>
      <c r="SZZ383" s="530"/>
      <c r="TAA383" s="530"/>
      <c r="TAB383" s="530"/>
      <c r="TAC383" s="530"/>
      <c r="TAD383" s="530"/>
      <c r="TAE383" s="530"/>
      <c r="TAF383" s="530"/>
      <c r="TAG383" s="530"/>
      <c r="TAH383" s="530"/>
      <c r="TAI383" s="530"/>
      <c r="TAJ383" s="530"/>
      <c r="TAK383" s="530"/>
      <c r="TAL383" s="530"/>
      <c r="TAM383" s="530"/>
      <c r="TAN383" s="530"/>
      <c r="TAO383" s="530"/>
      <c r="TAP383" s="530"/>
      <c r="TAQ383" s="530"/>
      <c r="TAR383" s="530"/>
      <c r="TAS383" s="530"/>
      <c r="TAT383" s="530"/>
      <c r="TAU383" s="530"/>
      <c r="TAV383" s="530"/>
      <c r="TAW383" s="530"/>
      <c r="TAX383" s="530"/>
      <c r="TAY383" s="530"/>
      <c r="TAZ383" s="530"/>
      <c r="TBA383" s="530"/>
      <c r="TBB383" s="530"/>
      <c r="TBC383" s="530"/>
      <c r="TBD383" s="530"/>
      <c r="TBE383" s="530"/>
      <c r="TBF383" s="530"/>
      <c r="TBG383" s="530"/>
      <c r="TBH383" s="530"/>
      <c r="TBI383" s="530"/>
      <c r="TBJ383" s="530"/>
      <c r="TBK383" s="530"/>
      <c r="TBL383" s="530"/>
      <c r="TBM383" s="530"/>
      <c r="TBN383" s="530"/>
      <c r="TBO383" s="530"/>
      <c r="TBP383" s="530"/>
      <c r="TBQ383" s="530"/>
      <c r="TBR383" s="530"/>
      <c r="TBS383" s="530"/>
      <c r="TBT383" s="530"/>
      <c r="TBU383" s="530"/>
      <c r="TBV383" s="530"/>
      <c r="TBW383" s="530"/>
      <c r="TBX383" s="530"/>
      <c r="TBY383" s="530"/>
      <c r="TBZ383" s="530"/>
      <c r="TCA383" s="530"/>
      <c r="TCB383" s="530"/>
      <c r="TCC383" s="530"/>
      <c r="TCD383" s="530"/>
      <c r="TCE383" s="530"/>
      <c r="TCF383" s="530"/>
      <c r="TCG383" s="530"/>
      <c r="TCH383" s="530"/>
      <c r="TCI383" s="530"/>
      <c r="TCJ383" s="530"/>
      <c r="TCK383" s="530"/>
      <c r="TCL383" s="530"/>
      <c r="TCM383" s="530"/>
      <c r="TCN383" s="530"/>
      <c r="TCO383" s="530"/>
      <c r="TCP383" s="530"/>
      <c r="TCQ383" s="530"/>
      <c r="TCR383" s="530"/>
      <c r="TCS383" s="530"/>
      <c r="TCT383" s="530"/>
      <c r="TCU383" s="530"/>
      <c r="TCV383" s="530"/>
      <c r="TCW383" s="530"/>
      <c r="TCX383" s="530"/>
      <c r="TCY383" s="530"/>
      <c r="TCZ383" s="530"/>
      <c r="TDA383" s="530"/>
      <c r="TDB383" s="530"/>
      <c r="TDC383" s="530"/>
      <c r="TDD383" s="530"/>
      <c r="TDE383" s="530"/>
      <c r="TDF383" s="530"/>
      <c r="TDG383" s="530"/>
      <c r="TDH383" s="530"/>
      <c r="TDI383" s="530"/>
      <c r="TDJ383" s="530"/>
      <c r="TDK383" s="530"/>
      <c r="TDL383" s="530"/>
      <c r="TDM383" s="530"/>
      <c r="TDN383" s="530"/>
      <c r="TDO383" s="530"/>
      <c r="TDP383" s="530"/>
      <c r="TDQ383" s="530"/>
      <c r="TDR383" s="530"/>
      <c r="TDS383" s="530"/>
      <c r="TDT383" s="530"/>
      <c r="TDU383" s="530"/>
      <c r="TDV383" s="530"/>
      <c r="TDW383" s="530"/>
      <c r="TDX383" s="530"/>
      <c r="TDY383" s="530"/>
      <c r="TDZ383" s="530"/>
      <c r="TEA383" s="530"/>
      <c r="TEB383" s="530"/>
      <c r="TEC383" s="530"/>
      <c r="TED383" s="530"/>
      <c r="TEE383" s="530"/>
      <c r="TEF383" s="530"/>
      <c r="TEG383" s="530"/>
      <c r="TEH383" s="530"/>
      <c r="TEI383" s="530"/>
      <c r="TEJ383" s="530"/>
      <c r="TEK383" s="530"/>
      <c r="TEL383" s="530"/>
      <c r="TEM383" s="530"/>
      <c r="TEN383" s="530"/>
      <c r="TEO383" s="530"/>
      <c r="TEP383" s="530"/>
      <c r="TEQ383" s="530"/>
      <c r="TER383" s="530"/>
      <c r="TES383" s="530"/>
      <c r="TET383" s="530"/>
      <c r="TEU383" s="530"/>
      <c r="TEV383" s="530"/>
      <c r="TEW383" s="530"/>
      <c r="TEX383" s="530"/>
      <c r="TEY383" s="530"/>
      <c r="TEZ383" s="530"/>
      <c r="TFA383" s="530"/>
      <c r="TFB383" s="530"/>
      <c r="TFC383" s="530"/>
      <c r="TFD383" s="530"/>
      <c r="TFE383" s="530"/>
      <c r="TFF383" s="530"/>
      <c r="TFG383" s="530"/>
      <c r="TFH383" s="530"/>
      <c r="TFI383" s="530"/>
      <c r="TFJ383" s="530"/>
      <c r="TFK383" s="530"/>
      <c r="TFL383" s="530"/>
      <c r="TFM383" s="530"/>
      <c r="TFN383" s="530"/>
      <c r="TFO383" s="530"/>
      <c r="TFP383" s="530"/>
      <c r="TFQ383" s="530"/>
      <c r="TFR383" s="530"/>
      <c r="TFS383" s="530"/>
      <c r="TFT383" s="530"/>
      <c r="TFU383" s="530"/>
      <c r="TFV383" s="530"/>
      <c r="TFW383" s="530"/>
      <c r="TFX383" s="530"/>
      <c r="TFY383" s="530"/>
      <c r="TFZ383" s="530"/>
      <c r="TGA383" s="530"/>
      <c r="TGB383" s="530"/>
      <c r="TGC383" s="530"/>
      <c r="TGD383" s="530"/>
      <c r="TGE383" s="530"/>
      <c r="TGF383" s="530"/>
      <c r="TGG383" s="530"/>
      <c r="TGH383" s="530"/>
      <c r="TGI383" s="530"/>
      <c r="TGJ383" s="530"/>
      <c r="TGK383" s="530"/>
      <c r="TGL383" s="530"/>
      <c r="TGM383" s="530"/>
      <c r="TGN383" s="530"/>
      <c r="TGO383" s="530"/>
      <c r="TGP383" s="530"/>
      <c r="TGQ383" s="530"/>
      <c r="TGR383" s="530"/>
      <c r="TGS383" s="530"/>
      <c r="TGT383" s="530"/>
      <c r="TGU383" s="530"/>
      <c r="TGV383" s="530"/>
      <c r="TGW383" s="530"/>
      <c r="TGX383" s="530"/>
      <c r="TGY383" s="530"/>
      <c r="TGZ383" s="530"/>
      <c r="THA383" s="530"/>
      <c r="THB383" s="530"/>
      <c r="THC383" s="530"/>
      <c r="THD383" s="530"/>
      <c r="THE383" s="530"/>
      <c r="THF383" s="530"/>
      <c r="THG383" s="530"/>
      <c r="THH383" s="530"/>
      <c r="THI383" s="530"/>
      <c r="THJ383" s="530"/>
      <c r="THK383" s="530"/>
      <c r="THL383" s="530"/>
      <c r="THM383" s="530"/>
      <c r="THN383" s="530"/>
      <c r="THO383" s="530"/>
      <c r="THP383" s="530"/>
      <c r="THQ383" s="530"/>
      <c r="THR383" s="530"/>
      <c r="THS383" s="530"/>
      <c r="THT383" s="530"/>
      <c r="THU383" s="530"/>
      <c r="THV383" s="530"/>
      <c r="THW383" s="530"/>
      <c r="THX383" s="530"/>
      <c r="THY383" s="530"/>
      <c r="THZ383" s="530"/>
      <c r="TIA383" s="530"/>
      <c r="TIB383" s="530"/>
      <c r="TIC383" s="530"/>
      <c r="TID383" s="530"/>
      <c r="TIE383" s="530"/>
      <c r="TIF383" s="530"/>
      <c r="TIG383" s="530"/>
      <c r="TIH383" s="530"/>
      <c r="TII383" s="530"/>
      <c r="TIJ383" s="530"/>
      <c r="TIK383" s="530"/>
      <c r="TIL383" s="530"/>
      <c r="TIM383" s="530"/>
      <c r="TIN383" s="530"/>
      <c r="TIO383" s="530"/>
      <c r="TIP383" s="530"/>
      <c r="TIQ383" s="530"/>
      <c r="TIR383" s="530"/>
      <c r="TIS383" s="530"/>
      <c r="TIT383" s="530"/>
      <c r="TIU383" s="530"/>
      <c r="TIV383" s="530"/>
      <c r="TIW383" s="530"/>
      <c r="TIX383" s="530"/>
      <c r="TIY383" s="530"/>
      <c r="TIZ383" s="530"/>
      <c r="TJA383" s="530"/>
      <c r="TJB383" s="530"/>
      <c r="TJC383" s="530"/>
      <c r="TJD383" s="530"/>
      <c r="TJE383" s="530"/>
      <c r="TJF383" s="530"/>
      <c r="TJG383" s="530"/>
      <c r="TJH383" s="530"/>
      <c r="TJI383" s="530"/>
      <c r="TJJ383" s="530"/>
      <c r="TJK383" s="530"/>
      <c r="TJL383" s="530"/>
      <c r="TJM383" s="530"/>
      <c r="TJN383" s="530"/>
      <c r="TJO383" s="530"/>
      <c r="TJP383" s="530"/>
      <c r="TJQ383" s="530"/>
      <c r="TJR383" s="530"/>
      <c r="TJS383" s="530"/>
      <c r="TJT383" s="530"/>
      <c r="TJU383" s="530"/>
      <c r="TJV383" s="530"/>
      <c r="TJW383" s="530"/>
      <c r="TJX383" s="530"/>
      <c r="TJY383" s="530"/>
      <c r="TJZ383" s="530"/>
      <c r="TKA383" s="530"/>
      <c r="TKB383" s="530"/>
      <c r="TKC383" s="530"/>
      <c r="TKD383" s="530"/>
      <c r="TKE383" s="530"/>
      <c r="TKF383" s="530"/>
      <c r="TKG383" s="530"/>
      <c r="TKH383" s="530"/>
      <c r="TKI383" s="530"/>
      <c r="TKJ383" s="530"/>
      <c r="TKK383" s="530"/>
      <c r="TKL383" s="530"/>
      <c r="TKM383" s="530"/>
      <c r="TKN383" s="530"/>
      <c r="TKO383" s="530"/>
      <c r="TKP383" s="530"/>
      <c r="TKQ383" s="530"/>
      <c r="TKR383" s="530"/>
      <c r="TKS383" s="530"/>
      <c r="TKT383" s="530"/>
      <c r="TKU383" s="530"/>
      <c r="TKV383" s="530"/>
      <c r="TKW383" s="530"/>
      <c r="TKX383" s="530"/>
      <c r="TKY383" s="530"/>
      <c r="TKZ383" s="530"/>
      <c r="TLA383" s="530"/>
      <c r="TLB383" s="530"/>
      <c r="TLC383" s="530"/>
      <c r="TLD383" s="530"/>
      <c r="TLE383" s="530"/>
      <c r="TLF383" s="530"/>
      <c r="TLG383" s="530"/>
      <c r="TLH383" s="530"/>
      <c r="TLI383" s="530"/>
      <c r="TLJ383" s="530"/>
      <c r="TLK383" s="530"/>
      <c r="TLL383" s="530"/>
      <c r="TLM383" s="530"/>
      <c r="TLN383" s="530"/>
      <c r="TLO383" s="530"/>
      <c r="TLP383" s="530"/>
      <c r="TLQ383" s="530"/>
      <c r="TLR383" s="530"/>
      <c r="TLS383" s="530"/>
      <c r="TLT383" s="530"/>
      <c r="TLU383" s="530"/>
      <c r="TLV383" s="530"/>
      <c r="TLW383" s="530"/>
      <c r="TLX383" s="530"/>
      <c r="TLY383" s="530"/>
      <c r="TLZ383" s="530"/>
      <c r="TMA383" s="530"/>
      <c r="TMB383" s="530"/>
      <c r="TMC383" s="530"/>
      <c r="TMD383" s="530"/>
      <c r="TME383" s="530"/>
      <c r="TMF383" s="530"/>
      <c r="TMG383" s="530"/>
      <c r="TMH383" s="530"/>
      <c r="TMI383" s="530"/>
      <c r="TMJ383" s="530"/>
      <c r="TMK383" s="530"/>
      <c r="TML383" s="530"/>
      <c r="TMM383" s="530"/>
      <c r="TMN383" s="530"/>
      <c r="TMO383" s="530"/>
      <c r="TMP383" s="530"/>
      <c r="TMQ383" s="530"/>
      <c r="TMR383" s="530"/>
      <c r="TMS383" s="530"/>
      <c r="TMT383" s="530"/>
      <c r="TMU383" s="530"/>
      <c r="TMV383" s="530"/>
      <c r="TMW383" s="530"/>
      <c r="TMX383" s="530"/>
      <c r="TMY383" s="530"/>
      <c r="TMZ383" s="530"/>
      <c r="TNA383" s="530"/>
      <c r="TNB383" s="530"/>
      <c r="TNC383" s="530"/>
      <c r="TND383" s="530"/>
      <c r="TNE383" s="530"/>
      <c r="TNF383" s="530"/>
      <c r="TNG383" s="530"/>
      <c r="TNH383" s="530"/>
      <c r="TNI383" s="530"/>
      <c r="TNJ383" s="530"/>
      <c r="TNK383" s="530"/>
      <c r="TNL383" s="530"/>
      <c r="TNM383" s="530"/>
      <c r="TNN383" s="530"/>
      <c r="TNO383" s="530"/>
      <c r="TNP383" s="530"/>
      <c r="TNQ383" s="530"/>
      <c r="TNR383" s="530"/>
      <c r="TNS383" s="530"/>
      <c r="TNT383" s="530"/>
      <c r="TNU383" s="530"/>
      <c r="TNV383" s="530"/>
      <c r="TNW383" s="530"/>
      <c r="TNX383" s="530"/>
      <c r="TNY383" s="530"/>
      <c r="TNZ383" s="530"/>
      <c r="TOA383" s="530"/>
      <c r="TOB383" s="530"/>
      <c r="TOC383" s="530"/>
      <c r="TOD383" s="530"/>
      <c r="TOE383" s="530"/>
      <c r="TOF383" s="530"/>
      <c r="TOG383" s="530"/>
      <c r="TOH383" s="530"/>
      <c r="TOI383" s="530"/>
      <c r="TOJ383" s="530"/>
      <c r="TOK383" s="530"/>
      <c r="TOL383" s="530"/>
      <c r="TOM383" s="530"/>
      <c r="TON383" s="530"/>
      <c r="TOO383" s="530"/>
      <c r="TOP383" s="530"/>
      <c r="TOQ383" s="530"/>
      <c r="TOR383" s="530"/>
      <c r="TOS383" s="530"/>
      <c r="TOT383" s="530"/>
      <c r="TOU383" s="530"/>
      <c r="TOV383" s="530"/>
      <c r="TOW383" s="530"/>
      <c r="TOX383" s="530"/>
      <c r="TOY383" s="530"/>
      <c r="TOZ383" s="530"/>
      <c r="TPA383" s="530"/>
      <c r="TPB383" s="530"/>
      <c r="TPC383" s="530"/>
      <c r="TPD383" s="530"/>
      <c r="TPE383" s="530"/>
      <c r="TPF383" s="530"/>
      <c r="TPG383" s="530"/>
      <c r="TPH383" s="530"/>
      <c r="TPI383" s="530"/>
      <c r="TPJ383" s="530"/>
      <c r="TPK383" s="530"/>
      <c r="TPL383" s="530"/>
      <c r="TPM383" s="530"/>
      <c r="TPN383" s="530"/>
      <c r="TPO383" s="530"/>
      <c r="TPP383" s="530"/>
      <c r="TPQ383" s="530"/>
      <c r="TPR383" s="530"/>
      <c r="TPS383" s="530"/>
      <c r="TPT383" s="530"/>
      <c r="TPU383" s="530"/>
      <c r="TPV383" s="530"/>
      <c r="TPW383" s="530"/>
      <c r="TPX383" s="530"/>
      <c r="TPY383" s="530"/>
      <c r="TPZ383" s="530"/>
      <c r="TQA383" s="530"/>
      <c r="TQB383" s="530"/>
      <c r="TQC383" s="530"/>
      <c r="TQD383" s="530"/>
      <c r="TQE383" s="530"/>
      <c r="TQF383" s="530"/>
      <c r="TQG383" s="530"/>
      <c r="TQH383" s="530"/>
      <c r="TQI383" s="530"/>
      <c r="TQJ383" s="530"/>
      <c r="TQK383" s="530"/>
      <c r="TQL383" s="530"/>
      <c r="TQM383" s="530"/>
      <c r="TQN383" s="530"/>
      <c r="TQO383" s="530"/>
      <c r="TQP383" s="530"/>
      <c r="TQQ383" s="530"/>
      <c r="TQR383" s="530"/>
      <c r="TQS383" s="530"/>
      <c r="TQT383" s="530"/>
      <c r="TQU383" s="530"/>
      <c r="TQV383" s="530"/>
      <c r="TQW383" s="530"/>
      <c r="TQX383" s="530"/>
      <c r="TQY383" s="530"/>
      <c r="TQZ383" s="530"/>
      <c r="TRA383" s="530"/>
      <c r="TRB383" s="530"/>
      <c r="TRC383" s="530"/>
      <c r="TRD383" s="530"/>
      <c r="TRE383" s="530"/>
      <c r="TRF383" s="530"/>
      <c r="TRG383" s="530"/>
      <c r="TRH383" s="530"/>
      <c r="TRI383" s="530"/>
      <c r="TRJ383" s="530"/>
      <c r="TRK383" s="530"/>
      <c r="TRL383" s="530"/>
      <c r="TRM383" s="530"/>
      <c r="TRN383" s="530"/>
      <c r="TRO383" s="530"/>
      <c r="TRP383" s="530"/>
      <c r="TRQ383" s="530"/>
      <c r="TRR383" s="530"/>
      <c r="TRS383" s="530"/>
      <c r="TRT383" s="530"/>
      <c r="TRU383" s="530"/>
      <c r="TRV383" s="530"/>
      <c r="TRW383" s="530"/>
      <c r="TRX383" s="530"/>
      <c r="TRY383" s="530"/>
      <c r="TRZ383" s="530"/>
      <c r="TSA383" s="530"/>
      <c r="TSB383" s="530"/>
      <c r="TSC383" s="530"/>
      <c r="TSD383" s="530"/>
      <c r="TSE383" s="530"/>
      <c r="TSF383" s="530"/>
      <c r="TSG383" s="530"/>
      <c r="TSH383" s="530"/>
      <c r="TSI383" s="530"/>
      <c r="TSJ383" s="530"/>
      <c r="TSK383" s="530"/>
      <c r="TSL383" s="530"/>
      <c r="TSM383" s="530"/>
      <c r="TSN383" s="530"/>
      <c r="TSO383" s="530"/>
      <c r="TSP383" s="530"/>
      <c r="TSQ383" s="530"/>
      <c r="TSR383" s="530"/>
      <c r="TSS383" s="530"/>
      <c r="TST383" s="530"/>
      <c r="TSU383" s="530"/>
      <c r="TSV383" s="530"/>
      <c r="TSW383" s="530"/>
      <c r="TSX383" s="530"/>
      <c r="TSY383" s="530"/>
      <c r="TSZ383" s="530"/>
      <c r="TTA383" s="530"/>
      <c r="TTB383" s="530"/>
      <c r="TTC383" s="530"/>
      <c r="TTD383" s="530"/>
      <c r="TTE383" s="530"/>
      <c r="TTF383" s="530"/>
      <c r="TTG383" s="530"/>
      <c r="TTH383" s="530"/>
      <c r="TTI383" s="530"/>
      <c r="TTJ383" s="530"/>
      <c r="TTK383" s="530"/>
      <c r="TTL383" s="530"/>
      <c r="TTM383" s="530"/>
      <c r="TTN383" s="530"/>
      <c r="TTO383" s="530"/>
      <c r="TTP383" s="530"/>
      <c r="TTQ383" s="530"/>
      <c r="TTR383" s="530"/>
      <c r="TTS383" s="530"/>
      <c r="TTT383" s="530"/>
      <c r="TTU383" s="530"/>
      <c r="TTV383" s="530"/>
      <c r="TTW383" s="530"/>
      <c r="TTX383" s="530"/>
      <c r="TTY383" s="530"/>
      <c r="TTZ383" s="530"/>
      <c r="TUA383" s="530"/>
      <c r="TUB383" s="530"/>
      <c r="TUC383" s="530"/>
      <c r="TUD383" s="530"/>
      <c r="TUE383" s="530"/>
      <c r="TUF383" s="530"/>
      <c r="TUG383" s="530"/>
      <c r="TUH383" s="530"/>
      <c r="TUI383" s="530"/>
      <c r="TUJ383" s="530"/>
      <c r="TUK383" s="530"/>
      <c r="TUL383" s="530"/>
      <c r="TUM383" s="530"/>
      <c r="TUN383" s="530"/>
      <c r="TUO383" s="530"/>
      <c r="TUP383" s="530"/>
      <c r="TUQ383" s="530"/>
      <c r="TUR383" s="530"/>
      <c r="TUS383" s="530"/>
      <c r="TUT383" s="530"/>
      <c r="TUU383" s="530"/>
      <c r="TUV383" s="530"/>
      <c r="TUW383" s="530"/>
      <c r="TUX383" s="530"/>
      <c r="TUY383" s="530"/>
      <c r="TUZ383" s="530"/>
      <c r="TVA383" s="530"/>
      <c r="TVB383" s="530"/>
      <c r="TVC383" s="530"/>
      <c r="TVD383" s="530"/>
      <c r="TVE383" s="530"/>
      <c r="TVF383" s="530"/>
      <c r="TVG383" s="530"/>
      <c r="TVH383" s="530"/>
      <c r="TVI383" s="530"/>
      <c r="TVJ383" s="530"/>
      <c r="TVK383" s="530"/>
      <c r="TVL383" s="530"/>
      <c r="TVM383" s="530"/>
      <c r="TVN383" s="530"/>
      <c r="TVO383" s="530"/>
      <c r="TVP383" s="530"/>
      <c r="TVQ383" s="530"/>
      <c r="TVR383" s="530"/>
      <c r="TVS383" s="530"/>
      <c r="TVT383" s="530"/>
      <c r="TVU383" s="530"/>
      <c r="TVV383" s="530"/>
      <c r="TVW383" s="530"/>
      <c r="TVX383" s="530"/>
      <c r="TVY383" s="530"/>
      <c r="TVZ383" s="530"/>
      <c r="TWA383" s="530"/>
      <c r="TWB383" s="530"/>
      <c r="TWC383" s="530"/>
      <c r="TWD383" s="530"/>
      <c r="TWE383" s="530"/>
      <c r="TWF383" s="530"/>
      <c r="TWG383" s="530"/>
      <c r="TWH383" s="530"/>
      <c r="TWI383" s="530"/>
      <c r="TWJ383" s="530"/>
      <c r="TWK383" s="530"/>
      <c r="TWL383" s="530"/>
      <c r="TWM383" s="530"/>
      <c r="TWN383" s="530"/>
      <c r="TWO383" s="530"/>
      <c r="TWP383" s="530"/>
      <c r="TWQ383" s="530"/>
      <c r="TWR383" s="530"/>
      <c r="TWS383" s="530"/>
      <c r="TWT383" s="530"/>
      <c r="TWU383" s="530"/>
      <c r="TWV383" s="530"/>
      <c r="TWW383" s="530"/>
      <c r="TWX383" s="530"/>
      <c r="TWY383" s="530"/>
      <c r="TWZ383" s="530"/>
      <c r="TXA383" s="530"/>
      <c r="TXB383" s="530"/>
      <c r="TXC383" s="530"/>
      <c r="TXD383" s="530"/>
      <c r="TXE383" s="530"/>
      <c r="TXF383" s="530"/>
      <c r="TXG383" s="530"/>
      <c r="TXH383" s="530"/>
      <c r="TXI383" s="530"/>
      <c r="TXJ383" s="530"/>
      <c r="TXK383" s="530"/>
      <c r="TXL383" s="530"/>
      <c r="TXM383" s="530"/>
      <c r="TXN383" s="530"/>
      <c r="TXO383" s="530"/>
      <c r="TXP383" s="530"/>
      <c r="TXQ383" s="530"/>
      <c r="TXR383" s="530"/>
      <c r="TXS383" s="530"/>
      <c r="TXT383" s="530"/>
      <c r="TXU383" s="530"/>
      <c r="TXV383" s="530"/>
      <c r="TXW383" s="530"/>
      <c r="TXX383" s="530"/>
      <c r="TXY383" s="530"/>
      <c r="TXZ383" s="530"/>
      <c r="TYA383" s="530"/>
      <c r="TYB383" s="530"/>
      <c r="TYC383" s="530"/>
      <c r="TYD383" s="530"/>
      <c r="TYE383" s="530"/>
      <c r="TYF383" s="530"/>
      <c r="TYG383" s="530"/>
      <c r="TYH383" s="530"/>
      <c r="TYI383" s="530"/>
      <c r="TYJ383" s="530"/>
      <c r="TYK383" s="530"/>
      <c r="TYL383" s="530"/>
      <c r="TYM383" s="530"/>
      <c r="TYN383" s="530"/>
      <c r="TYO383" s="530"/>
      <c r="TYP383" s="530"/>
      <c r="TYQ383" s="530"/>
      <c r="TYR383" s="530"/>
      <c r="TYS383" s="530"/>
      <c r="TYT383" s="530"/>
      <c r="TYU383" s="530"/>
      <c r="TYV383" s="530"/>
      <c r="TYW383" s="530"/>
      <c r="TYX383" s="530"/>
      <c r="TYY383" s="530"/>
      <c r="TYZ383" s="530"/>
      <c r="TZA383" s="530"/>
      <c r="TZB383" s="530"/>
      <c r="TZC383" s="530"/>
      <c r="TZD383" s="530"/>
      <c r="TZE383" s="530"/>
      <c r="TZF383" s="530"/>
      <c r="TZG383" s="530"/>
      <c r="TZH383" s="530"/>
      <c r="TZI383" s="530"/>
      <c r="TZJ383" s="530"/>
      <c r="TZK383" s="530"/>
      <c r="TZL383" s="530"/>
      <c r="TZM383" s="530"/>
      <c r="TZN383" s="530"/>
      <c r="TZO383" s="530"/>
      <c r="TZP383" s="530"/>
      <c r="TZQ383" s="530"/>
      <c r="TZR383" s="530"/>
      <c r="TZS383" s="530"/>
      <c r="TZT383" s="530"/>
      <c r="TZU383" s="530"/>
      <c r="TZV383" s="530"/>
      <c r="TZW383" s="530"/>
      <c r="TZX383" s="530"/>
      <c r="TZY383" s="530"/>
      <c r="TZZ383" s="530"/>
      <c r="UAA383" s="530"/>
      <c r="UAB383" s="530"/>
      <c r="UAC383" s="530"/>
      <c r="UAD383" s="530"/>
      <c r="UAE383" s="530"/>
      <c r="UAF383" s="530"/>
      <c r="UAG383" s="530"/>
      <c r="UAH383" s="530"/>
      <c r="UAI383" s="530"/>
      <c r="UAJ383" s="530"/>
      <c r="UAK383" s="530"/>
      <c r="UAL383" s="530"/>
      <c r="UAM383" s="530"/>
      <c r="UAN383" s="530"/>
      <c r="UAO383" s="530"/>
      <c r="UAP383" s="530"/>
      <c r="UAQ383" s="530"/>
      <c r="UAR383" s="530"/>
      <c r="UAS383" s="530"/>
      <c r="UAT383" s="530"/>
      <c r="UAU383" s="530"/>
      <c r="UAV383" s="530"/>
      <c r="UAW383" s="530"/>
      <c r="UAX383" s="530"/>
      <c r="UAY383" s="530"/>
      <c r="UAZ383" s="530"/>
      <c r="UBA383" s="530"/>
      <c r="UBB383" s="530"/>
      <c r="UBC383" s="530"/>
      <c r="UBD383" s="530"/>
      <c r="UBE383" s="530"/>
      <c r="UBF383" s="530"/>
      <c r="UBG383" s="530"/>
      <c r="UBH383" s="530"/>
      <c r="UBI383" s="530"/>
      <c r="UBJ383" s="530"/>
      <c r="UBK383" s="530"/>
      <c r="UBL383" s="530"/>
      <c r="UBM383" s="530"/>
      <c r="UBN383" s="530"/>
      <c r="UBO383" s="530"/>
      <c r="UBP383" s="530"/>
      <c r="UBQ383" s="530"/>
      <c r="UBR383" s="530"/>
      <c r="UBS383" s="530"/>
      <c r="UBT383" s="530"/>
      <c r="UBU383" s="530"/>
      <c r="UBV383" s="530"/>
      <c r="UBW383" s="530"/>
      <c r="UBX383" s="530"/>
      <c r="UBY383" s="530"/>
      <c r="UBZ383" s="530"/>
      <c r="UCA383" s="530"/>
      <c r="UCB383" s="530"/>
      <c r="UCC383" s="530"/>
      <c r="UCD383" s="530"/>
      <c r="UCE383" s="530"/>
      <c r="UCF383" s="530"/>
      <c r="UCG383" s="530"/>
      <c r="UCH383" s="530"/>
      <c r="UCI383" s="530"/>
      <c r="UCJ383" s="530"/>
      <c r="UCK383" s="530"/>
      <c r="UCL383" s="530"/>
      <c r="UCM383" s="530"/>
      <c r="UCN383" s="530"/>
      <c r="UCO383" s="530"/>
      <c r="UCP383" s="530"/>
      <c r="UCQ383" s="530"/>
      <c r="UCR383" s="530"/>
      <c r="UCS383" s="530"/>
      <c r="UCT383" s="530"/>
      <c r="UCU383" s="530"/>
      <c r="UCV383" s="530"/>
      <c r="UCW383" s="530"/>
      <c r="UCX383" s="530"/>
      <c r="UCY383" s="530"/>
      <c r="UCZ383" s="530"/>
      <c r="UDA383" s="530"/>
      <c r="UDB383" s="530"/>
      <c r="UDC383" s="530"/>
      <c r="UDD383" s="530"/>
      <c r="UDE383" s="530"/>
      <c r="UDF383" s="530"/>
      <c r="UDG383" s="530"/>
      <c r="UDH383" s="530"/>
      <c r="UDI383" s="530"/>
      <c r="UDJ383" s="530"/>
      <c r="UDK383" s="530"/>
      <c r="UDL383" s="530"/>
      <c r="UDM383" s="530"/>
      <c r="UDN383" s="530"/>
      <c r="UDO383" s="530"/>
      <c r="UDP383" s="530"/>
      <c r="UDQ383" s="530"/>
      <c r="UDR383" s="530"/>
      <c r="UDS383" s="530"/>
      <c r="UDT383" s="530"/>
      <c r="UDU383" s="530"/>
      <c r="UDV383" s="530"/>
      <c r="UDW383" s="530"/>
      <c r="UDX383" s="530"/>
      <c r="UDY383" s="530"/>
      <c r="UDZ383" s="530"/>
      <c r="UEA383" s="530"/>
      <c r="UEB383" s="530"/>
      <c r="UEC383" s="530"/>
      <c r="UED383" s="530"/>
      <c r="UEE383" s="530"/>
      <c r="UEF383" s="530"/>
      <c r="UEG383" s="530"/>
      <c r="UEH383" s="530"/>
      <c r="UEI383" s="530"/>
      <c r="UEJ383" s="530"/>
      <c r="UEK383" s="530"/>
      <c r="UEL383" s="530"/>
      <c r="UEM383" s="530"/>
      <c r="UEN383" s="530"/>
      <c r="UEO383" s="530"/>
      <c r="UEP383" s="530"/>
      <c r="UEQ383" s="530"/>
      <c r="UER383" s="530"/>
      <c r="UES383" s="530"/>
      <c r="UET383" s="530"/>
      <c r="UEU383" s="530"/>
      <c r="UEV383" s="530"/>
      <c r="UEW383" s="530"/>
      <c r="UEX383" s="530"/>
      <c r="UEY383" s="530"/>
      <c r="UEZ383" s="530"/>
      <c r="UFA383" s="530"/>
      <c r="UFB383" s="530"/>
      <c r="UFC383" s="530"/>
      <c r="UFD383" s="530"/>
      <c r="UFE383" s="530"/>
      <c r="UFF383" s="530"/>
      <c r="UFG383" s="530"/>
      <c r="UFH383" s="530"/>
      <c r="UFI383" s="530"/>
      <c r="UFJ383" s="530"/>
      <c r="UFK383" s="530"/>
      <c r="UFL383" s="530"/>
      <c r="UFM383" s="530"/>
      <c r="UFN383" s="530"/>
      <c r="UFO383" s="530"/>
      <c r="UFP383" s="530"/>
      <c r="UFQ383" s="530"/>
      <c r="UFR383" s="530"/>
      <c r="UFS383" s="530"/>
      <c r="UFT383" s="530"/>
      <c r="UFU383" s="530"/>
      <c r="UFV383" s="530"/>
      <c r="UFW383" s="530"/>
      <c r="UFX383" s="530"/>
      <c r="UFY383" s="530"/>
      <c r="UFZ383" s="530"/>
      <c r="UGA383" s="530"/>
      <c r="UGB383" s="530"/>
      <c r="UGC383" s="530"/>
      <c r="UGD383" s="530"/>
      <c r="UGE383" s="530"/>
      <c r="UGF383" s="530"/>
      <c r="UGG383" s="530"/>
      <c r="UGH383" s="530"/>
      <c r="UGI383" s="530"/>
      <c r="UGJ383" s="530"/>
      <c r="UGK383" s="530"/>
      <c r="UGL383" s="530"/>
      <c r="UGM383" s="530"/>
      <c r="UGN383" s="530"/>
      <c r="UGO383" s="530"/>
      <c r="UGP383" s="530"/>
      <c r="UGQ383" s="530"/>
      <c r="UGR383" s="530"/>
      <c r="UGS383" s="530"/>
      <c r="UGT383" s="530"/>
      <c r="UGU383" s="530"/>
      <c r="UGV383" s="530"/>
      <c r="UGW383" s="530"/>
      <c r="UGX383" s="530"/>
      <c r="UGY383" s="530"/>
      <c r="UGZ383" s="530"/>
      <c r="UHA383" s="530"/>
      <c r="UHB383" s="530"/>
      <c r="UHC383" s="530"/>
      <c r="UHD383" s="530"/>
      <c r="UHE383" s="530"/>
      <c r="UHF383" s="530"/>
      <c r="UHG383" s="530"/>
      <c r="UHH383" s="530"/>
      <c r="UHI383" s="530"/>
      <c r="UHJ383" s="530"/>
      <c r="UHK383" s="530"/>
      <c r="UHL383" s="530"/>
      <c r="UHM383" s="530"/>
      <c r="UHN383" s="530"/>
      <c r="UHO383" s="530"/>
      <c r="UHP383" s="530"/>
      <c r="UHQ383" s="530"/>
      <c r="UHR383" s="530"/>
      <c r="UHS383" s="530"/>
      <c r="UHT383" s="530"/>
      <c r="UHU383" s="530"/>
      <c r="UHV383" s="530"/>
      <c r="UHW383" s="530"/>
      <c r="UHX383" s="530"/>
      <c r="UHY383" s="530"/>
      <c r="UHZ383" s="530"/>
      <c r="UIA383" s="530"/>
      <c r="UIB383" s="530"/>
      <c r="UIC383" s="530"/>
      <c r="UID383" s="530"/>
      <c r="UIE383" s="530"/>
      <c r="UIF383" s="530"/>
      <c r="UIG383" s="530"/>
      <c r="UIH383" s="530"/>
      <c r="UII383" s="530"/>
      <c r="UIJ383" s="530"/>
      <c r="UIK383" s="530"/>
      <c r="UIL383" s="530"/>
      <c r="UIM383" s="530"/>
      <c r="UIN383" s="530"/>
      <c r="UIO383" s="530"/>
      <c r="UIP383" s="530"/>
      <c r="UIQ383" s="530"/>
      <c r="UIR383" s="530"/>
      <c r="UIS383" s="530"/>
      <c r="UIT383" s="530"/>
      <c r="UIU383" s="530"/>
      <c r="UIV383" s="530"/>
      <c r="UIW383" s="530"/>
      <c r="UIX383" s="530"/>
      <c r="UIY383" s="530"/>
      <c r="UIZ383" s="530"/>
      <c r="UJA383" s="530"/>
      <c r="UJB383" s="530"/>
      <c r="UJC383" s="530"/>
      <c r="UJD383" s="530"/>
      <c r="UJE383" s="530"/>
      <c r="UJF383" s="530"/>
      <c r="UJG383" s="530"/>
      <c r="UJH383" s="530"/>
      <c r="UJI383" s="530"/>
      <c r="UJJ383" s="530"/>
      <c r="UJK383" s="530"/>
      <c r="UJL383" s="530"/>
      <c r="UJM383" s="530"/>
      <c r="UJN383" s="530"/>
      <c r="UJO383" s="530"/>
      <c r="UJP383" s="530"/>
      <c r="UJQ383" s="530"/>
      <c r="UJR383" s="530"/>
      <c r="UJS383" s="530"/>
      <c r="UJT383" s="530"/>
      <c r="UJU383" s="530"/>
      <c r="UJV383" s="530"/>
      <c r="UJW383" s="530"/>
      <c r="UJX383" s="530"/>
      <c r="UJY383" s="530"/>
      <c r="UJZ383" s="530"/>
      <c r="UKA383" s="530"/>
      <c r="UKB383" s="530"/>
      <c r="UKC383" s="530"/>
      <c r="UKD383" s="530"/>
      <c r="UKE383" s="530"/>
      <c r="UKF383" s="530"/>
      <c r="UKG383" s="530"/>
      <c r="UKH383" s="530"/>
      <c r="UKI383" s="530"/>
      <c r="UKJ383" s="530"/>
      <c r="UKK383" s="530"/>
      <c r="UKL383" s="530"/>
      <c r="UKM383" s="530"/>
      <c r="UKN383" s="530"/>
      <c r="UKO383" s="530"/>
      <c r="UKP383" s="530"/>
      <c r="UKQ383" s="530"/>
      <c r="UKR383" s="530"/>
      <c r="UKS383" s="530"/>
      <c r="UKT383" s="530"/>
      <c r="UKU383" s="530"/>
      <c r="UKV383" s="530"/>
      <c r="UKW383" s="530"/>
      <c r="UKX383" s="530"/>
      <c r="UKY383" s="530"/>
      <c r="UKZ383" s="530"/>
      <c r="ULA383" s="530"/>
      <c r="ULB383" s="530"/>
      <c r="ULC383" s="530"/>
      <c r="ULD383" s="530"/>
      <c r="ULE383" s="530"/>
      <c r="ULF383" s="530"/>
      <c r="ULG383" s="530"/>
      <c r="ULH383" s="530"/>
      <c r="ULI383" s="530"/>
      <c r="ULJ383" s="530"/>
      <c r="ULK383" s="530"/>
      <c r="ULL383" s="530"/>
      <c r="ULM383" s="530"/>
      <c r="ULN383" s="530"/>
      <c r="ULO383" s="530"/>
      <c r="ULP383" s="530"/>
      <c r="ULQ383" s="530"/>
      <c r="ULR383" s="530"/>
      <c r="ULS383" s="530"/>
      <c r="ULT383" s="530"/>
      <c r="ULU383" s="530"/>
      <c r="ULV383" s="530"/>
      <c r="ULW383" s="530"/>
      <c r="ULX383" s="530"/>
      <c r="ULY383" s="530"/>
      <c r="ULZ383" s="530"/>
      <c r="UMA383" s="530"/>
      <c r="UMB383" s="530"/>
      <c r="UMC383" s="530"/>
      <c r="UMD383" s="530"/>
      <c r="UME383" s="530"/>
      <c r="UMF383" s="530"/>
      <c r="UMG383" s="530"/>
      <c r="UMH383" s="530"/>
      <c r="UMI383" s="530"/>
      <c r="UMJ383" s="530"/>
      <c r="UMK383" s="530"/>
      <c r="UML383" s="530"/>
      <c r="UMM383" s="530"/>
      <c r="UMN383" s="530"/>
      <c r="UMO383" s="530"/>
      <c r="UMP383" s="530"/>
      <c r="UMQ383" s="530"/>
      <c r="UMR383" s="530"/>
      <c r="UMS383" s="530"/>
      <c r="UMT383" s="530"/>
      <c r="UMU383" s="530"/>
      <c r="UMV383" s="530"/>
      <c r="UMW383" s="530"/>
      <c r="UMX383" s="530"/>
      <c r="UMY383" s="530"/>
      <c r="UMZ383" s="530"/>
      <c r="UNA383" s="530"/>
      <c r="UNB383" s="530"/>
      <c r="UNC383" s="530"/>
      <c r="UND383" s="530"/>
      <c r="UNE383" s="530"/>
      <c r="UNF383" s="530"/>
      <c r="UNG383" s="530"/>
      <c r="UNH383" s="530"/>
      <c r="UNI383" s="530"/>
      <c r="UNJ383" s="530"/>
      <c r="UNK383" s="530"/>
      <c r="UNL383" s="530"/>
      <c r="UNM383" s="530"/>
      <c r="UNN383" s="530"/>
      <c r="UNO383" s="530"/>
      <c r="UNP383" s="530"/>
      <c r="UNQ383" s="530"/>
      <c r="UNR383" s="530"/>
      <c r="UNS383" s="530"/>
      <c r="UNT383" s="530"/>
      <c r="UNU383" s="530"/>
      <c r="UNV383" s="530"/>
      <c r="UNW383" s="530"/>
      <c r="UNX383" s="530"/>
      <c r="UNY383" s="530"/>
      <c r="UNZ383" s="530"/>
      <c r="UOA383" s="530"/>
      <c r="UOB383" s="530"/>
      <c r="UOC383" s="530"/>
      <c r="UOD383" s="530"/>
      <c r="UOE383" s="530"/>
      <c r="UOF383" s="530"/>
      <c r="UOG383" s="530"/>
      <c r="UOH383" s="530"/>
      <c r="UOI383" s="530"/>
      <c r="UOJ383" s="530"/>
      <c r="UOK383" s="530"/>
      <c r="UOL383" s="530"/>
      <c r="UOM383" s="530"/>
      <c r="UON383" s="530"/>
      <c r="UOO383" s="530"/>
      <c r="UOP383" s="530"/>
      <c r="UOQ383" s="530"/>
      <c r="UOR383" s="530"/>
      <c r="UOS383" s="530"/>
      <c r="UOT383" s="530"/>
      <c r="UOU383" s="530"/>
      <c r="UOV383" s="530"/>
      <c r="UOW383" s="530"/>
      <c r="UOX383" s="530"/>
      <c r="UOY383" s="530"/>
      <c r="UOZ383" s="530"/>
      <c r="UPA383" s="530"/>
      <c r="UPB383" s="530"/>
      <c r="UPC383" s="530"/>
      <c r="UPD383" s="530"/>
      <c r="UPE383" s="530"/>
      <c r="UPF383" s="530"/>
      <c r="UPG383" s="530"/>
      <c r="UPH383" s="530"/>
      <c r="UPI383" s="530"/>
      <c r="UPJ383" s="530"/>
      <c r="UPK383" s="530"/>
      <c r="UPL383" s="530"/>
      <c r="UPM383" s="530"/>
      <c r="UPN383" s="530"/>
      <c r="UPO383" s="530"/>
      <c r="UPP383" s="530"/>
      <c r="UPQ383" s="530"/>
      <c r="UPR383" s="530"/>
      <c r="UPS383" s="530"/>
      <c r="UPT383" s="530"/>
      <c r="UPU383" s="530"/>
      <c r="UPV383" s="530"/>
      <c r="UPW383" s="530"/>
      <c r="UPX383" s="530"/>
      <c r="UPY383" s="530"/>
      <c r="UPZ383" s="530"/>
      <c r="UQA383" s="530"/>
      <c r="UQB383" s="530"/>
      <c r="UQC383" s="530"/>
      <c r="UQD383" s="530"/>
      <c r="UQE383" s="530"/>
      <c r="UQF383" s="530"/>
      <c r="UQG383" s="530"/>
      <c r="UQH383" s="530"/>
      <c r="UQI383" s="530"/>
      <c r="UQJ383" s="530"/>
      <c r="UQK383" s="530"/>
      <c r="UQL383" s="530"/>
      <c r="UQM383" s="530"/>
      <c r="UQN383" s="530"/>
      <c r="UQO383" s="530"/>
      <c r="UQP383" s="530"/>
      <c r="UQQ383" s="530"/>
      <c r="UQR383" s="530"/>
      <c r="UQS383" s="530"/>
      <c r="UQT383" s="530"/>
      <c r="UQU383" s="530"/>
      <c r="UQV383" s="530"/>
      <c r="UQW383" s="530"/>
      <c r="UQX383" s="530"/>
      <c r="UQY383" s="530"/>
      <c r="UQZ383" s="530"/>
      <c r="URA383" s="530"/>
      <c r="URB383" s="530"/>
      <c r="URC383" s="530"/>
      <c r="URD383" s="530"/>
      <c r="URE383" s="530"/>
      <c r="URF383" s="530"/>
      <c r="URG383" s="530"/>
      <c r="URH383" s="530"/>
      <c r="URI383" s="530"/>
      <c r="URJ383" s="530"/>
      <c r="URK383" s="530"/>
      <c r="URL383" s="530"/>
      <c r="URM383" s="530"/>
      <c r="URN383" s="530"/>
      <c r="URO383" s="530"/>
      <c r="URP383" s="530"/>
      <c r="URQ383" s="530"/>
      <c r="URR383" s="530"/>
      <c r="URS383" s="530"/>
      <c r="URT383" s="530"/>
      <c r="URU383" s="530"/>
      <c r="URV383" s="530"/>
      <c r="URW383" s="530"/>
      <c r="URX383" s="530"/>
      <c r="URY383" s="530"/>
      <c r="URZ383" s="530"/>
      <c r="USA383" s="530"/>
      <c r="USB383" s="530"/>
      <c r="USC383" s="530"/>
      <c r="USD383" s="530"/>
      <c r="USE383" s="530"/>
      <c r="USF383" s="530"/>
      <c r="USG383" s="530"/>
      <c r="USH383" s="530"/>
      <c r="USI383" s="530"/>
      <c r="USJ383" s="530"/>
      <c r="USK383" s="530"/>
      <c r="USL383" s="530"/>
      <c r="USM383" s="530"/>
      <c r="USN383" s="530"/>
      <c r="USO383" s="530"/>
      <c r="USP383" s="530"/>
      <c r="USQ383" s="530"/>
      <c r="USR383" s="530"/>
      <c r="USS383" s="530"/>
      <c r="UST383" s="530"/>
      <c r="USU383" s="530"/>
      <c r="USV383" s="530"/>
      <c r="USW383" s="530"/>
      <c r="USX383" s="530"/>
      <c r="USY383" s="530"/>
      <c r="USZ383" s="530"/>
      <c r="UTA383" s="530"/>
      <c r="UTB383" s="530"/>
      <c r="UTC383" s="530"/>
      <c r="UTD383" s="530"/>
      <c r="UTE383" s="530"/>
      <c r="UTF383" s="530"/>
      <c r="UTG383" s="530"/>
      <c r="UTH383" s="530"/>
      <c r="UTI383" s="530"/>
      <c r="UTJ383" s="530"/>
      <c r="UTK383" s="530"/>
      <c r="UTL383" s="530"/>
      <c r="UTM383" s="530"/>
      <c r="UTN383" s="530"/>
      <c r="UTO383" s="530"/>
      <c r="UTP383" s="530"/>
      <c r="UTQ383" s="530"/>
      <c r="UTR383" s="530"/>
      <c r="UTS383" s="530"/>
      <c r="UTT383" s="530"/>
      <c r="UTU383" s="530"/>
      <c r="UTV383" s="530"/>
      <c r="UTW383" s="530"/>
      <c r="UTX383" s="530"/>
      <c r="UTY383" s="530"/>
      <c r="UTZ383" s="530"/>
      <c r="UUA383" s="530"/>
      <c r="UUB383" s="530"/>
      <c r="UUC383" s="530"/>
      <c r="UUD383" s="530"/>
      <c r="UUE383" s="530"/>
      <c r="UUF383" s="530"/>
      <c r="UUG383" s="530"/>
      <c r="UUH383" s="530"/>
      <c r="UUI383" s="530"/>
      <c r="UUJ383" s="530"/>
      <c r="UUK383" s="530"/>
      <c r="UUL383" s="530"/>
      <c r="UUM383" s="530"/>
      <c r="UUN383" s="530"/>
      <c r="UUO383" s="530"/>
      <c r="UUP383" s="530"/>
      <c r="UUQ383" s="530"/>
      <c r="UUR383" s="530"/>
      <c r="UUS383" s="530"/>
      <c r="UUT383" s="530"/>
      <c r="UUU383" s="530"/>
      <c r="UUV383" s="530"/>
      <c r="UUW383" s="530"/>
      <c r="UUX383" s="530"/>
      <c r="UUY383" s="530"/>
      <c r="UUZ383" s="530"/>
      <c r="UVA383" s="530"/>
      <c r="UVB383" s="530"/>
      <c r="UVC383" s="530"/>
      <c r="UVD383" s="530"/>
      <c r="UVE383" s="530"/>
      <c r="UVF383" s="530"/>
      <c r="UVG383" s="530"/>
      <c r="UVH383" s="530"/>
      <c r="UVI383" s="530"/>
      <c r="UVJ383" s="530"/>
      <c r="UVK383" s="530"/>
      <c r="UVL383" s="530"/>
      <c r="UVM383" s="530"/>
      <c r="UVN383" s="530"/>
      <c r="UVO383" s="530"/>
      <c r="UVP383" s="530"/>
      <c r="UVQ383" s="530"/>
      <c r="UVR383" s="530"/>
      <c r="UVS383" s="530"/>
      <c r="UVT383" s="530"/>
      <c r="UVU383" s="530"/>
      <c r="UVV383" s="530"/>
      <c r="UVW383" s="530"/>
      <c r="UVX383" s="530"/>
      <c r="UVY383" s="530"/>
      <c r="UVZ383" s="530"/>
      <c r="UWA383" s="530"/>
      <c r="UWB383" s="530"/>
      <c r="UWC383" s="530"/>
      <c r="UWD383" s="530"/>
      <c r="UWE383" s="530"/>
      <c r="UWF383" s="530"/>
      <c r="UWG383" s="530"/>
      <c r="UWH383" s="530"/>
      <c r="UWI383" s="530"/>
      <c r="UWJ383" s="530"/>
      <c r="UWK383" s="530"/>
      <c r="UWL383" s="530"/>
      <c r="UWM383" s="530"/>
      <c r="UWN383" s="530"/>
      <c r="UWO383" s="530"/>
      <c r="UWP383" s="530"/>
      <c r="UWQ383" s="530"/>
      <c r="UWR383" s="530"/>
      <c r="UWS383" s="530"/>
      <c r="UWT383" s="530"/>
      <c r="UWU383" s="530"/>
      <c r="UWV383" s="530"/>
      <c r="UWW383" s="530"/>
      <c r="UWX383" s="530"/>
      <c r="UWY383" s="530"/>
      <c r="UWZ383" s="530"/>
      <c r="UXA383" s="530"/>
      <c r="UXB383" s="530"/>
      <c r="UXC383" s="530"/>
      <c r="UXD383" s="530"/>
      <c r="UXE383" s="530"/>
      <c r="UXF383" s="530"/>
      <c r="UXG383" s="530"/>
      <c r="UXH383" s="530"/>
      <c r="UXI383" s="530"/>
      <c r="UXJ383" s="530"/>
      <c r="UXK383" s="530"/>
      <c r="UXL383" s="530"/>
      <c r="UXM383" s="530"/>
      <c r="UXN383" s="530"/>
      <c r="UXO383" s="530"/>
      <c r="UXP383" s="530"/>
      <c r="UXQ383" s="530"/>
      <c r="UXR383" s="530"/>
      <c r="UXS383" s="530"/>
      <c r="UXT383" s="530"/>
      <c r="UXU383" s="530"/>
      <c r="UXV383" s="530"/>
      <c r="UXW383" s="530"/>
      <c r="UXX383" s="530"/>
      <c r="UXY383" s="530"/>
      <c r="UXZ383" s="530"/>
      <c r="UYA383" s="530"/>
      <c r="UYB383" s="530"/>
      <c r="UYC383" s="530"/>
      <c r="UYD383" s="530"/>
      <c r="UYE383" s="530"/>
      <c r="UYF383" s="530"/>
      <c r="UYG383" s="530"/>
      <c r="UYH383" s="530"/>
      <c r="UYI383" s="530"/>
      <c r="UYJ383" s="530"/>
      <c r="UYK383" s="530"/>
      <c r="UYL383" s="530"/>
      <c r="UYM383" s="530"/>
      <c r="UYN383" s="530"/>
      <c r="UYO383" s="530"/>
      <c r="UYP383" s="530"/>
      <c r="UYQ383" s="530"/>
      <c r="UYR383" s="530"/>
      <c r="UYS383" s="530"/>
      <c r="UYT383" s="530"/>
      <c r="UYU383" s="530"/>
      <c r="UYV383" s="530"/>
      <c r="UYW383" s="530"/>
      <c r="UYX383" s="530"/>
      <c r="UYY383" s="530"/>
      <c r="UYZ383" s="530"/>
      <c r="UZA383" s="530"/>
      <c r="UZB383" s="530"/>
      <c r="UZC383" s="530"/>
      <c r="UZD383" s="530"/>
      <c r="UZE383" s="530"/>
      <c r="UZF383" s="530"/>
      <c r="UZG383" s="530"/>
      <c r="UZH383" s="530"/>
      <c r="UZI383" s="530"/>
      <c r="UZJ383" s="530"/>
      <c r="UZK383" s="530"/>
      <c r="UZL383" s="530"/>
      <c r="UZM383" s="530"/>
      <c r="UZN383" s="530"/>
      <c r="UZO383" s="530"/>
      <c r="UZP383" s="530"/>
      <c r="UZQ383" s="530"/>
      <c r="UZR383" s="530"/>
      <c r="UZS383" s="530"/>
      <c r="UZT383" s="530"/>
      <c r="UZU383" s="530"/>
      <c r="UZV383" s="530"/>
      <c r="UZW383" s="530"/>
      <c r="UZX383" s="530"/>
      <c r="UZY383" s="530"/>
      <c r="UZZ383" s="530"/>
      <c r="VAA383" s="530"/>
      <c r="VAB383" s="530"/>
      <c r="VAC383" s="530"/>
      <c r="VAD383" s="530"/>
      <c r="VAE383" s="530"/>
      <c r="VAF383" s="530"/>
      <c r="VAG383" s="530"/>
      <c r="VAH383" s="530"/>
      <c r="VAI383" s="530"/>
      <c r="VAJ383" s="530"/>
      <c r="VAK383" s="530"/>
      <c r="VAL383" s="530"/>
      <c r="VAM383" s="530"/>
      <c r="VAN383" s="530"/>
      <c r="VAO383" s="530"/>
      <c r="VAP383" s="530"/>
      <c r="VAQ383" s="530"/>
      <c r="VAR383" s="530"/>
      <c r="VAS383" s="530"/>
      <c r="VAT383" s="530"/>
      <c r="VAU383" s="530"/>
      <c r="VAV383" s="530"/>
      <c r="VAW383" s="530"/>
      <c r="VAX383" s="530"/>
      <c r="VAY383" s="530"/>
      <c r="VAZ383" s="530"/>
      <c r="VBA383" s="530"/>
      <c r="VBB383" s="530"/>
      <c r="VBC383" s="530"/>
      <c r="VBD383" s="530"/>
      <c r="VBE383" s="530"/>
      <c r="VBF383" s="530"/>
      <c r="VBG383" s="530"/>
      <c r="VBH383" s="530"/>
      <c r="VBI383" s="530"/>
      <c r="VBJ383" s="530"/>
      <c r="VBK383" s="530"/>
      <c r="VBL383" s="530"/>
      <c r="VBM383" s="530"/>
      <c r="VBN383" s="530"/>
      <c r="VBO383" s="530"/>
      <c r="VBP383" s="530"/>
      <c r="VBQ383" s="530"/>
      <c r="VBR383" s="530"/>
      <c r="VBS383" s="530"/>
      <c r="VBT383" s="530"/>
      <c r="VBU383" s="530"/>
      <c r="VBV383" s="530"/>
      <c r="VBW383" s="530"/>
      <c r="VBX383" s="530"/>
      <c r="VBY383" s="530"/>
      <c r="VBZ383" s="530"/>
      <c r="VCA383" s="530"/>
      <c r="VCB383" s="530"/>
      <c r="VCC383" s="530"/>
      <c r="VCD383" s="530"/>
      <c r="VCE383" s="530"/>
      <c r="VCF383" s="530"/>
      <c r="VCG383" s="530"/>
      <c r="VCH383" s="530"/>
      <c r="VCI383" s="530"/>
      <c r="VCJ383" s="530"/>
      <c r="VCK383" s="530"/>
      <c r="VCL383" s="530"/>
      <c r="VCM383" s="530"/>
      <c r="VCN383" s="530"/>
      <c r="VCO383" s="530"/>
      <c r="VCP383" s="530"/>
      <c r="VCQ383" s="530"/>
      <c r="VCR383" s="530"/>
      <c r="VCS383" s="530"/>
      <c r="VCT383" s="530"/>
      <c r="VCU383" s="530"/>
      <c r="VCV383" s="530"/>
      <c r="VCW383" s="530"/>
      <c r="VCX383" s="530"/>
      <c r="VCY383" s="530"/>
      <c r="VCZ383" s="530"/>
      <c r="VDA383" s="530"/>
      <c r="VDB383" s="530"/>
      <c r="VDC383" s="530"/>
      <c r="VDD383" s="530"/>
      <c r="VDE383" s="530"/>
      <c r="VDF383" s="530"/>
      <c r="VDG383" s="530"/>
      <c r="VDH383" s="530"/>
      <c r="VDI383" s="530"/>
      <c r="VDJ383" s="530"/>
      <c r="VDK383" s="530"/>
      <c r="VDL383" s="530"/>
      <c r="VDM383" s="530"/>
      <c r="VDN383" s="530"/>
      <c r="VDO383" s="530"/>
      <c r="VDP383" s="530"/>
      <c r="VDQ383" s="530"/>
      <c r="VDR383" s="530"/>
      <c r="VDS383" s="530"/>
      <c r="VDT383" s="530"/>
      <c r="VDU383" s="530"/>
      <c r="VDV383" s="530"/>
      <c r="VDW383" s="530"/>
      <c r="VDX383" s="530"/>
      <c r="VDY383" s="530"/>
      <c r="VDZ383" s="530"/>
      <c r="VEA383" s="530"/>
      <c r="VEB383" s="530"/>
      <c r="VEC383" s="530"/>
      <c r="VED383" s="530"/>
      <c r="VEE383" s="530"/>
      <c r="VEF383" s="530"/>
      <c r="VEG383" s="530"/>
      <c r="VEH383" s="530"/>
      <c r="VEI383" s="530"/>
      <c r="VEJ383" s="530"/>
      <c r="VEK383" s="530"/>
      <c r="VEL383" s="530"/>
      <c r="VEM383" s="530"/>
      <c r="VEN383" s="530"/>
      <c r="VEO383" s="530"/>
      <c r="VEP383" s="530"/>
      <c r="VEQ383" s="530"/>
      <c r="VER383" s="530"/>
      <c r="VES383" s="530"/>
      <c r="VET383" s="530"/>
      <c r="VEU383" s="530"/>
      <c r="VEV383" s="530"/>
      <c r="VEW383" s="530"/>
      <c r="VEX383" s="530"/>
      <c r="VEY383" s="530"/>
      <c r="VEZ383" s="530"/>
      <c r="VFA383" s="530"/>
      <c r="VFB383" s="530"/>
      <c r="VFC383" s="530"/>
      <c r="VFD383" s="530"/>
      <c r="VFE383" s="530"/>
      <c r="VFF383" s="530"/>
      <c r="VFG383" s="530"/>
      <c r="VFH383" s="530"/>
      <c r="VFI383" s="530"/>
      <c r="VFJ383" s="530"/>
      <c r="VFK383" s="530"/>
      <c r="VFL383" s="530"/>
      <c r="VFM383" s="530"/>
      <c r="VFN383" s="530"/>
      <c r="VFO383" s="530"/>
      <c r="VFP383" s="530"/>
      <c r="VFQ383" s="530"/>
      <c r="VFR383" s="530"/>
      <c r="VFS383" s="530"/>
      <c r="VFT383" s="530"/>
      <c r="VFU383" s="530"/>
      <c r="VFV383" s="530"/>
      <c r="VFW383" s="530"/>
      <c r="VFX383" s="530"/>
      <c r="VFY383" s="530"/>
      <c r="VFZ383" s="530"/>
      <c r="VGA383" s="530"/>
      <c r="VGB383" s="530"/>
      <c r="VGC383" s="530"/>
      <c r="VGD383" s="530"/>
      <c r="VGE383" s="530"/>
      <c r="VGF383" s="530"/>
      <c r="VGG383" s="530"/>
      <c r="VGH383" s="530"/>
      <c r="VGI383" s="530"/>
      <c r="VGJ383" s="530"/>
      <c r="VGK383" s="530"/>
      <c r="VGL383" s="530"/>
      <c r="VGM383" s="530"/>
      <c r="VGN383" s="530"/>
      <c r="VGO383" s="530"/>
      <c r="VGP383" s="530"/>
      <c r="VGQ383" s="530"/>
      <c r="VGR383" s="530"/>
      <c r="VGS383" s="530"/>
      <c r="VGT383" s="530"/>
      <c r="VGU383" s="530"/>
      <c r="VGV383" s="530"/>
      <c r="VGW383" s="530"/>
      <c r="VGX383" s="530"/>
      <c r="VGY383" s="530"/>
      <c r="VGZ383" s="530"/>
      <c r="VHA383" s="530"/>
      <c r="VHB383" s="530"/>
      <c r="VHC383" s="530"/>
      <c r="VHD383" s="530"/>
      <c r="VHE383" s="530"/>
      <c r="VHF383" s="530"/>
      <c r="VHG383" s="530"/>
      <c r="VHH383" s="530"/>
      <c r="VHI383" s="530"/>
      <c r="VHJ383" s="530"/>
      <c r="VHK383" s="530"/>
      <c r="VHL383" s="530"/>
      <c r="VHM383" s="530"/>
      <c r="VHN383" s="530"/>
      <c r="VHO383" s="530"/>
      <c r="VHP383" s="530"/>
      <c r="VHQ383" s="530"/>
      <c r="VHR383" s="530"/>
      <c r="VHS383" s="530"/>
      <c r="VHT383" s="530"/>
      <c r="VHU383" s="530"/>
      <c r="VHV383" s="530"/>
      <c r="VHW383" s="530"/>
      <c r="VHX383" s="530"/>
      <c r="VHY383" s="530"/>
      <c r="VHZ383" s="530"/>
      <c r="VIA383" s="530"/>
      <c r="VIB383" s="530"/>
      <c r="VIC383" s="530"/>
      <c r="VID383" s="530"/>
      <c r="VIE383" s="530"/>
      <c r="VIF383" s="530"/>
      <c r="VIG383" s="530"/>
      <c r="VIH383" s="530"/>
      <c r="VII383" s="530"/>
      <c r="VIJ383" s="530"/>
      <c r="VIK383" s="530"/>
      <c r="VIL383" s="530"/>
      <c r="VIM383" s="530"/>
      <c r="VIN383" s="530"/>
      <c r="VIO383" s="530"/>
      <c r="VIP383" s="530"/>
      <c r="VIQ383" s="530"/>
      <c r="VIR383" s="530"/>
      <c r="VIS383" s="530"/>
      <c r="VIT383" s="530"/>
      <c r="VIU383" s="530"/>
      <c r="VIV383" s="530"/>
      <c r="VIW383" s="530"/>
      <c r="VIX383" s="530"/>
      <c r="VIY383" s="530"/>
      <c r="VIZ383" s="530"/>
      <c r="VJA383" s="530"/>
      <c r="VJB383" s="530"/>
      <c r="VJC383" s="530"/>
      <c r="VJD383" s="530"/>
      <c r="VJE383" s="530"/>
      <c r="VJF383" s="530"/>
      <c r="VJG383" s="530"/>
      <c r="VJH383" s="530"/>
      <c r="VJI383" s="530"/>
      <c r="VJJ383" s="530"/>
      <c r="VJK383" s="530"/>
      <c r="VJL383" s="530"/>
      <c r="VJM383" s="530"/>
      <c r="VJN383" s="530"/>
      <c r="VJO383" s="530"/>
      <c r="VJP383" s="530"/>
      <c r="VJQ383" s="530"/>
      <c r="VJR383" s="530"/>
      <c r="VJS383" s="530"/>
      <c r="VJT383" s="530"/>
      <c r="VJU383" s="530"/>
      <c r="VJV383" s="530"/>
      <c r="VJW383" s="530"/>
      <c r="VJX383" s="530"/>
      <c r="VJY383" s="530"/>
      <c r="VJZ383" s="530"/>
      <c r="VKA383" s="530"/>
      <c r="VKB383" s="530"/>
      <c r="VKC383" s="530"/>
      <c r="VKD383" s="530"/>
      <c r="VKE383" s="530"/>
      <c r="VKF383" s="530"/>
      <c r="VKG383" s="530"/>
      <c r="VKH383" s="530"/>
      <c r="VKI383" s="530"/>
      <c r="VKJ383" s="530"/>
      <c r="VKK383" s="530"/>
      <c r="VKL383" s="530"/>
      <c r="VKM383" s="530"/>
      <c r="VKN383" s="530"/>
      <c r="VKO383" s="530"/>
      <c r="VKP383" s="530"/>
      <c r="VKQ383" s="530"/>
      <c r="VKR383" s="530"/>
      <c r="VKS383" s="530"/>
      <c r="VKT383" s="530"/>
      <c r="VKU383" s="530"/>
      <c r="VKV383" s="530"/>
      <c r="VKW383" s="530"/>
      <c r="VKX383" s="530"/>
      <c r="VKY383" s="530"/>
      <c r="VKZ383" s="530"/>
      <c r="VLA383" s="530"/>
      <c r="VLB383" s="530"/>
      <c r="VLC383" s="530"/>
      <c r="VLD383" s="530"/>
      <c r="VLE383" s="530"/>
      <c r="VLF383" s="530"/>
      <c r="VLG383" s="530"/>
      <c r="VLH383" s="530"/>
      <c r="VLI383" s="530"/>
      <c r="VLJ383" s="530"/>
      <c r="VLK383" s="530"/>
      <c r="VLL383" s="530"/>
      <c r="VLM383" s="530"/>
      <c r="VLN383" s="530"/>
      <c r="VLO383" s="530"/>
      <c r="VLP383" s="530"/>
      <c r="VLQ383" s="530"/>
      <c r="VLR383" s="530"/>
      <c r="VLS383" s="530"/>
      <c r="VLT383" s="530"/>
      <c r="VLU383" s="530"/>
      <c r="VLV383" s="530"/>
      <c r="VLW383" s="530"/>
      <c r="VLX383" s="530"/>
      <c r="VLY383" s="530"/>
      <c r="VLZ383" s="530"/>
      <c r="VMA383" s="530"/>
      <c r="VMB383" s="530"/>
      <c r="VMC383" s="530"/>
      <c r="VMD383" s="530"/>
      <c r="VME383" s="530"/>
      <c r="VMF383" s="530"/>
      <c r="VMG383" s="530"/>
      <c r="VMH383" s="530"/>
      <c r="VMI383" s="530"/>
      <c r="VMJ383" s="530"/>
      <c r="VMK383" s="530"/>
      <c r="VML383" s="530"/>
      <c r="VMM383" s="530"/>
      <c r="VMN383" s="530"/>
      <c r="VMO383" s="530"/>
      <c r="VMP383" s="530"/>
      <c r="VMQ383" s="530"/>
      <c r="VMR383" s="530"/>
      <c r="VMS383" s="530"/>
      <c r="VMT383" s="530"/>
      <c r="VMU383" s="530"/>
      <c r="VMV383" s="530"/>
      <c r="VMW383" s="530"/>
      <c r="VMX383" s="530"/>
      <c r="VMY383" s="530"/>
      <c r="VMZ383" s="530"/>
      <c r="VNA383" s="530"/>
      <c r="VNB383" s="530"/>
      <c r="VNC383" s="530"/>
      <c r="VND383" s="530"/>
      <c r="VNE383" s="530"/>
      <c r="VNF383" s="530"/>
      <c r="VNG383" s="530"/>
      <c r="VNH383" s="530"/>
      <c r="VNI383" s="530"/>
      <c r="VNJ383" s="530"/>
      <c r="VNK383" s="530"/>
      <c r="VNL383" s="530"/>
      <c r="VNM383" s="530"/>
      <c r="VNN383" s="530"/>
      <c r="VNO383" s="530"/>
      <c r="VNP383" s="530"/>
      <c r="VNQ383" s="530"/>
      <c r="VNR383" s="530"/>
      <c r="VNS383" s="530"/>
      <c r="VNT383" s="530"/>
      <c r="VNU383" s="530"/>
      <c r="VNV383" s="530"/>
      <c r="VNW383" s="530"/>
      <c r="VNX383" s="530"/>
      <c r="VNY383" s="530"/>
      <c r="VNZ383" s="530"/>
      <c r="VOA383" s="530"/>
      <c r="VOB383" s="530"/>
      <c r="VOC383" s="530"/>
      <c r="VOD383" s="530"/>
      <c r="VOE383" s="530"/>
      <c r="VOF383" s="530"/>
      <c r="VOG383" s="530"/>
      <c r="VOH383" s="530"/>
      <c r="VOI383" s="530"/>
      <c r="VOJ383" s="530"/>
      <c r="VOK383" s="530"/>
      <c r="VOL383" s="530"/>
      <c r="VOM383" s="530"/>
      <c r="VON383" s="530"/>
      <c r="VOO383" s="530"/>
      <c r="VOP383" s="530"/>
      <c r="VOQ383" s="530"/>
      <c r="VOR383" s="530"/>
      <c r="VOS383" s="530"/>
      <c r="VOT383" s="530"/>
      <c r="VOU383" s="530"/>
      <c r="VOV383" s="530"/>
      <c r="VOW383" s="530"/>
      <c r="VOX383" s="530"/>
      <c r="VOY383" s="530"/>
      <c r="VOZ383" s="530"/>
      <c r="VPA383" s="530"/>
      <c r="VPB383" s="530"/>
      <c r="VPC383" s="530"/>
      <c r="VPD383" s="530"/>
      <c r="VPE383" s="530"/>
      <c r="VPF383" s="530"/>
      <c r="VPG383" s="530"/>
      <c r="VPH383" s="530"/>
      <c r="VPI383" s="530"/>
      <c r="VPJ383" s="530"/>
      <c r="VPK383" s="530"/>
      <c r="VPL383" s="530"/>
      <c r="VPM383" s="530"/>
      <c r="VPN383" s="530"/>
      <c r="VPO383" s="530"/>
      <c r="VPP383" s="530"/>
      <c r="VPQ383" s="530"/>
      <c r="VPR383" s="530"/>
      <c r="VPS383" s="530"/>
      <c r="VPT383" s="530"/>
      <c r="VPU383" s="530"/>
      <c r="VPV383" s="530"/>
      <c r="VPW383" s="530"/>
      <c r="VPX383" s="530"/>
      <c r="VPY383" s="530"/>
      <c r="VPZ383" s="530"/>
      <c r="VQA383" s="530"/>
      <c r="VQB383" s="530"/>
      <c r="VQC383" s="530"/>
      <c r="VQD383" s="530"/>
      <c r="VQE383" s="530"/>
      <c r="VQF383" s="530"/>
      <c r="VQG383" s="530"/>
      <c r="VQH383" s="530"/>
      <c r="VQI383" s="530"/>
      <c r="VQJ383" s="530"/>
      <c r="VQK383" s="530"/>
      <c r="VQL383" s="530"/>
      <c r="VQM383" s="530"/>
      <c r="VQN383" s="530"/>
      <c r="VQO383" s="530"/>
      <c r="VQP383" s="530"/>
      <c r="VQQ383" s="530"/>
      <c r="VQR383" s="530"/>
      <c r="VQS383" s="530"/>
      <c r="VQT383" s="530"/>
      <c r="VQU383" s="530"/>
      <c r="VQV383" s="530"/>
      <c r="VQW383" s="530"/>
      <c r="VQX383" s="530"/>
      <c r="VQY383" s="530"/>
      <c r="VQZ383" s="530"/>
      <c r="VRA383" s="530"/>
      <c r="VRB383" s="530"/>
      <c r="VRC383" s="530"/>
      <c r="VRD383" s="530"/>
      <c r="VRE383" s="530"/>
      <c r="VRF383" s="530"/>
      <c r="VRG383" s="530"/>
      <c r="VRH383" s="530"/>
      <c r="VRI383" s="530"/>
      <c r="VRJ383" s="530"/>
      <c r="VRK383" s="530"/>
      <c r="VRL383" s="530"/>
      <c r="VRM383" s="530"/>
      <c r="VRN383" s="530"/>
      <c r="VRO383" s="530"/>
      <c r="VRP383" s="530"/>
      <c r="VRQ383" s="530"/>
      <c r="VRR383" s="530"/>
      <c r="VRS383" s="530"/>
      <c r="VRT383" s="530"/>
      <c r="VRU383" s="530"/>
      <c r="VRV383" s="530"/>
      <c r="VRW383" s="530"/>
      <c r="VRX383" s="530"/>
      <c r="VRY383" s="530"/>
      <c r="VRZ383" s="530"/>
      <c r="VSA383" s="530"/>
      <c r="VSB383" s="530"/>
      <c r="VSC383" s="530"/>
      <c r="VSD383" s="530"/>
      <c r="VSE383" s="530"/>
      <c r="VSF383" s="530"/>
      <c r="VSG383" s="530"/>
      <c r="VSH383" s="530"/>
      <c r="VSI383" s="530"/>
      <c r="VSJ383" s="530"/>
      <c r="VSK383" s="530"/>
      <c r="VSL383" s="530"/>
      <c r="VSM383" s="530"/>
      <c r="VSN383" s="530"/>
      <c r="VSO383" s="530"/>
      <c r="VSP383" s="530"/>
      <c r="VSQ383" s="530"/>
      <c r="VSR383" s="530"/>
      <c r="VSS383" s="530"/>
      <c r="VST383" s="530"/>
      <c r="VSU383" s="530"/>
      <c r="VSV383" s="530"/>
      <c r="VSW383" s="530"/>
      <c r="VSX383" s="530"/>
      <c r="VSY383" s="530"/>
      <c r="VSZ383" s="530"/>
      <c r="VTA383" s="530"/>
      <c r="VTB383" s="530"/>
      <c r="VTC383" s="530"/>
      <c r="VTD383" s="530"/>
      <c r="VTE383" s="530"/>
      <c r="VTF383" s="530"/>
      <c r="VTG383" s="530"/>
      <c r="VTH383" s="530"/>
      <c r="VTI383" s="530"/>
      <c r="VTJ383" s="530"/>
      <c r="VTK383" s="530"/>
      <c r="VTL383" s="530"/>
      <c r="VTM383" s="530"/>
      <c r="VTN383" s="530"/>
      <c r="VTO383" s="530"/>
      <c r="VTP383" s="530"/>
      <c r="VTQ383" s="530"/>
      <c r="VTR383" s="530"/>
      <c r="VTS383" s="530"/>
      <c r="VTT383" s="530"/>
      <c r="VTU383" s="530"/>
      <c r="VTV383" s="530"/>
      <c r="VTW383" s="530"/>
      <c r="VTX383" s="530"/>
      <c r="VTY383" s="530"/>
      <c r="VTZ383" s="530"/>
      <c r="VUA383" s="530"/>
      <c r="VUB383" s="530"/>
      <c r="VUC383" s="530"/>
      <c r="VUD383" s="530"/>
      <c r="VUE383" s="530"/>
      <c r="VUF383" s="530"/>
      <c r="VUG383" s="530"/>
      <c r="VUH383" s="530"/>
      <c r="VUI383" s="530"/>
      <c r="VUJ383" s="530"/>
      <c r="VUK383" s="530"/>
      <c r="VUL383" s="530"/>
      <c r="VUM383" s="530"/>
      <c r="VUN383" s="530"/>
      <c r="VUO383" s="530"/>
      <c r="VUP383" s="530"/>
      <c r="VUQ383" s="530"/>
      <c r="VUR383" s="530"/>
      <c r="VUS383" s="530"/>
      <c r="VUT383" s="530"/>
      <c r="VUU383" s="530"/>
      <c r="VUV383" s="530"/>
      <c r="VUW383" s="530"/>
      <c r="VUX383" s="530"/>
      <c r="VUY383" s="530"/>
      <c r="VUZ383" s="530"/>
      <c r="VVA383" s="530"/>
      <c r="VVB383" s="530"/>
      <c r="VVC383" s="530"/>
      <c r="VVD383" s="530"/>
      <c r="VVE383" s="530"/>
      <c r="VVF383" s="530"/>
      <c r="VVG383" s="530"/>
      <c r="VVH383" s="530"/>
      <c r="VVI383" s="530"/>
      <c r="VVJ383" s="530"/>
      <c r="VVK383" s="530"/>
      <c r="VVL383" s="530"/>
      <c r="VVM383" s="530"/>
      <c r="VVN383" s="530"/>
      <c r="VVO383" s="530"/>
      <c r="VVP383" s="530"/>
      <c r="VVQ383" s="530"/>
      <c r="VVR383" s="530"/>
      <c r="VVS383" s="530"/>
      <c r="VVT383" s="530"/>
      <c r="VVU383" s="530"/>
      <c r="VVV383" s="530"/>
      <c r="VVW383" s="530"/>
      <c r="VVX383" s="530"/>
      <c r="VVY383" s="530"/>
      <c r="VVZ383" s="530"/>
      <c r="VWA383" s="530"/>
      <c r="VWB383" s="530"/>
      <c r="VWC383" s="530"/>
      <c r="VWD383" s="530"/>
      <c r="VWE383" s="530"/>
      <c r="VWF383" s="530"/>
      <c r="VWG383" s="530"/>
      <c r="VWH383" s="530"/>
      <c r="VWI383" s="530"/>
      <c r="VWJ383" s="530"/>
      <c r="VWK383" s="530"/>
      <c r="VWL383" s="530"/>
      <c r="VWM383" s="530"/>
      <c r="VWN383" s="530"/>
      <c r="VWO383" s="530"/>
      <c r="VWP383" s="530"/>
      <c r="VWQ383" s="530"/>
      <c r="VWR383" s="530"/>
      <c r="VWS383" s="530"/>
      <c r="VWT383" s="530"/>
      <c r="VWU383" s="530"/>
      <c r="VWV383" s="530"/>
      <c r="VWW383" s="530"/>
      <c r="VWX383" s="530"/>
      <c r="VWY383" s="530"/>
      <c r="VWZ383" s="530"/>
      <c r="VXA383" s="530"/>
      <c r="VXB383" s="530"/>
      <c r="VXC383" s="530"/>
      <c r="VXD383" s="530"/>
      <c r="VXE383" s="530"/>
      <c r="VXF383" s="530"/>
      <c r="VXG383" s="530"/>
      <c r="VXH383" s="530"/>
      <c r="VXI383" s="530"/>
      <c r="VXJ383" s="530"/>
      <c r="VXK383" s="530"/>
      <c r="VXL383" s="530"/>
      <c r="VXM383" s="530"/>
      <c r="VXN383" s="530"/>
      <c r="VXO383" s="530"/>
      <c r="VXP383" s="530"/>
      <c r="VXQ383" s="530"/>
      <c r="VXR383" s="530"/>
      <c r="VXS383" s="530"/>
      <c r="VXT383" s="530"/>
      <c r="VXU383" s="530"/>
      <c r="VXV383" s="530"/>
      <c r="VXW383" s="530"/>
      <c r="VXX383" s="530"/>
      <c r="VXY383" s="530"/>
      <c r="VXZ383" s="530"/>
      <c r="VYA383" s="530"/>
      <c r="VYB383" s="530"/>
      <c r="VYC383" s="530"/>
      <c r="VYD383" s="530"/>
      <c r="VYE383" s="530"/>
      <c r="VYF383" s="530"/>
      <c r="VYG383" s="530"/>
      <c r="VYH383" s="530"/>
      <c r="VYI383" s="530"/>
      <c r="VYJ383" s="530"/>
      <c r="VYK383" s="530"/>
      <c r="VYL383" s="530"/>
      <c r="VYM383" s="530"/>
      <c r="VYN383" s="530"/>
      <c r="VYO383" s="530"/>
      <c r="VYP383" s="530"/>
      <c r="VYQ383" s="530"/>
      <c r="VYR383" s="530"/>
      <c r="VYS383" s="530"/>
      <c r="VYT383" s="530"/>
      <c r="VYU383" s="530"/>
      <c r="VYV383" s="530"/>
      <c r="VYW383" s="530"/>
      <c r="VYX383" s="530"/>
      <c r="VYY383" s="530"/>
      <c r="VYZ383" s="530"/>
      <c r="VZA383" s="530"/>
      <c r="VZB383" s="530"/>
      <c r="VZC383" s="530"/>
      <c r="VZD383" s="530"/>
      <c r="VZE383" s="530"/>
      <c r="VZF383" s="530"/>
      <c r="VZG383" s="530"/>
      <c r="VZH383" s="530"/>
      <c r="VZI383" s="530"/>
      <c r="VZJ383" s="530"/>
      <c r="VZK383" s="530"/>
      <c r="VZL383" s="530"/>
      <c r="VZM383" s="530"/>
      <c r="VZN383" s="530"/>
      <c r="VZO383" s="530"/>
      <c r="VZP383" s="530"/>
      <c r="VZQ383" s="530"/>
      <c r="VZR383" s="530"/>
      <c r="VZS383" s="530"/>
      <c r="VZT383" s="530"/>
      <c r="VZU383" s="530"/>
      <c r="VZV383" s="530"/>
      <c r="VZW383" s="530"/>
      <c r="VZX383" s="530"/>
      <c r="VZY383" s="530"/>
      <c r="VZZ383" s="530"/>
      <c r="WAA383" s="530"/>
      <c r="WAB383" s="530"/>
      <c r="WAC383" s="530"/>
      <c r="WAD383" s="530"/>
      <c r="WAE383" s="530"/>
      <c r="WAF383" s="530"/>
      <c r="WAG383" s="530"/>
      <c r="WAH383" s="530"/>
      <c r="WAI383" s="530"/>
      <c r="WAJ383" s="530"/>
      <c r="WAK383" s="530"/>
      <c r="WAL383" s="530"/>
      <c r="WAM383" s="530"/>
      <c r="WAN383" s="530"/>
      <c r="WAO383" s="530"/>
      <c r="WAP383" s="530"/>
      <c r="WAQ383" s="530"/>
      <c r="WAR383" s="530"/>
      <c r="WAS383" s="530"/>
      <c r="WAT383" s="530"/>
      <c r="WAU383" s="530"/>
      <c r="WAV383" s="530"/>
      <c r="WAW383" s="530"/>
      <c r="WAX383" s="530"/>
      <c r="WAY383" s="530"/>
      <c r="WAZ383" s="530"/>
      <c r="WBA383" s="530"/>
      <c r="WBB383" s="530"/>
      <c r="WBC383" s="530"/>
      <c r="WBD383" s="530"/>
      <c r="WBE383" s="530"/>
      <c r="WBF383" s="530"/>
      <c r="WBG383" s="530"/>
      <c r="WBH383" s="530"/>
      <c r="WBI383" s="530"/>
      <c r="WBJ383" s="530"/>
      <c r="WBK383" s="530"/>
      <c r="WBL383" s="530"/>
      <c r="WBM383" s="530"/>
      <c r="WBN383" s="530"/>
      <c r="WBO383" s="530"/>
      <c r="WBP383" s="530"/>
      <c r="WBQ383" s="530"/>
      <c r="WBR383" s="530"/>
      <c r="WBS383" s="530"/>
      <c r="WBT383" s="530"/>
      <c r="WBU383" s="530"/>
      <c r="WBV383" s="530"/>
      <c r="WBW383" s="530"/>
      <c r="WBX383" s="530"/>
      <c r="WBY383" s="530"/>
      <c r="WBZ383" s="530"/>
      <c r="WCA383" s="530"/>
      <c r="WCB383" s="530"/>
      <c r="WCC383" s="530"/>
      <c r="WCD383" s="530"/>
      <c r="WCE383" s="530"/>
      <c r="WCF383" s="530"/>
      <c r="WCG383" s="530"/>
      <c r="WCH383" s="530"/>
      <c r="WCI383" s="530"/>
      <c r="WCJ383" s="530"/>
      <c r="WCK383" s="530"/>
      <c r="WCL383" s="530"/>
      <c r="WCM383" s="530"/>
      <c r="WCN383" s="530"/>
      <c r="WCO383" s="530"/>
      <c r="WCP383" s="530"/>
      <c r="WCQ383" s="530"/>
      <c r="WCR383" s="530"/>
      <c r="WCS383" s="530"/>
      <c r="WCT383" s="530"/>
      <c r="WCU383" s="530"/>
      <c r="WCV383" s="530"/>
      <c r="WCW383" s="530"/>
      <c r="WCX383" s="530"/>
      <c r="WCY383" s="530"/>
      <c r="WCZ383" s="530"/>
      <c r="WDA383" s="530"/>
      <c r="WDB383" s="530"/>
      <c r="WDC383" s="530"/>
      <c r="WDD383" s="530"/>
      <c r="WDE383" s="530"/>
      <c r="WDF383" s="530"/>
      <c r="WDG383" s="530"/>
      <c r="WDH383" s="530"/>
      <c r="WDI383" s="530"/>
      <c r="WDJ383" s="530"/>
      <c r="WDK383" s="530"/>
      <c r="WDL383" s="530"/>
      <c r="WDM383" s="530"/>
      <c r="WDN383" s="530"/>
      <c r="WDO383" s="530"/>
      <c r="WDP383" s="530"/>
      <c r="WDQ383" s="530"/>
      <c r="WDR383" s="530"/>
      <c r="WDS383" s="530"/>
      <c r="WDT383" s="530"/>
      <c r="WDU383" s="530"/>
      <c r="WDV383" s="530"/>
      <c r="WDW383" s="530"/>
      <c r="WDX383" s="530"/>
      <c r="WDY383" s="530"/>
      <c r="WDZ383" s="530"/>
      <c r="WEA383" s="530"/>
      <c r="WEB383" s="530"/>
      <c r="WEC383" s="530"/>
      <c r="WED383" s="530"/>
      <c r="WEE383" s="530"/>
      <c r="WEF383" s="530"/>
      <c r="WEG383" s="530"/>
      <c r="WEH383" s="530"/>
      <c r="WEI383" s="530"/>
      <c r="WEJ383" s="530"/>
      <c r="WEK383" s="530"/>
      <c r="WEL383" s="530"/>
      <c r="WEM383" s="530"/>
      <c r="WEN383" s="530"/>
      <c r="WEO383" s="530"/>
      <c r="WEP383" s="530"/>
      <c r="WEQ383" s="530"/>
      <c r="WER383" s="530"/>
      <c r="WES383" s="530"/>
      <c r="WET383" s="530"/>
      <c r="WEU383" s="530"/>
      <c r="WEV383" s="530"/>
      <c r="WEW383" s="530"/>
      <c r="WEX383" s="530"/>
      <c r="WEY383" s="530"/>
      <c r="WEZ383" s="530"/>
      <c r="WFA383" s="530"/>
      <c r="WFB383" s="530"/>
      <c r="WFC383" s="530"/>
      <c r="WFD383" s="530"/>
      <c r="WFE383" s="530"/>
      <c r="WFF383" s="530"/>
      <c r="WFG383" s="530"/>
      <c r="WFH383" s="530"/>
      <c r="WFI383" s="530"/>
      <c r="WFJ383" s="530"/>
      <c r="WFK383" s="530"/>
      <c r="WFL383" s="530"/>
      <c r="WFM383" s="530"/>
      <c r="WFN383" s="530"/>
      <c r="WFO383" s="530"/>
      <c r="WFP383" s="530"/>
      <c r="WFQ383" s="530"/>
      <c r="WFR383" s="530"/>
      <c r="WFS383" s="530"/>
      <c r="WFT383" s="530"/>
      <c r="WFU383" s="530"/>
      <c r="WFV383" s="530"/>
      <c r="WFW383" s="530"/>
      <c r="WFX383" s="530"/>
      <c r="WFY383" s="530"/>
      <c r="WFZ383" s="530"/>
      <c r="WGA383" s="530"/>
      <c r="WGB383" s="530"/>
      <c r="WGC383" s="530"/>
      <c r="WGD383" s="530"/>
      <c r="WGE383" s="530"/>
      <c r="WGF383" s="530"/>
      <c r="WGG383" s="530"/>
      <c r="WGH383" s="530"/>
      <c r="WGI383" s="530"/>
      <c r="WGJ383" s="530"/>
      <c r="WGK383" s="530"/>
      <c r="WGL383" s="530"/>
      <c r="WGM383" s="530"/>
      <c r="WGN383" s="530"/>
      <c r="WGO383" s="530"/>
      <c r="WGP383" s="530"/>
      <c r="WGQ383" s="530"/>
      <c r="WGR383" s="530"/>
      <c r="WGS383" s="530"/>
      <c r="WGT383" s="530"/>
      <c r="WGU383" s="530"/>
      <c r="WGV383" s="530"/>
      <c r="WGW383" s="530"/>
      <c r="WGX383" s="530"/>
      <c r="WGY383" s="530"/>
      <c r="WGZ383" s="530"/>
      <c r="WHA383" s="530"/>
      <c r="WHB383" s="530"/>
      <c r="WHC383" s="530"/>
      <c r="WHD383" s="530"/>
      <c r="WHE383" s="530"/>
      <c r="WHF383" s="530"/>
      <c r="WHG383" s="530"/>
      <c r="WHH383" s="530"/>
      <c r="WHI383" s="530"/>
      <c r="WHJ383" s="530"/>
      <c r="WHK383" s="530"/>
      <c r="WHL383" s="530"/>
      <c r="WHM383" s="530"/>
      <c r="WHN383" s="530"/>
      <c r="WHO383" s="530"/>
      <c r="WHP383" s="530"/>
      <c r="WHQ383" s="530"/>
      <c r="WHR383" s="530"/>
      <c r="WHS383" s="530"/>
      <c r="WHT383" s="530"/>
      <c r="WHU383" s="530"/>
      <c r="WHV383" s="530"/>
      <c r="WHW383" s="530"/>
      <c r="WHX383" s="530"/>
      <c r="WHY383" s="530"/>
      <c r="WHZ383" s="530"/>
      <c r="WIA383" s="530"/>
      <c r="WIB383" s="530"/>
      <c r="WIC383" s="530"/>
      <c r="WID383" s="530"/>
      <c r="WIE383" s="530"/>
      <c r="WIF383" s="530"/>
      <c r="WIG383" s="530"/>
      <c r="WIH383" s="530"/>
      <c r="WII383" s="530"/>
      <c r="WIJ383" s="530"/>
      <c r="WIK383" s="530"/>
      <c r="WIL383" s="530"/>
      <c r="WIM383" s="530"/>
      <c r="WIN383" s="530"/>
      <c r="WIO383" s="530"/>
      <c r="WIP383" s="530"/>
      <c r="WIQ383" s="530"/>
      <c r="WIR383" s="530"/>
      <c r="WIS383" s="530"/>
      <c r="WIT383" s="530"/>
      <c r="WIU383" s="530"/>
      <c r="WIV383" s="530"/>
      <c r="WIW383" s="530"/>
      <c r="WIX383" s="530"/>
      <c r="WIY383" s="530"/>
      <c r="WIZ383" s="530"/>
      <c r="WJA383" s="530"/>
      <c r="WJB383" s="530"/>
      <c r="WJC383" s="530"/>
      <c r="WJD383" s="530"/>
      <c r="WJE383" s="530"/>
      <c r="WJF383" s="530"/>
      <c r="WJG383" s="530"/>
      <c r="WJH383" s="530"/>
      <c r="WJI383" s="530"/>
      <c r="WJJ383" s="530"/>
      <c r="WJK383" s="530"/>
      <c r="WJL383" s="530"/>
      <c r="WJM383" s="530"/>
      <c r="WJN383" s="530"/>
      <c r="WJO383" s="530"/>
      <c r="WJP383" s="530"/>
      <c r="WJQ383" s="530"/>
      <c r="WJR383" s="530"/>
      <c r="WJS383" s="530"/>
      <c r="WJT383" s="530"/>
      <c r="WJU383" s="530"/>
      <c r="WJV383" s="530"/>
      <c r="WJW383" s="530"/>
      <c r="WJX383" s="530"/>
      <c r="WJY383" s="530"/>
      <c r="WJZ383" s="530"/>
      <c r="WKA383" s="530"/>
      <c r="WKB383" s="530"/>
      <c r="WKC383" s="530"/>
      <c r="WKD383" s="530"/>
      <c r="WKE383" s="530"/>
      <c r="WKF383" s="530"/>
      <c r="WKG383" s="530"/>
      <c r="WKH383" s="530"/>
      <c r="WKI383" s="530"/>
      <c r="WKJ383" s="530"/>
      <c r="WKK383" s="530"/>
      <c r="WKL383" s="530"/>
      <c r="WKM383" s="530"/>
      <c r="WKN383" s="530"/>
      <c r="WKO383" s="530"/>
      <c r="WKP383" s="530"/>
      <c r="WKQ383" s="530"/>
      <c r="WKR383" s="530"/>
      <c r="WKS383" s="530"/>
      <c r="WKT383" s="530"/>
      <c r="WKU383" s="530"/>
      <c r="WKV383" s="530"/>
      <c r="WKW383" s="530"/>
      <c r="WKX383" s="530"/>
      <c r="WKY383" s="530"/>
      <c r="WKZ383" s="530"/>
      <c r="WLA383" s="530"/>
      <c r="WLB383" s="530"/>
      <c r="WLC383" s="530"/>
      <c r="WLD383" s="530"/>
      <c r="WLE383" s="530"/>
      <c r="WLF383" s="530"/>
      <c r="WLG383" s="530"/>
      <c r="WLH383" s="530"/>
      <c r="WLI383" s="530"/>
      <c r="WLJ383" s="530"/>
      <c r="WLK383" s="530"/>
      <c r="WLL383" s="530"/>
      <c r="WLM383" s="530"/>
      <c r="WLN383" s="530"/>
      <c r="WLO383" s="530"/>
      <c r="WLP383" s="530"/>
      <c r="WLQ383" s="530"/>
      <c r="WLR383" s="530"/>
      <c r="WLS383" s="530"/>
      <c r="WLT383" s="530"/>
      <c r="WLU383" s="530"/>
      <c r="WLV383" s="530"/>
      <c r="WLW383" s="530"/>
      <c r="WLX383" s="530"/>
      <c r="WLY383" s="530"/>
      <c r="WLZ383" s="530"/>
      <c r="WMA383" s="530"/>
      <c r="WMB383" s="530"/>
      <c r="WMC383" s="530"/>
      <c r="WMD383" s="530"/>
      <c r="WME383" s="530"/>
      <c r="WMF383" s="530"/>
      <c r="WMG383" s="530"/>
      <c r="WMH383" s="530"/>
      <c r="WMI383" s="530"/>
      <c r="WMJ383" s="530"/>
      <c r="WMK383" s="530"/>
      <c r="WML383" s="530"/>
      <c r="WMM383" s="530"/>
      <c r="WMN383" s="530"/>
      <c r="WMO383" s="530"/>
      <c r="WMP383" s="530"/>
      <c r="WMQ383" s="530"/>
      <c r="WMR383" s="530"/>
      <c r="WMS383" s="530"/>
      <c r="WMT383" s="530"/>
      <c r="WMU383" s="530"/>
      <c r="WMV383" s="530"/>
      <c r="WMW383" s="530"/>
      <c r="WMX383" s="530"/>
      <c r="WMY383" s="530"/>
      <c r="WMZ383" s="530"/>
      <c r="WNA383" s="530"/>
      <c r="WNB383" s="530"/>
      <c r="WNC383" s="530"/>
      <c r="WND383" s="530"/>
      <c r="WNE383" s="530"/>
      <c r="WNF383" s="530"/>
      <c r="WNG383" s="530"/>
      <c r="WNH383" s="530"/>
      <c r="WNI383" s="530"/>
      <c r="WNJ383" s="530"/>
      <c r="WNK383" s="530"/>
      <c r="WNL383" s="530"/>
      <c r="WNM383" s="530"/>
      <c r="WNN383" s="530"/>
      <c r="WNO383" s="530"/>
      <c r="WNP383" s="530"/>
      <c r="WNQ383" s="530"/>
      <c r="WNR383" s="530"/>
      <c r="WNS383" s="530"/>
      <c r="WNT383" s="530"/>
      <c r="WNU383" s="530"/>
      <c r="WNV383" s="530"/>
      <c r="WNW383" s="530"/>
      <c r="WNX383" s="530"/>
      <c r="WNY383" s="530"/>
      <c r="WNZ383" s="530"/>
      <c r="WOA383" s="530"/>
      <c r="WOB383" s="530"/>
      <c r="WOC383" s="530"/>
      <c r="WOD383" s="530"/>
      <c r="WOE383" s="530"/>
      <c r="WOF383" s="530"/>
      <c r="WOG383" s="530"/>
      <c r="WOH383" s="530"/>
      <c r="WOI383" s="530"/>
      <c r="WOJ383" s="530"/>
      <c r="WOK383" s="530"/>
      <c r="WOL383" s="530"/>
      <c r="WOM383" s="530"/>
      <c r="WON383" s="530"/>
      <c r="WOO383" s="530"/>
      <c r="WOP383" s="530"/>
      <c r="WOQ383" s="530"/>
      <c r="WOR383" s="530"/>
      <c r="WOS383" s="530"/>
      <c r="WOT383" s="530"/>
      <c r="WOU383" s="530"/>
      <c r="WOV383" s="530"/>
      <c r="WOW383" s="530"/>
      <c r="WOX383" s="530"/>
      <c r="WOY383" s="530"/>
      <c r="WOZ383" s="530"/>
      <c r="WPA383" s="530"/>
      <c r="WPB383" s="530"/>
      <c r="WPC383" s="530"/>
      <c r="WPD383" s="530"/>
      <c r="WPE383" s="530"/>
      <c r="WPF383" s="530"/>
      <c r="WPG383" s="530"/>
      <c r="WPH383" s="530"/>
      <c r="WPI383" s="530"/>
      <c r="WPJ383" s="530"/>
      <c r="WPK383" s="530"/>
      <c r="WPL383" s="530"/>
      <c r="WPM383" s="530"/>
      <c r="WPN383" s="530"/>
      <c r="WPO383" s="530"/>
      <c r="WPP383" s="530"/>
      <c r="WPQ383" s="530"/>
      <c r="WPR383" s="530"/>
      <c r="WPS383" s="530"/>
      <c r="WPT383" s="530"/>
      <c r="WPU383" s="530"/>
      <c r="WPV383" s="530"/>
      <c r="WPW383" s="530"/>
      <c r="WPX383" s="530"/>
      <c r="WPY383" s="530"/>
      <c r="WPZ383" s="530"/>
      <c r="WQA383" s="530"/>
      <c r="WQB383" s="530"/>
      <c r="WQC383" s="530"/>
      <c r="WQD383" s="530"/>
      <c r="WQE383" s="530"/>
      <c r="WQF383" s="530"/>
      <c r="WQG383" s="530"/>
      <c r="WQH383" s="530"/>
      <c r="WQI383" s="530"/>
      <c r="WQJ383" s="530"/>
      <c r="WQK383" s="530"/>
      <c r="WQL383" s="530"/>
      <c r="WQM383" s="530"/>
      <c r="WQN383" s="530"/>
      <c r="WQO383" s="530"/>
      <c r="WQP383" s="530"/>
      <c r="WQQ383" s="530"/>
      <c r="WQR383" s="530"/>
      <c r="WQS383" s="530"/>
      <c r="WQT383" s="530"/>
      <c r="WQU383" s="530"/>
      <c r="WQV383" s="530"/>
      <c r="WQW383" s="530"/>
      <c r="WQX383" s="530"/>
      <c r="WQY383" s="530"/>
      <c r="WQZ383" s="530"/>
      <c r="WRA383" s="530"/>
      <c r="WRB383" s="530"/>
      <c r="WRC383" s="530"/>
      <c r="WRD383" s="530"/>
      <c r="WRE383" s="530"/>
      <c r="WRF383" s="530"/>
      <c r="WRG383" s="530"/>
      <c r="WRH383" s="530"/>
      <c r="WRI383" s="530"/>
      <c r="WRJ383" s="530"/>
      <c r="WRK383" s="530"/>
      <c r="WRL383" s="530"/>
      <c r="WRM383" s="530"/>
      <c r="WRN383" s="530"/>
      <c r="WRO383" s="530"/>
      <c r="WRP383" s="530"/>
      <c r="WRQ383" s="530"/>
      <c r="WRR383" s="530"/>
      <c r="WRS383" s="530"/>
      <c r="WRT383" s="530"/>
      <c r="WRU383" s="530"/>
      <c r="WRV383" s="530"/>
      <c r="WRW383" s="530"/>
      <c r="WRX383" s="530"/>
      <c r="WRY383" s="530"/>
      <c r="WRZ383" s="530"/>
      <c r="WSA383" s="530"/>
      <c r="WSB383" s="530"/>
      <c r="WSC383" s="530"/>
      <c r="WSD383" s="530"/>
      <c r="WSE383" s="530"/>
      <c r="WSF383" s="530"/>
      <c r="WSG383" s="530"/>
      <c r="WSH383" s="530"/>
      <c r="WSI383" s="530"/>
      <c r="WSJ383" s="530"/>
      <c r="WSK383" s="530"/>
      <c r="WSL383" s="530"/>
      <c r="WSM383" s="530"/>
      <c r="WSN383" s="530"/>
      <c r="WSO383" s="530"/>
      <c r="WSP383" s="530"/>
      <c r="WSQ383" s="530"/>
      <c r="WSR383" s="530"/>
      <c r="WSS383" s="530"/>
      <c r="WST383" s="530"/>
      <c r="WSU383" s="530"/>
      <c r="WSV383" s="530"/>
      <c r="WSW383" s="530"/>
      <c r="WSX383" s="530"/>
      <c r="WSY383" s="530"/>
      <c r="WSZ383" s="530"/>
      <c r="WTA383" s="530"/>
      <c r="WTB383" s="530"/>
      <c r="WTC383" s="530"/>
      <c r="WTD383" s="530"/>
      <c r="WTE383" s="530"/>
      <c r="WTF383" s="530"/>
      <c r="WTG383" s="530"/>
      <c r="WTH383" s="530"/>
      <c r="WTI383" s="530"/>
      <c r="WTJ383" s="530"/>
      <c r="WTK383" s="530"/>
      <c r="WTL383" s="530"/>
      <c r="WTM383" s="530"/>
      <c r="WTN383" s="530"/>
      <c r="WTO383" s="530"/>
      <c r="WTP383" s="530"/>
      <c r="WTQ383" s="530"/>
      <c r="WTR383" s="530"/>
      <c r="WTS383" s="530"/>
      <c r="WTT383" s="530"/>
      <c r="WTU383" s="530"/>
      <c r="WTV383" s="530"/>
      <c r="WTW383" s="530"/>
      <c r="WTX383" s="530"/>
      <c r="WTY383" s="530"/>
      <c r="WTZ383" s="530"/>
      <c r="WUA383" s="530"/>
      <c r="WUB383" s="530"/>
      <c r="WUC383" s="530"/>
      <c r="WUD383" s="530"/>
      <c r="WUE383" s="530"/>
      <c r="WUF383" s="530"/>
      <c r="WUG383" s="530"/>
      <c r="WUH383" s="530"/>
      <c r="WUI383" s="530"/>
      <c r="WUJ383" s="530"/>
      <c r="WUK383" s="530"/>
      <c r="WUL383" s="530"/>
      <c r="WUM383" s="530"/>
      <c r="WUN383" s="530"/>
      <c r="WUO383" s="530"/>
      <c r="WUP383" s="530"/>
      <c r="WUQ383" s="530"/>
      <c r="WUR383" s="530"/>
      <c r="WUS383" s="530"/>
      <c r="WUT383" s="530"/>
      <c r="WUU383" s="530"/>
      <c r="WUV383" s="530"/>
      <c r="WUW383" s="530"/>
      <c r="WUX383" s="530"/>
      <c r="WUY383" s="530"/>
      <c r="WUZ383" s="530"/>
      <c r="WVA383" s="530"/>
      <c r="WVB383" s="530"/>
      <c r="WVC383" s="530"/>
      <c r="WVD383" s="530"/>
      <c r="WVE383" s="530"/>
      <c r="WVF383" s="530"/>
      <c r="WVG383" s="530"/>
      <c r="WVH383" s="530"/>
      <c r="WVI383" s="530"/>
      <c r="WVJ383" s="530"/>
      <c r="WVK383" s="530"/>
      <c r="WVL383" s="530"/>
      <c r="WVM383" s="530"/>
      <c r="WVN383" s="530"/>
      <c r="WVO383" s="530"/>
      <c r="WVP383" s="530"/>
      <c r="WVQ383" s="530"/>
      <c r="WVR383" s="530"/>
      <c r="WVS383" s="530"/>
      <c r="WVT383" s="530"/>
      <c r="WVU383" s="530"/>
      <c r="WVV383" s="530"/>
      <c r="WVW383" s="530"/>
      <c r="WVX383" s="530"/>
      <c r="WVY383" s="530"/>
      <c r="WVZ383" s="530"/>
      <c r="WWA383" s="530"/>
      <c r="WWB383" s="530"/>
      <c r="WWC383" s="530"/>
      <c r="WWD383" s="530"/>
      <c r="WWE383" s="530"/>
      <c r="WWF383" s="530"/>
      <c r="WWG383" s="530"/>
      <c r="WWH383" s="530"/>
      <c r="WWI383" s="530"/>
      <c r="WWJ383" s="530"/>
      <c r="WWK383" s="530"/>
      <c r="WWL383" s="530"/>
      <c r="WWM383" s="530"/>
      <c r="WWN383" s="530"/>
      <c r="WWO383" s="530"/>
      <c r="WWP383" s="530"/>
      <c r="WWQ383" s="530"/>
      <c r="WWR383" s="530"/>
      <c r="WWS383" s="530"/>
      <c r="WWT383" s="530"/>
      <c r="WWU383" s="530"/>
      <c r="WWV383" s="530"/>
      <c r="WWW383" s="530"/>
      <c r="WWX383" s="530"/>
      <c r="WWY383" s="530"/>
      <c r="WWZ383" s="530"/>
      <c r="WXA383" s="530"/>
      <c r="WXB383" s="530"/>
      <c r="WXC383" s="530"/>
      <c r="WXD383" s="530"/>
      <c r="WXE383" s="530"/>
      <c r="WXF383" s="530"/>
      <c r="WXG383" s="530"/>
      <c r="WXH383" s="530"/>
      <c r="WXI383" s="530"/>
      <c r="WXJ383" s="530"/>
      <c r="WXK383" s="530"/>
      <c r="WXL383" s="530"/>
      <c r="WXM383" s="530"/>
      <c r="WXN383" s="530"/>
      <c r="WXO383" s="530"/>
      <c r="WXP383" s="530"/>
      <c r="WXQ383" s="530"/>
      <c r="WXR383" s="530"/>
      <c r="WXS383" s="530"/>
      <c r="WXT383" s="530"/>
      <c r="WXU383" s="530"/>
      <c r="WXV383" s="530"/>
      <c r="WXW383" s="530"/>
      <c r="WXX383" s="530"/>
      <c r="WXY383" s="530"/>
      <c r="WXZ383" s="530"/>
      <c r="WYA383" s="530"/>
      <c r="WYB383" s="530"/>
      <c r="WYC383" s="530"/>
      <c r="WYD383" s="530"/>
      <c r="WYE383" s="530"/>
      <c r="WYF383" s="530"/>
      <c r="WYG383" s="530"/>
      <c r="WYH383" s="530"/>
      <c r="WYI383" s="530"/>
      <c r="WYJ383" s="530"/>
      <c r="WYK383" s="530"/>
      <c r="WYL383" s="530"/>
      <c r="WYM383" s="530"/>
      <c r="WYN383" s="530"/>
      <c r="WYO383" s="530"/>
      <c r="WYP383" s="530"/>
      <c r="WYQ383" s="530"/>
      <c r="WYR383" s="530"/>
      <c r="WYS383" s="530"/>
      <c r="WYT383" s="530"/>
      <c r="WYU383" s="530"/>
      <c r="WYV383" s="530"/>
      <c r="WYW383" s="530"/>
      <c r="WYX383" s="530"/>
      <c r="WYY383" s="530"/>
      <c r="WYZ383" s="530"/>
      <c r="WZA383" s="530"/>
      <c r="WZB383" s="530"/>
      <c r="WZC383" s="530"/>
      <c r="WZD383" s="530"/>
      <c r="WZE383" s="530"/>
      <c r="WZF383" s="530"/>
      <c r="WZG383" s="530"/>
      <c r="WZH383" s="530"/>
      <c r="WZI383" s="530"/>
      <c r="WZJ383" s="530"/>
      <c r="WZK383" s="530"/>
      <c r="WZL383" s="530"/>
      <c r="WZM383" s="530"/>
      <c r="WZN383" s="530"/>
      <c r="WZO383" s="530"/>
      <c r="WZP383" s="530"/>
      <c r="WZQ383" s="530"/>
      <c r="WZR383" s="530"/>
      <c r="WZS383" s="530"/>
      <c r="WZT383" s="530"/>
      <c r="WZU383" s="530"/>
      <c r="WZV383" s="530"/>
      <c r="WZW383" s="530"/>
      <c r="WZX383" s="530"/>
      <c r="WZY383" s="530"/>
      <c r="WZZ383" s="530"/>
      <c r="XAA383" s="530"/>
      <c r="XAB383" s="530"/>
      <c r="XAC383" s="530"/>
      <c r="XAD383" s="530"/>
      <c r="XAE383" s="530"/>
      <c r="XAF383" s="530"/>
      <c r="XAG383" s="530"/>
      <c r="XAH383" s="530"/>
      <c r="XAI383" s="530"/>
      <c r="XAJ383" s="530"/>
      <c r="XAK383" s="530"/>
      <c r="XAL383" s="530"/>
      <c r="XAM383" s="530"/>
      <c r="XAN383" s="530"/>
      <c r="XAO383" s="530"/>
      <c r="XAP383" s="530"/>
      <c r="XAQ383" s="530"/>
      <c r="XAR383" s="530"/>
      <c r="XAS383" s="530"/>
      <c r="XAT383" s="530"/>
      <c r="XAU383" s="530"/>
      <c r="XAV383" s="530"/>
      <c r="XAW383" s="530"/>
      <c r="XAX383" s="530"/>
      <c r="XAY383" s="530"/>
      <c r="XAZ383" s="530"/>
      <c r="XBA383" s="530"/>
      <c r="XBB383" s="530"/>
      <c r="XBC383" s="530"/>
      <c r="XBD383" s="530"/>
      <c r="XBE383" s="530"/>
      <c r="XBF383" s="530"/>
      <c r="XBG383" s="530"/>
      <c r="XBH383" s="530"/>
      <c r="XBI383" s="530"/>
      <c r="XBJ383" s="530"/>
      <c r="XBK383" s="530"/>
      <c r="XBL383" s="530"/>
      <c r="XBM383" s="530"/>
      <c r="XBN383" s="530"/>
      <c r="XBO383" s="530"/>
      <c r="XBP383" s="530"/>
      <c r="XBQ383" s="530"/>
      <c r="XBR383" s="530"/>
      <c r="XBS383" s="530"/>
      <c r="XBT383" s="530"/>
      <c r="XBU383" s="530"/>
      <c r="XBV383" s="530"/>
      <c r="XBW383" s="530"/>
      <c r="XBX383" s="530"/>
      <c r="XBY383" s="530"/>
      <c r="XBZ383" s="530"/>
      <c r="XCA383" s="530"/>
      <c r="XCB383" s="530"/>
      <c r="XCC383" s="530"/>
      <c r="XCD383" s="530"/>
      <c r="XCE383" s="530"/>
      <c r="XCF383" s="530"/>
      <c r="XCG383" s="530"/>
      <c r="XCH383" s="530"/>
      <c r="XCI383" s="530"/>
      <c r="XCJ383" s="530"/>
      <c r="XCK383" s="530"/>
      <c r="XCL383" s="530"/>
      <c r="XCM383" s="530"/>
      <c r="XCN383" s="530"/>
      <c r="XCO383" s="530"/>
      <c r="XCP383" s="530"/>
      <c r="XCQ383" s="530"/>
      <c r="XCR383" s="530"/>
      <c r="XCS383" s="530"/>
      <c r="XCT383" s="530"/>
      <c r="XCU383" s="530"/>
      <c r="XCV383" s="530"/>
      <c r="XCW383" s="530"/>
      <c r="XCX383" s="530"/>
      <c r="XCY383" s="530"/>
      <c r="XCZ383" s="530"/>
      <c r="XDA383" s="530"/>
      <c r="XDB383" s="530"/>
      <c r="XDC383" s="530"/>
      <c r="XDD383" s="530"/>
      <c r="XDE383" s="530"/>
      <c r="XDF383" s="530"/>
      <c r="XDG383" s="530"/>
      <c r="XDH383" s="530"/>
      <c r="XDI383" s="530"/>
      <c r="XDJ383" s="530"/>
      <c r="XDK383" s="530"/>
      <c r="XDL383" s="530"/>
      <c r="XDM383" s="530"/>
      <c r="XDN383" s="530"/>
      <c r="XDO383" s="530"/>
      <c r="XDP383" s="530"/>
      <c r="XDQ383" s="530"/>
      <c r="XDR383" s="530"/>
      <c r="XDS383" s="530"/>
      <c r="XDT383" s="530"/>
      <c r="XDU383" s="530"/>
      <c r="XDV383" s="530"/>
      <c r="XDW383" s="530"/>
      <c r="XDX383" s="530"/>
      <c r="XDY383" s="530"/>
      <c r="XDZ383" s="530"/>
      <c r="XEA383" s="530"/>
      <c r="XEB383" s="530"/>
      <c r="XEC383" s="530"/>
      <c r="XED383" s="530"/>
      <c r="XEE383" s="530"/>
      <c r="XEF383" s="530"/>
      <c r="XEG383" s="530"/>
      <c r="XEH383" s="530"/>
      <c r="XEI383" s="530"/>
      <c r="XEJ383" s="530"/>
      <c r="XEK383" s="530"/>
      <c r="XEL383" s="530"/>
      <c r="XEM383" s="530"/>
      <c r="XEN383" s="530"/>
      <c r="XEO383" s="530"/>
      <c r="XEP383" s="530"/>
      <c r="XEQ383" s="530"/>
      <c r="XER383" s="530"/>
      <c r="XES383" s="530"/>
      <c r="XET383" s="530"/>
      <c r="XEU383" s="530"/>
      <c r="XEV383" s="530"/>
      <c r="XEW383" s="530"/>
      <c r="XEX383" s="530"/>
      <c r="XEY383" s="530"/>
      <c r="XEZ383" s="530"/>
      <c r="XFA383" s="530"/>
      <c r="XFB383" s="530"/>
      <c r="XFC383" s="530"/>
      <c r="XFD383" s="530"/>
    </row>
    <row r="384" spans="2:16384" s="530" customFormat="1" ht="30" customHeight="1">
      <c r="B384" s="527" t="s">
        <v>462</v>
      </c>
      <c r="C384" s="528" t="s">
        <v>110</v>
      </c>
      <c r="D384" s="528" t="s">
        <v>111</v>
      </c>
      <c r="E384" s="528" t="s">
        <v>463</v>
      </c>
      <c r="F384" s="529">
        <f>'3. Inputs'!G110</f>
        <v>1</v>
      </c>
      <c r="G384" s="528">
        <f>((F384/E48)*F48)</f>
        <v>1</v>
      </c>
      <c r="H384" s="528">
        <f t="shared" ref="H384:BP384" si="123">((G384/F48)*G48)</f>
        <v>1</v>
      </c>
      <c r="I384" s="528">
        <f t="shared" si="123"/>
        <v>1</v>
      </c>
      <c r="J384" s="528">
        <f t="shared" si="123"/>
        <v>1</v>
      </c>
      <c r="K384" s="528">
        <f t="shared" si="123"/>
        <v>1.8666666666666667</v>
      </c>
      <c r="L384" s="528">
        <f t="shared" si="123"/>
        <v>2.6666666666666665</v>
      </c>
      <c r="M384" s="528">
        <f t="shared" si="123"/>
        <v>3.4666666666666668</v>
      </c>
      <c r="N384" s="528">
        <f t="shared" si="123"/>
        <v>3.9666666666666668</v>
      </c>
      <c r="O384" s="528">
        <f t="shared" si="123"/>
        <v>4.3666666666666663</v>
      </c>
      <c r="P384" s="528">
        <f t="shared" si="123"/>
        <v>4.7666666666666666</v>
      </c>
      <c r="Q384" s="528">
        <f t="shared" si="123"/>
        <v>4.7666666666666666</v>
      </c>
      <c r="R384" s="528">
        <f t="shared" si="123"/>
        <v>4.7666666666666666</v>
      </c>
      <c r="S384" s="528">
        <f t="shared" si="123"/>
        <v>4.7666666666666666</v>
      </c>
      <c r="T384" s="528">
        <f t="shared" si="123"/>
        <v>4.7666666666666666</v>
      </c>
      <c r="U384" s="528">
        <f t="shared" si="123"/>
        <v>4.7666666666666666</v>
      </c>
      <c r="V384" s="528">
        <f t="shared" si="123"/>
        <v>4.7666666666666666</v>
      </c>
      <c r="W384" s="528">
        <f t="shared" si="123"/>
        <v>4.7666666666666666</v>
      </c>
      <c r="X384" s="528">
        <f t="shared" si="123"/>
        <v>4.7666666666666666</v>
      </c>
      <c r="Y384" s="528">
        <f t="shared" si="123"/>
        <v>4.7666666666666666</v>
      </c>
      <c r="Z384" s="528">
        <f t="shared" si="123"/>
        <v>4.7666666666666666</v>
      </c>
      <c r="AA384" s="528">
        <f t="shared" si="123"/>
        <v>4.7666666666666666</v>
      </c>
      <c r="AB384" s="528">
        <f t="shared" si="123"/>
        <v>4.7666666666666666</v>
      </c>
      <c r="AC384" s="528">
        <f t="shared" si="123"/>
        <v>4.7666666666666666</v>
      </c>
      <c r="AD384" s="528">
        <f t="shared" si="123"/>
        <v>4.7666666666666666</v>
      </c>
      <c r="AE384" s="528">
        <f t="shared" si="123"/>
        <v>4.7666666666666666</v>
      </c>
      <c r="AF384" s="528">
        <f t="shared" si="123"/>
        <v>4.7666666666666666</v>
      </c>
      <c r="AG384" s="528">
        <f t="shared" si="123"/>
        <v>4.7666666666666666</v>
      </c>
      <c r="AH384" s="528">
        <f t="shared" si="123"/>
        <v>4.7666666666666666</v>
      </c>
      <c r="AI384" s="528">
        <f t="shared" si="123"/>
        <v>4.7666666666666666</v>
      </c>
      <c r="AJ384" s="528">
        <f t="shared" si="123"/>
        <v>4.7666666666666666</v>
      </c>
      <c r="AK384" s="528">
        <f t="shared" si="123"/>
        <v>4.7666666666666666</v>
      </c>
      <c r="AL384" s="528">
        <f t="shared" si="123"/>
        <v>4.7666666666666666</v>
      </c>
      <c r="AM384" s="528">
        <f t="shared" si="123"/>
        <v>4.7666666666666666</v>
      </c>
      <c r="AN384" s="528">
        <f t="shared" si="123"/>
        <v>4.7666666666666666</v>
      </c>
      <c r="AO384" s="528">
        <f t="shared" si="123"/>
        <v>4.7666666666666666</v>
      </c>
      <c r="AP384" s="528">
        <f t="shared" si="123"/>
        <v>4.7666666666666666</v>
      </c>
      <c r="AQ384" s="528">
        <f t="shared" si="123"/>
        <v>4.7666666666666666</v>
      </c>
      <c r="AR384" s="528">
        <f t="shared" si="123"/>
        <v>4.7666666666666666</v>
      </c>
      <c r="AS384" s="528">
        <f t="shared" si="123"/>
        <v>4.7666666666666666</v>
      </c>
      <c r="AT384" s="528">
        <f t="shared" si="123"/>
        <v>4.7666666666666666</v>
      </c>
      <c r="AU384" s="528">
        <f t="shared" si="123"/>
        <v>4.7666666666666666</v>
      </c>
      <c r="AV384" s="528">
        <f t="shared" si="123"/>
        <v>4.7666666666666666</v>
      </c>
      <c r="AW384" s="528">
        <f t="shared" si="123"/>
        <v>4.7666666666666666</v>
      </c>
      <c r="AX384" s="528">
        <f t="shared" si="123"/>
        <v>4.7666666666666666</v>
      </c>
      <c r="AY384" s="528">
        <f t="shared" si="123"/>
        <v>4.7666666666666666</v>
      </c>
      <c r="AZ384" s="528">
        <f t="shared" si="123"/>
        <v>4.7666666666666666</v>
      </c>
      <c r="BA384" s="528">
        <f t="shared" si="123"/>
        <v>4.7666666666666666</v>
      </c>
      <c r="BB384" s="528">
        <f t="shared" si="123"/>
        <v>4.7666666666666666</v>
      </c>
      <c r="BC384" s="528">
        <f t="shared" si="123"/>
        <v>4.7666666666666666</v>
      </c>
      <c r="BD384" s="528">
        <f t="shared" si="123"/>
        <v>4.7666666666666666</v>
      </c>
      <c r="BE384" s="528">
        <f t="shared" si="123"/>
        <v>4.7666666666666666</v>
      </c>
      <c r="BF384" s="528">
        <f t="shared" si="123"/>
        <v>4.7666666666666666</v>
      </c>
      <c r="BG384" s="528">
        <f t="shared" si="123"/>
        <v>4.7666666666666666</v>
      </c>
      <c r="BH384" s="528">
        <f t="shared" si="123"/>
        <v>4.7666666666666666</v>
      </c>
      <c r="BI384" s="528">
        <f t="shared" si="123"/>
        <v>4.7666666666666666</v>
      </c>
      <c r="BJ384" s="528">
        <f t="shared" si="123"/>
        <v>4.7666666666666666</v>
      </c>
      <c r="BK384" s="528">
        <f t="shared" si="123"/>
        <v>4.7666666666666666</v>
      </c>
      <c r="BL384" s="528">
        <f t="shared" si="123"/>
        <v>4.7666666666666666</v>
      </c>
      <c r="BM384" s="528">
        <f t="shared" si="123"/>
        <v>4.7666666666666666</v>
      </c>
      <c r="BN384" s="528">
        <f t="shared" si="123"/>
        <v>4.7666666666666666</v>
      </c>
      <c r="BO384" s="528">
        <f t="shared" si="123"/>
        <v>4.7666666666666666</v>
      </c>
      <c r="BP384" s="528">
        <f t="shared" si="123"/>
        <v>4.7666666666666666</v>
      </c>
    </row>
    <row r="385" spans="2:16384" s="530" customFormat="1" ht="30" customHeight="1">
      <c r="B385" s="531" t="s">
        <v>462</v>
      </c>
      <c r="C385" s="532" t="s">
        <v>110</v>
      </c>
      <c r="D385" s="532" t="s">
        <v>112</v>
      </c>
      <c r="E385" s="532" t="s">
        <v>463</v>
      </c>
      <c r="F385" s="533">
        <f>'3. Inputs'!G111</f>
        <v>1</v>
      </c>
      <c r="G385" s="532">
        <f>(F385/E50)*F50</f>
        <v>1</v>
      </c>
      <c r="H385" s="532">
        <f t="shared" ref="H385:BP385" si="124">(G385/F50)*G50</f>
        <v>1</v>
      </c>
      <c r="I385" s="532">
        <f t="shared" si="124"/>
        <v>1</v>
      </c>
      <c r="J385" s="532">
        <f t="shared" si="124"/>
        <v>1</v>
      </c>
      <c r="K385" s="532">
        <f t="shared" si="124"/>
        <v>2.0499999999999998</v>
      </c>
      <c r="L385" s="532">
        <f t="shared" si="124"/>
        <v>2.6500000000000004</v>
      </c>
      <c r="M385" s="532">
        <f t="shared" si="124"/>
        <v>3.25</v>
      </c>
      <c r="N385" s="532">
        <f t="shared" si="124"/>
        <v>3.71875</v>
      </c>
      <c r="O385" s="532">
        <f t="shared" si="124"/>
        <v>4.09375</v>
      </c>
      <c r="P385" s="532">
        <f t="shared" si="124"/>
        <v>4.46875</v>
      </c>
      <c r="Q385" s="532">
        <f t="shared" si="124"/>
        <v>4.46875</v>
      </c>
      <c r="R385" s="532">
        <f t="shared" si="124"/>
        <v>4.46875</v>
      </c>
      <c r="S385" s="532">
        <f t="shared" si="124"/>
        <v>4.46875</v>
      </c>
      <c r="T385" s="532">
        <f t="shared" si="124"/>
        <v>4.46875</v>
      </c>
      <c r="U385" s="532">
        <f t="shared" si="124"/>
        <v>4.46875</v>
      </c>
      <c r="V385" s="532">
        <f t="shared" si="124"/>
        <v>4.46875</v>
      </c>
      <c r="W385" s="532">
        <f t="shared" si="124"/>
        <v>4.46875</v>
      </c>
      <c r="X385" s="532">
        <f t="shared" si="124"/>
        <v>4.46875</v>
      </c>
      <c r="Y385" s="532">
        <f t="shared" si="124"/>
        <v>4.46875</v>
      </c>
      <c r="Z385" s="532">
        <f t="shared" si="124"/>
        <v>4.46875</v>
      </c>
      <c r="AA385" s="532">
        <f t="shared" si="124"/>
        <v>4.46875</v>
      </c>
      <c r="AB385" s="532">
        <f t="shared" si="124"/>
        <v>4.46875</v>
      </c>
      <c r="AC385" s="532">
        <f t="shared" si="124"/>
        <v>4.46875</v>
      </c>
      <c r="AD385" s="532">
        <f t="shared" si="124"/>
        <v>4.46875</v>
      </c>
      <c r="AE385" s="532">
        <f t="shared" si="124"/>
        <v>4.46875</v>
      </c>
      <c r="AF385" s="532">
        <f t="shared" si="124"/>
        <v>4.46875</v>
      </c>
      <c r="AG385" s="532">
        <f t="shared" si="124"/>
        <v>4.46875</v>
      </c>
      <c r="AH385" s="532">
        <f t="shared" si="124"/>
        <v>4.46875</v>
      </c>
      <c r="AI385" s="532">
        <f t="shared" si="124"/>
        <v>4.46875</v>
      </c>
      <c r="AJ385" s="532">
        <f t="shared" si="124"/>
        <v>4.46875</v>
      </c>
      <c r="AK385" s="532">
        <f t="shared" si="124"/>
        <v>4.46875</v>
      </c>
      <c r="AL385" s="532">
        <f t="shared" si="124"/>
        <v>4.46875</v>
      </c>
      <c r="AM385" s="532">
        <f t="shared" si="124"/>
        <v>4.46875</v>
      </c>
      <c r="AN385" s="532">
        <f t="shared" si="124"/>
        <v>4.46875</v>
      </c>
      <c r="AO385" s="532">
        <f t="shared" si="124"/>
        <v>4.46875</v>
      </c>
      <c r="AP385" s="532">
        <f t="shared" si="124"/>
        <v>4.46875</v>
      </c>
      <c r="AQ385" s="532">
        <f t="shared" si="124"/>
        <v>4.46875</v>
      </c>
      <c r="AR385" s="532">
        <f t="shared" si="124"/>
        <v>4.46875</v>
      </c>
      <c r="AS385" s="532">
        <f t="shared" si="124"/>
        <v>4.46875</v>
      </c>
      <c r="AT385" s="532">
        <f t="shared" si="124"/>
        <v>4.46875</v>
      </c>
      <c r="AU385" s="532">
        <f t="shared" si="124"/>
        <v>4.46875</v>
      </c>
      <c r="AV385" s="532">
        <f t="shared" si="124"/>
        <v>4.46875</v>
      </c>
      <c r="AW385" s="532">
        <f t="shared" si="124"/>
        <v>4.46875</v>
      </c>
      <c r="AX385" s="532">
        <f t="shared" si="124"/>
        <v>4.46875</v>
      </c>
      <c r="AY385" s="532">
        <f t="shared" si="124"/>
        <v>4.46875</v>
      </c>
      <c r="AZ385" s="532">
        <f t="shared" si="124"/>
        <v>4.46875</v>
      </c>
      <c r="BA385" s="532">
        <f t="shared" si="124"/>
        <v>4.46875</v>
      </c>
      <c r="BB385" s="532">
        <f t="shared" si="124"/>
        <v>4.46875</v>
      </c>
      <c r="BC385" s="532">
        <f t="shared" si="124"/>
        <v>4.46875</v>
      </c>
      <c r="BD385" s="532">
        <f t="shared" si="124"/>
        <v>4.46875</v>
      </c>
      <c r="BE385" s="532">
        <f t="shared" si="124"/>
        <v>4.46875</v>
      </c>
      <c r="BF385" s="532">
        <f t="shared" si="124"/>
        <v>4.46875</v>
      </c>
      <c r="BG385" s="532">
        <f t="shared" si="124"/>
        <v>4.46875</v>
      </c>
      <c r="BH385" s="532">
        <f t="shared" si="124"/>
        <v>4.46875</v>
      </c>
      <c r="BI385" s="532">
        <f t="shared" si="124"/>
        <v>4.46875</v>
      </c>
      <c r="BJ385" s="532">
        <f t="shared" si="124"/>
        <v>4.46875</v>
      </c>
      <c r="BK385" s="532">
        <f t="shared" si="124"/>
        <v>4.46875</v>
      </c>
      <c r="BL385" s="532">
        <f t="shared" si="124"/>
        <v>4.46875</v>
      </c>
      <c r="BM385" s="532">
        <f t="shared" si="124"/>
        <v>4.46875</v>
      </c>
      <c r="BN385" s="532">
        <f t="shared" si="124"/>
        <v>4.46875</v>
      </c>
      <c r="BO385" s="532">
        <f t="shared" si="124"/>
        <v>4.46875</v>
      </c>
      <c r="BP385" s="532">
        <f t="shared" si="124"/>
        <v>4.46875</v>
      </c>
    </row>
    <row r="386" spans="2:16384" s="530" customFormat="1" ht="30" customHeight="1">
      <c r="B386" s="531" t="s">
        <v>462</v>
      </c>
      <c r="C386" s="532" t="s">
        <v>162</v>
      </c>
      <c r="D386" s="532" t="s">
        <v>111</v>
      </c>
      <c r="E386" s="532" t="s">
        <v>463</v>
      </c>
      <c r="F386" s="533">
        <f>'3. Inputs'!G112</f>
        <v>1</v>
      </c>
      <c r="G386" s="532">
        <f>(F386/E57)*F57</f>
        <v>1</v>
      </c>
      <c r="H386" s="532">
        <f t="shared" ref="H386:BP386" si="125">(G386/F57)*G57</f>
        <v>1</v>
      </c>
      <c r="I386" s="532">
        <f t="shared" si="125"/>
        <v>1</v>
      </c>
      <c r="J386" s="532">
        <f t="shared" si="125"/>
        <v>1</v>
      </c>
      <c r="K386" s="532">
        <f t="shared" si="125"/>
        <v>2</v>
      </c>
      <c r="L386" s="532">
        <f t="shared" si="125"/>
        <v>2</v>
      </c>
      <c r="M386" s="532">
        <f t="shared" si="125"/>
        <v>2</v>
      </c>
      <c r="N386" s="532">
        <f t="shared" si="125"/>
        <v>2.5</v>
      </c>
      <c r="O386" s="532">
        <f t="shared" si="125"/>
        <v>2.5</v>
      </c>
      <c r="P386" s="532">
        <f t="shared" si="125"/>
        <v>2.5</v>
      </c>
      <c r="Q386" s="532">
        <f t="shared" si="125"/>
        <v>2.5</v>
      </c>
      <c r="R386" s="532">
        <f t="shared" si="125"/>
        <v>2.5</v>
      </c>
      <c r="S386" s="532">
        <f t="shared" si="125"/>
        <v>2.5</v>
      </c>
      <c r="T386" s="532">
        <f t="shared" si="125"/>
        <v>2.5</v>
      </c>
      <c r="U386" s="532">
        <f t="shared" si="125"/>
        <v>2.5</v>
      </c>
      <c r="V386" s="532">
        <f t="shared" si="125"/>
        <v>2.5</v>
      </c>
      <c r="W386" s="532">
        <f t="shared" si="125"/>
        <v>2.5</v>
      </c>
      <c r="X386" s="532">
        <f t="shared" si="125"/>
        <v>2.5</v>
      </c>
      <c r="Y386" s="532">
        <f t="shared" si="125"/>
        <v>2.5</v>
      </c>
      <c r="Z386" s="532">
        <f t="shared" si="125"/>
        <v>2.5</v>
      </c>
      <c r="AA386" s="532">
        <f t="shared" si="125"/>
        <v>2.5</v>
      </c>
      <c r="AB386" s="532">
        <f t="shared" si="125"/>
        <v>2.5</v>
      </c>
      <c r="AC386" s="532">
        <f t="shared" si="125"/>
        <v>2.5</v>
      </c>
      <c r="AD386" s="532">
        <f t="shared" si="125"/>
        <v>2.5</v>
      </c>
      <c r="AE386" s="532">
        <f t="shared" si="125"/>
        <v>2.5</v>
      </c>
      <c r="AF386" s="532">
        <f t="shared" si="125"/>
        <v>2.5</v>
      </c>
      <c r="AG386" s="532">
        <f t="shared" si="125"/>
        <v>2.5</v>
      </c>
      <c r="AH386" s="532">
        <f t="shared" si="125"/>
        <v>2.5</v>
      </c>
      <c r="AI386" s="532">
        <f t="shared" si="125"/>
        <v>2.5</v>
      </c>
      <c r="AJ386" s="532">
        <f t="shared" si="125"/>
        <v>2.5</v>
      </c>
      <c r="AK386" s="532">
        <f t="shared" si="125"/>
        <v>2.5</v>
      </c>
      <c r="AL386" s="532">
        <f t="shared" si="125"/>
        <v>2.5</v>
      </c>
      <c r="AM386" s="532">
        <f t="shared" si="125"/>
        <v>2.5</v>
      </c>
      <c r="AN386" s="532">
        <f t="shared" si="125"/>
        <v>2.5</v>
      </c>
      <c r="AO386" s="532">
        <f t="shared" si="125"/>
        <v>2.5</v>
      </c>
      <c r="AP386" s="532">
        <f t="shared" si="125"/>
        <v>2.5</v>
      </c>
      <c r="AQ386" s="532">
        <f t="shared" si="125"/>
        <v>2.5</v>
      </c>
      <c r="AR386" s="532">
        <f t="shared" si="125"/>
        <v>2.5</v>
      </c>
      <c r="AS386" s="532">
        <f t="shared" si="125"/>
        <v>2.5</v>
      </c>
      <c r="AT386" s="532">
        <f t="shared" si="125"/>
        <v>2.5</v>
      </c>
      <c r="AU386" s="532">
        <f t="shared" si="125"/>
        <v>2.5</v>
      </c>
      <c r="AV386" s="532">
        <f t="shared" si="125"/>
        <v>2.5</v>
      </c>
      <c r="AW386" s="532">
        <f t="shared" si="125"/>
        <v>2.5</v>
      </c>
      <c r="AX386" s="532">
        <f t="shared" si="125"/>
        <v>2.5</v>
      </c>
      <c r="AY386" s="532">
        <f t="shared" si="125"/>
        <v>2.5</v>
      </c>
      <c r="AZ386" s="532">
        <f t="shared" si="125"/>
        <v>2.5</v>
      </c>
      <c r="BA386" s="532">
        <f t="shared" si="125"/>
        <v>2.5</v>
      </c>
      <c r="BB386" s="532">
        <f t="shared" si="125"/>
        <v>2.5</v>
      </c>
      <c r="BC386" s="532">
        <f t="shared" si="125"/>
        <v>2.5</v>
      </c>
      <c r="BD386" s="532">
        <f t="shared" si="125"/>
        <v>2.5</v>
      </c>
      <c r="BE386" s="532">
        <f t="shared" si="125"/>
        <v>2.5</v>
      </c>
      <c r="BF386" s="532">
        <f t="shared" si="125"/>
        <v>2.5</v>
      </c>
      <c r="BG386" s="532">
        <f t="shared" si="125"/>
        <v>2.5</v>
      </c>
      <c r="BH386" s="532">
        <f t="shared" si="125"/>
        <v>2.5</v>
      </c>
      <c r="BI386" s="532">
        <f t="shared" si="125"/>
        <v>2.5</v>
      </c>
      <c r="BJ386" s="532">
        <f t="shared" si="125"/>
        <v>2.5</v>
      </c>
      <c r="BK386" s="532">
        <f t="shared" si="125"/>
        <v>2.5</v>
      </c>
      <c r="BL386" s="532">
        <f t="shared" si="125"/>
        <v>2.5</v>
      </c>
      <c r="BM386" s="532">
        <f t="shared" si="125"/>
        <v>2.5</v>
      </c>
      <c r="BN386" s="532">
        <f t="shared" si="125"/>
        <v>2.5</v>
      </c>
      <c r="BO386" s="532">
        <f t="shared" si="125"/>
        <v>2.5</v>
      </c>
      <c r="BP386" s="532">
        <f t="shared" si="125"/>
        <v>2.5</v>
      </c>
    </row>
    <row r="387" spans="2:16384" s="530" customFormat="1" ht="30" customHeight="1">
      <c r="B387" s="531" t="s">
        <v>462</v>
      </c>
      <c r="C387" s="532" t="s">
        <v>162</v>
      </c>
      <c r="D387" s="532" t="s">
        <v>112</v>
      </c>
      <c r="E387" s="532" t="s">
        <v>463</v>
      </c>
      <c r="F387" s="533">
        <f>'3. Inputs'!G113</f>
        <v>1</v>
      </c>
      <c r="G387" s="532">
        <f>(F387/E58)*F58</f>
        <v>1</v>
      </c>
      <c r="H387" s="532">
        <f t="shared" ref="H387:BP387" si="126">(G387/F58)*G58</f>
        <v>1</v>
      </c>
      <c r="I387" s="532">
        <f t="shared" si="126"/>
        <v>1</v>
      </c>
      <c r="J387" s="532">
        <f t="shared" si="126"/>
        <v>1</v>
      </c>
      <c r="K387" s="532">
        <f t="shared" si="126"/>
        <v>1.25</v>
      </c>
      <c r="L387" s="532">
        <f t="shared" si="126"/>
        <v>1.25</v>
      </c>
      <c r="M387" s="532">
        <f t="shared" si="126"/>
        <v>1.25</v>
      </c>
      <c r="N387" s="532">
        <f t="shared" si="126"/>
        <v>1.5625</v>
      </c>
      <c r="O387" s="532">
        <f t="shared" si="126"/>
        <v>1.5625</v>
      </c>
      <c r="P387" s="532">
        <f t="shared" si="126"/>
        <v>1.5625</v>
      </c>
      <c r="Q387" s="532">
        <f t="shared" si="126"/>
        <v>1.5625</v>
      </c>
      <c r="R387" s="532">
        <f t="shared" si="126"/>
        <v>1.5625</v>
      </c>
      <c r="S387" s="532">
        <f t="shared" si="126"/>
        <v>1.5625</v>
      </c>
      <c r="T387" s="532">
        <f t="shared" si="126"/>
        <v>1.5625</v>
      </c>
      <c r="U387" s="532">
        <f t="shared" si="126"/>
        <v>1.5625</v>
      </c>
      <c r="V387" s="532">
        <f t="shared" si="126"/>
        <v>1.5625</v>
      </c>
      <c r="W387" s="532">
        <f t="shared" si="126"/>
        <v>1.5625</v>
      </c>
      <c r="X387" s="532">
        <f t="shared" si="126"/>
        <v>1.5625</v>
      </c>
      <c r="Y387" s="532">
        <f t="shared" si="126"/>
        <v>1.5625</v>
      </c>
      <c r="Z387" s="532">
        <f t="shared" si="126"/>
        <v>1.5625</v>
      </c>
      <c r="AA387" s="532">
        <f t="shared" si="126"/>
        <v>1.5625</v>
      </c>
      <c r="AB387" s="532">
        <f t="shared" si="126"/>
        <v>1.5625</v>
      </c>
      <c r="AC387" s="532">
        <f t="shared" si="126"/>
        <v>1.5625</v>
      </c>
      <c r="AD387" s="532">
        <f t="shared" si="126"/>
        <v>1.5625</v>
      </c>
      <c r="AE387" s="532">
        <f t="shared" si="126"/>
        <v>1.5625</v>
      </c>
      <c r="AF387" s="532">
        <f t="shared" si="126"/>
        <v>1.5625</v>
      </c>
      <c r="AG387" s="532">
        <f t="shared" si="126"/>
        <v>1.5625</v>
      </c>
      <c r="AH387" s="532">
        <f t="shared" si="126"/>
        <v>1.5625</v>
      </c>
      <c r="AI387" s="532">
        <f t="shared" si="126"/>
        <v>1.5625</v>
      </c>
      <c r="AJ387" s="532">
        <f t="shared" si="126"/>
        <v>1.5625</v>
      </c>
      <c r="AK387" s="532">
        <f t="shared" si="126"/>
        <v>1.5625</v>
      </c>
      <c r="AL387" s="532">
        <f t="shared" si="126"/>
        <v>1.5625</v>
      </c>
      <c r="AM387" s="532">
        <f t="shared" si="126"/>
        <v>1.5625</v>
      </c>
      <c r="AN387" s="532">
        <f t="shared" si="126"/>
        <v>1.5625</v>
      </c>
      <c r="AO387" s="532">
        <f t="shared" si="126"/>
        <v>1.5625</v>
      </c>
      <c r="AP387" s="532">
        <f t="shared" si="126"/>
        <v>1.5625</v>
      </c>
      <c r="AQ387" s="532">
        <f t="shared" si="126"/>
        <v>1.5625</v>
      </c>
      <c r="AR387" s="532">
        <f t="shared" si="126"/>
        <v>1.5625</v>
      </c>
      <c r="AS387" s="532">
        <f t="shared" si="126"/>
        <v>1.5625</v>
      </c>
      <c r="AT387" s="532">
        <f t="shared" si="126"/>
        <v>1.5625</v>
      </c>
      <c r="AU387" s="532">
        <f t="shared" si="126"/>
        <v>1.5625</v>
      </c>
      <c r="AV387" s="532">
        <f t="shared" si="126"/>
        <v>1.5625</v>
      </c>
      <c r="AW387" s="532">
        <f t="shared" si="126"/>
        <v>1.5625</v>
      </c>
      <c r="AX387" s="532">
        <f t="shared" si="126"/>
        <v>1.5625</v>
      </c>
      <c r="AY387" s="532">
        <f t="shared" si="126"/>
        <v>1.5625</v>
      </c>
      <c r="AZ387" s="532">
        <f t="shared" si="126"/>
        <v>1.5625</v>
      </c>
      <c r="BA387" s="532">
        <f t="shared" si="126"/>
        <v>1.5625</v>
      </c>
      <c r="BB387" s="532">
        <f t="shared" si="126"/>
        <v>1.5625</v>
      </c>
      <c r="BC387" s="532">
        <f t="shared" si="126"/>
        <v>1.5625</v>
      </c>
      <c r="BD387" s="532">
        <f t="shared" si="126"/>
        <v>1.5625</v>
      </c>
      <c r="BE387" s="532">
        <f t="shared" si="126"/>
        <v>1.5625</v>
      </c>
      <c r="BF387" s="532">
        <f t="shared" si="126"/>
        <v>1.5625</v>
      </c>
      <c r="BG387" s="532">
        <f t="shared" si="126"/>
        <v>1.5625</v>
      </c>
      <c r="BH387" s="532">
        <f t="shared" si="126"/>
        <v>1.5625</v>
      </c>
      <c r="BI387" s="532">
        <f t="shared" si="126"/>
        <v>1.5625</v>
      </c>
      <c r="BJ387" s="532">
        <f t="shared" si="126"/>
        <v>1.5625</v>
      </c>
      <c r="BK387" s="532">
        <f t="shared" si="126"/>
        <v>1.5625</v>
      </c>
      <c r="BL387" s="532">
        <f t="shared" si="126"/>
        <v>1.5625</v>
      </c>
      <c r="BM387" s="532">
        <f t="shared" si="126"/>
        <v>1.5625</v>
      </c>
      <c r="BN387" s="532">
        <f t="shared" si="126"/>
        <v>1.5625</v>
      </c>
      <c r="BO387" s="532">
        <f t="shared" si="126"/>
        <v>1.5625</v>
      </c>
      <c r="BP387" s="532">
        <f t="shared" si="126"/>
        <v>1.5625</v>
      </c>
    </row>
    <row r="388" spans="2:16384" s="530" customFormat="1" ht="30" customHeight="1">
      <c r="B388" s="531" t="s">
        <v>462</v>
      </c>
      <c r="C388" s="532" t="s">
        <v>113</v>
      </c>
      <c r="D388" s="532" t="s">
        <v>111</v>
      </c>
      <c r="E388" s="532" t="s">
        <v>463</v>
      </c>
      <c r="F388" s="533">
        <f>'3. Inputs'!G114</f>
        <v>1</v>
      </c>
      <c r="G388" s="532">
        <f>(F388/E67)*F67</f>
        <v>1</v>
      </c>
      <c r="H388" s="532">
        <f t="shared" ref="H388:BP388" si="127">(G388/F67)*G67</f>
        <v>1</v>
      </c>
      <c r="I388" s="532">
        <f t="shared" si="127"/>
        <v>1</v>
      </c>
      <c r="J388" s="532">
        <f t="shared" si="127"/>
        <v>1</v>
      </c>
      <c r="K388" s="532">
        <f t="shared" si="127"/>
        <v>1.5</v>
      </c>
      <c r="L388" s="532">
        <f t="shared" si="127"/>
        <v>1.5</v>
      </c>
      <c r="M388" s="532">
        <f t="shared" si="127"/>
        <v>1.5</v>
      </c>
      <c r="N388" s="532">
        <f t="shared" si="127"/>
        <v>2</v>
      </c>
      <c r="O388" s="532">
        <f t="shared" si="127"/>
        <v>2</v>
      </c>
      <c r="P388" s="532">
        <f t="shared" si="127"/>
        <v>2</v>
      </c>
      <c r="Q388" s="532">
        <f t="shared" si="127"/>
        <v>2</v>
      </c>
      <c r="R388" s="532">
        <f t="shared" si="127"/>
        <v>2</v>
      </c>
      <c r="S388" s="532">
        <f t="shared" si="127"/>
        <v>2</v>
      </c>
      <c r="T388" s="532">
        <f t="shared" si="127"/>
        <v>2</v>
      </c>
      <c r="U388" s="532">
        <f t="shared" si="127"/>
        <v>2</v>
      </c>
      <c r="V388" s="532">
        <f t="shared" si="127"/>
        <v>2</v>
      </c>
      <c r="W388" s="532">
        <f t="shared" si="127"/>
        <v>2</v>
      </c>
      <c r="X388" s="532">
        <f t="shared" si="127"/>
        <v>2</v>
      </c>
      <c r="Y388" s="532">
        <f t="shared" si="127"/>
        <v>2</v>
      </c>
      <c r="Z388" s="532">
        <f t="shared" si="127"/>
        <v>2</v>
      </c>
      <c r="AA388" s="532">
        <f t="shared" si="127"/>
        <v>2</v>
      </c>
      <c r="AB388" s="532">
        <f t="shared" si="127"/>
        <v>2</v>
      </c>
      <c r="AC388" s="532">
        <f t="shared" si="127"/>
        <v>2</v>
      </c>
      <c r="AD388" s="532">
        <f t="shared" si="127"/>
        <v>2</v>
      </c>
      <c r="AE388" s="532">
        <f t="shared" si="127"/>
        <v>2</v>
      </c>
      <c r="AF388" s="532">
        <f t="shared" si="127"/>
        <v>2</v>
      </c>
      <c r="AG388" s="532">
        <f t="shared" si="127"/>
        <v>2</v>
      </c>
      <c r="AH388" s="532">
        <f t="shared" si="127"/>
        <v>2</v>
      </c>
      <c r="AI388" s="532">
        <f t="shared" si="127"/>
        <v>2</v>
      </c>
      <c r="AJ388" s="532">
        <f t="shared" si="127"/>
        <v>2</v>
      </c>
      <c r="AK388" s="532">
        <f t="shared" si="127"/>
        <v>2</v>
      </c>
      <c r="AL388" s="532">
        <f t="shared" si="127"/>
        <v>2</v>
      </c>
      <c r="AM388" s="532">
        <f t="shared" si="127"/>
        <v>2</v>
      </c>
      <c r="AN388" s="532">
        <f t="shared" si="127"/>
        <v>2</v>
      </c>
      <c r="AO388" s="532">
        <f t="shared" si="127"/>
        <v>2</v>
      </c>
      <c r="AP388" s="532">
        <f t="shared" si="127"/>
        <v>2</v>
      </c>
      <c r="AQ388" s="532">
        <f t="shared" si="127"/>
        <v>2</v>
      </c>
      <c r="AR388" s="532">
        <f t="shared" si="127"/>
        <v>2</v>
      </c>
      <c r="AS388" s="532">
        <f t="shared" si="127"/>
        <v>2</v>
      </c>
      <c r="AT388" s="532">
        <f t="shared" si="127"/>
        <v>2</v>
      </c>
      <c r="AU388" s="532">
        <f t="shared" si="127"/>
        <v>2</v>
      </c>
      <c r="AV388" s="532">
        <f t="shared" si="127"/>
        <v>2</v>
      </c>
      <c r="AW388" s="532">
        <f t="shared" si="127"/>
        <v>2</v>
      </c>
      <c r="AX388" s="532">
        <f t="shared" si="127"/>
        <v>2</v>
      </c>
      <c r="AY388" s="532">
        <f t="shared" si="127"/>
        <v>2</v>
      </c>
      <c r="AZ388" s="532">
        <f t="shared" si="127"/>
        <v>2</v>
      </c>
      <c r="BA388" s="532">
        <f t="shared" si="127"/>
        <v>2</v>
      </c>
      <c r="BB388" s="532">
        <f t="shared" si="127"/>
        <v>2</v>
      </c>
      <c r="BC388" s="532">
        <f t="shared" si="127"/>
        <v>2</v>
      </c>
      <c r="BD388" s="532">
        <f t="shared" si="127"/>
        <v>2</v>
      </c>
      <c r="BE388" s="532">
        <f t="shared" si="127"/>
        <v>2</v>
      </c>
      <c r="BF388" s="532">
        <f t="shared" si="127"/>
        <v>2</v>
      </c>
      <c r="BG388" s="532">
        <f t="shared" si="127"/>
        <v>2</v>
      </c>
      <c r="BH388" s="532">
        <f t="shared" si="127"/>
        <v>2</v>
      </c>
      <c r="BI388" s="532">
        <f t="shared" si="127"/>
        <v>2</v>
      </c>
      <c r="BJ388" s="532">
        <f t="shared" si="127"/>
        <v>2</v>
      </c>
      <c r="BK388" s="532">
        <f t="shared" si="127"/>
        <v>2</v>
      </c>
      <c r="BL388" s="532">
        <f t="shared" si="127"/>
        <v>2</v>
      </c>
      <c r="BM388" s="532">
        <f t="shared" si="127"/>
        <v>2</v>
      </c>
      <c r="BN388" s="532">
        <f t="shared" si="127"/>
        <v>2</v>
      </c>
      <c r="BO388" s="532">
        <f t="shared" si="127"/>
        <v>2</v>
      </c>
      <c r="BP388" s="532">
        <f t="shared" si="127"/>
        <v>2</v>
      </c>
    </row>
    <row r="389" spans="2:16384" s="530" customFormat="1" ht="30" customHeight="1">
      <c r="B389" s="531" t="s">
        <v>462</v>
      </c>
      <c r="C389" s="532" t="s">
        <v>113</v>
      </c>
      <c r="D389" s="532" t="s">
        <v>112</v>
      </c>
      <c r="E389" s="532" t="s">
        <v>463</v>
      </c>
      <c r="F389" s="533">
        <f>'3. Inputs'!G115</f>
        <v>1</v>
      </c>
      <c r="G389" s="532">
        <f>(F389/E68)*F68</f>
        <v>1</v>
      </c>
      <c r="H389" s="532">
        <f t="shared" ref="H389:BP389" si="128">(G389/F68)*G68</f>
        <v>1</v>
      </c>
      <c r="I389" s="532">
        <f t="shared" si="128"/>
        <v>1</v>
      </c>
      <c r="J389" s="532">
        <f t="shared" si="128"/>
        <v>1</v>
      </c>
      <c r="K389" s="532">
        <f t="shared" si="128"/>
        <v>0.9375</v>
      </c>
      <c r="L389" s="532">
        <f t="shared" si="128"/>
        <v>0.9375</v>
      </c>
      <c r="M389" s="532">
        <f t="shared" si="128"/>
        <v>0.9375</v>
      </c>
      <c r="N389" s="532">
        <f t="shared" si="128"/>
        <v>1.25</v>
      </c>
      <c r="O389" s="532">
        <f t="shared" si="128"/>
        <v>1.25</v>
      </c>
      <c r="P389" s="532">
        <f t="shared" si="128"/>
        <v>1.25</v>
      </c>
      <c r="Q389" s="532">
        <f t="shared" si="128"/>
        <v>1.25</v>
      </c>
      <c r="R389" s="532">
        <f t="shared" si="128"/>
        <v>1.25</v>
      </c>
      <c r="S389" s="532">
        <f t="shared" si="128"/>
        <v>1.25</v>
      </c>
      <c r="T389" s="532">
        <f t="shared" si="128"/>
        <v>1.25</v>
      </c>
      <c r="U389" s="532">
        <f t="shared" si="128"/>
        <v>1.25</v>
      </c>
      <c r="V389" s="532">
        <f t="shared" si="128"/>
        <v>1.25</v>
      </c>
      <c r="W389" s="532">
        <f t="shared" si="128"/>
        <v>1.25</v>
      </c>
      <c r="X389" s="532">
        <f t="shared" si="128"/>
        <v>1.25</v>
      </c>
      <c r="Y389" s="532">
        <f t="shared" si="128"/>
        <v>1.25</v>
      </c>
      <c r="Z389" s="532">
        <f t="shared" si="128"/>
        <v>1.25</v>
      </c>
      <c r="AA389" s="532">
        <f t="shared" si="128"/>
        <v>1.25</v>
      </c>
      <c r="AB389" s="532">
        <f t="shared" si="128"/>
        <v>1.25</v>
      </c>
      <c r="AC389" s="532">
        <f t="shared" si="128"/>
        <v>1.25</v>
      </c>
      <c r="AD389" s="532">
        <f t="shared" si="128"/>
        <v>1.25</v>
      </c>
      <c r="AE389" s="532">
        <f t="shared" si="128"/>
        <v>1.25</v>
      </c>
      <c r="AF389" s="532">
        <f t="shared" si="128"/>
        <v>1.25</v>
      </c>
      <c r="AG389" s="532">
        <f t="shared" si="128"/>
        <v>1.25</v>
      </c>
      <c r="AH389" s="532">
        <f t="shared" si="128"/>
        <v>1.25</v>
      </c>
      <c r="AI389" s="532">
        <f t="shared" si="128"/>
        <v>1.25</v>
      </c>
      <c r="AJ389" s="532">
        <f t="shared" si="128"/>
        <v>1.25</v>
      </c>
      <c r="AK389" s="532">
        <f t="shared" si="128"/>
        <v>1.25</v>
      </c>
      <c r="AL389" s="532">
        <f t="shared" si="128"/>
        <v>1.25</v>
      </c>
      <c r="AM389" s="532">
        <f t="shared" si="128"/>
        <v>1.25</v>
      </c>
      <c r="AN389" s="532">
        <f t="shared" si="128"/>
        <v>1.25</v>
      </c>
      <c r="AO389" s="532">
        <f t="shared" si="128"/>
        <v>1.25</v>
      </c>
      <c r="AP389" s="532">
        <f t="shared" si="128"/>
        <v>1.25</v>
      </c>
      <c r="AQ389" s="532">
        <f t="shared" si="128"/>
        <v>1.25</v>
      </c>
      <c r="AR389" s="532">
        <f t="shared" si="128"/>
        <v>1.25</v>
      </c>
      <c r="AS389" s="532">
        <f t="shared" si="128"/>
        <v>1.25</v>
      </c>
      <c r="AT389" s="532">
        <f t="shared" si="128"/>
        <v>1.25</v>
      </c>
      <c r="AU389" s="532">
        <f t="shared" si="128"/>
        <v>1.25</v>
      </c>
      <c r="AV389" s="532">
        <f t="shared" si="128"/>
        <v>1.25</v>
      </c>
      <c r="AW389" s="532">
        <f t="shared" si="128"/>
        <v>1.25</v>
      </c>
      <c r="AX389" s="532">
        <f t="shared" si="128"/>
        <v>1.25</v>
      </c>
      <c r="AY389" s="532">
        <f t="shared" si="128"/>
        <v>1.25</v>
      </c>
      <c r="AZ389" s="532">
        <f t="shared" si="128"/>
        <v>1.25</v>
      </c>
      <c r="BA389" s="532">
        <f t="shared" si="128"/>
        <v>1.25</v>
      </c>
      <c r="BB389" s="532">
        <f t="shared" si="128"/>
        <v>1.25</v>
      </c>
      <c r="BC389" s="532">
        <f t="shared" si="128"/>
        <v>1.25</v>
      </c>
      <c r="BD389" s="532">
        <f t="shared" si="128"/>
        <v>1.25</v>
      </c>
      <c r="BE389" s="532">
        <f t="shared" si="128"/>
        <v>1.25</v>
      </c>
      <c r="BF389" s="532">
        <f t="shared" si="128"/>
        <v>1.25</v>
      </c>
      <c r="BG389" s="532">
        <f t="shared" si="128"/>
        <v>1.25</v>
      </c>
      <c r="BH389" s="532">
        <f t="shared" si="128"/>
        <v>1.25</v>
      </c>
      <c r="BI389" s="532">
        <f t="shared" si="128"/>
        <v>1.25</v>
      </c>
      <c r="BJ389" s="532">
        <f t="shared" si="128"/>
        <v>1.25</v>
      </c>
      <c r="BK389" s="532">
        <f t="shared" si="128"/>
        <v>1.25</v>
      </c>
      <c r="BL389" s="532">
        <f t="shared" si="128"/>
        <v>1.25</v>
      </c>
      <c r="BM389" s="532">
        <f t="shared" si="128"/>
        <v>1.25</v>
      </c>
      <c r="BN389" s="532">
        <f t="shared" si="128"/>
        <v>1.25</v>
      </c>
      <c r="BO389" s="532">
        <f t="shared" si="128"/>
        <v>1.25</v>
      </c>
      <c r="BP389" s="532">
        <f t="shared" si="128"/>
        <v>1.25</v>
      </c>
    </row>
    <row r="390" spans="2:16384" s="530" customFormat="1" ht="30" customHeight="1">
      <c r="B390" s="531" t="s">
        <v>462</v>
      </c>
      <c r="C390" s="532" t="s">
        <v>114</v>
      </c>
      <c r="D390" s="532" t="s">
        <v>111</v>
      </c>
      <c r="E390" s="532" t="s">
        <v>463</v>
      </c>
      <c r="F390" s="533">
        <f>'3. Inputs'!G116</f>
        <v>1</v>
      </c>
      <c r="G390" s="532">
        <f>(F390/E83)*F83</f>
        <v>1</v>
      </c>
      <c r="H390" s="532">
        <f t="shared" ref="H390:BP390" si="129">(G390/F83)*G83</f>
        <v>1</v>
      </c>
      <c r="I390" s="532">
        <f t="shared" si="129"/>
        <v>1</v>
      </c>
      <c r="J390" s="532">
        <f t="shared" si="129"/>
        <v>1</v>
      </c>
      <c r="K390" s="532">
        <f t="shared" si="129"/>
        <v>1.2833333333333332</v>
      </c>
      <c r="L390" s="532">
        <f t="shared" si="129"/>
        <v>1.2833333333333332</v>
      </c>
      <c r="M390" s="532">
        <f t="shared" si="129"/>
        <v>1.2833333333333332</v>
      </c>
      <c r="N390" s="532">
        <f t="shared" si="129"/>
        <v>1.4166666666666667</v>
      </c>
      <c r="O390" s="532">
        <f t="shared" si="129"/>
        <v>1.5433333333333332</v>
      </c>
      <c r="P390" s="532">
        <f t="shared" si="129"/>
        <v>1.67</v>
      </c>
      <c r="Q390" s="532">
        <f t="shared" si="129"/>
        <v>1.7966666666666666</v>
      </c>
      <c r="R390" s="532">
        <f t="shared" si="129"/>
        <v>1.7966666666666666</v>
      </c>
      <c r="S390" s="532">
        <f t="shared" si="129"/>
        <v>1.7966666666666666</v>
      </c>
      <c r="T390" s="532">
        <f t="shared" si="129"/>
        <v>1.7966666666666666</v>
      </c>
      <c r="U390" s="532">
        <f t="shared" si="129"/>
        <v>1.7966666666666666</v>
      </c>
      <c r="V390" s="532">
        <f t="shared" si="129"/>
        <v>1.7966666666666666</v>
      </c>
      <c r="W390" s="532">
        <f t="shared" si="129"/>
        <v>1.7966666666666666</v>
      </c>
      <c r="X390" s="532">
        <f t="shared" si="129"/>
        <v>1.7966666666666666</v>
      </c>
      <c r="Y390" s="532">
        <f t="shared" si="129"/>
        <v>1.7966666666666666</v>
      </c>
      <c r="Z390" s="532">
        <f t="shared" si="129"/>
        <v>1.7966666666666666</v>
      </c>
      <c r="AA390" s="532">
        <f t="shared" si="129"/>
        <v>1.7966666666666666</v>
      </c>
      <c r="AB390" s="532">
        <f t="shared" si="129"/>
        <v>1.7966666666666666</v>
      </c>
      <c r="AC390" s="532">
        <f t="shared" si="129"/>
        <v>1.7966666666666666</v>
      </c>
      <c r="AD390" s="532">
        <f t="shared" si="129"/>
        <v>1.7966666666666666</v>
      </c>
      <c r="AE390" s="532">
        <f t="shared" si="129"/>
        <v>1.7966666666666666</v>
      </c>
      <c r="AF390" s="532">
        <f t="shared" si="129"/>
        <v>1.7966666666666666</v>
      </c>
      <c r="AG390" s="532">
        <f t="shared" si="129"/>
        <v>1.7966666666666666</v>
      </c>
      <c r="AH390" s="532">
        <f t="shared" si="129"/>
        <v>1.7966666666666666</v>
      </c>
      <c r="AI390" s="532">
        <f t="shared" si="129"/>
        <v>1.7966666666666666</v>
      </c>
      <c r="AJ390" s="532">
        <f t="shared" si="129"/>
        <v>1.7966666666666666</v>
      </c>
      <c r="AK390" s="532">
        <f t="shared" si="129"/>
        <v>1.7966666666666666</v>
      </c>
      <c r="AL390" s="532">
        <f t="shared" si="129"/>
        <v>1.7966666666666666</v>
      </c>
      <c r="AM390" s="532">
        <f t="shared" si="129"/>
        <v>1.7966666666666666</v>
      </c>
      <c r="AN390" s="532">
        <f t="shared" si="129"/>
        <v>1.7966666666666666</v>
      </c>
      <c r="AO390" s="532">
        <f t="shared" si="129"/>
        <v>1.7966666666666666</v>
      </c>
      <c r="AP390" s="532">
        <f t="shared" si="129"/>
        <v>1.7966666666666666</v>
      </c>
      <c r="AQ390" s="532">
        <f t="shared" si="129"/>
        <v>1.7966666666666666</v>
      </c>
      <c r="AR390" s="532">
        <f t="shared" si="129"/>
        <v>1.7966666666666666</v>
      </c>
      <c r="AS390" s="532">
        <f t="shared" si="129"/>
        <v>1.7966666666666666</v>
      </c>
      <c r="AT390" s="532">
        <f t="shared" si="129"/>
        <v>1.7966666666666666</v>
      </c>
      <c r="AU390" s="532">
        <f t="shared" si="129"/>
        <v>1.7966666666666666</v>
      </c>
      <c r="AV390" s="532">
        <f t="shared" si="129"/>
        <v>1.7966666666666666</v>
      </c>
      <c r="AW390" s="532">
        <f t="shared" si="129"/>
        <v>1.7966666666666666</v>
      </c>
      <c r="AX390" s="532">
        <f t="shared" si="129"/>
        <v>1.7966666666666666</v>
      </c>
      <c r="AY390" s="532">
        <f t="shared" si="129"/>
        <v>1.7966666666666666</v>
      </c>
      <c r="AZ390" s="532">
        <f t="shared" si="129"/>
        <v>1.7966666666666666</v>
      </c>
      <c r="BA390" s="532">
        <f t="shared" si="129"/>
        <v>1.7966666666666666</v>
      </c>
      <c r="BB390" s="532">
        <f t="shared" si="129"/>
        <v>1.7966666666666666</v>
      </c>
      <c r="BC390" s="532">
        <f t="shared" si="129"/>
        <v>1.7966666666666666</v>
      </c>
      <c r="BD390" s="532">
        <f t="shared" si="129"/>
        <v>1.7966666666666666</v>
      </c>
      <c r="BE390" s="532">
        <f t="shared" si="129"/>
        <v>1.7966666666666666</v>
      </c>
      <c r="BF390" s="532">
        <f t="shared" si="129"/>
        <v>1.7966666666666666</v>
      </c>
      <c r="BG390" s="532">
        <f t="shared" si="129"/>
        <v>1.7966666666666666</v>
      </c>
      <c r="BH390" s="532">
        <f t="shared" si="129"/>
        <v>1.7966666666666666</v>
      </c>
      <c r="BI390" s="532">
        <f t="shared" si="129"/>
        <v>1.7966666666666666</v>
      </c>
      <c r="BJ390" s="532">
        <f t="shared" si="129"/>
        <v>1.7966666666666666</v>
      </c>
      <c r="BK390" s="532">
        <f t="shared" si="129"/>
        <v>1.7966666666666666</v>
      </c>
      <c r="BL390" s="532">
        <f t="shared" si="129"/>
        <v>1.7966666666666666</v>
      </c>
      <c r="BM390" s="532">
        <f t="shared" si="129"/>
        <v>1.7966666666666666</v>
      </c>
      <c r="BN390" s="532">
        <f t="shared" si="129"/>
        <v>1.7966666666666666</v>
      </c>
      <c r="BO390" s="532">
        <f t="shared" si="129"/>
        <v>1.7966666666666666</v>
      </c>
      <c r="BP390" s="532">
        <f t="shared" si="129"/>
        <v>1.7966666666666666</v>
      </c>
    </row>
    <row r="391" spans="2:16384" s="530" customFormat="1" ht="30" customHeight="1">
      <c r="B391" s="534" t="s">
        <v>462</v>
      </c>
      <c r="C391" s="535" t="s">
        <v>114</v>
      </c>
      <c r="D391" s="535" t="s">
        <v>112</v>
      </c>
      <c r="E391" s="535" t="s">
        <v>463</v>
      </c>
      <c r="F391" s="536">
        <f>'3. Inputs'!G117</f>
        <v>1</v>
      </c>
      <c r="G391" s="535">
        <f>(F391/E85)*F85</f>
        <v>1</v>
      </c>
      <c r="H391" s="535">
        <f t="shared" ref="H391:BP391" si="130">(G391/F85)*G85</f>
        <v>1</v>
      </c>
      <c r="I391" s="535">
        <f t="shared" si="130"/>
        <v>1</v>
      </c>
      <c r="J391" s="535">
        <f t="shared" si="130"/>
        <v>1</v>
      </c>
      <c r="K391" s="535">
        <f t="shared" si="130"/>
        <v>1.7374999999999998</v>
      </c>
      <c r="L391" s="535">
        <f t="shared" si="130"/>
        <v>1.559375</v>
      </c>
      <c r="M391" s="535">
        <f t="shared" si="130"/>
        <v>1.3812499999999999</v>
      </c>
      <c r="N391" s="535">
        <f t="shared" si="130"/>
        <v>1.328125</v>
      </c>
      <c r="O391" s="535">
        <f t="shared" si="130"/>
        <v>1.4468749999999999</v>
      </c>
      <c r="P391" s="535">
        <f t="shared" si="130"/>
        <v>1.565625</v>
      </c>
      <c r="Q391" s="535">
        <f t="shared" si="130"/>
        <v>1.684375</v>
      </c>
      <c r="R391" s="535">
        <f t="shared" si="130"/>
        <v>1.684375</v>
      </c>
      <c r="S391" s="535">
        <f t="shared" si="130"/>
        <v>1.684375</v>
      </c>
      <c r="T391" s="535">
        <f t="shared" si="130"/>
        <v>1.684375</v>
      </c>
      <c r="U391" s="535">
        <f t="shared" si="130"/>
        <v>1.684375</v>
      </c>
      <c r="V391" s="535">
        <f t="shared" si="130"/>
        <v>1.684375</v>
      </c>
      <c r="W391" s="535">
        <f t="shared" si="130"/>
        <v>1.684375</v>
      </c>
      <c r="X391" s="535">
        <f t="shared" si="130"/>
        <v>1.684375</v>
      </c>
      <c r="Y391" s="535">
        <f t="shared" si="130"/>
        <v>1.684375</v>
      </c>
      <c r="Z391" s="535">
        <f t="shared" si="130"/>
        <v>1.684375</v>
      </c>
      <c r="AA391" s="535">
        <f t="shared" si="130"/>
        <v>1.684375</v>
      </c>
      <c r="AB391" s="535">
        <f t="shared" si="130"/>
        <v>1.684375</v>
      </c>
      <c r="AC391" s="535">
        <f t="shared" si="130"/>
        <v>1.684375</v>
      </c>
      <c r="AD391" s="535">
        <f t="shared" si="130"/>
        <v>1.684375</v>
      </c>
      <c r="AE391" s="535">
        <f t="shared" si="130"/>
        <v>1.684375</v>
      </c>
      <c r="AF391" s="535">
        <f t="shared" si="130"/>
        <v>1.684375</v>
      </c>
      <c r="AG391" s="535">
        <f t="shared" si="130"/>
        <v>1.684375</v>
      </c>
      <c r="AH391" s="535">
        <f t="shared" si="130"/>
        <v>1.684375</v>
      </c>
      <c r="AI391" s="535">
        <f t="shared" si="130"/>
        <v>1.684375</v>
      </c>
      <c r="AJ391" s="535">
        <f t="shared" si="130"/>
        <v>1.684375</v>
      </c>
      <c r="AK391" s="535">
        <f t="shared" si="130"/>
        <v>1.684375</v>
      </c>
      <c r="AL391" s="535">
        <f t="shared" si="130"/>
        <v>1.684375</v>
      </c>
      <c r="AM391" s="535">
        <f t="shared" si="130"/>
        <v>1.684375</v>
      </c>
      <c r="AN391" s="535">
        <f t="shared" si="130"/>
        <v>1.684375</v>
      </c>
      <c r="AO391" s="535">
        <f t="shared" si="130"/>
        <v>1.684375</v>
      </c>
      <c r="AP391" s="535">
        <f t="shared" si="130"/>
        <v>1.684375</v>
      </c>
      <c r="AQ391" s="535">
        <f t="shared" si="130"/>
        <v>1.684375</v>
      </c>
      <c r="AR391" s="535">
        <f t="shared" si="130"/>
        <v>1.684375</v>
      </c>
      <c r="AS391" s="535">
        <f t="shared" si="130"/>
        <v>1.684375</v>
      </c>
      <c r="AT391" s="535">
        <f t="shared" si="130"/>
        <v>1.684375</v>
      </c>
      <c r="AU391" s="535">
        <f t="shared" si="130"/>
        <v>1.684375</v>
      </c>
      <c r="AV391" s="535">
        <f t="shared" si="130"/>
        <v>1.684375</v>
      </c>
      <c r="AW391" s="535">
        <f t="shared" si="130"/>
        <v>1.684375</v>
      </c>
      <c r="AX391" s="535">
        <f t="shared" si="130"/>
        <v>1.684375</v>
      </c>
      <c r="AY391" s="535">
        <f t="shared" si="130"/>
        <v>1.684375</v>
      </c>
      <c r="AZ391" s="535">
        <f t="shared" si="130"/>
        <v>1.684375</v>
      </c>
      <c r="BA391" s="535">
        <f t="shared" si="130"/>
        <v>1.684375</v>
      </c>
      <c r="BB391" s="535">
        <f t="shared" si="130"/>
        <v>1.684375</v>
      </c>
      <c r="BC391" s="535">
        <f t="shared" si="130"/>
        <v>1.684375</v>
      </c>
      <c r="BD391" s="535">
        <f t="shared" si="130"/>
        <v>1.684375</v>
      </c>
      <c r="BE391" s="535">
        <f t="shared" si="130"/>
        <v>1.684375</v>
      </c>
      <c r="BF391" s="535">
        <f t="shared" si="130"/>
        <v>1.684375</v>
      </c>
      <c r="BG391" s="535">
        <f t="shared" si="130"/>
        <v>1.684375</v>
      </c>
      <c r="BH391" s="535">
        <f t="shared" si="130"/>
        <v>1.684375</v>
      </c>
      <c r="BI391" s="535">
        <f t="shared" si="130"/>
        <v>1.684375</v>
      </c>
      <c r="BJ391" s="535">
        <f t="shared" si="130"/>
        <v>1.684375</v>
      </c>
      <c r="BK391" s="535">
        <f t="shared" si="130"/>
        <v>1.684375</v>
      </c>
      <c r="BL391" s="535">
        <f t="shared" si="130"/>
        <v>1.684375</v>
      </c>
      <c r="BM391" s="535">
        <f t="shared" si="130"/>
        <v>1.684375</v>
      </c>
      <c r="BN391" s="535">
        <f t="shared" si="130"/>
        <v>1.684375</v>
      </c>
      <c r="BO391" s="535">
        <f t="shared" si="130"/>
        <v>1.684375</v>
      </c>
      <c r="BP391" s="535">
        <f t="shared" si="130"/>
        <v>1.684375</v>
      </c>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c r="ALY391"/>
      <c r="ALZ391"/>
      <c r="AMA391"/>
      <c r="AMB391"/>
      <c r="AMC391"/>
      <c r="AMD391"/>
      <c r="AME391"/>
      <c r="AMF391"/>
      <c r="AMG391"/>
      <c r="AMH391"/>
      <c r="AMI391"/>
      <c r="AMJ391"/>
      <c r="AMK391"/>
      <c r="AML391"/>
      <c r="AMM391"/>
      <c r="AMN391"/>
      <c r="AMO391"/>
      <c r="AMP391"/>
      <c r="AMQ391"/>
      <c r="AMR391"/>
      <c r="AMS391"/>
      <c r="AMT391"/>
      <c r="AMU391"/>
      <c r="AMV391"/>
      <c r="AMW391"/>
      <c r="AMX391"/>
      <c r="AMY391"/>
      <c r="AMZ391"/>
      <c r="ANA391"/>
      <c r="ANB391"/>
      <c r="ANC391"/>
      <c r="AND391"/>
      <c r="ANE391"/>
      <c r="ANF391"/>
      <c r="ANG391"/>
      <c r="ANH391"/>
      <c r="ANI391"/>
      <c r="ANJ391"/>
      <c r="ANK391"/>
      <c r="ANL391"/>
      <c r="ANM391"/>
      <c r="ANN391"/>
      <c r="ANO391"/>
      <c r="ANP391"/>
      <c r="ANQ391"/>
      <c r="ANR391"/>
      <c r="ANS391"/>
      <c r="ANT391"/>
      <c r="ANU391"/>
      <c r="ANV391"/>
      <c r="ANW391"/>
      <c r="ANX391"/>
      <c r="ANY391"/>
      <c r="ANZ391"/>
      <c r="AOA391"/>
      <c r="AOB391"/>
      <c r="AOC391"/>
      <c r="AOD391"/>
      <c r="AOE391"/>
      <c r="AOF391"/>
      <c r="AOG391"/>
      <c r="AOH391"/>
      <c r="AOI391"/>
      <c r="AOJ391"/>
      <c r="AOK391"/>
      <c r="AOL391"/>
      <c r="AOM391"/>
      <c r="AON391"/>
      <c r="AOO391"/>
      <c r="AOP391"/>
      <c r="AOQ391"/>
      <c r="AOR391"/>
      <c r="AOS391"/>
      <c r="AOT391"/>
      <c r="AOU391"/>
      <c r="AOV391"/>
      <c r="AOW391"/>
      <c r="AOX391"/>
      <c r="AOY391"/>
      <c r="AOZ391"/>
      <c r="APA391"/>
      <c r="APB391"/>
      <c r="APC391"/>
      <c r="APD391"/>
      <c r="APE391"/>
      <c r="APF391"/>
      <c r="APG391"/>
      <c r="APH391"/>
      <c r="API391"/>
      <c r="APJ391"/>
      <c r="APK391"/>
      <c r="APL391"/>
      <c r="APM391"/>
      <c r="APN391"/>
      <c r="APO391"/>
      <c r="APP391"/>
      <c r="APQ391"/>
      <c r="APR391"/>
      <c r="APS391"/>
      <c r="APT391"/>
      <c r="APU391"/>
      <c r="APV391"/>
      <c r="APW391"/>
      <c r="APX391"/>
      <c r="APY391"/>
      <c r="APZ391"/>
      <c r="AQA391"/>
      <c r="AQB391"/>
      <c r="AQC391"/>
      <c r="AQD391"/>
      <c r="AQE391"/>
      <c r="AQF391"/>
      <c r="AQG391"/>
      <c r="AQH391"/>
      <c r="AQI391"/>
      <c r="AQJ391"/>
      <c r="AQK391"/>
      <c r="AQL391"/>
      <c r="AQM391"/>
      <c r="AQN391"/>
      <c r="AQO391"/>
      <c r="AQP391"/>
      <c r="AQQ391"/>
      <c r="AQR391"/>
      <c r="AQS391"/>
      <c r="AQT391"/>
      <c r="AQU391"/>
      <c r="AQV391"/>
      <c r="AQW391"/>
      <c r="AQX391"/>
      <c r="AQY391"/>
      <c r="AQZ391"/>
      <c r="ARA391"/>
      <c r="ARB391"/>
      <c r="ARC391"/>
      <c r="ARD391"/>
      <c r="ARE391"/>
      <c r="ARF391"/>
      <c r="ARG391"/>
      <c r="ARH391"/>
      <c r="ARI391"/>
      <c r="ARJ391"/>
      <c r="ARK391"/>
      <c r="ARL391"/>
      <c r="ARM391"/>
      <c r="ARN391"/>
      <c r="ARO391"/>
      <c r="ARP391"/>
      <c r="ARQ391"/>
      <c r="ARR391"/>
      <c r="ARS391"/>
      <c r="ART391"/>
      <c r="ARU391"/>
      <c r="ARV391"/>
      <c r="ARW391"/>
      <c r="ARX391"/>
      <c r="ARY391"/>
      <c r="ARZ391"/>
      <c r="ASA391"/>
      <c r="ASB391"/>
      <c r="ASC391"/>
      <c r="ASD391"/>
      <c r="ASE391"/>
      <c r="ASF391"/>
      <c r="ASG391"/>
      <c r="ASH391"/>
      <c r="ASI391"/>
      <c r="ASJ391"/>
      <c r="ASK391"/>
      <c r="ASL391"/>
      <c r="ASM391"/>
      <c r="ASN391"/>
      <c r="ASO391"/>
      <c r="ASP391"/>
      <c r="ASQ391"/>
      <c r="ASR391"/>
      <c r="ASS391"/>
      <c r="AST391"/>
      <c r="ASU391"/>
      <c r="ASV391"/>
      <c r="ASW391"/>
      <c r="ASX391"/>
      <c r="ASY391"/>
      <c r="ASZ391"/>
      <c r="ATA391"/>
      <c r="ATB391"/>
      <c r="ATC391"/>
      <c r="ATD391"/>
      <c r="ATE391"/>
      <c r="ATF391"/>
      <c r="ATG391"/>
      <c r="ATH391"/>
      <c r="ATI391"/>
      <c r="ATJ391"/>
      <c r="ATK391"/>
      <c r="ATL391"/>
      <c r="ATM391"/>
      <c r="ATN391"/>
      <c r="ATO391"/>
      <c r="ATP391"/>
      <c r="ATQ391"/>
      <c r="ATR391"/>
      <c r="ATS391"/>
      <c r="ATT391"/>
      <c r="ATU391"/>
      <c r="ATV391"/>
      <c r="ATW391"/>
      <c r="ATX391"/>
      <c r="ATY391"/>
      <c r="ATZ391"/>
      <c r="AUA391"/>
      <c r="AUB391"/>
      <c r="AUC391"/>
      <c r="AUD391"/>
      <c r="AUE391"/>
      <c r="AUF391"/>
      <c r="AUG391"/>
      <c r="AUH391"/>
      <c r="AUI391"/>
      <c r="AUJ391"/>
      <c r="AUK391"/>
      <c r="AUL391"/>
      <c r="AUM391"/>
      <c r="AUN391"/>
      <c r="AUO391"/>
      <c r="AUP391"/>
      <c r="AUQ391"/>
      <c r="AUR391"/>
      <c r="AUS391"/>
      <c r="AUT391"/>
      <c r="AUU391"/>
      <c r="AUV391"/>
      <c r="AUW391"/>
      <c r="AUX391"/>
      <c r="AUY391"/>
      <c r="AUZ391"/>
      <c r="AVA391"/>
      <c r="AVB391"/>
      <c r="AVC391"/>
      <c r="AVD391"/>
      <c r="AVE391"/>
      <c r="AVF391"/>
      <c r="AVG391"/>
      <c r="AVH391"/>
      <c r="AVI391"/>
      <c r="AVJ391"/>
      <c r="AVK391"/>
      <c r="AVL391"/>
      <c r="AVM391"/>
      <c r="AVN391"/>
      <c r="AVO391"/>
      <c r="AVP391"/>
      <c r="AVQ391"/>
      <c r="AVR391"/>
      <c r="AVS391"/>
      <c r="AVT391"/>
      <c r="AVU391"/>
      <c r="AVV391"/>
      <c r="AVW391"/>
      <c r="AVX391"/>
      <c r="AVY391"/>
      <c r="AVZ391"/>
      <c r="AWA391"/>
      <c r="AWB391"/>
      <c r="AWC391"/>
      <c r="AWD391"/>
      <c r="AWE391"/>
      <c r="AWF391"/>
      <c r="AWG391"/>
      <c r="AWH391"/>
      <c r="AWI391"/>
      <c r="AWJ391"/>
      <c r="AWK391"/>
      <c r="AWL391"/>
      <c r="AWM391"/>
      <c r="AWN391"/>
      <c r="AWO391"/>
      <c r="AWP391"/>
      <c r="AWQ391"/>
      <c r="AWR391"/>
      <c r="AWS391"/>
      <c r="AWT391"/>
      <c r="AWU391"/>
      <c r="AWV391"/>
      <c r="AWW391"/>
      <c r="AWX391"/>
      <c r="AWY391"/>
      <c r="AWZ391"/>
      <c r="AXA391"/>
      <c r="AXB391"/>
      <c r="AXC391"/>
      <c r="AXD391"/>
      <c r="AXE391"/>
      <c r="AXF391"/>
      <c r="AXG391"/>
      <c r="AXH391"/>
      <c r="AXI391"/>
      <c r="AXJ391"/>
      <c r="AXK391"/>
      <c r="AXL391"/>
      <c r="AXM391"/>
      <c r="AXN391"/>
      <c r="AXO391"/>
      <c r="AXP391"/>
      <c r="AXQ391"/>
      <c r="AXR391"/>
      <c r="AXS391"/>
      <c r="AXT391"/>
      <c r="AXU391"/>
      <c r="AXV391"/>
      <c r="AXW391"/>
      <c r="AXX391"/>
      <c r="AXY391"/>
      <c r="AXZ391"/>
      <c r="AYA391"/>
      <c r="AYB391"/>
      <c r="AYC391"/>
      <c r="AYD391"/>
      <c r="AYE391"/>
      <c r="AYF391"/>
      <c r="AYG391"/>
      <c r="AYH391"/>
      <c r="AYI391"/>
      <c r="AYJ391"/>
      <c r="AYK391"/>
      <c r="AYL391"/>
      <c r="AYM391"/>
      <c r="AYN391"/>
      <c r="AYO391"/>
      <c r="AYP391"/>
      <c r="AYQ391"/>
      <c r="AYR391"/>
      <c r="AYS391"/>
      <c r="AYT391"/>
      <c r="AYU391"/>
      <c r="AYV391"/>
      <c r="AYW391"/>
      <c r="AYX391"/>
      <c r="AYY391"/>
      <c r="AYZ391"/>
      <c r="AZA391"/>
      <c r="AZB391"/>
      <c r="AZC391"/>
      <c r="AZD391"/>
      <c r="AZE391"/>
      <c r="AZF391"/>
      <c r="AZG391"/>
      <c r="AZH391"/>
      <c r="AZI391"/>
      <c r="AZJ391"/>
      <c r="AZK391"/>
      <c r="AZL391"/>
      <c r="AZM391"/>
      <c r="AZN391"/>
      <c r="AZO391"/>
      <c r="AZP391"/>
      <c r="AZQ391"/>
      <c r="AZR391"/>
      <c r="AZS391"/>
      <c r="AZT391"/>
      <c r="AZU391"/>
      <c r="AZV391"/>
      <c r="AZW391"/>
      <c r="AZX391"/>
      <c r="AZY391"/>
      <c r="AZZ391"/>
      <c r="BAA391"/>
      <c r="BAB391"/>
      <c r="BAC391"/>
      <c r="BAD391"/>
      <c r="BAE391"/>
      <c r="BAF391"/>
      <c r="BAG391"/>
      <c r="BAH391"/>
      <c r="BAI391"/>
      <c r="BAJ391"/>
      <c r="BAK391"/>
      <c r="BAL391"/>
      <c r="BAM391"/>
      <c r="BAN391"/>
      <c r="BAO391"/>
      <c r="BAP391"/>
      <c r="BAQ391"/>
      <c r="BAR391"/>
      <c r="BAS391"/>
      <c r="BAT391"/>
      <c r="BAU391"/>
      <c r="BAV391"/>
      <c r="BAW391"/>
      <c r="BAX391"/>
      <c r="BAY391"/>
      <c r="BAZ391"/>
      <c r="BBA391"/>
      <c r="BBB391"/>
      <c r="BBC391"/>
      <c r="BBD391"/>
      <c r="BBE391"/>
      <c r="BBF391"/>
      <c r="BBG391"/>
      <c r="BBH391"/>
      <c r="BBI391"/>
      <c r="BBJ391"/>
      <c r="BBK391"/>
      <c r="BBL391"/>
      <c r="BBM391"/>
      <c r="BBN391"/>
      <c r="BBO391"/>
      <c r="BBP391"/>
      <c r="BBQ391"/>
      <c r="BBR391"/>
      <c r="BBS391"/>
      <c r="BBT391"/>
      <c r="BBU391"/>
      <c r="BBV391"/>
      <c r="BBW391"/>
      <c r="BBX391"/>
      <c r="BBY391"/>
      <c r="BBZ391"/>
      <c r="BCA391"/>
      <c r="BCB391"/>
      <c r="BCC391"/>
      <c r="BCD391"/>
      <c r="BCE391"/>
      <c r="BCF391"/>
      <c r="BCG391"/>
      <c r="BCH391"/>
      <c r="BCI391"/>
      <c r="BCJ391"/>
      <c r="BCK391"/>
      <c r="BCL391"/>
      <c r="BCM391"/>
      <c r="BCN391"/>
      <c r="BCO391"/>
      <c r="BCP391"/>
      <c r="BCQ391"/>
      <c r="BCR391"/>
      <c r="BCS391"/>
      <c r="BCT391"/>
      <c r="BCU391"/>
      <c r="BCV391"/>
      <c r="BCW391"/>
      <c r="BCX391"/>
      <c r="BCY391"/>
      <c r="BCZ391"/>
      <c r="BDA391"/>
      <c r="BDB391"/>
      <c r="BDC391"/>
      <c r="BDD391"/>
      <c r="BDE391"/>
      <c r="BDF391"/>
      <c r="BDG391"/>
      <c r="BDH391"/>
      <c r="BDI391"/>
      <c r="BDJ391"/>
      <c r="BDK391"/>
      <c r="BDL391"/>
      <c r="BDM391"/>
      <c r="BDN391"/>
      <c r="BDO391"/>
      <c r="BDP391"/>
      <c r="BDQ391"/>
      <c r="BDR391"/>
      <c r="BDS391"/>
      <c r="BDT391"/>
      <c r="BDU391"/>
      <c r="BDV391"/>
      <c r="BDW391"/>
      <c r="BDX391"/>
      <c r="BDY391"/>
      <c r="BDZ391"/>
      <c r="BEA391"/>
      <c r="BEB391"/>
      <c r="BEC391"/>
      <c r="BED391"/>
      <c r="BEE391"/>
      <c r="BEF391"/>
      <c r="BEG391"/>
      <c r="BEH391"/>
      <c r="BEI391"/>
      <c r="BEJ391"/>
      <c r="BEK391"/>
      <c r="BEL391"/>
      <c r="BEM391"/>
      <c r="BEN391"/>
      <c r="BEO391"/>
      <c r="BEP391"/>
      <c r="BEQ391"/>
      <c r="BER391"/>
      <c r="BES391"/>
      <c r="BET391"/>
      <c r="BEU391"/>
      <c r="BEV391"/>
      <c r="BEW391"/>
      <c r="BEX391"/>
      <c r="BEY391"/>
      <c r="BEZ391"/>
      <c r="BFA391"/>
      <c r="BFB391"/>
      <c r="BFC391"/>
      <c r="BFD391"/>
      <c r="BFE391"/>
      <c r="BFF391"/>
      <c r="BFG391"/>
      <c r="BFH391"/>
      <c r="BFI391"/>
      <c r="BFJ391"/>
      <c r="BFK391"/>
      <c r="BFL391"/>
      <c r="BFM391"/>
      <c r="BFN391"/>
      <c r="BFO391"/>
      <c r="BFP391"/>
      <c r="BFQ391"/>
      <c r="BFR391"/>
      <c r="BFS391"/>
      <c r="BFT391"/>
      <c r="BFU391"/>
      <c r="BFV391"/>
      <c r="BFW391"/>
      <c r="BFX391"/>
      <c r="BFY391"/>
      <c r="BFZ391"/>
      <c r="BGA391"/>
      <c r="BGB391"/>
      <c r="BGC391"/>
      <c r="BGD391"/>
      <c r="BGE391"/>
      <c r="BGF391"/>
      <c r="BGG391"/>
      <c r="BGH391"/>
      <c r="BGI391"/>
      <c r="BGJ391"/>
      <c r="BGK391"/>
      <c r="BGL391"/>
      <c r="BGM391"/>
      <c r="BGN391"/>
      <c r="BGO391"/>
      <c r="BGP391"/>
      <c r="BGQ391"/>
      <c r="BGR391"/>
      <c r="BGS391"/>
      <c r="BGT391"/>
      <c r="BGU391"/>
      <c r="BGV391"/>
      <c r="BGW391"/>
      <c r="BGX391"/>
      <c r="BGY391"/>
      <c r="BGZ391"/>
      <c r="BHA391"/>
      <c r="BHB391"/>
      <c r="BHC391"/>
      <c r="BHD391"/>
      <c r="BHE391"/>
      <c r="BHF391"/>
      <c r="BHG391"/>
      <c r="BHH391"/>
      <c r="BHI391"/>
      <c r="BHJ391"/>
      <c r="BHK391"/>
      <c r="BHL391"/>
      <c r="BHM391"/>
      <c r="BHN391"/>
      <c r="BHO391"/>
      <c r="BHP391"/>
      <c r="BHQ391"/>
      <c r="BHR391"/>
      <c r="BHS391"/>
      <c r="BHT391"/>
      <c r="BHU391"/>
      <c r="BHV391"/>
      <c r="BHW391"/>
      <c r="BHX391"/>
      <c r="BHY391"/>
      <c r="BHZ391"/>
      <c r="BIA391"/>
      <c r="BIB391"/>
      <c r="BIC391"/>
      <c r="BID391"/>
      <c r="BIE391"/>
      <c r="BIF391"/>
      <c r="BIG391"/>
      <c r="BIH391"/>
      <c r="BII391"/>
      <c r="BIJ391"/>
      <c r="BIK391"/>
      <c r="BIL391"/>
      <c r="BIM391"/>
      <c r="BIN391"/>
      <c r="BIO391"/>
      <c r="BIP391"/>
      <c r="BIQ391"/>
      <c r="BIR391"/>
      <c r="BIS391"/>
      <c r="BIT391"/>
      <c r="BIU391"/>
      <c r="BIV391"/>
      <c r="BIW391"/>
      <c r="BIX391"/>
      <c r="BIY391"/>
      <c r="BIZ391"/>
      <c r="BJA391"/>
      <c r="BJB391"/>
      <c r="BJC391"/>
      <c r="BJD391"/>
      <c r="BJE391"/>
      <c r="BJF391"/>
      <c r="BJG391"/>
      <c r="BJH391"/>
      <c r="BJI391"/>
      <c r="BJJ391"/>
      <c r="BJK391"/>
      <c r="BJL391"/>
      <c r="BJM391"/>
      <c r="BJN391"/>
      <c r="BJO391"/>
      <c r="BJP391"/>
      <c r="BJQ391"/>
      <c r="BJR391"/>
      <c r="BJS391"/>
      <c r="BJT391"/>
      <c r="BJU391"/>
      <c r="BJV391"/>
      <c r="BJW391"/>
      <c r="BJX391"/>
      <c r="BJY391"/>
      <c r="BJZ391"/>
      <c r="BKA391"/>
      <c r="BKB391"/>
      <c r="BKC391"/>
      <c r="BKD391"/>
      <c r="BKE391"/>
      <c r="BKF391"/>
      <c r="BKG391"/>
      <c r="BKH391"/>
      <c r="BKI391"/>
      <c r="BKJ391"/>
      <c r="BKK391"/>
      <c r="BKL391"/>
      <c r="BKM391"/>
      <c r="BKN391"/>
      <c r="BKO391"/>
      <c r="BKP391"/>
      <c r="BKQ391"/>
      <c r="BKR391"/>
      <c r="BKS391"/>
      <c r="BKT391"/>
      <c r="BKU391"/>
      <c r="BKV391"/>
      <c r="BKW391"/>
      <c r="BKX391"/>
      <c r="BKY391"/>
      <c r="BKZ391"/>
      <c r="BLA391"/>
      <c r="BLB391"/>
      <c r="BLC391"/>
      <c r="BLD391"/>
      <c r="BLE391"/>
      <c r="BLF391"/>
      <c r="BLG391"/>
      <c r="BLH391"/>
      <c r="BLI391"/>
      <c r="BLJ391"/>
      <c r="BLK391"/>
      <c r="BLL391"/>
      <c r="BLM391"/>
      <c r="BLN391"/>
      <c r="BLO391"/>
      <c r="BLP391"/>
      <c r="BLQ391"/>
      <c r="BLR391"/>
      <c r="BLS391"/>
      <c r="BLT391"/>
      <c r="BLU391"/>
      <c r="BLV391"/>
      <c r="BLW391"/>
      <c r="BLX391"/>
      <c r="BLY391"/>
      <c r="BLZ391"/>
      <c r="BMA391"/>
      <c r="BMB391"/>
      <c r="BMC391"/>
      <c r="BMD391"/>
      <c r="BME391"/>
      <c r="BMF391"/>
      <c r="BMG391"/>
      <c r="BMH391"/>
      <c r="BMI391"/>
      <c r="BMJ391"/>
      <c r="BMK391"/>
      <c r="BML391"/>
      <c r="BMM391"/>
      <c r="BMN391"/>
      <c r="BMO391"/>
      <c r="BMP391"/>
      <c r="BMQ391"/>
      <c r="BMR391"/>
      <c r="BMS391"/>
      <c r="BMT391"/>
      <c r="BMU391"/>
      <c r="BMV391"/>
      <c r="BMW391"/>
      <c r="BMX391"/>
      <c r="BMY391"/>
      <c r="BMZ391"/>
      <c r="BNA391"/>
      <c r="BNB391"/>
      <c r="BNC391"/>
      <c r="BND391"/>
      <c r="BNE391"/>
      <c r="BNF391"/>
      <c r="BNG391"/>
      <c r="BNH391"/>
      <c r="BNI391"/>
      <c r="BNJ391"/>
      <c r="BNK391"/>
      <c r="BNL391"/>
      <c r="BNM391"/>
      <c r="BNN391"/>
      <c r="BNO391"/>
      <c r="BNP391"/>
      <c r="BNQ391"/>
      <c r="BNR391"/>
      <c r="BNS391"/>
      <c r="BNT391"/>
      <c r="BNU391"/>
      <c r="BNV391"/>
      <c r="BNW391"/>
      <c r="BNX391"/>
      <c r="BNY391"/>
      <c r="BNZ391"/>
      <c r="BOA391"/>
      <c r="BOB391"/>
      <c r="BOC391"/>
      <c r="BOD391"/>
      <c r="BOE391"/>
      <c r="BOF391"/>
      <c r="BOG391"/>
      <c r="BOH391"/>
      <c r="BOI391"/>
      <c r="BOJ391"/>
      <c r="BOK391"/>
      <c r="BOL391"/>
      <c r="BOM391"/>
      <c r="BON391"/>
      <c r="BOO391"/>
      <c r="BOP391"/>
      <c r="BOQ391"/>
      <c r="BOR391"/>
      <c r="BOS391"/>
      <c r="BOT391"/>
      <c r="BOU391"/>
      <c r="BOV391"/>
      <c r="BOW391"/>
      <c r="BOX391"/>
      <c r="BOY391"/>
      <c r="BOZ391"/>
      <c r="BPA391"/>
      <c r="BPB391"/>
      <c r="BPC391"/>
      <c r="BPD391"/>
      <c r="BPE391"/>
      <c r="BPF391"/>
      <c r="BPG391"/>
      <c r="BPH391"/>
      <c r="BPI391"/>
      <c r="BPJ391"/>
      <c r="BPK391"/>
      <c r="BPL391"/>
      <c r="BPM391"/>
      <c r="BPN391"/>
      <c r="BPO391"/>
      <c r="BPP391"/>
      <c r="BPQ391"/>
      <c r="BPR391"/>
      <c r="BPS391"/>
      <c r="BPT391"/>
      <c r="BPU391"/>
      <c r="BPV391"/>
      <c r="BPW391"/>
      <c r="BPX391"/>
      <c r="BPY391"/>
      <c r="BPZ391"/>
      <c r="BQA391"/>
      <c r="BQB391"/>
      <c r="BQC391"/>
      <c r="BQD391"/>
      <c r="BQE391"/>
      <c r="BQF391"/>
      <c r="BQG391"/>
      <c r="BQH391"/>
      <c r="BQI391"/>
      <c r="BQJ391"/>
      <c r="BQK391"/>
      <c r="BQL391"/>
      <c r="BQM391"/>
      <c r="BQN391"/>
      <c r="BQO391"/>
      <c r="BQP391"/>
      <c r="BQQ391"/>
      <c r="BQR391"/>
      <c r="BQS391"/>
      <c r="BQT391"/>
      <c r="BQU391"/>
      <c r="BQV391"/>
      <c r="BQW391"/>
      <c r="BQX391"/>
      <c r="BQY391"/>
      <c r="BQZ391"/>
      <c r="BRA391"/>
      <c r="BRB391"/>
      <c r="BRC391"/>
      <c r="BRD391"/>
      <c r="BRE391"/>
      <c r="BRF391"/>
      <c r="BRG391"/>
      <c r="BRH391"/>
      <c r="BRI391"/>
      <c r="BRJ391"/>
      <c r="BRK391"/>
      <c r="BRL391"/>
      <c r="BRM391"/>
      <c r="BRN391"/>
      <c r="BRO391"/>
      <c r="BRP391"/>
      <c r="BRQ391"/>
      <c r="BRR391"/>
      <c r="BRS391"/>
      <c r="BRT391"/>
      <c r="BRU391"/>
      <c r="BRV391"/>
      <c r="BRW391"/>
      <c r="BRX391"/>
      <c r="BRY391"/>
      <c r="BRZ391"/>
      <c r="BSA391"/>
      <c r="BSB391"/>
      <c r="BSC391"/>
      <c r="BSD391"/>
      <c r="BSE391"/>
      <c r="BSF391"/>
      <c r="BSG391"/>
      <c r="BSH391"/>
      <c r="BSI391"/>
      <c r="BSJ391"/>
      <c r="BSK391"/>
      <c r="BSL391"/>
      <c r="BSM391"/>
      <c r="BSN391"/>
      <c r="BSO391"/>
      <c r="BSP391"/>
      <c r="BSQ391"/>
      <c r="BSR391"/>
      <c r="BSS391"/>
      <c r="BST391"/>
      <c r="BSU391"/>
      <c r="BSV391"/>
      <c r="BSW391"/>
      <c r="BSX391"/>
      <c r="BSY391"/>
      <c r="BSZ391"/>
      <c r="BTA391"/>
      <c r="BTB391"/>
      <c r="BTC391"/>
      <c r="BTD391"/>
      <c r="BTE391"/>
      <c r="BTF391"/>
      <c r="BTG391"/>
      <c r="BTH391"/>
      <c r="BTI391"/>
      <c r="BTJ391"/>
      <c r="BTK391"/>
      <c r="BTL391"/>
      <c r="BTM391"/>
      <c r="BTN391"/>
      <c r="BTO391"/>
      <c r="BTP391"/>
      <c r="BTQ391"/>
      <c r="BTR391"/>
      <c r="BTS391"/>
      <c r="BTT391"/>
      <c r="BTU391"/>
      <c r="BTV391"/>
      <c r="BTW391"/>
      <c r="BTX391"/>
      <c r="BTY391"/>
      <c r="BTZ391"/>
      <c r="BUA391"/>
      <c r="BUB391"/>
      <c r="BUC391"/>
      <c r="BUD391"/>
      <c r="BUE391"/>
      <c r="BUF391"/>
      <c r="BUG391"/>
      <c r="BUH391"/>
      <c r="BUI391"/>
      <c r="BUJ391"/>
      <c r="BUK391"/>
      <c r="BUL391"/>
      <c r="BUM391"/>
      <c r="BUN391"/>
      <c r="BUO391"/>
      <c r="BUP391"/>
      <c r="BUQ391"/>
      <c r="BUR391"/>
      <c r="BUS391"/>
      <c r="BUT391"/>
      <c r="BUU391"/>
      <c r="BUV391"/>
      <c r="BUW391"/>
      <c r="BUX391"/>
      <c r="BUY391"/>
      <c r="BUZ391"/>
      <c r="BVA391"/>
      <c r="BVB391"/>
      <c r="BVC391"/>
      <c r="BVD391"/>
      <c r="BVE391"/>
      <c r="BVF391"/>
      <c r="BVG391"/>
      <c r="BVH391"/>
      <c r="BVI391"/>
      <c r="BVJ391"/>
      <c r="BVK391"/>
      <c r="BVL391"/>
      <c r="BVM391"/>
      <c r="BVN391"/>
      <c r="BVO391"/>
      <c r="BVP391"/>
      <c r="BVQ391"/>
      <c r="BVR391"/>
      <c r="BVS391"/>
      <c r="BVT391"/>
      <c r="BVU391"/>
      <c r="BVV391"/>
      <c r="BVW391"/>
      <c r="BVX391"/>
      <c r="BVY391"/>
      <c r="BVZ391"/>
      <c r="BWA391"/>
      <c r="BWB391"/>
      <c r="BWC391"/>
      <c r="BWD391"/>
      <c r="BWE391"/>
      <c r="BWF391"/>
      <c r="BWG391"/>
      <c r="BWH391"/>
      <c r="BWI391"/>
      <c r="BWJ391"/>
      <c r="BWK391"/>
      <c r="BWL391"/>
      <c r="BWM391"/>
      <c r="BWN391"/>
      <c r="BWO391"/>
      <c r="BWP391"/>
      <c r="BWQ391"/>
      <c r="BWR391"/>
      <c r="BWS391"/>
      <c r="BWT391"/>
      <c r="BWU391"/>
      <c r="BWV391"/>
      <c r="BWW391"/>
      <c r="BWX391"/>
      <c r="BWY391"/>
      <c r="BWZ391"/>
      <c r="BXA391"/>
      <c r="BXB391"/>
      <c r="BXC391"/>
      <c r="BXD391"/>
      <c r="BXE391"/>
      <c r="BXF391"/>
      <c r="BXG391"/>
      <c r="BXH391"/>
      <c r="BXI391"/>
      <c r="BXJ391"/>
      <c r="BXK391"/>
      <c r="BXL391"/>
      <c r="BXM391"/>
      <c r="BXN391"/>
      <c r="BXO391"/>
      <c r="BXP391"/>
      <c r="BXQ391"/>
      <c r="BXR391"/>
      <c r="BXS391"/>
      <c r="BXT391"/>
      <c r="BXU391"/>
      <c r="BXV391"/>
      <c r="BXW391"/>
      <c r="BXX391"/>
      <c r="BXY391"/>
      <c r="BXZ391"/>
      <c r="BYA391"/>
      <c r="BYB391"/>
      <c r="BYC391"/>
      <c r="BYD391"/>
      <c r="BYE391"/>
      <c r="BYF391"/>
      <c r="BYG391"/>
      <c r="BYH391"/>
      <c r="BYI391"/>
      <c r="BYJ391"/>
      <c r="BYK391"/>
      <c r="BYL391"/>
      <c r="BYM391"/>
      <c r="BYN391"/>
      <c r="BYO391"/>
      <c r="BYP391"/>
      <c r="BYQ391"/>
      <c r="BYR391"/>
      <c r="BYS391"/>
      <c r="BYT391"/>
      <c r="BYU391"/>
      <c r="BYV391"/>
      <c r="BYW391"/>
      <c r="BYX391"/>
      <c r="BYY391"/>
      <c r="BYZ391"/>
      <c r="BZA391"/>
      <c r="BZB391"/>
      <c r="BZC391"/>
      <c r="BZD391"/>
      <c r="BZE391"/>
      <c r="BZF391"/>
      <c r="BZG391"/>
      <c r="BZH391"/>
      <c r="BZI391"/>
      <c r="BZJ391"/>
      <c r="BZK391"/>
      <c r="BZL391"/>
      <c r="BZM391"/>
      <c r="BZN391"/>
      <c r="BZO391"/>
      <c r="BZP391"/>
      <c r="BZQ391"/>
      <c r="BZR391"/>
      <c r="BZS391"/>
      <c r="BZT391"/>
      <c r="BZU391"/>
      <c r="BZV391"/>
      <c r="BZW391"/>
      <c r="BZX391"/>
      <c r="BZY391"/>
      <c r="BZZ391"/>
      <c r="CAA391"/>
      <c r="CAB391"/>
      <c r="CAC391"/>
      <c r="CAD391"/>
      <c r="CAE391"/>
      <c r="CAF391"/>
      <c r="CAG391"/>
      <c r="CAH391"/>
      <c r="CAI391"/>
      <c r="CAJ391"/>
      <c r="CAK391"/>
      <c r="CAL391"/>
      <c r="CAM391"/>
      <c r="CAN391"/>
      <c r="CAO391"/>
      <c r="CAP391"/>
      <c r="CAQ391"/>
      <c r="CAR391"/>
      <c r="CAS391"/>
      <c r="CAT391"/>
      <c r="CAU391"/>
      <c r="CAV391"/>
      <c r="CAW391"/>
      <c r="CAX391"/>
      <c r="CAY391"/>
      <c r="CAZ391"/>
      <c r="CBA391"/>
      <c r="CBB391"/>
      <c r="CBC391"/>
      <c r="CBD391"/>
      <c r="CBE391"/>
      <c r="CBF391"/>
      <c r="CBG391"/>
      <c r="CBH391"/>
      <c r="CBI391"/>
      <c r="CBJ391"/>
      <c r="CBK391"/>
      <c r="CBL391"/>
      <c r="CBM391"/>
      <c r="CBN391"/>
      <c r="CBO391"/>
      <c r="CBP391"/>
      <c r="CBQ391"/>
      <c r="CBR391"/>
      <c r="CBS391"/>
      <c r="CBT391"/>
      <c r="CBU391"/>
      <c r="CBV391"/>
      <c r="CBW391"/>
      <c r="CBX391"/>
      <c r="CBY391"/>
      <c r="CBZ391"/>
      <c r="CCA391"/>
      <c r="CCB391"/>
      <c r="CCC391"/>
      <c r="CCD391"/>
      <c r="CCE391"/>
      <c r="CCF391"/>
      <c r="CCG391"/>
      <c r="CCH391"/>
      <c r="CCI391"/>
      <c r="CCJ391"/>
      <c r="CCK391"/>
      <c r="CCL391"/>
      <c r="CCM391"/>
      <c r="CCN391"/>
      <c r="CCO391"/>
      <c r="CCP391"/>
      <c r="CCQ391"/>
      <c r="CCR391"/>
      <c r="CCS391"/>
      <c r="CCT391"/>
      <c r="CCU391"/>
      <c r="CCV391"/>
      <c r="CCW391"/>
      <c r="CCX391"/>
      <c r="CCY391"/>
      <c r="CCZ391"/>
      <c r="CDA391"/>
      <c r="CDB391"/>
      <c r="CDC391"/>
      <c r="CDD391"/>
      <c r="CDE391"/>
      <c r="CDF391"/>
      <c r="CDG391"/>
      <c r="CDH391"/>
      <c r="CDI391"/>
      <c r="CDJ391"/>
      <c r="CDK391"/>
      <c r="CDL391"/>
      <c r="CDM391"/>
      <c r="CDN391"/>
      <c r="CDO391"/>
      <c r="CDP391"/>
      <c r="CDQ391"/>
      <c r="CDR391"/>
      <c r="CDS391"/>
      <c r="CDT391"/>
      <c r="CDU391"/>
      <c r="CDV391"/>
      <c r="CDW391"/>
      <c r="CDX391"/>
      <c r="CDY391"/>
      <c r="CDZ391"/>
      <c r="CEA391"/>
      <c r="CEB391"/>
      <c r="CEC391"/>
      <c r="CED391"/>
      <c r="CEE391"/>
      <c r="CEF391"/>
      <c r="CEG391"/>
      <c r="CEH391"/>
      <c r="CEI391"/>
      <c r="CEJ391"/>
      <c r="CEK391"/>
      <c r="CEL391"/>
      <c r="CEM391"/>
      <c r="CEN391"/>
      <c r="CEO391"/>
      <c r="CEP391"/>
      <c r="CEQ391"/>
      <c r="CER391"/>
      <c r="CES391"/>
      <c r="CET391"/>
      <c r="CEU391"/>
      <c r="CEV391"/>
      <c r="CEW391"/>
      <c r="CEX391"/>
      <c r="CEY391"/>
      <c r="CEZ391"/>
      <c r="CFA391"/>
      <c r="CFB391"/>
      <c r="CFC391"/>
      <c r="CFD391"/>
      <c r="CFE391"/>
      <c r="CFF391"/>
      <c r="CFG391"/>
      <c r="CFH391"/>
      <c r="CFI391"/>
      <c r="CFJ391"/>
      <c r="CFK391"/>
      <c r="CFL391"/>
      <c r="CFM391"/>
      <c r="CFN391"/>
      <c r="CFO391"/>
      <c r="CFP391"/>
      <c r="CFQ391"/>
      <c r="CFR391"/>
      <c r="CFS391"/>
      <c r="CFT391"/>
      <c r="CFU391"/>
      <c r="CFV391"/>
      <c r="CFW391"/>
      <c r="CFX391"/>
      <c r="CFY391"/>
      <c r="CFZ391"/>
      <c r="CGA391"/>
      <c r="CGB391"/>
      <c r="CGC391"/>
      <c r="CGD391"/>
      <c r="CGE391"/>
      <c r="CGF391"/>
      <c r="CGG391"/>
      <c r="CGH391"/>
      <c r="CGI391"/>
      <c r="CGJ391"/>
      <c r="CGK391"/>
      <c r="CGL391"/>
      <c r="CGM391"/>
      <c r="CGN391"/>
      <c r="CGO391"/>
      <c r="CGP391"/>
      <c r="CGQ391"/>
      <c r="CGR391"/>
      <c r="CGS391"/>
      <c r="CGT391"/>
      <c r="CGU391"/>
      <c r="CGV391"/>
      <c r="CGW391"/>
      <c r="CGX391"/>
      <c r="CGY391"/>
      <c r="CGZ391"/>
      <c r="CHA391"/>
      <c r="CHB391"/>
      <c r="CHC391"/>
      <c r="CHD391"/>
      <c r="CHE391"/>
      <c r="CHF391"/>
      <c r="CHG391"/>
      <c r="CHH391"/>
      <c r="CHI391"/>
      <c r="CHJ391"/>
      <c r="CHK391"/>
      <c r="CHL391"/>
      <c r="CHM391"/>
      <c r="CHN391"/>
      <c r="CHO391"/>
      <c r="CHP391"/>
      <c r="CHQ391"/>
      <c r="CHR391"/>
      <c r="CHS391"/>
      <c r="CHT391"/>
      <c r="CHU391"/>
      <c r="CHV391"/>
      <c r="CHW391"/>
      <c r="CHX391"/>
      <c r="CHY391"/>
      <c r="CHZ391"/>
      <c r="CIA391"/>
      <c r="CIB391"/>
      <c r="CIC391"/>
      <c r="CID391"/>
      <c r="CIE391"/>
      <c r="CIF391"/>
      <c r="CIG391"/>
      <c r="CIH391"/>
      <c r="CII391"/>
      <c r="CIJ391"/>
      <c r="CIK391"/>
      <c r="CIL391"/>
      <c r="CIM391"/>
      <c r="CIN391"/>
      <c r="CIO391"/>
      <c r="CIP391"/>
      <c r="CIQ391"/>
      <c r="CIR391"/>
      <c r="CIS391"/>
      <c r="CIT391"/>
      <c r="CIU391"/>
      <c r="CIV391"/>
      <c r="CIW391"/>
      <c r="CIX391"/>
      <c r="CIY391"/>
      <c r="CIZ391"/>
      <c r="CJA391"/>
      <c r="CJB391"/>
      <c r="CJC391"/>
      <c r="CJD391"/>
      <c r="CJE391"/>
      <c r="CJF391"/>
      <c r="CJG391"/>
      <c r="CJH391"/>
      <c r="CJI391"/>
      <c r="CJJ391"/>
      <c r="CJK391"/>
      <c r="CJL391"/>
      <c r="CJM391"/>
      <c r="CJN391"/>
      <c r="CJO391"/>
      <c r="CJP391"/>
      <c r="CJQ391"/>
      <c r="CJR391"/>
      <c r="CJS391"/>
      <c r="CJT391"/>
      <c r="CJU391"/>
      <c r="CJV391"/>
      <c r="CJW391"/>
      <c r="CJX391"/>
      <c r="CJY391"/>
      <c r="CJZ391"/>
      <c r="CKA391"/>
      <c r="CKB391"/>
      <c r="CKC391"/>
      <c r="CKD391"/>
      <c r="CKE391"/>
      <c r="CKF391"/>
      <c r="CKG391"/>
      <c r="CKH391"/>
      <c r="CKI391"/>
      <c r="CKJ391"/>
      <c r="CKK391"/>
      <c r="CKL391"/>
      <c r="CKM391"/>
      <c r="CKN391"/>
      <c r="CKO391"/>
      <c r="CKP391"/>
      <c r="CKQ391"/>
      <c r="CKR391"/>
      <c r="CKS391"/>
      <c r="CKT391"/>
      <c r="CKU391"/>
      <c r="CKV391"/>
      <c r="CKW391"/>
      <c r="CKX391"/>
      <c r="CKY391"/>
      <c r="CKZ391"/>
      <c r="CLA391"/>
      <c r="CLB391"/>
      <c r="CLC391"/>
      <c r="CLD391"/>
      <c r="CLE391"/>
      <c r="CLF391"/>
      <c r="CLG391"/>
      <c r="CLH391"/>
      <c r="CLI391"/>
      <c r="CLJ391"/>
      <c r="CLK391"/>
      <c r="CLL391"/>
      <c r="CLM391"/>
      <c r="CLN391"/>
      <c r="CLO391"/>
      <c r="CLP391"/>
      <c r="CLQ391"/>
      <c r="CLR391"/>
      <c r="CLS391"/>
      <c r="CLT391"/>
      <c r="CLU391"/>
      <c r="CLV391"/>
      <c r="CLW391"/>
      <c r="CLX391"/>
      <c r="CLY391"/>
      <c r="CLZ391"/>
      <c r="CMA391"/>
      <c r="CMB391"/>
      <c r="CMC391"/>
      <c r="CMD391"/>
      <c r="CME391"/>
      <c r="CMF391"/>
      <c r="CMG391"/>
      <c r="CMH391"/>
      <c r="CMI391"/>
      <c r="CMJ391"/>
      <c r="CMK391"/>
      <c r="CML391"/>
      <c r="CMM391"/>
      <c r="CMN391"/>
      <c r="CMO391"/>
      <c r="CMP391"/>
      <c r="CMQ391"/>
      <c r="CMR391"/>
      <c r="CMS391"/>
      <c r="CMT391"/>
      <c r="CMU391"/>
      <c r="CMV391"/>
      <c r="CMW391"/>
      <c r="CMX391"/>
      <c r="CMY391"/>
      <c r="CMZ391"/>
      <c r="CNA391"/>
      <c r="CNB391"/>
      <c r="CNC391"/>
      <c r="CND391"/>
      <c r="CNE391"/>
      <c r="CNF391"/>
      <c r="CNG391"/>
      <c r="CNH391"/>
      <c r="CNI391"/>
      <c r="CNJ391"/>
      <c r="CNK391"/>
      <c r="CNL391"/>
      <c r="CNM391"/>
      <c r="CNN391"/>
      <c r="CNO391"/>
      <c r="CNP391"/>
      <c r="CNQ391"/>
      <c r="CNR391"/>
      <c r="CNS391"/>
      <c r="CNT391"/>
      <c r="CNU391"/>
      <c r="CNV391"/>
      <c r="CNW391"/>
      <c r="CNX391"/>
      <c r="CNY391"/>
      <c r="CNZ391"/>
      <c r="COA391"/>
      <c r="COB391"/>
      <c r="COC391"/>
      <c r="COD391"/>
      <c r="COE391"/>
      <c r="COF391"/>
      <c r="COG391"/>
      <c r="COH391"/>
      <c r="COI391"/>
      <c r="COJ391"/>
      <c r="COK391"/>
      <c r="COL391"/>
      <c r="COM391"/>
      <c r="CON391"/>
      <c r="COO391"/>
      <c r="COP391"/>
      <c r="COQ391"/>
      <c r="COR391"/>
      <c r="COS391"/>
      <c r="COT391"/>
      <c r="COU391"/>
      <c r="COV391"/>
      <c r="COW391"/>
      <c r="COX391"/>
      <c r="COY391"/>
      <c r="COZ391"/>
      <c r="CPA391"/>
      <c r="CPB391"/>
      <c r="CPC391"/>
      <c r="CPD391"/>
      <c r="CPE391"/>
      <c r="CPF391"/>
      <c r="CPG391"/>
      <c r="CPH391"/>
      <c r="CPI391"/>
      <c r="CPJ391"/>
      <c r="CPK391"/>
      <c r="CPL391"/>
      <c r="CPM391"/>
      <c r="CPN391"/>
      <c r="CPO391"/>
      <c r="CPP391"/>
      <c r="CPQ391"/>
      <c r="CPR391"/>
      <c r="CPS391"/>
      <c r="CPT391"/>
      <c r="CPU391"/>
      <c r="CPV391"/>
      <c r="CPW391"/>
      <c r="CPX391"/>
      <c r="CPY391"/>
      <c r="CPZ391"/>
      <c r="CQA391"/>
      <c r="CQB391"/>
      <c r="CQC391"/>
      <c r="CQD391"/>
      <c r="CQE391"/>
      <c r="CQF391"/>
      <c r="CQG391"/>
      <c r="CQH391"/>
      <c r="CQI391"/>
      <c r="CQJ391"/>
      <c r="CQK391"/>
      <c r="CQL391"/>
      <c r="CQM391"/>
      <c r="CQN391"/>
      <c r="CQO391"/>
      <c r="CQP391"/>
      <c r="CQQ391"/>
      <c r="CQR391"/>
      <c r="CQS391"/>
      <c r="CQT391"/>
      <c r="CQU391"/>
      <c r="CQV391"/>
      <c r="CQW391"/>
      <c r="CQX391"/>
      <c r="CQY391"/>
      <c r="CQZ391"/>
      <c r="CRA391"/>
      <c r="CRB391"/>
      <c r="CRC391"/>
      <c r="CRD391"/>
      <c r="CRE391"/>
      <c r="CRF391"/>
      <c r="CRG391"/>
      <c r="CRH391"/>
      <c r="CRI391"/>
      <c r="CRJ391"/>
      <c r="CRK391"/>
      <c r="CRL391"/>
      <c r="CRM391"/>
      <c r="CRN391"/>
      <c r="CRO391"/>
      <c r="CRP391"/>
      <c r="CRQ391"/>
      <c r="CRR391"/>
      <c r="CRS391"/>
      <c r="CRT391"/>
      <c r="CRU391"/>
      <c r="CRV391"/>
      <c r="CRW391"/>
      <c r="CRX391"/>
      <c r="CRY391"/>
      <c r="CRZ391"/>
      <c r="CSA391"/>
      <c r="CSB391"/>
      <c r="CSC391"/>
      <c r="CSD391"/>
      <c r="CSE391"/>
      <c r="CSF391"/>
      <c r="CSG391"/>
      <c r="CSH391"/>
      <c r="CSI391"/>
      <c r="CSJ391"/>
      <c r="CSK391"/>
      <c r="CSL391"/>
      <c r="CSM391"/>
      <c r="CSN391"/>
      <c r="CSO391"/>
      <c r="CSP391"/>
      <c r="CSQ391"/>
      <c r="CSR391"/>
      <c r="CSS391"/>
      <c r="CST391"/>
      <c r="CSU391"/>
      <c r="CSV391"/>
      <c r="CSW391"/>
      <c r="CSX391"/>
      <c r="CSY391"/>
      <c r="CSZ391"/>
      <c r="CTA391"/>
      <c r="CTB391"/>
      <c r="CTC391"/>
      <c r="CTD391"/>
      <c r="CTE391"/>
      <c r="CTF391"/>
      <c r="CTG391"/>
      <c r="CTH391"/>
      <c r="CTI391"/>
      <c r="CTJ391"/>
      <c r="CTK391"/>
      <c r="CTL391"/>
      <c r="CTM391"/>
      <c r="CTN391"/>
      <c r="CTO391"/>
      <c r="CTP391"/>
      <c r="CTQ391"/>
      <c r="CTR391"/>
      <c r="CTS391"/>
      <c r="CTT391"/>
      <c r="CTU391"/>
      <c r="CTV391"/>
      <c r="CTW391"/>
      <c r="CTX391"/>
      <c r="CTY391"/>
      <c r="CTZ391"/>
      <c r="CUA391"/>
      <c r="CUB391"/>
      <c r="CUC391"/>
      <c r="CUD391"/>
      <c r="CUE391"/>
      <c r="CUF391"/>
      <c r="CUG391"/>
      <c r="CUH391"/>
      <c r="CUI391"/>
      <c r="CUJ391"/>
      <c r="CUK391"/>
      <c r="CUL391"/>
      <c r="CUM391"/>
      <c r="CUN391"/>
      <c r="CUO391"/>
      <c r="CUP391"/>
      <c r="CUQ391"/>
      <c r="CUR391"/>
      <c r="CUS391"/>
      <c r="CUT391"/>
      <c r="CUU391"/>
      <c r="CUV391"/>
      <c r="CUW391"/>
      <c r="CUX391"/>
      <c r="CUY391"/>
      <c r="CUZ391"/>
      <c r="CVA391"/>
      <c r="CVB391"/>
      <c r="CVC391"/>
      <c r="CVD391"/>
      <c r="CVE391"/>
      <c r="CVF391"/>
      <c r="CVG391"/>
      <c r="CVH391"/>
      <c r="CVI391"/>
      <c r="CVJ391"/>
      <c r="CVK391"/>
      <c r="CVL391"/>
      <c r="CVM391"/>
      <c r="CVN391"/>
      <c r="CVO391"/>
      <c r="CVP391"/>
      <c r="CVQ391"/>
      <c r="CVR391"/>
      <c r="CVS391"/>
      <c r="CVT391"/>
      <c r="CVU391"/>
      <c r="CVV391"/>
      <c r="CVW391"/>
      <c r="CVX391"/>
      <c r="CVY391"/>
      <c r="CVZ391"/>
      <c r="CWA391"/>
      <c r="CWB391"/>
      <c r="CWC391"/>
      <c r="CWD391"/>
      <c r="CWE391"/>
      <c r="CWF391"/>
      <c r="CWG391"/>
      <c r="CWH391"/>
      <c r="CWI391"/>
      <c r="CWJ391"/>
      <c r="CWK391"/>
      <c r="CWL391"/>
      <c r="CWM391"/>
      <c r="CWN391"/>
      <c r="CWO391"/>
      <c r="CWP391"/>
      <c r="CWQ391"/>
      <c r="CWR391"/>
      <c r="CWS391"/>
      <c r="CWT391"/>
      <c r="CWU391"/>
      <c r="CWV391"/>
      <c r="CWW391"/>
      <c r="CWX391"/>
      <c r="CWY391"/>
      <c r="CWZ391"/>
      <c r="CXA391"/>
      <c r="CXB391"/>
      <c r="CXC391"/>
      <c r="CXD391"/>
      <c r="CXE391"/>
      <c r="CXF391"/>
      <c r="CXG391"/>
      <c r="CXH391"/>
      <c r="CXI391"/>
      <c r="CXJ391"/>
      <c r="CXK391"/>
      <c r="CXL391"/>
      <c r="CXM391"/>
      <c r="CXN391"/>
      <c r="CXO391"/>
      <c r="CXP391"/>
      <c r="CXQ391"/>
      <c r="CXR391"/>
      <c r="CXS391"/>
      <c r="CXT391"/>
      <c r="CXU391"/>
      <c r="CXV391"/>
      <c r="CXW391"/>
      <c r="CXX391"/>
      <c r="CXY391"/>
      <c r="CXZ391"/>
      <c r="CYA391"/>
      <c r="CYB391"/>
      <c r="CYC391"/>
      <c r="CYD391"/>
      <c r="CYE391"/>
      <c r="CYF391"/>
      <c r="CYG391"/>
      <c r="CYH391"/>
      <c r="CYI391"/>
      <c r="CYJ391"/>
      <c r="CYK391"/>
      <c r="CYL391"/>
      <c r="CYM391"/>
      <c r="CYN391"/>
      <c r="CYO391"/>
      <c r="CYP391"/>
      <c r="CYQ391"/>
      <c r="CYR391"/>
      <c r="CYS391"/>
      <c r="CYT391"/>
      <c r="CYU391"/>
      <c r="CYV391"/>
      <c r="CYW391"/>
      <c r="CYX391"/>
      <c r="CYY391"/>
      <c r="CYZ391"/>
      <c r="CZA391"/>
      <c r="CZB391"/>
      <c r="CZC391"/>
      <c r="CZD391"/>
      <c r="CZE391"/>
      <c r="CZF391"/>
      <c r="CZG391"/>
      <c r="CZH391"/>
      <c r="CZI391"/>
      <c r="CZJ391"/>
      <c r="CZK391"/>
      <c r="CZL391"/>
      <c r="CZM391"/>
      <c r="CZN391"/>
      <c r="CZO391"/>
      <c r="CZP391"/>
      <c r="CZQ391"/>
      <c r="CZR391"/>
      <c r="CZS391"/>
      <c r="CZT391"/>
      <c r="CZU391"/>
      <c r="CZV391"/>
      <c r="CZW391"/>
      <c r="CZX391"/>
      <c r="CZY391"/>
      <c r="CZZ391"/>
      <c r="DAA391"/>
      <c r="DAB391"/>
      <c r="DAC391"/>
      <c r="DAD391"/>
      <c r="DAE391"/>
      <c r="DAF391"/>
      <c r="DAG391"/>
      <c r="DAH391"/>
      <c r="DAI391"/>
      <c r="DAJ391"/>
      <c r="DAK391"/>
      <c r="DAL391"/>
      <c r="DAM391"/>
      <c r="DAN391"/>
      <c r="DAO391"/>
      <c r="DAP391"/>
      <c r="DAQ391"/>
      <c r="DAR391"/>
      <c r="DAS391"/>
      <c r="DAT391"/>
      <c r="DAU391"/>
      <c r="DAV391"/>
      <c r="DAW391"/>
      <c r="DAX391"/>
      <c r="DAY391"/>
      <c r="DAZ391"/>
      <c r="DBA391"/>
      <c r="DBB391"/>
      <c r="DBC391"/>
      <c r="DBD391"/>
      <c r="DBE391"/>
      <c r="DBF391"/>
      <c r="DBG391"/>
      <c r="DBH391"/>
      <c r="DBI391"/>
      <c r="DBJ391"/>
      <c r="DBK391"/>
      <c r="DBL391"/>
      <c r="DBM391"/>
      <c r="DBN391"/>
      <c r="DBO391"/>
      <c r="DBP391"/>
      <c r="DBQ391"/>
      <c r="DBR391"/>
      <c r="DBS391"/>
      <c r="DBT391"/>
      <c r="DBU391"/>
      <c r="DBV391"/>
      <c r="DBW391"/>
      <c r="DBX391"/>
      <c r="DBY391"/>
      <c r="DBZ391"/>
      <c r="DCA391"/>
      <c r="DCB391"/>
      <c r="DCC391"/>
      <c r="DCD391"/>
      <c r="DCE391"/>
      <c r="DCF391"/>
      <c r="DCG391"/>
      <c r="DCH391"/>
      <c r="DCI391"/>
      <c r="DCJ391"/>
      <c r="DCK391"/>
      <c r="DCL391"/>
      <c r="DCM391"/>
      <c r="DCN391"/>
      <c r="DCO391"/>
      <c r="DCP391"/>
      <c r="DCQ391"/>
      <c r="DCR391"/>
      <c r="DCS391"/>
      <c r="DCT391"/>
      <c r="DCU391"/>
      <c r="DCV391"/>
      <c r="DCW391"/>
      <c r="DCX391"/>
      <c r="DCY391"/>
      <c r="DCZ391"/>
      <c r="DDA391"/>
      <c r="DDB391"/>
      <c r="DDC391"/>
      <c r="DDD391"/>
      <c r="DDE391"/>
      <c r="DDF391"/>
      <c r="DDG391"/>
      <c r="DDH391"/>
      <c r="DDI391"/>
      <c r="DDJ391"/>
      <c r="DDK391"/>
      <c r="DDL391"/>
      <c r="DDM391"/>
      <c r="DDN391"/>
      <c r="DDO391"/>
      <c r="DDP391"/>
      <c r="DDQ391"/>
      <c r="DDR391"/>
      <c r="DDS391"/>
      <c r="DDT391"/>
      <c r="DDU391"/>
      <c r="DDV391"/>
      <c r="DDW391"/>
      <c r="DDX391"/>
      <c r="DDY391"/>
      <c r="DDZ391"/>
      <c r="DEA391"/>
      <c r="DEB391"/>
      <c r="DEC391"/>
      <c r="DED391"/>
      <c r="DEE391"/>
      <c r="DEF391"/>
      <c r="DEG391"/>
      <c r="DEH391"/>
      <c r="DEI391"/>
      <c r="DEJ391"/>
      <c r="DEK391"/>
      <c r="DEL391"/>
      <c r="DEM391"/>
      <c r="DEN391"/>
      <c r="DEO391"/>
      <c r="DEP391"/>
      <c r="DEQ391"/>
      <c r="DER391"/>
      <c r="DES391"/>
      <c r="DET391"/>
      <c r="DEU391"/>
      <c r="DEV391"/>
      <c r="DEW391"/>
      <c r="DEX391"/>
      <c r="DEY391"/>
      <c r="DEZ391"/>
      <c r="DFA391"/>
      <c r="DFB391"/>
      <c r="DFC391"/>
      <c r="DFD391"/>
      <c r="DFE391"/>
      <c r="DFF391"/>
      <c r="DFG391"/>
      <c r="DFH391"/>
      <c r="DFI391"/>
      <c r="DFJ391"/>
      <c r="DFK391"/>
      <c r="DFL391"/>
      <c r="DFM391"/>
      <c r="DFN391"/>
      <c r="DFO391"/>
      <c r="DFP391"/>
      <c r="DFQ391"/>
      <c r="DFR391"/>
      <c r="DFS391"/>
      <c r="DFT391"/>
      <c r="DFU391"/>
      <c r="DFV391"/>
      <c r="DFW391"/>
      <c r="DFX391"/>
      <c r="DFY391"/>
      <c r="DFZ391"/>
      <c r="DGA391"/>
      <c r="DGB391"/>
      <c r="DGC391"/>
      <c r="DGD391"/>
      <c r="DGE391"/>
      <c r="DGF391"/>
      <c r="DGG391"/>
      <c r="DGH391"/>
      <c r="DGI391"/>
      <c r="DGJ391"/>
      <c r="DGK391"/>
      <c r="DGL391"/>
      <c r="DGM391"/>
      <c r="DGN391"/>
      <c r="DGO391"/>
      <c r="DGP391"/>
      <c r="DGQ391"/>
      <c r="DGR391"/>
      <c r="DGS391"/>
      <c r="DGT391"/>
      <c r="DGU391"/>
      <c r="DGV391"/>
      <c r="DGW391"/>
      <c r="DGX391"/>
      <c r="DGY391"/>
      <c r="DGZ391"/>
      <c r="DHA391"/>
      <c r="DHB391"/>
      <c r="DHC391"/>
      <c r="DHD391"/>
      <c r="DHE391"/>
      <c r="DHF391"/>
      <c r="DHG391"/>
      <c r="DHH391"/>
      <c r="DHI391"/>
      <c r="DHJ391"/>
      <c r="DHK391"/>
      <c r="DHL391"/>
      <c r="DHM391"/>
      <c r="DHN391"/>
      <c r="DHO391"/>
      <c r="DHP391"/>
      <c r="DHQ391"/>
      <c r="DHR391"/>
      <c r="DHS391"/>
      <c r="DHT391"/>
      <c r="DHU391"/>
      <c r="DHV391"/>
      <c r="DHW391"/>
      <c r="DHX391"/>
      <c r="DHY391"/>
      <c r="DHZ391"/>
      <c r="DIA391"/>
      <c r="DIB391"/>
      <c r="DIC391"/>
      <c r="DID391"/>
      <c r="DIE391"/>
      <c r="DIF391"/>
      <c r="DIG391"/>
      <c r="DIH391"/>
      <c r="DII391"/>
      <c r="DIJ391"/>
      <c r="DIK391"/>
      <c r="DIL391"/>
      <c r="DIM391"/>
      <c r="DIN391"/>
      <c r="DIO391"/>
      <c r="DIP391"/>
      <c r="DIQ391"/>
      <c r="DIR391"/>
      <c r="DIS391"/>
      <c r="DIT391"/>
      <c r="DIU391"/>
      <c r="DIV391"/>
      <c r="DIW391"/>
      <c r="DIX391"/>
      <c r="DIY391"/>
      <c r="DIZ391"/>
      <c r="DJA391"/>
      <c r="DJB391"/>
      <c r="DJC391"/>
      <c r="DJD391"/>
      <c r="DJE391"/>
      <c r="DJF391"/>
      <c r="DJG391"/>
      <c r="DJH391"/>
      <c r="DJI391"/>
      <c r="DJJ391"/>
      <c r="DJK391"/>
      <c r="DJL391"/>
      <c r="DJM391"/>
      <c r="DJN391"/>
      <c r="DJO391"/>
      <c r="DJP391"/>
      <c r="DJQ391"/>
      <c r="DJR391"/>
      <c r="DJS391"/>
      <c r="DJT391"/>
      <c r="DJU391"/>
      <c r="DJV391"/>
      <c r="DJW391"/>
      <c r="DJX391"/>
      <c r="DJY391"/>
      <c r="DJZ391"/>
      <c r="DKA391"/>
      <c r="DKB391"/>
      <c r="DKC391"/>
      <c r="DKD391"/>
      <c r="DKE391"/>
      <c r="DKF391"/>
      <c r="DKG391"/>
      <c r="DKH391"/>
      <c r="DKI391"/>
      <c r="DKJ391"/>
      <c r="DKK391"/>
      <c r="DKL391"/>
      <c r="DKM391"/>
      <c r="DKN391"/>
      <c r="DKO391"/>
      <c r="DKP391"/>
      <c r="DKQ391"/>
      <c r="DKR391"/>
      <c r="DKS391"/>
      <c r="DKT391"/>
      <c r="DKU391"/>
      <c r="DKV391"/>
      <c r="DKW391"/>
      <c r="DKX391"/>
      <c r="DKY391"/>
      <c r="DKZ391"/>
      <c r="DLA391"/>
      <c r="DLB391"/>
      <c r="DLC391"/>
      <c r="DLD391"/>
      <c r="DLE391"/>
      <c r="DLF391"/>
      <c r="DLG391"/>
      <c r="DLH391"/>
      <c r="DLI391"/>
      <c r="DLJ391"/>
      <c r="DLK391"/>
      <c r="DLL391"/>
      <c r="DLM391"/>
      <c r="DLN391"/>
      <c r="DLO391"/>
      <c r="DLP391"/>
      <c r="DLQ391"/>
      <c r="DLR391"/>
      <c r="DLS391"/>
      <c r="DLT391"/>
      <c r="DLU391"/>
      <c r="DLV391"/>
      <c r="DLW391"/>
      <c r="DLX391"/>
      <c r="DLY391"/>
      <c r="DLZ391"/>
      <c r="DMA391"/>
      <c r="DMB391"/>
      <c r="DMC391"/>
      <c r="DMD391"/>
      <c r="DME391"/>
      <c r="DMF391"/>
      <c r="DMG391"/>
      <c r="DMH391"/>
      <c r="DMI391"/>
      <c r="DMJ391"/>
      <c r="DMK391"/>
      <c r="DML391"/>
      <c r="DMM391"/>
      <c r="DMN391"/>
      <c r="DMO391"/>
      <c r="DMP391"/>
      <c r="DMQ391"/>
      <c r="DMR391"/>
      <c r="DMS391"/>
      <c r="DMT391"/>
      <c r="DMU391"/>
      <c r="DMV391"/>
      <c r="DMW391"/>
      <c r="DMX391"/>
      <c r="DMY391"/>
      <c r="DMZ391"/>
      <c r="DNA391"/>
      <c r="DNB391"/>
      <c r="DNC391"/>
      <c r="DND391"/>
      <c r="DNE391"/>
      <c r="DNF391"/>
      <c r="DNG391"/>
      <c r="DNH391"/>
      <c r="DNI391"/>
      <c r="DNJ391"/>
      <c r="DNK391"/>
      <c r="DNL391"/>
      <c r="DNM391"/>
      <c r="DNN391"/>
      <c r="DNO391"/>
      <c r="DNP391"/>
      <c r="DNQ391"/>
      <c r="DNR391"/>
      <c r="DNS391"/>
      <c r="DNT391"/>
      <c r="DNU391"/>
      <c r="DNV391"/>
      <c r="DNW391"/>
      <c r="DNX391"/>
      <c r="DNY391"/>
      <c r="DNZ391"/>
      <c r="DOA391"/>
      <c r="DOB391"/>
      <c r="DOC391"/>
      <c r="DOD391"/>
      <c r="DOE391"/>
      <c r="DOF391"/>
      <c r="DOG391"/>
      <c r="DOH391"/>
      <c r="DOI391"/>
      <c r="DOJ391"/>
      <c r="DOK391"/>
      <c r="DOL391"/>
      <c r="DOM391"/>
      <c r="DON391"/>
      <c r="DOO391"/>
      <c r="DOP391"/>
      <c r="DOQ391"/>
      <c r="DOR391"/>
      <c r="DOS391"/>
      <c r="DOT391"/>
      <c r="DOU391"/>
      <c r="DOV391"/>
      <c r="DOW391"/>
      <c r="DOX391"/>
      <c r="DOY391"/>
      <c r="DOZ391"/>
      <c r="DPA391"/>
      <c r="DPB391"/>
      <c r="DPC391"/>
      <c r="DPD391"/>
      <c r="DPE391"/>
      <c r="DPF391"/>
      <c r="DPG391"/>
      <c r="DPH391"/>
      <c r="DPI391"/>
      <c r="DPJ391"/>
      <c r="DPK391"/>
      <c r="DPL391"/>
      <c r="DPM391"/>
      <c r="DPN391"/>
      <c r="DPO391"/>
      <c r="DPP391"/>
      <c r="DPQ391"/>
      <c r="DPR391"/>
      <c r="DPS391"/>
      <c r="DPT391"/>
      <c r="DPU391"/>
      <c r="DPV391"/>
      <c r="DPW391"/>
      <c r="DPX391"/>
      <c r="DPY391"/>
      <c r="DPZ391"/>
      <c r="DQA391"/>
      <c r="DQB391"/>
      <c r="DQC391"/>
      <c r="DQD391"/>
      <c r="DQE391"/>
      <c r="DQF391"/>
      <c r="DQG391"/>
      <c r="DQH391"/>
      <c r="DQI391"/>
      <c r="DQJ391"/>
      <c r="DQK391"/>
      <c r="DQL391"/>
      <c r="DQM391"/>
      <c r="DQN391"/>
      <c r="DQO391"/>
      <c r="DQP391"/>
      <c r="DQQ391"/>
      <c r="DQR391"/>
      <c r="DQS391"/>
      <c r="DQT391"/>
      <c r="DQU391"/>
      <c r="DQV391"/>
      <c r="DQW391"/>
      <c r="DQX391"/>
      <c r="DQY391"/>
      <c r="DQZ391"/>
      <c r="DRA391"/>
      <c r="DRB391"/>
      <c r="DRC391"/>
      <c r="DRD391"/>
      <c r="DRE391"/>
      <c r="DRF391"/>
      <c r="DRG391"/>
      <c r="DRH391"/>
      <c r="DRI391"/>
      <c r="DRJ391"/>
      <c r="DRK391"/>
      <c r="DRL391"/>
      <c r="DRM391"/>
      <c r="DRN391"/>
      <c r="DRO391"/>
      <c r="DRP391"/>
      <c r="DRQ391"/>
      <c r="DRR391"/>
      <c r="DRS391"/>
      <c r="DRT391"/>
      <c r="DRU391"/>
      <c r="DRV391"/>
      <c r="DRW391"/>
      <c r="DRX391"/>
      <c r="DRY391"/>
      <c r="DRZ391"/>
      <c r="DSA391"/>
      <c r="DSB391"/>
      <c r="DSC391"/>
      <c r="DSD391"/>
      <c r="DSE391"/>
      <c r="DSF391"/>
      <c r="DSG391"/>
      <c r="DSH391"/>
      <c r="DSI391"/>
      <c r="DSJ391"/>
      <c r="DSK391"/>
      <c r="DSL391"/>
      <c r="DSM391"/>
      <c r="DSN391"/>
      <c r="DSO391"/>
      <c r="DSP391"/>
      <c r="DSQ391"/>
      <c r="DSR391"/>
      <c r="DSS391"/>
      <c r="DST391"/>
      <c r="DSU391"/>
      <c r="DSV391"/>
      <c r="DSW391"/>
      <c r="DSX391"/>
      <c r="DSY391"/>
      <c r="DSZ391"/>
      <c r="DTA391"/>
      <c r="DTB391"/>
      <c r="DTC391"/>
      <c r="DTD391"/>
      <c r="DTE391"/>
      <c r="DTF391"/>
      <c r="DTG391"/>
      <c r="DTH391"/>
      <c r="DTI391"/>
      <c r="DTJ391"/>
      <c r="DTK391"/>
      <c r="DTL391"/>
      <c r="DTM391"/>
      <c r="DTN391"/>
      <c r="DTO391"/>
      <c r="DTP391"/>
      <c r="DTQ391"/>
      <c r="DTR391"/>
      <c r="DTS391"/>
      <c r="DTT391"/>
      <c r="DTU391"/>
      <c r="DTV391"/>
      <c r="DTW391"/>
      <c r="DTX391"/>
      <c r="DTY391"/>
      <c r="DTZ391"/>
      <c r="DUA391"/>
      <c r="DUB391"/>
      <c r="DUC391"/>
      <c r="DUD391"/>
      <c r="DUE391"/>
      <c r="DUF391"/>
      <c r="DUG391"/>
      <c r="DUH391"/>
      <c r="DUI391"/>
      <c r="DUJ391"/>
      <c r="DUK391"/>
      <c r="DUL391"/>
      <c r="DUM391"/>
      <c r="DUN391"/>
      <c r="DUO391"/>
      <c r="DUP391"/>
      <c r="DUQ391"/>
      <c r="DUR391"/>
      <c r="DUS391"/>
      <c r="DUT391"/>
      <c r="DUU391"/>
      <c r="DUV391"/>
      <c r="DUW391"/>
      <c r="DUX391"/>
      <c r="DUY391"/>
      <c r="DUZ391"/>
      <c r="DVA391"/>
      <c r="DVB391"/>
      <c r="DVC391"/>
      <c r="DVD391"/>
      <c r="DVE391"/>
      <c r="DVF391"/>
      <c r="DVG391"/>
      <c r="DVH391"/>
      <c r="DVI391"/>
      <c r="DVJ391"/>
      <c r="DVK391"/>
      <c r="DVL391"/>
      <c r="DVM391"/>
      <c r="DVN391"/>
      <c r="DVO391"/>
      <c r="DVP391"/>
      <c r="DVQ391"/>
      <c r="DVR391"/>
      <c r="DVS391"/>
      <c r="DVT391"/>
      <c r="DVU391"/>
      <c r="DVV391"/>
      <c r="DVW391"/>
      <c r="DVX391"/>
      <c r="DVY391"/>
      <c r="DVZ391"/>
      <c r="DWA391"/>
      <c r="DWB391"/>
      <c r="DWC391"/>
      <c r="DWD391"/>
      <c r="DWE391"/>
      <c r="DWF391"/>
      <c r="DWG391"/>
      <c r="DWH391"/>
      <c r="DWI391"/>
      <c r="DWJ391"/>
      <c r="DWK391"/>
      <c r="DWL391"/>
      <c r="DWM391"/>
      <c r="DWN391"/>
      <c r="DWO391"/>
      <c r="DWP391"/>
      <c r="DWQ391"/>
      <c r="DWR391"/>
      <c r="DWS391"/>
      <c r="DWT391"/>
      <c r="DWU391"/>
      <c r="DWV391"/>
      <c r="DWW391"/>
      <c r="DWX391"/>
      <c r="DWY391"/>
      <c r="DWZ391"/>
      <c r="DXA391"/>
      <c r="DXB391"/>
      <c r="DXC391"/>
      <c r="DXD391"/>
      <c r="DXE391"/>
      <c r="DXF391"/>
      <c r="DXG391"/>
      <c r="DXH391"/>
      <c r="DXI391"/>
      <c r="DXJ391"/>
      <c r="DXK391"/>
      <c r="DXL391"/>
      <c r="DXM391"/>
      <c r="DXN391"/>
      <c r="DXO391"/>
      <c r="DXP391"/>
      <c r="DXQ391"/>
      <c r="DXR391"/>
      <c r="DXS391"/>
      <c r="DXT391"/>
      <c r="DXU391"/>
      <c r="DXV391"/>
      <c r="DXW391"/>
      <c r="DXX391"/>
      <c r="DXY391"/>
      <c r="DXZ391"/>
      <c r="DYA391"/>
      <c r="DYB391"/>
      <c r="DYC391"/>
      <c r="DYD391"/>
      <c r="DYE391"/>
      <c r="DYF391"/>
      <c r="DYG391"/>
      <c r="DYH391"/>
      <c r="DYI391"/>
      <c r="DYJ391"/>
      <c r="DYK391"/>
      <c r="DYL391"/>
      <c r="DYM391"/>
      <c r="DYN391"/>
      <c r="DYO391"/>
      <c r="DYP391"/>
      <c r="DYQ391"/>
      <c r="DYR391"/>
      <c r="DYS391"/>
      <c r="DYT391"/>
      <c r="DYU391"/>
      <c r="DYV391"/>
      <c r="DYW391"/>
      <c r="DYX391"/>
      <c r="DYY391"/>
      <c r="DYZ391"/>
      <c r="DZA391"/>
      <c r="DZB391"/>
      <c r="DZC391"/>
      <c r="DZD391"/>
      <c r="DZE391"/>
      <c r="DZF391"/>
      <c r="DZG391"/>
      <c r="DZH391"/>
      <c r="DZI391"/>
      <c r="DZJ391"/>
      <c r="DZK391"/>
      <c r="DZL391"/>
      <c r="DZM391"/>
      <c r="DZN391"/>
      <c r="DZO391"/>
      <c r="DZP391"/>
      <c r="DZQ391"/>
      <c r="DZR391"/>
      <c r="DZS391"/>
      <c r="DZT391"/>
      <c r="DZU391"/>
      <c r="DZV391"/>
      <c r="DZW391"/>
      <c r="DZX391"/>
      <c r="DZY391"/>
      <c r="DZZ391"/>
      <c r="EAA391"/>
      <c r="EAB391"/>
      <c r="EAC391"/>
      <c r="EAD391"/>
      <c r="EAE391"/>
      <c r="EAF391"/>
      <c r="EAG391"/>
      <c r="EAH391"/>
      <c r="EAI391"/>
      <c r="EAJ391"/>
      <c r="EAK391"/>
      <c r="EAL391"/>
      <c r="EAM391"/>
      <c r="EAN391"/>
      <c r="EAO391"/>
      <c r="EAP391"/>
      <c r="EAQ391"/>
      <c r="EAR391"/>
      <c r="EAS391"/>
      <c r="EAT391"/>
      <c r="EAU391"/>
      <c r="EAV391"/>
      <c r="EAW391"/>
      <c r="EAX391"/>
      <c r="EAY391"/>
      <c r="EAZ391"/>
      <c r="EBA391"/>
      <c r="EBB391"/>
      <c r="EBC391"/>
      <c r="EBD391"/>
      <c r="EBE391"/>
      <c r="EBF391"/>
      <c r="EBG391"/>
      <c r="EBH391"/>
      <c r="EBI391"/>
      <c r="EBJ391"/>
      <c r="EBK391"/>
      <c r="EBL391"/>
      <c r="EBM391"/>
      <c r="EBN391"/>
      <c r="EBO391"/>
      <c r="EBP391"/>
      <c r="EBQ391"/>
      <c r="EBR391"/>
      <c r="EBS391"/>
      <c r="EBT391"/>
      <c r="EBU391"/>
      <c r="EBV391"/>
      <c r="EBW391"/>
      <c r="EBX391"/>
      <c r="EBY391"/>
      <c r="EBZ391"/>
      <c r="ECA391"/>
      <c r="ECB391"/>
      <c r="ECC391"/>
      <c r="ECD391"/>
      <c r="ECE391"/>
      <c r="ECF391"/>
      <c r="ECG391"/>
      <c r="ECH391"/>
      <c r="ECI391"/>
      <c r="ECJ391"/>
      <c r="ECK391"/>
      <c r="ECL391"/>
      <c r="ECM391"/>
      <c r="ECN391"/>
      <c r="ECO391"/>
      <c r="ECP391"/>
      <c r="ECQ391"/>
      <c r="ECR391"/>
      <c r="ECS391"/>
      <c r="ECT391"/>
      <c r="ECU391"/>
      <c r="ECV391"/>
      <c r="ECW391"/>
      <c r="ECX391"/>
      <c r="ECY391"/>
      <c r="ECZ391"/>
      <c r="EDA391"/>
      <c r="EDB391"/>
      <c r="EDC391"/>
      <c r="EDD391"/>
      <c r="EDE391"/>
      <c r="EDF391"/>
      <c r="EDG391"/>
      <c r="EDH391"/>
      <c r="EDI391"/>
      <c r="EDJ391"/>
      <c r="EDK391"/>
      <c r="EDL391"/>
      <c r="EDM391"/>
      <c r="EDN391"/>
      <c r="EDO391"/>
      <c r="EDP391"/>
      <c r="EDQ391"/>
      <c r="EDR391"/>
      <c r="EDS391"/>
      <c r="EDT391"/>
      <c r="EDU391"/>
      <c r="EDV391"/>
      <c r="EDW391"/>
      <c r="EDX391"/>
      <c r="EDY391"/>
      <c r="EDZ391"/>
      <c r="EEA391"/>
      <c r="EEB391"/>
      <c r="EEC391"/>
      <c r="EED391"/>
      <c r="EEE391"/>
      <c r="EEF391"/>
      <c r="EEG391"/>
      <c r="EEH391"/>
      <c r="EEI391"/>
      <c r="EEJ391"/>
      <c r="EEK391"/>
      <c r="EEL391"/>
      <c r="EEM391"/>
      <c r="EEN391"/>
      <c r="EEO391"/>
      <c r="EEP391"/>
      <c r="EEQ391"/>
      <c r="EER391"/>
      <c r="EES391"/>
      <c r="EET391"/>
      <c r="EEU391"/>
      <c r="EEV391"/>
      <c r="EEW391"/>
      <c r="EEX391"/>
      <c r="EEY391"/>
      <c r="EEZ391"/>
      <c r="EFA391"/>
      <c r="EFB391"/>
      <c r="EFC391"/>
      <c r="EFD391"/>
      <c r="EFE391"/>
      <c r="EFF391"/>
      <c r="EFG391"/>
      <c r="EFH391"/>
      <c r="EFI391"/>
      <c r="EFJ391"/>
      <c r="EFK391"/>
      <c r="EFL391"/>
      <c r="EFM391"/>
      <c r="EFN391"/>
      <c r="EFO391"/>
      <c r="EFP391"/>
      <c r="EFQ391"/>
      <c r="EFR391"/>
      <c r="EFS391"/>
      <c r="EFT391"/>
      <c r="EFU391"/>
      <c r="EFV391"/>
      <c r="EFW391"/>
      <c r="EFX391"/>
      <c r="EFY391"/>
      <c r="EFZ391"/>
      <c r="EGA391"/>
      <c r="EGB391"/>
      <c r="EGC391"/>
      <c r="EGD391"/>
      <c r="EGE391"/>
      <c r="EGF391"/>
      <c r="EGG391"/>
      <c r="EGH391"/>
      <c r="EGI391"/>
      <c r="EGJ391"/>
      <c r="EGK391"/>
      <c r="EGL391"/>
      <c r="EGM391"/>
      <c r="EGN391"/>
      <c r="EGO391"/>
      <c r="EGP391"/>
      <c r="EGQ391"/>
      <c r="EGR391"/>
      <c r="EGS391"/>
      <c r="EGT391"/>
      <c r="EGU391"/>
      <c r="EGV391"/>
      <c r="EGW391"/>
      <c r="EGX391"/>
      <c r="EGY391"/>
      <c r="EGZ391"/>
      <c r="EHA391"/>
      <c r="EHB391"/>
      <c r="EHC391"/>
      <c r="EHD391"/>
      <c r="EHE391"/>
      <c r="EHF391"/>
      <c r="EHG391"/>
      <c r="EHH391"/>
      <c r="EHI391"/>
      <c r="EHJ391"/>
      <c r="EHK391"/>
      <c r="EHL391"/>
      <c r="EHM391"/>
      <c r="EHN391"/>
      <c r="EHO391"/>
      <c r="EHP391"/>
      <c r="EHQ391"/>
      <c r="EHR391"/>
      <c r="EHS391"/>
      <c r="EHT391"/>
      <c r="EHU391"/>
      <c r="EHV391"/>
      <c r="EHW391"/>
      <c r="EHX391"/>
      <c r="EHY391"/>
      <c r="EHZ391"/>
      <c r="EIA391"/>
      <c r="EIB391"/>
      <c r="EIC391"/>
      <c r="EID391"/>
      <c r="EIE391"/>
      <c r="EIF391"/>
      <c r="EIG391"/>
      <c r="EIH391"/>
      <c r="EII391"/>
      <c r="EIJ391"/>
      <c r="EIK391"/>
      <c r="EIL391"/>
      <c r="EIM391"/>
      <c r="EIN391"/>
      <c r="EIO391"/>
      <c r="EIP391"/>
      <c r="EIQ391"/>
      <c r="EIR391"/>
      <c r="EIS391"/>
      <c r="EIT391"/>
      <c r="EIU391"/>
      <c r="EIV391"/>
      <c r="EIW391"/>
      <c r="EIX391"/>
      <c r="EIY391"/>
      <c r="EIZ391"/>
      <c r="EJA391"/>
      <c r="EJB391"/>
      <c r="EJC391"/>
      <c r="EJD391"/>
      <c r="EJE391"/>
      <c r="EJF391"/>
      <c r="EJG391"/>
      <c r="EJH391"/>
      <c r="EJI391"/>
      <c r="EJJ391"/>
      <c r="EJK391"/>
      <c r="EJL391"/>
      <c r="EJM391"/>
      <c r="EJN391"/>
      <c r="EJO391"/>
      <c r="EJP391"/>
      <c r="EJQ391"/>
      <c r="EJR391"/>
      <c r="EJS391"/>
      <c r="EJT391"/>
      <c r="EJU391"/>
      <c r="EJV391"/>
      <c r="EJW391"/>
      <c r="EJX391"/>
      <c r="EJY391"/>
      <c r="EJZ391"/>
      <c r="EKA391"/>
      <c r="EKB391"/>
      <c r="EKC391"/>
      <c r="EKD391"/>
      <c r="EKE391"/>
      <c r="EKF391"/>
      <c r="EKG391"/>
      <c r="EKH391"/>
      <c r="EKI391"/>
      <c r="EKJ391"/>
      <c r="EKK391"/>
      <c r="EKL391"/>
      <c r="EKM391"/>
      <c r="EKN391"/>
      <c r="EKO391"/>
      <c r="EKP391"/>
      <c r="EKQ391"/>
      <c r="EKR391"/>
      <c r="EKS391"/>
      <c r="EKT391"/>
      <c r="EKU391"/>
      <c r="EKV391"/>
      <c r="EKW391"/>
      <c r="EKX391"/>
      <c r="EKY391"/>
      <c r="EKZ391"/>
      <c r="ELA391"/>
      <c r="ELB391"/>
      <c r="ELC391"/>
      <c r="ELD391"/>
      <c r="ELE391"/>
      <c r="ELF391"/>
      <c r="ELG391"/>
      <c r="ELH391"/>
      <c r="ELI391"/>
      <c r="ELJ391"/>
      <c r="ELK391"/>
      <c r="ELL391"/>
      <c r="ELM391"/>
      <c r="ELN391"/>
      <c r="ELO391"/>
      <c r="ELP391"/>
      <c r="ELQ391"/>
      <c r="ELR391"/>
      <c r="ELS391"/>
      <c r="ELT391"/>
      <c r="ELU391"/>
      <c r="ELV391"/>
      <c r="ELW391"/>
      <c r="ELX391"/>
      <c r="ELY391"/>
      <c r="ELZ391"/>
      <c r="EMA391"/>
      <c r="EMB391"/>
      <c r="EMC391"/>
      <c r="EMD391"/>
      <c r="EME391"/>
      <c r="EMF391"/>
      <c r="EMG391"/>
      <c r="EMH391"/>
      <c r="EMI391"/>
      <c r="EMJ391"/>
      <c r="EMK391"/>
      <c r="EML391"/>
      <c r="EMM391"/>
      <c r="EMN391"/>
      <c r="EMO391"/>
      <c r="EMP391"/>
      <c r="EMQ391"/>
      <c r="EMR391"/>
      <c r="EMS391"/>
      <c r="EMT391"/>
      <c r="EMU391"/>
      <c r="EMV391"/>
      <c r="EMW391"/>
      <c r="EMX391"/>
      <c r="EMY391"/>
      <c r="EMZ391"/>
      <c r="ENA391"/>
      <c r="ENB391"/>
      <c r="ENC391"/>
      <c r="END391"/>
      <c r="ENE391"/>
      <c r="ENF391"/>
      <c r="ENG391"/>
      <c r="ENH391"/>
      <c r="ENI391"/>
      <c r="ENJ391"/>
      <c r="ENK391"/>
      <c r="ENL391"/>
      <c r="ENM391"/>
      <c r="ENN391"/>
      <c r="ENO391"/>
      <c r="ENP391"/>
      <c r="ENQ391"/>
      <c r="ENR391"/>
      <c r="ENS391"/>
      <c r="ENT391"/>
      <c r="ENU391"/>
      <c r="ENV391"/>
      <c r="ENW391"/>
      <c r="ENX391"/>
      <c r="ENY391"/>
      <c r="ENZ391"/>
      <c r="EOA391"/>
      <c r="EOB391"/>
      <c r="EOC391"/>
      <c r="EOD391"/>
      <c r="EOE391"/>
      <c r="EOF391"/>
      <c r="EOG391"/>
      <c r="EOH391"/>
      <c r="EOI391"/>
      <c r="EOJ391"/>
      <c r="EOK391"/>
      <c r="EOL391"/>
      <c r="EOM391"/>
      <c r="EON391"/>
      <c r="EOO391"/>
      <c r="EOP391"/>
      <c r="EOQ391"/>
      <c r="EOR391"/>
      <c r="EOS391"/>
      <c r="EOT391"/>
      <c r="EOU391"/>
      <c r="EOV391"/>
      <c r="EOW391"/>
      <c r="EOX391"/>
      <c r="EOY391"/>
      <c r="EOZ391"/>
      <c r="EPA391"/>
      <c r="EPB391"/>
      <c r="EPC391"/>
      <c r="EPD391"/>
      <c r="EPE391"/>
      <c r="EPF391"/>
      <c r="EPG391"/>
      <c r="EPH391"/>
      <c r="EPI391"/>
      <c r="EPJ391"/>
      <c r="EPK391"/>
      <c r="EPL391"/>
      <c r="EPM391"/>
      <c r="EPN391"/>
      <c r="EPO391"/>
      <c r="EPP391"/>
      <c r="EPQ391"/>
      <c r="EPR391"/>
      <c r="EPS391"/>
      <c r="EPT391"/>
      <c r="EPU391"/>
      <c r="EPV391"/>
      <c r="EPW391"/>
      <c r="EPX391"/>
      <c r="EPY391"/>
      <c r="EPZ391"/>
      <c r="EQA391"/>
      <c r="EQB391"/>
      <c r="EQC391"/>
      <c r="EQD391"/>
      <c r="EQE391"/>
      <c r="EQF391"/>
      <c r="EQG391"/>
      <c r="EQH391"/>
      <c r="EQI391"/>
      <c r="EQJ391"/>
      <c r="EQK391"/>
      <c r="EQL391"/>
      <c r="EQM391"/>
      <c r="EQN391"/>
      <c r="EQO391"/>
      <c r="EQP391"/>
      <c r="EQQ391"/>
      <c r="EQR391"/>
      <c r="EQS391"/>
      <c r="EQT391"/>
      <c r="EQU391"/>
      <c r="EQV391"/>
      <c r="EQW391"/>
      <c r="EQX391"/>
      <c r="EQY391"/>
      <c r="EQZ391"/>
      <c r="ERA391"/>
      <c r="ERB391"/>
      <c r="ERC391"/>
      <c r="ERD391"/>
      <c r="ERE391"/>
      <c r="ERF391"/>
      <c r="ERG391"/>
      <c r="ERH391"/>
      <c r="ERI391"/>
      <c r="ERJ391"/>
      <c r="ERK391"/>
      <c r="ERL391"/>
      <c r="ERM391"/>
      <c r="ERN391"/>
      <c r="ERO391"/>
      <c r="ERP391"/>
      <c r="ERQ391"/>
      <c r="ERR391"/>
      <c r="ERS391"/>
      <c r="ERT391"/>
      <c r="ERU391"/>
      <c r="ERV391"/>
      <c r="ERW391"/>
      <c r="ERX391"/>
      <c r="ERY391"/>
      <c r="ERZ391"/>
      <c r="ESA391"/>
      <c r="ESB391"/>
      <c r="ESC391"/>
      <c r="ESD391"/>
      <c r="ESE391"/>
      <c r="ESF391"/>
      <c r="ESG391"/>
      <c r="ESH391"/>
      <c r="ESI391"/>
      <c r="ESJ391"/>
      <c r="ESK391"/>
      <c r="ESL391"/>
      <c r="ESM391"/>
      <c r="ESN391"/>
      <c r="ESO391"/>
      <c r="ESP391"/>
      <c r="ESQ391"/>
      <c r="ESR391"/>
      <c r="ESS391"/>
      <c r="EST391"/>
      <c r="ESU391"/>
      <c r="ESV391"/>
      <c r="ESW391"/>
      <c r="ESX391"/>
      <c r="ESY391"/>
      <c r="ESZ391"/>
      <c r="ETA391"/>
      <c r="ETB391"/>
      <c r="ETC391"/>
      <c r="ETD391"/>
      <c r="ETE391"/>
      <c r="ETF391"/>
      <c r="ETG391"/>
      <c r="ETH391"/>
      <c r="ETI391"/>
      <c r="ETJ391"/>
      <c r="ETK391"/>
      <c r="ETL391"/>
      <c r="ETM391"/>
      <c r="ETN391"/>
      <c r="ETO391"/>
      <c r="ETP391"/>
      <c r="ETQ391"/>
      <c r="ETR391"/>
      <c r="ETS391"/>
      <c r="ETT391"/>
      <c r="ETU391"/>
      <c r="ETV391"/>
      <c r="ETW391"/>
      <c r="ETX391"/>
      <c r="ETY391"/>
      <c r="ETZ391"/>
      <c r="EUA391"/>
      <c r="EUB391"/>
      <c r="EUC391"/>
      <c r="EUD391"/>
      <c r="EUE391"/>
      <c r="EUF391"/>
      <c r="EUG391"/>
      <c r="EUH391"/>
      <c r="EUI391"/>
      <c r="EUJ391"/>
      <c r="EUK391"/>
      <c r="EUL391"/>
      <c r="EUM391"/>
      <c r="EUN391"/>
      <c r="EUO391"/>
      <c r="EUP391"/>
      <c r="EUQ391"/>
      <c r="EUR391"/>
      <c r="EUS391"/>
      <c r="EUT391"/>
      <c r="EUU391"/>
      <c r="EUV391"/>
      <c r="EUW391"/>
      <c r="EUX391"/>
      <c r="EUY391"/>
      <c r="EUZ391"/>
      <c r="EVA391"/>
      <c r="EVB391"/>
      <c r="EVC391"/>
      <c r="EVD391"/>
      <c r="EVE391"/>
      <c r="EVF391"/>
      <c r="EVG391"/>
      <c r="EVH391"/>
      <c r="EVI391"/>
      <c r="EVJ391"/>
      <c r="EVK391"/>
      <c r="EVL391"/>
      <c r="EVM391"/>
      <c r="EVN391"/>
      <c r="EVO391"/>
      <c r="EVP391"/>
      <c r="EVQ391"/>
      <c r="EVR391"/>
      <c r="EVS391"/>
      <c r="EVT391"/>
      <c r="EVU391"/>
      <c r="EVV391"/>
      <c r="EVW391"/>
      <c r="EVX391"/>
      <c r="EVY391"/>
      <c r="EVZ391"/>
      <c r="EWA391"/>
      <c r="EWB391"/>
      <c r="EWC391"/>
      <c r="EWD391"/>
      <c r="EWE391"/>
      <c r="EWF391"/>
      <c r="EWG391"/>
      <c r="EWH391"/>
      <c r="EWI391"/>
      <c r="EWJ391"/>
      <c r="EWK391"/>
      <c r="EWL391"/>
      <c r="EWM391"/>
      <c r="EWN391"/>
      <c r="EWO391"/>
      <c r="EWP391"/>
      <c r="EWQ391"/>
      <c r="EWR391"/>
      <c r="EWS391"/>
      <c r="EWT391"/>
      <c r="EWU391"/>
      <c r="EWV391"/>
      <c r="EWW391"/>
      <c r="EWX391"/>
      <c r="EWY391"/>
      <c r="EWZ391"/>
      <c r="EXA391"/>
      <c r="EXB391"/>
      <c r="EXC391"/>
      <c r="EXD391"/>
      <c r="EXE391"/>
      <c r="EXF391"/>
      <c r="EXG391"/>
      <c r="EXH391"/>
      <c r="EXI391"/>
      <c r="EXJ391"/>
      <c r="EXK391"/>
      <c r="EXL391"/>
      <c r="EXM391"/>
      <c r="EXN391"/>
      <c r="EXO391"/>
      <c r="EXP391"/>
      <c r="EXQ391"/>
      <c r="EXR391"/>
      <c r="EXS391"/>
      <c r="EXT391"/>
      <c r="EXU391"/>
      <c r="EXV391"/>
      <c r="EXW391"/>
      <c r="EXX391"/>
      <c r="EXY391"/>
      <c r="EXZ391"/>
      <c r="EYA391"/>
      <c r="EYB391"/>
      <c r="EYC391"/>
      <c r="EYD391"/>
      <c r="EYE391"/>
      <c r="EYF391"/>
      <c r="EYG391"/>
      <c r="EYH391"/>
      <c r="EYI391"/>
      <c r="EYJ391"/>
      <c r="EYK391"/>
      <c r="EYL391"/>
      <c r="EYM391"/>
      <c r="EYN391"/>
      <c r="EYO391"/>
      <c r="EYP391"/>
      <c r="EYQ391"/>
      <c r="EYR391"/>
      <c r="EYS391"/>
      <c r="EYT391"/>
      <c r="EYU391"/>
      <c r="EYV391"/>
      <c r="EYW391"/>
      <c r="EYX391"/>
      <c r="EYY391"/>
      <c r="EYZ391"/>
      <c r="EZA391"/>
      <c r="EZB391"/>
      <c r="EZC391"/>
      <c r="EZD391"/>
      <c r="EZE391"/>
      <c r="EZF391"/>
      <c r="EZG391"/>
      <c r="EZH391"/>
      <c r="EZI391"/>
      <c r="EZJ391"/>
      <c r="EZK391"/>
      <c r="EZL391"/>
      <c r="EZM391"/>
      <c r="EZN391"/>
      <c r="EZO391"/>
      <c r="EZP391"/>
      <c r="EZQ391"/>
      <c r="EZR391"/>
      <c r="EZS391"/>
      <c r="EZT391"/>
      <c r="EZU391"/>
      <c r="EZV391"/>
      <c r="EZW391"/>
      <c r="EZX391"/>
      <c r="EZY391"/>
      <c r="EZZ391"/>
      <c r="FAA391"/>
      <c r="FAB391"/>
      <c r="FAC391"/>
      <c r="FAD391"/>
      <c r="FAE391"/>
      <c r="FAF391"/>
      <c r="FAG391"/>
      <c r="FAH391"/>
      <c r="FAI391"/>
      <c r="FAJ391"/>
      <c r="FAK391"/>
      <c r="FAL391"/>
      <c r="FAM391"/>
      <c r="FAN391"/>
      <c r="FAO391"/>
      <c r="FAP391"/>
      <c r="FAQ391"/>
      <c r="FAR391"/>
      <c r="FAS391"/>
      <c r="FAT391"/>
      <c r="FAU391"/>
      <c r="FAV391"/>
      <c r="FAW391"/>
      <c r="FAX391"/>
      <c r="FAY391"/>
      <c r="FAZ391"/>
      <c r="FBA391"/>
      <c r="FBB391"/>
      <c r="FBC391"/>
      <c r="FBD391"/>
      <c r="FBE391"/>
      <c r="FBF391"/>
      <c r="FBG391"/>
      <c r="FBH391"/>
      <c r="FBI391"/>
      <c r="FBJ391"/>
      <c r="FBK391"/>
      <c r="FBL391"/>
      <c r="FBM391"/>
      <c r="FBN391"/>
      <c r="FBO391"/>
      <c r="FBP391"/>
      <c r="FBQ391"/>
      <c r="FBR391"/>
      <c r="FBS391"/>
      <c r="FBT391"/>
      <c r="FBU391"/>
      <c r="FBV391"/>
      <c r="FBW391"/>
      <c r="FBX391"/>
      <c r="FBY391"/>
      <c r="FBZ391"/>
      <c r="FCA391"/>
      <c r="FCB391"/>
      <c r="FCC391"/>
      <c r="FCD391"/>
      <c r="FCE391"/>
      <c r="FCF391"/>
      <c r="FCG391"/>
      <c r="FCH391"/>
      <c r="FCI391"/>
      <c r="FCJ391"/>
      <c r="FCK391"/>
      <c r="FCL391"/>
      <c r="FCM391"/>
      <c r="FCN391"/>
      <c r="FCO391"/>
      <c r="FCP391"/>
      <c r="FCQ391"/>
      <c r="FCR391"/>
      <c r="FCS391"/>
      <c r="FCT391"/>
      <c r="FCU391"/>
      <c r="FCV391"/>
      <c r="FCW391"/>
      <c r="FCX391"/>
      <c r="FCY391"/>
      <c r="FCZ391"/>
      <c r="FDA391"/>
      <c r="FDB391"/>
      <c r="FDC391"/>
      <c r="FDD391"/>
      <c r="FDE391"/>
      <c r="FDF391"/>
      <c r="FDG391"/>
      <c r="FDH391"/>
      <c r="FDI391"/>
      <c r="FDJ391"/>
      <c r="FDK391"/>
      <c r="FDL391"/>
      <c r="FDM391"/>
      <c r="FDN391"/>
      <c r="FDO391"/>
      <c r="FDP391"/>
      <c r="FDQ391"/>
      <c r="FDR391"/>
      <c r="FDS391"/>
      <c r="FDT391"/>
      <c r="FDU391"/>
      <c r="FDV391"/>
      <c r="FDW391"/>
      <c r="FDX391"/>
      <c r="FDY391"/>
      <c r="FDZ391"/>
      <c r="FEA391"/>
      <c r="FEB391"/>
      <c r="FEC391"/>
      <c r="FED391"/>
      <c r="FEE391"/>
      <c r="FEF391"/>
      <c r="FEG391"/>
      <c r="FEH391"/>
      <c r="FEI391"/>
      <c r="FEJ391"/>
      <c r="FEK391"/>
      <c r="FEL391"/>
      <c r="FEM391"/>
      <c r="FEN391"/>
      <c r="FEO391"/>
      <c r="FEP391"/>
      <c r="FEQ391"/>
      <c r="FER391"/>
      <c r="FES391"/>
      <c r="FET391"/>
      <c r="FEU391"/>
      <c r="FEV391"/>
      <c r="FEW391"/>
      <c r="FEX391"/>
      <c r="FEY391"/>
      <c r="FEZ391"/>
      <c r="FFA391"/>
      <c r="FFB391"/>
      <c r="FFC391"/>
      <c r="FFD391"/>
      <c r="FFE391"/>
      <c r="FFF391"/>
      <c r="FFG391"/>
      <c r="FFH391"/>
      <c r="FFI391"/>
      <c r="FFJ391"/>
      <c r="FFK391"/>
      <c r="FFL391"/>
      <c r="FFM391"/>
      <c r="FFN391"/>
      <c r="FFO391"/>
      <c r="FFP391"/>
      <c r="FFQ391"/>
      <c r="FFR391"/>
      <c r="FFS391"/>
      <c r="FFT391"/>
      <c r="FFU391"/>
      <c r="FFV391"/>
      <c r="FFW391"/>
      <c r="FFX391"/>
      <c r="FFY391"/>
      <c r="FFZ391"/>
      <c r="FGA391"/>
      <c r="FGB391"/>
      <c r="FGC391"/>
      <c r="FGD391"/>
      <c r="FGE391"/>
      <c r="FGF391"/>
      <c r="FGG391"/>
      <c r="FGH391"/>
      <c r="FGI391"/>
      <c r="FGJ391"/>
      <c r="FGK391"/>
      <c r="FGL391"/>
      <c r="FGM391"/>
      <c r="FGN391"/>
      <c r="FGO391"/>
      <c r="FGP391"/>
      <c r="FGQ391"/>
      <c r="FGR391"/>
      <c r="FGS391"/>
      <c r="FGT391"/>
      <c r="FGU391"/>
      <c r="FGV391"/>
      <c r="FGW391"/>
      <c r="FGX391"/>
      <c r="FGY391"/>
      <c r="FGZ391"/>
      <c r="FHA391"/>
      <c r="FHB391"/>
      <c r="FHC391"/>
      <c r="FHD391"/>
      <c r="FHE391"/>
      <c r="FHF391"/>
      <c r="FHG391"/>
      <c r="FHH391"/>
      <c r="FHI391"/>
      <c r="FHJ391"/>
      <c r="FHK391"/>
      <c r="FHL391"/>
      <c r="FHM391"/>
      <c r="FHN391"/>
      <c r="FHO391"/>
      <c r="FHP391"/>
      <c r="FHQ391"/>
      <c r="FHR391"/>
      <c r="FHS391"/>
      <c r="FHT391"/>
      <c r="FHU391"/>
      <c r="FHV391"/>
      <c r="FHW391"/>
      <c r="FHX391"/>
      <c r="FHY391"/>
      <c r="FHZ391"/>
      <c r="FIA391"/>
      <c r="FIB391"/>
      <c r="FIC391"/>
      <c r="FID391"/>
      <c r="FIE391"/>
      <c r="FIF391"/>
      <c r="FIG391"/>
      <c r="FIH391"/>
      <c r="FII391"/>
      <c r="FIJ391"/>
      <c r="FIK391"/>
      <c r="FIL391"/>
      <c r="FIM391"/>
      <c r="FIN391"/>
      <c r="FIO391"/>
      <c r="FIP391"/>
      <c r="FIQ391"/>
      <c r="FIR391"/>
      <c r="FIS391"/>
      <c r="FIT391"/>
      <c r="FIU391"/>
      <c r="FIV391"/>
      <c r="FIW391"/>
      <c r="FIX391"/>
      <c r="FIY391"/>
      <c r="FIZ391"/>
      <c r="FJA391"/>
      <c r="FJB391"/>
      <c r="FJC391"/>
      <c r="FJD391"/>
      <c r="FJE391"/>
      <c r="FJF391"/>
      <c r="FJG391"/>
      <c r="FJH391"/>
      <c r="FJI391"/>
      <c r="FJJ391"/>
      <c r="FJK391"/>
      <c r="FJL391"/>
      <c r="FJM391"/>
      <c r="FJN391"/>
      <c r="FJO391"/>
      <c r="FJP391"/>
      <c r="FJQ391"/>
      <c r="FJR391"/>
      <c r="FJS391"/>
      <c r="FJT391"/>
      <c r="FJU391"/>
      <c r="FJV391"/>
      <c r="FJW391"/>
      <c r="FJX391"/>
      <c r="FJY391"/>
      <c r="FJZ391"/>
      <c r="FKA391"/>
      <c r="FKB391"/>
      <c r="FKC391"/>
      <c r="FKD391"/>
      <c r="FKE391"/>
      <c r="FKF391"/>
      <c r="FKG391"/>
      <c r="FKH391"/>
      <c r="FKI391"/>
      <c r="FKJ391"/>
      <c r="FKK391"/>
      <c r="FKL391"/>
      <c r="FKM391"/>
      <c r="FKN391"/>
      <c r="FKO391"/>
      <c r="FKP391"/>
      <c r="FKQ391"/>
      <c r="FKR391"/>
      <c r="FKS391"/>
      <c r="FKT391"/>
      <c r="FKU391"/>
      <c r="FKV391"/>
      <c r="FKW391"/>
      <c r="FKX391"/>
      <c r="FKY391"/>
      <c r="FKZ391"/>
      <c r="FLA391"/>
      <c r="FLB391"/>
      <c r="FLC391"/>
      <c r="FLD391"/>
      <c r="FLE391"/>
      <c r="FLF391"/>
      <c r="FLG391"/>
      <c r="FLH391"/>
      <c r="FLI391"/>
      <c r="FLJ391"/>
      <c r="FLK391"/>
      <c r="FLL391"/>
      <c r="FLM391"/>
      <c r="FLN391"/>
      <c r="FLO391"/>
      <c r="FLP391"/>
      <c r="FLQ391"/>
      <c r="FLR391"/>
      <c r="FLS391"/>
      <c r="FLT391"/>
      <c r="FLU391"/>
      <c r="FLV391"/>
      <c r="FLW391"/>
      <c r="FLX391"/>
      <c r="FLY391"/>
      <c r="FLZ391"/>
      <c r="FMA391"/>
      <c r="FMB391"/>
      <c r="FMC391"/>
      <c r="FMD391"/>
      <c r="FME391"/>
      <c r="FMF391"/>
      <c r="FMG391"/>
      <c r="FMH391"/>
      <c r="FMI391"/>
      <c r="FMJ391"/>
      <c r="FMK391"/>
      <c r="FML391"/>
      <c r="FMM391"/>
      <c r="FMN391"/>
      <c r="FMO391"/>
      <c r="FMP391"/>
      <c r="FMQ391"/>
      <c r="FMR391"/>
      <c r="FMS391"/>
      <c r="FMT391"/>
      <c r="FMU391"/>
      <c r="FMV391"/>
      <c r="FMW391"/>
      <c r="FMX391"/>
      <c r="FMY391"/>
      <c r="FMZ391"/>
      <c r="FNA391"/>
      <c r="FNB391"/>
      <c r="FNC391"/>
      <c r="FND391"/>
      <c r="FNE391"/>
      <c r="FNF391"/>
      <c r="FNG391"/>
      <c r="FNH391"/>
      <c r="FNI391"/>
      <c r="FNJ391"/>
      <c r="FNK391"/>
      <c r="FNL391"/>
      <c r="FNM391"/>
      <c r="FNN391"/>
      <c r="FNO391"/>
      <c r="FNP391"/>
      <c r="FNQ391"/>
      <c r="FNR391"/>
      <c r="FNS391"/>
      <c r="FNT391"/>
      <c r="FNU391"/>
      <c r="FNV391"/>
      <c r="FNW391"/>
      <c r="FNX391"/>
      <c r="FNY391"/>
      <c r="FNZ391"/>
      <c r="FOA391"/>
      <c r="FOB391"/>
      <c r="FOC391"/>
      <c r="FOD391"/>
      <c r="FOE391"/>
      <c r="FOF391"/>
      <c r="FOG391"/>
      <c r="FOH391"/>
      <c r="FOI391"/>
      <c r="FOJ391"/>
      <c r="FOK391"/>
      <c r="FOL391"/>
      <c r="FOM391"/>
      <c r="FON391"/>
      <c r="FOO391"/>
      <c r="FOP391"/>
      <c r="FOQ391"/>
      <c r="FOR391"/>
      <c r="FOS391"/>
      <c r="FOT391"/>
      <c r="FOU391"/>
      <c r="FOV391"/>
      <c r="FOW391"/>
      <c r="FOX391"/>
      <c r="FOY391"/>
      <c r="FOZ391"/>
      <c r="FPA391"/>
      <c r="FPB391"/>
      <c r="FPC391"/>
      <c r="FPD391"/>
      <c r="FPE391"/>
      <c r="FPF391"/>
      <c r="FPG391"/>
      <c r="FPH391"/>
      <c r="FPI391"/>
      <c r="FPJ391"/>
      <c r="FPK391"/>
      <c r="FPL391"/>
      <c r="FPM391"/>
      <c r="FPN391"/>
      <c r="FPO391"/>
      <c r="FPP391"/>
      <c r="FPQ391"/>
      <c r="FPR391"/>
      <c r="FPS391"/>
      <c r="FPT391"/>
      <c r="FPU391"/>
      <c r="FPV391"/>
      <c r="FPW391"/>
      <c r="FPX391"/>
      <c r="FPY391"/>
      <c r="FPZ391"/>
      <c r="FQA391"/>
      <c r="FQB391"/>
      <c r="FQC391"/>
      <c r="FQD391"/>
      <c r="FQE391"/>
      <c r="FQF391"/>
      <c r="FQG391"/>
      <c r="FQH391"/>
      <c r="FQI391"/>
      <c r="FQJ391"/>
      <c r="FQK391"/>
      <c r="FQL391"/>
      <c r="FQM391"/>
      <c r="FQN391"/>
      <c r="FQO391"/>
      <c r="FQP391"/>
      <c r="FQQ391"/>
      <c r="FQR391"/>
      <c r="FQS391"/>
      <c r="FQT391"/>
      <c r="FQU391"/>
      <c r="FQV391"/>
      <c r="FQW391"/>
      <c r="FQX391"/>
      <c r="FQY391"/>
      <c r="FQZ391"/>
      <c r="FRA391"/>
      <c r="FRB391"/>
      <c r="FRC391"/>
      <c r="FRD391"/>
      <c r="FRE391"/>
      <c r="FRF391"/>
      <c r="FRG391"/>
      <c r="FRH391"/>
      <c r="FRI391"/>
      <c r="FRJ391"/>
      <c r="FRK391"/>
      <c r="FRL391"/>
      <c r="FRM391"/>
      <c r="FRN391"/>
      <c r="FRO391"/>
      <c r="FRP391"/>
      <c r="FRQ391"/>
      <c r="FRR391"/>
      <c r="FRS391"/>
      <c r="FRT391"/>
      <c r="FRU391"/>
      <c r="FRV391"/>
      <c r="FRW391"/>
      <c r="FRX391"/>
      <c r="FRY391"/>
      <c r="FRZ391"/>
      <c r="FSA391"/>
      <c r="FSB391"/>
      <c r="FSC391"/>
      <c r="FSD391"/>
      <c r="FSE391"/>
      <c r="FSF391"/>
      <c r="FSG391"/>
      <c r="FSH391"/>
      <c r="FSI391"/>
      <c r="FSJ391"/>
      <c r="FSK391"/>
      <c r="FSL391"/>
      <c r="FSM391"/>
      <c r="FSN391"/>
      <c r="FSO391"/>
      <c r="FSP391"/>
      <c r="FSQ391"/>
      <c r="FSR391"/>
      <c r="FSS391"/>
      <c r="FST391"/>
      <c r="FSU391"/>
      <c r="FSV391"/>
      <c r="FSW391"/>
      <c r="FSX391"/>
      <c r="FSY391"/>
      <c r="FSZ391"/>
      <c r="FTA391"/>
      <c r="FTB391"/>
      <c r="FTC391"/>
      <c r="FTD391"/>
      <c r="FTE391"/>
      <c r="FTF391"/>
      <c r="FTG391"/>
      <c r="FTH391"/>
      <c r="FTI391"/>
      <c r="FTJ391"/>
      <c r="FTK391"/>
      <c r="FTL391"/>
      <c r="FTM391"/>
      <c r="FTN391"/>
      <c r="FTO391"/>
      <c r="FTP391"/>
      <c r="FTQ391"/>
      <c r="FTR391"/>
      <c r="FTS391"/>
      <c r="FTT391"/>
      <c r="FTU391"/>
      <c r="FTV391"/>
      <c r="FTW391"/>
      <c r="FTX391"/>
      <c r="FTY391"/>
      <c r="FTZ391"/>
      <c r="FUA391"/>
      <c r="FUB391"/>
      <c r="FUC391"/>
      <c r="FUD391"/>
      <c r="FUE391"/>
      <c r="FUF391"/>
      <c r="FUG391"/>
      <c r="FUH391"/>
      <c r="FUI391"/>
      <c r="FUJ391"/>
      <c r="FUK391"/>
      <c r="FUL391"/>
      <c r="FUM391"/>
      <c r="FUN391"/>
      <c r="FUO391"/>
      <c r="FUP391"/>
      <c r="FUQ391"/>
      <c r="FUR391"/>
      <c r="FUS391"/>
      <c r="FUT391"/>
      <c r="FUU391"/>
      <c r="FUV391"/>
      <c r="FUW391"/>
      <c r="FUX391"/>
      <c r="FUY391"/>
      <c r="FUZ391"/>
      <c r="FVA391"/>
      <c r="FVB391"/>
      <c r="FVC391"/>
      <c r="FVD391"/>
      <c r="FVE391"/>
      <c r="FVF391"/>
      <c r="FVG391"/>
      <c r="FVH391"/>
      <c r="FVI391"/>
      <c r="FVJ391"/>
      <c r="FVK391"/>
      <c r="FVL391"/>
      <c r="FVM391"/>
      <c r="FVN391"/>
      <c r="FVO391"/>
      <c r="FVP391"/>
      <c r="FVQ391"/>
      <c r="FVR391"/>
      <c r="FVS391"/>
      <c r="FVT391"/>
      <c r="FVU391"/>
      <c r="FVV391"/>
      <c r="FVW391"/>
      <c r="FVX391"/>
      <c r="FVY391"/>
      <c r="FVZ391"/>
      <c r="FWA391"/>
      <c r="FWB391"/>
      <c r="FWC391"/>
      <c r="FWD391"/>
      <c r="FWE391"/>
      <c r="FWF391"/>
      <c r="FWG391"/>
      <c r="FWH391"/>
      <c r="FWI391"/>
      <c r="FWJ391"/>
      <c r="FWK391"/>
      <c r="FWL391"/>
      <c r="FWM391"/>
      <c r="FWN391"/>
      <c r="FWO391"/>
      <c r="FWP391"/>
      <c r="FWQ391"/>
      <c r="FWR391"/>
      <c r="FWS391"/>
      <c r="FWT391"/>
      <c r="FWU391"/>
      <c r="FWV391"/>
      <c r="FWW391"/>
      <c r="FWX391"/>
      <c r="FWY391"/>
      <c r="FWZ391"/>
      <c r="FXA391"/>
      <c r="FXB391"/>
      <c r="FXC391"/>
      <c r="FXD391"/>
      <c r="FXE391"/>
      <c r="FXF391"/>
      <c r="FXG391"/>
      <c r="FXH391"/>
      <c r="FXI391"/>
      <c r="FXJ391"/>
      <c r="FXK391"/>
      <c r="FXL391"/>
      <c r="FXM391"/>
      <c r="FXN391"/>
      <c r="FXO391"/>
      <c r="FXP391"/>
      <c r="FXQ391"/>
      <c r="FXR391"/>
      <c r="FXS391"/>
      <c r="FXT391"/>
      <c r="FXU391"/>
      <c r="FXV391"/>
      <c r="FXW391"/>
      <c r="FXX391"/>
      <c r="FXY391"/>
      <c r="FXZ391"/>
      <c r="FYA391"/>
      <c r="FYB391"/>
      <c r="FYC391"/>
      <c r="FYD391"/>
      <c r="FYE391"/>
      <c r="FYF391"/>
      <c r="FYG391"/>
      <c r="FYH391"/>
      <c r="FYI391"/>
      <c r="FYJ391"/>
      <c r="FYK391"/>
      <c r="FYL391"/>
      <c r="FYM391"/>
      <c r="FYN391"/>
      <c r="FYO391"/>
      <c r="FYP391"/>
      <c r="FYQ391"/>
      <c r="FYR391"/>
      <c r="FYS391"/>
      <c r="FYT391"/>
      <c r="FYU391"/>
      <c r="FYV391"/>
      <c r="FYW391"/>
      <c r="FYX391"/>
      <c r="FYY391"/>
      <c r="FYZ391"/>
      <c r="FZA391"/>
      <c r="FZB391"/>
      <c r="FZC391"/>
      <c r="FZD391"/>
      <c r="FZE391"/>
      <c r="FZF391"/>
      <c r="FZG391"/>
      <c r="FZH391"/>
      <c r="FZI391"/>
      <c r="FZJ391"/>
      <c r="FZK391"/>
      <c r="FZL391"/>
      <c r="FZM391"/>
      <c r="FZN391"/>
      <c r="FZO391"/>
      <c r="FZP391"/>
      <c r="FZQ391"/>
      <c r="FZR391"/>
      <c r="FZS391"/>
      <c r="FZT391"/>
      <c r="FZU391"/>
      <c r="FZV391"/>
      <c r="FZW391"/>
      <c r="FZX391"/>
      <c r="FZY391"/>
      <c r="FZZ391"/>
      <c r="GAA391"/>
      <c r="GAB391"/>
      <c r="GAC391"/>
      <c r="GAD391"/>
      <c r="GAE391"/>
      <c r="GAF391"/>
      <c r="GAG391"/>
      <c r="GAH391"/>
      <c r="GAI391"/>
      <c r="GAJ391"/>
      <c r="GAK391"/>
      <c r="GAL391"/>
      <c r="GAM391"/>
      <c r="GAN391"/>
      <c r="GAO391"/>
      <c r="GAP391"/>
      <c r="GAQ391"/>
      <c r="GAR391"/>
      <c r="GAS391"/>
      <c r="GAT391"/>
      <c r="GAU391"/>
      <c r="GAV391"/>
      <c r="GAW391"/>
      <c r="GAX391"/>
      <c r="GAY391"/>
      <c r="GAZ391"/>
      <c r="GBA391"/>
      <c r="GBB391"/>
      <c r="GBC391"/>
      <c r="GBD391"/>
      <c r="GBE391"/>
      <c r="GBF391"/>
      <c r="GBG391"/>
      <c r="GBH391"/>
      <c r="GBI391"/>
      <c r="GBJ391"/>
      <c r="GBK391"/>
      <c r="GBL391"/>
      <c r="GBM391"/>
      <c r="GBN391"/>
      <c r="GBO391"/>
      <c r="GBP391"/>
      <c r="GBQ391"/>
      <c r="GBR391"/>
      <c r="GBS391"/>
      <c r="GBT391"/>
      <c r="GBU391"/>
      <c r="GBV391"/>
      <c r="GBW391"/>
      <c r="GBX391"/>
      <c r="GBY391"/>
      <c r="GBZ391"/>
      <c r="GCA391"/>
      <c r="GCB391"/>
      <c r="GCC391"/>
      <c r="GCD391"/>
      <c r="GCE391"/>
      <c r="GCF391"/>
      <c r="GCG391"/>
      <c r="GCH391"/>
      <c r="GCI391"/>
      <c r="GCJ391"/>
      <c r="GCK391"/>
      <c r="GCL391"/>
      <c r="GCM391"/>
      <c r="GCN391"/>
      <c r="GCO391"/>
      <c r="GCP391"/>
      <c r="GCQ391"/>
      <c r="GCR391"/>
      <c r="GCS391"/>
      <c r="GCT391"/>
      <c r="GCU391"/>
      <c r="GCV391"/>
      <c r="GCW391"/>
      <c r="GCX391"/>
      <c r="GCY391"/>
      <c r="GCZ391"/>
      <c r="GDA391"/>
      <c r="GDB391"/>
      <c r="GDC391"/>
      <c r="GDD391"/>
      <c r="GDE391"/>
      <c r="GDF391"/>
      <c r="GDG391"/>
      <c r="GDH391"/>
      <c r="GDI391"/>
      <c r="GDJ391"/>
      <c r="GDK391"/>
      <c r="GDL391"/>
      <c r="GDM391"/>
      <c r="GDN391"/>
      <c r="GDO391"/>
      <c r="GDP391"/>
      <c r="GDQ391"/>
      <c r="GDR391"/>
      <c r="GDS391"/>
      <c r="GDT391"/>
      <c r="GDU391"/>
      <c r="GDV391"/>
      <c r="GDW391"/>
      <c r="GDX391"/>
      <c r="GDY391"/>
      <c r="GDZ391"/>
      <c r="GEA391"/>
      <c r="GEB391"/>
      <c r="GEC391"/>
      <c r="GED391"/>
      <c r="GEE391"/>
      <c r="GEF391"/>
      <c r="GEG391"/>
      <c r="GEH391"/>
      <c r="GEI391"/>
      <c r="GEJ391"/>
      <c r="GEK391"/>
      <c r="GEL391"/>
      <c r="GEM391"/>
      <c r="GEN391"/>
      <c r="GEO391"/>
      <c r="GEP391"/>
      <c r="GEQ391"/>
      <c r="GER391"/>
      <c r="GES391"/>
      <c r="GET391"/>
      <c r="GEU391"/>
      <c r="GEV391"/>
      <c r="GEW391"/>
      <c r="GEX391"/>
      <c r="GEY391"/>
      <c r="GEZ391"/>
      <c r="GFA391"/>
      <c r="GFB391"/>
      <c r="GFC391"/>
      <c r="GFD391"/>
      <c r="GFE391"/>
      <c r="GFF391"/>
      <c r="GFG391"/>
      <c r="GFH391"/>
      <c r="GFI391"/>
      <c r="GFJ391"/>
      <c r="GFK391"/>
      <c r="GFL391"/>
      <c r="GFM391"/>
      <c r="GFN391"/>
      <c r="GFO391"/>
      <c r="GFP391"/>
      <c r="GFQ391"/>
      <c r="GFR391"/>
      <c r="GFS391"/>
      <c r="GFT391"/>
      <c r="GFU391"/>
      <c r="GFV391"/>
      <c r="GFW391"/>
      <c r="GFX391"/>
      <c r="GFY391"/>
      <c r="GFZ391"/>
      <c r="GGA391"/>
      <c r="GGB391"/>
      <c r="GGC391"/>
      <c r="GGD391"/>
      <c r="GGE391"/>
      <c r="GGF391"/>
      <c r="GGG391"/>
      <c r="GGH391"/>
      <c r="GGI391"/>
      <c r="GGJ391"/>
      <c r="GGK391"/>
      <c r="GGL391"/>
      <c r="GGM391"/>
      <c r="GGN391"/>
      <c r="GGO391"/>
      <c r="GGP391"/>
      <c r="GGQ391"/>
      <c r="GGR391"/>
      <c r="GGS391"/>
      <c r="GGT391"/>
      <c r="GGU391"/>
      <c r="GGV391"/>
      <c r="GGW391"/>
      <c r="GGX391"/>
      <c r="GGY391"/>
      <c r="GGZ391"/>
      <c r="GHA391"/>
      <c r="GHB391"/>
      <c r="GHC391"/>
      <c r="GHD391"/>
      <c r="GHE391"/>
      <c r="GHF391"/>
      <c r="GHG391"/>
      <c r="GHH391"/>
      <c r="GHI391"/>
      <c r="GHJ391"/>
      <c r="GHK391"/>
      <c r="GHL391"/>
      <c r="GHM391"/>
      <c r="GHN391"/>
      <c r="GHO391"/>
      <c r="GHP391"/>
      <c r="GHQ391"/>
      <c r="GHR391"/>
      <c r="GHS391"/>
      <c r="GHT391"/>
      <c r="GHU391"/>
      <c r="GHV391"/>
      <c r="GHW391"/>
      <c r="GHX391"/>
      <c r="GHY391"/>
      <c r="GHZ391"/>
      <c r="GIA391"/>
      <c r="GIB391"/>
      <c r="GIC391"/>
      <c r="GID391"/>
      <c r="GIE391"/>
      <c r="GIF391"/>
      <c r="GIG391"/>
      <c r="GIH391"/>
      <c r="GII391"/>
      <c r="GIJ391"/>
      <c r="GIK391"/>
      <c r="GIL391"/>
      <c r="GIM391"/>
      <c r="GIN391"/>
      <c r="GIO391"/>
      <c r="GIP391"/>
      <c r="GIQ391"/>
      <c r="GIR391"/>
      <c r="GIS391"/>
      <c r="GIT391"/>
      <c r="GIU391"/>
      <c r="GIV391"/>
      <c r="GIW391"/>
      <c r="GIX391"/>
      <c r="GIY391"/>
      <c r="GIZ391"/>
      <c r="GJA391"/>
      <c r="GJB391"/>
      <c r="GJC391"/>
      <c r="GJD391"/>
      <c r="GJE391"/>
      <c r="GJF391"/>
      <c r="GJG391"/>
      <c r="GJH391"/>
      <c r="GJI391"/>
      <c r="GJJ391"/>
      <c r="GJK391"/>
      <c r="GJL391"/>
      <c r="GJM391"/>
      <c r="GJN391"/>
      <c r="GJO391"/>
      <c r="GJP391"/>
      <c r="GJQ391"/>
      <c r="GJR391"/>
      <c r="GJS391"/>
      <c r="GJT391"/>
      <c r="GJU391"/>
      <c r="GJV391"/>
      <c r="GJW391"/>
      <c r="GJX391"/>
      <c r="GJY391"/>
      <c r="GJZ391"/>
      <c r="GKA391"/>
      <c r="GKB391"/>
      <c r="GKC391"/>
      <c r="GKD391"/>
      <c r="GKE391"/>
      <c r="GKF391"/>
      <c r="GKG391"/>
      <c r="GKH391"/>
      <c r="GKI391"/>
      <c r="GKJ391"/>
      <c r="GKK391"/>
      <c r="GKL391"/>
      <c r="GKM391"/>
      <c r="GKN391"/>
      <c r="GKO391"/>
      <c r="GKP391"/>
      <c r="GKQ391"/>
      <c r="GKR391"/>
      <c r="GKS391"/>
      <c r="GKT391"/>
      <c r="GKU391"/>
      <c r="GKV391"/>
      <c r="GKW391"/>
      <c r="GKX391"/>
      <c r="GKY391"/>
      <c r="GKZ391"/>
      <c r="GLA391"/>
      <c r="GLB391"/>
      <c r="GLC391"/>
      <c r="GLD391"/>
      <c r="GLE391"/>
      <c r="GLF391"/>
      <c r="GLG391"/>
      <c r="GLH391"/>
      <c r="GLI391"/>
      <c r="GLJ391"/>
      <c r="GLK391"/>
      <c r="GLL391"/>
      <c r="GLM391"/>
      <c r="GLN391"/>
      <c r="GLO391"/>
      <c r="GLP391"/>
      <c r="GLQ391"/>
      <c r="GLR391"/>
      <c r="GLS391"/>
      <c r="GLT391"/>
      <c r="GLU391"/>
      <c r="GLV391"/>
      <c r="GLW391"/>
      <c r="GLX391"/>
      <c r="GLY391"/>
      <c r="GLZ391"/>
      <c r="GMA391"/>
      <c r="GMB391"/>
      <c r="GMC391"/>
      <c r="GMD391"/>
      <c r="GME391"/>
      <c r="GMF391"/>
      <c r="GMG391"/>
      <c r="GMH391"/>
      <c r="GMI391"/>
      <c r="GMJ391"/>
      <c r="GMK391"/>
      <c r="GML391"/>
      <c r="GMM391"/>
      <c r="GMN391"/>
      <c r="GMO391"/>
      <c r="GMP391"/>
      <c r="GMQ391"/>
      <c r="GMR391"/>
      <c r="GMS391"/>
      <c r="GMT391"/>
      <c r="GMU391"/>
      <c r="GMV391"/>
      <c r="GMW391"/>
      <c r="GMX391"/>
      <c r="GMY391"/>
      <c r="GMZ391"/>
      <c r="GNA391"/>
      <c r="GNB391"/>
      <c r="GNC391"/>
      <c r="GND391"/>
      <c r="GNE391"/>
      <c r="GNF391"/>
      <c r="GNG391"/>
      <c r="GNH391"/>
      <c r="GNI391"/>
      <c r="GNJ391"/>
      <c r="GNK391"/>
      <c r="GNL391"/>
      <c r="GNM391"/>
      <c r="GNN391"/>
      <c r="GNO391"/>
      <c r="GNP391"/>
      <c r="GNQ391"/>
      <c r="GNR391"/>
      <c r="GNS391"/>
      <c r="GNT391"/>
      <c r="GNU391"/>
      <c r="GNV391"/>
      <c r="GNW391"/>
      <c r="GNX391"/>
      <c r="GNY391"/>
      <c r="GNZ391"/>
      <c r="GOA391"/>
      <c r="GOB391"/>
      <c r="GOC391"/>
      <c r="GOD391"/>
      <c r="GOE391"/>
      <c r="GOF391"/>
      <c r="GOG391"/>
      <c r="GOH391"/>
      <c r="GOI391"/>
      <c r="GOJ391"/>
      <c r="GOK391"/>
      <c r="GOL391"/>
      <c r="GOM391"/>
      <c r="GON391"/>
      <c r="GOO391"/>
      <c r="GOP391"/>
      <c r="GOQ391"/>
      <c r="GOR391"/>
      <c r="GOS391"/>
      <c r="GOT391"/>
      <c r="GOU391"/>
      <c r="GOV391"/>
      <c r="GOW391"/>
      <c r="GOX391"/>
      <c r="GOY391"/>
      <c r="GOZ391"/>
      <c r="GPA391"/>
      <c r="GPB391"/>
      <c r="GPC391"/>
      <c r="GPD391"/>
      <c r="GPE391"/>
      <c r="GPF391"/>
      <c r="GPG391"/>
      <c r="GPH391"/>
      <c r="GPI391"/>
      <c r="GPJ391"/>
      <c r="GPK391"/>
      <c r="GPL391"/>
      <c r="GPM391"/>
      <c r="GPN391"/>
      <c r="GPO391"/>
      <c r="GPP391"/>
      <c r="GPQ391"/>
      <c r="GPR391"/>
      <c r="GPS391"/>
      <c r="GPT391"/>
      <c r="GPU391"/>
      <c r="GPV391"/>
      <c r="GPW391"/>
      <c r="GPX391"/>
      <c r="GPY391"/>
      <c r="GPZ391"/>
      <c r="GQA391"/>
      <c r="GQB391"/>
      <c r="GQC391"/>
      <c r="GQD391"/>
      <c r="GQE391"/>
      <c r="GQF391"/>
      <c r="GQG391"/>
      <c r="GQH391"/>
      <c r="GQI391"/>
      <c r="GQJ391"/>
      <c r="GQK391"/>
      <c r="GQL391"/>
      <c r="GQM391"/>
      <c r="GQN391"/>
      <c r="GQO391"/>
      <c r="GQP391"/>
      <c r="GQQ391"/>
      <c r="GQR391"/>
      <c r="GQS391"/>
      <c r="GQT391"/>
      <c r="GQU391"/>
      <c r="GQV391"/>
      <c r="GQW391"/>
      <c r="GQX391"/>
      <c r="GQY391"/>
      <c r="GQZ391"/>
      <c r="GRA391"/>
      <c r="GRB391"/>
      <c r="GRC391"/>
      <c r="GRD391"/>
      <c r="GRE391"/>
      <c r="GRF391"/>
      <c r="GRG391"/>
      <c r="GRH391"/>
      <c r="GRI391"/>
      <c r="GRJ391"/>
      <c r="GRK391"/>
      <c r="GRL391"/>
      <c r="GRM391"/>
      <c r="GRN391"/>
      <c r="GRO391"/>
      <c r="GRP391"/>
      <c r="GRQ391"/>
      <c r="GRR391"/>
      <c r="GRS391"/>
      <c r="GRT391"/>
      <c r="GRU391"/>
      <c r="GRV391"/>
      <c r="GRW391"/>
      <c r="GRX391"/>
      <c r="GRY391"/>
      <c r="GRZ391"/>
      <c r="GSA391"/>
      <c r="GSB391"/>
      <c r="GSC391"/>
      <c r="GSD391"/>
      <c r="GSE391"/>
      <c r="GSF391"/>
      <c r="GSG391"/>
      <c r="GSH391"/>
      <c r="GSI391"/>
      <c r="GSJ391"/>
      <c r="GSK391"/>
      <c r="GSL391"/>
      <c r="GSM391"/>
      <c r="GSN391"/>
      <c r="GSO391"/>
      <c r="GSP391"/>
      <c r="GSQ391"/>
      <c r="GSR391"/>
      <c r="GSS391"/>
      <c r="GST391"/>
      <c r="GSU391"/>
      <c r="GSV391"/>
      <c r="GSW391"/>
      <c r="GSX391"/>
      <c r="GSY391"/>
      <c r="GSZ391"/>
      <c r="GTA391"/>
      <c r="GTB391"/>
      <c r="GTC391"/>
      <c r="GTD391"/>
      <c r="GTE391"/>
      <c r="GTF391"/>
      <c r="GTG391"/>
      <c r="GTH391"/>
      <c r="GTI391"/>
      <c r="GTJ391"/>
      <c r="GTK391"/>
      <c r="GTL391"/>
      <c r="GTM391"/>
      <c r="GTN391"/>
      <c r="GTO391"/>
      <c r="GTP391"/>
      <c r="GTQ391"/>
      <c r="GTR391"/>
      <c r="GTS391"/>
      <c r="GTT391"/>
      <c r="GTU391"/>
      <c r="GTV391"/>
      <c r="GTW391"/>
      <c r="GTX391"/>
      <c r="GTY391"/>
      <c r="GTZ391"/>
      <c r="GUA391"/>
      <c r="GUB391"/>
      <c r="GUC391"/>
      <c r="GUD391"/>
      <c r="GUE391"/>
      <c r="GUF391"/>
      <c r="GUG391"/>
      <c r="GUH391"/>
      <c r="GUI391"/>
      <c r="GUJ391"/>
      <c r="GUK391"/>
      <c r="GUL391"/>
      <c r="GUM391"/>
      <c r="GUN391"/>
      <c r="GUO391"/>
      <c r="GUP391"/>
      <c r="GUQ391"/>
      <c r="GUR391"/>
      <c r="GUS391"/>
      <c r="GUT391"/>
      <c r="GUU391"/>
      <c r="GUV391"/>
      <c r="GUW391"/>
      <c r="GUX391"/>
      <c r="GUY391"/>
      <c r="GUZ391"/>
      <c r="GVA391"/>
      <c r="GVB391"/>
      <c r="GVC391"/>
      <c r="GVD391"/>
      <c r="GVE391"/>
      <c r="GVF391"/>
      <c r="GVG391"/>
      <c r="GVH391"/>
      <c r="GVI391"/>
      <c r="GVJ391"/>
      <c r="GVK391"/>
      <c r="GVL391"/>
      <c r="GVM391"/>
      <c r="GVN391"/>
      <c r="GVO391"/>
      <c r="GVP391"/>
      <c r="GVQ391"/>
      <c r="GVR391"/>
      <c r="GVS391"/>
      <c r="GVT391"/>
      <c r="GVU391"/>
      <c r="GVV391"/>
      <c r="GVW391"/>
      <c r="GVX391"/>
      <c r="GVY391"/>
      <c r="GVZ391"/>
      <c r="GWA391"/>
      <c r="GWB391"/>
      <c r="GWC391"/>
      <c r="GWD391"/>
      <c r="GWE391"/>
      <c r="GWF391"/>
      <c r="GWG391"/>
      <c r="GWH391"/>
      <c r="GWI391"/>
      <c r="GWJ391"/>
      <c r="GWK391"/>
      <c r="GWL391"/>
      <c r="GWM391"/>
      <c r="GWN391"/>
      <c r="GWO391"/>
      <c r="GWP391"/>
      <c r="GWQ391"/>
      <c r="GWR391"/>
      <c r="GWS391"/>
      <c r="GWT391"/>
      <c r="GWU391"/>
      <c r="GWV391"/>
      <c r="GWW391"/>
      <c r="GWX391"/>
      <c r="GWY391"/>
      <c r="GWZ391"/>
      <c r="GXA391"/>
      <c r="GXB391"/>
      <c r="GXC391"/>
      <c r="GXD391"/>
      <c r="GXE391"/>
      <c r="GXF391"/>
      <c r="GXG391"/>
      <c r="GXH391"/>
      <c r="GXI391"/>
      <c r="GXJ391"/>
      <c r="GXK391"/>
      <c r="GXL391"/>
      <c r="GXM391"/>
      <c r="GXN391"/>
      <c r="GXO391"/>
      <c r="GXP391"/>
      <c r="GXQ391"/>
      <c r="GXR391"/>
      <c r="GXS391"/>
      <c r="GXT391"/>
      <c r="GXU391"/>
      <c r="GXV391"/>
      <c r="GXW391"/>
      <c r="GXX391"/>
      <c r="GXY391"/>
      <c r="GXZ391"/>
      <c r="GYA391"/>
      <c r="GYB391"/>
      <c r="GYC391"/>
      <c r="GYD391"/>
      <c r="GYE391"/>
      <c r="GYF391"/>
      <c r="GYG391"/>
      <c r="GYH391"/>
      <c r="GYI391"/>
      <c r="GYJ391"/>
      <c r="GYK391"/>
      <c r="GYL391"/>
      <c r="GYM391"/>
      <c r="GYN391"/>
      <c r="GYO391"/>
      <c r="GYP391"/>
      <c r="GYQ391"/>
      <c r="GYR391"/>
      <c r="GYS391"/>
      <c r="GYT391"/>
      <c r="GYU391"/>
      <c r="GYV391"/>
      <c r="GYW391"/>
      <c r="GYX391"/>
      <c r="GYY391"/>
      <c r="GYZ391"/>
      <c r="GZA391"/>
      <c r="GZB391"/>
      <c r="GZC391"/>
      <c r="GZD391"/>
      <c r="GZE391"/>
      <c r="GZF391"/>
      <c r="GZG391"/>
      <c r="GZH391"/>
      <c r="GZI391"/>
      <c r="GZJ391"/>
      <c r="GZK391"/>
      <c r="GZL391"/>
      <c r="GZM391"/>
      <c r="GZN391"/>
      <c r="GZO391"/>
      <c r="GZP391"/>
      <c r="GZQ391"/>
      <c r="GZR391"/>
      <c r="GZS391"/>
      <c r="GZT391"/>
      <c r="GZU391"/>
      <c r="GZV391"/>
      <c r="GZW391"/>
      <c r="GZX391"/>
      <c r="GZY391"/>
      <c r="GZZ391"/>
      <c r="HAA391"/>
      <c r="HAB391"/>
      <c r="HAC391"/>
      <c r="HAD391"/>
      <c r="HAE391"/>
      <c r="HAF391"/>
      <c r="HAG391"/>
      <c r="HAH391"/>
      <c r="HAI391"/>
      <c r="HAJ391"/>
      <c r="HAK391"/>
      <c r="HAL391"/>
      <c r="HAM391"/>
      <c r="HAN391"/>
      <c r="HAO391"/>
      <c r="HAP391"/>
      <c r="HAQ391"/>
      <c r="HAR391"/>
      <c r="HAS391"/>
      <c r="HAT391"/>
      <c r="HAU391"/>
      <c r="HAV391"/>
      <c r="HAW391"/>
      <c r="HAX391"/>
      <c r="HAY391"/>
      <c r="HAZ391"/>
      <c r="HBA391"/>
      <c r="HBB391"/>
      <c r="HBC391"/>
      <c r="HBD391"/>
      <c r="HBE391"/>
      <c r="HBF391"/>
      <c r="HBG391"/>
      <c r="HBH391"/>
      <c r="HBI391"/>
      <c r="HBJ391"/>
      <c r="HBK391"/>
      <c r="HBL391"/>
      <c r="HBM391"/>
      <c r="HBN391"/>
      <c r="HBO391"/>
      <c r="HBP391"/>
      <c r="HBQ391"/>
      <c r="HBR391"/>
      <c r="HBS391"/>
      <c r="HBT391"/>
      <c r="HBU391"/>
      <c r="HBV391"/>
      <c r="HBW391"/>
      <c r="HBX391"/>
      <c r="HBY391"/>
      <c r="HBZ391"/>
      <c r="HCA391"/>
      <c r="HCB391"/>
      <c r="HCC391"/>
      <c r="HCD391"/>
      <c r="HCE391"/>
      <c r="HCF391"/>
      <c r="HCG391"/>
      <c r="HCH391"/>
      <c r="HCI391"/>
      <c r="HCJ391"/>
      <c r="HCK391"/>
      <c r="HCL391"/>
      <c r="HCM391"/>
      <c r="HCN391"/>
      <c r="HCO391"/>
      <c r="HCP391"/>
      <c r="HCQ391"/>
      <c r="HCR391"/>
      <c r="HCS391"/>
      <c r="HCT391"/>
      <c r="HCU391"/>
      <c r="HCV391"/>
      <c r="HCW391"/>
      <c r="HCX391"/>
      <c r="HCY391"/>
      <c r="HCZ391"/>
      <c r="HDA391"/>
      <c r="HDB391"/>
      <c r="HDC391"/>
      <c r="HDD391"/>
      <c r="HDE391"/>
      <c r="HDF391"/>
      <c r="HDG391"/>
      <c r="HDH391"/>
      <c r="HDI391"/>
      <c r="HDJ391"/>
      <c r="HDK391"/>
      <c r="HDL391"/>
      <c r="HDM391"/>
      <c r="HDN391"/>
      <c r="HDO391"/>
      <c r="HDP391"/>
      <c r="HDQ391"/>
      <c r="HDR391"/>
      <c r="HDS391"/>
      <c r="HDT391"/>
      <c r="HDU391"/>
      <c r="HDV391"/>
      <c r="HDW391"/>
      <c r="HDX391"/>
      <c r="HDY391"/>
      <c r="HDZ391"/>
      <c r="HEA391"/>
      <c r="HEB391"/>
      <c r="HEC391"/>
      <c r="HED391"/>
      <c r="HEE391"/>
      <c r="HEF391"/>
      <c r="HEG391"/>
      <c r="HEH391"/>
      <c r="HEI391"/>
      <c r="HEJ391"/>
      <c r="HEK391"/>
      <c r="HEL391"/>
      <c r="HEM391"/>
      <c r="HEN391"/>
      <c r="HEO391"/>
      <c r="HEP391"/>
      <c r="HEQ391"/>
      <c r="HER391"/>
      <c r="HES391"/>
      <c r="HET391"/>
      <c r="HEU391"/>
      <c r="HEV391"/>
      <c r="HEW391"/>
      <c r="HEX391"/>
      <c r="HEY391"/>
      <c r="HEZ391"/>
      <c r="HFA391"/>
      <c r="HFB391"/>
      <c r="HFC391"/>
      <c r="HFD391"/>
      <c r="HFE391"/>
      <c r="HFF391"/>
      <c r="HFG391"/>
      <c r="HFH391"/>
      <c r="HFI391"/>
      <c r="HFJ391"/>
      <c r="HFK391"/>
      <c r="HFL391"/>
      <c r="HFM391"/>
      <c r="HFN391"/>
      <c r="HFO391"/>
      <c r="HFP391"/>
      <c r="HFQ391"/>
      <c r="HFR391"/>
      <c r="HFS391"/>
      <c r="HFT391"/>
      <c r="HFU391"/>
      <c r="HFV391"/>
      <c r="HFW391"/>
      <c r="HFX391"/>
      <c r="HFY391"/>
      <c r="HFZ391"/>
      <c r="HGA391"/>
      <c r="HGB391"/>
      <c r="HGC391"/>
      <c r="HGD391"/>
      <c r="HGE391"/>
      <c r="HGF391"/>
      <c r="HGG391"/>
      <c r="HGH391"/>
      <c r="HGI391"/>
      <c r="HGJ391"/>
      <c r="HGK391"/>
      <c r="HGL391"/>
      <c r="HGM391"/>
      <c r="HGN391"/>
      <c r="HGO391"/>
      <c r="HGP391"/>
      <c r="HGQ391"/>
      <c r="HGR391"/>
      <c r="HGS391"/>
      <c r="HGT391"/>
      <c r="HGU391"/>
      <c r="HGV391"/>
      <c r="HGW391"/>
      <c r="HGX391"/>
      <c r="HGY391"/>
      <c r="HGZ391"/>
      <c r="HHA391"/>
      <c r="HHB391"/>
      <c r="HHC391"/>
      <c r="HHD391"/>
      <c r="HHE391"/>
      <c r="HHF391"/>
      <c r="HHG391"/>
      <c r="HHH391"/>
      <c r="HHI391"/>
      <c r="HHJ391"/>
      <c r="HHK391"/>
      <c r="HHL391"/>
      <c r="HHM391"/>
      <c r="HHN391"/>
      <c r="HHO391"/>
      <c r="HHP391"/>
      <c r="HHQ391"/>
      <c r="HHR391"/>
      <c r="HHS391"/>
      <c r="HHT391"/>
      <c r="HHU391"/>
      <c r="HHV391"/>
      <c r="HHW391"/>
      <c r="HHX391"/>
      <c r="HHY391"/>
      <c r="HHZ391"/>
      <c r="HIA391"/>
      <c r="HIB391"/>
      <c r="HIC391"/>
      <c r="HID391"/>
      <c r="HIE391"/>
      <c r="HIF391"/>
      <c r="HIG391"/>
      <c r="HIH391"/>
      <c r="HII391"/>
      <c r="HIJ391"/>
      <c r="HIK391"/>
      <c r="HIL391"/>
      <c r="HIM391"/>
      <c r="HIN391"/>
      <c r="HIO391"/>
      <c r="HIP391"/>
      <c r="HIQ391"/>
      <c r="HIR391"/>
      <c r="HIS391"/>
      <c r="HIT391"/>
      <c r="HIU391"/>
      <c r="HIV391"/>
      <c r="HIW391"/>
      <c r="HIX391"/>
      <c r="HIY391"/>
      <c r="HIZ391"/>
      <c r="HJA391"/>
      <c r="HJB391"/>
      <c r="HJC391"/>
      <c r="HJD391"/>
      <c r="HJE391"/>
      <c r="HJF391"/>
      <c r="HJG391"/>
      <c r="HJH391"/>
      <c r="HJI391"/>
      <c r="HJJ391"/>
      <c r="HJK391"/>
      <c r="HJL391"/>
      <c r="HJM391"/>
      <c r="HJN391"/>
      <c r="HJO391"/>
      <c r="HJP391"/>
      <c r="HJQ391"/>
      <c r="HJR391"/>
      <c r="HJS391"/>
      <c r="HJT391"/>
      <c r="HJU391"/>
      <c r="HJV391"/>
      <c r="HJW391"/>
      <c r="HJX391"/>
      <c r="HJY391"/>
      <c r="HJZ391"/>
      <c r="HKA391"/>
      <c r="HKB391"/>
      <c r="HKC391"/>
      <c r="HKD391"/>
      <c r="HKE391"/>
      <c r="HKF391"/>
      <c r="HKG391"/>
      <c r="HKH391"/>
      <c r="HKI391"/>
      <c r="HKJ391"/>
      <c r="HKK391"/>
      <c r="HKL391"/>
      <c r="HKM391"/>
      <c r="HKN391"/>
      <c r="HKO391"/>
      <c r="HKP391"/>
      <c r="HKQ391"/>
      <c r="HKR391"/>
      <c r="HKS391"/>
      <c r="HKT391"/>
      <c r="HKU391"/>
      <c r="HKV391"/>
      <c r="HKW391"/>
      <c r="HKX391"/>
      <c r="HKY391"/>
      <c r="HKZ391"/>
      <c r="HLA391"/>
      <c r="HLB391"/>
      <c r="HLC391"/>
      <c r="HLD391"/>
      <c r="HLE391"/>
      <c r="HLF391"/>
      <c r="HLG391"/>
      <c r="HLH391"/>
      <c r="HLI391"/>
      <c r="HLJ391"/>
      <c r="HLK391"/>
      <c r="HLL391"/>
      <c r="HLM391"/>
      <c r="HLN391"/>
      <c r="HLO391"/>
      <c r="HLP391"/>
      <c r="HLQ391"/>
      <c r="HLR391"/>
      <c r="HLS391"/>
      <c r="HLT391"/>
      <c r="HLU391"/>
      <c r="HLV391"/>
      <c r="HLW391"/>
      <c r="HLX391"/>
      <c r="HLY391"/>
      <c r="HLZ391"/>
      <c r="HMA391"/>
      <c r="HMB391"/>
      <c r="HMC391"/>
      <c r="HMD391"/>
      <c r="HME391"/>
      <c r="HMF391"/>
      <c r="HMG391"/>
      <c r="HMH391"/>
      <c r="HMI391"/>
      <c r="HMJ391"/>
      <c r="HMK391"/>
      <c r="HML391"/>
      <c r="HMM391"/>
      <c r="HMN391"/>
      <c r="HMO391"/>
      <c r="HMP391"/>
      <c r="HMQ391"/>
      <c r="HMR391"/>
      <c r="HMS391"/>
      <c r="HMT391"/>
      <c r="HMU391"/>
      <c r="HMV391"/>
      <c r="HMW391"/>
      <c r="HMX391"/>
      <c r="HMY391"/>
      <c r="HMZ391"/>
      <c r="HNA391"/>
      <c r="HNB391"/>
      <c r="HNC391"/>
      <c r="HND391"/>
      <c r="HNE391"/>
      <c r="HNF391"/>
      <c r="HNG391"/>
      <c r="HNH391"/>
      <c r="HNI391"/>
      <c r="HNJ391"/>
      <c r="HNK391"/>
      <c r="HNL391"/>
      <c r="HNM391"/>
      <c r="HNN391"/>
      <c r="HNO391"/>
      <c r="HNP391"/>
      <c r="HNQ391"/>
      <c r="HNR391"/>
      <c r="HNS391"/>
      <c r="HNT391"/>
      <c r="HNU391"/>
      <c r="HNV391"/>
      <c r="HNW391"/>
      <c r="HNX391"/>
      <c r="HNY391"/>
      <c r="HNZ391"/>
      <c r="HOA391"/>
      <c r="HOB391"/>
      <c r="HOC391"/>
      <c r="HOD391"/>
      <c r="HOE391"/>
      <c r="HOF391"/>
      <c r="HOG391"/>
      <c r="HOH391"/>
      <c r="HOI391"/>
      <c r="HOJ391"/>
      <c r="HOK391"/>
      <c r="HOL391"/>
      <c r="HOM391"/>
      <c r="HON391"/>
      <c r="HOO391"/>
      <c r="HOP391"/>
      <c r="HOQ391"/>
      <c r="HOR391"/>
      <c r="HOS391"/>
      <c r="HOT391"/>
      <c r="HOU391"/>
      <c r="HOV391"/>
      <c r="HOW391"/>
      <c r="HOX391"/>
      <c r="HOY391"/>
      <c r="HOZ391"/>
      <c r="HPA391"/>
      <c r="HPB391"/>
      <c r="HPC391"/>
      <c r="HPD391"/>
      <c r="HPE391"/>
      <c r="HPF391"/>
      <c r="HPG391"/>
      <c r="HPH391"/>
      <c r="HPI391"/>
      <c r="HPJ391"/>
      <c r="HPK391"/>
      <c r="HPL391"/>
      <c r="HPM391"/>
      <c r="HPN391"/>
      <c r="HPO391"/>
      <c r="HPP391"/>
      <c r="HPQ391"/>
      <c r="HPR391"/>
      <c r="HPS391"/>
      <c r="HPT391"/>
      <c r="HPU391"/>
      <c r="HPV391"/>
      <c r="HPW391"/>
      <c r="HPX391"/>
      <c r="HPY391"/>
      <c r="HPZ391"/>
      <c r="HQA391"/>
      <c r="HQB391"/>
      <c r="HQC391"/>
      <c r="HQD391"/>
      <c r="HQE391"/>
      <c r="HQF391"/>
      <c r="HQG391"/>
      <c r="HQH391"/>
      <c r="HQI391"/>
      <c r="HQJ391"/>
      <c r="HQK391"/>
      <c r="HQL391"/>
      <c r="HQM391"/>
      <c r="HQN391"/>
      <c r="HQO391"/>
      <c r="HQP391"/>
      <c r="HQQ391"/>
      <c r="HQR391"/>
      <c r="HQS391"/>
      <c r="HQT391"/>
      <c r="HQU391"/>
      <c r="HQV391"/>
      <c r="HQW391"/>
      <c r="HQX391"/>
      <c r="HQY391"/>
      <c r="HQZ391"/>
      <c r="HRA391"/>
      <c r="HRB391"/>
      <c r="HRC391"/>
      <c r="HRD391"/>
      <c r="HRE391"/>
      <c r="HRF391"/>
      <c r="HRG391"/>
      <c r="HRH391"/>
      <c r="HRI391"/>
      <c r="HRJ391"/>
      <c r="HRK391"/>
      <c r="HRL391"/>
      <c r="HRM391"/>
      <c r="HRN391"/>
      <c r="HRO391"/>
      <c r="HRP391"/>
      <c r="HRQ391"/>
      <c r="HRR391"/>
      <c r="HRS391"/>
      <c r="HRT391"/>
      <c r="HRU391"/>
      <c r="HRV391"/>
      <c r="HRW391"/>
      <c r="HRX391"/>
      <c r="HRY391"/>
      <c r="HRZ391"/>
      <c r="HSA391"/>
      <c r="HSB391"/>
      <c r="HSC391"/>
      <c r="HSD391"/>
      <c r="HSE391"/>
      <c r="HSF391"/>
      <c r="HSG391"/>
      <c r="HSH391"/>
      <c r="HSI391"/>
      <c r="HSJ391"/>
      <c r="HSK391"/>
      <c r="HSL391"/>
      <c r="HSM391"/>
      <c r="HSN391"/>
      <c r="HSO391"/>
      <c r="HSP391"/>
      <c r="HSQ391"/>
      <c r="HSR391"/>
      <c r="HSS391"/>
      <c r="HST391"/>
      <c r="HSU391"/>
      <c r="HSV391"/>
      <c r="HSW391"/>
      <c r="HSX391"/>
      <c r="HSY391"/>
      <c r="HSZ391"/>
      <c r="HTA391"/>
      <c r="HTB391"/>
      <c r="HTC391"/>
      <c r="HTD391"/>
      <c r="HTE391"/>
      <c r="HTF391"/>
      <c r="HTG391"/>
      <c r="HTH391"/>
      <c r="HTI391"/>
      <c r="HTJ391"/>
      <c r="HTK391"/>
      <c r="HTL391"/>
      <c r="HTM391"/>
      <c r="HTN391"/>
      <c r="HTO391"/>
      <c r="HTP391"/>
      <c r="HTQ391"/>
      <c r="HTR391"/>
      <c r="HTS391"/>
      <c r="HTT391"/>
      <c r="HTU391"/>
      <c r="HTV391"/>
      <c r="HTW391"/>
      <c r="HTX391"/>
      <c r="HTY391"/>
      <c r="HTZ391"/>
      <c r="HUA391"/>
      <c r="HUB391"/>
      <c r="HUC391"/>
      <c r="HUD391"/>
      <c r="HUE391"/>
      <c r="HUF391"/>
      <c r="HUG391"/>
      <c r="HUH391"/>
      <c r="HUI391"/>
      <c r="HUJ391"/>
      <c r="HUK391"/>
      <c r="HUL391"/>
      <c r="HUM391"/>
      <c r="HUN391"/>
      <c r="HUO391"/>
      <c r="HUP391"/>
      <c r="HUQ391"/>
      <c r="HUR391"/>
      <c r="HUS391"/>
      <c r="HUT391"/>
      <c r="HUU391"/>
      <c r="HUV391"/>
      <c r="HUW391"/>
      <c r="HUX391"/>
      <c r="HUY391"/>
      <c r="HUZ391"/>
      <c r="HVA391"/>
      <c r="HVB391"/>
      <c r="HVC391"/>
      <c r="HVD391"/>
      <c r="HVE391"/>
      <c r="HVF391"/>
      <c r="HVG391"/>
      <c r="HVH391"/>
      <c r="HVI391"/>
      <c r="HVJ391"/>
      <c r="HVK391"/>
      <c r="HVL391"/>
      <c r="HVM391"/>
      <c r="HVN391"/>
      <c r="HVO391"/>
      <c r="HVP391"/>
      <c r="HVQ391"/>
      <c r="HVR391"/>
      <c r="HVS391"/>
      <c r="HVT391"/>
      <c r="HVU391"/>
      <c r="HVV391"/>
      <c r="HVW391"/>
      <c r="HVX391"/>
      <c r="HVY391"/>
      <c r="HVZ391"/>
      <c r="HWA391"/>
      <c r="HWB391"/>
      <c r="HWC391"/>
      <c r="HWD391"/>
      <c r="HWE391"/>
      <c r="HWF391"/>
      <c r="HWG391"/>
      <c r="HWH391"/>
      <c r="HWI391"/>
      <c r="HWJ391"/>
      <c r="HWK391"/>
      <c r="HWL391"/>
      <c r="HWM391"/>
      <c r="HWN391"/>
      <c r="HWO391"/>
      <c r="HWP391"/>
      <c r="HWQ391"/>
      <c r="HWR391"/>
      <c r="HWS391"/>
      <c r="HWT391"/>
      <c r="HWU391"/>
      <c r="HWV391"/>
      <c r="HWW391"/>
      <c r="HWX391"/>
      <c r="HWY391"/>
      <c r="HWZ391"/>
      <c r="HXA391"/>
      <c r="HXB391"/>
      <c r="HXC391"/>
      <c r="HXD391"/>
      <c r="HXE391"/>
      <c r="HXF391"/>
      <c r="HXG391"/>
      <c r="HXH391"/>
      <c r="HXI391"/>
      <c r="HXJ391"/>
      <c r="HXK391"/>
      <c r="HXL391"/>
      <c r="HXM391"/>
      <c r="HXN391"/>
      <c r="HXO391"/>
      <c r="HXP391"/>
      <c r="HXQ391"/>
      <c r="HXR391"/>
      <c r="HXS391"/>
      <c r="HXT391"/>
      <c r="HXU391"/>
      <c r="HXV391"/>
      <c r="HXW391"/>
      <c r="HXX391"/>
      <c r="HXY391"/>
      <c r="HXZ391"/>
      <c r="HYA391"/>
      <c r="HYB391"/>
      <c r="HYC391"/>
      <c r="HYD391"/>
      <c r="HYE391"/>
      <c r="HYF391"/>
      <c r="HYG391"/>
      <c r="HYH391"/>
      <c r="HYI391"/>
      <c r="HYJ391"/>
      <c r="HYK391"/>
      <c r="HYL391"/>
      <c r="HYM391"/>
      <c r="HYN391"/>
      <c r="HYO391"/>
      <c r="HYP391"/>
      <c r="HYQ391"/>
      <c r="HYR391"/>
      <c r="HYS391"/>
      <c r="HYT391"/>
      <c r="HYU391"/>
      <c r="HYV391"/>
      <c r="HYW391"/>
      <c r="HYX391"/>
      <c r="HYY391"/>
      <c r="HYZ391"/>
      <c r="HZA391"/>
      <c r="HZB391"/>
      <c r="HZC391"/>
      <c r="HZD391"/>
      <c r="HZE391"/>
      <c r="HZF391"/>
      <c r="HZG391"/>
      <c r="HZH391"/>
      <c r="HZI391"/>
      <c r="HZJ391"/>
      <c r="HZK391"/>
      <c r="HZL391"/>
      <c r="HZM391"/>
      <c r="HZN391"/>
      <c r="HZO391"/>
      <c r="HZP391"/>
      <c r="HZQ391"/>
      <c r="HZR391"/>
      <c r="HZS391"/>
      <c r="HZT391"/>
      <c r="HZU391"/>
      <c r="HZV391"/>
      <c r="HZW391"/>
      <c r="HZX391"/>
      <c r="HZY391"/>
      <c r="HZZ391"/>
      <c r="IAA391"/>
      <c r="IAB391"/>
      <c r="IAC391"/>
      <c r="IAD391"/>
      <c r="IAE391"/>
      <c r="IAF391"/>
      <c r="IAG391"/>
      <c r="IAH391"/>
      <c r="IAI391"/>
      <c r="IAJ391"/>
      <c r="IAK391"/>
      <c r="IAL391"/>
      <c r="IAM391"/>
      <c r="IAN391"/>
      <c r="IAO391"/>
      <c r="IAP391"/>
      <c r="IAQ391"/>
      <c r="IAR391"/>
      <c r="IAS391"/>
      <c r="IAT391"/>
      <c r="IAU391"/>
      <c r="IAV391"/>
      <c r="IAW391"/>
      <c r="IAX391"/>
      <c r="IAY391"/>
      <c r="IAZ391"/>
      <c r="IBA391"/>
      <c r="IBB391"/>
      <c r="IBC391"/>
      <c r="IBD391"/>
      <c r="IBE391"/>
      <c r="IBF391"/>
      <c r="IBG391"/>
      <c r="IBH391"/>
      <c r="IBI391"/>
      <c r="IBJ391"/>
      <c r="IBK391"/>
      <c r="IBL391"/>
      <c r="IBM391"/>
      <c r="IBN391"/>
      <c r="IBO391"/>
      <c r="IBP391"/>
      <c r="IBQ391"/>
      <c r="IBR391"/>
      <c r="IBS391"/>
      <c r="IBT391"/>
      <c r="IBU391"/>
      <c r="IBV391"/>
      <c r="IBW391"/>
      <c r="IBX391"/>
      <c r="IBY391"/>
      <c r="IBZ391"/>
      <c r="ICA391"/>
      <c r="ICB391"/>
      <c r="ICC391"/>
      <c r="ICD391"/>
      <c r="ICE391"/>
      <c r="ICF391"/>
      <c r="ICG391"/>
      <c r="ICH391"/>
      <c r="ICI391"/>
      <c r="ICJ391"/>
      <c r="ICK391"/>
      <c r="ICL391"/>
      <c r="ICM391"/>
      <c r="ICN391"/>
      <c r="ICO391"/>
      <c r="ICP391"/>
      <c r="ICQ391"/>
      <c r="ICR391"/>
      <c r="ICS391"/>
      <c r="ICT391"/>
      <c r="ICU391"/>
      <c r="ICV391"/>
      <c r="ICW391"/>
      <c r="ICX391"/>
      <c r="ICY391"/>
      <c r="ICZ391"/>
      <c r="IDA391"/>
      <c r="IDB391"/>
      <c r="IDC391"/>
      <c r="IDD391"/>
      <c r="IDE391"/>
      <c r="IDF391"/>
      <c r="IDG391"/>
      <c r="IDH391"/>
      <c r="IDI391"/>
      <c r="IDJ391"/>
      <c r="IDK391"/>
      <c r="IDL391"/>
      <c r="IDM391"/>
      <c r="IDN391"/>
      <c r="IDO391"/>
      <c r="IDP391"/>
      <c r="IDQ391"/>
      <c r="IDR391"/>
      <c r="IDS391"/>
      <c r="IDT391"/>
      <c r="IDU391"/>
      <c r="IDV391"/>
      <c r="IDW391"/>
      <c r="IDX391"/>
      <c r="IDY391"/>
      <c r="IDZ391"/>
      <c r="IEA391"/>
      <c r="IEB391"/>
      <c r="IEC391"/>
      <c r="IED391"/>
      <c r="IEE391"/>
      <c r="IEF391"/>
      <c r="IEG391"/>
      <c r="IEH391"/>
      <c r="IEI391"/>
      <c r="IEJ391"/>
      <c r="IEK391"/>
      <c r="IEL391"/>
      <c r="IEM391"/>
      <c r="IEN391"/>
      <c r="IEO391"/>
      <c r="IEP391"/>
      <c r="IEQ391"/>
      <c r="IER391"/>
      <c r="IES391"/>
      <c r="IET391"/>
      <c r="IEU391"/>
      <c r="IEV391"/>
      <c r="IEW391"/>
      <c r="IEX391"/>
      <c r="IEY391"/>
      <c r="IEZ391"/>
      <c r="IFA391"/>
      <c r="IFB391"/>
      <c r="IFC391"/>
      <c r="IFD391"/>
      <c r="IFE391"/>
      <c r="IFF391"/>
      <c r="IFG391"/>
      <c r="IFH391"/>
      <c r="IFI391"/>
      <c r="IFJ391"/>
      <c r="IFK391"/>
      <c r="IFL391"/>
      <c r="IFM391"/>
      <c r="IFN391"/>
      <c r="IFO391"/>
      <c r="IFP391"/>
      <c r="IFQ391"/>
      <c r="IFR391"/>
      <c r="IFS391"/>
      <c r="IFT391"/>
      <c r="IFU391"/>
      <c r="IFV391"/>
      <c r="IFW391"/>
      <c r="IFX391"/>
      <c r="IFY391"/>
      <c r="IFZ391"/>
      <c r="IGA391"/>
      <c r="IGB391"/>
      <c r="IGC391"/>
      <c r="IGD391"/>
      <c r="IGE391"/>
      <c r="IGF391"/>
      <c r="IGG391"/>
      <c r="IGH391"/>
      <c r="IGI391"/>
      <c r="IGJ391"/>
      <c r="IGK391"/>
      <c r="IGL391"/>
      <c r="IGM391"/>
      <c r="IGN391"/>
      <c r="IGO391"/>
      <c r="IGP391"/>
      <c r="IGQ391"/>
      <c r="IGR391"/>
      <c r="IGS391"/>
      <c r="IGT391"/>
      <c r="IGU391"/>
      <c r="IGV391"/>
      <c r="IGW391"/>
      <c r="IGX391"/>
      <c r="IGY391"/>
      <c r="IGZ391"/>
      <c r="IHA391"/>
      <c r="IHB391"/>
      <c r="IHC391"/>
      <c r="IHD391"/>
      <c r="IHE391"/>
      <c r="IHF391"/>
      <c r="IHG391"/>
      <c r="IHH391"/>
      <c r="IHI391"/>
      <c r="IHJ391"/>
      <c r="IHK391"/>
      <c r="IHL391"/>
      <c r="IHM391"/>
      <c r="IHN391"/>
      <c r="IHO391"/>
      <c r="IHP391"/>
      <c r="IHQ391"/>
      <c r="IHR391"/>
      <c r="IHS391"/>
      <c r="IHT391"/>
      <c r="IHU391"/>
      <c r="IHV391"/>
      <c r="IHW391"/>
      <c r="IHX391"/>
      <c r="IHY391"/>
      <c r="IHZ391"/>
      <c r="IIA391"/>
      <c r="IIB391"/>
      <c r="IIC391"/>
      <c r="IID391"/>
      <c r="IIE391"/>
      <c r="IIF391"/>
      <c r="IIG391"/>
      <c r="IIH391"/>
      <c r="III391"/>
      <c r="IIJ391"/>
      <c r="IIK391"/>
      <c r="IIL391"/>
      <c r="IIM391"/>
      <c r="IIN391"/>
      <c r="IIO391"/>
      <c r="IIP391"/>
      <c r="IIQ391"/>
      <c r="IIR391"/>
      <c r="IIS391"/>
      <c r="IIT391"/>
      <c r="IIU391"/>
      <c r="IIV391"/>
      <c r="IIW391"/>
      <c r="IIX391"/>
      <c r="IIY391"/>
      <c r="IIZ391"/>
      <c r="IJA391"/>
      <c r="IJB391"/>
      <c r="IJC391"/>
      <c r="IJD391"/>
      <c r="IJE391"/>
      <c r="IJF391"/>
      <c r="IJG391"/>
      <c r="IJH391"/>
      <c r="IJI391"/>
      <c r="IJJ391"/>
      <c r="IJK391"/>
      <c r="IJL391"/>
      <c r="IJM391"/>
      <c r="IJN391"/>
      <c r="IJO391"/>
      <c r="IJP391"/>
      <c r="IJQ391"/>
      <c r="IJR391"/>
      <c r="IJS391"/>
      <c r="IJT391"/>
      <c r="IJU391"/>
      <c r="IJV391"/>
      <c r="IJW391"/>
      <c r="IJX391"/>
      <c r="IJY391"/>
      <c r="IJZ391"/>
      <c r="IKA391"/>
      <c r="IKB391"/>
      <c r="IKC391"/>
      <c r="IKD391"/>
      <c r="IKE391"/>
      <c r="IKF391"/>
      <c r="IKG391"/>
      <c r="IKH391"/>
      <c r="IKI391"/>
      <c r="IKJ391"/>
      <c r="IKK391"/>
      <c r="IKL391"/>
      <c r="IKM391"/>
      <c r="IKN391"/>
      <c r="IKO391"/>
      <c r="IKP391"/>
      <c r="IKQ391"/>
      <c r="IKR391"/>
      <c r="IKS391"/>
      <c r="IKT391"/>
      <c r="IKU391"/>
      <c r="IKV391"/>
      <c r="IKW391"/>
      <c r="IKX391"/>
      <c r="IKY391"/>
      <c r="IKZ391"/>
      <c r="ILA391"/>
      <c r="ILB391"/>
      <c r="ILC391"/>
      <c r="ILD391"/>
      <c r="ILE391"/>
      <c r="ILF391"/>
      <c r="ILG391"/>
      <c r="ILH391"/>
      <c r="ILI391"/>
      <c r="ILJ391"/>
      <c r="ILK391"/>
      <c r="ILL391"/>
      <c r="ILM391"/>
      <c r="ILN391"/>
      <c r="ILO391"/>
      <c r="ILP391"/>
      <c r="ILQ391"/>
      <c r="ILR391"/>
      <c r="ILS391"/>
      <c r="ILT391"/>
      <c r="ILU391"/>
      <c r="ILV391"/>
      <c r="ILW391"/>
      <c r="ILX391"/>
      <c r="ILY391"/>
      <c r="ILZ391"/>
      <c r="IMA391"/>
      <c r="IMB391"/>
      <c r="IMC391"/>
      <c r="IMD391"/>
      <c r="IME391"/>
      <c r="IMF391"/>
      <c r="IMG391"/>
      <c r="IMH391"/>
      <c r="IMI391"/>
      <c r="IMJ391"/>
      <c r="IMK391"/>
      <c r="IML391"/>
      <c r="IMM391"/>
      <c r="IMN391"/>
      <c r="IMO391"/>
      <c r="IMP391"/>
      <c r="IMQ391"/>
      <c r="IMR391"/>
      <c r="IMS391"/>
      <c r="IMT391"/>
      <c r="IMU391"/>
      <c r="IMV391"/>
      <c r="IMW391"/>
      <c r="IMX391"/>
      <c r="IMY391"/>
      <c r="IMZ391"/>
      <c r="INA391"/>
      <c r="INB391"/>
      <c r="INC391"/>
      <c r="IND391"/>
      <c r="INE391"/>
      <c r="INF391"/>
      <c r="ING391"/>
      <c r="INH391"/>
      <c r="INI391"/>
      <c r="INJ391"/>
      <c r="INK391"/>
      <c r="INL391"/>
      <c r="INM391"/>
      <c r="INN391"/>
      <c r="INO391"/>
      <c r="INP391"/>
      <c r="INQ391"/>
      <c r="INR391"/>
      <c r="INS391"/>
      <c r="INT391"/>
      <c r="INU391"/>
      <c r="INV391"/>
      <c r="INW391"/>
      <c r="INX391"/>
      <c r="INY391"/>
      <c r="INZ391"/>
      <c r="IOA391"/>
      <c r="IOB391"/>
      <c r="IOC391"/>
      <c r="IOD391"/>
      <c r="IOE391"/>
      <c r="IOF391"/>
      <c r="IOG391"/>
      <c r="IOH391"/>
      <c r="IOI391"/>
      <c r="IOJ391"/>
      <c r="IOK391"/>
      <c r="IOL391"/>
      <c r="IOM391"/>
      <c r="ION391"/>
      <c r="IOO391"/>
      <c r="IOP391"/>
      <c r="IOQ391"/>
      <c r="IOR391"/>
      <c r="IOS391"/>
      <c r="IOT391"/>
      <c r="IOU391"/>
      <c r="IOV391"/>
      <c r="IOW391"/>
      <c r="IOX391"/>
      <c r="IOY391"/>
      <c r="IOZ391"/>
      <c r="IPA391"/>
      <c r="IPB391"/>
      <c r="IPC391"/>
      <c r="IPD391"/>
      <c r="IPE391"/>
      <c r="IPF391"/>
      <c r="IPG391"/>
      <c r="IPH391"/>
      <c r="IPI391"/>
      <c r="IPJ391"/>
      <c r="IPK391"/>
      <c r="IPL391"/>
      <c r="IPM391"/>
      <c r="IPN391"/>
      <c r="IPO391"/>
      <c r="IPP391"/>
      <c r="IPQ391"/>
      <c r="IPR391"/>
      <c r="IPS391"/>
      <c r="IPT391"/>
      <c r="IPU391"/>
      <c r="IPV391"/>
      <c r="IPW391"/>
      <c r="IPX391"/>
      <c r="IPY391"/>
      <c r="IPZ391"/>
      <c r="IQA391"/>
      <c r="IQB391"/>
      <c r="IQC391"/>
      <c r="IQD391"/>
      <c r="IQE391"/>
      <c r="IQF391"/>
      <c r="IQG391"/>
      <c r="IQH391"/>
      <c r="IQI391"/>
      <c r="IQJ391"/>
      <c r="IQK391"/>
      <c r="IQL391"/>
      <c r="IQM391"/>
      <c r="IQN391"/>
      <c r="IQO391"/>
      <c r="IQP391"/>
      <c r="IQQ391"/>
      <c r="IQR391"/>
      <c r="IQS391"/>
      <c r="IQT391"/>
      <c r="IQU391"/>
      <c r="IQV391"/>
      <c r="IQW391"/>
      <c r="IQX391"/>
      <c r="IQY391"/>
      <c r="IQZ391"/>
      <c r="IRA391"/>
      <c r="IRB391"/>
      <c r="IRC391"/>
      <c r="IRD391"/>
      <c r="IRE391"/>
      <c r="IRF391"/>
      <c r="IRG391"/>
      <c r="IRH391"/>
      <c r="IRI391"/>
      <c r="IRJ391"/>
      <c r="IRK391"/>
      <c r="IRL391"/>
      <c r="IRM391"/>
      <c r="IRN391"/>
      <c r="IRO391"/>
      <c r="IRP391"/>
      <c r="IRQ391"/>
      <c r="IRR391"/>
      <c r="IRS391"/>
      <c r="IRT391"/>
      <c r="IRU391"/>
      <c r="IRV391"/>
      <c r="IRW391"/>
      <c r="IRX391"/>
      <c r="IRY391"/>
      <c r="IRZ391"/>
      <c r="ISA391"/>
      <c r="ISB391"/>
      <c r="ISC391"/>
      <c r="ISD391"/>
      <c r="ISE391"/>
      <c r="ISF391"/>
      <c r="ISG391"/>
      <c r="ISH391"/>
      <c r="ISI391"/>
      <c r="ISJ391"/>
      <c r="ISK391"/>
      <c r="ISL391"/>
      <c r="ISM391"/>
      <c r="ISN391"/>
      <c r="ISO391"/>
      <c r="ISP391"/>
      <c r="ISQ391"/>
      <c r="ISR391"/>
      <c r="ISS391"/>
      <c r="IST391"/>
      <c r="ISU391"/>
      <c r="ISV391"/>
      <c r="ISW391"/>
      <c r="ISX391"/>
      <c r="ISY391"/>
      <c r="ISZ391"/>
      <c r="ITA391"/>
      <c r="ITB391"/>
      <c r="ITC391"/>
      <c r="ITD391"/>
      <c r="ITE391"/>
      <c r="ITF391"/>
      <c r="ITG391"/>
      <c r="ITH391"/>
      <c r="ITI391"/>
      <c r="ITJ391"/>
      <c r="ITK391"/>
      <c r="ITL391"/>
      <c r="ITM391"/>
      <c r="ITN391"/>
      <c r="ITO391"/>
      <c r="ITP391"/>
      <c r="ITQ391"/>
      <c r="ITR391"/>
      <c r="ITS391"/>
      <c r="ITT391"/>
      <c r="ITU391"/>
      <c r="ITV391"/>
      <c r="ITW391"/>
      <c r="ITX391"/>
      <c r="ITY391"/>
      <c r="ITZ391"/>
      <c r="IUA391"/>
      <c r="IUB391"/>
      <c r="IUC391"/>
      <c r="IUD391"/>
      <c r="IUE391"/>
      <c r="IUF391"/>
      <c r="IUG391"/>
      <c r="IUH391"/>
      <c r="IUI391"/>
      <c r="IUJ391"/>
      <c r="IUK391"/>
      <c r="IUL391"/>
      <c r="IUM391"/>
      <c r="IUN391"/>
      <c r="IUO391"/>
      <c r="IUP391"/>
      <c r="IUQ391"/>
      <c r="IUR391"/>
      <c r="IUS391"/>
      <c r="IUT391"/>
      <c r="IUU391"/>
      <c r="IUV391"/>
      <c r="IUW391"/>
      <c r="IUX391"/>
      <c r="IUY391"/>
      <c r="IUZ391"/>
      <c r="IVA391"/>
      <c r="IVB391"/>
      <c r="IVC391"/>
      <c r="IVD391"/>
      <c r="IVE391"/>
      <c r="IVF391"/>
      <c r="IVG391"/>
      <c r="IVH391"/>
      <c r="IVI391"/>
      <c r="IVJ391"/>
      <c r="IVK391"/>
      <c r="IVL391"/>
      <c r="IVM391"/>
      <c r="IVN391"/>
      <c r="IVO391"/>
      <c r="IVP391"/>
      <c r="IVQ391"/>
      <c r="IVR391"/>
      <c r="IVS391"/>
      <c r="IVT391"/>
      <c r="IVU391"/>
      <c r="IVV391"/>
      <c r="IVW391"/>
      <c r="IVX391"/>
      <c r="IVY391"/>
      <c r="IVZ391"/>
      <c r="IWA391"/>
      <c r="IWB391"/>
      <c r="IWC391"/>
      <c r="IWD391"/>
      <c r="IWE391"/>
      <c r="IWF391"/>
      <c r="IWG391"/>
      <c r="IWH391"/>
      <c r="IWI391"/>
      <c r="IWJ391"/>
      <c r="IWK391"/>
      <c r="IWL391"/>
      <c r="IWM391"/>
      <c r="IWN391"/>
      <c r="IWO391"/>
      <c r="IWP391"/>
      <c r="IWQ391"/>
      <c r="IWR391"/>
      <c r="IWS391"/>
      <c r="IWT391"/>
      <c r="IWU391"/>
      <c r="IWV391"/>
      <c r="IWW391"/>
      <c r="IWX391"/>
      <c r="IWY391"/>
      <c r="IWZ391"/>
      <c r="IXA391"/>
      <c r="IXB391"/>
      <c r="IXC391"/>
      <c r="IXD391"/>
      <c r="IXE391"/>
      <c r="IXF391"/>
      <c r="IXG391"/>
      <c r="IXH391"/>
      <c r="IXI391"/>
      <c r="IXJ391"/>
      <c r="IXK391"/>
      <c r="IXL391"/>
      <c r="IXM391"/>
      <c r="IXN391"/>
      <c r="IXO391"/>
      <c r="IXP391"/>
      <c r="IXQ391"/>
      <c r="IXR391"/>
      <c r="IXS391"/>
      <c r="IXT391"/>
      <c r="IXU391"/>
      <c r="IXV391"/>
      <c r="IXW391"/>
      <c r="IXX391"/>
      <c r="IXY391"/>
      <c r="IXZ391"/>
      <c r="IYA391"/>
      <c r="IYB391"/>
      <c r="IYC391"/>
      <c r="IYD391"/>
      <c r="IYE391"/>
      <c r="IYF391"/>
      <c r="IYG391"/>
      <c r="IYH391"/>
      <c r="IYI391"/>
      <c r="IYJ391"/>
      <c r="IYK391"/>
      <c r="IYL391"/>
      <c r="IYM391"/>
      <c r="IYN391"/>
      <c r="IYO391"/>
      <c r="IYP391"/>
      <c r="IYQ391"/>
      <c r="IYR391"/>
      <c r="IYS391"/>
      <c r="IYT391"/>
      <c r="IYU391"/>
      <c r="IYV391"/>
      <c r="IYW391"/>
      <c r="IYX391"/>
      <c r="IYY391"/>
      <c r="IYZ391"/>
      <c r="IZA391"/>
      <c r="IZB391"/>
      <c r="IZC391"/>
      <c r="IZD391"/>
      <c r="IZE391"/>
      <c r="IZF391"/>
      <c r="IZG391"/>
      <c r="IZH391"/>
      <c r="IZI391"/>
      <c r="IZJ391"/>
      <c r="IZK391"/>
      <c r="IZL391"/>
      <c r="IZM391"/>
      <c r="IZN391"/>
      <c r="IZO391"/>
      <c r="IZP391"/>
      <c r="IZQ391"/>
      <c r="IZR391"/>
      <c r="IZS391"/>
      <c r="IZT391"/>
      <c r="IZU391"/>
      <c r="IZV391"/>
      <c r="IZW391"/>
      <c r="IZX391"/>
      <c r="IZY391"/>
      <c r="IZZ391"/>
      <c r="JAA391"/>
      <c r="JAB391"/>
      <c r="JAC391"/>
      <c r="JAD391"/>
      <c r="JAE391"/>
      <c r="JAF391"/>
      <c r="JAG391"/>
      <c r="JAH391"/>
      <c r="JAI391"/>
      <c r="JAJ391"/>
      <c r="JAK391"/>
      <c r="JAL391"/>
      <c r="JAM391"/>
      <c r="JAN391"/>
      <c r="JAO391"/>
      <c r="JAP391"/>
      <c r="JAQ391"/>
      <c r="JAR391"/>
      <c r="JAS391"/>
      <c r="JAT391"/>
      <c r="JAU391"/>
      <c r="JAV391"/>
      <c r="JAW391"/>
      <c r="JAX391"/>
      <c r="JAY391"/>
      <c r="JAZ391"/>
      <c r="JBA391"/>
      <c r="JBB391"/>
      <c r="JBC391"/>
      <c r="JBD391"/>
      <c r="JBE391"/>
      <c r="JBF391"/>
      <c r="JBG391"/>
      <c r="JBH391"/>
      <c r="JBI391"/>
      <c r="JBJ391"/>
      <c r="JBK391"/>
      <c r="JBL391"/>
      <c r="JBM391"/>
      <c r="JBN391"/>
      <c r="JBO391"/>
      <c r="JBP391"/>
      <c r="JBQ391"/>
      <c r="JBR391"/>
      <c r="JBS391"/>
      <c r="JBT391"/>
      <c r="JBU391"/>
      <c r="JBV391"/>
      <c r="JBW391"/>
      <c r="JBX391"/>
      <c r="JBY391"/>
      <c r="JBZ391"/>
      <c r="JCA391"/>
      <c r="JCB391"/>
      <c r="JCC391"/>
      <c r="JCD391"/>
      <c r="JCE391"/>
      <c r="JCF391"/>
      <c r="JCG391"/>
      <c r="JCH391"/>
      <c r="JCI391"/>
      <c r="JCJ391"/>
      <c r="JCK391"/>
      <c r="JCL391"/>
      <c r="JCM391"/>
      <c r="JCN391"/>
      <c r="JCO391"/>
      <c r="JCP391"/>
      <c r="JCQ391"/>
      <c r="JCR391"/>
      <c r="JCS391"/>
      <c r="JCT391"/>
      <c r="JCU391"/>
      <c r="JCV391"/>
      <c r="JCW391"/>
      <c r="JCX391"/>
      <c r="JCY391"/>
      <c r="JCZ391"/>
      <c r="JDA391"/>
      <c r="JDB391"/>
      <c r="JDC391"/>
      <c r="JDD391"/>
      <c r="JDE391"/>
      <c r="JDF391"/>
      <c r="JDG391"/>
      <c r="JDH391"/>
      <c r="JDI391"/>
      <c r="JDJ391"/>
      <c r="JDK391"/>
      <c r="JDL391"/>
      <c r="JDM391"/>
      <c r="JDN391"/>
      <c r="JDO391"/>
      <c r="JDP391"/>
      <c r="JDQ391"/>
      <c r="JDR391"/>
      <c r="JDS391"/>
      <c r="JDT391"/>
      <c r="JDU391"/>
      <c r="JDV391"/>
      <c r="JDW391"/>
      <c r="JDX391"/>
      <c r="JDY391"/>
      <c r="JDZ391"/>
      <c r="JEA391"/>
      <c r="JEB391"/>
      <c r="JEC391"/>
      <c r="JED391"/>
      <c r="JEE391"/>
      <c r="JEF391"/>
      <c r="JEG391"/>
      <c r="JEH391"/>
      <c r="JEI391"/>
      <c r="JEJ391"/>
      <c r="JEK391"/>
      <c r="JEL391"/>
      <c r="JEM391"/>
      <c r="JEN391"/>
      <c r="JEO391"/>
      <c r="JEP391"/>
      <c r="JEQ391"/>
      <c r="JER391"/>
      <c r="JES391"/>
      <c r="JET391"/>
      <c r="JEU391"/>
      <c r="JEV391"/>
      <c r="JEW391"/>
      <c r="JEX391"/>
      <c r="JEY391"/>
      <c r="JEZ391"/>
      <c r="JFA391"/>
      <c r="JFB391"/>
      <c r="JFC391"/>
      <c r="JFD391"/>
      <c r="JFE391"/>
      <c r="JFF391"/>
      <c r="JFG391"/>
      <c r="JFH391"/>
      <c r="JFI391"/>
      <c r="JFJ391"/>
      <c r="JFK391"/>
      <c r="JFL391"/>
      <c r="JFM391"/>
      <c r="JFN391"/>
      <c r="JFO391"/>
      <c r="JFP391"/>
      <c r="JFQ391"/>
      <c r="JFR391"/>
      <c r="JFS391"/>
      <c r="JFT391"/>
      <c r="JFU391"/>
      <c r="JFV391"/>
      <c r="JFW391"/>
      <c r="JFX391"/>
      <c r="JFY391"/>
      <c r="JFZ391"/>
      <c r="JGA391"/>
      <c r="JGB391"/>
      <c r="JGC391"/>
      <c r="JGD391"/>
      <c r="JGE391"/>
      <c r="JGF391"/>
      <c r="JGG391"/>
      <c r="JGH391"/>
      <c r="JGI391"/>
      <c r="JGJ391"/>
      <c r="JGK391"/>
      <c r="JGL391"/>
      <c r="JGM391"/>
      <c r="JGN391"/>
      <c r="JGO391"/>
      <c r="JGP391"/>
      <c r="JGQ391"/>
      <c r="JGR391"/>
      <c r="JGS391"/>
      <c r="JGT391"/>
      <c r="JGU391"/>
      <c r="JGV391"/>
      <c r="JGW391"/>
      <c r="JGX391"/>
      <c r="JGY391"/>
      <c r="JGZ391"/>
      <c r="JHA391"/>
      <c r="JHB391"/>
      <c r="JHC391"/>
      <c r="JHD391"/>
      <c r="JHE391"/>
      <c r="JHF391"/>
      <c r="JHG391"/>
      <c r="JHH391"/>
      <c r="JHI391"/>
      <c r="JHJ391"/>
      <c r="JHK391"/>
      <c r="JHL391"/>
      <c r="JHM391"/>
      <c r="JHN391"/>
      <c r="JHO391"/>
      <c r="JHP391"/>
      <c r="JHQ391"/>
      <c r="JHR391"/>
      <c r="JHS391"/>
      <c r="JHT391"/>
      <c r="JHU391"/>
      <c r="JHV391"/>
      <c r="JHW391"/>
      <c r="JHX391"/>
      <c r="JHY391"/>
      <c r="JHZ391"/>
      <c r="JIA391"/>
      <c r="JIB391"/>
      <c r="JIC391"/>
      <c r="JID391"/>
      <c r="JIE391"/>
      <c r="JIF391"/>
      <c r="JIG391"/>
      <c r="JIH391"/>
      <c r="JII391"/>
      <c r="JIJ391"/>
      <c r="JIK391"/>
      <c r="JIL391"/>
      <c r="JIM391"/>
      <c r="JIN391"/>
      <c r="JIO391"/>
      <c r="JIP391"/>
      <c r="JIQ391"/>
      <c r="JIR391"/>
      <c r="JIS391"/>
      <c r="JIT391"/>
      <c r="JIU391"/>
      <c r="JIV391"/>
      <c r="JIW391"/>
      <c r="JIX391"/>
      <c r="JIY391"/>
      <c r="JIZ391"/>
      <c r="JJA391"/>
      <c r="JJB391"/>
      <c r="JJC391"/>
      <c r="JJD391"/>
      <c r="JJE391"/>
      <c r="JJF391"/>
      <c r="JJG391"/>
      <c r="JJH391"/>
      <c r="JJI391"/>
      <c r="JJJ391"/>
      <c r="JJK391"/>
      <c r="JJL391"/>
      <c r="JJM391"/>
      <c r="JJN391"/>
      <c r="JJO391"/>
      <c r="JJP391"/>
      <c r="JJQ391"/>
      <c r="JJR391"/>
      <c r="JJS391"/>
      <c r="JJT391"/>
      <c r="JJU391"/>
      <c r="JJV391"/>
      <c r="JJW391"/>
      <c r="JJX391"/>
      <c r="JJY391"/>
      <c r="JJZ391"/>
      <c r="JKA391"/>
      <c r="JKB391"/>
      <c r="JKC391"/>
      <c r="JKD391"/>
      <c r="JKE391"/>
      <c r="JKF391"/>
      <c r="JKG391"/>
      <c r="JKH391"/>
      <c r="JKI391"/>
      <c r="JKJ391"/>
      <c r="JKK391"/>
      <c r="JKL391"/>
      <c r="JKM391"/>
      <c r="JKN391"/>
      <c r="JKO391"/>
      <c r="JKP391"/>
      <c r="JKQ391"/>
      <c r="JKR391"/>
      <c r="JKS391"/>
      <c r="JKT391"/>
      <c r="JKU391"/>
      <c r="JKV391"/>
      <c r="JKW391"/>
      <c r="JKX391"/>
      <c r="JKY391"/>
      <c r="JKZ391"/>
      <c r="JLA391"/>
      <c r="JLB391"/>
      <c r="JLC391"/>
      <c r="JLD391"/>
      <c r="JLE391"/>
      <c r="JLF391"/>
      <c r="JLG391"/>
      <c r="JLH391"/>
      <c r="JLI391"/>
      <c r="JLJ391"/>
      <c r="JLK391"/>
      <c r="JLL391"/>
      <c r="JLM391"/>
      <c r="JLN391"/>
      <c r="JLO391"/>
      <c r="JLP391"/>
      <c r="JLQ391"/>
      <c r="JLR391"/>
      <c r="JLS391"/>
      <c r="JLT391"/>
      <c r="JLU391"/>
      <c r="JLV391"/>
      <c r="JLW391"/>
      <c r="JLX391"/>
      <c r="JLY391"/>
      <c r="JLZ391"/>
      <c r="JMA391"/>
      <c r="JMB391"/>
      <c r="JMC391"/>
      <c r="JMD391"/>
      <c r="JME391"/>
      <c r="JMF391"/>
      <c r="JMG391"/>
      <c r="JMH391"/>
      <c r="JMI391"/>
      <c r="JMJ391"/>
      <c r="JMK391"/>
      <c r="JML391"/>
      <c r="JMM391"/>
      <c r="JMN391"/>
      <c r="JMO391"/>
      <c r="JMP391"/>
      <c r="JMQ391"/>
      <c r="JMR391"/>
      <c r="JMS391"/>
      <c r="JMT391"/>
      <c r="JMU391"/>
      <c r="JMV391"/>
      <c r="JMW391"/>
      <c r="JMX391"/>
      <c r="JMY391"/>
      <c r="JMZ391"/>
      <c r="JNA391"/>
      <c r="JNB391"/>
      <c r="JNC391"/>
      <c r="JND391"/>
      <c r="JNE391"/>
      <c r="JNF391"/>
      <c r="JNG391"/>
      <c r="JNH391"/>
      <c r="JNI391"/>
      <c r="JNJ391"/>
      <c r="JNK391"/>
      <c r="JNL391"/>
      <c r="JNM391"/>
      <c r="JNN391"/>
      <c r="JNO391"/>
      <c r="JNP391"/>
      <c r="JNQ391"/>
      <c r="JNR391"/>
      <c r="JNS391"/>
      <c r="JNT391"/>
      <c r="JNU391"/>
      <c r="JNV391"/>
      <c r="JNW391"/>
      <c r="JNX391"/>
      <c r="JNY391"/>
      <c r="JNZ391"/>
      <c r="JOA391"/>
      <c r="JOB391"/>
      <c r="JOC391"/>
      <c r="JOD391"/>
      <c r="JOE391"/>
      <c r="JOF391"/>
      <c r="JOG391"/>
      <c r="JOH391"/>
      <c r="JOI391"/>
      <c r="JOJ391"/>
      <c r="JOK391"/>
      <c r="JOL391"/>
      <c r="JOM391"/>
      <c r="JON391"/>
      <c r="JOO391"/>
      <c r="JOP391"/>
      <c r="JOQ391"/>
      <c r="JOR391"/>
      <c r="JOS391"/>
      <c r="JOT391"/>
      <c r="JOU391"/>
      <c r="JOV391"/>
      <c r="JOW391"/>
      <c r="JOX391"/>
      <c r="JOY391"/>
      <c r="JOZ391"/>
      <c r="JPA391"/>
      <c r="JPB391"/>
      <c r="JPC391"/>
      <c r="JPD391"/>
      <c r="JPE391"/>
      <c r="JPF391"/>
      <c r="JPG391"/>
      <c r="JPH391"/>
      <c r="JPI391"/>
      <c r="JPJ391"/>
      <c r="JPK391"/>
      <c r="JPL391"/>
      <c r="JPM391"/>
      <c r="JPN391"/>
      <c r="JPO391"/>
      <c r="JPP391"/>
      <c r="JPQ391"/>
      <c r="JPR391"/>
      <c r="JPS391"/>
      <c r="JPT391"/>
      <c r="JPU391"/>
      <c r="JPV391"/>
      <c r="JPW391"/>
      <c r="JPX391"/>
      <c r="JPY391"/>
      <c r="JPZ391"/>
      <c r="JQA391"/>
      <c r="JQB391"/>
      <c r="JQC391"/>
      <c r="JQD391"/>
      <c r="JQE391"/>
      <c r="JQF391"/>
      <c r="JQG391"/>
      <c r="JQH391"/>
      <c r="JQI391"/>
      <c r="JQJ391"/>
      <c r="JQK391"/>
      <c r="JQL391"/>
      <c r="JQM391"/>
      <c r="JQN391"/>
      <c r="JQO391"/>
      <c r="JQP391"/>
      <c r="JQQ391"/>
      <c r="JQR391"/>
      <c r="JQS391"/>
      <c r="JQT391"/>
      <c r="JQU391"/>
      <c r="JQV391"/>
      <c r="JQW391"/>
      <c r="JQX391"/>
      <c r="JQY391"/>
      <c r="JQZ391"/>
      <c r="JRA391"/>
      <c r="JRB391"/>
      <c r="JRC391"/>
      <c r="JRD391"/>
      <c r="JRE391"/>
      <c r="JRF391"/>
      <c r="JRG391"/>
      <c r="JRH391"/>
      <c r="JRI391"/>
      <c r="JRJ391"/>
      <c r="JRK391"/>
      <c r="JRL391"/>
      <c r="JRM391"/>
      <c r="JRN391"/>
      <c r="JRO391"/>
      <c r="JRP391"/>
      <c r="JRQ391"/>
      <c r="JRR391"/>
      <c r="JRS391"/>
      <c r="JRT391"/>
      <c r="JRU391"/>
      <c r="JRV391"/>
      <c r="JRW391"/>
      <c r="JRX391"/>
      <c r="JRY391"/>
      <c r="JRZ391"/>
      <c r="JSA391"/>
      <c r="JSB391"/>
      <c r="JSC391"/>
      <c r="JSD391"/>
      <c r="JSE391"/>
      <c r="JSF391"/>
      <c r="JSG391"/>
      <c r="JSH391"/>
      <c r="JSI391"/>
      <c r="JSJ391"/>
      <c r="JSK391"/>
      <c r="JSL391"/>
      <c r="JSM391"/>
      <c r="JSN391"/>
      <c r="JSO391"/>
      <c r="JSP391"/>
      <c r="JSQ391"/>
      <c r="JSR391"/>
      <c r="JSS391"/>
      <c r="JST391"/>
      <c r="JSU391"/>
      <c r="JSV391"/>
      <c r="JSW391"/>
      <c r="JSX391"/>
      <c r="JSY391"/>
      <c r="JSZ391"/>
      <c r="JTA391"/>
      <c r="JTB391"/>
      <c r="JTC391"/>
      <c r="JTD391"/>
      <c r="JTE391"/>
      <c r="JTF391"/>
      <c r="JTG391"/>
      <c r="JTH391"/>
      <c r="JTI391"/>
      <c r="JTJ391"/>
      <c r="JTK391"/>
      <c r="JTL391"/>
      <c r="JTM391"/>
      <c r="JTN391"/>
      <c r="JTO391"/>
      <c r="JTP391"/>
      <c r="JTQ391"/>
      <c r="JTR391"/>
      <c r="JTS391"/>
      <c r="JTT391"/>
      <c r="JTU391"/>
      <c r="JTV391"/>
      <c r="JTW391"/>
      <c r="JTX391"/>
      <c r="JTY391"/>
      <c r="JTZ391"/>
      <c r="JUA391"/>
      <c r="JUB391"/>
      <c r="JUC391"/>
      <c r="JUD391"/>
      <c r="JUE391"/>
      <c r="JUF391"/>
      <c r="JUG391"/>
      <c r="JUH391"/>
      <c r="JUI391"/>
      <c r="JUJ391"/>
      <c r="JUK391"/>
      <c r="JUL391"/>
      <c r="JUM391"/>
      <c r="JUN391"/>
      <c r="JUO391"/>
      <c r="JUP391"/>
      <c r="JUQ391"/>
      <c r="JUR391"/>
      <c r="JUS391"/>
      <c r="JUT391"/>
      <c r="JUU391"/>
      <c r="JUV391"/>
      <c r="JUW391"/>
      <c r="JUX391"/>
      <c r="JUY391"/>
      <c r="JUZ391"/>
      <c r="JVA391"/>
      <c r="JVB391"/>
      <c r="JVC391"/>
      <c r="JVD391"/>
      <c r="JVE391"/>
      <c r="JVF391"/>
      <c r="JVG391"/>
      <c r="JVH391"/>
      <c r="JVI391"/>
      <c r="JVJ391"/>
      <c r="JVK391"/>
      <c r="JVL391"/>
      <c r="JVM391"/>
      <c r="JVN391"/>
      <c r="JVO391"/>
      <c r="JVP391"/>
      <c r="JVQ391"/>
      <c r="JVR391"/>
      <c r="JVS391"/>
      <c r="JVT391"/>
      <c r="JVU391"/>
      <c r="JVV391"/>
      <c r="JVW391"/>
      <c r="JVX391"/>
      <c r="JVY391"/>
      <c r="JVZ391"/>
      <c r="JWA391"/>
      <c r="JWB391"/>
      <c r="JWC391"/>
      <c r="JWD391"/>
      <c r="JWE391"/>
      <c r="JWF391"/>
      <c r="JWG391"/>
      <c r="JWH391"/>
      <c r="JWI391"/>
      <c r="JWJ391"/>
      <c r="JWK391"/>
      <c r="JWL391"/>
      <c r="JWM391"/>
      <c r="JWN391"/>
      <c r="JWO391"/>
      <c r="JWP391"/>
      <c r="JWQ391"/>
      <c r="JWR391"/>
      <c r="JWS391"/>
      <c r="JWT391"/>
      <c r="JWU391"/>
      <c r="JWV391"/>
      <c r="JWW391"/>
      <c r="JWX391"/>
      <c r="JWY391"/>
      <c r="JWZ391"/>
      <c r="JXA391"/>
      <c r="JXB391"/>
      <c r="JXC391"/>
      <c r="JXD391"/>
      <c r="JXE391"/>
      <c r="JXF391"/>
      <c r="JXG391"/>
      <c r="JXH391"/>
      <c r="JXI391"/>
      <c r="JXJ391"/>
      <c r="JXK391"/>
      <c r="JXL391"/>
      <c r="JXM391"/>
      <c r="JXN391"/>
      <c r="JXO391"/>
      <c r="JXP391"/>
      <c r="JXQ391"/>
      <c r="JXR391"/>
      <c r="JXS391"/>
      <c r="JXT391"/>
      <c r="JXU391"/>
      <c r="JXV391"/>
      <c r="JXW391"/>
      <c r="JXX391"/>
      <c r="JXY391"/>
      <c r="JXZ391"/>
      <c r="JYA391"/>
      <c r="JYB391"/>
      <c r="JYC391"/>
      <c r="JYD391"/>
      <c r="JYE391"/>
      <c r="JYF391"/>
      <c r="JYG391"/>
      <c r="JYH391"/>
      <c r="JYI391"/>
      <c r="JYJ391"/>
      <c r="JYK391"/>
      <c r="JYL391"/>
      <c r="JYM391"/>
      <c r="JYN391"/>
      <c r="JYO391"/>
      <c r="JYP391"/>
      <c r="JYQ391"/>
      <c r="JYR391"/>
      <c r="JYS391"/>
      <c r="JYT391"/>
      <c r="JYU391"/>
      <c r="JYV391"/>
      <c r="JYW391"/>
      <c r="JYX391"/>
      <c r="JYY391"/>
      <c r="JYZ391"/>
      <c r="JZA391"/>
      <c r="JZB391"/>
      <c r="JZC391"/>
      <c r="JZD391"/>
      <c r="JZE391"/>
      <c r="JZF391"/>
      <c r="JZG391"/>
      <c r="JZH391"/>
      <c r="JZI391"/>
      <c r="JZJ391"/>
      <c r="JZK391"/>
      <c r="JZL391"/>
      <c r="JZM391"/>
      <c r="JZN391"/>
      <c r="JZO391"/>
      <c r="JZP391"/>
      <c r="JZQ391"/>
      <c r="JZR391"/>
      <c r="JZS391"/>
      <c r="JZT391"/>
      <c r="JZU391"/>
      <c r="JZV391"/>
      <c r="JZW391"/>
      <c r="JZX391"/>
      <c r="JZY391"/>
      <c r="JZZ391"/>
      <c r="KAA391"/>
      <c r="KAB391"/>
      <c r="KAC391"/>
      <c r="KAD391"/>
      <c r="KAE391"/>
      <c r="KAF391"/>
      <c r="KAG391"/>
      <c r="KAH391"/>
      <c r="KAI391"/>
      <c r="KAJ391"/>
      <c r="KAK391"/>
      <c r="KAL391"/>
      <c r="KAM391"/>
      <c r="KAN391"/>
      <c r="KAO391"/>
      <c r="KAP391"/>
      <c r="KAQ391"/>
      <c r="KAR391"/>
      <c r="KAS391"/>
      <c r="KAT391"/>
      <c r="KAU391"/>
      <c r="KAV391"/>
      <c r="KAW391"/>
      <c r="KAX391"/>
      <c r="KAY391"/>
      <c r="KAZ391"/>
      <c r="KBA391"/>
      <c r="KBB391"/>
      <c r="KBC391"/>
      <c r="KBD391"/>
      <c r="KBE391"/>
      <c r="KBF391"/>
      <c r="KBG391"/>
      <c r="KBH391"/>
      <c r="KBI391"/>
      <c r="KBJ391"/>
      <c r="KBK391"/>
      <c r="KBL391"/>
      <c r="KBM391"/>
      <c r="KBN391"/>
      <c r="KBO391"/>
      <c r="KBP391"/>
      <c r="KBQ391"/>
      <c r="KBR391"/>
      <c r="KBS391"/>
      <c r="KBT391"/>
      <c r="KBU391"/>
      <c r="KBV391"/>
      <c r="KBW391"/>
      <c r="KBX391"/>
      <c r="KBY391"/>
      <c r="KBZ391"/>
      <c r="KCA391"/>
      <c r="KCB391"/>
      <c r="KCC391"/>
      <c r="KCD391"/>
      <c r="KCE391"/>
      <c r="KCF391"/>
      <c r="KCG391"/>
      <c r="KCH391"/>
      <c r="KCI391"/>
      <c r="KCJ391"/>
      <c r="KCK391"/>
      <c r="KCL391"/>
      <c r="KCM391"/>
      <c r="KCN391"/>
      <c r="KCO391"/>
      <c r="KCP391"/>
      <c r="KCQ391"/>
      <c r="KCR391"/>
      <c r="KCS391"/>
      <c r="KCT391"/>
      <c r="KCU391"/>
      <c r="KCV391"/>
      <c r="KCW391"/>
      <c r="KCX391"/>
      <c r="KCY391"/>
      <c r="KCZ391"/>
      <c r="KDA391"/>
      <c r="KDB391"/>
      <c r="KDC391"/>
      <c r="KDD391"/>
      <c r="KDE391"/>
      <c r="KDF391"/>
      <c r="KDG391"/>
      <c r="KDH391"/>
      <c r="KDI391"/>
      <c r="KDJ391"/>
      <c r="KDK391"/>
      <c r="KDL391"/>
      <c r="KDM391"/>
      <c r="KDN391"/>
      <c r="KDO391"/>
      <c r="KDP391"/>
      <c r="KDQ391"/>
      <c r="KDR391"/>
      <c r="KDS391"/>
      <c r="KDT391"/>
      <c r="KDU391"/>
      <c r="KDV391"/>
      <c r="KDW391"/>
      <c r="KDX391"/>
      <c r="KDY391"/>
      <c r="KDZ391"/>
      <c r="KEA391"/>
      <c r="KEB391"/>
      <c r="KEC391"/>
      <c r="KED391"/>
      <c r="KEE391"/>
      <c r="KEF391"/>
      <c r="KEG391"/>
      <c r="KEH391"/>
      <c r="KEI391"/>
      <c r="KEJ391"/>
      <c r="KEK391"/>
      <c r="KEL391"/>
      <c r="KEM391"/>
      <c r="KEN391"/>
      <c r="KEO391"/>
      <c r="KEP391"/>
      <c r="KEQ391"/>
      <c r="KER391"/>
      <c r="KES391"/>
      <c r="KET391"/>
      <c r="KEU391"/>
      <c r="KEV391"/>
      <c r="KEW391"/>
      <c r="KEX391"/>
      <c r="KEY391"/>
      <c r="KEZ391"/>
      <c r="KFA391"/>
      <c r="KFB391"/>
      <c r="KFC391"/>
      <c r="KFD391"/>
      <c r="KFE391"/>
      <c r="KFF391"/>
      <c r="KFG391"/>
      <c r="KFH391"/>
      <c r="KFI391"/>
      <c r="KFJ391"/>
      <c r="KFK391"/>
      <c r="KFL391"/>
      <c r="KFM391"/>
      <c r="KFN391"/>
      <c r="KFO391"/>
      <c r="KFP391"/>
      <c r="KFQ391"/>
      <c r="KFR391"/>
      <c r="KFS391"/>
      <c r="KFT391"/>
      <c r="KFU391"/>
      <c r="KFV391"/>
      <c r="KFW391"/>
      <c r="KFX391"/>
      <c r="KFY391"/>
      <c r="KFZ391"/>
      <c r="KGA391"/>
      <c r="KGB391"/>
      <c r="KGC391"/>
      <c r="KGD391"/>
      <c r="KGE391"/>
      <c r="KGF391"/>
      <c r="KGG391"/>
      <c r="KGH391"/>
      <c r="KGI391"/>
      <c r="KGJ391"/>
      <c r="KGK391"/>
      <c r="KGL391"/>
      <c r="KGM391"/>
      <c r="KGN391"/>
      <c r="KGO391"/>
      <c r="KGP391"/>
      <c r="KGQ391"/>
      <c r="KGR391"/>
      <c r="KGS391"/>
      <c r="KGT391"/>
      <c r="KGU391"/>
      <c r="KGV391"/>
      <c r="KGW391"/>
      <c r="KGX391"/>
      <c r="KGY391"/>
      <c r="KGZ391"/>
      <c r="KHA391"/>
      <c r="KHB391"/>
      <c r="KHC391"/>
      <c r="KHD391"/>
      <c r="KHE391"/>
      <c r="KHF391"/>
      <c r="KHG391"/>
      <c r="KHH391"/>
      <c r="KHI391"/>
      <c r="KHJ391"/>
      <c r="KHK391"/>
      <c r="KHL391"/>
      <c r="KHM391"/>
      <c r="KHN391"/>
      <c r="KHO391"/>
      <c r="KHP391"/>
      <c r="KHQ391"/>
      <c r="KHR391"/>
      <c r="KHS391"/>
      <c r="KHT391"/>
      <c r="KHU391"/>
      <c r="KHV391"/>
      <c r="KHW391"/>
      <c r="KHX391"/>
      <c r="KHY391"/>
      <c r="KHZ391"/>
      <c r="KIA391"/>
      <c r="KIB391"/>
      <c r="KIC391"/>
      <c r="KID391"/>
      <c r="KIE391"/>
      <c r="KIF391"/>
      <c r="KIG391"/>
      <c r="KIH391"/>
      <c r="KII391"/>
      <c r="KIJ391"/>
      <c r="KIK391"/>
      <c r="KIL391"/>
      <c r="KIM391"/>
      <c r="KIN391"/>
      <c r="KIO391"/>
      <c r="KIP391"/>
      <c r="KIQ391"/>
      <c r="KIR391"/>
      <c r="KIS391"/>
      <c r="KIT391"/>
      <c r="KIU391"/>
      <c r="KIV391"/>
      <c r="KIW391"/>
      <c r="KIX391"/>
      <c r="KIY391"/>
      <c r="KIZ391"/>
      <c r="KJA391"/>
      <c r="KJB391"/>
      <c r="KJC391"/>
      <c r="KJD391"/>
      <c r="KJE391"/>
      <c r="KJF391"/>
      <c r="KJG391"/>
      <c r="KJH391"/>
      <c r="KJI391"/>
      <c r="KJJ391"/>
      <c r="KJK391"/>
      <c r="KJL391"/>
      <c r="KJM391"/>
      <c r="KJN391"/>
      <c r="KJO391"/>
      <c r="KJP391"/>
      <c r="KJQ391"/>
      <c r="KJR391"/>
      <c r="KJS391"/>
      <c r="KJT391"/>
      <c r="KJU391"/>
      <c r="KJV391"/>
      <c r="KJW391"/>
      <c r="KJX391"/>
      <c r="KJY391"/>
      <c r="KJZ391"/>
      <c r="KKA391"/>
      <c r="KKB391"/>
      <c r="KKC391"/>
      <c r="KKD391"/>
      <c r="KKE391"/>
      <c r="KKF391"/>
      <c r="KKG391"/>
      <c r="KKH391"/>
      <c r="KKI391"/>
      <c r="KKJ391"/>
      <c r="KKK391"/>
      <c r="KKL391"/>
      <c r="KKM391"/>
      <c r="KKN391"/>
      <c r="KKO391"/>
      <c r="KKP391"/>
      <c r="KKQ391"/>
      <c r="KKR391"/>
      <c r="KKS391"/>
      <c r="KKT391"/>
      <c r="KKU391"/>
      <c r="KKV391"/>
      <c r="KKW391"/>
      <c r="KKX391"/>
      <c r="KKY391"/>
      <c r="KKZ391"/>
      <c r="KLA391"/>
      <c r="KLB391"/>
      <c r="KLC391"/>
      <c r="KLD391"/>
      <c r="KLE391"/>
      <c r="KLF391"/>
      <c r="KLG391"/>
      <c r="KLH391"/>
      <c r="KLI391"/>
      <c r="KLJ391"/>
      <c r="KLK391"/>
      <c r="KLL391"/>
      <c r="KLM391"/>
      <c r="KLN391"/>
      <c r="KLO391"/>
      <c r="KLP391"/>
      <c r="KLQ391"/>
      <c r="KLR391"/>
      <c r="KLS391"/>
      <c r="KLT391"/>
      <c r="KLU391"/>
      <c r="KLV391"/>
      <c r="KLW391"/>
      <c r="KLX391"/>
      <c r="KLY391"/>
      <c r="KLZ391"/>
      <c r="KMA391"/>
      <c r="KMB391"/>
      <c r="KMC391"/>
      <c r="KMD391"/>
      <c r="KME391"/>
      <c r="KMF391"/>
      <c r="KMG391"/>
      <c r="KMH391"/>
      <c r="KMI391"/>
      <c r="KMJ391"/>
      <c r="KMK391"/>
      <c r="KML391"/>
      <c r="KMM391"/>
      <c r="KMN391"/>
      <c r="KMO391"/>
      <c r="KMP391"/>
      <c r="KMQ391"/>
      <c r="KMR391"/>
      <c r="KMS391"/>
      <c r="KMT391"/>
      <c r="KMU391"/>
      <c r="KMV391"/>
      <c r="KMW391"/>
      <c r="KMX391"/>
      <c r="KMY391"/>
      <c r="KMZ391"/>
      <c r="KNA391"/>
      <c r="KNB391"/>
      <c r="KNC391"/>
      <c r="KND391"/>
      <c r="KNE391"/>
      <c r="KNF391"/>
      <c r="KNG391"/>
      <c r="KNH391"/>
      <c r="KNI391"/>
      <c r="KNJ391"/>
      <c r="KNK391"/>
      <c r="KNL391"/>
      <c r="KNM391"/>
      <c r="KNN391"/>
      <c r="KNO391"/>
      <c r="KNP391"/>
      <c r="KNQ391"/>
      <c r="KNR391"/>
      <c r="KNS391"/>
      <c r="KNT391"/>
      <c r="KNU391"/>
      <c r="KNV391"/>
      <c r="KNW391"/>
      <c r="KNX391"/>
      <c r="KNY391"/>
      <c r="KNZ391"/>
      <c r="KOA391"/>
      <c r="KOB391"/>
      <c r="KOC391"/>
      <c r="KOD391"/>
      <c r="KOE391"/>
      <c r="KOF391"/>
      <c r="KOG391"/>
      <c r="KOH391"/>
      <c r="KOI391"/>
      <c r="KOJ391"/>
      <c r="KOK391"/>
      <c r="KOL391"/>
      <c r="KOM391"/>
      <c r="KON391"/>
      <c r="KOO391"/>
      <c r="KOP391"/>
      <c r="KOQ391"/>
      <c r="KOR391"/>
      <c r="KOS391"/>
      <c r="KOT391"/>
      <c r="KOU391"/>
      <c r="KOV391"/>
      <c r="KOW391"/>
      <c r="KOX391"/>
      <c r="KOY391"/>
      <c r="KOZ391"/>
      <c r="KPA391"/>
      <c r="KPB391"/>
      <c r="KPC391"/>
      <c r="KPD391"/>
      <c r="KPE391"/>
      <c r="KPF391"/>
      <c r="KPG391"/>
      <c r="KPH391"/>
      <c r="KPI391"/>
      <c r="KPJ391"/>
      <c r="KPK391"/>
      <c r="KPL391"/>
      <c r="KPM391"/>
      <c r="KPN391"/>
      <c r="KPO391"/>
      <c r="KPP391"/>
      <c r="KPQ391"/>
      <c r="KPR391"/>
      <c r="KPS391"/>
      <c r="KPT391"/>
      <c r="KPU391"/>
      <c r="KPV391"/>
      <c r="KPW391"/>
      <c r="KPX391"/>
      <c r="KPY391"/>
      <c r="KPZ391"/>
      <c r="KQA391"/>
      <c r="KQB391"/>
      <c r="KQC391"/>
      <c r="KQD391"/>
      <c r="KQE391"/>
      <c r="KQF391"/>
      <c r="KQG391"/>
      <c r="KQH391"/>
      <c r="KQI391"/>
      <c r="KQJ391"/>
      <c r="KQK391"/>
      <c r="KQL391"/>
      <c r="KQM391"/>
      <c r="KQN391"/>
      <c r="KQO391"/>
      <c r="KQP391"/>
      <c r="KQQ391"/>
      <c r="KQR391"/>
      <c r="KQS391"/>
      <c r="KQT391"/>
      <c r="KQU391"/>
      <c r="KQV391"/>
      <c r="KQW391"/>
      <c r="KQX391"/>
      <c r="KQY391"/>
      <c r="KQZ391"/>
      <c r="KRA391"/>
      <c r="KRB391"/>
      <c r="KRC391"/>
      <c r="KRD391"/>
      <c r="KRE391"/>
      <c r="KRF391"/>
      <c r="KRG391"/>
      <c r="KRH391"/>
      <c r="KRI391"/>
      <c r="KRJ391"/>
      <c r="KRK391"/>
      <c r="KRL391"/>
      <c r="KRM391"/>
      <c r="KRN391"/>
      <c r="KRO391"/>
      <c r="KRP391"/>
      <c r="KRQ391"/>
      <c r="KRR391"/>
      <c r="KRS391"/>
      <c r="KRT391"/>
      <c r="KRU391"/>
      <c r="KRV391"/>
      <c r="KRW391"/>
      <c r="KRX391"/>
      <c r="KRY391"/>
      <c r="KRZ391"/>
      <c r="KSA391"/>
      <c r="KSB391"/>
      <c r="KSC391"/>
      <c r="KSD391"/>
      <c r="KSE391"/>
      <c r="KSF391"/>
      <c r="KSG391"/>
      <c r="KSH391"/>
      <c r="KSI391"/>
      <c r="KSJ391"/>
      <c r="KSK391"/>
      <c r="KSL391"/>
      <c r="KSM391"/>
      <c r="KSN391"/>
      <c r="KSO391"/>
      <c r="KSP391"/>
      <c r="KSQ391"/>
      <c r="KSR391"/>
      <c r="KSS391"/>
      <c r="KST391"/>
      <c r="KSU391"/>
      <c r="KSV391"/>
      <c r="KSW391"/>
      <c r="KSX391"/>
      <c r="KSY391"/>
      <c r="KSZ391"/>
      <c r="KTA391"/>
      <c r="KTB391"/>
      <c r="KTC391"/>
      <c r="KTD391"/>
      <c r="KTE391"/>
      <c r="KTF391"/>
      <c r="KTG391"/>
      <c r="KTH391"/>
      <c r="KTI391"/>
      <c r="KTJ391"/>
      <c r="KTK391"/>
      <c r="KTL391"/>
      <c r="KTM391"/>
      <c r="KTN391"/>
      <c r="KTO391"/>
      <c r="KTP391"/>
      <c r="KTQ391"/>
      <c r="KTR391"/>
      <c r="KTS391"/>
      <c r="KTT391"/>
      <c r="KTU391"/>
      <c r="KTV391"/>
      <c r="KTW391"/>
      <c r="KTX391"/>
      <c r="KTY391"/>
      <c r="KTZ391"/>
      <c r="KUA391"/>
      <c r="KUB391"/>
      <c r="KUC391"/>
      <c r="KUD391"/>
      <c r="KUE391"/>
      <c r="KUF391"/>
      <c r="KUG391"/>
      <c r="KUH391"/>
      <c r="KUI391"/>
      <c r="KUJ391"/>
      <c r="KUK391"/>
      <c r="KUL391"/>
      <c r="KUM391"/>
      <c r="KUN391"/>
      <c r="KUO391"/>
      <c r="KUP391"/>
      <c r="KUQ391"/>
      <c r="KUR391"/>
      <c r="KUS391"/>
      <c r="KUT391"/>
      <c r="KUU391"/>
      <c r="KUV391"/>
      <c r="KUW391"/>
      <c r="KUX391"/>
      <c r="KUY391"/>
      <c r="KUZ391"/>
      <c r="KVA391"/>
      <c r="KVB391"/>
      <c r="KVC391"/>
      <c r="KVD391"/>
      <c r="KVE391"/>
      <c r="KVF391"/>
      <c r="KVG391"/>
      <c r="KVH391"/>
      <c r="KVI391"/>
      <c r="KVJ391"/>
      <c r="KVK391"/>
      <c r="KVL391"/>
      <c r="KVM391"/>
      <c r="KVN391"/>
      <c r="KVO391"/>
      <c r="KVP391"/>
      <c r="KVQ391"/>
      <c r="KVR391"/>
      <c r="KVS391"/>
      <c r="KVT391"/>
      <c r="KVU391"/>
      <c r="KVV391"/>
      <c r="KVW391"/>
      <c r="KVX391"/>
      <c r="KVY391"/>
      <c r="KVZ391"/>
      <c r="KWA391"/>
      <c r="KWB391"/>
      <c r="KWC391"/>
      <c r="KWD391"/>
      <c r="KWE391"/>
      <c r="KWF391"/>
      <c r="KWG391"/>
      <c r="KWH391"/>
      <c r="KWI391"/>
      <c r="KWJ391"/>
      <c r="KWK391"/>
      <c r="KWL391"/>
      <c r="KWM391"/>
      <c r="KWN391"/>
      <c r="KWO391"/>
      <c r="KWP391"/>
      <c r="KWQ391"/>
      <c r="KWR391"/>
      <c r="KWS391"/>
      <c r="KWT391"/>
      <c r="KWU391"/>
      <c r="KWV391"/>
      <c r="KWW391"/>
      <c r="KWX391"/>
      <c r="KWY391"/>
      <c r="KWZ391"/>
      <c r="KXA391"/>
      <c r="KXB391"/>
      <c r="KXC391"/>
      <c r="KXD391"/>
      <c r="KXE391"/>
      <c r="KXF391"/>
      <c r="KXG391"/>
      <c r="KXH391"/>
      <c r="KXI391"/>
      <c r="KXJ391"/>
      <c r="KXK391"/>
      <c r="KXL391"/>
      <c r="KXM391"/>
      <c r="KXN391"/>
      <c r="KXO391"/>
      <c r="KXP391"/>
      <c r="KXQ391"/>
      <c r="KXR391"/>
      <c r="KXS391"/>
      <c r="KXT391"/>
      <c r="KXU391"/>
      <c r="KXV391"/>
      <c r="KXW391"/>
      <c r="KXX391"/>
      <c r="KXY391"/>
      <c r="KXZ391"/>
      <c r="KYA391"/>
      <c r="KYB391"/>
      <c r="KYC391"/>
      <c r="KYD391"/>
      <c r="KYE391"/>
      <c r="KYF391"/>
      <c r="KYG391"/>
      <c r="KYH391"/>
      <c r="KYI391"/>
      <c r="KYJ391"/>
      <c r="KYK391"/>
      <c r="KYL391"/>
      <c r="KYM391"/>
      <c r="KYN391"/>
      <c r="KYO391"/>
      <c r="KYP391"/>
      <c r="KYQ391"/>
      <c r="KYR391"/>
      <c r="KYS391"/>
      <c r="KYT391"/>
      <c r="KYU391"/>
      <c r="KYV391"/>
      <c r="KYW391"/>
      <c r="KYX391"/>
      <c r="KYY391"/>
      <c r="KYZ391"/>
      <c r="KZA391"/>
      <c r="KZB391"/>
      <c r="KZC391"/>
      <c r="KZD391"/>
      <c r="KZE391"/>
      <c r="KZF391"/>
      <c r="KZG391"/>
      <c r="KZH391"/>
      <c r="KZI391"/>
      <c r="KZJ391"/>
      <c r="KZK391"/>
      <c r="KZL391"/>
      <c r="KZM391"/>
      <c r="KZN391"/>
      <c r="KZO391"/>
      <c r="KZP391"/>
      <c r="KZQ391"/>
      <c r="KZR391"/>
      <c r="KZS391"/>
      <c r="KZT391"/>
      <c r="KZU391"/>
      <c r="KZV391"/>
      <c r="KZW391"/>
      <c r="KZX391"/>
      <c r="KZY391"/>
      <c r="KZZ391"/>
      <c r="LAA391"/>
      <c r="LAB391"/>
      <c r="LAC391"/>
      <c r="LAD391"/>
      <c r="LAE391"/>
      <c r="LAF391"/>
      <c r="LAG391"/>
      <c r="LAH391"/>
      <c r="LAI391"/>
      <c r="LAJ391"/>
      <c r="LAK391"/>
      <c r="LAL391"/>
      <c r="LAM391"/>
      <c r="LAN391"/>
      <c r="LAO391"/>
      <c r="LAP391"/>
      <c r="LAQ391"/>
      <c r="LAR391"/>
      <c r="LAS391"/>
      <c r="LAT391"/>
      <c r="LAU391"/>
      <c r="LAV391"/>
      <c r="LAW391"/>
      <c r="LAX391"/>
      <c r="LAY391"/>
      <c r="LAZ391"/>
      <c r="LBA391"/>
      <c r="LBB391"/>
      <c r="LBC391"/>
      <c r="LBD391"/>
      <c r="LBE391"/>
      <c r="LBF391"/>
      <c r="LBG391"/>
      <c r="LBH391"/>
      <c r="LBI391"/>
      <c r="LBJ391"/>
      <c r="LBK391"/>
      <c r="LBL391"/>
      <c r="LBM391"/>
      <c r="LBN391"/>
      <c r="LBO391"/>
      <c r="LBP391"/>
      <c r="LBQ391"/>
      <c r="LBR391"/>
      <c r="LBS391"/>
      <c r="LBT391"/>
      <c r="LBU391"/>
      <c r="LBV391"/>
      <c r="LBW391"/>
      <c r="LBX391"/>
      <c r="LBY391"/>
      <c r="LBZ391"/>
      <c r="LCA391"/>
      <c r="LCB391"/>
      <c r="LCC391"/>
      <c r="LCD391"/>
      <c r="LCE391"/>
      <c r="LCF391"/>
      <c r="LCG391"/>
      <c r="LCH391"/>
      <c r="LCI391"/>
      <c r="LCJ391"/>
      <c r="LCK391"/>
      <c r="LCL391"/>
      <c r="LCM391"/>
      <c r="LCN391"/>
      <c r="LCO391"/>
      <c r="LCP391"/>
      <c r="LCQ391"/>
      <c r="LCR391"/>
      <c r="LCS391"/>
      <c r="LCT391"/>
      <c r="LCU391"/>
      <c r="LCV391"/>
      <c r="LCW391"/>
      <c r="LCX391"/>
      <c r="LCY391"/>
      <c r="LCZ391"/>
      <c r="LDA391"/>
      <c r="LDB391"/>
      <c r="LDC391"/>
      <c r="LDD391"/>
      <c r="LDE391"/>
      <c r="LDF391"/>
      <c r="LDG391"/>
      <c r="LDH391"/>
      <c r="LDI391"/>
      <c r="LDJ391"/>
      <c r="LDK391"/>
      <c r="LDL391"/>
      <c r="LDM391"/>
      <c r="LDN391"/>
      <c r="LDO391"/>
      <c r="LDP391"/>
      <c r="LDQ391"/>
      <c r="LDR391"/>
      <c r="LDS391"/>
      <c r="LDT391"/>
      <c r="LDU391"/>
      <c r="LDV391"/>
      <c r="LDW391"/>
      <c r="LDX391"/>
      <c r="LDY391"/>
      <c r="LDZ391"/>
      <c r="LEA391"/>
      <c r="LEB391"/>
      <c r="LEC391"/>
      <c r="LED391"/>
      <c r="LEE391"/>
      <c r="LEF391"/>
      <c r="LEG391"/>
      <c r="LEH391"/>
      <c r="LEI391"/>
      <c r="LEJ391"/>
      <c r="LEK391"/>
      <c r="LEL391"/>
      <c r="LEM391"/>
      <c r="LEN391"/>
      <c r="LEO391"/>
      <c r="LEP391"/>
      <c r="LEQ391"/>
      <c r="LER391"/>
      <c r="LES391"/>
      <c r="LET391"/>
      <c r="LEU391"/>
      <c r="LEV391"/>
      <c r="LEW391"/>
      <c r="LEX391"/>
      <c r="LEY391"/>
      <c r="LEZ391"/>
      <c r="LFA391"/>
      <c r="LFB391"/>
      <c r="LFC391"/>
      <c r="LFD391"/>
      <c r="LFE391"/>
      <c r="LFF391"/>
      <c r="LFG391"/>
      <c r="LFH391"/>
      <c r="LFI391"/>
      <c r="LFJ391"/>
      <c r="LFK391"/>
      <c r="LFL391"/>
      <c r="LFM391"/>
      <c r="LFN391"/>
      <c r="LFO391"/>
      <c r="LFP391"/>
      <c r="LFQ391"/>
      <c r="LFR391"/>
      <c r="LFS391"/>
      <c r="LFT391"/>
      <c r="LFU391"/>
      <c r="LFV391"/>
      <c r="LFW391"/>
      <c r="LFX391"/>
      <c r="LFY391"/>
      <c r="LFZ391"/>
      <c r="LGA391"/>
      <c r="LGB391"/>
      <c r="LGC391"/>
      <c r="LGD391"/>
      <c r="LGE391"/>
      <c r="LGF391"/>
      <c r="LGG391"/>
      <c r="LGH391"/>
      <c r="LGI391"/>
      <c r="LGJ391"/>
      <c r="LGK391"/>
      <c r="LGL391"/>
      <c r="LGM391"/>
      <c r="LGN391"/>
      <c r="LGO391"/>
      <c r="LGP391"/>
      <c r="LGQ391"/>
      <c r="LGR391"/>
      <c r="LGS391"/>
      <c r="LGT391"/>
      <c r="LGU391"/>
      <c r="LGV391"/>
      <c r="LGW391"/>
      <c r="LGX391"/>
      <c r="LGY391"/>
      <c r="LGZ391"/>
      <c r="LHA391"/>
      <c r="LHB391"/>
      <c r="LHC391"/>
      <c r="LHD391"/>
      <c r="LHE391"/>
      <c r="LHF391"/>
      <c r="LHG391"/>
      <c r="LHH391"/>
      <c r="LHI391"/>
      <c r="LHJ391"/>
      <c r="LHK391"/>
      <c r="LHL391"/>
      <c r="LHM391"/>
      <c r="LHN391"/>
      <c r="LHO391"/>
      <c r="LHP391"/>
      <c r="LHQ391"/>
      <c r="LHR391"/>
      <c r="LHS391"/>
      <c r="LHT391"/>
      <c r="LHU391"/>
      <c r="LHV391"/>
      <c r="LHW391"/>
      <c r="LHX391"/>
      <c r="LHY391"/>
      <c r="LHZ391"/>
      <c r="LIA391"/>
      <c r="LIB391"/>
      <c r="LIC391"/>
      <c r="LID391"/>
      <c r="LIE391"/>
      <c r="LIF391"/>
      <c r="LIG391"/>
      <c r="LIH391"/>
      <c r="LII391"/>
      <c r="LIJ391"/>
      <c r="LIK391"/>
      <c r="LIL391"/>
      <c r="LIM391"/>
      <c r="LIN391"/>
      <c r="LIO391"/>
      <c r="LIP391"/>
      <c r="LIQ391"/>
      <c r="LIR391"/>
      <c r="LIS391"/>
      <c r="LIT391"/>
      <c r="LIU391"/>
      <c r="LIV391"/>
      <c r="LIW391"/>
      <c r="LIX391"/>
      <c r="LIY391"/>
      <c r="LIZ391"/>
      <c r="LJA391"/>
      <c r="LJB391"/>
      <c r="LJC391"/>
      <c r="LJD391"/>
      <c r="LJE391"/>
      <c r="LJF391"/>
      <c r="LJG391"/>
      <c r="LJH391"/>
      <c r="LJI391"/>
      <c r="LJJ391"/>
      <c r="LJK391"/>
      <c r="LJL391"/>
      <c r="LJM391"/>
      <c r="LJN391"/>
      <c r="LJO391"/>
      <c r="LJP391"/>
      <c r="LJQ391"/>
      <c r="LJR391"/>
      <c r="LJS391"/>
      <c r="LJT391"/>
      <c r="LJU391"/>
      <c r="LJV391"/>
      <c r="LJW391"/>
      <c r="LJX391"/>
      <c r="LJY391"/>
      <c r="LJZ391"/>
      <c r="LKA391"/>
      <c r="LKB391"/>
      <c r="LKC391"/>
      <c r="LKD391"/>
      <c r="LKE391"/>
      <c r="LKF391"/>
      <c r="LKG391"/>
      <c r="LKH391"/>
      <c r="LKI391"/>
      <c r="LKJ391"/>
      <c r="LKK391"/>
      <c r="LKL391"/>
      <c r="LKM391"/>
      <c r="LKN391"/>
      <c r="LKO391"/>
      <c r="LKP391"/>
      <c r="LKQ391"/>
      <c r="LKR391"/>
      <c r="LKS391"/>
      <c r="LKT391"/>
      <c r="LKU391"/>
      <c r="LKV391"/>
      <c r="LKW391"/>
      <c r="LKX391"/>
      <c r="LKY391"/>
      <c r="LKZ391"/>
      <c r="LLA391"/>
      <c r="LLB391"/>
      <c r="LLC391"/>
      <c r="LLD391"/>
      <c r="LLE391"/>
      <c r="LLF391"/>
      <c r="LLG391"/>
      <c r="LLH391"/>
      <c r="LLI391"/>
      <c r="LLJ391"/>
      <c r="LLK391"/>
      <c r="LLL391"/>
      <c r="LLM391"/>
      <c r="LLN391"/>
      <c r="LLO391"/>
      <c r="LLP391"/>
      <c r="LLQ391"/>
      <c r="LLR391"/>
      <c r="LLS391"/>
      <c r="LLT391"/>
      <c r="LLU391"/>
      <c r="LLV391"/>
      <c r="LLW391"/>
      <c r="LLX391"/>
      <c r="LLY391"/>
      <c r="LLZ391"/>
      <c r="LMA391"/>
      <c r="LMB391"/>
      <c r="LMC391"/>
      <c r="LMD391"/>
      <c r="LME391"/>
      <c r="LMF391"/>
      <c r="LMG391"/>
      <c r="LMH391"/>
      <c r="LMI391"/>
      <c r="LMJ391"/>
      <c r="LMK391"/>
      <c r="LML391"/>
      <c r="LMM391"/>
      <c r="LMN391"/>
      <c r="LMO391"/>
      <c r="LMP391"/>
      <c r="LMQ391"/>
      <c r="LMR391"/>
      <c r="LMS391"/>
      <c r="LMT391"/>
      <c r="LMU391"/>
      <c r="LMV391"/>
      <c r="LMW391"/>
      <c r="LMX391"/>
      <c r="LMY391"/>
      <c r="LMZ391"/>
      <c r="LNA391"/>
      <c r="LNB391"/>
      <c r="LNC391"/>
      <c r="LND391"/>
      <c r="LNE391"/>
      <c r="LNF391"/>
      <c r="LNG391"/>
      <c r="LNH391"/>
      <c r="LNI391"/>
      <c r="LNJ391"/>
      <c r="LNK391"/>
      <c r="LNL391"/>
      <c r="LNM391"/>
      <c r="LNN391"/>
      <c r="LNO391"/>
      <c r="LNP391"/>
      <c r="LNQ391"/>
      <c r="LNR391"/>
      <c r="LNS391"/>
      <c r="LNT391"/>
      <c r="LNU391"/>
      <c r="LNV391"/>
      <c r="LNW391"/>
      <c r="LNX391"/>
      <c r="LNY391"/>
      <c r="LNZ391"/>
      <c r="LOA391"/>
      <c r="LOB391"/>
      <c r="LOC391"/>
      <c r="LOD391"/>
      <c r="LOE391"/>
      <c r="LOF391"/>
      <c r="LOG391"/>
      <c r="LOH391"/>
      <c r="LOI391"/>
      <c r="LOJ391"/>
      <c r="LOK391"/>
      <c r="LOL391"/>
      <c r="LOM391"/>
      <c r="LON391"/>
      <c r="LOO391"/>
      <c r="LOP391"/>
      <c r="LOQ391"/>
      <c r="LOR391"/>
      <c r="LOS391"/>
      <c r="LOT391"/>
      <c r="LOU391"/>
      <c r="LOV391"/>
      <c r="LOW391"/>
      <c r="LOX391"/>
      <c r="LOY391"/>
      <c r="LOZ391"/>
      <c r="LPA391"/>
      <c r="LPB391"/>
      <c r="LPC391"/>
      <c r="LPD391"/>
      <c r="LPE391"/>
      <c r="LPF391"/>
      <c r="LPG391"/>
      <c r="LPH391"/>
      <c r="LPI391"/>
      <c r="LPJ391"/>
      <c r="LPK391"/>
      <c r="LPL391"/>
      <c r="LPM391"/>
      <c r="LPN391"/>
      <c r="LPO391"/>
      <c r="LPP391"/>
      <c r="LPQ391"/>
      <c r="LPR391"/>
      <c r="LPS391"/>
      <c r="LPT391"/>
      <c r="LPU391"/>
      <c r="LPV391"/>
      <c r="LPW391"/>
      <c r="LPX391"/>
      <c r="LPY391"/>
      <c r="LPZ391"/>
      <c r="LQA391"/>
      <c r="LQB391"/>
      <c r="LQC391"/>
      <c r="LQD391"/>
      <c r="LQE391"/>
      <c r="LQF391"/>
      <c r="LQG391"/>
      <c r="LQH391"/>
      <c r="LQI391"/>
      <c r="LQJ391"/>
      <c r="LQK391"/>
      <c r="LQL391"/>
      <c r="LQM391"/>
      <c r="LQN391"/>
      <c r="LQO391"/>
      <c r="LQP391"/>
      <c r="LQQ391"/>
      <c r="LQR391"/>
      <c r="LQS391"/>
      <c r="LQT391"/>
      <c r="LQU391"/>
      <c r="LQV391"/>
      <c r="LQW391"/>
      <c r="LQX391"/>
      <c r="LQY391"/>
      <c r="LQZ391"/>
      <c r="LRA391"/>
      <c r="LRB391"/>
      <c r="LRC391"/>
      <c r="LRD391"/>
      <c r="LRE391"/>
      <c r="LRF391"/>
      <c r="LRG391"/>
      <c r="LRH391"/>
      <c r="LRI391"/>
      <c r="LRJ391"/>
      <c r="LRK391"/>
      <c r="LRL391"/>
      <c r="LRM391"/>
      <c r="LRN391"/>
      <c r="LRO391"/>
      <c r="LRP391"/>
      <c r="LRQ391"/>
      <c r="LRR391"/>
      <c r="LRS391"/>
      <c r="LRT391"/>
      <c r="LRU391"/>
      <c r="LRV391"/>
      <c r="LRW391"/>
      <c r="LRX391"/>
      <c r="LRY391"/>
      <c r="LRZ391"/>
      <c r="LSA391"/>
      <c r="LSB391"/>
      <c r="LSC391"/>
      <c r="LSD391"/>
      <c r="LSE391"/>
      <c r="LSF391"/>
      <c r="LSG391"/>
      <c r="LSH391"/>
      <c r="LSI391"/>
      <c r="LSJ391"/>
      <c r="LSK391"/>
      <c r="LSL391"/>
      <c r="LSM391"/>
      <c r="LSN391"/>
      <c r="LSO391"/>
      <c r="LSP391"/>
      <c r="LSQ391"/>
      <c r="LSR391"/>
      <c r="LSS391"/>
      <c r="LST391"/>
      <c r="LSU391"/>
      <c r="LSV391"/>
      <c r="LSW391"/>
      <c r="LSX391"/>
      <c r="LSY391"/>
      <c r="LSZ391"/>
      <c r="LTA391"/>
      <c r="LTB391"/>
      <c r="LTC391"/>
      <c r="LTD391"/>
      <c r="LTE391"/>
      <c r="LTF391"/>
      <c r="LTG391"/>
      <c r="LTH391"/>
      <c r="LTI391"/>
      <c r="LTJ391"/>
      <c r="LTK391"/>
      <c r="LTL391"/>
      <c r="LTM391"/>
      <c r="LTN391"/>
      <c r="LTO391"/>
      <c r="LTP391"/>
      <c r="LTQ391"/>
      <c r="LTR391"/>
      <c r="LTS391"/>
      <c r="LTT391"/>
      <c r="LTU391"/>
      <c r="LTV391"/>
      <c r="LTW391"/>
      <c r="LTX391"/>
      <c r="LTY391"/>
      <c r="LTZ391"/>
      <c r="LUA391"/>
      <c r="LUB391"/>
      <c r="LUC391"/>
      <c r="LUD391"/>
      <c r="LUE391"/>
      <c r="LUF391"/>
      <c r="LUG391"/>
      <c r="LUH391"/>
      <c r="LUI391"/>
      <c r="LUJ391"/>
      <c r="LUK391"/>
      <c r="LUL391"/>
      <c r="LUM391"/>
      <c r="LUN391"/>
      <c r="LUO391"/>
      <c r="LUP391"/>
      <c r="LUQ391"/>
      <c r="LUR391"/>
      <c r="LUS391"/>
      <c r="LUT391"/>
      <c r="LUU391"/>
      <c r="LUV391"/>
      <c r="LUW391"/>
      <c r="LUX391"/>
      <c r="LUY391"/>
      <c r="LUZ391"/>
      <c r="LVA391"/>
      <c r="LVB391"/>
      <c r="LVC391"/>
      <c r="LVD391"/>
      <c r="LVE391"/>
      <c r="LVF391"/>
      <c r="LVG391"/>
      <c r="LVH391"/>
      <c r="LVI391"/>
      <c r="LVJ391"/>
      <c r="LVK391"/>
      <c r="LVL391"/>
      <c r="LVM391"/>
      <c r="LVN391"/>
      <c r="LVO391"/>
      <c r="LVP391"/>
      <c r="LVQ391"/>
      <c r="LVR391"/>
      <c r="LVS391"/>
      <c r="LVT391"/>
      <c r="LVU391"/>
      <c r="LVV391"/>
      <c r="LVW391"/>
      <c r="LVX391"/>
      <c r="LVY391"/>
      <c r="LVZ391"/>
      <c r="LWA391"/>
      <c r="LWB391"/>
      <c r="LWC391"/>
      <c r="LWD391"/>
      <c r="LWE391"/>
      <c r="LWF391"/>
      <c r="LWG391"/>
      <c r="LWH391"/>
      <c r="LWI391"/>
      <c r="LWJ391"/>
      <c r="LWK391"/>
      <c r="LWL391"/>
      <c r="LWM391"/>
      <c r="LWN391"/>
      <c r="LWO391"/>
      <c r="LWP391"/>
      <c r="LWQ391"/>
      <c r="LWR391"/>
      <c r="LWS391"/>
      <c r="LWT391"/>
      <c r="LWU391"/>
      <c r="LWV391"/>
      <c r="LWW391"/>
      <c r="LWX391"/>
      <c r="LWY391"/>
      <c r="LWZ391"/>
      <c r="LXA391"/>
      <c r="LXB391"/>
      <c r="LXC391"/>
      <c r="LXD391"/>
      <c r="LXE391"/>
      <c r="LXF391"/>
      <c r="LXG391"/>
      <c r="LXH391"/>
      <c r="LXI391"/>
      <c r="LXJ391"/>
      <c r="LXK391"/>
      <c r="LXL391"/>
      <c r="LXM391"/>
      <c r="LXN391"/>
      <c r="LXO391"/>
      <c r="LXP391"/>
      <c r="LXQ391"/>
      <c r="LXR391"/>
      <c r="LXS391"/>
      <c r="LXT391"/>
      <c r="LXU391"/>
      <c r="LXV391"/>
      <c r="LXW391"/>
      <c r="LXX391"/>
      <c r="LXY391"/>
      <c r="LXZ391"/>
      <c r="LYA391"/>
      <c r="LYB391"/>
      <c r="LYC391"/>
      <c r="LYD391"/>
      <c r="LYE391"/>
      <c r="LYF391"/>
      <c r="LYG391"/>
      <c r="LYH391"/>
      <c r="LYI391"/>
      <c r="LYJ391"/>
      <c r="LYK391"/>
      <c r="LYL391"/>
      <c r="LYM391"/>
      <c r="LYN391"/>
      <c r="LYO391"/>
      <c r="LYP391"/>
      <c r="LYQ391"/>
      <c r="LYR391"/>
      <c r="LYS391"/>
      <c r="LYT391"/>
      <c r="LYU391"/>
      <c r="LYV391"/>
      <c r="LYW391"/>
      <c r="LYX391"/>
      <c r="LYY391"/>
      <c r="LYZ391"/>
      <c r="LZA391"/>
      <c r="LZB391"/>
      <c r="LZC391"/>
      <c r="LZD391"/>
      <c r="LZE391"/>
      <c r="LZF391"/>
      <c r="LZG391"/>
      <c r="LZH391"/>
      <c r="LZI391"/>
      <c r="LZJ391"/>
      <c r="LZK391"/>
      <c r="LZL391"/>
      <c r="LZM391"/>
      <c r="LZN391"/>
      <c r="LZO391"/>
      <c r="LZP391"/>
      <c r="LZQ391"/>
      <c r="LZR391"/>
      <c r="LZS391"/>
      <c r="LZT391"/>
      <c r="LZU391"/>
      <c r="LZV391"/>
      <c r="LZW391"/>
      <c r="LZX391"/>
      <c r="LZY391"/>
      <c r="LZZ391"/>
      <c r="MAA391"/>
      <c r="MAB391"/>
      <c r="MAC391"/>
      <c r="MAD391"/>
      <c r="MAE391"/>
      <c r="MAF391"/>
      <c r="MAG391"/>
      <c r="MAH391"/>
      <c r="MAI391"/>
      <c r="MAJ391"/>
      <c r="MAK391"/>
      <c r="MAL391"/>
      <c r="MAM391"/>
      <c r="MAN391"/>
      <c r="MAO391"/>
      <c r="MAP391"/>
      <c r="MAQ391"/>
      <c r="MAR391"/>
      <c r="MAS391"/>
      <c r="MAT391"/>
      <c r="MAU391"/>
      <c r="MAV391"/>
      <c r="MAW391"/>
      <c r="MAX391"/>
      <c r="MAY391"/>
      <c r="MAZ391"/>
      <c r="MBA391"/>
      <c r="MBB391"/>
      <c r="MBC391"/>
      <c r="MBD391"/>
      <c r="MBE391"/>
      <c r="MBF391"/>
      <c r="MBG391"/>
      <c r="MBH391"/>
      <c r="MBI391"/>
      <c r="MBJ391"/>
      <c r="MBK391"/>
      <c r="MBL391"/>
      <c r="MBM391"/>
      <c r="MBN391"/>
      <c r="MBO391"/>
      <c r="MBP391"/>
      <c r="MBQ391"/>
      <c r="MBR391"/>
      <c r="MBS391"/>
      <c r="MBT391"/>
      <c r="MBU391"/>
      <c r="MBV391"/>
      <c r="MBW391"/>
      <c r="MBX391"/>
      <c r="MBY391"/>
      <c r="MBZ391"/>
      <c r="MCA391"/>
      <c r="MCB391"/>
      <c r="MCC391"/>
      <c r="MCD391"/>
      <c r="MCE391"/>
      <c r="MCF391"/>
      <c r="MCG391"/>
      <c r="MCH391"/>
      <c r="MCI391"/>
      <c r="MCJ391"/>
      <c r="MCK391"/>
      <c r="MCL391"/>
      <c r="MCM391"/>
      <c r="MCN391"/>
      <c r="MCO391"/>
      <c r="MCP391"/>
      <c r="MCQ391"/>
      <c r="MCR391"/>
      <c r="MCS391"/>
      <c r="MCT391"/>
      <c r="MCU391"/>
      <c r="MCV391"/>
      <c r="MCW391"/>
      <c r="MCX391"/>
      <c r="MCY391"/>
      <c r="MCZ391"/>
      <c r="MDA391"/>
      <c r="MDB391"/>
      <c r="MDC391"/>
      <c r="MDD391"/>
      <c r="MDE391"/>
      <c r="MDF391"/>
      <c r="MDG391"/>
      <c r="MDH391"/>
      <c r="MDI391"/>
      <c r="MDJ391"/>
      <c r="MDK391"/>
      <c r="MDL391"/>
      <c r="MDM391"/>
      <c r="MDN391"/>
      <c r="MDO391"/>
      <c r="MDP391"/>
      <c r="MDQ391"/>
      <c r="MDR391"/>
      <c r="MDS391"/>
      <c r="MDT391"/>
      <c r="MDU391"/>
      <c r="MDV391"/>
      <c r="MDW391"/>
      <c r="MDX391"/>
      <c r="MDY391"/>
      <c r="MDZ391"/>
      <c r="MEA391"/>
      <c r="MEB391"/>
      <c r="MEC391"/>
      <c r="MED391"/>
      <c r="MEE391"/>
      <c r="MEF391"/>
      <c r="MEG391"/>
      <c r="MEH391"/>
      <c r="MEI391"/>
      <c r="MEJ391"/>
      <c r="MEK391"/>
      <c r="MEL391"/>
      <c r="MEM391"/>
      <c r="MEN391"/>
      <c r="MEO391"/>
      <c r="MEP391"/>
      <c r="MEQ391"/>
      <c r="MER391"/>
      <c r="MES391"/>
      <c r="MET391"/>
      <c r="MEU391"/>
      <c r="MEV391"/>
      <c r="MEW391"/>
      <c r="MEX391"/>
      <c r="MEY391"/>
      <c r="MEZ391"/>
      <c r="MFA391"/>
      <c r="MFB391"/>
      <c r="MFC391"/>
      <c r="MFD391"/>
      <c r="MFE391"/>
      <c r="MFF391"/>
      <c r="MFG391"/>
      <c r="MFH391"/>
      <c r="MFI391"/>
      <c r="MFJ391"/>
      <c r="MFK391"/>
      <c r="MFL391"/>
      <c r="MFM391"/>
      <c r="MFN391"/>
      <c r="MFO391"/>
      <c r="MFP391"/>
      <c r="MFQ391"/>
      <c r="MFR391"/>
      <c r="MFS391"/>
      <c r="MFT391"/>
      <c r="MFU391"/>
      <c r="MFV391"/>
      <c r="MFW391"/>
      <c r="MFX391"/>
      <c r="MFY391"/>
      <c r="MFZ391"/>
      <c r="MGA391"/>
      <c r="MGB391"/>
      <c r="MGC391"/>
      <c r="MGD391"/>
      <c r="MGE391"/>
      <c r="MGF391"/>
      <c r="MGG391"/>
      <c r="MGH391"/>
      <c r="MGI391"/>
      <c r="MGJ391"/>
      <c r="MGK391"/>
      <c r="MGL391"/>
      <c r="MGM391"/>
      <c r="MGN391"/>
      <c r="MGO391"/>
      <c r="MGP391"/>
      <c r="MGQ391"/>
      <c r="MGR391"/>
      <c r="MGS391"/>
      <c r="MGT391"/>
      <c r="MGU391"/>
      <c r="MGV391"/>
      <c r="MGW391"/>
      <c r="MGX391"/>
      <c r="MGY391"/>
      <c r="MGZ391"/>
      <c r="MHA391"/>
      <c r="MHB391"/>
      <c r="MHC391"/>
      <c r="MHD391"/>
      <c r="MHE391"/>
      <c r="MHF391"/>
      <c r="MHG391"/>
      <c r="MHH391"/>
      <c r="MHI391"/>
      <c r="MHJ391"/>
      <c r="MHK391"/>
      <c r="MHL391"/>
      <c r="MHM391"/>
      <c r="MHN391"/>
      <c r="MHO391"/>
      <c r="MHP391"/>
      <c r="MHQ391"/>
      <c r="MHR391"/>
      <c r="MHS391"/>
      <c r="MHT391"/>
      <c r="MHU391"/>
      <c r="MHV391"/>
      <c r="MHW391"/>
      <c r="MHX391"/>
      <c r="MHY391"/>
      <c r="MHZ391"/>
      <c r="MIA391"/>
      <c r="MIB391"/>
      <c r="MIC391"/>
      <c r="MID391"/>
      <c r="MIE391"/>
      <c r="MIF391"/>
      <c r="MIG391"/>
      <c r="MIH391"/>
      <c r="MII391"/>
      <c r="MIJ391"/>
      <c r="MIK391"/>
      <c r="MIL391"/>
      <c r="MIM391"/>
      <c r="MIN391"/>
      <c r="MIO391"/>
      <c r="MIP391"/>
      <c r="MIQ391"/>
      <c r="MIR391"/>
      <c r="MIS391"/>
      <c r="MIT391"/>
      <c r="MIU391"/>
      <c r="MIV391"/>
      <c r="MIW391"/>
      <c r="MIX391"/>
      <c r="MIY391"/>
      <c r="MIZ391"/>
      <c r="MJA391"/>
      <c r="MJB391"/>
      <c r="MJC391"/>
      <c r="MJD391"/>
      <c r="MJE391"/>
      <c r="MJF391"/>
      <c r="MJG391"/>
      <c r="MJH391"/>
      <c r="MJI391"/>
      <c r="MJJ391"/>
      <c r="MJK391"/>
      <c r="MJL391"/>
      <c r="MJM391"/>
      <c r="MJN391"/>
      <c r="MJO391"/>
      <c r="MJP391"/>
      <c r="MJQ391"/>
      <c r="MJR391"/>
      <c r="MJS391"/>
      <c r="MJT391"/>
      <c r="MJU391"/>
      <c r="MJV391"/>
      <c r="MJW391"/>
      <c r="MJX391"/>
      <c r="MJY391"/>
      <c r="MJZ391"/>
      <c r="MKA391"/>
      <c r="MKB391"/>
      <c r="MKC391"/>
      <c r="MKD391"/>
      <c r="MKE391"/>
      <c r="MKF391"/>
      <c r="MKG391"/>
      <c r="MKH391"/>
      <c r="MKI391"/>
      <c r="MKJ391"/>
      <c r="MKK391"/>
      <c r="MKL391"/>
      <c r="MKM391"/>
      <c r="MKN391"/>
      <c r="MKO391"/>
      <c r="MKP391"/>
      <c r="MKQ391"/>
      <c r="MKR391"/>
      <c r="MKS391"/>
      <c r="MKT391"/>
      <c r="MKU391"/>
      <c r="MKV391"/>
      <c r="MKW391"/>
      <c r="MKX391"/>
      <c r="MKY391"/>
      <c r="MKZ391"/>
      <c r="MLA391"/>
      <c r="MLB391"/>
      <c r="MLC391"/>
      <c r="MLD391"/>
      <c r="MLE391"/>
      <c r="MLF391"/>
      <c r="MLG391"/>
      <c r="MLH391"/>
      <c r="MLI391"/>
      <c r="MLJ391"/>
      <c r="MLK391"/>
      <c r="MLL391"/>
      <c r="MLM391"/>
      <c r="MLN391"/>
      <c r="MLO391"/>
      <c r="MLP391"/>
      <c r="MLQ391"/>
      <c r="MLR391"/>
      <c r="MLS391"/>
      <c r="MLT391"/>
      <c r="MLU391"/>
      <c r="MLV391"/>
      <c r="MLW391"/>
      <c r="MLX391"/>
      <c r="MLY391"/>
      <c r="MLZ391"/>
      <c r="MMA391"/>
      <c r="MMB391"/>
      <c r="MMC391"/>
      <c r="MMD391"/>
      <c r="MME391"/>
      <c r="MMF391"/>
      <c r="MMG391"/>
      <c r="MMH391"/>
      <c r="MMI391"/>
      <c r="MMJ391"/>
      <c r="MMK391"/>
      <c r="MML391"/>
      <c r="MMM391"/>
      <c r="MMN391"/>
      <c r="MMO391"/>
      <c r="MMP391"/>
      <c r="MMQ391"/>
      <c r="MMR391"/>
      <c r="MMS391"/>
      <c r="MMT391"/>
      <c r="MMU391"/>
      <c r="MMV391"/>
      <c r="MMW391"/>
      <c r="MMX391"/>
      <c r="MMY391"/>
      <c r="MMZ391"/>
      <c r="MNA391"/>
      <c r="MNB391"/>
      <c r="MNC391"/>
      <c r="MND391"/>
      <c r="MNE391"/>
      <c r="MNF391"/>
      <c r="MNG391"/>
      <c r="MNH391"/>
      <c r="MNI391"/>
      <c r="MNJ391"/>
      <c r="MNK391"/>
      <c r="MNL391"/>
      <c r="MNM391"/>
      <c r="MNN391"/>
      <c r="MNO391"/>
      <c r="MNP391"/>
      <c r="MNQ391"/>
      <c r="MNR391"/>
      <c r="MNS391"/>
      <c r="MNT391"/>
      <c r="MNU391"/>
      <c r="MNV391"/>
      <c r="MNW391"/>
      <c r="MNX391"/>
      <c r="MNY391"/>
      <c r="MNZ391"/>
      <c r="MOA391"/>
      <c r="MOB391"/>
      <c r="MOC391"/>
      <c r="MOD391"/>
      <c r="MOE391"/>
      <c r="MOF391"/>
      <c r="MOG391"/>
      <c r="MOH391"/>
      <c r="MOI391"/>
      <c r="MOJ391"/>
      <c r="MOK391"/>
      <c r="MOL391"/>
      <c r="MOM391"/>
      <c r="MON391"/>
      <c r="MOO391"/>
      <c r="MOP391"/>
      <c r="MOQ391"/>
      <c r="MOR391"/>
      <c r="MOS391"/>
      <c r="MOT391"/>
      <c r="MOU391"/>
      <c r="MOV391"/>
      <c r="MOW391"/>
      <c r="MOX391"/>
      <c r="MOY391"/>
      <c r="MOZ391"/>
      <c r="MPA391"/>
      <c r="MPB391"/>
      <c r="MPC391"/>
      <c r="MPD391"/>
      <c r="MPE391"/>
      <c r="MPF391"/>
      <c r="MPG391"/>
      <c r="MPH391"/>
      <c r="MPI391"/>
      <c r="MPJ391"/>
      <c r="MPK391"/>
      <c r="MPL391"/>
      <c r="MPM391"/>
      <c r="MPN391"/>
      <c r="MPO391"/>
      <c r="MPP391"/>
      <c r="MPQ391"/>
      <c r="MPR391"/>
      <c r="MPS391"/>
      <c r="MPT391"/>
      <c r="MPU391"/>
      <c r="MPV391"/>
      <c r="MPW391"/>
      <c r="MPX391"/>
      <c r="MPY391"/>
      <c r="MPZ391"/>
      <c r="MQA391"/>
      <c r="MQB391"/>
      <c r="MQC391"/>
      <c r="MQD391"/>
      <c r="MQE391"/>
      <c r="MQF391"/>
      <c r="MQG391"/>
      <c r="MQH391"/>
      <c r="MQI391"/>
      <c r="MQJ391"/>
      <c r="MQK391"/>
      <c r="MQL391"/>
      <c r="MQM391"/>
      <c r="MQN391"/>
      <c r="MQO391"/>
      <c r="MQP391"/>
      <c r="MQQ391"/>
      <c r="MQR391"/>
      <c r="MQS391"/>
      <c r="MQT391"/>
      <c r="MQU391"/>
      <c r="MQV391"/>
      <c r="MQW391"/>
      <c r="MQX391"/>
      <c r="MQY391"/>
      <c r="MQZ391"/>
      <c r="MRA391"/>
      <c r="MRB391"/>
      <c r="MRC391"/>
      <c r="MRD391"/>
      <c r="MRE391"/>
      <c r="MRF391"/>
      <c r="MRG391"/>
      <c r="MRH391"/>
      <c r="MRI391"/>
      <c r="MRJ391"/>
      <c r="MRK391"/>
      <c r="MRL391"/>
      <c r="MRM391"/>
      <c r="MRN391"/>
      <c r="MRO391"/>
      <c r="MRP391"/>
      <c r="MRQ391"/>
      <c r="MRR391"/>
      <c r="MRS391"/>
      <c r="MRT391"/>
      <c r="MRU391"/>
      <c r="MRV391"/>
      <c r="MRW391"/>
      <c r="MRX391"/>
      <c r="MRY391"/>
      <c r="MRZ391"/>
      <c r="MSA391"/>
      <c r="MSB391"/>
      <c r="MSC391"/>
      <c r="MSD391"/>
      <c r="MSE391"/>
      <c r="MSF391"/>
      <c r="MSG391"/>
      <c r="MSH391"/>
      <c r="MSI391"/>
      <c r="MSJ391"/>
      <c r="MSK391"/>
      <c r="MSL391"/>
      <c r="MSM391"/>
      <c r="MSN391"/>
      <c r="MSO391"/>
      <c r="MSP391"/>
      <c r="MSQ391"/>
      <c r="MSR391"/>
      <c r="MSS391"/>
      <c r="MST391"/>
      <c r="MSU391"/>
      <c r="MSV391"/>
      <c r="MSW391"/>
      <c r="MSX391"/>
      <c r="MSY391"/>
      <c r="MSZ391"/>
      <c r="MTA391"/>
      <c r="MTB391"/>
      <c r="MTC391"/>
      <c r="MTD391"/>
      <c r="MTE391"/>
      <c r="MTF391"/>
      <c r="MTG391"/>
      <c r="MTH391"/>
      <c r="MTI391"/>
      <c r="MTJ391"/>
      <c r="MTK391"/>
      <c r="MTL391"/>
      <c r="MTM391"/>
      <c r="MTN391"/>
      <c r="MTO391"/>
      <c r="MTP391"/>
      <c r="MTQ391"/>
      <c r="MTR391"/>
      <c r="MTS391"/>
      <c r="MTT391"/>
      <c r="MTU391"/>
      <c r="MTV391"/>
      <c r="MTW391"/>
      <c r="MTX391"/>
      <c r="MTY391"/>
      <c r="MTZ391"/>
      <c r="MUA391"/>
      <c r="MUB391"/>
      <c r="MUC391"/>
      <c r="MUD391"/>
      <c r="MUE391"/>
      <c r="MUF391"/>
      <c r="MUG391"/>
      <c r="MUH391"/>
      <c r="MUI391"/>
      <c r="MUJ391"/>
      <c r="MUK391"/>
      <c r="MUL391"/>
      <c r="MUM391"/>
      <c r="MUN391"/>
      <c r="MUO391"/>
      <c r="MUP391"/>
      <c r="MUQ391"/>
      <c r="MUR391"/>
      <c r="MUS391"/>
      <c r="MUT391"/>
      <c r="MUU391"/>
      <c r="MUV391"/>
      <c r="MUW391"/>
      <c r="MUX391"/>
      <c r="MUY391"/>
      <c r="MUZ391"/>
      <c r="MVA391"/>
      <c r="MVB391"/>
      <c r="MVC391"/>
      <c r="MVD391"/>
      <c r="MVE391"/>
      <c r="MVF391"/>
      <c r="MVG391"/>
      <c r="MVH391"/>
      <c r="MVI391"/>
      <c r="MVJ391"/>
      <c r="MVK391"/>
      <c r="MVL391"/>
      <c r="MVM391"/>
      <c r="MVN391"/>
      <c r="MVO391"/>
      <c r="MVP391"/>
      <c r="MVQ391"/>
      <c r="MVR391"/>
      <c r="MVS391"/>
      <c r="MVT391"/>
      <c r="MVU391"/>
      <c r="MVV391"/>
      <c r="MVW391"/>
      <c r="MVX391"/>
      <c r="MVY391"/>
      <c r="MVZ391"/>
      <c r="MWA391"/>
      <c r="MWB391"/>
      <c r="MWC391"/>
      <c r="MWD391"/>
      <c r="MWE391"/>
      <c r="MWF391"/>
      <c r="MWG391"/>
      <c r="MWH391"/>
      <c r="MWI391"/>
      <c r="MWJ391"/>
      <c r="MWK391"/>
      <c r="MWL391"/>
      <c r="MWM391"/>
      <c r="MWN391"/>
      <c r="MWO391"/>
      <c r="MWP391"/>
      <c r="MWQ391"/>
      <c r="MWR391"/>
      <c r="MWS391"/>
      <c r="MWT391"/>
      <c r="MWU391"/>
      <c r="MWV391"/>
      <c r="MWW391"/>
      <c r="MWX391"/>
      <c r="MWY391"/>
      <c r="MWZ391"/>
      <c r="MXA391"/>
      <c r="MXB391"/>
      <c r="MXC391"/>
      <c r="MXD391"/>
      <c r="MXE391"/>
      <c r="MXF391"/>
      <c r="MXG391"/>
      <c r="MXH391"/>
      <c r="MXI391"/>
      <c r="MXJ391"/>
      <c r="MXK391"/>
      <c r="MXL391"/>
      <c r="MXM391"/>
      <c r="MXN391"/>
      <c r="MXO391"/>
      <c r="MXP391"/>
      <c r="MXQ391"/>
      <c r="MXR391"/>
      <c r="MXS391"/>
      <c r="MXT391"/>
      <c r="MXU391"/>
      <c r="MXV391"/>
      <c r="MXW391"/>
      <c r="MXX391"/>
      <c r="MXY391"/>
      <c r="MXZ391"/>
      <c r="MYA391"/>
      <c r="MYB391"/>
      <c r="MYC391"/>
      <c r="MYD391"/>
      <c r="MYE391"/>
      <c r="MYF391"/>
      <c r="MYG391"/>
      <c r="MYH391"/>
      <c r="MYI391"/>
      <c r="MYJ391"/>
      <c r="MYK391"/>
      <c r="MYL391"/>
      <c r="MYM391"/>
      <c r="MYN391"/>
      <c r="MYO391"/>
      <c r="MYP391"/>
      <c r="MYQ391"/>
      <c r="MYR391"/>
      <c r="MYS391"/>
      <c r="MYT391"/>
      <c r="MYU391"/>
      <c r="MYV391"/>
      <c r="MYW391"/>
      <c r="MYX391"/>
      <c r="MYY391"/>
      <c r="MYZ391"/>
      <c r="MZA391"/>
      <c r="MZB391"/>
      <c r="MZC391"/>
      <c r="MZD391"/>
      <c r="MZE391"/>
      <c r="MZF391"/>
      <c r="MZG391"/>
      <c r="MZH391"/>
      <c r="MZI391"/>
      <c r="MZJ391"/>
      <c r="MZK391"/>
      <c r="MZL391"/>
      <c r="MZM391"/>
      <c r="MZN391"/>
      <c r="MZO391"/>
      <c r="MZP391"/>
      <c r="MZQ391"/>
      <c r="MZR391"/>
      <c r="MZS391"/>
      <c r="MZT391"/>
      <c r="MZU391"/>
      <c r="MZV391"/>
      <c r="MZW391"/>
      <c r="MZX391"/>
      <c r="MZY391"/>
      <c r="MZZ391"/>
      <c r="NAA391"/>
      <c r="NAB391"/>
      <c r="NAC391"/>
      <c r="NAD391"/>
      <c r="NAE391"/>
      <c r="NAF391"/>
      <c r="NAG391"/>
      <c r="NAH391"/>
      <c r="NAI391"/>
      <c r="NAJ391"/>
      <c r="NAK391"/>
      <c r="NAL391"/>
      <c r="NAM391"/>
      <c r="NAN391"/>
      <c r="NAO391"/>
      <c r="NAP391"/>
      <c r="NAQ391"/>
      <c r="NAR391"/>
      <c r="NAS391"/>
      <c r="NAT391"/>
      <c r="NAU391"/>
      <c r="NAV391"/>
      <c r="NAW391"/>
      <c r="NAX391"/>
      <c r="NAY391"/>
      <c r="NAZ391"/>
      <c r="NBA391"/>
      <c r="NBB391"/>
      <c r="NBC391"/>
      <c r="NBD391"/>
      <c r="NBE391"/>
      <c r="NBF391"/>
      <c r="NBG391"/>
      <c r="NBH391"/>
      <c r="NBI391"/>
      <c r="NBJ391"/>
      <c r="NBK391"/>
      <c r="NBL391"/>
      <c r="NBM391"/>
      <c r="NBN391"/>
      <c r="NBO391"/>
      <c r="NBP391"/>
      <c r="NBQ391"/>
      <c r="NBR391"/>
      <c r="NBS391"/>
      <c r="NBT391"/>
      <c r="NBU391"/>
      <c r="NBV391"/>
      <c r="NBW391"/>
      <c r="NBX391"/>
      <c r="NBY391"/>
      <c r="NBZ391"/>
      <c r="NCA391"/>
      <c r="NCB391"/>
      <c r="NCC391"/>
      <c r="NCD391"/>
      <c r="NCE391"/>
      <c r="NCF391"/>
      <c r="NCG391"/>
      <c r="NCH391"/>
      <c r="NCI391"/>
      <c r="NCJ391"/>
      <c r="NCK391"/>
      <c r="NCL391"/>
      <c r="NCM391"/>
      <c r="NCN391"/>
      <c r="NCO391"/>
      <c r="NCP391"/>
      <c r="NCQ391"/>
      <c r="NCR391"/>
      <c r="NCS391"/>
      <c r="NCT391"/>
      <c r="NCU391"/>
      <c r="NCV391"/>
      <c r="NCW391"/>
      <c r="NCX391"/>
      <c r="NCY391"/>
      <c r="NCZ391"/>
      <c r="NDA391"/>
      <c r="NDB391"/>
      <c r="NDC391"/>
      <c r="NDD391"/>
      <c r="NDE391"/>
      <c r="NDF391"/>
      <c r="NDG391"/>
      <c r="NDH391"/>
      <c r="NDI391"/>
      <c r="NDJ391"/>
      <c r="NDK391"/>
      <c r="NDL391"/>
      <c r="NDM391"/>
      <c r="NDN391"/>
      <c r="NDO391"/>
      <c r="NDP391"/>
      <c r="NDQ391"/>
      <c r="NDR391"/>
      <c r="NDS391"/>
      <c r="NDT391"/>
      <c r="NDU391"/>
      <c r="NDV391"/>
      <c r="NDW391"/>
      <c r="NDX391"/>
      <c r="NDY391"/>
      <c r="NDZ391"/>
      <c r="NEA391"/>
      <c r="NEB391"/>
      <c r="NEC391"/>
      <c r="NED391"/>
      <c r="NEE391"/>
      <c r="NEF391"/>
      <c r="NEG391"/>
      <c r="NEH391"/>
      <c r="NEI391"/>
      <c r="NEJ391"/>
      <c r="NEK391"/>
      <c r="NEL391"/>
      <c r="NEM391"/>
      <c r="NEN391"/>
      <c r="NEO391"/>
      <c r="NEP391"/>
      <c r="NEQ391"/>
      <c r="NER391"/>
      <c r="NES391"/>
      <c r="NET391"/>
      <c r="NEU391"/>
      <c r="NEV391"/>
      <c r="NEW391"/>
      <c r="NEX391"/>
      <c r="NEY391"/>
      <c r="NEZ391"/>
      <c r="NFA391"/>
      <c r="NFB391"/>
      <c r="NFC391"/>
      <c r="NFD391"/>
      <c r="NFE391"/>
      <c r="NFF391"/>
      <c r="NFG391"/>
      <c r="NFH391"/>
      <c r="NFI391"/>
      <c r="NFJ391"/>
      <c r="NFK391"/>
      <c r="NFL391"/>
      <c r="NFM391"/>
      <c r="NFN391"/>
      <c r="NFO391"/>
      <c r="NFP391"/>
      <c r="NFQ391"/>
      <c r="NFR391"/>
      <c r="NFS391"/>
      <c r="NFT391"/>
      <c r="NFU391"/>
      <c r="NFV391"/>
      <c r="NFW391"/>
      <c r="NFX391"/>
      <c r="NFY391"/>
      <c r="NFZ391"/>
      <c r="NGA391"/>
      <c r="NGB391"/>
      <c r="NGC391"/>
      <c r="NGD391"/>
      <c r="NGE391"/>
      <c r="NGF391"/>
      <c r="NGG391"/>
      <c r="NGH391"/>
      <c r="NGI391"/>
      <c r="NGJ391"/>
      <c r="NGK391"/>
      <c r="NGL391"/>
      <c r="NGM391"/>
      <c r="NGN391"/>
      <c r="NGO391"/>
      <c r="NGP391"/>
      <c r="NGQ391"/>
      <c r="NGR391"/>
      <c r="NGS391"/>
      <c r="NGT391"/>
      <c r="NGU391"/>
      <c r="NGV391"/>
      <c r="NGW391"/>
      <c r="NGX391"/>
      <c r="NGY391"/>
      <c r="NGZ391"/>
      <c r="NHA391"/>
      <c r="NHB391"/>
      <c r="NHC391"/>
      <c r="NHD391"/>
      <c r="NHE391"/>
      <c r="NHF391"/>
      <c r="NHG391"/>
      <c r="NHH391"/>
      <c r="NHI391"/>
      <c r="NHJ391"/>
      <c r="NHK391"/>
      <c r="NHL391"/>
      <c r="NHM391"/>
      <c r="NHN391"/>
      <c r="NHO391"/>
      <c r="NHP391"/>
      <c r="NHQ391"/>
      <c r="NHR391"/>
      <c r="NHS391"/>
      <c r="NHT391"/>
      <c r="NHU391"/>
      <c r="NHV391"/>
      <c r="NHW391"/>
      <c r="NHX391"/>
      <c r="NHY391"/>
      <c r="NHZ391"/>
      <c r="NIA391"/>
      <c r="NIB391"/>
      <c r="NIC391"/>
      <c r="NID391"/>
      <c r="NIE391"/>
      <c r="NIF391"/>
      <c r="NIG391"/>
      <c r="NIH391"/>
      <c r="NII391"/>
      <c r="NIJ391"/>
      <c r="NIK391"/>
      <c r="NIL391"/>
      <c r="NIM391"/>
      <c r="NIN391"/>
      <c r="NIO391"/>
      <c r="NIP391"/>
      <c r="NIQ391"/>
      <c r="NIR391"/>
      <c r="NIS391"/>
      <c r="NIT391"/>
      <c r="NIU391"/>
      <c r="NIV391"/>
      <c r="NIW391"/>
      <c r="NIX391"/>
      <c r="NIY391"/>
      <c r="NIZ391"/>
      <c r="NJA391"/>
      <c r="NJB391"/>
      <c r="NJC391"/>
      <c r="NJD391"/>
      <c r="NJE391"/>
      <c r="NJF391"/>
      <c r="NJG391"/>
      <c r="NJH391"/>
      <c r="NJI391"/>
      <c r="NJJ391"/>
      <c r="NJK391"/>
      <c r="NJL391"/>
      <c r="NJM391"/>
      <c r="NJN391"/>
      <c r="NJO391"/>
      <c r="NJP391"/>
      <c r="NJQ391"/>
      <c r="NJR391"/>
      <c r="NJS391"/>
      <c r="NJT391"/>
      <c r="NJU391"/>
      <c r="NJV391"/>
      <c r="NJW391"/>
      <c r="NJX391"/>
      <c r="NJY391"/>
      <c r="NJZ391"/>
      <c r="NKA391"/>
      <c r="NKB391"/>
      <c r="NKC391"/>
      <c r="NKD391"/>
      <c r="NKE391"/>
      <c r="NKF391"/>
      <c r="NKG391"/>
      <c r="NKH391"/>
      <c r="NKI391"/>
      <c r="NKJ391"/>
      <c r="NKK391"/>
      <c r="NKL391"/>
      <c r="NKM391"/>
      <c r="NKN391"/>
      <c r="NKO391"/>
      <c r="NKP391"/>
      <c r="NKQ391"/>
      <c r="NKR391"/>
      <c r="NKS391"/>
      <c r="NKT391"/>
      <c r="NKU391"/>
      <c r="NKV391"/>
      <c r="NKW391"/>
      <c r="NKX391"/>
      <c r="NKY391"/>
      <c r="NKZ391"/>
      <c r="NLA391"/>
      <c r="NLB391"/>
      <c r="NLC391"/>
      <c r="NLD391"/>
      <c r="NLE391"/>
      <c r="NLF391"/>
      <c r="NLG391"/>
      <c r="NLH391"/>
      <c r="NLI391"/>
      <c r="NLJ391"/>
      <c r="NLK391"/>
      <c r="NLL391"/>
      <c r="NLM391"/>
      <c r="NLN391"/>
      <c r="NLO391"/>
      <c r="NLP391"/>
      <c r="NLQ391"/>
      <c r="NLR391"/>
      <c r="NLS391"/>
      <c r="NLT391"/>
      <c r="NLU391"/>
      <c r="NLV391"/>
      <c r="NLW391"/>
      <c r="NLX391"/>
      <c r="NLY391"/>
      <c r="NLZ391"/>
      <c r="NMA391"/>
      <c r="NMB391"/>
      <c r="NMC391"/>
      <c r="NMD391"/>
      <c r="NME391"/>
      <c r="NMF391"/>
      <c r="NMG391"/>
      <c r="NMH391"/>
      <c r="NMI391"/>
      <c r="NMJ391"/>
      <c r="NMK391"/>
      <c r="NML391"/>
      <c r="NMM391"/>
      <c r="NMN391"/>
      <c r="NMO391"/>
      <c r="NMP391"/>
      <c r="NMQ391"/>
      <c r="NMR391"/>
      <c r="NMS391"/>
      <c r="NMT391"/>
      <c r="NMU391"/>
      <c r="NMV391"/>
      <c r="NMW391"/>
      <c r="NMX391"/>
      <c r="NMY391"/>
      <c r="NMZ391"/>
      <c r="NNA391"/>
      <c r="NNB391"/>
      <c r="NNC391"/>
      <c r="NND391"/>
      <c r="NNE391"/>
      <c r="NNF391"/>
      <c r="NNG391"/>
      <c r="NNH391"/>
      <c r="NNI391"/>
      <c r="NNJ391"/>
      <c r="NNK391"/>
      <c r="NNL391"/>
      <c r="NNM391"/>
      <c r="NNN391"/>
      <c r="NNO391"/>
      <c r="NNP391"/>
      <c r="NNQ391"/>
      <c r="NNR391"/>
      <c r="NNS391"/>
      <c r="NNT391"/>
      <c r="NNU391"/>
      <c r="NNV391"/>
      <c r="NNW391"/>
      <c r="NNX391"/>
      <c r="NNY391"/>
      <c r="NNZ391"/>
      <c r="NOA391"/>
      <c r="NOB391"/>
      <c r="NOC391"/>
      <c r="NOD391"/>
      <c r="NOE391"/>
      <c r="NOF391"/>
      <c r="NOG391"/>
      <c r="NOH391"/>
      <c r="NOI391"/>
      <c r="NOJ391"/>
      <c r="NOK391"/>
      <c r="NOL391"/>
      <c r="NOM391"/>
      <c r="NON391"/>
      <c r="NOO391"/>
      <c r="NOP391"/>
      <c r="NOQ391"/>
      <c r="NOR391"/>
      <c r="NOS391"/>
      <c r="NOT391"/>
      <c r="NOU391"/>
      <c r="NOV391"/>
      <c r="NOW391"/>
      <c r="NOX391"/>
      <c r="NOY391"/>
      <c r="NOZ391"/>
      <c r="NPA391"/>
      <c r="NPB391"/>
      <c r="NPC391"/>
      <c r="NPD391"/>
      <c r="NPE391"/>
      <c r="NPF391"/>
      <c r="NPG391"/>
      <c r="NPH391"/>
      <c r="NPI391"/>
      <c r="NPJ391"/>
      <c r="NPK391"/>
      <c r="NPL391"/>
      <c r="NPM391"/>
      <c r="NPN391"/>
      <c r="NPO391"/>
      <c r="NPP391"/>
      <c r="NPQ391"/>
      <c r="NPR391"/>
      <c r="NPS391"/>
      <c r="NPT391"/>
      <c r="NPU391"/>
      <c r="NPV391"/>
      <c r="NPW391"/>
      <c r="NPX391"/>
      <c r="NPY391"/>
      <c r="NPZ391"/>
      <c r="NQA391"/>
      <c r="NQB391"/>
      <c r="NQC391"/>
      <c r="NQD391"/>
      <c r="NQE391"/>
      <c r="NQF391"/>
      <c r="NQG391"/>
      <c r="NQH391"/>
      <c r="NQI391"/>
      <c r="NQJ391"/>
      <c r="NQK391"/>
      <c r="NQL391"/>
      <c r="NQM391"/>
      <c r="NQN391"/>
      <c r="NQO391"/>
      <c r="NQP391"/>
      <c r="NQQ391"/>
      <c r="NQR391"/>
      <c r="NQS391"/>
      <c r="NQT391"/>
      <c r="NQU391"/>
      <c r="NQV391"/>
      <c r="NQW391"/>
      <c r="NQX391"/>
      <c r="NQY391"/>
      <c r="NQZ391"/>
      <c r="NRA391"/>
      <c r="NRB391"/>
      <c r="NRC391"/>
      <c r="NRD391"/>
      <c r="NRE391"/>
      <c r="NRF391"/>
      <c r="NRG391"/>
      <c r="NRH391"/>
      <c r="NRI391"/>
      <c r="NRJ391"/>
      <c r="NRK391"/>
      <c r="NRL391"/>
      <c r="NRM391"/>
      <c r="NRN391"/>
      <c r="NRO391"/>
      <c r="NRP391"/>
      <c r="NRQ391"/>
      <c r="NRR391"/>
      <c r="NRS391"/>
      <c r="NRT391"/>
      <c r="NRU391"/>
      <c r="NRV391"/>
      <c r="NRW391"/>
      <c r="NRX391"/>
      <c r="NRY391"/>
      <c r="NRZ391"/>
      <c r="NSA391"/>
      <c r="NSB391"/>
      <c r="NSC391"/>
      <c r="NSD391"/>
      <c r="NSE391"/>
      <c r="NSF391"/>
      <c r="NSG391"/>
      <c r="NSH391"/>
      <c r="NSI391"/>
      <c r="NSJ391"/>
      <c r="NSK391"/>
      <c r="NSL391"/>
      <c r="NSM391"/>
      <c r="NSN391"/>
      <c r="NSO391"/>
      <c r="NSP391"/>
      <c r="NSQ391"/>
      <c r="NSR391"/>
      <c r="NSS391"/>
      <c r="NST391"/>
      <c r="NSU391"/>
      <c r="NSV391"/>
      <c r="NSW391"/>
      <c r="NSX391"/>
      <c r="NSY391"/>
      <c r="NSZ391"/>
      <c r="NTA391"/>
      <c r="NTB391"/>
      <c r="NTC391"/>
      <c r="NTD391"/>
      <c r="NTE391"/>
      <c r="NTF391"/>
      <c r="NTG391"/>
      <c r="NTH391"/>
      <c r="NTI391"/>
      <c r="NTJ391"/>
      <c r="NTK391"/>
      <c r="NTL391"/>
      <c r="NTM391"/>
      <c r="NTN391"/>
      <c r="NTO391"/>
      <c r="NTP391"/>
      <c r="NTQ391"/>
      <c r="NTR391"/>
      <c r="NTS391"/>
      <c r="NTT391"/>
      <c r="NTU391"/>
      <c r="NTV391"/>
      <c r="NTW391"/>
      <c r="NTX391"/>
      <c r="NTY391"/>
      <c r="NTZ391"/>
      <c r="NUA391"/>
      <c r="NUB391"/>
      <c r="NUC391"/>
      <c r="NUD391"/>
      <c r="NUE391"/>
      <c r="NUF391"/>
      <c r="NUG391"/>
      <c r="NUH391"/>
      <c r="NUI391"/>
      <c r="NUJ391"/>
      <c r="NUK391"/>
      <c r="NUL391"/>
      <c r="NUM391"/>
      <c r="NUN391"/>
      <c r="NUO391"/>
      <c r="NUP391"/>
      <c r="NUQ391"/>
      <c r="NUR391"/>
      <c r="NUS391"/>
      <c r="NUT391"/>
      <c r="NUU391"/>
      <c r="NUV391"/>
      <c r="NUW391"/>
      <c r="NUX391"/>
      <c r="NUY391"/>
      <c r="NUZ391"/>
      <c r="NVA391"/>
      <c r="NVB391"/>
      <c r="NVC391"/>
      <c r="NVD391"/>
      <c r="NVE391"/>
      <c r="NVF391"/>
      <c r="NVG391"/>
      <c r="NVH391"/>
      <c r="NVI391"/>
      <c r="NVJ391"/>
      <c r="NVK391"/>
      <c r="NVL391"/>
      <c r="NVM391"/>
      <c r="NVN391"/>
      <c r="NVO391"/>
      <c r="NVP391"/>
      <c r="NVQ391"/>
      <c r="NVR391"/>
      <c r="NVS391"/>
      <c r="NVT391"/>
      <c r="NVU391"/>
      <c r="NVV391"/>
      <c r="NVW391"/>
      <c r="NVX391"/>
      <c r="NVY391"/>
      <c r="NVZ391"/>
      <c r="NWA391"/>
      <c r="NWB391"/>
      <c r="NWC391"/>
      <c r="NWD391"/>
      <c r="NWE391"/>
      <c r="NWF391"/>
      <c r="NWG391"/>
      <c r="NWH391"/>
      <c r="NWI391"/>
      <c r="NWJ391"/>
      <c r="NWK391"/>
      <c r="NWL391"/>
      <c r="NWM391"/>
      <c r="NWN391"/>
      <c r="NWO391"/>
      <c r="NWP391"/>
      <c r="NWQ391"/>
      <c r="NWR391"/>
      <c r="NWS391"/>
      <c r="NWT391"/>
      <c r="NWU391"/>
      <c r="NWV391"/>
      <c r="NWW391"/>
      <c r="NWX391"/>
      <c r="NWY391"/>
      <c r="NWZ391"/>
      <c r="NXA391"/>
      <c r="NXB391"/>
      <c r="NXC391"/>
      <c r="NXD391"/>
      <c r="NXE391"/>
      <c r="NXF391"/>
      <c r="NXG391"/>
      <c r="NXH391"/>
      <c r="NXI391"/>
      <c r="NXJ391"/>
      <c r="NXK391"/>
      <c r="NXL391"/>
      <c r="NXM391"/>
      <c r="NXN391"/>
      <c r="NXO391"/>
      <c r="NXP391"/>
      <c r="NXQ391"/>
      <c r="NXR391"/>
      <c r="NXS391"/>
      <c r="NXT391"/>
      <c r="NXU391"/>
      <c r="NXV391"/>
      <c r="NXW391"/>
      <c r="NXX391"/>
      <c r="NXY391"/>
      <c r="NXZ391"/>
      <c r="NYA391"/>
      <c r="NYB391"/>
      <c r="NYC391"/>
      <c r="NYD391"/>
      <c r="NYE391"/>
      <c r="NYF391"/>
      <c r="NYG391"/>
      <c r="NYH391"/>
      <c r="NYI391"/>
      <c r="NYJ391"/>
      <c r="NYK391"/>
      <c r="NYL391"/>
      <c r="NYM391"/>
      <c r="NYN391"/>
      <c r="NYO391"/>
      <c r="NYP391"/>
      <c r="NYQ391"/>
      <c r="NYR391"/>
      <c r="NYS391"/>
      <c r="NYT391"/>
      <c r="NYU391"/>
      <c r="NYV391"/>
      <c r="NYW391"/>
      <c r="NYX391"/>
      <c r="NYY391"/>
      <c r="NYZ391"/>
      <c r="NZA391"/>
      <c r="NZB391"/>
      <c r="NZC391"/>
      <c r="NZD391"/>
      <c r="NZE391"/>
      <c r="NZF391"/>
      <c r="NZG391"/>
      <c r="NZH391"/>
      <c r="NZI391"/>
      <c r="NZJ391"/>
      <c r="NZK391"/>
      <c r="NZL391"/>
      <c r="NZM391"/>
      <c r="NZN391"/>
      <c r="NZO391"/>
      <c r="NZP391"/>
      <c r="NZQ391"/>
      <c r="NZR391"/>
      <c r="NZS391"/>
      <c r="NZT391"/>
      <c r="NZU391"/>
      <c r="NZV391"/>
      <c r="NZW391"/>
      <c r="NZX391"/>
      <c r="NZY391"/>
      <c r="NZZ391"/>
      <c r="OAA391"/>
      <c r="OAB391"/>
      <c r="OAC391"/>
      <c r="OAD391"/>
      <c r="OAE391"/>
      <c r="OAF391"/>
      <c r="OAG391"/>
      <c r="OAH391"/>
      <c r="OAI391"/>
      <c r="OAJ391"/>
      <c r="OAK391"/>
      <c r="OAL391"/>
      <c r="OAM391"/>
      <c r="OAN391"/>
      <c r="OAO391"/>
      <c r="OAP391"/>
      <c r="OAQ391"/>
      <c r="OAR391"/>
      <c r="OAS391"/>
      <c r="OAT391"/>
      <c r="OAU391"/>
      <c r="OAV391"/>
      <c r="OAW391"/>
      <c r="OAX391"/>
      <c r="OAY391"/>
      <c r="OAZ391"/>
      <c r="OBA391"/>
      <c r="OBB391"/>
      <c r="OBC391"/>
      <c r="OBD391"/>
      <c r="OBE391"/>
      <c r="OBF391"/>
      <c r="OBG391"/>
      <c r="OBH391"/>
      <c r="OBI391"/>
      <c r="OBJ391"/>
      <c r="OBK391"/>
      <c r="OBL391"/>
      <c r="OBM391"/>
      <c r="OBN391"/>
      <c r="OBO391"/>
      <c r="OBP391"/>
      <c r="OBQ391"/>
      <c r="OBR391"/>
      <c r="OBS391"/>
      <c r="OBT391"/>
      <c r="OBU391"/>
      <c r="OBV391"/>
      <c r="OBW391"/>
      <c r="OBX391"/>
      <c r="OBY391"/>
      <c r="OBZ391"/>
      <c r="OCA391"/>
      <c r="OCB391"/>
      <c r="OCC391"/>
      <c r="OCD391"/>
      <c r="OCE391"/>
      <c r="OCF391"/>
      <c r="OCG391"/>
      <c r="OCH391"/>
      <c r="OCI391"/>
      <c r="OCJ391"/>
      <c r="OCK391"/>
      <c r="OCL391"/>
      <c r="OCM391"/>
      <c r="OCN391"/>
      <c r="OCO391"/>
      <c r="OCP391"/>
      <c r="OCQ391"/>
      <c r="OCR391"/>
      <c r="OCS391"/>
      <c r="OCT391"/>
      <c r="OCU391"/>
      <c r="OCV391"/>
      <c r="OCW391"/>
      <c r="OCX391"/>
      <c r="OCY391"/>
      <c r="OCZ391"/>
      <c r="ODA391"/>
      <c r="ODB391"/>
      <c r="ODC391"/>
      <c r="ODD391"/>
      <c r="ODE391"/>
      <c r="ODF391"/>
      <c r="ODG391"/>
      <c r="ODH391"/>
      <c r="ODI391"/>
      <c r="ODJ391"/>
      <c r="ODK391"/>
      <c r="ODL391"/>
      <c r="ODM391"/>
      <c r="ODN391"/>
      <c r="ODO391"/>
      <c r="ODP391"/>
      <c r="ODQ391"/>
      <c r="ODR391"/>
      <c r="ODS391"/>
      <c r="ODT391"/>
      <c r="ODU391"/>
      <c r="ODV391"/>
      <c r="ODW391"/>
      <c r="ODX391"/>
      <c r="ODY391"/>
      <c r="ODZ391"/>
      <c r="OEA391"/>
      <c r="OEB391"/>
      <c r="OEC391"/>
      <c r="OED391"/>
      <c r="OEE391"/>
      <c r="OEF391"/>
      <c r="OEG391"/>
      <c r="OEH391"/>
      <c r="OEI391"/>
      <c r="OEJ391"/>
      <c r="OEK391"/>
      <c r="OEL391"/>
      <c r="OEM391"/>
      <c r="OEN391"/>
      <c r="OEO391"/>
      <c r="OEP391"/>
      <c r="OEQ391"/>
      <c r="OER391"/>
      <c r="OES391"/>
      <c r="OET391"/>
      <c r="OEU391"/>
      <c r="OEV391"/>
      <c r="OEW391"/>
      <c r="OEX391"/>
      <c r="OEY391"/>
      <c r="OEZ391"/>
      <c r="OFA391"/>
      <c r="OFB391"/>
      <c r="OFC391"/>
      <c r="OFD391"/>
      <c r="OFE391"/>
      <c r="OFF391"/>
      <c r="OFG391"/>
      <c r="OFH391"/>
      <c r="OFI391"/>
      <c r="OFJ391"/>
      <c r="OFK391"/>
      <c r="OFL391"/>
      <c r="OFM391"/>
      <c r="OFN391"/>
      <c r="OFO391"/>
      <c r="OFP391"/>
      <c r="OFQ391"/>
      <c r="OFR391"/>
      <c r="OFS391"/>
      <c r="OFT391"/>
      <c r="OFU391"/>
      <c r="OFV391"/>
      <c r="OFW391"/>
      <c r="OFX391"/>
      <c r="OFY391"/>
      <c r="OFZ391"/>
      <c r="OGA391"/>
      <c r="OGB391"/>
      <c r="OGC391"/>
      <c r="OGD391"/>
      <c r="OGE391"/>
      <c r="OGF391"/>
      <c r="OGG391"/>
      <c r="OGH391"/>
      <c r="OGI391"/>
      <c r="OGJ391"/>
      <c r="OGK391"/>
      <c r="OGL391"/>
      <c r="OGM391"/>
      <c r="OGN391"/>
      <c r="OGO391"/>
      <c r="OGP391"/>
      <c r="OGQ391"/>
      <c r="OGR391"/>
      <c r="OGS391"/>
      <c r="OGT391"/>
      <c r="OGU391"/>
      <c r="OGV391"/>
      <c r="OGW391"/>
      <c r="OGX391"/>
      <c r="OGY391"/>
      <c r="OGZ391"/>
      <c r="OHA391"/>
      <c r="OHB391"/>
      <c r="OHC391"/>
      <c r="OHD391"/>
      <c r="OHE391"/>
      <c r="OHF391"/>
      <c r="OHG391"/>
      <c r="OHH391"/>
      <c r="OHI391"/>
      <c r="OHJ391"/>
      <c r="OHK391"/>
      <c r="OHL391"/>
      <c r="OHM391"/>
      <c r="OHN391"/>
      <c r="OHO391"/>
      <c r="OHP391"/>
      <c r="OHQ391"/>
      <c r="OHR391"/>
      <c r="OHS391"/>
      <c r="OHT391"/>
      <c r="OHU391"/>
      <c r="OHV391"/>
      <c r="OHW391"/>
      <c r="OHX391"/>
      <c r="OHY391"/>
      <c r="OHZ391"/>
      <c r="OIA391"/>
      <c r="OIB391"/>
      <c r="OIC391"/>
      <c r="OID391"/>
      <c r="OIE391"/>
      <c r="OIF391"/>
      <c r="OIG391"/>
      <c r="OIH391"/>
      <c r="OII391"/>
      <c r="OIJ391"/>
      <c r="OIK391"/>
      <c r="OIL391"/>
      <c r="OIM391"/>
      <c r="OIN391"/>
      <c r="OIO391"/>
      <c r="OIP391"/>
      <c r="OIQ391"/>
      <c r="OIR391"/>
      <c r="OIS391"/>
      <c r="OIT391"/>
      <c r="OIU391"/>
      <c r="OIV391"/>
      <c r="OIW391"/>
      <c r="OIX391"/>
      <c r="OIY391"/>
      <c r="OIZ391"/>
      <c r="OJA391"/>
      <c r="OJB391"/>
      <c r="OJC391"/>
      <c r="OJD391"/>
      <c r="OJE391"/>
      <c r="OJF391"/>
      <c r="OJG391"/>
      <c r="OJH391"/>
      <c r="OJI391"/>
      <c r="OJJ391"/>
      <c r="OJK391"/>
      <c r="OJL391"/>
      <c r="OJM391"/>
      <c r="OJN391"/>
      <c r="OJO391"/>
      <c r="OJP391"/>
      <c r="OJQ391"/>
      <c r="OJR391"/>
      <c r="OJS391"/>
      <c r="OJT391"/>
      <c r="OJU391"/>
      <c r="OJV391"/>
      <c r="OJW391"/>
      <c r="OJX391"/>
      <c r="OJY391"/>
      <c r="OJZ391"/>
      <c r="OKA391"/>
      <c r="OKB391"/>
      <c r="OKC391"/>
      <c r="OKD391"/>
      <c r="OKE391"/>
      <c r="OKF391"/>
      <c r="OKG391"/>
      <c r="OKH391"/>
      <c r="OKI391"/>
      <c r="OKJ391"/>
      <c r="OKK391"/>
      <c r="OKL391"/>
      <c r="OKM391"/>
      <c r="OKN391"/>
      <c r="OKO391"/>
      <c r="OKP391"/>
      <c r="OKQ391"/>
      <c r="OKR391"/>
      <c r="OKS391"/>
      <c r="OKT391"/>
      <c r="OKU391"/>
      <c r="OKV391"/>
      <c r="OKW391"/>
      <c r="OKX391"/>
      <c r="OKY391"/>
      <c r="OKZ391"/>
      <c r="OLA391"/>
      <c r="OLB391"/>
      <c r="OLC391"/>
      <c r="OLD391"/>
      <c r="OLE391"/>
      <c r="OLF391"/>
      <c r="OLG391"/>
      <c r="OLH391"/>
      <c r="OLI391"/>
      <c r="OLJ391"/>
      <c r="OLK391"/>
      <c r="OLL391"/>
      <c r="OLM391"/>
      <c r="OLN391"/>
      <c r="OLO391"/>
      <c r="OLP391"/>
      <c r="OLQ391"/>
      <c r="OLR391"/>
      <c r="OLS391"/>
      <c r="OLT391"/>
      <c r="OLU391"/>
      <c r="OLV391"/>
      <c r="OLW391"/>
      <c r="OLX391"/>
      <c r="OLY391"/>
      <c r="OLZ391"/>
      <c r="OMA391"/>
      <c r="OMB391"/>
      <c r="OMC391"/>
      <c r="OMD391"/>
      <c r="OME391"/>
      <c r="OMF391"/>
      <c r="OMG391"/>
      <c r="OMH391"/>
      <c r="OMI391"/>
      <c r="OMJ391"/>
      <c r="OMK391"/>
      <c r="OML391"/>
      <c r="OMM391"/>
      <c r="OMN391"/>
      <c r="OMO391"/>
      <c r="OMP391"/>
      <c r="OMQ391"/>
      <c r="OMR391"/>
      <c r="OMS391"/>
      <c r="OMT391"/>
      <c r="OMU391"/>
      <c r="OMV391"/>
      <c r="OMW391"/>
      <c r="OMX391"/>
      <c r="OMY391"/>
      <c r="OMZ391"/>
      <c r="ONA391"/>
      <c r="ONB391"/>
      <c r="ONC391"/>
      <c r="OND391"/>
      <c r="ONE391"/>
      <c r="ONF391"/>
      <c r="ONG391"/>
      <c r="ONH391"/>
      <c r="ONI391"/>
      <c r="ONJ391"/>
      <c r="ONK391"/>
      <c r="ONL391"/>
      <c r="ONM391"/>
      <c r="ONN391"/>
      <c r="ONO391"/>
      <c r="ONP391"/>
      <c r="ONQ391"/>
      <c r="ONR391"/>
      <c r="ONS391"/>
      <c r="ONT391"/>
      <c r="ONU391"/>
      <c r="ONV391"/>
      <c r="ONW391"/>
      <c r="ONX391"/>
      <c r="ONY391"/>
      <c r="ONZ391"/>
      <c r="OOA391"/>
      <c r="OOB391"/>
      <c r="OOC391"/>
      <c r="OOD391"/>
      <c r="OOE391"/>
      <c r="OOF391"/>
      <c r="OOG391"/>
      <c r="OOH391"/>
      <c r="OOI391"/>
      <c r="OOJ391"/>
      <c r="OOK391"/>
      <c r="OOL391"/>
      <c r="OOM391"/>
      <c r="OON391"/>
      <c r="OOO391"/>
      <c r="OOP391"/>
      <c r="OOQ391"/>
      <c r="OOR391"/>
      <c r="OOS391"/>
      <c r="OOT391"/>
      <c r="OOU391"/>
      <c r="OOV391"/>
      <c r="OOW391"/>
      <c r="OOX391"/>
      <c r="OOY391"/>
      <c r="OOZ391"/>
      <c r="OPA391"/>
      <c r="OPB391"/>
      <c r="OPC391"/>
      <c r="OPD391"/>
      <c r="OPE391"/>
      <c r="OPF391"/>
      <c r="OPG391"/>
      <c r="OPH391"/>
      <c r="OPI391"/>
      <c r="OPJ391"/>
      <c r="OPK391"/>
      <c r="OPL391"/>
      <c r="OPM391"/>
      <c r="OPN391"/>
      <c r="OPO391"/>
      <c r="OPP391"/>
      <c r="OPQ391"/>
      <c r="OPR391"/>
      <c r="OPS391"/>
      <c r="OPT391"/>
      <c r="OPU391"/>
      <c r="OPV391"/>
      <c r="OPW391"/>
      <c r="OPX391"/>
      <c r="OPY391"/>
      <c r="OPZ391"/>
      <c r="OQA391"/>
      <c r="OQB391"/>
      <c r="OQC391"/>
      <c r="OQD391"/>
      <c r="OQE391"/>
      <c r="OQF391"/>
      <c r="OQG391"/>
      <c r="OQH391"/>
      <c r="OQI391"/>
      <c r="OQJ391"/>
      <c r="OQK391"/>
      <c r="OQL391"/>
      <c r="OQM391"/>
      <c r="OQN391"/>
      <c r="OQO391"/>
      <c r="OQP391"/>
      <c r="OQQ391"/>
      <c r="OQR391"/>
      <c r="OQS391"/>
      <c r="OQT391"/>
      <c r="OQU391"/>
      <c r="OQV391"/>
      <c r="OQW391"/>
      <c r="OQX391"/>
      <c r="OQY391"/>
      <c r="OQZ391"/>
      <c r="ORA391"/>
      <c r="ORB391"/>
      <c r="ORC391"/>
      <c r="ORD391"/>
      <c r="ORE391"/>
      <c r="ORF391"/>
      <c r="ORG391"/>
      <c r="ORH391"/>
      <c r="ORI391"/>
      <c r="ORJ391"/>
      <c r="ORK391"/>
      <c r="ORL391"/>
      <c r="ORM391"/>
      <c r="ORN391"/>
      <c r="ORO391"/>
      <c r="ORP391"/>
      <c r="ORQ391"/>
      <c r="ORR391"/>
      <c r="ORS391"/>
      <c r="ORT391"/>
      <c r="ORU391"/>
      <c r="ORV391"/>
      <c r="ORW391"/>
      <c r="ORX391"/>
      <c r="ORY391"/>
      <c r="ORZ391"/>
      <c r="OSA391"/>
      <c r="OSB391"/>
      <c r="OSC391"/>
      <c r="OSD391"/>
      <c r="OSE391"/>
      <c r="OSF391"/>
      <c r="OSG391"/>
      <c r="OSH391"/>
      <c r="OSI391"/>
      <c r="OSJ391"/>
      <c r="OSK391"/>
      <c r="OSL391"/>
      <c r="OSM391"/>
      <c r="OSN391"/>
      <c r="OSO391"/>
      <c r="OSP391"/>
      <c r="OSQ391"/>
      <c r="OSR391"/>
      <c r="OSS391"/>
      <c r="OST391"/>
      <c r="OSU391"/>
      <c r="OSV391"/>
      <c r="OSW391"/>
      <c r="OSX391"/>
      <c r="OSY391"/>
      <c r="OSZ391"/>
      <c r="OTA391"/>
      <c r="OTB391"/>
      <c r="OTC391"/>
      <c r="OTD391"/>
      <c r="OTE391"/>
      <c r="OTF391"/>
      <c r="OTG391"/>
      <c r="OTH391"/>
      <c r="OTI391"/>
      <c r="OTJ391"/>
      <c r="OTK391"/>
      <c r="OTL391"/>
      <c r="OTM391"/>
      <c r="OTN391"/>
      <c r="OTO391"/>
      <c r="OTP391"/>
      <c r="OTQ391"/>
      <c r="OTR391"/>
      <c r="OTS391"/>
      <c r="OTT391"/>
      <c r="OTU391"/>
      <c r="OTV391"/>
      <c r="OTW391"/>
      <c r="OTX391"/>
      <c r="OTY391"/>
      <c r="OTZ391"/>
      <c r="OUA391"/>
      <c r="OUB391"/>
      <c r="OUC391"/>
      <c r="OUD391"/>
      <c r="OUE391"/>
      <c r="OUF391"/>
      <c r="OUG391"/>
      <c r="OUH391"/>
      <c r="OUI391"/>
      <c r="OUJ391"/>
      <c r="OUK391"/>
      <c r="OUL391"/>
      <c r="OUM391"/>
      <c r="OUN391"/>
      <c r="OUO391"/>
      <c r="OUP391"/>
      <c r="OUQ391"/>
      <c r="OUR391"/>
      <c r="OUS391"/>
      <c r="OUT391"/>
      <c r="OUU391"/>
      <c r="OUV391"/>
      <c r="OUW391"/>
      <c r="OUX391"/>
      <c r="OUY391"/>
      <c r="OUZ391"/>
      <c r="OVA391"/>
      <c r="OVB391"/>
      <c r="OVC391"/>
      <c r="OVD391"/>
      <c r="OVE391"/>
      <c r="OVF391"/>
      <c r="OVG391"/>
      <c r="OVH391"/>
      <c r="OVI391"/>
      <c r="OVJ391"/>
      <c r="OVK391"/>
      <c r="OVL391"/>
      <c r="OVM391"/>
      <c r="OVN391"/>
      <c r="OVO391"/>
      <c r="OVP391"/>
      <c r="OVQ391"/>
      <c r="OVR391"/>
      <c r="OVS391"/>
      <c r="OVT391"/>
      <c r="OVU391"/>
      <c r="OVV391"/>
      <c r="OVW391"/>
      <c r="OVX391"/>
      <c r="OVY391"/>
      <c r="OVZ391"/>
      <c r="OWA391"/>
      <c r="OWB391"/>
      <c r="OWC391"/>
      <c r="OWD391"/>
      <c r="OWE391"/>
      <c r="OWF391"/>
      <c r="OWG391"/>
      <c r="OWH391"/>
      <c r="OWI391"/>
      <c r="OWJ391"/>
      <c r="OWK391"/>
      <c r="OWL391"/>
      <c r="OWM391"/>
      <c r="OWN391"/>
      <c r="OWO391"/>
      <c r="OWP391"/>
      <c r="OWQ391"/>
      <c r="OWR391"/>
      <c r="OWS391"/>
      <c r="OWT391"/>
      <c r="OWU391"/>
      <c r="OWV391"/>
      <c r="OWW391"/>
      <c r="OWX391"/>
      <c r="OWY391"/>
      <c r="OWZ391"/>
      <c r="OXA391"/>
      <c r="OXB391"/>
      <c r="OXC391"/>
      <c r="OXD391"/>
      <c r="OXE391"/>
      <c r="OXF391"/>
      <c r="OXG391"/>
      <c r="OXH391"/>
      <c r="OXI391"/>
      <c r="OXJ391"/>
      <c r="OXK391"/>
      <c r="OXL391"/>
      <c r="OXM391"/>
      <c r="OXN391"/>
      <c r="OXO391"/>
      <c r="OXP391"/>
      <c r="OXQ391"/>
      <c r="OXR391"/>
      <c r="OXS391"/>
      <c r="OXT391"/>
      <c r="OXU391"/>
      <c r="OXV391"/>
      <c r="OXW391"/>
      <c r="OXX391"/>
      <c r="OXY391"/>
      <c r="OXZ391"/>
      <c r="OYA391"/>
      <c r="OYB391"/>
      <c r="OYC391"/>
      <c r="OYD391"/>
      <c r="OYE391"/>
      <c r="OYF391"/>
      <c r="OYG391"/>
      <c r="OYH391"/>
      <c r="OYI391"/>
      <c r="OYJ391"/>
      <c r="OYK391"/>
      <c r="OYL391"/>
      <c r="OYM391"/>
      <c r="OYN391"/>
      <c r="OYO391"/>
      <c r="OYP391"/>
      <c r="OYQ391"/>
      <c r="OYR391"/>
      <c r="OYS391"/>
      <c r="OYT391"/>
      <c r="OYU391"/>
      <c r="OYV391"/>
      <c r="OYW391"/>
      <c r="OYX391"/>
      <c r="OYY391"/>
      <c r="OYZ391"/>
      <c r="OZA391"/>
      <c r="OZB391"/>
      <c r="OZC391"/>
      <c r="OZD391"/>
      <c r="OZE391"/>
      <c r="OZF391"/>
      <c r="OZG391"/>
      <c r="OZH391"/>
      <c r="OZI391"/>
      <c r="OZJ391"/>
      <c r="OZK391"/>
      <c r="OZL391"/>
      <c r="OZM391"/>
      <c r="OZN391"/>
      <c r="OZO391"/>
      <c r="OZP391"/>
      <c r="OZQ391"/>
      <c r="OZR391"/>
      <c r="OZS391"/>
      <c r="OZT391"/>
      <c r="OZU391"/>
      <c r="OZV391"/>
      <c r="OZW391"/>
      <c r="OZX391"/>
      <c r="OZY391"/>
      <c r="OZZ391"/>
      <c r="PAA391"/>
      <c r="PAB391"/>
      <c r="PAC391"/>
      <c r="PAD391"/>
      <c r="PAE391"/>
      <c r="PAF391"/>
      <c r="PAG391"/>
      <c r="PAH391"/>
      <c r="PAI391"/>
      <c r="PAJ391"/>
      <c r="PAK391"/>
      <c r="PAL391"/>
      <c r="PAM391"/>
      <c r="PAN391"/>
      <c r="PAO391"/>
      <c r="PAP391"/>
      <c r="PAQ391"/>
      <c r="PAR391"/>
      <c r="PAS391"/>
      <c r="PAT391"/>
      <c r="PAU391"/>
      <c r="PAV391"/>
      <c r="PAW391"/>
      <c r="PAX391"/>
      <c r="PAY391"/>
      <c r="PAZ391"/>
      <c r="PBA391"/>
      <c r="PBB391"/>
      <c r="PBC391"/>
      <c r="PBD391"/>
      <c r="PBE391"/>
      <c r="PBF391"/>
      <c r="PBG391"/>
      <c r="PBH391"/>
      <c r="PBI391"/>
      <c r="PBJ391"/>
      <c r="PBK391"/>
      <c r="PBL391"/>
      <c r="PBM391"/>
      <c r="PBN391"/>
      <c r="PBO391"/>
      <c r="PBP391"/>
      <c r="PBQ391"/>
      <c r="PBR391"/>
      <c r="PBS391"/>
      <c r="PBT391"/>
      <c r="PBU391"/>
      <c r="PBV391"/>
      <c r="PBW391"/>
      <c r="PBX391"/>
      <c r="PBY391"/>
      <c r="PBZ391"/>
      <c r="PCA391"/>
      <c r="PCB391"/>
      <c r="PCC391"/>
      <c r="PCD391"/>
      <c r="PCE391"/>
      <c r="PCF391"/>
      <c r="PCG391"/>
      <c r="PCH391"/>
      <c r="PCI391"/>
      <c r="PCJ391"/>
      <c r="PCK391"/>
      <c r="PCL391"/>
      <c r="PCM391"/>
      <c r="PCN391"/>
      <c r="PCO391"/>
      <c r="PCP391"/>
      <c r="PCQ391"/>
      <c r="PCR391"/>
      <c r="PCS391"/>
      <c r="PCT391"/>
      <c r="PCU391"/>
      <c r="PCV391"/>
      <c r="PCW391"/>
      <c r="PCX391"/>
      <c r="PCY391"/>
      <c r="PCZ391"/>
      <c r="PDA391"/>
      <c r="PDB391"/>
      <c r="PDC391"/>
      <c r="PDD391"/>
      <c r="PDE391"/>
      <c r="PDF391"/>
      <c r="PDG391"/>
      <c r="PDH391"/>
      <c r="PDI391"/>
      <c r="PDJ391"/>
      <c r="PDK391"/>
      <c r="PDL391"/>
      <c r="PDM391"/>
      <c r="PDN391"/>
      <c r="PDO391"/>
      <c r="PDP391"/>
      <c r="PDQ391"/>
      <c r="PDR391"/>
      <c r="PDS391"/>
      <c r="PDT391"/>
      <c r="PDU391"/>
      <c r="PDV391"/>
      <c r="PDW391"/>
      <c r="PDX391"/>
      <c r="PDY391"/>
      <c r="PDZ391"/>
      <c r="PEA391"/>
      <c r="PEB391"/>
      <c r="PEC391"/>
      <c r="PED391"/>
      <c r="PEE391"/>
      <c r="PEF391"/>
      <c r="PEG391"/>
      <c r="PEH391"/>
      <c r="PEI391"/>
      <c r="PEJ391"/>
      <c r="PEK391"/>
      <c r="PEL391"/>
      <c r="PEM391"/>
      <c r="PEN391"/>
      <c r="PEO391"/>
      <c r="PEP391"/>
      <c r="PEQ391"/>
      <c r="PER391"/>
      <c r="PES391"/>
      <c r="PET391"/>
      <c r="PEU391"/>
      <c r="PEV391"/>
      <c r="PEW391"/>
      <c r="PEX391"/>
      <c r="PEY391"/>
      <c r="PEZ391"/>
      <c r="PFA391"/>
      <c r="PFB391"/>
      <c r="PFC391"/>
      <c r="PFD391"/>
      <c r="PFE391"/>
      <c r="PFF391"/>
      <c r="PFG391"/>
      <c r="PFH391"/>
      <c r="PFI391"/>
      <c r="PFJ391"/>
      <c r="PFK391"/>
      <c r="PFL391"/>
      <c r="PFM391"/>
      <c r="PFN391"/>
      <c r="PFO391"/>
      <c r="PFP391"/>
      <c r="PFQ391"/>
      <c r="PFR391"/>
      <c r="PFS391"/>
      <c r="PFT391"/>
      <c r="PFU391"/>
      <c r="PFV391"/>
      <c r="PFW391"/>
      <c r="PFX391"/>
      <c r="PFY391"/>
      <c r="PFZ391"/>
      <c r="PGA391"/>
      <c r="PGB391"/>
      <c r="PGC391"/>
      <c r="PGD391"/>
      <c r="PGE391"/>
      <c r="PGF391"/>
      <c r="PGG391"/>
      <c r="PGH391"/>
      <c r="PGI391"/>
      <c r="PGJ391"/>
      <c r="PGK391"/>
      <c r="PGL391"/>
      <c r="PGM391"/>
      <c r="PGN391"/>
      <c r="PGO391"/>
      <c r="PGP391"/>
      <c r="PGQ391"/>
      <c r="PGR391"/>
      <c r="PGS391"/>
      <c r="PGT391"/>
      <c r="PGU391"/>
      <c r="PGV391"/>
      <c r="PGW391"/>
      <c r="PGX391"/>
      <c r="PGY391"/>
      <c r="PGZ391"/>
      <c r="PHA391"/>
      <c r="PHB391"/>
      <c r="PHC391"/>
      <c r="PHD391"/>
      <c r="PHE391"/>
      <c r="PHF391"/>
      <c r="PHG391"/>
      <c r="PHH391"/>
      <c r="PHI391"/>
      <c r="PHJ391"/>
      <c r="PHK391"/>
      <c r="PHL391"/>
      <c r="PHM391"/>
      <c r="PHN391"/>
      <c r="PHO391"/>
      <c r="PHP391"/>
      <c r="PHQ391"/>
      <c r="PHR391"/>
      <c r="PHS391"/>
      <c r="PHT391"/>
      <c r="PHU391"/>
      <c r="PHV391"/>
      <c r="PHW391"/>
      <c r="PHX391"/>
      <c r="PHY391"/>
      <c r="PHZ391"/>
      <c r="PIA391"/>
      <c r="PIB391"/>
      <c r="PIC391"/>
      <c r="PID391"/>
      <c r="PIE391"/>
      <c r="PIF391"/>
      <c r="PIG391"/>
      <c r="PIH391"/>
      <c r="PII391"/>
      <c r="PIJ391"/>
      <c r="PIK391"/>
      <c r="PIL391"/>
      <c r="PIM391"/>
      <c r="PIN391"/>
      <c r="PIO391"/>
      <c r="PIP391"/>
      <c r="PIQ391"/>
      <c r="PIR391"/>
      <c r="PIS391"/>
      <c r="PIT391"/>
      <c r="PIU391"/>
      <c r="PIV391"/>
      <c r="PIW391"/>
      <c r="PIX391"/>
      <c r="PIY391"/>
      <c r="PIZ391"/>
      <c r="PJA391"/>
      <c r="PJB391"/>
      <c r="PJC391"/>
      <c r="PJD391"/>
      <c r="PJE391"/>
      <c r="PJF391"/>
      <c r="PJG391"/>
      <c r="PJH391"/>
      <c r="PJI391"/>
      <c r="PJJ391"/>
      <c r="PJK391"/>
      <c r="PJL391"/>
      <c r="PJM391"/>
      <c r="PJN391"/>
      <c r="PJO391"/>
      <c r="PJP391"/>
      <c r="PJQ391"/>
      <c r="PJR391"/>
      <c r="PJS391"/>
      <c r="PJT391"/>
      <c r="PJU391"/>
      <c r="PJV391"/>
      <c r="PJW391"/>
      <c r="PJX391"/>
      <c r="PJY391"/>
      <c r="PJZ391"/>
      <c r="PKA391"/>
      <c r="PKB391"/>
      <c r="PKC391"/>
      <c r="PKD391"/>
      <c r="PKE391"/>
      <c r="PKF391"/>
      <c r="PKG391"/>
      <c r="PKH391"/>
      <c r="PKI391"/>
      <c r="PKJ391"/>
      <c r="PKK391"/>
      <c r="PKL391"/>
      <c r="PKM391"/>
      <c r="PKN391"/>
      <c r="PKO391"/>
      <c r="PKP391"/>
      <c r="PKQ391"/>
      <c r="PKR391"/>
      <c r="PKS391"/>
      <c r="PKT391"/>
      <c r="PKU391"/>
      <c r="PKV391"/>
      <c r="PKW391"/>
      <c r="PKX391"/>
      <c r="PKY391"/>
      <c r="PKZ391"/>
      <c r="PLA391"/>
      <c r="PLB391"/>
      <c r="PLC391"/>
      <c r="PLD391"/>
      <c r="PLE391"/>
      <c r="PLF391"/>
      <c r="PLG391"/>
      <c r="PLH391"/>
      <c r="PLI391"/>
      <c r="PLJ391"/>
      <c r="PLK391"/>
      <c r="PLL391"/>
      <c r="PLM391"/>
      <c r="PLN391"/>
      <c r="PLO391"/>
      <c r="PLP391"/>
      <c r="PLQ391"/>
      <c r="PLR391"/>
      <c r="PLS391"/>
      <c r="PLT391"/>
      <c r="PLU391"/>
      <c r="PLV391"/>
      <c r="PLW391"/>
      <c r="PLX391"/>
      <c r="PLY391"/>
      <c r="PLZ391"/>
      <c r="PMA391"/>
      <c r="PMB391"/>
      <c r="PMC391"/>
      <c r="PMD391"/>
      <c r="PME391"/>
      <c r="PMF391"/>
      <c r="PMG391"/>
      <c r="PMH391"/>
      <c r="PMI391"/>
      <c r="PMJ391"/>
      <c r="PMK391"/>
      <c r="PML391"/>
      <c r="PMM391"/>
      <c r="PMN391"/>
      <c r="PMO391"/>
      <c r="PMP391"/>
      <c r="PMQ391"/>
      <c r="PMR391"/>
      <c r="PMS391"/>
      <c r="PMT391"/>
      <c r="PMU391"/>
      <c r="PMV391"/>
      <c r="PMW391"/>
      <c r="PMX391"/>
      <c r="PMY391"/>
      <c r="PMZ391"/>
      <c r="PNA391"/>
      <c r="PNB391"/>
      <c r="PNC391"/>
      <c r="PND391"/>
      <c r="PNE391"/>
      <c r="PNF391"/>
      <c r="PNG391"/>
      <c r="PNH391"/>
      <c r="PNI391"/>
      <c r="PNJ391"/>
      <c r="PNK391"/>
      <c r="PNL391"/>
      <c r="PNM391"/>
      <c r="PNN391"/>
      <c r="PNO391"/>
      <c r="PNP391"/>
      <c r="PNQ391"/>
      <c r="PNR391"/>
      <c r="PNS391"/>
      <c r="PNT391"/>
      <c r="PNU391"/>
      <c r="PNV391"/>
      <c r="PNW391"/>
      <c r="PNX391"/>
      <c r="PNY391"/>
      <c r="PNZ391"/>
      <c r="POA391"/>
      <c r="POB391"/>
      <c r="POC391"/>
      <c r="POD391"/>
      <c r="POE391"/>
      <c r="POF391"/>
      <c r="POG391"/>
      <c r="POH391"/>
      <c r="POI391"/>
      <c r="POJ391"/>
      <c r="POK391"/>
      <c r="POL391"/>
      <c r="POM391"/>
      <c r="PON391"/>
      <c r="POO391"/>
      <c r="POP391"/>
      <c r="POQ391"/>
      <c r="POR391"/>
      <c r="POS391"/>
      <c r="POT391"/>
      <c r="POU391"/>
      <c r="POV391"/>
      <c r="POW391"/>
      <c r="POX391"/>
      <c r="POY391"/>
      <c r="POZ391"/>
      <c r="PPA391"/>
      <c r="PPB391"/>
      <c r="PPC391"/>
      <c r="PPD391"/>
      <c r="PPE391"/>
      <c r="PPF391"/>
      <c r="PPG391"/>
      <c r="PPH391"/>
      <c r="PPI391"/>
      <c r="PPJ391"/>
      <c r="PPK391"/>
      <c r="PPL391"/>
      <c r="PPM391"/>
      <c r="PPN391"/>
      <c r="PPO391"/>
      <c r="PPP391"/>
      <c r="PPQ391"/>
      <c r="PPR391"/>
      <c r="PPS391"/>
      <c r="PPT391"/>
      <c r="PPU391"/>
      <c r="PPV391"/>
      <c r="PPW391"/>
      <c r="PPX391"/>
      <c r="PPY391"/>
      <c r="PPZ391"/>
      <c r="PQA391"/>
      <c r="PQB391"/>
      <c r="PQC391"/>
      <c r="PQD391"/>
      <c r="PQE391"/>
      <c r="PQF391"/>
      <c r="PQG391"/>
      <c r="PQH391"/>
      <c r="PQI391"/>
      <c r="PQJ391"/>
      <c r="PQK391"/>
      <c r="PQL391"/>
      <c r="PQM391"/>
      <c r="PQN391"/>
      <c r="PQO391"/>
      <c r="PQP391"/>
      <c r="PQQ391"/>
      <c r="PQR391"/>
      <c r="PQS391"/>
      <c r="PQT391"/>
      <c r="PQU391"/>
      <c r="PQV391"/>
      <c r="PQW391"/>
      <c r="PQX391"/>
      <c r="PQY391"/>
      <c r="PQZ391"/>
      <c r="PRA391"/>
      <c r="PRB391"/>
      <c r="PRC391"/>
      <c r="PRD391"/>
      <c r="PRE391"/>
      <c r="PRF391"/>
      <c r="PRG391"/>
      <c r="PRH391"/>
      <c r="PRI391"/>
      <c r="PRJ391"/>
      <c r="PRK391"/>
      <c r="PRL391"/>
      <c r="PRM391"/>
      <c r="PRN391"/>
      <c r="PRO391"/>
      <c r="PRP391"/>
      <c r="PRQ391"/>
      <c r="PRR391"/>
      <c r="PRS391"/>
      <c r="PRT391"/>
      <c r="PRU391"/>
      <c r="PRV391"/>
      <c r="PRW391"/>
      <c r="PRX391"/>
      <c r="PRY391"/>
      <c r="PRZ391"/>
      <c r="PSA391"/>
      <c r="PSB391"/>
      <c r="PSC391"/>
      <c r="PSD391"/>
      <c r="PSE391"/>
      <c r="PSF391"/>
      <c r="PSG391"/>
      <c r="PSH391"/>
      <c r="PSI391"/>
      <c r="PSJ391"/>
      <c r="PSK391"/>
      <c r="PSL391"/>
      <c r="PSM391"/>
      <c r="PSN391"/>
      <c r="PSO391"/>
      <c r="PSP391"/>
      <c r="PSQ391"/>
      <c r="PSR391"/>
      <c r="PSS391"/>
      <c r="PST391"/>
      <c r="PSU391"/>
      <c r="PSV391"/>
      <c r="PSW391"/>
      <c r="PSX391"/>
      <c r="PSY391"/>
      <c r="PSZ391"/>
      <c r="PTA391"/>
      <c r="PTB391"/>
      <c r="PTC391"/>
      <c r="PTD391"/>
      <c r="PTE391"/>
      <c r="PTF391"/>
      <c r="PTG391"/>
      <c r="PTH391"/>
      <c r="PTI391"/>
      <c r="PTJ391"/>
      <c r="PTK391"/>
      <c r="PTL391"/>
      <c r="PTM391"/>
      <c r="PTN391"/>
      <c r="PTO391"/>
      <c r="PTP391"/>
      <c r="PTQ391"/>
      <c r="PTR391"/>
      <c r="PTS391"/>
      <c r="PTT391"/>
      <c r="PTU391"/>
      <c r="PTV391"/>
      <c r="PTW391"/>
      <c r="PTX391"/>
      <c r="PTY391"/>
      <c r="PTZ391"/>
      <c r="PUA391"/>
      <c r="PUB391"/>
      <c r="PUC391"/>
      <c r="PUD391"/>
      <c r="PUE391"/>
      <c r="PUF391"/>
      <c r="PUG391"/>
      <c r="PUH391"/>
      <c r="PUI391"/>
      <c r="PUJ391"/>
      <c r="PUK391"/>
      <c r="PUL391"/>
      <c r="PUM391"/>
      <c r="PUN391"/>
      <c r="PUO391"/>
      <c r="PUP391"/>
      <c r="PUQ391"/>
      <c r="PUR391"/>
      <c r="PUS391"/>
      <c r="PUT391"/>
      <c r="PUU391"/>
      <c r="PUV391"/>
      <c r="PUW391"/>
      <c r="PUX391"/>
      <c r="PUY391"/>
      <c r="PUZ391"/>
      <c r="PVA391"/>
      <c r="PVB391"/>
      <c r="PVC391"/>
      <c r="PVD391"/>
      <c r="PVE391"/>
      <c r="PVF391"/>
      <c r="PVG391"/>
      <c r="PVH391"/>
      <c r="PVI391"/>
      <c r="PVJ391"/>
      <c r="PVK391"/>
      <c r="PVL391"/>
      <c r="PVM391"/>
      <c r="PVN391"/>
      <c r="PVO391"/>
      <c r="PVP391"/>
      <c r="PVQ391"/>
      <c r="PVR391"/>
      <c r="PVS391"/>
      <c r="PVT391"/>
      <c r="PVU391"/>
      <c r="PVV391"/>
      <c r="PVW391"/>
      <c r="PVX391"/>
      <c r="PVY391"/>
      <c r="PVZ391"/>
      <c r="PWA391"/>
      <c r="PWB391"/>
      <c r="PWC391"/>
      <c r="PWD391"/>
      <c r="PWE391"/>
      <c r="PWF391"/>
      <c r="PWG391"/>
      <c r="PWH391"/>
      <c r="PWI391"/>
      <c r="PWJ391"/>
      <c r="PWK391"/>
      <c r="PWL391"/>
      <c r="PWM391"/>
      <c r="PWN391"/>
      <c r="PWO391"/>
      <c r="PWP391"/>
      <c r="PWQ391"/>
      <c r="PWR391"/>
      <c r="PWS391"/>
      <c r="PWT391"/>
      <c r="PWU391"/>
      <c r="PWV391"/>
      <c r="PWW391"/>
      <c r="PWX391"/>
      <c r="PWY391"/>
      <c r="PWZ391"/>
      <c r="PXA391"/>
      <c r="PXB391"/>
      <c r="PXC391"/>
      <c r="PXD391"/>
      <c r="PXE391"/>
      <c r="PXF391"/>
      <c r="PXG391"/>
      <c r="PXH391"/>
      <c r="PXI391"/>
      <c r="PXJ391"/>
      <c r="PXK391"/>
      <c r="PXL391"/>
      <c r="PXM391"/>
      <c r="PXN391"/>
      <c r="PXO391"/>
      <c r="PXP391"/>
      <c r="PXQ391"/>
      <c r="PXR391"/>
      <c r="PXS391"/>
      <c r="PXT391"/>
      <c r="PXU391"/>
      <c r="PXV391"/>
      <c r="PXW391"/>
      <c r="PXX391"/>
      <c r="PXY391"/>
      <c r="PXZ391"/>
      <c r="PYA391"/>
      <c r="PYB391"/>
      <c r="PYC391"/>
      <c r="PYD391"/>
      <c r="PYE391"/>
      <c r="PYF391"/>
      <c r="PYG391"/>
      <c r="PYH391"/>
      <c r="PYI391"/>
      <c r="PYJ391"/>
      <c r="PYK391"/>
      <c r="PYL391"/>
      <c r="PYM391"/>
      <c r="PYN391"/>
      <c r="PYO391"/>
      <c r="PYP391"/>
      <c r="PYQ391"/>
      <c r="PYR391"/>
      <c r="PYS391"/>
      <c r="PYT391"/>
      <c r="PYU391"/>
      <c r="PYV391"/>
      <c r="PYW391"/>
      <c r="PYX391"/>
      <c r="PYY391"/>
      <c r="PYZ391"/>
      <c r="PZA391"/>
      <c r="PZB391"/>
      <c r="PZC391"/>
      <c r="PZD391"/>
      <c r="PZE391"/>
      <c r="PZF391"/>
      <c r="PZG391"/>
      <c r="PZH391"/>
      <c r="PZI391"/>
      <c r="PZJ391"/>
      <c r="PZK391"/>
      <c r="PZL391"/>
      <c r="PZM391"/>
      <c r="PZN391"/>
      <c r="PZO391"/>
      <c r="PZP391"/>
      <c r="PZQ391"/>
      <c r="PZR391"/>
      <c r="PZS391"/>
      <c r="PZT391"/>
      <c r="PZU391"/>
      <c r="PZV391"/>
      <c r="PZW391"/>
      <c r="PZX391"/>
      <c r="PZY391"/>
      <c r="PZZ391"/>
      <c r="QAA391"/>
      <c r="QAB391"/>
      <c r="QAC391"/>
      <c r="QAD391"/>
      <c r="QAE391"/>
      <c r="QAF391"/>
      <c r="QAG391"/>
      <c r="QAH391"/>
      <c r="QAI391"/>
      <c r="QAJ391"/>
      <c r="QAK391"/>
      <c r="QAL391"/>
      <c r="QAM391"/>
      <c r="QAN391"/>
      <c r="QAO391"/>
      <c r="QAP391"/>
      <c r="QAQ391"/>
      <c r="QAR391"/>
      <c r="QAS391"/>
      <c r="QAT391"/>
      <c r="QAU391"/>
      <c r="QAV391"/>
      <c r="QAW391"/>
      <c r="QAX391"/>
      <c r="QAY391"/>
      <c r="QAZ391"/>
      <c r="QBA391"/>
      <c r="QBB391"/>
      <c r="QBC391"/>
      <c r="QBD391"/>
      <c r="QBE391"/>
      <c r="QBF391"/>
      <c r="QBG391"/>
      <c r="QBH391"/>
      <c r="QBI391"/>
      <c r="QBJ391"/>
      <c r="QBK391"/>
      <c r="QBL391"/>
      <c r="QBM391"/>
      <c r="QBN391"/>
      <c r="QBO391"/>
      <c r="QBP391"/>
      <c r="QBQ391"/>
      <c r="QBR391"/>
      <c r="QBS391"/>
      <c r="QBT391"/>
      <c r="QBU391"/>
      <c r="QBV391"/>
      <c r="QBW391"/>
      <c r="QBX391"/>
      <c r="QBY391"/>
      <c r="QBZ391"/>
      <c r="QCA391"/>
      <c r="QCB391"/>
      <c r="QCC391"/>
      <c r="QCD391"/>
      <c r="QCE391"/>
      <c r="QCF391"/>
      <c r="QCG391"/>
      <c r="QCH391"/>
      <c r="QCI391"/>
      <c r="QCJ391"/>
      <c r="QCK391"/>
      <c r="QCL391"/>
      <c r="QCM391"/>
      <c r="QCN391"/>
      <c r="QCO391"/>
      <c r="QCP391"/>
      <c r="QCQ391"/>
      <c r="QCR391"/>
      <c r="QCS391"/>
      <c r="QCT391"/>
      <c r="QCU391"/>
      <c r="QCV391"/>
      <c r="QCW391"/>
      <c r="QCX391"/>
      <c r="QCY391"/>
      <c r="QCZ391"/>
      <c r="QDA391"/>
      <c r="QDB391"/>
      <c r="QDC391"/>
      <c r="QDD391"/>
      <c r="QDE391"/>
      <c r="QDF391"/>
      <c r="QDG391"/>
      <c r="QDH391"/>
      <c r="QDI391"/>
      <c r="QDJ391"/>
      <c r="QDK391"/>
      <c r="QDL391"/>
      <c r="QDM391"/>
      <c r="QDN391"/>
      <c r="QDO391"/>
      <c r="QDP391"/>
      <c r="QDQ391"/>
      <c r="QDR391"/>
      <c r="QDS391"/>
      <c r="QDT391"/>
      <c r="QDU391"/>
      <c r="QDV391"/>
      <c r="QDW391"/>
      <c r="QDX391"/>
      <c r="QDY391"/>
      <c r="QDZ391"/>
      <c r="QEA391"/>
      <c r="QEB391"/>
      <c r="QEC391"/>
      <c r="QED391"/>
      <c r="QEE391"/>
      <c r="QEF391"/>
      <c r="QEG391"/>
      <c r="QEH391"/>
      <c r="QEI391"/>
      <c r="QEJ391"/>
      <c r="QEK391"/>
      <c r="QEL391"/>
      <c r="QEM391"/>
      <c r="QEN391"/>
      <c r="QEO391"/>
      <c r="QEP391"/>
      <c r="QEQ391"/>
      <c r="QER391"/>
      <c r="QES391"/>
      <c r="QET391"/>
      <c r="QEU391"/>
      <c r="QEV391"/>
      <c r="QEW391"/>
      <c r="QEX391"/>
      <c r="QEY391"/>
      <c r="QEZ391"/>
      <c r="QFA391"/>
      <c r="QFB391"/>
      <c r="QFC391"/>
      <c r="QFD391"/>
      <c r="QFE391"/>
      <c r="QFF391"/>
      <c r="QFG391"/>
      <c r="QFH391"/>
      <c r="QFI391"/>
      <c r="QFJ391"/>
      <c r="QFK391"/>
      <c r="QFL391"/>
      <c r="QFM391"/>
      <c r="QFN391"/>
      <c r="QFO391"/>
      <c r="QFP391"/>
      <c r="QFQ391"/>
      <c r="QFR391"/>
      <c r="QFS391"/>
      <c r="QFT391"/>
      <c r="QFU391"/>
      <c r="QFV391"/>
      <c r="QFW391"/>
      <c r="QFX391"/>
      <c r="QFY391"/>
      <c r="QFZ391"/>
      <c r="QGA391"/>
      <c r="QGB391"/>
      <c r="QGC391"/>
      <c r="QGD391"/>
      <c r="QGE391"/>
      <c r="QGF391"/>
      <c r="QGG391"/>
      <c r="QGH391"/>
      <c r="QGI391"/>
      <c r="QGJ391"/>
      <c r="QGK391"/>
      <c r="QGL391"/>
      <c r="QGM391"/>
      <c r="QGN391"/>
      <c r="QGO391"/>
      <c r="QGP391"/>
      <c r="QGQ391"/>
      <c r="QGR391"/>
      <c r="QGS391"/>
      <c r="QGT391"/>
      <c r="QGU391"/>
      <c r="QGV391"/>
      <c r="QGW391"/>
      <c r="QGX391"/>
      <c r="QGY391"/>
      <c r="QGZ391"/>
      <c r="QHA391"/>
      <c r="QHB391"/>
      <c r="QHC391"/>
      <c r="QHD391"/>
      <c r="QHE391"/>
      <c r="QHF391"/>
      <c r="QHG391"/>
      <c r="QHH391"/>
      <c r="QHI391"/>
      <c r="QHJ391"/>
      <c r="QHK391"/>
      <c r="QHL391"/>
      <c r="QHM391"/>
      <c r="QHN391"/>
      <c r="QHO391"/>
      <c r="QHP391"/>
      <c r="QHQ391"/>
      <c r="QHR391"/>
      <c r="QHS391"/>
      <c r="QHT391"/>
      <c r="QHU391"/>
      <c r="QHV391"/>
      <c r="QHW391"/>
      <c r="QHX391"/>
      <c r="QHY391"/>
      <c r="QHZ391"/>
      <c r="QIA391"/>
      <c r="QIB391"/>
      <c r="QIC391"/>
      <c r="QID391"/>
      <c r="QIE391"/>
      <c r="QIF391"/>
      <c r="QIG391"/>
      <c r="QIH391"/>
      <c r="QII391"/>
      <c r="QIJ391"/>
      <c r="QIK391"/>
      <c r="QIL391"/>
      <c r="QIM391"/>
      <c r="QIN391"/>
      <c r="QIO391"/>
      <c r="QIP391"/>
      <c r="QIQ391"/>
      <c r="QIR391"/>
      <c r="QIS391"/>
      <c r="QIT391"/>
      <c r="QIU391"/>
      <c r="QIV391"/>
      <c r="QIW391"/>
      <c r="QIX391"/>
      <c r="QIY391"/>
      <c r="QIZ391"/>
      <c r="QJA391"/>
      <c r="QJB391"/>
      <c r="QJC391"/>
      <c r="QJD391"/>
      <c r="QJE391"/>
      <c r="QJF391"/>
      <c r="QJG391"/>
      <c r="QJH391"/>
      <c r="QJI391"/>
      <c r="QJJ391"/>
      <c r="QJK391"/>
      <c r="QJL391"/>
      <c r="QJM391"/>
      <c r="QJN391"/>
      <c r="QJO391"/>
      <c r="QJP391"/>
      <c r="QJQ391"/>
      <c r="QJR391"/>
      <c r="QJS391"/>
      <c r="QJT391"/>
      <c r="QJU391"/>
      <c r="QJV391"/>
      <c r="QJW391"/>
      <c r="QJX391"/>
      <c r="QJY391"/>
      <c r="QJZ391"/>
      <c r="QKA391"/>
      <c r="QKB391"/>
      <c r="QKC391"/>
      <c r="QKD391"/>
      <c r="QKE391"/>
      <c r="QKF391"/>
      <c r="QKG391"/>
      <c r="QKH391"/>
      <c r="QKI391"/>
      <c r="QKJ391"/>
      <c r="QKK391"/>
      <c r="QKL391"/>
      <c r="QKM391"/>
      <c r="QKN391"/>
      <c r="QKO391"/>
      <c r="QKP391"/>
      <c r="QKQ391"/>
      <c r="QKR391"/>
      <c r="QKS391"/>
      <c r="QKT391"/>
      <c r="QKU391"/>
      <c r="QKV391"/>
      <c r="QKW391"/>
      <c r="QKX391"/>
      <c r="QKY391"/>
      <c r="QKZ391"/>
      <c r="QLA391"/>
      <c r="QLB391"/>
      <c r="QLC391"/>
      <c r="QLD391"/>
      <c r="QLE391"/>
      <c r="QLF391"/>
      <c r="QLG391"/>
      <c r="QLH391"/>
      <c r="QLI391"/>
      <c r="QLJ391"/>
      <c r="QLK391"/>
      <c r="QLL391"/>
      <c r="QLM391"/>
      <c r="QLN391"/>
      <c r="QLO391"/>
      <c r="QLP391"/>
      <c r="QLQ391"/>
      <c r="QLR391"/>
      <c r="QLS391"/>
      <c r="QLT391"/>
      <c r="QLU391"/>
      <c r="QLV391"/>
      <c r="QLW391"/>
      <c r="QLX391"/>
      <c r="QLY391"/>
      <c r="QLZ391"/>
      <c r="QMA391"/>
      <c r="QMB391"/>
      <c r="QMC391"/>
      <c r="QMD391"/>
      <c r="QME391"/>
      <c r="QMF391"/>
      <c r="QMG391"/>
      <c r="QMH391"/>
      <c r="QMI391"/>
      <c r="QMJ391"/>
      <c r="QMK391"/>
      <c r="QML391"/>
      <c r="QMM391"/>
      <c r="QMN391"/>
      <c r="QMO391"/>
      <c r="QMP391"/>
      <c r="QMQ391"/>
      <c r="QMR391"/>
      <c r="QMS391"/>
      <c r="QMT391"/>
      <c r="QMU391"/>
      <c r="QMV391"/>
      <c r="QMW391"/>
      <c r="QMX391"/>
      <c r="QMY391"/>
      <c r="QMZ391"/>
      <c r="QNA391"/>
      <c r="QNB391"/>
      <c r="QNC391"/>
      <c r="QND391"/>
      <c r="QNE391"/>
      <c r="QNF391"/>
      <c r="QNG391"/>
      <c r="QNH391"/>
      <c r="QNI391"/>
      <c r="QNJ391"/>
      <c r="QNK391"/>
      <c r="QNL391"/>
      <c r="QNM391"/>
      <c r="QNN391"/>
      <c r="QNO391"/>
      <c r="QNP391"/>
      <c r="QNQ391"/>
      <c r="QNR391"/>
      <c r="QNS391"/>
      <c r="QNT391"/>
      <c r="QNU391"/>
      <c r="QNV391"/>
      <c r="QNW391"/>
      <c r="QNX391"/>
      <c r="QNY391"/>
      <c r="QNZ391"/>
      <c r="QOA391"/>
      <c r="QOB391"/>
      <c r="QOC391"/>
      <c r="QOD391"/>
      <c r="QOE391"/>
      <c r="QOF391"/>
      <c r="QOG391"/>
      <c r="QOH391"/>
      <c r="QOI391"/>
      <c r="QOJ391"/>
      <c r="QOK391"/>
      <c r="QOL391"/>
      <c r="QOM391"/>
      <c r="QON391"/>
      <c r="QOO391"/>
      <c r="QOP391"/>
      <c r="QOQ391"/>
      <c r="QOR391"/>
      <c r="QOS391"/>
      <c r="QOT391"/>
      <c r="QOU391"/>
      <c r="QOV391"/>
      <c r="QOW391"/>
      <c r="QOX391"/>
      <c r="QOY391"/>
      <c r="QOZ391"/>
      <c r="QPA391"/>
      <c r="QPB391"/>
      <c r="QPC391"/>
      <c r="QPD391"/>
      <c r="QPE391"/>
      <c r="QPF391"/>
      <c r="QPG391"/>
      <c r="QPH391"/>
      <c r="QPI391"/>
      <c r="QPJ391"/>
      <c r="QPK391"/>
      <c r="QPL391"/>
      <c r="QPM391"/>
      <c r="QPN391"/>
      <c r="QPO391"/>
      <c r="QPP391"/>
      <c r="QPQ391"/>
      <c r="QPR391"/>
      <c r="QPS391"/>
      <c r="QPT391"/>
      <c r="QPU391"/>
      <c r="QPV391"/>
      <c r="QPW391"/>
      <c r="QPX391"/>
      <c r="QPY391"/>
      <c r="QPZ391"/>
      <c r="QQA391"/>
      <c r="QQB391"/>
      <c r="QQC391"/>
      <c r="QQD391"/>
      <c r="QQE391"/>
      <c r="QQF391"/>
      <c r="QQG391"/>
      <c r="QQH391"/>
      <c r="QQI391"/>
      <c r="QQJ391"/>
      <c r="QQK391"/>
      <c r="QQL391"/>
      <c r="QQM391"/>
      <c r="QQN391"/>
      <c r="QQO391"/>
      <c r="QQP391"/>
      <c r="QQQ391"/>
      <c r="QQR391"/>
      <c r="QQS391"/>
      <c r="QQT391"/>
      <c r="QQU391"/>
      <c r="QQV391"/>
      <c r="QQW391"/>
      <c r="QQX391"/>
      <c r="QQY391"/>
      <c r="QQZ391"/>
      <c r="QRA391"/>
      <c r="QRB391"/>
      <c r="QRC391"/>
      <c r="QRD391"/>
      <c r="QRE391"/>
      <c r="QRF391"/>
      <c r="QRG391"/>
      <c r="QRH391"/>
      <c r="QRI391"/>
      <c r="QRJ391"/>
      <c r="QRK391"/>
      <c r="QRL391"/>
      <c r="QRM391"/>
      <c r="QRN391"/>
      <c r="QRO391"/>
      <c r="QRP391"/>
      <c r="QRQ391"/>
      <c r="QRR391"/>
      <c r="QRS391"/>
      <c r="QRT391"/>
      <c r="QRU391"/>
      <c r="QRV391"/>
      <c r="QRW391"/>
      <c r="QRX391"/>
      <c r="QRY391"/>
      <c r="QRZ391"/>
      <c r="QSA391"/>
      <c r="QSB391"/>
      <c r="QSC391"/>
      <c r="QSD391"/>
      <c r="QSE391"/>
      <c r="QSF391"/>
      <c r="QSG391"/>
      <c r="QSH391"/>
      <c r="QSI391"/>
      <c r="QSJ391"/>
      <c r="QSK391"/>
      <c r="QSL391"/>
      <c r="QSM391"/>
      <c r="QSN391"/>
      <c r="QSO391"/>
      <c r="QSP391"/>
      <c r="QSQ391"/>
      <c r="QSR391"/>
      <c r="QSS391"/>
      <c r="QST391"/>
      <c r="QSU391"/>
      <c r="QSV391"/>
      <c r="QSW391"/>
      <c r="QSX391"/>
      <c r="QSY391"/>
      <c r="QSZ391"/>
      <c r="QTA391"/>
      <c r="QTB391"/>
      <c r="QTC391"/>
      <c r="QTD391"/>
      <c r="QTE391"/>
      <c r="QTF391"/>
      <c r="QTG391"/>
      <c r="QTH391"/>
      <c r="QTI391"/>
      <c r="QTJ391"/>
      <c r="QTK391"/>
      <c r="QTL391"/>
      <c r="QTM391"/>
      <c r="QTN391"/>
      <c r="QTO391"/>
      <c r="QTP391"/>
      <c r="QTQ391"/>
      <c r="QTR391"/>
      <c r="QTS391"/>
      <c r="QTT391"/>
      <c r="QTU391"/>
      <c r="QTV391"/>
      <c r="QTW391"/>
      <c r="QTX391"/>
      <c r="QTY391"/>
      <c r="QTZ391"/>
      <c r="QUA391"/>
      <c r="QUB391"/>
      <c r="QUC391"/>
      <c r="QUD391"/>
      <c r="QUE391"/>
      <c r="QUF391"/>
      <c r="QUG391"/>
      <c r="QUH391"/>
      <c r="QUI391"/>
      <c r="QUJ391"/>
      <c r="QUK391"/>
      <c r="QUL391"/>
      <c r="QUM391"/>
      <c r="QUN391"/>
      <c r="QUO391"/>
      <c r="QUP391"/>
      <c r="QUQ391"/>
      <c r="QUR391"/>
      <c r="QUS391"/>
      <c r="QUT391"/>
      <c r="QUU391"/>
      <c r="QUV391"/>
      <c r="QUW391"/>
      <c r="QUX391"/>
      <c r="QUY391"/>
      <c r="QUZ391"/>
      <c r="QVA391"/>
      <c r="QVB391"/>
      <c r="QVC391"/>
      <c r="QVD391"/>
      <c r="QVE391"/>
      <c r="QVF391"/>
      <c r="QVG391"/>
      <c r="QVH391"/>
      <c r="QVI391"/>
      <c r="QVJ391"/>
      <c r="QVK391"/>
      <c r="QVL391"/>
      <c r="QVM391"/>
      <c r="QVN391"/>
      <c r="QVO391"/>
      <c r="QVP391"/>
      <c r="QVQ391"/>
      <c r="QVR391"/>
      <c r="QVS391"/>
      <c r="QVT391"/>
      <c r="QVU391"/>
      <c r="QVV391"/>
      <c r="QVW391"/>
      <c r="QVX391"/>
      <c r="QVY391"/>
      <c r="QVZ391"/>
      <c r="QWA391"/>
      <c r="QWB391"/>
      <c r="QWC391"/>
      <c r="QWD391"/>
      <c r="QWE391"/>
      <c r="QWF391"/>
      <c r="QWG391"/>
      <c r="QWH391"/>
      <c r="QWI391"/>
      <c r="QWJ391"/>
      <c r="QWK391"/>
      <c r="QWL391"/>
      <c r="QWM391"/>
      <c r="QWN391"/>
      <c r="QWO391"/>
      <c r="QWP391"/>
      <c r="QWQ391"/>
      <c r="QWR391"/>
      <c r="QWS391"/>
      <c r="QWT391"/>
      <c r="QWU391"/>
      <c r="QWV391"/>
      <c r="QWW391"/>
      <c r="QWX391"/>
      <c r="QWY391"/>
      <c r="QWZ391"/>
      <c r="QXA391"/>
      <c r="QXB391"/>
      <c r="QXC391"/>
      <c r="QXD391"/>
      <c r="QXE391"/>
      <c r="QXF391"/>
      <c r="QXG391"/>
      <c r="QXH391"/>
      <c r="QXI391"/>
      <c r="QXJ391"/>
      <c r="QXK391"/>
      <c r="QXL391"/>
      <c r="QXM391"/>
      <c r="QXN391"/>
      <c r="QXO391"/>
      <c r="QXP391"/>
      <c r="QXQ391"/>
      <c r="QXR391"/>
      <c r="QXS391"/>
      <c r="QXT391"/>
      <c r="QXU391"/>
      <c r="QXV391"/>
      <c r="QXW391"/>
      <c r="QXX391"/>
      <c r="QXY391"/>
      <c r="QXZ391"/>
      <c r="QYA391"/>
      <c r="QYB391"/>
      <c r="QYC391"/>
      <c r="QYD391"/>
      <c r="QYE391"/>
      <c r="QYF391"/>
      <c r="QYG391"/>
      <c r="QYH391"/>
      <c r="QYI391"/>
      <c r="QYJ391"/>
      <c r="QYK391"/>
      <c r="QYL391"/>
      <c r="QYM391"/>
      <c r="QYN391"/>
      <c r="QYO391"/>
      <c r="QYP391"/>
      <c r="QYQ391"/>
      <c r="QYR391"/>
      <c r="QYS391"/>
      <c r="QYT391"/>
      <c r="QYU391"/>
      <c r="QYV391"/>
      <c r="QYW391"/>
      <c r="QYX391"/>
      <c r="QYY391"/>
      <c r="QYZ391"/>
      <c r="QZA391"/>
      <c r="QZB391"/>
      <c r="QZC391"/>
      <c r="QZD391"/>
      <c r="QZE391"/>
      <c r="QZF391"/>
      <c r="QZG391"/>
      <c r="QZH391"/>
      <c r="QZI391"/>
      <c r="QZJ391"/>
      <c r="QZK391"/>
      <c r="QZL391"/>
      <c r="QZM391"/>
      <c r="QZN391"/>
      <c r="QZO391"/>
      <c r="QZP391"/>
      <c r="QZQ391"/>
      <c r="QZR391"/>
      <c r="QZS391"/>
      <c r="QZT391"/>
      <c r="QZU391"/>
      <c r="QZV391"/>
      <c r="QZW391"/>
      <c r="QZX391"/>
      <c r="QZY391"/>
      <c r="QZZ391"/>
      <c r="RAA391"/>
      <c r="RAB391"/>
      <c r="RAC391"/>
      <c r="RAD391"/>
      <c r="RAE391"/>
      <c r="RAF391"/>
      <c r="RAG391"/>
      <c r="RAH391"/>
      <c r="RAI391"/>
      <c r="RAJ391"/>
      <c r="RAK391"/>
      <c r="RAL391"/>
      <c r="RAM391"/>
      <c r="RAN391"/>
      <c r="RAO391"/>
      <c r="RAP391"/>
      <c r="RAQ391"/>
      <c r="RAR391"/>
      <c r="RAS391"/>
      <c r="RAT391"/>
      <c r="RAU391"/>
      <c r="RAV391"/>
      <c r="RAW391"/>
      <c r="RAX391"/>
      <c r="RAY391"/>
      <c r="RAZ391"/>
      <c r="RBA391"/>
      <c r="RBB391"/>
      <c r="RBC391"/>
      <c r="RBD391"/>
      <c r="RBE391"/>
      <c r="RBF391"/>
      <c r="RBG391"/>
      <c r="RBH391"/>
      <c r="RBI391"/>
      <c r="RBJ391"/>
      <c r="RBK391"/>
      <c r="RBL391"/>
      <c r="RBM391"/>
      <c r="RBN391"/>
      <c r="RBO391"/>
      <c r="RBP391"/>
      <c r="RBQ391"/>
      <c r="RBR391"/>
      <c r="RBS391"/>
      <c r="RBT391"/>
      <c r="RBU391"/>
      <c r="RBV391"/>
      <c r="RBW391"/>
      <c r="RBX391"/>
      <c r="RBY391"/>
      <c r="RBZ391"/>
      <c r="RCA391"/>
      <c r="RCB391"/>
      <c r="RCC391"/>
      <c r="RCD391"/>
      <c r="RCE391"/>
      <c r="RCF391"/>
      <c r="RCG391"/>
      <c r="RCH391"/>
      <c r="RCI391"/>
      <c r="RCJ391"/>
      <c r="RCK391"/>
      <c r="RCL391"/>
      <c r="RCM391"/>
      <c r="RCN391"/>
      <c r="RCO391"/>
      <c r="RCP391"/>
      <c r="RCQ391"/>
      <c r="RCR391"/>
      <c r="RCS391"/>
      <c r="RCT391"/>
      <c r="RCU391"/>
      <c r="RCV391"/>
      <c r="RCW391"/>
      <c r="RCX391"/>
      <c r="RCY391"/>
      <c r="RCZ391"/>
      <c r="RDA391"/>
      <c r="RDB391"/>
      <c r="RDC391"/>
      <c r="RDD391"/>
      <c r="RDE391"/>
      <c r="RDF391"/>
      <c r="RDG391"/>
      <c r="RDH391"/>
      <c r="RDI391"/>
      <c r="RDJ391"/>
      <c r="RDK391"/>
      <c r="RDL391"/>
      <c r="RDM391"/>
      <c r="RDN391"/>
      <c r="RDO391"/>
      <c r="RDP391"/>
      <c r="RDQ391"/>
      <c r="RDR391"/>
      <c r="RDS391"/>
      <c r="RDT391"/>
      <c r="RDU391"/>
      <c r="RDV391"/>
      <c r="RDW391"/>
      <c r="RDX391"/>
      <c r="RDY391"/>
      <c r="RDZ391"/>
      <c r="REA391"/>
      <c r="REB391"/>
      <c r="REC391"/>
      <c r="RED391"/>
      <c r="REE391"/>
      <c r="REF391"/>
      <c r="REG391"/>
      <c r="REH391"/>
      <c r="REI391"/>
      <c r="REJ391"/>
      <c r="REK391"/>
      <c r="REL391"/>
      <c r="REM391"/>
      <c r="REN391"/>
      <c r="REO391"/>
      <c r="REP391"/>
      <c r="REQ391"/>
      <c r="RER391"/>
      <c r="RES391"/>
      <c r="RET391"/>
      <c r="REU391"/>
      <c r="REV391"/>
      <c r="REW391"/>
      <c r="REX391"/>
      <c r="REY391"/>
      <c r="REZ391"/>
      <c r="RFA391"/>
      <c r="RFB391"/>
      <c r="RFC391"/>
      <c r="RFD391"/>
      <c r="RFE391"/>
      <c r="RFF391"/>
      <c r="RFG391"/>
      <c r="RFH391"/>
      <c r="RFI391"/>
      <c r="RFJ391"/>
      <c r="RFK391"/>
      <c r="RFL391"/>
      <c r="RFM391"/>
      <c r="RFN391"/>
      <c r="RFO391"/>
      <c r="RFP391"/>
      <c r="RFQ391"/>
      <c r="RFR391"/>
      <c r="RFS391"/>
      <c r="RFT391"/>
      <c r="RFU391"/>
      <c r="RFV391"/>
      <c r="RFW391"/>
      <c r="RFX391"/>
      <c r="RFY391"/>
      <c r="RFZ391"/>
      <c r="RGA391"/>
      <c r="RGB391"/>
      <c r="RGC391"/>
      <c r="RGD391"/>
      <c r="RGE391"/>
      <c r="RGF391"/>
      <c r="RGG391"/>
      <c r="RGH391"/>
      <c r="RGI391"/>
      <c r="RGJ391"/>
      <c r="RGK391"/>
      <c r="RGL391"/>
      <c r="RGM391"/>
      <c r="RGN391"/>
      <c r="RGO391"/>
      <c r="RGP391"/>
      <c r="RGQ391"/>
      <c r="RGR391"/>
      <c r="RGS391"/>
      <c r="RGT391"/>
      <c r="RGU391"/>
      <c r="RGV391"/>
      <c r="RGW391"/>
      <c r="RGX391"/>
      <c r="RGY391"/>
      <c r="RGZ391"/>
      <c r="RHA391"/>
      <c r="RHB391"/>
      <c r="RHC391"/>
      <c r="RHD391"/>
      <c r="RHE391"/>
      <c r="RHF391"/>
      <c r="RHG391"/>
      <c r="RHH391"/>
      <c r="RHI391"/>
      <c r="RHJ391"/>
      <c r="RHK391"/>
      <c r="RHL391"/>
      <c r="RHM391"/>
      <c r="RHN391"/>
      <c r="RHO391"/>
      <c r="RHP391"/>
      <c r="RHQ391"/>
      <c r="RHR391"/>
      <c r="RHS391"/>
      <c r="RHT391"/>
      <c r="RHU391"/>
      <c r="RHV391"/>
      <c r="RHW391"/>
      <c r="RHX391"/>
      <c r="RHY391"/>
      <c r="RHZ391"/>
      <c r="RIA391"/>
      <c r="RIB391"/>
      <c r="RIC391"/>
      <c r="RID391"/>
      <c r="RIE391"/>
      <c r="RIF391"/>
      <c r="RIG391"/>
      <c r="RIH391"/>
      <c r="RII391"/>
      <c r="RIJ391"/>
      <c r="RIK391"/>
      <c r="RIL391"/>
      <c r="RIM391"/>
      <c r="RIN391"/>
      <c r="RIO391"/>
      <c r="RIP391"/>
      <c r="RIQ391"/>
      <c r="RIR391"/>
      <c r="RIS391"/>
      <c r="RIT391"/>
      <c r="RIU391"/>
      <c r="RIV391"/>
      <c r="RIW391"/>
      <c r="RIX391"/>
      <c r="RIY391"/>
      <c r="RIZ391"/>
      <c r="RJA391"/>
      <c r="RJB391"/>
      <c r="RJC391"/>
      <c r="RJD391"/>
      <c r="RJE391"/>
      <c r="RJF391"/>
      <c r="RJG391"/>
      <c r="RJH391"/>
      <c r="RJI391"/>
      <c r="RJJ391"/>
      <c r="RJK391"/>
      <c r="RJL391"/>
      <c r="RJM391"/>
      <c r="RJN391"/>
      <c r="RJO391"/>
      <c r="RJP391"/>
      <c r="RJQ391"/>
      <c r="RJR391"/>
      <c r="RJS391"/>
      <c r="RJT391"/>
      <c r="RJU391"/>
      <c r="RJV391"/>
      <c r="RJW391"/>
      <c r="RJX391"/>
      <c r="RJY391"/>
      <c r="RJZ391"/>
      <c r="RKA391"/>
      <c r="RKB391"/>
      <c r="RKC391"/>
      <c r="RKD391"/>
      <c r="RKE391"/>
      <c r="RKF391"/>
      <c r="RKG391"/>
      <c r="RKH391"/>
      <c r="RKI391"/>
      <c r="RKJ391"/>
      <c r="RKK391"/>
      <c r="RKL391"/>
      <c r="RKM391"/>
      <c r="RKN391"/>
      <c r="RKO391"/>
      <c r="RKP391"/>
      <c r="RKQ391"/>
      <c r="RKR391"/>
      <c r="RKS391"/>
      <c r="RKT391"/>
      <c r="RKU391"/>
      <c r="RKV391"/>
      <c r="RKW391"/>
      <c r="RKX391"/>
      <c r="RKY391"/>
      <c r="RKZ391"/>
      <c r="RLA391"/>
      <c r="RLB391"/>
      <c r="RLC391"/>
      <c r="RLD391"/>
      <c r="RLE391"/>
      <c r="RLF391"/>
      <c r="RLG391"/>
      <c r="RLH391"/>
      <c r="RLI391"/>
      <c r="RLJ391"/>
      <c r="RLK391"/>
      <c r="RLL391"/>
      <c r="RLM391"/>
      <c r="RLN391"/>
      <c r="RLO391"/>
      <c r="RLP391"/>
      <c r="RLQ391"/>
      <c r="RLR391"/>
      <c r="RLS391"/>
      <c r="RLT391"/>
      <c r="RLU391"/>
      <c r="RLV391"/>
      <c r="RLW391"/>
      <c r="RLX391"/>
      <c r="RLY391"/>
      <c r="RLZ391"/>
      <c r="RMA391"/>
      <c r="RMB391"/>
      <c r="RMC391"/>
      <c r="RMD391"/>
      <c r="RME391"/>
      <c r="RMF391"/>
      <c r="RMG391"/>
      <c r="RMH391"/>
      <c r="RMI391"/>
      <c r="RMJ391"/>
      <c r="RMK391"/>
      <c r="RML391"/>
      <c r="RMM391"/>
      <c r="RMN391"/>
      <c r="RMO391"/>
      <c r="RMP391"/>
      <c r="RMQ391"/>
      <c r="RMR391"/>
      <c r="RMS391"/>
      <c r="RMT391"/>
      <c r="RMU391"/>
      <c r="RMV391"/>
      <c r="RMW391"/>
      <c r="RMX391"/>
      <c r="RMY391"/>
      <c r="RMZ391"/>
      <c r="RNA391"/>
      <c r="RNB391"/>
      <c r="RNC391"/>
      <c r="RND391"/>
      <c r="RNE391"/>
      <c r="RNF391"/>
      <c r="RNG391"/>
      <c r="RNH391"/>
      <c r="RNI391"/>
      <c r="RNJ391"/>
      <c r="RNK391"/>
      <c r="RNL391"/>
      <c r="RNM391"/>
      <c r="RNN391"/>
      <c r="RNO391"/>
      <c r="RNP391"/>
      <c r="RNQ391"/>
      <c r="RNR391"/>
      <c r="RNS391"/>
      <c r="RNT391"/>
      <c r="RNU391"/>
      <c r="RNV391"/>
      <c r="RNW391"/>
      <c r="RNX391"/>
      <c r="RNY391"/>
      <c r="RNZ391"/>
      <c r="ROA391"/>
      <c r="ROB391"/>
      <c r="ROC391"/>
      <c r="ROD391"/>
      <c r="ROE391"/>
      <c r="ROF391"/>
      <c r="ROG391"/>
      <c r="ROH391"/>
      <c r="ROI391"/>
      <c r="ROJ391"/>
      <c r="ROK391"/>
      <c r="ROL391"/>
      <c r="ROM391"/>
      <c r="RON391"/>
      <c r="ROO391"/>
      <c r="ROP391"/>
      <c r="ROQ391"/>
      <c r="ROR391"/>
      <c r="ROS391"/>
      <c r="ROT391"/>
      <c r="ROU391"/>
      <c r="ROV391"/>
      <c r="ROW391"/>
      <c r="ROX391"/>
      <c r="ROY391"/>
      <c r="ROZ391"/>
      <c r="RPA391"/>
      <c r="RPB391"/>
      <c r="RPC391"/>
      <c r="RPD391"/>
      <c r="RPE391"/>
      <c r="RPF391"/>
      <c r="RPG391"/>
      <c r="RPH391"/>
      <c r="RPI391"/>
      <c r="RPJ391"/>
      <c r="RPK391"/>
      <c r="RPL391"/>
      <c r="RPM391"/>
      <c r="RPN391"/>
      <c r="RPO391"/>
      <c r="RPP391"/>
      <c r="RPQ391"/>
      <c r="RPR391"/>
      <c r="RPS391"/>
      <c r="RPT391"/>
      <c r="RPU391"/>
      <c r="RPV391"/>
      <c r="RPW391"/>
      <c r="RPX391"/>
      <c r="RPY391"/>
      <c r="RPZ391"/>
      <c r="RQA391"/>
      <c r="RQB391"/>
      <c r="RQC391"/>
      <c r="RQD391"/>
      <c r="RQE391"/>
      <c r="RQF391"/>
      <c r="RQG391"/>
      <c r="RQH391"/>
      <c r="RQI391"/>
      <c r="RQJ391"/>
      <c r="RQK391"/>
      <c r="RQL391"/>
      <c r="RQM391"/>
      <c r="RQN391"/>
      <c r="RQO391"/>
      <c r="RQP391"/>
      <c r="RQQ391"/>
      <c r="RQR391"/>
      <c r="RQS391"/>
      <c r="RQT391"/>
      <c r="RQU391"/>
      <c r="RQV391"/>
      <c r="RQW391"/>
      <c r="RQX391"/>
      <c r="RQY391"/>
      <c r="RQZ391"/>
      <c r="RRA391"/>
      <c r="RRB391"/>
      <c r="RRC391"/>
      <c r="RRD391"/>
      <c r="RRE391"/>
      <c r="RRF391"/>
      <c r="RRG391"/>
      <c r="RRH391"/>
      <c r="RRI391"/>
      <c r="RRJ391"/>
      <c r="RRK391"/>
      <c r="RRL391"/>
      <c r="RRM391"/>
      <c r="RRN391"/>
      <c r="RRO391"/>
      <c r="RRP391"/>
      <c r="RRQ391"/>
      <c r="RRR391"/>
      <c r="RRS391"/>
      <c r="RRT391"/>
      <c r="RRU391"/>
      <c r="RRV391"/>
      <c r="RRW391"/>
      <c r="RRX391"/>
      <c r="RRY391"/>
      <c r="RRZ391"/>
      <c r="RSA391"/>
      <c r="RSB391"/>
      <c r="RSC391"/>
      <c r="RSD391"/>
      <c r="RSE391"/>
      <c r="RSF391"/>
      <c r="RSG391"/>
      <c r="RSH391"/>
      <c r="RSI391"/>
      <c r="RSJ391"/>
      <c r="RSK391"/>
      <c r="RSL391"/>
      <c r="RSM391"/>
      <c r="RSN391"/>
      <c r="RSO391"/>
      <c r="RSP391"/>
      <c r="RSQ391"/>
      <c r="RSR391"/>
      <c r="RSS391"/>
      <c r="RST391"/>
      <c r="RSU391"/>
      <c r="RSV391"/>
      <c r="RSW391"/>
      <c r="RSX391"/>
      <c r="RSY391"/>
      <c r="RSZ391"/>
      <c r="RTA391"/>
      <c r="RTB391"/>
      <c r="RTC391"/>
      <c r="RTD391"/>
      <c r="RTE391"/>
      <c r="RTF391"/>
      <c r="RTG391"/>
      <c r="RTH391"/>
      <c r="RTI391"/>
      <c r="RTJ391"/>
      <c r="RTK391"/>
      <c r="RTL391"/>
      <c r="RTM391"/>
      <c r="RTN391"/>
      <c r="RTO391"/>
      <c r="RTP391"/>
      <c r="RTQ391"/>
      <c r="RTR391"/>
      <c r="RTS391"/>
      <c r="RTT391"/>
      <c r="RTU391"/>
      <c r="RTV391"/>
      <c r="RTW391"/>
      <c r="RTX391"/>
      <c r="RTY391"/>
      <c r="RTZ391"/>
      <c r="RUA391"/>
      <c r="RUB391"/>
      <c r="RUC391"/>
      <c r="RUD391"/>
      <c r="RUE391"/>
      <c r="RUF391"/>
      <c r="RUG391"/>
      <c r="RUH391"/>
      <c r="RUI391"/>
      <c r="RUJ391"/>
      <c r="RUK391"/>
      <c r="RUL391"/>
      <c r="RUM391"/>
      <c r="RUN391"/>
      <c r="RUO391"/>
      <c r="RUP391"/>
      <c r="RUQ391"/>
      <c r="RUR391"/>
      <c r="RUS391"/>
      <c r="RUT391"/>
      <c r="RUU391"/>
      <c r="RUV391"/>
      <c r="RUW391"/>
      <c r="RUX391"/>
      <c r="RUY391"/>
      <c r="RUZ391"/>
      <c r="RVA391"/>
      <c r="RVB391"/>
      <c r="RVC391"/>
      <c r="RVD391"/>
      <c r="RVE391"/>
      <c r="RVF391"/>
      <c r="RVG391"/>
      <c r="RVH391"/>
      <c r="RVI391"/>
      <c r="RVJ391"/>
      <c r="RVK391"/>
      <c r="RVL391"/>
      <c r="RVM391"/>
      <c r="RVN391"/>
      <c r="RVO391"/>
      <c r="RVP391"/>
      <c r="RVQ391"/>
      <c r="RVR391"/>
      <c r="RVS391"/>
      <c r="RVT391"/>
      <c r="RVU391"/>
      <c r="RVV391"/>
      <c r="RVW391"/>
      <c r="RVX391"/>
      <c r="RVY391"/>
      <c r="RVZ391"/>
      <c r="RWA391"/>
      <c r="RWB391"/>
      <c r="RWC391"/>
      <c r="RWD391"/>
      <c r="RWE391"/>
      <c r="RWF391"/>
      <c r="RWG391"/>
      <c r="RWH391"/>
      <c r="RWI391"/>
      <c r="RWJ391"/>
      <c r="RWK391"/>
      <c r="RWL391"/>
      <c r="RWM391"/>
      <c r="RWN391"/>
      <c r="RWO391"/>
      <c r="RWP391"/>
      <c r="RWQ391"/>
      <c r="RWR391"/>
      <c r="RWS391"/>
      <c r="RWT391"/>
      <c r="RWU391"/>
      <c r="RWV391"/>
      <c r="RWW391"/>
      <c r="RWX391"/>
      <c r="RWY391"/>
      <c r="RWZ391"/>
      <c r="RXA391"/>
      <c r="RXB391"/>
      <c r="RXC391"/>
      <c r="RXD391"/>
      <c r="RXE391"/>
      <c r="RXF391"/>
      <c r="RXG391"/>
      <c r="RXH391"/>
      <c r="RXI391"/>
      <c r="RXJ391"/>
      <c r="RXK391"/>
      <c r="RXL391"/>
      <c r="RXM391"/>
      <c r="RXN391"/>
      <c r="RXO391"/>
      <c r="RXP391"/>
      <c r="RXQ391"/>
      <c r="RXR391"/>
      <c r="RXS391"/>
      <c r="RXT391"/>
      <c r="RXU391"/>
      <c r="RXV391"/>
      <c r="RXW391"/>
      <c r="RXX391"/>
      <c r="RXY391"/>
      <c r="RXZ391"/>
      <c r="RYA391"/>
      <c r="RYB391"/>
      <c r="RYC391"/>
      <c r="RYD391"/>
      <c r="RYE391"/>
      <c r="RYF391"/>
      <c r="RYG391"/>
      <c r="RYH391"/>
      <c r="RYI391"/>
      <c r="RYJ391"/>
      <c r="RYK391"/>
      <c r="RYL391"/>
      <c r="RYM391"/>
      <c r="RYN391"/>
      <c r="RYO391"/>
      <c r="RYP391"/>
      <c r="RYQ391"/>
      <c r="RYR391"/>
      <c r="RYS391"/>
      <c r="RYT391"/>
      <c r="RYU391"/>
      <c r="RYV391"/>
      <c r="RYW391"/>
      <c r="RYX391"/>
      <c r="RYY391"/>
      <c r="RYZ391"/>
      <c r="RZA391"/>
      <c r="RZB391"/>
      <c r="RZC391"/>
      <c r="RZD391"/>
      <c r="RZE391"/>
      <c r="RZF391"/>
      <c r="RZG391"/>
      <c r="RZH391"/>
      <c r="RZI391"/>
      <c r="RZJ391"/>
      <c r="RZK391"/>
      <c r="RZL391"/>
      <c r="RZM391"/>
      <c r="RZN391"/>
      <c r="RZO391"/>
      <c r="RZP391"/>
      <c r="RZQ391"/>
      <c r="RZR391"/>
      <c r="RZS391"/>
      <c r="RZT391"/>
      <c r="RZU391"/>
      <c r="RZV391"/>
      <c r="RZW391"/>
      <c r="RZX391"/>
      <c r="RZY391"/>
      <c r="RZZ391"/>
      <c r="SAA391"/>
      <c r="SAB391"/>
      <c r="SAC391"/>
      <c r="SAD391"/>
      <c r="SAE391"/>
      <c r="SAF391"/>
      <c r="SAG391"/>
      <c r="SAH391"/>
      <c r="SAI391"/>
      <c r="SAJ391"/>
      <c r="SAK391"/>
      <c r="SAL391"/>
      <c r="SAM391"/>
      <c r="SAN391"/>
      <c r="SAO391"/>
      <c r="SAP391"/>
      <c r="SAQ391"/>
      <c r="SAR391"/>
      <c r="SAS391"/>
      <c r="SAT391"/>
      <c r="SAU391"/>
      <c r="SAV391"/>
      <c r="SAW391"/>
      <c r="SAX391"/>
      <c r="SAY391"/>
      <c r="SAZ391"/>
      <c r="SBA391"/>
      <c r="SBB391"/>
      <c r="SBC391"/>
      <c r="SBD391"/>
      <c r="SBE391"/>
      <c r="SBF391"/>
      <c r="SBG391"/>
      <c r="SBH391"/>
      <c r="SBI391"/>
      <c r="SBJ391"/>
      <c r="SBK391"/>
      <c r="SBL391"/>
      <c r="SBM391"/>
      <c r="SBN391"/>
      <c r="SBO391"/>
      <c r="SBP391"/>
      <c r="SBQ391"/>
      <c r="SBR391"/>
      <c r="SBS391"/>
      <c r="SBT391"/>
      <c r="SBU391"/>
      <c r="SBV391"/>
      <c r="SBW391"/>
      <c r="SBX391"/>
      <c r="SBY391"/>
      <c r="SBZ391"/>
      <c r="SCA391"/>
      <c r="SCB391"/>
      <c r="SCC391"/>
      <c r="SCD391"/>
      <c r="SCE391"/>
      <c r="SCF391"/>
      <c r="SCG391"/>
      <c r="SCH391"/>
      <c r="SCI391"/>
      <c r="SCJ391"/>
      <c r="SCK391"/>
      <c r="SCL391"/>
      <c r="SCM391"/>
      <c r="SCN391"/>
      <c r="SCO391"/>
      <c r="SCP391"/>
      <c r="SCQ391"/>
      <c r="SCR391"/>
      <c r="SCS391"/>
      <c r="SCT391"/>
      <c r="SCU391"/>
      <c r="SCV391"/>
      <c r="SCW391"/>
      <c r="SCX391"/>
      <c r="SCY391"/>
      <c r="SCZ391"/>
      <c r="SDA391"/>
      <c r="SDB391"/>
      <c r="SDC391"/>
      <c r="SDD391"/>
      <c r="SDE391"/>
      <c r="SDF391"/>
      <c r="SDG391"/>
      <c r="SDH391"/>
      <c r="SDI391"/>
      <c r="SDJ391"/>
      <c r="SDK391"/>
      <c r="SDL391"/>
      <c r="SDM391"/>
      <c r="SDN391"/>
      <c r="SDO391"/>
      <c r="SDP391"/>
      <c r="SDQ391"/>
      <c r="SDR391"/>
      <c r="SDS391"/>
      <c r="SDT391"/>
      <c r="SDU391"/>
      <c r="SDV391"/>
      <c r="SDW391"/>
      <c r="SDX391"/>
      <c r="SDY391"/>
      <c r="SDZ391"/>
      <c r="SEA391"/>
      <c r="SEB391"/>
      <c r="SEC391"/>
      <c r="SED391"/>
      <c r="SEE391"/>
      <c r="SEF391"/>
      <c r="SEG391"/>
      <c r="SEH391"/>
      <c r="SEI391"/>
      <c r="SEJ391"/>
      <c r="SEK391"/>
      <c r="SEL391"/>
      <c r="SEM391"/>
      <c r="SEN391"/>
      <c r="SEO391"/>
      <c r="SEP391"/>
      <c r="SEQ391"/>
      <c r="SER391"/>
      <c r="SES391"/>
      <c r="SET391"/>
      <c r="SEU391"/>
      <c r="SEV391"/>
      <c r="SEW391"/>
      <c r="SEX391"/>
      <c r="SEY391"/>
      <c r="SEZ391"/>
      <c r="SFA391"/>
      <c r="SFB391"/>
      <c r="SFC391"/>
      <c r="SFD391"/>
      <c r="SFE391"/>
      <c r="SFF391"/>
      <c r="SFG391"/>
      <c r="SFH391"/>
      <c r="SFI391"/>
      <c r="SFJ391"/>
      <c r="SFK391"/>
      <c r="SFL391"/>
      <c r="SFM391"/>
      <c r="SFN391"/>
      <c r="SFO391"/>
      <c r="SFP391"/>
      <c r="SFQ391"/>
      <c r="SFR391"/>
      <c r="SFS391"/>
      <c r="SFT391"/>
      <c r="SFU391"/>
      <c r="SFV391"/>
      <c r="SFW391"/>
      <c r="SFX391"/>
      <c r="SFY391"/>
      <c r="SFZ391"/>
      <c r="SGA391"/>
      <c r="SGB391"/>
      <c r="SGC391"/>
      <c r="SGD391"/>
      <c r="SGE391"/>
      <c r="SGF391"/>
      <c r="SGG391"/>
      <c r="SGH391"/>
      <c r="SGI391"/>
      <c r="SGJ391"/>
      <c r="SGK391"/>
      <c r="SGL391"/>
      <c r="SGM391"/>
      <c r="SGN391"/>
      <c r="SGO391"/>
      <c r="SGP391"/>
      <c r="SGQ391"/>
      <c r="SGR391"/>
      <c r="SGS391"/>
      <c r="SGT391"/>
      <c r="SGU391"/>
      <c r="SGV391"/>
      <c r="SGW391"/>
      <c r="SGX391"/>
      <c r="SGY391"/>
      <c r="SGZ391"/>
      <c r="SHA391"/>
      <c r="SHB391"/>
      <c r="SHC391"/>
      <c r="SHD391"/>
      <c r="SHE391"/>
      <c r="SHF391"/>
      <c r="SHG391"/>
      <c r="SHH391"/>
      <c r="SHI391"/>
      <c r="SHJ391"/>
      <c r="SHK391"/>
      <c r="SHL391"/>
      <c r="SHM391"/>
      <c r="SHN391"/>
      <c r="SHO391"/>
      <c r="SHP391"/>
      <c r="SHQ391"/>
      <c r="SHR391"/>
      <c r="SHS391"/>
      <c r="SHT391"/>
      <c r="SHU391"/>
      <c r="SHV391"/>
      <c r="SHW391"/>
      <c r="SHX391"/>
      <c r="SHY391"/>
      <c r="SHZ391"/>
      <c r="SIA391"/>
      <c r="SIB391"/>
      <c r="SIC391"/>
      <c r="SID391"/>
      <c r="SIE391"/>
      <c r="SIF391"/>
      <c r="SIG391"/>
      <c r="SIH391"/>
      <c r="SII391"/>
      <c r="SIJ391"/>
      <c r="SIK391"/>
      <c r="SIL391"/>
      <c r="SIM391"/>
      <c r="SIN391"/>
      <c r="SIO391"/>
      <c r="SIP391"/>
      <c r="SIQ391"/>
      <c r="SIR391"/>
      <c r="SIS391"/>
      <c r="SIT391"/>
      <c r="SIU391"/>
      <c r="SIV391"/>
      <c r="SIW391"/>
      <c r="SIX391"/>
      <c r="SIY391"/>
      <c r="SIZ391"/>
      <c r="SJA391"/>
      <c r="SJB391"/>
      <c r="SJC391"/>
      <c r="SJD391"/>
      <c r="SJE391"/>
      <c r="SJF391"/>
      <c r="SJG391"/>
      <c r="SJH391"/>
      <c r="SJI391"/>
      <c r="SJJ391"/>
      <c r="SJK391"/>
      <c r="SJL391"/>
      <c r="SJM391"/>
      <c r="SJN391"/>
      <c r="SJO391"/>
      <c r="SJP391"/>
      <c r="SJQ391"/>
      <c r="SJR391"/>
      <c r="SJS391"/>
      <c r="SJT391"/>
      <c r="SJU391"/>
      <c r="SJV391"/>
      <c r="SJW391"/>
      <c r="SJX391"/>
      <c r="SJY391"/>
      <c r="SJZ391"/>
      <c r="SKA391"/>
      <c r="SKB391"/>
      <c r="SKC391"/>
      <c r="SKD391"/>
      <c r="SKE391"/>
      <c r="SKF391"/>
      <c r="SKG391"/>
      <c r="SKH391"/>
      <c r="SKI391"/>
      <c r="SKJ391"/>
      <c r="SKK391"/>
      <c r="SKL391"/>
      <c r="SKM391"/>
      <c r="SKN391"/>
      <c r="SKO391"/>
      <c r="SKP391"/>
      <c r="SKQ391"/>
      <c r="SKR391"/>
      <c r="SKS391"/>
      <c r="SKT391"/>
      <c r="SKU391"/>
      <c r="SKV391"/>
      <c r="SKW391"/>
      <c r="SKX391"/>
      <c r="SKY391"/>
      <c r="SKZ391"/>
      <c r="SLA391"/>
      <c r="SLB391"/>
      <c r="SLC391"/>
      <c r="SLD391"/>
      <c r="SLE391"/>
      <c r="SLF391"/>
      <c r="SLG391"/>
      <c r="SLH391"/>
      <c r="SLI391"/>
      <c r="SLJ391"/>
      <c r="SLK391"/>
      <c r="SLL391"/>
      <c r="SLM391"/>
      <c r="SLN391"/>
      <c r="SLO391"/>
      <c r="SLP391"/>
      <c r="SLQ391"/>
      <c r="SLR391"/>
      <c r="SLS391"/>
      <c r="SLT391"/>
      <c r="SLU391"/>
      <c r="SLV391"/>
      <c r="SLW391"/>
      <c r="SLX391"/>
      <c r="SLY391"/>
      <c r="SLZ391"/>
      <c r="SMA391"/>
      <c r="SMB391"/>
      <c r="SMC391"/>
      <c r="SMD391"/>
      <c r="SME391"/>
      <c r="SMF391"/>
      <c r="SMG391"/>
      <c r="SMH391"/>
      <c r="SMI391"/>
      <c r="SMJ391"/>
      <c r="SMK391"/>
      <c r="SML391"/>
      <c r="SMM391"/>
      <c r="SMN391"/>
      <c r="SMO391"/>
      <c r="SMP391"/>
      <c r="SMQ391"/>
      <c r="SMR391"/>
      <c r="SMS391"/>
      <c r="SMT391"/>
      <c r="SMU391"/>
      <c r="SMV391"/>
      <c r="SMW391"/>
      <c r="SMX391"/>
      <c r="SMY391"/>
      <c r="SMZ391"/>
      <c r="SNA391"/>
      <c r="SNB391"/>
      <c r="SNC391"/>
      <c r="SND391"/>
      <c r="SNE391"/>
      <c r="SNF391"/>
      <c r="SNG391"/>
      <c r="SNH391"/>
      <c r="SNI391"/>
      <c r="SNJ391"/>
      <c r="SNK391"/>
      <c r="SNL391"/>
      <c r="SNM391"/>
      <c r="SNN391"/>
      <c r="SNO391"/>
      <c r="SNP391"/>
      <c r="SNQ391"/>
      <c r="SNR391"/>
      <c r="SNS391"/>
      <c r="SNT391"/>
      <c r="SNU391"/>
      <c r="SNV391"/>
      <c r="SNW391"/>
      <c r="SNX391"/>
      <c r="SNY391"/>
      <c r="SNZ391"/>
      <c r="SOA391"/>
      <c r="SOB391"/>
      <c r="SOC391"/>
      <c r="SOD391"/>
      <c r="SOE391"/>
      <c r="SOF391"/>
      <c r="SOG391"/>
      <c r="SOH391"/>
      <c r="SOI391"/>
      <c r="SOJ391"/>
      <c r="SOK391"/>
      <c r="SOL391"/>
      <c r="SOM391"/>
      <c r="SON391"/>
      <c r="SOO391"/>
      <c r="SOP391"/>
      <c r="SOQ391"/>
      <c r="SOR391"/>
      <c r="SOS391"/>
      <c r="SOT391"/>
      <c r="SOU391"/>
      <c r="SOV391"/>
      <c r="SOW391"/>
      <c r="SOX391"/>
      <c r="SOY391"/>
      <c r="SOZ391"/>
      <c r="SPA391"/>
      <c r="SPB391"/>
      <c r="SPC391"/>
      <c r="SPD391"/>
      <c r="SPE391"/>
      <c r="SPF391"/>
      <c r="SPG391"/>
      <c r="SPH391"/>
      <c r="SPI391"/>
      <c r="SPJ391"/>
      <c r="SPK391"/>
      <c r="SPL391"/>
      <c r="SPM391"/>
      <c r="SPN391"/>
      <c r="SPO391"/>
      <c r="SPP391"/>
      <c r="SPQ391"/>
      <c r="SPR391"/>
      <c r="SPS391"/>
      <c r="SPT391"/>
      <c r="SPU391"/>
      <c r="SPV391"/>
      <c r="SPW391"/>
      <c r="SPX391"/>
      <c r="SPY391"/>
      <c r="SPZ391"/>
      <c r="SQA391"/>
      <c r="SQB391"/>
      <c r="SQC391"/>
      <c r="SQD391"/>
      <c r="SQE391"/>
      <c r="SQF391"/>
      <c r="SQG391"/>
      <c r="SQH391"/>
      <c r="SQI391"/>
      <c r="SQJ391"/>
      <c r="SQK391"/>
      <c r="SQL391"/>
      <c r="SQM391"/>
      <c r="SQN391"/>
      <c r="SQO391"/>
      <c r="SQP391"/>
      <c r="SQQ391"/>
      <c r="SQR391"/>
      <c r="SQS391"/>
      <c r="SQT391"/>
      <c r="SQU391"/>
      <c r="SQV391"/>
      <c r="SQW391"/>
      <c r="SQX391"/>
      <c r="SQY391"/>
      <c r="SQZ391"/>
      <c r="SRA391"/>
      <c r="SRB391"/>
      <c r="SRC391"/>
      <c r="SRD391"/>
      <c r="SRE391"/>
      <c r="SRF391"/>
      <c r="SRG391"/>
      <c r="SRH391"/>
      <c r="SRI391"/>
      <c r="SRJ391"/>
      <c r="SRK391"/>
      <c r="SRL391"/>
      <c r="SRM391"/>
      <c r="SRN391"/>
      <c r="SRO391"/>
      <c r="SRP391"/>
      <c r="SRQ391"/>
      <c r="SRR391"/>
      <c r="SRS391"/>
      <c r="SRT391"/>
      <c r="SRU391"/>
      <c r="SRV391"/>
      <c r="SRW391"/>
      <c r="SRX391"/>
      <c r="SRY391"/>
      <c r="SRZ391"/>
      <c r="SSA391"/>
      <c r="SSB391"/>
      <c r="SSC391"/>
      <c r="SSD391"/>
      <c r="SSE391"/>
      <c r="SSF391"/>
      <c r="SSG391"/>
      <c r="SSH391"/>
      <c r="SSI391"/>
      <c r="SSJ391"/>
      <c r="SSK391"/>
      <c r="SSL391"/>
      <c r="SSM391"/>
      <c r="SSN391"/>
      <c r="SSO391"/>
      <c r="SSP391"/>
      <c r="SSQ391"/>
      <c r="SSR391"/>
      <c r="SSS391"/>
      <c r="SST391"/>
      <c r="SSU391"/>
      <c r="SSV391"/>
      <c r="SSW391"/>
      <c r="SSX391"/>
      <c r="SSY391"/>
      <c r="SSZ391"/>
      <c r="STA391"/>
      <c r="STB391"/>
      <c r="STC391"/>
      <c r="STD391"/>
      <c r="STE391"/>
      <c r="STF391"/>
      <c r="STG391"/>
      <c r="STH391"/>
      <c r="STI391"/>
      <c r="STJ391"/>
      <c r="STK391"/>
      <c r="STL391"/>
      <c r="STM391"/>
      <c r="STN391"/>
      <c r="STO391"/>
      <c r="STP391"/>
      <c r="STQ391"/>
      <c r="STR391"/>
      <c r="STS391"/>
      <c r="STT391"/>
      <c r="STU391"/>
      <c r="STV391"/>
      <c r="STW391"/>
      <c r="STX391"/>
      <c r="STY391"/>
      <c r="STZ391"/>
      <c r="SUA391"/>
      <c r="SUB391"/>
      <c r="SUC391"/>
      <c r="SUD391"/>
      <c r="SUE391"/>
      <c r="SUF391"/>
      <c r="SUG391"/>
      <c r="SUH391"/>
      <c r="SUI391"/>
      <c r="SUJ391"/>
      <c r="SUK391"/>
      <c r="SUL391"/>
      <c r="SUM391"/>
      <c r="SUN391"/>
      <c r="SUO391"/>
      <c r="SUP391"/>
      <c r="SUQ391"/>
      <c r="SUR391"/>
      <c r="SUS391"/>
      <c r="SUT391"/>
      <c r="SUU391"/>
      <c r="SUV391"/>
      <c r="SUW391"/>
      <c r="SUX391"/>
      <c r="SUY391"/>
      <c r="SUZ391"/>
      <c r="SVA391"/>
      <c r="SVB391"/>
      <c r="SVC391"/>
      <c r="SVD391"/>
      <c r="SVE391"/>
      <c r="SVF391"/>
      <c r="SVG391"/>
      <c r="SVH391"/>
      <c r="SVI391"/>
      <c r="SVJ391"/>
      <c r="SVK391"/>
      <c r="SVL391"/>
      <c r="SVM391"/>
      <c r="SVN391"/>
      <c r="SVO391"/>
      <c r="SVP391"/>
      <c r="SVQ391"/>
      <c r="SVR391"/>
      <c r="SVS391"/>
      <c r="SVT391"/>
      <c r="SVU391"/>
      <c r="SVV391"/>
      <c r="SVW391"/>
      <c r="SVX391"/>
      <c r="SVY391"/>
      <c r="SVZ391"/>
      <c r="SWA391"/>
      <c r="SWB391"/>
      <c r="SWC391"/>
      <c r="SWD391"/>
      <c r="SWE391"/>
      <c r="SWF391"/>
      <c r="SWG391"/>
      <c r="SWH391"/>
      <c r="SWI391"/>
      <c r="SWJ391"/>
      <c r="SWK391"/>
      <c r="SWL391"/>
      <c r="SWM391"/>
      <c r="SWN391"/>
      <c r="SWO391"/>
      <c r="SWP391"/>
      <c r="SWQ391"/>
      <c r="SWR391"/>
      <c r="SWS391"/>
      <c r="SWT391"/>
      <c r="SWU391"/>
      <c r="SWV391"/>
      <c r="SWW391"/>
      <c r="SWX391"/>
      <c r="SWY391"/>
      <c r="SWZ391"/>
      <c r="SXA391"/>
      <c r="SXB391"/>
      <c r="SXC391"/>
      <c r="SXD391"/>
      <c r="SXE391"/>
      <c r="SXF391"/>
      <c r="SXG391"/>
      <c r="SXH391"/>
      <c r="SXI391"/>
      <c r="SXJ391"/>
      <c r="SXK391"/>
      <c r="SXL391"/>
      <c r="SXM391"/>
      <c r="SXN391"/>
      <c r="SXO391"/>
      <c r="SXP391"/>
      <c r="SXQ391"/>
      <c r="SXR391"/>
      <c r="SXS391"/>
      <c r="SXT391"/>
      <c r="SXU391"/>
      <c r="SXV391"/>
      <c r="SXW391"/>
      <c r="SXX391"/>
      <c r="SXY391"/>
      <c r="SXZ391"/>
      <c r="SYA391"/>
      <c r="SYB391"/>
      <c r="SYC391"/>
      <c r="SYD391"/>
      <c r="SYE391"/>
      <c r="SYF391"/>
      <c r="SYG391"/>
      <c r="SYH391"/>
      <c r="SYI391"/>
      <c r="SYJ391"/>
      <c r="SYK391"/>
      <c r="SYL391"/>
      <c r="SYM391"/>
      <c r="SYN391"/>
      <c r="SYO391"/>
      <c r="SYP391"/>
      <c r="SYQ391"/>
      <c r="SYR391"/>
      <c r="SYS391"/>
      <c r="SYT391"/>
      <c r="SYU391"/>
      <c r="SYV391"/>
      <c r="SYW391"/>
      <c r="SYX391"/>
      <c r="SYY391"/>
      <c r="SYZ391"/>
      <c r="SZA391"/>
      <c r="SZB391"/>
      <c r="SZC391"/>
      <c r="SZD391"/>
      <c r="SZE391"/>
      <c r="SZF391"/>
      <c r="SZG391"/>
      <c r="SZH391"/>
      <c r="SZI391"/>
      <c r="SZJ391"/>
      <c r="SZK391"/>
      <c r="SZL391"/>
      <c r="SZM391"/>
      <c r="SZN391"/>
      <c r="SZO391"/>
      <c r="SZP391"/>
      <c r="SZQ391"/>
      <c r="SZR391"/>
      <c r="SZS391"/>
      <c r="SZT391"/>
      <c r="SZU391"/>
      <c r="SZV391"/>
      <c r="SZW391"/>
      <c r="SZX391"/>
      <c r="SZY391"/>
      <c r="SZZ391"/>
      <c r="TAA391"/>
      <c r="TAB391"/>
      <c r="TAC391"/>
      <c r="TAD391"/>
      <c r="TAE391"/>
      <c r="TAF391"/>
      <c r="TAG391"/>
      <c r="TAH391"/>
      <c r="TAI391"/>
      <c r="TAJ391"/>
      <c r="TAK391"/>
      <c r="TAL391"/>
      <c r="TAM391"/>
      <c r="TAN391"/>
      <c r="TAO391"/>
      <c r="TAP391"/>
      <c r="TAQ391"/>
      <c r="TAR391"/>
      <c r="TAS391"/>
      <c r="TAT391"/>
      <c r="TAU391"/>
      <c r="TAV391"/>
      <c r="TAW391"/>
      <c r="TAX391"/>
      <c r="TAY391"/>
      <c r="TAZ391"/>
      <c r="TBA391"/>
      <c r="TBB391"/>
      <c r="TBC391"/>
      <c r="TBD391"/>
      <c r="TBE391"/>
      <c r="TBF391"/>
      <c r="TBG391"/>
      <c r="TBH391"/>
      <c r="TBI391"/>
      <c r="TBJ391"/>
      <c r="TBK391"/>
      <c r="TBL391"/>
      <c r="TBM391"/>
      <c r="TBN391"/>
      <c r="TBO391"/>
      <c r="TBP391"/>
      <c r="TBQ391"/>
      <c r="TBR391"/>
      <c r="TBS391"/>
      <c r="TBT391"/>
      <c r="TBU391"/>
      <c r="TBV391"/>
      <c r="TBW391"/>
      <c r="TBX391"/>
      <c r="TBY391"/>
      <c r="TBZ391"/>
      <c r="TCA391"/>
      <c r="TCB391"/>
      <c r="TCC391"/>
      <c r="TCD391"/>
      <c r="TCE391"/>
      <c r="TCF391"/>
      <c r="TCG391"/>
      <c r="TCH391"/>
      <c r="TCI391"/>
      <c r="TCJ391"/>
      <c r="TCK391"/>
      <c r="TCL391"/>
      <c r="TCM391"/>
      <c r="TCN391"/>
      <c r="TCO391"/>
      <c r="TCP391"/>
      <c r="TCQ391"/>
      <c r="TCR391"/>
      <c r="TCS391"/>
      <c r="TCT391"/>
      <c r="TCU391"/>
      <c r="TCV391"/>
      <c r="TCW391"/>
      <c r="TCX391"/>
      <c r="TCY391"/>
      <c r="TCZ391"/>
      <c r="TDA391"/>
      <c r="TDB391"/>
      <c r="TDC391"/>
      <c r="TDD391"/>
      <c r="TDE391"/>
      <c r="TDF391"/>
      <c r="TDG391"/>
      <c r="TDH391"/>
      <c r="TDI391"/>
      <c r="TDJ391"/>
      <c r="TDK391"/>
      <c r="TDL391"/>
      <c r="TDM391"/>
      <c r="TDN391"/>
      <c r="TDO391"/>
      <c r="TDP391"/>
      <c r="TDQ391"/>
      <c r="TDR391"/>
      <c r="TDS391"/>
      <c r="TDT391"/>
      <c r="TDU391"/>
      <c r="TDV391"/>
      <c r="TDW391"/>
      <c r="TDX391"/>
      <c r="TDY391"/>
      <c r="TDZ391"/>
      <c r="TEA391"/>
      <c r="TEB391"/>
      <c r="TEC391"/>
      <c r="TED391"/>
      <c r="TEE391"/>
      <c r="TEF391"/>
      <c r="TEG391"/>
      <c r="TEH391"/>
      <c r="TEI391"/>
      <c r="TEJ391"/>
      <c r="TEK391"/>
      <c r="TEL391"/>
      <c r="TEM391"/>
      <c r="TEN391"/>
      <c r="TEO391"/>
      <c r="TEP391"/>
      <c r="TEQ391"/>
      <c r="TER391"/>
      <c r="TES391"/>
      <c r="TET391"/>
      <c r="TEU391"/>
      <c r="TEV391"/>
      <c r="TEW391"/>
      <c r="TEX391"/>
      <c r="TEY391"/>
      <c r="TEZ391"/>
      <c r="TFA391"/>
      <c r="TFB391"/>
      <c r="TFC391"/>
      <c r="TFD391"/>
      <c r="TFE391"/>
      <c r="TFF391"/>
      <c r="TFG391"/>
      <c r="TFH391"/>
      <c r="TFI391"/>
      <c r="TFJ391"/>
      <c r="TFK391"/>
      <c r="TFL391"/>
      <c r="TFM391"/>
      <c r="TFN391"/>
      <c r="TFO391"/>
      <c r="TFP391"/>
      <c r="TFQ391"/>
      <c r="TFR391"/>
      <c r="TFS391"/>
      <c r="TFT391"/>
      <c r="TFU391"/>
      <c r="TFV391"/>
      <c r="TFW391"/>
      <c r="TFX391"/>
      <c r="TFY391"/>
      <c r="TFZ391"/>
      <c r="TGA391"/>
      <c r="TGB391"/>
      <c r="TGC391"/>
      <c r="TGD391"/>
      <c r="TGE391"/>
      <c r="TGF391"/>
      <c r="TGG391"/>
      <c r="TGH391"/>
      <c r="TGI391"/>
      <c r="TGJ391"/>
      <c r="TGK391"/>
      <c r="TGL391"/>
      <c r="TGM391"/>
      <c r="TGN391"/>
      <c r="TGO391"/>
      <c r="TGP391"/>
      <c r="TGQ391"/>
      <c r="TGR391"/>
      <c r="TGS391"/>
      <c r="TGT391"/>
      <c r="TGU391"/>
      <c r="TGV391"/>
      <c r="TGW391"/>
      <c r="TGX391"/>
      <c r="TGY391"/>
      <c r="TGZ391"/>
      <c r="THA391"/>
      <c r="THB391"/>
      <c r="THC391"/>
      <c r="THD391"/>
      <c r="THE391"/>
      <c r="THF391"/>
      <c r="THG391"/>
      <c r="THH391"/>
      <c r="THI391"/>
      <c r="THJ391"/>
      <c r="THK391"/>
      <c r="THL391"/>
      <c r="THM391"/>
      <c r="THN391"/>
      <c r="THO391"/>
      <c r="THP391"/>
      <c r="THQ391"/>
      <c r="THR391"/>
      <c r="THS391"/>
      <c r="THT391"/>
      <c r="THU391"/>
      <c r="THV391"/>
      <c r="THW391"/>
      <c r="THX391"/>
      <c r="THY391"/>
      <c r="THZ391"/>
      <c r="TIA391"/>
      <c r="TIB391"/>
      <c r="TIC391"/>
      <c r="TID391"/>
      <c r="TIE391"/>
      <c r="TIF391"/>
      <c r="TIG391"/>
      <c r="TIH391"/>
      <c r="TII391"/>
      <c r="TIJ391"/>
      <c r="TIK391"/>
      <c r="TIL391"/>
      <c r="TIM391"/>
      <c r="TIN391"/>
      <c r="TIO391"/>
      <c r="TIP391"/>
      <c r="TIQ391"/>
      <c r="TIR391"/>
      <c r="TIS391"/>
      <c r="TIT391"/>
      <c r="TIU391"/>
      <c r="TIV391"/>
      <c r="TIW391"/>
      <c r="TIX391"/>
      <c r="TIY391"/>
      <c r="TIZ391"/>
      <c r="TJA391"/>
      <c r="TJB391"/>
      <c r="TJC391"/>
      <c r="TJD391"/>
      <c r="TJE391"/>
      <c r="TJF391"/>
      <c r="TJG391"/>
      <c r="TJH391"/>
      <c r="TJI391"/>
      <c r="TJJ391"/>
      <c r="TJK391"/>
      <c r="TJL391"/>
      <c r="TJM391"/>
      <c r="TJN391"/>
      <c r="TJO391"/>
      <c r="TJP391"/>
      <c r="TJQ391"/>
      <c r="TJR391"/>
      <c r="TJS391"/>
      <c r="TJT391"/>
      <c r="TJU391"/>
      <c r="TJV391"/>
      <c r="TJW391"/>
      <c r="TJX391"/>
      <c r="TJY391"/>
      <c r="TJZ391"/>
      <c r="TKA391"/>
      <c r="TKB391"/>
      <c r="TKC391"/>
      <c r="TKD391"/>
      <c r="TKE391"/>
      <c r="TKF391"/>
      <c r="TKG391"/>
      <c r="TKH391"/>
      <c r="TKI391"/>
      <c r="TKJ391"/>
      <c r="TKK391"/>
      <c r="TKL391"/>
      <c r="TKM391"/>
      <c r="TKN391"/>
      <c r="TKO391"/>
      <c r="TKP391"/>
      <c r="TKQ391"/>
      <c r="TKR391"/>
      <c r="TKS391"/>
      <c r="TKT391"/>
      <c r="TKU391"/>
      <c r="TKV391"/>
      <c r="TKW391"/>
      <c r="TKX391"/>
      <c r="TKY391"/>
      <c r="TKZ391"/>
      <c r="TLA391"/>
      <c r="TLB391"/>
      <c r="TLC391"/>
      <c r="TLD391"/>
      <c r="TLE391"/>
      <c r="TLF391"/>
      <c r="TLG391"/>
      <c r="TLH391"/>
      <c r="TLI391"/>
      <c r="TLJ391"/>
      <c r="TLK391"/>
      <c r="TLL391"/>
      <c r="TLM391"/>
      <c r="TLN391"/>
      <c r="TLO391"/>
      <c r="TLP391"/>
      <c r="TLQ391"/>
      <c r="TLR391"/>
      <c r="TLS391"/>
      <c r="TLT391"/>
      <c r="TLU391"/>
      <c r="TLV391"/>
      <c r="TLW391"/>
      <c r="TLX391"/>
      <c r="TLY391"/>
      <c r="TLZ391"/>
      <c r="TMA391"/>
      <c r="TMB391"/>
      <c r="TMC391"/>
      <c r="TMD391"/>
      <c r="TME391"/>
      <c r="TMF391"/>
      <c r="TMG391"/>
      <c r="TMH391"/>
      <c r="TMI391"/>
      <c r="TMJ391"/>
      <c r="TMK391"/>
      <c r="TML391"/>
      <c r="TMM391"/>
      <c r="TMN391"/>
      <c r="TMO391"/>
      <c r="TMP391"/>
      <c r="TMQ391"/>
      <c r="TMR391"/>
      <c r="TMS391"/>
      <c r="TMT391"/>
      <c r="TMU391"/>
      <c r="TMV391"/>
      <c r="TMW391"/>
      <c r="TMX391"/>
      <c r="TMY391"/>
      <c r="TMZ391"/>
      <c r="TNA391"/>
      <c r="TNB391"/>
      <c r="TNC391"/>
      <c r="TND391"/>
      <c r="TNE391"/>
      <c r="TNF391"/>
      <c r="TNG391"/>
      <c r="TNH391"/>
      <c r="TNI391"/>
      <c r="TNJ391"/>
      <c r="TNK391"/>
      <c r="TNL391"/>
      <c r="TNM391"/>
      <c r="TNN391"/>
      <c r="TNO391"/>
      <c r="TNP391"/>
      <c r="TNQ391"/>
      <c r="TNR391"/>
      <c r="TNS391"/>
      <c r="TNT391"/>
      <c r="TNU391"/>
      <c r="TNV391"/>
      <c r="TNW391"/>
      <c r="TNX391"/>
      <c r="TNY391"/>
      <c r="TNZ391"/>
      <c r="TOA391"/>
      <c r="TOB391"/>
      <c r="TOC391"/>
      <c r="TOD391"/>
      <c r="TOE391"/>
      <c r="TOF391"/>
      <c r="TOG391"/>
      <c r="TOH391"/>
      <c r="TOI391"/>
      <c r="TOJ391"/>
      <c r="TOK391"/>
      <c r="TOL391"/>
      <c r="TOM391"/>
      <c r="TON391"/>
      <c r="TOO391"/>
      <c r="TOP391"/>
      <c r="TOQ391"/>
      <c r="TOR391"/>
      <c r="TOS391"/>
      <c r="TOT391"/>
      <c r="TOU391"/>
      <c r="TOV391"/>
      <c r="TOW391"/>
      <c r="TOX391"/>
      <c r="TOY391"/>
      <c r="TOZ391"/>
      <c r="TPA391"/>
      <c r="TPB391"/>
      <c r="TPC391"/>
      <c r="TPD391"/>
      <c r="TPE391"/>
      <c r="TPF391"/>
      <c r="TPG391"/>
      <c r="TPH391"/>
      <c r="TPI391"/>
      <c r="TPJ391"/>
      <c r="TPK391"/>
      <c r="TPL391"/>
      <c r="TPM391"/>
      <c r="TPN391"/>
      <c r="TPO391"/>
      <c r="TPP391"/>
      <c r="TPQ391"/>
      <c r="TPR391"/>
      <c r="TPS391"/>
      <c r="TPT391"/>
      <c r="TPU391"/>
      <c r="TPV391"/>
      <c r="TPW391"/>
      <c r="TPX391"/>
      <c r="TPY391"/>
      <c r="TPZ391"/>
      <c r="TQA391"/>
      <c r="TQB391"/>
      <c r="TQC391"/>
      <c r="TQD391"/>
      <c r="TQE391"/>
      <c r="TQF391"/>
      <c r="TQG391"/>
      <c r="TQH391"/>
      <c r="TQI391"/>
      <c r="TQJ391"/>
      <c r="TQK391"/>
      <c r="TQL391"/>
      <c r="TQM391"/>
      <c r="TQN391"/>
      <c r="TQO391"/>
      <c r="TQP391"/>
      <c r="TQQ391"/>
      <c r="TQR391"/>
      <c r="TQS391"/>
      <c r="TQT391"/>
      <c r="TQU391"/>
      <c r="TQV391"/>
      <c r="TQW391"/>
      <c r="TQX391"/>
      <c r="TQY391"/>
      <c r="TQZ391"/>
      <c r="TRA391"/>
      <c r="TRB391"/>
      <c r="TRC391"/>
      <c r="TRD391"/>
      <c r="TRE391"/>
      <c r="TRF391"/>
      <c r="TRG391"/>
      <c r="TRH391"/>
      <c r="TRI391"/>
      <c r="TRJ391"/>
      <c r="TRK391"/>
      <c r="TRL391"/>
      <c r="TRM391"/>
      <c r="TRN391"/>
      <c r="TRO391"/>
      <c r="TRP391"/>
      <c r="TRQ391"/>
      <c r="TRR391"/>
      <c r="TRS391"/>
      <c r="TRT391"/>
      <c r="TRU391"/>
      <c r="TRV391"/>
      <c r="TRW391"/>
      <c r="TRX391"/>
      <c r="TRY391"/>
      <c r="TRZ391"/>
      <c r="TSA391"/>
      <c r="TSB391"/>
      <c r="TSC391"/>
      <c r="TSD391"/>
      <c r="TSE391"/>
      <c r="TSF391"/>
      <c r="TSG391"/>
      <c r="TSH391"/>
      <c r="TSI391"/>
      <c r="TSJ391"/>
      <c r="TSK391"/>
      <c r="TSL391"/>
      <c r="TSM391"/>
      <c r="TSN391"/>
      <c r="TSO391"/>
      <c r="TSP391"/>
      <c r="TSQ391"/>
      <c r="TSR391"/>
      <c r="TSS391"/>
      <c r="TST391"/>
      <c r="TSU391"/>
      <c r="TSV391"/>
      <c r="TSW391"/>
      <c r="TSX391"/>
      <c r="TSY391"/>
      <c r="TSZ391"/>
      <c r="TTA391"/>
      <c r="TTB391"/>
      <c r="TTC391"/>
      <c r="TTD391"/>
      <c r="TTE391"/>
      <c r="TTF391"/>
      <c r="TTG391"/>
      <c r="TTH391"/>
      <c r="TTI391"/>
      <c r="TTJ391"/>
      <c r="TTK391"/>
      <c r="TTL391"/>
      <c r="TTM391"/>
      <c r="TTN391"/>
      <c r="TTO391"/>
      <c r="TTP391"/>
      <c r="TTQ391"/>
      <c r="TTR391"/>
      <c r="TTS391"/>
      <c r="TTT391"/>
      <c r="TTU391"/>
      <c r="TTV391"/>
      <c r="TTW391"/>
      <c r="TTX391"/>
      <c r="TTY391"/>
      <c r="TTZ391"/>
      <c r="TUA391"/>
      <c r="TUB391"/>
      <c r="TUC391"/>
      <c r="TUD391"/>
      <c r="TUE391"/>
      <c r="TUF391"/>
      <c r="TUG391"/>
      <c r="TUH391"/>
      <c r="TUI391"/>
      <c r="TUJ391"/>
      <c r="TUK391"/>
      <c r="TUL391"/>
      <c r="TUM391"/>
      <c r="TUN391"/>
      <c r="TUO391"/>
      <c r="TUP391"/>
      <c r="TUQ391"/>
      <c r="TUR391"/>
      <c r="TUS391"/>
      <c r="TUT391"/>
      <c r="TUU391"/>
      <c r="TUV391"/>
      <c r="TUW391"/>
      <c r="TUX391"/>
      <c r="TUY391"/>
      <c r="TUZ391"/>
      <c r="TVA391"/>
      <c r="TVB391"/>
      <c r="TVC391"/>
      <c r="TVD391"/>
      <c r="TVE391"/>
      <c r="TVF391"/>
      <c r="TVG391"/>
      <c r="TVH391"/>
      <c r="TVI391"/>
      <c r="TVJ391"/>
      <c r="TVK391"/>
      <c r="TVL391"/>
      <c r="TVM391"/>
      <c r="TVN391"/>
      <c r="TVO391"/>
      <c r="TVP391"/>
      <c r="TVQ391"/>
      <c r="TVR391"/>
      <c r="TVS391"/>
      <c r="TVT391"/>
      <c r="TVU391"/>
      <c r="TVV391"/>
      <c r="TVW391"/>
      <c r="TVX391"/>
      <c r="TVY391"/>
      <c r="TVZ391"/>
      <c r="TWA391"/>
      <c r="TWB391"/>
      <c r="TWC391"/>
      <c r="TWD391"/>
      <c r="TWE391"/>
      <c r="TWF391"/>
      <c r="TWG391"/>
      <c r="TWH391"/>
      <c r="TWI391"/>
      <c r="TWJ391"/>
      <c r="TWK391"/>
      <c r="TWL391"/>
      <c r="TWM391"/>
      <c r="TWN391"/>
      <c r="TWO391"/>
      <c r="TWP391"/>
      <c r="TWQ391"/>
      <c r="TWR391"/>
      <c r="TWS391"/>
      <c r="TWT391"/>
      <c r="TWU391"/>
      <c r="TWV391"/>
      <c r="TWW391"/>
      <c r="TWX391"/>
      <c r="TWY391"/>
      <c r="TWZ391"/>
      <c r="TXA391"/>
      <c r="TXB391"/>
      <c r="TXC391"/>
      <c r="TXD391"/>
      <c r="TXE391"/>
      <c r="TXF391"/>
      <c r="TXG391"/>
      <c r="TXH391"/>
      <c r="TXI391"/>
      <c r="TXJ391"/>
      <c r="TXK391"/>
      <c r="TXL391"/>
      <c r="TXM391"/>
      <c r="TXN391"/>
      <c r="TXO391"/>
      <c r="TXP391"/>
      <c r="TXQ391"/>
      <c r="TXR391"/>
      <c r="TXS391"/>
      <c r="TXT391"/>
      <c r="TXU391"/>
      <c r="TXV391"/>
      <c r="TXW391"/>
      <c r="TXX391"/>
      <c r="TXY391"/>
      <c r="TXZ391"/>
      <c r="TYA391"/>
      <c r="TYB391"/>
      <c r="TYC391"/>
      <c r="TYD391"/>
      <c r="TYE391"/>
      <c r="TYF391"/>
      <c r="TYG391"/>
      <c r="TYH391"/>
      <c r="TYI391"/>
      <c r="TYJ391"/>
      <c r="TYK391"/>
      <c r="TYL391"/>
      <c r="TYM391"/>
      <c r="TYN391"/>
      <c r="TYO391"/>
      <c r="TYP391"/>
      <c r="TYQ391"/>
      <c r="TYR391"/>
      <c r="TYS391"/>
      <c r="TYT391"/>
      <c r="TYU391"/>
      <c r="TYV391"/>
      <c r="TYW391"/>
      <c r="TYX391"/>
      <c r="TYY391"/>
      <c r="TYZ391"/>
      <c r="TZA391"/>
      <c r="TZB391"/>
      <c r="TZC391"/>
      <c r="TZD391"/>
      <c r="TZE391"/>
      <c r="TZF391"/>
      <c r="TZG391"/>
      <c r="TZH391"/>
      <c r="TZI391"/>
      <c r="TZJ391"/>
      <c r="TZK391"/>
      <c r="TZL391"/>
      <c r="TZM391"/>
      <c r="TZN391"/>
      <c r="TZO391"/>
      <c r="TZP391"/>
      <c r="TZQ391"/>
      <c r="TZR391"/>
      <c r="TZS391"/>
      <c r="TZT391"/>
      <c r="TZU391"/>
      <c r="TZV391"/>
      <c r="TZW391"/>
      <c r="TZX391"/>
      <c r="TZY391"/>
      <c r="TZZ391"/>
      <c r="UAA391"/>
      <c r="UAB391"/>
      <c r="UAC391"/>
      <c r="UAD391"/>
      <c r="UAE391"/>
      <c r="UAF391"/>
      <c r="UAG391"/>
      <c r="UAH391"/>
      <c r="UAI391"/>
      <c r="UAJ391"/>
      <c r="UAK391"/>
      <c r="UAL391"/>
      <c r="UAM391"/>
      <c r="UAN391"/>
      <c r="UAO391"/>
      <c r="UAP391"/>
      <c r="UAQ391"/>
      <c r="UAR391"/>
      <c r="UAS391"/>
      <c r="UAT391"/>
      <c r="UAU391"/>
      <c r="UAV391"/>
      <c r="UAW391"/>
      <c r="UAX391"/>
      <c r="UAY391"/>
      <c r="UAZ391"/>
      <c r="UBA391"/>
      <c r="UBB391"/>
      <c r="UBC391"/>
      <c r="UBD391"/>
      <c r="UBE391"/>
      <c r="UBF391"/>
      <c r="UBG391"/>
      <c r="UBH391"/>
      <c r="UBI391"/>
      <c r="UBJ391"/>
      <c r="UBK391"/>
      <c r="UBL391"/>
      <c r="UBM391"/>
      <c r="UBN391"/>
      <c r="UBO391"/>
      <c r="UBP391"/>
      <c r="UBQ391"/>
      <c r="UBR391"/>
      <c r="UBS391"/>
      <c r="UBT391"/>
      <c r="UBU391"/>
      <c r="UBV391"/>
      <c r="UBW391"/>
      <c r="UBX391"/>
      <c r="UBY391"/>
      <c r="UBZ391"/>
      <c r="UCA391"/>
      <c r="UCB391"/>
      <c r="UCC391"/>
      <c r="UCD391"/>
      <c r="UCE391"/>
      <c r="UCF391"/>
      <c r="UCG391"/>
      <c r="UCH391"/>
      <c r="UCI391"/>
      <c r="UCJ391"/>
      <c r="UCK391"/>
      <c r="UCL391"/>
      <c r="UCM391"/>
      <c r="UCN391"/>
      <c r="UCO391"/>
      <c r="UCP391"/>
      <c r="UCQ391"/>
      <c r="UCR391"/>
      <c r="UCS391"/>
      <c r="UCT391"/>
      <c r="UCU391"/>
      <c r="UCV391"/>
      <c r="UCW391"/>
      <c r="UCX391"/>
      <c r="UCY391"/>
      <c r="UCZ391"/>
      <c r="UDA391"/>
      <c r="UDB391"/>
      <c r="UDC391"/>
      <c r="UDD391"/>
      <c r="UDE391"/>
      <c r="UDF391"/>
      <c r="UDG391"/>
      <c r="UDH391"/>
      <c r="UDI391"/>
      <c r="UDJ391"/>
      <c r="UDK391"/>
      <c r="UDL391"/>
      <c r="UDM391"/>
      <c r="UDN391"/>
      <c r="UDO391"/>
      <c r="UDP391"/>
      <c r="UDQ391"/>
      <c r="UDR391"/>
      <c r="UDS391"/>
      <c r="UDT391"/>
      <c r="UDU391"/>
      <c r="UDV391"/>
      <c r="UDW391"/>
      <c r="UDX391"/>
      <c r="UDY391"/>
      <c r="UDZ391"/>
      <c r="UEA391"/>
      <c r="UEB391"/>
      <c r="UEC391"/>
      <c r="UED391"/>
      <c r="UEE391"/>
      <c r="UEF391"/>
      <c r="UEG391"/>
      <c r="UEH391"/>
      <c r="UEI391"/>
      <c r="UEJ391"/>
      <c r="UEK391"/>
      <c r="UEL391"/>
      <c r="UEM391"/>
      <c r="UEN391"/>
      <c r="UEO391"/>
      <c r="UEP391"/>
      <c r="UEQ391"/>
      <c r="UER391"/>
      <c r="UES391"/>
      <c r="UET391"/>
      <c r="UEU391"/>
      <c r="UEV391"/>
      <c r="UEW391"/>
      <c r="UEX391"/>
      <c r="UEY391"/>
      <c r="UEZ391"/>
      <c r="UFA391"/>
      <c r="UFB391"/>
      <c r="UFC391"/>
      <c r="UFD391"/>
      <c r="UFE391"/>
      <c r="UFF391"/>
      <c r="UFG391"/>
      <c r="UFH391"/>
      <c r="UFI391"/>
      <c r="UFJ391"/>
      <c r="UFK391"/>
      <c r="UFL391"/>
      <c r="UFM391"/>
      <c r="UFN391"/>
      <c r="UFO391"/>
      <c r="UFP391"/>
      <c r="UFQ391"/>
      <c r="UFR391"/>
      <c r="UFS391"/>
      <c r="UFT391"/>
      <c r="UFU391"/>
      <c r="UFV391"/>
      <c r="UFW391"/>
      <c r="UFX391"/>
      <c r="UFY391"/>
      <c r="UFZ391"/>
      <c r="UGA391"/>
      <c r="UGB391"/>
      <c r="UGC391"/>
      <c r="UGD391"/>
      <c r="UGE391"/>
      <c r="UGF391"/>
      <c r="UGG391"/>
      <c r="UGH391"/>
      <c r="UGI391"/>
      <c r="UGJ391"/>
      <c r="UGK391"/>
      <c r="UGL391"/>
      <c r="UGM391"/>
      <c r="UGN391"/>
      <c r="UGO391"/>
      <c r="UGP391"/>
      <c r="UGQ391"/>
      <c r="UGR391"/>
      <c r="UGS391"/>
      <c r="UGT391"/>
      <c r="UGU391"/>
      <c r="UGV391"/>
      <c r="UGW391"/>
      <c r="UGX391"/>
      <c r="UGY391"/>
      <c r="UGZ391"/>
      <c r="UHA391"/>
      <c r="UHB391"/>
      <c r="UHC391"/>
      <c r="UHD391"/>
      <c r="UHE391"/>
      <c r="UHF391"/>
      <c r="UHG391"/>
      <c r="UHH391"/>
      <c r="UHI391"/>
      <c r="UHJ391"/>
      <c r="UHK391"/>
      <c r="UHL391"/>
      <c r="UHM391"/>
      <c r="UHN391"/>
      <c r="UHO391"/>
      <c r="UHP391"/>
      <c r="UHQ391"/>
      <c r="UHR391"/>
      <c r="UHS391"/>
      <c r="UHT391"/>
      <c r="UHU391"/>
      <c r="UHV391"/>
      <c r="UHW391"/>
      <c r="UHX391"/>
      <c r="UHY391"/>
      <c r="UHZ391"/>
      <c r="UIA391"/>
      <c r="UIB391"/>
      <c r="UIC391"/>
      <c r="UID391"/>
      <c r="UIE391"/>
      <c r="UIF391"/>
      <c r="UIG391"/>
      <c r="UIH391"/>
      <c r="UII391"/>
      <c r="UIJ391"/>
      <c r="UIK391"/>
      <c r="UIL391"/>
      <c r="UIM391"/>
      <c r="UIN391"/>
      <c r="UIO391"/>
      <c r="UIP391"/>
      <c r="UIQ391"/>
      <c r="UIR391"/>
      <c r="UIS391"/>
      <c r="UIT391"/>
      <c r="UIU391"/>
      <c r="UIV391"/>
      <c r="UIW391"/>
      <c r="UIX391"/>
      <c r="UIY391"/>
      <c r="UIZ391"/>
      <c r="UJA391"/>
      <c r="UJB391"/>
      <c r="UJC391"/>
      <c r="UJD391"/>
      <c r="UJE391"/>
      <c r="UJF391"/>
      <c r="UJG391"/>
      <c r="UJH391"/>
      <c r="UJI391"/>
      <c r="UJJ391"/>
      <c r="UJK391"/>
      <c r="UJL391"/>
      <c r="UJM391"/>
      <c r="UJN391"/>
      <c r="UJO391"/>
      <c r="UJP391"/>
      <c r="UJQ391"/>
      <c r="UJR391"/>
      <c r="UJS391"/>
      <c r="UJT391"/>
      <c r="UJU391"/>
      <c r="UJV391"/>
      <c r="UJW391"/>
      <c r="UJX391"/>
      <c r="UJY391"/>
      <c r="UJZ391"/>
      <c r="UKA391"/>
      <c r="UKB391"/>
      <c r="UKC391"/>
      <c r="UKD391"/>
      <c r="UKE391"/>
      <c r="UKF391"/>
      <c r="UKG391"/>
      <c r="UKH391"/>
      <c r="UKI391"/>
      <c r="UKJ391"/>
      <c r="UKK391"/>
      <c r="UKL391"/>
      <c r="UKM391"/>
      <c r="UKN391"/>
      <c r="UKO391"/>
      <c r="UKP391"/>
      <c r="UKQ391"/>
      <c r="UKR391"/>
      <c r="UKS391"/>
      <c r="UKT391"/>
      <c r="UKU391"/>
      <c r="UKV391"/>
      <c r="UKW391"/>
      <c r="UKX391"/>
      <c r="UKY391"/>
      <c r="UKZ391"/>
      <c r="ULA391"/>
      <c r="ULB391"/>
      <c r="ULC391"/>
      <c r="ULD391"/>
      <c r="ULE391"/>
      <c r="ULF391"/>
      <c r="ULG391"/>
      <c r="ULH391"/>
      <c r="ULI391"/>
      <c r="ULJ391"/>
      <c r="ULK391"/>
      <c r="ULL391"/>
      <c r="ULM391"/>
      <c r="ULN391"/>
      <c r="ULO391"/>
      <c r="ULP391"/>
      <c r="ULQ391"/>
      <c r="ULR391"/>
      <c r="ULS391"/>
      <c r="ULT391"/>
      <c r="ULU391"/>
      <c r="ULV391"/>
      <c r="ULW391"/>
      <c r="ULX391"/>
      <c r="ULY391"/>
      <c r="ULZ391"/>
      <c r="UMA391"/>
      <c r="UMB391"/>
      <c r="UMC391"/>
      <c r="UMD391"/>
      <c r="UME391"/>
      <c r="UMF391"/>
      <c r="UMG391"/>
      <c r="UMH391"/>
      <c r="UMI391"/>
      <c r="UMJ391"/>
      <c r="UMK391"/>
      <c r="UML391"/>
      <c r="UMM391"/>
      <c r="UMN391"/>
      <c r="UMO391"/>
      <c r="UMP391"/>
      <c r="UMQ391"/>
      <c r="UMR391"/>
      <c r="UMS391"/>
      <c r="UMT391"/>
      <c r="UMU391"/>
      <c r="UMV391"/>
      <c r="UMW391"/>
      <c r="UMX391"/>
      <c r="UMY391"/>
      <c r="UMZ391"/>
      <c r="UNA391"/>
      <c r="UNB391"/>
      <c r="UNC391"/>
      <c r="UND391"/>
      <c r="UNE391"/>
      <c r="UNF391"/>
      <c r="UNG391"/>
      <c r="UNH391"/>
      <c r="UNI391"/>
      <c r="UNJ391"/>
      <c r="UNK391"/>
      <c r="UNL391"/>
      <c r="UNM391"/>
      <c r="UNN391"/>
      <c r="UNO391"/>
      <c r="UNP391"/>
      <c r="UNQ391"/>
      <c r="UNR391"/>
      <c r="UNS391"/>
      <c r="UNT391"/>
      <c r="UNU391"/>
      <c r="UNV391"/>
      <c r="UNW391"/>
      <c r="UNX391"/>
      <c r="UNY391"/>
      <c r="UNZ391"/>
      <c r="UOA391"/>
      <c r="UOB391"/>
      <c r="UOC391"/>
      <c r="UOD391"/>
      <c r="UOE391"/>
      <c r="UOF391"/>
      <c r="UOG391"/>
      <c r="UOH391"/>
      <c r="UOI391"/>
      <c r="UOJ391"/>
      <c r="UOK391"/>
      <c r="UOL391"/>
      <c r="UOM391"/>
      <c r="UON391"/>
      <c r="UOO391"/>
      <c r="UOP391"/>
      <c r="UOQ391"/>
      <c r="UOR391"/>
      <c r="UOS391"/>
      <c r="UOT391"/>
      <c r="UOU391"/>
      <c r="UOV391"/>
      <c r="UOW391"/>
      <c r="UOX391"/>
      <c r="UOY391"/>
      <c r="UOZ391"/>
      <c r="UPA391"/>
      <c r="UPB391"/>
      <c r="UPC391"/>
      <c r="UPD391"/>
      <c r="UPE391"/>
      <c r="UPF391"/>
      <c r="UPG391"/>
      <c r="UPH391"/>
      <c r="UPI391"/>
      <c r="UPJ391"/>
      <c r="UPK391"/>
      <c r="UPL391"/>
      <c r="UPM391"/>
      <c r="UPN391"/>
      <c r="UPO391"/>
      <c r="UPP391"/>
      <c r="UPQ391"/>
      <c r="UPR391"/>
      <c r="UPS391"/>
      <c r="UPT391"/>
      <c r="UPU391"/>
      <c r="UPV391"/>
      <c r="UPW391"/>
      <c r="UPX391"/>
      <c r="UPY391"/>
      <c r="UPZ391"/>
      <c r="UQA391"/>
      <c r="UQB391"/>
      <c r="UQC391"/>
      <c r="UQD391"/>
      <c r="UQE391"/>
      <c r="UQF391"/>
      <c r="UQG391"/>
      <c r="UQH391"/>
      <c r="UQI391"/>
      <c r="UQJ391"/>
      <c r="UQK391"/>
      <c r="UQL391"/>
      <c r="UQM391"/>
      <c r="UQN391"/>
      <c r="UQO391"/>
      <c r="UQP391"/>
      <c r="UQQ391"/>
      <c r="UQR391"/>
      <c r="UQS391"/>
      <c r="UQT391"/>
      <c r="UQU391"/>
      <c r="UQV391"/>
      <c r="UQW391"/>
      <c r="UQX391"/>
      <c r="UQY391"/>
      <c r="UQZ391"/>
      <c r="URA391"/>
      <c r="URB391"/>
      <c r="URC391"/>
      <c r="URD391"/>
      <c r="URE391"/>
      <c r="URF391"/>
      <c r="URG391"/>
      <c r="URH391"/>
      <c r="URI391"/>
      <c r="URJ391"/>
      <c r="URK391"/>
      <c r="URL391"/>
      <c r="URM391"/>
      <c r="URN391"/>
      <c r="URO391"/>
      <c r="URP391"/>
      <c r="URQ391"/>
      <c r="URR391"/>
      <c r="URS391"/>
      <c r="URT391"/>
      <c r="URU391"/>
      <c r="URV391"/>
      <c r="URW391"/>
      <c r="URX391"/>
      <c r="URY391"/>
      <c r="URZ391"/>
      <c r="USA391"/>
      <c r="USB391"/>
      <c r="USC391"/>
      <c r="USD391"/>
      <c r="USE391"/>
      <c r="USF391"/>
      <c r="USG391"/>
      <c r="USH391"/>
      <c r="USI391"/>
      <c r="USJ391"/>
      <c r="USK391"/>
      <c r="USL391"/>
      <c r="USM391"/>
      <c r="USN391"/>
      <c r="USO391"/>
      <c r="USP391"/>
      <c r="USQ391"/>
      <c r="USR391"/>
      <c r="USS391"/>
      <c r="UST391"/>
      <c r="USU391"/>
      <c r="USV391"/>
      <c r="USW391"/>
      <c r="USX391"/>
      <c r="USY391"/>
      <c r="USZ391"/>
      <c r="UTA391"/>
      <c r="UTB391"/>
      <c r="UTC391"/>
      <c r="UTD391"/>
      <c r="UTE391"/>
      <c r="UTF391"/>
      <c r="UTG391"/>
      <c r="UTH391"/>
      <c r="UTI391"/>
      <c r="UTJ391"/>
      <c r="UTK391"/>
      <c r="UTL391"/>
      <c r="UTM391"/>
      <c r="UTN391"/>
      <c r="UTO391"/>
      <c r="UTP391"/>
      <c r="UTQ391"/>
      <c r="UTR391"/>
      <c r="UTS391"/>
      <c r="UTT391"/>
      <c r="UTU391"/>
      <c r="UTV391"/>
      <c r="UTW391"/>
      <c r="UTX391"/>
      <c r="UTY391"/>
      <c r="UTZ391"/>
      <c r="UUA391"/>
      <c r="UUB391"/>
      <c r="UUC391"/>
      <c r="UUD391"/>
      <c r="UUE391"/>
      <c r="UUF391"/>
      <c r="UUG391"/>
      <c r="UUH391"/>
      <c r="UUI391"/>
      <c r="UUJ391"/>
      <c r="UUK391"/>
      <c r="UUL391"/>
      <c r="UUM391"/>
      <c r="UUN391"/>
      <c r="UUO391"/>
      <c r="UUP391"/>
      <c r="UUQ391"/>
      <c r="UUR391"/>
      <c r="UUS391"/>
      <c r="UUT391"/>
      <c r="UUU391"/>
      <c r="UUV391"/>
      <c r="UUW391"/>
      <c r="UUX391"/>
      <c r="UUY391"/>
      <c r="UUZ391"/>
      <c r="UVA391"/>
      <c r="UVB391"/>
      <c r="UVC391"/>
      <c r="UVD391"/>
      <c r="UVE391"/>
      <c r="UVF391"/>
      <c r="UVG391"/>
      <c r="UVH391"/>
      <c r="UVI391"/>
      <c r="UVJ391"/>
      <c r="UVK391"/>
      <c r="UVL391"/>
      <c r="UVM391"/>
      <c r="UVN391"/>
      <c r="UVO391"/>
      <c r="UVP391"/>
      <c r="UVQ391"/>
      <c r="UVR391"/>
      <c r="UVS391"/>
      <c r="UVT391"/>
      <c r="UVU391"/>
      <c r="UVV391"/>
      <c r="UVW391"/>
      <c r="UVX391"/>
      <c r="UVY391"/>
      <c r="UVZ391"/>
      <c r="UWA391"/>
      <c r="UWB391"/>
      <c r="UWC391"/>
      <c r="UWD391"/>
      <c r="UWE391"/>
      <c r="UWF391"/>
      <c r="UWG391"/>
      <c r="UWH391"/>
      <c r="UWI391"/>
      <c r="UWJ391"/>
      <c r="UWK391"/>
      <c r="UWL391"/>
      <c r="UWM391"/>
      <c r="UWN391"/>
      <c r="UWO391"/>
      <c r="UWP391"/>
      <c r="UWQ391"/>
      <c r="UWR391"/>
      <c r="UWS391"/>
      <c r="UWT391"/>
      <c r="UWU391"/>
      <c r="UWV391"/>
      <c r="UWW391"/>
      <c r="UWX391"/>
      <c r="UWY391"/>
      <c r="UWZ391"/>
      <c r="UXA391"/>
      <c r="UXB391"/>
      <c r="UXC391"/>
      <c r="UXD391"/>
      <c r="UXE391"/>
      <c r="UXF391"/>
      <c r="UXG391"/>
      <c r="UXH391"/>
      <c r="UXI391"/>
      <c r="UXJ391"/>
      <c r="UXK391"/>
      <c r="UXL391"/>
      <c r="UXM391"/>
      <c r="UXN391"/>
      <c r="UXO391"/>
      <c r="UXP391"/>
      <c r="UXQ391"/>
      <c r="UXR391"/>
      <c r="UXS391"/>
      <c r="UXT391"/>
      <c r="UXU391"/>
      <c r="UXV391"/>
      <c r="UXW391"/>
      <c r="UXX391"/>
      <c r="UXY391"/>
      <c r="UXZ391"/>
      <c r="UYA391"/>
      <c r="UYB391"/>
      <c r="UYC391"/>
      <c r="UYD391"/>
      <c r="UYE391"/>
      <c r="UYF391"/>
      <c r="UYG391"/>
      <c r="UYH391"/>
      <c r="UYI391"/>
      <c r="UYJ391"/>
      <c r="UYK391"/>
      <c r="UYL391"/>
      <c r="UYM391"/>
      <c r="UYN391"/>
      <c r="UYO391"/>
      <c r="UYP391"/>
      <c r="UYQ391"/>
      <c r="UYR391"/>
      <c r="UYS391"/>
      <c r="UYT391"/>
      <c r="UYU391"/>
      <c r="UYV391"/>
      <c r="UYW391"/>
      <c r="UYX391"/>
      <c r="UYY391"/>
      <c r="UYZ391"/>
      <c r="UZA391"/>
      <c r="UZB391"/>
      <c r="UZC391"/>
      <c r="UZD391"/>
      <c r="UZE391"/>
      <c r="UZF391"/>
      <c r="UZG391"/>
      <c r="UZH391"/>
      <c r="UZI391"/>
      <c r="UZJ391"/>
      <c r="UZK391"/>
      <c r="UZL391"/>
      <c r="UZM391"/>
      <c r="UZN391"/>
      <c r="UZO391"/>
      <c r="UZP391"/>
      <c r="UZQ391"/>
      <c r="UZR391"/>
      <c r="UZS391"/>
      <c r="UZT391"/>
      <c r="UZU391"/>
      <c r="UZV391"/>
      <c r="UZW391"/>
      <c r="UZX391"/>
      <c r="UZY391"/>
      <c r="UZZ391"/>
      <c r="VAA391"/>
      <c r="VAB391"/>
      <c r="VAC391"/>
      <c r="VAD391"/>
      <c r="VAE391"/>
      <c r="VAF391"/>
      <c r="VAG391"/>
      <c r="VAH391"/>
      <c r="VAI391"/>
      <c r="VAJ391"/>
      <c r="VAK391"/>
      <c r="VAL391"/>
      <c r="VAM391"/>
      <c r="VAN391"/>
      <c r="VAO391"/>
      <c r="VAP391"/>
      <c r="VAQ391"/>
      <c r="VAR391"/>
      <c r="VAS391"/>
      <c r="VAT391"/>
      <c r="VAU391"/>
      <c r="VAV391"/>
      <c r="VAW391"/>
      <c r="VAX391"/>
      <c r="VAY391"/>
      <c r="VAZ391"/>
      <c r="VBA391"/>
      <c r="VBB391"/>
      <c r="VBC391"/>
      <c r="VBD391"/>
      <c r="VBE391"/>
      <c r="VBF391"/>
      <c r="VBG391"/>
      <c r="VBH391"/>
      <c r="VBI391"/>
      <c r="VBJ391"/>
      <c r="VBK391"/>
      <c r="VBL391"/>
      <c r="VBM391"/>
      <c r="VBN391"/>
      <c r="VBO391"/>
      <c r="VBP391"/>
      <c r="VBQ391"/>
      <c r="VBR391"/>
      <c r="VBS391"/>
      <c r="VBT391"/>
      <c r="VBU391"/>
      <c r="VBV391"/>
      <c r="VBW391"/>
      <c r="VBX391"/>
      <c r="VBY391"/>
      <c r="VBZ391"/>
      <c r="VCA391"/>
      <c r="VCB391"/>
      <c r="VCC391"/>
      <c r="VCD391"/>
      <c r="VCE391"/>
      <c r="VCF391"/>
      <c r="VCG391"/>
      <c r="VCH391"/>
      <c r="VCI391"/>
      <c r="VCJ391"/>
      <c r="VCK391"/>
      <c r="VCL391"/>
      <c r="VCM391"/>
      <c r="VCN391"/>
      <c r="VCO391"/>
      <c r="VCP391"/>
      <c r="VCQ391"/>
      <c r="VCR391"/>
      <c r="VCS391"/>
      <c r="VCT391"/>
      <c r="VCU391"/>
      <c r="VCV391"/>
      <c r="VCW391"/>
      <c r="VCX391"/>
      <c r="VCY391"/>
      <c r="VCZ391"/>
      <c r="VDA391"/>
      <c r="VDB391"/>
      <c r="VDC391"/>
      <c r="VDD391"/>
      <c r="VDE391"/>
      <c r="VDF391"/>
      <c r="VDG391"/>
      <c r="VDH391"/>
      <c r="VDI391"/>
      <c r="VDJ391"/>
      <c r="VDK391"/>
      <c r="VDL391"/>
      <c r="VDM391"/>
      <c r="VDN391"/>
      <c r="VDO391"/>
      <c r="VDP391"/>
      <c r="VDQ391"/>
      <c r="VDR391"/>
      <c r="VDS391"/>
      <c r="VDT391"/>
      <c r="VDU391"/>
      <c r="VDV391"/>
      <c r="VDW391"/>
      <c r="VDX391"/>
      <c r="VDY391"/>
      <c r="VDZ391"/>
      <c r="VEA391"/>
      <c r="VEB391"/>
      <c r="VEC391"/>
      <c r="VED391"/>
      <c r="VEE391"/>
      <c r="VEF391"/>
      <c r="VEG391"/>
      <c r="VEH391"/>
      <c r="VEI391"/>
      <c r="VEJ391"/>
      <c r="VEK391"/>
      <c r="VEL391"/>
      <c r="VEM391"/>
      <c r="VEN391"/>
      <c r="VEO391"/>
      <c r="VEP391"/>
      <c r="VEQ391"/>
      <c r="VER391"/>
      <c r="VES391"/>
      <c r="VET391"/>
      <c r="VEU391"/>
      <c r="VEV391"/>
      <c r="VEW391"/>
      <c r="VEX391"/>
      <c r="VEY391"/>
      <c r="VEZ391"/>
      <c r="VFA391"/>
      <c r="VFB391"/>
      <c r="VFC391"/>
      <c r="VFD391"/>
      <c r="VFE391"/>
      <c r="VFF391"/>
      <c r="VFG391"/>
      <c r="VFH391"/>
      <c r="VFI391"/>
      <c r="VFJ391"/>
      <c r="VFK391"/>
      <c r="VFL391"/>
      <c r="VFM391"/>
      <c r="VFN391"/>
      <c r="VFO391"/>
      <c r="VFP391"/>
      <c r="VFQ391"/>
      <c r="VFR391"/>
      <c r="VFS391"/>
      <c r="VFT391"/>
      <c r="VFU391"/>
      <c r="VFV391"/>
      <c r="VFW391"/>
      <c r="VFX391"/>
      <c r="VFY391"/>
      <c r="VFZ391"/>
      <c r="VGA391"/>
      <c r="VGB391"/>
      <c r="VGC391"/>
      <c r="VGD391"/>
      <c r="VGE391"/>
      <c r="VGF391"/>
      <c r="VGG391"/>
      <c r="VGH391"/>
      <c r="VGI391"/>
      <c r="VGJ391"/>
      <c r="VGK391"/>
      <c r="VGL391"/>
      <c r="VGM391"/>
      <c r="VGN391"/>
      <c r="VGO391"/>
      <c r="VGP391"/>
      <c r="VGQ391"/>
      <c r="VGR391"/>
      <c r="VGS391"/>
      <c r="VGT391"/>
      <c r="VGU391"/>
      <c r="VGV391"/>
      <c r="VGW391"/>
      <c r="VGX391"/>
      <c r="VGY391"/>
      <c r="VGZ391"/>
      <c r="VHA391"/>
      <c r="VHB391"/>
      <c r="VHC391"/>
      <c r="VHD391"/>
      <c r="VHE391"/>
      <c r="VHF391"/>
      <c r="VHG391"/>
      <c r="VHH391"/>
      <c r="VHI391"/>
      <c r="VHJ391"/>
      <c r="VHK391"/>
      <c r="VHL391"/>
      <c r="VHM391"/>
      <c r="VHN391"/>
      <c r="VHO391"/>
      <c r="VHP391"/>
      <c r="VHQ391"/>
      <c r="VHR391"/>
      <c r="VHS391"/>
      <c r="VHT391"/>
      <c r="VHU391"/>
      <c r="VHV391"/>
      <c r="VHW391"/>
      <c r="VHX391"/>
      <c r="VHY391"/>
      <c r="VHZ391"/>
      <c r="VIA391"/>
      <c r="VIB391"/>
      <c r="VIC391"/>
      <c r="VID391"/>
      <c r="VIE391"/>
      <c r="VIF391"/>
      <c r="VIG391"/>
      <c r="VIH391"/>
      <c r="VII391"/>
      <c r="VIJ391"/>
      <c r="VIK391"/>
      <c r="VIL391"/>
      <c r="VIM391"/>
      <c r="VIN391"/>
      <c r="VIO391"/>
      <c r="VIP391"/>
      <c r="VIQ391"/>
      <c r="VIR391"/>
      <c r="VIS391"/>
      <c r="VIT391"/>
      <c r="VIU391"/>
      <c r="VIV391"/>
      <c r="VIW391"/>
      <c r="VIX391"/>
      <c r="VIY391"/>
      <c r="VIZ391"/>
      <c r="VJA391"/>
      <c r="VJB391"/>
      <c r="VJC391"/>
      <c r="VJD391"/>
      <c r="VJE391"/>
      <c r="VJF391"/>
      <c r="VJG391"/>
      <c r="VJH391"/>
      <c r="VJI391"/>
      <c r="VJJ391"/>
      <c r="VJK391"/>
      <c r="VJL391"/>
      <c r="VJM391"/>
      <c r="VJN391"/>
      <c r="VJO391"/>
      <c r="VJP391"/>
      <c r="VJQ391"/>
      <c r="VJR391"/>
      <c r="VJS391"/>
      <c r="VJT391"/>
      <c r="VJU391"/>
      <c r="VJV391"/>
      <c r="VJW391"/>
      <c r="VJX391"/>
      <c r="VJY391"/>
      <c r="VJZ391"/>
      <c r="VKA391"/>
      <c r="VKB391"/>
      <c r="VKC391"/>
      <c r="VKD391"/>
      <c r="VKE391"/>
      <c r="VKF391"/>
      <c r="VKG391"/>
      <c r="VKH391"/>
      <c r="VKI391"/>
      <c r="VKJ391"/>
      <c r="VKK391"/>
      <c r="VKL391"/>
      <c r="VKM391"/>
      <c r="VKN391"/>
      <c r="VKO391"/>
      <c r="VKP391"/>
      <c r="VKQ391"/>
      <c r="VKR391"/>
      <c r="VKS391"/>
      <c r="VKT391"/>
      <c r="VKU391"/>
      <c r="VKV391"/>
      <c r="VKW391"/>
      <c r="VKX391"/>
      <c r="VKY391"/>
      <c r="VKZ391"/>
      <c r="VLA391"/>
      <c r="VLB391"/>
      <c r="VLC391"/>
      <c r="VLD391"/>
      <c r="VLE391"/>
      <c r="VLF391"/>
      <c r="VLG391"/>
      <c r="VLH391"/>
      <c r="VLI391"/>
      <c r="VLJ391"/>
      <c r="VLK391"/>
      <c r="VLL391"/>
      <c r="VLM391"/>
      <c r="VLN391"/>
      <c r="VLO391"/>
      <c r="VLP391"/>
      <c r="VLQ391"/>
      <c r="VLR391"/>
      <c r="VLS391"/>
      <c r="VLT391"/>
      <c r="VLU391"/>
      <c r="VLV391"/>
      <c r="VLW391"/>
      <c r="VLX391"/>
      <c r="VLY391"/>
      <c r="VLZ391"/>
      <c r="VMA391"/>
      <c r="VMB391"/>
      <c r="VMC391"/>
      <c r="VMD391"/>
      <c r="VME391"/>
      <c r="VMF391"/>
      <c r="VMG391"/>
      <c r="VMH391"/>
      <c r="VMI391"/>
      <c r="VMJ391"/>
      <c r="VMK391"/>
      <c r="VML391"/>
      <c r="VMM391"/>
      <c r="VMN391"/>
      <c r="VMO391"/>
      <c r="VMP391"/>
      <c r="VMQ391"/>
      <c r="VMR391"/>
      <c r="VMS391"/>
      <c r="VMT391"/>
      <c r="VMU391"/>
      <c r="VMV391"/>
      <c r="VMW391"/>
      <c r="VMX391"/>
      <c r="VMY391"/>
      <c r="VMZ391"/>
      <c r="VNA391"/>
      <c r="VNB391"/>
      <c r="VNC391"/>
      <c r="VND391"/>
      <c r="VNE391"/>
      <c r="VNF391"/>
      <c r="VNG391"/>
      <c r="VNH391"/>
      <c r="VNI391"/>
      <c r="VNJ391"/>
      <c r="VNK391"/>
      <c r="VNL391"/>
      <c r="VNM391"/>
      <c r="VNN391"/>
      <c r="VNO391"/>
      <c r="VNP391"/>
      <c r="VNQ391"/>
      <c r="VNR391"/>
      <c r="VNS391"/>
      <c r="VNT391"/>
      <c r="VNU391"/>
      <c r="VNV391"/>
      <c r="VNW391"/>
      <c r="VNX391"/>
      <c r="VNY391"/>
      <c r="VNZ391"/>
      <c r="VOA391"/>
      <c r="VOB391"/>
      <c r="VOC391"/>
      <c r="VOD391"/>
      <c r="VOE391"/>
      <c r="VOF391"/>
      <c r="VOG391"/>
      <c r="VOH391"/>
      <c r="VOI391"/>
      <c r="VOJ391"/>
      <c r="VOK391"/>
      <c r="VOL391"/>
      <c r="VOM391"/>
      <c r="VON391"/>
      <c r="VOO391"/>
      <c r="VOP391"/>
      <c r="VOQ391"/>
      <c r="VOR391"/>
      <c r="VOS391"/>
      <c r="VOT391"/>
      <c r="VOU391"/>
      <c r="VOV391"/>
      <c r="VOW391"/>
      <c r="VOX391"/>
      <c r="VOY391"/>
      <c r="VOZ391"/>
      <c r="VPA391"/>
      <c r="VPB391"/>
      <c r="VPC391"/>
      <c r="VPD391"/>
      <c r="VPE391"/>
      <c r="VPF391"/>
      <c r="VPG391"/>
      <c r="VPH391"/>
      <c r="VPI391"/>
      <c r="VPJ391"/>
      <c r="VPK391"/>
      <c r="VPL391"/>
      <c r="VPM391"/>
      <c r="VPN391"/>
      <c r="VPO391"/>
      <c r="VPP391"/>
      <c r="VPQ391"/>
      <c r="VPR391"/>
      <c r="VPS391"/>
      <c r="VPT391"/>
      <c r="VPU391"/>
      <c r="VPV391"/>
      <c r="VPW391"/>
      <c r="VPX391"/>
      <c r="VPY391"/>
      <c r="VPZ391"/>
      <c r="VQA391"/>
      <c r="VQB391"/>
      <c r="VQC391"/>
      <c r="VQD391"/>
      <c r="VQE391"/>
      <c r="VQF391"/>
      <c r="VQG391"/>
      <c r="VQH391"/>
      <c r="VQI391"/>
      <c r="VQJ391"/>
      <c r="VQK391"/>
      <c r="VQL391"/>
      <c r="VQM391"/>
      <c r="VQN391"/>
      <c r="VQO391"/>
      <c r="VQP391"/>
      <c r="VQQ391"/>
      <c r="VQR391"/>
      <c r="VQS391"/>
      <c r="VQT391"/>
      <c r="VQU391"/>
      <c r="VQV391"/>
      <c r="VQW391"/>
      <c r="VQX391"/>
      <c r="VQY391"/>
      <c r="VQZ391"/>
      <c r="VRA391"/>
      <c r="VRB391"/>
      <c r="VRC391"/>
      <c r="VRD391"/>
      <c r="VRE391"/>
      <c r="VRF391"/>
      <c r="VRG391"/>
      <c r="VRH391"/>
      <c r="VRI391"/>
      <c r="VRJ391"/>
      <c r="VRK391"/>
      <c r="VRL391"/>
      <c r="VRM391"/>
      <c r="VRN391"/>
      <c r="VRO391"/>
      <c r="VRP391"/>
      <c r="VRQ391"/>
      <c r="VRR391"/>
      <c r="VRS391"/>
      <c r="VRT391"/>
      <c r="VRU391"/>
      <c r="VRV391"/>
      <c r="VRW391"/>
      <c r="VRX391"/>
      <c r="VRY391"/>
      <c r="VRZ391"/>
      <c r="VSA391"/>
      <c r="VSB391"/>
      <c r="VSC391"/>
      <c r="VSD391"/>
      <c r="VSE391"/>
      <c r="VSF391"/>
      <c r="VSG391"/>
      <c r="VSH391"/>
      <c r="VSI391"/>
      <c r="VSJ391"/>
      <c r="VSK391"/>
      <c r="VSL391"/>
      <c r="VSM391"/>
      <c r="VSN391"/>
      <c r="VSO391"/>
      <c r="VSP391"/>
      <c r="VSQ391"/>
      <c r="VSR391"/>
      <c r="VSS391"/>
      <c r="VST391"/>
      <c r="VSU391"/>
      <c r="VSV391"/>
      <c r="VSW391"/>
      <c r="VSX391"/>
      <c r="VSY391"/>
      <c r="VSZ391"/>
      <c r="VTA391"/>
      <c r="VTB391"/>
      <c r="VTC391"/>
      <c r="VTD391"/>
      <c r="VTE391"/>
      <c r="VTF391"/>
      <c r="VTG391"/>
      <c r="VTH391"/>
      <c r="VTI391"/>
      <c r="VTJ391"/>
      <c r="VTK391"/>
      <c r="VTL391"/>
      <c r="VTM391"/>
      <c r="VTN391"/>
      <c r="VTO391"/>
      <c r="VTP391"/>
      <c r="VTQ391"/>
      <c r="VTR391"/>
      <c r="VTS391"/>
      <c r="VTT391"/>
      <c r="VTU391"/>
      <c r="VTV391"/>
      <c r="VTW391"/>
      <c r="VTX391"/>
      <c r="VTY391"/>
      <c r="VTZ391"/>
      <c r="VUA391"/>
      <c r="VUB391"/>
      <c r="VUC391"/>
      <c r="VUD391"/>
      <c r="VUE391"/>
      <c r="VUF391"/>
      <c r="VUG391"/>
      <c r="VUH391"/>
      <c r="VUI391"/>
      <c r="VUJ391"/>
      <c r="VUK391"/>
      <c r="VUL391"/>
      <c r="VUM391"/>
      <c r="VUN391"/>
      <c r="VUO391"/>
      <c r="VUP391"/>
      <c r="VUQ391"/>
      <c r="VUR391"/>
      <c r="VUS391"/>
      <c r="VUT391"/>
      <c r="VUU391"/>
      <c r="VUV391"/>
      <c r="VUW391"/>
      <c r="VUX391"/>
      <c r="VUY391"/>
      <c r="VUZ391"/>
      <c r="VVA391"/>
      <c r="VVB391"/>
      <c r="VVC391"/>
      <c r="VVD391"/>
      <c r="VVE391"/>
      <c r="VVF391"/>
      <c r="VVG391"/>
      <c r="VVH391"/>
      <c r="VVI391"/>
      <c r="VVJ391"/>
      <c r="VVK391"/>
      <c r="VVL391"/>
      <c r="VVM391"/>
      <c r="VVN391"/>
      <c r="VVO391"/>
      <c r="VVP391"/>
      <c r="VVQ391"/>
      <c r="VVR391"/>
      <c r="VVS391"/>
      <c r="VVT391"/>
      <c r="VVU391"/>
      <c r="VVV391"/>
      <c r="VVW391"/>
      <c r="VVX391"/>
      <c r="VVY391"/>
      <c r="VVZ391"/>
      <c r="VWA391"/>
      <c r="VWB391"/>
      <c r="VWC391"/>
      <c r="VWD391"/>
      <c r="VWE391"/>
      <c r="VWF391"/>
      <c r="VWG391"/>
      <c r="VWH391"/>
      <c r="VWI391"/>
      <c r="VWJ391"/>
      <c r="VWK391"/>
      <c r="VWL391"/>
      <c r="VWM391"/>
      <c r="VWN391"/>
      <c r="VWO391"/>
      <c r="VWP391"/>
      <c r="VWQ391"/>
      <c r="VWR391"/>
      <c r="VWS391"/>
      <c r="VWT391"/>
      <c r="VWU391"/>
      <c r="VWV391"/>
      <c r="VWW391"/>
      <c r="VWX391"/>
      <c r="VWY391"/>
      <c r="VWZ391"/>
      <c r="VXA391"/>
      <c r="VXB391"/>
      <c r="VXC391"/>
      <c r="VXD391"/>
      <c r="VXE391"/>
      <c r="VXF391"/>
      <c r="VXG391"/>
      <c r="VXH391"/>
      <c r="VXI391"/>
      <c r="VXJ391"/>
      <c r="VXK391"/>
      <c r="VXL391"/>
      <c r="VXM391"/>
      <c r="VXN391"/>
      <c r="VXO391"/>
      <c r="VXP391"/>
      <c r="VXQ391"/>
      <c r="VXR391"/>
      <c r="VXS391"/>
      <c r="VXT391"/>
      <c r="VXU391"/>
      <c r="VXV391"/>
      <c r="VXW391"/>
      <c r="VXX391"/>
      <c r="VXY391"/>
      <c r="VXZ391"/>
      <c r="VYA391"/>
      <c r="VYB391"/>
      <c r="VYC391"/>
      <c r="VYD391"/>
      <c r="VYE391"/>
      <c r="VYF391"/>
      <c r="VYG391"/>
      <c r="VYH391"/>
      <c r="VYI391"/>
      <c r="VYJ391"/>
      <c r="VYK391"/>
      <c r="VYL391"/>
      <c r="VYM391"/>
      <c r="VYN391"/>
      <c r="VYO391"/>
      <c r="VYP391"/>
      <c r="VYQ391"/>
      <c r="VYR391"/>
      <c r="VYS391"/>
      <c r="VYT391"/>
      <c r="VYU391"/>
      <c r="VYV391"/>
      <c r="VYW391"/>
      <c r="VYX391"/>
      <c r="VYY391"/>
      <c r="VYZ391"/>
      <c r="VZA391"/>
      <c r="VZB391"/>
      <c r="VZC391"/>
      <c r="VZD391"/>
      <c r="VZE391"/>
      <c r="VZF391"/>
      <c r="VZG391"/>
      <c r="VZH391"/>
      <c r="VZI391"/>
      <c r="VZJ391"/>
      <c r="VZK391"/>
      <c r="VZL391"/>
      <c r="VZM391"/>
      <c r="VZN391"/>
      <c r="VZO391"/>
      <c r="VZP391"/>
      <c r="VZQ391"/>
      <c r="VZR391"/>
      <c r="VZS391"/>
      <c r="VZT391"/>
      <c r="VZU391"/>
      <c r="VZV391"/>
      <c r="VZW391"/>
      <c r="VZX391"/>
      <c r="VZY391"/>
      <c r="VZZ391"/>
      <c r="WAA391"/>
      <c r="WAB391"/>
      <c r="WAC391"/>
      <c r="WAD391"/>
      <c r="WAE391"/>
      <c r="WAF391"/>
      <c r="WAG391"/>
      <c r="WAH391"/>
      <c r="WAI391"/>
      <c r="WAJ391"/>
      <c r="WAK391"/>
      <c r="WAL391"/>
      <c r="WAM391"/>
      <c r="WAN391"/>
      <c r="WAO391"/>
      <c r="WAP391"/>
      <c r="WAQ391"/>
      <c r="WAR391"/>
      <c r="WAS391"/>
      <c r="WAT391"/>
      <c r="WAU391"/>
      <c r="WAV391"/>
      <c r="WAW391"/>
      <c r="WAX391"/>
      <c r="WAY391"/>
      <c r="WAZ391"/>
      <c r="WBA391"/>
      <c r="WBB391"/>
      <c r="WBC391"/>
      <c r="WBD391"/>
      <c r="WBE391"/>
      <c r="WBF391"/>
      <c r="WBG391"/>
      <c r="WBH391"/>
      <c r="WBI391"/>
      <c r="WBJ391"/>
      <c r="WBK391"/>
      <c r="WBL391"/>
      <c r="WBM391"/>
      <c r="WBN391"/>
      <c r="WBO391"/>
      <c r="WBP391"/>
      <c r="WBQ391"/>
      <c r="WBR391"/>
      <c r="WBS391"/>
      <c r="WBT391"/>
      <c r="WBU391"/>
      <c r="WBV391"/>
      <c r="WBW391"/>
      <c r="WBX391"/>
      <c r="WBY391"/>
      <c r="WBZ391"/>
      <c r="WCA391"/>
      <c r="WCB391"/>
      <c r="WCC391"/>
      <c r="WCD391"/>
      <c r="WCE391"/>
      <c r="WCF391"/>
      <c r="WCG391"/>
      <c r="WCH391"/>
      <c r="WCI391"/>
      <c r="WCJ391"/>
      <c r="WCK391"/>
      <c r="WCL391"/>
      <c r="WCM391"/>
      <c r="WCN391"/>
      <c r="WCO391"/>
      <c r="WCP391"/>
      <c r="WCQ391"/>
      <c r="WCR391"/>
      <c r="WCS391"/>
      <c r="WCT391"/>
      <c r="WCU391"/>
      <c r="WCV391"/>
      <c r="WCW391"/>
      <c r="WCX391"/>
      <c r="WCY391"/>
      <c r="WCZ391"/>
      <c r="WDA391"/>
      <c r="WDB391"/>
      <c r="WDC391"/>
      <c r="WDD391"/>
      <c r="WDE391"/>
      <c r="WDF391"/>
      <c r="WDG391"/>
      <c r="WDH391"/>
      <c r="WDI391"/>
      <c r="WDJ391"/>
      <c r="WDK391"/>
      <c r="WDL391"/>
      <c r="WDM391"/>
      <c r="WDN391"/>
      <c r="WDO391"/>
      <c r="WDP391"/>
      <c r="WDQ391"/>
      <c r="WDR391"/>
      <c r="WDS391"/>
      <c r="WDT391"/>
      <c r="WDU391"/>
      <c r="WDV391"/>
      <c r="WDW391"/>
      <c r="WDX391"/>
      <c r="WDY391"/>
      <c r="WDZ391"/>
      <c r="WEA391"/>
      <c r="WEB391"/>
      <c r="WEC391"/>
      <c r="WED391"/>
      <c r="WEE391"/>
      <c r="WEF391"/>
      <c r="WEG391"/>
      <c r="WEH391"/>
      <c r="WEI391"/>
      <c r="WEJ391"/>
      <c r="WEK391"/>
      <c r="WEL391"/>
      <c r="WEM391"/>
      <c r="WEN391"/>
      <c r="WEO391"/>
      <c r="WEP391"/>
      <c r="WEQ391"/>
      <c r="WER391"/>
      <c r="WES391"/>
      <c r="WET391"/>
      <c r="WEU391"/>
      <c r="WEV391"/>
      <c r="WEW391"/>
      <c r="WEX391"/>
      <c r="WEY391"/>
      <c r="WEZ391"/>
      <c r="WFA391"/>
      <c r="WFB391"/>
      <c r="WFC391"/>
      <c r="WFD391"/>
      <c r="WFE391"/>
      <c r="WFF391"/>
      <c r="WFG391"/>
      <c r="WFH391"/>
      <c r="WFI391"/>
      <c r="WFJ391"/>
      <c r="WFK391"/>
      <c r="WFL391"/>
      <c r="WFM391"/>
      <c r="WFN391"/>
      <c r="WFO391"/>
      <c r="WFP391"/>
      <c r="WFQ391"/>
      <c r="WFR391"/>
      <c r="WFS391"/>
      <c r="WFT391"/>
      <c r="WFU391"/>
      <c r="WFV391"/>
      <c r="WFW391"/>
      <c r="WFX391"/>
      <c r="WFY391"/>
      <c r="WFZ391"/>
      <c r="WGA391"/>
      <c r="WGB391"/>
      <c r="WGC391"/>
      <c r="WGD391"/>
      <c r="WGE391"/>
      <c r="WGF391"/>
      <c r="WGG391"/>
      <c r="WGH391"/>
      <c r="WGI391"/>
      <c r="WGJ391"/>
      <c r="WGK391"/>
      <c r="WGL391"/>
      <c r="WGM391"/>
      <c r="WGN391"/>
      <c r="WGO391"/>
      <c r="WGP391"/>
      <c r="WGQ391"/>
      <c r="WGR391"/>
      <c r="WGS391"/>
      <c r="WGT391"/>
      <c r="WGU391"/>
      <c r="WGV391"/>
      <c r="WGW391"/>
      <c r="WGX391"/>
      <c r="WGY391"/>
      <c r="WGZ391"/>
      <c r="WHA391"/>
      <c r="WHB391"/>
      <c r="WHC391"/>
      <c r="WHD391"/>
      <c r="WHE391"/>
      <c r="WHF391"/>
      <c r="WHG391"/>
      <c r="WHH391"/>
      <c r="WHI391"/>
      <c r="WHJ391"/>
      <c r="WHK391"/>
      <c r="WHL391"/>
      <c r="WHM391"/>
      <c r="WHN391"/>
      <c r="WHO391"/>
      <c r="WHP391"/>
      <c r="WHQ391"/>
      <c r="WHR391"/>
      <c r="WHS391"/>
      <c r="WHT391"/>
      <c r="WHU391"/>
      <c r="WHV391"/>
      <c r="WHW391"/>
      <c r="WHX391"/>
      <c r="WHY391"/>
      <c r="WHZ391"/>
      <c r="WIA391"/>
      <c r="WIB391"/>
      <c r="WIC391"/>
      <c r="WID391"/>
      <c r="WIE391"/>
      <c r="WIF391"/>
      <c r="WIG391"/>
      <c r="WIH391"/>
      <c r="WII391"/>
      <c r="WIJ391"/>
      <c r="WIK391"/>
      <c r="WIL391"/>
      <c r="WIM391"/>
      <c r="WIN391"/>
      <c r="WIO391"/>
      <c r="WIP391"/>
      <c r="WIQ391"/>
      <c r="WIR391"/>
      <c r="WIS391"/>
      <c r="WIT391"/>
      <c r="WIU391"/>
      <c r="WIV391"/>
      <c r="WIW391"/>
      <c r="WIX391"/>
      <c r="WIY391"/>
      <c r="WIZ391"/>
      <c r="WJA391"/>
      <c r="WJB391"/>
      <c r="WJC391"/>
      <c r="WJD391"/>
      <c r="WJE391"/>
      <c r="WJF391"/>
      <c r="WJG391"/>
      <c r="WJH391"/>
      <c r="WJI391"/>
      <c r="WJJ391"/>
      <c r="WJK391"/>
      <c r="WJL391"/>
      <c r="WJM391"/>
      <c r="WJN391"/>
      <c r="WJO391"/>
      <c r="WJP391"/>
      <c r="WJQ391"/>
      <c r="WJR391"/>
      <c r="WJS391"/>
      <c r="WJT391"/>
      <c r="WJU391"/>
      <c r="WJV391"/>
      <c r="WJW391"/>
      <c r="WJX391"/>
      <c r="WJY391"/>
      <c r="WJZ391"/>
      <c r="WKA391"/>
      <c r="WKB391"/>
      <c r="WKC391"/>
      <c r="WKD391"/>
      <c r="WKE391"/>
      <c r="WKF391"/>
      <c r="WKG391"/>
      <c r="WKH391"/>
      <c r="WKI391"/>
      <c r="WKJ391"/>
      <c r="WKK391"/>
      <c r="WKL391"/>
      <c r="WKM391"/>
      <c r="WKN391"/>
      <c r="WKO391"/>
      <c r="WKP391"/>
      <c r="WKQ391"/>
      <c r="WKR391"/>
      <c r="WKS391"/>
      <c r="WKT391"/>
      <c r="WKU391"/>
      <c r="WKV391"/>
      <c r="WKW391"/>
      <c r="WKX391"/>
      <c r="WKY391"/>
      <c r="WKZ391"/>
      <c r="WLA391"/>
      <c r="WLB391"/>
      <c r="WLC391"/>
      <c r="WLD391"/>
      <c r="WLE391"/>
      <c r="WLF391"/>
      <c r="WLG391"/>
      <c r="WLH391"/>
      <c r="WLI391"/>
      <c r="WLJ391"/>
      <c r="WLK391"/>
      <c r="WLL391"/>
      <c r="WLM391"/>
      <c r="WLN391"/>
      <c r="WLO391"/>
      <c r="WLP391"/>
      <c r="WLQ391"/>
      <c r="WLR391"/>
      <c r="WLS391"/>
      <c r="WLT391"/>
      <c r="WLU391"/>
      <c r="WLV391"/>
      <c r="WLW391"/>
      <c r="WLX391"/>
      <c r="WLY391"/>
      <c r="WLZ391"/>
      <c r="WMA391"/>
      <c r="WMB391"/>
      <c r="WMC391"/>
      <c r="WMD391"/>
      <c r="WME391"/>
      <c r="WMF391"/>
      <c r="WMG391"/>
      <c r="WMH391"/>
      <c r="WMI391"/>
      <c r="WMJ391"/>
      <c r="WMK391"/>
      <c r="WML391"/>
      <c r="WMM391"/>
      <c r="WMN391"/>
      <c r="WMO391"/>
      <c r="WMP391"/>
      <c r="WMQ391"/>
      <c r="WMR391"/>
      <c r="WMS391"/>
      <c r="WMT391"/>
      <c r="WMU391"/>
      <c r="WMV391"/>
      <c r="WMW391"/>
      <c r="WMX391"/>
      <c r="WMY391"/>
      <c r="WMZ391"/>
      <c r="WNA391"/>
      <c r="WNB391"/>
      <c r="WNC391"/>
      <c r="WND391"/>
      <c r="WNE391"/>
      <c r="WNF391"/>
      <c r="WNG391"/>
      <c r="WNH391"/>
      <c r="WNI391"/>
      <c r="WNJ391"/>
      <c r="WNK391"/>
      <c r="WNL391"/>
      <c r="WNM391"/>
      <c r="WNN391"/>
      <c r="WNO391"/>
      <c r="WNP391"/>
      <c r="WNQ391"/>
      <c r="WNR391"/>
      <c r="WNS391"/>
      <c r="WNT391"/>
      <c r="WNU391"/>
      <c r="WNV391"/>
      <c r="WNW391"/>
      <c r="WNX391"/>
      <c r="WNY391"/>
      <c r="WNZ391"/>
      <c r="WOA391"/>
      <c r="WOB391"/>
      <c r="WOC391"/>
      <c r="WOD391"/>
      <c r="WOE391"/>
      <c r="WOF391"/>
      <c r="WOG391"/>
      <c r="WOH391"/>
      <c r="WOI391"/>
      <c r="WOJ391"/>
      <c r="WOK391"/>
      <c r="WOL391"/>
      <c r="WOM391"/>
      <c r="WON391"/>
      <c r="WOO391"/>
      <c r="WOP391"/>
      <c r="WOQ391"/>
      <c r="WOR391"/>
      <c r="WOS391"/>
      <c r="WOT391"/>
      <c r="WOU391"/>
      <c r="WOV391"/>
      <c r="WOW391"/>
      <c r="WOX391"/>
      <c r="WOY391"/>
      <c r="WOZ391"/>
      <c r="WPA391"/>
      <c r="WPB391"/>
      <c r="WPC391"/>
      <c r="WPD391"/>
      <c r="WPE391"/>
      <c r="WPF391"/>
      <c r="WPG391"/>
      <c r="WPH391"/>
      <c r="WPI391"/>
      <c r="WPJ391"/>
      <c r="WPK391"/>
      <c r="WPL391"/>
      <c r="WPM391"/>
      <c r="WPN391"/>
      <c r="WPO391"/>
      <c r="WPP391"/>
      <c r="WPQ391"/>
      <c r="WPR391"/>
      <c r="WPS391"/>
      <c r="WPT391"/>
      <c r="WPU391"/>
      <c r="WPV391"/>
      <c r="WPW391"/>
      <c r="WPX391"/>
      <c r="WPY391"/>
      <c r="WPZ391"/>
      <c r="WQA391"/>
      <c r="WQB391"/>
      <c r="WQC391"/>
      <c r="WQD391"/>
      <c r="WQE391"/>
      <c r="WQF391"/>
      <c r="WQG391"/>
      <c r="WQH391"/>
      <c r="WQI391"/>
      <c r="WQJ391"/>
      <c r="WQK391"/>
      <c r="WQL391"/>
      <c r="WQM391"/>
      <c r="WQN391"/>
      <c r="WQO391"/>
      <c r="WQP391"/>
      <c r="WQQ391"/>
      <c r="WQR391"/>
      <c r="WQS391"/>
      <c r="WQT391"/>
      <c r="WQU391"/>
      <c r="WQV391"/>
      <c r="WQW391"/>
      <c r="WQX391"/>
      <c r="WQY391"/>
      <c r="WQZ391"/>
      <c r="WRA391"/>
      <c r="WRB391"/>
      <c r="WRC391"/>
      <c r="WRD391"/>
      <c r="WRE391"/>
      <c r="WRF391"/>
      <c r="WRG391"/>
      <c r="WRH391"/>
      <c r="WRI391"/>
      <c r="WRJ391"/>
      <c r="WRK391"/>
      <c r="WRL391"/>
      <c r="WRM391"/>
      <c r="WRN391"/>
      <c r="WRO391"/>
      <c r="WRP391"/>
      <c r="WRQ391"/>
      <c r="WRR391"/>
      <c r="WRS391"/>
      <c r="WRT391"/>
      <c r="WRU391"/>
      <c r="WRV391"/>
      <c r="WRW391"/>
      <c r="WRX391"/>
      <c r="WRY391"/>
      <c r="WRZ391"/>
      <c r="WSA391"/>
      <c r="WSB391"/>
      <c r="WSC391"/>
      <c r="WSD391"/>
      <c r="WSE391"/>
      <c r="WSF391"/>
      <c r="WSG391"/>
      <c r="WSH391"/>
      <c r="WSI391"/>
      <c r="WSJ391"/>
      <c r="WSK391"/>
      <c r="WSL391"/>
      <c r="WSM391"/>
      <c r="WSN391"/>
      <c r="WSO391"/>
      <c r="WSP391"/>
      <c r="WSQ391"/>
      <c r="WSR391"/>
      <c r="WSS391"/>
      <c r="WST391"/>
      <c r="WSU391"/>
      <c r="WSV391"/>
      <c r="WSW391"/>
      <c r="WSX391"/>
      <c r="WSY391"/>
      <c r="WSZ391"/>
      <c r="WTA391"/>
      <c r="WTB391"/>
      <c r="WTC391"/>
      <c r="WTD391"/>
      <c r="WTE391"/>
      <c r="WTF391"/>
      <c r="WTG391"/>
      <c r="WTH391"/>
      <c r="WTI391"/>
      <c r="WTJ391"/>
      <c r="WTK391"/>
      <c r="WTL391"/>
      <c r="WTM391"/>
      <c r="WTN391"/>
      <c r="WTO391"/>
      <c r="WTP391"/>
      <c r="WTQ391"/>
      <c r="WTR391"/>
      <c r="WTS391"/>
      <c r="WTT391"/>
      <c r="WTU391"/>
      <c r="WTV391"/>
      <c r="WTW391"/>
      <c r="WTX391"/>
      <c r="WTY391"/>
      <c r="WTZ391"/>
      <c r="WUA391"/>
      <c r="WUB391"/>
      <c r="WUC391"/>
      <c r="WUD391"/>
      <c r="WUE391"/>
      <c r="WUF391"/>
      <c r="WUG391"/>
      <c r="WUH391"/>
      <c r="WUI391"/>
      <c r="WUJ391"/>
      <c r="WUK391"/>
      <c r="WUL391"/>
      <c r="WUM391"/>
      <c r="WUN391"/>
      <c r="WUO391"/>
      <c r="WUP391"/>
      <c r="WUQ391"/>
      <c r="WUR391"/>
      <c r="WUS391"/>
      <c r="WUT391"/>
      <c r="WUU391"/>
      <c r="WUV391"/>
      <c r="WUW391"/>
      <c r="WUX391"/>
      <c r="WUY391"/>
      <c r="WUZ391"/>
      <c r="WVA391"/>
      <c r="WVB391"/>
      <c r="WVC391"/>
      <c r="WVD391"/>
      <c r="WVE391"/>
      <c r="WVF391"/>
      <c r="WVG391"/>
      <c r="WVH391"/>
      <c r="WVI391"/>
      <c r="WVJ391"/>
      <c r="WVK391"/>
      <c r="WVL391"/>
      <c r="WVM391"/>
      <c r="WVN391"/>
      <c r="WVO391"/>
      <c r="WVP391"/>
      <c r="WVQ391"/>
      <c r="WVR391"/>
      <c r="WVS391"/>
      <c r="WVT391"/>
      <c r="WVU391"/>
      <c r="WVV391"/>
      <c r="WVW391"/>
      <c r="WVX391"/>
      <c r="WVY391"/>
      <c r="WVZ391"/>
      <c r="WWA391"/>
      <c r="WWB391"/>
      <c r="WWC391"/>
      <c r="WWD391"/>
      <c r="WWE391"/>
      <c r="WWF391"/>
      <c r="WWG391"/>
      <c r="WWH391"/>
      <c r="WWI391"/>
      <c r="WWJ391"/>
      <c r="WWK391"/>
      <c r="WWL391"/>
      <c r="WWM391"/>
      <c r="WWN391"/>
      <c r="WWO391"/>
      <c r="WWP391"/>
      <c r="WWQ391"/>
      <c r="WWR391"/>
      <c r="WWS391"/>
      <c r="WWT391"/>
      <c r="WWU391"/>
      <c r="WWV391"/>
      <c r="WWW391"/>
      <c r="WWX391"/>
      <c r="WWY391"/>
      <c r="WWZ391"/>
      <c r="WXA391"/>
      <c r="WXB391"/>
      <c r="WXC391"/>
      <c r="WXD391"/>
      <c r="WXE391"/>
      <c r="WXF391"/>
      <c r="WXG391"/>
      <c r="WXH391"/>
      <c r="WXI391"/>
      <c r="WXJ391"/>
      <c r="WXK391"/>
      <c r="WXL391"/>
      <c r="WXM391"/>
      <c r="WXN391"/>
      <c r="WXO391"/>
      <c r="WXP391"/>
      <c r="WXQ391"/>
      <c r="WXR391"/>
      <c r="WXS391"/>
      <c r="WXT391"/>
      <c r="WXU391"/>
      <c r="WXV391"/>
      <c r="WXW391"/>
      <c r="WXX391"/>
      <c r="WXY391"/>
      <c r="WXZ391"/>
      <c r="WYA391"/>
      <c r="WYB391"/>
      <c r="WYC391"/>
      <c r="WYD391"/>
      <c r="WYE391"/>
      <c r="WYF391"/>
      <c r="WYG391"/>
      <c r="WYH391"/>
      <c r="WYI391"/>
      <c r="WYJ391"/>
      <c r="WYK391"/>
      <c r="WYL391"/>
      <c r="WYM391"/>
      <c r="WYN391"/>
      <c r="WYO391"/>
      <c r="WYP391"/>
      <c r="WYQ391"/>
      <c r="WYR391"/>
      <c r="WYS391"/>
      <c r="WYT391"/>
      <c r="WYU391"/>
      <c r="WYV391"/>
      <c r="WYW391"/>
      <c r="WYX391"/>
      <c r="WYY391"/>
      <c r="WYZ391"/>
      <c r="WZA391"/>
      <c r="WZB391"/>
      <c r="WZC391"/>
      <c r="WZD391"/>
      <c r="WZE391"/>
      <c r="WZF391"/>
      <c r="WZG391"/>
      <c r="WZH391"/>
      <c r="WZI391"/>
      <c r="WZJ391"/>
      <c r="WZK391"/>
      <c r="WZL391"/>
      <c r="WZM391"/>
      <c r="WZN391"/>
      <c r="WZO391"/>
      <c r="WZP391"/>
      <c r="WZQ391"/>
      <c r="WZR391"/>
      <c r="WZS391"/>
      <c r="WZT391"/>
      <c r="WZU391"/>
      <c r="WZV391"/>
      <c r="WZW391"/>
      <c r="WZX391"/>
      <c r="WZY391"/>
      <c r="WZZ391"/>
      <c r="XAA391"/>
      <c r="XAB391"/>
      <c r="XAC391"/>
      <c r="XAD391"/>
      <c r="XAE391"/>
      <c r="XAF391"/>
      <c r="XAG391"/>
      <c r="XAH391"/>
      <c r="XAI391"/>
      <c r="XAJ391"/>
      <c r="XAK391"/>
      <c r="XAL391"/>
      <c r="XAM391"/>
      <c r="XAN391"/>
      <c r="XAO391"/>
      <c r="XAP391"/>
      <c r="XAQ391"/>
      <c r="XAR391"/>
      <c r="XAS391"/>
      <c r="XAT391"/>
      <c r="XAU391"/>
      <c r="XAV391"/>
      <c r="XAW391"/>
      <c r="XAX391"/>
      <c r="XAY391"/>
      <c r="XAZ391"/>
      <c r="XBA391"/>
      <c r="XBB391"/>
      <c r="XBC391"/>
      <c r="XBD391"/>
      <c r="XBE391"/>
      <c r="XBF391"/>
      <c r="XBG391"/>
      <c r="XBH391"/>
      <c r="XBI391"/>
      <c r="XBJ391"/>
      <c r="XBK391"/>
      <c r="XBL391"/>
      <c r="XBM391"/>
      <c r="XBN391"/>
      <c r="XBO391"/>
      <c r="XBP391"/>
      <c r="XBQ391"/>
      <c r="XBR391"/>
      <c r="XBS391"/>
      <c r="XBT391"/>
      <c r="XBU391"/>
      <c r="XBV391"/>
      <c r="XBW391"/>
      <c r="XBX391"/>
      <c r="XBY391"/>
      <c r="XBZ391"/>
      <c r="XCA391"/>
      <c r="XCB391"/>
      <c r="XCC391"/>
      <c r="XCD391"/>
      <c r="XCE391"/>
      <c r="XCF391"/>
      <c r="XCG391"/>
      <c r="XCH391"/>
      <c r="XCI391"/>
      <c r="XCJ391"/>
      <c r="XCK391"/>
      <c r="XCL391"/>
      <c r="XCM391"/>
      <c r="XCN391"/>
      <c r="XCO391"/>
      <c r="XCP391"/>
      <c r="XCQ391"/>
      <c r="XCR391"/>
      <c r="XCS391"/>
      <c r="XCT391"/>
      <c r="XCU391"/>
      <c r="XCV391"/>
      <c r="XCW391"/>
      <c r="XCX391"/>
      <c r="XCY391"/>
      <c r="XCZ391"/>
      <c r="XDA391"/>
      <c r="XDB391"/>
      <c r="XDC391"/>
      <c r="XDD391"/>
      <c r="XDE391"/>
      <c r="XDF391"/>
      <c r="XDG391"/>
      <c r="XDH391"/>
      <c r="XDI391"/>
      <c r="XDJ391"/>
      <c r="XDK391"/>
      <c r="XDL391"/>
      <c r="XDM391"/>
      <c r="XDN391"/>
      <c r="XDO391"/>
      <c r="XDP391"/>
      <c r="XDQ391"/>
      <c r="XDR391"/>
      <c r="XDS391"/>
      <c r="XDT391"/>
      <c r="XDU391"/>
      <c r="XDV391"/>
      <c r="XDW391"/>
      <c r="XDX391"/>
      <c r="XDY391"/>
      <c r="XDZ391"/>
      <c r="XEA391"/>
      <c r="XEB391"/>
      <c r="XEC391"/>
      <c r="XED391"/>
      <c r="XEE391"/>
      <c r="XEF391"/>
      <c r="XEG391"/>
      <c r="XEH391"/>
      <c r="XEI391"/>
      <c r="XEJ391"/>
      <c r="XEK391"/>
      <c r="XEL391"/>
      <c r="XEM391"/>
      <c r="XEN391"/>
      <c r="XEO391"/>
      <c r="XEP391"/>
      <c r="XEQ391"/>
      <c r="XER391"/>
      <c r="XES391"/>
      <c r="XET391"/>
      <c r="XEU391"/>
      <c r="XEV391"/>
      <c r="XEW391"/>
      <c r="XEX391"/>
      <c r="XEY391"/>
      <c r="XEZ391"/>
      <c r="XFA391"/>
      <c r="XFB391"/>
      <c r="XFC391"/>
      <c r="XFD391"/>
    </row>
    <row r="392" spans="2:16384">
      <c r="F392" s="44"/>
      <c r="BQ392" s="541"/>
      <c r="BR392" s="541"/>
      <c r="BS392" s="541"/>
      <c r="BT392" s="541"/>
      <c r="BU392" s="541"/>
      <c r="BV392" s="541"/>
      <c r="BW392" s="541"/>
      <c r="BX392" s="541"/>
      <c r="BY392" s="541"/>
      <c r="BZ392" s="541"/>
      <c r="CA392" s="541"/>
      <c r="CB392" s="541"/>
      <c r="CC392" s="541"/>
      <c r="CD392" s="541"/>
      <c r="CE392" s="541"/>
      <c r="CF392" s="541"/>
      <c r="CG392" s="541"/>
      <c r="CH392" s="541"/>
      <c r="CI392" s="541"/>
      <c r="CJ392" s="541"/>
      <c r="CK392" s="541"/>
      <c r="CL392" s="541"/>
      <c r="CM392" s="541"/>
      <c r="CN392" s="541"/>
      <c r="CO392" s="541"/>
      <c r="CP392" s="541"/>
      <c r="CQ392" s="541"/>
      <c r="CR392" s="541"/>
      <c r="CS392" s="541"/>
      <c r="CT392" s="541"/>
      <c r="CU392" s="541"/>
      <c r="CV392" s="541"/>
      <c r="CW392" s="541"/>
      <c r="CX392" s="541"/>
      <c r="CY392" s="541"/>
      <c r="CZ392" s="541"/>
      <c r="DA392" s="541"/>
      <c r="DB392" s="541"/>
      <c r="DC392" s="541"/>
      <c r="DD392" s="541"/>
      <c r="DE392" s="541"/>
      <c r="DF392" s="541"/>
      <c r="DG392" s="541"/>
      <c r="DH392" s="541"/>
      <c r="DI392" s="541"/>
      <c r="DJ392" s="541"/>
      <c r="DK392" s="541"/>
      <c r="DL392" s="541"/>
      <c r="DM392" s="541"/>
      <c r="DN392" s="541"/>
      <c r="DO392" s="541"/>
      <c r="DP392" s="541"/>
      <c r="DQ392" s="541"/>
      <c r="DR392" s="541"/>
      <c r="DS392" s="541"/>
      <c r="DT392" s="541"/>
      <c r="DU392" s="541"/>
      <c r="DV392" s="541"/>
      <c r="DW392" s="541"/>
      <c r="DX392" s="541"/>
      <c r="DY392" s="541"/>
      <c r="DZ392" s="541"/>
      <c r="EA392" s="541"/>
      <c r="EB392" s="541"/>
      <c r="EC392" s="541"/>
      <c r="ED392" s="541"/>
      <c r="EE392" s="541"/>
      <c r="EF392" s="541"/>
      <c r="EG392" s="541"/>
      <c r="EH392" s="541"/>
      <c r="EI392" s="541"/>
      <c r="EJ392" s="541"/>
      <c r="EK392" s="541"/>
      <c r="EL392" s="541"/>
      <c r="EM392" s="541"/>
      <c r="EN392" s="541"/>
      <c r="EO392" s="541"/>
      <c r="EP392" s="541"/>
      <c r="EQ392" s="541"/>
      <c r="ER392" s="541"/>
      <c r="ES392" s="541"/>
      <c r="ET392" s="541"/>
      <c r="EU392" s="541"/>
      <c r="EV392" s="541"/>
      <c r="EW392" s="541"/>
      <c r="EX392" s="541"/>
      <c r="EY392" s="541"/>
      <c r="EZ392" s="541"/>
      <c r="FA392" s="541"/>
      <c r="FB392" s="541"/>
      <c r="FC392" s="541"/>
      <c r="FD392" s="541"/>
      <c r="FE392" s="541"/>
      <c r="FF392" s="541"/>
      <c r="FG392" s="541"/>
      <c r="FH392" s="541"/>
      <c r="FI392" s="541"/>
      <c r="FJ392" s="541"/>
      <c r="FK392" s="541"/>
      <c r="FL392" s="541"/>
      <c r="FM392" s="541"/>
      <c r="FN392" s="541"/>
      <c r="FO392" s="541"/>
      <c r="FP392" s="541"/>
      <c r="FQ392" s="541"/>
      <c r="FR392" s="541"/>
      <c r="FS392" s="541"/>
      <c r="FT392" s="541"/>
      <c r="FU392" s="541"/>
      <c r="FV392" s="541"/>
      <c r="FW392" s="541"/>
      <c r="FX392" s="541"/>
      <c r="FY392" s="541"/>
      <c r="FZ392" s="541"/>
      <c r="GA392" s="541"/>
      <c r="GB392" s="541"/>
      <c r="GC392" s="541"/>
      <c r="GD392" s="541"/>
      <c r="GE392" s="541"/>
      <c r="GF392" s="541"/>
      <c r="GG392" s="541"/>
      <c r="GH392" s="541"/>
      <c r="GI392" s="541"/>
      <c r="GJ392" s="541"/>
      <c r="GK392" s="541"/>
      <c r="GL392" s="541"/>
      <c r="GM392" s="541"/>
      <c r="GN392" s="541"/>
      <c r="GO392" s="541"/>
      <c r="GP392" s="541"/>
      <c r="GQ392" s="541"/>
      <c r="GR392" s="541"/>
      <c r="GS392" s="541"/>
      <c r="GT392" s="541"/>
      <c r="GU392" s="541"/>
      <c r="GV392" s="541"/>
      <c r="GW392" s="541"/>
      <c r="GX392" s="541"/>
      <c r="GY392" s="541"/>
      <c r="GZ392" s="541"/>
      <c r="HA392" s="541"/>
      <c r="HB392" s="541"/>
      <c r="HC392" s="541"/>
      <c r="HD392" s="541"/>
      <c r="HE392" s="541"/>
      <c r="HF392" s="541"/>
      <c r="HG392" s="541"/>
      <c r="HH392" s="541"/>
      <c r="HI392" s="541"/>
      <c r="HJ392" s="541"/>
      <c r="HK392" s="541"/>
      <c r="HL392" s="541"/>
      <c r="HM392" s="541"/>
      <c r="HN392" s="541"/>
      <c r="HO392" s="541"/>
      <c r="HP392" s="541"/>
      <c r="HQ392" s="541"/>
      <c r="HR392" s="541"/>
      <c r="HS392" s="541"/>
      <c r="HT392" s="541"/>
      <c r="HU392" s="541"/>
      <c r="HV392" s="541"/>
      <c r="HW392" s="541"/>
      <c r="HX392" s="541"/>
      <c r="HY392" s="541"/>
      <c r="HZ392" s="541"/>
      <c r="IA392" s="541"/>
      <c r="IB392" s="541"/>
      <c r="IC392" s="541"/>
      <c r="ID392" s="541"/>
      <c r="IE392" s="541"/>
      <c r="IF392" s="541"/>
      <c r="IG392" s="541"/>
      <c r="IH392" s="541"/>
      <c r="II392" s="541"/>
      <c r="IJ392" s="541"/>
      <c r="IK392" s="541"/>
      <c r="IL392" s="541"/>
      <c r="IM392" s="541"/>
      <c r="IN392" s="541"/>
      <c r="IO392" s="541"/>
      <c r="IP392" s="541"/>
      <c r="IQ392" s="541"/>
      <c r="IR392" s="541"/>
      <c r="IS392" s="541"/>
      <c r="IT392" s="541"/>
      <c r="IU392" s="541"/>
      <c r="IV392" s="541"/>
      <c r="IW392" s="541"/>
      <c r="IX392" s="541"/>
      <c r="IY392" s="541"/>
      <c r="IZ392" s="541"/>
      <c r="JA392" s="541"/>
      <c r="JB392" s="541"/>
      <c r="JC392" s="541"/>
      <c r="JD392" s="541"/>
      <c r="JE392" s="541"/>
      <c r="JF392" s="541"/>
      <c r="JG392" s="541"/>
      <c r="JH392" s="541"/>
      <c r="JI392" s="541"/>
      <c r="JJ392" s="541"/>
      <c r="JK392" s="541"/>
      <c r="JL392" s="541"/>
      <c r="JM392" s="541"/>
      <c r="JN392" s="541"/>
      <c r="JO392" s="541"/>
      <c r="JP392" s="541"/>
      <c r="JQ392" s="541"/>
      <c r="JR392" s="541"/>
      <c r="JS392" s="541"/>
      <c r="JT392" s="541"/>
      <c r="JU392" s="541"/>
      <c r="JV392" s="541"/>
      <c r="JW392" s="541"/>
      <c r="JX392" s="541"/>
      <c r="JY392" s="541"/>
      <c r="JZ392" s="541"/>
      <c r="KA392" s="541"/>
      <c r="KB392" s="541"/>
      <c r="KC392" s="541"/>
      <c r="KD392" s="541"/>
      <c r="KE392" s="541"/>
      <c r="KF392" s="541"/>
      <c r="KG392" s="541"/>
      <c r="KH392" s="541"/>
      <c r="KI392" s="541"/>
      <c r="KJ392" s="541"/>
      <c r="KK392" s="541"/>
      <c r="KL392" s="541"/>
      <c r="KM392" s="541"/>
      <c r="KN392" s="541"/>
      <c r="KO392" s="541"/>
      <c r="KP392" s="541"/>
      <c r="KQ392" s="541"/>
      <c r="KR392" s="541"/>
      <c r="KS392" s="541"/>
      <c r="KT392" s="541"/>
      <c r="KU392" s="541"/>
      <c r="KV392" s="541"/>
      <c r="KW392" s="541"/>
      <c r="KX392" s="541"/>
      <c r="KY392" s="541"/>
      <c r="KZ392" s="541"/>
      <c r="LA392" s="541"/>
      <c r="LB392" s="541"/>
      <c r="LC392" s="541"/>
      <c r="LD392" s="541"/>
      <c r="LE392" s="541"/>
      <c r="LF392" s="541"/>
      <c r="LG392" s="541"/>
      <c r="LH392" s="541"/>
      <c r="LI392" s="541"/>
      <c r="LJ392" s="541"/>
      <c r="LK392" s="541"/>
      <c r="LL392" s="541"/>
      <c r="LM392" s="541"/>
      <c r="LN392" s="541"/>
      <c r="LO392" s="541"/>
      <c r="LP392" s="541"/>
      <c r="LQ392" s="541"/>
      <c r="LR392" s="541"/>
      <c r="LS392" s="541"/>
      <c r="LT392" s="541"/>
      <c r="LU392" s="541"/>
      <c r="LV392" s="541"/>
      <c r="LW392" s="541"/>
      <c r="LX392" s="541"/>
      <c r="LY392" s="541"/>
      <c r="LZ392" s="541"/>
      <c r="MA392" s="541"/>
      <c r="MB392" s="541"/>
      <c r="MC392" s="541"/>
      <c r="MD392" s="541"/>
      <c r="ME392" s="541"/>
      <c r="MF392" s="541"/>
      <c r="MG392" s="541"/>
      <c r="MH392" s="541"/>
      <c r="MI392" s="541"/>
      <c r="MJ392" s="541"/>
      <c r="MK392" s="541"/>
      <c r="ML392" s="541"/>
      <c r="MM392" s="541"/>
      <c r="MN392" s="541"/>
      <c r="MO392" s="541"/>
      <c r="MP392" s="541"/>
      <c r="MQ392" s="541"/>
      <c r="MR392" s="541"/>
      <c r="MS392" s="541"/>
      <c r="MT392" s="541"/>
      <c r="MU392" s="541"/>
      <c r="MV392" s="541"/>
      <c r="MW392" s="541"/>
      <c r="MX392" s="541"/>
      <c r="MY392" s="541"/>
      <c r="MZ392" s="541"/>
      <c r="NA392" s="541"/>
      <c r="NB392" s="541"/>
      <c r="NC392" s="541"/>
      <c r="ND392" s="541"/>
      <c r="NE392" s="541"/>
      <c r="NF392" s="541"/>
      <c r="NG392" s="541"/>
      <c r="NH392" s="541"/>
      <c r="NI392" s="541"/>
      <c r="NJ392" s="541"/>
      <c r="NK392" s="541"/>
      <c r="NL392" s="541"/>
      <c r="NM392" s="541"/>
      <c r="NN392" s="541"/>
      <c r="NO392" s="541"/>
      <c r="NP392" s="541"/>
      <c r="NQ392" s="541"/>
      <c r="NR392" s="541"/>
      <c r="NS392" s="541"/>
      <c r="NT392" s="541"/>
      <c r="NU392" s="541"/>
      <c r="NV392" s="541"/>
      <c r="NW392" s="541"/>
      <c r="NX392" s="541"/>
      <c r="NY392" s="541"/>
      <c r="NZ392" s="541"/>
      <c r="OA392" s="541"/>
      <c r="OB392" s="541"/>
      <c r="OC392" s="541"/>
      <c r="OD392" s="541"/>
      <c r="OE392" s="541"/>
      <c r="OF392" s="541"/>
      <c r="OG392" s="541"/>
      <c r="OH392" s="541"/>
      <c r="OI392" s="541"/>
      <c r="OJ392" s="541"/>
      <c r="OK392" s="541"/>
      <c r="OL392" s="541"/>
      <c r="OM392" s="541"/>
      <c r="ON392" s="541"/>
      <c r="OO392" s="541"/>
      <c r="OP392" s="541"/>
      <c r="OQ392" s="541"/>
      <c r="OR392" s="541"/>
      <c r="OS392" s="541"/>
      <c r="OT392" s="541"/>
      <c r="OU392" s="541"/>
      <c r="OV392" s="541"/>
      <c r="OW392" s="541"/>
      <c r="OX392" s="541"/>
      <c r="OY392" s="541"/>
      <c r="OZ392" s="541"/>
      <c r="PA392" s="541"/>
      <c r="PB392" s="541"/>
      <c r="PC392" s="541"/>
      <c r="PD392" s="541"/>
      <c r="PE392" s="541"/>
      <c r="PF392" s="541"/>
      <c r="PG392" s="541"/>
      <c r="PH392" s="541"/>
      <c r="PI392" s="541"/>
      <c r="PJ392" s="541"/>
      <c r="PK392" s="541"/>
      <c r="PL392" s="541"/>
      <c r="PM392" s="541"/>
      <c r="PN392" s="541"/>
      <c r="PO392" s="541"/>
      <c r="PP392" s="541"/>
      <c r="PQ392" s="541"/>
      <c r="PR392" s="541"/>
      <c r="PS392" s="541"/>
      <c r="PT392" s="541"/>
      <c r="PU392" s="541"/>
      <c r="PV392" s="541"/>
      <c r="PW392" s="541"/>
      <c r="PX392" s="541"/>
      <c r="PY392" s="541"/>
      <c r="PZ392" s="541"/>
      <c r="QA392" s="541"/>
      <c r="QB392" s="541"/>
      <c r="QC392" s="541"/>
      <c r="QD392" s="541"/>
      <c r="QE392" s="541"/>
      <c r="QF392" s="541"/>
      <c r="QG392" s="541"/>
      <c r="QH392" s="541"/>
      <c r="QI392" s="541"/>
      <c r="QJ392" s="541"/>
      <c r="QK392" s="541"/>
      <c r="QL392" s="541"/>
      <c r="QM392" s="541"/>
      <c r="QN392" s="541"/>
      <c r="QO392" s="541"/>
      <c r="QP392" s="541"/>
      <c r="QQ392" s="541"/>
      <c r="QR392" s="541"/>
      <c r="QS392" s="541"/>
      <c r="QT392" s="541"/>
      <c r="QU392" s="541"/>
      <c r="QV392" s="541"/>
      <c r="QW392" s="541"/>
      <c r="QX392" s="541"/>
      <c r="QY392" s="541"/>
      <c r="QZ392" s="541"/>
      <c r="RA392" s="541"/>
      <c r="RB392" s="541"/>
      <c r="RC392" s="541"/>
      <c r="RD392" s="541"/>
      <c r="RE392" s="541"/>
      <c r="RF392" s="541"/>
      <c r="RG392" s="541"/>
      <c r="RH392" s="541"/>
      <c r="RI392" s="541"/>
      <c r="RJ392" s="541"/>
      <c r="RK392" s="541"/>
      <c r="RL392" s="541"/>
      <c r="RM392" s="541"/>
      <c r="RN392" s="541"/>
      <c r="RO392" s="541"/>
      <c r="RP392" s="541"/>
      <c r="RQ392" s="541"/>
      <c r="RR392" s="541"/>
      <c r="RS392" s="541"/>
      <c r="RT392" s="541"/>
      <c r="RU392" s="541"/>
      <c r="RV392" s="541"/>
      <c r="RW392" s="541"/>
      <c r="RX392" s="541"/>
      <c r="RY392" s="541"/>
      <c r="RZ392" s="541"/>
      <c r="SA392" s="541"/>
      <c r="SB392" s="541"/>
      <c r="SC392" s="541"/>
      <c r="SD392" s="541"/>
      <c r="SE392" s="541"/>
      <c r="SF392" s="541"/>
      <c r="SG392" s="541"/>
      <c r="SH392" s="541"/>
      <c r="SI392" s="541"/>
      <c r="SJ392" s="541"/>
      <c r="SK392" s="541"/>
      <c r="SL392" s="541"/>
      <c r="SM392" s="541"/>
      <c r="SN392" s="541"/>
      <c r="SO392" s="541"/>
      <c r="SP392" s="541"/>
      <c r="SQ392" s="541"/>
      <c r="SR392" s="541"/>
      <c r="SS392" s="541"/>
      <c r="ST392" s="541"/>
      <c r="SU392" s="541"/>
      <c r="SV392" s="541"/>
      <c r="SW392" s="541"/>
      <c r="SX392" s="541"/>
      <c r="SY392" s="541"/>
      <c r="SZ392" s="541"/>
      <c r="TA392" s="541"/>
      <c r="TB392" s="541"/>
      <c r="TC392" s="541"/>
      <c r="TD392" s="541"/>
      <c r="TE392" s="541"/>
      <c r="TF392" s="541"/>
      <c r="TG392" s="541"/>
      <c r="TH392" s="541"/>
      <c r="TI392" s="541"/>
      <c r="TJ392" s="541"/>
      <c r="TK392" s="541"/>
      <c r="TL392" s="541"/>
      <c r="TM392" s="541"/>
      <c r="TN392" s="541"/>
      <c r="TO392" s="541"/>
      <c r="TP392" s="541"/>
      <c r="TQ392" s="541"/>
      <c r="TR392" s="541"/>
      <c r="TS392" s="541"/>
      <c r="TT392" s="541"/>
      <c r="TU392" s="541"/>
      <c r="TV392" s="541"/>
      <c r="TW392" s="541"/>
      <c r="TX392" s="541"/>
      <c r="TY392" s="541"/>
      <c r="TZ392" s="541"/>
      <c r="UA392" s="541"/>
      <c r="UB392" s="541"/>
      <c r="UC392" s="541"/>
      <c r="UD392" s="541"/>
      <c r="UE392" s="541"/>
      <c r="UF392" s="541"/>
      <c r="UG392" s="541"/>
      <c r="UH392" s="541"/>
      <c r="UI392" s="541"/>
      <c r="UJ392" s="541"/>
      <c r="UK392" s="541"/>
      <c r="UL392" s="541"/>
      <c r="UM392" s="541"/>
      <c r="UN392" s="541"/>
      <c r="UO392" s="541"/>
      <c r="UP392" s="541"/>
      <c r="UQ392" s="541"/>
      <c r="UR392" s="541"/>
      <c r="US392" s="541"/>
      <c r="UT392" s="541"/>
      <c r="UU392" s="541"/>
      <c r="UV392" s="541"/>
      <c r="UW392" s="541"/>
      <c r="UX392" s="541"/>
      <c r="UY392" s="541"/>
      <c r="UZ392" s="541"/>
      <c r="VA392" s="541"/>
      <c r="VB392" s="541"/>
      <c r="VC392" s="541"/>
      <c r="VD392" s="541"/>
      <c r="VE392" s="541"/>
      <c r="VF392" s="541"/>
      <c r="VG392" s="541"/>
      <c r="VH392" s="541"/>
      <c r="VI392" s="541"/>
      <c r="VJ392" s="541"/>
      <c r="VK392" s="541"/>
      <c r="VL392" s="541"/>
      <c r="VM392" s="541"/>
      <c r="VN392" s="541"/>
      <c r="VO392" s="541"/>
      <c r="VP392" s="541"/>
      <c r="VQ392" s="541"/>
      <c r="VR392" s="541"/>
      <c r="VS392" s="541"/>
      <c r="VT392" s="541"/>
      <c r="VU392" s="541"/>
      <c r="VV392" s="541"/>
      <c r="VW392" s="541"/>
      <c r="VX392" s="541"/>
      <c r="VY392" s="541"/>
      <c r="VZ392" s="541"/>
      <c r="WA392" s="541"/>
      <c r="WB392" s="541"/>
      <c r="WC392" s="541"/>
      <c r="WD392" s="541"/>
      <c r="WE392" s="541"/>
      <c r="WF392" s="541"/>
      <c r="WG392" s="541"/>
      <c r="WH392" s="541"/>
      <c r="WI392" s="541"/>
      <c r="WJ392" s="541"/>
      <c r="WK392" s="541"/>
      <c r="WL392" s="541"/>
      <c r="WM392" s="541"/>
      <c r="WN392" s="541"/>
      <c r="WO392" s="541"/>
      <c r="WP392" s="541"/>
      <c r="WQ392" s="541"/>
      <c r="WR392" s="541"/>
      <c r="WS392" s="541"/>
      <c r="WT392" s="541"/>
      <c r="WU392" s="541"/>
      <c r="WV392" s="541"/>
      <c r="WW392" s="541"/>
      <c r="WX392" s="541"/>
      <c r="WY392" s="541"/>
      <c r="WZ392" s="541"/>
      <c r="XA392" s="541"/>
      <c r="XB392" s="541"/>
      <c r="XC392" s="541"/>
      <c r="XD392" s="541"/>
      <c r="XE392" s="541"/>
      <c r="XF392" s="541"/>
      <c r="XG392" s="541"/>
      <c r="XH392" s="541"/>
      <c r="XI392" s="541"/>
      <c r="XJ392" s="541"/>
      <c r="XK392" s="541"/>
      <c r="XL392" s="541"/>
      <c r="XM392" s="541"/>
      <c r="XN392" s="541"/>
      <c r="XO392" s="541"/>
      <c r="XP392" s="541"/>
      <c r="XQ392" s="541"/>
      <c r="XR392" s="541"/>
      <c r="XS392" s="541"/>
      <c r="XT392" s="541"/>
      <c r="XU392" s="541"/>
      <c r="XV392" s="541"/>
      <c r="XW392" s="541"/>
      <c r="XX392" s="541"/>
      <c r="XY392" s="541"/>
      <c r="XZ392" s="541"/>
      <c r="YA392" s="541"/>
      <c r="YB392" s="541"/>
      <c r="YC392" s="541"/>
      <c r="YD392" s="541"/>
      <c r="YE392" s="541"/>
      <c r="YF392" s="541"/>
      <c r="YG392" s="541"/>
      <c r="YH392" s="541"/>
      <c r="YI392" s="541"/>
      <c r="YJ392" s="541"/>
      <c r="YK392" s="541"/>
      <c r="YL392" s="541"/>
      <c r="YM392" s="541"/>
      <c r="YN392" s="541"/>
      <c r="YO392" s="541"/>
      <c r="YP392" s="541"/>
      <c r="YQ392" s="541"/>
      <c r="YR392" s="541"/>
      <c r="YS392" s="541"/>
      <c r="YT392" s="541"/>
      <c r="YU392" s="541"/>
      <c r="YV392" s="541"/>
      <c r="YW392" s="541"/>
      <c r="YX392" s="541"/>
      <c r="YY392" s="541"/>
      <c r="YZ392" s="541"/>
      <c r="ZA392" s="541"/>
      <c r="ZB392" s="541"/>
      <c r="ZC392" s="541"/>
      <c r="ZD392" s="541"/>
      <c r="ZE392" s="541"/>
      <c r="ZF392" s="541"/>
      <c r="ZG392" s="541"/>
      <c r="ZH392" s="541"/>
      <c r="ZI392" s="541"/>
      <c r="ZJ392" s="541"/>
      <c r="ZK392" s="541"/>
      <c r="ZL392" s="541"/>
      <c r="ZM392" s="541"/>
      <c r="ZN392" s="541"/>
      <c r="ZO392" s="541"/>
      <c r="ZP392" s="541"/>
      <c r="ZQ392" s="541"/>
      <c r="ZR392" s="541"/>
      <c r="ZS392" s="541"/>
      <c r="ZT392" s="541"/>
      <c r="ZU392" s="541"/>
      <c r="ZV392" s="541"/>
      <c r="ZW392" s="541"/>
      <c r="ZX392" s="541"/>
      <c r="ZY392" s="541"/>
      <c r="ZZ392" s="541"/>
      <c r="AAA392" s="541"/>
      <c r="AAB392" s="541"/>
      <c r="AAC392" s="541"/>
      <c r="AAD392" s="541"/>
      <c r="AAE392" s="541"/>
      <c r="AAF392" s="541"/>
      <c r="AAG392" s="541"/>
      <c r="AAH392" s="541"/>
      <c r="AAI392" s="541"/>
      <c r="AAJ392" s="541"/>
      <c r="AAK392" s="541"/>
      <c r="AAL392" s="541"/>
      <c r="AAM392" s="541"/>
      <c r="AAN392" s="541"/>
      <c r="AAO392" s="541"/>
      <c r="AAP392" s="541"/>
      <c r="AAQ392" s="541"/>
      <c r="AAR392" s="541"/>
      <c r="AAS392" s="541"/>
      <c r="AAT392" s="541"/>
      <c r="AAU392" s="541"/>
      <c r="AAV392" s="541"/>
      <c r="AAW392" s="541"/>
      <c r="AAX392" s="541"/>
      <c r="AAY392" s="541"/>
      <c r="AAZ392" s="541"/>
      <c r="ABA392" s="541"/>
      <c r="ABB392" s="541"/>
      <c r="ABC392" s="541"/>
      <c r="ABD392" s="541"/>
      <c r="ABE392" s="541"/>
      <c r="ABF392" s="541"/>
      <c r="ABG392" s="541"/>
      <c r="ABH392" s="541"/>
      <c r="ABI392" s="541"/>
      <c r="ABJ392" s="541"/>
      <c r="ABK392" s="541"/>
      <c r="ABL392" s="541"/>
      <c r="ABM392" s="541"/>
      <c r="ABN392" s="541"/>
      <c r="ABO392" s="541"/>
      <c r="ABP392" s="541"/>
      <c r="ABQ392" s="541"/>
      <c r="ABR392" s="541"/>
      <c r="ABS392" s="541"/>
      <c r="ABT392" s="541"/>
      <c r="ABU392" s="541"/>
      <c r="ABV392" s="541"/>
      <c r="ABW392" s="541"/>
      <c r="ABX392" s="541"/>
      <c r="ABY392" s="541"/>
      <c r="ABZ392" s="541"/>
      <c r="ACA392" s="541"/>
      <c r="ACB392" s="541"/>
      <c r="ACC392" s="541"/>
      <c r="ACD392" s="541"/>
      <c r="ACE392" s="541"/>
      <c r="ACF392" s="541"/>
      <c r="ACG392" s="541"/>
      <c r="ACH392" s="541"/>
      <c r="ACI392" s="541"/>
      <c r="ACJ392" s="541"/>
      <c r="ACK392" s="541"/>
      <c r="ACL392" s="541"/>
      <c r="ACM392" s="541"/>
      <c r="ACN392" s="541"/>
      <c r="ACO392" s="541"/>
      <c r="ACP392" s="541"/>
      <c r="ACQ392" s="541"/>
      <c r="ACR392" s="541"/>
      <c r="ACS392" s="541"/>
      <c r="ACT392" s="541"/>
      <c r="ACU392" s="541"/>
      <c r="ACV392" s="541"/>
      <c r="ACW392" s="541"/>
      <c r="ACX392" s="541"/>
      <c r="ACY392" s="541"/>
      <c r="ACZ392" s="541"/>
      <c r="ADA392" s="541"/>
      <c r="ADB392" s="541"/>
      <c r="ADC392" s="541"/>
      <c r="ADD392" s="541"/>
      <c r="ADE392" s="541"/>
      <c r="ADF392" s="541"/>
      <c r="ADG392" s="541"/>
      <c r="ADH392" s="541"/>
      <c r="ADI392" s="541"/>
      <c r="ADJ392" s="541"/>
      <c r="ADK392" s="541"/>
      <c r="ADL392" s="541"/>
      <c r="ADM392" s="541"/>
      <c r="ADN392" s="541"/>
      <c r="ADO392" s="541"/>
      <c r="ADP392" s="541"/>
      <c r="ADQ392" s="541"/>
      <c r="ADR392" s="541"/>
      <c r="ADS392" s="541"/>
      <c r="ADT392" s="541"/>
      <c r="ADU392" s="541"/>
      <c r="ADV392" s="541"/>
      <c r="ADW392" s="541"/>
      <c r="ADX392" s="541"/>
      <c r="ADY392" s="541"/>
      <c r="ADZ392" s="541"/>
      <c r="AEA392" s="541"/>
      <c r="AEB392" s="541"/>
      <c r="AEC392" s="541"/>
      <c r="AED392" s="541"/>
      <c r="AEE392" s="541"/>
      <c r="AEF392" s="541"/>
      <c r="AEG392" s="541"/>
      <c r="AEH392" s="541"/>
      <c r="AEI392" s="541"/>
      <c r="AEJ392" s="541"/>
      <c r="AEK392" s="541"/>
      <c r="AEL392" s="541"/>
      <c r="AEM392" s="541"/>
      <c r="AEN392" s="541"/>
      <c r="AEO392" s="541"/>
      <c r="AEP392" s="541"/>
      <c r="AEQ392" s="541"/>
      <c r="AER392" s="541"/>
      <c r="AES392" s="541"/>
      <c r="AET392" s="541"/>
      <c r="AEU392" s="541"/>
      <c r="AEV392" s="541"/>
      <c r="AEW392" s="541"/>
      <c r="AEX392" s="541"/>
      <c r="AEY392" s="541"/>
      <c r="AEZ392" s="541"/>
      <c r="AFA392" s="541"/>
      <c r="AFB392" s="541"/>
      <c r="AFC392" s="541"/>
      <c r="AFD392" s="541"/>
      <c r="AFE392" s="541"/>
      <c r="AFF392" s="541"/>
      <c r="AFG392" s="541"/>
      <c r="AFH392" s="541"/>
      <c r="AFI392" s="541"/>
      <c r="AFJ392" s="541"/>
      <c r="AFK392" s="541"/>
      <c r="AFL392" s="541"/>
      <c r="AFM392" s="541"/>
      <c r="AFN392" s="541"/>
      <c r="AFO392" s="541"/>
      <c r="AFP392" s="541"/>
      <c r="AFQ392" s="541"/>
      <c r="AFR392" s="541"/>
      <c r="AFS392" s="541"/>
      <c r="AFT392" s="541"/>
      <c r="AFU392" s="541"/>
      <c r="AFV392" s="541"/>
      <c r="AFW392" s="541"/>
      <c r="AFX392" s="541"/>
      <c r="AFY392" s="541"/>
      <c r="AFZ392" s="541"/>
      <c r="AGA392" s="541"/>
      <c r="AGB392" s="541"/>
      <c r="AGC392" s="541"/>
      <c r="AGD392" s="541"/>
      <c r="AGE392" s="541"/>
      <c r="AGF392" s="541"/>
      <c r="AGG392" s="541"/>
      <c r="AGH392" s="541"/>
      <c r="AGI392" s="541"/>
      <c r="AGJ392" s="541"/>
      <c r="AGK392" s="541"/>
      <c r="AGL392" s="541"/>
      <c r="AGM392" s="541"/>
      <c r="AGN392" s="541"/>
      <c r="AGO392" s="541"/>
      <c r="AGP392" s="541"/>
      <c r="AGQ392" s="541"/>
      <c r="AGR392" s="541"/>
      <c r="AGS392" s="541"/>
      <c r="AGT392" s="541"/>
      <c r="AGU392" s="541"/>
      <c r="AGV392" s="541"/>
      <c r="AGW392" s="541"/>
      <c r="AGX392" s="541"/>
      <c r="AGY392" s="541"/>
      <c r="AGZ392" s="541"/>
      <c r="AHA392" s="541"/>
      <c r="AHB392" s="541"/>
      <c r="AHC392" s="541"/>
      <c r="AHD392" s="541"/>
      <c r="AHE392" s="541"/>
      <c r="AHF392" s="541"/>
      <c r="AHG392" s="541"/>
      <c r="AHH392" s="541"/>
      <c r="AHI392" s="541"/>
      <c r="AHJ392" s="541"/>
      <c r="AHK392" s="541"/>
      <c r="AHL392" s="541"/>
      <c r="AHM392" s="541"/>
      <c r="AHN392" s="541"/>
      <c r="AHO392" s="541"/>
      <c r="AHP392" s="541"/>
      <c r="AHQ392" s="541"/>
      <c r="AHR392" s="541"/>
      <c r="AHS392" s="541"/>
      <c r="AHT392" s="541"/>
      <c r="AHU392" s="541"/>
      <c r="AHV392" s="541"/>
      <c r="AHW392" s="541"/>
      <c r="AHX392" s="541"/>
      <c r="AHY392" s="541"/>
      <c r="AHZ392" s="541"/>
      <c r="AIA392" s="541"/>
      <c r="AIB392" s="541"/>
      <c r="AIC392" s="541"/>
      <c r="AID392" s="541"/>
      <c r="AIE392" s="541"/>
      <c r="AIF392" s="541"/>
      <c r="AIG392" s="541"/>
      <c r="AIH392" s="541"/>
      <c r="AII392" s="541"/>
      <c r="AIJ392" s="541"/>
      <c r="AIK392" s="541"/>
      <c r="AIL392" s="541"/>
      <c r="AIM392" s="541"/>
      <c r="AIN392" s="541"/>
      <c r="AIO392" s="541"/>
      <c r="AIP392" s="541"/>
      <c r="AIQ392" s="541"/>
      <c r="AIR392" s="541"/>
      <c r="AIS392" s="541"/>
      <c r="AIT392" s="541"/>
      <c r="AIU392" s="541"/>
      <c r="AIV392" s="541"/>
      <c r="AIW392" s="541"/>
      <c r="AIX392" s="541"/>
      <c r="AIY392" s="541"/>
      <c r="AIZ392" s="541"/>
      <c r="AJA392" s="541"/>
      <c r="AJB392" s="541"/>
      <c r="AJC392" s="541"/>
      <c r="AJD392" s="541"/>
      <c r="AJE392" s="541"/>
      <c r="AJF392" s="541"/>
      <c r="AJG392" s="541"/>
      <c r="AJH392" s="541"/>
      <c r="AJI392" s="541"/>
      <c r="AJJ392" s="541"/>
      <c r="AJK392" s="541"/>
      <c r="AJL392" s="541"/>
      <c r="AJM392" s="541"/>
      <c r="AJN392" s="541"/>
      <c r="AJO392" s="541"/>
      <c r="AJP392" s="541"/>
      <c r="AJQ392" s="541"/>
      <c r="AJR392" s="541"/>
      <c r="AJS392" s="541"/>
      <c r="AJT392" s="541"/>
      <c r="AJU392" s="541"/>
      <c r="AJV392" s="541"/>
      <c r="AJW392" s="541"/>
      <c r="AJX392" s="541"/>
      <c r="AJY392" s="541"/>
      <c r="AJZ392" s="541"/>
      <c r="AKA392" s="541"/>
      <c r="AKB392" s="541"/>
      <c r="AKC392" s="541"/>
      <c r="AKD392" s="541"/>
      <c r="AKE392" s="541"/>
      <c r="AKF392" s="541"/>
      <c r="AKG392" s="541"/>
      <c r="AKH392" s="541"/>
      <c r="AKI392" s="541"/>
      <c r="AKJ392" s="541"/>
      <c r="AKK392" s="541"/>
      <c r="AKL392" s="541"/>
      <c r="AKM392" s="541"/>
      <c r="AKN392" s="541"/>
      <c r="AKO392" s="541"/>
      <c r="AKP392" s="541"/>
      <c r="AKQ392" s="541"/>
      <c r="AKR392" s="541"/>
      <c r="AKS392" s="541"/>
      <c r="AKT392" s="541"/>
      <c r="AKU392" s="541"/>
      <c r="AKV392" s="541"/>
      <c r="AKW392" s="541"/>
      <c r="AKX392" s="541"/>
      <c r="AKY392" s="541"/>
      <c r="AKZ392" s="541"/>
      <c r="ALA392" s="541"/>
      <c r="ALB392" s="541"/>
      <c r="ALC392" s="541"/>
      <c r="ALD392" s="541"/>
      <c r="ALE392" s="541"/>
      <c r="ALF392" s="541"/>
      <c r="ALG392" s="541"/>
      <c r="ALH392" s="541"/>
      <c r="ALI392" s="541"/>
      <c r="ALJ392" s="541"/>
      <c r="ALK392" s="541"/>
      <c r="ALL392" s="541"/>
      <c r="ALM392" s="541"/>
      <c r="ALN392" s="541"/>
      <c r="ALO392" s="541"/>
      <c r="ALP392" s="541"/>
      <c r="ALQ392" s="541"/>
      <c r="ALR392" s="541"/>
      <c r="ALS392" s="541"/>
      <c r="ALT392" s="541"/>
      <c r="ALU392" s="541"/>
      <c r="ALV392" s="541"/>
      <c r="ALW392" s="541"/>
      <c r="ALX392" s="541"/>
      <c r="ALY392" s="541"/>
      <c r="ALZ392" s="541"/>
      <c r="AMA392" s="541"/>
      <c r="AMB392" s="541"/>
      <c r="AMC392" s="541"/>
      <c r="AMD392" s="541"/>
      <c r="AME392" s="541"/>
      <c r="AMF392" s="541"/>
      <c r="AMG392" s="541"/>
      <c r="AMH392" s="541"/>
      <c r="AMI392" s="541"/>
      <c r="AMJ392" s="541"/>
      <c r="AMK392" s="541"/>
      <c r="AML392" s="541"/>
      <c r="AMM392" s="541"/>
      <c r="AMN392" s="541"/>
      <c r="AMO392" s="541"/>
      <c r="AMP392" s="541"/>
      <c r="AMQ392" s="541"/>
      <c r="AMR392" s="541"/>
      <c r="AMS392" s="541"/>
      <c r="AMT392" s="541"/>
      <c r="AMU392" s="541"/>
      <c r="AMV392" s="541"/>
      <c r="AMW392" s="541"/>
      <c r="AMX392" s="541"/>
      <c r="AMY392" s="541"/>
      <c r="AMZ392" s="541"/>
      <c r="ANA392" s="541"/>
      <c r="ANB392" s="541"/>
      <c r="ANC392" s="541"/>
      <c r="AND392" s="541"/>
      <c r="ANE392" s="541"/>
      <c r="ANF392" s="541"/>
      <c r="ANG392" s="541"/>
      <c r="ANH392" s="541"/>
      <c r="ANI392" s="541"/>
      <c r="ANJ392" s="541"/>
      <c r="ANK392" s="541"/>
      <c r="ANL392" s="541"/>
      <c r="ANM392" s="541"/>
      <c r="ANN392" s="541"/>
      <c r="ANO392" s="541"/>
      <c r="ANP392" s="541"/>
      <c r="ANQ392" s="541"/>
      <c r="ANR392" s="541"/>
      <c r="ANS392" s="541"/>
      <c r="ANT392" s="541"/>
      <c r="ANU392" s="541"/>
      <c r="ANV392" s="541"/>
      <c r="ANW392" s="541"/>
      <c r="ANX392" s="541"/>
      <c r="ANY392" s="541"/>
      <c r="ANZ392" s="541"/>
      <c r="AOA392" s="541"/>
      <c r="AOB392" s="541"/>
      <c r="AOC392" s="541"/>
      <c r="AOD392" s="541"/>
      <c r="AOE392" s="541"/>
      <c r="AOF392" s="541"/>
      <c r="AOG392" s="541"/>
      <c r="AOH392" s="541"/>
      <c r="AOI392" s="541"/>
      <c r="AOJ392" s="541"/>
      <c r="AOK392" s="541"/>
      <c r="AOL392" s="541"/>
      <c r="AOM392" s="541"/>
      <c r="AON392" s="541"/>
      <c r="AOO392" s="541"/>
      <c r="AOP392" s="541"/>
      <c r="AOQ392" s="541"/>
      <c r="AOR392" s="541"/>
      <c r="AOS392" s="541"/>
      <c r="AOT392" s="541"/>
      <c r="AOU392" s="541"/>
      <c r="AOV392" s="541"/>
      <c r="AOW392" s="541"/>
      <c r="AOX392" s="541"/>
      <c r="AOY392" s="541"/>
      <c r="AOZ392" s="541"/>
      <c r="APA392" s="541"/>
      <c r="APB392" s="541"/>
      <c r="APC392" s="541"/>
      <c r="APD392" s="541"/>
      <c r="APE392" s="541"/>
      <c r="APF392" s="541"/>
      <c r="APG392" s="541"/>
      <c r="APH392" s="541"/>
      <c r="API392" s="541"/>
      <c r="APJ392" s="541"/>
      <c r="APK392" s="541"/>
      <c r="APL392" s="541"/>
      <c r="APM392" s="541"/>
      <c r="APN392" s="541"/>
      <c r="APO392" s="541"/>
      <c r="APP392" s="541"/>
      <c r="APQ392" s="541"/>
      <c r="APR392" s="541"/>
      <c r="APS392" s="541"/>
      <c r="APT392" s="541"/>
      <c r="APU392" s="541"/>
      <c r="APV392" s="541"/>
      <c r="APW392" s="541"/>
      <c r="APX392" s="541"/>
      <c r="APY392" s="541"/>
      <c r="APZ392" s="541"/>
      <c r="AQA392" s="541"/>
      <c r="AQB392" s="541"/>
      <c r="AQC392" s="541"/>
      <c r="AQD392" s="541"/>
      <c r="AQE392" s="541"/>
      <c r="AQF392" s="541"/>
      <c r="AQG392" s="541"/>
      <c r="AQH392" s="541"/>
      <c r="AQI392" s="541"/>
      <c r="AQJ392" s="541"/>
      <c r="AQK392" s="541"/>
      <c r="AQL392" s="541"/>
      <c r="AQM392" s="541"/>
      <c r="AQN392" s="541"/>
      <c r="AQO392" s="541"/>
      <c r="AQP392" s="541"/>
      <c r="AQQ392" s="541"/>
      <c r="AQR392" s="541"/>
      <c r="AQS392" s="541"/>
      <c r="AQT392" s="541"/>
      <c r="AQU392" s="541"/>
      <c r="AQV392" s="541"/>
      <c r="AQW392" s="541"/>
      <c r="AQX392" s="541"/>
      <c r="AQY392" s="541"/>
      <c r="AQZ392" s="541"/>
      <c r="ARA392" s="541"/>
      <c r="ARB392" s="541"/>
      <c r="ARC392" s="541"/>
      <c r="ARD392" s="541"/>
      <c r="ARE392" s="541"/>
      <c r="ARF392" s="541"/>
      <c r="ARG392" s="541"/>
      <c r="ARH392" s="541"/>
      <c r="ARI392" s="541"/>
      <c r="ARJ392" s="541"/>
      <c r="ARK392" s="541"/>
      <c r="ARL392" s="541"/>
      <c r="ARM392" s="541"/>
      <c r="ARN392" s="541"/>
      <c r="ARO392" s="541"/>
      <c r="ARP392" s="541"/>
      <c r="ARQ392" s="541"/>
      <c r="ARR392" s="541"/>
      <c r="ARS392" s="541"/>
      <c r="ART392" s="541"/>
      <c r="ARU392" s="541"/>
      <c r="ARV392" s="541"/>
      <c r="ARW392" s="541"/>
      <c r="ARX392" s="541"/>
      <c r="ARY392" s="541"/>
      <c r="ARZ392" s="541"/>
      <c r="ASA392" s="541"/>
      <c r="ASB392" s="541"/>
      <c r="ASC392" s="541"/>
      <c r="ASD392" s="541"/>
      <c r="ASE392" s="541"/>
      <c r="ASF392" s="541"/>
      <c r="ASG392" s="541"/>
      <c r="ASH392" s="541"/>
      <c r="ASI392" s="541"/>
      <c r="ASJ392" s="541"/>
      <c r="ASK392" s="541"/>
      <c r="ASL392" s="541"/>
      <c r="ASM392" s="541"/>
      <c r="ASN392" s="541"/>
      <c r="ASO392" s="541"/>
      <c r="ASP392" s="541"/>
      <c r="ASQ392" s="541"/>
      <c r="ASR392" s="541"/>
      <c r="ASS392" s="541"/>
      <c r="AST392" s="541"/>
      <c r="ASU392" s="541"/>
      <c r="ASV392" s="541"/>
      <c r="ASW392" s="541"/>
      <c r="ASX392" s="541"/>
      <c r="ASY392" s="541"/>
      <c r="ASZ392" s="541"/>
      <c r="ATA392" s="541"/>
      <c r="ATB392" s="541"/>
      <c r="ATC392" s="541"/>
      <c r="ATD392" s="541"/>
      <c r="ATE392" s="541"/>
      <c r="ATF392" s="541"/>
      <c r="ATG392" s="541"/>
      <c r="ATH392" s="541"/>
      <c r="ATI392" s="541"/>
      <c r="ATJ392" s="541"/>
      <c r="ATK392" s="541"/>
      <c r="ATL392" s="541"/>
      <c r="ATM392" s="541"/>
      <c r="ATN392" s="541"/>
      <c r="ATO392" s="541"/>
      <c r="ATP392" s="541"/>
      <c r="ATQ392" s="541"/>
      <c r="ATR392" s="541"/>
      <c r="ATS392" s="541"/>
      <c r="ATT392" s="541"/>
      <c r="ATU392" s="541"/>
      <c r="ATV392" s="541"/>
      <c r="ATW392" s="541"/>
      <c r="ATX392" s="541"/>
      <c r="ATY392" s="541"/>
      <c r="ATZ392" s="541"/>
      <c r="AUA392" s="541"/>
      <c r="AUB392" s="541"/>
      <c r="AUC392" s="541"/>
      <c r="AUD392" s="541"/>
      <c r="AUE392" s="541"/>
      <c r="AUF392" s="541"/>
      <c r="AUG392" s="541"/>
      <c r="AUH392" s="541"/>
      <c r="AUI392" s="541"/>
      <c r="AUJ392" s="541"/>
      <c r="AUK392" s="541"/>
      <c r="AUL392" s="541"/>
      <c r="AUM392" s="541"/>
      <c r="AUN392" s="541"/>
      <c r="AUO392" s="541"/>
      <c r="AUP392" s="541"/>
      <c r="AUQ392" s="541"/>
      <c r="AUR392" s="541"/>
      <c r="AUS392" s="541"/>
      <c r="AUT392" s="541"/>
      <c r="AUU392" s="541"/>
      <c r="AUV392" s="541"/>
      <c r="AUW392" s="541"/>
      <c r="AUX392" s="541"/>
      <c r="AUY392" s="541"/>
      <c r="AUZ392" s="541"/>
      <c r="AVA392" s="541"/>
      <c r="AVB392" s="541"/>
      <c r="AVC392" s="541"/>
      <c r="AVD392" s="541"/>
      <c r="AVE392" s="541"/>
      <c r="AVF392" s="541"/>
      <c r="AVG392" s="541"/>
      <c r="AVH392" s="541"/>
      <c r="AVI392" s="541"/>
      <c r="AVJ392" s="541"/>
      <c r="AVK392" s="541"/>
      <c r="AVL392" s="541"/>
      <c r="AVM392" s="541"/>
      <c r="AVN392" s="541"/>
      <c r="AVO392" s="541"/>
      <c r="AVP392" s="541"/>
      <c r="AVQ392" s="541"/>
      <c r="AVR392" s="541"/>
      <c r="AVS392" s="541"/>
      <c r="AVT392" s="541"/>
      <c r="AVU392" s="541"/>
      <c r="AVV392" s="541"/>
      <c r="AVW392" s="541"/>
      <c r="AVX392" s="541"/>
      <c r="AVY392" s="541"/>
      <c r="AVZ392" s="541"/>
      <c r="AWA392" s="541"/>
      <c r="AWB392" s="541"/>
      <c r="AWC392" s="541"/>
      <c r="AWD392" s="541"/>
      <c r="AWE392" s="541"/>
      <c r="AWF392" s="541"/>
      <c r="AWG392" s="541"/>
      <c r="AWH392" s="541"/>
      <c r="AWI392" s="541"/>
      <c r="AWJ392" s="541"/>
      <c r="AWK392" s="541"/>
      <c r="AWL392" s="541"/>
      <c r="AWM392" s="541"/>
      <c r="AWN392" s="541"/>
      <c r="AWO392" s="541"/>
      <c r="AWP392" s="541"/>
      <c r="AWQ392" s="541"/>
      <c r="AWR392" s="541"/>
      <c r="AWS392" s="541"/>
      <c r="AWT392" s="541"/>
      <c r="AWU392" s="541"/>
      <c r="AWV392" s="541"/>
      <c r="AWW392" s="541"/>
      <c r="AWX392" s="541"/>
      <c r="AWY392" s="541"/>
      <c r="AWZ392" s="541"/>
      <c r="AXA392" s="541"/>
      <c r="AXB392" s="541"/>
      <c r="AXC392" s="541"/>
      <c r="AXD392" s="541"/>
      <c r="AXE392" s="541"/>
      <c r="AXF392" s="541"/>
      <c r="AXG392" s="541"/>
      <c r="AXH392" s="541"/>
      <c r="AXI392" s="541"/>
      <c r="AXJ392" s="541"/>
      <c r="AXK392" s="541"/>
      <c r="AXL392" s="541"/>
      <c r="AXM392" s="541"/>
      <c r="AXN392" s="541"/>
      <c r="AXO392" s="541"/>
      <c r="AXP392" s="541"/>
      <c r="AXQ392" s="541"/>
      <c r="AXR392" s="541"/>
      <c r="AXS392" s="541"/>
      <c r="AXT392" s="541"/>
      <c r="AXU392" s="541"/>
      <c r="AXV392" s="541"/>
      <c r="AXW392" s="541"/>
      <c r="AXX392" s="541"/>
      <c r="AXY392" s="541"/>
      <c r="AXZ392" s="541"/>
      <c r="AYA392" s="541"/>
      <c r="AYB392" s="541"/>
      <c r="AYC392" s="541"/>
      <c r="AYD392" s="541"/>
      <c r="AYE392" s="541"/>
      <c r="AYF392" s="541"/>
      <c r="AYG392" s="541"/>
      <c r="AYH392" s="541"/>
      <c r="AYI392" s="541"/>
      <c r="AYJ392" s="541"/>
      <c r="AYK392" s="541"/>
      <c r="AYL392" s="541"/>
      <c r="AYM392" s="541"/>
      <c r="AYN392" s="541"/>
      <c r="AYO392" s="541"/>
      <c r="AYP392" s="541"/>
      <c r="AYQ392" s="541"/>
      <c r="AYR392" s="541"/>
      <c r="AYS392" s="541"/>
      <c r="AYT392" s="541"/>
      <c r="AYU392" s="541"/>
      <c r="AYV392" s="541"/>
      <c r="AYW392" s="541"/>
      <c r="AYX392" s="541"/>
      <c r="AYY392" s="541"/>
      <c r="AYZ392" s="541"/>
      <c r="AZA392" s="541"/>
      <c r="AZB392" s="541"/>
      <c r="AZC392" s="541"/>
      <c r="AZD392" s="541"/>
      <c r="AZE392" s="541"/>
      <c r="AZF392" s="541"/>
      <c r="AZG392" s="541"/>
      <c r="AZH392" s="541"/>
      <c r="AZI392" s="541"/>
      <c r="AZJ392" s="541"/>
      <c r="AZK392" s="541"/>
      <c r="AZL392" s="541"/>
      <c r="AZM392" s="541"/>
      <c r="AZN392" s="541"/>
      <c r="AZO392" s="541"/>
      <c r="AZP392" s="541"/>
      <c r="AZQ392" s="541"/>
      <c r="AZR392" s="541"/>
      <c r="AZS392" s="541"/>
      <c r="AZT392" s="541"/>
      <c r="AZU392" s="541"/>
      <c r="AZV392" s="541"/>
      <c r="AZW392" s="541"/>
      <c r="AZX392" s="541"/>
      <c r="AZY392" s="541"/>
      <c r="AZZ392" s="541"/>
      <c r="BAA392" s="541"/>
      <c r="BAB392" s="541"/>
      <c r="BAC392" s="541"/>
      <c r="BAD392" s="541"/>
      <c r="BAE392" s="541"/>
      <c r="BAF392" s="541"/>
      <c r="BAG392" s="541"/>
      <c r="BAH392" s="541"/>
      <c r="BAI392" s="541"/>
      <c r="BAJ392" s="541"/>
      <c r="BAK392" s="541"/>
      <c r="BAL392" s="541"/>
      <c r="BAM392" s="541"/>
      <c r="BAN392" s="541"/>
      <c r="BAO392" s="541"/>
      <c r="BAP392" s="541"/>
      <c r="BAQ392" s="541"/>
      <c r="BAR392" s="541"/>
      <c r="BAS392" s="541"/>
      <c r="BAT392" s="541"/>
      <c r="BAU392" s="541"/>
      <c r="BAV392" s="541"/>
      <c r="BAW392" s="541"/>
      <c r="BAX392" s="541"/>
      <c r="BAY392" s="541"/>
      <c r="BAZ392" s="541"/>
      <c r="BBA392" s="541"/>
      <c r="BBB392" s="541"/>
      <c r="BBC392" s="541"/>
      <c r="BBD392" s="541"/>
      <c r="BBE392" s="541"/>
      <c r="BBF392" s="541"/>
      <c r="BBG392" s="541"/>
      <c r="BBH392" s="541"/>
      <c r="BBI392" s="541"/>
      <c r="BBJ392" s="541"/>
      <c r="BBK392" s="541"/>
      <c r="BBL392" s="541"/>
      <c r="BBM392" s="541"/>
      <c r="BBN392" s="541"/>
      <c r="BBO392" s="541"/>
      <c r="BBP392" s="541"/>
      <c r="BBQ392" s="541"/>
      <c r="BBR392" s="541"/>
      <c r="BBS392" s="541"/>
      <c r="BBT392" s="541"/>
      <c r="BBU392" s="541"/>
      <c r="BBV392" s="541"/>
      <c r="BBW392" s="541"/>
      <c r="BBX392" s="541"/>
      <c r="BBY392" s="541"/>
      <c r="BBZ392" s="541"/>
      <c r="BCA392" s="541"/>
      <c r="BCB392" s="541"/>
      <c r="BCC392" s="541"/>
      <c r="BCD392" s="541"/>
      <c r="BCE392" s="541"/>
      <c r="BCF392" s="541"/>
      <c r="BCG392" s="541"/>
      <c r="BCH392" s="541"/>
      <c r="BCI392" s="541"/>
      <c r="BCJ392" s="541"/>
      <c r="BCK392" s="541"/>
      <c r="BCL392" s="541"/>
      <c r="BCM392" s="541"/>
      <c r="BCN392" s="541"/>
      <c r="BCO392" s="541"/>
      <c r="BCP392" s="541"/>
      <c r="BCQ392" s="541"/>
      <c r="BCR392" s="541"/>
      <c r="BCS392" s="541"/>
      <c r="BCT392" s="541"/>
      <c r="BCU392" s="541"/>
      <c r="BCV392" s="541"/>
      <c r="BCW392" s="541"/>
      <c r="BCX392" s="541"/>
      <c r="BCY392" s="541"/>
      <c r="BCZ392" s="541"/>
      <c r="BDA392" s="541"/>
      <c r="BDB392" s="541"/>
      <c r="BDC392" s="541"/>
      <c r="BDD392" s="541"/>
      <c r="BDE392" s="541"/>
      <c r="BDF392" s="541"/>
      <c r="BDG392" s="541"/>
      <c r="BDH392" s="541"/>
      <c r="BDI392" s="541"/>
      <c r="BDJ392" s="541"/>
      <c r="BDK392" s="541"/>
      <c r="BDL392" s="541"/>
      <c r="BDM392" s="541"/>
      <c r="BDN392" s="541"/>
      <c r="BDO392" s="541"/>
      <c r="BDP392" s="541"/>
      <c r="BDQ392" s="541"/>
      <c r="BDR392" s="541"/>
      <c r="BDS392" s="541"/>
      <c r="BDT392" s="541"/>
      <c r="BDU392" s="541"/>
      <c r="BDV392" s="541"/>
      <c r="BDW392" s="541"/>
      <c r="BDX392" s="541"/>
      <c r="BDY392" s="541"/>
      <c r="BDZ392" s="541"/>
      <c r="BEA392" s="541"/>
      <c r="BEB392" s="541"/>
      <c r="BEC392" s="541"/>
      <c r="BED392" s="541"/>
      <c r="BEE392" s="541"/>
      <c r="BEF392" s="541"/>
      <c r="BEG392" s="541"/>
      <c r="BEH392" s="541"/>
      <c r="BEI392" s="541"/>
      <c r="BEJ392" s="541"/>
      <c r="BEK392" s="541"/>
      <c r="BEL392" s="541"/>
      <c r="BEM392" s="541"/>
      <c r="BEN392" s="541"/>
      <c r="BEO392" s="541"/>
      <c r="BEP392" s="541"/>
      <c r="BEQ392" s="541"/>
      <c r="BER392" s="541"/>
      <c r="BES392" s="541"/>
      <c r="BET392" s="541"/>
      <c r="BEU392" s="541"/>
      <c r="BEV392" s="541"/>
      <c r="BEW392" s="541"/>
      <c r="BEX392" s="541"/>
      <c r="BEY392" s="541"/>
      <c r="BEZ392" s="541"/>
      <c r="BFA392" s="541"/>
      <c r="BFB392" s="541"/>
      <c r="BFC392" s="541"/>
      <c r="BFD392" s="541"/>
      <c r="BFE392" s="541"/>
      <c r="BFF392" s="541"/>
      <c r="BFG392" s="541"/>
      <c r="BFH392" s="541"/>
      <c r="BFI392" s="541"/>
      <c r="BFJ392" s="541"/>
      <c r="BFK392" s="541"/>
      <c r="BFL392" s="541"/>
      <c r="BFM392" s="541"/>
      <c r="BFN392" s="541"/>
      <c r="BFO392" s="541"/>
      <c r="BFP392" s="541"/>
      <c r="BFQ392" s="541"/>
      <c r="BFR392" s="541"/>
      <c r="BFS392" s="541"/>
      <c r="BFT392" s="541"/>
      <c r="BFU392" s="541"/>
      <c r="BFV392" s="541"/>
      <c r="BFW392" s="541"/>
      <c r="BFX392" s="541"/>
      <c r="BFY392" s="541"/>
      <c r="BFZ392" s="541"/>
      <c r="BGA392" s="541"/>
      <c r="BGB392" s="541"/>
      <c r="BGC392" s="541"/>
      <c r="BGD392" s="541"/>
      <c r="BGE392" s="541"/>
      <c r="BGF392" s="541"/>
      <c r="BGG392" s="541"/>
      <c r="BGH392" s="541"/>
      <c r="BGI392" s="541"/>
      <c r="BGJ392" s="541"/>
      <c r="BGK392" s="541"/>
      <c r="BGL392" s="541"/>
      <c r="BGM392" s="541"/>
      <c r="BGN392" s="541"/>
      <c r="BGO392" s="541"/>
      <c r="BGP392" s="541"/>
      <c r="BGQ392" s="541"/>
      <c r="BGR392" s="541"/>
      <c r="BGS392" s="541"/>
      <c r="BGT392" s="541"/>
      <c r="BGU392" s="541"/>
      <c r="BGV392" s="541"/>
      <c r="BGW392" s="541"/>
      <c r="BGX392" s="541"/>
      <c r="BGY392" s="541"/>
      <c r="BGZ392" s="541"/>
      <c r="BHA392" s="541"/>
      <c r="BHB392" s="541"/>
      <c r="BHC392" s="541"/>
      <c r="BHD392" s="541"/>
      <c r="BHE392" s="541"/>
      <c r="BHF392" s="541"/>
      <c r="BHG392" s="541"/>
      <c r="BHH392" s="541"/>
      <c r="BHI392" s="541"/>
      <c r="BHJ392" s="541"/>
      <c r="BHK392" s="541"/>
      <c r="BHL392" s="541"/>
      <c r="BHM392" s="541"/>
      <c r="BHN392" s="541"/>
      <c r="BHO392" s="541"/>
      <c r="BHP392" s="541"/>
      <c r="BHQ392" s="541"/>
      <c r="BHR392" s="541"/>
      <c r="BHS392" s="541"/>
      <c r="BHT392" s="541"/>
      <c r="BHU392" s="541"/>
      <c r="BHV392" s="541"/>
      <c r="BHW392" s="541"/>
      <c r="BHX392" s="541"/>
      <c r="BHY392" s="541"/>
      <c r="BHZ392" s="541"/>
      <c r="BIA392" s="541"/>
      <c r="BIB392" s="541"/>
      <c r="BIC392" s="541"/>
      <c r="BID392" s="541"/>
      <c r="BIE392" s="541"/>
      <c r="BIF392" s="541"/>
      <c r="BIG392" s="541"/>
      <c r="BIH392" s="541"/>
      <c r="BII392" s="541"/>
      <c r="BIJ392" s="541"/>
      <c r="BIK392" s="541"/>
      <c r="BIL392" s="541"/>
      <c r="BIM392" s="541"/>
      <c r="BIN392" s="541"/>
      <c r="BIO392" s="541"/>
      <c r="BIP392" s="541"/>
      <c r="BIQ392" s="541"/>
      <c r="BIR392" s="541"/>
      <c r="BIS392" s="541"/>
      <c r="BIT392" s="541"/>
      <c r="BIU392" s="541"/>
      <c r="BIV392" s="541"/>
      <c r="BIW392" s="541"/>
      <c r="BIX392" s="541"/>
      <c r="BIY392" s="541"/>
      <c r="BIZ392" s="541"/>
      <c r="BJA392" s="541"/>
      <c r="BJB392" s="541"/>
      <c r="BJC392" s="541"/>
      <c r="BJD392" s="541"/>
      <c r="BJE392" s="541"/>
      <c r="BJF392" s="541"/>
      <c r="BJG392" s="541"/>
      <c r="BJH392" s="541"/>
      <c r="BJI392" s="541"/>
      <c r="BJJ392" s="541"/>
      <c r="BJK392" s="541"/>
      <c r="BJL392" s="541"/>
      <c r="BJM392" s="541"/>
      <c r="BJN392" s="541"/>
      <c r="BJO392" s="541"/>
      <c r="BJP392" s="541"/>
      <c r="BJQ392" s="541"/>
      <c r="BJR392" s="541"/>
      <c r="BJS392" s="541"/>
      <c r="BJT392" s="541"/>
      <c r="BJU392" s="541"/>
      <c r="BJV392" s="541"/>
      <c r="BJW392" s="541"/>
      <c r="BJX392" s="541"/>
      <c r="BJY392" s="541"/>
      <c r="BJZ392" s="541"/>
      <c r="BKA392" s="541"/>
      <c r="BKB392" s="541"/>
      <c r="BKC392" s="541"/>
      <c r="BKD392" s="541"/>
      <c r="BKE392" s="541"/>
      <c r="BKF392" s="541"/>
      <c r="BKG392" s="541"/>
      <c r="BKH392" s="541"/>
      <c r="BKI392" s="541"/>
      <c r="BKJ392" s="541"/>
      <c r="BKK392" s="541"/>
      <c r="BKL392" s="541"/>
      <c r="BKM392" s="541"/>
      <c r="BKN392" s="541"/>
      <c r="BKO392" s="541"/>
      <c r="BKP392" s="541"/>
      <c r="BKQ392" s="541"/>
      <c r="BKR392" s="541"/>
      <c r="BKS392" s="541"/>
      <c r="BKT392" s="541"/>
      <c r="BKU392" s="541"/>
      <c r="BKV392" s="541"/>
      <c r="BKW392" s="541"/>
      <c r="BKX392" s="541"/>
      <c r="BKY392" s="541"/>
      <c r="BKZ392" s="541"/>
      <c r="BLA392" s="541"/>
      <c r="BLB392" s="541"/>
      <c r="BLC392" s="541"/>
      <c r="BLD392" s="541"/>
      <c r="BLE392" s="541"/>
      <c r="BLF392" s="541"/>
      <c r="BLG392" s="541"/>
      <c r="BLH392" s="541"/>
      <c r="BLI392" s="541"/>
      <c r="BLJ392" s="541"/>
      <c r="BLK392" s="541"/>
      <c r="BLL392" s="541"/>
      <c r="BLM392" s="541"/>
      <c r="BLN392" s="541"/>
      <c r="BLO392" s="541"/>
      <c r="BLP392" s="541"/>
      <c r="BLQ392" s="541"/>
      <c r="BLR392" s="541"/>
      <c r="BLS392" s="541"/>
      <c r="BLT392" s="541"/>
      <c r="BLU392" s="541"/>
      <c r="BLV392" s="541"/>
      <c r="BLW392" s="541"/>
      <c r="BLX392" s="541"/>
      <c r="BLY392" s="541"/>
      <c r="BLZ392" s="541"/>
      <c r="BMA392" s="541"/>
      <c r="BMB392" s="541"/>
      <c r="BMC392" s="541"/>
      <c r="BMD392" s="541"/>
      <c r="BME392" s="541"/>
      <c r="BMF392" s="541"/>
      <c r="BMG392" s="541"/>
      <c r="BMH392" s="541"/>
      <c r="BMI392" s="541"/>
      <c r="BMJ392" s="541"/>
      <c r="BMK392" s="541"/>
      <c r="BML392" s="541"/>
      <c r="BMM392" s="541"/>
      <c r="BMN392" s="541"/>
      <c r="BMO392" s="541"/>
      <c r="BMP392" s="541"/>
      <c r="BMQ392" s="541"/>
      <c r="BMR392" s="541"/>
      <c r="BMS392" s="541"/>
      <c r="BMT392" s="541"/>
      <c r="BMU392" s="541"/>
      <c r="BMV392" s="541"/>
      <c r="BMW392" s="541"/>
      <c r="BMX392" s="541"/>
      <c r="BMY392" s="541"/>
      <c r="BMZ392" s="541"/>
      <c r="BNA392" s="541"/>
      <c r="BNB392" s="541"/>
      <c r="BNC392" s="541"/>
      <c r="BND392" s="541"/>
      <c r="BNE392" s="541"/>
      <c r="BNF392" s="541"/>
      <c r="BNG392" s="541"/>
      <c r="BNH392" s="541"/>
      <c r="BNI392" s="541"/>
      <c r="BNJ392" s="541"/>
      <c r="BNK392" s="541"/>
      <c r="BNL392" s="541"/>
      <c r="BNM392" s="541"/>
      <c r="BNN392" s="541"/>
      <c r="BNO392" s="541"/>
      <c r="BNP392" s="541"/>
      <c r="BNQ392" s="541"/>
      <c r="BNR392" s="541"/>
      <c r="BNS392" s="541"/>
      <c r="BNT392" s="541"/>
      <c r="BNU392" s="541"/>
      <c r="BNV392" s="541"/>
      <c r="BNW392" s="541"/>
      <c r="BNX392" s="541"/>
      <c r="BNY392" s="541"/>
      <c r="BNZ392" s="541"/>
      <c r="BOA392" s="541"/>
      <c r="BOB392" s="541"/>
      <c r="BOC392" s="541"/>
      <c r="BOD392" s="541"/>
      <c r="BOE392" s="541"/>
      <c r="BOF392" s="541"/>
      <c r="BOG392" s="541"/>
      <c r="BOH392" s="541"/>
      <c r="BOI392" s="541"/>
      <c r="BOJ392" s="541"/>
      <c r="BOK392" s="541"/>
      <c r="BOL392" s="541"/>
      <c r="BOM392" s="541"/>
      <c r="BON392" s="541"/>
      <c r="BOO392" s="541"/>
      <c r="BOP392" s="541"/>
      <c r="BOQ392" s="541"/>
      <c r="BOR392" s="541"/>
      <c r="BOS392" s="541"/>
      <c r="BOT392" s="541"/>
      <c r="BOU392" s="541"/>
      <c r="BOV392" s="541"/>
      <c r="BOW392" s="541"/>
      <c r="BOX392" s="541"/>
      <c r="BOY392" s="541"/>
      <c r="BOZ392" s="541"/>
      <c r="BPA392" s="541"/>
      <c r="BPB392" s="541"/>
      <c r="BPC392" s="541"/>
      <c r="BPD392" s="541"/>
      <c r="BPE392" s="541"/>
      <c r="BPF392" s="541"/>
      <c r="BPG392" s="541"/>
      <c r="BPH392" s="541"/>
      <c r="BPI392" s="541"/>
      <c r="BPJ392" s="541"/>
      <c r="BPK392" s="541"/>
      <c r="BPL392" s="541"/>
      <c r="BPM392" s="541"/>
      <c r="BPN392" s="541"/>
      <c r="BPO392" s="541"/>
      <c r="BPP392" s="541"/>
      <c r="BPQ392" s="541"/>
      <c r="BPR392" s="541"/>
      <c r="BPS392" s="541"/>
      <c r="BPT392" s="541"/>
      <c r="BPU392" s="541"/>
      <c r="BPV392" s="541"/>
      <c r="BPW392" s="541"/>
      <c r="BPX392" s="541"/>
      <c r="BPY392" s="541"/>
      <c r="BPZ392" s="541"/>
      <c r="BQA392" s="541"/>
      <c r="BQB392" s="541"/>
      <c r="BQC392" s="541"/>
      <c r="BQD392" s="541"/>
      <c r="BQE392" s="541"/>
      <c r="BQF392" s="541"/>
      <c r="BQG392" s="541"/>
      <c r="BQH392" s="541"/>
      <c r="BQI392" s="541"/>
      <c r="BQJ392" s="541"/>
      <c r="BQK392" s="541"/>
      <c r="BQL392" s="541"/>
      <c r="BQM392" s="541"/>
      <c r="BQN392" s="541"/>
      <c r="BQO392" s="541"/>
      <c r="BQP392" s="541"/>
      <c r="BQQ392" s="541"/>
      <c r="BQR392" s="541"/>
      <c r="BQS392" s="541"/>
      <c r="BQT392" s="541"/>
      <c r="BQU392" s="541"/>
      <c r="BQV392" s="541"/>
      <c r="BQW392" s="541"/>
      <c r="BQX392" s="541"/>
      <c r="BQY392" s="541"/>
      <c r="BQZ392" s="541"/>
      <c r="BRA392" s="541"/>
      <c r="BRB392" s="541"/>
      <c r="BRC392" s="541"/>
      <c r="BRD392" s="541"/>
      <c r="BRE392" s="541"/>
      <c r="BRF392" s="541"/>
      <c r="BRG392" s="541"/>
      <c r="BRH392" s="541"/>
      <c r="BRI392" s="541"/>
      <c r="BRJ392" s="541"/>
      <c r="BRK392" s="541"/>
      <c r="BRL392" s="541"/>
      <c r="BRM392" s="541"/>
      <c r="BRN392" s="541"/>
      <c r="BRO392" s="541"/>
      <c r="BRP392" s="541"/>
      <c r="BRQ392" s="541"/>
      <c r="BRR392" s="541"/>
      <c r="BRS392" s="541"/>
      <c r="BRT392" s="541"/>
      <c r="BRU392" s="541"/>
      <c r="BRV392" s="541"/>
      <c r="BRW392" s="541"/>
      <c r="BRX392" s="541"/>
      <c r="BRY392" s="541"/>
      <c r="BRZ392" s="541"/>
      <c r="BSA392" s="541"/>
      <c r="BSB392" s="541"/>
      <c r="BSC392" s="541"/>
      <c r="BSD392" s="541"/>
      <c r="BSE392" s="541"/>
      <c r="BSF392" s="541"/>
      <c r="BSG392" s="541"/>
      <c r="BSH392" s="541"/>
      <c r="BSI392" s="541"/>
      <c r="BSJ392" s="541"/>
      <c r="BSK392" s="541"/>
      <c r="BSL392" s="541"/>
      <c r="BSM392" s="541"/>
      <c r="BSN392" s="541"/>
      <c r="BSO392" s="541"/>
      <c r="BSP392" s="541"/>
      <c r="BSQ392" s="541"/>
      <c r="BSR392" s="541"/>
      <c r="BSS392" s="541"/>
      <c r="BST392" s="541"/>
      <c r="BSU392" s="541"/>
      <c r="BSV392" s="541"/>
      <c r="BSW392" s="541"/>
      <c r="BSX392" s="541"/>
      <c r="BSY392" s="541"/>
      <c r="BSZ392" s="541"/>
      <c r="BTA392" s="541"/>
      <c r="BTB392" s="541"/>
      <c r="BTC392" s="541"/>
      <c r="BTD392" s="541"/>
      <c r="BTE392" s="541"/>
      <c r="BTF392" s="541"/>
      <c r="BTG392" s="541"/>
      <c r="BTH392" s="541"/>
      <c r="BTI392" s="541"/>
      <c r="BTJ392" s="541"/>
      <c r="BTK392" s="541"/>
      <c r="BTL392" s="541"/>
      <c r="BTM392" s="541"/>
      <c r="BTN392" s="541"/>
      <c r="BTO392" s="541"/>
      <c r="BTP392" s="541"/>
      <c r="BTQ392" s="541"/>
      <c r="BTR392" s="541"/>
      <c r="BTS392" s="541"/>
      <c r="BTT392" s="541"/>
      <c r="BTU392" s="541"/>
      <c r="BTV392" s="541"/>
      <c r="BTW392" s="541"/>
      <c r="BTX392" s="541"/>
      <c r="BTY392" s="541"/>
      <c r="BTZ392" s="541"/>
      <c r="BUA392" s="541"/>
      <c r="BUB392" s="541"/>
      <c r="BUC392" s="541"/>
      <c r="BUD392" s="541"/>
      <c r="BUE392" s="541"/>
      <c r="BUF392" s="541"/>
      <c r="BUG392" s="541"/>
      <c r="BUH392" s="541"/>
      <c r="BUI392" s="541"/>
      <c r="BUJ392" s="541"/>
      <c r="BUK392" s="541"/>
      <c r="BUL392" s="541"/>
      <c r="BUM392" s="541"/>
      <c r="BUN392" s="541"/>
      <c r="BUO392" s="541"/>
      <c r="BUP392" s="541"/>
      <c r="BUQ392" s="541"/>
      <c r="BUR392" s="541"/>
      <c r="BUS392" s="541"/>
      <c r="BUT392" s="541"/>
      <c r="BUU392" s="541"/>
      <c r="BUV392" s="541"/>
      <c r="BUW392" s="541"/>
      <c r="BUX392" s="541"/>
      <c r="BUY392" s="541"/>
      <c r="BUZ392" s="541"/>
      <c r="BVA392" s="541"/>
      <c r="BVB392" s="541"/>
      <c r="BVC392" s="541"/>
      <c r="BVD392" s="541"/>
      <c r="BVE392" s="541"/>
      <c r="BVF392" s="541"/>
      <c r="BVG392" s="541"/>
      <c r="BVH392" s="541"/>
      <c r="BVI392" s="541"/>
      <c r="BVJ392" s="541"/>
      <c r="BVK392" s="541"/>
      <c r="BVL392" s="541"/>
      <c r="BVM392" s="541"/>
      <c r="BVN392" s="541"/>
      <c r="BVO392" s="541"/>
      <c r="BVP392" s="541"/>
      <c r="BVQ392" s="541"/>
      <c r="BVR392" s="541"/>
      <c r="BVS392" s="541"/>
      <c r="BVT392" s="541"/>
      <c r="BVU392" s="541"/>
      <c r="BVV392" s="541"/>
      <c r="BVW392" s="541"/>
      <c r="BVX392" s="541"/>
      <c r="BVY392" s="541"/>
      <c r="BVZ392" s="541"/>
      <c r="BWA392" s="541"/>
      <c r="BWB392" s="541"/>
      <c r="BWC392" s="541"/>
      <c r="BWD392" s="541"/>
      <c r="BWE392" s="541"/>
      <c r="BWF392" s="541"/>
      <c r="BWG392" s="541"/>
      <c r="BWH392" s="541"/>
      <c r="BWI392" s="541"/>
      <c r="BWJ392" s="541"/>
      <c r="BWK392" s="541"/>
      <c r="BWL392" s="541"/>
      <c r="BWM392" s="541"/>
      <c r="BWN392" s="541"/>
      <c r="BWO392" s="541"/>
      <c r="BWP392" s="541"/>
      <c r="BWQ392" s="541"/>
      <c r="BWR392" s="541"/>
      <c r="BWS392" s="541"/>
      <c r="BWT392" s="541"/>
      <c r="BWU392" s="541"/>
      <c r="BWV392" s="541"/>
      <c r="BWW392" s="541"/>
      <c r="BWX392" s="541"/>
      <c r="BWY392" s="541"/>
      <c r="BWZ392" s="541"/>
      <c r="BXA392" s="541"/>
      <c r="BXB392" s="541"/>
      <c r="BXC392" s="541"/>
      <c r="BXD392" s="541"/>
      <c r="BXE392" s="541"/>
      <c r="BXF392" s="541"/>
      <c r="BXG392" s="541"/>
      <c r="BXH392" s="541"/>
      <c r="BXI392" s="541"/>
      <c r="BXJ392" s="541"/>
      <c r="BXK392" s="541"/>
      <c r="BXL392" s="541"/>
      <c r="BXM392" s="541"/>
      <c r="BXN392" s="541"/>
      <c r="BXO392" s="541"/>
      <c r="BXP392" s="541"/>
      <c r="BXQ392" s="541"/>
      <c r="BXR392" s="541"/>
      <c r="BXS392" s="541"/>
      <c r="BXT392" s="541"/>
      <c r="BXU392" s="541"/>
      <c r="BXV392" s="541"/>
      <c r="BXW392" s="541"/>
      <c r="BXX392" s="541"/>
      <c r="BXY392" s="541"/>
      <c r="BXZ392" s="541"/>
      <c r="BYA392" s="541"/>
      <c r="BYB392" s="541"/>
      <c r="BYC392" s="541"/>
      <c r="BYD392" s="541"/>
      <c r="BYE392" s="541"/>
      <c r="BYF392" s="541"/>
      <c r="BYG392" s="541"/>
      <c r="BYH392" s="541"/>
      <c r="BYI392" s="541"/>
      <c r="BYJ392" s="541"/>
      <c r="BYK392" s="541"/>
      <c r="BYL392" s="541"/>
      <c r="BYM392" s="541"/>
      <c r="BYN392" s="541"/>
      <c r="BYO392" s="541"/>
      <c r="BYP392" s="541"/>
      <c r="BYQ392" s="541"/>
      <c r="BYR392" s="541"/>
      <c r="BYS392" s="541"/>
      <c r="BYT392" s="541"/>
      <c r="BYU392" s="541"/>
      <c r="BYV392" s="541"/>
      <c r="BYW392" s="541"/>
      <c r="BYX392" s="541"/>
      <c r="BYY392" s="541"/>
      <c r="BYZ392" s="541"/>
      <c r="BZA392" s="541"/>
      <c r="BZB392" s="541"/>
      <c r="BZC392" s="541"/>
      <c r="BZD392" s="541"/>
      <c r="BZE392" s="541"/>
      <c r="BZF392" s="541"/>
      <c r="BZG392" s="541"/>
      <c r="BZH392" s="541"/>
      <c r="BZI392" s="541"/>
      <c r="BZJ392" s="541"/>
      <c r="BZK392" s="541"/>
      <c r="BZL392" s="541"/>
      <c r="BZM392" s="541"/>
      <c r="BZN392" s="541"/>
      <c r="BZO392" s="541"/>
      <c r="BZP392" s="541"/>
      <c r="BZQ392" s="541"/>
      <c r="BZR392" s="541"/>
      <c r="BZS392" s="541"/>
      <c r="BZT392" s="541"/>
      <c r="BZU392" s="541"/>
      <c r="BZV392" s="541"/>
      <c r="BZW392" s="541"/>
      <c r="BZX392" s="541"/>
      <c r="BZY392" s="541"/>
      <c r="BZZ392" s="541"/>
      <c r="CAA392" s="541"/>
      <c r="CAB392" s="541"/>
      <c r="CAC392" s="541"/>
      <c r="CAD392" s="541"/>
      <c r="CAE392" s="541"/>
      <c r="CAF392" s="541"/>
      <c r="CAG392" s="541"/>
      <c r="CAH392" s="541"/>
      <c r="CAI392" s="541"/>
      <c r="CAJ392" s="541"/>
      <c r="CAK392" s="541"/>
      <c r="CAL392" s="541"/>
      <c r="CAM392" s="541"/>
      <c r="CAN392" s="541"/>
      <c r="CAO392" s="541"/>
      <c r="CAP392" s="541"/>
      <c r="CAQ392" s="541"/>
      <c r="CAR392" s="541"/>
      <c r="CAS392" s="541"/>
      <c r="CAT392" s="541"/>
      <c r="CAU392" s="541"/>
      <c r="CAV392" s="541"/>
      <c r="CAW392" s="541"/>
      <c r="CAX392" s="541"/>
      <c r="CAY392" s="541"/>
      <c r="CAZ392" s="541"/>
      <c r="CBA392" s="541"/>
      <c r="CBB392" s="541"/>
      <c r="CBC392" s="541"/>
      <c r="CBD392" s="541"/>
      <c r="CBE392" s="541"/>
      <c r="CBF392" s="541"/>
      <c r="CBG392" s="541"/>
      <c r="CBH392" s="541"/>
      <c r="CBI392" s="541"/>
      <c r="CBJ392" s="541"/>
      <c r="CBK392" s="541"/>
      <c r="CBL392" s="541"/>
      <c r="CBM392" s="541"/>
      <c r="CBN392" s="541"/>
      <c r="CBO392" s="541"/>
      <c r="CBP392" s="541"/>
      <c r="CBQ392" s="541"/>
      <c r="CBR392" s="541"/>
      <c r="CBS392" s="541"/>
      <c r="CBT392" s="541"/>
      <c r="CBU392" s="541"/>
      <c r="CBV392" s="541"/>
      <c r="CBW392" s="541"/>
      <c r="CBX392" s="541"/>
      <c r="CBY392" s="541"/>
      <c r="CBZ392" s="541"/>
      <c r="CCA392" s="541"/>
      <c r="CCB392" s="541"/>
      <c r="CCC392" s="541"/>
      <c r="CCD392" s="541"/>
      <c r="CCE392" s="541"/>
      <c r="CCF392" s="541"/>
      <c r="CCG392" s="541"/>
      <c r="CCH392" s="541"/>
      <c r="CCI392" s="541"/>
      <c r="CCJ392" s="541"/>
      <c r="CCK392" s="541"/>
      <c r="CCL392" s="541"/>
      <c r="CCM392" s="541"/>
      <c r="CCN392" s="541"/>
      <c r="CCO392" s="541"/>
      <c r="CCP392" s="541"/>
      <c r="CCQ392" s="541"/>
      <c r="CCR392" s="541"/>
      <c r="CCS392" s="541"/>
      <c r="CCT392" s="541"/>
      <c r="CCU392" s="541"/>
      <c r="CCV392" s="541"/>
      <c r="CCW392" s="541"/>
      <c r="CCX392" s="541"/>
      <c r="CCY392" s="541"/>
      <c r="CCZ392" s="541"/>
      <c r="CDA392" s="541"/>
      <c r="CDB392" s="541"/>
      <c r="CDC392" s="541"/>
      <c r="CDD392" s="541"/>
      <c r="CDE392" s="541"/>
      <c r="CDF392" s="541"/>
      <c r="CDG392" s="541"/>
      <c r="CDH392" s="541"/>
      <c r="CDI392" s="541"/>
      <c r="CDJ392" s="541"/>
      <c r="CDK392" s="541"/>
      <c r="CDL392" s="541"/>
      <c r="CDM392" s="541"/>
      <c r="CDN392" s="541"/>
      <c r="CDO392" s="541"/>
      <c r="CDP392" s="541"/>
      <c r="CDQ392" s="541"/>
      <c r="CDR392" s="541"/>
      <c r="CDS392" s="541"/>
      <c r="CDT392" s="541"/>
      <c r="CDU392" s="541"/>
      <c r="CDV392" s="541"/>
      <c r="CDW392" s="541"/>
      <c r="CDX392" s="541"/>
      <c r="CDY392" s="541"/>
      <c r="CDZ392" s="541"/>
      <c r="CEA392" s="541"/>
      <c r="CEB392" s="541"/>
      <c r="CEC392" s="541"/>
      <c r="CED392" s="541"/>
      <c r="CEE392" s="541"/>
      <c r="CEF392" s="541"/>
      <c r="CEG392" s="541"/>
      <c r="CEH392" s="541"/>
      <c r="CEI392" s="541"/>
      <c r="CEJ392" s="541"/>
      <c r="CEK392" s="541"/>
      <c r="CEL392" s="541"/>
      <c r="CEM392" s="541"/>
      <c r="CEN392" s="541"/>
      <c r="CEO392" s="541"/>
      <c r="CEP392" s="541"/>
      <c r="CEQ392" s="541"/>
      <c r="CER392" s="541"/>
      <c r="CES392" s="541"/>
      <c r="CET392" s="541"/>
      <c r="CEU392" s="541"/>
      <c r="CEV392" s="541"/>
      <c r="CEW392" s="541"/>
      <c r="CEX392" s="541"/>
      <c r="CEY392" s="541"/>
      <c r="CEZ392" s="541"/>
      <c r="CFA392" s="541"/>
      <c r="CFB392" s="541"/>
      <c r="CFC392" s="541"/>
      <c r="CFD392" s="541"/>
      <c r="CFE392" s="541"/>
      <c r="CFF392" s="541"/>
      <c r="CFG392" s="541"/>
      <c r="CFH392" s="541"/>
      <c r="CFI392" s="541"/>
      <c r="CFJ392" s="541"/>
      <c r="CFK392" s="541"/>
      <c r="CFL392" s="541"/>
      <c r="CFM392" s="541"/>
      <c r="CFN392" s="541"/>
      <c r="CFO392" s="541"/>
      <c r="CFP392" s="541"/>
      <c r="CFQ392" s="541"/>
      <c r="CFR392" s="541"/>
      <c r="CFS392" s="541"/>
      <c r="CFT392" s="541"/>
      <c r="CFU392" s="541"/>
      <c r="CFV392" s="541"/>
      <c r="CFW392" s="541"/>
      <c r="CFX392" s="541"/>
      <c r="CFY392" s="541"/>
      <c r="CFZ392" s="541"/>
      <c r="CGA392" s="541"/>
      <c r="CGB392" s="541"/>
      <c r="CGC392" s="541"/>
      <c r="CGD392" s="541"/>
      <c r="CGE392" s="541"/>
      <c r="CGF392" s="541"/>
      <c r="CGG392" s="541"/>
      <c r="CGH392" s="541"/>
      <c r="CGI392" s="541"/>
      <c r="CGJ392" s="541"/>
      <c r="CGK392" s="541"/>
      <c r="CGL392" s="541"/>
      <c r="CGM392" s="541"/>
      <c r="CGN392" s="541"/>
      <c r="CGO392" s="541"/>
      <c r="CGP392" s="541"/>
      <c r="CGQ392" s="541"/>
      <c r="CGR392" s="541"/>
      <c r="CGS392" s="541"/>
      <c r="CGT392" s="541"/>
      <c r="CGU392" s="541"/>
      <c r="CGV392" s="541"/>
      <c r="CGW392" s="541"/>
      <c r="CGX392" s="541"/>
      <c r="CGY392" s="541"/>
      <c r="CGZ392" s="541"/>
      <c r="CHA392" s="541"/>
      <c r="CHB392" s="541"/>
      <c r="CHC392" s="541"/>
      <c r="CHD392" s="541"/>
      <c r="CHE392" s="541"/>
      <c r="CHF392" s="541"/>
      <c r="CHG392" s="541"/>
      <c r="CHH392" s="541"/>
      <c r="CHI392" s="541"/>
      <c r="CHJ392" s="541"/>
      <c r="CHK392" s="541"/>
      <c r="CHL392" s="541"/>
      <c r="CHM392" s="541"/>
      <c r="CHN392" s="541"/>
      <c r="CHO392" s="541"/>
      <c r="CHP392" s="541"/>
      <c r="CHQ392" s="541"/>
      <c r="CHR392" s="541"/>
      <c r="CHS392" s="541"/>
      <c r="CHT392" s="541"/>
      <c r="CHU392" s="541"/>
      <c r="CHV392" s="541"/>
      <c r="CHW392" s="541"/>
      <c r="CHX392" s="541"/>
      <c r="CHY392" s="541"/>
      <c r="CHZ392" s="541"/>
      <c r="CIA392" s="541"/>
      <c r="CIB392" s="541"/>
      <c r="CIC392" s="541"/>
      <c r="CID392" s="541"/>
      <c r="CIE392" s="541"/>
      <c r="CIF392" s="541"/>
      <c r="CIG392" s="541"/>
      <c r="CIH392" s="541"/>
      <c r="CII392" s="541"/>
      <c r="CIJ392" s="541"/>
      <c r="CIK392" s="541"/>
      <c r="CIL392" s="541"/>
      <c r="CIM392" s="541"/>
      <c r="CIN392" s="541"/>
      <c r="CIO392" s="541"/>
      <c r="CIP392" s="541"/>
      <c r="CIQ392" s="541"/>
      <c r="CIR392" s="541"/>
      <c r="CIS392" s="541"/>
      <c r="CIT392" s="541"/>
      <c r="CIU392" s="541"/>
      <c r="CIV392" s="541"/>
      <c r="CIW392" s="541"/>
      <c r="CIX392" s="541"/>
      <c r="CIY392" s="541"/>
      <c r="CIZ392" s="541"/>
      <c r="CJA392" s="541"/>
      <c r="CJB392" s="541"/>
      <c r="CJC392" s="541"/>
      <c r="CJD392" s="541"/>
      <c r="CJE392" s="541"/>
      <c r="CJF392" s="541"/>
      <c r="CJG392" s="541"/>
      <c r="CJH392" s="541"/>
      <c r="CJI392" s="541"/>
      <c r="CJJ392" s="541"/>
      <c r="CJK392" s="541"/>
      <c r="CJL392" s="541"/>
      <c r="CJM392" s="541"/>
      <c r="CJN392" s="541"/>
      <c r="CJO392" s="541"/>
      <c r="CJP392" s="541"/>
      <c r="CJQ392" s="541"/>
      <c r="CJR392" s="541"/>
      <c r="CJS392" s="541"/>
      <c r="CJT392" s="541"/>
      <c r="CJU392" s="541"/>
      <c r="CJV392" s="541"/>
      <c r="CJW392" s="541"/>
      <c r="CJX392" s="541"/>
      <c r="CJY392" s="541"/>
      <c r="CJZ392" s="541"/>
      <c r="CKA392" s="541"/>
      <c r="CKB392" s="541"/>
      <c r="CKC392" s="541"/>
      <c r="CKD392" s="541"/>
      <c r="CKE392" s="541"/>
      <c r="CKF392" s="541"/>
      <c r="CKG392" s="541"/>
      <c r="CKH392" s="541"/>
      <c r="CKI392" s="541"/>
      <c r="CKJ392" s="541"/>
      <c r="CKK392" s="541"/>
      <c r="CKL392" s="541"/>
      <c r="CKM392" s="541"/>
      <c r="CKN392" s="541"/>
      <c r="CKO392" s="541"/>
      <c r="CKP392" s="541"/>
      <c r="CKQ392" s="541"/>
      <c r="CKR392" s="541"/>
      <c r="CKS392" s="541"/>
      <c r="CKT392" s="541"/>
      <c r="CKU392" s="541"/>
      <c r="CKV392" s="541"/>
      <c r="CKW392" s="541"/>
      <c r="CKX392" s="541"/>
      <c r="CKY392" s="541"/>
      <c r="CKZ392" s="541"/>
      <c r="CLA392" s="541"/>
      <c r="CLB392" s="541"/>
      <c r="CLC392" s="541"/>
      <c r="CLD392" s="541"/>
      <c r="CLE392" s="541"/>
      <c r="CLF392" s="541"/>
      <c r="CLG392" s="541"/>
      <c r="CLH392" s="541"/>
      <c r="CLI392" s="541"/>
      <c r="CLJ392" s="541"/>
      <c r="CLK392" s="541"/>
      <c r="CLL392" s="541"/>
      <c r="CLM392" s="541"/>
      <c r="CLN392" s="541"/>
      <c r="CLO392" s="541"/>
      <c r="CLP392" s="541"/>
      <c r="CLQ392" s="541"/>
      <c r="CLR392" s="541"/>
      <c r="CLS392" s="541"/>
      <c r="CLT392" s="541"/>
      <c r="CLU392" s="541"/>
      <c r="CLV392" s="541"/>
      <c r="CLW392" s="541"/>
      <c r="CLX392" s="541"/>
      <c r="CLY392" s="541"/>
      <c r="CLZ392" s="541"/>
      <c r="CMA392" s="541"/>
      <c r="CMB392" s="541"/>
      <c r="CMC392" s="541"/>
      <c r="CMD392" s="541"/>
      <c r="CME392" s="541"/>
      <c r="CMF392" s="541"/>
      <c r="CMG392" s="541"/>
      <c r="CMH392" s="541"/>
      <c r="CMI392" s="541"/>
      <c r="CMJ392" s="541"/>
      <c r="CMK392" s="541"/>
      <c r="CML392" s="541"/>
      <c r="CMM392" s="541"/>
      <c r="CMN392" s="541"/>
      <c r="CMO392" s="541"/>
      <c r="CMP392" s="541"/>
      <c r="CMQ392" s="541"/>
      <c r="CMR392" s="541"/>
      <c r="CMS392" s="541"/>
      <c r="CMT392" s="541"/>
      <c r="CMU392" s="541"/>
      <c r="CMV392" s="541"/>
      <c r="CMW392" s="541"/>
      <c r="CMX392" s="541"/>
      <c r="CMY392" s="541"/>
      <c r="CMZ392" s="541"/>
      <c r="CNA392" s="541"/>
      <c r="CNB392" s="541"/>
      <c r="CNC392" s="541"/>
      <c r="CND392" s="541"/>
      <c r="CNE392" s="541"/>
      <c r="CNF392" s="541"/>
      <c r="CNG392" s="541"/>
      <c r="CNH392" s="541"/>
      <c r="CNI392" s="541"/>
      <c r="CNJ392" s="541"/>
      <c r="CNK392" s="541"/>
      <c r="CNL392" s="541"/>
      <c r="CNM392" s="541"/>
      <c r="CNN392" s="541"/>
      <c r="CNO392" s="541"/>
      <c r="CNP392" s="541"/>
      <c r="CNQ392" s="541"/>
      <c r="CNR392" s="541"/>
      <c r="CNS392" s="541"/>
      <c r="CNT392" s="541"/>
      <c r="CNU392" s="541"/>
      <c r="CNV392" s="541"/>
      <c r="CNW392" s="541"/>
      <c r="CNX392" s="541"/>
      <c r="CNY392" s="541"/>
      <c r="CNZ392" s="541"/>
      <c r="COA392" s="541"/>
      <c r="COB392" s="541"/>
      <c r="COC392" s="541"/>
      <c r="COD392" s="541"/>
      <c r="COE392" s="541"/>
      <c r="COF392" s="541"/>
      <c r="COG392" s="541"/>
      <c r="COH392" s="541"/>
      <c r="COI392" s="541"/>
      <c r="COJ392" s="541"/>
      <c r="COK392" s="541"/>
      <c r="COL392" s="541"/>
      <c r="COM392" s="541"/>
      <c r="CON392" s="541"/>
      <c r="COO392" s="541"/>
      <c r="COP392" s="541"/>
      <c r="COQ392" s="541"/>
      <c r="COR392" s="541"/>
      <c r="COS392" s="541"/>
      <c r="COT392" s="541"/>
      <c r="COU392" s="541"/>
      <c r="COV392" s="541"/>
      <c r="COW392" s="541"/>
      <c r="COX392" s="541"/>
      <c r="COY392" s="541"/>
      <c r="COZ392" s="541"/>
      <c r="CPA392" s="541"/>
      <c r="CPB392" s="541"/>
      <c r="CPC392" s="541"/>
      <c r="CPD392" s="541"/>
      <c r="CPE392" s="541"/>
      <c r="CPF392" s="541"/>
      <c r="CPG392" s="541"/>
      <c r="CPH392" s="541"/>
      <c r="CPI392" s="541"/>
      <c r="CPJ392" s="541"/>
      <c r="CPK392" s="541"/>
      <c r="CPL392" s="541"/>
      <c r="CPM392" s="541"/>
      <c r="CPN392" s="541"/>
      <c r="CPO392" s="541"/>
      <c r="CPP392" s="541"/>
      <c r="CPQ392" s="541"/>
      <c r="CPR392" s="541"/>
      <c r="CPS392" s="541"/>
      <c r="CPT392" s="541"/>
      <c r="CPU392" s="541"/>
      <c r="CPV392" s="541"/>
      <c r="CPW392" s="541"/>
      <c r="CPX392" s="541"/>
      <c r="CPY392" s="541"/>
      <c r="CPZ392" s="541"/>
      <c r="CQA392" s="541"/>
      <c r="CQB392" s="541"/>
      <c r="CQC392" s="541"/>
      <c r="CQD392" s="541"/>
      <c r="CQE392" s="541"/>
      <c r="CQF392" s="541"/>
      <c r="CQG392" s="541"/>
      <c r="CQH392" s="541"/>
      <c r="CQI392" s="541"/>
      <c r="CQJ392" s="541"/>
      <c r="CQK392" s="541"/>
      <c r="CQL392" s="541"/>
      <c r="CQM392" s="541"/>
      <c r="CQN392" s="541"/>
      <c r="CQO392" s="541"/>
      <c r="CQP392" s="541"/>
      <c r="CQQ392" s="541"/>
      <c r="CQR392" s="541"/>
      <c r="CQS392" s="541"/>
      <c r="CQT392" s="541"/>
      <c r="CQU392" s="541"/>
      <c r="CQV392" s="541"/>
      <c r="CQW392" s="541"/>
      <c r="CQX392" s="541"/>
      <c r="CQY392" s="541"/>
      <c r="CQZ392" s="541"/>
      <c r="CRA392" s="541"/>
      <c r="CRB392" s="541"/>
      <c r="CRC392" s="541"/>
      <c r="CRD392" s="541"/>
      <c r="CRE392" s="541"/>
      <c r="CRF392" s="541"/>
      <c r="CRG392" s="541"/>
      <c r="CRH392" s="541"/>
      <c r="CRI392" s="541"/>
      <c r="CRJ392" s="541"/>
      <c r="CRK392" s="541"/>
      <c r="CRL392" s="541"/>
      <c r="CRM392" s="541"/>
      <c r="CRN392" s="541"/>
      <c r="CRO392" s="541"/>
      <c r="CRP392" s="541"/>
      <c r="CRQ392" s="541"/>
      <c r="CRR392" s="541"/>
      <c r="CRS392" s="541"/>
      <c r="CRT392" s="541"/>
      <c r="CRU392" s="541"/>
      <c r="CRV392" s="541"/>
      <c r="CRW392" s="541"/>
      <c r="CRX392" s="541"/>
      <c r="CRY392" s="541"/>
      <c r="CRZ392" s="541"/>
      <c r="CSA392" s="541"/>
      <c r="CSB392" s="541"/>
      <c r="CSC392" s="541"/>
      <c r="CSD392" s="541"/>
      <c r="CSE392" s="541"/>
      <c r="CSF392" s="541"/>
      <c r="CSG392" s="541"/>
      <c r="CSH392" s="541"/>
      <c r="CSI392" s="541"/>
      <c r="CSJ392" s="541"/>
      <c r="CSK392" s="541"/>
      <c r="CSL392" s="541"/>
      <c r="CSM392" s="541"/>
      <c r="CSN392" s="541"/>
      <c r="CSO392" s="541"/>
      <c r="CSP392" s="541"/>
      <c r="CSQ392" s="541"/>
      <c r="CSR392" s="541"/>
      <c r="CSS392" s="541"/>
      <c r="CST392" s="541"/>
      <c r="CSU392" s="541"/>
      <c r="CSV392" s="541"/>
      <c r="CSW392" s="541"/>
      <c r="CSX392" s="541"/>
      <c r="CSY392" s="541"/>
      <c r="CSZ392" s="541"/>
      <c r="CTA392" s="541"/>
      <c r="CTB392" s="541"/>
      <c r="CTC392" s="541"/>
      <c r="CTD392" s="541"/>
      <c r="CTE392" s="541"/>
      <c r="CTF392" s="541"/>
      <c r="CTG392" s="541"/>
      <c r="CTH392" s="541"/>
      <c r="CTI392" s="541"/>
      <c r="CTJ392" s="541"/>
      <c r="CTK392" s="541"/>
      <c r="CTL392" s="541"/>
      <c r="CTM392" s="541"/>
      <c r="CTN392" s="541"/>
      <c r="CTO392" s="541"/>
      <c r="CTP392" s="541"/>
      <c r="CTQ392" s="541"/>
      <c r="CTR392" s="541"/>
      <c r="CTS392" s="541"/>
      <c r="CTT392" s="541"/>
      <c r="CTU392" s="541"/>
      <c r="CTV392" s="541"/>
      <c r="CTW392" s="541"/>
      <c r="CTX392" s="541"/>
      <c r="CTY392" s="541"/>
      <c r="CTZ392" s="541"/>
      <c r="CUA392" s="541"/>
      <c r="CUB392" s="541"/>
      <c r="CUC392" s="541"/>
      <c r="CUD392" s="541"/>
      <c r="CUE392" s="541"/>
      <c r="CUF392" s="541"/>
      <c r="CUG392" s="541"/>
      <c r="CUH392" s="541"/>
      <c r="CUI392" s="541"/>
      <c r="CUJ392" s="541"/>
      <c r="CUK392" s="541"/>
      <c r="CUL392" s="541"/>
      <c r="CUM392" s="541"/>
      <c r="CUN392" s="541"/>
      <c r="CUO392" s="541"/>
      <c r="CUP392" s="541"/>
      <c r="CUQ392" s="541"/>
      <c r="CUR392" s="541"/>
      <c r="CUS392" s="541"/>
      <c r="CUT392" s="541"/>
      <c r="CUU392" s="541"/>
      <c r="CUV392" s="541"/>
      <c r="CUW392" s="541"/>
      <c r="CUX392" s="541"/>
      <c r="CUY392" s="541"/>
      <c r="CUZ392" s="541"/>
      <c r="CVA392" s="541"/>
      <c r="CVB392" s="541"/>
      <c r="CVC392" s="541"/>
      <c r="CVD392" s="541"/>
      <c r="CVE392" s="541"/>
      <c r="CVF392" s="541"/>
      <c r="CVG392" s="541"/>
      <c r="CVH392" s="541"/>
      <c r="CVI392" s="541"/>
      <c r="CVJ392" s="541"/>
      <c r="CVK392" s="541"/>
      <c r="CVL392" s="541"/>
      <c r="CVM392" s="541"/>
      <c r="CVN392" s="541"/>
      <c r="CVO392" s="541"/>
      <c r="CVP392" s="541"/>
      <c r="CVQ392" s="541"/>
      <c r="CVR392" s="541"/>
      <c r="CVS392" s="541"/>
      <c r="CVT392" s="541"/>
      <c r="CVU392" s="541"/>
      <c r="CVV392" s="541"/>
      <c r="CVW392" s="541"/>
      <c r="CVX392" s="541"/>
      <c r="CVY392" s="541"/>
      <c r="CVZ392" s="541"/>
      <c r="CWA392" s="541"/>
      <c r="CWB392" s="541"/>
      <c r="CWC392" s="541"/>
      <c r="CWD392" s="541"/>
      <c r="CWE392" s="541"/>
      <c r="CWF392" s="541"/>
      <c r="CWG392" s="541"/>
      <c r="CWH392" s="541"/>
      <c r="CWI392" s="541"/>
      <c r="CWJ392" s="541"/>
      <c r="CWK392" s="541"/>
      <c r="CWL392" s="541"/>
      <c r="CWM392" s="541"/>
      <c r="CWN392" s="541"/>
      <c r="CWO392" s="541"/>
      <c r="CWP392" s="541"/>
      <c r="CWQ392" s="541"/>
      <c r="CWR392" s="541"/>
      <c r="CWS392" s="541"/>
      <c r="CWT392" s="541"/>
      <c r="CWU392" s="541"/>
      <c r="CWV392" s="541"/>
      <c r="CWW392" s="541"/>
      <c r="CWX392" s="541"/>
      <c r="CWY392" s="541"/>
      <c r="CWZ392" s="541"/>
      <c r="CXA392" s="541"/>
      <c r="CXB392" s="541"/>
      <c r="CXC392" s="541"/>
      <c r="CXD392" s="541"/>
      <c r="CXE392" s="541"/>
      <c r="CXF392" s="541"/>
      <c r="CXG392" s="541"/>
      <c r="CXH392" s="541"/>
      <c r="CXI392" s="541"/>
      <c r="CXJ392" s="541"/>
      <c r="CXK392" s="541"/>
      <c r="CXL392" s="541"/>
      <c r="CXM392" s="541"/>
      <c r="CXN392" s="541"/>
      <c r="CXO392" s="541"/>
      <c r="CXP392" s="541"/>
      <c r="CXQ392" s="541"/>
      <c r="CXR392" s="541"/>
      <c r="CXS392" s="541"/>
      <c r="CXT392" s="541"/>
      <c r="CXU392" s="541"/>
      <c r="CXV392" s="541"/>
      <c r="CXW392" s="541"/>
      <c r="CXX392" s="541"/>
      <c r="CXY392" s="541"/>
      <c r="CXZ392" s="541"/>
      <c r="CYA392" s="541"/>
      <c r="CYB392" s="541"/>
      <c r="CYC392" s="541"/>
      <c r="CYD392" s="541"/>
      <c r="CYE392" s="541"/>
      <c r="CYF392" s="541"/>
      <c r="CYG392" s="541"/>
      <c r="CYH392" s="541"/>
      <c r="CYI392" s="541"/>
      <c r="CYJ392" s="541"/>
      <c r="CYK392" s="541"/>
      <c r="CYL392" s="541"/>
      <c r="CYM392" s="541"/>
      <c r="CYN392" s="541"/>
      <c r="CYO392" s="541"/>
      <c r="CYP392" s="541"/>
      <c r="CYQ392" s="541"/>
      <c r="CYR392" s="541"/>
      <c r="CYS392" s="541"/>
      <c r="CYT392" s="541"/>
      <c r="CYU392" s="541"/>
      <c r="CYV392" s="541"/>
      <c r="CYW392" s="541"/>
      <c r="CYX392" s="541"/>
      <c r="CYY392" s="541"/>
      <c r="CYZ392" s="541"/>
      <c r="CZA392" s="541"/>
      <c r="CZB392" s="541"/>
      <c r="CZC392" s="541"/>
      <c r="CZD392" s="541"/>
      <c r="CZE392" s="541"/>
      <c r="CZF392" s="541"/>
      <c r="CZG392" s="541"/>
      <c r="CZH392" s="541"/>
      <c r="CZI392" s="541"/>
      <c r="CZJ392" s="541"/>
      <c r="CZK392" s="541"/>
      <c r="CZL392" s="541"/>
      <c r="CZM392" s="541"/>
      <c r="CZN392" s="541"/>
      <c r="CZO392" s="541"/>
      <c r="CZP392" s="541"/>
      <c r="CZQ392" s="541"/>
      <c r="CZR392" s="541"/>
      <c r="CZS392" s="541"/>
      <c r="CZT392" s="541"/>
      <c r="CZU392" s="541"/>
      <c r="CZV392" s="541"/>
      <c r="CZW392" s="541"/>
      <c r="CZX392" s="541"/>
      <c r="CZY392" s="541"/>
      <c r="CZZ392" s="541"/>
      <c r="DAA392" s="541"/>
      <c r="DAB392" s="541"/>
      <c r="DAC392" s="541"/>
      <c r="DAD392" s="541"/>
      <c r="DAE392" s="541"/>
      <c r="DAF392" s="541"/>
      <c r="DAG392" s="541"/>
      <c r="DAH392" s="541"/>
      <c r="DAI392" s="541"/>
      <c r="DAJ392" s="541"/>
      <c r="DAK392" s="541"/>
      <c r="DAL392" s="541"/>
      <c r="DAM392" s="541"/>
      <c r="DAN392" s="541"/>
      <c r="DAO392" s="541"/>
      <c r="DAP392" s="541"/>
      <c r="DAQ392" s="541"/>
      <c r="DAR392" s="541"/>
      <c r="DAS392" s="541"/>
      <c r="DAT392" s="541"/>
      <c r="DAU392" s="541"/>
      <c r="DAV392" s="541"/>
      <c r="DAW392" s="541"/>
      <c r="DAX392" s="541"/>
      <c r="DAY392" s="541"/>
      <c r="DAZ392" s="541"/>
      <c r="DBA392" s="541"/>
      <c r="DBB392" s="541"/>
      <c r="DBC392" s="541"/>
      <c r="DBD392" s="541"/>
      <c r="DBE392" s="541"/>
      <c r="DBF392" s="541"/>
      <c r="DBG392" s="541"/>
      <c r="DBH392" s="541"/>
      <c r="DBI392" s="541"/>
      <c r="DBJ392" s="541"/>
      <c r="DBK392" s="541"/>
      <c r="DBL392" s="541"/>
      <c r="DBM392" s="541"/>
      <c r="DBN392" s="541"/>
      <c r="DBO392" s="541"/>
      <c r="DBP392" s="541"/>
      <c r="DBQ392" s="541"/>
      <c r="DBR392" s="541"/>
      <c r="DBS392" s="541"/>
      <c r="DBT392" s="541"/>
      <c r="DBU392" s="541"/>
      <c r="DBV392" s="541"/>
      <c r="DBW392" s="541"/>
      <c r="DBX392" s="541"/>
      <c r="DBY392" s="541"/>
      <c r="DBZ392" s="541"/>
      <c r="DCA392" s="541"/>
      <c r="DCB392" s="541"/>
      <c r="DCC392" s="541"/>
      <c r="DCD392" s="541"/>
      <c r="DCE392" s="541"/>
      <c r="DCF392" s="541"/>
      <c r="DCG392" s="541"/>
      <c r="DCH392" s="541"/>
      <c r="DCI392" s="541"/>
      <c r="DCJ392" s="541"/>
      <c r="DCK392" s="541"/>
      <c r="DCL392" s="541"/>
      <c r="DCM392" s="541"/>
      <c r="DCN392" s="541"/>
      <c r="DCO392" s="541"/>
      <c r="DCP392" s="541"/>
      <c r="DCQ392" s="541"/>
      <c r="DCR392" s="541"/>
      <c r="DCS392" s="541"/>
      <c r="DCT392" s="541"/>
      <c r="DCU392" s="541"/>
      <c r="DCV392" s="541"/>
      <c r="DCW392" s="541"/>
      <c r="DCX392" s="541"/>
      <c r="DCY392" s="541"/>
      <c r="DCZ392" s="541"/>
      <c r="DDA392" s="541"/>
      <c r="DDB392" s="541"/>
      <c r="DDC392" s="541"/>
      <c r="DDD392" s="541"/>
      <c r="DDE392" s="541"/>
      <c r="DDF392" s="541"/>
      <c r="DDG392" s="541"/>
      <c r="DDH392" s="541"/>
      <c r="DDI392" s="541"/>
      <c r="DDJ392" s="541"/>
      <c r="DDK392" s="541"/>
      <c r="DDL392" s="541"/>
      <c r="DDM392" s="541"/>
      <c r="DDN392" s="541"/>
      <c r="DDO392" s="541"/>
      <c r="DDP392" s="541"/>
      <c r="DDQ392" s="541"/>
      <c r="DDR392" s="541"/>
      <c r="DDS392" s="541"/>
      <c r="DDT392" s="541"/>
      <c r="DDU392" s="541"/>
      <c r="DDV392" s="541"/>
      <c r="DDW392" s="541"/>
      <c r="DDX392" s="541"/>
      <c r="DDY392" s="541"/>
      <c r="DDZ392" s="541"/>
      <c r="DEA392" s="541"/>
      <c r="DEB392" s="541"/>
      <c r="DEC392" s="541"/>
      <c r="DED392" s="541"/>
      <c r="DEE392" s="541"/>
      <c r="DEF392" s="541"/>
      <c r="DEG392" s="541"/>
      <c r="DEH392" s="541"/>
      <c r="DEI392" s="541"/>
      <c r="DEJ392" s="541"/>
      <c r="DEK392" s="541"/>
      <c r="DEL392" s="541"/>
      <c r="DEM392" s="541"/>
      <c r="DEN392" s="541"/>
      <c r="DEO392" s="541"/>
      <c r="DEP392" s="541"/>
      <c r="DEQ392" s="541"/>
      <c r="DER392" s="541"/>
      <c r="DES392" s="541"/>
      <c r="DET392" s="541"/>
      <c r="DEU392" s="541"/>
      <c r="DEV392" s="541"/>
      <c r="DEW392" s="541"/>
      <c r="DEX392" s="541"/>
      <c r="DEY392" s="541"/>
      <c r="DEZ392" s="541"/>
      <c r="DFA392" s="541"/>
      <c r="DFB392" s="541"/>
      <c r="DFC392" s="541"/>
      <c r="DFD392" s="541"/>
      <c r="DFE392" s="541"/>
      <c r="DFF392" s="541"/>
      <c r="DFG392" s="541"/>
      <c r="DFH392" s="541"/>
      <c r="DFI392" s="541"/>
      <c r="DFJ392" s="541"/>
      <c r="DFK392" s="541"/>
      <c r="DFL392" s="541"/>
      <c r="DFM392" s="541"/>
      <c r="DFN392" s="541"/>
      <c r="DFO392" s="541"/>
      <c r="DFP392" s="541"/>
      <c r="DFQ392" s="541"/>
      <c r="DFR392" s="541"/>
      <c r="DFS392" s="541"/>
      <c r="DFT392" s="541"/>
      <c r="DFU392" s="541"/>
      <c r="DFV392" s="541"/>
      <c r="DFW392" s="541"/>
      <c r="DFX392" s="541"/>
      <c r="DFY392" s="541"/>
      <c r="DFZ392" s="541"/>
      <c r="DGA392" s="541"/>
      <c r="DGB392" s="541"/>
      <c r="DGC392" s="541"/>
      <c r="DGD392" s="541"/>
      <c r="DGE392" s="541"/>
      <c r="DGF392" s="541"/>
      <c r="DGG392" s="541"/>
      <c r="DGH392" s="541"/>
      <c r="DGI392" s="541"/>
      <c r="DGJ392" s="541"/>
      <c r="DGK392" s="541"/>
      <c r="DGL392" s="541"/>
      <c r="DGM392" s="541"/>
      <c r="DGN392" s="541"/>
      <c r="DGO392" s="541"/>
      <c r="DGP392" s="541"/>
      <c r="DGQ392" s="541"/>
      <c r="DGR392" s="541"/>
      <c r="DGS392" s="541"/>
      <c r="DGT392" s="541"/>
      <c r="DGU392" s="541"/>
      <c r="DGV392" s="541"/>
      <c r="DGW392" s="541"/>
      <c r="DGX392" s="541"/>
      <c r="DGY392" s="541"/>
      <c r="DGZ392" s="541"/>
      <c r="DHA392" s="541"/>
      <c r="DHB392" s="541"/>
      <c r="DHC392" s="541"/>
      <c r="DHD392" s="541"/>
      <c r="DHE392" s="541"/>
      <c r="DHF392" s="541"/>
      <c r="DHG392" s="541"/>
      <c r="DHH392" s="541"/>
      <c r="DHI392" s="541"/>
      <c r="DHJ392" s="541"/>
      <c r="DHK392" s="541"/>
      <c r="DHL392" s="541"/>
      <c r="DHM392" s="541"/>
      <c r="DHN392" s="541"/>
      <c r="DHO392" s="541"/>
      <c r="DHP392" s="541"/>
      <c r="DHQ392" s="541"/>
      <c r="DHR392" s="541"/>
      <c r="DHS392" s="541"/>
      <c r="DHT392" s="541"/>
      <c r="DHU392" s="541"/>
      <c r="DHV392" s="541"/>
      <c r="DHW392" s="541"/>
      <c r="DHX392" s="541"/>
      <c r="DHY392" s="541"/>
      <c r="DHZ392" s="541"/>
      <c r="DIA392" s="541"/>
      <c r="DIB392" s="541"/>
      <c r="DIC392" s="541"/>
      <c r="DID392" s="541"/>
      <c r="DIE392" s="541"/>
      <c r="DIF392" s="541"/>
      <c r="DIG392" s="541"/>
      <c r="DIH392" s="541"/>
      <c r="DII392" s="541"/>
      <c r="DIJ392" s="541"/>
      <c r="DIK392" s="541"/>
      <c r="DIL392" s="541"/>
      <c r="DIM392" s="541"/>
      <c r="DIN392" s="541"/>
      <c r="DIO392" s="541"/>
      <c r="DIP392" s="541"/>
      <c r="DIQ392" s="541"/>
      <c r="DIR392" s="541"/>
      <c r="DIS392" s="541"/>
      <c r="DIT392" s="541"/>
      <c r="DIU392" s="541"/>
      <c r="DIV392" s="541"/>
      <c r="DIW392" s="541"/>
      <c r="DIX392" s="541"/>
      <c r="DIY392" s="541"/>
      <c r="DIZ392" s="541"/>
      <c r="DJA392" s="541"/>
      <c r="DJB392" s="541"/>
      <c r="DJC392" s="541"/>
      <c r="DJD392" s="541"/>
      <c r="DJE392" s="541"/>
      <c r="DJF392" s="541"/>
      <c r="DJG392" s="541"/>
      <c r="DJH392" s="541"/>
      <c r="DJI392" s="541"/>
      <c r="DJJ392" s="541"/>
      <c r="DJK392" s="541"/>
      <c r="DJL392" s="541"/>
      <c r="DJM392" s="541"/>
      <c r="DJN392" s="541"/>
      <c r="DJO392" s="541"/>
      <c r="DJP392" s="541"/>
      <c r="DJQ392" s="541"/>
      <c r="DJR392" s="541"/>
      <c r="DJS392" s="541"/>
      <c r="DJT392" s="541"/>
      <c r="DJU392" s="541"/>
      <c r="DJV392" s="541"/>
      <c r="DJW392" s="541"/>
      <c r="DJX392" s="541"/>
      <c r="DJY392" s="541"/>
      <c r="DJZ392" s="541"/>
      <c r="DKA392" s="541"/>
      <c r="DKB392" s="541"/>
      <c r="DKC392" s="541"/>
      <c r="DKD392" s="541"/>
      <c r="DKE392" s="541"/>
      <c r="DKF392" s="541"/>
      <c r="DKG392" s="541"/>
      <c r="DKH392" s="541"/>
      <c r="DKI392" s="541"/>
      <c r="DKJ392" s="541"/>
      <c r="DKK392" s="541"/>
      <c r="DKL392" s="541"/>
      <c r="DKM392" s="541"/>
      <c r="DKN392" s="541"/>
      <c r="DKO392" s="541"/>
      <c r="DKP392" s="541"/>
      <c r="DKQ392" s="541"/>
      <c r="DKR392" s="541"/>
      <c r="DKS392" s="541"/>
      <c r="DKT392" s="541"/>
      <c r="DKU392" s="541"/>
      <c r="DKV392" s="541"/>
      <c r="DKW392" s="541"/>
      <c r="DKX392" s="541"/>
      <c r="DKY392" s="541"/>
      <c r="DKZ392" s="541"/>
      <c r="DLA392" s="541"/>
      <c r="DLB392" s="541"/>
      <c r="DLC392" s="541"/>
      <c r="DLD392" s="541"/>
      <c r="DLE392" s="541"/>
      <c r="DLF392" s="541"/>
      <c r="DLG392" s="541"/>
      <c r="DLH392" s="541"/>
      <c r="DLI392" s="541"/>
      <c r="DLJ392" s="541"/>
      <c r="DLK392" s="541"/>
      <c r="DLL392" s="541"/>
      <c r="DLM392" s="541"/>
      <c r="DLN392" s="541"/>
      <c r="DLO392" s="541"/>
      <c r="DLP392" s="541"/>
      <c r="DLQ392" s="541"/>
      <c r="DLR392" s="541"/>
      <c r="DLS392" s="541"/>
      <c r="DLT392" s="541"/>
      <c r="DLU392" s="541"/>
      <c r="DLV392" s="541"/>
      <c r="DLW392" s="541"/>
      <c r="DLX392" s="541"/>
      <c r="DLY392" s="541"/>
      <c r="DLZ392" s="541"/>
      <c r="DMA392" s="541"/>
      <c r="DMB392" s="541"/>
      <c r="DMC392" s="541"/>
      <c r="DMD392" s="541"/>
      <c r="DME392" s="541"/>
      <c r="DMF392" s="541"/>
      <c r="DMG392" s="541"/>
      <c r="DMH392" s="541"/>
      <c r="DMI392" s="541"/>
      <c r="DMJ392" s="541"/>
      <c r="DMK392" s="541"/>
      <c r="DML392" s="541"/>
      <c r="DMM392" s="541"/>
      <c r="DMN392" s="541"/>
      <c r="DMO392" s="541"/>
      <c r="DMP392" s="541"/>
      <c r="DMQ392" s="541"/>
      <c r="DMR392" s="541"/>
      <c r="DMS392" s="541"/>
      <c r="DMT392" s="541"/>
      <c r="DMU392" s="541"/>
      <c r="DMV392" s="541"/>
      <c r="DMW392" s="541"/>
      <c r="DMX392" s="541"/>
      <c r="DMY392" s="541"/>
      <c r="DMZ392" s="541"/>
      <c r="DNA392" s="541"/>
      <c r="DNB392" s="541"/>
      <c r="DNC392" s="541"/>
      <c r="DND392" s="541"/>
      <c r="DNE392" s="541"/>
      <c r="DNF392" s="541"/>
      <c r="DNG392" s="541"/>
      <c r="DNH392" s="541"/>
      <c r="DNI392" s="541"/>
      <c r="DNJ392" s="541"/>
      <c r="DNK392" s="541"/>
      <c r="DNL392" s="541"/>
      <c r="DNM392" s="541"/>
      <c r="DNN392" s="541"/>
      <c r="DNO392" s="541"/>
      <c r="DNP392" s="541"/>
      <c r="DNQ392" s="541"/>
      <c r="DNR392" s="541"/>
      <c r="DNS392" s="541"/>
      <c r="DNT392" s="541"/>
      <c r="DNU392" s="541"/>
      <c r="DNV392" s="541"/>
      <c r="DNW392" s="541"/>
      <c r="DNX392" s="541"/>
      <c r="DNY392" s="541"/>
      <c r="DNZ392" s="541"/>
      <c r="DOA392" s="541"/>
      <c r="DOB392" s="541"/>
      <c r="DOC392" s="541"/>
      <c r="DOD392" s="541"/>
      <c r="DOE392" s="541"/>
      <c r="DOF392" s="541"/>
      <c r="DOG392" s="541"/>
      <c r="DOH392" s="541"/>
      <c r="DOI392" s="541"/>
      <c r="DOJ392" s="541"/>
      <c r="DOK392" s="541"/>
      <c r="DOL392" s="541"/>
      <c r="DOM392" s="541"/>
      <c r="DON392" s="541"/>
      <c r="DOO392" s="541"/>
      <c r="DOP392" s="541"/>
      <c r="DOQ392" s="541"/>
      <c r="DOR392" s="541"/>
      <c r="DOS392" s="541"/>
      <c r="DOT392" s="541"/>
      <c r="DOU392" s="541"/>
      <c r="DOV392" s="541"/>
      <c r="DOW392" s="541"/>
      <c r="DOX392" s="541"/>
      <c r="DOY392" s="541"/>
      <c r="DOZ392" s="541"/>
      <c r="DPA392" s="541"/>
      <c r="DPB392" s="541"/>
      <c r="DPC392" s="541"/>
      <c r="DPD392" s="541"/>
      <c r="DPE392" s="541"/>
      <c r="DPF392" s="541"/>
      <c r="DPG392" s="541"/>
      <c r="DPH392" s="541"/>
      <c r="DPI392" s="541"/>
      <c r="DPJ392" s="541"/>
      <c r="DPK392" s="541"/>
      <c r="DPL392" s="541"/>
      <c r="DPM392" s="541"/>
      <c r="DPN392" s="541"/>
      <c r="DPO392" s="541"/>
      <c r="DPP392" s="541"/>
      <c r="DPQ392" s="541"/>
      <c r="DPR392" s="541"/>
      <c r="DPS392" s="541"/>
      <c r="DPT392" s="541"/>
      <c r="DPU392" s="541"/>
      <c r="DPV392" s="541"/>
      <c r="DPW392" s="541"/>
      <c r="DPX392" s="541"/>
      <c r="DPY392" s="541"/>
      <c r="DPZ392" s="541"/>
      <c r="DQA392" s="541"/>
      <c r="DQB392" s="541"/>
      <c r="DQC392" s="541"/>
      <c r="DQD392" s="541"/>
      <c r="DQE392" s="541"/>
      <c r="DQF392" s="541"/>
      <c r="DQG392" s="541"/>
      <c r="DQH392" s="541"/>
      <c r="DQI392" s="541"/>
      <c r="DQJ392" s="541"/>
      <c r="DQK392" s="541"/>
      <c r="DQL392" s="541"/>
      <c r="DQM392" s="541"/>
      <c r="DQN392" s="541"/>
      <c r="DQO392" s="541"/>
      <c r="DQP392" s="541"/>
      <c r="DQQ392" s="541"/>
      <c r="DQR392" s="541"/>
      <c r="DQS392" s="541"/>
      <c r="DQT392" s="541"/>
      <c r="DQU392" s="541"/>
      <c r="DQV392" s="541"/>
      <c r="DQW392" s="541"/>
      <c r="DQX392" s="541"/>
      <c r="DQY392" s="541"/>
      <c r="DQZ392" s="541"/>
      <c r="DRA392" s="541"/>
      <c r="DRB392" s="541"/>
      <c r="DRC392" s="541"/>
      <c r="DRD392" s="541"/>
      <c r="DRE392" s="541"/>
      <c r="DRF392" s="541"/>
      <c r="DRG392" s="541"/>
      <c r="DRH392" s="541"/>
      <c r="DRI392" s="541"/>
      <c r="DRJ392" s="541"/>
      <c r="DRK392" s="541"/>
      <c r="DRL392" s="541"/>
      <c r="DRM392" s="541"/>
      <c r="DRN392" s="541"/>
      <c r="DRO392" s="541"/>
      <c r="DRP392" s="541"/>
      <c r="DRQ392" s="541"/>
      <c r="DRR392" s="541"/>
      <c r="DRS392" s="541"/>
      <c r="DRT392" s="541"/>
      <c r="DRU392" s="541"/>
      <c r="DRV392" s="541"/>
      <c r="DRW392" s="541"/>
      <c r="DRX392" s="541"/>
      <c r="DRY392" s="541"/>
      <c r="DRZ392" s="541"/>
      <c r="DSA392" s="541"/>
      <c r="DSB392" s="541"/>
      <c r="DSC392" s="541"/>
      <c r="DSD392" s="541"/>
      <c r="DSE392" s="541"/>
      <c r="DSF392" s="541"/>
      <c r="DSG392" s="541"/>
      <c r="DSH392" s="541"/>
      <c r="DSI392" s="541"/>
      <c r="DSJ392" s="541"/>
      <c r="DSK392" s="541"/>
      <c r="DSL392" s="541"/>
      <c r="DSM392" s="541"/>
      <c r="DSN392" s="541"/>
      <c r="DSO392" s="541"/>
      <c r="DSP392" s="541"/>
      <c r="DSQ392" s="541"/>
      <c r="DSR392" s="541"/>
      <c r="DSS392" s="541"/>
      <c r="DST392" s="541"/>
      <c r="DSU392" s="541"/>
      <c r="DSV392" s="541"/>
      <c r="DSW392" s="541"/>
      <c r="DSX392" s="541"/>
      <c r="DSY392" s="541"/>
      <c r="DSZ392" s="541"/>
      <c r="DTA392" s="541"/>
      <c r="DTB392" s="541"/>
      <c r="DTC392" s="541"/>
      <c r="DTD392" s="541"/>
      <c r="DTE392" s="541"/>
      <c r="DTF392" s="541"/>
      <c r="DTG392" s="541"/>
      <c r="DTH392" s="541"/>
      <c r="DTI392" s="541"/>
      <c r="DTJ392" s="541"/>
      <c r="DTK392" s="541"/>
      <c r="DTL392" s="541"/>
      <c r="DTM392" s="541"/>
      <c r="DTN392" s="541"/>
      <c r="DTO392" s="541"/>
      <c r="DTP392" s="541"/>
      <c r="DTQ392" s="541"/>
      <c r="DTR392" s="541"/>
      <c r="DTS392" s="541"/>
      <c r="DTT392" s="541"/>
      <c r="DTU392" s="541"/>
      <c r="DTV392" s="541"/>
      <c r="DTW392" s="541"/>
      <c r="DTX392" s="541"/>
      <c r="DTY392" s="541"/>
      <c r="DTZ392" s="541"/>
      <c r="DUA392" s="541"/>
      <c r="DUB392" s="541"/>
      <c r="DUC392" s="541"/>
      <c r="DUD392" s="541"/>
      <c r="DUE392" s="541"/>
      <c r="DUF392" s="541"/>
      <c r="DUG392" s="541"/>
      <c r="DUH392" s="541"/>
      <c r="DUI392" s="541"/>
      <c r="DUJ392" s="541"/>
      <c r="DUK392" s="541"/>
      <c r="DUL392" s="541"/>
      <c r="DUM392" s="541"/>
      <c r="DUN392" s="541"/>
      <c r="DUO392" s="541"/>
      <c r="DUP392" s="541"/>
      <c r="DUQ392" s="541"/>
      <c r="DUR392" s="541"/>
      <c r="DUS392" s="541"/>
      <c r="DUT392" s="541"/>
      <c r="DUU392" s="541"/>
      <c r="DUV392" s="541"/>
      <c r="DUW392" s="541"/>
      <c r="DUX392" s="541"/>
      <c r="DUY392" s="541"/>
      <c r="DUZ392" s="541"/>
      <c r="DVA392" s="541"/>
      <c r="DVB392" s="541"/>
      <c r="DVC392" s="541"/>
      <c r="DVD392" s="541"/>
      <c r="DVE392" s="541"/>
      <c r="DVF392" s="541"/>
      <c r="DVG392" s="541"/>
      <c r="DVH392" s="541"/>
      <c r="DVI392" s="541"/>
      <c r="DVJ392" s="541"/>
      <c r="DVK392" s="541"/>
      <c r="DVL392" s="541"/>
      <c r="DVM392" s="541"/>
      <c r="DVN392" s="541"/>
      <c r="DVO392" s="541"/>
      <c r="DVP392" s="541"/>
      <c r="DVQ392" s="541"/>
      <c r="DVR392" s="541"/>
      <c r="DVS392" s="541"/>
      <c r="DVT392" s="541"/>
      <c r="DVU392" s="541"/>
      <c r="DVV392" s="541"/>
      <c r="DVW392" s="541"/>
      <c r="DVX392" s="541"/>
      <c r="DVY392" s="541"/>
      <c r="DVZ392" s="541"/>
      <c r="DWA392" s="541"/>
      <c r="DWB392" s="541"/>
      <c r="DWC392" s="541"/>
      <c r="DWD392" s="541"/>
      <c r="DWE392" s="541"/>
      <c r="DWF392" s="541"/>
      <c r="DWG392" s="541"/>
      <c r="DWH392" s="541"/>
      <c r="DWI392" s="541"/>
      <c r="DWJ392" s="541"/>
      <c r="DWK392" s="541"/>
      <c r="DWL392" s="541"/>
      <c r="DWM392" s="541"/>
      <c r="DWN392" s="541"/>
      <c r="DWO392" s="541"/>
      <c r="DWP392" s="541"/>
      <c r="DWQ392" s="541"/>
      <c r="DWR392" s="541"/>
      <c r="DWS392" s="541"/>
      <c r="DWT392" s="541"/>
      <c r="DWU392" s="541"/>
      <c r="DWV392" s="541"/>
      <c r="DWW392" s="541"/>
      <c r="DWX392" s="541"/>
      <c r="DWY392" s="541"/>
      <c r="DWZ392" s="541"/>
      <c r="DXA392" s="541"/>
      <c r="DXB392" s="541"/>
      <c r="DXC392" s="541"/>
      <c r="DXD392" s="541"/>
      <c r="DXE392" s="541"/>
      <c r="DXF392" s="541"/>
      <c r="DXG392" s="541"/>
      <c r="DXH392" s="541"/>
      <c r="DXI392" s="541"/>
      <c r="DXJ392" s="541"/>
      <c r="DXK392" s="541"/>
      <c r="DXL392" s="541"/>
      <c r="DXM392" s="541"/>
      <c r="DXN392" s="541"/>
      <c r="DXO392" s="541"/>
      <c r="DXP392" s="541"/>
      <c r="DXQ392" s="541"/>
      <c r="DXR392" s="541"/>
      <c r="DXS392" s="541"/>
      <c r="DXT392" s="541"/>
      <c r="DXU392" s="541"/>
      <c r="DXV392" s="541"/>
      <c r="DXW392" s="541"/>
      <c r="DXX392" s="541"/>
      <c r="DXY392" s="541"/>
      <c r="DXZ392" s="541"/>
      <c r="DYA392" s="541"/>
      <c r="DYB392" s="541"/>
      <c r="DYC392" s="541"/>
      <c r="DYD392" s="541"/>
      <c r="DYE392" s="541"/>
      <c r="DYF392" s="541"/>
      <c r="DYG392" s="541"/>
      <c r="DYH392" s="541"/>
      <c r="DYI392" s="541"/>
      <c r="DYJ392" s="541"/>
      <c r="DYK392" s="541"/>
      <c r="DYL392" s="541"/>
      <c r="DYM392" s="541"/>
      <c r="DYN392" s="541"/>
      <c r="DYO392" s="541"/>
      <c r="DYP392" s="541"/>
      <c r="DYQ392" s="541"/>
      <c r="DYR392" s="541"/>
      <c r="DYS392" s="541"/>
      <c r="DYT392" s="541"/>
      <c r="DYU392" s="541"/>
      <c r="DYV392" s="541"/>
      <c r="DYW392" s="541"/>
      <c r="DYX392" s="541"/>
      <c r="DYY392" s="541"/>
      <c r="DYZ392" s="541"/>
      <c r="DZA392" s="541"/>
      <c r="DZB392" s="541"/>
      <c r="DZC392" s="541"/>
      <c r="DZD392" s="541"/>
      <c r="DZE392" s="541"/>
      <c r="DZF392" s="541"/>
      <c r="DZG392" s="541"/>
      <c r="DZH392" s="541"/>
      <c r="DZI392" s="541"/>
      <c r="DZJ392" s="541"/>
      <c r="DZK392" s="541"/>
      <c r="DZL392" s="541"/>
      <c r="DZM392" s="541"/>
      <c r="DZN392" s="541"/>
      <c r="DZO392" s="541"/>
      <c r="DZP392" s="541"/>
      <c r="DZQ392" s="541"/>
      <c r="DZR392" s="541"/>
      <c r="DZS392" s="541"/>
      <c r="DZT392" s="541"/>
      <c r="DZU392" s="541"/>
      <c r="DZV392" s="541"/>
      <c r="DZW392" s="541"/>
      <c r="DZX392" s="541"/>
      <c r="DZY392" s="541"/>
      <c r="DZZ392" s="541"/>
      <c r="EAA392" s="541"/>
      <c r="EAB392" s="541"/>
      <c r="EAC392" s="541"/>
      <c r="EAD392" s="541"/>
      <c r="EAE392" s="541"/>
      <c r="EAF392" s="541"/>
      <c r="EAG392" s="541"/>
      <c r="EAH392" s="541"/>
      <c r="EAI392" s="541"/>
      <c r="EAJ392" s="541"/>
      <c r="EAK392" s="541"/>
      <c r="EAL392" s="541"/>
      <c r="EAM392" s="541"/>
      <c r="EAN392" s="541"/>
      <c r="EAO392" s="541"/>
      <c r="EAP392" s="541"/>
      <c r="EAQ392" s="541"/>
      <c r="EAR392" s="541"/>
      <c r="EAS392" s="541"/>
      <c r="EAT392" s="541"/>
      <c r="EAU392" s="541"/>
      <c r="EAV392" s="541"/>
      <c r="EAW392" s="541"/>
      <c r="EAX392" s="541"/>
      <c r="EAY392" s="541"/>
      <c r="EAZ392" s="541"/>
      <c r="EBA392" s="541"/>
      <c r="EBB392" s="541"/>
      <c r="EBC392" s="541"/>
      <c r="EBD392" s="541"/>
      <c r="EBE392" s="541"/>
      <c r="EBF392" s="541"/>
      <c r="EBG392" s="541"/>
      <c r="EBH392" s="541"/>
      <c r="EBI392" s="541"/>
      <c r="EBJ392" s="541"/>
      <c r="EBK392" s="541"/>
      <c r="EBL392" s="541"/>
      <c r="EBM392" s="541"/>
      <c r="EBN392" s="541"/>
      <c r="EBO392" s="541"/>
      <c r="EBP392" s="541"/>
      <c r="EBQ392" s="541"/>
      <c r="EBR392" s="541"/>
      <c r="EBS392" s="541"/>
      <c r="EBT392" s="541"/>
      <c r="EBU392" s="541"/>
      <c r="EBV392" s="541"/>
      <c r="EBW392" s="541"/>
      <c r="EBX392" s="541"/>
      <c r="EBY392" s="541"/>
      <c r="EBZ392" s="541"/>
      <c r="ECA392" s="541"/>
      <c r="ECB392" s="541"/>
      <c r="ECC392" s="541"/>
      <c r="ECD392" s="541"/>
      <c r="ECE392" s="541"/>
      <c r="ECF392" s="541"/>
      <c r="ECG392" s="541"/>
      <c r="ECH392" s="541"/>
      <c r="ECI392" s="541"/>
      <c r="ECJ392" s="541"/>
      <c r="ECK392" s="541"/>
      <c r="ECL392" s="541"/>
      <c r="ECM392" s="541"/>
      <c r="ECN392" s="541"/>
      <c r="ECO392" s="541"/>
      <c r="ECP392" s="541"/>
      <c r="ECQ392" s="541"/>
      <c r="ECR392" s="541"/>
      <c r="ECS392" s="541"/>
      <c r="ECT392" s="541"/>
      <c r="ECU392" s="541"/>
      <c r="ECV392" s="541"/>
      <c r="ECW392" s="541"/>
      <c r="ECX392" s="541"/>
      <c r="ECY392" s="541"/>
      <c r="ECZ392" s="541"/>
      <c r="EDA392" s="541"/>
      <c r="EDB392" s="541"/>
      <c r="EDC392" s="541"/>
      <c r="EDD392" s="541"/>
      <c r="EDE392" s="541"/>
      <c r="EDF392" s="541"/>
      <c r="EDG392" s="541"/>
      <c r="EDH392" s="541"/>
      <c r="EDI392" s="541"/>
      <c r="EDJ392" s="541"/>
      <c r="EDK392" s="541"/>
      <c r="EDL392" s="541"/>
      <c r="EDM392" s="541"/>
      <c r="EDN392" s="541"/>
      <c r="EDO392" s="541"/>
      <c r="EDP392" s="541"/>
      <c r="EDQ392" s="541"/>
      <c r="EDR392" s="541"/>
      <c r="EDS392" s="541"/>
      <c r="EDT392" s="541"/>
      <c r="EDU392" s="541"/>
      <c r="EDV392" s="541"/>
      <c r="EDW392" s="541"/>
      <c r="EDX392" s="541"/>
      <c r="EDY392" s="541"/>
      <c r="EDZ392" s="541"/>
      <c r="EEA392" s="541"/>
      <c r="EEB392" s="541"/>
      <c r="EEC392" s="541"/>
      <c r="EED392" s="541"/>
      <c r="EEE392" s="541"/>
      <c r="EEF392" s="541"/>
      <c r="EEG392" s="541"/>
      <c r="EEH392" s="541"/>
      <c r="EEI392" s="541"/>
      <c r="EEJ392" s="541"/>
      <c r="EEK392" s="541"/>
      <c r="EEL392" s="541"/>
      <c r="EEM392" s="541"/>
      <c r="EEN392" s="541"/>
      <c r="EEO392" s="541"/>
      <c r="EEP392" s="541"/>
      <c r="EEQ392" s="541"/>
      <c r="EER392" s="541"/>
      <c r="EES392" s="541"/>
      <c r="EET392" s="541"/>
      <c r="EEU392" s="541"/>
      <c r="EEV392" s="541"/>
      <c r="EEW392" s="541"/>
      <c r="EEX392" s="541"/>
      <c r="EEY392" s="541"/>
      <c r="EEZ392" s="541"/>
      <c r="EFA392" s="541"/>
      <c r="EFB392" s="541"/>
      <c r="EFC392" s="541"/>
      <c r="EFD392" s="541"/>
      <c r="EFE392" s="541"/>
      <c r="EFF392" s="541"/>
      <c r="EFG392" s="541"/>
      <c r="EFH392" s="541"/>
      <c r="EFI392" s="541"/>
      <c r="EFJ392" s="541"/>
      <c r="EFK392" s="541"/>
      <c r="EFL392" s="541"/>
      <c r="EFM392" s="541"/>
      <c r="EFN392" s="541"/>
      <c r="EFO392" s="541"/>
      <c r="EFP392" s="541"/>
      <c r="EFQ392" s="541"/>
      <c r="EFR392" s="541"/>
      <c r="EFS392" s="541"/>
      <c r="EFT392" s="541"/>
      <c r="EFU392" s="541"/>
      <c r="EFV392" s="541"/>
      <c r="EFW392" s="541"/>
      <c r="EFX392" s="541"/>
      <c r="EFY392" s="541"/>
      <c r="EFZ392" s="541"/>
      <c r="EGA392" s="541"/>
      <c r="EGB392" s="541"/>
      <c r="EGC392" s="541"/>
      <c r="EGD392" s="541"/>
      <c r="EGE392" s="541"/>
      <c r="EGF392" s="541"/>
      <c r="EGG392" s="541"/>
      <c r="EGH392" s="541"/>
      <c r="EGI392" s="541"/>
      <c r="EGJ392" s="541"/>
      <c r="EGK392" s="541"/>
      <c r="EGL392" s="541"/>
      <c r="EGM392" s="541"/>
      <c r="EGN392" s="541"/>
      <c r="EGO392" s="541"/>
      <c r="EGP392" s="541"/>
      <c r="EGQ392" s="541"/>
      <c r="EGR392" s="541"/>
      <c r="EGS392" s="541"/>
      <c r="EGT392" s="541"/>
      <c r="EGU392" s="541"/>
      <c r="EGV392" s="541"/>
      <c r="EGW392" s="541"/>
      <c r="EGX392" s="541"/>
      <c r="EGY392" s="541"/>
      <c r="EGZ392" s="541"/>
      <c r="EHA392" s="541"/>
      <c r="EHB392" s="541"/>
      <c r="EHC392" s="541"/>
      <c r="EHD392" s="541"/>
      <c r="EHE392" s="541"/>
      <c r="EHF392" s="541"/>
      <c r="EHG392" s="541"/>
      <c r="EHH392" s="541"/>
      <c r="EHI392" s="541"/>
      <c r="EHJ392" s="541"/>
      <c r="EHK392" s="541"/>
      <c r="EHL392" s="541"/>
      <c r="EHM392" s="541"/>
      <c r="EHN392" s="541"/>
      <c r="EHO392" s="541"/>
      <c r="EHP392" s="541"/>
      <c r="EHQ392" s="541"/>
      <c r="EHR392" s="541"/>
      <c r="EHS392" s="541"/>
      <c r="EHT392" s="541"/>
      <c r="EHU392" s="541"/>
      <c r="EHV392" s="541"/>
      <c r="EHW392" s="541"/>
      <c r="EHX392" s="541"/>
      <c r="EHY392" s="541"/>
      <c r="EHZ392" s="541"/>
      <c r="EIA392" s="541"/>
      <c r="EIB392" s="541"/>
      <c r="EIC392" s="541"/>
      <c r="EID392" s="541"/>
      <c r="EIE392" s="541"/>
      <c r="EIF392" s="541"/>
      <c r="EIG392" s="541"/>
      <c r="EIH392" s="541"/>
      <c r="EII392" s="541"/>
      <c r="EIJ392" s="541"/>
      <c r="EIK392" s="541"/>
      <c r="EIL392" s="541"/>
      <c r="EIM392" s="541"/>
      <c r="EIN392" s="541"/>
      <c r="EIO392" s="541"/>
      <c r="EIP392" s="541"/>
      <c r="EIQ392" s="541"/>
      <c r="EIR392" s="541"/>
      <c r="EIS392" s="541"/>
      <c r="EIT392" s="541"/>
      <c r="EIU392" s="541"/>
      <c r="EIV392" s="541"/>
      <c r="EIW392" s="541"/>
      <c r="EIX392" s="541"/>
      <c r="EIY392" s="541"/>
      <c r="EIZ392" s="541"/>
      <c r="EJA392" s="541"/>
      <c r="EJB392" s="541"/>
      <c r="EJC392" s="541"/>
      <c r="EJD392" s="541"/>
      <c r="EJE392" s="541"/>
      <c r="EJF392" s="541"/>
      <c r="EJG392" s="541"/>
      <c r="EJH392" s="541"/>
      <c r="EJI392" s="541"/>
      <c r="EJJ392" s="541"/>
      <c r="EJK392" s="541"/>
      <c r="EJL392" s="541"/>
      <c r="EJM392" s="541"/>
      <c r="EJN392" s="541"/>
      <c r="EJO392" s="541"/>
      <c r="EJP392" s="541"/>
      <c r="EJQ392" s="541"/>
      <c r="EJR392" s="541"/>
      <c r="EJS392" s="541"/>
      <c r="EJT392" s="541"/>
      <c r="EJU392" s="541"/>
      <c r="EJV392" s="541"/>
      <c r="EJW392" s="541"/>
      <c r="EJX392" s="541"/>
      <c r="EJY392" s="541"/>
      <c r="EJZ392" s="541"/>
      <c r="EKA392" s="541"/>
      <c r="EKB392" s="541"/>
      <c r="EKC392" s="541"/>
      <c r="EKD392" s="541"/>
      <c r="EKE392" s="541"/>
      <c r="EKF392" s="541"/>
      <c r="EKG392" s="541"/>
      <c r="EKH392" s="541"/>
      <c r="EKI392" s="541"/>
      <c r="EKJ392" s="541"/>
      <c r="EKK392" s="541"/>
      <c r="EKL392" s="541"/>
      <c r="EKM392" s="541"/>
      <c r="EKN392" s="541"/>
      <c r="EKO392" s="541"/>
      <c r="EKP392" s="541"/>
      <c r="EKQ392" s="541"/>
      <c r="EKR392" s="541"/>
      <c r="EKS392" s="541"/>
      <c r="EKT392" s="541"/>
      <c r="EKU392" s="541"/>
      <c r="EKV392" s="541"/>
      <c r="EKW392" s="541"/>
      <c r="EKX392" s="541"/>
      <c r="EKY392" s="541"/>
      <c r="EKZ392" s="541"/>
      <c r="ELA392" s="541"/>
      <c r="ELB392" s="541"/>
      <c r="ELC392" s="541"/>
      <c r="ELD392" s="541"/>
      <c r="ELE392" s="541"/>
      <c r="ELF392" s="541"/>
      <c r="ELG392" s="541"/>
      <c r="ELH392" s="541"/>
      <c r="ELI392" s="541"/>
      <c r="ELJ392" s="541"/>
      <c r="ELK392" s="541"/>
      <c r="ELL392" s="541"/>
      <c r="ELM392" s="541"/>
      <c r="ELN392" s="541"/>
      <c r="ELO392" s="541"/>
      <c r="ELP392" s="541"/>
      <c r="ELQ392" s="541"/>
      <c r="ELR392" s="541"/>
      <c r="ELS392" s="541"/>
      <c r="ELT392" s="541"/>
      <c r="ELU392" s="541"/>
      <c r="ELV392" s="541"/>
      <c r="ELW392" s="541"/>
      <c r="ELX392" s="541"/>
      <c r="ELY392" s="541"/>
      <c r="ELZ392" s="541"/>
      <c r="EMA392" s="541"/>
      <c r="EMB392" s="541"/>
      <c r="EMC392" s="541"/>
      <c r="EMD392" s="541"/>
      <c r="EME392" s="541"/>
      <c r="EMF392" s="541"/>
      <c r="EMG392" s="541"/>
      <c r="EMH392" s="541"/>
      <c r="EMI392" s="541"/>
      <c r="EMJ392" s="541"/>
      <c r="EMK392" s="541"/>
      <c r="EML392" s="541"/>
      <c r="EMM392" s="541"/>
      <c r="EMN392" s="541"/>
      <c r="EMO392" s="541"/>
      <c r="EMP392" s="541"/>
      <c r="EMQ392" s="541"/>
      <c r="EMR392" s="541"/>
      <c r="EMS392" s="541"/>
      <c r="EMT392" s="541"/>
      <c r="EMU392" s="541"/>
      <c r="EMV392" s="541"/>
      <c r="EMW392" s="541"/>
      <c r="EMX392" s="541"/>
      <c r="EMY392" s="541"/>
      <c r="EMZ392" s="541"/>
      <c r="ENA392" s="541"/>
      <c r="ENB392" s="541"/>
      <c r="ENC392" s="541"/>
      <c r="END392" s="541"/>
      <c r="ENE392" s="541"/>
      <c r="ENF392" s="541"/>
      <c r="ENG392" s="541"/>
      <c r="ENH392" s="541"/>
      <c r="ENI392" s="541"/>
      <c r="ENJ392" s="541"/>
      <c r="ENK392" s="541"/>
      <c r="ENL392" s="541"/>
      <c r="ENM392" s="541"/>
      <c r="ENN392" s="541"/>
      <c r="ENO392" s="541"/>
      <c r="ENP392" s="541"/>
      <c r="ENQ392" s="541"/>
      <c r="ENR392" s="541"/>
      <c r="ENS392" s="541"/>
      <c r="ENT392" s="541"/>
      <c r="ENU392" s="541"/>
      <c r="ENV392" s="541"/>
      <c r="ENW392" s="541"/>
      <c r="ENX392" s="541"/>
      <c r="ENY392" s="541"/>
      <c r="ENZ392" s="541"/>
      <c r="EOA392" s="541"/>
      <c r="EOB392" s="541"/>
      <c r="EOC392" s="541"/>
      <c r="EOD392" s="541"/>
      <c r="EOE392" s="541"/>
      <c r="EOF392" s="541"/>
      <c r="EOG392" s="541"/>
      <c r="EOH392" s="541"/>
      <c r="EOI392" s="541"/>
      <c r="EOJ392" s="541"/>
      <c r="EOK392" s="541"/>
      <c r="EOL392" s="541"/>
      <c r="EOM392" s="541"/>
      <c r="EON392" s="541"/>
      <c r="EOO392" s="541"/>
      <c r="EOP392" s="541"/>
      <c r="EOQ392" s="541"/>
      <c r="EOR392" s="541"/>
      <c r="EOS392" s="541"/>
      <c r="EOT392" s="541"/>
      <c r="EOU392" s="541"/>
      <c r="EOV392" s="541"/>
      <c r="EOW392" s="541"/>
      <c r="EOX392" s="541"/>
      <c r="EOY392" s="541"/>
      <c r="EOZ392" s="541"/>
      <c r="EPA392" s="541"/>
      <c r="EPB392" s="541"/>
      <c r="EPC392" s="541"/>
      <c r="EPD392" s="541"/>
      <c r="EPE392" s="541"/>
      <c r="EPF392" s="541"/>
      <c r="EPG392" s="541"/>
      <c r="EPH392" s="541"/>
      <c r="EPI392" s="541"/>
      <c r="EPJ392" s="541"/>
      <c r="EPK392" s="541"/>
      <c r="EPL392" s="541"/>
      <c r="EPM392" s="541"/>
      <c r="EPN392" s="541"/>
      <c r="EPO392" s="541"/>
      <c r="EPP392" s="541"/>
      <c r="EPQ392" s="541"/>
      <c r="EPR392" s="541"/>
      <c r="EPS392" s="541"/>
      <c r="EPT392" s="541"/>
      <c r="EPU392" s="541"/>
      <c r="EPV392" s="541"/>
      <c r="EPW392" s="541"/>
      <c r="EPX392" s="541"/>
      <c r="EPY392" s="541"/>
      <c r="EPZ392" s="541"/>
      <c r="EQA392" s="541"/>
      <c r="EQB392" s="541"/>
      <c r="EQC392" s="541"/>
      <c r="EQD392" s="541"/>
      <c r="EQE392" s="541"/>
      <c r="EQF392" s="541"/>
      <c r="EQG392" s="541"/>
      <c r="EQH392" s="541"/>
      <c r="EQI392" s="541"/>
      <c r="EQJ392" s="541"/>
      <c r="EQK392" s="541"/>
      <c r="EQL392" s="541"/>
      <c r="EQM392" s="541"/>
      <c r="EQN392" s="541"/>
      <c r="EQO392" s="541"/>
      <c r="EQP392" s="541"/>
      <c r="EQQ392" s="541"/>
      <c r="EQR392" s="541"/>
      <c r="EQS392" s="541"/>
      <c r="EQT392" s="541"/>
      <c r="EQU392" s="541"/>
      <c r="EQV392" s="541"/>
      <c r="EQW392" s="541"/>
      <c r="EQX392" s="541"/>
      <c r="EQY392" s="541"/>
      <c r="EQZ392" s="541"/>
      <c r="ERA392" s="541"/>
      <c r="ERB392" s="541"/>
      <c r="ERC392" s="541"/>
      <c r="ERD392" s="541"/>
      <c r="ERE392" s="541"/>
      <c r="ERF392" s="541"/>
      <c r="ERG392" s="541"/>
      <c r="ERH392" s="541"/>
      <c r="ERI392" s="541"/>
      <c r="ERJ392" s="541"/>
      <c r="ERK392" s="541"/>
      <c r="ERL392" s="541"/>
      <c r="ERM392" s="541"/>
      <c r="ERN392" s="541"/>
      <c r="ERO392" s="541"/>
      <c r="ERP392" s="541"/>
      <c r="ERQ392" s="541"/>
      <c r="ERR392" s="541"/>
      <c r="ERS392" s="541"/>
      <c r="ERT392" s="541"/>
      <c r="ERU392" s="541"/>
      <c r="ERV392" s="541"/>
      <c r="ERW392" s="541"/>
      <c r="ERX392" s="541"/>
      <c r="ERY392" s="541"/>
      <c r="ERZ392" s="541"/>
      <c r="ESA392" s="541"/>
      <c r="ESB392" s="541"/>
      <c r="ESC392" s="541"/>
      <c r="ESD392" s="541"/>
      <c r="ESE392" s="541"/>
      <c r="ESF392" s="541"/>
      <c r="ESG392" s="541"/>
      <c r="ESH392" s="541"/>
      <c r="ESI392" s="541"/>
      <c r="ESJ392" s="541"/>
      <c r="ESK392" s="541"/>
      <c r="ESL392" s="541"/>
      <c r="ESM392" s="541"/>
      <c r="ESN392" s="541"/>
      <c r="ESO392" s="541"/>
      <c r="ESP392" s="541"/>
      <c r="ESQ392" s="541"/>
      <c r="ESR392" s="541"/>
      <c r="ESS392" s="541"/>
      <c r="EST392" s="541"/>
      <c r="ESU392" s="541"/>
      <c r="ESV392" s="541"/>
      <c r="ESW392" s="541"/>
      <c r="ESX392" s="541"/>
      <c r="ESY392" s="541"/>
      <c r="ESZ392" s="541"/>
      <c r="ETA392" s="541"/>
      <c r="ETB392" s="541"/>
      <c r="ETC392" s="541"/>
      <c r="ETD392" s="541"/>
      <c r="ETE392" s="541"/>
      <c r="ETF392" s="541"/>
      <c r="ETG392" s="541"/>
      <c r="ETH392" s="541"/>
      <c r="ETI392" s="541"/>
      <c r="ETJ392" s="541"/>
      <c r="ETK392" s="541"/>
      <c r="ETL392" s="541"/>
      <c r="ETM392" s="541"/>
      <c r="ETN392" s="541"/>
      <c r="ETO392" s="541"/>
      <c r="ETP392" s="541"/>
      <c r="ETQ392" s="541"/>
      <c r="ETR392" s="541"/>
      <c r="ETS392" s="541"/>
      <c r="ETT392" s="541"/>
      <c r="ETU392" s="541"/>
      <c r="ETV392" s="541"/>
      <c r="ETW392" s="541"/>
      <c r="ETX392" s="541"/>
      <c r="ETY392" s="541"/>
      <c r="ETZ392" s="541"/>
      <c r="EUA392" s="541"/>
      <c r="EUB392" s="541"/>
      <c r="EUC392" s="541"/>
      <c r="EUD392" s="541"/>
      <c r="EUE392" s="541"/>
      <c r="EUF392" s="541"/>
      <c r="EUG392" s="541"/>
      <c r="EUH392" s="541"/>
      <c r="EUI392" s="541"/>
      <c r="EUJ392" s="541"/>
      <c r="EUK392" s="541"/>
      <c r="EUL392" s="541"/>
      <c r="EUM392" s="541"/>
      <c r="EUN392" s="541"/>
      <c r="EUO392" s="541"/>
      <c r="EUP392" s="541"/>
      <c r="EUQ392" s="541"/>
      <c r="EUR392" s="541"/>
      <c r="EUS392" s="541"/>
      <c r="EUT392" s="541"/>
      <c r="EUU392" s="541"/>
      <c r="EUV392" s="541"/>
      <c r="EUW392" s="541"/>
      <c r="EUX392" s="541"/>
      <c r="EUY392" s="541"/>
      <c r="EUZ392" s="541"/>
      <c r="EVA392" s="541"/>
      <c r="EVB392" s="541"/>
      <c r="EVC392" s="541"/>
      <c r="EVD392" s="541"/>
      <c r="EVE392" s="541"/>
      <c r="EVF392" s="541"/>
      <c r="EVG392" s="541"/>
      <c r="EVH392" s="541"/>
      <c r="EVI392" s="541"/>
      <c r="EVJ392" s="541"/>
      <c r="EVK392" s="541"/>
      <c r="EVL392" s="541"/>
      <c r="EVM392" s="541"/>
      <c r="EVN392" s="541"/>
      <c r="EVO392" s="541"/>
      <c r="EVP392" s="541"/>
      <c r="EVQ392" s="541"/>
      <c r="EVR392" s="541"/>
      <c r="EVS392" s="541"/>
      <c r="EVT392" s="541"/>
      <c r="EVU392" s="541"/>
      <c r="EVV392" s="541"/>
      <c r="EVW392" s="541"/>
      <c r="EVX392" s="541"/>
      <c r="EVY392" s="541"/>
      <c r="EVZ392" s="541"/>
      <c r="EWA392" s="541"/>
      <c r="EWB392" s="541"/>
      <c r="EWC392" s="541"/>
      <c r="EWD392" s="541"/>
      <c r="EWE392" s="541"/>
      <c r="EWF392" s="541"/>
      <c r="EWG392" s="541"/>
      <c r="EWH392" s="541"/>
      <c r="EWI392" s="541"/>
      <c r="EWJ392" s="541"/>
      <c r="EWK392" s="541"/>
      <c r="EWL392" s="541"/>
      <c r="EWM392" s="541"/>
      <c r="EWN392" s="541"/>
      <c r="EWO392" s="541"/>
      <c r="EWP392" s="541"/>
      <c r="EWQ392" s="541"/>
      <c r="EWR392" s="541"/>
      <c r="EWS392" s="541"/>
      <c r="EWT392" s="541"/>
      <c r="EWU392" s="541"/>
      <c r="EWV392" s="541"/>
      <c r="EWW392" s="541"/>
      <c r="EWX392" s="541"/>
      <c r="EWY392" s="541"/>
      <c r="EWZ392" s="541"/>
      <c r="EXA392" s="541"/>
      <c r="EXB392" s="541"/>
      <c r="EXC392" s="541"/>
      <c r="EXD392" s="541"/>
      <c r="EXE392" s="541"/>
      <c r="EXF392" s="541"/>
      <c r="EXG392" s="541"/>
      <c r="EXH392" s="541"/>
      <c r="EXI392" s="541"/>
      <c r="EXJ392" s="541"/>
      <c r="EXK392" s="541"/>
      <c r="EXL392" s="541"/>
      <c r="EXM392" s="541"/>
      <c r="EXN392" s="541"/>
      <c r="EXO392" s="541"/>
      <c r="EXP392" s="541"/>
      <c r="EXQ392" s="541"/>
      <c r="EXR392" s="541"/>
      <c r="EXS392" s="541"/>
      <c r="EXT392" s="541"/>
      <c r="EXU392" s="541"/>
      <c r="EXV392" s="541"/>
      <c r="EXW392" s="541"/>
      <c r="EXX392" s="541"/>
      <c r="EXY392" s="541"/>
      <c r="EXZ392" s="541"/>
      <c r="EYA392" s="541"/>
      <c r="EYB392" s="541"/>
      <c r="EYC392" s="541"/>
      <c r="EYD392" s="541"/>
      <c r="EYE392" s="541"/>
      <c r="EYF392" s="541"/>
      <c r="EYG392" s="541"/>
      <c r="EYH392" s="541"/>
      <c r="EYI392" s="541"/>
      <c r="EYJ392" s="541"/>
      <c r="EYK392" s="541"/>
      <c r="EYL392" s="541"/>
      <c r="EYM392" s="541"/>
      <c r="EYN392" s="541"/>
      <c r="EYO392" s="541"/>
      <c r="EYP392" s="541"/>
      <c r="EYQ392" s="541"/>
      <c r="EYR392" s="541"/>
      <c r="EYS392" s="541"/>
      <c r="EYT392" s="541"/>
      <c r="EYU392" s="541"/>
      <c r="EYV392" s="541"/>
      <c r="EYW392" s="541"/>
      <c r="EYX392" s="541"/>
      <c r="EYY392" s="541"/>
      <c r="EYZ392" s="541"/>
      <c r="EZA392" s="541"/>
      <c r="EZB392" s="541"/>
      <c r="EZC392" s="541"/>
      <c r="EZD392" s="541"/>
      <c r="EZE392" s="541"/>
      <c r="EZF392" s="541"/>
      <c r="EZG392" s="541"/>
      <c r="EZH392" s="541"/>
      <c r="EZI392" s="541"/>
      <c r="EZJ392" s="541"/>
      <c r="EZK392" s="541"/>
      <c r="EZL392" s="541"/>
      <c r="EZM392" s="541"/>
      <c r="EZN392" s="541"/>
      <c r="EZO392" s="541"/>
      <c r="EZP392" s="541"/>
      <c r="EZQ392" s="541"/>
      <c r="EZR392" s="541"/>
      <c r="EZS392" s="541"/>
      <c r="EZT392" s="541"/>
      <c r="EZU392" s="541"/>
      <c r="EZV392" s="541"/>
      <c r="EZW392" s="541"/>
      <c r="EZX392" s="541"/>
      <c r="EZY392" s="541"/>
      <c r="EZZ392" s="541"/>
      <c r="FAA392" s="541"/>
      <c r="FAB392" s="541"/>
      <c r="FAC392" s="541"/>
      <c r="FAD392" s="541"/>
      <c r="FAE392" s="541"/>
      <c r="FAF392" s="541"/>
      <c r="FAG392" s="541"/>
      <c r="FAH392" s="541"/>
      <c r="FAI392" s="541"/>
      <c r="FAJ392" s="541"/>
      <c r="FAK392" s="541"/>
      <c r="FAL392" s="541"/>
      <c r="FAM392" s="541"/>
      <c r="FAN392" s="541"/>
      <c r="FAO392" s="541"/>
      <c r="FAP392" s="541"/>
      <c r="FAQ392" s="541"/>
      <c r="FAR392" s="541"/>
      <c r="FAS392" s="541"/>
      <c r="FAT392" s="541"/>
      <c r="FAU392" s="541"/>
      <c r="FAV392" s="541"/>
      <c r="FAW392" s="541"/>
      <c r="FAX392" s="541"/>
      <c r="FAY392" s="541"/>
      <c r="FAZ392" s="541"/>
      <c r="FBA392" s="541"/>
      <c r="FBB392" s="541"/>
      <c r="FBC392" s="541"/>
      <c r="FBD392" s="541"/>
      <c r="FBE392" s="541"/>
      <c r="FBF392" s="541"/>
      <c r="FBG392" s="541"/>
      <c r="FBH392" s="541"/>
      <c r="FBI392" s="541"/>
      <c r="FBJ392" s="541"/>
      <c r="FBK392" s="541"/>
      <c r="FBL392" s="541"/>
      <c r="FBM392" s="541"/>
      <c r="FBN392" s="541"/>
      <c r="FBO392" s="541"/>
      <c r="FBP392" s="541"/>
      <c r="FBQ392" s="541"/>
      <c r="FBR392" s="541"/>
      <c r="FBS392" s="541"/>
      <c r="FBT392" s="541"/>
      <c r="FBU392" s="541"/>
      <c r="FBV392" s="541"/>
      <c r="FBW392" s="541"/>
      <c r="FBX392" s="541"/>
      <c r="FBY392" s="541"/>
      <c r="FBZ392" s="541"/>
      <c r="FCA392" s="541"/>
      <c r="FCB392" s="541"/>
      <c r="FCC392" s="541"/>
      <c r="FCD392" s="541"/>
      <c r="FCE392" s="541"/>
      <c r="FCF392" s="541"/>
      <c r="FCG392" s="541"/>
      <c r="FCH392" s="541"/>
      <c r="FCI392" s="541"/>
      <c r="FCJ392" s="541"/>
      <c r="FCK392" s="541"/>
      <c r="FCL392" s="541"/>
      <c r="FCM392" s="541"/>
      <c r="FCN392" s="541"/>
      <c r="FCO392" s="541"/>
      <c r="FCP392" s="541"/>
      <c r="FCQ392" s="541"/>
      <c r="FCR392" s="541"/>
      <c r="FCS392" s="541"/>
      <c r="FCT392" s="541"/>
      <c r="FCU392" s="541"/>
      <c r="FCV392" s="541"/>
      <c r="FCW392" s="541"/>
      <c r="FCX392" s="541"/>
      <c r="FCY392" s="541"/>
      <c r="FCZ392" s="541"/>
      <c r="FDA392" s="541"/>
      <c r="FDB392" s="541"/>
      <c r="FDC392" s="541"/>
      <c r="FDD392" s="541"/>
      <c r="FDE392" s="541"/>
      <c r="FDF392" s="541"/>
      <c r="FDG392" s="541"/>
      <c r="FDH392" s="541"/>
      <c r="FDI392" s="541"/>
      <c r="FDJ392" s="541"/>
      <c r="FDK392" s="541"/>
      <c r="FDL392" s="541"/>
      <c r="FDM392" s="541"/>
      <c r="FDN392" s="541"/>
      <c r="FDO392" s="541"/>
      <c r="FDP392" s="541"/>
      <c r="FDQ392" s="541"/>
      <c r="FDR392" s="541"/>
      <c r="FDS392" s="541"/>
      <c r="FDT392" s="541"/>
      <c r="FDU392" s="541"/>
      <c r="FDV392" s="541"/>
      <c r="FDW392" s="541"/>
      <c r="FDX392" s="541"/>
      <c r="FDY392" s="541"/>
      <c r="FDZ392" s="541"/>
      <c r="FEA392" s="541"/>
      <c r="FEB392" s="541"/>
      <c r="FEC392" s="541"/>
      <c r="FED392" s="541"/>
      <c r="FEE392" s="541"/>
      <c r="FEF392" s="541"/>
      <c r="FEG392" s="541"/>
      <c r="FEH392" s="541"/>
      <c r="FEI392" s="541"/>
      <c r="FEJ392" s="541"/>
      <c r="FEK392" s="541"/>
      <c r="FEL392" s="541"/>
      <c r="FEM392" s="541"/>
      <c r="FEN392" s="541"/>
      <c r="FEO392" s="541"/>
      <c r="FEP392" s="541"/>
      <c r="FEQ392" s="541"/>
      <c r="FER392" s="541"/>
      <c r="FES392" s="541"/>
      <c r="FET392" s="541"/>
      <c r="FEU392" s="541"/>
      <c r="FEV392" s="541"/>
      <c r="FEW392" s="541"/>
      <c r="FEX392" s="541"/>
      <c r="FEY392" s="541"/>
      <c r="FEZ392" s="541"/>
      <c r="FFA392" s="541"/>
      <c r="FFB392" s="541"/>
      <c r="FFC392" s="541"/>
      <c r="FFD392" s="541"/>
      <c r="FFE392" s="541"/>
      <c r="FFF392" s="541"/>
      <c r="FFG392" s="541"/>
      <c r="FFH392" s="541"/>
      <c r="FFI392" s="541"/>
      <c r="FFJ392" s="541"/>
      <c r="FFK392" s="541"/>
      <c r="FFL392" s="541"/>
      <c r="FFM392" s="541"/>
      <c r="FFN392" s="541"/>
      <c r="FFO392" s="541"/>
      <c r="FFP392" s="541"/>
      <c r="FFQ392" s="541"/>
      <c r="FFR392" s="541"/>
      <c r="FFS392" s="541"/>
      <c r="FFT392" s="541"/>
      <c r="FFU392" s="541"/>
      <c r="FFV392" s="541"/>
      <c r="FFW392" s="541"/>
      <c r="FFX392" s="541"/>
      <c r="FFY392" s="541"/>
      <c r="FFZ392" s="541"/>
      <c r="FGA392" s="541"/>
      <c r="FGB392" s="541"/>
      <c r="FGC392" s="541"/>
      <c r="FGD392" s="541"/>
      <c r="FGE392" s="541"/>
      <c r="FGF392" s="541"/>
      <c r="FGG392" s="541"/>
      <c r="FGH392" s="541"/>
      <c r="FGI392" s="541"/>
      <c r="FGJ392" s="541"/>
      <c r="FGK392" s="541"/>
      <c r="FGL392" s="541"/>
      <c r="FGM392" s="541"/>
      <c r="FGN392" s="541"/>
      <c r="FGO392" s="541"/>
      <c r="FGP392" s="541"/>
      <c r="FGQ392" s="541"/>
      <c r="FGR392" s="541"/>
      <c r="FGS392" s="541"/>
      <c r="FGT392" s="541"/>
      <c r="FGU392" s="541"/>
      <c r="FGV392" s="541"/>
      <c r="FGW392" s="541"/>
      <c r="FGX392" s="541"/>
      <c r="FGY392" s="541"/>
      <c r="FGZ392" s="541"/>
      <c r="FHA392" s="541"/>
      <c r="FHB392" s="541"/>
      <c r="FHC392" s="541"/>
      <c r="FHD392" s="541"/>
      <c r="FHE392" s="541"/>
      <c r="FHF392" s="541"/>
      <c r="FHG392" s="541"/>
      <c r="FHH392" s="541"/>
      <c r="FHI392" s="541"/>
      <c r="FHJ392" s="541"/>
      <c r="FHK392" s="541"/>
      <c r="FHL392" s="541"/>
      <c r="FHM392" s="541"/>
      <c r="FHN392" s="541"/>
      <c r="FHO392" s="541"/>
      <c r="FHP392" s="541"/>
      <c r="FHQ392" s="541"/>
      <c r="FHR392" s="541"/>
      <c r="FHS392" s="541"/>
      <c r="FHT392" s="541"/>
      <c r="FHU392" s="541"/>
      <c r="FHV392" s="541"/>
      <c r="FHW392" s="541"/>
      <c r="FHX392" s="541"/>
      <c r="FHY392" s="541"/>
      <c r="FHZ392" s="541"/>
      <c r="FIA392" s="541"/>
      <c r="FIB392" s="541"/>
      <c r="FIC392" s="541"/>
      <c r="FID392" s="541"/>
      <c r="FIE392" s="541"/>
      <c r="FIF392" s="541"/>
      <c r="FIG392" s="541"/>
      <c r="FIH392" s="541"/>
      <c r="FII392" s="541"/>
      <c r="FIJ392" s="541"/>
      <c r="FIK392" s="541"/>
      <c r="FIL392" s="541"/>
      <c r="FIM392" s="541"/>
      <c r="FIN392" s="541"/>
      <c r="FIO392" s="541"/>
      <c r="FIP392" s="541"/>
      <c r="FIQ392" s="541"/>
      <c r="FIR392" s="541"/>
      <c r="FIS392" s="541"/>
      <c r="FIT392" s="541"/>
      <c r="FIU392" s="541"/>
      <c r="FIV392" s="541"/>
      <c r="FIW392" s="541"/>
      <c r="FIX392" s="541"/>
      <c r="FIY392" s="541"/>
      <c r="FIZ392" s="541"/>
      <c r="FJA392" s="541"/>
      <c r="FJB392" s="541"/>
      <c r="FJC392" s="541"/>
      <c r="FJD392" s="541"/>
      <c r="FJE392" s="541"/>
      <c r="FJF392" s="541"/>
      <c r="FJG392" s="541"/>
      <c r="FJH392" s="541"/>
      <c r="FJI392" s="541"/>
      <c r="FJJ392" s="541"/>
      <c r="FJK392" s="541"/>
      <c r="FJL392" s="541"/>
      <c r="FJM392" s="541"/>
      <c r="FJN392" s="541"/>
      <c r="FJO392" s="541"/>
      <c r="FJP392" s="541"/>
      <c r="FJQ392" s="541"/>
      <c r="FJR392" s="541"/>
      <c r="FJS392" s="541"/>
      <c r="FJT392" s="541"/>
      <c r="FJU392" s="541"/>
      <c r="FJV392" s="541"/>
      <c r="FJW392" s="541"/>
      <c r="FJX392" s="541"/>
      <c r="FJY392" s="541"/>
      <c r="FJZ392" s="541"/>
      <c r="FKA392" s="541"/>
      <c r="FKB392" s="541"/>
      <c r="FKC392" s="541"/>
      <c r="FKD392" s="541"/>
      <c r="FKE392" s="541"/>
      <c r="FKF392" s="541"/>
      <c r="FKG392" s="541"/>
      <c r="FKH392" s="541"/>
      <c r="FKI392" s="541"/>
      <c r="FKJ392" s="541"/>
      <c r="FKK392" s="541"/>
      <c r="FKL392" s="541"/>
      <c r="FKM392" s="541"/>
      <c r="FKN392" s="541"/>
      <c r="FKO392" s="541"/>
      <c r="FKP392" s="541"/>
      <c r="FKQ392" s="541"/>
      <c r="FKR392" s="541"/>
      <c r="FKS392" s="541"/>
      <c r="FKT392" s="541"/>
      <c r="FKU392" s="541"/>
      <c r="FKV392" s="541"/>
      <c r="FKW392" s="541"/>
      <c r="FKX392" s="541"/>
      <c r="FKY392" s="541"/>
      <c r="FKZ392" s="541"/>
      <c r="FLA392" s="541"/>
      <c r="FLB392" s="541"/>
      <c r="FLC392" s="541"/>
      <c r="FLD392" s="541"/>
      <c r="FLE392" s="541"/>
      <c r="FLF392" s="541"/>
      <c r="FLG392" s="541"/>
      <c r="FLH392" s="541"/>
      <c r="FLI392" s="541"/>
      <c r="FLJ392" s="541"/>
      <c r="FLK392" s="541"/>
      <c r="FLL392" s="541"/>
      <c r="FLM392" s="541"/>
      <c r="FLN392" s="541"/>
      <c r="FLO392" s="541"/>
      <c r="FLP392" s="541"/>
      <c r="FLQ392" s="541"/>
      <c r="FLR392" s="541"/>
      <c r="FLS392" s="541"/>
      <c r="FLT392" s="541"/>
      <c r="FLU392" s="541"/>
      <c r="FLV392" s="541"/>
      <c r="FLW392" s="541"/>
      <c r="FLX392" s="541"/>
      <c r="FLY392" s="541"/>
      <c r="FLZ392" s="541"/>
      <c r="FMA392" s="541"/>
      <c r="FMB392" s="541"/>
      <c r="FMC392" s="541"/>
      <c r="FMD392" s="541"/>
      <c r="FME392" s="541"/>
      <c r="FMF392" s="541"/>
      <c r="FMG392" s="541"/>
      <c r="FMH392" s="541"/>
      <c r="FMI392" s="541"/>
      <c r="FMJ392" s="541"/>
      <c r="FMK392" s="541"/>
      <c r="FML392" s="541"/>
      <c r="FMM392" s="541"/>
      <c r="FMN392" s="541"/>
      <c r="FMO392" s="541"/>
      <c r="FMP392" s="541"/>
      <c r="FMQ392" s="541"/>
      <c r="FMR392" s="541"/>
      <c r="FMS392" s="541"/>
      <c r="FMT392" s="541"/>
      <c r="FMU392" s="541"/>
      <c r="FMV392" s="541"/>
      <c r="FMW392" s="541"/>
      <c r="FMX392" s="541"/>
      <c r="FMY392" s="541"/>
      <c r="FMZ392" s="541"/>
      <c r="FNA392" s="541"/>
      <c r="FNB392" s="541"/>
      <c r="FNC392" s="541"/>
      <c r="FND392" s="541"/>
      <c r="FNE392" s="541"/>
      <c r="FNF392" s="541"/>
      <c r="FNG392" s="541"/>
      <c r="FNH392" s="541"/>
      <c r="FNI392" s="541"/>
      <c r="FNJ392" s="541"/>
      <c r="FNK392" s="541"/>
      <c r="FNL392" s="541"/>
      <c r="FNM392" s="541"/>
      <c r="FNN392" s="541"/>
      <c r="FNO392" s="541"/>
      <c r="FNP392" s="541"/>
      <c r="FNQ392" s="541"/>
      <c r="FNR392" s="541"/>
      <c r="FNS392" s="541"/>
      <c r="FNT392" s="541"/>
      <c r="FNU392" s="541"/>
      <c r="FNV392" s="541"/>
      <c r="FNW392" s="541"/>
      <c r="FNX392" s="541"/>
      <c r="FNY392" s="541"/>
      <c r="FNZ392" s="541"/>
      <c r="FOA392" s="541"/>
      <c r="FOB392" s="541"/>
      <c r="FOC392" s="541"/>
      <c r="FOD392" s="541"/>
      <c r="FOE392" s="541"/>
      <c r="FOF392" s="541"/>
      <c r="FOG392" s="541"/>
      <c r="FOH392" s="541"/>
      <c r="FOI392" s="541"/>
      <c r="FOJ392" s="541"/>
      <c r="FOK392" s="541"/>
      <c r="FOL392" s="541"/>
      <c r="FOM392" s="541"/>
      <c r="FON392" s="541"/>
      <c r="FOO392" s="541"/>
      <c r="FOP392" s="541"/>
      <c r="FOQ392" s="541"/>
      <c r="FOR392" s="541"/>
      <c r="FOS392" s="541"/>
      <c r="FOT392" s="541"/>
      <c r="FOU392" s="541"/>
      <c r="FOV392" s="541"/>
      <c r="FOW392" s="541"/>
      <c r="FOX392" s="541"/>
      <c r="FOY392" s="541"/>
      <c r="FOZ392" s="541"/>
      <c r="FPA392" s="541"/>
      <c r="FPB392" s="541"/>
      <c r="FPC392" s="541"/>
      <c r="FPD392" s="541"/>
      <c r="FPE392" s="541"/>
      <c r="FPF392" s="541"/>
      <c r="FPG392" s="541"/>
      <c r="FPH392" s="541"/>
      <c r="FPI392" s="541"/>
      <c r="FPJ392" s="541"/>
      <c r="FPK392" s="541"/>
      <c r="FPL392" s="541"/>
      <c r="FPM392" s="541"/>
      <c r="FPN392" s="541"/>
      <c r="FPO392" s="541"/>
      <c r="FPP392" s="541"/>
      <c r="FPQ392" s="541"/>
      <c r="FPR392" s="541"/>
      <c r="FPS392" s="541"/>
      <c r="FPT392" s="541"/>
      <c r="FPU392" s="541"/>
      <c r="FPV392" s="541"/>
      <c r="FPW392" s="541"/>
      <c r="FPX392" s="541"/>
      <c r="FPY392" s="541"/>
      <c r="FPZ392" s="541"/>
      <c r="FQA392" s="541"/>
      <c r="FQB392" s="541"/>
      <c r="FQC392" s="541"/>
      <c r="FQD392" s="541"/>
      <c r="FQE392" s="541"/>
      <c r="FQF392" s="541"/>
      <c r="FQG392" s="541"/>
      <c r="FQH392" s="541"/>
      <c r="FQI392" s="541"/>
      <c r="FQJ392" s="541"/>
      <c r="FQK392" s="541"/>
      <c r="FQL392" s="541"/>
      <c r="FQM392" s="541"/>
      <c r="FQN392" s="541"/>
      <c r="FQO392" s="541"/>
      <c r="FQP392" s="541"/>
      <c r="FQQ392" s="541"/>
      <c r="FQR392" s="541"/>
      <c r="FQS392" s="541"/>
      <c r="FQT392" s="541"/>
      <c r="FQU392" s="541"/>
      <c r="FQV392" s="541"/>
      <c r="FQW392" s="541"/>
      <c r="FQX392" s="541"/>
      <c r="FQY392" s="541"/>
      <c r="FQZ392" s="541"/>
      <c r="FRA392" s="541"/>
      <c r="FRB392" s="541"/>
      <c r="FRC392" s="541"/>
      <c r="FRD392" s="541"/>
      <c r="FRE392" s="541"/>
      <c r="FRF392" s="541"/>
      <c r="FRG392" s="541"/>
      <c r="FRH392" s="541"/>
      <c r="FRI392" s="541"/>
      <c r="FRJ392" s="541"/>
      <c r="FRK392" s="541"/>
      <c r="FRL392" s="541"/>
      <c r="FRM392" s="541"/>
      <c r="FRN392" s="541"/>
      <c r="FRO392" s="541"/>
      <c r="FRP392" s="541"/>
      <c r="FRQ392" s="541"/>
      <c r="FRR392" s="541"/>
      <c r="FRS392" s="541"/>
      <c r="FRT392" s="541"/>
      <c r="FRU392" s="541"/>
      <c r="FRV392" s="541"/>
      <c r="FRW392" s="541"/>
      <c r="FRX392" s="541"/>
      <c r="FRY392" s="541"/>
      <c r="FRZ392" s="541"/>
      <c r="FSA392" s="541"/>
      <c r="FSB392" s="541"/>
      <c r="FSC392" s="541"/>
      <c r="FSD392" s="541"/>
      <c r="FSE392" s="541"/>
      <c r="FSF392" s="541"/>
      <c r="FSG392" s="541"/>
      <c r="FSH392" s="541"/>
      <c r="FSI392" s="541"/>
      <c r="FSJ392" s="541"/>
      <c r="FSK392" s="541"/>
      <c r="FSL392" s="541"/>
      <c r="FSM392" s="541"/>
      <c r="FSN392" s="541"/>
      <c r="FSO392" s="541"/>
      <c r="FSP392" s="541"/>
      <c r="FSQ392" s="541"/>
      <c r="FSR392" s="541"/>
      <c r="FSS392" s="541"/>
      <c r="FST392" s="541"/>
      <c r="FSU392" s="541"/>
      <c r="FSV392" s="541"/>
      <c r="FSW392" s="541"/>
      <c r="FSX392" s="541"/>
      <c r="FSY392" s="541"/>
      <c r="FSZ392" s="541"/>
      <c r="FTA392" s="541"/>
      <c r="FTB392" s="541"/>
      <c r="FTC392" s="541"/>
      <c r="FTD392" s="541"/>
      <c r="FTE392" s="541"/>
      <c r="FTF392" s="541"/>
      <c r="FTG392" s="541"/>
      <c r="FTH392" s="541"/>
      <c r="FTI392" s="541"/>
      <c r="FTJ392" s="541"/>
      <c r="FTK392" s="541"/>
      <c r="FTL392" s="541"/>
      <c r="FTM392" s="541"/>
      <c r="FTN392" s="541"/>
      <c r="FTO392" s="541"/>
      <c r="FTP392" s="541"/>
      <c r="FTQ392" s="541"/>
      <c r="FTR392" s="541"/>
      <c r="FTS392" s="541"/>
      <c r="FTT392" s="541"/>
      <c r="FTU392" s="541"/>
      <c r="FTV392" s="541"/>
      <c r="FTW392" s="541"/>
      <c r="FTX392" s="541"/>
      <c r="FTY392" s="541"/>
      <c r="FTZ392" s="541"/>
      <c r="FUA392" s="541"/>
      <c r="FUB392" s="541"/>
      <c r="FUC392" s="541"/>
      <c r="FUD392" s="541"/>
      <c r="FUE392" s="541"/>
      <c r="FUF392" s="541"/>
      <c r="FUG392" s="541"/>
      <c r="FUH392" s="541"/>
      <c r="FUI392" s="541"/>
      <c r="FUJ392" s="541"/>
      <c r="FUK392" s="541"/>
      <c r="FUL392" s="541"/>
      <c r="FUM392" s="541"/>
      <c r="FUN392" s="541"/>
      <c r="FUO392" s="541"/>
      <c r="FUP392" s="541"/>
      <c r="FUQ392" s="541"/>
      <c r="FUR392" s="541"/>
      <c r="FUS392" s="541"/>
      <c r="FUT392" s="541"/>
      <c r="FUU392" s="541"/>
      <c r="FUV392" s="541"/>
      <c r="FUW392" s="541"/>
      <c r="FUX392" s="541"/>
      <c r="FUY392" s="541"/>
      <c r="FUZ392" s="541"/>
      <c r="FVA392" s="541"/>
      <c r="FVB392" s="541"/>
      <c r="FVC392" s="541"/>
      <c r="FVD392" s="541"/>
      <c r="FVE392" s="541"/>
      <c r="FVF392" s="541"/>
      <c r="FVG392" s="541"/>
      <c r="FVH392" s="541"/>
      <c r="FVI392" s="541"/>
      <c r="FVJ392" s="541"/>
      <c r="FVK392" s="541"/>
      <c r="FVL392" s="541"/>
      <c r="FVM392" s="541"/>
      <c r="FVN392" s="541"/>
      <c r="FVO392" s="541"/>
      <c r="FVP392" s="541"/>
      <c r="FVQ392" s="541"/>
      <c r="FVR392" s="541"/>
      <c r="FVS392" s="541"/>
      <c r="FVT392" s="541"/>
      <c r="FVU392" s="541"/>
      <c r="FVV392" s="541"/>
      <c r="FVW392" s="541"/>
      <c r="FVX392" s="541"/>
      <c r="FVY392" s="541"/>
      <c r="FVZ392" s="541"/>
      <c r="FWA392" s="541"/>
      <c r="FWB392" s="541"/>
      <c r="FWC392" s="541"/>
      <c r="FWD392" s="541"/>
      <c r="FWE392" s="541"/>
      <c r="FWF392" s="541"/>
      <c r="FWG392" s="541"/>
      <c r="FWH392" s="541"/>
      <c r="FWI392" s="541"/>
      <c r="FWJ392" s="541"/>
      <c r="FWK392" s="541"/>
      <c r="FWL392" s="541"/>
      <c r="FWM392" s="541"/>
      <c r="FWN392" s="541"/>
      <c r="FWO392" s="541"/>
      <c r="FWP392" s="541"/>
      <c r="FWQ392" s="541"/>
      <c r="FWR392" s="541"/>
      <c r="FWS392" s="541"/>
      <c r="FWT392" s="541"/>
      <c r="FWU392" s="541"/>
      <c r="FWV392" s="541"/>
      <c r="FWW392" s="541"/>
      <c r="FWX392" s="541"/>
      <c r="FWY392" s="541"/>
      <c r="FWZ392" s="541"/>
      <c r="FXA392" s="541"/>
      <c r="FXB392" s="541"/>
      <c r="FXC392" s="541"/>
      <c r="FXD392" s="541"/>
      <c r="FXE392" s="541"/>
      <c r="FXF392" s="541"/>
      <c r="FXG392" s="541"/>
      <c r="FXH392" s="541"/>
      <c r="FXI392" s="541"/>
      <c r="FXJ392" s="541"/>
      <c r="FXK392" s="541"/>
      <c r="FXL392" s="541"/>
      <c r="FXM392" s="541"/>
      <c r="FXN392" s="541"/>
      <c r="FXO392" s="541"/>
      <c r="FXP392" s="541"/>
      <c r="FXQ392" s="541"/>
      <c r="FXR392" s="541"/>
      <c r="FXS392" s="541"/>
      <c r="FXT392" s="541"/>
      <c r="FXU392" s="541"/>
      <c r="FXV392" s="541"/>
      <c r="FXW392" s="541"/>
      <c r="FXX392" s="541"/>
      <c r="FXY392" s="541"/>
      <c r="FXZ392" s="541"/>
      <c r="FYA392" s="541"/>
      <c r="FYB392" s="541"/>
      <c r="FYC392" s="541"/>
      <c r="FYD392" s="541"/>
      <c r="FYE392" s="541"/>
      <c r="FYF392" s="541"/>
      <c r="FYG392" s="541"/>
      <c r="FYH392" s="541"/>
      <c r="FYI392" s="541"/>
      <c r="FYJ392" s="541"/>
      <c r="FYK392" s="541"/>
      <c r="FYL392" s="541"/>
      <c r="FYM392" s="541"/>
      <c r="FYN392" s="541"/>
      <c r="FYO392" s="541"/>
      <c r="FYP392" s="541"/>
      <c r="FYQ392" s="541"/>
      <c r="FYR392" s="541"/>
      <c r="FYS392" s="541"/>
      <c r="FYT392" s="541"/>
      <c r="FYU392" s="541"/>
      <c r="FYV392" s="541"/>
      <c r="FYW392" s="541"/>
      <c r="FYX392" s="541"/>
      <c r="FYY392" s="541"/>
      <c r="FYZ392" s="541"/>
      <c r="FZA392" s="541"/>
      <c r="FZB392" s="541"/>
      <c r="FZC392" s="541"/>
      <c r="FZD392" s="541"/>
      <c r="FZE392" s="541"/>
      <c r="FZF392" s="541"/>
      <c r="FZG392" s="541"/>
      <c r="FZH392" s="541"/>
      <c r="FZI392" s="541"/>
      <c r="FZJ392" s="541"/>
      <c r="FZK392" s="541"/>
      <c r="FZL392" s="541"/>
      <c r="FZM392" s="541"/>
      <c r="FZN392" s="541"/>
      <c r="FZO392" s="541"/>
      <c r="FZP392" s="541"/>
      <c r="FZQ392" s="541"/>
      <c r="FZR392" s="541"/>
      <c r="FZS392" s="541"/>
      <c r="FZT392" s="541"/>
      <c r="FZU392" s="541"/>
      <c r="FZV392" s="541"/>
      <c r="FZW392" s="541"/>
      <c r="FZX392" s="541"/>
      <c r="FZY392" s="541"/>
      <c r="FZZ392" s="541"/>
      <c r="GAA392" s="541"/>
      <c r="GAB392" s="541"/>
      <c r="GAC392" s="541"/>
      <c r="GAD392" s="541"/>
      <c r="GAE392" s="541"/>
      <c r="GAF392" s="541"/>
      <c r="GAG392" s="541"/>
      <c r="GAH392" s="541"/>
      <c r="GAI392" s="541"/>
      <c r="GAJ392" s="541"/>
      <c r="GAK392" s="541"/>
      <c r="GAL392" s="541"/>
      <c r="GAM392" s="541"/>
      <c r="GAN392" s="541"/>
      <c r="GAO392" s="541"/>
      <c r="GAP392" s="541"/>
      <c r="GAQ392" s="541"/>
      <c r="GAR392" s="541"/>
      <c r="GAS392" s="541"/>
      <c r="GAT392" s="541"/>
      <c r="GAU392" s="541"/>
      <c r="GAV392" s="541"/>
      <c r="GAW392" s="541"/>
      <c r="GAX392" s="541"/>
      <c r="GAY392" s="541"/>
      <c r="GAZ392" s="541"/>
      <c r="GBA392" s="541"/>
      <c r="GBB392" s="541"/>
      <c r="GBC392" s="541"/>
      <c r="GBD392" s="541"/>
      <c r="GBE392" s="541"/>
      <c r="GBF392" s="541"/>
      <c r="GBG392" s="541"/>
      <c r="GBH392" s="541"/>
      <c r="GBI392" s="541"/>
      <c r="GBJ392" s="541"/>
      <c r="GBK392" s="541"/>
      <c r="GBL392" s="541"/>
      <c r="GBM392" s="541"/>
      <c r="GBN392" s="541"/>
      <c r="GBO392" s="541"/>
      <c r="GBP392" s="541"/>
      <c r="GBQ392" s="541"/>
      <c r="GBR392" s="541"/>
      <c r="GBS392" s="541"/>
      <c r="GBT392" s="541"/>
      <c r="GBU392" s="541"/>
      <c r="GBV392" s="541"/>
      <c r="GBW392" s="541"/>
      <c r="GBX392" s="541"/>
      <c r="GBY392" s="541"/>
      <c r="GBZ392" s="541"/>
      <c r="GCA392" s="541"/>
      <c r="GCB392" s="541"/>
      <c r="GCC392" s="541"/>
      <c r="GCD392" s="541"/>
      <c r="GCE392" s="541"/>
      <c r="GCF392" s="541"/>
      <c r="GCG392" s="541"/>
      <c r="GCH392" s="541"/>
      <c r="GCI392" s="541"/>
      <c r="GCJ392" s="541"/>
      <c r="GCK392" s="541"/>
      <c r="GCL392" s="541"/>
      <c r="GCM392" s="541"/>
      <c r="GCN392" s="541"/>
      <c r="GCO392" s="541"/>
      <c r="GCP392" s="541"/>
      <c r="GCQ392" s="541"/>
      <c r="GCR392" s="541"/>
      <c r="GCS392" s="541"/>
      <c r="GCT392" s="541"/>
      <c r="GCU392" s="541"/>
      <c r="GCV392" s="541"/>
      <c r="GCW392" s="541"/>
      <c r="GCX392" s="541"/>
      <c r="GCY392" s="541"/>
      <c r="GCZ392" s="541"/>
      <c r="GDA392" s="541"/>
      <c r="GDB392" s="541"/>
      <c r="GDC392" s="541"/>
      <c r="GDD392" s="541"/>
      <c r="GDE392" s="541"/>
      <c r="GDF392" s="541"/>
      <c r="GDG392" s="541"/>
      <c r="GDH392" s="541"/>
      <c r="GDI392" s="541"/>
      <c r="GDJ392" s="541"/>
      <c r="GDK392" s="541"/>
      <c r="GDL392" s="541"/>
      <c r="GDM392" s="541"/>
      <c r="GDN392" s="541"/>
      <c r="GDO392" s="541"/>
      <c r="GDP392" s="541"/>
      <c r="GDQ392" s="541"/>
      <c r="GDR392" s="541"/>
      <c r="GDS392" s="541"/>
      <c r="GDT392" s="541"/>
      <c r="GDU392" s="541"/>
      <c r="GDV392" s="541"/>
      <c r="GDW392" s="541"/>
      <c r="GDX392" s="541"/>
      <c r="GDY392" s="541"/>
      <c r="GDZ392" s="541"/>
      <c r="GEA392" s="541"/>
      <c r="GEB392" s="541"/>
      <c r="GEC392" s="541"/>
      <c r="GED392" s="541"/>
      <c r="GEE392" s="541"/>
      <c r="GEF392" s="541"/>
      <c r="GEG392" s="541"/>
      <c r="GEH392" s="541"/>
      <c r="GEI392" s="541"/>
      <c r="GEJ392" s="541"/>
      <c r="GEK392" s="541"/>
      <c r="GEL392" s="541"/>
      <c r="GEM392" s="541"/>
      <c r="GEN392" s="541"/>
      <c r="GEO392" s="541"/>
      <c r="GEP392" s="541"/>
      <c r="GEQ392" s="541"/>
      <c r="GER392" s="541"/>
      <c r="GES392" s="541"/>
      <c r="GET392" s="541"/>
      <c r="GEU392" s="541"/>
      <c r="GEV392" s="541"/>
      <c r="GEW392" s="541"/>
      <c r="GEX392" s="541"/>
      <c r="GEY392" s="541"/>
      <c r="GEZ392" s="541"/>
      <c r="GFA392" s="541"/>
      <c r="GFB392" s="541"/>
      <c r="GFC392" s="541"/>
      <c r="GFD392" s="541"/>
      <c r="GFE392" s="541"/>
      <c r="GFF392" s="541"/>
      <c r="GFG392" s="541"/>
      <c r="GFH392" s="541"/>
      <c r="GFI392" s="541"/>
      <c r="GFJ392" s="541"/>
      <c r="GFK392" s="541"/>
      <c r="GFL392" s="541"/>
      <c r="GFM392" s="541"/>
      <c r="GFN392" s="541"/>
      <c r="GFO392" s="541"/>
      <c r="GFP392" s="541"/>
      <c r="GFQ392" s="541"/>
      <c r="GFR392" s="541"/>
      <c r="GFS392" s="541"/>
      <c r="GFT392" s="541"/>
      <c r="GFU392" s="541"/>
      <c r="GFV392" s="541"/>
      <c r="GFW392" s="541"/>
      <c r="GFX392" s="541"/>
      <c r="GFY392" s="541"/>
      <c r="GFZ392" s="541"/>
      <c r="GGA392" s="541"/>
      <c r="GGB392" s="541"/>
      <c r="GGC392" s="541"/>
      <c r="GGD392" s="541"/>
      <c r="GGE392" s="541"/>
      <c r="GGF392" s="541"/>
      <c r="GGG392" s="541"/>
      <c r="GGH392" s="541"/>
      <c r="GGI392" s="541"/>
      <c r="GGJ392" s="541"/>
      <c r="GGK392" s="541"/>
      <c r="GGL392" s="541"/>
      <c r="GGM392" s="541"/>
      <c r="GGN392" s="541"/>
      <c r="GGO392" s="541"/>
      <c r="GGP392" s="541"/>
      <c r="GGQ392" s="541"/>
      <c r="GGR392" s="541"/>
      <c r="GGS392" s="541"/>
      <c r="GGT392" s="541"/>
      <c r="GGU392" s="541"/>
      <c r="GGV392" s="541"/>
      <c r="GGW392" s="541"/>
      <c r="GGX392" s="541"/>
      <c r="GGY392" s="541"/>
      <c r="GGZ392" s="541"/>
      <c r="GHA392" s="541"/>
      <c r="GHB392" s="541"/>
      <c r="GHC392" s="541"/>
      <c r="GHD392" s="541"/>
      <c r="GHE392" s="541"/>
      <c r="GHF392" s="541"/>
      <c r="GHG392" s="541"/>
      <c r="GHH392" s="541"/>
      <c r="GHI392" s="541"/>
      <c r="GHJ392" s="541"/>
      <c r="GHK392" s="541"/>
      <c r="GHL392" s="541"/>
      <c r="GHM392" s="541"/>
      <c r="GHN392" s="541"/>
      <c r="GHO392" s="541"/>
      <c r="GHP392" s="541"/>
      <c r="GHQ392" s="541"/>
      <c r="GHR392" s="541"/>
      <c r="GHS392" s="541"/>
      <c r="GHT392" s="541"/>
      <c r="GHU392" s="541"/>
      <c r="GHV392" s="541"/>
      <c r="GHW392" s="541"/>
      <c r="GHX392" s="541"/>
      <c r="GHY392" s="541"/>
      <c r="GHZ392" s="541"/>
      <c r="GIA392" s="541"/>
      <c r="GIB392" s="541"/>
      <c r="GIC392" s="541"/>
      <c r="GID392" s="541"/>
      <c r="GIE392" s="541"/>
      <c r="GIF392" s="541"/>
      <c r="GIG392" s="541"/>
      <c r="GIH392" s="541"/>
      <c r="GII392" s="541"/>
      <c r="GIJ392" s="541"/>
      <c r="GIK392" s="541"/>
      <c r="GIL392" s="541"/>
      <c r="GIM392" s="541"/>
      <c r="GIN392" s="541"/>
      <c r="GIO392" s="541"/>
      <c r="GIP392" s="541"/>
      <c r="GIQ392" s="541"/>
      <c r="GIR392" s="541"/>
      <c r="GIS392" s="541"/>
      <c r="GIT392" s="541"/>
      <c r="GIU392" s="541"/>
      <c r="GIV392" s="541"/>
      <c r="GIW392" s="541"/>
      <c r="GIX392" s="541"/>
      <c r="GIY392" s="541"/>
      <c r="GIZ392" s="541"/>
      <c r="GJA392" s="541"/>
      <c r="GJB392" s="541"/>
      <c r="GJC392" s="541"/>
      <c r="GJD392" s="541"/>
      <c r="GJE392" s="541"/>
      <c r="GJF392" s="541"/>
      <c r="GJG392" s="541"/>
      <c r="GJH392" s="541"/>
      <c r="GJI392" s="541"/>
      <c r="GJJ392" s="541"/>
      <c r="GJK392" s="541"/>
      <c r="GJL392" s="541"/>
      <c r="GJM392" s="541"/>
      <c r="GJN392" s="541"/>
      <c r="GJO392" s="541"/>
      <c r="GJP392" s="541"/>
      <c r="GJQ392" s="541"/>
      <c r="GJR392" s="541"/>
      <c r="GJS392" s="541"/>
      <c r="GJT392" s="541"/>
      <c r="GJU392" s="541"/>
      <c r="GJV392" s="541"/>
      <c r="GJW392" s="541"/>
      <c r="GJX392" s="541"/>
      <c r="GJY392" s="541"/>
      <c r="GJZ392" s="541"/>
      <c r="GKA392" s="541"/>
      <c r="GKB392" s="541"/>
      <c r="GKC392" s="541"/>
      <c r="GKD392" s="541"/>
      <c r="GKE392" s="541"/>
      <c r="GKF392" s="541"/>
      <c r="GKG392" s="541"/>
      <c r="GKH392" s="541"/>
      <c r="GKI392" s="541"/>
      <c r="GKJ392" s="541"/>
      <c r="GKK392" s="541"/>
      <c r="GKL392" s="541"/>
      <c r="GKM392" s="541"/>
      <c r="GKN392" s="541"/>
      <c r="GKO392" s="541"/>
      <c r="GKP392" s="541"/>
      <c r="GKQ392" s="541"/>
      <c r="GKR392" s="541"/>
      <c r="GKS392" s="541"/>
      <c r="GKT392" s="541"/>
      <c r="GKU392" s="541"/>
      <c r="GKV392" s="541"/>
      <c r="GKW392" s="541"/>
      <c r="GKX392" s="541"/>
      <c r="GKY392" s="541"/>
      <c r="GKZ392" s="541"/>
      <c r="GLA392" s="541"/>
      <c r="GLB392" s="541"/>
      <c r="GLC392" s="541"/>
      <c r="GLD392" s="541"/>
      <c r="GLE392" s="541"/>
      <c r="GLF392" s="541"/>
      <c r="GLG392" s="541"/>
      <c r="GLH392" s="541"/>
      <c r="GLI392" s="541"/>
      <c r="GLJ392" s="541"/>
      <c r="GLK392" s="541"/>
      <c r="GLL392" s="541"/>
      <c r="GLM392" s="541"/>
      <c r="GLN392" s="541"/>
      <c r="GLO392" s="541"/>
      <c r="GLP392" s="541"/>
      <c r="GLQ392" s="541"/>
      <c r="GLR392" s="541"/>
      <c r="GLS392" s="541"/>
      <c r="GLT392" s="541"/>
      <c r="GLU392" s="541"/>
      <c r="GLV392" s="541"/>
      <c r="GLW392" s="541"/>
      <c r="GLX392" s="541"/>
      <c r="GLY392" s="541"/>
      <c r="GLZ392" s="541"/>
      <c r="GMA392" s="541"/>
      <c r="GMB392" s="541"/>
      <c r="GMC392" s="541"/>
      <c r="GMD392" s="541"/>
      <c r="GME392" s="541"/>
      <c r="GMF392" s="541"/>
      <c r="GMG392" s="541"/>
      <c r="GMH392" s="541"/>
      <c r="GMI392" s="541"/>
      <c r="GMJ392" s="541"/>
      <c r="GMK392" s="541"/>
      <c r="GML392" s="541"/>
      <c r="GMM392" s="541"/>
      <c r="GMN392" s="541"/>
      <c r="GMO392" s="541"/>
      <c r="GMP392" s="541"/>
      <c r="GMQ392" s="541"/>
      <c r="GMR392" s="541"/>
      <c r="GMS392" s="541"/>
      <c r="GMT392" s="541"/>
      <c r="GMU392" s="541"/>
      <c r="GMV392" s="541"/>
      <c r="GMW392" s="541"/>
      <c r="GMX392" s="541"/>
      <c r="GMY392" s="541"/>
      <c r="GMZ392" s="541"/>
      <c r="GNA392" s="541"/>
      <c r="GNB392" s="541"/>
      <c r="GNC392" s="541"/>
      <c r="GND392" s="541"/>
      <c r="GNE392" s="541"/>
      <c r="GNF392" s="541"/>
      <c r="GNG392" s="541"/>
      <c r="GNH392" s="541"/>
      <c r="GNI392" s="541"/>
      <c r="GNJ392" s="541"/>
      <c r="GNK392" s="541"/>
      <c r="GNL392" s="541"/>
      <c r="GNM392" s="541"/>
      <c r="GNN392" s="541"/>
      <c r="GNO392" s="541"/>
      <c r="GNP392" s="541"/>
      <c r="GNQ392" s="541"/>
      <c r="GNR392" s="541"/>
      <c r="GNS392" s="541"/>
      <c r="GNT392" s="541"/>
      <c r="GNU392" s="541"/>
      <c r="GNV392" s="541"/>
      <c r="GNW392" s="541"/>
      <c r="GNX392" s="541"/>
      <c r="GNY392" s="541"/>
      <c r="GNZ392" s="541"/>
      <c r="GOA392" s="541"/>
      <c r="GOB392" s="541"/>
      <c r="GOC392" s="541"/>
      <c r="GOD392" s="541"/>
      <c r="GOE392" s="541"/>
      <c r="GOF392" s="541"/>
      <c r="GOG392" s="541"/>
      <c r="GOH392" s="541"/>
      <c r="GOI392" s="541"/>
      <c r="GOJ392" s="541"/>
      <c r="GOK392" s="541"/>
      <c r="GOL392" s="541"/>
      <c r="GOM392" s="541"/>
      <c r="GON392" s="541"/>
      <c r="GOO392" s="541"/>
      <c r="GOP392" s="541"/>
      <c r="GOQ392" s="541"/>
      <c r="GOR392" s="541"/>
      <c r="GOS392" s="541"/>
      <c r="GOT392" s="541"/>
      <c r="GOU392" s="541"/>
      <c r="GOV392" s="541"/>
      <c r="GOW392" s="541"/>
      <c r="GOX392" s="541"/>
      <c r="GOY392" s="541"/>
      <c r="GOZ392" s="541"/>
      <c r="GPA392" s="541"/>
      <c r="GPB392" s="541"/>
      <c r="GPC392" s="541"/>
      <c r="GPD392" s="541"/>
      <c r="GPE392" s="541"/>
      <c r="GPF392" s="541"/>
      <c r="GPG392" s="541"/>
      <c r="GPH392" s="541"/>
      <c r="GPI392" s="541"/>
      <c r="GPJ392" s="541"/>
      <c r="GPK392" s="541"/>
      <c r="GPL392" s="541"/>
      <c r="GPM392" s="541"/>
      <c r="GPN392" s="541"/>
      <c r="GPO392" s="541"/>
      <c r="GPP392" s="541"/>
      <c r="GPQ392" s="541"/>
      <c r="GPR392" s="541"/>
      <c r="GPS392" s="541"/>
      <c r="GPT392" s="541"/>
      <c r="GPU392" s="541"/>
      <c r="GPV392" s="541"/>
      <c r="GPW392" s="541"/>
      <c r="GPX392" s="541"/>
      <c r="GPY392" s="541"/>
      <c r="GPZ392" s="541"/>
      <c r="GQA392" s="541"/>
      <c r="GQB392" s="541"/>
      <c r="GQC392" s="541"/>
      <c r="GQD392" s="541"/>
      <c r="GQE392" s="541"/>
      <c r="GQF392" s="541"/>
      <c r="GQG392" s="541"/>
      <c r="GQH392" s="541"/>
      <c r="GQI392" s="541"/>
      <c r="GQJ392" s="541"/>
      <c r="GQK392" s="541"/>
      <c r="GQL392" s="541"/>
      <c r="GQM392" s="541"/>
      <c r="GQN392" s="541"/>
      <c r="GQO392" s="541"/>
      <c r="GQP392" s="541"/>
      <c r="GQQ392" s="541"/>
      <c r="GQR392" s="541"/>
      <c r="GQS392" s="541"/>
      <c r="GQT392" s="541"/>
      <c r="GQU392" s="541"/>
      <c r="GQV392" s="541"/>
      <c r="GQW392" s="541"/>
      <c r="GQX392" s="541"/>
      <c r="GQY392" s="541"/>
      <c r="GQZ392" s="541"/>
      <c r="GRA392" s="541"/>
      <c r="GRB392" s="541"/>
      <c r="GRC392" s="541"/>
      <c r="GRD392" s="541"/>
      <c r="GRE392" s="541"/>
      <c r="GRF392" s="541"/>
      <c r="GRG392" s="541"/>
      <c r="GRH392" s="541"/>
      <c r="GRI392" s="541"/>
      <c r="GRJ392" s="541"/>
      <c r="GRK392" s="541"/>
      <c r="GRL392" s="541"/>
      <c r="GRM392" s="541"/>
      <c r="GRN392" s="541"/>
      <c r="GRO392" s="541"/>
      <c r="GRP392" s="541"/>
      <c r="GRQ392" s="541"/>
      <c r="GRR392" s="541"/>
      <c r="GRS392" s="541"/>
      <c r="GRT392" s="541"/>
      <c r="GRU392" s="541"/>
      <c r="GRV392" s="541"/>
      <c r="GRW392" s="541"/>
      <c r="GRX392" s="541"/>
      <c r="GRY392" s="541"/>
      <c r="GRZ392" s="541"/>
      <c r="GSA392" s="541"/>
      <c r="GSB392" s="541"/>
      <c r="GSC392" s="541"/>
      <c r="GSD392" s="541"/>
      <c r="GSE392" s="541"/>
      <c r="GSF392" s="541"/>
      <c r="GSG392" s="541"/>
      <c r="GSH392" s="541"/>
      <c r="GSI392" s="541"/>
      <c r="GSJ392" s="541"/>
      <c r="GSK392" s="541"/>
      <c r="GSL392" s="541"/>
      <c r="GSM392" s="541"/>
      <c r="GSN392" s="541"/>
      <c r="GSO392" s="541"/>
      <c r="GSP392" s="541"/>
      <c r="GSQ392" s="541"/>
      <c r="GSR392" s="541"/>
      <c r="GSS392" s="541"/>
      <c r="GST392" s="541"/>
      <c r="GSU392" s="541"/>
      <c r="GSV392" s="541"/>
      <c r="GSW392" s="541"/>
      <c r="GSX392" s="541"/>
      <c r="GSY392" s="541"/>
      <c r="GSZ392" s="541"/>
      <c r="GTA392" s="541"/>
      <c r="GTB392" s="541"/>
      <c r="GTC392" s="541"/>
      <c r="GTD392" s="541"/>
      <c r="GTE392" s="541"/>
      <c r="GTF392" s="541"/>
      <c r="GTG392" s="541"/>
      <c r="GTH392" s="541"/>
      <c r="GTI392" s="541"/>
      <c r="GTJ392" s="541"/>
      <c r="GTK392" s="541"/>
      <c r="GTL392" s="541"/>
      <c r="GTM392" s="541"/>
      <c r="GTN392" s="541"/>
      <c r="GTO392" s="541"/>
      <c r="GTP392" s="541"/>
      <c r="GTQ392" s="541"/>
      <c r="GTR392" s="541"/>
      <c r="GTS392" s="541"/>
      <c r="GTT392" s="541"/>
      <c r="GTU392" s="541"/>
      <c r="GTV392" s="541"/>
      <c r="GTW392" s="541"/>
      <c r="GTX392" s="541"/>
      <c r="GTY392" s="541"/>
      <c r="GTZ392" s="541"/>
      <c r="GUA392" s="541"/>
      <c r="GUB392" s="541"/>
      <c r="GUC392" s="541"/>
      <c r="GUD392" s="541"/>
      <c r="GUE392" s="541"/>
      <c r="GUF392" s="541"/>
      <c r="GUG392" s="541"/>
      <c r="GUH392" s="541"/>
      <c r="GUI392" s="541"/>
      <c r="GUJ392" s="541"/>
      <c r="GUK392" s="541"/>
      <c r="GUL392" s="541"/>
      <c r="GUM392" s="541"/>
      <c r="GUN392" s="541"/>
      <c r="GUO392" s="541"/>
      <c r="GUP392" s="541"/>
      <c r="GUQ392" s="541"/>
      <c r="GUR392" s="541"/>
      <c r="GUS392" s="541"/>
      <c r="GUT392" s="541"/>
      <c r="GUU392" s="541"/>
      <c r="GUV392" s="541"/>
      <c r="GUW392" s="541"/>
      <c r="GUX392" s="541"/>
      <c r="GUY392" s="541"/>
      <c r="GUZ392" s="541"/>
      <c r="GVA392" s="541"/>
      <c r="GVB392" s="541"/>
      <c r="GVC392" s="541"/>
      <c r="GVD392" s="541"/>
      <c r="GVE392" s="541"/>
      <c r="GVF392" s="541"/>
      <c r="GVG392" s="541"/>
      <c r="GVH392" s="541"/>
      <c r="GVI392" s="541"/>
      <c r="GVJ392" s="541"/>
      <c r="GVK392" s="541"/>
      <c r="GVL392" s="541"/>
      <c r="GVM392" s="541"/>
      <c r="GVN392" s="541"/>
      <c r="GVO392" s="541"/>
      <c r="GVP392" s="541"/>
      <c r="GVQ392" s="541"/>
      <c r="GVR392" s="541"/>
      <c r="GVS392" s="541"/>
      <c r="GVT392" s="541"/>
      <c r="GVU392" s="541"/>
      <c r="GVV392" s="541"/>
      <c r="GVW392" s="541"/>
      <c r="GVX392" s="541"/>
      <c r="GVY392" s="541"/>
      <c r="GVZ392" s="541"/>
      <c r="GWA392" s="541"/>
      <c r="GWB392" s="541"/>
      <c r="GWC392" s="541"/>
      <c r="GWD392" s="541"/>
      <c r="GWE392" s="541"/>
      <c r="GWF392" s="541"/>
      <c r="GWG392" s="541"/>
      <c r="GWH392" s="541"/>
      <c r="GWI392" s="541"/>
      <c r="GWJ392" s="541"/>
      <c r="GWK392" s="541"/>
      <c r="GWL392" s="541"/>
      <c r="GWM392" s="541"/>
      <c r="GWN392" s="541"/>
      <c r="GWO392" s="541"/>
      <c r="GWP392" s="541"/>
      <c r="GWQ392" s="541"/>
      <c r="GWR392" s="541"/>
      <c r="GWS392" s="541"/>
      <c r="GWT392" s="541"/>
      <c r="GWU392" s="541"/>
      <c r="GWV392" s="541"/>
      <c r="GWW392" s="541"/>
      <c r="GWX392" s="541"/>
      <c r="GWY392" s="541"/>
      <c r="GWZ392" s="541"/>
      <c r="GXA392" s="541"/>
      <c r="GXB392" s="541"/>
      <c r="GXC392" s="541"/>
      <c r="GXD392" s="541"/>
      <c r="GXE392" s="541"/>
      <c r="GXF392" s="541"/>
      <c r="GXG392" s="541"/>
      <c r="GXH392" s="541"/>
      <c r="GXI392" s="541"/>
      <c r="GXJ392" s="541"/>
      <c r="GXK392" s="541"/>
      <c r="GXL392" s="541"/>
      <c r="GXM392" s="541"/>
      <c r="GXN392" s="541"/>
      <c r="GXO392" s="541"/>
      <c r="GXP392" s="541"/>
      <c r="GXQ392" s="541"/>
      <c r="GXR392" s="541"/>
      <c r="GXS392" s="541"/>
      <c r="GXT392" s="541"/>
      <c r="GXU392" s="541"/>
      <c r="GXV392" s="541"/>
      <c r="GXW392" s="541"/>
      <c r="GXX392" s="541"/>
      <c r="GXY392" s="541"/>
      <c r="GXZ392" s="541"/>
      <c r="GYA392" s="541"/>
      <c r="GYB392" s="541"/>
      <c r="GYC392" s="541"/>
      <c r="GYD392" s="541"/>
      <c r="GYE392" s="541"/>
      <c r="GYF392" s="541"/>
      <c r="GYG392" s="541"/>
      <c r="GYH392" s="541"/>
      <c r="GYI392" s="541"/>
      <c r="GYJ392" s="541"/>
      <c r="GYK392" s="541"/>
      <c r="GYL392" s="541"/>
      <c r="GYM392" s="541"/>
      <c r="GYN392" s="541"/>
      <c r="GYO392" s="541"/>
      <c r="GYP392" s="541"/>
      <c r="GYQ392" s="541"/>
      <c r="GYR392" s="541"/>
      <c r="GYS392" s="541"/>
      <c r="GYT392" s="541"/>
      <c r="GYU392" s="541"/>
      <c r="GYV392" s="541"/>
      <c r="GYW392" s="541"/>
      <c r="GYX392" s="541"/>
      <c r="GYY392" s="541"/>
      <c r="GYZ392" s="541"/>
      <c r="GZA392" s="541"/>
      <c r="GZB392" s="541"/>
      <c r="GZC392" s="541"/>
      <c r="GZD392" s="541"/>
      <c r="GZE392" s="541"/>
      <c r="GZF392" s="541"/>
      <c r="GZG392" s="541"/>
      <c r="GZH392" s="541"/>
      <c r="GZI392" s="541"/>
      <c r="GZJ392" s="541"/>
      <c r="GZK392" s="541"/>
      <c r="GZL392" s="541"/>
      <c r="GZM392" s="541"/>
      <c r="GZN392" s="541"/>
      <c r="GZO392" s="541"/>
      <c r="GZP392" s="541"/>
      <c r="GZQ392" s="541"/>
      <c r="GZR392" s="541"/>
      <c r="GZS392" s="541"/>
      <c r="GZT392" s="541"/>
      <c r="GZU392" s="541"/>
      <c r="GZV392" s="541"/>
      <c r="GZW392" s="541"/>
      <c r="GZX392" s="541"/>
      <c r="GZY392" s="541"/>
      <c r="GZZ392" s="541"/>
      <c r="HAA392" s="541"/>
      <c r="HAB392" s="541"/>
      <c r="HAC392" s="541"/>
      <c r="HAD392" s="541"/>
      <c r="HAE392" s="541"/>
      <c r="HAF392" s="541"/>
      <c r="HAG392" s="541"/>
      <c r="HAH392" s="541"/>
      <c r="HAI392" s="541"/>
      <c r="HAJ392" s="541"/>
      <c r="HAK392" s="541"/>
      <c r="HAL392" s="541"/>
      <c r="HAM392" s="541"/>
      <c r="HAN392" s="541"/>
      <c r="HAO392" s="541"/>
      <c r="HAP392" s="541"/>
      <c r="HAQ392" s="541"/>
      <c r="HAR392" s="541"/>
      <c r="HAS392" s="541"/>
      <c r="HAT392" s="541"/>
      <c r="HAU392" s="541"/>
      <c r="HAV392" s="541"/>
      <c r="HAW392" s="541"/>
      <c r="HAX392" s="541"/>
      <c r="HAY392" s="541"/>
      <c r="HAZ392" s="541"/>
      <c r="HBA392" s="541"/>
      <c r="HBB392" s="541"/>
      <c r="HBC392" s="541"/>
      <c r="HBD392" s="541"/>
      <c r="HBE392" s="541"/>
      <c r="HBF392" s="541"/>
      <c r="HBG392" s="541"/>
      <c r="HBH392" s="541"/>
      <c r="HBI392" s="541"/>
      <c r="HBJ392" s="541"/>
      <c r="HBK392" s="541"/>
      <c r="HBL392" s="541"/>
      <c r="HBM392" s="541"/>
      <c r="HBN392" s="541"/>
      <c r="HBO392" s="541"/>
      <c r="HBP392" s="541"/>
      <c r="HBQ392" s="541"/>
      <c r="HBR392" s="541"/>
      <c r="HBS392" s="541"/>
      <c r="HBT392" s="541"/>
      <c r="HBU392" s="541"/>
      <c r="HBV392" s="541"/>
      <c r="HBW392" s="541"/>
      <c r="HBX392" s="541"/>
      <c r="HBY392" s="541"/>
      <c r="HBZ392" s="541"/>
      <c r="HCA392" s="541"/>
      <c r="HCB392" s="541"/>
      <c r="HCC392" s="541"/>
      <c r="HCD392" s="541"/>
      <c r="HCE392" s="541"/>
      <c r="HCF392" s="541"/>
      <c r="HCG392" s="541"/>
      <c r="HCH392" s="541"/>
      <c r="HCI392" s="541"/>
      <c r="HCJ392" s="541"/>
      <c r="HCK392" s="541"/>
      <c r="HCL392" s="541"/>
      <c r="HCM392" s="541"/>
      <c r="HCN392" s="541"/>
      <c r="HCO392" s="541"/>
      <c r="HCP392" s="541"/>
      <c r="HCQ392" s="541"/>
      <c r="HCR392" s="541"/>
      <c r="HCS392" s="541"/>
      <c r="HCT392" s="541"/>
      <c r="HCU392" s="541"/>
      <c r="HCV392" s="541"/>
      <c r="HCW392" s="541"/>
      <c r="HCX392" s="541"/>
      <c r="HCY392" s="541"/>
      <c r="HCZ392" s="541"/>
      <c r="HDA392" s="541"/>
      <c r="HDB392" s="541"/>
      <c r="HDC392" s="541"/>
      <c r="HDD392" s="541"/>
      <c r="HDE392" s="541"/>
      <c r="HDF392" s="541"/>
      <c r="HDG392" s="541"/>
      <c r="HDH392" s="541"/>
      <c r="HDI392" s="541"/>
      <c r="HDJ392" s="541"/>
      <c r="HDK392" s="541"/>
      <c r="HDL392" s="541"/>
      <c r="HDM392" s="541"/>
      <c r="HDN392" s="541"/>
      <c r="HDO392" s="541"/>
      <c r="HDP392" s="541"/>
      <c r="HDQ392" s="541"/>
      <c r="HDR392" s="541"/>
      <c r="HDS392" s="541"/>
      <c r="HDT392" s="541"/>
      <c r="HDU392" s="541"/>
      <c r="HDV392" s="541"/>
      <c r="HDW392" s="541"/>
      <c r="HDX392" s="541"/>
      <c r="HDY392" s="541"/>
      <c r="HDZ392" s="541"/>
      <c r="HEA392" s="541"/>
      <c r="HEB392" s="541"/>
      <c r="HEC392" s="541"/>
      <c r="HED392" s="541"/>
      <c r="HEE392" s="541"/>
      <c r="HEF392" s="541"/>
      <c r="HEG392" s="541"/>
      <c r="HEH392" s="541"/>
      <c r="HEI392" s="541"/>
      <c r="HEJ392" s="541"/>
      <c r="HEK392" s="541"/>
      <c r="HEL392" s="541"/>
      <c r="HEM392" s="541"/>
      <c r="HEN392" s="541"/>
      <c r="HEO392" s="541"/>
      <c r="HEP392" s="541"/>
      <c r="HEQ392" s="541"/>
      <c r="HER392" s="541"/>
      <c r="HES392" s="541"/>
      <c r="HET392" s="541"/>
      <c r="HEU392" s="541"/>
      <c r="HEV392" s="541"/>
      <c r="HEW392" s="541"/>
      <c r="HEX392" s="541"/>
      <c r="HEY392" s="541"/>
      <c r="HEZ392" s="541"/>
      <c r="HFA392" s="541"/>
      <c r="HFB392" s="541"/>
      <c r="HFC392" s="541"/>
      <c r="HFD392" s="541"/>
      <c r="HFE392" s="541"/>
      <c r="HFF392" s="541"/>
      <c r="HFG392" s="541"/>
      <c r="HFH392" s="541"/>
      <c r="HFI392" s="541"/>
      <c r="HFJ392" s="541"/>
      <c r="HFK392" s="541"/>
      <c r="HFL392" s="541"/>
      <c r="HFM392" s="541"/>
      <c r="HFN392" s="541"/>
      <c r="HFO392" s="541"/>
      <c r="HFP392" s="541"/>
      <c r="HFQ392" s="541"/>
      <c r="HFR392" s="541"/>
      <c r="HFS392" s="541"/>
      <c r="HFT392" s="541"/>
      <c r="HFU392" s="541"/>
      <c r="HFV392" s="541"/>
      <c r="HFW392" s="541"/>
      <c r="HFX392" s="541"/>
      <c r="HFY392" s="541"/>
      <c r="HFZ392" s="541"/>
      <c r="HGA392" s="541"/>
      <c r="HGB392" s="541"/>
      <c r="HGC392" s="541"/>
      <c r="HGD392" s="541"/>
      <c r="HGE392" s="541"/>
      <c r="HGF392" s="541"/>
      <c r="HGG392" s="541"/>
      <c r="HGH392" s="541"/>
      <c r="HGI392" s="541"/>
      <c r="HGJ392" s="541"/>
      <c r="HGK392" s="541"/>
      <c r="HGL392" s="541"/>
      <c r="HGM392" s="541"/>
      <c r="HGN392" s="541"/>
      <c r="HGO392" s="541"/>
      <c r="HGP392" s="541"/>
      <c r="HGQ392" s="541"/>
      <c r="HGR392" s="541"/>
      <c r="HGS392" s="541"/>
      <c r="HGT392" s="541"/>
      <c r="HGU392" s="541"/>
      <c r="HGV392" s="541"/>
      <c r="HGW392" s="541"/>
      <c r="HGX392" s="541"/>
      <c r="HGY392" s="541"/>
      <c r="HGZ392" s="541"/>
      <c r="HHA392" s="541"/>
      <c r="HHB392" s="541"/>
      <c r="HHC392" s="541"/>
      <c r="HHD392" s="541"/>
      <c r="HHE392" s="541"/>
      <c r="HHF392" s="541"/>
      <c r="HHG392" s="541"/>
      <c r="HHH392" s="541"/>
      <c r="HHI392" s="541"/>
      <c r="HHJ392" s="541"/>
      <c r="HHK392" s="541"/>
      <c r="HHL392" s="541"/>
      <c r="HHM392" s="541"/>
      <c r="HHN392" s="541"/>
      <c r="HHO392" s="541"/>
      <c r="HHP392" s="541"/>
      <c r="HHQ392" s="541"/>
      <c r="HHR392" s="541"/>
      <c r="HHS392" s="541"/>
      <c r="HHT392" s="541"/>
      <c r="HHU392" s="541"/>
      <c r="HHV392" s="541"/>
      <c r="HHW392" s="541"/>
      <c r="HHX392" s="541"/>
      <c r="HHY392" s="541"/>
      <c r="HHZ392" s="541"/>
      <c r="HIA392" s="541"/>
      <c r="HIB392" s="541"/>
      <c r="HIC392" s="541"/>
      <c r="HID392" s="541"/>
      <c r="HIE392" s="541"/>
      <c r="HIF392" s="541"/>
      <c r="HIG392" s="541"/>
      <c r="HIH392" s="541"/>
      <c r="HII392" s="541"/>
      <c r="HIJ392" s="541"/>
      <c r="HIK392" s="541"/>
      <c r="HIL392" s="541"/>
      <c r="HIM392" s="541"/>
      <c r="HIN392" s="541"/>
      <c r="HIO392" s="541"/>
      <c r="HIP392" s="541"/>
      <c r="HIQ392" s="541"/>
      <c r="HIR392" s="541"/>
      <c r="HIS392" s="541"/>
      <c r="HIT392" s="541"/>
      <c r="HIU392" s="541"/>
      <c r="HIV392" s="541"/>
      <c r="HIW392" s="541"/>
      <c r="HIX392" s="541"/>
      <c r="HIY392" s="541"/>
      <c r="HIZ392" s="541"/>
      <c r="HJA392" s="541"/>
      <c r="HJB392" s="541"/>
      <c r="HJC392" s="541"/>
      <c r="HJD392" s="541"/>
      <c r="HJE392" s="541"/>
      <c r="HJF392" s="541"/>
      <c r="HJG392" s="541"/>
      <c r="HJH392" s="541"/>
      <c r="HJI392" s="541"/>
      <c r="HJJ392" s="541"/>
      <c r="HJK392" s="541"/>
      <c r="HJL392" s="541"/>
      <c r="HJM392" s="541"/>
      <c r="HJN392" s="541"/>
      <c r="HJO392" s="541"/>
      <c r="HJP392" s="541"/>
      <c r="HJQ392" s="541"/>
      <c r="HJR392" s="541"/>
      <c r="HJS392" s="541"/>
      <c r="HJT392" s="541"/>
      <c r="HJU392" s="541"/>
      <c r="HJV392" s="541"/>
      <c r="HJW392" s="541"/>
      <c r="HJX392" s="541"/>
      <c r="HJY392" s="541"/>
      <c r="HJZ392" s="541"/>
      <c r="HKA392" s="541"/>
      <c r="HKB392" s="541"/>
      <c r="HKC392" s="541"/>
      <c r="HKD392" s="541"/>
      <c r="HKE392" s="541"/>
      <c r="HKF392" s="541"/>
      <c r="HKG392" s="541"/>
      <c r="HKH392" s="541"/>
      <c r="HKI392" s="541"/>
      <c r="HKJ392" s="541"/>
      <c r="HKK392" s="541"/>
      <c r="HKL392" s="541"/>
      <c r="HKM392" s="541"/>
      <c r="HKN392" s="541"/>
      <c r="HKO392" s="541"/>
      <c r="HKP392" s="541"/>
      <c r="HKQ392" s="541"/>
      <c r="HKR392" s="541"/>
      <c r="HKS392" s="541"/>
      <c r="HKT392" s="541"/>
      <c r="HKU392" s="541"/>
      <c r="HKV392" s="541"/>
      <c r="HKW392" s="541"/>
      <c r="HKX392" s="541"/>
      <c r="HKY392" s="541"/>
      <c r="HKZ392" s="541"/>
      <c r="HLA392" s="541"/>
      <c r="HLB392" s="541"/>
      <c r="HLC392" s="541"/>
      <c r="HLD392" s="541"/>
      <c r="HLE392" s="541"/>
      <c r="HLF392" s="541"/>
      <c r="HLG392" s="541"/>
      <c r="HLH392" s="541"/>
      <c r="HLI392" s="541"/>
      <c r="HLJ392" s="541"/>
      <c r="HLK392" s="541"/>
      <c r="HLL392" s="541"/>
      <c r="HLM392" s="541"/>
      <c r="HLN392" s="541"/>
      <c r="HLO392" s="541"/>
      <c r="HLP392" s="541"/>
      <c r="HLQ392" s="541"/>
      <c r="HLR392" s="541"/>
      <c r="HLS392" s="541"/>
      <c r="HLT392" s="541"/>
      <c r="HLU392" s="541"/>
      <c r="HLV392" s="541"/>
      <c r="HLW392" s="541"/>
      <c r="HLX392" s="541"/>
      <c r="HLY392" s="541"/>
      <c r="HLZ392" s="541"/>
      <c r="HMA392" s="541"/>
      <c r="HMB392" s="541"/>
      <c r="HMC392" s="541"/>
      <c r="HMD392" s="541"/>
      <c r="HME392" s="541"/>
      <c r="HMF392" s="541"/>
      <c r="HMG392" s="541"/>
      <c r="HMH392" s="541"/>
      <c r="HMI392" s="541"/>
      <c r="HMJ392" s="541"/>
      <c r="HMK392" s="541"/>
      <c r="HML392" s="541"/>
      <c r="HMM392" s="541"/>
      <c r="HMN392" s="541"/>
      <c r="HMO392" s="541"/>
      <c r="HMP392" s="541"/>
      <c r="HMQ392" s="541"/>
      <c r="HMR392" s="541"/>
      <c r="HMS392" s="541"/>
      <c r="HMT392" s="541"/>
      <c r="HMU392" s="541"/>
      <c r="HMV392" s="541"/>
      <c r="HMW392" s="541"/>
      <c r="HMX392" s="541"/>
      <c r="HMY392" s="541"/>
      <c r="HMZ392" s="541"/>
      <c r="HNA392" s="541"/>
      <c r="HNB392" s="541"/>
      <c r="HNC392" s="541"/>
      <c r="HND392" s="541"/>
      <c r="HNE392" s="541"/>
      <c r="HNF392" s="541"/>
      <c r="HNG392" s="541"/>
      <c r="HNH392" s="541"/>
      <c r="HNI392" s="541"/>
      <c r="HNJ392" s="541"/>
      <c r="HNK392" s="541"/>
      <c r="HNL392" s="541"/>
      <c r="HNM392" s="541"/>
      <c r="HNN392" s="541"/>
      <c r="HNO392" s="541"/>
      <c r="HNP392" s="541"/>
      <c r="HNQ392" s="541"/>
      <c r="HNR392" s="541"/>
      <c r="HNS392" s="541"/>
      <c r="HNT392" s="541"/>
      <c r="HNU392" s="541"/>
      <c r="HNV392" s="541"/>
      <c r="HNW392" s="541"/>
      <c r="HNX392" s="541"/>
      <c r="HNY392" s="541"/>
      <c r="HNZ392" s="541"/>
      <c r="HOA392" s="541"/>
      <c r="HOB392" s="541"/>
      <c r="HOC392" s="541"/>
      <c r="HOD392" s="541"/>
      <c r="HOE392" s="541"/>
      <c r="HOF392" s="541"/>
      <c r="HOG392" s="541"/>
      <c r="HOH392" s="541"/>
      <c r="HOI392" s="541"/>
      <c r="HOJ392" s="541"/>
      <c r="HOK392" s="541"/>
      <c r="HOL392" s="541"/>
      <c r="HOM392" s="541"/>
      <c r="HON392" s="541"/>
      <c r="HOO392" s="541"/>
      <c r="HOP392" s="541"/>
      <c r="HOQ392" s="541"/>
      <c r="HOR392" s="541"/>
      <c r="HOS392" s="541"/>
      <c r="HOT392" s="541"/>
      <c r="HOU392" s="541"/>
      <c r="HOV392" s="541"/>
      <c r="HOW392" s="541"/>
      <c r="HOX392" s="541"/>
      <c r="HOY392" s="541"/>
      <c r="HOZ392" s="541"/>
      <c r="HPA392" s="541"/>
      <c r="HPB392" s="541"/>
      <c r="HPC392" s="541"/>
      <c r="HPD392" s="541"/>
      <c r="HPE392" s="541"/>
      <c r="HPF392" s="541"/>
      <c r="HPG392" s="541"/>
      <c r="HPH392" s="541"/>
      <c r="HPI392" s="541"/>
      <c r="HPJ392" s="541"/>
      <c r="HPK392" s="541"/>
      <c r="HPL392" s="541"/>
      <c r="HPM392" s="541"/>
      <c r="HPN392" s="541"/>
      <c r="HPO392" s="541"/>
      <c r="HPP392" s="541"/>
      <c r="HPQ392" s="541"/>
      <c r="HPR392" s="541"/>
      <c r="HPS392" s="541"/>
      <c r="HPT392" s="541"/>
      <c r="HPU392" s="541"/>
      <c r="HPV392" s="541"/>
      <c r="HPW392" s="541"/>
      <c r="HPX392" s="541"/>
      <c r="HPY392" s="541"/>
      <c r="HPZ392" s="541"/>
      <c r="HQA392" s="541"/>
      <c r="HQB392" s="541"/>
      <c r="HQC392" s="541"/>
      <c r="HQD392" s="541"/>
      <c r="HQE392" s="541"/>
      <c r="HQF392" s="541"/>
      <c r="HQG392" s="541"/>
      <c r="HQH392" s="541"/>
      <c r="HQI392" s="541"/>
      <c r="HQJ392" s="541"/>
      <c r="HQK392" s="541"/>
      <c r="HQL392" s="541"/>
      <c r="HQM392" s="541"/>
      <c r="HQN392" s="541"/>
      <c r="HQO392" s="541"/>
      <c r="HQP392" s="541"/>
      <c r="HQQ392" s="541"/>
      <c r="HQR392" s="541"/>
      <c r="HQS392" s="541"/>
      <c r="HQT392" s="541"/>
      <c r="HQU392" s="541"/>
      <c r="HQV392" s="541"/>
      <c r="HQW392" s="541"/>
      <c r="HQX392" s="541"/>
      <c r="HQY392" s="541"/>
      <c r="HQZ392" s="541"/>
      <c r="HRA392" s="541"/>
      <c r="HRB392" s="541"/>
      <c r="HRC392" s="541"/>
      <c r="HRD392" s="541"/>
      <c r="HRE392" s="541"/>
      <c r="HRF392" s="541"/>
      <c r="HRG392" s="541"/>
      <c r="HRH392" s="541"/>
      <c r="HRI392" s="541"/>
      <c r="HRJ392" s="541"/>
      <c r="HRK392" s="541"/>
      <c r="HRL392" s="541"/>
      <c r="HRM392" s="541"/>
      <c r="HRN392" s="541"/>
      <c r="HRO392" s="541"/>
      <c r="HRP392" s="541"/>
      <c r="HRQ392" s="541"/>
      <c r="HRR392" s="541"/>
      <c r="HRS392" s="541"/>
      <c r="HRT392" s="541"/>
      <c r="HRU392" s="541"/>
      <c r="HRV392" s="541"/>
      <c r="HRW392" s="541"/>
      <c r="HRX392" s="541"/>
      <c r="HRY392" s="541"/>
      <c r="HRZ392" s="541"/>
      <c r="HSA392" s="541"/>
      <c r="HSB392" s="541"/>
      <c r="HSC392" s="541"/>
      <c r="HSD392" s="541"/>
      <c r="HSE392" s="541"/>
      <c r="HSF392" s="541"/>
      <c r="HSG392" s="541"/>
      <c r="HSH392" s="541"/>
      <c r="HSI392" s="541"/>
      <c r="HSJ392" s="541"/>
      <c r="HSK392" s="541"/>
      <c r="HSL392" s="541"/>
      <c r="HSM392" s="541"/>
      <c r="HSN392" s="541"/>
      <c r="HSO392" s="541"/>
      <c r="HSP392" s="541"/>
      <c r="HSQ392" s="541"/>
      <c r="HSR392" s="541"/>
      <c r="HSS392" s="541"/>
      <c r="HST392" s="541"/>
      <c r="HSU392" s="541"/>
      <c r="HSV392" s="541"/>
      <c r="HSW392" s="541"/>
      <c r="HSX392" s="541"/>
      <c r="HSY392" s="541"/>
      <c r="HSZ392" s="541"/>
      <c r="HTA392" s="541"/>
      <c r="HTB392" s="541"/>
      <c r="HTC392" s="541"/>
      <c r="HTD392" s="541"/>
      <c r="HTE392" s="541"/>
      <c r="HTF392" s="541"/>
      <c r="HTG392" s="541"/>
      <c r="HTH392" s="541"/>
      <c r="HTI392" s="541"/>
      <c r="HTJ392" s="541"/>
      <c r="HTK392" s="541"/>
      <c r="HTL392" s="541"/>
      <c r="HTM392" s="541"/>
      <c r="HTN392" s="541"/>
      <c r="HTO392" s="541"/>
      <c r="HTP392" s="541"/>
      <c r="HTQ392" s="541"/>
      <c r="HTR392" s="541"/>
      <c r="HTS392" s="541"/>
      <c r="HTT392" s="541"/>
      <c r="HTU392" s="541"/>
      <c r="HTV392" s="541"/>
      <c r="HTW392" s="541"/>
      <c r="HTX392" s="541"/>
      <c r="HTY392" s="541"/>
      <c r="HTZ392" s="541"/>
      <c r="HUA392" s="541"/>
      <c r="HUB392" s="541"/>
      <c r="HUC392" s="541"/>
      <c r="HUD392" s="541"/>
      <c r="HUE392" s="541"/>
      <c r="HUF392" s="541"/>
      <c r="HUG392" s="541"/>
      <c r="HUH392" s="541"/>
      <c r="HUI392" s="541"/>
      <c r="HUJ392" s="541"/>
      <c r="HUK392" s="541"/>
      <c r="HUL392" s="541"/>
      <c r="HUM392" s="541"/>
      <c r="HUN392" s="541"/>
      <c r="HUO392" s="541"/>
      <c r="HUP392" s="541"/>
      <c r="HUQ392" s="541"/>
      <c r="HUR392" s="541"/>
      <c r="HUS392" s="541"/>
      <c r="HUT392" s="541"/>
      <c r="HUU392" s="541"/>
      <c r="HUV392" s="541"/>
      <c r="HUW392" s="541"/>
      <c r="HUX392" s="541"/>
      <c r="HUY392" s="541"/>
      <c r="HUZ392" s="541"/>
      <c r="HVA392" s="541"/>
      <c r="HVB392" s="541"/>
      <c r="HVC392" s="541"/>
      <c r="HVD392" s="541"/>
      <c r="HVE392" s="541"/>
      <c r="HVF392" s="541"/>
      <c r="HVG392" s="541"/>
      <c r="HVH392" s="541"/>
      <c r="HVI392" s="541"/>
      <c r="HVJ392" s="541"/>
      <c r="HVK392" s="541"/>
      <c r="HVL392" s="541"/>
      <c r="HVM392" s="541"/>
      <c r="HVN392" s="541"/>
      <c r="HVO392" s="541"/>
      <c r="HVP392" s="541"/>
      <c r="HVQ392" s="541"/>
      <c r="HVR392" s="541"/>
      <c r="HVS392" s="541"/>
      <c r="HVT392" s="541"/>
      <c r="HVU392" s="541"/>
      <c r="HVV392" s="541"/>
      <c r="HVW392" s="541"/>
      <c r="HVX392" s="541"/>
      <c r="HVY392" s="541"/>
      <c r="HVZ392" s="541"/>
      <c r="HWA392" s="541"/>
      <c r="HWB392" s="541"/>
      <c r="HWC392" s="541"/>
      <c r="HWD392" s="541"/>
      <c r="HWE392" s="541"/>
      <c r="HWF392" s="541"/>
      <c r="HWG392" s="541"/>
      <c r="HWH392" s="541"/>
      <c r="HWI392" s="541"/>
      <c r="HWJ392" s="541"/>
      <c r="HWK392" s="541"/>
      <c r="HWL392" s="541"/>
      <c r="HWM392" s="541"/>
      <c r="HWN392" s="541"/>
      <c r="HWO392" s="541"/>
      <c r="HWP392" s="541"/>
      <c r="HWQ392" s="541"/>
      <c r="HWR392" s="541"/>
      <c r="HWS392" s="541"/>
      <c r="HWT392" s="541"/>
      <c r="HWU392" s="541"/>
      <c r="HWV392" s="541"/>
      <c r="HWW392" s="541"/>
      <c r="HWX392" s="541"/>
      <c r="HWY392" s="541"/>
      <c r="HWZ392" s="541"/>
      <c r="HXA392" s="541"/>
      <c r="HXB392" s="541"/>
      <c r="HXC392" s="541"/>
      <c r="HXD392" s="541"/>
      <c r="HXE392" s="541"/>
      <c r="HXF392" s="541"/>
      <c r="HXG392" s="541"/>
      <c r="HXH392" s="541"/>
      <c r="HXI392" s="541"/>
      <c r="HXJ392" s="541"/>
      <c r="HXK392" s="541"/>
      <c r="HXL392" s="541"/>
      <c r="HXM392" s="541"/>
      <c r="HXN392" s="541"/>
      <c r="HXO392" s="541"/>
      <c r="HXP392" s="541"/>
      <c r="HXQ392" s="541"/>
      <c r="HXR392" s="541"/>
      <c r="HXS392" s="541"/>
      <c r="HXT392" s="541"/>
      <c r="HXU392" s="541"/>
      <c r="HXV392" s="541"/>
      <c r="HXW392" s="541"/>
      <c r="HXX392" s="541"/>
      <c r="HXY392" s="541"/>
      <c r="HXZ392" s="541"/>
      <c r="HYA392" s="541"/>
      <c r="HYB392" s="541"/>
      <c r="HYC392" s="541"/>
      <c r="HYD392" s="541"/>
      <c r="HYE392" s="541"/>
      <c r="HYF392" s="541"/>
      <c r="HYG392" s="541"/>
      <c r="HYH392" s="541"/>
      <c r="HYI392" s="541"/>
      <c r="HYJ392" s="541"/>
      <c r="HYK392" s="541"/>
      <c r="HYL392" s="541"/>
      <c r="HYM392" s="541"/>
      <c r="HYN392" s="541"/>
      <c r="HYO392" s="541"/>
      <c r="HYP392" s="541"/>
      <c r="HYQ392" s="541"/>
      <c r="HYR392" s="541"/>
      <c r="HYS392" s="541"/>
      <c r="HYT392" s="541"/>
      <c r="HYU392" s="541"/>
      <c r="HYV392" s="541"/>
      <c r="HYW392" s="541"/>
      <c r="HYX392" s="541"/>
      <c r="HYY392" s="541"/>
      <c r="HYZ392" s="541"/>
      <c r="HZA392" s="541"/>
      <c r="HZB392" s="541"/>
      <c r="HZC392" s="541"/>
      <c r="HZD392" s="541"/>
      <c r="HZE392" s="541"/>
      <c r="HZF392" s="541"/>
      <c r="HZG392" s="541"/>
      <c r="HZH392" s="541"/>
      <c r="HZI392" s="541"/>
      <c r="HZJ392" s="541"/>
      <c r="HZK392" s="541"/>
      <c r="HZL392" s="541"/>
      <c r="HZM392" s="541"/>
      <c r="HZN392" s="541"/>
      <c r="HZO392" s="541"/>
      <c r="HZP392" s="541"/>
      <c r="HZQ392" s="541"/>
      <c r="HZR392" s="541"/>
      <c r="HZS392" s="541"/>
      <c r="HZT392" s="541"/>
      <c r="HZU392" s="541"/>
      <c r="HZV392" s="541"/>
      <c r="HZW392" s="541"/>
      <c r="HZX392" s="541"/>
      <c r="HZY392" s="541"/>
      <c r="HZZ392" s="541"/>
      <c r="IAA392" s="541"/>
      <c r="IAB392" s="541"/>
      <c r="IAC392" s="541"/>
      <c r="IAD392" s="541"/>
      <c r="IAE392" s="541"/>
      <c r="IAF392" s="541"/>
      <c r="IAG392" s="541"/>
      <c r="IAH392" s="541"/>
      <c r="IAI392" s="541"/>
      <c r="IAJ392" s="541"/>
      <c r="IAK392" s="541"/>
      <c r="IAL392" s="541"/>
      <c r="IAM392" s="541"/>
      <c r="IAN392" s="541"/>
      <c r="IAO392" s="541"/>
      <c r="IAP392" s="541"/>
      <c r="IAQ392" s="541"/>
      <c r="IAR392" s="541"/>
      <c r="IAS392" s="541"/>
      <c r="IAT392" s="541"/>
      <c r="IAU392" s="541"/>
      <c r="IAV392" s="541"/>
      <c r="IAW392" s="541"/>
      <c r="IAX392" s="541"/>
      <c r="IAY392" s="541"/>
      <c r="IAZ392" s="541"/>
      <c r="IBA392" s="541"/>
      <c r="IBB392" s="541"/>
      <c r="IBC392" s="541"/>
      <c r="IBD392" s="541"/>
      <c r="IBE392" s="541"/>
      <c r="IBF392" s="541"/>
      <c r="IBG392" s="541"/>
      <c r="IBH392" s="541"/>
      <c r="IBI392" s="541"/>
      <c r="IBJ392" s="541"/>
      <c r="IBK392" s="541"/>
      <c r="IBL392" s="541"/>
      <c r="IBM392" s="541"/>
      <c r="IBN392" s="541"/>
      <c r="IBO392" s="541"/>
      <c r="IBP392" s="541"/>
      <c r="IBQ392" s="541"/>
      <c r="IBR392" s="541"/>
      <c r="IBS392" s="541"/>
      <c r="IBT392" s="541"/>
      <c r="IBU392" s="541"/>
      <c r="IBV392" s="541"/>
      <c r="IBW392" s="541"/>
      <c r="IBX392" s="541"/>
      <c r="IBY392" s="541"/>
      <c r="IBZ392" s="541"/>
      <c r="ICA392" s="541"/>
      <c r="ICB392" s="541"/>
      <c r="ICC392" s="541"/>
      <c r="ICD392" s="541"/>
      <c r="ICE392" s="541"/>
      <c r="ICF392" s="541"/>
      <c r="ICG392" s="541"/>
      <c r="ICH392" s="541"/>
      <c r="ICI392" s="541"/>
      <c r="ICJ392" s="541"/>
      <c r="ICK392" s="541"/>
      <c r="ICL392" s="541"/>
      <c r="ICM392" s="541"/>
      <c r="ICN392" s="541"/>
      <c r="ICO392" s="541"/>
      <c r="ICP392" s="541"/>
      <c r="ICQ392" s="541"/>
      <c r="ICR392" s="541"/>
      <c r="ICS392" s="541"/>
      <c r="ICT392" s="541"/>
      <c r="ICU392" s="541"/>
      <c r="ICV392" s="541"/>
      <c r="ICW392" s="541"/>
      <c r="ICX392" s="541"/>
      <c r="ICY392" s="541"/>
      <c r="ICZ392" s="541"/>
      <c r="IDA392" s="541"/>
      <c r="IDB392" s="541"/>
      <c r="IDC392" s="541"/>
      <c r="IDD392" s="541"/>
      <c r="IDE392" s="541"/>
      <c r="IDF392" s="541"/>
      <c r="IDG392" s="541"/>
      <c r="IDH392" s="541"/>
      <c r="IDI392" s="541"/>
      <c r="IDJ392" s="541"/>
      <c r="IDK392" s="541"/>
      <c r="IDL392" s="541"/>
      <c r="IDM392" s="541"/>
      <c r="IDN392" s="541"/>
      <c r="IDO392" s="541"/>
      <c r="IDP392" s="541"/>
      <c r="IDQ392" s="541"/>
      <c r="IDR392" s="541"/>
      <c r="IDS392" s="541"/>
      <c r="IDT392" s="541"/>
      <c r="IDU392" s="541"/>
      <c r="IDV392" s="541"/>
      <c r="IDW392" s="541"/>
      <c r="IDX392" s="541"/>
      <c r="IDY392" s="541"/>
      <c r="IDZ392" s="541"/>
      <c r="IEA392" s="541"/>
      <c r="IEB392" s="541"/>
      <c r="IEC392" s="541"/>
      <c r="IED392" s="541"/>
      <c r="IEE392" s="541"/>
      <c r="IEF392" s="541"/>
      <c r="IEG392" s="541"/>
      <c r="IEH392" s="541"/>
      <c r="IEI392" s="541"/>
      <c r="IEJ392" s="541"/>
      <c r="IEK392" s="541"/>
      <c r="IEL392" s="541"/>
      <c r="IEM392" s="541"/>
      <c r="IEN392" s="541"/>
      <c r="IEO392" s="541"/>
      <c r="IEP392" s="541"/>
      <c r="IEQ392" s="541"/>
      <c r="IER392" s="541"/>
      <c r="IES392" s="541"/>
      <c r="IET392" s="541"/>
      <c r="IEU392" s="541"/>
      <c r="IEV392" s="541"/>
      <c r="IEW392" s="541"/>
      <c r="IEX392" s="541"/>
      <c r="IEY392" s="541"/>
      <c r="IEZ392" s="541"/>
      <c r="IFA392" s="541"/>
      <c r="IFB392" s="541"/>
      <c r="IFC392" s="541"/>
      <c r="IFD392" s="541"/>
      <c r="IFE392" s="541"/>
      <c r="IFF392" s="541"/>
      <c r="IFG392" s="541"/>
      <c r="IFH392" s="541"/>
      <c r="IFI392" s="541"/>
      <c r="IFJ392" s="541"/>
      <c r="IFK392" s="541"/>
      <c r="IFL392" s="541"/>
      <c r="IFM392" s="541"/>
      <c r="IFN392" s="541"/>
      <c r="IFO392" s="541"/>
      <c r="IFP392" s="541"/>
      <c r="IFQ392" s="541"/>
      <c r="IFR392" s="541"/>
      <c r="IFS392" s="541"/>
      <c r="IFT392" s="541"/>
      <c r="IFU392" s="541"/>
      <c r="IFV392" s="541"/>
      <c r="IFW392" s="541"/>
      <c r="IFX392" s="541"/>
      <c r="IFY392" s="541"/>
      <c r="IFZ392" s="541"/>
      <c r="IGA392" s="541"/>
      <c r="IGB392" s="541"/>
      <c r="IGC392" s="541"/>
      <c r="IGD392" s="541"/>
      <c r="IGE392" s="541"/>
      <c r="IGF392" s="541"/>
      <c r="IGG392" s="541"/>
      <c r="IGH392" s="541"/>
      <c r="IGI392" s="541"/>
      <c r="IGJ392" s="541"/>
      <c r="IGK392" s="541"/>
      <c r="IGL392" s="541"/>
      <c r="IGM392" s="541"/>
      <c r="IGN392" s="541"/>
      <c r="IGO392" s="541"/>
      <c r="IGP392" s="541"/>
      <c r="IGQ392" s="541"/>
      <c r="IGR392" s="541"/>
      <c r="IGS392" s="541"/>
      <c r="IGT392" s="541"/>
      <c r="IGU392" s="541"/>
      <c r="IGV392" s="541"/>
      <c r="IGW392" s="541"/>
      <c r="IGX392" s="541"/>
      <c r="IGY392" s="541"/>
      <c r="IGZ392" s="541"/>
      <c r="IHA392" s="541"/>
      <c r="IHB392" s="541"/>
      <c r="IHC392" s="541"/>
      <c r="IHD392" s="541"/>
      <c r="IHE392" s="541"/>
      <c r="IHF392" s="541"/>
      <c r="IHG392" s="541"/>
      <c r="IHH392" s="541"/>
      <c r="IHI392" s="541"/>
      <c r="IHJ392" s="541"/>
      <c r="IHK392" s="541"/>
      <c r="IHL392" s="541"/>
      <c r="IHM392" s="541"/>
      <c r="IHN392" s="541"/>
      <c r="IHO392" s="541"/>
      <c r="IHP392" s="541"/>
      <c r="IHQ392" s="541"/>
      <c r="IHR392" s="541"/>
      <c r="IHS392" s="541"/>
      <c r="IHT392" s="541"/>
      <c r="IHU392" s="541"/>
      <c r="IHV392" s="541"/>
      <c r="IHW392" s="541"/>
      <c r="IHX392" s="541"/>
      <c r="IHY392" s="541"/>
      <c r="IHZ392" s="541"/>
      <c r="IIA392" s="541"/>
      <c r="IIB392" s="541"/>
      <c r="IIC392" s="541"/>
      <c r="IID392" s="541"/>
      <c r="IIE392" s="541"/>
      <c r="IIF392" s="541"/>
      <c r="IIG392" s="541"/>
      <c r="IIH392" s="541"/>
      <c r="III392" s="541"/>
      <c r="IIJ392" s="541"/>
      <c r="IIK392" s="541"/>
      <c r="IIL392" s="541"/>
      <c r="IIM392" s="541"/>
      <c r="IIN392" s="541"/>
      <c r="IIO392" s="541"/>
      <c r="IIP392" s="541"/>
      <c r="IIQ392" s="541"/>
      <c r="IIR392" s="541"/>
      <c r="IIS392" s="541"/>
      <c r="IIT392" s="541"/>
      <c r="IIU392" s="541"/>
      <c r="IIV392" s="541"/>
      <c r="IIW392" s="541"/>
      <c r="IIX392" s="541"/>
      <c r="IIY392" s="541"/>
      <c r="IIZ392" s="541"/>
      <c r="IJA392" s="541"/>
      <c r="IJB392" s="541"/>
      <c r="IJC392" s="541"/>
      <c r="IJD392" s="541"/>
      <c r="IJE392" s="541"/>
      <c r="IJF392" s="541"/>
      <c r="IJG392" s="541"/>
      <c r="IJH392" s="541"/>
      <c r="IJI392" s="541"/>
      <c r="IJJ392" s="541"/>
      <c r="IJK392" s="541"/>
      <c r="IJL392" s="541"/>
      <c r="IJM392" s="541"/>
      <c r="IJN392" s="541"/>
      <c r="IJO392" s="541"/>
      <c r="IJP392" s="541"/>
      <c r="IJQ392" s="541"/>
      <c r="IJR392" s="541"/>
      <c r="IJS392" s="541"/>
      <c r="IJT392" s="541"/>
      <c r="IJU392" s="541"/>
      <c r="IJV392" s="541"/>
      <c r="IJW392" s="541"/>
      <c r="IJX392" s="541"/>
      <c r="IJY392" s="541"/>
      <c r="IJZ392" s="541"/>
      <c r="IKA392" s="541"/>
      <c r="IKB392" s="541"/>
      <c r="IKC392" s="541"/>
      <c r="IKD392" s="541"/>
      <c r="IKE392" s="541"/>
      <c r="IKF392" s="541"/>
      <c r="IKG392" s="541"/>
      <c r="IKH392" s="541"/>
      <c r="IKI392" s="541"/>
      <c r="IKJ392" s="541"/>
      <c r="IKK392" s="541"/>
      <c r="IKL392" s="541"/>
      <c r="IKM392" s="541"/>
      <c r="IKN392" s="541"/>
      <c r="IKO392" s="541"/>
      <c r="IKP392" s="541"/>
      <c r="IKQ392" s="541"/>
      <c r="IKR392" s="541"/>
      <c r="IKS392" s="541"/>
      <c r="IKT392" s="541"/>
      <c r="IKU392" s="541"/>
      <c r="IKV392" s="541"/>
      <c r="IKW392" s="541"/>
      <c r="IKX392" s="541"/>
      <c r="IKY392" s="541"/>
      <c r="IKZ392" s="541"/>
      <c r="ILA392" s="541"/>
      <c r="ILB392" s="541"/>
      <c r="ILC392" s="541"/>
      <c r="ILD392" s="541"/>
      <c r="ILE392" s="541"/>
      <c r="ILF392" s="541"/>
      <c r="ILG392" s="541"/>
      <c r="ILH392" s="541"/>
      <c r="ILI392" s="541"/>
      <c r="ILJ392" s="541"/>
      <c r="ILK392" s="541"/>
      <c r="ILL392" s="541"/>
      <c r="ILM392" s="541"/>
      <c r="ILN392" s="541"/>
      <c r="ILO392" s="541"/>
      <c r="ILP392" s="541"/>
      <c r="ILQ392" s="541"/>
      <c r="ILR392" s="541"/>
      <c r="ILS392" s="541"/>
      <c r="ILT392" s="541"/>
      <c r="ILU392" s="541"/>
      <c r="ILV392" s="541"/>
      <c r="ILW392" s="541"/>
      <c r="ILX392" s="541"/>
      <c r="ILY392" s="541"/>
      <c r="ILZ392" s="541"/>
      <c r="IMA392" s="541"/>
      <c r="IMB392" s="541"/>
      <c r="IMC392" s="541"/>
      <c r="IMD392" s="541"/>
      <c r="IME392" s="541"/>
      <c r="IMF392" s="541"/>
      <c r="IMG392" s="541"/>
      <c r="IMH392" s="541"/>
      <c r="IMI392" s="541"/>
      <c r="IMJ392" s="541"/>
      <c r="IMK392" s="541"/>
      <c r="IML392" s="541"/>
      <c r="IMM392" s="541"/>
      <c r="IMN392" s="541"/>
      <c r="IMO392" s="541"/>
      <c r="IMP392" s="541"/>
      <c r="IMQ392" s="541"/>
      <c r="IMR392" s="541"/>
      <c r="IMS392" s="541"/>
      <c r="IMT392" s="541"/>
      <c r="IMU392" s="541"/>
      <c r="IMV392" s="541"/>
      <c r="IMW392" s="541"/>
      <c r="IMX392" s="541"/>
      <c r="IMY392" s="541"/>
      <c r="IMZ392" s="541"/>
      <c r="INA392" s="541"/>
      <c r="INB392" s="541"/>
      <c r="INC392" s="541"/>
      <c r="IND392" s="541"/>
      <c r="INE392" s="541"/>
      <c r="INF392" s="541"/>
      <c r="ING392" s="541"/>
      <c r="INH392" s="541"/>
      <c r="INI392" s="541"/>
      <c r="INJ392" s="541"/>
      <c r="INK392" s="541"/>
      <c r="INL392" s="541"/>
      <c r="INM392" s="541"/>
      <c r="INN392" s="541"/>
      <c r="INO392" s="541"/>
      <c r="INP392" s="541"/>
      <c r="INQ392" s="541"/>
      <c r="INR392" s="541"/>
      <c r="INS392" s="541"/>
      <c r="INT392" s="541"/>
      <c r="INU392" s="541"/>
      <c r="INV392" s="541"/>
      <c r="INW392" s="541"/>
      <c r="INX392" s="541"/>
      <c r="INY392" s="541"/>
      <c r="INZ392" s="541"/>
      <c r="IOA392" s="541"/>
      <c r="IOB392" s="541"/>
      <c r="IOC392" s="541"/>
      <c r="IOD392" s="541"/>
      <c r="IOE392" s="541"/>
      <c r="IOF392" s="541"/>
      <c r="IOG392" s="541"/>
      <c r="IOH392" s="541"/>
      <c r="IOI392" s="541"/>
      <c r="IOJ392" s="541"/>
      <c r="IOK392" s="541"/>
      <c r="IOL392" s="541"/>
      <c r="IOM392" s="541"/>
      <c r="ION392" s="541"/>
      <c r="IOO392" s="541"/>
      <c r="IOP392" s="541"/>
      <c r="IOQ392" s="541"/>
      <c r="IOR392" s="541"/>
      <c r="IOS392" s="541"/>
      <c r="IOT392" s="541"/>
      <c r="IOU392" s="541"/>
      <c r="IOV392" s="541"/>
      <c r="IOW392" s="541"/>
      <c r="IOX392" s="541"/>
      <c r="IOY392" s="541"/>
      <c r="IOZ392" s="541"/>
      <c r="IPA392" s="541"/>
      <c r="IPB392" s="541"/>
      <c r="IPC392" s="541"/>
      <c r="IPD392" s="541"/>
      <c r="IPE392" s="541"/>
      <c r="IPF392" s="541"/>
      <c r="IPG392" s="541"/>
      <c r="IPH392" s="541"/>
      <c r="IPI392" s="541"/>
      <c r="IPJ392" s="541"/>
      <c r="IPK392" s="541"/>
      <c r="IPL392" s="541"/>
      <c r="IPM392" s="541"/>
      <c r="IPN392" s="541"/>
      <c r="IPO392" s="541"/>
      <c r="IPP392" s="541"/>
      <c r="IPQ392" s="541"/>
      <c r="IPR392" s="541"/>
      <c r="IPS392" s="541"/>
      <c r="IPT392" s="541"/>
      <c r="IPU392" s="541"/>
      <c r="IPV392" s="541"/>
      <c r="IPW392" s="541"/>
      <c r="IPX392" s="541"/>
      <c r="IPY392" s="541"/>
      <c r="IPZ392" s="541"/>
      <c r="IQA392" s="541"/>
      <c r="IQB392" s="541"/>
      <c r="IQC392" s="541"/>
      <c r="IQD392" s="541"/>
      <c r="IQE392" s="541"/>
      <c r="IQF392" s="541"/>
      <c r="IQG392" s="541"/>
      <c r="IQH392" s="541"/>
      <c r="IQI392" s="541"/>
      <c r="IQJ392" s="541"/>
      <c r="IQK392" s="541"/>
      <c r="IQL392" s="541"/>
      <c r="IQM392" s="541"/>
      <c r="IQN392" s="541"/>
      <c r="IQO392" s="541"/>
      <c r="IQP392" s="541"/>
      <c r="IQQ392" s="541"/>
      <c r="IQR392" s="541"/>
      <c r="IQS392" s="541"/>
      <c r="IQT392" s="541"/>
      <c r="IQU392" s="541"/>
      <c r="IQV392" s="541"/>
      <c r="IQW392" s="541"/>
      <c r="IQX392" s="541"/>
      <c r="IQY392" s="541"/>
      <c r="IQZ392" s="541"/>
      <c r="IRA392" s="541"/>
      <c r="IRB392" s="541"/>
      <c r="IRC392" s="541"/>
      <c r="IRD392" s="541"/>
      <c r="IRE392" s="541"/>
      <c r="IRF392" s="541"/>
      <c r="IRG392" s="541"/>
      <c r="IRH392" s="541"/>
      <c r="IRI392" s="541"/>
      <c r="IRJ392" s="541"/>
      <c r="IRK392" s="541"/>
      <c r="IRL392" s="541"/>
      <c r="IRM392" s="541"/>
      <c r="IRN392" s="541"/>
      <c r="IRO392" s="541"/>
      <c r="IRP392" s="541"/>
      <c r="IRQ392" s="541"/>
      <c r="IRR392" s="541"/>
      <c r="IRS392" s="541"/>
      <c r="IRT392" s="541"/>
      <c r="IRU392" s="541"/>
      <c r="IRV392" s="541"/>
      <c r="IRW392" s="541"/>
      <c r="IRX392" s="541"/>
      <c r="IRY392" s="541"/>
      <c r="IRZ392" s="541"/>
      <c r="ISA392" s="541"/>
      <c r="ISB392" s="541"/>
      <c r="ISC392" s="541"/>
      <c r="ISD392" s="541"/>
      <c r="ISE392" s="541"/>
      <c r="ISF392" s="541"/>
      <c r="ISG392" s="541"/>
      <c r="ISH392" s="541"/>
      <c r="ISI392" s="541"/>
      <c r="ISJ392" s="541"/>
      <c r="ISK392" s="541"/>
      <c r="ISL392" s="541"/>
      <c r="ISM392" s="541"/>
      <c r="ISN392" s="541"/>
      <c r="ISO392" s="541"/>
      <c r="ISP392" s="541"/>
      <c r="ISQ392" s="541"/>
      <c r="ISR392" s="541"/>
      <c r="ISS392" s="541"/>
      <c r="IST392" s="541"/>
      <c r="ISU392" s="541"/>
      <c r="ISV392" s="541"/>
      <c r="ISW392" s="541"/>
      <c r="ISX392" s="541"/>
      <c r="ISY392" s="541"/>
      <c r="ISZ392" s="541"/>
      <c r="ITA392" s="541"/>
      <c r="ITB392" s="541"/>
      <c r="ITC392" s="541"/>
      <c r="ITD392" s="541"/>
      <c r="ITE392" s="541"/>
      <c r="ITF392" s="541"/>
      <c r="ITG392" s="541"/>
      <c r="ITH392" s="541"/>
      <c r="ITI392" s="541"/>
      <c r="ITJ392" s="541"/>
      <c r="ITK392" s="541"/>
      <c r="ITL392" s="541"/>
      <c r="ITM392" s="541"/>
      <c r="ITN392" s="541"/>
      <c r="ITO392" s="541"/>
      <c r="ITP392" s="541"/>
      <c r="ITQ392" s="541"/>
      <c r="ITR392" s="541"/>
      <c r="ITS392" s="541"/>
      <c r="ITT392" s="541"/>
      <c r="ITU392" s="541"/>
      <c r="ITV392" s="541"/>
      <c r="ITW392" s="541"/>
      <c r="ITX392" s="541"/>
      <c r="ITY392" s="541"/>
      <c r="ITZ392" s="541"/>
      <c r="IUA392" s="541"/>
      <c r="IUB392" s="541"/>
      <c r="IUC392" s="541"/>
      <c r="IUD392" s="541"/>
      <c r="IUE392" s="541"/>
      <c r="IUF392" s="541"/>
      <c r="IUG392" s="541"/>
      <c r="IUH392" s="541"/>
      <c r="IUI392" s="541"/>
      <c r="IUJ392" s="541"/>
      <c r="IUK392" s="541"/>
      <c r="IUL392" s="541"/>
      <c r="IUM392" s="541"/>
      <c r="IUN392" s="541"/>
      <c r="IUO392" s="541"/>
      <c r="IUP392" s="541"/>
      <c r="IUQ392" s="541"/>
      <c r="IUR392" s="541"/>
      <c r="IUS392" s="541"/>
      <c r="IUT392" s="541"/>
      <c r="IUU392" s="541"/>
      <c r="IUV392" s="541"/>
      <c r="IUW392" s="541"/>
      <c r="IUX392" s="541"/>
      <c r="IUY392" s="541"/>
      <c r="IUZ392" s="541"/>
      <c r="IVA392" s="541"/>
      <c r="IVB392" s="541"/>
      <c r="IVC392" s="541"/>
      <c r="IVD392" s="541"/>
      <c r="IVE392" s="541"/>
      <c r="IVF392" s="541"/>
      <c r="IVG392" s="541"/>
      <c r="IVH392" s="541"/>
      <c r="IVI392" s="541"/>
      <c r="IVJ392" s="541"/>
      <c r="IVK392" s="541"/>
      <c r="IVL392" s="541"/>
      <c r="IVM392" s="541"/>
      <c r="IVN392" s="541"/>
      <c r="IVO392" s="541"/>
      <c r="IVP392" s="541"/>
      <c r="IVQ392" s="541"/>
      <c r="IVR392" s="541"/>
      <c r="IVS392" s="541"/>
      <c r="IVT392" s="541"/>
      <c r="IVU392" s="541"/>
      <c r="IVV392" s="541"/>
      <c r="IVW392" s="541"/>
      <c r="IVX392" s="541"/>
      <c r="IVY392" s="541"/>
      <c r="IVZ392" s="541"/>
      <c r="IWA392" s="541"/>
      <c r="IWB392" s="541"/>
      <c r="IWC392" s="541"/>
      <c r="IWD392" s="541"/>
      <c r="IWE392" s="541"/>
      <c r="IWF392" s="541"/>
      <c r="IWG392" s="541"/>
      <c r="IWH392" s="541"/>
      <c r="IWI392" s="541"/>
      <c r="IWJ392" s="541"/>
      <c r="IWK392" s="541"/>
      <c r="IWL392" s="541"/>
      <c r="IWM392" s="541"/>
      <c r="IWN392" s="541"/>
      <c r="IWO392" s="541"/>
      <c r="IWP392" s="541"/>
      <c r="IWQ392" s="541"/>
      <c r="IWR392" s="541"/>
      <c r="IWS392" s="541"/>
      <c r="IWT392" s="541"/>
      <c r="IWU392" s="541"/>
      <c r="IWV392" s="541"/>
      <c r="IWW392" s="541"/>
      <c r="IWX392" s="541"/>
      <c r="IWY392" s="541"/>
      <c r="IWZ392" s="541"/>
      <c r="IXA392" s="541"/>
      <c r="IXB392" s="541"/>
      <c r="IXC392" s="541"/>
      <c r="IXD392" s="541"/>
      <c r="IXE392" s="541"/>
      <c r="IXF392" s="541"/>
      <c r="IXG392" s="541"/>
      <c r="IXH392" s="541"/>
      <c r="IXI392" s="541"/>
      <c r="IXJ392" s="541"/>
      <c r="IXK392" s="541"/>
      <c r="IXL392" s="541"/>
      <c r="IXM392" s="541"/>
      <c r="IXN392" s="541"/>
      <c r="IXO392" s="541"/>
      <c r="IXP392" s="541"/>
      <c r="IXQ392" s="541"/>
      <c r="IXR392" s="541"/>
      <c r="IXS392" s="541"/>
      <c r="IXT392" s="541"/>
      <c r="IXU392" s="541"/>
      <c r="IXV392" s="541"/>
      <c r="IXW392" s="541"/>
      <c r="IXX392" s="541"/>
      <c r="IXY392" s="541"/>
      <c r="IXZ392" s="541"/>
      <c r="IYA392" s="541"/>
      <c r="IYB392" s="541"/>
      <c r="IYC392" s="541"/>
      <c r="IYD392" s="541"/>
      <c r="IYE392" s="541"/>
      <c r="IYF392" s="541"/>
      <c r="IYG392" s="541"/>
      <c r="IYH392" s="541"/>
      <c r="IYI392" s="541"/>
      <c r="IYJ392" s="541"/>
      <c r="IYK392" s="541"/>
      <c r="IYL392" s="541"/>
      <c r="IYM392" s="541"/>
      <c r="IYN392" s="541"/>
      <c r="IYO392" s="541"/>
      <c r="IYP392" s="541"/>
      <c r="IYQ392" s="541"/>
      <c r="IYR392" s="541"/>
      <c r="IYS392" s="541"/>
      <c r="IYT392" s="541"/>
      <c r="IYU392" s="541"/>
      <c r="IYV392" s="541"/>
      <c r="IYW392" s="541"/>
      <c r="IYX392" s="541"/>
      <c r="IYY392" s="541"/>
      <c r="IYZ392" s="541"/>
      <c r="IZA392" s="541"/>
      <c r="IZB392" s="541"/>
      <c r="IZC392" s="541"/>
      <c r="IZD392" s="541"/>
      <c r="IZE392" s="541"/>
      <c r="IZF392" s="541"/>
      <c r="IZG392" s="541"/>
      <c r="IZH392" s="541"/>
      <c r="IZI392" s="541"/>
      <c r="IZJ392" s="541"/>
      <c r="IZK392" s="541"/>
      <c r="IZL392" s="541"/>
      <c r="IZM392" s="541"/>
      <c r="IZN392" s="541"/>
      <c r="IZO392" s="541"/>
      <c r="IZP392" s="541"/>
      <c r="IZQ392" s="541"/>
      <c r="IZR392" s="541"/>
      <c r="IZS392" s="541"/>
      <c r="IZT392" s="541"/>
      <c r="IZU392" s="541"/>
      <c r="IZV392" s="541"/>
      <c r="IZW392" s="541"/>
      <c r="IZX392" s="541"/>
      <c r="IZY392" s="541"/>
      <c r="IZZ392" s="541"/>
      <c r="JAA392" s="541"/>
      <c r="JAB392" s="541"/>
      <c r="JAC392" s="541"/>
      <c r="JAD392" s="541"/>
      <c r="JAE392" s="541"/>
      <c r="JAF392" s="541"/>
      <c r="JAG392" s="541"/>
      <c r="JAH392" s="541"/>
      <c r="JAI392" s="541"/>
      <c r="JAJ392" s="541"/>
      <c r="JAK392" s="541"/>
      <c r="JAL392" s="541"/>
      <c r="JAM392" s="541"/>
      <c r="JAN392" s="541"/>
      <c r="JAO392" s="541"/>
      <c r="JAP392" s="541"/>
      <c r="JAQ392" s="541"/>
      <c r="JAR392" s="541"/>
      <c r="JAS392" s="541"/>
      <c r="JAT392" s="541"/>
      <c r="JAU392" s="541"/>
      <c r="JAV392" s="541"/>
      <c r="JAW392" s="541"/>
      <c r="JAX392" s="541"/>
      <c r="JAY392" s="541"/>
      <c r="JAZ392" s="541"/>
      <c r="JBA392" s="541"/>
      <c r="JBB392" s="541"/>
      <c r="JBC392" s="541"/>
      <c r="JBD392" s="541"/>
      <c r="JBE392" s="541"/>
      <c r="JBF392" s="541"/>
      <c r="JBG392" s="541"/>
      <c r="JBH392" s="541"/>
      <c r="JBI392" s="541"/>
      <c r="JBJ392" s="541"/>
      <c r="JBK392" s="541"/>
      <c r="JBL392" s="541"/>
      <c r="JBM392" s="541"/>
      <c r="JBN392" s="541"/>
      <c r="JBO392" s="541"/>
      <c r="JBP392" s="541"/>
      <c r="JBQ392" s="541"/>
      <c r="JBR392" s="541"/>
      <c r="JBS392" s="541"/>
      <c r="JBT392" s="541"/>
      <c r="JBU392" s="541"/>
      <c r="JBV392" s="541"/>
      <c r="JBW392" s="541"/>
      <c r="JBX392" s="541"/>
      <c r="JBY392" s="541"/>
      <c r="JBZ392" s="541"/>
      <c r="JCA392" s="541"/>
      <c r="JCB392" s="541"/>
      <c r="JCC392" s="541"/>
      <c r="JCD392" s="541"/>
      <c r="JCE392" s="541"/>
      <c r="JCF392" s="541"/>
      <c r="JCG392" s="541"/>
      <c r="JCH392" s="541"/>
      <c r="JCI392" s="541"/>
      <c r="JCJ392" s="541"/>
      <c r="JCK392" s="541"/>
      <c r="JCL392" s="541"/>
      <c r="JCM392" s="541"/>
      <c r="JCN392" s="541"/>
      <c r="JCO392" s="541"/>
      <c r="JCP392" s="541"/>
      <c r="JCQ392" s="541"/>
      <c r="JCR392" s="541"/>
      <c r="JCS392" s="541"/>
      <c r="JCT392" s="541"/>
      <c r="JCU392" s="541"/>
      <c r="JCV392" s="541"/>
      <c r="JCW392" s="541"/>
      <c r="JCX392" s="541"/>
      <c r="JCY392" s="541"/>
      <c r="JCZ392" s="541"/>
      <c r="JDA392" s="541"/>
      <c r="JDB392" s="541"/>
      <c r="JDC392" s="541"/>
      <c r="JDD392" s="541"/>
      <c r="JDE392" s="541"/>
      <c r="JDF392" s="541"/>
      <c r="JDG392" s="541"/>
      <c r="JDH392" s="541"/>
      <c r="JDI392" s="541"/>
      <c r="JDJ392" s="541"/>
      <c r="JDK392" s="541"/>
      <c r="JDL392" s="541"/>
      <c r="JDM392" s="541"/>
      <c r="JDN392" s="541"/>
      <c r="JDO392" s="541"/>
      <c r="JDP392" s="541"/>
      <c r="JDQ392" s="541"/>
      <c r="JDR392" s="541"/>
      <c r="JDS392" s="541"/>
      <c r="JDT392" s="541"/>
      <c r="JDU392" s="541"/>
      <c r="JDV392" s="541"/>
      <c r="JDW392" s="541"/>
      <c r="JDX392" s="541"/>
      <c r="JDY392" s="541"/>
      <c r="JDZ392" s="541"/>
      <c r="JEA392" s="541"/>
      <c r="JEB392" s="541"/>
      <c r="JEC392" s="541"/>
      <c r="JED392" s="541"/>
      <c r="JEE392" s="541"/>
      <c r="JEF392" s="541"/>
      <c r="JEG392" s="541"/>
      <c r="JEH392" s="541"/>
      <c r="JEI392" s="541"/>
      <c r="JEJ392" s="541"/>
      <c r="JEK392" s="541"/>
      <c r="JEL392" s="541"/>
      <c r="JEM392" s="541"/>
      <c r="JEN392" s="541"/>
      <c r="JEO392" s="541"/>
      <c r="JEP392" s="541"/>
      <c r="JEQ392" s="541"/>
      <c r="JER392" s="541"/>
      <c r="JES392" s="541"/>
      <c r="JET392" s="541"/>
      <c r="JEU392" s="541"/>
      <c r="JEV392" s="541"/>
      <c r="JEW392" s="541"/>
      <c r="JEX392" s="541"/>
      <c r="JEY392" s="541"/>
      <c r="JEZ392" s="541"/>
      <c r="JFA392" s="541"/>
      <c r="JFB392" s="541"/>
      <c r="JFC392" s="541"/>
      <c r="JFD392" s="541"/>
      <c r="JFE392" s="541"/>
      <c r="JFF392" s="541"/>
      <c r="JFG392" s="541"/>
      <c r="JFH392" s="541"/>
      <c r="JFI392" s="541"/>
      <c r="JFJ392" s="541"/>
      <c r="JFK392" s="541"/>
      <c r="JFL392" s="541"/>
      <c r="JFM392" s="541"/>
      <c r="JFN392" s="541"/>
      <c r="JFO392" s="541"/>
      <c r="JFP392" s="541"/>
      <c r="JFQ392" s="541"/>
      <c r="JFR392" s="541"/>
      <c r="JFS392" s="541"/>
      <c r="JFT392" s="541"/>
      <c r="JFU392" s="541"/>
      <c r="JFV392" s="541"/>
      <c r="JFW392" s="541"/>
      <c r="JFX392" s="541"/>
      <c r="JFY392" s="541"/>
      <c r="JFZ392" s="541"/>
      <c r="JGA392" s="541"/>
      <c r="JGB392" s="541"/>
      <c r="JGC392" s="541"/>
      <c r="JGD392" s="541"/>
      <c r="JGE392" s="541"/>
      <c r="JGF392" s="541"/>
      <c r="JGG392" s="541"/>
      <c r="JGH392" s="541"/>
      <c r="JGI392" s="541"/>
      <c r="JGJ392" s="541"/>
      <c r="JGK392" s="541"/>
      <c r="JGL392" s="541"/>
      <c r="JGM392" s="541"/>
      <c r="JGN392" s="541"/>
      <c r="JGO392" s="541"/>
      <c r="JGP392" s="541"/>
      <c r="JGQ392" s="541"/>
      <c r="JGR392" s="541"/>
      <c r="JGS392" s="541"/>
      <c r="JGT392" s="541"/>
      <c r="JGU392" s="541"/>
      <c r="JGV392" s="541"/>
      <c r="JGW392" s="541"/>
      <c r="JGX392" s="541"/>
      <c r="JGY392" s="541"/>
      <c r="JGZ392" s="541"/>
      <c r="JHA392" s="541"/>
      <c r="JHB392" s="541"/>
      <c r="JHC392" s="541"/>
      <c r="JHD392" s="541"/>
      <c r="JHE392" s="541"/>
      <c r="JHF392" s="541"/>
      <c r="JHG392" s="541"/>
      <c r="JHH392" s="541"/>
      <c r="JHI392" s="541"/>
      <c r="JHJ392" s="541"/>
      <c r="JHK392" s="541"/>
      <c r="JHL392" s="541"/>
      <c r="JHM392" s="541"/>
      <c r="JHN392" s="541"/>
      <c r="JHO392" s="541"/>
      <c r="JHP392" s="541"/>
      <c r="JHQ392" s="541"/>
      <c r="JHR392" s="541"/>
      <c r="JHS392" s="541"/>
      <c r="JHT392" s="541"/>
      <c r="JHU392" s="541"/>
      <c r="JHV392" s="541"/>
      <c r="JHW392" s="541"/>
      <c r="JHX392" s="541"/>
      <c r="JHY392" s="541"/>
      <c r="JHZ392" s="541"/>
      <c r="JIA392" s="541"/>
      <c r="JIB392" s="541"/>
      <c r="JIC392" s="541"/>
      <c r="JID392" s="541"/>
      <c r="JIE392" s="541"/>
      <c r="JIF392" s="541"/>
      <c r="JIG392" s="541"/>
      <c r="JIH392" s="541"/>
      <c r="JII392" s="541"/>
      <c r="JIJ392" s="541"/>
      <c r="JIK392" s="541"/>
      <c r="JIL392" s="541"/>
      <c r="JIM392" s="541"/>
      <c r="JIN392" s="541"/>
      <c r="JIO392" s="541"/>
      <c r="JIP392" s="541"/>
      <c r="JIQ392" s="541"/>
      <c r="JIR392" s="541"/>
      <c r="JIS392" s="541"/>
      <c r="JIT392" s="541"/>
      <c r="JIU392" s="541"/>
      <c r="JIV392" s="541"/>
      <c r="JIW392" s="541"/>
      <c r="JIX392" s="541"/>
      <c r="JIY392" s="541"/>
      <c r="JIZ392" s="541"/>
      <c r="JJA392" s="541"/>
      <c r="JJB392" s="541"/>
      <c r="JJC392" s="541"/>
      <c r="JJD392" s="541"/>
      <c r="JJE392" s="541"/>
      <c r="JJF392" s="541"/>
      <c r="JJG392" s="541"/>
      <c r="JJH392" s="541"/>
      <c r="JJI392" s="541"/>
      <c r="JJJ392" s="541"/>
      <c r="JJK392" s="541"/>
      <c r="JJL392" s="541"/>
      <c r="JJM392" s="541"/>
      <c r="JJN392" s="541"/>
      <c r="JJO392" s="541"/>
      <c r="JJP392" s="541"/>
      <c r="JJQ392" s="541"/>
      <c r="JJR392" s="541"/>
      <c r="JJS392" s="541"/>
      <c r="JJT392" s="541"/>
      <c r="JJU392" s="541"/>
      <c r="JJV392" s="541"/>
      <c r="JJW392" s="541"/>
      <c r="JJX392" s="541"/>
      <c r="JJY392" s="541"/>
      <c r="JJZ392" s="541"/>
      <c r="JKA392" s="541"/>
      <c r="JKB392" s="541"/>
      <c r="JKC392" s="541"/>
      <c r="JKD392" s="541"/>
      <c r="JKE392" s="541"/>
      <c r="JKF392" s="541"/>
      <c r="JKG392" s="541"/>
      <c r="JKH392" s="541"/>
      <c r="JKI392" s="541"/>
      <c r="JKJ392" s="541"/>
      <c r="JKK392" s="541"/>
      <c r="JKL392" s="541"/>
      <c r="JKM392" s="541"/>
      <c r="JKN392" s="541"/>
      <c r="JKO392" s="541"/>
      <c r="JKP392" s="541"/>
      <c r="JKQ392" s="541"/>
      <c r="JKR392" s="541"/>
      <c r="JKS392" s="541"/>
      <c r="JKT392" s="541"/>
      <c r="JKU392" s="541"/>
      <c r="JKV392" s="541"/>
      <c r="JKW392" s="541"/>
      <c r="JKX392" s="541"/>
      <c r="JKY392" s="541"/>
      <c r="JKZ392" s="541"/>
      <c r="JLA392" s="541"/>
      <c r="JLB392" s="541"/>
      <c r="JLC392" s="541"/>
      <c r="JLD392" s="541"/>
      <c r="JLE392" s="541"/>
      <c r="JLF392" s="541"/>
      <c r="JLG392" s="541"/>
      <c r="JLH392" s="541"/>
      <c r="JLI392" s="541"/>
      <c r="JLJ392" s="541"/>
      <c r="JLK392" s="541"/>
      <c r="JLL392" s="541"/>
      <c r="JLM392" s="541"/>
      <c r="JLN392" s="541"/>
      <c r="JLO392" s="541"/>
      <c r="JLP392" s="541"/>
      <c r="JLQ392" s="541"/>
      <c r="JLR392" s="541"/>
      <c r="JLS392" s="541"/>
      <c r="JLT392" s="541"/>
      <c r="JLU392" s="541"/>
      <c r="JLV392" s="541"/>
      <c r="JLW392" s="541"/>
      <c r="JLX392" s="541"/>
      <c r="JLY392" s="541"/>
      <c r="JLZ392" s="541"/>
      <c r="JMA392" s="541"/>
      <c r="JMB392" s="541"/>
      <c r="JMC392" s="541"/>
      <c r="JMD392" s="541"/>
      <c r="JME392" s="541"/>
      <c r="JMF392" s="541"/>
      <c r="JMG392" s="541"/>
      <c r="JMH392" s="541"/>
      <c r="JMI392" s="541"/>
      <c r="JMJ392" s="541"/>
      <c r="JMK392" s="541"/>
      <c r="JML392" s="541"/>
      <c r="JMM392" s="541"/>
      <c r="JMN392" s="541"/>
      <c r="JMO392" s="541"/>
      <c r="JMP392" s="541"/>
      <c r="JMQ392" s="541"/>
      <c r="JMR392" s="541"/>
      <c r="JMS392" s="541"/>
      <c r="JMT392" s="541"/>
      <c r="JMU392" s="541"/>
      <c r="JMV392" s="541"/>
      <c r="JMW392" s="541"/>
      <c r="JMX392" s="541"/>
      <c r="JMY392" s="541"/>
      <c r="JMZ392" s="541"/>
      <c r="JNA392" s="541"/>
      <c r="JNB392" s="541"/>
      <c r="JNC392" s="541"/>
      <c r="JND392" s="541"/>
      <c r="JNE392" s="541"/>
      <c r="JNF392" s="541"/>
      <c r="JNG392" s="541"/>
      <c r="JNH392" s="541"/>
      <c r="JNI392" s="541"/>
      <c r="JNJ392" s="541"/>
      <c r="JNK392" s="541"/>
      <c r="JNL392" s="541"/>
      <c r="JNM392" s="541"/>
      <c r="JNN392" s="541"/>
      <c r="JNO392" s="541"/>
      <c r="JNP392" s="541"/>
      <c r="JNQ392" s="541"/>
      <c r="JNR392" s="541"/>
      <c r="JNS392" s="541"/>
      <c r="JNT392" s="541"/>
      <c r="JNU392" s="541"/>
      <c r="JNV392" s="541"/>
      <c r="JNW392" s="541"/>
      <c r="JNX392" s="541"/>
      <c r="JNY392" s="541"/>
      <c r="JNZ392" s="541"/>
      <c r="JOA392" s="541"/>
      <c r="JOB392" s="541"/>
      <c r="JOC392" s="541"/>
      <c r="JOD392" s="541"/>
      <c r="JOE392" s="541"/>
      <c r="JOF392" s="541"/>
      <c r="JOG392" s="541"/>
      <c r="JOH392" s="541"/>
      <c r="JOI392" s="541"/>
      <c r="JOJ392" s="541"/>
      <c r="JOK392" s="541"/>
      <c r="JOL392" s="541"/>
      <c r="JOM392" s="541"/>
      <c r="JON392" s="541"/>
      <c r="JOO392" s="541"/>
      <c r="JOP392" s="541"/>
      <c r="JOQ392" s="541"/>
      <c r="JOR392" s="541"/>
      <c r="JOS392" s="541"/>
      <c r="JOT392" s="541"/>
      <c r="JOU392" s="541"/>
      <c r="JOV392" s="541"/>
      <c r="JOW392" s="541"/>
      <c r="JOX392" s="541"/>
      <c r="JOY392" s="541"/>
      <c r="JOZ392" s="541"/>
      <c r="JPA392" s="541"/>
      <c r="JPB392" s="541"/>
      <c r="JPC392" s="541"/>
      <c r="JPD392" s="541"/>
      <c r="JPE392" s="541"/>
      <c r="JPF392" s="541"/>
      <c r="JPG392" s="541"/>
      <c r="JPH392" s="541"/>
      <c r="JPI392" s="541"/>
      <c r="JPJ392" s="541"/>
      <c r="JPK392" s="541"/>
      <c r="JPL392" s="541"/>
      <c r="JPM392" s="541"/>
      <c r="JPN392" s="541"/>
      <c r="JPO392" s="541"/>
      <c r="JPP392" s="541"/>
      <c r="JPQ392" s="541"/>
      <c r="JPR392" s="541"/>
      <c r="JPS392" s="541"/>
      <c r="JPT392" s="541"/>
      <c r="JPU392" s="541"/>
      <c r="JPV392" s="541"/>
      <c r="JPW392" s="541"/>
      <c r="JPX392" s="541"/>
      <c r="JPY392" s="541"/>
      <c r="JPZ392" s="541"/>
      <c r="JQA392" s="541"/>
      <c r="JQB392" s="541"/>
      <c r="JQC392" s="541"/>
      <c r="JQD392" s="541"/>
      <c r="JQE392" s="541"/>
      <c r="JQF392" s="541"/>
      <c r="JQG392" s="541"/>
      <c r="JQH392" s="541"/>
      <c r="JQI392" s="541"/>
      <c r="JQJ392" s="541"/>
      <c r="JQK392" s="541"/>
      <c r="JQL392" s="541"/>
      <c r="JQM392" s="541"/>
      <c r="JQN392" s="541"/>
      <c r="JQO392" s="541"/>
      <c r="JQP392" s="541"/>
      <c r="JQQ392" s="541"/>
      <c r="JQR392" s="541"/>
      <c r="JQS392" s="541"/>
      <c r="JQT392" s="541"/>
      <c r="JQU392" s="541"/>
      <c r="JQV392" s="541"/>
      <c r="JQW392" s="541"/>
      <c r="JQX392" s="541"/>
      <c r="JQY392" s="541"/>
      <c r="JQZ392" s="541"/>
      <c r="JRA392" s="541"/>
      <c r="JRB392" s="541"/>
      <c r="JRC392" s="541"/>
      <c r="JRD392" s="541"/>
      <c r="JRE392" s="541"/>
      <c r="JRF392" s="541"/>
      <c r="JRG392" s="541"/>
      <c r="JRH392" s="541"/>
      <c r="JRI392" s="541"/>
      <c r="JRJ392" s="541"/>
      <c r="JRK392" s="541"/>
      <c r="JRL392" s="541"/>
      <c r="JRM392" s="541"/>
      <c r="JRN392" s="541"/>
      <c r="JRO392" s="541"/>
      <c r="JRP392" s="541"/>
      <c r="JRQ392" s="541"/>
      <c r="JRR392" s="541"/>
      <c r="JRS392" s="541"/>
      <c r="JRT392" s="541"/>
      <c r="JRU392" s="541"/>
      <c r="JRV392" s="541"/>
      <c r="JRW392" s="541"/>
      <c r="JRX392" s="541"/>
      <c r="JRY392" s="541"/>
      <c r="JRZ392" s="541"/>
      <c r="JSA392" s="541"/>
      <c r="JSB392" s="541"/>
      <c r="JSC392" s="541"/>
      <c r="JSD392" s="541"/>
      <c r="JSE392" s="541"/>
      <c r="JSF392" s="541"/>
      <c r="JSG392" s="541"/>
      <c r="JSH392" s="541"/>
      <c r="JSI392" s="541"/>
      <c r="JSJ392" s="541"/>
      <c r="JSK392" s="541"/>
      <c r="JSL392" s="541"/>
      <c r="JSM392" s="541"/>
      <c r="JSN392" s="541"/>
      <c r="JSO392" s="541"/>
      <c r="JSP392" s="541"/>
      <c r="JSQ392" s="541"/>
      <c r="JSR392" s="541"/>
      <c r="JSS392" s="541"/>
      <c r="JST392" s="541"/>
      <c r="JSU392" s="541"/>
      <c r="JSV392" s="541"/>
      <c r="JSW392" s="541"/>
      <c r="JSX392" s="541"/>
      <c r="JSY392" s="541"/>
      <c r="JSZ392" s="541"/>
      <c r="JTA392" s="541"/>
      <c r="JTB392" s="541"/>
      <c r="JTC392" s="541"/>
      <c r="JTD392" s="541"/>
      <c r="JTE392" s="541"/>
      <c r="JTF392" s="541"/>
      <c r="JTG392" s="541"/>
      <c r="JTH392" s="541"/>
      <c r="JTI392" s="541"/>
      <c r="JTJ392" s="541"/>
      <c r="JTK392" s="541"/>
      <c r="JTL392" s="541"/>
      <c r="JTM392" s="541"/>
      <c r="JTN392" s="541"/>
      <c r="JTO392" s="541"/>
      <c r="JTP392" s="541"/>
      <c r="JTQ392" s="541"/>
      <c r="JTR392" s="541"/>
      <c r="JTS392" s="541"/>
      <c r="JTT392" s="541"/>
      <c r="JTU392" s="541"/>
      <c r="JTV392" s="541"/>
      <c r="JTW392" s="541"/>
      <c r="JTX392" s="541"/>
      <c r="JTY392" s="541"/>
      <c r="JTZ392" s="541"/>
      <c r="JUA392" s="541"/>
      <c r="JUB392" s="541"/>
      <c r="JUC392" s="541"/>
      <c r="JUD392" s="541"/>
      <c r="JUE392" s="541"/>
      <c r="JUF392" s="541"/>
      <c r="JUG392" s="541"/>
      <c r="JUH392" s="541"/>
      <c r="JUI392" s="541"/>
      <c r="JUJ392" s="541"/>
      <c r="JUK392" s="541"/>
      <c r="JUL392" s="541"/>
      <c r="JUM392" s="541"/>
      <c r="JUN392" s="541"/>
      <c r="JUO392" s="541"/>
      <c r="JUP392" s="541"/>
      <c r="JUQ392" s="541"/>
      <c r="JUR392" s="541"/>
      <c r="JUS392" s="541"/>
      <c r="JUT392" s="541"/>
      <c r="JUU392" s="541"/>
      <c r="JUV392" s="541"/>
      <c r="JUW392" s="541"/>
      <c r="JUX392" s="541"/>
      <c r="JUY392" s="541"/>
      <c r="JUZ392" s="541"/>
      <c r="JVA392" s="541"/>
      <c r="JVB392" s="541"/>
      <c r="JVC392" s="541"/>
      <c r="JVD392" s="541"/>
      <c r="JVE392" s="541"/>
      <c r="JVF392" s="541"/>
      <c r="JVG392" s="541"/>
      <c r="JVH392" s="541"/>
      <c r="JVI392" s="541"/>
      <c r="JVJ392" s="541"/>
      <c r="JVK392" s="541"/>
      <c r="JVL392" s="541"/>
      <c r="JVM392" s="541"/>
      <c r="JVN392" s="541"/>
      <c r="JVO392" s="541"/>
      <c r="JVP392" s="541"/>
      <c r="JVQ392" s="541"/>
      <c r="JVR392" s="541"/>
      <c r="JVS392" s="541"/>
      <c r="JVT392" s="541"/>
      <c r="JVU392" s="541"/>
      <c r="JVV392" s="541"/>
      <c r="JVW392" s="541"/>
      <c r="JVX392" s="541"/>
      <c r="JVY392" s="541"/>
      <c r="JVZ392" s="541"/>
      <c r="JWA392" s="541"/>
      <c r="JWB392" s="541"/>
      <c r="JWC392" s="541"/>
      <c r="JWD392" s="541"/>
      <c r="JWE392" s="541"/>
      <c r="JWF392" s="541"/>
      <c r="JWG392" s="541"/>
      <c r="JWH392" s="541"/>
      <c r="JWI392" s="541"/>
      <c r="JWJ392" s="541"/>
      <c r="JWK392" s="541"/>
      <c r="JWL392" s="541"/>
      <c r="JWM392" s="541"/>
      <c r="JWN392" s="541"/>
      <c r="JWO392" s="541"/>
      <c r="JWP392" s="541"/>
      <c r="JWQ392" s="541"/>
      <c r="JWR392" s="541"/>
      <c r="JWS392" s="541"/>
      <c r="JWT392" s="541"/>
      <c r="JWU392" s="541"/>
      <c r="JWV392" s="541"/>
      <c r="JWW392" s="541"/>
      <c r="JWX392" s="541"/>
      <c r="JWY392" s="541"/>
      <c r="JWZ392" s="541"/>
      <c r="JXA392" s="541"/>
      <c r="JXB392" s="541"/>
      <c r="JXC392" s="541"/>
      <c r="JXD392" s="541"/>
      <c r="JXE392" s="541"/>
      <c r="JXF392" s="541"/>
      <c r="JXG392" s="541"/>
      <c r="JXH392" s="541"/>
      <c r="JXI392" s="541"/>
      <c r="JXJ392" s="541"/>
      <c r="JXK392" s="541"/>
      <c r="JXL392" s="541"/>
      <c r="JXM392" s="541"/>
      <c r="JXN392" s="541"/>
      <c r="JXO392" s="541"/>
      <c r="JXP392" s="541"/>
      <c r="JXQ392" s="541"/>
      <c r="JXR392" s="541"/>
      <c r="JXS392" s="541"/>
      <c r="JXT392" s="541"/>
      <c r="JXU392" s="541"/>
      <c r="JXV392" s="541"/>
      <c r="JXW392" s="541"/>
      <c r="JXX392" s="541"/>
      <c r="JXY392" s="541"/>
      <c r="JXZ392" s="541"/>
      <c r="JYA392" s="541"/>
      <c r="JYB392" s="541"/>
      <c r="JYC392" s="541"/>
      <c r="JYD392" s="541"/>
      <c r="JYE392" s="541"/>
      <c r="JYF392" s="541"/>
      <c r="JYG392" s="541"/>
      <c r="JYH392" s="541"/>
      <c r="JYI392" s="541"/>
      <c r="JYJ392" s="541"/>
      <c r="JYK392" s="541"/>
      <c r="JYL392" s="541"/>
      <c r="JYM392" s="541"/>
      <c r="JYN392" s="541"/>
      <c r="JYO392" s="541"/>
      <c r="JYP392" s="541"/>
      <c r="JYQ392" s="541"/>
      <c r="JYR392" s="541"/>
      <c r="JYS392" s="541"/>
      <c r="JYT392" s="541"/>
      <c r="JYU392" s="541"/>
      <c r="JYV392" s="541"/>
      <c r="JYW392" s="541"/>
      <c r="JYX392" s="541"/>
      <c r="JYY392" s="541"/>
      <c r="JYZ392" s="541"/>
      <c r="JZA392" s="541"/>
      <c r="JZB392" s="541"/>
      <c r="JZC392" s="541"/>
      <c r="JZD392" s="541"/>
      <c r="JZE392" s="541"/>
      <c r="JZF392" s="541"/>
      <c r="JZG392" s="541"/>
      <c r="JZH392" s="541"/>
      <c r="JZI392" s="541"/>
      <c r="JZJ392" s="541"/>
      <c r="JZK392" s="541"/>
      <c r="JZL392" s="541"/>
      <c r="JZM392" s="541"/>
      <c r="JZN392" s="541"/>
      <c r="JZO392" s="541"/>
      <c r="JZP392" s="541"/>
      <c r="JZQ392" s="541"/>
      <c r="JZR392" s="541"/>
      <c r="JZS392" s="541"/>
      <c r="JZT392" s="541"/>
      <c r="JZU392" s="541"/>
      <c r="JZV392" s="541"/>
      <c r="JZW392" s="541"/>
      <c r="JZX392" s="541"/>
      <c r="JZY392" s="541"/>
      <c r="JZZ392" s="541"/>
      <c r="KAA392" s="541"/>
      <c r="KAB392" s="541"/>
      <c r="KAC392" s="541"/>
      <c r="KAD392" s="541"/>
      <c r="KAE392" s="541"/>
      <c r="KAF392" s="541"/>
      <c r="KAG392" s="541"/>
      <c r="KAH392" s="541"/>
      <c r="KAI392" s="541"/>
      <c r="KAJ392" s="541"/>
      <c r="KAK392" s="541"/>
      <c r="KAL392" s="541"/>
      <c r="KAM392" s="541"/>
      <c r="KAN392" s="541"/>
      <c r="KAO392" s="541"/>
      <c r="KAP392" s="541"/>
      <c r="KAQ392" s="541"/>
      <c r="KAR392" s="541"/>
      <c r="KAS392" s="541"/>
      <c r="KAT392" s="541"/>
      <c r="KAU392" s="541"/>
      <c r="KAV392" s="541"/>
      <c r="KAW392" s="541"/>
      <c r="KAX392" s="541"/>
      <c r="KAY392" s="541"/>
      <c r="KAZ392" s="541"/>
      <c r="KBA392" s="541"/>
      <c r="KBB392" s="541"/>
      <c r="KBC392" s="541"/>
      <c r="KBD392" s="541"/>
      <c r="KBE392" s="541"/>
      <c r="KBF392" s="541"/>
      <c r="KBG392" s="541"/>
      <c r="KBH392" s="541"/>
      <c r="KBI392" s="541"/>
      <c r="KBJ392" s="541"/>
      <c r="KBK392" s="541"/>
      <c r="KBL392" s="541"/>
      <c r="KBM392" s="541"/>
      <c r="KBN392" s="541"/>
      <c r="KBO392" s="541"/>
      <c r="KBP392" s="541"/>
      <c r="KBQ392" s="541"/>
      <c r="KBR392" s="541"/>
      <c r="KBS392" s="541"/>
      <c r="KBT392" s="541"/>
      <c r="KBU392" s="541"/>
      <c r="KBV392" s="541"/>
      <c r="KBW392" s="541"/>
      <c r="KBX392" s="541"/>
      <c r="KBY392" s="541"/>
      <c r="KBZ392" s="541"/>
      <c r="KCA392" s="541"/>
      <c r="KCB392" s="541"/>
      <c r="KCC392" s="541"/>
      <c r="KCD392" s="541"/>
      <c r="KCE392" s="541"/>
      <c r="KCF392" s="541"/>
      <c r="KCG392" s="541"/>
      <c r="KCH392" s="541"/>
      <c r="KCI392" s="541"/>
      <c r="KCJ392" s="541"/>
      <c r="KCK392" s="541"/>
      <c r="KCL392" s="541"/>
      <c r="KCM392" s="541"/>
      <c r="KCN392" s="541"/>
      <c r="KCO392" s="541"/>
      <c r="KCP392" s="541"/>
      <c r="KCQ392" s="541"/>
      <c r="KCR392" s="541"/>
      <c r="KCS392" s="541"/>
      <c r="KCT392" s="541"/>
      <c r="KCU392" s="541"/>
      <c r="KCV392" s="541"/>
      <c r="KCW392" s="541"/>
      <c r="KCX392" s="541"/>
      <c r="KCY392" s="541"/>
      <c r="KCZ392" s="541"/>
      <c r="KDA392" s="541"/>
      <c r="KDB392" s="541"/>
      <c r="KDC392" s="541"/>
      <c r="KDD392" s="541"/>
      <c r="KDE392" s="541"/>
      <c r="KDF392" s="541"/>
      <c r="KDG392" s="541"/>
      <c r="KDH392" s="541"/>
      <c r="KDI392" s="541"/>
      <c r="KDJ392" s="541"/>
      <c r="KDK392" s="541"/>
      <c r="KDL392" s="541"/>
      <c r="KDM392" s="541"/>
      <c r="KDN392" s="541"/>
      <c r="KDO392" s="541"/>
      <c r="KDP392" s="541"/>
      <c r="KDQ392" s="541"/>
      <c r="KDR392" s="541"/>
      <c r="KDS392" s="541"/>
      <c r="KDT392" s="541"/>
      <c r="KDU392" s="541"/>
      <c r="KDV392" s="541"/>
      <c r="KDW392" s="541"/>
      <c r="KDX392" s="541"/>
      <c r="KDY392" s="541"/>
      <c r="KDZ392" s="541"/>
      <c r="KEA392" s="541"/>
      <c r="KEB392" s="541"/>
      <c r="KEC392" s="541"/>
      <c r="KED392" s="541"/>
      <c r="KEE392" s="541"/>
      <c r="KEF392" s="541"/>
      <c r="KEG392" s="541"/>
      <c r="KEH392" s="541"/>
      <c r="KEI392" s="541"/>
      <c r="KEJ392" s="541"/>
      <c r="KEK392" s="541"/>
      <c r="KEL392" s="541"/>
      <c r="KEM392" s="541"/>
      <c r="KEN392" s="541"/>
      <c r="KEO392" s="541"/>
      <c r="KEP392" s="541"/>
      <c r="KEQ392" s="541"/>
      <c r="KER392" s="541"/>
      <c r="KES392" s="541"/>
      <c r="KET392" s="541"/>
      <c r="KEU392" s="541"/>
      <c r="KEV392" s="541"/>
      <c r="KEW392" s="541"/>
      <c r="KEX392" s="541"/>
      <c r="KEY392" s="541"/>
      <c r="KEZ392" s="541"/>
      <c r="KFA392" s="541"/>
      <c r="KFB392" s="541"/>
      <c r="KFC392" s="541"/>
      <c r="KFD392" s="541"/>
      <c r="KFE392" s="541"/>
      <c r="KFF392" s="541"/>
      <c r="KFG392" s="541"/>
      <c r="KFH392" s="541"/>
      <c r="KFI392" s="541"/>
      <c r="KFJ392" s="541"/>
      <c r="KFK392" s="541"/>
      <c r="KFL392" s="541"/>
      <c r="KFM392" s="541"/>
      <c r="KFN392" s="541"/>
      <c r="KFO392" s="541"/>
      <c r="KFP392" s="541"/>
      <c r="KFQ392" s="541"/>
      <c r="KFR392" s="541"/>
      <c r="KFS392" s="541"/>
      <c r="KFT392" s="541"/>
      <c r="KFU392" s="541"/>
      <c r="KFV392" s="541"/>
      <c r="KFW392" s="541"/>
      <c r="KFX392" s="541"/>
      <c r="KFY392" s="541"/>
      <c r="KFZ392" s="541"/>
      <c r="KGA392" s="541"/>
      <c r="KGB392" s="541"/>
      <c r="KGC392" s="541"/>
      <c r="KGD392" s="541"/>
      <c r="KGE392" s="541"/>
      <c r="KGF392" s="541"/>
      <c r="KGG392" s="541"/>
      <c r="KGH392" s="541"/>
      <c r="KGI392" s="541"/>
      <c r="KGJ392" s="541"/>
      <c r="KGK392" s="541"/>
      <c r="KGL392" s="541"/>
      <c r="KGM392" s="541"/>
      <c r="KGN392" s="541"/>
      <c r="KGO392" s="541"/>
      <c r="KGP392" s="541"/>
      <c r="KGQ392" s="541"/>
      <c r="KGR392" s="541"/>
      <c r="KGS392" s="541"/>
      <c r="KGT392" s="541"/>
      <c r="KGU392" s="541"/>
      <c r="KGV392" s="541"/>
      <c r="KGW392" s="541"/>
      <c r="KGX392" s="541"/>
      <c r="KGY392" s="541"/>
      <c r="KGZ392" s="541"/>
      <c r="KHA392" s="541"/>
      <c r="KHB392" s="541"/>
      <c r="KHC392" s="541"/>
      <c r="KHD392" s="541"/>
      <c r="KHE392" s="541"/>
      <c r="KHF392" s="541"/>
      <c r="KHG392" s="541"/>
      <c r="KHH392" s="541"/>
      <c r="KHI392" s="541"/>
      <c r="KHJ392" s="541"/>
      <c r="KHK392" s="541"/>
      <c r="KHL392" s="541"/>
      <c r="KHM392" s="541"/>
      <c r="KHN392" s="541"/>
      <c r="KHO392" s="541"/>
      <c r="KHP392" s="541"/>
      <c r="KHQ392" s="541"/>
      <c r="KHR392" s="541"/>
      <c r="KHS392" s="541"/>
      <c r="KHT392" s="541"/>
      <c r="KHU392" s="541"/>
      <c r="KHV392" s="541"/>
      <c r="KHW392" s="541"/>
      <c r="KHX392" s="541"/>
      <c r="KHY392" s="541"/>
      <c r="KHZ392" s="541"/>
      <c r="KIA392" s="541"/>
      <c r="KIB392" s="541"/>
      <c r="KIC392" s="541"/>
      <c r="KID392" s="541"/>
      <c r="KIE392" s="541"/>
      <c r="KIF392" s="541"/>
      <c r="KIG392" s="541"/>
      <c r="KIH392" s="541"/>
      <c r="KII392" s="541"/>
      <c r="KIJ392" s="541"/>
      <c r="KIK392" s="541"/>
      <c r="KIL392" s="541"/>
      <c r="KIM392" s="541"/>
      <c r="KIN392" s="541"/>
      <c r="KIO392" s="541"/>
      <c r="KIP392" s="541"/>
      <c r="KIQ392" s="541"/>
      <c r="KIR392" s="541"/>
      <c r="KIS392" s="541"/>
      <c r="KIT392" s="541"/>
      <c r="KIU392" s="541"/>
      <c r="KIV392" s="541"/>
      <c r="KIW392" s="541"/>
      <c r="KIX392" s="541"/>
      <c r="KIY392" s="541"/>
      <c r="KIZ392" s="541"/>
      <c r="KJA392" s="541"/>
      <c r="KJB392" s="541"/>
      <c r="KJC392" s="541"/>
      <c r="KJD392" s="541"/>
      <c r="KJE392" s="541"/>
      <c r="KJF392" s="541"/>
      <c r="KJG392" s="541"/>
      <c r="KJH392" s="541"/>
      <c r="KJI392" s="541"/>
      <c r="KJJ392" s="541"/>
      <c r="KJK392" s="541"/>
      <c r="KJL392" s="541"/>
      <c r="KJM392" s="541"/>
      <c r="KJN392" s="541"/>
      <c r="KJO392" s="541"/>
      <c r="KJP392" s="541"/>
      <c r="KJQ392" s="541"/>
      <c r="KJR392" s="541"/>
      <c r="KJS392" s="541"/>
      <c r="KJT392" s="541"/>
      <c r="KJU392" s="541"/>
      <c r="KJV392" s="541"/>
      <c r="KJW392" s="541"/>
      <c r="KJX392" s="541"/>
      <c r="KJY392" s="541"/>
      <c r="KJZ392" s="541"/>
      <c r="KKA392" s="541"/>
      <c r="KKB392" s="541"/>
      <c r="KKC392" s="541"/>
      <c r="KKD392" s="541"/>
      <c r="KKE392" s="541"/>
      <c r="KKF392" s="541"/>
      <c r="KKG392" s="541"/>
      <c r="KKH392" s="541"/>
      <c r="KKI392" s="541"/>
      <c r="KKJ392" s="541"/>
      <c r="KKK392" s="541"/>
      <c r="KKL392" s="541"/>
      <c r="KKM392" s="541"/>
      <c r="KKN392" s="541"/>
      <c r="KKO392" s="541"/>
      <c r="KKP392" s="541"/>
      <c r="KKQ392" s="541"/>
      <c r="KKR392" s="541"/>
      <c r="KKS392" s="541"/>
      <c r="KKT392" s="541"/>
      <c r="KKU392" s="541"/>
      <c r="KKV392" s="541"/>
      <c r="KKW392" s="541"/>
      <c r="KKX392" s="541"/>
      <c r="KKY392" s="541"/>
      <c r="KKZ392" s="541"/>
      <c r="KLA392" s="541"/>
      <c r="KLB392" s="541"/>
      <c r="KLC392" s="541"/>
      <c r="KLD392" s="541"/>
      <c r="KLE392" s="541"/>
      <c r="KLF392" s="541"/>
      <c r="KLG392" s="541"/>
      <c r="KLH392" s="541"/>
      <c r="KLI392" s="541"/>
      <c r="KLJ392" s="541"/>
      <c r="KLK392" s="541"/>
      <c r="KLL392" s="541"/>
      <c r="KLM392" s="541"/>
      <c r="KLN392" s="541"/>
      <c r="KLO392" s="541"/>
      <c r="KLP392" s="541"/>
      <c r="KLQ392" s="541"/>
      <c r="KLR392" s="541"/>
      <c r="KLS392" s="541"/>
      <c r="KLT392" s="541"/>
      <c r="KLU392" s="541"/>
      <c r="KLV392" s="541"/>
      <c r="KLW392" s="541"/>
      <c r="KLX392" s="541"/>
      <c r="KLY392" s="541"/>
      <c r="KLZ392" s="541"/>
      <c r="KMA392" s="541"/>
      <c r="KMB392" s="541"/>
      <c r="KMC392" s="541"/>
      <c r="KMD392" s="541"/>
      <c r="KME392" s="541"/>
      <c r="KMF392" s="541"/>
      <c r="KMG392" s="541"/>
      <c r="KMH392" s="541"/>
      <c r="KMI392" s="541"/>
      <c r="KMJ392" s="541"/>
      <c r="KMK392" s="541"/>
      <c r="KML392" s="541"/>
      <c r="KMM392" s="541"/>
      <c r="KMN392" s="541"/>
      <c r="KMO392" s="541"/>
      <c r="KMP392" s="541"/>
      <c r="KMQ392" s="541"/>
      <c r="KMR392" s="541"/>
      <c r="KMS392" s="541"/>
      <c r="KMT392" s="541"/>
      <c r="KMU392" s="541"/>
      <c r="KMV392" s="541"/>
      <c r="KMW392" s="541"/>
      <c r="KMX392" s="541"/>
      <c r="KMY392" s="541"/>
      <c r="KMZ392" s="541"/>
      <c r="KNA392" s="541"/>
      <c r="KNB392" s="541"/>
      <c r="KNC392" s="541"/>
      <c r="KND392" s="541"/>
      <c r="KNE392" s="541"/>
      <c r="KNF392" s="541"/>
      <c r="KNG392" s="541"/>
      <c r="KNH392" s="541"/>
      <c r="KNI392" s="541"/>
      <c r="KNJ392" s="541"/>
      <c r="KNK392" s="541"/>
      <c r="KNL392" s="541"/>
      <c r="KNM392" s="541"/>
      <c r="KNN392" s="541"/>
      <c r="KNO392" s="541"/>
      <c r="KNP392" s="541"/>
      <c r="KNQ392" s="541"/>
      <c r="KNR392" s="541"/>
      <c r="KNS392" s="541"/>
      <c r="KNT392" s="541"/>
      <c r="KNU392" s="541"/>
      <c r="KNV392" s="541"/>
      <c r="KNW392" s="541"/>
      <c r="KNX392" s="541"/>
      <c r="KNY392" s="541"/>
      <c r="KNZ392" s="541"/>
      <c r="KOA392" s="541"/>
      <c r="KOB392" s="541"/>
      <c r="KOC392" s="541"/>
      <c r="KOD392" s="541"/>
      <c r="KOE392" s="541"/>
      <c r="KOF392" s="541"/>
      <c r="KOG392" s="541"/>
      <c r="KOH392" s="541"/>
      <c r="KOI392" s="541"/>
      <c r="KOJ392" s="541"/>
      <c r="KOK392" s="541"/>
      <c r="KOL392" s="541"/>
      <c r="KOM392" s="541"/>
      <c r="KON392" s="541"/>
      <c r="KOO392" s="541"/>
      <c r="KOP392" s="541"/>
      <c r="KOQ392" s="541"/>
      <c r="KOR392" s="541"/>
      <c r="KOS392" s="541"/>
      <c r="KOT392" s="541"/>
      <c r="KOU392" s="541"/>
      <c r="KOV392" s="541"/>
      <c r="KOW392" s="541"/>
      <c r="KOX392" s="541"/>
      <c r="KOY392" s="541"/>
      <c r="KOZ392" s="541"/>
      <c r="KPA392" s="541"/>
      <c r="KPB392" s="541"/>
      <c r="KPC392" s="541"/>
      <c r="KPD392" s="541"/>
      <c r="KPE392" s="541"/>
      <c r="KPF392" s="541"/>
      <c r="KPG392" s="541"/>
      <c r="KPH392" s="541"/>
      <c r="KPI392" s="541"/>
      <c r="KPJ392" s="541"/>
      <c r="KPK392" s="541"/>
      <c r="KPL392" s="541"/>
      <c r="KPM392" s="541"/>
      <c r="KPN392" s="541"/>
      <c r="KPO392" s="541"/>
      <c r="KPP392" s="541"/>
      <c r="KPQ392" s="541"/>
      <c r="KPR392" s="541"/>
      <c r="KPS392" s="541"/>
      <c r="KPT392" s="541"/>
      <c r="KPU392" s="541"/>
      <c r="KPV392" s="541"/>
      <c r="KPW392" s="541"/>
      <c r="KPX392" s="541"/>
      <c r="KPY392" s="541"/>
      <c r="KPZ392" s="541"/>
      <c r="KQA392" s="541"/>
      <c r="KQB392" s="541"/>
      <c r="KQC392" s="541"/>
      <c r="KQD392" s="541"/>
      <c r="KQE392" s="541"/>
      <c r="KQF392" s="541"/>
      <c r="KQG392" s="541"/>
      <c r="KQH392" s="541"/>
      <c r="KQI392" s="541"/>
      <c r="KQJ392" s="541"/>
      <c r="KQK392" s="541"/>
      <c r="KQL392" s="541"/>
      <c r="KQM392" s="541"/>
      <c r="KQN392" s="541"/>
      <c r="KQO392" s="541"/>
      <c r="KQP392" s="541"/>
      <c r="KQQ392" s="541"/>
      <c r="KQR392" s="541"/>
      <c r="KQS392" s="541"/>
      <c r="KQT392" s="541"/>
      <c r="KQU392" s="541"/>
      <c r="KQV392" s="541"/>
      <c r="KQW392" s="541"/>
      <c r="KQX392" s="541"/>
      <c r="KQY392" s="541"/>
      <c r="KQZ392" s="541"/>
      <c r="KRA392" s="541"/>
      <c r="KRB392" s="541"/>
      <c r="KRC392" s="541"/>
      <c r="KRD392" s="541"/>
      <c r="KRE392" s="541"/>
      <c r="KRF392" s="541"/>
      <c r="KRG392" s="541"/>
      <c r="KRH392" s="541"/>
      <c r="KRI392" s="541"/>
      <c r="KRJ392" s="541"/>
      <c r="KRK392" s="541"/>
      <c r="KRL392" s="541"/>
      <c r="KRM392" s="541"/>
      <c r="KRN392" s="541"/>
      <c r="KRO392" s="541"/>
      <c r="KRP392" s="541"/>
      <c r="KRQ392" s="541"/>
      <c r="KRR392" s="541"/>
      <c r="KRS392" s="541"/>
      <c r="KRT392" s="541"/>
      <c r="KRU392" s="541"/>
      <c r="KRV392" s="541"/>
      <c r="KRW392" s="541"/>
      <c r="KRX392" s="541"/>
      <c r="KRY392" s="541"/>
      <c r="KRZ392" s="541"/>
      <c r="KSA392" s="541"/>
      <c r="KSB392" s="541"/>
      <c r="KSC392" s="541"/>
      <c r="KSD392" s="541"/>
      <c r="KSE392" s="541"/>
      <c r="KSF392" s="541"/>
      <c r="KSG392" s="541"/>
      <c r="KSH392" s="541"/>
      <c r="KSI392" s="541"/>
      <c r="KSJ392" s="541"/>
      <c r="KSK392" s="541"/>
      <c r="KSL392" s="541"/>
      <c r="KSM392" s="541"/>
      <c r="KSN392" s="541"/>
      <c r="KSO392" s="541"/>
      <c r="KSP392" s="541"/>
      <c r="KSQ392" s="541"/>
      <c r="KSR392" s="541"/>
      <c r="KSS392" s="541"/>
      <c r="KST392" s="541"/>
      <c r="KSU392" s="541"/>
      <c r="KSV392" s="541"/>
      <c r="KSW392" s="541"/>
      <c r="KSX392" s="541"/>
      <c r="KSY392" s="541"/>
      <c r="KSZ392" s="541"/>
      <c r="KTA392" s="541"/>
      <c r="KTB392" s="541"/>
      <c r="KTC392" s="541"/>
      <c r="KTD392" s="541"/>
      <c r="KTE392" s="541"/>
      <c r="KTF392" s="541"/>
      <c r="KTG392" s="541"/>
      <c r="KTH392" s="541"/>
      <c r="KTI392" s="541"/>
      <c r="KTJ392" s="541"/>
      <c r="KTK392" s="541"/>
      <c r="KTL392" s="541"/>
      <c r="KTM392" s="541"/>
      <c r="KTN392" s="541"/>
      <c r="KTO392" s="541"/>
      <c r="KTP392" s="541"/>
      <c r="KTQ392" s="541"/>
      <c r="KTR392" s="541"/>
      <c r="KTS392" s="541"/>
      <c r="KTT392" s="541"/>
      <c r="KTU392" s="541"/>
      <c r="KTV392" s="541"/>
      <c r="KTW392" s="541"/>
      <c r="KTX392" s="541"/>
      <c r="KTY392" s="541"/>
      <c r="KTZ392" s="541"/>
      <c r="KUA392" s="541"/>
      <c r="KUB392" s="541"/>
      <c r="KUC392" s="541"/>
      <c r="KUD392" s="541"/>
      <c r="KUE392" s="541"/>
      <c r="KUF392" s="541"/>
      <c r="KUG392" s="541"/>
      <c r="KUH392" s="541"/>
      <c r="KUI392" s="541"/>
      <c r="KUJ392" s="541"/>
      <c r="KUK392" s="541"/>
      <c r="KUL392" s="541"/>
      <c r="KUM392" s="541"/>
      <c r="KUN392" s="541"/>
      <c r="KUO392" s="541"/>
      <c r="KUP392" s="541"/>
      <c r="KUQ392" s="541"/>
      <c r="KUR392" s="541"/>
      <c r="KUS392" s="541"/>
      <c r="KUT392" s="541"/>
      <c r="KUU392" s="541"/>
      <c r="KUV392" s="541"/>
      <c r="KUW392" s="541"/>
      <c r="KUX392" s="541"/>
      <c r="KUY392" s="541"/>
      <c r="KUZ392" s="541"/>
      <c r="KVA392" s="541"/>
      <c r="KVB392" s="541"/>
      <c r="KVC392" s="541"/>
      <c r="KVD392" s="541"/>
      <c r="KVE392" s="541"/>
      <c r="KVF392" s="541"/>
      <c r="KVG392" s="541"/>
      <c r="KVH392" s="541"/>
      <c r="KVI392" s="541"/>
      <c r="KVJ392" s="541"/>
      <c r="KVK392" s="541"/>
      <c r="KVL392" s="541"/>
      <c r="KVM392" s="541"/>
      <c r="KVN392" s="541"/>
      <c r="KVO392" s="541"/>
      <c r="KVP392" s="541"/>
      <c r="KVQ392" s="541"/>
      <c r="KVR392" s="541"/>
      <c r="KVS392" s="541"/>
      <c r="KVT392" s="541"/>
      <c r="KVU392" s="541"/>
      <c r="KVV392" s="541"/>
      <c r="KVW392" s="541"/>
      <c r="KVX392" s="541"/>
      <c r="KVY392" s="541"/>
      <c r="KVZ392" s="541"/>
      <c r="KWA392" s="541"/>
      <c r="KWB392" s="541"/>
      <c r="KWC392" s="541"/>
      <c r="KWD392" s="541"/>
      <c r="KWE392" s="541"/>
      <c r="KWF392" s="541"/>
      <c r="KWG392" s="541"/>
      <c r="KWH392" s="541"/>
      <c r="KWI392" s="541"/>
      <c r="KWJ392" s="541"/>
      <c r="KWK392" s="541"/>
      <c r="KWL392" s="541"/>
      <c r="KWM392" s="541"/>
      <c r="KWN392" s="541"/>
      <c r="KWO392" s="541"/>
      <c r="KWP392" s="541"/>
      <c r="KWQ392" s="541"/>
      <c r="KWR392" s="541"/>
      <c r="KWS392" s="541"/>
      <c r="KWT392" s="541"/>
      <c r="KWU392" s="541"/>
      <c r="KWV392" s="541"/>
      <c r="KWW392" s="541"/>
      <c r="KWX392" s="541"/>
      <c r="KWY392" s="541"/>
      <c r="KWZ392" s="541"/>
      <c r="KXA392" s="541"/>
      <c r="KXB392" s="541"/>
      <c r="KXC392" s="541"/>
      <c r="KXD392" s="541"/>
      <c r="KXE392" s="541"/>
      <c r="KXF392" s="541"/>
      <c r="KXG392" s="541"/>
      <c r="KXH392" s="541"/>
      <c r="KXI392" s="541"/>
      <c r="KXJ392" s="541"/>
      <c r="KXK392" s="541"/>
      <c r="KXL392" s="541"/>
      <c r="KXM392" s="541"/>
      <c r="KXN392" s="541"/>
      <c r="KXO392" s="541"/>
      <c r="KXP392" s="541"/>
      <c r="KXQ392" s="541"/>
      <c r="KXR392" s="541"/>
      <c r="KXS392" s="541"/>
      <c r="KXT392" s="541"/>
      <c r="KXU392" s="541"/>
      <c r="KXV392" s="541"/>
      <c r="KXW392" s="541"/>
      <c r="KXX392" s="541"/>
      <c r="KXY392" s="541"/>
      <c r="KXZ392" s="541"/>
      <c r="KYA392" s="541"/>
      <c r="KYB392" s="541"/>
      <c r="KYC392" s="541"/>
      <c r="KYD392" s="541"/>
      <c r="KYE392" s="541"/>
      <c r="KYF392" s="541"/>
      <c r="KYG392" s="541"/>
      <c r="KYH392" s="541"/>
      <c r="KYI392" s="541"/>
      <c r="KYJ392" s="541"/>
      <c r="KYK392" s="541"/>
      <c r="KYL392" s="541"/>
      <c r="KYM392" s="541"/>
      <c r="KYN392" s="541"/>
      <c r="KYO392" s="541"/>
      <c r="KYP392" s="541"/>
      <c r="KYQ392" s="541"/>
      <c r="KYR392" s="541"/>
      <c r="KYS392" s="541"/>
      <c r="KYT392" s="541"/>
      <c r="KYU392" s="541"/>
      <c r="KYV392" s="541"/>
      <c r="KYW392" s="541"/>
      <c r="KYX392" s="541"/>
      <c r="KYY392" s="541"/>
      <c r="KYZ392" s="541"/>
      <c r="KZA392" s="541"/>
      <c r="KZB392" s="541"/>
      <c r="KZC392" s="541"/>
      <c r="KZD392" s="541"/>
      <c r="KZE392" s="541"/>
      <c r="KZF392" s="541"/>
      <c r="KZG392" s="541"/>
      <c r="KZH392" s="541"/>
      <c r="KZI392" s="541"/>
      <c r="KZJ392" s="541"/>
      <c r="KZK392" s="541"/>
      <c r="KZL392" s="541"/>
      <c r="KZM392" s="541"/>
      <c r="KZN392" s="541"/>
      <c r="KZO392" s="541"/>
      <c r="KZP392" s="541"/>
      <c r="KZQ392" s="541"/>
      <c r="KZR392" s="541"/>
      <c r="KZS392" s="541"/>
      <c r="KZT392" s="541"/>
      <c r="KZU392" s="541"/>
      <c r="KZV392" s="541"/>
      <c r="KZW392" s="541"/>
      <c r="KZX392" s="541"/>
      <c r="KZY392" s="541"/>
      <c r="KZZ392" s="541"/>
      <c r="LAA392" s="541"/>
      <c r="LAB392" s="541"/>
      <c r="LAC392" s="541"/>
      <c r="LAD392" s="541"/>
      <c r="LAE392" s="541"/>
      <c r="LAF392" s="541"/>
      <c r="LAG392" s="541"/>
      <c r="LAH392" s="541"/>
      <c r="LAI392" s="541"/>
      <c r="LAJ392" s="541"/>
      <c r="LAK392" s="541"/>
      <c r="LAL392" s="541"/>
      <c r="LAM392" s="541"/>
      <c r="LAN392" s="541"/>
      <c r="LAO392" s="541"/>
      <c r="LAP392" s="541"/>
      <c r="LAQ392" s="541"/>
      <c r="LAR392" s="541"/>
      <c r="LAS392" s="541"/>
      <c r="LAT392" s="541"/>
      <c r="LAU392" s="541"/>
      <c r="LAV392" s="541"/>
      <c r="LAW392" s="541"/>
      <c r="LAX392" s="541"/>
      <c r="LAY392" s="541"/>
      <c r="LAZ392" s="541"/>
      <c r="LBA392" s="541"/>
      <c r="LBB392" s="541"/>
      <c r="LBC392" s="541"/>
      <c r="LBD392" s="541"/>
      <c r="LBE392" s="541"/>
      <c r="LBF392" s="541"/>
      <c r="LBG392" s="541"/>
      <c r="LBH392" s="541"/>
      <c r="LBI392" s="541"/>
      <c r="LBJ392" s="541"/>
      <c r="LBK392" s="541"/>
      <c r="LBL392" s="541"/>
      <c r="LBM392" s="541"/>
      <c r="LBN392" s="541"/>
      <c r="LBO392" s="541"/>
      <c r="LBP392" s="541"/>
      <c r="LBQ392" s="541"/>
      <c r="LBR392" s="541"/>
      <c r="LBS392" s="541"/>
      <c r="LBT392" s="541"/>
      <c r="LBU392" s="541"/>
      <c r="LBV392" s="541"/>
      <c r="LBW392" s="541"/>
      <c r="LBX392" s="541"/>
      <c r="LBY392" s="541"/>
      <c r="LBZ392" s="541"/>
      <c r="LCA392" s="541"/>
      <c r="LCB392" s="541"/>
      <c r="LCC392" s="541"/>
      <c r="LCD392" s="541"/>
      <c r="LCE392" s="541"/>
      <c r="LCF392" s="541"/>
      <c r="LCG392" s="541"/>
      <c r="LCH392" s="541"/>
      <c r="LCI392" s="541"/>
      <c r="LCJ392" s="541"/>
      <c r="LCK392" s="541"/>
      <c r="LCL392" s="541"/>
      <c r="LCM392" s="541"/>
      <c r="LCN392" s="541"/>
      <c r="LCO392" s="541"/>
      <c r="LCP392" s="541"/>
      <c r="LCQ392" s="541"/>
      <c r="LCR392" s="541"/>
      <c r="LCS392" s="541"/>
      <c r="LCT392" s="541"/>
      <c r="LCU392" s="541"/>
      <c r="LCV392" s="541"/>
      <c r="LCW392" s="541"/>
      <c r="LCX392" s="541"/>
      <c r="LCY392" s="541"/>
      <c r="LCZ392" s="541"/>
      <c r="LDA392" s="541"/>
      <c r="LDB392" s="541"/>
      <c r="LDC392" s="541"/>
      <c r="LDD392" s="541"/>
      <c r="LDE392" s="541"/>
      <c r="LDF392" s="541"/>
      <c r="LDG392" s="541"/>
      <c r="LDH392" s="541"/>
      <c r="LDI392" s="541"/>
      <c r="LDJ392" s="541"/>
      <c r="LDK392" s="541"/>
      <c r="LDL392" s="541"/>
      <c r="LDM392" s="541"/>
      <c r="LDN392" s="541"/>
      <c r="LDO392" s="541"/>
      <c r="LDP392" s="541"/>
      <c r="LDQ392" s="541"/>
      <c r="LDR392" s="541"/>
      <c r="LDS392" s="541"/>
      <c r="LDT392" s="541"/>
      <c r="LDU392" s="541"/>
      <c r="LDV392" s="541"/>
      <c r="LDW392" s="541"/>
      <c r="LDX392" s="541"/>
      <c r="LDY392" s="541"/>
      <c r="LDZ392" s="541"/>
      <c r="LEA392" s="541"/>
      <c r="LEB392" s="541"/>
      <c r="LEC392" s="541"/>
      <c r="LED392" s="541"/>
      <c r="LEE392" s="541"/>
      <c r="LEF392" s="541"/>
      <c r="LEG392" s="541"/>
      <c r="LEH392" s="541"/>
      <c r="LEI392" s="541"/>
      <c r="LEJ392" s="541"/>
      <c r="LEK392" s="541"/>
      <c r="LEL392" s="541"/>
      <c r="LEM392" s="541"/>
      <c r="LEN392" s="541"/>
      <c r="LEO392" s="541"/>
      <c r="LEP392" s="541"/>
      <c r="LEQ392" s="541"/>
      <c r="LER392" s="541"/>
      <c r="LES392" s="541"/>
      <c r="LET392" s="541"/>
      <c r="LEU392" s="541"/>
      <c r="LEV392" s="541"/>
      <c r="LEW392" s="541"/>
      <c r="LEX392" s="541"/>
      <c r="LEY392" s="541"/>
      <c r="LEZ392" s="541"/>
      <c r="LFA392" s="541"/>
      <c r="LFB392" s="541"/>
      <c r="LFC392" s="541"/>
      <c r="LFD392" s="541"/>
      <c r="LFE392" s="541"/>
      <c r="LFF392" s="541"/>
      <c r="LFG392" s="541"/>
      <c r="LFH392" s="541"/>
      <c r="LFI392" s="541"/>
      <c r="LFJ392" s="541"/>
      <c r="LFK392" s="541"/>
      <c r="LFL392" s="541"/>
      <c r="LFM392" s="541"/>
      <c r="LFN392" s="541"/>
      <c r="LFO392" s="541"/>
      <c r="LFP392" s="541"/>
      <c r="LFQ392" s="541"/>
      <c r="LFR392" s="541"/>
      <c r="LFS392" s="541"/>
      <c r="LFT392" s="541"/>
      <c r="LFU392" s="541"/>
      <c r="LFV392" s="541"/>
      <c r="LFW392" s="541"/>
      <c r="LFX392" s="541"/>
      <c r="LFY392" s="541"/>
      <c r="LFZ392" s="541"/>
      <c r="LGA392" s="541"/>
      <c r="LGB392" s="541"/>
      <c r="LGC392" s="541"/>
      <c r="LGD392" s="541"/>
      <c r="LGE392" s="541"/>
      <c r="LGF392" s="541"/>
      <c r="LGG392" s="541"/>
      <c r="LGH392" s="541"/>
      <c r="LGI392" s="541"/>
      <c r="LGJ392" s="541"/>
      <c r="LGK392" s="541"/>
      <c r="LGL392" s="541"/>
      <c r="LGM392" s="541"/>
      <c r="LGN392" s="541"/>
      <c r="LGO392" s="541"/>
      <c r="LGP392" s="541"/>
      <c r="LGQ392" s="541"/>
      <c r="LGR392" s="541"/>
      <c r="LGS392" s="541"/>
      <c r="LGT392" s="541"/>
      <c r="LGU392" s="541"/>
      <c r="LGV392" s="541"/>
      <c r="LGW392" s="541"/>
      <c r="LGX392" s="541"/>
      <c r="LGY392" s="541"/>
      <c r="LGZ392" s="541"/>
      <c r="LHA392" s="541"/>
      <c r="LHB392" s="541"/>
      <c r="LHC392" s="541"/>
      <c r="LHD392" s="541"/>
      <c r="LHE392" s="541"/>
      <c r="LHF392" s="541"/>
      <c r="LHG392" s="541"/>
      <c r="LHH392" s="541"/>
      <c r="LHI392" s="541"/>
      <c r="LHJ392" s="541"/>
      <c r="LHK392" s="541"/>
      <c r="LHL392" s="541"/>
      <c r="LHM392" s="541"/>
      <c r="LHN392" s="541"/>
      <c r="LHO392" s="541"/>
      <c r="LHP392" s="541"/>
      <c r="LHQ392" s="541"/>
      <c r="LHR392" s="541"/>
      <c r="LHS392" s="541"/>
      <c r="LHT392" s="541"/>
      <c r="LHU392" s="541"/>
      <c r="LHV392" s="541"/>
      <c r="LHW392" s="541"/>
      <c r="LHX392" s="541"/>
      <c r="LHY392" s="541"/>
      <c r="LHZ392" s="541"/>
      <c r="LIA392" s="541"/>
      <c r="LIB392" s="541"/>
      <c r="LIC392" s="541"/>
      <c r="LID392" s="541"/>
      <c r="LIE392" s="541"/>
      <c r="LIF392" s="541"/>
      <c r="LIG392" s="541"/>
      <c r="LIH392" s="541"/>
      <c r="LII392" s="541"/>
      <c r="LIJ392" s="541"/>
      <c r="LIK392" s="541"/>
      <c r="LIL392" s="541"/>
      <c r="LIM392" s="541"/>
      <c r="LIN392" s="541"/>
      <c r="LIO392" s="541"/>
      <c r="LIP392" s="541"/>
      <c r="LIQ392" s="541"/>
      <c r="LIR392" s="541"/>
      <c r="LIS392" s="541"/>
      <c r="LIT392" s="541"/>
      <c r="LIU392" s="541"/>
      <c r="LIV392" s="541"/>
      <c r="LIW392" s="541"/>
      <c r="LIX392" s="541"/>
      <c r="LIY392" s="541"/>
      <c r="LIZ392" s="541"/>
      <c r="LJA392" s="541"/>
      <c r="LJB392" s="541"/>
      <c r="LJC392" s="541"/>
      <c r="LJD392" s="541"/>
      <c r="LJE392" s="541"/>
      <c r="LJF392" s="541"/>
      <c r="LJG392" s="541"/>
      <c r="LJH392" s="541"/>
      <c r="LJI392" s="541"/>
      <c r="LJJ392" s="541"/>
      <c r="LJK392" s="541"/>
      <c r="LJL392" s="541"/>
      <c r="LJM392" s="541"/>
      <c r="LJN392" s="541"/>
      <c r="LJO392" s="541"/>
      <c r="LJP392" s="541"/>
      <c r="LJQ392" s="541"/>
      <c r="LJR392" s="541"/>
      <c r="LJS392" s="541"/>
      <c r="LJT392" s="541"/>
      <c r="LJU392" s="541"/>
      <c r="LJV392" s="541"/>
      <c r="LJW392" s="541"/>
      <c r="LJX392" s="541"/>
      <c r="LJY392" s="541"/>
      <c r="LJZ392" s="541"/>
      <c r="LKA392" s="541"/>
      <c r="LKB392" s="541"/>
      <c r="LKC392" s="541"/>
      <c r="LKD392" s="541"/>
      <c r="LKE392" s="541"/>
      <c r="LKF392" s="541"/>
      <c r="LKG392" s="541"/>
      <c r="LKH392" s="541"/>
      <c r="LKI392" s="541"/>
      <c r="LKJ392" s="541"/>
      <c r="LKK392" s="541"/>
      <c r="LKL392" s="541"/>
      <c r="LKM392" s="541"/>
      <c r="LKN392" s="541"/>
      <c r="LKO392" s="541"/>
      <c r="LKP392" s="541"/>
      <c r="LKQ392" s="541"/>
      <c r="LKR392" s="541"/>
      <c r="LKS392" s="541"/>
      <c r="LKT392" s="541"/>
      <c r="LKU392" s="541"/>
      <c r="LKV392" s="541"/>
      <c r="LKW392" s="541"/>
      <c r="LKX392" s="541"/>
      <c r="LKY392" s="541"/>
      <c r="LKZ392" s="541"/>
      <c r="LLA392" s="541"/>
      <c r="LLB392" s="541"/>
      <c r="LLC392" s="541"/>
      <c r="LLD392" s="541"/>
      <c r="LLE392" s="541"/>
      <c r="LLF392" s="541"/>
      <c r="LLG392" s="541"/>
      <c r="LLH392" s="541"/>
      <c r="LLI392" s="541"/>
      <c r="LLJ392" s="541"/>
      <c r="LLK392" s="541"/>
      <c r="LLL392" s="541"/>
      <c r="LLM392" s="541"/>
      <c r="LLN392" s="541"/>
      <c r="LLO392" s="541"/>
      <c r="LLP392" s="541"/>
      <c r="LLQ392" s="541"/>
      <c r="LLR392" s="541"/>
      <c r="LLS392" s="541"/>
      <c r="LLT392" s="541"/>
      <c r="LLU392" s="541"/>
      <c r="LLV392" s="541"/>
      <c r="LLW392" s="541"/>
      <c r="LLX392" s="541"/>
      <c r="LLY392" s="541"/>
      <c r="LLZ392" s="541"/>
      <c r="LMA392" s="541"/>
      <c r="LMB392" s="541"/>
      <c r="LMC392" s="541"/>
      <c r="LMD392" s="541"/>
      <c r="LME392" s="541"/>
      <c r="LMF392" s="541"/>
      <c r="LMG392" s="541"/>
      <c r="LMH392" s="541"/>
      <c r="LMI392" s="541"/>
      <c r="LMJ392" s="541"/>
      <c r="LMK392" s="541"/>
      <c r="LML392" s="541"/>
      <c r="LMM392" s="541"/>
      <c r="LMN392" s="541"/>
      <c r="LMO392" s="541"/>
      <c r="LMP392" s="541"/>
      <c r="LMQ392" s="541"/>
      <c r="LMR392" s="541"/>
      <c r="LMS392" s="541"/>
      <c r="LMT392" s="541"/>
      <c r="LMU392" s="541"/>
      <c r="LMV392" s="541"/>
      <c r="LMW392" s="541"/>
      <c r="LMX392" s="541"/>
      <c r="LMY392" s="541"/>
      <c r="LMZ392" s="541"/>
      <c r="LNA392" s="541"/>
      <c r="LNB392" s="541"/>
      <c r="LNC392" s="541"/>
      <c r="LND392" s="541"/>
      <c r="LNE392" s="541"/>
      <c r="LNF392" s="541"/>
      <c r="LNG392" s="541"/>
      <c r="LNH392" s="541"/>
      <c r="LNI392" s="541"/>
      <c r="LNJ392" s="541"/>
      <c r="LNK392" s="541"/>
      <c r="LNL392" s="541"/>
      <c r="LNM392" s="541"/>
      <c r="LNN392" s="541"/>
      <c r="LNO392" s="541"/>
      <c r="LNP392" s="541"/>
      <c r="LNQ392" s="541"/>
      <c r="LNR392" s="541"/>
      <c r="LNS392" s="541"/>
      <c r="LNT392" s="541"/>
      <c r="LNU392" s="541"/>
      <c r="LNV392" s="541"/>
      <c r="LNW392" s="541"/>
      <c r="LNX392" s="541"/>
      <c r="LNY392" s="541"/>
      <c r="LNZ392" s="541"/>
      <c r="LOA392" s="541"/>
      <c r="LOB392" s="541"/>
      <c r="LOC392" s="541"/>
      <c r="LOD392" s="541"/>
      <c r="LOE392" s="541"/>
      <c r="LOF392" s="541"/>
      <c r="LOG392" s="541"/>
      <c r="LOH392" s="541"/>
      <c r="LOI392" s="541"/>
      <c r="LOJ392" s="541"/>
      <c r="LOK392" s="541"/>
      <c r="LOL392" s="541"/>
      <c r="LOM392" s="541"/>
      <c r="LON392" s="541"/>
      <c r="LOO392" s="541"/>
      <c r="LOP392" s="541"/>
      <c r="LOQ392" s="541"/>
      <c r="LOR392" s="541"/>
      <c r="LOS392" s="541"/>
      <c r="LOT392" s="541"/>
      <c r="LOU392" s="541"/>
      <c r="LOV392" s="541"/>
      <c r="LOW392" s="541"/>
      <c r="LOX392" s="541"/>
      <c r="LOY392" s="541"/>
      <c r="LOZ392" s="541"/>
      <c r="LPA392" s="541"/>
      <c r="LPB392" s="541"/>
      <c r="LPC392" s="541"/>
      <c r="LPD392" s="541"/>
      <c r="LPE392" s="541"/>
      <c r="LPF392" s="541"/>
      <c r="LPG392" s="541"/>
      <c r="LPH392" s="541"/>
      <c r="LPI392" s="541"/>
      <c r="LPJ392" s="541"/>
      <c r="LPK392" s="541"/>
      <c r="LPL392" s="541"/>
      <c r="LPM392" s="541"/>
      <c r="LPN392" s="541"/>
      <c r="LPO392" s="541"/>
      <c r="LPP392" s="541"/>
      <c r="LPQ392" s="541"/>
      <c r="LPR392" s="541"/>
      <c r="LPS392" s="541"/>
      <c r="LPT392" s="541"/>
      <c r="LPU392" s="541"/>
      <c r="LPV392" s="541"/>
      <c r="LPW392" s="541"/>
      <c r="LPX392" s="541"/>
      <c r="LPY392" s="541"/>
      <c r="LPZ392" s="541"/>
      <c r="LQA392" s="541"/>
      <c r="LQB392" s="541"/>
      <c r="LQC392" s="541"/>
      <c r="LQD392" s="541"/>
      <c r="LQE392" s="541"/>
      <c r="LQF392" s="541"/>
      <c r="LQG392" s="541"/>
      <c r="LQH392" s="541"/>
      <c r="LQI392" s="541"/>
      <c r="LQJ392" s="541"/>
      <c r="LQK392" s="541"/>
      <c r="LQL392" s="541"/>
      <c r="LQM392" s="541"/>
      <c r="LQN392" s="541"/>
      <c r="LQO392" s="541"/>
      <c r="LQP392" s="541"/>
      <c r="LQQ392" s="541"/>
      <c r="LQR392" s="541"/>
      <c r="LQS392" s="541"/>
      <c r="LQT392" s="541"/>
      <c r="LQU392" s="541"/>
      <c r="LQV392" s="541"/>
      <c r="LQW392" s="541"/>
      <c r="LQX392" s="541"/>
      <c r="LQY392" s="541"/>
      <c r="LQZ392" s="541"/>
      <c r="LRA392" s="541"/>
      <c r="LRB392" s="541"/>
      <c r="LRC392" s="541"/>
      <c r="LRD392" s="541"/>
      <c r="LRE392" s="541"/>
      <c r="LRF392" s="541"/>
      <c r="LRG392" s="541"/>
      <c r="LRH392" s="541"/>
      <c r="LRI392" s="541"/>
      <c r="LRJ392" s="541"/>
      <c r="LRK392" s="541"/>
      <c r="LRL392" s="541"/>
      <c r="LRM392" s="541"/>
      <c r="LRN392" s="541"/>
      <c r="LRO392" s="541"/>
      <c r="LRP392" s="541"/>
      <c r="LRQ392" s="541"/>
      <c r="LRR392" s="541"/>
      <c r="LRS392" s="541"/>
      <c r="LRT392" s="541"/>
      <c r="LRU392" s="541"/>
      <c r="LRV392" s="541"/>
      <c r="LRW392" s="541"/>
      <c r="LRX392" s="541"/>
      <c r="LRY392" s="541"/>
      <c r="LRZ392" s="541"/>
      <c r="LSA392" s="541"/>
      <c r="LSB392" s="541"/>
      <c r="LSC392" s="541"/>
      <c r="LSD392" s="541"/>
      <c r="LSE392" s="541"/>
      <c r="LSF392" s="541"/>
      <c r="LSG392" s="541"/>
      <c r="LSH392" s="541"/>
      <c r="LSI392" s="541"/>
      <c r="LSJ392" s="541"/>
      <c r="LSK392" s="541"/>
      <c r="LSL392" s="541"/>
      <c r="LSM392" s="541"/>
      <c r="LSN392" s="541"/>
      <c r="LSO392" s="541"/>
      <c r="LSP392" s="541"/>
      <c r="LSQ392" s="541"/>
      <c r="LSR392" s="541"/>
      <c r="LSS392" s="541"/>
      <c r="LST392" s="541"/>
      <c r="LSU392" s="541"/>
      <c r="LSV392" s="541"/>
      <c r="LSW392" s="541"/>
      <c r="LSX392" s="541"/>
      <c r="LSY392" s="541"/>
      <c r="LSZ392" s="541"/>
      <c r="LTA392" s="541"/>
      <c r="LTB392" s="541"/>
      <c r="LTC392" s="541"/>
      <c r="LTD392" s="541"/>
      <c r="LTE392" s="541"/>
      <c r="LTF392" s="541"/>
      <c r="LTG392" s="541"/>
      <c r="LTH392" s="541"/>
      <c r="LTI392" s="541"/>
      <c r="LTJ392" s="541"/>
      <c r="LTK392" s="541"/>
      <c r="LTL392" s="541"/>
      <c r="LTM392" s="541"/>
      <c r="LTN392" s="541"/>
      <c r="LTO392" s="541"/>
      <c r="LTP392" s="541"/>
      <c r="LTQ392" s="541"/>
      <c r="LTR392" s="541"/>
      <c r="LTS392" s="541"/>
      <c r="LTT392" s="541"/>
      <c r="LTU392" s="541"/>
      <c r="LTV392" s="541"/>
      <c r="LTW392" s="541"/>
      <c r="LTX392" s="541"/>
      <c r="LTY392" s="541"/>
      <c r="LTZ392" s="541"/>
      <c r="LUA392" s="541"/>
      <c r="LUB392" s="541"/>
      <c r="LUC392" s="541"/>
      <c r="LUD392" s="541"/>
      <c r="LUE392" s="541"/>
      <c r="LUF392" s="541"/>
      <c r="LUG392" s="541"/>
      <c r="LUH392" s="541"/>
      <c r="LUI392" s="541"/>
      <c r="LUJ392" s="541"/>
      <c r="LUK392" s="541"/>
      <c r="LUL392" s="541"/>
      <c r="LUM392" s="541"/>
      <c r="LUN392" s="541"/>
      <c r="LUO392" s="541"/>
      <c r="LUP392" s="541"/>
      <c r="LUQ392" s="541"/>
      <c r="LUR392" s="541"/>
      <c r="LUS392" s="541"/>
      <c r="LUT392" s="541"/>
      <c r="LUU392" s="541"/>
      <c r="LUV392" s="541"/>
      <c r="LUW392" s="541"/>
      <c r="LUX392" s="541"/>
      <c r="LUY392" s="541"/>
      <c r="LUZ392" s="541"/>
      <c r="LVA392" s="541"/>
      <c r="LVB392" s="541"/>
      <c r="LVC392" s="541"/>
      <c r="LVD392" s="541"/>
      <c r="LVE392" s="541"/>
      <c r="LVF392" s="541"/>
      <c r="LVG392" s="541"/>
      <c r="LVH392" s="541"/>
      <c r="LVI392" s="541"/>
      <c r="LVJ392" s="541"/>
      <c r="LVK392" s="541"/>
      <c r="LVL392" s="541"/>
      <c r="LVM392" s="541"/>
      <c r="LVN392" s="541"/>
      <c r="LVO392" s="541"/>
      <c r="LVP392" s="541"/>
      <c r="LVQ392" s="541"/>
      <c r="LVR392" s="541"/>
      <c r="LVS392" s="541"/>
      <c r="LVT392" s="541"/>
      <c r="LVU392" s="541"/>
      <c r="LVV392" s="541"/>
      <c r="LVW392" s="541"/>
      <c r="LVX392" s="541"/>
      <c r="LVY392" s="541"/>
      <c r="LVZ392" s="541"/>
      <c r="LWA392" s="541"/>
      <c r="LWB392" s="541"/>
      <c r="LWC392" s="541"/>
      <c r="LWD392" s="541"/>
      <c r="LWE392" s="541"/>
      <c r="LWF392" s="541"/>
      <c r="LWG392" s="541"/>
      <c r="LWH392" s="541"/>
      <c r="LWI392" s="541"/>
      <c r="LWJ392" s="541"/>
      <c r="LWK392" s="541"/>
      <c r="LWL392" s="541"/>
      <c r="LWM392" s="541"/>
      <c r="LWN392" s="541"/>
      <c r="LWO392" s="541"/>
      <c r="LWP392" s="541"/>
      <c r="LWQ392" s="541"/>
      <c r="LWR392" s="541"/>
      <c r="LWS392" s="541"/>
      <c r="LWT392" s="541"/>
      <c r="LWU392" s="541"/>
      <c r="LWV392" s="541"/>
      <c r="LWW392" s="541"/>
      <c r="LWX392" s="541"/>
      <c r="LWY392" s="541"/>
      <c r="LWZ392" s="541"/>
      <c r="LXA392" s="541"/>
      <c r="LXB392" s="541"/>
      <c r="LXC392" s="541"/>
      <c r="LXD392" s="541"/>
      <c r="LXE392" s="541"/>
      <c r="LXF392" s="541"/>
      <c r="LXG392" s="541"/>
      <c r="LXH392" s="541"/>
      <c r="LXI392" s="541"/>
      <c r="LXJ392" s="541"/>
      <c r="LXK392" s="541"/>
      <c r="LXL392" s="541"/>
      <c r="LXM392" s="541"/>
      <c r="LXN392" s="541"/>
      <c r="LXO392" s="541"/>
      <c r="LXP392" s="541"/>
      <c r="LXQ392" s="541"/>
      <c r="LXR392" s="541"/>
      <c r="LXS392" s="541"/>
      <c r="LXT392" s="541"/>
      <c r="LXU392" s="541"/>
      <c r="LXV392" s="541"/>
      <c r="LXW392" s="541"/>
      <c r="LXX392" s="541"/>
      <c r="LXY392" s="541"/>
      <c r="LXZ392" s="541"/>
      <c r="LYA392" s="541"/>
      <c r="LYB392" s="541"/>
      <c r="LYC392" s="541"/>
      <c r="LYD392" s="541"/>
      <c r="LYE392" s="541"/>
      <c r="LYF392" s="541"/>
      <c r="LYG392" s="541"/>
      <c r="LYH392" s="541"/>
      <c r="LYI392" s="541"/>
      <c r="LYJ392" s="541"/>
      <c r="LYK392" s="541"/>
      <c r="LYL392" s="541"/>
      <c r="LYM392" s="541"/>
      <c r="LYN392" s="541"/>
      <c r="LYO392" s="541"/>
      <c r="LYP392" s="541"/>
      <c r="LYQ392" s="541"/>
      <c r="LYR392" s="541"/>
      <c r="LYS392" s="541"/>
      <c r="LYT392" s="541"/>
      <c r="LYU392" s="541"/>
      <c r="LYV392" s="541"/>
      <c r="LYW392" s="541"/>
      <c r="LYX392" s="541"/>
      <c r="LYY392" s="541"/>
      <c r="LYZ392" s="541"/>
      <c r="LZA392" s="541"/>
      <c r="LZB392" s="541"/>
      <c r="LZC392" s="541"/>
      <c r="LZD392" s="541"/>
      <c r="LZE392" s="541"/>
      <c r="LZF392" s="541"/>
      <c r="LZG392" s="541"/>
      <c r="LZH392" s="541"/>
      <c r="LZI392" s="541"/>
      <c r="LZJ392" s="541"/>
      <c r="LZK392" s="541"/>
      <c r="LZL392" s="541"/>
      <c r="LZM392" s="541"/>
      <c r="LZN392" s="541"/>
      <c r="LZO392" s="541"/>
      <c r="LZP392" s="541"/>
      <c r="LZQ392" s="541"/>
      <c r="LZR392" s="541"/>
      <c r="LZS392" s="541"/>
      <c r="LZT392" s="541"/>
      <c r="LZU392" s="541"/>
      <c r="LZV392" s="541"/>
      <c r="LZW392" s="541"/>
      <c r="LZX392" s="541"/>
      <c r="LZY392" s="541"/>
      <c r="LZZ392" s="541"/>
      <c r="MAA392" s="541"/>
      <c r="MAB392" s="541"/>
      <c r="MAC392" s="541"/>
      <c r="MAD392" s="541"/>
      <c r="MAE392" s="541"/>
      <c r="MAF392" s="541"/>
      <c r="MAG392" s="541"/>
      <c r="MAH392" s="541"/>
      <c r="MAI392" s="541"/>
      <c r="MAJ392" s="541"/>
      <c r="MAK392" s="541"/>
      <c r="MAL392" s="541"/>
      <c r="MAM392" s="541"/>
      <c r="MAN392" s="541"/>
      <c r="MAO392" s="541"/>
      <c r="MAP392" s="541"/>
      <c r="MAQ392" s="541"/>
      <c r="MAR392" s="541"/>
      <c r="MAS392" s="541"/>
      <c r="MAT392" s="541"/>
      <c r="MAU392" s="541"/>
      <c r="MAV392" s="541"/>
      <c r="MAW392" s="541"/>
      <c r="MAX392" s="541"/>
      <c r="MAY392" s="541"/>
      <c r="MAZ392" s="541"/>
      <c r="MBA392" s="541"/>
      <c r="MBB392" s="541"/>
      <c r="MBC392" s="541"/>
      <c r="MBD392" s="541"/>
      <c r="MBE392" s="541"/>
      <c r="MBF392" s="541"/>
      <c r="MBG392" s="541"/>
      <c r="MBH392" s="541"/>
      <c r="MBI392" s="541"/>
      <c r="MBJ392" s="541"/>
      <c r="MBK392" s="541"/>
      <c r="MBL392" s="541"/>
      <c r="MBM392" s="541"/>
      <c r="MBN392" s="541"/>
      <c r="MBO392" s="541"/>
      <c r="MBP392" s="541"/>
      <c r="MBQ392" s="541"/>
      <c r="MBR392" s="541"/>
      <c r="MBS392" s="541"/>
      <c r="MBT392" s="541"/>
      <c r="MBU392" s="541"/>
      <c r="MBV392" s="541"/>
      <c r="MBW392" s="541"/>
      <c r="MBX392" s="541"/>
      <c r="MBY392" s="541"/>
      <c r="MBZ392" s="541"/>
      <c r="MCA392" s="541"/>
      <c r="MCB392" s="541"/>
      <c r="MCC392" s="541"/>
      <c r="MCD392" s="541"/>
      <c r="MCE392" s="541"/>
      <c r="MCF392" s="541"/>
      <c r="MCG392" s="541"/>
      <c r="MCH392" s="541"/>
      <c r="MCI392" s="541"/>
      <c r="MCJ392" s="541"/>
      <c r="MCK392" s="541"/>
      <c r="MCL392" s="541"/>
      <c r="MCM392" s="541"/>
      <c r="MCN392" s="541"/>
      <c r="MCO392" s="541"/>
      <c r="MCP392" s="541"/>
      <c r="MCQ392" s="541"/>
      <c r="MCR392" s="541"/>
      <c r="MCS392" s="541"/>
      <c r="MCT392" s="541"/>
      <c r="MCU392" s="541"/>
      <c r="MCV392" s="541"/>
      <c r="MCW392" s="541"/>
      <c r="MCX392" s="541"/>
      <c r="MCY392" s="541"/>
      <c r="MCZ392" s="541"/>
      <c r="MDA392" s="541"/>
      <c r="MDB392" s="541"/>
      <c r="MDC392" s="541"/>
      <c r="MDD392" s="541"/>
      <c r="MDE392" s="541"/>
      <c r="MDF392" s="541"/>
      <c r="MDG392" s="541"/>
      <c r="MDH392" s="541"/>
      <c r="MDI392" s="541"/>
      <c r="MDJ392" s="541"/>
      <c r="MDK392" s="541"/>
      <c r="MDL392" s="541"/>
      <c r="MDM392" s="541"/>
      <c r="MDN392" s="541"/>
      <c r="MDO392" s="541"/>
      <c r="MDP392" s="541"/>
      <c r="MDQ392" s="541"/>
      <c r="MDR392" s="541"/>
      <c r="MDS392" s="541"/>
      <c r="MDT392" s="541"/>
      <c r="MDU392" s="541"/>
      <c r="MDV392" s="541"/>
      <c r="MDW392" s="541"/>
      <c r="MDX392" s="541"/>
      <c r="MDY392" s="541"/>
      <c r="MDZ392" s="541"/>
      <c r="MEA392" s="541"/>
      <c r="MEB392" s="541"/>
      <c r="MEC392" s="541"/>
      <c r="MED392" s="541"/>
      <c r="MEE392" s="541"/>
      <c r="MEF392" s="541"/>
      <c r="MEG392" s="541"/>
      <c r="MEH392" s="541"/>
      <c r="MEI392" s="541"/>
      <c r="MEJ392" s="541"/>
      <c r="MEK392" s="541"/>
      <c r="MEL392" s="541"/>
      <c r="MEM392" s="541"/>
      <c r="MEN392" s="541"/>
      <c r="MEO392" s="541"/>
      <c r="MEP392" s="541"/>
      <c r="MEQ392" s="541"/>
      <c r="MER392" s="541"/>
      <c r="MES392" s="541"/>
      <c r="MET392" s="541"/>
      <c r="MEU392" s="541"/>
      <c r="MEV392" s="541"/>
      <c r="MEW392" s="541"/>
      <c r="MEX392" s="541"/>
      <c r="MEY392" s="541"/>
      <c r="MEZ392" s="541"/>
      <c r="MFA392" s="541"/>
      <c r="MFB392" s="541"/>
      <c r="MFC392" s="541"/>
      <c r="MFD392" s="541"/>
      <c r="MFE392" s="541"/>
      <c r="MFF392" s="541"/>
      <c r="MFG392" s="541"/>
      <c r="MFH392" s="541"/>
      <c r="MFI392" s="541"/>
      <c r="MFJ392" s="541"/>
      <c r="MFK392" s="541"/>
      <c r="MFL392" s="541"/>
      <c r="MFM392" s="541"/>
      <c r="MFN392" s="541"/>
      <c r="MFO392" s="541"/>
      <c r="MFP392" s="541"/>
      <c r="MFQ392" s="541"/>
      <c r="MFR392" s="541"/>
      <c r="MFS392" s="541"/>
      <c r="MFT392" s="541"/>
      <c r="MFU392" s="541"/>
      <c r="MFV392" s="541"/>
      <c r="MFW392" s="541"/>
      <c r="MFX392" s="541"/>
      <c r="MFY392" s="541"/>
      <c r="MFZ392" s="541"/>
      <c r="MGA392" s="541"/>
      <c r="MGB392" s="541"/>
      <c r="MGC392" s="541"/>
      <c r="MGD392" s="541"/>
      <c r="MGE392" s="541"/>
      <c r="MGF392" s="541"/>
      <c r="MGG392" s="541"/>
      <c r="MGH392" s="541"/>
      <c r="MGI392" s="541"/>
      <c r="MGJ392" s="541"/>
      <c r="MGK392" s="541"/>
      <c r="MGL392" s="541"/>
      <c r="MGM392" s="541"/>
      <c r="MGN392" s="541"/>
      <c r="MGO392" s="541"/>
      <c r="MGP392" s="541"/>
      <c r="MGQ392" s="541"/>
      <c r="MGR392" s="541"/>
      <c r="MGS392" s="541"/>
      <c r="MGT392" s="541"/>
      <c r="MGU392" s="541"/>
      <c r="MGV392" s="541"/>
      <c r="MGW392" s="541"/>
      <c r="MGX392" s="541"/>
      <c r="MGY392" s="541"/>
      <c r="MGZ392" s="541"/>
      <c r="MHA392" s="541"/>
      <c r="MHB392" s="541"/>
      <c r="MHC392" s="541"/>
      <c r="MHD392" s="541"/>
      <c r="MHE392" s="541"/>
      <c r="MHF392" s="541"/>
      <c r="MHG392" s="541"/>
      <c r="MHH392" s="541"/>
      <c r="MHI392" s="541"/>
      <c r="MHJ392" s="541"/>
      <c r="MHK392" s="541"/>
      <c r="MHL392" s="541"/>
      <c r="MHM392" s="541"/>
      <c r="MHN392" s="541"/>
      <c r="MHO392" s="541"/>
      <c r="MHP392" s="541"/>
      <c r="MHQ392" s="541"/>
      <c r="MHR392" s="541"/>
      <c r="MHS392" s="541"/>
      <c r="MHT392" s="541"/>
      <c r="MHU392" s="541"/>
      <c r="MHV392" s="541"/>
      <c r="MHW392" s="541"/>
      <c r="MHX392" s="541"/>
      <c r="MHY392" s="541"/>
      <c r="MHZ392" s="541"/>
      <c r="MIA392" s="541"/>
      <c r="MIB392" s="541"/>
      <c r="MIC392" s="541"/>
      <c r="MID392" s="541"/>
      <c r="MIE392" s="541"/>
      <c r="MIF392" s="541"/>
      <c r="MIG392" s="541"/>
      <c r="MIH392" s="541"/>
      <c r="MII392" s="541"/>
      <c r="MIJ392" s="541"/>
      <c r="MIK392" s="541"/>
      <c r="MIL392" s="541"/>
      <c r="MIM392" s="541"/>
      <c r="MIN392" s="541"/>
      <c r="MIO392" s="541"/>
      <c r="MIP392" s="541"/>
      <c r="MIQ392" s="541"/>
      <c r="MIR392" s="541"/>
      <c r="MIS392" s="541"/>
      <c r="MIT392" s="541"/>
      <c r="MIU392" s="541"/>
      <c r="MIV392" s="541"/>
      <c r="MIW392" s="541"/>
      <c r="MIX392" s="541"/>
      <c r="MIY392" s="541"/>
      <c r="MIZ392" s="541"/>
      <c r="MJA392" s="541"/>
      <c r="MJB392" s="541"/>
      <c r="MJC392" s="541"/>
      <c r="MJD392" s="541"/>
      <c r="MJE392" s="541"/>
      <c r="MJF392" s="541"/>
      <c r="MJG392" s="541"/>
      <c r="MJH392" s="541"/>
      <c r="MJI392" s="541"/>
      <c r="MJJ392" s="541"/>
      <c r="MJK392" s="541"/>
      <c r="MJL392" s="541"/>
      <c r="MJM392" s="541"/>
      <c r="MJN392" s="541"/>
      <c r="MJO392" s="541"/>
      <c r="MJP392" s="541"/>
      <c r="MJQ392" s="541"/>
      <c r="MJR392" s="541"/>
      <c r="MJS392" s="541"/>
      <c r="MJT392" s="541"/>
      <c r="MJU392" s="541"/>
      <c r="MJV392" s="541"/>
      <c r="MJW392" s="541"/>
      <c r="MJX392" s="541"/>
      <c r="MJY392" s="541"/>
      <c r="MJZ392" s="541"/>
      <c r="MKA392" s="541"/>
      <c r="MKB392" s="541"/>
      <c r="MKC392" s="541"/>
      <c r="MKD392" s="541"/>
      <c r="MKE392" s="541"/>
      <c r="MKF392" s="541"/>
      <c r="MKG392" s="541"/>
      <c r="MKH392" s="541"/>
      <c r="MKI392" s="541"/>
      <c r="MKJ392" s="541"/>
      <c r="MKK392" s="541"/>
      <c r="MKL392" s="541"/>
      <c r="MKM392" s="541"/>
      <c r="MKN392" s="541"/>
      <c r="MKO392" s="541"/>
      <c r="MKP392" s="541"/>
      <c r="MKQ392" s="541"/>
      <c r="MKR392" s="541"/>
      <c r="MKS392" s="541"/>
      <c r="MKT392" s="541"/>
      <c r="MKU392" s="541"/>
      <c r="MKV392" s="541"/>
      <c r="MKW392" s="541"/>
      <c r="MKX392" s="541"/>
      <c r="MKY392" s="541"/>
      <c r="MKZ392" s="541"/>
      <c r="MLA392" s="541"/>
      <c r="MLB392" s="541"/>
      <c r="MLC392" s="541"/>
      <c r="MLD392" s="541"/>
      <c r="MLE392" s="541"/>
      <c r="MLF392" s="541"/>
      <c r="MLG392" s="541"/>
      <c r="MLH392" s="541"/>
      <c r="MLI392" s="541"/>
      <c r="MLJ392" s="541"/>
      <c r="MLK392" s="541"/>
      <c r="MLL392" s="541"/>
      <c r="MLM392" s="541"/>
      <c r="MLN392" s="541"/>
      <c r="MLO392" s="541"/>
      <c r="MLP392" s="541"/>
      <c r="MLQ392" s="541"/>
      <c r="MLR392" s="541"/>
      <c r="MLS392" s="541"/>
      <c r="MLT392" s="541"/>
      <c r="MLU392" s="541"/>
      <c r="MLV392" s="541"/>
      <c r="MLW392" s="541"/>
      <c r="MLX392" s="541"/>
      <c r="MLY392" s="541"/>
      <c r="MLZ392" s="541"/>
      <c r="MMA392" s="541"/>
      <c r="MMB392" s="541"/>
      <c r="MMC392" s="541"/>
      <c r="MMD392" s="541"/>
      <c r="MME392" s="541"/>
      <c r="MMF392" s="541"/>
      <c r="MMG392" s="541"/>
      <c r="MMH392" s="541"/>
      <c r="MMI392" s="541"/>
      <c r="MMJ392" s="541"/>
      <c r="MMK392" s="541"/>
      <c r="MML392" s="541"/>
      <c r="MMM392" s="541"/>
      <c r="MMN392" s="541"/>
      <c r="MMO392" s="541"/>
      <c r="MMP392" s="541"/>
      <c r="MMQ392" s="541"/>
      <c r="MMR392" s="541"/>
      <c r="MMS392" s="541"/>
      <c r="MMT392" s="541"/>
      <c r="MMU392" s="541"/>
      <c r="MMV392" s="541"/>
      <c r="MMW392" s="541"/>
      <c r="MMX392" s="541"/>
      <c r="MMY392" s="541"/>
      <c r="MMZ392" s="541"/>
      <c r="MNA392" s="541"/>
      <c r="MNB392" s="541"/>
      <c r="MNC392" s="541"/>
      <c r="MND392" s="541"/>
      <c r="MNE392" s="541"/>
      <c r="MNF392" s="541"/>
      <c r="MNG392" s="541"/>
      <c r="MNH392" s="541"/>
      <c r="MNI392" s="541"/>
      <c r="MNJ392" s="541"/>
      <c r="MNK392" s="541"/>
      <c r="MNL392" s="541"/>
      <c r="MNM392" s="541"/>
      <c r="MNN392" s="541"/>
      <c r="MNO392" s="541"/>
      <c r="MNP392" s="541"/>
      <c r="MNQ392" s="541"/>
      <c r="MNR392" s="541"/>
      <c r="MNS392" s="541"/>
      <c r="MNT392" s="541"/>
      <c r="MNU392" s="541"/>
      <c r="MNV392" s="541"/>
      <c r="MNW392" s="541"/>
      <c r="MNX392" s="541"/>
      <c r="MNY392" s="541"/>
      <c r="MNZ392" s="541"/>
      <c r="MOA392" s="541"/>
      <c r="MOB392" s="541"/>
      <c r="MOC392" s="541"/>
      <c r="MOD392" s="541"/>
      <c r="MOE392" s="541"/>
      <c r="MOF392" s="541"/>
      <c r="MOG392" s="541"/>
      <c r="MOH392" s="541"/>
      <c r="MOI392" s="541"/>
      <c r="MOJ392" s="541"/>
      <c r="MOK392" s="541"/>
      <c r="MOL392" s="541"/>
      <c r="MOM392" s="541"/>
      <c r="MON392" s="541"/>
      <c r="MOO392" s="541"/>
      <c r="MOP392" s="541"/>
      <c r="MOQ392" s="541"/>
      <c r="MOR392" s="541"/>
      <c r="MOS392" s="541"/>
      <c r="MOT392" s="541"/>
      <c r="MOU392" s="541"/>
      <c r="MOV392" s="541"/>
      <c r="MOW392" s="541"/>
      <c r="MOX392" s="541"/>
      <c r="MOY392" s="541"/>
      <c r="MOZ392" s="541"/>
      <c r="MPA392" s="541"/>
      <c r="MPB392" s="541"/>
      <c r="MPC392" s="541"/>
      <c r="MPD392" s="541"/>
      <c r="MPE392" s="541"/>
      <c r="MPF392" s="541"/>
      <c r="MPG392" s="541"/>
      <c r="MPH392" s="541"/>
      <c r="MPI392" s="541"/>
      <c r="MPJ392" s="541"/>
      <c r="MPK392" s="541"/>
      <c r="MPL392" s="541"/>
      <c r="MPM392" s="541"/>
      <c r="MPN392" s="541"/>
      <c r="MPO392" s="541"/>
      <c r="MPP392" s="541"/>
      <c r="MPQ392" s="541"/>
      <c r="MPR392" s="541"/>
      <c r="MPS392" s="541"/>
      <c r="MPT392" s="541"/>
      <c r="MPU392" s="541"/>
      <c r="MPV392" s="541"/>
      <c r="MPW392" s="541"/>
      <c r="MPX392" s="541"/>
      <c r="MPY392" s="541"/>
      <c r="MPZ392" s="541"/>
      <c r="MQA392" s="541"/>
      <c r="MQB392" s="541"/>
      <c r="MQC392" s="541"/>
      <c r="MQD392" s="541"/>
      <c r="MQE392" s="541"/>
      <c r="MQF392" s="541"/>
      <c r="MQG392" s="541"/>
      <c r="MQH392" s="541"/>
      <c r="MQI392" s="541"/>
      <c r="MQJ392" s="541"/>
      <c r="MQK392" s="541"/>
      <c r="MQL392" s="541"/>
      <c r="MQM392" s="541"/>
      <c r="MQN392" s="541"/>
      <c r="MQO392" s="541"/>
      <c r="MQP392" s="541"/>
      <c r="MQQ392" s="541"/>
      <c r="MQR392" s="541"/>
      <c r="MQS392" s="541"/>
      <c r="MQT392" s="541"/>
      <c r="MQU392" s="541"/>
      <c r="MQV392" s="541"/>
      <c r="MQW392" s="541"/>
      <c r="MQX392" s="541"/>
      <c r="MQY392" s="541"/>
      <c r="MQZ392" s="541"/>
      <c r="MRA392" s="541"/>
      <c r="MRB392" s="541"/>
      <c r="MRC392" s="541"/>
      <c r="MRD392" s="541"/>
      <c r="MRE392" s="541"/>
      <c r="MRF392" s="541"/>
      <c r="MRG392" s="541"/>
      <c r="MRH392" s="541"/>
      <c r="MRI392" s="541"/>
      <c r="MRJ392" s="541"/>
      <c r="MRK392" s="541"/>
      <c r="MRL392" s="541"/>
      <c r="MRM392" s="541"/>
      <c r="MRN392" s="541"/>
      <c r="MRO392" s="541"/>
      <c r="MRP392" s="541"/>
      <c r="MRQ392" s="541"/>
      <c r="MRR392" s="541"/>
      <c r="MRS392" s="541"/>
      <c r="MRT392" s="541"/>
      <c r="MRU392" s="541"/>
      <c r="MRV392" s="541"/>
      <c r="MRW392" s="541"/>
      <c r="MRX392" s="541"/>
      <c r="MRY392" s="541"/>
      <c r="MRZ392" s="541"/>
      <c r="MSA392" s="541"/>
      <c r="MSB392" s="541"/>
      <c r="MSC392" s="541"/>
      <c r="MSD392" s="541"/>
      <c r="MSE392" s="541"/>
      <c r="MSF392" s="541"/>
      <c r="MSG392" s="541"/>
      <c r="MSH392" s="541"/>
      <c r="MSI392" s="541"/>
      <c r="MSJ392" s="541"/>
      <c r="MSK392" s="541"/>
      <c r="MSL392" s="541"/>
      <c r="MSM392" s="541"/>
      <c r="MSN392" s="541"/>
      <c r="MSO392" s="541"/>
      <c r="MSP392" s="541"/>
      <c r="MSQ392" s="541"/>
      <c r="MSR392" s="541"/>
      <c r="MSS392" s="541"/>
      <c r="MST392" s="541"/>
      <c r="MSU392" s="541"/>
      <c r="MSV392" s="541"/>
      <c r="MSW392" s="541"/>
      <c r="MSX392" s="541"/>
      <c r="MSY392" s="541"/>
      <c r="MSZ392" s="541"/>
      <c r="MTA392" s="541"/>
      <c r="MTB392" s="541"/>
      <c r="MTC392" s="541"/>
      <c r="MTD392" s="541"/>
      <c r="MTE392" s="541"/>
      <c r="MTF392" s="541"/>
      <c r="MTG392" s="541"/>
      <c r="MTH392" s="541"/>
      <c r="MTI392" s="541"/>
      <c r="MTJ392" s="541"/>
      <c r="MTK392" s="541"/>
      <c r="MTL392" s="541"/>
      <c r="MTM392" s="541"/>
      <c r="MTN392" s="541"/>
      <c r="MTO392" s="541"/>
      <c r="MTP392" s="541"/>
      <c r="MTQ392" s="541"/>
      <c r="MTR392" s="541"/>
      <c r="MTS392" s="541"/>
      <c r="MTT392" s="541"/>
      <c r="MTU392" s="541"/>
      <c r="MTV392" s="541"/>
      <c r="MTW392" s="541"/>
      <c r="MTX392" s="541"/>
      <c r="MTY392" s="541"/>
      <c r="MTZ392" s="541"/>
      <c r="MUA392" s="541"/>
      <c r="MUB392" s="541"/>
      <c r="MUC392" s="541"/>
      <c r="MUD392" s="541"/>
      <c r="MUE392" s="541"/>
      <c r="MUF392" s="541"/>
      <c r="MUG392" s="541"/>
      <c r="MUH392" s="541"/>
      <c r="MUI392" s="541"/>
      <c r="MUJ392" s="541"/>
      <c r="MUK392" s="541"/>
      <c r="MUL392" s="541"/>
      <c r="MUM392" s="541"/>
      <c r="MUN392" s="541"/>
      <c r="MUO392" s="541"/>
      <c r="MUP392" s="541"/>
      <c r="MUQ392" s="541"/>
      <c r="MUR392" s="541"/>
      <c r="MUS392" s="541"/>
      <c r="MUT392" s="541"/>
      <c r="MUU392" s="541"/>
      <c r="MUV392" s="541"/>
      <c r="MUW392" s="541"/>
      <c r="MUX392" s="541"/>
      <c r="MUY392" s="541"/>
      <c r="MUZ392" s="541"/>
      <c r="MVA392" s="541"/>
      <c r="MVB392" s="541"/>
      <c r="MVC392" s="541"/>
      <c r="MVD392" s="541"/>
      <c r="MVE392" s="541"/>
      <c r="MVF392" s="541"/>
      <c r="MVG392" s="541"/>
      <c r="MVH392" s="541"/>
      <c r="MVI392" s="541"/>
      <c r="MVJ392" s="541"/>
      <c r="MVK392" s="541"/>
      <c r="MVL392" s="541"/>
      <c r="MVM392" s="541"/>
      <c r="MVN392" s="541"/>
      <c r="MVO392" s="541"/>
      <c r="MVP392" s="541"/>
      <c r="MVQ392" s="541"/>
      <c r="MVR392" s="541"/>
      <c r="MVS392" s="541"/>
      <c r="MVT392" s="541"/>
      <c r="MVU392" s="541"/>
      <c r="MVV392" s="541"/>
      <c r="MVW392" s="541"/>
      <c r="MVX392" s="541"/>
      <c r="MVY392" s="541"/>
      <c r="MVZ392" s="541"/>
      <c r="MWA392" s="541"/>
      <c r="MWB392" s="541"/>
      <c r="MWC392" s="541"/>
      <c r="MWD392" s="541"/>
      <c r="MWE392" s="541"/>
      <c r="MWF392" s="541"/>
      <c r="MWG392" s="541"/>
      <c r="MWH392" s="541"/>
      <c r="MWI392" s="541"/>
      <c r="MWJ392" s="541"/>
      <c r="MWK392" s="541"/>
      <c r="MWL392" s="541"/>
      <c r="MWM392" s="541"/>
      <c r="MWN392" s="541"/>
      <c r="MWO392" s="541"/>
      <c r="MWP392" s="541"/>
      <c r="MWQ392" s="541"/>
      <c r="MWR392" s="541"/>
      <c r="MWS392" s="541"/>
      <c r="MWT392" s="541"/>
      <c r="MWU392" s="541"/>
      <c r="MWV392" s="541"/>
      <c r="MWW392" s="541"/>
      <c r="MWX392" s="541"/>
      <c r="MWY392" s="541"/>
      <c r="MWZ392" s="541"/>
      <c r="MXA392" s="541"/>
      <c r="MXB392" s="541"/>
      <c r="MXC392" s="541"/>
      <c r="MXD392" s="541"/>
      <c r="MXE392" s="541"/>
      <c r="MXF392" s="541"/>
      <c r="MXG392" s="541"/>
      <c r="MXH392" s="541"/>
      <c r="MXI392" s="541"/>
      <c r="MXJ392" s="541"/>
      <c r="MXK392" s="541"/>
      <c r="MXL392" s="541"/>
      <c r="MXM392" s="541"/>
      <c r="MXN392" s="541"/>
      <c r="MXO392" s="541"/>
      <c r="MXP392" s="541"/>
      <c r="MXQ392" s="541"/>
      <c r="MXR392" s="541"/>
      <c r="MXS392" s="541"/>
      <c r="MXT392" s="541"/>
      <c r="MXU392" s="541"/>
      <c r="MXV392" s="541"/>
      <c r="MXW392" s="541"/>
      <c r="MXX392" s="541"/>
      <c r="MXY392" s="541"/>
      <c r="MXZ392" s="541"/>
      <c r="MYA392" s="541"/>
      <c r="MYB392" s="541"/>
      <c r="MYC392" s="541"/>
      <c r="MYD392" s="541"/>
      <c r="MYE392" s="541"/>
      <c r="MYF392" s="541"/>
      <c r="MYG392" s="541"/>
      <c r="MYH392" s="541"/>
      <c r="MYI392" s="541"/>
      <c r="MYJ392" s="541"/>
      <c r="MYK392" s="541"/>
      <c r="MYL392" s="541"/>
      <c r="MYM392" s="541"/>
      <c r="MYN392" s="541"/>
      <c r="MYO392" s="541"/>
      <c r="MYP392" s="541"/>
      <c r="MYQ392" s="541"/>
      <c r="MYR392" s="541"/>
      <c r="MYS392" s="541"/>
      <c r="MYT392" s="541"/>
      <c r="MYU392" s="541"/>
      <c r="MYV392" s="541"/>
      <c r="MYW392" s="541"/>
      <c r="MYX392" s="541"/>
      <c r="MYY392" s="541"/>
      <c r="MYZ392" s="541"/>
      <c r="MZA392" s="541"/>
      <c r="MZB392" s="541"/>
      <c r="MZC392" s="541"/>
      <c r="MZD392" s="541"/>
      <c r="MZE392" s="541"/>
      <c r="MZF392" s="541"/>
      <c r="MZG392" s="541"/>
      <c r="MZH392" s="541"/>
      <c r="MZI392" s="541"/>
      <c r="MZJ392" s="541"/>
      <c r="MZK392" s="541"/>
      <c r="MZL392" s="541"/>
      <c r="MZM392" s="541"/>
      <c r="MZN392" s="541"/>
      <c r="MZO392" s="541"/>
      <c r="MZP392" s="541"/>
      <c r="MZQ392" s="541"/>
      <c r="MZR392" s="541"/>
      <c r="MZS392" s="541"/>
      <c r="MZT392" s="541"/>
      <c r="MZU392" s="541"/>
      <c r="MZV392" s="541"/>
      <c r="MZW392" s="541"/>
      <c r="MZX392" s="541"/>
      <c r="MZY392" s="541"/>
      <c r="MZZ392" s="541"/>
      <c r="NAA392" s="541"/>
      <c r="NAB392" s="541"/>
      <c r="NAC392" s="541"/>
      <c r="NAD392" s="541"/>
      <c r="NAE392" s="541"/>
      <c r="NAF392" s="541"/>
      <c r="NAG392" s="541"/>
      <c r="NAH392" s="541"/>
      <c r="NAI392" s="541"/>
      <c r="NAJ392" s="541"/>
      <c r="NAK392" s="541"/>
      <c r="NAL392" s="541"/>
      <c r="NAM392" s="541"/>
      <c r="NAN392" s="541"/>
      <c r="NAO392" s="541"/>
      <c r="NAP392" s="541"/>
      <c r="NAQ392" s="541"/>
      <c r="NAR392" s="541"/>
      <c r="NAS392" s="541"/>
      <c r="NAT392" s="541"/>
      <c r="NAU392" s="541"/>
      <c r="NAV392" s="541"/>
      <c r="NAW392" s="541"/>
      <c r="NAX392" s="541"/>
      <c r="NAY392" s="541"/>
      <c r="NAZ392" s="541"/>
      <c r="NBA392" s="541"/>
      <c r="NBB392" s="541"/>
      <c r="NBC392" s="541"/>
      <c r="NBD392" s="541"/>
      <c r="NBE392" s="541"/>
      <c r="NBF392" s="541"/>
      <c r="NBG392" s="541"/>
      <c r="NBH392" s="541"/>
      <c r="NBI392" s="541"/>
      <c r="NBJ392" s="541"/>
      <c r="NBK392" s="541"/>
      <c r="NBL392" s="541"/>
      <c r="NBM392" s="541"/>
      <c r="NBN392" s="541"/>
      <c r="NBO392" s="541"/>
      <c r="NBP392" s="541"/>
      <c r="NBQ392" s="541"/>
      <c r="NBR392" s="541"/>
      <c r="NBS392" s="541"/>
      <c r="NBT392" s="541"/>
      <c r="NBU392" s="541"/>
      <c r="NBV392" s="541"/>
      <c r="NBW392" s="541"/>
      <c r="NBX392" s="541"/>
      <c r="NBY392" s="541"/>
      <c r="NBZ392" s="541"/>
      <c r="NCA392" s="541"/>
      <c r="NCB392" s="541"/>
      <c r="NCC392" s="541"/>
      <c r="NCD392" s="541"/>
      <c r="NCE392" s="541"/>
      <c r="NCF392" s="541"/>
      <c r="NCG392" s="541"/>
      <c r="NCH392" s="541"/>
      <c r="NCI392" s="541"/>
      <c r="NCJ392" s="541"/>
      <c r="NCK392" s="541"/>
      <c r="NCL392" s="541"/>
      <c r="NCM392" s="541"/>
      <c r="NCN392" s="541"/>
      <c r="NCO392" s="541"/>
      <c r="NCP392" s="541"/>
      <c r="NCQ392" s="541"/>
      <c r="NCR392" s="541"/>
      <c r="NCS392" s="541"/>
      <c r="NCT392" s="541"/>
      <c r="NCU392" s="541"/>
      <c r="NCV392" s="541"/>
      <c r="NCW392" s="541"/>
      <c r="NCX392" s="541"/>
      <c r="NCY392" s="541"/>
      <c r="NCZ392" s="541"/>
      <c r="NDA392" s="541"/>
      <c r="NDB392" s="541"/>
      <c r="NDC392" s="541"/>
      <c r="NDD392" s="541"/>
      <c r="NDE392" s="541"/>
      <c r="NDF392" s="541"/>
      <c r="NDG392" s="541"/>
      <c r="NDH392" s="541"/>
      <c r="NDI392" s="541"/>
      <c r="NDJ392" s="541"/>
      <c r="NDK392" s="541"/>
      <c r="NDL392" s="541"/>
      <c r="NDM392" s="541"/>
      <c r="NDN392" s="541"/>
      <c r="NDO392" s="541"/>
      <c r="NDP392" s="541"/>
      <c r="NDQ392" s="541"/>
      <c r="NDR392" s="541"/>
      <c r="NDS392" s="541"/>
      <c r="NDT392" s="541"/>
      <c r="NDU392" s="541"/>
      <c r="NDV392" s="541"/>
      <c r="NDW392" s="541"/>
      <c r="NDX392" s="541"/>
      <c r="NDY392" s="541"/>
      <c r="NDZ392" s="541"/>
      <c r="NEA392" s="541"/>
      <c r="NEB392" s="541"/>
      <c r="NEC392" s="541"/>
      <c r="NED392" s="541"/>
      <c r="NEE392" s="541"/>
      <c r="NEF392" s="541"/>
      <c r="NEG392" s="541"/>
      <c r="NEH392" s="541"/>
      <c r="NEI392" s="541"/>
      <c r="NEJ392" s="541"/>
      <c r="NEK392" s="541"/>
      <c r="NEL392" s="541"/>
      <c r="NEM392" s="541"/>
      <c r="NEN392" s="541"/>
      <c r="NEO392" s="541"/>
      <c r="NEP392" s="541"/>
      <c r="NEQ392" s="541"/>
      <c r="NER392" s="541"/>
      <c r="NES392" s="541"/>
      <c r="NET392" s="541"/>
      <c r="NEU392" s="541"/>
      <c r="NEV392" s="541"/>
      <c r="NEW392" s="541"/>
      <c r="NEX392" s="541"/>
      <c r="NEY392" s="541"/>
      <c r="NEZ392" s="541"/>
      <c r="NFA392" s="541"/>
      <c r="NFB392" s="541"/>
      <c r="NFC392" s="541"/>
      <c r="NFD392" s="541"/>
      <c r="NFE392" s="541"/>
      <c r="NFF392" s="541"/>
      <c r="NFG392" s="541"/>
      <c r="NFH392" s="541"/>
      <c r="NFI392" s="541"/>
      <c r="NFJ392" s="541"/>
      <c r="NFK392" s="541"/>
      <c r="NFL392" s="541"/>
      <c r="NFM392" s="541"/>
      <c r="NFN392" s="541"/>
      <c r="NFO392" s="541"/>
      <c r="NFP392" s="541"/>
      <c r="NFQ392" s="541"/>
      <c r="NFR392" s="541"/>
      <c r="NFS392" s="541"/>
      <c r="NFT392" s="541"/>
      <c r="NFU392" s="541"/>
      <c r="NFV392" s="541"/>
      <c r="NFW392" s="541"/>
      <c r="NFX392" s="541"/>
      <c r="NFY392" s="541"/>
      <c r="NFZ392" s="541"/>
      <c r="NGA392" s="541"/>
      <c r="NGB392" s="541"/>
      <c r="NGC392" s="541"/>
      <c r="NGD392" s="541"/>
      <c r="NGE392" s="541"/>
      <c r="NGF392" s="541"/>
      <c r="NGG392" s="541"/>
      <c r="NGH392" s="541"/>
      <c r="NGI392" s="541"/>
      <c r="NGJ392" s="541"/>
      <c r="NGK392" s="541"/>
      <c r="NGL392" s="541"/>
      <c r="NGM392" s="541"/>
      <c r="NGN392" s="541"/>
      <c r="NGO392" s="541"/>
      <c r="NGP392" s="541"/>
      <c r="NGQ392" s="541"/>
      <c r="NGR392" s="541"/>
      <c r="NGS392" s="541"/>
      <c r="NGT392" s="541"/>
      <c r="NGU392" s="541"/>
      <c r="NGV392" s="541"/>
      <c r="NGW392" s="541"/>
      <c r="NGX392" s="541"/>
      <c r="NGY392" s="541"/>
      <c r="NGZ392" s="541"/>
      <c r="NHA392" s="541"/>
      <c r="NHB392" s="541"/>
      <c r="NHC392" s="541"/>
      <c r="NHD392" s="541"/>
      <c r="NHE392" s="541"/>
      <c r="NHF392" s="541"/>
      <c r="NHG392" s="541"/>
      <c r="NHH392" s="541"/>
      <c r="NHI392" s="541"/>
      <c r="NHJ392" s="541"/>
      <c r="NHK392" s="541"/>
      <c r="NHL392" s="541"/>
      <c r="NHM392" s="541"/>
      <c r="NHN392" s="541"/>
      <c r="NHO392" s="541"/>
      <c r="NHP392" s="541"/>
      <c r="NHQ392" s="541"/>
      <c r="NHR392" s="541"/>
      <c r="NHS392" s="541"/>
      <c r="NHT392" s="541"/>
      <c r="NHU392" s="541"/>
      <c r="NHV392" s="541"/>
      <c r="NHW392" s="541"/>
      <c r="NHX392" s="541"/>
      <c r="NHY392" s="541"/>
      <c r="NHZ392" s="541"/>
      <c r="NIA392" s="541"/>
      <c r="NIB392" s="541"/>
      <c r="NIC392" s="541"/>
      <c r="NID392" s="541"/>
      <c r="NIE392" s="541"/>
      <c r="NIF392" s="541"/>
      <c r="NIG392" s="541"/>
      <c r="NIH392" s="541"/>
      <c r="NII392" s="541"/>
      <c r="NIJ392" s="541"/>
      <c r="NIK392" s="541"/>
      <c r="NIL392" s="541"/>
      <c r="NIM392" s="541"/>
      <c r="NIN392" s="541"/>
      <c r="NIO392" s="541"/>
      <c r="NIP392" s="541"/>
      <c r="NIQ392" s="541"/>
      <c r="NIR392" s="541"/>
      <c r="NIS392" s="541"/>
      <c r="NIT392" s="541"/>
      <c r="NIU392" s="541"/>
      <c r="NIV392" s="541"/>
      <c r="NIW392" s="541"/>
      <c r="NIX392" s="541"/>
      <c r="NIY392" s="541"/>
      <c r="NIZ392" s="541"/>
      <c r="NJA392" s="541"/>
      <c r="NJB392" s="541"/>
      <c r="NJC392" s="541"/>
      <c r="NJD392" s="541"/>
      <c r="NJE392" s="541"/>
      <c r="NJF392" s="541"/>
      <c r="NJG392" s="541"/>
      <c r="NJH392" s="541"/>
      <c r="NJI392" s="541"/>
      <c r="NJJ392" s="541"/>
      <c r="NJK392" s="541"/>
      <c r="NJL392" s="541"/>
      <c r="NJM392" s="541"/>
      <c r="NJN392" s="541"/>
      <c r="NJO392" s="541"/>
      <c r="NJP392" s="541"/>
      <c r="NJQ392" s="541"/>
      <c r="NJR392" s="541"/>
      <c r="NJS392" s="541"/>
      <c r="NJT392" s="541"/>
      <c r="NJU392" s="541"/>
      <c r="NJV392" s="541"/>
      <c r="NJW392" s="541"/>
      <c r="NJX392" s="541"/>
      <c r="NJY392" s="541"/>
      <c r="NJZ392" s="541"/>
      <c r="NKA392" s="541"/>
      <c r="NKB392" s="541"/>
      <c r="NKC392" s="541"/>
      <c r="NKD392" s="541"/>
      <c r="NKE392" s="541"/>
      <c r="NKF392" s="541"/>
      <c r="NKG392" s="541"/>
      <c r="NKH392" s="541"/>
      <c r="NKI392" s="541"/>
      <c r="NKJ392" s="541"/>
      <c r="NKK392" s="541"/>
      <c r="NKL392" s="541"/>
      <c r="NKM392" s="541"/>
      <c r="NKN392" s="541"/>
      <c r="NKO392" s="541"/>
      <c r="NKP392" s="541"/>
      <c r="NKQ392" s="541"/>
      <c r="NKR392" s="541"/>
      <c r="NKS392" s="541"/>
      <c r="NKT392" s="541"/>
      <c r="NKU392" s="541"/>
      <c r="NKV392" s="541"/>
      <c r="NKW392" s="541"/>
      <c r="NKX392" s="541"/>
      <c r="NKY392" s="541"/>
      <c r="NKZ392" s="541"/>
      <c r="NLA392" s="541"/>
      <c r="NLB392" s="541"/>
      <c r="NLC392" s="541"/>
      <c r="NLD392" s="541"/>
      <c r="NLE392" s="541"/>
      <c r="NLF392" s="541"/>
      <c r="NLG392" s="541"/>
      <c r="NLH392" s="541"/>
      <c r="NLI392" s="541"/>
      <c r="NLJ392" s="541"/>
      <c r="NLK392" s="541"/>
      <c r="NLL392" s="541"/>
      <c r="NLM392" s="541"/>
      <c r="NLN392" s="541"/>
      <c r="NLO392" s="541"/>
      <c r="NLP392" s="541"/>
      <c r="NLQ392" s="541"/>
      <c r="NLR392" s="541"/>
      <c r="NLS392" s="541"/>
      <c r="NLT392" s="541"/>
      <c r="NLU392" s="541"/>
      <c r="NLV392" s="541"/>
      <c r="NLW392" s="541"/>
      <c r="NLX392" s="541"/>
      <c r="NLY392" s="541"/>
      <c r="NLZ392" s="541"/>
      <c r="NMA392" s="541"/>
      <c r="NMB392" s="541"/>
      <c r="NMC392" s="541"/>
      <c r="NMD392" s="541"/>
      <c r="NME392" s="541"/>
      <c r="NMF392" s="541"/>
      <c r="NMG392" s="541"/>
      <c r="NMH392" s="541"/>
      <c r="NMI392" s="541"/>
      <c r="NMJ392" s="541"/>
      <c r="NMK392" s="541"/>
      <c r="NML392" s="541"/>
      <c r="NMM392" s="541"/>
      <c r="NMN392" s="541"/>
      <c r="NMO392" s="541"/>
      <c r="NMP392" s="541"/>
      <c r="NMQ392" s="541"/>
      <c r="NMR392" s="541"/>
      <c r="NMS392" s="541"/>
      <c r="NMT392" s="541"/>
      <c r="NMU392" s="541"/>
      <c r="NMV392" s="541"/>
      <c r="NMW392" s="541"/>
      <c r="NMX392" s="541"/>
      <c r="NMY392" s="541"/>
      <c r="NMZ392" s="541"/>
      <c r="NNA392" s="541"/>
      <c r="NNB392" s="541"/>
      <c r="NNC392" s="541"/>
      <c r="NND392" s="541"/>
      <c r="NNE392" s="541"/>
      <c r="NNF392" s="541"/>
      <c r="NNG392" s="541"/>
      <c r="NNH392" s="541"/>
      <c r="NNI392" s="541"/>
      <c r="NNJ392" s="541"/>
      <c r="NNK392" s="541"/>
      <c r="NNL392" s="541"/>
      <c r="NNM392" s="541"/>
      <c r="NNN392" s="541"/>
      <c r="NNO392" s="541"/>
      <c r="NNP392" s="541"/>
      <c r="NNQ392" s="541"/>
      <c r="NNR392" s="541"/>
      <c r="NNS392" s="541"/>
      <c r="NNT392" s="541"/>
      <c r="NNU392" s="541"/>
      <c r="NNV392" s="541"/>
      <c r="NNW392" s="541"/>
      <c r="NNX392" s="541"/>
      <c r="NNY392" s="541"/>
      <c r="NNZ392" s="541"/>
      <c r="NOA392" s="541"/>
      <c r="NOB392" s="541"/>
      <c r="NOC392" s="541"/>
      <c r="NOD392" s="541"/>
      <c r="NOE392" s="541"/>
      <c r="NOF392" s="541"/>
      <c r="NOG392" s="541"/>
      <c r="NOH392" s="541"/>
      <c r="NOI392" s="541"/>
      <c r="NOJ392" s="541"/>
      <c r="NOK392" s="541"/>
      <c r="NOL392" s="541"/>
      <c r="NOM392" s="541"/>
      <c r="NON392" s="541"/>
      <c r="NOO392" s="541"/>
      <c r="NOP392" s="541"/>
      <c r="NOQ392" s="541"/>
      <c r="NOR392" s="541"/>
      <c r="NOS392" s="541"/>
      <c r="NOT392" s="541"/>
      <c r="NOU392" s="541"/>
      <c r="NOV392" s="541"/>
      <c r="NOW392" s="541"/>
      <c r="NOX392" s="541"/>
      <c r="NOY392" s="541"/>
      <c r="NOZ392" s="541"/>
      <c r="NPA392" s="541"/>
      <c r="NPB392" s="541"/>
      <c r="NPC392" s="541"/>
      <c r="NPD392" s="541"/>
      <c r="NPE392" s="541"/>
      <c r="NPF392" s="541"/>
      <c r="NPG392" s="541"/>
      <c r="NPH392" s="541"/>
      <c r="NPI392" s="541"/>
      <c r="NPJ392" s="541"/>
      <c r="NPK392" s="541"/>
      <c r="NPL392" s="541"/>
      <c r="NPM392" s="541"/>
      <c r="NPN392" s="541"/>
      <c r="NPO392" s="541"/>
      <c r="NPP392" s="541"/>
      <c r="NPQ392" s="541"/>
      <c r="NPR392" s="541"/>
      <c r="NPS392" s="541"/>
      <c r="NPT392" s="541"/>
      <c r="NPU392" s="541"/>
      <c r="NPV392" s="541"/>
      <c r="NPW392" s="541"/>
      <c r="NPX392" s="541"/>
      <c r="NPY392" s="541"/>
      <c r="NPZ392" s="541"/>
      <c r="NQA392" s="541"/>
      <c r="NQB392" s="541"/>
      <c r="NQC392" s="541"/>
      <c r="NQD392" s="541"/>
      <c r="NQE392" s="541"/>
      <c r="NQF392" s="541"/>
      <c r="NQG392" s="541"/>
      <c r="NQH392" s="541"/>
      <c r="NQI392" s="541"/>
      <c r="NQJ392" s="541"/>
      <c r="NQK392" s="541"/>
      <c r="NQL392" s="541"/>
      <c r="NQM392" s="541"/>
      <c r="NQN392" s="541"/>
      <c r="NQO392" s="541"/>
      <c r="NQP392" s="541"/>
      <c r="NQQ392" s="541"/>
      <c r="NQR392" s="541"/>
      <c r="NQS392" s="541"/>
      <c r="NQT392" s="541"/>
      <c r="NQU392" s="541"/>
      <c r="NQV392" s="541"/>
      <c r="NQW392" s="541"/>
      <c r="NQX392" s="541"/>
      <c r="NQY392" s="541"/>
      <c r="NQZ392" s="541"/>
      <c r="NRA392" s="541"/>
      <c r="NRB392" s="541"/>
      <c r="NRC392" s="541"/>
      <c r="NRD392" s="541"/>
      <c r="NRE392" s="541"/>
      <c r="NRF392" s="541"/>
      <c r="NRG392" s="541"/>
      <c r="NRH392" s="541"/>
      <c r="NRI392" s="541"/>
      <c r="NRJ392" s="541"/>
      <c r="NRK392" s="541"/>
      <c r="NRL392" s="541"/>
      <c r="NRM392" s="541"/>
      <c r="NRN392" s="541"/>
      <c r="NRO392" s="541"/>
      <c r="NRP392" s="541"/>
      <c r="NRQ392" s="541"/>
      <c r="NRR392" s="541"/>
      <c r="NRS392" s="541"/>
      <c r="NRT392" s="541"/>
      <c r="NRU392" s="541"/>
      <c r="NRV392" s="541"/>
      <c r="NRW392" s="541"/>
      <c r="NRX392" s="541"/>
      <c r="NRY392" s="541"/>
      <c r="NRZ392" s="541"/>
      <c r="NSA392" s="541"/>
      <c r="NSB392" s="541"/>
      <c r="NSC392" s="541"/>
      <c r="NSD392" s="541"/>
      <c r="NSE392" s="541"/>
      <c r="NSF392" s="541"/>
      <c r="NSG392" s="541"/>
      <c r="NSH392" s="541"/>
      <c r="NSI392" s="541"/>
      <c r="NSJ392" s="541"/>
      <c r="NSK392" s="541"/>
      <c r="NSL392" s="541"/>
      <c r="NSM392" s="541"/>
      <c r="NSN392" s="541"/>
      <c r="NSO392" s="541"/>
      <c r="NSP392" s="541"/>
      <c r="NSQ392" s="541"/>
      <c r="NSR392" s="541"/>
      <c r="NSS392" s="541"/>
      <c r="NST392" s="541"/>
      <c r="NSU392" s="541"/>
      <c r="NSV392" s="541"/>
      <c r="NSW392" s="541"/>
      <c r="NSX392" s="541"/>
      <c r="NSY392" s="541"/>
      <c r="NSZ392" s="541"/>
      <c r="NTA392" s="541"/>
      <c r="NTB392" s="541"/>
      <c r="NTC392" s="541"/>
      <c r="NTD392" s="541"/>
      <c r="NTE392" s="541"/>
      <c r="NTF392" s="541"/>
      <c r="NTG392" s="541"/>
      <c r="NTH392" s="541"/>
      <c r="NTI392" s="541"/>
      <c r="NTJ392" s="541"/>
      <c r="NTK392" s="541"/>
      <c r="NTL392" s="541"/>
      <c r="NTM392" s="541"/>
      <c r="NTN392" s="541"/>
      <c r="NTO392" s="541"/>
      <c r="NTP392" s="541"/>
      <c r="NTQ392" s="541"/>
      <c r="NTR392" s="541"/>
      <c r="NTS392" s="541"/>
      <c r="NTT392" s="541"/>
      <c r="NTU392" s="541"/>
      <c r="NTV392" s="541"/>
      <c r="NTW392" s="541"/>
      <c r="NTX392" s="541"/>
      <c r="NTY392" s="541"/>
      <c r="NTZ392" s="541"/>
      <c r="NUA392" s="541"/>
      <c r="NUB392" s="541"/>
      <c r="NUC392" s="541"/>
      <c r="NUD392" s="541"/>
      <c r="NUE392" s="541"/>
      <c r="NUF392" s="541"/>
      <c r="NUG392" s="541"/>
      <c r="NUH392" s="541"/>
      <c r="NUI392" s="541"/>
      <c r="NUJ392" s="541"/>
      <c r="NUK392" s="541"/>
      <c r="NUL392" s="541"/>
      <c r="NUM392" s="541"/>
      <c r="NUN392" s="541"/>
      <c r="NUO392" s="541"/>
      <c r="NUP392" s="541"/>
      <c r="NUQ392" s="541"/>
      <c r="NUR392" s="541"/>
      <c r="NUS392" s="541"/>
      <c r="NUT392" s="541"/>
      <c r="NUU392" s="541"/>
      <c r="NUV392" s="541"/>
      <c r="NUW392" s="541"/>
      <c r="NUX392" s="541"/>
      <c r="NUY392" s="541"/>
      <c r="NUZ392" s="541"/>
      <c r="NVA392" s="541"/>
      <c r="NVB392" s="541"/>
      <c r="NVC392" s="541"/>
      <c r="NVD392" s="541"/>
      <c r="NVE392" s="541"/>
      <c r="NVF392" s="541"/>
      <c r="NVG392" s="541"/>
      <c r="NVH392" s="541"/>
      <c r="NVI392" s="541"/>
      <c r="NVJ392" s="541"/>
      <c r="NVK392" s="541"/>
      <c r="NVL392" s="541"/>
      <c r="NVM392" s="541"/>
      <c r="NVN392" s="541"/>
      <c r="NVO392" s="541"/>
      <c r="NVP392" s="541"/>
      <c r="NVQ392" s="541"/>
      <c r="NVR392" s="541"/>
      <c r="NVS392" s="541"/>
      <c r="NVT392" s="541"/>
      <c r="NVU392" s="541"/>
      <c r="NVV392" s="541"/>
      <c r="NVW392" s="541"/>
      <c r="NVX392" s="541"/>
      <c r="NVY392" s="541"/>
      <c r="NVZ392" s="541"/>
      <c r="NWA392" s="541"/>
      <c r="NWB392" s="541"/>
      <c r="NWC392" s="541"/>
      <c r="NWD392" s="541"/>
      <c r="NWE392" s="541"/>
      <c r="NWF392" s="541"/>
      <c r="NWG392" s="541"/>
      <c r="NWH392" s="541"/>
      <c r="NWI392" s="541"/>
      <c r="NWJ392" s="541"/>
      <c r="NWK392" s="541"/>
      <c r="NWL392" s="541"/>
      <c r="NWM392" s="541"/>
      <c r="NWN392" s="541"/>
      <c r="NWO392" s="541"/>
      <c r="NWP392" s="541"/>
      <c r="NWQ392" s="541"/>
      <c r="NWR392" s="541"/>
      <c r="NWS392" s="541"/>
      <c r="NWT392" s="541"/>
      <c r="NWU392" s="541"/>
      <c r="NWV392" s="541"/>
      <c r="NWW392" s="541"/>
      <c r="NWX392" s="541"/>
      <c r="NWY392" s="541"/>
      <c r="NWZ392" s="541"/>
      <c r="NXA392" s="541"/>
      <c r="NXB392" s="541"/>
      <c r="NXC392" s="541"/>
      <c r="NXD392" s="541"/>
      <c r="NXE392" s="541"/>
      <c r="NXF392" s="541"/>
      <c r="NXG392" s="541"/>
      <c r="NXH392" s="541"/>
      <c r="NXI392" s="541"/>
      <c r="NXJ392" s="541"/>
      <c r="NXK392" s="541"/>
      <c r="NXL392" s="541"/>
      <c r="NXM392" s="541"/>
      <c r="NXN392" s="541"/>
      <c r="NXO392" s="541"/>
      <c r="NXP392" s="541"/>
      <c r="NXQ392" s="541"/>
      <c r="NXR392" s="541"/>
      <c r="NXS392" s="541"/>
      <c r="NXT392" s="541"/>
      <c r="NXU392" s="541"/>
      <c r="NXV392" s="541"/>
      <c r="NXW392" s="541"/>
      <c r="NXX392" s="541"/>
      <c r="NXY392" s="541"/>
      <c r="NXZ392" s="541"/>
      <c r="NYA392" s="541"/>
      <c r="NYB392" s="541"/>
      <c r="NYC392" s="541"/>
      <c r="NYD392" s="541"/>
      <c r="NYE392" s="541"/>
      <c r="NYF392" s="541"/>
      <c r="NYG392" s="541"/>
      <c r="NYH392" s="541"/>
      <c r="NYI392" s="541"/>
      <c r="NYJ392" s="541"/>
      <c r="NYK392" s="541"/>
      <c r="NYL392" s="541"/>
      <c r="NYM392" s="541"/>
      <c r="NYN392" s="541"/>
      <c r="NYO392" s="541"/>
      <c r="NYP392" s="541"/>
      <c r="NYQ392" s="541"/>
      <c r="NYR392" s="541"/>
      <c r="NYS392" s="541"/>
      <c r="NYT392" s="541"/>
      <c r="NYU392" s="541"/>
      <c r="NYV392" s="541"/>
      <c r="NYW392" s="541"/>
      <c r="NYX392" s="541"/>
      <c r="NYY392" s="541"/>
      <c r="NYZ392" s="541"/>
      <c r="NZA392" s="541"/>
      <c r="NZB392" s="541"/>
      <c r="NZC392" s="541"/>
      <c r="NZD392" s="541"/>
      <c r="NZE392" s="541"/>
      <c r="NZF392" s="541"/>
      <c r="NZG392" s="541"/>
      <c r="NZH392" s="541"/>
      <c r="NZI392" s="541"/>
      <c r="NZJ392" s="541"/>
      <c r="NZK392" s="541"/>
      <c r="NZL392" s="541"/>
      <c r="NZM392" s="541"/>
      <c r="NZN392" s="541"/>
      <c r="NZO392" s="541"/>
      <c r="NZP392" s="541"/>
      <c r="NZQ392" s="541"/>
      <c r="NZR392" s="541"/>
      <c r="NZS392" s="541"/>
      <c r="NZT392" s="541"/>
      <c r="NZU392" s="541"/>
      <c r="NZV392" s="541"/>
      <c r="NZW392" s="541"/>
      <c r="NZX392" s="541"/>
      <c r="NZY392" s="541"/>
      <c r="NZZ392" s="541"/>
      <c r="OAA392" s="541"/>
      <c r="OAB392" s="541"/>
      <c r="OAC392" s="541"/>
      <c r="OAD392" s="541"/>
      <c r="OAE392" s="541"/>
      <c r="OAF392" s="541"/>
      <c r="OAG392" s="541"/>
      <c r="OAH392" s="541"/>
      <c r="OAI392" s="541"/>
      <c r="OAJ392" s="541"/>
      <c r="OAK392" s="541"/>
      <c r="OAL392" s="541"/>
      <c r="OAM392" s="541"/>
      <c r="OAN392" s="541"/>
      <c r="OAO392" s="541"/>
      <c r="OAP392" s="541"/>
      <c r="OAQ392" s="541"/>
      <c r="OAR392" s="541"/>
      <c r="OAS392" s="541"/>
      <c r="OAT392" s="541"/>
      <c r="OAU392" s="541"/>
      <c r="OAV392" s="541"/>
      <c r="OAW392" s="541"/>
      <c r="OAX392" s="541"/>
      <c r="OAY392" s="541"/>
      <c r="OAZ392" s="541"/>
      <c r="OBA392" s="541"/>
      <c r="OBB392" s="541"/>
      <c r="OBC392" s="541"/>
      <c r="OBD392" s="541"/>
      <c r="OBE392" s="541"/>
      <c r="OBF392" s="541"/>
      <c r="OBG392" s="541"/>
      <c r="OBH392" s="541"/>
      <c r="OBI392" s="541"/>
      <c r="OBJ392" s="541"/>
      <c r="OBK392" s="541"/>
      <c r="OBL392" s="541"/>
      <c r="OBM392" s="541"/>
      <c r="OBN392" s="541"/>
      <c r="OBO392" s="541"/>
      <c r="OBP392" s="541"/>
      <c r="OBQ392" s="541"/>
      <c r="OBR392" s="541"/>
      <c r="OBS392" s="541"/>
      <c r="OBT392" s="541"/>
      <c r="OBU392" s="541"/>
      <c r="OBV392" s="541"/>
      <c r="OBW392" s="541"/>
      <c r="OBX392" s="541"/>
      <c r="OBY392" s="541"/>
      <c r="OBZ392" s="541"/>
      <c r="OCA392" s="541"/>
      <c r="OCB392" s="541"/>
      <c r="OCC392" s="541"/>
      <c r="OCD392" s="541"/>
      <c r="OCE392" s="541"/>
      <c r="OCF392" s="541"/>
      <c r="OCG392" s="541"/>
      <c r="OCH392" s="541"/>
      <c r="OCI392" s="541"/>
      <c r="OCJ392" s="541"/>
      <c r="OCK392" s="541"/>
      <c r="OCL392" s="541"/>
      <c r="OCM392" s="541"/>
      <c r="OCN392" s="541"/>
      <c r="OCO392" s="541"/>
      <c r="OCP392" s="541"/>
      <c r="OCQ392" s="541"/>
      <c r="OCR392" s="541"/>
      <c r="OCS392" s="541"/>
      <c r="OCT392" s="541"/>
      <c r="OCU392" s="541"/>
      <c r="OCV392" s="541"/>
      <c r="OCW392" s="541"/>
      <c r="OCX392" s="541"/>
      <c r="OCY392" s="541"/>
      <c r="OCZ392" s="541"/>
      <c r="ODA392" s="541"/>
      <c r="ODB392" s="541"/>
      <c r="ODC392" s="541"/>
      <c r="ODD392" s="541"/>
      <c r="ODE392" s="541"/>
      <c r="ODF392" s="541"/>
      <c r="ODG392" s="541"/>
      <c r="ODH392" s="541"/>
      <c r="ODI392" s="541"/>
      <c r="ODJ392" s="541"/>
      <c r="ODK392" s="541"/>
      <c r="ODL392" s="541"/>
      <c r="ODM392" s="541"/>
      <c r="ODN392" s="541"/>
      <c r="ODO392" s="541"/>
      <c r="ODP392" s="541"/>
      <c r="ODQ392" s="541"/>
      <c r="ODR392" s="541"/>
      <c r="ODS392" s="541"/>
      <c r="ODT392" s="541"/>
      <c r="ODU392" s="541"/>
      <c r="ODV392" s="541"/>
      <c r="ODW392" s="541"/>
      <c r="ODX392" s="541"/>
      <c r="ODY392" s="541"/>
      <c r="ODZ392" s="541"/>
      <c r="OEA392" s="541"/>
      <c r="OEB392" s="541"/>
      <c r="OEC392" s="541"/>
      <c r="OED392" s="541"/>
      <c r="OEE392" s="541"/>
      <c r="OEF392" s="541"/>
      <c r="OEG392" s="541"/>
      <c r="OEH392" s="541"/>
      <c r="OEI392" s="541"/>
      <c r="OEJ392" s="541"/>
      <c r="OEK392" s="541"/>
      <c r="OEL392" s="541"/>
      <c r="OEM392" s="541"/>
      <c r="OEN392" s="541"/>
      <c r="OEO392" s="541"/>
      <c r="OEP392" s="541"/>
      <c r="OEQ392" s="541"/>
      <c r="OER392" s="541"/>
      <c r="OES392" s="541"/>
      <c r="OET392" s="541"/>
      <c r="OEU392" s="541"/>
      <c r="OEV392" s="541"/>
      <c r="OEW392" s="541"/>
      <c r="OEX392" s="541"/>
      <c r="OEY392" s="541"/>
      <c r="OEZ392" s="541"/>
      <c r="OFA392" s="541"/>
      <c r="OFB392" s="541"/>
      <c r="OFC392" s="541"/>
      <c r="OFD392" s="541"/>
      <c r="OFE392" s="541"/>
      <c r="OFF392" s="541"/>
      <c r="OFG392" s="541"/>
      <c r="OFH392" s="541"/>
      <c r="OFI392" s="541"/>
      <c r="OFJ392" s="541"/>
      <c r="OFK392" s="541"/>
      <c r="OFL392" s="541"/>
      <c r="OFM392" s="541"/>
      <c r="OFN392" s="541"/>
      <c r="OFO392" s="541"/>
      <c r="OFP392" s="541"/>
      <c r="OFQ392" s="541"/>
      <c r="OFR392" s="541"/>
      <c r="OFS392" s="541"/>
      <c r="OFT392" s="541"/>
      <c r="OFU392" s="541"/>
      <c r="OFV392" s="541"/>
      <c r="OFW392" s="541"/>
      <c r="OFX392" s="541"/>
      <c r="OFY392" s="541"/>
      <c r="OFZ392" s="541"/>
      <c r="OGA392" s="541"/>
      <c r="OGB392" s="541"/>
      <c r="OGC392" s="541"/>
      <c r="OGD392" s="541"/>
      <c r="OGE392" s="541"/>
      <c r="OGF392" s="541"/>
      <c r="OGG392" s="541"/>
      <c r="OGH392" s="541"/>
      <c r="OGI392" s="541"/>
      <c r="OGJ392" s="541"/>
      <c r="OGK392" s="541"/>
      <c r="OGL392" s="541"/>
      <c r="OGM392" s="541"/>
      <c r="OGN392" s="541"/>
      <c r="OGO392" s="541"/>
      <c r="OGP392" s="541"/>
      <c r="OGQ392" s="541"/>
      <c r="OGR392" s="541"/>
      <c r="OGS392" s="541"/>
      <c r="OGT392" s="541"/>
      <c r="OGU392" s="541"/>
      <c r="OGV392" s="541"/>
      <c r="OGW392" s="541"/>
      <c r="OGX392" s="541"/>
      <c r="OGY392" s="541"/>
      <c r="OGZ392" s="541"/>
      <c r="OHA392" s="541"/>
      <c r="OHB392" s="541"/>
      <c r="OHC392" s="541"/>
      <c r="OHD392" s="541"/>
      <c r="OHE392" s="541"/>
      <c r="OHF392" s="541"/>
      <c r="OHG392" s="541"/>
      <c r="OHH392" s="541"/>
      <c r="OHI392" s="541"/>
      <c r="OHJ392" s="541"/>
      <c r="OHK392" s="541"/>
      <c r="OHL392" s="541"/>
      <c r="OHM392" s="541"/>
      <c r="OHN392" s="541"/>
      <c r="OHO392" s="541"/>
      <c r="OHP392" s="541"/>
      <c r="OHQ392" s="541"/>
      <c r="OHR392" s="541"/>
      <c r="OHS392" s="541"/>
      <c r="OHT392" s="541"/>
      <c r="OHU392" s="541"/>
      <c r="OHV392" s="541"/>
      <c r="OHW392" s="541"/>
      <c r="OHX392" s="541"/>
      <c r="OHY392" s="541"/>
      <c r="OHZ392" s="541"/>
      <c r="OIA392" s="541"/>
      <c r="OIB392" s="541"/>
      <c r="OIC392" s="541"/>
      <c r="OID392" s="541"/>
      <c r="OIE392" s="541"/>
      <c r="OIF392" s="541"/>
      <c r="OIG392" s="541"/>
      <c r="OIH392" s="541"/>
      <c r="OII392" s="541"/>
      <c r="OIJ392" s="541"/>
      <c r="OIK392" s="541"/>
      <c r="OIL392" s="541"/>
      <c r="OIM392" s="541"/>
      <c r="OIN392" s="541"/>
      <c r="OIO392" s="541"/>
      <c r="OIP392" s="541"/>
      <c r="OIQ392" s="541"/>
      <c r="OIR392" s="541"/>
      <c r="OIS392" s="541"/>
      <c r="OIT392" s="541"/>
      <c r="OIU392" s="541"/>
      <c r="OIV392" s="541"/>
      <c r="OIW392" s="541"/>
      <c r="OIX392" s="541"/>
      <c r="OIY392" s="541"/>
      <c r="OIZ392" s="541"/>
      <c r="OJA392" s="541"/>
      <c r="OJB392" s="541"/>
      <c r="OJC392" s="541"/>
      <c r="OJD392" s="541"/>
      <c r="OJE392" s="541"/>
      <c r="OJF392" s="541"/>
      <c r="OJG392" s="541"/>
      <c r="OJH392" s="541"/>
      <c r="OJI392" s="541"/>
      <c r="OJJ392" s="541"/>
      <c r="OJK392" s="541"/>
      <c r="OJL392" s="541"/>
      <c r="OJM392" s="541"/>
      <c r="OJN392" s="541"/>
      <c r="OJO392" s="541"/>
      <c r="OJP392" s="541"/>
      <c r="OJQ392" s="541"/>
      <c r="OJR392" s="541"/>
      <c r="OJS392" s="541"/>
      <c r="OJT392" s="541"/>
      <c r="OJU392" s="541"/>
      <c r="OJV392" s="541"/>
      <c r="OJW392" s="541"/>
      <c r="OJX392" s="541"/>
      <c r="OJY392" s="541"/>
      <c r="OJZ392" s="541"/>
      <c r="OKA392" s="541"/>
      <c r="OKB392" s="541"/>
      <c r="OKC392" s="541"/>
      <c r="OKD392" s="541"/>
      <c r="OKE392" s="541"/>
      <c r="OKF392" s="541"/>
      <c r="OKG392" s="541"/>
      <c r="OKH392" s="541"/>
      <c r="OKI392" s="541"/>
      <c r="OKJ392" s="541"/>
      <c r="OKK392" s="541"/>
      <c r="OKL392" s="541"/>
      <c r="OKM392" s="541"/>
      <c r="OKN392" s="541"/>
      <c r="OKO392" s="541"/>
      <c r="OKP392" s="541"/>
      <c r="OKQ392" s="541"/>
      <c r="OKR392" s="541"/>
      <c r="OKS392" s="541"/>
      <c r="OKT392" s="541"/>
      <c r="OKU392" s="541"/>
      <c r="OKV392" s="541"/>
      <c r="OKW392" s="541"/>
      <c r="OKX392" s="541"/>
      <c r="OKY392" s="541"/>
      <c r="OKZ392" s="541"/>
      <c r="OLA392" s="541"/>
      <c r="OLB392" s="541"/>
      <c r="OLC392" s="541"/>
      <c r="OLD392" s="541"/>
      <c r="OLE392" s="541"/>
      <c r="OLF392" s="541"/>
      <c r="OLG392" s="541"/>
      <c r="OLH392" s="541"/>
      <c r="OLI392" s="541"/>
      <c r="OLJ392" s="541"/>
      <c r="OLK392" s="541"/>
      <c r="OLL392" s="541"/>
      <c r="OLM392" s="541"/>
      <c r="OLN392" s="541"/>
      <c r="OLO392" s="541"/>
      <c r="OLP392" s="541"/>
      <c r="OLQ392" s="541"/>
      <c r="OLR392" s="541"/>
      <c r="OLS392" s="541"/>
      <c r="OLT392" s="541"/>
      <c r="OLU392" s="541"/>
      <c r="OLV392" s="541"/>
      <c r="OLW392" s="541"/>
      <c r="OLX392" s="541"/>
      <c r="OLY392" s="541"/>
      <c r="OLZ392" s="541"/>
      <c r="OMA392" s="541"/>
      <c r="OMB392" s="541"/>
      <c r="OMC392" s="541"/>
      <c r="OMD392" s="541"/>
      <c r="OME392" s="541"/>
      <c r="OMF392" s="541"/>
      <c r="OMG392" s="541"/>
      <c r="OMH392" s="541"/>
      <c r="OMI392" s="541"/>
      <c r="OMJ392" s="541"/>
      <c r="OMK392" s="541"/>
      <c r="OML392" s="541"/>
      <c r="OMM392" s="541"/>
      <c r="OMN392" s="541"/>
      <c r="OMO392" s="541"/>
      <c r="OMP392" s="541"/>
      <c r="OMQ392" s="541"/>
      <c r="OMR392" s="541"/>
      <c r="OMS392" s="541"/>
      <c r="OMT392" s="541"/>
      <c r="OMU392" s="541"/>
      <c r="OMV392" s="541"/>
      <c r="OMW392" s="541"/>
      <c r="OMX392" s="541"/>
      <c r="OMY392" s="541"/>
      <c r="OMZ392" s="541"/>
      <c r="ONA392" s="541"/>
      <c r="ONB392" s="541"/>
      <c r="ONC392" s="541"/>
      <c r="OND392" s="541"/>
      <c r="ONE392" s="541"/>
      <c r="ONF392" s="541"/>
      <c r="ONG392" s="541"/>
      <c r="ONH392" s="541"/>
      <c r="ONI392" s="541"/>
      <c r="ONJ392" s="541"/>
      <c r="ONK392" s="541"/>
      <c r="ONL392" s="541"/>
      <c r="ONM392" s="541"/>
      <c r="ONN392" s="541"/>
      <c r="ONO392" s="541"/>
      <c r="ONP392" s="541"/>
      <c r="ONQ392" s="541"/>
      <c r="ONR392" s="541"/>
      <c r="ONS392" s="541"/>
      <c r="ONT392" s="541"/>
      <c r="ONU392" s="541"/>
      <c r="ONV392" s="541"/>
      <c r="ONW392" s="541"/>
      <c r="ONX392" s="541"/>
      <c r="ONY392" s="541"/>
      <c r="ONZ392" s="541"/>
      <c r="OOA392" s="541"/>
      <c r="OOB392" s="541"/>
      <c r="OOC392" s="541"/>
      <c r="OOD392" s="541"/>
      <c r="OOE392" s="541"/>
      <c r="OOF392" s="541"/>
      <c r="OOG392" s="541"/>
      <c r="OOH392" s="541"/>
      <c r="OOI392" s="541"/>
      <c r="OOJ392" s="541"/>
      <c r="OOK392" s="541"/>
      <c r="OOL392" s="541"/>
      <c r="OOM392" s="541"/>
      <c r="OON392" s="541"/>
      <c r="OOO392" s="541"/>
      <c r="OOP392" s="541"/>
      <c r="OOQ392" s="541"/>
      <c r="OOR392" s="541"/>
      <c r="OOS392" s="541"/>
      <c r="OOT392" s="541"/>
      <c r="OOU392" s="541"/>
      <c r="OOV392" s="541"/>
      <c r="OOW392" s="541"/>
      <c r="OOX392" s="541"/>
      <c r="OOY392" s="541"/>
      <c r="OOZ392" s="541"/>
      <c r="OPA392" s="541"/>
      <c r="OPB392" s="541"/>
      <c r="OPC392" s="541"/>
      <c r="OPD392" s="541"/>
      <c r="OPE392" s="541"/>
      <c r="OPF392" s="541"/>
      <c r="OPG392" s="541"/>
      <c r="OPH392" s="541"/>
      <c r="OPI392" s="541"/>
      <c r="OPJ392" s="541"/>
      <c r="OPK392" s="541"/>
      <c r="OPL392" s="541"/>
      <c r="OPM392" s="541"/>
      <c r="OPN392" s="541"/>
      <c r="OPO392" s="541"/>
      <c r="OPP392" s="541"/>
      <c r="OPQ392" s="541"/>
      <c r="OPR392" s="541"/>
      <c r="OPS392" s="541"/>
      <c r="OPT392" s="541"/>
      <c r="OPU392" s="541"/>
      <c r="OPV392" s="541"/>
      <c r="OPW392" s="541"/>
      <c r="OPX392" s="541"/>
      <c r="OPY392" s="541"/>
      <c r="OPZ392" s="541"/>
      <c r="OQA392" s="541"/>
      <c r="OQB392" s="541"/>
      <c r="OQC392" s="541"/>
      <c r="OQD392" s="541"/>
      <c r="OQE392" s="541"/>
      <c r="OQF392" s="541"/>
      <c r="OQG392" s="541"/>
      <c r="OQH392" s="541"/>
      <c r="OQI392" s="541"/>
      <c r="OQJ392" s="541"/>
      <c r="OQK392" s="541"/>
      <c r="OQL392" s="541"/>
      <c r="OQM392" s="541"/>
      <c r="OQN392" s="541"/>
      <c r="OQO392" s="541"/>
      <c r="OQP392" s="541"/>
      <c r="OQQ392" s="541"/>
      <c r="OQR392" s="541"/>
      <c r="OQS392" s="541"/>
      <c r="OQT392" s="541"/>
      <c r="OQU392" s="541"/>
      <c r="OQV392" s="541"/>
      <c r="OQW392" s="541"/>
      <c r="OQX392" s="541"/>
      <c r="OQY392" s="541"/>
      <c r="OQZ392" s="541"/>
      <c r="ORA392" s="541"/>
      <c r="ORB392" s="541"/>
      <c r="ORC392" s="541"/>
      <c r="ORD392" s="541"/>
      <c r="ORE392" s="541"/>
      <c r="ORF392" s="541"/>
      <c r="ORG392" s="541"/>
      <c r="ORH392" s="541"/>
      <c r="ORI392" s="541"/>
      <c r="ORJ392" s="541"/>
      <c r="ORK392" s="541"/>
      <c r="ORL392" s="541"/>
      <c r="ORM392" s="541"/>
      <c r="ORN392" s="541"/>
      <c r="ORO392" s="541"/>
      <c r="ORP392" s="541"/>
      <c r="ORQ392" s="541"/>
      <c r="ORR392" s="541"/>
      <c r="ORS392" s="541"/>
      <c r="ORT392" s="541"/>
      <c r="ORU392" s="541"/>
      <c r="ORV392" s="541"/>
      <c r="ORW392" s="541"/>
      <c r="ORX392" s="541"/>
      <c r="ORY392" s="541"/>
      <c r="ORZ392" s="541"/>
      <c r="OSA392" s="541"/>
      <c r="OSB392" s="541"/>
      <c r="OSC392" s="541"/>
      <c r="OSD392" s="541"/>
      <c r="OSE392" s="541"/>
      <c r="OSF392" s="541"/>
      <c r="OSG392" s="541"/>
      <c r="OSH392" s="541"/>
      <c r="OSI392" s="541"/>
      <c r="OSJ392" s="541"/>
      <c r="OSK392" s="541"/>
      <c r="OSL392" s="541"/>
      <c r="OSM392" s="541"/>
      <c r="OSN392" s="541"/>
      <c r="OSO392" s="541"/>
      <c r="OSP392" s="541"/>
      <c r="OSQ392" s="541"/>
      <c r="OSR392" s="541"/>
      <c r="OSS392" s="541"/>
      <c r="OST392" s="541"/>
      <c r="OSU392" s="541"/>
      <c r="OSV392" s="541"/>
      <c r="OSW392" s="541"/>
      <c r="OSX392" s="541"/>
      <c r="OSY392" s="541"/>
      <c r="OSZ392" s="541"/>
      <c r="OTA392" s="541"/>
      <c r="OTB392" s="541"/>
      <c r="OTC392" s="541"/>
      <c r="OTD392" s="541"/>
      <c r="OTE392" s="541"/>
      <c r="OTF392" s="541"/>
      <c r="OTG392" s="541"/>
      <c r="OTH392" s="541"/>
      <c r="OTI392" s="541"/>
      <c r="OTJ392" s="541"/>
      <c r="OTK392" s="541"/>
      <c r="OTL392" s="541"/>
      <c r="OTM392" s="541"/>
      <c r="OTN392" s="541"/>
      <c r="OTO392" s="541"/>
      <c r="OTP392" s="541"/>
      <c r="OTQ392" s="541"/>
      <c r="OTR392" s="541"/>
      <c r="OTS392" s="541"/>
      <c r="OTT392" s="541"/>
      <c r="OTU392" s="541"/>
      <c r="OTV392" s="541"/>
      <c r="OTW392" s="541"/>
      <c r="OTX392" s="541"/>
      <c r="OTY392" s="541"/>
      <c r="OTZ392" s="541"/>
      <c r="OUA392" s="541"/>
      <c r="OUB392" s="541"/>
      <c r="OUC392" s="541"/>
      <c r="OUD392" s="541"/>
      <c r="OUE392" s="541"/>
      <c r="OUF392" s="541"/>
      <c r="OUG392" s="541"/>
      <c r="OUH392" s="541"/>
      <c r="OUI392" s="541"/>
      <c r="OUJ392" s="541"/>
      <c r="OUK392" s="541"/>
      <c r="OUL392" s="541"/>
      <c r="OUM392" s="541"/>
      <c r="OUN392" s="541"/>
      <c r="OUO392" s="541"/>
      <c r="OUP392" s="541"/>
      <c r="OUQ392" s="541"/>
      <c r="OUR392" s="541"/>
      <c r="OUS392" s="541"/>
      <c r="OUT392" s="541"/>
      <c r="OUU392" s="541"/>
      <c r="OUV392" s="541"/>
      <c r="OUW392" s="541"/>
      <c r="OUX392" s="541"/>
      <c r="OUY392" s="541"/>
      <c r="OUZ392" s="541"/>
      <c r="OVA392" s="541"/>
      <c r="OVB392" s="541"/>
      <c r="OVC392" s="541"/>
      <c r="OVD392" s="541"/>
      <c r="OVE392" s="541"/>
      <c r="OVF392" s="541"/>
      <c r="OVG392" s="541"/>
      <c r="OVH392" s="541"/>
      <c r="OVI392" s="541"/>
      <c r="OVJ392" s="541"/>
      <c r="OVK392" s="541"/>
      <c r="OVL392" s="541"/>
      <c r="OVM392" s="541"/>
      <c r="OVN392" s="541"/>
      <c r="OVO392" s="541"/>
      <c r="OVP392" s="541"/>
      <c r="OVQ392" s="541"/>
      <c r="OVR392" s="541"/>
      <c r="OVS392" s="541"/>
      <c r="OVT392" s="541"/>
      <c r="OVU392" s="541"/>
      <c r="OVV392" s="541"/>
      <c r="OVW392" s="541"/>
      <c r="OVX392" s="541"/>
      <c r="OVY392" s="541"/>
      <c r="OVZ392" s="541"/>
      <c r="OWA392" s="541"/>
      <c r="OWB392" s="541"/>
      <c r="OWC392" s="541"/>
      <c r="OWD392" s="541"/>
      <c r="OWE392" s="541"/>
      <c r="OWF392" s="541"/>
      <c r="OWG392" s="541"/>
      <c r="OWH392" s="541"/>
      <c r="OWI392" s="541"/>
      <c r="OWJ392" s="541"/>
      <c r="OWK392" s="541"/>
      <c r="OWL392" s="541"/>
      <c r="OWM392" s="541"/>
      <c r="OWN392" s="541"/>
      <c r="OWO392" s="541"/>
      <c r="OWP392" s="541"/>
      <c r="OWQ392" s="541"/>
      <c r="OWR392" s="541"/>
      <c r="OWS392" s="541"/>
      <c r="OWT392" s="541"/>
      <c r="OWU392" s="541"/>
      <c r="OWV392" s="541"/>
      <c r="OWW392" s="541"/>
      <c r="OWX392" s="541"/>
      <c r="OWY392" s="541"/>
      <c r="OWZ392" s="541"/>
      <c r="OXA392" s="541"/>
      <c r="OXB392" s="541"/>
      <c r="OXC392" s="541"/>
      <c r="OXD392" s="541"/>
      <c r="OXE392" s="541"/>
      <c r="OXF392" s="541"/>
      <c r="OXG392" s="541"/>
      <c r="OXH392" s="541"/>
      <c r="OXI392" s="541"/>
      <c r="OXJ392" s="541"/>
      <c r="OXK392" s="541"/>
      <c r="OXL392" s="541"/>
      <c r="OXM392" s="541"/>
      <c r="OXN392" s="541"/>
      <c r="OXO392" s="541"/>
      <c r="OXP392" s="541"/>
      <c r="OXQ392" s="541"/>
      <c r="OXR392" s="541"/>
      <c r="OXS392" s="541"/>
      <c r="OXT392" s="541"/>
      <c r="OXU392" s="541"/>
      <c r="OXV392" s="541"/>
      <c r="OXW392" s="541"/>
      <c r="OXX392" s="541"/>
      <c r="OXY392" s="541"/>
      <c r="OXZ392" s="541"/>
      <c r="OYA392" s="541"/>
      <c r="OYB392" s="541"/>
      <c r="OYC392" s="541"/>
      <c r="OYD392" s="541"/>
      <c r="OYE392" s="541"/>
      <c r="OYF392" s="541"/>
      <c r="OYG392" s="541"/>
      <c r="OYH392" s="541"/>
      <c r="OYI392" s="541"/>
      <c r="OYJ392" s="541"/>
      <c r="OYK392" s="541"/>
      <c r="OYL392" s="541"/>
      <c r="OYM392" s="541"/>
      <c r="OYN392" s="541"/>
      <c r="OYO392" s="541"/>
      <c r="OYP392" s="541"/>
      <c r="OYQ392" s="541"/>
      <c r="OYR392" s="541"/>
      <c r="OYS392" s="541"/>
      <c r="OYT392" s="541"/>
      <c r="OYU392" s="541"/>
      <c r="OYV392" s="541"/>
      <c r="OYW392" s="541"/>
      <c r="OYX392" s="541"/>
      <c r="OYY392" s="541"/>
      <c r="OYZ392" s="541"/>
      <c r="OZA392" s="541"/>
      <c r="OZB392" s="541"/>
      <c r="OZC392" s="541"/>
      <c r="OZD392" s="541"/>
      <c r="OZE392" s="541"/>
      <c r="OZF392" s="541"/>
      <c r="OZG392" s="541"/>
      <c r="OZH392" s="541"/>
      <c r="OZI392" s="541"/>
      <c r="OZJ392" s="541"/>
      <c r="OZK392" s="541"/>
      <c r="OZL392" s="541"/>
      <c r="OZM392" s="541"/>
      <c r="OZN392" s="541"/>
      <c r="OZO392" s="541"/>
      <c r="OZP392" s="541"/>
      <c r="OZQ392" s="541"/>
      <c r="OZR392" s="541"/>
      <c r="OZS392" s="541"/>
      <c r="OZT392" s="541"/>
      <c r="OZU392" s="541"/>
      <c r="OZV392" s="541"/>
      <c r="OZW392" s="541"/>
      <c r="OZX392" s="541"/>
      <c r="OZY392" s="541"/>
      <c r="OZZ392" s="541"/>
      <c r="PAA392" s="541"/>
      <c r="PAB392" s="541"/>
      <c r="PAC392" s="541"/>
      <c r="PAD392" s="541"/>
      <c r="PAE392" s="541"/>
      <c r="PAF392" s="541"/>
      <c r="PAG392" s="541"/>
      <c r="PAH392" s="541"/>
      <c r="PAI392" s="541"/>
      <c r="PAJ392" s="541"/>
      <c r="PAK392" s="541"/>
      <c r="PAL392" s="541"/>
      <c r="PAM392" s="541"/>
      <c r="PAN392" s="541"/>
      <c r="PAO392" s="541"/>
      <c r="PAP392" s="541"/>
      <c r="PAQ392" s="541"/>
      <c r="PAR392" s="541"/>
      <c r="PAS392" s="541"/>
      <c r="PAT392" s="541"/>
      <c r="PAU392" s="541"/>
      <c r="PAV392" s="541"/>
      <c r="PAW392" s="541"/>
      <c r="PAX392" s="541"/>
      <c r="PAY392" s="541"/>
      <c r="PAZ392" s="541"/>
      <c r="PBA392" s="541"/>
      <c r="PBB392" s="541"/>
      <c r="PBC392" s="541"/>
      <c r="PBD392" s="541"/>
      <c r="PBE392" s="541"/>
      <c r="PBF392" s="541"/>
      <c r="PBG392" s="541"/>
      <c r="PBH392" s="541"/>
      <c r="PBI392" s="541"/>
      <c r="PBJ392" s="541"/>
      <c r="PBK392" s="541"/>
      <c r="PBL392" s="541"/>
      <c r="PBM392" s="541"/>
      <c r="PBN392" s="541"/>
      <c r="PBO392" s="541"/>
      <c r="PBP392" s="541"/>
      <c r="PBQ392" s="541"/>
      <c r="PBR392" s="541"/>
      <c r="PBS392" s="541"/>
      <c r="PBT392" s="541"/>
      <c r="PBU392" s="541"/>
      <c r="PBV392" s="541"/>
      <c r="PBW392" s="541"/>
      <c r="PBX392" s="541"/>
      <c r="PBY392" s="541"/>
      <c r="PBZ392" s="541"/>
      <c r="PCA392" s="541"/>
      <c r="PCB392" s="541"/>
      <c r="PCC392" s="541"/>
      <c r="PCD392" s="541"/>
      <c r="PCE392" s="541"/>
      <c r="PCF392" s="541"/>
      <c r="PCG392" s="541"/>
      <c r="PCH392" s="541"/>
      <c r="PCI392" s="541"/>
      <c r="PCJ392" s="541"/>
      <c r="PCK392" s="541"/>
      <c r="PCL392" s="541"/>
      <c r="PCM392" s="541"/>
      <c r="PCN392" s="541"/>
      <c r="PCO392" s="541"/>
      <c r="PCP392" s="541"/>
      <c r="PCQ392" s="541"/>
      <c r="PCR392" s="541"/>
      <c r="PCS392" s="541"/>
      <c r="PCT392" s="541"/>
      <c r="PCU392" s="541"/>
      <c r="PCV392" s="541"/>
      <c r="PCW392" s="541"/>
      <c r="PCX392" s="541"/>
      <c r="PCY392" s="541"/>
      <c r="PCZ392" s="541"/>
      <c r="PDA392" s="541"/>
      <c r="PDB392" s="541"/>
      <c r="PDC392" s="541"/>
      <c r="PDD392" s="541"/>
      <c r="PDE392" s="541"/>
      <c r="PDF392" s="541"/>
      <c r="PDG392" s="541"/>
      <c r="PDH392" s="541"/>
      <c r="PDI392" s="541"/>
      <c r="PDJ392" s="541"/>
      <c r="PDK392" s="541"/>
      <c r="PDL392" s="541"/>
      <c r="PDM392" s="541"/>
      <c r="PDN392" s="541"/>
      <c r="PDO392" s="541"/>
      <c r="PDP392" s="541"/>
      <c r="PDQ392" s="541"/>
      <c r="PDR392" s="541"/>
      <c r="PDS392" s="541"/>
      <c r="PDT392" s="541"/>
      <c r="PDU392" s="541"/>
      <c r="PDV392" s="541"/>
      <c r="PDW392" s="541"/>
      <c r="PDX392" s="541"/>
      <c r="PDY392" s="541"/>
      <c r="PDZ392" s="541"/>
      <c r="PEA392" s="541"/>
      <c r="PEB392" s="541"/>
      <c r="PEC392" s="541"/>
      <c r="PED392" s="541"/>
      <c r="PEE392" s="541"/>
      <c r="PEF392" s="541"/>
      <c r="PEG392" s="541"/>
      <c r="PEH392" s="541"/>
      <c r="PEI392" s="541"/>
      <c r="PEJ392" s="541"/>
      <c r="PEK392" s="541"/>
      <c r="PEL392" s="541"/>
      <c r="PEM392" s="541"/>
      <c r="PEN392" s="541"/>
      <c r="PEO392" s="541"/>
      <c r="PEP392" s="541"/>
      <c r="PEQ392" s="541"/>
      <c r="PER392" s="541"/>
      <c r="PES392" s="541"/>
      <c r="PET392" s="541"/>
      <c r="PEU392" s="541"/>
      <c r="PEV392" s="541"/>
      <c r="PEW392" s="541"/>
      <c r="PEX392" s="541"/>
      <c r="PEY392" s="541"/>
      <c r="PEZ392" s="541"/>
      <c r="PFA392" s="541"/>
      <c r="PFB392" s="541"/>
      <c r="PFC392" s="541"/>
      <c r="PFD392" s="541"/>
      <c r="PFE392" s="541"/>
      <c r="PFF392" s="541"/>
      <c r="PFG392" s="541"/>
      <c r="PFH392" s="541"/>
      <c r="PFI392" s="541"/>
      <c r="PFJ392" s="541"/>
      <c r="PFK392" s="541"/>
      <c r="PFL392" s="541"/>
      <c r="PFM392" s="541"/>
      <c r="PFN392" s="541"/>
      <c r="PFO392" s="541"/>
      <c r="PFP392" s="541"/>
      <c r="PFQ392" s="541"/>
      <c r="PFR392" s="541"/>
      <c r="PFS392" s="541"/>
      <c r="PFT392" s="541"/>
      <c r="PFU392" s="541"/>
      <c r="PFV392" s="541"/>
      <c r="PFW392" s="541"/>
      <c r="PFX392" s="541"/>
      <c r="PFY392" s="541"/>
      <c r="PFZ392" s="541"/>
      <c r="PGA392" s="541"/>
      <c r="PGB392" s="541"/>
      <c r="PGC392" s="541"/>
      <c r="PGD392" s="541"/>
      <c r="PGE392" s="541"/>
      <c r="PGF392" s="541"/>
      <c r="PGG392" s="541"/>
      <c r="PGH392" s="541"/>
      <c r="PGI392" s="541"/>
      <c r="PGJ392" s="541"/>
      <c r="PGK392" s="541"/>
      <c r="PGL392" s="541"/>
      <c r="PGM392" s="541"/>
      <c r="PGN392" s="541"/>
      <c r="PGO392" s="541"/>
      <c r="PGP392" s="541"/>
      <c r="PGQ392" s="541"/>
      <c r="PGR392" s="541"/>
      <c r="PGS392" s="541"/>
      <c r="PGT392" s="541"/>
      <c r="PGU392" s="541"/>
      <c r="PGV392" s="541"/>
      <c r="PGW392" s="541"/>
      <c r="PGX392" s="541"/>
      <c r="PGY392" s="541"/>
      <c r="PGZ392" s="541"/>
      <c r="PHA392" s="541"/>
      <c r="PHB392" s="541"/>
      <c r="PHC392" s="541"/>
      <c r="PHD392" s="541"/>
      <c r="PHE392" s="541"/>
      <c r="PHF392" s="541"/>
      <c r="PHG392" s="541"/>
      <c r="PHH392" s="541"/>
      <c r="PHI392" s="541"/>
      <c r="PHJ392" s="541"/>
      <c r="PHK392" s="541"/>
      <c r="PHL392" s="541"/>
      <c r="PHM392" s="541"/>
      <c r="PHN392" s="541"/>
      <c r="PHO392" s="541"/>
      <c r="PHP392" s="541"/>
      <c r="PHQ392" s="541"/>
      <c r="PHR392" s="541"/>
      <c r="PHS392" s="541"/>
      <c r="PHT392" s="541"/>
      <c r="PHU392" s="541"/>
      <c r="PHV392" s="541"/>
      <c r="PHW392" s="541"/>
      <c r="PHX392" s="541"/>
      <c r="PHY392" s="541"/>
      <c r="PHZ392" s="541"/>
      <c r="PIA392" s="541"/>
      <c r="PIB392" s="541"/>
      <c r="PIC392" s="541"/>
      <c r="PID392" s="541"/>
      <c r="PIE392" s="541"/>
      <c r="PIF392" s="541"/>
      <c r="PIG392" s="541"/>
      <c r="PIH392" s="541"/>
      <c r="PII392" s="541"/>
      <c r="PIJ392" s="541"/>
      <c r="PIK392" s="541"/>
      <c r="PIL392" s="541"/>
      <c r="PIM392" s="541"/>
      <c r="PIN392" s="541"/>
      <c r="PIO392" s="541"/>
      <c r="PIP392" s="541"/>
      <c r="PIQ392" s="541"/>
      <c r="PIR392" s="541"/>
      <c r="PIS392" s="541"/>
      <c r="PIT392" s="541"/>
      <c r="PIU392" s="541"/>
      <c r="PIV392" s="541"/>
      <c r="PIW392" s="541"/>
      <c r="PIX392" s="541"/>
      <c r="PIY392" s="541"/>
      <c r="PIZ392" s="541"/>
      <c r="PJA392" s="541"/>
      <c r="PJB392" s="541"/>
      <c r="PJC392" s="541"/>
      <c r="PJD392" s="541"/>
      <c r="PJE392" s="541"/>
      <c r="PJF392" s="541"/>
      <c r="PJG392" s="541"/>
      <c r="PJH392" s="541"/>
      <c r="PJI392" s="541"/>
      <c r="PJJ392" s="541"/>
      <c r="PJK392" s="541"/>
      <c r="PJL392" s="541"/>
      <c r="PJM392" s="541"/>
      <c r="PJN392" s="541"/>
      <c r="PJO392" s="541"/>
      <c r="PJP392" s="541"/>
      <c r="PJQ392" s="541"/>
      <c r="PJR392" s="541"/>
      <c r="PJS392" s="541"/>
      <c r="PJT392" s="541"/>
      <c r="PJU392" s="541"/>
      <c r="PJV392" s="541"/>
      <c r="PJW392" s="541"/>
      <c r="PJX392" s="541"/>
      <c r="PJY392" s="541"/>
      <c r="PJZ392" s="541"/>
      <c r="PKA392" s="541"/>
      <c r="PKB392" s="541"/>
      <c r="PKC392" s="541"/>
      <c r="PKD392" s="541"/>
      <c r="PKE392" s="541"/>
      <c r="PKF392" s="541"/>
      <c r="PKG392" s="541"/>
      <c r="PKH392" s="541"/>
      <c r="PKI392" s="541"/>
      <c r="PKJ392" s="541"/>
      <c r="PKK392" s="541"/>
      <c r="PKL392" s="541"/>
      <c r="PKM392" s="541"/>
      <c r="PKN392" s="541"/>
      <c r="PKO392" s="541"/>
      <c r="PKP392" s="541"/>
      <c r="PKQ392" s="541"/>
      <c r="PKR392" s="541"/>
      <c r="PKS392" s="541"/>
      <c r="PKT392" s="541"/>
      <c r="PKU392" s="541"/>
      <c r="PKV392" s="541"/>
      <c r="PKW392" s="541"/>
      <c r="PKX392" s="541"/>
      <c r="PKY392" s="541"/>
      <c r="PKZ392" s="541"/>
      <c r="PLA392" s="541"/>
      <c r="PLB392" s="541"/>
      <c r="PLC392" s="541"/>
      <c r="PLD392" s="541"/>
      <c r="PLE392" s="541"/>
      <c r="PLF392" s="541"/>
      <c r="PLG392" s="541"/>
      <c r="PLH392" s="541"/>
      <c r="PLI392" s="541"/>
      <c r="PLJ392" s="541"/>
      <c r="PLK392" s="541"/>
      <c r="PLL392" s="541"/>
      <c r="PLM392" s="541"/>
      <c r="PLN392" s="541"/>
      <c r="PLO392" s="541"/>
      <c r="PLP392" s="541"/>
      <c r="PLQ392" s="541"/>
      <c r="PLR392" s="541"/>
      <c r="PLS392" s="541"/>
      <c r="PLT392" s="541"/>
      <c r="PLU392" s="541"/>
      <c r="PLV392" s="541"/>
      <c r="PLW392" s="541"/>
      <c r="PLX392" s="541"/>
      <c r="PLY392" s="541"/>
      <c r="PLZ392" s="541"/>
      <c r="PMA392" s="541"/>
      <c r="PMB392" s="541"/>
      <c r="PMC392" s="541"/>
      <c r="PMD392" s="541"/>
      <c r="PME392" s="541"/>
      <c r="PMF392" s="541"/>
      <c r="PMG392" s="541"/>
      <c r="PMH392" s="541"/>
      <c r="PMI392" s="541"/>
      <c r="PMJ392" s="541"/>
      <c r="PMK392" s="541"/>
      <c r="PML392" s="541"/>
      <c r="PMM392" s="541"/>
      <c r="PMN392" s="541"/>
      <c r="PMO392" s="541"/>
      <c r="PMP392" s="541"/>
      <c r="PMQ392" s="541"/>
      <c r="PMR392" s="541"/>
      <c r="PMS392" s="541"/>
      <c r="PMT392" s="541"/>
      <c r="PMU392" s="541"/>
      <c r="PMV392" s="541"/>
      <c r="PMW392" s="541"/>
      <c r="PMX392" s="541"/>
      <c r="PMY392" s="541"/>
      <c r="PMZ392" s="541"/>
      <c r="PNA392" s="541"/>
      <c r="PNB392" s="541"/>
      <c r="PNC392" s="541"/>
      <c r="PND392" s="541"/>
      <c r="PNE392" s="541"/>
      <c r="PNF392" s="541"/>
      <c r="PNG392" s="541"/>
      <c r="PNH392" s="541"/>
      <c r="PNI392" s="541"/>
      <c r="PNJ392" s="541"/>
      <c r="PNK392" s="541"/>
      <c r="PNL392" s="541"/>
      <c r="PNM392" s="541"/>
      <c r="PNN392" s="541"/>
      <c r="PNO392" s="541"/>
      <c r="PNP392" s="541"/>
      <c r="PNQ392" s="541"/>
      <c r="PNR392" s="541"/>
      <c r="PNS392" s="541"/>
      <c r="PNT392" s="541"/>
      <c r="PNU392" s="541"/>
      <c r="PNV392" s="541"/>
      <c r="PNW392" s="541"/>
      <c r="PNX392" s="541"/>
      <c r="PNY392" s="541"/>
      <c r="PNZ392" s="541"/>
      <c r="POA392" s="541"/>
      <c r="POB392" s="541"/>
      <c r="POC392" s="541"/>
      <c r="POD392" s="541"/>
      <c r="POE392" s="541"/>
      <c r="POF392" s="541"/>
      <c r="POG392" s="541"/>
      <c r="POH392" s="541"/>
      <c r="POI392" s="541"/>
      <c r="POJ392" s="541"/>
      <c r="POK392" s="541"/>
      <c r="POL392" s="541"/>
      <c r="POM392" s="541"/>
      <c r="PON392" s="541"/>
      <c r="POO392" s="541"/>
      <c r="POP392" s="541"/>
      <c r="POQ392" s="541"/>
      <c r="POR392" s="541"/>
      <c r="POS392" s="541"/>
      <c r="POT392" s="541"/>
      <c r="POU392" s="541"/>
      <c r="POV392" s="541"/>
      <c r="POW392" s="541"/>
      <c r="POX392" s="541"/>
      <c r="POY392" s="541"/>
      <c r="POZ392" s="541"/>
      <c r="PPA392" s="541"/>
      <c r="PPB392" s="541"/>
      <c r="PPC392" s="541"/>
      <c r="PPD392" s="541"/>
      <c r="PPE392" s="541"/>
      <c r="PPF392" s="541"/>
      <c r="PPG392" s="541"/>
      <c r="PPH392" s="541"/>
      <c r="PPI392" s="541"/>
      <c r="PPJ392" s="541"/>
      <c r="PPK392" s="541"/>
      <c r="PPL392" s="541"/>
      <c r="PPM392" s="541"/>
      <c r="PPN392" s="541"/>
      <c r="PPO392" s="541"/>
      <c r="PPP392" s="541"/>
      <c r="PPQ392" s="541"/>
      <c r="PPR392" s="541"/>
      <c r="PPS392" s="541"/>
      <c r="PPT392" s="541"/>
      <c r="PPU392" s="541"/>
      <c r="PPV392" s="541"/>
      <c r="PPW392" s="541"/>
      <c r="PPX392" s="541"/>
      <c r="PPY392" s="541"/>
      <c r="PPZ392" s="541"/>
      <c r="PQA392" s="541"/>
      <c r="PQB392" s="541"/>
      <c r="PQC392" s="541"/>
      <c r="PQD392" s="541"/>
      <c r="PQE392" s="541"/>
      <c r="PQF392" s="541"/>
      <c r="PQG392" s="541"/>
      <c r="PQH392" s="541"/>
      <c r="PQI392" s="541"/>
      <c r="PQJ392" s="541"/>
      <c r="PQK392" s="541"/>
      <c r="PQL392" s="541"/>
      <c r="PQM392" s="541"/>
      <c r="PQN392" s="541"/>
      <c r="PQO392" s="541"/>
      <c r="PQP392" s="541"/>
      <c r="PQQ392" s="541"/>
      <c r="PQR392" s="541"/>
      <c r="PQS392" s="541"/>
      <c r="PQT392" s="541"/>
      <c r="PQU392" s="541"/>
      <c r="PQV392" s="541"/>
      <c r="PQW392" s="541"/>
      <c r="PQX392" s="541"/>
      <c r="PQY392" s="541"/>
      <c r="PQZ392" s="541"/>
      <c r="PRA392" s="541"/>
      <c r="PRB392" s="541"/>
      <c r="PRC392" s="541"/>
      <c r="PRD392" s="541"/>
      <c r="PRE392" s="541"/>
      <c r="PRF392" s="541"/>
      <c r="PRG392" s="541"/>
      <c r="PRH392" s="541"/>
      <c r="PRI392" s="541"/>
      <c r="PRJ392" s="541"/>
      <c r="PRK392" s="541"/>
      <c r="PRL392" s="541"/>
      <c r="PRM392" s="541"/>
      <c r="PRN392" s="541"/>
      <c r="PRO392" s="541"/>
      <c r="PRP392" s="541"/>
      <c r="PRQ392" s="541"/>
      <c r="PRR392" s="541"/>
      <c r="PRS392" s="541"/>
      <c r="PRT392" s="541"/>
      <c r="PRU392" s="541"/>
      <c r="PRV392" s="541"/>
      <c r="PRW392" s="541"/>
      <c r="PRX392" s="541"/>
      <c r="PRY392" s="541"/>
      <c r="PRZ392" s="541"/>
      <c r="PSA392" s="541"/>
      <c r="PSB392" s="541"/>
      <c r="PSC392" s="541"/>
      <c r="PSD392" s="541"/>
      <c r="PSE392" s="541"/>
      <c r="PSF392" s="541"/>
      <c r="PSG392" s="541"/>
      <c r="PSH392" s="541"/>
      <c r="PSI392" s="541"/>
      <c r="PSJ392" s="541"/>
      <c r="PSK392" s="541"/>
      <c r="PSL392" s="541"/>
      <c r="PSM392" s="541"/>
      <c r="PSN392" s="541"/>
      <c r="PSO392" s="541"/>
      <c r="PSP392" s="541"/>
      <c r="PSQ392" s="541"/>
      <c r="PSR392" s="541"/>
      <c r="PSS392" s="541"/>
      <c r="PST392" s="541"/>
      <c r="PSU392" s="541"/>
      <c r="PSV392" s="541"/>
      <c r="PSW392" s="541"/>
      <c r="PSX392" s="541"/>
      <c r="PSY392" s="541"/>
      <c r="PSZ392" s="541"/>
      <c r="PTA392" s="541"/>
      <c r="PTB392" s="541"/>
      <c r="PTC392" s="541"/>
      <c r="PTD392" s="541"/>
      <c r="PTE392" s="541"/>
      <c r="PTF392" s="541"/>
      <c r="PTG392" s="541"/>
      <c r="PTH392" s="541"/>
      <c r="PTI392" s="541"/>
      <c r="PTJ392" s="541"/>
      <c r="PTK392" s="541"/>
      <c r="PTL392" s="541"/>
      <c r="PTM392" s="541"/>
      <c r="PTN392" s="541"/>
      <c r="PTO392" s="541"/>
      <c r="PTP392" s="541"/>
      <c r="PTQ392" s="541"/>
      <c r="PTR392" s="541"/>
      <c r="PTS392" s="541"/>
      <c r="PTT392" s="541"/>
      <c r="PTU392" s="541"/>
      <c r="PTV392" s="541"/>
      <c r="PTW392" s="541"/>
      <c r="PTX392" s="541"/>
      <c r="PTY392" s="541"/>
      <c r="PTZ392" s="541"/>
      <c r="PUA392" s="541"/>
      <c r="PUB392" s="541"/>
      <c r="PUC392" s="541"/>
      <c r="PUD392" s="541"/>
      <c r="PUE392" s="541"/>
      <c r="PUF392" s="541"/>
      <c r="PUG392" s="541"/>
      <c r="PUH392" s="541"/>
      <c r="PUI392" s="541"/>
      <c r="PUJ392" s="541"/>
      <c r="PUK392" s="541"/>
      <c r="PUL392" s="541"/>
      <c r="PUM392" s="541"/>
      <c r="PUN392" s="541"/>
      <c r="PUO392" s="541"/>
      <c r="PUP392" s="541"/>
      <c r="PUQ392" s="541"/>
      <c r="PUR392" s="541"/>
      <c r="PUS392" s="541"/>
      <c r="PUT392" s="541"/>
      <c r="PUU392" s="541"/>
      <c r="PUV392" s="541"/>
      <c r="PUW392" s="541"/>
      <c r="PUX392" s="541"/>
      <c r="PUY392" s="541"/>
      <c r="PUZ392" s="541"/>
      <c r="PVA392" s="541"/>
      <c r="PVB392" s="541"/>
      <c r="PVC392" s="541"/>
      <c r="PVD392" s="541"/>
      <c r="PVE392" s="541"/>
      <c r="PVF392" s="541"/>
      <c r="PVG392" s="541"/>
      <c r="PVH392" s="541"/>
      <c r="PVI392" s="541"/>
      <c r="PVJ392" s="541"/>
      <c r="PVK392" s="541"/>
      <c r="PVL392" s="541"/>
      <c r="PVM392" s="541"/>
      <c r="PVN392" s="541"/>
      <c r="PVO392" s="541"/>
      <c r="PVP392" s="541"/>
      <c r="PVQ392" s="541"/>
      <c r="PVR392" s="541"/>
      <c r="PVS392" s="541"/>
      <c r="PVT392" s="541"/>
      <c r="PVU392" s="541"/>
      <c r="PVV392" s="541"/>
      <c r="PVW392" s="541"/>
      <c r="PVX392" s="541"/>
      <c r="PVY392" s="541"/>
      <c r="PVZ392" s="541"/>
      <c r="PWA392" s="541"/>
      <c r="PWB392" s="541"/>
      <c r="PWC392" s="541"/>
      <c r="PWD392" s="541"/>
      <c r="PWE392" s="541"/>
      <c r="PWF392" s="541"/>
      <c r="PWG392" s="541"/>
      <c r="PWH392" s="541"/>
      <c r="PWI392" s="541"/>
      <c r="PWJ392" s="541"/>
      <c r="PWK392" s="541"/>
      <c r="PWL392" s="541"/>
      <c r="PWM392" s="541"/>
      <c r="PWN392" s="541"/>
      <c r="PWO392" s="541"/>
      <c r="PWP392" s="541"/>
      <c r="PWQ392" s="541"/>
      <c r="PWR392" s="541"/>
      <c r="PWS392" s="541"/>
      <c r="PWT392" s="541"/>
      <c r="PWU392" s="541"/>
      <c r="PWV392" s="541"/>
      <c r="PWW392" s="541"/>
      <c r="PWX392" s="541"/>
      <c r="PWY392" s="541"/>
      <c r="PWZ392" s="541"/>
      <c r="PXA392" s="541"/>
      <c r="PXB392" s="541"/>
      <c r="PXC392" s="541"/>
      <c r="PXD392" s="541"/>
      <c r="PXE392" s="541"/>
      <c r="PXF392" s="541"/>
      <c r="PXG392" s="541"/>
      <c r="PXH392" s="541"/>
      <c r="PXI392" s="541"/>
      <c r="PXJ392" s="541"/>
      <c r="PXK392" s="541"/>
      <c r="PXL392" s="541"/>
      <c r="PXM392" s="541"/>
      <c r="PXN392" s="541"/>
      <c r="PXO392" s="541"/>
      <c r="PXP392" s="541"/>
      <c r="PXQ392" s="541"/>
      <c r="PXR392" s="541"/>
      <c r="PXS392" s="541"/>
      <c r="PXT392" s="541"/>
      <c r="PXU392" s="541"/>
      <c r="PXV392" s="541"/>
      <c r="PXW392" s="541"/>
      <c r="PXX392" s="541"/>
      <c r="PXY392" s="541"/>
      <c r="PXZ392" s="541"/>
      <c r="PYA392" s="541"/>
      <c r="PYB392" s="541"/>
      <c r="PYC392" s="541"/>
      <c r="PYD392" s="541"/>
      <c r="PYE392" s="541"/>
      <c r="PYF392" s="541"/>
      <c r="PYG392" s="541"/>
      <c r="PYH392" s="541"/>
      <c r="PYI392" s="541"/>
      <c r="PYJ392" s="541"/>
      <c r="PYK392" s="541"/>
      <c r="PYL392" s="541"/>
      <c r="PYM392" s="541"/>
      <c r="PYN392" s="541"/>
      <c r="PYO392" s="541"/>
      <c r="PYP392" s="541"/>
      <c r="PYQ392" s="541"/>
      <c r="PYR392" s="541"/>
      <c r="PYS392" s="541"/>
      <c r="PYT392" s="541"/>
      <c r="PYU392" s="541"/>
      <c r="PYV392" s="541"/>
      <c r="PYW392" s="541"/>
      <c r="PYX392" s="541"/>
      <c r="PYY392" s="541"/>
      <c r="PYZ392" s="541"/>
      <c r="PZA392" s="541"/>
      <c r="PZB392" s="541"/>
      <c r="PZC392" s="541"/>
      <c r="PZD392" s="541"/>
      <c r="PZE392" s="541"/>
      <c r="PZF392" s="541"/>
      <c r="PZG392" s="541"/>
      <c r="PZH392" s="541"/>
      <c r="PZI392" s="541"/>
      <c r="PZJ392" s="541"/>
      <c r="PZK392" s="541"/>
      <c r="PZL392" s="541"/>
      <c r="PZM392" s="541"/>
      <c r="PZN392" s="541"/>
      <c r="PZO392" s="541"/>
      <c r="PZP392" s="541"/>
      <c r="PZQ392" s="541"/>
      <c r="PZR392" s="541"/>
      <c r="PZS392" s="541"/>
      <c r="PZT392" s="541"/>
      <c r="PZU392" s="541"/>
      <c r="PZV392" s="541"/>
      <c r="PZW392" s="541"/>
      <c r="PZX392" s="541"/>
      <c r="PZY392" s="541"/>
      <c r="PZZ392" s="541"/>
      <c r="QAA392" s="541"/>
      <c r="QAB392" s="541"/>
      <c r="QAC392" s="541"/>
      <c r="QAD392" s="541"/>
      <c r="QAE392" s="541"/>
      <c r="QAF392" s="541"/>
      <c r="QAG392" s="541"/>
      <c r="QAH392" s="541"/>
      <c r="QAI392" s="541"/>
      <c r="QAJ392" s="541"/>
      <c r="QAK392" s="541"/>
      <c r="QAL392" s="541"/>
      <c r="QAM392" s="541"/>
      <c r="QAN392" s="541"/>
      <c r="QAO392" s="541"/>
      <c r="QAP392" s="541"/>
      <c r="QAQ392" s="541"/>
      <c r="QAR392" s="541"/>
      <c r="QAS392" s="541"/>
      <c r="QAT392" s="541"/>
      <c r="QAU392" s="541"/>
      <c r="QAV392" s="541"/>
      <c r="QAW392" s="541"/>
      <c r="QAX392" s="541"/>
      <c r="QAY392" s="541"/>
      <c r="QAZ392" s="541"/>
      <c r="QBA392" s="541"/>
      <c r="QBB392" s="541"/>
      <c r="QBC392" s="541"/>
      <c r="QBD392" s="541"/>
      <c r="QBE392" s="541"/>
      <c r="QBF392" s="541"/>
      <c r="QBG392" s="541"/>
      <c r="QBH392" s="541"/>
      <c r="QBI392" s="541"/>
      <c r="QBJ392" s="541"/>
      <c r="QBK392" s="541"/>
      <c r="QBL392" s="541"/>
      <c r="QBM392" s="541"/>
      <c r="QBN392" s="541"/>
      <c r="QBO392" s="541"/>
      <c r="QBP392" s="541"/>
      <c r="QBQ392" s="541"/>
      <c r="QBR392" s="541"/>
      <c r="QBS392" s="541"/>
      <c r="QBT392" s="541"/>
      <c r="QBU392" s="541"/>
      <c r="QBV392" s="541"/>
      <c r="QBW392" s="541"/>
      <c r="QBX392" s="541"/>
      <c r="QBY392" s="541"/>
      <c r="QBZ392" s="541"/>
      <c r="QCA392" s="541"/>
      <c r="QCB392" s="541"/>
      <c r="QCC392" s="541"/>
      <c r="QCD392" s="541"/>
      <c r="QCE392" s="541"/>
      <c r="QCF392" s="541"/>
      <c r="QCG392" s="541"/>
      <c r="QCH392" s="541"/>
      <c r="QCI392" s="541"/>
      <c r="QCJ392" s="541"/>
      <c r="QCK392" s="541"/>
      <c r="QCL392" s="541"/>
      <c r="QCM392" s="541"/>
      <c r="QCN392" s="541"/>
      <c r="QCO392" s="541"/>
      <c r="QCP392" s="541"/>
      <c r="QCQ392" s="541"/>
      <c r="QCR392" s="541"/>
      <c r="QCS392" s="541"/>
      <c r="QCT392" s="541"/>
      <c r="QCU392" s="541"/>
      <c r="QCV392" s="541"/>
      <c r="QCW392" s="541"/>
      <c r="QCX392" s="541"/>
      <c r="QCY392" s="541"/>
      <c r="QCZ392" s="541"/>
      <c r="QDA392" s="541"/>
      <c r="QDB392" s="541"/>
      <c r="QDC392" s="541"/>
      <c r="QDD392" s="541"/>
      <c r="QDE392" s="541"/>
      <c r="QDF392" s="541"/>
      <c r="QDG392" s="541"/>
      <c r="QDH392" s="541"/>
      <c r="QDI392" s="541"/>
      <c r="QDJ392" s="541"/>
      <c r="QDK392" s="541"/>
      <c r="QDL392" s="541"/>
      <c r="QDM392" s="541"/>
      <c r="QDN392" s="541"/>
      <c r="QDO392" s="541"/>
      <c r="QDP392" s="541"/>
      <c r="QDQ392" s="541"/>
      <c r="QDR392" s="541"/>
      <c r="QDS392" s="541"/>
      <c r="QDT392" s="541"/>
      <c r="QDU392" s="541"/>
      <c r="QDV392" s="541"/>
      <c r="QDW392" s="541"/>
      <c r="QDX392" s="541"/>
      <c r="QDY392" s="541"/>
      <c r="QDZ392" s="541"/>
      <c r="QEA392" s="541"/>
      <c r="QEB392" s="541"/>
      <c r="QEC392" s="541"/>
      <c r="QED392" s="541"/>
      <c r="QEE392" s="541"/>
      <c r="QEF392" s="541"/>
      <c r="QEG392" s="541"/>
      <c r="QEH392" s="541"/>
      <c r="QEI392" s="541"/>
      <c r="QEJ392" s="541"/>
      <c r="QEK392" s="541"/>
      <c r="QEL392" s="541"/>
      <c r="QEM392" s="541"/>
      <c r="QEN392" s="541"/>
      <c r="QEO392" s="541"/>
      <c r="QEP392" s="541"/>
      <c r="QEQ392" s="541"/>
      <c r="QER392" s="541"/>
      <c r="QES392" s="541"/>
      <c r="QET392" s="541"/>
      <c r="QEU392" s="541"/>
      <c r="QEV392" s="541"/>
      <c r="QEW392" s="541"/>
      <c r="QEX392" s="541"/>
      <c r="QEY392" s="541"/>
      <c r="QEZ392" s="541"/>
      <c r="QFA392" s="541"/>
      <c r="QFB392" s="541"/>
      <c r="QFC392" s="541"/>
      <c r="QFD392" s="541"/>
      <c r="QFE392" s="541"/>
      <c r="QFF392" s="541"/>
      <c r="QFG392" s="541"/>
      <c r="QFH392" s="541"/>
      <c r="QFI392" s="541"/>
      <c r="QFJ392" s="541"/>
      <c r="QFK392" s="541"/>
      <c r="QFL392" s="541"/>
      <c r="QFM392" s="541"/>
      <c r="QFN392" s="541"/>
      <c r="QFO392" s="541"/>
      <c r="QFP392" s="541"/>
      <c r="QFQ392" s="541"/>
      <c r="QFR392" s="541"/>
      <c r="QFS392" s="541"/>
      <c r="QFT392" s="541"/>
      <c r="QFU392" s="541"/>
      <c r="QFV392" s="541"/>
      <c r="QFW392" s="541"/>
      <c r="QFX392" s="541"/>
      <c r="QFY392" s="541"/>
      <c r="QFZ392" s="541"/>
      <c r="QGA392" s="541"/>
      <c r="QGB392" s="541"/>
      <c r="QGC392" s="541"/>
      <c r="QGD392" s="541"/>
      <c r="QGE392" s="541"/>
      <c r="QGF392" s="541"/>
      <c r="QGG392" s="541"/>
      <c r="QGH392" s="541"/>
      <c r="QGI392" s="541"/>
      <c r="QGJ392" s="541"/>
      <c r="QGK392" s="541"/>
      <c r="QGL392" s="541"/>
      <c r="QGM392" s="541"/>
      <c r="QGN392" s="541"/>
      <c r="QGO392" s="541"/>
      <c r="QGP392" s="541"/>
      <c r="QGQ392" s="541"/>
      <c r="QGR392" s="541"/>
      <c r="QGS392" s="541"/>
      <c r="QGT392" s="541"/>
      <c r="QGU392" s="541"/>
      <c r="QGV392" s="541"/>
      <c r="QGW392" s="541"/>
      <c r="QGX392" s="541"/>
      <c r="QGY392" s="541"/>
      <c r="QGZ392" s="541"/>
      <c r="QHA392" s="541"/>
      <c r="QHB392" s="541"/>
      <c r="QHC392" s="541"/>
      <c r="QHD392" s="541"/>
      <c r="QHE392" s="541"/>
      <c r="QHF392" s="541"/>
      <c r="QHG392" s="541"/>
      <c r="QHH392" s="541"/>
      <c r="QHI392" s="541"/>
      <c r="QHJ392" s="541"/>
      <c r="QHK392" s="541"/>
      <c r="QHL392" s="541"/>
      <c r="QHM392" s="541"/>
      <c r="QHN392" s="541"/>
      <c r="QHO392" s="541"/>
      <c r="QHP392" s="541"/>
      <c r="QHQ392" s="541"/>
      <c r="QHR392" s="541"/>
      <c r="QHS392" s="541"/>
      <c r="QHT392" s="541"/>
      <c r="QHU392" s="541"/>
      <c r="QHV392" s="541"/>
      <c r="QHW392" s="541"/>
      <c r="QHX392" s="541"/>
      <c r="QHY392" s="541"/>
      <c r="QHZ392" s="541"/>
      <c r="QIA392" s="541"/>
      <c r="QIB392" s="541"/>
      <c r="QIC392" s="541"/>
      <c r="QID392" s="541"/>
      <c r="QIE392" s="541"/>
      <c r="QIF392" s="541"/>
      <c r="QIG392" s="541"/>
      <c r="QIH392" s="541"/>
      <c r="QII392" s="541"/>
      <c r="QIJ392" s="541"/>
      <c r="QIK392" s="541"/>
      <c r="QIL392" s="541"/>
      <c r="QIM392" s="541"/>
      <c r="QIN392" s="541"/>
      <c r="QIO392" s="541"/>
      <c r="QIP392" s="541"/>
      <c r="QIQ392" s="541"/>
      <c r="QIR392" s="541"/>
      <c r="QIS392" s="541"/>
      <c r="QIT392" s="541"/>
      <c r="QIU392" s="541"/>
      <c r="QIV392" s="541"/>
      <c r="QIW392" s="541"/>
      <c r="QIX392" s="541"/>
      <c r="QIY392" s="541"/>
      <c r="QIZ392" s="541"/>
      <c r="QJA392" s="541"/>
      <c r="QJB392" s="541"/>
      <c r="QJC392" s="541"/>
      <c r="QJD392" s="541"/>
      <c r="QJE392" s="541"/>
      <c r="QJF392" s="541"/>
      <c r="QJG392" s="541"/>
      <c r="QJH392" s="541"/>
      <c r="QJI392" s="541"/>
      <c r="QJJ392" s="541"/>
      <c r="QJK392" s="541"/>
      <c r="QJL392" s="541"/>
      <c r="QJM392" s="541"/>
      <c r="QJN392" s="541"/>
      <c r="QJO392" s="541"/>
      <c r="QJP392" s="541"/>
      <c r="QJQ392" s="541"/>
      <c r="QJR392" s="541"/>
      <c r="QJS392" s="541"/>
      <c r="QJT392" s="541"/>
      <c r="QJU392" s="541"/>
      <c r="QJV392" s="541"/>
      <c r="QJW392" s="541"/>
      <c r="QJX392" s="541"/>
      <c r="QJY392" s="541"/>
      <c r="QJZ392" s="541"/>
      <c r="QKA392" s="541"/>
      <c r="QKB392" s="541"/>
      <c r="QKC392" s="541"/>
      <c r="QKD392" s="541"/>
      <c r="QKE392" s="541"/>
      <c r="QKF392" s="541"/>
      <c r="QKG392" s="541"/>
      <c r="QKH392" s="541"/>
      <c r="QKI392" s="541"/>
      <c r="QKJ392" s="541"/>
      <c r="QKK392" s="541"/>
      <c r="QKL392" s="541"/>
      <c r="QKM392" s="541"/>
      <c r="QKN392" s="541"/>
      <c r="QKO392" s="541"/>
      <c r="QKP392" s="541"/>
      <c r="QKQ392" s="541"/>
      <c r="QKR392" s="541"/>
      <c r="QKS392" s="541"/>
      <c r="QKT392" s="541"/>
      <c r="QKU392" s="541"/>
      <c r="QKV392" s="541"/>
      <c r="QKW392" s="541"/>
      <c r="QKX392" s="541"/>
      <c r="QKY392" s="541"/>
      <c r="QKZ392" s="541"/>
      <c r="QLA392" s="541"/>
      <c r="QLB392" s="541"/>
      <c r="QLC392" s="541"/>
      <c r="QLD392" s="541"/>
      <c r="QLE392" s="541"/>
      <c r="QLF392" s="541"/>
      <c r="QLG392" s="541"/>
      <c r="QLH392" s="541"/>
      <c r="QLI392" s="541"/>
      <c r="QLJ392" s="541"/>
      <c r="QLK392" s="541"/>
      <c r="QLL392" s="541"/>
      <c r="QLM392" s="541"/>
      <c r="QLN392" s="541"/>
      <c r="QLO392" s="541"/>
      <c r="QLP392" s="541"/>
      <c r="QLQ392" s="541"/>
      <c r="QLR392" s="541"/>
      <c r="QLS392" s="541"/>
      <c r="QLT392" s="541"/>
      <c r="QLU392" s="541"/>
      <c r="QLV392" s="541"/>
      <c r="QLW392" s="541"/>
      <c r="QLX392" s="541"/>
      <c r="QLY392" s="541"/>
      <c r="QLZ392" s="541"/>
      <c r="QMA392" s="541"/>
      <c r="QMB392" s="541"/>
      <c r="QMC392" s="541"/>
      <c r="QMD392" s="541"/>
      <c r="QME392" s="541"/>
      <c r="QMF392" s="541"/>
      <c r="QMG392" s="541"/>
      <c r="QMH392" s="541"/>
      <c r="QMI392" s="541"/>
      <c r="QMJ392" s="541"/>
      <c r="QMK392" s="541"/>
      <c r="QML392" s="541"/>
      <c r="QMM392" s="541"/>
      <c r="QMN392" s="541"/>
      <c r="QMO392" s="541"/>
      <c r="QMP392" s="541"/>
      <c r="QMQ392" s="541"/>
      <c r="QMR392" s="541"/>
      <c r="QMS392" s="541"/>
      <c r="QMT392" s="541"/>
      <c r="QMU392" s="541"/>
      <c r="QMV392" s="541"/>
      <c r="QMW392" s="541"/>
      <c r="QMX392" s="541"/>
      <c r="QMY392" s="541"/>
      <c r="QMZ392" s="541"/>
      <c r="QNA392" s="541"/>
      <c r="QNB392" s="541"/>
      <c r="QNC392" s="541"/>
      <c r="QND392" s="541"/>
      <c r="QNE392" s="541"/>
      <c r="QNF392" s="541"/>
      <c r="QNG392" s="541"/>
      <c r="QNH392" s="541"/>
      <c r="QNI392" s="541"/>
      <c r="QNJ392" s="541"/>
      <c r="QNK392" s="541"/>
      <c r="QNL392" s="541"/>
      <c r="QNM392" s="541"/>
      <c r="QNN392" s="541"/>
      <c r="QNO392" s="541"/>
      <c r="QNP392" s="541"/>
      <c r="QNQ392" s="541"/>
      <c r="QNR392" s="541"/>
      <c r="QNS392" s="541"/>
      <c r="QNT392" s="541"/>
      <c r="QNU392" s="541"/>
      <c r="QNV392" s="541"/>
      <c r="QNW392" s="541"/>
      <c r="QNX392" s="541"/>
      <c r="QNY392" s="541"/>
      <c r="QNZ392" s="541"/>
      <c r="QOA392" s="541"/>
      <c r="QOB392" s="541"/>
      <c r="QOC392" s="541"/>
      <c r="QOD392" s="541"/>
      <c r="QOE392" s="541"/>
      <c r="QOF392" s="541"/>
      <c r="QOG392" s="541"/>
      <c r="QOH392" s="541"/>
      <c r="QOI392" s="541"/>
      <c r="QOJ392" s="541"/>
      <c r="QOK392" s="541"/>
      <c r="QOL392" s="541"/>
      <c r="QOM392" s="541"/>
      <c r="QON392" s="541"/>
      <c r="QOO392" s="541"/>
      <c r="QOP392" s="541"/>
      <c r="QOQ392" s="541"/>
      <c r="QOR392" s="541"/>
      <c r="QOS392" s="541"/>
      <c r="QOT392" s="541"/>
      <c r="QOU392" s="541"/>
      <c r="QOV392" s="541"/>
      <c r="QOW392" s="541"/>
      <c r="QOX392" s="541"/>
      <c r="QOY392" s="541"/>
      <c r="QOZ392" s="541"/>
      <c r="QPA392" s="541"/>
      <c r="QPB392" s="541"/>
      <c r="QPC392" s="541"/>
      <c r="QPD392" s="541"/>
      <c r="QPE392" s="541"/>
      <c r="QPF392" s="541"/>
      <c r="QPG392" s="541"/>
      <c r="QPH392" s="541"/>
      <c r="QPI392" s="541"/>
      <c r="QPJ392" s="541"/>
      <c r="QPK392" s="541"/>
      <c r="QPL392" s="541"/>
      <c r="QPM392" s="541"/>
      <c r="QPN392" s="541"/>
      <c r="QPO392" s="541"/>
      <c r="QPP392" s="541"/>
      <c r="QPQ392" s="541"/>
      <c r="QPR392" s="541"/>
      <c r="QPS392" s="541"/>
      <c r="QPT392" s="541"/>
      <c r="QPU392" s="541"/>
      <c r="QPV392" s="541"/>
      <c r="QPW392" s="541"/>
      <c r="QPX392" s="541"/>
      <c r="QPY392" s="541"/>
      <c r="QPZ392" s="541"/>
      <c r="QQA392" s="541"/>
      <c r="QQB392" s="541"/>
      <c r="QQC392" s="541"/>
      <c r="QQD392" s="541"/>
      <c r="QQE392" s="541"/>
      <c r="QQF392" s="541"/>
      <c r="QQG392" s="541"/>
      <c r="QQH392" s="541"/>
      <c r="QQI392" s="541"/>
      <c r="QQJ392" s="541"/>
      <c r="QQK392" s="541"/>
      <c r="QQL392" s="541"/>
      <c r="QQM392" s="541"/>
      <c r="QQN392" s="541"/>
      <c r="QQO392" s="541"/>
      <c r="QQP392" s="541"/>
      <c r="QQQ392" s="541"/>
      <c r="QQR392" s="541"/>
      <c r="QQS392" s="541"/>
      <c r="QQT392" s="541"/>
      <c r="QQU392" s="541"/>
      <c r="QQV392" s="541"/>
      <c r="QQW392" s="541"/>
      <c r="QQX392" s="541"/>
      <c r="QQY392" s="541"/>
      <c r="QQZ392" s="541"/>
      <c r="QRA392" s="541"/>
      <c r="QRB392" s="541"/>
      <c r="QRC392" s="541"/>
      <c r="QRD392" s="541"/>
      <c r="QRE392" s="541"/>
      <c r="QRF392" s="541"/>
      <c r="QRG392" s="541"/>
      <c r="QRH392" s="541"/>
      <c r="QRI392" s="541"/>
      <c r="QRJ392" s="541"/>
      <c r="QRK392" s="541"/>
      <c r="QRL392" s="541"/>
      <c r="QRM392" s="541"/>
      <c r="QRN392" s="541"/>
      <c r="QRO392" s="541"/>
      <c r="QRP392" s="541"/>
      <c r="QRQ392" s="541"/>
      <c r="QRR392" s="541"/>
      <c r="QRS392" s="541"/>
      <c r="QRT392" s="541"/>
      <c r="QRU392" s="541"/>
      <c r="QRV392" s="541"/>
      <c r="QRW392" s="541"/>
      <c r="QRX392" s="541"/>
      <c r="QRY392" s="541"/>
      <c r="QRZ392" s="541"/>
      <c r="QSA392" s="541"/>
      <c r="QSB392" s="541"/>
      <c r="QSC392" s="541"/>
      <c r="QSD392" s="541"/>
      <c r="QSE392" s="541"/>
      <c r="QSF392" s="541"/>
      <c r="QSG392" s="541"/>
      <c r="QSH392" s="541"/>
      <c r="QSI392" s="541"/>
      <c r="QSJ392" s="541"/>
      <c r="QSK392" s="541"/>
      <c r="QSL392" s="541"/>
      <c r="QSM392" s="541"/>
      <c r="QSN392" s="541"/>
      <c r="QSO392" s="541"/>
      <c r="QSP392" s="541"/>
      <c r="QSQ392" s="541"/>
      <c r="QSR392" s="541"/>
      <c r="QSS392" s="541"/>
      <c r="QST392" s="541"/>
      <c r="QSU392" s="541"/>
      <c r="QSV392" s="541"/>
      <c r="QSW392" s="541"/>
      <c r="QSX392" s="541"/>
      <c r="QSY392" s="541"/>
      <c r="QSZ392" s="541"/>
      <c r="QTA392" s="541"/>
      <c r="QTB392" s="541"/>
      <c r="QTC392" s="541"/>
      <c r="QTD392" s="541"/>
      <c r="QTE392" s="541"/>
      <c r="QTF392" s="541"/>
      <c r="QTG392" s="541"/>
      <c r="QTH392" s="541"/>
      <c r="QTI392" s="541"/>
      <c r="QTJ392" s="541"/>
      <c r="QTK392" s="541"/>
      <c r="QTL392" s="541"/>
      <c r="QTM392" s="541"/>
      <c r="QTN392" s="541"/>
      <c r="QTO392" s="541"/>
      <c r="QTP392" s="541"/>
      <c r="QTQ392" s="541"/>
      <c r="QTR392" s="541"/>
      <c r="QTS392" s="541"/>
      <c r="QTT392" s="541"/>
      <c r="QTU392" s="541"/>
      <c r="QTV392" s="541"/>
      <c r="QTW392" s="541"/>
      <c r="QTX392" s="541"/>
      <c r="QTY392" s="541"/>
      <c r="QTZ392" s="541"/>
      <c r="QUA392" s="541"/>
      <c r="QUB392" s="541"/>
      <c r="QUC392" s="541"/>
      <c r="QUD392" s="541"/>
      <c r="QUE392" s="541"/>
      <c r="QUF392" s="541"/>
      <c r="QUG392" s="541"/>
      <c r="QUH392" s="541"/>
      <c r="QUI392" s="541"/>
      <c r="QUJ392" s="541"/>
      <c r="QUK392" s="541"/>
      <c r="QUL392" s="541"/>
      <c r="QUM392" s="541"/>
      <c r="QUN392" s="541"/>
      <c r="QUO392" s="541"/>
      <c r="QUP392" s="541"/>
      <c r="QUQ392" s="541"/>
      <c r="QUR392" s="541"/>
      <c r="QUS392" s="541"/>
      <c r="QUT392" s="541"/>
      <c r="QUU392" s="541"/>
      <c r="QUV392" s="541"/>
      <c r="QUW392" s="541"/>
      <c r="QUX392" s="541"/>
      <c r="QUY392" s="541"/>
      <c r="QUZ392" s="541"/>
      <c r="QVA392" s="541"/>
      <c r="QVB392" s="541"/>
      <c r="QVC392" s="541"/>
      <c r="QVD392" s="541"/>
      <c r="QVE392" s="541"/>
      <c r="QVF392" s="541"/>
      <c r="QVG392" s="541"/>
      <c r="QVH392" s="541"/>
      <c r="QVI392" s="541"/>
      <c r="QVJ392" s="541"/>
      <c r="QVK392" s="541"/>
      <c r="QVL392" s="541"/>
      <c r="QVM392" s="541"/>
      <c r="QVN392" s="541"/>
      <c r="QVO392" s="541"/>
      <c r="QVP392" s="541"/>
      <c r="QVQ392" s="541"/>
      <c r="QVR392" s="541"/>
      <c r="QVS392" s="541"/>
      <c r="QVT392" s="541"/>
      <c r="QVU392" s="541"/>
      <c r="QVV392" s="541"/>
      <c r="QVW392" s="541"/>
      <c r="QVX392" s="541"/>
      <c r="QVY392" s="541"/>
      <c r="QVZ392" s="541"/>
      <c r="QWA392" s="541"/>
      <c r="QWB392" s="541"/>
      <c r="QWC392" s="541"/>
      <c r="QWD392" s="541"/>
      <c r="QWE392" s="541"/>
      <c r="QWF392" s="541"/>
      <c r="QWG392" s="541"/>
      <c r="QWH392" s="541"/>
      <c r="QWI392" s="541"/>
      <c r="QWJ392" s="541"/>
      <c r="QWK392" s="541"/>
      <c r="QWL392" s="541"/>
      <c r="QWM392" s="541"/>
      <c r="QWN392" s="541"/>
      <c r="QWO392" s="541"/>
      <c r="QWP392" s="541"/>
      <c r="QWQ392" s="541"/>
      <c r="QWR392" s="541"/>
      <c r="QWS392" s="541"/>
      <c r="QWT392" s="541"/>
      <c r="QWU392" s="541"/>
      <c r="QWV392" s="541"/>
      <c r="QWW392" s="541"/>
      <c r="QWX392" s="541"/>
      <c r="QWY392" s="541"/>
      <c r="QWZ392" s="541"/>
      <c r="QXA392" s="541"/>
      <c r="QXB392" s="541"/>
      <c r="QXC392" s="541"/>
      <c r="QXD392" s="541"/>
      <c r="QXE392" s="541"/>
      <c r="QXF392" s="541"/>
      <c r="QXG392" s="541"/>
      <c r="QXH392" s="541"/>
      <c r="QXI392" s="541"/>
      <c r="QXJ392" s="541"/>
      <c r="QXK392" s="541"/>
      <c r="QXL392" s="541"/>
      <c r="QXM392" s="541"/>
      <c r="QXN392" s="541"/>
      <c r="QXO392" s="541"/>
      <c r="QXP392" s="541"/>
      <c r="QXQ392" s="541"/>
      <c r="QXR392" s="541"/>
      <c r="QXS392" s="541"/>
      <c r="QXT392" s="541"/>
      <c r="QXU392" s="541"/>
      <c r="QXV392" s="541"/>
      <c r="QXW392" s="541"/>
      <c r="QXX392" s="541"/>
      <c r="QXY392" s="541"/>
      <c r="QXZ392" s="541"/>
      <c r="QYA392" s="541"/>
      <c r="QYB392" s="541"/>
      <c r="QYC392" s="541"/>
      <c r="QYD392" s="541"/>
      <c r="QYE392" s="541"/>
      <c r="QYF392" s="541"/>
      <c r="QYG392" s="541"/>
      <c r="QYH392" s="541"/>
      <c r="QYI392" s="541"/>
      <c r="QYJ392" s="541"/>
      <c r="QYK392" s="541"/>
      <c r="QYL392" s="541"/>
      <c r="QYM392" s="541"/>
      <c r="QYN392" s="541"/>
      <c r="QYO392" s="541"/>
      <c r="QYP392" s="541"/>
      <c r="QYQ392" s="541"/>
      <c r="QYR392" s="541"/>
      <c r="QYS392" s="541"/>
      <c r="QYT392" s="541"/>
      <c r="QYU392" s="541"/>
      <c r="QYV392" s="541"/>
      <c r="QYW392" s="541"/>
      <c r="QYX392" s="541"/>
      <c r="QYY392" s="541"/>
      <c r="QYZ392" s="541"/>
      <c r="QZA392" s="541"/>
      <c r="QZB392" s="541"/>
      <c r="QZC392" s="541"/>
      <c r="QZD392" s="541"/>
      <c r="QZE392" s="541"/>
      <c r="QZF392" s="541"/>
      <c r="QZG392" s="541"/>
      <c r="QZH392" s="541"/>
      <c r="QZI392" s="541"/>
      <c r="QZJ392" s="541"/>
      <c r="QZK392" s="541"/>
      <c r="QZL392" s="541"/>
      <c r="QZM392" s="541"/>
      <c r="QZN392" s="541"/>
      <c r="QZO392" s="541"/>
      <c r="QZP392" s="541"/>
      <c r="QZQ392" s="541"/>
      <c r="QZR392" s="541"/>
      <c r="QZS392" s="541"/>
      <c r="QZT392" s="541"/>
      <c r="QZU392" s="541"/>
      <c r="QZV392" s="541"/>
      <c r="QZW392" s="541"/>
      <c r="QZX392" s="541"/>
      <c r="QZY392" s="541"/>
      <c r="QZZ392" s="541"/>
      <c r="RAA392" s="541"/>
      <c r="RAB392" s="541"/>
      <c r="RAC392" s="541"/>
      <c r="RAD392" s="541"/>
      <c r="RAE392" s="541"/>
      <c r="RAF392" s="541"/>
      <c r="RAG392" s="541"/>
      <c r="RAH392" s="541"/>
      <c r="RAI392" s="541"/>
      <c r="RAJ392" s="541"/>
      <c r="RAK392" s="541"/>
      <c r="RAL392" s="541"/>
      <c r="RAM392" s="541"/>
      <c r="RAN392" s="541"/>
      <c r="RAO392" s="541"/>
      <c r="RAP392" s="541"/>
      <c r="RAQ392" s="541"/>
      <c r="RAR392" s="541"/>
      <c r="RAS392" s="541"/>
      <c r="RAT392" s="541"/>
      <c r="RAU392" s="541"/>
      <c r="RAV392" s="541"/>
      <c r="RAW392" s="541"/>
      <c r="RAX392" s="541"/>
      <c r="RAY392" s="541"/>
      <c r="RAZ392" s="541"/>
      <c r="RBA392" s="541"/>
      <c r="RBB392" s="541"/>
      <c r="RBC392" s="541"/>
      <c r="RBD392" s="541"/>
      <c r="RBE392" s="541"/>
      <c r="RBF392" s="541"/>
      <c r="RBG392" s="541"/>
      <c r="RBH392" s="541"/>
      <c r="RBI392" s="541"/>
      <c r="RBJ392" s="541"/>
      <c r="RBK392" s="541"/>
      <c r="RBL392" s="541"/>
      <c r="RBM392" s="541"/>
      <c r="RBN392" s="541"/>
      <c r="RBO392" s="541"/>
      <c r="RBP392" s="541"/>
      <c r="RBQ392" s="541"/>
      <c r="RBR392" s="541"/>
      <c r="RBS392" s="541"/>
      <c r="RBT392" s="541"/>
      <c r="RBU392" s="541"/>
      <c r="RBV392" s="541"/>
      <c r="RBW392" s="541"/>
      <c r="RBX392" s="541"/>
      <c r="RBY392" s="541"/>
      <c r="RBZ392" s="541"/>
      <c r="RCA392" s="541"/>
      <c r="RCB392" s="541"/>
      <c r="RCC392" s="541"/>
      <c r="RCD392" s="541"/>
      <c r="RCE392" s="541"/>
      <c r="RCF392" s="541"/>
      <c r="RCG392" s="541"/>
      <c r="RCH392" s="541"/>
      <c r="RCI392" s="541"/>
      <c r="RCJ392" s="541"/>
      <c r="RCK392" s="541"/>
      <c r="RCL392" s="541"/>
      <c r="RCM392" s="541"/>
      <c r="RCN392" s="541"/>
      <c r="RCO392" s="541"/>
      <c r="RCP392" s="541"/>
      <c r="RCQ392" s="541"/>
      <c r="RCR392" s="541"/>
      <c r="RCS392" s="541"/>
      <c r="RCT392" s="541"/>
      <c r="RCU392" s="541"/>
      <c r="RCV392" s="541"/>
      <c r="RCW392" s="541"/>
      <c r="RCX392" s="541"/>
      <c r="RCY392" s="541"/>
      <c r="RCZ392" s="541"/>
      <c r="RDA392" s="541"/>
      <c r="RDB392" s="541"/>
      <c r="RDC392" s="541"/>
      <c r="RDD392" s="541"/>
      <c r="RDE392" s="541"/>
      <c r="RDF392" s="541"/>
      <c r="RDG392" s="541"/>
      <c r="RDH392" s="541"/>
      <c r="RDI392" s="541"/>
      <c r="RDJ392" s="541"/>
      <c r="RDK392" s="541"/>
      <c r="RDL392" s="541"/>
      <c r="RDM392" s="541"/>
      <c r="RDN392" s="541"/>
      <c r="RDO392" s="541"/>
      <c r="RDP392" s="541"/>
      <c r="RDQ392" s="541"/>
      <c r="RDR392" s="541"/>
      <c r="RDS392" s="541"/>
      <c r="RDT392" s="541"/>
      <c r="RDU392" s="541"/>
      <c r="RDV392" s="541"/>
      <c r="RDW392" s="541"/>
      <c r="RDX392" s="541"/>
      <c r="RDY392" s="541"/>
      <c r="RDZ392" s="541"/>
      <c r="REA392" s="541"/>
      <c r="REB392" s="541"/>
      <c r="REC392" s="541"/>
      <c r="RED392" s="541"/>
      <c r="REE392" s="541"/>
      <c r="REF392" s="541"/>
      <c r="REG392" s="541"/>
      <c r="REH392" s="541"/>
      <c r="REI392" s="541"/>
      <c r="REJ392" s="541"/>
      <c r="REK392" s="541"/>
      <c r="REL392" s="541"/>
      <c r="REM392" s="541"/>
      <c r="REN392" s="541"/>
      <c r="REO392" s="541"/>
      <c r="REP392" s="541"/>
      <c r="REQ392" s="541"/>
      <c r="RER392" s="541"/>
      <c r="RES392" s="541"/>
      <c r="RET392" s="541"/>
      <c r="REU392" s="541"/>
      <c r="REV392" s="541"/>
      <c r="REW392" s="541"/>
      <c r="REX392" s="541"/>
      <c r="REY392" s="541"/>
      <c r="REZ392" s="541"/>
      <c r="RFA392" s="541"/>
      <c r="RFB392" s="541"/>
      <c r="RFC392" s="541"/>
      <c r="RFD392" s="541"/>
      <c r="RFE392" s="541"/>
      <c r="RFF392" s="541"/>
      <c r="RFG392" s="541"/>
      <c r="RFH392" s="541"/>
      <c r="RFI392" s="541"/>
      <c r="RFJ392" s="541"/>
      <c r="RFK392" s="541"/>
      <c r="RFL392" s="541"/>
      <c r="RFM392" s="541"/>
      <c r="RFN392" s="541"/>
      <c r="RFO392" s="541"/>
      <c r="RFP392" s="541"/>
      <c r="RFQ392" s="541"/>
      <c r="RFR392" s="541"/>
      <c r="RFS392" s="541"/>
      <c r="RFT392" s="541"/>
      <c r="RFU392" s="541"/>
      <c r="RFV392" s="541"/>
      <c r="RFW392" s="541"/>
      <c r="RFX392" s="541"/>
      <c r="RFY392" s="541"/>
      <c r="RFZ392" s="541"/>
      <c r="RGA392" s="541"/>
      <c r="RGB392" s="541"/>
      <c r="RGC392" s="541"/>
      <c r="RGD392" s="541"/>
      <c r="RGE392" s="541"/>
      <c r="RGF392" s="541"/>
      <c r="RGG392" s="541"/>
      <c r="RGH392" s="541"/>
      <c r="RGI392" s="541"/>
      <c r="RGJ392" s="541"/>
      <c r="RGK392" s="541"/>
      <c r="RGL392" s="541"/>
      <c r="RGM392" s="541"/>
      <c r="RGN392" s="541"/>
      <c r="RGO392" s="541"/>
      <c r="RGP392" s="541"/>
      <c r="RGQ392" s="541"/>
      <c r="RGR392" s="541"/>
      <c r="RGS392" s="541"/>
      <c r="RGT392" s="541"/>
      <c r="RGU392" s="541"/>
      <c r="RGV392" s="541"/>
      <c r="RGW392" s="541"/>
      <c r="RGX392" s="541"/>
      <c r="RGY392" s="541"/>
      <c r="RGZ392" s="541"/>
      <c r="RHA392" s="541"/>
      <c r="RHB392" s="541"/>
      <c r="RHC392" s="541"/>
      <c r="RHD392" s="541"/>
      <c r="RHE392" s="541"/>
      <c r="RHF392" s="541"/>
      <c r="RHG392" s="541"/>
      <c r="RHH392" s="541"/>
      <c r="RHI392" s="541"/>
      <c r="RHJ392" s="541"/>
      <c r="RHK392" s="541"/>
      <c r="RHL392" s="541"/>
      <c r="RHM392" s="541"/>
      <c r="RHN392" s="541"/>
      <c r="RHO392" s="541"/>
      <c r="RHP392" s="541"/>
      <c r="RHQ392" s="541"/>
      <c r="RHR392" s="541"/>
      <c r="RHS392" s="541"/>
      <c r="RHT392" s="541"/>
      <c r="RHU392" s="541"/>
      <c r="RHV392" s="541"/>
      <c r="RHW392" s="541"/>
      <c r="RHX392" s="541"/>
      <c r="RHY392" s="541"/>
      <c r="RHZ392" s="541"/>
      <c r="RIA392" s="541"/>
      <c r="RIB392" s="541"/>
      <c r="RIC392" s="541"/>
      <c r="RID392" s="541"/>
      <c r="RIE392" s="541"/>
      <c r="RIF392" s="541"/>
      <c r="RIG392" s="541"/>
      <c r="RIH392" s="541"/>
      <c r="RII392" s="541"/>
      <c r="RIJ392" s="541"/>
      <c r="RIK392" s="541"/>
      <c r="RIL392" s="541"/>
      <c r="RIM392" s="541"/>
      <c r="RIN392" s="541"/>
      <c r="RIO392" s="541"/>
      <c r="RIP392" s="541"/>
      <c r="RIQ392" s="541"/>
      <c r="RIR392" s="541"/>
      <c r="RIS392" s="541"/>
      <c r="RIT392" s="541"/>
      <c r="RIU392" s="541"/>
      <c r="RIV392" s="541"/>
      <c r="RIW392" s="541"/>
      <c r="RIX392" s="541"/>
      <c r="RIY392" s="541"/>
      <c r="RIZ392" s="541"/>
      <c r="RJA392" s="541"/>
      <c r="RJB392" s="541"/>
      <c r="RJC392" s="541"/>
      <c r="RJD392" s="541"/>
      <c r="RJE392" s="541"/>
      <c r="RJF392" s="541"/>
      <c r="RJG392" s="541"/>
      <c r="RJH392" s="541"/>
      <c r="RJI392" s="541"/>
      <c r="RJJ392" s="541"/>
      <c r="RJK392" s="541"/>
      <c r="RJL392" s="541"/>
      <c r="RJM392" s="541"/>
      <c r="RJN392" s="541"/>
      <c r="RJO392" s="541"/>
      <c r="RJP392" s="541"/>
      <c r="RJQ392" s="541"/>
      <c r="RJR392" s="541"/>
      <c r="RJS392" s="541"/>
      <c r="RJT392" s="541"/>
      <c r="RJU392" s="541"/>
      <c r="RJV392" s="541"/>
      <c r="RJW392" s="541"/>
      <c r="RJX392" s="541"/>
      <c r="RJY392" s="541"/>
      <c r="RJZ392" s="541"/>
      <c r="RKA392" s="541"/>
      <c r="RKB392" s="541"/>
      <c r="RKC392" s="541"/>
      <c r="RKD392" s="541"/>
      <c r="RKE392" s="541"/>
      <c r="RKF392" s="541"/>
      <c r="RKG392" s="541"/>
      <c r="RKH392" s="541"/>
      <c r="RKI392" s="541"/>
      <c r="RKJ392" s="541"/>
      <c r="RKK392" s="541"/>
      <c r="RKL392" s="541"/>
      <c r="RKM392" s="541"/>
      <c r="RKN392" s="541"/>
      <c r="RKO392" s="541"/>
      <c r="RKP392" s="541"/>
      <c r="RKQ392" s="541"/>
      <c r="RKR392" s="541"/>
      <c r="RKS392" s="541"/>
      <c r="RKT392" s="541"/>
      <c r="RKU392" s="541"/>
      <c r="RKV392" s="541"/>
      <c r="RKW392" s="541"/>
      <c r="RKX392" s="541"/>
      <c r="RKY392" s="541"/>
      <c r="RKZ392" s="541"/>
      <c r="RLA392" s="541"/>
      <c r="RLB392" s="541"/>
      <c r="RLC392" s="541"/>
      <c r="RLD392" s="541"/>
      <c r="RLE392" s="541"/>
      <c r="RLF392" s="541"/>
      <c r="RLG392" s="541"/>
      <c r="RLH392" s="541"/>
      <c r="RLI392" s="541"/>
      <c r="RLJ392" s="541"/>
      <c r="RLK392" s="541"/>
      <c r="RLL392" s="541"/>
      <c r="RLM392" s="541"/>
      <c r="RLN392" s="541"/>
      <c r="RLO392" s="541"/>
      <c r="RLP392" s="541"/>
      <c r="RLQ392" s="541"/>
      <c r="RLR392" s="541"/>
      <c r="RLS392" s="541"/>
      <c r="RLT392" s="541"/>
      <c r="RLU392" s="541"/>
      <c r="RLV392" s="541"/>
      <c r="RLW392" s="541"/>
      <c r="RLX392" s="541"/>
      <c r="RLY392" s="541"/>
      <c r="RLZ392" s="541"/>
      <c r="RMA392" s="541"/>
      <c r="RMB392" s="541"/>
      <c r="RMC392" s="541"/>
      <c r="RMD392" s="541"/>
      <c r="RME392" s="541"/>
      <c r="RMF392" s="541"/>
      <c r="RMG392" s="541"/>
      <c r="RMH392" s="541"/>
      <c r="RMI392" s="541"/>
      <c r="RMJ392" s="541"/>
      <c r="RMK392" s="541"/>
      <c r="RML392" s="541"/>
      <c r="RMM392" s="541"/>
      <c r="RMN392" s="541"/>
      <c r="RMO392" s="541"/>
      <c r="RMP392" s="541"/>
      <c r="RMQ392" s="541"/>
      <c r="RMR392" s="541"/>
      <c r="RMS392" s="541"/>
      <c r="RMT392" s="541"/>
      <c r="RMU392" s="541"/>
      <c r="RMV392" s="541"/>
      <c r="RMW392" s="541"/>
      <c r="RMX392" s="541"/>
      <c r="RMY392" s="541"/>
      <c r="RMZ392" s="541"/>
      <c r="RNA392" s="541"/>
      <c r="RNB392" s="541"/>
      <c r="RNC392" s="541"/>
      <c r="RND392" s="541"/>
      <c r="RNE392" s="541"/>
      <c r="RNF392" s="541"/>
      <c r="RNG392" s="541"/>
      <c r="RNH392" s="541"/>
      <c r="RNI392" s="541"/>
      <c r="RNJ392" s="541"/>
      <c r="RNK392" s="541"/>
      <c r="RNL392" s="541"/>
      <c r="RNM392" s="541"/>
      <c r="RNN392" s="541"/>
      <c r="RNO392" s="541"/>
      <c r="RNP392" s="541"/>
      <c r="RNQ392" s="541"/>
      <c r="RNR392" s="541"/>
      <c r="RNS392" s="541"/>
      <c r="RNT392" s="541"/>
      <c r="RNU392" s="541"/>
      <c r="RNV392" s="541"/>
      <c r="RNW392" s="541"/>
      <c r="RNX392" s="541"/>
      <c r="RNY392" s="541"/>
      <c r="RNZ392" s="541"/>
      <c r="ROA392" s="541"/>
      <c r="ROB392" s="541"/>
      <c r="ROC392" s="541"/>
      <c r="ROD392" s="541"/>
      <c r="ROE392" s="541"/>
      <c r="ROF392" s="541"/>
      <c r="ROG392" s="541"/>
      <c r="ROH392" s="541"/>
      <c r="ROI392" s="541"/>
      <c r="ROJ392" s="541"/>
      <c r="ROK392" s="541"/>
      <c r="ROL392" s="541"/>
      <c r="ROM392" s="541"/>
      <c r="RON392" s="541"/>
      <c r="ROO392" s="541"/>
      <c r="ROP392" s="541"/>
      <c r="ROQ392" s="541"/>
      <c r="ROR392" s="541"/>
      <c r="ROS392" s="541"/>
      <c r="ROT392" s="541"/>
      <c r="ROU392" s="541"/>
      <c r="ROV392" s="541"/>
      <c r="ROW392" s="541"/>
      <c r="ROX392" s="541"/>
      <c r="ROY392" s="541"/>
      <c r="ROZ392" s="541"/>
      <c r="RPA392" s="541"/>
      <c r="RPB392" s="541"/>
      <c r="RPC392" s="541"/>
      <c r="RPD392" s="541"/>
      <c r="RPE392" s="541"/>
      <c r="RPF392" s="541"/>
      <c r="RPG392" s="541"/>
      <c r="RPH392" s="541"/>
      <c r="RPI392" s="541"/>
      <c r="RPJ392" s="541"/>
      <c r="RPK392" s="541"/>
      <c r="RPL392" s="541"/>
      <c r="RPM392" s="541"/>
      <c r="RPN392" s="541"/>
      <c r="RPO392" s="541"/>
      <c r="RPP392" s="541"/>
      <c r="RPQ392" s="541"/>
      <c r="RPR392" s="541"/>
      <c r="RPS392" s="541"/>
      <c r="RPT392" s="541"/>
      <c r="RPU392" s="541"/>
      <c r="RPV392" s="541"/>
      <c r="RPW392" s="541"/>
      <c r="RPX392" s="541"/>
      <c r="RPY392" s="541"/>
      <c r="RPZ392" s="541"/>
      <c r="RQA392" s="541"/>
      <c r="RQB392" s="541"/>
      <c r="RQC392" s="541"/>
      <c r="RQD392" s="541"/>
      <c r="RQE392" s="541"/>
      <c r="RQF392" s="541"/>
      <c r="RQG392" s="541"/>
      <c r="RQH392" s="541"/>
      <c r="RQI392" s="541"/>
      <c r="RQJ392" s="541"/>
      <c r="RQK392" s="541"/>
      <c r="RQL392" s="541"/>
      <c r="RQM392" s="541"/>
      <c r="RQN392" s="541"/>
      <c r="RQO392" s="541"/>
      <c r="RQP392" s="541"/>
      <c r="RQQ392" s="541"/>
      <c r="RQR392" s="541"/>
      <c r="RQS392" s="541"/>
      <c r="RQT392" s="541"/>
      <c r="RQU392" s="541"/>
      <c r="RQV392" s="541"/>
      <c r="RQW392" s="541"/>
      <c r="RQX392" s="541"/>
      <c r="RQY392" s="541"/>
      <c r="RQZ392" s="541"/>
      <c r="RRA392" s="541"/>
      <c r="RRB392" s="541"/>
      <c r="RRC392" s="541"/>
      <c r="RRD392" s="541"/>
      <c r="RRE392" s="541"/>
      <c r="RRF392" s="541"/>
      <c r="RRG392" s="541"/>
      <c r="RRH392" s="541"/>
      <c r="RRI392" s="541"/>
      <c r="RRJ392" s="541"/>
      <c r="RRK392" s="541"/>
      <c r="RRL392" s="541"/>
      <c r="RRM392" s="541"/>
      <c r="RRN392" s="541"/>
      <c r="RRO392" s="541"/>
      <c r="RRP392" s="541"/>
      <c r="RRQ392" s="541"/>
      <c r="RRR392" s="541"/>
      <c r="RRS392" s="541"/>
      <c r="RRT392" s="541"/>
      <c r="RRU392" s="541"/>
      <c r="RRV392" s="541"/>
      <c r="RRW392" s="541"/>
      <c r="RRX392" s="541"/>
      <c r="RRY392" s="541"/>
      <c r="RRZ392" s="541"/>
      <c r="RSA392" s="541"/>
      <c r="RSB392" s="541"/>
      <c r="RSC392" s="541"/>
      <c r="RSD392" s="541"/>
      <c r="RSE392" s="541"/>
      <c r="RSF392" s="541"/>
      <c r="RSG392" s="541"/>
      <c r="RSH392" s="541"/>
      <c r="RSI392" s="541"/>
      <c r="RSJ392" s="541"/>
      <c r="RSK392" s="541"/>
      <c r="RSL392" s="541"/>
      <c r="RSM392" s="541"/>
      <c r="RSN392" s="541"/>
      <c r="RSO392" s="541"/>
      <c r="RSP392" s="541"/>
      <c r="RSQ392" s="541"/>
      <c r="RSR392" s="541"/>
      <c r="RSS392" s="541"/>
      <c r="RST392" s="541"/>
      <c r="RSU392" s="541"/>
      <c r="RSV392" s="541"/>
      <c r="RSW392" s="541"/>
      <c r="RSX392" s="541"/>
      <c r="RSY392" s="541"/>
      <c r="RSZ392" s="541"/>
      <c r="RTA392" s="541"/>
      <c r="RTB392" s="541"/>
      <c r="RTC392" s="541"/>
      <c r="RTD392" s="541"/>
      <c r="RTE392" s="541"/>
      <c r="RTF392" s="541"/>
      <c r="RTG392" s="541"/>
      <c r="RTH392" s="541"/>
      <c r="RTI392" s="541"/>
      <c r="RTJ392" s="541"/>
      <c r="RTK392" s="541"/>
      <c r="RTL392" s="541"/>
      <c r="RTM392" s="541"/>
      <c r="RTN392" s="541"/>
      <c r="RTO392" s="541"/>
      <c r="RTP392" s="541"/>
      <c r="RTQ392" s="541"/>
      <c r="RTR392" s="541"/>
      <c r="RTS392" s="541"/>
      <c r="RTT392" s="541"/>
      <c r="RTU392" s="541"/>
      <c r="RTV392" s="541"/>
      <c r="RTW392" s="541"/>
      <c r="RTX392" s="541"/>
      <c r="RTY392" s="541"/>
      <c r="RTZ392" s="541"/>
      <c r="RUA392" s="541"/>
      <c r="RUB392" s="541"/>
      <c r="RUC392" s="541"/>
      <c r="RUD392" s="541"/>
      <c r="RUE392" s="541"/>
      <c r="RUF392" s="541"/>
      <c r="RUG392" s="541"/>
      <c r="RUH392" s="541"/>
      <c r="RUI392" s="541"/>
      <c r="RUJ392" s="541"/>
      <c r="RUK392" s="541"/>
      <c r="RUL392" s="541"/>
      <c r="RUM392" s="541"/>
      <c r="RUN392" s="541"/>
      <c r="RUO392" s="541"/>
      <c r="RUP392" s="541"/>
      <c r="RUQ392" s="541"/>
      <c r="RUR392" s="541"/>
      <c r="RUS392" s="541"/>
      <c r="RUT392" s="541"/>
      <c r="RUU392" s="541"/>
      <c r="RUV392" s="541"/>
      <c r="RUW392" s="541"/>
      <c r="RUX392" s="541"/>
      <c r="RUY392" s="541"/>
      <c r="RUZ392" s="541"/>
      <c r="RVA392" s="541"/>
      <c r="RVB392" s="541"/>
      <c r="RVC392" s="541"/>
      <c r="RVD392" s="541"/>
      <c r="RVE392" s="541"/>
      <c r="RVF392" s="541"/>
      <c r="RVG392" s="541"/>
      <c r="RVH392" s="541"/>
      <c r="RVI392" s="541"/>
      <c r="RVJ392" s="541"/>
      <c r="RVK392" s="541"/>
      <c r="RVL392" s="541"/>
      <c r="RVM392" s="541"/>
      <c r="RVN392" s="541"/>
      <c r="RVO392" s="541"/>
      <c r="RVP392" s="541"/>
      <c r="RVQ392" s="541"/>
      <c r="RVR392" s="541"/>
      <c r="RVS392" s="541"/>
      <c r="RVT392" s="541"/>
      <c r="RVU392" s="541"/>
      <c r="RVV392" s="541"/>
      <c r="RVW392" s="541"/>
      <c r="RVX392" s="541"/>
      <c r="RVY392" s="541"/>
      <c r="RVZ392" s="541"/>
      <c r="RWA392" s="541"/>
      <c r="RWB392" s="541"/>
      <c r="RWC392" s="541"/>
      <c r="RWD392" s="541"/>
      <c r="RWE392" s="541"/>
      <c r="RWF392" s="541"/>
      <c r="RWG392" s="541"/>
      <c r="RWH392" s="541"/>
      <c r="RWI392" s="541"/>
      <c r="RWJ392" s="541"/>
      <c r="RWK392" s="541"/>
      <c r="RWL392" s="541"/>
      <c r="RWM392" s="541"/>
      <c r="RWN392" s="541"/>
      <c r="RWO392" s="541"/>
      <c r="RWP392" s="541"/>
      <c r="RWQ392" s="541"/>
      <c r="RWR392" s="541"/>
      <c r="RWS392" s="541"/>
      <c r="RWT392" s="541"/>
      <c r="RWU392" s="541"/>
      <c r="RWV392" s="541"/>
      <c r="RWW392" s="541"/>
      <c r="RWX392" s="541"/>
      <c r="RWY392" s="541"/>
      <c r="RWZ392" s="541"/>
      <c r="RXA392" s="541"/>
      <c r="RXB392" s="541"/>
      <c r="RXC392" s="541"/>
      <c r="RXD392" s="541"/>
      <c r="RXE392" s="541"/>
      <c r="RXF392" s="541"/>
      <c r="RXG392" s="541"/>
      <c r="RXH392" s="541"/>
      <c r="RXI392" s="541"/>
      <c r="RXJ392" s="541"/>
      <c r="RXK392" s="541"/>
      <c r="RXL392" s="541"/>
      <c r="RXM392" s="541"/>
      <c r="RXN392" s="541"/>
      <c r="RXO392" s="541"/>
      <c r="RXP392" s="541"/>
      <c r="RXQ392" s="541"/>
      <c r="RXR392" s="541"/>
      <c r="RXS392" s="541"/>
      <c r="RXT392" s="541"/>
      <c r="RXU392" s="541"/>
      <c r="RXV392" s="541"/>
      <c r="RXW392" s="541"/>
      <c r="RXX392" s="541"/>
      <c r="RXY392" s="541"/>
      <c r="RXZ392" s="541"/>
      <c r="RYA392" s="541"/>
      <c r="RYB392" s="541"/>
      <c r="RYC392" s="541"/>
      <c r="RYD392" s="541"/>
      <c r="RYE392" s="541"/>
      <c r="RYF392" s="541"/>
      <c r="RYG392" s="541"/>
      <c r="RYH392" s="541"/>
      <c r="RYI392" s="541"/>
      <c r="RYJ392" s="541"/>
      <c r="RYK392" s="541"/>
      <c r="RYL392" s="541"/>
      <c r="RYM392" s="541"/>
      <c r="RYN392" s="541"/>
      <c r="RYO392" s="541"/>
      <c r="RYP392" s="541"/>
      <c r="RYQ392" s="541"/>
      <c r="RYR392" s="541"/>
      <c r="RYS392" s="541"/>
      <c r="RYT392" s="541"/>
      <c r="RYU392" s="541"/>
      <c r="RYV392" s="541"/>
      <c r="RYW392" s="541"/>
      <c r="RYX392" s="541"/>
      <c r="RYY392" s="541"/>
      <c r="RYZ392" s="541"/>
      <c r="RZA392" s="541"/>
      <c r="RZB392" s="541"/>
      <c r="RZC392" s="541"/>
      <c r="RZD392" s="541"/>
      <c r="RZE392" s="541"/>
      <c r="RZF392" s="541"/>
      <c r="RZG392" s="541"/>
      <c r="RZH392" s="541"/>
      <c r="RZI392" s="541"/>
      <c r="RZJ392" s="541"/>
      <c r="RZK392" s="541"/>
      <c r="RZL392" s="541"/>
      <c r="RZM392" s="541"/>
      <c r="RZN392" s="541"/>
      <c r="RZO392" s="541"/>
      <c r="RZP392" s="541"/>
      <c r="RZQ392" s="541"/>
      <c r="RZR392" s="541"/>
      <c r="RZS392" s="541"/>
      <c r="RZT392" s="541"/>
      <c r="RZU392" s="541"/>
      <c r="RZV392" s="541"/>
      <c r="RZW392" s="541"/>
      <c r="RZX392" s="541"/>
      <c r="RZY392" s="541"/>
      <c r="RZZ392" s="541"/>
      <c r="SAA392" s="541"/>
      <c r="SAB392" s="541"/>
      <c r="SAC392" s="541"/>
      <c r="SAD392" s="541"/>
      <c r="SAE392" s="541"/>
      <c r="SAF392" s="541"/>
      <c r="SAG392" s="541"/>
      <c r="SAH392" s="541"/>
      <c r="SAI392" s="541"/>
      <c r="SAJ392" s="541"/>
      <c r="SAK392" s="541"/>
      <c r="SAL392" s="541"/>
      <c r="SAM392" s="541"/>
      <c r="SAN392" s="541"/>
      <c r="SAO392" s="541"/>
      <c r="SAP392" s="541"/>
      <c r="SAQ392" s="541"/>
      <c r="SAR392" s="541"/>
      <c r="SAS392" s="541"/>
      <c r="SAT392" s="541"/>
      <c r="SAU392" s="541"/>
      <c r="SAV392" s="541"/>
      <c r="SAW392" s="541"/>
      <c r="SAX392" s="541"/>
      <c r="SAY392" s="541"/>
      <c r="SAZ392" s="541"/>
      <c r="SBA392" s="541"/>
      <c r="SBB392" s="541"/>
      <c r="SBC392" s="541"/>
      <c r="SBD392" s="541"/>
      <c r="SBE392" s="541"/>
      <c r="SBF392" s="541"/>
      <c r="SBG392" s="541"/>
      <c r="SBH392" s="541"/>
      <c r="SBI392" s="541"/>
      <c r="SBJ392" s="541"/>
      <c r="SBK392" s="541"/>
      <c r="SBL392" s="541"/>
      <c r="SBM392" s="541"/>
      <c r="SBN392" s="541"/>
      <c r="SBO392" s="541"/>
      <c r="SBP392" s="541"/>
      <c r="SBQ392" s="541"/>
      <c r="SBR392" s="541"/>
      <c r="SBS392" s="541"/>
      <c r="SBT392" s="541"/>
      <c r="SBU392" s="541"/>
      <c r="SBV392" s="541"/>
      <c r="SBW392" s="541"/>
      <c r="SBX392" s="541"/>
      <c r="SBY392" s="541"/>
      <c r="SBZ392" s="541"/>
      <c r="SCA392" s="541"/>
      <c r="SCB392" s="541"/>
      <c r="SCC392" s="541"/>
      <c r="SCD392" s="541"/>
      <c r="SCE392" s="541"/>
      <c r="SCF392" s="541"/>
      <c r="SCG392" s="541"/>
      <c r="SCH392" s="541"/>
      <c r="SCI392" s="541"/>
      <c r="SCJ392" s="541"/>
      <c r="SCK392" s="541"/>
      <c r="SCL392" s="541"/>
      <c r="SCM392" s="541"/>
      <c r="SCN392" s="541"/>
      <c r="SCO392" s="541"/>
      <c r="SCP392" s="541"/>
      <c r="SCQ392" s="541"/>
      <c r="SCR392" s="541"/>
      <c r="SCS392" s="541"/>
      <c r="SCT392" s="541"/>
      <c r="SCU392" s="541"/>
      <c r="SCV392" s="541"/>
      <c r="SCW392" s="541"/>
      <c r="SCX392" s="541"/>
      <c r="SCY392" s="541"/>
      <c r="SCZ392" s="541"/>
      <c r="SDA392" s="541"/>
      <c r="SDB392" s="541"/>
      <c r="SDC392" s="541"/>
      <c r="SDD392" s="541"/>
      <c r="SDE392" s="541"/>
      <c r="SDF392" s="541"/>
      <c r="SDG392" s="541"/>
      <c r="SDH392" s="541"/>
      <c r="SDI392" s="541"/>
      <c r="SDJ392" s="541"/>
      <c r="SDK392" s="541"/>
      <c r="SDL392" s="541"/>
      <c r="SDM392" s="541"/>
      <c r="SDN392" s="541"/>
      <c r="SDO392" s="541"/>
      <c r="SDP392" s="541"/>
      <c r="SDQ392" s="541"/>
      <c r="SDR392" s="541"/>
      <c r="SDS392" s="541"/>
      <c r="SDT392" s="541"/>
      <c r="SDU392" s="541"/>
      <c r="SDV392" s="541"/>
      <c r="SDW392" s="541"/>
      <c r="SDX392" s="541"/>
      <c r="SDY392" s="541"/>
      <c r="SDZ392" s="541"/>
      <c r="SEA392" s="541"/>
      <c r="SEB392" s="541"/>
      <c r="SEC392" s="541"/>
      <c r="SED392" s="541"/>
      <c r="SEE392" s="541"/>
      <c r="SEF392" s="541"/>
      <c r="SEG392" s="541"/>
      <c r="SEH392" s="541"/>
      <c r="SEI392" s="541"/>
      <c r="SEJ392" s="541"/>
      <c r="SEK392" s="541"/>
      <c r="SEL392" s="541"/>
      <c r="SEM392" s="541"/>
      <c r="SEN392" s="541"/>
      <c r="SEO392" s="541"/>
      <c r="SEP392" s="541"/>
      <c r="SEQ392" s="541"/>
      <c r="SER392" s="541"/>
      <c r="SES392" s="541"/>
      <c r="SET392" s="541"/>
      <c r="SEU392" s="541"/>
      <c r="SEV392" s="541"/>
      <c r="SEW392" s="541"/>
      <c r="SEX392" s="541"/>
      <c r="SEY392" s="541"/>
      <c r="SEZ392" s="541"/>
      <c r="SFA392" s="541"/>
      <c r="SFB392" s="541"/>
      <c r="SFC392" s="541"/>
      <c r="SFD392" s="541"/>
      <c r="SFE392" s="541"/>
      <c r="SFF392" s="541"/>
      <c r="SFG392" s="541"/>
      <c r="SFH392" s="541"/>
      <c r="SFI392" s="541"/>
      <c r="SFJ392" s="541"/>
      <c r="SFK392" s="541"/>
      <c r="SFL392" s="541"/>
      <c r="SFM392" s="541"/>
      <c r="SFN392" s="541"/>
      <c r="SFO392" s="541"/>
      <c r="SFP392" s="541"/>
      <c r="SFQ392" s="541"/>
      <c r="SFR392" s="541"/>
      <c r="SFS392" s="541"/>
      <c r="SFT392" s="541"/>
      <c r="SFU392" s="541"/>
      <c r="SFV392" s="541"/>
      <c r="SFW392" s="541"/>
      <c r="SFX392" s="541"/>
      <c r="SFY392" s="541"/>
      <c r="SFZ392" s="541"/>
      <c r="SGA392" s="541"/>
      <c r="SGB392" s="541"/>
      <c r="SGC392" s="541"/>
      <c r="SGD392" s="541"/>
      <c r="SGE392" s="541"/>
      <c r="SGF392" s="541"/>
      <c r="SGG392" s="541"/>
      <c r="SGH392" s="541"/>
      <c r="SGI392" s="541"/>
      <c r="SGJ392" s="541"/>
      <c r="SGK392" s="541"/>
      <c r="SGL392" s="541"/>
      <c r="SGM392" s="541"/>
      <c r="SGN392" s="541"/>
      <c r="SGO392" s="541"/>
      <c r="SGP392" s="541"/>
      <c r="SGQ392" s="541"/>
      <c r="SGR392" s="541"/>
      <c r="SGS392" s="541"/>
      <c r="SGT392" s="541"/>
      <c r="SGU392" s="541"/>
      <c r="SGV392" s="541"/>
      <c r="SGW392" s="541"/>
      <c r="SGX392" s="541"/>
      <c r="SGY392" s="541"/>
      <c r="SGZ392" s="541"/>
      <c r="SHA392" s="541"/>
      <c r="SHB392" s="541"/>
      <c r="SHC392" s="541"/>
      <c r="SHD392" s="541"/>
      <c r="SHE392" s="541"/>
      <c r="SHF392" s="541"/>
      <c r="SHG392" s="541"/>
      <c r="SHH392" s="541"/>
      <c r="SHI392" s="541"/>
      <c r="SHJ392" s="541"/>
      <c r="SHK392" s="541"/>
      <c r="SHL392" s="541"/>
      <c r="SHM392" s="541"/>
      <c r="SHN392" s="541"/>
      <c r="SHO392" s="541"/>
      <c r="SHP392" s="541"/>
      <c r="SHQ392" s="541"/>
      <c r="SHR392" s="541"/>
      <c r="SHS392" s="541"/>
      <c r="SHT392" s="541"/>
      <c r="SHU392" s="541"/>
      <c r="SHV392" s="541"/>
      <c r="SHW392" s="541"/>
      <c r="SHX392" s="541"/>
      <c r="SHY392" s="541"/>
      <c r="SHZ392" s="541"/>
      <c r="SIA392" s="541"/>
      <c r="SIB392" s="541"/>
      <c r="SIC392" s="541"/>
      <c r="SID392" s="541"/>
      <c r="SIE392" s="541"/>
      <c r="SIF392" s="541"/>
      <c r="SIG392" s="541"/>
      <c r="SIH392" s="541"/>
      <c r="SII392" s="541"/>
      <c r="SIJ392" s="541"/>
      <c r="SIK392" s="541"/>
      <c r="SIL392" s="541"/>
      <c r="SIM392" s="541"/>
      <c r="SIN392" s="541"/>
      <c r="SIO392" s="541"/>
      <c r="SIP392" s="541"/>
      <c r="SIQ392" s="541"/>
      <c r="SIR392" s="541"/>
      <c r="SIS392" s="541"/>
      <c r="SIT392" s="541"/>
      <c r="SIU392" s="541"/>
      <c r="SIV392" s="541"/>
      <c r="SIW392" s="541"/>
      <c r="SIX392" s="541"/>
      <c r="SIY392" s="541"/>
      <c r="SIZ392" s="541"/>
      <c r="SJA392" s="541"/>
      <c r="SJB392" s="541"/>
      <c r="SJC392" s="541"/>
      <c r="SJD392" s="541"/>
      <c r="SJE392" s="541"/>
      <c r="SJF392" s="541"/>
      <c r="SJG392" s="541"/>
      <c r="SJH392" s="541"/>
      <c r="SJI392" s="541"/>
      <c r="SJJ392" s="541"/>
      <c r="SJK392" s="541"/>
      <c r="SJL392" s="541"/>
      <c r="SJM392" s="541"/>
      <c r="SJN392" s="541"/>
      <c r="SJO392" s="541"/>
      <c r="SJP392" s="541"/>
      <c r="SJQ392" s="541"/>
      <c r="SJR392" s="541"/>
      <c r="SJS392" s="541"/>
      <c r="SJT392" s="541"/>
      <c r="SJU392" s="541"/>
      <c r="SJV392" s="541"/>
      <c r="SJW392" s="541"/>
      <c r="SJX392" s="541"/>
      <c r="SJY392" s="541"/>
      <c r="SJZ392" s="541"/>
      <c r="SKA392" s="541"/>
      <c r="SKB392" s="541"/>
      <c r="SKC392" s="541"/>
      <c r="SKD392" s="541"/>
      <c r="SKE392" s="541"/>
      <c r="SKF392" s="541"/>
      <c r="SKG392" s="541"/>
      <c r="SKH392" s="541"/>
      <c r="SKI392" s="541"/>
      <c r="SKJ392" s="541"/>
      <c r="SKK392" s="541"/>
      <c r="SKL392" s="541"/>
      <c r="SKM392" s="541"/>
      <c r="SKN392" s="541"/>
      <c r="SKO392" s="541"/>
      <c r="SKP392" s="541"/>
      <c r="SKQ392" s="541"/>
      <c r="SKR392" s="541"/>
      <c r="SKS392" s="541"/>
      <c r="SKT392" s="541"/>
      <c r="SKU392" s="541"/>
      <c r="SKV392" s="541"/>
      <c r="SKW392" s="541"/>
      <c r="SKX392" s="541"/>
      <c r="SKY392" s="541"/>
      <c r="SKZ392" s="541"/>
      <c r="SLA392" s="541"/>
      <c r="SLB392" s="541"/>
      <c r="SLC392" s="541"/>
      <c r="SLD392" s="541"/>
      <c r="SLE392" s="541"/>
      <c r="SLF392" s="541"/>
      <c r="SLG392" s="541"/>
      <c r="SLH392" s="541"/>
      <c r="SLI392" s="541"/>
      <c r="SLJ392" s="541"/>
      <c r="SLK392" s="541"/>
      <c r="SLL392" s="541"/>
      <c r="SLM392" s="541"/>
      <c r="SLN392" s="541"/>
      <c r="SLO392" s="541"/>
      <c r="SLP392" s="541"/>
      <c r="SLQ392" s="541"/>
      <c r="SLR392" s="541"/>
      <c r="SLS392" s="541"/>
      <c r="SLT392" s="541"/>
      <c r="SLU392" s="541"/>
      <c r="SLV392" s="541"/>
      <c r="SLW392" s="541"/>
      <c r="SLX392" s="541"/>
      <c r="SLY392" s="541"/>
      <c r="SLZ392" s="541"/>
      <c r="SMA392" s="541"/>
      <c r="SMB392" s="541"/>
      <c r="SMC392" s="541"/>
      <c r="SMD392" s="541"/>
      <c r="SME392" s="541"/>
      <c r="SMF392" s="541"/>
      <c r="SMG392" s="541"/>
      <c r="SMH392" s="541"/>
      <c r="SMI392" s="541"/>
      <c r="SMJ392" s="541"/>
      <c r="SMK392" s="541"/>
      <c r="SML392" s="541"/>
      <c r="SMM392" s="541"/>
      <c r="SMN392" s="541"/>
      <c r="SMO392" s="541"/>
      <c r="SMP392" s="541"/>
      <c r="SMQ392" s="541"/>
      <c r="SMR392" s="541"/>
      <c r="SMS392" s="541"/>
      <c r="SMT392" s="541"/>
      <c r="SMU392" s="541"/>
      <c r="SMV392" s="541"/>
      <c r="SMW392" s="541"/>
      <c r="SMX392" s="541"/>
      <c r="SMY392" s="541"/>
      <c r="SMZ392" s="541"/>
      <c r="SNA392" s="541"/>
      <c r="SNB392" s="541"/>
      <c r="SNC392" s="541"/>
      <c r="SND392" s="541"/>
      <c r="SNE392" s="541"/>
      <c r="SNF392" s="541"/>
      <c r="SNG392" s="541"/>
      <c r="SNH392" s="541"/>
      <c r="SNI392" s="541"/>
      <c r="SNJ392" s="541"/>
      <c r="SNK392" s="541"/>
      <c r="SNL392" s="541"/>
      <c r="SNM392" s="541"/>
      <c r="SNN392" s="541"/>
      <c r="SNO392" s="541"/>
      <c r="SNP392" s="541"/>
      <c r="SNQ392" s="541"/>
      <c r="SNR392" s="541"/>
      <c r="SNS392" s="541"/>
      <c r="SNT392" s="541"/>
      <c r="SNU392" s="541"/>
      <c r="SNV392" s="541"/>
      <c r="SNW392" s="541"/>
      <c r="SNX392" s="541"/>
      <c r="SNY392" s="541"/>
      <c r="SNZ392" s="541"/>
      <c r="SOA392" s="541"/>
      <c r="SOB392" s="541"/>
      <c r="SOC392" s="541"/>
      <c r="SOD392" s="541"/>
      <c r="SOE392" s="541"/>
      <c r="SOF392" s="541"/>
      <c r="SOG392" s="541"/>
      <c r="SOH392" s="541"/>
      <c r="SOI392" s="541"/>
      <c r="SOJ392" s="541"/>
      <c r="SOK392" s="541"/>
      <c r="SOL392" s="541"/>
      <c r="SOM392" s="541"/>
      <c r="SON392" s="541"/>
      <c r="SOO392" s="541"/>
      <c r="SOP392" s="541"/>
      <c r="SOQ392" s="541"/>
      <c r="SOR392" s="541"/>
      <c r="SOS392" s="541"/>
      <c r="SOT392" s="541"/>
      <c r="SOU392" s="541"/>
      <c r="SOV392" s="541"/>
      <c r="SOW392" s="541"/>
      <c r="SOX392" s="541"/>
      <c r="SOY392" s="541"/>
      <c r="SOZ392" s="541"/>
      <c r="SPA392" s="541"/>
      <c r="SPB392" s="541"/>
      <c r="SPC392" s="541"/>
      <c r="SPD392" s="541"/>
      <c r="SPE392" s="541"/>
      <c r="SPF392" s="541"/>
      <c r="SPG392" s="541"/>
      <c r="SPH392" s="541"/>
      <c r="SPI392" s="541"/>
      <c r="SPJ392" s="541"/>
      <c r="SPK392" s="541"/>
      <c r="SPL392" s="541"/>
      <c r="SPM392" s="541"/>
      <c r="SPN392" s="541"/>
      <c r="SPO392" s="541"/>
      <c r="SPP392" s="541"/>
      <c r="SPQ392" s="541"/>
      <c r="SPR392" s="541"/>
      <c r="SPS392" s="541"/>
      <c r="SPT392" s="541"/>
      <c r="SPU392" s="541"/>
      <c r="SPV392" s="541"/>
      <c r="SPW392" s="541"/>
      <c r="SPX392" s="541"/>
      <c r="SPY392" s="541"/>
      <c r="SPZ392" s="541"/>
      <c r="SQA392" s="541"/>
      <c r="SQB392" s="541"/>
      <c r="SQC392" s="541"/>
      <c r="SQD392" s="541"/>
      <c r="SQE392" s="541"/>
      <c r="SQF392" s="541"/>
      <c r="SQG392" s="541"/>
      <c r="SQH392" s="541"/>
      <c r="SQI392" s="541"/>
      <c r="SQJ392" s="541"/>
      <c r="SQK392" s="541"/>
      <c r="SQL392" s="541"/>
      <c r="SQM392" s="541"/>
      <c r="SQN392" s="541"/>
      <c r="SQO392" s="541"/>
      <c r="SQP392" s="541"/>
      <c r="SQQ392" s="541"/>
      <c r="SQR392" s="541"/>
      <c r="SQS392" s="541"/>
      <c r="SQT392" s="541"/>
      <c r="SQU392" s="541"/>
      <c r="SQV392" s="541"/>
      <c r="SQW392" s="541"/>
      <c r="SQX392" s="541"/>
      <c r="SQY392" s="541"/>
      <c r="SQZ392" s="541"/>
      <c r="SRA392" s="541"/>
      <c r="SRB392" s="541"/>
      <c r="SRC392" s="541"/>
      <c r="SRD392" s="541"/>
      <c r="SRE392" s="541"/>
      <c r="SRF392" s="541"/>
      <c r="SRG392" s="541"/>
      <c r="SRH392" s="541"/>
      <c r="SRI392" s="541"/>
      <c r="SRJ392" s="541"/>
      <c r="SRK392" s="541"/>
      <c r="SRL392" s="541"/>
      <c r="SRM392" s="541"/>
      <c r="SRN392" s="541"/>
      <c r="SRO392" s="541"/>
      <c r="SRP392" s="541"/>
      <c r="SRQ392" s="541"/>
      <c r="SRR392" s="541"/>
      <c r="SRS392" s="541"/>
      <c r="SRT392" s="541"/>
      <c r="SRU392" s="541"/>
      <c r="SRV392" s="541"/>
      <c r="SRW392" s="541"/>
      <c r="SRX392" s="541"/>
      <c r="SRY392" s="541"/>
      <c r="SRZ392" s="541"/>
      <c r="SSA392" s="541"/>
      <c r="SSB392" s="541"/>
      <c r="SSC392" s="541"/>
      <c r="SSD392" s="541"/>
      <c r="SSE392" s="541"/>
      <c r="SSF392" s="541"/>
      <c r="SSG392" s="541"/>
      <c r="SSH392" s="541"/>
      <c r="SSI392" s="541"/>
      <c r="SSJ392" s="541"/>
      <c r="SSK392" s="541"/>
      <c r="SSL392" s="541"/>
      <c r="SSM392" s="541"/>
      <c r="SSN392" s="541"/>
      <c r="SSO392" s="541"/>
      <c r="SSP392" s="541"/>
      <c r="SSQ392" s="541"/>
      <c r="SSR392" s="541"/>
      <c r="SSS392" s="541"/>
      <c r="SST392" s="541"/>
      <c r="SSU392" s="541"/>
      <c r="SSV392" s="541"/>
      <c r="SSW392" s="541"/>
      <c r="SSX392" s="541"/>
      <c r="SSY392" s="541"/>
      <c r="SSZ392" s="541"/>
      <c r="STA392" s="541"/>
      <c r="STB392" s="541"/>
      <c r="STC392" s="541"/>
      <c r="STD392" s="541"/>
      <c r="STE392" s="541"/>
      <c r="STF392" s="541"/>
      <c r="STG392" s="541"/>
      <c r="STH392" s="541"/>
      <c r="STI392" s="541"/>
      <c r="STJ392" s="541"/>
      <c r="STK392" s="541"/>
      <c r="STL392" s="541"/>
      <c r="STM392" s="541"/>
      <c r="STN392" s="541"/>
      <c r="STO392" s="541"/>
      <c r="STP392" s="541"/>
      <c r="STQ392" s="541"/>
      <c r="STR392" s="541"/>
      <c r="STS392" s="541"/>
      <c r="STT392" s="541"/>
      <c r="STU392" s="541"/>
      <c r="STV392" s="541"/>
      <c r="STW392" s="541"/>
      <c r="STX392" s="541"/>
      <c r="STY392" s="541"/>
      <c r="STZ392" s="541"/>
      <c r="SUA392" s="541"/>
      <c r="SUB392" s="541"/>
      <c r="SUC392" s="541"/>
      <c r="SUD392" s="541"/>
      <c r="SUE392" s="541"/>
      <c r="SUF392" s="541"/>
      <c r="SUG392" s="541"/>
      <c r="SUH392" s="541"/>
      <c r="SUI392" s="541"/>
      <c r="SUJ392" s="541"/>
      <c r="SUK392" s="541"/>
      <c r="SUL392" s="541"/>
      <c r="SUM392" s="541"/>
      <c r="SUN392" s="541"/>
      <c r="SUO392" s="541"/>
      <c r="SUP392" s="541"/>
      <c r="SUQ392" s="541"/>
      <c r="SUR392" s="541"/>
      <c r="SUS392" s="541"/>
      <c r="SUT392" s="541"/>
      <c r="SUU392" s="541"/>
      <c r="SUV392" s="541"/>
      <c r="SUW392" s="541"/>
      <c r="SUX392" s="541"/>
      <c r="SUY392" s="541"/>
      <c r="SUZ392" s="541"/>
      <c r="SVA392" s="541"/>
      <c r="SVB392" s="541"/>
      <c r="SVC392" s="541"/>
      <c r="SVD392" s="541"/>
      <c r="SVE392" s="541"/>
      <c r="SVF392" s="541"/>
      <c r="SVG392" s="541"/>
      <c r="SVH392" s="541"/>
      <c r="SVI392" s="541"/>
      <c r="SVJ392" s="541"/>
      <c r="SVK392" s="541"/>
      <c r="SVL392" s="541"/>
      <c r="SVM392" s="541"/>
      <c r="SVN392" s="541"/>
      <c r="SVO392" s="541"/>
      <c r="SVP392" s="541"/>
      <c r="SVQ392" s="541"/>
      <c r="SVR392" s="541"/>
      <c r="SVS392" s="541"/>
      <c r="SVT392" s="541"/>
      <c r="SVU392" s="541"/>
      <c r="SVV392" s="541"/>
      <c r="SVW392" s="541"/>
      <c r="SVX392" s="541"/>
      <c r="SVY392" s="541"/>
      <c r="SVZ392" s="541"/>
      <c r="SWA392" s="541"/>
      <c r="SWB392" s="541"/>
      <c r="SWC392" s="541"/>
      <c r="SWD392" s="541"/>
      <c r="SWE392" s="541"/>
      <c r="SWF392" s="541"/>
      <c r="SWG392" s="541"/>
      <c r="SWH392" s="541"/>
      <c r="SWI392" s="541"/>
      <c r="SWJ392" s="541"/>
      <c r="SWK392" s="541"/>
      <c r="SWL392" s="541"/>
      <c r="SWM392" s="541"/>
      <c r="SWN392" s="541"/>
      <c r="SWO392" s="541"/>
      <c r="SWP392" s="541"/>
      <c r="SWQ392" s="541"/>
      <c r="SWR392" s="541"/>
      <c r="SWS392" s="541"/>
      <c r="SWT392" s="541"/>
      <c r="SWU392" s="541"/>
      <c r="SWV392" s="541"/>
      <c r="SWW392" s="541"/>
      <c r="SWX392" s="541"/>
      <c r="SWY392" s="541"/>
      <c r="SWZ392" s="541"/>
      <c r="SXA392" s="541"/>
      <c r="SXB392" s="541"/>
      <c r="SXC392" s="541"/>
      <c r="SXD392" s="541"/>
      <c r="SXE392" s="541"/>
      <c r="SXF392" s="541"/>
      <c r="SXG392" s="541"/>
      <c r="SXH392" s="541"/>
      <c r="SXI392" s="541"/>
      <c r="SXJ392" s="541"/>
      <c r="SXK392" s="541"/>
      <c r="SXL392" s="541"/>
      <c r="SXM392" s="541"/>
      <c r="SXN392" s="541"/>
      <c r="SXO392" s="541"/>
      <c r="SXP392" s="541"/>
      <c r="SXQ392" s="541"/>
      <c r="SXR392" s="541"/>
      <c r="SXS392" s="541"/>
      <c r="SXT392" s="541"/>
      <c r="SXU392" s="541"/>
      <c r="SXV392" s="541"/>
      <c r="SXW392" s="541"/>
      <c r="SXX392" s="541"/>
      <c r="SXY392" s="541"/>
      <c r="SXZ392" s="541"/>
      <c r="SYA392" s="541"/>
      <c r="SYB392" s="541"/>
      <c r="SYC392" s="541"/>
      <c r="SYD392" s="541"/>
      <c r="SYE392" s="541"/>
      <c r="SYF392" s="541"/>
      <c r="SYG392" s="541"/>
      <c r="SYH392" s="541"/>
      <c r="SYI392" s="541"/>
      <c r="SYJ392" s="541"/>
      <c r="SYK392" s="541"/>
      <c r="SYL392" s="541"/>
      <c r="SYM392" s="541"/>
      <c r="SYN392" s="541"/>
      <c r="SYO392" s="541"/>
      <c r="SYP392" s="541"/>
      <c r="SYQ392" s="541"/>
      <c r="SYR392" s="541"/>
      <c r="SYS392" s="541"/>
      <c r="SYT392" s="541"/>
      <c r="SYU392" s="541"/>
      <c r="SYV392" s="541"/>
      <c r="SYW392" s="541"/>
      <c r="SYX392" s="541"/>
      <c r="SYY392" s="541"/>
      <c r="SYZ392" s="541"/>
      <c r="SZA392" s="541"/>
      <c r="SZB392" s="541"/>
      <c r="SZC392" s="541"/>
      <c r="SZD392" s="541"/>
      <c r="SZE392" s="541"/>
      <c r="SZF392" s="541"/>
      <c r="SZG392" s="541"/>
      <c r="SZH392" s="541"/>
      <c r="SZI392" s="541"/>
      <c r="SZJ392" s="541"/>
      <c r="SZK392" s="541"/>
      <c r="SZL392" s="541"/>
      <c r="SZM392" s="541"/>
      <c r="SZN392" s="541"/>
      <c r="SZO392" s="541"/>
      <c r="SZP392" s="541"/>
      <c r="SZQ392" s="541"/>
      <c r="SZR392" s="541"/>
      <c r="SZS392" s="541"/>
      <c r="SZT392" s="541"/>
      <c r="SZU392" s="541"/>
      <c r="SZV392" s="541"/>
      <c r="SZW392" s="541"/>
      <c r="SZX392" s="541"/>
      <c r="SZY392" s="541"/>
      <c r="SZZ392" s="541"/>
      <c r="TAA392" s="541"/>
      <c r="TAB392" s="541"/>
      <c r="TAC392" s="541"/>
      <c r="TAD392" s="541"/>
      <c r="TAE392" s="541"/>
      <c r="TAF392" s="541"/>
      <c r="TAG392" s="541"/>
      <c r="TAH392" s="541"/>
      <c r="TAI392" s="541"/>
      <c r="TAJ392" s="541"/>
      <c r="TAK392" s="541"/>
      <c r="TAL392" s="541"/>
      <c r="TAM392" s="541"/>
      <c r="TAN392" s="541"/>
      <c r="TAO392" s="541"/>
      <c r="TAP392" s="541"/>
      <c r="TAQ392" s="541"/>
      <c r="TAR392" s="541"/>
      <c r="TAS392" s="541"/>
      <c r="TAT392" s="541"/>
      <c r="TAU392" s="541"/>
      <c r="TAV392" s="541"/>
      <c r="TAW392" s="541"/>
      <c r="TAX392" s="541"/>
      <c r="TAY392" s="541"/>
      <c r="TAZ392" s="541"/>
      <c r="TBA392" s="541"/>
      <c r="TBB392" s="541"/>
      <c r="TBC392" s="541"/>
      <c r="TBD392" s="541"/>
      <c r="TBE392" s="541"/>
      <c r="TBF392" s="541"/>
      <c r="TBG392" s="541"/>
      <c r="TBH392" s="541"/>
      <c r="TBI392" s="541"/>
      <c r="TBJ392" s="541"/>
      <c r="TBK392" s="541"/>
      <c r="TBL392" s="541"/>
      <c r="TBM392" s="541"/>
      <c r="TBN392" s="541"/>
      <c r="TBO392" s="541"/>
      <c r="TBP392" s="541"/>
      <c r="TBQ392" s="541"/>
      <c r="TBR392" s="541"/>
      <c r="TBS392" s="541"/>
      <c r="TBT392" s="541"/>
      <c r="TBU392" s="541"/>
      <c r="TBV392" s="541"/>
      <c r="TBW392" s="541"/>
      <c r="TBX392" s="541"/>
      <c r="TBY392" s="541"/>
      <c r="TBZ392" s="541"/>
      <c r="TCA392" s="541"/>
      <c r="TCB392" s="541"/>
      <c r="TCC392" s="541"/>
      <c r="TCD392" s="541"/>
      <c r="TCE392" s="541"/>
      <c r="TCF392" s="541"/>
      <c r="TCG392" s="541"/>
      <c r="TCH392" s="541"/>
      <c r="TCI392" s="541"/>
      <c r="TCJ392" s="541"/>
      <c r="TCK392" s="541"/>
      <c r="TCL392" s="541"/>
      <c r="TCM392" s="541"/>
      <c r="TCN392" s="541"/>
      <c r="TCO392" s="541"/>
      <c r="TCP392" s="541"/>
      <c r="TCQ392" s="541"/>
      <c r="TCR392" s="541"/>
      <c r="TCS392" s="541"/>
      <c r="TCT392" s="541"/>
      <c r="TCU392" s="541"/>
      <c r="TCV392" s="541"/>
      <c r="TCW392" s="541"/>
      <c r="TCX392" s="541"/>
      <c r="TCY392" s="541"/>
      <c r="TCZ392" s="541"/>
      <c r="TDA392" s="541"/>
      <c r="TDB392" s="541"/>
      <c r="TDC392" s="541"/>
      <c r="TDD392" s="541"/>
      <c r="TDE392" s="541"/>
      <c r="TDF392" s="541"/>
      <c r="TDG392" s="541"/>
      <c r="TDH392" s="541"/>
      <c r="TDI392" s="541"/>
      <c r="TDJ392" s="541"/>
      <c r="TDK392" s="541"/>
      <c r="TDL392" s="541"/>
      <c r="TDM392" s="541"/>
      <c r="TDN392" s="541"/>
      <c r="TDO392" s="541"/>
      <c r="TDP392" s="541"/>
      <c r="TDQ392" s="541"/>
      <c r="TDR392" s="541"/>
      <c r="TDS392" s="541"/>
      <c r="TDT392" s="541"/>
      <c r="TDU392" s="541"/>
      <c r="TDV392" s="541"/>
      <c r="TDW392" s="541"/>
      <c r="TDX392" s="541"/>
      <c r="TDY392" s="541"/>
      <c r="TDZ392" s="541"/>
      <c r="TEA392" s="541"/>
      <c r="TEB392" s="541"/>
      <c r="TEC392" s="541"/>
      <c r="TED392" s="541"/>
      <c r="TEE392" s="541"/>
      <c r="TEF392" s="541"/>
      <c r="TEG392" s="541"/>
      <c r="TEH392" s="541"/>
      <c r="TEI392" s="541"/>
      <c r="TEJ392" s="541"/>
      <c r="TEK392" s="541"/>
      <c r="TEL392" s="541"/>
      <c r="TEM392" s="541"/>
      <c r="TEN392" s="541"/>
      <c r="TEO392" s="541"/>
      <c r="TEP392" s="541"/>
      <c r="TEQ392" s="541"/>
      <c r="TER392" s="541"/>
      <c r="TES392" s="541"/>
      <c r="TET392" s="541"/>
      <c r="TEU392" s="541"/>
      <c r="TEV392" s="541"/>
      <c r="TEW392" s="541"/>
      <c r="TEX392" s="541"/>
      <c r="TEY392" s="541"/>
      <c r="TEZ392" s="541"/>
      <c r="TFA392" s="541"/>
      <c r="TFB392" s="541"/>
      <c r="TFC392" s="541"/>
      <c r="TFD392" s="541"/>
      <c r="TFE392" s="541"/>
      <c r="TFF392" s="541"/>
      <c r="TFG392" s="541"/>
      <c r="TFH392" s="541"/>
      <c r="TFI392" s="541"/>
      <c r="TFJ392" s="541"/>
      <c r="TFK392" s="541"/>
      <c r="TFL392" s="541"/>
      <c r="TFM392" s="541"/>
      <c r="TFN392" s="541"/>
      <c r="TFO392" s="541"/>
      <c r="TFP392" s="541"/>
      <c r="TFQ392" s="541"/>
      <c r="TFR392" s="541"/>
      <c r="TFS392" s="541"/>
      <c r="TFT392" s="541"/>
      <c r="TFU392" s="541"/>
      <c r="TFV392" s="541"/>
      <c r="TFW392" s="541"/>
      <c r="TFX392" s="541"/>
      <c r="TFY392" s="541"/>
      <c r="TFZ392" s="541"/>
      <c r="TGA392" s="541"/>
      <c r="TGB392" s="541"/>
      <c r="TGC392" s="541"/>
      <c r="TGD392" s="541"/>
      <c r="TGE392" s="541"/>
      <c r="TGF392" s="541"/>
      <c r="TGG392" s="541"/>
      <c r="TGH392" s="541"/>
      <c r="TGI392" s="541"/>
      <c r="TGJ392" s="541"/>
      <c r="TGK392" s="541"/>
      <c r="TGL392" s="541"/>
      <c r="TGM392" s="541"/>
      <c r="TGN392" s="541"/>
      <c r="TGO392" s="541"/>
      <c r="TGP392" s="541"/>
      <c r="TGQ392" s="541"/>
      <c r="TGR392" s="541"/>
      <c r="TGS392" s="541"/>
      <c r="TGT392" s="541"/>
      <c r="TGU392" s="541"/>
      <c r="TGV392" s="541"/>
      <c r="TGW392" s="541"/>
      <c r="TGX392" s="541"/>
      <c r="TGY392" s="541"/>
      <c r="TGZ392" s="541"/>
      <c r="THA392" s="541"/>
      <c r="THB392" s="541"/>
      <c r="THC392" s="541"/>
      <c r="THD392" s="541"/>
      <c r="THE392" s="541"/>
      <c r="THF392" s="541"/>
      <c r="THG392" s="541"/>
      <c r="THH392" s="541"/>
      <c r="THI392" s="541"/>
      <c r="THJ392" s="541"/>
      <c r="THK392" s="541"/>
      <c r="THL392" s="541"/>
      <c r="THM392" s="541"/>
      <c r="THN392" s="541"/>
      <c r="THO392" s="541"/>
      <c r="THP392" s="541"/>
      <c r="THQ392" s="541"/>
      <c r="THR392" s="541"/>
      <c r="THS392" s="541"/>
      <c r="THT392" s="541"/>
      <c r="THU392" s="541"/>
      <c r="THV392" s="541"/>
      <c r="THW392" s="541"/>
      <c r="THX392" s="541"/>
      <c r="THY392" s="541"/>
      <c r="THZ392" s="541"/>
      <c r="TIA392" s="541"/>
      <c r="TIB392" s="541"/>
      <c r="TIC392" s="541"/>
      <c r="TID392" s="541"/>
      <c r="TIE392" s="541"/>
      <c r="TIF392" s="541"/>
      <c r="TIG392" s="541"/>
      <c r="TIH392" s="541"/>
      <c r="TII392" s="541"/>
      <c r="TIJ392" s="541"/>
      <c r="TIK392" s="541"/>
      <c r="TIL392" s="541"/>
      <c r="TIM392" s="541"/>
      <c r="TIN392" s="541"/>
      <c r="TIO392" s="541"/>
      <c r="TIP392" s="541"/>
      <c r="TIQ392" s="541"/>
      <c r="TIR392" s="541"/>
      <c r="TIS392" s="541"/>
      <c r="TIT392" s="541"/>
      <c r="TIU392" s="541"/>
      <c r="TIV392" s="541"/>
      <c r="TIW392" s="541"/>
      <c r="TIX392" s="541"/>
      <c r="TIY392" s="541"/>
      <c r="TIZ392" s="541"/>
      <c r="TJA392" s="541"/>
      <c r="TJB392" s="541"/>
      <c r="TJC392" s="541"/>
      <c r="TJD392" s="541"/>
      <c r="TJE392" s="541"/>
      <c r="TJF392" s="541"/>
      <c r="TJG392" s="541"/>
      <c r="TJH392" s="541"/>
      <c r="TJI392" s="541"/>
      <c r="TJJ392" s="541"/>
      <c r="TJK392" s="541"/>
      <c r="TJL392" s="541"/>
      <c r="TJM392" s="541"/>
      <c r="TJN392" s="541"/>
      <c r="TJO392" s="541"/>
      <c r="TJP392" s="541"/>
      <c r="TJQ392" s="541"/>
      <c r="TJR392" s="541"/>
      <c r="TJS392" s="541"/>
      <c r="TJT392" s="541"/>
      <c r="TJU392" s="541"/>
      <c r="TJV392" s="541"/>
      <c r="TJW392" s="541"/>
      <c r="TJX392" s="541"/>
      <c r="TJY392" s="541"/>
      <c r="TJZ392" s="541"/>
      <c r="TKA392" s="541"/>
      <c r="TKB392" s="541"/>
      <c r="TKC392" s="541"/>
      <c r="TKD392" s="541"/>
      <c r="TKE392" s="541"/>
      <c r="TKF392" s="541"/>
      <c r="TKG392" s="541"/>
      <c r="TKH392" s="541"/>
      <c r="TKI392" s="541"/>
      <c r="TKJ392" s="541"/>
      <c r="TKK392" s="541"/>
      <c r="TKL392" s="541"/>
      <c r="TKM392" s="541"/>
      <c r="TKN392" s="541"/>
      <c r="TKO392" s="541"/>
      <c r="TKP392" s="541"/>
      <c r="TKQ392" s="541"/>
      <c r="TKR392" s="541"/>
      <c r="TKS392" s="541"/>
      <c r="TKT392" s="541"/>
      <c r="TKU392" s="541"/>
      <c r="TKV392" s="541"/>
      <c r="TKW392" s="541"/>
      <c r="TKX392" s="541"/>
      <c r="TKY392" s="541"/>
      <c r="TKZ392" s="541"/>
      <c r="TLA392" s="541"/>
      <c r="TLB392" s="541"/>
      <c r="TLC392" s="541"/>
      <c r="TLD392" s="541"/>
      <c r="TLE392" s="541"/>
      <c r="TLF392" s="541"/>
      <c r="TLG392" s="541"/>
      <c r="TLH392" s="541"/>
      <c r="TLI392" s="541"/>
      <c r="TLJ392" s="541"/>
      <c r="TLK392" s="541"/>
      <c r="TLL392" s="541"/>
      <c r="TLM392" s="541"/>
      <c r="TLN392" s="541"/>
      <c r="TLO392" s="541"/>
      <c r="TLP392" s="541"/>
      <c r="TLQ392" s="541"/>
      <c r="TLR392" s="541"/>
      <c r="TLS392" s="541"/>
      <c r="TLT392" s="541"/>
      <c r="TLU392" s="541"/>
      <c r="TLV392" s="541"/>
      <c r="TLW392" s="541"/>
      <c r="TLX392" s="541"/>
      <c r="TLY392" s="541"/>
      <c r="TLZ392" s="541"/>
      <c r="TMA392" s="541"/>
      <c r="TMB392" s="541"/>
      <c r="TMC392" s="541"/>
      <c r="TMD392" s="541"/>
      <c r="TME392" s="541"/>
      <c r="TMF392" s="541"/>
      <c r="TMG392" s="541"/>
      <c r="TMH392" s="541"/>
      <c r="TMI392" s="541"/>
      <c r="TMJ392" s="541"/>
      <c r="TMK392" s="541"/>
      <c r="TML392" s="541"/>
      <c r="TMM392" s="541"/>
      <c r="TMN392" s="541"/>
      <c r="TMO392" s="541"/>
      <c r="TMP392" s="541"/>
      <c r="TMQ392" s="541"/>
      <c r="TMR392" s="541"/>
      <c r="TMS392" s="541"/>
      <c r="TMT392" s="541"/>
      <c r="TMU392" s="541"/>
      <c r="TMV392" s="541"/>
      <c r="TMW392" s="541"/>
      <c r="TMX392" s="541"/>
      <c r="TMY392" s="541"/>
      <c r="TMZ392" s="541"/>
      <c r="TNA392" s="541"/>
      <c r="TNB392" s="541"/>
      <c r="TNC392" s="541"/>
      <c r="TND392" s="541"/>
      <c r="TNE392" s="541"/>
      <c r="TNF392" s="541"/>
      <c r="TNG392" s="541"/>
      <c r="TNH392" s="541"/>
      <c r="TNI392" s="541"/>
      <c r="TNJ392" s="541"/>
      <c r="TNK392" s="541"/>
      <c r="TNL392" s="541"/>
      <c r="TNM392" s="541"/>
      <c r="TNN392" s="541"/>
      <c r="TNO392" s="541"/>
      <c r="TNP392" s="541"/>
      <c r="TNQ392" s="541"/>
      <c r="TNR392" s="541"/>
      <c r="TNS392" s="541"/>
      <c r="TNT392" s="541"/>
      <c r="TNU392" s="541"/>
      <c r="TNV392" s="541"/>
      <c r="TNW392" s="541"/>
      <c r="TNX392" s="541"/>
      <c r="TNY392" s="541"/>
      <c r="TNZ392" s="541"/>
      <c r="TOA392" s="541"/>
      <c r="TOB392" s="541"/>
      <c r="TOC392" s="541"/>
      <c r="TOD392" s="541"/>
      <c r="TOE392" s="541"/>
      <c r="TOF392" s="541"/>
      <c r="TOG392" s="541"/>
      <c r="TOH392" s="541"/>
      <c r="TOI392" s="541"/>
      <c r="TOJ392" s="541"/>
      <c r="TOK392" s="541"/>
      <c r="TOL392" s="541"/>
      <c r="TOM392" s="541"/>
      <c r="TON392" s="541"/>
      <c r="TOO392" s="541"/>
      <c r="TOP392" s="541"/>
      <c r="TOQ392" s="541"/>
      <c r="TOR392" s="541"/>
      <c r="TOS392" s="541"/>
      <c r="TOT392" s="541"/>
      <c r="TOU392" s="541"/>
      <c r="TOV392" s="541"/>
      <c r="TOW392" s="541"/>
      <c r="TOX392" s="541"/>
      <c r="TOY392" s="541"/>
      <c r="TOZ392" s="541"/>
      <c r="TPA392" s="541"/>
      <c r="TPB392" s="541"/>
      <c r="TPC392" s="541"/>
      <c r="TPD392" s="541"/>
      <c r="TPE392" s="541"/>
      <c r="TPF392" s="541"/>
      <c r="TPG392" s="541"/>
      <c r="TPH392" s="541"/>
      <c r="TPI392" s="541"/>
      <c r="TPJ392" s="541"/>
      <c r="TPK392" s="541"/>
      <c r="TPL392" s="541"/>
      <c r="TPM392" s="541"/>
      <c r="TPN392" s="541"/>
      <c r="TPO392" s="541"/>
      <c r="TPP392" s="541"/>
      <c r="TPQ392" s="541"/>
      <c r="TPR392" s="541"/>
      <c r="TPS392" s="541"/>
      <c r="TPT392" s="541"/>
      <c r="TPU392" s="541"/>
      <c r="TPV392" s="541"/>
      <c r="TPW392" s="541"/>
      <c r="TPX392" s="541"/>
      <c r="TPY392" s="541"/>
      <c r="TPZ392" s="541"/>
      <c r="TQA392" s="541"/>
      <c r="TQB392" s="541"/>
      <c r="TQC392" s="541"/>
      <c r="TQD392" s="541"/>
      <c r="TQE392" s="541"/>
      <c r="TQF392" s="541"/>
      <c r="TQG392" s="541"/>
      <c r="TQH392" s="541"/>
      <c r="TQI392" s="541"/>
      <c r="TQJ392" s="541"/>
      <c r="TQK392" s="541"/>
      <c r="TQL392" s="541"/>
      <c r="TQM392" s="541"/>
      <c r="TQN392" s="541"/>
      <c r="TQO392" s="541"/>
      <c r="TQP392" s="541"/>
      <c r="TQQ392" s="541"/>
      <c r="TQR392" s="541"/>
      <c r="TQS392" s="541"/>
      <c r="TQT392" s="541"/>
      <c r="TQU392" s="541"/>
      <c r="TQV392" s="541"/>
      <c r="TQW392" s="541"/>
      <c r="TQX392" s="541"/>
      <c r="TQY392" s="541"/>
      <c r="TQZ392" s="541"/>
      <c r="TRA392" s="541"/>
      <c r="TRB392" s="541"/>
      <c r="TRC392" s="541"/>
      <c r="TRD392" s="541"/>
      <c r="TRE392" s="541"/>
      <c r="TRF392" s="541"/>
      <c r="TRG392" s="541"/>
      <c r="TRH392" s="541"/>
      <c r="TRI392" s="541"/>
      <c r="TRJ392" s="541"/>
      <c r="TRK392" s="541"/>
      <c r="TRL392" s="541"/>
      <c r="TRM392" s="541"/>
      <c r="TRN392" s="541"/>
      <c r="TRO392" s="541"/>
      <c r="TRP392" s="541"/>
      <c r="TRQ392" s="541"/>
      <c r="TRR392" s="541"/>
      <c r="TRS392" s="541"/>
      <c r="TRT392" s="541"/>
      <c r="TRU392" s="541"/>
      <c r="TRV392" s="541"/>
      <c r="TRW392" s="541"/>
      <c r="TRX392" s="541"/>
      <c r="TRY392" s="541"/>
      <c r="TRZ392" s="541"/>
      <c r="TSA392" s="541"/>
      <c r="TSB392" s="541"/>
      <c r="TSC392" s="541"/>
      <c r="TSD392" s="541"/>
      <c r="TSE392" s="541"/>
      <c r="TSF392" s="541"/>
      <c r="TSG392" s="541"/>
      <c r="TSH392" s="541"/>
      <c r="TSI392" s="541"/>
      <c r="TSJ392" s="541"/>
      <c r="TSK392" s="541"/>
      <c r="TSL392" s="541"/>
      <c r="TSM392" s="541"/>
      <c r="TSN392" s="541"/>
      <c r="TSO392" s="541"/>
      <c r="TSP392" s="541"/>
      <c r="TSQ392" s="541"/>
      <c r="TSR392" s="541"/>
      <c r="TSS392" s="541"/>
      <c r="TST392" s="541"/>
      <c r="TSU392" s="541"/>
      <c r="TSV392" s="541"/>
      <c r="TSW392" s="541"/>
      <c r="TSX392" s="541"/>
      <c r="TSY392" s="541"/>
      <c r="TSZ392" s="541"/>
      <c r="TTA392" s="541"/>
      <c r="TTB392" s="541"/>
      <c r="TTC392" s="541"/>
      <c r="TTD392" s="541"/>
      <c r="TTE392" s="541"/>
      <c r="TTF392" s="541"/>
      <c r="TTG392" s="541"/>
      <c r="TTH392" s="541"/>
      <c r="TTI392" s="541"/>
      <c r="TTJ392" s="541"/>
      <c r="TTK392" s="541"/>
      <c r="TTL392" s="541"/>
      <c r="TTM392" s="541"/>
      <c r="TTN392" s="541"/>
      <c r="TTO392" s="541"/>
      <c r="TTP392" s="541"/>
      <c r="TTQ392" s="541"/>
      <c r="TTR392" s="541"/>
      <c r="TTS392" s="541"/>
      <c r="TTT392" s="541"/>
      <c r="TTU392" s="541"/>
      <c r="TTV392" s="541"/>
      <c r="TTW392" s="541"/>
      <c r="TTX392" s="541"/>
      <c r="TTY392" s="541"/>
      <c r="TTZ392" s="541"/>
      <c r="TUA392" s="541"/>
      <c r="TUB392" s="541"/>
      <c r="TUC392" s="541"/>
      <c r="TUD392" s="541"/>
      <c r="TUE392" s="541"/>
      <c r="TUF392" s="541"/>
      <c r="TUG392" s="541"/>
      <c r="TUH392" s="541"/>
      <c r="TUI392" s="541"/>
      <c r="TUJ392" s="541"/>
      <c r="TUK392" s="541"/>
      <c r="TUL392" s="541"/>
      <c r="TUM392" s="541"/>
      <c r="TUN392" s="541"/>
      <c r="TUO392" s="541"/>
      <c r="TUP392" s="541"/>
      <c r="TUQ392" s="541"/>
      <c r="TUR392" s="541"/>
      <c r="TUS392" s="541"/>
      <c r="TUT392" s="541"/>
      <c r="TUU392" s="541"/>
      <c r="TUV392" s="541"/>
      <c r="TUW392" s="541"/>
      <c r="TUX392" s="541"/>
      <c r="TUY392" s="541"/>
      <c r="TUZ392" s="541"/>
      <c r="TVA392" s="541"/>
      <c r="TVB392" s="541"/>
      <c r="TVC392" s="541"/>
      <c r="TVD392" s="541"/>
      <c r="TVE392" s="541"/>
      <c r="TVF392" s="541"/>
      <c r="TVG392" s="541"/>
      <c r="TVH392" s="541"/>
      <c r="TVI392" s="541"/>
      <c r="TVJ392" s="541"/>
      <c r="TVK392" s="541"/>
      <c r="TVL392" s="541"/>
      <c r="TVM392" s="541"/>
      <c r="TVN392" s="541"/>
      <c r="TVO392" s="541"/>
      <c r="TVP392" s="541"/>
      <c r="TVQ392" s="541"/>
      <c r="TVR392" s="541"/>
      <c r="TVS392" s="541"/>
      <c r="TVT392" s="541"/>
      <c r="TVU392" s="541"/>
      <c r="TVV392" s="541"/>
      <c r="TVW392" s="541"/>
      <c r="TVX392" s="541"/>
      <c r="TVY392" s="541"/>
      <c r="TVZ392" s="541"/>
      <c r="TWA392" s="541"/>
      <c r="TWB392" s="541"/>
      <c r="TWC392" s="541"/>
      <c r="TWD392" s="541"/>
      <c r="TWE392" s="541"/>
      <c r="TWF392" s="541"/>
      <c r="TWG392" s="541"/>
      <c r="TWH392" s="541"/>
      <c r="TWI392" s="541"/>
      <c r="TWJ392" s="541"/>
      <c r="TWK392" s="541"/>
      <c r="TWL392" s="541"/>
      <c r="TWM392" s="541"/>
      <c r="TWN392" s="541"/>
      <c r="TWO392" s="541"/>
      <c r="TWP392" s="541"/>
      <c r="TWQ392" s="541"/>
      <c r="TWR392" s="541"/>
      <c r="TWS392" s="541"/>
      <c r="TWT392" s="541"/>
      <c r="TWU392" s="541"/>
      <c r="TWV392" s="541"/>
      <c r="TWW392" s="541"/>
      <c r="TWX392" s="541"/>
      <c r="TWY392" s="541"/>
      <c r="TWZ392" s="541"/>
      <c r="TXA392" s="541"/>
      <c r="TXB392" s="541"/>
      <c r="TXC392" s="541"/>
      <c r="TXD392" s="541"/>
      <c r="TXE392" s="541"/>
      <c r="TXF392" s="541"/>
      <c r="TXG392" s="541"/>
      <c r="TXH392" s="541"/>
      <c r="TXI392" s="541"/>
      <c r="TXJ392" s="541"/>
      <c r="TXK392" s="541"/>
      <c r="TXL392" s="541"/>
      <c r="TXM392" s="541"/>
      <c r="TXN392" s="541"/>
      <c r="TXO392" s="541"/>
      <c r="TXP392" s="541"/>
      <c r="TXQ392" s="541"/>
      <c r="TXR392" s="541"/>
      <c r="TXS392" s="541"/>
      <c r="TXT392" s="541"/>
      <c r="TXU392" s="541"/>
      <c r="TXV392" s="541"/>
      <c r="TXW392" s="541"/>
      <c r="TXX392" s="541"/>
      <c r="TXY392" s="541"/>
      <c r="TXZ392" s="541"/>
      <c r="TYA392" s="541"/>
      <c r="TYB392" s="541"/>
      <c r="TYC392" s="541"/>
      <c r="TYD392" s="541"/>
      <c r="TYE392" s="541"/>
      <c r="TYF392" s="541"/>
      <c r="TYG392" s="541"/>
      <c r="TYH392" s="541"/>
      <c r="TYI392" s="541"/>
      <c r="TYJ392" s="541"/>
      <c r="TYK392" s="541"/>
      <c r="TYL392" s="541"/>
      <c r="TYM392" s="541"/>
      <c r="TYN392" s="541"/>
      <c r="TYO392" s="541"/>
      <c r="TYP392" s="541"/>
      <c r="TYQ392" s="541"/>
      <c r="TYR392" s="541"/>
      <c r="TYS392" s="541"/>
      <c r="TYT392" s="541"/>
      <c r="TYU392" s="541"/>
      <c r="TYV392" s="541"/>
      <c r="TYW392" s="541"/>
      <c r="TYX392" s="541"/>
      <c r="TYY392" s="541"/>
      <c r="TYZ392" s="541"/>
      <c r="TZA392" s="541"/>
      <c r="TZB392" s="541"/>
      <c r="TZC392" s="541"/>
      <c r="TZD392" s="541"/>
      <c r="TZE392" s="541"/>
      <c r="TZF392" s="541"/>
      <c r="TZG392" s="541"/>
      <c r="TZH392" s="541"/>
      <c r="TZI392" s="541"/>
      <c r="TZJ392" s="541"/>
      <c r="TZK392" s="541"/>
      <c r="TZL392" s="541"/>
      <c r="TZM392" s="541"/>
      <c r="TZN392" s="541"/>
      <c r="TZO392" s="541"/>
      <c r="TZP392" s="541"/>
      <c r="TZQ392" s="541"/>
      <c r="TZR392" s="541"/>
      <c r="TZS392" s="541"/>
      <c r="TZT392" s="541"/>
      <c r="TZU392" s="541"/>
      <c r="TZV392" s="541"/>
      <c r="TZW392" s="541"/>
      <c r="TZX392" s="541"/>
      <c r="TZY392" s="541"/>
      <c r="TZZ392" s="541"/>
      <c r="UAA392" s="541"/>
      <c r="UAB392" s="541"/>
      <c r="UAC392" s="541"/>
      <c r="UAD392" s="541"/>
      <c r="UAE392" s="541"/>
      <c r="UAF392" s="541"/>
      <c r="UAG392" s="541"/>
      <c r="UAH392" s="541"/>
      <c r="UAI392" s="541"/>
      <c r="UAJ392" s="541"/>
      <c r="UAK392" s="541"/>
      <c r="UAL392" s="541"/>
      <c r="UAM392" s="541"/>
      <c r="UAN392" s="541"/>
      <c r="UAO392" s="541"/>
      <c r="UAP392" s="541"/>
      <c r="UAQ392" s="541"/>
      <c r="UAR392" s="541"/>
      <c r="UAS392" s="541"/>
      <c r="UAT392" s="541"/>
      <c r="UAU392" s="541"/>
      <c r="UAV392" s="541"/>
      <c r="UAW392" s="541"/>
      <c r="UAX392" s="541"/>
      <c r="UAY392" s="541"/>
      <c r="UAZ392" s="541"/>
      <c r="UBA392" s="541"/>
      <c r="UBB392" s="541"/>
      <c r="UBC392" s="541"/>
      <c r="UBD392" s="541"/>
      <c r="UBE392" s="541"/>
      <c r="UBF392" s="541"/>
      <c r="UBG392" s="541"/>
      <c r="UBH392" s="541"/>
      <c r="UBI392" s="541"/>
      <c r="UBJ392" s="541"/>
      <c r="UBK392" s="541"/>
      <c r="UBL392" s="541"/>
      <c r="UBM392" s="541"/>
      <c r="UBN392" s="541"/>
      <c r="UBO392" s="541"/>
      <c r="UBP392" s="541"/>
      <c r="UBQ392" s="541"/>
      <c r="UBR392" s="541"/>
      <c r="UBS392" s="541"/>
      <c r="UBT392" s="541"/>
      <c r="UBU392" s="541"/>
      <c r="UBV392" s="541"/>
      <c r="UBW392" s="541"/>
      <c r="UBX392" s="541"/>
      <c r="UBY392" s="541"/>
      <c r="UBZ392" s="541"/>
      <c r="UCA392" s="541"/>
      <c r="UCB392" s="541"/>
      <c r="UCC392" s="541"/>
      <c r="UCD392" s="541"/>
      <c r="UCE392" s="541"/>
      <c r="UCF392" s="541"/>
      <c r="UCG392" s="541"/>
      <c r="UCH392" s="541"/>
      <c r="UCI392" s="541"/>
      <c r="UCJ392" s="541"/>
      <c r="UCK392" s="541"/>
      <c r="UCL392" s="541"/>
      <c r="UCM392" s="541"/>
      <c r="UCN392" s="541"/>
      <c r="UCO392" s="541"/>
      <c r="UCP392" s="541"/>
      <c r="UCQ392" s="541"/>
      <c r="UCR392" s="541"/>
      <c r="UCS392" s="541"/>
      <c r="UCT392" s="541"/>
      <c r="UCU392" s="541"/>
      <c r="UCV392" s="541"/>
      <c r="UCW392" s="541"/>
      <c r="UCX392" s="541"/>
      <c r="UCY392" s="541"/>
      <c r="UCZ392" s="541"/>
      <c r="UDA392" s="541"/>
      <c r="UDB392" s="541"/>
      <c r="UDC392" s="541"/>
      <c r="UDD392" s="541"/>
      <c r="UDE392" s="541"/>
      <c r="UDF392" s="541"/>
      <c r="UDG392" s="541"/>
      <c r="UDH392" s="541"/>
      <c r="UDI392" s="541"/>
      <c r="UDJ392" s="541"/>
      <c r="UDK392" s="541"/>
      <c r="UDL392" s="541"/>
      <c r="UDM392" s="541"/>
      <c r="UDN392" s="541"/>
      <c r="UDO392" s="541"/>
      <c r="UDP392" s="541"/>
      <c r="UDQ392" s="541"/>
      <c r="UDR392" s="541"/>
      <c r="UDS392" s="541"/>
      <c r="UDT392" s="541"/>
      <c r="UDU392" s="541"/>
      <c r="UDV392" s="541"/>
      <c r="UDW392" s="541"/>
      <c r="UDX392" s="541"/>
      <c r="UDY392" s="541"/>
      <c r="UDZ392" s="541"/>
      <c r="UEA392" s="541"/>
      <c r="UEB392" s="541"/>
      <c r="UEC392" s="541"/>
      <c r="UED392" s="541"/>
      <c r="UEE392" s="541"/>
      <c r="UEF392" s="541"/>
      <c r="UEG392" s="541"/>
      <c r="UEH392" s="541"/>
      <c r="UEI392" s="541"/>
      <c r="UEJ392" s="541"/>
      <c r="UEK392" s="541"/>
      <c r="UEL392" s="541"/>
      <c r="UEM392" s="541"/>
      <c r="UEN392" s="541"/>
      <c r="UEO392" s="541"/>
      <c r="UEP392" s="541"/>
      <c r="UEQ392" s="541"/>
      <c r="UER392" s="541"/>
      <c r="UES392" s="541"/>
      <c r="UET392" s="541"/>
      <c r="UEU392" s="541"/>
      <c r="UEV392" s="541"/>
      <c r="UEW392" s="541"/>
      <c r="UEX392" s="541"/>
      <c r="UEY392" s="541"/>
      <c r="UEZ392" s="541"/>
      <c r="UFA392" s="541"/>
      <c r="UFB392" s="541"/>
      <c r="UFC392" s="541"/>
      <c r="UFD392" s="541"/>
      <c r="UFE392" s="541"/>
      <c r="UFF392" s="541"/>
      <c r="UFG392" s="541"/>
      <c r="UFH392" s="541"/>
      <c r="UFI392" s="541"/>
      <c r="UFJ392" s="541"/>
      <c r="UFK392" s="541"/>
      <c r="UFL392" s="541"/>
      <c r="UFM392" s="541"/>
      <c r="UFN392" s="541"/>
      <c r="UFO392" s="541"/>
      <c r="UFP392" s="541"/>
      <c r="UFQ392" s="541"/>
      <c r="UFR392" s="541"/>
      <c r="UFS392" s="541"/>
      <c r="UFT392" s="541"/>
      <c r="UFU392" s="541"/>
      <c r="UFV392" s="541"/>
      <c r="UFW392" s="541"/>
      <c r="UFX392" s="541"/>
      <c r="UFY392" s="541"/>
      <c r="UFZ392" s="541"/>
      <c r="UGA392" s="541"/>
      <c r="UGB392" s="541"/>
      <c r="UGC392" s="541"/>
      <c r="UGD392" s="541"/>
      <c r="UGE392" s="541"/>
      <c r="UGF392" s="541"/>
      <c r="UGG392" s="541"/>
      <c r="UGH392" s="541"/>
      <c r="UGI392" s="541"/>
      <c r="UGJ392" s="541"/>
      <c r="UGK392" s="541"/>
      <c r="UGL392" s="541"/>
      <c r="UGM392" s="541"/>
      <c r="UGN392" s="541"/>
      <c r="UGO392" s="541"/>
      <c r="UGP392" s="541"/>
      <c r="UGQ392" s="541"/>
      <c r="UGR392" s="541"/>
      <c r="UGS392" s="541"/>
      <c r="UGT392" s="541"/>
      <c r="UGU392" s="541"/>
      <c r="UGV392" s="541"/>
      <c r="UGW392" s="541"/>
      <c r="UGX392" s="541"/>
      <c r="UGY392" s="541"/>
      <c r="UGZ392" s="541"/>
      <c r="UHA392" s="541"/>
      <c r="UHB392" s="541"/>
      <c r="UHC392" s="541"/>
      <c r="UHD392" s="541"/>
      <c r="UHE392" s="541"/>
      <c r="UHF392" s="541"/>
      <c r="UHG392" s="541"/>
      <c r="UHH392" s="541"/>
      <c r="UHI392" s="541"/>
      <c r="UHJ392" s="541"/>
      <c r="UHK392" s="541"/>
      <c r="UHL392" s="541"/>
      <c r="UHM392" s="541"/>
      <c r="UHN392" s="541"/>
      <c r="UHO392" s="541"/>
      <c r="UHP392" s="541"/>
      <c r="UHQ392" s="541"/>
      <c r="UHR392" s="541"/>
      <c r="UHS392" s="541"/>
      <c r="UHT392" s="541"/>
      <c r="UHU392" s="541"/>
      <c r="UHV392" s="541"/>
      <c r="UHW392" s="541"/>
      <c r="UHX392" s="541"/>
      <c r="UHY392" s="541"/>
      <c r="UHZ392" s="541"/>
      <c r="UIA392" s="541"/>
      <c r="UIB392" s="541"/>
      <c r="UIC392" s="541"/>
      <c r="UID392" s="541"/>
      <c r="UIE392" s="541"/>
      <c r="UIF392" s="541"/>
      <c r="UIG392" s="541"/>
      <c r="UIH392" s="541"/>
      <c r="UII392" s="541"/>
      <c r="UIJ392" s="541"/>
      <c r="UIK392" s="541"/>
      <c r="UIL392" s="541"/>
      <c r="UIM392" s="541"/>
      <c r="UIN392" s="541"/>
      <c r="UIO392" s="541"/>
      <c r="UIP392" s="541"/>
      <c r="UIQ392" s="541"/>
      <c r="UIR392" s="541"/>
      <c r="UIS392" s="541"/>
      <c r="UIT392" s="541"/>
      <c r="UIU392" s="541"/>
      <c r="UIV392" s="541"/>
      <c r="UIW392" s="541"/>
      <c r="UIX392" s="541"/>
      <c r="UIY392" s="541"/>
      <c r="UIZ392" s="541"/>
      <c r="UJA392" s="541"/>
      <c r="UJB392" s="541"/>
      <c r="UJC392" s="541"/>
      <c r="UJD392" s="541"/>
      <c r="UJE392" s="541"/>
      <c r="UJF392" s="541"/>
      <c r="UJG392" s="541"/>
      <c r="UJH392" s="541"/>
      <c r="UJI392" s="541"/>
      <c r="UJJ392" s="541"/>
      <c r="UJK392" s="541"/>
      <c r="UJL392" s="541"/>
      <c r="UJM392" s="541"/>
      <c r="UJN392" s="541"/>
      <c r="UJO392" s="541"/>
      <c r="UJP392" s="541"/>
      <c r="UJQ392" s="541"/>
      <c r="UJR392" s="541"/>
      <c r="UJS392" s="541"/>
      <c r="UJT392" s="541"/>
      <c r="UJU392" s="541"/>
      <c r="UJV392" s="541"/>
      <c r="UJW392" s="541"/>
      <c r="UJX392" s="541"/>
      <c r="UJY392" s="541"/>
      <c r="UJZ392" s="541"/>
      <c r="UKA392" s="541"/>
      <c r="UKB392" s="541"/>
      <c r="UKC392" s="541"/>
      <c r="UKD392" s="541"/>
      <c r="UKE392" s="541"/>
      <c r="UKF392" s="541"/>
      <c r="UKG392" s="541"/>
      <c r="UKH392" s="541"/>
      <c r="UKI392" s="541"/>
      <c r="UKJ392" s="541"/>
      <c r="UKK392" s="541"/>
      <c r="UKL392" s="541"/>
      <c r="UKM392" s="541"/>
      <c r="UKN392" s="541"/>
      <c r="UKO392" s="541"/>
      <c r="UKP392" s="541"/>
      <c r="UKQ392" s="541"/>
      <c r="UKR392" s="541"/>
      <c r="UKS392" s="541"/>
      <c r="UKT392" s="541"/>
      <c r="UKU392" s="541"/>
      <c r="UKV392" s="541"/>
      <c r="UKW392" s="541"/>
      <c r="UKX392" s="541"/>
      <c r="UKY392" s="541"/>
      <c r="UKZ392" s="541"/>
      <c r="ULA392" s="541"/>
      <c r="ULB392" s="541"/>
      <c r="ULC392" s="541"/>
      <c r="ULD392" s="541"/>
      <c r="ULE392" s="541"/>
      <c r="ULF392" s="541"/>
      <c r="ULG392" s="541"/>
      <c r="ULH392" s="541"/>
      <c r="ULI392" s="541"/>
      <c r="ULJ392" s="541"/>
      <c r="ULK392" s="541"/>
      <c r="ULL392" s="541"/>
      <c r="ULM392" s="541"/>
      <c r="ULN392" s="541"/>
      <c r="ULO392" s="541"/>
      <c r="ULP392" s="541"/>
      <c r="ULQ392" s="541"/>
      <c r="ULR392" s="541"/>
      <c r="ULS392" s="541"/>
      <c r="ULT392" s="541"/>
      <c r="ULU392" s="541"/>
      <c r="ULV392" s="541"/>
      <c r="ULW392" s="541"/>
      <c r="ULX392" s="541"/>
      <c r="ULY392" s="541"/>
      <c r="ULZ392" s="541"/>
      <c r="UMA392" s="541"/>
      <c r="UMB392" s="541"/>
      <c r="UMC392" s="541"/>
      <c r="UMD392" s="541"/>
      <c r="UME392" s="541"/>
      <c r="UMF392" s="541"/>
      <c r="UMG392" s="541"/>
      <c r="UMH392" s="541"/>
      <c r="UMI392" s="541"/>
      <c r="UMJ392" s="541"/>
      <c r="UMK392" s="541"/>
      <c r="UML392" s="541"/>
      <c r="UMM392" s="541"/>
      <c r="UMN392" s="541"/>
      <c r="UMO392" s="541"/>
      <c r="UMP392" s="541"/>
      <c r="UMQ392" s="541"/>
      <c r="UMR392" s="541"/>
      <c r="UMS392" s="541"/>
      <c r="UMT392" s="541"/>
      <c r="UMU392" s="541"/>
      <c r="UMV392" s="541"/>
      <c r="UMW392" s="541"/>
      <c r="UMX392" s="541"/>
      <c r="UMY392" s="541"/>
      <c r="UMZ392" s="541"/>
      <c r="UNA392" s="541"/>
      <c r="UNB392" s="541"/>
      <c r="UNC392" s="541"/>
      <c r="UND392" s="541"/>
      <c r="UNE392" s="541"/>
      <c r="UNF392" s="541"/>
      <c r="UNG392" s="541"/>
      <c r="UNH392" s="541"/>
      <c r="UNI392" s="541"/>
      <c r="UNJ392" s="541"/>
      <c r="UNK392" s="541"/>
      <c r="UNL392" s="541"/>
      <c r="UNM392" s="541"/>
      <c r="UNN392" s="541"/>
      <c r="UNO392" s="541"/>
      <c r="UNP392" s="541"/>
      <c r="UNQ392" s="541"/>
      <c r="UNR392" s="541"/>
      <c r="UNS392" s="541"/>
      <c r="UNT392" s="541"/>
      <c r="UNU392" s="541"/>
      <c r="UNV392" s="541"/>
      <c r="UNW392" s="541"/>
      <c r="UNX392" s="541"/>
      <c r="UNY392" s="541"/>
      <c r="UNZ392" s="541"/>
      <c r="UOA392" s="541"/>
      <c r="UOB392" s="541"/>
      <c r="UOC392" s="541"/>
      <c r="UOD392" s="541"/>
      <c r="UOE392" s="541"/>
      <c r="UOF392" s="541"/>
      <c r="UOG392" s="541"/>
      <c r="UOH392" s="541"/>
      <c r="UOI392" s="541"/>
      <c r="UOJ392" s="541"/>
      <c r="UOK392" s="541"/>
      <c r="UOL392" s="541"/>
      <c r="UOM392" s="541"/>
      <c r="UON392" s="541"/>
      <c r="UOO392" s="541"/>
      <c r="UOP392" s="541"/>
      <c r="UOQ392" s="541"/>
      <c r="UOR392" s="541"/>
      <c r="UOS392" s="541"/>
      <c r="UOT392" s="541"/>
      <c r="UOU392" s="541"/>
      <c r="UOV392" s="541"/>
      <c r="UOW392" s="541"/>
      <c r="UOX392" s="541"/>
      <c r="UOY392" s="541"/>
      <c r="UOZ392" s="541"/>
      <c r="UPA392" s="541"/>
      <c r="UPB392" s="541"/>
      <c r="UPC392" s="541"/>
      <c r="UPD392" s="541"/>
      <c r="UPE392" s="541"/>
      <c r="UPF392" s="541"/>
      <c r="UPG392" s="541"/>
      <c r="UPH392" s="541"/>
      <c r="UPI392" s="541"/>
      <c r="UPJ392" s="541"/>
      <c r="UPK392" s="541"/>
      <c r="UPL392" s="541"/>
      <c r="UPM392" s="541"/>
      <c r="UPN392" s="541"/>
      <c r="UPO392" s="541"/>
      <c r="UPP392" s="541"/>
      <c r="UPQ392" s="541"/>
      <c r="UPR392" s="541"/>
      <c r="UPS392" s="541"/>
      <c r="UPT392" s="541"/>
      <c r="UPU392" s="541"/>
      <c r="UPV392" s="541"/>
      <c r="UPW392" s="541"/>
      <c r="UPX392" s="541"/>
      <c r="UPY392" s="541"/>
      <c r="UPZ392" s="541"/>
      <c r="UQA392" s="541"/>
      <c r="UQB392" s="541"/>
      <c r="UQC392" s="541"/>
      <c r="UQD392" s="541"/>
      <c r="UQE392" s="541"/>
      <c r="UQF392" s="541"/>
      <c r="UQG392" s="541"/>
      <c r="UQH392" s="541"/>
      <c r="UQI392" s="541"/>
      <c r="UQJ392" s="541"/>
      <c r="UQK392" s="541"/>
      <c r="UQL392" s="541"/>
      <c r="UQM392" s="541"/>
      <c r="UQN392" s="541"/>
      <c r="UQO392" s="541"/>
      <c r="UQP392" s="541"/>
      <c r="UQQ392" s="541"/>
      <c r="UQR392" s="541"/>
      <c r="UQS392" s="541"/>
      <c r="UQT392" s="541"/>
      <c r="UQU392" s="541"/>
      <c r="UQV392" s="541"/>
      <c r="UQW392" s="541"/>
      <c r="UQX392" s="541"/>
      <c r="UQY392" s="541"/>
      <c r="UQZ392" s="541"/>
      <c r="URA392" s="541"/>
      <c r="URB392" s="541"/>
      <c r="URC392" s="541"/>
      <c r="URD392" s="541"/>
      <c r="URE392" s="541"/>
      <c r="URF392" s="541"/>
      <c r="URG392" s="541"/>
      <c r="URH392" s="541"/>
      <c r="URI392" s="541"/>
      <c r="URJ392" s="541"/>
      <c r="URK392" s="541"/>
      <c r="URL392" s="541"/>
      <c r="URM392" s="541"/>
      <c r="URN392" s="541"/>
      <c r="URO392" s="541"/>
      <c r="URP392" s="541"/>
      <c r="URQ392" s="541"/>
      <c r="URR392" s="541"/>
      <c r="URS392" s="541"/>
      <c r="URT392" s="541"/>
      <c r="URU392" s="541"/>
      <c r="URV392" s="541"/>
      <c r="URW392" s="541"/>
      <c r="URX392" s="541"/>
      <c r="URY392" s="541"/>
      <c r="URZ392" s="541"/>
      <c r="USA392" s="541"/>
      <c r="USB392" s="541"/>
      <c r="USC392" s="541"/>
      <c r="USD392" s="541"/>
      <c r="USE392" s="541"/>
      <c r="USF392" s="541"/>
      <c r="USG392" s="541"/>
      <c r="USH392" s="541"/>
      <c r="USI392" s="541"/>
      <c r="USJ392" s="541"/>
      <c r="USK392" s="541"/>
      <c r="USL392" s="541"/>
      <c r="USM392" s="541"/>
      <c r="USN392" s="541"/>
      <c r="USO392" s="541"/>
      <c r="USP392" s="541"/>
      <c r="USQ392" s="541"/>
      <c r="USR392" s="541"/>
      <c r="USS392" s="541"/>
      <c r="UST392" s="541"/>
      <c r="USU392" s="541"/>
      <c r="USV392" s="541"/>
      <c r="USW392" s="541"/>
      <c r="USX392" s="541"/>
      <c r="USY392" s="541"/>
      <c r="USZ392" s="541"/>
      <c r="UTA392" s="541"/>
      <c r="UTB392" s="541"/>
      <c r="UTC392" s="541"/>
      <c r="UTD392" s="541"/>
      <c r="UTE392" s="541"/>
      <c r="UTF392" s="541"/>
      <c r="UTG392" s="541"/>
      <c r="UTH392" s="541"/>
      <c r="UTI392" s="541"/>
      <c r="UTJ392" s="541"/>
      <c r="UTK392" s="541"/>
      <c r="UTL392" s="541"/>
      <c r="UTM392" s="541"/>
      <c r="UTN392" s="541"/>
      <c r="UTO392" s="541"/>
      <c r="UTP392" s="541"/>
      <c r="UTQ392" s="541"/>
      <c r="UTR392" s="541"/>
      <c r="UTS392" s="541"/>
      <c r="UTT392" s="541"/>
      <c r="UTU392" s="541"/>
      <c r="UTV392" s="541"/>
      <c r="UTW392" s="541"/>
      <c r="UTX392" s="541"/>
      <c r="UTY392" s="541"/>
      <c r="UTZ392" s="541"/>
      <c r="UUA392" s="541"/>
      <c r="UUB392" s="541"/>
      <c r="UUC392" s="541"/>
      <c r="UUD392" s="541"/>
      <c r="UUE392" s="541"/>
      <c r="UUF392" s="541"/>
      <c r="UUG392" s="541"/>
      <c r="UUH392" s="541"/>
      <c r="UUI392" s="541"/>
      <c r="UUJ392" s="541"/>
      <c r="UUK392" s="541"/>
      <c r="UUL392" s="541"/>
      <c r="UUM392" s="541"/>
      <c r="UUN392" s="541"/>
      <c r="UUO392" s="541"/>
      <c r="UUP392" s="541"/>
      <c r="UUQ392" s="541"/>
      <c r="UUR392" s="541"/>
      <c r="UUS392" s="541"/>
      <c r="UUT392" s="541"/>
      <c r="UUU392" s="541"/>
      <c r="UUV392" s="541"/>
      <c r="UUW392" s="541"/>
      <c r="UUX392" s="541"/>
      <c r="UUY392" s="541"/>
      <c r="UUZ392" s="541"/>
      <c r="UVA392" s="541"/>
      <c r="UVB392" s="541"/>
      <c r="UVC392" s="541"/>
      <c r="UVD392" s="541"/>
      <c r="UVE392" s="541"/>
      <c r="UVF392" s="541"/>
      <c r="UVG392" s="541"/>
      <c r="UVH392" s="541"/>
      <c r="UVI392" s="541"/>
      <c r="UVJ392" s="541"/>
      <c r="UVK392" s="541"/>
      <c r="UVL392" s="541"/>
      <c r="UVM392" s="541"/>
      <c r="UVN392" s="541"/>
      <c r="UVO392" s="541"/>
      <c r="UVP392" s="541"/>
      <c r="UVQ392" s="541"/>
      <c r="UVR392" s="541"/>
      <c r="UVS392" s="541"/>
      <c r="UVT392" s="541"/>
      <c r="UVU392" s="541"/>
      <c r="UVV392" s="541"/>
      <c r="UVW392" s="541"/>
      <c r="UVX392" s="541"/>
      <c r="UVY392" s="541"/>
      <c r="UVZ392" s="541"/>
      <c r="UWA392" s="541"/>
      <c r="UWB392" s="541"/>
      <c r="UWC392" s="541"/>
      <c r="UWD392" s="541"/>
      <c r="UWE392" s="541"/>
      <c r="UWF392" s="541"/>
      <c r="UWG392" s="541"/>
      <c r="UWH392" s="541"/>
      <c r="UWI392" s="541"/>
      <c r="UWJ392" s="541"/>
      <c r="UWK392" s="541"/>
      <c r="UWL392" s="541"/>
      <c r="UWM392" s="541"/>
      <c r="UWN392" s="541"/>
      <c r="UWO392" s="541"/>
      <c r="UWP392" s="541"/>
      <c r="UWQ392" s="541"/>
      <c r="UWR392" s="541"/>
      <c r="UWS392" s="541"/>
      <c r="UWT392" s="541"/>
      <c r="UWU392" s="541"/>
      <c r="UWV392" s="541"/>
      <c r="UWW392" s="541"/>
      <c r="UWX392" s="541"/>
      <c r="UWY392" s="541"/>
      <c r="UWZ392" s="541"/>
      <c r="UXA392" s="541"/>
      <c r="UXB392" s="541"/>
      <c r="UXC392" s="541"/>
      <c r="UXD392" s="541"/>
      <c r="UXE392" s="541"/>
      <c r="UXF392" s="541"/>
      <c r="UXG392" s="541"/>
      <c r="UXH392" s="541"/>
      <c r="UXI392" s="541"/>
      <c r="UXJ392" s="541"/>
      <c r="UXK392" s="541"/>
      <c r="UXL392" s="541"/>
      <c r="UXM392" s="541"/>
      <c r="UXN392" s="541"/>
      <c r="UXO392" s="541"/>
      <c r="UXP392" s="541"/>
      <c r="UXQ392" s="541"/>
      <c r="UXR392" s="541"/>
      <c r="UXS392" s="541"/>
      <c r="UXT392" s="541"/>
      <c r="UXU392" s="541"/>
      <c r="UXV392" s="541"/>
      <c r="UXW392" s="541"/>
      <c r="UXX392" s="541"/>
      <c r="UXY392" s="541"/>
      <c r="UXZ392" s="541"/>
      <c r="UYA392" s="541"/>
      <c r="UYB392" s="541"/>
      <c r="UYC392" s="541"/>
      <c r="UYD392" s="541"/>
      <c r="UYE392" s="541"/>
      <c r="UYF392" s="541"/>
      <c r="UYG392" s="541"/>
      <c r="UYH392" s="541"/>
      <c r="UYI392" s="541"/>
      <c r="UYJ392" s="541"/>
      <c r="UYK392" s="541"/>
      <c r="UYL392" s="541"/>
      <c r="UYM392" s="541"/>
      <c r="UYN392" s="541"/>
      <c r="UYO392" s="541"/>
      <c r="UYP392" s="541"/>
      <c r="UYQ392" s="541"/>
      <c r="UYR392" s="541"/>
      <c r="UYS392" s="541"/>
      <c r="UYT392" s="541"/>
      <c r="UYU392" s="541"/>
      <c r="UYV392" s="541"/>
      <c r="UYW392" s="541"/>
      <c r="UYX392" s="541"/>
      <c r="UYY392" s="541"/>
      <c r="UYZ392" s="541"/>
      <c r="UZA392" s="541"/>
      <c r="UZB392" s="541"/>
      <c r="UZC392" s="541"/>
      <c r="UZD392" s="541"/>
      <c r="UZE392" s="541"/>
      <c r="UZF392" s="541"/>
      <c r="UZG392" s="541"/>
      <c r="UZH392" s="541"/>
      <c r="UZI392" s="541"/>
      <c r="UZJ392" s="541"/>
      <c r="UZK392" s="541"/>
      <c r="UZL392" s="541"/>
      <c r="UZM392" s="541"/>
      <c r="UZN392" s="541"/>
      <c r="UZO392" s="541"/>
      <c r="UZP392" s="541"/>
      <c r="UZQ392" s="541"/>
      <c r="UZR392" s="541"/>
      <c r="UZS392" s="541"/>
      <c r="UZT392" s="541"/>
      <c r="UZU392" s="541"/>
      <c r="UZV392" s="541"/>
      <c r="UZW392" s="541"/>
      <c r="UZX392" s="541"/>
      <c r="UZY392" s="541"/>
      <c r="UZZ392" s="541"/>
      <c r="VAA392" s="541"/>
      <c r="VAB392" s="541"/>
      <c r="VAC392" s="541"/>
      <c r="VAD392" s="541"/>
      <c r="VAE392" s="541"/>
      <c r="VAF392" s="541"/>
      <c r="VAG392" s="541"/>
      <c r="VAH392" s="541"/>
      <c r="VAI392" s="541"/>
      <c r="VAJ392" s="541"/>
      <c r="VAK392" s="541"/>
      <c r="VAL392" s="541"/>
      <c r="VAM392" s="541"/>
      <c r="VAN392" s="541"/>
      <c r="VAO392" s="541"/>
      <c r="VAP392" s="541"/>
      <c r="VAQ392" s="541"/>
      <c r="VAR392" s="541"/>
      <c r="VAS392" s="541"/>
      <c r="VAT392" s="541"/>
      <c r="VAU392" s="541"/>
      <c r="VAV392" s="541"/>
      <c r="VAW392" s="541"/>
      <c r="VAX392" s="541"/>
      <c r="VAY392" s="541"/>
      <c r="VAZ392" s="541"/>
      <c r="VBA392" s="541"/>
      <c r="VBB392" s="541"/>
      <c r="VBC392" s="541"/>
      <c r="VBD392" s="541"/>
      <c r="VBE392" s="541"/>
      <c r="VBF392" s="541"/>
      <c r="VBG392" s="541"/>
      <c r="VBH392" s="541"/>
      <c r="VBI392" s="541"/>
      <c r="VBJ392" s="541"/>
      <c r="VBK392" s="541"/>
      <c r="VBL392" s="541"/>
      <c r="VBM392" s="541"/>
      <c r="VBN392" s="541"/>
      <c r="VBO392" s="541"/>
      <c r="VBP392" s="541"/>
      <c r="VBQ392" s="541"/>
      <c r="VBR392" s="541"/>
      <c r="VBS392" s="541"/>
      <c r="VBT392" s="541"/>
      <c r="VBU392" s="541"/>
      <c r="VBV392" s="541"/>
      <c r="VBW392" s="541"/>
      <c r="VBX392" s="541"/>
      <c r="VBY392" s="541"/>
      <c r="VBZ392" s="541"/>
      <c r="VCA392" s="541"/>
      <c r="VCB392" s="541"/>
      <c r="VCC392" s="541"/>
      <c r="VCD392" s="541"/>
      <c r="VCE392" s="541"/>
      <c r="VCF392" s="541"/>
      <c r="VCG392" s="541"/>
      <c r="VCH392" s="541"/>
      <c r="VCI392" s="541"/>
      <c r="VCJ392" s="541"/>
      <c r="VCK392" s="541"/>
      <c r="VCL392" s="541"/>
      <c r="VCM392" s="541"/>
      <c r="VCN392" s="541"/>
      <c r="VCO392" s="541"/>
      <c r="VCP392" s="541"/>
      <c r="VCQ392" s="541"/>
      <c r="VCR392" s="541"/>
      <c r="VCS392" s="541"/>
      <c r="VCT392" s="541"/>
      <c r="VCU392" s="541"/>
      <c r="VCV392" s="541"/>
      <c r="VCW392" s="541"/>
      <c r="VCX392" s="541"/>
      <c r="VCY392" s="541"/>
      <c r="VCZ392" s="541"/>
      <c r="VDA392" s="541"/>
      <c r="VDB392" s="541"/>
      <c r="VDC392" s="541"/>
      <c r="VDD392" s="541"/>
      <c r="VDE392" s="541"/>
      <c r="VDF392" s="541"/>
      <c r="VDG392" s="541"/>
      <c r="VDH392" s="541"/>
      <c r="VDI392" s="541"/>
      <c r="VDJ392" s="541"/>
      <c r="VDK392" s="541"/>
      <c r="VDL392" s="541"/>
      <c r="VDM392" s="541"/>
      <c r="VDN392" s="541"/>
      <c r="VDO392" s="541"/>
      <c r="VDP392" s="541"/>
      <c r="VDQ392" s="541"/>
      <c r="VDR392" s="541"/>
      <c r="VDS392" s="541"/>
      <c r="VDT392" s="541"/>
      <c r="VDU392" s="541"/>
      <c r="VDV392" s="541"/>
      <c r="VDW392" s="541"/>
      <c r="VDX392" s="541"/>
      <c r="VDY392" s="541"/>
      <c r="VDZ392" s="541"/>
      <c r="VEA392" s="541"/>
      <c r="VEB392" s="541"/>
      <c r="VEC392" s="541"/>
      <c r="VED392" s="541"/>
      <c r="VEE392" s="541"/>
      <c r="VEF392" s="541"/>
      <c r="VEG392" s="541"/>
      <c r="VEH392" s="541"/>
      <c r="VEI392" s="541"/>
      <c r="VEJ392" s="541"/>
      <c r="VEK392" s="541"/>
      <c r="VEL392" s="541"/>
      <c r="VEM392" s="541"/>
      <c r="VEN392" s="541"/>
      <c r="VEO392" s="541"/>
      <c r="VEP392" s="541"/>
      <c r="VEQ392" s="541"/>
      <c r="VER392" s="541"/>
      <c r="VES392" s="541"/>
      <c r="VET392" s="541"/>
      <c r="VEU392" s="541"/>
      <c r="VEV392" s="541"/>
      <c r="VEW392" s="541"/>
      <c r="VEX392" s="541"/>
      <c r="VEY392" s="541"/>
      <c r="VEZ392" s="541"/>
      <c r="VFA392" s="541"/>
      <c r="VFB392" s="541"/>
      <c r="VFC392" s="541"/>
      <c r="VFD392" s="541"/>
      <c r="VFE392" s="541"/>
      <c r="VFF392" s="541"/>
      <c r="VFG392" s="541"/>
      <c r="VFH392" s="541"/>
      <c r="VFI392" s="541"/>
      <c r="VFJ392" s="541"/>
      <c r="VFK392" s="541"/>
      <c r="VFL392" s="541"/>
      <c r="VFM392" s="541"/>
      <c r="VFN392" s="541"/>
      <c r="VFO392" s="541"/>
      <c r="VFP392" s="541"/>
      <c r="VFQ392" s="541"/>
      <c r="VFR392" s="541"/>
      <c r="VFS392" s="541"/>
      <c r="VFT392" s="541"/>
      <c r="VFU392" s="541"/>
      <c r="VFV392" s="541"/>
      <c r="VFW392" s="541"/>
      <c r="VFX392" s="541"/>
      <c r="VFY392" s="541"/>
      <c r="VFZ392" s="541"/>
      <c r="VGA392" s="541"/>
      <c r="VGB392" s="541"/>
      <c r="VGC392" s="541"/>
      <c r="VGD392" s="541"/>
      <c r="VGE392" s="541"/>
      <c r="VGF392" s="541"/>
      <c r="VGG392" s="541"/>
      <c r="VGH392" s="541"/>
      <c r="VGI392" s="541"/>
      <c r="VGJ392" s="541"/>
      <c r="VGK392" s="541"/>
      <c r="VGL392" s="541"/>
      <c r="VGM392" s="541"/>
      <c r="VGN392" s="541"/>
      <c r="VGO392" s="541"/>
      <c r="VGP392" s="541"/>
      <c r="VGQ392" s="541"/>
      <c r="VGR392" s="541"/>
      <c r="VGS392" s="541"/>
      <c r="VGT392" s="541"/>
      <c r="VGU392" s="541"/>
      <c r="VGV392" s="541"/>
      <c r="VGW392" s="541"/>
      <c r="VGX392" s="541"/>
      <c r="VGY392" s="541"/>
      <c r="VGZ392" s="541"/>
      <c r="VHA392" s="541"/>
      <c r="VHB392" s="541"/>
      <c r="VHC392" s="541"/>
      <c r="VHD392" s="541"/>
      <c r="VHE392" s="541"/>
      <c r="VHF392" s="541"/>
      <c r="VHG392" s="541"/>
      <c r="VHH392" s="541"/>
      <c r="VHI392" s="541"/>
      <c r="VHJ392" s="541"/>
      <c r="VHK392" s="541"/>
      <c r="VHL392" s="541"/>
      <c r="VHM392" s="541"/>
      <c r="VHN392" s="541"/>
      <c r="VHO392" s="541"/>
      <c r="VHP392" s="541"/>
      <c r="VHQ392" s="541"/>
      <c r="VHR392" s="541"/>
      <c r="VHS392" s="541"/>
      <c r="VHT392" s="541"/>
      <c r="VHU392" s="541"/>
      <c r="VHV392" s="541"/>
      <c r="VHW392" s="541"/>
      <c r="VHX392" s="541"/>
      <c r="VHY392" s="541"/>
      <c r="VHZ392" s="541"/>
      <c r="VIA392" s="541"/>
      <c r="VIB392" s="541"/>
      <c r="VIC392" s="541"/>
      <c r="VID392" s="541"/>
      <c r="VIE392" s="541"/>
      <c r="VIF392" s="541"/>
      <c r="VIG392" s="541"/>
      <c r="VIH392" s="541"/>
      <c r="VII392" s="541"/>
      <c r="VIJ392" s="541"/>
      <c r="VIK392" s="541"/>
      <c r="VIL392" s="541"/>
      <c r="VIM392" s="541"/>
      <c r="VIN392" s="541"/>
      <c r="VIO392" s="541"/>
      <c r="VIP392" s="541"/>
      <c r="VIQ392" s="541"/>
      <c r="VIR392" s="541"/>
      <c r="VIS392" s="541"/>
      <c r="VIT392" s="541"/>
      <c r="VIU392" s="541"/>
      <c r="VIV392" s="541"/>
      <c r="VIW392" s="541"/>
      <c r="VIX392" s="541"/>
      <c r="VIY392" s="541"/>
      <c r="VIZ392" s="541"/>
      <c r="VJA392" s="541"/>
      <c r="VJB392" s="541"/>
      <c r="VJC392" s="541"/>
      <c r="VJD392" s="541"/>
      <c r="VJE392" s="541"/>
      <c r="VJF392" s="541"/>
      <c r="VJG392" s="541"/>
      <c r="VJH392" s="541"/>
      <c r="VJI392" s="541"/>
      <c r="VJJ392" s="541"/>
      <c r="VJK392" s="541"/>
      <c r="VJL392" s="541"/>
      <c r="VJM392" s="541"/>
      <c r="VJN392" s="541"/>
      <c r="VJO392" s="541"/>
      <c r="VJP392" s="541"/>
      <c r="VJQ392" s="541"/>
      <c r="VJR392" s="541"/>
      <c r="VJS392" s="541"/>
      <c r="VJT392" s="541"/>
      <c r="VJU392" s="541"/>
      <c r="VJV392" s="541"/>
      <c r="VJW392" s="541"/>
      <c r="VJX392" s="541"/>
      <c r="VJY392" s="541"/>
      <c r="VJZ392" s="541"/>
      <c r="VKA392" s="541"/>
      <c r="VKB392" s="541"/>
      <c r="VKC392" s="541"/>
      <c r="VKD392" s="541"/>
      <c r="VKE392" s="541"/>
      <c r="VKF392" s="541"/>
      <c r="VKG392" s="541"/>
      <c r="VKH392" s="541"/>
      <c r="VKI392" s="541"/>
      <c r="VKJ392" s="541"/>
      <c r="VKK392" s="541"/>
      <c r="VKL392" s="541"/>
      <c r="VKM392" s="541"/>
      <c r="VKN392" s="541"/>
      <c r="VKO392" s="541"/>
      <c r="VKP392" s="541"/>
      <c r="VKQ392" s="541"/>
      <c r="VKR392" s="541"/>
      <c r="VKS392" s="541"/>
      <c r="VKT392" s="541"/>
      <c r="VKU392" s="541"/>
      <c r="VKV392" s="541"/>
      <c r="VKW392" s="541"/>
      <c r="VKX392" s="541"/>
      <c r="VKY392" s="541"/>
      <c r="VKZ392" s="541"/>
      <c r="VLA392" s="541"/>
      <c r="VLB392" s="541"/>
      <c r="VLC392" s="541"/>
      <c r="VLD392" s="541"/>
      <c r="VLE392" s="541"/>
      <c r="VLF392" s="541"/>
      <c r="VLG392" s="541"/>
      <c r="VLH392" s="541"/>
      <c r="VLI392" s="541"/>
      <c r="VLJ392" s="541"/>
      <c r="VLK392" s="541"/>
      <c r="VLL392" s="541"/>
      <c r="VLM392" s="541"/>
      <c r="VLN392" s="541"/>
      <c r="VLO392" s="541"/>
      <c r="VLP392" s="541"/>
      <c r="VLQ392" s="541"/>
      <c r="VLR392" s="541"/>
      <c r="VLS392" s="541"/>
      <c r="VLT392" s="541"/>
      <c r="VLU392" s="541"/>
      <c r="VLV392" s="541"/>
      <c r="VLW392" s="541"/>
      <c r="VLX392" s="541"/>
      <c r="VLY392" s="541"/>
      <c r="VLZ392" s="541"/>
      <c r="VMA392" s="541"/>
      <c r="VMB392" s="541"/>
      <c r="VMC392" s="541"/>
      <c r="VMD392" s="541"/>
      <c r="VME392" s="541"/>
      <c r="VMF392" s="541"/>
      <c r="VMG392" s="541"/>
      <c r="VMH392" s="541"/>
      <c r="VMI392" s="541"/>
      <c r="VMJ392" s="541"/>
      <c r="VMK392" s="541"/>
      <c r="VML392" s="541"/>
      <c r="VMM392" s="541"/>
      <c r="VMN392" s="541"/>
      <c r="VMO392" s="541"/>
      <c r="VMP392" s="541"/>
      <c r="VMQ392" s="541"/>
      <c r="VMR392" s="541"/>
      <c r="VMS392" s="541"/>
      <c r="VMT392" s="541"/>
      <c r="VMU392" s="541"/>
      <c r="VMV392" s="541"/>
      <c r="VMW392" s="541"/>
      <c r="VMX392" s="541"/>
      <c r="VMY392" s="541"/>
      <c r="VMZ392" s="541"/>
      <c r="VNA392" s="541"/>
      <c r="VNB392" s="541"/>
      <c r="VNC392" s="541"/>
      <c r="VND392" s="541"/>
      <c r="VNE392" s="541"/>
      <c r="VNF392" s="541"/>
      <c r="VNG392" s="541"/>
      <c r="VNH392" s="541"/>
      <c r="VNI392" s="541"/>
      <c r="VNJ392" s="541"/>
      <c r="VNK392" s="541"/>
      <c r="VNL392" s="541"/>
      <c r="VNM392" s="541"/>
      <c r="VNN392" s="541"/>
      <c r="VNO392" s="541"/>
      <c r="VNP392" s="541"/>
      <c r="VNQ392" s="541"/>
      <c r="VNR392" s="541"/>
      <c r="VNS392" s="541"/>
      <c r="VNT392" s="541"/>
      <c r="VNU392" s="541"/>
      <c r="VNV392" s="541"/>
      <c r="VNW392" s="541"/>
      <c r="VNX392" s="541"/>
      <c r="VNY392" s="541"/>
      <c r="VNZ392" s="541"/>
      <c r="VOA392" s="541"/>
      <c r="VOB392" s="541"/>
      <c r="VOC392" s="541"/>
      <c r="VOD392" s="541"/>
      <c r="VOE392" s="541"/>
      <c r="VOF392" s="541"/>
      <c r="VOG392" s="541"/>
      <c r="VOH392" s="541"/>
      <c r="VOI392" s="541"/>
      <c r="VOJ392" s="541"/>
      <c r="VOK392" s="541"/>
      <c r="VOL392" s="541"/>
      <c r="VOM392" s="541"/>
      <c r="VON392" s="541"/>
      <c r="VOO392" s="541"/>
      <c r="VOP392" s="541"/>
      <c r="VOQ392" s="541"/>
      <c r="VOR392" s="541"/>
      <c r="VOS392" s="541"/>
      <c r="VOT392" s="541"/>
      <c r="VOU392" s="541"/>
      <c r="VOV392" s="541"/>
      <c r="VOW392" s="541"/>
      <c r="VOX392" s="541"/>
      <c r="VOY392" s="541"/>
      <c r="VOZ392" s="541"/>
      <c r="VPA392" s="541"/>
      <c r="VPB392" s="541"/>
      <c r="VPC392" s="541"/>
      <c r="VPD392" s="541"/>
      <c r="VPE392" s="541"/>
      <c r="VPF392" s="541"/>
      <c r="VPG392" s="541"/>
      <c r="VPH392" s="541"/>
      <c r="VPI392" s="541"/>
      <c r="VPJ392" s="541"/>
      <c r="VPK392" s="541"/>
      <c r="VPL392" s="541"/>
      <c r="VPM392" s="541"/>
      <c r="VPN392" s="541"/>
      <c r="VPO392" s="541"/>
      <c r="VPP392" s="541"/>
      <c r="VPQ392" s="541"/>
      <c r="VPR392" s="541"/>
      <c r="VPS392" s="541"/>
      <c r="VPT392" s="541"/>
      <c r="VPU392" s="541"/>
      <c r="VPV392" s="541"/>
      <c r="VPW392" s="541"/>
      <c r="VPX392" s="541"/>
      <c r="VPY392" s="541"/>
      <c r="VPZ392" s="541"/>
      <c r="VQA392" s="541"/>
      <c r="VQB392" s="541"/>
      <c r="VQC392" s="541"/>
      <c r="VQD392" s="541"/>
      <c r="VQE392" s="541"/>
      <c r="VQF392" s="541"/>
      <c r="VQG392" s="541"/>
      <c r="VQH392" s="541"/>
      <c r="VQI392" s="541"/>
      <c r="VQJ392" s="541"/>
      <c r="VQK392" s="541"/>
      <c r="VQL392" s="541"/>
      <c r="VQM392" s="541"/>
      <c r="VQN392" s="541"/>
      <c r="VQO392" s="541"/>
      <c r="VQP392" s="541"/>
      <c r="VQQ392" s="541"/>
      <c r="VQR392" s="541"/>
      <c r="VQS392" s="541"/>
      <c r="VQT392" s="541"/>
      <c r="VQU392" s="541"/>
      <c r="VQV392" s="541"/>
      <c r="VQW392" s="541"/>
      <c r="VQX392" s="541"/>
      <c r="VQY392" s="541"/>
      <c r="VQZ392" s="541"/>
      <c r="VRA392" s="541"/>
      <c r="VRB392" s="541"/>
      <c r="VRC392" s="541"/>
      <c r="VRD392" s="541"/>
      <c r="VRE392" s="541"/>
      <c r="VRF392" s="541"/>
      <c r="VRG392" s="541"/>
      <c r="VRH392" s="541"/>
      <c r="VRI392" s="541"/>
      <c r="VRJ392" s="541"/>
      <c r="VRK392" s="541"/>
      <c r="VRL392" s="541"/>
      <c r="VRM392" s="541"/>
      <c r="VRN392" s="541"/>
      <c r="VRO392" s="541"/>
      <c r="VRP392" s="541"/>
      <c r="VRQ392" s="541"/>
      <c r="VRR392" s="541"/>
      <c r="VRS392" s="541"/>
      <c r="VRT392" s="541"/>
      <c r="VRU392" s="541"/>
      <c r="VRV392" s="541"/>
      <c r="VRW392" s="541"/>
      <c r="VRX392" s="541"/>
      <c r="VRY392" s="541"/>
      <c r="VRZ392" s="541"/>
      <c r="VSA392" s="541"/>
      <c r="VSB392" s="541"/>
      <c r="VSC392" s="541"/>
      <c r="VSD392" s="541"/>
      <c r="VSE392" s="541"/>
      <c r="VSF392" s="541"/>
      <c r="VSG392" s="541"/>
      <c r="VSH392" s="541"/>
      <c r="VSI392" s="541"/>
      <c r="VSJ392" s="541"/>
      <c r="VSK392" s="541"/>
      <c r="VSL392" s="541"/>
      <c r="VSM392" s="541"/>
      <c r="VSN392" s="541"/>
      <c r="VSO392" s="541"/>
      <c r="VSP392" s="541"/>
      <c r="VSQ392" s="541"/>
      <c r="VSR392" s="541"/>
      <c r="VSS392" s="541"/>
      <c r="VST392" s="541"/>
      <c r="VSU392" s="541"/>
      <c r="VSV392" s="541"/>
      <c r="VSW392" s="541"/>
      <c r="VSX392" s="541"/>
      <c r="VSY392" s="541"/>
      <c r="VSZ392" s="541"/>
      <c r="VTA392" s="541"/>
      <c r="VTB392" s="541"/>
      <c r="VTC392" s="541"/>
      <c r="VTD392" s="541"/>
      <c r="VTE392" s="541"/>
      <c r="VTF392" s="541"/>
      <c r="VTG392" s="541"/>
      <c r="VTH392" s="541"/>
      <c r="VTI392" s="541"/>
      <c r="VTJ392" s="541"/>
      <c r="VTK392" s="541"/>
      <c r="VTL392" s="541"/>
      <c r="VTM392" s="541"/>
      <c r="VTN392" s="541"/>
      <c r="VTO392" s="541"/>
      <c r="VTP392" s="541"/>
      <c r="VTQ392" s="541"/>
      <c r="VTR392" s="541"/>
      <c r="VTS392" s="541"/>
      <c r="VTT392" s="541"/>
      <c r="VTU392" s="541"/>
      <c r="VTV392" s="541"/>
      <c r="VTW392" s="541"/>
      <c r="VTX392" s="541"/>
      <c r="VTY392" s="541"/>
      <c r="VTZ392" s="541"/>
      <c r="VUA392" s="541"/>
      <c r="VUB392" s="541"/>
      <c r="VUC392" s="541"/>
      <c r="VUD392" s="541"/>
      <c r="VUE392" s="541"/>
      <c r="VUF392" s="541"/>
      <c r="VUG392" s="541"/>
      <c r="VUH392" s="541"/>
      <c r="VUI392" s="541"/>
      <c r="VUJ392" s="541"/>
      <c r="VUK392" s="541"/>
      <c r="VUL392" s="541"/>
      <c r="VUM392" s="541"/>
      <c r="VUN392" s="541"/>
      <c r="VUO392" s="541"/>
      <c r="VUP392" s="541"/>
      <c r="VUQ392" s="541"/>
      <c r="VUR392" s="541"/>
      <c r="VUS392" s="541"/>
      <c r="VUT392" s="541"/>
      <c r="VUU392" s="541"/>
      <c r="VUV392" s="541"/>
      <c r="VUW392" s="541"/>
      <c r="VUX392" s="541"/>
      <c r="VUY392" s="541"/>
      <c r="VUZ392" s="541"/>
      <c r="VVA392" s="541"/>
      <c r="VVB392" s="541"/>
      <c r="VVC392" s="541"/>
      <c r="VVD392" s="541"/>
      <c r="VVE392" s="541"/>
      <c r="VVF392" s="541"/>
      <c r="VVG392" s="541"/>
      <c r="VVH392" s="541"/>
      <c r="VVI392" s="541"/>
      <c r="VVJ392" s="541"/>
      <c r="VVK392" s="541"/>
      <c r="VVL392" s="541"/>
      <c r="VVM392" s="541"/>
      <c r="VVN392" s="541"/>
      <c r="VVO392" s="541"/>
      <c r="VVP392" s="541"/>
      <c r="VVQ392" s="541"/>
      <c r="VVR392" s="541"/>
      <c r="VVS392" s="541"/>
      <c r="VVT392" s="541"/>
      <c r="VVU392" s="541"/>
      <c r="VVV392" s="541"/>
      <c r="VVW392" s="541"/>
      <c r="VVX392" s="541"/>
      <c r="VVY392" s="541"/>
      <c r="VVZ392" s="541"/>
      <c r="VWA392" s="541"/>
      <c r="VWB392" s="541"/>
      <c r="VWC392" s="541"/>
      <c r="VWD392" s="541"/>
      <c r="VWE392" s="541"/>
      <c r="VWF392" s="541"/>
      <c r="VWG392" s="541"/>
      <c r="VWH392" s="541"/>
      <c r="VWI392" s="541"/>
      <c r="VWJ392" s="541"/>
      <c r="VWK392" s="541"/>
      <c r="VWL392" s="541"/>
      <c r="VWM392" s="541"/>
      <c r="VWN392" s="541"/>
      <c r="VWO392" s="541"/>
      <c r="VWP392" s="541"/>
      <c r="VWQ392" s="541"/>
      <c r="VWR392" s="541"/>
      <c r="VWS392" s="541"/>
      <c r="VWT392" s="541"/>
      <c r="VWU392" s="541"/>
      <c r="VWV392" s="541"/>
      <c r="VWW392" s="541"/>
      <c r="VWX392" s="541"/>
      <c r="VWY392" s="541"/>
      <c r="VWZ392" s="541"/>
      <c r="VXA392" s="541"/>
      <c r="VXB392" s="541"/>
      <c r="VXC392" s="541"/>
      <c r="VXD392" s="541"/>
      <c r="VXE392" s="541"/>
      <c r="VXF392" s="541"/>
      <c r="VXG392" s="541"/>
      <c r="VXH392" s="541"/>
      <c r="VXI392" s="541"/>
      <c r="VXJ392" s="541"/>
      <c r="VXK392" s="541"/>
      <c r="VXL392" s="541"/>
      <c r="VXM392" s="541"/>
      <c r="VXN392" s="541"/>
      <c r="VXO392" s="541"/>
      <c r="VXP392" s="541"/>
      <c r="VXQ392" s="541"/>
      <c r="VXR392" s="541"/>
      <c r="VXS392" s="541"/>
      <c r="VXT392" s="541"/>
      <c r="VXU392" s="541"/>
      <c r="VXV392" s="541"/>
      <c r="VXW392" s="541"/>
      <c r="VXX392" s="541"/>
      <c r="VXY392" s="541"/>
      <c r="VXZ392" s="541"/>
      <c r="VYA392" s="541"/>
      <c r="VYB392" s="541"/>
      <c r="VYC392" s="541"/>
      <c r="VYD392" s="541"/>
      <c r="VYE392" s="541"/>
      <c r="VYF392" s="541"/>
      <c r="VYG392" s="541"/>
      <c r="VYH392" s="541"/>
      <c r="VYI392" s="541"/>
      <c r="VYJ392" s="541"/>
      <c r="VYK392" s="541"/>
      <c r="VYL392" s="541"/>
      <c r="VYM392" s="541"/>
      <c r="VYN392" s="541"/>
      <c r="VYO392" s="541"/>
      <c r="VYP392" s="541"/>
      <c r="VYQ392" s="541"/>
      <c r="VYR392" s="541"/>
      <c r="VYS392" s="541"/>
      <c r="VYT392" s="541"/>
      <c r="VYU392" s="541"/>
      <c r="VYV392" s="541"/>
      <c r="VYW392" s="541"/>
      <c r="VYX392" s="541"/>
      <c r="VYY392" s="541"/>
      <c r="VYZ392" s="541"/>
      <c r="VZA392" s="541"/>
      <c r="VZB392" s="541"/>
      <c r="VZC392" s="541"/>
      <c r="VZD392" s="541"/>
      <c r="VZE392" s="541"/>
      <c r="VZF392" s="541"/>
      <c r="VZG392" s="541"/>
      <c r="VZH392" s="541"/>
      <c r="VZI392" s="541"/>
      <c r="VZJ392" s="541"/>
      <c r="VZK392" s="541"/>
      <c r="VZL392" s="541"/>
      <c r="VZM392" s="541"/>
      <c r="VZN392" s="541"/>
      <c r="VZO392" s="541"/>
      <c r="VZP392" s="541"/>
      <c r="VZQ392" s="541"/>
      <c r="VZR392" s="541"/>
      <c r="VZS392" s="541"/>
      <c r="VZT392" s="541"/>
      <c r="VZU392" s="541"/>
      <c r="VZV392" s="541"/>
      <c r="VZW392" s="541"/>
      <c r="VZX392" s="541"/>
      <c r="VZY392" s="541"/>
      <c r="VZZ392" s="541"/>
      <c r="WAA392" s="541"/>
      <c r="WAB392" s="541"/>
      <c r="WAC392" s="541"/>
      <c r="WAD392" s="541"/>
      <c r="WAE392" s="541"/>
      <c r="WAF392" s="541"/>
      <c r="WAG392" s="541"/>
      <c r="WAH392" s="541"/>
      <c r="WAI392" s="541"/>
      <c r="WAJ392" s="541"/>
      <c r="WAK392" s="541"/>
      <c r="WAL392" s="541"/>
      <c r="WAM392" s="541"/>
      <c r="WAN392" s="541"/>
      <c r="WAO392" s="541"/>
      <c r="WAP392" s="541"/>
      <c r="WAQ392" s="541"/>
      <c r="WAR392" s="541"/>
      <c r="WAS392" s="541"/>
      <c r="WAT392" s="541"/>
      <c r="WAU392" s="541"/>
      <c r="WAV392" s="541"/>
      <c r="WAW392" s="541"/>
      <c r="WAX392" s="541"/>
      <c r="WAY392" s="541"/>
      <c r="WAZ392" s="541"/>
      <c r="WBA392" s="541"/>
      <c r="WBB392" s="541"/>
      <c r="WBC392" s="541"/>
      <c r="WBD392" s="541"/>
      <c r="WBE392" s="541"/>
      <c r="WBF392" s="541"/>
      <c r="WBG392" s="541"/>
      <c r="WBH392" s="541"/>
      <c r="WBI392" s="541"/>
      <c r="WBJ392" s="541"/>
      <c r="WBK392" s="541"/>
      <c r="WBL392" s="541"/>
      <c r="WBM392" s="541"/>
      <c r="WBN392" s="541"/>
      <c r="WBO392" s="541"/>
      <c r="WBP392" s="541"/>
      <c r="WBQ392" s="541"/>
      <c r="WBR392" s="541"/>
      <c r="WBS392" s="541"/>
      <c r="WBT392" s="541"/>
      <c r="WBU392" s="541"/>
      <c r="WBV392" s="541"/>
      <c r="WBW392" s="541"/>
      <c r="WBX392" s="541"/>
      <c r="WBY392" s="541"/>
      <c r="WBZ392" s="541"/>
      <c r="WCA392" s="541"/>
      <c r="WCB392" s="541"/>
      <c r="WCC392" s="541"/>
      <c r="WCD392" s="541"/>
      <c r="WCE392" s="541"/>
      <c r="WCF392" s="541"/>
      <c r="WCG392" s="541"/>
      <c r="WCH392" s="541"/>
      <c r="WCI392" s="541"/>
      <c r="WCJ392" s="541"/>
      <c r="WCK392" s="541"/>
      <c r="WCL392" s="541"/>
      <c r="WCM392" s="541"/>
      <c r="WCN392" s="541"/>
      <c r="WCO392" s="541"/>
      <c r="WCP392" s="541"/>
      <c r="WCQ392" s="541"/>
      <c r="WCR392" s="541"/>
      <c r="WCS392" s="541"/>
      <c r="WCT392" s="541"/>
      <c r="WCU392" s="541"/>
      <c r="WCV392" s="541"/>
      <c r="WCW392" s="541"/>
      <c r="WCX392" s="541"/>
      <c r="WCY392" s="541"/>
      <c r="WCZ392" s="541"/>
      <c r="WDA392" s="541"/>
      <c r="WDB392" s="541"/>
      <c r="WDC392" s="541"/>
      <c r="WDD392" s="541"/>
      <c r="WDE392" s="541"/>
      <c r="WDF392" s="541"/>
      <c r="WDG392" s="541"/>
      <c r="WDH392" s="541"/>
      <c r="WDI392" s="541"/>
      <c r="WDJ392" s="541"/>
      <c r="WDK392" s="541"/>
      <c r="WDL392" s="541"/>
      <c r="WDM392" s="541"/>
      <c r="WDN392" s="541"/>
      <c r="WDO392" s="541"/>
      <c r="WDP392" s="541"/>
      <c r="WDQ392" s="541"/>
      <c r="WDR392" s="541"/>
      <c r="WDS392" s="541"/>
      <c r="WDT392" s="541"/>
      <c r="WDU392" s="541"/>
      <c r="WDV392" s="541"/>
      <c r="WDW392" s="541"/>
      <c r="WDX392" s="541"/>
      <c r="WDY392" s="541"/>
      <c r="WDZ392" s="541"/>
      <c r="WEA392" s="541"/>
      <c r="WEB392" s="541"/>
      <c r="WEC392" s="541"/>
      <c r="WED392" s="541"/>
      <c r="WEE392" s="541"/>
      <c r="WEF392" s="541"/>
      <c r="WEG392" s="541"/>
      <c r="WEH392" s="541"/>
      <c r="WEI392" s="541"/>
      <c r="WEJ392" s="541"/>
      <c r="WEK392" s="541"/>
      <c r="WEL392" s="541"/>
      <c r="WEM392" s="541"/>
      <c r="WEN392" s="541"/>
      <c r="WEO392" s="541"/>
      <c r="WEP392" s="541"/>
      <c r="WEQ392" s="541"/>
      <c r="WER392" s="541"/>
      <c r="WES392" s="541"/>
      <c r="WET392" s="541"/>
      <c r="WEU392" s="541"/>
      <c r="WEV392" s="541"/>
      <c r="WEW392" s="541"/>
      <c r="WEX392" s="541"/>
      <c r="WEY392" s="541"/>
      <c r="WEZ392" s="541"/>
      <c r="WFA392" s="541"/>
      <c r="WFB392" s="541"/>
      <c r="WFC392" s="541"/>
      <c r="WFD392" s="541"/>
      <c r="WFE392" s="541"/>
      <c r="WFF392" s="541"/>
      <c r="WFG392" s="541"/>
      <c r="WFH392" s="541"/>
      <c r="WFI392" s="541"/>
      <c r="WFJ392" s="541"/>
      <c r="WFK392" s="541"/>
      <c r="WFL392" s="541"/>
      <c r="WFM392" s="541"/>
      <c r="WFN392" s="541"/>
      <c r="WFO392" s="541"/>
      <c r="WFP392" s="541"/>
      <c r="WFQ392" s="541"/>
      <c r="WFR392" s="541"/>
      <c r="WFS392" s="541"/>
      <c r="WFT392" s="541"/>
      <c r="WFU392" s="541"/>
      <c r="WFV392" s="541"/>
      <c r="WFW392" s="541"/>
      <c r="WFX392" s="541"/>
      <c r="WFY392" s="541"/>
      <c r="WFZ392" s="541"/>
      <c r="WGA392" s="541"/>
      <c r="WGB392" s="541"/>
      <c r="WGC392" s="541"/>
      <c r="WGD392" s="541"/>
      <c r="WGE392" s="541"/>
      <c r="WGF392" s="541"/>
      <c r="WGG392" s="541"/>
      <c r="WGH392" s="541"/>
      <c r="WGI392" s="541"/>
      <c r="WGJ392" s="541"/>
      <c r="WGK392" s="541"/>
      <c r="WGL392" s="541"/>
      <c r="WGM392" s="541"/>
      <c r="WGN392" s="541"/>
      <c r="WGO392" s="541"/>
      <c r="WGP392" s="541"/>
      <c r="WGQ392" s="541"/>
      <c r="WGR392" s="541"/>
      <c r="WGS392" s="541"/>
      <c r="WGT392" s="541"/>
      <c r="WGU392" s="541"/>
      <c r="WGV392" s="541"/>
      <c r="WGW392" s="541"/>
      <c r="WGX392" s="541"/>
      <c r="WGY392" s="541"/>
      <c r="WGZ392" s="541"/>
      <c r="WHA392" s="541"/>
      <c r="WHB392" s="541"/>
      <c r="WHC392" s="541"/>
      <c r="WHD392" s="541"/>
      <c r="WHE392" s="541"/>
      <c r="WHF392" s="541"/>
      <c r="WHG392" s="541"/>
      <c r="WHH392" s="541"/>
      <c r="WHI392" s="541"/>
      <c r="WHJ392" s="541"/>
      <c r="WHK392" s="541"/>
      <c r="WHL392" s="541"/>
      <c r="WHM392" s="541"/>
      <c r="WHN392" s="541"/>
      <c r="WHO392" s="541"/>
      <c r="WHP392" s="541"/>
      <c r="WHQ392" s="541"/>
      <c r="WHR392" s="541"/>
      <c r="WHS392" s="541"/>
      <c r="WHT392" s="541"/>
      <c r="WHU392" s="541"/>
      <c r="WHV392" s="541"/>
      <c r="WHW392" s="541"/>
      <c r="WHX392" s="541"/>
      <c r="WHY392" s="541"/>
      <c r="WHZ392" s="541"/>
      <c r="WIA392" s="541"/>
      <c r="WIB392" s="541"/>
      <c r="WIC392" s="541"/>
      <c r="WID392" s="541"/>
      <c r="WIE392" s="541"/>
      <c r="WIF392" s="541"/>
      <c r="WIG392" s="541"/>
      <c r="WIH392" s="541"/>
      <c r="WII392" s="541"/>
      <c r="WIJ392" s="541"/>
      <c r="WIK392" s="541"/>
      <c r="WIL392" s="541"/>
      <c r="WIM392" s="541"/>
      <c r="WIN392" s="541"/>
      <c r="WIO392" s="541"/>
      <c r="WIP392" s="541"/>
      <c r="WIQ392" s="541"/>
      <c r="WIR392" s="541"/>
      <c r="WIS392" s="541"/>
      <c r="WIT392" s="541"/>
      <c r="WIU392" s="541"/>
      <c r="WIV392" s="541"/>
      <c r="WIW392" s="541"/>
      <c r="WIX392" s="541"/>
      <c r="WIY392" s="541"/>
      <c r="WIZ392" s="541"/>
      <c r="WJA392" s="541"/>
      <c r="WJB392" s="541"/>
      <c r="WJC392" s="541"/>
      <c r="WJD392" s="541"/>
      <c r="WJE392" s="541"/>
      <c r="WJF392" s="541"/>
      <c r="WJG392" s="541"/>
      <c r="WJH392" s="541"/>
      <c r="WJI392" s="541"/>
      <c r="WJJ392" s="541"/>
      <c r="WJK392" s="541"/>
      <c r="WJL392" s="541"/>
      <c r="WJM392" s="541"/>
      <c r="WJN392" s="541"/>
      <c r="WJO392" s="541"/>
      <c r="WJP392" s="541"/>
      <c r="WJQ392" s="541"/>
      <c r="WJR392" s="541"/>
      <c r="WJS392" s="541"/>
      <c r="WJT392" s="541"/>
      <c r="WJU392" s="541"/>
      <c r="WJV392" s="541"/>
      <c r="WJW392" s="541"/>
      <c r="WJX392" s="541"/>
      <c r="WJY392" s="541"/>
      <c r="WJZ392" s="541"/>
      <c r="WKA392" s="541"/>
      <c r="WKB392" s="541"/>
      <c r="WKC392" s="541"/>
      <c r="WKD392" s="541"/>
      <c r="WKE392" s="541"/>
      <c r="WKF392" s="541"/>
      <c r="WKG392" s="541"/>
      <c r="WKH392" s="541"/>
      <c r="WKI392" s="541"/>
      <c r="WKJ392" s="541"/>
      <c r="WKK392" s="541"/>
      <c r="WKL392" s="541"/>
      <c r="WKM392" s="541"/>
      <c r="WKN392" s="541"/>
      <c r="WKO392" s="541"/>
      <c r="WKP392" s="541"/>
      <c r="WKQ392" s="541"/>
      <c r="WKR392" s="541"/>
      <c r="WKS392" s="541"/>
      <c r="WKT392" s="541"/>
      <c r="WKU392" s="541"/>
      <c r="WKV392" s="541"/>
      <c r="WKW392" s="541"/>
      <c r="WKX392" s="541"/>
      <c r="WKY392" s="541"/>
      <c r="WKZ392" s="541"/>
      <c r="WLA392" s="541"/>
      <c r="WLB392" s="541"/>
      <c r="WLC392" s="541"/>
      <c r="WLD392" s="541"/>
      <c r="WLE392" s="541"/>
      <c r="WLF392" s="541"/>
      <c r="WLG392" s="541"/>
      <c r="WLH392" s="541"/>
      <c r="WLI392" s="541"/>
      <c r="WLJ392" s="541"/>
      <c r="WLK392" s="541"/>
      <c r="WLL392" s="541"/>
      <c r="WLM392" s="541"/>
      <c r="WLN392" s="541"/>
      <c r="WLO392" s="541"/>
      <c r="WLP392" s="541"/>
      <c r="WLQ392" s="541"/>
      <c r="WLR392" s="541"/>
      <c r="WLS392" s="541"/>
      <c r="WLT392" s="541"/>
      <c r="WLU392" s="541"/>
      <c r="WLV392" s="541"/>
      <c r="WLW392" s="541"/>
      <c r="WLX392" s="541"/>
      <c r="WLY392" s="541"/>
      <c r="WLZ392" s="541"/>
      <c r="WMA392" s="541"/>
      <c r="WMB392" s="541"/>
      <c r="WMC392" s="541"/>
      <c r="WMD392" s="541"/>
      <c r="WME392" s="541"/>
      <c r="WMF392" s="541"/>
      <c r="WMG392" s="541"/>
      <c r="WMH392" s="541"/>
      <c r="WMI392" s="541"/>
      <c r="WMJ392" s="541"/>
      <c r="WMK392" s="541"/>
      <c r="WML392" s="541"/>
      <c r="WMM392" s="541"/>
      <c r="WMN392" s="541"/>
      <c r="WMO392" s="541"/>
      <c r="WMP392" s="541"/>
      <c r="WMQ392" s="541"/>
      <c r="WMR392" s="541"/>
      <c r="WMS392" s="541"/>
      <c r="WMT392" s="541"/>
      <c r="WMU392" s="541"/>
      <c r="WMV392" s="541"/>
      <c r="WMW392" s="541"/>
      <c r="WMX392" s="541"/>
      <c r="WMY392" s="541"/>
      <c r="WMZ392" s="541"/>
      <c r="WNA392" s="541"/>
      <c r="WNB392" s="541"/>
      <c r="WNC392" s="541"/>
      <c r="WND392" s="541"/>
      <c r="WNE392" s="541"/>
      <c r="WNF392" s="541"/>
      <c r="WNG392" s="541"/>
      <c r="WNH392" s="541"/>
      <c r="WNI392" s="541"/>
      <c r="WNJ392" s="541"/>
      <c r="WNK392" s="541"/>
      <c r="WNL392" s="541"/>
      <c r="WNM392" s="541"/>
      <c r="WNN392" s="541"/>
      <c r="WNO392" s="541"/>
      <c r="WNP392" s="541"/>
      <c r="WNQ392" s="541"/>
      <c r="WNR392" s="541"/>
      <c r="WNS392" s="541"/>
      <c r="WNT392" s="541"/>
      <c r="WNU392" s="541"/>
      <c r="WNV392" s="541"/>
      <c r="WNW392" s="541"/>
      <c r="WNX392" s="541"/>
      <c r="WNY392" s="541"/>
      <c r="WNZ392" s="541"/>
      <c r="WOA392" s="541"/>
      <c r="WOB392" s="541"/>
      <c r="WOC392" s="541"/>
      <c r="WOD392" s="541"/>
      <c r="WOE392" s="541"/>
      <c r="WOF392" s="541"/>
      <c r="WOG392" s="541"/>
      <c r="WOH392" s="541"/>
      <c r="WOI392" s="541"/>
      <c r="WOJ392" s="541"/>
      <c r="WOK392" s="541"/>
      <c r="WOL392" s="541"/>
      <c r="WOM392" s="541"/>
      <c r="WON392" s="541"/>
      <c r="WOO392" s="541"/>
      <c r="WOP392" s="541"/>
      <c r="WOQ392" s="541"/>
      <c r="WOR392" s="541"/>
      <c r="WOS392" s="541"/>
      <c r="WOT392" s="541"/>
      <c r="WOU392" s="541"/>
      <c r="WOV392" s="541"/>
      <c r="WOW392" s="541"/>
      <c r="WOX392" s="541"/>
      <c r="WOY392" s="541"/>
      <c r="WOZ392" s="541"/>
      <c r="WPA392" s="541"/>
      <c r="WPB392" s="541"/>
      <c r="WPC392" s="541"/>
      <c r="WPD392" s="541"/>
      <c r="WPE392" s="541"/>
      <c r="WPF392" s="541"/>
      <c r="WPG392" s="541"/>
      <c r="WPH392" s="541"/>
      <c r="WPI392" s="541"/>
      <c r="WPJ392" s="541"/>
      <c r="WPK392" s="541"/>
      <c r="WPL392" s="541"/>
      <c r="WPM392" s="541"/>
      <c r="WPN392" s="541"/>
      <c r="WPO392" s="541"/>
      <c r="WPP392" s="541"/>
      <c r="WPQ392" s="541"/>
      <c r="WPR392" s="541"/>
      <c r="WPS392" s="541"/>
      <c r="WPT392" s="541"/>
      <c r="WPU392" s="541"/>
      <c r="WPV392" s="541"/>
      <c r="WPW392" s="541"/>
      <c r="WPX392" s="541"/>
      <c r="WPY392" s="541"/>
      <c r="WPZ392" s="541"/>
      <c r="WQA392" s="541"/>
      <c r="WQB392" s="541"/>
      <c r="WQC392" s="541"/>
      <c r="WQD392" s="541"/>
      <c r="WQE392" s="541"/>
      <c r="WQF392" s="541"/>
      <c r="WQG392" s="541"/>
      <c r="WQH392" s="541"/>
      <c r="WQI392" s="541"/>
      <c r="WQJ392" s="541"/>
      <c r="WQK392" s="541"/>
      <c r="WQL392" s="541"/>
      <c r="WQM392" s="541"/>
      <c r="WQN392" s="541"/>
      <c r="WQO392" s="541"/>
      <c r="WQP392" s="541"/>
      <c r="WQQ392" s="541"/>
      <c r="WQR392" s="541"/>
      <c r="WQS392" s="541"/>
      <c r="WQT392" s="541"/>
      <c r="WQU392" s="541"/>
      <c r="WQV392" s="541"/>
      <c r="WQW392" s="541"/>
      <c r="WQX392" s="541"/>
      <c r="WQY392" s="541"/>
      <c r="WQZ392" s="541"/>
      <c r="WRA392" s="541"/>
      <c r="WRB392" s="541"/>
      <c r="WRC392" s="541"/>
      <c r="WRD392" s="541"/>
      <c r="WRE392" s="541"/>
      <c r="WRF392" s="541"/>
      <c r="WRG392" s="541"/>
      <c r="WRH392" s="541"/>
      <c r="WRI392" s="541"/>
      <c r="WRJ392" s="541"/>
      <c r="WRK392" s="541"/>
      <c r="WRL392" s="541"/>
      <c r="WRM392" s="541"/>
      <c r="WRN392" s="541"/>
      <c r="WRO392" s="541"/>
      <c r="WRP392" s="541"/>
      <c r="WRQ392" s="541"/>
      <c r="WRR392" s="541"/>
      <c r="WRS392" s="541"/>
      <c r="WRT392" s="541"/>
      <c r="WRU392" s="541"/>
      <c r="WRV392" s="541"/>
      <c r="WRW392" s="541"/>
      <c r="WRX392" s="541"/>
      <c r="WRY392" s="541"/>
      <c r="WRZ392" s="541"/>
      <c r="WSA392" s="541"/>
      <c r="WSB392" s="541"/>
      <c r="WSC392" s="541"/>
      <c r="WSD392" s="541"/>
      <c r="WSE392" s="541"/>
      <c r="WSF392" s="541"/>
      <c r="WSG392" s="541"/>
      <c r="WSH392" s="541"/>
      <c r="WSI392" s="541"/>
      <c r="WSJ392" s="541"/>
      <c r="WSK392" s="541"/>
      <c r="WSL392" s="541"/>
      <c r="WSM392" s="541"/>
      <c r="WSN392" s="541"/>
      <c r="WSO392" s="541"/>
      <c r="WSP392" s="541"/>
      <c r="WSQ392" s="541"/>
      <c r="WSR392" s="541"/>
      <c r="WSS392" s="541"/>
      <c r="WST392" s="541"/>
      <c r="WSU392" s="541"/>
      <c r="WSV392" s="541"/>
      <c r="WSW392" s="541"/>
      <c r="WSX392" s="541"/>
      <c r="WSY392" s="541"/>
      <c r="WSZ392" s="541"/>
      <c r="WTA392" s="541"/>
      <c r="WTB392" s="541"/>
      <c r="WTC392" s="541"/>
      <c r="WTD392" s="541"/>
      <c r="WTE392" s="541"/>
      <c r="WTF392" s="541"/>
      <c r="WTG392" s="541"/>
      <c r="WTH392" s="541"/>
      <c r="WTI392" s="541"/>
      <c r="WTJ392" s="541"/>
      <c r="WTK392" s="541"/>
      <c r="WTL392" s="541"/>
      <c r="WTM392" s="541"/>
      <c r="WTN392" s="541"/>
      <c r="WTO392" s="541"/>
      <c r="WTP392" s="541"/>
      <c r="WTQ392" s="541"/>
      <c r="WTR392" s="541"/>
      <c r="WTS392" s="541"/>
      <c r="WTT392" s="541"/>
      <c r="WTU392" s="541"/>
      <c r="WTV392" s="541"/>
      <c r="WTW392" s="541"/>
      <c r="WTX392" s="541"/>
      <c r="WTY392" s="541"/>
      <c r="WTZ392" s="541"/>
      <c r="WUA392" s="541"/>
      <c r="WUB392" s="541"/>
      <c r="WUC392" s="541"/>
      <c r="WUD392" s="541"/>
      <c r="WUE392" s="541"/>
      <c r="WUF392" s="541"/>
      <c r="WUG392" s="541"/>
      <c r="WUH392" s="541"/>
      <c r="WUI392" s="541"/>
      <c r="WUJ392" s="541"/>
      <c r="WUK392" s="541"/>
      <c r="WUL392" s="541"/>
      <c r="WUM392" s="541"/>
      <c r="WUN392" s="541"/>
      <c r="WUO392" s="541"/>
      <c r="WUP392" s="541"/>
      <c r="WUQ392" s="541"/>
      <c r="WUR392" s="541"/>
      <c r="WUS392" s="541"/>
      <c r="WUT392" s="541"/>
      <c r="WUU392" s="541"/>
      <c r="WUV392" s="541"/>
      <c r="WUW392" s="541"/>
      <c r="WUX392" s="541"/>
      <c r="WUY392" s="541"/>
      <c r="WUZ392" s="541"/>
      <c r="WVA392" s="541"/>
      <c r="WVB392" s="541"/>
      <c r="WVC392" s="541"/>
      <c r="WVD392" s="541"/>
      <c r="WVE392" s="541"/>
      <c r="WVF392" s="541"/>
      <c r="WVG392" s="541"/>
      <c r="WVH392" s="541"/>
      <c r="WVI392" s="541"/>
      <c r="WVJ392" s="541"/>
      <c r="WVK392" s="541"/>
      <c r="WVL392" s="541"/>
      <c r="WVM392" s="541"/>
      <c r="WVN392" s="541"/>
      <c r="WVO392" s="541"/>
      <c r="WVP392" s="541"/>
      <c r="WVQ392" s="541"/>
      <c r="WVR392" s="541"/>
      <c r="WVS392" s="541"/>
      <c r="WVT392" s="541"/>
      <c r="WVU392" s="541"/>
      <c r="WVV392" s="541"/>
      <c r="WVW392" s="541"/>
      <c r="WVX392" s="541"/>
      <c r="WVY392" s="541"/>
      <c r="WVZ392" s="541"/>
      <c r="WWA392" s="541"/>
      <c r="WWB392" s="541"/>
      <c r="WWC392" s="541"/>
      <c r="WWD392" s="541"/>
      <c r="WWE392" s="541"/>
      <c r="WWF392" s="541"/>
      <c r="WWG392" s="541"/>
      <c r="WWH392" s="541"/>
      <c r="WWI392" s="541"/>
      <c r="WWJ392" s="541"/>
      <c r="WWK392" s="541"/>
      <c r="WWL392" s="541"/>
      <c r="WWM392" s="541"/>
      <c r="WWN392" s="541"/>
      <c r="WWO392" s="541"/>
      <c r="WWP392" s="541"/>
      <c r="WWQ392" s="541"/>
      <c r="WWR392" s="541"/>
      <c r="WWS392" s="541"/>
      <c r="WWT392" s="541"/>
      <c r="WWU392" s="541"/>
      <c r="WWV392" s="541"/>
      <c r="WWW392" s="541"/>
      <c r="WWX392" s="541"/>
      <c r="WWY392" s="541"/>
      <c r="WWZ392" s="541"/>
      <c r="WXA392" s="541"/>
      <c r="WXB392" s="541"/>
      <c r="WXC392" s="541"/>
      <c r="WXD392" s="541"/>
      <c r="WXE392" s="541"/>
      <c r="WXF392" s="541"/>
      <c r="WXG392" s="541"/>
      <c r="WXH392" s="541"/>
      <c r="WXI392" s="541"/>
      <c r="WXJ392" s="541"/>
      <c r="WXK392" s="541"/>
      <c r="WXL392" s="541"/>
      <c r="WXM392" s="541"/>
      <c r="WXN392" s="541"/>
      <c r="WXO392" s="541"/>
      <c r="WXP392" s="541"/>
      <c r="WXQ392" s="541"/>
      <c r="WXR392" s="541"/>
      <c r="WXS392" s="541"/>
      <c r="WXT392" s="541"/>
      <c r="WXU392" s="541"/>
      <c r="WXV392" s="541"/>
      <c r="WXW392" s="541"/>
      <c r="WXX392" s="541"/>
      <c r="WXY392" s="541"/>
      <c r="WXZ392" s="541"/>
      <c r="WYA392" s="541"/>
      <c r="WYB392" s="541"/>
      <c r="WYC392" s="541"/>
      <c r="WYD392" s="541"/>
      <c r="WYE392" s="541"/>
      <c r="WYF392" s="541"/>
      <c r="WYG392" s="541"/>
      <c r="WYH392" s="541"/>
      <c r="WYI392" s="541"/>
      <c r="WYJ392" s="541"/>
      <c r="WYK392" s="541"/>
      <c r="WYL392" s="541"/>
      <c r="WYM392" s="541"/>
      <c r="WYN392" s="541"/>
      <c r="WYO392" s="541"/>
      <c r="WYP392" s="541"/>
      <c r="WYQ392" s="541"/>
      <c r="WYR392" s="541"/>
      <c r="WYS392" s="541"/>
      <c r="WYT392" s="541"/>
      <c r="WYU392" s="541"/>
      <c r="WYV392" s="541"/>
      <c r="WYW392" s="541"/>
      <c r="WYX392" s="541"/>
      <c r="WYY392" s="541"/>
      <c r="WYZ392" s="541"/>
      <c r="WZA392" s="541"/>
      <c r="WZB392" s="541"/>
      <c r="WZC392" s="541"/>
      <c r="WZD392" s="541"/>
      <c r="WZE392" s="541"/>
      <c r="WZF392" s="541"/>
      <c r="WZG392" s="541"/>
      <c r="WZH392" s="541"/>
      <c r="WZI392" s="541"/>
      <c r="WZJ392" s="541"/>
      <c r="WZK392" s="541"/>
      <c r="WZL392" s="541"/>
      <c r="WZM392" s="541"/>
      <c r="WZN392" s="541"/>
      <c r="WZO392" s="541"/>
      <c r="WZP392" s="541"/>
      <c r="WZQ392" s="541"/>
      <c r="WZR392" s="541"/>
      <c r="WZS392" s="541"/>
      <c r="WZT392" s="541"/>
      <c r="WZU392" s="541"/>
      <c r="WZV392" s="541"/>
      <c r="WZW392" s="541"/>
      <c r="WZX392" s="541"/>
      <c r="WZY392" s="541"/>
      <c r="WZZ392" s="541"/>
      <c r="XAA392" s="541"/>
      <c r="XAB392" s="541"/>
      <c r="XAC392" s="541"/>
      <c r="XAD392" s="541"/>
      <c r="XAE392" s="541"/>
      <c r="XAF392" s="541"/>
      <c r="XAG392" s="541"/>
      <c r="XAH392" s="541"/>
      <c r="XAI392" s="541"/>
      <c r="XAJ392" s="541"/>
      <c r="XAK392" s="541"/>
      <c r="XAL392" s="541"/>
      <c r="XAM392" s="541"/>
      <c r="XAN392" s="541"/>
      <c r="XAO392" s="541"/>
      <c r="XAP392" s="541"/>
      <c r="XAQ392" s="541"/>
      <c r="XAR392" s="541"/>
      <c r="XAS392" s="541"/>
      <c r="XAT392" s="541"/>
      <c r="XAU392" s="541"/>
      <c r="XAV392" s="541"/>
      <c r="XAW392" s="541"/>
      <c r="XAX392" s="541"/>
      <c r="XAY392" s="541"/>
      <c r="XAZ392" s="541"/>
      <c r="XBA392" s="541"/>
      <c r="XBB392" s="541"/>
      <c r="XBC392" s="541"/>
      <c r="XBD392" s="541"/>
      <c r="XBE392" s="541"/>
      <c r="XBF392" s="541"/>
      <c r="XBG392" s="541"/>
      <c r="XBH392" s="541"/>
      <c r="XBI392" s="541"/>
      <c r="XBJ392" s="541"/>
      <c r="XBK392" s="541"/>
      <c r="XBL392" s="541"/>
      <c r="XBM392" s="541"/>
      <c r="XBN392" s="541"/>
      <c r="XBO392" s="541"/>
      <c r="XBP392" s="541"/>
      <c r="XBQ392" s="541"/>
      <c r="XBR392" s="541"/>
      <c r="XBS392" s="541"/>
      <c r="XBT392" s="541"/>
      <c r="XBU392" s="541"/>
      <c r="XBV392" s="541"/>
      <c r="XBW392" s="541"/>
      <c r="XBX392" s="541"/>
      <c r="XBY392" s="541"/>
      <c r="XBZ392" s="541"/>
      <c r="XCA392" s="541"/>
      <c r="XCB392" s="541"/>
      <c r="XCC392" s="541"/>
      <c r="XCD392" s="541"/>
      <c r="XCE392" s="541"/>
      <c r="XCF392" s="541"/>
      <c r="XCG392" s="541"/>
      <c r="XCH392" s="541"/>
      <c r="XCI392" s="541"/>
      <c r="XCJ392" s="541"/>
      <c r="XCK392" s="541"/>
      <c r="XCL392" s="541"/>
      <c r="XCM392" s="541"/>
      <c r="XCN392" s="541"/>
      <c r="XCO392" s="541"/>
      <c r="XCP392" s="541"/>
      <c r="XCQ392" s="541"/>
      <c r="XCR392" s="541"/>
      <c r="XCS392" s="541"/>
      <c r="XCT392" s="541"/>
      <c r="XCU392" s="541"/>
      <c r="XCV392" s="541"/>
      <c r="XCW392" s="541"/>
      <c r="XCX392" s="541"/>
      <c r="XCY392" s="541"/>
      <c r="XCZ392" s="541"/>
      <c r="XDA392" s="541"/>
      <c r="XDB392" s="541"/>
      <c r="XDC392" s="541"/>
      <c r="XDD392" s="541"/>
      <c r="XDE392" s="541"/>
      <c r="XDF392" s="541"/>
      <c r="XDG392" s="541"/>
      <c r="XDH392" s="541"/>
      <c r="XDI392" s="541"/>
      <c r="XDJ392" s="541"/>
      <c r="XDK392" s="541"/>
      <c r="XDL392" s="541"/>
      <c r="XDM392" s="541"/>
      <c r="XDN392" s="541"/>
      <c r="XDO392" s="541"/>
      <c r="XDP392" s="541"/>
      <c r="XDQ392" s="541"/>
      <c r="XDR392" s="541"/>
      <c r="XDS392" s="541"/>
      <c r="XDT392" s="541"/>
      <c r="XDU392" s="541"/>
      <c r="XDV392" s="541"/>
      <c r="XDW392" s="541"/>
      <c r="XDX392" s="541"/>
      <c r="XDY392" s="541"/>
      <c r="XDZ392" s="541"/>
      <c r="XEA392" s="541"/>
      <c r="XEB392" s="541"/>
      <c r="XEC392" s="541"/>
      <c r="XED392" s="541"/>
      <c r="XEE392" s="541"/>
      <c r="XEF392" s="541"/>
      <c r="XEG392" s="541"/>
      <c r="XEH392" s="541"/>
      <c r="XEI392" s="541"/>
      <c r="XEJ392" s="541"/>
      <c r="XEK392" s="541"/>
      <c r="XEL392" s="541"/>
      <c r="XEM392" s="541"/>
      <c r="XEN392" s="541"/>
      <c r="XEO392" s="541"/>
      <c r="XEP392" s="541"/>
      <c r="XEQ392" s="541"/>
      <c r="XER392" s="541"/>
      <c r="XES392" s="541"/>
      <c r="XET392" s="541"/>
      <c r="XEU392" s="541"/>
      <c r="XEV392" s="541"/>
      <c r="XEW392" s="541"/>
      <c r="XEX392" s="541"/>
      <c r="XEY392" s="541"/>
      <c r="XEZ392" s="541"/>
      <c r="XFA392" s="541"/>
      <c r="XFB392" s="541"/>
      <c r="XFC392" s="541"/>
      <c r="XFD392" s="541"/>
    </row>
    <row r="393" spans="2:16384" s="541" customFormat="1" ht="30" customHeight="1">
      <c r="B393" s="537" t="s">
        <v>462</v>
      </c>
      <c r="C393" s="538" t="s">
        <v>110</v>
      </c>
      <c r="D393" s="538" t="s">
        <v>111</v>
      </c>
      <c r="E393" s="538" t="s">
        <v>464</v>
      </c>
      <c r="F393" s="539">
        <f>'3. Inputs'!G119</f>
        <v>1</v>
      </c>
      <c r="G393" s="538">
        <f>(F393/'Fee Income (2)'!F38)*'Fee Income (2)'!G38</f>
        <v>1.0404</v>
      </c>
      <c r="H393" s="538">
        <f>(G393/'Fee Income (2)'!G38)*'Fee Income (2)'!H38</f>
        <v>1.0612079999999999</v>
      </c>
      <c r="I393" s="538">
        <f>(H393/'Fee Income (2)'!H38)*'Fee Income (2)'!I38</f>
        <v>1.08243216</v>
      </c>
      <c r="J393" s="538">
        <f>(I393/'Fee Income (2)'!I38)*'Fee Income (2)'!J38</f>
        <v>2.0609508326400006</v>
      </c>
      <c r="K393" s="538">
        <f>(J393/'Fee Income (2)'!J38)*'Fee Income (2)'!K38</f>
        <v>3.0030997847040006</v>
      </c>
      <c r="L393" s="538">
        <f>(K393/'Fee Income (2)'!K38)*'Fee Income (2)'!L38</f>
        <v>3.982110314517505</v>
      </c>
      <c r="M393" s="538">
        <f>(L393/'Fee Income (2)'!L38)*'Fee Income (2)'!M38</f>
        <v>4.6475822113089889</v>
      </c>
      <c r="N393" s="538">
        <f>(M393/'Fee Income (2)'!M38)*'Fee Income (2)'!N38</f>
        <v>5.2185708829840918</v>
      </c>
      <c r="O393" s="538">
        <f>(N393/'Fee Income (2)'!N38)*'Fee Income (2)'!O38</f>
        <v>5.8105400686416768</v>
      </c>
      <c r="P393" s="538">
        <f>(O393/'Fee Income (2)'!O38)*'Fee Income (2)'!P38</f>
        <v>5.9267508700145104</v>
      </c>
      <c r="Q393" s="538">
        <f>(P393/'Fee Income (2)'!P38)*'Fee Income (2)'!Q38</f>
        <v>6.0452858874148001</v>
      </c>
      <c r="R393" s="538">
        <f>(Q393/'Fee Income (2)'!Q38)*'Fee Income (2)'!R38</f>
        <v>6.1661916051630961</v>
      </c>
      <c r="S393" s="538">
        <f>(R393/'Fee Income (2)'!R38)*'Fee Income (2)'!S38</f>
        <v>6.289515437266358</v>
      </c>
      <c r="T393" s="538">
        <f>(S393/'Fee Income (2)'!S38)*'Fee Income (2)'!T38</f>
        <v>6.4153057460116854</v>
      </c>
      <c r="U393" s="538">
        <f>(T393/'Fee Income (2)'!T38)*'Fee Income (2)'!U38</f>
        <v>6.5436118609319189</v>
      </c>
      <c r="V393" s="538">
        <f>(U393/'Fee Income (2)'!U38)*'Fee Income (2)'!V38</f>
        <v>6.6744840981505584</v>
      </c>
      <c r="W393" s="538">
        <f>(V393/'Fee Income (2)'!V38)*'Fee Income (2)'!W38</f>
        <v>6.8079737801135689</v>
      </c>
      <c r="X393" s="538">
        <f>(W393/'Fee Income (2)'!W38)*'Fee Income (2)'!X38</f>
        <v>6.9441332557158395</v>
      </c>
      <c r="Y393" s="538">
        <f>(X393/'Fee Income (2)'!X38)*'Fee Income (2)'!Y38</f>
        <v>7.0830159208301575</v>
      </c>
      <c r="Z393" s="538">
        <f>(Y393/'Fee Income (2)'!Y38)*'Fee Income (2)'!Z38</f>
        <v>7.2246762392467616</v>
      </c>
      <c r="AA393" s="538">
        <f>(Z393/'Fee Income (2)'!Z38)*'Fee Income (2)'!AA38</f>
        <v>7.3691697640316951</v>
      </c>
      <c r="AB393" s="538">
        <f>(AA393/'Fee Income (2)'!AA38)*'Fee Income (2)'!AB38</f>
        <v>7.5165531593123287</v>
      </c>
      <c r="AC393" s="538">
        <f>(AB393/'Fee Income (2)'!AB38)*'Fee Income (2)'!AC38</f>
        <v>7.6668842224985765</v>
      </c>
      <c r="AD393" s="538">
        <f>(AC393/'Fee Income (2)'!AC38)*'Fee Income (2)'!AD38</f>
        <v>7.8202219069485475</v>
      </c>
      <c r="AE393" s="538">
        <f>(AD393/'Fee Income (2)'!AD38)*'Fee Income (2)'!AE38</f>
        <v>7.9766263450875181</v>
      </c>
      <c r="AF393" s="538">
        <f>(AE393/'Fee Income (2)'!AE38)*'Fee Income (2)'!AF38</f>
        <v>8.1361588719892701</v>
      </c>
      <c r="AG393" s="538">
        <f>(AF393/'Fee Income (2)'!AF38)*'Fee Income (2)'!AG38</f>
        <v>8.2988820494290572</v>
      </c>
      <c r="AH393" s="538">
        <f>(AG393/'Fee Income (2)'!AG38)*'Fee Income (2)'!AH38</f>
        <v>8.4648596904176365</v>
      </c>
      <c r="AI393" s="538">
        <f>(AH393/'Fee Income (2)'!AH38)*'Fee Income (2)'!AI38</f>
        <v>8.6341568842259893</v>
      </c>
      <c r="AJ393" s="538">
        <f>(AI393/'Fee Income (2)'!AI38)*'Fee Income (2)'!AJ38</f>
        <v>8.8068400219105101</v>
      </c>
      <c r="AK393" s="538">
        <f>(AJ393/'Fee Income (2)'!AJ38)*'Fee Income (2)'!AK38</f>
        <v>8.9829768223487196</v>
      </c>
      <c r="AL393" s="538">
        <f>(AK393/'Fee Income (2)'!AK38)*'Fee Income (2)'!AL38</f>
        <v>9.1626363587956945</v>
      </c>
      <c r="AM393" s="538">
        <f>(AL393/'Fee Income (2)'!AL38)*'Fee Income (2)'!AM38</f>
        <v>9.3458890859716082</v>
      </c>
      <c r="AN393" s="538">
        <f>(AM393/'Fee Income (2)'!AM38)*'Fee Income (2)'!AN38</f>
        <v>9.5328068676910434</v>
      </c>
      <c r="AO393" s="538">
        <f>(AN393/'Fee Income (2)'!AN38)*'Fee Income (2)'!AO38</f>
        <v>9.7234630050448647</v>
      </c>
      <c r="AP393" s="538">
        <f>(AO393/'Fee Income (2)'!AO38)*'Fee Income (2)'!AP38</f>
        <v>9.9179322651457618</v>
      </c>
      <c r="AQ393" s="538">
        <f>(AP393/'Fee Income (2)'!AP38)*'Fee Income (2)'!AQ38</f>
        <v>10.116290910448679</v>
      </c>
      <c r="AR393" s="538">
        <f>(AQ393/'Fee Income (2)'!AQ38)*'Fee Income (2)'!AR38</f>
        <v>10.318616728657652</v>
      </c>
      <c r="AS393" s="538">
        <f>(AR393/'Fee Income (2)'!AR38)*'Fee Income (2)'!AS38</f>
        <v>10.524989063230809</v>
      </c>
      <c r="AT393" s="538">
        <f>(AS393/'Fee Income (2)'!AS38)*'Fee Income (2)'!AT38</f>
        <v>10.735488844495423</v>
      </c>
      <c r="AU393" s="538">
        <f>(AT393/'Fee Income (2)'!AT38)*'Fee Income (2)'!AU38</f>
        <v>10.950198621385329</v>
      </c>
      <c r="AV393" s="538">
        <f>(AU393/'Fee Income (2)'!AU38)*'Fee Income (2)'!AV38</f>
        <v>11.169202593813038</v>
      </c>
      <c r="AW393" s="538">
        <f>(AV393/'Fee Income (2)'!AV38)*'Fee Income (2)'!AW38</f>
        <v>11.392586645689299</v>
      </c>
      <c r="AX393" s="538">
        <f>(AW393/'Fee Income (2)'!AW38)*'Fee Income (2)'!AX38</f>
        <v>11.620438378603083</v>
      </c>
      <c r="AY393" s="538">
        <f>(AX393/'Fee Income (2)'!AX38)*'Fee Income (2)'!AY38</f>
        <v>11.852847146175145</v>
      </c>
      <c r="AZ393" s="538">
        <f>(AY393/'Fee Income (2)'!AY38)*'Fee Income (2)'!AZ38</f>
        <v>12.089904089098649</v>
      </c>
      <c r="BA393" s="538">
        <f>(AZ393/'Fee Income (2)'!AZ38)*'Fee Income (2)'!BA38</f>
        <v>12.331702170880622</v>
      </c>
      <c r="BB393" s="538">
        <f>(BA393/'Fee Income (2)'!BA38)*'Fee Income (2)'!BB38</f>
        <v>12.578336214298234</v>
      </c>
      <c r="BC393" s="538">
        <f>(BB393/'Fee Income (2)'!BB38)*'Fee Income (2)'!BC38</f>
        <v>12.829902938584198</v>
      </c>
      <c r="BD393" s="538">
        <f>(BC393/'Fee Income (2)'!BC38)*'Fee Income (2)'!BD38</f>
        <v>13.086500997355884</v>
      </c>
      <c r="BE393" s="538">
        <f>(BD393/'Fee Income (2)'!BD38)*'Fee Income (2)'!BE38</f>
        <v>13.348231017302998</v>
      </c>
      <c r="BF393" s="538">
        <f>(BE393/'Fee Income (2)'!BE38)*'Fee Income (2)'!BF38</f>
        <v>13.615195637649061</v>
      </c>
      <c r="BG393" s="538">
        <f>(BF393/'Fee Income (2)'!BF38)*'Fee Income (2)'!BG38</f>
        <v>13.887499550402044</v>
      </c>
      <c r="BH393" s="538">
        <f>(BG393/'Fee Income (2)'!BG38)*'Fee Income (2)'!BH38</f>
        <v>14.165249541410086</v>
      </c>
      <c r="BI393" s="538">
        <f>(BH393/'Fee Income (2)'!BH38)*'Fee Income (2)'!BI38</f>
        <v>14.448554532238289</v>
      </c>
      <c r="BJ393" s="538">
        <f>(BI393/'Fee Income (2)'!BI38)*'Fee Income (2)'!BJ38</f>
        <v>14.737525622883055</v>
      </c>
      <c r="BK393" s="538">
        <f>(BJ393/'Fee Income (2)'!BJ38)*'Fee Income (2)'!BK38</f>
        <v>15.032276135340716</v>
      </c>
      <c r="BL393" s="538">
        <f>(BK393/'Fee Income (2)'!BK38)*'Fee Income (2)'!BL38</f>
        <v>15.332921658047528</v>
      </c>
      <c r="BM393" s="538">
        <f>(BL393/'Fee Income (2)'!BL38)*'Fee Income (2)'!BM38</f>
        <v>15.639580091208478</v>
      </c>
      <c r="BN393" s="538">
        <f>(BM393/'Fee Income (2)'!BM38)*'Fee Income (2)'!BN38</f>
        <v>0</v>
      </c>
      <c r="BO393" s="538" t="e">
        <f>(BN393/'Fee Income (2)'!BN38)*'Fee Income (2)'!BO38</f>
        <v>#DIV/0!</v>
      </c>
      <c r="BP393" s="538" t="e">
        <f>(BO393/'Fee Income (2)'!BO38)*'Fee Income (2)'!BP38</f>
        <v>#DIV/0!</v>
      </c>
    </row>
    <row r="394" spans="2:16384" s="541" customFormat="1" ht="30" customHeight="1">
      <c r="B394" s="542" t="s">
        <v>462</v>
      </c>
      <c r="C394" s="320" t="s">
        <v>110</v>
      </c>
      <c r="D394" s="320" t="s">
        <v>112</v>
      </c>
      <c r="E394" s="320" t="s">
        <v>464</v>
      </c>
      <c r="F394" s="543">
        <f>'3. Inputs'!G120</f>
        <v>1</v>
      </c>
      <c r="G394" s="320">
        <f>(F394/'Fee Income (2)'!F39)*'Fee Income (2)'!G39</f>
        <v>1.0404</v>
      </c>
      <c r="H394" s="320">
        <f>(G394/'Fee Income (2)'!G39)*'Fee Income (2)'!H39</f>
        <v>1.0612079999999999</v>
      </c>
      <c r="I394" s="320">
        <f>(H394/'Fee Income (2)'!H39)*'Fee Income (2)'!I39</f>
        <v>1.08243216</v>
      </c>
      <c r="J394" s="320">
        <f>(I394/'Fee Income (2)'!I39)*'Fee Income (2)'!J39</f>
        <v>2.2633656465599996</v>
      </c>
      <c r="K394" s="320">
        <f>(J394/'Fee Income (2)'!J39)*'Fee Income (2)'!K39</f>
        <v>2.9843304110496005</v>
      </c>
      <c r="L394" s="320">
        <f>(K394/'Fee Income (2)'!K39)*'Fee Income (2)'!L39</f>
        <v>3.73322841986016</v>
      </c>
      <c r="M394" s="320">
        <f>(L394/'Fee Income (2)'!L39)*'Fee Income (2)'!M39</f>
        <v>4.3571083231021754</v>
      </c>
      <c r="N394" s="320">
        <f>(M394/'Fee Income (2)'!M39)*'Fee Income (2)'!N39</f>
        <v>4.8924102027975849</v>
      </c>
      <c r="O394" s="320">
        <f>(N394/'Fee Income (2)'!N39)*'Fee Income (2)'!O39</f>
        <v>5.4473813143515715</v>
      </c>
      <c r="P394" s="320">
        <f>(O394/'Fee Income (2)'!O39)*'Fee Income (2)'!P39</f>
        <v>5.5563289406386023</v>
      </c>
      <c r="Q394" s="320">
        <f>(P394/'Fee Income (2)'!P39)*'Fee Income (2)'!Q39</f>
        <v>5.6674555194513747</v>
      </c>
      <c r="R394" s="320">
        <f>(Q394/'Fee Income (2)'!Q39)*'Fee Income (2)'!R39</f>
        <v>5.7808046298404037</v>
      </c>
      <c r="S394" s="320">
        <f>(R394/'Fee Income (2)'!R39)*'Fee Income (2)'!S39</f>
        <v>5.8964207224372105</v>
      </c>
      <c r="T394" s="320">
        <f>(S394/'Fee Income (2)'!S39)*'Fee Income (2)'!T39</f>
        <v>6.0143491368859552</v>
      </c>
      <c r="U394" s="320">
        <f>(T394/'Fee Income (2)'!T39)*'Fee Income (2)'!U39</f>
        <v>6.1346361196236749</v>
      </c>
      <c r="V394" s="320">
        <f>(U394/'Fee Income (2)'!U39)*'Fee Income (2)'!V39</f>
        <v>6.2573288420161495</v>
      </c>
      <c r="W394" s="320">
        <f>(V394/'Fee Income (2)'!V39)*'Fee Income (2)'!W39</f>
        <v>6.3824754188564725</v>
      </c>
      <c r="X394" s="320">
        <f>(W394/'Fee Income (2)'!W39)*'Fee Income (2)'!X39</f>
        <v>6.5101249272336021</v>
      </c>
      <c r="Y394" s="320">
        <f>(X394/'Fee Income (2)'!X39)*'Fee Income (2)'!Y39</f>
        <v>6.6403274257782732</v>
      </c>
      <c r="Z394" s="320">
        <f>(Y394/'Fee Income (2)'!Y39)*'Fee Income (2)'!Z39</f>
        <v>6.7731339742938399</v>
      </c>
      <c r="AA394" s="320">
        <f>(Z394/'Fee Income (2)'!Z39)*'Fee Income (2)'!AA39</f>
        <v>6.908596653779715</v>
      </c>
      <c r="AB394" s="320">
        <f>(AA394/'Fee Income (2)'!AA39)*'Fee Income (2)'!AB39</f>
        <v>7.0467685868553103</v>
      </c>
      <c r="AC394" s="320">
        <f>(AB394/'Fee Income (2)'!AB39)*'Fee Income (2)'!AC39</f>
        <v>7.187703958592417</v>
      </c>
      <c r="AD394" s="320">
        <f>(AC394/'Fee Income (2)'!AC39)*'Fee Income (2)'!AD39</f>
        <v>7.331458037764266</v>
      </c>
      <c r="AE394" s="320">
        <f>(AD394/'Fee Income (2)'!AD39)*'Fee Income (2)'!AE39</f>
        <v>7.4780871985195505</v>
      </c>
      <c r="AF394" s="320">
        <f>(AE394/'Fee Income (2)'!AE39)*'Fee Income (2)'!AF39</f>
        <v>7.6276489424899427</v>
      </c>
      <c r="AG394" s="320">
        <f>(AF394/'Fee Income (2)'!AF39)*'Fee Income (2)'!AG39</f>
        <v>7.7802019213397404</v>
      </c>
      <c r="AH394" s="320">
        <f>(AG394/'Fee Income (2)'!AG39)*'Fee Income (2)'!AH39</f>
        <v>7.9358059597665349</v>
      </c>
      <c r="AI394" s="320">
        <f>(AH394/'Fee Income (2)'!AH39)*'Fee Income (2)'!AI39</f>
        <v>8.0945220789618659</v>
      </c>
      <c r="AJ394" s="320">
        <f>(AI394/'Fee Income (2)'!AI39)*'Fee Income (2)'!AJ39</f>
        <v>8.2564125205411028</v>
      </c>
      <c r="AK394" s="320">
        <f>(AJ394/'Fee Income (2)'!AJ39)*'Fee Income (2)'!AK39</f>
        <v>8.421540770951923</v>
      </c>
      <c r="AL394" s="320">
        <f>(AK394/'Fee Income (2)'!AK39)*'Fee Income (2)'!AL39</f>
        <v>8.5899715863709627</v>
      </c>
      <c r="AM394" s="320">
        <f>(AL394/'Fee Income (2)'!AL39)*'Fee Income (2)'!AM39</f>
        <v>8.7617710180983828</v>
      </c>
      <c r="AN394" s="320">
        <f>(AM394/'Fee Income (2)'!AM39)*'Fee Income (2)'!AN39</f>
        <v>8.9370064384603509</v>
      </c>
      <c r="AO394" s="320">
        <f>(AN394/'Fee Income (2)'!AN39)*'Fee Income (2)'!AO39</f>
        <v>9.115746567229559</v>
      </c>
      <c r="AP394" s="320">
        <f>(AO394/'Fee Income (2)'!AO39)*'Fee Income (2)'!AP39</f>
        <v>9.2980614985741497</v>
      </c>
      <c r="AQ394" s="320">
        <f>(AP394/'Fee Income (2)'!AP39)*'Fee Income (2)'!AQ39</f>
        <v>9.484022728545634</v>
      </c>
      <c r="AR394" s="320">
        <f>(AQ394/'Fee Income (2)'!AQ39)*'Fee Income (2)'!AR39</f>
        <v>9.6737031831165439</v>
      </c>
      <c r="AS394" s="320">
        <f>(AR394/'Fee Income (2)'!AR39)*'Fee Income (2)'!AS39</f>
        <v>9.8671772467788781</v>
      </c>
      <c r="AT394" s="320">
        <f>(AS394/'Fee Income (2)'!AS39)*'Fee Income (2)'!AT39</f>
        <v>10.064520791714456</v>
      </c>
      <c r="AU394" s="320">
        <f>(AT394/'Fee Income (2)'!AT39)*'Fee Income (2)'!AU39</f>
        <v>10.265811207548744</v>
      </c>
      <c r="AV394" s="320">
        <f>(AU394/'Fee Income (2)'!AU39)*'Fee Income (2)'!AV39</f>
        <v>10.47112743169972</v>
      </c>
      <c r="AW394" s="320">
        <f>(AV394/'Fee Income (2)'!AV39)*'Fee Income (2)'!AW39</f>
        <v>10.680549980333716</v>
      </c>
      <c r="AX394" s="320">
        <f>(AW394/'Fee Income (2)'!AW39)*'Fee Income (2)'!AX39</f>
        <v>10.894160979940386</v>
      </c>
      <c r="AY394" s="320">
        <f>(AX394/'Fee Income (2)'!AX39)*'Fee Income (2)'!AY39</f>
        <v>11.112044199539197</v>
      </c>
      <c r="AZ394" s="320">
        <f>(AY394/'Fee Income (2)'!AY39)*'Fee Income (2)'!AZ39</f>
        <v>11.334285083529979</v>
      </c>
      <c r="BA394" s="320">
        <f>(AZ394/'Fee Income (2)'!AZ39)*'Fee Income (2)'!BA39</f>
        <v>11.560970785200578</v>
      </c>
      <c r="BB394" s="320">
        <f>(BA394/'Fee Income (2)'!BA39)*'Fee Income (2)'!BB39</f>
        <v>11.79219020090459</v>
      </c>
      <c r="BC394" s="320">
        <f>(BB394/'Fee Income (2)'!BB39)*'Fee Income (2)'!BC39</f>
        <v>12.028034004922679</v>
      </c>
      <c r="BD394" s="320">
        <f>(BC394/'Fee Income (2)'!BC39)*'Fee Income (2)'!BD39</f>
        <v>12.268594685021135</v>
      </c>
      <c r="BE394" s="320">
        <f>(BD394/'Fee Income (2)'!BD39)*'Fee Income (2)'!BE39</f>
        <v>12.513966578721558</v>
      </c>
      <c r="BF394" s="320">
        <f>(BE394/'Fee Income (2)'!BE39)*'Fee Income (2)'!BF39</f>
        <v>12.764245910295989</v>
      </c>
      <c r="BG394" s="320">
        <f>(BF394/'Fee Income (2)'!BF39)*'Fee Income (2)'!BG39</f>
        <v>13.019530828501912</v>
      </c>
      <c r="BH394" s="320">
        <f>(BG394/'Fee Income (2)'!BG39)*'Fee Income (2)'!BH39</f>
        <v>13.279921445071951</v>
      </c>
      <c r="BI394" s="320">
        <f>(BH394/'Fee Income (2)'!BH39)*'Fee Income (2)'!BI39</f>
        <v>13.54551987397339</v>
      </c>
      <c r="BJ394" s="320">
        <f>(BI394/'Fee Income (2)'!BI39)*'Fee Income (2)'!BJ39</f>
        <v>13.816430271452859</v>
      </c>
      <c r="BK394" s="320">
        <f>(BJ394/'Fee Income (2)'!BJ39)*'Fee Income (2)'!BK39</f>
        <v>14.092758876881915</v>
      </c>
      <c r="BL394" s="320">
        <f>(BK394/'Fee Income (2)'!BK39)*'Fee Income (2)'!BL39</f>
        <v>14.374614054419553</v>
      </c>
      <c r="BM394" s="320">
        <f>(BL394/'Fee Income (2)'!BL39)*'Fee Income (2)'!BM39</f>
        <v>14.662106335507946</v>
      </c>
      <c r="BN394" s="320">
        <f>(BM394/'Fee Income (2)'!BM39)*'Fee Income (2)'!BN39</f>
        <v>0</v>
      </c>
      <c r="BO394" s="320" t="e">
        <f>(BN394/'Fee Income (2)'!BN39)*'Fee Income (2)'!BO39</f>
        <v>#DIV/0!</v>
      </c>
      <c r="BP394" s="320" t="e">
        <f>(BO394/'Fee Income (2)'!BO39)*'Fee Income (2)'!BP39</f>
        <v>#DIV/0!</v>
      </c>
    </row>
    <row r="395" spans="2:16384" s="541" customFormat="1" ht="30" customHeight="1">
      <c r="B395" s="542" t="s">
        <v>462</v>
      </c>
      <c r="C395" s="320" t="s">
        <v>162</v>
      </c>
      <c r="D395" s="320" t="s">
        <v>111</v>
      </c>
      <c r="E395" s="320" t="s">
        <v>464</v>
      </c>
      <c r="F395" s="543">
        <f>'3. Inputs'!G121</f>
        <v>1</v>
      </c>
      <c r="G395" s="320">
        <f>(F395/'Fee Income (2)'!F40)*'Fee Income (2)'!G40</f>
        <v>1.0404</v>
      </c>
      <c r="H395" s="320">
        <f>(G395/'Fee Income (2)'!G40)*'Fee Income (2)'!H40</f>
        <v>1.0612079999999997</v>
      </c>
      <c r="I395" s="320">
        <f>(H395/'Fee Income (2)'!H40)*'Fee Income (2)'!I40</f>
        <v>1.0824321599999998</v>
      </c>
      <c r="J395" s="320">
        <f>(I395/'Fee Income (2)'!I40)*'Fee Income (2)'!J40</f>
        <v>2.2081616063999996</v>
      </c>
      <c r="K395" s="320">
        <f>(J395/'Fee Income (2)'!J40)*'Fee Income (2)'!K40</f>
        <v>2.2523248385279997</v>
      </c>
      <c r="L395" s="320">
        <f>(K395/'Fee Income (2)'!K40)*'Fee Income (2)'!L40</f>
        <v>2.2973713352985592</v>
      </c>
      <c r="M395" s="320">
        <f>(L395/'Fee Income (2)'!L40)*'Fee Income (2)'!M40</f>
        <v>2.9291484525056637</v>
      </c>
      <c r="N395" s="320">
        <f>(M395/'Fee Income (2)'!M40)*'Fee Income (2)'!N40</f>
        <v>2.9877314215557771</v>
      </c>
      <c r="O395" s="320">
        <f>(N395/'Fee Income (2)'!N40)*'Fee Income (2)'!O40</f>
        <v>3.0474860499868921</v>
      </c>
      <c r="P395" s="320">
        <f>(O395/'Fee Income (2)'!O40)*'Fee Income (2)'!P40</f>
        <v>3.1084357709866306</v>
      </c>
      <c r="Q395" s="320">
        <f>(P395/'Fee Income (2)'!P40)*'Fee Income (2)'!Q40</f>
        <v>3.1706044864063627</v>
      </c>
      <c r="R395" s="320">
        <f>(Q395/'Fee Income (2)'!Q40)*'Fee Income (2)'!R40</f>
        <v>3.2340165761344899</v>
      </c>
      <c r="S395" s="320">
        <f>(R395/'Fee Income (2)'!R40)*'Fee Income (2)'!S40</f>
        <v>3.2986969076571797</v>
      </c>
      <c r="T395" s="320">
        <f>(S395/'Fee Income (2)'!S40)*'Fee Income (2)'!T40</f>
        <v>3.3646708458103238</v>
      </c>
      <c r="U395" s="320">
        <f>(T395/'Fee Income (2)'!T40)*'Fee Income (2)'!U40</f>
        <v>3.431964262726531</v>
      </c>
      <c r="V395" s="320">
        <f>(U395/'Fee Income (2)'!U40)*'Fee Income (2)'!V40</f>
        <v>3.5006035479810618</v>
      </c>
      <c r="W395" s="320">
        <f>(V395/'Fee Income (2)'!V40)*'Fee Income (2)'!W40</f>
        <v>3.5706156189406828</v>
      </c>
      <c r="X395" s="320">
        <f>(W395/'Fee Income (2)'!W40)*'Fee Income (2)'!X40</f>
        <v>3.6420279313194963</v>
      </c>
      <c r="Y395" s="320">
        <f>(X395/'Fee Income (2)'!X40)*'Fee Income (2)'!Y40</f>
        <v>3.7148684899458866</v>
      </c>
      <c r="Z395" s="320">
        <f>(Y395/'Fee Income (2)'!Y40)*'Fee Income (2)'!Z40</f>
        <v>3.7891658597448044</v>
      </c>
      <c r="AA395" s="320">
        <f>(Z395/'Fee Income (2)'!Z40)*'Fee Income (2)'!AA40</f>
        <v>3.8649491769397004</v>
      </c>
      <c r="AB395" s="320">
        <f>(AA395/'Fee Income (2)'!AA40)*'Fee Income (2)'!AB40</f>
        <v>3.9422481604784938</v>
      </c>
      <c r="AC395" s="320">
        <f>(AB395/'Fee Income (2)'!AB40)*'Fee Income (2)'!AC40</f>
        <v>4.0210931236880638</v>
      </c>
      <c r="AD395" s="320">
        <f>(AC395/'Fee Income (2)'!AC40)*'Fee Income (2)'!AD40</f>
        <v>4.1015149861618259</v>
      </c>
      <c r="AE395" s="320">
        <f>(AD395/'Fee Income (2)'!AD40)*'Fee Income (2)'!AE40</f>
        <v>4.1835452858850619</v>
      </c>
      <c r="AF395" s="320">
        <f>(AE395/'Fee Income (2)'!AE40)*'Fee Income (2)'!AF40</f>
        <v>4.2672161916027633</v>
      </c>
      <c r="AG395" s="320">
        <f>(AF395/'Fee Income (2)'!AF40)*'Fee Income (2)'!AG40</f>
        <v>4.3525605154348179</v>
      </c>
      <c r="AH395" s="320">
        <f>(AG395/'Fee Income (2)'!AG40)*'Fee Income (2)'!AH40</f>
        <v>4.4396117257435153</v>
      </c>
      <c r="AI395" s="320">
        <f>(AH395/'Fee Income (2)'!AH40)*'Fee Income (2)'!AI40</f>
        <v>4.5284039602583848</v>
      </c>
      <c r="AJ395" s="320">
        <f>(AI395/'Fee Income (2)'!AI40)*'Fee Income (2)'!AJ40</f>
        <v>4.6189720394635527</v>
      </c>
      <c r="AK395" s="320">
        <f>(AJ395/'Fee Income (2)'!AJ40)*'Fee Income (2)'!AK40</f>
        <v>4.7113514802528247</v>
      </c>
      <c r="AL395" s="320">
        <f>(AK395/'Fee Income (2)'!AK40)*'Fee Income (2)'!AL40</f>
        <v>4.8055785098578809</v>
      </c>
      <c r="AM395" s="320">
        <f>(AL395/'Fee Income (2)'!AL40)*'Fee Income (2)'!AM40</f>
        <v>4.9016900800550385</v>
      </c>
      <c r="AN395" s="320">
        <f>(AM395/'Fee Income (2)'!AM40)*'Fee Income (2)'!AN40</f>
        <v>4.9997238816561396</v>
      </c>
      <c r="AO395" s="320">
        <f>(AN395/'Fee Income (2)'!AN40)*'Fee Income (2)'!AO40</f>
        <v>5.0997183592892625</v>
      </c>
      <c r="AP395" s="320">
        <f>(AO395/'Fee Income (2)'!AO40)*'Fee Income (2)'!AP40</f>
        <v>5.2017127264750478</v>
      </c>
      <c r="AQ395" s="320">
        <f>(AP395/'Fee Income (2)'!AP40)*'Fee Income (2)'!AQ40</f>
        <v>5.3057469810045497</v>
      </c>
      <c r="AR395" s="320">
        <f>(AQ395/'Fee Income (2)'!AQ40)*'Fee Income (2)'!AR40</f>
        <v>5.4118619206246397</v>
      </c>
      <c r="AS395" s="320">
        <f>(AR395/'Fee Income (2)'!AR40)*'Fee Income (2)'!AS40</f>
        <v>5.5200991590371329</v>
      </c>
      <c r="AT395" s="320">
        <f>(AS395/'Fee Income (2)'!AS40)*'Fee Income (2)'!AT40</f>
        <v>5.6305011422178755</v>
      </c>
      <c r="AU395" s="320">
        <f>(AT395/'Fee Income (2)'!AT40)*'Fee Income (2)'!AU40</f>
        <v>5.7431111650622331</v>
      </c>
      <c r="AV395" s="320">
        <f>(AU395/'Fee Income (2)'!AU40)*'Fee Income (2)'!AV40</f>
        <v>5.8579733883634786</v>
      </c>
      <c r="AW395" s="320">
        <f>(AV395/'Fee Income (2)'!AV40)*'Fee Income (2)'!AW40</f>
        <v>5.9751328561307471</v>
      </c>
      <c r="AX395" s="320">
        <f>(AW395/'Fee Income (2)'!AW40)*'Fee Income (2)'!AX40</f>
        <v>6.0946355132533618</v>
      </c>
      <c r="AY395" s="320">
        <f>(AX395/'Fee Income (2)'!AX40)*'Fee Income (2)'!AY40</f>
        <v>6.2165282235184298</v>
      </c>
      <c r="AZ395" s="320">
        <f>(AY395/'Fee Income (2)'!AY40)*'Fee Income (2)'!AZ40</f>
        <v>6.3408587879887985</v>
      </c>
      <c r="BA395" s="320">
        <f>(AZ395/'Fee Income (2)'!AZ40)*'Fee Income (2)'!BA40</f>
        <v>6.4676759637485732</v>
      </c>
      <c r="BB395" s="320">
        <f>(BA395/'Fee Income (2)'!BA40)*'Fee Income (2)'!BB40</f>
        <v>6.5970294830235465</v>
      </c>
      <c r="BC395" s="320">
        <f>(BB395/'Fee Income (2)'!BB40)*'Fee Income (2)'!BC40</f>
        <v>6.7289700726840147</v>
      </c>
      <c r="BD395" s="320">
        <f>(BC395/'Fee Income (2)'!BC40)*'Fee Income (2)'!BD40</f>
        <v>6.863549474137697</v>
      </c>
      <c r="BE395" s="320">
        <f>(BD395/'Fee Income (2)'!BD40)*'Fee Income (2)'!BE40</f>
        <v>7.0008204636204487</v>
      </c>
      <c r="BF395" s="320">
        <f>(BE395/'Fee Income (2)'!BE40)*'Fee Income (2)'!BF40</f>
        <v>7.1408368728928586</v>
      </c>
      <c r="BG395" s="320">
        <f>(BF395/'Fee Income (2)'!BF40)*'Fee Income (2)'!BG40</f>
        <v>7.2836536103507168</v>
      </c>
      <c r="BH395" s="320">
        <f>(BG395/'Fee Income (2)'!BG40)*'Fee Income (2)'!BH40</f>
        <v>7.4293266825577335</v>
      </c>
      <c r="BI395" s="320">
        <f>(BH395/'Fee Income (2)'!BH40)*'Fee Income (2)'!BI40</f>
        <v>7.5779132162088887</v>
      </c>
      <c r="BJ395" s="320">
        <f>(BI395/'Fee Income (2)'!BI40)*'Fee Income (2)'!BJ40</f>
        <v>7.7294714805330669</v>
      </c>
      <c r="BK395" s="320">
        <f>(BJ395/'Fee Income (2)'!BJ40)*'Fee Income (2)'!BK40</f>
        <v>7.8840609101437273</v>
      </c>
      <c r="BL395" s="320">
        <f>(BK395/'Fee Income (2)'!BK40)*'Fee Income (2)'!BL40</f>
        <v>8.0417421283466002</v>
      </c>
      <c r="BM395" s="320">
        <f>(BL395/'Fee Income (2)'!BL40)*'Fee Income (2)'!BM40</f>
        <v>8.2025769709135332</v>
      </c>
      <c r="BN395" s="320">
        <f>(BM395/'Fee Income (2)'!BM40)*'Fee Income (2)'!BN40</f>
        <v>0</v>
      </c>
      <c r="BO395" s="320" t="e">
        <f>(BN395/'Fee Income (2)'!BN40)*'Fee Income (2)'!BO40</f>
        <v>#DIV/0!</v>
      </c>
      <c r="BP395" s="320" t="e">
        <f>(BO395/'Fee Income (2)'!BO40)*'Fee Income (2)'!BP40</f>
        <v>#DIV/0!</v>
      </c>
    </row>
    <row r="396" spans="2:16384" s="541" customFormat="1" ht="30" customHeight="1">
      <c r="B396" s="542" t="s">
        <v>462</v>
      </c>
      <c r="C396" s="320" t="s">
        <v>162</v>
      </c>
      <c r="D396" s="320" t="s">
        <v>112</v>
      </c>
      <c r="E396" s="320" t="s">
        <v>464</v>
      </c>
      <c r="F396" s="543">
        <f>'3. Inputs'!G122</f>
        <v>1</v>
      </c>
      <c r="G396" s="320">
        <f>(F396/'Fee Income (2)'!F41)*'Fee Income (2)'!G41</f>
        <v>1.0404</v>
      </c>
      <c r="H396" s="320">
        <f>(G396/'Fee Income (2)'!G41)*'Fee Income (2)'!H41</f>
        <v>1.0612079999999999</v>
      </c>
      <c r="I396" s="320">
        <f>(H396/'Fee Income (2)'!H41)*'Fee Income (2)'!I41</f>
        <v>1.08243216</v>
      </c>
      <c r="J396" s="320">
        <f>(I396/'Fee Income (2)'!I41)*'Fee Income (2)'!J41</f>
        <v>1.3801010040000001</v>
      </c>
      <c r="K396" s="320">
        <f>(J396/'Fee Income (2)'!J41)*'Fee Income (2)'!K41</f>
        <v>1.4077030240800001</v>
      </c>
      <c r="L396" s="320">
        <f>(K396/'Fee Income (2)'!K41)*'Fee Income (2)'!L41</f>
        <v>1.4358570845616001</v>
      </c>
      <c r="M396" s="320">
        <f>(L396/'Fee Income (2)'!L41)*'Fee Income (2)'!M41</f>
        <v>1.8307177828160404</v>
      </c>
      <c r="N396" s="320">
        <f>(M396/'Fee Income (2)'!M41)*'Fee Income (2)'!N41</f>
        <v>1.8673321384723609</v>
      </c>
      <c r="O396" s="320">
        <f>(N396/'Fee Income (2)'!N41)*'Fee Income (2)'!O41</f>
        <v>1.9046787812418084</v>
      </c>
      <c r="P396" s="320">
        <f>(O396/'Fee Income (2)'!O41)*'Fee Income (2)'!P41</f>
        <v>1.9427723568666444</v>
      </c>
      <c r="Q396" s="320">
        <f>(P396/'Fee Income (2)'!P41)*'Fee Income (2)'!Q41</f>
        <v>1.9816278040039774</v>
      </c>
      <c r="R396" s="320">
        <f>(Q396/'Fee Income (2)'!Q41)*'Fee Income (2)'!R41</f>
        <v>2.0212603600840566</v>
      </c>
      <c r="S396" s="320">
        <f>(R396/'Fee Income (2)'!R41)*'Fee Income (2)'!S41</f>
        <v>2.0616855672857382</v>
      </c>
      <c r="T396" s="320">
        <f>(S396/'Fee Income (2)'!S41)*'Fee Income (2)'!T41</f>
        <v>2.102919278631453</v>
      </c>
      <c r="U396" s="320">
        <f>(T396/'Fee Income (2)'!T41)*'Fee Income (2)'!U41</f>
        <v>2.1449776642040823</v>
      </c>
      <c r="V396" s="320">
        <f>(U396/'Fee Income (2)'!U41)*'Fee Income (2)'!V41</f>
        <v>2.1878772174881642</v>
      </c>
      <c r="W396" s="320">
        <f>(V396/'Fee Income (2)'!V41)*'Fee Income (2)'!W41</f>
        <v>2.2316347618379275</v>
      </c>
      <c r="X396" s="320">
        <f>(W396/'Fee Income (2)'!W41)*'Fee Income (2)'!X41</f>
        <v>2.2762674570746859</v>
      </c>
      <c r="Y396" s="320">
        <f>(X396/'Fee Income (2)'!X41)*'Fee Income (2)'!Y41</f>
        <v>2.3217928062161799</v>
      </c>
      <c r="Z396" s="320">
        <f>(Y396/'Fee Income (2)'!Y41)*'Fee Income (2)'!Z41</f>
        <v>2.3682286623405036</v>
      </c>
      <c r="AA396" s="320">
        <f>(Z396/'Fee Income (2)'!Z41)*'Fee Income (2)'!AA41</f>
        <v>2.4155932355873135</v>
      </c>
      <c r="AB396" s="320">
        <f>(AA396/'Fee Income (2)'!AA41)*'Fee Income (2)'!AB41</f>
        <v>2.4639051002990597</v>
      </c>
      <c r="AC396" s="320">
        <f>(AB396/'Fee Income (2)'!AB41)*'Fee Income (2)'!AC41</f>
        <v>2.5131832023050409</v>
      </c>
      <c r="AD396" s="320">
        <f>(AC396/'Fee Income (2)'!AC41)*'Fee Income (2)'!AD41</f>
        <v>2.5634468663511418</v>
      </c>
      <c r="AE396" s="320">
        <f>(AD396/'Fee Income (2)'!AD41)*'Fee Income (2)'!AE41</f>
        <v>2.6147158036781648</v>
      </c>
      <c r="AF396" s="320">
        <f>(AE396/'Fee Income (2)'!AE41)*'Fee Income (2)'!AF41</f>
        <v>2.6670101197517284</v>
      </c>
      <c r="AG396" s="320">
        <f>(AF396/'Fee Income (2)'!AF41)*'Fee Income (2)'!AG41</f>
        <v>2.7203503221467624</v>
      </c>
      <c r="AH396" s="320">
        <f>(AG396/'Fee Income (2)'!AG41)*'Fee Income (2)'!AH41</f>
        <v>2.7747573285896978</v>
      </c>
      <c r="AI396" s="320">
        <f>(AH396/'Fee Income (2)'!AH41)*'Fee Income (2)'!AI41</f>
        <v>2.8302524751614917</v>
      </c>
      <c r="AJ396" s="320">
        <f>(AI396/'Fee Income (2)'!AI41)*'Fee Income (2)'!AJ41</f>
        <v>2.8868575246647215</v>
      </c>
      <c r="AK396" s="320">
        <f>(AJ396/'Fee Income (2)'!AJ41)*'Fee Income (2)'!AK41</f>
        <v>2.9445946751580157</v>
      </c>
      <c r="AL396" s="320">
        <f>(AK396/'Fee Income (2)'!AK41)*'Fee Income (2)'!AL41</f>
        <v>3.003486568661176</v>
      </c>
      <c r="AM396" s="320">
        <f>(AL396/'Fee Income (2)'!AL41)*'Fee Income (2)'!AM41</f>
        <v>3.0635563000344002</v>
      </c>
      <c r="AN396" s="320">
        <f>(AM396/'Fee Income (2)'!AM41)*'Fee Income (2)'!AN41</f>
        <v>3.1248274260350883</v>
      </c>
      <c r="AO396" s="320">
        <f>(AN396/'Fee Income (2)'!AN41)*'Fee Income (2)'!AO41</f>
        <v>3.1873239745557904</v>
      </c>
      <c r="AP396" s="320">
        <f>(AO396/'Fee Income (2)'!AO41)*'Fee Income (2)'!AP41</f>
        <v>3.2510704540469058</v>
      </c>
      <c r="AQ396" s="320">
        <f>(AP396/'Fee Income (2)'!AP41)*'Fee Income (2)'!AQ41</f>
        <v>3.3160918631278444</v>
      </c>
      <c r="AR396" s="320">
        <f>(AQ396/'Fee Income (2)'!AQ41)*'Fee Income (2)'!AR41</f>
        <v>3.3824137003904009</v>
      </c>
      <c r="AS396" s="320">
        <f>(AR396/'Fee Income (2)'!AR41)*'Fee Income (2)'!AS41</f>
        <v>3.4500619743982095</v>
      </c>
      <c r="AT396" s="320">
        <f>(AS396/'Fee Income (2)'!AS41)*'Fee Income (2)'!AT41</f>
        <v>3.5190632138861733</v>
      </c>
      <c r="AU396" s="320">
        <f>(AT396/'Fee Income (2)'!AT41)*'Fee Income (2)'!AU41</f>
        <v>3.5894444781638968</v>
      </c>
      <c r="AV396" s="320">
        <f>(AU396/'Fee Income (2)'!AU41)*'Fee Income (2)'!AV41</f>
        <v>3.6612333677271742</v>
      </c>
      <c r="AW396" s="320">
        <f>(AV396/'Fee Income (2)'!AV41)*'Fee Income (2)'!AW41</f>
        <v>3.734458035081718</v>
      </c>
      <c r="AX396" s="320">
        <f>(AW396/'Fee Income (2)'!AW41)*'Fee Income (2)'!AX41</f>
        <v>3.809147195783352</v>
      </c>
      <c r="AY396" s="320">
        <f>(AX396/'Fee Income (2)'!AX41)*'Fee Income (2)'!AY41</f>
        <v>3.8853301396990201</v>
      </c>
      <c r="AZ396" s="320">
        <f>(AY396/'Fee Income (2)'!AY41)*'Fee Income (2)'!AZ41</f>
        <v>3.9630367424929998</v>
      </c>
      <c r="BA396" s="320">
        <f>(AZ396/'Fee Income (2)'!AZ41)*'Fee Income (2)'!BA41</f>
        <v>4.0422974773428599</v>
      </c>
      <c r="BB396" s="320">
        <f>(BA396/'Fee Income (2)'!BA41)*'Fee Income (2)'!BB41</f>
        <v>4.1231434268897171</v>
      </c>
      <c r="BC396" s="320">
        <f>(BB396/'Fee Income (2)'!BB41)*'Fee Income (2)'!BC41</f>
        <v>4.2056062954275113</v>
      </c>
      <c r="BD396" s="320">
        <f>(BC396/'Fee Income (2)'!BC41)*'Fee Income (2)'!BD41</f>
        <v>4.2897184213360617</v>
      </c>
      <c r="BE396" s="320">
        <f>(BD396/'Fee Income (2)'!BD41)*'Fee Income (2)'!BE41</f>
        <v>4.3755127897627819</v>
      </c>
      <c r="BF396" s="320">
        <f>(BE396/'Fee Income (2)'!BE41)*'Fee Income (2)'!BF41</f>
        <v>4.4630230455580389</v>
      </c>
      <c r="BG396" s="320">
        <f>(BF396/'Fee Income (2)'!BF41)*'Fee Income (2)'!BG41</f>
        <v>4.5522835064691991</v>
      </c>
      <c r="BH396" s="320">
        <f>(BG396/'Fee Income (2)'!BG41)*'Fee Income (2)'!BH41</f>
        <v>4.6433291765985842</v>
      </c>
      <c r="BI396" s="320">
        <f>(BH396/'Fee Income (2)'!BH41)*'Fee Income (2)'!BI41</f>
        <v>4.7361957601305562</v>
      </c>
      <c r="BJ396" s="320">
        <f>(BI396/'Fee Income (2)'!BI41)*'Fee Income (2)'!BJ41</f>
        <v>4.8309196753331678</v>
      </c>
      <c r="BK396" s="320">
        <f>(BJ396/'Fee Income (2)'!BJ41)*'Fee Income (2)'!BK41</f>
        <v>4.9275380688398318</v>
      </c>
      <c r="BL396" s="320">
        <f>(BK396/'Fee Income (2)'!BK41)*'Fee Income (2)'!BL41</f>
        <v>5.0260888302166276</v>
      </c>
      <c r="BM396" s="320">
        <f>(BL396/'Fee Income (2)'!BL41)*'Fee Income (2)'!BM41</f>
        <v>5.1266106068209609</v>
      </c>
      <c r="BN396" s="320">
        <f>(BM396/'Fee Income (2)'!BM41)*'Fee Income (2)'!BN41</f>
        <v>0</v>
      </c>
      <c r="BO396" s="320" t="e">
        <f>(BN396/'Fee Income (2)'!BN41)*'Fee Income (2)'!BO41</f>
        <v>#DIV/0!</v>
      </c>
      <c r="BP396" s="320" t="e">
        <f>(BO396/'Fee Income (2)'!BO41)*'Fee Income (2)'!BP41</f>
        <v>#DIV/0!</v>
      </c>
    </row>
    <row r="397" spans="2:16384" s="541" customFormat="1" ht="30" customHeight="1">
      <c r="B397" s="542" t="s">
        <v>462</v>
      </c>
      <c r="C397" s="320" t="s">
        <v>113</v>
      </c>
      <c r="D397" s="320" t="s">
        <v>111</v>
      </c>
      <c r="E397" s="320" t="s">
        <v>464</v>
      </c>
      <c r="F397" s="543">
        <f>'3. Inputs'!G123</f>
        <v>1</v>
      </c>
      <c r="G397" s="320">
        <f>(F397/'Fee Income (2)'!F42)*'Fee Income (2)'!G42</f>
        <v>1.0404</v>
      </c>
      <c r="H397" s="320">
        <f>(G397/'Fee Income (2)'!G42)*'Fee Income (2)'!H42</f>
        <v>1.0612079999999997</v>
      </c>
      <c r="I397" s="320">
        <f>(H397/'Fee Income (2)'!H42)*'Fee Income (2)'!I42</f>
        <v>1.0824321599999998</v>
      </c>
      <c r="J397" s="320">
        <f>(I397/'Fee Income (2)'!I42)*'Fee Income (2)'!J42</f>
        <v>1.6561212047999996</v>
      </c>
      <c r="K397" s="320">
        <f>(J397/'Fee Income (2)'!J42)*'Fee Income (2)'!K42</f>
        <v>1.6892436288959998</v>
      </c>
      <c r="L397" s="320">
        <f>(K397/'Fee Income (2)'!K42)*'Fee Income (2)'!L42</f>
        <v>1.7230285014739199</v>
      </c>
      <c r="M397" s="320">
        <f>(L397/'Fee Income (2)'!L42)*'Fee Income (2)'!M42</f>
        <v>2.343318762004531</v>
      </c>
      <c r="N397" s="320">
        <f>(M397/'Fee Income (2)'!M42)*'Fee Income (2)'!N42</f>
        <v>2.3901851372446217</v>
      </c>
      <c r="O397" s="320">
        <f>(N397/'Fee Income (2)'!N42)*'Fee Income (2)'!O42</f>
        <v>2.4379888399895147</v>
      </c>
      <c r="P397" s="320">
        <f>(O397/'Fee Income (2)'!O42)*'Fee Income (2)'!P42</f>
        <v>2.4867486167893045</v>
      </c>
      <c r="Q397" s="320">
        <f>(P397/'Fee Income (2)'!P42)*'Fee Income (2)'!Q42</f>
        <v>2.5364835891250905</v>
      </c>
      <c r="R397" s="320">
        <f>(Q397/'Fee Income (2)'!Q42)*'Fee Income (2)'!R42</f>
        <v>2.5872132609075922</v>
      </c>
      <c r="S397" s="320">
        <f>(R397/'Fee Income (2)'!R42)*'Fee Income (2)'!S42</f>
        <v>2.6389575261257443</v>
      </c>
      <c r="T397" s="320">
        <f>(S397/'Fee Income (2)'!S42)*'Fee Income (2)'!T42</f>
        <v>2.6917366766482593</v>
      </c>
      <c r="U397" s="320">
        <f>(T397/'Fee Income (2)'!T42)*'Fee Income (2)'!U42</f>
        <v>2.745571410181225</v>
      </c>
      <c r="V397" s="320">
        <f>(U397/'Fee Income (2)'!U42)*'Fee Income (2)'!V42</f>
        <v>2.8004828383848497</v>
      </c>
      <c r="W397" s="320">
        <f>(V397/'Fee Income (2)'!V42)*'Fee Income (2)'!W42</f>
        <v>2.8564924951525468</v>
      </c>
      <c r="X397" s="320">
        <f>(W397/'Fee Income (2)'!W42)*'Fee Income (2)'!X42</f>
        <v>2.9136223450555976</v>
      </c>
      <c r="Y397" s="320">
        <f>(X397/'Fee Income (2)'!X42)*'Fee Income (2)'!Y42</f>
        <v>2.9718947919567102</v>
      </c>
      <c r="Z397" s="320">
        <f>(Y397/'Fee Income (2)'!Y42)*'Fee Income (2)'!Z42</f>
        <v>3.0313326877958446</v>
      </c>
      <c r="AA397" s="320">
        <f>(Z397/'Fee Income (2)'!Z42)*'Fee Income (2)'!AA42</f>
        <v>3.0919593415517612</v>
      </c>
      <c r="AB397" s="320">
        <f>(AA397/'Fee Income (2)'!AA42)*'Fee Income (2)'!AB42</f>
        <v>3.1537985283827954</v>
      </c>
      <c r="AC397" s="320">
        <f>(AB397/'Fee Income (2)'!AB42)*'Fee Income (2)'!AC42</f>
        <v>3.2168744989504514</v>
      </c>
      <c r="AD397" s="320">
        <f>(AC397/'Fee Income (2)'!AC42)*'Fee Income (2)'!AD42</f>
        <v>3.2812119889294613</v>
      </c>
      <c r="AE397" s="320">
        <f>(AD397/'Fee Income (2)'!AD42)*'Fee Income (2)'!AE42</f>
        <v>3.3468362287080504</v>
      </c>
      <c r="AF397" s="320">
        <f>(AE397/'Fee Income (2)'!AE42)*'Fee Income (2)'!AF42</f>
        <v>3.4137729532822116</v>
      </c>
      <c r="AG397" s="320">
        <f>(AF397/'Fee Income (2)'!AF42)*'Fee Income (2)'!AG42</f>
        <v>3.4820484123478552</v>
      </c>
      <c r="AH397" s="320">
        <f>(AG397/'Fee Income (2)'!AG42)*'Fee Income (2)'!AH42</f>
        <v>3.5516893805948122</v>
      </c>
      <c r="AI397" s="320">
        <f>(AH397/'Fee Income (2)'!AH42)*'Fee Income (2)'!AI42</f>
        <v>3.6227231682067091</v>
      </c>
      <c r="AJ397" s="320">
        <f>(AI397/'Fee Income (2)'!AI42)*'Fee Income (2)'!AJ42</f>
        <v>3.6951776315708433</v>
      </c>
      <c r="AK397" s="320">
        <f>(AJ397/'Fee Income (2)'!AJ42)*'Fee Income (2)'!AK42</f>
        <v>3.76908118420226</v>
      </c>
      <c r="AL397" s="320">
        <f>(AK397/'Fee Income (2)'!AK42)*'Fee Income (2)'!AL42</f>
        <v>3.8444628078863059</v>
      </c>
      <c r="AM397" s="320">
        <f>(AL397/'Fee Income (2)'!AL42)*'Fee Income (2)'!AM42</f>
        <v>3.9213520640440311</v>
      </c>
      <c r="AN397" s="320">
        <f>(AM397/'Fee Income (2)'!AM42)*'Fee Income (2)'!AN42</f>
        <v>3.9997791053249125</v>
      </c>
      <c r="AO397" s="320">
        <f>(AN397/'Fee Income (2)'!AN42)*'Fee Income (2)'!AO42</f>
        <v>4.0797746874314109</v>
      </c>
      <c r="AP397" s="320">
        <f>(AO397/'Fee Income (2)'!AO42)*'Fee Income (2)'!AP42</f>
        <v>4.1613701811800397</v>
      </c>
      <c r="AQ397" s="320">
        <f>(AP397/'Fee Income (2)'!AP42)*'Fee Income (2)'!AQ42</f>
        <v>4.2445975848036408</v>
      </c>
      <c r="AR397" s="320">
        <f>(AQ397/'Fee Income (2)'!AQ42)*'Fee Income (2)'!AR42</f>
        <v>4.3294895364997128</v>
      </c>
      <c r="AS397" s="320">
        <f>(AR397/'Fee Income (2)'!AR42)*'Fee Income (2)'!AS42</f>
        <v>4.4160793272297081</v>
      </c>
      <c r="AT397" s="320">
        <f>(AS397/'Fee Income (2)'!AS42)*'Fee Income (2)'!AT42</f>
        <v>4.5044009137743029</v>
      </c>
      <c r="AU397" s="320">
        <f>(AT397/'Fee Income (2)'!AT42)*'Fee Income (2)'!AU42</f>
        <v>4.5944889320497886</v>
      </c>
      <c r="AV397" s="320">
        <f>(AU397/'Fee Income (2)'!AU42)*'Fee Income (2)'!AV42</f>
        <v>4.6863787106907839</v>
      </c>
      <c r="AW397" s="320">
        <f>(AV397/'Fee Income (2)'!AV42)*'Fee Income (2)'!AW42</f>
        <v>4.7801062849046003</v>
      </c>
      <c r="AX397" s="320">
        <f>(AW397/'Fee Income (2)'!AW42)*'Fee Income (2)'!AX42</f>
        <v>4.8757084106026918</v>
      </c>
      <c r="AY397" s="320">
        <f>(AX397/'Fee Income (2)'!AX42)*'Fee Income (2)'!AY42</f>
        <v>4.9732225788147453</v>
      </c>
      <c r="AZ397" s="320">
        <f>(AY397/'Fee Income (2)'!AY42)*'Fee Income (2)'!AZ42</f>
        <v>5.0726870303910401</v>
      </c>
      <c r="BA397" s="320">
        <f>(AZ397/'Fee Income (2)'!AZ42)*'Fee Income (2)'!BA42</f>
        <v>5.1741407709988598</v>
      </c>
      <c r="BB397" s="320">
        <f>(BA397/'Fee Income (2)'!BA42)*'Fee Income (2)'!BB42</f>
        <v>5.277623586418839</v>
      </c>
      <c r="BC397" s="320">
        <f>(BB397/'Fee Income (2)'!BB42)*'Fee Income (2)'!BC42</f>
        <v>5.3831760581472139</v>
      </c>
      <c r="BD397" s="320">
        <f>(BC397/'Fee Income (2)'!BC42)*'Fee Income (2)'!BD42</f>
        <v>5.4908395793101592</v>
      </c>
      <c r="BE397" s="320">
        <f>(BD397/'Fee Income (2)'!BD42)*'Fee Income (2)'!BE42</f>
        <v>5.6006563708963615</v>
      </c>
      <c r="BF397" s="320">
        <f>(BE397/'Fee Income (2)'!BE42)*'Fee Income (2)'!BF42</f>
        <v>5.7126694983142894</v>
      </c>
      <c r="BG397" s="320">
        <f>(BF397/'Fee Income (2)'!BF42)*'Fee Income (2)'!BG42</f>
        <v>5.8269228882805768</v>
      </c>
      <c r="BH397" s="320">
        <f>(BG397/'Fee Income (2)'!BG42)*'Fee Income (2)'!BH42</f>
        <v>5.9434613460461883</v>
      </c>
      <c r="BI397" s="320">
        <f>(BH397/'Fee Income (2)'!BH42)*'Fee Income (2)'!BI42</f>
        <v>6.0623305729671131</v>
      </c>
      <c r="BJ397" s="320">
        <f>(BI397/'Fee Income (2)'!BI42)*'Fee Income (2)'!BJ42</f>
        <v>6.183577184426456</v>
      </c>
      <c r="BK397" s="320">
        <f>(BJ397/'Fee Income (2)'!BJ42)*'Fee Income (2)'!BK42</f>
        <v>6.3072487281149838</v>
      </c>
      <c r="BL397" s="320">
        <f>(BK397/'Fee Income (2)'!BK42)*'Fee Income (2)'!BL42</f>
        <v>6.4333937026772832</v>
      </c>
      <c r="BM397" s="320">
        <f>(BL397/'Fee Income (2)'!BL42)*'Fee Income (2)'!BM42</f>
        <v>6.5620615767308301</v>
      </c>
      <c r="BN397" s="320">
        <f>(BM397/'Fee Income (2)'!BM42)*'Fee Income (2)'!BN42</f>
        <v>0</v>
      </c>
      <c r="BO397" s="320" t="e">
        <f>(BN397/'Fee Income (2)'!BN42)*'Fee Income (2)'!BO42</f>
        <v>#DIV/0!</v>
      </c>
      <c r="BP397" s="320" t="e">
        <f>(BO397/'Fee Income (2)'!BO42)*'Fee Income (2)'!BP42</f>
        <v>#DIV/0!</v>
      </c>
    </row>
    <row r="398" spans="2:16384" s="541" customFormat="1" ht="30" customHeight="1">
      <c r="B398" s="542" t="s">
        <v>462</v>
      </c>
      <c r="C398" s="320" t="s">
        <v>113</v>
      </c>
      <c r="D398" s="320" t="s">
        <v>112</v>
      </c>
      <c r="E398" s="320" t="s">
        <v>464</v>
      </c>
      <c r="F398" s="543">
        <f>'3. Inputs'!G124</f>
        <v>1</v>
      </c>
      <c r="G398" s="320">
        <f>(F398/'Fee Income (2)'!F43)*'Fee Income (2)'!G43</f>
        <v>1.0404</v>
      </c>
      <c r="H398" s="320">
        <f>(G398/'Fee Income (2)'!G43)*'Fee Income (2)'!H43</f>
        <v>1.0612079999999999</v>
      </c>
      <c r="I398" s="320">
        <f>(H398/'Fee Income (2)'!H43)*'Fee Income (2)'!I43</f>
        <v>1.08243216</v>
      </c>
      <c r="J398" s="320">
        <f>(I398/'Fee Income (2)'!I43)*'Fee Income (2)'!J43</f>
        <v>1.0350757530000001</v>
      </c>
      <c r="K398" s="320">
        <f>(J398/'Fee Income (2)'!J43)*'Fee Income (2)'!K43</f>
        <v>1.0557772680600002</v>
      </c>
      <c r="L398" s="320">
        <f>(K398/'Fee Income (2)'!K43)*'Fee Income (2)'!L43</f>
        <v>1.0768928134212001</v>
      </c>
      <c r="M398" s="320">
        <f>(L398/'Fee Income (2)'!L43)*'Fee Income (2)'!M43</f>
        <v>1.4645742262528323</v>
      </c>
      <c r="N398" s="320">
        <f>(M398/'Fee Income (2)'!M43)*'Fee Income (2)'!N43</f>
        <v>1.493865710777889</v>
      </c>
      <c r="O398" s="320">
        <f>(N398/'Fee Income (2)'!N43)*'Fee Income (2)'!O43</f>
        <v>1.5237430249934467</v>
      </c>
      <c r="P398" s="320">
        <f>(O398/'Fee Income (2)'!O43)*'Fee Income (2)'!P43</f>
        <v>1.5542178854933155</v>
      </c>
      <c r="Q398" s="320">
        <f>(P398/'Fee Income (2)'!P43)*'Fee Income (2)'!Q43</f>
        <v>1.5853022432031818</v>
      </c>
      <c r="R398" s="320">
        <f>(Q398/'Fee Income (2)'!Q43)*'Fee Income (2)'!R43</f>
        <v>1.6170082880672456</v>
      </c>
      <c r="S398" s="320">
        <f>(R398/'Fee Income (2)'!R43)*'Fee Income (2)'!S43</f>
        <v>1.6493484538285905</v>
      </c>
      <c r="T398" s="320">
        <f>(S398/'Fee Income (2)'!S43)*'Fee Income (2)'!T43</f>
        <v>1.6823354229051621</v>
      </c>
      <c r="U398" s="320">
        <f>(T398/'Fee Income (2)'!T43)*'Fee Income (2)'!U43</f>
        <v>1.7159821313632657</v>
      </c>
      <c r="V398" s="320">
        <f>(U398/'Fee Income (2)'!U43)*'Fee Income (2)'!V43</f>
        <v>1.7503017739905313</v>
      </c>
      <c r="W398" s="320">
        <f>(V398/'Fee Income (2)'!V43)*'Fee Income (2)'!W43</f>
        <v>1.7853078094703421</v>
      </c>
      <c r="X398" s="320">
        <f>(W398/'Fee Income (2)'!W43)*'Fee Income (2)'!X43</f>
        <v>1.8210139656597486</v>
      </c>
      <c r="Y398" s="320">
        <f>(X398/'Fee Income (2)'!X43)*'Fee Income (2)'!Y43</f>
        <v>1.857434244972944</v>
      </c>
      <c r="Z398" s="320">
        <f>(Y398/'Fee Income (2)'!Y43)*'Fee Income (2)'!Z43</f>
        <v>1.8945829298724028</v>
      </c>
      <c r="AA398" s="320">
        <f>(Z398/'Fee Income (2)'!Z43)*'Fee Income (2)'!AA43</f>
        <v>1.9324745884698507</v>
      </c>
      <c r="AB398" s="320">
        <f>(AA398/'Fee Income (2)'!AA43)*'Fee Income (2)'!AB43</f>
        <v>1.9711240802392476</v>
      </c>
      <c r="AC398" s="320">
        <f>(AB398/'Fee Income (2)'!AB43)*'Fee Income (2)'!AC43</f>
        <v>2.0105465618440328</v>
      </c>
      <c r="AD398" s="320">
        <f>(AC398/'Fee Income (2)'!AC43)*'Fee Income (2)'!AD43</f>
        <v>2.0507574930809134</v>
      </c>
      <c r="AE398" s="320">
        <f>(AD398/'Fee Income (2)'!AD43)*'Fee Income (2)'!AE43</f>
        <v>2.0917726429425318</v>
      </c>
      <c r="AF398" s="320">
        <f>(AE398/'Fee Income (2)'!AE43)*'Fee Income (2)'!AF43</f>
        <v>2.1336080958013826</v>
      </c>
      <c r="AG398" s="320">
        <f>(AF398/'Fee Income (2)'!AF43)*'Fee Income (2)'!AG43</f>
        <v>2.1762802577174098</v>
      </c>
      <c r="AH398" s="320">
        <f>(AG398/'Fee Income (2)'!AG43)*'Fee Income (2)'!AH43</f>
        <v>2.2198058628717581</v>
      </c>
      <c r="AI398" s="320">
        <f>(AH398/'Fee Income (2)'!AH43)*'Fee Income (2)'!AI43</f>
        <v>2.2642019801291933</v>
      </c>
      <c r="AJ398" s="320">
        <f>(AI398/'Fee Income (2)'!AI43)*'Fee Income (2)'!AJ43</f>
        <v>2.3094860197317777</v>
      </c>
      <c r="AK398" s="320">
        <f>(AJ398/'Fee Income (2)'!AJ43)*'Fee Income (2)'!AK43</f>
        <v>2.3556757401264128</v>
      </c>
      <c r="AL398" s="320">
        <f>(AK398/'Fee Income (2)'!AK43)*'Fee Income (2)'!AL43</f>
        <v>2.4027892549289409</v>
      </c>
      <c r="AM398" s="320">
        <f>(AL398/'Fee Income (2)'!AL43)*'Fee Income (2)'!AM43</f>
        <v>2.4508450400275201</v>
      </c>
      <c r="AN398" s="320">
        <f>(AM398/'Fee Income (2)'!AM43)*'Fee Income (2)'!AN43</f>
        <v>2.4998619408280707</v>
      </c>
      <c r="AO398" s="320">
        <f>(AN398/'Fee Income (2)'!AN43)*'Fee Income (2)'!AO43</f>
        <v>2.5498591796446326</v>
      </c>
      <c r="AP398" s="320">
        <f>(AO398/'Fee Income (2)'!AO43)*'Fee Income (2)'!AP43</f>
        <v>2.6008563632375248</v>
      </c>
      <c r="AQ398" s="320">
        <f>(AP398/'Fee Income (2)'!AP43)*'Fee Income (2)'!AQ43</f>
        <v>2.6528734905022753</v>
      </c>
      <c r="AR398" s="320">
        <f>(AQ398/'Fee Income (2)'!AQ43)*'Fee Income (2)'!AR43</f>
        <v>2.7059309603123207</v>
      </c>
      <c r="AS398" s="320">
        <f>(AR398/'Fee Income (2)'!AR43)*'Fee Income (2)'!AS43</f>
        <v>2.7600495795185673</v>
      </c>
      <c r="AT398" s="320">
        <f>(AS398/'Fee Income (2)'!AS43)*'Fee Income (2)'!AT43</f>
        <v>2.8152505711089386</v>
      </c>
      <c r="AU398" s="320">
        <f>(AT398/'Fee Income (2)'!AT43)*'Fee Income (2)'!AU43</f>
        <v>2.8715555825311174</v>
      </c>
      <c r="AV398" s="320">
        <f>(AU398/'Fee Income (2)'!AU43)*'Fee Income (2)'!AV43</f>
        <v>2.9289866941817397</v>
      </c>
      <c r="AW398" s="320">
        <f>(AV398/'Fee Income (2)'!AV43)*'Fee Income (2)'!AW43</f>
        <v>2.987566428065374</v>
      </c>
      <c r="AX398" s="320">
        <f>(AW398/'Fee Income (2)'!AW43)*'Fee Income (2)'!AX43</f>
        <v>3.0473177566266818</v>
      </c>
      <c r="AY398" s="320">
        <f>(AX398/'Fee Income (2)'!AX43)*'Fee Income (2)'!AY43</f>
        <v>3.1082641117592162</v>
      </c>
      <c r="AZ398" s="320">
        <f>(AY398/'Fee Income (2)'!AY43)*'Fee Income (2)'!AZ43</f>
        <v>3.1704293939944002</v>
      </c>
      <c r="BA398" s="320">
        <f>(AZ398/'Fee Income (2)'!AZ43)*'Fee Income (2)'!BA43</f>
        <v>3.2338379818742879</v>
      </c>
      <c r="BB398" s="320">
        <f>(BA398/'Fee Income (2)'!BA43)*'Fee Income (2)'!BB43</f>
        <v>3.2985147415117737</v>
      </c>
      <c r="BC398" s="320">
        <f>(BB398/'Fee Income (2)'!BB43)*'Fee Income (2)'!BC43</f>
        <v>3.3644850363420087</v>
      </c>
      <c r="BD398" s="320">
        <f>(BC398/'Fee Income (2)'!BC43)*'Fee Income (2)'!BD43</f>
        <v>3.4317747370688494</v>
      </c>
      <c r="BE398" s="320">
        <f>(BD398/'Fee Income (2)'!BD43)*'Fee Income (2)'!BE43</f>
        <v>3.5004102318102261</v>
      </c>
      <c r="BF398" s="320">
        <f>(BE398/'Fee Income (2)'!BE43)*'Fee Income (2)'!BF43</f>
        <v>3.5704184364464311</v>
      </c>
      <c r="BG398" s="320">
        <f>(BF398/'Fee Income (2)'!BF43)*'Fee Income (2)'!BG43</f>
        <v>3.6418268051753597</v>
      </c>
      <c r="BH398" s="320">
        <f>(BG398/'Fee Income (2)'!BG43)*'Fee Income (2)'!BH43</f>
        <v>3.7146633412788672</v>
      </c>
      <c r="BI398" s="320">
        <f>(BH398/'Fee Income (2)'!BH43)*'Fee Income (2)'!BI43</f>
        <v>3.7889566081044448</v>
      </c>
      <c r="BJ398" s="320">
        <f>(BI398/'Fee Income (2)'!BI43)*'Fee Income (2)'!BJ43</f>
        <v>3.8647357402665343</v>
      </c>
      <c r="BK398" s="320">
        <f>(BJ398/'Fee Income (2)'!BJ43)*'Fee Income (2)'!BK43</f>
        <v>3.942030455071865</v>
      </c>
      <c r="BL398" s="320">
        <f>(BK398/'Fee Income (2)'!BK43)*'Fee Income (2)'!BL43</f>
        <v>4.0208710641733019</v>
      </c>
      <c r="BM398" s="320">
        <f>(BL398/'Fee Income (2)'!BL43)*'Fee Income (2)'!BM43</f>
        <v>4.1012884854567684</v>
      </c>
      <c r="BN398" s="320">
        <f>(BM398/'Fee Income (2)'!BM43)*'Fee Income (2)'!BN43</f>
        <v>0</v>
      </c>
      <c r="BO398" s="320" t="e">
        <f>(BN398/'Fee Income (2)'!BN43)*'Fee Income (2)'!BO43</f>
        <v>#DIV/0!</v>
      </c>
      <c r="BP398" s="320" t="e">
        <f>(BO398/'Fee Income (2)'!BO43)*'Fee Income (2)'!BP43</f>
        <v>#DIV/0!</v>
      </c>
    </row>
    <row r="399" spans="2:16384" s="541" customFormat="1" ht="30" customHeight="1">
      <c r="B399" s="542" t="s">
        <v>462</v>
      </c>
      <c r="C399" s="320" t="s">
        <v>114</v>
      </c>
      <c r="D399" s="320" t="s">
        <v>111</v>
      </c>
      <c r="E399" s="320" t="s">
        <v>464</v>
      </c>
      <c r="F399" s="543">
        <f>'3. Inputs'!G125</f>
        <v>1</v>
      </c>
      <c r="G399" s="320">
        <f>(F399/'Fee Income (2)'!F44)*'Fee Income (2)'!G44</f>
        <v>1.0404</v>
      </c>
      <c r="H399" s="320">
        <f>(G399/'Fee Income (2)'!G44)*'Fee Income (2)'!H44</f>
        <v>1.0612079999999999</v>
      </c>
      <c r="I399" s="320">
        <f>(H399/'Fee Income (2)'!H44)*'Fee Income (2)'!I44</f>
        <v>1.08243216</v>
      </c>
      <c r="J399" s="320">
        <f>(I399/'Fee Income (2)'!I44)*'Fee Income (2)'!J44</f>
        <v>1.4169036974400002</v>
      </c>
      <c r="K399" s="320">
        <f>(J399/'Fee Income (2)'!J44)*'Fee Income (2)'!K44</f>
        <v>1.4452417713888002</v>
      </c>
      <c r="L399" s="320">
        <f>(K399/'Fee Income (2)'!K44)*'Fee Income (2)'!L44</f>
        <v>1.4741466068165761</v>
      </c>
      <c r="M399" s="320">
        <f>(L399/'Fee Income (2)'!L44)*'Fee Income (2)'!M44</f>
        <v>1.6598507897532098</v>
      </c>
      <c r="N399" s="320">
        <f>(M399/'Fee Income (2)'!M44)*'Fee Income (2)'!N44</f>
        <v>1.8444261975737668</v>
      </c>
      <c r="O399" s="320">
        <f>(N399/'Fee Income (2)'!N44)*'Fee Income (2)'!O44</f>
        <v>2.0357206813912447</v>
      </c>
      <c r="P399" s="320">
        <f>(O399/'Fee Income (2)'!O44)*'Fee Income (2)'!P44</f>
        <v>2.2339291740823923</v>
      </c>
      <c r="Q399" s="320">
        <f>(P399/'Fee Income (2)'!P44)*'Fee Income (2)'!Q44</f>
        <v>2.27860775756404</v>
      </c>
      <c r="R399" s="320">
        <f>(Q399/'Fee Income (2)'!Q44)*'Fee Income (2)'!R44</f>
        <v>2.3241799127153215</v>
      </c>
      <c r="S399" s="320">
        <f>(R399/'Fee Income (2)'!R44)*'Fee Income (2)'!S44</f>
        <v>2.370663510969627</v>
      </c>
      <c r="T399" s="320">
        <f>(S399/'Fee Income (2)'!S44)*'Fee Income (2)'!T44</f>
        <v>2.4180767811890203</v>
      </c>
      <c r="U399" s="320">
        <f>(T399/'Fee Income (2)'!T44)*'Fee Income (2)'!U44</f>
        <v>2.466438316812801</v>
      </c>
      <c r="V399" s="320">
        <f>(U399/'Fee Income (2)'!U44)*'Fee Income (2)'!V44</f>
        <v>2.5157670831490573</v>
      </c>
      <c r="W399" s="320">
        <f>(V399/'Fee Income (2)'!V44)*'Fee Income (2)'!W44</f>
        <v>2.5660824248120382</v>
      </c>
      <c r="X399" s="320">
        <f>(W399/'Fee Income (2)'!W44)*'Fee Income (2)'!X44</f>
        <v>2.6174040733082791</v>
      </c>
      <c r="Y399" s="320">
        <f>(X399/'Fee Income (2)'!X44)*'Fee Income (2)'!Y44</f>
        <v>2.6697521547744443</v>
      </c>
      <c r="Z399" s="320">
        <f>(Y399/'Fee Income (2)'!Y44)*'Fee Income (2)'!Z44</f>
        <v>2.7231471978699342</v>
      </c>
      <c r="AA399" s="320">
        <f>(Z399/'Fee Income (2)'!Z44)*'Fee Income (2)'!AA44</f>
        <v>2.7776101418273322</v>
      </c>
      <c r="AB399" s="320">
        <f>(AA399/'Fee Income (2)'!AA44)*'Fee Income (2)'!AB44</f>
        <v>2.833162344663879</v>
      </c>
      <c r="AC399" s="320">
        <f>(AB399/'Fee Income (2)'!AB44)*'Fee Income (2)'!AC44</f>
        <v>2.8898255915571567</v>
      </c>
      <c r="AD399" s="320">
        <f>(AC399/'Fee Income (2)'!AC44)*'Fee Income (2)'!AD44</f>
        <v>2.9476221033882997</v>
      </c>
      <c r="AE399" s="320">
        <f>(AD399/'Fee Income (2)'!AD44)*'Fee Income (2)'!AE44</f>
        <v>3.0065745454560657</v>
      </c>
      <c r="AF399" s="320">
        <f>(AE399/'Fee Income (2)'!AE44)*'Fee Income (2)'!AF44</f>
        <v>3.0667060363651868</v>
      </c>
      <c r="AG399" s="320">
        <f>(AF399/'Fee Income (2)'!AF44)*'Fee Income (2)'!AG44</f>
        <v>3.1280401570924905</v>
      </c>
      <c r="AH399" s="320">
        <f>(AG399/'Fee Income (2)'!AG44)*'Fee Income (2)'!AH44</f>
        <v>3.1906009602343404</v>
      </c>
      <c r="AI399" s="320">
        <f>(AH399/'Fee Income (2)'!AH44)*'Fee Income (2)'!AI44</f>
        <v>3.2544129794390271</v>
      </c>
      <c r="AJ399" s="320">
        <f>(AI399/'Fee Income (2)'!AI44)*'Fee Income (2)'!AJ44</f>
        <v>3.319501239027808</v>
      </c>
      <c r="AK399" s="320">
        <f>(AJ399/'Fee Income (2)'!AJ44)*'Fee Income (2)'!AK44</f>
        <v>3.385891263808364</v>
      </c>
      <c r="AL399" s="320">
        <f>(AK399/'Fee Income (2)'!AK44)*'Fee Income (2)'!AL44</f>
        <v>3.4536090890845315</v>
      </c>
      <c r="AM399" s="320">
        <f>(AL399/'Fee Income (2)'!AL44)*'Fee Income (2)'!AM44</f>
        <v>3.5226812708662218</v>
      </c>
      <c r="AN399" s="320">
        <f>(AM399/'Fee Income (2)'!AM44)*'Fee Income (2)'!AN44</f>
        <v>3.593134896283547</v>
      </c>
      <c r="AO399" s="320">
        <f>(AN399/'Fee Income (2)'!AN44)*'Fee Income (2)'!AO44</f>
        <v>3.6649975942092183</v>
      </c>
      <c r="AP399" s="320">
        <f>(AO399/'Fee Income (2)'!AO44)*'Fee Income (2)'!AP44</f>
        <v>3.7382975460934027</v>
      </c>
      <c r="AQ399" s="320">
        <f>(AP399/'Fee Income (2)'!AP44)*'Fee Income (2)'!AQ44</f>
        <v>3.8130634970152708</v>
      </c>
      <c r="AR399" s="320">
        <f>(AQ399/'Fee Income (2)'!AQ44)*'Fee Income (2)'!AR44</f>
        <v>3.8893247669555753</v>
      </c>
      <c r="AS399" s="320">
        <f>(AR399/'Fee Income (2)'!AR44)*'Fee Income (2)'!AS44</f>
        <v>3.9671112622946882</v>
      </c>
      <c r="AT399" s="320">
        <f>(AS399/'Fee Income (2)'!AS44)*'Fee Income (2)'!AT44</f>
        <v>4.0464534875405809</v>
      </c>
      <c r="AU399" s="320">
        <f>(AT399/'Fee Income (2)'!AT44)*'Fee Income (2)'!AU44</f>
        <v>4.1273825572913934</v>
      </c>
      <c r="AV399" s="320">
        <f>(AU399/'Fee Income (2)'!AU44)*'Fee Income (2)'!AV44</f>
        <v>4.2099302084372212</v>
      </c>
      <c r="AW399" s="320">
        <f>(AV399/'Fee Income (2)'!AV44)*'Fee Income (2)'!AW44</f>
        <v>4.2941288126059654</v>
      </c>
      <c r="AX399" s="320">
        <f>(AW399/'Fee Income (2)'!AW44)*'Fee Income (2)'!AX44</f>
        <v>4.3800113888580841</v>
      </c>
      <c r="AY399" s="320">
        <f>(AX399/'Fee Income (2)'!AX44)*'Fee Income (2)'!AY44</f>
        <v>4.4676116166352458</v>
      </c>
      <c r="AZ399" s="320">
        <f>(AY399/'Fee Income (2)'!AY44)*'Fee Income (2)'!AZ44</f>
        <v>4.5569638489679507</v>
      </c>
      <c r="BA399" s="320">
        <f>(AZ399/'Fee Income (2)'!AZ44)*'Fee Income (2)'!BA44</f>
        <v>4.6481031259473093</v>
      </c>
      <c r="BB399" s="320">
        <f>(BA399/'Fee Income (2)'!BA44)*'Fee Income (2)'!BB44</f>
        <v>4.7410651884662567</v>
      </c>
      <c r="BC399" s="320">
        <f>(BB399/'Fee Income (2)'!BB44)*'Fee Income (2)'!BC44</f>
        <v>4.8358864922355798</v>
      </c>
      <c r="BD399" s="320">
        <f>(BC399/'Fee Income (2)'!BC44)*'Fee Income (2)'!BD44</f>
        <v>4.9326042220802924</v>
      </c>
      <c r="BE399" s="320">
        <f>(BD399/'Fee Income (2)'!BD44)*'Fee Income (2)'!BE44</f>
        <v>5.0312563065218976</v>
      </c>
      <c r="BF399" s="320">
        <f>(BE399/'Fee Income (2)'!BE44)*'Fee Income (2)'!BF44</f>
        <v>5.131881432652337</v>
      </c>
      <c r="BG399" s="320">
        <f>(BF399/'Fee Income (2)'!BF44)*'Fee Income (2)'!BG44</f>
        <v>5.2345190613053845</v>
      </c>
      <c r="BH399" s="320">
        <f>(BG399/'Fee Income (2)'!BG44)*'Fee Income (2)'!BH44</f>
        <v>5.3392094425314927</v>
      </c>
      <c r="BI399" s="320">
        <f>(BH399/'Fee Income (2)'!BH44)*'Fee Income (2)'!BI44</f>
        <v>5.4459936313821222</v>
      </c>
      <c r="BJ399" s="320">
        <f>(BI399/'Fee Income (2)'!BI44)*'Fee Income (2)'!BJ44</f>
        <v>5.5549135040097655</v>
      </c>
      <c r="BK399" s="320">
        <f>(BJ399/'Fee Income (2)'!BJ44)*'Fee Income (2)'!BK44</f>
        <v>5.6660117740899603</v>
      </c>
      <c r="BL399" s="320">
        <f>(BK399/'Fee Income (2)'!BK44)*'Fee Income (2)'!BL44</f>
        <v>5.7793320095717586</v>
      </c>
      <c r="BM399" s="320">
        <f>(BL399/'Fee Income (2)'!BL44)*'Fee Income (2)'!BM44</f>
        <v>5.8949186497631949</v>
      </c>
      <c r="BN399" s="320">
        <f>(BM399/'Fee Income (2)'!BM44)*'Fee Income (2)'!BN44</f>
        <v>0</v>
      </c>
      <c r="BO399" s="320" t="e">
        <f>(BN399/'Fee Income (2)'!BN44)*'Fee Income (2)'!BO44</f>
        <v>#DIV/0!</v>
      </c>
      <c r="BP399" s="320" t="e">
        <f>(BO399/'Fee Income (2)'!BO44)*'Fee Income (2)'!BP44</f>
        <v>#DIV/0!</v>
      </c>
    </row>
    <row r="400" spans="2:16384" s="541" customFormat="1" ht="30" customHeight="1">
      <c r="B400" s="545" t="s">
        <v>462</v>
      </c>
      <c r="C400" s="546" t="s">
        <v>114</v>
      </c>
      <c r="D400" s="546" t="s">
        <v>112</v>
      </c>
      <c r="E400" s="546" t="s">
        <v>464</v>
      </c>
      <c r="F400" s="547">
        <f>'3. Inputs'!G126</f>
        <v>1</v>
      </c>
      <c r="G400" s="546">
        <f>(F400/'Fee Income (2)'!F45)*'Fee Income (2)'!G45</f>
        <v>1.0404</v>
      </c>
      <c r="H400" s="546">
        <f>(G400/'Fee Income (2)'!G45)*'Fee Income (2)'!H45</f>
        <v>1.0612079999999999</v>
      </c>
      <c r="I400" s="546">
        <f>(H400/'Fee Income (2)'!H45)*'Fee Income (2)'!I45</f>
        <v>1.08243216</v>
      </c>
      <c r="J400" s="546">
        <f>(I400/'Fee Income (2)'!I45)*'Fee Income (2)'!J45</f>
        <v>1.91834039556</v>
      </c>
      <c r="K400" s="546">
        <f>(J400/'Fee Income (2)'!J45)*'Fee Income (2)'!K45</f>
        <v>1.7561095225398</v>
      </c>
      <c r="L400" s="546">
        <f>(K400/'Fee Income (2)'!K45)*'Fee Income (2)'!L45</f>
        <v>1.586622078440568</v>
      </c>
      <c r="M400" s="546">
        <f>(L400/'Fee Income (2)'!L45)*'Fee Income (2)'!M45</f>
        <v>1.5561101153936343</v>
      </c>
      <c r="N400" s="546">
        <f>(M400/'Fee Income (2)'!M45)*'Fee Income (2)'!N45</f>
        <v>1.7291495602254063</v>
      </c>
      <c r="O400" s="546">
        <f>(N400/'Fee Income (2)'!N45)*'Fee Income (2)'!O45</f>
        <v>1.9084881388042922</v>
      </c>
      <c r="P400" s="546">
        <f>(O400/'Fee Income (2)'!O45)*'Fee Income (2)'!P45</f>
        <v>2.0943086007022429</v>
      </c>
      <c r="Q400" s="546">
        <f>(P400/'Fee Income (2)'!P45)*'Fee Income (2)'!Q45</f>
        <v>2.1361947727162875</v>
      </c>
      <c r="R400" s="546">
        <f>(Q400/'Fee Income (2)'!Q45)*'Fee Income (2)'!R45</f>
        <v>2.1789186681706134</v>
      </c>
      <c r="S400" s="546">
        <f>(R400/'Fee Income (2)'!R45)*'Fee Income (2)'!S45</f>
        <v>2.2224970415340257</v>
      </c>
      <c r="T400" s="546">
        <f>(S400/'Fee Income (2)'!S45)*'Fee Income (2)'!T45</f>
        <v>2.2669469823647064</v>
      </c>
      <c r="U400" s="546">
        <f>(T400/'Fee Income (2)'!T45)*'Fee Income (2)'!U45</f>
        <v>2.3122859220120007</v>
      </c>
      <c r="V400" s="546">
        <f>(U400/'Fee Income (2)'!U45)*'Fee Income (2)'!V45</f>
        <v>2.3585316404522412</v>
      </c>
      <c r="W400" s="546">
        <f>(V400/'Fee Income (2)'!V45)*'Fee Income (2)'!W45</f>
        <v>2.4057022732612858</v>
      </c>
      <c r="X400" s="546">
        <f>(W400/'Fee Income (2)'!W45)*'Fee Income (2)'!X45</f>
        <v>2.4538163187265112</v>
      </c>
      <c r="Y400" s="546">
        <f>(X400/'Fee Income (2)'!X45)*'Fee Income (2)'!Y45</f>
        <v>2.502892645101042</v>
      </c>
      <c r="Z400" s="546">
        <f>(Y400/'Fee Income (2)'!Y45)*'Fee Income (2)'!Z45</f>
        <v>2.5529504980030628</v>
      </c>
      <c r="AA400" s="546">
        <f>(Z400/'Fee Income (2)'!Z45)*'Fee Income (2)'!AA45</f>
        <v>2.604009507963124</v>
      </c>
      <c r="AB400" s="546">
        <f>(AA400/'Fee Income (2)'!AA45)*'Fee Income (2)'!AB45</f>
        <v>2.6560896981223867</v>
      </c>
      <c r="AC400" s="546">
        <f>(AB400/'Fee Income (2)'!AB45)*'Fee Income (2)'!AC45</f>
        <v>2.7092114920848345</v>
      </c>
      <c r="AD400" s="546">
        <f>(AC400/'Fee Income (2)'!AC45)*'Fee Income (2)'!AD45</f>
        <v>2.7633957219265315</v>
      </c>
      <c r="AE400" s="546">
        <f>(AD400/'Fee Income (2)'!AD45)*'Fee Income (2)'!AE45</f>
        <v>2.8186636363650615</v>
      </c>
      <c r="AF400" s="546">
        <f>(AE400/'Fee Income (2)'!AE45)*'Fee Income (2)'!AF45</f>
        <v>2.8750369090923629</v>
      </c>
      <c r="AG400" s="546">
        <f>(AF400/'Fee Income (2)'!AF45)*'Fee Income (2)'!AG45</f>
        <v>2.9325376472742102</v>
      </c>
      <c r="AH400" s="546">
        <f>(AG400/'Fee Income (2)'!AG45)*'Fee Income (2)'!AH45</f>
        <v>2.9911884002196945</v>
      </c>
      <c r="AI400" s="546">
        <f>(AH400/'Fee Income (2)'!AH45)*'Fee Income (2)'!AI45</f>
        <v>3.0510121682240885</v>
      </c>
      <c r="AJ400" s="546">
        <f>(AI400/'Fee Income (2)'!AI45)*'Fee Income (2)'!AJ45</f>
        <v>3.1120324115885705</v>
      </c>
      <c r="AK400" s="546">
        <f>(AJ400/'Fee Income (2)'!AJ45)*'Fee Income (2)'!AK45</f>
        <v>3.1742730598203415</v>
      </c>
      <c r="AL400" s="546">
        <f>(AK400/'Fee Income (2)'!AK45)*'Fee Income (2)'!AL45</f>
        <v>3.2377585210167488</v>
      </c>
      <c r="AM400" s="546">
        <f>(AL400/'Fee Income (2)'!AL45)*'Fee Income (2)'!AM45</f>
        <v>3.3025136914370834</v>
      </c>
      <c r="AN400" s="546">
        <f>(AM400/'Fee Income (2)'!AM45)*'Fee Income (2)'!AN45</f>
        <v>3.3685639652658255</v>
      </c>
      <c r="AO400" s="546">
        <f>(AN400/'Fee Income (2)'!AN45)*'Fee Income (2)'!AO45</f>
        <v>3.4359352445711422</v>
      </c>
      <c r="AP400" s="546">
        <f>(AO400/'Fee Income (2)'!AO45)*'Fee Income (2)'!AP45</f>
        <v>3.5046539494625648</v>
      </c>
      <c r="AQ400" s="546">
        <f>(AP400/'Fee Income (2)'!AP45)*'Fee Income (2)'!AQ45</f>
        <v>3.5747470284518164</v>
      </c>
      <c r="AR400" s="546">
        <f>(AQ400/'Fee Income (2)'!AQ45)*'Fee Income (2)'!AR45</f>
        <v>3.6462419690208523</v>
      </c>
      <c r="AS400" s="546">
        <f>(AR400/'Fee Income (2)'!AR45)*'Fee Income (2)'!AS45</f>
        <v>3.7191668084012703</v>
      </c>
      <c r="AT400" s="546">
        <f>(AS400/'Fee Income (2)'!AS45)*'Fee Income (2)'!AT45</f>
        <v>3.793550144569295</v>
      </c>
      <c r="AU400" s="546">
        <f>(AT400/'Fee Income (2)'!AT45)*'Fee Income (2)'!AU45</f>
        <v>3.8694211474606806</v>
      </c>
      <c r="AV400" s="546">
        <f>(AU400/'Fee Income (2)'!AU45)*'Fee Income (2)'!AV45</f>
        <v>3.9468095704098944</v>
      </c>
      <c r="AW400" s="546">
        <f>(AV400/'Fee Income (2)'!AV45)*'Fee Income (2)'!AW45</f>
        <v>4.0257457618180927</v>
      </c>
      <c r="AX400" s="546">
        <f>(AW400/'Fee Income (2)'!AW45)*'Fee Income (2)'!AX45</f>
        <v>4.1062606770544541</v>
      </c>
      <c r="AY400" s="546">
        <f>(AX400/'Fee Income (2)'!AX45)*'Fee Income (2)'!AY45</f>
        <v>4.1883858905955433</v>
      </c>
      <c r="AZ400" s="546">
        <f>(AY400/'Fee Income (2)'!AY45)*'Fee Income (2)'!AZ45</f>
        <v>4.2721536084074536</v>
      </c>
      <c r="BA400" s="546">
        <f>(AZ400/'Fee Income (2)'!AZ45)*'Fee Income (2)'!BA45</f>
        <v>4.357596680575603</v>
      </c>
      <c r="BB400" s="546">
        <f>(BA400/'Fee Income (2)'!BA45)*'Fee Income (2)'!BB45</f>
        <v>4.4447486141871151</v>
      </c>
      <c r="BC400" s="546">
        <f>(BB400/'Fee Income (2)'!BB45)*'Fee Income (2)'!BC45</f>
        <v>4.5336435864708564</v>
      </c>
      <c r="BD400" s="546">
        <f>(BC400/'Fee Income (2)'!BC45)*'Fee Income (2)'!BD45</f>
        <v>4.6243164582002754</v>
      </c>
      <c r="BE400" s="546">
        <f>(BD400/'Fee Income (2)'!BD45)*'Fee Income (2)'!BE45</f>
        <v>4.716802787364279</v>
      </c>
      <c r="BF400" s="546">
        <f>(BE400/'Fee Income (2)'!BE45)*'Fee Income (2)'!BF45</f>
        <v>4.8111388431115651</v>
      </c>
      <c r="BG400" s="546">
        <f>(BF400/'Fee Income (2)'!BF45)*'Fee Income (2)'!BG45</f>
        <v>4.9073616199737975</v>
      </c>
      <c r="BH400" s="546">
        <f>(BG400/'Fee Income (2)'!BG45)*'Fee Income (2)'!BH45</f>
        <v>5.005508852373274</v>
      </c>
      <c r="BI400" s="546">
        <f>(BH400/'Fee Income (2)'!BH45)*'Fee Income (2)'!BI45</f>
        <v>5.1056190294207395</v>
      </c>
      <c r="BJ400" s="546">
        <f>(BI400/'Fee Income (2)'!BI45)*'Fee Income (2)'!BJ45</f>
        <v>5.2077314100091554</v>
      </c>
      <c r="BK400" s="546">
        <f>(BJ400/'Fee Income (2)'!BJ45)*'Fee Income (2)'!BK45</f>
        <v>5.3118860382093374</v>
      </c>
      <c r="BL400" s="546">
        <f>(BK400/'Fee Income (2)'!BK45)*'Fee Income (2)'!BL45</f>
        <v>5.4181237589735245</v>
      </c>
      <c r="BM400" s="546">
        <f>(BL400/'Fee Income (2)'!BL45)*'Fee Income (2)'!BM45</f>
        <v>5.526486234152995</v>
      </c>
      <c r="BN400" s="546">
        <f>(BM400/'Fee Income (2)'!BM45)*'Fee Income (2)'!BN45</f>
        <v>0</v>
      </c>
      <c r="BO400" s="546" t="e">
        <f>(BN400/'Fee Income (2)'!BN45)*'Fee Income (2)'!BO45</f>
        <v>#DIV/0!</v>
      </c>
      <c r="BP400" s="546" t="e">
        <f>(BO400/'Fee Income (2)'!BO45)*'Fee Income (2)'!BP45</f>
        <v>#DIV/0!</v>
      </c>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c r="ADN400"/>
      <c r="ADO400"/>
      <c r="ADP400"/>
      <c r="ADQ400"/>
      <c r="ADR400"/>
      <c r="ADS400"/>
      <c r="ADT400"/>
      <c r="ADU400"/>
      <c r="ADV400"/>
      <c r="ADW400"/>
      <c r="ADX400"/>
      <c r="ADY400"/>
      <c r="ADZ400"/>
      <c r="AEA400"/>
      <c r="AEB400"/>
      <c r="AEC400"/>
      <c r="AED400"/>
      <c r="AEE400"/>
      <c r="AEF400"/>
      <c r="AEG400"/>
      <c r="AEH400"/>
      <c r="AEI400"/>
      <c r="AEJ400"/>
      <c r="AEK400"/>
      <c r="AEL400"/>
      <c r="AEM400"/>
      <c r="AEN400"/>
      <c r="AEO400"/>
      <c r="AEP400"/>
      <c r="AEQ400"/>
      <c r="AER400"/>
      <c r="AES400"/>
      <c r="AET400"/>
      <c r="AEU400"/>
      <c r="AEV400"/>
      <c r="AEW400"/>
      <c r="AEX400"/>
      <c r="AEY400"/>
      <c r="AEZ400"/>
      <c r="AFA400"/>
      <c r="AFB400"/>
      <c r="AFC400"/>
      <c r="AFD400"/>
      <c r="AFE400"/>
      <c r="AFF400"/>
      <c r="AFG400"/>
      <c r="AFH400"/>
      <c r="AFI400"/>
      <c r="AFJ400"/>
      <c r="AFK400"/>
      <c r="AFL400"/>
      <c r="AFM400"/>
      <c r="AFN400"/>
      <c r="AFO400"/>
      <c r="AFP400"/>
      <c r="AFQ400"/>
      <c r="AFR400"/>
      <c r="AFS400"/>
      <c r="AFT400"/>
      <c r="AFU400"/>
      <c r="AFV400"/>
      <c r="AFW400"/>
      <c r="AFX400"/>
      <c r="AFY400"/>
      <c r="AFZ400"/>
      <c r="AGA400"/>
      <c r="AGB400"/>
      <c r="AGC400"/>
      <c r="AGD400"/>
      <c r="AGE400"/>
      <c r="AGF400"/>
      <c r="AGG400"/>
      <c r="AGH400"/>
      <c r="AGI400"/>
      <c r="AGJ400"/>
      <c r="AGK400"/>
      <c r="AGL400"/>
      <c r="AGM400"/>
      <c r="AGN400"/>
      <c r="AGO400"/>
      <c r="AGP400"/>
      <c r="AGQ400"/>
      <c r="AGR400"/>
      <c r="AGS400"/>
      <c r="AGT400"/>
      <c r="AGU400"/>
      <c r="AGV400"/>
      <c r="AGW400"/>
      <c r="AGX400"/>
      <c r="AGY400"/>
      <c r="AGZ400"/>
      <c r="AHA400"/>
      <c r="AHB400"/>
      <c r="AHC400"/>
      <c r="AHD400"/>
      <c r="AHE400"/>
      <c r="AHF400"/>
      <c r="AHG400"/>
      <c r="AHH400"/>
      <c r="AHI400"/>
      <c r="AHJ400"/>
      <c r="AHK400"/>
      <c r="AHL400"/>
      <c r="AHM400"/>
      <c r="AHN400"/>
      <c r="AHO400"/>
      <c r="AHP400"/>
      <c r="AHQ400"/>
      <c r="AHR400"/>
      <c r="AHS400"/>
      <c r="AHT400"/>
      <c r="AHU400"/>
      <c r="AHV400"/>
      <c r="AHW400"/>
      <c r="AHX400"/>
      <c r="AHY400"/>
      <c r="AHZ400"/>
      <c r="AIA400"/>
      <c r="AIB400"/>
      <c r="AIC400"/>
      <c r="AID400"/>
      <c r="AIE400"/>
      <c r="AIF400"/>
      <c r="AIG400"/>
      <c r="AIH400"/>
      <c r="AII400"/>
      <c r="AIJ400"/>
      <c r="AIK400"/>
      <c r="AIL400"/>
      <c r="AIM400"/>
      <c r="AIN400"/>
      <c r="AIO400"/>
      <c r="AIP400"/>
      <c r="AIQ400"/>
      <c r="AIR400"/>
      <c r="AIS400"/>
      <c r="AIT400"/>
      <c r="AIU400"/>
      <c r="AIV400"/>
      <c r="AIW400"/>
      <c r="AIX400"/>
      <c r="AIY400"/>
      <c r="AIZ400"/>
      <c r="AJA400"/>
      <c r="AJB400"/>
      <c r="AJC400"/>
      <c r="AJD400"/>
      <c r="AJE400"/>
      <c r="AJF400"/>
      <c r="AJG400"/>
      <c r="AJH400"/>
      <c r="AJI400"/>
      <c r="AJJ400"/>
      <c r="AJK400"/>
      <c r="AJL400"/>
      <c r="AJM400"/>
      <c r="AJN400"/>
      <c r="AJO400"/>
      <c r="AJP400"/>
      <c r="AJQ400"/>
      <c r="AJR400"/>
      <c r="AJS400"/>
      <c r="AJT400"/>
      <c r="AJU400"/>
      <c r="AJV400"/>
      <c r="AJW400"/>
      <c r="AJX400"/>
      <c r="AJY400"/>
      <c r="AJZ400"/>
      <c r="AKA400"/>
      <c r="AKB400"/>
      <c r="AKC400"/>
      <c r="AKD400"/>
      <c r="AKE400"/>
      <c r="AKF400"/>
      <c r="AKG400"/>
      <c r="AKH400"/>
      <c r="AKI400"/>
      <c r="AKJ400"/>
      <c r="AKK400"/>
      <c r="AKL400"/>
      <c r="AKM400"/>
      <c r="AKN400"/>
      <c r="AKO400"/>
      <c r="AKP400"/>
      <c r="AKQ400"/>
      <c r="AKR400"/>
      <c r="AKS400"/>
      <c r="AKT400"/>
      <c r="AKU400"/>
      <c r="AKV400"/>
      <c r="AKW400"/>
      <c r="AKX400"/>
      <c r="AKY400"/>
      <c r="AKZ400"/>
      <c r="ALA400"/>
      <c r="ALB400"/>
      <c r="ALC400"/>
      <c r="ALD400"/>
      <c r="ALE400"/>
      <c r="ALF400"/>
      <c r="ALG400"/>
      <c r="ALH400"/>
      <c r="ALI400"/>
      <c r="ALJ400"/>
      <c r="ALK400"/>
      <c r="ALL400"/>
      <c r="ALM400"/>
      <c r="ALN400"/>
      <c r="ALO400"/>
      <c r="ALP400"/>
      <c r="ALQ400"/>
      <c r="ALR400"/>
      <c r="ALS400"/>
      <c r="ALT400"/>
      <c r="ALU400"/>
      <c r="ALV400"/>
      <c r="ALW400"/>
      <c r="ALX400"/>
      <c r="ALY400"/>
      <c r="ALZ400"/>
      <c r="AMA400"/>
      <c r="AMB400"/>
      <c r="AMC400"/>
      <c r="AMD400"/>
      <c r="AME400"/>
      <c r="AMF400"/>
      <c r="AMG400"/>
      <c r="AMH400"/>
      <c r="AMI400"/>
      <c r="AMJ400"/>
      <c r="AMK400"/>
      <c r="AML400"/>
      <c r="AMM400"/>
      <c r="AMN400"/>
      <c r="AMO400"/>
      <c r="AMP400"/>
      <c r="AMQ400"/>
      <c r="AMR400"/>
      <c r="AMS400"/>
      <c r="AMT400"/>
      <c r="AMU400"/>
      <c r="AMV400"/>
      <c r="AMW400"/>
      <c r="AMX400"/>
      <c r="AMY400"/>
      <c r="AMZ400"/>
      <c r="ANA400"/>
      <c r="ANB400"/>
      <c r="ANC400"/>
      <c r="AND400"/>
      <c r="ANE400"/>
      <c r="ANF400"/>
      <c r="ANG400"/>
      <c r="ANH400"/>
      <c r="ANI400"/>
      <c r="ANJ400"/>
      <c r="ANK400"/>
      <c r="ANL400"/>
      <c r="ANM400"/>
      <c r="ANN400"/>
      <c r="ANO400"/>
      <c r="ANP400"/>
      <c r="ANQ400"/>
      <c r="ANR400"/>
      <c r="ANS400"/>
      <c r="ANT400"/>
      <c r="ANU400"/>
      <c r="ANV400"/>
      <c r="ANW400"/>
      <c r="ANX400"/>
      <c r="ANY400"/>
      <c r="ANZ400"/>
      <c r="AOA400"/>
      <c r="AOB400"/>
      <c r="AOC400"/>
      <c r="AOD400"/>
      <c r="AOE400"/>
      <c r="AOF400"/>
      <c r="AOG400"/>
      <c r="AOH400"/>
      <c r="AOI400"/>
      <c r="AOJ400"/>
      <c r="AOK400"/>
      <c r="AOL400"/>
      <c r="AOM400"/>
      <c r="AON400"/>
      <c r="AOO400"/>
      <c r="AOP400"/>
      <c r="AOQ400"/>
      <c r="AOR400"/>
      <c r="AOS400"/>
      <c r="AOT400"/>
      <c r="AOU400"/>
      <c r="AOV400"/>
      <c r="AOW400"/>
      <c r="AOX400"/>
      <c r="AOY400"/>
      <c r="AOZ400"/>
      <c r="APA400"/>
      <c r="APB400"/>
      <c r="APC400"/>
      <c r="APD400"/>
      <c r="APE400"/>
      <c r="APF400"/>
      <c r="APG400"/>
      <c r="APH400"/>
      <c r="API400"/>
      <c r="APJ400"/>
      <c r="APK400"/>
      <c r="APL400"/>
      <c r="APM400"/>
      <c r="APN400"/>
      <c r="APO400"/>
      <c r="APP400"/>
      <c r="APQ400"/>
      <c r="APR400"/>
      <c r="APS400"/>
      <c r="APT400"/>
      <c r="APU400"/>
      <c r="APV400"/>
      <c r="APW400"/>
      <c r="APX400"/>
      <c r="APY400"/>
      <c r="APZ400"/>
      <c r="AQA400"/>
      <c r="AQB400"/>
      <c r="AQC400"/>
      <c r="AQD400"/>
      <c r="AQE400"/>
      <c r="AQF400"/>
      <c r="AQG400"/>
      <c r="AQH400"/>
      <c r="AQI400"/>
      <c r="AQJ400"/>
      <c r="AQK400"/>
      <c r="AQL400"/>
      <c r="AQM400"/>
      <c r="AQN400"/>
      <c r="AQO400"/>
      <c r="AQP400"/>
      <c r="AQQ400"/>
      <c r="AQR400"/>
      <c r="AQS400"/>
      <c r="AQT400"/>
      <c r="AQU400"/>
      <c r="AQV400"/>
      <c r="AQW400"/>
      <c r="AQX400"/>
      <c r="AQY400"/>
      <c r="AQZ400"/>
      <c r="ARA400"/>
      <c r="ARB400"/>
      <c r="ARC400"/>
      <c r="ARD400"/>
      <c r="ARE400"/>
      <c r="ARF400"/>
      <c r="ARG400"/>
      <c r="ARH400"/>
      <c r="ARI400"/>
      <c r="ARJ400"/>
      <c r="ARK400"/>
      <c r="ARL400"/>
      <c r="ARM400"/>
      <c r="ARN400"/>
      <c r="ARO400"/>
      <c r="ARP400"/>
      <c r="ARQ400"/>
      <c r="ARR400"/>
      <c r="ARS400"/>
      <c r="ART400"/>
      <c r="ARU400"/>
      <c r="ARV400"/>
      <c r="ARW400"/>
      <c r="ARX400"/>
      <c r="ARY400"/>
      <c r="ARZ400"/>
      <c r="ASA400"/>
      <c r="ASB400"/>
      <c r="ASC400"/>
      <c r="ASD400"/>
      <c r="ASE400"/>
      <c r="ASF400"/>
      <c r="ASG400"/>
      <c r="ASH400"/>
      <c r="ASI400"/>
      <c r="ASJ400"/>
      <c r="ASK400"/>
      <c r="ASL400"/>
      <c r="ASM400"/>
      <c r="ASN400"/>
      <c r="ASO400"/>
      <c r="ASP400"/>
      <c r="ASQ400"/>
      <c r="ASR400"/>
      <c r="ASS400"/>
      <c r="AST400"/>
      <c r="ASU400"/>
      <c r="ASV400"/>
      <c r="ASW400"/>
      <c r="ASX400"/>
      <c r="ASY400"/>
      <c r="ASZ400"/>
      <c r="ATA400"/>
      <c r="ATB400"/>
      <c r="ATC400"/>
      <c r="ATD400"/>
      <c r="ATE400"/>
      <c r="ATF400"/>
      <c r="ATG400"/>
      <c r="ATH400"/>
      <c r="ATI400"/>
      <c r="ATJ400"/>
      <c r="ATK400"/>
      <c r="ATL400"/>
      <c r="ATM400"/>
      <c r="ATN400"/>
      <c r="ATO400"/>
      <c r="ATP400"/>
      <c r="ATQ400"/>
      <c r="ATR400"/>
      <c r="ATS400"/>
      <c r="ATT400"/>
      <c r="ATU400"/>
      <c r="ATV400"/>
      <c r="ATW400"/>
      <c r="ATX400"/>
      <c r="ATY400"/>
      <c r="ATZ400"/>
      <c r="AUA400"/>
      <c r="AUB400"/>
      <c r="AUC400"/>
      <c r="AUD400"/>
      <c r="AUE400"/>
      <c r="AUF400"/>
      <c r="AUG400"/>
      <c r="AUH400"/>
      <c r="AUI400"/>
      <c r="AUJ400"/>
      <c r="AUK400"/>
      <c r="AUL400"/>
      <c r="AUM400"/>
      <c r="AUN400"/>
      <c r="AUO400"/>
      <c r="AUP400"/>
      <c r="AUQ400"/>
      <c r="AUR400"/>
      <c r="AUS400"/>
      <c r="AUT400"/>
      <c r="AUU400"/>
      <c r="AUV400"/>
      <c r="AUW400"/>
      <c r="AUX400"/>
      <c r="AUY400"/>
      <c r="AUZ400"/>
      <c r="AVA400"/>
      <c r="AVB400"/>
      <c r="AVC400"/>
      <c r="AVD400"/>
      <c r="AVE400"/>
      <c r="AVF400"/>
      <c r="AVG400"/>
      <c r="AVH400"/>
      <c r="AVI400"/>
      <c r="AVJ400"/>
      <c r="AVK400"/>
      <c r="AVL400"/>
      <c r="AVM400"/>
      <c r="AVN400"/>
      <c r="AVO400"/>
      <c r="AVP400"/>
      <c r="AVQ400"/>
      <c r="AVR400"/>
      <c r="AVS400"/>
      <c r="AVT400"/>
      <c r="AVU400"/>
      <c r="AVV400"/>
      <c r="AVW400"/>
      <c r="AVX400"/>
      <c r="AVY400"/>
      <c r="AVZ400"/>
      <c r="AWA400"/>
      <c r="AWB400"/>
      <c r="AWC400"/>
      <c r="AWD400"/>
      <c r="AWE400"/>
      <c r="AWF400"/>
      <c r="AWG400"/>
      <c r="AWH400"/>
      <c r="AWI400"/>
      <c r="AWJ400"/>
      <c r="AWK400"/>
      <c r="AWL400"/>
      <c r="AWM400"/>
      <c r="AWN400"/>
      <c r="AWO400"/>
      <c r="AWP400"/>
      <c r="AWQ400"/>
      <c r="AWR400"/>
      <c r="AWS400"/>
      <c r="AWT400"/>
      <c r="AWU400"/>
      <c r="AWV400"/>
      <c r="AWW400"/>
      <c r="AWX400"/>
      <c r="AWY400"/>
      <c r="AWZ400"/>
      <c r="AXA400"/>
      <c r="AXB400"/>
      <c r="AXC400"/>
      <c r="AXD400"/>
      <c r="AXE400"/>
      <c r="AXF400"/>
      <c r="AXG400"/>
      <c r="AXH400"/>
      <c r="AXI400"/>
      <c r="AXJ400"/>
      <c r="AXK400"/>
      <c r="AXL400"/>
      <c r="AXM400"/>
      <c r="AXN400"/>
      <c r="AXO400"/>
      <c r="AXP400"/>
      <c r="AXQ400"/>
      <c r="AXR400"/>
      <c r="AXS400"/>
      <c r="AXT400"/>
      <c r="AXU400"/>
      <c r="AXV400"/>
      <c r="AXW400"/>
      <c r="AXX400"/>
      <c r="AXY400"/>
      <c r="AXZ400"/>
      <c r="AYA400"/>
      <c r="AYB400"/>
      <c r="AYC400"/>
      <c r="AYD400"/>
      <c r="AYE400"/>
      <c r="AYF400"/>
      <c r="AYG400"/>
      <c r="AYH400"/>
      <c r="AYI400"/>
      <c r="AYJ400"/>
      <c r="AYK400"/>
      <c r="AYL400"/>
      <c r="AYM400"/>
      <c r="AYN400"/>
      <c r="AYO400"/>
      <c r="AYP400"/>
      <c r="AYQ400"/>
      <c r="AYR400"/>
      <c r="AYS400"/>
      <c r="AYT400"/>
      <c r="AYU400"/>
      <c r="AYV400"/>
      <c r="AYW400"/>
      <c r="AYX400"/>
      <c r="AYY400"/>
      <c r="AYZ400"/>
      <c r="AZA400"/>
      <c r="AZB400"/>
      <c r="AZC400"/>
      <c r="AZD400"/>
      <c r="AZE400"/>
      <c r="AZF400"/>
      <c r="AZG400"/>
      <c r="AZH400"/>
      <c r="AZI400"/>
      <c r="AZJ400"/>
      <c r="AZK400"/>
      <c r="AZL400"/>
      <c r="AZM400"/>
      <c r="AZN400"/>
      <c r="AZO400"/>
      <c r="AZP400"/>
      <c r="AZQ400"/>
      <c r="AZR400"/>
      <c r="AZS400"/>
      <c r="AZT400"/>
      <c r="AZU400"/>
      <c r="AZV400"/>
      <c r="AZW400"/>
      <c r="AZX400"/>
      <c r="AZY400"/>
      <c r="AZZ400"/>
      <c r="BAA400"/>
      <c r="BAB400"/>
      <c r="BAC400"/>
      <c r="BAD400"/>
      <c r="BAE400"/>
      <c r="BAF400"/>
      <c r="BAG400"/>
      <c r="BAH400"/>
      <c r="BAI400"/>
      <c r="BAJ400"/>
      <c r="BAK400"/>
      <c r="BAL400"/>
      <c r="BAM400"/>
      <c r="BAN400"/>
      <c r="BAO400"/>
      <c r="BAP400"/>
      <c r="BAQ400"/>
      <c r="BAR400"/>
      <c r="BAS400"/>
      <c r="BAT400"/>
      <c r="BAU400"/>
      <c r="BAV400"/>
      <c r="BAW400"/>
      <c r="BAX400"/>
      <c r="BAY400"/>
      <c r="BAZ400"/>
      <c r="BBA400"/>
      <c r="BBB400"/>
      <c r="BBC400"/>
      <c r="BBD400"/>
      <c r="BBE400"/>
      <c r="BBF400"/>
      <c r="BBG400"/>
      <c r="BBH400"/>
      <c r="BBI400"/>
      <c r="BBJ400"/>
      <c r="BBK400"/>
      <c r="BBL400"/>
      <c r="BBM400"/>
      <c r="BBN400"/>
      <c r="BBO400"/>
      <c r="BBP400"/>
      <c r="BBQ400"/>
      <c r="BBR400"/>
      <c r="BBS400"/>
      <c r="BBT400"/>
      <c r="BBU400"/>
      <c r="BBV400"/>
      <c r="BBW400"/>
      <c r="BBX400"/>
      <c r="BBY400"/>
      <c r="BBZ400"/>
      <c r="BCA400"/>
      <c r="BCB400"/>
      <c r="BCC400"/>
      <c r="BCD400"/>
      <c r="BCE400"/>
      <c r="BCF400"/>
      <c r="BCG400"/>
      <c r="BCH400"/>
      <c r="BCI400"/>
      <c r="BCJ400"/>
      <c r="BCK400"/>
      <c r="BCL400"/>
      <c r="BCM400"/>
      <c r="BCN400"/>
      <c r="BCO400"/>
      <c r="BCP400"/>
      <c r="BCQ400"/>
      <c r="BCR400"/>
      <c r="BCS400"/>
      <c r="BCT400"/>
      <c r="BCU400"/>
      <c r="BCV400"/>
      <c r="BCW400"/>
      <c r="BCX400"/>
      <c r="BCY400"/>
      <c r="BCZ400"/>
      <c r="BDA400"/>
      <c r="BDB400"/>
      <c r="BDC400"/>
      <c r="BDD400"/>
      <c r="BDE400"/>
      <c r="BDF400"/>
      <c r="BDG400"/>
      <c r="BDH400"/>
      <c r="BDI400"/>
      <c r="BDJ400"/>
      <c r="BDK400"/>
      <c r="BDL400"/>
      <c r="BDM400"/>
      <c r="BDN400"/>
      <c r="BDO400"/>
      <c r="BDP400"/>
      <c r="BDQ400"/>
      <c r="BDR400"/>
      <c r="BDS400"/>
      <c r="BDT400"/>
      <c r="BDU400"/>
      <c r="BDV400"/>
      <c r="BDW400"/>
      <c r="BDX400"/>
      <c r="BDY400"/>
      <c r="BDZ400"/>
      <c r="BEA400"/>
      <c r="BEB400"/>
      <c r="BEC400"/>
      <c r="BED400"/>
      <c r="BEE400"/>
      <c r="BEF400"/>
      <c r="BEG400"/>
      <c r="BEH400"/>
      <c r="BEI400"/>
      <c r="BEJ400"/>
      <c r="BEK400"/>
      <c r="BEL400"/>
      <c r="BEM400"/>
      <c r="BEN400"/>
      <c r="BEO400"/>
      <c r="BEP400"/>
      <c r="BEQ400"/>
      <c r="BER400"/>
      <c r="BES400"/>
      <c r="BET400"/>
      <c r="BEU400"/>
      <c r="BEV400"/>
      <c r="BEW400"/>
      <c r="BEX400"/>
      <c r="BEY400"/>
      <c r="BEZ400"/>
      <c r="BFA400"/>
      <c r="BFB400"/>
      <c r="BFC400"/>
      <c r="BFD400"/>
      <c r="BFE400"/>
      <c r="BFF400"/>
      <c r="BFG400"/>
      <c r="BFH400"/>
      <c r="BFI400"/>
      <c r="BFJ400"/>
      <c r="BFK400"/>
      <c r="BFL400"/>
      <c r="BFM400"/>
      <c r="BFN400"/>
      <c r="BFO400"/>
      <c r="BFP400"/>
      <c r="BFQ400"/>
      <c r="BFR400"/>
      <c r="BFS400"/>
      <c r="BFT400"/>
      <c r="BFU400"/>
      <c r="BFV400"/>
      <c r="BFW400"/>
      <c r="BFX400"/>
      <c r="BFY400"/>
      <c r="BFZ400"/>
      <c r="BGA400"/>
      <c r="BGB400"/>
      <c r="BGC400"/>
      <c r="BGD400"/>
      <c r="BGE400"/>
      <c r="BGF400"/>
      <c r="BGG400"/>
      <c r="BGH400"/>
      <c r="BGI400"/>
      <c r="BGJ400"/>
      <c r="BGK400"/>
      <c r="BGL400"/>
      <c r="BGM400"/>
      <c r="BGN400"/>
      <c r="BGO400"/>
      <c r="BGP400"/>
      <c r="BGQ400"/>
      <c r="BGR400"/>
      <c r="BGS400"/>
      <c r="BGT400"/>
      <c r="BGU400"/>
      <c r="BGV400"/>
      <c r="BGW400"/>
      <c r="BGX400"/>
      <c r="BGY400"/>
      <c r="BGZ400"/>
      <c r="BHA400"/>
      <c r="BHB400"/>
      <c r="BHC400"/>
      <c r="BHD400"/>
      <c r="BHE400"/>
      <c r="BHF400"/>
      <c r="BHG400"/>
      <c r="BHH400"/>
      <c r="BHI400"/>
      <c r="BHJ400"/>
      <c r="BHK400"/>
      <c r="BHL400"/>
      <c r="BHM400"/>
      <c r="BHN400"/>
      <c r="BHO400"/>
      <c r="BHP400"/>
      <c r="BHQ400"/>
      <c r="BHR400"/>
      <c r="BHS400"/>
      <c r="BHT400"/>
      <c r="BHU400"/>
      <c r="BHV400"/>
      <c r="BHW400"/>
      <c r="BHX400"/>
      <c r="BHY400"/>
      <c r="BHZ400"/>
      <c r="BIA400"/>
      <c r="BIB400"/>
      <c r="BIC400"/>
      <c r="BID400"/>
      <c r="BIE400"/>
      <c r="BIF400"/>
      <c r="BIG400"/>
      <c r="BIH400"/>
      <c r="BII400"/>
      <c r="BIJ400"/>
      <c r="BIK400"/>
      <c r="BIL400"/>
      <c r="BIM400"/>
      <c r="BIN400"/>
      <c r="BIO400"/>
      <c r="BIP400"/>
      <c r="BIQ400"/>
      <c r="BIR400"/>
      <c r="BIS400"/>
      <c r="BIT400"/>
      <c r="BIU400"/>
      <c r="BIV400"/>
      <c r="BIW400"/>
      <c r="BIX400"/>
      <c r="BIY400"/>
      <c r="BIZ400"/>
      <c r="BJA400"/>
      <c r="BJB400"/>
      <c r="BJC400"/>
      <c r="BJD400"/>
      <c r="BJE400"/>
      <c r="BJF400"/>
      <c r="BJG400"/>
      <c r="BJH400"/>
      <c r="BJI400"/>
      <c r="BJJ400"/>
      <c r="BJK400"/>
      <c r="BJL400"/>
      <c r="BJM400"/>
      <c r="BJN400"/>
      <c r="BJO400"/>
      <c r="BJP400"/>
      <c r="BJQ400"/>
      <c r="BJR400"/>
      <c r="BJS400"/>
      <c r="BJT400"/>
      <c r="BJU400"/>
      <c r="BJV400"/>
      <c r="BJW400"/>
      <c r="BJX400"/>
      <c r="BJY400"/>
      <c r="BJZ400"/>
      <c r="BKA400"/>
      <c r="BKB400"/>
      <c r="BKC400"/>
      <c r="BKD400"/>
      <c r="BKE400"/>
      <c r="BKF400"/>
      <c r="BKG400"/>
      <c r="BKH400"/>
      <c r="BKI400"/>
      <c r="BKJ400"/>
      <c r="BKK400"/>
      <c r="BKL400"/>
      <c r="BKM400"/>
      <c r="BKN400"/>
      <c r="BKO400"/>
      <c r="BKP400"/>
      <c r="BKQ400"/>
      <c r="BKR400"/>
      <c r="BKS400"/>
      <c r="BKT400"/>
      <c r="BKU400"/>
      <c r="BKV400"/>
      <c r="BKW400"/>
      <c r="BKX400"/>
      <c r="BKY400"/>
      <c r="BKZ400"/>
      <c r="BLA400"/>
      <c r="BLB400"/>
      <c r="BLC400"/>
      <c r="BLD400"/>
      <c r="BLE400"/>
      <c r="BLF400"/>
      <c r="BLG400"/>
      <c r="BLH400"/>
      <c r="BLI400"/>
      <c r="BLJ400"/>
      <c r="BLK400"/>
      <c r="BLL400"/>
      <c r="BLM400"/>
      <c r="BLN400"/>
      <c r="BLO400"/>
      <c r="BLP400"/>
      <c r="BLQ400"/>
      <c r="BLR400"/>
      <c r="BLS400"/>
      <c r="BLT400"/>
      <c r="BLU400"/>
      <c r="BLV400"/>
      <c r="BLW400"/>
      <c r="BLX400"/>
      <c r="BLY400"/>
      <c r="BLZ400"/>
      <c r="BMA400"/>
      <c r="BMB400"/>
      <c r="BMC400"/>
      <c r="BMD400"/>
      <c r="BME400"/>
      <c r="BMF400"/>
      <c r="BMG400"/>
      <c r="BMH400"/>
      <c r="BMI400"/>
      <c r="BMJ400"/>
      <c r="BMK400"/>
      <c r="BML400"/>
      <c r="BMM400"/>
      <c r="BMN400"/>
      <c r="BMO400"/>
      <c r="BMP400"/>
      <c r="BMQ400"/>
      <c r="BMR400"/>
      <c r="BMS400"/>
      <c r="BMT400"/>
      <c r="BMU400"/>
      <c r="BMV400"/>
      <c r="BMW400"/>
      <c r="BMX400"/>
      <c r="BMY400"/>
      <c r="BMZ400"/>
      <c r="BNA400"/>
      <c r="BNB400"/>
      <c r="BNC400"/>
      <c r="BND400"/>
      <c r="BNE400"/>
      <c r="BNF400"/>
      <c r="BNG400"/>
      <c r="BNH400"/>
      <c r="BNI400"/>
      <c r="BNJ400"/>
      <c r="BNK400"/>
      <c r="BNL400"/>
      <c r="BNM400"/>
      <c r="BNN400"/>
      <c r="BNO400"/>
      <c r="BNP400"/>
      <c r="BNQ400"/>
      <c r="BNR400"/>
      <c r="BNS400"/>
      <c r="BNT400"/>
      <c r="BNU400"/>
      <c r="BNV400"/>
      <c r="BNW400"/>
      <c r="BNX400"/>
      <c r="BNY400"/>
      <c r="BNZ400"/>
      <c r="BOA400"/>
      <c r="BOB400"/>
      <c r="BOC400"/>
      <c r="BOD400"/>
      <c r="BOE400"/>
      <c r="BOF400"/>
      <c r="BOG400"/>
      <c r="BOH400"/>
      <c r="BOI400"/>
      <c r="BOJ400"/>
      <c r="BOK400"/>
      <c r="BOL400"/>
      <c r="BOM400"/>
      <c r="BON400"/>
      <c r="BOO400"/>
      <c r="BOP400"/>
      <c r="BOQ400"/>
      <c r="BOR400"/>
      <c r="BOS400"/>
      <c r="BOT400"/>
      <c r="BOU400"/>
      <c r="BOV400"/>
      <c r="BOW400"/>
      <c r="BOX400"/>
      <c r="BOY400"/>
      <c r="BOZ400"/>
      <c r="BPA400"/>
      <c r="BPB400"/>
      <c r="BPC400"/>
      <c r="BPD400"/>
      <c r="BPE400"/>
      <c r="BPF400"/>
      <c r="BPG400"/>
      <c r="BPH400"/>
      <c r="BPI400"/>
      <c r="BPJ400"/>
      <c r="BPK400"/>
      <c r="BPL400"/>
      <c r="BPM400"/>
      <c r="BPN400"/>
      <c r="BPO400"/>
      <c r="BPP400"/>
      <c r="BPQ400"/>
      <c r="BPR400"/>
      <c r="BPS400"/>
      <c r="BPT400"/>
      <c r="BPU400"/>
      <c r="BPV400"/>
      <c r="BPW400"/>
      <c r="BPX400"/>
      <c r="BPY400"/>
      <c r="BPZ400"/>
      <c r="BQA400"/>
      <c r="BQB400"/>
      <c r="BQC400"/>
      <c r="BQD400"/>
      <c r="BQE400"/>
      <c r="BQF400"/>
      <c r="BQG400"/>
      <c r="BQH400"/>
      <c r="BQI400"/>
      <c r="BQJ400"/>
      <c r="BQK400"/>
      <c r="BQL400"/>
      <c r="BQM400"/>
      <c r="BQN400"/>
      <c r="BQO400"/>
      <c r="BQP400"/>
      <c r="BQQ400"/>
      <c r="BQR400"/>
      <c r="BQS400"/>
      <c r="BQT400"/>
      <c r="BQU400"/>
      <c r="BQV400"/>
      <c r="BQW400"/>
      <c r="BQX400"/>
      <c r="BQY400"/>
      <c r="BQZ400"/>
      <c r="BRA400"/>
      <c r="BRB400"/>
      <c r="BRC400"/>
      <c r="BRD400"/>
      <c r="BRE400"/>
      <c r="BRF400"/>
      <c r="BRG400"/>
      <c r="BRH400"/>
      <c r="BRI400"/>
      <c r="BRJ400"/>
      <c r="BRK400"/>
      <c r="BRL400"/>
      <c r="BRM400"/>
      <c r="BRN400"/>
      <c r="BRO400"/>
      <c r="BRP400"/>
      <c r="BRQ400"/>
      <c r="BRR400"/>
      <c r="BRS400"/>
      <c r="BRT400"/>
      <c r="BRU400"/>
      <c r="BRV400"/>
      <c r="BRW400"/>
      <c r="BRX400"/>
      <c r="BRY400"/>
      <c r="BRZ400"/>
      <c r="BSA400"/>
      <c r="BSB400"/>
      <c r="BSC400"/>
      <c r="BSD400"/>
      <c r="BSE400"/>
      <c r="BSF400"/>
      <c r="BSG400"/>
      <c r="BSH400"/>
      <c r="BSI400"/>
      <c r="BSJ400"/>
      <c r="BSK400"/>
      <c r="BSL400"/>
      <c r="BSM400"/>
      <c r="BSN400"/>
      <c r="BSO400"/>
      <c r="BSP400"/>
      <c r="BSQ400"/>
      <c r="BSR400"/>
      <c r="BSS400"/>
      <c r="BST400"/>
      <c r="BSU400"/>
      <c r="BSV400"/>
      <c r="BSW400"/>
      <c r="BSX400"/>
      <c r="BSY400"/>
      <c r="BSZ400"/>
      <c r="BTA400"/>
      <c r="BTB400"/>
      <c r="BTC400"/>
      <c r="BTD400"/>
      <c r="BTE400"/>
      <c r="BTF400"/>
      <c r="BTG400"/>
      <c r="BTH400"/>
      <c r="BTI400"/>
      <c r="BTJ400"/>
      <c r="BTK400"/>
      <c r="BTL400"/>
      <c r="BTM400"/>
      <c r="BTN400"/>
      <c r="BTO400"/>
      <c r="BTP400"/>
      <c r="BTQ400"/>
      <c r="BTR400"/>
      <c r="BTS400"/>
      <c r="BTT400"/>
      <c r="BTU400"/>
      <c r="BTV400"/>
      <c r="BTW400"/>
      <c r="BTX400"/>
      <c r="BTY400"/>
      <c r="BTZ400"/>
      <c r="BUA400"/>
      <c r="BUB400"/>
      <c r="BUC400"/>
      <c r="BUD400"/>
      <c r="BUE400"/>
      <c r="BUF400"/>
      <c r="BUG400"/>
      <c r="BUH400"/>
      <c r="BUI400"/>
      <c r="BUJ400"/>
      <c r="BUK400"/>
      <c r="BUL400"/>
      <c r="BUM400"/>
      <c r="BUN400"/>
      <c r="BUO400"/>
      <c r="BUP400"/>
      <c r="BUQ400"/>
      <c r="BUR400"/>
      <c r="BUS400"/>
      <c r="BUT400"/>
      <c r="BUU400"/>
      <c r="BUV400"/>
      <c r="BUW400"/>
      <c r="BUX400"/>
      <c r="BUY400"/>
      <c r="BUZ400"/>
      <c r="BVA400"/>
      <c r="BVB400"/>
      <c r="BVC400"/>
      <c r="BVD400"/>
      <c r="BVE400"/>
      <c r="BVF400"/>
      <c r="BVG400"/>
      <c r="BVH400"/>
      <c r="BVI400"/>
      <c r="BVJ400"/>
      <c r="BVK400"/>
      <c r="BVL400"/>
      <c r="BVM400"/>
      <c r="BVN400"/>
      <c r="BVO400"/>
      <c r="BVP400"/>
      <c r="BVQ400"/>
      <c r="BVR400"/>
      <c r="BVS400"/>
      <c r="BVT400"/>
      <c r="BVU400"/>
      <c r="BVV400"/>
      <c r="BVW400"/>
      <c r="BVX400"/>
      <c r="BVY400"/>
      <c r="BVZ400"/>
      <c r="BWA400"/>
      <c r="BWB400"/>
      <c r="BWC400"/>
      <c r="BWD400"/>
      <c r="BWE400"/>
      <c r="BWF400"/>
      <c r="BWG400"/>
      <c r="BWH400"/>
      <c r="BWI400"/>
      <c r="BWJ400"/>
      <c r="BWK400"/>
      <c r="BWL400"/>
      <c r="BWM400"/>
      <c r="BWN400"/>
      <c r="BWO400"/>
      <c r="BWP400"/>
      <c r="BWQ400"/>
      <c r="BWR400"/>
      <c r="BWS400"/>
      <c r="BWT400"/>
      <c r="BWU400"/>
      <c r="BWV400"/>
      <c r="BWW400"/>
      <c r="BWX400"/>
      <c r="BWY400"/>
      <c r="BWZ400"/>
      <c r="BXA400"/>
      <c r="BXB400"/>
      <c r="BXC400"/>
      <c r="BXD400"/>
      <c r="BXE400"/>
      <c r="BXF400"/>
      <c r="BXG400"/>
      <c r="BXH400"/>
      <c r="BXI400"/>
      <c r="BXJ400"/>
      <c r="BXK400"/>
      <c r="BXL400"/>
      <c r="BXM400"/>
      <c r="BXN400"/>
      <c r="BXO400"/>
      <c r="BXP400"/>
      <c r="BXQ400"/>
      <c r="BXR400"/>
      <c r="BXS400"/>
      <c r="BXT400"/>
      <c r="BXU400"/>
      <c r="BXV400"/>
      <c r="BXW400"/>
      <c r="BXX400"/>
      <c r="BXY400"/>
      <c r="BXZ400"/>
      <c r="BYA400"/>
      <c r="BYB400"/>
      <c r="BYC400"/>
      <c r="BYD400"/>
      <c r="BYE400"/>
      <c r="BYF400"/>
      <c r="BYG400"/>
      <c r="BYH400"/>
      <c r="BYI400"/>
      <c r="BYJ400"/>
      <c r="BYK400"/>
      <c r="BYL400"/>
      <c r="BYM400"/>
      <c r="BYN400"/>
      <c r="BYO400"/>
      <c r="BYP400"/>
      <c r="BYQ400"/>
      <c r="BYR400"/>
      <c r="BYS400"/>
      <c r="BYT400"/>
      <c r="BYU400"/>
      <c r="BYV400"/>
      <c r="BYW400"/>
      <c r="BYX400"/>
      <c r="BYY400"/>
      <c r="BYZ400"/>
      <c r="BZA400"/>
      <c r="BZB400"/>
      <c r="BZC400"/>
      <c r="BZD400"/>
      <c r="BZE400"/>
      <c r="BZF400"/>
      <c r="BZG400"/>
      <c r="BZH400"/>
      <c r="BZI400"/>
      <c r="BZJ400"/>
      <c r="BZK400"/>
      <c r="BZL400"/>
      <c r="BZM400"/>
      <c r="BZN400"/>
      <c r="BZO400"/>
      <c r="BZP400"/>
      <c r="BZQ400"/>
      <c r="BZR400"/>
      <c r="BZS400"/>
      <c r="BZT400"/>
      <c r="BZU400"/>
      <c r="BZV400"/>
      <c r="BZW400"/>
      <c r="BZX400"/>
      <c r="BZY400"/>
      <c r="BZZ400"/>
      <c r="CAA400"/>
      <c r="CAB400"/>
      <c r="CAC400"/>
      <c r="CAD400"/>
      <c r="CAE400"/>
      <c r="CAF400"/>
      <c r="CAG400"/>
      <c r="CAH400"/>
      <c r="CAI400"/>
      <c r="CAJ400"/>
      <c r="CAK400"/>
      <c r="CAL400"/>
      <c r="CAM400"/>
      <c r="CAN400"/>
      <c r="CAO400"/>
      <c r="CAP400"/>
      <c r="CAQ400"/>
      <c r="CAR400"/>
      <c r="CAS400"/>
      <c r="CAT400"/>
      <c r="CAU400"/>
      <c r="CAV400"/>
      <c r="CAW400"/>
      <c r="CAX400"/>
      <c r="CAY400"/>
      <c r="CAZ400"/>
      <c r="CBA400"/>
      <c r="CBB400"/>
      <c r="CBC400"/>
      <c r="CBD400"/>
      <c r="CBE400"/>
      <c r="CBF400"/>
      <c r="CBG400"/>
      <c r="CBH400"/>
      <c r="CBI400"/>
      <c r="CBJ400"/>
      <c r="CBK400"/>
      <c r="CBL400"/>
      <c r="CBM400"/>
      <c r="CBN400"/>
      <c r="CBO400"/>
      <c r="CBP400"/>
      <c r="CBQ400"/>
      <c r="CBR400"/>
      <c r="CBS400"/>
      <c r="CBT400"/>
      <c r="CBU400"/>
      <c r="CBV400"/>
      <c r="CBW400"/>
      <c r="CBX400"/>
      <c r="CBY400"/>
      <c r="CBZ400"/>
      <c r="CCA400"/>
      <c r="CCB400"/>
      <c r="CCC400"/>
      <c r="CCD400"/>
      <c r="CCE400"/>
      <c r="CCF400"/>
      <c r="CCG400"/>
      <c r="CCH400"/>
      <c r="CCI400"/>
      <c r="CCJ400"/>
      <c r="CCK400"/>
      <c r="CCL400"/>
      <c r="CCM400"/>
      <c r="CCN400"/>
      <c r="CCO400"/>
      <c r="CCP400"/>
      <c r="CCQ400"/>
      <c r="CCR400"/>
      <c r="CCS400"/>
      <c r="CCT400"/>
      <c r="CCU400"/>
      <c r="CCV400"/>
      <c r="CCW400"/>
      <c r="CCX400"/>
      <c r="CCY400"/>
      <c r="CCZ400"/>
      <c r="CDA400"/>
      <c r="CDB400"/>
      <c r="CDC400"/>
      <c r="CDD400"/>
      <c r="CDE400"/>
      <c r="CDF400"/>
      <c r="CDG400"/>
      <c r="CDH400"/>
      <c r="CDI400"/>
      <c r="CDJ400"/>
      <c r="CDK400"/>
      <c r="CDL400"/>
      <c r="CDM400"/>
      <c r="CDN400"/>
      <c r="CDO400"/>
      <c r="CDP400"/>
      <c r="CDQ400"/>
      <c r="CDR400"/>
      <c r="CDS400"/>
      <c r="CDT400"/>
      <c r="CDU400"/>
      <c r="CDV400"/>
      <c r="CDW400"/>
      <c r="CDX400"/>
      <c r="CDY400"/>
      <c r="CDZ400"/>
      <c r="CEA400"/>
      <c r="CEB400"/>
      <c r="CEC400"/>
      <c r="CED400"/>
      <c r="CEE400"/>
      <c r="CEF400"/>
      <c r="CEG400"/>
      <c r="CEH400"/>
      <c r="CEI400"/>
      <c r="CEJ400"/>
      <c r="CEK400"/>
      <c r="CEL400"/>
      <c r="CEM400"/>
      <c r="CEN400"/>
      <c r="CEO400"/>
      <c r="CEP400"/>
      <c r="CEQ400"/>
      <c r="CER400"/>
      <c r="CES400"/>
      <c r="CET400"/>
      <c r="CEU400"/>
      <c r="CEV400"/>
      <c r="CEW400"/>
      <c r="CEX400"/>
      <c r="CEY400"/>
      <c r="CEZ400"/>
      <c r="CFA400"/>
      <c r="CFB400"/>
      <c r="CFC400"/>
      <c r="CFD400"/>
      <c r="CFE400"/>
      <c r="CFF400"/>
      <c r="CFG400"/>
      <c r="CFH400"/>
      <c r="CFI400"/>
      <c r="CFJ400"/>
      <c r="CFK400"/>
      <c r="CFL400"/>
      <c r="CFM400"/>
      <c r="CFN400"/>
      <c r="CFO400"/>
      <c r="CFP400"/>
      <c r="CFQ400"/>
      <c r="CFR400"/>
      <c r="CFS400"/>
      <c r="CFT400"/>
      <c r="CFU400"/>
      <c r="CFV400"/>
      <c r="CFW400"/>
      <c r="CFX400"/>
      <c r="CFY400"/>
      <c r="CFZ400"/>
      <c r="CGA400"/>
      <c r="CGB400"/>
      <c r="CGC400"/>
      <c r="CGD400"/>
      <c r="CGE400"/>
      <c r="CGF400"/>
      <c r="CGG400"/>
      <c r="CGH400"/>
      <c r="CGI400"/>
      <c r="CGJ400"/>
      <c r="CGK400"/>
      <c r="CGL400"/>
      <c r="CGM400"/>
      <c r="CGN400"/>
      <c r="CGO400"/>
      <c r="CGP400"/>
      <c r="CGQ400"/>
      <c r="CGR400"/>
      <c r="CGS400"/>
      <c r="CGT400"/>
      <c r="CGU400"/>
      <c r="CGV400"/>
      <c r="CGW400"/>
      <c r="CGX400"/>
      <c r="CGY400"/>
      <c r="CGZ400"/>
      <c r="CHA400"/>
      <c r="CHB400"/>
      <c r="CHC400"/>
      <c r="CHD400"/>
      <c r="CHE400"/>
      <c r="CHF400"/>
      <c r="CHG400"/>
      <c r="CHH400"/>
      <c r="CHI400"/>
      <c r="CHJ400"/>
      <c r="CHK400"/>
      <c r="CHL400"/>
      <c r="CHM400"/>
      <c r="CHN400"/>
      <c r="CHO400"/>
      <c r="CHP400"/>
      <c r="CHQ400"/>
      <c r="CHR400"/>
      <c r="CHS400"/>
      <c r="CHT400"/>
      <c r="CHU400"/>
      <c r="CHV400"/>
      <c r="CHW400"/>
      <c r="CHX400"/>
      <c r="CHY400"/>
      <c r="CHZ400"/>
      <c r="CIA400"/>
      <c r="CIB400"/>
      <c r="CIC400"/>
      <c r="CID400"/>
      <c r="CIE400"/>
      <c r="CIF400"/>
      <c r="CIG400"/>
      <c r="CIH400"/>
      <c r="CII400"/>
      <c r="CIJ400"/>
      <c r="CIK400"/>
      <c r="CIL400"/>
      <c r="CIM400"/>
      <c r="CIN400"/>
      <c r="CIO400"/>
      <c r="CIP400"/>
      <c r="CIQ400"/>
      <c r="CIR400"/>
      <c r="CIS400"/>
      <c r="CIT400"/>
      <c r="CIU400"/>
      <c r="CIV400"/>
      <c r="CIW400"/>
      <c r="CIX400"/>
      <c r="CIY400"/>
      <c r="CIZ400"/>
      <c r="CJA400"/>
      <c r="CJB400"/>
      <c r="CJC400"/>
      <c r="CJD400"/>
      <c r="CJE400"/>
      <c r="CJF400"/>
      <c r="CJG400"/>
      <c r="CJH400"/>
      <c r="CJI400"/>
      <c r="CJJ400"/>
      <c r="CJK400"/>
      <c r="CJL400"/>
      <c r="CJM400"/>
      <c r="CJN400"/>
      <c r="CJO400"/>
      <c r="CJP400"/>
      <c r="CJQ400"/>
      <c r="CJR400"/>
      <c r="CJS400"/>
      <c r="CJT400"/>
      <c r="CJU400"/>
      <c r="CJV400"/>
      <c r="CJW400"/>
      <c r="CJX400"/>
      <c r="CJY400"/>
      <c r="CJZ400"/>
      <c r="CKA400"/>
      <c r="CKB400"/>
      <c r="CKC400"/>
      <c r="CKD400"/>
      <c r="CKE400"/>
      <c r="CKF400"/>
      <c r="CKG400"/>
      <c r="CKH400"/>
      <c r="CKI400"/>
      <c r="CKJ400"/>
      <c r="CKK400"/>
      <c r="CKL400"/>
      <c r="CKM400"/>
      <c r="CKN400"/>
      <c r="CKO400"/>
      <c r="CKP400"/>
      <c r="CKQ400"/>
      <c r="CKR400"/>
      <c r="CKS400"/>
      <c r="CKT400"/>
      <c r="CKU400"/>
      <c r="CKV400"/>
      <c r="CKW400"/>
      <c r="CKX400"/>
      <c r="CKY400"/>
      <c r="CKZ400"/>
      <c r="CLA400"/>
      <c r="CLB400"/>
      <c r="CLC400"/>
      <c r="CLD400"/>
      <c r="CLE400"/>
      <c r="CLF400"/>
      <c r="CLG400"/>
      <c r="CLH400"/>
      <c r="CLI400"/>
      <c r="CLJ400"/>
      <c r="CLK400"/>
      <c r="CLL400"/>
      <c r="CLM400"/>
      <c r="CLN400"/>
      <c r="CLO400"/>
      <c r="CLP400"/>
      <c r="CLQ400"/>
      <c r="CLR400"/>
      <c r="CLS400"/>
      <c r="CLT400"/>
      <c r="CLU400"/>
      <c r="CLV400"/>
      <c r="CLW400"/>
      <c r="CLX400"/>
      <c r="CLY400"/>
      <c r="CLZ400"/>
      <c r="CMA400"/>
      <c r="CMB400"/>
      <c r="CMC400"/>
      <c r="CMD400"/>
      <c r="CME400"/>
      <c r="CMF400"/>
      <c r="CMG400"/>
      <c r="CMH400"/>
      <c r="CMI400"/>
      <c r="CMJ400"/>
      <c r="CMK400"/>
      <c r="CML400"/>
      <c r="CMM400"/>
      <c r="CMN400"/>
      <c r="CMO400"/>
      <c r="CMP400"/>
      <c r="CMQ400"/>
      <c r="CMR400"/>
      <c r="CMS400"/>
      <c r="CMT400"/>
      <c r="CMU400"/>
      <c r="CMV400"/>
      <c r="CMW400"/>
      <c r="CMX400"/>
      <c r="CMY400"/>
      <c r="CMZ400"/>
      <c r="CNA400"/>
      <c r="CNB400"/>
      <c r="CNC400"/>
      <c r="CND400"/>
      <c r="CNE400"/>
      <c r="CNF400"/>
      <c r="CNG400"/>
      <c r="CNH400"/>
      <c r="CNI400"/>
      <c r="CNJ400"/>
      <c r="CNK400"/>
      <c r="CNL400"/>
      <c r="CNM400"/>
      <c r="CNN400"/>
      <c r="CNO400"/>
      <c r="CNP400"/>
      <c r="CNQ400"/>
      <c r="CNR400"/>
      <c r="CNS400"/>
      <c r="CNT400"/>
      <c r="CNU400"/>
      <c r="CNV400"/>
      <c r="CNW400"/>
      <c r="CNX400"/>
      <c r="CNY400"/>
      <c r="CNZ400"/>
      <c r="COA400"/>
      <c r="COB400"/>
      <c r="COC400"/>
      <c r="COD400"/>
      <c r="COE400"/>
      <c r="COF400"/>
      <c r="COG400"/>
      <c r="COH400"/>
      <c r="COI400"/>
      <c r="COJ400"/>
      <c r="COK400"/>
      <c r="COL400"/>
      <c r="COM400"/>
      <c r="CON400"/>
      <c r="COO400"/>
      <c r="COP400"/>
      <c r="COQ400"/>
      <c r="COR400"/>
      <c r="COS400"/>
      <c r="COT400"/>
      <c r="COU400"/>
      <c r="COV400"/>
      <c r="COW400"/>
      <c r="COX400"/>
      <c r="COY400"/>
      <c r="COZ400"/>
      <c r="CPA400"/>
      <c r="CPB400"/>
      <c r="CPC400"/>
      <c r="CPD400"/>
      <c r="CPE400"/>
      <c r="CPF400"/>
      <c r="CPG400"/>
      <c r="CPH400"/>
      <c r="CPI400"/>
      <c r="CPJ400"/>
      <c r="CPK400"/>
      <c r="CPL400"/>
      <c r="CPM400"/>
      <c r="CPN400"/>
      <c r="CPO400"/>
      <c r="CPP400"/>
      <c r="CPQ400"/>
      <c r="CPR400"/>
      <c r="CPS400"/>
      <c r="CPT400"/>
      <c r="CPU400"/>
      <c r="CPV400"/>
      <c r="CPW400"/>
      <c r="CPX400"/>
      <c r="CPY400"/>
      <c r="CPZ400"/>
      <c r="CQA400"/>
      <c r="CQB400"/>
      <c r="CQC400"/>
      <c r="CQD400"/>
      <c r="CQE400"/>
      <c r="CQF400"/>
      <c r="CQG400"/>
      <c r="CQH400"/>
      <c r="CQI400"/>
      <c r="CQJ400"/>
      <c r="CQK400"/>
      <c r="CQL400"/>
      <c r="CQM400"/>
      <c r="CQN400"/>
      <c r="CQO400"/>
      <c r="CQP400"/>
      <c r="CQQ400"/>
      <c r="CQR400"/>
      <c r="CQS400"/>
      <c r="CQT400"/>
      <c r="CQU400"/>
      <c r="CQV400"/>
      <c r="CQW400"/>
      <c r="CQX400"/>
      <c r="CQY400"/>
      <c r="CQZ400"/>
      <c r="CRA400"/>
      <c r="CRB400"/>
      <c r="CRC400"/>
      <c r="CRD400"/>
      <c r="CRE400"/>
      <c r="CRF400"/>
      <c r="CRG400"/>
      <c r="CRH400"/>
      <c r="CRI400"/>
      <c r="CRJ400"/>
      <c r="CRK400"/>
      <c r="CRL400"/>
      <c r="CRM400"/>
      <c r="CRN400"/>
      <c r="CRO400"/>
      <c r="CRP400"/>
      <c r="CRQ400"/>
      <c r="CRR400"/>
      <c r="CRS400"/>
      <c r="CRT400"/>
      <c r="CRU400"/>
      <c r="CRV400"/>
      <c r="CRW400"/>
      <c r="CRX400"/>
      <c r="CRY400"/>
      <c r="CRZ400"/>
      <c r="CSA400"/>
      <c r="CSB400"/>
      <c r="CSC400"/>
      <c r="CSD400"/>
      <c r="CSE400"/>
      <c r="CSF400"/>
      <c r="CSG400"/>
      <c r="CSH400"/>
      <c r="CSI400"/>
      <c r="CSJ400"/>
      <c r="CSK400"/>
      <c r="CSL400"/>
      <c r="CSM400"/>
      <c r="CSN400"/>
      <c r="CSO400"/>
      <c r="CSP400"/>
      <c r="CSQ400"/>
      <c r="CSR400"/>
      <c r="CSS400"/>
      <c r="CST400"/>
      <c r="CSU400"/>
      <c r="CSV400"/>
      <c r="CSW400"/>
      <c r="CSX400"/>
      <c r="CSY400"/>
      <c r="CSZ400"/>
      <c r="CTA400"/>
      <c r="CTB400"/>
      <c r="CTC400"/>
      <c r="CTD400"/>
      <c r="CTE400"/>
      <c r="CTF400"/>
      <c r="CTG400"/>
      <c r="CTH400"/>
      <c r="CTI400"/>
      <c r="CTJ400"/>
      <c r="CTK400"/>
      <c r="CTL400"/>
      <c r="CTM400"/>
      <c r="CTN400"/>
      <c r="CTO400"/>
      <c r="CTP400"/>
      <c r="CTQ400"/>
      <c r="CTR400"/>
      <c r="CTS400"/>
      <c r="CTT400"/>
      <c r="CTU400"/>
      <c r="CTV400"/>
      <c r="CTW400"/>
      <c r="CTX400"/>
      <c r="CTY400"/>
      <c r="CTZ400"/>
      <c r="CUA400"/>
      <c r="CUB400"/>
      <c r="CUC400"/>
      <c r="CUD400"/>
      <c r="CUE400"/>
      <c r="CUF400"/>
      <c r="CUG400"/>
      <c r="CUH400"/>
      <c r="CUI400"/>
      <c r="CUJ400"/>
      <c r="CUK400"/>
      <c r="CUL400"/>
      <c r="CUM400"/>
      <c r="CUN400"/>
      <c r="CUO400"/>
      <c r="CUP400"/>
      <c r="CUQ400"/>
      <c r="CUR400"/>
      <c r="CUS400"/>
      <c r="CUT400"/>
      <c r="CUU400"/>
      <c r="CUV400"/>
      <c r="CUW400"/>
      <c r="CUX400"/>
      <c r="CUY400"/>
      <c r="CUZ400"/>
      <c r="CVA400"/>
      <c r="CVB400"/>
      <c r="CVC400"/>
      <c r="CVD400"/>
      <c r="CVE400"/>
      <c r="CVF400"/>
      <c r="CVG400"/>
      <c r="CVH400"/>
      <c r="CVI400"/>
      <c r="CVJ400"/>
      <c r="CVK400"/>
      <c r="CVL400"/>
      <c r="CVM400"/>
      <c r="CVN400"/>
      <c r="CVO400"/>
      <c r="CVP400"/>
      <c r="CVQ400"/>
      <c r="CVR400"/>
      <c r="CVS400"/>
      <c r="CVT400"/>
      <c r="CVU400"/>
      <c r="CVV400"/>
      <c r="CVW400"/>
      <c r="CVX400"/>
      <c r="CVY400"/>
      <c r="CVZ400"/>
      <c r="CWA400"/>
      <c r="CWB400"/>
      <c r="CWC400"/>
      <c r="CWD400"/>
      <c r="CWE400"/>
      <c r="CWF400"/>
      <c r="CWG400"/>
      <c r="CWH400"/>
      <c r="CWI400"/>
      <c r="CWJ400"/>
      <c r="CWK400"/>
      <c r="CWL400"/>
      <c r="CWM400"/>
      <c r="CWN400"/>
      <c r="CWO400"/>
      <c r="CWP400"/>
      <c r="CWQ400"/>
      <c r="CWR400"/>
      <c r="CWS400"/>
      <c r="CWT400"/>
      <c r="CWU400"/>
      <c r="CWV400"/>
      <c r="CWW400"/>
      <c r="CWX400"/>
      <c r="CWY400"/>
      <c r="CWZ400"/>
      <c r="CXA400"/>
      <c r="CXB400"/>
      <c r="CXC400"/>
      <c r="CXD400"/>
      <c r="CXE400"/>
      <c r="CXF400"/>
      <c r="CXG400"/>
      <c r="CXH400"/>
      <c r="CXI400"/>
      <c r="CXJ400"/>
      <c r="CXK400"/>
      <c r="CXL400"/>
      <c r="CXM400"/>
      <c r="CXN400"/>
      <c r="CXO400"/>
      <c r="CXP400"/>
      <c r="CXQ400"/>
      <c r="CXR400"/>
      <c r="CXS400"/>
      <c r="CXT400"/>
      <c r="CXU400"/>
      <c r="CXV400"/>
      <c r="CXW400"/>
      <c r="CXX400"/>
      <c r="CXY400"/>
      <c r="CXZ400"/>
      <c r="CYA400"/>
      <c r="CYB400"/>
      <c r="CYC400"/>
      <c r="CYD400"/>
      <c r="CYE400"/>
      <c r="CYF400"/>
      <c r="CYG400"/>
      <c r="CYH400"/>
      <c r="CYI400"/>
      <c r="CYJ400"/>
      <c r="CYK400"/>
      <c r="CYL400"/>
      <c r="CYM400"/>
      <c r="CYN400"/>
      <c r="CYO400"/>
      <c r="CYP400"/>
      <c r="CYQ400"/>
      <c r="CYR400"/>
      <c r="CYS400"/>
      <c r="CYT400"/>
      <c r="CYU400"/>
      <c r="CYV400"/>
      <c r="CYW400"/>
      <c r="CYX400"/>
      <c r="CYY400"/>
      <c r="CYZ400"/>
      <c r="CZA400"/>
      <c r="CZB400"/>
      <c r="CZC400"/>
      <c r="CZD400"/>
      <c r="CZE400"/>
      <c r="CZF400"/>
      <c r="CZG400"/>
      <c r="CZH400"/>
      <c r="CZI400"/>
      <c r="CZJ400"/>
      <c r="CZK400"/>
      <c r="CZL400"/>
      <c r="CZM400"/>
      <c r="CZN400"/>
      <c r="CZO400"/>
      <c r="CZP400"/>
      <c r="CZQ400"/>
      <c r="CZR400"/>
      <c r="CZS400"/>
      <c r="CZT400"/>
      <c r="CZU400"/>
      <c r="CZV400"/>
      <c r="CZW400"/>
      <c r="CZX400"/>
      <c r="CZY400"/>
      <c r="CZZ400"/>
      <c r="DAA400"/>
      <c r="DAB400"/>
      <c r="DAC400"/>
      <c r="DAD400"/>
      <c r="DAE400"/>
      <c r="DAF400"/>
      <c r="DAG400"/>
      <c r="DAH400"/>
      <c r="DAI400"/>
      <c r="DAJ400"/>
      <c r="DAK400"/>
      <c r="DAL400"/>
      <c r="DAM400"/>
      <c r="DAN400"/>
      <c r="DAO400"/>
      <c r="DAP400"/>
      <c r="DAQ400"/>
      <c r="DAR400"/>
      <c r="DAS400"/>
      <c r="DAT400"/>
      <c r="DAU400"/>
      <c r="DAV400"/>
      <c r="DAW400"/>
      <c r="DAX400"/>
      <c r="DAY400"/>
      <c r="DAZ400"/>
      <c r="DBA400"/>
      <c r="DBB400"/>
      <c r="DBC400"/>
      <c r="DBD400"/>
      <c r="DBE400"/>
      <c r="DBF400"/>
      <c r="DBG400"/>
      <c r="DBH400"/>
      <c r="DBI400"/>
      <c r="DBJ400"/>
      <c r="DBK400"/>
      <c r="DBL400"/>
      <c r="DBM400"/>
      <c r="DBN400"/>
      <c r="DBO400"/>
      <c r="DBP400"/>
      <c r="DBQ400"/>
      <c r="DBR400"/>
      <c r="DBS400"/>
      <c r="DBT400"/>
      <c r="DBU400"/>
      <c r="DBV400"/>
      <c r="DBW400"/>
      <c r="DBX400"/>
      <c r="DBY400"/>
      <c r="DBZ400"/>
      <c r="DCA400"/>
      <c r="DCB400"/>
      <c r="DCC400"/>
      <c r="DCD400"/>
      <c r="DCE400"/>
      <c r="DCF400"/>
      <c r="DCG400"/>
      <c r="DCH400"/>
      <c r="DCI400"/>
      <c r="DCJ400"/>
      <c r="DCK400"/>
      <c r="DCL400"/>
      <c r="DCM400"/>
      <c r="DCN400"/>
      <c r="DCO400"/>
      <c r="DCP400"/>
      <c r="DCQ400"/>
      <c r="DCR400"/>
      <c r="DCS400"/>
      <c r="DCT400"/>
      <c r="DCU400"/>
      <c r="DCV400"/>
      <c r="DCW400"/>
      <c r="DCX400"/>
      <c r="DCY400"/>
      <c r="DCZ400"/>
      <c r="DDA400"/>
      <c r="DDB400"/>
      <c r="DDC400"/>
      <c r="DDD400"/>
      <c r="DDE400"/>
      <c r="DDF400"/>
      <c r="DDG400"/>
      <c r="DDH400"/>
      <c r="DDI400"/>
      <c r="DDJ400"/>
      <c r="DDK400"/>
      <c r="DDL400"/>
      <c r="DDM400"/>
      <c r="DDN400"/>
      <c r="DDO400"/>
      <c r="DDP400"/>
      <c r="DDQ400"/>
      <c r="DDR400"/>
      <c r="DDS400"/>
      <c r="DDT400"/>
      <c r="DDU400"/>
      <c r="DDV400"/>
      <c r="DDW400"/>
      <c r="DDX400"/>
      <c r="DDY400"/>
      <c r="DDZ400"/>
      <c r="DEA400"/>
      <c r="DEB400"/>
      <c r="DEC400"/>
      <c r="DED400"/>
      <c r="DEE400"/>
      <c r="DEF400"/>
      <c r="DEG400"/>
      <c r="DEH400"/>
      <c r="DEI400"/>
      <c r="DEJ400"/>
      <c r="DEK400"/>
      <c r="DEL400"/>
      <c r="DEM400"/>
      <c r="DEN400"/>
      <c r="DEO400"/>
      <c r="DEP400"/>
      <c r="DEQ400"/>
      <c r="DER400"/>
      <c r="DES400"/>
      <c r="DET400"/>
      <c r="DEU400"/>
      <c r="DEV400"/>
      <c r="DEW400"/>
      <c r="DEX400"/>
      <c r="DEY400"/>
      <c r="DEZ400"/>
      <c r="DFA400"/>
      <c r="DFB400"/>
      <c r="DFC400"/>
      <c r="DFD400"/>
      <c r="DFE400"/>
      <c r="DFF400"/>
      <c r="DFG400"/>
      <c r="DFH400"/>
      <c r="DFI400"/>
      <c r="DFJ400"/>
      <c r="DFK400"/>
      <c r="DFL400"/>
      <c r="DFM400"/>
      <c r="DFN400"/>
      <c r="DFO400"/>
      <c r="DFP400"/>
      <c r="DFQ400"/>
      <c r="DFR400"/>
      <c r="DFS400"/>
      <c r="DFT400"/>
      <c r="DFU400"/>
      <c r="DFV400"/>
      <c r="DFW400"/>
      <c r="DFX400"/>
      <c r="DFY400"/>
      <c r="DFZ400"/>
      <c r="DGA400"/>
      <c r="DGB400"/>
      <c r="DGC400"/>
      <c r="DGD400"/>
      <c r="DGE400"/>
      <c r="DGF400"/>
      <c r="DGG400"/>
      <c r="DGH400"/>
      <c r="DGI400"/>
      <c r="DGJ400"/>
      <c r="DGK400"/>
      <c r="DGL400"/>
      <c r="DGM400"/>
      <c r="DGN400"/>
      <c r="DGO400"/>
      <c r="DGP400"/>
      <c r="DGQ400"/>
      <c r="DGR400"/>
      <c r="DGS400"/>
      <c r="DGT400"/>
      <c r="DGU400"/>
      <c r="DGV400"/>
      <c r="DGW400"/>
      <c r="DGX400"/>
      <c r="DGY400"/>
      <c r="DGZ400"/>
      <c r="DHA400"/>
      <c r="DHB400"/>
      <c r="DHC400"/>
      <c r="DHD400"/>
      <c r="DHE400"/>
      <c r="DHF400"/>
      <c r="DHG400"/>
      <c r="DHH400"/>
      <c r="DHI400"/>
      <c r="DHJ400"/>
      <c r="DHK400"/>
      <c r="DHL400"/>
      <c r="DHM400"/>
      <c r="DHN400"/>
      <c r="DHO400"/>
      <c r="DHP400"/>
      <c r="DHQ400"/>
      <c r="DHR400"/>
      <c r="DHS400"/>
      <c r="DHT400"/>
      <c r="DHU400"/>
      <c r="DHV400"/>
      <c r="DHW400"/>
      <c r="DHX400"/>
      <c r="DHY400"/>
      <c r="DHZ400"/>
      <c r="DIA400"/>
      <c r="DIB400"/>
      <c r="DIC400"/>
      <c r="DID400"/>
      <c r="DIE400"/>
      <c r="DIF400"/>
      <c r="DIG400"/>
      <c r="DIH400"/>
      <c r="DII400"/>
      <c r="DIJ400"/>
      <c r="DIK400"/>
      <c r="DIL400"/>
      <c r="DIM400"/>
      <c r="DIN400"/>
      <c r="DIO400"/>
      <c r="DIP400"/>
      <c r="DIQ400"/>
      <c r="DIR400"/>
      <c r="DIS400"/>
      <c r="DIT400"/>
      <c r="DIU400"/>
      <c r="DIV400"/>
      <c r="DIW400"/>
      <c r="DIX400"/>
      <c r="DIY400"/>
      <c r="DIZ400"/>
      <c r="DJA400"/>
      <c r="DJB400"/>
      <c r="DJC400"/>
      <c r="DJD400"/>
      <c r="DJE400"/>
      <c r="DJF400"/>
      <c r="DJG400"/>
      <c r="DJH400"/>
      <c r="DJI400"/>
      <c r="DJJ400"/>
      <c r="DJK400"/>
      <c r="DJL400"/>
      <c r="DJM400"/>
      <c r="DJN400"/>
      <c r="DJO400"/>
      <c r="DJP400"/>
      <c r="DJQ400"/>
      <c r="DJR400"/>
      <c r="DJS400"/>
      <c r="DJT400"/>
      <c r="DJU400"/>
      <c r="DJV400"/>
      <c r="DJW400"/>
      <c r="DJX400"/>
      <c r="DJY400"/>
      <c r="DJZ400"/>
      <c r="DKA400"/>
      <c r="DKB400"/>
      <c r="DKC400"/>
      <c r="DKD400"/>
      <c r="DKE400"/>
      <c r="DKF400"/>
      <c r="DKG400"/>
      <c r="DKH400"/>
      <c r="DKI400"/>
      <c r="DKJ400"/>
      <c r="DKK400"/>
      <c r="DKL400"/>
      <c r="DKM400"/>
      <c r="DKN400"/>
      <c r="DKO400"/>
      <c r="DKP400"/>
      <c r="DKQ400"/>
      <c r="DKR400"/>
      <c r="DKS400"/>
      <c r="DKT400"/>
      <c r="DKU400"/>
      <c r="DKV400"/>
      <c r="DKW400"/>
      <c r="DKX400"/>
      <c r="DKY400"/>
      <c r="DKZ400"/>
      <c r="DLA400"/>
      <c r="DLB400"/>
      <c r="DLC400"/>
      <c r="DLD400"/>
      <c r="DLE400"/>
      <c r="DLF400"/>
      <c r="DLG400"/>
      <c r="DLH400"/>
      <c r="DLI400"/>
      <c r="DLJ400"/>
      <c r="DLK400"/>
      <c r="DLL400"/>
      <c r="DLM400"/>
      <c r="DLN400"/>
      <c r="DLO400"/>
      <c r="DLP400"/>
      <c r="DLQ400"/>
      <c r="DLR400"/>
      <c r="DLS400"/>
      <c r="DLT400"/>
      <c r="DLU400"/>
      <c r="DLV400"/>
      <c r="DLW400"/>
      <c r="DLX400"/>
      <c r="DLY400"/>
      <c r="DLZ400"/>
      <c r="DMA400"/>
      <c r="DMB400"/>
      <c r="DMC400"/>
      <c r="DMD400"/>
      <c r="DME400"/>
      <c r="DMF400"/>
      <c r="DMG400"/>
      <c r="DMH400"/>
      <c r="DMI400"/>
      <c r="DMJ400"/>
      <c r="DMK400"/>
      <c r="DML400"/>
      <c r="DMM400"/>
      <c r="DMN400"/>
      <c r="DMO400"/>
      <c r="DMP400"/>
      <c r="DMQ400"/>
      <c r="DMR400"/>
      <c r="DMS400"/>
      <c r="DMT400"/>
      <c r="DMU400"/>
      <c r="DMV400"/>
      <c r="DMW400"/>
      <c r="DMX400"/>
      <c r="DMY400"/>
      <c r="DMZ400"/>
      <c r="DNA400"/>
      <c r="DNB400"/>
      <c r="DNC400"/>
      <c r="DND400"/>
      <c r="DNE400"/>
      <c r="DNF400"/>
      <c r="DNG400"/>
      <c r="DNH400"/>
      <c r="DNI400"/>
      <c r="DNJ400"/>
      <c r="DNK400"/>
      <c r="DNL400"/>
      <c r="DNM400"/>
      <c r="DNN400"/>
      <c r="DNO400"/>
      <c r="DNP400"/>
      <c r="DNQ400"/>
      <c r="DNR400"/>
      <c r="DNS400"/>
      <c r="DNT400"/>
      <c r="DNU400"/>
      <c r="DNV400"/>
      <c r="DNW400"/>
      <c r="DNX400"/>
      <c r="DNY400"/>
      <c r="DNZ400"/>
      <c r="DOA400"/>
      <c r="DOB400"/>
      <c r="DOC400"/>
      <c r="DOD400"/>
      <c r="DOE400"/>
      <c r="DOF400"/>
      <c r="DOG400"/>
      <c r="DOH400"/>
      <c r="DOI400"/>
      <c r="DOJ400"/>
      <c r="DOK400"/>
      <c r="DOL400"/>
      <c r="DOM400"/>
      <c r="DON400"/>
      <c r="DOO400"/>
      <c r="DOP400"/>
      <c r="DOQ400"/>
      <c r="DOR400"/>
      <c r="DOS400"/>
      <c r="DOT400"/>
      <c r="DOU400"/>
      <c r="DOV400"/>
      <c r="DOW400"/>
      <c r="DOX400"/>
      <c r="DOY400"/>
      <c r="DOZ400"/>
      <c r="DPA400"/>
      <c r="DPB400"/>
      <c r="DPC400"/>
      <c r="DPD400"/>
      <c r="DPE400"/>
      <c r="DPF400"/>
      <c r="DPG400"/>
      <c r="DPH400"/>
      <c r="DPI400"/>
      <c r="DPJ400"/>
      <c r="DPK400"/>
      <c r="DPL400"/>
      <c r="DPM400"/>
      <c r="DPN400"/>
      <c r="DPO400"/>
      <c r="DPP400"/>
      <c r="DPQ400"/>
      <c r="DPR400"/>
      <c r="DPS400"/>
      <c r="DPT400"/>
      <c r="DPU400"/>
      <c r="DPV400"/>
      <c r="DPW400"/>
      <c r="DPX400"/>
      <c r="DPY400"/>
      <c r="DPZ400"/>
      <c r="DQA400"/>
      <c r="DQB400"/>
      <c r="DQC400"/>
      <c r="DQD400"/>
      <c r="DQE400"/>
      <c r="DQF400"/>
      <c r="DQG400"/>
      <c r="DQH400"/>
      <c r="DQI400"/>
      <c r="DQJ400"/>
      <c r="DQK400"/>
      <c r="DQL400"/>
      <c r="DQM400"/>
      <c r="DQN400"/>
      <c r="DQO400"/>
      <c r="DQP400"/>
      <c r="DQQ400"/>
      <c r="DQR400"/>
      <c r="DQS400"/>
      <c r="DQT400"/>
      <c r="DQU400"/>
      <c r="DQV400"/>
      <c r="DQW400"/>
      <c r="DQX400"/>
      <c r="DQY400"/>
      <c r="DQZ400"/>
      <c r="DRA400"/>
      <c r="DRB400"/>
      <c r="DRC400"/>
      <c r="DRD400"/>
      <c r="DRE400"/>
      <c r="DRF400"/>
      <c r="DRG400"/>
      <c r="DRH400"/>
      <c r="DRI400"/>
      <c r="DRJ400"/>
      <c r="DRK400"/>
      <c r="DRL400"/>
      <c r="DRM400"/>
      <c r="DRN400"/>
      <c r="DRO400"/>
      <c r="DRP400"/>
      <c r="DRQ400"/>
      <c r="DRR400"/>
      <c r="DRS400"/>
      <c r="DRT400"/>
      <c r="DRU400"/>
      <c r="DRV400"/>
      <c r="DRW400"/>
      <c r="DRX400"/>
      <c r="DRY400"/>
      <c r="DRZ400"/>
      <c r="DSA400"/>
      <c r="DSB400"/>
      <c r="DSC400"/>
      <c r="DSD400"/>
      <c r="DSE400"/>
      <c r="DSF400"/>
      <c r="DSG400"/>
      <c r="DSH400"/>
      <c r="DSI400"/>
      <c r="DSJ400"/>
      <c r="DSK400"/>
      <c r="DSL400"/>
      <c r="DSM400"/>
      <c r="DSN400"/>
      <c r="DSO400"/>
      <c r="DSP400"/>
      <c r="DSQ400"/>
      <c r="DSR400"/>
      <c r="DSS400"/>
      <c r="DST400"/>
      <c r="DSU400"/>
      <c r="DSV400"/>
      <c r="DSW400"/>
      <c r="DSX400"/>
      <c r="DSY400"/>
      <c r="DSZ400"/>
      <c r="DTA400"/>
      <c r="DTB400"/>
      <c r="DTC400"/>
      <c r="DTD400"/>
      <c r="DTE400"/>
      <c r="DTF400"/>
      <c r="DTG400"/>
      <c r="DTH400"/>
      <c r="DTI400"/>
      <c r="DTJ400"/>
      <c r="DTK400"/>
      <c r="DTL400"/>
      <c r="DTM400"/>
      <c r="DTN400"/>
      <c r="DTO400"/>
      <c r="DTP400"/>
      <c r="DTQ400"/>
      <c r="DTR400"/>
      <c r="DTS400"/>
      <c r="DTT400"/>
      <c r="DTU400"/>
      <c r="DTV400"/>
      <c r="DTW400"/>
      <c r="DTX400"/>
      <c r="DTY400"/>
      <c r="DTZ400"/>
      <c r="DUA400"/>
      <c r="DUB400"/>
      <c r="DUC400"/>
      <c r="DUD400"/>
      <c r="DUE400"/>
      <c r="DUF400"/>
      <c r="DUG400"/>
      <c r="DUH400"/>
      <c r="DUI400"/>
      <c r="DUJ400"/>
      <c r="DUK400"/>
      <c r="DUL400"/>
      <c r="DUM400"/>
      <c r="DUN400"/>
      <c r="DUO400"/>
      <c r="DUP400"/>
      <c r="DUQ400"/>
      <c r="DUR400"/>
      <c r="DUS400"/>
      <c r="DUT400"/>
      <c r="DUU400"/>
      <c r="DUV400"/>
      <c r="DUW400"/>
      <c r="DUX400"/>
      <c r="DUY400"/>
      <c r="DUZ400"/>
      <c r="DVA400"/>
      <c r="DVB400"/>
      <c r="DVC400"/>
      <c r="DVD400"/>
      <c r="DVE400"/>
      <c r="DVF400"/>
      <c r="DVG400"/>
      <c r="DVH400"/>
      <c r="DVI400"/>
      <c r="DVJ400"/>
      <c r="DVK400"/>
      <c r="DVL400"/>
      <c r="DVM400"/>
      <c r="DVN400"/>
      <c r="DVO400"/>
      <c r="DVP400"/>
      <c r="DVQ400"/>
      <c r="DVR400"/>
      <c r="DVS400"/>
      <c r="DVT400"/>
      <c r="DVU400"/>
      <c r="DVV400"/>
      <c r="DVW400"/>
      <c r="DVX400"/>
      <c r="DVY400"/>
      <c r="DVZ400"/>
      <c r="DWA400"/>
      <c r="DWB400"/>
      <c r="DWC400"/>
      <c r="DWD400"/>
      <c r="DWE400"/>
      <c r="DWF400"/>
      <c r="DWG400"/>
      <c r="DWH400"/>
      <c r="DWI400"/>
      <c r="DWJ400"/>
      <c r="DWK400"/>
      <c r="DWL400"/>
      <c r="DWM400"/>
      <c r="DWN400"/>
      <c r="DWO400"/>
      <c r="DWP400"/>
      <c r="DWQ400"/>
      <c r="DWR400"/>
      <c r="DWS400"/>
      <c r="DWT400"/>
      <c r="DWU400"/>
      <c r="DWV400"/>
      <c r="DWW400"/>
      <c r="DWX400"/>
      <c r="DWY400"/>
      <c r="DWZ400"/>
      <c r="DXA400"/>
      <c r="DXB400"/>
      <c r="DXC400"/>
      <c r="DXD400"/>
      <c r="DXE400"/>
      <c r="DXF400"/>
      <c r="DXG400"/>
      <c r="DXH400"/>
      <c r="DXI400"/>
      <c r="DXJ400"/>
      <c r="DXK400"/>
      <c r="DXL400"/>
      <c r="DXM400"/>
      <c r="DXN400"/>
      <c r="DXO400"/>
      <c r="DXP400"/>
      <c r="DXQ400"/>
      <c r="DXR400"/>
      <c r="DXS400"/>
      <c r="DXT400"/>
      <c r="DXU400"/>
      <c r="DXV400"/>
      <c r="DXW400"/>
      <c r="DXX400"/>
      <c r="DXY400"/>
      <c r="DXZ400"/>
      <c r="DYA400"/>
      <c r="DYB400"/>
      <c r="DYC400"/>
      <c r="DYD400"/>
      <c r="DYE400"/>
      <c r="DYF400"/>
      <c r="DYG400"/>
      <c r="DYH400"/>
      <c r="DYI400"/>
      <c r="DYJ400"/>
      <c r="DYK400"/>
      <c r="DYL400"/>
      <c r="DYM400"/>
      <c r="DYN400"/>
      <c r="DYO400"/>
      <c r="DYP400"/>
      <c r="DYQ400"/>
      <c r="DYR400"/>
      <c r="DYS400"/>
      <c r="DYT400"/>
      <c r="DYU400"/>
      <c r="DYV400"/>
      <c r="DYW400"/>
      <c r="DYX400"/>
      <c r="DYY400"/>
      <c r="DYZ400"/>
      <c r="DZA400"/>
      <c r="DZB400"/>
      <c r="DZC400"/>
      <c r="DZD400"/>
      <c r="DZE400"/>
      <c r="DZF400"/>
      <c r="DZG400"/>
      <c r="DZH400"/>
      <c r="DZI400"/>
      <c r="DZJ400"/>
      <c r="DZK400"/>
      <c r="DZL400"/>
      <c r="DZM400"/>
      <c r="DZN400"/>
      <c r="DZO400"/>
      <c r="DZP400"/>
      <c r="DZQ400"/>
      <c r="DZR400"/>
      <c r="DZS400"/>
      <c r="DZT400"/>
      <c r="DZU400"/>
      <c r="DZV400"/>
      <c r="DZW400"/>
      <c r="DZX400"/>
      <c r="DZY400"/>
      <c r="DZZ400"/>
      <c r="EAA400"/>
      <c r="EAB400"/>
      <c r="EAC400"/>
      <c r="EAD400"/>
      <c r="EAE400"/>
      <c r="EAF400"/>
      <c r="EAG400"/>
      <c r="EAH400"/>
      <c r="EAI400"/>
      <c r="EAJ400"/>
      <c r="EAK400"/>
      <c r="EAL400"/>
      <c r="EAM400"/>
      <c r="EAN400"/>
      <c r="EAO400"/>
      <c r="EAP400"/>
      <c r="EAQ400"/>
      <c r="EAR400"/>
      <c r="EAS400"/>
      <c r="EAT400"/>
      <c r="EAU400"/>
      <c r="EAV400"/>
      <c r="EAW400"/>
      <c r="EAX400"/>
      <c r="EAY400"/>
      <c r="EAZ400"/>
      <c r="EBA400"/>
      <c r="EBB400"/>
      <c r="EBC400"/>
      <c r="EBD400"/>
      <c r="EBE400"/>
      <c r="EBF400"/>
      <c r="EBG400"/>
      <c r="EBH400"/>
      <c r="EBI400"/>
      <c r="EBJ400"/>
      <c r="EBK400"/>
      <c r="EBL400"/>
      <c r="EBM400"/>
      <c r="EBN400"/>
      <c r="EBO400"/>
      <c r="EBP400"/>
      <c r="EBQ400"/>
      <c r="EBR400"/>
      <c r="EBS400"/>
      <c r="EBT400"/>
      <c r="EBU400"/>
      <c r="EBV400"/>
      <c r="EBW400"/>
      <c r="EBX400"/>
      <c r="EBY400"/>
      <c r="EBZ400"/>
      <c r="ECA400"/>
      <c r="ECB400"/>
      <c r="ECC400"/>
      <c r="ECD400"/>
      <c r="ECE400"/>
      <c r="ECF400"/>
      <c r="ECG400"/>
      <c r="ECH400"/>
      <c r="ECI400"/>
      <c r="ECJ400"/>
      <c r="ECK400"/>
      <c r="ECL400"/>
      <c r="ECM400"/>
      <c r="ECN400"/>
      <c r="ECO400"/>
      <c r="ECP400"/>
      <c r="ECQ400"/>
      <c r="ECR400"/>
      <c r="ECS400"/>
      <c r="ECT400"/>
      <c r="ECU400"/>
      <c r="ECV400"/>
      <c r="ECW400"/>
      <c r="ECX400"/>
      <c r="ECY400"/>
      <c r="ECZ400"/>
      <c r="EDA400"/>
      <c r="EDB400"/>
      <c r="EDC400"/>
      <c r="EDD400"/>
      <c r="EDE400"/>
      <c r="EDF400"/>
      <c r="EDG400"/>
      <c r="EDH400"/>
      <c r="EDI400"/>
      <c r="EDJ400"/>
      <c r="EDK400"/>
      <c r="EDL400"/>
      <c r="EDM400"/>
      <c r="EDN400"/>
      <c r="EDO400"/>
      <c r="EDP400"/>
      <c r="EDQ400"/>
      <c r="EDR400"/>
      <c r="EDS400"/>
      <c r="EDT400"/>
      <c r="EDU400"/>
      <c r="EDV400"/>
      <c r="EDW400"/>
      <c r="EDX400"/>
      <c r="EDY400"/>
      <c r="EDZ400"/>
      <c r="EEA400"/>
      <c r="EEB400"/>
      <c r="EEC400"/>
      <c r="EED400"/>
      <c r="EEE400"/>
      <c r="EEF400"/>
      <c r="EEG400"/>
      <c r="EEH400"/>
      <c r="EEI400"/>
      <c r="EEJ400"/>
      <c r="EEK400"/>
      <c r="EEL400"/>
      <c r="EEM400"/>
      <c r="EEN400"/>
      <c r="EEO400"/>
      <c r="EEP400"/>
      <c r="EEQ400"/>
      <c r="EER400"/>
      <c r="EES400"/>
      <c r="EET400"/>
      <c r="EEU400"/>
      <c r="EEV400"/>
      <c r="EEW400"/>
      <c r="EEX400"/>
      <c r="EEY400"/>
      <c r="EEZ400"/>
      <c r="EFA400"/>
      <c r="EFB400"/>
      <c r="EFC400"/>
      <c r="EFD400"/>
      <c r="EFE400"/>
      <c r="EFF400"/>
      <c r="EFG400"/>
      <c r="EFH400"/>
      <c r="EFI400"/>
      <c r="EFJ400"/>
      <c r="EFK400"/>
      <c r="EFL400"/>
      <c r="EFM400"/>
      <c r="EFN400"/>
      <c r="EFO400"/>
      <c r="EFP400"/>
      <c r="EFQ400"/>
      <c r="EFR400"/>
      <c r="EFS400"/>
      <c r="EFT400"/>
      <c r="EFU400"/>
      <c r="EFV400"/>
      <c r="EFW400"/>
      <c r="EFX400"/>
      <c r="EFY400"/>
      <c r="EFZ400"/>
      <c r="EGA400"/>
      <c r="EGB400"/>
      <c r="EGC400"/>
      <c r="EGD400"/>
      <c r="EGE400"/>
      <c r="EGF400"/>
      <c r="EGG400"/>
      <c r="EGH400"/>
      <c r="EGI400"/>
      <c r="EGJ400"/>
      <c r="EGK400"/>
      <c r="EGL400"/>
      <c r="EGM400"/>
      <c r="EGN400"/>
      <c r="EGO400"/>
      <c r="EGP400"/>
      <c r="EGQ400"/>
      <c r="EGR400"/>
      <c r="EGS400"/>
      <c r="EGT400"/>
      <c r="EGU400"/>
      <c r="EGV400"/>
      <c r="EGW400"/>
      <c r="EGX400"/>
      <c r="EGY400"/>
      <c r="EGZ400"/>
      <c r="EHA400"/>
      <c r="EHB400"/>
      <c r="EHC400"/>
      <c r="EHD400"/>
      <c r="EHE400"/>
      <c r="EHF400"/>
      <c r="EHG400"/>
      <c r="EHH400"/>
      <c r="EHI400"/>
      <c r="EHJ400"/>
      <c r="EHK400"/>
      <c r="EHL400"/>
      <c r="EHM400"/>
      <c r="EHN400"/>
      <c r="EHO400"/>
      <c r="EHP400"/>
      <c r="EHQ400"/>
      <c r="EHR400"/>
      <c r="EHS400"/>
      <c r="EHT400"/>
      <c r="EHU400"/>
      <c r="EHV400"/>
      <c r="EHW400"/>
      <c r="EHX400"/>
      <c r="EHY400"/>
      <c r="EHZ400"/>
      <c r="EIA400"/>
      <c r="EIB400"/>
      <c r="EIC400"/>
      <c r="EID400"/>
      <c r="EIE400"/>
      <c r="EIF400"/>
      <c r="EIG400"/>
      <c r="EIH400"/>
      <c r="EII400"/>
      <c r="EIJ400"/>
      <c r="EIK400"/>
      <c r="EIL400"/>
      <c r="EIM400"/>
      <c r="EIN400"/>
      <c r="EIO400"/>
      <c r="EIP400"/>
      <c r="EIQ400"/>
      <c r="EIR400"/>
      <c r="EIS400"/>
      <c r="EIT400"/>
      <c r="EIU400"/>
      <c r="EIV400"/>
      <c r="EIW400"/>
      <c r="EIX400"/>
      <c r="EIY400"/>
      <c r="EIZ400"/>
      <c r="EJA400"/>
      <c r="EJB400"/>
      <c r="EJC400"/>
      <c r="EJD400"/>
      <c r="EJE400"/>
      <c r="EJF400"/>
      <c r="EJG400"/>
      <c r="EJH400"/>
      <c r="EJI400"/>
      <c r="EJJ400"/>
      <c r="EJK400"/>
      <c r="EJL400"/>
      <c r="EJM400"/>
      <c r="EJN400"/>
      <c r="EJO400"/>
      <c r="EJP400"/>
      <c r="EJQ400"/>
      <c r="EJR400"/>
      <c r="EJS400"/>
      <c r="EJT400"/>
      <c r="EJU400"/>
      <c r="EJV400"/>
      <c r="EJW400"/>
      <c r="EJX400"/>
      <c r="EJY400"/>
      <c r="EJZ400"/>
      <c r="EKA400"/>
      <c r="EKB400"/>
      <c r="EKC400"/>
      <c r="EKD400"/>
      <c r="EKE400"/>
      <c r="EKF400"/>
      <c r="EKG400"/>
      <c r="EKH400"/>
      <c r="EKI400"/>
      <c r="EKJ400"/>
      <c r="EKK400"/>
      <c r="EKL400"/>
      <c r="EKM400"/>
      <c r="EKN400"/>
      <c r="EKO400"/>
      <c r="EKP400"/>
      <c r="EKQ400"/>
      <c r="EKR400"/>
      <c r="EKS400"/>
      <c r="EKT400"/>
      <c r="EKU400"/>
      <c r="EKV400"/>
      <c r="EKW400"/>
      <c r="EKX400"/>
      <c r="EKY400"/>
      <c r="EKZ400"/>
      <c r="ELA400"/>
      <c r="ELB400"/>
      <c r="ELC400"/>
      <c r="ELD400"/>
      <c r="ELE400"/>
      <c r="ELF400"/>
      <c r="ELG400"/>
      <c r="ELH400"/>
      <c r="ELI400"/>
      <c r="ELJ400"/>
      <c r="ELK400"/>
      <c r="ELL400"/>
      <c r="ELM400"/>
      <c r="ELN400"/>
      <c r="ELO400"/>
      <c r="ELP400"/>
      <c r="ELQ400"/>
      <c r="ELR400"/>
      <c r="ELS400"/>
      <c r="ELT400"/>
      <c r="ELU400"/>
      <c r="ELV400"/>
      <c r="ELW400"/>
      <c r="ELX400"/>
      <c r="ELY400"/>
      <c r="ELZ400"/>
      <c r="EMA400"/>
      <c r="EMB400"/>
      <c r="EMC400"/>
      <c r="EMD400"/>
      <c r="EME400"/>
      <c r="EMF400"/>
      <c r="EMG400"/>
      <c r="EMH400"/>
      <c r="EMI400"/>
      <c r="EMJ400"/>
      <c r="EMK400"/>
      <c r="EML400"/>
      <c r="EMM400"/>
      <c r="EMN400"/>
      <c r="EMO400"/>
      <c r="EMP400"/>
      <c r="EMQ400"/>
      <c r="EMR400"/>
      <c r="EMS400"/>
      <c r="EMT400"/>
      <c r="EMU400"/>
      <c r="EMV400"/>
      <c r="EMW400"/>
      <c r="EMX400"/>
      <c r="EMY400"/>
      <c r="EMZ400"/>
      <c r="ENA400"/>
      <c r="ENB400"/>
      <c r="ENC400"/>
      <c r="END400"/>
      <c r="ENE400"/>
      <c r="ENF400"/>
      <c r="ENG400"/>
      <c r="ENH400"/>
      <c r="ENI400"/>
      <c r="ENJ400"/>
      <c r="ENK400"/>
      <c r="ENL400"/>
      <c r="ENM400"/>
      <c r="ENN400"/>
      <c r="ENO400"/>
      <c r="ENP400"/>
      <c r="ENQ400"/>
      <c r="ENR400"/>
      <c r="ENS400"/>
      <c r="ENT400"/>
      <c r="ENU400"/>
      <c r="ENV400"/>
      <c r="ENW400"/>
      <c r="ENX400"/>
      <c r="ENY400"/>
      <c r="ENZ400"/>
      <c r="EOA400"/>
      <c r="EOB400"/>
      <c r="EOC400"/>
      <c r="EOD400"/>
      <c r="EOE400"/>
      <c r="EOF400"/>
      <c r="EOG400"/>
      <c r="EOH400"/>
      <c r="EOI400"/>
      <c r="EOJ400"/>
      <c r="EOK400"/>
      <c r="EOL400"/>
      <c r="EOM400"/>
      <c r="EON400"/>
      <c r="EOO400"/>
      <c r="EOP400"/>
      <c r="EOQ400"/>
      <c r="EOR400"/>
      <c r="EOS400"/>
      <c r="EOT400"/>
      <c r="EOU400"/>
      <c r="EOV400"/>
      <c r="EOW400"/>
      <c r="EOX400"/>
      <c r="EOY400"/>
      <c r="EOZ400"/>
      <c r="EPA400"/>
      <c r="EPB400"/>
      <c r="EPC400"/>
      <c r="EPD400"/>
      <c r="EPE400"/>
      <c r="EPF400"/>
      <c r="EPG400"/>
      <c r="EPH400"/>
      <c r="EPI400"/>
      <c r="EPJ400"/>
      <c r="EPK400"/>
      <c r="EPL400"/>
      <c r="EPM400"/>
      <c r="EPN400"/>
      <c r="EPO400"/>
      <c r="EPP400"/>
      <c r="EPQ400"/>
      <c r="EPR400"/>
      <c r="EPS400"/>
      <c r="EPT400"/>
      <c r="EPU400"/>
      <c r="EPV400"/>
      <c r="EPW400"/>
      <c r="EPX400"/>
      <c r="EPY400"/>
      <c r="EPZ400"/>
      <c r="EQA400"/>
      <c r="EQB400"/>
      <c r="EQC400"/>
      <c r="EQD400"/>
      <c r="EQE400"/>
      <c r="EQF400"/>
      <c r="EQG400"/>
      <c r="EQH400"/>
      <c r="EQI400"/>
      <c r="EQJ400"/>
      <c r="EQK400"/>
      <c r="EQL400"/>
      <c r="EQM400"/>
      <c r="EQN400"/>
      <c r="EQO400"/>
      <c r="EQP400"/>
      <c r="EQQ400"/>
      <c r="EQR400"/>
      <c r="EQS400"/>
      <c r="EQT400"/>
      <c r="EQU400"/>
      <c r="EQV400"/>
      <c r="EQW400"/>
      <c r="EQX400"/>
      <c r="EQY400"/>
      <c r="EQZ400"/>
      <c r="ERA400"/>
      <c r="ERB400"/>
      <c r="ERC400"/>
      <c r="ERD400"/>
      <c r="ERE400"/>
      <c r="ERF400"/>
      <c r="ERG400"/>
      <c r="ERH400"/>
      <c r="ERI400"/>
      <c r="ERJ400"/>
      <c r="ERK400"/>
      <c r="ERL400"/>
      <c r="ERM400"/>
      <c r="ERN400"/>
      <c r="ERO400"/>
      <c r="ERP400"/>
      <c r="ERQ400"/>
      <c r="ERR400"/>
      <c r="ERS400"/>
      <c r="ERT400"/>
      <c r="ERU400"/>
      <c r="ERV400"/>
      <c r="ERW400"/>
      <c r="ERX400"/>
      <c r="ERY400"/>
      <c r="ERZ400"/>
      <c r="ESA400"/>
      <c r="ESB400"/>
      <c r="ESC400"/>
      <c r="ESD400"/>
      <c r="ESE400"/>
      <c r="ESF400"/>
      <c r="ESG400"/>
      <c r="ESH400"/>
      <c r="ESI400"/>
      <c r="ESJ400"/>
      <c r="ESK400"/>
      <c r="ESL400"/>
      <c r="ESM400"/>
      <c r="ESN400"/>
      <c r="ESO400"/>
      <c r="ESP400"/>
      <c r="ESQ400"/>
      <c r="ESR400"/>
      <c r="ESS400"/>
      <c r="EST400"/>
      <c r="ESU400"/>
      <c r="ESV400"/>
      <c r="ESW400"/>
      <c r="ESX400"/>
      <c r="ESY400"/>
      <c r="ESZ400"/>
      <c r="ETA400"/>
      <c r="ETB400"/>
      <c r="ETC400"/>
      <c r="ETD400"/>
      <c r="ETE400"/>
      <c r="ETF400"/>
      <c r="ETG400"/>
      <c r="ETH400"/>
      <c r="ETI400"/>
      <c r="ETJ400"/>
      <c r="ETK400"/>
      <c r="ETL400"/>
      <c r="ETM400"/>
      <c r="ETN400"/>
      <c r="ETO400"/>
      <c r="ETP400"/>
      <c r="ETQ400"/>
      <c r="ETR400"/>
      <c r="ETS400"/>
      <c r="ETT400"/>
      <c r="ETU400"/>
      <c r="ETV400"/>
      <c r="ETW400"/>
      <c r="ETX400"/>
      <c r="ETY400"/>
      <c r="ETZ400"/>
      <c r="EUA400"/>
      <c r="EUB400"/>
      <c r="EUC400"/>
      <c r="EUD400"/>
      <c r="EUE400"/>
      <c r="EUF400"/>
      <c r="EUG400"/>
      <c r="EUH400"/>
      <c r="EUI400"/>
      <c r="EUJ400"/>
      <c r="EUK400"/>
      <c r="EUL400"/>
      <c r="EUM400"/>
      <c r="EUN400"/>
      <c r="EUO400"/>
      <c r="EUP400"/>
      <c r="EUQ400"/>
      <c r="EUR400"/>
      <c r="EUS400"/>
      <c r="EUT400"/>
      <c r="EUU400"/>
      <c r="EUV400"/>
      <c r="EUW400"/>
      <c r="EUX400"/>
      <c r="EUY400"/>
      <c r="EUZ400"/>
      <c r="EVA400"/>
      <c r="EVB400"/>
      <c r="EVC400"/>
      <c r="EVD400"/>
      <c r="EVE400"/>
      <c r="EVF400"/>
      <c r="EVG400"/>
      <c r="EVH400"/>
      <c r="EVI400"/>
      <c r="EVJ400"/>
      <c r="EVK400"/>
      <c r="EVL400"/>
      <c r="EVM400"/>
      <c r="EVN400"/>
      <c r="EVO400"/>
      <c r="EVP400"/>
      <c r="EVQ400"/>
      <c r="EVR400"/>
      <c r="EVS400"/>
      <c r="EVT400"/>
      <c r="EVU400"/>
      <c r="EVV400"/>
      <c r="EVW400"/>
      <c r="EVX400"/>
      <c r="EVY400"/>
      <c r="EVZ400"/>
      <c r="EWA400"/>
      <c r="EWB400"/>
      <c r="EWC400"/>
      <c r="EWD400"/>
      <c r="EWE400"/>
      <c r="EWF400"/>
      <c r="EWG400"/>
      <c r="EWH400"/>
      <c r="EWI400"/>
      <c r="EWJ400"/>
      <c r="EWK400"/>
      <c r="EWL400"/>
      <c r="EWM400"/>
      <c r="EWN400"/>
      <c r="EWO400"/>
      <c r="EWP400"/>
      <c r="EWQ400"/>
      <c r="EWR400"/>
      <c r="EWS400"/>
      <c r="EWT400"/>
      <c r="EWU400"/>
      <c r="EWV400"/>
      <c r="EWW400"/>
      <c r="EWX400"/>
      <c r="EWY400"/>
      <c r="EWZ400"/>
      <c r="EXA400"/>
      <c r="EXB400"/>
      <c r="EXC400"/>
      <c r="EXD400"/>
      <c r="EXE400"/>
      <c r="EXF400"/>
      <c r="EXG400"/>
      <c r="EXH400"/>
      <c r="EXI400"/>
      <c r="EXJ400"/>
      <c r="EXK400"/>
      <c r="EXL400"/>
      <c r="EXM400"/>
      <c r="EXN400"/>
      <c r="EXO400"/>
      <c r="EXP400"/>
      <c r="EXQ400"/>
      <c r="EXR400"/>
      <c r="EXS400"/>
      <c r="EXT400"/>
      <c r="EXU400"/>
      <c r="EXV400"/>
      <c r="EXW400"/>
      <c r="EXX400"/>
      <c r="EXY400"/>
      <c r="EXZ400"/>
      <c r="EYA400"/>
      <c r="EYB400"/>
      <c r="EYC400"/>
      <c r="EYD400"/>
      <c r="EYE400"/>
      <c r="EYF400"/>
      <c r="EYG400"/>
      <c r="EYH400"/>
      <c r="EYI400"/>
      <c r="EYJ400"/>
      <c r="EYK400"/>
      <c r="EYL400"/>
      <c r="EYM400"/>
      <c r="EYN400"/>
      <c r="EYO400"/>
      <c r="EYP400"/>
      <c r="EYQ400"/>
      <c r="EYR400"/>
      <c r="EYS400"/>
      <c r="EYT400"/>
      <c r="EYU400"/>
      <c r="EYV400"/>
      <c r="EYW400"/>
      <c r="EYX400"/>
      <c r="EYY400"/>
      <c r="EYZ400"/>
      <c r="EZA400"/>
      <c r="EZB400"/>
      <c r="EZC400"/>
      <c r="EZD400"/>
      <c r="EZE400"/>
      <c r="EZF400"/>
      <c r="EZG400"/>
      <c r="EZH400"/>
      <c r="EZI400"/>
      <c r="EZJ400"/>
      <c r="EZK400"/>
      <c r="EZL400"/>
      <c r="EZM400"/>
      <c r="EZN400"/>
      <c r="EZO400"/>
      <c r="EZP400"/>
      <c r="EZQ400"/>
      <c r="EZR400"/>
      <c r="EZS400"/>
      <c r="EZT400"/>
      <c r="EZU400"/>
      <c r="EZV400"/>
      <c r="EZW400"/>
      <c r="EZX400"/>
      <c r="EZY400"/>
      <c r="EZZ400"/>
      <c r="FAA400"/>
      <c r="FAB400"/>
      <c r="FAC400"/>
      <c r="FAD400"/>
      <c r="FAE400"/>
      <c r="FAF400"/>
      <c r="FAG400"/>
      <c r="FAH400"/>
      <c r="FAI400"/>
      <c r="FAJ400"/>
      <c r="FAK400"/>
      <c r="FAL400"/>
      <c r="FAM400"/>
      <c r="FAN400"/>
      <c r="FAO400"/>
      <c r="FAP400"/>
      <c r="FAQ400"/>
      <c r="FAR400"/>
      <c r="FAS400"/>
      <c r="FAT400"/>
      <c r="FAU400"/>
      <c r="FAV400"/>
      <c r="FAW400"/>
      <c r="FAX400"/>
      <c r="FAY400"/>
      <c r="FAZ400"/>
      <c r="FBA400"/>
      <c r="FBB400"/>
      <c r="FBC400"/>
      <c r="FBD400"/>
      <c r="FBE400"/>
      <c r="FBF400"/>
      <c r="FBG400"/>
      <c r="FBH400"/>
      <c r="FBI400"/>
      <c r="FBJ400"/>
      <c r="FBK400"/>
      <c r="FBL400"/>
      <c r="FBM400"/>
      <c r="FBN400"/>
      <c r="FBO400"/>
      <c r="FBP400"/>
      <c r="FBQ400"/>
      <c r="FBR400"/>
      <c r="FBS400"/>
      <c r="FBT400"/>
      <c r="FBU400"/>
      <c r="FBV400"/>
      <c r="FBW400"/>
      <c r="FBX400"/>
      <c r="FBY400"/>
      <c r="FBZ400"/>
      <c r="FCA400"/>
      <c r="FCB400"/>
      <c r="FCC400"/>
      <c r="FCD400"/>
      <c r="FCE400"/>
      <c r="FCF400"/>
      <c r="FCG400"/>
      <c r="FCH400"/>
      <c r="FCI400"/>
      <c r="FCJ400"/>
      <c r="FCK400"/>
      <c r="FCL400"/>
      <c r="FCM400"/>
      <c r="FCN400"/>
      <c r="FCO400"/>
      <c r="FCP400"/>
      <c r="FCQ400"/>
      <c r="FCR400"/>
      <c r="FCS400"/>
      <c r="FCT400"/>
      <c r="FCU400"/>
      <c r="FCV400"/>
      <c r="FCW400"/>
      <c r="FCX400"/>
      <c r="FCY400"/>
      <c r="FCZ400"/>
      <c r="FDA400"/>
      <c r="FDB400"/>
      <c r="FDC400"/>
      <c r="FDD400"/>
      <c r="FDE400"/>
      <c r="FDF400"/>
      <c r="FDG400"/>
      <c r="FDH400"/>
      <c r="FDI400"/>
      <c r="FDJ400"/>
      <c r="FDK400"/>
      <c r="FDL400"/>
      <c r="FDM400"/>
      <c r="FDN400"/>
      <c r="FDO400"/>
      <c r="FDP400"/>
      <c r="FDQ400"/>
      <c r="FDR400"/>
      <c r="FDS400"/>
      <c r="FDT400"/>
      <c r="FDU400"/>
      <c r="FDV400"/>
      <c r="FDW400"/>
      <c r="FDX400"/>
      <c r="FDY400"/>
      <c r="FDZ400"/>
      <c r="FEA400"/>
      <c r="FEB400"/>
      <c r="FEC400"/>
      <c r="FED400"/>
      <c r="FEE400"/>
      <c r="FEF400"/>
      <c r="FEG400"/>
      <c r="FEH400"/>
      <c r="FEI400"/>
      <c r="FEJ400"/>
      <c r="FEK400"/>
      <c r="FEL400"/>
      <c r="FEM400"/>
      <c r="FEN400"/>
      <c r="FEO400"/>
      <c r="FEP400"/>
      <c r="FEQ400"/>
      <c r="FER400"/>
      <c r="FES400"/>
      <c r="FET400"/>
      <c r="FEU400"/>
      <c r="FEV400"/>
      <c r="FEW400"/>
      <c r="FEX400"/>
      <c r="FEY400"/>
      <c r="FEZ400"/>
      <c r="FFA400"/>
      <c r="FFB400"/>
      <c r="FFC400"/>
      <c r="FFD400"/>
      <c r="FFE400"/>
      <c r="FFF400"/>
      <c r="FFG400"/>
      <c r="FFH400"/>
      <c r="FFI400"/>
      <c r="FFJ400"/>
      <c r="FFK400"/>
      <c r="FFL400"/>
      <c r="FFM400"/>
      <c r="FFN400"/>
      <c r="FFO400"/>
      <c r="FFP400"/>
      <c r="FFQ400"/>
      <c r="FFR400"/>
      <c r="FFS400"/>
      <c r="FFT400"/>
      <c r="FFU400"/>
      <c r="FFV400"/>
      <c r="FFW400"/>
      <c r="FFX400"/>
      <c r="FFY400"/>
      <c r="FFZ400"/>
      <c r="FGA400"/>
      <c r="FGB400"/>
      <c r="FGC400"/>
      <c r="FGD400"/>
      <c r="FGE400"/>
      <c r="FGF400"/>
      <c r="FGG400"/>
      <c r="FGH400"/>
      <c r="FGI400"/>
      <c r="FGJ400"/>
      <c r="FGK400"/>
      <c r="FGL400"/>
      <c r="FGM400"/>
      <c r="FGN400"/>
      <c r="FGO400"/>
      <c r="FGP400"/>
      <c r="FGQ400"/>
      <c r="FGR400"/>
      <c r="FGS400"/>
      <c r="FGT400"/>
      <c r="FGU400"/>
      <c r="FGV400"/>
      <c r="FGW400"/>
      <c r="FGX400"/>
      <c r="FGY400"/>
      <c r="FGZ400"/>
      <c r="FHA400"/>
      <c r="FHB400"/>
      <c r="FHC400"/>
      <c r="FHD400"/>
      <c r="FHE400"/>
      <c r="FHF400"/>
      <c r="FHG400"/>
      <c r="FHH400"/>
      <c r="FHI400"/>
      <c r="FHJ400"/>
      <c r="FHK400"/>
      <c r="FHL400"/>
      <c r="FHM400"/>
      <c r="FHN400"/>
      <c r="FHO400"/>
      <c r="FHP400"/>
      <c r="FHQ400"/>
      <c r="FHR400"/>
      <c r="FHS400"/>
      <c r="FHT400"/>
      <c r="FHU400"/>
      <c r="FHV400"/>
      <c r="FHW400"/>
      <c r="FHX400"/>
      <c r="FHY400"/>
      <c r="FHZ400"/>
      <c r="FIA400"/>
      <c r="FIB400"/>
      <c r="FIC400"/>
      <c r="FID400"/>
      <c r="FIE400"/>
      <c r="FIF400"/>
      <c r="FIG400"/>
      <c r="FIH400"/>
      <c r="FII400"/>
      <c r="FIJ400"/>
      <c r="FIK400"/>
      <c r="FIL400"/>
      <c r="FIM400"/>
      <c r="FIN400"/>
      <c r="FIO400"/>
      <c r="FIP400"/>
      <c r="FIQ400"/>
      <c r="FIR400"/>
      <c r="FIS400"/>
      <c r="FIT400"/>
      <c r="FIU400"/>
      <c r="FIV400"/>
      <c r="FIW400"/>
      <c r="FIX400"/>
      <c r="FIY400"/>
      <c r="FIZ400"/>
      <c r="FJA400"/>
      <c r="FJB400"/>
      <c r="FJC400"/>
      <c r="FJD400"/>
      <c r="FJE400"/>
      <c r="FJF400"/>
      <c r="FJG400"/>
      <c r="FJH400"/>
      <c r="FJI400"/>
      <c r="FJJ400"/>
      <c r="FJK400"/>
      <c r="FJL400"/>
      <c r="FJM400"/>
      <c r="FJN400"/>
      <c r="FJO400"/>
      <c r="FJP400"/>
      <c r="FJQ400"/>
      <c r="FJR400"/>
      <c r="FJS400"/>
      <c r="FJT400"/>
      <c r="FJU400"/>
      <c r="FJV400"/>
      <c r="FJW400"/>
      <c r="FJX400"/>
      <c r="FJY400"/>
      <c r="FJZ400"/>
      <c r="FKA400"/>
      <c r="FKB400"/>
      <c r="FKC400"/>
      <c r="FKD400"/>
      <c r="FKE400"/>
      <c r="FKF400"/>
      <c r="FKG400"/>
      <c r="FKH400"/>
      <c r="FKI400"/>
      <c r="FKJ400"/>
      <c r="FKK400"/>
      <c r="FKL400"/>
      <c r="FKM400"/>
      <c r="FKN400"/>
      <c r="FKO400"/>
      <c r="FKP400"/>
      <c r="FKQ400"/>
      <c r="FKR400"/>
      <c r="FKS400"/>
      <c r="FKT400"/>
      <c r="FKU400"/>
      <c r="FKV400"/>
      <c r="FKW400"/>
      <c r="FKX400"/>
      <c r="FKY400"/>
      <c r="FKZ400"/>
      <c r="FLA400"/>
      <c r="FLB400"/>
      <c r="FLC400"/>
      <c r="FLD400"/>
      <c r="FLE400"/>
      <c r="FLF400"/>
      <c r="FLG400"/>
      <c r="FLH400"/>
      <c r="FLI400"/>
      <c r="FLJ400"/>
      <c r="FLK400"/>
      <c r="FLL400"/>
      <c r="FLM400"/>
      <c r="FLN400"/>
      <c r="FLO400"/>
      <c r="FLP400"/>
      <c r="FLQ400"/>
      <c r="FLR400"/>
      <c r="FLS400"/>
      <c r="FLT400"/>
      <c r="FLU400"/>
      <c r="FLV400"/>
      <c r="FLW400"/>
      <c r="FLX400"/>
      <c r="FLY400"/>
      <c r="FLZ400"/>
      <c r="FMA400"/>
      <c r="FMB400"/>
      <c r="FMC400"/>
      <c r="FMD400"/>
      <c r="FME400"/>
      <c r="FMF400"/>
      <c r="FMG400"/>
      <c r="FMH400"/>
      <c r="FMI400"/>
      <c r="FMJ400"/>
      <c r="FMK400"/>
      <c r="FML400"/>
      <c r="FMM400"/>
      <c r="FMN400"/>
      <c r="FMO400"/>
      <c r="FMP400"/>
      <c r="FMQ400"/>
      <c r="FMR400"/>
      <c r="FMS400"/>
      <c r="FMT400"/>
      <c r="FMU400"/>
      <c r="FMV400"/>
      <c r="FMW400"/>
      <c r="FMX400"/>
      <c r="FMY400"/>
      <c r="FMZ400"/>
      <c r="FNA400"/>
      <c r="FNB400"/>
      <c r="FNC400"/>
      <c r="FND400"/>
      <c r="FNE400"/>
      <c r="FNF400"/>
      <c r="FNG400"/>
      <c r="FNH400"/>
      <c r="FNI400"/>
      <c r="FNJ400"/>
      <c r="FNK400"/>
      <c r="FNL400"/>
      <c r="FNM400"/>
      <c r="FNN400"/>
      <c r="FNO400"/>
      <c r="FNP400"/>
      <c r="FNQ400"/>
      <c r="FNR400"/>
      <c r="FNS400"/>
      <c r="FNT400"/>
      <c r="FNU400"/>
      <c r="FNV400"/>
      <c r="FNW400"/>
      <c r="FNX400"/>
      <c r="FNY400"/>
      <c r="FNZ400"/>
      <c r="FOA400"/>
      <c r="FOB400"/>
      <c r="FOC400"/>
      <c r="FOD400"/>
      <c r="FOE400"/>
      <c r="FOF400"/>
      <c r="FOG400"/>
      <c r="FOH400"/>
      <c r="FOI400"/>
      <c r="FOJ400"/>
      <c r="FOK400"/>
      <c r="FOL400"/>
      <c r="FOM400"/>
      <c r="FON400"/>
      <c r="FOO400"/>
      <c r="FOP400"/>
      <c r="FOQ400"/>
      <c r="FOR400"/>
      <c r="FOS400"/>
      <c r="FOT400"/>
      <c r="FOU400"/>
      <c r="FOV400"/>
      <c r="FOW400"/>
      <c r="FOX400"/>
      <c r="FOY400"/>
      <c r="FOZ400"/>
      <c r="FPA400"/>
      <c r="FPB400"/>
      <c r="FPC400"/>
      <c r="FPD400"/>
      <c r="FPE400"/>
      <c r="FPF400"/>
      <c r="FPG400"/>
      <c r="FPH400"/>
      <c r="FPI400"/>
      <c r="FPJ400"/>
      <c r="FPK400"/>
      <c r="FPL400"/>
      <c r="FPM400"/>
      <c r="FPN400"/>
      <c r="FPO400"/>
      <c r="FPP400"/>
      <c r="FPQ400"/>
      <c r="FPR400"/>
      <c r="FPS400"/>
      <c r="FPT400"/>
      <c r="FPU400"/>
      <c r="FPV400"/>
      <c r="FPW400"/>
      <c r="FPX400"/>
      <c r="FPY400"/>
      <c r="FPZ400"/>
      <c r="FQA400"/>
      <c r="FQB400"/>
      <c r="FQC400"/>
      <c r="FQD400"/>
      <c r="FQE400"/>
      <c r="FQF400"/>
      <c r="FQG400"/>
      <c r="FQH400"/>
      <c r="FQI400"/>
      <c r="FQJ400"/>
      <c r="FQK400"/>
      <c r="FQL400"/>
      <c r="FQM400"/>
      <c r="FQN400"/>
      <c r="FQO400"/>
      <c r="FQP400"/>
      <c r="FQQ400"/>
      <c r="FQR400"/>
      <c r="FQS400"/>
      <c r="FQT400"/>
      <c r="FQU400"/>
      <c r="FQV400"/>
      <c r="FQW400"/>
      <c r="FQX400"/>
      <c r="FQY400"/>
      <c r="FQZ400"/>
      <c r="FRA400"/>
      <c r="FRB400"/>
      <c r="FRC400"/>
      <c r="FRD400"/>
      <c r="FRE400"/>
      <c r="FRF400"/>
      <c r="FRG400"/>
      <c r="FRH400"/>
      <c r="FRI400"/>
      <c r="FRJ400"/>
      <c r="FRK400"/>
      <c r="FRL400"/>
      <c r="FRM400"/>
      <c r="FRN400"/>
      <c r="FRO400"/>
      <c r="FRP400"/>
      <c r="FRQ400"/>
      <c r="FRR400"/>
      <c r="FRS400"/>
      <c r="FRT400"/>
      <c r="FRU400"/>
      <c r="FRV400"/>
      <c r="FRW400"/>
      <c r="FRX400"/>
      <c r="FRY400"/>
      <c r="FRZ400"/>
      <c r="FSA400"/>
      <c r="FSB400"/>
      <c r="FSC400"/>
      <c r="FSD400"/>
      <c r="FSE400"/>
      <c r="FSF400"/>
      <c r="FSG400"/>
      <c r="FSH400"/>
      <c r="FSI400"/>
      <c r="FSJ400"/>
      <c r="FSK400"/>
      <c r="FSL400"/>
      <c r="FSM400"/>
      <c r="FSN400"/>
      <c r="FSO400"/>
      <c r="FSP400"/>
      <c r="FSQ400"/>
      <c r="FSR400"/>
      <c r="FSS400"/>
      <c r="FST400"/>
      <c r="FSU400"/>
      <c r="FSV400"/>
      <c r="FSW400"/>
      <c r="FSX400"/>
      <c r="FSY400"/>
      <c r="FSZ400"/>
      <c r="FTA400"/>
      <c r="FTB400"/>
      <c r="FTC400"/>
      <c r="FTD400"/>
      <c r="FTE400"/>
      <c r="FTF400"/>
      <c r="FTG400"/>
      <c r="FTH400"/>
      <c r="FTI400"/>
      <c r="FTJ400"/>
      <c r="FTK400"/>
      <c r="FTL400"/>
      <c r="FTM400"/>
      <c r="FTN400"/>
      <c r="FTO400"/>
      <c r="FTP400"/>
      <c r="FTQ400"/>
      <c r="FTR400"/>
      <c r="FTS400"/>
      <c r="FTT400"/>
      <c r="FTU400"/>
      <c r="FTV400"/>
      <c r="FTW400"/>
      <c r="FTX400"/>
      <c r="FTY400"/>
      <c r="FTZ400"/>
      <c r="FUA400"/>
      <c r="FUB400"/>
      <c r="FUC400"/>
      <c r="FUD400"/>
      <c r="FUE400"/>
      <c r="FUF400"/>
      <c r="FUG400"/>
      <c r="FUH400"/>
      <c r="FUI400"/>
      <c r="FUJ400"/>
      <c r="FUK400"/>
      <c r="FUL400"/>
      <c r="FUM400"/>
      <c r="FUN400"/>
      <c r="FUO400"/>
      <c r="FUP400"/>
      <c r="FUQ400"/>
      <c r="FUR400"/>
      <c r="FUS400"/>
      <c r="FUT400"/>
      <c r="FUU400"/>
      <c r="FUV400"/>
      <c r="FUW400"/>
      <c r="FUX400"/>
      <c r="FUY400"/>
      <c r="FUZ400"/>
      <c r="FVA400"/>
      <c r="FVB400"/>
      <c r="FVC400"/>
      <c r="FVD400"/>
      <c r="FVE400"/>
      <c r="FVF400"/>
      <c r="FVG400"/>
      <c r="FVH400"/>
      <c r="FVI400"/>
      <c r="FVJ400"/>
      <c r="FVK400"/>
      <c r="FVL400"/>
      <c r="FVM400"/>
      <c r="FVN400"/>
      <c r="FVO400"/>
      <c r="FVP400"/>
      <c r="FVQ400"/>
      <c r="FVR400"/>
      <c r="FVS400"/>
      <c r="FVT400"/>
      <c r="FVU400"/>
      <c r="FVV400"/>
      <c r="FVW400"/>
      <c r="FVX400"/>
      <c r="FVY400"/>
      <c r="FVZ400"/>
      <c r="FWA400"/>
      <c r="FWB400"/>
      <c r="FWC400"/>
      <c r="FWD400"/>
      <c r="FWE400"/>
      <c r="FWF400"/>
      <c r="FWG400"/>
      <c r="FWH400"/>
      <c r="FWI400"/>
      <c r="FWJ400"/>
      <c r="FWK400"/>
      <c r="FWL400"/>
      <c r="FWM400"/>
      <c r="FWN400"/>
      <c r="FWO400"/>
      <c r="FWP400"/>
      <c r="FWQ400"/>
      <c r="FWR400"/>
      <c r="FWS400"/>
      <c r="FWT400"/>
      <c r="FWU400"/>
      <c r="FWV400"/>
      <c r="FWW400"/>
      <c r="FWX400"/>
      <c r="FWY400"/>
      <c r="FWZ400"/>
      <c r="FXA400"/>
      <c r="FXB400"/>
      <c r="FXC400"/>
      <c r="FXD400"/>
      <c r="FXE400"/>
      <c r="FXF400"/>
      <c r="FXG400"/>
      <c r="FXH400"/>
      <c r="FXI400"/>
      <c r="FXJ400"/>
      <c r="FXK400"/>
      <c r="FXL400"/>
      <c r="FXM400"/>
      <c r="FXN400"/>
      <c r="FXO400"/>
      <c r="FXP400"/>
      <c r="FXQ400"/>
      <c r="FXR400"/>
      <c r="FXS400"/>
      <c r="FXT400"/>
      <c r="FXU400"/>
      <c r="FXV400"/>
      <c r="FXW400"/>
      <c r="FXX400"/>
      <c r="FXY400"/>
      <c r="FXZ400"/>
      <c r="FYA400"/>
      <c r="FYB400"/>
      <c r="FYC400"/>
      <c r="FYD400"/>
      <c r="FYE400"/>
      <c r="FYF400"/>
      <c r="FYG400"/>
      <c r="FYH400"/>
      <c r="FYI400"/>
      <c r="FYJ400"/>
      <c r="FYK400"/>
      <c r="FYL400"/>
      <c r="FYM400"/>
      <c r="FYN400"/>
      <c r="FYO400"/>
      <c r="FYP400"/>
      <c r="FYQ400"/>
      <c r="FYR400"/>
      <c r="FYS400"/>
      <c r="FYT400"/>
      <c r="FYU400"/>
      <c r="FYV400"/>
      <c r="FYW400"/>
      <c r="FYX400"/>
      <c r="FYY400"/>
      <c r="FYZ400"/>
      <c r="FZA400"/>
      <c r="FZB400"/>
      <c r="FZC400"/>
      <c r="FZD400"/>
      <c r="FZE400"/>
      <c r="FZF400"/>
      <c r="FZG400"/>
      <c r="FZH400"/>
      <c r="FZI400"/>
      <c r="FZJ400"/>
      <c r="FZK400"/>
      <c r="FZL400"/>
      <c r="FZM400"/>
      <c r="FZN400"/>
      <c r="FZO400"/>
      <c r="FZP400"/>
      <c r="FZQ400"/>
      <c r="FZR400"/>
      <c r="FZS400"/>
      <c r="FZT400"/>
      <c r="FZU400"/>
      <c r="FZV400"/>
      <c r="FZW400"/>
      <c r="FZX400"/>
      <c r="FZY400"/>
      <c r="FZZ400"/>
      <c r="GAA400"/>
      <c r="GAB400"/>
      <c r="GAC400"/>
      <c r="GAD400"/>
      <c r="GAE400"/>
      <c r="GAF400"/>
      <c r="GAG400"/>
      <c r="GAH400"/>
      <c r="GAI400"/>
      <c r="GAJ400"/>
      <c r="GAK400"/>
      <c r="GAL400"/>
      <c r="GAM400"/>
      <c r="GAN400"/>
      <c r="GAO400"/>
      <c r="GAP400"/>
      <c r="GAQ400"/>
      <c r="GAR400"/>
      <c r="GAS400"/>
      <c r="GAT400"/>
      <c r="GAU400"/>
      <c r="GAV400"/>
      <c r="GAW400"/>
      <c r="GAX400"/>
      <c r="GAY400"/>
      <c r="GAZ400"/>
      <c r="GBA400"/>
      <c r="GBB400"/>
      <c r="GBC400"/>
      <c r="GBD400"/>
      <c r="GBE400"/>
      <c r="GBF400"/>
      <c r="GBG400"/>
      <c r="GBH400"/>
      <c r="GBI400"/>
      <c r="GBJ400"/>
      <c r="GBK400"/>
      <c r="GBL400"/>
      <c r="GBM400"/>
      <c r="GBN400"/>
      <c r="GBO400"/>
      <c r="GBP400"/>
      <c r="GBQ400"/>
      <c r="GBR400"/>
      <c r="GBS400"/>
      <c r="GBT400"/>
      <c r="GBU400"/>
      <c r="GBV400"/>
      <c r="GBW400"/>
      <c r="GBX400"/>
      <c r="GBY400"/>
      <c r="GBZ400"/>
      <c r="GCA400"/>
      <c r="GCB400"/>
      <c r="GCC400"/>
      <c r="GCD400"/>
      <c r="GCE400"/>
      <c r="GCF400"/>
      <c r="GCG400"/>
      <c r="GCH400"/>
      <c r="GCI400"/>
      <c r="GCJ400"/>
      <c r="GCK400"/>
      <c r="GCL400"/>
      <c r="GCM400"/>
      <c r="GCN400"/>
      <c r="GCO400"/>
      <c r="GCP400"/>
      <c r="GCQ400"/>
      <c r="GCR400"/>
      <c r="GCS400"/>
      <c r="GCT400"/>
      <c r="GCU400"/>
      <c r="GCV400"/>
      <c r="GCW400"/>
      <c r="GCX400"/>
      <c r="GCY400"/>
      <c r="GCZ400"/>
      <c r="GDA400"/>
      <c r="GDB400"/>
      <c r="GDC400"/>
      <c r="GDD400"/>
      <c r="GDE400"/>
      <c r="GDF400"/>
      <c r="GDG400"/>
      <c r="GDH400"/>
      <c r="GDI400"/>
      <c r="GDJ400"/>
      <c r="GDK400"/>
      <c r="GDL400"/>
      <c r="GDM400"/>
      <c r="GDN400"/>
      <c r="GDO400"/>
      <c r="GDP400"/>
      <c r="GDQ400"/>
      <c r="GDR400"/>
      <c r="GDS400"/>
      <c r="GDT400"/>
      <c r="GDU400"/>
      <c r="GDV400"/>
      <c r="GDW400"/>
      <c r="GDX400"/>
      <c r="GDY400"/>
      <c r="GDZ400"/>
      <c r="GEA400"/>
      <c r="GEB400"/>
      <c r="GEC400"/>
      <c r="GED400"/>
      <c r="GEE400"/>
      <c r="GEF400"/>
      <c r="GEG400"/>
      <c r="GEH400"/>
      <c r="GEI400"/>
      <c r="GEJ400"/>
      <c r="GEK400"/>
      <c r="GEL400"/>
      <c r="GEM400"/>
      <c r="GEN400"/>
      <c r="GEO400"/>
      <c r="GEP400"/>
      <c r="GEQ400"/>
      <c r="GER400"/>
      <c r="GES400"/>
      <c r="GET400"/>
      <c r="GEU400"/>
      <c r="GEV400"/>
      <c r="GEW400"/>
      <c r="GEX400"/>
      <c r="GEY400"/>
      <c r="GEZ400"/>
      <c r="GFA400"/>
      <c r="GFB400"/>
      <c r="GFC400"/>
      <c r="GFD400"/>
      <c r="GFE400"/>
      <c r="GFF400"/>
      <c r="GFG400"/>
      <c r="GFH400"/>
      <c r="GFI400"/>
      <c r="GFJ400"/>
      <c r="GFK400"/>
      <c r="GFL400"/>
      <c r="GFM400"/>
      <c r="GFN400"/>
      <c r="GFO400"/>
      <c r="GFP400"/>
      <c r="GFQ400"/>
      <c r="GFR400"/>
      <c r="GFS400"/>
      <c r="GFT400"/>
      <c r="GFU400"/>
      <c r="GFV400"/>
      <c r="GFW400"/>
      <c r="GFX400"/>
      <c r="GFY400"/>
      <c r="GFZ400"/>
      <c r="GGA400"/>
      <c r="GGB400"/>
      <c r="GGC400"/>
      <c r="GGD400"/>
      <c r="GGE400"/>
      <c r="GGF400"/>
      <c r="GGG400"/>
      <c r="GGH400"/>
      <c r="GGI400"/>
      <c r="GGJ400"/>
      <c r="GGK400"/>
      <c r="GGL400"/>
      <c r="GGM400"/>
      <c r="GGN400"/>
      <c r="GGO400"/>
      <c r="GGP400"/>
      <c r="GGQ400"/>
      <c r="GGR400"/>
      <c r="GGS400"/>
      <c r="GGT400"/>
      <c r="GGU400"/>
      <c r="GGV400"/>
      <c r="GGW400"/>
      <c r="GGX400"/>
      <c r="GGY400"/>
      <c r="GGZ400"/>
      <c r="GHA400"/>
      <c r="GHB400"/>
      <c r="GHC400"/>
      <c r="GHD400"/>
      <c r="GHE400"/>
      <c r="GHF400"/>
      <c r="GHG400"/>
      <c r="GHH400"/>
      <c r="GHI400"/>
      <c r="GHJ400"/>
      <c r="GHK400"/>
      <c r="GHL400"/>
      <c r="GHM400"/>
      <c r="GHN400"/>
      <c r="GHO400"/>
      <c r="GHP400"/>
      <c r="GHQ400"/>
      <c r="GHR400"/>
      <c r="GHS400"/>
      <c r="GHT400"/>
      <c r="GHU400"/>
      <c r="GHV400"/>
      <c r="GHW400"/>
      <c r="GHX400"/>
      <c r="GHY400"/>
      <c r="GHZ400"/>
      <c r="GIA400"/>
      <c r="GIB400"/>
      <c r="GIC400"/>
      <c r="GID400"/>
      <c r="GIE400"/>
      <c r="GIF400"/>
      <c r="GIG400"/>
      <c r="GIH400"/>
      <c r="GII400"/>
      <c r="GIJ400"/>
      <c r="GIK400"/>
      <c r="GIL400"/>
      <c r="GIM400"/>
      <c r="GIN400"/>
      <c r="GIO400"/>
      <c r="GIP400"/>
      <c r="GIQ400"/>
      <c r="GIR400"/>
      <c r="GIS400"/>
      <c r="GIT400"/>
      <c r="GIU400"/>
      <c r="GIV400"/>
      <c r="GIW400"/>
      <c r="GIX400"/>
      <c r="GIY400"/>
      <c r="GIZ400"/>
      <c r="GJA400"/>
      <c r="GJB400"/>
      <c r="GJC400"/>
      <c r="GJD400"/>
      <c r="GJE400"/>
      <c r="GJF400"/>
      <c r="GJG400"/>
      <c r="GJH400"/>
      <c r="GJI400"/>
      <c r="GJJ400"/>
      <c r="GJK400"/>
      <c r="GJL400"/>
      <c r="GJM400"/>
      <c r="GJN400"/>
      <c r="GJO400"/>
      <c r="GJP400"/>
      <c r="GJQ400"/>
      <c r="GJR400"/>
      <c r="GJS400"/>
      <c r="GJT400"/>
      <c r="GJU400"/>
      <c r="GJV400"/>
      <c r="GJW400"/>
      <c r="GJX400"/>
      <c r="GJY400"/>
      <c r="GJZ400"/>
      <c r="GKA400"/>
      <c r="GKB400"/>
      <c r="GKC400"/>
      <c r="GKD400"/>
      <c r="GKE400"/>
      <c r="GKF400"/>
      <c r="GKG400"/>
      <c r="GKH400"/>
      <c r="GKI400"/>
      <c r="GKJ400"/>
      <c r="GKK400"/>
      <c r="GKL400"/>
      <c r="GKM400"/>
      <c r="GKN400"/>
      <c r="GKO400"/>
      <c r="GKP400"/>
      <c r="GKQ400"/>
      <c r="GKR400"/>
      <c r="GKS400"/>
      <c r="GKT400"/>
      <c r="GKU400"/>
      <c r="GKV400"/>
      <c r="GKW400"/>
      <c r="GKX400"/>
      <c r="GKY400"/>
      <c r="GKZ400"/>
      <c r="GLA400"/>
      <c r="GLB400"/>
      <c r="GLC400"/>
      <c r="GLD400"/>
      <c r="GLE400"/>
      <c r="GLF400"/>
      <c r="GLG400"/>
      <c r="GLH400"/>
      <c r="GLI400"/>
      <c r="GLJ400"/>
      <c r="GLK400"/>
      <c r="GLL400"/>
      <c r="GLM400"/>
      <c r="GLN400"/>
      <c r="GLO400"/>
      <c r="GLP400"/>
      <c r="GLQ400"/>
      <c r="GLR400"/>
      <c r="GLS400"/>
      <c r="GLT400"/>
      <c r="GLU400"/>
      <c r="GLV400"/>
      <c r="GLW400"/>
      <c r="GLX400"/>
      <c r="GLY400"/>
      <c r="GLZ400"/>
      <c r="GMA400"/>
      <c r="GMB400"/>
      <c r="GMC400"/>
      <c r="GMD400"/>
      <c r="GME400"/>
      <c r="GMF400"/>
      <c r="GMG400"/>
      <c r="GMH400"/>
      <c r="GMI400"/>
      <c r="GMJ400"/>
      <c r="GMK400"/>
      <c r="GML400"/>
      <c r="GMM400"/>
      <c r="GMN400"/>
      <c r="GMO400"/>
      <c r="GMP400"/>
      <c r="GMQ400"/>
      <c r="GMR400"/>
      <c r="GMS400"/>
      <c r="GMT400"/>
      <c r="GMU400"/>
      <c r="GMV400"/>
      <c r="GMW400"/>
      <c r="GMX400"/>
      <c r="GMY400"/>
      <c r="GMZ400"/>
      <c r="GNA400"/>
      <c r="GNB400"/>
      <c r="GNC400"/>
      <c r="GND400"/>
      <c r="GNE400"/>
      <c r="GNF400"/>
      <c r="GNG400"/>
      <c r="GNH400"/>
      <c r="GNI400"/>
      <c r="GNJ400"/>
      <c r="GNK400"/>
      <c r="GNL400"/>
      <c r="GNM400"/>
      <c r="GNN400"/>
      <c r="GNO400"/>
      <c r="GNP400"/>
      <c r="GNQ400"/>
      <c r="GNR400"/>
      <c r="GNS400"/>
      <c r="GNT400"/>
      <c r="GNU400"/>
      <c r="GNV400"/>
      <c r="GNW400"/>
      <c r="GNX400"/>
      <c r="GNY400"/>
      <c r="GNZ400"/>
      <c r="GOA400"/>
      <c r="GOB400"/>
      <c r="GOC400"/>
      <c r="GOD400"/>
      <c r="GOE400"/>
      <c r="GOF400"/>
      <c r="GOG400"/>
      <c r="GOH400"/>
      <c r="GOI400"/>
      <c r="GOJ400"/>
      <c r="GOK400"/>
      <c r="GOL400"/>
      <c r="GOM400"/>
      <c r="GON400"/>
      <c r="GOO400"/>
      <c r="GOP400"/>
      <c r="GOQ400"/>
      <c r="GOR400"/>
      <c r="GOS400"/>
      <c r="GOT400"/>
      <c r="GOU400"/>
      <c r="GOV400"/>
      <c r="GOW400"/>
      <c r="GOX400"/>
      <c r="GOY400"/>
      <c r="GOZ400"/>
      <c r="GPA400"/>
      <c r="GPB400"/>
      <c r="GPC400"/>
      <c r="GPD400"/>
      <c r="GPE400"/>
      <c r="GPF400"/>
      <c r="GPG400"/>
      <c r="GPH400"/>
      <c r="GPI400"/>
      <c r="GPJ400"/>
      <c r="GPK400"/>
      <c r="GPL400"/>
      <c r="GPM400"/>
      <c r="GPN400"/>
      <c r="GPO400"/>
      <c r="GPP400"/>
      <c r="GPQ400"/>
      <c r="GPR400"/>
      <c r="GPS400"/>
      <c r="GPT400"/>
      <c r="GPU400"/>
      <c r="GPV400"/>
      <c r="GPW400"/>
      <c r="GPX400"/>
      <c r="GPY400"/>
      <c r="GPZ400"/>
      <c r="GQA400"/>
      <c r="GQB400"/>
      <c r="GQC400"/>
      <c r="GQD400"/>
      <c r="GQE400"/>
      <c r="GQF400"/>
      <c r="GQG400"/>
      <c r="GQH400"/>
      <c r="GQI400"/>
      <c r="GQJ400"/>
      <c r="GQK400"/>
      <c r="GQL400"/>
      <c r="GQM400"/>
      <c r="GQN400"/>
      <c r="GQO400"/>
      <c r="GQP400"/>
      <c r="GQQ400"/>
      <c r="GQR400"/>
      <c r="GQS400"/>
      <c r="GQT400"/>
      <c r="GQU400"/>
      <c r="GQV400"/>
      <c r="GQW400"/>
      <c r="GQX400"/>
      <c r="GQY400"/>
      <c r="GQZ400"/>
      <c r="GRA400"/>
      <c r="GRB400"/>
      <c r="GRC400"/>
      <c r="GRD400"/>
      <c r="GRE400"/>
      <c r="GRF400"/>
      <c r="GRG400"/>
      <c r="GRH400"/>
      <c r="GRI400"/>
      <c r="GRJ400"/>
      <c r="GRK400"/>
      <c r="GRL400"/>
      <c r="GRM400"/>
      <c r="GRN400"/>
      <c r="GRO400"/>
      <c r="GRP400"/>
      <c r="GRQ400"/>
      <c r="GRR400"/>
      <c r="GRS400"/>
      <c r="GRT400"/>
      <c r="GRU400"/>
      <c r="GRV400"/>
      <c r="GRW400"/>
      <c r="GRX400"/>
      <c r="GRY400"/>
      <c r="GRZ400"/>
      <c r="GSA400"/>
      <c r="GSB400"/>
      <c r="GSC400"/>
      <c r="GSD400"/>
      <c r="GSE400"/>
      <c r="GSF400"/>
      <c r="GSG400"/>
      <c r="GSH400"/>
      <c r="GSI400"/>
      <c r="GSJ400"/>
      <c r="GSK400"/>
      <c r="GSL400"/>
      <c r="GSM400"/>
      <c r="GSN400"/>
      <c r="GSO400"/>
      <c r="GSP400"/>
      <c r="GSQ400"/>
      <c r="GSR400"/>
      <c r="GSS400"/>
      <c r="GST400"/>
      <c r="GSU400"/>
      <c r="GSV400"/>
      <c r="GSW400"/>
      <c r="GSX400"/>
      <c r="GSY400"/>
      <c r="GSZ400"/>
      <c r="GTA400"/>
      <c r="GTB400"/>
      <c r="GTC400"/>
      <c r="GTD400"/>
      <c r="GTE400"/>
      <c r="GTF400"/>
      <c r="GTG400"/>
      <c r="GTH400"/>
      <c r="GTI400"/>
      <c r="GTJ400"/>
      <c r="GTK400"/>
      <c r="GTL400"/>
      <c r="GTM400"/>
      <c r="GTN400"/>
      <c r="GTO400"/>
      <c r="GTP400"/>
      <c r="GTQ400"/>
      <c r="GTR400"/>
      <c r="GTS400"/>
      <c r="GTT400"/>
      <c r="GTU400"/>
      <c r="GTV400"/>
      <c r="GTW400"/>
      <c r="GTX400"/>
      <c r="GTY400"/>
      <c r="GTZ400"/>
      <c r="GUA400"/>
      <c r="GUB400"/>
      <c r="GUC400"/>
      <c r="GUD400"/>
      <c r="GUE400"/>
      <c r="GUF400"/>
      <c r="GUG400"/>
      <c r="GUH400"/>
      <c r="GUI400"/>
      <c r="GUJ400"/>
      <c r="GUK400"/>
      <c r="GUL400"/>
      <c r="GUM400"/>
      <c r="GUN400"/>
      <c r="GUO400"/>
      <c r="GUP400"/>
      <c r="GUQ400"/>
      <c r="GUR400"/>
      <c r="GUS400"/>
      <c r="GUT400"/>
      <c r="GUU400"/>
      <c r="GUV400"/>
      <c r="GUW400"/>
      <c r="GUX400"/>
      <c r="GUY400"/>
      <c r="GUZ400"/>
      <c r="GVA400"/>
      <c r="GVB400"/>
      <c r="GVC400"/>
      <c r="GVD400"/>
      <c r="GVE400"/>
      <c r="GVF400"/>
      <c r="GVG400"/>
      <c r="GVH400"/>
      <c r="GVI400"/>
      <c r="GVJ400"/>
      <c r="GVK400"/>
      <c r="GVL400"/>
      <c r="GVM400"/>
      <c r="GVN400"/>
      <c r="GVO400"/>
      <c r="GVP400"/>
      <c r="GVQ400"/>
      <c r="GVR400"/>
      <c r="GVS400"/>
      <c r="GVT400"/>
      <c r="GVU400"/>
      <c r="GVV400"/>
      <c r="GVW400"/>
      <c r="GVX400"/>
      <c r="GVY400"/>
      <c r="GVZ400"/>
      <c r="GWA400"/>
      <c r="GWB400"/>
      <c r="GWC400"/>
      <c r="GWD400"/>
      <c r="GWE400"/>
      <c r="GWF400"/>
      <c r="GWG400"/>
      <c r="GWH400"/>
      <c r="GWI400"/>
      <c r="GWJ400"/>
      <c r="GWK400"/>
      <c r="GWL400"/>
      <c r="GWM400"/>
      <c r="GWN400"/>
      <c r="GWO400"/>
      <c r="GWP400"/>
      <c r="GWQ400"/>
      <c r="GWR400"/>
      <c r="GWS400"/>
      <c r="GWT400"/>
      <c r="GWU400"/>
      <c r="GWV400"/>
      <c r="GWW400"/>
      <c r="GWX400"/>
      <c r="GWY400"/>
      <c r="GWZ400"/>
      <c r="GXA400"/>
      <c r="GXB400"/>
      <c r="GXC400"/>
      <c r="GXD400"/>
      <c r="GXE400"/>
      <c r="GXF400"/>
      <c r="GXG400"/>
      <c r="GXH400"/>
      <c r="GXI400"/>
      <c r="GXJ400"/>
      <c r="GXK400"/>
      <c r="GXL400"/>
      <c r="GXM400"/>
      <c r="GXN400"/>
      <c r="GXO400"/>
      <c r="GXP400"/>
      <c r="GXQ400"/>
      <c r="GXR400"/>
      <c r="GXS400"/>
      <c r="GXT400"/>
      <c r="GXU400"/>
      <c r="GXV400"/>
      <c r="GXW400"/>
      <c r="GXX400"/>
      <c r="GXY400"/>
      <c r="GXZ400"/>
      <c r="GYA400"/>
      <c r="GYB400"/>
      <c r="GYC400"/>
      <c r="GYD400"/>
      <c r="GYE400"/>
      <c r="GYF400"/>
      <c r="GYG400"/>
      <c r="GYH400"/>
      <c r="GYI400"/>
      <c r="GYJ400"/>
      <c r="GYK400"/>
      <c r="GYL400"/>
      <c r="GYM400"/>
      <c r="GYN400"/>
      <c r="GYO400"/>
      <c r="GYP400"/>
      <c r="GYQ400"/>
      <c r="GYR400"/>
      <c r="GYS400"/>
      <c r="GYT400"/>
      <c r="GYU400"/>
      <c r="GYV400"/>
      <c r="GYW400"/>
      <c r="GYX400"/>
      <c r="GYY400"/>
      <c r="GYZ400"/>
      <c r="GZA400"/>
      <c r="GZB400"/>
      <c r="GZC400"/>
      <c r="GZD400"/>
      <c r="GZE400"/>
      <c r="GZF400"/>
      <c r="GZG400"/>
      <c r="GZH400"/>
      <c r="GZI400"/>
      <c r="GZJ400"/>
      <c r="GZK400"/>
      <c r="GZL400"/>
      <c r="GZM400"/>
      <c r="GZN400"/>
      <c r="GZO400"/>
      <c r="GZP400"/>
      <c r="GZQ400"/>
      <c r="GZR400"/>
      <c r="GZS400"/>
      <c r="GZT400"/>
      <c r="GZU400"/>
      <c r="GZV400"/>
      <c r="GZW400"/>
      <c r="GZX400"/>
      <c r="GZY400"/>
      <c r="GZZ400"/>
      <c r="HAA400"/>
      <c r="HAB400"/>
      <c r="HAC400"/>
      <c r="HAD400"/>
      <c r="HAE400"/>
      <c r="HAF400"/>
      <c r="HAG400"/>
      <c r="HAH400"/>
      <c r="HAI400"/>
      <c r="HAJ400"/>
      <c r="HAK400"/>
      <c r="HAL400"/>
      <c r="HAM400"/>
      <c r="HAN400"/>
      <c r="HAO400"/>
      <c r="HAP400"/>
      <c r="HAQ400"/>
      <c r="HAR400"/>
      <c r="HAS400"/>
      <c r="HAT400"/>
      <c r="HAU400"/>
      <c r="HAV400"/>
      <c r="HAW400"/>
      <c r="HAX400"/>
      <c r="HAY400"/>
      <c r="HAZ400"/>
      <c r="HBA400"/>
      <c r="HBB400"/>
      <c r="HBC400"/>
      <c r="HBD400"/>
      <c r="HBE400"/>
      <c r="HBF400"/>
      <c r="HBG400"/>
      <c r="HBH400"/>
      <c r="HBI400"/>
      <c r="HBJ400"/>
      <c r="HBK400"/>
      <c r="HBL400"/>
      <c r="HBM400"/>
      <c r="HBN400"/>
      <c r="HBO400"/>
      <c r="HBP400"/>
      <c r="HBQ400"/>
      <c r="HBR400"/>
      <c r="HBS400"/>
      <c r="HBT400"/>
      <c r="HBU400"/>
      <c r="HBV400"/>
      <c r="HBW400"/>
      <c r="HBX400"/>
      <c r="HBY400"/>
      <c r="HBZ400"/>
      <c r="HCA400"/>
      <c r="HCB400"/>
      <c r="HCC400"/>
      <c r="HCD400"/>
      <c r="HCE400"/>
      <c r="HCF400"/>
      <c r="HCG400"/>
      <c r="HCH400"/>
      <c r="HCI400"/>
      <c r="HCJ400"/>
      <c r="HCK400"/>
      <c r="HCL400"/>
      <c r="HCM400"/>
      <c r="HCN400"/>
      <c r="HCO400"/>
      <c r="HCP400"/>
      <c r="HCQ400"/>
      <c r="HCR400"/>
      <c r="HCS400"/>
      <c r="HCT400"/>
      <c r="HCU400"/>
      <c r="HCV400"/>
      <c r="HCW400"/>
      <c r="HCX400"/>
      <c r="HCY400"/>
      <c r="HCZ400"/>
      <c r="HDA400"/>
      <c r="HDB400"/>
      <c r="HDC400"/>
      <c r="HDD400"/>
      <c r="HDE400"/>
      <c r="HDF400"/>
      <c r="HDG400"/>
      <c r="HDH400"/>
      <c r="HDI400"/>
      <c r="HDJ400"/>
      <c r="HDK400"/>
      <c r="HDL400"/>
      <c r="HDM400"/>
      <c r="HDN400"/>
      <c r="HDO400"/>
      <c r="HDP400"/>
      <c r="HDQ400"/>
      <c r="HDR400"/>
      <c r="HDS400"/>
      <c r="HDT400"/>
      <c r="HDU400"/>
      <c r="HDV400"/>
      <c r="HDW400"/>
      <c r="HDX400"/>
      <c r="HDY400"/>
      <c r="HDZ400"/>
      <c r="HEA400"/>
      <c r="HEB400"/>
      <c r="HEC400"/>
      <c r="HED400"/>
      <c r="HEE400"/>
      <c r="HEF400"/>
      <c r="HEG400"/>
      <c r="HEH400"/>
      <c r="HEI400"/>
      <c r="HEJ400"/>
      <c r="HEK400"/>
      <c r="HEL400"/>
      <c r="HEM400"/>
      <c r="HEN400"/>
      <c r="HEO400"/>
      <c r="HEP400"/>
      <c r="HEQ400"/>
      <c r="HER400"/>
      <c r="HES400"/>
      <c r="HET400"/>
      <c r="HEU400"/>
      <c r="HEV400"/>
      <c r="HEW400"/>
      <c r="HEX400"/>
      <c r="HEY400"/>
      <c r="HEZ400"/>
      <c r="HFA400"/>
      <c r="HFB400"/>
      <c r="HFC400"/>
      <c r="HFD400"/>
      <c r="HFE400"/>
      <c r="HFF400"/>
      <c r="HFG400"/>
      <c r="HFH400"/>
      <c r="HFI400"/>
      <c r="HFJ400"/>
      <c r="HFK400"/>
      <c r="HFL400"/>
      <c r="HFM400"/>
      <c r="HFN400"/>
      <c r="HFO400"/>
      <c r="HFP400"/>
      <c r="HFQ400"/>
      <c r="HFR400"/>
      <c r="HFS400"/>
      <c r="HFT400"/>
      <c r="HFU400"/>
      <c r="HFV400"/>
      <c r="HFW400"/>
      <c r="HFX400"/>
      <c r="HFY400"/>
      <c r="HFZ400"/>
      <c r="HGA400"/>
      <c r="HGB400"/>
      <c r="HGC400"/>
      <c r="HGD400"/>
      <c r="HGE400"/>
      <c r="HGF400"/>
      <c r="HGG400"/>
      <c r="HGH400"/>
      <c r="HGI400"/>
      <c r="HGJ400"/>
      <c r="HGK400"/>
      <c r="HGL400"/>
      <c r="HGM400"/>
      <c r="HGN400"/>
      <c r="HGO400"/>
      <c r="HGP400"/>
      <c r="HGQ400"/>
      <c r="HGR400"/>
      <c r="HGS400"/>
      <c r="HGT400"/>
      <c r="HGU400"/>
      <c r="HGV400"/>
      <c r="HGW400"/>
      <c r="HGX400"/>
      <c r="HGY400"/>
      <c r="HGZ400"/>
      <c r="HHA400"/>
      <c r="HHB400"/>
      <c r="HHC400"/>
      <c r="HHD400"/>
      <c r="HHE400"/>
      <c r="HHF400"/>
      <c r="HHG400"/>
      <c r="HHH400"/>
      <c r="HHI400"/>
      <c r="HHJ400"/>
      <c r="HHK400"/>
      <c r="HHL400"/>
      <c r="HHM400"/>
      <c r="HHN400"/>
      <c r="HHO400"/>
      <c r="HHP400"/>
      <c r="HHQ400"/>
      <c r="HHR400"/>
      <c r="HHS400"/>
      <c r="HHT400"/>
      <c r="HHU400"/>
      <c r="HHV400"/>
      <c r="HHW400"/>
      <c r="HHX400"/>
      <c r="HHY400"/>
      <c r="HHZ400"/>
      <c r="HIA400"/>
      <c r="HIB400"/>
      <c r="HIC400"/>
      <c r="HID400"/>
      <c r="HIE400"/>
      <c r="HIF400"/>
      <c r="HIG400"/>
      <c r="HIH400"/>
      <c r="HII400"/>
      <c r="HIJ400"/>
      <c r="HIK400"/>
      <c r="HIL400"/>
      <c r="HIM400"/>
      <c r="HIN400"/>
      <c r="HIO400"/>
      <c r="HIP400"/>
      <c r="HIQ400"/>
      <c r="HIR400"/>
      <c r="HIS400"/>
      <c r="HIT400"/>
      <c r="HIU400"/>
      <c r="HIV400"/>
      <c r="HIW400"/>
      <c r="HIX400"/>
      <c r="HIY400"/>
      <c r="HIZ400"/>
      <c r="HJA400"/>
      <c r="HJB400"/>
      <c r="HJC400"/>
      <c r="HJD400"/>
      <c r="HJE400"/>
      <c r="HJF400"/>
      <c r="HJG400"/>
      <c r="HJH400"/>
      <c r="HJI400"/>
      <c r="HJJ400"/>
      <c r="HJK400"/>
      <c r="HJL400"/>
      <c r="HJM400"/>
      <c r="HJN400"/>
      <c r="HJO400"/>
      <c r="HJP400"/>
      <c r="HJQ400"/>
      <c r="HJR400"/>
      <c r="HJS400"/>
      <c r="HJT400"/>
      <c r="HJU400"/>
      <c r="HJV400"/>
      <c r="HJW400"/>
      <c r="HJX400"/>
      <c r="HJY400"/>
      <c r="HJZ400"/>
      <c r="HKA400"/>
      <c r="HKB400"/>
      <c r="HKC400"/>
      <c r="HKD400"/>
      <c r="HKE400"/>
      <c r="HKF400"/>
      <c r="HKG400"/>
      <c r="HKH400"/>
      <c r="HKI400"/>
      <c r="HKJ400"/>
      <c r="HKK400"/>
      <c r="HKL400"/>
      <c r="HKM400"/>
      <c r="HKN400"/>
      <c r="HKO400"/>
      <c r="HKP400"/>
      <c r="HKQ400"/>
      <c r="HKR400"/>
      <c r="HKS400"/>
      <c r="HKT400"/>
      <c r="HKU400"/>
      <c r="HKV400"/>
      <c r="HKW400"/>
      <c r="HKX400"/>
      <c r="HKY400"/>
      <c r="HKZ400"/>
      <c r="HLA400"/>
      <c r="HLB400"/>
      <c r="HLC400"/>
      <c r="HLD400"/>
      <c r="HLE400"/>
      <c r="HLF400"/>
      <c r="HLG400"/>
      <c r="HLH400"/>
      <c r="HLI400"/>
      <c r="HLJ400"/>
      <c r="HLK400"/>
      <c r="HLL400"/>
      <c r="HLM400"/>
      <c r="HLN400"/>
      <c r="HLO400"/>
      <c r="HLP400"/>
      <c r="HLQ400"/>
      <c r="HLR400"/>
      <c r="HLS400"/>
      <c r="HLT400"/>
      <c r="HLU400"/>
      <c r="HLV400"/>
      <c r="HLW400"/>
      <c r="HLX400"/>
      <c r="HLY400"/>
      <c r="HLZ400"/>
      <c r="HMA400"/>
      <c r="HMB400"/>
      <c r="HMC400"/>
      <c r="HMD400"/>
      <c r="HME400"/>
      <c r="HMF400"/>
      <c r="HMG400"/>
      <c r="HMH400"/>
      <c r="HMI400"/>
      <c r="HMJ400"/>
      <c r="HMK400"/>
      <c r="HML400"/>
      <c r="HMM400"/>
      <c r="HMN400"/>
      <c r="HMO400"/>
      <c r="HMP400"/>
      <c r="HMQ400"/>
      <c r="HMR400"/>
      <c r="HMS400"/>
      <c r="HMT400"/>
      <c r="HMU400"/>
      <c r="HMV400"/>
      <c r="HMW400"/>
      <c r="HMX400"/>
      <c r="HMY400"/>
      <c r="HMZ400"/>
      <c r="HNA400"/>
      <c r="HNB400"/>
      <c r="HNC400"/>
      <c r="HND400"/>
      <c r="HNE400"/>
      <c r="HNF400"/>
      <c r="HNG400"/>
      <c r="HNH400"/>
      <c r="HNI400"/>
      <c r="HNJ400"/>
      <c r="HNK400"/>
      <c r="HNL400"/>
      <c r="HNM400"/>
      <c r="HNN400"/>
      <c r="HNO400"/>
      <c r="HNP400"/>
      <c r="HNQ400"/>
      <c r="HNR400"/>
      <c r="HNS400"/>
      <c r="HNT400"/>
      <c r="HNU400"/>
      <c r="HNV400"/>
      <c r="HNW400"/>
      <c r="HNX400"/>
      <c r="HNY400"/>
      <c r="HNZ400"/>
      <c r="HOA400"/>
      <c r="HOB400"/>
      <c r="HOC400"/>
      <c r="HOD400"/>
      <c r="HOE400"/>
      <c r="HOF400"/>
      <c r="HOG400"/>
      <c r="HOH400"/>
      <c r="HOI400"/>
      <c r="HOJ400"/>
      <c r="HOK400"/>
      <c r="HOL400"/>
      <c r="HOM400"/>
      <c r="HON400"/>
      <c r="HOO400"/>
      <c r="HOP400"/>
      <c r="HOQ400"/>
      <c r="HOR400"/>
      <c r="HOS400"/>
      <c r="HOT400"/>
      <c r="HOU400"/>
      <c r="HOV400"/>
      <c r="HOW400"/>
      <c r="HOX400"/>
      <c r="HOY400"/>
      <c r="HOZ400"/>
      <c r="HPA400"/>
      <c r="HPB400"/>
      <c r="HPC400"/>
      <c r="HPD400"/>
      <c r="HPE400"/>
      <c r="HPF400"/>
      <c r="HPG400"/>
      <c r="HPH400"/>
      <c r="HPI400"/>
      <c r="HPJ400"/>
      <c r="HPK400"/>
      <c r="HPL400"/>
      <c r="HPM400"/>
      <c r="HPN400"/>
      <c r="HPO400"/>
      <c r="HPP400"/>
      <c r="HPQ400"/>
      <c r="HPR400"/>
      <c r="HPS400"/>
      <c r="HPT400"/>
      <c r="HPU400"/>
      <c r="HPV400"/>
      <c r="HPW400"/>
      <c r="HPX400"/>
      <c r="HPY400"/>
      <c r="HPZ400"/>
      <c r="HQA400"/>
      <c r="HQB400"/>
      <c r="HQC400"/>
      <c r="HQD400"/>
      <c r="HQE400"/>
      <c r="HQF400"/>
      <c r="HQG400"/>
      <c r="HQH400"/>
      <c r="HQI400"/>
      <c r="HQJ400"/>
      <c r="HQK400"/>
      <c r="HQL400"/>
      <c r="HQM400"/>
      <c r="HQN400"/>
      <c r="HQO400"/>
      <c r="HQP400"/>
      <c r="HQQ400"/>
      <c r="HQR400"/>
      <c r="HQS400"/>
      <c r="HQT400"/>
      <c r="HQU400"/>
      <c r="HQV400"/>
      <c r="HQW400"/>
      <c r="HQX400"/>
      <c r="HQY400"/>
      <c r="HQZ400"/>
      <c r="HRA400"/>
      <c r="HRB400"/>
      <c r="HRC400"/>
      <c r="HRD400"/>
      <c r="HRE400"/>
      <c r="HRF400"/>
      <c r="HRG400"/>
      <c r="HRH400"/>
      <c r="HRI400"/>
      <c r="HRJ400"/>
      <c r="HRK400"/>
      <c r="HRL400"/>
      <c r="HRM400"/>
      <c r="HRN400"/>
      <c r="HRO400"/>
      <c r="HRP400"/>
      <c r="HRQ400"/>
      <c r="HRR400"/>
      <c r="HRS400"/>
      <c r="HRT400"/>
      <c r="HRU400"/>
      <c r="HRV400"/>
      <c r="HRW400"/>
      <c r="HRX400"/>
      <c r="HRY400"/>
      <c r="HRZ400"/>
      <c r="HSA400"/>
      <c r="HSB400"/>
      <c r="HSC400"/>
      <c r="HSD400"/>
      <c r="HSE400"/>
      <c r="HSF400"/>
      <c r="HSG400"/>
      <c r="HSH400"/>
      <c r="HSI400"/>
      <c r="HSJ400"/>
      <c r="HSK400"/>
      <c r="HSL400"/>
      <c r="HSM400"/>
      <c r="HSN400"/>
      <c r="HSO400"/>
      <c r="HSP400"/>
      <c r="HSQ400"/>
      <c r="HSR400"/>
      <c r="HSS400"/>
      <c r="HST400"/>
      <c r="HSU400"/>
      <c r="HSV400"/>
      <c r="HSW400"/>
      <c r="HSX400"/>
      <c r="HSY400"/>
      <c r="HSZ400"/>
      <c r="HTA400"/>
      <c r="HTB400"/>
      <c r="HTC400"/>
      <c r="HTD400"/>
      <c r="HTE400"/>
      <c r="HTF400"/>
      <c r="HTG400"/>
      <c r="HTH400"/>
      <c r="HTI400"/>
      <c r="HTJ400"/>
      <c r="HTK400"/>
      <c r="HTL400"/>
      <c r="HTM400"/>
      <c r="HTN400"/>
      <c r="HTO400"/>
      <c r="HTP400"/>
      <c r="HTQ400"/>
      <c r="HTR400"/>
      <c r="HTS400"/>
      <c r="HTT400"/>
      <c r="HTU400"/>
      <c r="HTV400"/>
      <c r="HTW400"/>
      <c r="HTX400"/>
      <c r="HTY400"/>
      <c r="HTZ400"/>
      <c r="HUA400"/>
      <c r="HUB400"/>
      <c r="HUC400"/>
      <c r="HUD400"/>
      <c r="HUE400"/>
      <c r="HUF400"/>
      <c r="HUG400"/>
      <c r="HUH400"/>
      <c r="HUI400"/>
      <c r="HUJ400"/>
      <c r="HUK400"/>
      <c r="HUL400"/>
      <c r="HUM400"/>
      <c r="HUN400"/>
      <c r="HUO400"/>
      <c r="HUP400"/>
      <c r="HUQ400"/>
      <c r="HUR400"/>
      <c r="HUS400"/>
      <c r="HUT400"/>
      <c r="HUU400"/>
      <c r="HUV400"/>
      <c r="HUW400"/>
      <c r="HUX400"/>
      <c r="HUY400"/>
      <c r="HUZ400"/>
      <c r="HVA400"/>
      <c r="HVB400"/>
      <c r="HVC400"/>
      <c r="HVD400"/>
      <c r="HVE400"/>
      <c r="HVF400"/>
      <c r="HVG400"/>
      <c r="HVH400"/>
      <c r="HVI400"/>
      <c r="HVJ400"/>
      <c r="HVK400"/>
      <c r="HVL400"/>
      <c r="HVM400"/>
      <c r="HVN400"/>
      <c r="HVO400"/>
      <c r="HVP400"/>
      <c r="HVQ400"/>
      <c r="HVR400"/>
      <c r="HVS400"/>
      <c r="HVT400"/>
      <c r="HVU400"/>
      <c r="HVV400"/>
      <c r="HVW400"/>
      <c r="HVX400"/>
      <c r="HVY400"/>
      <c r="HVZ400"/>
      <c r="HWA400"/>
      <c r="HWB400"/>
      <c r="HWC400"/>
      <c r="HWD400"/>
      <c r="HWE400"/>
      <c r="HWF400"/>
      <c r="HWG400"/>
      <c r="HWH400"/>
      <c r="HWI400"/>
      <c r="HWJ400"/>
      <c r="HWK400"/>
      <c r="HWL400"/>
      <c r="HWM400"/>
      <c r="HWN400"/>
      <c r="HWO400"/>
      <c r="HWP400"/>
      <c r="HWQ400"/>
      <c r="HWR400"/>
      <c r="HWS400"/>
      <c r="HWT400"/>
      <c r="HWU400"/>
      <c r="HWV400"/>
      <c r="HWW400"/>
      <c r="HWX400"/>
      <c r="HWY400"/>
      <c r="HWZ400"/>
      <c r="HXA400"/>
      <c r="HXB400"/>
      <c r="HXC400"/>
      <c r="HXD400"/>
      <c r="HXE400"/>
      <c r="HXF400"/>
      <c r="HXG400"/>
      <c r="HXH400"/>
      <c r="HXI400"/>
      <c r="HXJ400"/>
      <c r="HXK400"/>
      <c r="HXL400"/>
      <c r="HXM400"/>
      <c r="HXN400"/>
      <c r="HXO400"/>
      <c r="HXP400"/>
      <c r="HXQ400"/>
      <c r="HXR400"/>
      <c r="HXS400"/>
      <c r="HXT400"/>
      <c r="HXU400"/>
      <c r="HXV400"/>
      <c r="HXW400"/>
      <c r="HXX400"/>
      <c r="HXY400"/>
      <c r="HXZ400"/>
      <c r="HYA400"/>
      <c r="HYB400"/>
      <c r="HYC400"/>
      <c r="HYD400"/>
      <c r="HYE400"/>
      <c r="HYF400"/>
      <c r="HYG400"/>
      <c r="HYH400"/>
      <c r="HYI400"/>
      <c r="HYJ400"/>
      <c r="HYK400"/>
      <c r="HYL400"/>
      <c r="HYM400"/>
      <c r="HYN400"/>
      <c r="HYO400"/>
      <c r="HYP400"/>
      <c r="HYQ400"/>
      <c r="HYR400"/>
      <c r="HYS400"/>
      <c r="HYT400"/>
      <c r="HYU400"/>
      <c r="HYV400"/>
      <c r="HYW400"/>
      <c r="HYX400"/>
      <c r="HYY400"/>
      <c r="HYZ400"/>
      <c r="HZA400"/>
      <c r="HZB400"/>
      <c r="HZC400"/>
      <c r="HZD400"/>
      <c r="HZE400"/>
      <c r="HZF400"/>
      <c r="HZG400"/>
      <c r="HZH400"/>
      <c r="HZI400"/>
      <c r="HZJ400"/>
      <c r="HZK400"/>
      <c r="HZL400"/>
      <c r="HZM400"/>
      <c r="HZN400"/>
      <c r="HZO400"/>
      <c r="HZP400"/>
      <c r="HZQ400"/>
      <c r="HZR400"/>
      <c r="HZS400"/>
      <c r="HZT400"/>
      <c r="HZU400"/>
      <c r="HZV400"/>
      <c r="HZW400"/>
      <c r="HZX400"/>
      <c r="HZY400"/>
      <c r="HZZ400"/>
      <c r="IAA400"/>
      <c r="IAB400"/>
      <c r="IAC400"/>
      <c r="IAD400"/>
      <c r="IAE400"/>
      <c r="IAF400"/>
      <c r="IAG400"/>
      <c r="IAH400"/>
      <c r="IAI400"/>
      <c r="IAJ400"/>
      <c r="IAK400"/>
      <c r="IAL400"/>
      <c r="IAM400"/>
      <c r="IAN400"/>
      <c r="IAO400"/>
      <c r="IAP400"/>
      <c r="IAQ400"/>
      <c r="IAR400"/>
      <c r="IAS400"/>
      <c r="IAT400"/>
      <c r="IAU400"/>
      <c r="IAV400"/>
      <c r="IAW400"/>
      <c r="IAX400"/>
      <c r="IAY400"/>
      <c r="IAZ400"/>
      <c r="IBA400"/>
      <c r="IBB400"/>
      <c r="IBC400"/>
      <c r="IBD400"/>
      <c r="IBE400"/>
      <c r="IBF400"/>
      <c r="IBG400"/>
      <c r="IBH400"/>
      <c r="IBI400"/>
      <c r="IBJ400"/>
      <c r="IBK400"/>
      <c r="IBL400"/>
      <c r="IBM400"/>
      <c r="IBN400"/>
      <c r="IBO400"/>
      <c r="IBP400"/>
      <c r="IBQ400"/>
      <c r="IBR400"/>
      <c r="IBS400"/>
      <c r="IBT400"/>
      <c r="IBU400"/>
      <c r="IBV400"/>
      <c r="IBW400"/>
      <c r="IBX400"/>
      <c r="IBY400"/>
      <c r="IBZ400"/>
      <c r="ICA400"/>
      <c r="ICB400"/>
      <c r="ICC400"/>
      <c r="ICD400"/>
      <c r="ICE400"/>
      <c r="ICF400"/>
      <c r="ICG400"/>
      <c r="ICH400"/>
      <c r="ICI400"/>
      <c r="ICJ400"/>
      <c r="ICK400"/>
      <c r="ICL400"/>
      <c r="ICM400"/>
      <c r="ICN400"/>
      <c r="ICO400"/>
      <c r="ICP400"/>
      <c r="ICQ400"/>
      <c r="ICR400"/>
      <c r="ICS400"/>
      <c r="ICT400"/>
      <c r="ICU400"/>
      <c r="ICV400"/>
      <c r="ICW400"/>
      <c r="ICX400"/>
      <c r="ICY400"/>
      <c r="ICZ400"/>
      <c r="IDA400"/>
      <c r="IDB400"/>
      <c r="IDC400"/>
      <c r="IDD400"/>
      <c r="IDE400"/>
      <c r="IDF400"/>
      <c r="IDG400"/>
      <c r="IDH400"/>
      <c r="IDI400"/>
      <c r="IDJ400"/>
      <c r="IDK400"/>
      <c r="IDL400"/>
      <c r="IDM400"/>
      <c r="IDN400"/>
      <c r="IDO400"/>
      <c r="IDP400"/>
      <c r="IDQ400"/>
      <c r="IDR400"/>
      <c r="IDS400"/>
      <c r="IDT400"/>
      <c r="IDU400"/>
      <c r="IDV400"/>
      <c r="IDW400"/>
      <c r="IDX400"/>
      <c r="IDY400"/>
      <c r="IDZ400"/>
      <c r="IEA400"/>
      <c r="IEB400"/>
      <c r="IEC400"/>
      <c r="IED400"/>
      <c r="IEE400"/>
      <c r="IEF400"/>
      <c r="IEG400"/>
      <c r="IEH400"/>
      <c r="IEI400"/>
      <c r="IEJ400"/>
      <c r="IEK400"/>
      <c r="IEL400"/>
      <c r="IEM400"/>
      <c r="IEN400"/>
      <c r="IEO400"/>
      <c r="IEP400"/>
      <c r="IEQ400"/>
      <c r="IER400"/>
      <c r="IES400"/>
      <c r="IET400"/>
      <c r="IEU400"/>
      <c r="IEV400"/>
      <c r="IEW400"/>
      <c r="IEX400"/>
      <c r="IEY400"/>
      <c r="IEZ400"/>
      <c r="IFA400"/>
      <c r="IFB400"/>
      <c r="IFC400"/>
      <c r="IFD400"/>
      <c r="IFE400"/>
      <c r="IFF400"/>
      <c r="IFG400"/>
      <c r="IFH400"/>
      <c r="IFI400"/>
      <c r="IFJ400"/>
      <c r="IFK400"/>
      <c r="IFL400"/>
      <c r="IFM400"/>
      <c r="IFN400"/>
      <c r="IFO400"/>
      <c r="IFP400"/>
      <c r="IFQ400"/>
      <c r="IFR400"/>
      <c r="IFS400"/>
      <c r="IFT400"/>
      <c r="IFU400"/>
      <c r="IFV400"/>
      <c r="IFW400"/>
      <c r="IFX400"/>
      <c r="IFY400"/>
      <c r="IFZ400"/>
      <c r="IGA400"/>
      <c r="IGB400"/>
      <c r="IGC400"/>
      <c r="IGD400"/>
      <c r="IGE400"/>
      <c r="IGF400"/>
      <c r="IGG400"/>
      <c r="IGH400"/>
      <c r="IGI400"/>
      <c r="IGJ400"/>
      <c r="IGK400"/>
      <c r="IGL400"/>
      <c r="IGM400"/>
      <c r="IGN400"/>
      <c r="IGO400"/>
      <c r="IGP400"/>
      <c r="IGQ400"/>
      <c r="IGR400"/>
      <c r="IGS400"/>
      <c r="IGT400"/>
      <c r="IGU400"/>
      <c r="IGV400"/>
      <c r="IGW400"/>
      <c r="IGX400"/>
      <c r="IGY400"/>
      <c r="IGZ400"/>
      <c r="IHA400"/>
      <c r="IHB400"/>
      <c r="IHC400"/>
      <c r="IHD400"/>
      <c r="IHE400"/>
      <c r="IHF400"/>
      <c r="IHG400"/>
      <c r="IHH400"/>
      <c r="IHI400"/>
      <c r="IHJ400"/>
      <c r="IHK400"/>
      <c r="IHL400"/>
      <c r="IHM400"/>
      <c r="IHN400"/>
      <c r="IHO400"/>
      <c r="IHP400"/>
      <c r="IHQ400"/>
      <c r="IHR400"/>
      <c r="IHS400"/>
      <c r="IHT400"/>
      <c r="IHU400"/>
      <c r="IHV400"/>
      <c r="IHW400"/>
      <c r="IHX400"/>
      <c r="IHY400"/>
      <c r="IHZ400"/>
      <c r="IIA400"/>
      <c r="IIB400"/>
      <c r="IIC400"/>
      <c r="IID400"/>
      <c r="IIE400"/>
      <c r="IIF400"/>
      <c r="IIG400"/>
      <c r="IIH400"/>
      <c r="III400"/>
      <c r="IIJ400"/>
      <c r="IIK400"/>
      <c r="IIL400"/>
      <c r="IIM400"/>
      <c r="IIN400"/>
      <c r="IIO400"/>
      <c r="IIP400"/>
      <c r="IIQ400"/>
      <c r="IIR400"/>
      <c r="IIS400"/>
      <c r="IIT400"/>
      <c r="IIU400"/>
      <c r="IIV400"/>
      <c r="IIW400"/>
      <c r="IIX400"/>
      <c r="IIY400"/>
      <c r="IIZ400"/>
      <c r="IJA400"/>
      <c r="IJB400"/>
      <c r="IJC400"/>
      <c r="IJD400"/>
      <c r="IJE400"/>
      <c r="IJF400"/>
      <c r="IJG400"/>
      <c r="IJH400"/>
      <c r="IJI400"/>
      <c r="IJJ400"/>
      <c r="IJK400"/>
      <c r="IJL400"/>
      <c r="IJM400"/>
      <c r="IJN400"/>
      <c r="IJO400"/>
      <c r="IJP400"/>
      <c r="IJQ400"/>
      <c r="IJR400"/>
      <c r="IJS400"/>
      <c r="IJT400"/>
      <c r="IJU400"/>
      <c r="IJV400"/>
      <c r="IJW400"/>
      <c r="IJX400"/>
      <c r="IJY400"/>
      <c r="IJZ400"/>
      <c r="IKA400"/>
      <c r="IKB400"/>
      <c r="IKC400"/>
      <c r="IKD400"/>
      <c r="IKE400"/>
      <c r="IKF400"/>
      <c r="IKG400"/>
      <c r="IKH400"/>
      <c r="IKI400"/>
      <c r="IKJ400"/>
      <c r="IKK400"/>
      <c r="IKL400"/>
      <c r="IKM400"/>
      <c r="IKN400"/>
      <c r="IKO400"/>
      <c r="IKP400"/>
      <c r="IKQ400"/>
      <c r="IKR400"/>
      <c r="IKS400"/>
      <c r="IKT400"/>
      <c r="IKU400"/>
      <c r="IKV400"/>
      <c r="IKW400"/>
      <c r="IKX400"/>
      <c r="IKY400"/>
      <c r="IKZ400"/>
      <c r="ILA400"/>
      <c r="ILB400"/>
      <c r="ILC400"/>
      <c r="ILD400"/>
      <c r="ILE400"/>
      <c r="ILF400"/>
      <c r="ILG400"/>
      <c r="ILH400"/>
      <c r="ILI400"/>
      <c r="ILJ400"/>
      <c r="ILK400"/>
      <c r="ILL400"/>
      <c r="ILM400"/>
      <c r="ILN400"/>
      <c r="ILO400"/>
      <c r="ILP400"/>
      <c r="ILQ400"/>
      <c r="ILR400"/>
      <c r="ILS400"/>
      <c r="ILT400"/>
      <c r="ILU400"/>
      <c r="ILV400"/>
      <c r="ILW400"/>
      <c r="ILX400"/>
      <c r="ILY400"/>
      <c r="ILZ400"/>
      <c r="IMA400"/>
      <c r="IMB400"/>
      <c r="IMC400"/>
      <c r="IMD400"/>
      <c r="IME400"/>
      <c r="IMF400"/>
      <c r="IMG400"/>
      <c r="IMH400"/>
      <c r="IMI400"/>
      <c r="IMJ400"/>
      <c r="IMK400"/>
      <c r="IML400"/>
      <c r="IMM400"/>
      <c r="IMN400"/>
      <c r="IMO400"/>
      <c r="IMP400"/>
      <c r="IMQ400"/>
      <c r="IMR400"/>
      <c r="IMS400"/>
      <c r="IMT400"/>
      <c r="IMU400"/>
      <c r="IMV400"/>
      <c r="IMW400"/>
      <c r="IMX400"/>
      <c r="IMY400"/>
      <c r="IMZ400"/>
      <c r="INA400"/>
      <c r="INB400"/>
      <c r="INC400"/>
      <c r="IND400"/>
      <c r="INE400"/>
      <c r="INF400"/>
      <c r="ING400"/>
      <c r="INH400"/>
      <c r="INI400"/>
      <c r="INJ400"/>
      <c r="INK400"/>
      <c r="INL400"/>
      <c r="INM400"/>
      <c r="INN400"/>
      <c r="INO400"/>
      <c r="INP400"/>
      <c r="INQ400"/>
      <c r="INR400"/>
      <c r="INS400"/>
      <c r="INT400"/>
      <c r="INU400"/>
      <c r="INV400"/>
      <c r="INW400"/>
      <c r="INX400"/>
      <c r="INY400"/>
      <c r="INZ400"/>
      <c r="IOA400"/>
      <c r="IOB400"/>
      <c r="IOC400"/>
      <c r="IOD400"/>
      <c r="IOE400"/>
      <c r="IOF400"/>
      <c r="IOG400"/>
      <c r="IOH400"/>
      <c r="IOI400"/>
      <c r="IOJ400"/>
      <c r="IOK400"/>
      <c r="IOL400"/>
      <c r="IOM400"/>
      <c r="ION400"/>
      <c r="IOO400"/>
      <c r="IOP400"/>
      <c r="IOQ400"/>
      <c r="IOR400"/>
      <c r="IOS400"/>
      <c r="IOT400"/>
      <c r="IOU400"/>
      <c r="IOV400"/>
      <c r="IOW400"/>
      <c r="IOX400"/>
      <c r="IOY400"/>
      <c r="IOZ400"/>
      <c r="IPA400"/>
      <c r="IPB400"/>
      <c r="IPC400"/>
      <c r="IPD400"/>
      <c r="IPE400"/>
      <c r="IPF400"/>
      <c r="IPG400"/>
      <c r="IPH400"/>
      <c r="IPI400"/>
      <c r="IPJ400"/>
      <c r="IPK400"/>
      <c r="IPL400"/>
      <c r="IPM400"/>
      <c r="IPN400"/>
      <c r="IPO400"/>
      <c r="IPP400"/>
      <c r="IPQ400"/>
      <c r="IPR400"/>
      <c r="IPS400"/>
      <c r="IPT400"/>
      <c r="IPU400"/>
      <c r="IPV400"/>
      <c r="IPW400"/>
      <c r="IPX400"/>
      <c r="IPY400"/>
      <c r="IPZ400"/>
      <c r="IQA400"/>
      <c r="IQB400"/>
      <c r="IQC400"/>
      <c r="IQD400"/>
      <c r="IQE400"/>
      <c r="IQF400"/>
      <c r="IQG400"/>
      <c r="IQH400"/>
      <c r="IQI400"/>
      <c r="IQJ400"/>
      <c r="IQK400"/>
      <c r="IQL400"/>
      <c r="IQM400"/>
      <c r="IQN400"/>
      <c r="IQO400"/>
      <c r="IQP400"/>
      <c r="IQQ400"/>
      <c r="IQR400"/>
      <c r="IQS400"/>
      <c r="IQT400"/>
      <c r="IQU400"/>
      <c r="IQV400"/>
      <c r="IQW400"/>
      <c r="IQX400"/>
      <c r="IQY400"/>
      <c r="IQZ400"/>
      <c r="IRA400"/>
      <c r="IRB400"/>
      <c r="IRC400"/>
      <c r="IRD400"/>
      <c r="IRE400"/>
      <c r="IRF400"/>
      <c r="IRG400"/>
      <c r="IRH400"/>
      <c r="IRI400"/>
      <c r="IRJ400"/>
      <c r="IRK400"/>
      <c r="IRL400"/>
      <c r="IRM400"/>
      <c r="IRN400"/>
      <c r="IRO400"/>
      <c r="IRP400"/>
      <c r="IRQ400"/>
      <c r="IRR400"/>
      <c r="IRS400"/>
      <c r="IRT400"/>
      <c r="IRU400"/>
      <c r="IRV400"/>
      <c r="IRW400"/>
      <c r="IRX400"/>
      <c r="IRY400"/>
      <c r="IRZ400"/>
      <c r="ISA400"/>
      <c r="ISB400"/>
      <c r="ISC400"/>
      <c r="ISD400"/>
      <c r="ISE400"/>
      <c r="ISF400"/>
      <c r="ISG400"/>
      <c r="ISH400"/>
      <c r="ISI400"/>
      <c r="ISJ400"/>
      <c r="ISK400"/>
      <c r="ISL400"/>
      <c r="ISM400"/>
      <c r="ISN400"/>
      <c r="ISO400"/>
      <c r="ISP400"/>
      <c r="ISQ400"/>
      <c r="ISR400"/>
      <c r="ISS400"/>
      <c r="IST400"/>
      <c r="ISU400"/>
      <c r="ISV400"/>
      <c r="ISW400"/>
      <c r="ISX400"/>
      <c r="ISY400"/>
      <c r="ISZ400"/>
      <c r="ITA400"/>
      <c r="ITB400"/>
      <c r="ITC400"/>
      <c r="ITD400"/>
      <c r="ITE400"/>
      <c r="ITF400"/>
      <c r="ITG400"/>
      <c r="ITH400"/>
      <c r="ITI400"/>
      <c r="ITJ400"/>
      <c r="ITK400"/>
      <c r="ITL400"/>
      <c r="ITM400"/>
      <c r="ITN400"/>
      <c r="ITO400"/>
      <c r="ITP400"/>
      <c r="ITQ400"/>
      <c r="ITR400"/>
      <c r="ITS400"/>
      <c r="ITT400"/>
      <c r="ITU400"/>
      <c r="ITV400"/>
      <c r="ITW400"/>
      <c r="ITX400"/>
      <c r="ITY400"/>
      <c r="ITZ400"/>
      <c r="IUA400"/>
      <c r="IUB400"/>
      <c r="IUC400"/>
      <c r="IUD400"/>
      <c r="IUE400"/>
      <c r="IUF400"/>
      <c r="IUG400"/>
      <c r="IUH400"/>
      <c r="IUI400"/>
      <c r="IUJ400"/>
      <c r="IUK400"/>
      <c r="IUL400"/>
      <c r="IUM400"/>
      <c r="IUN400"/>
      <c r="IUO400"/>
      <c r="IUP400"/>
      <c r="IUQ400"/>
      <c r="IUR400"/>
      <c r="IUS400"/>
      <c r="IUT400"/>
      <c r="IUU400"/>
      <c r="IUV400"/>
      <c r="IUW400"/>
      <c r="IUX400"/>
      <c r="IUY400"/>
      <c r="IUZ400"/>
      <c r="IVA400"/>
      <c r="IVB400"/>
      <c r="IVC400"/>
      <c r="IVD400"/>
      <c r="IVE400"/>
      <c r="IVF400"/>
      <c r="IVG400"/>
      <c r="IVH400"/>
      <c r="IVI400"/>
      <c r="IVJ400"/>
      <c r="IVK400"/>
      <c r="IVL400"/>
      <c r="IVM400"/>
      <c r="IVN400"/>
      <c r="IVO400"/>
      <c r="IVP400"/>
      <c r="IVQ400"/>
      <c r="IVR400"/>
      <c r="IVS400"/>
      <c r="IVT400"/>
      <c r="IVU400"/>
      <c r="IVV400"/>
      <c r="IVW400"/>
      <c r="IVX400"/>
      <c r="IVY400"/>
      <c r="IVZ400"/>
      <c r="IWA400"/>
      <c r="IWB400"/>
      <c r="IWC400"/>
      <c r="IWD400"/>
      <c r="IWE400"/>
      <c r="IWF400"/>
      <c r="IWG400"/>
      <c r="IWH400"/>
      <c r="IWI400"/>
      <c r="IWJ400"/>
      <c r="IWK400"/>
      <c r="IWL400"/>
      <c r="IWM400"/>
      <c r="IWN400"/>
      <c r="IWO400"/>
      <c r="IWP400"/>
      <c r="IWQ400"/>
      <c r="IWR400"/>
      <c r="IWS400"/>
      <c r="IWT400"/>
      <c r="IWU400"/>
      <c r="IWV400"/>
      <c r="IWW400"/>
      <c r="IWX400"/>
      <c r="IWY400"/>
      <c r="IWZ400"/>
      <c r="IXA400"/>
      <c r="IXB400"/>
      <c r="IXC400"/>
      <c r="IXD400"/>
      <c r="IXE400"/>
      <c r="IXF400"/>
      <c r="IXG400"/>
      <c r="IXH400"/>
      <c r="IXI400"/>
      <c r="IXJ400"/>
      <c r="IXK400"/>
      <c r="IXL400"/>
      <c r="IXM400"/>
      <c r="IXN400"/>
      <c r="IXO400"/>
      <c r="IXP400"/>
      <c r="IXQ400"/>
      <c r="IXR400"/>
      <c r="IXS400"/>
      <c r="IXT400"/>
      <c r="IXU400"/>
      <c r="IXV400"/>
      <c r="IXW400"/>
      <c r="IXX400"/>
      <c r="IXY400"/>
      <c r="IXZ400"/>
      <c r="IYA400"/>
      <c r="IYB400"/>
      <c r="IYC400"/>
      <c r="IYD400"/>
      <c r="IYE400"/>
      <c r="IYF400"/>
      <c r="IYG400"/>
      <c r="IYH400"/>
      <c r="IYI400"/>
      <c r="IYJ400"/>
      <c r="IYK400"/>
      <c r="IYL400"/>
      <c r="IYM400"/>
      <c r="IYN400"/>
      <c r="IYO400"/>
      <c r="IYP400"/>
      <c r="IYQ400"/>
      <c r="IYR400"/>
      <c r="IYS400"/>
      <c r="IYT400"/>
      <c r="IYU400"/>
      <c r="IYV400"/>
      <c r="IYW400"/>
      <c r="IYX400"/>
      <c r="IYY400"/>
      <c r="IYZ400"/>
      <c r="IZA400"/>
      <c r="IZB400"/>
      <c r="IZC400"/>
      <c r="IZD400"/>
      <c r="IZE400"/>
      <c r="IZF400"/>
      <c r="IZG400"/>
      <c r="IZH400"/>
      <c r="IZI400"/>
      <c r="IZJ400"/>
      <c r="IZK400"/>
      <c r="IZL400"/>
      <c r="IZM400"/>
      <c r="IZN400"/>
      <c r="IZO400"/>
      <c r="IZP400"/>
      <c r="IZQ400"/>
      <c r="IZR400"/>
      <c r="IZS400"/>
      <c r="IZT400"/>
      <c r="IZU400"/>
      <c r="IZV400"/>
      <c r="IZW400"/>
      <c r="IZX400"/>
      <c r="IZY400"/>
      <c r="IZZ400"/>
      <c r="JAA400"/>
      <c r="JAB400"/>
      <c r="JAC400"/>
      <c r="JAD400"/>
      <c r="JAE400"/>
      <c r="JAF400"/>
      <c r="JAG400"/>
      <c r="JAH400"/>
      <c r="JAI400"/>
      <c r="JAJ400"/>
      <c r="JAK400"/>
      <c r="JAL400"/>
      <c r="JAM400"/>
      <c r="JAN400"/>
      <c r="JAO400"/>
      <c r="JAP400"/>
      <c r="JAQ400"/>
      <c r="JAR400"/>
      <c r="JAS400"/>
      <c r="JAT400"/>
      <c r="JAU400"/>
      <c r="JAV400"/>
      <c r="JAW400"/>
      <c r="JAX400"/>
      <c r="JAY400"/>
      <c r="JAZ400"/>
      <c r="JBA400"/>
      <c r="JBB400"/>
      <c r="JBC400"/>
      <c r="JBD400"/>
      <c r="JBE400"/>
      <c r="JBF400"/>
      <c r="JBG400"/>
      <c r="JBH400"/>
      <c r="JBI400"/>
      <c r="JBJ400"/>
      <c r="JBK400"/>
      <c r="JBL400"/>
      <c r="JBM400"/>
      <c r="JBN400"/>
      <c r="JBO400"/>
      <c r="JBP400"/>
      <c r="JBQ400"/>
      <c r="JBR400"/>
      <c r="JBS400"/>
      <c r="JBT400"/>
      <c r="JBU400"/>
      <c r="JBV400"/>
      <c r="JBW400"/>
      <c r="JBX400"/>
      <c r="JBY400"/>
      <c r="JBZ400"/>
      <c r="JCA400"/>
      <c r="JCB400"/>
      <c r="JCC400"/>
      <c r="JCD400"/>
      <c r="JCE400"/>
      <c r="JCF400"/>
      <c r="JCG400"/>
      <c r="JCH400"/>
      <c r="JCI400"/>
      <c r="JCJ400"/>
      <c r="JCK400"/>
      <c r="JCL400"/>
      <c r="JCM400"/>
      <c r="JCN400"/>
      <c r="JCO400"/>
      <c r="JCP400"/>
      <c r="JCQ400"/>
      <c r="JCR400"/>
      <c r="JCS400"/>
      <c r="JCT400"/>
      <c r="JCU400"/>
      <c r="JCV400"/>
      <c r="JCW400"/>
      <c r="JCX400"/>
      <c r="JCY400"/>
      <c r="JCZ400"/>
      <c r="JDA400"/>
      <c r="JDB400"/>
      <c r="JDC400"/>
      <c r="JDD400"/>
      <c r="JDE400"/>
      <c r="JDF400"/>
      <c r="JDG400"/>
      <c r="JDH400"/>
      <c r="JDI400"/>
      <c r="JDJ400"/>
      <c r="JDK400"/>
      <c r="JDL400"/>
      <c r="JDM400"/>
      <c r="JDN400"/>
      <c r="JDO400"/>
      <c r="JDP400"/>
      <c r="JDQ400"/>
      <c r="JDR400"/>
      <c r="JDS400"/>
      <c r="JDT400"/>
      <c r="JDU400"/>
      <c r="JDV400"/>
      <c r="JDW400"/>
      <c r="JDX400"/>
      <c r="JDY400"/>
      <c r="JDZ400"/>
      <c r="JEA400"/>
      <c r="JEB400"/>
      <c r="JEC400"/>
      <c r="JED400"/>
      <c r="JEE400"/>
      <c r="JEF400"/>
      <c r="JEG400"/>
      <c r="JEH400"/>
      <c r="JEI400"/>
      <c r="JEJ400"/>
      <c r="JEK400"/>
      <c r="JEL400"/>
      <c r="JEM400"/>
      <c r="JEN400"/>
      <c r="JEO400"/>
      <c r="JEP400"/>
      <c r="JEQ400"/>
      <c r="JER400"/>
      <c r="JES400"/>
      <c r="JET400"/>
      <c r="JEU400"/>
      <c r="JEV400"/>
      <c r="JEW400"/>
      <c r="JEX400"/>
      <c r="JEY400"/>
      <c r="JEZ400"/>
      <c r="JFA400"/>
      <c r="JFB400"/>
      <c r="JFC400"/>
      <c r="JFD400"/>
      <c r="JFE400"/>
      <c r="JFF400"/>
      <c r="JFG400"/>
      <c r="JFH400"/>
      <c r="JFI400"/>
      <c r="JFJ400"/>
      <c r="JFK400"/>
      <c r="JFL400"/>
      <c r="JFM400"/>
      <c r="JFN400"/>
      <c r="JFO400"/>
      <c r="JFP400"/>
      <c r="JFQ400"/>
      <c r="JFR400"/>
      <c r="JFS400"/>
      <c r="JFT400"/>
      <c r="JFU400"/>
      <c r="JFV400"/>
      <c r="JFW400"/>
      <c r="JFX400"/>
      <c r="JFY400"/>
      <c r="JFZ400"/>
      <c r="JGA400"/>
      <c r="JGB400"/>
      <c r="JGC400"/>
      <c r="JGD400"/>
      <c r="JGE400"/>
      <c r="JGF400"/>
      <c r="JGG400"/>
      <c r="JGH400"/>
      <c r="JGI400"/>
      <c r="JGJ400"/>
      <c r="JGK400"/>
      <c r="JGL400"/>
      <c r="JGM400"/>
      <c r="JGN400"/>
      <c r="JGO400"/>
      <c r="JGP400"/>
      <c r="JGQ400"/>
      <c r="JGR400"/>
      <c r="JGS400"/>
      <c r="JGT400"/>
      <c r="JGU400"/>
      <c r="JGV400"/>
      <c r="JGW400"/>
      <c r="JGX400"/>
      <c r="JGY400"/>
      <c r="JGZ400"/>
      <c r="JHA400"/>
      <c r="JHB400"/>
      <c r="JHC400"/>
      <c r="JHD400"/>
      <c r="JHE400"/>
      <c r="JHF400"/>
      <c r="JHG400"/>
      <c r="JHH400"/>
      <c r="JHI400"/>
      <c r="JHJ400"/>
      <c r="JHK400"/>
      <c r="JHL400"/>
      <c r="JHM400"/>
      <c r="JHN400"/>
      <c r="JHO400"/>
      <c r="JHP400"/>
      <c r="JHQ400"/>
      <c r="JHR400"/>
      <c r="JHS400"/>
      <c r="JHT400"/>
      <c r="JHU400"/>
      <c r="JHV400"/>
      <c r="JHW400"/>
      <c r="JHX400"/>
      <c r="JHY400"/>
      <c r="JHZ400"/>
      <c r="JIA400"/>
      <c r="JIB400"/>
      <c r="JIC400"/>
      <c r="JID400"/>
      <c r="JIE400"/>
      <c r="JIF400"/>
      <c r="JIG400"/>
      <c r="JIH400"/>
      <c r="JII400"/>
      <c r="JIJ400"/>
      <c r="JIK400"/>
      <c r="JIL400"/>
      <c r="JIM400"/>
      <c r="JIN400"/>
      <c r="JIO400"/>
      <c r="JIP400"/>
      <c r="JIQ400"/>
      <c r="JIR400"/>
      <c r="JIS400"/>
      <c r="JIT400"/>
      <c r="JIU400"/>
      <c r="JIV400"/>
      <c r="JIW400"/>
      <c r="JIX400"/>
      <c r="JIY400"/>
      <c r="JIZ400"/>
      <c r="JJA400"/>
      <c r="JJB400"/>
      <c r="JJC400"/>
      <c r="JJD400"/>
      <c r="JJE400"/>
      <c r="JJF400"/>
      <c r="JJG400"/>
      <c r="JJH400"/>
      <c r="JJI400"/>
      <c r="JJJ400"/>
      <c r="JJK400"/>
      <c r="JJL400"/>
      <c r="JJM400"/>
      <c r="JJN400"/>
      <c r="JJO400"/>
      <c r="JJP400"/>
      <c r="JJQ400"/>
      <c r="JJR400"/>
      <c r="JJS400"/>
      <c r="JJT400"/>
      <c r="JJU400"/>
      <c r="JJV400"/>
      <c r="JJW400"/>
      <c r="JJX400"/>
      <c r="JJY400"/>
      <c r="JJZ400"/>
      <c r="JKA400"/>
      <c r="JKB400"/>
      <c r="JKC400"/>
      <c r="JKD400"/>
      <c r="JKE400"/>
      <c r="JKF400"/>
      <c r="JKG400"/>
      <c r="JKH400"/>
      <c r="JKI400"/>
      <c r="JKJ400"/>
      <c r="JKK400"/>
      <c r="JKL400"/>
      <c r="JKM400"/>
      <c r="JKN400"/>
      <c r="JKO400"/>
      <c r="JKP400"/>
      <c r="JKQ400"/>
      <c r="JKR400"/>
      <c r="JKS400"/>
      <c r="JKT400"/>
      <c r="JKU400"/>
      <c r="JKV400"/>
      <c r="JKW400"/>
      <c r="JKX400"/>
      <c r="JKY400"/>
      <c r="JKZ400"/>
      <c r="JLA400"/>
      <c r="JLB400"/>
      <c r="JLC400"/>
      <c r="JLD400"/>
      <c r="JLE400"/>
      <c r="JLF400"/>
      <c r="JLG400"/>
      <c r="JLH400"/>
      <c r="JLI400"/>
      <c r="JLJ400"/>
      <c r="JLK400"/>
      <c r="JLL400"/>
      <c r="JLM400"/>
      <c r="JLN400"/>
      <c r="JLO400"/>
      <c r="JLP400"/>
      <c r="JLQ400"/>
      <c r="JLR400"/>
      <c r="JLS400"/>
      <c r="JLT400"/>
      <c r="JLU400"/>
      <c r="JLV400"/>
      <c r="JLW400"/>
      <c r="JLX400"/>
      <c r="JLY400"/>
      <c r="JLZ400"/>
      <c r="JMA400"/>
      <c r="JMB400"/>
      <c r="JMC400"/>
      <c r="JMD400"/>
      <c r="JME400"/>
      <c r="JMF400"/>
      <c r="JMG400"/>
      <c r="JMH400"/>
      <c r="JMI400"/>
      <c r="JMJ400"/>
      <c r="JMK400"/>
      <c r="JML400"/>
      <c r="JMM400"/>
      <c r="JMN400"/>
      <c r="JMO400"/>
      <c r="JMP400"/>
      <c r="JMQ400"/>
      <c r="JMR400"/>
      <c r="JMS400"/>
      <c r="JMT400"/>
      <c r="JMU400"/>
      <c r="JMV400"/>
      <c r="JMW400"/>
      <c r="JMX400"/>
      <c r="JMY400"/>
      <c r="JMZ400"/>
      <c r="JNA400"/>
      <c r="JNB400"/>
      <c r="JNC400"/>
      <c r="JND400"/>
      <c r="JNE400"/>
      <c r="JNF400"/>
      <c r="JNG400"/>
      <c r="JNH400"/>
      <c r="JNI400"/>
      <c r="JNJ400"/>
      <c r="JNK400"/>
      <c r="JNL400"/>
      <c r="JNM400"/>
      <c r="JNN400"/>
      <c r="JNO400"/>
      <c r="JNP400"/>
      <c r="JNQ400"/>
      <c r="JNR400"/>
      <c r="JNS400"/>
      <c r="JNT400"/>
      <c r="JNU400"/>
      <c r="JNV400"/>
      <c r="JNW400"/>
      <c r="JNX400"/>
      <c r="JNY400"/>
      <c r="JNZ400"/>
      <c r="JOA400"/>
      <c r="JOB400"/>
      <c r="JOC400"/>
      <c r="JOD400"/>
      <c r="JOE400"/>
      <c r="JOF400"/>
      <c r="JOG400"/>
      <c r="JOH400"/>
      <c r="JOI400"/>
      <c r="JOJ400"/>
      <c r="JOK400"/>
      <c r="JOL400"/>
      <c r="JOM400"/>
      <c r="JON400"/>
      <c r="JOO400"/>
      <c r="JOP400"/>
      <c r="JOQ400"/>
      <c r="JOR400"/>
      <c r="JOS400"/>
      <c r="JOT400"/>
      <c r="JOU400"/>
      <c r="JOV400"/>
      <c r="JOW400"/>
      <c r="JOX400"/>
      <c r="JOY400"/>
      <c r="JOZ400"/>
      <c r="JPA400"/>
      <c r="JPB400"/>
      <c r="JPC400"/>
      <c r="JPD400"/>
      <c r="JPE400"/>
      <c r="JPF400"/>
      <c r="JPG400"/>
      <c r="JPH400"/>
      <c r="JPI400"/>
      <c r="JPJ400"/>
      <c r="JPK400"/>
      <c r="JPL400"/>
      <c r="JPM400"/>
      <c r="JPN400"/>
      <c r="JPO400"/>
      <c r="JPP400"/>
      <c r="JPQ400"/>
      <c r="JPR400"/>
      <c r="JPS400"/>
      <c r="JPT400"/>
      <c r="JPU400"/>
      <c r="JPV400"/>
      <c r="JPW400"/>
      <c r="JPX400"/>
      <c r="JPY400"/>
      <c r="JPZ400"/>
      <c r="JQA400"/>
      <c r="JQB400"/>
      <c r="JQC400"/>
      <c r="JQD400"/>
      <c r="JQE400"/>
      <c r="JQF400"/>
      <c r="JQG400"/>
      <c r="JQH400"/>
      <c r="JQI400"/>
      <c r="JQJ400"/>
      <c r="JQK400"/>
      <c r="JQL400"/>
      <c r="JQM400"/>
      <c r="JQN400"/>
      <c r="JQO400"/>
      <c r="JQP400"/>
      <c r="JQQ400"/>
      <c r="JQR400"/>
      <c r="JQS400"/>
      <c r="JQT400"/>
      <c r="JQU400"/>
      <c r="JQV400"/>
      <c r="JQW400"/>
      <c r="JQX400"/>
      <c r="JQY400"/>
      <c r="JQZ400"/>
      <c r="JRA400"/>
      <c r="JRB400"/>
      <c r="JRC400"/>
      <c r="JRD400"/>
      <c r="JRE400"/>
      <c r="JRF400"/>
      <c r="JRG400"/>
      <c r="JRH400"/>
      <c r="JRI400"/>
      <c r="JRJ400"/>
      <c r="JRK400"/>
      <c r="JRL400"/>
      <c r="JRM400"/>
      <c r="JRN400"/>
      <c r="JRO400"/>
      <c r="JRP400"/>
      <c r="JRQ400"/>
      <c r="JRR400"/>
      <c r="JRS400"/>
      <c r="JRT400"/>
      <c r="JRU400"/>
      <c r="JRV400"/>
      <c r="JRW400"/>
      <c r="JRX400"/>
      <c r="JRY400"/>
      <c r="JRZ400"/>
      <c r="JSA400"/>
      <c r="JSB400"/>
      <c r="JSC400"/>
      <c r="JSD400"/>
      <c r="JSE400"/>
      <c r="JSF400"/>
      <c r="JSG400"/>
      <c r="JSH400"/>
      <c r="JSI400"/>
      <c r="JSJ400"/>
      <c r="JSK400"/>
      <c r="JSL400"/>
      <c r="JSM400"/>
      <c r="JSN400"/>
      <c r="JSO400"/>
      <c r="JSP400"/>
      <c r="JSQ400"/>
      <c r="JSR400"/>
      <c r="JSS400"/>
      <c r="JST400"/>
      <c r="JSU400"/>
      <c r="JSV400"/>
      <c r="JSW400"/>
      <c r="JSX400"/>
      <c r="JSY400"/>
      <c r="JSZ400"/>
      <c r="JTA400"/>
      <c r="JTB400"/>
      <c r="JTC400"/>
      <c r="JTD400"/>
      <c r="JTE400"/>
      <c r="JTF400"/>
      <c r="JTG400"/>
      <c r="JTH400"/>
      <c r="JTI400"/>
      <c r="JTJ400"/>
      <c r="JTK400"/>
      <c r="JTL400"/>
      <c r="JTM400"/>
      <c r="JTN400"/>
      <c r="JTO400"/>
      <c r="JTP400"/>
      <c r="JTQ400"/>
      <c r="JTR400"/>
      <c r="JTS400"/>
      <c r="JTT400"/>
      <c r="JTU400"/>
      <c r="JTV400"/>
      <c r="JTW400"/>
      <c r="JTX400"/>
      <c r="JTY400"/>
      <c r="JTZ400"/>
      <c r="JUA400"/>
      <c r="JUB400"/>
      <c r="JUC400"/>
      <c r="JUD400"/>
      <c r="JUE400"/>
      <c r="JUF400"/>
      <c r="JUG400"/>
      <c r="JUH400"/>
      <c r="JUI400"/>
      <c r="JUJ400"/>
      <c r="JUK400"/>
      <c r="JUL400"/>
      <c r="JUM400"/>
      <c r="JUN400"/>
      <c r="JUO400"/>
      <c r="JUP400"/>
      <c r="JUQ400"/>
      <c r="JUR400"/>
      <c r="JUS400"/>
      <c r="JUT400"/>
      <c r="JUU400"/>
      <c r="JUV400"/>
      <c r="JUW400"/>
      <c r="JUX400"/>
      <c r="JUY400"/>
      <c r="JUZ400"/>
      <c r="JVA400"/>
      <c r="JVB400"/>
      <c r="JVC400"/>
      <c r="JVD400"/>
      <c r="JVE400"/>
      <c r="JVF400"/>
      <c r="JVG400"/>
      <c r="JVH400"/>
      <c r="JVI400"/>
      <c r="JVJ400"/>
      <c r="JVK400"/>
      <c r="JVL400"/>
      <c r="JVM400"/>
      <c r="JVN400"/>
      <c r="JVO400"/>
      <c r="JVP400"/>
      <c r="JVQ400"/>
      <c r="JVR400"/>
      <c r="JVS400"/>
      <c r="JVT400"/>
      <c r="JVU400"/>
      <c r="JVV400"/>
      <c r="JVW400"/>
      <c r="JVX400"/>
      <c r="JVY400"/>
      <c r="JVZ400"/>
      <c r="JWA400"/>
      <c r="JWB400"/>
      <c r="JWC400"/>
      <c r="JWD400"/>
      <c r="JWE400"/>
      <c r="JWF400"/>
      <c r="JWG400"/>
      <c r="JWH400"/>
      <c r="JWI400"/>
      <c r="JWJ400"/>
      <c r="JWK400"/>
      <c r="JWL400"/>
      <c r="JWM400"/>
      <c r="JWN400"/>
      <c r="JWO400"/>
      <c r="JWP400"/>
      <c r="JWQ400"/>
      <c r="JWR400"/>
      <c r="JWS400"/>
      <c r="JWT400"/>
      <c r="JWU400"/>
      <c r="JWV400"/>
      <c r="JWW400"/>
      <c r="JWX400"/>
      <c r="JWY400"/>
      <c r="JWZ400"/>
      <c r="JXA400"/>
      <c r="JXB400"/>
      <c r="JXC400"/>
      <c r="JXD400"/>
      <c r="JXE400"/>
      <c r="JXF400"/>
      <c r="JXG400"/>
      <c r="JXH400"/>
      <c r="JXI400"/>
      <c r="JXJ400"/>
      <c r="JXK400"/>
      <c r="JXL400"/>
      <c r="JXM400"/>
      <c r="JXN400"/>
      <c r="JXO400"/>
      <c r="JXP400"/>
      <c r="JXQ400"/>
      <c r="JXR400"/>
      <c r="JXS400"/>
      <c r="JXT400"/>
      <c r="JXU400"/>
      <c r="JXV400"/>
      <c r="JXW400"/>
      <c r="JXX400"/>
      <c r="JXY400"/>
      <c r="JXZ400"/>
      <c r="JYA400"/>
      <c r="JYB400"/>
      <c r="JYC400"/>
      <c r="JYD400"/>
      <c r="JYE400"/>
      <c r="JYF400"/>
      <c r="JYG400"/>
      <c r="JYH400"/>
      <c r="JYI400"/>
      <c r="JYJ400"/>
      <c r="JYK400"/>
      <c r="JYL400"/>
      <c r="JYM400"/>
      <c r="JYN400"/>
      <c r="JYO400"/>
      <c r="JYP400"/>
      <c r="JYQ400"/>
      <c r="JYR400"/>
      <c r="JYS400"/>
      <c r="JYT400"/>
      <c r="JYU400"/>
      <c r="JYV400"/>
      <c r="JYW400"/>
      <c r="JYX400"/>
      <c r="JYY400"/>
      <c r="JYZ400"/>
      <c r="JZA400"/>
      <c r="JZB400"/>
      <c r="JZC400"/>
      <c r="JZD400"/>
      <c r="JZE400"/>
      <c r="JZF400"/>
      <c r="JZG400"/>
      <c r="JZH400"/>
      <c r="JZI400"/>
      <c r="JZJ400"/>
      <c r="JZK400"/>
      <c r="JZL400"/>
      <c r="JZM400"/>
      <c r="JZN400"/>
      <c r="JZO400"/>
      <c r="JZP400"/>
      <c r="JZQ400"/>
      <c r="JZR400"/>
      <c r="JZS400"/>
      <c r="JZT400"/>
      <c r="JZU400"/>
      <c r="JZV400"/>
      <c r="JZW400"/>
      <c r="JZX400"/>
      <c r="JZY400"/>
      <c r="JZZ400"/>
      <c r="KAA400"/>
      <c r="KAB400"/>
      <c r="KAC400"/>
      <c r="KAD400"/>
      <c r="KAE400"/>
      <c r="KAF400"/>
      <c r="KAG400"/>
      <c r="KAH400"/>
      <c r="KAI400"/>
      <c r="KAJ400"/>
      <c r="KAK400"/>
      <c r="KAL400"/>
      <c r="KAM400"/>
      <c r="KAN400"/>
      <c r="KAO400"/>
      <c r="KAP400"/>
      <c r="KAQ400"/>
      <c r="KAR400"/>
      <c r="KAS400"/>
      <c r="KAT400"/>
      <c r="KAU400"/>
      <c r="KAV400"/>
      <c r="KAW400"/>
      <c r="KAX400"/>
      <c r="KAY400"/>
      <c r="KAZ400"/>
      <c r="KBA400"/>
      <c r="KBB400"/>
      <c r="KBC400"/>
      <c r="KBD400"/>
      <c r="KBE400"/>
      <c r="KBF400"/>
      <c r="KBG400"/>
      <c r="KBH400"/>
      <c r="KBI400"/>
      <c r="KBJ400"/>
      <c r="KBK400"/>
      <c r="KBL400"/>
      <c r="KBM400"/>
      <c r="KBN400"/>
      <c r="KBO400"/>
      <c r="KBP400"/>
      <c r="KBQ400"/>
      <c r="KBR400"/>
      <c r="KBS400"/>
      <c r="KBT400"/>
      <c r="KBU400"/>
      <c r="KBV400"/>
      <c r="KBW400"/>
      <c r="KBX400"/>
      <c r="KBY400"/>
      <c r="KBZ400"/>
      <c r="KCA400"/>
      <c r="KCB400"/>
      <c r="KCC400"/>
      <c r="KCD400"/>
      <c r="KCE400"/>
      <c r="KCF400"/>
      <c r="KCG400"/>
      <c r="KCH400"/>
      <c r="KCI400"/>
      <c r="KCJ400"/>
      <c r="KCK400"/>
      <c r="KCL400"/>
      <c r="KCM400"/>
      <c r="KCN400"/>
      <c r="KCO400"/>
      <c r="KCP400"/>
      <c r="KCQ400"/>
      <c r="KCR400"/>
      <c r="KCS400"/>
      <c r="KCT400"/>
      <c r="KCU400"/>
      <c r="KCV400"/>
      <c r="KCW400"/>
      <c r="KCX400"/>
      <c r="KCY400"/>
      <c r="KCZ400"/>
      <c r="KDA400"/>
      <c r="KDB400"/>
      <c r="KDC400"/>
      <c r="KDD400"/>
      <c r="KDE400"/>
      <c r="KDF400"/>
      <c r="KDG400"/>
      <c r="KDH400"/>
      <c r="KDI400"/>
      <c r="KDJ400"/>
      <c r="KDK400"/>
      <c r="KDL400"/>
      <c r="KDM400"/>
      <c r="KDN400"/>
      <c r="KDO400"/>
      <c r="KDP400"/>
      <c r="KDQ400"/>
      <c r="KDR400"/>
      <c r="KDS400"/>
      <c r="KDT400"/>
      <c r="KDU400"/>
      <c r="KDV400"/>
      <c r="KDW400"/>
      <c r="KDX400"/>
      <c r="KDY400"/>
      <c r="KDZ400"/>
      <c r="KEA400"/>
      <c r="KEB400"/>
      <c r="KEC400"/>
      <c r="KED400"/>
      <c r="KEE400"/>
      <c r="KEF400"/>
      <c r="KEG400"/>
      <c r="KEH400"/>
      <c r="KEI400"/>
      <c r="KEJ400"/>
      <c r="KEK400"/>
      <c r="KEL400"/>
      <c r="KEM400"/>
      <c r="KEN400"/>
      <c r="KEO400"/>
      <c r="KEP400"/>
      <c r="KEQ400"/>
      <c r="KER400"/>
      <c r="KES400"/>
      <c r="KET400"/>
      <c r="KEU400"/>
      <c r="KEV400"/>
      <c r="KEW400"/>
      <c r="KEX400"/>
      <c r="KEY400"/>
      <c r="KEZ400"/>
      <c r="KFA400"/>
      <c r="KFB400"/>
      <c r="KFC400"/>
      <c r="KFD400"/>
      <c r="KFE400"/>
      <c r="KFF400"/>
      <c r="KFG400"/>
      <c r="KFH400"/>
      <c r="KFI400"/>
      <c r="KFJ400"/>
      <c r="KFK400"/>
      <c r="KFL400"/>
      <c r="KFM400"/>
      <c r="KFN400"/>
      <c r="KFO400"/>
      <c r="KFP400"/>
      <c r="KFQ400"/>
      <c r="KFR400"/>
      <c r="KFS400"/>
      <c r="KFT400"/>
      <c r="KFU400"/>
      <c r="KFV400"/>
      <c r="KFW400"/>
      <c r="KFX400"/>
      <c r="KFY400"/>
      <c r="KFZ400"/>
      <c r="KGA400"/>
      <c r="KGB400"/>
      <c r="KGC400"/>
      <c r="KGD400"/>
      <c r="KGE400"/>
      <c r="KGF400"/>
      <c r="KGG400"/>
      <c r="KGH400"/>
      <c r="KGI400"/>
      <c r="KGJ400"/>
      <c r="KGK400"/>
      <c r="KGL400"/>
      <c r="KGM400"/>
      <c r="KGN400"/>
      <c r="KGO400"/>
      <c r="KGP400"/>
      <c r="KGQ400"/>
      <c r="KGR400"/>
      <c r="KGS400"/>
      <c r="KGT400"/>
      <c r="KGU400"/>
      <c r="KGV400"/>
      <c r="KGW400"/>
      <c r="KGX400"/>
      <c r="KGY400"/>
      <c r="KGZ400"/>
      <c r="KHA400"/>
      <c r="KHB400"/>
      <c r="KHC400"/>
      <c r="KHD400"/>
      <c r="KHE400"/>
      <c r="KHF400"/>
      <c r="KHG400"/>
      <c r="KHH400"/>
      <c r="KHI400"/>
      <c r="KHJ400"/>
      <c r="KHK400"/>
      <c r="KHL400"/>
      <c r="KHM400"/>
      <c r="KHN400"/>
      <c r="KHO400"/>
      <c r="KHP400"/>
      <c r="KHQ400"/>
      <c r="KHR400"/>
      <c r="KHS400"/>
      <c r="KHT400"/>
      <c r="KHU400"/>
      <c r="KHV400"/>
      <c r="KHW400"/>
      <c r="KHX400"/>
      <c r="KHY400"/>
      <c r="KHZ400"/>
      <c r="KIA400"/>
      <c r="KIB400"/>
      <c r="KIC400"/>
      <c r="KID400"/>
      <c r="KIE400"/>
      <c r="KIF400"/>
      <c r="KIG400"/>
      <c r="KIH400"/>
      <c r="KII400"/>
      <c r="KIJ400"/>
      <c r="KIK400"/>
      <c r="KIL400"/>
      <c r="KIM400"/>
      <c r="KIN400"/>
      <c r="KIO400"/>
      <c r="KIP400"/>
      <c r="KIQ400"/>
      <c r="KIR400"/>
      <c r="KIS400"/>
      <c r="KIT400"/>
      <c r="KIU400"/>
      <c r="KIV400"/>
      <c r="KIW400"/>
      <c r="KIX400"/>
      <c r="KIY400"/>
      <c r="KIZ400"/>
      <c r="KJA400"/>
      <c r="KJB400"/>
      <c r="KJC400"/>
      <c r="KJD400"/>
      <c r="KJE400"/>
      <c r="KJF400"/>
      <c r="KJG400"/>
      <c r="KJH400"/>
      <c r="KJI400"/>
      <c r="KJJ400"/>
      <c r="KJK400"/>
      <c r="KJL400"/>
      <c r="KJM400"/>
      <c r="KJN400"/>
      <c r="KJO400"/>
      <c r="KJP400"/>
      <c r="KJQ400"/>
      <c r="KJR400"/>
      <c r="KJS400"/>
      <c r="KJT400"/>
      <c r="KJU400"/>
      <c r="KJV400"/>
      <c r="KJW400"/>
      <c r="KJX400"/>
      <c r="KJY400"/>
      <c r="KJZ400"/>
      <c r="KKA400"/>
      <c r="KKB400"/>
      <c r="KKC400"/>
      <c r="KKD400"/>
      <c r="KKE400"/>
      <c r="KKF400"/>
      <c r="KKG400"/>
      <c r="KKH400"/>
      <c r="KKI400"/>
      <c r="KKJ400"/>
      <c r="KKK400"/>
      <c r="KKL400"/>
      <c r="KKM400"/>
      <c r="KKN400"/>
      <c r="KKO400"/>
      <c r="KKP400"/>
      <c r="KKQ400"/>
      <c r="KKR400"/>
      <c r="KKS400"/>
      <c r="KKT400"/>
      <c r="KKU400"/>
      <c r="KKV400"/>
      <c r="KKW400"/>
      <c r="KKX400"/>
      <c r="KKY400"/>
      <c r="KKZ400"/>
      <c r="KLA400"/>
      <c r="KLB400"/>
      <c r="KLC400"/>
      <c r="KLD400"/>
      <c r="KLE400"/>
      <c r="KLF400"/>
      <c r="KLG400"/>
      <c r="KLH400"/>
      <c r="KLI400"/>
      <c r="KLJ400"/>
      <c r="KLK400"/>
      <c r="KLL400"/>
      <c r="KLM400"/>
      <c r="KLN400"/>
      <c r="KLO400"/>
      <c r="KLP400"/>
      <c r="KLQ400"/>
      <c r="KLR400"/>
      <c r="KLS400"/>
      <c r="KLT400"/>
      <c r="KLU400"/>
      <c r="KLV400"/>
      <c r="KLW400"/>
      <c r="KLX400"/>
      <c r="KLY400"/>
      <c r="KLZ400"/>
      <c r="KMA400"/>
      <c r="KMB400"/>
      <c r="KMC400"/>
      <c r="KMD400"/>
      <c r="KME400"/>
      <c r="KMF400"/>
      <c r="KMG400"/>
      <c r="KMH400"/>
      <c r="KMI400"/>
      <c r="KMJ400"/>
      <c r="KMK400"/>
      <c r="KML400"/>
      <c r="KMM400"/>
      <c r="KMN400"/>
      <c r="KMO400"/>
      <c r="KMP400"/>
      <c r="KMQ400"/>
      <c r="KMR400"/>
      <c r="KMS400"/>
      <c r="KMT400"/>
      <c r="KMU400"/>
      <c r="KMV400"/>
      <c r="KMW400"/>
      <c r="KMX400"/>
      <c r="KMY400"/>
      <c r="KMZ400"/>
      <c r="KNA400"/>
      <c r="KNB400"/>
      <c r="KNC400"/>
      <c r="KND400"/>
      <c r="KNE400"/>
      <c r="KNF400"/>
      <c r="KNG400"/>
      <c r="KNH400"/>
      <c r="KNI400"/>
      <c r="KNJ400"/>
      <c r="KNK400"/>
      <c r="KNL400"/>
      <c r="KNM400"/>
      <c r="KNN400"/>
      <c r="KNO400"/>
      <c r="KNP400"/>
      <c r="KNQ400"/>
      <c r="KNR400"/>
      <c r="KNS400"/>
      <c r="KNT400"/>
      <c r="KNU400"/>
      <c r="KNV400"/>
      <c r="KNW400"/>
      <c r="KNX400"/>
      <c r="KNY400"/>
      <c r="KNZ400"/>
      <c r="KOA400"/>
      <c r="KOB400"/>
      <c r="KOC400"/>
      <c r="KOD400"/>
      <c r="KOE400"/>
      <c r="KOF400"/>
      <c r="KOG400"/>
      <c r="KOH400"/>
      <c r="KOI400"/>
      <c r="KOJ400"/>
      <c r="KOK400"/>
      <c r="KOL400"/>
      <c r="KOM400"/>
      <c r="KON400"/>
      <c r="KOO400"/>
      <c r="KOP400"/>
      <c r="KOQ400"/>
      <c r="KOR400"/>
      <c r="KOS400"/>
      <c r="KOT400"/>
      <c r="KOU400"/>
      <c r="KOV400"/>
      <c r="KOW400"/>
      <c r="KOX400"/>
      <c r="KOY400"/>
      <c r="KOZ400"/>
      <c r="KPA400"/>
      <c r="KPB400"/>
      <c r="KPC400"/>
      <c r="KPD400"/>
      <c r="KPE400"/>
      <c r="KPF400"/>
      <c r="KPG400"/>
      <c r="KPH400"/>
      <c r="KPI400"/>
      <c r="KPJ400"/>
      <c r="KPK400"/>
      <c r="KPL400"/>
      <c r="KPM400"/>
      <c r="KPN400"/>
      <c r="KPO400"/>
      <c r="KPP400"/>
      <c r="KPQ400"/>
      <c r="KPR400"/>
      <c r="KPS400"/>
      <c r="KPT400"/>
      <c r="KPU400"/>
      <c r="KPV400"/>
      <c r="KPW400"/>
      <c r="KPX400"/>
      <c r="KPY400"/>
      <c r="KPZ400"/>
      <c r="KQA400"/>
      <c r="KQB400"/>
      <c r="KQC400"/>
      <c r="KQD400"/>
      <c r="KQE400"/>
      <c r="KQF400"/>
      <c r="KQG400"/>
      <c r="KQH400"/>
      <c r="KQI400"/>
      <c r="KQJ400"/>
      <c r="KQK400"/>
      <c r="KQL400"/>
      <c r="KQM400"/>
      <c r="KQN400"/>
      <c r="KQO400"/>
      <c r="KQP400"/>
      <c r="KQQ400"/>
      <c r="KQR400"/>
      <c r="KQS400"/>
      <c r="KQT400"/>
      <c r="KQU400"/>
      <c r="KQV400"/>
      <c r="KQW400"/>
      <c r="KQX400"/>
      <c r="KQY400"/>
      <c r="KQZ400"/>
      <c r="KRA400"/>
      <c r="KRB400"/>
      <c r="KRC400"/>
      <c r="KRD400"/>
      <c r="KRE400"/>
      <c r="KRF400"/>
      <c r="KRG400"/>
      <c r="KRH400"/>
      <c r="KRI400"/>
      <c r="KRJ400"/>
      <c r="KRK400"/>
      <c r="KRL400"/>
      <c r="KRM400"/>
      <c r="KRN400"/>
      <c r="KRO400"/>
      <c r="KRP400"/>
      <c r="KRQ400"/>
      <c r="KRR400"/>
      <c r="KRS400"/>
      <c r="KRT400"/>
      <c r="KRU400"/>
      <c r="KRV400"/>
      <c r="KRW400"/>
      <c r="KRX400"/>
      <c r="KRY400"/>
      <c r="KRZ400"/>
      <c r="KSA400"/>
      <c r="KSB400"/>
      <c r="KSC400"/>
      <c r="KSD400"/>
      <c r="KSE400"/>
      <c r="KSF400"/>
      <c r="KSG400"/>
      <c r="KSH400"/>
      <c r="KSI400"/>
      <c r="KSJ400"/>
      <c r="KSK400"/>
      <c r="KSL400"/>
      <c r="KSM400"/>
      <c r="KSN400"/>
      <c r="KSO400"/>
      <c r="KSP400"/>
      <c r="KSQ400"/>
      <c r="KSR400"/>
      <c r="KSS400"/>
      <c r="KST400"/>
      <c r="KSU400"/>
      <c r="KSV400"/>
      <c r="KSW400"/>
      <c r="KSX400"/>
      <c r="KSY400"/>
      <c r="KSZ400"/>
      <c r="KTA400"/>
      <c r="KTB400"/>
      <c r="KTC400"/>
      <c r="KTD400"/>
      <c r="KTE400"/>
      <c r="KTF400"/>
      <c r="KTG400"/>
      <c r="KTH400"/>
      <c r="KTI400"/>
      <c r="KTJ400"/>
      <c r="KTK400"/>
      <c r="KTL400"/>
      <c r="KTM400"/>
      <c r="KTN400"/>
      <c r="KTO400"/>
      <c r="KTP400"/>
      <c r="KTQ400"/>
      <c r="KTR400"/>
      <c r="KTS400"/>
      <c r="KTT400"/>
      <c r="KTU400"/>
      <c r="KTV400"/>
      <c r="KTW400"/>
      <c r="KTX400"/>
      <c r="KTY400"/>
      <c r="KTZ400"/>
      <c r="KUA400"/>
      <c r="KUB400"/>
      <c r="KUC400"/>
      <c r="KUD400"/>
      <c r="KUE400"/>
      <c r="KUF400"/>
      <c r="KUG400"/>
      <c r="KUH400"/>
      <c r="KUI400"/>
      <c r="KUJ400"/>
      <c r="KUK400"/>
      <c r="KUL400"/>
      <c r="KUM400"/>
      <c r="KUN400"/>
      <c r="KUO400"/>
      <c r="KUP400"/>
      <c r="KUQ400"/>
      <c r="KUR400"/>
      <c r="KUS400"/>
      <c r="KUT400"/>
      <c r="KUU400"/>
      <c r="KUV400"/>
      <c r="KUW400"/>
      <c r="KUX400"/>
      <c r="KUY400"/>
      <c r="KUZ400"/>
      <c r="KVA400"/>
      <c r="KVB400"/>
      <c r="KVC400"/>
      <c r="KVD400"/>
      <c r="KVE400"/>
      <c r="KVF400"/>
      <c r="KVG400"/>
      <c r="KVH400"/>
      <c r="KVI400"/>
      <c r="KVJ400"/>
      <c r="KVK400"/>
      <c r="KVL400"/>
      <c r="KVM400"/>
      <c r="KVN400"/>
      <c r="KVO400"/>
      <c r="KVP400"/>
      <c r="KVQ400"/>
      <c r="KVR400"/>
      <c r="KVS400"/>
      <c r="KVT400"/>
      <c r="KVU400"/>
      <c r="KVV400"/>
      <c r="KVW400"/>
      <c r="KVX400"/>
      <c r="KVY400"/>
      <c r="KVZ400"/>
      <c r="KWA400"/>
      <c r="KWB400"/>
      <c r="KWC400"/>
      <c r="KWD400"/>
      <c r="KWE400"/>
      <c r="KWF400"/>
      <c r="KWG400"/>
      <c r="KWH400"/>
      <c r="KWI400"/>
      <c r="KWJ400"/>
      <c r="KWK400"/>
      <c r="KWL400"/>
      <c r="KWM400"/>
      <c r="KWN400"/>
      <c r="KWO400"/>
      <c r="KWP400"/>
      <c r="KWQ400"/>
      <c r="KWR400"/>
      <c r="KWS400"/>
      <c r="KWT400"/>
      <c r="KWU400"/>
      <c r="KWV400"/>
      <c r="KWW400"/>
      <c r="KWX400"/>
      <c r="KWY400"/>
      <c r="KWZ400"/>
      <c r="KXA400"/>
      <c r="KXB400"/>
      <c r="KXC400"/>
      <c r="KXD400"/>
      <c r="KXE400"/>
      <c r="KXF400"/>
      <c r="KXG400"/>
      <c r="KXH400"/>
      <c r="KXI400"/>
      <c r="KXJ400"/>
      <c r="KXK400"/>
      <c r="KXL400"/>
      <c r="KXM400"/>
      <c r="KXN400"/>
      <c r="KXO400"/>
      <c r="KXP400"/>
      <c r="KXQ400"/>
      <c r="KXR400"/>
      <c r="KXS400"/>
      <c r="KXT400"/>
      <c r="KXU400"/>
      <c r="KXV400"/>
      <c r="KXW400"/>
      <c r="KXX400"/>
      <c r="KXY400"/>
      <c r="KXZ400"/>
      <c r="KYA400"/>
      <c r="KYB400"/>
      <c r="KYC400"/>
      <c r="KYD400"/>
      <c r="KYE400"/>
      <c r="KYF400"/>
      <c r="KYG400"/>
      <c r="KYH400"/>
      <c r="KYI400"/>
      <c r="KYJ400"/>
      <c r="KYK400"/>
      <c r="KYL400"/>
      <c r="KYM400"/>
      <c r="KYN400"/>
      <c r="KYO400"/>
      <c r="KYP400"/>
      <c r="KYQ400"/>
      <c r="KYR400"/>
      <c r="KYS400"/>
      <c r="KYT400"/>
      <c r="KYU400"/>
      <c r="KYV400"/>
      <c r="KYW400"/>
      <c r="KYX400"/>
      <c r="KYY400"/>
      <c r="KYZ400"/>
      <c r="KZA400"/>
      <c r="KZB400"/>
      <c r="KZC400"/>
      <c r="KZD400"/>
      <c r="KZE400"/>
      <c r="KZF400"/>
      <c r="KZG400"/>
      <c r="KZH400"/>
      <c r="KZI400"/>
      <c r="KZJ400"/>
      <c r="KZK400"/>
      <c r="KZL400"/>
      <c r="KZM400"/>
      <c r="KZN400"/>
      <c r="KZO400"/>
      <c r="KZP400"/>
      <c r="KZQ400"/>
      <c r="KZR400"/>
      <c r="KZS400"/>
      <c r="KZT400"/>
      <c r="KZU400"/>
      <c r="KZV400"/>
      <c r="KZW400"/>
      <c r="KZX400"/>
      <c r="KZY400"/>
      <c r="KZZ400"/>
      <c r="LAA400"/>
      <c r="LAB400"/>
      <c r="LAC400"/>
      <c r="LAD400"/>
      <c r="LAE400"/>
      <c r="LAF400"/>
      <c r="LAG400"/>
      <c r="LAH400"/>
      <c r="LAI400"/>
      <c r="LAJ400"/>
      <c r="LAK400"/>
      <c r="LAL400"/>
      <c r="LAM400"/>
      <c r="LAN400"/>
      <c r="LAO400"/>
      <c r="LAP400"/>
      <c r="LAQ400"/>
      <c r="LAR400"/>
      <c r="LAS400"/>
      <c r="LAT400"/>
      <c r="LAU400"/>
      <c r="LAV400"/>
      <c r="LAW400"/>
      <c r="LAX400"/>
      <c r="LAY400"/>
      <c r="LAZ400"/>
      <c r="LBA400"/>
      <c r="LBB400"/>
      <c r="LBC400"/>
      <c r="LBD400"/>
      <c r="LBE400"/>
      <c r="LBF400"/>
      <c r="LBG400"/>
      <c r="LBH400"/>
      <c r="LBI400"/>
      <c r="LBJ400"/>
      <c r="LBK400"/>
      <c r="LBL400"/>
      <c r="LBM400"/>
      <c r="LBN400"/>
      <c r="LBO400"/>
      <c r="LBP400"/>
      <c r="LBQ400"/>
      <c r="LBR400"/>
      <c r="LBS400"/>
      <c r="LBT400"/>
      <c r="LBU400"/>
      <c r="LBV400"/>
      <c r="LBW400"/>
      <c r="LBX400"/>
      <c r="LBY400"/>
      <c r="LBZ400"/>
      <c r="LCA400"/>
      <c r="LCB400"/>
      <c r="LCC400"/>
      <c r="LCD400"/>
      <c r="LCE400"/>
      <c r="LCF400"/>
      <c r="LCG400"/>
      <c r="LCH400"/>
      <c r="LCI400"/>
      <c r="LCJ400"/>
      <c r="LCK400"/>
      <c r="LCL400"/>
      <c r="LCM400"/>
      <c r="LCN400"/>
      <c r="LCO400"/>
      <c r="LCP400"/>
      <c r="LCQ400"/>
      <c r="LCR400"/>
      <c r="LCS400"/>
      <c r="LCT400"/>
      <c r="LCU400"/>
      <c r="LCV400"/>
      <c r="LCW400"/>
      <c r="LCX400"/>
      <c r="LCY400"/>
      <c r="LCZ400"/>
      <c r="LDA400"/>
      <c r="LDB400"/>
      <c r="LDC400"/>
      <c r="LDD400"/>
      <c r="LDE400"/>
      <c r="LDF400"/>
      <c r="LDG400"/>
      <c r="LDH400"/>
      <c r="LDI400"/>
      <c r="LDJ400"/>
      <c r="LDK400"/>
      <c r="LDL400"/>
      <c r="LDM400"/>
      <c r="LDN400"/>
      <c r="LDO400"/>
      <c r="LDP400"/>
      <c r="LDQ400"/>
      <c r="LDR400"/>
      <c r="LDS400"/>
      <c r="LDT400"/>
      <c r="LDU400"/>
      <c r="LDV400"/>
      <c r="LDW400"/>
      <c r="LDX400"/>
      <c r="LDY400"/>
      <c r="LDZ400"/>
      <c r="LEA400"/>
      <c r="LEB400"/>
      <c r="LEC400"/>
      <c r="LED400"/>
      <c r="LEE400"/>
      <c r="LEF400"/>
      <c r="LEG400"/>
      <c r="LEH400"/>
      <c r="LEI400"/>
      <c r="LEJ400"/>
      <c r="LEK400"/>
      <c r="LEL400"/>
      <c r="LEM400"/>
      <c r="LEN400"/>
      <c r="LEO400"/>
      <c r="LEP400"/>
      <c r="LEQ400"/>
      <c r="LER400"/>
      <c r="LES400"/>
      <c r="LET400"/>
      <c r="LEU400"/>
      <c r="LEV400"/>
      <c r="LEW400"/>
      <c r="LEX400"/>
      <c r="LEY400"/>
      <c r="LEZ400"/>
      <c r="LFA400"/>
      <c r="LFB400"/>
      <c r="LFC400"/>
      <c r="LFD400"/>
      <c r="LFE400"/>
      <c r="LFF400"/>
      <c r="LFG400"/>
      <c r="LFH400"/>
      <c r="LFI400"/>
      <c r="LFJ400"/>
      <c r="LFK400"/>
      <c r="LFL400"/>
      <c r="LFM400"/>
      <c r="LFN400"/>
      <c r="LFO400"/>
      <c r="LFP400"/>
      <c r="LFQ400"/>
      <c r="LFR400"/>
      <c r="LFS400"/>
      <c r="LFT400"/>
      <c r="LFU400"/>
      <c r="LFV400"/>
      <c r="LFW400"/>
      <c r="LFX400"/>
      <c r="LFY400"/>
      <c r="LFZ400"/>
      <c r="LGA400"/>
      <c r="LGB400"/>
      <c r="LGC400"/>
      <c r="LGD400"/>
      <c r="LGE400"/>
      <c r="LGF400"/>
      <c r="LGG400"/>
      <c r="LGH400"/>
      <c r="LGI400"/>
      <c r="LGJ400"/>
      <c r="LGK400"/>
      <c r="LGL400"/>
      <c r="LGM400"/>
      <c r="LGN400"/>
      <c r="LGO400"/>
      <c r="LGP400"/>
      <c r="LGQ400"/>
      <c r="LGR400"/>
      <c r="LGS400"/>
      <c r="LGT400"/>
      <c r="LGU400"/>
      <c r="LGV400"/>
      <c r="LGW400"/>
      <c r="LGX400"/>
      <c r="LGY400"/>
      <c r="LGZ400"/>
      <c r="LHA400"/>
      <c r="LHB400"/>
      <c r="LHC400"/>
      <c r="LHD400"/>
      <c r="LHE400"/>
      <c r="LHF400"/>
      <c r="LHG400"/>
      <c r="LHH400"/>
      <c r="LHI400"/>
      <c r="LHJ400"/>
      <c r="LHK400"/>
      <c r="LHL400"/>
      <c r="LHM400"/>
      <c r="LHN400"/>
      <c r="LHO400"/>
      <c r="LHP400"/>
      <c r="LHQ400"/>
      <c r="LHR400"/>
      <c r="LHS400"/>
      <c r="LHT400"/>
      <c r="LHU400"/>
      <c r="LHV400"/>
      <c r="LHW400"/>
      <c r="LHX400"/>
      <c r="LHY400"/>
      <c r="LHZ400"/>
      <c r="LIA400"/>
      <c r="LIB400"/>
      <c r="LIC400"/>
      <c r="LID400"/>
      <c r="LIE400"/>
      <c r="LIF400"/>
      <c r="LIG400"/>
      <c r="LIH400"/>
      <c r="LII400"/>
      <c r="LIJ400"/>
      <c r="LIK400"/>
      <c r="LIL400"/>
      <c r="LIM400"/>
      <c r="LIN400"/>
      <c r="LIO400"/>
      <c r="LIP400"/>
      <c r="LIQ400"/>
      <c r="LIR400"/>
      <c r="LIS400"/>
      <c r="LIT400"/>
      <c r="LIU400"/>
      <c r="LIV400"/>
      <c r="LIW400"/>
      <c r="LIX400"/>
      <c r="LIY400"/>
      <c r="LIZ400"/>
      <c r="LJA400"/>
      <c r="LJB400"/>
      <c r="LJC400"/>
      <c r="LJD400"/>
      <c r="LJE400"/>
      <c r="LJF400"/>
      <c r="LJG400"/>
      <c r="LJH400"/>
      <c r="LJI400"/>
      <c r="LJJ400"/>
      <c r="LJK400"/>
      <c r="LJL400"/>
      <c r="LJM400"/>
      <c r="LJN400"/>
      <c r="LJO400"/>
      <c r="LJP400"/>
      <c r="LJQ400"/>
      <c r="LJR400"/>
      <c r="LJS400"/>
      <c r="LJT400"/>
      <c r="LJU400"/>
      <c r="LJV400"/>
      <c r="LJW400"/>
      <c r="LJX400"/>
      <c r="LJY400"/>
      <c r="LJZ400"/>
      <c r="LKA400"/>
      <c r="LKB400"/>
      <c r="LKC400"/>
      <c r="LKD400"/>
      <c r="LKE400"/>
      <c r="LKF400"/>
      <c r="LKG400"/>
      <c r="LKH400"/>
      <c r="LKI400"/>
      <c r="LKJ400"/>
      <c r="LKK400"/>
      <c r="LKL400"/>
      <c r="LKM400"/>
      <c r="LKN400"/>
      <c r="LKO400"/>
      <c r="LKP400"/>
      <c r="LKQ400"/>
      <c r="LKR400"/>
      <c r="LKS400"/>
      <c r="LKT400"/>
      <c r="LKU400"/>
      <c r="LKV400"/>
      <c r="LKW400"/>
      <c r="LKX400"/>
      <c r="LKY400"/>
      <c r="LKZ400"/>
      <c r="LLA400"/>
      <c r="LLB400"/>
      <c r="LLC400"/>
      <c r="LLD400"/>
      <c r="LLE400"/>
      <c r="LLF400"/>
      <c r="LLG400"/>
      <c r="LLH400"/>
      <c r="LLI400"/>
      <c r="LLJ400"/>
      <c r="LLK400"/>
      <c r="LLL400"/>
      <c r="LLM400"/>
      <c r="LLN400"/>
      <c r="LLO400"/>
      <c r="LLP400"/>
      <c r="LLQ400"/>
      <c r="LLR400"/>
      <c r="LLS400"/>
      <c r="LLT400"/>
      <c r="LLU400"/>
      <c r="LLV400"/>
      <c r="LLW400"/>
      <c r="LLX400"/>
      <c r="LLY400"/>
      <c r="LLZ400"/>
      <c r="LMA400"/>
      <c r="LMB400"/>
      <c r="LMC400"/>
      <c r="LMD400"/>
      <c r="LME400"/>
      <c r="LMF400"/>
      <c r="LMG400"/>
      <c r="LMH400"/>
      <c r="LMI400"/>
      <c r="LMJ400"/>
      <c r="LMK400"/>
      <c r="LML400"/>
      <c r="LMM400"/>
      <c r="LMN400"/>
      <c r="LMO400"/>
      <c r="LMP400"/>
      <c r="LMQ400"/>
      <c r="LMR400"/>
      <c r="LMS400"/>
      <c r="LMT400"/>
      <c r="LMU400"/>
      <c r="LMV400"/>
      <c r="LMW400"/>
      <c r="LMX400"/>
      <c r="LMY400"/>
      <c r="LMZ400"/>
      <c r="LNA400"/>
      <c r="LNB400"/>
      <c r="LNC400"/>
      <c r="LND400"/>
      <c r="LNE400"/>
      <c r="LNF400"/>
      <c r="LNG400"/>
      <c r="LNH400"/>
      <c r="LNI400"/>
      <c r="LNJ400"/>
      <c r="LNK400"/>
      <c r="LNL400"/>
      <c r="LNM400"/>
      <c r="LNN400"/>
      <c r="LNO400"/>
      <c r="LNP400"/>
      <c r="LNQ400"/>
      <c r="LNR400"/>
      <c r="LNS400"/>
      <c r="LNT400"/>
      <c r="LNU400"/>
      <c r="LNV400"/>
      <c r="LNW400"/>
      <c r="LNX400"/>
      <c r="LNY400"/>
      <c r="LNZ400"/>
      <c r="LOA400"/>
      <c r="LOB400"/>
      <c r="LOC400"/>
      <c r="LOD400"/>
      <c r="LOE400"/>
      <c r="LOF400"/>
      <c r="LOG400"/>
      <c r="LOH400"/>
      <c r="LOI400"/>
      <c r="LOJ400"/>
      <c r="LOK400"/>
      <c r="LOL400"/>
      <c r="LOM400"/>
      <c r="LON400"/>
      <c r="LOO400"/>
      <c r="LOP400"/>
      <c r="LOQ400"/>
      <c r="LOR400"/>
      <c r="LOS400"/>
      <c r="LOT400"/>
      <c r="LOU400"/>
      <c r="LOV400"/>
      <c r="LOW400"/>
      <c r="LOX400"/>
      <c r="LOY400"/>
      <c r="LOZ400"/>
      <c r="LPA400"/>
      <c r="LPB400"/>
      <c r="LPC400"/>
      <c r="LPD400"/>
      <c r="LPE400"/>
      <c r="LPF400"/>
      <c r="LPG400"/>
      <c r="LPH400"/>
      <c r="LPI400"/>
      <c r="LPJ400"/>
      <c r="LPK400"/>
      <c r="LPL400"/>
      <c r="LPM400"/>
      <c r="LPN400"/>
      <c r="LPO400"/>
      <c r="LPP400"/>
      <c r="LPQ400"/>
      <c r="LPR400"/>
      <c r="LPS400"/>
      <c r="LPT400"/>
      <c r="LPU400"/>
      <c r="LPV400"/>
      <c r="LPW400"/>
      <c r="LPX400"/>
      <c r="LPY400"/>
      <c r="LPZ400"/>
      <c r="LQA400"/>
      <c r="LQB400"/>
      <c r="LQC400"/>
      <c r="LQD400"/>
      <c r="LQE400"/>
      <c r="LQF400"/>
      <c r="LQG400"/>
      <c r="LQH400"/>
      <c r="LQI400"/>
      <c r="LQJ400"/>
      <c r="LQK400"/>
      <c r="LQL400"/>
      <c r="LQM400"/>
      <c r="LQN400"/>
      <c r="LQO400"/>
      <c r="LQP400"/>
      <c r="LQQ400"/>
      <c r="LQR400"/>
      <c r="LQS400"/>
      <c r="LQT400"/>
      <c r="LQU400"/>
      <c r="LQV400"/>
      <c r="LQW400"/>
      <c r="LQX400"/>
      <c r="LQY400"/>
      <c r="LQZ400"/>
      <c r="LRA400"/>
      <c r="LRB400"/>
      <c r="LRC400"/>
      <c r="LRD400"/>
      <c r="LRE400"/>
      <c r="LRF400"/>
      <c r="LRG400"/>
      <c r="LRH400"/>
      <c r="LRI400"/>
      <c r="LRJ400"/>
      <c r="LRK400"/>
      <c r="LRL400"/>
      <c r="LRM400"/>
      <c r="LRN400"/>
      <c r="LRO400"/>
      <c r="LRP400"/>
      <c r="LRQ400"/>
      <c r="LRR400"/>
      <c r="LRS400"/>
      <c r="LRT400"/>
      <c r="LRU400"/>
      <c r="LRV400"/>
      <c r="LRW400"/>
      <c r="LRX400"/>
      <c r="LRY400"/>
      <c r="LRZ400"/>
      <c r="LSA400"/>
      <c r="LSB400"/>
      <c r="LSC400"/>
      <c r="LSD400"/>
      <c r="LSE400"/>
      <c r="LSF400"/>
      <c r="LSG400"/>
      <c r="LSH400"/>
      <c r="LSI400"/>
      <c r="LSJ400"/>
      <c r="LSK400"/>
      <c r="LSL400"/>
      <c r="LSM400"/>
      <c r="LSN400"/>
      <c r="LSO400"/>
      <c r="LSP400"/>
      <c r="LSQ400"/>
      <c r="LSR400"/>
      <c r="LSS400"/>
      <c r="LST400"/>
      <c r="LSU400"/>
      <c r="LSV400"/>
      <c r="LSW400"/>
      <c r="LSX400"/>
      <c r="LSY400"/>
      <c r="LSZ400"/>
      <c r="LTA400"/>
      <c r="LTB400"/>
      <c r="LTC400"/>
      <c r="LTD400"/>
      <c r="LTE400"/>
      <c r="LTF400"/>
      <c r="LTG400"/>
      <c r="LTH400"/>
      <c r="LTI400"/>
      <c r="LTJ400"/>
      <c r="LTK400"/>
      <c r="LTL400"/>
      <c r="LTM400"/>
      <c r="LTN400"/>
      <c r="LTO400"/>
      <c r="LTP400"/>
      <c r="LTQ400"/>
      <c r="LTR400"/>
      <c r="LTS400"/>
      <c r="LTT400"/>
      <c r="LTU400"/>
      <c r="LTV400"/>
      <c r="LTW400"/>
      <c r="LTX400"/>
      <c r="LTY400"/>
      <c r="LTZ400"/>
      <c r="LUA400"/>
      <c r="LUB400"/>
      <c r="LUC400"/>
      <c r="LUD400"/>
      <c r="LUE400"/>
      <c r="LUF400"/>
      <c r="LUG400"/>
      <c r="LUH400"/>
      <c r="LUI400"/>
      <c r="LUJ400"/>
      <c r="LUK400"/>
      <c r="LUL400"/>
      <c r="LUM400"/>
      <c r="LUN400"/>
      <c r="LUO400"/>
      <c r="LUP400"/>
      <c r="LUQ400"/>
      <c r="LUR400"/>
      <c r="LUS400"/>
      <c r="LUT400"/>
      <c r="LUU400"/>
      <c r="LUV400"/>
      <c r="LUW400"/>
      <c r="LUX400"/>
      <c r="LUY400"/>
      <c r="LUZ400"/>
      <c r="LVA400"/>
      <c r="LVB400"/>
      <c r="LVC400"/>
      <c r="LVD400"/>
      <c r="LVE400"/>
      <c r="LVF400"/>
      <c r="LVG400"/>
      <c r="LVH400"/>
      <c r="LVI400"/>
      <c r="LVJ400"/>
      <c r="LVK400"/>
      <c r="LVL400"/>
      <c r="LVM400"/>
      <c r="LVN400"/>
      <c r="LVO400"/>
      <c r="LVP400"/>
      <c r="LVQ400"/>
      <c r="LVR400"/>
      <c r="LVS400"/>
      <c r="LVT400"/>
      <c r="LVU400"/>
      <c r="LVV400"/>
      <c r="LVW400"/>
      <c r="LVX400"/>
      <c r="LVY400"/>
      <c r="LVZ400"/>
      <c r="LWA400"/>
      <c r="LWB400"/>
      <c r="LWC400"/>
      <c r="LWD400"/>
      <c r="LWE400"/>
      <c r="LWF400"/>
      <c r="LWG400"/>
      <c r="LWH400"/>
      <c r="LWI400"/>
      <c r="LWJ400"/>
      <c r="LWK400"/>
      <c r="LWL400"/>
      <c r="LWM400"/>
      <c r="LWN400"/>
      <c r="LWO400"/>
      <c r="LWP400"/>
      <c r="LWQ400"/>
      <c r="LWR400"/>
      <c r="LWS400"/>
      <c r="LWT400"/>
      <c r="LWU400"/>
      <c r="LWV400"/>
      <c r="LWW400"/>
      <c r="LWX400"/>
      <c r="LWY400"/>
      <c r="LWZ400"/>
      <c r="LXA400"/>
      <c r="LXB400"/>
      <c r="LXC400"/>
      <c r="LXD400"/>
      <c r="LXE400"/>
      <c r="LXF400"/>
      <c r="LXG400"/>
      <c r="LXH400"/>
      <c r="LXI400"/>
      <c r="LXJ400"/>
      <c r="LXK400"/>
      <c r="LXL400"/>
      <c r="LXM400"/>
      <c r="LXN400"/>
      <c r="LXO400"/>
      <c r="LXP400"/>
      <c r="LXQ400"/>
      <c r="LXR400"/>
      <c r="LXS400"/>
      <c r="LXT400"/>
      <c r="LXU400"/>
      <c r="LXV400"/>
      <c r="LXW400"/>
      <c r="LXX400"/>
      <c r="LXY400"/>
      <c r="LXZ400"/>
      <c r="LYA400"/>
      <c r="LYB400"/>
      <c r="LYC400"/>
      <c r="LYD400"/>
      <c r="LYE400"/>
      <c r="LYF400"/>
      <c r="LYG400"/>
      <c r="LYH400"/>
      <c r="LYI400"/>
      <c r="LYJ400"/>
      <c r="LYK400"/>
      <c r="LYL400"/>
      <c r="LYM400"/>
      <c r="LYN400"/>
      <c r="LYO400"/>
      <c r="LYP400"/>
      <c r="LYQ400"/>
      <c r="LYR400"/>
      <c r="LYS400"/>
      <c r="LYT400"/>
      <c r="LYU400"/>
      <c r="LYV400"/>
      <c r="LYW400"/>
      <c r="LYX400"/>
      <c r="LYY400"/>
      <c r="LYZ400"/>
      <c r="LZA400"/>
      <c r="LZB400"/>
      <c r="LZC400"/>
      <c r="LZD400"/>
      <c r="LZE400"/>
      <c r="LZF400"/>
      <c r="LZG400"/>
      <c r="LZH400"/>
      <c r="LZI400"/>
      <c r="LZJ400"/>
      <c r="LZK400"/>
      <c r="LZL400"/>
      <c r="LZM400"/>
      <c r="LZN400"/>
      <c r="LZO400"/>
      <c r="LZP400"/>
      <c r="LZQ400"/>
      <c r="LZR400"/>
      <c r="LZS400"/>
      <c r="LZT400"/>
      <c r="LZU400"/>
      <c r="LZV400"/>
      <c r="LZW400"/>
      <c r="LZX400"/>
      <c r="LZY400"/>
      <c r="LZZ400"/>
      <c r="MAA400"/>
      <c r="MAB400"/>
      <c r="MAC400"/>
      <c r="MAD400"/>
      <c r="MAE400"/>
      <c r="MAF400"/>
      <c r="MAG400"/>
      <c r="MAH400"/>
      <c r="MAI400"/>
      <c r="MAJ400"/>
      <c r="MAK400"/>
      <c r="MAL400"/>
      <c r="MAM400"/>
      <c r="MAN400"/>
      <c r="MAO400"/>
      <c r="MAP400"/>
      <c r="MAQ400"/>
      <c r="MAR400"/>
      <c r="MAS400"/>
      <c r="MAT400"/>
      <c r="MAU400"/>
      <c r="MAV400"/>
      <c r="MAW400"/>
      <c r="MAX400"/>
      <c r="MAY400"/>
      <c r="MAZ400"/>
      <c r="MBA400"/>
      <c r="MBB400"/>
      <c r="MBC400"/>
      <c r="MBD400"/>
      <c r="MBE400"/>
      <c r="MBF400"/>
      <c r="MBG400"/>
      <c r="MBH400"/>
      <c r="MBI400"/>
      <c r="MBJ400"/>
      <c r="MBK400"/>
      <c r="MBL400"/>
      <c r="MBM400"/>
      <c r="MBN400"/>
      <c r="MBO400"/>
      <c r="MBP400"/>
      <c r="MBQ400"/>
      <c r="MBR400"/>
      <c r="MBS400"/>
      <c r="MBT400"/>
      <c r="MBU400"/>
      <c r="MBV400"/>
      <c r="MBW400"/>
      <c r="MBX400"/>
      <c r="MBY400"/>
      <c r="MBZ400"/>
      <c r="MCA400"/>
      <c r="MCB400"/>
      <c r="MCC400"/>
      <c r="MCD400"/>
      <c r="MCE400"/>
      <c r="MCF400"/>
      <c r="MCG400"/>
      <c r="MCH400"/>
      <c r="MCI400"/>
      <c r="MCJ400"/>
      <c r="MCK400"/>
      <c r="MCL400"/>
      <c r="MCM400"/>
      <c r="MCN400"/>
      <c r="MCO400"/>
      <c r="MCP400"/>
      <c r="MCQ400"/>
      <c r="MCR400"/>
      <c r="MCS400"/>
      <c r="MCT400"/>
      <c r="MCU400"/>
      <c r="MCV400"/>
      <c r="MCW400"/>
      <c r="MCX400"/>
      <c r="MCY400"/>
      <c r="MCZ400"/>
      <c r="MDA400"/>
      <c r="MDB400"/>
      <c r="MDC400"/>
      <c r="MDD400"/>
      <c r="MDE400"/>
      <c r="MDF400"/>
      <c r="MDG400"/>
      <c r="MDH400"/>
      <c r="MDI400"/>
      <c r="MDJ400"/>
      <c r="MDK400"/>
      <c r="MDL400"/>
      <c r="MDM400"/>
      <c r="MDN400"/>
      <c r="MDO400"/>
      <c r="MDP400"/>
      <c r="MDQ400"/>
      <c r="MDR400"/>
      <c r="MDS400"/>
      <c r="MDT400"/>
      <c r="MDU400"/>
      <c r="MDV400"/>
      <c r="MDW400"/>
      <c r="MDX400"/>
      <c r="MDY400"/>
      <c r="MDZ400"/>
      <c r="MEA400"/>
      <c r="MEB400"/>
      <c r="MEC400"/>
      <c r="MED400"/>
      <c r="MEE400"/>
      <c r="MEF400"/>
      <c r="MEG400"/>
      <c r="MEH400"/>
      <c r="MEI400"/>
      <c r="MEJ400"/>
      <c r="MEK400"/>
      <c r="MEL400"/>
      <c r="MEM400"/>
      <c r="MEN400"/>
      <c r="MEO400"/>
      <c r="MEP400"/>
      <c r="MEQ400"/>
      <c r="MER400"/>
      <c r="MES400"/>
      <c r="MET400"/>
      <c r="MEU400"/>
      <c r="MEV400"/>
      <c r="MEW400"/>
      <c r="MEX400"/>
      <c r="MEY400"/>
      <c r="MEZ400"/>
      <c r="MFA400"/>
      <c r="MFB400"/>
      <c r="MFC400"/>
      <c r="MFD400"/>
      <c r="MFE400"/>
      <c r="MFF400"/>
      <c r="MFG400"/>
      <c r="MFH400"/>
      <c r="MFI400"/>
      <c r="MFJ400"/>
      <c r="MFK400"/>
      <c r="MFL400"/>
      <c r="MFM400"/>
      <c r="MFN400"/>
      <c r="MFO400"/>
      <c r="MFP400"/>
      <c r="MFQ400"/>
      <c r="MFR400"/>
      <c r="MFS400"/>
      <c r="MFT400"/>
      <c r="MFU400"/>
      <c r="MFV400"/>
      <c r="MFW400"/>
      <c r="MFX400"/>
      <c r="MFY400"/>
      <c r="MFZ400"/>
      <c r="MGA400"/>
      <c r="MGB400"/>
      <c r="MGC400"/>
      <c r="MGD400"/>
      <c r="MGE400"/>
      <c r="MGF400"/>
      <c r="MGG400"/>
      <c r="MGH400"/>
      <c r="MGI400"/>
      <c r="MGJ400"/>
      <c r="MGK400"/>
      <c r="MGL400"/>
      <c r="MGM400"/>
      <c r="MGN400"/>
      <c r="MGO400"/>
      <c r="MGP400"/>
      <c r="MGQ400"/>
      <c r="MGR400"/>
      <c r="MGS400"/>
      <c r="MGT400"/>
      <c r="MGU400"/>
      <c r="MGV400"/>
      <c r="MGW400"/>
      <c r="MGX400"/>
      <c r="MGY400"/>
      <c r="MGZ400"/>
      <c r="MHA400"/>
      <c r="MHB400"/>
      <c r="MHC400"/>
      <c r="MHD400"/>
      <c r="MHE400"/>
      <c r="MHF400"/>
      <c r="MHG400"/>
      <c r="MHH400"/>
      <c r="MHI400"/>
      <c r="MHJ400"/>
      <c r="MHK400"/>
      <c r="MHL400"/>
      <c r="MHM400"/>
      <c r="MHN400"/>
      <c r="MHO400"/>
      <c r="MHP400"/>
      <c r="MHQ400"/>
      <c r="MHR400"/>
      <c r="MHS400"/>
      <c r="MHT400"/>
      <c r="MHU400"/>
      <c r="MHV400"/>
      <c r="MHW400"/>
      <c r="MHX400"/>
      <c r="MHY400"/>
      <c r="MHZ400"/>
      <c r="MIA400"/>
      <c r="MIB400"/>
      <c r="MIC400"/>
      <c r="MID400"/>
      <c r="MIE400"/>
      <c r="MIF400"/>
      <c r="MIG400"/>
      <c r="MIH400"/>
      <c r="MII400"/>
      <c r="MIJ400"/>
      <c r="MIK400"/>
      <c r="MIL400"/>
      <c r="MIM400"/>
      <c r="MIN400"/>
      <c r="MIO400"/>
      <c r="MIP400"/>
      <c r="MIQ400"/>
      <c r="MIR400"/>
      <c r="MIS400"/>
      <c r="MIT400"/>
      <c r="MIU400"/>
      <c r="MIV400"/>
      <c r="MIW400"/>
      <c r="MIX400"/>
      <c r="MIY400"/>
      <c r="MIZ400"/>
      <c r="MJA400"/>
      <c r="MJB400"/>
      <c r="MJC400"/>
      <c r="MJD400"/>
      <c r="MJE400"/>
      <c r="MJF400"/>
      <c r="MJG400"/>
      <c r="MJH400"/>
      <c r="MJI400"/>
      <c r="MJJ400"/>
      <c r="MJK400"/>
      <c r="MJL400"/>
      <c r="MJM400"/>
      <c r="MJN400"/>
      <c r="MJO400"/>
      <c r="MJP400"/>
      <c r="MJQ400"/>
      <c r="MJR400"/>
      <c r="MJS400"/>
      <c r="MJT400"/>
      <c r="MJU400"/>
      <c r="MJV400"/>
      <c r="MJW400"/>
      <c r="MJX400"/>
      <c r="MJY400"/>
      <c r="MJZ400"/>
      <c r="MKA400"/>
      <c r="MKB400"/>
      <c r="MKC400"/>
      <c r="MKD400"/>
      <c r="MKE400"/>
      <c r="MKF400"/>
      <c r="MKG400"/>
      <c r="MKH400"/>
      <c r="MKI400"/>
      <c r="MKJ400"/>
      <c r="MKK400"/>
      <c r="MKL400"/>
      <c r="MKM400"/>
      <c r="MKN400"/>
      <c r="MKO400"/>
      <c r="MKP400"/>
      <c r="MKQ400"/>
      <c r="MKR400"/>
      <c r="MKS400"/>
      <c r="MKT400"/>
      <c r="MKU400"/>
      <c r="MKV400"/>
      <c r="MKW400"/>
      <c r="MKX400"/>
      <c r="MKY400"/>
      <c r="MKZ400"/>
      <c r="MLA400"/>
      <c r="MLB400"/>
      <c r="MLC400"/>
      <c r="MLD400"/>
      <c r="MLE400"/>
      <c r="MLF400"/>
      <c r="MLG400"/>
      <c r="MLH400"/>
      <c r="MLI400"/>
      <c r="MLJ400"/>
      <c r="MLK400"/>
      <c r="MLL400"/>
      <c r="MLM400"/>
      <c r="MLN400"/>
      <c r="MLO400"/>
      <c r="MLP400"/>
      <c r="MLQ400"/>
      <c r="MLR400"/>
      <c r="MLS400"/>
      <c r="MLT400"/>
      <c r="MLU400"/>
      <c r="MLV400"/>
      <c r="MLW400"/>
      <c r="MLX400"/>
      <c r="MLY400"/>
      <c r="MLZ400"/>
      <c r="MMA400"/>
      <c r="MMB400"/>
      <c r="MMC400"/>
      <c r="MMD400"/>
      <c r="MME400"/>
      <c r="MMF400"/>
      <c r="MMG400"/>
      <c r="MMH400"/>
      <c r="MMI400"/>
      <c r="MMJ400"/>
      <c r="MMK400"/>
      <c r="MML400"/>
      <c r="MMM400"/>
      <c r="MMN400"/>
      <c r="MMO400"/>
      <c r="MMP400"/>
      <c r="MMQ400"/>
      <c r="MMR400"/>
      <c r="MMS400"/>
      <c r="MMT400"/>
      <c r="MMU400"/>
      <c r="MMV400"/>
      <c r="MMW400"/>
      <c r="MMX400"/>
      <c r="MMY400"/>
      <c r="MMZ400"/>
      <c r="MNA400"/>
      <c r="MNB400"/>
      <c r="MNC400"/>
      <c r="MND400"/>
      <c r="MNE400"/>
      <c r="MNF400"/>
      <c r="MNG400"/>
      <c r="MNH400"/>
      <c r="MNI400"/>
      <c r="MNJ400"/>
      <c r="MNK400"/>
      <c r="MNL400"/>
      <c r="MNM400"/>
      <c r="MNN400"/>
      <c r="MNO400"/>
      <c r="MNP400"/>
      <c r="MNQ400"/>
      <c r="MNR400"/>
      <c r="MNS400"/>
      <c r="MNT400"/>
      <c r="MNU400"/>
      <c r="MNV400"/>
      <c r="MNW400"/>
      <c r="MNX400"/>
      <c r="MNY400"/>
      <c r="MNZ400"/>
      <c r="MOA400"/>
      <c r="MOB400"/>
      <c r="MOC400"/>
      <c r="MOD400"/>
      <c r="MOE400"/>
      <c r="MOF400"/>
      <c r="MOG400"/>
      <c r="MOH400"/>
      <c r="MOI400"/>
      <c r="MOJ400"/>
      <c r="MOK400"/>
      <c r="MOL400"/>
      <c r="MOM400"/>
      <c r="MON400"/>
      <c r="MOO400"/>
      <c r="MOP400"/>
      <c r="MOQ400"/>
      <c r="MOR400"/>
      <c r="MOS400"/>
      <c r="MOT400"/>
      <c r="MOU400"/>
      <c r="MOV400"/>
      <c r="MOW400"/>
      <c r="MOX400"/>
      <c r="MOY400"/>
      <c r="MOZ400"/>
      <c r="MPA400"/>
      <c r="MPB400"/>
      <c r="MPC400"/>
      <c r="MPD400"/>
      <c r="MPE400"/>
      <c r="MPF400"/>
      <c r="MPG400"/>
      <c r="MPH400"/>
      <c r="MPI400"/>
      <c r="MPJ400"/>
      <c r="MPK400"/>
      <c r="MPL400"/>
      <c r="MPM400"/>
      <c r="MPN400"/>
      <c r="MPO400"/>
      <c r="MPP400"/>
      <c r="MPQ400"/>
      <c r="MPR400"/>
      <c r="MPS400"/>
      <c r="MPT400"/>
      <c r="MPU400"/>
      <c r="MPV400"/>
      <c r="MPW400"/>
      <c r="MPX400"/>
      <c r="MPY400"/>
      <c r="MPZ400"/>
      <c r="MQA400"/>
      <c r="MQB400"/>
      <c r="MQC400"/>
      <c r="MQD400"/>
      <c r="MQE400"/>
      <c r="MQF400"/>
      <c r="MQG400"/>
      <c r="MQH400"/>
      <c r="MQI400"/>
      <c r="MQJ400"/>
      <c r="MQK400"/>
      <c r="MQL400"/>
      <c r="MQM400"/>
      <c r="MQN400"/>
      <c r="MQO400"/>
      <c r="MQP400"/>
      <c r="MQQ400"/>
      <c r="MQR400"/>
      <c r="MQS400"/>
      <c r="MQT400"/>
      <c r="MQU400"/>
      <c r="MQV400"/>
      <c r="MQW400"/>
      <c r="MQX400"/>
      <c r="MQY400"/>
      <c r="MQZ400"/>
      <c r="MRA400"/>
      <c r="MRB400"/>
      <c r="MRC400"/>
      <c r="MRD400"/>
      <c r="MRE400"/>
      <c r="MRF400"/>
      <c r="MRG400"/>
      <c r="MRH400"/>
      <c r="MRI400"/>
      <c r="MRJ400"/>
      <c r="MRK400"/>
      <c r="MRL400"/>
      <c r="MRM400"/>
      <c r="MRN400"/>
      <c r="MRO400"/>
      <c r="MRP400"/>
      <c r="MRQ400"/>
      <c r="MRR400"/>
      <c r="MRS400"/>
      <c r="MRT400"/>
      <c r="MRU400"/>
      <c r="MRV400"/>
      <c r="MRW400"/>
      <c r="MRX400"/>
      <c r="MRY400"/>
      <c r="MRZ400"/>
      <c r="MSA400"/>
      <c r="MSB400"/>
      <c r="MSC400"/>
      <c r="MSD400"/>
      <c r="MSE400"/>
      <c r="MSF400"/>
      <c r="MSG400"/>
      <c r="MSH400"/>
      <c r="MSI400"/>
      <c r="MSJ400"/>
      <c r="MSK400"/>
      <c r="MSL400"/>
      <c r="MSM400"/>
      <c r="MSN400"/>
      <c r="MSO400"/>
      <c r="MSP400"/>
      <c r="MSQ400"/>
      <c r="MSR400"/>
      <c r="MSS400"/>
      <c r="MST400"/>
      <c r="MSU400"/>
      <c r="MSV400"/>
      <c r="MSW400"/>
      <c r="MSX400"/>
      <c r="MSY400"/>
      <c r="MSZ400"/>
      <c r="MTA400"/>
      <c r="MTB400"/>
      <c r="MTC400"/>
      <c r="MTD400"/>
      <c r="MTE400"/>
      <c r="MTF400"/>
      <c r="MTG400"/>
      <c r="MTH400"/>
      <c r="MTI400"/>
      <c r="MTJ400"/>
      <c r="MTK400"/>
      <c r="MTL400"/>
      <c r="MTM400"/>
      <c r="MTN400"/>
      <c r="MTO400"/>
      <c r="MTP400"/>
      <c r="MTQ400"/>
      <c r="MTR400"/>
      <c r="MTS400"/>
      <c r="MTT400"/>
      <c r="MTU400"/>
      <c r="MTV400"/>
      <c r="MTW400"/>
      <c r="MTX400"/>
      <c r="MTY400"/>
      <c r="MTZ400"/>
      <c r="MUA400"/>
      <c r="MUB400"/>
      <c r="MUC400"/>
      <c r="MUD400"/>
      <c r="MUE400"/>
      <c r="MUF400"/>
      <c r="MUG400"/>
      <c r="MUH400"/>
      <c r="MUI400"/>
      <c r="MUJ400"/>
      <c r="MUK400"/>
      <c r="MUL400"/>
      <c r="MUM400"/>
      <c r="MUN400"/>
      <c r="MUO400"/>
      <c r="MUP400"/>
      <c r="MUQ400"/>
      <c r="MUR400"/>
      <c r="MUS400"/>
      <c r="MUT400"/>
      <c r="MUU400"/>
      <c r="MUV400"/>
      <c r="MUW400"/>
      <c r="MUX400"/>
      <c r="MUY400"/>
      <c r="MUZ400"/>
      <c r="MVA400"/>
      <c r="MVB400"/>
      <c r="MVC400"/>
      <c r="MVD400"/>
      <c r="MVE400"/>
      <c r="MVF400"/>
      <c r="MVG400"/>
      <c r="MVH400"/>
      <c r="MVI400"/>
      <c r="MVJ400"/>
      <c r="MVK400"/>
      <c r="MVL400"/>
      <c r="MVM400"/>
      <c r="MVN400"/>
      <c r="MVO400"/>
      <c r="MVP400"/>
      <c r="MVQ400"/>
      <c r="MVR400"/>
      <c r="MVS400"/>
      <c r="MVT400"/>
      <c r="MVU400"/>
      <c r="MVV400"/>
      <c r="MVW400"/>
      <c r="MVX400"/>
      <c r="MVY400"/>
      <c r="MVZ400"/>
      <c r="MWA400"/>
      <c r="MWB400"/>
      <c r="MWC400"/>
      <c r="MWD400"/>
      <c r="MWE400"/>
      <c r="MWF400"/>
      <c r="MWG400"/>
      <c r="MWH400"/>
      <c r="MWI400"/>
      <c r="MWJ400"/>
      <c r="MWK400"/>
      <c r="MWL400"/>
      <c r="MWM400"/>
      <c r="MWN400"/>
      <c r="MWO400"/>
      <c r="MWP400"/>
      <c r="MWQ400"/>
      <c r="MWR400"/>
      <c r="MWS400"/>
      <c r="MWT400"/>
      <c r="MWU400"/>
      <c r="MWV400"/>
      <c r="MWW400"/>
      <c r="MWX400"/>
      <c r="MWY400"/>
      <c r="MWZ400"/>
      <c r="MXA400"/>
      <c r="MXB400"/>
      <c r="MXC400"/>
      <c r="MXD400"/>
      <c r="MXE400"/>
      <c r="MXF400"/>
      <c r="MXG400"/>
      <c r="MXH400"/>
      <c r="MXI400"/>
      <c r="MXJ400"/>
      <c r="MXK400"/>
      <c r="MXL400"/>
      <c r="MXM400"/>
      <c r="MXN400"/>
      <c r="MXO400"/>
      <c r="MXP400"/>
      <c r="MXQ400"/>
      <c r="MXR400"/>
      <c r="MXS400"/>
      <c r="MXT400"/>
      <c r="MXU400"/>
      <c r="MXV400"/>
      <c r="MXW400"/>
      <c r="MXX400"/>
      <c r="MXY400"/>
      <c r="MXZ400"/>
      <c r="MYA400"/>
      <c r="MYB400"/>
      <c r="MYC400"/>
      <c r="MYD400"/>
      <c r="MYE400"/>
      <c r="MYF400"/>
      <c r="MYG400"/>
      <c r="MYH400"/>
      <c r="MYI400"/>
      <c r="MYJ400"/>
      <c r="MYK400"/>
      <c r="MYL400"/>
      <c r="MYM400"/>
      <c r="MYN400"/>
      <c r="MYO400"/>
      <c r="MYP400"/>
      <c r="MYQ400"/>
      <c r="MYR400"/>
      <c r="MYS400"/>
      <c r="MYT400"/>
      <c r="MYU400"/>
      <c r="MYV400"/>
      <c r="MYW400"/>
      <c r="MYX400"/>
      <c r="MYY400"/>
      <c r="MYZ400"/>
      <c r="MZA400"/>
      <c r="MZB400"/>
      <c r="MZC400"/>
      <c r="MZD400"/>
      <c r="MZE400"/>
      <c r="MZF400"/>
      <c r="MZG400"/>
      <c r="MZH400"/>
      <c r="MZI400"/>
      <c r="MZJ400"/>
      <c r="MZK400"/>
      <c r="MZL400"/>
      <c r="MZM400"/>
      <c r="MZN400"/>
      <c r="MZO400"/>
      <c r="MZP400"/>
      <c r="MZQ400"/>
      <c r="MZR400"/>
      <c r="MZS400"/>
      <c r="MZT400"/>
      <c r="MZU400"/>
      <c r="MZV400"/>
      <c r="MZW400"/>
      <c r="MZX400"/>
      <c r="MZY400"/>
      <c r="MZZ400"/>
      <c r="NAA400"/>
      <c r="NAB400"/>
      <c r="NAC400"/>
      <c r="NAD400"/>
      <c r="NAE400"/>
      <c r="NAF400"/>
      <c r="NAG400"/>
      <c r="NAH400"/>
      <c r="NAI400"/>
      <c r="NAJ400"/>
      <c r="NAK400"/>
      <c r="NAL400"/>
      <c r="NAM400"/>
      <c r="NAN400"/>
      <c r="NAO400"/>
      <c r="NAP400"/>
      <c r="NAQ400"/>
      <c r="NAR400"/>
      <c r="NAS400"/>
      <c r="NAT400"/>
      <c r="NAU400"/>
      <c r="NAV400"/>
      <c r="NAW400"/>
      <c r="NAX400"/>
      <c r="NAY400"/>
      <c r="NAZ400"/>
      <c r="NBA400"/>
      <c r="NBB400"/>
      <c r="NBC400"/>
      <c r="NBD400"/>
      <c r="NBE400"/>
      <c r="NBF400"/>
      <c r="NBG400"/>
      <c r="NBH400"/>
      <c r="NBI400"/>
      <c r="NBJ400"/>
      <c r="NBK400"/>
      <c r="NBL400"/>
      <c r="NBM400"/>
      <c r="NBN400"/>
      <c r="NBO400"/>
      <c r="NBP400"/>
      <c r="NBQ400"/>
      <c r="NBR400"/>
      <c r="NBS400"/>
      <c r="NBT400"/>
      <c r="NBU400"/>
      <c r="NBV400"/>
      <c r="NBW400"/>
      <c r="NBX400"/>
      <c r="NBY400"/>
      <c r="NBZ400"/>
      <c r="NCA400"/>
      <c r="NCB400"/>
      <c r="NCC400"/>
      <c r="NCD400"/>
      <c r="NCE400"/>
      <c r="NCF400"/>
      <c r="NCG400"/>
      <c r="NCH400"/>
      <c r="NCI400"/>
      <c r="NCJ400"/>
      <c r="NCK400"/>
      <c r="NCL400"/>
      <c r="NCM400"/>
      <c r="NCN400"/>
      <c r="NCO400"/>
      <c r="NCP400"/>
      <c r="NCQ400"/>
      <c r="NCR400"/>
      <c r="NCS400"/>
      <c r="NCT400"/>
      <c r="NCU400"/>
      <c r="NCV400"/>
      <c r="NCW400"/>
      <c r="NCX400"/>
      <c r="NCY400"/>
      <c r="NCZ400"/>
      <c r="NDA400"/>
      <c r="NDB400"/>
      <c r="NDC400"/>
      <c r="NDD400"/>
      <c r="NDE400"/>
      <c r="NDF400"/>
      <c r="NDG400"/>
      <c r="NDH400"/>
      <c r="NDI400"/>
      <c r="NDJ400"/>
      <c r="NDK400"/>
      <c r="NDL400"/>
      <c r="NDM400"/>
      <c r="NDN400"/>
      <c r="NDO400"/>
      <c r="NDP400"/>
      <c r="NDQ400"/>
      <c r="NDR400"/>
      <c r="NDS400"/>
      <c r="NDT400"/>
      <c r="NDU400"/>
      <c r="NDV400"/>
      <c r="NDW400"/>
      <c r="NDX400"/>
      <c r="NDY400"/>
      <c r="NDZ400"/>
      <c r="NEA400"/>
      <c r="NEB400"/>
      <c r="NEC400"/>
      <c r="NED400"/>
      <c r="NEE400"/>
      <c r="NEF400"/>
      <c r="NEG400"/>
      <c r="NEH400"/>
      <c r="NEI400"/>
      <c r="NEJ400"/>
      <c r="NEK400"/>
      <c r="NEL400"/>
      <c r="NEM400"/>
      <c r="NEN400"/>
      <c r="NEO400"/>
      <c r="NEP400"/>
      <c r="NEQ400"/>
      <c r="NER400"/>
      <c r="NES400"/>
      <c r="NET400"/>
      <c r="NEU400"/>
      <c r="NEV400"/>
      <c r="NEW400"/>
      <c r="NEX400"/>
      <c r="NEY400"/>
      <c r="NEZ400"/>
      <c r="NFA400"/>
      <c r="NFB400"/>
      <c r="NFC400"/>
      <c r="NFD400"/>
      <c r="NFE400"/>
      <c r="NFF400"/>
      <c r="NFG400"/>
      <c r="NFH400"/>
      <c r="NFI400"/>
      <c r="NFJ400"/>
      <c r="NFK400"/>
      <c r="NFL400"/>
      <c r="NFM400"/>
      <c r="NFN400"/>
      <c r="NFO400"/>
      <c r="NFP400"/>
      <c r="NFQ400"/>
      <c r="NFR400"/>
      <c r="NFS400"/>
      <c r="NFT400"/>
      <c r="NFU400"/>
      <c r="NFV400"/>
      <c r="NFW400"/>
      <c r="NFX400"/>
      <c r="NFY400"/>
      <c r="NFZ400"/>
      <c r="NGA400"/>
      <c r="NGB400"/>
      <c r="NGC400"/>
      <c r="NGD400"/>
      <c r="NGE400"/>
      <c r="NGF400"/>
      <c r="NGG400"/>
      <c r="NGH400"/>
      <c r="NGI400"/>
      <c r="NGJ400"/>
      <c r="NGK400"/>
      <c r="NGL400"/>
      <c r="NGM400"/>
      <c r="NGN400"/>
      <c r="NGO400"/>
      <c r="NGP400"/>
      <c r="NGQ400"/>
      <c r="NGR400"/>
      <c r="NGS400"/>
      <c r="NGT400"/>
      <c r="NGU400"/>
      <c r="NGV400"/>
      <c r="NGW400"/>
      <c r="NGX400"/>
      <c r="NGY400"/>
      <c r="NGZ400"/>
      <c r="NHA400"/>
      <c r="NHB400"/>
      <c r="NHC400"/>
      <c r="NHD400"/>
      <c r="NHE400"/>
      <c r="NHF400"/>
      <c r="NHG400"/>
      <c r="NHH400"/>
      <c r="NHI400"/>
      <c r="NHJ400"/>
      <c r="NHK400"/>
      <c r="NHL400"/>
      <c r="NHM400"/>
      <c r="NHN400"/>
      <c r="NHO400"/>
      <c r="NHP400"/>
      <c r="NHQ400"/>
      <c r="NHR400"/>
      <c r="NHS400"/>
      <c r="NHT400"/>
      <c r="NHU400"/>
      <c r="NHV400"/>
      <c r="NHW400"/>
      <c r="NHX400"/>
      <c r="NHY400"/>
      <c r="NHZ400"/>
      <c r="NIA400"/>
      <c r="NIB400"/>
      <c r="NIC400"/>
      <c r="NID400"/>
      <c r="NIE400"/>
      <c r="NIF400"/>
      <c r="NIG400"/>
      <c r="NIH400"/>
      <c r="NII400"/>
      <c r="NIJ400"/>
      <c r="NIK400"/>
      <c r="NIL400"/>
      <c r="NIM400"/>
      <c r="NIN400"/>
      <c r="NIO400"/>
      <c r="NIP400"/>
      <c r="NIQ400"/>
      <c r="NIR400"/>
      <c r="NIS400"/>
      <c r="NIT400"/>
      <c r="NIU400"/>
      <c r="NIV400"/>
      <c r="NIW400"/>
      <c r="NIX400"/>
      <c r="NIY400"/>
      <c r="NIZ400"/>
      <c r="NJA400"/>
      <c r="NJB400"/>
      <c r="NJC400"/>
      <c r="NJD400"/>
      <c r="NJE400"/>
      <c r="NJF400"/>
      <c r="NJG400"/>
      <c r="NJH400"/>
      <c r="NJI400"/>
      <c r="NJJ400"/>
      <c r="NJK400"/>
      <c r="NJL400"/>
      <c r="NJM400"/>
      <c r="NJN400"/>
      <c r="NJO400"/>
      <c r="NJP400"/>
      <c r="NJQ400"/>
      <c r="NJR400"/>
      <c r="NJS400"/>
      <c r="NJT400"/>
      <c r="NJU400"/>
      <c r="NJV400"/>
      <c r="NJW400"/>
      <c r="NJX400"/>
      <c r="NJY400"/>
      <c r="NJZ400"/>
      <c r="NKA400"/>
      <c r="NKB400"/>
      <c r="NKC400"/>
      <c r="NKD400"/>
      <c r="NKE400"/>
      <c r="NKF400"/>
      <c r="NKG400"/>
      <c r="NKH400"/>
      <c r="NKI400"/>
      <c r="NKJ400"/>
      <c r="NKK400"/>
      <c r="NKL400"/>
      <c r="NKM400"/>
      <c r="NKN400"/>
      <c r="NKO400"/>
      <c r="NKP400"/>
      <c r="NKQ400"/>
      <c r="NKR400"/>
      <c r="NKS400"/>
      <c r="NKT400"/>
      <c r="NKU400"/>
      <c r="NKV400"/>
      <c r="NKW400"/>
      <c r="NKX400"/>
      <c r="NKY400"/>
      <c r="NKZ400"/>
      <c r="NLA400"/>
      <c r="NLB400"/>
      <c r="NLC400"/>
      <c r="NLD400"/>
      <c r="NLE400"/>
      <c r="NLF400"/>
      <c r="NLG400"/>
      <c r="NLH400"/>
      <c r="NLI400"/>
      <c r="NLJ400"/>
      <c r="NLK400"/>
      <c r="NLL400"/>
      <c r="NLM400"/>
      <c r="NLN400"/>
      <c r="NLO400"/>
      <c r="NLP400"/>
      <c r="NLQ400"/>
      <c r="NLR400"/>
      <c r="NLS400"/>
      <c r="NLT400"/>
      <c r="NLU400"/>
      <c r="NLV400"/>
      <c r="NLW400"/>
      <c r="NLX400"/>
      <c r="NLY400"/>
      <c r="NLZ400"/>
      <c r="NMA400"/>
      <c r="NMB400"/>
      <c r="NMC400"/>
      <c r="NMD400"/>
      <c r="NME400"/>
      <c r="NMF400"/>
      <c r="NMG400"/>
      <c r="NMH400"/>
      <c r="NMI400"/>
      <c r="NMJ400"/>
      <c r="NMK400"/>
      <c r="NML400"/>
      <c r="NMM400"/>
      <c r="NMN400"/>
      <c r="NMO400"/>
      <c r="NMP400"/>
      <c r="NMQ400"/>
      <c r="NMR400"/>
      <c r="NMS400"/>
      <c r="NMT400"/>
      <c r="NMU400"/>
      <c r="NMV400"/>
      <c r="NMW400"/>
      <c r="NMX400"/>
      <c r="NMY400"/>
      <c r="NMZ400"/>
      <c r="NNA400"/>
      <c r="NNB400"/>
      <c r="NNC400"/>
      <c r="NND400"/>
      <c r="NNE400"/>
      <c r="NNF400"/>
      <c r="NNG400"/>
      <c r="NNH400"/>
      <c r="NNI400"/>
      <c r="NNJ400"/>
      <c r="NNK400"/>
      <c r="NNL400"/>
      <c r="NNM400"/>
      <c r="NNN400"/>
      <c r="NNO400"/>
      <c r="NNP400"/>
      <c r="NNQ400"/>
      <c r="NNR400"/>
      <c r="NNS400"/>
      <c r="NNT400"/>
      <c r="NNU400"/>
      <c r="NNV400"/>
      <c r="NNW400"/>
      <c r="NNX400"/>
      <c r="NNY400"/>
      <c r="NNZ400"/>
      <c r="NOA400"/>
      <c r="NOB400"/>
      <c r="NOC400"/>
      <c r="NOD400"/>
      <c r="NOE400"/>
      <c r="NOF400"/>
      <c r="NOG400"/>
      <c r="NOH400"/>
      <c r="NOI400"/>
      <c r="NOJ400"/>
      <c r="NOK400"/>
      <c r="NOL400"/>
      <c r="NOM400"/>
      <c r="NON400"/>
      <c r="NOO400"/>
      <c r="NOP400"/>
      <c r="NOQ400"/>
      <c r="NOR400"/>
      <c r="NOS400"/>
      <c r="NOT400"/>
      <c r="NOU400"/>
      <c r="NOV400"/>
      <c r="NOW400"/>
      <c r="NOX400"/>
      <c r="NOY400"/>
      <c r="NOZ400"/>
      <c r="NPA400"/>
      <c r="NPB400"/>
      <c r="NPC400"/>
      <c r="NPD400"/>
      <c r="NPE400"/>
      <c r="NPF400"/>
      <c r="NPG400"/>
      <c r="NPH400"/>
      <c r="NPI400"/>
      <c r="NPJ400"/>
      <c r="NPK400"/>
      <c r="NPL400"/>
      <c r="NPM400"/>
      <c r="NPN400"/>
      <c r="NPO400"/>
      <c r="NPP400"/>
      <c r="NPQ400"/>
      <c r="NPR400"/>
      <c r="NPS400"/>
      <c r="NPT400"/>
      <c r="NPU400"/>
      <c r="NPV400"/>
      <c r="NPW400"/>
      <c r="NPX400"/>
      <c r="NPY400"/>
      <c r="NPZ400"/>
      <c r="NQA400"/>
      <c r="NQB400"/>
      <c r="NQC400"/>
      <c r="NQD400"/>
      <c r="NQE400"/>
      <c r="NQF400"/>
      <c r="NQG400"/>
      <c r="NQH400"/>
      <c r="NQI400"/>
      <c r="NQJ400"/>
      <c r="NQK400"/>
      <c r="NQL400"/>
      <c r="NQM400"/>
      <c r="NQN400"/>
      <c r="NQO400"/>
      <c r="NQP400"/>
      <c r="NQQ400"/>
      <c r="NQR400"/>
      <c r="NQS400"/>
      <c r="NQT400"/>
      <c r="NQU400"/>
      <c r="NQV400"/>
      <c r="NQW400"/>
      <c r="NQX400"/>
      <c r="NQY400"/>
      <c r="NQZ400"/>
      <c r="NRA400"/>
      <c r="NRB400"/>
      <c r="NRC400"/>
      <c r="NRD400"/>
      <c r="NRE400"/>
      <c r="NRF400"/>
      <c r="NRG400"/>
      <c r="NRH400"/>
      <c r="NRI400"/>
      <c r="NRJ400"/>
      <c r="NRK400"/>
      <c r="NRL400"/>
      <c r="NRM400"/>
      <c r="NRN400"/>
      <c r="NRO400"/>
      <c r="NRP400"/>
      <c r="NRQ400"/>
      <c r="NRR400"/>
      <c r="NRS400"/>
      <c r="NRT400"/>
      <c r="NRU400"/>
      <c r="NRV400"/>
      <c r="NRW400"/>
      <c r="NRX400"/>
      <c r="NRY400"/>
      <c r="NRZ400"/>
      <c r="NSA400"/>
      <c r="NSB400"/>
      <c r="NSC400"/>
      <c r="NSD400"/>
      <c r="NSE400"/>
      <c r="NSF400"/>
      <c r="NSG400"/>
      <c r="NSH400"/>
      <c r="NSI400"/>
      <c r="NSJ400"/>
      <c r="NSK400"/>
      <c r="NSL400"/>
      <c r="NSM400"/>
      <c r="NSN400"/>
      <c r="NSO400"/>
      <c r="NSP400"/>
      <c r="NSQ400"/>
      <c r="NSR400"/>
      <c r="NSS400"/>
      <c r="NST400"/>
      <c r="NSU400"/>
      <c r="NSV400"/>
      <c r="NSW400"/>
      <c r="NSX400"/>
      <c r="NSY400"/>
      <c r="NSZ400"/>
      <c r="NTA400"/>
      <c r="NTB400"/>
      <c r="NTC400"/>
      <c r="NTD400"/>
      <c r="NTE400"/>
      <c r="NTF400"/>
      <c r="NTG400"/>
      <c r="NTH400"/>
      <c r="NTI400"/>
      <c r="NTJ400"/>
      <c r="NTK400"/>
      <c r="NTL400"/>
      <c r="NTM400"/>
      <c r="NTN400"/>
      <c r="NTO400"/>
      <c r="NTP400"/>
      <c r="NTQ400"/>
      <c r="NTR400"/>
      <c r="NTS400"/>
      <c r="NTT400"/>
      <c r="NTU400"/>
      <c r="NTV400"/>
      <c r="NTW400"/>
      <c r="NTX400"/>
      <c r="NTY400"/>
      <c r="NTZ400"/>
      <c r="NUA400"/>
      <c r="NUB400"/>
      <c r="NUC400"/>
      <c r="NUD400"/>
      <c r="NUE400"/>
      <c r="NUF400"/>
      <c r="NUG400"/>
      <c r="NUH400"/>
      <c r="NUI400"/>
      <c r="NUJ400"/>
      <c r="NUK400"/>
      <c r="NUL400"/>
      <c r="NUM400"/>
      <c r="NUN400"/>
      <c r="NUO400"/>
      <c r="NUP400"/>
      <c r="NUQ400"/>
      <c r="NUR400"/>
      <c r="NUS400"/>
      <c r="NUT400"/>
      <c r="NUU400"/>
      <c r="NUV400"/>
      <c r="NUW400"/>
      <c r="NUX400"/>
      <c r="NUY400"/>
      <c r="NUZ400"/>
      <c r="NVA400"/>
      <c r="NVB400"/>
      <c r="NVC400"/>
      <c r="NVD400"/>
      <c r="NVE400"/>
      <c r="NVF400"/>
      <c r="NVG400"/>
      <c r="NVH400"/>
      <c r="NVI400"/>
      <c r="NVJ400"/>
      <c r="NVK400"/>
      <c r="NVL400"/>
      <c r="NVM400"/>
      <c r="NVN400"/>
      <c r="NVO400"/>
      <c r="NVP400"/>
      <c r="NVQ400"/>
      <c r="NVR400"/>
      <c r="NVS400"/>
      <c r="NVT400"/>
      <c r="NVU400"/>
      <c r="NVV400"/>
      <c r="NVW400"/>
      <c r="NVX400"/>
      <c r="NVY400"/>
      <c r="NVZ400"/>
      <c r="NWA400"/>
      <c r="NWB400"/>
      <c r="NWC400"/>
      <c r="NWD400"/>
      <c r="NWE400"/>
      <c r="NWF400"/>
      <c r="NWG400"/>
      <c r="NWH400"/>
      <c r="NWI400"/>
      <c r="NWJ400"/>
      <c r="NWK400"/>
      <c r="NWL400"/>
      <c r="NWM400"/>
      <c r="NWN400"/>
      <c r="NWO400"/>
      <c r="NWP400"/>
      <c r="NWQ400"/>
      <c r="NWR400"/>
      <c r="NWS400"/>
      <c r="NWT400"/>
      <c r="NWU400"/>
      <c r="NWV400"/>
      <c r="NWW400"/>
      <c r="NWX400"/>
      <c r="NWY400"/>
      <c r="NWZ400"/>
      <c r="NXA400"/>
      <c r="NXB400"/>
      <c r="NXC400"/>
      <c r="NXD400"/>
      <c r="NXE400"/>
      <c r="NXF400"/>
      <c r="NXG400"/>
      <c r="NXH400"/>
      <c r="NXI400"/>
      <c r="NXJ400"/>
      <c r="NXK400"/>
      <c r="NXL400"/>
      <c r="NXM400"/>
      <c r="NXN400"/>
      <c r="NXO400"/>
      <c r="NXP400"/>
      <c r="NXQ400"/>
      <c r="NXR400"/>
      <c r="NXS400"/>
      <c r="NXT400"/>
      <c r="NXU400"/>
      <c r="NXV400"/>
      <c r="NXW400"/>
      <c r="NXX400"/>
      <c r="NXY400"/>
      <c r="NXZ400"/>
      <c r="NYA400"/>
      <c r="NYB400"/>
      <c r="NYC400"/>
      <c r="NYD400"/>
      <c r="NYE400"/>
      <c r="NYF400"/>
      <c r="NYG400"/>
      <c r="NYH400"/>
      <c r="NYI400"/>
      <c r="NYJ400"/>
      <c r="NYK400"/>
      <c r="NYL400"/>
      <c r="NYM400"/>
      <c r="NYN400"/>
      <c r="NYO400"/>
      <c r="NYP400"/>
      <c r="NYQ400"/>
      <c r="NYR400"/>
      <c r="NYS400"/>
      <c r="NYT400"/>
      <c r="NYU400"/>
      <c r="NYV400"/>
      <c r="NYW400"/>
      <c r="NYX400"/>
      <c r="NYY400"/>
      <c r="NYZ400"/>
      <c r="NZA400"/>
      <c r="NZB400"/>
      <c r="NZC400"/>
      <c r="NZD400"/>
      <c r="NZE400"/>
      <c r="NZF400"/>
      <c r="NZG400"/>
      <c r="NZH400"/>
      <c r="NZI400"/>
      <c r="NZJ400"/>
      <c r="NZK400"/>
      <c r="NZL400"/>
      <c r="NZM400"/>
      <c r="NZN400"/>
      <c r="NZO400"/>
      <c r="NZP400"/>
      <c r="NZQ400"/>
      <c r="NZR400"/>
      <c r="NZS400"/>
      <c r="NZT400"/>
      <c r="NZU400"/>
      <c r="NZV400"/>
      <c r="NZW400"/>
      <c r="NZX400"/>
      <c r="NZY400"/>
      <c r="NZZ400"/>
      <c r="OAA400"/>
      <c r="OAB400"/>
      <c r="OAC400"/>
      <c r="OAD400"/>
      <c r="OAE400"/>
      <c r="OAF400"/>
      <c r="OAG400"/>
      <c r="OAH400"/>
      <c r="OAI400"/>
      <c r="OAJ400"/>
      <c r="OAK400"/>
      <c r="OAL400"/>
      <c r="OAM400"/>
      <c r="OAN400"/>
      <c r="OAO400"/>
      <c r="OAP400"/>
      <c r="OAQ400"/>
      <c r="OAR400"/>
      <c r="OAS400"/>
      <c r="OAT400"/>
      <c r="OAU400"/>
      <c r="OAV400"/>
      <c r="OAW400"/>
      <c r="OAX400"/>
      <c r="OAY400"/>
      <c r="OAZ400"/>
      <c r="OBA400"/>
      <c r="OBB400"/>
      <c r="OBC400"/>
      <c r="OBD400"/>
      <c r="OBE400"/>
      <c r="OBF400"/>
      <c r="OBG400"/>
      <c r="OBH400"/>
      <c r="OBI400"/>
      <c r="OBJ400"/>
      <c r="OBK400"/>
      <c r="OBL400"/>
      <c r="OBM400"/>
      <c r="OBN400"/>
      <c r="OBO400"/>
      <c r="OBP400"/>
      <c r="OBQ400"/>
      <c r="OBR400"/>
      <c r="OBS400"/>
      <c r="OBT400"/>
      <c r="OBU400"/>
      <c r="OBV400"/>
      <c r="OBW400"/>
      <c r="OBX400"/>
      <c r="OBY400"/>
      <c r="OBZ400"/>
      <c r="OCA400"/>
      <c r="OCB400"/>
      <c r="OCC400"/>
      <c r="OCD400"/>
      <c r="OCE400"/>
      <c r="OCF400"/>
      <c r="OCG400"/>
      <c r="OCH400"/>
      <c r="OCI400"/>
      <c r="OCJ400"/>
      <c r="OCK400"/>
      <c r="OCL400"/>
      <c r="OCM400"/>
      <c r="OCN400"/>
      <c r="OCO400"/>
      <c r="OCP400"/>
      <c r="OCQ400"/>
      <c r="OCR400"/>
      <c r="OCS400"/>
      <c r="OCT400"/>
      <c r="OCU400"/>
      <c r="OCV400"/>
      <c r="OCW400"/>
      <c r="OCX400"/>
      <c r="OCY400"/>
      <c r="OCZ400"/>
      <c r="ODA400"/>
      <c r="ODB400"/>
      <c r="ODC400"/>
      <c r="ODD400"/>
      <c r="ODE400"/>
      <c r="ODF400"/>
      <c r="ODG400"/>
      <c r="ODH400"/>
      <c r="ODI400"/>
      <c r="ODJ400"/>
      <c r="ODK400"/>
      <c r="ODL400"/>
      <c r="ODM400"/>
      <c r="ODN400"/>
      <c r="ODO400"/>
      <c r="ODP400"/>
      <c r="ODQ400"/>
      <c r="ODR400"/>
      <c r="ODS400"/>
      <c r="ODT400"/>
      <c r="ODU400"/>
      <c r="ODV400"/>
      <c r="ODW400"/>
      <c r="ODX400"/>
      <c r="ODY400"/>
      <c r="ODZ400"/>
      <c r="OEA400"/>
      <c r="OEB400"/>
      <c r="OEC400"/>
      <c r="OED400"/>
      <c r="OEE400"/>
      <c r="OEF400"/>
      <c r="OEG400"/>
      <c r="OEH400"/>
      <c r="OEI400"/>
      <c r="OEJ400"/>
      <c r="OEK400"/>
      <c r="OEL400"/>
      <c r="OEM400"/>
      <c r="OEN400"/>
      <c r="OEO400"/>
      <c r="OEP400"/>
      <c r="OEQ400"/>
      <c r="OER400"/>
      <c r="OES400"/>
      <c r="OET400"/>
      <c r="OEU400"/>
      <c r="OEV400"/>
      <c r="OEW400"/>
      <c r="OEX400"/>
      <c r="OEY400"/>
      <c r="OEZ400"/>
      <c r="OFA400"/>
      <c r="OFB400"/>
      <c r="OFC400"/>
      <c r="OFD400"/>
      <c r="OFE400"/>
      <c r="OFF400"/>
      <c r="OFG400"/>
      <c r="OFH400"/>
      <c r="OFI400"/>
      <c r="OFJ400"/>
      <c r="OFK400"/>
      <c r="OFL400"/>
      <c r="OFM400"/>
      <c r="OFN400"/>
      <c r="OFO400"/>
      <c r="OFP400"/>
      <c r="OFQ400"/>
      <c r="OFR400"/>
      <c r="OFS400"/>
      <c r="OFT400"/>
      <c r="OFU400"/>
      <c r="OFV400"/>
      <c r="OFW400"/>
      <c r="OFX400"/>
      <c r="OFY400"/>
      <c r="OFZ400"/>
      <c r="OGA400"/>
      <c r="OGB400"/>
      <c r="OGC400"/>
      <c r="OGD400"/>
      <c r="OGE400"/>
      <c r="OGF400"/>
      <c r="OGG400"/>
      <c r="OGH400"/>
      <c r="OGI400"/>
      <c r="OGJ400"/>
      <c r="OGK400"/>
      <c r="OGL400"/>
      <c r="OGM400"/>
      <c r="OGN400"/>
      <c r="OGO400"/>
      <c r="OGP400"/>
      <c r="OGQ400"/>
      <c r="OGR400"/>
      <c r="OGS400"/>
      <c r="OGT400"/>
      <c r="OGU400"/>
      <c r="OGV400"/>
      <c r="OGW400"/>
      <c r="OGX400"/>
      <c r="OGY400"/>
      <c r="OGZ400"/>
      <c r="OHA400"/>
      <c r="OHB400"/>
      <c r="OHC400"/>
      <c r="OHD400"/>
      <c r="OHE400"/>
      <c r="OHF400"/>
      <c r="OHG400"/>
      <c r="OHH400"/>
      <c r="OHI400"/>
      <c r="OHJ400"/>
      <c r="OHK400"/>
      <c r="OHL400"/>
      <c r="OHM400"/>
      <c r="OHN400"/>
      <c r="OHO400"/>
      <c r="OHP400"/>
      <c r="OHQ400"/>
      <c r="OHR400"/>
      <c r="OHS400"/>
      <c r="OHT400"/>
      <c r="OHU400"/>
      <c r="OHV400"/>
      <c r="OHW400"/>
      <c r="OHX400"/>
      <c r="OHY400"/>
      <c r="OHZ400"/>
      <c r="OIA400"/>
      <c r="OIB400"/>
      <c r="OIC400"/>
      <c r="OID400"/>
      <c r="OIE400"/>
      <c r="OIF400"/>
      <c r="OIG400"/>
      <c r="OIH400"/>
      <c r="OII400"/>
      <c r="OIJ400"/>
      <c r="OIK400"/>
      <c r="OIL400"/>
      <c r="OIM400"/>
      <c r="OIN400"/>
      <c r="OIO400"/>
      <c r="OIP400"/>
      <c r="OIQ400"/>
      <c r="OIR400"/>
      <c r="OIS400"/>
      <c r="OIT400"/>
      <c r="OIU400"/>
      <c r="OIV400"/>
      <c r="OIW400"/>
      <c r="OIX400"/>
      <c r="OIY400"/>
      <c r="OIZ400"/>
      <c r="OJA400"/>
      <c r="OJB400"/>
      <c r="OJC400"/>
      <c r="OJD400"/>
      <c r="OJE400"/>
      <c r="OJF400"/>
      <c r="OJG400"/>
      <c r="OJH400"/>
      <c r="OJI400"/>
      <c r="OJJ400"/>
      <c r="OJK400"/>
      <c r="OJL400"/>
      <c r="OJM400"/>
      <c r="OJN400"/>
      <c r="OJO400"/>
      <c r="OJP400"/>
      <c r="OJQ400"/>
      <c r="OJR400"/>
      <c r="OJS400"/>
      <c r="OJT400"/>
      <c r="OJU400"/>
      <c r="OJV400"/>
      <c r="OJW400"/>
      <c r="OJX400"/>
      <c r="OJY400"/>
      <c r="OJZ400"/>
      <c r="OKA400"/>
      <c r="OKB400"/>
      <c r="OKC400"/>
      <c r="OKD400"/>
      <c r="OKE400"/>
      <c r="OKF400"/>
      <c r="OKG400"/>
      <c r="OKH400"/>
      <c r="OKI400"/>
      <c r="OKJ400"/>
      <c r="OKK400"/>
      <c r="OKL400"/>
      <c r="OKM400"/>
      <c r="OKN400"/>
      <c r="OKO400"/>
      <c r="OKP400"/>
      <c r="OKQ400"/>
      <c r="OKR400"/>
      <c r="OKS400"/>
      <c r="OKT400"/>
      <c r="OKU400"/>
      <c r="OKV400"/>
      <c r="OKW400"/>
      <c r="OKX400"/>
      <c r="OKY400"/>
      <c r="OKZ400"/>
      <c r="OLA400"/>
      <c r="OLB400"/>
      <c r="OLC400"/>
      <c r="OLD400"/>
      <c r="OLE400"/>
      <c r="OLF400"/>
      <c r="OLG400"/>
      <c r="OLH400"/>
      <c r="OLI400"/>
      <c r="OLJ400"/>
      <c r="OLK400"/>
      <c r="OLL400"/>
      <c r="OLM400"/>
      <c r="OLN400"/>
      <c r="OLO400"/>
      <c r="OLP400"/>
      <c r="OLQ400"/>
      <c r="OLR400"/>
      <c r="OLS400"/>
      <c r="OLT400"/>
      <c r="OLU400"/>
      <c r="OLV400"/>
      <c r="OLW400"/>
      <c r="OLX400"/>
      <c r="OLY400"/>
      <c r="OLZ400"/>
      <c r="OMA400"/>
      <c r="OMB400"/>
      <c r="OMC400"/>
      <c r="OMD400"/>
      <c r="OME400"/>
      <c r="OMF400"/>
      <c r="OMG400"/>
      <c r="OMH400"/>
      <c r="OMI400"/>
      <c r="OMJ400"/>
      <c r="OMK400"/>
      <c r="OML400"/>
      <c r="OMM400"/>
      <c r="OMN400"/>
      <c r="OMO400"/>
      <c r="OMP400"/>
      <c r="OMQ400"/>
      <c r="OMR400"/>
      <c r="OMS400"/>
      <c r="OMT400"/>
      <c r="OMU400"/>
      <c r="OMV400"/>
      <c r="OMW400"/>
      <c r="OMX400"/>
      <c r="OMY400"/>
      <c r="OMZ400"/>
      <c r="ONA400"/>
      <c r="ONB400"/>
      <c r="ONC400"/>
      <c r="OND400"/>
      <c r="ONE400"/>
      <c r="ONF400"/>
      <c r="ONG400"/>
      <c r="ONH400"/>
      <c r="ONI400"/>
      <c r="ONJ400"/>
      <c r="ONK400"/>
      <c r="ONL400"/>
      <c r="ONM400"/>
      <c r="ONN400"/>
      <c r="ONO400"/>
      <c r="ONP400"/>
      <c r="ONQ400"/>
      <c r="ONR400"/>
      <c r="ONS400"/>
      <c r="ONT400"/>
      <c r="ONU400"/>
      <c r="ONV400"/>
      <c r="ONW400"/>
      <c r="ONX400"/>
      <c r="ONY400"/>
      <c r="ONZ400"/>
      <c r="OOA400"/>
      <c r="OOB400"/>
      <c r="OOC400"/>
      <c r="OOD400"/>
      <c r="OOE400"/>
      <c r="OOF400"/>
      <c r="OOG400"/>
      <c r="OOH400"/>
      <c r="OOI400"/>
      <c r="OOJ400"/>
      <c r="OOK400"/>
      <c r="OOL400"/>
      <c r="OOM400"/>
      <c r="OON400"/>
      <c r="OOO400"/>
      <c r="OOP400"/>
      <c r="OOQ400"/>
      <c r="OOR400"/>
      <c r="OOS400"/>
      <c r="OOT400"/>
      <c r="OOU400"/>
      <c r="OOV400"/>
      <c r="OOW400"/>
      <c r="OOX400"/>
      <c r="OOY400"/>
      <c r="OOZ400"/>
      <c r="OPA400"/>
      <c r="OPB400"/>
      <c r="OPC400"/>
      <c r="OPD400"/>
      <c r="OPE400"/>
      <c r="OPF400"/>
      <c r="OPG400"/>
      <c r="OPH400"/>
      <c r="OPI400"/>
      <c r="OPJ400"/>
      <c r="OPK400"/>
      <c r="OPL400"/>
      <c r="OPM400"/>
      <c r="OPN400"/>
      <c r="OPO400"/>
      <c r="OPP400"/>
      <c r="OPQ400"/>
      <c r="OPR400"/>
      <c r="OPS400"/>
      <c r="OPT400"/>
      <c r="OPU400"/>
      <c r="OPV400"/>
      <c r="OPW400"/>
      <c r="OPX400"/>
      <c r="OPY400"/>
      <c r="OPZ400"/>
      <c r="OQA400"/>
      <c r="OQB400"/>
      <c r="OQC400"/>
      <c r="OQD400"/>
      <c r="OQE400"/>
      <c r="OQF400"/>
      <c r="OQG400"/>
      <c r="OQH400"/>
      <c r="OQI400"/>
      <c r="OQJ400"/>
      <c r="OQK400"/>
      <c r="OQL400"/>
      <c r="OQM400"/>
      <c r="OQN400"/>
      <c r="OQO400"/>
      <c r="OQP400"/>
      <c r="OQQ400"/>
      <c r="OQR400"/>
      <c r="OQS400"/>
      <c r="OQT400"/>
      <c r="OQU400"/>
      <c r="OQV400"/>
      <c r="OQW400"/>
      <c r="OQX400"/>
      <c r="OQY400"/>
      <c r="OQZ400"/>
      <c r="ORA400"/>
      <c r="ORB400"/>
      <c r="ORC400"/>
      <c r="ORD400"/>
      <c r="ORE400"/>
      <c r="ORF400"/>
      <c r="ORG400"/>
      <c r="ORH400"/>
      <c r="ORI400"/>
      <c r="ORJ400"/>
      <c r="ORK400"/>
      <c r="ORL400"/>
      <c r="ORM400"/>
      <c r="ORN400"/>
      <c r="ORO400"/>
      <c r="ORP400"/>
      <c r="ORQ400"/>
      <c r="ORR400"/>
      <c r="ORS400"/>
      <c r="ORT400"/>
      <c r="ORU400"/>
      <c r="ORV400"/>
      <c r="ORW400"/>
      <c r="ORX400"/>
      <c r="ORY400"/>
      <c r="ORZ400"/>
      <c r="OSA400"/>
      <c r="OSB400"/>
      <c r="OSC400"/>
      <c r="OSD400"/>
      <c r="OSE400"/>
      <c r="OSF400"/>
      <c r="OSG400"/>
      <c r="OSH400"/>
      <c r="OSI400"/>
      <c r="OSJ400"/>
      <c r="OSK400"/>
      <c r="OSL400"/>
      <c r="OSM400"/>
      <c r="OSN400"/>
      <c r="OSO400"/>
      <c r="OSP400"/>
      <c r="OSQ400"/>
      <c r="OSR400"/>
      <c r="OSS400"/>
      <c r="OST400"/>
      <c r="OSU400"/>
      <c r="OSV400"/>
      <c r="OSW400"/>
      <c r="OSX400"/>
      <c r="OSY400"/>
      <c r="OSZ400"/>
      <c r="OTA400"/>
      <c r="OTB400"/>
      <c r="OTC400"/>
      <c r="OTD400"/>
      <c r="OTE400"/>
      <c r="OTF400"/>
      <c r="OTG400"/>
      <c r="OTH400"/>
      <c r="OTI400"/>
      <c r="OTJ400"/>
      <c r="OTK400"/>
      <c r="OTL400"/>
      <c r="OTM400"/>
      <c r="OTN400"/>
      <c r="OTO400"/>
      <c r="OTP400"/>
      <c r="OTQ400"/>
      <c r="OTR400"/>
      <c r="OTS400"/>
      <c r="OTT400"/>
      <c r="OTU400"/>
      <c r="OTV400"/>
      <c r="OTW400"/>
      <c r="OTX400"/>
      <c r="OTY400"/>
      <c r="OTZ400"/>
      <c r="OUA400"/>
      <c r="OUB400"/>
      <c r="OUC400"/>
      <c r="OUD400"/>
      <c r="OUE400"/>
      <c r="OUF400"/>
      <c r="OUG400"/>
      <c r="OUH400"/>
      <c r="OUI400"/>
      <c r="OUJ400"/>
      <c r="OUK400"/>
      <c r="OUL400"/>
      <c r="OUM400"/>
      <c r="OUN400"/>
      <c r="OUO400"/>
      <c r="OUP400"/>
      <c r="OUQ400"/>
      <c r="OUR400"/>
      <c r="OUS400"/>
      <c r="OUT400"/>
      <c r="OUU400"/>
      <c r="OUV400"/>
      <c r="OUW400"/>
      <c r="OUX400"/>
      <c r="OUY400"/>
      <c r="OUZ400"/>
      <c r="OVA400"/>
      <c r="OVB400"/>
      <c r="OVC400"/>
      <c r="OVD400"/>
      <c r="OVE400"/>
      <c r="OVF400"/>
      <c r="OVG400"/>
      <c r="OVH400"/>
      <c r="OVI400"/>
      <c r="OVJ400"/>
      <c r="OVK400"/>
      <c r="OVL400"/>
      <c r="OVM400"/>
      <c r="OVN400"/>
      <c r="OVO400"/>
      <c r="OVP400"/>
      <c r="OVQ400"/>
      <c r="OVR400"/>
      <c r="OVS400"/>
      <c r="OVT400"/>
      <c r="OVU400"/>
      <c r="OVV400"/>
      <c r="OVW400"/>
      <c r="OVX400"/>
      <c r="OVY400"/>
      <c r="OVZ400"/>
      <c r="OWA400"/>
      <c r="OWB400"/>
      <c r="OWC400"/>
      <c r="OWD400"/>
      <c r="OWE400"/>
      <c r="OWF400"/>
      <c r="OWG400"/>
      <c r="OWH400"/>
      <c r="OWI400"/>
      <c r="OWJ400"/>
      <c r="OWK400"/>
      <c r="OWL400"/>
      <c r="OWM400"/>
      <c r="OWN400"/>
      <c r="OWO400"/>
      <c r="OWP400"/>
      <c r="OWQ400"/>
      <c r="OWR400"/>
      <c r="OWS400"/>
      <c r="OWT400"/>
      <c r="OWU400"/>
      <c r="OWV400"/>
      <c r="OWW400"/>
      <c r="OWX400"/>
      <c r="OWY400"/>
      <c r="OWZ400"/>
      <c r="OXA400"/>
      <c r="OXB400"/>
      <c r="OXC400"/>
      <c r="OXD400"/>
      <c r="OXE400"/>
      <c r="OXF400"/>
      <c r="OXG400"/>
      <c r="OXH400"/>
      <c r="OXI400"/>
      <c r="OXJ400"/>
      <c r="OXK400"/>
      <c r="OXL400"/>
      <c r="OXM400"/>
      <c r="OXN400"/>
      <c r="OXO400"/>
      <c r="OXP400"/>
      <c r="OXQ400"/>
      <c r="OXR400"/>
      <c r="OXS400"/>
      <c r="OXT400"/>
      <c r="OXU400"/>
      <c r="OXV400"/>
      <c r="OXW400"/>
      <c r="OXX400"/>
      <c r="OXY400"/>
      <c r="OXZ400"/>
      <c r="OYA400"/>
      <c r="OYB400"/>
      <c r="OYC400"/>
      <c r="OYD400"/>
      <c r="OYE400"/>
      <c r="OYF400"/>
      <c r="OYG400"/>
      <c r="OYH400"/>
      <c r="OYI400"/>
      <c r="OYJ400"/>
      <c r="OYK400"/>
      <c r="OYL400"/>
      <c r="OYM400"/>
      <c r="OYN400"/>
      <c r="OYO400"/>
      <c r="OYP400"/>
      <c r="OYQ400"/>
      <c r="OYR400"/>
      <c r="OYS400"/>
      <c r="OYT400"/>
      <c r="OYU400"/>
      <c r="OYV400"/>
      <c r="OYW400"/>
      <c r="OYX400"/>
      <c r="OYY400"/>
      <c r="OYZ400"/>
      <c r="OZA400"/>
      <c r="OZB400"/>
      <c r="OZC400"/>
      <c r="OZD400"/>
      <c r="OZE400"/>
      <c r="OZF400"/>
      <c r="OZG400"/>
      <c r="OZH400"/>
      <c r="OZI400"/>
      <c r="OZJ400"/>
      <c r="OZK400"/>
      <c r="OZL400"/>
      <c r="OZM400"/>
      <c r="OZN400"/>
      <c r="OZO400"/>
      <c r="OZP400"/>
      <c r="OZQ400"/>
      <c r="OZR400"/>
      <c r="OZS400"/>
      <c r="OZT400"/>
      <c r="OZU400"/>
      <c r="OZV400"/>
      <c r="OZW400"/>
      <c r="OZX400"/>
      <c r="OZY400"/>
      <c r="OZZ400"/>
      <c r="PAA400"/>
      <c r="PAB400"/>
      <c r="PAC400"/>
      <c r="PAD400"/>
      <c r="PAE400"/>
      <c r="PAF400"/>
      <c r="PAG400"/>
      <c r="PAH400"/>
      <c r="PAI400"/>
      <c r="PAJ400"/>
      <c r="PAK400"/>
      <c r="PAL400"/>
      <c r="PAM400"/>
      <c r="PAN400"/>
      <c r="PAO400"/>
      <c r="PAP400"/>
      <c r="PAQ400"/>
      <c r="PAR400"/>
      <c r="PAS400"/>
      <c r="PAT400"/>
      <c r="PAU400"/>
      <c r="PAV400"/>
      <c r="PAW400"/>
      <c r="PAX400"/>
      <c r="PAY400"/>
      <c r="PAZ400"/>
      <c r="PBA400"/>
      <c r="PBB400"/>
      <c r="PBC400"/>
      <c r="PBD400"/>
      <c r="PBE400"/>
      <c r="PBF400"/>
      <c r="PBG400"/>
      <c r="PBH400"/>
      <c r="PBI400"/>
      <c r="PBJ400"/>
      <c r="PBK400"/>
      <c r="PBL400"/>
      <c r="PBM400"/>
      <c r="PBN400"/>
      <c r="PBO400"/>
      <c r="PBP400"/>
      <c r="PBQ400"/>
      <c r="PBR400"/>
      <c r="PBS400"/>
      <c r="PBT400"/>
      <c r="PBU400"/>
      <c r="PBV400"/>
      <c r="PBW400"/>
      <c r="PBX400"/>
      <c r="PBY400"/>
      <c r="PBZ400"/>
      <c r="PCA400"/>
      <c r="PCB400"/>
      <c r="PCC400"/>
      <c r="PCD400"/>
      <c r="PCE400"/>
      <c r="PCF400"/>
      <c r="PCG400"/>
      <c r="PCH400"/>
      <c r="PCI400"/>
      <c r="PCJ400"/>
      <c r="PCK400"/>
      <c r="PCL400"/>
      <c r="PCM400"/>
      <c r="PCN400"/>
      <c r="PCO400"/>
      <c r="PCP400"/>
      <c r="PCQ400"/>
      <c r="PCR400"/>
      <c r="PCS400"/>
      <c r="PCT400"/>
      <c r="PCU400"/>
      <c r="PCV400"/>
      <c r="PCW400"/>
      <c r="PCX400"/>
      <c r="PCY400"/>
      <c r="PCZ400"/>
      <c r="PDA400"/>
      <c r="PDB400"/>
      <c r="PDC400"/>
      <c r="PDD400"/>
      <c r="PDE400"/>
      <c r="PDF400"/>
      <c r="PDG400"/>
      <c r="PDH400"/>
      <c r="PDI400"/>
      <c r="PDJ400"/>
      <c r="PDK400"/>
      <c r="PDL400"/>
      <c r="PDM400"/>
      <c r="PDN400"/>
      <c r="PDO400"/>
      <c r="PDP400"/>
      <c r="PDQ400"/>
      <c r="PDR400"/>
      <c r="PDS400"/>
      <c r="PDT400"/>
      <c r="PDU400"/>
      <c r="PDV400"/>
      <c r="PDW400"/>
      <c r="PDX400"/>
      <c r="PDY400"/>
      <c r="PDZ400"/>
      <c r="PEA400"/>
      <c r="PEB400"/>
      <c r="PEC400"/>
      <c r="PED400"/>
      <c r="PEE400"/>
      <c r="PEF400"/>
      <c r="PEG400"/>
      <c r="PEH400"/>
      <c r="PEI400"/>
      <c r="PEJ400"/>
      <c r="PEK400"/>
      <c r="PEL400"/>
      <c r="PEM400"/>
      <c r="PEN400"/>
      <c r="PEO400"/>
      <c r="PEP400"/>
      <c r="PEQ400"/>
      <c r="PER400"/>
      <c r="PES400"/>
      <c r="PET400"/>
      <c r="PEU400"/>
      <c r="PEV400"/>
      <c r="PEW400"/>
      <c r="PEX400"/>
      <c r="PEY400"/>
      <c r="PEZ400"/>
      <c r="PFA400"/>
      <c r="PFB400"/>
      <c r="PFC400"/>
      <c r="PFD400"/>
      <c r="PFE400"/>
      <c r="PFF400"/>
      <c r="PFG400"/>
      <c r="PFH400"/>
      <c r="PFI400"/>
      <c r="PFJ400"/>
      <c r="PFK400"/>
      <c r="PFL400"/>
      <c r="PFM400"/>
      <c r="PFN400"/>
      <c r="PFO400"/>
      <c r="PFP400"/>
      <c r="PFQ400"/>
      <c r="PFR400"/>
      <c r="PFS400"/>
      <c r="PFT400"/>
      <c r="PFU400"/>
      <c r="PFV400"/>
      <c r="PFW400"/>
      <c r="PFX400"/>
      <c r="PFY400"/>
      <c r="PFZ400"/>
      <c r="PGA400"/>
      <c r="PGB400"/>
      <c r="PGC400"/>
      <c r="PGD400"/>
      <c r="PGE400"/>
      <c r="PGF400"/>
      <c r="PGG400"/>
      <c r="PGH400"/>
      <c r="PGI400"/>
      <c r="PGJ400"/>
      <c r="PGK400"/>
      <c r="PGL400"/>
      <c r="PGM400"/>
      <c r="PGN400"/>
      <c r="PGO400"/>
      <c r="PGP400"/>
      <c r="PGQ400"/>
      <c r="PGR400"/>
      <c r="PGS400"/>
      <c r="PGT400"/>
      <c r="PGU400"/>
      <c r="PGV400"/>
      <c r="PGW400"/>
      <c r="PGX400"/>
      <c r="PGY400"/>
      <c r="PGZ400"/>
      <c r="PHA400"/>
      <c r="PHB400"/>
      <c r="PHC400"/>
      <c r="PHD400"/>
      <c r="PHE400"/>
      <c r="PHF400"/>
      <c r="PHG400"/>
      <c r="PHH400"/>
      <c r="PHI400"/>
      <c r="PHJ400"/>
      <c r="PHK400"/>
      <c r="PHL400"/>
      <c r="PHM400"/>
      <c r="PHN400"/>
      <c r="PHO400"/>
      <c r="PHP400"/>
      <c r="PHQ400"/>
      <c r="PHR400"/>
      <c r="PHS400"/>
      <c r="PHT400"/>
      <c r="PHU400"/>
      <c r="PHV400"/>
      <c r="PHW400"/>
      <c r="PHX400"/>
      <c r="PHY400"/>
      <c r="PHZ400"/>
      <c r="PIA400"/>
      <c r="PIB400"/>
      <c r="PIC400"/>
      <c r="PID400"/>
      <c r="PIE400"/>
      <c r="PIF400"/>
      <c r="PIG400"/>
      <c r="PIH400"/>
      <c r="PII400"/>
      <c r="PIJ400"/>
      <c r="PIK400"/>
      <c r="PIL400"/>
      <c r="PIM400"/>
      <c r="PIN400"/>
      <c r="PIO400"/>
      <c r="PIP400"/>
      <c r="PIQ400"/>
      <c r="PIR400"/>
      <c r="PIS400"/>
      <c r="PIT400"/>
      <c r="PIU400"/>
      <c r="PIV400"/>
      <c r="PIW400"/>
      <c r="PIX400"/>
      <c r="PIY400"/>
      <c r="PIZ400"/>
      <c r="PJA400"/>
      <c r="PJB400"/>
      <c r="PJC400"/>
      <c r="PJD400"/>
      <c r="PJE400"/>
      <c r="PJF400"/>
      <c r="PJG400"/>
      <c r="PJH400"/>
      <c r="PJI400"/>
      <c r="PJJ400"/>
      <c r="PJK400"/>
      <c r="PJL400"/>
      <c r="PJM400"/>
      <c r="PJN400"/>
      <c r="PJO400"/>
      <c r="PJP400"/>
      <c r="PJQ400"/>
      <c r="PJR400"/>
      <c r="PJS400"/>
      <c r="PJT400"/>
      <c r="PJU400"/>
      <c r="PJV400"/>
      <c r="PJW400"/>
      <c r="PJX400"/>
      <c r="PJY400"/>
      <c r="PJZ400"/>
      <c r="PKA400"/>
      <c r="PKB400"/>
      <c r="PKC400"/>
      <c r="PKD400"/>
      <c r="PKE400"/>
      <c r="PKF400"/>
      <c r="PKG400"/>
      <c r="PKH400"/>
      <c r="PKI400"/>
      <c r="PKJ400"/>
      <c r="PKK400"/>
      <c r="PKL400"/>
      <c r="PKM400"/>
      <c r="PKN400"/>
      <c r="PKO400"/>
      <c r="PKP400"/>
      <c r="PKQ400"/>
      <c r="PKR400"/>
      <c r="PKS400"/>
      <c r="PKT400"/>
      <c r="PKU400"/>
      <c r="PKV400"/>
      <c r="PKW400"/>
      <c r="PKX400"/>
      <c r="PKY400"/>
      <c r="PKZ400"/>
      <c r="PLA400"/>
      <c r="PLB400"/>
      <c r="PLC400"/>
      <c r="PLD400"/>
      <c r="PLE400"/>
      <c r="PLF400"/>
      <c r="PLG400"/>
      <c r="PLH400"/>
      <c r="PLI400"/>
      <c r="PLJ400"/>
      <c r="PLK400"/>
      <c r="PLL400"/>
      <c r="PLM400"/>
      <c r="PLN400"/>
      <c r="PLO400"/>
      <c r="PLP400"/>
      <c r="PLQ400"/>
      <c r="PLR400"/>
      <c r="PLS400"/>
      <c r="PLT400"/>
      <c r="PLU400"/>
      <c r="PLV400"/>
      <c r="PLW400"/>
      <c r="PLX400"/>
      <c r="PLY400"/>
      <c r="PLZ400"/>
      <c r="PMA400"/>
      <c r="PMB400"/>
      <c r="PMC400"/>
      <c r="PMD400"/>
      <c r="PME400"/>
      <c r="PMF400"/>
      <c r="PMG400"/>
      <c r="PMH400"/>
      <c r="PMI400"/>
      <c r="PMJ400"/>
      <c r="PMK400"/>
      <c r="PML400"/>
      <c r="PMM400"/>
      <c r="PMN400"/>
      <c r="PMO400"/>
      <c r="PMP400"/>
      <c r="PMQ400"/>
      <c r="PMR400"/>
      <c r="PMS400"/>
      <c r="PMT400"/>
      <c r="PMU400"/>
      <c r="PMV400"/>
      <c r="PMW400"/>
      <c r="PMX400"/>
      <c r="PMY400"/>
      <c r="PMZ400"/>
      <c r="PNA400"/>
      <c r="PNB400"/>
      <c r="PNC400"/>
      <c r="PND400"/>
      <c r="PNE400"/>
      <c r="PNF400"/>
      <c r="PNG400"/>
      <c r="PNH400"/>
      <c r="PNI400"/>
      <c r="PNJ400"/>
      <c r="PNK400"/>
      <c r="PNL400"/>
      <c r="PNM400"/>
      <c r="PNN400"/>
      <c r="PNO400"/>
      <c r="PNP400"/>
      <c r="PNQ400"/>
      <c r="PNR400"/>
      <c r="PNS400"/>
      <c r="PNT400"/>
      <c r="PNU400"/>
      <c r="PNV400"/>
      <c r="PNW400"/>
      <c r="PNX400"/>
      <c r="PNY400"/>
      <c r="PNZ400"/>
      <c r="POA400"/>
      <c r="POB400"/>
      <c r="POC400"/>
      <c r="POD400"/>
      <c r="POE400"/>
      <c r="POF400"/>
      <c r="POG400"/>
      <c r="POH400"/>
      <c r="POI400"/>
      <c r="POJ400"/>
      <c r="POK400"/>
      <c r="POL400"/>
      <c r="POM400"/>
      <c r="PON400"/>
      <c r="POO400"/>
      <c r="POP400"/>
      <c r="POQ400"/>
      <c r="POR400"/>
      <c r="POS400"/>
      <c r="POT400"/>
      <c r="POU400"/>
      <c r="POV400"/>
      <c r="POW400"/>
      <c r="POX400"/>
      <c r="POY400"/>
      <c r="POZ400"/>
      <c r="PPA400"/>
      <c r="PPB400"/>
      <c r="PPC400"/>
      <c r="PPD400"/>
      <c r="PPE400"/>
      <c r="PPF400"/>
      <c r="PPG400"/>
      <c r="PPH400"/>
      <c r="PPI400"/>
      <c r="PPJ400"/>
      <c r="PPK400"/>
      <c r="PPL400"/>
      <c r="PPM400"/>
      <c r="PPN400"/>
      <c r="PPO400"/>
      <c r="PPP400"/>
      <c r="PPQ400"/>
      <c r="PPR400"/>
      <c r="PPS400"/>
      <c r="PPT400"/>
      <c r="PPU400"/>
      <c r="PPV400"/>
      <c r="PPW400"/>
      <c r="PPX400"/>
      <c r="PPY400"/>
      <c r="PPZ400"/>
      <c r="PQA400"/>
      <c r="PQB400"/>
      <c r="PQC400"/>
      <c r="PQD400"/>
      <c r="PQE400"/>
      <c r="PQF400"/>
      <c r="PQG400"/>
      <c r="PQH400"/>
      <c r="PQI400"/>
      <c r="PQJ400"/>
      <c r="PQK400"/>
      <c r="PQL400"/>
      <c r="PQM400"/>
      <c r="PQN400"/>
      <c r="PQO400"/>
      <c r="PQP400"/>
      <c r="PQQ400"/>
      <c r="PQR400"/>
      <c r="PQS400"/>
      <c r="PQT400"/>
      <c r="PQU400"/>
      <c r="PQV400"/>
      <c r="PQW400"/>
      <c r="PQX400"/>
      <c r="PQY400"/>
      <c r="PQZ400"/>
      <c r="PRA400"/>
      <c r="PRB400"/>
      <c r="PRC400"/>
      <c r="PRD400"/>
      <c r="PRE400"/>
      <c r="PRF400"/>
      <c r="PRG400"/>
      <c r="PRH400"/>
      <c r="PRI400"/>
      <c r="PRJ400"/>
      <c r="PRK400"/>
      <c r="PRL400"/>
      <c r="PRM400"/>
      <c r="PRN400"/>
      <c r="PRO400"/>
      <c r="PRP400"/>
      <c r="PRQ400"/>
      <c r="PRR400"/>
      <c r="PRS400"/>
      <c r="PRT400"/>
      <c r="PRU400"/>
      <c r="PRV400"/>
      <c r="PRW400"/>
      <c r="PRX400"/>
      <c r="PRY400"/>
      <c r="PRZ400"/>
      <c r="PSA400"/>
      <c r="PSB400"/>
      <c r="PSC400"/>
      <c r="PSD400"/>
      <c r="PSE400"/>
      <c r="PSF400"/>
      <c r="PSG400"/>
      <c r="PSH400"/>
      <c r="PSI400"/>
      <c r="PSJ400"/>
      <c r="PSK400"/>
      <c r="PSL400"/>
      <c r="PSM400"/>
      <c r="PSN400"/>
      <c r="PSO400"/>
      <c r="PSP400"/>
      <c r="PSQ400"/>
      <c r="PSR400"/>
      <c r="PSS400"/>
      <c r="PST400"/>
      <c r="PSU400"/>
      <c r="PSV400"/>
      <c r="PSW400"/>
      <c r="PSX400"/>
      <c r="PSY400"/>
      <c r="PSZ400"/>
      <c r="PTA400"/>
      <c r="PTB400"/>
      <c r="PTC400"/>
      <c r="PTD400"/>
      <c r="PTE400"/>
      <c r="PTF400"/>
      <c r="PTG400"/>
      <c r="PTH400"/>
      <c r="PTI400"/>
      <c r="PTJ400"/>
      <c r="PTK400"/>
      <c r="PTL400"/>
      <c r="PTM400"/>
      <c r="PTN400"/>
      <c r="PTO400"/>
      <c r="PTP400"/>
      <c r="PTQ400"/>
      <c r="PTR400"/>
      <c r="PTS400"/>
      <c r="PTT400"/>
      <c r="PTU400"/>
      <c r="PTV400"/>
      <c r="PTW400"/>
      <c r="PTX400"/>
      <c r="PTY400"/>
      <c r="PTZ400"/>
      <c r="PUA400"/>
      <c r="PUB400"/>
      <c r="PUC400"/>
      <c r="PUD400"/>
      <c r="PUE400"/>
      <c r="PUF400"/>
      <c r="PUG400"/>
      <c r="PUH400"/>
      <c r="PUI400"/>
      <c r="PUJ400"/>
      <c r="PUK400"/>
      <c r="PUL400"/>
      <c r="PUM400"/>
      <c r="PUN400"/>
      <c r="PUO400"/>
      <c r="PUP400"/>
      <c r="PUQ400"/>
      <c r="PUR400"/>
      <c r="PUS400"/>
      <c r="PUT400"/>
      <c r="PUU400"/>
      <c r="PUV400"/>
      <c r="PUW400"/>
      <c r="PUX400"/>
      <c r="PUY400"/>
      <c r="PUZ400"/>
      <c r="PVA400"/>
      <c r="PVB400"/>
      <c r="PVC400"/>
      <c r="PVD400"/>
      <c r="PVE400"/>
      <c r="PVF400"/>
      <c r="PVG400"/>
      <c r="PVH400"/>
      <c r="PVI400"/>
      <c r="PVJ400"/>
      <c r="PVK400"/>
      <c r="PVL400"/>
      <c r="PVM400"/>
      <c r="PVN400"/>
      <c r="PVO400"/>
      <c r="PVP400"/>
      <c r="PVQ400"/>
      <c r="PVR400"/>
      <c r="PVS400"/>
      <c r="PVT400"/>
      <c r="PVU400"/>
      <c r="PVV400"/>
      <c r="PVW400"/>
      <c r="PVX400"/>
      <c r="PVY400"/>
      <c r="PVZ400"/>
      <c r="PWA400"/>
      <c r="PWB400"/>
      <c r="PWC400"/>
      <c r="PWD400"/>
      <c r="PWE400"/>
      <c r="PWF400"/>
      <c r="PWG400"/>
      <c r="PWH400"/>
      <c r="PWI400"/>
      <c r="PWJ400"/>
      <c r="PWK400"/>
      <c r="PWL400"/>
      <c r="PWM400"/>
      <c r="PWN400"/>
      <c r="PWO400"/>
      <c r="PWP400"/>
      <c r="PWQ400"/>
      <c r="PWR400"/>
      <c r="PWS400"/>
      <c r="PWT400"/>
      <c r="PWU400"/>
      <c r="PWV400"/>
      <c r="PWW400"/>
      <c r="PWX400"/>
      <c r="PWY400"/>
      <c r="PWZ400"/>
      <c r="PXA400"/>
      <c r="PXB400"/>
      <c r="PXC400"/>
      <c r="PXD400"/>
      <c r="PXE400"/>
      <c r="PXF400"/>
      <c r="PXG400"/>
      <c r="PXH400"/>
      <c r="PXI400"/>
      <c r="PXJ400"/>
      <c r="PXK400"/>
      <c r="PXL400"/>
      <c r="PXM400"/>
      <c r="PXN400"/>
      <c r="PXO400"/>
      <c r="PXP400"/>
      <c r="PXQ400"/>
      <c r="PXR400"/>
      <c r="PXS400"/>
      <c r="PXT400"/>
      <c r="PXU400"/>
      <c r="PXV400"/>
      <c r="PXW400"/>
      <c r="PXX400"/>
      <c r="PXY400"/>
      <c r="PXZ400"/>
      <c r="PYA400"/>
      <c r="PYB400"/>
      <c r="PYC400"/>
      <c r="PYD400"/>
      <c r="PYE400"/>
      <c r="PYF400"/>
      <c r="PYG400"/>
      <c r="PYH400"/>
      <c r="PYI400"/>
      <c r="PYJ400"/>
      <c r="PYK400"/>
      <c r="PYL400"/>
      <c r="PYM400"/>
      <c r="PYN400"/>
      <c r="PYO400"/>
      <c r="PYP400"/>
      <c r="PYQ400"/>
      <c r="PYR400"/>
      <c r="PYS400"/>
      <c r="PYT400"/>
      <c r="PYU400"/>
      <c r="PYV400"/>
      <c r="PYW400"/>
      <c r="PYX400"/>
      <c r="PYY400"/>
      <c r="PYZ400"/>
      <c r="PZA400"/>
      <c r="PZB400"/>
      <c r="PZC400"/>
      <c r="PZD400"/>
      <c r="PZE400"/>
      <c r="PZF400"/>
      <c r="PZG400"/>
      <c r="PZH400"/>
      <c r="PZI400"/>
      <c r="PZJ400"/>
      <c r="PZK400"/>
      <c r="PZL400"/>
      <c r="PZM400"/>
      <c r="PZN400"/>
      <c r="PZO400"/>
      <c r="PZP400"/>
      <c r="PZQ400"/>
      <c r="PZR400"/>
      <c r="PZS400"/>
      <c r="PZT400"/>
      <c r="PZU400"/>
      <c r="PZV400"/>
      <c r="PZW400"/>
      <c r="PZX400"/>
      <c r="PZY400"/>
      <c r="PZZ400"/>
      <c r="QAA400"/>
      <c r="QAB400"/>
      <c r="QAC400"/>
      <c r="QAD400"/>
      <c r="QAE400"/>
      <c r="QAF400"/>
      <c r="QAG400"/>
      <c r="QAH400"/>
      <c r="QAI400"/>
      <c r="QAJ400"/>
      <c r="QAK400"/>
      <c r="QAL400"/>
      <c r="QAM400"/>
      <c r="QAN400"/>
      <c r="QAO400"/>
      <c r="QAP400"/>
      <c r="QAQ400"/>
      <c r="QAR400"/>
      <c r="QAS400"/>
      <c r="QAT400"/>
      <c r="QAU400"/>
      <c r="QAV400"/>
      <c r="QAW400"/>
      <c r="QAX400"/>
      <c r="QAY400"/>
      <c r="QAZ400"/>
      <c r="QBA400"/>
      <c r="QBB400"/>
      <c r="QBC400"/>
      <c r="QBD400"/>
      <c r="QBE400"/>
      <c r="QBF400"/>
      <c r="QBG400"/>
      <c r="QBH400"/>
      <c r="QBI400"/>
      <c r="QBJ400"/>
      <c r="QBK400"/>
      <c r="QBL400"/>
      <c r="QBM400"/>
      <c r="QBN400"/>
      <c r="QBO400"/>
      <c r="QBP400"/>
      <c r="QBQ400"/>
      <c r="QBR400"/>
      <c r="QBS400"/>
      <c r="QBT400"/>
      <c r="QBU400"/>
      <c r="QBV400"/>
      <c r="QBW400"/>
      <c r="QBX400"/>
      <c r="QBY400"/>
      <c r="QBZ400"/>
      <c r="QCA400"/>
      <c r="QCB400"/>
      <c r="QCC400"/>
      <c r="QCD400"/>
      <c r="QCE400"/>
      <c r="QCF400"/>
      <c r="QCG400"/>
      <c r="QCH400"/>
      <c r="QCI400"/>
      <c r="QCJ400"/>
      <c r="QCK400"/>
      <c r="QCL400"/>
      <c r="QCM400"/>
      <c r="QCN400"/>
      <c r="QCO400"/>
      <c r="QCP400"/>
      <c r="QCQ400"/>
      <c r="QCR400"/>
      <c r="QCS400"/>
      <c r="QCT400"/>
      <c r="QCU400"/>
      <c r="QCV400"/>
      <c r="QCW400"/>
      <c r="QCX400"/>
      <c r="QCY400"/>
      <c r="QCZ400"/>
      <c r="QDA400"/>
      <c r="QDB400"/>
      <c r="QDC400"/>
      <c r="QDD400"/>
      <c r="QDE400"/>
      <c r="QDF400"/>
      <c r="QDG400"/>
      <c r="QDH400"/>
      <c r="QDI400"/>
      <c r="QDJ400"/>
      <c r="QDK400"/>
      <c r="QDL400"/>
      <c r="QDM400"/>
      <c r="QDN400"/>
      <c r="QDO400"/>
      <c r="QDP400"/>
      <c r="QDQ400"/>
      <c r="QDR400"/>
      <c r="QDS400"/>
      <c r="QDT400"/>
      <c r="QDU400"/>
      <c r="QDV400"/>
      <c r="QDW400"/>
      <c r="QDX400"/>
      <c r="QDY400"/>
      <c r="QDZ400"/>
      <c r="QEA400"/>
      <c r="QEB400"/>
      <c r="QEC400"/>
      <c r="QED400"/>
      <c r="QEE400"/>
      <c r="QEF400"/>
      <c r="QEG400"/>
      <c r="QEH400"/>
      <c r="QEI400"/>
      <c r="QEJ400"/>
      <c r="QEK400"/>
      <c r="QEL400"/>
      <c r="QEM400"/>
      <c r="QEN400"/>
      <c r="QEO400"/>
      <c r="QEP400"/>
      <c r="QEQ400"/>
      <c r="QER400"/>
      <c r="QES400"/>
      <c r="QET400"/>
      <c r="QEU400"/>
      <c r="QEV400"/>
      <c r="QEW400"/>
      <c r="QEX400"/>
      <c r="QEY400"/>
      <c r="QEZ400"/>
      <c r="QFA400"/>
      <c r="QFB400"/>
      <c r="QFC400"/>
      <c r="QFD400"/>
      <c r="QFE400"/>
      <c r="QFF400"/>
      <c r="QFG400"/>
      <c r="QFH400"/>
      <c r="QFI400"/>
      <c r="QFJ400"/>
      <c r="QFK400"/>
      <c r="QFL400"/>
      <c r="QFM400"/>
      <c r="QFN400"/>
      <c r="QFO400"/>
      <c r="QFP400"/>
      <c r="QFQ400"/>
      <c r="QFR400"/>
      <c r="QFS400"/>
      <c r="QFT400"/>
      <c r="QFU400"/>
      <c r="QFV400"/>
      <c r="QFW400"/>
      <c r="QFX400"/>
      <c r="QFY400"/>
      <c r="QFZ400"/>
      <c r="QGA400"/>
      <c r="QGB400"/>
      <c r="QGC400"/>
      <c r="QGD400"/>
      <c r="QGE400"/>
      <c r="QGF400"/>
      <c r="QGG400"/>
      <c r="QGH400"/>
      <c r="QGI400"/>
      <c r="QGJ400"/>
      <c r="QGK400"/>
      <c r="QGL400"/>
      <c r="QGM400"/>
      <c r="QGN400"/>
      <c r="QGO400"/>
      <c r="QGP400"/>
      <c r="QGQ400"/>
      <c r="QGR400"/>
      <c r="QGS400"/>
      <c r="QGT400"/>
      <c r="QGU400"/>
      <c r="QGV400"/>
      <c r="QGW400"/>
      <c r="QGX400"/>
      <c r="QGY400"/>
      <c r="QGZ400"/>
      <c r="QHA400"/>
      <c r="QHB400"/>
      <c r="QHC400"/>
      <c r="QHD400"/>
      <c r="QHE400"/>
      <c r="QHF400"/>
      <c r="QHG400"/>
      <c r="QHH400"/>
      <c r="QHI400"/>
      <c r="QHJ400"/>
      <c r="QHK400"/>
      <c r="QHL400"/>
      <c r="QHM400"/>
      <c r="QHN400"/>
      <c r="QHO400"/>
      <c r="QHP400"/>
      <c r="QHQ400"/>
      <c r="QHR400"/>
      <c r="QHS400"/>
      <c r="QHT400"/>
      <c r="QHU400"/>
      <c r="QHV400"/>
      <c r="QHW400"/>
      <c r="QHX400"/>
      <c r="QHY400"/>
      <c r="QHZ400"/>
      <c r="QIA400"/>
      <c r="QIB400"/>
      <c r="QIC400"/>
      <c r="QID400"/>
      <c r="QIE400"/>
      <c r="QIF400"/>
      <c r="QIG400"/>
      <c r="QIH400"/>
      <c r="QII400"/>
      <c r="QIJ400"/>
      <c r="QIK400"/>
      <c r="QIL400"/>
      <c r="QIM400"/>
      <c r="QIN400"/>
      <c r="QIO400"/>
      <c r="QIP400"/>
      <c r="QIQ400"/>
      <c r="QIR400"/>
      <c r="QIS400"/>
      <c r="QIT400"/>
      <c r="QIU400"/>
      <c r="QIV400"/>
      <c r="QIW400"/>
      <c r="QIX400"/>
      <c r="QIY400"/>
      <c r="QIZ400"/>
      <c r="QJA400"/>
      <c r="QJB400"/>
      <c r="QJC400"/>
      <c r="QJD400"/>
      <c r="QJE400"/>
      <c r="QJF400"/>
      <c r="QJG400"/>
      <c r="QJH400"/>
      <c r="QJI400"/>
      <c r="QJJ400"/>
      <c r="QJK400"/>
      <c r="QJL400"/>
      <c r="QJM400"/>
      <c r="QJN400"/>
      <c r="QJO400"/>
      <c r="QJP400"/>
      <c r="QJQ400"/>
      <c r="QJR400"/>
      <c r="QJS400"/>
      <c r="QJT400"/>
      <c r="QJU400"/>
      <c r="QJV400"/>
      <c r="QJW400"/>
      <c r="QJX400"/>
      <c r="QJY400"/>
      <c r="QJZ400"/>
      <c r="QKA400"/>
      <c r="QKB400"/>
      <c r="QKC400"/>
      <c r="QKD400"/>
      <c r="QKE400"/>
      <c r="QKF400"/>
      <c r="QKG400"/>
      <c r="QKH400"/>
      <c r="QKI400"/>
      <c r="QKJ400"/>
      <c r="QKK400"/>
      <c r="QKL400"/>
      <c r="QKM400"/>
      <c r="QKN400"/>
      <c r="QKO400"/>
      <c r="QKP400"/>
      <c r="QKQ400"/>
      <c r="QKR400"/>
      <c r="QKS400"/>
      <c r="QKT400"/>
      <c r="QKU400"/>
      <c r="QKV400"/>
      <c r="QKW400"/>
      <c r="QKX400"/>
      <c r="QKY400"/>
      <c r="QKZ400"/>
      <c r="QLA400"/>
      <c r="QLB400"/>
      <c r="QLC400"/>
      <c r="QLD400"/>
      <c r="QLE400"/>
      <c r="QLF400"/>
      <c r="QLG400"/>
      <c r="QLH400"/>
      <c r="QLI400"/>
      <c r="QLJ400"/>
      <c r="QLK400"/>
      <c r="QLL400"/>
      <c r="QLM400"/>
      <c r="QLN400"/>
      <c r="QLO400"/>
      <c r="QLP400"/>
      <c r="QLQ400"/>
      <c r="QLR400"/>
      <c r="QLS400"/>
      <c r="QLT400"/>
      <c r="QLU400"/>
      <c r="QLV400"/>
      <c r="QLW400"/>
      <c r="QLX400"/>
      <c r="QLY400"/>
      <c r="QLZ400"/>
      <c r="QMA400"/>
      <c r="QMB400"/>
      <c r="QMC400"/>
      <c r="QMD400"/>
      <c r="QME400"/>
      <c r="QMF400"/>
      <c r="QMG400"/>
      <c r="QMH400"/>
      <c r="QMI400"/>
      <c r="QMJ400"/>
      <c r="QMK400"/>
      <c r="QML400"/>
      <c r="QMM400"/>
      <c r="QMN400"/>
      <c r="QMO400"/>
      <c r="QMP400"/>
      <c r="QMQ400"/>
      <c r="QMR400"/>
      <c r="QMS400"/>
      <c r="QMT400"/>
      <c r="QMU400"/>
      <c r="QMV400"/>
      <c r="QMW400"/>
      <c r="QMX400"/>
      <c r="QMY400"/>
      <c r="QMZ400"/>
      <c r="QNA400"/>
      <c r="QNB400"/>
      <c r="QNC400"/>
      <c r="QND400"/>
      <c r="QNE400"/>
      <c r="QNF400"/>
      <c r="QNG400"/>
      <c r="QNH400"/>
      <c r="QNI400"/>
      <c r="QNJ400"/>
      <c r="QNK400"/>
      <c r="QNL400"/>
      <c r="QNM400"/>
      <c r="QNN400"/>
      <c r="QNO400"/>
      <c r="QNP400"/>
      <c r="QNQ400"/>
      <c r="QNR400"/>
      <c r="QNS400"/>
      <c r="QNT400"/>
      <c r="QNU400"/>
      <c r="QNV400"/>
      <c r="QNW400"/>
      <c r="QNX400"/>
      <c r="QNY400"/>
      <c r="QNZ400"/>
      <c r="QOA400"/>
      <c r="QOB400"/>
      <c r="QOC400"/>
      <c r="QOD400"/>
      <c r="QOE400"/>
      <c r="QOF400"/>
      <c r="QOG400"/>
      <c r="QOH400"/>
      <c r="QOI400"/>
      <c r="QOJ400"/>
      <c r="QOK400"/>
      <c r="QOL400"/>
      <c r="QOM400"/>
      <c r="QON400"/>
      <c r="QOO400"/>
      <c r="QOP400"/>
      <c r="QOQ400"/>
      <c r="QOR400"/>
      <c r="QOS400"/>
      <c r="QOT400"/>
      <c r="QOU400"/>
      <c r="QOV400"/>
      <c r="QOW400"/>
      <c r="QOX400"/>
      <c r="QOY400"/>
      <c r="QOZ400"/>
      <c r="QPA400"/>
      <c r="QPB400"/>
      <c r="QPC400"/>
      <c r="QPD400"/>
      <c r="QPE400"/>
      <c r="QPF400"/>
      <c r="QPG400"/>
      <c r="QPH400"/>
      <c r="QPI400"/>
      <c r="QPJ400"/>
      <c r="QPK400"/>
      <c r="QPL400"/>
      <c r="QPM400"/>
      <c r="QPN400"/>
      <c r="QPO400"/>
      <c r="QPP400"/>
      <c r="QPQ400"/>
      <c r="QPR400"/>
      <c r="QPS400"/>
      <c r="QPT400"/>
      <c r="QPU400"/>
      <c r="QPV400"/>
      <c r="QPW400"/>
      <c r="QPX400"/>
      <c r="QPY400"/>
      <c r="QPZ400"/>
      <c r="QQA400"/>
      <c r="QQB400"/>
      <c r="QQC400"/>
      <c r="QQD400"/>
      <c r="QQE400"/>
      <c r="QQF400"/>
      <c r="QQG400"/>
      <c r="QQH400"/>
      <c r="QQI400"/>
      <c r="QQJ400"/>
      <c r="QQK400"/>
      <c r="QQL400"/>
      <c r="QQM400"/>
      <c r="QQN400"/>
      <c r="QQO400"/>
      <c r="QQP400"/>
      <c r="QQQ400"/>
      <c r="QQR400"/>
      <c r="QQS400"/>
      <c r="QQT400"/>
      <c r="QQU400"/>
      <c r="QQV400"/>
      <c r="QQW400"/>
      <c r="QQX400"/>
      <c r="QQY400"/>
      <c r="QQZ400"/>
      <c r="QRA400"/>
      <c r="QRB400"/>
      <c r="QRC400"/>
      <c r="QRD400"/>
      <c r="QRE400"/>
      <c r="QRF400"/>
      <c r="QRG400"/>
      <c r="QRH400"/>
      <c r="QRI400"/>
      <c r="QRJ400"/>
      <c r="QRK400"/>
      <c r="QRL400"/>
      <c r="QRM400"/>
      <c r="QRN400"/>
      <c r="QRO400"/>
      <c r="QRP400"/>
      <c r="QRQ400"/>
      <c r="QRR400"/>
      <c r="QRS400"/>
      <c r="QRT400"/>
      <c r="QRU400"/>
      <c r="QRV400"/>
      <c r="QRW400"/>
      <c r="QRX400"/>
      <c r="QRY400"/>
      <c r="QRZ400"/>
      <c r="QSA400"/>
      <c r="QSB400"/>
      <c r="QSC400"/>
      <c r="QSD400"/>
      <c r="QSE400"/>
      <c r="QSF400"/>
      <c r="QSG400"/>
      <c r="QSH400"/>
      <c r="QSI400"/>
      <c r="QSJ400"/>
      <c r="QSK400"/>
      <c r="QSL400"/>
      <c r="QSM400"/>
      <c r="QSN400"/>
      <c r="QSO400"/>
      <c r="QSP400"/>
      <c r="QSQ400"/>
      <c r="QSR400"/>
      <c r="QSS400"/>
      <c r="QST400"/>
      <c r="QSU400"/>
      <c r="QSV400"/>
      <c r="QSW400"/>
      <c r="QSX400"/>
      <c r="QSY400"/>
      <c r="QSZ400"/>
      <c r="QTA400"/>
      <c r="QTB400"/>
      <c r="QTC400"/>
      <c r="QTD400"/>
      <c r="QTE400"/>
      <c r="QTF400"/>
      <c r="QTG400"/>
      <c r="QTH400"/>
      <c r="QTI400"/>
      <c r="QTJ400"/>
      <c r="QTK400"/>
      <c r="QTL400"/>
      <c r="QTM400"/>
      <c r="QTN400"/>
      <c r="QTO400"/>
      <c r="QTP400"/>
      <c r="QTQ400"/>
      <c r="QTR400"/>
      <c r="QTS400"/>
      <c r="QTT400"/>
      <c r="QTU400"/>
      <c r="QTV400"/>
      <c r="QTW400"/>
      <c r="QTX400"/>
      <c r="QTY400"/>
      <c r="QTZ400"/>
      <c r="QUA400"/>
      <c r="QUB400"/>
      <c r="QUC400"/>
      <c r="QUD400"/>
      <c r="QUE400"/>
      <c r="QUF400"/>
      <c r="QUG400"/>
      <c r="QUH400"/>
      <c r="QUI400"/>
      <c r="QUJ400"/>
      <c r="QUK400"/>
      <c r="QUL400"/>
      <c r="QUM400"/>
      <c r="QUN400"/>
      <c r="QUO400"/>
      <c r="QUP400"/>
      <c r="QUQ400"/>
      <c r="QUR400"/>
      <c r="QUS400"/>
      <c r="QUT400"/>
      <c r="QUU400"/>
      <c r="QUV400"/>
      <c r="QUW400"/>
      <c r="QUX400"/>
      <c r="QUY400"/>
      <c r="QUZ400"/>
      <c r="QVA400"/>
      <c r="QVB400"/>
      <c r="QVC400"/>
      <c r="QVD400"/>
      <c r="QVE400"/>
      <c r="QVF400"/>
      <c r="QVG400"/>
      <c r="QVH400"/>
      <c r="QVI400"/>
      <c r="QVJ400"/>
      <c r="QVK400"/>
      <c r="QVL400"/>
      <c r="QVM400"/>
      <c r="QVN400"/>
      <c r="QVO400"/>
      <c r="QVP400"/>
      <c r="QVQ400"/>
      <c r="QVR400"/>
      <c r="QVS400"/>
      <c r="QVT400"/>
      <c r="QVU400"/>
      <c r="QVV400"/>
      <c r="QVW400"/>
      <c r="QVX400"/>
      <c r="QVY400"/>
      <c r="QVZ400"/>
      <c r="QWA400"/>
      <c r="QWB400"/>
      <c r="QWC400"/>
      <c r="QWD400"/>
      <c r="QWE400"/>
      <c r="QWF400"/>
      <c r="QWG400"/>
      <c r="QWH400"/>
      <c r="QWI400"/>
      <c r="QWJ400"/>
      <c r="QWK400"/>
      <c r="QWL400"/>
      <c r="QWM400"/>
      <c r="QWN400"/>
      <c r="QWO400"/>
      <c r="QWP400"/>
      <c r="QWQ400"/>
      <c r="QWR400"/>
      <c r="QWS400"/>
      <c r="QWT400"/>
      <c r="QWU400"/>
      <c r="QWV400"/>
      <c r="QWW400"/>
      <c r="QWX400"/>
      <c r="QWY400"/>
      <c r="QWZ400"/>
      <c r="QXA400"/>
      <c r="QXB400"/>
      <c r="QXC400"/>
      <c r="QXD400"/>
      <c r="QXE400"/>
      <c r="QXF400"/>
      <c r="QXG400"/>
      <c r="QXH400"/>
      <c r="QXI400"/>
      <c r="QXJ400"/>
      <c r="QXK400"/>
      <c r="QXL400"/>
      <c r="QXM400"/>
      <c r="QXN400"/>
      <c r="QXO400"/>
      <c r="QXP400"/>
      <c r="QXQ400"/>
      <c r="QXR400"/>
      <c r="QXS400"/>
      <c r="QXT400"/>
      <c r="QXU400"/>
      <c r="QXV400"/>
      <c r="QXW400"/>
      <c r="QXX400"/>
      <c r="QXY400"/>
      <c r="QXZ400"/>
      <c r="QYA400"/>
      <c r="QYB400"/>
      <c r="QYC400"/>
      <c r="QYD400"/>
      <c r="QYE400"/>
      <c r="QYF400"/>
      <c r="QYG400"/>
      <c r="QYH400"/>
      <c r="QYI400"/>
      <c r="QYJ400"/>
      <c r="QYK400"/>
      <c r="QYL400"/>
      <c r="QYM400"/>
      <c r="QYN400"/>
      <c r="QYO400"/>
      <c r="QYP400"/>
      <c r="QYQ400"/>
      <c r="QYR400"/>
      <c r="QYS400"/>
      <c r="QYT400"/>
      <c r="QYU400"/>
      <c r="QYV400"/>
      <c r="QYW400"/>
      <c r="QYX400"/>
      <c r="QYY400"/>
      <c r="QYZ400"/>
      <c r="QZA400"/>
      <c r="QZB400"/>
      <c r="QZC400"/>
      <c r="QZD400"/>
      <c r="QZE400"/>
      <c r="QZF400"/>
      <c r="QZG400"/>
      <c r="QZH400"/>
      <c r="QZI400"/>
      <c r="QZJ400"/>
      <c r="QZK400"/>
      <c r="QZL400"/>
      <c r="QZM400"/>
      <c r="QZN400"/>
      <c r="QZO400"/>
      <c r="QZP400"/>
      <c r="QZQ400"/>
      <c r="QZR400"/>
      <c r="QZS400"/>
      <c r="QZT400"/>
      <c r="QZU400"/>
      <c r="QZV400"/>
      <c r="QZW400"/>
      <c r="QZX400"/>
      <c r="QZY400"/>
      <c r="QZZ400"/>
      <c r="RAA400"/>
      <c r="RAB400"/>
      <c r="RAC400"/>
      <c r="RAD400"/>
      <c r="RAE400"/>
      <c r="RAF400"/>
      <c r="RAG400"/>
      <c r="RAH400"/>
      <c r="RAI400"/>
      <c r="RAJ400"/>
      <c r="RAK400"/>
      <c r="RAL400"/>
      <c r="RAM400"/>
      <c r="RAN400"/>
      <c r="RAO400"/>
      <c r="RAP400"/>
      <c r="RAQ400"/>
      <c r="RAR400"/>
      <c r="RAS400"/>
      <c r="RAT400"/>
      <c r="RAU400"/>
      <c r="RAV400"/>
      <c r="RAW400"/>
      <c r="RAX400"/>
      <c r="RAY400"/>
      <c r="RAZ400"/>
      <c r="RBA400"/>
      <c r="RBB400"/>
      <c r="RBC400"/>
      <c r="RBD400"/>
      <c r="RBE400"/>
      <c r="RBF400"/>
      <c r="RBG400"/>
      <c r="RBH400"/>
      <c r="RBI400"/>
      <c r="RBJ400"/>
      <c r="RBK400"/>
      <c r="RBL400"/>
      <c r="RBM400"/>
      <c r="RBN400"/>
      <c r="RBO400"/>
      <c r="RBP400"/>
      <c r="RBQ400"/>
      <c r="RBR400"/>
      <c r="RBS400"/>
      <c r="RBT400"/>
      <c r="RBU400"/>
      <c r="RBV400"/>
      <c r="RBW400"/>
      <c r="RBX400"/>
      <c r="RBY400"/>
      <c r="RBZ400"/>
      <c r="RCA400"/>
      <c r="RCB400"/>
      <c r="RCC400"/>
      <c r="RCD400"/>
      <c r="RCE400"/>
      <c r="RCF400"/>
      <c r="RCG400"/>
      <c r="RCH400"/>
      <c r="RCI400"/>
      <c r="RCJ400"/>
      <c r="RCK400"/>
      <c r="RCL400"/>
      <c r="RCM400"/>
      <c r="RCN400"/>
      <c r="RCO400"/>
      <c r="RCP400"/>
      <c r="RCQ400"/>
      <c r="RCR400"/>
      <c r="RCS400"/>
      <c r="RCT400"/>
      <c r="RCU400"/>
      <c r="RCV400"/>
      <c r="RCW400"/>
      <c r="RCX400"/>
      <c r="RCY400"/>
      <c r="RCZ400"/>
      <c r="RDA400"/>
      <c r="RDB400"/>
      <c r="RDC400"/>
      <c r="RDD400"/>
      <c r="RDE400"/>
      <c r="RDF400"/>
      <c r="RDG400"/>
      <c r="RDH400"/>
      <c r="RDI400"/>
      <c r="RDJ400"/>
      <c r="RDK400"/>
      <c r="RDL400"/>
      <c r="RDM400"/>
      <c r="RDN400"/>
      <c r="RDO400"/>
      <c r="RDP400"/>
      <c r="RDQ400"/>
      <c r="RDR400"/>
      <c r="RDS400"/>
      <c r="RDT400"/>
      <c r="RDU400"/>
      <c r="RDV400"/>
      <c r="RDW400"/>
      <c r="RDX400"/>
      <c r="RDY400"/>
      <c r="RDZ400"/>
      <c r="REA400"/>
      <c r="REB400"/>
      <c r="REC400"/>
      <c r="RED400"/>
      <c r="REE400"/>
      <c r="REF400"/>
      <c r="REG400"/>
      <c r="REH400"/>
      <c r="REI400"/>
      <c r="REJ400"/>
      <c r="REK400"/>
      <c r="REL400"/>
      <c r="REM400"/>
      <c r="REN400"/>
      <c r="REO400"/>
      <c r="REP400"/>
      <c r="REQ400"/>
      <c r="RER400"/>
      <c r="RES400"/>
      <c r="RET400"/>
      <c r="REU400"/>
      <c r="REV400"/>
      <c r="REW400"/>
      <c r="REX400"/>
      <c r="REY400"/>
      <c r="REZ400"/>
      <c r="RFA400"/>
      <c r="RFB400"/>
      <c r="RFC400"/>
      <c r="RFD400"/>
      <c r="RFE400"/>
      <c r="RFF400"/>
      <c r="RFG400"/>
      <c r="RFH400"/>
      <c r="RFI400"/>
      <c r="RFJ400"/>
      <c r="RFK400"/>
      <c r="RFL400"/>
      <c r="RFM400"/>
      <c r="RFN400"/>
      <c r="RFO400"/>
      <c r="RFP400"/>
      <c r="RFQ400"/>
      <c r="RFR400"/>
      <c r="RFS400"/>
      <c r="RFT400"/>
      <c r="RFU400"/>
      <c r="RFV400"/>
      <c r="RFW400"/>
      <c r="RFX400"/>
      <c r="RFY400"/>
      <c r="RFZ400"/>
      <c r="RGA400"/>
      <c r="RGB400"/>
      <c r="RGC400"/>
      <c r="RGD400"/>
      <c r="RGE400"/>
      <c r="RGF400"/>
      <c r="RGG400"/>
      <c r="RGH400"/>
      <c r="RGI400"/>
      <c r="RGJ400"/>
      <c r="RGK400"/>
      <c r="RGL400"/>
      <c r="RGM400"/>
      <c r="RGN400"/>
      <c r="RGO400"/>
      <c r="RGP400"/>
      <c r="RGQ400"/>
      <c r="RGR400"/>
      <c r="RGS400"/>
      <c r="RGT400"/>
      <c r="RGU400"/>
      <c r="RGV400"/>
      <c r="RGW400"/>
      <c r="RGX400"/>
      <c r="RGY400"/>
      <c r="RGZ400"/>
      <c r="RHA400"/>
      <c r="RHB400"/>
      <c r="RHC400"/>
      <c r="RHD400"/>
      <c r="RHE400"/>
      <c r="RHF400"/>
      <c r="RHG400"/>
      <c r="RHH400"/>
      <c r="RHI400"/>
      <c r="RHJ400"/>
      <c r="RHK400"/>
      <c r="RHL400"/>
      <c r="RHM400"/>
      <c r="RHN400"/>
      <c r="RHO400"/>
      <c r="RHP400"/>
      <c r="RHQ400"/>
      <c r="RHR400"/>
      <c r="RHS400"/>
      <c r="RHT400"/>
      <c r="RHU400"/>
      <c r="RHV400"/>
      <c r="RHW400"/>
      <c r="RHX400"/>
      <c r="RHY400"/>
      <c r="RHZ400"/>
      <c r="RIA400"/>
      <c r="RIB400"/>
      <c r="RIC400"/>
      <c r="RID400"/>
      <c r="RIE400"/>
      <c r="RIF400"/>
      <c r="RIG400"/>
      <c r="RIH400"/>
      <c r="RII400"/>
      <c r="RIJ400"/>
      <c r="RIK400"/>
      <c r="RIL400"/>
      <c r="RIM400"/>
      <c r="RIN400"/>
      <c r="RIO400"/>
      <c r="RIP400"/>
      <c r="RIQ400"/>
      <c r="RIR400"/>
      <c r="RIS400"/>
      <c r="RIT400"/>
      <c r="RIU400"/>
      <c r="RIV400"/>
      <c r="RIW400"/>
      <c r="RIX400"/>
      <c r="RIY400"/>
      <c r="RIZ400"/>
      <c r="RJA400"/>
      <c r="RJB400"/>
      <c r="RJC400"/>
      <c r="RJD400"/>
      <c r="RJE400"/>
      <c r="RJF400"/>
      <c r="RJG400"/>
      <c r="RJH400"/>
      <c r="RJI400"/>
      <c r="RJJ400"/>
      <c r="RJK400"/>
      <c r="RJL400"/>
      <c r="RJM400"/>
      <c r="RJN400"/>
      <c r="RJO400"/>
      <c r="RJP400"/>
      <c r="RJQ400"/>
      <c r="RJR400"/>
      <c r="RJS400"/>
      <c r="RJT400"/>
      <c r="RJU400"/>
      <c r="RJV400"/>
      <c r="RJW400"/>
      <c r="RJX400"/>
      <c r="RJY400"/>
      <c r="RJZ400"/>
      <c r="RKA400"/>
      <c r="RKB400"/>
      <c r="RKC400"/>
      <c r="RKD400"/>
      <c r="RKE400"/>
      <c r="RKF400"/>
      <c r="RKG400"/>
      <c r="RKH400"/>
      <c r="RKI400"/>
      <c r="RKJ400"/>
      <c r="RKK400"/>
      <c r="RKL400"/>
      <c r="RKM400"/>
      <c r="RKN400"/>
      <c r="RKO400"/>
      <c r="RKP400"/>
      <c r="RKQ400"/>
      <c r="RKR400"/>
      <c r="RKS400"/>
      <c r="RKT400"/>
      <c r="RKU400"/>
      <c r="RKV400"/>
      <c r="RKW400"/>
      <c r="RKX400"/>
      <c r="RKY400"/>
      <c r="RKZ400"/>
      <c r="RLA400"/>
      <c r="RLB400"/>
      <c r="RLC400"/>
      <c r="RLD400"/>
      <c r="RLE400"/>
      <c r="RLF400"/>
      <c r="RLG400"/>
      <c r="RLH400"/>
      <c r="RLI400"/>
      <c r="RLJ400"/>
      <c r="RLK400"/>
      <c r="RLL400"/>
      <c r="RLM400"/>
      <c r="RLN400"/>
      <c r="RLO400"/>
      <c r="RLP400"/>
      <c r="RLQ400"/>
      <c r="RLR400"/>
      <c r="RLS400"/>
      <c r="RLT400"/>
      <c r="RLU400"/>
      <c r="RLV400"/>
      <c r="RLW400"/>
      <c r="RLX400"/>
      <c r="RLY400"/>
      <c r="RLZ400"/>
      <c r="RMA400"/>
      <c r="RMB400"/>
      <c r="RMC400"/>
      <c r="RMD400"/>
      <c r="RME400"/>
      <c r="RMF400"/>
      <c r="RMG400"/>
      <c r="RMH400"/>
      <c r="RMI400"/>
      <c r="RMJ400"/>
      <c r="RMK400"/>
      <c r="RML400"/>
      <c r="RMM400"/>
      <c r="RMN400"/>
      <c r="RMO400"/>
      <c r="RMP400"/>
      <c r="RMQ400"/>
      <c r="RMR400"/>
      <c r="RMS400"/>
      <c r="RMT400"/>
      <c r="RMU400"/>
      <c r="RMV400"/>
      <c r="RMW400"/>
      <c r="RMX400"/>
      <c r="RMY400"/>
      <c r="RMZ400"/>
      <c r="RNA400"/>
      <c r="RNB400"/>
      <c r="RNC400"/>
      <c r="RND400"/>
      <c r="RNE400"/>
      <c r="RNF400"/>
      <c r="RNG400"/>
      <c r="RNH400"/>
      <c r="RNI400"/>
      <c r="RNJ400"/>
      <c r="RNK400"/>
      <c r="RNL400"/>
      <c r="RNM400"/>
      <c r="RNN400"/>
      <c r="RNO400"/>
      <c r="RNP400"/>
      <c r="RNQ400"/>
      <c r="RNR400"/>
      <c r="RNS400"/>
      <c r="RNT400"/>
      <c r="RNU400"/>
      <c r="RNV400"/>
      <c r="RNW400"/>
      <c r="RNX400"/>
      <c r="RNY400"/>
      <c r="RNZ400"/>
      <c r="ROA400"/>
      <c r="ROB400"/>
      <c r="ROC400"/>
      <c r="ROD400"/>
      <c r="ROE400"/>
      <c r="ROF400"/>
      <c r="ROG400"/>
      <c r="ROH400"/>
      <c r="ROI400"/>
      <c r="ROJ400"/>
      <c r="ROK400"/>
      <c r="ROL400"/>
      <c r="ROM400"/>
      <c r="RON400"/>
      <c r="ROO400"/>
      <c r="ROP400"/>
      <c r="ROQ400"/>
      <c r="ROR400"/>
      <c r="ROS400"/>
      <c r="ROT400"/>
      <c r="ROU400"/>
      <c r="ROV400"/>
      <c r="ROW400"/>
      <c r="ROX400"/>
      <c r="ROY400"/>
      <c r="ROZ400"/>
      <c r="RPA400"/>
      <c r="RPB400"/>
      <c r="RPC400"/>
      <c r="RPD400"/>
      <c r="RPE400"/>
      <c r="RPF400"/>
      <c r="RPG400"/>
      <c r="RPH400"/>
      <c r="RPI400"/>
      <c r="RPJ400"/>
      <c r="RPK400"/>
      <c r="RPL400"/>
      <c r="RPM400"/>
      <c r="RPN400"/>
      <c r="RPO400"/>
      <c r="RPP400"/>
      <c r="RPQ400"/>
      <c r="RPR400"/>
      <c r="RPS400"/>
      <c r="RPT400"/>
      <c r="RPU400"/>
      <c r="RPV400"/>
      <c r="RPW400"/>
      <c r="RPX400"/>
      <c r="RPY400"/>
      <c r="RPZ400"/>
      <c r="RQA400"/>
      <c r="RQB400"/>
      <c r="RQC400"/>
      <c r="RQD400"/>
      <c r="RQE400"/>
      <c r="RQF400"/>
      <c r="RQG400"/>
      <c r="RQH400"/>
      <c r="RQI400"/>
      <c r="RQJ400"/>
      <c r="RQK400"/>
      <c r="RQL400"/>
      <c r="RQM400"/>
      <c r="RQN400"/>
      <c r="RQO400"/>
      <c r="RQP400"/>
      <c r="RQQ400"/>
      <c r="RQR400"/>
      <c r="RQS400"/>
      <c r="RQT400"/>
      <c r="RQU400"/>
      <c r="RQV400"/>
      <c r="RQW400"/>
      <c r="RQX400"/>
      <c r="RQY400"/>
      <c r="RQZ400"/>
      <c r="RRA400"/>
      <c r="RRB400"/>
      <c r="RRC400"/>
      <c r="RRD400"/>
      <c r="RRE400"/>
      <c r="RRF400"/>
      <c r="RRG400"/>
      <c r="RRH400"/>
      <c r="RRI400"/>
      <c r="RRJ400"/>
      <c r="RRK400"/>
      <c r="RRL400"/>
      <c r="RRM400"/>
      <c r="RRN400"/>
      <c r="RRO400"/>
      <c r="RRP400"/>
      <c r="RRQ400"/>
      <c r="RRR400"/>
      <c r="RRS400"/>
      <c r="RRT400"/>
      <c r="RRU400"/>
      <c r="RRV400"/>
      <c r="RRW400"/>
      <c r="RRX400"/>
      <c r="RRY400"/>
      <c r="RRZ400"/>
      <c r="RSA400"/>
      <c r="RSB400"/>
      <c r="RSC400"/>
      <c r="RSD400"/>
      <c r="RSE400"/>
      <c r="RSF400"/>
      <c r="RSG400"/>
      <c r="RSH400"/>
      <c r="RSI400"/>
      <c r="RSJ400"/>
      <c r="RSK400"/>
      <c r="RSL400"/>
      <c r="RSM400"/>
      <c r="RSN400"/>
      <c r="RSO400"/>
      <c r="RSP400"/>
      <c r="RSQ400"/>
      <c r="RSR400"/>
      <c r="RSS400"/>
      <c r="RST400"/>
      <c r="RSU400"/>
      <c r="RSV400"/>
      <c r="RSW400"/>
      <c r="RSX400"/>
      <c r="RSY400"/>
      <c r="RSZ400"/>
      <c r="RTA400"/>
      <c r="RTB400"/>
      <c r="RTC400"/>
      <c r="RTD400"/>
      <c r="RTE400"/>
      <c r="RTF400"/>
      <c r="RTG400"/>
      <c r="RTH400"/>
      <c r="RTI400"/>
      <c r="RTJ400"/>
      <c r="RTK400"/>
      <c r="RTL400"/>
      <c r="RTM400"/>
      <c r="RTN400"/>
      <c r="RTO400"/>
      <c r="RTP400"/>
      <c r="RTQ400"/>
      <c r="RTR400"/>
      <c r="RTS400"/>
      <c r="RTT400"/>
      <c r="RTU400"/>
      <c r="RTV400"/>
      <c r="RTW400"/>
      <c r="RTX400"/>
      <c r="RTY400"/>
      <c r="RTZ400"/>
      <c r="RUA400"/>
      <c r="RUB400"/>
      <c r="RUC400"/>
      <c r="RUD400"/>
      <c r="RUE400"/>
      <c r="RUF400"/>
      <c r="RUG400"/>
      <c r="RUH400"/>
      <c r="RUI400"/>
      <c r="RUJ400"/>
      <c r="RUK400"/>
      <c r="RUL400"/>
      <c r="RUM400"/>
      <c r="RUN400"/>
      <c r="RUO400"/>
      <c r="RUP400"/>
      <c r="RUQ400"/>
      <c r="RUR400"/>
      <c r="RUS400"/>
      <c r="RUT400"/>
      <c r="RUU400"/>
      <c r="RUV400"/>
      <c r="RUW400"/>
      <c r="RUX400"/>
      <c r="RUY400"/>
      <c r="RUZ400"/>
      <c r="RVA400"/>
      <c r="RVB400"/>
      <c r="RVC400"/>
      <c r="RVD400"/>
      <c r="RVE400"/>
      <c r="RVF400"/>
      <c r="RVG400"/>
      <c r="RVH400"/>
      <c r="RVI400"/>
      <c r="RVJ400"/>
      <c r="RVK400"/>
      <c r="RVL400"/>
      <c r="RVM400"/>
      <c r="RVN400"/>
      <c r="RVO400"/>
      <c r="RVP400"/>
      <c r="RVQ400"/>
      <c r="RVR400"/>
      <c r="RVS400"/>
      <c r="RVT400"/>
      <c r="RVU400"/>
      <c r="RVV400"/>
      <c r="RVW400"/>
      <c r="RVX400"/>
      <c r="RVY400"/>
      <c r="RVZ400"/>
      <c r="RWA400"/>
      <c r="RWB400"/>
      <c r="RWC400"/>
      <c r="RWD400"/>
      <c r="RWE400"/>
      <c r="RWF400"/>
      <c r="RWG400"/>
      <c r="RWH400"/>
      <c r="RWI400"/>
      <c r="RWJ400"/>
      <c r="RWK400"/>
      <c r="RWL400"/>
      <c r="RWM400"/>
      <c r="RWN400"/>
      <c r="RWO400"/>
      <c r="RWP400"/>
      <c r="RWQ400"/>
      <c r="RWR400"/>
      <c r="RWS400"/>
      <c r="RWT400"/>
      <c r="RWU400"/>
      <c r="RWV400"/>
      <c r="RWW400"/>
      <c r="RWX400"/>
      <c r="RWY400"/>
      <c r="RWZ400"/>
      <c r="RXA400"/>
      <c r="RXB400"/>
      <c r="RXC400"/>
      <c r="RXD400"/>
      <c r="RXE400"/>
      <c r="RXF400"/>
      <c r="RXG400"/>
      <c r="RXH400"/>
      <c r="RXI400"/>
      <c r="RXJ400"/>
      <c r="RXK400"/>
      <c r="RXL400"/>
      <c r="RXM400"/>
      <c r="RXN400"/>
      <c r="RXO400"/>
      <c r="RXP400"/>
      <c r="RXQ400"/>
      <c r="RXR400"/>
      <c r="RXS400"/>
      <c r="RXT400"/>
      <c r="RXU400"/>
      <c r="RXV400"/>
      <c r="RXW400"/>
      <c r="RXX400"/>
      <c r="RXY400"/>
      <c r="RXZ400"/>
      <c r="RYA400"/>
      <c r="RYB400"/>
      <c r="RYC400"/>
      <c r="RYD400"/>
      <c r="RYE400"/>
      <c r="RYF400"/>
      <c r="RYG400"/>
      <c r="RYH400"/>
      <c r="RYI400"/>
      <c r="RYJ400"/>
      <c r="RYK400"/>
      <c r="RYL400"/>
      <c r="RYM400"/>
      <c r="RYN400"/>
      <c r="RYO400"/>
      <c r="RYP400"/>
      <c r="RYQ400"/>
      <c r="RYR400"/>
      <c r="RYS400"/>
      <c r="RYT400"/>
      <c r="RYU400"/>
      <c r="RYV400"/>
      <c r="RYW400"/>
      <c r="RYX400"/>
      <c r="RYY400"/>
      <c r="RYZ400"/>
      <c r="RZA400"/>
      <c r="RZB400"/>
      <c r="RZC400"/>
      <c r="RZD400"/>
      <c r="RZE400"/>
      <c r="RZF400"/>
      <c r="RZG400"/>
      <c r="RZH400"/>
      <c r="RZI400"/>
      <c r="RZJ400"/>
      <c r="RZK400"/>
      <c r="RZL400"/>
      <c r="RZM400"/>
      <c r="RZN400"/>
      <c r="RZO400"/>
      <c r="RZP400"/>
      <c r="RZQ400"/>
      <c r="RZR400"/>
      <c r="RZS400"/>
      <c r="RZT400"/>
      <c r="RZU400"/>
      <c r="RZV400"/>
      <c r="RZW400"/>
      <c r="RZX400"/>
      <c r="RZY400"/>
      <c r="RZZ400"/>
      <c r="SAA400"/>
      <c r="SAB400"/>
      <c r="SAC400"/>
      <c r="SAD400"/>
      <c r="SAE400"/>
      <c r="SAF400"/>
      <c r="SAG400"/>
      <c r="SAH400"/>
      <c r="SAI400"/>
      <c r="SAJ400"/>
      <c r="SAK400"/>
      <c r="SAL400"/>
      <c r="SAM400"/>
      <c r="SAN400"/>
      <c r="SAO400"/>
      <c r="SAP400"/>
      <c r="SAQ400"/>
      <c r="SAR400"/>
      <c r="SAS400"/>
      <c r="SAT400"/>
      <c r="SAU400"/>
      <c r="SAV400"/>
      <c r="SAW400"/>
      <c r="SAX400"/>
      <c r="SAY400"/>
      <c r="SAZ400"/>
      <c r="SBA400"/>
      <c r="SBB400"/>
      <c r="SBC400"/>
      <c r="SBD400"/>
      <c r="SBE400"/>
      <c r="SBF400"/>
      <c r="SBG400"/>
      <c r="SBH400"/>
      <c r="SBI400"/>
      <c r="SBJ400"/>
      <c r="SBK400"/>
      <c r="SBL400"/>
      <c r="SBM400"/>
      <c r="SBN400"/>
      <c r="SBO400"/>
      <c r="SBP400"/>
      <c r="SBQ400"/>
      <c r="SBR400"/>
      <c r="SBS400"/>
      <c r="SBT400"/>
      <c r="SBU400"/>
      <c r="SBV400"/>
      <c r="SBW400"/>
      <c r="SBX400"/>
      <c r="SBY400"/>
      <c r="SBZ400"/>
      <c r="SCA400"/>
      <c r="SCB400"/>
      <c r="SCC400"/>
      <c r="SCD400"/>
      <c r="SCE400"/>
      <c r="SCF400"/>
      <c r="SCG400"/>
      <c r="SCH400"/>
      <c r="SCI400"/>
      <c r="SCJ400"/>
      <c r="SCK400"/>
      <c r="SCL400"/>
      <c r="SCM400"/>
      <c r="SCN400"/>
      <c r="SCO400"/>
      <c r="SCP400"/>
      <c r="SCQ400"/>
      <c r="SCR400"/>
      <c r="SCS400"/>
      <c r="SCT400"/>
      <c r="SCU400"/>
      <c r="SCV400"/>
      <c r="SCW400"/>
      <c r="SCX400"/>
      <c r="SCY400"/>
      <c r="SCZ400"/>
      <c r="SDA400"/>
      <c r="SDB400"/>
      <c r="SDC400"/>
      <c r="SDD400"/>
      <c r="SDE400"/>
      <c r="SDF400"/>
      <c r="SDG400"/>
      <c r="SDH400"/>
      <c r="SDI400"/>
      <c r="SDJ400"/>
      <c r="SDK400"/>
      <c r="SDL400"/>
      <c r="SDM400"/>
      <c r="SDN400"/>
      <c r="SDO400"/>
      <c r="SDP400"/>
      <c r="SDQ400"/>
      <c r="SDR400"/>
      <c r="SDS400"/>
      <c r="SDT400"/>
      <c r="SDU400"/>
      <c r="SDV400"/>
      <c r="SDW400"/>
      <c r="SDX400"/>
      <c r="SDY400"/>
      <c r="SDZ400"/>
      <c r="SEA400"/>
      <c r="SEB400"/>
      <c r="SEC400"/>
      <c r="SED400"/>
      <c r="SEE400"/>
      <c r="SEF400"/>
      <c r="SEG400"/>
      <c r="SEH400"/>
      <c r="SEI400"/>
      <c r="SEJ400"/>
      <c r="SEK400"/>
      <c r="SEL400"/>
      <c r="SEM400"/>
      <c r="SEN400"/>
      <c r="SEO400"/>
      <c r="SEP400"/>
      <c r="SEQ400"/>
      <c r="SER400"/>
      <c r="SES400"/>
      <c r="SET400"/>
      <c r="SEU400"/>
      <c r="SEV400"/>
      <c r="SEW400"/>
      <c r="SEX400"/>
      <c r="SEY400"/>
      <c r="SEZ400"/>
      <c r="SFA400"/>
      <c r="SFB400"/>
      <c r="SFC400"/>
      <c r="SFD400"/>
      <c r="SFE400"/>
      <c r="SFF400"/>
      <c r="SFG400"/>
      <c r="SFH400"/>
      <c r="SFI400"/>
      <c r="SFJ400"/>
      <c r="SFK400"/>
      <c r="SFL400"/>
      <c r="SFM400"/>
      <c r="SFN400"/>
      <c r="SFO400"/>
      <c r="SFP400"/>
      <c r="SFQ400"/>
      <c r="SFR400"/>
      <c r="SFS400"/>
      <c r="SFT400"/>
      <c r="SFU400"/>
      <c r="SFV400"/>
      <c r="SFW400"/>
      <c r="SFX400"/>
      <c r="SFY400"/>
      <c r="SFZ400"/>
      <c r="SGA400"/>
      <c r="SGB400"/>
      <c r="SGC400"/>
      <c r="SGD400"/>
      <c r="SGE400"/>
      <c r="SGF400"/>
      <c r="SGG400"/>
      <c r="SGH400"/>
      <c r="SGI400"/>
      <c r="SGJ400"/>
      <c r="SGK400"/>
      <c r="SGL400"/>
      <c r="SGM400"/>
      <c r="SGN400"/>
      <c r="SGO400"/>
      <c r="SGP400"/>
      <c r="SGQ400"/>
      <c r="SGR400"/>
      <c r="SGS400"/>
      <c r="SGT400"/>
      <c r="SGU400"/>
      <c r="SGV400"/>
      <c r="SGW400"/>
      <c r="SGX400"/>
      <c r="SGY400"/>
      <c r="SGZ400"/>
      <c r="SHA400"/>
      <c r="SHB400"/>
      <c r="SHC400"/>
      <c r="SHD400"/>
      <c r="SHE400"/>
      <c r="SHF400"/>
      <c r="SHG400"/>
      <c r="SHH400"/>
      <c r="SHI400"/>
      <c r="SHJ400"/>
      <c r="SHK400"/>
      <c r="SHL400"/>
      <c r="SHM400"/>
      <c r="SHN400"/>
      <c r="SHO400"/>
      <c r="SHP400"/>
      <c r="SHQ400"/>
      <c r="SHR400"/>
      <c r="SHS400"/>
      <c r="SHT400"/>
      <c r="SHU400"/>
      <c r="SHV400"/>
      <c r="SHW400"/>
      <c r="SHX400"/>
      <c r="SHY400"/>
      <c r="SHZ400"/>
      <c r="SIA400"/>
      <c r="SIB400"/>
      <c r="SIC400"/>
      <c r="SID400"/>
      <c r="SIE400"/>
      <c r="SIF400"/>
      <c r="SIG400"/>
      <c r="SIH400"/>
      <c r="SII400"/>
      <c r="SIJ400"/>
      <c r="SIK400"/>
      <c r="SIL400"/>
      <c r="SIM400"/>
      <c r="SIN400"/>
      <c r="SIO400"/>
      <c r="SIP400"/>
      <c r="SIQ400"/>
      <c r="SIR400"/>
      <c r="SIS400"/>
      <c r="SIT400"/>
      <c r="SIU400"/>
      <c r="SIV400"/>
      <c r="SIW400"/>
      <c r="SIX400"/>
      <c r="SIY400"/>
      <c r="SIZ400"/>
      <c r="SJA400"/>
      <c r="SJB400"/>
      <c r="SJC400"/>
      <c r="SJD400"/>
      <c r="SJE400"/>
      <c r="SJF400"/>
      <c r="SJG400"/>
      <c r="SJH400"/>
      <c r="SJI400"/>
      <c r="SJJ400"/>
      <c r="SJK400"/>
      <c r="SJL400"/>
      <c r="SJM400"/>
      <c r="SJN400"/>
      <c r="SJO400"/>
      <c r="SJP400"/>
      <c r="SJQ400"/>
      <c r="SJR400"/>
      <c r="SJS400"/>
      <c r="SJT400"/>
      <c r="SJU400"/>
      <c r="SJV400"/>
      <c r="SJW400"/>
      <c r="SJX400"/>
      <c r="SJY400"/>
      <c r="SJZ400"/>
      <c r="SKA400"/>
      <c r="SKB400"/>
      <c r="SKC400"/>
      <c r="SKD400"/>
      <c r="SKE400"/>
      <c r="SKF400"/>
      <c r="SKG400"/>
      <c r="SKH400"/>
      <c r="SKI400"/>
      <c r="SKJ400"/>
      <c r="SKK400"/>
      <c r="SKL400"/>
      <c r="SKM400"/>
      <c r="SKN400"/>
      <c r="SKO400"/>
      <c r="SKP400"/>
      <c r="SKQ400"/>
      <c r="SKR400"/>
      <c r="SKS400"/>
      <c r="SKT400"/>
      <c r="SKU400"/>
      <c r="SKV400"/>
      <c r="SKW400"/>
      <c r="SKX400"/>
      <c r="SKY400"/>
      <c r="SKZ400"/>
      <c r="SLA400"/>
      <c r="SLB400"/>
      <c r="SLC400"/>
      <c r="SLD400"/>
      <c r="SLE400"/>
      <c r="SLF400"/>
      <c r="SLG400"/>
      <c r="SLH400"/>
      <c r="SLI400"/>
      <c r="SLJ400"/>
      <c r="SLK400"/>
      <c r="SLL400"/>
      <c r="SLM400"/>
      <c r="SLN400"/>
      <c r="SLO400"/>
      <c r="SLP400"/>
      <c r="SLQ400"/>
      <c r="SLR400"/>
      <c r="SLS400"/>
      <c r="SLT400"/>
      <c r="SLU400"/>
      <c r="SLV400"/>
      <c r="SLW400"/>
      <c r="SLX400"/>
      <c r="SLY400"/>
      <c r="SLZ400"/>
      <c r="SMA400"/>
      <c r="SMB400"/>
      <c r="SMC400"/>
      <c r="SMD400"/>
      <c r="SME400"/>
      <c r="SMF400"/>
      <c r="SMG400"/>
      <c r="SMH400"/>
      <c r="SMI400"/>
      <c r="SMJ400"/>
      <c r="SMK400"/>
      <c r="SML400"/>
      <c r="SMM400"/>
      <c r="SMN400"/>
      <c r="SMO400"/>
      <c r="SMP400"/>
      <c r="SMQ400"/>
      <c r="SMR400"/>
      <c r="SMS400"/>
      <c r="SMT400"/>
      <c r="SMU400"/>
      <c r="SMV400"/>
      <c r="SMW400"/>
      <c r="SMX400"/>
      <c r="SMY400"/>
      <c r="SMZ400"/>
      <c r="SNA400"/>
      <c r="SNB400"/>
      <c r="SNC400"/>
      <c r="SND400"/>
      <c r="SNE400"/>
      <c r="SNF400"/>
      <c r="SNG400"/>
      <c r="SNH400"/>
      <c r="SNI400"/>
      <c r="SNJ400"/>
      <c r="SNK400"/>
      <c r="SNL400"/>
      <c r="SNM400"/>
      <c r="SNN400"/>
      <c r="SNO400"/>
      <c r="SNP400"/>
      <c r="SNQ400"/>
      <c r="SNR400"/>
      <c r="SNS400"/>
      <c r="SNT400"/>
      <c r="SNU400"/>
      <c r="SNV400"/>
      <c r="SNW400"/>
      <c r="SNX400"/>
      <c r="SNY400"/>
      <c r="SNZ400"/>
      <c r="SOA400"/>
      <c r="SOB400"/>
      <c r="SOC400"/>
      <c r="SOD400"/>
      <c r="SOE400"/>
      <c r="SOF400"/>
      <c r="SOG400"/>
      <c r="SOH400"/>
      <c r="SOI400"/>
      <c r="SOJ400"/>
      <c r="SOK400"/>
      <c r="SOL400"/>
      <c r="SOM400"/>
      <c r="SON400"/>
      <c r="SOO400"/>
      <c r="SOP400"/>
      <c r="SOQ400"/>
      <c r="SOR400"/>
      <c r="SOS400"/>
      <c r="SOT400"/>
      <c r="SOU400"/>
      <c r="SOV400"/>
      <c r="SOW400"/>
      <c r="SOX400"/>
      <c r="SOY400"/>
      <c r="SOZ400"/>
      <c r="SPA400"/>
      <c r="SPB400"/>
      <c r="SPC400"/>
      <c r="SPD400"/>
      <c r="SPE400"/>
      <c r="SPF400"/>
      <c r="SPG400"/>
      <c r="SPH400"/>
      <c r="SPI400"/>
      <c r="SPJ400"/>
      <c r="SPK400"/>
      <c r="SPL400"/>
      <c r="SPM400"/>
      <c r="SPN400"/>
      <c r="SPO400"/>
      <c r="SPP400"/>
      <c r="SPQ400"/>
      <c r="SPR400"/>
      <c r="SPS400"/>
      <c r="SPT400"/>
      <c r="SPU400"/>
      <c r="SPV400"/>
      <c r="SPW400"/>
      <c r="SPX400"/>
      <c r="SPY400"/>
      <c r="SPZ400"/>
      <c r="SQA400"/>
      <c r="SQB400"/>
      <c r="SQC400"/>
      <c r="SQD400"/>
      <c r="SQE400"/>
      <c r="SQF400"/>
      <c r="SQG400"/>
      <c r="SQH400"/>
      <c r="SQI400"/>
      <c r="SQJ400"/>
      <c r="SQK400"/>
      <c r="SQL400"/>
      <c r="SQM400"/>
      <c r="SQN400"/>
      <c r="SQO400"/>
      <c r="SQP400"/>
      <c r="SQQ400"/>
      <c r="SQR400"/>
      <c r="SQS400"/>
      <c r="SQT400"/>
      <c r="SQU400"/>
      <c r="SQV400"/>
      <c r="SQW400"/>
      <c r="SQX400"/>
      <c r="SQY400"/>
      <c r="SQZ400"/>
      <c r="SRA400"/>
      <c r="SRB400"/>
      <c r="SRC400"/>
      <c r="SRD400"/>
      <c r="SRE400"/>
      <c r="SRF400"/>
      <c r="SRG400"/>
      <c r="SRH400"/>
      <c r="SRI400"/>
      <c r="SRJ400"/>
      <c r="SRK400"/>
      <c r="SRL400"/>
      <c r="SRM400"/>
      <c r="SRN400"/>
      <c r="SRO400"/>
      <c r="SRP400"/>
      <c r="SRQ400"/>
      <c r="SRR400"/>
      <c r="SRS400"/>
      <c r="SRT400"/>
      <c r="SRU400"/>
      <c r="SRV400"/>
      <c r="SRW400"/>
      <c r="SRX400"/>
      <c r="SRY400"/>
      <c r="SRZ400"/>
      <c r="SSA400"/>
      <c r="SSB400"/>
      <c r="SSC400"/>
      <c r="SSD400"/>
      <c r="SSE400"/>
      <c r="SSF400"/>
      <c r="SSG400"/>
      <c r="SSH400"/>
      <c r="SSI400"/>
      <c r="SSJ400"/>
      <c r="SSK400"/>
      <c r="SSL400"/>
      <c r="SSM400"/>
      <c r="SSN400"/>
      <c r="SSO400"/>
      <c r="SSP400"/>
      <c r="SSQ400"/>
      <c r="SSR400"/>
      <c r="SSS400"/>
      <c r="SST400"/>
      <c r="SSU400"/>
      <c r="SSV400"/>
      <c r="SSW400"/>
      <c r="SSX400"/>
      <c r="SSY400"/>
      <c r="SSZ400"/>
      <c r="STA400"/>
      <c r="STB400"/>
      <c r="STC400"/>
      <c r="STD400"/>
      <c r="STE400"/>
      <c r="STF400"/>
      <c r="STG400"/>
      <c r="STH400"/>
      <c r="STI400"/>
      <c r="STJ400"/>
      <c r="STK400"/>
      <c r="STL400"/>
      <c r="STM400"/>
      <c r="STN400"/>
      <c r="STO400"/>
      <c r="STP400"/>
      <c r="STQ400"/>
      <c r="STR400"/>
      <c r="STS400"/>
      <c r="STT400"/>
      <c r="STU400"/>
      <c r="STV400"/>
      <c r="STW400"/>
      <c r="STX400"/>
      <c r="STY400"/>
      <c r="STZ400"/>
      <c r="SUA400"/>
      <c r="SUB400"/>
      <c r="SUC400"/>
      <c r="SUD400"/>
      <c r="SUE400"/>
      <c r="SUF400"/>
      <c r="SUG400"/>
      <c r="SUH400"/>
      <c r="SUI400"/>
      <c r="SUJ400"/>
      <c r="SUK400"/>
      <c r="SUL400"/>
      <c r="SUM400"/>
      <c r="SUN400"/>
      <c r="SUO400"/>
      <c r="SUP400"/>
      <c r="SUQ400"/>
      <c r="SUR400"/>
      <c r="SUS400"/>
      <c r="SUT400"/>
      <c r="SUU400"/>
      <c r="SUV400"/>
      <c r="SUW400"/>
      <c r="SUX400"/>
      <c r="SUY400"/>
      <c r="SUZ400"/>
      <c r="SVA400"/>
      <c r="SVB400"/>
      <c r="SVC400"/>
      <c r="SVD400"/>
      <c r="SVE400"/>
      <c r="SVF400"/>
      <c r="SVG400"/>
      <c r="SVH400"/>
      <c r="SVI400"/>
      <c r="SVJ400"/>
      <c r="SVK400"/>
      <c r="SVL400"/>
      <c r="SVM400"/>
      <c r="SVN400"/>
      <c r="SVO400"/>
      <c r="SVP400"/>
      <c r="SVQ400"/>
      <c r="SVR400"/>
      <c r="SVS400"/>
      <c r="SVT400"/>
      <c r="SVU400"/>
      <c r="SVV400"/>
      <c r="SVW400"/>
      <c r="SVX400"/>
      <c r="SVY400"/>
      <c r="SVZ400"/>
      <c r="SWA400"/>
      <c r="SWB400"/>
      <c r="SWC400"/>
      <c r="SWD400"/>
      <c r="SWE400"/>
      <c r="SWF400"/>
      <c r="SWG400"/>
      <c r="SWH400"/>
      <c r="SWI400"/>
      <c r="SWJ400"/>
      <c r="SWK400"/>
      <c r="SWL400"/>
      <c r="SWM400"/>
      <c r="SWN400"/>
      <c r="SWO400"/>
      <c r="SWP400"/>
      <c r="SWQ400"/>
      <c r="SWR400"/>
      <c r="SWS400"/>
      <c r="SWT400"/>
      <c r="SWU400"/>
      <c r="SWV400"/>
      <c r="SWW400"/>
      <c r="SWX400"/>
      <c r="SWY400"/>
      <c r="SWZ400"/>
      <c r="SXA400"/>
      <c r="SXB400"/>
      <c r="SXC400"/>
      <c r="SXD400"/>
      <c r="SXE400"/>
      <c r="SXF400"/>
      <c r="SXG400"/>
      <c r="SXH400"/>
      <c r="SXI400"/>
      <c r="SXJ400"/>
      <c r="SXK400"/>
      <c r="SXL400"/>
      <c r="SXM400"/>
      <c r="SXN400"/>
      <c r="SXO400"/>
      <c r="SXP400"/>
      <c r="SXQ400"/>
      <c r="SXR400"/>
      <c r="SXS400"/>
      <c r="SXT400"/>
      <c r="SXU400"/>
      <c r="SXV400"/>
      <c r="SXW400"/>
      <c r="SXX400"/>
      <c r="SXY400"/>
      <c r="SXZ400"/>
      <c r="SYA400"/>
      <c r="SYB400"/>
      <c r="SYC400"/>
      <c r="SYD400"/>
      <c r="SYE400"/>
      <c r="SYF400"/>
      <c r="SYG400"/>
      <c r="SYH400"/>
      <c r="SYI400"/>
      <c r="SYJ400"/>
      <c r="SYK400"/>
      <c r="SYL400"/>
      <c r="SYM400"/>
      <c r="SYN400"/>
      <c r="SYO400"/>
      <c r="SYP400"/>
      <c r="SYQ400"/>
      <c r="SYR400"/>
      <c r="SYS400"/>
      <c r="SYT400"/>
      <c r="SYU400"/>
      <c r="SYV400"/>
      <c r="SYW400"/>
      <c r="SYX400"/>
      <c r="SYY400"/>
      <c r="SYZ400"/>
      <c r="SZA400"/>
      <c r="SZB400"/>
      <c r="SZC400"/>
      <c r="SZD400"/>
      <c r="SZE400"/>
      <c r="SZF400"/>
      <c r="SZG400"/>
      <c r="SZH400"/>
      <c r="SZI400"/>
      <c r="SZJ400"/>
      <c r="SZK400"/>
      <c r="SZL400"/>
      <c r="SZM400"/>
      <c r="SZN400"/>
      <c r="SZO400"/>
      <c r="SZP400"/>
      <c r="SZQ400"/>
      <c r="SZR400"/>
      <c r="SZS400"/>
      <c r="SZT400"/>
      <c r="SZU400"/>
      <c r="SZV400"/>
      <c r="SZW400"/>
      <c r="SZX400"/>
      <c r="SZY400"/>
      <c r="SZZ400"/>
      <c r="TAA400"/>
      <c r="TAB400"/>
      <c r="TAC400"/>
      <c r="TAD400"/>
      <c r="TAE400"/>
      <c r="TAF400"/>
      <c r="TAG400"/>
      <c r="TAH400"/>
      <c r="TAI400"/>
      <c r="TAJ400"/>
      <c r="TAK400"/>
      <c r="TAL400"/>
      <c r="TAM400"/>
      <c r="TAN400"/>
      <c r="TAO400"/>
      <c r="TAP400"/>
      <c r="TAQ400"/>
      <c r="TAR400"/>
      <c r="TAS400"/>
      <c r="TAT400"/>
      <c r="TAU400"/>
      <c r="TAV400"/>
      <c r="TAW400"/>
      <c r="TAX400"/>
      <c r="TAY400"/>
      <c r="TAZ400"/>
      <c r="TBA400"/>
      <c r="TBB400"/>
      <c r="TBC400"/>
      <c r="TBD400"/>
      <c r="TBE400"/>
      <c r="TBF400"/>
      <c r="TBG400"/>
      <c r="TBH400"/>
      <c r="TBI400"/>
      <c r="TBJ400"/>
      <c r="TBK400"/>
      <c r="TBL400"/>
      <c r="TBM400"/>
      <c r="TBN400"/>
      <c r="TBO400"/>
      <c r="TBP400"/>
      <c r="TBQ400"/>
      <c r="TBR400"/>
      <c r="TBS400"/>
      <c r="TBT400"/>
      <c r="TBU400"/>
      <c r="TBV400"/>
      <c r="TBW400"/>
      <c r="TBX400"/>
      <c r="TBY400"/>
      <c r="TBZ400"/>
      <c r="TCA400"/>
      <c r="TCB400"/>
      <c r="TCC400"/>
      <c r="TCD400"/>
      <c r="TCE400"/>
      <c r="TCF400"/>
      <c r="TCG400"/>
      <c r="TCH400"/>
      <c r="TCI400"/>
      <c r="TCJ400"/>
      <c r="TCK400"/>
      <c r="TCL400"/>
      <c r="TCM400"/>
      <c r="TCN400"/>
      <c r="TCO400"/>
      <c r="TCP400"/>
      <c r="TCQ400"/>
      <c r="TCR400"/>
      <c r="TCS400"/>
      <c r="TCT400"/>
      <c r="TCU400"/>
      <c r="TCV400"/>
      <c r="TCW400"/>
      <c r="TCX400"/>
      <c r="TCY400"/>
      <c r="TCZ400"/>
      <c r="TDA400"/>
      <c r="TDB400"/>
      <c r="TDC400"/>
      <c r="TDD400"/>
      <c r="TDE400"/>
      <c r="TDF400"/>
      <c r="TDG400"/>
      <c r="TDH400"/>
      <c r="TDI400"/>
      <c r="TDJ400"/>
      <c r="TDK400"/>
      <c r="TDL400"/>
      <c r="TDM400"/>
      <c r="TDN400"/>
      <c r="TDO400"/>
      <c r="TDP400"/>
      <c r="TDQ400"/>
      <c r="TDR400"/>
      <c r="TDS400"/>
      <c r="TDT400"/>
      <c r="TDU400"/>
      <c r="TDV400"/>
      <c r="TDW400"/>
      <c r="TDX400"/>
      <c r="TDY400"/>
      <c r="TDZ400"/>
      <c r="TEA400"/>
      <c r="TEB400"/>
      <c r="TEC400"/>
      <c r="TED400"/>
      <c r="TEE400"/>
      <c r="TEF400"/>
      <c r="TEG400"/>
      <c r="TEH400"/>
      <c r="TEI400"/>
      <c r="TEJ400"/>
      <c r="TEK400"/>
      <c r="TEL400"/>
      <c r="TEM400"/>
      <c r="TEN400"/>
      <c r="TEO400"/>
      <c r="TEP400"/>
      <c r="TEQ400"/>
      <c r="TER400"/>
      <c r="TES400"/>
      <c r="TET400"/>
      <c r="TEU400"/>
      <c r="TEV400"/>
      <c r="TEW400"/>
      <c r="TEX400"/>
      <c r="TEY400"/>
      <c r="TEZ400"/>
      <c r="TFA400"/>
      <c r="TFB400"/>
      <c r="TFC400"/>
      <c r="TFD400"/>
      <c r="TFE400"/>
      <c r="TFF400"/>
      <c r="TFG400"/>
      <c r="TFH400"/>
      <c r="TFI400"/>
      <c r="TFJ400"/>
      <c r="TFK400"/>
      <c r="TFL400"/>
      <c r="TFM400"/>
      <c r="TFN400"/>
      <c r="TFO400"/>
      <c r="TFP400"/>
      <c r="TFQ400"/>
      <c r="TFR400"/>
      <c r="TFS400"/>
      <c r="TFT400"/>
      <c r="TFU400"/>
      <c r="TFV400"/>
      <c r="TFW400"/>
      <c r="TFX400"/>
      <c r="TFY400"/>
      <c r="TFZ400"/>
      <c r="TGA400"/>
      <c r="TGB400"/>
      <c r="TGC400"/>
      <c r="TGD400"/>
      <c r="TGE400"/>
      <c r="TGF400"/>
      <c r="TGG400"/>
      <c r="TGH400"/>
      <c r="TGI400"/>
      <c r="TGJ400"/>
      <c r="TGK400"/>
      <c r="TGL400"/>
      <c r="TGM400"/>
      <c r="TGN400"/>
      <c r="TGO400"/>
      <c r="TGP400"/>
      <c r="TGQ400"/>
      <c r="TGR400"/>
      <c r="TGS400"/>
      <c r="TGT400"/>
      <c r="TGU400"/>
      <c r="TGV400"/>
      <c r="TGW400"/>
      <c r="TGX400"/>
      <c r="TGY400"/>
      <c r="TGZ400"/>
      <c r="THA400"/>
      <c r="THB400"/>
      <c r="THC400"/>
      <c r="THD400"/>
      <c r="THE400"/>
      <c r="THF400"/>
      <c r="THG400"/>
      <c r="THH400"/>
      <c r="THI400"/>
      <c r="THJ400"/>
      <c r="THK400"/>
      <c r="THL400"/>
      <c r="THM400"/>
      <c r="THN400"/>
      <c r="THO400"/>
      <c r="THP400"/>
      <c r="THQ400"/>
      <c r="THR400"/>
      <c r="THS400"/>
      <c r="THT400"/>
      <c r="THU400"/>
      <c r="THV400"/>
      <c r="THW400"/>
      <c r="THX400"/>
      <c r="THY400"/>
      <c r="THZ400"/>
      <c r="TIA400"/>
      <c r="TIB400"/>
      <c r="TIC400"/>
      <c r="TID400"/>
      <c r="TIE400"/>
      <c r="TIF400"/>
      <c r="TIG400"/>
      <c r="TIH400"/>
      <c r="TII400"/>
      <c r="TIJ400"/>
      <c r="TIK400"/>
      <c r="TIL400"/>
      <c r="TIM400"/>
      <c r="TIN400"/>
      <c r="TIO400"/>
      <c r="TIP400"/>
      <c r="TIQ400"/>
      <c r="TIR400"/>
      <c r="TIS400"/>
      <c r="TIT400"/>
      <c r="TIU400"/>
      <c r="TIV400"/>
      <c r="TIW400"/>
      <c r="TIX400"/>
      <c r="TIY400"/>
      <c r="TIZ400"/>
      <c r="TJA400"/>
      <c r="TJB400"/>
      <c r="TJC400"/>
      <c r="TJD400"/>
      <c r="TJE400"/>
      <c r="TJF400"/>
      <c r="TJG400"/>
      <c r="TJH400"/>
      <c r="TJI400"/>
      <c r="TJJ400"/>
      <c r="TJK400"/>
      <c r="TJL400"/>
      <c r="TJM400"/>
      <c r="TJN400"/>
      <c r="TJO400"/>
      <c r="TJP400"/>
      <c r="TJQ400"/>
      <c r="TJR400"/>
      <c r="TJS400"/>
      <c r="TJT400"/>
      <c r="TJU400"/>
      <c r="TJV400"/>
      <c r="TJW400"/>
      <c r="TJX400"/>
      <c r="TJY400"/>
      <c r="TJZ400"/>
      <c r="TKA400"/>
      <c r="TKB400"/>
      <c r="TKC400"/>
      <c r="TKD400"/>
      <c r="TKE400"/>
      <c r="TKF400"/>
      <c r="TKG400"/>
      <c r="TKH400"/>
      <c r="TKI400"/>
      <c r="TKJ400"/>
      <c r="TKK400"/>
      <c r="TKL400"/>
      <c r="TKM400"/>
      <c r="TKN400"/>
      <c r="TKO400"/>
      <c r="TKP400"/>
      <c r="TKQ400"/>
      <c r="TKR400"/>
      <c r="TKS400"/>
      <c r="TKT400"/>
      <c r="TKU400"/>
      <c r="TKV400"/>
      <c r="TKW400"/>
      <c r="TKX400"/>
      <c r="TKY400"/>
      <c r="TKZ400"/>
      <c r="TLA400"/>
      <c r="TLB400"/>
      <c r="TLC400"/>
      <c r="TLD400"/>
      <c r="TLE400"/>
      <c r="TLF400"/>
      <c r="TLG400"/>
      <c r="TLH400"/>
      <c r="TLI400"/>
      <c r="TLJ400"/>
      <c r="TLK400"/>
      <c r="TLL400"/>
      <c r="TLM400"/>
      <c r="TLN400"/>
      <c r="TLO400"/>
      <c r="TLP400"/>
      <c r="TLQ400"/>
      <c r="TLR400"/>
      <c r="TLS400"/>
      <c r="TLT400"/>
      <c r="TLU400"/>
      <c r="TLV400"/>
      <c r="TLW400"/>
      <c r="TLX400"/>
      <c r="TLY400"/>
      <c r="TLZ400"/>
      <c r="TMA400"/>
      <c r="TMB400"/>
      <c r="TMC400"/>
      <c r="TMD400"/>
      <c r="TME400"/>
      <c r="TMF400"/>
      <c r="TMG400"/>
      <c r="TMH400"/>
      <c r="TMI400"/>
      <c r="TMJ400"/>
      <c r="TMK400"/>
      <c r="TML400"/>
      <c r="TMM400"/>
      <c r="TMN400"/>
      <c r="TMO400"/>
      <c r="TMP400"/>
      <c r="TMQ400"/>
      <c r="TMR400"/>
      <c r="TMS400"/>
      <c r="TMT400"/>
      <c r="TMU400"/>
      <c r="TMV400"/>
      <c r="TMW400"/>
      <c r="TMX400"/>
      <c r="TMY400"/>
      <c r="TMZ400"/>
      <c r="TNA400"/>
      <c r="TNB400"/>
      <c r="TNC400"/>
      <c r="TND400"/>
      <c r="TNE400"/>
      <c r="TNF400"/>
      <c r="TNG400"/>
      <c r="TNH400"/>
      <c r="TNI400"/>
      <c r="TNJ400"/>
      <c r="TNK400"/>
      <c r="TNL400"/>
      <c r="TNM400"/>
      <c r="TNN400"/>
      <c r="TNO400"/>
      <c r="TNP400"/>
      <c r="TNQ400"/>
      <c r="TNR400"/>
      <c r="TNS400"/>
      <c r="TNT400"/>
      <c r="TNU400"/>
      <c r="TNV400"/>
      <c r="TNW400"/>
      <c r="TNX400"/>
      <c r="TNY400"/>
      <c r="TNZ400"/>
      <c r="TOA400"/>
      <c r="TOB400"/>
      <c r="TOC400"/>
      <c r="TOD400"/>
      <c r="TOE400"/>
      <c r="TOF400"/>
      <c r="TOG400"/>
      <c r="TOH400"/>
      <c r="TOI400"/>
      <c r="TOJ400"/>
      <c r="TOK400"/>
      <c r="TOL400"/>
      <c r="TOM400"/>
      <c r="TON400"/>
      <c r="TOO400"/>
      <c r="TOP400"/>
      <c r="TOQ400"/>
      <c r="TOR400"/>
      <c r="TOS400"/>
      <c r="TOT400"/>
      <c r="TOU400"/>
      <c r="TOV400"/>
      <c r="TOW400"/>
      <c r="TOX400"/>
      <c r="TOY400"/>
      <c r="TOZ400"/>
      <c r="TPA400"/>
      <c r="TPB400"/>
      <c r="TPC400"/>
      <c r="TPD400"/>
      <c r="TPE400"/>
      <c r="TPF400"/>
      <c r="TPG400"/>
      <c r="TPH400"/>
      <c r="TPI400"/>
      <c r="TPJ400"/>
      <c r="TPK400"/>
      <c r="TPL400"/>
      <c r="TPM400"/>
      <c r="TPN400"/>
      <c r="TPO400"/>
      <c r="TPP400"/>
      <c r="TPQ400"/>
      <c r="TPR400"/>
      <c r="TPS400"/>
      <c r="TPT400"/>
      <c r="TPU400"/>
      <c r="TPV400"/>
      <c r="TPW400"/>
      <c r="TPX400"/>
      <c r="TPY400"/>
      <c r="TPZ400"/>
      <c r="TQA400"/>
      <c r="TQB400"/>
      <c r="TQC400"/>
      <c r="TQD400"/>
      <c r="TQE400"/>
      <c r="TQF400"/>
      <c r="TQG400"/>
      <c r="TQH400"/>
      <c r="TQI400"/>
      <c r="TQJ400"/>
      <c r="TQK400"/>
      <c r="TQL400"/>
      <c r="TQM400"/>
      <c r="TQN400"/>
      <c r="TQO400"/>
      <c r="TQP400"/>
      <c r="TQQ400"/>
      <c r="TQR400"/>
      <c r="TQS400"/>
      <c r="TQT400"/>
      <c r="TQU400"/>
      <c r="TQV400"/>
      <c r="TQW400"/>
      <c r="TQX400"/>
      <c r="TQY400"/>
      <c r="TQZ400"/>
      <c r="TRA400"/>
      <c r="TRB400"/>
      <c r="TRC400"/>
      <c r="TRD400"/>
      <c r="TRE400"/>
      <c r="TRF400"/>
      <c r="TRG400"/>
      <c r="TRH400"/>
      <c r="TRI400"/>
      <c r="TRJ400"/>
      <c r="TRK400"/>
      <c r="TRL400"/>
      <c r="TRM400"/>
      <c r="TRN400"/>
      <c r="TRO400"/>
      <c r="TRP400"/>
      <c r="TRQ400"/>
      <c r="TRR400"/>
      <c r="TRS400"/>
      <c r="TRT400"/>
      <c r="TRU400"/>
      <c r="TRV400"/>
      <c r="TRW400"/>
      <c r="TRX400"/>
      <c r="TRY400"/>
      <c r="TRZ400"/>
      <c r="TSA400"/>
      <c r="TSB400"/>
      <c r="TSC400"/>
      <c r="TSD400"/>
      <c r="TSE400"/>
      <c r="TSF400"/>
      <c r="TSG400"/>
      <c r="TSH400"/>
      <c r="TSI400"/>
      <c r="TSJ400"/>
      <c r="TSK400"/>
      <c r="TSL400"/>
      <c r="TSM400"/>
      <c r="TSN400"/>
      <c r="TSO400"/>
      <c r="TSP400"/>
      <c r="TSQ400"/>
      <c r="TSR400"/>
      <c r="TSS400"/>
      <c r="TST400"/>
      <c r="TSU400"/>
      <c r="TSV400"/>
      <c r="TSW400"/>
      <c r="TSX400"/>
      <c r="TSY400"/>
      <c r="TSZ400"/>
      <c r="TTA400"/>
      <c r="TTB400"/>
      <c r="TTC400"/>
      <c r="TTD400"/>
      <c r="TTE400"/>
      <c r="TTF400"/>
      <c r="TTG400"/>
      <c r="TTH400"/>
      <c r="TTI400"/>
      <c r="TTJ400"/>
      <c r="TTK400"/>
      <c r="TTL400"/>
      <c r="TTM400"/>
      <c r="TTN400"/>
      <c r="TTO400"/>
      <c r="TTP400"/>
      <c r="TTQ400"/>
      <c r="TTR400"/>
      <c r="TTS400"/>
      <c r="TTT400"/>
      <c r="TTU400"/>
      <c r="TTV400"/>
      <c r="TTW400"/>
      <c r="TTX400"/>
      <c r="TTY400"/>
      <c r="TTZ400"/>
      <c r="TUA400"/>
      <c r="TUB400"/>
      <c r="TUC400"/>
      <c r="TUD400"/>
      <c r="TUE400"/>
      <c r="TUF400"/>
      <c r="TUG400"/>
      <c r="TUH400"/>
      <c r="TUI400"/>
      <c r="TUJ400"/>
      <c r="TUK400"/>
      <c r="TUL400"/>
      <c r="TUM400"/>
      <c r="TUN400"/>
      <c r="TUO400"/>
      <c r="TUP400"/>
      <c r="TUQ400"/>
      <c r="TUR400"/>
      <c r="TUS400"/>
      <c r="TUT400"/>
      <c r="TUU400"/>
      <c r="TUV400"/>
      <c r="TUW400"/>
      <c r="TUX400"/>
      <c r="TUY400"/>
      <c r="TUZ400"/>
      <c r="TVA400"/>
      <c r="TVB400"/>
      <c r="TVC400"/>
      <c r="TVD400"/>
      <c r="TVE400"/>
      <c r="TVF400"/>
      <c r="TVG400"/>
      <c r="TVH400"/>
      <c r="TVI400"/>
      <c r="TVJ400"/>
      <c r="TVK400"/>
      <c r="TVL400"/>
      <c r="TVM400"/>
      <c r="TVN400"/>
      <c r="TVO400"/>
      <c r="TVP400"/>
      <c r="TVQ400"/>
      <c r="TVR400"/>
      <c r="TVS400"/>
      <c r="TVT400"/>
      <c r="TVU400"/>
      <c r="TVV400"/>
      <c r="TVW400"/>
      <c r="TVX400"/>
      <c r="TVY400"/>
      <c r="TVZ400"/>
      <c r="TWA400"/>
      <c r="TWB400"/>
      <c r="TWC400"/>
      <c r="TWD400"/>
      <c r="TWE400"/>
      <c r="TWF400"/>
      <c r="TWG400"/>
      <c r="TWH400"/>
      <c r="TWI400"/>
      <c r="TWJ400"/>
      <c r="TWK400"/>
      <c r="TWL400"/>
      <c r="TWM400"/>
      <c r="TWN400"/>
      <c r="TWO400"/>
      <c r="TWP400"/>
      <c r="TWQ400"/>
      <c r="TWR400"/>
      <c r="TWS400"/>
      <c r="TWT400"/>
      <c r="TWU400"/>
      <c r="TWV400"/>
      <c r="TWW400"/>
      <c r="TWX400"/>
      <c r="TWY400"/>
      <c r="TWZ400"/>
      <c r="TXA400"/>
      <c r="TXB400"/>
      <c r="TXC400"/>
      <c r="TXD400"/>
      <c r="TXE400"/>
      <c r="TXF400"/>
      <c r="TXG400"/>
      <c r="TXH400"/>
      <c r="TXI400"/>
      <c r="TXJ400"/>
      <c r="TXK400"/>
      <c r="TXL400"/>
      <c r="TXM400"/>
      <c r="TXN400"/>
      <c r="TXO400"/>
      <c r="TXP400"/>
      <c r="TXQ400"/>
      <c r="TXR400"/>
      <c r="TXS400"/>
      <c r="TXT400"/>
      <c r="TXU400"/>
      <c r="TXV400"/>
      <c r="TXW400"/>
      <c r="TXX400"/>
      <c r="TXY400"/>
      <c r="TXZ400"/>
      <c r="TYA400"/>
      <c r="TYB400"/>
      <c r="TYC400"/>
      <c r="TYD400"/>
      <c r="TYE400"/>
      <c r="TYF400"/>
      <c r="TYG400"/>
      <c r="TYH400"/>
      <c r="TYI400"/>
      <c r="TYJ400"/>
      <c r="TYK400"/>
      <c r="TYL400"/>
      <c r="TYM400"/>
      <c r="TYN400"/>
      <c r="TYO400"/>
      <c r="TYP400"/>
      <c r="TYQ400"/>
      <c r="TYR400"/>
      <c r="TYS400"/>
      <c r="TYT400"/>
      <c r="TYU400"/>
      <c r="TYV400"/>
      <c r="TYW400"/>
      <c r="TYX400"/>
      <c r="TYY400"/>
      <c r="TYZ400"/>
      <c r="TZA400"/>
      <c r="TZB400"/>
      <c r="TZC400"/>
      <c r="TZD400"/>
      <c r="TZE400"/>
      <c r="TZF400"/>
      <c r="TZG400"/>
      <c r="TZH400"/>
      <c r="TZI400"/>
      <c r="TZJ400"/>
      <c r="TZK400"/>
      <c r="TZL400"/>
      <c r="TZM400"/>
      <c r="TZN400"/>
      <c r="TZO400"/>
      <c r="TZP400"/>
      <c r="TZQ400"/>
      <c r="TZR400"/>
      <c r="TZS400"/>
      <c r="TZT400"/>
      <c r="TZU400"/>
      <c r="TZV400"/>
      <c r="TZW400"/>
      <c r="TZX400"/>
      <c r="TZY400"/>
      <c r="TZZ400"/>
      <c r="UAA400"/>
      <c r="UAB400"/>
      <c r="UAC400"/>
      <c r="UAD400"/>
      <c r="UAE400"/>
      <c r="UAF400"/>
      <c r="UAG400"/>
      <c r="UAH400"/>
      <c r="UAI400"/>
      <c r="UAJ400"/>
      <c r="UAK400"/>
      <c r="UAL400"/>
      <c r="UAM400"/>
      <c r="UAN400"/>
      <c r="UAO400"/>
      <c r="UAP400"/>
      <c r="UAQ400"/>
      <c r="UAR400"/>
      <c r="UAS400"/>
      <c r="UAT400"/>
      <c r="UAU400"/>
      <c r="UAV400"/>
      <c r="UAW400"/>
      <c r="UAX400"/>
      <c r="UAY400"/>
      <c r="UAZ400"/>
      <c r="UBA400"/>
      <c r="UBB400"/>
      <c r="UBC400"/>
      <c r="UBD400"/>
      <c r="UBE400"/>
      <c r="UBF400"/>
      <c r="UBG400"/>
      <c r="UBH400"/>
      <c r="UBI400"/>
      <c r="UBJ400"/>
      <c r="UBK400"/>
      <c r="UBL400"/>
      <c r="UBM400"/>
      <c r="UBN400"/>
      <c r="UBO400"/>
      <c r="UBP400"/>
      <c r="UBQ400"/>
      <c r="UBR400"/>
      <c r="UBS400"/>
      <c r="UBT400"/>
      <c r="UBU400"/>
      <c r="UBV400"/>
      <c r="UBW400"/>
      <c r="UBX400"/>
      <c r="UBY400"/>
      <c r="UBZ400"/>
      <c r="UCA400"/>
      <c r="UCB400"/>
      <c r="UCC400"/>
      <c r="UCD400"/>
      <c r="UCE400"/>
      <c r="UCF400"/>
      <c r="UCG400"/>
      <c r="UCH400"/>
      <c r="UCI400"/>
      <c r="UCJ400"/>
      <c r="UCK400"/>
      <c r="UCL400"/>
      <c r="UCM400"/>
      <c r="UCN400"/>
      <c r="UCO400"/>
      <c r="UCP400"/>
      <c r="UCQ400"/>
      <c r="UCR400"/>
      <c r="UCS400"/>
      <c r="UCT400"/>
      <c r="UCU400"/>
      <c r="UCV400"/>
      <c r="UCW400"/>
      <c r="UCX400"/>
      <c r="UCY400"/>
      <c r="UCZ400"/>
      <c r="UDA400"/>
      <c r="UDB400"/>
      <c r="UDC400"/>
      <c r="UDD400"/>
      <c r="UDE400"/>
      <c r="UDF400"/>
      <c r="UDG400"/>
      <c r="UDH400"/>
      <c r="UDI400"/>
      <c r="UDJ400"/>
      <c r="UDK400"/>
      <c r="UDL400"/>
      <c r="UDM400"/>
      <c r="UDN400"/>
      <c r="UDO400"/>
      <c r="UDP400"/>
      <c r="UDQ400"/>
      <c r="UDR400"/>
      <c r="UDS400"/>
      <c r="UDT400"/>
      <c r="UDU400"/>
      <c r="UDV400"/>
      <c r="UDW400"/>
      <c r="UDX400"/>
      <c r="UDY400"/>
      <c r="UDZ400"/>
      <c r="UEA400"/>
      <c r="UEB400"/>
      <c r="UEC400"/>
      <c r="UED400"/>
      <c r="UEE400"/>
      <c r="UEF400"/>
      <c r="UEG400"/>
      <c r="UEH400"/>
      <c r="UEI400"/>
      <c r="UEJ400"/>
      <c r="UEK400"/>
      <c r="UEL400"/>
      <c r="UEM400"/>
      <c r="UEN400"/>
      <c r="UEO400"/>
      <c r="UEP400"/>
      <c r="UEQ400"/>
      <c r="UER400"/>
      <c r="UES400"/>
      <c r="UET400"/>
      <c r="UEU400"/>
      <c r="UEV400"/>
      <c r="UEW400"/>
      <c r="UEX400"/>
      <c r="UEY400"/>
      <c r="UEZ400"/>
      <c r="UFA400"/>
      <c r="UFB400"/>
      <c r="UFC400"/>
      <c r="UFD400"/>
      <c r="UFE400"/>
      <c r="UFF400"/>
      <c r="UFG400"/>
      <c r="UFH400"/>
      <c r="UFI400"/>
      <c r="UFJ400"/>
      <c r="UFK400"/>
      <c r="UFL400"/>
      <c r="UFM400"/>
      <c r="UFN400"/>
      <c r="UFO400"/>
      <c r="UFP400"/>
      <c r="UFQ400"/>
      <c r="UFR400"/>
      <c r="UFS400"/>
      <c r="UFT400"/>
      <c r="UFU400"/>
      <c r="UFV400"/>
      <c r="UFW400"/>
      <c r="UFX400"/>
      <c r="UFY400"/>
      <c r="UFZ400"/>
      <c r="UGA400"/>
      <c r="UGB400"/>
      <c r="UGC400"/>
      <c r="UGD400"/>
      <c r="UGE400"/>
      <c r="UGF400"/>
      <c r="UGG400"/>
      <c r="UGH400"/>
      <c r="UGI400"/>
      <c r="UGJ400"/>
      <c r="UGK400"/>
      <c r="UGL400"/>
      <c r="UGM400"/>
      <c r="UGN400"/>
      <c r="UGO400"/>
      <c r="UGP400"/>
      <c r="UGQ400"/>
      <c r="UGR400"/>
      <c r="UGS400"/>
      <c r="UGT400"/>
      <c r="UGU400"/>
      <c r="UGV400"/>
      <c r="UGW400"/>
      <c r="UGX400"/>
      <c r="UGY400"/>
      <c r="UGZ400"/>
      <c r="UHA400"/>
      <c r="UHB400"/>
      <c r="UHC400"/>
      <c r="UHD400"/>
      <c r="UHE400"/>
      <c r="UHF400"/>
      <c r="UHG400"/>
      <c r="UHH400"/>
      <c r="UHI400"/>
      <c r="UHJ400"/>
      <c r="UHK400"/>
      <c r="UHL400"/>
      <c r="UHM400"/>
      <c r="UHN400"/>
      <c r="UHO400"/>
      <c r="UHP400"/>
      <c r="UHQ400"/>
      <c r="UHR400"/>
      <c r="UHS400"/>
      <c r="UHT400"/>
      <c r="UHU400"/>
      <c r="UHV400"/>
      <c r="UHW400"/>
      <c r="UHX400"/>
      <c r="UHY400"/>
      <c r="UHZ400"/>
      <c r="UIA400"/>
      <c r="UIB400"/>
      <c r="UIC400"/>
      <c r="UID400"/>
      <c r="UIE400"/>
      <c r="UIF400"/>
      <c r="UIG400"/>
      <c r="UIH400"/>
      <c r="UII400"/>
      <c r="UIJ400"/>
      <c r="UIK400"/>
      <c r="UIL400"/>
      <c r="UIM400"/>
      <c r="UIN400"/>
      <c r="UIO400"/>
      <c r="UIP400"/>
      <c r="UIQ400"/>
      <c r="UIR400"/>
      <c r="UIS400"/>
      <c r="UIT400"/>
      <c r="UIU400"/>
      <c r="UIV400"/>
      <c r="UIW400"/>
      <c r="UIX400"/>
      <c r="UIY400"/>
      <c r="UIZ400"/>
      <c r="UJA400"/>
      <c r="UJB400"/>
      <c r="UJC400"/>
      <c r="UJD400"/>
      <c r="UJE400"/>
      <c r="UJF400"/>
      <c r="UJG400"/>
      <c r="UJH400"/>
      <c r="UJI400"/>
      <c r="UJJ400"/>
      <c r="UJK400"/>
      <c r="UJL400"/>
      <c r="UJM400"/>
      <c r="UJN400"/>
      <c r="UJO400"/>
      <c r="UJP400"/>
      <c r="UJQ400"/>
      <c r="UJR400"/>
      <c r="UJS400"/>
      <c r="UJT400"/>
      <c r="UJU400"/>
      <c r="UJV400"/>
      <c r="UJW400"/>
      <c r="UJX400"/>
      <c r="UJY400"/>
      <c r="UJZ400"/>
      <c r="UKA400"/>
      <c r="UKB400"/>
      <c r="UKC400"/>
      <c r="UKD400"/>
      <c r="UKE400"/>
      <c r="UKF400"/>
      <c r="UKG400"/>
      <c r="UKH400"/>
      <c r="UKI400"/>
      <c r="UKJ400"/>
      <c r="UKK400"/>
      <c r="UKL400"/>
      <c r="UKM400"/>
      <c r="UKN400"/>
      <c r="UKO400"/>
      <c r="UKP400"/>
      <c r="UKQ400"/>
      <c r="UKR400"/>
      <c r="UKS400"/>
      <c r="UKT400"/>
      <c r="UKU400"/>
      <c r="UKV400"/>
      <c r="UKW400"/>
      <c r="UKX400"/>
      <c r="UKY400"/>
      <c r="UKZ400"/>
      <c r="ULA400"/>
      <c r="ULB400"/>
      <c r="ULC400"/>
      <c r="ULD400"/>
      <c r="ULE400"/>
      <c r="ULF400"/>
      <c r="ULG400"/>
      <c r="ULH400"/>
      <c r="ULI400"/>
      <c r="ULJ400"/>
      <c r="ULK400"/>
      <c r="ULL400"/>
      <c r="ULM400"/>
      <c r="ULN400"/>
      <c r="ULO400"/>
      <c r="ULP400"/>
      <c r="ULQ400"/>
      <c r="ULR400"/>
      <c r="ULS400"/>
      <c r="ULT400"/>
      <c r="ULU400"/>
      <c r="ULV400"/>
      <c r="ULW400"/>
      <c r="ULX400"/>
      <c r="ULY400"/>
      <c r="ULZ400"/>
      <c r="UMA400"/>
      <c r="UMB400"/>
      <c r="UMC400"/>
      <c r="UMD400"/>
      <c r="UME400"/>
      <c r="UMF400"/>
      <c r="UMG400"/>
      <c r="UMH400"/>
      <c r="UMI400"/>
      <c r="UMJ400"/>
      <c r="UMK400"/>
      <c r="UML400"/>
      <c r="UMM400"/>
      <c r="UMN400"/>
      <c r="UMO400"/>
      <c r="UMP400"/>
      <c r="UMQ400"/>
      <c r="UMR400"/>
      <c r="UMS400"/>
      <c r="UMT400"/>
      <c r="UMU400"/>
      <c r="UMV400"/>
      <c r="UMW400"/>
      <c r="UMX400"/>
      <c r="UMY400"/>
      <c r="UMZ400"/>
      <c r="UNA400"/>
      <c r="UNB400"/>
      <c r="UNC400"/>
      <c r="UND400"/>
      <c r="UNE400"/>
      <c r="UNF400"/>
      <c r="UNG400"/>
      <c r="UNH400"/>
      <c r="UNI400"/>
      <c r="UNJ400"/>
      <c r="UNK400"/>
      <c r="UNL400"/>
      <c r="UNM400"/>
      <c r="UNN400"/>
      <c r="UNO400"/>
      <c r="UNP400"/>
      <c r="UNQ400"/>
      <c r="UNR400"/>
      <c r="UNS400"/>
      <c r="UNT400"/>
      <c r="UNU400"/>
      <c r="UNV400"/>
      <c r="UNW400"/>
      <c r="UNX400"/>
      <c r="UNY400"/>
      <c r="UNZ400"/>
      <c r="UOA400"/>
      <c r="UOB400"/>
      <c r="UOC400"/>
      <c r="UOD400"/>
      <c r="UOE400"/>
      <c r="UOF400"/>
      <c r="UOG400"/>
      <c r="UOH400"/>
      <c r="UOI400"/>
      <c r="UOJ400"/>
      <c r="UOK400"/>
      <c r="UOL400"/>
      <c r="UOM400"/>
      <c r="UON400"/>
      <c r="UOO400"/>
      <c r="UOP400"/>
      <c r="UOQ400"/>
      <c r="UOR400"/>
      <c r="UOS400"/>
      <c r="UOT400"/>
      <c r="UOU400"/>
      <c r="UOV400"/>
      <c r="UOW400"/>
      <c r="UOX400"/>
      <c r="UOY400"/>
      <c r="UOZ400"/>
      <c r="UPA400"/>
      <c r="UPB400"/>
      <c r="UPC400"/>
      <c r="UPD400"/>
      <c r="UPE400"/>
      <c r="UPF400"/>
      <c r="UPG400"/>
      <c r="UPH400"/>
      <c r="UPI400"/>
      <c r="UPJ400"/>
      <c r="UPK400"/>
      <c r="UPL400"/>
      <c r="UPM400"/>
      <c r="UPN400"/>
      <c r="UPO400"/>
      <c r="UPP400"/>
      <c r="UPQ400"/>
      <c r="UPR400"/>
      <c r="UPS400"/>
      <c r="UPT400"/>
      <c r="UPU400"/>
      <c r="UPV400"/>
      <c r="UPW400"/>
      <c r="UPX400"/>
      <c r="UPY400"/>
      <c r="UPZ400"/>
      <c r="UQA400"/>
      <c r="UQB400"/>
      <c r="UQC400"/>
      <c r="UQD400"/>
      <c r="UQE400"/>
      <c r="UQF400"/>
      <c r="UQG400"/>
      <c r="UQH400"/>
      <c r="UQI400"/>
      <c r="UQJ400"/>
      <c r="UQK400"/>
      <c r="UQL400"/>
      <c r="UQM400"/>
      <c r="UQN400"/>
      <c r="UQO400"/>
      <c r="UQP400"/>
      <c r="UQQ400"/>
      <c r="UQR400"/>
      <c r="UQS400"/>
      <c r="UQT400"/>
      <c r="UQU400"/>
      <c r="UQV400"/>
      <c r="UQW400"/>
      <c r="UQX400"/>
      <c r="UQY400"/>
      <c r="UQZ400"/>
      <c r="URA400"/>
      <c r="URB400"/>
      <c r="URC400"/>
      <c r="URD400"/>
      <c r="URE400"/>
      <c r="URF400"/>
      <c r="URG400"/>
      <c r="URH400"/>
      <c r="URI400"/>
      <c r="URJ400"/>
      <c r="URK400"/>
      <c r="URL400"/>
      <c r="URM400"/>
      <c r="URN400"/>
      <c r="URO400"/>
      <c r="URP400"/>
      <c r="URQ400"/>
      <c r="URR400"/>
      <c r="URS400"/>
      <c r="URT400"/>
      <c r="URU400"/>
      <c r="URV400"/>
      <c r="URW400"/>
      <c r="URX400"/>
      <c r="URY400"/>
      <c r="URZ400"/>
      <c r="USA400"/>
      <c r="USB400"/>
      <c r="USC400"/>
      <c r="USD400"/>
      <c r="USE400"/>
      <c r="USF400"/>
      <c r="USG400"/>
      <c r="USH400"/>
      <c r="USI400"/>
      <c r="USJ400"/>
      <c r="USK400"/>
      <c r="USL400"/>
      <c r="USM400"/>
      <c r="USN400"/>
      <c r="USO400"/>
      <c r="USP400"/>
      <c r="USQ400"/>
      <c r="USR400"/>
      <c r="USS400"/>
      <c r="UST400"/>
      <c r="USU400"/>
      <c r="USV400"/>
      <c r="USW400"/>
      <c r="USX400"/>
      <c r="USY400"/>
      <c r="USZ400"/>
      <c r="UTA400"/>
      <c r="UTB400"/>
      <c r="UTC400"/>
      <c r="UTD400"/>
      <c r="UTE400"/>
      <c r="UTF400"/>
      <c r="UTG400"/>
      <c r="UTH400"/>
      <c r="UTI400"/>
      <c r="UTJ400"/>
      <c r="UTK400"/>
      <c r="UTL400"/>
      <c r="UTM400"/>
      <c r="UTN400"/>
      <c r="UTO400"/>
      <c r="UTP400"/>
      <c r="UTQ400"/>
      <c r="UTR400"/>
      <c r="UTS400"/>
      <c r="UTT400"/>
      <c r="UTU400"/>
      <c r="UTV400"/>
      <c r="UTW400"/>
      <c r="UTX400"/>
      <c r="UTY400"/>
      <c r="UTZ400"/>
      <c r="UUA400"/>
      <c r="UUB400"/>
      <c r="UUC400"/>
      <c r="UUD400"/>
      <c r="UUE400"/>
      <c r="UUF400"/>
      <c r="UUG400"/>
      <c r="UUH400"/>
      <c r="UUI400"/>
      <c r="UUJ400"/>
      <c r="UUK400"/>
      <c r="UUL400"/>
      <c r="UUM400"/>
      <c r="UUN400"/>
      <c r="UUO400"/>
      <c r="UUP400"/>
      <c r="UUQ400"/>
      <c r="UUR400"/>
      <c r="UUS400"/>
      <c r="UUT400"/>
      <c r="UUU400"/>
      <c r="UUV400"/>
      <c r="UUW400"/>
      <c r="UUX400"/>
      <c r="UUY400"/>
      <c r="UUZ400"/>
      <c r="UVA400"/>
      <c r="UVB400"/>
      <c r="UVC400"/>
      <c r="UVD400"/>
      <c r="UVE400"/>
      <c r="UVF400"/>
      <c r="UVG400"/>
      <c r="UVH400"/>
      <c r="UVI400"/>
      <c r="UVJ400"/>
      <c r="UVK400"/>
      <c r="UVL400"/>
      <c r="UVM400"/>
      <c r="UVN400"/>
      <c r="UVO400"/>
      <c r="UVP400"/>
      <c r="UVQ400"/>
      <c r="UVR400"/>
      <c r="UVS400"/>
      <c r="UVT400"/>
      <c r="UVU400"/>
      <c r="UVV400"/>
      <c r="UVW400"/>
      <c r="UVX400"/>
      <c r="UVY400"/>
      <c r="UVZ400"/>
      <c r="UWA400"/>
      <c r="UWB400"/>
      <c r="UWC400"/>
      <c r="UWD400"/>
      <c r="UWE400"/>
      <c r="UWF400"/>
      <c r="UWG400"/>
      <c r="UWH400"/>
      <c r="UWI400"/>
      <c r="UWJ400"/>
      <c r="UWK400"/>
      <c r="UWL400"/>
      <c r="UWM400"/>
      <c r="UWN400"/>
      <c r="UWO400"/>
      <c r="UWP400"/>
      <c r="UWQ400"/>
      <c r="UWR400"/>
      <c r="UWS400"/>
      <c r="UWT400"/>
      <c r="UWU400"/>
      <c r="UWV400"/>
      <c r="UWW400"/>
      <c r="UWX400"/>
      <c r="UWY400"/>
      <c r="UWZ400"/>
      <c r="UXA400"/>
      <c r="UXB400"/>
      <c r="UXC400"/>
      <c r="UXD400"/>
      <c r="UXE400"/>
      <c r="UXF400"/>
      <c r="UXG400"/>
      <c r="UXH400"/>
      <c r="UXI400"/>
      <c r="UXJ400"/>
      <c r="UXK400"/>
      <c r="UXL400"/>
      <c r="UXM400"/>
      <c r="UXN400"/>
      <c r="UXO400"/>
      <c r="UXP400"/>
      <c r="UXQ400"/>
      <c r="UXR400"/>
      <c r="UXS400"/>
      <c r="UXT400"/>
      <c r="UXU400"/>
      <c r="UXV400"/>
      <c r="UXW400"/>
      <c r="UXX400"/>
      <c r="UXY400"/>
      <c r="UXZ400"/>
      <c r="UYA400"/>
      <c r="UYB400"/>
      <c r="UYC400"/>
      <c r="UYD400"/>
      <c r="UYE400"/>
      <c r="UYF400"/>
      <c r="UYG400"/>
      <c r="UYH400"/>
      <c r="UYI400"/>
      <c r="UYJ400"/>
      <c r="UYK400"/>
      <c r="UYL400"/>
      <c r="UYM400"/>
      <c r="UYN400"/>
      <c r="UYO400"/>
      <c r="UYP400"/>
      <c r="UYQ400"/>
      <c r="UYR400"/>
      <c r="UYS400"/>
      <c r="UYT400"/>
      <c r="UYU400"/>
      <c r="UYV400"/>
      <c r="UYW400"/>
      <c r="UYX400"/>
      <c r="UYY400"/>
      <c r="UYZ400"/>
      <c r="UZA400"/>
      <c r="UZB400"/>
      <c r="UZC400"/>
      <c r="UZD400"/>
      <c r="UZE400"/>
      <c r="UZF400"/>
      <c r="UZG400"/>
      <c r="UZH400"/>
      <c r="UZI400"/>
      <c r="UZJ400"/>
      <c r="UZK400"/>
      <c r="UZL400"/>
      <c r="UZM400"/>
      <c r="UZN400"/>
      <c r="UZO400"/>
      <c r="UZP400"/>
      <c r="UZQ400"/>
      <c r="UZR400"/>
      <c r="UZS400"/>
      <c r="UZT400"/>
      <c r="UZU400"/>
      <c r="UZV400"/>
      <c r="UZW400"/>
      <c r="UZX400"/>
      <c r="UZY400"/>
      <c r="UZZ400"/>
      <c r="VAA400"/>
      <c r="VAB400"/>
      <c r="VAC400"/>
      <c r="VAD400"/>
      <c r="VAE400"/>
      <c r="VAF400"/>
      <c r="VAG400"/>
      <c r="VAH400"/>
      <c r="VAI400"/>
      <c r="VAJ400"/>
      <c r="VAK400"/>
      <c r="VAL400"/>
      <c r="VAM400"/>
      <c r="VAN400"/>
      <c r="VAO400"/>
      <c r="VAP400"/>
      <c r="VAQ400"/>
      <c r="VAR400"/>
      <c r="VAS400"/>
      <c r="VAT400"/>
      <c r="VAU400"/>
      <c r="VAV400"/>
      <c r="VAW400"/>
      <c r="VAX400"/>
      <c r="VAY400"/>
      <c r="VAZ400"/>
      <c r="VBA400"/>
      <c r="VBB400"/>
      <c r="VBC400"/>
      <c r="VBD400"/>
      <c r="VBE400"/>
      <c r="VBF400"/>
      <c r="VBG400"/>
      <c r="VBH400"/>
      <c r="VBI400"/>
      <c r="VBJ400"/>
      <c r="VBK400"/>
      <c r="VBL400"/>
      <c r="VBM400"/>
      <c r="VBN400"/>
      <c r="VBO400"/>
      <c r="VBP400"/>
      <c r="VBQ400"/>
      <c r="VBR400"/>
      <c r="VBS400"/>
      <c r="VBT400"/>
      <c r="VBU400"/>
      <c r="VBV400"/>
      <c r="VBW400"/>
      <c r="VBX400"/>
      <c r="VBY400"/>
      <c r="VBZ400"/>
      <c r="VCA400"/>
      <c r="VCB400"/>
      <c r="VCC400"/>
      <c r="VCD400"/>
      <c r="VCE400"/>
      <c r="VCF400"/>
      <c r="VCG400"/>
      <c r="VCH400"/>
      <c r="VCI400"/>
      <c r="VCJ400"/>
      <c r="VCK400"/>
      <c r="VCL400"/>
      <c r="VCM400"/>
      <c r="VCN400"/>
      <c r="VCO400"/>
      <c r="VCP400"/>
      <c r="VCQ400"/>
      <c r="VCR400"/>
      <c r="VCS400"/>
      <c r="VCT400"/>
      <c r="VCU400"/>
      <c r="VCV400"/>
      <c r="VCW400"/>
      <c r="VCX400"/>
      <c r="VCY400"/>
      <c r="VCZ400"/>
      <c r="VDA400"/>
      <c r="VDB400"/>
      <c r="VDC400"/>
      <c r="VDD400"/>
      <c r="VDE400"/>
      <c r="VDF400"/>
      <c r="VDG400"/>
      <c r="VDH400"/>
      <c r="VDI400"/>
      <c r="VDJ400"/>
      <c r="VDK400"/>
      <c r="VDL400"/>
      <c r="VDM400"/>
      <c r="VDN400"/>
      <c r="VDO400"/>
      <c r="VDP400"/>
      <c r="VDQ400"/>
      <c r="VDR400"/>
      <c r="VDS400"/>
      <c r="VDT400"/>
      <c r="VDU400"/>
      <c r="VDV400"/>
      <c r="VDW400"/>
      <c r="VDX400"/>
      <c r="VDY400"/>
      <c r="VDZ400"/>
      <c r="VEA400"/>
      <c r="VEB400"/>
      <c r="VEC400"/>
      <c r="VED400"/>
      <c r="VEE400"/>
      <c r="VEF400"/>
      <c r="VEG400"/>
      <c r="VEH400"/>
      <c r="VEI400"/>
      <c r="VEJ400"/>
      <c r="VEK400"/>
      <c r="VEL400"/>
      <c r="VEM400"/>
      <c r="VEN400"/>
      <c r="VEO400"/>
      <c r="VEP400"/>
      <c r="VEQ400"/>
      <c r="VER400"/>
      <c r="VES400"/>
      <c r="VET400"/>
      <c r="VEU400"/>
      <c r="VEV400"/>
      <c r="VEW400"/>
      <c r="VEX400"/>
      <c r="VEY400"/>
      <c r="VEZ400"/>
      <c r="VFA400"/>
      <c r="VFB400"/>
      <c r="VFC400"/>
      <c r="VFD400"/>
      <c r="VFE400"/>
      <c r="VFF400"/>
      <c r="VFG400"/>
      <c r="VFH400"/>
      <c r="VFI400"/>
      <c r="VFJ400"/>
      <c r="VFK400"/>
      <c r="VFL400"/>
      <c r="VFM400"/>
      <c r="VFN400"/>
      <c r="VFO400"/>
      <c r="VFP400"/>
      <c r="VFQ400"/>
      <c r="VFR400"/>
      <c r="VFS400"/>
      <c r="VFT400"/>
      <c r="VFU400"/>
      <c r="VFV400"/>
      <c r="VFW400"/>
      <c r="VFX400"/>
      <c r="VFY400"/>
      <c r="VFZ400"/>
      <c r="VGA400"/>
      <c r="VGB400"/>
      <c r="VGC400"/>
      <c r="VGD400"/>
      <c r="VGE400"/>
      <c r="VGF400"/>
      <c r="VGG400"/>
      <c r="VGH400"/>
      <c r="VGI400"/>
      <c r="VGJ400"/>
      <c r="VGK400"/>
      <c r="VGL400"/>
      <c r="VGM400"/>
      <c r="VGN400"/>
      <c r="VGO400"/>
      <c r="VGP400"/>
      <c r="VGQ400"/>
      <c r="VGR400"/>
      <c r="VGS400"/>
      <c r="VGT400"/>
      <c r="VGU400"/>
      <c r="VGV400"/>
      <c r="VGW400"/>
      <c r="VGX400"/>
      <c r="VGY400"/>
      <c r="VGZ400"/>
      <c r="VHA400"/>
      <c r="VHB400"/>
      <c r="VHC400"/>
      <c r="VHD400"/>
      <c r="VHE400"/>
      <c r="VHF400"/>
      <c r="VHG400"/>
      <c r="VHH400"/>
      <c r="VHI400"/>
      <c r="VHJ400"/>
      <c r="VHK400"/>
      <c r="VHL400"/>
      <c r="VHM400"/>
      <c r="VHN400"/>
      <c r="VHO400"/>
      <c r="VHP400"/>
      <c r="VHQ400"/>
      <c r="VHR400"/>
      <c r="VHS400"/>
      <c r="VHT400"/>
      <c r="VHU400"/>
      <c r="VHV400"/>
      <c r="VHW400"/>
      <c r="VHX400"/>
      <c r="VHY400"/>
      <c r="VHZ400"/>
      <c r="VIA400"/>
      <c r="VIB400"/>
      <c r="VIC400"/>
      <c r="VID400"/>
      <c r="VIE400"/>
      <c r="VIF400"/>
      <c r="VIG400"/>
      <c r="VIH400"/>
      <c r="VII400"/>
      <c r="VIJ400"/>
      <c r="VIK400"/>
      <c r="VIL400"/>
      <c r="VIM400"/>
      <c r="VIN400"/>
      <c r="VIO400"/>
      <c r="VIP400"/>
      <c r="VIQ400"/>
      <c r="VIR400"/>
      <c r="VIS400"/>
      <c r="VIT400"/>
      <c r="VIU400"/>
      <c r="VIV400"/>
      <c r="VIW400"/>
      <c r="VIX400"/>
      <c r="VIY400"/>
      <c r="VIZ400"/>
      <c r="VJA400"/>
      <c r="VJB400"/>
      <c r="VJC400"/>
      <c r="VJD400"/>
      <c r="VJE400"/>
      <c r="VJF400"/>
      <c r="VJG400"/>
      <c r="VJH400"/>
      <c r="VJI400"/>
      <c r="VJJ400"/>
      <c r="VJK400"/>
      <c r="VJL400"/>
      <c r="VJM400"/>
      <c r="VJN400"/>
      <c r="VJO400"/>
      <c r="VJP400"/>
      <c r="VJQ400"/>
      <c r="VJR400"/>
      <c r="VJS400"/>
      <c r="VJT400"/>
      <c r="VJU400"/>
      <c r="VJV400"/>
      <c r="VJW400"/>
      <c r="VJX400"/>
      <c r="VJY400"/>
      <c r="VJZ400"/>
      <c r="VKA400"/>
      <c r="VKB400"/>
      <c r="VKC400"/>
      <c r="VKD400"/>
      <c r="VKE400"/>
      <c r="VKF400"/>
      <c r="VKG400"/>
      <c r="VKH400"/>
      <c r="VKI400"/>
      <c r="VKJ400"/>
      <c r="VKK400"/>
      <c r="VKL400"/>
      <c r="VKM400"/>
      <c r="VKN400"/>
      <c r="VKO400"/>
      <c r="VKP400"/>
      <c r="VKQ400"/>
      <c r="VKR400"/>
      <c r="VKS400"/>
      <c r="VKT400"/>
      <c r="VKU400"/>
      <c r="VKV400"/>
      <c r="VKW400"/>
      <c r="VKX400"/>
      <c r="VKY400"/>
      <c r="VKZ400"/>
      <c r="VLA400"/>
      <c r="VLB400"/>
      <c r="VLC400"/>
      <c r="VLD400"/>
      <c r="VLE400"/>
      <c r="VLF400"/>
      <c r="VLG400"/>
      <c r="VLH400"/>
      <c r="VLI400"/>
      <c r="VLJ400"/>
      <c r="VLK400"/>
      <c r="VLL400"/>
      <c r="VLM400"/>
      <c r="VLN400"/>
      <c r="VLO400"/>
      <c r="VLP400"/>
      <c r="VLQ400"/>
      <c r="VLR400"/>
      <c r="VLS400"/>
      <c r="VLT400"/>
      <c r="VLU400"/>
      <c r="VLV400"/>
      <c r="VLW400"/>
      <c r="VLX400"/>
      <c r="VLY400"/>
      <c r="VLZ400"/>
      <c r="VMA400"/>
      <c r="VMB400"/>
      <c r="VMC400"/>
      <c r="VMD400"/>
      <c r="VME400"/>
      <c r="VMF400"/>
      <c r="VMG400"/>
      <c r="VMH400"/>
      <c r="VMI400"/>
      <c r="VMJ400"/>
      <c r="VMK400"/>
      <c r="VML400"/>
      <c r="VMM400"/>
      <c r="VMN400"/>
      <c r="VMO400"/>
      <c r="VMP400"/>
      <c r="VMQ400"/>
      <c r="VMR400"/>
      <c r="VMS400"/>
      <c r="VMT400"/>
      <c r="VMU400"/>
      <c r="VMV400"/>
      <c r="VMW400"/>
      <c r="VMX400"/>
      <c r="VMY400"/>
      <c r="VMZ400"/>
      <c r="VNA400"/>
      <c r="VNB400"/>
      <c r="VNC400"/>
      <c r="VND400"/>
      <c r="VNE400"/>
      <c r="VNF400"/>
      <c r="VNG400"/>
      <c r="VNH400"/>
      <c r="VNI400"/>
      <c r="VNJ400"/>
      <c r="VNK400"/>
      <c r="VNL400"/>
      <c r="VNM400"/>
      <c r="VNN400"/>
      <c r="VNO400"/>
      <c r="VNP400"/>
      <c r="VNQ400"/>
      <c r="VNR400"/>
      <c r="VNS400"/>
      <c r="VNT400"/>
      <c r="VNU400"/>
      <c r="VNV400"/>
      <c r="VNW400"/>
      <c r="VNX400"/>
      <c r="VNY400"/>
      <c r="VNZ400"/>
      <c r="VOA400"/>
      <c r="VOB400"/>
      <c r="VOC400"/>
      <c r="VOD400"/>
      <c r="VOE400"/>
      <c r="VOF400"/>
      <c r="VOG400"/>
      <c r="VOH400"/>
      <c r="VOI400"/>
      <c r="VOJ400"/>
      <c r="VOK400"/>
      <c r="VOL400"/>
      <c r="VOM400"/>
      <c r="VON400"/>
      <c r="VOO400"/>
      <c r="VOP400"/>
      <c r="VOQ400"/>
      <c r="VOR400"/>
      <c r="VOS400"/>
      <c r="VOT400"/>
      <c r="VOU400"/>
      <c r="VOV400"/>
      <c r="VOW400"/>
      <c r="VOX400"/>
      <c r="VOY400"/>
      <c r="VOZ400"/>
      <c r="VPA400"/>
      <c r="VPB400"/>
      <c r="VPC400"/>
      <c r="VPD400"/>
      <c r="VPE400"/>
      <c r="VPF400"/>
      <c r="VPG400"/>
      <c r="VPH400"/>
      <c r="VPI400"/>
      <c r="VPJ400"/>
      <c r="VPK400"/>
      <c r="VPL400"/>
      <c r="VPM400"/>
      <c r="VPN400"/>
      <c r="VPO400"/>
      <c r="VPP400"/>
      <c r="VPQ400"/>
      <c r="VPR400"/>
      <c r="VPS400"/>
      <c r="VPT400"/>
      <c r="VPU400"/>
      <c r="VPV400"/>
      <c r="VPW400"/>
      <c r="VPX400"/>
      <c r="VPY400"/>
      <c r="VPZ400"/>
      <c r="VQA400"/>
      <c r="VQB400"/>
      <c r="VQC400"/>
      <c r="VQD400"/>
      <c r="VQE400"/>
      <c r="VQF400"/>
      <c r="VQG400"/>
      <c r="VQH400"/>
      <c r="VQI400"/>
      <c r="VQJ400"/>
      <c r="VQK400"/>
      <c r="VQL400"/>
      <c r="VQM400"/>
      <c r="VQN400"/>
      <c r="VQO400"/>
      <c r="VQP400"/>
      <c r="VQQ400"/>
      <c r="VQR400"/>
      <c r="VQS400"/>
      <c r="VQT400"/>
      <c r="VQU400"/>
      <c r="VQV400"/>
      <c r="VQW400"/>
      <c r="VQX400"/>
      <c r="VQY400"/>
      <c r="VQZ400"/>
      <c r="VRA400"/>
      <c r="VRB400"/>
      <c r="VRC400"/>
      <c r="VRD400"/>
      <c r="VRE400"/>
      <c r="VRF400"/>
      <c r="VRG400"/>
      <c r="VRH400"/>
      <c r="VRI400"/>
      <c r="VRJ400"/>
      <c r="VRK400"/>
      <c r="VRL400"/>
      <c r="VRM400"/>
      <c r="VRN400"/>
      <c r="VRO400"/>
      <c r="VRP400"/>
      <c r="VRQ400"/>
      <c r="VRR400"/>
      <c r="VRS400"/>
      <c r="VRT400"/>
      <c r="VRU400"/>
      <c r="VRV400"/>
      <c r="VRW400"/>
      <c r="VRX400"/>
      <c r="VRY400"/>
      <c r="VRZ400"/>
      <c r="VSA400"/>
      <c r="VSB400"/>
      <c r="VSC400"/>
      <c r="VSD400"/>
      <c r="VSE400"/>
      <c r="VSF400"/>
      <c r="VSG400"/>
      <c r="VSH400"/>
      <c r="VSI400"/>
      <c r="VSJ400"/>
      <c r="VSK400"/>
      <c r="VSL400"/>
      <c r="VSM400"/>
      <c r="VSN400"/>
      <c r="VSO400"/>
      <c r="VSP400"/>
      <c r="VSQ400"/>
      <c r="VSR400"/>
      <c r="VSS400"/>
      <c r="VST400"/>
      <c r="VSU400"/>
      <c r="VSV400"/>
      <c r="VSW400"/>
      <c r="VSX400"/>
      <c r="VSY400"/>
      <c r="VSZ400"/>
      <c r="VTA400"/>
      <c r="VTB400"/>
      <c r="VTC400"/>
      <c r="VTD400"/>
      <c r="VTE400"/>
      <c r="VTF400"/>
      <c r="VTG400"/>
      <c r="VTH400"/>
      <c r="VTI400"/>
      <c r="VTJ400"/>
      <c r="VTK400"/>
      <c r="VTL400"/>
      <c r="VTM400"/>
      <c r="VTN400"/>
      <c r="VTO400"/>
      <c r="VTP400"/>
      <c r="VTQ400"/>
      <c r="VTR400"/>
      <c r="VTS400"/>
      <c r="VTT400"/>
      <c r="VTU400"/>
      <c r="VTV400"/>
      <c r="VTW400"/>
      <c r="VTX400"/>
      <c r="VTY400"/>
      <c r="VTZ400"/>
      <c r="VUA400"/>
      <c r="VUB400"/>
      <c r="VUC400"/>
      <c r="VUD400"/>
      <c r="VUE400"/>
      <c r="VUF400"/>
      <c r="VUG400"/>
      <c r="VUH400"/>
      <c r="VUI400"/>
      <c r="VUJ400"/>
      <c r="VUK400"/>
      <c r="VUL400"/>
      <c r="VUM400"/>
      <c r="VUN400"/>
      <c r="VUO400"/>
      <c r="VUP400"/>
      <c r="VUQ400"/>
      <c r="VUR400"/>
      <c r="VUS400"/>
      <c r="VUT400"/>
      <c r="VUU400"/>
      <c r="VUV400"/>
      <c r="VUW400"/>
      <c r="VUX400"/>
      <c r="VUY400"/>
      <c r="VUZ400"/>
      <c r="VVA400"/>
      <c r="VVB400"/>
      <c r="VVC400"/>
      <c r="VVD400"/>
      <c r="VVE400"/>
      <c r="VVF400"/>
      <c r="VVG400"/>
      <c r="VVH400"/>
      <c r="VVI400"/>
      <c r="VVJ400"/>
      <c r="VVK400"/>
      <c r="VVL400"/>
      <c r="VVM400"/>
      <c r="VVN400"/>
      <c r="VVO400"/>
      <c r="VVP400"/>
      <c r="VVQ400"/>
      <c r="VVR400"/>
      <c r="VVS400"/>
      <c r="VVT400"/>
      <c r="VVU400"/>
      <c r="VVV400"/>
      <c r="VVW400"/>
      <c r="VVX400"/>
      <c r="VVY400"/>
      <c r="VVZ400"/>
      <c r="VWA400"/>
      <c r="VWB400"/>
      <c r="VWC400"/>
      <c r="VWD400"/>
      <c r="VWE400"/>
      <c r="VWF400"/>
      <c r="VWG400"/>
      <c r="VWH400"/>
      <c r="VWI400"/>
      <c r="VWJ400"/>
      <c r="VWK400"/>
      <c r="VWL400"/>
      <c r="VWM400"/>
      <c r="VWN400"/>
      <c r="VWO400"/>
      <c r="VWP400"/>
      <c r="VWQ400"/>
      <c r="VWR400"/>
      <c r="VWS400"/>
      <c r="VWT400"/>
      <c r="VWU400"/>
      <c r="VWV400"/>
      <c r="VWW400"/>
      <c r="VWX400"/>
      <c r="VWY400"/>
      <c r="VWZ400"/>
      <c r="VXA400"/>
      <c r="VXB400"/>
      <c r="VXC400"/>
      <c r="VXD400"/>
      <c r="VXE400"/>
      <c r="VXF400"/>
      <c r="VXG400"/>
      <c r="VXH400"/>
      <c r="VXI400"/>
      <c r="VXJ400"/>
      <c r="VXK400"/>
      <c r="VXL400"/>
      <c r="VXM400"/>
      <c r="VXN400"/>
      <c r="VXO400"/>
      <c r="VXP400"/>
      <c r="VXQ400"/>
      <c r="VXR400"/>
      <c r="VXS400"/>
      <c r="VXT400"/>
      <c r="VXU400"/>
      <c r="VXV400"/>
      <c r="VXW400"/>
      <c r="VXX400"/>
      <c r="VXY400"/>
      <c r="VXZ400"/>
      <c r="VYA400"/>
      <c r="VYB400"/>
      <c r="VYC400"/>
      <c r="VYD400"/>
      <c r="VYE400"/>
      <c r="VYF400"/>
      <c r="VYG400"/>
      <c r="VYH400"/>
      <c r="VYI400"/>
      <c r="VYJ400"/>
      <c r="VYK400"/>
      <c r="VYL400"/>
      <c r="VYM400"/>
      <c r="VYN400"/>
      <c r="VYO400"/>
      <c r="VYP400"/>
      <c r="VYQ400"/>
      <c r="VYR400"/>
      <c r="VYS400"/>
      <c r="VYT400"/>
      <c r="VYU400"/>
      <c r="VYV400"/>
      <c r="VYW400"/>
      <c r="VYX400"/>
      <c r="VYY400"/>
      <c r="VYZ400"/>
      <c r="VZA400"/>
      <c r="VZB400"/>
      <c r="VZC400"/>
      <c r="VZD400"/>
      <c r="VZE400"/>
      <c r="VZF400"/>
      <c r="VZG400"/>
      <c r="VZH400"/>
      <c r="VZI400"/>
      <c r="VZJ400"/>
      <c r="VZK400"/>
      <c r="VZL400"/>
      <c r="VZM400"/>
      <c r="VZN400"/>
      <c r="VZO400"/>
      <c r="VZP400"/>
      <c r="VZQ400"/>
      <c r="VZR400"/>
      <c r="VZS400"/>
      <c r="VZT400"/>
      <c r="VZU400"/>
      <c r="VZV400"/>
      <c r="VZW400"/>
      <c r="VZX400"/>
      <c r="VZY400"/>
      <c r="VZZ400"/>
      <c r="WAA400"/>
      <c r="WAB400"/>
      <c r="WAC400"/>
      <c r="WAD400"/>
      <c r="WAE400"/>
      <c r="WAF400"/>
      <c r="WAG400"/>
      <c r="WAH400"/>
      <c r="WAI400"/>
      <c r="WAJ400"/>
      <c r="WAK400"/>
      <c r="WAL400"/>
      <c r="WAM400"/>
      <c r="WAN400"/>
      <c r="WAO400"/>
      <c r="WAP400"/>
      <c r="WAQ400"/>
      <c r="WAR400"/>
      <c r="WAS400"/>
      <c r="WAT400"/>
      <c r="WAU400"/>
      <c r="WAV400"/>
      <c r="WAW400"/>
      <c r="WAX400"/>
      <c r="WAY400"/>
      <c r="WAZ400"/>
      <c r="WBA400"/>
      <c r="WBB400"/>
      <c r="WBC400"/>
      <c r="WBD400"/>
      <c r="WBE400"/>
      <c r="WBF400"/>
      <c r="WBG400"/>
      <c r="WBH400"/>
      <c r="WBI400"/>
      <c r="WBJ400"/>
      <c r="WBK400"/>
      <c r="WBL400"/>
      <c r="WBM400"/>
      <c r="WBN400"/>
      <c r="WBO400"/>
      <c r="WBP400"/>
      <c r="WBQ400"/>
      <c r="WBR400"/>
      <c r="WBS400"/>
      <c r="WBT400"/>
      <c r="WBU400"/>
      <c r="WBV400"/>
      <c r="WBW400"/>
      <c r="WBX400"/>
      <c r="WBY400"/>
      <c r="WBZ400"/>
      <c r="WCA400"/>
      <c r="WCB400"/>
      <c r="WCC400"/>
      <c r="WCD400"/>
      <c r="WCE400"/>
      <c r="WCF400"/>
      <c r="WCG400"/>
      <c r="WCH400"/>
      <c r="WCI400"/>
      <c r="WCJ400"/>
      <c r="WCK400"/>
      <c r="WCL400"/>
      <c r="WCM400"/>
      <c r="WCN400"/>
      <c r="WCO400"/>
      <c r="WCP400"/>
      <c r="WCQ400"/>
      <c r="WCR400"/>
      <c r="WCS400"/>
      <c r="WCT400"/>
      <c r="WCU400"/>
      <c r="WCV400"/>
      <c r="WCW400"/>
      <c r="WCX400"/>
      <c r="WCY400"/>
      <c r="WCZ400"/>
      <c r="WDA400"/>
      <c r="WDB400"/>
      <c r="WDC400"/>
      <c r="WDD400"/>
      <c r="WDE400"/>
      <c r="WDF400"/>
      <c r="WDG400"/>
      <c r="WDH400"/>
      <c r="WDI400"/>
      <c r="WDJ400"/>
      <c r="WDK400"/>
      <c r="WDL400"/>
      <c r="WDM400"/>
      <c r="WDN400"/>
      <c r="WDO400"/>
      <c r="WDP400"/>
      <c r="WDQ400"/>
      <c r="WDR400"/>
      <c r="WDS400"/>
      <c r="WDT400"/>
      <c r="WDU400"/>
      <c r="WDV400"/>
      <c r="WDW400"/>
      <c r="WDX400"/>
      <c r="WDY400"/>
      <c r="WDZ400"/>
      <c r="WEA400"/>
      <c r="WEB400"/>
      <c r="WEC400"/>
      <c r="WED400"/>
      <c r="WEE400"/>
      <c r="WEF400"/>
      <c r="WEG400"/>
      <c r="WEH400"/>
      <c r="WEI400"/>
      <c r="WEJ400"/>
      <c r="WEK400"/>
      <c r="WEL400"/>
      <c r="WEM400"/>
      <c r="WEN400"/>
      <c r="WEO400"/>
      <c r="WEP400"/>
      <c r="WEQ400"/>
      <c r="WER400"/>
      <c r="WES400"/>
      <c r="WET400"/>
      <c r="WEU400"/>
      <c r="WEV400"/>
      <c r="WEW400"/>
      <c r="WEX400"/>
      <c r="WEY400"/>
      <c r="WEZ400"/>
      <c r="WFA400"/>
      <c r="WFB400"/>
      <c r="WFC400"/>
      <c r="WFD400"/>
      <c r="WFE400"/>
      <c r="WFF400"/>
      <c r="WFG400"/>
      <c r="WFH400"/>
      <c r="WFI400"/>
      <c r="WFJ400"/>
      <c r="WFK400"/>
      <c r="WFL400"/>
      <c r="WFM400"/>
      <c r="WFN400"/>
      <c r="WFO400"/>
      <c r="WFP400"/>
      <c r="WFQ400"/>
      <c r="WFR400"/>
      <c r="WFS400"/>
      <c r="WFT400"/>
      <c r="WFU400"/>
      <c r="WFV400"/>
      <c r="WFW400"/>
      <c r="WFX400"/>
      <c r="WFY400"/>
      <c r="WFZ400"/>
      <c r="WGA400"/>
      <c r="WGB400"/>
      <c r="WGC400"/>
      <c r="WGD400"/>
      <c r="WGE400"/>
      <c r="WGF400"/>
      <c r="WGG400"/>
      <c r="WGH400"/>
      <c r="WGI400"/>
      <c r="WGJ400"/>
      <c r="WGK400"/>
      <c r="WGL400"/>
      <c r="WGM400"/>
      <c r="WGN400"/>
      <c r="WGO400"/>
      <c r="WGP400"/>
      <c r="WGQ400"/>
      <c r="WGR400"/>
      <c r="WGS400"/>
      <c r="WGT400"/>
      <c r="WGU400"/>
      <c r="WGV400"/>
      <c r="WGW400"/>
      <c r="WGX400"/>
      <c r="WGY400"/>
      <c r="WGZ400"/>
      <c r="WHA400"/>
      <c r="WHB400"/>
      <c r="WHC400"/>
      <c r="WHD400"/>
      <c r="WHE400"/>
      <c r="WHF400"/>
      <c r="WHG400"/>
      <c r="WHH400"/>
      <c r="WHI400"/>
      <c r="WHJ400"/>
      <c r="WHK400"/>
      <c r="WHL400"/>
      <c r="WHM400"/>
      <c r="WHN400"/>
      <c r="WHO400"/>
      <c r="WHP400"/>
      <c r="WHQ400"/>
      <c r="WHR400"/>
      <c r="WHS400"/>
      <c r="WHT400"/>
      <c r="WHU400"/>
      <c r="WHV400"/>
      <c r="WHW400"/>
      <c r="WHX400"/>
      <c r="WHY400"/>
      <c r="WHZ400"/>
      <c r="WIA400"/>
      <c r="WIB400"/>
      <c r="WIC400"/>
      <c r="WID400"/>
      <c r="WIE400"/>
      <c r="WIF400"/>
      <c r="WIG400"/>
      <c r="WIH400"/>
      <c r="WII400"/>
      <c r="WIJ400"/>
      <c r="WIK400"/>
      <c r="WIL400"/>
      <c r="WIM400"/>
      <c r="WIN400"/>
      <c r="WIO400"/>
      <c r="WIP400"/>
      <c r="WIQ400"/>
      <c r="WIR400"/>
      <c r="WIS400"/>
      <c r="WIT400"/>
      <c r="WIU400"/>
      <c r="WIV400"/>
      <c r="WIW400"/>
      <c r="WIX400"/>
      <c r="WIY400"/>
      <c r="WIZ400"/>
      <c r="WJA400"/>
      <c r="WJB400"/>
      <c r="WJC400"/>
      <c r="WJD400"/>
      <c r="WJE400"/>
      <c r="WJF400"/>
      <c r="WJG400"/>
      <c r="WJH400"/>
      <c r="WJI400"/>
      <c r="WJJ400"/>
      <c r="WJK400"/>
      <c r="WJL400"/>
      <c r="WJM400"/>
      <c r="WJN400"/>
      <c r="WJO400"/>
      <c r="WJP400"/>
      <c r="WJQ400"/>
      <c r="WJR400"/>
      <c r="WJS400"/>
      <c r="WJT400"/>
      <c r="WJU400"/>
      <c r="WJV400"/>
      <c r="WJW400"/>
      <c r="WJX400"/>
      <c r="WJY400"/>
      <c r="WJZ400"/>
      <c r="WKA400"/>
      <c r="WKB400"/>
      <c r="WKC400"/>
      <c r="WKD400"/>
      <c r="WKE400"/>
      <c r="WKF400"/>
      <c r="WKG400"/>
      <c r="WKH400"/>
      <c r="WKI400"/>
      <c r="WKJ400"/>
      <c r="WKK400"/>
      <c r="WKL400"/>
      <c r="WKM400"/>
      <c r="WKN400"/>
      <c r="WKO400"/>
      <c r="WKP400"/>
      <c r="WKQ400"/>
      <c r="WKR400"/>
      <c r="WKS400"/>
      <c r="WKT400"/>
      <c r="WKU400"/>
      <c r="WKV400"/>
      <c r="WKW400"/>
      <c r="WKX400"/>
      <c r="WKY400"/>
      <c r="WKZ400"/>
      <c r="WLA400"/>
      <c r="WLB400"/>
      <c r="WLC400"/>
      <c r="WLD400"/>
      <c r="WLE400"/>
      <c r="WLF400"/>
      <c r="WLG400"/>
      <c r="WLH400"/>
      <c r="WLI400"/>
      <c r="WLJ400"/>
      <c r="WLK400"/>
      <c r="WLL400"/>
      <c r="WLM400"/>
      <c r="WLN400"/>
      <c r="WLO400"/>
      <c r="WLP400"/>
      <c r="WLQ400"/>
      <c r="WLR400"/>
      <c r="WLS400"/>
      <c r="WLT400"/>
      <c r="WLU400"/>
      <c r="WLV400"/>
      <c r="WLW400"/>
      <c r="WLX400"/>
      <c r="WLY400"/>
      <c r="WLZ400"/>
      <c r="WMA400"/>
      <c r="WMB400"/>
      <c r="WMC400"/>
      <c r="WMD400"/>
      <c r="WME400"/>
      <c r="WMF400"/>
      <c r="WMG400"/>
      <c r="WMH400"/>
      <c r="WMI400"/>
      <c r="WMJ400"/>
      <c r="WMK400"/>
      <c r="WML400"/>
      <c r="WMM400"/>
      <c r="WMN400"/>
      <c r="WMO400"/>
      <c r="WMP400"/>
      <c r="WMQ400"/>
      <c r="WMR400"/>
      <c r="WMS400"/>
      <c r="WMT400"/>
      <c r="WMU400"/>
      <c r="WMV400"/>
      <c r="WMW400"/>
      <c r="WMX400"/>
      <c r="WMY400"/>
      <c r="WMZ400"/>
      <c r="WNA400"/>
      <c r="WNB400"/>
      <c r="WNC400"/>
      <c r="WND400"/>
      <c r="WNE400"/>
      <c r="WNF400"/>
      <c r="WNG400"/>
      <c r="WNH400"/>
      <c r="WNI400"/>
      <c r="WNJ400"/>
      <c r="WNK400"/>
      <c r="WNL400"/>
      <c r="WNM400"/>
      <c r="WNN400"/>
      <c r="WNO400"/>
      <c r="WNP400"/>
      <c r="WNQ400"/>
      <c r="WNR400"/>
      <c r="WNS400"/>
      <c r="WNT400"/>
      <c r="WNU400"/>
      <c r="WNV400"/>
      <c r="WNW400"/>
      <c r="WNX400"/>
      <c r="WNY400"/>
      <c r="WNZ400"/>
      <c r="WOA400"/>
      <c r="WOB400"/>
      <c r="WOC400"/>
      <c r="WOD400"/>
      <c r="WOE400"/>
      <c r="WOF400"/>
      <c r="WOG400"/>
      <c r="WOH400"/>
      <c r="WOI400"/>
      <c r="WOJ400"/>
      <c r="WOK400"/>
      <c r="WOL400"/>
      <c r="WOM400"/>
      <c r="WON400"/>
      <c r="WOO400"/>
      <c r="WOP400"/>
      <c r="WOQ400"/>
      <c r="WOR400"/>
      <c r="WOS400"/>
      <c r="WOT400"/>
      <c r="WOU400"/>
      <c r="WOV400"/>
      <c r="WOW400"/>
      <c r="WOX400"/>
      <c r="WOY400"/>
      <c r="WOZ400"/>
      <c r="WPA400"/>
      <c r="WPB400"/>
      <c r="WPC400"/>
      <c r="WPD400"/>
      <c r="WPE400"/>
      <c r="WPF400"/>
      <c r="WPG400"/>
      <c r="WPH400"/>
      <c r="WPI400"/>
      <c r="WPJ400"/>
      <c r="WPK400"/>
      <c r="WPL400"/>
      <c r="WPM400"/>
      <c r="WPN400"/>
      <c r="WPO400"/>
      <c r="WPP400"/>
      <c r="WPQ400"/>
      <c r="WPR400"/>
      <c r="WPS400"/>
      <c r="WPT400"/>
      <c r="WPU400"/>
      <c r="WPV400"/>
      <c r="WPW400"/>
      <c r="WPX400"/>
      <c r="WPY400"/>
      <c r="WPZ400"/>
      <c r="WQA400"/>
      <c r="WQB400"/>
      <c r="WQC400"/>
      <c r="WQD400"/>
      <c r="WQE400"/>
      <c r="WQF400"/>
      <c r="WQG400"/>
      <c r="WQH400"/>
      <c r="WQI400"/>
      <c r="WQJ400"/>
      <c r="WQK400"/>
      <c r="WQL400"/>
      <c r="WQM400"/>
      <c r="WQN400"/>
      <c r="WQO400"/>
      <c r="WQP400"/>
      <c r="WQQ400"/>
      <c r="WQR400"/>
      <c r="WQS400"/>
      <c r="WQT400"/>
      <c r="WQU400"/>
      <c r="WQV400"/>
      <c r="WQW400"/>
      <c r="WQX400"/>
      <c r="WQY400"/>
      <c r="WQZ400"/>
      <c r="WRA400"/>
      <c r="WRB400"/>
      <c r="WRC400"/>
      <c r="WRD400"/>
      <c r="WRE400"/>
      <c r="WRF400"/>
      <c r="WRG400"/>
      <c r="WRH400"/>
      <c r="WRI400"/>
      <c r="WRJ400"/>
      <c r="WRK400"/>
      <c r="WRL400"/>
      <c r="WRM400"/>
      <c r="WRN400"/>
      <c r="WRO400"/>
      <c r="WRP400"/>
      <c r="WRQ400"/>
      <c r="WRR400"/>
      <c r="WRS400"/>
      <c r="WRT400"/>
      <c r="WRU400"/>
      <c r="WRV400"/>
      <c r="WRW400"/>
      <c r="WRX400"/>
      <c r="WRY400"/>
      <c r="WRZ400"/>
      <c r="WSA400"/>
      <c r="WSB400"/>
      <c r="WSC400"/>
      <c r="WSD400"/>
      <c r="WSE400"/>
      <c r="WSF400"/>
      <c r="WSG400"/>
      <c r="WSH400"/>
      <c r="WSI400"/>
      <c r="WSJ400"/>
      <c r="WSK400"/>
      <c r="WSL400"/>
      <c r="WSM400"/>
      <c r="WSN400"/>
      <c r="WSO400"/>
      <c r="WSP400"/>
      <c r="WSQ400"/>
      <c r="WSR400"/>
      <c r="WSS400"/>
      <c r="WST400"/>
      <c r="WSU400"/>
      <c r="WSV400"/>
      <c r="WSW400"/>
      <c r="WSX400"/>
      <c r="WSY400"/>
      <c r="WSZ400"/>
      <c r="WTA400"/>
      <c r="WTB400"/>
      <c r="WTC400"/>
      <c r="WTD400"/>
      <c r="WTE400"/>
      <c r="WTF400"/>
      <c r="WTG400"/>
      <c r="WTH400"/>
      <c r="WTI400"/>
      <c r="WTJ400"/>
      <c r="WTK400"/>
      <c r="WTL400"/>
      <c r="WTM400"/>
      <c r="WTN400"/>
      <c r="WTO400"/>
      <c r="WTP400"/>
      <c r="WTQ400"/>
      <c r="WTR400"/>
      <c r="WTS400"/>
      <c r="WTT400"/>
      <c r="WTU400"/>
      <c r="WTV400"/>
      <c r="WTW400"/>
      <c r="WTX400"/>
      <c r="WTY400"/>
      <c r="WTZ400"/>
      <c r="WUA400"/>
      <c r="WUB400"/>
      <c r="WUC400"/>
      <c r="WUD400"/>
      <c r="WUE400"/>
      <c r="WUF400"/>
      <c r="WUG400"/>
      <c r="WUH400"/>
      <c r="WUI400"/>
      <c r="WUJ400"/>
      <c r="WUK400"/>
      <c r="WUL400"/>
      <c r="WUM400"/>
      <c r="WUN400"/>
      <c r="WUO400"/>
      <c r="WUP400"/>
      <c r="WUQ400"/>
      <c r="WUR400"/>
      <c r="WUS400"/>
      <c r="WUT400"/>
      <c r="WUU400"/>
      <c r="WUV400"/>
      <c r="WUW400"/>
      <c r="WUX400"/>
      <c r="WUY400"/>
      <c r="WUZ400"/>
      <c r="WVA400"/>
      <c r="WVB400"/>
      <c r="WVC400"/>
      <c r="WVD400"/>
      <c r="WVE400"/>
      <c r="WVF400"/>
      <c r="WVG400"/>
      <c r="WVH400"/>
      <c r="WVI400"/>
      <c r="WVJ400"/>
      <c r="WVK400"/>
      <c r="WVL400"/>
      <c r="WVM400"/>
      <c r="WVN400"/>
      <c r="WVO400"/>
      <c r="WVP400"/>
      <c r="WVQ400"/>
      <c r="WVR400"/>
      <c r="WVS400"/>
      <c r="WVT400"/>
      <c r="WVU400"/>
      <c r="WVV400"/>
      <c r="WVW400"/>
      <c r="WVX400"/>
      <c r="WVY400"/>
      <c r="WVZ400"/>
      <c r="WWA400"/>
      <c r="WWB400"/>
      <c r="WWC400"/>
      <c r="WWD400"/>
      <c r="WWE400"/>
      <c r="WWF400"/>
      <c r="WWG400"/>
      <c r="WWH400"/>
      <c r="WWI400"/>
      <c r="WWJ400"/>
      <c r="WWK400"/>
      <c r="WWL400"/>
      <c r="WWM400"/>
      <c r="WWN400"/>
      <c r="WWO400"/>
      <c r="WWP400"/>
      <c r="WWQ400"/>
      <c r="WWR400"/>
      <c r="WWS400"/>
      <c r="WWT400"/>
      <c r="WWU400"/>
      <c r="WWV400"/>
      <c r="WWW400"/>
      <c r="WWX400"/>
      <c r="WWY400"/>
      <c r="WWZ400"/>
      <c r="WXA400"/>
      <c r="WXB400"/>
      <c r="WXC400"/>
      <c r="WXD400"/>
      <c r="WXE400"/>
      <c r="WXF400"/>
      <c r="WXG400"/>
      <c r="WXH400"/>
      <c r="WXI400"/>
      <c r="WXJ400"/>
      <c r="WXK400"/>
      <c r="WXL400"/>
      <c r="WXM400"/>
      <c r="WXN400"/>
      <c r="WXO400"/>
      <c r="WXP400"/>
      <c r="WXQ400"/>
      <c r="WXR400"/>
      <c r="WXS400"/>
      <c r="WXT400"/>
      <c r="WXU400"/>
      <c r="WXV400"/>
      <c r="WXW400"/>
      <c r="WXX400"/>
      <c r="WXY400"/>
      <c r="WXZ400"/>
      <c r="WYA400"/>
      <c r="WYB400"/>
      <c r="WYC400"/>
      <c r="WYD400"/>
      <c r="WYE400"/>
      <c r="WYF400"/>
      <c r="WYG400"/>
      <c r="WYH400"/>
      <c r="WYI400"/>
      <c r="WYJ400"/>
      <c r="WYK400"/>
      <c r="WYL400"/>
      <c r="WYM400"/>
      <c r="WYN400"/>
      <c r="WYO400"/>
      <c r="WYP400"/>
      <c r="WYQ400"/>
      <c r="WYR400"/>
      <c r="WYS400"/>
      <c r="WYT400"/>
      <c r="WYU400"/>
      <c r="WYV400"/>
      <c r="WYW400"/>
      <c r="WYX400"/>
      <c r="WYY400"/>
      <c r="WYZ400"/>
      <c r="WZA400"/>
      <c r="WZB400"/>
      <c r="WZC400"/>
      <c r="WZD400"/>
      <c r="WZE400"/>
      <c r="WZF400"/>
      <c r="WZG400"/>
      <c r="WZH400"/>
      <c r="WZI400"/>
      <c r="WZJ400"/>
      <c r="WZK400"/>
      <c r="WZL400"/>
      <c r="WZM400"/>
      <c r="WZN400"/>
      <c r="WZO400"/>
      <c r="WZP400"/>
      <c r="WZQ400"/>
      <c r="WZR400"/>
      <c r="WZS400"/>
      <c r="WZT400"/>
      <c r="WZU400"/>
      <c r="WZV400"/>
      <c r="WZW400"/>
      <c r="WZX400"/>
      <c r="WZY400"/>
      <c r="WZZ400"/>
      <c r="XAA400"/>
      <c r="XAB400"/>
      <c r="XAC400"/>
      <c r="XAD400"/>
      <c r="XAE400"/>
      <c r="XAF400"/>
      <c r="XAG400"/>
      <c r="XAH400"/>
      <c r="XAI400"/>
      <c r="XAJ400"/>
      <c r="XAK400"/>
      <c r="XAL400"/>
      <c r="XAM400"/>
      <c r="XAN400"/>
      <c r="XAO400"/>
      <c r="XAP400"/>
      <c r="XAQ400"/>
      <c r="XAR400"/>
      <c r="XAS400"/>
      <c r="XAT400"/>
      <c r="XAU400"/>
      <c r="XAV400"/>
      <c r="XAW400"/>
      <c r="XAX400"/>
      <c r="XAY400"/>
      <c r="XAZ400"/>
      <c r="XBA400"/>
      <c r="XBB400"/>
      <c r="XBC400"/>
      <c r="XBD400"/>
      <c r="XBE400"/>
      <c r="XBF400"/>
      <c r="XBG400"/>
      <c r="XBH400"/>
      <c r="XBI400"/>
      <c r="XBJ400"/>
      <c r="XBK400"/>
      <c r="XBL400"/>
      <c r="XBM400"/>
      <c r="XBN400"/>
      <c r="XBO400"/>
      <c r="XBP400"/>
      <c r="XBQ400"/>
      <c r="XBR400"/>
      <c r="XBS400"/>
      <c r="XBT400"/>
      <c r="XBU400"/>
      <c r="XBV400"/>
      <c r="XBW400"/>
      <c r="XBX400"/>
      <c r="XBY400"/>
      <c r="XBZ400"/>
      <c r="XCA400"/>
      <c r="XCB400"/>
      <c r="XCC400"/>
      <c r="XCD400"/>
      <c r="XCE400"/>
      <c r="XCF400"/>
      <c r="XCG400"/>
      <c r="XCH400"/>
      <c r="XCI400"/>
      <c r="XCJ400"/>
      <c r="XCK400"/>
      <c r="XCL400"/>
      <c r="XCM400"/>
      <c r="XCN400"/>
      <c r="XCO400"/>
      <c r="XCP400"/>
      <c r="XCQ400"/>
      <c r="XCR400"/>
      <c r="XCS400"/>
      <c r="XCT400"/>
      <c r="XCU400"/>
      <c r="XCV400"/>
      <c r="XCW400"/>
      <c r="XCX400"/>
      <c r="XCY400"/>
      <c r="XCZ400"/>
      <c r="XDA400"/>
      <c r="XDB400"/>
      <c r="XDC400"/>
      <c r="XDD400"/>
      <c r="XDE400"/>
      <c r="XDF400"/>
      <c r="XDG400"/>
      <c r="XDH400"/>
      <c r="XDI400"/>
      <c r="XDJ400"/>
      <c r="XDK400"/>
      <c r="XDL400"/>
      <c r="XDM400"/>
      <c r="XDN400"/>
      <c r="XDO400"/>
      <c r="XDP400"/>
      <c r="XDQ400"/>
      <c r="XDR400"/>
      <c r="XDS400"/>
      <c r="XDT400"/>
      <c r="XDU400"/>
      <c r="XDV400"/>
      <c r="XDW400"/>
      <c r="XDX400"/>
      <c r="XDY400"/>
      <c r="XDZ400"/>
      <c r="XEA400"/>
      <c r="XEB400"/>
      <c r="XEC400"/>
      <c r="XED400"/>
      <c r="XEE400"/>
      <c r="XEF400"/>
      <c r="XEG400"/>
      <c r="XEH400"/>
      <c r="XEI400"/>
      <c r="XEJ400"/>
      <c r="XEK400"/>
      <c r="XEL400"/>
      <c r="XEM400"/>
      <c r="XEN400"/>
      <c r="XEO400"/>
      <c r="XEP400"/>
      <c r="XEQ400"/>
      <c r="XER400"/>
      <c r="XES400"/>
      <c r="XET400"/>
      <c r="XEU400"/>
      <c r="XEV400"/>
      <c r="XEW400"/>
      <c r="XEX400"/>
      <c r="XEY400"/>
      <c r="XEZ400"/>
      <c r="XFA400"/>
      <c r="XFB400"/>
      <c r="XFC400"/>
      <c r="XFD400"/>
    </row>
    <row r="402" spans="1:68" s="593" customFormat="1" ht="30" customHeight="1">
      <c r="B402" s="594"/>
      <c r="C402" s="594"/>
      <c r="D402" s="594"/>
      <c r="E402" s="594"/>
      <c r="F402" s="594"/>
      <c r="G402" s="594"/>
      <c r="H402" s="594"/>
      <c r="I402" s="594"/>
      <c r="J402" s="594"/>
      <c r="K402" s="594"/>
      <c r="L402" s="594"/>
      <c r="M402" s="594"/>
      <c r="N402" s="594"/>
      <c r="O402" s="594"/>
      <c r="P402" s="594"/>
      <c r="Q402" s="594"/>
      <c r="R402" s="594"/>
      <c r="S402" s="594"/>
      <c r="T402" s="594"/>
      <c r="U402" s="594"/>
      <c r="V402" s="594"/>
      <c r="W402" s="594"/>
      <c r="X402" s="594"/>
      <c r="Y402" s="594"/>
      <c r="Z402" s="594"/>
      <c r="AA402" s="594"/>
      <c r="AB402" s="594"/>
      <c r="AC402" s="594"/>
      <c r="AD402" s="594"/>
      <c r="AE402" s="594"/>
      <c r="AF402" s="594"/>
      <c r="AG402" s="594"/>
      <c r="AH402" s="594"/>
      <c r="AI402" s="594"/>
      <c r="AJ402" s="594"/>
      <c r="AK402" s="594"/>
      <c r="AL402" s="594"/>
      <c r="AM402" s="594"/>
      <c r="AN402" s="594"/>
      <c r="AO402" s="594"/>
      <c r="AP402" s="594"/>
      <c r="AQ402" s="594"/>
      <c r="AR402" s="594"/>
      <c r="AS402" s="594"/>
      <c r="AT402" s="594"/>
      <c r="AU402" s="594"/>
      <c r="AV402" s="594"/>
      <c r="AW402" s="594"/>
      <c r="AX402" s="594"/>
      <c r="AY402" s="594"/>
      <c r="AZ402" s="594"/>
      <c r="BA402" s="594"/>
      <c r="BB402" s="594"/>
      <c r="BC402" s="594"/>
      <c r="BD402" s="594"/>
      <c r="BE402" s="594"/>
      <c r="BF402" s="594"/>
      <c r="BG402" s="594"/>
      <c r="BH402" s="594"/>
      <c r="BI402" s="594"/>
      <c r="BJ402" s="594"/>
      <c r="BK402" s="594"/>
      <c r="BL402" s="594"/>
      <c r="BM402" s="594"/>
      <c r="BN402" s="594"/>
      <c r="BO402" s="594"/>
      <c r="BP402" s="594"/>
    </row>
    <row r="403" spans="1:68" ht="18.75">
      <c r="B403" s="43" t="s">
        <v>492</v>
      </c>
    </row>
    <row r="404" spans="1:68" ht="15.75" thickBot="1"/>
    <row r="405" spans="1:68" s="42" customFormat="1" ht="16.5" thickTop="1" thickBot="1">
      <c r="F405" s="491">
        <f>'4. Investment Appraisal'!$C$9</f>
        <v>2017</v>
      </c>
      <c r="G405" s="491">
        <f>F405+1</f>
        <v>2018</v>
      </c>
      <c r="H405" s="491">
        <f t="shared" ref="H405:BP405" si="131">G405+1</f>
        <v>2019</v>
      </c>
      <c r="I405" s="491">
        <f t="shared" si="131"/>
        <v>2020</v>
      </c>
      <c r="J405" s="491">
        <f t="shared" si="131"/>
        <v>2021</v>
      </c>
      <c r="K405" s="491">
        <f t="shared" si="131"/>
        <v>2022</v>
      </c>
      <c r="L405" s="491">
        <f t="shared" si="131"/>
        <v>2023</v>
      </c>
      <c r="M405" s="491">
        <f t="shared" si="131"/>
        <v>2024</v>
      </c>
      <c r="N405" s="491">
        <f t="shared" si="131"/>
        <v>2025</v>
      </c>
      <c r="O405" s="491">
        <f t="shared" si="131"/>
        <v>2026</v>
      </c>
      <c r="P405" s="491">
        <f t="shared" si="131"/>
        <v>2027</v>
      </c>
      <c r="Q405" s="491">
        <f t="shared" si="131"/>
        <v>2028</v>
      </c>
      <c r="R405" s="491">
        <f t="shared" si="131"/>
        <v>2029</v>
      </c>
      <c r="S405" s="491">
        <f t="shared" si="131"/>
        <v>2030</v>
      </c>
      <c r="T405" s="491">
        <f t="shared" si="131"/>
        <v>2031</v>
      </c>
      <c r="U405" s="491">
        <f t="shared" si="131"/>
        <v>2032</v>
      </c>
      <c r="V405" s="491">
        <f t="shared" si="131"/>
        <v>2033</v>
      </c>
      <c r="W405" s="491">
        <f t="shared" si="131"/>
        <v>2034</v>
      </c>
      <c r="X405" s="491">
        <f t="shared" si="131"/>
        <v>2035</v>
      </c>
      <c r="Y405" s="491">
        <f t="shared" si="131"/>
        <v>2036</v>
      </c>
      <c r="Z405" s="491">
        <f t="shared" si="131"/>
        <v>2037</v>
      </c>
      <c r="AA405" s="491">
        <f t="shared" si="131"/>
        <v>2038</v>
      </c>
      <c r="AB405" s="491">
        <f t="shared" si="131"/>
        <v>2039</v>
      </c>
      <c r="AC405" s="491">
        <f t="shared" si="131"/>
        <v>2040</v>
      </c>
      <c r="AD405" s="491">
        <f t="shared" si="131"/>
        <v>2041</v>
      </c>
      <c r="AE405" s="491">
        <f t="shared" si="131"/>
        <v>2042</v>
      </c>
      <c r="AF405" s="491">
        <f t="shared" si="131"/>
        <v>2043</v>
      </c>
      <c r="AG405" s="491">
        <f t="shared" si="131"/>
        <v>2044</v>
      </c>
      <c r="AH405" s="491">
        <f t="shared" si="131"/>
        <v>2045</v>
      </c>
      <c r="AI405" s="491">
        <f t="shared" si="131"/>
        <v>2046</v>
      </c>
      <c r="AJ405" s="491">
        <f t="shared" si="131"/>
        <v>2047</v>
      </c>
      <c r="AK405" s="491">
        <f t="shared" si="131"/>
        <v>2048</v>
      </c>
      <c r="AL405" s="491">
        <f t="shared" si="131"/>
        <v>2049</v>
      </c>
      <c r="AM405" s="491">
        <f t="shared" si="131"/>
        <v>2050</v>
      </c>
      <c r="AN405" s="491">
        <f t="shared" si="131"/>
        <v>2051</v>
      </c>
      <c r="AO405" s="491">
        <f t="shared" si="131"/>
        <v>2052</v>
      </c>
      <c r="AP405" s="491">
        <f t="shared" si="131"/>
        <v>2053</v>
      </c>
      <c r="AQ405" s="491">
        <f t="shared" si="131"/>
        <v>2054</v>
      </c>
      <c r="AR405" s="491">
        <f t="shared" si="131"/>
        <v>2055</v>
      </c>
      <c r="AS405" s="491">
        <f t="shared" si="131"/>
        <v>2056</v>
      </c>
      <c r="AT405" s="491">
        <f t="shared" si="131"/>
        <v>2057</v>
      </c>
      <c r="AU405" s="491">
        <f t="shared" si="131"/>
        <v>2058</v>
      </c>
      <c r="AV405" s="491">
        <f t="shared" si="131"/>
        <v>2059</v>
      </c>
      <c r="AW405" s="491">
        <f t="shared" si="131"/>
        <v>2060</v>
      </c>
      <c r="AX405" s="491">
        <f t="shared" si="131"/>
        <v>2061</v>
      </c>
      <c r="AY405" s="491">
        <f t="shared" si="131"/>
        <v>2062</v>
      </c>
      <c r="AZ405" s="491">
        <f t="shared" si="131"/>
        <v>2063</v>
      </c>
      <c r="BA405" s="491">
        <f t="shared" si="131"/>
        <v>2064</v>
      </c>
      <c r="BB405" s="491">
        <f t="shared" si="131"/>
        <v>2065</v>
      </c>
      <c r="BC405" s="491">
        <f t="shared" si="131"/>
        <v>2066</v>
      </c>
      <c r="BD405" s="491">
        <f t="shared" si="131"/>
        <v>2067</v>
      </c>
      <c r="BE405" s="491">
        <f t="shared" si="131"/>
        <v>2068</v>
      </c>
      <c r="BF405" s="491">
        <f t="shared" si="131"/>
        <v>2069</v>
      </c>
      <c r="BG405" s="491">
        <f t="shared" si="131"/>
        <v>2070</v>
      </c>
      <c r="BH405" s="491">
        <f t="shared" si="131"/>
        <v>2071</v>
      </c>
      <c r="BI405" s="491">
        <f t="shared" si="131"/>
        <v>2072</v>
      </c>
      <c r="BJ405" s="491">
        <f t="shared" si="131"/>
        <v>2073</v>
      </c>
      <c r="BK405" s="491">
        <f t="shared" si="131"/>
        <v>2074</v>
      </c>
      <c r="BL405" s="491">
        <f t="shared" si="131"/>
        <v>2075</v>
      </c>
      <c r="BM405" s="491">
        <f t="shared" si="131"/>
        <v>2076</v>
      </c>
      <c r="BN405" s="491">
        <f t="shared" si="131"/>
        <v>2077</v>
      </c>
      <c r="BO405" s="491">
        <f t="shared" si="131"/>
        <v>2078</v>
      </c>
      <c r="BP405" s="491">
        <f t="shared" si="131"/>
        <v>2079</v>
      </c>
    </row>
    <row r="406" spans="1:68" ht="30.75" thickTop="1">
      <c r="E406" s="595" t="s">
        <v>494</v>
      </c>
    </row>
    <row r="407" spans="1:68" s="60" customFormat="1">
      <c r="A407" s="58"/>
      <c r="B407" s="1584" t="s">
        <v>493</v>
      </c>
      <c r="C407" s="1587" t="str">
        <f>'3. Inputs'!D429</f>
        <v>Hefce</v>
      </c>
      <c r="D407" s="1588"/>
      <c r="E407" s="1577">
        <f>'3. Inputs'!F429</f>
        <v>1</v>
      </c>
      <c r="F407" s="1572">
        <f>'3. Inputs'!G429</f>
        <v>-100</v>
      </c>
      <c r="G407" s="1572">
        <f>'3. Inputs'!H429</f>
        <v>0</v>
      </c>
      <c r="H407" s="1572">
        <f>'3. Inputs'!I429</f>
        <v>0</v>
      </c>
      <c r="I407" s="1572">
        <f>'3. Inputs'!J429</f>
        <v>0</v>
      </c>
      <c r="J407" s="1572">
        <f>'3. Inputs'!K429</f>
        <v>0</v>
      </c>
      <c r="K407" s="1572">
        <f>'3. Inputs'!L429</f>
        <v>0</v>
      </c>
      <c r="L407" s="1572">
        <f>'3. Inputs'!M429</f>
        <v>0</v>
      </c>
      <c r="M407" s="1572">
        <f>'3. Inputs'!N429</f>
        <v>0</v>
      </c>
      <c r="N407" s="1572">
        <f>'3. Inputs'!O429</f>
        <v>0</v>
      </c>
      <c r="O407" s="1572">
        <f>'3. Inputs'!P429</f>
        <v>0</v>
      </c>
      <c r="P407" s="1572">
        <f>'3. Inputs'!Q429</f>
        <v>0</v>
      </c>
      <c r="Q407" s="1572">
        <f>'3. Inputs'!R429</f>
        <v>0</v>
      </c>
      <c r="R407" s="1572">
        <f>'3. Inputs'!S429</f>
        <v>0</v>
      </c>
      <c r="S407" s="1572">
        <f>'3. Inputs'!T429</f>
        <v>0</v>
      </c>
      <c r="T407" s="1572">
        <f>'3. Inputs'!U429</f>
        <v>0</v>
      </c>
      <c r="U407" s="1572">
        <f>'3. Inputs'!V429</f>
        <v>0</v>
      </c>
      <c r="V407" s="1572">
        <f>'3. Inputs'!W429</f>
        <v>0</v>
      </c>
      <c r="W407" s="1572">
        <f>'3. Inputs'!X429</f>
        <v>0</v>
      </c>
      <c r="X407" s="1572">
        <f>'3. Inputs'!Y429</f>
        <v>0</v>
      </c>
      <c r="Y407" s="1572">
        <f>'3. Inputs'!Z429</f>
        <v>0</v>
      </c>
      <c r="Z407" s="1572">
        <f>'3. Inputs'!AA429</f>
        <v>0</v>
      </c>
      <c r="AA407" s="1572">
        <f>'3. Inputs'!AB429</f>
        <v>0</v>
      </c>
      <c r="AB407" s="1572">
        <f>'3. Inputs'!AC429</f>
        <v>0</v>
      </c>
      <c r="AC407" s="1572">
        <f>'3. Inputs'!AD429</f>
        <v>0</v>
      </c>
      <c r="AD407" s="1572">
        <f>'3. Inputs'!AE429</f>
        <v>0</v>
      </c>
      <c r="AE407" s="1572">
        <f>'3. Inputs'!AF429</f>
        <v>0</v>
      </c>
      <c r="AF407" s="1572">
        <f>'3. Inputs'!AG429</f>
        <v>0</v>
      </c>
      <c r="AG407" s="1572">
        <f>'3. Inputs'!AH429</f>
        <v>0</v>
      </c>
      <c r="AH407" s="1572">
        <f>'3. Inputs'!AI429</f>
        <v>0</v>
      </c>
      <c r="AI407" s="1572">
        <f>'3. Inputs'!AJ429</f>
        <v>0</v>
      </c>
      <c r="AJ407" s="1572">
        <f>'3. Inputs'!AK429</f>
        <v>0</v>
      </c>
      <c r="AK407" s="1572">
        <f>'3. Inputs'!AL429</f>
        <v>0</v>
      </c>
      <c r="AL407" s="1572">
        <f>'3. Inputs'!AM429</f>
        <v>0</v>
      </c>
      <c r="AM407" s="1572">
        <f>'3. Inputs'!AN429</f>
        <v>0</v>
      </c>
      <c r="AN407" s="1572">
        <f>'3. Inputs'!AO429</f>
        <v>0</v>
      </c>
      <c r="AO407" s="1572">
        <f>'3. Inputs'!AP429</f>
        <v>0</v>
      </c>
      <c r="AP407" s="1572">
        <f>'3. Inputs'!AQ429</f>
        <v>0</v>
      </c>
      <c r="AQ407" s="1572">
        <f>'3. Inputs'!AR429</f>
        <v>0</v>
      </c>
      <c r="AR407" s="1572">
        <f>'3. Inputs'!AS429</f>
        <v>0</v>
      </c>
      <c r="AS407" s="1572">
        <f>'3. Inputs'!AT429</f>
        <v>0</v>
      </c>
      <c r="AT407" s="1572">
        <f>'3. Inputs'!AU429</f>
        <v>0</v>
      </c>
      <c r="AU407" s="1572">
        <f>'3. Inputs'!AV429</f>
        <v>0</v>
      </c>
      <c r="AV407" s="1572">
        <f>'3. Inputs'!AW429</f>
        <v>0</v>
      </c>
      <c r="AW407" s="1572">
        <f>'3. Inputs'!AX429</f>
        <v>0</v>
      </c>
      <c r="AX407" s="1572">
        <f>'3. Inputs'!AY429</f>
        <v>0</v>
      </c>
      <c r="AY407" s="1572">
        <f>'3. Inputs'!AZ429</f>
        <v>0</v>
      </c>
      <c r="AZ407" s="1572">
        <f>'3. Inputs'!BA429</f>
        <v>0</v>
      </c>
      <c r="BA407" s="1572">
        <f>'3. Inputs'!BB429</f>
        <v>0</v>
      </c>
      <c r="BB407" s="1572">
        <f>'3. Inputs'!BC429</f>
        <v>0</v>
      </c>
      <c r="BC407" s="1572">
        <f>'3. Inputs'!BD429</f>
        <v>0</v>
      </c>
      <c r="BD407" s="1572">
        <f>'3. Inputs'!BE429</f>
        <v>0</v>
      </c>
      <c r="BE407" s="1572">
        <f>'3. Inputs'!BF429</f>
        <v>0</v>
      </c>
      <c r="BF407" s="1572">
        <f>'3. Inputs'!BG429</f>
        <v>0</v>
      </c>
      <c r="BG407" s="1572">
        <f>'3. Inputs'!BH429</f>
        <v>0</v>
      </c>
      <c r="BH407" s="1572">
        <f>'3. Inputs'!BI429</f>
        <v>0</v>
      </c>
      <c r="BI407" s="1572">
        <f>'3. Inputs'!BJ429</f>
        <v>0</v>
      </c>
      <c r="BJ407" s="1572">
        <f>'3. Inputs'!BK429</f>
        <v>0</v>
      </c>
      <c r="BK407" s="1572">
        <f>'3. Inputs'!BL429</f>
        <v>0</v>
      </c>
      <c r="BL407" s="1572">
        <f>'3. Inputs'!BM429</f>
        <v>0</v>
      </c>
      <c r="BM407" s="1572">
        <f>'3. Inputs'!BN429</f>
        <v>0</v>
      </c>
      <c r="BN407" s="1572">
        <f>'3. Inputs'!BO429</f>
        <v>0</v>
      </c>
      <c r="BO407" s="1572">
        <f>'3. Inputs'!BP429</f>
        <v>0</v>
      </c>
      <c r="BP407" s="1573">
        <f>'3. Inputs'!BQ429</f>
        <v>0</v>
      </c>
    </row>
    <row r="408" spans="1:68" s="60" customFormat="1">
      <c r="A408" s="58"/>
      <c r="B408" s="1585"/>
      <c r="C408" s="1574"/>
      <c r="D408" s="1575"/>
      <c r="E408" s="1576"/>
      <c r="F408" s="1556"/>
      <c r="G408" s="1556"/>
      <c r="H408" s="1556"/>
      <c r="I408" s="1556"/>
      <c r="J408" s="1556"/>
      <c r="K408" s="1556"/>
      <c r="L408" s="1556"/>
      <c r="M408" s="1556"/>
      <c r="N408" s="1556"/>
      <c r="O408" s="1556"/>
      <c r="P408" s="1556"/>
      <c r="Q408" s="1556"/>
      <c r="R408" s="1556"/>
      <c r="S408" s="1556"/>
      <c r="T408" s="1556"/>
      <c r="U408" s="1556"/>
      <c r="V408" s="1556"/>
      <c r="W408" s="1556"/>
      <c r="X408" s="1556"/>
      <c r="Y408" s="1556"/>
      <c r="Z408" s="1556"/>
      <c r="AA408" s="1556"/>
      <c r="AB408" s="1556"/>
      <c r="AC408" s="1556"/>
      <c r="AD408" s="1556"/>
      <c r="AE408" s="1556"/>
      <c r="AF408" s="1556"/>
      <c r="AG408" s="1556"/>
      <c r="AH408" s="1556"/>
      <c r="AI408" s="1556"/>
      <c r="AJ408" s="1556"/>
      <c r="AK408" s="1556"/>
      <c r="AL408" s="1556"/>
      <c r="AM408" s="1556"/>
      <c r="AN408" s="1556"/>
      <c r="AO408" s="1556"/>
      <c r="AP408" s="1556"/>
      <c r="AQ408" s="1556"/>
      <c r="AR408" s="1556"/>
      <c r="AS408" s="1556"/>
      <c r="AT408" s="1556"/>
      <c r="AU408" s="1556"/>
      <c r="AV408" s="1556"/>
      <c r="AW408" s="1556"/>
      <c r="AX408" s="1556"/>
      <c r="AY408" s="1556"/>
      <c r="AZ408" s="1556"/>
      <c r="BA408" s="1556"/>
      <c r="BB408" s="1556"/>
      <c r="BC408" s="1556"/>
      <c r="BD408" s="1556"/>
      <c r="BE408" s="1556"/>
      <c r="BF408" s="1556"/>
      <c r="BG408" s="1556"/>
      <c r="BH408" s="1556"/>
      <c r="BI408" s="1556"/>
      <c r="BJ408" s="1556"/>
      <c r="BK408" s="1556"/>
      <c r="BL408" s="1556"/>
      <c r="BM408" s="1556"/>
      <c r="BN408" s="1556"/>
      <c r="BO408" s="1556"/>
      <c r="BP408" s="1558"/>
    </row>
    <row r="409" spans="1:68" s="60" customFormat="1">
      <c r="A409" s="58"/>
      <c r="B409" s="1585"/>
      <c r="C409" s="1566" t="str">
        <f>'3. Inputs'!D431</f>
        <v>Donations</v>
      </c>
      <c r="D409" s="1567"/>
      <c r="E409" s="1570">
        <f>'3. Inputs'!F431</f>
        <v>0.75</v>
      </c>
      <c r="F409" s="1556">
        <f>'3. Inputs'!G431</f>
        <v>-500</v>
      </c>
      <c r="G409" s="1556">
        <f>'3. Inputs'!H431</f>
        <v>-750</v>
      </c>
      <c r="H409" s="1556">
        <f>'3. Inputs'!I431</f>
        <v>-800</v>
      </c>
      <c r="I409" s="1556">
        <f>'3. Inputs'!J431</f>
        <v>-900</v>
      </c>
      <c r="J409" s="1556">
        <f>'3. Inputs'!K431</f>
        <v>-1000</v>
      </c>
      <c r="K409" s="1556">
        <f>'3. Inputs'!L431</f>
        <v>0</v>
      </c>
      <c r="L409" s="1556">
        <f>'3. Inputs'!M431</f>
        <v>0</v>
      </c>
      <c r="M409" s="1556">
        <f>'3. Inputs'!N431</f>
        <v>0</v>
      </c>
      <c r="N409" s="1556">
        <f>'3. Inputs'!O431</f>
        <v>0</v>
      </c>
      <c r="O409" s="1556">
        <f>'3. Inputs'!P431</f>
        <v>0</v>
      </c>
      <c r="P409" s="1556">
        <f>'3. Inputs'!Q431</f>
        <v>0</v>
      </c>
      <c r="Q409" s="1556">
        <f>'3. Inputs'!R431</f>
        <v>0</v>
      </c>
      <c r="R409" s="1556">
        <f>'3. Inputs'!S431</f>
        <v>0</v>
      </c>
      <c r="S409" s="1556">
        <f>'3. Inputs'!T431</f>
        <v>0</v>
      </c>
      <c r="T409" s="1556">
        <f>'3. Inputs'!U431</f>
        <v>0</v>
      </c>
      <c r="U409" s="1556">
        <f>'3. Inputs'!V431</f>
        <v>0</v>
      </c>
      <c r="V409" s="1556">
        <f>'3. Inputs'!W431</f>
        <v>0</v>
      </c>
      <c r="W409" s="1556">
        <f>'3. Inputs'!X431</f>
        <v>0</v>
      </c>
      <c r="X409" s="1556">
        <f>'3. Inputs'!Y431</f>
        <v>0</v>
      </c>
      <c r="Y409" s="1556">
        <f>'3. Inputs'!Z431</f>
        <v>0</v>
      </c>
      <c r="Z409" s="1556">
        <f>'3. Inputs'!AA431</f>
        <v>0</v>
      </c>
      <c r="AA409" s="1556">
        <f>'3. Inputs'!AB431</f>
        <v>0</v>
      </c>
      <c r="AB409" s="1556">
        <f>'3. Inputs'!AC431</f>
        <v>0</v>
      </c>
      <c r="AC409" s="1556">
        <f>'3. Inputs'!AD431</f>
        <v>0</v>
      </c>
      <c r="AD409" s="1556">
        <f>'3. Inputs'!AE431</f>
        <v>0</v>
      </c>
      <c r="AE409" s="1556">
        <f>'3. Inputs'!AF431</f>
        <v>0</v>
      </c>
      <c r="AF409" s="1556">
        <f>'3. Inputs'!AG431</f>
        <v>0</v>
      </c>
      <c r="AG409" s="1556">
        <f>'3. Inputs'!AH431</f>
        <v>0</v>
      </c>
      <c r="AH409" s="1556">
        <f>'3. Inputs'!AI431</f>
        <v>0</v>
      </c>
      <c r="AI409" s="1556">
        <f>'3. Inputs'!AJ431</f>
        <v>0</v>
      </c>
      <c r="AJ409" s="1556">
        <f>'3. Inputs'!AK431</f>
        <v>0</v>
      </c>
      <c r="AK409" s="1556">
        <f>'3. Inputs'!AL431</f>
        <v>0</v>
      </c>
      <c r="AL409" s="1556">
        <f>'3. Inputs'!AM431</f>
        <v>0</v>
      </c>
      <c r="AM409" s="1556">
        <f>'3. Inputs'!AN431</f>
        <v>0</v>
      </c>
      <c r="AN409" s="1556">
        <f>'3. Inputs'!AO431</f>
        <v>0</v>
      </c>
      <c r="AO409" s="1556">
        <f>'3. Inputs'!AP431</f>
        <v>0</v>
      </c>
      <c r="AP409" s="1556">
        <f>'3. Inputs'!AQ431</f>
        <v>0</v>
      </c>
      <c r="AQ409" s="1556">
        <f>'3. Inputs'!AR431</f>
        <v>0</v>
      </c>
      <c r="AR409" s="1556">
        <f>'3. Inputs'!AS431</f>
        <v>0</v>
      </c>
      <c r="AS409" s="1556">
        <f>'3. Inputs'!AT431</f>
        <v>0</v>
      </c>
      <c r="AT409" s="1556">
        <f>'3. Inputs'!AU431</f>
        <v>0</v>
      </c>
      <c r="AU409" s="1556">
        <f>'3. Inputs'!AV431</f>
        <v>0</v>
      </c>
      <c r="AV409" s="1556">
        <f>'3. Inputs'!AW431</f>
        <v>0</v>
      </c>
      <c r="AW409" s="1556">
        <f>'3. Inputs'!AX431</f>
        <v>0</v>
      </c>
      <c r="AX409" s="1556">
        <f>'3. Inputs'!AY431</f>
        <v>0</v>
      </c>
      <c r="AY409" s="1556">
        <f>'3. Inputs'!AZ431</f>
        <v>0</v>
      </c>
      <c r="AZ409" s="1556">
        <f>'3. Inputs'!BA431</f>
        <v>0</v>
      </c>
      <c r="BA409" s="1556">
        <f>'3. Inputs'!BB431</f>
        <v>0</v>
      </c>
      <c r="BB409" s="1556">
        <f>'3. Inputs'!BC431</f>
        <v>0</v>
      </c>
      <c r="BC409" s="1556">
        <f>'3. Inputs'!BD431</f>
        <v>0</v>
      </c>
      <c r="BD409" s="1556">
        <f>'3. Inputs'!BE431</f>
        <v>0</v>
      </c>
      <c r="BE409" s="1556">
        <f>'3. Inputs'!BF431</f>
        <v>0</v>
      </c>
      <c r="BF409" s="1556">
        <f>'3. Inputs'!BG431</f>
        <v>0</v>
      </c>
      <c r="BG409" s="1556">
        <f>'3. Inputs'!BH431</f>
        <v>0</v>
      </c>
      <c r="BH409" s="1556">
        <f>'3. Inputs'!BI431</f>
        <v>0</v>
      </c>
      <c r="BI409" s="1556">
        <f>'3. Inputs'!BJ431</f>
        <v>0</v>
      </c>
      <c r="BJ409" s="1556">
        <f>'3. Inputs'!BK431</f>
        <v>0</v>
      </c>
      <c r="BK409" s="1556">
        <f>'3. Inputs'!BL431</f>
        <v>0</v>
      </c>
      <c r="BL409" s="1556">
        <f>'3. Inputs'!BM431</f>
        <v>0</v>
      </c>
      <c r="BM409" s="1556">
        <f>'3. Inputs'!BN431</f>
        <v>0</v>
      </c>
      <c r="BN409" s="1556">
        <f>'3. Inputs'!BO431</f>
        <v>0</v>
      </c>
      <c r="BO409" s="1556">
        <f>'3. Inputs'!BP431</f>
        <v>0</v>
      </c>
      <c r="BP409" s="1558">
        <f>'3. Inputs'!BQ431</f>
        <v>0</v>
      </c>
    </row>
    <row r="410" spans="1:68" s="60" customFormat="1">
      <c r="A410" s="58"/>
      <c r="B410" s="1585"/>
      <c r="C410" s="1574"/>
      <c r="D410" s="1575"/>
      <c r="E410" s="1576"/>
      <c r="F410" s="1556"/>
      <c r="G410" s="1556"/>
      <c r="H410" s="1556"/>
      <c r="I410" s="1556"/>
      <c r="J410" s="1556"/>
      <c r="K410" s="1556"/>
      <c r="L410" s="1556"/>
      <c r="M410" s="1556"/>
      <c r="N410" s="1556"/>
      <c r="O410" s="1556"/>
      <c r="P410" s="1556"/>
      <c r="Q410" s="1556"/>
      <c r="R410" s="1556"/>
      <c r="S410" s="1556"/>
      <c r="T410" s="1556"/>
      <c r="U410" s="1556"/>
      <c r="V410" s="1556"/>
      <c r="W410" s="1556"/>
      <c r="X410" s="1556"/>
      <c r="Y410" s="1556"/>
      <c r="Z410" s="1556"/>
      <c r="AA410" s="1556"/>
      <c r="AB410" s="1556"/>
      <c r="AC410" s="1556"/>
      <c r="AD410" s="1556"/>
      <c r="AE410" s="1556"/>
      <c r="AF410" s="1556"/>
      <c r="AG410" s="1556"/>
      <c r="AH410" s="1556"/>
      <c r="AI410" s="1556"/>
      <c r="AJ410" s="1556"/>
      <c r="AK410" s="1556"/>
      <c r="AL410" s="1556"/>
      <c r="AM410" s="1556"/>
      <c r="AN410" s="1556"/>
      <c r="AO410" s="1556"/>
      <c r="AP410" s="1556"/>
      <c r="AQ410" s="1556"/>
      <c r="AR410" s="1556"/>
      <c r="AS410" s="1556"/>
      <c r="AT410" s="1556"/>
      <c r="AU410" s="1556"/>
      <c r="AV410" s="1556"/>
      <c r="AW410" s="1556"/>
      <c r="AX410" s="1556"/>
      <c r="AY410" s="1556"/>
      <c r="AZ410" s="1556"/>
      <c r="BA410" s="1556"/>
      <c r="BB410" s="1556"/>
      <c r="BC410" s="1556"/>
      <c r="BD410" s="1556"/>
      <c r="BE410" s="1556"/>
      <c r="BF410" s="1556"/>
      <c r="BG410" s="1556"/>
      <c r="BH410" s="1556"/>
      <c r="BI410" s="1556"/>
      <c r="BJ410" s="1556"/>
      <c r="BK410" s="1556"/>
      <c r="BL410" s="1556"/>
      <c r="BM410" s="1556"/>
      <c r="BN410" s="1556"/>
      <c r="BO410" s="1556"/>
      <c r="BP410" s="1558"/>
    </row>
    <row r="411" spans="1:68" s="60" customFormat="1">
      <c r="A411" s="58"/>
      <c r="B411" s="1585"/>
      <c r="C411" s="1566" t="str">
        <f>'3. Inputs'!D433</f>
        <v>KPMG</v>
      </c>
      <c r="D411" s="1567"/>
      <c r="E411" s="1570">
        <f>'3. Inputs'!F433</f>
        <v>0.3</v>
      </c>
      <c r="F411" s="1556">
        <f>'3. Inputs'!G433</f>
        <v>0</v>
      </c>
      <c r="G411" s="1556">
        <f>'3. Inputs'!H433</f>
        <v>0</v>
      </c>
      <c r="H411" s="1556">
        <f>'3. Inputs'!I433</f>
        <v>-50</v>
      </c>
      <c r="I411" s="1556">
        <f>'3. Inputs'!J433</f>
        <v>-50</v>
      </c>
      <c r="J411" s="1556">
        <f>'3. Inputs'!K433</f>
        <v>-50</v>
      </c>
      <c r="K411" s="1556">
        <f>'3. Inputs'!L433</f>
        <v>0</v>
      </c>
      <c r="L411" s="1556">
        <f>'3. Inputs'!M433</f>
        <v>0</v>
      </c>
      <c r="M411" s="1556">
        <f>'3. Inputs'!N433</f>
        <v>0</v>
      </c>
      <c r="N411" s="1556">
        <f>'3. Inputs'!O433</f>
        <v>0</v>
      </c>
      <c r="O411" s="1556">
        <f>'3. Inputs'!P433</f>
        <v>0</v>
      </c>
      <c r="P411" s="1556">
        <f>'3. Inputs'!Q433</f>
        <v>0</v>
      </c>
      <c r="Q411" s="1556">
        <f>'3. Inputs'!R433</f>
        <v>0</v>
      </c>
      <c r="R411" s="1556">
        <f>'3. Inputs'!S433</f>
        <v>0</v>
      </c>
      <c r="S411" s="1556">
        <f>'3. Inputs'!T433</f>
        <v>0</v>
      </c>
      <c r="T411" s="1556">
        <f>'3. Inputs'!U433</f>
        <v>0</v>
      </c>
      <c r="U411" s="1556">
        <f>'3. Inputs'!V433</f>
        <v>0</v>
      </c>
      <c r="V411" s="1556">
        <f>'3. Inputs'!W433</f>
        <v>0</v>
      </c>
      <c r="W411" s="1556">
        <f>'3. Inputs'!X433</f>
        <v>0</v>
      </c>
      <c r="X411" s="1556">
        <f>'3. Inputs'!Y433</f>
        <v>0</v>
      </c>
      <c r="Y411" s="1556">
        <f>'3. Inputs'!Z433</f>
        <v>0</v>
      </c>
      <c r="Z411" s="1556">
        <f>'3. Inputs'!AA433</f>
        <v>0</v>
      </c>
      <c r="AA411" s="1556">
        <f>'3. Inputs'!AB433</f>
        <v>0</v>
      </c>
      <c r="AB411" s="1556">
        <f>'3. Inputs'!AC433</f>
        <v>0</v>
      </c>
      <c r="AC411" s="1556">
        <f>'3. Inputs'!AD433</f>
        <v>0</v>
      </c>
      <c r="AD411" s="1556">
        <f>'3. Inputs'!AE433</f>
        <v>0</v>
      </c>
      <c r="AE411" s="1556">
        <f>'3. Inputs'!AF433</f>
        <v>0</v>
      </c>
      <c r="AF411" s="1556">
        <f>'3. Inputs'!AG433</f>
        <v>0</v>
      </c>
      <c r="AG411" s="1556">
        <f>'3. Inputs'!AH433</f>
        <v>0</v>
      </c>
      <c r="AH411" s="1556">
        <f>'3. Inputs'!AI433</f>
        <v>0</v>
      </c>
      <c r="AI411" s="1556">
        <f>'3. Inputs'!AJ433</f>
        <v>0</v>
      </c>
      <c r="AJ411" s="1556">
        <f>'3. Inputs'!AK433</f>
        <v>0</v>
      </c>
      <c r="AK411" s="1556">
        <f>'3. Inputs'!AL433</f>
        <v>0</v>
      </c>
      <c r="AL411" s="1556">
        <f>'3. Inputs'!AM433</f>
        <v>0</v>
      </c>
      <c r="AM411" s="1556">
        <f>'3. Inputs'!AN433</f>
        <v>0</v>
      </c>
      <c r="AN411" s="1556">
        <f>'3. Inputs'!AO433</f>
        <v>0</v>
      </c>
      <c r="AO411" s="1556">
        <f>'3. Inputs'!AP433</f>
        <v>0</v>
      </c>
      <c r="AP411" s="1556">
        <f>'3. Inputs'!AQ433</f>
        <v>0</v>
      </c>
      <c r="AQ411" s="1556">
        <f>'3. Inputs'!AR433</f>
        <v>0</v>
      </c>
      <c r="AR411" s="1556">
        <f>'3. Inputs'!AS433</f>
        <v>0</v>
      </c>
      <c r="AS411" s="1556">
        <f>'3. Inputs'!AT433</f>
        <v>0</v>
      </c>
      <c r="AT411" s="1556">
        <f>'3. Inputs'!AU433</f>
        <v>0</v>
      </c>
      <c r="AU411" s="1556">
        <f>'3. Inputs'!AV433</f>
        <v>0</v>
      </c>
      <c r="AV411" s="1556">
        <f>'3. Inputs'!AW433</f>
        <v>0</v>
      </c>
      <c r="AW411" s="1556">
        <f>'3. Inputs'!AX433</f>
        <v>0</v>
      </c>
      <c r="AX411" s="1556">
        <f>'3. Inputs'!AY433</f>
        <v>0</v>
      </c>
      <c r="AY411" s="1556">
        <f>'3. Inputs'!AZ433</f>
        <v>0</v>
      </c>
      <c r="AZ411" s="1556">
        <f>'3. Inputs'!BA433</f>
        <v>0</v>
      </c>
      <c r="BA411" s="1556">
        <f>'3. Inputs'!BB433</f>
        <v>0</v>
      </c>
      <c r="BB411" s="1556">
        <f>'3. Inputs'!BC433</f>
        <v>0</v>
      </c>
      <c r="BC411" s="1556">
        <f>'3. Inputs'!BD433</f>
        <v>0</v>
      </c>
      <c r="BD411" s="1556">
        <f>'3. Inputs'!BE433</f>
        <v>0</v>
      </c>
      <c r="BE411" s="1556">
        <f>'3. Inputs'!BF433</f>
        <v>0</v>
      </c>
      <c r="BF411" s="1556">
        <f>'3. Inputs'!BG433</f>
        <v>0</v>
      </c>
      <c r="BG411" s="1556">
        <f>'3. Inputs'!BH433</f>
        <v>0</v>
      </c>
      <c r="BH411" s="1556">
        <f>'3. Inputs'!BI433</f>
        <v>0</v>
      </c>
      <c r="BI411" s="1556">
        <f>'3. Inputs'!BJ433</f>
        <v>0</v>
      </c>
      <c r="BJ411" s="1556">
        <f>'3. Inputs'!BK433</f>
        <v>0</v>
      </c>
      <c r="BK411" s="1556">
        <f>'3. Inputs'!BL433</f>
        <v>0</v>
      </c>
      <c r="BL411" s="1556">
        <f>'3. Inputs'!BM433</f>
        <v>0</v>
      </c>
      <c r="BM411" s="1556">
        <f>'3. Inputs'!BN433</f>
        <v>0</v>
      </c>
      <c r="BN411" s="1556">
        <f>'3. Inputs'!BO433</f>
        <v>0</v>
      </c>
      <c r="BO411" s="1556">
        <f>'3. Inputs'!BP433</f>
        <v>0</v>
      </c>
      <c r="BP411" s="1558">
        <f>'3. Inputs'!BQ433</f>
        <v>0</v>
      </c>
    </row>
    <row r="412" spans="1:68" s="60" customFormat="1">
      <c r="A412" s="58"/>
      <c r="B412" s="1586"/>
      <c r="C412" s="1568"/>
      <c r="D412" s="1569"/>
      <c r="E412" s="1571"/>
      <c r="F412" s="1557"/>
      <c r="G412" s="1557"/>
      <c r="H412" s="1557"/>
      <c r="I412" s="1557"/>
      <c r="J412" s="1557"/>
      <c r="K412" s="1557"/>
      <c r="L412" s="1557"/>
      <c r="M412" s="1557"/>
      <c r="N412" s="1557"/>
      <c r="O412" s="1557"/>
      <c r="P412" s="1557"/>
      <c r="Q412" s="1557"/>
      <c r="R412" s="1557"/>
      <c r="S412" s="1557"/>
      <c r="T412" s="1557"/>
      <c r="U412" s="1557"/>
      <c r="V412" s="1557"/>
      <c r="W412" s="1557"/>
      <c r="X412" s="1557"/>
      <c r="Y412" s="1557"/>
      <c r="Z412" s="1557"/>
      <c r="AA412" s="1557"/>
      <c r="AB412" s="1557"/>
      <c r="AC412" s="1557"/>
      <c r="AD412" s="1557"/>
      <c r="AE412" s="1557"/>
      <c r="AF412" s="1557"/>
      <c r="AG412" s="1557"/>
      <c r="AH412" s="1557"/>
      <c r="AI412" s="1557"/>
      <c r="AJ412" s="1557"/>
      <c r="AK412" s="1557"/>
      <c r="AL412" s="1557"/>
      <c r="AM412" s="1557"/>
      <c r="AN412" s="1557"/>
      <c r="AO412" s="1557"/>
      <c r="AP412" s="1557"/>
      <c r="AQ412" s="1557"/>
      <c r="AR412" s="1557"/>
      <c r="AS412" s="1557"/>
      <c r="AT412" s="1557"/>
      <c r="AU412" s="1557"/>
      <c r="AV412" s="1557"/>
      <c r="AW412" s="1557"/>
      <c r="AX412" s="1557"/>
      <c r="AY412" s="1557"/>
      <c r="AZ412" s="1557"/>
      <c r="BA412" s="1557"/>
      <c r="BB412" s="1557"/>
      <c r="BC412" s="1557"/>
      <c r="BD412" s="1557"/>
      <c r="BE412" s="1557"/>
      <c r="BF412" s="1557"/>
      <c r="BG412" s="1557"/>
      <c r="BH412" s="1557"/>
      <c r="BI412" s="1557"/>
      <c r="BJ412" s="1557"/>
      <c r="BK412" s="1557"/>
      <c r="BL412" s="1557"/>
      <c r="BM412" s="1557"/>
      <c r="BN412" s="1557"/>
      <c r="BO412" s="1557"/>
      <c r="BP412" s="1559"/>
    </row>
    <row r="413" spans="1:68" s="596" customFormat="1">
      <c r="A413"/>
      <c r="B413"/>
      <c r="C413"/>
      <c r="D413"/>
      <c r="E413"/>
    </row>
    <row r="414" spans="1:68" s="148" customFormat="1">
      <c r="A414" s="93"/>
      <c r="B414" s="1560" t="s">
        <v>493</v>
      </c>
      <c r="C414" s="1563" t="str">
        <f>C407</f>
        <v>Hefce</v>
      </c>
      <c r="D414" s="1564"/>
      <c r="E414" s="1565">
        <f>E407</f>
        <v>1</v>
      </c>
      <c r="F414" s="1551">
        <f>F407*$E$414</f>
        <v>-100</v>
      </c>
      <c r="G414" s="1551">
        <f t="shared" ref="G414:BP414" si="132">G407*$E$414</f>
        <v>0</v>
      </c>
      <c r="H414" s="1551">
        <f t="shared" si="132"/>
        <v>0</v>
      </c>
      <c r="I414" s="1551">
        <f t="shared" si="132"/>
        <v>0</v>
      </c>
      <c r="J414" s="1551">
        <f t="shared" si="132"/>
        <v>0</v>
      </c>
      <c r="K414" s="1551">
        <f t="shared" si="132"/>
        <v>0</v>
      </c>
      <c r="L414" s="1551">
        <f t="shared" si="132"/>
        <v>0</v>
      </c>
      <c r="M414" s="1551">
        <f t="shared" si="132"/>
        <v>0</v>
      </c>
      <c r="N414" s="1551">
        <f t="shared" si="132"/>
        <v>0</v>
      </c>
      <c r="O414" s="1551">
        <f t="shared" si="132"/>
        <v>0</v>
      </c>
      <c r="P414" s="1551">
        <f t="shared" si="132"/>
        <v>0</v>
      </c>
      <c r="Q414" s="1551">
        <f t="shared" si="132"/>
        <v>0</v>
      </c>
      <c r="R414" s="1551">
        <f t="shared" si="132"/>
        <v>0</v>
      </c>
      <c r="S414" s="1551">
        <f t="shared" si="132"/>
        <v>0</v>
      </c>
      <c r="T414" s="1551">
        <f t="shared" si="132"/>
        <v>0</v>
      </c>
      <c r="U414" s="1551">
        <f t="shared" si="132"/>
        <v>0</v>
      </c>
      <c r="V414" s="1551">
        <f t="shared" si="132"/>
        <v>0</v>
      </c>
      <c r="W414" s="1551">
        <f t="shared" si="132"/>
        <v>0</v>
      </c>
      <c r="X414" s="1551">
        <f t="shared" si="132"/>
        <v>0</v>
      </c>
      <c r="Y414" s="1551">
        <f t="shared" si="132"/>
        <v>0</v>
      </c>
      <c r="Z414" s="1551">
        <f t="shared" si="132"/>
        <v>0</v>
      </c>
      <c r="AA414" s="1551">
        <f t="shared" si="132"/>
        <v>0</v>
      </c>
      <c r="AB414" s="1551">
        <f t="shared" si="132"/>
        <v>0</v>
      </c>
      <c r="AC414" s="1551">
        <f t="shared" si="132"/>
        <v>0</v>
      </c>
      <c r="AD414" s="1551">
        <f t="shared" si="132"/>
        <v>0</v>
      </c>
      <c r="AE414" s="1551">
        <f t="shared" si="132"/>
        <v>0</v>
      </c>
      <c r="AF414" s="1551">
        <f t="shared" si="132"/>
        <v>0</v>
      </c>
      <c r="AG414" s="1551">
        <f t="shared" si="132"/>
        <v>0</v>
      </c>
      <c r="AH414" s="1551">
        <f t="shared" si="132"/>
        <v>0</v>
      </c>
      <c r="AI414" s="1551">
        <f t="shared" si="132"/>
        <v>0</v>
      </c>
      <c r="AJ414" s="1551">
        <f t="shared" si="132"/>
        <v>0</v>
      </c>
      <c r="AK414" s="1551">
        <f t="shared" si="132"/>
        <v>0</v>
      </c>
      <c r="AL414" s="1551">
        <f t="shared" si="132"/>
        <v>0</v>
      </c>
      <c r="AM414" s="1551">
        <f t="shared" si="132"/>
        <v>0</v>
      </c>
      <c r="AN414" s="1551">
        <f t="shared" si="132"/>
        <v>0</v>
      </c>
      <c r="AO414" s="1551">
        <f t="shared" si="132"/>
        <v>0</v>
      </c>
      <c r="AP414" s="1551">
        <f t="shared" si="132"/>
        <v>0</v>
      </c>
      <c r="AQ414" s="1551">
        <f t="shared" si="132"/>
        <v>0</v>
      </c>
      <c r="AR414" s="1551">
        <f t="shared" si="132"/>
        <v>0</v>
      </c>
      <c r="AS414" s="1551">
        <f t="shared" si="132"/>
        <v>0</v>
      </c>
      <c r="AT414" s="1551">
        <f t="shared" si="132"/>
        <v>0</v>
      </c>
      <c r="AU414" s="1551">
        <f t="shared" si="132"/>
        <v>0</v>
      </c>
      <c r="AV414" s="1551">
        <f t="shared" si="132"/>
        <v>0</v>
      </c>
      <c r="AW414" s="1551">
        <f t="shared" si="132"/>
        <v>0</v>
      </c>
      <c r="AX414" s="1551">
        <f t="shared" si="132"/>
        <v>0</v>
      </c>
      <c r="AY414" s="1551">
        <f t="shared" si="132"/>
        <v>0</v>
      </c>
      <c r="AZ414" s="1551">
        <f t="shared" si="132"/>
        <v>0</v>
      </c>
      <c r="BA414" s="1551">
        <f t="shared" si="132"/>
        <v>0</v>
      </c>
      <c r="BB414" s="1551">
        <f t="shared" si="132"/>
        <v>0</v>
      </c>
      <c r="BC414" s="1551">
        <f t="shared" si="132"/>
        <v>0</v>
      </c>
      <c r="BD414" s="1551">
        <f t="shared" si="132"/>
        <v>0</v>
      </c>
      <c r="BE414" s="1551">
        <f t="shared" si="132"/>
        <v>0</v>
      </c>
      <c r="BF414" s="1551">
        <f t="shared" si="132"/>
        <v>0</v>
      </c>
      <c r="BG414" s="1551">
        <f t="shared" si="132"/>
        <v>0</v>
      </c>
      <c r="BH414" s="1551">
        <f t="shared" si="132"/>
        <v>0</v>
      </c>
      <c r="BI414" s="1551">
        <f t="shared" si="132"/>
        <v>0</v>
      </c>
      <c r="BJ414" s="1551">
        <f t="shared" si="132"/>
        <v>0</v>
      </c>
      <c r="BK414" s="1551">
        <f t="shared" si="132"/>
        <v>0</v>
      </c>
      <c r="BL414" s="1551">
        <f t="shared" si="132"/>
        <v>0</v>
      </c>
      <c r="BM414" s="1551">
        <f t="shared" si="132"/>
        <v>0</v>
      </c>
      <c r="BN414" s="1551">
        <f t="shared" si="132"/>
        <v>0</v>
      </c>
      <c r="BO414" s="1551">
        <f t="shared" si="132"/>
        <v>0</v>
      </c>
      <c r="BP414" s="1552">
        <f t="shared" si="132"/>
        <v>0</v>
      </c>
    </row>
    <row r="415" spans="1:68" s="148" customFormat="1">
      <c r="A415" s="93"/>
      <c r="B415" s="1561"/>
      <c r="C415" s="1553"/>
      <c r="D415" s="1554"/>
      <c r="E415" s="1555"/>
      <c r="F415" s="1541"/>
      <c r="G415" s="1541"/>
      <c r="H415" s="1541"/>
      <c r="I415" s="1541"/>
      <c r="J415" s="1541"/>
      <c r="K415" s="1541"/>
      <c r="L415" s="1541"/>
      <c r="M415" s="1541"/>
      <c r="N415" s="1541"/>
      <c r="O415" s="1541"/>
      <c r="P415" s="1541"/>
      <c r="Q415" s="1541"/>
      <c r="R415" s="1541"/>
      <c r="S415" s="1541"/>
      <c r="T415" s="1541"/>
      <c r="U415" s="1541"/>
      <c r="V415" s="1541"/>
      <c r="W415" s="1541"/>
      <c r="X415" s="1541"/>
      <c r="Y415" s="1541"/>
      <c r="Z415" s="1541"/>
      <c r="AA415" s="1541"/>
      <c r="AB415" s="1541"/>
      <c r="AC415" s="1541"/>
      <c r="AD415" s="1541"/>
      <c r="AE415" s="1541"/>
      <c r="AF415" s="1541"/>
      <c r="AG415" s="1541"/>
      <c r="AH415" s="1541"/>
      <c r="AI415" s="1541"/>
      <c r="AJ415" s="1541"/>
      <c r="AK415" s="1541"/>
      <c r="AL415" s="1541"/>
      <c r="AM415" s="1541"/>
      <c r="AN415" s="1541"/>
      <c r="AO415" s="1541"/>
      <c r="AP415" s="1541"/>
      <c r="AQ415" s="1541"/>
      <c r="AR415" s="1541"/>
      <c r="AS415" s="1541"/>
      <c r="AT415" s="1541"/>
      <c r="AU415" s="1541"/>
      <c r="AV415" s="1541"/>
      <c r="AW415" s="1541"/>
      <c r="AX415" s="1541"/>
      <c r="AY415" s="1541"/>
      <c r="AZ415" s="1541"/>
      <c r="BA415" s="1541"/>
      <c r="BB415" s="1541"/>
      <c r="BC415" s="1541"/>
      <c r="BD415" s="1541"/>
      <c r="BE415" s="1541"/>
      <c r="BF415" s="1541"/>
      <c r="BG415" s="1541"/>
      <c r="BH415" s="1541"/>
      <c r="BI415" s="1541"/>
      <c r="BJ415" s="1541"/>
      <c r="BK415" s="1541"/>
      <c r="BL415" s="1541"/>
      <c r="BM415" s="1541"/>
      <c r="BN415" s="1541"/>
      <c r="BO415" s="1541"/>
      <c r="BP415" s="1543"/>
    </row>
    <row r="416" spans="1:68" s="148" customFormat="1">
      <c r="A416" s="93"/>
      <c r="B416" s="1561"/>
      <c r="C416" s="1545" t="str">
        <f>C409</f>
        <v>Donations</v>
      </c>
      <c r="D416" s="1546"/>
      <c r="E416" s="1549">
        <f>E409</f>
        <v>0.75</v>
      </c>
      <c r="F416" s="1541">
        <f>F409*$E$416</f>
        <v>-375</v>
      </c>
      <c r="G416" s="1541">
        <f t="shared" ref="G416:BP416" si="133">G409*$E$416</f>
        <v>-562.5</v>
      </c>
      <c r="H416" s="1541">
        <f t="shared" si="133"/>
        <v>-600</v>
      </c>
      <c r="I416" s="1541">
        <f t="shared" si="133"/>
        <v>-675</v>
      </c>
      <c r="J416" s="1541">
        <f t="shared" si="133"/>
        <v>-750</v>
      </c>
      <c r="K416" s="1541">
        <f t="shared" si="133"/>
        <v>0</v>
      </c>
      <c r="L416" s="1541">
        <f t="shared" si="133"/>
        <v>0</v>
      </c>
      <c r="M416" s="1541">
        <f t="shared" si="133"/>
        <v>0</v>
      </c>
      <c r="N416" s="1541">
        <f t="shared" si="133"/>
        <v>0</v>
      </c>
      <c r="O416" s="1541">
        <f t="shared" si="133"/>
        <v>0</v>
      </c>
      <c r="P416" s="1541">
        <f t="shared" si="133"/>
        <v>0</v>
      </c>
      <c r="Q416" s="1541">
        <f t="shared" si="133"/>
        <v>0</v>
      </c>
      <c r="R416" s="1541">
        <f t="shared" si="133"/>
        <v>0</v>
      </c>
      <c r="S416" s="1541">
        <f t="shared" si="133"/>
        <v>0</v>
      </c>
      <c r="T416" s="1541">
        <f t="shared" si="133"/>
        <v>0</v>
      </c>
      <c r="U416" s="1541">
        <f t="shared" si="133"/>
        <v>0</v>
      </c>
      <c r="V416" s="1541">
        <f t="shared" si="133"/>
        <v>0</v>
      </c>
      <c r="W416" s="1541">
        <f t="shared" si="133"/>
        <v>0</v>
      </c>
      <c r="X416" s="1541">
        <f t="shared" si="133"/>
        <v>0</v>
      </c>
      <c r="Y416" s="1541">
        <f t="shared" si="133"/>
        <v>0</v>
      </c>
      <c r="Z416" s="1541">
        <f t="shared" si="133"/>
        <v>0</v>
      </c>
      <c r="AA416" s="1541">
        <f t="shared" si="133"/>
        <v>0</v>
      </c>
      <c r="AB416" s="1541">
        <f t="shared" si="133"/>
        <v>0</v>
      </c>
      <c r="AC416" s="1541">
        <f t="shared" si="133"/>
        <v>0</v>
      </c>
      <c r="AD416" s="1541">
        <f t="shared" si="133"/>
        <v>0</v>
      </c>
      <c r="AE416" s="1541">
        <f t="shared" si="133"/>
        <v>0</v>
      </c>
      <c r="AF416" s="1541">
        <f t="shared" si="133"/>
        <v>0</v>
      </c>
      <c r="AG416" s="1541">
        <f t="shared" si="133"/>
        <v>0</v>
      </c>
      <c r="AH416" s="1541">
        <f t="shared" si="133"/>
        <v>0</v>
      </c>
      <c r="AI416" s="1541">
        <f t="shared" si="133"/>
        <v>0</v>
      </c>
      <c r="AJ416" s="1541">
        <f t="shared" si="133"/>
        <v>0</v>
      </c>
      <c r="AK416" s="1541">
        <f t="shared" si="133"/>
        <v>0</v>
      </c>
      <c r="AL416" s="1541">
        <f t="shared" si="133"/>
        <v>0</v>
      </c>
      <c r="AM416" s="1541">
        <f t="shared" si="133"/>
        <v>0</v>
      </c>
      <c r="AN416" s="1541">
        <f t="shared" si="133"/>
        <v>0</v>
      </c>
      <c r="AO416" s="1541">
        <f t="shared" si="133"/>
        <v>0</v>
      </c>
      <c r="AP416" s="1541">
        <f t="shared" si="133"/>
        <v>0</v>
      </c>
      <c r="AQ416" s="1541">
        <f t="shared" si="133"/>
        <v>0</v>
      </c>
      <c r="AR416" s="1541">
        <f t="shared" si="133"/>
        <v>0</v>
      </c>
      <c r="AS416" s="1541">
        <f t="shared" si="133"/>
        <v>0</v>
      </c>
      <c r="AT416" s="1541">
        <f t="shared" si="133"/>
        <v>0</v>
      </c>
      <c r="AU416" s="1541">
        <f t="shared" si="133"/>
        <v>0</v>
      </c>
      <c r="AV416" s="1541">
        <f t="shared" si="133"/>
        <v>0</v>
      </c>
      <c r="AW416" s="1541">
        <f t="shared" si="133"/>
        <v>0</v>
      </c>
      <c r="AX416" s="1541">
        <f t="shared" si="133"/>
        <v>0</v>
      </c>
      <c r="AY416" s="1541">
        <f t="shared" si="133"/>
        <v>0</v>
      </c>
      <c r="AZ416" s="1541">
        <f t="shared" si="133"/>
        <v>0</v>
      </c>
      <c r="BA416" s="1541">
        <f t="shared" si="133"/>
        <v>0</v>
      </c>
      <c r="BB416" s="1541">
        <f t="shared" si="133"/>
        <v>0</v>
      </c>
      <c r="BC416" s="1541">
        <f t="shared" si="133"/>
        <v>0</v>
      </c>
      <c r="BD416" s="1541">
        <f t="shared" si="133"/>
        <v>0</v>
      </c>
      <c r="BE416" s="1541">
        <f t="shared" si="133"/>
        <v>0</v>
      </c>
      <c r="BF416" s="1541">
        <f t="shared" si="133"/>
        <v>0</v>
      </c>
      <c r="BG416" s="1541">
        <f t="shared" si="133"/>
        <v>0</v>
      </c>
      <c r="BH416" s="1541">
        <f t="shared" si="133"/>
        <v>0</v>
      </c>
      <c r="BI416" s="1541">
        <f t="shared" si="133"/>
        <v>0</v>
      </c>
      <c r="BJ416" s="1541">
        <f t="shared" si="133"/>
        <v>0</v>
      </c>
      <c r="BK416" s="1541">
        <f t="shared" si="133"/>
        <v>0</v>
      </c>
      <c r="BL416" s="1541">
        <f t="shared" si="133"/>
        <v>0</v>
      </c>
      <c r="BM416" s="1541">
        <f t="shared" si="133"/>
        <v>0</v>
      </c>
      <c r="BN416" s="1541">
        <f t="shared" si="133"/>
        <v>0</v>
      </c>
      <c r="BO416" s="1541">
        <f t="shared" si="133"/>
        <v>0</v>
      </c>
      <c r="BP416" s="1543">
        <f t="shared" si="133"/>
        <v>0</v>
      </c>
    </row>
    <row r="417" spans="1:16384" s="148" customFormat="1">
      <c r="A417" s="93"/>
      <c r="B417" s="1561"/>
      <c r="C417" s="1553"/>
      <c r="D417" s="1554"/>
      <c r="E417" s="1555"/>
      <c r="F417" s="1541"/>
      <c r="G417" s="1541"/>
      <c r="H417" s="1541"/>
      <c r="I417" s="1541"/>
      <c r="J417" s="1541"/>
      <c r="K417" s="1541"/>
      <c r="L417" s="1541"/>
      <c r="M417" s="1541"/>
      <c r="N417" s="1541"/>
      <c r="O417" s="1541"/>
      <c r="P417" s="1541"/>
      <c r="Q417" s="1541"/>
      <c r="R417" s="1541"/>
      <c r="S417" s="1541"/>
      <c r="T417" s="1541"/>
      <c r="U417" s="1541"/>
      <c r="V417" s="1541"/>
      <c r="W417" s="1541"/>
      <c r="X417" s="1541"/>
      <c r="Y417" s="1541"/>
      <c r="Z417" s="1541"/>
      <c r="AA417" s="1541"/>
      <c r="AB417" s="1541"/>
      <c r="AC417" s="1541"/>
      <c r="AD417" s="1541"/>
      <c r="AE417" s="1541"/>
      <c r="AF417" s="1541"/>
      <c r="AG417" s="1541"/>
      <c r="AH417" s="1541"/>
      <c r="AI417" s="1541"/>
      <c r="AJ417" s="1541"/>
      <c r="AK417" s="1541"/>
      <c r="AL417" s="1541"/>
      <c r="AM417" s="1541"/>
      <c r="AN417" s="1541"/>
      <c r="AO417" s="1541"/>
      <c r="AP417" s="1541"/>
      <c r="AQ417" s="1541"/>
      <c r="AR417" s="1541"/>
      <c r="AS417" s="1541"/>
      <c r="AT417" s="1541"/>
      <c r="AU417" s="1541"/>
      <c r="AV417" s="1541"/>
      <c r="AW417" s="1541"/>
      <c r="AX417" s="1541"/>
      <c r="AY417" s="1541"/>
      <c r="AZ417" s="1541"/>
      <c r="BA417" s="1541"/>
      <c r="BB417" s="1541"/>
      <c r="BC417" s="1541"/>
      <c r="BD417" s="1541"/>
      <c r="BE417" s="1541"/>
      <c r="BF417" s="1541"/>
      <c r="BG417" s="1541"/>
      <c r="BH417" s="1541"/>
      <c r="BI417" s="1541"/>
      <c r="BJ417" s="1541"/>
      <c r="BK417" s="1541"/>
      <c r="BL417" s="1541"/>
      <c r="BM417" s="1541"/>
      <c r="BN417" s="1541"/>
      <c r="BO417" s="1541"/>
      <c r="BP417" s="1543"/>
    </row>
    <row r="418" spans="1:16384" s="148" customFormat="1">
      <c r="A418" s="93"/>
      <c r="B418" s="1561"/>
      <c r="C418" s="1545" t="str">
        <f>C411</f>
        <v>KPMG</v>
      </c>
      <c r="D418" s="1546"/>
      <c r="E418" s="1549">
        <f>E411</f>
        <v>0.3</v>
      </c>
      <c r="F418" s="1541">
        <f>F411*$E$418</f>
        <v>0</v>
      </c>
      <c r="G418" s="1541">
        <f t="shared" ref="G418:BP418" si="134">G411*$E$418</f>
        <v>0</v>
      </c>
      <c r="H418" s="1541">
        <f t="shared" si="134"/>
        <v>-15</v>
      </c>
      <c r="I418" s="1541">
        <f t="shared" si="134"/>
        <v>-15</v>
      </c>
      <c r="J418" s="1541">
        <f t="shared" si="134"/>
        <v>-15</v>
      </c>
      <c r="K418" s="1541">
        <f t="shared" si="134"/>
        <v>0</v>
      </c>
      <c r="L418" s="1541">
        <f t="shared" si="134"/>
        <v>0</v>
      </c>
      <c r="M418" s="1541">
        <f t="shared" si="134"/>
        <v>0</v>
      </c>
      <c r="N418" s="1541">
        <f t="shared" si="134"/>
        <v>0</v>
      </c>
      <c r="O418" s="1541">
        <f t="shared" si="134"/>
        <v>0</v>
      </c>
      <c r="P418" s="1541">
        <f t="shared" si="134"/>
        <v>0</v>
      </c>
      <c r="Q418" s="1541">
        <f t="shared" si="134"/>
        <v>0</v>
      </c>
      <c r="R418" s="1541">
        <f t="shared" si="134"/>
        <v>0</v>
      </c>
      <c r="S418" s="1541">
        <f t="shared" si="134"/>
        <v>0</v>
      </c>
      <c r="T418" s="1541">
        <f t="shared" si="134"/>
        <v>0</v>
      </c>
      <c r="U418" s="1541">
        <f t="shared" si="134"/>
        <v>0</v>
      </c>
      <c r="V418" s="1541">
        <f t="shared" si="134"/>
        <v>0</v>
      </c>
      <c r="W418" s="1541">
        <f t="shared" si="134"/>
        <v>0</v>
      </c>
      <c r="X418" s="1541">
        <f t="shared" si="134"/>
        <v>0</v>
      </c>
      <c r="Y418" s="1541">
        <f t="shared" si="134"/>
        <v>0</v>
      </c>
      <c r="Z418" s="1541">
        <f t="shared" si="134"/>
        <v>0</v>
      </c>
      <c r="AA418" s="1541">
        <f t="shared" si="134"/>
        <v>0</v>
      </c>
      <c r="AB418" s="1541">
        <f t="shared" si="134"/>
        <v>0</v>
      </c>
      <c r="AC418" s="1541">
        <f t="shared" si="134"/>
        <v>0</v>
      </c>
      <c r="AD418" s="1541">
        <f t="shared" si="134"/>
        <v>0</v>
      </c>
      <c r="AE418" s="1541">
        <f t="shared" si="134"/>
        <v>0</v>
      </c>
      <c r="AF418" s="1541">
        <f t="shared" si="134"/>
        <v>0</v>
      </c>
      <c r="AG418" s="1541">
        <f t="shared" si="134"/>
        <v>0</v>
      </c>
      <c r="AH418" s="1541">
        <f t="shared" si="134"/>
        <v>0</v>
      </c>
      <c r="AI418" s="1541">
        <f t="shared" si="134"/>
        <v>0</v>
      </c>
      <c r="AJ418" s="1541">
        <f t="shared" si="134"/>
        <v>0</v>
      </c>
      <c r="AK418" s="1541">
        <f t="shared" si="134"/>
        <v>0</v>
      </c>
      <c r="AL418" s="1541">
        <f t="shared" si="134"/>
        <v>0</v>
      </c>
      <c r="AM418" s="1541">
        <f t="shared" si="134"/>
        <v>0</v>
      </c>
      <c r="AN418" s="1541">
        <f t="shared" si="134"/>
        <v>0</v>
      </c>
      <c r="AO418" s="1541">
        <f t="shared" si="134"/>
        <v>0</v>
      </c>
      <c r="AP418" s="1541">
        <f t="shared" si="134"/>
        <v>0</v>
      </c>
      <c r="AQ418" s="1541">
        <f t="shared" si="134"/>
        <v>0</v>
      </c>
      <c r="AR418" s="1541">
        <f t="shared" si="134"/>
        <v>0</v>
      </c>
      <c r="AS418" s="1541">
        <f t="shared" si="134"/>
        <v>0</v>
      </c>
      <c r="AT418" s="1541">
        <f t="shared" si="134"/>
        <v>0</v>
      </c>
      <c r="AU418" s="1541">
        <f t="shared" si="134"/>
        <v>0</v>
      </c>
      <c r="AV418" s="1541">
        <f t="shared" si="134"/>
        <v>0</v>
      </c>
      <c r="AW418" s="1541">
        <f t="shared" si="134"/>
        <v>0</v>
      </c>
      <c r="AX418" s="1541">
        <f t="shared" si="134"/>
        <v>0</v>
      </c>
      <c r="AY418" s="1541">
        <f t="shared" si="134"/>
        <v>0</v>
      </c>
      <c r="AZ418" s="1541">
        <f t="shared" si="134"/>
        <v>0</v>
      </c>
      <c r="BA418" s="1541">
        <f t="shared" si="134"/>
        <v>0</v>
      </c>
      <c r="BB418" s="1541">
        <f t="shared" si="134"/>
        <v>0</v>
      </c>
      <c r="BC418" s="1541">
        <f t="shared" si="134"/>
        <v>0</v>
      </c>
      <c r="BD418" s="1541">
        <f t="shared" si="134"/>
        <v>0</v>
      </c>
      <c r="BE418" s="1541">
        <f t="shared" si="134"/>
        <v>0</v>
      </c>
      <c r="BF418" s="1541">
        <f t="shared" si="134"/>
        <v>0</v>
      </c>
      <c r="BG418" s="1541">
        <f t="shared" si="134"/>
        <v>0</v>
      </c>
      <c r="BH418" s="1541">
        <f t="shared" si="134"/>
        <v>0</v>
      </c>
      <c r="BI418" s="1541">
        <f t="shared" si="134"/>
        <v>0</v>
      </c>
      <c r="BJ418" s="1541">
        <f t="shared" si="134"/>
        <v>0</v>
      </c>
      <c r="BK418" s="1541">
        <f t="shared" si="134"/>
        <v>0</v>
      </c>
      <c r="BL418" s="1541">
        <f t="shared" si="134"/>
        <v>0</v>
      </c>
      <c r="BM418" s="1541">
        <f t="shared" si="134"/>
        <v>0</v>
      </c>
      <c r="BN418" s="1541">
        <f t="shared" si="134"/>
        <v>0</v>
      </c>
      <c r="BO418" s="1541">
        <f t="shared" si="134"/>
        <v>0</v>
      </c>
      <c r="BP418" s="1543">
        <f t="shared" si="134"/>
        <v>0</v>
      </c>
    </row>
    <row r="419" spans="1:16384" s="148" customFormat="1">
      <c r="A419" s="93"/>
      <c r="B419" s="1562"/>
      <c r="C419" s="1547"/>
      <c r="D419" s="1548"/>
      <c r="E419" s="1550"/>
      <c r="F419" s="1542"/>
      <c r="G419" s="1542"/>
      <c r="H419" s="1542"/>
      <c r="I419" s="1542"/>
      <c r="J419" s="1542"/>
      <c r="K419" s="1542"/>
      <c r="L419" s="1542"/>
      <c r="M419" s="1542"/>
      <c r="N419" s="1542"/>
      <c r="O419" s="1542"/>
      <c r="P419" s="1542"/>
      <c r="Q419" s="1542"/>
      <c r="R419" s="1542"/>
      <c r="S419" s="1542"/>
      <c r="T419" s="1542"/>
      <c r="U419" s="1542"/>
      <c r="V419" s="1542"/>
      <c r="W419" s="1542"/>
      <c r="X419" s="1542"/>
      <c r="Y419" s="1542"/>
      <c r="Z419" s="1542"/>
      <c r="AA419" s="1542"/>
      <c r="AB419" s="1542"/>
      <c r="AC419" s="1542"/>
      <c r="AD419" s="1542"/>
      <c r="AE419" s="1542"/>
      <c r="AF419" s="1542"/>
      <c r="AG419" s="1542"/>
      <c r="AH419" s="1542"/>
      <c r="AI419" s="1542"/>
      <c r="AJ419" s="1542"/>
      <c r="AK419" s="1542"/>
      <c r="AL419" s="1542"/>
      <c r="AM419" s="1542"/>
      <c r="AN419" s="1542"/>
      <c r="AO419" s="1542"/>
      <c r="AP419" s="1542"/>
      <c r="AQ419" s="1542"/>
      <c r="AR419" s="1542"/>
      <c r="AS419" s="1542"/>
      <c r="AT419" s="1542"/>
      <c r="AU419" s="1542"/>
      <c r="AV419" s="1542"/>
      <c r="AW419" s="1542"/>
      <c r="AX419" s="1542"/>
      <c r="AY419" s="1542"/>
      <c r="AZ419" s="1542"/>
      <c r="BA419" s="1542"/>
      <c r="BB419" s="1542"/>
      <c r="BC419" s="1542"/>
      <c r="BD419" s="1542"/>
      <c r="BE419" s="1542"/>
      <c r="BF419" s="1542"/>
      <c r="BG419" s="1542"/>
      <c r="BH419" s="1542"/>
      <c r="BI419" s="1542"/>
      <c r="BJ419" s="1542"/>
      <c r="BK419" s="1542"/>
      <c r="BL419" s="1542"/>
      <c r="BM419" s="1542"/>
      <c r="BN419" s="1542"/>
      <c r="BO419" s="1542"/>
      <c r="BP419" s="1544"/>
    </row>
    <row r="420" spans="1:16384" s="596" customFormat="1">
      <c r="A420"/>
      <c r="B420"/>
      <c r="C420"/>
      <c r="D420"/>
      <c r="E420"/>
    </row>
    <row r="421" spans="1:16384" s="60" customFormat="1">
      <c r="A421" s="58"/>
      <c r="B421" s="58"/>
      <c r="C421" s="93"/>
      <c r="D421" s="58"/>
      <c r="E421" s="375" t="s">
        <v>116</v>
      </c>
      <c r="F421" s="86">
        <f>SUM(F414:F419)</f>
        <v>-475</v>
      </c>
      <c r="G421" s="86">
        <f t="shared" ref="G421:BP421" si="135">SUM(G414:G419)</f>
        <v>-562.5</v>
      </c>
      <c r="H421" s="86">
        <f t="shared" si="135"/>
        <v>-615</v>
      </c>
      <c r="I421" s="86">
        <f t="shared" si="135"/>
        <v>-690</v>
      </c>
      <c r="J421" s="86">
        <f t="shared" si="135"/>
        <v>-765</v>
      </c>
      <c r="K421" s="86">
        <f t="shared" si="135"/>
        <v>0</v>
      </c>
      <c r="L421" s="86">
        <f t="shared" si="135"/>
        <v>0</v>
      </c>
      <c r="M421" s="86">
        <f t="shared" si="135"/>
        <v>0</v>
      </c>
      <c r="N421" s="86">
        <f t="shared" si="135"/>
        <v>0</v>
      </c>
      <c r="O421" s="86">
        <f t="shared" si="135"/>
        <v>0</v>
      </c>
      <c r="P421" s="86">
        <f t="shared" si="135"/>
        <v>0</v>
      </c>
      <c r="Q421" s="86">
        <f t="shared" si="135"/>
        <v>0</v>
      </c>
      <c r="R421" s="86">
        <f t="shared" si="135"/>
        <v>0</v>
      </c>
      <c r="S421" s="86">
        <f t="shared" si="135"/>
        <v>0</v>
      </c>
      <c r="T421" s="86">
        <f t="shared" si="135"/>
        <v>0</v>
      </c>
      <c r="U421" s="86">
        <f t="shared" si="135"/>
        <v>0</v>
      </c>
      <c r="V421" s="86">
        <f t="shared" si="135"/>
        <v>0</v>
      </c>
      <c r="W421" s="86">
        <f t="shared" si="135"/>
        <v>0</v>
      </c>
      <c r="X421" s="86">
        <f t="shared" si="135"/>
        <v>0</v>
      </c>
      <c r="Y421" s="86">
        <f t="shared" si="135"/>
        <v>0</v>
      </c>
      <c r="Z421" s="86">
        <f t="shared" si="135"/>
        <v>0</v>
      </c>
      <c r="AA421" s="86">
        <f t="shared" si="135"/>
        <v>0</v>
      </c>
      <c r="AB421" s="86">
        <f t="shared" si="135"/>
        <v>0</v>
      </c>
      <c r="AC421" s="86">
        <f t="shared" si="135"/>
        <v>0</v>
      </c>
      <c r="AD421" s="86">
        <f t="shared" si="135"/>
        <v>0</v>
      </c>
      <c r="AE421" s="86">
        <f t="shared" si="135"/>
        <v>0</v>
      </c>
      <c r="AF421" s="86">
        <f t="shared" si="135"/>
        <v>0</v>
      </c>
      <c r="AG421" s="86">
        <f t="shared" si="135"/>
        <v>0</v>
      </c>
      <c r="AH421" s="86">
        <f t="shared" si="135"/>
        <v>0</v>
      </c>
      <c r="AI421" s="86">
        <f t="shared" si="135"/>
        <v>0</v>
      </c>
      <c r="AJ421" s="86">
        <f t="shared" si="135"/>
        <v>0</v>
      </c>
      <c r="AK421" s="86">
        <f t="shared" si="135"/>
        <v>0</v>
      </c>
      <c r="AL421" s="86">
        <f t="shared" si="135"/>
        <v>0</v>
      </c>
      <c r="AM421" s="86">
        <f t="shared" si="135"/>
        <v>0</v>
      </c>
      <c r="AN421" s="86">
        <f t="shared" si="135"/>
        <v>0</v>
      </c>
      <c r="AO421" s="86">
        <f t="shared" si="135"/>
        <v>0</v>
      </c>
      <c r="AP421" s="86">
        <f t="shared" si="135"/>
        <v>0</v>
      </c>
      <c r="AQ421" s="86">
        <f t="shared" si="135"/>
        <v>0</v>
      </c>
      <c r="AR421" s="86">
        <f t="shared" si="135"/>
        <v>0</v>
      </c>
      <c r="AS421" s="86">
        <f t="shared" si="135"/>
        <v>0</v>
      </c>
      <c r="AT421" s="86">
        <f t="shared" si="135"/>
        <v>0</v>
      </c>
      <c r="AU421" s="86">
        <f t="shared" si="135"/>
        <v>0</v>
      </c>
      <c r="AV421" s="86">
        <f t="shared" si="135"/>
        <v>0</v>
      </c>
      <c r="AW421" s="86">
        <f t="shared" si="135"/>
        <v>0</v>
      </c>
      <c r="AX421" s="86">
        <f t="shared" si="135"/>
        <v>0</v>
      </c>
      <c r="AY421" s="86">
        <f t="shared" si="135"/>
        <v>0</v>
      </c>
      <c r="AZ421" s="86">
        <f t="shared" si="135"/>
        <v>0</v>
      </c>
      <c r="BA421" s="86">
        <f t="shared" si="135"/>
        <v>0</v>
      </c>
      <c r="BB421" s="86">
        <f t="shared" si="135"/>
        <v>0</v>
      </c>
      <c r="BC421" s="86">
        <f t="shared" si="135"/>
        <v>0</v>
      </c>
      <c r="BD421" s="86">
        <f t="shared" si="135"/>
        <v>0</v>
      </c>
      <c r="BE421" s="86">
        <f t="shared" si="135"/>
        <v>0</v>
      </c>
      <c r="BF421" s="86">
        <f t="shared" si="135"/>
        <v>0</v>
      </c>
      <c r="BG421" s="86">
        <f t="shared" si="135"/>
        <v>0</v>
      </c>
      <c r="BH421" s="86">
        <f t="shared" si="135"/>
        <v>0</v>
      </c>
      <c r="BI421" s="86">
        <f t="shared" si="135"/>
        <v>0</v>
      </c>
      <c r="BJ421" s="86">
        <f t="shared" si="135"/>
        <v>0</v>
      </c>
      <c r="BK421" s="86">
        <f t="shared" si="135"/>
        <v>0</v>
      </c>
      <c r="BL421" s="86">
        <f t="shared" si="135"/>
        <v>0</v>
      </c>
      <c r="BM421" s="86">
        <f t="shared" si="135"/>
        <v>0</v>
      </c>
      <c r="BN421" s="86">
        <f t="shared" si="135"/>
        <v>0</v>
      </c>
      <c r="BO421" s="86">
        <f t="shared" si="135"/>
        <v>0</v>
      </c>
      <c r="BP421" s="86">
        <f t="shared" si="135"/>
        <v>0</v>
      </c>
    </row>
    <row r="422" spans="1:16384" s="60" customFormat="1">
      <c r="A422" s="58"/>
      <c r="B422" s="58"/>
      <c r="C422" s="93"/>
      <c r="D422" s="58"/>
      <c r="E422" s="375"/>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122"/>
      <c r="BL422" s="122"/>
      <c r="BM422" s="122"/>
      <c r="BN422" s="122"/>
      <c r="BO422" s="122"/>
      <c r="BP422" s="122"/>
    </row>
    <row r="423" spans="1:16384" s="60" customFormat="1">
      <c r="A423" s="58"/>
      <c r="B423" s="58"/>
      <c r="C423" s="93"/>
      <c r="D423" s="58"/>
      <c r="E423" s="375"/>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122"/>
      <c r="BL423" s="122"/>
      <c r="BM423" s="122"/>
      <c r="BN423" s="122"/>
      <c r="BO423" s="122"/>
      <c r="BP423" s="122"/>
    </row>
    <row r="424" spans="1:16384" ht="18.75">
      <c r="B424" s="43" t="s">
        <v>503</v>
      </c>
    </row>
    <row r="425" spans="1:16384" ht="19.5" thickBot="1">
      <c r="B425" s="43"/>
      <c r="BQ425" s="94"/>
      <c r="BR425" s="94"/>
      <c r="BS425" s="94"/>
      <c r="BT425" s="94"/>
      <c r="BU425" s="94"/>
      <c r="BV425" s="94"/>
      <c r="BW425" s="94"/>
      <c r="BX425" s="94"/>
      <c r="BY425" s="94"/>
      <c r="BZ425" s="94"/>
      <c r="CA425" s="94"/>
      <c r="CB425" s="94"/>
      <c r="CC425" s="94"/>
      <c r="CD425" s="94"/>
      <c r="CE425" s="94"/>
      <c r="CF425" s="94"/>
      <c r="CG425" s="94"/>
      <c r="CH425" s="94"/>
      <c r="CI425" s="94"/>
      <c r="CJ425" s="94"/>
      <c r="CK425" s="94"/>
      <c r="CL425" s="94"/>
      <c r="CM425" s="94"/>
      <c r="CN425" s="94"/>
      <c r="CO425" s="94"/>
      <c r="CP425" s="94"/>
      <c r="CQ425" s="94"/>
      <c r="CR425" s="94"/>
      <c r="CS425" s="94"/>
      <c r="CT425" s="94"/>
      <c r="CU425" s="94"/>
      <c r="CV425" s="94"/>
      <c r="CW425" s="94"/>
      <c r="CX425" s="94"/>
      <c r="CY425" s="94"/>
      <c r="CZ425" s="94"/>
      <c r="DA425" s="94"/>
      <c r="DB425" s="94"/>
      <c r="DC425" s="94"/>
      <c r="DD425" s="94"/>
      <c r="DE425" s="94"/>
      <c r="DF425" s="94"/>
      <c r="DG425" s="94"/>
      <c r="DH425" s="94"/>
      <c r="DI425" s="94"/>
      <c r="DJ425" s="94"/>
      <c r="DK425" s="94"/>
      <c r="DL425" s="94"/>
      <c r="DM425" s="94"/>
      <c r="DN425" s="94"/>
      <c r="DO425" s="94"/>
      <c r="DP425" s="94"/>
      <c r="DQ425" s="94"/>
      <c r="DR425" s="94"/>
      <c r="DS425" s="94"/>
      <c r="DT425" s="94"/>
      <c r="DU425" s="94"/>
      <c r="DV425" s="94"/>
      <c r="DW425" s="94"/>
      <c r="DX425" s="94"/>
      <c r="DY425" s="94"/>
      <c r="DZ425" s="94"/>
      <c r="EA425" s="94"/>
      <c r="EB425" s="94"/>
      <c r="EC425" s="94"/>
      <c r="ED425" s="94"/>
      <c r="EE425" s="94"/>
      <c r="EF425" s="94"/>
      <c r="EG425" s="94"/>
      <c r="EH425" s="94"/>
      <c r="EI425" s="94"/>
      <c r="EJ425" s="94"/>
      <c r="EK425" s="94"/>
      <c r="EL425" s="94"/>
      <c r="EM425" s="94"/>
      <c r="EN425" s="94"/>
      <c r="EO425" s="94"/>
      <c r="EP425" s="94"/>
      <c r="EQ425" s="94"/>
      <c r="ER425" s="94"/>
      <c r="ES425" s="94"/>
      <c r="ET425" s="94"/>
      <c r="EU425" s="94"/>
      <c r="EV425" s="94"/>
      <c r="EW425" s="94"/>
      <c r="EX425" s="94"/>
      <c r="EY425" s="94"/>
      <c r="EZ425" s="94"/>
      <c r="FA425" s="94"/>
      <c r="FB425" s="94"/>
      <c r="FC425" s="94"/>
      <c r="FD425" s="94"/>
      <c r="FE425" s="94"/>
      <c r="FF425" s="94"/>
      <c r="FG425" s="94"/>
      <c r="FH425" s="94"/>
      <c r="FI425" s="94"/>
      <c r="FJ425" s="94"/>
      <c r="FK425" s="94"/>
      <c r="FL425" s="94"/>
      <c r="FM425" s="94"/>
      <c r="FN425" s="94"/>
      <c r="FO425" s="94"/>
      <c r="FP425" s="94"/>
      <c r="FQ425" s="94"/>
      <c r="FR425" s="94"/>
      <c r="FS425" s="94"/>
      <c r="FT425" s="94"/>
      <c r="FU425" s="94"/>
      <c r="FV425" s="94"/>
      <c r="FW425" s="94"/>
      <c r="FX425" s="94"/>
      <c r="FY425" s="94"/>
      <c r="FZ425" s="94"/>
      <c r="GA425" s="94"/>
      <c r="GB425" s="94"/>
      <c r="GC425" s="94"/>
      <c r="GD425" s="94"/>
      <c r="GE425" s="94"/>
      <c r="GF425" s="94"/>
      <c r="GG425" s="94"/>
      <c r="GH425" s="94"/>
      <c r="GI425" s="94"/>
      <c r="GJ425" s="94"/>
      <c r="GK425" s="94"/>
      <c r="GL425" s="94"/>
      <c r="GM425" s="94"/>
      <c r="GN425" s="94"/>
      <c r="GO425" s="94"/>
      <c r="GP425" s="94"/>
      <c r="GQ425" s="94"/>
      <c r="GR425" s="94"/>
      <c r="GS425" s="94"/>
      <c r="GT425" s="94"/>
      <c r="GU425" s="94"/>
      <c r="GV425" s="94"/>
      <c r="GW425" s="94"/>
      <c r="GX425" s="94"/>
      <c r="GY425" s="94"/>
      <c r="GZ425" s="94"/>
      <c r="HA425" s="94"/>
      <c r="HB425" s="94"/>
      <c r="HC425" s="94"/>
      <c r="HD425" s="94"/>
      <c r="HE425" s="94"/>
      <c r="HF425" s="94"/>
      <c r="HG425" s="94"/>
      <c r="HH425" s="94"/>
      <c r="HI425" s="94"/>
      <c r="HJ425" s="94"/>
      <c r="HK425" s="94"/>
      <c r="HL425" s="94"/>
      <c r="HM425" s="94"/>
      <c r="HN425" s="94"/>
      <c r="HO425" s="94"/>
      <c r="HP425" s="94"/>
      <c r="HQ425" s="94"/>
      <c r="HR425" s="94"/>
      <c r="HS425" s="94"/>
      <c r="HT425" s="94"/>
      <c r="HU425" s="94"/>
      <c r="HV425" s="94"/>
      <c r="HW425" s="94"/>
      <c r="HX425" s="94"/>
      <c r="HY425" s="94"/>
      <c r="HZ425" s="94"/>
      <c r="IA425" s="94"/>
      <c r="IB425" s="94"/>
      <c r="IC425" s="94"/>
      <c r="ID425" s="94"/>
      <c r="IE425" s="94"/>
      <c r="IF425" s="94"/>
      <c r="IG425" s="94"/>
      <c r="IH425" s="94"/>
      <c r="II425" s="94"/>
      <c r="IJ425" s="94"/>
      <c r="IK425" s="94"/>
      <c r="IL425" s="94"/>
      <c r="IM425" s="94"/>
      <c r="IN425" s="94"/>
      <c r="IO425" s="94"/>
      <c r="IP425" s="94"/>
      <c r="IQ425" s="94"/>
      <c r="IR425" s="94"/>
      <c r="IS425" s="94"/>
      <c r="IT425" s="94"/>
      <c r="IU425" s="94"/>
      <c r="IV425" s="94"/>
      <c r="IW425" s="94"/>
      <c r="IX425" s="94"/>
      <c r="IY425" s="94"/>
      <c r="IZ425" s="94"/>
      <c r="JA425" s="94"/>
      <c r="JB425" s="94"/>
      <c r="JC425" s="94"/>
      <c r="JD425" s="94"/>
      <c r="JE425" s="94"/>
      <c r="JF425" s="94"/>
      <c r="JG425" s="94"/>
      <c r="JH425" s="94"/>
      <c r="JI425" s="94"/>
      <c r="JJ425" s="94"/>
      <c r="JK425" s="94"/>
      <c r="JL425" s="94"/>
      <c r="JM425" s="94"/>
      <c r="JN425" s="94"/>
      <c r="JO425" s="94"/>
      <c r="JP425" s="94"/>
      <c r="JQ425" s="94"/>
      <c r="JR425" s="94"/>
      <c r="JS425" s="94"/>
      <c r="JT425" s="94"/>
      <c r="JU425" s="94"/>
      <c r="JV425" s="94"/>
      <c r="JW425" s="94"/>
      <c r="JX425" s="94"/>
      <c r="JY425" s="94"/>
      <c r="JZ425" s="94"/>
      <c r="KA425" s="94"/>
      <c r="KB425" s="94"/>
      <c r="KC425" s="94"/>
      <c r="KD425" s="94"/>
      <c r="KE425" s="94"/>
      <c r="KF425" s="94"/>
      <c r="KG425" s="94"/>
      <c r="KH425" s="94"/>
      <c r="KI425" s="94"/>
      <c r="KJ425" s="94"/>
      <c r="KK425" s="94"/>
      <c r="KL425" s="94"/>
      <c r="KM425" s="94"/>
      <c r="KN425" s="94"/>
      <c r="KO425" s="94"/>
      <c r="KP425" s="94"/>
      <c r="KQ425" s="94"/>
      <c r="KR425" s="94"/>
      <c r="KS425" s="94"/>
      <c r="KT425" s="94"/>
      <c r="KU425" s="94"/>
      <c r="KV425" s="94"/>
      <c r="KW425" s="94"/>
      <c r="KX425" s="94"/>
      <c r="KY425" s="94"/>
      <c r="KZ425" s="94"/>
      <c r="LA425" s="94"/>
      <c r="LB425" s="94"/>
      <c r="LC425" s="94"/>
      <c r="LD425" s="94"/>
      <c r="LE425" s="94"/>
      <c r="LF425" s="94"/>
      <c r="LG425" s="94"/>
      <c r="LH425" s="94"/>
      <c r="LI425" s="94"/>
      <c r="LJ425" s="94"/>
      <c r="LK425" s="94"/>
      <c r="LL425" s="94"/>
      <c r="LM425" s="94"/>
      <c r="LN425" s="94"/>
      <c r="LO425" s="94"/>
      <c r="LP425" s="94"/>
      <c r="LQ425" s="94"/>
      <c r="LR425" s="94"/>
      <c r="LS425" s="94"/>
      <c r="LT425" s="94"/>
      <c r="LU425" s="94"/>
      <c r="LV425" s="94"/>
      <c r="LW425" s="94"/>
      <c r="LX425" s="94"/>
      <c r="LY425" s="94"/>
      <c r="LZ425" s="94"/>
      <c r="MA425" s="94"/>
      <c r="MB425" s="94"/>
      <c r="MC425" s="94"/>
      <c r="MD425" s="94"/>
      <c r="ME425" s="94"/>
      <c r="MF425" s="94"/>
      <c r="MG425" s="94"/>
      <c r="MH425" s="94"/>
      <c r="MI425" s="94"/>
      <c r="MJ425" s="94"/>
      <c r="MK425" s="94"/>
      <c r="ML425" s="94"/>
      <c r="MM425" s="94"/>
      <c r="MN425" s="94"/>
      <c r="MO425" s="94"/>
      <c r="MP425" s="94"/>
      <c r="MQ425" s="94"/>
      <c r="MR425" s="94"/>
      <c r="MS425" s="94"/>
      <c r="MT425" s="94"/>
      <c r="MU425" s="94"/>
      <c r="MV425" s="94"/>
      <c r="MW425" s="94"/>
      <c r="MX425" s="94"/>
      <c r="MY425" s="94"/>
      <c r="MZ425" s="94"/>
      <c r="NA425" s="94"/>
      <c r="NB425" s="94"/>
      <c r="NC425" s="94"/>
      <c r="ND425" s="94"/>
      <c r="NE425" s="94"/>
      <c r="NF425" s="94"/>
      <c r="NG425" s="94"/>
      <c r="NH425" s="94"/>
      <c r="NI425" s="94"/>
      <c r="NJ425" s="94"/>
      <c r="NK425" s="94"/>
      <c r="NL425" s="94"/>
      <c r="NM425" s="94"/>
      <c r="NN425" s="94"/>
      <c r="NO425" s="94"/>
      <c r="NP425" s="94"/>
      <c r="NQ425" s="94"/>
      <c r="NR425" s="94"/>
      <c r="NS425" s="94"/>
      <c r="NT425" s="94"/>
      <c r="NU425" s="94"/>
      <c r="NV425" s="94"/>
      <c r="NW425" s="94"/>
      <c r="NX425" s="94"/>
      <c r="NY425" s="94"/>
      <c r="NZ425" s="94"/>
      <c r="OA425" s="94"/>
      <c r="OB425" s="94"/>
      <c r="OC425" s="94"/>
      <c r="OD425" s="94"/>
      <c r="OE425" s="94"/>
      <c r="OF425" s="94"/>
      <c r="OG425" s="94"/>
      <c r="OH425" s="94"/>
      <c r="OI425" s="94"/>
      <c r="OJ425" s="94"/>
      <c r="OK425" s="94"/>
      <c r="OL425" s="94"/>
      <c r="OM425" s="94"/>
      <c r="ON425" s="94"/>
      <c r="OO425" s="94"/>
      <c r="OP425" s="94"/>
      <c r="OQ425" s="94"/>
      <c r="OR425" s="94"/>
      <c r="OS425" s="94"/>
      <c r="OT425" s="94"/>
      <c r="OU425" s="94"/>
      <c r="OV425" s="94"/>
      <c r="OW425" s="94"/>
      <c r="OX425" s="94"/>
      <c r="OY425" s="94"/>
      <c r="OZ425" s="94"/>
      <c r="PA425" s="94"/>
      <c r="PB425" s="94"/>
      <c r="PC425" s="94"/>
      <c r="PD425" s="94"/>
      <c r="PE425" s="94"/>
      <c r="PF425" s="94"/>
      <c r="PG425" s="94"/>
      <c r="PH425" s="94"/>
      <c r="PI425" s="94"/>
      <c r="PJ425" s="94"/>
      <c r="PK425" s="94"/>
      <c r="PL425" s="94"/>
      <c r="PM425" s="94"/>
      <c r="PN425" s="94"/>
      <c r="PO425" s="94"/>
      <c r="PP425" s="94"/>
      <c r="PQ425" s="94"/>
      <c r="PR425" s="94"/>
      <c r="PS425" s="94"/>
      <c r="PT425" s="94"/>
      <c r="PU425" s="94"/>
      <c r="PV425" s="94"/>
      <c r="PW425" s="94"/>
      <c r="PX425" s="94"/>
      <c r="PY425" s="94"/>
      <c r="PZ425" s="94"/>
      <c r="QA425" s="94"/>
      <c r="QB425" s="94"/>
      <c r="QC425" s="94"/>
      <c r="QD425" s="94"/>
      <c r="QE425" s="94"/>
      <c r="QF425" s="94"/>
      <c r="QG425" s="94"/>
      <c r="QH425" s="94"/>
      <c r="QI425" s="94"/>
      <c r="QJ425" s="94"/>
      <c r="QK425" s="94"/>
      <c r="QL425" s="94"/>
      <c r="QM425" s="94"/>
      <c r="QN425" s="94"/>
      <c r="QO425" s="94"/>
      <c r="QP425" s="94"/>
      <c r="QQ425" s="94"/>
      <c r="QR425" s="94"/>
      <c r="QS425" s="94"/>
      <c r="QT425" s="94"/>
      <c r="QU425" s="94"/>
      <c r="QV425" s="94"/>
      <c r="QW425" s="94"/>
      <c r="QX425" s="94"/>
      <c r="QY425" s="94"/>
      <c r="QZ425" s="94"/>
      <c r="RA425" s="94"/>
      <c r="RB425" s="94"/>
      <c r="RC425" s="94"/>
      <c r="RD425" s="94"/>
      <c r="RE425" s="94"/>
      <c r="RF425" s="94"/>
      <c r="RG425" s="94"/>
      <c r="RH425" s="94"/>
      <c r="RI425" s="94"/>
      <c r="RJ425" s="94"/>
      <c r="RK425" s="94"/>
      <c r="RL425" s="94"/>
      <c r="RM425" s="94"/>
      <c r="RN425" s="94"/>
      <c r="RO425" s="94"/>
      <c r="RP425" s="94"/>
      <c r="RQ425" s="94"/>
      <c r="RR425" s="94"/>
      <c r="RS425" s="94"/>
      <c r="RT425" s="94"/>
      <c r="RU425" s="94"/>
      <c r="RV425" s="94"/>
      <c r="RW425" s="94"/>
      <c r="RX425" s="94"/>
      <c r="RY425" s="94"/>
      <c r="RZ425" s="94"/>
      <c r="SA425" s="94"/>
      <c r="SB425" s="94"/>
      <c r="SC425" s="94"/>
      <c r="SD425" s="94"/>
      <c r="SE425" s="94"/>
      <c r="SF425" s="94"/>
      <c r="SG425" s="94"/>
      <c r="SH425" s="94"/>
      <c r="SI425" s="94"/>
      <c r="SJ425" s="94"/>
      <c r="SK425" s="94"/>
      <c r="SL425" s="94"/>
      <c r="SM425" s="94"/>
      <c r="SN425" s="94"/>
      <c r="SO425" s="94"/>
      <c r="SP425" s="94"/>
      <c r="SQ425" s="94"/>
      <c r="SR425" s="94"/>
      <c r="SS425" s="94"/>
      <c r="ST425" s="94"/>
      <c r="SU425" s="94"/>
      <c r="SV425" s="94"/>
      <c r="SW425" s="94"/>
      <c r="SX425" s="94"/>
      <c r="SY425" s="94"/>
      <c r="SZ425" s="94"/>
      <c r="TA425" s="94"/>
      <c r="TB425" s="94"/>
      <c r="TC425" s="94"/>
      <c r="TD425" s="94"/>
      <c r="TE425" s="94"/>
      <c r="TF425" s="94"/>
      <c r="TG425" s="94"/>
      <c r="TH425" s="94"/>
      <c r="TI425" s="94"/>
      <c r="TJ425" s="94"/>
      <c r="TK425" s="94"/>
      <c r="TL425" s="94"/>
      <c r="TM425" s="94"/>
      <c r="TN425" s="94"/>
      <c r="TO425" s="94"/>
      <c r="TP425" s="94"/>
      <c r="TQ425" s="94"/>
      <c r="TR425" s="94"/>
      <c r="TS425" s="94"/>
      <c r="TT425" s="94"/>
      <c r="TU425" s="94"/>
      <c r="TV425" s="94"/>
      <c r="TW425" s="94"/>
      <c r="TX425" s="94"/>
      <c r="TY425" s="94"/>
      <c r="TZ425" s="94"/>
      <c r="UA425" s="94"/>
      <c r="UB425" s="94"/>
      <c r="UC425" s="94"/>
      <c r="UD425" s="94"/>
      <c r="UE425" s="94"/>
      <c r="UF425" s="94"/>
      <c r="UG425" s="94"/>
      <c r="UH425" s="94"/>
      <c r="UI425" s="94"/>
      <c r="UJ425" s="94"/>
      <c r="UK425" s="94"/>
      <c r="UL425" s="94"/>
      <c r="UM425" s="94"/>
      <c r="UN425" s="94"/>
      <c r="UO425" s="94"/>
      <c r="UP425" s="94"/>
      <c r="UQ425" s="94"/>
      <c r="UR425" s="94"/>
      <c r="US425" s="94"/>
      <c r="UT425" s="94"/>
      <c r="UU425" s="94"/>
      <c r="UV425" s="94"/>
      <c r="UW425" s="94"/>
      <c r="UX425" s="94"/>
      <c r="UY425" s="94"/>
      <c r="UZ425" s="94"/>
      <c r="VA425" s="94"/>
      <c r="VB425" s="94"/>
      <c r="VC425" s="94"/>
      <c r="VD425" s="94"/>
      <c r="VE425" s="94"/>
      <c r="VF425" s="94"/>
      <c r="VG425" s="94"/>
      <c r="VH425" s="94"/>
      <c r="VI425" s="94"/>
      <c r="VJ425" s="94"/>
      <c r="VK425" s="94"/>
      <c r="VL425" s="94"/>
      <c r="VM425" s="94"/>
      <c r="VN425" s="94"/>
      <c r="VO425" s="94"/>
      <c r="VP425" s="94"/>
      <c r="VQ425" s="94"/>
      <c r="VR425" s="94"/>
      <c r="VS425" s="94"/>
      <c r="VT425" s="94"/>
      <c r="VU425" s="94"/>
      <c r="VV425" s="94"/>
      <c r="VW425" s="94"/>
      <c r="VX425" s="94"/>
      <c r="VY425" s="94"/>
      <c r="VZ425" s="94"/>
      <c r="WA425" s="94"/>
      <c r="WB425" s="94"/>
      <c r="WC425" s="94"/>
      <c r="WD425" s="94"/>
      <c r="WE425" s="94"/>
      <c r="WF425" s="94"/>
      <c r="WG425" s="94"/>
      <c r="WH425" s="94"/>
      <c r="WI425" s="94"/>
      <c r="WJ425" s="94"/>
      <c r="WK425" s="94"/>
      <c r="WL425" s="94"/>
      <c r="WM425" s="94"/>
      <c r="WN425" s="94"/>
      <c r="WO425" s="94"/>
      <c r="WP425" s="94"/>
      <c r="WQ425" s="94"/>
      <c r="WR425" s="94"/>
      <c r="WS425" s="94"/>
      <c r="WT425" s="94"/>
      <c r="WU425" s="94"/>
      <c r="WV425" s="94"/>
      <c r="WW425" s="94"/>
      <c r="WX425" s="94"/>
      <c r="WY425" s="94"/>
      <c r="WZ425" s="94"/>
      <c r="XA425" s="94"/>
      <c r="XB425" s="94"/>
      <c r="XC425" s="94"/>
      <c r="XD425" s="94"/>
      <c r="XE425" s="94"/>
      <c r="XF425" s="94"/>
      <c r="XG425" s="94"/>
      <c r="XH425" s="94"/>
      <c r="XI425" s="94"/>
      <c r="XJ425" s="94"/>
      <c r="XK425" s="94"/>
      <c r="XL425" s="94"/>
      <c r="XM425" s="94"/>
      <c r="XN425" s="94"/>
      <c r="XO425" s="94"/>
      <c r="XP425" s="94"/>
      <c r="XQ425" s="94"/>
      <c r="XR425" s="94"/>
      <c r="XS425" s="94"/>
      <c r="XT425" s="94"/>
      <c r="XU425" s="94"/>
      <c r="XV425" s="94"/>
      <c r="XW425" s="94"/>
      <c r="XX425" s="94"/>
      <c r="XY425" s="94"/>
      <c r="XZ425" s="94"/>
      <c r="YA425" s="94"/>
      <c r="YB425" s="94"/>
      <c r="YC425" s="94"/>
      <c r="YD425" s="94"/>
      <c r="YE425" s="94"/>
      <c r="YF425" s="94"/>
      <c r="YG425" s="94"/>
      <c r="YH425" s="94"/>
      <c r="YI425" s="94"/>
      <c r="YJ425" s="94"/>
      <c r="YK425" s="94"/>
      <c r="YL425" s="94"/>
      <c r="YM425" s="94"/>
      <c r="YN425" s="94"/>
      <c r="YO425" s="94"/>
      <c r="YP425" s="94"/>
      <c r="YQ425" s="94"/>
      <c r="YR425" s="94"/>
      <c r="YS425" s="94"/>
      <c r="YT425" s="94"/>
      <c r="YU425" s="94"/>
      <c r="YV425" s="94"/>
      <c r="YW425" s="94"/>
      <c r="YX425" s="94"/>
      <c r="YY425" s="94"/>
      <c r="YZ425" s="94"/>
      <c r="ZA425" s="94"/>
      <c r="ZB425" s="94"/>
      <c r="ZC425" s="94"/>
      <c r="ZD425" s="94"/>
      <c r="ZE425" s="94"/>
      <c r="ZF425" s="94"/>
      <c r="ZG425" s="94"/>
      <c r="ZH425" s="94"/>
      <c r="ZI425" s="94"/>
      <c r="ZJ425" s="94"/>
      <c r="ZK425" s="94"/>
      <c r="ZL425" s="94"/>
      <c r="ZM425" s="94"/>
      <c r="ZN425" s="94"/>
      <c r="ZO425" s="94"/>
      <c r="ZP425" s="94"/>
      <c r="ZQ425" s="94"/>
      <c r="ZR425" s="94"/>
      <c r="ZS425" s="94"/>
      <c r="ZT425" s="94"/>
      <c r="ZU425" s="94"/>
      <c r="ZV425" s="94"/>
      <c r="ZW425" s="94"/>
      <c r="ZX425" s="94"/>
      <c r="ZY425" s="94"/>
      <c r="ZZ425" s="94"/>
      <c r="AAA425" s="94"/>
      <c r="AAB425" s="94"/>
      <c r="AAC425" s="94"/>
      <c r="AAD425" s="94"/>
      <c r="AAE425" s="94"/>
      <c r="AAF425" s="94"/>
      <c r="AAG425" s="94"/>
      <c r="AAH425" s="94"/>
      <c r="AAI425" s="94"/>
      <c r="AAJ425" s="94"/>
      <c r="AAK425" s="94"/>
      <c r="AAL425" s="94"/>
      <c r="AAM425" s="94"/>
      <c r="AAN425" s="94"/>
      <c r="AAO425" s="94"/>
      <c r="AAP425" s="94"/>
      <c r="AAQ425" s="94"/>
      <c r="AAR425" s="94"/>
      <c r="AAS425" s="94"/>
      <c r="AAT425" s="94"/>
      <c r="AAU425" s="94"/>
      <c r="AAV425" s="94"/>
      <c r="AAW425" s="94"/>
      <c r="AAX425" s="94"/>
      <c r="AAY425" s="94"/>
      <c r="AAZ425" s="94"/>
      <c r="ABA425" s="94"/>
      <c r="ABB425" s="94"/>
      <c r="ABC425" s="94"/>
      <c r="ABD425" s="94"/>
      <c r="ABE425" s="94"/>
      <c r="ABF425" s="94"/>
      <c r="ABG425" s="94"/>
      <c r="ABH425" s="94"/>
      <c r="ABI425" s="94"/>
      <c r="ABJ425" s="94"/>
      <c r="ABK425" s="94"/>
      <c r="ABL425" s="94"/>
      <c r="ABM425" s="94"/>
      <c r="ABN425" s="94"/>
      <c r="ABO425" s="94"/>
      <c r="ABP425" s="94"/>
      <c r="ABQ425" s="94"/>
      <c r="ABR425" s="94"/>
      <c r="ABS425" s="94"/>
      <c r="ABT425" s="94"/>
      <c r="ABU425" s="94"/>
      <c r="ABV425" s="94"/>
      <c r="ABW425" s="94"/>
      <c r="ABX425" s="94"/>
      <c r="ABY425" s="94"/>
      <c r="ABZ425" s="94"/>
      <c r="ACA425" s="94"/>
      <c r="ACB425" s="94"/>
      <c r="ACC425" s="94"/>
      <c r="ACD425" s="94"/>
      <c r="ACE425" s="94"/>
      <c r="ACF425" s="94"/>
      <c r="ACG425" s="94"/>
      <c r="ACH425" s="94"/>
      <c r="ACI425" s="94"/>
      <c r="ACJ425" s="94"/>
      <c r="ACK425" s="94"/>
      <c r="ACL425" s="94"/>
      <c r="ACM425" s="94"/>
      <c r="ACN425" s="94"/>
      <c r="ACO425" s="94"/>
      <c r="ACP425" s="94"/>
      <c r="ACQ425" s="94"/>
      <c r="ACR425" s="94"/>
      <c r="ACS425" s="94"/>
      <c r="ACT425" s="94"/>
      <c r="ACU425" s="94"/>
      <c r="ACV425" s="94"/>
      <c r="ACW425" s="94"/>
      <c r="ACX425" s="94"/>
      <c r="ACY425" s="94"/>
      <c r="ACZ425" s="94"/>
      <c r="ADA425" s="94"/>
      <c r="ADB425" s="94"/>
      <c r="ADC425" s="94"/>
      <c r="ADD425" s="94"/>
      <c r="ADE425" s="94"/>
      <c r="ADF425" s="94"/>
      <c r="ADG425" s="94"/>
      <c r="ADH425" s="94"/>
      <c r="ADI425" s="94"/>
      <c r="ADJ425" s="94"/>
      <c r="ADK425" s="94"/>
      <c r="ADL425" s="94"/>
      <c r="ADM425" s="94"/>
      <c r="ADN425" s="94"/>
      <c r="ADO425" s="94"/>
      <c r="ADP425" s="94"/>
      <c r="ADQ425" s="94"/>
      <c r="ADR425" s="94"/>
      <c r="ADS425" s="94"/>
      <c r="ADT425" s="94"/>
      <c r="ADU425" s="94"/>
      <c r="ADV425" s="94"/>
      <c r="ADW425" s="94"/>
      <c r="ADX425" s="94"/>
      <c r="ADY425" s="94"/>
      <c r="ADZ425" s="94"/>
      <c r="AEA425" s="94"/>
      <c r="AEB425" s="94"/>
      <c r="AEC425" s="94"/>
      <c r="AED425" s="94"/>
      <c r="AEE425" s="94"/>
      <c r="AEF425" s="94"/>
      <c r="AEG425" s="94"/>
      <c r="AEH425" s="94"/>
      <c r="AEI425" s="94"/>
      <c r="AEJ425" s="94"/>
      <c r="AEK425" s="94"/>
      <c r="AEL425" s="94"/>
      <c r="AEM425" s="94"/>
      <c r="AEN425" s="94"/>
      <c r="AEO425" s="94"/>
      <c r="AEP425" s="94"/>
      <c r="AEQ425" s="94"/>
      <c r="AER425" s="94"/>
      <c r="AES425" s="94"/>
      <c r="AET425" s="94"/>
      <c r="AEU425" s="94"/>
      <c r="AEV425" s="94"/>
      <c r="AEW425" s="94"/>
      <c r="AEX425" s="94"/>
      <c r="AEY425" s="94"/>
      <c r="AEZ425" s="94"/>
      <c r="AFA425" s="94"/>
      <c r="AFB425" s="94"/>
      <c r="AFC425" s="94"/>
      <c r="AFD425" s="94"/>
      <c r="AFE425" s="94"/>
      <c r="AFF425" s="94"/>
      <c r="AFG425" s="94"/>
      <c r="AFH425" s="94"/>
      <c r="AFI425" s="94"/>
      <c r="AFJ425" s="94"/>
      <c r="AFK425" s="94"/>
      <c r="AFL425" s="94"/>
      <c r="AFM425" s="94"/>
      <c r="AFN425" s="94"/>
      <c r="AFO425" s="94"/>
      <c r="AFP425" s="94"/>
      <c r="AFQ425" s="94"/>
      <c r="AFR425" s="94"/>
      <c r="AFS425" s="94"/>
      <c r="AFT425" s="94"/>
      <c r="AFU425" s="94"/>
      <c r="AFV425" s="94"/>
      <c r="AFW425" s="94"/>
      <c r="AFX425" s="94"/>
      <c r="AFY425" s="94"/>
      <c r="AFZ425" s="94"/>
      <c r="AGA425" s="94"/>
      <c r="AGB425" s="94"/>
      <c r="AGC425" s="94"/>
      <c r="AGD425" s="94"/>
      <c r="AGE425" s="94"/>
      <c r="AGF425" s="94"/>
      <c r="AGG425" s="94"/>
      <c r="AGH425" s="94"/>
      <c r="AGI425" s="94"/>
      <c r="AGJ425" s="94"/>
      <c r="AGK425" s="94"/>
      <c r="AGL425" s="94"/>
      <c r="AGM425" s="94"/>
      <c r="AGN425" s="94"/>
      <c r="AGO425" s="94"/>
      <c r="AGP425" s="94"/>
      <c r="AGQ425" s="94"/>
      <c r="AGR425" s="94"/>
      <c r="AGS425" s="94"/>
      <c r="AGT425" s="94"/>
      <c r="AGU425" s="94"/>
      <c r="AGV425" s="94"/>
      <c r="AGW425" s="94"/>
      <c r="AGX425" s="94"/>
      <c r="AGY425" s="94"/>
      <c r="AGZ425" s="94"/>
      <c r="AHA425" s="94"/>
      <c r="AHB425" s="94"/>
      <c r="AHC425" s="94"/>
      <c r="AHD425" s="94"/>
      <c r="AHE425" s="94"/>
      <c r="AHF425" s="94"/>
      <c r="AHG425" s="94"/>
      <c r="AHH425" s="94"/>
      <c r="AHI425" s="94"/>
      <c r="AHJ425" s="94"/>
      <c r="AHK425" s="94"/>
      <c r="AHL425" s="94"/>
      <c r="AHM425" s="94"/>
      <c r="AHN425" s="94"/>
      <c r="AHO425" s="94"/>
      <c r="AHP425" s="94"/>
      <c r="AHQ425" s="94"/>
      <c r="AHR425" s="94"/>
      <c r="AHS425" s="94"/>
      <c r="AHT425" s="94"/>
      <c r="AHU425" s="94"/>
      <c r="AHV425" s="94"/>
      <c r="AHW425" s="94"/>
      <c r="AHX425" s="94"/>
      <c r="AHY425" s="94"/>
      <c r="AHZ425" s="94"/>
      <c r="AIA425" s="94"/>
      <c r="AIB425" s="94"/>
      <c r="AIC425" s="94"/>
      <c r="AID425" s="94"/>
      <c r="AIE425" s="94"/>
      <c r="AIF425" s="94"/>
      <c r="AIG425" s="94"/>
      <c r="AIH425" s="94"/>
      <c r="AII425" s="94"/>
      <c r="AIJ425" s="94"/>
      <c r="AIK425" s="94"/>
      <c r="AIL425" s="94"/>
      <c r="AIM425" s="94"/>
      <c r="AIN425" s="94"/>
      <c r="AIO425" s="94"/>
      <c r="AIP425" s="94"/>
      <c r="AIQ425" s="94"/>
      <c r="AIR425" s="94"/>
      <c r="AIS425" s="94"/>
      <c r="AIT425" s="94"/>
      <c r="AIU425" s="94"/>
      <c r="AIV425" s="94"/>
      <c r="AIW425" s="94"/>
      <c r="AIX425" s="94"/>
      <c r="AIY425" s="94"/>
      <c r="AIZ425" s="94"/>
      <c r="AJA425" s="94"/>
      <c r="AJB425" s="94"/>
      <c r="AJC425" s="94"/>
      <c r="AJD425" s="94"/>
      <c r="AJE425" s="94"/>
      <c r="AJF425" s="94"/>
      <c r="AJG425" s="94"/>
      <c r="AJH425" s="94"/>
      <c r="AJI425" s="94"/>
      <c r="AJJ425" s="94"/>
      <c r="AJK425" s="94"/>
      <c r="AJL425" s="94"/>
      <c r="AJM425" s="94"/>
      <c r="AJN425" s="94"/>
      <c r="AJO425" s="94"/>
      <c r="AJP425" s="94"/>
      <c r="AJQ425" s="94"/>
      <c r="AJR425" s="94"/>
      <c r="AJS425" s="94"/>
      <c r="AJT425" s="94"/>
      <c r="AJU425" s="94"/>
      <c r="AJV425" s="94"/>
      <c r="AJW425" s="94"/>
      <c r="AJX425" s="94"/>
      <c r="AJY425" s="94"/>
      <c r="AJZ425" s="94"/>
      <c r="AKA425" s="94"/>
      <c r="AKB425" s="94"/>
      <c r="AKC425" s="94"/>
      <c r="AKD425" s="94"/>
      <c r="AKE425" s="94"/>
      <c r="AKF425" s="94"/>
      <c r="AKG425" s="94"/>
      <c r="AKH425" s="94"/>
      <c r="AKI425" s="94"/>
      <c r="AKJ425" s="94"/>
      <c r="AKK425" s="94"/>
      <c r="AKL425" s="94"/>
      <c r="AKM425" s="94"/>
      <c r="AKN425" s="94"/>
      <c r="AKO425" s="94"/>
      <c r="AKP425" s="94"/>
      <c r="AKQ425" s="94"/>
      <c r="AKR425" s="94"/>
      <c r="AKS425" s="94"/>
      <c r="AKT425" s="94"/>
      <c r="AKU425" s="94"/>
      <c r="AKV425" s="94"/>
      <c r="AKW425" s="94"/>
      <c r="AKX425" s="94"/>
      <c r="AKY425" s="94"/>
      <c r="AKZ425" s="94"/>
      <c r="ALA425" s="94"/>
      <c r="ALB425" s="94"/>
      <c r="ALC425" s="94"/>
      <c r="ALD425" s="94"/>
      <c r="ALE425" s="94"/>
      <c r="ALF425" s="94"/>
      <c r="ALG425" s="94"/>
      <c r="ALH425" s="94"/>
      <c r="ALI425" s="94"/>
      <c r="ALJ425" s="94"/>
      <c r="ALK425" s="94"/>
      <c r="ALL425" s="94"/>
      <c r="ALM425" s="94"/>
      <c r="ALN425" s="94"/>
      <c r="ALO425" s="94"/>
      <c r="ALP425" s="94"/>
      <c r="ALQ425" s="94"/>
      <c r="ALR425" s="94"/>
      <c r="ALS425" s="94"/>
      <c r="ALT425" s="94"/>
      <c r="ALU425" s="94"/>
      <c r="ALV425" s="94"/>
      <c r="ALW425" s="94"/>
      <c r="ALX425" s="94"/>
      <c r="ALY425" s="94"/>
      <c r="ALZ425" s="94"/>
      <c r="AMA425" s="94"/>
      <c r="AMB425" s="94"/>
      <c r="AMC425" s="94"/>
      <c r="AMD425" s="94"/>
      <c r="AME425" s="94"/>
      <c r="AMF425" s="94"/>
      <c r="AMG425" s="94"/>
      <c r="AMH425" s="94"/>
      <c r="AMI425" s="94"/>
      <c r="AMJ425" s="94"/>
      <c r="AMK425" s="94"/>
      <c r="AML425" s="94"/>
      <c r="AMM425" s="94"/>
      <c r="AMN425" s="94"/>
      <c r="AMO425" s="94"/>
      <c r="AMP425" s="94"/>
      <c r="AMQ425" s="94"/>
      <c r="AMR425" s="94"/>
      <c r="AMS425" s="94"/>
      <c r="AMT425" s="94"/>
      <c r="AMU425" s="94"/>
      <c r="AMV425" s="94"/>
      <c r="AMW425" s="94"/>
      <c r="AMX425" s="94"/>
      <c r="AMY425" s="94"/>
      <c r="AMZ425" s="94"/>
      <c r="ANA425" s="94"/>
      <c r="ANB425" s="94"/>
      <c r="ANC425" s="94"/>
      <c r="AND425" s="94"/>
      <c r="ANE425" s="94"/>
      <c r="ANF425" s="94"/>
      <c r="ANG425" s="94"/>
      <c r="ANH425" s="94"/>
      <c r="ANI425" s="94"/>
      <c r="ANJ425" s="94"/>
      <c r="ANK425" s="94"/>
      <c r="ANL425" s="94"/>
      <c r="ANM425" s="94"/>
      <c r="ANN425" s="94"/>
      <c r="ANO425" s="94"/>
      <c r="ANP425" s="94"/>
      <c r="ANQ425" s="94"/>
      <c r="ANR425" s="94"/>
      <c r="ANS425" s="94"/>
      <c r="ANT425" s="94"/>
      <c r="ANU425" s="94"/>
      <c r="ANV425" s="94"/>
      <c r="ANW425" s="94"/>
      <c r="ANX425" s="94"/>
      <c r="ANY425" s="94"/>
      <c r="ANZ425" s="94"/>
      <c r="AOA425" s="94"/>
      <c r="AOB425" s="94"/>
      <c r="AOC425" s="94"/>
      <c r="AOD425" s="94"/>
      <c r="AOE425" s="94"/>
      <c r="AOF425" s="94"/>
      <c r="AOG425" s="94"/>
      <c r="AOH425" s="94"/>
      <c r="AOI425" s="94"/>
      <c r="AOJ425" s="94"/>
      <c r="AOK425" s="94"/>
      <c r="AOL425" s="94"/>
      <c r="AOM425" s="94"/>
      <c r="AON425" s="94"/>
      <c r="AOO425" s="94"/>
      <c r="AOP425" s="94"/>
      <c r="AOQ425" s="94"/>
      <c r="AOR425" s="94"/>
      <c r="AOS425" s="94"/>
      <c r="AOT425" s="94"/>
      <c r="AOU425" s="94"/>
      <c r="AOV425" s="94"/>
      <c r="AOW425" s="94"/>
      <c r="AOX425" s="94"/>
      <c r="AOY425" s="94"/>
      <c r="AOZ425" s="94"/>
      <c r="APA425" s="94"/>
      <c r="APB425" s="94"/>
      <c r="APC425" s="94"/>
      <c r="APD425" s="94"/>
      <c r="APE425" s="94"/>
      <c r="APF425" s="94"/>
      <c r="APG425" s="94"/>
      <c r="APH425" s="94"/>
      <c r="API425" s="94"/>
      <c r="APJ425" s="94"/>
      <c r="APK425" s="94"/>
      <c r="APL425" s="94"/>
      <c r="APM425" s="94"/>
      <c r="APN425" s="94"/>
      <c r="APO425" s="94"/>
      <c r="APP425" s="94"/>
      <c r="APQ425" s="94"/>
      <c r="APR425" s="94"/>
      <c r="APS425" s="94"/>
      <c r="APT425" s="94"/>
      <c r="APU425" s="94"/>
      <c r="APV425" s="94"/>
      <c r="APW425" s="94"/>
      <c r="APX425" s="94"/>
      <c r="APY425" s="94"/>
      <c r="APZ425" s="94"/>
      <c r="AQA425" s="94"/>
      <c r="AQB425" s="94"/>
      <c r="AQC425" s="94"/>
      <c r="AQD425" s="94"/>
      <c r="AQE425" s="94"/>
      <c r="AQF425" s="94"/>
      <c r="AQG425" s="94"/>
      <c r="AQH425" s="94"/>
      <c r="AQI425" s="94"/>
      <c r="AQJ425" s="94"/>
      <c r="AQK425" s="94"/>
      <c r="AQL425" s="94"/>
      <c r="AQM425" s="94"/>
      <c r="AQN425" s="94"/>
      <c r="AQO425" s="94"/>
      <c r="AQP425" s="94"/>
      <c r="AQQ425" s="94"/>
      <c r="AQR425" s="94"/>
      <c r="AQS425" s="94"/>
      <c r="AQT425" s="94"/>
      <c r="AQU425" s="94"/>
      <c r="AQV425" s="94"/>
      <c r="AQW425" s="94"/>
      <c r="AQX425" s="94"/>
      <c r="AQY425" s="94"/>
      <c r="AQZ425" s="94"/>
      <c r="ARA425" s="94"/>
      <c r="ARB425" s="94"/>
      <c r="ARC425" s="94"/>
      <c r="ARD425" s="94"/>
      <c r="ARE425" s="94"/>
      <c r="ARF425" s="94"/>
      <c r="ARG425" s="94"/>
      <c r="ARH425" s="94"/>
      <c r="ARI425" s="94"/>
      <c r="ARJ425" s="94"/>
      <c r="ARK425" s="94"/>
      <c r="ARL425" s="94"/>
      <c r="ARM425" s="94"/>
      <c r="ARN425" s="94"/>
      <c r="ARO425" s="94"/>
      <c r="ARP425" s="94"/>
      <c r="ARQ425" s="94"/>
      <c r="ARR425" s="94"/>
      <c r="ARS425" s="94"/>
      <c r="ART425" s="94"/>
      <c r="ARU425" s="94"/>
      <c r="ARV425" s="94"/>
      <c r="ARW425" s="94"/>
      <c r="ARX425" s="94"/>
      <c r="ARY425" s="94"/>
      <c r="ARZ425" s="94"/>
      <c r="ASA425" s="94"/>
      <c r="ASB425" s="94"/>
      <c r="ASC425" s="94"/>
      <c r="ASD425" s="94"/>
      <c r="ASE425" s="94"/>
      <c r="ASF425" s="94"/>
      <c r="ASG425" s="94"/>
      <c r="ASH425" s="94"/>
      <c r="ASI425" s="94"/>
      <c r="ASJ425" s="94"/>
      <c r="ASK425" s="94"/>
      <c r="ASL425" s="94"/>
      <c r="ASM425" s="94"/>
      <c r="ASN425" s="94"/>
      <c r="ASO425" s="94"/>
      <c r="ASP425" s="94"/>
      <c r="ASQ425" s="94"/>
      <c r="ASR425" s="94"/>
      <c r="ASS425" s="94"/>
      <c r="AST425" s="94"/>
      <c r="ASU425" s="94"/>
      <c r="ASV425" s="94"/>
      <c r="ASW425" s="94"/>
      <c r="ASX425" s="94"/>
      <c r="ASY425" s="94"/>
      <c r="ASZ425" s="94"/>
      <c r="ATA425" s="94"/>
      <c r="ATB425" s="94"/>
      <c r="ATC425" s="94"/>
      <c r="ATD425" s="94"/>
      <c r="ATE425" s="94"/>
      <c r="ATF425" s="94"/>
      <c r="ATG425" s="94"/>
      <c r="ATH425" s="94"/>
      <c r="ATI425" s="94"/>
      <c r="ATJ425" s="94"/>
      <c r="ATK425" s="94"/>
      <c r="ATL425" s="94"/>
      <c r="ATM425" s="94"/>
      <c r="ATN425" s="94"/>
      <c r="ATO425" s="94"/>
      <c r="ATP425" s="94"/>
      <c r="ATQ425" s="94"/>
      <c r="ATR425" s="94"/>
      <c r="ATS425" s="94"/>
      <c r="ATT425" s="94"/>
      <c r="ATU425" s="94"/>
      <c r="ATV425" s="94"/>
      <c r="ATW425" s="94"/>
      <c r="ATX425" s="94"/>
      <c r="ATY425" s="94"/>
      <c r="ATZ425" s="94"/>
      <c r="AUA425" s="94"/>
      <c r="AUB425" s="94"/>
      <c r="AUC425" s="94"/>
      <c r="AUD425" s="94"/>
      <c r="AUE425" s="94"/>
      <c r="AUF425" s="94"/>
      <c r="AUG425" s="94"/>
      <c r="AUH425" s="94"/>
      <c r="AUI425" s="94"/>
      <c r="AUJ425" s="94"/>
      <c r="AUK425" s="94"/>
      <c r="AUL425" s="94"/>
      <c r="AUM425" s="94"/>
      <c r="AUN425" s="94"/>
      <c r="AUO425" s="94"/>
      <c r="AUP425" s="94"/>
      <c r="AUQ425" s="94"/>
      <c r="AUR425" s="94"/>
      <c r="AUS425" s="94"/>
      <c r="AUT425" s="94"/>
      <c r="AUU425" s="94"/>
      <c r="AUV425" s="94"/>
      <c r="AUW425" s="94"/>
      <c r="AUX425" s="94"/>
      <c r="AUY425" s="94"/>
      <c r="AUZ425" s="94"/>
      <c r="AVA425" s="94"/>
      <c r="AVB425" s="94"/>
      <c r="AVC425" s="94"/>
      <c r="AVD425" s="94"/>
      <c r="AVE425" s="94"/>
      <c r="AVF425" s="94"/>
      <c r="AVG425" s="94"/>
      <c r="AVH425" s="94"/>
      <c r="AVI425" s="94"/>
      <c r="AVJ425" s="94"/>
      <c r="AVK425" s="94"/>
      <c r="AVL425" s="94"/>
      <c r="AVM425" s="94"/>
      <c r="AVN425" s="94"/>
      <c r="AVO425" s="94"/>
      <c r="AVP425" s="94"/>
      <c r="AVQ425" s="94"/>
      <c r="AVR425" s="94"/>
      <c r="AVS425" s="94"/>
      <c r="AVT425" s="94"/>
      <c r="AVU425" s="94"/>
      <c r="AVV425" s="94"/>
      <c r="AVW425" s="94"/>
      <c r="AVX425" s="94"/>
      <c r="AVY425" s="94"/>
      <c r="AVZ425" s="94"/>
      <c r="AWA425" s="94"/>
      <c r="AWB425" s="94"/>
      <c r="AWC425" s="94"/>
      <c r="AWD425" s="94"/>
      <c r="AWE425" s="94"/>
      <c r="AWF425" s="94"/>
      <c r="AWG425" s="94"/>
      <c r="AWH425" s="94"/>
      <c r="AWI425" s="94"/>
      <c r="AWJ425" s="94"/>
      <c r="AWK425" s="94"/>
      <c r="AWL425" s="94"/>
      <c r="AWM425" s="94"/>
      <c r="AWN425" s="94"/>
      <c r="AWO425" s="94"/>
      <c r="AWP425" s="94"/>
      <c r="AWQ425" s="94"/>
      <c r="AWR425" s="94"/>
      <c r="AWS425" s="94"/>
      <c r="AWT425" s="94"/>
      <c r="AWU425" s="94"/>
      <c r="AWV425" s="94"/>
      <c r="AWW425" s="94"/>
      <c r="AWX425" s="94"/>
      <c r="AWY425" s="94"/>
      <c r="AWZ425" s="94"/>
      <c r="AXA425" s="94"/>
      <c r="AXB425" s="94"/>
      <c r="AXC425" s="94"/>
      <c r="AXD425" s="94"/>
      <c r="AXE425" s="94"/>
      <c r="AXF425" s="94"/>
      <c r="AXG425" s="94"/>
      <c r="AXH425" s="94"/>
      <c r="AXI425" s="94"/>
      <c r="AXJ425" s="94"/>
      <c r="AXK425" s="94"/>
      <c r="AXL425" s="94"/>
      <c r="AXM425" s="94"/>
      <c r="AXN425" s="94"/>
      <c r="AXO425" s="94"/>
      <c r="AXP425" s="94"/>
      <c r="AXQ425" s="94"/>
      <c r="AXR425" s="94"/>
      <c r="AXS425" s="94"/>
      <c r="AXT425" s="94"/>
      <c r="AXU425" s="94"/>
      <c r="AXV425" s="94"/>
      <c r="AXW425" s="94"/>
      <c r="AXX425" s="94"/>
      <c r="AXY425" s="94"/>
      <c r="AXZ425" s="94"/>
      <c r="AYA425" s="94"/>
      <c r="AYB425" s="94"/>
      <c r="AYC425" s="94"/>
      <c r="AYD425" s="94"/>
      <c r="AYE425" s="94"/>
      <c r="AYF425" s="94"/>
      <c r="AYG425" s="94"/>
      <c r="AYH425" s="94"/>
      <c r="AYI425" s="94"/>
      <c r="AYJ425" s="94"/>
      <c r="AYK425" s="94"/>
      <c r="AYL425" s="94"/>
      <c r="AYM425" s="94"/>
      <c r="AYN425" s="94"/>
      <c r="AYO425" s="94"/>
      <c r="AYP425" s="94"/>
      <c r="AYQ425" s="94"/>
      <c r="AYR425" s="94"/>
      <c r="AYS425" s="94"/>
      <c r="AYT425" s="94"/>
      <c r="AYU425" s="94"/>
      <c r="AYV425" s="94"/>
      <c r="AYW425" s="94"/>
      <c r="AYX425" s="94"/>
      <c r="AYY425" s="94"/>
      <c r="AYZ425" s="94"/>
      <c r="AZA425" s="94"/>
      <c r="AZB425" s="94"/>
      <c r="AZC425" s="94"/>
      <c r="AZD425" s="94"/>
      <c r="AZE425" s="94"/>
      <c r="AZF425" s="94"/>
      <c r="AZG425" s="94"/>
      <c r="AZH425" s="94"/>
      <c r="AZI425" s="94"/>
      <c r="AZJ425" s="94"/>
      <c r="AZK425" s="94"/>
      <c r="AZL425" s="94"/>
      <c r="AZM425" s="94"/>
      <c r="AZN425" s="94"/>
      <c r="AZO425" s="94"/>
      <c r="AZP425" s="94"/>
      <c r="AZQ425" s="94"/>
      <c r="AZR425" s="94"/>
      <c r="AZS425" s="94"/>
      <c r="AZT425" s="94"/>
      <c r="AZU425" s="94"/>
      <c r="AZV425" s="94"/>
      <c r="AZW425" s="94"/>
      <c r="AZX425" s="94"/>
      <c r="AZY425" s="94"/>
      <c r="AZZ425" s="94"/>
      <c r="BAA425" s="94"/>
      <c r="BAB425" s="94"/>
      <c r="BAC425" s="94"/>
      <c r="BAD425" s="94"/>
      <c r="BAE425" s="94"/>
      <c r="BAF425" s="94"/>
      <c r="BAG425" s="94"/>
      <c r="BAH425" s="94"/>
      <c r="BAI425" s="94"/>
      <c r="BAJ425" s="94"/>
      <c r="BAK425" s="94"/>
      <c r="BAL425" s="94"/>
      <c r="BAM425" s="94"/>
      <c r="BAN425" s="94"/>
      <c r="BAO425" s="94"/>
      <c r="BAP425" s="94"/>
      <c r="BAQ425" s="94"/>
      <c r="BAR425" s="94"/>
      <c r="BAS425" s="94"/>
      <c r="BAT425" s="94"/>
      <c r="BAU425" s="94"/>
      <c r="BAV425" s="94"/>
      <c r="BAW425" s="94"/>
      <c r="BAX425" s="94"/>
      <c r="BAY425" s="94"/>
      <c r="BAZ425" s="94"/>
      <c r="BBA425" s="94"/>
      <c r="BBB425" s="94"/>
      <c r="BBC425" s="94"/>
      <c r="BBD425" s="94"/>
      <c r="BBE425" s="94"/>
      <c r="BBF425" s="94"/>
      <c r="BBG425" s="94"/>
      <c r="BBH425" s="94"/>
      <c r="BBI425" s="94"/>
      <c r="BBJ425" s="94"/>
      <c r="BBK425" s="94"/>
      <c r="BBL425" s="94"/>
      <c r="BBM425" s="94"/>
      <c r="BBN425" s="94"/>
      <c r="BBO425" s="94"/>
      <c r="BBP425" s="94"/>
      <c r="BBQ425" s="94"/>
      <c r="BBR425" s="94"/>
      <c r="BBS425" s="94"/>
      <c r="BBT425" s="94"/>
      <c r="BBU425" s="94"/>
      <c r="BBV425" s="94"/>
      <c r="BBW425" s="94"/>
      <c r="BBX425" s="94"/>
      <c r="BBY425" s="94"/>
      <c r="BBZ425" s="94"/>
      <c r="BCA425" s="94"/>
      <c r="BCB425" s="94"/>
      <c r="BCC425" s="94"/>
      <c r="BCD425" s="94"/>
      <c r="BCE425" s="94"/>
      <c r="BCF425" s="94"/>
      <c r="BCG425" s="94"/>
      <c r="BCH425" s="94"/>
      <c r="BCI425" s="94"/>
      <c r="BCJ425" s="94"/>
      <c r="BCK425" s="94"/>
      <c r="BCL425" s="94"/>
      <c r="BCM425" s="94"/>
      <c r="BCN425" s="94"/>
      <c r="BCO425" s="94"/>
      <c r="BCP425" s="94"/>
      <c r="BCQ425" s="94"/>
      <c r="BCR425" s="94"/>
      <c r="BCS425" s="94"/>
      <c r="BCT425" s="94"/>
      <c r="BCU425" s="94"/>
      <c r="BCV425" s="94"/>
      <c r="BCW425" s="94"/>
      <c r="BCX425" s="94"/>
      <c r="BCY425" s="94"/>
      <c r="BCZ425" s="94"/>
      <c r="BDA425" s="94"/>
      <c r="BDB425" s="94"/>
      <c r="BDC425" s="94"/>
      <c r="BDD425" s="94"/>
      <c r="BDE425" s="94"/>
      <c r="BDF425" s="94"/>
      <c r="BDG425" s="94"/>
      <c r="BDH425" s="94"/>
      <c r="BDI425" s="94"/>
      <c r="BDJ425" s="94"/>
      <c r="BDK425" s="94"/>
      <c r="BDL425" s="94"/>
      <c r="BDM425" s="94"/>
      <c r="BDN425" s="94"/>
      <c r="BDO425" s="94"/>
      <c r="BDP425" s="94"/>
      <c r="BDQ425" s="94"/>
      <c r="BDR425" s="94"/>
      <c r="BDS425" s="94"/>
      <c r="BDT425" s="94"/>
      <c r="BDU425" s="94"/>
      <c r="BDV425" s="94"/>
      <c r="BDW425" s="94"/>
      <c r="BDX425" s="94"/>
      <c r="BDY425" s="94"/>
      <c r="BDZ425" s="94"/>
      <c r="BEA425" s="94"/>
      <c r="BEB425" s="94"/>
      <c r="BEC425" s="94"/>
      <c r="BED425" s="94"/>
      <c r="BEE425" s="94"/>
      <c r="BEF425" s="94"/>
      <c r="BEG425" s="94"/>
      <c r="BEH425" s="94"/>
      <c r="BEI425" s="94"/>
      <c r="BEJ425" s="94"/>
      <c r="BEK425" s="94"/>
      <c r="BEL425" s="94"/>
      <c r="BEM425" s="94"/>
      <c r="BEN425" s="94"/>
      <c r="BEO425" s="94"/>
      <c r="BEP425" s="94"/>
      <c r="BEQ425" s="94"/>
      <c r="BER425" s="94"/>
      <c r="BES425" s="94"/>
      <c r="BET425" s="94"/>
      <c r="BEU425" s="94"/>
      <c r="BEV425" s="94"/>
      <c r="BEW425" s="94"/>
      <c r="BEX425" s="94"/>
      <c r="BEY425" s="94"/>
      <c r="BEZ425" s="94"/>
      <c r="BFA425" s="94"/>
      <c r="BFB425" s="94"/>
      <c r="BFC425" s="94"/>
      <c r="BFD425" s="94"/>
      <c r="BFE425" s="94"/>
      <c r="BFF425" s="94"/>
      <c r="BFG425" s="94"/>
      <c r="BFH425" s="94"/>
      <c r="BFI425" s="94"/>
      <c r="BFJ425" s="94"/>
      <c r="BFK425" s="94"/>
      <c r="BFL425" s="94"/>
      <c r="BFM425" s="94"/>
      <c r="BFN425" s="94"/>
      <c r="BFO425" s="94"/>
      <c r="BFP425" s="94"/>
      <c r="BFQ425" s="94"/>
      <c r="BFR425" s="94"/>
      <c r="BFS425" s="94"/>
      <c r="BFT425" s="94"/>
      <c r="BFU425" s="94"/>
      <c r="BFV425" s="94"/>
      <c r="BFW425" s="94"/>
      <c r="BFX425" s="94"/>
      <c r="BFY425" s="94"/>
      <c r="BFZ425" s="94"/>
      <c r="BGA425" s="94"/>
      <c r="BGB425" s="94"/>
      <c r="BGC425" s="94"/>
      <c r="BGD425" s="94"/>
      <c r="BGE425" s="94"/>
      <c r="BGF425" s="94"/>
      <c r="BGG425" s="94"/>
      <c r="BGH425" s="94"/>
      <c r="BGI425" s="94"/>
      <c r="BGJ425" s="94"/>
      <c r="BGK425" s="94"/>
      <c r="BGL425" s="94"/>
      <c r="BGM425" s="94"/>
      <c r="BGN425" s="94"/>
      <c r="BGO425" s="94"/>
      <c r="BGP425" s="94"/>
      <c r="BGQ425" s="94"/>
      <c r="BGR425" s="94"/>
      <c r="BGS425" s="94"/>
      <c r="BGT425" s="94"/>
      <c r="BGU425" s="94"/>
      <c r="BGV425" s="94"/>
      <c r="BGW425" s="94"/>
      <c r="BGX425" s="94"/>
      <c r="BGY425" s="94"/>
      <c r="BGZ425" s="94"/>
      <c r="BHA425" s="94"/>
      <c r="BHB425" s="94"/>
      <c r="BHC425" s="94"/>
      <c r="BHD425" s="94"/>
      <c r="BHE425" s="94"/>
      <c r="BHF425" s="94"/>
      <c r="BHG425" s="94"/>
      <c r="BHH425" s="94"/>
      <c r="BHI425" s="94"/>
      <c r="BHJ425" s="94"/>
      <c r="BHK425" s="94"/>
      <c r="BHL425" s="94"/>
      <c r="BHM425" s="94"/>
      <c r="BHN425" s="94"/>
      <c r="BHO425" s="94"/>
      <c r="BHP425" s="94"/>
      <c r="BHQ425" s="94"/>
      <c r="BHR425" s="94"/>
      <c r="BHS425" s="94"/>
      <c r="BHT425" s="94"/>
      <c r="BHU425" s="94"/>
      <c r="BHV425" s="94"/>
      <c r="BHW425" s="94"/>
      <c r="BHX425" s="94"/>
      <c r="BHY425" s="94"/>
      <c r="BHZ425" s="94"/>
      <c r="BIA425" s="94"/>
      <c r="BIB425" s="94"/>
      <c r="BIC425" s="94"/>
      <c r="BID425" s="94"/>
      <c r="BIE425" s="94"/>
      <c r="BIF425" s="94"/>
      <c r="BIG425" s="94"/>
      <c r="BIH425" s="94"/>
      <c r="BII425" s="94"/>
      <c r="BIJ425" s="94"/>
      <c r="BIK425" s="94"/>
      <c r="BIL425" s="94"/>
      <c r="BIM425" s="94"/>
      <c r="BIN425" s="94"/>
      <c r="BIO425" s="94"/>
      <c r="BIP425" s="94"/>
      <c r="BIQ425" s="94"/>
      <c r="BIR425" s="94"/>
      <c r="BIS425" s="94"/>
      <c r="BIT425" s="94"/>
      <c r="BIU425" s="94"/>
      <c r="BIV425" s="94"/>
      <c r="BIW425" s="94"/>
      <c r="BIX425" s="94"/>
      <c r="BIY425" s="94"/>
      <c r="BIZ425" s="94"/>
      <c r="BJA425" s="94"/>
      <c r="BJB425" s="94"/>
      <c r="BJC425" s="94"/>
      <c r="BJD425" s="94"/>
      <c r="BJE425" s="94"/>
      <c r="BJF425" s="94"/>
      <c r="BJG425" s="94"/>
      <c r="BJH425" s="94"/>
      <c r="BJI425" s="94"/>
      <c r="BJJ425" s="94"/>
      <c r="BJK425" s="94"/>
      <c r="BJL425" s="94"/>
      <c r="BJM425" s="94"/>
      <c r="BJN425" s="94"/>
      <c r="BJO425" s="94"/>
      <c r="BJP425" s="94"/>
      <c r="BJQ425" s="94"/>
      <c r="BJR425" s="94"/>
      <c r="BJS425" s="94"/>
      <c r="BJT425" s="94"/>
      <c r="BJU425" s="94"/>
      <c r="BJV425" s="94"/>
      <c r="BJW425" s="94"/>
      <c r="BJX425" s="94"/>
      <c r="BJY425" s="94"/>
      <c r="BJZ425" s="94"/>
      <c r="BKA425" s="94"/>
      <c r="BKB425" s="94"/>
      <c r="BKC425" s="94"/>
      <c r="BKD425" s="94"/>
      <c r="BKE425" s="94"/>
      <c r="BKF425" s="94"/>
      <c r="BKG425" s="94"/>
      <c r="BKH425" s="94"/>
      <c r="BKI425" s="94"/>
      <c r="BKJ425" s="94"/>
      <c r="BKK425" s="94"/>
      <c r="BKL425" s="94"/>
      <c r="BKM425" s="94"/>
      <c r="BKN425" s="94"/>
      <c r="BKO425" s="94"/>
      <c r="BKP425" s="94"/>
      <c r="BKQ425" s="94"/>
      <c r="BKR425" s="94"/>
      <c r="BKS425" s="94"/>
      <c r="BKT425" s="94"/>
      <c r="BKU425" s="94"/>
      <c r="BKV425" s="94"/>
      <c r="BKW425" s="94"/>
      <c r="BKX425" s="94"/>
      <c r="BKY425" s="94"/>
      <c r="BKZ425" s="94"/>
      <c r="BLA425" s="94"/>
      <c r="BLB425" s="94"/>
      <c r="BLC425" s="94"/>
      <c r="BLD425" s="94"/>
      <c r="BLE425" s="94"/>
      <c r="BLF425" s="94"/>
      <c r="BLG425" s="94"/>
      <c r="BLH425" s="94"/>
      <c r="BLI425" s="94"/>
      <c r="BLJ425" s="94"/>
      <c r="BLK425" s="94"/>
      <c r="BLL425" s="94"/>
      <c r="BLM425" s="94"/>
      <c r="BLN425" s="94"/>
      <c r="BLO425" s="94"/>
      <c r="BLP425" s="94"/>
      <c r="BLQ425" s="94"/>
      <c r="BLR425" s="94"/>
      <c r="BLS425" s="94"/>
      <c r="BLT425" s="94"/>
      <c r="BLU425" s="94"/>
      <c r="BLV425" s="94"/>
      <c r="BLW425" s="94"/>
      <c r="BLX425" s="94"/>
      <c r="BLY425" s="94"/>
      <c r="BLZ425" s="94"/>
      <c r="BMA425" s="94"/>
      <c r="BMB425" s="94"/>
      <c r="BMC425" s="94"/>
      <c r="BMD425" s="94"/>
      <c r="BME425" s="94"/>
      <c r="BMF425" s="94"/>
      <c r="BMG425" s="94"/>
      <c r="BMH425" s="94"/>
      <c r="BMI425" s="94"/>
      <c r="BMJ425" s="94"/>
      <c r="BMK425" s="94"/>
      <c r="BML425" s="94"/>
      <c r="BMM425" s="94"/>
      <c r="BMN425" s="94"/>
      <c r="BMO425" s="94"/>
      <c r="BMP425" s="94"/>
      <c r="BMQ425" s="94"/>
      <c r="BMR425" s="94"/>
      <c r="BMS425" s="94"/>
      <c r="BMT425" s="94"/>
      <c r="BMU425" s="94"/>
      <c r="BMV425" s="94"/>
      <c r="BMW425" s="94"/>
      <c r="BMX425" s="94"/>
      <c r="BMY425" s="94"/>
      <c r="BMZ425" s="94"/>
      <c r="BNA425" s="94"/>
      <c r="BNB425" s="94"/>
      <c r="BNC425" s="94"/>
      <c r="BND425" s="94"/>
      <c r="BNE425" s="94"/>
      <c r="BNF425" s="94"/>
      <c r="BNG425" s="94"/>
      <c r="BNH425" s="94"/>
      <c r="BNI425" s="94"/>
      <c r="BNJ425" s="94"/>
      <c r="BNK425" s="94"/>
      <c r="BNL425" s="94"/>
      <c r="BNM425" s="94"/>
      <c r="BNN425" s="94"/>
      <c r="BNO425" s="94"/>
      <c r="BNP425" s="94"/>
      <c r="BNQ425" s="94"/>
      <c r="BNR425" s="94"/>
      <c r="BNS425" s="94"/>
      <c r="BNT425" s="94"/>
      <c r="BNU425" s="94"/>
      <c r="BNV425" s="94"/>
      <c r="BNW425" s="94"/>
      <c r="BNX425" s="94"/>
      <c r="BNY425" s="94"/>
      <c r="BNZ425" s="94"/>
      <c r="BOA425" s="94"/>
      <c r="BOB425" s="94"/>
      <c r="BOC425" s="94"/>
      <c r="BOD425" s="94"/>
      <c r="BOE425" s="94"/>
      <c r="BOF425" s="94"/>
      <c r="BOG425" s="94"/>
      <c r="BOH425" s="94"/>
      <c r="BOI425" s="94"/>
      <c r="BOJ425" s="94"/>
      <c r="BOK425" s="94"/>
      <c r="BOL425" s="94"/>
      <c r="BOM425" s="94"/>
      <c r="BON425" s="94"/>
      <c r="BOO425" s="94"/>
      <c r="BOP425" s="94"/>
      <c r="BOQ425" s="94"/>
      <c r="BOR425" s="94"/>
      <c r="BOS425" s="94"/>
      <c r="BOT425" s="94"/>
      <c r="BOU425" s="94"/>
      <c r="BOV425" s="94"/>
      <c r="BOW425" s="94"/>
      <c r="BOX425" s="94"/>
      <c r="BOY425" s="94"/>
      <c r="BOZ425" s="94"/>
      <c r="BPA425" s="94"/>
      <c r="BPB425" s="94"/>
      <c r="BPC425" s="94"/>
      <c r="BPD425" s="94"/>
      <c r="BPE425" s="94"/>
      <c r="BPF425" s="94"/>
      <c r="BPG425" s="94"/>
      <c r="BPH425" s="94"/>
      <c r="BPI425" s="94"/>
      <c r="BPJ425" s="94"/>
      <c r="BPK425" s="94"/>
      <c r="BPL425" s="94"/>
      <c r="BPM425" s="94"/>
      <c r="BPN425" s="94"/>
      <c r="BPO425" s="94"/>
      <c r="BPP425" s="94"/>
      <c r="BPQ425" s="94"/>
      <c r="BPR425" s="94"/>
      <c r="BPS425" s="94"/>
      <c r="BPT425" s="94"/>
      <c r="BPU425" s="94"/>
      <c r="BPV425" s="94"/>
      <c r="BPW425" s="94"/>
      <c r="BPX425" s="94"/>
      <c r="BPY425" s="94"/>
      <c r="BPZ425" s="94"/>
      <c r="BQA425" s="94"/>
      <c r="BQB425" s="94"/>
      <c r="BQC425" s="94"/>
      <c r="BQD425" s="94"/>
      <c r="BQE425" s="94"/>
      <c r="BQF425" s="94"/>
      <c r="BQG425" s="94"/>
      <c r="BQH425" s="94"/>
      <c r="BQI425" s="94"/>
      <c r="BQJ425" s="94"/>
      <c r="BQK425" s="94"/>
      <c r="BQL425" s="94"/>
      <c r="BQM425" s="94"/>
      <c r="BQN425" s="94"/>
      <c r="BQO425" s="94"/>
      <c r="BQP425" s="94"/>
      <c r="BQQ425" s="94"/>
      <c r="BQR425" s="94"/>
      <c r="BQS425" s="94"/>
      <c r="BQT425" s="94"/>
      <c r="BQU425" s="94"/>
      <c r="BQV425" s="94"/>
      <c r="BQW425" s="94"/>
      <c r="BQX425" s="94"/>
      <c r="BQY425" s="94"/>
      <c r="BQZ425" s="94"/>
      <c r="BRA425" s="94"/>
      <c r="BRB425" s="94"/>
      <c r="BRC425" s="94"/>
      <c r="BRD425" s="94"/>
      <c r="BRE425" s="94"/>
      <c r="BRF425" s="94"/>
      <c r="BRG425" s="94"/>
      <c r="BRH425" s="94"/>
      <c r="BRI425" s="94"/>
      <c r="BRJ425" s="94"/>
      <c r="BRK425" s="94"/>
      <c r="BRL425" s="94"/>
      <c r="BRM425" s="94"/>
      <c r="BRN425" s="94"/>
      <c r="BRO425" s="94"/>
      <c r="BRP425" s="94"/>
      <c r="BRQ425" s="94"/>
      <c r="BRR425" s="94"/>
      <c r="BRS425" s="94"/>
      <c r="BRT425" s="94"/>
      <c r="BRU425" s="94"/>
      <c r="BRV425" s="94"/>
      <c r="BRW425" s="94"/>
      <c r="BRX425" s="94"/>
      <c r="BRY425" s="94"/>
      <c r="BRZ425" s="94"/>
      <c r="BSA425" s="94"/>
      <c r="BSB425" s="94"/>
      <c r="BSC425" s="94"/>
      <c r="BSD425" s="94"/>
      <c r="BSE425" s="94"/>
      <c r="BSF425" s="94"/>
      <c r="BSG425" s="94"/>
      <c r="BSH425" s="94"/>
      <c r="BSI425" s="94"/>
      <c r="BSJ425" s="94"/>
      <c r="BSK425" s="94"/>
      <c r="BSL425" s="94"/>
      <c r="BSM425" s="94"/>
      <c r="BSN425" s="94"/>
      <c r="BSO425" s="94"/>
      <c r="BSP425" s="94"/>
      <c r="BSQ425" s="94"/>
      <c r="BSR425" s="94"/>
      <c r="BSS425" s="94"/>
      <c r="BST425" s="94"/>
      <c r="BSU425" s="94"/>
      <c r="BSV425" s="94"/>
      <c r="BSW425" s="94"/>
      <c r="BSX425" s="94"/>
      <c r="BSY425" s="94"/>
      <c r="BSZ425" s="94"/>
      <c r="BTA425" s="94"/>
      <c r="BTB425" s="94"/>
      <c r="BTC425" s="94"/>
      <c r="BTD425" s="94"/>
      <c r="BTE425" s="94"/>
      <c r="BTF425" s="94"/>
      <c r="BTG425" s="94"/>
      <c r="BTH425" s="94"/>
      <c r="BTI425" s="94"/>
      <c r="BTJ425" s="94"/>
      <c r="BTK425" s="94"/>
      <c r="BTL425" s="94"/>
      <c r="BTM425" s="94"/>
      <c r="BTN425" s="94"/>
      <c r="BTO425" s="94"/>
      <c r="BTP425" s="94"/>
      <c r="BTQ425" s="94"/>
      <c r="BTR425" s="94"/>
      <c r="BTS425" s="94"/>
      <c r="BTT425" s="94"/>
      <c r="BTU425" s="94"/>
      <c r="BTV425" s="94"/>
      <c r="BTW425" s="94"/>
      <c r="BTX425" s="94"/>
      <c r="BTY425" s="94"/>
      <c r="BTZ425" s="94"/>
      <c r="BUA425" s="94"/>
      <c r="BUB425" s="94"/>
      <c r="BUC425" s="94"/>
      <c r="BUD425" s="94"/>
      <c r="BUE425" s="94"/>
      <c r="BUF425" s="94"/>
      <c r="BUG425" s="94"/>
      <c r="BUH425" s="94"/>
      <c r="BUI425" s="94"/>
      <c r="BUJ425" s="94"/>
      <c r="BUK425" s="94"/>
      <c r="BUL425" s="94"/>
      <c r="BUM425" s="94"/>
      <c r="BUN425" s="94"/>
      <c r="BUO425" s="94"/>
      <c r="BUP425" s="94"/>
      <c r="BUQ425" s="94"/>
      <c r="BUR425" s="94"/>
      <c r="BUS425" s="94"/>
      <c r="BUT425" s="94"/>
      <c r="BUU425" s="94"/>
      <c r="BUV425" s="94"/>
      <c r="BUW425" s="94"/>
      <c r="BUX425" s="94"/>
      <c r="BUY425" s="94"/>
      <c r="BUZ425" s="94"/>
      <c r="BVA425" s="94"/>
      <c r="BVB425" s="94"/>
      <c r="BVC425" s="94"/>
      <c r="BVD425" s="94"/>
      <c r="BVE425" s="94"/>
      <c r="BVF425" s="94"/>
      <c r="BVG425" s="94"/>
      <c r="BVH425" s="94"/>
      <c r="BVI425" s="94"/>
      <c r="BVJ425" s="94"/>
      <c r="BVK425" s="94"/>
      <c r="BVL425" s="94"/>
      <c r="BVM425" s="94"/>
      <c r="BVN425" s="94"/>
      <c r="BVO425" s="94"/>
      <c r="BVP425" s="94"/>
      <c r="BVQ425" s="94"/>
      <c r="BVR425" s="94"/>
      <c r="BVS425" s="94"/>
      <c r="BVT425" s="94"/>
      <c r="BVU425" s="94"/>
      <c r="BVV425" s="94"/>
      <c r="BVW425" s="94"/>
      <c r="BVX425" s="94"/>
      <c r="BVY425" s="94"/>
      <c r="BVZ425" s="94"/>
      <c r="BWA425" s="94"/>
      <c r="BWB425" s="94"/>
      <c r="BWC425" s="94"/>
      <c r="BWD425" s="94"/>
      <c r="BWE425" s="94"/>
      <c r="BWF425" s="94"/>
      <c r="BWG425" s="94"/>
      <c r="BWH425" s="94"/>
      <c r="BWI425" s="94"/>
      <c r="BWJ425" s="94"/>
      <c r="BWK425" s="94"/>
      <c r="BWL425" s="94"/>
      <c r="BWM425" s="94"/>
      <c r="BWN425" s="94"/>
      <c r="BWO425" s="94"/>
      <c r="BWP425" s="94"/>
      <c r="BWQ425" s="94"/>
      <c r="BWR425" s="94"/>
      <c r="BWS425" s="94"/>
      <c r="BWT425" s="94"/>
      <c r="BWU425" s="94"/>
      <c r="BWV425" s="94"/>
      <c r="BWW425" s="94"/>
      <c r="BWX425" s="94"/>
      <c r="BWY425" s="94"/>
      <c r="BWZ425" s="94"/>
      <c r="BXA425" s="94"/>
      <c r="BXB425" s="94"/>
      <c r="BXC425" s="94"/>
      <c r="BXD425" s="94"/>
      <c r="BXE425" s="94"/>
      <c r="BXF425" s="94"/>
      <c r="BXG425" s="94"/>
      <c r="BXH425" s="94"/>
      <c r="BXI425" s="94"/>
      <c r="BXJ425" s="94"/>
      <c r="BXK425" s="94"/>
      <c r="BXL425" s="94"/>
      <c r="BXM425" s="94"/>
      <c r="BXN425" s="94"/>
      <c r="BXO425" s="94"/>
      <c r="BXP425" s="94"/>
      <c r="BXQ425" s="94"/>
      <c r="BXR425" s="94"/>
      <c r="BXS425" s="94"/>
      <c r="BXT425" s="94"/>
      <c r="BXU425" s="94"/>
      <c r="BXV425" s="94"/>
      <c r="BXW425" s="94"/>
      <c r="BXX425" s="94"/>
      <c r="BXY425" s="94"/>
      <c r="BXZ425" s="94"/>
      <c r="BYA425" s="94"/>
      <c r="BYB425" s="94"/>
      <c r="BYC425" s="94"/>
      <c r="BYD425" s="94"/>
      <c r="BYE425" s="94"/>
      <c r="BYF425" s="94"/>
      <c r="BYG425" s="94"/>
      <c r="BYH425" s="94"/>
      <c r="BYI425" s="94"/>
      <c r="BYJ425" s="94"/>
      <c r="BYK425" s="94"/>
      <c r="BYL425" s="94"/>
      <c r="BYM425" s="94"/>
      <c r="BYN425" s="94"/>
      <c r="BYO425" s="94"/>
      <c r="BYP425" s="94"/>
      <c r="BYQ425" s="94"/>
      <c r="BYR425" s="94"/>
      <c r="BYS425" s="94"/>
      <c r="BYT425" s="94"/>
      <c r="BYU425" s="94"/>
      <c r="BYV425" s="94"/>
      <c r="BYW425" s="94"/>
      <c r="BYX425" s="94"/>
      <c r="BYY425" s="94"/>
      <c r="BYZ425" s="94"/>
      <c r="BZA425" s="94"/>
      <c r="BZB425" s="94"/>
      <c r="BZC425" s="94"/>
      <c r="BZD425" s="94"/>
      <c r="BZE425" s="94"/>
      <c r="BZF425" s="94"/>
      <c r="BZG425" s="94"/>
      <c r="BZH425" s="94"/>
      <c r="BZI425" s="94"/>
      <c r="BZJ425" s="94"/>
      <c r="BZK425" s="94"/>
      <c r="BZL425" s="94"/>
      <c r="BZM425" s="94"/>
      <c r="BZN425" s="94"/>
      <c r="BZO425" s="94"/>
      <c r="BZP425" s="94"/>
      <c r="BZQ425" s="94"/>
      <c r="BZR425" s="94"/>
      <c r="BZS425" s="94"/>
      <c r="BZT425" s="94"/>
      <c r="BZU425" s="94"/>
      <c r="BZV425" s="94"/>
      <c r="BZW425" s="94"/>
      <c r="BZX425" s="94"/>
      <c r="BZY425" s="94"/>
      <c r="BZZ425" s="94"/>
      <c r="CAA425" s="94"/>
      <c r="CAB425" s="94"/>
      <c r="CAC425" s="94"/>
      <c r="CAD425" s="94"/>
      <c r="CAE425" s="94"/>
      <c r="CAF425" s="94"/>
      <c r="CAG425" s="94"/>
      <c r="CAH425" s="94"/>
      <c r="CAI425" s="94"/>
      <c r="CAJ425" s="94"/>
      <c r="CAK425" s="94"/>
      <c r="CAL425" s="94"/>
      <c r="CAM425" s="94"/>
      <c r="CAN425" s="94"/>
      <c r="CAO425" s="94"/>
      <c r="CAP425" s="94"/>
      <c r="CAQ425" s="94"/>
      <c r="CAR425" s="94"/>
      <c r="CAS425" s="94"/>
      <c r="CAT425" s="94"/>
      <c r="CAU425" s="94"/>
      <c r="CAV425" s="94"/>
      <c r="CAW425" s="94"/>
      <c r="CAX425" s="94"/>
      <c r="CAY425" s="94"/>
      <c r="CAZ425" s="94"/>
      <c r="CBA425" s="94"/>
      <c r="CBB425" s="94"/>
      <c r="CBC425" s="94"/>
      <c r="CBD425" s="94"/>
      <c r="CBE425" s="94"/>
      <c r="CBF425" s="94"/>
      <c r="CBG425" s="94"/>
      <c r="CBH425" s="94"/>
      <c r="CBI425" s="94"/>
      <c r="CBJ425" s="94"/>
      <c r="CBK425" s="94"/>
      <c r="CBL425" s="94"/>
      <c r="CBM425" s="94"/>
      <c r="CBN425" s="94"/>
      <c r="CBO425" s="94"/>
      <c r="CBP425" s="94"/>
      <c r="CBQ425" s="94"/>
      <c r="CBR425" s="94"/>
      <c r="CBS425" s="94"/>
      <c r="CBT425" s="94"/>
      <c r="CBU425" s="94"/>
      <c r="CBV425" s="94"/>
      <c r="CBW425" s="94"/>
      <c r="CBX425" s="94"/>
      <c r="CBY425" s="94"/>
      <c r="CBZ425" s="94"/>
      <c r="CCA425" s="94"/>
      <c r="CCB425" s="94"/>
      <c r="CCC425" s="94"/>
      <c r="CCD425" s="94"/>
      <c r="CCE425" s="94"/>
      <c r="CCF425" s="94"/>
      <c r="CCG425" s="94"/>
      <c r="CCH425" s="94"/>
      <c r="CCI425" s="94"/>
      <c r="CCJ425" s="94"/>
      <c r="CCK425" s="94"/>
      <c r="CCL425" s="94"/>
      <c r="CCM425" s="94"/>
      <c r="CCN425" s="94"/>
      <c r="CCO425" s="94"/>
      <c r="CCP425" s="94"/>
      <c r="CCQ425" s="94"/>
      <c r="CCR425" s="94"/>
      <c r="CCS425" s="94"/>
      <c r="CCT425" s="94"/>
      <c r="CCU425" s="94"/>
      <c r="CCV425" s="94"/>
      <c r="CCW425" s="94"/>
      <c r="CCX425" s="94"/>
      <c r="CCY425" s="94"/>
      <c r="CCZ425" s="94"/>
      <c r="CDA425" s="94"/>
      <c r="CDB425" s="94"/>
      <c r="CDC425" s="94"/>
      <c r="CDD425" s="94"/>
      <c r="CDE425" s="94"/>
      <c r="CDF425" s="94"/>
      <c r="CDG425" s="94"/>
      <c r="CDH425" s="94"/>
      <c r="CDI425" s="94"/>
      <c r="CDJ425" s="94"/>
      <c r="CDK425" s="94"/>
      <c r="CDL425" s="94"/>
      <c r="CDM425" s="94"/>
      <c r="CDN425" s="94"/>
      <c r="CDO425" s="94"/>
      <c r="CDP425" s="94"/>
      <c r="CDQ425" s="94"/>
      <c r="CDR425" s="94"/>
      <c r="CDS425" s="94"/>
      <c r="CDT425" s="94"/>
      <c r="CDU425" s="94"/>
      <c r="CDV425" s="94"/>
      <c r="CDW425" s="94"/>
      <c r="CDX425" s="94"/>
      <c r="CDY425" s="94"/>
      <c r="CDZ425" s="94"/>
      <c r="CEA425" s="94"/>
      <c r="CEB425" s="94"/>
      <c r="CEC425" s="94"/>
      <c r="CED425" s="94"/>
      <c r="CEE425" s="94"/>
      <c r="CEF425" s="94"/>
      <c r="CEG425" s="94"/>
      <c r="CEH425" s="94"/>
      <c r="CEI425" s="94"/>
      <c r="CEJ425" s="94"/>
      <c r="CEK425" s="94"/>
      <c r="CEL425" s="94"/>
      <c r="CEM425" s="94"/>
      <c r="CEN425" s="94"/>
      <c r="CEO425" s="94"/>
      <c r="CEP425" s="94"/>
      <c r="CEQ425" s="94"/>
      <c r="CER425" s="94"/>
      <c r="CES425" s="94"/>
      <c r="CET425" s="94"/>
      <c r="CEU425" s="94"/>
      <c r="CEV425" s="94"/>
      <c r="CEW425" s="94"/>
      <c r="CEX425" s="94"/>
      <c r="CEY425" s="94"/>
      <c r="CEZ425" s="94"/>
      <c r="CFA425" s="94"/>
      <c r="CFB425" s="94"/>
      <c r="CFC425" s="94"/>
      <c r="CFD425" s="94"/>
      <c r="CFE425" s="94"/>
      <c r="CFF425" s="94"/>
      <c r="CFG425" s="94"/>
      <c r="CFH425" s="94"/>
      <c r="CFI425" s="94"/>
      <c r="CFJ425" s="94"/>
      <c r="CFK425" s="94"/>
      <c r="CFL425" s="94"/>
      <c r="CFM425" s="94"/>
      <c r="CFN425" s="94"/>
      <c r="CFO425" s="94"/>
      <c r="CFP425" s="94"/>
      <c r="CFQ425" s="94"/>
      <c r="CFR425" s="94"/>
      <c r="CFS425" s="94"/>
      <c r="CFT425" s="94"/>
      <c r="CFU425" s="94"/>
      <c r="CFV425" s="94"/>
      <c r="CFW425" s="94"/>
      <c r="CFX425" s="94"/>
      <c r="CFY425" s="94"/>
      <c r="CFZ425" s="94"/>
      <c r="CGA425" s="94"/>
      <c r="CGB425" s="94"/>
      <c r="CGC425" s="94"/>
      <c r="CGD425" s="94"/>
      <c r="CGE425" s="94"/>
      <c r="CGF425" s="94"/>
      <c r="CGG425" s="94"/>
      <c r="CGH425" s="94"/>
      <c r="CGI425" s="94"/>
      <c r="CGJ425" s="94"/>
      <c r="CGK425" s="94"/>
      <c r="CGL425" s="94"/>
      <c r="CGM425" s="94"/>
      <c r="CGN425" s="94"/>
      <c r="CGO425" s="94"/>
      <c r="CGP425" s="94"/>
      <c r="CGQ425" s="94"/>
      <c r="CGR425" s="94"/>
      <c r="CGS425" s="94"/>
      <c r="CGT425" s="94"/>
      <c r="CGU425" s="94"/>
      <c r="CGV425" s="94"/>
      <c r="CGW425" s="94"/>
      <c r="CGX425" s="94"/>
      <c r="CGY425" s="94"/>
      <c r="CGZ425" s="94"/>
      <c r="CHA425" s="94"/>
      <c r="CHB425" s="94"/>
      <c r="CHC425" s="94"/>
      <c r="CHD425" s="94"/>
      <c r="CHE425" s="94"/>
      <c r="CHF425" s="94"/>
      <c r="CHG425" s="94"/>
      <c r="CHH425" s="94"/>
      <c r="CHI425" s="94"/>
      <c r="CHJ425" s="94"/>
      <c r="CHK425" s="94"/>
      <c r="CHL425" s="94"/>
      <c r="CHM425" s="94"/>
      <c r="CHN425" s="94"/>
      <c r="CHO425" s="94"/>
      <c r="CHP425" s="94"/>
      <c r="CHQ425" s="94"/>
      <c r="CHR425" s="94"/>
      <c r="CHS425" s="94"/>
      <c r="CHT425" s="94"/>
      <c r="CHU425" s="94"/>
      <c r="CHV425" s="94"/>
      <c r="CHW425" s="94"/>
      <c r="CHX425" s="94"/>
      <c r="CHY425" s="94"/>
      <c r="CHZ425" s="94"/>
      <c r="CIA425" s="94"/>
      <c r="CIB425" s="94"/>
      <c r="CIC425" s="94"/>
      <c r="CID425" s="94"/>
      <c r="CIE425" s="94"/>
      <c r="CIF425" s="94"/>
      <c r="CIG425" s="94"/>
      <c r="CIH425" s="94"/>
      <c r="CII425" s="94"/>
      <c r="CIJ425" s="94"/>
      <c r="CIK425" s="94"/>
      <c r="CIL425" s="94"/>
      <c r="CIM425" s="94"/>
      <c r="CIN425" s="94"/>
      <c r="CIO425" s="94"/>
      <c r="CIP425" s="94"/>
      <c r="CIQ425" s="94"/>
      <c r="CIR425" s="94"/>
      <c r="CIS425" s="94"/>
      <c r="CIT425" s="94"/>
      <c r="CIU425" s="94"/>
      <c r="CIV425" s="94"/>
      <c r="CIW425" s="94"/>
      <c r="CIX425" s="94"/>
      <c r="CIY425" s="94"/>
      <c r="CIZ425" s="94"/>
      <c r="CJA425" s="94"/>
      <c r="CJB425" s="94"/>
      <c r="CJC425" s="94"/>
      <c r="CJD425" s="94"/>
      <c r="CJE425" s="94"/>
      <c r="CJF425" s="94"/>
      <c r="CJG425" s="94"/>
      <c r="CJH425" s="94"/>
      <c r="CJI425" s="94"/>
      <c r="CJJ425" s="94"/>
      <c r="CJK425" s="94"/>
      <c r="CJL425" s="94"/>
      <c r="CJM425" s="94"/>
      <c r="CJN425" s="94"/>
      <c r="CJO425" s="94"/>
      <c r="CJP425" s="94"/>
      <c r="CJQ425" s="94"/>
      <c r="CJR425" s="94"/>
      <c r="CJS425" s="94"/>
      <c r="CJT425" s="94"/>
      <c r="CJU425" s="94"/>
      <c r="CJV425" s="94"/>
      <c r="CJW425" s="94"/>
      <c r="CJX425" s="94"/>
      <c r="CJY425" s="94"/>
      <c r="CJZ425" s="94"/>
      <c r="CKA425" s="94"/>
      <c r="CKB425" s="94"/>
      <c r="CKC425" s="94"/>
      <c r="CKD425" s="94"/>
      <c r="CKE425" s="94"/>
      <c r="CKF425" s="94"/>
      <c r="CKG425" s="94"/>
      <c r="CKH425" s="94"/>
      <c r="CKI425" s="94"/>
      <c r="CKJ425" s="94"/>
      <c r="CKK425" s="94"/>
      <c r="CKL425" s="94"/>
      <c r="CKM425" s="94"/>
      <c r="CKN425" s="94"/>
      <c r="CKO425" s="94"/>
      <c r="CKP425" s="94"/>
      <c r="CKQ425" s="94"/>
      <c r="CKR425" s="94"/>
      <c r="CKS425" s="94"/>
      <c r="CKT425" s="94"/>
      <c r="CKU425" s="94"/>
      <c r="CKV425" s="94"/>
      <c r="CKW425" s="94"/>
      <c r="CKX425" s="94"/>
      <c r="CKY425" s="94"/>
      <c r="CKZ425" s="94"/>
      <c r="CLA425" s="94"/>
      <c r="CLB425" s="94"/>
      <c r="CLC425" s="94"/>
      <c r="CLD425" s="94"/>
      <c r="CLE425" s="94"/>
      <c r="CLF425" s="94"/>
      <c r="CLG425" s="94"/>
      <c r="CLH425" s="94"/>
      <c r="CLI425" s="94"/>
      <c r="CLJ425" s="94"/>
      <c r="CLK425" s="94"/>
      <c r="CLL425" s="94"/>
      <c r="CLM425" s="94"/>
      <c r="CLN425" s="94"/>
      <c r="CLO425" s="94"/>
      <c r="CLP425" s="94"/>
      <c r="CLQ425" s="94"/>
      <c r="CLR425" s="94"/>
      <c r="CLS425" s="94"/>
      <c r="CLT425" s="94"/>
      <c r="CLU425" s="94"/>
      <c r="CLV425" s="94"/>
      <c r="CLW425" s="94"/>
      <c r="CLX425" s="94"/>
      <c r="CLY425" s="94"/>
      <c r="CLZ425" s="94"/>
      <c r="CMA425" s="94"/>
      <c r="CMB425" s="94"/>
      <c r="CMC425" s="94"/>
      <c r="CMD425" s="94"/>
      <c r="CME425" s="94"/>
      <c r="CMF425" s="94"/>
      <c r="CMG425" s="94"/>
      <c r="CMH425" s="94"/>
      <c r="CMI425" s="94"/>
      <c r="CMJ425" s="94"/>
      <c r="CMK425" s="94"/>
      <c r="CML425" s="94"/>
      <c r="CMM425" s="94"/>
      <c r="CMN425" s="94"/>
      <c r="CMO425" s="94"/>
      <c r="CMP425" s="94"/>
      <c r="CMQ425" s="94"/>
      <c r="CMR425" s="94"/>
      <c r="CMS425" s="94"/>
      <c r="CMT425" s="94"/>
      <c r="CMU425" s="94"/>
      <c r="CMV425" s="94"/>
      <c r="CMW425" s="94"/>
      <c r="CMX425" s="94"/>
      <c r="CMY425" s="94"/>
      <c r="CMZ425" s="94"/>
      <c r="CNA425" s="94"/>
      <c r="CNB425" s="94"/>
      <c r="CNC425" s="94"/>
      <c r="CND425" s="94"/>
      <c r="CNE425" s="94"/>
      <c r="CNF425" s="94"/>
      <c r="CNG425" s="94"/>
      <c r="CNH425" s="94"/>
      <c r="CNI425" s="94"/>
      <c r="CNJ425" s="94"/>
      <c r="CNK425" s="94"/>
      <c r="CNL425" s="94"/>
      <c r="CNM425" s="94"/>
      <c r="CNN425" s="94"/>
      <c r="CNO425" s="94"/>
      <c r="CNP425" s="94"/>
      <c r="CNQ425" s="94"/>
      <c r="CNR425" s="94"/>
      <c r="CNS425" s="94"/>
      <c r="CNT425" s="94"/>
      <c r="CNU425" s="94"/>
      <c r="CNV425" s="94"/>
      <c r="CNW425" s="94"/>
      <c r="CNX425" s="94"/>
      <c r="CNY425" s="94"/>
      <c r="CNZ425" s="94"/>
      <c r="COA425" s="94"/>
      <c r="COB425" s="94"/>
      <c r="COC425" s="94"/>
      <c r="COD425" s="94"/>
      <c r="COE425" s="94"/>
      <c r="COF425" s="94"/>
      <c r="COG425" s="94"/>
      <c r="COH425" s="94"/>
      <c r="COI425" s="94"/>
      <c r="COJ425" s="94"/>
      <c r="COK425" s="94"/>
      <c r="COL425" s="94"/>
      <c r="COM425" s="94"/>
      <c r="CON425" s="94"/>
      <c r="COO425" s="94"/>
      <c r="COP425" s="94"/>
      <c r="COQ425" s="94"/>
      <c r="COR425" s="94"/>
      <c r="COS425" s="94"/>
      <c r="COT425" s="94"/>
      <c r="COU425" s="94"/>
      <c r="COV425" s="94"/>
      <c r="COW425" s="94"/>
      <c r="COX425" s="94"/>
      <c r="COY425" s="94"/>
      <c r="COZ425" s="94"/>
      <c r="CPA425" s="94"/>
      <c r="CPB425" s="94"/>
      <c r="CPC425" s="94"/>
      <c r="CPD425" s="94"/>
      <c r="CPE425" s="94"/>
      <c r="CPF425" s="94"/>
      <c r="CPG425" s="94"/>
      <c r="CPH425" s="94"/>
      <c r="CPI425" s="94"/>
      <c r="CPJ425" s="94"/>
      <c r="CPK425" s="94"/>
      <c r="CPL425" s="94"/>
      <c r="CPM425" s="94"/>
      <c r="CPN425" s="94"/>
      <c r="CPO425" s="94"/>
      <c r="CPP425" s="94"/>
      <c r="CPQ425" s="94"/>
      <c r="CPR425" s="94"/>
      <c r="CPS425" s="94"/>
      <c r="CPT425" s="94"/>
      <c r="CPU425" s="94"/>
      <c r="CPV425" s="94"/>
      <c r="CPW425" s="94"/>
      <c r="CPX425" s="94"/>
      <c r="CPY425" s="94"/>
      <c r="CPZ425" s="94"/>
      <c r="CQA425" s="94"/>
      <c r="CQB425" s="94"/>
      <c r="CQC425" s="94"/>
      <c r="CQD425" s="94"/>
      <c r="CQE425" s="94"/>
      <c r="CQF425" s="94"/>
      <c r="CQG425" s="94"/>
      <c r="CQH425" s="94"/>
      <c r="CQI425" s="94"/>
      <c r="CQJ425" s="94"/>
      <c r="CQK425" s="94"/>
      <c r="CQL425" s="94"/>
      <c r="CQM425" s="94"/>
      <c r="CQN425" s="94"/>
      <c r="CQO425" s="94"/>
      <c r="CQP425" s="94"/>
      <c r="CQQ425" s="94"/>
      <c r="CQR425" s="94"/>
      <c r="CQS425" s="94"/>
      <c r="CQT425" s="94"/>
      <c r="CQU425" s="94"/>
      <c r="CQV425" s="94"/>
      <c r="CQW425" s="94"/>
      <c r="CQX425" s="94"/>
      <c r="CQY425" s="94"/>
      <c r="CQZ425" s="94"/>
      <c r="CRA425" s="94"/>
      <c r="CRB425" s="94"/>
      <c r="CRC425" s="94"/>
      <c r="CRD425" s="94"/>
      <c r="CRE425" s="94"/>
      <c r="CRF425" s="94"/>
      <c r="CRG425" s="94"/>
      <c r="CRH425" s="94"/>
      <c r="CRI425" s="94"/>
      <c r="CRJ425" s="94"/>
      <c r="CRK425" s="94"/>
      <c r="CRL425" s="94"/>
      <c r="CRM425" s="94"/>
      <c r="CRN425" s="94"/>
      <c r="CRO425" s="94"/>
      <c r="CRP425" s="94"/>
      <c r="CRQ425" s="94"/>
      <c r="CRR425" s="94"/>
      <c r="CRS425" s="94"/>
      <c r="CRT425" s="94"/>
      <c r="CRU425" s="94"/>
      <c r="CRV425" s="94"/>
      <c r="CRW425" s="94"/>
      <c r="CRX425" s="94"/>
      <c r="CRY425" s="94"/>
      <c r="CRZ425" s="94"/>
      <c r="CSA425" s="94"/>
      <c r="CSB425" s="94"/>
      <c r="CSC425" s="94"/>
      <c r="CSD425" s="94"/>
      <c r="CSE425" s="94"/>
      <c r="CSF425" s="94"/>
      <c r="CSG425" s="94"/>
      <c r="CSH425" s="94"/>
      <c r="CSI425" s="94"/>
      <c r="CSJ425" s="94"/>
      <c r="CSK425" s="94"/>
      <c r="CSL425" s="94"/>
      <c r="CSM425" s="94"/>
      <c r="CSN425" s="94"/>
      <c r="CSO425" s="94"/>
      <c r="CSP425" s="94"/>
      <c r="CSQ425" s="94"/>
      <c r="CSR425" s="94"/>
      <c r="CSS425" s="94"/>
      <c r="CST425" s="94"/>
      <c r="CSU425" s="94"/>
      <c r="CSV425" s="94"/>
      <c r="CSW425" s="94"/>
      <c r="CSX425" s="94"/>
      <c r="CSY425" s="94"/>
      <c r="CSZ425" s="94"/>
      <c r="CTA425" s="94"/>
      <c r="CTB425" s="94"/>
      <c r="CTC425" s="94"/>
      <c r="CTD425" s="94"/>
      <c r="CTE425" s="94"/>
      <c r="CTF425" s="94"/>
      <c r="CTG425" s="94"/>
      <c r="CTH425" s="94"/>
      <c r="CTI425" s="94"/>
      <c r="CTJ425" s="94"/>
      <c r="CTK425" s="94"/>
      <c r="CTL425" s="94"/>
      <c r="CTM425" s="94"/>
      <c r="CTN425" s="94"/>
      <c r="CTO425" s="94"/>
      <c r="CTP425" s="94"/>
      <c r="CTQ425" s="94"/>
      <c r="CTR425" s="94"/>
      <c r="CTS425" s="94"/>
      <c r="CTT425" s="94"/>
      <c r="CTU425" s="94"/>
      <c r="CTV425" s="94"/>
      <c r="CTW425" s="94"/>
      <c r="CTX425" s="94"/>
      <c r="CTY425" s="94"/>
      <c r="CTZ425" s="94"/>
      <c r="CUA425" s="94"/>
      <c r="CUB425" s="94"/>
      <c r="CUC425" s="94"/>
      <c r="CUD425" s="94"/>
      <c r="CUE425" s="94"/>
      <c r="CUF425" s="94"/>
      <c r="CUG425" s="94"/>
      <c r="CUH425" s="94"/>
      <c r="CUI425" s="94"/>
      <c r="CUJ425" s="94"/>
      <c r="CUK425" s="94"/>
      <c r="CUL425" s="94"/>
      <c r="CUM425" s="94"/>
      <c r="CUN425" s="94"/>
      <c r="CUO425" s="94"/>
      <c r="CUP425" s="94"/>
      <c r="CUQ425" s="94"/>
      <c r="CUR425" s="94"/>
      <c r="CUS425" s="94"/>
      <c r="CUT425" s="94"/>
      <c r="CUU425" s="94"/>
      <c r="CUV425" s="94"/>
      <c r="CUW425" s="94"/>
      <c r="CUX425" s="94"/>
      <c r="CUY425" s="94"/>
      <c r="CUZ425" s="94"/>
      <c r="CVA425" s="94"/>
      <c r="CVB425" s="94"/>
      <c r="CVC425" s="94"/>
      <c r="CVD425" s="94"/>
      <c r="CVE425" s="94"/>
      <c r="CVF425" s="94"/>
      <c r="CVG425" s="94"/>
      <c r="CVH425" s="94"/>
      <c r="CVI425" s="94"/>
      <c r="CVJ425" s="94"/>
      <c r="CVK425" s="94"/>
      <c r="CVL425" s="94"/>
      <c r="CVM425" s="94"/>
      <c r="CVN425" s="94"/>
      <c r="CVO425" s="94"/>
      <c r="CVP425" s="94"/>
      <c r="CVQ425" s="94"/>
      <c r="CVR425" s="94"/>
      <c r="CVS425" s="94"/>
      <c r="CVT425" s="94"/>
      <c r="CVU425" s="94"/>
      <c r="CVV425" s="94"/>
      <c r="CVW425" s="94"/>
      <c r="CVX425" s="94"/>
      <c r="CVY425" s="94"/>
      <c r="CVZ425" s="94"/>
      <c r="CWA425" s="94"/>
      <c r="CWB425" s="94"/>
      <c r="CWC425" s="94"/>
      <c r="CWD425" s="94"/>
      <c r="CWE425" s="94"/>
      <c r="CWF425" s="94"/>
      <c r="CWG425" s="94"/>
      <c r="CWH425" s="94"/>
      <c r="CWI425" s="94"/>
      <c r="CWJ425" s="94"/>
      <c r="CWK425" s="94"/>
      <c r="CWL425" s="94"/>
      <c r="CWM425" s="94"/>
      <c r="CWN425" s="94"/>
      <c r="CWO425" s="94"/>
      <c r="CWP425" s="94"/>
      <c r="CWQ425" s="94"/>
      <c r="CWR425" s="94"/>
      <c r="CWS425" s="94"/>
      <c r="CWT425" s="94"/>
      <c r="CWU425" s="94"/>
      <c r="CWV425" s="94"/>
      <c r="CWW425" s="94"/>
      <c r="CWX425" s="94"/>
      <c r="CWY425" s="94"/>
      <c r="CWZ425" s="94"/>
      <c r="CXA425" s="94"/>
      <c r="CXB425" s="94"/>
      <c r="CXC425" s="94"/>
      <c r="CXD425" s="94"/>
      <c r="CXE425" s="94"/>
      <c r="CXF425" s="94"/>
      <c r="CXG425" s="94"/>
      <c r="CXH425" s="94"/>
      <c r="CXI425" s="94"/>
      <c r="CXJ425" s="94"/>
      <c r="CXK425" s="94"/>
      <c r="CXL425" s="94"/>
      <c r="CXM425" s="94"/>
      <c r="CXN425" s="94"/>
      <c r="CXO425" s="94"/>
      <c r="CXP425" s="94"/>
      <c r="CXQ425" s="94"/>
      <c r="CXR425" s="94"/>
      <c r="CXS425" s="94"/>
      <c r="CXT425" s="94"/>
      <c r="CXU425" s="94"/>
      <c r="CXV425" s="94"/>
      <c r="CXW425" s="94"/>
      <c r="CXX425" s="94"/>
      <c r="CXY425" s="94"/>
      <c r="CXZ425" s="94"/>
      <c r="CYA425" s="94"/>
      <c r="CYB425" s="94"/>
      <c r="CYC425" s="94"/>
      <c r="CYD425" s="94"/>
      <c r="CYE425" s="94"/>
      <c r="CYF425" s="94"/>
      <c r="CYG425" s="94"/>
      <c r="CYH425" s="94"/>
      <c r="CYI425" s="94"/>
      <c r="CYJ425" s="94"/>
      <c r="CYK425" s="94"/>
      <c r="CYL425" s="94"/>
      <c r="CYM425" s="94"/>
      <c r="CYN425" s="94"/>
      <c r="CYO425" s="94"/>
      <c r="CYP425" s="94"/>
      <c r="CYQ425" s="94"/>
      <c r="CYR425" s="94"/>
      <c r="CYS425" s="94"/>
      <c r="CYT425" s="94"/>
      <c r="CYU425" s="94"/>
      <c r="CYV425" s="94"/>
      <c r="CYW425" s="94"/>
      <c r="CYX425" s="94"/>
      <c r="CYY425" s="94"/>
      <c r="CYZ425" s="94"/>
      <c r="CZA425" s="94"/>
      <c r="CZB425" s="94"/>
      <c r="CZC425" s="94"/>
      <c r="CZD425" s="94"/>
      <c r="CZE425" s="94"/>
      <c r="CZF425" s="94"/>
      <c r="CZG425" s="94"/>
      <c r="CZH425" s="94"/>
      <c r="CZI425" s="94"/>
      <c r="CZJ425" s="94"/>
      <c r="CZK425" s="94"/>
      <c r="CZL425" s="94"/>
      <c r="CZM425" s="94"/>
      <c r="CZN425" s="94"/>
      <c r="CZO425" s="94"/>
      <c r="CZP425" s="94"/>
      <c r="CZQ425" s="94"/>
      <c r="CZR425" s="94"/>
      <c r="CZS425" s="94"/>
      <c r="CZT425" s="94"/>
      <c r="CZU425" s="94"/>
      <c r="CZV425" s="94"/>
      <c r="CZW425" s="94"/>
      <c r="CZX425" s="94"/>
      <c r="CZY425" s="94"/>
      <c r="CZZ425" s="94"/>
      <c r="DAA425" s="94"/>
      <c r="DAB425" s="94"/>
      <c r="DAC425" s="94"/>
      <c r="DAD425" s="94"/>
      <c r="DAE425" s="94"/>
      <c r="DAF425" s="94"/>
      <c r="DAG425" s="94"/>
      <c r="DAH425" s="94"/>
      <c r="DAI425" s="94"/>
      <c r="DAJ425" s="94"/>
      <c r="DAK425" s="94"/>
      <c r="DAL425" s="94"/>
      <c r="DAM425" s="94"/>
      <c r="DAN425" s="94"/>
      <c r="DAO425" s="94"/>
      <c r="DAP425" s="94"/>
      <c r="DAQ425" s="94"/>
      <c r="DAR425" s="94"/>
      <c r="DAS425" s="94"/>
      <c r="DAT425" s="94"/>
      <c r="DAU425" s="94"/>
      <c r="DAV425" s="94"/>
      <c r="DAW425" s="94"/>
      <c r="DAX425" s="94"/>
      <c r="DAY425" s="94"/>
      <c r="DAZ425" s="94"/>
      <c r="DBA425" s="94"/>
      <c r="DBB425" s="94"/>
      <c r="DBC425" s="94"/>
      <c r="DBD425" s="94"/>
      <c r="DBE425" s="94"/>
      <c r="DBF425" s="94"/>
      <c r="DBG425" s="94"/>
      <c r="DBH425" s="94"/>
      <c r="DBI425" s="94"/>
      <c r="DBJ425" s="94"/>
      <c r="DBK425" s="94"/>
      <c r="DBL425" s="94"/>
      <c r="DBM425" s="94"/>
      <c r="DBN425" s="94"/>
      <c r="DBO425" s="94"/>
      <c r="DBP425" s="94"/>
      <c r="DBQ425" s="94"/>
      <c r="DBR425" s="94"/>
      <c r="DBS425" s="94"/>
      <c r="DBT425" s="94"/>
      <c r="DBU425" s="94"/>
      <c r="DBV425" s="94"/>
      <c r="DBW425" s="94"/>
      <c r="DBX425" s="94"/>
      <c r="DBY425" s="94"/>
      <c r="DBZ425" s="94"/>
      <c r="DCA425" s="94"/>
      <c r="DCB425" s="94"/>
      <c r="DCC425" s="94"/>
      <c r="DCD425" s="94"/>
      <c r="DCE425" s="94"/>
      <c r="DCF425" s="94"/>
      <c r="DCG425" s="94"/>
      <c r="DCH425" s="94"/>
      <c r="DCI425" s="94"/>
      <c r="DCJ425" s="94"/>
      <c r="DCK425" s="94"/>
      <c r="DCL425" s="94"/>
      <c r="DCM425" s="94"/>
      <c r="DCN425" s="94"/>
      <c r="DCO425" s="94"/>
      <c r="DCP425" s="94"/>
      <c r="DCQ425" s="94"/>
      <c r="DCR425" s="94"/>
      <c r="DCS425" s="94"/>
      <c r="DCT425" s="94"/>
      <c r="DCU425" s="94"/>
      <c r="DCV425" s="94"/>
      <c r="DCW425" s="94"/>
      <c r="DCX425" s="94"/>
      <c r="DCY425" s="94"/>
      <c r="DCZ425" s="94"/>
      <c r="DDA425" s="94"/>
      <c r="DDB425" s="94"/>
      <c r="DDC425" s="94"/>
      <c r="DDD425" s="94"/>
      <c r="DDE425" s="94"/>
      <c r="DDF425" s="94"/>
      <c r="DDG425" s="94"/>
      <c r="DDH425" s="94"/>
      <c r="DDI425" s="94"/>
      <c r="DDJ425" s="94"/>
      <c r="DDK425" s="94"/>
      <c r="DDL425" s="94"/>
      <c r="DDM425" s="94"/>
      <c r="DDN425" s="94"/>
      <c r="DDO425" s="94"/>
      <c r="DDP425" s="94"/>
      <c r="DDQ425" s="94"/>
      <c r="DDR425" s="94"/>
      <c r="DDS425" s="94"/>
      <c r="DDT425" s="94"/>
      <c r="DDU425" s="94"/>
      <c r="DDV425" s="94"/>
      <c r="DDW425" s="94"/>
      <c r="DDX425" s="94"/>
      <c r="DDY425" s="94"/>
      <c r="DDZ425" s="94"/>
      <c r="DEA425" s="94"/>
      <c r="DEB425" s="94"/>
      <c r="DEC425" s="94"/>
      <c r="DED425" s="94"/>
      <c r="DEE425" s="94"/>
      <c r="DEF425" s="94"/>
      <c r="DEG425" s="94"/>
      <c r="DEH425" s="94"/>
      <c r="DEI425" s="94"/>
      <c r="DEJ425" s="94"/>
      <c r="DEK425" s="94"/>
      <c r="DEL425" s="94"/>
      <c r="DEM425" s="94"/>
      <c r="DEN425" s="94"/>
      <c r="DEO425" s="94"/>
      <c r="DEP425" s="94"/>
      <c r="DEQ425" s="94"/>
      <c r="DER425" s="94"/>
      <c r="DES425" s="94"/>
      <c r="DET425" s="94"/>
      <c r="DEU425" s="94"/>
      <c r="DEV425" s="94"/>
      <c r="DEW425" s="94"/>
      <c r="DEX425" s="94"/>
      <c r="DEY425" s="94"/>
      <c r="DEZ425" s="94"/>
      <c r="DFA425" s="94"/>
      <c r="DFB425" s="94"/>
      <c r="DFC425" s="94"/>
      <c r="DFD425" s="94"/>
      <c r="DFE425" s="94"/>
      <c r="DFF425" s="94"/>
      <c r="DFG425" s="94"/>
      <c r="DFH425" s="94"/>
      <c r="DFI425" s="94"/>
      <c r="DFJ425" s="94"/>
      <c r="DFK425" s="94"/>
      <c r="DFL425" s="94"/>
      <c r="DFM425" s="94"/>
      <c r="DFN425" s="94"/>
      <c r="DFO425" s="94"/>
      <c r="DFP425" s="94"/>
      <c r="DFQ425" s="94"/>
      <c r="DFR425" s="94"/>
      <c r="DFS425" s="94"/>
      <c r="DFT425" s="94"/>
      <c r="DFU425" s="94"/>
      <c r="DFV425" s="94"/>
      <c r="DFW425" s="94"/>
      <c r="DFX425" s="94"/>
      <c r="DFY425" s="94"/>
      <c r="DFZ425" s="94"/>
      <c r="DGA425" s="94"/>
      <c r="DGB425" s="94"/>
      <c r="DGC425" s="94"/>
      <c r="DGD425" s="94"/>
      <c r="DGE425" s="94"/>
      <c r="DGF425" s="94"/>
      <c r="DGG425" s="94"/>
      <c r="DGH425" s="94"/>
      <c r="DGI425" s="94"/>
      <c r="DGJ425" s="94"/>
      <c r="DGK425" s="94"/>
      <c r="DGL425" s="94"/>
      <c r="DGM425" s="94"/>
      <c r="DGN425" s="94"/>
      <c r="DGO425" s="94"/>
      <c r="DGP425" s="94"/>
      <c r="DGQ425" s="94"/>
      <c r="DGR425" s="94"/>
      <c r="DGS425" s="94"/>
      <c r="DGT425" s="94"/>
      <c r="DGU425" s="94"/>
      <c r="DGV425" s="94"/>
      <c r="DGW425" s="94"/>
      <c r="DGX425" s="94"/>
      <c r="DGY425" s="94"/>
      <c r="DGZ425" s="94"/>
      <c r="DHA425" s="94"/>
      <c r="DHB425" s="94"/>
      <c r="DHC425" s="94"/>
      <c r="DHD425" s="94"/>
      <c r="DHE425" s="94"/>
      <c r="DHF425" s="94"/>
      <c r="DHG425" s="94"/>
      <c r="DHH425" s="94"/>
      <c r="DHI425" s="94"/>
      <c r="DHJ425" s="94"/>
      <c r="DHK425" s="94"/>
      <c r="DHL425" s="94"/>
      <c r="DHM425" s="94"/>
      <c r="DHN425" s="94"/>
      <c r="DHO425" s="94"/>
      <c r="DHP425" s="94"/>
      <c r="DHQ425" s="94"/>
      <c r="DHR425" s="94"/>
      <c r="DHS425" s="94"/>
      <c r="DHT425" s="94"/>
      <c r="DHU425" s="94"/>
      <c r="DHV425" s="94"/>
      <c r="DHW425" s="94"/>
      <c r="DHX425" s="94"/>
      <c r="DHY425" s="94"/>
      <c r="DHZ425" s="94"/>
      <c r="DIA425" s="94"/>
      <c r="DIB425" s="94"/>
      <c r="DIC425" s="94"/>
      <c r="DID425" s="94"/>
      <c r="DIE425" s="94"/>
      <c r="DIF425" s="94"/>
      <c r="DIG425" s="94"/>
      <c r="DIH425" s="94"/>
      <c r="DII425" s="94"/>
      <c r="DIJ425" s="94"/>
      <c r="DIK425" s="94"/>
      <c r="DIL425" s="94"/>
      <c r="DIM425" s="94"/>
      <c r="DIN425" s="94"/>
      <c r="DIO425" s="94"/>
      <c r="DIP425" s="94"/>
      <c r="DIQ425" s="94"/>
      <c r="DIR425" s="94"/>
      <c r="DIS425" s="94"/>
      <c r="DIT425" s="94"/>
      <c r="DIU425" s="94"/>
      <c r="DIV425" s="94"/>
      <c r="DIW425" s="94"/>
      <c r="DIX425" s="94"/>
      <c r="DIY425" s="94"/>
      <c r="DIZ425" s="94"/>
      <c r="DJA425" s="94"/>
      <c r="DJB425" s="94"/>
      <c r="DJC425" s="94"/>
      <c r="DJD425" s="94"/>
      <c r="DJE425" s="94"/>
      <c r="DJF425" s="94"/>
      <c r="DJG425" s="94"/>
      <c r="DJH425" s="94"/>
      <c r="DJI425" s="94"/>
      <c r="DJJ425" s="94"/>
      <c r="DJK425" s="94"/>
      <c r="DJL425" s="94"/>
      <c r="DJM425" s="94"/>
      <c r="DJN425" s="94"/>
      <c r="DJO425" s="94"/>
      <c r="DJP425" s="94"/>
      <c r="DJQ425" s="94"/>
      <c r="DJR425" s="94"/>
      <c r="DJS425" s="94"/>
      <c r="DJT425" s="94"/>
      <c r="DJU425" s="94"/>
      <c r="DJV425" s="94"/>
      <c r="DJW425" s="94"/>
      <c r="DJX425" s="94"/>
      <c r="DJY425" s="94"/>
      <c r="DJZ425" s="94"/>
      <c r="DKA425" s="94"/>
      <c r="DKB425" s="94"/>
      <c r="DKC425" s="94"/>
      <c r="DKD425" s="94"/>
      <c r="DKE425" s="94"/>
      <c r="DKF425" s="94"/>
      <c r="DKG425" s="94"/>
      <c r="DKH425" s="94"/>
      <c r="DKI425" s="94"/>
      <c r="DKJ425" s="94"/>
      <c r="DKK425" s="94"/>
      <c r="DKL425" s="94"/>
      <c r="DKM425" s="94"/>
      <c r="DKN425" s="94"/>
      <c r="DKO425" s="94"/>
      <c r="DKP425" s="94"/>
      <c r="DKQ425" s="94"/>
      <c r="DKR425" s="94"/>
      <c r="DKS425" s="94"/>
      <c r="DKT425" s="94"/>
      <c r="DKU425" s="94"/>
      <c r="DKV425" s="94"/>
      <c r="DKW425" s="94"/>
      <c r="DKX425" s="94"/>
      <c r="DKY425" s="94"/>
      <c r="DKZ425" s="94"/>
      <c r="DLA425" s="94"/>
      <c r="DLB425" s="94"/>
      <c r="DLC425" s="94"/>
      <c r="DLD425" s="94"/>
      <c r="DLE425" s="94"/>
      <c r="DLF425" s="94"/>
      <c r="DLG425" s="94"/>
      <c r="DLH425" s="94"/>
      <c r="DLI425" s="94"/>
      <c r="DLJ425" s="94"/>
      <c r="DLK425" s="94"/>
      <c r="DLL425" s="94"/>
      <c r="DLM425" s="94"/>
      <c r="DLN425" s="94"/>
      <c r="DLO425" s="94"/>
      <c r="DLP425" s="94"/>
      <c r="DLQ425" s="94"/>
      <c r="DLR425" s="94"/>
      <c r="DLS425" s="94"/>
      <c r="DLT425" s="94"/>
      <c r="DLU425" s="94"/>
      <c r="DLV425" s="94"/>
      <c r="DLW425" s="94"/>
      <c r="DLX425" s="94"/>
      <c r="DLY425" s="94"/>
      <c r="DLZ425" s="94"/>
      <c r="DMA425" s="94"/>
      <c r="DMB425" s="94"/>
      <c r="DMC425" s="94"/>
      <c r="DMD425" s="94"/>
      <c r="DME425" s="94"/>
      <c r="DMF425" s="94"/>
      <c r="DMG425" s="94"/>
      <c r="DMH425" s="94"/>
      <c r="DMI425" s="94"/>
      <c r="DMJ425" s="94"/>
      <c r="DMK425" s="94"/>
      <c r="DML425" s="94"/>
      <c r="DMM425" s="94"/>
      <c r="DMN425" s="94"/>
      <c r="DMO425" s="94"/>
      <c r="DMP425" s="94"/>
      <c r="DMQ425" s="94"/>
      <c r="DMR425" s="94"/>
      <c r="DMS425" s="94"/>
      <c r="DMT425" s="94"/>
      <c r="DMU425" s="94"/>
      <c r="DMV425" s="94"/>
      <c r="DMW425" s="94"/>
      <c r="DMX425" s="94"/>
      <c r="DMY425" s="94"/>
      <c r="DMZ425" s="94"/>
      <c r="DNA425" s="94"/>
      <c r="DNB425" s="94"/>
      <c r="DNC425" s="94"/>
      <c r="DND425" s="94"/>
      <c r="DNE425" s="94"/>
      <c r="DNF425" s="94"/>
      <c r="DNG425" s="94"/>
      <c r="DNH425" s="94"/>
      <c r="DNI425" s="94"/>
      <c r="DNJ425" s="94"/>
      <c r="DNK425" s="94"/>
      <c r="DNL425" s="94"/>
      <c r="DNM425" s="94"/>
      <c r="DNN425" s="94"/>
      <c r="DNO425" s="94"/>
      <c r="DNP425" s="94"/>
      <c r="DNQ425" s="94"/>
      <c r="DNR425" s="94"/>
      <c r="DNS425" s="94"/>
      <c r="DNT425" s="94"/>
      <c r="DNU425" s="94"/>
      <c r="DNV425" s="94"/>
      <c r="DNW425" s="94"/>
      <c r="DNX425" s="94"/>
      <c r="DNY425" s="94"/>
      <c r="DNZ425" s="94"/>
      <c r="DOA425" s="94"/>
      <c r="DOB425" s="94"/>
      <c r="DOC425" s="94"/>
      <c r="DOD425" s="94"/>
      <c r="DOE425" s="94"/>
      <c r="DOF425" s="94"/>
      <c r="DOG425" s="94"/>
      <c r="DOH425" s="94"/>
      <c r="DOI425" s="94"/>
      <c r="DOJ425" s="94"/>
      <c r="DOK425" s="94"/>
      <c r="DOL425" s="94"/>
      <c r="DOM425" s="94"/>
      <c r="DON425" s="94"/>
      <c r="DOO425" s="94"/>
      <c r="DOP425" s="94"/>
      <c r="DOQ425" s="94"/>
      <c r="DOR425" s="94"/>
      <c r="DOS425" s="94"/>
      <c r="DOT425" s="94"/>
      <c r="DOU425" s="94"/>
      <c r="DOV425" s="94"/>
      <c r="DOW425" s="94"/>
      <c r="DOX425" s="94"/>
      <c r="DOY425" s="94"/>
      <c r="DOZ425" s="94"/>
      <c r="DPA425" s="94"/>
      <c r="DPB425" s="94"/>
      <c r="DPC425" s="94"/>
      <c r="DPD425" s="94"/>
      <c r="DPE425" s="94"/>
      <c r="DPF425" s="94"/>
      <c r="DPG425" s="94"/>
      <c r="DPH425" s="94"/>
      <c r="DPI425" s="94"/>
      <c r="DPJ425" s="94"/>
      <c r="DPK425" s="94"/>
      <c r="DPL425" s="94"/>
      <c r="DPM425" s="94"/>
      <c r="DPN425" s="94"/>
      <c r="DPO425" s="94"/>
      <c r="DPP425" s="94"/>
      <c r="DPQ425" s="94"/>
      <c r="DPR425" s="94"/>
      <c r="DPS425" s="94"/>
      <c r="DPT425" s="94"/>
      <c r="DPU425" s="94"/>
      <c r="DPV425" s="94"/>
      <c r="DPW425" s="94"/>
      <c r="DPX425" s="94"/>
      <c r="DPY425" s="94"/>
      <c r="DPZ425" s="94"/>
      <c r="DQA425" s="94"/>
      <c r="DQB425" s="94"/>
      <c r="DQC425" s="94"/>
      <c r="DQD425" s="94"/>
      <c r="DQE425" s="94"/>
      <c r="DQF425" s="94"/>
      <c r="DQG425" s="94"/>
      <c r="DQH425" s="94"/>
      <c r="DQI425" s="94"/>
      <c r="DQJ425" s="94"/>
      <c r="DQK425" s="94"/>
      <c r="DQL425" s="94"/>
      <c r="DQM425" s="94"/>
      <c r="DQN425" s="94"/>
      <c r="DQO425" s="94"/>
      <c r="DQP425" s="94"/>
      <c r="DQQ425" s="94"/>
      <c r="DQR425" s="94"/>
      <c r="DQS425" s="94"/>
      <c r="DQT425" s="94"/>
      <c r="DQU425" s="94"/>
      <c r="DQV425" s="94"/>
      <c r="DQW425" s="94"/>
      <c r="DQX425" s="94"/>
      <c r="DQY425" s="94"/>
      <c r="DQZ425" s="94"/>
      <c r="DRA425" s="94"/>
      <c r="DRB425" s="94"/>
      <c r="DRC425" s="94"/>
      <c r="DRD425" s="94"/>
      <c r="DRE425" s="94"/>
      <c r="DRF425" s="94"/>
      <c r="DRG425" s="94"/>
      <c r="DRH425" s="94"/>
      <c r="DRI425" s="94"/>
      <c r="DRJ425" s="94"/>
      <c r="DRK425" s="94"/>
      <c r="DRL425" s="94"/>
      <c r="DRM425" s="94"/>
      <c r="DRN425" s="94"/>
      <c r="DRO425" s="94"/>
      <c r="DRP425" s="94"/>
      <c r="DRQ425" s="94"/>
      <c r="DRR425" s="94"/>
      <c r="DRS425" s="94"/>
      <c r="DRT425" s="94"/>
      <c r="DRU425" s="94"/>
      <c r="DRV425" s="94"/>
      <c r="DRW425" s="94"/>
      <c r="DRX425" s="94"/>
      <c r="DRY425" s="94"/>
      <c r="DRZ425" s="94"/>
      <c r="DSA425" s="94"/>
      <c r="DSB425" s="94"/>
      <c r="DSC425" s="94"/>
      <c r="DSD425" s="94"/>
      <c r="DSE425" s="94"/>
      <c r="DSF425" s="94"/>
      <c r="DSG425" s="94"/>
      <c r="DSH425" s="94"/>
      <c r="DSI425" s="94"/>
      <c r="DSJ425" s="94"/>
      <c r="DSK425" s="94"/>
      <c r="DSL425" s="94"/>
      <c r="DSM425" s="94"/>
      <c r="DSN425" s="94"/>
      <c r="DSO425" s="94"/>
      <c r="DSP425" s="94"/>
      <c r="DSQ425" s="94"/>
      <c r="DSR425" s="94"/>
      <c r="DSS425" s="94"/>
      <c r="DST425" s="94"/>
      <c r="DSU425" s="94"/>
      <c r="DSV425" s="94"/>
      <c r="DSW425" s="94"/>
      <c r="DSX425" s="94"/>
      <c r="DSY425" s="94"/>
      <c r="DSZ425" s="94"/>
      <c r="DTA425" s="94"/>
      <c r="DTB425" s="94"/>
      <c r="DTC425" s="94"/>
      <c r="DTD425" s="94"/>
      <c r="DTE425" s="94"/>
      <c r="DTF425" s="94"/>
      <c r="DTG425" s="94"/>
      <c r="DTH425" s="94"/>
      <c r="DTI425" s="94"/>
      <c r="DTJ425" s="94"/>
      <c r="DTK425" s="94"/>
      <c r="DTL425" s="94"/>
      <c r="DTM425" s="94"/>
      <c r="DTN425" s="94"/>
      <c r="DTO425" s="94"/>
      <c r="DTP425" s="94"/>
      <c r="DTQ425" s="94"/>
      <c r="DTR425" s="94"/>
      <c r="DTS425" s="94"/>
      <c r="DTT425" s="94"/>
      <c r="DTU425" s="94"/>
      <c r="DTV425" s="94"/>
      <c r="DTW425" s="94"/>
      <c r="DTX425" s="94"/>
      <c r="DTY425" s="94"/>
      <c r="DTZ425" s="94"/>
      <c r="DUA425" s="94"/>
      <c r="DUB425" s="94"/>
      <c r="DUC425" s="94"/>
      <c r="DUD425" s="94"/>
      <c r="DUE425" s="94"/>
      <c r="DUF425" s="94"/>
      <c r="DUG425" s="94"/>
      <c r="DUH425" s="94"/>
      <c r="DUI425" s="94"/>
      <c r="DUJ425" s="94"/>
      <c r="DUK425" s="94"/>
      <c r="DUL425" s="94"/>
      <c r="DUM425" s="94"/>
      <c r="DUN425" s="94"/>
      <c r="DUO425" s="94"/>
      <c r="DUP425" s="94"/>
      <c r="DUQ425" s="94"/>
      <c r="DUR425" s="94"/>
      <c r="DUS425" s="94"/>
      <c r="DUT425" s="94"/>
      <c r="DUU425" s="94"/>
      <c r="DUV425" s="94"/>
      <c r="DUW425" s="94"/>
      <c r="DUX425" s="94"/>
      <c r="DUY425" s="94"/>
      <c r="DUZ425" s="94"/>
      <c r="DVA425" s="94"/>
      <c r="DVB425" s="94"/>
      <c r="DVC425" s="94"/>
      <c r="DVD425" s="94"/>
      <c r="DVE425" s="94"/>
      <c r="DVF425" s="94"/>
      <c r="DVG425" s="94"/>
      <c r="DVH425" s="94"/>
      <c r="DVI425" s="94"/>
      <c r="DVJ425" s="94"/>
      <c r="DVK425" s="94"/>
      <c r="DVL425" s="94"/>
      <c r="DVM425" s="94"/>
      <c r="DVN425" s="94"/>
      <c r="DVO425" s="94"/>
      <c r="DVP425" s="94"/>
      <c r="DVQ425" s="94"/>
      <c r="DVR425" s="94"/>
      <c r="DVS425" s="94"/>
      <c r="DVT425" s="94"/>
      <c r="DVU425" s="94"/>
      <c r="DVV425" s="94"/>
      <c r="DVW425" s="94"/>
      <c r="DVX425" s="94"/>
      <c r="DVY425" s="94"/>
      <c r="DVZ425" s="94"/>
      <c r="DWA425" s="94"/>
      <c r="DWB425" s="94"/>
      <c r="DWC425" s="94"/>
      <c r="DWD425" s="94"/>
      <c r="DWE425" s="94"/>
      <c r="DWF425" s="94"/>
      <c r="DWG425" s="94"/>
      <c r="DWH425" s="94"/>
      <c r="DWI425" s="94"/>
      <c r="DWJ425" s="94"/>
      <c r="DWK425" s="94"/>
      <c r="DWL425" s="94"/>
      <c r="DWM425" s="94"/>
      <c r="DWN425" s="94"/>
      <c r="DWO425" s="94"/>
      <c r="DWP425" s="94"/>
      <c r="DWQ425" s="94"/>
      <c r="DWR425" s="94"/>
      <c r="DWS425" s="94"/>
      <c r="DWT425" s="94"/>
      <c r="DWU425" s="94"/>
      <c r="DWV425" s="94"/>
      <c r="DWW425" s="94"/>
      <c r="DWX425" s="94"/>
      <c r="DWY425" s="94"/>
      <c r="DWZ425" s="94"/>
      <c r="DXA425" s="94"/>
      <c r="DXB425" s="94"/>
      <c r="DXC425" s="94"/>
      <c r="DXD425" s="94"/>
      <c r="DXE425" s="94"/>
      <c r="DXF425" s="94"/>
      <c r="DXG425" s="94"/>
      <c r="DXH425" s="94"/>
      <c r="DXI425" s="94"/>
      <c r="DXJ425" s="94"/>
      <c r="DXK425" s="94"/>
      <c r="DXL425" s="94"/>
      <c r="DXM425" s="94"/>
      <c r="DXN425" s="94"/>
      <c r="DXO425" s="94"/>
      <c r="DXP425" s="94"/>
      <c r="DXQ425" s="94"/>
      <c r="DXR425" s="94"/>
      <c r="DXS425" s="94"/>
      <c r="DXT425" s="94"/>
      <c r="DXU425" s="94"/>
      <c r="DXV425" s="94"/>
      <c r="DXW425" s="94"/>
      <c r="DXX425" s="94"/>
      <c r="DXY425" s="94"/>
      <c r="DXZ425" s="94"/>
      <c r="DYA425" s="94"/>
      <c r="DYB425" s="94"/>
      <c r="DYC425" s="94"/>
      <c r="DYD425" s="94"/>
      <c r="DYE425" s="94"/>
      <c r="DYF425" s="94"/>
      <c r="DYG425" s="94"/>
      <c r="DYH425" s="94"/>
      <c r="DYI425" s="94"/>
      <c r="DYJ425" s="94"/>
      <c r="DYK425" s="94"/>
      <c r="DYL425" s="94"/>
      <c r="DYM425" s="94"/>
      <c r="DYN425" s="94"/>
      <c r="DYO425" s="94"/>
      <c r="DYP425" s="94"/>
      <c r="DYQ425" s="94"/>
      <c r="DYR425" s="94"/>
      <c r="DYS425" s="94"/>
      <c r="DYT425" s="94"/>
      <c r="DYU425" s="94"/>
      <c r="DYV425" s="94"/>
      <c r="DYW425" s="94"/>
      <c r="DYX425" s="94"/>
      <c r="DYY425" s="94"/>
      <c r="DYZ425" s="94"/>
      <c r="DZA425" s="94"/>
      <c r="DZB425" s="94"/>
      <c r="DZC425" s="94"/>
      <c r="DZD425" s="94"/>
      <c r="DZE425" s="94"/>
      <c r="DZF425" s="94"/>
      <c r="DZG425" s="94"/>
      <c r="DZH425" s="94"/>
      <c r="DZI425" s="94"/>
      <c r="DZJ425" s="94"/>
      <c r="DZK425" s="94"/>
      <c r="DZL425" s="94"/>
      <c r="DZM425" s="94"/>
      <c r="DZN425" s="94"/>
      <c r="DZO425" s="94"/>
      <c r="DZP425" s="94"/>
      <c r="DZQ425" s="94"/>
      <c r="DZR425" s="94"/>
      <c r="DZS425" s="94"/>
      <c r="DZT425" s="94"/>
      <c r="DZU425" s="94"/>
      <c r="DZV425" s="94"/>
      <c r="DZW425" s="94"/>
      <c r="DZX425" s="94"/>
      <c r="DZY425" s="94"/>
      <c r="DZZ425" s="94"/>
      <c r="EAA425" s="94"/>
      <c r="EAB425" s="94"/>
      <c r="EAC425" s="94"/>
      <c r="EAD425" s="94"/>
      <c r="EAE425" s="94"/>
      <c r="EAF425" s="94"/>
      <c r="EAG425" s="94"/>
      <c r="EAH425" s="94"/>
      <c r="EAI425" s="94"/>
      <c r="EAJ425" s="94"/>
      <c r="EAK425" s="94"/>
      <c r="EAL425" s="94"/>
      <c r="EAM425" s="94"/>
      <c r="EAN425" s="94"/>
      <c r="EAO425" s="94"/>
      <c r="EAP425" s="94"/>
      <c r="EAQ425" s="94"/>
      <c r="EAR425" s="94"/>
      <c r="EAS425" s="94"/>
      <c r="EAT425" s="94"/>
      <c r="EAU425" s="94"/>
      <c r="EAV425" s="94"/>
      <c r="EAW425" s="94"/>
      <c r="EAX425" s="94"/>
      <c r="EAY425" s="94"/>
      <c r="EAZ425" s="94"/>
      <c r="EBA425" s="94"/>
      <c r="EBB425" s="94"/>
      <c r="EBC425" s="94"/>
      <c r="EBD425" s="94"/>
      <c r="EBE425" s="94"/>
      <c r="EBF425" s="94"/>
      <c r="EBG425" s="94"/>
      <c r="EBH425" s="94"/>
      <c r="EBI425" s="94"/>
      <c r="EBJ425" s="94"/>
      <c r="EBK425" s="94"/>
      <c r="EBL425" s="94"/>
      <c r="EBM425" s="94"/>
      <c r="EBN425" s="94"/>
      <c r="EBO425" s="94"/>
      <c r="EBP425" s="94"/>
      <c r="EBQ425" s="94"/>
      <c r="EBR425" s="94"/>
      <c r="EBS425" s="94"/>
      <c r="EBT425" s="94"/>
      <c r="EBU425" s="94"/>
      <c r="EBV425" s="94"/>
      <c r="EBW425" s="94"/>
      <c r="EBX425" s="94"/>
      <c r="EBY425" s="94"/>
      <c r="EBZ425" s="94"/>
      <c r="ECA425" s="94"/>
      <c r="ECB425" s="94"/>
      <c r="ECC425" s="94"/>
      <c r="ECD425" s="94"/>
      <c r="ECE425" s="94"/>
      <c r="ECF425" s="94"/>
      <c r="ECG425" s="94"/>
      <c r="ECH425" s="94"/>
      <c r="ECI425" s="94"/>
      <c r="ECJ425" s="94"/>
      <c r="ECK425" s="94"/>
      <c r="ECL425" s="94"/>
      <c r="ECM425" s="94"/>
      <c r="ECN425" s="94"/>
      <c r="ECO425" s="94"/>
      <c r="ECP425" s="94"/>
      <c r="ECQ425" s="94"/>
      <c r="ECR425" s="94"/>
      <c r="ECS425" s="94"/>
      <c r="ECT425" s="94"/>
      <c r="ECU425" s="94"/>
      <c r="ECV425" s="94"/>
      <c r="ECW425" s="94"/>
      <c r="ECX425" s="94"/>
      <c r="ECY425" s="94"/>
      <c r="ECZ425" s="94"/>
      <c r="EDA425" s="94"/>
      <c r="EDB425" s="94"/>
      <c r="EDC425" s="94"/>
      <c r="EDD425" s="94"/>
      <c r="EDE425" s="94"/>
      <c r="EDF425" s="94"/>
      <c r="EDG425" s="94"/>
      <c r="EDH425" s="94"/>
      <c r="EDI425" s="94"/>
      <c r="EDJ425" s="94"/>
      <c r="EDK425" s="94"/>
      <c r="EDL425" s="94"/>
      <c r="EDM425" s="94"/>
      <c r="EDN425" s="94"/>
      <c r="EDO425" s="94"/>
      <c r="EDP425" s="94"/>
      <c r="EDQ425" s="94"/>
      <c r="EDR425" s="94"/>
      <c r="EDS425" s="94"/>
      <c r="EDT425" s="94"/>
      <c r="EDU425" s="94"/>
      <c r="EDV425" s="94"/>
      <c r="EDW425" s="94"/>
      <c r="EDX425" s="94"/>
      <c r="EDY425" s="94"/>
      <c r="EDZ425" s="94"/>
      <c r="EEA425" s="94"/>
      <c r="EEB425" s="94"/>
      <c r="EEC425" s="94"/>
      <c r="EED425" s="94"/>
      <c r="EEE425" s="94"/>
      <c r="EEF425" s="94"/>
      <c r="EEG425" s="94"/>
      <c r="EEH425" s="94"/>
      <c r="EEI425" s="94"/>
      <c r="EEJ425" s="94"/>
      <c r="EEK425" s="94"/>
      <c r="EEL425" s="94"/>
      <c r="EEM425" s="94"/>
      <c r="EEN425" s="94"/>
      <c r="EEO425" s="94"/>
      <c r="EEP425" s="94"/>
      <c r="EEQ425" s="94"/>
      <c r="EER425" s="94"/>
      <c r="EES425" s="94"/>
      <c r="EET425" s="94"/>
      <c r="EEU425" s="94"/>
      <c r="EEV425" s="94"/>
      <c r="EEW425" s="94"/>
      <c r="EEX425" s="94"/>
      <c r="EEY425" s="94"/>
      <c r="EEZ425" s="94"/>
      <c r="EFA425" s="94"/>
      <c r="EFB425" s="94"/>
      <c r="EFC425" s="94"/>
      <c r="EFD425" s="94"/>
      <c r="EFE425" s="94"/>
      <c r="EFF425" s="94"/>
      <c r="EFG425" s="94"/>
      <c r="EFH425" s="94"/>
      <c r="EFI425" s="94"/>
      <c r="EFJ425" s="94"/>
      <c r="EFK425" s="94"/>
      <c r="EFL425" s="94"/>
      <c r="EFM425" s="94"/>
      <c r="EFN425" s="94"/>
      <c r="EFO425" s="94"/>
      <c r="EFP425" s="94"/>
      <c r="EFQ425" s="94"/>
      <c r="EFR425" s="94"/>
      <c r="EFS425" s="94"/>
      <c r="EFT425" s="94"/>
      <c r="EFU425" s="94"/>
      <c r="EFV425" s="94"/>
      <c r="EFW425" s="94"/>
      <c r="EFX425" s="94"/>
      <c r="EFY425" s="94"/>
      <c r="EFZ425" s="94"/>
      <c r="EGA425" s="94"/>
      <c r="EGB425" s="94"/>
      <c r="EGC425" s="94"/>
      <c r="EGD425" s="94"/>
      <c r="EGE425" s="94"/>
      <c r="EGF425" s="94"/>
      <c r="EGG425" s="94"/>
      <c r="EGH425" s="94"/>
      <c r="EGI425" s="94"/>
      <c r="EGJ425" s="94"/>
      <c r="EGK425" s="94"/>
      <c r="EGL425" s="94"/>
      <c r="EGM425" s="94"/>
      <c r="EGN425" s="94"/>
      <c r="EGO425" s="94"/>
      <c r="EGP425" s="94"/>
      <c r="EGQ425" s="94"/>
      <c r="EGR425" s="94"/>
      <c r="EGS425" s="94"/>
      <c r="EGT425" s="94"/>
      <c r="EGU425" s="94"/>
      <c r="EGV425" s="94"/>
      <c r="EGW425" s="94"/>
      <c r="EGX425" s="94"/>
      <c r="EGY425" s="94"/>
      <c r="EGZ425" s="94"/>
      <c r="EHA425" s="94"/>
      <c r="EHB425" s="94"/>
      <c r="EHC425" s="94"/>
      <c r="EHD425" s="94"/>
      <c r="EHE425" s="94"/>
      <c r="EHF425" s="94"/>
      <c r="EHG425" s="94"/>
      <c r="EHH425" s="94"/>
      <c r="EHI425" s="94"/>
      <c r="EHJ425" s="94"/>
      <c r="EHK425" s="94"/>
      <c r="EHL425" s="94"/>
      <c r="EHM425" s="94"/>
      <c r="EHN425" s="94"/>
      <c r="EHO425" s="94"/>
      <c r="EHP425" s="94"/>
      <c r="EHQ425" s="94"/>
      <c r="EHR425" s="94"/>
      <c r="EHS425" s="94"/>
      <c r="EHT425" s="94"/>
      <c r="EHU425" s="94"/>
      <c r="EHV425" s="94"/>
      <c r="EHW425" s="94"/>
      <c r="EHX425" s="94"/>
      <c r="EHY425" s="94"/>
      <c r="EHZ425" s="94"/>
      <c r="EIA425" s="94"/>
      <c r="EIB425" s="94"/>
      <c r="EIC425" s="94"/>
      <c r="EID425" s="94"/>
      <c r="EIE425" s="94"/>
      <c r="EIF425" s="94"/>
      <c r="EIG425" s="94"/>
      <c r="EIH425" s="94"/>
      <c r="EII425" s="94"/>
      <c r="EIJ425" s="94"/>
      <c r="EIK425" s="94"/>
      <c r="EIL425" s="94"/>
      <c r="EIM425" s="94"/>
      <c r="EIN425" s="94"/>
      <c r="EIO425" s="94"/>
      <c r="EIP425" s="94"/>
      <c r="EIQ425" s="94"/>
      <c r="EIR425" s="94"/>
      <c r="EIS425" s="94"/>
      <c r="EIT425" s="94"/>
      <c r="EIU425" s="94"/>
      <c r="EIV425" s="94"/>
      <c r="EIW425" s="94"/>
      <c r="EIX425" s="94"/>
      <c r="EIY425" s="94"/>
      <c r="EIZ425" s="94"/>
      <c r="EJA425" s="94"/>
      <c r="EJB425" s="94"/>
      <c r="EJC425" s="94"/>
      <c r="EJD425" s="94"/>
      <c r="EJE425" s="94"/>
      <c r="EJF425" s="94"/>
      <c r="EJG425" s="94"/>
      <c r="EJH425" s="94"/>
      <c r="EJI425" s="94"/>
      <c r="EJJ425" s="94"/>
      <c r="EJK425" s="94"/>
      <c r="EJL425" s="94"/>
      <c r="EJM425" s="94"/>
      <c r="EJN425" s="94"/>
      <c r="EJO425" s="94"/>
      <c r="EJP425" s="94"/>
      <c r="EJQ425" s="94"/>
      <c r="EJR425" s="94"/>
      <c r="EJS425" s="94"/>
      <c r="EJT425" s="94"/>
      <c r="EJU425" s="94"/>
      <c r="EJV425" s="94"/>
      <c r="EJW425" s="94"/>
      <c r="EJX425" s="94"/>
      <c r="EJY425" s="94"/>
      <c r="EJZ425" s="94"/>
      <c r="EKA425" s="94"/>
      <c r="EKB425" s="94"/>
      <c r="EKC425" s="94"/>
      <c r="EKD425" s="94"/>
      <c r="EKE425" s="94"/>
      <c r="EKF425" s="94"/>
      <c r="EKG425" s="94"/>
      <c r="EKH425" s="94"/>
      <c r="EKI425" s="94"/>
      <c r="EKJ425" s="94"/>
      <c r="EKK425" s="94"/>
      <c r="EKL425" s="94"/>
      <c r="EKM425" s="94"/>
      <c r="EKN425" s="94"/>
      <c r="EKO425" s="94"/>
      <c r="EKP425" s="94"/>
      <c r="EKQ425" s="94"/>
      <c r="EKR425" s="94"/>
      <c r="EKS425" s="94"/>
      <c r="EKT425" s="94"/>
      <c r="EKU425" s="94"/>
      <c r="EKV425" s="94"/>
      <c r="EKW425" s="94"/>
      <c r="EKX425" s="94"/>
      <c r="EKY425" s="94"/>
      <c r="EKZ425" s="94"/>
      <c r="ELA425" s="94"/>
      <c r="ELB425" s="94"/>
      <c r="ELC425" s="94"/>
      <c r="ELD425" s="94"/>
      <c r="ELE425" s="94"/>
      <c r="ELF425" s="94"/>
      <c r="ELG425" s="94"/>
      <c r="ELH425" s="94"/>
      <c r="ELI425" s="94"/>
      <c r="ELJ425" s="94"/>
      <c r="ELK425" s="94"/>
      <c r="ELL425" s="94"/>
      <c r="ELM425" s="94"/>
      <c r="ELN425" s="94"/>
      <c r="ELO425" s="94"/>
      <c r="ELP425" s="94"/>
      <c r="ELQ425" s="94"/>
      <c r="ELR425" s="94"/>
      <c r="ELS425" s="94"/>
      <c r="ELT425" s="94"/>
      <c r="ELU425" s="94"/>
      <c r="ELV425" s="94"/>
      <c r="ELW425" s="94"/>
      <c r="ELX425" s="94"/>
      <c r="ELY425" s="94"/>
      <c r="ELZ425" s="94"/>
      <c r="EMA425" s="94"/>
      <c r="EMB425" s="94"/>
      <c r="EMC425" s="94"/>
      <c r="EMD425" s="94"/>
      <c r="EME425" s="94"/>
      <c r="EMF425" s="94"/>
      <c r="EMG425" s="94"/>
      <c r="EMH425" s="94"/>
      <c r="EMI425" s="94"/>
      <c r="EMJ425" s="94"/>
      <c r="EMK425" s="94"/>
      <c r="EML425" s="94"/>
      <c r="EMM425" s="94"/>
      <c r="EMN425" s="94"/>
      <c r="EMO425" s="94"/>
      <c r="EMP425" s="94"/>
      <c r="EMQ425" s="94"/>
      <c r="EMR425" s="94"/>
      <c r="EMS425" s="94"/>
      <c r="EMT425" s="94"/>
      <c r="EMU425" s="94"/>
      <c r="EMV425" s="94"/>
      <c r="EMW425" s="94"/>
      <c r="EMX425" s="94"/>
      <c r="EMY425" s="94"/>
      <c r="EMZ425" s="94"/>
      <c r="ENA425" s="94"/>
      <c r="ENB425" s="94"/>
      <c r="ENC425" s="94"/>
      <c r="END425" s="94"/>
      <c r="ENE425" s="94"/>
      <c r="ENF425" s="94"/>
      <c r="ENG425" s="94"/>
      <c r="ENH425" s="94"/>
      <c r="ENI425" s="94"/>
      <c r="ENJ425" s="94"/>
      <c r="ENK425" s="94"/>
      <c r="ENL425" s="94"/>
      <c r="ENM425" s="94"/>
      <c r="ENN425" s="94"/>
      <c r="ENO425" s="94"/>
      <c r="ENP425" s="94"/>
      <c r="ENQ425" s="94"/>
      <c r="ENR425" s="94"/>
      <c r="ENS425" s="94"/>
      <c r="ENT425" s="94"/>
      <c r="ENU425" s="94"/>
      <c r="ENV425" s="94"/>
      <c r="ENW425" s="94"/>
      <c r="ENX425" s="94"/>
      <c r="ENY425" s="94"/>
      <c r="ENZ425" s="94"/>
      <c r="EOA425" s="94"/>
      <c r="EOB425" s="94"/>
      <c r="EOC425" s="94"/>
      <c r="EOD425" s="94"/>
      <c r="EOE425" s="94"/>
      <c r="EOF425" s="94"/>
      <c r="EOG425" s="94"/>
      <c r="EOH425" s="94"/>
      <c r="EOI425" s="94"/>
      <c r="EOJ425" s="94"/>
      <c r="EOK425" s="94"/>
      <c r="EOL425" s="94"/>
      <c r="EOM425" s="94"/>
      <c r="EON425" s="94"/>
      <c r="EOO425" s="94"/>
      <c r="EOP425" s="94"/>
      <c r="EOQ425" s="94"/>
      <c r="EOR425" s="94"/>
      <c r="EOS425" s="94"/>
      <c r="EOT425" s="94"/>
      <c r="EOU425" s="94"/>
      <c r="EOV425" s="94"/>
      <c r="EOW425" s="94"/>
      <c r="EOX425" s="94"/>
      <c r="EOY425" s="94"/>
      <c r="EOZ425" s="94"/>
      <c r="EPA425" s="94"/>
      <c r="EPB425" s="94"/>
      <c r="EPC425" s="94"/>
      <c r="EPD425" s="94"/>
      <c r="EPE425" s="94"/>
      <c r="EPF425" s="94"/>
      <c r="EPG425" s="94"/>
      <c r="EPH425" s="94"/>
      <c r="EPI425" s="94"/>
      <c r="EPJ425" s="94"/>
      <c r="EPK425" s="94"/>
      <c r="EPL425" s="94"/>
      <c r="EPM425" s="94"/>
      <c r="EPN425" s="94"/>
      <c r="EPO425" s="94"/>
      <c r="EPP425" s="94"/>
      <c r="EPQ425" s="94"/>
      <c r="EPR425" s="94"/>
      <c r="EPS425" s="94"/>
      <c r="EPT425" s="94"/>
      <c r="EPU425" s="94"/>
      <c r="EPV425" s="94"/>
      <c r="EPW425" s="94"/>
      <c r="EPX425" s="94"/>
      <c r="EPY425" s="94"/>
      <c r="EPZ425" s="94"/>
      <c r="EQA425" s="94"/>
      <c r="EQB425" s="94"/>
      <c r="EQC425" s="94"/>
      <c r="EQD425" s="94"/>
      <c r="EQE425" s="94"/>
      <c r="EQF425" s="94"/>
      <c r="EQG425" s="94"/>
      <c r="EQH425" s="94"/>
      <c r="EQI425" s="94"/>
      <c r="EQJ425" s="94"/>
      <c r="EQK425" s="94"/>
      <c r="EQL425" s="94"/>
      <c r="EQM425" s="94"/>
      <c r="EQN425" s="94"/>
      <c r="EQO425" s="94"/>
      <c r="EQP425" s="94"/>
      <c r="EQQ425" s="94"/>
      <c r="EQR425" s="94"/>
      <c r="EQS425" s="94"/>
      <c r="EQT425" s="94"/>
      <c r="EQU425" s="94"/>
      <c r="EQV425" s="94"/>
      <c r="EQW425" s="94"/>
      <c r="EQX425" s="94"/>
      <c r="EQY425" s="94"/>
      <c r="EQZ425" s="94"/>
      <c r="ERA425" s="94"/>
      <c r="ERB425" s="94"/>
      <c r="ERC425" s="94"/>
      <c r="ERD425" s="94"/>
      <c r="ERE425" s="94"/>
      <c r="ERF425" s="94"/>
      <c r="ERG425" s="94"/>
      <c r="ERH425" s="94"/>
      <c r="ERI425" s="94"/>
      <c r="ERJ425" s="94"/>
      <c r="ERK425" s="94"/>
      <c r="ERL425" s="94"/>
      <c r="ERM425" s="94"/>
      <c r="ERN425" s="94"/>
      <c r="ERO425" s="94"/>
      <c r="ERP425" s="94"/>
      <c r="ERQ425" s="94"/>
      <c r="ERR425" s="94"/>
      <c r="ERS425" s="94"/>
      <c r="ERT425" s="94"/>
      <c r="ERU425" s="94"/>
      <c r="ERV425" s="94"/>
      <c r="ERW425" s="94"/>
      <c r="ERX425" s="94"/>
      <c r="ERY425" s="94"/>
      <c r="ERZ425" s="94"/>
      <c r="ESA425" s="94"/>
      <c r="ESB425" s="94"/>
      <c r="ESC425" s="94"/>
      <c r="ESD425" s="94"/>
      <c r="ESE425" s="94"/>
      <c r="ESF425" s="94"/>
      <c r="ESG425" s="94"/>
      <c r="ESH425" s="94"/>
      <c r="ESI425" s="94"/>
      <c r="ESJ425" s="94"/>
      <c r="ESK425" s="94"/>
      <c r="ESL425" s="94"/>
      <c r="ESM425" s="94"/>
      <c r="ESN425" s="94"/>
      <c r="ESO425" s="94"/>
      <c r="ESP425" s="94"/>
      <c r="ESQ425" s="94"/>
      <c r="ESR425" s="94"/>
      <c r="ESS425" s="94"/>
      <c r="EST425" s="94"/>
      <c r="ESU425" s="94"/>
      <c r="ESV425" s="94"/>
      <c r="ESW425" s="94"/>
      <c r="ESX425" s="94"/>
      <c r="ESY425" s="94"/>
      <c r="ESZ425" s="94"/>
      <c r="ETA425" s="94"/>
      <c r="ETB425" s="94"/>
      <c r="ETC425" s="94"/>
      <c r="ETD425" s="94"/>
      <c r="ETE425" s="94"/>
      <c r="ETF425" s="94"/>
      <c r="ETG425" s="94"/>
      <c r="ETH425" s="94"/>
      <c r="ETI425" s="94"/>
      <c r="ETJ425" s="94"/>
      <c r="ETK425" s="94"/>
      <c r="ETL425" s="94"/>
      <c r="ETM425" s="94"/>
      <c r="ETN425" s="94"/>
      <c r="ETO425" s="94"/>
      <c r="ETP425" s="94"/>
      <c r="ETQ425" s="94"/>
      <c r="ETR425" s="94"/>
      <c r="ETS425" s="94"/>
      <c r="ETT425" s="94"/>
      <c r="ETU425" s="94"/>
      <c r="ETV425" s="94"/>
      <c r="ETW425" s="94"/>
      <c r="ETX425" s="94"/>
      <c r="ETY425" s="94"/>
      <c r="ETZ425" s="94"/>
      <c r="EUA425" s="94"/>
      <c r="EUB425" s="94"/>
      <c r="EUC425" s="94"/>
      <c r="EUD425" s="94"/>
      <c r="EUE425" s="94"/>
      <c r="EUF425" s="94"/>
      <c r="EUG425" s="94"/>
      <c r="EUH425" s="94"/>
      <c r="EUI425" s="94"/>
      <c r="EUJ425" s="94"/>
      <c r="EUK425" s="94"/>
      <c r="EUL425" s="94"/>
      <c r="EUM425" s="94"/>
      <c r="EUN425" s="94"/>
      <c r="EUO425" s="94"/>
      <c r="EUP425" s="94"/>
      <c r="EUQ425" s="94"/>
      <c r="EUR425" s="94"/>
      <c r="EUS425" s="94"/>
      <c r="EUT425" s="94"/>
      <c r="EUU425" s="94"/>
      <c r="EUV425" s="94"/>
      <c r="EUW425" s="94"/>
      <c r="EUX425" s="94"/>
      <c r="EUY425" s="94"/>
      <c r="EUZ425" s="94"/>
      <c r="EVA425" s="94"/>
      <c r="EVB425" s="94"/>
      <c r="EVC425" s="94"/>
      <c r="EVD425" s="94"/>
      <c r="EVE425" s="94"/>
      <c r="EVF425" s="94"/>
      <c r="EVG425" s="94"/>
      <c r="EVH425" s="94"/>
      <c r="EVI425" s="94"/>
      <c r="EVJ425" s="94"/>
      <c r="EVK425" s="94"/>
      <c r="EVL425" s="94"/>
      <c r="EVM425" s="94"/>
      <c r="EVN425" s="94"/>
      <c r="EVO425" s="94"/>
      <c r="EVP425" s="94"/>
      <c r="EVQ425" s="94"/>
      <c r="EVR425" s="94"/>
      <c r="EVS425" s="94"/>
      <c r="EVT425" s="94"/>
      <c r="EVU425" s="94"/>
      <c r="EVV425" s="94"/>
      <c r="EVW425" s="94"/>
      <c r="EVX425" s="94"/>
      <c r="EVY425" s="94"/>
      <c r="EVZ425" s="94"/>
      <c r="EWA425" s="94"/>
      <c r="EWB425" s="94"/>
      <c r="EWC425" s="94"/>
      <c r="EWD425" s="94"/>
      <c r="EWE425" s="94"/>
      <c r="EWF425" s="94"/>
      <c r="EWG425" s="94"/>
      <c r="EWH425" s="94"/>
      <c r="EWI425" s="94"/>
      <c r="EWJ425" s="94"/>
      <c r="EWK425" s="94"/>
      <c r="EWL425" s="94"/>
      <c r="EWM425" s="94"/>
      <c r="EWN425" s="94"/>
      <c r="EWO425" s="94"/>
      <c r="EWP425" s="94"/>
      <c r="EWQ425" s="94"/>
      <c r="EWR425" s="94"/>
      <c r="EWS425" s="94"/>
      <c r="EWT425" s="94"/>
      <c r="EWU425" s="94"/>
      <c r="EWV425" s="94"/>
      <c r="EWW425" s="94"/>
      <c r="EWX425" s="94"/>
      <c r="EWY425" s="94"/>
      <c r="EWZ425" s="94"/>
      <c r="EXA425" s="94"/>
      <c r="EXB425" s="94"/>
      <c r="EXC425" s="94"/>
      <c r="EXD425" s="94"/>
      <c r="EXE425" s="94"/>
      <c r="EXF425" s="94"/>
      <c r="EXG425" s="94"/>
      <c r="EXH425" s="94"/>
      <c r="EXI425" s="94"/>
      <c r="EXJ425" s="94"/>
      <c r="EXK425" s="94"/>
      <c r="EXL425" s="94"/>
      <c r="EXM425" s="94"/>
      <c r="EXN425" s="94"/>
      <c r="EXO425" s="94"/>
      <c r="EXP425" s="94"/>
      <c r="EXQ425" s="94"/>
      <c r="EXR425" s="94"/>
      <c r="EXS425" s="94"/>
      <c r="EXT425" s="94"/>
      <c r="EXU425" s="94"/>
      <c r="EXV425" s="94"/>
      <c r="EXW425" s="94"/>
      <c r="EXX425" s="94"/>
      <c r="EXY425" s="94"/>
      <c r="EXZ425" s="94"/>
      <c r="EYA425" s="94"/>
      <c r="EYB425" s="94"/>
      <c r="EYC425" s="94"/>
      <c r="EYD425" s="94"/>
      <c r="EYE425" s="94"/>
      <c r="EYF425" s="94"/>
      <c r="EYG425" s="94"/>
      <c r="EYH425" s="94"/>
      <c r="EYI425" s="94"/>
      <c r="EYJ425" s="94"/>
      <c r="EYK425" s="94"/>
      <c r="EYL425" s="94"/>
      <c r="EYM425" s="94"/>
      <c r="EYN425" s="94"/>
      <c r="EYO425" s="94"/>
      <c r="EYP425" s="94"/>
      <c r="EYQ425" s="94"/>
      <c r="EYR425" s="94"/>
      <c r="EYS425" s="94"/>
      <c r="EYT425" s="94"/>
      <c r="EYU425" s="94"/>
      <c r="EYV425" s="94"/>
      <c r="EYW425" s="94"/>
      <c r="EYX425" s="94"/>
      <c r="EYY425" s="94"/>
      <c r="EYZ425" s="94"/>
      <c r="EZA425" s="94"/>
      <c r="EZB425" s="94"/>
      <c r="EZC425" s="94"/>
      <c r="EZD425" s="94"/>
      <c r="EZE425" s="94"/>
      <c r="EZF425" s="94"/>
      <c r="EZG425" s="94"/>
      <c r="EZH425" s="94"/>
      <c r="EZI425" s="94"/>
      <c r="EZJ425" s="94"/>
      <c r="EZK425" s="94"/>
      <c r="EZL425" s="94"/>
      <c r="EZM425" s="94"/>
      <c r="EZN425" s="94"/>
      <c r="EZO425" s="94"/>
      <c r="EZP425" s="94"/>
      <c r="EZQ425" s="94"/>
      <c r="EZR425" s="94"/>
      <c r="EZS425" s="94"/>
      <c r="EZT425" s="94"/>
      <c r="EZU425" s="94"/>
      <c r="EZV425" s="94"/>
      <c r="EZW425" s="94"/>
      <c r="EZX425" s="94"/>
      <c r="EZY425" s="94"/>
      <c r="EZZ425" s="94"/>
      <c r="FAA425" s="94"/>
      <c r="FAB425" s="94"/>
      <c r="FAC425" s="94"/>
      <c r="FAD425" s="94"/>
      <c r="FAE425" s="94"/>
      <c r="FAF425" s="94"/>
      <c r="FAG425" s="94"/>
      <c r="FAH425" s="94"/>
      <c r="FAI425" s="94"/>
      <c r="FAJ425" s="94"/>
      <c r="FAK425" s="94"/>
      <c r="FAL425" s="94"/>
      <c r="FAM425" s="94"/>
      <c r="FAN425" s="94"/>
      <c r="FAO425" s="94"/>
      <c r="FAP425" s="94"/>
      <c r="FAQ425" s="94"/>
      <c r="FAR425" s="94"/>
      <c r="FAS425" s="94"/>
      <c r="FAT425" s="94"/>
      <c r="FAU425" s="94"/>
      <c r="FAV425" s="94"/>
      <c r="FAW425" s="94"/>
      <c r="FAX425" s="94"/>
      <c r="FAY425" s="94"/>
      <c r="FAZ425" s="94"/>
      <c r="FBA425" s="94"/>
      <c r="FBB425" s="94"/>
      <c r="FBC425" s="94"/>
      <c r="FBD425" s="94"/>
      <c r="FBE425" s="94"/>
      <c r="FBF425" s="94"/>
      <c r="FBG425" s="94"/>
      <c r="FBH425" s="94"/>
      <c r="FBI425" s="94"/>
      <c r="FBJ425" s="94"/>
      <c r="FBK425" s="94"/>
      <c r="FBL425" s="94"/>
      <c r="FBM425" s="94"/>
      <c r="FBN425" s="94"/>
      <c r="FBO425" s="94"/>
      <c r="FBP425" s="94"/>
      <c r="FBQ425" s="94"/>
      <c r="FBR425" s="94"/>
      <c r="FBS425" s="94"/>
      <c r="FBT425" s="94"/>
      <c r="FBU425" s="94"/>
      <c r="FBV425" s="94"/>
      <c r="FBW425" s="94"/>
      <c r="FBX425" s="94"/>
      <c r="FBY425" s="94"/>
      <c r="FBZ425" s="94"/>
      <c r="FCA425" s="94"/>
      <c r="FCB425" s="94"/>
      <c r="FCC425" s="94"/>
      <c r="FCD425" s="94"/>
      <c r="FCE425" s="94"/>
      <c r="FCF425" s="94"/>
      <c r="FCG425" s="94"/>
      <c r="FCH425" s="94"/>
      <c r="FCI425" s="94"/>
      <c r="FCJ425" s="94"/>
      <c r="FCK425" s="94"/>
      <c r="FCL425" s="94"/>
      <c r="FCM425" s="94"/>
      <c r="FCN425" s="94"/>
      <c r="FCO425" s="94"/>
      <c r="FCP425" s="94"/>
      <c r="FCQ425" s="94"/>
      <c r="FCR425" s="94"/>
      <c r="FCS425" s="94"/>
      <c r="FCT425" s="94"/>
      <c r="FCU425" s="94"/>
      <c r="FCV425" s="94"/>
      <c r="FCW425" s="94"/>
      <c r="FCX425" s="94"/>
      <c r="FCY425" s="94"/>
      <c r="FCZ425" s="94"/>
      <c r="FDA425" s="94"/>
      <c r="FDB425" s="94"/>
      <c r="FDC425" s="94"/>
      <c r="FDD425" s="94"/>
      <c r="FDE425" s="94"/>
      <c r="FDF425" s="94"/>
      <c r="FDG425" s="94"/>
      <c r="FDH425" s="94"/>
      <c r="FDI425" s="94"/>
      <c r="FDJ425" s="94"/>
      <c r="FDK425" s="94"/>
      <c r="FDL425" s="94"/>
      <c r="FDM425" s="94"/>
      <c r="FDN425" s="94"/>
      <c r="FDO425" s="94"/>
      <c r="FDP425" s="94"/>
      <c r="FDQ425" s="94"/>
      <c r="FDR425" s="94"/>
      <c r="FDS425" s="94"/>
      <c r="FDT425" s="94"/>
      <c r="FDU425" s="94"/>
      <c r="FDV425" s="94"/>
      <c r="FDW425" s="94"/>
      <c r="FDX425" s="94"/>
      <c r="FDY425" s="94"/>
      <c r="FDZ425" s="94"/>
      <c r="FEA425" s="94"/>
      <c r="FEB425" s="94"/>
      <c r="FEC425" s="94"/>
      <c r="FED425" s="94"/>
      <c r="FEE425" s="94"/>
      <c r="FEF425" s="94"/>
      <c r="FEG425" s="94"/>
      <c r="FEH425" s="94"/>
      <c r="FEI425" s="94"/>
      <c r="FEJ425" s="94"/>
      <c r="FEK425" s="94"/>
      <c r="FEL425" s="94"/>
      <c r="FEM425" s="94"/>
      <c r="FEN425" s="94"/>
      <c r="FEO425" s="94"/>
      <c r="FEP425" s="94"/>
      <c r="FEQ425" s="94"/>
      <c r="FER425" s="94"/>
      <c r="FES425" s="94"/>
      <c r="FET425" s="94"/>
      <c r="FEU425" s="94"/>
      <c r="FEV425" s="94"/>
      <c r="FEW425" s="94"/>
      <c r="FEX425" s="94"/>
      <c r="FEY425" s="94"/>
      <c r="FEZ425" s="94"/>
      <c r="FFA425" s="94"/>
      <c r="FFB425" s="94"/>
      <c r="FFC425" s="94"/>
      <c r="FFD425" s="94"/>
      <c r="FFE425" s="94"/>
      <c r="FFF425" s="94"/>
      <c r="FFG425" s="94"/>
      <c r="FFH425" s="94"/>
      <c r="FFI425" s="94"/>
      <c r="FFJ425" s="94"/>
      <c r="FFK425" s="94"/>
      <c r="FFL425" s="94"/>
      <c r="FFM425" s="94"/>
      <c r="FFN425" s="94"/>
      <c r="FFO425" s="94"/>
      <c r="FFP425" s="94"/>
      <c r="FFQ425" s="94"/>
      <c r="FFR425" s="94"/>
      <c r="FFS425" s="94"/>
      <c r="FFT425" s="94"/>
      <c r="FFU425" s="94"/>
      <c r="FFV425" s="94"/>
      <c r="FFW425" s="94"/>
      <c r="FFX425" s="94"/>
      <c r="FFY425" s="94"/>
      <c r="FFZ425" s="94"/>
      <c r="FGA425" s="94"/>
      <c r="FGB425" s="94"/>
      <c r="FGC425" s="94"/>
      <c r="FGD425" s="94"/>
      <c r="FGE425" s="94"/>
      <c r="FGF425" s="94"/>
      <c r="FGG425" s="94"/>
      <c r="FGH425" s="94"/>
      <c r="FGI425" s="94"/>
      <c r="FGJ425" s="94"/>
      <c r="FGK425" s="94"/>
      <c r="FGL425" s="94"/>
      <c r="FGM425" s="94"/>
      <c r="FGN425" s="94"/>
      <c r="FGO425" s="94"/>
      <c r="FGP425" s="94"/>
      <c r="FGQ425" s="94"/>
      <c r="FGR425" s="94"/>
      <c r="FGS425" s="94"/>
      <c r="FGT425" s="94"/>
      <c r="FGU425" s="94"/>
      <c r="FGV425" s="94"/>
      <c r="FGW425" s="94"/>
      <c r="FGX425" s="94"/>
      <c r="FGY425" s="94"/>
      <c r="FGZ425" s="94"/>
      <c r="FHA425" s="94"/>
      <c r="FHB425" s="94"/>
      <c r="FHC425" s="94"/>
      <c r="FHD425" s="94"/>
      <c r="FHE425" s="94"/>
      <c r="FHF425" s="94"/>
      <c r="FHG425" s="94"/>
      <c r="FHH425" s="94"/>
      <c r="FHI425" s="94"/>
      <c r="FHJ425" s="94"/>
      <c r="FHK425" s="94"/>
      <c r="FHL425" s="94"/>
      <c r="FHM425" s="94"/>
      <c r="FHN425" s="94"/>
      <c r="FHO425" s="94"/>
      <c r="FHP425" s="94"/>
      <c r="FHQ425" s="94"/>
      <c r="FHR425" s="94"/>
      <c r="FHS425" s="94"/>
      <c r="FHT425" s="94"/>
      <c r="FHU425" s="94"/>
      <c r="FHV425" s="94"/>
      <c r="FHW425" s="94"/>
      <c r="FHX425" s="94"/>
      <c r="FHY425" s="94"/>
      <c r="FHZ425" s="94"/>
      <c r="FIA425" s="94"/>
      <c r="FIB425" s="94"/>
      <c r="FIC425" s="94"/>
      <c r="FID425" s="94"/>
      <c r="FIE425" s="94"/>
      <c r="FIF425" s="94"/>
      <c r="FIG425" s="94"/>
      <c r="FIH425" s="94"/>
      <c r="FII425" s="94"/>
      <c r="FIJ425" s="94"/>
      <c r="FIK425" s="94"/>
      <c r="FIL425" s="94"/>
      <c r="FIM425" s="94"/>
      <c r="FIN425" s="94"/>
      <c r="FIO425" s="94"/>
      <c r="FIP425" s="94"/>
      <c r="FIQ425" s="94"/>
      <c r="FIR425" s="94"/>
      <c r="FIS425" s="94"/>
      <c r="FIT425" s="94"/>
      <c r="FIU425" s="94"/>
      <c r="FIV425" s="94"/>
      <c r="FIW425" s="94"/>
      <c r="FIX425" s="94"/>
      <c r="FIY425" s="94"/>
      <c r="FIZ425" s="94"/>
      <c r="FJA425" s="94"/>
      <c r="FJB425" s="94"/>
      <c r="FJC425" s="94"/>
      <c r="FJD425" s="94"/>
      <c r="FJE425" s="94"/>
      <c r="FJF425" s="94"/>
      <c r="FJG425" s="94"/>
      <c r="FJH425" s="94"/>
      <c r="FJI425" s="94"/>
      <c r="FJJ425" s="94"/>
      <c r="FJK425" s="94"/>
      <c r="FJL425" s="94"/>
      <c r="FJM425" s="94"/>
      <c r="FJN425" s="94"/>
      <c r="FJO425" s="94"/>
      <c r="FJP425" s="94"/>
      <c r="FJQ425" s="94"/>
      <c r="FJR425" s="94"/>
      <c r="FJS425" s="94"/>
      <c r="FJT425" s="94"/>
      <c r="FJU425" s="94"/>
      <c r="FJV425" s="94"/>
      <c r="FJW425" s="94"/>
      <c r="FJX425" s="94"/>
      <c r="FJY425" s="94"/>
      <c r="FJZ425" s="94"/>
      <c r="FKA425" s="94"/>
      <c r="FKB425" s="94"/>
      <c r="FKC425" s="94"/>
      <c r="FKD425" s="94"/>
      <c r="FKE425" s="94"/>
      <c r="FKF425" s="94"/>
      <c r="FKG425" s="94"/>
      <c r="FKH425" s="94"/>
      <c r="FKI425" s="94"/>
      <c r="FKJ425" s="94"/>
      <c r="FKK425" s="94"/>
      <c r="FKL425" s="94"/>
      <c r="FKM425" s="94"/>
      <c r="FKN425" s="94"/>
      <c r="FKO425" s="94"/>
      <c r="FKP425" s="94"/>
      <c r="FKQ425" s="94"/>
      <c r="FKR425" s="94"/>
      <c r="FKS425" s="94"/>
      <c r="FKT425" s="94"/>
      <c r="FKU425" s="94"/>
      <c r="FKV425" s="94"/>
      <c r="FKW425" s="94"/>
      <c r="FKX425" s="94"/>
      <c r="FKY425" s="94"/>
      <c r="FKZ425" s="94"/>
      <c r="FLA425" s="94"/>
      <c r="FLB425" s="94"/>
      <c r="FLC425" s="94"/>
      <c r="FLD425" s="94"/>
      <c r="FLE425" s="94"/>
      <c r="FLF425" s="94"/>
      <c r="FLG425" s="94"/>
      <c r="FLH425" s="94"/>
      <c r="FLI425" s="94"/>
      <c r="FLJ425" s="94"/>
      <c r="FLK425" s="94"/>
      <c r="FLL425" s="94"/>
      <c r="FLM425" s="94"/>
      <c r="FLN425" s="94"/>
      <c r="FLO425" s="94"/>
      <c r="FLP425" s="94"/>
      <c r="FLQ425" s="94"/>
      <c r="FLR425" s="94"/>
      <c r="FLS425" s="94"/>
      <c r="FLT425" s="94"/>
      <c r="FLU425" s="94"/>
      <c r="FLV425" s="94"/>
      <c r="FLW425" s="94"/>
      <c r="FLX425" s="94"/>
      <c r="FLY425" s="94"/>
      <c r="FLZ425" s="94"/>
      <c r="FMA425" s="94"/>
      <c r="FMB425" s="94"/>
      <c r="FMC425" s="94"/>
      <c r="FMD425" s="94"/>
      <c r="FME425" s="94"/>
      <c r="FMF425" s="94"/>
      <c r="FMG425" s="94"/>
      <c r="FMH425" s="94"/>
      <c r="FMI425" s="94"/>
      <c r="FMJ425" s="94"/>
      <c r="FMK425" s="94"/>
      <c r="FML425" s="94"/>
      <c r="FMM425" s="94"/>
      <c r="FMN425" s="94"/>
      <c r="FMO425" s="94"/>
      <c r="FMP425" s="94"/>
      <c r="FMQ425" s="94"/>
      <c r="FMR425" s="94"/>
      <c r="FMS425" s="94"/>
      <c r="FMT425" s="94"/>
      <c r="FMU425" s="94"/>
      <c r="FMV425" s="94"/>
      <c r="FMW425" s="94"/>
      <c r="FMX425" s="94"/>
      <c r="FMY425" s="94"/>
      <c r="FMZ425" s="94"/>
      <c r="FNA425" s="94"/>
      <c r="FNB425" s="94"/>
      <c r="FNC425" s="94"/>
      <c r="FND425" s="94"/>
      <c r="FNE425" s="94"/>
      <c r="FNF425" s="94"/>
      <c r="FNG425" s="94"/>
      <c r="FNH425" s="94"/>
      <c r="FNI425" s="94"/>
      <c r="FNJ425" s="94"/>
      <c r="FNK425" s="94"/>
      <c r="FNL425" s="94"/>
      <c r="FNM425" s="94"/>
      <c r="FNN425" s="94"/>
      <c r="FNO425" s="94"/>
      <c r="FNP425" s="94"/>
      <c r="FNQ425" s="94"/>
      <c r="FNR425" s="94"/>
      <c r="FNS425" s="94"/>
      <c r="FNT425" s="94"/>
      <c r="FNU425" s="94"/>
      <c r="FNV425" s="94"/>
      <c r="FNW425" s="94"/>
      <c r="FNX425" s="94"/>
      <c r="FNY425" s="94"/>
      <c r="FNZ425" s="94"/>
      <c r="FOA425" s="94"/>
      <c r="FOB425" s="94"/>
      <c r="FOC425" s="94"/>
      <c r="FOD425" s="94"/>
      <c r="FOE425" s="94"/>
      <c r="FOF425" s="94"/>
      <c r="FOG425" s="94"/>
      <c r="FOH425" s="94"/>
      <c r="FOI425" s="94"/>
      <c r="FOJ425" s="94"/>
      <c r="FOK425" s="94"/>
      <c r="FOL425" s="94"/>
      <c r="FOM425" s="94"/>
      <c r="FON425" s="94"/>
      <c r="FOO425" s="94"/>
      <c r="FOP425" s="94"/>
      <c r="FOQ425" s="94"/>
      <c r="FOR425" s="94"/>
      <c r="FOS425" s="94"/>
      <c r="FOT425" s="94"/>
      <c r="FOU425" s="94"/>
      <c r="FOV425" s="94"/>
      <c r="FOW425" s="94"/>
      <c r="FOX425" s="94"/>
      <c r="FOY425" s="94"/>
      <c r="FOZ425" s="94"/>
      <c r="FPA425" s="94"/>
      <c r="FPB425" s="94"/>
      <c r="FPC425" s="94"/>
      <c r="FPD425" s="94"/>
      <c r="FPE425" s="94"/>
      <c r="FPF425" s="94"/>
      <c r="FPG425" s="94"/>
      <c r="FPH425" s="94"/>
      <c r="FPI425" s="94"/>
      <c r="FPJ425" s="94"/>
      <c r="FPK425" s="94"/>
      <c r="FPL425" s="94"/>
      <c r="FPM425" s="94"/>
      <c r="FPN425" s="94"/>
      <c r="FPO425" s="94"/>
      <c r="FPP425" s="94"/>
      <c r="FPQ425" s="94"/>
      <c r="FPR425" s="94"/>
      <c r="FPS425" s="94"/>
      <c r="FPT425" s="94"/>
      <c r="FPU425" s="94"/>
      <c r="FPV425" s="94"/>
      <c r="FPW425" s="94"/>
      <c r="FPX425" s="94"/>
      <c r="FPY425" s="94"/>
      <c r="FPZ425" s="94"/>
      <c r="FQA425" s="94"/>
      <c r="FQB425" s="94"/>
      <c r="FQC425" s="94"/>
      <c r="FQD425" s="94"/>
      <c r="FQE425" s="94"/>
      <c r="FQF425" s="94"/>
      <c r="FQG425" s="94"/>
      <c r="FQH425" s="94"/>
      <c r="FQI425" s="94"/>
      <c r="FQJ425" s="94"/>
      <c r="FQK425" s="94"/>
      <c r="FQL425" s="94"/>
      <c r="FQM425" s="94"/>
      <c r="FQN425" s="94"/>
      <c r="FQO425" s="94"/>
      <c r="FQP425" s="94"/>
      <c r="FQQ425" s="94"/>
      <c r="FQR425" s="94"/>
      <c r="FQS425" s="94"/>
      <c r="FQT425" s="94"/>
      <c r="FQU425" s="94"/>
      <c r="FQV425" s="94"/>
      <c r="FQW425" s="94"/>
      <c r="FQX425" s="94"/>
      <c r="FQY425" s="94"/>
      <c r="FQZ425" s="94"/>
      <c r="FRA425" s="94"/>
      <c r="FRB425" s="94"/>
      <c r="FRC425" s="94"/>
      <c r="FRD425" s="94"/>
      <c r="FRE425" s="94"/>
      <c r="FRF425" s="94"/>
      <c r="FRG425" s="94"/>
      <c r="FRH425" s="94"/>
      <c r="FRI425" s="94"/>
      <c r="FRJ425" s="94"/>
      <c r="FRK425" s="94"/>
      <c r="FRL425" s="94"/>
      <c r="FRM425" s="94"/>
      <c r="FRN425" s="94"/>
      <c r="FRO425" s="94"/>
      <c r="FRP425" s="94"/>
      <c r="FRQ425" s="94"/>
      <c r="FRR425" s="94"/>
      <c r="FRS425" s="94"/>
      <c r="FRT425" s="94"/>
      <c r="FRU425" s="94"/>
      <c r="FRV425" s="94"/>
      <c r="FRW425" s="94"/>
      <c r="FRX425" s="94"/>
      <c r="FRY425" s="94"/>
      <c r="FRZ425" s="94"/>
      <c r="FSA425" s="94"/>
      <c r="FSB425" s="94"/>
      <c r="FSC425" s="94"/>
      <c r="FSD425" s="94"/>
      <c r="FSE425" s="94"/>
      <c r="FSF425" s="94"/>
      <c r="FSG425" s="94"/>
      <c r="FSH425" s="94"/>
      <c r="FSI425" s="94"/>
      <c r="FSJ425" s="94"/>
      <c r="FSK425" s="94"/>
      <c r="FSL425" s="94"/>
      <c r="FSM425" s="94"/>
      <c r="FSN425" s="94"/>
      <c r="FSO425" s="94"/>
      <c r="FSP425" s="94"/>
      <c r="FSQ425" s="94"/>
      <c r="FSR425" s="94"/>
      <c r="FSS425" s="94"/>
      <c r="FST425" s="94"/>
      <c r="FSU425" s="94"/>
      <c r="FSV425" s="94"/>
      <c r="FSW425" s="94"/>
      <c r="FSX425" s="94"/>
      <c r="FSY425" s="94"/>
      <c r="FSZ425" s="94"/>
      <c r="FTA425" s="94"/>
      <c r="FTB425" s="94"/>
      <c r="FTC425" s="94"/>
      <c r="FTD425" s="94"/>
      <c r="FTE425" s="94"/>
      <c r="FTF425" s="94"/>
      <c r="FTG425" s="94"/>
      <c r="FTH425" s="94"/>
      <c r="FTI425" s="94"/>
      <c r="FTJ425" s="94"/>
      <c r="FTK425" s="94"/>
      <c r="FTL425" s="94"/>
      <c r="FTM425" s="94"/>
      <c r="FTN425" s="94"/>
      <c r="FTO425" s="94"/>
      <c r="FTP425" s="94"/>
      <c r="FTQ425" s="94"/>
      <c r="FTR425" s="94"/>
      <c r="FTS425" s="94"/>
      <c r="FTT425" s="94"/>
      <c r="FTU425" s="94"/>
      <c r="FTV425" s="94"/>
      <c r="FTW425" s="94"/>
      <c r="FTX425" s="94"/>
      <c r="FTY425" s="94"/>
      <c r="FTZ425" s="94"/>
      <c r="FUA425" s="94"/>
      <c r="FUB425" s="94"/>
      <c r="FUC425" s="94"/>
      <c r="FUD425" s="94"/>
      <c r="FUE425" s="94"/>
      <c r="FUF425" s="94"/>
      <c r="FUG425" s="94"/>
      <c r="FUH425" s="94"/>
      <c r="FUI425" s="94"/>
      <c r="FUJ425" s="94"/>
      <c r="FUK425" s="94"/>
      <c r="FUL425" s="94"/>
      <c r="FUM425" s="94"/>
      <c r="FUN425" s="94"/>
      <c r="FUO425" s="94"/>
      <c r="FUP425" s="94"/>
      <c r="FUQ425" s="94"/>
      <c r="FUR425" s="94"/>
      <c r="FUS425" s="94"/>
      <c r="FUT425" s="94"/>
      <c r="FUU425" s="94"/>
      <c r="FUV425" s="94"/>
      <c r="FUW425" s="94"/>
      <c r="FUX425" s="94"/>
      <c r="FUY425" s="94"/>
      <c r="FUZ425" s="94"/>
      <c r="FVA425" s="94"/>
      <c r="FVB425" s="94"/>
      <c r="FVC425" s="94"/>
      <c r="FVD425" s="94"/>
      <c r="FVE425" s="94"/>
      <c r="FVF425" s="94"/>
      <c r="FVG425" s="94"/>
      <c r="FVH425" s="94"/>
      <c r="FVI425" s="94"/>
      <c r="FVJ425" s="94"/>
      <c r="FVK425" s="94"/>
      <c r="FVL425" s="94"/>
      <c r="FVM425" s="94"/>
      <c r="FVN425" s="94"/>
      <c r="FVO425" s="94"/>
      <c r="FVP425" s="94"/>
      <c r="FVQ425" s="94"/>
      <c r="FVR425" s="94"/>
      <c r="FVS425" s="94"/>
      <c r="FVT425" s="94"/>
      <c r="FVU425" s="94"/>
      <c r="FVV425" s="94"/>
      <c r="FVW425" s="94"/>
      <c r="FVX425" s="94"/>
      <c r="FVY425" s="94"/>
      <c r="FVZ425" s="94"/>
      <c r="FWA425" s="94"/>
      <c r="FWB425" s="94"/>
      <c r="FWC425" s="94"/>
      <c r="FWD425" s="94"/>
      <c r="FWE425" s="94"/>
      <c r="FWF425" s="94"/>
      <c r="FWG425" s="94"/>
      <c r="FWH425" s="94"/>
      <c r="FWI425" s="94"/>
      <c r="FWJ425" s="94"/>
      <c r="FWK425" s="94"/>
      <c r="FWL425" s="94"/>
      <c r="FWM425" s="94"/>
      <c r="FWN425" s="94"/>
      <c r="FWO425" s="94"/>
      <c r="FWP425" s="94"/>
      <c r="FWQ425" s="94"/>
      <c r="FWR425" s="94"/>
      <c r="FWS425" s="94"/>
      <c r="FWT425" s="94"/>
      <c r="FWU425" s="94"/>
      <c r="FWV425" s="94"/>
      <c r="FWW425" s="94"/>
      <c r="FWX425" s="94"/>
      <c r="FWY425" s="94"/>
      <c r="FWZ425" s="94"/>
      <c r="FXA425" s="94"/>
      <c r="FXB425" s="94"/>
      <c r="FXC425" s="94"/>
      <c r="FXD425" s="94"/>
      <c r="FXE425" s="94"/>
      <c r="FXF425" s="94"/>
      <c r="FXG425" s="94"/>
      <c r="FXH425" s="94"/>
      <c r="FXI425" s="94"/>
      <c r="FXJ425" s="94"/>
      <c r="FXK425" s="94"/>
      <c r="FXL425" s="94"/>
      <c r="FXM425" s="94"/>
      <c r="FXN425" s="94"/>
      <c r="FXO425" s="94"/>
      <c r="FXP425" s="94"/>
      <c r="FXQ425" s="94"/>
      <c r="FXR425" s="94"/>
      <c r="FXS425" s="94"/>
      <c r="FXT425" s="94"/>
      <c r="FXU425" s="94"/>
      <c r="FXV425" s="94"/>
      <c r="FXW425" s="94"/>
      <c r="FXX425" s="94"/>
      <c r="FXY425" s="94"/>
      <c r="FXZ425" s="94"/>
      <c r="FYA425" s="94"/>
      <c r="FYB425" s="94"/>
      <c r="FYC425" s="94"/>
      <c r="FYD425" s="94"/>
      <c r="FYE425" s="94"/>
      <c r="FYF425" s="94"/>
      <c r="FYG425" s="94"/>
      <c r="FYH425" s="94"/>
      <c r="FYI425" s="94"/>
      <c r="FYJ425" s="94"/>
      <c r="FYK425" s="94"/>
      <c r="FYL425" s="94"/>
      <c r="FYM425" s="94"/>
      <c r="FYN425" s="94"/>
      <c r="FYO425" s="94"/>
      <c r="FYP425" s="94"/>
      <c r="FYQ425" s="94"/>
      <c r="FYR425" s="94"/>
      <c r="FYS425" s="94"/>
      <c r="FYT425" s="94"/>
      <c r="FYU425" s="94"/>
      <c r="FYV425" s="94"/>
      <c r="FYW425" s="94"/>
      <c r="FYX425" s="94"/>
      <c r="FYY425" s="94"/>
      <c r="FYZ425" s="94"/>
      <c r="FZA425" s="94"/>
      <c r="FZB425" s="94"/>
      <c r="FZC425" s="94"/>
      <c r="FZD425" s="94"/>
      <c r="FZE425" s="94"/>
      <c r="FZF425" s="94"/>
      <c r="FZG425" s="94"/>
      <c r="FZH425" s="94"/>
      <c r="FZI425" s="94"/>
      <c r="FZJ425" s="94"/>
      <c r="FZK425" s="94"/>
      <c r="FZL425" s="94"/>
      <c r="FZM425" s="94"/>
      <c r="FZN425" s="94"/>
      <c r="FZO425" s="94"/>
      <c r="FZP425" s="94"/>
      <c r="FZQ425" s="94"/>
      <c r="FZR425" s="94"/>
      <c r="FZS425" s="94"/>
      <c r="FZT425" s="94"/>
      <c r="FZU425" s="94"/>
      <c r="FZV425" s="94"/>
      <c r="FZW425" s="94"/>
      <c r="FZX425" s="94"/>
      <c r="FZY425" s="94"/>
      <c r="FZZ425" s="94"/>
      <c r="GAA425" s="94"/>
      <c r="GAB425" s="94"/>
      <c r="GAC425" s="94"/>
      <c r="GAD425" s="94"/>
      <c r="GAE425" s="94"/>
      <c r="GAF425" s="94"/>
      <c r="GAG425" s="94"/>
      <c r="GAH425" s="94"/>
      <c r="GAI425" s="94"/>
      <c r="GAJ425" s="94"/>
      <c r="GAK425" s="94"/>
      <c r="GAL425" s="94"/>
      <c r="GAM425" s="94"/>
      <c r="GAN425" s="94"/>
      <c r="GAO425" s="94"/>
      <c r="GAP425" s="94"/>
      <c r="GAQ425" s="94"/>
      <c r="GAR425" s="94"/>
      <c r="GAS425" s="94"/>
      <c r="GAT425" s="94"/>
      <c r="GAU425" s="94"/>
      <c r="GAV425" s="94"/>
      <c r="GAW425" s="94"/>
      <c r="GAX425" s="94"/>
      <c r="GAY425" s="94"/>
      <c r="GAZ425" s="94"/>
      <c r="GBA425" s="94"/>
      <c r="GBB425" s="94"/>
      <c r="GBC425" s="94"/>
      <c r="GBD425" s="94"/>
      <c r="GBE425" s="94"/>
      <c r="GBF425" s="94"/>
      <c r="GBG425" s="94"/>
      <c r="GBH425" s="94"/>
      <c r="GBI425" s="94"/>
      <c r="GBJ425" s="94"/>
      <c r="GBK425" s="94"/>
      <c r="GBL425" s="94"/>
      <c r="GBM425" s="94"/>
      <c r="GBN425" s="94"/>
      <c r="GBO425" s="94"/>
      <c r="GBP425" s="94"/>
      <c r="GBQ425" s="94"/>
      <c r="GBR425" s="94"/>
      <c r="GBS425" s="94"/>
      <c r="GBT425" s="94"/>
      <c r="GBU425" s="94"/>
      <c r="GBV425" s="94"/>
      <c r="GBW425" s="94"/>
      <c r="GBX425" s="94"/>
      <c r="GBY425" s="94"/>
      <c r="GBZ425" s="94"/>
      <c r="GCA425" s="94"/>
      <c r="GCB425" s="94"/>
      <c r="GCC425" s="94"/>
      <c r="GCD425" s="94"/>
      <c r="GCE425" s="94"/>
      <c r="GCF425" s="94"/>
      <c r="GCG425" s="94"/>
      <c r="GCH425" s="94"/>
      <c r="GCI425" s="94"/>
      <c r="GCJ425" s="94"/>
      <c r="GCK425" s="94"/>
      <c r="GCL425" s="94"/>
      <c r="GCM425" s="94"/>
      <c r="GCN425" s="94"/>
      <c r="GCO425" s="94"/>
      <c r="GCP425" s="94"/>
      <c r="GCQ425" s="94"/>
      <c r="GCR425" s="94"/>
      <c r="GCS425" s="94"/>
      <c r="GCT425" s="94"/>
      <c r="GCU425" s="94"/>
      <c r="GCV425" s="94"/>
      <c r="GCW425" s="94"/>
      <c r="GCX425" s="94"/>
      <c r="GCY425" s="94"/>
      <c r="GCZ425" s="94"/>
      <c r="GDA425" s="94"/>
      <c r="GDB425" s="94"/>
      <c r="GDC425" s="94"/>
      <c r="GDD425" s="94"/>
      <c r="GDE425" s="94"/>
      <c r="GDF425" s="94"/>
      <c r="GDG425" s="94"/>
      <c r="GDH425" s="94"/>
      <c r="GDI425" s="94"/>
      <c r="GDJ425" s="94"/>
      <c r="GDK425" s="94"/>
      <c r="GDL425" s="94"/>
      <c r="GDM425" s="94"/>
      <c r="GDN425" s="94"/>
      <c r="GDO425" s="94"/>
      <c r="GDP425" s="94"/>
      <c r="GDQ425" s="94"/>
      <c r="GDR425" s="94"/>
      <c r="GDS425" s="94"/>
      <c r="GDT425" s="94"/>
      <c r="GDU425" s="94"/>
      <c r="GDV425" s="94"/>
      <c r="GDW425" s="94"/>
      <c r="GDX425" s="94"/>
      <c r="GDY425" s="94"/>
      <c r="GDZ425" s="94"/>
      <c r="GEA425" s="94"/>
      <c r="GEB425" s="94"/>
      <c r="GEC425" s="94"/>
      <c r="GED425" s="94"/>
      <c r="GEE425" s="94"/>
      <c r="GEF425" s="94"/>
      <c r="GEG425" s="94"/>
      <c r="GEH425" s="94"/>
      <c r="GEI425" s="94"/>
      <c r="GEJ425" s="94"/>
      <c r="GEK425" s="94"/>
      <c r="GEL425" s="94"/>
      <c r="GEM425" s="94"/>
      <c r="GEN425" s="94"/>
      <c r="GEO425" s="94"/>
      <c r="GEP425" s="94"/>
      <c r="GEQ425" s="94"/>
      <c r="GER425" s="94"/>
      <c r="GES425" s="94"/>
      <c r="GET425" s="94"/>
      <c r="GEU425" s="94"/>
      <c r="GEV425" s="94"/>
      <c r="GEW425" s="94"/>
      <c r="GEX425" s="94"/>
      <c r="GEY425" s="94"/>
      <c r="GEZ425" s="94"/>
      <c r="GFA425" s="94"/>
      <c r="GFB425" s="94"/>
      <c r="GFC425" s="94"/>
      <c r="GFD425" s="94"/>
      <c r="GFE425" s="94"/>
      <c r="GFF425" s="94"/>
      <c r="GFG425" s="94"/>
      <c r="GFH425" s="94"/>
      <c r="GFI425" s="94"/>
      <c r="GFJ425" s="94"/>
      <c r="GFK425" s="94"/>
      <c r="GFL425" s="94"/>
      <c r="GFM425" s="94"/>
      <c r="GFN425" s="94"/>
      <c r="GFO425" s="94"/>
      <c r="GFP425" s="94"/>
      <c r="GFQ425" s="94"/>
      <c r="GFR425" s="94"/>
      <c r="GFS425" s="94"/>
      <c r="GFT425" s="94"/>
      <c r="GFU425" s="94"/>
      <c r="GFV425" s="94"/>
      <c r="GFW425" s="94"/>
      <c r="GFX425" s="94"/>
      <c r="GFY425" s="94"/>
      <c r="GFZ425" s="94"/>
      <c r="GGA425" s="94"/>
      <c r="GGB425" s="94"/>
      <c r="GGC425" s="94"/>
      <c r="GGD425" s="94"/>
      <c r="GGE425" s="94"/>
      <c r="GGF425" s="94"/>
      <c r="GGG425" s="94"/>
      <c r="GGH425" s="94"/>
      <c r="GGI425" s="94"/>
      <c r="GGJ425" s="94"/>
      <c r="GGK425" s="94"/>
      <c r="GGL425" s="94"/>
      <c r="GGM425" s="94"/>
      <c r="GGN425" s="94"/>
      <c r="GGO425" s="94"/>
      <c r="GGP425" s="94"/>
      <c r="GGQ425" s="94"/>
      <c r="GGR425" s="94"/>
      <c r="GGS425" s="94"/>
      <c r="GGT425" s="94"/>
      <c r="GGU425" s="94"/>
      <c r="GGV425" s="94"/>
      <c r="GGW425" s="94"/>
      <c r="GGX425" s="94"/>
      <c r="GGY425" s="94"/>
      <c r="GGZ425" s="94"/>
      <c r="GHA425" s="94"/>
      <c r="GHB425" s="94"/>
      <c r="GHC425" s="94"/>
      <c r="GHD425" s="94"/>
      <c r="GHE425" s="94"/>
      <c r="GHF425" s="94"/>
      <c r="GHG425" s="94"/>
      <c r="GHH425" s="94"/>
      <c r="GHI425" s="94"/>
      <c r="GHJ425" s="94"/>
      <c r="GHK425" s="94"/>
      <c r="GHL425" s="94"/>
      <c r="GHM425" s="94"/>
      <c r="GHN425" s="94"/>
      <c r="GHO425" s="94"/>
      <c r="GHP425" s="94"/>
      <c r="GHQ425" s="94"/>
      <c r="GHR425" s="94"/>
      <c r="GHS425" s="94"/>
      <c r="GHT425" s="94"/>
      <c r="GHU425" s="94"/>
      <c r="GHV425" s="94"/>
      <c r="GHW425" s="94"/>
      <c r="GHX425" s="94"/>
      <c r="GHY425" s="94"/>
      <c r="GHZ425" s="94"/>
      <c r="GIA425" s="94"/>
      <c r="GIB425" s="94"/>
      <c r="GIC425" s="94"/>
      <c r="GID425" s="94"/>
      <c r="GIE425" s="94"/>
      <c r="GIF425" s="94"/>
      <c r="GIG425" s="94"/>
      <c r="GIH425" s="94"/>
      <c r="GII425" s="94"/>
      <c r="GIJ425" s="94"/>
      <c r="GIK425" s="94"/>
      <c r="GIL425" s="94"/>
      <c r="GIM425" s="94"/>
      <c r="GIN425" s="94"/>
      <c r="GIO425" s="94"/>
      <c r="GIP425" s="94"/>
      <c r="GIQ425" s="94"/>
      <c r="GIR425" s="94"/>
      <c r="GIS425" s="94"/>
      <c r="GIT425" s="94"/>
      <c r="GIU425" s="94"/>
      <c r="GIV425" s="94"/>
      <c r="GIW425" s="94"/>
      <c r="GIX425" s="94"/>
      <c r="GIY425" s="94"/>
      <c r="GIZ425" s="94"/>
      <c r="GJA425" s="94"/>
      <c r="GJB425" s="94"/>
      <c r="GJC425" s="94"/>
      <c r="GJD425" s="94"/>
      <c r="GJE425" s="94"/>
      <c r="GJF425" s="94"/>
      <c r="GJG425" s="94"/>
      <c r="GJH425" s="94"/>
      <c r="GJI425" s="94"/>
      <c r="GJJ425" s="94"/>
      <c r="GJK425" s="94"/>
      <c r="GJL425" s="94"/>
      <c r="GJM425" s="94"/>
      <c r="GJN425" s="94"/>
      <c r="GJO425" s="94"/>
      <c r="GJP425" s="94"/>
      <c r="GJQ425" s="94"/>
      <c r="GJR425" s="94"/>
      <c r="GJS425" s="94"/>
      <c r="GJT425" s="94"/>
      <c r="GJU425" s="94"/>
      <c r="GJV425" s="94"/>
      <c r="GJW425" s="94"/>
      <c r="GJX425" s="94"/>
      <c r="GJY425" s="94"/>
      <c r="GJZ425" s="94"/>
      <c r="GKA425" s="94"/>
      <c r="GKB425" s="94"/>
      <c r="GKC425" s="94"/>
      <c r="GKD425" s="94"/>
      <c r="GKE425" s="94"/>
      <c r="GKF425" s="94"/>
      <c r="GKG425" s="94"/>
      <c r="GKH425" s="94"/>
      <c r="GKI425" s="94"/>
      <c r="GKJ425" s="94"/>
      <c r="GKK425" s="94"/>
      <c r="GKL425" s="94"/>
      <c r="GKM425" s="94"/>
      <c r="GKN425" s="94"/>
      <c r="GKO425" s="94"/>
      <c r="GKP425" s="94"/>
      <c r="GKQ425" s="94"/>
      <c r="GKR425" s="94"/>
      <c r="GKS425" s="94"/>
      <c r="GKT425" s="94"/>
      <c r="GKU425" s="94"/>
      <c r="GKV425" s="94"/>
      <c r="GKW425" s="94"/>
      <c r="GKX425" s="94"/>
      <c r="GKY425" s="94"/>
      <c r="GKZ425" s="94"/>
      <c r="GLA425" s="94"/>
      <c r="GLB425" s="94"/>
      <c r="GLC425" s="94"/>
      <c r="GLD425" s="94"/>
      <c r="GLE425" s="94"/>
      <c r="GLF425" s="94"/>
      <c r="GLG425" s="94"/>
      <c r="GLH425" s="94"/>
      <c r="GLI425" s="94"/>
      <c r="GLJ425" s="94"/>
      <c r="GLK425" s="94"/>
      <c r="GLL425" s="94"/>
      <c r="GLM425" s="94"/>
      <c r="GLN425" s="94"/>
      <c r="GLO425" s="94"/>
      <c r="GLP425" s="94"/>
      <c r="GLQ425" s="94"/>
      <c r="GLR425" s="94"/>
      <c r="GLS425" s="94"/>
      <c r="GLT425" s="94"/>
      <c r="GLU425" s="94"/>
      <c r="GLV425" s="94"/>
      <c r="GLW425" s="94"/>
      <c r="GLX425" s="94"/>
      <c r="GLY425" s="94"/>
      <c r="GLZ425" s="94"/>
      <c r="GMA425" s="94"/>
      <c r="GMB425" s="94"/>
      <c r="GMC425" s="94"/>
      <c r="GMD425" s="94"/>
      <c r="GME425" s="94"/>
      <c r="GMF425" s="94"/>
      <c r="GMG425" s="94"/>
      <c r="GMH425" s="94"/>
      <c r="GMI425" s="94"/>
      <c r="GMJ425" s="94"/>
      <c r="GMK425" s="94"/>
      <c r="GML425" s="94"/>
      <c r="GMM425" s="94"/>
      <c r="GMN425" s="94"/>
      <c r="GMO425" s="94"/>
      <c r="GMP425" s="94"/>
      <c r="GMQ425" s="94"/>
      <c r="GMR425" s="94"/>
      <c r="GMS425" s="94"/>
      <c r="GMT425" s="94"/>
      <c r="GMU425" s="94"/>
      <c r="GMV425" s="94"/>
      <c r="GMW425" s="94"/>
      <c r="GMX425" s="94"/>
      <c r="GMY425" s="94"/>
      <c r="GMZ425" s="94"/>
      <c r="GNA425" s="94"/>
      <c r="GNB425" s="94"/>
      <c r="GNC425" s="94"/>
      <c r="GND425" s="94"/>
      <c r="GNE425" s="94"/>
      <c r="GNF425" s="94"/>
      <c r="GNG425" s="94"/>
      <c r="GNH425" s="94"/>
      <c r="GNI425" s="94"/>
      <c r="GNJ425" s="94"/>
      <c r="GNK425" s="94"/>
      <c r="GNL425" s="94"/>
      <c r="GNM425" s="94"/>
      <c r="GNN425" s="94"/>
      <c r="GNO425" s="94"/>
      <c r="GNP425" s="94"/>
      <c r="GNQ425" s="94"/>
      <c r="GNR425" s="94"/>
      <c r="GNS425" s="94"/>
      <c r="GNT425" s="94"/>
      <c r="GNU425" s="94"/>
      <c r="GNV425" s="94"/>
      <c r="GNW425" s="94"/>
      <c r="GNX425" s="94"/>
      <c r="GNY425" s="94"/>
      <c r="GNZ425" s="94"/>
      <c r="GOA425" s="94"/>
      <c r="GOB425" s="94"/>
      <c r="GOC425" s="94"/>
      <c r="GOD425" s="94"/>
      <c r="GOE425" s="94"/>
      <c r="GOF425" s="94"/>
      <c r="GOG425" s="94"/>
      <c r="GOH425" s="94"/>
      <c r="GOI425" s="94"/>
      <c r="GOJ425" s="94"/>
      <c r="GOK425" s="94"/>
      <c r="GOL425" s="94"/>
      <c r="GOM425" s="94"/>
      <c r="GON425" s="94"/>
      <c r="GOO425" s="94"/>
      <c r="GOP425" s="94"/>
      <c r="GOQ425" s="94"/>
      <c r="GOR425" s="94"/>
      <c r="GOS425" s="94"/>
      <c r="GOT425" s="94"/>
      <c r="GOU425" s="94"/>
      <c r="GOV425" s="94"/>
      <c r="GOW425" s="94"/>
      <c r="GOX425" s="94"/>
      <c r="GOY425" s="94"/>
      <c r="GOZ425" s="94"/>
      <c r="GPA425" s="94"/>
      <c r="GPB425" s="94"/>
      <c r="GPC425" s="94"/>
      <c r="GPD425" s="94"/>
      <c r="GPE425" s="94"/>
      <c r="GPF425" s="94"/>
      <c r="GPG425" s="94"/>
      <c r="GPH425" s="94"/>
      <c r="GPI425" s="94"/>
      <c r="GPJ425" s="94"/>
      <c r="GPK425" s="94"/>
      <c r="GPL425" s="94"/>
      <c r="GPM425" s="94"/>
      <c r="GPN425" s="94"/>
      <c r="GPO425" s="94"/>
      <c r="GPP425" s="94"/>
      <c r="GPQ425" s="94"/>
      <c r="GPR425" s="94"/>
      <c r="GPS425" s="94"/>
      <c r="GPT425" s="94"/>
      <c r="GPU425" s="94"/>
      <c r="GPV425" s="94"/>
      <c r="GPW425" s="94"/>
      <c r="GPX425" s="94"/>
      <c r="GPY425" s="94"/>
      <c r="GPZ425" s="94"/>
      <c r="GQA425" s="94"/>
      <c r="GQB425" s="94"/>
      <c r="GQC425" s="94"/>
      <c r="GQD425" s="94"/>
      <c r="GQE425" s="94"/>
      <c r="GQF425" s="94"/>
      <c r="GQG425" s="94"/>
      <c r="GQH425" s="94"/>
      <c r="GQI425" s="94"/>
      <c r="GQJ425" s="94"/>
      <c r="GQK425" s="94"/>
      <c r="GQL425" s="94"/>
      <c r="GQM425" s="94"/>
      <c r="GQN425" s="94"/>
      <c r="GQO425" s="94"/>
      <c r="GQP425" s="94"/>
      <c r="GQQ425" s="94"/>
      <c r="GQR425" s="94"/>
      <c r="GQS425" s="94"/>
      <c r="GQT425" s="94"/>
      <c r="GQU425" s="94"/>
      <c r="GQV425" s="94"/>
      <c r="GQW425" s="94"/>
      <c r="GQX425" s="94"/>
      <c r="GQY425" s="94"/>
      <c r="GQZ425" s="94"/>
      <c r="GRA425" s="94"/>
      <c r="GRB425" s="94"/>
      <c r="GRC425" s="94"/>
      <c r="GRD425" s="94"/>
      <c r="GRE425" s="94"/>
      <c r="GRF425" s="94"/>
      <c r="GRG425" s="94"/>
      <c r="GRH425" s="94"/>
      <c r="GRI425" s="94"/>
      <c r="GRJ425" s="94"/>
      <c r="GRK425" s="94"/>
      <c r="GRL425" s="94"/>
      <c r="GRM425" s="94"/>
      <c r="GRN425" s="94"/>
      <c r="GRO425" s="94"/>
      <c r="GRP425" s="94"/>
      <c r="GRQ425" s="94"/>
      <c r="GRR425" s="94"/>
      <c r="GRS425" s="94"/>
      <c r="GRT425" s="94"/>
      <c r="GRU425" s="94"/>
      <c r="GRV425" s="94"/>
      <c r="GRW425" s="94"/>
      <c r="GRX425" s="94"/>
      <c r="GRY425" s="94"/>
      <c r="GRZ425" s="94"/>
      <c r="GSA425" s="94"/>
      <c r="GSB425" s="94"/>
      <c r="GSC425" s="94"/>
      <c r="GSD425" s="94"/>
      <c r="GSE425" s="94"/>
      <c r="GSF425" s="94"/>
      <c r="GSG425" s="94"/>
      <c r="GSH425" s="94"/>
      <c r="GSI425" s="94"/>
      <c r="GSJ425" s="94"/>
      <c r="GSK425" s="94"/>
      <c r="GSL425" s="94"/>
      <c r="GSM425" s="94"/>
      <c r="GSN425" s="94"/>
      <c r="GSO425" s="94"/>
      <c r="GSP425" s="94"/>
      <c r="GSQ425" s="94"/>
      <c r="GSR425" s="94"/>
      <c r="GSS425" s="94"/>
      <c r="GST425" s="94"/>
      <c r="GSU425" s="94"/>
      <c r="GSV425" s="94"/>
      <c r="GSW425" s="94"/>
      <c r="GSX425" s="94"/>
      <c r="GSY425" s="94"/>
      <c r="GSZ425" s="94"/>
      <c r="GTA425" s="94"/>
      <c r="GTB425" s="94"/>
      <c r="GTC425" s="94"/>
      <c r="GTD425" s="94"/>
      <c r="GTE425" s="94"/>
      <c r="GTF425" s="94"/>
      <c r="GTG425" s="94"/>
      <c r="GTH425" s="94"/>
      <c r="GTI425" s="94"/>
      <c r="GTJ425" s="94"/>
      <c r="GTK425" s="94"/>
      <c r="GTL425" s="94"/>
      <c r="GTM425" s="94"/>
      <c r="GTN425" s="94"/>
      <c r="GTO425" s="94"/>
      <c r="GTP425" s="94"/>
      <c r="GTQ425" s="94"/>
      <c r="GTR425" s="94"/>
      <c r="GTS425" s="94"/>
      <c r="GTT425" s="94"/>
      <c r="GTU425" s="94"/>
      <c r="GTV425" s="94"/>
      <c r="GTW425" s="94"/>
      <c r="GTX425" s="94"/>
      <c r="GTY425" s="94"/>
      <c r="GTZ425" s="94"/>
      <c r="GUA425" s="94"/>
      <c r="GUB425" s="94"/>
      <c r="GUC425" s="94"/>
      <c r="GUD425" s="94"/>
      <c r="GUE425" s="94"/>
      <c r="GUF425" s="94"/>
      <c r="GUG425" s="94"/>
      <c r="GUH425" s="94"/>
      <c r="GUI425" s="94"/>
      <c r="GUJ425" s="94"/>
      <c r="GUK425" s="94"/>
      <c r="GUL425" s="94"/>
      <c r="GUM425" s="94"/>
      <c r="GUN425" s="94"/>
      <c r="GUO425" s="94"/>
      <c r="GUP425" s="94"/>
      <c r="GUQ425" s="94"/>
      <c r="GUR425" s="94"/>
      <c r="GUS425" s="94"/>
      <c r="GUT425" s="94"/>
      <c r="GUU425" s="94"/>
      <c r="GUV425" s="94"/>
      <c r="GUW425" s="94"/>
      <c r="GUX425" s="94"/>
      <c r="GUY425" s="94"/>
      <c r="GUZ425" s="94"/>
      <c r="GVA425" s="94"/>
      <c r="GVB425" s="94"/>
      <c r="GVC425" s="94"/>
      <c r="GVD425" s="94"/>
      <c r="GVE425" s="94"/>
      <c r="GVF425" s="94"/>
      <c r="GVG425" s="94"/>
      <c r="GVH425" s="94"/>
      <c r="GVI425" s="94"/>
      <c r="GVJ425" s="94"/>
      <c r="GVK425" s="94"/>
      <c r="GVL425" s="94"/>
      <c r="GVM425" s="94"/>
      <c r="GVN425" s="94"/>
      <c r="GVO425" s="94"/>
      <c r="GVP425" s="94"/>
      <c r="GVQ425" s="94"/>
      <c r="GVR425" s="94"/>
      <c r="GVS425" s="94"/>
      <c r="GVT425" s="94"/>
      <c r="GVU425" s="94"/>
      <c r="GVV425" s="94"/>
      <c r="GVW425" s="94"/>
      <c r="GVX425" s="94"/>
      <c r="GVY425" s="94"/>
      <c r="GVZ425" s="94"/>
      <c r="GWA425" s="94"/>
      <c r="GWB425" s="94"/>
      <c r="GWC425" s="94"/>
      <c r="GWD425" s="94"/>
      <c r="GWE425" s="94"/>
      <c r="GWF425" s="94"/>
      <c r="GWG425" s="94"/>
      <c r="GWH425" s="94"/>
      <c r="GWI425" s="94"/>
      <c r="GWJ425" s="94"/>
      <c r="GWK425" s="94"/>
      <c r="GWL425" s="94"/>
      <c r="GWM425" s="94"/>
      <c r="GWN425" s="94"/>
      <c r="GWO425" s="94"/>
      <c r="GWP425" s="94"/>
      <c r="GWQ425" s="94"/>
      <c r="GWR425" s="94"/>
      <c r="GWS425" s="94"/>
      <c r="GWT425" s="94"/>
      <c r="GWU425" s="94"/>
      <c r="GWV425" s="94"/>
      <c r="GWW425" s="94"/>
      <c r="GWX425" s="94"/>
      <c r="GWY425" s="94"/>
      <c r="GWZ425" s="94"/>
      <c r="GXA425" s="94"/>
      <c r="GXB425" s="94"/>
      <c r="GXC425" s="94"/>
      <c r="GXD425" s="94"/>
      <c r="GXE425" s="94"/>
      <c r="GXF425" s="94"/>
      <c r="GXG425" s="94"/>
      <c r="GXH425" s="94"/>
      <c r="GXI425" s="94"/>
      <c r="GXJ425" s="94"/>
      <c r="GXK425" s="94"/>
      <c r="GXL425" s="94"/>
      <c r="GXM425" s="94"/>
      <c r="GXN425" s="94"/>
      <c r="GXO425" s="94"/>
      <c r="GXP425" s="94"/>
      <c r="GXQ425" s="94"/>
      <c r="GXR425" s="94"/>
      <c r="GXS425" s="94"/>
      <c r="GXT425" s="94"/>
      <c r="GXU425" s="94"/>
      <c r="GXV425" s="94"/>
      <c r="GXW425" s="94"/>
      <c r="GXX425" s="94"/>
      <c r="GXY425" s="94"/>
      <c r="GXZ425" s="94"/>
      <c r="GYA425" s="94"/>
      <c r="GYB425" s="94"/>
      <c r="GYC425" s="94"/>
      <c r="GYD425" s="94"/>
      <c r="GYE425" s="94"/>
      <c r="GYF425" s="94"/>
      <c r="GYG425" s="94"/>
      <c r="GYH425" s="94"/>
      <c r="GYI425" s="94"/>
      <c r="GYJ425" s="94"/>
      <c r="GYK425" s="94"/>
      <c r="GYL425" s="94"/>
      <c r="GYM425" s="94"/>
      <c r="GYN425" s="94"/>
      <c r="GYO425" s="94"/>
      <c r="GYP425" s="94"/>
      <c r="GYQ425" s="94"/>
      <c r="GYR425" s="94"/>
      <c r="GYS425" s="94"/>
      <c r="GYT425" s="94"/>
      <c r="GYU425" s="94"/>
      <c r="GYV425" s="94"/>
      <c r="GYW425" s="94"/>
      <c r="GYX425" s="94"/>
      <c r="GYY425" s="94"/>
      <c r="GYZ425" s="94"/>
      <c r="GZA425" s="94"/>
      <c r="GZB425" s="94"/>
      <c r="GZC425" s="94"/>
      <c r="GZD425" s="94"/>
      <c r="GZE425" s="94"/>
      <c r="GZF425" s="94"/>
      <c r="GZG425" s="94"/>
      <c r="GZH425" s="94"/>
      <c r="GZI425" s="94"/>
      <c r="GZJ425" s="94"/>
      <c r="GZK425" s="94"/>
      <c r="GZL425" s="94"/>
      <c r="GZM425" s="94"/>
      <c r="GZN425" s="94"/>
      <c r="GZO425" s="94"/>
      <c r="GZP425" s="94"/>
      <c r="GZQ425" s="94"/>
      <c r="GZR425" s="94"/>
      <c r="GZS425" s="94"/>
      <c r="GZT425" s="94"/>
      <c r="GZU425" s="94"/>
      <c r="GZV425" s="94"/>
      <c r="GZW425" s="94"/>
      <c r="GZX425" s="94"/>
      <c r="GZY425" s="94"/>
      <c r="GZZ425" s="94"/>
      <c r="HAA425" s="94"/>
      <c r="HAB425" s="94"/>
      <c r="HAC425" s="94"/>
      <c r="HAD425" s="94"/>
      <c r="HAE425" s="94"/>
      <c r="HAF425" s="94"/>
      <c r="HAG425" s="94"/>
      <c r="HAH425" s="94"/>
      <c r="HAI425" s="94"/>
      <c r="HAJ425" s="94"/>
      <c r="HAK425" s="94"/>
      <c r="HAL425" s="94"/>
      <c r="HAM425" s="94"/>
      <c r="HAN425" s="94"/>
      <c r="HAO425" s="94"/>
      <c r="HAP425" s="94"/>
      <c r="HAQ425" s="94"/>
      <c r="HAR425" s="94"/>
      <c r="HAS425" s="94"/>
      <c r="HAT425" s="94"/>
      <c r="HAU425" s="94"/>
      <c r="HAV425" s="94"/>
      <c r="HAW425" s="94"/>
      <c r="HAX425" s="94"/>
      <c r="HAY425" s="94"/>
      <c r="HAZ425" s="94"/>
      <c r="HBA425" s="94"/>
      <c r="HBB425" s="94"/>
      <c r="HBC425" s="94"/>
      <c r="HBD425" s="94"/>
      <c r="HBE425" s="94"/>
      <c r="HBF425" s="94"/>
      <c r="HBG425" s="94"/>
      <c r="HBH425" s="94"/>
      <c r="HBI425" s="94"/>
      <c r="HBJ425" s="94"/>
      <c r="HBK425" s="94"/>
      <c r="HBL425" s="94"/>
      <c r="HBM425" s="94"/>
      <c r="HBN425" s="94"/>
      <c r="HBO425" s="94"/>
      <c r="HBP425" s="94"/>
      <c r="HBQ425" s="94"/>
      <c r="HBR425" s="94"/>
      <c r="HBS425" s="94"/>
      <c r="HBT425" s="94"/>
      <c r="HBU425" s="94"/>
      <c r="HBV425" s="94"/>
      <c r="HBW425" s="94"/>
      <c r="HBX425" s="94"/>
      <c r="HBY425" s="94"/>
      <c r="HBZ425" s="94"/>
      <c r="HCA425" s="94"/>
      <c r="HCB425" s="94"/>
      <c r="HCC425" s="94"/>
      <c r="HCD425" s="94"/>
      <c r="HCE425" s="94"/>
      <c r="HCF425" s="94"/>
      <c r="HCG425" s="94"/>
      <c r="HCH425" s="94"/>
      <c r="HCI425" s="94"/>
      <c r="HCJ425" s="94"/>
      <c r="HCK425" s="94"/>
      <c r="HCL425" s="94"/>
      <c r="HCM425" s="94"/>
      <c r="HCN425" s="94"/>
      <c r="HCO425" s="94"/>
      <c r="HCP425" s="94"/>
      <c r="HCQ425" s="94"/>
      <c r="HCR425" s="94"/>
      <c r="HCS425" s="94"/>
      <c r="HCT425" s="94"/>
      <c r="HCU425" s="94"/>
      <c r="HCV425" s="94"/>
      <c r="HCW425" s="94"/>
      <c r="HCX425" s="94"/>
      <c r="HCY425" s="94"/>
      <c r="HCZ425" s="94"/>
      <c r="HDA425" s="94"/>
      <c r="HDB425" s="94"/>
      <c r="HDC425" s="94"/>
      <c r="HDD425" s="94"/>
      <c r="HDE425" s="94"/>
      <c r="HDF425" s="94"/>
      <c r="HDG425" s="94"/>
      <c r="HDH425" s="94"/>
      <c r="HDI425" s="94"/>
      <c r="HDJ425" s="94"/>
      <c r="HDK425" s="94"/>
      <c r="HDL425" s="94"/>
      <c r="HDM425" s="94"/>
      <c r="HDN425" s="94"/>
      <c r="HDO425" s="94"/>
      <c r="HDP425" s="94"/>
      <c r="HDQ425" s="94"/>
      <c r="HDR425" s="94"/>
      <c r="HDS425" s="94"/>
      <c r="HDT425" s="94"/>
      <c r="HDU425" s="94"/>
      <c r="HDV425" s="94"/>
      <c r="HDW425" s="94"/>
      <c r="HDX425" s="94"/>
      <c r="HDY425" s="94"/>
      <c r="HDZ425" s="94"/>
      <c r="HEA425" s="94"/>
      <c r="HEB425" s="94"/>
      <c r="HEC425" s="94"/>
      <c r="HED425" s="94"/>
      <c r="HEE425" s="94"/>
      <c r="HEF425" s="94"/>
      <c r="HEG425" s="94"/>
      <c r="HEH425" s="94"/>
      <c r="HEI425" s="94"/>
      <c r="HEJ425" s="94"/>
      <c r="HEK425" s="94"/>
      <c r="HEL425" s="94"/>
      <c r="HEM425" s="94"/>
      <c r="HEN425" s="94"/>
      <c r="HEO425" s="94"/>
      <c r="HEP425" s="94"/>
      <c r="HEQ425" s="94"/>
      <c r="HER425" s="94"/>
      <c r="HES425" s="94"/>
      <c r="HET425" s="94"/>
      <c r="HEU425" s="94"/>
      <c r="HEV425" s="94"/>
      <c r="HEW425" s="94"/>
      <c r="HEX425" s="94"/>
      <c r="HEY425" s="94"/>
      <c r="HEZ425" s="94"/>
      <c r="HFA425" s="94"/>
      <c r="HFB425" s="94"/>
      <c r="HFC425" s="94"/>
      <c r="HFD425" s="94"/>
      <c r="HFE425" s="94"/>
      <c r="HFF425" s="94"/>
      <c r="HFG425" s="94"/>
      <c r="HFH425" s="94"/>
      <c r="HFI425" s="94"/>
      <c r="HFJ425" s="94"/>
      <c r="HFK425" s="94"/>
      <c r="HFL425" s="94"/>
      <c r="HFM425" s="94"/>
      <c r="HFN425" s="94"/>
      <c r="HFO425" s="94"/>
      <c r="HFP425" s="94"/>
      <c r="HFQ425" s="94"/>
      <c r="HFR425" s="94"/>
      <c r="HFS425" s="94"/>
      <c r="HFT425" s="94"/>
      <c r="HFU425" s="94"/>
      <c r="HFV425" s="94"/>
      <c r="HFW425" s="94"/>
      <c r="HFX425" s="94"/>
      <c r="HFY425" s="94"/>
      <c r="HFZ425" s="94"/>
      <c r="HGA425" s="94"/>
      <c r="HGB425" s="94"/>
      <c r="HGC425" s="94"/>
      <c r="HGD425" s="94"/>
      <c r="HGE425" s="94"/>
      <c r="HGF425" s="94"/>
      <c r="HGG425" s="94"/>
      <c r="HGH425" s="94"/>
      <c r="HGI425" s="94"/>
      <c r="HGJ425" s="94"/>
      <c r="HGK425" s="94"/>
      <c r="HGL425" s="94"/>
      <c r="HGM425" s="94"/>
      <c r="HGN425" s="94"/>
      <c r="HGO425" s="94"/>
      <c r="HGP425" s="94"/>
      <c r="HGQ425" s="94"/>
      <c r="HGR425" s="94"/>
      <c r="HGS425" s="94"/>
      <c r="HGT425" s="94"/>
      <c r="HGU425" s="94"/>
      <c r="HGV425" s="94"/>
      <c r="HGW425" s="94"/>
      <c r="HGX425" s="94"/>
      <c r="HGY425" s="94"/>
      <c r="HGZ425" s="94"/>
      <c r="HHA425" s="94"/>
      <c r="HHB425" s="94"/>
      <c r="HHC425" s="94"/>
      <c r="HHD425" s="94"/>
      <c r="HHE425" s="94"/>
      <c r="HHF425" s="94"/>
      <c r="HHG425" s="94"/>
      <c r="HHH425" s="94"/>
      <c r="HHI425" s="94"/>
      <c r="HHJ425" s="94"/>
      <c r="HHK425" s="94"/>
      <c r="HHL425" s="94"/>
      <c r="HHM425" s="94"/>
      <c r="HHN425" s="94"/>
      <c r="HHO425" s="94"/>
      <c r="HHP425" s="94"/>
      <c r="HHQ425" s="94"/>
      <c r="HHR425" s="94"/>
      <c r="HHS425" s="94"/>
      <c r="HHT425" s="94"/>
      <c r="HHU425" s="94"/>
      <c r="HHV425" s="94"/>
      <c r="HHW425" s="94"/>
      <c r="HHX425" s="94"/>
      <c r="HHY425" s="94"/>
      <c r="HHZ425" s="94"/>
      <c r="HIA425" s="94"/>
      <c r="HIB425" s="94"/>
      <c r="HIC425" s="94"/>
      <c r="HID425" s="94"/>
      <c r="HIE425" s="94"/>
      <c r="HIF425" s="94"/>
      <c r="HIG425" s="94"/>
      <c r="HIH425" s="94"/>
      <c r="HII425" s="94"/>
      <c r="HIJ425" s="94"/>
      <c r="HIK425" s="94"/>
      <c r="HIL425" s="94"/>
      <c r="HIM425" s="94"/>
      <c r="HIN425" s="94"/>
      <c r="HIO425" s="94"/>
      <c r="HIP425" s="94"/>
      <c r="HIQ425" s="94"/>
      <c r="HIR425" s="94"/>
      <c r="HIS425" s="94"/>
      <c r="HIT425" s="94"/>
      <c r="HIU425" s="94"/>
      <c r="HIV425" s="94"/>
      <c r="HIW425" s="94"/>
      <c r="HIX425" s="94"/>
      <c r="HIY425" s="94"/>
      <c r="HIZ425" s="94"/>
      <c r="HJA425" s="94"/>
      <c r="HJB425" s="94"/>
      <c r="HJC425" s="94"/>
      <c r="HJD425" s="94"/>
      <c r="HJE425" s="94"/>
      <c r="HJF425" s="94"/>
      <c r="HJG425" s="94"/>
      <c r="HJH425" s="94"/>
      <c r="HJI425" s="94"/>
      <c r="HJJ425" s="94"/>
      <c r="HJK425" s="94"/>
      <c r="HJL425" s="94"/>
      <c r="HJM425" s="94"/>
      <c r="HJN425" s="94"/>
      <c r="HJO425" s="94"/>
      <c r="HJP425" s="94"/>
      <c r="HJQ425" s="94"/>
      <c r="HJR425" s="94"/>
      <c r="HJS425" s="94"/>
      <c r="HJT425" s="94"/>
      <c r="HJU425" s="94"/>
      <c r="HJV425" s="94"/>
      <c r="HJW425" s="94"/>
      <c r="HJX425" s="94"/>
      <c r="HJY425" s="94"/>
      <c r="HJZ425" s="94"/>
      <c r="HKA425" s="94"/>
      <c r="HKB425" s="94"/>
      <c r="HKC425" s="94"/>
      <c r="HKD425" s="94"/>
      <c r="HKE425" s="94"/>
      <c r="HKF425" s="94"/>
      <c r="HKG425" s="94"/>
      <c r="HKH425" s="94"/>
      <c r="HKI425" s="94"/>
      <c r="HKJ425" s="94"/>
      <c r="HKK425" s="94"/>
      <c r="HKL425" s="94"/>
      <c r="HKM425" s="94"/>
      <c r="HKN425" s="94"/>
      <c r="HKO425" s="94"/>
      <c r="HKP425" s="94"/>
      <c r="HKQ425" s="94"/>
      <c r="HKR425" s="94"/>
      <c r="HKS425" s="94"/>
      <c r="HKT425" s="94"/>
      <c r="HKU425" s="94"/>
      <c r="HKV425" s="94"/>
      <c r="HKW425" s="94"/>
      <c r="HKX425" s="94"/>
      <c r="HKY425" s="94"/>
      <c r="HKZ425" s="94"/>
      <c r="HLA425" s="94"/>
      <c r="HLB425" s="94"/>
      <c r="HLC425" s="94"/>
      <c r="HLD425" s="94"/>
      <c r="HLE425" s="94"/>
      <c r="HLF425" s="94"/>
      <c r="HLG425" s="94"/>
      <c r="HLH425" s="94"/>
      <c r="HLI425" s="94"/>
      <c r="HLJ425" s="94"/>
      <c r="HLK425" s="94"/>
      <c r="HLL425" s="94"/>
      <c r="HLM425" s="94"/>
      <c r="HLN425" s="94"/>
      <c r="HLO425" s="94"/>
      <c r="HLP425" s="94"/>
      <c r="HLQ425" s="94"/>
      <c r="HLR425" s="94"/>
      <c r="HLS425" s="94"/>
      <c r="HLT425" s="94"/>
      <c r="HLU425" s="94"/>
      <c r="HLV425" s="94"/>
      <c r="HLW425" s="94"/>
      <c r="HLX425" s="94"/>
      <c r="HLY425" s="94"/>
      <c r="HLZ425" s="94"/>
      <c r="HMA425" s="94"/>
      <c r="HMB425" s="94"/>
      <c r="HMC425" s="94"/>
      <c r="HMD425" s="94"/>
      <c r="HME425" s="94"/>
      <c r="HMF425" s="94"/>
      <c r="HMG425" s="94"/>
      <c r="HMH425" s="94"/>
      <c r="HMI425" s="94"/>
      <c r="HMJ425" s="94"/>
      <c r="HMK425" s="94"/>
      <c r="HML425" s="94"/>
      <c r="HMM425" s="94"/>
      <c r="HMN425" s="94"/>
      <c r="HMO425" s="94"/>
      <c r="HMP425" s="94"/>
      <c r="HMQ425" s="94"/>
      <c r="HMR425" s="94"/>
      <c r="HMS425" s="94"/>
      <c r="HMT425" s="94"/>
      <c r="HMU425" s="94"/>
      <c r="HMV425" s="94"/>
      <c r="HMW425" s="94"/>
      <c r="HMX425" s="94"/>
      <c r="HMY425" s="94"/>
      <c r="HMZ425" s="94"/>
      <c r="HNA425" s="94"/>
      <c r="HNB425" s="94"/>
      <c r="HNC425" s="94"/>
      <c r="HND425" s="94"/>
      <c r="HNE425" s="94"/>
      <c r="HNF425" s="94"/>
      <c r="HNG425" s="94"/>
      <c r="HNH425" s="94"/>
      <c r="HNI425" s="94"/>
      <c r="HNJ425" s="94"/>
      <c r="HNK425" s="94"/>
      <c r="HNL425" s="94"/>
      <c r="HNM425" s="94"/>
      <c r="HNN425" s="94"/>
      <c r="HNO425" s="94"/>
      <c r="HNP425" s="94"/>
      <c r="HNQ425" s="94"/>
      <c r="HNR425" s="94"/>
      <c r="HNS425" s="94"/>
      <c r="HNT425" s="94"/>
      <c r="HNU425" s="94"/>
      <c r="HNV425" s="94"/>
      <c r="HNW425" s="94"/>
      <c r="HNX425" s="94"/>
      <c r="HNY425" s="94"/>
      <c r="HNZ425" s="94"/>
      <c r="HOA425" s="94"/>
      <c r="HOB425" s="94"/>
      <c r="HOC425" s="94"/>
      <c r="HOD425" s="94"/>
      <c r="HOE425" s="94"/>
      <c r="HOF425" s="94"/>
      <c r="HOG425" s="94"/>
      <c r="HOH425" s="94"/>
      <c r="HOI425" s="94"/>
      <c r="HOJ425" s="94"/>
      <c r="HOK425" s="94"/>
      <c r="HOL425" s="94"/>
      <c r="HOM425" s="94"/>
      <c r="HON425" s="94"/>
      <c r="HOO425" s="94"/>
      <c r="HOP425" s="94"/>
      <c r="HOQ425" s="94"/>
      <c r="HOR425" s="94"/>
      <c r="HOS425" s="94"/>
      <c r="HOT425" s="94"/>
      <c r="HOU425" s="94"/>
      <c r="HOV425" s="94"/>
      <c r="HOW425" s="94"/>
      <c r="HOX425" s="94"/>
      <c r="HOY425" s="94"/>
      <c r="HOZ425" s="94"/>
      <c r="HPA425" s="94"/>
      <c r="HPB425" s="94"/>
      <c r="HPC425" s="94"/>
      <c r="HPD425" s="94"/>
      <c r="HPE425" s="94"/>
      <c r="HPF425" s="94"/>
      <c r="HPG425" s="94"/>
      <c r="HPH425" s="94"/>
      <c r="HPI425" s="94"/>
      <c r="HPJ425" s="94"/>
      <c r="HPK425" s="94"/>
      <c r="HPL425" s="94"/>
      <c r="HPM425" s="94"/>
      <c r="HPN425" s="94"/>
      <c r="HPO425" s="94"/>
      <c r="HPP425" s="94"/>
      <c r="HPQ425" s="94"/>
      <c r="HPR425" s="94"/>
      <c r="HPS425" s="94"/>
      <c r="HPT425" s="94"/>
      <c r="HPU425" s="94"/>
      <c r="HPV425" s="94"/>
      <c r="HPW425" s="94"/>
      <c r="HPX425" s="94"/>
      <c r="HPY425" s="94"/>
      <c r="HPZ425" s="94"/>
      <c r="HQA425" s="94"/>
      <c r="HQB425" s="94"/>
      <c r="HQC425" s="94"/>
      <c r="HQD425" s="94"/>
      <c r="HQE425" s="94"/>
      <c r="HQF425" s="94"/>
      <c r="HQG425" s="94"/>
      <c r="HQH425" s="94"/>
      <c r="HQI425" s="94"/>
      <c r="HQJ425" s="94"/>
      <c r="HQK425" s="94"/>
      <c r="HQL425" s="94"/>
      <c r="HQM425" s="94"/>
      <c r="HQN425" s="94"/>
      <c r="HQO425" s="94"/>
      <c r="HQP425" s="94"/>
      <c r="HQQ425" s="94"/>
      <c r="HQR425" s="94"/>
      <c r="HQS425" s="94"/>
      <c r="HQT425" s="94"/>
      <c r="HQU425" s="94"/>
      <c r="HQV425" s="94"/>
      <c r="HQW425" s="94"/>
      <c r="HQX425" s="94"/>
      <c r="HQY425" s="94"/>
      <c r="HQZ425" s="94"/>
      <c r="HRA425" s="94"/>
      <c r="HRB425" s="94"/>
      <c r="HRC425" s="94"/>
      <c r="HRD425" s="94"/>
      <c r="HRE425" s="94"/>
      <c r="HRF425" s="94"/>
      <c r="HRG425" s="94"/>
      <c r="HRH425" s="94"/>
      <c r="HRI425" s="94"/>
      <c r="HRJ425" s="94"/>
      <c r="HRK425" s="94"/>
      <c r="HRL425" s="94"/>
      <c r="HRM425" s="94"/>
      <c r="HRN425" s="94"/>
      <c r="HRO425" s="94"/>
      <c r="HRP425" s="94"/>
      <c r="HRQ425" s="94"/>
      <c r="HRR425" s="94"/>
      <c r="HRS425" s="94"/>
      <c r="HRT425" s="94"/>
      <c r="HRU425" s="94"/>
      <c r="HRV425" s="94"/>
      <c r="HRW425" s="94"/>
      <c r="HRX425" s="94"/>
      <c r="HRY425" s="94"/>
      <c r="HRZ425" s="94"/>
      <c r="HSA425" s="94"/>
      <c r="HSB425" s="94"/>
      <c r="HSC425" s="94"/>
      <c r="HSD425" s="94"/>
      <c r="HSE425" s="94"/>
      <c r="HSF425" s="94"/>
      <c r="HSG425" s="94"/>
      <c r="HSH425" s="94"/>
      <c r="HSI425" s="94"/>
      <c r="HSJ425" s="94"/>
      <c r="HSK425" s="94"/>
      <c r="HSL425" s="94"/>
      <c r="HSM425" s="94"/>
      <c r="HSN425" s="94"/>
      <c r="HSO425" s="94"/>
      <c r="HSP425" s="94"/>
      <c r="HSQ425" s="94"/>
      <c r="HSR425" s="94"/>
      <c r="HSS425" s="94"/>
      <c r="HST425" s="94"/>
      <c r="HSU425" s="94"/>
      <c r="HSV425" s="94"/>
      <c r="HSW425" s="94"/>
      <c r="HSX425" s="94"/>
      <c r="HSY425" s="94"/>
      <c r="HSZ425" s="94"/>
      <c r="HTA425" s="94"/>
      <c r="HTB425" s="94"/>
      <c r="HTC425" s="94"/>
      <c r="HTD425" s="94"/>
      <c r="HTE425" s="94"/>
      <c r="HTF425" s="94"/>
      <c r="HTG425" s="94"/>
      <c r="HTH425" s="94"/>
      <c r="HTI425" s="94"/>
      <c r="HTJ425" s="94"/>
      <c r="HTK425" s="94"/>
      <c r="HTL425" s="94"/>
      <c r="HTM425" s="94"/>
      <c r="HTN425" s="94"/>
      <c r="HTO425" s="94"/>
      <c r="HTP425" s="94"/>
      <c r="HTQ425" s="94"/>
      <c r="HTR425" s="94"/>
      <c r="HTS425" s="94"/>
      <c r="HTT425" s="94"/>
      <c r="HTU425" s="94"/>
      <c r="HTV425" s="94"/>
      <c r="HTW425" s="94"/>
      <c r="HTX425" s="94"/>
      <c r="HTY425" s="94"/>
      <c r="HTZ425" s="94"/>
      <c r="HUA425" s="94"/>
      <c r="HUB425" s="94"/>
      <c r="HUC425" s="94"/>
      <c r="HUD425" s="94"/>
      <c r="HUE425" s="94"/>
      <c r="HUF425" s="94"/>
      <c r="HUG425" s="94"/>
      <c r="HUH425" s="94"/>
      <c r="HUI425" s="94"/>
      <c r="HUJ425" s="94"/>
      <c r="HUK425" s="94"/>
      <c r="HUL425" s="94"/>
      <c r="HUM425" s="94"/>
      <c r="HUN425" s="94"/>
      <c r="HUO425" s="94"/>
      <c r="HUP425" s="94"/>
      <c r="HUQ425" s="94"/>
      <c r="HUR425" s="94"/>
      <c r="HUS425" s="94"/>
      <c r="HUT425" s="94"/>
      <c r="HUU425" s="94"/>
      <c r="HUV425" s="94"/>
      <c r="HUW425" s="94"/>
      <c r="HUX425" s="94"/>
      <c r="HUY425" s="94"/>
      <c r="HUZ425" s="94"/>
      <c r="HVA425" s="94"/>
      <c r="HVB425" s="94"/>
      <c r="HVC425" s="94"/>
      <c r="HVD425" s="94"/>
      <c r="HVE425" s="94"/>
      <c r="HVF425" s="94"/>
      <c r="HVG425" s="94"/>
      <c r="HVH425" s="94"/>
      <c r="HVI425" s="94"/>
      <c r="HVJ425" s="94"/>
      <c r="HVK425" s="94"/>
      <c r="HVL425" s="94"/>
      <c r="HVM425" s="94"/>
      <c r="HVN425" s="94"/>
      <c r="HVO425" s="94"/>
      <c r="HVP425" s="94"/>
      <c r="HVQ425" s="94"/>
      <c r="HVR425" s="94"/>
      <c r="HVS425" s="94"/>
      <c r="HVT425" s="94"/>
      <c r="HVU425" s="94"/>
      <c r="HVV425" s="94"/>
      <c r="HVW425" s="94"/>
      <c r="HVX425" s="94"/>
      <c r="HVY425" s="94"/>
      <c r="HVZ425" s="94"/>
      <c r="HWA425" s="94"/>
      <c r="HWB425" s="94"/>
      <c r="HWC425" s="94"/>
      <c r="HWD425" s="94"/>
      <c r="HWE425" s="94"/>
      <c r="HWF425" s="94"/>
      <c r="HWG425" s="94"/>
      <c r="HWH425" s="94"/>
      <c r="HWI425" s="94"/>
      <c r="HWJ425" s="94"/>
      <c r="HWK425" s="94"/>
      <c r="HWL425" s="94"/>
      <c r="HWM425" s="94"/>
      <c r="HWN425" s="94"/>
      <c r="HWO425" s="94"/>
      <c r="HWP425" s="94"/>
      <c r="HWQ425" s="94"/>
      <c r="HWR425" s="94"/>
      <c r="HWS425" s="94"/>
      <c r="HWT425" s="94"/>
      <c r="HWU425" s="94"/>
      <c r="HWV425" s="94"/>
      <c r="HWW425" s="94"/>
      <c r="HWX425" s="94"/>
      <c r="HWY425" s="94"/>
      <c r="HWZ425" s="94"/>
      <c r="HXA425" s="94"/>
      <c r="HXB425" s="94"/>
      <c r="HXC425" s="94"/>
      <c r="HXD425" s="94"/>
      <c r="HXE425" s="94"/>
      <c r="HXF425" s="94"/>
      <c r="HXG425" s="94"/>
      <c r="HXH425" s="94"/>
      <c r="HXI425" s="94"/>
      <c r="HXJ425" s="94"/>
      <c r="HXK425" s="94"/>
      <c r="HXL425" s="94"/>
      <c r="HXM425" s="94"/>
      <c r="HXN425" s="94"/>
      <c r="HXO425" s="94"/>
      <c r="HXP425" s="94"/>
      <c r="HXQ425" s="94"/>
      <c r="HXR425" s="94"/>
      <c r="HXS425" s="94"/>
      <c r="HXT425" s="94"/>
      <c r="HXU425" s="94"/>
      <c r="HXV425" s="94"/>
      <c r="HXW425" s="94"/>
      <c r="HXX425" s="94"/>
      <c r="HXY425" s="94"/>
      <c r="HXZ425" s="94"/>
      <c r="HYA425" s="94"/>
      <c r="HYB425" s="94"/>
      <c r="HYC425" s="94"/>
      <c r="HYD425" s="94"/>
      <c r="HYE425" s="94"/>
      <c r="HYF425" s="94"/>
      <c r="HYG425" s="94"/>
      <c r="HYH425" s="94"/>
      <c r="HYI425" s="94"/>
      <c r="HYJ425" s="94"/>
      <c r="HYK425" s="94"/>
      <c r="HYL425" s="94"/>
      <c r="HYM425" s="94"/>
      <c r="HYN425" s="94"/>
      <c r="HYO425" s="94"/>
      <c r="HYP425" s="94"/>
      <c r="HYQ425" s="94"/>
      <c r="HYR425" s="94"/>
      <c r="HYS425" s="94"/>
      <c r="HYT425" s="94"/>
      <c r="HYU425" s="94"/>
      <c r="HYV425" s="94"/>
      <c r="HYW425" s="94"/>
      <c r="HYX425" s="94"/>
      <c r="HYY425" s="94"/>
      <c r="HYZ425" s="94"/>
      <c r="HZA425" s="94"/>
      <c r="HZB425" s="94"/>
      <c r="HZC425" s="94"/>
      <c r="HZD425" s="94"/>
      <c r="HZE425" s="94"/>
      <c r="HZF425" s="94"/>
      <c r="HZG425" s="94"/>
      <c r="HZH425" s="94"/>
      <c r="HZI425" s="94"/>
      <c r="HZJ425" s="94"/>
      <c r="HZK425" s="94"/>
      <c r="HZL425" s="94"/>
      <c r="HZM425" s="94"/>
      <c r="HZN425" s="94"/>
      <c r="HZO425" s="94"/>
      <c r="HZP425" s="94"/>
      <c r="HZQ425" s="94"/>
      <c r="HZR425" s="94"/>
      <c r="HZS425" s="94"/>
      <c r="HZT425" s="94"/>
      <c r="HZU425" s="94"/>
      <c r="HZV425" s="94"/>
      <c r="HZW425" s="94"/>
      <c r="HZX425" s="94"/>
      <c r="HZY425" s="94"/>
      <c r="HZZ425" s="94"/>
      <c r="IAA425" s="94"/>
      <c r="IAB425" s="94"/>
      <c r="IAC425" s="94"/>
      <c r="IAD425" s="94"/>
      <c r="IAE425" s="94"/>
      <c r="IAF425" s="94"/>
      <c r="IAG425" s="94"/>
      <c r="IAH425" s="94"/>
      <c r="IAI425" s="94"/>
      <c r="IAJ425" s="94"/>
      <c r="IAK425" s="94"/>
      <c r="IAL425" s="94"/>
      <c r="IAM425" s="94"/>
      <c r="IAN425" s="94"/>
      <c r="IAO425" s="94"/>
      <c r="IAP425" s="94"/>
      <c r="IAQ425" s="94"/>
      <c r="IAR425" s="94"/>
      <c r="IAS425" s="94"/>
      <c r="IAT425" s="94"/>
      <c r="IAU425" s="94"/>
      <c r="IAV425" s="94"/>
      <c r="IAW425" s="94"/>
      <c r="IAX425" s="94"/>
      <c r="IAY425" s="94"/>
      <c r="IAZ425" s="94"/>
      <c r="IBA425" s="94"/>
      <c r="IBB425" s="94"/>
      <c r="IBC425" s="94"/>
      <c r="IBD425" s="94"/>
      <c r="IBE425" s="94"/>
      <c r="IBF425" s="94"/>
      <c r="IBG425" s="94"/>
      <c r="IBH425" s="94"/>
      <c r="IBI425" s="94"/>
      <c r="IBJ425" s="94"/>
      <c r="IBK425" s="94"/>
      <c r="IBL425" s="94"/>
      <c r="IBM425" s="94"/>
      <c r="IBN425" s="94"/>
      <c r="IBO425" s="94"/>
      <c r="IBP425" s="94"/>
      <c r="IBQ425" s="94"/>
      <c r="IBR425" s="94"/>
      <c r="IBS425" s="94"/>
      <c r="IBT425" s="94"/>
      <c r="IBU425" s="94"/>
      <c r="IBV425" s="94"/>
      <c r="IBW425" s="94"/>
      <c r="IBX425" s="94"/>
      <c r="IBY425" s="94"/>
      <c r="IBZ425" s="94"/>
      <c r="ICA425" s="94"/>
      <c r="ICB425" s="94"/>
      <c r="ICC425" s="94"/>
      <c r="ICD425" s="94"/>
      <c r="ICE425" s="94"/>
      <c r="ICF425" s="94"/>
      <c r="ICG425" s="94"/>
      <c r="ICH425" s="94"/>
      <c r="ICI425" s="94"/>
      <c r="ICJ425" s="94"/>
      <c r="ICK425" s="94"/>
      <c r="ICL425" s="94"/>
      <c r="ICM425" s="94"/>
      <c r="ICN425" s="94"/>
      <c r="ICO425" s="94"/>
      <c r="ICP425" s="94"/>
      <c r="ICQ425" s="94"/>
      <c r="ICR425" s="94"/>
      <c r="ICS425" s="94"/>
      <c r="ICT425" s="94"/>
      <c r="ICU425" s="94"/>
      <c r="ICV425" s="94"/>
      <c r="ICW425" s="94"/>
      <c r="ICX425" s="94"/>
      <c r="ICY425" s="94"/>
      <c r="ICZ425" s="94"/>
      <c r="IDA425" s="94"/>
      <c r="IDB425" s="94"/>
      <c r="IDC425" s="94"/>
      <c r="IDD425" s="94"/>
      <c r="IDE425" s="94"/>
      <c r="IDF425" s="94"/>
      <c r="IDG425" s="94"/>
      <c r="IDH425" s="94"/>
      <c r="IDI425" s="94"/>
      <c r="IDJ425" s="94"/>
      <c r="IDK425" s="94"/>
      <c r="IDL425" s="94"/>
      <c r="IDM425" s="94"/>
      <c r="IDN425" s="94"/>
      <c r="IDO425" s="94"/>
      <c r="IDP425" s="94"/>
      <c r="IDQ425" s="94"/>
      <c r="IDR425" s="94"/>
      <c r="IDS425" s="94"/>
      <c r="IDT425" s="94"/>
      <c r="IDU425" s="94"/>
      <c r="IDV425" s="94"/>
      <c r="IDW425" s="94"/>
      <c r="IDX425" s="94"/>
      <c r="IDY425" s="94"/>
      <c r="IDZ425" s="94"/>
      <c r="IEA425" s="94"/>
      <c r="IEB425" s="94"/>
      <c r="IEC425" s="94"/>
      <c r="IED425" s="94"/>
      <c r="IEE425" s="94"/>
      <c r="IEF425" s="94"/>
      <c r="IEG425" s="94"/>
      <c r="IEH425" s="94"/>
      <c r="IEI425" s="94"/>
      <c r="IEJ425" s="94"/>
      <c r="IEK425" s="94"/>
      <c r="IEL425" s="94"/>
      <c r="IEM425" s="94"/>
      <c r="IEN425" s="94"/>
      <c r="IEO425" s="94"/>
      <c r="IEP425" s="94"/>
      <c r="IEQ425" s="94"/>
      <c r="IER425" s="94"/>
      <c r="IES425" s="94"/>
      <c r="IET425" s="94"/>
      <c r="IEU425" s="94"/>
      <c r="IEV425" s="94"/>
      <c r="IEW425" s="94"/>
      <c r="IEX425" s="94"/>
      <c r="IEY425" s="94"/>
      <c r="IEZ425" s="94"/>
      <c r="IFA425" s="94"/>
      <c r="IFB425" s="94"/>
      <c r="IFC425" s="94"/>
      <c r="IFD425" s="94"/>
      <c r="IFE425" s="94"/>
      <c r="IFF425" s="94"/>
      <c r="IFG425" s="94"/>
      <c r="IFH425" s="94"/>
      <c r="IFI425" s="94"/>
      <c r="IFJ425" s="94"/>
      <c r="IFK425" s="94"/>
      <c r="IFL425" s="94"/>
      <c r="IFM425" s="94"/>
      <c r="IFN425" s="94"/>
      <c r="IFO425" s="94"/>
      <c r="IFP425" s="94"/>
      <c r="IFQ425" s="94"/>
      <c r="IFR425" s="94"/>
      <c r="IFS425" s="94"/>
      <c r="IFT425" s="94"/>
      <c r="IFU425" s="94"/>
      <c r="IFV425" s="94"/>
      <c r="IFW425" s="94"/>
      <c r="IFX425" s="94"/>
      <c r="IFY425" s="94"/>
      <c r="IFZ425" s="94"/>
      <c r="IGA425" s="94"/>
      <c r="IGB425" s="94"/>
      <c r="IGC425" s="94"/>
      <c r="IGD425" s="94"/>
      <c r="IGE425" s="94"/>
      <c r="IGF425" s="94"/>
      <c r="IGG425" s="94"/>
      <c r="IGH425" s="94"/>
      <c r="IGI425" s="94"/>
      <c r="IGJ425" s="94"/>
      <c r="IGK425" s="94"/>
      <c r="IGL425" s="94"/>
      <c r="IGM425" s="94"/>
      <c r="IGN425" s="94"/>
      <c r="IGO425" s="94"/>
      <c r="IGP425" s="94"/>
      <c r="IGQ425" s="94"/>
      <c r="IGR425" s="94"/>
      <c r="IGS425" s="94"/>
      <c r="IGT425" s="94"/>
      <c r="IGU425" s="94"/>
      <c r="IGV425" s="94"/>
      <c r="IGW425" s="94"/>
      <c r="IGX425" s="94"/>
      <c r="IGY425" s="94"/>
      <c r="IGZ425" s="94"/>
      <c r="IHA425" s="94"/>
      <c r="IHB425" s="94"/>
      <c r="IHC425" s="94"/>
      <c r="IHD425" s="94"/>
      <c r="IHE425" s="94"/>
      <c r="IHF425" s="94"/>
      <c r="IHG425" s="94"/>
      <c r="IHH425" s="94"/>
      <c r="IHI425" s="94"/>
      <c r="IHJ425" s="94"/>
      <c r="IHK425" s="94"/>
      <c r="IHL425" s="94"/>
      <c r="IHM425" s="94"/>
      <c r="IHN425" s="94"/>
      <c r="IHO425" s="94"/>
      <c r="IHP425" s="94"/>
      <c r="IHQ425" s="94"/>
      <c r="IHR425" s="94"/>
      <c r="IHS425" s="94"/>
      <c r="IHT425" s="94"/>
      <c r="IHU425" s="94"/>
      <c r="IHV425" s="94"/>
      <c r="IHW425" s="94"/>
      <c r="IHX425" s="94"/>
      <c r="IHY425" s="94"/>
      <c r="IHZ425" s="94"/>
      <c r="IIA425" s="94"/>
      <c r="IIB425" s="94"/>
      <c r="IIC425" s="94"/>
      <c r="IID425" s="94"/>
      <c r="IIE425" s="94"/>
      <c r="IIF425" s="94"/>
      <c r="IIG425" s="94"/>
      <c r="IIH425" s="94"/>
      <c r="III425" s="94"/>
      <c r="IIJ425" s="94"/>
      <c r="IIK425" s="94"/>
      <c r="IIL425" s="94"/>
      <c r="IIM425" s="94"/>
      <c r="IIN425" s="94"/>
      <c r="IIO425" s="94"/>
      <c r="IIP425" s="94"/>
      <c r="IIQ425" s="94"/>
      <c r="IIR425" s="94"/>
      <c r="IIS425" s="94"/>
      <c r="IIT425" s="94"/>
      <c r="IIU425" s="94"/>
      <c r="IIV425" s="94"/>
      <c r="IIW425" s="94"/>
      <c r="IIX425" s="94"/>
      <c r="IIY425" s="94"/>
      <c r="IIZ425" s="94"/>
      <c r="IJA425" s="94"/>
      <c r="IJB425" s="94"/>
      <c r="IJC425" s="94"/>
      <c r="IJD425" s="94"/>
      <c r="IJE425" s="94"/>
      <c r="IJF425" s="94"/>
      <c r="IJG425" s="94"/>
      <c r="IJH425" s="94"/>
      <c r="IJI425" s="94"/>
      <c r="IJJ425" s="94"/>
      <c r="IJK425" s="94"/>
      <c r="IJL425" s="94"/>
      <c r="IJM425" s="94"/>
      <c r="IJN425" s="94"/>
      <c r="IJO425" s="94"/>
      <c r="IJP425" s="94"/>
      <c r="IJQ425" s="94"/>
      <c r="IJR425" s="94"/>
      <c r="IJS425" s="94"/>
      <c r="IJT425" s="94"/>
      <c r="IJU425" s="94"/>
      <c r="IJV425" s="94"/>
      <c r="IJW425" s="94"/>
      <c r="IJX425" s="94"/>
      <c r="IJY425" s="94"/>
      <c r="IJZ425" s="94"/>
      <c r="IKA425" s="94"/>
      <c r="IKB425" s="94"/>
      <c r="IKC425" s="94"/>
      <c r="IKD425" s="94"/>
      <c r="IKE425" s="94"/>
      <c r="IKF425" s="94"/>
      <c r="IKG425" s="94"/>
      <c r="IKH425" s="94"/>
      <c r="IKI425" s="94"/>
      <c r="IKJ425" s="94"/>
      <c r="IKK425" s="94"/>
      <c r="IKL425" s="94"/>
      <c r="IKM425" s="94"/>
      <c r="IKN425" s="94"/>
      <c r="IKO425" s="94"/>
      <c r="IKP425" s="94"/>
      <c r="IKQ425" s="94"/>
      <c r="IKR425" s="94"/>
      <c r="IKS425" s="94"/>
      <c r="IKT425" s="94"/>
      <c r="IKU425" s="94"/>
      <c r="IKV425" s="94"/>
      <c r="IKW425" s="94"/>
      <c r="IKX425" s="94"/>
      <c r="IKY425" s="94"/>
      <c r="IKZ425" s="94"/>
      <c r="ILA425" s="94"/>
      <c r="ILB425" s="94"/>
      <c r="ILC425" s="94"/>
      <c r="ILD425" s="94"/>
      <c r="ILE425" s="94"/>
      <c r="ILF425" s="94"/>
      <c r="ILG425" s="94"/>
      <c r="ILH425" s="94"/>
      <c r="ILI425" s="94"/>
      <c r="ILJ425" s="94"/>
      <c r="ILK425" s="94"/>
      <c r="ILL425" s="94"/>
      <c r="ILM425" s="94"/>
      <c r="ILN425" s="94"/>
      <c r="ILO425" s="94"/>
      <c r="ILP425" s="94"/>
      <c r="ILQ425" s="94"/>
      <c r="ILR425" s="94"/>
      <c r="ILS425" s="94"/>
      <c r="ILT425" s="94"/>
      <c r="ILU425" s="94"/>
      <c r="ILV425" s="94"/>
      <c r="ILW425" s="94"/>
      <c r="ILX425" s="94"/>
      <c r="ILY425" s="94"/>
      <c r="ILZ425" s="94"/>
      <c r="IMA425" s="94"/>
      <c r="IMB425" s="94"/>
      <c r="IMC425" s="94"/>
      <c r="IMD425" s="94"/>
      <c r="IME425" s="94"/>
      <c r="IMF425" s="94"/>
      <c r="IMG425" s="94"/>
      <c r="IMH425" s="94"/>
      <c r="IMI425" s="94"/>
      <c r="IMJ425" s="94"/>
      <c r="IMK425" s="94"/>
      <c r="IML425" s="94"/>
      <c r="IMM425" s="94"/>
      <c r="IMN425" s="94"/>
      <c r="IMO425" s="94"/>
      <c r="IMP425" s="94"/>
      <c r="IMQ425" s="94"/>
      <c r="IMR425" s="94"/>
      <c r="IMS425" s="94"/>
      <c r="IMT425" s="94"/>
      <c r="IMU425" s="94"/>
      <c r="IMV425" s="94"/>
      <c r="IMW425" s="94"/>
      <c r="IMX425" s="94"/>
      <c r="IMY425" s="94"/>
      <c r="IMZ425" s="94"/>
      <c r="INA425" s="94"/>
      <c r="INB425" s="94"/>
      <c r="INC425" s="94"/>
      <c r="IND425" s="94"/>
      <c r="INE425" s="94"/>
      <c r="INF425" s="94"/>
      <c r="ING425" s="94"/>
      <c r="INH425" s="94"/>
      <c r="INI425" s="94"/>
      <c r="INJ425" s="94"/>
      <c r="INK425" s="94"/>
      <c r="INL425" s="94"/>
      <c r="INM425" s="94"/>
      <c r="INN425" s="94"/>
      <c r="INO425" s="94"/>
      <c r="INP425" s="94"/>
      <c r="INQ425" s="94"/>
      <c r="INR425" s="94"/>
      <c r="INS425" s="94"/>
      <c r="INT425" s="94"/>
      <c r="INU425" s="94"/>
      <c r="INV425" s="94"/>
      <c r="INW425" s="94"/>
      <c r="INX425" s="94"/>
      <c r="INY425" s="94"/>
      <c r="INZ425" s="94"/>
      <c r="IOA425" s="94"/>
      <c r="IOB425" s="94"/>
      <c r="IOC425" s="94"/>
      <c r="IOD425" s="94"/>
      <c r="IOE425" s="94"/>
      <c r="IOF425" s="94"/>
      <c r="IOG425" s="94"/>
      <c r="IOH425" s="94"/>
      <c r="IOI425" s="94"/>
      <c r="IOJ425" s="94"/>
      <c r="IOK425" s="94"/>
      <c r="IOL425" s="94"/>
      <c r="IOM425" s="94"/>
      <c r="ION425" s="94"/>
      <c r="IOO425" s="94"/>
      <c r="IOP425" s="94"/>
      <c r="IOQ425" s="94"/>
      <c r="IOR425" s="94"/>
      <c r="IOS425" s="94"/>
      <c r="IOT425" s="94"/>
      <c r="IOU425" s="94"/>
      <c r="IOV425" s="94"/>
      <c r="IOW425" s="94"/>
      <c r="IOX425" s="94"/>
      <c r="IOY425" s="94"/>
      <c r="IOZ425" s="94"/>
      <c r="IPA425" s="94"/>
      <c r="IPB425" s="94"/>
      <c r="IPC425" s="94"/>
      <c r="IPD425" s="94"/>
      <c r="IPE425" s="94"/>
      <c r="IPF425" s="94"/>
      <c r="IPG425" s="94"/>
      <c r="IPH425" s="94"/>
      <c r="IPI425" s="94"/>
      <c r="IPJ425" s="94"/>
      <c r="IPK425" s="94"/>
      <c r="IPL425" s="94"/>
      <c r="IPM425" s="94"/>
      <c r="IPN425" s="94"/>
      <c r="IPO425" s="94"/>
      <c r="IPP425" s="94"/>
      <c r="IPQ425" s="94"/>
      <c r="IPR425" s="94"/>
      <c r="IPS425" s="94"/>
      <c r="IPT425" s="94"/>
      <c r="IPU425" s="94"/>
      <c r="IPV425" s="94"/>
      <c r="IPW425" s="94"/>
      <c r="IPX425" s="94"/>
      <c r="IPY425" s="94"/>
      <c r="IPZ425" s="94"/>
      <c r="IQA425" s="94"/>
      <c r="IQB425" s="94"/>
      <c r="IQC425" s="94"/>
      <c r="IQD425" s="94"/>
      <c r="IQE425" s="94"/>
      <c r="IQF425" s="94"/>
      <c r="IQG425" s="94"/>
      <c r="IQH425" s="94"/>
      <c r="IQI425" s="94"/>
      <c r="IQJ425" s="94"/>
      <c r="IQK425" s="94"/>
      <c r="IQL425" s="94"/>
      <c r="IQM425" s="94"/>
      <c r="IQN425" s="94"/>
      <c r="IQO425" s="94"/>
      <c r="IQP425" s="94"/>
      <c r="IQQ425" s="94"/>
      <c r="IQR425" s="94"/>
      <c r="IQS425" s="94"/>
      <c r="IQT425" s="94"/>
      <c r="IQU425" s="94"/>
      <c r="IQV425" s="94"/>
      <c r="IQW425" s="94"/>
      <c r="IQX425" s="94"/>
      <c r="IQY425" s="94"/>
      <c r="IQZ425" s="94"/>
      <c r="IRA425" s="94"/>
      <c r="IRB425" s="94"/>
      <c r="IRC425" s="94"/>
      <c r="IRD425" s="94"/>
      <c r="IRE425" s="94"/>
      <c r="IRF425" s="94"/>
      <c r="IRG425" s="94"/>
      <c r="IRH425" s="94"/>
      <c r="IRI425" s="94"/>
      <c r="IRJ425" s="94"/>
      <c r="IRK425" s="94"/>
      <c r="IRL425" s="94"/>
      <c r="IRM425" s="94"/>
      <c r="IRN425" s="94"/>
      <c r="IRO425" s="94"/>
      <c r="IRP425" s="94"/>
      <c r="IRQ425" s="94"/>
      <c r="IRR425" s="94"/>
      <c r="IRS425" s="94"/>
      <c r="IRT425" s="94"/>
      <c r="IRU425" s="94"/>
      <c r="IRV425" s="94"/>
      <c r="IRW425" s="94"/>
      <c r="IRX425" s="94"/>
      <c r="IRY425" s="94"/>
      <c r="IRZ425" s="94"/>
      <c r="ISA425" s="94"/>
      <c r="ISB425" s="94"/>
      <c r="ISC425" s="94"/>
      <c r="ISD425" s="94"/>
      <c r="ISE425" s="94"/>
      <c r="ISF425" s="94"/>
      <c r="ISG425" s="94"/>
      <c r="ISH425" s="94"/>
      <c r="ISI425" s="94"/>
      <c r="ISJ425" s="94"/>
      <c r="ISK425" s="94"/>
      <c r="ISL425" s="94"/>
      <c r="ISM425" s="94"/>
      <c r="ISN425" s="94"/>
      <c r="ISO425" s="94"/>
      <c r="ISP425" s="94"/>
      <c r="ISQ425" s="94"/>
      <c r="ISR425" s="94"/>
      <c r="ISS425" s="94"/>
      <c r="IST425" s="94"/>
      <c r="ISU425" s="94"/>
      <c r="ISV425" s="94"/>
      <c r="ISW425" s="94"/>
      <c r="ISX425" s="94"/>
      <c r="ISY425" s="94"/>
      <c r="ISZ425" s="94"/>
      <c r="ITA425" s="94"/>
      <c r="ITB425" s="94"/>
      <c r="ITC425" s="94"/>
      <c r="ITD425" s="94"/>
      <c r="ITE425" s="94"/>
      <c r="ITF425" s="94"/>
      <c r="ITG425" s="94"/>
      <c r="ITH425" s="94"/>
      <c r="ITI425" s="94"/>
      <c r="ITJ425" s="94"/>
      <c r="ITK425" s="94"/>
      <c r="ITL425" s="94"/>
      <c r="ITM425" s="94"/>
      <c r="ITN425" s="94"/>
      <c r="ITO425" s="94"/>
      <c r="ITP425" s="94"/>
      <c r="ITQ425" s="94"/>
      <c r="ITR425" s="94"/>
      <c r="ITS425" s="94"/>
      <c r="ITT425" s="94"/>
      <c r="ITU425" s="94"/>
      <c r="ITV425" s="94"/>
      <c r="ITW425" s="94"/>
      <c r="ITX425" s="94"/>
      <c r="ITY425" s="94"/>
      <c r="ITZ425" s="94"/>
      <c r="IUA425" s="94"/>
      <c r="IUB425" s="94"/>
      <c r="IUC425" s="94"/>
      <c r="IUD425" s="94"/>
      <c r="IUE425" s="94"/>
      <c r="IUF425" s="94"/>
      <c r="IUG425" s="94"/>
      <c r="IUH425" s="94"/>
      <c r="IUI425" s="94"/>
      <c r="IUJ425" s="94"/>
      <c r="IUK425" s="94"/>
      <c r="IUL425" s="94"/>
      <c r="IUM425" s="94"/>
      <c r="IUN425" s="94"/>
      <c r="IUO425" s="94"/>
      <c r="IUP425" s="94"/>
      <c r="IUQ425" s="94"/>
      <c r="IUR425" s="94"/>
      <c r="IUS425" s="94"/>
      <c r="IUT425" s="94"/>
      <c r="IUU425" s="94"/>
      <c r="IUV425" s="94"/>
      <c r="IUW425" s="94"/>
      <c r="IUX425" s="94"/>
      <c r="IUY425" s="94"/>
      <c r="IUZ425" s="94"/>
      <c r="IVA425" s="94"/>
      <c r="IVB425" s="94"/>
      <c r="IVC425" s="94"/>
      <c r="IVD425" s="94"/>
      <c r="IVE425" s="94"/>
      <c r="IVF425" s="94"/>
      <c r="IVG425" s="94"/>
      <c r="IVH425" s="94"/>
      <c r="IVI425" s="94"/>
      <c r="IVJ425" s="94"/>
      <c r="IVK425" s="94"/>
      <c r="IVL425" s="94"/>
      <c r="IVM425" s="94"/>
      <c r="IVN425" s="94"/>
      <c r="IVO425" s="94"/>
      <c r="IVP425" s="94"/>
      <c r="IVQ425" s="94"/>
      <c r="IVR425" s="94"/>
      <c r="IVS425" s="94"/>
      <c r="IVT425" s="94"/>
      <c r="IVU425" s="94"/>
      <c r="IVV425" s="94"/>
      <c r="IVW425" s="94"/>
      <c r="IVX425" s="94"/>
      <c r="IVY425" s="94"/>
      <c r="IVZ425" s="94"/>
      <c r="IWA425" s="94"/>
      <c r="IWB425" s="94"/>
      <c r="IWC425" s="94"/>
      <c r="IWD425" s="94"/>
      <c r="IWE425" s="94"/>
      <c r="IWF425" s="94"/>
      <c r="IWG425" s="94"/>
      <c r="IWH425" s="94"/>
      <c r="IWI425" s="94"/>
      <c r="IWJ425" s="94"/>
      <c r="IWK425" s="94"/>
      <c r="IWL425" s="94"/>
      <c r="IWM425" s="94"/>
      <c r="IWN425" s="94"/>
      <c r="IWO425" s="94"/>
      <c r="IWP425" s="94"/>
      <c r="IWQ425" s="94"/>
      <c r="IWR425" s="94"/>
      <c r="IWS425" s="94"/>
      <c r="IWT425" s="94"/>
      <c r="IWU425" s="94"/>
      <c r="IWV425" s="94"/>
      <c r="IWW425" s="94"/>
      <c r="IWX425" s="94"/>
      <c r="IWY425" s="94"/>
      <c r="IWZ425" s="94"/>
      <c r="IXA425" s="94"/>
      <c r="IXB425" s="94"/>
      <c r="IXC425" s="94"/>
      <c r="IXD425" s="94"/>
      <c r="IXE425" s="94"/>
      <c r="IXF425" s="94"/>
      <c r="IXG425" s="94"/>
      <c r="IXH425" s="94"/>
      <c r="IXI425" s="94"/>
      <c r="IXJ425" s="94"/>
      <c r="IXK425" s="94"/>
      <c r="IXL425" s="94"/>
      <c r="IXM425" s="94"/>
      <c r="IXN425" s="94"/>
      <c r="IXO425" s="94"/>
      <c r="IXP425" s="94"/>
      <c r="IXQ425" s="94"/>
      <c r="IXR425" s="94"/>
      <c r="IXS425" s="94"/>
      <c r="IXT425" s="94"/>
      <c r="IXU425" s="94"/>
      <c r="IXV425" s="94"/>
      <c r="IXW425" s="94"/>
      <c r="IXX425" s="94"/>
      <c r="IXY425" s="94"/>
      <c r="IXZ425" s="94"/>
      <c r="IYA425" s="94"/>
      <c r="IYB425" s="94"/>
      <c r="IYC425" s="94"/>
      <c r="IYD425" s="94"/>
      <c r="IYE425" s="94"/>
      <c r="IYF425" s="94"/>
      <c r="IYG425" s="94"/>
      <c r="IYH425" s="94"/>
      <c r="IYI425" s="94"/>
      <c r="IYJ425" s="94"/>
      <c r="IYK425" s="94"/>
      <c r="IYL425" s="94"/>
      <c r="IYM425" s="94"/>
      <c r="IYN425" s="94"/>
      <c r="IYO425" s="94"/>
      <c r="IYP425" s="94"/>
      <c r="IYQ425" s="94"/>
      <c r="IYR425" s="94"/>
      <c r="IYS425" s="94"/>
      <c r="IYT425" s="94"/>
      <c r="IYU425" s="94"/>
      <c r="IYV425" s="94"/>
      <c r="IYW425" s="94"/>
      <c r="IYX425" s="94"/>
      <c r="IYY425" s="94"/>
      <c r="IYZ425" s="94"/>
      <c r="IZA425" s="94"/>
      <c r="IZB425" s="94"/>
      <c r="IZC425" s="94"/>
      <c r="IZD425" s="94"/>
      <c r="IZE425" s="94"/>
      <c r="IZF425" s="94"/>
      <c r="IZG425" s="94"/>
      <c r="IZH425" s="94"/>
      <c r="IZI425" s="94"/>
      <c r="IZJ425" s="94"/>
      <c r="IZK425" s="94"/>
      <c r="IZL425" s="94"/>
      <c r="IZM425" s="94"/>
      <c r="IZN425" s="94"/>
      <c r="IZO425" s="94"/>
      <c r="IZP425" s="94"/>
      <c r="IZQ425" s="94"/>
      <c r="IZR425" s="94"/>
      <c r="IZS425" s="94"/>
      <c r="IZT425" s="94"/>
      <c r="IZU425" s="94"/>
      <c r="IZV425" s="94"/>
      <c r="IZW425" s="94"/>
      <c r="IZX425" s="94"/>
      <c r="IZY425" s="94"/>
      <c r="IZZ425" s="94"/>
      <c r="JAA425" s="94"/>
      <c r="JAB425" s="94"/>
      <c r="JAC425" s="94"/>
      <c r="JAD425" s="94"/>
      <c r="JAE425" s="94"/>
      <c r="JAF425" s="94"/>
      <c r="JAG425" s="94"/>
      <c r="JAH425" s="94"/>
      <c r="JAI425" s="94"/>
      <c r="JAJ425" s="94"/>
      <c r="JAK425" s="94"/>
      <c r="JAL425" s="94"/>
      <c r="JAM425" s="94"/>
      <c r="JAN425" s="94"/>
      <c r="JAO425" s="94"/>
      <c r="JAP425" s="94"/>
      <c r="JAQ425" s="94"/>
      <c r="JAR425" s="94"/>
      <c r="JAS425" s="94"/>
      <c r="JAT425" s="94"/>
      <c r="JAU425" s="94"/>
      <c r="JAV425" s="94"/>
      <c r="JAW425" s="94"/>
      <c r="JAX425" s="94"/>
      <c r="JAY425" s="94"/>
      <c r="JAZ425" s="94"/>
      <c r="JBA425" s="94"/>
      <c r="JBB425" s="94"/>
      <c r="JBC425" s="94"/>
      <c r="JBD425" s="94"/>
      <c r="JBE425" s="94"/>
      <c r="JBF425" s="94"/>
      <c r="JBG425" s="94"/>
      <c r="JBH425" s="94"/>
      <c r="JBI425" s="94"/>
      <c r="JBJ425" s="94"/>
      <c r="JBK425" s="94"/>
      <c r="JBL425" s="94"/>
      <c r="JBM425" s="94"/>
      <c r="JBN425" s="94"/>
      <c r="JBO425" s="94"/>
      <c r="JBP425" s="94"/>
      <c r="JBQ425" s="94"/>
      <c r="JBR425" s="94"/>
      <c r="JBS425" s="94"/>
      <c r="JBT425" s="94"/>
      <c r="JBU425" s="94"/>
      <c r="JBV425" s="94"/>
      <c r="JBW425" s="94"/>
      <c r="JBX425" s="94"/>
      <c r="JBY425" s="94"/>
      <c r="JBZ425" s="94"/>
      <c r="JCA425" s="94"/>
      <c r="JCB425" s="94"/>
      <c r="JCC425" s="94"/>
      <c r="JCD425" s="94"/>
      <c r="JCE425" s="94"/>
      <c r="JCF425" s="94"/>
      <c r="JCG425" s="94"/>
      <c r="JCH425" s="94"/>
      <c r="JCI425" s="94"/>
      <c r="JCJ425" s="94"/>
      <c r="JCK425" s="94"/>
      <c r="JCL425" s="94"/>
      <c r="JCM425" s="94"/>
      <c r="JCN425" s="94"/>
      <c r="JCO425" s="94"/>
      <c r="JCP425" s="94"/>
      <c r="JCQ425" s="94"/>
      <c r="JCR425" s="94"/>
      <c r="JCS425" s="94"/>
      <c r="JCT425" s="94"/>
      <c r="JCU425" s="94"/>
      <c r="JCV425" s="94"/>
      <c r="JCW425" s="94"/>
      <c r="JCX425" s="94"/>
      <c r="JCY425" s="94"/>
      <c r="JCZ425" s="94"/>
      <c r="JDA425" s="94"/>
      <c r="JDB425" s="94"/>
      <c r="JDC425" s="94"/>
      <c r="JDD425" s="94"/>
      <c r="JDE425" s="94"/>
      <c r="JDF425" s="94"/>
      <c r="JDG425" s="94"/>
      <c r="JDH425" s="94"/>
      <c r="JDI425" s="94"/>
      <c r="JDJ425" s="94"/>
      <c r="JDK425" s="94"/>
      <c r="JDL425" s="94"/>
      <c r="JDM425" s="94"/>
      <c r="JDN425" s="94"/>
      <c r="JDO425" s="94"/>
      <c r="JDP425" s="94"/>
      <c r="JDQ425" s="94"/>
      <c r="JDR425" s="94"/>
      <c r="JDS425" s="94"/>
      <c r="JDT425" s="94"/>
      <c r="JDU425" s="94"/>
      <c r="JDV425" s="94"/>
      <c r="JDW425" s="94"/>
      <c r="JDX425" s="94"/>
      <c r="JDY425" s="94"/>
      <c r="JDZ425" s="94"/>
      <c r="JEA425" s="94"/>
      <c r="JEB425" s="94"/>
      <c r="JEC425" s="94"/>
      <c r="JED425" s="94"/>
      <c r="JEE425" s="94"/>
      <c r="JEF425" s="94"/>
      <c r="JEG425" s="94"/>
      <c r="JEH425" s="94"/>
      <c r="JEI425" s="94"/>
      <c r="JEJ425" s="94"/>
      <c r="JEK425" s="94"/>
      <c r="JEL425" s="94"/>
      <c r="JEM425" s="94"/>
      <c r="JEN425" s="94"/>
      <c r="JEO425" s="94"/>
      <c r="JEP425" s="94"/>
      <c r="JEQ425" s="94"/>
      <c r="JER425" s="94"/>
      <c r="JES425" s="94"/>
      <c r="JET425" s="94"/>
      <c r="JEU425" s="94"/>
      <c r="JEV425" s="94"/>
      <c r="JEW425" s="94"/>
      <c r="JEX425" s="94"/>
      <c r="JEY425" s="94"/>
      <c r="JEZ425" s="94"/>
      <c r="JFA425" s="94"/>
      <c r="JFB425" s="94"/>
      <c r="JFC425" s="94"/>
      <c r="JFD425" s="94"/>
      <c r="JFE425" s="94"/>
      <c r="JFF425" s="94"/>
      <c r="JFG425" s="94"/>
      <c r="JFH425" s="94"/>
      <c r="JFI425" s="94"/>
      <c r="JFJ425" s="94"/>
      <c r="JFK425" s="94"/>
      <c r="JFL425" s="94"/>
      <c r="JFM425" s="94"/>
      <c r="JFN425" s="94"/>
      <c r="JFO425" s="94"/>
      <c r="JFP425" s="94"/>
      <c r="JFQ425" s="94"/>
      <c r="JFR425" s="94"/>
      <c r="JFS425" s="94"/>
      <c r="JFT425" s="94"/>
      <c r="JFU425" s="94"/>
      <c r="JFV425" s="94"/>
      <c r="JFW425" s="94"/>
      <c r="JFX425" s="94"/>
      <c r="JFY425" s="94"/>
      <c r="JFZ425" s="94"/>
      <c r="JGA425" s="94"/>
      <c r="JGB425" s="94"/>
      <c r="JGC425" s="94"/>
      <c r="JGD425" s="94"/>
      <c r="JGE425" s="94"/>
      <c r="JGF425" s="94"/>
      <c r="JGG425" s="94"/>
      <c r="JGH425" s="94"/>
      <c r="JGI425" s="94"/>
      <c r="JGJ425" s="94"/>
      <c r="JGK425" s="94"/>
      <c r="JGL425" s="94"/>
      <c r="JGM425" s="94"/>
      <c r="JGN425" s="94"/>
      <c r="JGO425" s="94"/>
      <c r="JGP425" s="94"/>
      <c r="JGQ425" s="94"/>
      <c r="JGR425" s="94"/>
      <c r="JGS425" s="94"/>
      <c r="JGT425" s="94"/>
      <c r="JGU425" s="94"/>
      <c r="JGV425" s="94"/>
      <c r="JGW425" s="94"/>
      <c r="JGX425" s="94"/>
      <c r="JGY425" s="94"/>
      <c r="JGZ425" s="94"/>
      <c r="JHA425" s="94"/>
      <c r="JHB425" s="94"/>
      <c r="JHC425" s="94"/>
      <c r="JHD425" s="94"/>
      <c r="JHE425" s="94"/>
      <c r="JHF425" s="94"/>
      <c r="JHG425" s="94"/>
      <c r="JHH425" s="94"/>
      <c r="JHI425" s="94"/>
      <c r="JHJ425" s="94"/>
      <c r="JHK425" s="94"/>
      <c r="JHL425" s="94"/>
      <c r="JHM425" s="94"/>
      <c r="JHN425" s="94"/>
      <c r="JHO425" s="94"/>
      <c r="JHP425" s="94"/>
      <c r="JHQ425" s="94"/>
      <c r="JHR425" s="94"/>
      <c r="JHS425" s="94"/>
      <c r="JHT425" s="94"/>
      <c r="JHU425" s="94"/>
      <c r="JHV425" s="94"/>
      <c r="JHW425" s="94"/>
      <c r="JHX425" s="94"/>
      <c r="JHY425" s="94"/>
      <c r="JHZ425" s="94"/>
      <c r="JIA425" s="94"/>
      <c r="JIB425" s="94"/>
      <c r="JIC425" s="94"/>
      <c r="JID425" s="94"/>
      <c r="JIE425" s="94"/>
      <c r="JIF425" s="94"/>
      <c r="JIG425" s="94"/>
      <c r="JIH425" s="94"/>
      <c r="JII425" s="94"/>
      <c r="JIJ425" s="94"/>
      <c r="JIK425" s="94"/>
      <c r="JIL425" s="94"/>
      <c r="JIM425" s="94"/>
      <c r="JIN425" s="94"/>
      <c r="JIO425" s="94"/>
      <c r="JIP425" s="94"/>
      <c r="JIQ425" s="94"/>
      <c r="JIR425" s="94"/>
      <c r="JIS425" s="94"/>
      <c r="JIT425" s="94"/>
      <c r="JIU425" s="94"/>
      <c r="JIV425" s="94"/>
      <c r="JIW425" s="94"/>
      <c r="JIX425" s="94"/>
      <c r="JIY425" s="94"/>
      <c r="JIZ425" s="94"/>
      <c r="JJA425" s="94"/>
      <c r="JJB425" s="94"/>
      <c r="JJC425" s="94"/>
      <c r="JJD425" s="94"/>
      <c r="JJE425" s="94"/>
      <c r="JJF425" s="94"/>
      <c r="JJG425" s="94"/>
      <c r="JJH425" s="94"/>
      <c r="JJI425" s="94"/>
      <c r="JJJ425" s="94"/>
      <c r="JJK425" s="94"/>
      <c r="JJL425" s="94"/>
      <c r="JJM425" s="94"/>
      <c r="JJN425" s="94"/>
      <c r="JJO425" s="94"/>
      <c r="JJP425" s="94"/>
      <c r="JJQ425" s="94"/>
      <c r="JJR425" s="94"/>
      <c r="JJS425" s="94"/>
      <c r="JJT425" s="94"/>
      <c r="JJU425" s="94"/>
      <c r="JJV425" s="94"/>
      <c r="JJW425" s="94"/>
      <c r="JJX425" s="94"/>
      <c r="JJY425" s="94"/>
      <c r="JJZ425" s="94"/>
      <c r="JKA425" s="94"/>
      <c r="JKB425" s="94"/>
      <c r="JKC425" s="94"/>
      <c r="JKD425" s="94"/>
      <c r="JKE425" s="94"/>
      <c r="JKF425" s="94"/>
      <c r="JKG425" s="94"/>
      <c r="JKH425" s="94"/>
      <c r="JKI425" s="94"/>
      <c r="JKJ425" s="94"/>
      <c r="JKK425" s="94"/>
      <c r="JKL425" s="94"/>
      <c r="JKM425" s="94"/>
      <c r="JKN425" s="94"/>
      <c r="JKO425" s="94"/>
      <c r="JKP425" s="94"/>
      <c r="JKQ425" s="94"/>
      <c r="JKR425" s="94"/>
      <c r="JKS425" s="94"/>
      <c r="JKT425" s="94"/>
      <c r="JKU425" s="94"/>
      <c r="JKV425" s="94"/>
      <c r="JKW425" s="94"/>
      <c r="JKX425" s="94"/>
      <c r="JKY425" s="94"/>
      <c r="JKZ425" s="94"/>
      <c r="JLA425" s="94"/>
      <c r="JLB425" s="94"/>
      <c r="JLC425" s="94"/>
      <c r="JLD425" s="94"/>
      <c r="JLE425" s="94"/>
      <c r="JLF425" s="94"/>
      <c r="JLG425" s="94"/>
      <c r="JLH425" s="94"/>
      <c r="JLI425" s="94"/>
      <c r="JLJ425" s="94"/>
      <c r="JLK425" s="94"/>
      <c r="JLL425" s="94"/>
      <c r="JLM425" s="94"/>
      <c r="JLN425" s="94"/>
      <c r="JLO425" s="94"/>
      <c r="JLP425" s="94"/>
      <c r="JLQ425" s="94"/>
      <c r="JLR425" s="94"/>
      <c r="JLS425" s="94"/>
      <c r="JLT425" s="94"/>
      <c r="JLU425" s="94"/>
      <c r="JLV425" s="94"/>
      <c r="JLW425" s="94"/>
      <c r="JLX425" s="94"/>
      <c r="JLY425" s="94"/>
      <c r="JLZ425" s="94"/>
      <c r="JMA425" s="94"/>
      <c r="JMB425" s="94"/>
      <c r="JMC425" s="94"/>
      <c r="JMD425" s="94"/>
      <c r="JME425" s="94"/>
      <c r="JMF425" s="94"/>
      <c r="JMG425" s="94"/>
      <c r="JMH425" s="94"/>
      <c r="JMI425" s="94"/>
      <c r="JMJ425" s="94"/>
      <c r="JMK425" s="94"/>
      <c r="JML425" s="94"/>
      <c r="JMM425" s="94"/>
      <c r="JMN425" s="94"/>
      <c r="JMO425" s="94"/>
      <c r="JMP425" s="94"/>
      <c r="JMQ425" s="94"/>
      <c r="JMR425" s="94"/>
      <c r="JMS425" s="94"/>
      <c r="JMT425" s="94"/>
      <c r="JMU425" s="94"/>
      <c r="JMV425" s="94"/>
      <c r="JMW425" s="94"/>
      <c r="JMX425" s="94"/>
      <c r="JMY425" s="94"/>
      <c r="JMZ425" s="94"/>
      <c r="JNA425" s="94"/>
      <c r="JNB425" s="94"/>
      <c r="JNC425" s="94"/>
      <c r="JND425" s="94"/>
      <c r="JNE425" s="94"/>
      <c r="JNF425" s="94"/>
      <c r="JNG425" s="94"/>
      <c r="JNH425" s="94"/>
      <c r="JNI425" s="94"/>
      <c r="JNJ425" s="94"/>
      <c r="JNK425" s="94"/>
      <c r="JNL425" s="94"/>
      <c r="JNM425" s="94"/>
      <c r="JNN425" s="94"/>
      <c r="JNO425" s="94"/>
      <c r="JNP425" s="94"/>
      <c r="JNQ425" s="94"/>
      <c r="JNR425" s="94"/>
      <c r="JNS425" s="94"/>
      <c r="JNT425" s="94"/>
      <c r="JNU425" s="94"/>
      <c r="JNV425" s="94"/>
      <c r="JNW425" s="94"/>
      <c r="JNX425" s="94"/>
      <c r="JNY425" s="94"/>
      <c r="JNZ425" s="94"/>
      <c r="JOA425" s="94"/>
      <c r="JOB425" s="94"/>
      <c r="JOC425" s="94"/>
      <c r="JOD425" s="94"/>
      <c r="JOE425" s="94"/>
      <c r="JOF425" s="94"/>
      <c r="JOG425" s="94"/>
      <c r="JOH425" s="94"/>
      <c r="JOI425" s="94"/>
      <c r="JOJ425" s="94"/>
      <c r="JOK425" s="94"/>
      <c r="JOL425" s="94"/>
      <c r="JOM425" s="94"/>
      <c r="JON425" s="94"/>
      <c r="JOO425" s="94"/>
      <c r="JOP425" s="94"/>
      <c r="JOQ425" s="94"/>
      <c r="JOR425" s="94"/>
      <c r="JOS425" s="94"/>
      <c r="JOT425" s="94"/>
      <c r="JOU425" s="94"/>
      <c r="JOV425" s="94"/>
      <c r="JOW425" s="94"/>
      <c r="JOX425" s="94"/>
      <c r="JOY425" s="94"/>
      <c r="JOZ425" s="94"/>
      <c r="JPA425" s="94"/>
      <c r="JPB425" s="94"/>
      <c r="JPC425" s="94"/>
      <c r="JPD425" s="94"/>
      <c r="JPE425" s="94"/>
      <c r="JPF425" s="94"/>
      <c r="JPG425" s="94"/>
      <c r="JPH425" s="94"/>
      <c r="JPI425" s="94"/>
      <c r="JPJ425" s="94"/>
      <c r="JPK425" s="94"/>
      <c r="JPL425" s="94"/>
      <c r="JPM425" s="94"/>
      <c r="JPN425" s="94"/>
      <c r="JPO425" s="94"/>
      <c r="JPP425" s="94"/>
      <c r="JPQ425" s="94"/>
      <c r="JPR425" s="94"/>
      <c r="JPS425" s="94"/>
      <c r="JPT425" s="94"/>
      <c r="JPU425" s="94"/>
      <c r="JPV425" s="94"/>
      <c r="JPW425" s="94"/>
      <c r="JPX425" s="94"/>
      <c r="JPY425" s="94"/>
      <c r="JPZ425" s="94"/>
      <c r="JQA425" s="94"/>
      <c r="JQB425" s="94"/>
      <c r="JQC425" s="94"/>
      <c r="JQD425" s="94"/>
      <c r="JQE425" s="94"/>
      <c r="JQF425" s="94"/>
      <c r="JQG425" s="94"/>
      <c r="JQH425" s="94"/>
      <c r="JQI425" s="94"/>
      <c r="JQJ425" s="94"/>
      <c r="JQK425" s="94"/>
      <c r="JQL425" s="94"/>
      <c r="JQM425" s="94"/>
      <c r="JQN425" s="94"/>
      <c r="JQO425" s="94"/>
      <c r="JQP425" s="94"/>
      <c r="JQQ425" s="94"/>
      <c r="JQR425" s="94"/>
      <c r="JQS425" s="94"/>
      <c r="JQT425" s="94"/>
      <c r="JQU425" s="94"/>
      <c r="JQV425" s="94"/>
      <c r="JQW425" s="94"/>
      <c r="JQX425" s="94"/>
      <c r="JQY425" s="94"/>
      <c r="JQZ425" s="94"/>
      <c r="JRA425" s="94"/>
      <c r="JRB425" s="94"/>
      <c r="JRC425" s="94"/>
      <c r="JRD425" s="94"/>
      <c r="JRE425" s="94"/>
      <c r="JRF425" s="94"/>
      <c r="JRG425" s="94"/>
      <c r="JRH425" s="94"/>
      <c r="JRI425" s="94"/>
      <c r="JRJ425" s="94"/>
      <c r="JRK425" s="94"/>
      <c r="JRL425" s="94"/>
      <c r="JRM425" s="94"/>
      <c r="JRN425" s="94"/>
      <c r="JRO425" s="94"/>
      <c r="JRP425" s="94"/>
      <c r="JRQ425" s="94"/>
      <c r="JRR425" s="94"/>
      <c r="JRS425" s="94"/>
      <c r="JRT425" s="94"/>
      <c r="JRU425" s="94"/>
      <c r="JRV425" s="94"/>
      <c r="JRW425" s="94"/>
      <c r="JRX425" s="94"/>
      <c r="JRY425" s="94"/>
      <c r="JRZ425" s="94"/>
      <c r="JSA425" s="94"/>
      <c r="JSB425" s="94"/>
      <c r="JSC425" s="94"/>
      <c r="JSD425" s="94"/>
      <c r="JSE425" s="94"/>
      <c r="JSF425" s="94"/>
      <c r="JSG425" s="94"/>
      <c r="JSH425" s="94"/>
      <c r="JSI425" s="94"/>
      <c r="JSJ425" s="94"/>
      <c r="JSK425" s="94"/>
      <c r="JSL425" s="94"/>
      <c r="JSM425" s="94"/>
      <c r="JSN425" s="94"/>
      <c r="JSO425" s="94"/>
      <c r="JSP425" s="94"/>
      <c r="JSQ425" s="94"/>
      <c r="JSR425" s="94"/>
      <c r="JSS425" s="94"/>
      <c r="JST425" s="94"/>
      <c r="JSU425" s="94"/>
      <c r="JSV425" s="94"/>
      <c r="JSW425" s="94"/>
      <c r="JSX425" s="94"/>
      <c r="JSY425" s="94"/>
      <c r="JSZ425" s="94"/>
      <c r="JTA425" s="94"/>
      <c r="JTB425" s="94"/>
      <c r="JTC425" s="94"/>
      <c r="JTD425" s="94"/>
      <c r="JTE425" s="94"/>
      <c r="JTF425" s="94"/>
      <c r="JTG425" s="94"/>
      <c r="JTH425" s="94"/>
      <c r="JTI425" s="94"/>
      <c r="JTJ425" s="94"/>
      <c r="JTK425" s="94"/>
      <c r="JTL425" s="94"/>
      <c r="JTM425" s="94"/>
      <c r="JTN425" s="94"/>
      <c r="JTO425" s="94"/>
      <c r="JTP425" s="94"/>
      <c r="JTQ425" s="94"/>
      <c r="JTR425" s="94"/>
      <c r="JTS425" s="94"/>
      <c r="JTT425" s="94"/>
      <c r="JTU425" s="94"/>
      <c r="JTV425" s="94"/>
      <c r="JTW425" s="94"/>
      <c r="JTX425" s="94"/>
      <c r="JTY425" s="94"/>
      <c r="JTZ425" s="94"/>
      <c r="JUA425" s="94"/>
      <c r="JUB425" s="94"/>
      <c r="JUC425" s="94"/>
      <c r="JUD425" s="94"/>
      <c r="JUE425" s="94"/>
      <c r="JUF425" s="94"/>
      <c r="JUG425" s="94"/>
      <c r="JUH425" s="94"/>
      <c r="JUI425" s="94"/>
      <c r="JUJ425" s="94"/>
      <c r="JUK425" s="94"/>
      <c r="JUL425" s="94"/>
      <c r="JUM425" s="94"/>
      <c r="JUN425" s="94"/>
      <c r="JUO425" s="94"/>
      <c r="JUP425" s="94"/>
      <c r="JUQ425" s="94"/>
      <c r="JUR425" s="94"/>
      <c r="JUS425" s="94"/>
      <c r="JUT425" s="94"/>
      <c r="JUU425" s="94"/>
      <c r="JUV425" s="94"/>
      <c r="JUW425" s="94"/>
      <c r="JUX425" s="94"/>
      <c r="JUY425" s="94"/>
      <c r="JUZ425" s="94"/>
      <c r="JVA425" s="94"/>
      <c r="JVB425" s="94"/>
      <c r="JVC425" s="94"/>
      <c r="JVD425" s="94"/>
      <c r="JVE425" s="94"/>
      <c r="JVF425" s="94"/>
      <c r="JVG425" s="94"/>
      <c r="JVH425" s="94"/>
      <c r="JVI425" s="94"/>
      <c r="JVJ425" s="94"/>
      <c r="JVK425" s="94"/>
      <c r="JVL425" s="94"/>
      <c r="JVM425" s="94"/>
      <c r="JVN425" s="94"/>
      <c r="JVO425" s="94"/>
      <c r="JVP425" s="94"/>
      <c r="JVQ425" s="94"/>
      <c r="JVR425" s="94"/>
      <c r="JVS425" s="94"/>
      <c r="JVT425" s="94"/>
      <c r="JVU425" s="94"/>
      <c r="JVV425" s="94"/>
      <c r="JVW425" s="94"/>
      <c r="JVX425" s="94"/>
      <c r="JVY425" s="94"/>
      <c r="JVZ425" s="94"/>
      <c r="JWA425" s="94"/>
      <c r="JWB425" s="94"/>
      <c r="JWC425" s="94"/>
      <c r="JWD425" s="94"/>
      <c r="JWE425" s="94"/>
      <c r="JWF425" s="94"/>
      <c r="JWG425" s="94"/>
      <c r="JWH425" s="94"/>
      <c r="JWI425" s="94"/>
      <c r="JWJ425" s="94"/>
      <c r="JWK425" s="94"/>
      <c r="JWL425" s="94"/>
      <c r="JWM425" s="94"/>
      <c r="JWN425" s="94"/>
      <c r="JWO425" s="94"/>
      <c r="JWP425" s="94"/>
      <c r="JWQ425" s="94"/>
      <c r="JWR425" s="94"/>
      <c r="JWS425" s="94"/>
      <c r="JWT425" s="94"/>
      <c r="JWU425" s="94"/>
      <c r="JWV425" s="94"/>
      <c r="JWW425" s="94"/>
      <c r="JWX425" s="94"/>
      <c r="JWY425" s="94"/>
      <c r="JWZ425" s="94"/>
      <c r="JXA425" s="94"/>
      <c r="JXB425" s="94"/>
      <c r="JXC425" s="94"/>
      <c r="JXD425" s="94"/>
      <c r="JXE425" s="94"/>
      <c r="JXF425" s="94"/>
      <c r="JXG425" s="94"/>
      <c r="JXH425" s="94"/>
      <c r="JXI425" s="94"/>
      <c r="JXJ425" s="94"/>
      <c r="JXK425" s="94"/>
      <c r="JXL425" s="94"/>
      <c r="JXM425" s="94"/>
      <c r="JXN425" s="94"/>
      <c r="JXO425" s="94"/>
      <c r="JXP425" s="94"/>
      <c r="JXQ425" s="94"/>
      <c r="JXR425" s="94"/>
      <c r="JXS425" s="94"/>
      <c r="JXT425" s="94"/>
      <c r="JXU425" s="94"/>
      <c r="JXV425" s="94"/>
      <c r="JXW425" s="94"/>
      <c r="JXX425" s="94"/>
      <c r="JXY425" s="94"/>
      <c r="JXZ425" s="94"/>
      <c r="JYA425" s="94"/>
      <c r="JYB425" s="94"/>
      <c r="JYC425" s="94"/>
      <c r="JYD425" s="94"/>
      <c r="JYE425" s="94"/>
      <c r="JYF425" s="94"/>
      <c r="JYG425" s="94"/>
      <c r="JYH425" s="94"/>
      <c r="JYI425" s="94"/>
      <c r="JYJ425" s="94"/>
      <c r="JYK425" s="94"/>
      <c r="JYL425" s="94"/>
      <c r="JYM425" s="94"/>
      <c r="JYN425" s="94"/>
      <c r="JYO425" s="94"/>
      <c r="JYP425" s="94"/>
      <c r="JYQ425" s="94"/>
      <c r="JYR425" s="94"/>
      <c r="JYS425" s="94"/>
      <c r="JYT425" s="94"/>
      <c r="JYU425" s="94"/>
      <c r="JYV425" s="94"/>
      <c r="JYW425" s="94"/>
      <c r="JYX425" s="94"/>
      <c r="JYY425" s="94"/>
      <c r="JYZ425" s="94"/>
      <c r="JZA425" s="94"/>
      <c r="JZB425" s="94"/>
      <c r="JZC425" s="94"/>
      <c r="JZD425" s="94"/>
      <c r="JZE425" s="94"/>
      <c r="JZF425" s="94"/>
      <c r="JZG425" s="94"/>
      <c r="JZH425" s="94"/>
      <c r="JZI425" s="94"/>
      <c r="JZJ425" s="94"/>
      <c r="JZK425" s="94"/>
      <c r="JZL425" s="94"/>
      <c r="JZM425" s="94"/>
      <c r="JZN425" s="94"/>
      <c r="JZO425" s="94"/>
      <c r="JZP425" s="94"/>
      <c r="JZQ425" s="94"/>
      <c r="JZR425" s="94"/>
      <c r="JZS425" s="94"/>
      <c r="JZT425" s="94"/>
      <c r="JZU425" s="94"/>
      <c r="JZV425" s="94"/>
      <c r="JZW425" s="94"/>
      <c r="JZX425" s="94"/>
      <c r="JZY425" s="94"/>
      <c r="JZZ425" s="94"/>
      <c r="KAA425" s="94"/>
      <c r="KAB425" s="94"/>
      <c r="KAC425" s="94"/>
      <c r="KAD425" s="94"/>
      <c r="KAE425" s="94"/>
      <c r="KAF425" s="94"/>
      <c r="KAG425" s="94"/>
      <c r="KAH425" s="94"/>
      <c r="KAI425" s="94"/>
      <c r="KAJ425" s="94"/>
      <c r="KAK425" s="94"/>
      <c r="KAL425" s="94"/>
      <c r="KAM425" s="94"/>
      <c r="KAN425" s="94"/>
      <c r="KAO425" s="94"/>
      <c r="KAP425" s="94"/>
      <c r="KAQ425" s="94"/>
      <c r="KAR425" s="94"/>
      <c r="KAS425" s="94"/>
      <c r="KAT425" s="94"/>
      <c r="KAU425" s="94"/>
      <c r="KAV425" s="94"/>
      <c r="KAW425" s="94"/>
      <c r="KAX425" s="94"/>
      <c r="KAY425" s="94"/>
      <c r="KAZ425" s="94"/>
      <c r="KBA425" s="94"/>
      <c r="KBB425" s="94"/>
      <c r="KBC425" s="94"/>
      <c r="KBD425" s="94"/>
      <c r="KBE425" s="94"/>
      <c r="KBF425" s="94"/>
      <c r="KBG425" s="94"/>
      <c r="KBH425" s="94"/>
      <c r="KBI425" s="94"/>
      <c r="KBJ425" s="94"/>
      <c r="KBK425" s="94"/>
      <c r="KBL425" s="94"/>
      <c r="KBM425" s="94"/>
      <c r="KBN425" s="94"/>
      <c r="KBO425" s="94"/>
      <c r="KBP425" s="94"/>
      <c r="KBQ425" s="94"/>
      <c r="KBR425" s="94"/>
      <c r="KBS425" s="94"/>
      <c r="KBT425" s="94"/>
      <c r="KBU425" s="94"/>
      <c r="KBV425" s="94"/>
      <c r="KBW425" s="94"/>
      <c r="KBX425" s="94"/>
      <c r="KBY425" s="94"/>
      <c r="KBZ425" s="94"/>
      <c r="KCA425" s="94"/>
      <c r="KCB425" s="94"/>
      <c r="KCC425" s="94"/>
      <c r="KCD425" s="94"/>
      <c r="KCE425" s="94"/>
      <c r="KCF425" s="94"/>
      <c r="KCG425" s="94"/>
      <c r="KCH425" s="94"/>
      <c r="KCI425" s="94"/>
      <c r="KCJ425" s="94"/>
      <c r="KCK425" s="94"/>
      <c r="KCL425" s="94"/>
      <c r="KCM425" s="94"/>
      <c r="KCN425" s="94"/>
      <c r="KCO425" s="94"/>
      <c r="KCP425" s="94"/>
      <c r="KCQ425" s="94"/>
      <c r="KCR425" s="94"/>
      <c r="KCS425" s="94"/>
      <c r="KCT425" s="94"/>
      <c r="KCU425" s="94"/>
      <c r="KCV425" s="94"/>
      <c r="KCW425" s="94"/>
      <c r="KCX425" s="94"/>
      <c r="KCY425" s="94"/>
      <c r="KCZ425" s="94"/>
      <c r="KDA425" s="94"/>
      <c r="KDB425" s="94"/>
      <c r="KDC425" s="94"/>
      <c r="KDD425" s="94"/>
      <c r="KDE425" s="94"/>
      <c r="KDF425" s="94"/>
      <c r="KDG425" s="94"/>
      <c r="KDH425" s="94"/>
      <c r="KDI425" s="94"/>
      <c r="KDJ425" s="94"/>
      <c r="KDK425" s="94"/>
      <c r="KDL425" s="94"/>
      <c r="KDM425" s="94"/>
      <c r="KDN425" s="94"/>
      <c r="KDO425" s="94"/>
      <c r="KDP425" s="94"/>
      <c r="KDQ425" s="94"/>
      <c r="KDR425" s="94"/>
      <c r="KDS425" s="94"/>
      <c r="KDT425" s="94"/>
      <c r="KDU425" s="94"/>
      <c r="KDV425" s="94"/>
      <c r="KDW425" s="94"/>
      <c r="KDX425" s="94"/>
      <c r="KDY425" s="94"/>
      <c r="KDZ425" s="94"/>
      <c r="KEA425" s="94"/>
      <c r="KEB425" s="94"/>
      <c r="KEC425" s="94"/>
      <c r="KED425" s="94"/>
      <c r="KEE425" s="94"/>
      <c r="KEF425" s="94"/>
      <c r="KEG425" s="94"/>
      <c r="KEH425" s="94"/>
      <c r="KEI425" s="94"/>
      <c r="KEJ425" s="94"/>
      <c r="KEK425" s="94"/>
      <c r="KEL425" s="94"/>
      <c r="KEM425" s="94"/>
      <c r="KEN425" s="94"/>
      <c r="KEO425" s="94"/>
      <c r="KEP425" s="94"/>
      <c r="KEQ425" s="94"/>
      <c r="KER425" s="94"/>
      <c r="KES425" s="94"/>
      <c r="KET425" s="94"/>
      <c r="KEU425" s="94"/>
      <c r="KEV425" s="94"/>
      <c r="KEW425" s="94"/>
      <c r="KEX425" s="94"/>
      <c r="KEY425" s="94"/>
      <c r="KEZ425" s="94"/>
      <c r="KFA425" s="94"/>
      <c r="KFB425" s="94"/>
      <c r="KFC425" s="94"/>
      <c r="KFD425" s="94"/>
      <c r="KFE425" s="94"/>
      <c r="KFF425" s="94"/>
      <c r="KFG425" s="94"/>
      <c r="KFH425" s="94"/>
      <c r="KFI425" s="94"/>
      <c r="KFJ425" s="94"/>
      <c r="KFK425" s="94"/>
      <c r="KFL425" s="94"/>
      <c r="KFM425" s="94"/>
      <c r="KFN425" s="94"/>
      <c r="KFO425" s="94"/>
      <c r="KFP425" s="94"/>
      <c r="KFQ425" s="94"/>
      <c r="KFR425" s="94"/>
      <c r="KFS425" s="94"/>
      <c r="KFT425" s="94"/>
      <c r="KFU425" s="94"/>
      <c r="KFV425" s="94"/>
      <c r="KFW425" s="94"/>
      <c r="KFX425" s="94"/>
      <c r="KFY425" s="94"/>
      <c r="KFZ425" s="94"/>
      <c r="KGA425" s="94"/>
      <c r="KGB425" s="94"/>
      <c r="KGC425" s="94"/>
      <c r="KGD425" s="94"/>
      <c r="KGE425" s="94"/>
      <c r="KGF425" s="94"/>
      <c r="KGG425" s="94"/>
      <c r="KGH425" s="94"/>
      <c r="KGI425" s="94"/>
      <c r="KGJ425" s="94"/>
      <c r="KGK425" s="94"/>
      <c r="KGL425" s="94"/>
      <c r="KGM425" s="94"/>
      <c r="KGN425" s="94"/>
      <c r="KGO425" s="94"/>
      <c r="KGP425" s="94"/>
      <c r="KGQ425" s="94"/>
      <c r="KGR425" s="94"/>
      <c r="KGS425" s="94"/>
      <c r="KGT425" s="94"/>
      <c r="KGU425" s="94"/>
      <c r="KGV425" s="94"/>
      <c r="KGW425" s="94"/>
      <c r="KGX425" s="94"/>
      <c r="KGY425" s="94"/>
      <c r="KGZ425" s="94"/>
      <c r="KHA425" s="94"/>
      <c r="KHB425" s="94"/>
      <c r="KHC425" s="94"/>
      <c r="KHD425" s="94"/>
      <c r="KHE425" s="94"/>
      <c r="KHF425" s="94"/>
      <c r="KHG425" s="94"/>
      <c r="KHH425" s="94"/>
      <c r="KHI425" s="94"/>
      <c r="KHJ425" s="94"/>
      <c r="KHK425" s="94"/>
      <c r="KHL425" s="94"/>
      <c r="KHM425" s="94"/>
      <c r="KHN425" s="94"/>
      <c r="KHO425" s="94"/>
      <c r="KHP425" s="94"/>
      <c r="KHQ425" s="94"/>
      <c r="KHR425" s="94"/>
      <c r="KHS425" s="94"/>
      <c r="KHT425" s="94"/>
      <c r="KHU425" s="94"/>
      <c r="KHV425" s="94"/>
      <c r="KHW425" s="94"/>
      <c r="KHX425" s="94"/>
      <c r="KHY425" s="94"/>
      <c r="KHZ425" s="94"/>
      <c r="KIA425" s="94"/>
      <c r="KIB425" s="94"/>
      <c r="KIC425" s="94"/>
      <c r="KID425" s="94"/>
      <c r="KIE425" s="94"/>
      <c r="KIF425" s="94"/>
      <c r="KIG425" s="94"/>
      <c r="KIH425" s="94"/>
      <c r="KII425" s="94"/>
      <c r="KIJ425" s="94"/>
      <c r="KIK425" s="94"/>
      <c r="KIL425" s="94"/>
      <c r="KIM425" s="94"/>
      <c r="KIN425" s="94"/>
      <c r="KIO425" s="94"/>
      <c r="KIP425" s="94"/>
      <c r="KIQ425" s="94"/>
      <c r="KIR425" s="94"/>
      <c r="KIS425" s="94"/>
      <c r="KIT425" s="94"/>
      <c r="KIU425" s="94"/>
      <c r="KIV425" s="94"/>
      <c r="KIW425" s="94"/>
      <c r="KIX425" s="94"/>
      <c r="KIY425" s="94"/>
      <c r="KIZ425" s="94"/>
      <c r="KJA425" s="94"/>
      <c r="KJB425" s="94"/>
      <c r="KJC425" s="94"/>
      <c r="KJD425" s="94"/>
      <c r="KJE425" s="94"/>
      <c r="KJF425" s="94"/>
      <c r="KJG425" s="94"/>
      <c r="KJH425" s="94"/>
      <c r="KJI425" s="94"/>
      <c r="KJJ425" s="94"/>
      <c r="KJK425" s="94"/>
      <c r="KJL425" s="94"/>
      <c r="KJM425" s="94"/>
      <c r="KJN425" s="94"/>
      <c r="KJO425" s="94"/>
      <c r="KJP425" s="94"/>
      <c r="KJQ425" s="94"/>
      <c r="KJR425" s="94"/>
      <c r="KJS425" s="94"/>
      <c r="KJT425" s="94"/>
      <c r="KJU425" s="94"/>
      <c r="KJV425" s="94"/>
      <c r="KJW425" s="94"/>
      <c r="KJX425" s="94"/>
      <c r="KJY425" s="94"/>
      <c r="KJZ425" s="94"/>
      <c r="KKA425" s="94"/>
      <c r="KKB425" s="94"/>
      <c r="KKC425" s="94"/>
      <c r="KKD425" s="94"/>
      <c r="KKE425" s="94"/>
      <c r="KKF425" s="94"/>
      <c r="KKG425" s="94"/>
      <c r="KKH425" s="94"/>
      <c r="KKI425" s="94"/>
      <c r="KKJ425" s="94"/>
      <c r="KKK425" s="94"/>
      <c r="KKL425" s="94"/>
      <c r="KKM425" s="94"/>
      <c r="KKN425" s="94"/>
      <c r="KKO425" s="94"/>
      <c r="KKP425" s="94"/>
      <c r="KKQ425" s="94"/>
      <c r="KKR425" s="94"/>
      <c r="KKS425" s="94"/>
      <c r="KKT425" s="94"/>
      <c r="KKU425" s="94"/>
      <c r="KKV425" s="94"/>
      <c r="KKW425" s="94"/>
      <c r="KKX425" s="94"/>
      <c r="KKY425" s="94"/>
      <c r="KKZ425" s="94"/>
      <c r="KLA425" s="94"/>
      <c r="KLB425" s="94"/>
      <c r="KLC425" s="94"/>
      <c r="KLD425" s="94"/>
      <c r="KLE425" s="94"/>
      <c r="KLF425" s="94"/>
      <c r="KLG425" s="94"/>
      <c r="KLH425" s="94"/>
      <c r="KLI425" s="94"/>
      <c r="KLJ425" s="94"/>
      <c r="KLK425" s="94"/>
      <c r="KLL425" s="94"/>
      <c r="KLM425" s="94"/>
      <c r="KLN425" s="94"/>
      <c r="KLO425" s="94"/>
      <c r="KLP425" s="94"/>
      <c r="KLQ425" s="94"/>
      <c r="KLR425" s="94"/>
      <c r="KLS425" s="94"/>
      <c r="KLT425" s="94"/>
      <c r="KLU425" s="94"/>
      <c r="KLV425" s="94"/>
      <c r="KLW425" s="94"/>
      <c r="KLX425" s="94"/>
      <c r="KLY425" s="94"/>
      <c r="KLZ425" s="94"/>
      <c r="KMA425" s="94"/>
      <c r="KMB425" s="94"/>
      <c r="KMC425" s="94"/>
      <c r="KMD425" s="94"/>
      <c r="KME425" s="94"/>
      <c r="KMF425" s="94"/>
      <c r="KMG425" s="94"/>
      <c r="KMH425" s="94"/>
      <c r="KMI425" s="94"/>
      <c r="KMJ425" s="94"/>
      <c r="KMK425" s="94"/>
      <c r="KML425" s="94"/>
      <c r="KMM425" s="94"/>
      <c r="KMN425" s="94"/>
      <c r="KMO425" s="94"/>
      <c r="KMP425" s="94"/>
      <c r="KMQ425" s="94"/>
      <c r="KMR425" s="94"/>
      <c r="KMS425" s="94"/>
      <c r="KMT425" s="94"/>
      <c r="KMU425" s="94"/>
      <c r="KMV425" s="94"/>
      <c r="KMW425" s="94"/>
      <c r="KMX425" s="94"/>
      <c r="KMY425" s="94"/>
      <c r="KMZ425" s="94"/>
      <c r="KNA425" s="94"/>
      <c r="KNB425" s="94"/>
      <c r="KNC425" s="94"/>
      <c r="KND425" s="94"/>
      <c r="KNE425" s="94"/>
      <c r="KNF425" s="94"/>
      <c r="KNG425" s="94"/>
      <c r="KNH425" s="94"/>
      <c r="KNI425" s="94"/>
      <c r="KNJ425" s="94"/>
      <c r="KNK425" s="94"/>
      <c r="KNL425" s="94"/>
      <c r="KNM425" s="94"/>
      <c r="KNN425" s="94"/>
      <c r="KNO425" s="94"/>
      <c r="KNP425" s="94"/>
      <c r="KNQ425" s="94"/>
      <c r="KNR425" s="94"/>
      <c r="KNS425" s="94"/>
      <c r="KNT425" s="94"/>
      <c r="KNU425" s="94"/>
      <c r="KNV425" s="94"/>
      <c r="KNW425" s="94"/>
      <c r="KNX425" s="94"/>
      <c r="KNY425" s="94"/>
      <c r="KNZ425" s="94"/>
      <c r="KOA425" s="94"/>
      <c r="KOB425" s="94"/>
      <c r="KOC425" s="94"/>
      <c r="KOD425" s="94"/>
      <c r="KOE425" s="94"/>
      <c r="KOF425" s="94"/>
      <c r="KOG425" s="94"/>
      <c r="KOH425" s="94"/>
      <c r="KOI425" s="94"/>
      <c r="KOJ425" s="94"/>
      <c r="KOK425" s="94"/>
      <c r="KOL425" s="94"/>
      <c r="KOM425" s="94"/>
      <c r="KON425" s="94"/>
      <c r="KOO425" s="94"/>
      <c r="KOP425" s="94"/>
      <c r="KOQ425" s="94"/>
      <c r="KOR425" s="94"/>
      <c r="KOS425" s="94"/>
      <c r="KOT425" s="94"/>
      <c r="KOU425" s="94"/>
      <c r="KOV425" s="94"/>
      <c r="KOW425" s="94"/>
      <c r="KOX425" s="94"/>
      <c r="KOY425" s="94"/>
      <c r="KOZ425" s="94"/>
      <c r="KPA425" s="94"/>
      <c r="KPB425" s="94"/>
      <c r="KPC425" s="94"/>
      <c r="KPD425" s="94"/>
      <c r="KPE425" s="94"/>
      <c r="KPF425" s="94"/>
      <c r="KPG425" s="94"/>
      <c r="KPH425" s="94"/>
      <c r="KPI425" s="94"/>
      <c r="KPJ425" s="94"/>
      <c r="KPK425" s="94"/>
      <c r="KPL425" s="94"/>
      <c r="KPM425" s="94"/>
      <c r="KPN425" s="94"/>
      <c r="KPO425" s="94"/>
      <c r="KPP425" s="94"/>
      <c r="KPQ425" s="94"/>
      <c r="KPR425" s="94"/>
      <c r="KPS425" s="94"/>
      <c r="KPT425" s="94"/>
      <c r="KPU425" s="94"/>
      <c r="KPV425" s="94"/>
      <c r="KPW425" s="94"/>
      <c r="KPX425" s="94"/>
      <c r="KPY425" s="94"/>
      <c r="KPZ425" s="94"/>
      <c r="KQA425" s="94"/>
      <c r="KQB425" s="94"/>
      <c r="KQC425" s="94"/>
      <c r="KQD425" s="94"/>
      <c r="KQE425" s="94"/>
      <c r="KQF425" s="94"/>
      <c r="KQG425" s="94"/>
      <c r="KQH425" s="94"/>
      <c r="KQI425" s="94"/>
      <c r="KQJ425" s="94"/>
      <c r="KQK425" s="94"/>
      <c r="KQL425" s="94"/>
      <c r="KQM425" s="94"/>
      <c r="KQN425" s="94"/>
      <c r="KQO425" s="94"/>
      <c r="KQP425" s="94"/>
      <c r="KQQ425" s="94"/>
      <c r="KQR425" s="94"/>
      <c r="KQS425" s="94"/>
      <c r="KQT425" s="94"/>
      <c r="KQU425" s="94"/>
      <c r="KQV425" s="94"/>
      <c r="KQW425" s="94"/>
      <c r="KQX425" s="94"/>
      <c r="KQY425" s="94"/>
      <c r="KQZ425" s="94"/>
      <c r="KRA425" s="94"/>
      <c r="KRB425" s="94"/>
      <c r="KRC425" s="94"/>
      <c r="KRD425" s="94"/>
      <c r="KRE425" s="94"/>
      <c r="KRF425" s="94"/>
      <c r="KRG425" s="94"/>
      <c r="KRH425" s="94"/>
      <c r="KRI425" s="94"/>
      <c r="KRJ425" s="94"/>
      <c r="KRK425" s="94"/>
      <c r="KRL425" s="94"/>
      <c r="KRM425" s="94"/>
      <c r="KRN425" s="94"/>
      <c r="KRO425" s="94"/>
      <c r="KRP425" s="94"/>
      <c r="KRQ425" s="94"/>
      <c r="KRR425" s="94"/>
      <c r="KRS425" s="94"/>
      <c r="KRT425" s="94"/>
      <c r="KRU425" s="94"/>
      <c r="KRV425" s="94"/>
      <c r="KRW425" s="94"/>
      <c r="KRX425" s="94"/>
      <c r="KRY425" s="94"/>
      <c r="KRZ425" s="94"/>
      <c r="KSA425" s="94"/>
      <c r="KSB425" s="94"/>
      <c r="KSC425" s="94"/>
      <c r="KSD425" s="94"/>
      <c r="KSE425" s="94"/>
      <c r="KSF425" s="94"/>
      <c r="KSG425" s="94"/>
      <c r="KSH425" s="94"/>
      <c r="KSI425" s="94"/>
      <c r="KSJ425" s="94"/>
      <c r="KSK425" s="94"/>
      <c r="KSL425" s="94"/>
      <c r="KSM425" s="94"/>
      <c r="KSN425" s="94"/>
      <c r="KSO425" s="94"/>
      <c r="KSP425" s="94"/>
      <c r="KSQ425" s="94"/>
      <c r="KSR425" s="94"/>
      <c r="KSS425" s="94"/>
      <c r="KST425" s="94"/>
      <c r="KSU425" s="94"/>
      <c r="KSV425" s="94"/>
      <c r="KSW425" s="94"/>
      <c r="KSX425" s="94"/>
      <c r="KSY425" s="94"/>
      <c r="KSZ425" s="94"/>
      <c r="KTA425" s="94"/>
      <c r="KTB425" s="94"/>
      <c r="KTC425" s="94"/>
      <c r="KTD425" s="94"/>
      <c r="KTE425" s="94"/>
      <c r="KTF425" s="94"/>
      <c r="KTG425" s="94"/>
      <c r="KTH425" s="94"/>
      <c r="KTI425" s="94"/>
      <c r="KTJ425" s="94"/>
      <c r="KTK425" s="94"/>
      <c r="KTL425" s="94"/>
      <c r="KTM425" s="94"/>
      <c r="KTN425" s="94"/>
      <c r="KTO425" s="94"/>
      <c r="KTP425" s="94"/>
      <c r="KTQ425" s="94"/>
      <c r="KTR425" s="94"/>
      <c r="KTS425" s="94"/>
      <c r="KTT425" s="94"/>
      <c r="KTU425" s="94"/>
      <c r="KTV425" s="94"/>
      <c r="KTW425" s="94"/>
      <c r="KTX425" s="94"/>
      <c r="KTY425" s="94"/>
      <c r="KTZ425" s="94"/>
      <c r="KUA425" s="94"/>
      <c r="KUB425" s="94"/>
      <c r="KUC425" s="94"/>
      <c r="KUD425" s="94"/>
      <c r="KUE425" s="94"/>
      <c r="KUF425" s="94"/>
      <c r="KUG425" s="94"/>
      <c r="KUH425" s="94"/>
      <c r="KUI425" s="94"/>
      <c r="KUJ425" s="94"/>
      <c r="KUK425" s="94"/>
      <c r="KUL425" s="94"/>
      <c r="KUM425" s="94"/>
      <c r="KUN425" s="94"/>
      <c r="KUO425" s="94"/>
      <c r="KUP425" s="94"/>
      <c r="KUQ425" s="94"/>
      <c r="KUR425" s="94"/>
      <c r="KUS425" s="94"/>
      <c r="KUT425" s="94"/>
      <c r="KUU425" s="94"/>
      <c r="KUV425" s="94"/>
      <c r="KUW425" s="94"/>
      <c r="KUX425" s="94"/>
      <c r="KUY425" s="94"/>
      <c r="KUZ425" s="94"/>
      <c r="KVA425" s="94"/>
      <c r="KVB425" s="94"/>
      <c r="KVC425" s="94"/>
      <c r="KVD425" s="94"/>
      <c r="KVE425" s="94"/>
      <c r="KVF425" s="94"/>
      <c r="KVG425" s="94"/>
      <c r="KVH425" s="94"/>
      <c r="KVI425" s="94"/>
      <c r="KVJ425" s="94"/>
      <c r="KVK425" s="94"/>
      <c r="KVL425" s="94"/>
      <c r="KVM425" s="94"/>
      <c r="KVN425" s="94"/>
      <c r="KVO425" s="94"/>
      <c r="KVP425" s="94"/>
      <c r="KVQ425" s="94"/>
      <c r="KVR425" s="94"/>
      <c r="KVS425" s="94"/>
      <c r="KVT425" s="94"/>
      <c r="KVU425" s="94"/>
      <c r="KVV425" s="94"/>
      <c r="KVW425" s="94"/>
      <c r="KVX425" s="94"/>
      <c r="KVY425" s="94"/>
      <c r="KVZ425" s="94"/>
      <c r="KWA425" s="94"/>
      <c r="KWB425" s="94"/>
      <c r="KWC425" s="94"/>
      <c r="KWD425" s="94"/>
      <c r="KWE425" s="94"/>
      <c r="KWF425" s="94"/>
      <c r="KWG425" s="94"/>
      <c r="KWH425" s="94"/>
      <c r="KWI425" s="94"/>
      <c r="KWJ425" s="94"/>
      <c r="KWK425" s="94"/>
      <c r="KWL425" s="94"/>
      <c r="KWM425" s="94"/>
      <c r="KWN425" s="94"/>
      <c r="KWO425" s="94"/>
      <c r="KWP425" s="94"/>
      <c r="KWQ425" s="94"/>
      <c r="KWR425" s="94"/>
      <c r="KWS425" s="94"/>
      <c r="KWT425" s="94"/>
      <c r="KWU425" s="94"/>
      <c r="KWV425" s="94"/>
      <c r="KWW425" s="94"/>
      <c r="KWX425" s="94"/>
      <c r="KWY425" s="94"/>
      <c r="KWZ425" s="94"/>
      <c r="KXA425" s="94"/>
      <c r="KXB425" s="94"/>
      <c r="KXC425" s="94"/>
      <c r="KXD425" s="94"/>
      <c r="KXE425" s="94"/>
      <c r="KXF425" s="94"/>
      <c r="KXG425" s="94"/>
      <c r="KXH425" s="94"/>
      <c r="KXI425" s="94"/>
      <c r="KXJ425" s="94"/>
      <c r="KXK425" s="94"/>
      <c r="KXL425" s="94"/>
      <c r="KXM425" s="94"/>
      <c r="KXN425" s="94"/>
      <c r="KXO425" s="94"/>
      <c r="KXP425" s="94"/>
      <c r="KXQ425" s="94"/>
      <c r="KXR425" s="94"/>
      <c r="KXS425" s="94"/>
      <c r="KXT425" s="94"/>
      <c r="KXU425" s="94"/>
      <c r="KXV425" s="94"/>
      <c r="KXW425" s="94"/>
      <c r="KXX425" s="94"/>
      <c r="KXY425" s="94"/>
      <c r="KXZ425" s="94"/>
      <c r="KYA425" s="94"/>
      <c r="KYB425" s="94"/>
      <c r="KYC425" s="94"/>
      <c r="KYD425" s="94"/>
      <c r="KYE425" s="94"/>
      <c r="KYF425" s="94"/>
      <c r="KYG425" s="94"/>
      <c r="KYH425" s="94"/>
      <c r="KYI425" s="94"/>
      <c r="KYJ425" s="94"/>
      <c r="KYK425" s="94"/>
      <c r="KYL425" s="94"/>
      <c r="KYM425" s="94"/>
      <c r="KYN425" s="94"/>
      <c r="KYO425" s="94"/>
      <c r="KYP425" s="94"/>
      <c r="KYQ425" s="94"/>
      <c r="KYR425" s="94"/>
      <c r="KYS425" s="94"/>
      <c r="KYT425" s="94"/>
      <c r="KYU425" s="94"/>
      <c r="KYV425" s="94"/>
      <c r="KYW425" s="94"/>
      <c r="KYX425" s="94"/>
      <c r="KYY425" s="94"/>
      <c r="KYZ425" s="94"/>
      <c r="KZA425" s="94"/>
      <c r="KZB425" s="94"/>
      <c r="KZC425" s="94"/>
      <c r="KZD425" s="94"/>
      <c r="KZE425" s="94"/>
      <c r="KZF425" s="94"/>
      <c r="KZG425" s="94"/>
      <c r="KZH425" s="94"/>
      <c r="KZI425" s="94"/>
      <c r="KZJ425" s="94"/>
      <c r="KZK425" s="94"/>
      <c r="KZL425" s="94"/>
      <c r="KZM425" s="94"/>
      <c r="KZN425" s="94"/>
      <c r="KZO425" s="94"/>
      <c r="KZP425" s="94"/>
      <c r="KZQ425" s="94"/>
      <c r="KZR425" s="94"/>
      <c r="KZS425" s="94"/>
      <c r="KZT425" s="94"/>
      <c r="KZU425" s="94"/>
      <c r="KZV425" s="94"/>
      <c r="KZW425" s="94"/>
      <c r="KZX425" s="94"/>
      <c r="KZY425" s="94"/>
      <c r="KZZ425" s="94"/>
      <c r="LAA425" s="94"/>
      <c r="LAB425" s="94"/>
      <c r="LAC425" s="94"/>
      <c r="LAD425" s="94"/>
      <c r="LAE425" s="94"/>
      <c r="LAF425" s="94"/>
      <c r="LAG425" s="94"/>
      <c r="LAH425" s="94"/>
      <c r="LAI425" s="94"/>
      <c r="LAJ425" s="94"/>
      <c r="LAK425" s="94"/>
      <c r="LAL425" s="94"/>
      <c r="LAM425" s="94"/>
      <c r="LAN425" s="94"/>
      <c r="LAO425" s="94"/>
      <c r="LAP425" s="94"/>
      <c r="LAQ425" s="94"/>
      <c r="LAR425" s="94"/>
      <c r="LAS425" s="94"/>
      <c r="LAT425" s="94"/>
      <c r="LAU425" s="94"/>
      <c r="LAV425" s="94"/>
      <c r="LAW425" s="94"/>
      <c r="LAX425" s="94"/>
      <c r="LAY425" s="94"/>
      <c r="LAZ425" s="94"/>
      <c r="LBA425" s="94"/>
      <c r="LBB425" s="94"/>
      <c r="LBC425" s="94"/>
      <c r="LBD425" s="94"/>
      <c r="LBE425" s="94"/>
      <c r="LBF425" s="94"/>
      <c r="LBG425" s="94"/>
      <c r="LBH425" s="94"/>
      <c r="LBI425" s="94"/>
      <c r="LBJ425" s="94"/>
      <c r="LBK425" s="94"/>
      <c r="LBL425" s="94"/>
      <c r="LBM425" s="94"/>
      <c r="LBN425" s="94"/>
      <c r="LBO425" s="94"/>
      <c r="LBP425" s="94"/>
      <c r="LBQ425" s="94"/>
      <c r="LBR425" s="94"/>
      <c r="LBS425" s="94"/>
      <c r="LBT425" s="94"/>
      <c r="LBU425" s="94"/>
      <c r="LBV425" s="94"/>
      <c r="LBW425" s="94"/>
      <c r="LBX425" s="94"/>
      <c r="LBY425" s="94"/>
      <c r="LBZ425" s="94"/>
      <c r="LCA425" s="94"/>
      <c r="LCB425" s="94"/>
      <c r="LCC425" s="94"/>
      <c r="LCD425" s="94"/>
      <c r="LCE425" s="94"/>
      <c r="LCF425" s="94"/>
      <c r="LCG425" s="94"/>
      <c r="LCH425" s="94"/>
      <c r="LCI425" s="94"/>
      <c r="LCJ425" s="94"/>
      <c r="LCK425" s="94"/>
      <c r="LCL425" s="94"/>
      <c r="LCM425" s="94"/>
      <c r="LCN425" s="94"/>
      <c r="LCO425" s="94"/>
      <c r="LCP425" s="94"/>
      <c r="LCQ425" s="94"/>
      <c r="LCR425" s="94"/>
      <c r="LCS425" s="94"/>
      <c r="LCT425" s="94"/>
      <c r="LCU425" s="94"/>
      <c r="LCV425" s="94"/>
      <c r="LCW425" s="94"/>
      <c r="LCX425" s="94"/>
      <c r="LCY425" s="94"/>
      <c r="LCZ425" s="94"/>
      <c r="LDA425" s="94"/>
      <c r="LDB425" s="94"/>
      <c r="LDC425" s="94"/>
      <c r="LDD425" s="94"/>
      <c r="LDE425" s="94"/>
      <c r="LDF425" s="94"/>
      <c r="LDG425" s="94"/>
      <c r="LDH425" s="94"/>
      <c r="LDI425" s="94"/>
      <c r="LDJ425" s="94"/>
      <c r="LDK425" s="94"/>
      <c r="LDL425" s="94"/>
      <c r="LDM425" s="94"/>
      <c r="LDN425" s="94"/>
      <c r="LDO425" s="94"/>
      <c r="LDP425" s="94"/>
      <c r="LDQ425" s="94"/>
      <c r="LDR425" s="94"/>
      <c r="LDS425" s="94"/>
      <c r="LDT425" s="94"/>
      <c r="LDU425" s="94"/>
      <c r="LDV425" s="94"/>
      <c r="LDW425" s="94"/>
      <c r="LDX425" s="94"/>
      <c r="LDY425" s="94"/>
      <c r="LDZ425" s="94"/>
      <c r="LEA425" s="94"/>
      <c r="LEB425" s="94"/>
      <c r="LEC425" s="94"/>
      <c r="LED425" s="94"/>
      <c r="LEE425" s="94"/>
      <c r="LEF425" s="94"/>
      <c r="LEG425" s="94"/>
      <c r="LEH425" s="94"/>
      <c r="LEI425" s="94"/>
      <c r="LEJ425" s="94"/>
      <c r="LEK425" s="94"/>
      <c r="LEL425" s="94"/>
      <c r="LEM425" s="94"/>
      <c r="LEN425" s="94"/>
      <c r="LEO425" s="94"/>
      <c r="LEP425" s="94"/>
      <c r="LEQ425" s="94"/>
      <c r="LER425" s="94"/>
      <c r="LES425" s="94"/>
      <c r="LET425" s="94"/>
      <c r="LEU425" s="94"/>
      <c r="LEV425" s="94"/>
      <c r="LEW425" s="94"/>
      <c r="LEX425" s="94"/>
      <c r="LEY425" s="94"/>
      <c r="LEZ425" s="94"/>
      <c r="LFA425" s="94"/>
      <c r="LFB425" s="94"/>
      <c r="LFC425" s="94"/>
      <c r="LFD425" s="94"/>
      <c r="LFE425" s="94"/>
      <c r="LFF425" s="94"/>
      <c r="LFG425" s="94"/>
      <c r="LFH425" s="94"/>
      <c r="LFI425" s="94"/>
      <c r="LFJ425" s="94"/>
      <c r="LFK425" s="94"/>
      <c r="LFL425" s="94"/>
      <c r="LFM425" s="94"/>
      <c r="LFN425" s="94"/>
      <c r="LFO425" s="94"/>
      <c r="LFP425" s="94"/>
      <c r="LFQ425" s="94"/>
      <c r="LFR425" s="94"/>
      <c r="LFS425" s="94"/>
      <c r="LFT425" s="94"/>
      <c r="LFU425" s="94"/>
      <c r="LFV425" s="94"/>
      <c r="LFW425" s="94"/>
      <c r="LFX425" s="94"/>
      <c r="LFY425" s="94"/>
      <c r="LFZ425" s="94"/>
      <c r="LGA425" s="94"/>
      <c r="LGB425" s="94"/>
      <c r="LGC425" s="94"/>
      <c r="LGD425" s="94"/>
      <c r="LGE425" s="94"/>
      <c r="LGF425" s="94"/>
      <c r="LGG425" s="94"/>
      <c r="LGH425" s="94"/>
      <c r="LGI425" s="94"/>
      <c r="LGJ425" s="94"/>
      <c r="LGK425" s="94"/>
      <c r="LGL425" s="94"/>
      <c r="LGM425" s="94"/>
      <c r="LGN425" s="94"/>
      <c r="LGO425" s="94"/>
      <c r="LGP425" s="94"/>
      <c r="LGQ425" s="94"/>
      <c r="LGR425" s="94"/>
      <c r="LGS425" s="94"/>
      <c r="LGT425" s="94"/>
      <c r="LGU425" s="94"/>
      <c r="LGV425" s="94"/>
      <c r="LGW425" s="94"/>
      <c r="LGX425" s="94"/>
      <c r="LGY425" s="94"/>
      <c r="LGZ425" s="94"/>
      <c r="LHA425" s="94"/>
      <c r="LHB425" s="94"/>
      <c r="LHC425" s="94"/>
      <c r="LHD425" s="94"/>
      <c r="LHE425" s="94"/>
      <c r="LHF425" s="94"/>
      <c r="LHG425" s="94"/>
      <c r="LHH425" s="94"/>
      <c r="LHI425" s="94"/>
      <c r="LHJ425" s="94"/>
      <c r="LHK425" s="94"/>
      <c r="LHL425" s="94"/>
      <c r="LHM425" s="94"/>
      <c r="LHN425" s="94"/>
      <c r="LHO425" s="94"/>
      <c r="LHP425" s="94"/>
      <c r="LHQ425" s="94"/>
      <c r="LHR425" s="94"/>
      <c r="LHS425" s="94"/>
      <c r="LHT425" s="94"/>
      <c r="LHU425" s="94"/>
      <c r="LHV425" s="94"/>
      <c r="LHW425" s="94"/>
      <c r="LHX425" s="94"/>
      <c r="LHY425" s="94"/>
      <c r="LHZ425" s="94"/>
      <c r="LIA425" s="94"/>
      <c r="LIB425" s="94"/>
      <c r="LIC425" s="94"/>
      <c r="LID425" s="94"/>
      <c r="LIE425" s="94"/>
      <c r="LIF425" s="94"/>
      <c r="LIG425" s="94"/>
      <c r="LIH425" s="94"/>
      <c r="LII425" s="94"/>
      <c r="LIJ425" s="94"/>
      <c r="LIK425" s="94"/>
      <c r="LIL425" s="94"/>
      <c r="LIM425" s="94"/>
      <c r="LIN425" s="94"/>
      <c r="LIO425" s="94"/>
      <c r="LIP425" s="94"/>
      <c r="LIQ425" s="94"/>
      <c r="LIR425" s="94"/>
      <c r="LIS425" s="94"/>
      <c r="LIT425" s="94"/>
      <c r="LIU425" s="94"/>
      <c r="LIV425" s="94"/>
      <c r="LIW425" s="94"/>
      <c r="LIX425" s="94"/>
      <c r="LIY425" s="94"/>
      <c r="LIZ425" s="94"/>
      <c r="LJA425" s="94"/>
      <c r="LJB425" s="94"/>
      <c r="LJC425" s="94"/>
      <c r="LJD425" s="94"/>
      <c r="LJE425" s="94"/>
      <c r="LJF425" s="94"/>
      <c r="LJG425" s="94"/>
      <c r="LJH425" s="94"/>
      <c r="LJI425" s="94"/>
      <c r="LJJ425" s="94"/>
      <c r="LJK425" s="94"/>
      <c r="LJL425" s="94"/>
      <c r="LJM425" s="94"/>
      <c r="LJN425" s="94"/>
      <c r="LJO425" s="94"/>
      <c r="LJP425" s="94"/>
      <c r="LJQ425" s="94"/>
      <c r="LJR425" s="94"/>
      <c r="LJS425" s="94"/>
      <c r="LJT425" s="94"/>
      <c r="LJU425" s="94"/>
      <c r="LJV425" s="94"/>
      <c r="LJW425" s="94"/>
      <c r="LJX425" s="94"/>
      <c r="LJY425" s="94"/>
      <c r="LJZ425" s="94"/>
      <c r="LKA425" s="94"/>
      <c r="LKB425" s="94"/>
      <c r="LKC425" s="94"/>
      <c r="LKD425" s="94"/>
      <c r="LKE425" s="94"/>
      <c r="LKF425" s="94"/>
      <c r="LKG425" s="94"/>
      <c r="LKH425" s="94"/>
      <c r="LKI425" s="94"/>
      <c r="LKJ425" s="94"/>
      <c r="LKK425" s="94"/>
      <c r="LKL425" s="94"/>
      <c r="LKM425" s="94"/>
      <c r="LKN425" s="94"/>
      <c r="LKO425" s="94"/>
      <c r="LKP425" s="94"/>
      <c r="LKQ425" s="94"/>
      <c r="LKR425" s="94"/>
      <c r="LKS425" s="94"/>
      <c r="LKT425" s="94"/>
      <c r="LKU425" s="94"/>
      <c r="LKV425" s="94"/>
      <c r="LKW425" s="94"/>
      <c r="LKX425" s="94"/>
      <c r="LKY425" s="94"/>
      <c r="LKZ425" s="94"/>
      <c r="LLA425" s="94"/>
      <c r="LLB425" s="94"/>
      <c r="LLC425" s="94"/>
      <c r="LLD425" s="94"/>
      <c r="LLE425" s="94"/>
      <c r="LLF425" s="94"/>
      <c r="LLG425" s="94"/>
      <c r="LLH425" s="94"/>
      <c r="LLI425" s="94"/>
      <c r="LLJ425" s="94"/>
      <c r="LLK425" s="94"/>
      <c r="LLL425" s="94"/>
      <c r="LLM425" s="94"/>
      <c r="LLN425" s="94"/>
      <c r="LLO425" s="94"/>
      <c r="LLP425" s="94"/>
      <c r="LLQ425" s="94"/>
      <c r="LLR425" s="94"/>
      <c r="LLS425" s="94"/>
      <c r="LLT425" s="94"/>
      <c r="LLU425" s="94"/>
      <c r="LLV425" s="94"/>
      <c r="LLW425" s="94"/>
      <c r="LLX425" s="94"/>
      <c r="LLY425" s="94"/>
      <c r="LLZ425" s="94"/>
      <c r="LMA425" s="94"/>
      <c r="LMB425" s="94"/>
      <c r="LMC425" s="94"/>
      <c r="LMD425" s="94"/>
      <c r="LME425" s="94"/>
      <c r="LMF425" s="94"/>
      <c r="LMG425" s="94"/>
      <c r="LMH425" s="94"/>
      <c r="LMI425" s="94"/>
      <c r="LMJ425" s="94"/>
      <c r="LMK425" s="94"/>
      <c r="LML425" s="94"/>
      <c r="LMM425" s="94"/>
      <c r="LMN425" s="94"/>
      <c r="LMO425" s="94"/>
      <c r="LMP425" s="94"/>
      <c r="LMQ425" s="94"/>
      <c r="LMR425" s="94"/>
      <c r="LMS425" s="94"/>
      <c r="LMT425" s="94"/>
      <c r="LMU425" s="94"/>
      <c r="LMV425" s="94"/>
      <c r="LMW425" s="94"/>
      <c r="LMX425" s="94"/>
      <c r="LMY425" s="94"/>
      <c r="LMZ425" s="94"/>
      <c r="LNA425" s="94"/>
      <c r="LNB425" s="94"/>
      <c r="LNC425" s="94"/>
      <c r="LND425" s="94"/>
      <c r="LNE425" s="94"/>
      <c r="LNF425" s="94"/>
      <c r="LNG425" s="94"/>
      <c r="LNH425" s="94"/>
      <c r="LNI425" s="94"/>
      <c r="LNJ425" s="94"/>
      <c r="LNK425" s="94"/>
      <c r="LNL425" s="94"/>
      <c r="LNM425" s="94"/>
      <c r="LNN425" s="94"/>
      <c r="LNO425" s="94"/>
      <c r="LNP425" s="94"/>
      <c r="LNQ425" s="94"/>
      <c r="LNR425" s="94"/>
      <c r="LNS425" s="94"/>
      <c r="LNT425" s="94"/>
      <c r="LNU425" s="94"/>
      <c r="LNV425" s="94"/>
      <c r="LNW425" s="94"/>
      <c r="LNX425" s="94"/>
      <c r="LNY425" s="94"/>
      <c r="LNZ425" s="94"/>
      <c r="LOA425" s="94"/>
      <c r="LOB425" s="94"/>
      <c r="LOC425" s="94"/>
      <c r="LOD425" s="94"/>
      <c r="LOE425" s="94"/>
      <c r="LOF425" s="94"/>
      <c r="LOG425" s="94"/>
      <c r="LOH425" s="94"/>
      <c r="LOI425" s="94"/>
      <c r="LOJ425" s="94"/>
      <c r="LOK425" s="94"/>
      <c r="LOL425" s="94"/>
      <c r="LOM425" s="94"/>
      <c r="LON425" s="94"/>
      <c r="LOO425" s="94"/>
      <c r="LOP425" s="94"/>
      <c r="LOQ425" s="94"/>
      <c r="LOR425" s="94"/>
      <c r="LOS425" s="94"/>
      <c r="LOT425" s="94"/>
      <c r="LOU425" s="94"/>
      <c r="LOV425" s="94"/>
      <c r="LOW425" s="94"/>
      <c r="LOX425" s="94"/>
      <c r="LOY425" s="94"/>
      <c r="LOZ425" s="94"/>
      <c r="LPA425" s="94"/>
      <c r="LPB425" s="94"/>
      <c r="LPC425" s="94"/>
      <c r="LPD425" s="94"/>
      <c r="LPE425" s="94"/>
      <c r="LPF425" s="94"/>
      <c r="LPG425" s="94"/>
      <c r="LPH425" s="94"/>
      <c r="LPI425" s="94"/>
      <c r="LPJ425" s="94"/>
      <c r="LPK425" s="94"/>
      <c r="LPL425" s="94"/>
      <c r="LPM425" s="94"/>
      <c r="LPN425" s="94"/>
      <c r="LPO425" s="94"/>
      <c r="LPP425" s="94"/>
      <c r="LPQ425" s="94"/>
      <c r="LPR425" s="94"/>
      <c r="LPS425" s="94"/>
      <c r="LPT425" s="94"/>
      <c r="LPU425" s="94"/>
      <c r="LPV425" s="94"/>
      <c r="LPW425" s="94"/>
      <c r="LPX425" s="94"/>
      <c r="LPY425" s="94"/>
      <c r="LPZ425" s="94"/>
      <c r="LQA425" s="94"/>
      <c r="LQB425" s="94"/>
      <c r="LQC425" s="94"/>
      <c r="LQD425" s="94"/>
      <c r="LQE425" s="94"/>
      <c r="LQF425" s="94"/>
      <c r="LQG425" s="94"/>
      <c r="LQH425" s="94"/>
      <c r="LQI425" s="94"/>
      <c r="LQJ425" s="94"/>
      <c r="LQK425" s="94"/>
      <c r="LQL425" s="94"/>
      <c r="LQM425" s="94"/>
      <c r="LQN425" s="94"/>
      <c r="LQO425" s="94"/>
      <c r="LQP425" s="94"/>
      <c r="LQQ425" s="94"/>
      <c r="LQR425" s="94"/>
      <c r="LQS425" s="94"/>
      <c r="LQT425" s="94"/>
      <c r="LQU425" s="94"/>
      <c r="LQV425" s="94"/>
      <c r="LQW425" s="94"/>
      <c r="LQX425" s="94"/>
      <c r="LQY425" s="94"/>
      <c r="LQZ425" s="94"/>
      <c r="LRA425" s="94"/>
      <c r="LRB425" s="94"/>
      <c r="LRC425" s="94"/>
      <c r="LRD425" s="94"/>
      <c r="LRE425" s="94"/>
      <c r="LRF425" s="94"/>
      <c r="LRG425" s="94"/>
      <c r="LRH425" s="94"/>
      <c r="LRI425" s="94"/>
      <c r="LRJ425" s="94"/>
      <c r="LRK425" s="94"/>
      <c r="LRL425" s="94"/>
      <c r="LRM425" s="94"/>
      <c r="LRN425" s="94"/>
      <c r="LRO425" s="94"/>
      <c r="LRP425" s="94"/>
      <c r="LRQ425" s="94"/>
      <c r="LRR425" s="94"/>
      <c r="LRS425" s="94"/>
      <c r="LRT425" s="94"/>
      <c r="LRU425" s="94"/>
      <c r="LRV425" s="94"/>
      <c r="LRW425" s="94"/>
      <c r="LRX425" s="94"/>
      <c r="LRY425" s="94"/>
      <c r="LRZ425" s="94"/>
      <c r="LSA425" s="94"/>
      <c r="LSB425" s="94"/>
      <c r="LSC425" s="94"/>
      <c r="LSD425" s="94"/>
      <c r="LSE425" s="94"/>
      <c r="LSF425" s="94"/>
      <c r="LSG425" s="94"/>
      <c r="LSH425" s="94"/>
      <c r="LSI425" s="94"/>
      <c r="LSJ425" s="94"/>
      <c r="LSK425" s="94"/>
      <c r="LSL425" s="94"/>
      <c r="LSM425" s="94"/>
      <c r="LSN425" s="94"/>
      <c r="LSO425" s="94"/>
      <c r="LSP425" s="94"/>
      <c r="LSQ425" s="94"/>
      <c r="LSR425" s="94"/>
      <c r="LSS425" s="94"/>
      <c r="LST425" s="94"/>
      <c r="LSU425" s="94"/>
      <c r="LSV425" s="94"/>
      <c r="LSW425" s="94"/>
      <c r="LSX425" s="94"/>
      <c r="LSY425" s="94"/>
      <c r="LSZ425" s="94"/>
      <c r="LTA425" s="94"/>
      <c r="LTB425" s="94"/>
      <c r="LTC425" s="94"/>
      <c r="LTD425" s="94"/>
      <c r="LTE425" s="94"/>
      <c r="LTF425" s="94"/>
      <c r="LTG425" s="94"/>
      <c r="LTH425" s="94"/>
      <c r="LTI425" s="94"/>
      <c r="LTJ425" s="94"/>
      <c r="LTK425" s="94"/>
      <c r="LTL425" s="94"/>
      <c r="LTM425" s="94"/>
      <c r="LTN425" s="94"/>
      <c r="LTO425" s="94"/>
      <c r="LTP425" s="94"/>
      <c r="LTQ425" s="94"/>
      <c r="LTR425" s="94"/>
      <c r="LTS425" s="94"/>
      <c r="LTT425" s="94"/>
      <c r="LTU425" s="94"/>
      <c r="LTV425" s="94"/>
      <c r="LTW425" s="94"/>
      <c r="LTX425" s="94"/>
      <c r="LTY425" s="94"/>
      <c r="LTZ425" s="94"/>
      <c r="LUA425" s="94"/>
      <c r="LUB425" s="94"/>
      <c r="LUC425" s="94"/>
      <c r="LUD425" s="94"/>
      <c r="LUE425" s="94"/>
      <c r="LUF425" s="94"/>
      <c r="LUG425" s="94"/>
      <c r="LUH425" s="94"/>
      <c r="LUI425" s="94"/>
      <c r="LUJ425" s="94"/>
      <c r="LUK425" s="94"/>
      <c r="LUL425" s="94"/>
      <c r="LUM425" s="94"/>
      <c r="LUN425" s="94"/>
      <c r="LUO425" s="94"/>
      <c r="LUP425" s="94"/>
      <c r="LUQ425" s="94"/>
      <c r="LUR425" s="94"/>
      <c r="LUS425" s="94"/>
      <c r="LUT425" s="94"/>
      <c r="LUU425" s="94"/>
      <c r="LUV425" s="94"/>
      <c r="LUW425" s="94"/>
      <c r="LUX425" s="94"/>
      <c r="LUY425" s="94"/>
      <c r="LUZ425" s="94"/>
      <c r="LVA425" s="94"/>
      <c r="LVB425" s="94"/>
      <c r="LVC425" s="94"/>
      <c r="LVD425" s="94"/>
      <c r="LVE425" s="94"/>
      <c r="LVF425" s="94"/>
      <c r="LVG425" s="94"/>
      <c r="LVH425" s="94"/>
      <c r="LVI425" s="94"/>
      <c r="LVJ425" s="94"/>
      <c r="LVK425" s="94"/>
      <c r="LVL425" s="94"/>
      <c r="LVM425" s="94"/>
      <c r="LVN425" s="94"/>
      <c r="LVO425" s="94"/>
      <c r="LVP425" s="94"/>
      <c r="LVQ425" s="94"/>
      <c r="LVR425" s="94"/>
      <c r="LVS425" s="94"/>
      <c r="LVT425" s="94"/>
      <c r="LVU425" s="94"/>
      <c r="LVV425" s="94"/>
      <c r="LVW425" s="94"/>
      <c r="LVX425" s="94"/>
      <c r="LVY425" s="94"/>
      <c r="LVZ425" s="94"/>
      <c r="LWA425" s="94"/>
      <c r="LWB425" s="94"/>
      <c r="LWC425" s="94"/>
      <c r="LWD425" s="94"/>
      <c r="LWE425" s="94"/>
      <c r="LWF425" s="94"/>
      <c r="LWG425" s="94"/>
      <c r="LWH425" s="94"/>
      <c r="LWI425" s="94"/>
      <c r="LWJ425" s="94"/>
      <c r="LWK425" s="94"/>
      <c r="LWL425" s="94"/>
      <c r="LWM425" s="94"/>
      <c r="LWN425" s="94"/>
      <c r="LWO425" s="94"/>
      <c r="LWP425" s="94"/>
      <c r="LWQ425" s="94"/>
      <c r="LWR425" s="94"/>
      <c r="LWS425" s="94"/>
      <c r="LWT425" s="94"/>
      <c r="LWU425" s="94"/>
      <c r="LWV425" s="94"/>
      <c r="LWW425" s="94"/>
      <c r="LWX425" s="94"/>
      <c r="LWY425" s="94"/>
      <c r="LWZ425" s="94"/>
      <c r="LXA425" s="94"/>
      <c r="LXB425" s="94"/>
      <c r="LXC425" s="94"/>
      <c r="LXD425" s="94"/>
      <c r="LXE425" s="94"/>
      <c r="LXF425" s="94"/>
      <c r="LXG425" s="94"/>
      <c r="LXH425" s="94"/>
      <c r="LXI425" s="94"/>
      <c r="LXJ425" s="94"/>
      <c r="LXK425" s="94"/>
      <c r="LXL425" s="94"/>
      <c r="LXM425" s="94"/>
      <c r="LXN425" s="94"/>
      <c r="LXO425" s="94"/>
      <c r="LXP425" s="94"/>
      <c r="LXQ425" s="94"/>
      <c r="LXR425" s="94"/>
      <c r="LXS425" s="94"/>
      <c r="LXT425" s="94"/>
      <c r="LXU425" s="94"/>
      <c r="LXV425" s="94"/>
      <c r="LXW425" s="94"/>
      <c r="LXX425" s="94"/>
      <c r="LXY425" s="94"/>
      <c r="LXZ425" s="94"/>
      <c r="LYA425" s="94"/>
      <c r="LYB425" s="94"/>
      <c r="LYC425" s="94"/>
      <c r="LYD425" s="94"/>
      <c r="LYE425" s="94"/>
      <c r="LYF425" s="94"/>
      <c r="LYG425" s="94"/>
      <c r="LYH425" s="94"/>
      <c r="LYI425" s="94"/>
      <c r="LYJ425" s="94"/>
      <c r="LYK425" s="94"/>
      <c r="LYL425" s="94"/>
      <c r="LYM425" s="94"/>
      <c r="LYN425" s="94"/>
      <c r="LYO425" s="94"/>
      <c r="LYP425" s="94"/>
      <c r="LYQ425" s="94"/>
      <c r="LYR425" s="94"/>
      <c r="LYS425" s="94"/>
      <c r="LYT425" s="94"/>
      <c r="LYU425" s="94"/>
      <c r="LYV425" s="94"/>
      <c r="LYW425" s="94"/>
      <c r="LYX425" s="94"/>
      <c r="LYY425" s="94"/>
      <c r="LYZ425" s="94"/>
      <c r="LZA425" s="94"/>
      <c r="LZB425" s="94"/>
      <c r="LZC425" s="94"/>
      <c r="LZD425" s="94"/>
      <c r="LZE425" s="94"/>
      <c r="LZF425" s="94"/>
      <c r="LZG425" s="94"/>
      <c r="LZH425" s="94"/>
      <c r="LZI425" s="94"/>
      <c r="LZJ425" s="94"/>
      <c r="LZK425" s="94"/>
      <c r="LZL425" s="94"/>
      <c r="LZM425" s="94"/>
      <c r="LZN425" s="94"/>
      <c r="LZO425" s="94"/>
      <c r="LZP425" s="94"/>
      <c r="LZQ425" s="94"/>
      <c r="LZR425" s="94"/>
      <c r="LZS425" s="94"/>
      <c r="LZT425" s="94"/>
      <c r="LZU425" s="94"/>
      <c r="LZV425" s="94"/>
      <c r="LZW425" s="94"/>
      <c r="LZX425" s="94"/>
      <c r="LZY425" s="94"/>
      <c r="LZZ425" s="94"/>
      <c r="MAA425" s="94"/>
      <c r="MAB425" s="94"/>
      <c r="MAC425" s="94"/>
      <c r="MAD425" s="94"/>
      <c r="MAE425" s="94"/>
      <c r="MAF425" s="94"/>
      <c r="MAG425" s="94"/>
      <c r="MAH425" s="94"/>
      <c r="MAI425" s="94"/>
      <c r="MAJ425" s="94"/>
      <c r="MAK425" s="94"/>
      <c r="MAL425" s="94"/>
      <c r="MAM425" s="94"/>
      <c r="MAN425" s="94"/>
      <c r="MAO425" s="94"/>
      <c r="MAP425" s="94"/>
      <c r="MAQ425" s="94"/>
      <c r="MAR425" s="94"/>
      <c r="MAS425" s="94"/>
      <c r="MAT425" s="94"/>
      <c r="MAU425" s="94"/>
      <c r="MAV425" s="94"/>
      <c r="MAW425" s="94"/>
      <c r="MAX425" s="94"/>
      <c r="MAY425" s="94"/>
      <c r="MAZ425" s="94"/>
      <c r="MBA425" s="94"/>
      <c r="MBB425" s="94"/>
      <c r="MBC425" s="94"/>
      <c r="MBD425" s="94"/>
      <c r="MBE425" s="94"/>
      <c r="MBF425" s="94"/>
      <c r="MBG425" s="94"/>
      <c r="MBH425" s="94"/>
      <c r="MBI425" s="94"/>
      <c r="MBJ425" s="94"/>
      <c r="MBK425" s="94"/>
      <c r="MBL425" s="94"/>
      <c r="MBM425" s="94"/>
      <c r="MBN425" s="94"/>
      <c r="MBO425" s="94"/>
      <c r="MBP425" s="94"/>
      <c r="MBQ425" s="94"/>
      <c r="MBR425" s="94"/>
      <c r="MBS425" s="94"/>
      <c r="MBT425" s="94"/>
      <c r="MBU425" s="94"/>
      <c r="MBV425" s="94"/>
      <c r="MBW425" s="94"/>
      <c r="MBX425" s="94"/>
      <c r="MBY425" s="94"/>
      <c r="MBZ425" s="94"/>
      <c r="MCA425" s="94"/>
      <c r="MCB425" s="94"/>
      <c r="MCC425" s="94"/>
      <c r="MCD425" s="94"/>
      <c r="MCE425" s="94"/>
      <c r="MCF425" s="94"/>
      <c r="MCG425" s="94"/>
      <c r="MCH425" s="94"/>
      <c r="MCI425" s="94"/>
      <c r="MCJ425" s="94"/>
      <c r="MCK425" s="94"/>
      <c r="MCL425" s="94"/>
      <c r="MCM425" s="94"/>
      <c r="MCN425" s="94"/>
      <c r="MCO425" s="94"/>
      <c r="MCP425" s="94"/>
      <c r="MCQ425" s="94"/>
      <c r="MCR425" s="94"/>
      <c r="MCS425" s="94"/>
      <c r="MCT425" s="94"/>
      <c r="MCU425" s="94"/>
      <c r="MCV425" s="94"/>
      <c r="MCW425" s="94"/>
      <c r="MCX425" s="94"/>
      <c r="MCY425" s="94"/>
      <c r="MCZ425" s="94"/>
      <c r="MDA425" s="94"/>
      <c r="MDB425" s="94"/>
      <c r="MDC425" s="94"/>
      <c r="MDD425" s="94"/>
      <c r="MDE425" s="94"/>
      <c r="MDF425" s="94"/>
      <c r="MDG425" s="94"/>
      <c r="MDH425" s="94"/>
      <c r="MDI425" s="94"/>
      <c r="MDJ425" s="94"/>
      <c r="MDK425" s="94"/>
      <c r="MDL425" s="94"/>
      <c r="MDM425" s="94"/>
      <c r="MDN425" s="94"/>
      <c r="MDO425" s="94"/>
      <c r="MDP425" s="94"/>
      <c r="MDQ425" s="94"/>
      <c r="MDR425" s="94"/>
      <c r="MDS425" s="94"/>
      <c r="MDT425" s="94"/>
      <c r="MDU425" s="94"/>
      <c r="MDV425" s="94"/>
      <c r="MDW425" s="94"/>
      <c r="MDX425" s="94"/>
      <c r="MDY425" s="94"/>
      <c r="MDZ425" s="94"/>
      <c r="MEA425" s="94"/>
      <c r="MEB425" s="94"/>
      <c r="MEC425" s="94"/>
      <c r="MED425" s="94"/>
      <c r="MEE425" s="94"/>
      <c r="MEF425" s="94"/>
      <c r="MEG425" s="94"/>
      <c r="MEH425" s="94"/>
      <c r="MEI425" s="94"/>
      <c r="MEJ425" s="94"/>
      <c r="MEK425" s="94"/>
      <c r="MEL425" s="94"/>
      <c r="MEM425" s="94"/>
      <c r="MEN425" s="94"/>
      <c r="MEO425" s="94"/>
      <c r="MEP425" s="94"/>
      <c r="MEQ425" s="94"/>
      <c r="MER425" s="94"/>
      <c r="MES425" s="94"/>
      <c r="MET425" s="94"/>
      <c r="MEU425" s="94"/>
      <c r="MEV425" s="94"/>
      <c r="MEW425" s="94"/>
      <c r="MEX425" s="94"/>
      <c r="MEY425" s="94"/>
      <c r="MEZ425" s="94"/>
      <c r="MFA425" s="94"/>
      <c r="MFB425" s="94"/>
      <c r="MFC425" s="94"/>
      <c r="MFD425" s="94"/>
      <c r="MFE425" s="94"/>
      <c r="MFF425" s="94"/>
      <c r="MFG425" s="94"/>
      <c r="MFH425" s="94"/>
      <c r="MFI425" s="94"/>
      <c r="MFJ425" s="94"/>
      <c r="MFK425" s="94"/>
      <c r="MFL425" s="94"/>
      <c r="MFM425" s="94"/>
      <c r="MFN425" s="94"/>
      <c r="MFO425" s="94"/>
      <c r="MFP425" s="94"/>
      <c r="MFQ425" s="94"/>
      <c r="MFR425" s="94"/>
      <c r="MFS425" s="94"/>
      <c r="MFT425" s="94"/>
      <c r="MFU425" s="94"/>
      <c r="MFV425" s="94"/>
      <c r="MFW425" s="94"/>
      <c r="MFX425" s="94"/>
      <c r="MFY425" s="94"/>
      <c r="MFZ425" s="94"/>
      <c r="MGA425" s="94"/>
      <c r="MGB425" s="94"/>
      <c r="MGC425" s="94"/>
      <c r="MGD425" s="94"/>
      <c r="MGE425" s="94"/>
      <c r="MGF425" s="94"/>
      <c r="MGG425" s="94"/>
      <c r="MGH425" s="94"/>
      <c r="MGI425" s="94"/>
      <c r="MGJ425" s="94"/>
      <c r="MGK425" s="94"/>
      <c r="MGL425" s="94"/>
      <c r="MGM425" s="94"/>
      <c r="MGN425" s="94"/>
      <c r="MGO425" s="94"/>
      <c r="MGP425" s="94"/>
      <c r="MGQ425" s="94"/>
      <c r="MGR425" s="94"/>
      <c r="MGS425" s="94"/>
      <c r="MGT425" s="94"/>
      <c r="MGU425" s="94"/>
      <c r="MGV425" s="94"/>
      <c r="MGW425" s="94"/>
      <c r="MGX425" s="94"/>
      <c r="MGY425" s="94"/>
      <c r="MGZ425" s="94"/>
      <c r="MHA425" s="94"/>
      <c r="MHB425" s="94"/>
      <c r="MHC425" s="94"/>
      <c r="MHD425" s="94"/>
      <c r="MHE425" s="94"/>
      <c r="MHF425" s="94"/>
      <c r="MHG425" s="94"/>
      <c r="MHH425" s="94"/>
      <c r="MHI425" s="94"/>
      <c r="MHJ425" s="94"/>
      <c r="MHK425" s="94"/>
      <c r="MHL425" s="94"/>
      <c r="MHM425" s="94"/>
      <c r="MHN425" s="94"/>
      <c r="MHO425" s="94"/>
      <c r="MHP425" s="94"/>
      <c r="MHQ425" s="94"/>
      <c r="MHR425" s="94"/>
      <c r="MHS425" s="94"/>
      <c r="MHT425" s="94"/>
      <c r="MHU425" s="94"/>
      <c r="MHV425" s="94"/>
      <c r="MHW425" s="94"/>
      <c r="MHX425" s="94"/>
      <c r="MHY425" s="94"/>
      <c r="MHZ425" s="94"/>
      <c r="MIA425" s="94"/>
      <c r="MIB425" s="94"/>
      <c r="MIC425" s="94"/>
      <c r="MID425" s="94"/>
      <c r="MIE425" s="94"/>
      <c r="MIF425" s="94"/>
      <c r="MIG425" s="94"/>
      <c r="MIH425" s="94"/>
      <c r="MII425" s="94"/>
      <c r="MIJ425" s="94"/>
      <c r="MIK425" s="94"/>
      <c r="MIL425" s="94"/>
      <c r="MIM425" s="94"/>
      <c r="MIN425" s="94"/>
      <c r="MIO425" s="94"/>
      <c r="MIP425" s="94"/>
      <c r="MIQ425" s="94"/>
      <c r="MIR425" s="94"/>
      <c r="MIS425" s="94"/>
      <c r="MIT425" s="94"/>
      <c r="MIU425" s="94"/>
      <c r="MIV425" s="94"/>
      <c r="MIW425" s="94"/>
      <c r="MIX425" s="94"/>
      <c r="MIY425" s="94"/>
      <c r="MIZ425" s="94"/>
      <c r="MJA425" s="94"/>
      <c r="MJB425" s="94"/>
      <c r="MJC425" s="94"/>
      <c r="MJD425" s="94"/>
      <c r="MJE425" s="94"/>
      <c r="MJF425" s="94"/>
      <c r="MJG425" s="94"/>
      <c r="MJH425" s="94"/>
      <c r="MJI425" s="94"/>
      <c r="MJJ425" s="94"/>
      <c r="MJK425" s="94"/>
      <c r="MJL425" s="94"/>
      <c r="MJM425" s="94"/>
      <c r="MJN425" s="94"/>
      <c r="MJO425" s="94"/>
      <c r="MJP425" s="94"/>
      <c r="MJQ425" s="94"/>
      <c r="MJR425" s="94"/>
      <c r="MJS425" s="94"/>
      <c r="MJT425" s="94"/>
      <c r="MJU425" s="94"/>
      <c r="MJV425" s="94"/>
      <c r="MJW425" s="94"/>
      <c r="MJX425" s="94"/>
      <c r="MJY425" s="94"/>
      <c r="MJZ425" s="94"/>
      <c r="MKA425" s="94"/>
      <c r="MKB425" s="94"/>
      <c r="MKC425" s="94"/>
      <c r="MKD425" s="94"/>
      <c r="MKE425" s="94"/>
      <c r="MKF425" s="94"/>
      <c r="MKG425" s="94"/>
      <c r="MKH425" s="94"/>
      <c r="MKI425" s="94"/>
      <c r="MKJ425" s="94"/>
      <c r="MKK425" s="94"/>
      <c r="MKL425" s="94"/>
      <c r="MKM425" s="94"/>
      <c r="MKN425" s="94"/>
      <c r="MKO425" s="94"/>
      <c r="MKP425" s="94"/>
      <c r="MKQ425" s="94"/>
      <c r="MKR425" s="94"/>
      <c r="MKS425" s="94"/>
      <c r="MKT425" s="94"/>
      <c r="MKU425" s="94"/>
      <c r="MKV425" s="94"/>
      <c r="MKW425" s="94"/>
      <c r="MKX425" s="94"/>
      <c r="MKY425" s="94"/>
      <c r="MKZ425" s="94"/>
      <c r="MLA425" s="94"/>
      <c r="MLB425" s="94"/>
      <c r="MLC425" s="94"/>
      <c r="MLD425" s="94"/>
      <c r="MLE425" s="94"/>
      <c r="MLF425" s="94"/>
      <c r="MLG425" s="94"/>
      <c r="MLH425" s="94"/>
      <c r="MLI425" s="94"/>
      <c r="MLJ425" s="94"/>
      <c r="MLK425" s="94"/>
      <c r="MLL425" s="94"/>
      <c r="MLM425" s="94"/>
      <c r="MLN425" s="94"/>
      <c r="MLO425" s="94"/>
      <c r="MLP425" s="94"/>
      <c r="MLQ425" s="94"/>
      <c r="MLR425" s="94"/>
      <c r="MLS425" s="94"/>
      <c r="MLT425" s="94"/>
      <c r="MLU425" s="94"/>
      <c r="MLV425" s="94"/>
      <c r="MLW425" s="94"/>
      <c r="MLX425" s="94"/>
      <c r="MLY425" s="94"/>
      <c r="MLZ425" s="94"/>
      <c r="MMA425" s="94"/>
      <c r="MMB425" s="94"/>
      <c r="MMC425" s="94"/>
      <c r="MMD425" s="94"/>
      <c r="MME425" s="94"/>
      <c r="MMF425" s="94"/>
      <c r="MMG425" s="94"/>
      <c r="MMH425" s="94"/>
      <c r="MMI425" s="94"/>
      <c r="MMJ425" s="94"/>
      <c r="MMK425" s="94"/>
      <c r="MML425" s="94"/>
      <c r="MMM425" s="94"/>
      <c r="MMN425" s="94"/>
      <c r="MMO425" s="94"/>
      <c r="MMP425" s="94"/>
      <c r="MMQ425" s="94"/>
      <c r="MMR425" s="94"/>
      <c r="MMS425" s="94"/>
      <c r="MMT425" s="94"/>
      <c r="MMU425" s="94"/>
      <c r="MMV425" s="94"/>
      <c r="MMW425" s="94"/>
      <c r="MMX425" s="94"/>
      <c r="MMY425" s="94"/>
      <c r="MMZ425" s="94"/>
      <c r="MNA425" s="94"/>
      <c r="MNB425" s="94"/>
      <c r="MNC425" s="94"/>
      <c r="MND425" s="94"/>
      <c r="MNE425" s="94"/>
      <c r="MNF425" s="94"/>
      <c r="MNG425" s="94"/>
      <c r="MNH425" s="94"/>
      <c r="MNI425" s="94"/>
      <c r="MNJ425" s="94"/>
      <c r="MNK425" s="94"/>
      <c r="MNL425" s="94"/>
      <c r="MNM425" s="94"/>
      <c r="MNN425" s="94"/>
      <c r="MNO425" s="94"/>
      <c r="MNP425" s="94"/>
      <c r="MNQ425" s="94"/>
      <c r="MNR425" s="94"/>
      <c r="MNS425" s="94"/>
      <c r="MNT425" s="94"/>
      <c r="MNU425" s="94"/>
      <c r="MNV425" s="94"/>
      <c r="MNW425" s="94"/>
      <c r="MNX425" s="94"/>
      <c r="MNY425" s="94"/>
      <c r="MNZ425" s="94"/>
      <c r="MOA425" s="94"/>
      <c r="MOB425" s="94"/>
      <c r="MOC425" s="94"/>
      <c r="MOD425" s="94"/>
      <c r="MOE425" s="94"/>
      <c r="MOF425" s="94"/>
      <c r="MOG425" s="94"/>
      <c r="MOH425" s="94"/>
      <c r="MOI425" s="94"/>
      <c r="MOJ425" s="94"/>
      <c r="MOK425" s="94"/>
      <c r="MOL425" s="94"/>
      <c r="MOM425" s="94"/>
      <c r="MON425" s="94"/>
      <c r="MOO425" s="94"/>
      <c r="MOP425" s="94"/>
      <c r="MOQ425" s="94"/>
      <c r="MOR425" s="94"/>
      <c r="MOS425" s="94"/>
      <c r="MOT425" s="94"/>
      <c r="MOU425" s="94"/>
      <c r="MOV425" s="94"/>
      <c r="MOW425" s="94"/>
      <c r="MOX425" s="94"/>
      <c r="MOY425" s="94"/>
      <c r="MOZ425" s="94"/>
      <c r="MPA425" s="94"/>
      <c r="MPB425" s="94"/>
      <c r="MPC425" s="94"/>
      <c r="MPD425" s="94"/>
      <c r="MPE425" s="94"/>
      <c r="MPF425" s="94"/>
      <c r="MPG425" s="94"/>
      <c r="MPH425" s="94"/>
      <c r="MPI425" s="94"/>
      <c r="MPJ425" s="94"/>
      <c r="MPK425" s="94"/>
      <c r="MPL425" s="94"/>
      <c r="MPM425" s="94"/>
      <c r="MPN425" s="94"/>
      <c r="MPO425" s="94"/>
      <c r="MPP425" s="94"/>
      <c r="MPQ425" s="94"/>
      <c r="MPR425" s="94"/>
      <c r="MPS425" s="94"/>
      <c r="MPT425" s="94"/>
      <c r="MPU425" s="94"/>
      <c r="MPV425" s="94"/>
      <c r="MPW425" s="94"/>
      <c r="MPX425" s="94"/>
      <c r="MPY425" s="94"/>
      <c r="MPZ425" s="94"/>
      <c r="MQA425" s="94"/>
      <c r="MQB425" s="94"/>
      <c r="MQC425" s="94"/>
      <c r="MQD425" s="94"/>
      <c r="MQE425" s="94"/>
      <c r="MQF425" s="94"/>
      <c r="MQG425" s="94"/>
      <c r="MQH425" s="94"/>
      <c r="MQI425" s="94"/>
      <c r="MQJ425" s="94"/>
      <c r="MQK425" s="94"/>
      <c r="MQL425" s="94"/>
      <c r="MQM425" s="94"/>
      <c r="MQN425" s="94"/>
      <c r="MQO425" s="94"/>
      <c r="MQP425" s="94"/>
      <c r="MQQ425" s="94"/>
      <c r="MQR425" s="94"/>
      <c r="MQS425" s="94"/>
      <c r="MQT425" s="94"/>
      <c r="MQU425" s="94"/>
      <c r="MQV425" s="94"/>
      <c r="MQW425" s="94"/>
      <c r="MQX425" s="94"/>
      <c r="MQY425" s="94"/>
      <c r="MQZ425" s="94"/>
      <c r="MRA425" s="94"/>
      <c r="MRB425" s="94"/>
      <c r="MRC425" s="94"/>
      <c r="MRD425" s="94"/>
      <c r="MRE425" s="94"/>
      <c r="MRF425" s="94"/>
      <c r="MRG425" s="94"/>
      <c r="MRH425" s="94"/>
      <c r="MRI425" s="94"/>
      <c r="MRJ425" s="94"/>
      <c r="MRK425" s="94"/>
      <c r="MRL425" s="94"/>
      <c r="MRM425" s="94"/>
      <c r="MRN425" s="94"/>
      <c r="MRO425" s="94"/>
      <c r="MRP425" s="94"/>
      <c r="MRQ425" s="94"/>
      <c r="MRR425" s="94"/>
      <c r="MRS425" s="94"/>
      <c r="MRT425" s="94"/>
      <c r="MRU425" s="94"/>
      <c r="MRV425" s="94"/>
      <c r="MRW425" s="94"/>
      <c r="MRX425" s="94"/>
      <c r="MRY425" s="94"/>
      <c r="MRZ425" s="94"/>
      <c r="MSA425" s="94"/>
      <c r="MSB425" s="94"/>
      <c r="MSC425" s="94"/>
      <c r="MSD425" s="94"/>
      <c r="MSE425" s="94"/>
      <c r="MSF425" s="94"/>
      <c r="MSG425" s="94"/>
      <c r="MSH425" s="94"/>
      <c r="MSI425" s="94"/>
      <c r="MSJ425" s="94"/>
      <c r="MSK425" s="94"/>
      <c r="MSL425" s="94"/>
      <c r="MSM425" s="94"/>
      <c r="MSN425" s="94"/>
      <c r="MSO425" s="94"/>
      <c r="MSP425" s="94"/>
      <c r="MSQ425" s="94"/>
      <c r="MSR425" s="94"/>
      <c r="MSS425" s="94"/>
      <c r="MST425" s="94"/>
      <c r="MSU425" s="94"/>
      <c r="MSV425" s="94"/>
      <c r="MSW425" s="94"/>
      <c r="MSX425" s="94"/>
      <c r="MSY425" s="94"/>
      <c r="MSZ425" s="94"/>
      <c r="MTA425" s="94"/>
      <c r="MTB425" s="94"/>
      <c r="MTC425" s="94"/>
      <c r="MTD425" s="94"/>
      <c r="MTE425" s="94"/>
      <c r="MTF425" s="94"/>
      <c r="MTG425" s="94"/>
      <c r="MTH425" s="94"/>
      <c r="MTI425" s="94"/>
      <c r="MTJ425" s="94"/>
      <c r="MTK425" s="94"/>
      <c r="MTL425" s="94"/>
      <c r="MTM425" s="94"/>
      <c r="MTN425" s="94"/>
      <c r="MTO425" s="94"/>
      <c r="MTP425" s="94"/>
      <c r="MTQ425" s="94"/>
      <c r="MTR425" s="94"/>
      <c r="MTS425" s="94"/>
      <c r="MTT425" s="94"/>
      <c r="MTU425" s="94"/>
      <c r="MTV425" s="94"/>
      <c r="MTW425" s="94"/>
      <c r="MTX425" s="94"/>
      <c r="MTY425" s="94"/>
      <c r="MTZ425" s="94"/>
      <c r="MUA425" s="94"/>
      <c r="MUB425" s="94"/>
      <c r="MUC425" s="94"/>
      <c r="MUD425" s="94"/>
      <c r="MUE425" s="94"/>
      <c r="MUF425" s="94"/>
      <c r="MUG425" s="94"/>
      <c r="MUH425" s="94"/>
      <c r="MUI425" s="94"/>
      <c r="MUJ425" s="94"/>
      <c r="MUK425" s="94"/>
      <c r="MUL425" s="94"/>
      <c r="MUM425" s="94"/>
      <c r="MUN425" s="94"/>
      <c r="MUO425" s="94"/>
      <c r="MUP425" s="94"/>
      <c r="MUQ425" s="94"/>
      <c r="MUR425" s="94"/>
      <c r="MUS425" s="94"/>
      <c r="MUT425" s="94"/>
      <c r="MUU425" s="94"/>
      <c r="MUV425" s="94"/>
      <c r="MUW425" s="94"/>
      <c r="MUX425" s="94"/>
      <c r="MUY425" s="94"/>
      <c r="MUZ425" s="94"/>
      <c r="MVA425" s="94"/>
      <c r="MVB425" s="94"/>
      <c r="MVC425" s="94"/>
      <c r="MVD425" s="94"/>
      <c r="MVE425" s="94"/>
      <c r="MVF425" s="94"/>
      <c r="MVG425" s="94"/>
      <c r="MVH425" s="94"/>
      <c r="MVI425" s="94"/>
      <c r="MVJ425" s="94"/>
      <c r="MVK425" s="94"/>
      <c r="MVL425" s="94"/>
      <c r="MVM425" s="94"/>
      <c r="MVN425" s="94"/>
      <c r="MVO425" s="94"/>
      <c r="MVP425" s="94"/>
      <c r="MVQ425" s="94"/>
      <c r="MVR425" s="94"/>
      <c r="MVS425" s="94"/>
      <c r="MVT425" s="94"/>
      <c r="MVU425" s="94"/>
      <c r="MVV425" s="94"/>
      <c r="MVW425" s="94"/>
      <c r="MVX425" s="94"/>
      <c r="MVY425" s="94"/>
      <c r="MVZ425" s="94"/>
      <c r="MWA425" s="94"/>
      <c r="MWB425" s="94"/>
      <c r="MWC425" s="94"/>
      <c r="MWD425" s="94"/>
      <c r="MWE425" s="94"/>
      <c r="MWF425" s="94"/>
      <c r="MWG425" s="94"/>
      <c r="MWH425" s="94"/>
      <c r="MWI425" s="94"/>
      <c r="MWJ425" s="94"/>
      <c r="MWK425" s="94"/>
      <c r="MWL425" s="94"/>
      <c r="MWM425" s="94"/>
      <c r="MWN425" s="94"/>
      <c r="MWO425" s="94"/>
      <c r="MWP425" s="94"/>
      <c r="MWQ425" s="94"/>
      <c r="MWR425" s="94"/>
      <c r="MWS425" s="94"/>
      <c r="MWT425" s="94"/>
      <c r="MWU425" s="94"/>
      <c r="MWV425" s="94"/>
      <c r="MWW425" s="94"/>
      <c r="MWX425" s="94"/>
      <c r="MWY425" s="94"/>
      <c r="MWZ425" s="94"/>
      <c r="MXA425" s="94"/>
      <c r="MXB425" s="94"/>
      <c r="MXC425" s="94"/>
      <c r="MXD425" s="94"/>
      <c r="MXE425" s="94"/>
      <c r="MXF425" s="94"/>
      <c r="MXG425" s="94"/>
      <c r="MXH425" s="94"/>
      <c r="MXI425" s="94"/>
      <c r="MXJ425" s="94"/>
      <c r="MXK425" s="94"/>
      <c r="MXL425" s="94"/>
      <c r="MXM425" s="94"/>
      <c r="MXN425" s="94"/>
      <c r="MXO425" s="94"/>
      <c r="MXP425" s="94"/>
      <c r="MXQ425" s="94"/>
      <c r="MXR425" s="94"/>
      <c r="MXS425" s="94"/>
      <c r="MXT425" s="94"/>
      <c r="MXU425" s="94"/>
      <c r="MXV425" s="94"/>
      <c r="MXW425" s="94"/>
      <c r="MXX425" s="94"/>
      <c r="MXY425" s="94"/>
      <c r="MXZ425" s="94"/>
      <c r="MYA425" s="94"/>
      <c r="MYB425" s="94"/>
      <c r="MYC425" s="94"/>
      <c r="MYD425" s="94"/>
      <c r="MYE425" s="94"/>
      <c r="MYF425" s="94"/>
      <c r="MYG425" s="94"/>
      <c r="MYH425" s="94"/>
      <c r="MYI425" s="94"/>
      <c r="MYJ425" s="94"/>
      <c r="MYK425" s="94"/>
      <c r="MYL425" s="94"/>
      <c r="MYM425" s="94"/>
      <c r="MYN425" s="94"/>
      <c r="MYO425" s="94"/>
      <c r="MYP425" s="94"/>
      <c r="MYQ425" s="94"/>
      <c r="MYR425" s="94"/>
      <c r="MYS425" s="94"/>
      <c r="MYT425" s="94"/>
      <c r="MYU425" s="94"/>
      <c r="MYV425" s="94"/>
      <c r="MYW425" s="94"/>
      <c r="MYX425" s="94"/>
      <c r="MYY425" s="94"/>
      <c r="MYZ425" s="94"/>
      <c r="MZA425" s="94"/>
      <c r="MZB425" s="94"/>
      <c r="MZC425" s="94"/>
      <c r="MZD425" s="94"/>
      <c r="MZE425" s="94"/>
      <c r="MZF425" s="94"/>
      <c r="MZG425" s="94"/>
      <c r="MZH425" s="94"/>
      <c r="MZI425" s="94"/>
      <c r="MZJ425" s="94"/>
      <c r="MZK425" s="94"/>
      <c r="MZL425" s="94"/>
      <c r="MZM425" s="94"/>
      <c r="MZN425" s="94"/>
      <c r="MZO425" s="94"/>
      <c r="MZP425" s="94"/>
      <c r="MZQ425" s="94"/>
      <c r="MZR425" s="94"/>
      <c r="MZS425" s="94"/>
      <c r="MZT425" s="94"/>
      <c r="MZU425" s="94"/>
      <c r="MZV425" s="94"/>
      <c r="MZW425" s="94"/>
      <c r="MZX425" s="94"/>
      <c r="MZY425" s="94"/>
      <c r="MZZ425" s="94"/>
      <c r="NAA425" s="94"/>
      <c r="NAB425" s="94"/>
      <c r="NAC425" s="94"/>
      <c r="NAD425" s="94"/>
      <c r="NAE425" s="94"/>
      <c r="NAF425" s="94"/>
      <c r="NAG425" s="94"/>
      <c r="NAH425" s="94"/>
      <c r="NAI425" s="94"/>
      <c r="NAJ425" s="94"/>
      <c r="NAK425" s="94"/>
      <c r="NAL425" s="94"/>
      <c r="NAM425" s="94"/>
      <c r="NAN425" s="94"/>
      <c r="NAO425" s="94"/>
      <c r="NAP425" s="94"/>
      <c r="NAQ425" s="94"/>
      <c r="NAR425" s="94"/>
      <c r="NAS425" s="94"/>
      <c r="NAT425" s="94"/>
      <c r="NAU425" s="94"/>
      <c r="NAV425" s="94"/>
      <c r="NAW425" s="94"/>
      <c r="NAX425" s="94"/>
      <c r="NAY425" s="94"/>
      <c r="NAZ425" s="94"/>
      <c r="NBA425" s="94"/>
      <c r="NBB425" s="94"/>
      <c r="NBC425" s="94"/>
      <c r="NBD425" s="94"/>
      <c r="NBE425" s="94"/>
      <c r="NBF425" s="94"/>
      <c r="NBG425" s="94"/>
      <c r="NBH425" s="94"/>
      <c r="NBI425" s="94"/>
      <c r="NBJ425" s="94"/>
      <c r="NBK425" s="94"/>
      <c r="NBL425" s="94"/>
      <c r="NBM425" s="94"/>
      <c r="NBN425" s="94"/>
      <c r="NBO425" s="94"/>
      <c r="NBP425" s="94"/>
      <c r="NBQ425" s="94"/>
      <c r="NBR425" s="94"/>
      <c r="NBS425" s="94"/>
      <c r="NBT425" s="94"/>
      <c r="NBU425" s="94"/>
      <c r="NBV425" s="94"/>
      <c r="NBW425" s="94"/>
      <c r="NBX425" s="94"/>
      <c r="NBY425" s="94"/>
      <c r="NBZ425" s="94"/>
      <c r="NCA425" s="94"/>
      <c r="NCB425" s="94"/>
      <c r="NCC425" s="94"/>
      <c r="NCD425" s="94"/>
      <c r="NCE425" s="94"/>
      <c r="NCF425" s="94"/>
      <c r="NCG425" s="94"/>
      <c r="NCH425" s="94"/>
      <c r="NCI425" s="94"/>
      <c r="NCJ425" s="94"/>
      <c r="NCK425" s="94"/>
      <c r="NCL425" s="94"/>
      <c r="NCM425" s="94"/>
      <c r="NCN425" s="94"/>
      <c r="NCO425" s="94"/>
      <c r="NCP425" s="94"/>
      <c r="NCQ425" s="94"/>
      <c r="NCR425" s="94"/>
      <c r="NCS425" s="94"/>
      <c r="NCT425" s="94"/>
      <c r="NCU425" s="94"/>
      <c r="NCV425" s="94"/>
      <c r="NCW425" s="94"/>
      <c r="NCX425" s="94"/>
      <c r="NCY425" s="94"/>
      <c r="NCZ425" s="94"/>
      <c r="NDA425" s="94"/>
      <c r="NDB425" s="94"/>
      <c r="NDC425" s="94"/>
      <c r="NDD425" s="94"/>
      <c r="NDE425" s="94"/>
      <c r="NDF425" s="94"/>
      <c r="NDG425" s="94"/>
      <c r="NDH425" s="94"/>
      <c r="NDI425" s="94"/>
      <c r="NDJ425" s="94"/>
      <c r="NDK425" s="94"/>
      <c r="NDL425" s="94"/>
      <c r="NDM425" s="94"/>
      <c r="NDN425" s="94"/>
      <c r="NDO425" s="94"/>
      <c r="NDP425" s="94"/>
      <c r="NDQ425" s="94"/>
      <c r="NDR425" s="94"/>
      <c r="NDS425" s="94"/>
      <c r="NDT425" s="94"/>
      <c r="NDU425" s="94"/>
      <c r="NDV425" s="94"/>
      <c r="NDW425" s="94"/>
      <c r="NDX425" s="94"/>
      <c r="NDY425" s="94"/>
      <c r="NDZ425" s="94"/>
      <c r="NEA425" s="94"/>
      <c r="NEB425" s="94"/>
      <c r="NEC425" s="94"/>
      <c r="NED425" s="94"/>
      <c r="NEE425" s="94"/>
      <c r="NEF425" s="94"/>
      <c r="NEG425" s="94"/>
      <c r="NEH425" s="94"/>
      <c r="NEI425" s="94"/>
      <c r="NEJ425" s="94"/>
      <c r="NEK425" s="94"/>
      <c r="NEL425" s="94"/>
      <c r="NEM425" s="94"/>
      <c r="NEN425" s="94"/>
      <c r="NEO425" s="94"/>
      <c r="NEP425" s="94"/>
      <c r="NEQ425" s="94"/>
      <c r="NER425" s="94"/>
      <c r="NES425" s="94"/>
      <c r="NET425" s="94"/>
      <c r="NEU425" s="94"/>
      <c r="NEV425" s="94"/>
      <c r="NEW425" s="94"/>
      <c r="NEX425" s="94"/>
      <c r="NEY425" s="94"/>
      <c r="NEZ425" s="94"/>
      <c r="NFA425" s="94"/>
      <c r="NFB425" s="94"/>
      <c r="NFC425" s="94"/>
      <c r="NFD425" s="94"/>
      <c r="NFE425" s="94"/>
      <c r="NFF425" s="94"/>
      <c r="NFG425" s="94"/>
      <c r="NFH425" s="94"/>
      <c r="NFI425" s="94"/>
      <c r="NFJ425" s="94"/>
      <c r="NFK425" s="94"/>
      <c r="NFL425" s="94"/>
      <c r="NFM425" s="94"/>
      <c r="NFN425" s="94"/>
      <c r="NFO425" s="94"/>
      <c r="NFP425" s="94"/>
      <c r="NFQ425" s="94"/>
      <c r="NFR425" s="94"/>
      <c r="NFS425" s="94"/>
      <c r="NFT425" s="94"/>
      <c r="NFU425" s="94"/>
      <c r="NFV425" s="94"/>
      <c r="NFW425" s="94"/>
      <c r="NFX425" s="94"/>
      <c r="NFY425" s="94"/>
      <c r="NFZ425" s="94"/>
      <c r="NGA425" s="94"/>
      <c r="NGB425" s="94"/>
      <c r="NGC425" s="94"/>
      <c r="NGD425" s="94"/>
      <c r="NGE425" s="94"/>
      <c r="NGF425" s="94"/>
      <c r="NGG425" s="94"/>
      <c r="NGH425" s="94"/>
      <c r="NGI425" s="94"/>
      <c r="NGJ425" s="94"/>
      <c r="NGK425" s="94"/>
      <c r="NGL425" s="94"/>
      <c r="NGM425" s="94"/>
      <c r="NGN425" s="94"/>
      <c r="NGO425" s="94"/>
      <c r="NGP425" s="94"/>
      <c r="NGQ425" s="94"/>
      <c r="NGR425" s="94"/>
      <c r="NGS425" s="94"/>
      <c r="NGT425" s="94"/>
      <c r="NGU425" s="94"/>
      <c r="NGV425" s="94"/>
      <c r="NGW425" s="94"/>
      <c r="NGX425" s="94"/>
      <c r="NGY425" s="94"/>
      <c r="NGZ425" s="94"/>
      <c r="NHA425" s="94"/>
      <c r="NHB425" s="94"/>
      <c r="NHC425" s="94"/>
      <c r="NHD425" s="94"/>
      <c r="NHE425" s="94"/>
      <c r="NHF425" s="94"/>
      <c r="NHG425" s="94"/>
      <c r="NHH425" s="94"/>
      <c r="NHI425" s="94"/>
      <c r="NHJ425" s="94"/>
      <c r="NHK425" s="94"/>
      <c r="NHL425" s="94"/>
      <c r="NHM425" s="94"/>
      <c r="NHN425" s="94"/>
      <c r="NHO425" s="94"/>
      <c r="NHP425" s="94"/>
      <c r="NHQ425" s="94"/>
      <c r="NHR425" s="94"/>
      <c r="NHS425" s="94"/>
      <c r="NHT425" s="94"/>
      <c r="NHU425" s="94"/>
      <c r="NHV425" s="94"/>
      <c r="NHW425" s="94"/>
      <c r="NHX425" s="94"/>
      <c r="NHY425" s="94"/>
      <c r="NHZ425" s="94"/>
      <c r="NIA425" s="94"/>
      <c r="NIB425" s="94"/>
      <c r="NIC425" s="94"/>
      <c r="NID425" s="94"/>
      <c r="NIE425" s="94"/>
      <c r="NIF425" s="94"/>
      <c r="NIG425" s="94"/>
      <c r="NIH425" s="94"/>
      <c r="NII425" s="94"/>
      <c r="NIJ425" s="94"/>
      <c r="NIK425" s="94"/>
      <c r="NIL425" s="94"/>
      <c r="NIM425" s="94"/>
      <c r="NIN425" s="94"/>
      <c r="NIO425" s="94"/>
      <c r="NIP425" s="94"/>
      <c r="NIQ425" s="94"/>
      <c r="NIR425" s="94"/>
      <c r="NIS425" s="94"/>
      <c r="NIT425" s="94"/>
      <c r="NIU425" s="94"/>
      <c r="NIV425" s="94"/>
      <c r="NIW425" s="94"/>
      <c r="NIX425" s="94"/>
      <c r="NIY425" s="94"/>
      <c r="NIZ425" s="94"/>
      <c r="NJA425" s="94"/>
      <c r="NJB425" s="94"/>
      <c r="NJC425" s="94"/>
      <c r="NJD425" s="94"/>
      <c r="NJE425" s="94"/>
      <c r="NJF425" s="94"/>
      <c r="NJG425" s="94"/>
      <c r="NJH425" s="94"/>
      <c r="NJI425" s="94"/>
      <c r="NJJ425" s="94"/>
      <c r="NJK425" s="94"/>
      <c r="NJL425" s="94"/>
      <c r="NJM425" s="94"/>
      <c r="NJN425" s="94"/>
      <c r="NJO425" s="94"/>
      <c r="NJP425" s="94"/>
      <c r="NJQ425" s="94"/>
      <c r="NJR425" s="94"/>
      <c r="NJS425" s="94"/>
      <c r="NJT425" s="94"/>
      <c r="NJU425" s="94"/>
      <c r="NJV425" s="94"/>
      <c r="NJW425" s="94"/>
      <c r="NJX425" s="94"/>
      <c r="NJY425" s="94"/>
      <c r="NJZ425" s="94"/>
      <c r="NKA425" s="94"/>
      <c r="NKB425" s="94"/>
      <c r="NKC425" s="94"/>
      <c r="NKD425" s="94"/>
      <c r="NKE425" s="94"/>
      <c r="NKF425" s="94"/>
      <c r="NKG425" s="94"/>
      <c r="NKH425" s="94"/>
      <c r="NKI425" s="94"/>
      <c r="NKJ425" s="94"/>
      <c r="NKK425" s="94"/>
      <c r="NKL425" s="94"/>
      <c r="NKM425" s="94"/>
      <c r="NKN425" s="94"/>
      <c r="NKO425" s="94"/>
      <c r="NKP425" s="94"/>
      <c r="NKQ425" s="94"/>
      <c r="NKR425" s="94"/>
      <c r="NKS425" s="94"/>
      <c r="NKT425" s="94"/>
      <c r="NKU425" s="94"/>
      <c r="NKV425" s="94"/>
      <c r="NKW425" s="94"/>
      <c r="NKX425" s="94"/>
      <c r="NKY425" s="94"/>
      <c r="NKZ425" s="94"/>
      <c r="NLA425" s="94"/>
      <c r="NLB425" s="94"/>
      <c r="NLC425" s="94"/>
      <c r="NLD425" s="94"/>
      <c r="NLE425" s="94"/>
      <c r="NLF425" s="94"/>
      <c r="NLG425" s="94"/>
      <c r="NLH425" s="94"/>
      <c r="NLI425" s="94"/>
      <c r="NLJ425" s="94"/>
      <c r="NLK425" s="94"/>
      <c r="NLL425" s="94"/>
      <c r="NLM425" s="94"/>
      <c r="NLN425" s="94"/>
      <c r="NLO425" s="94"/>
      <c r="NLP425" s="94"/>
      <c r="NLQ425" s="94"/>
      <c r="NLR425" s="94"/>
      <c r="NLS425" s="94"/>
      <c r="NLT425" s="94"/>
      <c r="NLU425" s="94"/>
      <c r="NLV425" s="94"/>
      <c r="NLW425" s="94"/>
      <c r="NLX425" s="94"/>
      <c r="NLY425" s="94"/>
      <c r="NLZ425" s="94"/>
      <c r="NMA425" s="94"/>
      <c r="NMB425" s="94"/>
      <c r="NMC425" s="94"/>
      <c r="NMD425" s="94"/>
      <c r="NME425" s="94"/>
      <c r="NMF425" s="94"/>
      <c r="NMG425" s="94"/>
      <c r="NMH425" s="94"/>
      <c r="NMI425" s="94"/>
      <c r="NMJ425" s="94"/>
      <c r="NMK425" s="94"/>
      <c r="NML425" s="94"/>
      <c r="NMM425" s="94"/>
      <c r="NMN425" s="94"/>
      <c r="NMO425" s="94"/>
      <c r="NMP425" s="94"/>
      <c r="NMQ425" s="94"/>
      <c r="NMR425" s="94"/>
      <c r="NMS425" s="94"/>
      <c r="NMT425" s="94"/>
      <c r="NMU425" s="94"/>
      <c r="NMV425" s="94"/>
      <c r="NMW425" s="94"/>
      <c r="NMX425" s="94"/>
      <c r="NMY425" s="94"/>
      <c r="NMZ425" s="94"/>
      <c r="NNA425" s="94"/>
      <c r="NNB425" s="94"/>
      <c r="NNC425" s="94"/>
      <c r="NND425" s="94"/>
      <c r="NNE425" s="94"/>
      <c r="NNF425" s="94"/>
      <c r="NNG425" s="94"/>
      <c r="NNH425" s="94"/>
      <c r="NNI425" s="94"/>
      <c r="NNJ425" s="94"/>
      <c r="NNK425" s="94"/>
      <c r="NNL425" s="94"/>
      <c r="NNM425" s="94"/>
      <c r="NNN425" s="94"/>
      <c r="NNO425" s="94"/>
      <c r="NNP425" s="94"/>
      <c r="NNQ425" s="94"/>
      <c r="NNR425" s="94"/>
      <c r="NNS425" s="94"/>
      <c r="NNT425" s="94"/>
      <c r="NNU425" s="94"/>
      <c r="NNV425" s="94"/>
      <c r="NNW425" s="94"/>
      <c r="NNX425" s="94"/>
      <c r="NNY425" s="94"/>
      <c r="NNZ425" s="94"/>
      <c r="NOA425" s="94"/>
      <c r="NOB425" s="94"/>
      <c r="NOC425" s="94"/>
      <c r="NOD425" s="94"/>
      <c r="NOE425" s="94"/>
      <c r="NOF425" s="94"/>
      <c r="NOG425" s="94"/>
      <c r="NOH425" s="94"/>
      <c r="NOI425" s="94"/>
      <c r="NOJ425" s="94"/>
      <c r="NOK425" s="94"/>
      <c r="NOL425" s="94"/>
      <c r="NOM425" s="94"/>
      <c r="NON425" s="94"/>
      <c r="NOO425" s="94"/>
      <c r="NOP425" s="94"/>
      <c r="NOQ425" s="94"/>
      <c r="NOR425" s="94"/>
      <c r="NOS425" s="94"/>
      <c r="NOT425" s="94"/>
      <c r="NOU425" s="94"/>
      <c r="NOV425" s="94"/>
      <c r="NOW425" s="94"/>
      <c r="NOX425" s="94"/>
      <c r="NOY425" s="94"/>
      <c r="NOZ425" s="94"/>
      <c r="NPA425" s="94"/>
      <c r="NPB425" s="94"/>
      <c r="NPC425" s="94"/>
      <c r="NPD425" s="94"/>
      <c r="NPE425" s="94"/>
      <c r="NPF425" s="94"/>
      <c r="NPG425" s="94"/>
      <c r="NPH425" s="94"/>
      <c r="NPI425" s="94"/>
      <c r="NPJ425" s="94"/>
      <c r="NPK425" s="94"/>
      <c r="NPL425" s="94"/>
      <c r="NPM425" s="94"/>
      <c r="NPN425" s="94"/>
      <c r="NPO425" s="94"/>
      <c r="NPP425" s="94"/>
      <c r="NPQ425" s="94"/>
      <c r="NPR425" s="94"/>
      <c r="NPS425" s="94"/>
      <c r="NPT425" s="94"/>
      <c r="NPU425" s="94"/>
      <c r="NPV425" s="94"/>
      <c r="NPW425" s="94"/>
      <c r="NPX425" s="94"/>
      <c r="NPY425" s="94"/>
      <c r="NPZ425" s="94"/>
      <c r="NQA425" s="94"/>
      <c r="NQB425" s="94"/>
      <c r="NQC425" s="94"/>
      <c r="NQD425" s="94"/>
      <c r="NQE425" s="94"/>
      <c r="NQF425" s="94"/>
      <c r="NQG425" s="94"/>
      <c r="NQH425" s="94"/>
      <c r="NQI425" s="94"/>
      <c r="NQJ425" s="94"/>
      <c r="NQK425" s="94"/>
      <c r="NQL425" s="94"/>
      <c r="NQM425" s="94"/>
      <c r="NQN425" s="94"/>
      <c r="NQO425" s="94"/>
      <c r="NQP425" s="94"/>
      <c r="NQQ425" s="94"/>
      <c r="NQR425" s="94"/>
      <c r="NQS425" s="94"/>
      <c r="NQT425" s="94"/>
      <c r="NQU425" s="94"/>
      <c r="NQV425" s="94"/>
      <c r="NQW425" s="94"/>
      <c r="NQX425" s="94"/>
      <c r="NQY425" s="94"/>
      <c r="NQZ425" s="94"/>
      <c r="NRA425" s="94"/>
      <c r="NRB425" s="94"/>
      <c r="NRC425" s="94"/>
      <c r="NRD425" s="94"/>
      <c r="NRE425" s="94"/>
      <c r="NRF425" s="94"/>
      <c r="NRG425" s="94"/>
      <c r="NRH425" s="94"/>
      <c r="NRI425" s="94"/>
      <c r="NRJ425" s="94"/>
      <c r="NRK425" s="94"/>
      <c r="NRL425" s="94"/>
      <c r="NRM425" s="94"/>
      <c r="NRN425" s="94"/>
      <c r="NRO425" s="94"/>
      <c r="NRP425" s="94"/>
      <c r="NRQ425" s="94"/>
      <c r="NRR425" s="94"/>
      <c r="NRS425" s="94"/>
      <c r="NRT425" s="94"/>
      <c r="NRU425" s="94"/>
      <c r="NRV425" s="94"/>
      <c r="NRW425" s="94"/>
      <c r="NRX425" s="94"/>
      <c r="NRY425" s="94"/>
      <c r="NRZ425" s="94"/>
      <c r="NSA425" s="94"/>
      <c r="NSB425" s="94"/>
      <c r="NSC425" s="94"/>
      <c r="NSD425" s="94"/>
      <c r="NSE425" s="94"/>
      <c r="NSF425" s="94"/>
      <c r="NSG425" s="94"/>
      <c r="NSH425" s="94"/>
      <c r="NSI425" s="94"/>
      <c r="NSJ425" s="94"/>
      <c r="NSK425" s="94"/>
      <c r="NSL425" s="94"/>
      <c r="NSM425" s="94"/>
      <c r="NSN425" s="94"/>
      <c r="NSO425" s="94"/>
      <c r="NSP425" s="94"/>
      <c r="NSQ425" s="94"/>
      <c r="NSR425" s="94"/>
      <c r="NSS425" s="94"/>
      <c r="NST425" s="94"/>
      <c r="NSU425" s="94"/>
      <c r="NSV425" s="94"/>
      <c r="NSW425" s="94"/>
      <c r="NSX425" s="94"/>
      <c r="NSY425" s="94"/>
      <c r="NSZ425" s="94"/>
      <c r="NTA425" s="94"/>
      <c r="NTB425" s="94"/>
      <c r="NTC425" s="94"/>
      <c r="NTD425" s="94"/>
      <c r="NTE425" s="94"/>
      <c r="NTF425" s="94"/>
      <c r="NTG425" s="94"/>
      <c r="NTH425" s="94"/>
      <c r="NTI425" s="94"/>
      <c r="NTJ425" s="94"/>
      <c r="NTK425" s="94"/>
      <c r="NTL425" s="94"/>
      <c r="NTM425" s="94"/>
      <c r="NTN425" s="94"/>
      <c r="NTO425" s="94"/>
      <c r="NTP425" s="94"/>
      <c r="NTQ425" s="94"/>
      <c r="NTR425" s="94"/>
      <c r="NTS425" s="94"/>
      <c r="NTT425" s="94"/>
      <c r="NTU425" s="94"/>
      <c r="NTV425" s="94"/>
      <c r="NTW425" s="94"/>
      <c r="NTX425" s="94"/>
      <c r="NTY425" s="94"/>
      <c r="NTZ425" s="94"/>
      <c r="NUA425" s="94"/>
      <c r="NUB425" s="94"/>
      <c r="NUC425" s="94"/>
      <c r="NUD425" s="94"/>
      <c r="NUE425" s="94"/>
      <c r="NUF425" s="94"/>
      <c r="NUG425" s="94"/>
      <c r="NUH425" s="94"/>
      <c r="NUI425" s="94"/>
      <c r="NUJ425" s="94"/>
      <c r="NUK425" s="94"/>
      <c r="NUL425" s="94"/>
      <c r="NUM425" s="94"/>
      <c r="NUN425" s="94"/>
      <c r="NUO425" s="94"/>
      <c r="NUP425" s="94"/>
      <c r="NUQ425" s="94"/>
      <c r="NUR425" s="94"/>
      <c r="NUS425" s="94"/>
      <c r="NUT425" s="94"/>
      <c r="NUU425" s="94"/>
      <c r="NUV425" s="94"/>
      <c r="NUW425" s="94"/>
      <c r="NUX425" s="94"/>
      <c r="NUY425" s="94"/>
      <c r="NUZ425" s="94"/>
      <c r="NVA425" s="94"/>
      <c r="NVB425" s="94"/>
      <c r="NVC425" s="94"/>
      <c r="NVD425" s="94"/>
      <c r="NVE425" s="94"/>
      <c r="NVF425" s="94"/>
      <c r="NVG425" s="94"/>
      <c r="NVH425" s="94"/>
      <c r="NVI425" s="94"/>
      <c r="NVJ425" s="94"/>
      <c r="NVK425" s="94"/>
      <c r="NVL425" s="94"/>
      <c r="NVM425" s="94"/>
      <c r="NVN425" s="94"/>
      <c r="NVO425" s="94"/>
      <c r="NVP425" s="94"/>
      <c r="NVQ425" s="94"/>
      <c r="NVR425" s="94"/>
      <c r="NVS425" s="94"/>
      <c r="NVT425" s="94"/>
      <c r="NVU425" s="94"/>
      <c r="NVV425" s="94"/>
      <c r="NVW425" s="94"/>
      <c r="NVX425" s="94"/>
      <c r="NVY425" s="94"/>
      <c r="NVZ425" s="94"/>
      <c r="NWA425" s="94"/>
      <c r="NWB425" s="94"/>
      <c r="NWC425" s="94"/>
      <c r="NWD425" s="94"/>
      <c r="NWE425" s="94"/>
      <c r="NWF425" s="94"/>
      <c r="NWG425" s="94"/>
      <c r="NWH425" s="94"/>
      <c r="NWI425" s="94"/>
      <c r="NWJ425" s="94"/>
      <c r="NWK425" s="94"/>
      <c r="NWL425" s="94"/>
      <c r="NWM425" s="94"/>
      <c r="NWN425" s="94"/>
      <c r="NWO425" s="94"/>
      <c r="NWP425" s="94"/>
      <c r="NWQ425" s="94"/>
      <c r="NWR425" s="94"/>
      <c r="NWS425" s="94"/>
      <c r="NWT425" s="94"/>
      <c r="NWU425" s="94"/>
      <c r="NWV425" s="94"/>
      <c r="NWW425" s="94"/>
      <c r="NWX425" s="94"/>
      <c r="NWY425" s="94"/>
      <c r="NWZ425" s="94"/>
      <c r="NXA425" s="94"/>
      <c r="NXB425" s="94"/>
      <c r="NXC425" s="94"/>
      <c r="NXD425" s="94"/>
      <c r="NXE425" s="94"/>
      <c r="NXF425" s="94"/>
      <c r="NXG425" s="94"/>
      <c r="NXH425" s="94"/>
      <c r="NXI425" s="94"/>
      <c r="NXJ425" s="94"/>
      <c r="NXK425" s="94"/>
      <c r="NXL425" s="94"/>
      <c r="NXM425" s="94"/>
      <c r="NXN425" s="94"/>
      <c r="NXO425" s="94"/>
      <c r="NXP425" s="94"/>
      <c r="NXQ425" s="94"/>
      <c r="NXR425" s="94"/>
      <c r="NXS425" s="94"/>
      <c r="NXT425" s="94"/>
      <c r="NXU425" s="94"/>
      <c r="NXV425" s="94"/>
      <c r="NXW425" s="94"/>
      <c r="NXX425" s="94"/>
      <c r="NXY425" s="94"/>
      <c r="NXZ425" s="94"/>
      <c r="NYA425" s="94"/>
      <c r="NYB425" s="94"/>
      <c r="NYC425" s="94"/>
      <c r="NYD425" s="94"/>
      <c r="NYE425" s="94"/>
      <c r="NYF425" s="94"/>
      <c r="NYG425" s="94"/>
      <c r="NYH425" s="94"/>
      <c r="NYI425" s="94"/>
      <c r="NYJ425" s="94"/>
      <c r="NYK425" s="94"/>
      <c r="NYL425" s="94"/>
      <c r="NYM425" s="94"/>
      <c r="NYN425" s="94"/>
      <c r="NYO425" s="94"/>
      <c r="NYP425" s="94"/>
      <c r="NYQ425" s="94"/>
      <c r="NYR425" s="94"/>
      <c r="NYS425" s="94"/>
      <c r="NYT425" s="94"/>
      <c r="NYU425" s="94"/>
      <c r="NYV425" s="94"/>
      <c r="NYW425" s="94"/>
      <c r="NYX425" s="94"/>
      <c r="NYY425" s="94"/>
      <c r="NYZ425" s="94"/>
      <c r="NZA425" s="94"/>
      <c r="NZB425" s="94"/>
      <c r="NZC425" s="94"/>
      <c r="NZD425" s="94"/>
      <c r="NZE425" s="94"/>
      <c r="NZF425" s="94"/>
      <c r="NZG425" s="94"/>
      <c r="NZH425" s="94"/>
      <c r="NZI425" s="94"/>
      <c r="NZJ425" s="94"/>
      <c r="NZK425" s="94"/>
      <c r="NZL425" s="94"/>
      <c r="NZM425" s="94"/>
      <c r="NZN425" s="94"/>
      <c r="NZO425" s="94"/>
      <c r="NZP425" s="94"/>
      <c r="NZQ425" s="94"/>
      <c r="NZR425" s="94"/>
      <c r="NZS425" s="94"/>
      <c r="NZT425" s="94"/>
      <c r="NZU425" s="94"/>
      <c r="NZV425" s="94"/>
      <c r="NZW425" s="94"/>
      <c r="NZX425" s="94"/>
      <c r="NZY425" s="94"/>
      <c r="NZZ425" s="94"/>
      <c r="OAA425" s="94"/>
      <c r="OAB425" s="94"/>
      <c r="OAC425" s="94"/>
      <c r="OAD425" s="94"/>
      <c r="OAE425" s="94"/>
      <c r="OAF425" s="94"/>
      <c r="OAG425" s="94"/>
      <c r="OAH425" s="94"/>
      <c r="OAI425" s="94"/>
      <c r="OAJ425" s="94"/>
      <c r="OAK425" s="94"/>
      <c r="OAL425" s="94"/>
      <c r="OAM425" s="94"/>
      <c r="OAN425" s="94"/>
      <c r="OAO425" s="94"/>
      <c r="OAP425" s="94"/>
      <c r="OAQ425" s="94"/>
      <c r="OAR425" s="94"/>
      <c r="OAS425" s="94"/>
      <c r="OAT425" s="94"/>
      <c r="OAU425" s="94"/>
      <c r="OAV425" s="94"/>
      <c r="OAW425" s="94"/>
      <c r="OAX425" s="94"/>
      <c r="OAY425" s="94"/>
      <c r="OAZ425" s="94"/>
      <c r="OBA425" s="94"/>
      <c r="OBB425" s="94"/>
      <c r="OBC425" s="94"/>
      <c r="OBD425" s="94"/>
      <c r="OBE425" s="94"/>
      <c r="OBF425" s="94"/>
      <c r="OBG425" s="94"/>
      <c r="OBH425" s="94"/>
      <c r="OBI425" s="94"/>
      <c r="OBJ425" s="94"/>
      <c r="OBK425" s="94"/>
      <c r="OBL425" s="94"/>
      <c r="OBM425" s="94"/>
      <c r="OBN425" s="94"/>
      <c r="OBO425" s="94"/>
      <c r="OBP425" s="94"/>
      <c r="OBQ425" s="94"/>
      <c r="OBR425" s="94"/>
      <c r="OBS425" s="94"/>
      <c r="OBT425" s="94"/>
      <c r="OBU425" s="94"/>
      <c r="OBV425" s="94"/>
      <c r="OBW425" s="94"/>
      <c r="OBX425" s="94"/>
      <c r="OBY425" s="94"/>
      <c r="OBZ425" s="94"/>
      <c r="OCA425" s="94"/>
      <c r="OCB425" s="94"/>
      <c r="OCC425" s="94"/>
      <c r="OCD425" s="94"/>
      <c r="OCE425" s="94"/>
      <c r="OCF425" s="94"/>
      <c r="OCG425" s="94"/>
      <c r="OCH425" s="94"/>
      <c r="OCI425" s="94"/>
      <c r="OCJ425" s="94"/>
      <c r="OCK425" s="94"/>
      <c r="OCL425" s="94"/>
      <c r="OCM425" s="94"/>
      <c r="OCN425" s="94"/>
      <c r="OCO425" s="94"/>
      <c r="OCP425" s="94"/>
      <c r="OCQ425" s="94"/>
      <c r="OCR425" s="94"/>
      <c r="OCS425" s="94"/>
      <c r="OCT425" s="94"/>
      <c r="OCU425" s="94"/>
      <c r="OCV425" s="94"/>
      <c r="OCW425" s="94"/>
      <c r="OCX425" s="94"/>
      <c r="OCY425" s="94"/>
      <c r="OCZ425" s="94"/>
      <c r="ODA425" s="94"/>
      <c r="ODB425" s="94"/>
      <c r="ODC425" s="94"/>
      <c r="ODD425" s="94"/>
      <c r="ODE425" s="94"/>
      <c r="ODF425" s="94"/>
      <c r="ODG425" s="94"/>
      <c r="ODH425" s="94"/>
      <c r="ODI425" s="94"/>
      <c r="ODJ425" s="94"/>
      <c r="ODK425" s="94"/>
      <c r="ODL425" s="94"/>
      <c r="ODM425" s="94"/>
      <c r="ODN425" s="94"/>
      <c r="ODO425" s="94"/>
      <c r="ODP425" s="94"/>
      <c r="ODQ425" s="94"/>
      <c r="ODR425" s="94"/>
      <c r="ODS425" s="94"/>
      <c r="ODT425" s="94"/>
      <c r="ODU425" s="94"/>
      <c r="ODV425" s="94"/>
      <c r="ODW425" s="94"/>
      <c r="ODX425" s="94"/>
      <c r="ODY425" s="94"/>
      <c r="ODZ425" s="94"/>
      <c r="OEA425" s="94"/>
      <c r="OEB425" s="94"/>
      <c r="OEC425" s="94"/>
      <c r="OED425" s="94"/>
      <c r="OEE425" s="94"/>
      <c r="OEF425" s="94"/>
      <c r="OEG425" s="94"/>
      <c r="OEH425" s="94"/>
      <c r="OEI425" s="94"/>
      <c r="OEJ425" s="94"/>
      <c r="OEK425" s="94"/>
      <c r="OEL425" s="94"/>
      <c r="OEM425" s="94"/>
      <c r="OEN425" s="94"/>
      <c r="OEO425" s="94"/>
      <c r="OEP425" s="94"/>
      <c r="OEQ425" s="94"/>
      <c r="OER425" s="94"/>
      <c r="OES425" s="94"/>
      <c r="OET425" s="94"/>
      <c r="OEU425" s="94"/>
      <c r="OEV425" s="94"/>
      <c r="OEW425" s="94"/>
      <c r="OEX425" s="94"/>
      <c r="OEY425" s="94"/>
      <c r="OEZ425" s="94"/>
      <c r="OFA425" s="94"/>
      <c r="OFB425" s="94"/>
      <c r="OFC425" s="94"/>
      <c r="OFD425" s="94"/>
      <c r="OFE425" s="94"/>
      <c r="OFF425" s="94"/>
      <c r="OFG425" s="94"/>
      <c r="OFH425" s="94"/>
      <c r="OFI425" s="94"/>
      <c r="OFJ425" s="94"/>
      <c r="OFK425" s="94"/>
      <c r="OFL425" s="94"/>
      <c r="OFM425" s="94"/>
      <c r="OFN425" s="94"/>
      <c r="OFO425" s="94"/>
      <c r="OFP425" s="94"/>
      <c r="OFQ425" s="94"/>
      <c r="OFR425" s="94"/>
      <c r="OFS425" s="94"/>
      <c r="OFT425" s="94"/>
      <c r="OFU425" s="94"/>
      <c r="OFV425" s="94"/>
      <c r="OFW425" s="94"/>
      <c r="OFX425" s="94"/>
      <c r="OFY425" s="94"/>
      <c r="OFZ425" s="94"/>
      <c r="OGA425" s="94"/>
      <c r="OGB425" s="94"/>
      <c r="OGC425" s="94"/>
      <c r="OGD425" s="94"/>
      <c r="OGE425" s="94"/>
      <c r="OGF425" s="94"/>
      <c r="OGG425" s="94"/>
      <c r="OGH425" s="94"/>
      <c r="OGI425" s="94"/>
      <c r="OGJ425" s="94"/>
      <c r="OGK425" s="94"/>
      <c r="OGL425" s="94"/>
      <c r="OGM425" s="94"/>
      <c r="OGN425" s="94"/>
      <c r="OGO425" s="94"/>
      <c r="OGP425" s="94"/>
      <c r="OGQ425" s="94"/>
      <c r="OGR425" s="94"/>
      <c r="OGS425" s="94"/>
      <c r="OGT425" s="94"/>
      <c r="OGU425" s="94"/>
      <c r="OGV425" s="94"/>
      <c r="OGW425" s="94"/>
      <c r="OGX425" s="94"/>
      <c r="OGY425" s="94"/>
      <c r="OGZ425" s="94"/>
      <c r="OHA425" s="94"/>
      <c r="OHB425" s="94"/>
      <c r="OHC425" s="94"/>
      <c r="OHD425" s="94"/>
      <c r="OHE425" s="94"/>
      <c r="OHF425" s="94"/>
      <c r="OHG425" s="94"/>
      <c r="OHH425" s="94"/>
      <c r="OHI425" s="94"/>
      <c r="OHJ425" s="94"/>
      <c r="OHK425" s="94"/>
      <c r="OHL425" s="94"/>
      <c r="OHM425" s="94"/>
      <c r="OHN425" s="94"/>
      <c r="OHO425" s="94"/>
      <c r="OHP425" s="94"/>
      <c r="OHQ425" s="94"/>
      <c r="OHR425" s="94"/>
      <c r="OHS425" s="94"/>
      <c r="OHT425" s="94"/>
      <c r="OHU425" s="94"/>
      <c r="OHV425" s="94"/>
      <c r="OHW425" s="94"/>
      <c r="OHX425" s="94"/>
      <c r="OHY425" s="94"/>
      <c r="OHZ425" s="94"/>
      <c r="OIA425" s="94"/>
      <c r="OIB425" s="94"/>
      <c r="OIC425" s="94"/>
      <c r="OID425" s="94"/>
      <c r="OIE425" s="94"/>
      <c r="OIF425" s="94"/>
      <c r="OIG425" s="94"/>
      <c r="OIH425" s="94"/>
      <c r="OII425" s="94"/>
      <c r="OIJ425" s="94"/>
      <c r="OIK425" s="94"/>
      <c r="OIL425" s="94"/>
      <c r="OIM425" s="94"/>
      <c r="OIN425" s="94"/>
      <c r="OIO425" s="94"/>
      <c r="OIP425" s="94"/>
      <c r="OIQ425" s="94"/>
      <c r="OIR425" s="94"/>
      <c r="OIS425" s="94"/>
      <c r="OIT425" s="94"/>
      <c r="OIU425" s="94"/>
      <c r="OIV425" s="94"/>
      <c r="OIW425" s="94"/>
      <c r="OIX425" s="94"/>
      <c r="OIY425" s="94"/>
      <c r="OIZ425" s="94"/>
      <c r="OJA425" s="94"/>
      <c r="OJB425" s="94"/>
      <c r="OJC425" s="94"/>
      <c r="OJD425" s="94"/>
      <c r="OJE425" s="94"/>
      <c r="OJF425" s="94"/>
      <c r="OJG425" s="94"/>
      <c r="OJH425" s="94"/>
      <c r="OJI425" s="94"/>
      <c r="OJJ425" s="94"/>
      <c r="OJK425" s="94"/>
      <c r="OJL425" s="94"/>
      <c r="OJM425" s="94"/>
      <c r="OJN425" s="94"/>
      <c r="OJO425" s="94"/>
      <c r="OJP425" s="94"/>
      <c r="OJQ425" s="94"/>
      <c r="OJR425" s="94"/>
      <c r="OJS425" s="94"/>
      <c r="OJT425" s="94"/>
      <c r="OJU425" s="94"/>
      <c r="OJV425" s="94"/>
      <c r="OJW425" s="94"/>
      <c r="OJX425" s="94"/>
      <c r="OJY425" s="94"/>
      <c r="OJZ425" s="94"/>
      <c r="OKA425" s="94"/>
      <c r="OKB425" s="94"/>
      <c r="OKC425" s="94"/>
      <c r="OKD425" s="94"/>
      <c r="OKE425" s="94"/>
      <c r="OKF425" s="94"/>
      <c r="OKG425" s="94"/>
      <c r="OKH425" s="94"/>
      <c r="OKI425" s="94"/>
      <c r="OKJ425" s="94"/>
      <c r="OKK425" s="94"/>
      <c r="OKL425" s="94"/>
      <c r="OKM425" s="94"/>
      <c r="OKN425" s="94"/>
      <c r="OKO425" s="94"/>
      <c r="OKP425" s="94"/>
      <c r="OKQ425" s="94"/>
      <c r="OKR425" s="94"/>
      <c r="OKS425" s="94"/>
      <c r="OKT425" s="94"/>
      <c r="OKU425" s="94"/>
      <c r="OKV425" s="94"/>
      <c r="OKW425" s="94"/>
      <c r="OKX425" s="94"/>
      <c r="OKY425" s="94"/>
      <c r="OKZ425" s="94"/>
      <c r="OLA425" s="94"/>
      <c r="OLB425" s="94"/>
      <c r="OLC425" s="94"/>
      <c r="OLD425" s="94"/>
      <c r="OLE425" s="94"/>
      <c r="OLF425" s="94"/>
      <c r="OLG425" s="94"/>
      <c r="OLH425" s="94"/>
      <c r="OLI425" s="94"/>
      <c r="OLJ425" s="94"/>
      <c r="OLK425" s="94"/>
      <c r="OLL425" s="94"/>
      <c r="OLM425" s="94"/>
      <c r="OLN425" s="94"/>
      <c r="OLO425" s="94"/>
      <c r="OLP425" s="94"/>
      <c r="OLQ425" s="94"/>
      <c r="OLR425" s="94"/>
      <c r="OLS425" s="94"/>
      <c r="OLT425" s="94"/>
      <c r="OLU425" s="94"/>
      <c r="OLV425" s="94"/>
      <c r="OLW425" s="94"/>
      <c r="OLX425" s="94"/>
      <c r="OLY425" s="94"/>
      <c r="OLZ425" s="94"/>
      <c r="OMA425" s="94"/>
      <c r="OMB425" s="94"/>
      <c r="OMC425" s="94"/>
      <c r="OMD425" s="94"/>
      <c r="OME425" s="94"/>
      <c r="OMF425" s="94"/>
      <c r="OMG425" s="94"/>
      <c r="OMH425" s="94"/>
      <c r="OMI425" s="94"/>
      <c r="OMJ425" s="94"/>
      <c r="OMK425" s="94"/>
      <c r="OML425" s="94"/>
      <c r="OMM425" s="94"/>
      <c r="OMN425" s="94"/>
      <c r="OMO425" s="94"/>
      <c r="OMP425" s="94"/>
      <c r="OMQ425" s="94"/>
      <c r="OMR425" s="94"/>
      <c r="OMS425" s="94"/>
      <c r="OMT425" s="94"/>
      <c r="OMU425" s="94"/>
      <c r="OMV425" s="94"/>
      <c r="OMW425" s="94"/>
      <c r="OMX425" s="94"/>
      <c r="OMY425" s="94"/>
      <c r="OMZ425" s="94"/>
      <c r="ONA425" s="94"/>
      <c r="ONB425" s="94"/>
      <c r="ONC425" s="94"/>
      <c r="OND425" s="94"/>
      <c r="ONE425" s="94"/>
      <c r="ONF425" s="94"/>
      <c r="ONG425" s="94"/>
      <c r="ONH425" s="94"/>
      <c r="ONI425" s="94"/>
      <c r="ONJ425" s="94"/>
      <c r="ONK425" s="94"/>
      <c r="ONL425" s="94"/>
      <c r="ONM425" s="94"/>
      <c r="ONN425" s="94"/>
      <c r="ONO425" s="94"/>
      <c r="ONP425" s="94"/>
      <c r="ONQ425" s="94"/>
      <c r="ONR425" s="94"/>
      <c r="ONS425" s="94"/>
      <c r="ONT425" s="94"/>
      <c r="ONU425" s="94"/>
      <c r="ONV425" s="94"/>
      <c r="ONW425" s="94"/>
      <c r="ONX425" s="94"/>
      <c r="ONY425" s="94"/>
      <c r="ONZ425" s="94"/>
      <c r="OOA425" s="94"/>
      <c r="OOB425" s="94"/>
      <c r="OOC425" s="94"/>
      <c r="OOD425" s="94"/>
      <c r="OOE425" s="94"/>
      <c r="OOF425" s="94"/>
      <c r="OOG425" s="94"/>
      <c r="OOH425" s="94"/>
      <c r="OOI425" s="94"/>
      <c r="OOJ425" s="94"/>
      <c r="OOK425" s="94"/>
      <c r="OOL425" s="94"/>
      <c r="OOM425" s="94"/>
      <c r="OON425" s="94"/>
      <c r="OOO425" s="94"/>
      <c r="OOP425" s="94"/>
      <c r="OOQ425" s="94"/>
      <c r="OOR425" s="94"/>
      <c r="OOS425" s="94"/>
      <c r="OOT425" s="94"/>
      <c r="OOU425" s="94"/>
      <c r="OOV425" s="94"/>
      <c r="OOW425" s="94"/>
      <c r="OOX425" s="94"/>
      <c r="OOY425" s="94"/>
      <c r="OOZ425" s="94"/>
      <c r="OPA425" s="94"/>
      <c r="OPB425" s="94"/>
      <c r="OPC425" s="94"/>
      <c r="OPD425" s="94"/>
      <c r="OPE425" s="94"/>
      <c r="OPF425" s="94"/>
      <c r="OPG425" s="94"/>
      <c r="OPH425" s="94"/>
      <c r="OPI425" s="94"/>
      <c r="OPJ425" s="94"/>
      <c r="OPK425" s="94"/>
      <c r="OPL425" s="94"/>
      <c r="OPM425" s="94"/>
      <c r="OPN425" s="94"/>
      <c r="OPO425" s="94"/>
      <c r="OPP425" s="94"/>
      <c r="OPQ425" s="94"/>
      <c r="OPR425" s="94"/>
      <c r="OPS425" s="94"/>
      <c r="OPT425" s="94"/>
      <c r="OPU425" s="94"/>
      <c r="OPV425" s="94"/>
      <c r="OPW425" s="94"/>
      <c r="OPX425" s="94"/>
      <c r="OPY425" s="94"/>
      <c r="OPZ425" s="94"/>
      <c r="OQA425" s="94"/>
      <c r="OQB425" s="94"/>
      <c r="OQC425" s="94"/>
      <c r="OQD425" s="94"/>
      <c r="OQE425" s="94"/>
      <c r="OQF425" s="94"/>
      <c r="OQG425" s="94"/>
      <c r="OQH425" s="94"/>
      <c r="OQI425" s="94"/>
      <c r="OQJ425" s="94"/>
      <c r="OQK425" s="94"/>
      <c r="OQL425" s="94"/>
      <c r="OQM425" s="94"/>
      <c r="OQN425" s="94"/>
      <c r="OQO425" s="94"/>
      <c r="OQP425" s="94"/>
      <c r="OQQ425" s="94"/>
      <c r="OQR425" s="94"/>
      <c r="OQS425" s="94"/>
      <c r="OQT425" s="94"/>
      <c r="OQU425" s="94"/>
      <c r="OQV425" s="94"/>
      <c r="OQW425" s="94"/>
      <c r="OQX425" s="94"/>
      <c r="OQY425" s="94"/>
      <c r="OQZ425" s="94"/>
      <c r="ORA425" s="94"/>
      <c r="ORB425" s="94"/>
      <c r="ORC425" s="94"/>
      <c r="ORD425" s="94"/>
      <c r="ORE425" s="94"/>
      <c r="ORF425" s="94"/>
      <c r="ORG425" s="94"/>
      <c r="ORH425" s="94"/>
      <c r="ORI425" s="94"/>
      <c r="ORJ425" s="94"/>
      <c r="ORK425" s="94"/>
      <c r="ORL425" s="94"/>
      <c r="ORM425" s="94"/>
      <c r="ORN425" s="94"/>
      <c r="ORO425" s="94"/>
      <c r="ORP425" s="94"/>
      <c r="ORQ425" s="94"/>
      <c r="ORR425" s="94"/>
      <c r="ORS425" s="94"/>
      <c r="ORT425" s="94"/>
      <c r="ORU425" s="94"/>
      <c r="ORV425" s="94"/>
      <c r="ORW425" s="94"/>
      <c r="ORX425" s="94"/>
      <c r="ORY425" s="94"/>
      <c r="ORZ425" s="94"/>
      <c r="OSA425" s="94"/>
      <c r="OSB425" s="94"/>
      <c r="OSC425" s="94"/>
      <c r="OSD425" s="94"/>
      <c r="OSE425" s="94"/>
      <c r="OSF425" s="94"/>
      <c r="OSG425" s="94"/>
      <c r="OSH425" s="94"/>
      <c r="OSI425" s="94"/>
      <c r="OSJ425" s="94"/>
      <c r="OSK425" s="94"/>
      <c r="OSL425" s="94"/>
      <c r="OSM425" s="94"/>
      <c r="OSN425" s="94"/>
      <c r="OSO425" s="94"/>
      <c r="OSP425" s="94"/>
      <c r="OSQ425" s="94"/>
      <c r="OSR425" s="94"/>
      <c r="OSS425" s="94"/>
      <c r="OST425" s="94"/>
      <c r="OSU425" s="94"/>
      <c r="OSV425" s="94"/>
      <c r="OSW425" s="94"/>
      <c r="OSX425" s="94"/>
      <c r="OSY425" s="94"/>
      <c r="OSZ425" s="94"/>
      <c r="OTA425" s="94"/>
      <c r="OTB425" s="94"/>
      <c r="OTC425" s="94"/>
      <c r="OTD425" s="94"/>
      <c r="OTE425" s="94"/>
      <c r="OTF425" s="94"/>
      <c r="OTG425" s="94"/>
      <c r="OTH425" s="94"/>
      <c r="OTI425" s="94"/>
      <c r="OTJ425" s="94"/>
      <c r="OTK425" s="94"/>
      <c r="OTL425" s="94"/>
      <c r="OTM425" s="94"/>
      <c r="OTN425" s="94"/>
      <c r="OTO425" s="94"/>
      <c r="OTP425" s="94"/>
      <c r="OTQ425" s="94"/>
      <c r="OTR425" s="94"/>
      <c r="OTS425" s="94"/>
      <c r="OTT425" s="94"/>
      <c r="OTU425" s="94"/>
      <c r="OTV425" s="94"/>
      <c r="OTW425" s="94"/>
      <c r="OTX425" s="94"/>
      <c r="OTY425" s="94"/>
      <c r="OTZ425" s="94"/>
      <c r="OUA425" s="94"/>
      <c r="OUB425" s="94"/>
      <c r="OUC425" s="94"/>
      <c r="OUD425" s="94"/>
      <c r="OUE425" s="94"/>
      <c r="OUF425" s="94"/>
      <c r="OUG425" s="94"/>
      <c r="OUH425" s="94"/>
      <c r="OUI425" s="94"/>
      <c r="OUJ425" s="94"/>
      <c r="OUK425" s="94"/>
      <c r="OUL425" s="94"/>
      <c r="OUM425" s="94"/>
      <c r="OUN425" s="94"/>
      <c r="OUO425" s="94"/>
      <c r="OUP425" s="94"/>
      <c r="OUQ425" s="94"/>
      <c r="OUR425" s="94"/>
      <c r="OUS425" s="94"/>
      <c r="OUT425" s="94"/>
      <c r="OUU425" s="94"/>
      <c r="OUV425" s="94"/>
      <c r="OUW425" s="94"/>
      <c r="OUX425" s="94"/>
      <c r="OUY425" s="94"/>
      <c r="OUZ425" s="94"/>
      <c r="OVA425" s="94"/>
      <c r="OVB425" s="94"/>
      <c r="OVC425" s="94"/>
      <c r="OVD425" s="94"/>
      <c r="OVE425" s="94"/>
      <c r="OVF425" s="94"/>
      <c r="OVG425" s="94"/>
      <c r="OVH425" s="94"/>
      <c r="OVI425" s="94"/>
      <c r="OVJ425" s="94"/>
      <c r="OVK425" s="94"/>
      <c r="OVL425" s="94"/>
      <c r="OVM425" s="94"/>
      <c r="OVN425" s="94"/>
      <c r="OVO425" s="94"/>
      <c r="OVP425" s="94"/>
      <c r="OVQ425" s="94"/>
      <c r="OVR425" s="94"/>
      <c r="OVS425" s="94"/>
      <c r="OVT425" s="94"/>
      <c r="OVU425" s="94"/>
      <c r="OVV425" s="94"/>
      <c r="OVW425" s="94"/>
      <c r="OVX425" s="94"/>
      <c r="OVY425" s="94"/>
      <c r="OVZ425" s="94"/>
      <c r="OWA425" s="94"/>
      <c r="OWB425" s="94"/>
      <c r="OWC425" s="94"/>
      <c r="OWD425" s="94"/>
      <c r="OWE425" s="94"/>
      <c r="OWF425" s="94"/>
      <c r="OWG425" s="94"/>
      <c r="OWH425" s="94"/>
      <c r="OWI425" s="94"/>
      <c r="OWJ425" s="94"/>
      <c r="OWK425" s="94"/>
      <c r="OWL425" s="94"/>
      <c r="OWM425" s="94"/>
      <c r="OWN425" s="94"/>
      <c r="OWO425" s="94"/>
      <c r="OWP425" s="94"/>
      <c r="OWQ425" s="94"/>
      <c r="OWR425" s="94"/>
      <c r="OWS425" s="94"/>
      <c r="OWT425" s="94"/>
      <c r="OWU425" s="94"/>
      <c r="OWV425" s="94"/>
      <c r="OWW425" s="94"/>
      <c r="OWX425" s="94"/>
      <c r="OWY425" s="94"/>
      <c r="OWZ425" s="94"/>
      <c r="OXA425" s="94"/>
      <c r="OXB425" s="94"/>
      <c r="OXC425" s="94"/>
      <c r="OXD425" s="94"/>
      <c r="OXE425" s="94"/>
      <c r="OXF425" s="94"/>
      <c r="OXG425" s="94"/>
      <c r="OXH425" s="94"/>
      <c r="OXI425" s="94"/>
      <c r="OXJ425" s="94"/>
      <c r="OXK425" s="94"/>
      <c r="OXL425" s="94"/>
      <c r="OXM425" s="94"/>
      <c r="OXN425" s="94"/>
      <c r="OXO425" s="94"/>
      <c r="OXP425" s="94"/>
      <c r="OXQ425" s="94"/>
      <c r="OXR425" s="94"/>
      <c r="OXS425" s="94"/>
      <c r="OXT425" s="94"/>
      <c r="OXU425" s="94"/>
      <c r="OXV425" s="94"/>
      <c r="OXW425" s="94"/>
      <c r="OXX425" s="94"/>
      <c r="OXY425" s="94"/>
      <c r="OXZ425" s="94"/>
      <c r="OYA425" s="94"/>
      <c r="OYB425" s="94"/>
      <c r="OYC425" s="94"/>
      <c r="OYD425" s="94"/>
      <c r="OYE425" s="94"/>
      <c r="OYF425" s="94"/>
      <c r="OYG425" s="94"/>
      <c r="OYH425" s="94"/>
      <c r="OYI425" s="94"/>
      <c r="OYJ425" s="94"/>
      <c r="OYK425" s="94"/>
      <c r="OYL425" s="94"/>
      <c r="OYM425" s="94"/>
      <c r="OYN425" s="94"/>
      <c r="OYO425" s="94"/>
      <c r="OYP425" s="94"/>
      <c r="OYQ425" s="94"/>
      <c r="OYR425" s="94"/>
      <c r="OYS425" s="94"/>
      <c r="OYT425" s="94"/>
      <c r="OYU425" s="94"/>
      <c r="OYV425" s="94"/>
      <c r="OYW425" s="94"/>
      <c r="OYX425" s="94"/>
      <c r="OYY425" s="94"/>
      <c r="OYZ425" s="94"/>
      <c r="OZA425" s="94"/>
      <c r="OZB425" s="94"/>
      <c r="OZC425" s="94"/>
      <c r="OZD425" s="94"/>
      <c r="OZE425" s="94"/>
      <c r="OZF425" s="94"/>
      <c r="OZG425" s="94"/>
      <c r="OZH425" s="94"/>
      <c r="OZI425" s="94"/>
      <c r="OZJ425" s="94"/>
      <c r="OZK425" s="94"/>
      <c r="OZL425" s="94"/>
      <c r="OZM425" s="94"/>
      <c r="OZN425" s="94"/>
      <c r="OZO425" s="94"/>
      <c r="OZP425" s="94"/>
      <c r="OZQ425" s="94"/>
      <c r="OZR425" s="94"/>
      <c r="OZS425" s="94"/>
      <c r="OZT425" s="94"/>
      <c r="OZU425" s="94"/>
      <c r="OZV425" s="94"/>
      <c r="OZW425" s="94"/>
      <c r="OZX425" s="94"/>
      <c r="OZY425" s="94"/>
      <c r="OZZ425" s="94"/>
      <c r="PAA425" s="94"/>
      <c r="PAB425" s="94"/>
      <c r="PAC425" s="94"/>
      <c r="PAD425" s="94"/>
      <c r="PAE425" s="94"/>
      <c r="PAF425" s="94"/>
      <c r="PAG425" s="94"/>
      <c r="PAH425" s="94"/>
      <c r="PAI425" s="94"/>
      <c r="PAJ425" s="94"/>
      <c r="PAK425" s="94"/>
      <c r="PAL425" s="94"/>
      <c r="PAM425" s="94"/>
      <c r="PAN425" s="94"/>
      <c r="PAO425" s="94"/>
      <c r="PAP425" s="94"/>
      <c r="PAQ425" s="94"/>
      <c r="PAR425" s="94"/>
      <c r="PAS425" s="94"/>
      <c r="PAT425" s="94"/>
      <c r="PAU425" s="94"/>
      <c r="PAV425" s="94"/>
      <c r="PAW425" s="94"/>
      <c r="PAX425" s="94"/>
      <c r="PAY425" s="94"/>
      <c r="PAZ425" s="94"/>
      <c r="PBA425" s="94"/>
      <c r="PBB425" s="94"/>
      <c r="PBC425" s="94"/>
      <c r="PBD425" s="94"/>
      <c r="PBE425" s="94"/>
      <c r="PBF425" s="94"/>
      <c r="PBG425" s="94"/>
      <c r="PBH425" s="94"/>
      <c r="PBI425" s="94"/>
      <c r="PBJ425" s="94"/>
      <c r="PBK425" s="94"/>
      <c r="PBL425" s="94"/>
      <c r="PBM425" s="94"/>
      <c r="PBN425" s="94"/>
      <c r="PBO425" s="94"/>
      <c r="PBP425" s="94"/>
      <c r="PBQ425" s="94"/>
      <c r="PBR425" s="94"/>
      <c r="PBS425" s="94"/>
      <c r="PBT425" s="94"/>
      <c r="PBU425" s="94"/>
      <c r="PBV425" s="94"/>
      <c r="PBW425" s="94"/>
      <c r="PBX425" s="94"/>
      <c r="PBY425" s="94"/>
      <c r="PBZ425" s="94"/>
      <c r="PCA425" s="94"/>
      <c r="PCB425" s="94"/>
      <c r="PCC425" s="94"/>
      <c r="PCD425" s="94"/>
      <c r="PCE425" s="94"/>
      <c r="PCF425" s="94"/>
      <c r="PCG425" s="94"/>
      <c r="PCH425" s="94"/>
      <c r="PCI425" s="94"/>
      <c r="PCJ425" s="94"/>
      <c r="PCK425" s="94"/>
      <c r="PCL425" s="94"/>
      <c r="PCM425" s="94"/>
      <c r="PCN425" s="94"/>
      <c r="PCO425" s="94"/>
      <c r="PCP425" s="94"/>
      <c r="PCQ425" s="94"/>
      <c r="PCR425" s="94"/>
      <c r="PCS425" s="94"/>
      <c r="PCT425" s="94"/>
      <c r="PCU425" s="94"/>
      <c r="PCV425" s="94"/>
      <c r="PCW425" s="94"/>
      <c r="PCX425" s="94"/>
      <c r="PCY425" s="94"/>
      <c r="PCZ425" s="94"/>
      <c r="PDA425" s="94"/>
      <c r="PDB425" s="94"/>
      <c r="PDC425" s="94"/>
      <c r="PDD425" s="94"/>
      <c r="PDE425" s="94"/>
      <c r="PDF425" s="94"/>
      <c r="PDG425" s="94"/>
      <c r="PDH425" s="94"/>
      <c r="PDI425" s="94"/>
      <c r="PDJ425" s="94"/>
      <c r="PDK425" s="94"/>
      <c r="PDL425" s="94"/>
      <c r="PDM425" s="94"/>
      <c r="PDN425" s="94"/>
      <c r="PDO425" s="94"/>
      <c r="PDP425" s="94"/>
      <c r="PDQ425" s="94"/>
      <c r="PDR425" s="94"/>
      <c r="PDS425" s="94"/>
      <c r="PDT425" s="94"/>
      <c r="PDU425" s="94"/>
      <c r="PDV425" s="94"/>
      <c r="PDW425" s="94"/>
      <c r="PDX425" s="94"/>
      <c r="PDY425" s="94"/>
      <c r="PDZ425" s="94"/>
      <c r="PEA425" s="94"/>
      <c r="PEB425" s="94"/>
      <c r="PEC425" s="94"/>
      <c r="PED425" s="94"/>
      <c r="PEE425" s="94"/>
      <c r="PEF425" s="94"/>
      <c r="PEG425" s="94"/>
      <c r="PEH425" s="94"/>
      <c r="PEI425" s="94"/>
      <c r="PEJ425" s="94"/>
      <c r="PEK425" s="94"/>
      <c r="PEL425" s="94"/>
      <c r="PEM425" s="94"/>
      <c r="PEN425" s="94"/>
      <c r="PEO425" s="94"/>
      <c r="PEP425" s="94"/>
      <c r="PEQ425" s="94"/>
      <c r="PER425" s="94"/>
      <c r="PES425" s="94"/>
      <c r="PET425" s="94"/>
      <c r="PEU425" s="94"/>
      <c r="PEV425" s="94"/>
      <c r="PEW425" s="94"/>
      <c r="PEX425" s="94"/>
      <c r="PEY425" s="94"/>
      <c r="PEZ425" s="94"/>
      <c r="PFA425" s="94"/>
      <c r="PFB425" s="94"/>
      <c r="PFC425" s="94"/>
      <c r="PFD425" s="94"/>
      <c r="PFE425" s="94"/>
      <c r="PFF425" s="94"/>
      <c r="PFG425" s="94"/>
      <c r="PFH425" s="94"/>
      <c r="PFI425" s="94"/>
      <c r="PFJ425" s="94"/>
      <c r="PFK425" s="94"/>
      <c r="PFL425" s="94"/>
      <c r="PFM425" s="94"/>
      <c r="PFN425" s="94"/>
      <c r="PFO425" s="94"/>
      <c r="PFP425" s="94"/>
      <c r="PFQ425" s="94"/>
      <c r="PFR425" s="94"/>
      <c r="PFS425" s="94"/>
      <c r="PFT425" s="94"/>
      <c r="PFU425" s="94"/>
      <c r="PFV425" s="94"/>
      <c r="PFW425" s="94"/>
      <c r="PFX425" s="94"/>
      <c r="PFY425" s="94"/>
      <c r="PFZ425" s="94"/>
      <c r="PGA425" s="94"/>
      <c r="PGB425" s="94"/>
      <c r="PGC425" s="94"/>
      <c r="PGD425" s="94"/>
      <c r="PGE425" s="94"/>
      <c r="PGF425" s="94"/>
      <c r="PGG425" s="94"/>
      <c r="PGH425" s="94"/>
      <c r="PGI425" s="94"/>
      <c r="PGJ425" s="94"/>
      <c r="PGK425" s="94"/>
      <c r="PGL425" s="94"/>
      <c r="PGM425" s="94"/>
      <c r="PGN425" s="94"/>
      <c r="PGO425" s="94"/>
      <c r="PGP425" s="94"/>
      <c r="PGQ425" s="94"/>
      <c r="PGR425" s="94"/>
      <c r="PGS425" s="94"/>
      <c r="PGT425" s="94"/>
      <c r="PGU425" s="94"/>
      <c r="PGV425" s="94"/>
      <c r="PGW425" s="94"/>
      <c r="PGX425" s="94"/>
      <c r="PGY425" s="94"/>
      <c r="PGZ425" s="94"/>
      <c r="PHA425" s="94"/>
      <c r="PHB425" s="94"/>
      <c r="PHC425" s="94"/>
      <c r="PHD425" s="94"/>
      <c r="PHE425" s="94"/>
      <c r="PHF425" s="94"/>
      <c r="PHG425" s="94"/>
      <c r="PHH425" s="94"/>
      <c r="PHI425" s="94"/>
      <c r="PHJ425" s="94"/>
      <c r="PHK425" s="94"/>
      <c r="PHL425" s="94"/>
      <c r="PHM425" s="94"/>
      <c r="PHN425" s="94"/>
      <c r="PHO425" s="94"/>
      <c r="PHP425" s="94"/>
      <c r="PHQ425" s="94"/>
      <c r="PHR425" s="94"/>
      <c r="PHS425" s="94"/>
      <c r="PHT425" s="94"/>
      <c r="PHU425" s="94"/>
      <c r="PHV425" s="94"/>
      <c r="PHW425" s="94"/>
      <c r="PHX425" s="94"/>
      <c r="PHY425" s="94"/>
      <c r="PHZ425" s="94"/>
      <c r="PIA425" s="94"/>
      <c r="PIB425" s="94"/>
      <c r="PIC425" s="94"/>
      <c r="PID425" s="94"/>
      <c r="PIE425" s="94"/>
      <c r="PIF425" s="94"/>
      <c r="PIG425" s="94"/>
      <c r="PIH425" s="94"/>
      <c r="PII425" s="94"/>
      <c r="PIJ425" s="94"/>
      <c r="PIK425" s="94"/>
      <c r="PIL425" s="94"/>
      <c r="PIM425" s="94"/>
      <c r="PIN425" s="94"/>
      <c r="PIO425" s="94"/>
      <c r="PIP425" s="94"/>
      <c r="PIQ425" s="94"/>
      <c r="PIR425" s="94"/>
      <c r="PIS425" s="94"/>
      <c r="PIT425" s="94"/>
      <c r="PIU425" s="94"/>
      <c r="PIV425" s="94"/>
      <c r="PIW425" s="94"/>
      <c r="PIX425" s="94"/>
      <c r="PIY425" s="94"/>
      <c r="PIZ425" s="94"/>
      <c r="PJA425" s="94"/>
      <c r="PJB425" s="94"/>
      <c r="PJC425" s="94"/>
      <c r="PJD425" s="94"/>
      <c r="PJE425" s="94"/>
      <c r="PJF425" s="94"/>
      <c r="PJG425" s="94"/>
      <c r="PJH425" s="94"/>
      <c r="PJI425" s="94"/>
      <c r="PJJ425" s="94"/>
      <c r="PJK425" s="94"/>
      <c r="PJL425" s="94"/>
      <c r="PJM425" s="94"/>
      <c r="PJN425" s="94"/>
      <c r="PJO425" s="94"/>
      <c r="PJP425" s="94"/>
      <c r="PJQ425" s="94"/>
      <c r="PJR425" s="94"/>
      <c r="PJS425" s="94"/>
      <c r="PJT425" s="94"/>
      <c r="PJU425" s="94"/>
      <c r="PJV425" s="94"/>
      <c r="PJW425" s="94"/>
      <c r="PJX425" s="94"/>
      <c r="PJY425" s="94"/>
      <c r="PJZ425" s="94"/>
      <c r="PKA425" s="94"/>
      <c r="PKB425" s="94"/>
      <c r="PKC425" s="94"/>
      <c r="PKD425" s="94"/>
      <c r="PKE425" s="94"/>
      <c r="PKF425" s="94"/>
      <c r="PKG425" s="94"/>
      <c r="PKH425" s="94"/>
      <c r="PKI425" s="94"/>
      <c r="PKJ425" s="94"/>
      <c r="PKK425" s="94"/>
      <c r="PKL425" s="94"/>
      <c r="PKM425" s="94"/>
      <c r="PKN425" s="94"/>
      <c r="PKO425" s="94"/>
      <c r="PKP425" s="94"/>
      <c r="PKQ425" s="94"/>
      <c r="PKR425" s="94"/>
      <c r="PKS425" s="94"/>
      <c r="PKT425" s="94"/>
      <c r="PKU425" s="94"/>
      <c r="PKV425" s="94"/>
      <c r="PKW425" s="94"/>
      <c r="PKX425" s="94"/>
      <c r="PKY425" s="94"/>
      <c r="PKZ425" s="94"/>
      <c r="PLA425" s="94"/>
      <c r="PLB425" s="94"/>
      <c r="PLC425" s="94"/>
      <c r="PLD425" s="94"/>
      <c r="PLE425" s="94"/>
      <c r="PLF425" s="94"/>
      <c r="PLG425" s="94"/>
      <c r="PLH425" s="94"/>
      <c r="PLI425" s="94"/>
      <c r="PLJ425" s="94"/>
      <c r="PLK425" s="94"/>
      <c r="PLL425" s="94"/>
      <c r="PLM425" s="94"/>
      <c r="PLN425" s="94"/>
      <c r="PLO425" s="94"/>
      <c r="PLP425" s="94"/>
      <c r="PLQ425" s="94"/>
      <c r="PLR425" s="94"/>
      <c r="PLS425" s="94"/>
      <c r="PLT425" s="94"/>
      <c r="PLU425" s="94"/>
      <c r="PLV425" s="94"/>
      <c r="PLW425" s="94"/>
      <c r="PLX425" s="94"/>
      <c r="PLY425" s="94"/>
      <c r="PLZ425" s="94"/>
      <c r="PMA425" s="94"/>
      <c r="PMB425" s="94"/>
      <c r="PMC425" s="94"/>
      <c r="PMD425" s="94"/>
      <c r="PME425" s="94"/>
      <c r="PMF425" s="94"/>
      <c r="PMG425" s="94"/>
      <c r="PMH425" s="94"/>
      <c r="PMI425" s="94"/>
      <c r="PMJ425" s="94"/>
      <c r="PMK425" s="94"/>
      <c r="PML425" s="94"/>
      <c r="PMM425" s="94"/>
      <c r="PMN425" s="94"/>
      <c r="PMO425" s="94"/>
      <c r="PMP425" s="94"/>
      <c r="PMQ425" s="94"/>
      <c r="PMR425" s="94"/>
      <c r="PMS425" s="94"/>
      <c r="PMT425" s="94"/>
      <c r="PMU425" s="94"/>
      <c r="PMV425" s="94"/>
      <c r="PMW425" s="94"/>
      <c r="PMX425" s="94"/>
      <c r="PMY425" s="94"/>
      <c r="PMZ425" s="94"/>
      <c r="PNA425" s="94"/>
      <c r="PNB425" s="94"/>
      <c r="PNC425" s="94"/>
      <c r="PND425" s="94"/>
      <c r="PNE425" s="94"/>
      <c r="PNF425" s="94"/>
      <c r="PNG425" s="94"/>
      <c r="PNH425" s="94"/>
      <c r="PNI425" s="94"/>
      <c r="PNJ425" s="94"/>
      <c r="PNK425" s="94"/>
      <c r="PNL425" s="94"/>
      <c r="PNM425" s="94"/>
      <c r="PNN425" s="94"/>
      <c r="PNO425" s="94"/>
      <c r="PNP425" s="94"/>
      <c r="PNQ425" s="94"/>
      <c r="PNR425" s="94"/>
      <c r="PNS425" s="94"/>
      <c r="PNT425" s="94"/>
      <c r="PNU425" s="94"/>
      <c r="PNV425" s="94"/>
      <c r="PNW425" s="94"/>
      <c r="PNX425" s="94"/>
      <c r="PNY425" s="94"/>
      <c r="PNZ425" s="94"/>
      <c r="POA425" s="94"/>
      <c r="POB425" s="94"/>
      <c r="POC425" s="94"/>
      <c r="POD425" s="94"/>
      <c r="POE425" s="94"/>
      <c r="POF425" s="94"/>
      <c r="POG425" s="94"/>
      <c r="POH425" s="94"/>
      <c r="POI425" s="94"/>
      <c r="POJ425" s="94"/>
      <c r="POK425" s="94"/>
      <c r="POL425" s="94"/>
      <c r="POM425" s="94"/>
      <c r="PON425" s="94"/>
      <c r="POO425" s="94"/>
      <c r="POP425" s="94"/>
      <c r="POQ425" s="94"/>
      <c r="POR425" s="94"/>
      <c r="POS425" s="94"/>
      <c r="POT425" s="94"/>
      <c r="POU425" s="94"/>
      <c r="POV425" s="94"/>
      <c r="POW425" s="94"/>
      <c r="POX425" s="94"/>
      <c r="POY425" s="94"/>
      <c r="POZ425" s="94"/>
      <c r="PPA425" s="94"/>
      <c r="PPB425" s="94"/>
      <c r="PPC425" s="94"/>
      <c r="PPD425" s="94"/>
      <c r="PPE425" s="94"/>
      <c r="PPF425" s="94"/>
      <c r="PPG425" s="94"/>
      <c r="PPH425" s="94"/>
      <c r="PPI425" s="94"/>
      <c r="PPJ425" s="94"/>
      <c r="PPK425" s="94"/>
      <c r="PPL425" s="94"/>
      <c r="PPM425" s="94"/>
      <c r="PPN425" s="94"/>
      <c r="PPO425" s="94"/>
      <c r="PPP425" s="94"/>
      <c r="PPQ425" s="94"/>
      <c r="PPR425" s="94"/>
      <c r="PPS425" s="94"/>
      <c r="PPT425" s="94"/>
      <c r="PPU425" s="94"/>
      <c r="PPV425" s="94"/>
      <c r="PPW425" s="94"/>
      <c r="PPX425" s="94"/>
      <c r="PPY425" s="94"/>
      <c r="PPZ425" s="94"/>
      <c r="PQA425" s="94"/>
      <c r="PQB425" s="94"/>
      <c r="PQC425" s="94"/>
      <c r="PQD425" s="94"/>
      <c r="PQE425" s="94"/>
      <c r="PQF425" s="94"/>
      <c r="PQG425" s="94"/>
      <c r="PQH425" s="94"/>
      <c r="PQI425" s="94"/>
      <c r="PQJ425" s="94"/>
      <c r="PQK425" s="94"/>
      <c r="PQL425" s="94"/>
      <c r="PQM425" s="94"/>
      <c r="PQN425" s="94"/>
      <c r="PQO425" s="94"/>
      <c r="PQP425" s="94"/>
      <c r="PQQ425" s="94"/>
      <c r="PQR425" s="94"/>
      <c r="PQS425" s="94"/>
      <c r="PQT425" s="94"/>
      <c r="PQU425" s="94"/>
      <c r="PQV425" s="94"/>
      <c r="PQW425" s="94"/>
      <c r="PQX425" s="94"/>
      <c r="PQY425" s="94"/>
      <c r="PQZ425" s="94"/>
      <c r="PRA425" s="94"/>
      <c r="PRB425" s="94"/>
      <c r="PRC425" s="94"/>
      <c r="PRD425" s="94"/>
      <c r="PRE425" s="94"/>
      <c r="PRF425" s="94"/>
      <c r="PRG425" s="94"/>
      <c r="PRH425" s="94"/>
      <c r="PRI425" s="94"/>
      <c r="PRJ425" s="94"/>
      <c r="PRK425" s="94"/>
      <c r="PRL425" s="94"/>
      <c r="PRM425" s="94"/>
      <c r="PRN425" s="94"/>
      <c r="PRO425" s="94"/>
      <c r="PRP425" s="94"/>
      <c r="PRQ425" s="94"/>
      <c r="PRR425" s="94"/>
      <c r="PRS425" s="94"/>
      <c r="PRT425" s="94"/>
      <c r="PRU425" s="94"/>
      <c r="PRV425" s="94"/>
      <c r="PRW425" s="94"/>
      <c r="PRX425" s="94"/>
      <c r="PRY425" s="94"/>
      <c r="PRZ425" s="94"/>
      <c r="PSA425" s="94"/>
      <c r="PSB425" s="94"/>
      <c r="PSC425" s="94"/>
      <c r="PSD425" s="94"/>
      <c r="PSE425" s="94"/>
      <c r="PSF425" s="94"/>
      <c r="PSG425" s="94"/>
      <c r="PSH425" s="94"/>
      <c r="PSI425" s="94"/>
      <c r="PSJ425" s="94"/>
      <c r="PSK425" s="94"/>
      <c r="PSL425" s="94"/>
      <c r="PSM425" s="94"/>
      <c r="PSN425" s="94"/>
      <c r="PSO425" s="94"/>
      <c r="PSP425" s="94"/>
      <c r="PSQ425" s="94"/>
      <c r="PSR425" s="94"/>
      <c r="PSS425" s="94"/>
      <c r="PST425" s="94"/>
      <c r="PSU425" s="94"/>
      <c r="PSV425" s="94"/>
      <c r="PSW425" s="94"/>
      <c r="PSX425" s="94"/>
      <c r="PSY425" s="94"/>
      <c r="PSZ425" s="94"/>
      <c r="PTA425" s="94"/>
      <c r="PTB425" s="94"/>
      <c r="PTC425" s="94"/>
      <c r="PTD425" s="94"/>
      <c r="PTE425" s="94"/>
      <c r="PTF425" s="94"/>
      <c r="PTG425" s="94"/>
      <c r="PTH425" s="94"/>
      <c r="PTI425" s="94"/>
      <c r="PTJ425" s="94"/>
      <c r="PTK425" s="94"/>
      <c r="PTL425" s="94"/>
      <c r="PTM425" s="94"/>
      <c r="PTN425" s="94"/>
      <c r="PTO425" s="94"/>
      <c r="PTP425" s="94"/>
      <c r="PTQ425" s="94"/>
      <c r="PTR425" s="94"/>
      <c r="PTS425" s="94"/>
      <c r="PTT425" s="94"/>
      <c r="PTU425" s="94"/>
      <c r="PTV425" s="94"/>
      <c r="PTW425" s="94"/>
      <c r="PTX425" s="94"/>
      <c r="PTY425" s="94"/>
      <c r="PTZ425" s="94"/>
      <c r="PUA425" s="94"/>
      <c r="PUB425" s="94"/>
      <c r="PUC425" s="94"/>
      <c r="PUD425" s="94"/>
      <c r="PUE425" s="94"/>
      <c r="PUF425" s="94"/>
      <c r="PUG425" s="94"/>
      <c r="PUH425" s="94"/>
      <c r="PUI425" s="94"/>
      <c r="PUJ425" s="94"/>
      <c r="PUK425" s="94"/>
      <c r="PUL425" s="94"/>
      <c r="PUM425" s="94"/>
      <c r="PUN425" s="94"/>
      <c r="PUO425" s="94"/>
      <c r="PUP425" s="94"/>
      <c r="PUQ425" s="94"/>
      <c r="PUR425" s="94"/>
      <c r="PUS425" s="94"/>
      <c r="PUT425" s="94"/>
      <c r="PUU425" s="94"/>
      <c r="PUV425" s="94"/>
      <c r="PUW425" s="94"/>
      <c r="PUX425" s="94"/>
      <c r="PUY425" s="94"/>
      <c r="PUZ425" s="94"/>
      <c r="PVA425" s="94"/>
      <c r="PVB425" s="94"/>
      <c r="PVC425" s="94"/>
      <c r="PVD425" s="94"/>
      <c r="PVE425" s="94"/>
      <c r="PVF425" s="94"/>
      <c r="PVG425" s="94"/>
      <c r="PVH425" s="94"/>
      <c r="PVI425" s="94"/>
      <c r="PVJ425" s="94"/>
      <c r="PVK425" s="94"/>
      <c r="PVL425" s="94"/>
      <c r="PVM425" s="94"/>
      <c r="PVN425" s="94"/>
      <c r="PVO425" s="94"/>
      <c r="PVP425" s="94"/>
      <c r="PVQ425" s="94"/>
      <c r="PVR425" s="94"/>
      <c r="PVS425" s="94"/>
      <c r="PVT425" s="94"/>
      <c r="PVU425" s="94"/>
      <c r="PVV425" s="94"/>
      <c r="PVW425" s="94"/>
      <c r="PVX425" s="94"/>
      <c r="PVY425" s="94"/>
      <c r="PVZ425" s="94"/>
      <c r="PWA425" s="94"/>
      <c r="PWB425" s="94"/>
      <c r="PWC425" s="94"/>
      <c r="PWD425" s="94"/>
      <c r="PWE425" s="94"/>
      <c r="PWF425" s="94"/>
      <c r="PWG425" s="94"/>
      <c r="PWH425" s="94"/>
      <c r="PWI425" s="94"/>
      <c r="PWJ425" s="94"/>
      <c r="PWK425" s="94"/>
      <c r="PWL425" s="94"/>
      <c r="PWM425" s="94"/>
      <c r="PWN425" s="94"/>
      <c r="PWO425" s="94"/>
      <c r="PWP425" s="94"/>
      <c r="PWQ425" s="94"/>
      <c r="PWR425" s="94"/>
      <c r="PWS425" s="94"/>
      <c r="PWT425" s="94"/>
      <c r="PWU425" s="94"/>
      <c r="PWV425" s="94"/>
      <c r="PWW425" s="94"/>
      <c r="PWX425" s="94"/>
      <c r="PWY425" s="94"/>
      <c r="PWZ425" s="94"/>
      <c r="PXA425" s="94"/>
      <c r="PXB425" s="94"/>
      <c r="PXC425" s="94"/>
      <c r="PXD425" s="94"/>
      <c r="PXE425" s="94"/>
      <c r="PXF425" s="94"/>
      <c r="PXG425" s="94"/>
      <c r="PXH425" s="94"/>
      <c r="PXI425" s="94"/>
      <c r="PXJ425" s="94"/>
      <c r="PXK425" s="94"/>
      <c r="PXL425" s="94"/>
      <c r="PXM425" s="94"/>
      <c r="PXN425" s="94"/>
      <c r="PXO425" s="94"/>
      <c r="PXP425" s="94"/>
      <c r="PXQ425" s="94"/>
      <c r="PXR425" s="94"/>
      <c r="PXS425" s="94"/>
      <c r="PXT425" s="94"/>
      <c r="PXU425" s="94"/>
      <c r="PXV425" s="94"/>
      <c r="PXW425" s="94"/>
      <c r="PXX425" s="94"/>
      <c r="PXY425" s="94"/>
      <c r="PXZ425" s="94"/>
      <c r="PYA425" s="94"/>
      <c r="PYB425" s="94"/>
      <c r="PYC425" s="94"/>
      <c r="PYD425" s="94"/>
      <c r="PYE425" s="94"/>
      <c r="PYF425" s="94"/>
      <c r="PYG425" s="94"/>
      <c r="PYH425" s="94"/>
      <c r="PYI425" s="94"/>
      <c r="PYJ425" s="94"/>
      <c r="PYK425" s="94"/>
      <c r="PYL425" s="94"/>
      <c r="PYM425" s="94"/>
      <c r="PYN425" s="94"/>
      <c r="PYO425" s="94"/>
      <c r="PYP425" s="94"/>
      <c r="PYQ425" s="94"/>
      <c r="PYR425" s="94"/>
      <c r="PYS425" s="94"/>
      <c r="PYT425" s="94"/>
      <c r="PYU425" s="94"/>
      <c r="PYV425" s="94"/>
      <c r="PYW425" s="94"/>
      <c r="PYX425" s="94"/>
      <c r="PYY425" s="94"/>
      <c r="PYZ425" s="94"/>
      <c r="PZA425" s="94"/>
      <c r="PZB425" s="94"/>
      <c r="PZC425" s="94"/>
      <c r="PZD425" s="94"/>
      <c r="PZE425" s="94"/>
      <c r="PZF425" s="94"/>
      <c r="PZG425" s="94"/>
      <c r="PZH425" s="94"/>
      <c r="PZI425" s="94"/>
      <c r="PZJ425" s="94"/>
      <c r="PZK425" s="94"/>
      <c r="PZL425" s="94"/>
      <c r="PZM425" s="94"/>
      <c r="PZN425" s="94"/>
      <c r="PZO425" s="94"/>
      <c r="PZP425" s="94"/>
      <c r="PZQ425" s="94"/>
      <c r="PZR425" s="94"/>
      <c r="PZS425" s="94"/>
      <c r="PZT425" s="94"/>
      <c r="PZU425" s="94"/>
      <c r="PZV425" s="94"/>
      <c r="PZW425" s="94"/>
      <c r="PZX425" s="94"/>
      <c r="PZY425" s="94"/>
      <c r="PZZ425" s="94"/>
      <c r="QAA425" s="94"/>
      <c r="QAB425" s="94"/>
      <c r="QAC425" s="94"/>
      <c r="QAD425" s="94"/>
      <c r="QAE425" s="94"/>
      <c r="QAF425" s="94"/>
      <c r="QAG425" s="94"/>
      <c r="QAH425" s="94"/>
      <c r="QAI425" s="94"/>
      <c r="QAJ425" s="94"/>
      <c r="QAK425" s="94"/>
      <c r="QAL425" s="94"/>
      <c r="QAM425" s="94"/>
      <c r="QAN425" s="94"/>
      <c r="QAO425" s="94"/>
      <c r="QAP425" s="94"/>
      <c r="QAQ425" s="94"/>
      <c r="QAR425" s="94"/>
      <c r="QAS425" s="94"/>
      <c r="QAT425" s="94"/>
      <c r="QAU425" s="94"/>
      <c r="QAV425" s="94"/>
      <c r="QAW425" s="94"/>
      <c r="QAX425" s="94"/>
      <c r="QAY425" s="94"/>
      <c r="QAZ425" s="94"/>
      <c r="QBA425" s="94"/>
      <c r="QBB425" s="94"/>
      <c r="QBC425" s="94"/>
      <c r="QBD425" s="94"/>
      <c r="QBE425" s="94"/>
      <c r="QBF425" s="94"/>
      <c r="QBG425" s="94"/>
      <c r="QBH425" s="94"/>
      <c r="QBI425" s="94"/>
      <c r="QBJ425" s="94"/>
      <c r="QBK425" s="94"/>
      <c r="QBL425" s="94"/>
      <c r="QBM425" s="94"/>
      <c r="QBN425" s="94"/>
      <c r="QBO425" s="94"/>
      <c r="QBP425" s="94"/>
      <c r="QBQ425" s="94"/>
      <c r="QBR425" s="94"/>
      <c r="QBS425" s="94"/>
      <c r="QBT425" s="94"/>
      <c r="QBU425" s="94"/>
      <c r="QBV425" s="94"/>
      <c r="QBW425" s="94"/>
      <c r="QBX425" s="94"/>
      <c r="QBY425" s="94"/>
      <c r="QBZ425" s="94"/>
      <c r="QCA425" s="94"/>
      <c r="QCB425" s="94"/>
      <c r="QCC425" s="94"/>
      <c r="QCD425" s="94"/>
      <c r="QCE425" s="94"/>
      <c r="QCF425" s="94"/>
      <c r="QCG425" s="94"/>
      <c r="QCH425" s="94"/>
      <c r="QCI425" s="94"/>
      <c r="QCJ425" s="94"/>
      <c r="QCK425" s="94"/>
      <c r="QCL425" s="94"/>
      <c r="QCM425" s="94"/>
      <c r="QCN425" s="94"/>
      <c r="QCO425" s="94"/>
      <c r="QCP425" s="94"/>
      <c r="QCQ425" s="94"/>
      <c r="QCR425" s="94"/>
      <c r="QCS425" s="94"/>
      <c r="QCT425" s="94"/>
      <c r="QCU425" s="94"/>
      <c r="QCV425" s="94"/>
      <c r="QCW425" s="94"/>
      <c r="QCX425" s="94"/>
      <c r="QCY425" s="94"/>
      <c r="QCZ425" s="94"/>
      <c r="QDA425" s="94"/>
      <c r="QDB425" s="94"/>
      <c r="QDC425" s="94"/>
      <c r="QDD425" s="94"/>
      <c r="QDE425" s="94"/>
      <c r="QDF425" s="94"/>
      <c r="QDG425" s="94"/>
      <c r="QDH425" s="94"/>
      <c r="QDI425" s="94"/>
      <c r="QDJ425" s="94"/>
      <c r="QDK425" s="94"/>
      <c r="QDL425" s="94"/>
      <c r="QDM425" s="94"/>
      <c r="QDN425" s="94"/>
      <c r="QDO425" s="94"/>
      <c r="QDP425" s="94"/>
      <c r="QDQ425" s="94"/>
      <c r="QDR425" s="94"/>
      <c r="QDS425" s="94"/>
      <c r="QDT425" s="94"/>
      <c r="QDU425" s="94"/>
      <c r="QDV425" s="94"/>
      <c r="QDW425" s="94"/>
      <c r="QDX425" s="94"/>
      <c r="QDY425" s="94"/>
      <c r="QDZ425" s="94"/>
      <c r="QEA425" s="94"/>
      <c r="QEB425" s="94"/>
      <c r="QEC425" s="94"/>
      <c r="QED425" s="94"/>
      <c r="QEE425" s="94"/>
      <c r="QEF425" s="94"/>
      <c r="QEG425" s="94"/>
      <c r="QEH425" s="94"/>
      <c r="QEI425" s="94"/>
      <c r="QEJ425" s="94"/>
      <c r="QEK425" s="94"/>
      <c r="QEL425" s="94"/>
      <c r="QEM425" s="94"/>
      <c r="QEN425" s="94"/>
      <c r="QEO425" s="94"/>
      <c r="QEP425" s="94"/>
      <c r="QEQ425" s="94"/>
      <c r="QER425" s="94"/>
      <c r="QES425" s="94"/>
      <c r="QET425" s="94"/>
      <c r="QEU425" s="94"/>
      <c r="QEV425" s="94"/>
      <c r="QEW425" s="94"/>
      <c r="QEX425" s="94"/>
      <c r="QEY425" s="94"/>
      <c r="QEZ425" s="94"/>
      <c r="QFA425" s="94"/>
      <c r="QFB425" s="94"/>
      <c r="QFC425" s="94"/>
      <c r="QFD425" s="94"/>
      <c r="QFE425" s="94"/>
      <c r="QFF425" s="94"/>
      <c r="QFG425" s="94"/>
      <c r="QFH425" s="94"/>
      <c r="QFI425" s="94"/>
      <c r="QFJ425" s="94"/>
      <c r="QFK425" s="94"/>
      <c r="QFL425" s="94"/>
      <c r="QFM425" s="94"/>
      <c r="QFN425" s="94"/>
      <c r="QFO425" s="94"/>
      <c r="QFP425" s="94"/>
      <c r="QFQ425" s="94"/>
      <c r="QFR425" s="94"/>
      <c r="QFS425" s="94"/>
      <c r="QFT425" s="94"/>
      <c r="QFU425" s="94"/>
      <c r="QFV425" s="94"/>
      <c r="QFW425" s="94"/>
      <c r="QFX425" s="94"/>
      <c r="QFY425" s="94"/>
      <c r="QFZ425" s="94"/>
      <c r="QGA425" s="94"/>
      <c r="QGB425" s="94"/>
      <c r="QGC425" s="94"/>
      <c r="QGD425" s="94"/>
      <c r="QGE425" s="94"/>
      <c r="QGF425" s="94"/>
      <c r="QGG425" s="94"/>
      <c r="QGH425" s="94"/>
      <c r="QGI425" s="94"/>
      <c r="QGJ425" s="94"/>
      <c r="QGK425" s="94"/>
      <c r="QGL425" s="94"/>
      <c r="QGM425" s="94"/>
      <c r="QGN425" s="94"/>
      <c r="QGO425" s="94"/>
      <c r="QGP425" s="94"/>
      <c r="QGQ425" s="94"/>
      <c r="QGR425" s="94"/>
      <c r="QGS425" s="94"/>
      <c r="QGT425" s="94"/>
      <c r="QGU425" s="94"/>
      <c r="QGV425" s="94"/>
      <c r="QGW425" s="94"/>
      <c r="QGX425" s="94"/>
      <c r="QGY425" s="94"/>
      <c r="QGZ425" s="94"/>
      <c r="QHA425" s="94"/>
      <c r="QHB425" s="94"/>
      <c r="QHC425" s="94"/>
      <c r="QHD425" s="94"/>
      <c r="QHE425" s="94"/>
      <c r="QHF425" s="94"/>
      <c r="QHG425" s="94"/>
      <c r="QHH425" s="94"/>
      <c r="QHI425" s="94"/>
      <c r="QHJ425" s="94"/>
      <c r="QHK425" s="94"/>
      <c r="QHL425" s="94"/>
      <c r="QHM425" s="94"/>
      <c r="QHN425" s="94"/>
      <c r="QHO425" s="94"/>
      <c r="QHP425" s="94"/>
      <c r="QHQ425" s="94"/>
      <c r="QHR425" s="94"/>
      <c r="QHS425" s="94"/>
      <c r="QHT425" s="94"/>
      <c r="QHU425" s="94"/>
      <c r="QHV425" s="94"/>
      <c r="QHW425" s="94"/>
      <c r="QHX425" s="94"/>
      <c r="QHY425" s="94"/>
      <c r="QHZ425" s="94"/>
      <c r="QIA425" s="94"/>
      <c r="QIB425" s="94"/>
      <c r="QIC425" s="94"/>
      <c r="QID425" s="94"/>
      <c r="QIE425" s="94"/>
      <c r="QIF425" s="94"/>
      <c r="QIG425" s="94"/>
      <c r="QIH425" s="94"/>
      <c r="QII425" s="94"/>
      <c r="QIJ425" s="94"/>
      <c r="QIK425" s="94"/>
      <c r="QIL425" s="94"/>
      <c r="QIM425" s="94"/>
      <c r="QIN425" s="94"/>
      <c r="QIO425" s="94"/>
      <c r="QIP425" s="94"/>
      <c r="QIQ425" s="94"/>
      <c r="QIR425" s="94"/>
      <c r="QIS425" s="94"/>
      <c r="QIT425" s="94"/>
      <c r="QIU425" s="94"/>
      <c r="QIV425" s="94"/>
      <c r="QIW425" s="94"/>
      <c r="QIX425" s="94"/>
      <c r="QIY425" s="94"/>
      <c r="QIZ425" s="94"/>
      <c r="QJA425" s="94"/>
      <c r="QJB425" s="94"/>
      <c r="QJC425" s="94"/>
      <c r="QJD425" s="94"/>
      <c r="QJE425" s="94"/>
      <c r="QJF425" s="94"/>
      <c r="QJG425" s="94"/>
      <c r="QJH425" s="94"/>
      <c r="QJI425" s="94"/>
      <c r="QJJ425" s="94"/>
      <c r="QJK425" s="94"/>
      <c r="QJL425" s="94"/>
      <c r="QJM425" s="94"/>
      <c r="QJN425" s="94"/>
      <c r="QJO425" s="94"/>
      <c r="QJP425" s="94"/>
      <c r="QJQ425" s="94"/>
      <c r="QJR425" s="94"/>
      <c r="QJS425" s="94"/>
      <c r="QJT425" s="94"/>
      <c r="QJU425" s="94"/>
      <c r="QJV425" s="94"/>
      <c r="QJW425" s="94"/>
      <c r="QJX425" s="94"/>
      <c r="QJY425" s="94"/>
      <c r="QJZ425" s="94"/>
      <c r="QKA425" s="94"/>
      <c r="QKB425" s="94"/>
      <c r="QKC425" s="94"/>
      <c r="QKD425" s="94"/>
      <c r="QKE425" s="94"/>
      <c r="QKF425" s="94"/>
      <c r="QKG425" s="94"/>
      <c r="QKH425" s="94"/>
      <c r="QKI425" s="94"/>
      <c r="QKJ425" s="94"/>
      <c r="QKK425" s="94"/>
      <c r="QKL425" s="94"/>
      <c r="QKM425" s="94"/>
      <c r="QKN425" s="94"/>
      <c r="QKO425" s="94"/>
      <c r="QKP425" s="94"/>
      <c r="QKQ425" s="94"/>
      <c r="QKR425" s="94"/>
      <c r="QKS425" s="94"/>
      <c r="QKT425" s="94"/>
      <c r="QKU425" s="94"/>
      <c r="QKV425" s="94"/>
      <c r="QKW425" s="94"/>
      <c r="QKX425" s="94"/>
      <c r="QKY425" s="94"/>
      <c r="QKZ425" s="94"/>
      <c r="QLA425" s="94"/>
      <c r="QLB425" s="94"/>
      <c r="QLC425" s="94"/>
      <c r="QLD425" s="94"/>
      <c r="QLE425" s="94"/>
      <c r="QLF425" s="94"/>
      <c r="QLG425" s="94"/>
      <c r="QLH425" s="94"/>
      <c r="QLI425" s="94"/>
      <c r="QLJ425" s="94"/>
      <c r="QLK425" s="94"/>
      <c r="QLL425" s="94"/>
      <c r="QLM425" s="94"/>
      <c r="QLN425" s="94"/>
      <c r="QLO425" s="94"/>
      <c r="QLP425" s="94"/>
      <c r="QLQ425" s="94"/>
      <c r="QLR425" s="94"/>
      <c r="QLS425" s="94"/>
      <c r="QLT425" s="94"/>
      <c r="QLU425" s="94"/>
      <c r="QLV425" s="94"/>
      <c r="QLW425" s="94"/>
      <c r="QLX425" s="94"/>
      <c r="QLY425" s="94"/>
      <c r="QLZ425" s="94"/>
      <c r="QMA425" s="94"/>
      <c r="QMB425" s="94"/>
      <c r="QMC425" s="94"/>
      <c r="QMD425" s="94"/>
      <c r="QME425" s="94"/>
      <c r="QMF425" s="94"/>
      <c r="QMG425" s="94"/>
      <c r="QMH425" s="94"/>
      <c r="QMI425" s="94"/>
      <c r="QMJ425" s="94"/>
      <c r="QMK425" s="94"/>
      <c r="QML425" s="94"/>
      <c r="QMM425" s="94"/>
      <c r="QMN425" s="94"/>
      <c r="QMO425" s="94"/>
      <c r="QMP425" s="94"/>
      <c r="QMQ425" s="94"/>
      <c r="QMR425" s="94"/>
      <c r="QMS425" s="94"/>
      <c r="QMT425" s="94"/>
      <c r="QMU425" s="94"/>
      <c r="QMV425" s="94"/>
      <c r="QMW425" s="94"/>
      <c r="QMX425" s="94"/>
      <c r="QMY425" s="94"/>
      <c r="QMZ425" s="94"/>
      <c r="QNA425" s="94"/>
      <c r="QNB425" s="94"/>
      <c r="QNC425" s="94"/>
      <c r="QND425" s="94"/>
      <c r="QNE425" s="94"/>
      <c r="QNF425" s="94"/>
      <c r="QNG425" s="94"/>
      <c r="QNH425" s="94"/>
      <c r="QNI425" s="94"/>
      <c r="QNJ425" s="94"/>
      <c r="QNK425" s="94"/>
      <c r="QNL425" s="94"/>
      <c r="QNM425" s="94"/>
      <c r="QNN425" s="94"/>
      <c r="QNO425" s="94"/>
      <c r="QNP425" s="94"/>
      <c r="QNQ425" s="94"/>
      <c r="QNR425" s="94"/>
      <c r="QNS425" s="94"/>
      <c r="QNT425" s="94"/>
      <c r="QNU425" s="94"/>
      <c r="QNV425" s="94"/>
      <c r="QNW425" s="94"/>
      <c r="QNX425" s="94"/>
      <c r="QNY425" s="94"/>
      <c r="QNZ425" s="94"/>
      <c r="QOA425" s="94"/>
      <c r="QOB425" s="94"/>
      <c r="QOC425" s="94"/>
      <c r="QOD425" s="94"/>
      <c r="QOE425" s="94"/>
      <c r="QOF425" s="94"/>
      <c r="QOG425" s="94"/>
      <c r="QOH425" s="94"/>
      <c r="QOI425" s="94"/>
      <c r="QOJ425" s="94"/>
      <c r="QOK425" s="94"/>
      <c r="QOL425" s="94"/>
      <c r="QOM425" s="94"/>
      <c r="QON425" s="94"/>
      <c r="QOO425" s="94"/>
      <c r="QOP425" s="94"/>
      <c r="QOQ425" s="94"/>
      <c r="QOR425" s="94"/>
      <c r="QOS425" s="94"/>
      <c r="QOT425" s="94"/>
      <c r="QOU425" s="94"/>
      <c r="QOV425" s="94"/>
      <c r="QOW425" s="94"/>
      <c r="QOX425" s="94"/>
      <c r="QOY425" s="94"/>
      <c r="QOZ425" s="94"/>
      <c r="QPA425" s="94"/>
      <c r="QPB425" s="94"/>
      <c r="QPC425" s="94"/>
      <c r="QPD425" s="94"/>
      <c r="QPE425" s="94"/>
      <c r="QPF425" s="94"/>
      <c r="QPG425" s="94"/>
      <c r="QPH425" s="94"/>
      <c r="QPI425" s="94"/>
      <c r="QPJ425" s="94"/>
      <c r="QPK425" s="94"/>
      <c r="QPL425" s="94"/>
      <c r="QPM425" s="94"/>
      <c r="QPN425" s="94"/>
      <c r="QPO425" s="94"/>
      <c r="QPP425" s="94"/>
      <c r="QPQ425" s="94"/>
      <c r="QPR425" s="94"/>
      <c r="QPS425" s="94"/>
      <c r="QPT425" s="94"/>
      <c r="QPU425" s="94"/>
      <c r="QPV425" s="94"/>
      <c r="QPW425" s="94"/>
      <c r="QPX425" s="94"/>
      <c r="QPY425" s="94"/>
      <c r="QPZ425" s="94"/>
      <c r="QQA425" s="94"/>
      <c r="QQB425" s="94"/>
      <c r="QQC425" s="94"/>
      <c r="QQD425" s="94"/>
      <c r="QQE425" s="94"/>
      <c r="QQF425" s="94"/>
      <c r="QQG425" s="94"/>
      <c r="QQH425" s="94"/>
      <c r="QQI425" s="94"/>
      <c r="QQJ425" s="94"/>
      <c r="QQK425" s="94"/>
      <c r="QQL425" s="94"/>
      <c r="QQM425" s="94"/>
      <c r="QQN425" s="94"/>
      <c r="QQO425" s="94"/>
      <c r="QQP425" s="94"/>
      <c r="QQQ425" s="94"/>
      <c r="QQR425" s="94"/>
      <c r="QQS425" s="94"/>
      <c r="QQT425" s="94"/>
      <c r="QQU425" s="94"/>
      <c r="QQV425" s="94"/>
      <c r="QQW425" s="94"/>
      <c r="QQX425" s="94"/>
      <c r="QQY425" s="94"/>
      <c r="QQZ425" s="94"/>
      <c r="QRA425" s="94"/>
      <c r="QRB425" s="94"/>
      <c r="QRC425" s="94"/>
      <c r="QRD425" s="94"/>
      <c r="QRE425" s="94"/>
      <c r="QRF425" s="94"/>
      <c r="QRG425" s="94"/>
      <c r="QRH425" s="94"/>
      <c r="QRI425" s="94"/>
      <c r="QRJ425" s="94"/>
      <c r="QRK425" s="94"/>
      <c r="QRL425" s="94"/>
      <c r="QRM425" s="94"/>
      <c r="QRN425" s="94"/>
      <c r="QRO425" s="94"/>
      <c r="QRP425" s="94"/>
      <c r="QRQ425" s="94"/>
      <c r="QRR425" s="94"/>
      <c r="QRS425" s="94"/>
      <c r="QRT425" s="94"/>
      <c r="QRU425" s="94"/>
      <c r="QRV425" s="94"/>
      <c r="QRW425" s="94"/>
      <c r="QRX425" s="94"/>
      <c r="QRY425" s="94"/>
      <c r="QRZ425" s="94"/>
      <c r="QSA425" s="94"/>
      <c r="QSB425" s="94"/>
      <c r="QSC425" s="94"/>
      <c r="QSD425" s="94"/>
      <c r="QSE425" s="94"/>
      <c r="QSF425" s="94"/>
      <c r="QSG425" s="94"/>
      <c r="QSH425" s="94"/>
      <c r="QSI425" s="94"/>
      <c r="QSJ425" s="94"/>
      <c r="QSK425" s="94"/>
      <c r="QSL425" s="94"/>
      <c r="QSM425" s="94"/>
      <c r="QSN425" s="94"/>
      <c r="QSO425" s="94"/>
      <c r="QSP425" s="94"/>
      <c r="QSQ425" s="94"/>
      <c r="QSR425" s="94"/>
      <c r="QSS425" s="94"/>
      <c r="QST425" s="94"/>
      <c r="QSU425" s="94"/>
      <c r="QSV425" s="94"/>
      <c r="QSW425" s="94"/>
      <c r="QSX425" s="94"/>
      <c r="QSY425" s="94"/>
      <c r="QSZ425" s="94"/>
      <c r="QTA425" s="94"/>
      <c r="QTB425" s="94"/>
      <c r="QTC425" s="94"/>
      <c r="QTD425" s="94"/>
      <c r="QTE425" s="94"/>
      <c r="QTF425" s="94"/>
      <c r="QTG425" s="94"/>
      <c r="QTH425" s="94"/>
      <c r="QTI425" s="94"/>
      <c r="QTJ425" s="94"/>
      <c r="QTK425" s="94"/>
      <c r="QTL425" s="94"/>
      <c r="QTM425" s="94"/>
      <c r="QTN425" s="94"/>
      <c r="QTO425" s="94"/>
      <c r="QTP425" s="94"/>
      <c r="QTQ425" s="94"/>
      <c r="QTR425" s="94"/>
      <c r="QTS425" s="94"/>
      <c r="QTT425" s="94"/>
      <c r="QTU425" s="94"/>
      <c r="QTV425" s="94"/>
      <c r="QTW425" s="94"/>
      <c r="QTX425" s="94"/>
      <c r="QTY425" s="94"/>
      <c r="QTZ425" s="94"/>
      <c r="QUA425" s="94"/>
      <c r="QUB425" s="94"/>
      <c r="QUC425" s="94"/>
      <c r="QUD425" s="94"/>
      <c r="QUE425" s="94"/>
      <c r="QUF425" s="94"/>
      <c r="QUG425" s="94"/>
      <c r="QUH425" s="94"/>
      <c r="QUI425" s="94"/>
      <c r="QUJ425" s="94"/>
      <c r="QUK425" s="94"/>
      <c r="QUL425" s="94"/>
      <c r="QUM425" s="94"/>
      <c r="QUN425" s="94"/>
      <c r="QUO425" s="94"/>
      <c r="QUP425" s="94"/>
      <c r="QUQ425" s="94"/>
      <c r="QUR425" s="94"/>
      <c r="QUS425" s="94"/>
      <c r="QUT425" s="94"/>
      <c r="QUU425" s="94"/>
      <c r="QUV425" s="94"/>
      <c r="QUW425" s="94"/>
      <c r="QUX425" s="94"/>
      <c r="QUY425" s="94"/>
      <c r="QUZ425" s="94"/>
      <c r="QVA425" s="94"/>
      <c r="QVB425" s="94"/>
      <c r="QVC425" s="94"/>
      <c r="QVD425" s="94"/>
      <c r="QVE425" s="94"/>
      <c r="QVF425" s="94"/>
      <c r="QVG425" s="94"/>
      <c r="QVH425" s="94"/>
      <c r="QVI425" s="94"/>
      <c r="QVJ425" s="94"/>
      <c r="QVK425" s="94"/>
      <c r="QVL425" s="94"/>
      <c r="QVM425" s="94"/>
      <c r="QVN425" s="94"/>
      <c r="QVO425" s="94"/>
      <c r="QVP425" s="94"/>
      <c r="QVQ425" s="94"/>
      <c r="QVR425" s="94"/>
      <c r="QVS425" s="94"/>
      <c r="QVT425" s="94"/>
      <c r="QVU425" s="94"/>
      <c r="QVV425" s="94"/>
      <c r="QVW425" s="94"/>
      <c r="QVX425" s="94"/>
      <c r="QVY425" s="94"/>
      <c r="QVZ425" s="94"/>
      <c r="QWA425" s="94"/>
      <c r="QWB425" s="94"/>
      <c r="QWC425" s="94"/>
      <c r="QWD425" s="94"/>
      <c r="QWE425" s="94"/>
      <c r="QWF425" s="94"/>
      <c r="QWG425" s="94"/>
      <c r="QWH425" s="94"/>
      <c r="QWI425" s="94"/>
      <c r="QWJ425" s="94"/>
      <c r="QWK425" s="94"/>
      <c r="QWL425" s="94"/>
      <c r="QWM425" s="94"/>
      <c r="QWN425" s="94"/>
      <c r="QWO425" s="94"/>
      <c r="QWP425" s="94"/>
      <c r="QWQ425" s="94"/>
      <c r="QWR425" s="94"/>
      <c r="QWS425" s="94"/>
      <c r="QWT425" s="94"/>
      <c r="QWU425" s="94"/>
      <c r="QWV425" s="94"/>
      <c r="QWW425" s="94"/>
      <c r="QWX425" s="94"/>
      <c r="QWY425" s="94"/>
      <c r="QWZ425" s="94"/>
      <c r="QXA425" s="94"/>
      <c r="QXB425" s="94"/>
      <c r="QXC425" s="94"/>
      <c r="QXD425" s="94"/>
      <c r="QXE425" s="94"/>
      <c r="QXF425" s="94"/>
      <c r="QXG425" s="94"/>
      <c r="QXH425" s="94"/>
      <c r="QXI425" s="94"/>
      <c r="QXJ425" s="94"/>
      <c r="QXK425" s="94"/>
      <c r="QXL425" s="94"/>
      <c r="QXM425" s="94"/>
      <c r="QXN425" s="94"/>
      <c r="QXO425" s="94"/>
      <c r="QXP425" s="94"/>
      <c r="QXQ425" s="94"/>
      <c r="QXR425" s="94"/>
      <c r="QXS425" s="94"/>
      <c r="QXT425" s="94"/>
      <c r="QXU425" s="94"/>
      <c r="QXV425" s="94"/>
      <c r="QXW425" s="94"/>
      <c r="QXX425" s="94"/>
      <c r="QXY425" s="94"/>
      <c r="QXZ425" s="94"/>
      <c r="QYA425" s="94"/>
      <c r="QYB425" s="94"/>
      <c r="QYC425" s="94"/>
      <c r="QYD425" s="94"/>
      <c r="QYE425" s="94"/>
      <c r="QYF425" s="94"/>
      <c r="QYG425" s="94"/>
      <c r="QYH425" s="94"/>
      <c r="QYI425" s="94"/>
      <c r="QYJ425" s="94"/>
      <c r="QYK425" s="94"/>
      <c r="QYL425" s="94"/>
      <c r="QYM425" s="94"/>
      <c r="QYN425" s="94"/>
      <c r="QYO425" s="94"/>
      <c r="QYP425" s="94"/>
      <c r="QYQ425" s="94"/>
      <c r="QYR425" s="94"/>
      <c r="QYS425" s="94"/>
      <c r="QYT425" s="94"/>
      <c r="QYU425" s="94"/>
      <c r="QYV425" s="94"/>
      <c r="QYW425" s="94"/>
      <c r="QYX425" s="94"/>
      <c r="QYY425" s="94"/>
      <c r="QYZ425" s="94"/>
      <c r="QZA425" s="94"/>
      <c r="QZB425" s="94"/>
      <c r="QZC425" s="94"/>
      <c r="QZD425" s="94"/>
      <c r="QZE425" s="94"/>
      <c r="QZF425" s="94"/>
      <c r="QZG425" s="94"/>
      <c r="QZH425" s="94"/>
      <c r="QZI425" s="94"/>
      <c r="QZJ425" s="94"/>
      <c r="QZK425" s="94"/>
      <c r="QZL425" s="94"/>
      <c r="QZM425" s="94"/>
      <c r="QZN425" s="94"/>
      <c r="QZO425" s="94"/>
      <c r="QZP425" s="94"/>
      <c r="QZQ425" s="94"/>
      <c r="QZR425" s="94"/>
      <c r="QZS425" s="94"/>
      <c r="QZT425" s="94"/>
      <c r="QZU425" s="94"/>
      <c r="QZV425" s="94"/>
      <c r="QZW425" s="94"/>
      <c r="QZX425" s="94"/>
      <c r="QZY425" s="94"/>
      <c r="QZZ425" s="94"/>
      <c r="RAA425" s="94"/>
      <c r="RAB425" s="94"/>
      <c r="RAC425" s="94"/>
      <c r="RAD425" s="94"/>
      <c r="RAE425" s="94"/>
      <c r="RAF425" s="94"/>
      <c r="RAG425" s="94"/>
      <c r="RAH425" s="94"/>
      <c r="RAI425" s="94"/>
      <c r="RAJ425" s="94"/>
      <c r="RAK425" s="94"/>
      <c r="RAL425" s="94"/>
      <c r="RAM425" s="94"/>
      <c r="RAN425" s="94"/>
      <c r="RAO425" s="94"/>
      <c r="RAP425" s="94"/>
      <c r="RAQ425" s="94"/>
      <c r="RAR425" s="94"/>
      <c r="RAS425" s="94"/>
      <c r="RAT425" s="94"/>
      <c r="RAU425" s="94"/>
      <c r="RAV425" s="94"/>
      <c r="RAW425" s="94"/>
      <c r="RAX425" s="94"/>
      <c r="RAY425" s="94"/>
      <c r="RAZ425" s="94"/>
      <c r="RBA425" s="94"/>
      <c r="RBB425" s="94"/>
      <c r="RBC425" s="94"/>
      <c r="RBD425" s="94"/>
      <c r="RBE425" s="94"/>
      <c r="RBF425" s="94"/>
      <c r="RBG425" s="94"/>
      <c r="RBH425" s="94"/>
      <c r="RBI425" s="94"/>
      <c r="RBJ425" s="94"/>
      <c r="RBK425" s="94"/>
      <c r="RBL425" s="94"/>
      <c r="RBM425" s="94"/>
      <c r="RBN425" s="94"/>
      <c r="RBO425" s="94"/>
      <c r="RBP425" s="94"/>
      <c r="RBQ425" s="94"/>
      <c r="RBR425" s="94"/>
      <c r="RBS425" s="94"/>
      <c r="RBT425" s="94"/>
      <c r="RBU425" s="94"/>
      <c r="RBV425" s="94"/>
      <c r="RBW425" s="94"/>
      <c r="RBX425" s="94"/>
      <c r="RBY425" s="94"/>
      <c r="RBZ425" s="94"/>
      <c r="RCA425" s="94"/>
      <c r="RCB425" s="94"/>
      <c r="RCC425" s="94"/>
      <c r="RCD425" s="94"/>
      <c r="RCE425" s="94"/>
      <c r="RCF425" s="94"/>
      <c r="RCG425" s="94"/>
      <c r="RCH425" s="94"/>
      <c r="RCI425" s="94"/>
      <c r="RCJ425" s="94"/>
      <c r="RCK425" s="94"/>
      <c r="RCL425" s="94"/>
      <c r="RCM425" s="94"/>
      <c r="RCN425" s="94"/>
      <c r="RCO425" s="94"/>
      <c r="RCP425" s="94"/>
      <c r="RCQ425" s="94"/>
      <c r="RCR425" s="94"/>
      <c r="RCS425" s="94"/>
      <c r="RCT425" s="94"/>
      <c r="RCU425" s="94"/>
      <c r="RCV425" s="94"/>
      <c r="RCW425" s="94"/>
      <c r="RCX425" s="94"/>
      <c r="RCY425" s="94"/>
      <c r="RCZ425" s="94"/>
      <c r="RDA425" s="94"/>
      <c r="RDB425" s="94"/>
      <c r="RDC425" s="94"/>
      <c r="RDD425" s="94"/>
      <c r="RDE425" s="94"/>
      <c r="RDF425" s="94"/>
      <c r="RDG425" s="94"/>
      <c r="RDH425" s="94"/>
      <c r="RDI425" s="94"/>
      <c r="RDJ425" s="94"/>
      <c r="RDK425" s="94"/>
      <c r="RDL425" s="94"/>
      <c r="RDM425" s="94"/>
      <c r="RDN425" s="94"/>
      <c r="RDO425" s="94"/>
      <c r="RDP425" s="94"/>
      <c r="RDQ425" s="94"/>
      <c r="RDR425" s="94"/>
      <c r="RDS425" s="94"/>
      <c r="RDT425" s="94"/>
      <c r="RDU425" s="94"/>
      <c r="RDV425" s="94"/>
      <c r="RDW425" s="94"/>
      <c r="RDX425" s="94"/>
      <c r="RDY425" s="94"/>
      <c r="RDZ425" s="94"/>
      <c r="REA425" s="94"/>
      <c r="REB425" s="94"/>
      <c r="REC425" s="94"/>
      <c r="RED425" s="94"/>
      <c r="REE425" s="94"/>
      <c r="REF425" s="94"/>
      <c r="REG425" s="94"/>
      <c r="REH425" s="94"/>
      <c r="REI425" s="94"/>
      <c r="REJ425" s="94"/>
      <c r="REK425" s="94"/>
      <c r="REL425" s="94"/>
      <c r="REM425" s="94"/>
      <c r="REN425" s="94"/>
      <c r="REO425" s="94"/>
      <c r="REP425" s="94"/>
      <c r="REQ425" s="94"/>
      <c r="RER425" s="94"/>
      <c r="RES425" s="94"/>
      <c r="RET425" s="94"/>
      <c r="REU425" s="94"/>
      <c r="REV425" s="94"/>
      <c r="REW425" s="94"/>
      <c r="REX425" s="94"/>
      <c r="REY425" s="94"/>
      <c r="REZ425" s="94"/>
      <c r="RFA425" s="94"/>
      <c r="RFB425" s="94"/>
      <c r="RFC425" s="94"/>
      <c r="RFD425" s="94"/>
      <c r="RFE425" s="94"/>
      <c r="RFF425" s="94"/>
      <c r="RFG425" s="94"/>
      <c r="RFH425" s="94"/>
      <c r="RFI425" s="94"/>
      <c r="RFJ425" s="94"/>
      <c r="RFK425" s="94"/>
      <c r="RFL425" s="94"/>
      <c r="RFM425" s="94"/>
      <c r="RFN425" s="94"/>
      <c r="RFO425" s="94"/>
      <c r="RFP425" s="94"/>
      <c r="RFQ425" s="94"/>
      <c r="RFR425" s="94"/>
      <c r="RFS425" s="94"/>
      <c r="RFT425" s="94"/>
      <c r="RFU425" s="94"/>
      <c r="RFV425" s="94"/>
      <c r="RFW425" s="94"/>
      <c r="RFX425" s="94"/>
      <c r="RFY425" s="94"/>
      <c r="RFZ425" s="94"/>
      <c r="RGA425" s="94"/>
      <c r="RGB425" s="94"/>
      <c r="RGC425" s="94"/>
      <c r="RGD425" s="94"/>
      <c r="RGE425" s="94"/>
      <c r="RGF425" s="94"/>
      <c r="RGG425" s="94"/>
      <c r="RGH425" s="94"/>
      <c r="RGI425" s="94"/>
      <c r="RGJ425" s="94"/>
      <c r="RGK425" s="94"/>
      <c r="RGL425" s="94"/>
      <c r="RGM425" s="94"/>
      <c r="RGN425" s="94"/>
      <c r="RGO425" s="94"/>
      <c r="RGP425" s="94"/>
      <c r="RGQ425" s="94"/>
      <c r="RGR425" s="94"/>
      <c r="RGS425" s="94"/>
      <c r="RGT425" s="94"/>
      <c r="RGU425" s="94"/>
      <c r="RGV425" s="94"/>
      <c r="RGW425" s="94"/>
      <c r="RGX425" s="94"/>
      <c r="RGY425" s="94"/>
      <c r="RGZ425" s="94"/>
      <c r="RHA425" s="94"/>
      <c r="RHB425" s="94"/>
      <c r="RHC425" s="94"/>
      <c r="RHD425" s="94"/>
      <c r="RHE425" s="94"/>
      <c r="RHF425" s="94"/>
      <c r="RHG425" s="94"/>
      <c r="RHH425" s="94"/>
      <c r="RHI425" s="94"/>
      <c r="RHJ425" s="94"/>
      <c r="RHK425" s="94"/>
      <c r="RHL425" s="94"/>
      <c r="RHM425" s="94"/>
      <c r="RHN425" s="94"/>
      <c r="RHO425" s="94"/>
      <c r="RHP425" s="94"/>
      <c r="RHQ425" s="94"/>
      <c r="RHR425" s="94"/>
      <c r="RHS425" s="94"/>
      <c r="RHT425" s="94"/>
      <c r="RHU425" s="94"/>
      <c r="RHV425" s="94"/>
      <c r="RHW425" s="94"/>
      <c r="RHX425" s="94"/>
      <c r="RHY425" s="94"/>
      <c r="RHZ425" s="94"/>
      <c r="RIA425" s="94"/>
      <c r="RIB425" s="94"/>
      <c r="RIC425" s="94"/>
      <c r="RID425" s="94"/>
      <c r="RIE425" s="94"/>
      <c r="RIF425" s="94"/>
      <c r="RIG425" s="94"/>
      <c r="RIH425" s="94"/>
      <c r="RII425" s="94"/>
      <c r="RIJ425" s="94"/>
      <c r="RIK425" s="94"/>
      <c r="RIL425" s="94"/>
      <c r="RIM425" s="94"/>
      <c r="RIN425" s="94"/>
      <c r="RIO425" s="94"/>
      <c r="RIP425" s="94"/>
      <c r="RIQ425" s="94"/>
      <c r="RIR425" s="94"/>
      <c r="RIS425" s="94"/>
      <c r="RIT425" s="94"/>
      <c r="RIU425" s="94"/>
      <c r="RIV425" s="94"/>
      <c r="RIW425" s="94"/>
      <c r="RIX425" s="94"/>
      <c r="RIY425" s="94"/>
      <c r="RIZ425" s="94"/>
      <c r="RJA425" s="94"/>
      <c r="RJB425" s="94"/>
      <c r="RJC425" s="94"/>
      <c r="RJD425" s="94"/>
      <c r="RJE425" s="94"/>
      <c r="RJF425" s="94"/>
      <c r="RJG425" s="94"/>
      <c r="RJH425" s="94"/>
      <c r="RJI425" s="94"/>
      <c r="RJJ425" s="94"/>
      <c r="RJK425" s="94"/>
      <c r="RJL425" s="94"/>
      <c r="RJM425" s="94"/>
      <c r="RJN425" s="94"/>
      <c r="RJO425" s="94"/>
      <c r="RJP425" s="94"/>
      <c r="RJQ425" s="94"/>
      <c r="RJR425" s="94"/>
      <c r="RJS425" s="94"/>
      <c r="RJT425" s="94"/>
      <c r="RJU425" s="94"/>
      <c r="RJV425" s="94"/>
      <c r="RJW425" s="94"/>
      <c r="RJX425" s="94"/>
      <c r="RJY425" s="94"/>
      <c r="RJZ425" s="94"/>
      <c r="RKA425" s="94"/>
      <c r="RKB425" s="94"/>
      <c r="RKC425" s="94"/>
      <c r="RKD425" s="94"/>
      <c r="RKE425" s="94"/>
      <c r="RKF425" s="94"/>
      <c r="RKG425" s="94"/>
      <c r="RKH425" s="94"/>
      <c r="RKI425" s="94"/>
      <c r="RKJ425" s="94"/>
      <c r="RKK425" s="94"/>
      <c r="RKL425" s="94"/>
      <c r="RKM425" s="94"/>
      <c r="RKN425" s="94"/>
      <c r="RKO425" s="94"/>
      <c r="RKP425" s="94"/>
      <c r="RKQ425" s="94"/>
      <c r="RKR425" s="94"/>
      <c r="RKS425" s="94"/>
      <c r="RKT425" s="94"/>
      <c r="RKU425" s="94"/>
      <c r="RKV425" s="94"/>
      <c r="RKW425" s="94"/>
      <c r="RKX425" s="94"/>
      <c r="RKY425" s="94"/>
      <c r="RKZ425" s="94"/>
      <c r="RLA425" s="94"/>
      <c r="RLB425" s="94"/>
      <c r="RLC425" s="94"/>
      <c r="RLD425" s="94"/>
      <c r="RLE425" s="94"/>
      <c r="RLF425" s="94"/>
      <c r="RLG425" s="94"/>
      <c r="RLH425" s="94"/>
      <c r="RLI425" s="94"/>
      <c r="RLJ425" s="94"/>
      <c r="RLK425" s="94"/>
      <c r="RLL425" s="94"/>
      <c r="RLM425" s="94"/>
      <c r="RLN425" s="94"/>
      <c r="RLO425" s="94"/>
      <c r="RLP425" s="94"/>
      <c r="RLQ425" s="94"/>
      <c r="RLR425" s="94"/>
      <c r="RLS425" s="94"/>
      <c r="RLT425" s="94"/>
      <c r="RLU425" s="94"/>
      <c r="RLV425" s="94"/>
      <c r="RLW425" s="94"/>
      <c r="RLX425" s="94"/>
      <c r="RLY425" s="94"/>
      <c r="RLZ425" s="94"/>
      <c r="RMA425" s="94"/>
      <c r="RMB425" s="94"/>
      <c r="RMC425" s="94"/>
      <c r="RMD425" s="94"/>
      <c r="RME425" s="94"/>
      <c r="RMF425" s="94"/>
      <c r="RMG425" s="94"/>
      <c r="RMH425" s="94"/>
      <c r="RMI425" s="94"/>
      <c r="RMJ425" s="94"/>
      <c r="RMK425" s="94"/>
      <c r="RML425" s="94"/>
      <c r="RMM425" s="94"/>
      <c r="RMN425" s="94"/>
      <c r="RMO425" s="94"/>
      <c r="RMP425" s="94"/>
      <c r="RMQ425" s="94"/>
      <c r="RMR425" s="94"/>
      <c r="RMS425" s="94"/>
      <c r="RMT425" s="94"/>
      <c r="RMU425" s="94"/>
      <c r="RMV425" s="94"/>
      <c r="RMW425" s="94"/>
      <c r="RMX425" s="94"/>
      <c r="RMY425" s="94"/>
      <c r="RMZ425" s="94"/>
      <c r="RNA425" s="94"/>
      <c r="RNB425" s="94"/>
      <c r="RNC425" s="94"/>
      <c r="RND425" s="94"/>
      <c r="RNE425" s="94"/>
      <c r="RNF425" s="94"/>
      <c r="RNG425" s="94"/>
      <c r="RNH425" s="94"/>
      <c r="RNI425" s="94"/>
      <c r="RNJ425" s="94"/>
      <c r="RNK425" s="94"/>
      <c r="RNL425" s="94"/>
      <c r="RNM425" s="94"/>
      <c r="RNN425" s="94"/>
      <c r="RNO425" s="94"/>
      <c r="RNP425" s="94"/>
      <c r="RNQ425" s="94"/>
      <c r="RNR425" s="94"/>
      <c r="RNS425" s="94"/>
      <c r="RNT425" s="94"/>
      <c r="RNU425" s="94"/>
      <c r="RNV425" s="94"/>
      <c r="RNW425" s="94"/>
      <c r="RNX425" s="94"/>
      <c r="RNY425" s="94"/>
      <c r="RNZ425" s="94"/>
      <c r="ROA425" s="94"/>
      <c r="ROB425" s="94"/>
      <c r="ROC425" s="94"/>
      <c r="ROD425" s="94"/>
      <c r="ROE425" s="94"/>
      <c r="ROF425" s="94"/>
      <c r="ROG425" s="94"/>
      <c r="ROH425" s="94"/>
      <c r="ROI425" s="94"/>
      <c r="ROJ425" s="94"/>
      <c r="ROK425" s="94"/>
      <c r="ROL425" s="94"/>
      <c r="ROM425" s="94"/>
      <c r="RON425" s="94"/>
      <c r="ROO425" s="94"/>
      <c r="ROP425" s="94"/>
      <c r="ROQ425" s="94"/>
      <c r="ROR425" s="94"/>
      <c r="ROS425" s="94"/>
      <c r="ROT425" s="94"/>
      <c r="ROU425" s="94"/>
      <c r="ROV425" s="94"/>
      <c r="ROW425" s="94"/>
      <c r="ROX425" s="94"/>
      <c r="ROY425" s="94"/>
      <c r="ROZ425" s="94"/>
      <c r="RPA425" s="94"/>
      <c r="RPB425" s="94"/>
      <c r="RPC425" s="94"/>
      <c r="RPD425" s="94"/>
      <c r="RPE425" s="94"/>
      <c r="RPF425" s="94"/>
      <c r="RPG425" s="94"/>
      <c r="RPH425" s="94"/>
      <c r="RPI425" s="94"/>
      <c r="RPJ425" s="94"/>
      <c r="RPK425" s="94"/>
      <c r="RPL425" s="94"/>
      <c r="RPM425" s="94"/>
      <c r="RPN425" s="94"/>
      <c r="RPO425" s="94"/>
      <c r="RPP425" s="94"/>
      <c r="RPQ425" s="94"/>
      <c r="RPR425" s="94"/>
      <c r="RPS425" s="94"/>
      <c r="RPT425" s="94"/>
      <c r="RPU425" s="94"/>
      <c r="RPV425" s="94"/>
      <c r="RPW425" s="94"/>
      <c r="RPX425" s="94"/>
      <c r="RPY425" s="94"/>
      <c r="RPZ425" s="94"/>
      <c r="RQA425" s="94"/>
      <c r="RQB425" s="94"/>
      <c r="RQC425" s="94"/>
      <c r="RQD425" s="94"/>
      <c r="RQE425" s="94"/>
      <c r="RQF425" s="94"/>
      <c r="RQG425" s="94"/>
      <c r="RQH425" s="94"/>
      <c r="RQI425" s="94"/>
      <c r="RQJ425" s="94"/>
      <c r="RQK425" s="94"/>
      <c r="RQL425" s="94"/>
      <c r="RQM425" s="94"/>
      <c r="RQN425" s="94"/>
      <c r="RQO425" s="94"/>
      <c r="RQP425" s="94"/>
      <c r="RQQ425" s="94"/>
      <c r="RQR425" s="94"/>
      <c r="RQS425" s="94"/>
      <c r="RQT425" s="94"/>
      <c r="RQU425" s="94"/>
      <c r="RQV425" s="94"/>
      <c r="RQW425" s="94"/>
      <c r="RQX425" s="94"/>
      <c r="RQY425" s="94"/>
      <c r="RQZ425" s="94"/>
      <c r="RRA425" s="94"/>
      <c r="RRB425" s="94"/>
      <c r="RRC425" s="94"/>
      <c r="RRD425" s="94"/>
      <c r="RRE425" s="94"/>
      <c r="RRF425" s="94"/>
      <c r="RRG425" s="94"/>
      <c r="RRH425" s="94"/>
      <c r="RRI425" s="94"/>
      <c r="RRJ425" s="94"/>
      <c r="RRK425" s="94"/>
      <c r="RRL425" s="94"/>
      <c r="RRM425" s="94"/>
      <c r="RRN425" s="94"/>
      <c r="RRO425" s="94"/>
      <c r="RRP425" s="94"/>
      <c r="RRQ425" s="94"/>
      <c r="RRR425" s="94"/>
      <c r="RRS425" s="94"/>
      <c r="RRT425" s="94"/>
      <c r="RRU425" s="94"/>
      <c r="RRV425" s="94"/>
      <c r="RRW425" s="94"/>
      <c r="RRX425" s="94"/>
      <c r="RRY425" s="94"/>
      <c r="RRZ425" s="94"/>
      <c r="RSA425" s="94"/>
      <c r="RSB425" s="94"/>
      <c r="RSC425" s="94"/>
      <c r="RSD425" s="94"/>
      <c r="RSE425" s="94"/>
      <c r="RSF425" s="94"/>
      <c r="RSG425" s="94"/>
      <c r="RSH425" s="94"/>
      <c r="RSI425" s="94"/>
      <c r="RSJ425" s="94"/>
      <c r="RSK425" s="94"/>
      <c r="RSL425" s="94"/>
      <c r="RSM425" s="94"/>
      <c r="RSN425" s="94"/>
      <c r="RSO425" s="94"/>
      <c r="RSP425" s="94"/>
      <c r="RSQ425" s="94"/>
      <c r="RSR425" s="94"/>
      <c r="RSS425" s="94"/>
      <c r="RST425" s="94"/>
      <c r="RSU425" s="94"/>
      <c r="RSV425" s="94"/>
      <c r="RSW425" s="94"/>
      <c r="RSX425" s="94"/>
      <c r="RSY425" s="94"/>
      <c r="RSZ425" s="94"/>
      <c r="RTA425" s="94"/>
      <c r="RTB425" s="94"/>
      <c r="RTC425" s="94"/>
      <c r="RTD425" s="94"/>
      <c r="RTE425" s="94"/>
      <c r="RTF425" s="94"/>
      <c r="RTG425" s="94"/>
      <c r="RTH425" s="94"/>
      <c r="RTI425" s="94"/>
      <c r="RTJ425" s="94"/>
      <c r="RTK425" s="94"/>
      <c r="RTL425" s="94"/>
      <c r="RTM425" s="94"/>
      <c r="RTN425" s="94"/>
      <c r="RTO425" s="94"/>
      <c r="RTP425" s="94"/>
      <c r="RTQ425" s="94"/>
      <c r="RTR425" s="94"/>
      <c r="RTS425" s="94"/>
      <c r="RTT425" s="94"/>
      <c r="RTU425" s="94"/>
      <c r="RTV425" s="94"/>
      <c r="RTW425" s="94"/>
      <c r="RTX425" s="94"/>
      <c r="RTY425" s="94"/>
      <c r="RTZ425" s="94"/>
      <c r="RUA425" s="94"/>
      <c r="RUB425" s="94"/>
      <c r="RUC425" s="94"/>
      <c r="RUD425" s="94"/>
      <c r="RUE425" s="94"/>
      <c r="RUF425" s="94"/>
      <c r="RUG425" s="94"/>
      <c r="RUH425" s="94"/>
      <c r="RUI425" s="94"/>
      <c r="RUJ425" s="94"/>
      <c r="RUK425" s="94"/>
      <c r="RUL425" s="94"/>
      <c r="RUM425" s="94"/>
      <c r="RUN425" s="94"/>
      <c r="RUO425" s="94"/>
      <c r="RUP425" s="94"/>
      <c r="RUQ425" s="94"/>
      <c r="RUR425" s="94"/>
      <c r="RUS425" s="94"/>
      <c r="RUT425" s="94"/>
      <c r="RUU425" s="94"/>
      <c r="RUV425" s="94"/>
      <c r="RUW425" s="94"/>
      <c r="RUX425" s="94"/>
      <c r="RUY425" s="94"/>
      <c r="RUZ425" s="94"/>
      <c r="RVA425" s="94"/>
      <c r="RVB425" s="94"/>
      <c r="RVC425" s="94"/>
      <c r="RVD425" s="94"/>
      <c r="RVE425" s="94"/>
      <c r="RVF425" s="94"/>
      <c r="RVG425" s="94"/>
      <c r="RVH425" s="94"/>
      <c r="RVI425" s="94"/>
      <c r="RVJ425" s="94"/>
      <c r="RVK425" s="94"/>
      <c r="RVL425" s="94"/>
      <c r="RVM425" s="94"/>
      <c r="RVN425" s="94"/>
      <c r="RVO425" s="94"/>
      <c r="RVP425" s="94"/>
      <c r="RVQ425" s="94"/>
      <c r="RVR425" s="94"/>
      <c r="RVS425" s="94"/>
      <c r="RVT425" s="94"/>
      <c r="RVU425" s="94"/>
      <c r="RVV425" s="94"/>
      <c r="RVW425" s="94"/>
      <c r="RVX425" s="94"/>
      <c r="RVY425" s="94"/>
      <c r="RVZ425" s="94"/>
      <c r="RWA425" s="94"/>
      <c r="RWB425" s="94"/>
      <c r="RWC425" s="94"/>
      <c r="RWD425" s="94"/>
      <c r="RWE425" s="94"/>
      <c r="RWF425" s="94"/>
      <c r="RWG425" s="94"/>
      <c r="RWH425" s="94"/>
      <c r="RWI425" s="94"/>
      <c r="RWJ425" s="94"/>
      <c r="RWK425" s="94"/>
      <c r="RWL425" s="94"/>
      <c r="RWM425" s="94"/>
      <c r="RWN425" s="94"/>
      <c r="RWO425" s="94"/>
      <c r="RWP425" s="94"/>
      <c r="RWQ425" s="94"/>
      <c r="RWR425" s="94"/>
      <c r="RWS425" s="94"/>
      <c r="RWT425" s="94"/>
      <c r="RWU425" s="94"/>
      <c r="RWV425" s="94"/>
      <c r="RWW425" s="94"/>
      <c r="RWX425" s="94"/>
      <c r="RWY425" s="94"/>
      <c r="RWZ425" s="94"/>
      <c r="RXA425" s="94"/>
      <c r="RXB425" s="94"/>
      <c r="RXC425" s="94"/>
      <c r="RXD425" s="94"/>
      <c r="RXE425" s="94"/>
      <c r="RXF425" s="94"/>
      <c r="RXG425" s="94"/>
      <c r="RXH425" s="94"/>
      <c r="RXI425" s="94"/>
      <c r="RXJ425" s="94"/>
      <c r="RXK425" s="94"/>
      <c r="RXL425" s="94"/>
      <c r="RXM425" s="94"/>
      <c r="RXN425" s="94"/>
      <c r="RXO425" s="94"/>
      <c r="RXP425" s="94"/>
      <c r="RXQ425" s="94"/>
      <c r="RXR425" s="94"/>
      <c r="RXS425" s="94"/>
      <c r="RXT425" s="94"/>
      <c r="RXU425" s="94"/>
      <c r="RXV425" s="94"/>
      <c r="RXW425" s="94"/>
      <c r="RXX425" s="94"/>
      <c r="RXY425" s="94"/>
      <c r="RXZ425" s="94"/>
      <c r="RYA425" s="94"/>
      <c r="RYB425" s="94"/>
      <c r="RYC425" s="94"/>
      <c r="RYD425" s="94"/>
      <c r="RYE425" s="94"/>
      <c r="RYF425" s="94"/>
      <c r="RYG425" s="94"/>
      <c r="RYH425" s="94"/>
      <c r="RYI425" s="94"/>
      <c r="RYJ425" s="94"/>
      <c r="RYK425" s="94"/>
      <c r="RYL425" s="94"/>
      <c r="RYM425" s="94"/>
      <c r="RYN425" s="94"/>
      <c r="RYO425" s="94"/>
      <c r="RYP425" s="94"/>
      <c r="RYQ425" s="94"/>
      <c r="RYR425" s="94"/>
      <c r="RYS425" s="94"/>
      <c r="RYT425" s="94"/>
      <c r="RYU425" s="94"/>
      <c r="RYV425" s="94"/>
      <c r="RYW425" s="94"/>
      <c r="RYX425" s="94"/>
      <c r="RYY425" s="94"/>
      <c r="RYZ425" s="94"/>
      <c r="RZA425" s="94"/>
      <c r="RZB425" s="94"/>
      <c r="RZC425" s="94"/>
      <c r="RZD425" s="94"/>
      <c r="RZE425" s="94"/>
      <c r="RZF425" s="94"/>
      <c r="RZG425" s="94"/>
      <c r="RZH425" s="94"/>
      <c r="RZI425" s="94"/>
      <c r="RZJ425" s="94"/>
      <c r="RZK425" s="94"/>
      <c r="RZL425" s="94"/>
      <c r="RZM425" s="94"/>
      <c r="RZN425" s="94"/>
      <c r="RZO425" s="94"/>
      <c r="RZP425" s="94"/>
      <c r="RZQ425" s="94"/>
      <c r="RZR425" s="94"/>
      <c r="RZS425" s="94"/>
      <c r="RZT425" s="94"/>
      <c r="RZU425" s="94"/>
      <c r="RZV425" s="94"/>
      <c r="RZW425" s="94"/>
      <c r="RZX425" s="94"/>
      <c r="RZY425" s="94"/>
      <c r="RZZ425" s="94"/>
      <c r="SAA425" s="94"/>
      <c r="SAB425" s="94"/>
      <c r="SAC425" s="94"/>
      <c r="SAD425" s="94"/>
      <c r="SAE425" s="94"/>
      <c r="SAF425" s="94"/>
      <c r="SAG425" s="94"/>
      <c r="SAH425" s="94"/>
      <c r="SAI425" s="94"/>
      <c r="SAJ425" s="94"/>
      <c r="SAK425" s="94"/>
      <c r="SAL425" s="94"/>
      <c r="SAM425" s="94"/>
      <c r="SAN425" s="94"/>
      <c r="SAO425" s="94"/>
      <c r="SAP425" s="94"/>
      <c r="SAQ425" s="94"/>
      <c r="SAR425" s="94"/>
      <c r="SAS425" s="94"/>
      <c r="SAT425" s="94"/>
      <c r="SAU425" s="94"/>
      <c r="SAV425" s="94"/>
      <c r="SAW425" s="94"/>
      <c r="SAX425" s="94"/>
      <c r="SAY425" s="94"/>
      <c r="SAZ425" s="94"/>
      <c r="SBA425" s="94"/>
      <c r="SBB425" s="94"/>
      <c r="SBC425" s="94"/>
      <c r="SBD425" s="94"/>
      <c r="SBE425" s="94"/>
      <c r="SBF425" s="94"/>
      <c r="SBG425" s="94"/>
      <c r="SBH425" s="94"/>
      <c r="SBI425" s="94"/>
      <c r="SBJ425" s="94"/>
      <c r="SBK425" s="94"/>
      <c r="SBL425" s="94"/>
      <c r="SBM425" s="94"/>
      <c r="SBN425" s="94"/>
      <c r="SBO425" s="94"/>
      <c r="SBP425" s="94"/>
      <c r="SBQ425" s="94"/>
      <c r="SBR425" s="94"/>
      <c r="SBS425" s="94"/>
      <c r="SBT425" s="94"/>
      <c r="SBU425" s="94"/>
      <c r="SBV425" s="94"/>
      <c r="SBW425" s="94"/>
      <c r="SBX425" s="94"/>
      <c r="SBY425" s="94"/>
      <c r="SBZ425" s="94"/>
      <c r="SCA425" s="94"/>
      <c r="SCB425" s="94"/>
      <c r="SCC425" s="94"/>
      <c r="SCD425" s="94"/>
      <c r="SCE425" s="94"/>
      <c r="SCF425" s="94"/>
      <c r="SCG425" s="94"/>
      <c r="SCH425" s="94"/>
      <c r="SCI425" s="94"/>
      <c r="SCJ425" s="94"/>
      <c r="SCK425" s="94"/>
      <c r="SCL425" s="94"/>
      <c r="SCM425" s="94"/>
      <c r="SCN425" s="94"/>
      <c r="SCO425" s="94"/>
      <c r="SCP425" s="94"/>
      <c r="SCQ425" s="94"/>
      <c r="SCR425" s="94"/>
      <c r="SCS425" s="94"/>
      <c r="SCT425" s="94"/>
      <c r="SCU425" s="94"/>
      <c r="SCV425" s="94"/>
      <c r="SCW425" s="94"/>
      <c r="SCX425" s="94"/>
      <c r="SCY425" s="94"/>
      <c r="SCZ425" s="94"/>
      <c r="SDA425" s="94"/>
      <c r="SDB425" s="94"/>
      <c r="SDC425" s="94"/>
      <c r="SDD425" s="94"/>
      <c r="SDE425" s="94"/>
      <c r="SDF425" s="94"/>
      <c r="SDG425" s="94"/>
      <c r="SDH425" s="94"/>
      <c r="SDI425" s="94"/>
      <c r="SDJ425" s="94"/>
      <c r="SDK425" s="94"/>
      <c r="SDL425" s="94"/>
      <c r="SDM425" s="94"/>
      <c r="SDN425" s="94"/>
      <c r="SDO425" s="94"/>
      <c r="SDP425" s="94"/>
      <c r="SDQ425" s="94"/>
      <c r="SDR425" s="94"/>
      <c r="SDS425" s="94"/>
      <c r="SDT425" s="94"/>
      <c r="SDU425" s="94"/>
      <c r="SDV425" s="94"/>
      <c r="SDW425" s="94"/>
      <c r="SDX425" s="94"/>
      <c r="SDY425" s="94"/>
      <c r="SDZ425" s="94"/>
      <c r="SEA425" s="94"/>
      <c r="SEB425" s="94"/>
      <c r="SEC425" s="94"/>
      <c r="SED425" s="94"/>
      <c r="SEE425" s="94"/>
      <c r="SEF425" s="94"/>
      <c r="SEG425" s="94"/>
      <c r="SEH425" s="94"/>
      <c r="SEI425" s="94"/>
      <c r="SEJ425" s="94"/>
      <c r="SEK425" s="94"/>
      <c r="SEL425" s="94"/>
      <c r="SEM425" s="94"/>
      <c r="SEN425" s="94"/>
      <c r="SEO425" s="94"/>
      <c r="SEP425" s="94"/>
      <c r="SEQ425" s="94"/>
      <c r="SER425" s="94"/>
      <c r="SES425" s="94"/>
      <c r="SET425" s="94"/>
      <c r="SEU425" s="94"/>
      <c r="SEV425" s="94"/>
      <c r="SEW425" s="94"/>
      <c r="SEX425" s="94"/>
      <c r="SEY425" s="94"/>
      <c r="SEZ425" s="94"/>
      <c r="SFA425" s="94"/>
      <c r="SFB425" s="94"/>
      <c r="SFC425" s="94"/>
      <c r="SFD425" s="94"/>
      <c r="SFE425" s="94"/>
      <c r="SFF425" s="94"/>
      <c r="SFG425" s="94"/>
      <c r="SFH425" s="94"/>
      <c r="SFI425" s="94"/>
      <c r="SFJ425" s="94"/>
      <c r="SFK425" s="94"/>
      <c r="SFL425" s="94"/>
      <c r="SFM425" s="94"/>
      <c r="SFN425" s="94"/>
      <c r="SFO425" s="94"/>
      <c r="SFP425" s="94"/>
      <c r="SFQ425" s="94"/>
      <c r="SFR425" s="94"/>
      <c r="SFS425" s="94"/>
      <c r="SFT425" s="94"/>
      <c r="SFU425" s="94"/>
      <c r="SFV425" s="94"/>
      <c r="SFW425" s="94"/>
      <c r="SFX425" s="94"/>
      <c r="SFY425" s="94"/>
      <c r="SFZ425" s="94"/>
      <c r="SGA425" s="94"/>
      <c r="SGB425" s="94"/>
      <c r="SGC425" s="94"/>
      <c r="SGD425" s="94"/>
      <c r="SGE425" s="94"/>
      <c r="SGF425" s="94"/>
      <c r="SGG425" s="94"/>
      <c r="SGH425" s="94"/>
      <c r="SGI425" s="94"/>
      <c r="SGJ425" s="94"/>
      <c r="SGK425" s="94"/>
      <c r="SGL425" s="94"/>
      <c r="SGM425" s="94"/>
      <c r="SGN425" s="94"/>
      <c r="SGO425" s="94"/>
      <c r="SGP425" s="94"/>
      <c r="SGQ425" s="94"/>
      <c r="SGR425" s="94"/>
      <c r="SGS425" s="94"/>
      <c r="SGT425" s="94"/>
      <c r="SGU425" s="94"/>
      <c r="SGV425" s="94"/>
      <c r="SGW425" s="94"/>
      <c r="SGX425" s="94"/>
      <c r="SGY425" s="94"/>
      <c r="SGZ425" s="94"/>
      <c r="SHA425" s="94"/>
      <c r="SHB425" s="94"/>
      <c r="SHC425" s="94"/>
      <c r="SHD425" s="94"/>
      <c r="SHE425" s="94"/>
      <c r="SHF425" s="94"/>
      <c r="SHG425" s="94"/>
      <c r="SHH425" s="94"/>
      <c r="SHI425" s="94"/>
      <c r="SHJ425" s="94"/>
      <c r="SHK425" s="94"/>
      <c r="SHL425" s="94"/>
      <c r="SHM425" s="94"/>
      <c r="SHN425" s="94"/>
      <c r="SHO425" s="94"/>
      <c r="SHP425" s="94"/>
      <c r="SHQ425" s="94"/>
      <c r="SHR425" s="94"/>
      <c r="SHS425" s="94"/>
      <c r="SHT425" s="94"/>
      <c r="SHU425" s="94"/>
      <c r="SHV425" s="94"/>
      <c r="SHW425" s="94"/>
      <c r="SHX425" s="94"/>
      <c r="SHY425" s="94"/>
      <c r="SHZ425" s="94"/>
      <c r="SIA425" s="94"/>
      <c r="SIB425" s="94"/>
      <c r="SIC425" s="94"/>
      <c r="SID425" s="94"/>
      <c r="SIE425" s="94"/>
      <c r="SIF425" s="94"/>
      <c r="SIG425" s="94"/>
      <c r="SIH425" s="94"/>
      <c r="SII425" s="94"/>
      <c r="SIJ425" s="94"/>
      <c r="SIK425" s="94"/>
      <c r="SIL425" s="94"/>
      <c r="SIM425" s="94"/>
      <c r="SIN425" s="94"/>
      <c r="SIO425" s="94"/>
      <c r="SIP425" s="94"/>
      <c r="SIQ425" s="94"/>
      <c r="SIR425" s="94"/>
      <c r="SIS425" s="94"/>
      <c r="SIT425" s="94"/>
      <c r="SIU425" s="94"/>
      <c r="SIV425" s="94"/>
      <c r="SIW425" s="94"/>
      <c r="SIX425" s="94"/>
      <c r="SIY425" s="94"/>
      <c r="SIZ425" s="94"/>
      <c r="SJA425" s="94"/>
      <c r="SJB425" s="94"/>
      <c r="SJC425" s="94"/>
      <c r="SJD425" s="94"/>
      <c r="SJE425" s="94"/>
      <c r="SJF425" s="94"/>
      <c r="SJG425" s="94"/>
      <c r="SJH425" s="94"/>
      <c r="SJI425" s="94"/>
      <c r="SJJ425" s="94"/>
      <c r="SJK425" s="94"/>
      <c r="SJL425" s="94"/>
      <c r="SJM425" s="94"/>
      <c r="SJN425" s="94"/>
      <c r="SJO425" s="94"/>
      <c r="SJP425" s="94"/>
      <c r="SJQ425" s="94"/>
      <c r="SJR425" s="94"/>
      <c r="SJS425" s="94"/>
      <c r="SJT425" s="94"/>
      <c r="SJU425" s="94"/>
      <c r="SJV425" s="94"/>
      <c r="SJW425" s="94"/>
      <c r="SJX425" s="94"/>
      <c r="SJY425" s="94"/>
      <c r="SJZ425" s="94"/>
      <c r="SKA425" s="94"/>
      <c r="SKB425" s="94"/>
      <c r="SKC425" s="94"/>
      <c r="SKD425" s="94"/>
      <c r="SKE425" s="94"/>
      <c r="SKF425" s="94"/>
      <c r="SKG425" s="94"/>
      <c r="SKH425" s="94"/>
      <c r="SKI425" s="94"/>
      <c r="SKJ425" s="94"/>
      <c r="SKK425" s="94"/>
      <c r="SKL425" s="94"/>
      <c r="SKM425" s="94"/>
      <c r="SKN425" s="94"/>
      <c r="SKO425" s="94"/>
      <c r="SKP425" s="94"/>
      <c r="SKQ425" s="94"/>
      <c r="SKR425" s="94"/>
      <c r="SKS425" s="94"/>
      <c r="SKT425" s="94"/>
      <c r="SKU425" s="94"/>
      <c r="SKV425" s="94"/>
      <c r="SKW425" s="94"/>
      <c r="SKX425" s="94"/>
      <c r="SKY425" s="94"/>
      <c r="SKZ425" s="94"/>
      <c r="SLA425" s="94"/>
      <c r="SLB425" s="94"/>
      <c r="SLC425" s="94"/>
      <c r="SLD425" s="94"/>
      <c r="SLE425" s="94"/>
      <c r="SLF425" s="94"/>
      <c r="SLG425" s="94"/>
      <c r="SLH425" s="94"/>
      <c r="SLI425" s="94"/>
      <c r="SLJ425" s="94"/>
      <c r="SLK425" s="94"/>
      <c r="SLL425" s="94"/>
      <c r="SLM425" s="94"/>
      <c r="SLN425" s="94"/>
      <c r="SLO425" s="94"/>
      <c r="SLP425" s="94"/>
      <c r="SLQ425" s="94"/>
      <c r="SLR425" s="94"/>
      <c r="SLS425" s="94"/>
      <c r="SLT425" s="94"/>
      <c r="SLU425" s="94"/>
      <c r="SLV425" s="94"/>
      <c r="SLW425" s="94"/>
      <c r="SLX425" s="94"/>
      <c r="SLY425" s="94"/>
      <c r="SLZ425" s="94"/>
      <c r="SMA425" s="94"/>
      <c r="SMB425" s="94"/>
      <c r="SMC425" s="94"/>
      <c r="SMD425" s="94"/>
      <c r="SME425" s="94"/>
      <c r="SMF425" s="94"/>
      <c r="SMG425" s="94"/>
      <c r="SMH425" s="94"/>
      <c r="SMI425" s="94"/>
      <c r="SMJ425" s="94"/>
      <c r="SMK425" s="94"/>
      <c r="SML425" s="94"/>
      <c r="SMM425" s="94"/>
      <c r="SMN425" s="94"/>
      <c r="SMO425" s="94"/>
      <c r="SMP425" s="94"/>
      <c r="SMQ425" s="94"/>
      <c r="SMR425" s="94"/>
      <c r="SMS425" s="94"/>
      <c r="SMT425" s="94"/>
      <c r="SMU425" s="94"/>
      <c r="SMV425" s="94"/>
      <c r="SMW425" s="94"/>
      <c r="SMX425" s="94"/>
      <c r="SMY425" s="94"/>
      <c r="SMZ425" s="94"/>
      <c r="SNA425" s="94"/>
      <c r="SNB425" s="94"/>
      <c r="SNC425" s="94"/>
      <c r="SND425" s="94"/>
      <c r="SNE425" s="94"/>
      <c r="SNF425" s="94"/>
      <c r="SNG425" s="94"/>
      <c r="SNH425" s="94"/>
      <c r="SNI425" s="94"/>
      <c r="SNJ425" s="94"/>
      <c r="SNK425" s="94"/>
      <c r="SNL425" s="94"/>
      <c r="SNM425" s="94"/>
      <c r="SNN425" s="94"/>
      <c r="SNO425" s="94"/>
      <c r="SNP425" s="94"/>
      <c r="SNQ425" s="94"/>
      <c r="SNR425" s="94"/>
      <c r="SNS425" s="94"/>
      <c r="SNT425" s="94"/>
      <c r="SNU425" s="94"/>
      <c r="SNV425" s="94"/>
      <c r="SNW425" s="94"/>
      <c r="SNX425" s="94"/>
      <c r="SNY425" s="94"/>
      <c r="SNZ425" s="94"/>
      <c r="SOA425" s="94"/>
      <c r="SOB425" s="94"/>
      <c r="SOC425" s="94"/>
      <c r="SOD425" s="94"/>
      <c r="SOE425" s="94"/>
      <c r="SOF425" s="94"/>
      <c r="SOG425" s="94"/>
      <c r="SOH425" s="94"/>
      <c r="SOI425" s="94"/>
      <c r="SOJ425" s="94"/>
      <c r="SOK425" s="94"/>
      <c r="SOL425" s="94"/>
      <c r="SOM425" s="94"/>
      <c r="SON425" s="94"/>
      <c r="SOO425" s="94"/>
      <c r="SOP425" s="94"/>
      <c r="SOQ425" s="94"/>
      <c r="SOR425" s="94"/>
      <c r="SOS425" s="94"/>
      <c r="SOT425" s="94"/>
      <c r="SOU425" s="94"/>
      <c r="SOV425" s="94"/>
      <c r="SOW425" s="94"/>
      <c r="SOX425" s="94"/>
      <c r="SOY425" s="94"/>
      <c r="SOZ425" s="94"/>
      <c r="SPA425" s="94"/>
      <c r="SPB425" s="94"/>
      <c r="SPC425" s="94"/>
      <c r="SPD425" s="94"/>
      <c r="SPE425" s="94"/>
      <c r="SPF425" s="94"/>
      <c r="SPG425" s="94"/>
      <c r="SPH425" s="94"/>
      <c r="SPI425" s="94"/>
      <c r="SPJ425" s="94"/>
      <c r="SPK425" s="94"/>
      <c r="SPL425" s="94"/>
      <c r="SPM425" s="94"/>
      <c r="SPN425" s="94"/>
      <c r="SPO425" s="94"/>
      <c r="SPP425" s="94"/>
      <c r="SPQ425" s="94"/>
      <c r="SPR425" s="94"/>
      <c r="SPS425" s="94"/>
      <c r="SPT425" s="94"/>
      <c r="SPU425" s="94"/>
      <c r="SPV425" s="94"/>
      <c r="SPW425" s="94"/>
      <c r="SPX425" s="94"/>
      <c r="SPY425" s="94"/>
      <c r="SPZ425" s="94"/>
      <c r="SQA425" s="94"/>
      <c r="SQB425" s="94"/>
      <c r="SQC425" s="94"/>
      <c r="SQD425" s="94"/>
      <c r="SQE425" s="94"/>
      <c r="SQF425" s="94"/>
      <c r="SQG425" s="94"/>
      <c r="SQH425" s="94"/>
      <c r="SQI425" s="94"/>
      <c r="SQJ425" s="94"/>
      <c r="SQK425" s="94"/>
      <c r="SQL425" s="94"/>
      <c r="SQM425" s="94"/>
      <c r="SQN425" s="94"/>
      <c r="SQO425" s="94"/>
      <c r="SQP425" s="94"/>
      <c r="SQQ425" s="94"/>
      <c r="SQR425" s="94"/>
      <c r="SQS425" s="94"/>
      <c r="SQT425" s="94"/>
      <c r="SQU425" s="94"/>
      <c r="SQV425" s="94"/>
      <c r="SQW425" s="94"/>
      <c r="SQX425" s="94"/>
      <c r="SQY425" s="94"/>
      <c r="SQZ425" s="94"/>
      <c r="SRA425" s="94"/>
      <c r="SRB425" s="94"/>
      <c r="SRC425" s="94"/>
      <c r="SRD425" s="94"/>
      <c r="SRE425" s="94"/>
      <c r="SRF425" s="94"/>
      <c r="SRG425" s="94"/>
      <c r="SRH425" s="94"/>
      <c r="SRI425" s="94"/>
      <c r="SRJ425" s="94"/>
      <c r="SRK425" s="94"/>
      <c r="SRL425" s="94"/>
      <c r="SRM425" s="94"/>
      <c r="SRN425" s="94"/>
      <c r="SRO425" s="94"/>
      <c r="SRP425" s="94"/>
      <c r="SRQ425" s="94"/>
      <c r="SRR425" s="94"/>
      <c r="SRS425" s="94"/>
      <c r="SRT425" s="94"/>
      <c r="SRU425" s="94"/>
      <c r="SRV425" s="94"/>
      <c r="SRW425" s="94"/>
      <c r="SRX425" s="94"/>
      <c r="SRY425" s="94"/>
      <c r="SRZ425" s="94"/>
      <c r="SSA425" s="94"/>
      <c r="SSB425" s="94"/>
      <c r="SSC425" s="94"/>
      <c r="SSD425" s="94"/>
      <c r="SSE425" s="94"/>
      <c r="SSF425" s="94"/>
      <c r="SSG425" s="94"/>
      <c r="SSH425" s="94"/>
      <c r="SSI425" s="94"/>
      <c r="SSJ425" s="94"/>
      <c r="SSK425" s="94"/>
      <c r="SSL425" s="94"/>
      <c r="SSM425" s="94"/>
      <c r="SSN425" s="94"/>
      <c r="SSO425" s="94"/>
      <c r="SSP425" s="94"/>
      <c r="SSQ425" s="94"/>
      <c r="SSR425" s="94"/>
      <c r="SSS425" s="94"/>
      <c r="SST425" s="94"/>
      <c r="SSU425" s="94"/>
      <c r="SSV425" s="94"/>
      <c r="SSW425" s="94"/>
      <c r="SSX425" s="94"/>
      <c r="SSY425" s="94"/>
      <c r="SSZ425" s="94"/>
      <c r="STA425" s="94"/>
      <c r="STB425" s="94"/>
      <c r="STC425" s="94"/>
      <c r="STD425" s="94"/>
      <c r="STE425" s="94"/>
      <c r="STF425" s="94"/>
      <c r="STG425" s="94"/>
      <c r="STH425" s="94"/>
      <c r="STI425" s="94"/>
      <c r="STJ425" s="94"/>
      <c r="STK425" s="94"/>
      <c r="STL425" s="94"/>
      <c r="STM425" s="94"/>
      <c r="STN425" s="94"/>
      <c r="STO425" s="94"/>
      <c r="STP425" s="94"/>
      <c r="STQ425" s="94"/>
      <c r="STR425" s="94"/>
      <c r="STS425" s="94"/>
      <c r="STT425" s="94"/>
      <c r="STU425" s="94"/>
      <c r="STV425" s="94"/>
      <c r="STW425" s="94"/>
      <c r="STX425" s="94"/>
      <c r="STY425" s="94"/>
      <c r="STZ425" s="94"/>
      <c r="SUA425" s="94"/>
      <c r="SUB425" s="94"/>
      <c r="SUC425" s="94"/>
      <c r="SUD425" s="94"/>
      <c r="SUE425" s="94"/>
      <c r="SUF425" s="94"/>
      <c r="SUG425" s="94"/>
      <c r="SUH425" s="94"/>
      <c r="SUI425" s="94"/>
      <c r="SUJ425" s="94"/>
      <c r="SUK425" s="94"/>
      <c r="SUL425" s="94"/>
      <c r="SUM425" s="94"/>
      <c r="SUN425" s="94"/>
      <c r="SUO425" s="94"/>
      <c r="SUP425" s="94"/>
      <c r="SUQ425" s="94"/>
      <c r="SUR425" s="94"/>
      <c r="SUS425" s="94"/>
      <c r="SUT425" s="94"/>
      <c r="SUU425" s="94"/>
      <c r="SUV425" s="94"/>
      <c r="SUW425" s="94"/>
      <c r="SUX425" s="94"/>
      <c r="SUY425" s="94"/>
      <c r="SUZ425" s="94"/>
      <c r="SVA425" s="94"/>
      <c r="SVB425" s="94"/>
      <c r="SVC425" s="94"/>
      <c r="SVD425" s="94"/>
      <c r="SVE425" s="94"/>
      <c r="SVF425" s="94"/>
      <c r="SVG425" s="94"/>
      <c r="SVH425" s="94"/>
      <c r="SVI425" s="94"/>
      <c r="SVJ425" s="94"/>
      <c r="SVK425" s="94"/>
      <c r="SVL425" s="94"/>
      <c r="SVM425" s="94"/>
      <c r="SVN425" s="94"/>
      <c r="SVO425" s="94"/>
      <c r="SVP425" s="94"/>
      <c r="SVQ425" s="94"/>
      <c r="SVR425" s="94"/>
      <c r="SVS425" s="94"/>
      <c r="SVT425" s="94"/>
      <c r="SVU425" s="94"/>
      <c r="SVV425" s="94"/>
      <c r="SVW425" s="94"/>
      <c r="SVX425" s="94"/>
      <c r="SVY425" s="94"/>
      <c r="SVZ425" s="94"/>
      <c r="SWA425" s="94"/>
      <c r="SWB425" s="94"/>
      <c r="SWC425" s="94"/>
      <c r="SWD425" s="94"/>
      <c r="SWE425" s="94"/>
      <c r="SWF425" s="94"/>
      <c r="SWG425" s="94"/>
      <c r="SWH425" s="94"/>
      <c r="SWI425" s="94"/>
      <c r="SWJ425" s="94"/>
      <c r="SWK425" s="94"/>
      <c r="SWL425" s="94"/>
      <c r="SWM425" s="94"/>
      <c r="SWN425" s="94"/>
      <c r="SWO425" s="94"/>
      <c r="SWP425" s="94"/>
      <c r="SWQ425" s="94"/>
      <c r="SWR425" s="94"/>
      <c r="SWS425" s="94"/>
      <c r="SWT425" s="94"/>
      <c r="SWU425" s="94"/>
      <c r="SWV425" s="94"/>
      <c r="SWW425" s="94"/>
      <c r="SWX425" s="94"/>
      <c r="SWY425" s="94"/>
      <c r="SWZ425" s="94"/>
      <c r="SXA425" s="94"/>
      <c r="SXB425" s="94"/>
      <c r="SXC425" s="94"/>
      <c r="SXD425" s="94"/>
      <c r="SXE425" s="94"/>
      <c r="SXF425" s="94"/>
      <c r="SXG425" s="94"/>
      <c r="SXH425" s="94"/>
      <c r="SXI425" s="94"/>
      <c r="SXJ425" s="94"/>
      <c r="SXK425" s="94"/>
      <c r="SXL425" s="94"/>
      <c r="SXM425" s="94"/>
      <c r="SXN425" s="94"/>
      <c r="SXO425" s="94"/>
      <c r="SXP425" s="94"/>
      <c r="SXQ425" s="94"/>
      <c r="SXR425" s="94"/>
      <c r="SXS425" s="94"/>
      <c r="SXT425" s="94"/>
      <c r="SXU425" s="94"/>
      <c r="SXV425" s="94"/>
      <c r="SXW425" s="94"/>
      <c r="SXX425" s="94"/>
      <c r="SXY425" s="94"/>
      <c r="SXZ425" s="94"/>
      <c r="SYA425" s="94"/>
      <c r="SYB425" s="94"/>
      <c r="SYC425" s="94"/>
      <c r="SYD425" s="94"/>
      <c r="SYE425" s="94"/>
      <c r="SYF425" s="94"/>
      <c r="SYG425" s="94"/>
      <c r="SYH425" s="94"/>
      <c r="SYI425" s="94"/>
      <c r="SYJ425" s="94"/>
      <c r="SYK425" s="94"/>
      <c r="SYL425" s="94"/>
      <c r="SYM425" s="94"/>
      <c r="SYN425" s="94"/>
      <c r="SYO425" s="94"/>
      <c r="SYP425" s="94"/>
      <c r="SYQ425" s="94"/>
      <c r="SYR425" s="94"/>
      <c r="SYS425" s="94"/>
      <c r="SYT425" s="94"/>
      <c r="SYU425" s="94"/>
      <c r="SYV425" s="94"/>
      <c r="SYW425" s="94"/>
      <c r="SYX425" s="94"/>
      <c r="SYY425" s="94"/>
      <c r="SYZ425" s="94"/>
      <c r="SZA425" s="94"/>
      <c r="SZB425" s="94"/>
      <c r="SZC425" s="94"/>
      <c r="SZD425" s="94"/>
      <c r="SZE425" s="94"/>
      <c r="SZF425" s="94"/>
      <c r="SZG425" s="94"/>
      <c r="SZH425" s="94"/>
      <c r="SZI425" s="94"/>
      <c r="SZJ425" s="94"/>
      <c r="SZK425" s="94"/>
      <c r="SZL425" s="94"/>
      <c r="SZM425" s="94"/>
      <c r="SZN425" s="94"/>
      <c r="SZO425" s="94"/>
      <c r="SZP425" s="94"/>
      <c r="SZQ425" s="94"/>
      <c r="SZR425" s="94"/>
      <c r="SZS425" s="94"/>
      <c r="SZT425" s="94"/>
      <c r="SZU425" s="94"/>
      <c r="SZV425" s="94"/>
      <c r="SZW425" s="94"/>
      <c r="SZX425" s="94"/>
      <c r="SZY425" s="94"/>
      <c r="SZZ425" s="94"/>
      <c r="TAA425" s="94"/>
      <c r="TAB425" s="94"/>
      <c r="TAC425" s="94"/>
      <c r="TAD425" s="94"/>
      <c r="TAE425" s="94"/>
      <c r="TAF425" s="94"/>
      <c r="TAG425" s="94"/>
      <c r="TAH425" s="94"/>
      <c r="TAI425" s="94"/>
      <c r="TAJ425" s="94"/>
      <c r="TAK425" s="94"/>
      <c r="TAL425" s="94"/>
      <c r="TAM425" s="94"/>
      <c r="TAN425" s="94"/>
      <c r="TAO425" s="94"/>
      <c r="TAP425" s="94"/>
      <c r="TAQ425" s="94"/>
      <c r="TAR425" s="94"/>
      <c r="TAS425" s="94"/>
      <c r="TAT425" s="94"/>
      <c r="TAU425" s="94"/>
      <c r="TAV425" s="94"/>
      <c r="TAW425" s="94"/>
      <c r="TAX425" s="94"/>
      <c r="TAY425" s="94"/>
      <c r="TAZ425" s="94"/>
      <c r="TBA425" s="94"/>
      <c r="TBB425" s="94"/>
      <c r="TBC425" s="94"/>
      <c r="TBD425" s="94"/>
      <c r="TBE425" s="94"/>
      <c r="TBF425" s="94"/>
      <c r="TBG425" s="94"/>
      <c r="TBH425" s="94"/>
      <c r="TBI425" s="94"/>
      <c r="TBJ425" s="94"/>
      <c r="TBK425" s="94"/>
      <c r="TBL425" s="94"/>
      <c r="TBM425" s="94"/>
      <c r="TBN425" s="94"/>
      <c r="TBO425" s="94"/>
      <c r="TBP425" s="94"/>
      <c r="TBQ425" s="94"/>
      <c r="TBR425" s="94"/>
      <c r="TBS425" s="94"/>
      <c r="TBT425" s="94"/>
      <c r="TBU425" s="94"/>
      <c r="TBV425" s="94"/>
      <c r="TBW425" s="94"/>
      <c r="TBX425" s="94"/>
      <c r="TBY425" s="94"/>
      <c r="TBZ425" s="94"/>
      <c r="TCA425" s="94"/>
      <c r="TCB425" s="94"/>
      <c r="TCC425" s="94"/>
      <c r="TCD425" s="94"/>
      <c r="TCE425" s="94"/>
      <c r="TCF425" s="94"/>
      <c r="TCG425" s="94"/>
      <c r="TCH425" s="94"/>
      <c r="TCI425" s="94"/>
      <c r="TCJ425" s="94"/>
      <c r="TCK425" s="94"/>
      <c r="TCL425" s="94"/>
      <c r="TCM425" s="94"/>
      <c r="TCN425" s="94"/>
      <c r="TCO425" s="94"/>
      <c r="TCP425" s="94"/>
      <c r="TCQ425" s="94"/>
      <c r="TCR425" s="94"/>
      <c r="TCS425" s="94"/>
      <c r="TCT425" s="94"/>
      <c r="TCU425" s="94"/>
      <c r="TCV425" s="94"/>
      <c r="TCW425" s="94"/>
      <c r="TCX425" s="94"/>
      <c r="TCY425" s="94"/>
      <c r="TCZ425" s="94"/>
      <c r="TDA425" s="94"/>
      <c r="TDB425" s="94"/>
      <c r="TDC425" s="94"/>
      <c r="TDD425" s="94"/>
      <c r="TDE425" s="94"/>
      <c r="TDF425" s="94"/>
      <c r="TDG425" s="94"/>
      <c r="TDH425" s="94"/>
      <c r="TDI425" s="94"/>
      <c r="TDJ425" s="94"/>
      <c r="TDK425" s="94"/>
      <c r="TDL425" s="94"/>
      <c r="TDM425" s="94"/>
      <c r="TDN425" s="94"/>
      <c r="TDO425" s="94"/>
      <c r="TDP425" s="94"/>
      <c r="TDQ425" s="94"/>
      <c r="TDR425" s="94"/>
      <c r="TDS425" s="94"/>
      <c r="TDT425" s="94"/>
      <c r="TDU425" s="94"/>
      <c r="TDV425" s="94"/>
      <c r="TDW425" s="94"/>
      <c r="TDX425" s="94"/>
      <c r="TDY425" s="94"/>
      <c r="TDZ425" s="94"/>
      <c r="TEA425" s="94"/>
      <c r="TEB425" s="94"/>
      <c r="TEC425" s="94"/>
      <c r="TED425" s="94"/>
      <c r="TEE425" s="94"/>
      <c r="TEF425" s="94"/>
      <c r="TEG425" s="94"/>
      <c r="TEH425" s="94"/>
      <c r="TEI425" s="94"/>
      <c r="TEJ425" s="94"/>
      <c r="TEK425" s="94"/>
      <c r="TEL425" s="94"/>
      <c r="TEM425" s="94"/>
      <c r="TEN425" s="94"/>
      <c r="TEO425" s="94"/>
      <c r="TEP425" s="94"/>
      <c r="TEQ425" s="94"/>
      <c r="TER425" s="94"/>
      <c r="TES425" s="94"/>
      <c r="TET425" s="94"/>
      <c r="TEU425" s="94"/>
      <c r="TEV425" s="94"/>
      <c r="TEW425" s="94"/>
      <c r="TEX425" s="94"/>
      <c r="TEY425" s="94"/>
      <c r="TEZ425" s="94"/>
      <c r="TFA425" s="94"/>
      <c r="TFB425" s="94"/>
      <c r="TFC425" s="94"/>
      <c r="TFD425" s="94"/>
      <c r="TFE425" s="94"/>
      <c r="TFF425" s="94"/>
      <c r="TFG425" s="94"/>
      <c r="TFH425" s="94"/>
      <c r="TFI425" s="94"/>
      <c r="TFJ425" s="94"/>
      <c r="TFK425" s="94"/>
      <c r="TFL425" s="94"/>
      <c r="TFM425" s="94"/>
      <c r="TFN425" s="94"/>
      <c r="TFO425" s="94"/>
      <c r="TFP425" s="94"/>
      <c r="TFQ425" s="94"/>
      <c r="TFR425" s="94"/>
      <c r="TFS425" s="94"/>
      <c r="TFT425" s="94"/>
      <c r="TFU425" s="94"/>
      <c r="TFV425" s="94"/>
      <c r="TFW425" s="94"/>
      <c r="TFX425" s="94"/>
      <c r="TFY425" s="94"/>
      <c r="TFZ425" s="94"/>
      <c r="TGA425" s="94"/>
      <c r="TGB425" s="94"/>
      <c r="TGC425" s="94"/>
      <c r="TGD425" s="94"/>
      <c r="TGE425" s="94"/>
      <c r="TGF425" s="94"/>
      <c r="TGG425" s="94"/>
      <c r="TGH425" s="94"/>
      <c r="TGI425" s="94"/>
      <c r="TGJ425" s="94"/>
      <c r="TGK425" s="94"/>
      <c r="TGL425" s="94"/>
      <c r="TGM425" s="94"/>
      <c r="TGN425" s="94"/>
      <c r="TGO425" s="94"/>
      <c r="TGP425" s="94"/>
      <c r="TGQ425" s="94"/>
      <c r="TGR425" s="94"/>
      <c r="TGS425" s="94"/>
      <c r="TGT425" s="94"/>
      <c r="TGU425" s="94"/>
      <c r="TGV425" s="94"/>
      <c r="TGW425" s="94"/>
      <c r="TGX425" s="94"/>
      <c r="TGY425" s="94"/>
      <c r="TGZ425" s="94"/>
      <c r="THA425" s="94"/>
      <c r="THB425" s="94"/>
      <c r="THC425" s="94"/>
      <c r="THD425" s="94"/>
      <c r="THE425" s="94"/>
      <c r="THF425" s="94"/>
      <c r="THG425" s="94"/>
      <c r="THH425" s="94"/>
      <c r="THI425" s="94"/>
      <c r="THJ425" s="94"/>
      <c r="THK425" s="94"/>
      <c r="THL425" s="94"/>
      <c r="THM425" s="94"/>
      <c r="THN425" s="94"/>
      <c r="THO425" s="94"/>
      <c r="THP425" s="94"/>
      <c r="THQ425" s="94"/>
      <c r="THR425" s="94"/>
      <c r="THS425" s="94"/>
      <c r="THT425" s="94"/>
      <c r="THU425" s="94"/>
      <c r="THV425" s="94"/>
      <c r="THW425" s="94"/>
      <c r="THX425" s="94"/>
      <c r="THY425" s="94"/>
      <c r="THZ425" s="94"/>
      <c r="TIA425" s="94"/>
      <c r="TIB425" s="94"/>
      <c r="TIC425" s="94"/>
      <c r="TID425" s="94"/>
      <c r="TIE425" s="94"/>
      <c r="TIF425" s="94"/>
      <c r="TIG425" s="94"/>
      <c r="TIH425" s="94"/>
      <c r="TII425" s="94"/>
      <c r="TIJ425" s="94"/>
      <c r="TIK425" s="94"/>
      <c r="TIL425" s="94"/>
      <c r="TIM425" s="94"/>
      <c r="TIN425" s="94"/>
      <c r="TIO425" s="94"/>
      <c r="TIP425" s="94"/>
      <c r="TIQ425" s="94"/>
      <c r="TIR425" s="94"/>
      <c r="TIS425" s="94"/>
      <c r="TIT425" s="94"/>
      <c r="TIU425" s="94"/>
      <c r="TIV425" s="94"/>
      <c r="TIW425" s="94"/>
      <c r="TIX425" s="94"/>
      <c r="TIY425" s="94"/>
      <c r="TIZ425" s="94"/>
      <c r="TJA425" s="94"/>
      <c r="TJB425" s="94"/>
      <c r="TJC425" s="94"/>
      <c r="TJD425" s="94"/>
      <c r="TJE425" s="94"/>
      <c r="TJF425" s="94"/>
      <c r="TJG425" s="94"/>
      <c r="TJH425" s="94"/>
      <c r="TJI425" s="94"/>
      <c r="TJJ425" s="94"/>
      <c r="TJK425" s="94"/>
      <c r="TJL425" s="94"/>
      <c r="TJM425" s="94"/>
      <c r="TJN425" s="94"/>
      <c r="TJO425" s="94"/>
      <c r="TJP425" s="94"/>
      <c r="TJQ425" s="94"/>
      <c r="TJR425" s="94"/>
      <c r="TJS425" s="94"/>
      <c r="TJT425" s="94"/>
      <c r="TJU425" s="94"/>
      <c r="TJV425" s="94"/>
      <c r="TJW425" s="94"/>
      <c r="TJX425" s="94"/>
      <c r="TJY425" s="94"/>
      <c r="TJZ425" s="94"/>
      <c r="TKA425" s="94"/>
      <c r="TKB425" s="94"/>
      <c r="TKC425" s="94"/>
      <c r="TKD425" s="94"/>
      <c r="TKE425" s="94"/>
      <c r="TKF425" s="94"/>
      <c r="TKG425" s="94"/>
      <c r="TKH425" s="94"/>
      <c r="TKI425" s="94"/>
      <c r="TKJ425" s="94"/>
      <c r="TKK425" s="94"/>
      <c r="TKL425" s="94"/>
      <c r="TKM425" s="94"/>
      <c r="TKN425" s="94"/>
      <c r="TKO425" s="94"/>
      <c r="TKP425" s="94"/>
      <c r="TKQ425" s="94"/>
      <c r="TKR425" s="94"/>
      <c r="TKS425" s="94"/>
      <c r="TKT425" s="94"/>
      <c r="TKU425" s="94"/>
      <c r="TKV425" s="94"/>
      <c r="TKW425" s="94"/>
      <c r="TKX425" s="94"/>
      <c r="TKY425" s="94"/>
      <c r="TKZ425" s="94"/>
      <c r="TLA425" s="94"/>
      <c r="TLB425" s="94"/>
      <c r="TLC425" s="94"/>
      <c r="TLD425" s="94"/>
      <c r="TLE425" s="94"/>
      <c r="TLF425" s="94"/>
      <c r="TLG425" s="94"/>
      <c r="TLH425" s="94"/>
      <c r="TLI425" s="94"/>
      <c r="TLJ425" s="94"/>
      <c r="TLK425" s="94"/>
      <c r="TLL425" s="94"/>
      <c r="TLM425" s="94"/>
      <c r="TLN425" s="94"/>
      <c r="TLO425" s="94"/>
      <c r="TLP425" s="94"/>
      <c r="TLQ425" s="94"/>
      <c r="TLR425" s="94"/>
      <c r="TLS425" s="94"/>
      <c r="TLT425" s="94"/>
      <c r="TLU425" s="94"/>
      <c r="TLV425" s="94"/>
      <c r="TLW425" s="94"/>
      <c r="TLX425" s="94"/>
      <c r="TLY425" s="94"/>
      <c r="TLZ425" s="94"/>
      <c r="TMA425" s="94"/>
      <c r="TMB425" s="94"/>
      <c r="TMC425" s="94"/>
      <c r="TMD425" s="94"/>
      <c r="TME425" s="94"/>
      <c r="TMF425" s="94"/>
      <c r="TMG425" s="94"/>
      <c r="TMH425" s="94"/>
      <c r="TMI425" s="94"/>
      <c r="TMJ425" s="94"/>
      <c r="TMK425" s="94"/>
      <c r="TML425" s="94"/>
      <c r="TMM425" s="94"/>
      <c r="TMN425" s="94"/>
      <c r="TMO425" s="94"/>
      <c r="TMP425" s="94"/>
      <c r="TMQ425" s="94"/>
      <c r="TMR425" s="94"/>
      <c r="TMS425" s="94"/>
      <c r="TMT425" s="94"/>
      <c r="TMU425" s="94"/>
      <c r="TMV425" s="94"/>
      <c r="TMW425" s="94"/>
      <c r="TMX425" s="94"/>
      <c r="TMY425" s="94"/>
      <c r="TMZ425" s="94"/>
      <c r="TNA425" s="94"/>
      <c r="TNB425" s="94"/>
      <c r="TNC425" s="94"/>
      <c r="TND425" s="94"/>
      <c r="TNE425" s="94"/>
      <c r="TNF425" s="94"/>
      <c r="TNG425" s="94"/>
      <c r="TNH425" s="94"/>
      <c r="TNI425" s="94"/>
      <c r="TNJ425" s="94"/>
      <c r="TNK425" s="94"/>
      <c r="TNL425" s="94"/>
      <c r="TNM425" s="94"/>
      <c r="TNN425" s="94"/>
      <c r="TNO425" s="94"/>
      <c r="TNP425" s="94"/>
      <c r="TNQ425" s="94"/>
      <c r="TNR425" s="94"/>
      <c r="TNS425" s="94"/>
      <c r="TNT425" s="94"/>
      <c r="TNU425" s="94"/>
      <c r="TNV425" s="94"/>
      <c r="TNW425" s="94"/>
      <c r="TNX425" s="94"/>
      <c r="TNY425" s="94"/>
      <c r="TNZ425" s="94"/>
      <c r="TOA425" s="94"/>
      <c r="TOB425" s="94"/>
      <c r="TOC425" s="94"/>
      <c r="TOD425" s="94"/>
      <c r="TOE425" s="94"/>
      <c r="TOF425" s="94"/>
      <c r="TOG425" s="94"/>
      <c r="TOH425" s="94"/>
      <c r="TOI425" s="94"/>
      <c r="TOJ425" s="94"/>
      <c r="TOK425" s="94"/>
      <c r="TOL425" s="94"/>
      <c r="TOM425" s="94"/>
      <c r="TON425" s="94"/>
      <c r="TOO425" s="94"/>
      <c r="TOP425" s="94"/>
      <c r="TOQ425" s="94"/>
      <c r="TOR425" s="94"/>
      <c r="TOS425" s="94"/>
      <c r="TOT425" s="94"/>
      <c r="TOU425" s="94"/>
      <c r="TOV425" s="94"/>
      <c r="TOW425" s="94"/>
      <c r="TOX425" s="94"/>
      <c r="TOY425" s="94"/>
      <c r="TOZ425" s="94"/>
      <c r="TPA425" s="94"/>
      <c r="TPB425" s="94"/>
      <c r="TPC425" s="94"/>
      <c r="TPD425" s="94"/>
      <c r="TPE425" s="94"/>
      <c r="TPF425" s="94"/>
      <c r="TPG425" s="94"/>
      <c r="TPH425" s="94"/>
      <c r="TPI425" s="94"/>
      <c r="TPJ425" s="94"/>
      <c r="TPK425" s="94"/>
      <c r="TPL425" s="94"/>
      <c r="TPM425" s="94"/>
      <c r="TPN425" s="94"/>
      <c r="TPO425" s="94"/>
      <c r="TPP425" s="94"/>
      <c r="TPQ425" s="94"/>
      <c r="TPR425" s="94"/>
      <c r="TPS425" s="94"/>
      <c r="TPT425" s="94"/>
      <c r="TPU425" s="94"/>
      <c r="TPV425" s="94"/>
      <c r="TPW425" s="94"/>
      <c r="TPX425" s="94"/>
      <c r="TPY425" s="94"/>
      <c r="TPZ425" s="94"/>
      <c r="TQA425" s="94"/>
      <c r="TQB425" s="94"/>
      <c r="TQC425" s="94"/>
      <c r="TQD425" s="94"/>
      <c r="TQE425" s="94"/>
      <c r="TQF425" s="94"/>
      <c r="TQG425" s="94"/>
      <c r="TQH425" s="94"/>
      <c r="TQI425" s="94"/>
      <c r="TQJ425" s="94"/>
      <c r="TQK425" s="94"/>
      <c r="TQL425" s="94"/>
      <c r="TQM425" s="94"/>
      <c r="TQN425" s="94"/>
      <c r="TQO425" s="94"/>
      <c r="TQP425" s="94"/>
      <c r="TQQ425" s="94"/>
      <c r="TQR425" s="94"/>
      <c r="TQS425" s="94"/>
      <c r="TQT425" s="94"/>
      <c r="TQU425" s="94"/>
      <c r="TQV425" s="94"/>
      <c r="TQW425" s="94"/>
      <c r="TQX425" s="94"/>
      <c r="TQY425" s="94"/>
      <c r="TQZ425" s="94"/>
      <c r="TRA425" s="94"/>
      <c r="TRB425" s="94"/>
      <c r="TRC425" s="94"/>
      <c r="TRD425" s="94"/>
      <c r="TRE425" s="94"/>
      <c r="TRF425" s="94"/>
      <c r="TRG425" s="94"/>
      <c r="TRH425" s="94"/>
      <c r="TRI425" s="94"/>
      <c r="TRJ425" s="94"/>
      <c r="TRK425" s="94"/>
      <c r="TRL425" s="94"/>
      <c r="TRM425" s="94"/>
      <c r="TRN425" s="94"/>
      <c r="TRO425" s="94"/>
      <c r="TRP425" s="94"/>
      <c r="TRQ425" s="94"/>
      <c r="TRR425" s="94"/>
      <c r="TRS425" s="94"/>
      <c r="TRT425" s="94"/>
      <c r="TRU425" s="94"/>
      <c r="TRV425" s="94"/>
      <c r="TRW425" s="94"/>
      <c r="TRX425" s="94"/>
      <c r="TRY425" s="94"/>
      <c r="TRZ425" s="94"/>
      <c r="TSA425" s="94"/>
      <c r="TSB425" s="94"/>
      <c r="TSC425" s="94"/>
      <c r="TSD425" s="94"/>
      <c r="TSE425" s="94"/>
      <c r="TSF425" s="94"/>
      <c r="TSG425" s="94"/>
      <c r="TSH425" s="94"/>
      <c r="TSI425" s="94"/>
      <c r="TSJ425" s="94"/>
      <c r="TSK425" s="94"/>
      <c r="TSL425" s="94"/>
      <c r="TSM425" s="94"/>
      <c r="TSN425" s="94"/>
      <c r="TSO425" s="94"/>
      <c r="TSP425" s="94"/>
      <c r="TSQ425" s="94"/>
      <c r="TSR425" s="94"/>
      <c r="TSS425" s="94"/>
      <c r="TST425" s="94"/>
      <c r="TSU425" s="94"/>
      <c r="TSV425" s="94"/>
      <c r="TSW425" s="94"/>
      <c r="TSX425" s="94"/>
      <c r="TSY425" s="94"/>
      <c r="TSZ425" s="94"/>
      <c r="TTA425" s="94"/>
      <c r="TTB425" s="94"/>
      <c r="TTC425" s="94"/>
      <c r="TTD425" s="94"/>
      <c r="TTE425" s="94"/>
      <c r="TTF425" s="94"/>
      <c r="TTG425" s="94"/>
      <c r="TTH425" s="94"/>
      <c r="TTI425" s="94"/>
      <c r="TTJ425" s="94"/>
      <c r="TTK425" s="94"/>
      <c r="TTL425" s="94"/>
      <c r="TTM425" s="94"/>
      <c r="TTN425" s="94"/>
      <c r="TTO425" s="94"/>
      <c r="TTP425" s="94"/>
      <c r="TTQ425" s="94"/>
      <c r="TTR425" s="94"/>
      <c r="TTS425" s="94"/>
      <c r="TTT425" s="94"/>
      <c r="TTU425" s="94"/>
      <c r="TTV425" s="94"/>
      <c r="TTW425" s="94"/>
      <c r="TTX425" s="94"/>
      <c r="TTY425" s="94"/>
      <c r="TTZ425" s="94"/>
      <c r="TUA425" s="94"/>
      <c r="TUB425" s="94"/>
      <c r="TUC425" s="94"/>
      <c r="TUD425" s="94"/>
      <c r="TUE425" s="94"/>
      <c r="TUF425" s="94"/>
      <c r="TUG425" s="94"/>
      <c r="TUH425" s="94"/>
      <c r="TUI425" s="94"/>
      <c r="TUJ425" s="94"/>
      <c r="TUK425" s="94"/>
      <c r="TUL425" s="94"/>
      <c r="TUM425" s="94"/>
      <c r="TUN425" s="94"/>
      <c r="TUO425" s="94"/>
      <c r="TUP425" s="94"/>
      <c r="TUQ425" s="94"/>
      <c r="TUR425" s="94"/>
      <c r="TUS425" s="94"/>
      <c r="TUT425" s="94"/>
      <c r="TUU425" s="94"/>
      <c r="TUV425" s="94"/>
      <c r="TUW425" s="94"/>
      <c r="TUX425" s="94"/>
      <c r="TUY425" s="94"/>
      <c r="TUZ425" s="94"/>
      <c r="TVA425" s="94"/>
      <c r="TVB425" s="94"/>
      <c r="TVC425" s="94"/>
      <c r="TVD425" s="94"/>
      <c r="TVE425" s="94"/>
      <c r="TVF425" s="94"/>
      <c r="TVG425" s="94"/>
      <c r="TVH425" s="94"/>
      <c r="TVI425" s="94"/>
      <c r="TVJ425" s="94"/>
      <c r="TVK425" s="94"/>
      <c r="TVL425" s="94"/>
      <c r="TVM425" s="94"/>
      <c r="TVN425" s="94"/>
      <c r="TVO425" s="94"/>
      <c r="TVP425" s="94"/>
      <c r="TVQ425" s="94"/>
      <c r="TVR425" s="94"/>
      <c r="TVS425" s="94"/>
      <c r="TVT425" s="94"/>
      <c r="TVU425" s="94"/>
      <c r="TVV425" s="94"/>
      <c r="TVW425" s="94"/>
      <c r="TVX425" s="94"/>
      <c r="TVY425" s="94"/>
      <c r="TVZ425" s="94"/>
      <c r="TWA425" s="94"/>
      <c r="TWB425" s="94"/>
      <c r="TWC425" s="94"/>
      <c r="TWD425" s="94"/>
      <c r="TWE425" s="94"/>
      <c r="TWF425" s="94"/>
      <c r="TWG425" s="94"/>
      <c r="TWH425" s="94"/>
      <c r="TWI425" s="94"/>
      <c r="TWJ425" s="94"/>
      <c r="TWK425" s="94"/>
      <c r="TWL425" s="94"/>
      <c r="TWM425" s="94"/>
      <c r="TWN425" s="94"/>
      <c r="TWO425" s="94"/>
      <c r="TWP425" s="94"/>
      <c r="TWQ425" s="94"/>
      <c r="TWR425" s="94"/>
      <c r="TWS425" s="94"/>
      <c r="TWT425" s="94"/>
      <c r="TWU425" s="94"/>
      <c r="TWV425" s="94"/>
      <c r="TWW425" s="94"/>
      <c r="TWX425" s="94"/>
      <c r="TWY425" s="94"/>
      <c r="TWZ425" s="94"/>
      <c r="TXA425" s="94"/>
      <c r="TXB425" s="94"/>
      <c r="TXC425" s="94"/>
      <c r="TXD425" s="94"/>
      <c r="TXE425" s="94"/>
      <c r="TXF425" s="94"/>
      <c r="TXG425" s="94"/>
      <c r="TXH425" s="94"/>
      <c r="TXI425" s="94"/>
      <c r="TXJ425" s="94"/>
      <c r="TXK425" s="94"/>
      <c r="TXL425" s="94"/>
      <c r="TXM425" s="94"/>
      <c r="TXN425" s="94"/>
      <c r="TXO425" s="94"/>
      <c r="TXP425" s="94"/>
      <c r="TXQ425" s="94"/>
      <c r="TXR425" s="94"/>
      <c r="TXS425" s="94"/>
      <c r="TXT425" s="94"/>
      <c r="TXU425" s="94"/>
      <c r="TXV425" s="94"/>
      <c r="TXW425" s="94"/>
      <c r="TXX425" s="94"/>
      <c r="TXY425" s="94"/>
      <c r="TXZ425" s="94"/>
      <c r="TYA425" s="94"/>
      <c r="TYB425" s="94"/>
      <c r="TYC425" s="94"/>
      <c r="TYD425" s="94"/>
      <c r="TYE425" s="94"/>
      <c r="TYF425" s="94"/>
      <c r="TYG425" s="94"/>
      <c r="TYH425" s="94"/>
      <c r="TYI425" s="94"/>
      <c r="TYJ425" s="94"/>
      <c r="TYK425" s="94"/>
      <c r="TYL425" s="94"/>
      <c r="TYM425" s="94"/>
      <c r="TYN425" s="94"/>
      <c r="TYO425" s="94"/>
      <c r="TYP425" s="94"/>
      <c r="TYQ425" s="94"/>
      <c r="TYR425" s="94"/>
      <c r="TYS425" s="94"/>
      <c r="TYT425" s="94"/>
      <c r="TYU425" s="94"/>
      <c r="TYV425" s="94"/>
      <c r="TYW425" s="94"/>
      <c r="TYX425" s="94"/>
      <c r="TYY425" s="94"/>
      <c r="TYZ425" s="94"/>
      <c r="TZA425" s="94"/>
      <c r="TZB425" s="94"/>
      <c r="TZC425" s="94"/>
      <c r="TZD425" s="94"/>
      <c r="TZE425" s="94"/>
      <c r="TZF425" s="94"/>
      <c r="TZG425" s="94"/>
      <c r="TZH425" s="94"/>
      <c r="TZI425" s="94"/>
      <c r="TZJ425" s="94"/>
      <c r="TZK425" s="94"/>
      <c r="TZL425" s="94"/>
      <c r="TZM425" s="94"/>
      <c r="TZN425" s="94"/>
      <c r="TZO425" s="94"/>
      <c r="TZP425" s="94"/>
      <c r="TZQ425" s="94"/>
      <c r="TZR425" s="94"/>
      <c r="TZS425" s="94"/>
      <c r="TZT425" s="94"/>
      <c r="TZU425" s="94"/>
      <c r="TZV425" s="94"/>
      <c r="TZW425" s="94"/>
      <c r="TZX425" s="94"/>
      <c r="TZY425" s="94"/>
      <c r="TZZ425" s="94"/>
      <c r="UAA425" s="94"/>
      <c r="UAB425" s="94"/>
      <c r="UAC425" s="94"/>
      <c r="UAD425" s="94"/>
      <c r="UAE425" s="94"/>
      <c r="UAF425" s="94"/>
      <c r="UAG425" s="94"/>
      <c r="UAH425" s="94"/>
      <c r="UAI425" s="94"/>
      <c r="UAJ425" s="94"/>
      <c r="UAK425" s="94"/>
      <c r="UAL425" s="94"/>
      <c r="UAM425" s="94"/>
      <c r="UAN425" s="94"/>
      <c r="UAO425" s="94"/>
      <c r="UAP425" s="94"/>
      <c r="UAQ425" s="94"/>
      <c r="UAR425" s="94"/>
      <c r="UAS425" s="94"/>
      <c r="UAT425" s="94"/>
      <c r="UAU425" s="94"/>
      <c r="UAV425" s="94"/>
      <c r="UAW425" s="94"/>
      <c r="UAX425" s="94"/>
      <c r="UAY425" s="94"/>
      <c r="UAZ425" s="94"/>
      <c r="UBA425" s="94"/>
      <c r="UBB425" s="94"/>
      <c r="UBC425" s="94"/>
      <c r="UBD425" s="94"/>
      <c r="UBE425" s="94"/>
      <c r="UBF425" s="94"/>
      <c r="UBG425" s="94"/>
      <c r="UBH425" s="94"/>
      <c r="UBI425" s="94"/>
      <c r="UBJ425" s="94"/>
      <c r="UBK425" s="94"/>
      <c r="UBL425" s="94"/>
      <c r="UBM425" s="94"/>
      <c r="UBN425" s="94"/>
      <c r="UBO425" s="94"/>
      <c r="UBP425" s="94"/>
      <c r="UBQ425" s="94"/>
      <c r="UBR425" s="94"/>
      <c r="UBS425" s="94"/>
      <c r="UBT425" s="94"/>
      <c r="UBU425" s="94"/>
      <c r="UBV425" s="94"/>
      <c r="UBW425" s="94"/>
      <c r="UBX425" s="94"/>
      <c r="UBY425" s="94"/>
      <c r="UBZ425" s="94"/>
      <c r="UCA425" s="94"/>
      <c r="UCB425" s="94"/>
      <c r="UCC425" s="94"/>
      <c r="UCD425" s="94"/>
      <c r="UCE425" s="94"/>
      <c r="UCF425" s="94"/>
      <c r="UCG425" s="94"/>
      <c r="UCH425" s="94"/>
      <c r="UCI425" s="94"/>
      <c r="UCJ425" s="94"/>
      <c r="UCK425" s="94"/>
      <c r="UCL425" s="94"/>
      <c r="UCM425" s="94"/>
      <c r="UCN425" s="94"/>
      <c r="UCO425" s="94"/>
      <c r="UCP425" s="94"/>
      <c r="UCQ425" s="94"/>
      <c r="UCR425" s="94"/>
      <c r="UCS425" s="94"/>
      <c r="UCT425" s="94"/>
      <c r="UCU425" s="94"/>
      <c r="UCV425" s="94"/>
      <c r="UCW425" s="94"/>
      <c r="UCX425" s="94"/>
      <c r="UCY425" s="94"/>
      <c r="UCZ425" s="94"/>
      <c r="UDA425" s="94"/>
      <c r="UDB425" s="94"/>
      <c r="UDC425" s="94"/>
      <c r="UDD425" s="94"/>
      <c r="UDE425" s="94"/>
      <c r="UDF425" s="94"/>
      <c r="UDG425" s="94"/>
      <c r="UDH425" s="94"/>
      <c r="UDI425" s="94"/>
      <c r="UDJ425" s="94"/>
      <c r="UDK425" s="94"/>
      <c r="UDL425" s="94"/>
      <c r="UDM425" s="94"/>
      <c r="UDN425" s="94"/>
      <c r="UDO425" s="94"/>
      <c r="UDP425" s="94"/>
      <c r="UDQ425" s="94"/>
      <c r="UDR425" s="94"/>
      <c r="UDS425" s="94"/>
      <c r="UDT425" s="94"/>
      <c r="UDU425" s="94"/>
      <c r="UDV425" s="94"/>
      <c r="UDW425" s="94"/>
      <c r="UDX425" s="94"/>
      <c r="UDY425" s="94"/>
      <c r="UDZ425" s="94"/>
      <c r="UEA425" s="94"/>
      <c r="UEB425" s="94"/>
      <c r="UEC425" s="94"/>
      <c r="UED425" s="94"/>
      <c r="UEE425" s="94"/>
      <c r="UEF425" s="94"/>
      <c r="UEG425" s="94"/>
      <c r="UEH425" s="94"/>
      <c r="UEI425" s="94"/>
      <c r="UEJ425" s="94"/>
      <c r="UEK425" s="94"/>
      <c r="UEL425" s="94"/>
      <c r="UEM425" s="94"/>
      <c r="UEN425" s="94"/>
      <c r="UEO425" s="94"/>
      <c r="UEP425" s="94"/>
      <c r="UEQ425" s="94"/>
      <c r="UER425" s="94"/>
      <c r="UES425" s="94"/>
      <c r="UET425" s="94"/>
      <c r="UEU425" s="94"/>
      <c r="UEV425" s="94"/>
      <c r="UEW425" s="94"/>
      <c r="UEX425" s="94"/>
      <c r="UEY425" s="94"/>
      <c r="UEZ425" s="94"/>
      <c r="UFA425" s="94"/>
      <c r="UFB425" s="94"/>
      <c r="UFC425" s="94"/>
      <c r="UFD425" s="94"/>
      <c r="UFE425" s="94"/>
      <c r="UFF425" s="94"/>
      <c r="UFG425" s="94"/>
      <c r="UFH425" s="94"/>
      <c r="UFI425" s="94"/>
      <c r="UFJ425" s="94"/>
      <c r="UFK425" s="94"/>
      <c r="UFL425" s="94"/>
      <c r="UFM425" s="94"/>
      <c r="UFN425" s="94"/>
      <c r="UFO425" s="94"/>
      <c r="UFP425" s="94"/>
      <c r="UFQ425" s="94"/>
      <c r="UFR425" s="94"/>
      <c r="UFS425" s="94"/>
      <c r="UFT425" s="94"/>
      <c r="UFU425" s="94"/>
      <c r="UFV425" s="94"/>
      <c r="UFW425" s="94"/>
      <c r="UFX425" s="94"/>
      <c r="UFY425" s="94"/>
      <c r="UFZ425" s="94"/>
      <c r="UGA425" s="94"/>
      <c r="UGB425" s="94"/>
      <c r="UGC425" s="94"/>
      <c r="UGD425" s="94"/>
      <c r="UGE425" s="94"/>
      <c r="UGF425" s="94"/>
      <c r="UGG425" s="94"/>
      <c r="UGH425" s="94"/>
      <c r="UGI425" s="94"/>
      <c r="UGJ425" s="94"/>
      <c r="UGK425" s="94"/>
      <c r="UGL425" s="94"/>
      <c r="UGM425" s="94"/>
      <c r="UGN425" s="94"/>
      <c r="UGO425" s="94"/>
      <c r="UGP425" s="94"/>
      <c r="UGQ425" s="94"/>
      <c r="UGR425" s="94"/>
      <c r="UGS425" s="94"/>
      <c r="UGT425" s="94"/>
      <c r="UGU425" s="94"/>
      <c r="UGV425" s="94"/>
      <c r="UGW425" s="94"/>
      <c r="UGX425" s="94"/>
      <c r="UGY425" s="94"/>
      <c r="UGZ425" s="94"/>
      <c r="UHA425" s="94"/>
      <c r="UHB425" s="94"/>
      <c r="UHC425" s="94"/>
      <c r="UHD425" s="94"/>
      <c r="UHE425" s="94"/>
      <c r="UHF425" s="94"/>
      <c r="UHG425" s="94"/>
      <c r="UHH425" s="94"/>
      <c r="UHI425" s="94"/>
      <c r="UHJ425" s="94"/>
      <c r="UHK425" s="94"/>
      <c r="UHL425" s="94"/>
      <c r="UHM425" s="94"/>
      <c r="UHN425" s="94"/>
      <c r="UHO425" s="94"/>
      <c r="UHP425" s="94"/>
      <c r="UHQ425" s="94"/>
      <c r="UHR425" s="94"/>
      <c r="UHS425" s="94"/>
      <c r="UHT425" s="94"/>
      <c r="UHU425" s="94"/>
      <c r="UHV425" s="94"/>
      <c r="UHW425" s="94"/>
      <c r="UHX425" s="94"/>
      <c r="UHY425" s="94"/>
      <c r="UHZ425" s="94"/>
      <c r="UIA425" s="94"/>
      <c r="UIB425" s="94"/>
      <c r="UIC425" s="94"/>
      <c r="UID425" s="94"/>
      <c r="UIE425" s="94"/>
      <c r="UIF425" s="94"/>
      <c r="UIG425" s="94"/>
      <c r="UIH425" s="94"/>
      <c r="UII425" s="94"/>
      <c r="UIJ425" s="94"/>
      <c r="UIK425" s="94"/>
      <c r="UIL425" s="94"/>
      <c r="UIM425" s="94"/>
      <c r="UIN425" s="94"/>
      <c r="UIO425" s="94"/>
      <c r="UIP425" s="94"/>
      <c r="UIQ425" s="94"/>
      <c r="UIR425" s="94"/>
      <c r="UIS425" s="94"/>
      <c r="UIT425" s="94"/>
      <c r="UIU425" s="94"/>
      <c r="UIV425" s="94"/>
      <c r="UIW425" s="94"/>
      <c r="UIX425" s="94"/>
      <c r="UIY425" s="94"/>
      <c r="UIZ425" s="94"/>
      <c r="UJA425" s="94"/>
      <c r="UJB425" s="94"/>
      <c r="UJC425" s="94"/>
      <c r="UJD425" s="94"/>
      <c r="UJE425" s="94"/>
      <c r="UJF425" s="94"/>
      <c r="UJG425" s="94"/>
      <c r="UJH425" s="94"/>
      <c r="UJI425" s="94"/>
      <c r="UJJ425" s="94"/>
      <c r="UJK425" s="94"/>
      <c r="UJL425" s="94"/>
      <c r="UJM425" s="94"/>
      <c r="UJN425" s="94"/>
      <c r="UJO425" s="94"/>
      <c r="UJP425" s="94"/>
      <c r="UJQ425" s="94"/>
      <c r="UJR425" s="94"/>
      <c r="UJS425" s="94"/>
      <c r="UJT425" s="94"/>
      <c r="UJU425" s="94"/>
      <c r="UJV425" s="94"/>
      <c r="UJW425" s="94"/>
      <c r="UJX425" s="94"/>
      <c r="UJY425" s="94"/>
      <c r="UJZ425" s="94"/>
      <c r="UKA425" s="94"/>
      <c r="UKB425" s="94"/>
      <c r="UKC425" s="94"/>
      <c r="UKD425" s="94"/>
      <c r="UKE425" s="94"/>
      <c r="UKF425" s="94"/>
      <c r="UKG425" s="94"/>
      <c r="UKH425" s="94"/>
      <c r="UKI425" s="94"/>
      <c r="UKJ425" s="94"/>
      <c r="UKK425" s="94"/>
      <c r="UKL425" s="94"/>
      <c r="UKM425" s="94"/>
      <c r="UKN425" s="94"/>
      <c r="UKO425" s="94"/>
      <c r="UKP425" s="94"/>
      <c r="UKQ425" s="94"/>
      <c r="UKR425" s="94"/>
      <c r="UKS425" s="94"/>
      <c r="UKT425" s="94"/>
      <c r="UKU425" s="94"/>
      <c r="UKV425" s="94"/>
      <c r="UKW425" s="94"/>
      <c r="UKX425" s="94"/>
      <c r="UKY425" s="94"/>
      <c r="UKZ425" s="94"/>
      <c r="ULA425" s="94"/>
      <c r="ULB425" s="94"/>
      <c r="ULC425" s="94"/>
      <c r="ULD425" s="94"/>
      <c r="ULE425" s="94"/>
      <c r="ULF425" s="94"/>
      <c r="ULG425" s="94"/>
      <c r="ULH425" s="94"/>
      <c r="ULI425" s="94"/>
      <c r="ULJ425" s="94"/>
      <c r="ULK425" s="94"/>
      <c r="ULL425" s="94"/>
      <c r="ULM425" s="94"/>
      <c r="ULN425" s="94"/>
      <c r="ULO425" s="94"/>
      <c r="ULP425" s="94"/>
      <c r="ULQ425" s="94"/>
      <c r="ULR425" s="94"/>
      <c r="ULS425" s="94"/>
      <c r="ULT425" s="94"/>
      <c r="ULU425" s="94"/>
      <c r="ULV425" s="94"/>
      <c r="ULW425" s="94"/>
      <c r="ULX425" s="94"/>
      <c r="ULY425" s="94"/>
      <c r="ULZ425" s="94"/>
      <c r="UMA425" s="94"/>
      <c r="UMB425" s="94"/>
      <c r="UMC425" s="94"/>
      <c r="UMD425" s="94"/>
      <c r="UME425" s="94"/>
      <c r="UMF425" s="94"/>
      <c r="UMG425" s="94"/>
      <c r="UMH425" s="94"/>
      <c r="UMI425" s="94"/>
      <c r="UMJ425" s="94"/>
      <c r="UMK425" s="94"/>
      <c r="UML425" s="94"/>
      <c r="UMM425" s="94"/>
      <c r="UMN425" s="94"/>
      <c r="UMO425" s="94"/>
      <c r="UMP425" s="94"/>
      <c r="UMQ425" s="94"/>
      <c r="UMR425" s="94"/>
      <c r="UMS425" s="94"/>
      <c r="UMT425" s="94"/>
      <c r="UMU425" s="94"/>
      <c r="UMV425" s="94"/>
      <c r="UMW425" s="94"/>
      <c r="UMX425" s="94"/>
      <c r="UMY425" s="94"/>
      <c r="UMZ425" s="94"/>
      <c r="UNA425" s="94"/>
      <c r="UNB425" s="94"/>
      <c r="UNC425" s="94"/>
      <c r="UND425" s="94"/>
      <c r="UNE425" s="94"/>
      <c r="UNF425" s="94"/>
      <c r="UNG425" s="94"/>
      <c r="UNH425" s="94"/>
      <c r="UNI425" s="94"/>
      <c r="UNJ425" s="94"/>
      <c r="UNK425" s="94"/>
      <c r="UNL425" s="94"/>
      <c r="UNM425" s="94"/>
      <c r="UNN425" s="94"/>
      <c r="UNO425" s="94"/>
      <c r="UNP425" s="94"/>
      <c r="UNQ425" s="94"/>
      <c r="UNR425" s="94"/>
      <c r="UNS425" s="94"/>
      <c r="UNT425" s="94"/>
      <c r="UNU425" s="94"/>
      <c r="UNV425" s="94"/>
      <c r="UNW425" s="94"/>
      <c r="UNX425" s="94"/>
      <c r="UNY425" s="94"/>
      <c r="UNZ425" s="94"/>
      <c r="UOA425" s="94"/>
      <c r="UOB425" s="94"/>
      <c r="UOC425" s="94"/>
      <c r="UOD425" s="94"/>
      <c r="UOE425" s="94"/>
      <c r="UOF425" s="94"/>
      <c r="UOG425" s="94"/>
      <c r="UOH425" s="94"/>
      <c r="UOI425" s="94"/>
      <c r="UOJ425" s="94"/>
      <c r="UOK425" s="94"/>
      <c r="UOL425" s="94"/>
      <c r="UOM425" s="94"/>
      <c r="UON425" s="94"/>
      <c r="UOO425" s="94"/>
      <c r="UOP425" s="94"/>
      <c r="UOQ425" s="94"/>
      <c r="UOR425" s="94"/>
      <c r="UOS425" s="94"/>
      <c r="UOT425" s="94"/>
      <c r="UOU425" s="94"/>
      <c r="UOV425" s="94"/>
      <c r="UOW425" s="94"/>
      <c r="UOX425" s="94"/>
      <c r="UOY425" s="94"/>
      <c r="UOZ425" s="94"/>
      <c r="UPA425" s="94"/>
      <c r="UPB425" s="94"/>
      <c r="UPC425" s="94"/>
      <c r="UPD425" s="94"/>
      <c r="UPE425" s="94"/>
      <c r="UPF425" s="94"/>
      <c r="UPG425" s="94"/>
      <c r="UPH425" s="94"/>
      <c r="UPI425" s="94"/>
      <c r="UPJ425" s="94"/>
      <c r="UPK425" s="94"/>
      <c r="UPL425" s="94"/>
      <c r="UPM425" s="94"/>
      <c r="UPN425" s="94"/>
      <c r="UPO425" s="94"/>
      <c r="UPP425" s="94"/>
      <c r="UPQ425" s="94"/>
      <c r="UPR425" s="94"/>
      <c r="UPS425" s="94"/>
      <c r="UPT425" s="94"/>
      <c r="UPU425" s="94"/>
      <c r="UPV425" s="94"/>
      <c r="UPW425" s="94"/>
      <c r="UPX425" s="94"/>
      <c r="UPY425" s="94"/>
      <c r="UPZ425" s="94"/>
      <c r="UQA425" s="94"/>
      <c r="UQB425" s="94"/>
      <c r="UQC425" s="94"/>
      <c r="UQD425" s="94"/>
      <c r="UQE425" s="94"/>
      <c r="UQF425" s="94"/>
      <c r="UQG425" s="94"/>
      <c r="UQH425" s="94"/>
      <c r="UQI425" s="94"/>
      <c r="UQJ425" s="94"/>
      <c r="UQK425" s="94"/>
      <c r="UQL425" s="94"/>
      <c r="UQM425" s="94"/>
      <c r="UQN425" s="94"/>
      <c r="UQO425" s="94"/>
      <c r="UQP425" s="94"/>
      <c r="UQQ425" s="94"/>
      <c r="UQR425" s="94"/>
      <c r="UQS425" s="94"/>
      <c r="UQT425" s="94"/>
      <c r="UQU425" s="94"/>
      <c r="UQV425" s="94"/>
      <c r="UQW425" s="94"/>
      <c r="UQX425" s="94"/>
      <c r="UQY425" s="94"/>
      <c r="UQZ425" s="94"/>
      <c r="URA425" s="94"/>
      <c r="URB425" s="94"/>
      <c r="URC425" s="94"/>
      <c r="URD425" s="94"/>
      <c r="URE425" s="94"/>
      <c r="URF425" s="94"/>
      <c r="URG425" s="94"/>
      <c r="URH425" s="94"/>
      <c r="URI425" s="94"/>
      <c r="URJ425" s="94"/>
      <c r="URK425" s="94"/>
      <c r="URL425" s="94"/>
      <c r="URM425" s="94"/>
      <c r="URN425" s="94"/>
      <c r="URO425" s="94"/>
      <c r="URP425" s="94"/>
      <c r="URQ425" s="94"/>
      <c r="URR425" s="94"/>
      <c r="URS425" s="94"/>
      <c r="URT425" s="94"/>
      <c r="URU425" s="94"/>
      <c r="URV425" s="94"/>
      <c r="URW425" s="94"/>
      <c r="URX425" s="94"/>
      <c r="URY425" s="94"/>
      <c r="URZ425" s="94"/>
      <c r="USA425" s="94"/>
      <c r="USB425" s="94"/>
      <c r="USC425" s="94"/>
      <c r="USD425" s="94"/>
      <c r="USE425" s="94"/>
      <c r="USF425" s="94"/>
      <c r="USG425" s="94"/>
      <c r="USH425" s="94"/>
      <c r="USI425" s="94"/>
      <c r="USJ425" s="94"/>
      <c r="USK425" s="94"/>
      <c r="USL425" s="94"/>
      <c r="USM425" s="94"/>
      <c r="USN425" s="94"/>
      <c r="USO425" s="94"/>
      <c r="USP425" s="94"/>
      <c r="USQ425" s="94"/>
      <c r="USR425" s="94"/>
      <c r="USS425" s="94"/>
      <c r="UST425" s="94"/>
      <c r="USU425" s="94"/>
      <c r="USV425" s="94"/>
      <c r="USW425" s="94"/>
      <c r="USX425" s="94"/>
      <c r="USY425" s="94"/>
      <c r="USZ425" s="94"/>
      <c r="UTA425" s="94"/>
      <c r="UTB425" s="94"/>
      <c r="UTC425" s="94"/>
      <c r="UTD425" s="94"/>
      <c r="UTE425" s="94"/>
      <c r="UTF425" s="94"/>
      <c r="UTG425" s="94"/>
      <c r="UTH425" s="94"/>
      <c r="UTI425" s="94"/>
      <c r="UTJ425" s="94"/>
      <c r="UTK425" s="94"/>
      <c r="UTL425" s="94"/>
      <c r="UTM425" s="94"/>
      <c r="UTN425" s="94"/>
      <c r="UTO425" s="94"/>
      <c r="UTP425" s="94"/>
      <c r="UTQ425" s="94"/>
      <c r="UTR425" s="94"/>
      <c r="UTS425" s="94"/>
      <c r="UTT425" s="94"/>
      <c r="UTU425" s="94"/>
      <c r="UTV425" s="94"/>
      <c r="UTW425" s="94"/>
      <c r="UTX425" s="94"/>
      <c r="UTY425" s="94"/>
      <c r="UTZ425" s="94"/>
      <c r="UUA425" s="94"/>
      <c r="UUB425" s="94"/>
      <c r="UUC425" s="94"/>
      <c r="UUD425" s="94"/>
      <c r="UUE425" s="94"/>
      <c r="UUF425" s="94"/>
      <c r="UUG425" s="94"/>
      <c r="UUH425" s="94"/>
      <c r="UUI425" s="94"/>
      <c r="UUJ425" s="94"/>
      <c r="UUK425" s="94"/>
      <c r="UUL425" s="94"/>
      <c r="UUM425" s="94"/>
      <c r="UUN425" s="94"/>
      <c r="UUO425" s="94"/>
      <c r="UUP425" s="94"/>
      <c r="UUQ425" s="94"/>
      <c r="UUR425" s="94"/>
      <c r="UUS425" s="94"/>
      <c r="UUT425" s="94"/>
      <c r="UUU425" s="94"/>
      <c r="UUV425" s="94"/>
      <c r="UUW425" s="94"/>
      <c r="UUX425" s="94"/>
      <c r="UUY425" s="94"/>
      <c r="UUZ425" s="94"/>
      <c r="UVA425" s="94"/>
      <c r="UVB425" s="94"/>
      <c r="UVC425" s="94"/>
      <c r="UVD425" s="94"/>
      <c r="UVE425" s="94"/>
      <c r="UVF425" s="94"/>
      <c r="UVG425" s="94"/>
      <c r="UVH425" s="94"/>
      <c r="UVI425" s="94"/>
      <c r="UVJ425" s="94"/>
      <c r="UVK425" s="94"/>
      <c r="UVL425" s="94"/>
      <c r="UVM425" s="94"/>
      <c r="UVN425" s="94"/>
      <c r="UVO425" s="94"/>
      <c r="UVP425" s="94"/>
      <c r="UVQ425" s="94"/>
      <c r="UVR425" s="94"/>
      <c r="UVS425" s="94"/>
      <c r="UVT425" s="94"/>
      <c r="UVU425" s="94"/>
      <c r="UVV425" s="94"/>
      <c r="UVW425" s="94"/>
      <c r="UVX425" s="94"/>
      <c r="UVY425" s="94"/>
      <c r="UVZ425" s="94"/>
      <c r="UWA425" s="94"/>
      <c r="UWB425" s="94"/>
      <c r="UWC425" s="94"/>
      <c r="UWD425" s="94"/>
      <c r="UWE425" s="94"/>
      <c r="UWF425" s="94"/>
      <c r="UWG425" s="94"/>
      <c r="UWH425" s="94"/>
      <c r="UWI425" s="94"/>
      <c r="UWJ425" s="94"/>
      <c r="UWK425" s="94"/>
      <c r="UWL425" s="94"/>
      <c r="UWM425" s="94"/>
      <c r="UWN425" s="94"/>
      <c r="UWO425" s="94"/>
      <c r="UWP425" s="94"/>
      <c r="UWQ425" s="94"/>
      <c r="UWR425" s="94"/>
      <c r="UWS425" s="94"/>
      <c r="UWT425" s="94"/>
      <c r="UWU425" s="94"/>
      <c r="UWV425" s="94"/>
      <c r="UWW425" s="94"/>
      <c r="UWX425" s="94"/>
      <c r="UWY425" s="94"/>
      <c r="UWZ425" s="94"/>
      <c r="UXA425" s="94"/>
      <c r="UXB425" s="94"/>
      <c r="UXC425" s="94"/>
      <c r="UXD425" s="94"/>
      <c r="UXE425" s="94"/>
      <c r="UXF425" s="94"/>
      <c r="UXG425" s="94"/>
      <c r="UXH425" s="94"/>
      <c r="UXI425" s="94"/>
      <c r="UXJ425" s="94"/>
      <c r="UXK425" s="94"/>
      <c r="UXL425" s="94"/>
      <c r="UXM425" s="94"/>
      <c r="UXN425" s="94"/>
      <c r="UXO425" s="94"/>
      <c r="UXP425" s="94"/>
      <c r="UXQ425" s="94"/>
      <c r="UXR425" s="94"/>
      <c r="UXS425" s="94"/>
      <c r="UXT425" s="94"/>
      <c r="UXU425" s="94"/>
      <c r="UXV425" s="94"/>
      <c r="UXW425" s="94"/>
      <c r="UXX425" s="94"/>
      <c r="UXY425" s="94"/>
      <c r="UXZ425" s="94"/>
      <c r="UYA425" s="94"/>
      <c r="UYB425" s="94"/>
      <c r="UYC425" s="94"/>
      <c r="UYD425" s="94"/>
      <c r="UYE425" s="94"/>
      <c r="UYF425" s="94"/>
      <c r="UYG425" s="94"/>
      <c r="UYH425" s="94"/>
      <c r="UYI425" s="94"/>
      <c r="UYJ425" s="94"/>
      <c r="UYK425" s="94"/>
      <c r="UYL425" s="94"/>
      <c r="UYM425" s="94"/>
      <c r="UYN425" s="94"/>
      <c r="UYO425" s="94"/>
      <c r="UYP425" s="94"/>
      <c r="UYQ425" s="94"/>
      <c r="UYR425" s="94"/>
      <c r="UYS425" s="94"/>
      <c r="UYT425" s="94"/>
      <c r="UYU425" s="94"/>
      <c r="UYV425" s="94"/>
      <c r="UYW425" s="94"/>
      <c r="UYX425" s="94"/>
      <c r="UYY425" s="94"/>
      <c r="UYZ425" s="94"/>
      <c r="UZA425" s="94"/>
      <c r="UZB425" s="94"/>
      <c r="UZC425" s="94"/>
      <c r="UZD425" s="94"/>
      <c r="UZE425" s="94"/>
      <c r="UZF425" s="94"/>
      <c r="UZG425" s="94"/>
      <c r="UZH425" s="94"/>
      <c r="UZI425" s="94"/>
      <c r="UZJ425" s="94"/>
      <c r="UZK425" s="94"/>
      <c r="UZL425" s="94"/>
      <c r="UZM425" s="94"/>
      <c r="UZN425" s="94"/>
      <c r="UZO425" s="94"/>
      <c r="UZP425" s="94"/>
      <c r="UZQ425" s="94"/>
      <c r="UZR425" s="94"/>
      <c r="UZS425" s="94"/>
      <c r="UZT425" s="94"/>
      <c r="UZU425" s="94"/>
      <c r="UZV425" s="94"/>
      <c r="UZW425" s="94"/>
      <c r="UZX425" s="94"/>
      <c r="UZY425" s="94"/>
      <c r="UZZ425" s="94"/>
      <c r="VAA425" s="94"/>
      <c r="VAB425" s="94"/>
      <c r="VAC425" s="94"/>
      <c r="VAD425" s="94"/>
      <c r="VAE425" s="94"/>
      <c r="VAF425" s="94"/>
      <c r="VAG425" s="94"/>
      <c r="VAH425" s="94"/>
      <c r="VAI425" s="94"/>
      <c r="VAJ425" s="94"/>
      <c r="VAK425" s="94"/>
      <c r="VAL425" s="94"/>
      <c r="VAM425" s="94"/>
      <c r="VAN425" s="94"/>
      <c r="VAO425" s="94"/>
      <c r="VAP425" s="94"/>
      <c r="VAQ425" s="94"/>
      <c r="VAR425" s="94"/>
      <c r="VAS425" s="94"/>
      <c r="VAT425" s="94"/>
      <c r="VAU425" s="94"/>
      <c r="VAV425" s="94"/>
      <c r="VAW425" s="94"/>
      <c r="VAX425" s="94"/>
      <c r="VAY425" s="94"/>
      <c r="VAZ425" s="94"/>
      <c r="VBA425" s="94"/>
      <c r="VBB425" s="94"/>
      <c r="VBC425" s="94"/>
      <c r="VBD425" s="94"/>
      <c r="VBE425" s="94"/>
      <c r="VBF425" s="94"/>
      <c r="VBG425" s="94"/>
      <c r="VBH425" s="94"/>
      <c r="VBI425" s="94"/>
      <c r="VBJ425" s="94"/>
      <c r="VBK425" s="94"/>
      <c r="VBL425" s="94"/>
      <c r="VBM425" s="94"/>
      <c r="VBN425" s="94"/>
      <c r="VBO425" s="94"/>
      <c r="VBP425" s="94"/>
      <c r="VBQ425" s="94"/>
      <c r="VBR425" s="94"/>
      <c r="VBS425" s="94"/>
      <c r="VBT425" s="94"/>
      <c r="VBU425" s="94"/>
      <c r="VBV425" s="94"/>
      <c r="VBW425" s="94"/>
      <c r="VBX425" s="94"/>
      <c r="VBY425" s="94"/>
      <c r="VBZ425" s="94"/>
      <c r="VCA425" s="94"/>
      <c r="VCB425" s="94"/>
      <c r="VCC425" s="94"/>
      <c r="VCD425" s="94"/>
      <c r="VCE425" s="94"/>
      <c r="VCF425" s="94"/>
      <c r="VCG425" s="94"/>
      <c r="VCH425" s="94"/>
      <c r="VCI425" s="94"/>
      <c r="VCJ425" s="94"/>
      <c r="VCK425" s="94"/>
      <c r="VCL425" s="94"/>
      <c r="VCM425" s="94"/>
      <c r="VCN425" s="94"/>
      <c r="VCO425" s="94"/>
      <c r="VCP425" s="94"/>
      <c r="VCQ425" s="94"/>
      <c r="VCR425" s="94"/>
      <c r="VCS425" s="94"/>
      <c r="VCT425" s="94"/>
      <c r="VCU425" s="94"/>
      <c r="VCV425" s="94"/>
      <c r="VCW425" s="94"/>
      <c r="VCX425" s="94"/>
      <c r="VCY425" s="94"/>
      <c r="VCZ425" s="94"/>
      <c r="VDA425" s="94"/>
      <c r="VDB425" s="94"/>
      <c r="VDC425" s="94"/>
      <c r="VDD425" s="94"/>
      <c r="VDE425" s="94"/>
      <c r="VDF425" s="94"/>
      <c r="VDG425" s="94"/>
      <c r="VDH425" s="94"/>
      <c r="VDI425" s="94"/>
      <c r="VDJ425" s="94"/>
      <c r="VDK425" s="94"/>
      <c r="VDL425" s="94"/>
      <c r="VDM425" s="94"/>
      <c r="VDN425" s="94"/>
      <c r="VDO425" s="94"/>
      <c r="VDP425" s="94"/>
      <c r="VDQ425" s="94"/>
      <c r="VDR425" s="94"/>
      <c r="VDS425" s="94"/>
      <c r="VDT425" s="94"/>
      <c r="VDU425" s="94"/>
      <c r="VDV425" s="94"/>
      <c r="VDW425" s="94"/>
      <c r="VDX425" s="94"/>
      <c r="VDY425" s="94"/>
      <c r="VDZ425" s="94"/>
      <c r="VEA425" s="94"/>
      <c r="VEB425" s="94"/>
      <c r="VEC425" s="94"/>
      <c r="VED425" s="94"/>
      <c r="VEE425" s="94"/>
      <c r="VEF425" s="94"/>
      <c r="VEG425" s="94"/>
      <c r="VEH425" s="94"/>
      <c r="VEI425" s="94"/>
      <c r="VEJ425" s="94"/>
      <c r="VEK425" s="94"/>
      <c r="VEL425" s="94"/>
      <c r="VEM425" s="94"/>
      <c r="VEN425" s="94"/>
      <c r="VEO425" s="94"/>
      <c r="VEP425" s="94"/>
      <c r="VEQ425" s="94"/>
      <c r="VER425" s="94"/>
      <c r="VES425" s="94"/>
      <c r="VET425" s="94"/>
      <c r="VEU425" s="94"/>
      <c r="VEV425" s="94"/>
      <c r="VEW425" s="94"/>
      <c r="VEX425" s="94"/>
      <c r="VEY425" s="94"/>
      <c r="VEZ425" s="94"/>
      <c r="VFA425" s="94"/>
      <c r="VFB425" s="94"/>
      <c r="VFC425" s="94"/>
      <c r="VFD425" s="94"/>
      <c r="VFE425" s="94"/>
      <c r="VFF425" s="94"/>
      <c r="VFG425" s="94"/>
      <c r="VFH425" s="94"/>
      <c r="VFI425" s="94"/>
      <c r="VFJ425" s="94"/>
      <c r="VFK425" s="94"/>
      <c r="VFL425" s="94"/>
      <c r="VFM425" s="94"/>
      <c r="VFN425" s="94"/>
      <c r="VFO425" s="94"/>
      <c r="VFP425" s="94"/>
      <c r="VFQ425" s="94"/>
      <c r="VFR425" s="94"/>
      <c r="VFS425" s="94"/>
      <c r="VFT425" s="94"/>
      <c r="VFU425" s="94"/>
      <c r="VFV425" s="94"/>
      <c r="VFW425" s="94"/>
      <c r="VFX425" s="94"/>
      <c r="VFY425" s="94"/>
      <c r="VFZ425" s="94"/>
      <c r="VGA425" s="94"/>
      <c r="VGB425" s="94"/>
      <c r="VGC425" s="94"/>
      <c r="VGD425" s="94"/>
      <c r="VGE425" s="94"/>
      <c r="VGF425" s="94"/>
      <c r="VGG425" s="94"/>
      <c r="VGH425" s="94"/>
      <c r="VGI425" s="94"/>
      <c r="VGJ425" s="94"/>
      <c r="VGK425" s="94"/>
      <c r="VGL425" s="94"/>
      <c r="VGM425" s="94"/>
      <c r="VGN425" s="94"/>
      <c r="VGO425" s="94"/>
      <c r="VGP425" s="94"/>
      <c r="VGQ425" s="94"/>
      <c r="VGR425" s="94"/>
      <c r="VGS425" s="94"/>
      <c r="VGT425" s="94"/>
      <c r="VGU425" s="94"/>
      <c r="VGV425" s="94"/>
      <c r="VGW425" s="94"/>
      <c r="VGX425" s="94"/>
      <c r="VGY425" s="94"/>
      <c r="VGZ425" s="94"/>
      <c r="VHA425" s="94"/>
      <c r="VHB425" s="94"/>
      <c r="VHC425" s="94"/>
      <c r="VHD425" s="94"/>
      <c r="VHE425" s="94"/>
      <c r="VHF425" s="94"/>
      <c r="VHG425" s="94"/>
      <c r="VHH425" s="94"/>
      <c r="VHI425" s="94"/>
      <c r="VHJ425" s="94"/>
      <c r="VHK425" s="94"/>
      <c r="VHL425" s="94"/>
      <c r="VHM425" s="94"/>
      <c r="VHN425" s="94"/>
      <c r="VHO425" s="94"/>
      <c r="VHP425" s="94"/>
      <c r="VHQ425" s="94"/>
      <c r="VHR425" s="94"/>
      <c r="VHS425" s="94"/>
      <c r="VHT425" s="94"/>
      <c r="VHU425" s="94"/>
      <c r="VHV425" s="94"/>
      <c r="VHW425" s="94"/>
      <c r="VHX425" s="94"/>
      <c r="VHY425" s="94"/>
      <c r="VHZ425" s="94"/>
      <c r="VIA425" s="94"/>
      <c r="VIB425" s="94"/>
      <c r="VIC425" s="94"/>
      <c r="VID425" s="94"/>
      <c r="VIE425" s="94"/>
      <c r="VIF425" s="94"/>
      <c r="VIG425" s="94"/>
      <c r="VIH425" s="94"/>
      <c r="VII425" s="94"/>
      <c r="VIJ425" s="94"/>
      <c r="VIK425" s="94"/>
      <c r="VIL425" s="94"/>
      <c r="VIM425" s="94"/>
      <c r="VIN425" s="94"/>
      <c r="VIO425" s="94"/>
      <c r="VIP425" s="94"/>
      <c r="VIQ425" s="94"/>
      <c r="VIR425" s="94"/>
      <c r="VIS425" s="94"/>
      <c r="VIT425" s="94"/>
      <c r="VIU425" s="94"/>
      <c r="VIV425" s="94"/>
      <c r="VIW425" s="94"/>
      <c r="VIX425" s="94"/>
      <c r="VIY425" s="94"/>
      <c r="VIZ425" s="94"/>
      <c r="VJA425" s="94"/>
      <c r="VJB425" s="94"/>
      <c r="VJC425" s="94"/>
      <c r="VJD425" s="94"/>
      <c r="VJE425" s="94"/>
      <c r="VJF425" s="94"/>
      <c r="VJG425" s="94"/>
      <c r="VJH425" s="94"/>
      <c r="VJI425" s="94"/>
      <c r="VJJ425" s="94"/>
      <c r="VJK425" s="94"/>
      <c r="VJL425" s="94"/>
      <c r="VJM425" s="94"/>
      <c r="VJN425" s="94"/>
      <c r="VJO425" s="94"/>
      <c r="VJP425" s="94"/>
      <c r="VJQ425" s="94"/>
      <c r="VJR425" s="94"/>
      <c r="VJS425" s="94"/>
      <c r="VJT425" s="94"/>
      <c r="VJU425" s="94"/>
      <c r="VJV425" s="94"/>
      <c r="VJW425" s="94"/>
      <c r="VJX425" s="94"/>
      <c r="VJY425" s="94"/>
      <c r="VJZ425" s="94"/>
      <c r="VKA425" s="94"/>
      <c r="VKB425" s="94"/>
      <c r="VKC425" s="94"/>
      <c r="VKD425" s="94"/>
      <c r="VKE425" s="94"/>
      <c r="VKF425" s="94"/>
      <c r="VKG425" s="94"/>
      <c r="VKH425" s="94"/>
      <c r="VKI425" s="94"/>
      <c r="VKJ425" s="94"/>
      <c r="VKK425" s="94"/>
      <c r="VKL425" s="94"/>
      <c r="VKM425" s="94"/>
      <c r="VKN425" s="94"/>
      <c r="VKO425" s="94"/>
      <c r="VKP425" s="94"/>
      <c r="VKQ425" s="94"/>
      <c r="VKR425" s="94"/>
      <c r="VKS425" s="94"/>
      <c r="VKT425" s="94"/>
      <c r="VKU425" s="94"/>
      <c r="VKV425" s="94"/>
      <c r="VKW425" s="94"/>
      <c r="VKX425" s="94"/>
      <c r="VKY425" s="94"/>
      <c r="VKZ425" s="94"/>
      <c r="VLA425" s="94"/>
      <c r="VLB425" s="94"/>
      <c r="VLC425" s="94"/>
      <c r="VLD425" s="94"/>
      <c r="VLE425" s="94"/>
      <c r="VLF425" s="94"/>
      <c r="VLG425" s="94"/>
      <c r="VLH425" s="94"/>
      <c r="VLI425" s="94"/>
      <c r="VLJ425" s="94"/>
      <c r="VLK425" s="94"/>
      <c r="VLL425" s="94"/>
      <c r="VLM425" s="94"/>
      <c r="VLN425" s="94"/>
      <c r="VLO425" s="94"/>
      <c r="VLP425" s="94"/>
      <c r="VLQ425" s="94"/>
      <c r="VLR425" s="94"/>
      <c r="VLS425" s="94"/>
      <c r="VLT425" s="94"/>
      <c r="VLU425" s="94"/>
      <c r="VLV425" s="94"/>
      <c r="VLW425" s="94"/>
      <c r="VLX425" s="94"/>
      <c r="VLY425" s="94"/>
      <c r="VLZ425" s="94"/>
      <c r="VMA425" s="94"/>
      <c r="VMB425" s="94"/>
      <c r="VMC425" s="94"/>
      <c r="VMD425" s="94"/>
      <c r="VME425" s="94"/>
      <c r="VMF425" s="94"/>
      <c r="VMG425" s="94"/>
      <c r="VMH425" s="94"/>
      <c r="VMI425" s="94"/>
      <c r="VMJ425" s="94"/>
      <c r="VMK425" s="94"/>
      <c r="VML425" s="94"/>
      <c r="VMM425" s="94"/>
      <c r="VMN425" s="94"/>
      <c r="VMO425" s="94"/>
      <c r="VMP425" s="94"/>
      <c r="VMQ425" s="94"/>
      <c r="VMR425" s="94"/>
      <c r="VMS425" s="94"/>
      <c r="VMT425" s="94"/>
      <c r="VMU425" s="94"/>
      <c r="VMV425" s="94"/>
      <c r="VMW425" s="94"/>
      <c r="VMX425" s="94"/>
      <c r="VMY425" s="94"/>
      <c r="VMZ425" s="94"/>
      <c r="VNA425" s="94"/>
      <c r="VNB425" s="94"/>
      <c r="VNC425" s="94"/>
      <c r="VND425" s="94"/>
      <c r="VNE425" s="94"/>
      <c r="VNF425" s="94"/>
      <c r="VNG425" s="94"/>
      <c r="VNH425" s="94"/>
      <c r="VNI425" s="94"/>
      <c r="VNJ425" s="94"/>
      <c r="VNK425" s="94"/>
      <c r="VNL425" s="94"/>
      <c r="VNM425" s="94"/>
      <c r="VNN425" s="94"/>
      <c r="VNO425" s="94"/>
      <c r="VNP425" s="94"/>
      <c r="VNQ425" s="94"/>
      <c r="VNR425" s="94"/>
      <c r="VNS425" s="94"/>
      <c r="VNT425" s="94"/>
      <c r="VNU425" s="94"/>
      <c r="VNV425" s="94"/>
      <c r="VNW425" s="94"/>
      <c r="VNX425" s="94"/>
      <c r="VNY425" s="94"/>
      <c r="VNZ425" s="94"/>
      <c r="VOA425" s="94"/>
      <c r="VOB425" s="94"/>
      <c r="VOC425" s="94"/>
      <c r="VOD425" s="94"/>
      <c r="VOE425" s="94"/>
      <c r="VOF425" s="94"/>
      <c r="VOG425" s="94"/>
      <c r="VOH425" s="94"/>
      <c r="VOI425" s="94"/>
      <c r="VOJ425" s="94"/>
      <c r="VOK425" s="94"/>
      <c r="VOL425" s="94"/>
      <c r="VOM425" s="94"/>
      <c r="VON425" s="94"/>
      <c r="VOO425" s="94"/>
      <c r="VOP425" s="94"/>
      <c r="VOQ425" s="94"/>
      <c r="VOR425" s="94"/>
      <c r="VOS425" s="94"/>
      <c r="VOT425" s="94"/>
      <c r="VOU425" s="94"/>
      <c r="VOV425" s="94"/>
      <c r="VOW425" s="94"/>
      <c r="VOX425" s="94"/>
      <c r="VOY425" s="94"/>
      <c r="VOZ425" s="94"/>
      <c r="VPA425" s="94"/>
      <c r="VPB425" s="94"/>
      <c r="VPC425" s="94"/>
      <c r="VPD425" s="94"/>
      <c r="VPE425" s="94"/>
      <c r="VPF425" s="94"/>
      <c r="VPG425" s="94"/>
      <c r="VPH425" s="94"/>
      <c r="VPI425" s="94"/>
      <c r="VPJ425" s="94"/>
      <c r="VPK425" s="94"/>
      <c r="VPL425" s="94"/>
      <c r="VPM425" s="94"/>
      <c r="VPN425" s="94"/>
      <c r="VPO425" s="94"/>
      <c r="VPP425" s="94"/>
      <c r="VPQ425" s="94"/>
      <c r="VPR425" s="94"/>
      <c r="VPS425" s="94"/>
      <c r="VPT425" s="94"/>
      <c r="VPU425" s="94"/>
      <c r="VPV425" s="94"/>
      <c r="VPW425" s="94"/>
      <c r="VPX425" s="94"/>
      <c r="VPY425" s="94"/>
      <c r="VPZ425" s="94"/>
      <c r="VQA425" s="94"/>
      <c r="VQB425" s="94"/>
      <c r="VQC425" s="94"/>
      <c r="VQD425" s="94"/>
      <c r="VQE425" s="94"/>
      <c r="VQF425" s="94"/>
      <c r="VQG425" s="94"/>
      <c r="VQH425" s="94"/>
      <c r="VQI425" s="94"/>
      <c r="VQJ425" s="94"/>
      <c r="VQK425" s="94"/>
      <c r="VQL425" s="94"/>
      <c r="VQM425" s="94"/>
      <c r="VQN425" s="94"/>
      <c r="VQO425" s="94"/>
      <c r="VQP425" s="94"/>
      <c r="VQQ425" s="94"/>
      <c r="VQR425" s="94"/>
      <c r="VQS425" s="94"/>
      <c r="VQT425" s="94"/>
      <c r="VQU425" s="94"/>
      <c r="VQV425" s="94"/>
      <c r="VQW425" s="94"/>
      <c r="VQX425" s="94"/>
      <c r="VQY425" s="94"/>
      <c r="VQZ425" s="94"/>
      <c r="VRA425" s="94"/>
      <c r="VRB425" s="94"/>
      <c r="VRC425" s="94"/>
      <c r="VRD425" s="94"/>
      <c r="VRE425" s="94"/>
      <c r="VRF425" s="94"/>
      <c r="VRG425" s="94"/>
      <c r="VRH425" s="94"/>
      <c r="VRI425" s="94"/>
      <c r="VRJ425" s="94"/>
      <c r="VRK425" s="94"/>
      <c r="VRL425" s="94"/>
      <c r="VRM425" s="94"/>
      <c r="VRN425" s="94"/>
      <c r="VRO425" s="94"/>
      <c r="VRP425" s="94"/>
      <c r="VRQ425" s="94"/>
      <c r="VRR425" s="94"/>
      <c r="VRS425" s="94"/>
      <c r="VRT425" s="94"/>
      <c r="VRU425" s="94"/>
      <c r="VRV425" s="94"/>
      <c r="VRW425" s="94"/>
      <c r="VRX425" s="94"/>
      <c r="VRY425" s="94"/>
      <c r="VRZ425" s="94"/>
      <c r="VSA425" s="94"/>
      <c r="VSB425" s="94"/>
      <c r="VSC425" s="94"/>
      <c r="VSD425" s="94"/>
      <c r="VSE425" s="94"/>
      <c r="VSF425" s="94"/>
      <c r="VSG425" s="94"/>
      <c r="VSH425" s="94"/>
      <c r="VSI425" s="94"/>
      <c r="VSJ425" s="94"/>
      <c r="VSK425" s="94"/>
      <c r="VSL425" s="94"/>
      <c r="VSM425" s="94"/>
      <c r="VSN425" s="94"/>
      <c r="VSO425" s="94"/>
      <c r="VSP425" s="94"/>
      <c r="VSQ425" s="94"/>
      <c r="VSR425" s="94"/>
      <c r="VSS425" s="94"/>
      <c r="VST425" s="94"/>
      <c r="VSU425" s="94"/>
      <c r="VSV425" s="94"/>
      <c r="VSW425" s="94"/>
      <c r="VSX425" s="94"/>
      <c r="VSY425" s="94"/>
      <c r="VSZ425" s="94"/>
      <c r="VTA425" s="94"/>
      <c r="VTB425" s="94"/>
      <c r="VTC425" s="94"/>
      <c r="VTD425" s="94"/>
      <c r="VTE425" s="94"/>
      <c r="VTF425" s="94"/>
      <c r="VTG425" s="94"/>
      <c r="VTH425" s="94"/>
      <c r="VTI425" s="94"/>
      <c r="VTJ425" s="94"/>
      <c r="VTK425" s="94"/>
      <c r="VTL425" s="94"/>
      <c r="VTM425" s="94"/>
      <c r="VTN425" s="94"/>
      <c r="VTO425" s="94"/>
      <c r="VTP425" s="94"/>
      <c r="VTQ425" s="94"/>
      <c r="VTR425" s="94"/>
      <c r="VTS425" s="94"/>
      <c r="VTT425" s="94"/>
      <c r="VTU425" s="94"/>
      <c r="VTV425" s="94"/>
      <c r="VTW425" s="94"/>
      <c r="VTX425" s="94"/>
      <c r="VTY425" s="94"/>
      <c r="VTZ425" s="94"/>
      <c r="VUA425" s="94"/>
      <c r="VUB425" s="94"/>
      <c r="VUC425" s="94"/>
      <c r="VUD425" s="94"/>
      <c r="VUE425" s="94"/>
      <c r="VUF425" s="94"/>
      <c r="VUG425" s="94"/>
      <c r="VUH425" s="94"/>
      <c r="VUI425" s="94"/>
      <c r="VUJ425" s="94"/>
      <c r="VUK425" s="94"/>
      <c r="VUL425" s="94"/>
      <c r="VUM425" s="94"/>
      <c r="VUN425" s="94"/>
      <c r="VUO425" s="94"/>
      <c r="VUP425" s="94"/>
      <c r="VUQ425" s="94"/>
      <c r="VUR425" s="94"/>
      <c r="VUS425" s="94"/>
      <c r="VUT425" s="94"/>
      <c r="VUU425" s="94"/>
      <c r="VUV425" s="94"/>
      <c r="VUW425" s="94"/>
      <c r="VUX425" s="94"/>
      <c r="VUY425" s="94"/>
      <c r="VUZ425" s="94"/>
      <c r="VVA425" s="94"/>
      <c r="VVB425" s="94"/>
      <c r="VVC425" s="94"/>
      <c r="VVD425" s="94"/>
      <c r="VVE425" s="94"/>
      <c r="VVF425" s="94"/>
      <c r="VVG425" s="94"/>
      <c r="VVH425" s="94"/>
      <c r="VVI425" s="94"/>
      <c r="VVJ425" s="94"/>
      <c r="VVK425" s="94"/>
      <c r="VVL425" s="94"/>
      <c r="VVM425" s="94"/>
      <c r="VVN425" s="94"/>
      <c r="VVO425" s="94"/>
      <c r="VVP425" s="94"/>
      <c r="VVQ425" s="94"/>
      <c r="VVR425" s="94"/>
      <c r="VVS425" s="94"/>
      <c r="VVT425" s="94"/>
      <c r="VVU425" s="94"/>
      <c r="VVV425" s="94"/>
      <c r="VVW425" s="94"/>
      <c r="VVX425" s="94"/>
      <c r="VVY425" s="94"/>
      <c r="VVZ425" s="94"/>
      <c r="VWA425" s="94"/>
      <c r="VWB425" s="94"/>
      <c r="VWC425" s="94"/>
      <c r="VWD425" s="94"/>
      <c r="VWE425" s="94"/>
      <c r="VWF425" s="94"/>
      <c r="VWG425" s="94"/>
      <c r="VWH425" s="94"/>
      <c r="VWI425" s="94"/>
      <c r="VWJ425" s="94"/>
      <c r="VWK425" s="94"/>
      <c r="VWL425" s="94"/>
      <c r="VWM425" s="94"/>
      <c r="VWN425" s="94"/>
      <c r="VWO425" s="94"/>
      <c r="VWP425" s="94"/>
      <c r="VWQ425" s="94"/>
      <c r="VWR425" s="94"/>
      <c r="VWS425" s="94"/>
      <c r="VWT425" s="94"/>
      <c r="VWU425" s="94"/>
      <c r="VWV425" s="94"/>
      <c r="VWW425" s="94"/>
      <c r="VWX425" s="94"/>
      <c r="VWY425" s="94"/>
      <c r="VWZ425" s="94"/>
      <c r="VXA425" s="94"/>
      <c r="VXB425" s="94"/>
      <c r="VXC425" s="94"/>
      <c r="VXD425" s="94"/>
      <c r="VXE425" s="94"/>
      <c r="VXF425" s="94"/>
      <c r="VXG425" s="94"/>
      <c r="VXH425" s="94"/>
      <c r="VXI425" s="94"/>
      <c r="VXJ425" s="94"/>
      <c r="VXK425" s="94"/>
      <c r="VXL425" s="94"/>
      <c r="VXM425" s="94"/>
      <c r="VXN425" s="94"/>
      <c r="VXO425" s="94"/>
      <c r="VXP425" s="94"/>
      <c r="VXQ425" s="94"/>
      <c r="VXR425" s="94"/>
      <c r="VXS425" s="94"/>
      <c r="VXT425" s="94"/>
      <c r="VXU425" s="94"/>
      <c r="VXV425" s="94"/>
      <c r="VXW425" s="94"/>
      <c r="VXX425" s="94"/>
      <c r="VXY425" s="94"/>
      <c r="VXZ425" s="94"/>
      <c r="VYA425" s="94"/>
      <c r="VYB425" s="94"/>
      <c r="VYC425" s="94"/>
      <c r="VYD425" s="94"/>
      <c r="VYE425" s="94"/>
      <c r="VYF425" s="94"/>
      <c r="VYG425" s="94"/>
      <c r="VYH425" s="94"/>
      <c r="VYI425" s="94"/>
      <c r="VYJ425" s="94"/>
      <c r="VYK425" s="94"/>
      <c r="VYL425" s="94"/>
      <c r="VYM425" s="94"/>
      <c r="VYN425" s="94"/>
      <c r="VYO425" s="94"/>
      <c r="VYP425" s="94"/>
      <c r="VYQ425" s="94"/>
      <c r="VYR425" s="94"/>
      <c r="VYS425" s="94"/>
      <c r="VYT425" s="94"/>
      <c r="VYU425" s="94"/>
      <c r="VYV425" s="94"/>
      <c r="VYW425" s="94"/>
      <c r="VYX425" s="94"/>
      <c r="VYY425" s="94"/>
      <c r="VYZ425" s="94"/>
      <c r="VZA425" s="94"/>
      <c r="VZB425" s="94"/>
      <c r="VZC425" s="94"/>
      <c r="VZD425" s="94"/>
      <c r="VZE425" s="94"/>
      <c r="VZF425" s="94"/>
      <c r="VZG425" s="94"/>
      <c r="VZH425" s="94"/>
      <c r="VZI425" s="94"/>
      <c r="VZJ425" s="94"/>
      <c r="VZK425" s="94"/>
      <c r="VZL425" s="94"/>
      <c r="VZM425" s="94"/>
      <c r="VZN425" s="94"/>
      <c r="VZO425" s="94"/>
      <c r="VZP425" s="94"/>
      <c r="VZQ425" s="94"/>
      <c r="VZR425" s="94"/>
      <c r="VZS425" s="94"/>
      <c r="VZT425" s="94"/>
      <c r="VZU425" s="94"/>
      <c r="VZV425" s="94"/>
      <c r="VZW425" s="94"/>
      <c r="VZX425" s="94"/>
      <c r="VZY425" s="94"/>
      <c r="VZZ425" s="94"/>
      <c r="WAA425" s="94"/>
      <c r="WAB425" s="94"/>
      <c r="WAC425" s="94"/>
      <c r="WAD425" s="94"/>
      <c r="WAE425" s="94"/>
      <c r="WAF425" s="94"/>
      <c r="WAG425" s="94"/>
      <c r="WAH425" s="94"/>
      <c r="WAI425" s="94"/>
      <c r="WAJ425" s="94"/>
      <c r="WAK425" s="94"/>
      <c r="WAL425" s="94"/>
      <c r="WAM425" s="94"/>
      <c r="WAN425" s="94"/>
      <c r="WAO425" s="94"/>
      <c r="WAP425" s="94"/>
      <c r="WAQ425" s="94"/>
      <c r="WAR425" s="94"/>
      <c r="WAS425" s="94"/>
      <c r="WAT425" s="94"/>
      <c r="WAU425" s="94"/>
      <c r="WAV425" s="94"/>
      <c r="WAW425" s="94"/>
      <c r="WAX425" s="94"/>
      <c r="WAY425" s="94"/>
      <c r="WAZ425" s="94"/>
      <c r="WBA425" s="94"/>
      <c r="WBB425" s="94"/>
      <c r="WBC425" s="94"/>
      <c r="WBD425" s="94"/>
      <c r="WBE425" s="94"/>
      <c r="WBF425" s="94"/>
      <c r="WBG425" s="94"/>
      <c r="WBH425" s="94"/>
      <c r="WBI425" s="94"/>
      <c r="WBJ425" s="94"/>
      <c r="WBK425" s="94"/>
      <c r="WBL425" s="94"/>
      <c r="WBM425" s="94"/>
      <c r="WBN425" s="94"/>
      <c r="WBO425" s="94"/>
      <c r="WBP425" s="94"/>
      <c r="WBQ425" s="94"/>
      <c r="WBR425" s="94"/>
      <c r="WBS425" s="94"/>
      <c r="WBT425" s="94"/>
      <c r="WBU425" s="94"/>
      <c r="WBV425" s="94"/>
      <c r="WBW425" s="94"/>
      <c r="WBX425" s="94"/>
      <c r="WBY425" s="94"/>
      <c r="WBZ425" s="94"/>
      <c r="WCA425" s="94"/>
      <c r="WCB425" s="94"/>
      <c r="WCC425" s="94"/>
      <c r="WCD425" s="94"/>
      <c r="WCE425" s="94"/>
      <c r="WCF425" s="94"/>
      <c r="WCG425" s="94"/>
      <c r="WCH425" s="94"/>
      <c r="WCI425" s="94"/>
      <c r="WCJ425" s="94"/>
      <c r="WCK425" s="94"/>
      <c r="WCL425" s="94"/>
      <c r="WCM425" s="94"/>
      <c r="WCN425" s="94"/>
      <c r="WCO425" s="94"/>
      <c r="WCP425" s="94"/>
      <c r="WCQ425" s="94"/>
      <c r="WCR425" s="94"/>
      <c r="WCS425" s="94"/>
      <c r="WCT425" s="94"/>
      <c r="WCU425" s="94"/>
      <c r="WCV425" s="94"/>
      <c r="WCW425" s="94"/>
      <c r="WCX425" s="94"/>
      <c r="WCY425" s="94"/>
      <c r="WCZ425" s="94"/>
      <c r="WDA425" s="94"/>
      <c r="WDB425" s="94"/>
      <c r="WDC425" s="94"/>
      <c r="WDD425" s="94"/>
      <c r="WDE425" s="94"/>
      <c r="WDF425" s="94"/>
      <c r="WDG425" s="94"/>
      <c r="WDH425" s="94"/>
      <c r="WDI425" s="94"/>
      <c r="WDJ425" s="94"/>
      <c r="WDK425" s="94"/>
      <c r="WDL425" s="94"/>
      <c r="WDM425" s="94"/>
      <c r="WDN425" s="94"/>
      <c r="WDO425" s="94"/>
      <c r="WDP425" s="94"/>
      <c r="WDQ425" s="94"/>
      <c r="WDR425" s="94"/>
      <c r="WDS425" s="94"/>
      <c r="WDT425" s="94"/>
      <c r="WDU425" s="94"/>
      <c r="WDV425" s="94"/>
      <c r="WDW425" s="94"/>
      <c r="WDX425" s="94"/>
      <c r="WDY425" s="94"/>
      <c r="WDZ425" s="94"/>
      <c r="WEA425" s="94"/>
      <c r="WEB425" s="94"/>
      <c r="WEC425" s="94"/>
      <c r="WED425" s="94"/>
      <c r="WEE425" s="94"/>
      <c r="WEF425" s="94"/>
      <c r="WEG425" s="94"/>
      <c r="WEH425" s="94"/>
      <c r="WEI425" s="94"/>
      <c r="WEJ425" s="94"/>
      <c r="WEK425" s="94"/>
      <c r="WEL425" s="94"/>
      <c r="WEM425" s="94"/>
      <c r="WEN425" s="94"/>
      <c r="WEO425" s="94"/>
      <c r="WEP425" s="94"/>
      <c r="WEQ425" s="94"/>
      <c r="WER425" s="94"/>
      <c r="WES425" s="94"/>
      <c r="WET425" s="94"/>
      <c r="WEU425" s="94"/>
      <c r="WEV425" s="94"/>
      <c r="WEW425" s="94"/>
      <c r="WEX425" s="94"/>
      <c r="WEY425" s="94"/>
      <c r="WEZ425" s="94"/>
      <c r="WFA425" s="94"/>
      <c r="WFB425" s="94"/>
      <c r="WFC425" s="94"/>
      <c r="WFD425" s="94"/>
      <c r="WFE425" s="94"/>
      <c r="WFF425" s="94"/>
      <c r="WFG425" s="94"/>
      <c r="WFH425" s="94"/>
      <c r="WFI425" s="94"/>
      <c r="WFJ425" s="94"/>
      <c r="WFK425" s="94"/>
      <c r="WFL425" s="94"/>
      <c r="WFM425" s="94"/>
      <c r="WFN425" s="94"/>
      <c r="WFO425" s="94"/>
      <c r="WFP425" s="94"/>
      <c r="WFQ425" s="94"/>
      <c r="WFR425" s="94"/>
      <c r="WFS425" s="94"/>
      <c r="WFT425" s="94"/>
      <c r="WFU425" s="94"/>
      <c r="WFV425" s="94"/>
      <c r="WFW425" s="94"/>
      <c r="WFX425" s="94"/>
      <c r="WFY425" s="94"/>
      <c r="WFZ425" s="94"/>
      <c r="WGA425" s="94"/>
      <c r="WGB425" s="94"/>
      <c r="WGC425" s="94"/>
      <c r="WGD425" s="94"/>
      <c r="WGE425" s="94"/>
      <c r="WGF425" s="94"/>
      <c r="WGG425" s="94"/>
      <c r="WGH425" s="94"/>
      <c r="WGI425" s="94"/>
      <c r="WGJ425" s="94"/>
      <c r="WGK425" s="94"/>
      <c r="WGL425" s="94"/>
      <c r="WGM425" s="94"/>
      <c r="WGN425" s="94"/>
      <c r="WGO425" s="94"/>
      <c r="WGP425" s="94"/>
      <c r="WGQ425" s="94"/>
      <c r="WGR425" s="94"/>
      <c r="WGS425" s="94"/>
      <c r="WGT425" s="94"/>
      <c r="WGU425" s="94"/>
      <c r="WGV425" s="94"/>
      <c r="WGW425" s="94"/>
      <c r="WGX425" s="94"/>
      <c r="WGY425" s="94"/>
      <c r="WGZ425" s="94"/>
      <c r="WHA425" s="94"/>
      <c r="WHB425" s="94"/>
      <c r="WHC425" s="94"/>
      <c r="WHD425" s="94"/>
      <c r="WHE425" s="94"/>
      <c r="WHF425" s="94"/>
      <c r="WHG425" s="94"/>
      <c r="WHH425" s="94"/>
      <c r="WHI425" s="94"/>
      <c r="WHJ425" s="94"/>
      <c r="WHK425" s="94"/>
      <c r="WHL425" s="94"/>
      <c r="WHM425" s="94"/>
      <c r="WHN425" s="94"/>
      <c r="WHO425" s="94"/>
      <c r="WHP425" s="94"/>
      <c r="WHQ425" s="94"/>
      <c r="WHR425" s="94"/>
      <c r="WHS425" s="94"/>
      <c r="WHT425" s="94"/>
      <c r="WHU425" s="94"/>
      <c r="WHV425" s="94"/>
      <c r="WHW425" s="94"/>
      <c r="WHX425" s="94"/>
      <c r="WHY425" s="94"/>
      <c r="WHZ425" s="94"/>
      <c r="WIA425" s="94"/>
      <c r="WIB425" s="94"/>
      <c r="WIC425" s="94"/>
      <c r="WID425" s="94"/>
      <c r="WIE425" s="94"/>
      <c r="WIF425" s="94"/>
      <c r="WIG425" s="94"/>
      <c r="WIH425" s="94"/>
      <c r="WII425" s="94"/>
      <c r="WIJ425" s="94"/>
      <c r="WIK425" s="94"/>
      <c r="WIL425" s="94"/>
      <c r="WIM425" s="94"/>
      <c r="WIN425" s="94"/>
      <c r="WIO425" s="94"/>
      <c r="WIP425" s="94"/>
      <c r="WIQ425" s="94"/>
      <c r="WIR425" s="94"/>
      <c r="WIS425" s="94"/>
      <c r="WIT425" s="94"/>
      <c r="WIU425" s="94"/>
      <c r="WIV425" s="94"/>
      <c r="WIW425" s="94"/>
      <c r="WIX425" s="94"/>
      <c r="WIY425" s="94"/>
      <c r="WIZ425" s="94"/>
      <c r="WJA425" s="94"/>
      <c r="WJB425" s="94"/>
      <c r="WJC425" s="94"/>
      <c r="WJD425" s="94"/>
      <c r="WJE425" s="94"/>
      <c r="WJF425" s="94"/>
      <c r="WJG425" s="94"/>
      <c r="WJH425" s="94"/>
      <c r="WJI425" s="94"/>
      <c r="WJJ425" s="94"/>
      <c r="WJK425" s="94"/>
      <c r="WJL425" s="94"/>
      <c r="WJM425" s="94"/>
      <c r="WJN425" s="94"/>
      <c r="WJO425" s="94"/>
      <c r="WJP425" s="94"/>
      <c r="WJQ425" s="94"/>
      <c r="WJR425" s="94"/>
      <c r="WJS425" s="94"/>
      <c r="WJT425" s="94"/>
      <c r="WJU425" s="94"/>
      <c r="WJV425" s="94"/>
      <c r="WJW425" s="94"/>
      <c r="WJX425" s="94"/>
      <c r="WJY425" s="94"/>
      <c r="WJZ425" s="94"/>
      <c r="WKA425" s="94"/>
      <c r="WKB425" s="94"/>
      <c r="WKC425" s="94"/>
      <c r="WKD425" s="94"/>
      <c r="WKE425" s="94"/>
      <c r="WKF425" s="94"/>
      <c r="WKG425" s="94"/>
      <c r="WKH425" s="94"/>
      <c r="WKI425" s="94"/>
      <c r="WKJ425" s="94"/>
      <c r="WKK425" s="94"/>
      <c r="WKL425" s="94"/>
      <c r="WKM425" s="94"/>
      <c r="WKN425" s="94"/>
      <c r="WKO425" s="94"/>
      <c r="WKP425" s="94"/>
      <c r="WKQ425" s="94"/>
      <c r="WKR425" s="94"/>
      <c r="WKS425" s="94"/>
      <c r="WKT425" s="94"/>
      <c r="WKU425" s="94"/>
      <c r="WKV425" s="94"/>
      <c r="WKW425" s="94"/>
      <c r="WKX425" s="94"/>
      <c r="WKY425" s="94"/>
      <c r="WKZ425" s="94"/>
      <c r="WLA425" s="94"/>
      <c r="WLB425" s="94"/>
      <c r="WLC425" s="94"/>
      <c r="WLD425" s="94"/>
      <c r="WLE425" s="94"/>
      <c r="WLF425" s="94"/>
      <c r="WLG425" s="94"/>
      <c r="WLH425" s="94"/>
      <c r="WLI425" s="94"/>
      <c r="WLJ425" s="94"/>
      <c r="WLK425" s="94"/>
      <c r="WLL425" s="94"/>
      <c r="WLM425" s="94"/>
      <c r="WLN425" s="94"/>
      <c r="WLO425" s="94"/>
      <c r="WLP425" s="94"/>
      <c r="WLQ425" s="94"/>
      <c r="WLR425" s="94"/>
      <c r="WLS425" s="94"/>
      <c r="WLT425" s="94"/>
      <c r="WLU425" s="94"/>
      <c r="WLV425" s="94"/>
      <c r="WLW425" s="94"/>
      <c r="WLX425" s="94"/>
      <c r="WLY425" s="94"/>
      <c r="WLZ425" s="94"/>
      <c r="WMA425" s="94"/>
      <c r="WMB425" s="94"/>
      <c r="WMC425" s="94"/>
      <c r="WMD425" s="94"/>
      <c r="WME425" s="94"/>
      <c r="WMF425" s="94"/>
      <c r="WMG425" s="94"/>
      <c r="WMH425" s="94"/>
      <c r="WMI425" s="94"/>
      <c r="WMJ425" s="94"/>
      <c r="WMK425" s="94"/>
      <c r="WML425" s="94"/>
      <c r="WMM425" s="94"/>
      <c r="WMN425" s="94"/>
      <c r="WMO425" s="94"/>
      <c r="WMP425" s="94"/>
      <c r="WMQ425" s="94"/>
      <c r="WMR425" s="94"/>
      <c r="WMS425" s="94"/>
      <c r="WMT425" s="94"/>
      <c r="WMU425" s="94"/>
      <c r="WMV425" s="94"/>
      <c r="WMW425" s="94"/>
      <c r="WMX425" s="94"/>
      <c r="WMY425" s="94"/>
      <c r="WMZ425" s="94"/>
      <c r="WNA425" s="94"/>
      <c r="WNB425" s="94"/>
      <c r="WNC425" s="94"/>
      <c r="WND425" s="94"/>
      <c r="WNE425" s="94"/>
      <c r="WNF425" s="94"/>
      <c r="WNG425" s="94"/>
      <c r="WNH425" s="94"/>
      <c r="WNI425" s="94"/>
      <c r="WNJ425" s="94"/>
      <c r="WNK425" s="94"/>
      <c r="WNL425" s="94"/>
      <c r="WNM425" s="94"/>
      <c r="WNN425" s="94"/>
      <c r="WNO425" s="94"/>
      <c r="WNP425" s="94"/>
      <c r="WNQ425" s="94"/>
      <c r="WNR425" s="94"/>
      <c r="WNS425" s="94"/>
      <c r="WNT425" s="94"/>
      <c r="WNU425" s="94"/>
      <c r="WNV425" s="94"/>
      <c r="WNW425" s="94"/>
      <c r="WNX425" s="94"/>
      <c r="WNY425" s="94"/>
      <c r="WNZ425" s="94"/>
      <c r="WOA425" s="94"/>
      <c r="WOB425" s="94"/>
      <c r="WOC425" s="94"/>
      <c r="WOD425" s="94"/>
      <c r="WOE425" s="94"/>
      <c r="WOF425" s="94"/>
      <c r="WOG425" s="94"/>
      <c r="WOH425" s="94"/>
      <c r="WOI425" s="94"/>
      <c r="WOJ425" s="94"/>
      <c r="WOK425" s="94"/>
      <c r="WOL425" s="94"/>
      <c r="WOM425" s="94"/>
      <c r="WON425" s="94"/>
      <c r="WOO425" s="94"/>
      <c r="WOP425" s="94"/>
      <c r="WOQ425" s="94"/>
      <c r="WOR425" s="94"/>
      <c r="WOS425" s="94"/>
      <c r="WOT425" s="94"/>
      <c r="WOU425" s="94"/>
      <c r="WOV425" s="94"/>
      <c r="WOW425" s="94"/>
      <c r="WOX425" s="94"/>
      <c r="WOY425" s="94"/>
      <c r="WOZ425" s="94"/>
      <c r="WPA425" s="94"/>
      <c r="WPB425" s="94"/>
      <c r="WPC425" s="94"/>
      <c r="WPD425" s="94"/>
      <c r="WPE425" s="94"/>
      <c r="WPF425" s="94"/>
      <c r="WPG425" s="94"/>
      <c r="WPH425" s="94"/>
      <c r="WPI425" s="94"/>
      <c r="WPJ425" s="94"/>
      <c r="WPK425" s="94"/>
      <c r="WPL425" s="94"/>
      <c r="WPM425" s="94"/>
      <c r="WPN425" s="94"/>
      <c r="WPO425" s="94"/>
      <c r="WPP425" s="94"/>
      <c r="WPQ425" s="94"/>
      <c r="WPR425" s="94"/>
      <c r="WPS425" s="94"/>
      <c r="WPT425" s="94"/>
      <c r="WPU425" s="94"/>
      <c r="WPV425" s="94"/>
      <c r="WPW425" s="94"/>
      <c r="WPX425" s="94"/>
      <c r="WPY425" s="94"/>
      <c r="WPZ425" s="94"/>
      <c r="WQA425" s="94"/>
      <c r="WQB425" s="94"/>
      <c r="WQC425" s="94"/>
      <c r="WQD425" s="94"/>
      <c r="WQE425" s="94"/>
      <c r="WQF425" s="94"/>
      <c r="WQG425" s="94"/>
      <c r="WQH425" s="94"/>
      <c r="WQI425" s="94"/>
      <c r="WQJ425" s="94"/>
      <c r="WQK425" s="94"/>
      <c r="WQL425" s="94"/>
      <c r="WQM425" s="94"/>
      <c r="WQN425" s="94"/>
      <c r="WQO425" s="94"/>
      <c r="WQP425" s="94"/>
      <c r="WQQ425" s="94"/>
      <c r="WQR425" s="94"/>
      <c r="WQS425" s="94"/>
      <c r="WQT425" s="94"/>
      <c r="WQU425" s="94"/>
      <c r="WQV425" s="94"/>
      <c r="WQW425" s="94"/>
      <c r="WQX425" s="94"/>
      <c r="WQY425" s="94"/>
      <c r="WQZ425" s="94"/>
      <c r="WRA425" s="94"/>
      <c r="WRB425" s="94"/>
      <c r="WRC425" s="94"/>
      <c r="WRD425" s="94"/>
      <c r="WRE425" s="94"/>
      <c r="WRF425" s="94"/>
      <c r="WRG425" s="94"/>
      <c r="WRH425" s="94"/>
      <c r="WRI425" s="94"/>
      <c r="WRJ425" s="94"/>
      <c r="WRK425" s="94"/>
      <c r="WRL425" s="94"/>
      <c r="WRM425" s="94"/>
      <c r="WRN425" s="94"/>
      <c r="WRO425" s="94"/>
      <c r="WRP425" s="94"/>
      <c r="WRQ425" s="94"/>
      <c r="WRR425" s="94"/>
      <c r="WRS425" s="94"/>
      <c r="WRT425" s="94"/>
      <c r="WRU425" s="94"/>
      <c r="WRV425" s="94"/>
      <c r="WRW425" s="94"/>
      <c r="WRX425" s="94"/>
      <c r="WRY425" s="94"/>
      <c r="WRZ425" s="94"/>
      <c r="WSA425" s="94"/>
      <c r="WSB425" s="94"/>
      <c r="WSC425" s="94"/>
      <c r="WSD425" s="94"/>
      <c r="WSE425" s="94"/>
      <c r="WSF425" s="94"/>
      <c r="WSG425" s="94"/>
      <c r="WSH425" s="94"/>
      <c r="WSI425" s="94"/>
      <c r="WSJ425" s="94"/>
      <c r="WSK425" s="94"/>
      <c r="WSL425" s="94"/>
      <c r="WSM425" s="94"/>
      <c r="WSN425" s="94"/>
      <c r="WSO425" s="94"/>
      <c r="WSP425" s="94"/>
      <c r="WSQ425" s="94"/>
      <c r="WSR425" s="94"/>
      <c r="WSS425" s="94"/>
      <c r="WST425" s="94"/>
      <c r="WSU425" s="94"/>
      <c r="WSV425" s="94"/>
      <c r="WSW425" s="94"/>
      <c r="WSX425" s="94"/>
      <c r="WSY425" s="94"/>
      <c r="WSZ425" s="94"/>
      <c r="WTA425" s="94"/>
      <c r="WTB425" s="94"/>
      <c r="WTC425" s="94"/>
      <c r="WTD425" s="94"/>
      <c r="WTE425" s="94"/>
      <c r="WTF425" s="94"/>
      <c r="WTG425" s="94"/>
      <c r="WTH425" s="94"/>
      <c r="WTI425" s="94"/>
      <c r="WTJ425" s="94"/>
      <c r="WTK425" s="94"/>
      <c r="WTL425" s="94"/>
      <c r="WTM425" s="94"/>
      <c r="WTN425" s="94"/>
      <c r="WTO425" s="94"/>
      <c r="WTP425" s="94"/>
      <c r="WTQ425" s="94"/>
      <c r="WTR425" s="94"/>
      <c r="WTS425" s="94"/>
      <c r="WTT425" s="94"/>
      <c r="WTU425" s="94"/>
      <c r="WTV425" s="94"/>
      <c r="WTW425" s="94"/>
      <c r="WTX425" s="94"/>
      <c r="WTY425" s="94"/>
      <c r="WTZ425" s="94"/>
      <c r="WUA425" s="94"/>
      <c r="WUB425" s="94"/>
      <c r="WUC425" s="94"/>
      <c r="WUD425" s="94"/>
      <c r="WUE425" s="94"/>
      <c r="WUF425" s="94"/>
      <c r="WUG425" s="94"/>
      <c r="WUH425" s="94"/>
      <c r="WUI425" s="94"/>
      <c r="WUJ425" s="94"/>
      <c r="WUK425" s="94"/>
      <c r="WUL425" s="94"/>
      <c r="WUM425" s="94"/>
      <c r="WUN425" s="94"/>
      <c r="WUO425" s="94"/>
      <c r="WUP425" s="94"/>
      <c r="WUQ425" s="94"/>
      <c r="WUR425" s="94"/>
      <c r="WUS425" s="94"/>
      <c r="WUT425" s="94"/>
      <c r="WUU425" s="94"/>
      <c r="WUV425" s="94"/>
      <c r="WUW425" s="94"/>
      <c r="WUX425" s="94"/>
      <c r="WUY425" s="94"/>
      <c r="WUZ425" s="94"/>
      <c r="WVA425" s="94"/>
      <c r="WVB425" s="94"/>
      <c r="WVC425" s="94"/>
      <c r="WVD425" s="94"/>
      <c r="WVE425" s="94"/>
      <c r="WVF425" s="94"/>
      <c r="WVG425" s="94"/>
      <c r="WVH425" s="94"/>
      <c r="WVI425" s="94"/>
      <c r="WVJ425" s="94"/>
      <c r="WVK425" s="94"/>
      <c r="WVL425" s="94"/>
      <c r="WVM425" s="94"/>
      <c r="WVN425" s="94"/>
      <c r="WVO425" s="94"/>
      <c r="WVP425" s="94"/>
      <c r="WVQ425" s="94"/>
      <c r="WVR425" s="94"/>
      <c r="WVS425" s="94"/>
      <c r="WVT425" s="94"/>
      <c r="WVU425" s="94"/>
      <c r="WVV425" s="94"/>
      <c r="WVW425" s="94"/>
      <c r="WVX425" s="94"/>
      <c r="WVY425" s="94"/>
      <c r="WVZ425" s="94"/>
      <c r="WWA425" s="94"/>
      <c r="WWB425" s="94"/>
      <c r="WWC425" s="94"/>
      <c r="WWD425" s="94"/>
      <c r="WWE425" s="94"/>
      <c r="WWF425" s="94"/>
      <c r="WWG425" s="94"/>
      <c r="WWH425" s="94"/>
      <c r="WWI425" s="94"/>
      <c r="WWJ425" s="94"/>
      <c r="WWK425" s="94"/>
      <c r="WWL425" s="94"/>
      <c r="WWM425" s="94"/>
      <c r="WWN425" s="94"/>
      <c r="WWO425" s="94"/>
      <c r="WWP425" s="94"/>
      <c r="WWQ425" s="94"/>
      <c r="WWR425" s="94"/>
      <c r="WWS425" s="94"/>
      <c r="WWT425" s="94"/>
      <c r="WWU425" s="94"/>
      <c r="WWV425" s="94"/>
      <c r="WWW425" s="94"/>
      <c r="WWX425" s="94"/>
      <c r="WWY425" s="94"/>
      <c r="WWZ425" s="94"/>
      <c r="WXA425" s="94"/>
      <c r="WXB425" s="94"/>
      <c r="WXC425" s="94"/>
      <c r="WXD425" s="94"/>
      <c r="WXE425" s="94"/>
      <c r="WXF425" s="94"/>
      <c r="WXG425" s="94"/>
      <c r="WXH425" s="94"/>
      <c r="WXI425" s="94"/>
      <c r="WXJ425" s="94"/>
      <c r="WXK425" s="94"/>
      <c r="WXL425" s="94"/>
      <c r="WXM425" s="94"/>
      <c r="WXN425" s="94"/>
      <c r="WXO425" s="94"/>
      <c r="WXP425" s="94"/>
      <c r="WXQ425" s="94"/>
      <c r="WXR425" s="94"/>
      <c r="WXS425" s="94"/>
      <c r="WXT425" s="94"/>
      <c r="WXU425" s="94"/>
      <c r="WXV425" s="94"/>
      <c r="WXW425" s="94"/>
      <c r="WXX425" s="94"/>
      <c r="WXY425" s="94"/>
      <c r="WXZ425" s="94"/>
      <c r="WYA425" s="94"/>
      <c r="WYB425" s="94"/>
      <c r="WYC425" s="94"/>
      <c r="WYD425" s="94"/>
      <c r="WYE425" s="94"/>
      <c r="WYF425" s="94"/>
      <c r="WYG425" s="94"/>
      <c r="WYH425" s="94"/>
      <c r="WYI425" s="94"/>
      <c r="WYJ425" s="94"/>
      <c r="WYK425" s="94"/>
      <c r="WYL425" s="94"/>
      <c r="WYM425" s="94"/>
      <c r="WYN425" s="94"/>
      <c r="WYO425" s="94"/>
      <c r="WYP425" s="94"/>
      <c r="WYQ425" s="94"/>
      <c r="WYR425" s="94"/>
      <c r="WYS425" s="94"/>
      <c r="WYT425" s="94"/>
      <c r="WYU425" s="94"/>
      <c r="WYV425" s="94"/>
      <c r="WYW425" s="94"/>
      <c r="WYX425" s="94"/>
      <c r="WYY425" s="94"/>
      <c r="WYZ425" s="94"/>
      <c r="WZA425" s="94"/>
      <c r="WZB425" s="94"/>
      <c r="WZC425" s="94"/>
      <c r="WZD425" s="94"/>
      <c r="WZE425" s="94"/>
      <c r="WZF425" s="94"/>
      <c r="WZG425" s="94"/>
      <c r="WZH425" s="94"/>
      <c r="WZI425" s="94"/>
      <c r="WZJ425" s="94"/>
      <c r="WZK425" s="94"/>
      <c r="WZL425" s="94"/>
      <c r="WZM425" s="94"/>
      <c r="WZN425" s="94"/>
      <c r="WZO425" s="94"/>
      <c r="WZP425" s="94"/>
      <c r="WZQ425" s="94"/>
      <c r="WZR425" s="94"/>
      <c r="WZS425" s="94"/>
      <c r="WZT425" s="94"/>
      <c r="WZU425" s="94"/>
      <c r="WZV425" s="94"/>
      <c r="WZW425" s="94"/>
      <c r="WZX425" s="94"/>
      <c r="WZY425" s="94"/>
      <c r="WZZ425" s="94"/>
      <c r="XAA425" s="94"/>
      <c r="XAB425" s="94"/>
      <c r="XAC425" s="94"/>
      <c r="XAD425" s="94"/>
      <c r="XAE425" s="94"/>
      <c r="XAF425" s="94"/>
      <c r="XAG425" s="94"/>
      <c r="XAH425" s="94"/>
      <c r="XAI425" s="94"/>
      <c r="XAJ425" s="94"/>
      <c r="XAK425" s="94"/>
      <c r="XAL425" s="94"/>
      <c r="XAM425" s="94"/>
      <c r="XAN425" s="94"/>
      <c r="XAO425" s="94"/>
      <c r="XAP425" s="94"/>
      <c r="XAQ425" s="94"/>
      <c r="XAR425" s="94"/>
      <c r="XAS425" s="94"/>
      <c r="XAT425" s="94"/>
      <c r="XAU425" s="94"/>
      <c r="XAV425" s="94"/>
      <c r="XAW425" s="94"/>
      <c r="XAX425" s="94"/>
      <c r="XAY425" s="94"/>
      <c r="XAZ425" s="94"/>
      <c r="XBA425" s="94"/>
      <c r="XBB425" s="94"/>
      <c r="XBC425" s="94"/>
      <c r="XBD425" s="94"/>
      <c r="XBE425" s="94"/>
      <c r="XBF425" s="94"/>
      <c r="XBG425" s="94"/>
      <c r="XBH425" s="94"/>
      <c r="XBI425" s="94"/>
      <c r="XBJ425" s="94"/>
      <c r="XBK425" s="94"/>
      <c r="XBL425" s="94"/>
      <c r="XBM425" s="94"/>
      <c r="XBN425" s="94"/>
      <c r="XBO425" s="94"/>
      <c r="XBP425" s="94"/>
      <c r="XBQ425" s="94"/>
      <c r="XBR425" s="94"/>
      <c r="XBS425" s="94"/>
      <c r="XBT425" s="94"/>
      <c r="XBU425" s="94"/>
      <c r="XBV425" s="94"/>
      <c r="XBW425" s="94"/>
      <c r="XBX425" s="94"/>
      <c r="XBY425" s="94"/>
      <c r="XBZ425" s="94"/>
      <c r="XCA425" s="94"/>
      <c r="XCB425" s="94"/>
      <c r="XCC425" s="94"/>
      <c r="XCD425" s="94"/>
      <c r="XCE425" s="94"/>
      <c r="XCF425" s="94"/>
      <c r="XCG425" s="94"/>
      <c r="XCH425" s="94"/>
      <c r="XCI425" s="94"/>
      <c r="XCJ425" s="94"/>
      <c r="XCK425" s="94"/>
      <c r="XCL425" s="94"/>
      <c r="XCM425" s="94"/>
      <c r="XCN425" s="94"/>
      <c r="XCO425" s="94"/>
      <c r="XCP425" s="94"/>
      <c r="XCQ425" s="94"/>
      <c r="XCR425" s="94"/>
      <c r="XCS425" s="94"/>
      <c r="XCT425" s="94"/>
      <c r="XCU425" s="94"/>
      <c r="XCV425" s="94"/>
      <c r="XCW425" s="94"/>
      <c r="XCX425" s="94"/>
      <c r="XCY425" s="94"/>
      <c r="XCZ425" s="94"/>
      <c r="XDA425" s="94"/>
      <c r="XDB425" s="94"/>
      <c r="XDC425" s="94"/>
      <c r="XDD425" s="94"/>
      <c r="XDE425" s="94"/>
      <c r="XDF425" s="94"/>
      <c r="XDG425" s="94"/>
      <c r="XDH425" s="94"/>
      <c r="XDI425" s="94"/>
      <c r="XDJ425" s="94"/>
      <c r="XDK425" s="94"/>
      <c r="XDL425" s="94"/>
      <c r="XDM425" s="94"/>
      <c r="XDN425" s="94"/>
      <c r="XDO425" s="94"/>
      <c r="XDP425" s="94"/>
      <c r="XDQ425" s="94"/>
      <c r="XDR425" s="94"/>
      <c r="XDS425" s="94"/>
      <c r="XDT425" s="94"/>
      <c r="XDU425" s="94"/>
      <c r="XDV425" s="94"/>
      <c r="XDW425" s="94"/>
      <c r="XDX425" s="94"/>
      <c r="XDY425" s="94"/>
      <c r="XDZ425" s="94"/>
      <c r="XEA425" s="94"/>
      <c r="XEB425" s="94"/>
      <c r="XEC425" s="94"/>
      <c r="XED425" s="94"/>
      <c r="XEE425" s="94"/>
      <c r="XEF425" s="94"/>
      <c r="XEG425" s="94"/>
      <c r="XEH425" s="94"/>
      <c r="XEI425" s="94"/>
      <c r="XEJ425" s="94"/>
      <c r="XEK425" s="94"/>
      <c r="XEL425" s="94"/>
      <c r="XEM425" s="94"/>
      <c r="XEN425" s="94"/>
      <c r="XEO425" s="94"/>
      <c r="XEP425" s="94"/>
      <c r="XEQ425" s="94"/>
      <c r="XER425" s="94"/>
      <c r="XES425" s="94"/>
      <c r="XET425" s="94"/>
      <c r="XEU425" s="94"/>
      <c r="XEV425" s="94"/>
      <c r="XEW425" s="94"/>
      <c r="XEX425" s="94"/>
      <c r="XEY425" s="94"/>
      <c r="XEZ425" s="94"/>
      <c r="XFA425" s="94"/>
      <c r="XFB425" s="94"/>
      <c r="XFC425" s="94"/>
      <c r="XFD425" s="94"/>
    </row>
    <row r="426" spans="1:16384" s="94" customFormat="1" ht="15.75" thickTop="1">
      <c r="F426" s="493">
        <f>'Investment Appraisal (2)'!$C$5</f>
        <v>2017</v>
      </c>
      <c r="G426" s="493">
        <f>F426+1</f>
        <v>2018</v>
      </c>
      <c r="H426" s="493">
        <f t="shared" ref="H426:BP426" si="136">G426+1</f>
        <v>2019</v>
      </c>
      <c r="I426" s="493">
        <f t="shared" si="136"/>
        <v>2020</v>
      </c>
      <c r="J426" s="493">
        <f t="shared" si="136"/>
        <v>2021</v>
      </c>
      <c r="K426" s="493">
        <f t="shared" si="136"/>
        <v>2022</v>
      </c>
      <c r="L426" s="493">
        <f t="shared" si="136"/>
        <v>2023</v>
      </c>
      <c r="M426" s="493">
        <f t="shared" si="136"/>
        <v>2024</v>
      </c>
      <c r="N426" s="493">
        <f t="shared" si="136"/>
        <v>2025</v>
      </c>
      <c r="O426" s="493">
        <f t="shared" si="136"/>
        <v>2026</v>
      </c>
      <c r="P426" s="493">
        <f t="shared" si="136"/>
        <v>2027</v>
      </c>
      <c r="Q426" s="493">
        <f t="shared" si="136"/>
        <v>2028</v>
      </c>
      <c r="R426" s="493">
        <f t="shared" si="136"/>
        <v>2029</v>
      </c>
      <c r="S426" s="493">
        <f t="shared" si="136"/>
        <v>2030</v>
      </c>
      <c r="T426" s="493">
        <f t="shared" si="136"/>
        <v>2031</v>
      </c>
      <c r="U426" s="493">
        <f t="shared" si="136"/>
        <v>2032</v>
      </c>
      <c r="V426" s="493">
        <f t="shared" si="136"/>
        <v>2033</v>
      </c>
      <c r="W426" s="493">
        <f t="shared" si="136"/>
        <v>2034</v>
      </c>
      <c r="X426" s="493">
        <f t="shared" si="136"/>
        <v>2035</v>
      </c>
      <c r="Y426" s="493">
        <f t="shared" si="136"/>
        <v>2036</v>
      </c>
      <c r="Z426" s="493">
        <f t="shared" si="136"/>
        <v>2037</v>
      </c>
      <c r="AA426" s="493">
        <f t="shared" si="136"/>
        <v>2038</v>
      </c>
      <c r="AB426" s="493">
        <f t="shared" si="136"/>
        <v>2039</v>
      </c>
      <c r="AC426" s="493">
        <f t="shared" si="136"/>
        <v>2040</v>
      </c>
      <c r="AD426" s="493">
        <f t="shared" si="136"/>
        <v>2041</v>
      </c>
      <c r="AE426" s="493">
        <f t="shared" si="136"/>
        <v>2042</v>
      </c>
      <c r="AF426" s="493">
        <f t="shared" si="136"/>
        <v>2043</v>
      </c>
      <c r="AG426" s="493">
        <f t="shared" si="136"/>
        <v>2044</v>
      </c>
      <c r="AH426" s="493">
        <f t="shared" si="136"/>
        <v>2045</v>
      </c>
      <c r="AI426" s="493">
        <f t="shared" si="136"/>
        <v>2046</v>
      </c>
      <c r="AJ426" s="493">
        <f t="shared" si="136"/>
        <v>2047</v>
      </c>
      <c r="AK426" s="493">
        <f t="shared" si="136"/>
        <v>2048</v>
      </c>
      <c r="AL426" s="493">
        <f t="shared" si="136"/>
        <v>2049</v>
      </c>
      <c r="AM426" s="493">
        <f t="shared" si="136"/>
        <v>2050</v>
      </c>
      <c r="AN426" s="493">
        <f t="shared" si="136"/>
        <v>2051</v>
      </c>
      <c r="AO426" s="493">
        <f t="shared" si="136"/>
        <v>2052</v>
      </c>
      <c r="AP426" s="493">
        <f t="shared" si="136"/>
        <v>2053</v>
      </c>
      <c r="AQ426" s="493">
        <f t="shared" si="136"/>
        <v>2054</v>
      </c>
      <c r="AR426" s="493">
        <f t="shared" si="136"/>
        <v>2055</v>
      </c>
      <c r="AS426" s="493">
        <f t="shared" si="136"/>
        <v>2056</v>
      </c>
      <c r="AT426" s="493">
        <f t="shared" si="136"/>
        <v>2057</v>
      </c>
      <c r="AU426" s="493">
        <f t="shared" si="136"/>
        <v>2058</v>
      </c>
      <c r="AV426" s="493">
        <f t="shared" si="136"/>
        <v>2059</v>
      </c>
      <c r="AW426" s="493">
        <f t="shared" si="136"/>
        <v>2060</v>
      </c>
      <c r="AX426" s="493">
        <f t="shared" si="136"/>
        <v>2061</v>
      </c>
      <c r="AY426" s="493">
        <f t="shared" si="136"/>
        <v>2062</v>
      </c>
      <c r="AZ426" s="493">
        <f t="shared" si="136"/>
        <v>2063</v>
      </c>
      <c r="BA426" s="493">
        <f t="shared" si="136"/>
        <v>2064</v>
      </c>
      <c r="BB426" s="493">
        <f t="shared" si="136"/>
        <v>2065</v>
      </c>
      <c r="BC426" s="493">
        <f t="shared" si="136"/>
        <v>2066</v>
      </c>
      <c r="BD426" s="493">
        <f t="shared" si="136"/>
        <v>2067</v>
      </c>
      <c r="BE426" s="493">
        <f t="shared" si="136"/>
        <v>2068</v>
      </c>
      <c r="BF426" s="493">
        <f t="shared" si="136"/>
        <v>2069</v>
      </c>
      <c r="BG426" s="493">
        <f t="shared" si="136"/>
        <v>2070</v>
      </c>
      <c r="BH426" s="493">
        <f t="shared" si="136"/>
        <v>2071</v>
      </c>
      <c r="BI426" s="493">
        <f t="shared" si="136"/>
        <v>2072</v>
      </c>
      <c r="BJ426" s="493">
        <f t="shared" si="136"/>
        <v>2073</v>
      </c>
      <c r="BK426" s="493">
        <f t="shared" si="136"/>
        <v>2074</v>
      </c>
      <c r="BL426" s="493">
        <f t="shared" si="136"/>
        <v>2075</v>
      </c>
      <c r="BM426" s="493">
        <f t="shared" si="136"/>
        <v>2076</v>
      </c>
      <c r="BN426" s="493">
        <f t="shared" si="136"/>
        <v>2077</v>
      </c>
      <c r="BO426" s="493">
        <f t="shared" si="136"/>
        <v>2078</v>
      </c>
      <c r="BP426" s="493">
        <f t="shared" si="136"/>
        <v>2079</v>
      </c>
      <c r="BQ426" s="98"/>
      <c r="BR426" s="98"/>
      <c r="BS426" s="98"/>
      <c r="BT426" s="98"/>
      <c r="BU426" s="98"/>
      <c r="BV426" s="98"/>
      <c r="BW426" s="98"/>
      <c r="BX426" s="98"/>
      <c r="BY426" s="98"/>
      <c r="BZ426" s="98"/>
      <c r="CA426" s="98"/>
      <c r="CB426" s="98"/>
      <c r="CC426" s="98"/>
      <c r="CD426" s="98"/>
      <c r="CE426" s="98"/>
      <c r="CF426" s="98"/>
      <c r="CG426" s="98"/>
      <c r="CH426" s="98"/>
      <c r="CI426" s="98"/>
      <c r="CJ426" s="98"/>
      <c r="CK426" s="98"/>
      <c r="CL426" s="98"/>
      <c r="CM426" s="98"/>
      <c r="CN426" s="98"/>
      <c r="CO426" s="98"/>
      <c r="CP426" s="98"/>
      <c r="CQ426" s="98"/>
      <c r="CR426" s="98"/>
      <c r="CS426" s="98"/>
      <c r="CT426" s="98"/>
      <c r="CU426" s="98"/>
      <c r="CV426" s="98"/>
      <c r="CW426" s="98"/>
      <c r="CX426" s="98"/>
      <c r="CY426" s="98"/>
      <c r="CZ426" s="98"/>
      <c r="DA426" s="98"/>
      <c r="DB426" s="98"/>
      <c r="DC426" s="98"/>
      <c r="DD426" s="98"/>
      <c r="DE426" s="98"/>
      <c r="DF426" s="98"/>
      <c r="DG426" s="98"/>
      <c r="DH426" s="98"/>
      <c r="DI426" s="98"/>
      <c r="DJ426" s="98"/>
      <c r="DK426" s="98"/>
      <c r="DL426" s="98"/>
      <c r="DM426" s="98"/>
      <c r="DN426" s="98"/>
      <c r="DO426" s="98"/>
      <c r="DP426" s="98"/>
      <c r="DQ426" s="98"/>
      <c r="DR426" s="98"/>
      <c r="DS426" s="98"/>
      <c r="DT426" s="98"/>
      <c r="DU426" s="98"/>
      <c r="DV426" s="98"/>
      <c r="DW426" s="98"/>
      <c r="DX426" s="98"/>
      <c r="DY426" s="98"/>
      <c r="DZ426" s="98"/>
      <c r="EA426" s="98"/>
      <c r="EB426" s="98"/>
      <c r="EC426" s="98"/>
      <c r="ED426" s="98"/>
      <c r="EE426" s="98"/>
      <c r="EF426" s="98"/>
      <c r="EG426" s="98"/>
      <c r="EH426" s="98"/>
      <c r="EI426" s="98"/>
      <c r="EJ426" s="98"/>
      <c r="EK426" s="98"/>
      <c r="EL426" s="98"/>
      <c r="EM426" s="98"/>
      <c r="EN426" s="98"/>
      <c r="EO426" s="98"/>
      <c r="EP426" s="98"/>
      <c r="EQ426" s="98"/>
      <c r="ER426" s="98"/>
      <c r="ES426" s="98"/>
      <c r="ET426" s="98"/>
      <c r="EU426" s="98"/>
      <c r="EV426" s="98"/>
      <c r="EW426" s="98"/>
      <c r="EX426" s="98"/>
      <c r="EY426" s="98"/>
      <c r="EZ426" s="98"/>
      <c r="FA426" s="98"/>
      <c r="FB426" s="98"/>
      <c r="FC426" s="98"/>
      <c r="FD426" s="98"/>
      <c r="FE426" s="98"/>
      <c r="FF426" s="98"/>
      <c r="FG426" s="98"/>
      <c r="FH426" s="98"/>
      <c r="FI426" s="98"/>
      <c r="FJ426" s="98"/>
      <c r="FK426" s="98"/>
      <c r="FL426" s="98"/>
      <c r="FM426" s="98"/>
      <c r="FN426" s="98"/>
      <c r="FO426" s="98"/>
      <c r="FP426" s="98"/>
      <c r="FQ426" s="98"/>
      <c r="FR426" s="98"/>
      <c r="FS426" s="98"/>
      <c r="FT426" s="98"/>
      <c r="FU426" s="98"/>
      <c r="FV426" s="98"/>
      <c r="FW426" s="98"/>
      <c r="FX426" s="98"/>
      <c r="FY426" s="98"/>
      <c r="FZ426" s="98"/>
      <c r="GA426" s="98"/>
      <c r="GB426" s="98"/>
      <c r="GC426" s="98"/>
      <c r="GD426" s="98"/>
      <c r="GE426" s="98"/>
      <c r="GF426" s="98"/>
      <c r="GG426" s="98"/>
      <c r="GH426" s="98"/>
      <c r="GI426" s="98"/>
      <c r="GJ426" s="98"/>
      <c r="GK426" s="98"/>
      <c r="GL426" s="98"/>
      <c r="GM426" s="98"/>
      <c r="GN426" s="98"/>
      <c r="GO426" s="98"/>
      <c r="GP426" s="98"/>
      <c r="GQ426" s="98"/>
      <c r="GR426" s="98"/>
      <c r="GS426" s="98"/>
      <c r="GT426" s="98"/>
      <c r="GU426" s="98"/>
      <c r="GV426" s="98"/>
      <c r="GW426" s="98"/>
      <c r="GX426" s="98"/>
      <c r="GY426" s="98"/>
      <c r="GZ426" s="98"/>
      <c r="HA426" s="98"/>
      <c r="HB426" s="98"/>
      <c r="HC426" s="98"/>
      <c r="HD426" s="98"/>
      <c r="HE426" s="98"/>
      <c r="HF426" s="98"/>
      <c r="HG426" s="98"/>
      <c r="HH426" s="98"/>
      <c r="HI426" s="98"/>
      <c r="HJ426" s="98"/>
      <c r="HK426" s="98"/>
      <c r="HL426" s="98"/>
      <c r="HM426" s="98"/>
      <c r="HN426" s="98"/>
      <c r="HO426" s="98"/>
      <c r="HP426" s="98"/>
      <c r="HQ426" s="98"/>
      <c r="HR426" s="98"/>
      <c r="HS426" s="98"/>
      <c r="HT426" s="98"/>
      <c r="HU426" s="98"/>
      <c r="HV426" s="98"/>
      <c r="HW426" s="98"/>
      <c r="HX426" s="98"/>
      <c r="HY426" s="98"/>
      <c r="HZ426" s="98"/>
      <c r="IA426" s="98"/>
      <c r="IB426" s="98"/>
      <c r="IC426" s="98"/>
      <c r="ID426" s="98"/>
      <c r="IE426" s="98"/>
      <c r="IF426" s="98"/>
      <c r="IG426" s="98"/>
      <c r="IH426" s="98"/>
      <c r="II426" s="98"/>
      <c r="IJ426" s="98"/>
      <c r="IK426" s="98"/>
      <c r="IL426" s="98"/>
      <c r="IM426" s="98"/>
      <c r="IN426" s="98"/>
      <c r="IO426" s="98"/>
      <c r="IP426" s="98"/>
      <c r="IQ426" s="98"/>
      <c r="IR426" s="98"/>
      <c r="IS426" s="98"/>
      <c r="IT426" s="98"/>
      <c r="IU426" s="98"/>
      <c r="IV426" s="98"/>
      <c r="IW426" s="98"/>
      <c r="IX426" s="98"/>
      <c r="IY426" s="98"/>
      <c r="IZ426" s="98"/>
      <c r="JA426" s="98"/>
      <c r="JB426" s="98"/>
      <c r="JC426" s="98"/>
      <c r="JD426" s="98"/>
      <c r="JE426" s="98"/>
      <c r="JF426" s="98"/>
      <c r="JG426" s="98"/>
      <c r="JH426" s="98"/>
      <c r="JI426" s="98"/>
      <c r="JJ426" s="98"/>
      <c r="JK426" s="98"/>
      <c r="JL426" s="98"/>
      <c r="JM426" s="98"/>
      <c r="JN426" s="98"/>
      <c r="JO426" s="98"/>
      <c r="JP426" s="98"/>
      <c r="JQ426" s="98"/>
      <c r="JR426" s="98"/>
      <c r="JS426" s="98"/>
      <c r="JT426" s="98"/>
      <c r="JU426" s="98"/>
      <c r="JV426" s="98"/>
      <c r="JW426" s="98"/>
      <c r="JX426" s="98"/>
      <c r="JY426" s="98"/>
      <c r="JZ426" s="98"/>
      <c r="KA426" s="98"/>
      <c r="KB426" s="98"/>
      <c r="KC426" s="98"/>
      <c r="KD426" s="98"/>
      <c r="KE426" s="98"/>
      <c r="KF426" s="98"/>
      <c r="KG426" s="98"/>
      <c r="KH426" s="98"/>
      <c r="KI426" s="98"/>
      <c r="KJ426" s="98"/>
      <c r="KK426" s="98"/>
      <c r="KL426" s="98"/>
      <c r="KM426" s="98"/>
      <c r="KN426" s="98"/>
      <c r="KO426" s="98"/>
      <c r="KP426" s="98"/>
      <c r="KQ426" s="98"/>
      <c r="KR426" s="98"/>
      <c r="KS426" s="98"/>
      <c r="KT426" s="98"/>
      <c r="KU426" s="98"/>
      <c r="KV426" s="98"/>
      <c r="KW426" s="98"/>
      <c r="KX426" s="98"/>
      <c r="KY426" s="98"/>
      <c r="KZ426" s="98"/>
      <c r="LA426" s="98"/>
      <c r="LB426" s="98"/>
      <c r="LC426" s="98"/>
      <c r="LD426" s="98"/>
      <c r="LE426" s="98"/>
      <c r="LF426" s="98"/>
      <c r="LG426" s="98"/>
      <c r="LH426" s="98"/>
      <c r="LI426" s="98"/>
      <c r="LJ426" s="98"/>
      <c r="LK426" s="98"/>
      <c r="LL426" s="98"/>
      <c r="LM426" s="98"/>
      <c r="LN426" s="98"/>
      <c r="LO426" s="98"/>
      <c r="LP426" s="98"/>
      <c r="LQ426" s="98"/>
      <c r="LR426" s="98"/>
      <c r="LS426" s="98"/>
      <c r="LT426" s="98"/>
      <c r="LU426" s="98"/>
      <c r="LV426" s="98"/>
      <c r="LW426" s="98"/>
      <c r="LX426" s="98"/>
      <c r="LY426" s="98"/>
      <c r="LZ426" s="98"/>
      <c r="MA426" s="98"/>
      <c r="MB426" s="98"/>
      <c r="MC426" s="98"/>
      <c r="MD426" s="98"/>
      <c r="ME426" s="98"/>
      <c r="MF426" s="98"/>
      <c r="MG426" s="98"/>
      <c r="MH426" s="98"/>
      <c r="MI426" s="98"/>
      <c r="MJ426" s="98"/>
      <c r="MK426" s="98"/>
      <c r="ML426" s="98"/>
      <c r="MM426" s="98"/>
      <c r="MN426" s="98"/>
      <c r="MO426" s="98"/>
      <c r="MP426" s="98"/>
      <c r="MQ426" s="98"/>
      <c r="MR426" s="98"/>
      <c r="MS426" s="98"/>
      <c r="MT426" s="98"/>
      <c r="MU426" s="98"/>
      <c r="MV426" s="98"/>
      <c r="MW426" s="98"/>
      <c r="MX426" s="98"/>
      <c r="MY426" s="98"/>
      <c r="MZ426" s="98"/>
      <c r="NA426" s="98"/>
      <c r="NB426" s="98"/>
      <c r="NC426" s="98"/>
      <c r="ND426" s="98"/>
      <c r="NE426" s="98"/>
      <c r="NF426" s="98"/>
      <c r="NG426" s="98"/>
      <c r="NH426" s="98"/>
      <c r="NI426" s="98"/>
      <c r="NJ426" s="98"/>
      <c r="NK426" s="98"/>
      <c r="NL426" s="98"/>
      <c r="NM426" s="98"/>
      <c r="NN426" s="98"/>
      <c r="NO426" s="98"/>
      <c r="NP426" s="98"/>
      <c r="NQ426" s="98"/>
      <c r="NR426" s="98"/>
      <c r="NS426" s="98"/>
      <c r="NT426" s="98"/>
      <c r="NU426" s="98"/>
      <c r="NV426" s="98"/>
      <c r="NW426" s="98"/>
      <c r="NX426" s="98"/>
      <c r="NY426" s="98"/>
      <c r="NZ426" s="98"/>
      <c r="OA426" s="98"/>
      <c r="OB426" s="98"/>
      <c r="OC426" s="98"/>
      <c r="OD426" s="98"/>
      <c r="OE426" s="98"/>
      <c r="OF426" s="98"/>
      <c r="OG426" s="98"/>
      <c r="OH426" s="98"/>
      <c r="OI426" s="98"/>
      <c r="OJ426" s="98"/>
      <c r="OK426" s="98"/>
      <c r="OL426" s="98"/>
      <c r="OM426" s="98"/>
      <c r="ON426" s="98"/>
      <c r="OO426" s="98"/>
      <c r="OP426" s="98"/>
      <c r="OQ426" s="98"/>
      <c r="OR426" s="98"/>
      <c r="OS426" s="98"/>
      <c r="OT426" s="98"/>
      <c r="OU426" s="98"/>
      <c r="OV426" s="98"/>
      <c r="OW426" s="98"/>
      <c r="OX426" s="98"/>
      <c r="OY426" s="98"/>
      <c r="OZ426" s="98"/>
      <c r="PA426" s="98"/>
      <c r="PB426" s="98"/>
      <c r="PC426" s="98"/>
      <c r="PD426" s="98"/>
      <c r="PE426" s="98"/>
      <c r="PF426" s="98"/>
      <c r="PG426" s="98"/>
      <c r="PH426" s="98"/>
      <c r="PI426" s="98"/>
      <c r="PJ426" s="98"/>
      <c r="PK426" s="98"/>
      <c r="PL426" s="98"/>
      <c r="PM426" s="98"/>
      <c r="PN426" s="98"/>
      <c r="PO426" s="98"/>
      <c r="PP426" s="98"/>
      <c r="PQ426" s="98"/>
      <c r="PR426" s="98"/>
      <c r="PS426" s="98"/>
      <c r="PT426" s="98"/>
      <c r="PU426" s="98"/>
      <c r="PV426" s="98"/>
      <c r="PW426" s="98"/>
      <c r="PX426" s="98"/>
      <c r="PY426" s="98"/>
      <c r="PZ426" s="98"/>
      <c r="QA426" s="98"/>
      <c r="QB426" s="98"/>
      <c r="QC426" s="98"/>
      <c r="QD426" s="98"/>
      <c r="QE426" s="98"/>
      <c r="QF426" s="98"/>
      <c r="QG426" s="98"/>
      <c r="QH426" s="98"/>
      <c r="QI426" s="98"/>
      <c r="QJ426" s="98"/>
      <c r="QK426" s="98"/>
      <c r="QL426" s="98"/>
      <c r="QM426" s="98"/>
      <c r="QN426" s="98"/>
      <c r="QO426" s="98"/>
      <c r="QP426" s="98"/>
      <c r="QQ426" s="98"/>
      <c r="QR426" s="98"/>
      <c r="QS426" s="98"/>
      <c r="QT426" s="98"/>
      <c r="QU426" s="98"/>
      <c r="QV426" s="98"/>
      <c r="QW426" s="98"/>
      <c r="QX426" s="98"/>
      <c r="QY426" s="98"/>
      <c r="QZ426" s="98"/>
      <c r="RA426" s="98"/>
      <c r="RB426" s="98"/>
      <c r="RC426" s="98"/>
      <c r="RD426" s="98"/>
      <c r="RE426" s="98"/>
      <c r="RF426" s="98"/>
      <c r="RG426" s="98"/>
      <c r="RH426" s="98"/>
      <c r="RI426" s="98"/>
      <c r="RJ426" s="98"/>
      <c r="RK426" s="98"/>
      <c r="RL426" s="98"/>
      <c r="RM426" s="98"/>
      <c r="RN426" s="98"/>
      <c r="RO426" s="98"/>
      <c r="RP426" s="98"/>
      <c r="RQ426" s="98"/>
      <c r="RR426" s="98"/>
      <c r="RS426" s="98"/>
      <c r="RT426" s="98"/>
      <c r="RU426" s="98"/>
      <c r="RV426" s="98"/>
      <c r="RW426" s="98"/>
      <c r="RX426" s="98"/>
      <c r="RY426" s="98"/>
      <c r="RZ426" s="98"/>
      <c r="SA426" s="98"/>
      <c r="SB426" s="98"/>
      <c r="SC426" s="98"/>
      <c r="SD426" s="98"/>
      <c r="SE426" s="98"/>
      <c r="SF426" s="98"/>
      <c r="SG426" s="98"/>
      <c r="SH426" s="98"/>
      <c r="SI426" s="98"/>
      <c r="SJ426" s="98"/>
      <c r="SK426" s="98"/>
      <c r="SL426" s="98"/>
      <c r="SM426" s="98"/>
      <c r="SN426" s="98"/>
      <c r="SO426" s="98"/>
      <c r="SP426" s="98"/>
      <c r="SQ426" s="98"/>
      <c r="SR426" s="98"/>
      <c r="SS426" s="98"/>
      <c r="ST426" s="98"/>
      <c r="SU426" s="98"/>
      <c r="SV426" s="98"/>
      <c r="SW426" s="98"/>
      <c r="SX426" s="98"/>
      <c r="SY426" s="98"/>
      <c r="SZ426" s="98"/>
      <c r="TA426" s="98"/>
      <c r="TB426" s="98"/>
      <c r="TC426" s="98"/>
      <c r="TD426" s="98"/>
      <c r="TE426" s="98"/>
      <c r="TF426" s="98"/>
      <c r="TG426" s="98"/>
      <c r="TH426" s="98"/>
      <c r="TI426" s="98"/>
      <c r="TJ426" s="98"/>
      <c r="TK426" s="98"/>
      <c r="TL426" s="98"/>
      <c r="TM426" s="98"/>
      <c r="TN426" s="98"/>
      <c r="TO426" s="98"/>
      <c r="TP426" s="98"/>
      <c r="TQ426" s="98"/>
      <c r="TR426" s="98"/>
      <c r="TS426" s="98"/>
      <c r="TT426" s="98"/>
      <c r="TU426" s="98"/>
      <c r="TV426" s="98"/>
      <c r="TW426" s="98"/>
      <c r="TX426" s="98"/>
      <c r="TY426" s="98"/>
      <c r="TZ426" s="98"/>
      <c r="UA426" s="98"/>
      <c r="UB426" s="98"/>
      <c r="UC426" s="98"/>
      <c r="UD426" s="98"/>
      <c r="UE426" s="98"/>
      <c r="UF426" s="98"/>
      <c r="UG426" s="98"/>
      <c r="UH426" s="98"/>
      <c r="UI426" s="98"/>
      <c r="UJ426" s="98"/>
      <c r="UK426" s="98"/>
      <c r="UL426" s="98"/>
      <c r="UM426" s="98"/>
      <c r="UN426" s="98"/>
      <c r="UO426" s="98"/>
      <c r="UP426" s="98"/>
      <c r="UQ426" s="98"/>
      <c r="UR426" s="98"/>
      <c r="US426" s="98"/>
      <c r="UT426" s="98"/>
      <c r="UU426" s="98"/>
      <c r="UV426" s="98"/>
      <c r="UW426" s="98"/>
      <c r="UX426" s="98"/>
      <c r="UY426" s="98"/>
      <c r="UZ426" s="98"/>
      <c r="VA426" s="98"/>
      <c r="VB426" s="98"/>
      <c r="VC426" s="98"/>
      <c r="VD426" s="98"/>
      <c r="VE426" s="98"/>
      <c r="VF426" s="98"/>
      <c r="VG426" s="98"/>
      <c r="VH426" s="98"/>
      <c r="VI426" s="98"/>
      <c r="VJ426" s="98"/>
      <c r="VK426" s="98"/>
      <c r="VL426" s="98"/>
      <c r="VM426" s="98"/>
      <c r="VN426" s="98"/>
      <c r="VO426" s="98"/>
      <c r="VP426" s="98"/>
      <c r="VQ426" s="98"/>
      <c r="VR426" s="98"/>
      <c r="VS426" s="98"/>
      <c r="VT426" s="98"/>
      <c r="VU426" s="98"/>
      <c r="VV426" s="98"/>
      <c r="VW426" s="98"/>
      <c r="VX426" s="98"/>
      <c r="VY426" s="98"/>
      <c r="VZ426" s="98"/>
      <c r="WA426" s="98"/>
      <c r="WB426" s="98"/>
      <c r="WC426" s="98"/>
      <c r="WD426" s="98"/>
      <c r="WE426" s="98"/>
      <c r="WF426" s="98"/>
      <c r="WG426" s="98"/>
      <c r="WH426" s="98"/>
      <c r="WI426" s="98"/>
      <c r="WJ426" s="98"/>
      <c r="WK426" s="98"/>
      <c r="WL426" s="98"/>
      <c r="WM426" s="98"/>
      <c r="WN426" s="98"/>
      <c r="WO426" s="98"/>
      <c r="WP426" s="98"/>
      <c r="WQ426" s="98"/>
      <c r="WR426" s="98"/>
      <c r="WS426" s="98"/>
      <c r="WT426" s="98"/>
      <c r="WU426" s="98"/>
      <c r="WV426" s="98"/>
      <c r="WW426" s="98"/>
      <c r="WX426" s="98"/>
      <c r="WY426" s="98"/>
      <c r="WZ426" s="98"/>
      <c r="XA426" s="98"/>
      <c r="XB426" s="98"/>
      <c r="XC426" s="98"/>
      <c r="XD426" s="98"/>
      <c r="XE426" s="98"/>
      <c r="XF426" s="98"/>
      <c r="XG426" s="98"/>
      <c r="XH426" s="98"/>
      <c r="XI426" s="98"/>
      <c r="XJ426" s="98"/>
      <c r="XK426" s="98"/>
      <c r="XL426" s="98"/>
      <c r="XM426" s="98"/>
      <c r="XN426" s="98"/>
      <c r="XO426" s="98"/>
      <c r="XP426" s="98"/>
      <c r="XQ426" s="98"/>
      <c r="XR426" s="98"/>
      <c r="XS426" s="98"/>
      <c r="XT426" s="98"/>
      <c r="XU426" s="98"/>
      <c r="XV426" s="98"/>
      <c r="XW426" s="98"/>
      <c r="XX426" s="98"/>
      <c r="XY426" s="98"/>
      <c r="XZ426" s="98"/>
      <c r="YA426" s="98"/>
      <c r="YB426" s="98"/>
      <c r="YC426" s="98"/>
      <c r="YD426" s="98"/>
      <c r="YE426" s="98"/>
      <c r="YF426" s="98"/>
      <c r="YG426" s="98"/>
      <c r="YH426" s="98"/>
      <c r="YI426" s="98"/>
      <c r="YJ426" s="98"/>
      <c r="YK426" s="98"/>
      <c r="YL426" s="98"/>
      <c r="YM426" s="98"/>
      <c r="YN426" s="98"/>
      <c r="YO426" s="98"/>
      <c r="YP426" s="98"/>
      <c r="YQ426" s="98"/>
      <c r="YR426" s="98"/>
      <c r="YS426" s="98"/>
      <c r="YT426" s="98"/>
      <c r="YU426" s="98"/>
      <c r="YV426" s="98"/>
      <c r="YW426" s="98"/>
      <c r="YX426" s="98"/>
      <c r="YY426" s="98"/>
      <c r="YZ426" s="98"/>
      <c r="ZA426" s="98"/>
      <c r="ZB426" s="98"/>
      <c r="ZC426" s="98"/>
      <c r="ZD426" s="98"/>
      <c r="ZE426" s="98"/>
      <c r="ZF426" s="98"/>
      <c r="ZG426" s="98"/>
      <c r="ZH426" s="98"/>
      <c r="ZI426" s="98"/>
      <c r="ZJ426" s="98"/>
      <c r="ZK426" s="98"/>
      <c r="ZL426" s="98"/>
      <c r="ZM426" s="98"/>
      <c r="ZN426" s="98"/>
      <c r="ZO426" s="98"/>
      <c r="ZP426" s="98"/>
      <c r="ZQ426" s="98"/>
      <c r="ZR426" s="98"/>
      <c r="ZS426" s="98"/>
      <c r="ZT426" s="98"/>
      <c r="ZU426" s="98"/>
      <c r="ZV426" s="98"/>
      <c r="ZW426" s="98"/>
      <c r="ZX426" s="98"/>
      <c r="ZY426" s="98"/>
      <c r="ZZ426" s="98"/>
      <c r="AAA426" s="98"/>
      <c r="AAB426" s="98"/>
      <c r="AAC426" s="98"/>
      <c r="AAD426" s="98"/>
      <c r="AAE426" s="98"/>
      <c r="AAF426" s="98"/>
      <c r="AAG426" s="98"/>
      <c r="AAH426" s="98"/>
      <c r="AAI426" s="98"/>
      <c r="AAJ426" s="98"/>
      <c r="AAK426" s="98"/>
      <c r="AAL426" s="98"/>
      <c r="AAM426" s="98"/>
      <c r="AAN426" s="98"/>
      <c r="AAO426" s="98"/>
      <c r="AAP426" s="98"/>
      <c r="AAQ426" s="98"/>
      <c r="AAR426" s="98"/>
      <c r="AAS426" s="98"/>
      <c r="AAT426" s="98"/>
      <c r="AAU426" s="98"/>
      <c r="AAV426" s="98"/>
      <c r="AAW426" s="98"/>
      <c r="AAX426" s="98"/>
      <c r="AAY426" s="98"/>
      <c r="AAZ426" s="98"/>
      <c r="ABA426" s="98"/>
      <c r="ABB426" s="98"/>
      <c r="ABC426" s="98"/>
      <c r="ABD426" s="98"/>
      <c r="ABE426" s="98"/>
      <c r="ABF426" s="98"/>
      <c r="ABG426" s="98"/>
      <c r="ABH426" s="98"/>
      <c r="ABI426" s="98"/>
      <c r="ABJ426" s="98"/>
      <c r="ABK426" s="98"/>
      <c r="ABL426" s="98"/>
      <c r="ABM426" s="98"/>
      <c r="ABN426" s="98"/>
      <c r="ABO426" s="98"/>
      <c r="ABP426" s="98"/>
      <c r="ABQ426" s="98"/>
      <c r="ABR426" s="98"/>
      <c r="ABS426" s="98"/>
      <c r="ABT426" s="98"/>
      <c r="ABU426" s="98"/>
      <c r="ABV426" s="98"/>
      <c r="ABW426" s="98"/>
      <c r="ABX426" s="98"/>
      <c r="ABY426" s="98"/>
      <c r="ABZ426" s="98"/>
      <c r="ACA426" s="98"/>
      <c r="ACB426" s="98"/>
      <c r="ACC426" s="98"/>
      <c r="ACD426" s="98"/>
      <c r="ACE426" s="98"/>
      <c r="ACF426" s="98"/>
      <c r="ACG426" s="98"/>
      <c r="ACH426" s="98"/>
      <c r="ACI426" s="98"/>
      <c r="ACJ426" s="98"/>
      <c r="ACK426" s="98"/>
      <c r="ACL426" s="98"/>
      <c r="ACM426" s="98"/>
      <c r="ACN426" s="98"/>
      <c r="ACO426" s="98"/>
      <c r="ACP426" s="98"/>
      <c r="ACQ426" s="98"/>
      <c r="ACR426" s="98"/>
      <c r="ACS426" s="98"/>
      <c r="ACT426" s="98"/>
      <c r="ACU426" s="98"/>
      <c r="ACV426" s="98"/>
      <c r="ACW426" s="98"/>
      <c r="ACX426" s="98"/>
      <c r="ACY426" s="98"/>
      <c r="ACZ426" s="98"/>
      <c r="ADA426" s="98"/>
      <c r="ADB426" s="98"/>
      <c r="ADC426" s="98"/>
      <c r="ADD426" s="98"/>
      <c r="ADE426" s="98"/>
      <c r="ADF426" s="98"/>
      <c r="ADG426" s="98"/>
      <c r="ADH426" s="98"/>
      <c r="ADI426" s="98"/>
      <c r="ADJ426" s="98"/>
      <c r="ADK426" s="98"/>
      <c r="ADL426" s="98"/>
      <c r="ADM426" s="98"/>
      <c r="ADN426" s="98"/>
      <c r="ADO426" s="98"/>
      <c r="ADP426" s="98"/>
      <c r="ADQ426" s="98"/>
      <c r="ADR426" s="98"/>
      <c r="ADS426" s="98"/>
      <c r="ADT426" s="98"/>
      <c r="ADU426" s="98"/>
      <c r="ADV426" s="98"/>
      <c r="ADW426" s="98"/>
      <c r="ADX426" s="98"/>
      <c r="ADY426" s="98"/>
      <c r="ADZ426" s="98"/>
      <c r="AEA426" s="98"/>
      <c r="AEB426" s="98"/>
      <c r="AEC426" s="98"/>
      <c r="AED426" s="98"/>
      <c r="AEE426" s="98"/>
      <c r="AEF426" s="98"/>
      <c r="AEG426" s="98"/>
      <c r="AEH426" s="98"/>
      <c r="AEI426" s="98"/>
      <c r="AEJ426" s="98"/>
      <c r="AEK426" s="98"/>
      <c r="AEL426" s="98"/>
      <c r="AEM426" s="98"/>
      <c r="AEN426" s="98"/>
      <c r="AEO426" s="98"/>
      <c r="AEP426" s="98"/>
      <c r="AEQ426" s="98"/>
      <c r="AER426" s="98"/>
      <c r="AES426" s="98"/>
      <c r="AET426" s="98"/>
      <c r="AEU426" s="98"/>
      <c r="AEV426" s="98"/>
      <c r="AEW426" s="98"/>
      <c r="AEX426" s="98"/>
      <c r="AEY426" s="98"/>
      <c r="AEZ426" s="98"/>
      <c r="AFA426" s="98"/>
      <c r="AFB426" s="98"/>
      <c r="AFC426" s="98"/>
      <c r="AFD426" s="98"/>
      <c r="AFE426" s="98"/>
      <c r="AFF426" s="98"/>
      <c r="AFG426" s="98"/>
      <c r="AFH426" s="98"/>
      <c r="AFI426" s="98"/>
      <c r="AFJ426" s="98"/>
      <c r="AFK426" s="98"/>
      <c r="AFL426" s="98"/>
      <c r="AFM426" s="98"/>
      <c r="AFN426" s="98"/>
      <c r="AFO426" s="98"/>
      <c r="AFP426" s="98"/>
      <c r="AFQ426" s="98"/>
      <c r="AFR426" s="98"/>
      <c r="AFS426" s="98"/>
      <c r="AFT426" s="98"/>
      <c r="AFU426" s="98"/>
      <c r="AFV426" s="98"/>
      <c r="AFW426" s="98"/>
      <c r="AFX426" s="98"/>
      <c r="AFY426" s="98"/>
      <c r="AFZ426" s="98"/>
      <c r="AGA426" s="98"/>
      <c r="AGB426" s="98"/>
      <c r="AGC426" s="98"/>
      <c r="AGD426" s="98"/>
      <c r="AGE426" s="98"/>
      <c r="AGF426" s="98"/>
      <c r="AGG426" s="98"/>
      <c r="AGH426" s="98"/>
      <c r="AGI426" s="98"/>
      <c r="AGJ426" s="98"/>
      <c r="AGK426" s="98"/>
      <c r="AGL426" s="98"/>
      <c r="AGM426" s="98"/>
      <c r="AGN426" s="98"/>
      <c r="AGO426" s="98"/>
      <c r="AGP426" s="98"/>
      <c r="AGQ426" s="98"/>
      <c r="AGR426" s="98"/>
      <c r="AGS426" s="98"/>
      <c r="AGT426" s="98"/>
      <c r="AGU426" s="98"/>
      <c r="AGV426" s="98"/>
      <c r="AGW426" s="98"/>
      <c r="AGX426" s="98"/>
      <c r="AGY426" s="98"/>
      <c r="AGZ426" s="98"/>
      <c r="AHA426" s="98"/>
      <c r="AHB426" s="98"/>
      <c r="AHC426" s="98"/>
      <c r="AHD426" s="98"/>
      <c r="AHE426" s="98"/>
      <c r="AHF426" s="98"/>
      <c r="AHG426" s="98"/>
      <c r="AHH426" s="98"/>
      <c r="AHI426" s="98"/>
      <c r="AHJ426" s="98"/>
      <c r="AHK426" s="98"/>
      <c r="AHL426" s="98"/>
      <c r="AHM426" s="98"/>
      <c r="AHN426" s="98"/>
      <c r="AHO426" s="98"/>
      <c r="AHP426" s="98"/>
      <c r="AHQ426" s="98"/>
      <c r="AHR426" s="98"/>
      <c r="AHS426" s="98"/>
      <c r="AHT426" s="98"/>
      <c r="AHU426" s="98"/>
      <c r="AHV426" s="98"/>
      <c r="AHW426" s="98"/>
      <c r="AHX426" s="98"/>
      <c r="AHY426" s="98"/>
      <c r="AHZ426" s="98"/>
      <c r="AIA426" s="98"/>
      <c r="AIB426" s="98"/>
      <c r="AIC426" s="98"/>
      <c r="AID426" s="98"/>
      <c r="AIE426" s="98"/>
      <c r="AIF426" s="98"/>
      <c r="AIG426" s="98"/>
      <c r="AIH426" s="98"/>
      <c r="AII426" s="98"/>
      <c r="AIJ426" s="98"/>
      <c r="AIK426" s="98"/>
      <c r="AIL426" s="98"/>
      <c r="AIM426" s="98"/>
      <c r="AIN426" s="98"/>
      <c r="AIO426" s="98"/>
      <c r="AIP426" s="98"/>
      <c r="AIQ426" s="98"/>
      <c r="AIR426" s="98"/>
      <c r="AIS426" s="98"/>
      <c r="AIT426" s="98"/>
      <c r="AIU426" s="98"/>
      <c r="AIV426" s="98"/>
      <c r="AIW426" s="98"/>
      <c r="AIX426" s="98"/>
      <c r="AIY426" s="98"/>
      <c r="AIZ426" s="98"/>
      <c r="AJA426" s="98"/>
      <c r="AJB426" s="98"/>
      <c r="AJC426" s="98"/>
      <c r="AJD426" s="98"/>
      <c r="AJE426" s="98"/>
      <c r="AJF426" s="98"/>
      <c r="AJG426" s="98"/>
      <c r="AJH426" s="98"/>
      <c r="AJI426" s="98"/>
      <c r="AJJ426" s="98"/>
      <c r="AJK426" s="98"/>
      <c r="AJL426" s="98"/>
      <c r="AJM426" s="98"/>
      <c r="AJN426" s="98"/>
      <c r="AJO426" s="98"/>
      <c r="AJP426" s="98"/>
      <c r="AJQ426" s="98"/>
      <c r="AJR426" s="98"/>
      <c r="AJS426" s="98"/>
      <c r="AJT426" s="98"/>
      <c r="AJU426" s="98"/>
      <c r="AJV426" s="98"/>
      <c r="AJW426" s="98"/>
      <c r="AJX426" s="98"/>
      <c r="AJY426" s="98"/>
      <c r="AJZ426" s="98"/>
      <c r="AKA426" s="98"/>
      <c r="AKB426" s="98"/>
      <c r="AKC426" s="98"/>
      <c r="AKD426" s="98"/>
      <c r="AKE426" s="98"/>
      <c r="AKF426" s="98"/>
      <c r="AKG426" s="98"/>
      <c r="AKH426" s="98"/>
      <c r="AKI426" s="98"/>
      <c r="AKJ426" s="98"/>
      <c r="AKK426" s="98"/>
      <c r="AKL426" s="98"/>
      <c r="AKM426" s="98"/>
      <c r="AKN426" s="98"/>
      <c r="AKO426" s="98"/>
      <c r="AKP426" s="98"/>
      <c r="AKQ426" s="98"/>
      <c r="AKR426" s="98"/>
      <c r="AKS426" s="98"/>
      <c r="AKT426" s="98"/>
      <c r="AKU426" s="98"/>
      <c r="AKV426" s="98"/>
      <c r="AKW426" s="98"/>
      <c r="AKX426" s="98"/>
      <c r="AKY426" s="98"/>
      <c r="AKZ426" s="98"/>
      <c r="ALA426" s="98"/>
      <c r="ALB426" s="98"/>
      <c r="ALC426" s="98"/>
      <c r="ALD426" s="98"/>
      <c r="ALE426" s="98"/>
      <c r="ALF426" s="98"/>
      <c r="ALG426" s="98"/>
      <c r="ALH426" s="98"/>
      <c r="ALI426" s="98"/>
      <c r="ALJ426" s="98"/>
      <c r="ALK426" s="98"/>
      <c r="ALL426" s="98"/>
      <c r="ALM426" s="98"/>
      <c r="ALN426" s="98"/>
      <c r="ALO426" s="98"/>
      <c r="ALP426" s="98"/>
      <c r="ALQ426" s="98"/>
      <c r="ALR426" s="98"/>
      <c r="ALS426" s="98"/>
      <c r="ALT426" s="98"/>
      <c r="ALU426" s="98"/>
      <c r="ALV426" s="98"/>
      <c r="ALW426" s="98"/>
      <c r="ALX426" s="98"/>
      <c r="ALY426" s="98"/>
      <c r="ALZ426" s="98"/>
      <c r="AMA426" s="98"/>
      <c r="AMB426" s="98"/>
      <c r="AMC426" s="98"/>
      <c r="AMD426" s="98"/>
      <c r="AME426" s="98"/>
      <c r="AMF426" s="98"/>
      <c r="AMG426" s="98"/>
      <c r="AMH426" s="98"/>
      <c r="AMI426" s="98"/>
      <c r="AMJ426" s="98"/>
      <c r="AMK426" s="98"/>
      <c r="AML426" s="98"/>
      <c r="AMM426" s="98"/>
      <c r="AMN426" s="98"/>
      <c r="AMO426" s="98"/>
      <c r="AMP426" s="98"/>
      <c r="AMQ426" s="98"/>
      <c r="AMR426" s="98"/>
      <c r="AMS426" s="98"/>
      <c r="AMT426" s="98"/>
      <c r="AMU426" s="98"/>
      <c r="AMV426" s="98"/>
      <c r="AMW426" s="98"/>
      <c r="AMX426" s="98"/>
      <c r="AMY426" s="98"/>
      <c r="AMZ426" s="98"/>
      <c r="ANA426" s="98"/>
      <c r="ANB426" s="98"/>
      <c r="ANC426" s="98"/>
      <c r="AND426" s="98"/>
      <c r="ANE426" s="98"/>
      <c r="ANF426" s="98"/>
      <c r="ANG426" s="98"/>
      <c r="ANH426" s="98"/>
      <c r="ANI426" s="98"/>
      <c r="ANJ426" s="98"/>
      <c r="ANK426" s="98"/>
      <c r="ANL426" s="98"/>
      <c r="ANM426" s="98"/>
      <c r="ANN426" s="98"/>
      <c r="ANO426" s="98"/>
      <c r="ANP426" s="98"/>
      <c r="ANQ426" s="98"/>
      <c r="ANR426" s="98"/>
      <c r="ANS426" s="98"/>
      <c r="ANT426" s="98"/>
      <c r="ANU426" s="98"/>
      <c r="ANV426" s="98"/>
      <c r="ANW426" s="98"/>
      <c r="ANX426" s="98"/>
      <c r="ANY426" s="98"/>
      <c r="ANZ426" s="98"/>
      <c r="AOA426" s="98"/>
      <c r="AOB426" s="98"/>
      <c r="AOC426" s="98"/>
      <c r="AOD426" s="98"/>
      <c r="AOE426" s="98"/>
      <c r="AOF426" s="98"/>
      <c r="AOG426" s="98"/>
      <c r="AOH426" s="98"/>
      <c r="AOI426" s="98"/>
      <c r="AOJ426" s="98"/>
      <c r="AOK426" s="98"/>
      <c r="AOL426" s="98"/>
      <c r="AOM426" s="98"/>
      <c r="AON426" s="98"/>
      <c r="AOO426" s="98"/>
      <c r="AOP426" s="98"/>
      <c r="AOQ426" s="98"/>
      <c r="AOR426" s="98"/>
      <c r="AOS426" s="98"/>
      <c r="AOT426" s="98"/>
      <c r="AOU426" s="98"/>
      <c r="AOV426" s="98"/>
      <c r="AOW426" s="98"/>
      <c r="AOX426" s="98"/>
      <c r="AOY426" s="98"/>
      <c r="AOZ426" s="98"/>
      <c r="APA426" s="98"/>
      <c r="APB426" s="98"/>
      <c r="APC426" s="98"/>
      <c r="APD426" s="98"/>
      <c r="APE426" s="98"/>
      <c r="APF426" s="98"/>
      <c r="APG426" s="98"/>
      <c r="APH426" s="98"/>
      <c r="API426" s="98"/>
      <c r="APJ426" s="98"/>
      <c r="APK426" s="98"/>
      <c r="APL426" s="98"/>
      <c r="APM426" s="98"/>
      <c r="APN426" s="98"/>
      <c r="APO426" s="98"/>
      <c r="APP426" s="98"/>
      <c r="APQ426" s="98"/>
      <c r="APR426" s="98"/>
      <c r="APS426" s="98"/>
      <c r="APT426" s="98"/>
      <c r="APU426" s="98"/>
      <c r="APV426" s="98"/>
      <c r="APW426" s="98"/>
      <c r="APX426" s="98"/>
      <c r="APY426" s="98"/>
      <c r="APZ426" s="98"/>
      <c r="AQA426" s="98"/>
      <c r="AQB426" s="98"/>
      <c r="AQC426" s="98"/>
      <c r="AQD426" s="98"/>
      <c r="AQE426" s="98"/>
      <c r="AQF426" s="98"/>
      <c r="AQG426" s="98"/>
      <c r="AQH426" s="98"/>
      <c r="AQI426" s="98"/>
      <c r="AQJ426" s="98"/>
      <c r="AQK426" s="98"/>
      <c r="AQL426" s="98"/>
      <c r="AQM426" s="98"/>
      <c r="AQN426" s="98"/>
      <c r="AQO426" s="98"/>
      <c r="AQP426" s="98"/>
      <c r="AQQ426" s="98"/>
      <c r="AQR426" s="98"/>
      <c r="AQS426" s="98"/>
      <c r="AQT426" s="98"/>
      <c r="AQU426" s="98"/>
      <c r="AQV426" s="98"/>
      <c r="AQW426" s="98"/>
      <c r="AQX426" s="98"/>
      <c r="AQY426" s="98"/>
      <c r="AQZ426" s="98"/>
      <c r="ARA426" s="98"/>
      <c r="ARB426" s="98"/>
      <c r="ARC426" s="98"/>
      <c r="ARD426" s="98"/>
      <c r="ARE426" s="98"/>
      <c r="ARF426" s="98"/>
      <c r="ARG426" s="98"/>
      <c r="ARH426" s="98"/>
      <c r="ARI426" s="98"/>
      <c r="ARJ426" s="98"/>
      <c r="ARK426" s="98"/>
      <c r="ARL426" s="98"/>
      <c r="ARM426" s="98"/>
      <c r="ARN426" s="98"/>
      <c r="ARO426" s="98"/>
      <c r="ARP426" s="98"/>
      <c r="ARQ426" s="98"/>
      <c r="ARR426" s="98"/>
      <c r="ARS426" s="98"/>
      <c r="ART426" s="98"/>
      <c r="ARU426" s="98"/>
      <c r="ARV426" s="98"/>
      <c r="ARW426" s="98"/>
      <c r="ARX426" s="98"/>
      <c r="ARY426" s="98"/>
      <c r="ARZ426" s="98"/>
      <c r="ASA426" s="98"/>
      <c r="ASB426" s="98"/>
      <c r="ASC426" s="98"/>
      <c r="ASD426" s="98"/>
      <c r="ASE426" s="98"/>
      <c r="ASF426" s="98"/>
      <c r="ASG426" s="98"/>
      <c r="ASH426" s="98"/>
      <c r="ASI426" s="98"/>
      <c r="ASJ426" s="98"/>
      <c r="ASK426" s="98"/>
      <c r="ASL426" s="98"/>
      <c r="ASM426" s="98"/>
      <c r="ASN426" s="98"/>
      <c r="ASO426" s="98"/>
      <c r="ASP426" s="98"/>
      <c r="ASQ426" s="98"/>
      <c r="ASR426" s="98"/>
      <c r="ASS426" s="98"/>
      <c r="AST426" s="98"/>
      <c r="ASU426" s="98"/>
      <c r="ASV426" s="98"/>
      <c r="ASW426" s="98"/>
      <c r="ASX426" s="98"/>
      <c r="ASY426" s="98"/>
      <c r="ASZ426" s="98"/>
      <c r="ATA426" s="98"/>
      <c r="ATB426" s="98"/>
      <c r="ATC426" s="98"/>
      <c r="ATD426" s="98"/>
      <c r="ATE426" s="98"/>
      <c r="ATF426" s="98"/>
      <c r="ATG426" s="98"/>
      <c r="ATH426" s="98"/>
      <c r="ATI426" s="98"/>
      <c r="ATJ426" s="98"/>
      <c r="ATK426" s="98"/>
      <c r="ATL426" s="98"/>
      <c r="ATM426" s="98"/>
      <c r="ATN426" s="98"/>
      <c r="ATO426" s="98"/>
      <c r="ATP426" s="98"/>
      <c r="ATQ426" s="98"/>
      <c r="ATR426" s="98"/>
      <c r="ATS426" s="98"/>
      <c r="ATT426" s="98"/>
      <c r="ATU426" s="98"/>
      <c r="ATV426" s="98"/>
      <c r="ATW426" s="98"/>
      <c r="ATX426" s="98"/>
      <c r="ATY426" s="98"/>
      <c r="ATZ426" s="98"/>
      <c r="AUA426" s="98"/>
      <c r="AUB426" s="98"/>
      <c r="AUC426" s="98"/>
      <c r="AUD426" s="98"/>
      <c r="AUE426" s="98"/>
      <c r="AUF426" s="98"/>
      <c r="AUG426" s="98"/>
      <c r="AUH426" s="98"/>
      <c r="AUI426" s="98"/>
      <c r="AUJ426" s="98"/>
      <c r="AUK426" s="98"/>
      <c r="AUL426" s="98"/>
      <c r="AUM426" s="98"/>
      <c r="AUN426" s="98"/>
      <c r="AUO426" s="98"/>
      <c r="AUP426" s="98"/>
      <c r="AUQ426" s="98"/>
      <c r="AUR426" s="98"/>
      <c r="AUS426" s="98"/>
      <c r="AUT426" s="98"/>
      <c r="AUU426" s="98"/>
      <c r="AUV426" s="98"/>
      <c r="AUW426" s="98"/>
      <c r="AUX426" s="98"/>
      <c r="AUY426" s="98"/>
      <c r="AUZ426" s="98"/>
      <c r="AVA426" s="98"/>
      <c r="AVB426" s="98"/>
      <c r="AVC426" s="98"/>
      <c r="AVD426" s="98"/>
      <c r="AVE426" s="98"/>
      <c r="AVF426" s="98"/>
      <c r="AVG426" s="98"/>
      <c r="AVH426" s="98"/>
      <c r="AVI426" s="98"/>
      <c r="AVJ426" s="98"/>
      <c r="AVK426" s="98"/>
      <c r="AVL426" s="98"/>
      <c r="AVM426" s="98"/>
      <c r="AVN426" s="98"/>
      <c r="AVO426" s="98"/>
      <c r="AVP426" s="98"/>
      <c r="AVQ426" s="98"/>
      <c r="AVR426" s="98"/>
      <c r="AVS426" s="98"/>
      <c r="AVT426" s="98"/>
      <c r="AVU426" s="98"/>
      <c r="AVV426" s="98"/>
      <c r="AVW426" s="98"/>
      <c r="AVX426" s="98"/>
      <c r="AVY426" s="98"/>
      <c r="AVZ426" s="98"/>
      <c r="AWA426" s="98"/>
      <c r="AWB426" s="98"/>
      <c r="AWC426" s="98"/>
      <c r="AWD426" s="98"/>
      <c r="AWE426" s="98"/>
      <c r="AWF426" s="98"/>
      <c r="AWG426" s="98"/>
      <c r="AWH426" s="98"/>
      <c r="AWI426" s="98"/>
      <c r="AWJ426" s="98"/>
      <c r="AWK426" s="98"/>
      <c r="AWL426" s="98"/>
      <c r="AWM426" s="98"/>
      <c r="AWN426" s="98"/>
      <c r="AWO426" s="98"/>
      <c r="AWP426" s="98"/>
      <c r="AWQ426" s="98"/>
      <c r="AWR426" s="98"/>
      <c r="AWS426" s="98"/>
      <c r="AWT426" s="98"/>
      <c r="AWU426" s="98"/>
      <c r="AWV426" s="98"/>
      <c r="AWW426" s="98"/>
      <c r="AWX426" s="98"/>
      <c r="AWY426" s="98"/>
      <c r="AWZ426" s="98"/>
      <c r="AXA426" s="98"/>
      <c r="AXB426" s="98"/>
      <c r="AXC426" s="98"/>
      <c r="AXD426" s="98"/>
      <c r="AXE426" s="98"/>
      <c r="AXF426" s="98"/>
      <c r="AXG426" s="98"/>
      <c r="AXH426" s="98"/>
      <c r="AXI426" s="98"/>
      <c r="AXJ426" s="98"/>
      <c r="AXK426" s="98"/>
      <c r="AXL426" s="98"/>
      <c r="AXM426" s="98"/>
      <c r="AXN426" s="98"/>
      <c r="AXO426" s="98"/>
      <c r="AXP426" s="98"/>
      <c r="AXQ426" s="98"/>
      <c r="AXR426" s="98"/>
      <c r="AXS426" s="98"/>
      <c r="AXT426" s="98"/>
      <c r="AXU426" s="98"/>
      <c r="AXV426" s="98"/>
      <c r="AXW426" s="98"/>
      <c r="AXX426" s="98"/>
      <c r="AXY426" s="98"/>
      <c r="AXZ426" s="98"/>
      <c r="AYA426" s="98"/>
      <c r="AYB426" s="98"/>
      <c r="AYC426" s="98"/>
      <c r="AYD426" s="98"/>
      <c r="AYE426" s="98"/>
      <c r="AYF426" s="98"/>
      <c r="AYG426" s="98"/>
      <c r="AYH426" s="98"/>
      <c r="AYI426" s="98"/>
      <c r="AYJ426" s="98"/>
      <c r="AYK426" s="98"/>
      <c r="AYL426" s="98"/>
      <c r="AYM426" s="98"/>
      <c r="AYN426" s="98"/>
      <c r="AYO426" s="98"/>
      <c r="AYP426" s="98"/>
      <c r="AYQ426" s="98"/>
      <c r="AYR426" s="98"/>
      <c r="AYS426" s="98"/>
      <c r="AYT426" s="98"/>
      <c r="AYU426" s="98"/>
      <c r="AYV426" s="98"/>
      <c r="AYW426" s="98"/>
      <c r="AYX426" s="98"/>
      <c r="AYY426" s="98"/>
      <c r="AYZ426" s="98"/>
      <c r="AZA426" s="98"/>
      <c r="AZB426" s="98"/>
      <c r="AZC426" s="98"/>
      <c r="AZD426" s="98"/>
      <c r="AZE426" s="98"/>
      <c r="AZF426" s="98"/>
      <c r="AZG426" s="98"/>
      <c r="AZH426" s="98"/>
      <c r="AZI426" s="98"/>
      <c r="AZJ426" s="98"/>
      <c r="AZK426" s="98"/>
      <c r="AZL426" s="98"/>
      <c r="AZM426" s="98"/>
      <c r="AZN426" s="98"/>
      <c r="AZO426" s="98"/>
      <c r="AZP426" s="98"/>
      <c r="AZQ426" s="98"/>
      <c r="AZR426" s="98"/>
      <c r="AZS426" s="98"/>
      <c r="AZT426" s="98"/>
      <c r="AZU426" s="98"/>
      <c r="AZV426" s="98"/>
      <c r="AZW426" s="98"/>
      <c r="AZX426" s="98"/>
      <c r="AZY426" s="98"/>
      <c r="AZZ426" s="98"/>
      <c r="BAA426" s="98"/>
      <c r="BAB426" s="98"/>
      <c r="BAC426" s="98"/>
      <c r="BAD426" s="98"/>
      <c r="BAE426" s="98"/>
      <c r="BAF426" s="98"/>
      <c r="BAG426" s="98"/>
      <c r="BAH426" s="98"/>
      <c r="BAI426" s="98"/>
      <c r="BAJ426" s="98"/>
      <c r="BAK426" s="98"/>
      <c r="BAL426" s="98"/>
      <c r="BAM426" s="98"/>
      <c r="BAN426" s="98"/>
      <c r="BAO426" s="98"/>
      <c r="BAP426" s="98"/>
      <c r="BAQ426" s="98"/>
      <c r="BAR426" s="98"/>
      <c r="BAS426" s="98"/>
      <c r="BAT426" s="98"/>
      <c r="BAU426" s="98"/>
      <c r="BAV426" s="98"/>
      <c r="BAW426" s="98"/>
      <c r="BAX426" s="98"/>
      <c r="BAY426" s="98"/>
      <c r="BAZ426" s="98"/>
      <c r="BBA426" s="98"/>
      <c r="BBB426" s="98"/>
      <c r="BBC426" s="98"/>
      <c r="BBD426" s="98"/>
      <c r="BBE426" s="98"/>
      <c r="BBF426" s="98"/>
      <c r="BBG426" s="98"/>
      <c r="BBH426" s="98"/>
      <c r="BBI426" s="98"/>
      <c r="BBJ426" s="98"/>
      <c r="BBK426" s="98"/>
      <c r="BBL426" s="98"/>
      <c r="BBM426" s="98"/>
      <c r="BBN426" s="98"/>
      <c r="BBO426" s="98"/>
      <c r="BBP426" s="98"/>
      <c r="BBQ426" s="98"/>
      <c r="BBR426" s="98"/>
      <c r="BBS426" s="98"/>
      <c r="BBT426" s="98"/>
      <c r="BBU426" s="98"/>
      <c r="BBV426" s="98"/>
      <c r="BBW426" s="98"/>
      <c r="BBX426" s="98"/>
      <c r="BBY426" s="98"/>
      <c r="BBZ426" s="98"/>
      <c r="BCA426" s="98"/>
      <c r="BCB426" s="98"/>
      <c r="BCC426" s="98"/>
      <c r="BCD426" s="98"/>
      <c r="BCE426" s="98"/>
      <c r="BCF426" s="98"/>
      <c r="BCG426" s="98"/>
      <c r="BCH426" s="98"/>
      <c r="BCI426" s="98"/>
      <c r="BCJ426" s="98"/>
      <c r="BCK426" s="98"/>
      <c r="BCL426" s="98"/>
      <c r="BCM426" s="98"/>
      <c r="BCN426" s="98"/>
      <c r="BCO426" s="98"/>
      <c r="BCP426" s="98"/>
      <c r="BCQ426" s="98"/>
      <c r="BCR426" s="98"/>
      <c r="BCS426" s="98"/>
      <c r="BCT426" s="98"/>
      <c r="BCU426" s="98"/>
      <c r="BCV426" s="98"/>
      <c r="BCW426" s="98"/>
      <c r="BCX426" s="98"/>
      <c r="BCY426" s="98"/>
      <c r="BCZ426" s="98"/>
      <c r="BDA426" s="98"/>
      <c r="BDB426" s="98"/>
      <c r="BDC426" s="98"/>
      <c r="BDD426" s="98"/>
      <c r="BDE426" s="98"/>
      <c r="BDF426" s="98"/>
      <c r="BDG426" s="98"/>
      <c r="BDH426" s="98"/>
      <c r="BDI426" s="98"/>
      <c r="BDJ426" s="98"/>
      <c r="BDK426" s="98"/>
      <c r="BDL426" s="98"/>
      <c r="BDM426" s="98"/>
      <c r="BDN426" s="98"/>
      <c r="BDO426" s="98"/>
      <c r="BDP426" s="98"/>
      <c r="BDQ426" s="98"/>
      <c r="BDR426" s="98"/>
      <c r="BDS426" s="98"/>
      <c r="BDT426" s="98"/>
      <c r="BDU426" s="98"/>
      <c r="BDV426" s="98"/>
      <c r="BDW426" s="98"/>
      <c r="BDX426" s="98"/>
      <c r="BDY426" s="98"/>
      <c r="BDZ426" s="98"/>
      <c r="BEA426" s="98"/>
      <c r="BEB426" s="98"/>
      <c r="BEC426" s="98"/>
      <c r="BED426" s="98"/>
      <c r="BEE426" s="98"/>
      <c r="BEF426" s="98"/>
      <c r="BEG426" s="98"/>
      <c r="BEH426" s="98"/>
      <c r="BEI426" s="98"/>
      <c r="BEJ426" s="98"/>
      <c r="BEK426" s="98"/>
      <c r="BEL426" s="98"/>
      <c r="BEM426" s="98"/>
      <c r="BEN426" s="98"/>
      <c r="BEO426" s="98"/>
      <c r="BEP426" s="98"/>
      <c r="BEQ426" s="98"/>
      <c r="BER426" s="98"/>
      <c r="BES426" s="98"/>
      <c r="BET426" s="98"/>
      <c r="BEU426" s="98"/>
      <c r="BEV426" s="98"/>
      <c r="BEW426" s="98"/>
      <c r="BEX426" s="98"/>
      <c r="BEY426" s="98"/>
      <c r="BEZ426" s="98"/>
      <c r="BFA426" s="98"/>
      <c r="BFB426" s="98"/>
      <c r="BFC426" s="98"/>
      <c r="BFD426" s="98"/>
      <c r="BFE426" s="98"/>
      <c r="BFF426" s="98"/>
      <c r="BFG426" s="98"/>
      <c r="BFH426" s="98"/>
      <c r="BFI426" s="98"/>
      <c r="BFJ426" s="98"/>
      <c r="BFK426" s="98"/>
      <c r="BFL426" s="98"/>
      <c r="BFM426" s="98"/>
      <c r="BFN426" s="98"/>
      <c r="BFO426" s="98"/>
      <c r="BFP426" s="98"/>
      <c r="BFQ426" s="98"/>
      <c r="BFR426" s="98"/>
      <c r="BFS426" s="98"/>
      <c r="BFT426" s="98"/>
      <c r="BFU426" s="98"/>
      <c r="BFV426" s="98"/>
      <c r="BFW426" s="98"/>
      <c r="BFX426" s="98"/>
      <c r="BFY426" s="98"/>
      <c r="BFZ426" s="98"/>
      <c r="BGA426" s="98"/>
      <c r="BGB426" s="98"/>
      <c r="BGC426" s="98"/>
      <c r="BGD426" s="98"/>
      <c r="BGE426" s="98"/>
      <c r="BGF426" s="98"/>
      <c r="BGG426" s="98"/>
      <c r="BGH426" s="98"/>
      <c r="BGI426" s="98"/>
      <c r="BGJ426" s="98"/>
      <c r="BGK426" s="98"/>
      <c r="BGL426" s="98"/>
      <c r="BGM426" s="98"/>
      <c r="BGN426" s="98"/>
      <c r="BGO426" s="98"/>
      <c r="BGP426" s="98"/>
      <c r="BGQ426" s="98"/>
      <c r="BGR426" s="98"/>
      <c r="BGS426" s="98"/>
      <c r="BGT426" s="98"/>
      <c r="BGU426" s="98"/>
      <c r="BGV426" s="98"/>
      <c r="BGW426" s="98"/>
      <c r="BGX426" s="98"/>
      <c r="BGY426" s="98"/>
      <c r="BGZ426" s="98"/>
      <c r="BHA426" s="98"/>
      <c r="BHB426" s="98"/>
      <c r="BHC426" s="98"/>
      <c r="BHD426" s="98"/>
      <c r="BHE426" s="98"/>
      <c r="BHF426" s="98"/>
      <c r="BHG426" s="98"/>
      <c r="BHH426" s="98"/>
      <c r="BHI426" s="98"/>
      <c r="BHJ426" s="98"/>
      <c r="BHK426" s="98"/>
      <c r="BHL426" s="98"/>
      <c r="BHM426" s="98"/>
      <c r="BHN426" s="98"/>
      <c r="BHO426" s="98"/>
      <c r="BHP426" s="98"/>
      <c r="BHQ426" s="98"/>
      <c r="BHR426" s="98"/>
      <c r="BHS426" s="98"/>
      <c r="BHT426" s="98"/>
      <c r="BHU426" s="98"/>
      <c r="BHV426" s="98"/>
      <c r="BHW426" s="98"/>
      <c r="BHX426" s="98"/>
      <c r="BHY426" s="98"/>
      <c r="BHZ426" s="98"/>
      <c r="BIA426" s="98"/>
      <c r="BIB426" s="98"/>
      <c r="BIC426" s="98"/>
      <c r="BID426" s="98"/>
      <c r="BIE426" s="98"/>
      <c r="BIF426" s="98"/>
      <c r="BIG426" s="98"/>
      <c r="BIH426" s="98"/>
      <c r="BII426" s="98"/>
      <c r="BIJ426" s="98"/>
      <c r="BIK426" s="98"/>
      <c r="BIL426" s="98"/>
      <c r="BIM426" s="98"/>
      <c r="BIN426" s="98"/>
      <c r="BIO426" s="98"/>
      <c r="BIP426" s="98"/>
      <c r="BIQ426" s="98"/>
      <c r="BIR426" s="98"/>
      <c r="BIS426" s="98"/>
      <c r="BIT426" s="98"/>
      <c r="BIU426" s="98"/>
      <c r="BIV426" s="98"/>
      <c r="BIW426" s="98"/>
      <c r="BIX426" s="98"/>
      <c r="BIY426" s="98"/>
      <c r="BIZ426" s="98"/>
      <c r="BJA426" s="98"/>
      <c r="BJB426" s="98"/>
      <c r="BJC426" s="98"/>
      <c r="BJD426" s="98"/>
      <c r="BJE426" s="98"/>
      <c r="BJF426" s="98"/>
      <c r="BJG426" s="98"/>
      <c r="BJH426" s="98"/>
      <c r="BJI426" s="98"/>
      <c r="BJJ426" s="98"/>
      <c r="BJK426" s="98"/>
      <c r="BJL426" s="98"/>
      <c r="BJM426" s="98"/>
      <c r="BJN426" s="98"/>
      <c r="BJO426" s="98"/>
      <c r="BJP426" s="98"/>
      <c r="BJQ426" s="98"/>
      <c r="BJR426" s="98"/>
      <c r="BJS426" s="98"/>
      <c r="BJT426" s="98"/>
      <c r="BJU426" s="98"/>
      <c r="BJV426" s="98"/>
      <c r="BJW426" s="98"/>
      <c r="BJX426" s="98"/>
      <c r="BJY426" s="98"/>
      <c r="BJZ426" s="98"/>
      <c r="BKA426" s="98"/>
      <c r="BKB426" s="98"/>
      <c r="BKC426" s="98"/>
      <c r="BKD426" s="98"/>
      <c r="BKE426" s="98"/>
      <c r="BKF426" s="98"/>
      <c r="BKG426" s="98"/>
      <c r="BKH426" s="98"/>
      <c r="BKI426" s="98"/>
      <c r="BKJ426" s="98"/>
      <c r="BKK426" s="98"/>
      <c r="BKL426" s="98"/>
      <c r="BKM426" s="98"/>
      <c r="BKN426" s="98"/>
      <c r="BKO426" s="98"/>
      <c r="BKP426" s="98"/>
      <c r="BKQ426" s="98"/>
      <c r="BKR426" s="98"/>
      <c r="BKS426" s="98"/>
      <c r="BKT426" s="98"/>
      <c r="BKU426" s="98"/>
      <c r="BKV426" s="98"/>
      <c r="BKW426" s="98"/>
      <c r="BKX426" s="98"/>
      <c r="BKY426" s="98"/>
      <c r="BKZ426" s="98"/>
      <c r="BLA426" s="98"/>
      <c r="BLB426" s="98"/>
      <c r="BLC426" s="98"/>
      <c r="BLD426" s="98"/>
      <c r="BLE426" s="98"/>
      <c r="BLF426" s="98"/>
      <c r="BLG426" s="98"/>
      <c r="BLH426" s="98"/>
      <c r="BLI426" s="98"/>
      <c r="BLJ426" s="98"/>
      <c r="BLK426" s="98"/>
      <c r="BLL426" s="98"/>
      <c r="BLM426" s="98"/>
      <c r="BLN426" s="98"/>
      <c r="BLO426" s="98"/>
      <c r="BLP426" s="98"/>
      <c r="BLQ426" s="98"/>
      <c r="BLR426" s="98"/>
      <c r="BLS426" s="98"/>
      <c r="BLT426" s="98"/>
      <c r="BLU426" s="98"/>
      <c r="BLV426" s="98"/>
      <c r="BLW426" s="98"/>
      <c r="BLX426" s="98"/>
      <c r="BLY426" s="98"/>
      <c r="BLZ426" s="98"/>
      <c r="BMA426" s="98"/>
      <c r="BMB426" s="98"/>
      <c r="BMC426" s="98"/>
      <c r="BMD426" s="98"/>
      <c r="BME426" s="98"/>
      <c r="BMF426" s="98"/>
      <c r="BMG426" s="98"/>
      <c r="BMH426" s="98"/>
      <c r="BMI426" s="98"/>
      <c r="BMJ426" s="98"/>
      <c r="BMK426" s="98"/>
      <c r="BML426" s="98"/>
      <c r="BMM426" s="98"/>
      <c r="BMN426" s="98"/>
      <c r="BMO426" s="98"/>
      <c r="BMP426" s="98"/>
      <c r="BMQ426" s="98"/>
      <c r="BMR426" s="98"/>
      <c r="BMS426" s="98"/>
      <c r="BMT426" s="98"/>
      <c r="BMU426" s="98"/>
      <c r="BMV426" s="98"/>
      <c r="BMW426" s="98"/>
      <c r="BMX426" s="98"/>
      <c r="BMY426" s="98"/>
      <c r="BMZ426" s="98"/>
      <c r="BNA426" s="98"/>
      <c r="BNB426" s="98"/>
      <c r="BNC426" s="98"/>
      <c r="BND426" s="98"/>
      <c r="BNE426" s="98"/>
      <c r="BNF426" s="98"/>
      <c r="BNG426" s="98"/>
      <c r="BNH426" s="98"/>
      <c r="BNI426" s="98"/>
      <c r="BNJ426" s="98"/>
      <c r="BNK426" s="98"/>
      <c r="BNL426" s="98"/>
      <c r="BNM426" s="98"/>
      <c r="BNN426" s="98"/>
      <c r="BNO426" s="98"/>
      <c r="BNP426" s="98"/>
      <c r="BNQ426" s="98"/>
      <c r="BNR426" s="98"/>
      <c r="BNS426" s="98"/>
      <c r="BNT426" s="98"/>
      <c r="BNU426" s="98"/>
      <c r="BNV426" s="98"/>
      <c r="BNW426" s="98"/>
      <c r="BNX426" s="98"/>
      <c r="BNY426" s="98"/>
      <c r="BNZ426" s="98"/>
      <c r="BOA426" s="98"/>
      <c r="BOB426" s="98"/>
      <c r="BOC426" s="98"/>
      <c r="BOD426" s="98"/>
      <c r="BOE426" s="98"/>
      <c r="BOF426" s="98"/>
      <c r="BOG426" s="98"/>
      <c r="BOH426" s="98"/>
      <c r="BOI426" s="98"/>
      <c r="BOJ426" s="98"/>
      <c r="BOK426" s="98"/>
      <c r="BOL426" s="98"/>
      <c r="BOM426" s="98"/>
      <c r="BON426" s="98"/>
      <c r="BOO426" s="98"/>
      <c r="BOP426" s="98"/>
      <c r="BOQ426" s="98"/>
      <c r="BOR426" s="98"/>
      <c r="BOS426" s="98"/>
      <c r="BOT426" s="98"/>
      <c r="BOU426" s="98"/>
      <c r="BOV426" s="98"/>
      <c r="BOW426" s="98"/>
      <c r="BOX426" s="98"/>
      <c r="BOY426" s="98"/>
      <c r="BOZ426" s="98"/>
      <c r="BPA426" s="98"/>
      <c r="BPB426" s="98"/>
      <c r="BPC426" s="98"/>
      <c r="BPD426" s="98"/>
      <c r="BPE426" s="98"/>
      <c r="BPF426" s="98"/>
      <c r="BPG426" s="98"/>
      <c r="BPH426" s="98"/>
      <c r="BPI426" s="98"/>
      <c r="BPJ426" s="98"/>
      <c r="BPK426" s="98"/>
      <c r="BPL426" s="98"/>
      <c r="BPM426" s="98"/>
      <c r="BPN426" s="98"/>
      <c r="BPO426" s="98"/>
      <c r="BPP426" s="98"/>
      <c r="BPQ426" s="98"/>
      <c r="BPR426" s="98"/>
      <c r="BPS426" s="98"/>
      <c r="BPT426" s="98"/>
      <c r="BPU426" s="98"/>
      <c r="BPV426" s="98"/>
      <c r="BPW426" s="98"/>
      <c r="BPX426" s="98"/>
      <c r="BPY426" s="98"/>
      <c r="BPZ426" s="98"/>
      <c r="BQA426" s="98"/>
      <c r="BQB426" s="98"/>
      <c r="BQC426" s="98"/>
      <c r="BQD426" s="98"/>
      <c r="BQE426" s="98"/>
      <c r="BQF426" s="98"/>
      <c r="BQG426" s="98"/>
      <c r="BQH426" s="98"/>
      <c r="BQI426" s="98"/>
      <c r="BQJ426" s="98"/>
      <c r="BQK426" s="98"/>
      <c r="BQL426" s="98"/>
      <c r="BQM426" s="98"/>
      <c r="BQN426" s="98"/>
      <c r="BQO426" s="98"/>
      <c r="BQP426" s="98"/>
      <c r="BQQ426" s="98"/>
      <c r="BQR426" s="98"/>
      <c r="BQS426" s="98"/>
      <c r="BQT426" s="98"/>
      <c r="BQU426" s="98"/>
      <c r="BQV426" s="98"/>
      <c r="BQW426" s="98"/>
      <c r="BQX426" s="98"/>
      <c r="BQY426" s="98"/>
      <c r="BQZ426" s="98"/>
      <c r="BRA426" s="98"/>
      <c r="BRB426" s="98"/>
      <c r="BRC426" s="98"/>
      <c r="BRD426" s="98"/>
      <c r="BRE426" s="98"/>
      <c r="BRF426" s="98"/>
      <c r="BRG426" s="98"/>
      <c r="BRH426" s="98"/>
      <c r="BRI426" s="98"/>
      <c r="BRJ426" s="98"/>
      <c r="BRK426" s="98"/>
      <c r="BRL426" s="98"/>
      <c r="BRM426" s="98"/>
      <c r="BRN426" s="98"/>
      <c r="BRO426" s="98"/>
      <c r="BRP426" s="98"/>
      <c r="BRQ426" s="98"/>
      <c r="BRR426" s="98"/>
      <c r="BRS426" s="98"/>
      <c r="BRT426" s="98"/>
      <c r="BRU426" s="98"/>
      <c r="BRV426" s="98"/>
      <c r="BRW426" s="98"/>
      <c r="BRX426" s="98"/>
      <c r="BRY426" s="98"/>
      <c r="BRZ426" s="98"/>
      <c r="BSA426" s="98"/>
      <c r="BSB426" s="98"/>
      <c r="BSC426" s="98"/>
      <c r="BSD426" s="98"/>
      <c r="BSE426" s="98"/>
      <c r="BSF426" s="98"/>
      <c r="BSG426" s="98"/>
      <c r="BSH426" s="98"/>
      <c r="BSI426" s="98"/>
      <c r="BSJ426" s="98"/>
      <c r="BSK426" s="98"/>
      <c r="BSL426" s="98"/>
      <c r="BSM426" s="98"/>
      <c r="BSN426" s="98"/>
      <c r="BSO426" s="98"/>
      <c r="BSP426" s="98"/>
      <c r="BSQ426" s="98"/>
      <c r="BSR426" s="98"/>
      <c r="BSS426" s="98"/>
      <c r="BST426" s="98"/>
      <c r="BSU426" s="98"/>
      <c r="BSV426" s="98"/>
      <c r="BSW426" s="98"/>
      <c r="BSX426" s="98"/>
      <c r="BSY426" s="98"/>
      <c r="BSZ426" s="98"/>
      <c r="BTA426" s="98"/>
      <c r="BTB426" s="98"/>
      <c r="BTC426" s="98"/>
      <c r="BTD426" s="98"/>
      <c r="BTE426" s="98"/>
      <c r="BTF426" s="98"/>
      <c r="BTG426" s="98"/>
      <c r="BTH426" s="98"/>
      <c r="BTI426" s="98"/>
      <c r="BTJ426" s="98"/>
      <c r="BTK426" s="98"/>
      <c r="BTL426" s="98"/>
      <c r="BTM426" s="98"/>
      <c r="BTN426" s="98"/>
      <c r="BTO426" s="98"/>
      <c r="BTP426" s="98"/>
      <c r="BTQ426" s="98"/>
      <c r="BTR426" s="98"/>
      <c r="BTS426" s="98"/>
      <c r="BTT426" s="98"/>
      <c r="BTU426" s="98"/>
      <c r="BTV426" s="98"/>
      <c r="BTW426" s="98"/>
      <c r="BTX426" s="98"/>
      <c r="BTY426" s="98"/>
      <c r="BTZ426" s="98"/>
      <c r="BUA426" s="98"/>
      <c r="BUB426" s="98"/>
      <c r="BUC426" s="98"/>
      <c r="BUD426" s="98"/>
      <c r="BUE426" s="98"/>
      <c r="BUF426" s="98"/>
      <c r="BUG426" s="98"/>
      <c r="BUH426" s="98"/>
      <c r="BUI426" s="98"/>
      <c r="BUJ426" s="98"/>
      <c r="BUK426" s="98"/>
      <c r="BUL426" s="98"/>
      <c r="BUM426" s="98"/>
      <c r="BUN426" s="98"/>
      <c r="BUO426" s="98"/>
      <c r="BUP426" s="98"/>
      <c r="BUQ426" s="98"/>
      <c r="BUR426" s="98"/>
      <c r="BUS426" s="98"/>
      <c r="BUT426" s="98"/>
      <c r="BUU426" s="98"/>
      <c r="BUV426" s="98"/>
      <c r="BUW426" s="98"/>
      <c r="BUX426" s="98"/>
      <c r="BUY426" s="98"/>
      <c r="BUZ426" s="98"/>
      <c r="BVA426" s="98"/>
      <c r="BVB426" s="98"/>
      <c r="BVC426" s="98"/>
      <c r="BVD426" s="98"/>
      <c r="BVE426" s="98"/>
      <c r="BVF426" s="98"/>
      <c r="BVG426" s="98"/>
      <c r="BVH426" s="98"/>
      <c r="BVI426" s="98"/>
      <c r="BVJ426" s="98"/>
      <c r="BVK426" s="98"/>
      <c r="BVL426" s="98"/>
      <c r="BVM426" s="98"/>
      <c r="BVN426" s="98"/>
      <c r="BVO426" s="98"/>
      <c r="BVP426" s="98"/>
      <c r="BVQ426" s="98"/>
      <c r="BVR426" s="98"/>
      <c r="BVS426" s="98"/>
      <c r="BVT426" s="98"/>
      <c r="BVU426" s="98"/>
      <c r="BVV426" s="98"/>
      <c r="BVW426" s="98"/>
      <c r="BVX426" s="98"/>
      <c r="BVY426" s="98"/>
      <c r="BVZ426" s="98"/>
      <c r="BWA426" s="98"/>
      <c r="BWB426" s="98"/>
      <c r="BWC426" s="98"/>
      <c r="BWD426" s="98"/>
      <c r="BWE426" s="98"/>
      <c r="BWF426" s="98"/>
      <c r="BWG426" s="98"/>
      <c r="BWH426" s="98"/>
      <c r="BWI426" s="98"/>
      <c r="BWJ426" s="98"/>
      <c r="BWK426" s="98"/>
      <c r="BWL426" s="98"/>
      <c r="BWM426" s="98"/>
      <c r="BWN426" s="98"/>
      <c r="BWO426" s="98"/>
      <c r="BWP426" s="98"/>
      <c r="BWQ426" s="98"/>
      <c r="BWR426" s="98"/>
      <c r="BWS426" s="98"/>
      <c r="BWT426" s="98"/>
      <c r="BWU426" s="98"/>
      <c r="BWV426" s="98"/>
      <c r="BWW426" s="98"/>
      <c r="BWX426" s="98"/>
      <c r="BWY426" s="98"/>
      <c r="BWZ426" s="98"/>
      <c r="BXA426" s="98"/>
      <c r="BXB426" s="98"/>
      <c r="BXC426" s="98"/>
      <c r="BXD426" s="98"/>
      <c r="BXE426" s="98"/>
      <c r="BXF426" s="98"/>
      <c r="BXG426" s="98"/>
      <c r="BXH426" s="98"/>
      <c r="BXI426" s="98"/>
      <c r="BXJ426" s="98"/>
      <c r="BXK426" s="98"/>
      <c r="BXL426" s="98"/>
      <c r="BXM426" s="98"/>
      <c r="BXN426" s="98"/>
      <c r="BXO426" s="98"/>
      <c r="BXP426" s="98"/>
      <c r="BXQ426" s="98"/>
      <c r="BXR426" s="98"/>
      <c r="BXS426" s="98"/>
      <c r="BXT426" s="98"/>
      <c r="BXU426" s="98"/>
      <c r="BXV426" s="98"/>
      <c r="BXW426" s="98"/>
      <c r="BXX426" s="98"/>
      <c r="BXY426" s="98"/>
      <c r="BXZ426" s="98"/>
      <c r="BYA426" s="98"/>
      <c r="BYB426" s="98"/>
      <c r="BYC426" s="98"/>
      <c r="BYD426" s="98"/>
      <c r="BYE426" s="98"/>
      <c r="BYF426" s="98"/>
      <c r="BYG426" s="98"/>
      <c r="BYH426" s="98"/>
      <c r="BYI426" s="98"/>
      <c r="BYJ426" s="98"/>
      <c r="BYK426" s="98"/>
      <c r="BYL426" s="98"/>
      <c r="BYM426" s="98"/>
      <c r="BYN426" s="98"/>
      <c r="BYO426" s="98"/>
      <c r="BYP426" s="98"/>
      <c r="BYQ426" s="98"/>
      <c r="BYR426" s="98"/>
      <c r="BYS426" s="98"/>
      <c r="BYT426" s="98"/>
      <c r="BYU426" s="98"/>
      <c r="BYV426" s="98"/>
      <c r="BYW426" s="98"/>
      <c r="BYX426" s="98"/>
      <c r="BYY426" s="98"/>
      <c r="BYZ426" s="98"/>
      <c r="BZA426" s="98"/>
      <c r="BZB426" s="98"/>
      <c r="BZC426" s="98"/>
      <c r="BZD426" s="98"/>
      <c r="BZE426" s="98"/>
      <c r="BZF426" s="98"/>
      <c r="BZG426" s="98"/>
      <c r="BZH426" s="98"/>
      <c r="BZI426" s="98"/>
      <c r="BZJ426" s="98"/>
      <c r="BZK426" s="98"/>
      <c r="BZL426" s="98"/>
      <c r="BZM426" s="98"/>
      <c r="BZN426" s="98"/>
      <c r="BZO426" s="98"/>
      <c r="BZP426" s="98"/>
      <c r="BZQ426" s="98"/>
      <c r="BZR426" s="98"/>
      <c r="BZS426" s="98"/>
      <c r="BZT426" s="98"/>
      <c r="BZU426" s="98"/>
      <c r="BZV426" s="98"/>
      <c r="BZW426" s="98"/>
      <c r="BZX426" s="98"/>
      <c r="BZY426" s="98"/>
      <c r="BZZ426" s="98"/>
      <c r="CAA426" s="98"/>
      <c r="CAB426" s="98"/>
      <c r="CAC426" s="98"/>
      <c r="CAD426" s="98"/>
      <c r="CAE426" s="98"/>
      <c r="CAF426" s="98"/>
      <c r="CAG426" s="98"/>
      <c r="CAH426" s="98"/>
      <c r="CAI426" s="98"/>
      <c r="CAJ426" s="98"/>
      <c r="CAK426" s="98"/>
      <c r="CAL426" s="98"/>
      <c r="CAM426" s="98"/>
      <c r="CAN426" s="98"/>
      <c r="CAO426" s="98"/>
      <c r="CAP426" s="98"/>
      <c r="CAQ426" s="98"/>
      <c r="CAR426" s="98"/>
      <c r="CAS426" s="98"/>
      <c r="CAT426" s="98"/>
      <c r="CAU426" s="98"/>
      <c r="CAV426" s="98"/>
      <c r="CAW426" s="98"/>
      <c r="CAX426" s="98"/>
      <c r="CAY426" s="98"/>
      <c r="CAZ426" s="98"/>
      <c r="CBA426" s="98"/>
      <c r="CBB426" s="98"/>
      <c r="CBC426" s="98"/>
      <c r="CBD426" s="98"/>
      <c r="CBE426" s="98"/>
      <c r="CBF426" s="98"/>
      <c r="CBG426" s="98"/>
      <c r="CBH426" s="98"/>
      <c r="CBI426" s="98"/>
      <c r="CBJ426" s="98"/>
      <c r="CBK426" s="98"/>
      <c r="CBL426" s="98"/>
      <c r="CBM426" s="98"/>
      <c r="CBN426" s="98"/>
      <c r="CBO426" s="98"/>
      <c r="CBP426" s="98"/>
      <c r="CBQ426" s="98"/>
      <c r="CBR426" s="98"/>
      <c r="CBS426" s="98"/>
      <c r="CBT426" s="98"/>
      <c r="CBU426" s="98"/>
      <c r="CBV426" s="98"/>
      <c r="CBW426" s="98"/>
      <c r="CBX426" s="98"/>
      <c r="CBY426" s="98"/>
      <c r="CBZ426" s="98"/>
      <c r="CCA426" s="98"/>
      <c r="CCB426" s="98"/>
      <c r="CCC426" s="98"/>
      <c r="CCD426" s="98"/>
      <c r="CCE426" s="98"/>
      <c r="CCF426" s="98"/>
      <c r="CCG426" s="98"/>
      <c r="CCH426" s="98"/>
      <c r="CCI426" s="98"/>
      <c r="CCJ426" s="98"/>
      <c r="CCK426" s="98"/>
      <c r="CCL426" s="98"/>
      <c r="CCM426" s="98"/>
      <c r="CCN426" s="98"/>
      <c r="CCO426" s="98"/>
      <c r="CCP426" s="98"/>
      <c r="CCQ426" s="98"/>
      <c r="CCR426" s="98"/>
      <c r="CCS426" s="98"/>
      <c r="CCT426" s="98"/>
      <c r="CCU426" s="98"/>
      <c r="CCV426" s="98"/>
      <c r="CCW426" s="98"/>
      <c r="CCX426" s="98"/>
      <c r="CCY426" s="98"/>
      <c r="CCZ426" s="98"/>
      <c r="CDA426" s="98"/>
      <c r="CDB426" s="98"/>
      <c r="CDC426" s="98"/>
      <c r="CDD426" s="98"/>
      <c r="CDE426" s="98"/>
      <c r="CDF426" s="98"/>
      <c r="CDG426" s="98"/>
      <c r="CDH426" s="98"/>
      <c r="CDI426" s="98"/>
      <c r="CDJ426" s="98"/>
      <c r="CDK426" s="98"/>
      <c r="CDL426" s="98"/>
      <c r="CDM426" s="98"/>
      <c r="CDN426" s="98"/>
      <c r="CDO426" s="98"/>
      <c r="CDP426" s="98"/>
      <c r="CDQ426" s="98"/>
      <c r="CDR426" s="98"/>
      <c r="CDS426" s="98"/>
      <c r="CDT426" s="98"/>
      <c r="CDU426" s="98"/>
      <c r="CDV426" s="98"/>
      <c r="CDW426" s="98"/>
      <c r="CDX426" s="98"/>
      <c r="CDY426" s="98"/>
      <c r="CDZ426" s="98"/>
      <c r="CEA426" s="98"/>
      <c r="CEB426" s="98"/>
      <c r="CEC426" s="98"/>
      <c r="CED426" s="98"/>
      <c r="CEE426" s="98"/>
      <c r="CEF426" s="98"/>
      <c r="CEG426" s="98"/>
      <c r="CEH426" s="98"/>
      <c r="CEI426" s="98"/>
      <c r="CEJ426" s="98"/>
      <c r="CEK426" s="98"/>
      <c r="CEL426" s="98"/>
      <c r="CEM426" s="98"/>
      <c r="CEN426" s="98"/>
      <c r="CEO426" s="98"/>
      <c r="CEP426" s="98"/>
      <c r="CEQ426" s="98"/>
      <c r="CER426" s="98"/>
      <c r="CES426" s="98"/>
      <c r="CET426" s="98"/>
      <c r="CEU426" s="98"/>
      <c r="CEV426" s="98"/>
      <c r="CEW426" s="98"/>
      <c r="CEX426" s="98"/>
      <c r="CEY426" s="98"/>
      <c r="CEZ426" s="98"/>
      <c r="CFA426" s="98"/>
      <c r="CFB426" s="98"/>
      <c r="CFC426" s="98"/>
      <c r="CFD426" s="98"/>
      <c r="CFE426" s="98"/>
      <c r="CFF426" s="98"/>
      <c r="CFG426" s="98"/>
      <c r="CFH426" s="98"/>
      <c r="CFI426" s="98"/>
      <c r="CFJ426" s="98"/>
      <c r="CFK426" s="98"/>
      <c r="CFL426" s="98"/>
      <c r="CFM426" s="98"/>
      <c r="CFN426" s="98"/>
      <c r="CFO426" s="98"/>
      <c r="CFP426" s="98"/>
      <c r="CFQ426" s="98"/>
      <c r="CFR426" s="98"/>
      <c r="CFS426" s="98"/>
      <c r="CFT426" s="98"/>
      <c r="CFU426" s="98"/>
      <c r="CFV426" s="98"/>
      <c r="CFW426" s="98"/>
      <c r="CFX426" s="98"/>
      <c r="CFY426" s="98"/>
      <c r="CFZ426" s="98"/>
      <c r="CGA426" s="98"/>
      <c r="CGB426" s="98"/>
      <c r="CGC426" s="98"/>
      <c r="CGD426" s="98"/>
      <c r="CGE426" s="98"/>
      <c r="CGF426" s="98"/>
      <c r="CGG426" s="98"/>
      <c r="CGH426" s="98"/>
      <c r="CGI426" s="98"/>
      <c r="CGJ426" s="98"/>
      <c r="CGK426" s="98"/>
      <c r="CGL426" s="98"/>
      <c r="CGM426" s="98"/>
      <c r="CGN426" s="98"/>
      <c r="CGO426" s="98"/>
      <c r="CGP426" s="98"/>
      <c r="CGQ426" s="98"/>
      <c r="CGR426" s="98"/>
      <c r="CGS426" s="98"/>
      <c r="CGT426" s="98"/>
      <c r="CGU426" s="98"/>
      <c r="CGV426" s="98"/>
      <c r="CGW426" s="98"/>
      <c r="CGX426" s="98"/>
      <c r="CGY426" s="98"/>
      <c r="CGZ426" s="98"/>
      <c r="CHA426" s="98"/>
      <c r="CHB426" s="98"/>
      <c r="CHC426" s="98"/>
      <c r="CHD426" s="98"/>
      <c r="CHE426" s="98"/>
      <c r="CHF426" s="98"/>
      <c r="CHG426" s="98"/>
      <c r="CHH426" s="98"/>
      <c r="CHI426" s="98"/>
      <c r="CHJ426" s="98"/>
      <c r="CHK426" s="98"/>
      <c r="CHL426" s="98"/>
      <c r="CHM426" s="98"/>
      <c r="CHN426" s="98"/>
      <c r="CHO426" s="98"/>
      <c r="CHP426" s="98"/>
      <c r="CHQ426" s="98"/>
      <c r="CHR426" s="98"/>
      <c r="CHS426" s="98"/>
      <c r="CHT426" s="98"/>
      <c r="CHU426" s="98"/>
      <c r="CHV426" s="98"/>
      <c r="CHW426" s="98"/>
      <c r="CHX426" s="98"/>
      <c r="CHY426" s="98"/>
      <c r="CHZ426" s="98"/>
      <c r="CIA426" s="98"/>
      <c r="CIB426" s="98"/>
      <c r="CIC426" s="98"/>
      <c r="CID426" s="98"/>
      <c r="CIE426" s="98"/>
      <c r="CIF426" s="98"/>
      <c r="CIG426" s="98"/>
      <c r="CIH426" s="98"/>
      <c r="CII426" s="98"/>
      <c r="CIJ426" s="98"/>
      <c r="CIK426" s="98"/>
      <c r="CIL426" s="98"/>
      <c r="CIM426" s="98"/>
      <c r="CIN426" s="98"/>
      <c r="CIO426" s="98"/>
      <c r="CIP426" s="98"/>
      <c r="CIQ426" s="98"/>
      <c r="CIR426" s="98"/>
      <c r="CIS426" s="98"/>
      <c r="CIT426" s="98"/>
      <c r="CIU426" s="98"/>
      <c r="CIV426" s="98"/>
      <c r="CIW426" s="98"/>
      <c r="CIX426" s="98"/>
      <c r="CIY426" s="98"/>
      <c r="CIZ426" s="98"/>
      <c r="CJA426" s="98"/>
      <c r="CJB426" s="98"/>
      <c r="CJC426" s="98"/>
      <c r="CJD426" s="98"/>
      <c r="CJE426" s="98"/>
      <c r="CJF426" s="98"/>
      <c r="CJG426" s="98"/>
      <c r="CJH426" s="98"/>
      <c r="CJI426" s="98"/>
      <c r="CJJ426" s="98"/>
      <c r="CJK426" s="98"/>
      <c r="CJL426" s="98"/>
      <c r="CJM426" s="98"/>
      <c r="CJN426" s="98"/>
      <c r="CJO426" s="98"/>
      <c r="CJP426" s="98"/>
      <c r="CJQ426" s="98"/>
      <c r="CJR426" s="98"/>
      <c r="CJS426" s="98"/>
      <c r="CJT426" s="98"/>
      <c r="CJU426" s="98"/>
      <c r="CJV426" s="98"/>
      <c r="CJW426" s="98"/>
      <c r="CJX426" s="98"/>
      <c r="CJY426" s="98"/>
      <c r="CJZ426" s="98"/>
      <c r="CKA426" s="98"/>
      <c r="CKB426" s="98"/>
      <c r="CKC426" s="98"/>
      <c r="CKD426" s="98"/>
      <c r="CKE426" s="98"/>
      <c r="CKF426" s="98"/>
      <c r="CKG426" s="98"/>
      <c r="CKH426" s="98"/>
      <c r="CKI426" s="98"/>
      <c r="CKJ426" s="98"/>
      <c r="CKK426" s="98"/>
      <c r="CKL426" s="98"/>
      <c r="CKM426" s="98"/>
      <c r="CKN426" s="98"/>
      <c r="CKO426" s="98"/>
      <c r="CKP426" s="98"/>
      <c r="CKQ426" s="98"/>
      <c r="CKR426" s="98"/>
      <c r="CKS426" s="98"/>
      <c r="CKT426" s="98"/>
      <c r="CKU426" s="98"/>
      <c r="CKV426" s="98"/>
      <c r="CKW426" s="98"/>
      <c r="CKX426" s="98"/>
      <c r="CKY426" s="98"/>
      <c r="CKZ426" s="98"/>
      <c r="CLA426" s="98"/>
      <c r="CLB426" s="98"/>
      <c r="CLC426" s="98"/>
      <c r="CLD426" s="98"/>
      <c r="CLE426" s="98"/>
      <c r="CLF426" s="98"/>
      <c r="CLG426" s="98"/>
      <c r="CLH426" s="98"/>
      <c r="CLI426" s="98"/>
      <c r="CLJ426" s="98"/>
      <c r="CLK426" s="98"/>
      <c r="CLL426" s="98"/>
      <c r="CLM426" s="98"/>
      <c r="CLN426" s="98"/>
      <c r="CLO426" s="98"/>
      <c r="CLP426" s="98"/>
      <c r="CLQ426" s="98"/>
      <c r="CLR426" s="98"/>
      <c r="CLS426" s="98"/>
      <c r="CLT426" s="98"/>
      <c r="CLU426" s="98"/>
      <c r="CLV426" s="98"/>
      <c r="CLW426" s="98"/>
      <c r="CLX426" s="98"/>
      <c r="CLY426" s="98"/>
      <c r="CLZ426" s="98"/>
      <c r="CMA426" s="98"/>
      <c r="CMB426" s="98"/>
      <c r="CMC426" s="98"/>
      <c r="CMD426" s="98"/>
      <c r="CME426" s="98"/>
      <c r="CMF426" s="98"/>
      <c r="CMG426" s="98"/>
      <c r="CMH426" s="98"/>
      <c r="CMI426" s="98"/>
      <c r="CMJ426" s="98"/>
      <c r="CMK426" s="98"/>
      <c r="CML426" s="98"/>
      <c r="CMM426" s="98"/>
      <c r="CMN426" s="98"/>
      <c r="CMO426" s="98"/>
      <c r="CMP426" s="98"/>
      <c r="CMQ426" s="98"/>
      <c r="CMR426" s="98"/>
      <c r="CMS426" s="98"/>
      <c r="CMT426" s="98"/>
      <c r="CMU426" s="98"/>
      <c r="CMV426" s="98"/>
      <c r="CMW426" s="98"/>
      <c r="CMX426" s="98"/>
      <c r="CMY426" s="98"/>
      <c r="CMZ426" s="98"/>
      <c r="CNA426" s="98"/>
      <c r="CNB426" s="98"/>
      <c r="CNC426" s="98"/>
      <c r="CND426" s="98"/>
      <c r="CNE426" s="98"/>
      <c r="CNF426" s="98"/>
      <c r="CNG426" s="98"/>
      <c r="CNH426" s="98"/>
      <c r="CNI426" s="98"/>
      <c r="CNJ426" s="98"/>
      <c r="CNK426" s="98"/>
      <c r="CNL426" s="98"/>
      <c r="CNM426" s="98"/>
      <c r="CNN426" s="98"/>
      <c r="CNO426" s="98"/>
      <c r="CNP426" s="98"/>
      <c r="CNQ426" s="98"/>
      <c r="CNR426" s="98"/>
      <c r="CNS426" s="98"/>
      <c r="CNT426" s="98"/>
      <c r="CNU426" s="98"/>
      <c r="CNV426" s="98"/>
      <c r="CNW426" s="98"/>
      <c r="CNX426" s="98"/>
      <c r="CNY426" s="98"/>
      <c r="CNZ426" s="98"/>
      <c r="COA426" s="98"/>
      <c r="COB426" s="98"/>
      <c r="COC426" s="98"/>
      <c r="COD426" s="98"/>
      <c r="COE426" s="98"/>
      <c r="COF426" s="98"/>
      <c r="COG426" s="98"/>
      <c r="COH426" s="98"/>
      <c r="COI426" s="98"/>
      <c r="COJ426" s="98"/>
      <c r="COK426" s="98"/>
      <c r="COL426" s="98"/>
      <c r="COM426" s="98"/>
      <c r="CON426" s="98"/>
      <c r="COO426" s="98"/>
      <c r="COP426" s="98"/>
      <c r="COQ426" s="98"/>
      <c r="COR426" s="98"/>
      <c r="COS426" s="98"/>
      <c r="COT426" s="98"/>
      <c r="COU426" s="98"/>
      <c r="COV426" s="98"/>
      <c r="COW426" s="98"/>
      <c r="COX426" s="98"/>
      <c r="COY426" s="98"/>
      <c r="COZ426" s="98"/>
      <c r="CPA426" s="98"/>
      <c r="CPB426" s="98"/>
      <c r="CPC426" s="98"/>
      <c r="CPD426" s="98"/>
      <c r="CPE426" s="98"/>
      <c r="CPF426" s="98"/>
      <c r="CPG426" s="98"/>
      <c r="CPH426" s="98"/>
      <c r="CPI426" s="98"/>
      <c r="CPJ426" s="98"/>
      <c r="CPK426" s="98"/>
      <c r="CPL426" s="98"/>
      <c r="CPM426" s="98"/>
      <c r="CPN426" s="98"/>
      <c r="CPO426" s="98"/>
      <c r="CPP426" s="98"/>
      <c r="CPQ426" s="98"/>
      <c r="CPR426" s="98"/>
      <c r="CPS426" s="98"/>
      <c r="CPT426" s="98"/>
      <c r="CPU426" s="98"/>
      <c r="CPV426" s="98"/>
      <c r="CPW426" s="98"/>
      <c r="CPX426" s="98"/>
      <c r="CPY426" s="98"/>
      <c r="CPZ426" s="98"/>
      <c r="CQA426" s="98"/>
      <c r="CQB426" s="98"/>
      <c r="CQC426" s="98"/>
      <c r="CQD426" s="98"/>
      <c r="CQE426" s="98"/>
      <c r="CQF426" s="98"/>
      <c r="CQG426" s="98"/>
      <c r="CQH426" s="98"/>
      <c r="CQI426" s="98"/>
      <c r="CQJ426" s="98"/>
      <c r="CQK426" s="98"/>
      <c r="CQL426" s="98"/>
      <c r="CQM426" s="98"/>
      <c r="CQN426" s="98"/>
      <c r="CQO426" s="98"/>
      <c r="CQP426" s="98"/>
      <c r="CQQ426" s="98"/>
      <c r="CQR426" s="98"/>
      <c r="CQS426" s="98"/>
      <c r="CQT426" s="98"/>
      <c r="CQU426" s="98"/>
      <c r="CQV426" s="98"/>
      <c r="CQW426" s="98"/>
      <c r="CQX426" s="98"/>
      <c r="CQY426" s="98"/>
      <c r="CQZ426" s="98"/>
      <c r="CRA426" s="98"/>
      <c r="CRB426" s="98"/>
      <c r="CRC426" s="98"/>
      <c r="CRD426" s="98"/>
      <c r="CRE426" s="98"/>
      <c r="CRF426" s="98"/>
      <c r="CRG426" s="98"/>
      <c r="CRH426" s="98"/>
      <c r="CRI426" s="98"/>
      <c r="CRJ426" s="98"/>
      <c r="CRK426" s="98"/>
      <c r="CRL426" s="98"/>
      <c r="CRM426" s="98"/>
      <c r="CRN426" s="98"/>
      <c r="CRO426" s="98"/>
      <c r="CRP426" s="98"/>
      <c r="CRQ426" s="98"/>
      <c r="CRR426" s="98"/>
      <c r="CRS426" s="98"/>
      <c r="CRT426" s="98"/>
      <c r="CRU426" s="98"/>
      <c r="CRV426" s="98"/>
      <c r="CRW426" s="98"/>
      <c r="CRX426" s="98"/>
      <c r="CRY426" s="98"/>
      <c r="CRZ426" s="98"/>
      <c r="CSA426" s="98"/>
      <c r="CSB426" s="98"/>
      <c r="CSC426" s="98"/>
      <c r="CSD426" s="98"/>
      <c r="CSE426" s="98"/>
      <c r="CSF426" s="98"/>
      <c r="CSG426" s="98"/>
      <c r="CSH426" s="98"/>
      <c r="CSI426" s="98"/>
      <c r="CSJ426" s="98"/>
      <c r="CSK426" s="98"/>
      <c r="CSL426" s="98"/>
      <c r="CSM426" s="98"/>
      <c r="CSN426" s="98"/>
      <c r="CSO426" s="98"/>
      <c r="CSP426" s="98"/>
      <c r="CSQ426" s="98"/>
      <c r="CSR426" s="98"/>
      <c r="CSS426" s="98"/>
      <c r="CST426" s="98"/>
      <c r="CSU426" s="98"/>
      <c r="CSV426" s="98"/>
      <c r="CSW426" s="98"/>
      <c r="CSX426" s="98"/>
      <c r="CSY426" s="98"/>
      <c r="CSZ426" s="98"/>
      <c r="CTA426" s="98"/>
      <c r="CTB426" s="98"/>
      <c r="CTC426" s="98"/>
      <c r="CTD426" s="98"/>
      <c r="CTE426" s="98"/>
      <c r="CTF426" s="98"/>
      <c r="CTG426" s="98"/>
      <c r="CTH426" s="98"/>
      <c r="CTI426" s="98"/>
      <c r="CTJ426" s="98"/>
      <c r="CTK426" s="98"/>
      <c r="CTL426" s="98"/>
      <c r="CTM426" s="98"/>
      <c r="CTN426" s="98"/>
      <c r="CTO426" s="98"/>
      <c r="CTP426" s="98"/>
      <c r="CTQ426" s="98"/>
      <c r="CTR426" s="98"/>
      <c r="CTS426" s="98"/>
      <c r="CTT426" s="98"/>
      <c r="CTU426" s="98"/>
      <c r="CTV426" s="98"/>
      <c r="CTW426" s="98"/>
      <c r="CTX426" s="98"/>
      <c r="CTY426" s="98"/>
      <c r="CTZ426" s="98"/>
      <c r="CUA426" s="98"/>
      <c r="CUB426" s="98"/>
      <c r="CUC426" s="98"/>
      <c r="CUD426" s="98"/>
      <c r="CUE426" s="98"/>
      <c r="CUF426" s="98"/>
      <c r="CUG426" s="98"/>
      <c r="CUH426" s="98"/>
      <c r="CUI426" s="98"/>
      <c r="CUJ426" s="98"/>
      <c r="CUK426" s="98"/>
      <c r="CUL426" s="98"/>
      <c r="CUM426" s="98"/>
      <c r="CUN426" s="98"/>
      <c r="CUO426" s="98"/>
      <c r="CUP426" s="98"/>
      <c r="CUQ426" s="98"/>
      <c r="CUR426" s="98"/>
      <c r="CUS426" s="98"/>
      <c r="CUT426" s="98"/>
      <c r="CUU426" s="98"/>
      <c r="CUV426" s="98"/>
      <c r="CUW426" s="98"/>
      <c r="CUX426" s="98"/>
      <c r="CUY426" s="98"/>
      <c r="CUZ426" s="98"/>
      <c r="CVA426" s="98"/>
      <c r="CVB426" s="98"/>
      <c r="CVC426" s="98"/>
      <c r="CVD426" s="98"/>
      <c r="CVE426" s="98"/>
      <c r="CVF426" s="98"/>
      <c r="CVG426" s="98"/>
      <c r="CVH426" s="98"/>
      <c r="CVI426" s="98"/>
      <c r="CVJ426" s="98"/>
      <c r="CVK426" s="98"/>
      <c r="CVL426" s="98"/>
      <c r="CVM426" s="98"/>
      <c r="CVN426" s="98"/>
      <c r="CVO426" s="98"/>
      <c r="CVP426" s="98"/>
      <c r="CVQ426" s="98"/>
      <c r="CVR426" s="98"/>
      <c r="CVS426" s="98"/>
      <c r="CVT426" s="98"/>
      <c r="CVU426" s="98"/>
      <c r="CVV426" s="98"/>
      <c r="CVW426" s="98"/>
      <c r="CVX426" s="98"/>
      <c r="CVY426" s="98"/>
      <c r="CVZ426" s="98"/>
      <c r="CWA426" s="98"/>
      <c r="CWB426" s="98"/>
      <c r="CWC426" s="98"/>
      <c r="CWD426" s="98"/>
      <c r="CWE426" s="98"/>
      <c r="CWF426" s="98"/>
      <c r="CWG426" s="98"/>
      <c r="CWH426" s="98"/>
      <c r="CWI426" s="98"/>
      <c r="CWJ426" s="98"/>
      <c r="CWK426" s="98"/>
      <c r="CWL426" s="98"/>
      <c r="CWM426" s="98"/>
      <c r="CWN426" s="98"/>
      <c r="CWO426" s="98"/>
      <c r="CWP426" s="98"/>
      <c r="CWQ426" s="98"/>
      <c r="CWR426" s="98"/>
      <c r="CWS426" s="98"/>
      <c r="CWT426" s="98"/>
      <c r="CWU426" s="98"/>
      <c r="CWV426" s="98"/>
      <c r="CWW426" s="98"/>
      <c r="CWX426" s="98"/>
      <c r="CWY426" s="98"/>
      <c r="CWZ426" s="98"/>
      <c r="CXA426" s="98"/>
      <c r="CXB426" s="98"/>
      <c r="CXC426" s="98"/>
      <c r="CXD426" s="98"/>
      <c r="CXE426" s="98"/>
      <c r="CXF426" s="98"/>
      <c r="CXG426" s="98"/>
      <c r="CXH426" s="98"/>
      <c r="CXI426" s="98"/>
      <c r="CXJ426" s="98"/>
      <c r="CXK426" s="98"/>
      <c r="CXL426" s="98"/>
      <c r="CXM426" s="98"/>
      <c r="CXN426" s="98"/>
      <c r="CXO426" s="98"/>
      <c r="CXP426" s="98"/>
      <c r="CXQ426" s="98"/>
      <c r="CXR426" s="98"/>
      <c r="CXS426" s="98"/>
      <c r="CXT426" s="98"/>
      <c r="CXU426" s="98"/>
      <c r="CXV426" s="98"/>
      <c r="CXW426" s="98"/>
      <c r="CXX426" s="98"/>
      <c r="CXY426" s="98"/>
      <c r="CXZ426" s="98"/>
      <c r="CYA426" s="98"/>
      <c r="CYB426" s="98"/>
      <c r="CYC426" s="98"/>
      <c r="CYD426" s="98"/>
      <c r="CYE426" s="98"/>
      <c r="CYF426" s="98"/>
      <c r="CYG426" s="98"/>
      <c r="CYH426" s="98"/>
      <c r="CYI426" s="98"/>
      <c r="CYJ426" s="98"/>
      <c r="CYK426" s="98"/>
      <c r="CYL426" s="98"/>
      <c r="CYM426" s="98"/>
      <c r="CYN426" s="98"/>
      <c r="CYO426" s="98"/>
      <c r="CYP426" s="98"/>
      <c r="CYQ426" s="98"/>
      <c r="CYR426" s="98"/>
      <c r="CYS426" s="98"/>
      <c r="CYT426" s="98"/>
      <c r="CYU426" s="98"/>
      <c r="CYV426" s="98"/>
      <c r="CYW426" s="98"/>
      <c r="CYX426" s="98"/>
      <c r="CYY426" s="98"/>
      <c r="CYZ426" s="98"/>
      <c r="CZA426" s="98"/>
      <c r="CZB426" s="98"/>
      <c r="CZC426" s="98"/>
      <c r="CZD426" s="98"/>
      <c r="CZE426" s="98"/>
      <c r="CZF426" s="98"/>
      <c r="CZG426" s="98"/>
      <c r="CZH426" s="98"/>
      <c r="CZI426" s="98"/>
      <c r="CZJ426" s="98"/>
      <c r="CZK426" s="98"/>
      <c r="CZL426" s="98"/>
      <c r="CZM426" s="98"/>
      <c r="CZN426" s="98"/>
      <c r="CZO426" s="98"/>
      <c r="CZP426" s="98"/>
      <c r="CZQ426" s="98"/>
      <c r="CZR426" s="98"/>
      <c r="CZS426" s="98"/>
      <c r="CZT426" s="98"/>
      <c r="CZU426" s="98"/>
      <c r="CZV426" s="98"/>
      <c r="CZW426" s="98"/>
      <c r="CZX426" s="98"/>
      <c r="CZY426" s="98"/>
      <c r="CZZ426" s="98"/>
      <c r="DAA426" s="98"/>
      <c r="DAB426" s="98"/>
      <c r="DAC426" s="98"/>
      <c r="DAD426" s="98"/>
      <c r="DAE426" s="98"/>
      <c r="DAF426" s="98"/>
      <c r="DAG426" s="98"/>
      <c r="DAH426" s="98"/>
      <c r="DAI426" s="98"/>
      <c r="DAJ426" s="98"/>
      <c r="DAK426" s="98"/>
      <c r="DAL426" s="98"/>
      <c r="DAM426" s="98"/>
      <c r="DAN426" s="98"/>
      <c r="DAO426" s="98"/>
      <c r="DAP426" s="98"/>
      <c r="DAQ426" s="98"/>
      <c r="DAR426" s="98"/>
      <c r="DAS426" s="98"/>
      <c r="DAT426" s="98"/>
      <c r="DAU426" s="98"/>
      <c r="DAV426" s="98"/>
      <c r="DAW426" s="98"/>
      <c r="DAX426" s="98"/>
      <c r="DAY426" s="98"/>
      <c r="DAZ426" s="98"/>
      <c r="DBA426" s="98"/>
      <c r="DBB426" s="98"/>
      <c r="DBC426" s="98"/>
      <c r="DBD426" s="98"/>
      <c r="DBE426" s="98"/>
      <c r="DBF426" s="98"/>
      <c r="DBG426" s="98"/>
      <c r="DBH426" s="98"/>
      <c r="DBI426" s="98"/>
      <c r="DBJ426" s="98"/>
      <c r="DBK426" s="98"/>
      <c r="DBL426" s="98"/>
      <c r="DBM426" s="98"/>
      <c r="DBN426" s="98"/>
      <c r="DBO426" s="98"/>
      <c r="DBP426" s="98"/>
      <c r="DBQ426" s="98"/>
      <c r="DBR426" s="98"/>
      <c r="DBS426" s="98"/>
      <c r="DBT426" s="98"/>
      <c r="DBU426" s="98"/>
      <c r="DBV426" s="98"/>
      <c r="DBW426" s="98"/>
      <c r="DBX426" s="98"/>
      <c r="DBY426" s="98"/>
      <c r="DBZ426" s="98"/>
      <c r="DCA426" s="98"/>
      <c r="DCB426" s="98"/>
      <c r="DCC426" s="98"/>
      <c r="DCD426" s="98"/>
      <c r="DCE426" s="98"/>
      <c r="DCF426" s="98"/>
      <c r="DCG426" s="98"/>
      <c r="DCH426" s="98"/>
      <c r="DCI426" s="98"/>
      <c r="DCJ426" s="98"/>
      <c r="DCK426" s="98"/>
      <c r="DCL426" s="98"/>
      <c r="DCM426" s="98"/>
      <c r="DCN426" s="98"/>
      <c r="DCO426" s="98"/>
      <c r="DCP426" s="98"/>
      <c r="DCQ426" s="98"/>
      <c r="DCR426" s="98"/>
      <c r="DCS426" s="98"/>
      <c r="DCT426" s="98"/>
      <c r="DCU426" s="98"/>
      <c r="DCV426" s="98"/>
      <c r="DCW426" s="98"/>
      <c r="DCX426" s="98"/>
      <c r="DCY426" s="98"/>
      <c r="DCZ426" s="98"/>
      <c r="DDA426" s="98"/>
      <c r="DDB426" s="98"/>
      <c r="DDC426" s="98"/>
      <c r="DDD426" s="98"/>
      <c r="DDE426" s="98"/>
      <c r="DDF426" s="98"/>
      <c r="DDG426" s="98"/>
      <c r="DDH426" s="98"/>
      <c r="DDI426" s="98"/>
      <c r="DDJ426" s="98"/>
      <c r="DDK426" s="98"/>
      <c r="DDL426" s="98"/>
      <c r="DDM426" s="98"/>
      <c r="DDN426" s="98"/>
      <c r="DDO426" s="98"/>
      <c r="DDP426" s="98"/>
      <c r="DDQ426" s="98"/>
      <c r="DDR426" s="98"/>
      <c r="DDS426" s="98"/>
      <c r="DDT426" s="98"/>
      <c r="DDU426" s="98"/>
      <c r="DDV426" s="98"/>
      <c r="DDW426" s="98"/>
      <c r="DDX426" s="98"/>
      <c r="DDY426" s="98"/>
      <c r="DDZ426" s="98"/>
      <c r="DEA426" s="98"/>
      <c r="DEB426" s="98"/>
      <c r="DEC426" s="98"/>
      <c r="DED426" s="98"/>
      <c r="DEE426" s="98"/>
      <c r="DEF426" s="98"/>
      <c r="DEG426" s="98"/>
      <c r="DEH426" s="98"/>
      <c r="DEI426" s="98"/>
      <c r="DEJ426" s="98"/>
      <c r="DEK426" s="98"/>
      <c r="DEL426" s="98"/>
      <c r="DEM426" s="98"/>
      <c r="DEN426" s="98"/>
      <c r="DEO426" s="98"/>
      <c r="DEP426" s="98"/>
      <c r="DEQ426" s="98"/>
      <c r="DER426" s="98"/>
      <c r="DES426" s="98"/>
      <c r="DET426" s="98"/>
      <c r="DEU426" s="98"/>
      <c r="DEV426" s="98"/>
      <c r="DEW426" s="98"/>
      <c r="DEX426" s="98"/>
      <c r="DEY426" s="98"/>
      <c r="DEZ426" s="98"/>
      <c r="DFA426" s="98"/>
      <c r="DFB426" s="98"/>
      <c r="DFC426" s="98"/>
      <c r="DFD426" s="98"/>
      <c r="DFE426" s="98"/>
      <c r="DFF426" s="98"/>
      <c r="DFG426" s="98"/>
      <c r="DFH426" s="98"/>
      <c r="DFI426" s="98"/>
      <c r="DFJ426" s="98"/>
      <c r="DFK426" s="98"/>
      <c r="DFL426" s="98"/>
      <c r="DFM426" s="98"/>
      <c r="DFN426" s="98"/>
      <c r="DFO426" s="98"/>
      <c r="DFP426" s="98"/>
      <c r="DFQ426" s="98"/>
      <c r="DFR426" s="98"/>
      <c r="DFS426" s="98"/>
      <c r="DFT426" s="98"/>
      <c r="DFU426" s="98"/>
      <c r="DFV426" s="98"/>
      <c r="DFW426" s="98"/>
      <c r="DFX426" s="98"/>
      <c r="DFY426" s="98"/>
      <c r="DFZ426" s="98"/>
      <c r="DGA426" s="98"/>
      <c r="DGB426" s="98"/>
      <c r="DGC426" s="98"/>
      <c r="DGD426" s="98"/>
      <c r="DGE426" s="98"/>
      <c r="DGF426" s="98"/>
      <c r="DGG426" s="98"/>
      <c r="DGH426" s="98"/>
      <c r="DGI426" s="98"/>
      <c r="DGJ426" s="98"/>
      <c r="DGK426" s="98"/>
      <c r="DGL426" s="98"/>
      <c r="DGM426" s="98"/>
      <c r="DGN426" s="98"/>
      <c r="DGO426" s="98"/>
      <c r="DGP426" s="98"/>
      <c r="DGQ426" s="98"/>
      <c r="DGR426" s="98"/>
      <c r="DGS426" s="98"/>
      <c r="DGT426" s="98"/>
      <c r="DGU426" s="98"/>
      <c r="DGV426" s="98"/>
      <c r="DGW426" s="98"/>
      <c r="DGX426" s="98"/>
      <c r="DGY426" s="98"/>
      <c r="DGZ426" s="98"/>
      <c r="DHA426" s="98"/>
      <c r="DHB426" s="98"/>
      <c r="DHC426" s="98"/>
      <c r="DHD426" s="98"/>
      <c r="DHE426" s="98"/>
      <c r="DHF426" s="98"/>
      <c r="DHG426" s="98"/>
      <c r="DHH426" s="98"/>
      <c r="DHI426" s="98"/>
      <c r="DHJ426" s="98"/>
      <c r="DHK426" s="98"/>
      <c r="DHL426" s="98"/>
      <c r="DHM426" s="98"/>
      <c r="DHN426" s="98"/>
      <c r="DHO426" s="98"/>
      <c r="DHP426" s="98"/>
      <c r="DHQ426" s="98"/>
      <c r="DHR426" s="98"/>
      <c r="DHS426" s="98"/>
      <c r="DHT426" s="98"/>
      <c r="DHU426" s="98"/>
      <c r="DHV426" s="98"/>
      <c r="DHW426" s="98"/>
      <c r="DHX426" s="98"/>
      <c r="DHY426" s="98"/>
      <c r="DHZ426" s="98"/>
      <c r="DIA426" s="98"/>
      <c r="DIB426" s="98"/>
      <c r="DIC426" s="98"/>
      <c r="DID426" s="98"/>
      <c r="DIE426" s="98"/>
      <c r="DIF426" s="98"/>
      <c r="DIG426" s="98"/>
      <c r="DIH426" s="98"/>
      <c r="DII426" s="98"/>
      <c r="DIJ426" s="98"/>
      <c r="DIK426" s="98"/>
      <c r="DIL426" s="98"/>
      <c r="DIM426" s="98"/>
      <c r="DIN426" s="98"/>
      <c r="DIO426" s="98"/>
      <c r="DIP426" s="98"/>
      <c r="DIQ426" s="98"/>
      <c r="DIR426" s="98"/>
      <c r="DIS426" s="98"/>
      <c r="DIT426" s="98"/>
      <c r="DIU426" s="98"/>
      <c r="DIV426" s="98"/>
      <c r="DIW426" s="98"/>
      <c r="DIX426" s="98"/>
      <c r="DIY426" s="98"/>
      <c r="DIZ426" s="98"/>
      <c r="DJA426" s="98"/>
      <c r="DJB426" s="98"/>
      <c r="DJC426" s="98"/>
      <c r="DJD426" s="98"/>
      <c r="DJE426" s="98"/>
      <c r="DJF426" s="98"/>
      <c r="DJG426" s="98"/>
      <c r="DJH426" s="98"/>
      <c r="DJI426" s="98"/>
      <c r="DJJ426" s="98"/>
      <c r="DJK426" s="98"/>
      <c r="DJL426" s="98"/>
      <c r="DJM426" s="98"/>
      <c r="DJN426" s="98"/>
      <c r="DJO426" s="98"/>
      <c r="DJP426" s="98"/>
      <c r="DJQ426" s="98"/>
      <c r="DJR426" s="98"/>
      <c r="DJS426" s="98"/>
      <c r="DJT426" s="98"/>
      <c r="DJU426" s="98"/>
      <c r="DJV426" s="98"/>
      <c r="DJW426" s="98"/>
      <c r="DJX426" s="98"/>
      <c r="DJY426" s="98"/>
      <c r="DJZ426" s="98"/>
      <c r="DKA426" s="98"/>
      <c r="DKB426" s="98"/>
      <c r="DKC426" s="98"/>
      <c r="DKD426" s="98"/>
      <c r="DKE426" s="98"/>
      <c r="DKF426" s="98"/>
      <c r="DKG426" s="98"/>
      <c r="DKH426" s="98"/>
      <c r="DKI426" s="98"/>
      <c r="DKJ426" s="98"/>
      <c r="DKK426" s="98"/>
      <c r="DKL426" s="98"/>
      <c r="DKM426" s="98"/>
      <c r="DKN426" s="98"/>
      <c r="DKO426" s="98"/>
      <c r="DKP426" s="98"/>
      <c r="DKQ426" s="98"/>
      <c r="DKR426" s="98"/>
      <c r="DKS426" s="98"/>
      <c r="DKT426" s="98"/>
      <c r="DKU426" s="98"/>
      <c r="DKV426" s="98"/>
      <c r="DKW426" s="98"/>
      <c r="DKX426" s="98"/>
      <c r="DKY426" s="98"/>
      <c r="DKZ426" s="98"/>
      <c r="DLA426" s="98"/>
      <c r="DLB426" s="98"/>
      <c r="DLC426" s="98"/>
      <c r="DLD426" s="98"/>
      <c r="DLE426" s="98"/>
      <c r="DLF426" s="98"/>
      <c r="DLG426" s="98"/>
      <c r="DLH426" s="98"/>
      <c r="DLI426" s="98"/>
      <c r="DLJ426" s="98"/>
      <c r="DLK426" s="98"/>
      <c r="DLL426" s="98"/>
      <c r="DLM426" s="98"/>
      <c r="DLN426" s="98"/>
      <c r="DLO426" s="98"/>
      <c r="DLP426" s="98"/>
      <c r="DLQ426" s="98"/>
      <c r="DLR426" s="98"/>
      <c r="DLS426" s="98"/>
      <c r="DLT426" s="98"/>
      <c r="DLU426" s="98"/>
      <c r="DLV426" s="98"/>
      <c r="DLW426" s="98"/>
      <c r="DLX426" s="98"/>
      <c r="DLY426" s="98"/>
      <c r="DLZ426" s="98"/>
      <c r="DMA426" s="98"/>
      <c r="DMB426" s="98"/>
      <c r="DMC426" s="98"/>
      <c r="DMD426" s="98"/>
      <c r="DME426" s="98"/>
      <c r="DMF426" s="98"/>
      <c r="DMG426" s="98"/>
      <c r="DMH426" s="98"/>
      <c r="DMI426" s="98"/>
      <c r="DMJ426" s="98"/>
      <c r="DMK426" s="98"/>
      <c r="DML426" s="98"/>
      <c r="DMM426" s="98"/>
      <c r="DMN426" s="98"/>
      <c r="DMO426" s="98"/>
      <c r="DMP426" s="98"/>
      <c r="DMQ426" s="98"/>
      <c r="DMR426" s="98"/>
      <c r="DMS426" s="98"/>
      <c r="DMT426" s="98"/>
      <c r="DMU426" s="98"/>
      <c r="DMV426" s="98"/>
      <c r="DMW426" s="98"/>
      <c r="DMX426" s="98"/>
      <c r="DMY426" s="98"/>
      <c r="DMZ426" s="98"/>
      <c r="DNA426" s="98"/>
      <c r="DNB426" s="98"/>
      <c r="DNC426" s="98"/>
      <c r="DND426" s="98"/>
      <c r="DNE426" s="98"/>
      <c r="DNF426" s="98"/>
      <c r="DNG426" s="98"/>
      <c r="DNH426" s="98"/>
      <c r="DNI426" s="98"/>
      <c r="DNJ426" s="98"/>
      <c r="DNK426" s="98"/>
      <c r="DNL426" s="98"/>
      <c r="DNM426" s="98"/>
      <c r="DNN426" s="98"/>
      <c r="DNO426" s="98"/>
      <c r="DNP426" s="98"/>
      <c r="DNQ426" s="98"/>
      <c r="DNR426" s="98"/>
      <c r="DNS426" s="98"/>
      <c r="DNT426" s="98"/>
      <c r="DNU426" s="98"/>
      <c r="DNV426" s="98"/>
      <c r="DNW426" s="98"/>
      <c r="DNX426" s="98"/>
      <c r="DNY426" s="98"/>
      <c r="DNZ426" s="98"/>
      <c r="DOA426" s="98"/>
      <c r="DOB426" s="98"/>
      <c r="DOC426" s="98"/>
      <c r="DOD426" s="98"/>
      <c r="DOE426" s="98"/>
      <c r="DOF426" s="98"/>
      <c r="DOG426" s="98"/>
      <c r="DOH426" s="98"/>
      <c r="DOI426" s="98"/>
      <c r="DOJ426" s="98"/>
      <c r="DOK426" s="98"/>
      <c r="DOL426" s="98"/>
      <c r="DOM426" s="98"/>
      <c r="DON426" s="98"/>
      <c r="DOO426" s="98"/>
      <c r="DOP426" s="98"/>
      <c r="DOQ426" s="98"/>
      <c r="DOR426" s="98"/>
      <c r="DOS426" s="98"/>
      <c r="DOT426" s="98"/>
      <c r="DOU426" s="98"/>
      <c r="DOV426" s="98"/>
      <c r="DOW426" s="98"/>
      <c r="DOX426" s="98"/>
      <c r="DOY426" s="98"/>
      <c r="DOZ426" s="98"/>
      <c r="DPA426" s="98"/>
      <c r="DPB426" s="98"/>
      <c r="DPC426" s="98"/>
      <c r="DPD426" s="98"/>
      <c r="DPE426" s="98"/>
      <c r="DPF426" s="98"/>
      <c r="DPG426" s="98"/>
      <c r="DPH426" s="98"/>
      <c r="DPI426" s="98"/>
      <c r="DPJ426" s="98"/>
      <c r="DPK426" s="98"/>
      <c r="DPL426" s="98"/>
      <c r="DPM426" s="98"/>
      <c r="DPN426" s="98"/>
      <c r="DPO426" s="98"/>
      <c r="DPP426" s="98"/>
      <c r="DPQ426" s="98"/>
      <c r="DPR426" s="98"/>
      <c r="DPS426" s="98"/>
      <c r="DPT426" s="98"/>
      <c r="DPU426" s="98"/>
      <c r="DPV426" s="98"/>
      <c r="DPW426" s="98"/>
      <c r="DPX426" s="98"/>
      <c r="DPY426" s="98"/>
      <c r="DPZ426" s="98"/>
      <c r="DQA426" s="98"/>
      <c r="DQB426" s="98"/>
      <c r="DQC426" s="98"/>
      <c r="DQD426" s="98"/>
      <c r="DQE426" s="98"/>
      <c r="DQF426" s="98"/>
      <c r="DQG426" s="98"/>
      <c r="DQH426" s="98"/>
      <c r="DQI426" s="98"/>
      <c r="DQJ426" s="98"/>
      <c r="DQK426" s="98"/>
      <c r="DQL426" s="98"/>
      <c r="DQM426" s="98"/>
      <c r="DQN426" s="98"/>
      <c r="DQO426" s="98"/>
      <c r="DQP426" s="98"/>
      <c r="DQQ426" s="98"/>
      <c r="DQR426" s="98"/>
      <c r="DQS426" s="98"/>
      <c r="DQT426" s="98"/>
      <c r="DQU426" s="98"/>
      <c r="DQV426" s="98"/>
      <c r="DQW426" s="98"/>
      <c r="DQX426" s="98"/>
      <c r="DQY426" s="98"/>
      <c r="DQZ426" s="98"/>
      <c r="DRA426" s="98"/>
      <c r="DRB426" s="98"/>
      <c r="DRC426" s="98"/>
      <c r="DRD426" s="98"/>
      <c r="DRE426" s="98"/>
      <c r="DRF426" s="98"/>
      <c r="DRG426" s="98"/>
      <c r="DRH426" s="98"/>
      <c r="DRI426" s="98"/>
      <c r="DRJ426" s="98"/>
      <c r="DRK426" s="98"/>
      <c r="DRL426" s="98"/>
      <c r="DRM426" s="98"/>
      <c r="DRN426" s="98"/>
      <c r="DRO426" s="98"/>
      <c r="DRP426" s="98"/>
      <c r="DRQ426" s="98"/>
      <c r="DRR426" s="98"/>
      <c r="DRS426" s="98"/>
      <c r="DRT426" s="98"/>
      <c r="DRU426" s="98"/>
      <c r="DRV426" s="98"/>
      <c r="DRW426" s="98"/>
      <c r="DRX426" s="98"/>
      <c r="DRY426" s="98"/>
      <c r="DRZ426" s="98"/>
      <c r="DSA426" s="98"/>
      <c r="DSB426" s="98"/>
      <c r="DSC426" s="98"/>
      <c r="DSD426" s="98"/>
      <c r="DSE426" s="98"/>
      <c r="DSF426" s="98"/>
      <c r="DSG426" s="98"/>
      <c r="DSH426" s="98"/>
      <c r="DSI426" s="98"/>
      <c r="DSJ426" s="98"/>
      <c r="DSK426" s="98"/>
      <c r="DSL426" s="98"/>
      <c r="DSM426" s="98"/>
      <c r="DSN426" s="98"/>
      <c r="DSO426" s="98"/>
      <c r="DSP426" s="98"/>
      <c r="DSQ426" s="98"/>
      <c r="DSR426" s="98"/>
      <c r="DSS426" s="98"/>
      <c r="DST426" s="98"/>
      <c r="DSU426" s="98"/>
      <c r="DSV426" s="98"/>
      <c r="DSW426" s="98"/>
      <c r="DSX426" s="98"/>
      <c r="DSY426" s="98"/>
      <c r="DSZ426" s="98"/>
      <c r="DTA426" s="98"/>
      <c r="DTB426" s="98"/>
      <c r="DTC426" s="98"/>
      <c r="DTD426" s="98"/>
      <c r="DTE426" s="98"/>
      <c r="DTF426" s="98"/>
      <c r="DTG426" s="98"/>
      <c r="DTH426" s="98"/>
      <c r="DTI426" s="98"/>
      <c r="DTJ426" s="98"/>
      <c r="DTK426" s="98"/>
      <c r="DTL426" s="98"/>
      <c r="DTM426" s="98"/>
      <c r="DTN426" s="98"/>
      <c r="DTO426" s="98"/>
      <c r="DTP426" s="98"/>
      <c r="DTQ426" s="98"/>
      <c r="DTR426" s="98"/>
      <c r="DTS426" s="98"/>
      <c r="DTT426" s="98"/>
      <c r="DTU426" s="98"/>
      <c r="DTV426" s="98"/>
      <c r="DTW426" s="98"/>
      <c r="DTX426" s="98"/>
      <c r="DTY426" s="98"/>
      <c r="DTZ426" s="98"/>
      <c r="DUA426" s="98"/>
      <c r="DUB426" s="98"/>
      <c r="DUC426" s="98"/>
      <c r="DUD426" s="98"/>
      <c r="DUE426" s="98"/>
      <c r="DUF426" s="98"/>
      <c r="DUG426" s="98"/>
      <c r="DUH426" s="98"/>
      <c r="DUI426" s="98"/>
      <c r="DUJ426" s="98"/>
      <c r="DUK426" s="98"/>
      <c r="DUL426" s="98"/>
      <c r="DUM426" s="98"/>
      <c r="DUN426" s="98"/>
      <c r="DUO426" s="98"/>
      <c r="DUP426" s="98"/>
      <c r="DUQ426" s="98"/>
      <c r="DUR426" s="98"/>
      <c r="DUS426" s="98"/>
      <c r="DUT426" s="98"/>
      <c r="DUU426" s="98"/>
      <c r="DUV426" s="98"/>
      <c r="DUW426" s="98"/>
      <c r="DUX426" s="98"/>
      <c r="DUY426" s="98"/>
      <c r="DUZ426" s="98"/>
      <c r="DVA426" s="98"/>
      <c r="DVB426" s="98"/>
      <c r="DVC426" s="98"/>
      <c r="DVD426" s="98"/>
      <c r="DVE426" s="98"/>
      <c r="DVF426" s="98"/>
      <c r="DVG426" s="98"/>
      <c r="DVH426" s="98"/>
      <c r="DVI426" s="98"/>
      <c r="DVJ426" s="98"/>
      <c r="DVK426" s="98"/>
      <c r="DVL426" s="98"/>
      <c r="DVM426" s="98"/>
      <c r="DVN426" s="98"/>
      <c r="DVO426" s="98"/>
      <c r="DVP426" s="98"/>
      <c r="DVQ426" s="98"/>
      <c r="DVR426" s="98"/>
      <c r="DVS426" s="98"/>
      <c r="DVT426" s="98"/>
      <c r="DVU426" s="98"/>
      <c r="DVV426" s="98"/>
      <c r="DVW426" s="98"/>
      <c r="DVX426" s="98"/>
      <c r="DVY426" s="98"/>
      <c r="DVZ426" s="98"/>
      <c r="DWA426" s="98"/>
      <c r="DWB426" s="98"/>
      <c r="DWC426" s="98"/>
      <c r="DWD426" s="98"/>
      <c r="DWE426" s="98"/>
      <c r="DWF426" s="98"/>
      <c r="DWG426" s="98"/>
      <c r="DWH426" s="98"/>
      <c r="DWI426" s="98"/>
      <c r="DWJ426" s="98"/>
      <c r="DWK426" s="98"/>
      <c r="DWL426" s="98"/>
      <c r="DWM426" s="98"/>
      <c r="DWN426" s="98"/>
      <c r="DWO426" s="98"/>
      <c r="DWP426" s="98"/>
      <c r="DWQ426" s="98"/>
      <c r="DWR426" s="98"/>
      <c r="DWS426" s="98"/>
      <c r="DWT426" s="98"/>
      <c r="DWU426" s="98"/>
      <c r="DWV426" s="98"/>
      <c r="DWW426" s="98"/>
      <c r="DWX426" s="98"/>
      <c r="DWY426" s="98"/>
      <c r="DWZ426" s="98"/>
      <c r="DXA426" s="98"/>
      <c r="DXB426" s="98"/>
      <c r="DXC426" s="98"/>
      <c r="DXD426" s="98"/>
      <c r="DXE426" s="98"/>
      <c r="DXF426" s="98"/>
      <c r="DXG426" s="98"/>
      <c r="DXH426" s="98"/>
      <c r="DXI426" s="98"/>
      <c r="DXJ426" s="98"/>
      <c r="DXK426" s="98"/>
      <c r="DXL426" s="98"/>
      <c r="DXM426" s="98"/>
      <c r="DXN426" s="98"/>
      <c r="DXO426" s="98"/>
      <c r="DXP426" s="98"/>
      <c r="DXQ426" s="98"/>
      <c r="DXR426" s="98"/>
      <c r="DXS426" s="98"/>
      <c r="DXT426" s="98"/>
      <c r="DXU426" s="98"/>
      <c r="DXV426" s="98"/>
      <c r="DXW426" s="98"/>
      <c r="DXX426" s="98"/>
      <c r="DXY426" s="98"/>
      <c r="DXZ426" s="98"/>
      <c r="DYA426" s="98"/>
      <c r="DYB426" s="98"/>
      <c r="DYC426" s="98"/>
      <c r="DYD426" s="98"/>
      <c r="DYE426" s="98"/>
      <c r="DYF426" s="98"/>
      <c r="DYG426" s="98"/>
      <c r="DYH426" s="98"/>
      <c r="DYI426" s="98"/>
      <c r="DYJ426" s="98"/>
      <c r="DYK426" s="98"/>
      <c r="DYL426" s="98"/>
      <c r="DYM426" s="98"/>
      <c r="DYN426" s="98"/>
      <c r="DYO426" s="98"/>
      <c r="DYP426" s="98"/>
      <c r="DYQ426" s="98"/>
      <c r="DYR426" s="98"/>
      <c r="DYS426" s="98"/>
      <c r="DYT426" s="98"/>
      <c r="DYU426" s="98"/>
      <c r="DYV426" s="98"/>
      <c r="DYW426" s="98"/>
      <c r="DYX426" s="98"/>
      <c r="DYY426" s="98"/>
      <c r="DYZ426" s="98"/>
      <c r="DZA426" s="98"/>
      <c r="DZB426" s="98"/>
      <c r="DZC426" s="98"/>
      <c r="DZD426" s="98"/>
      <c r="DZE426" s="98"/>
      <c r="DZF426" s="98"/>
      <c r="DZG426" s="98"/>
      <c r="DZH426" s="98"/>
      <c r="DZI426" s="98"/>
      <c r="DZJ426" s="98"/>
      <c r="DZK426" s="98"/>
      <c r="DZL426" s="98"/>
      <c r="DZM426" s="98"/>
      <c r="DZN426" s="98"/>
      <c r="DZO426" s="98"/>
      <c r="DZP426" s="98"/>
      <c r="DZQ426" s="98"/>
      <c r="DZR426" s="98"/>
      <c r="DZS426" s="98"/>
      <c r="DZT426" s="98"/>
      <c r="DZU426" s="98"/>
      <c r="DZV426" s="98"/>
      <c r="DZW426" s="98"/>
      <c r="DZX426" s="98"/>
      <c r="DZY426" s="98"/>
      <c r="DZZ426" s="98"/>
      <c r="EAA426" s="98"/>
      <c r="EAB426" s="98"/>
      <c r="EAC426" s="98"/>
      <c r="EAD426" s="98"/>
      <c r="EAE426" s="98"/>
      <c r="EAF426" s="98"/>
      <c r="EAG426" s="98"/>
      <c r="EAH426" s="98"/>
      <c r="EAI426" s="98"/>
      <c r="EAJ426" s="98"/>
      <c r="EAK426" s="98"/>
      <c r="EAL426" s="98"/>
      <c r="EAM426" s="98"/>
      <c r="EAN426" s="98"/>
      <c r="EAO426" s="98"/>
      <c r="EAP426" s="98"/>
      <c r="EAQ426" s="98"/>
      <c r="EAR426" s="98"/>
      <c r="EAS426" s="98"/>
      <c r="EAT426" s="98"/>
      <c r="EAU426" s="98"/>
      <c r="EAV426" s="98"/>
      <c r="EAW426" s="98"/>
      <c r="EAX426" s="98"/>
      <c r="EAY426" s="98"/>
      <c r="EAZ426" s="98"/>
      <c r="EBA426" s="98"/>
      <c r="EBB426" s="98"/>
      <c r="EBC426" s="98"/>
      <c r="EBD426" s="98"/>
      <c r="EBE426" s="98"/>
      <c r="EBF426" s="98"/>
      <c r="EBG426" s="98"/>
      <c r="EBH426" s="98"/>
      <c r="EBI426" s="98"/>
      <c r="EBJ426" s="98"/>
      <c r="EBK426" s="98"/>
      <c r="EBL426" s="98"/>
      <c r="EBM426" s="98"/>
      <c r="EBN426" s="98"/>
      <c r="EBO426" s="98"/>
      <c r="EBP426" s="98"/>
      <c r="EBQ426" s="98"/>
      <c r="EBR426" s="98"/>
      <c r="EBS426" s="98"/>
      <c r="EBT426" s="98"/>
      <c r="EBU426" s="98"/>
      <c r="EBV426" s="98"/>
      <c r="EBW426" s="98"/>
      <c r="EBX426" s="98"/>
      <c r="EBY426" s="98"/>
      <c r="EBZ426" s="98"/>
      <c r="ECA426" s="98"/>
      <c r="ECB426" s="98"/>
      <c r="ECC426" s="98"/>
      <c r="ECD426" s="98"/>
      <c r="ECE426" s="98"/>
      <c r="ECF426" s="98"/>
      <c r="ECG426" s="98"/>
      <c r="ECH426" s="98"/>
      <c r="ECI426" s="98"/>
      <c r="ECJ426" s="98"/>
      <c r="ECK426" s="98"/>
      <c r="ECL426" s="98"/>
      <c r="ECM426" s="98"/>
      <c r="ECN426" s="98"/>
      <c r="ECO426" s="98"/>
      <c r="ECP426" s="98"/>
      <c r="ECQ426" s="98"/>
      <c r="ECR426" s="98"/>
      <c r="ECS426" s="98"/>
      <c r="ECT426" s="98"/>
      <c r="ECU426" s="98"/>
      <c r="ECV426" s="98"/>
      <c r="ECW426" s="98"/>
      <c r="ECX426" s="98"/>
      <c r="ECY426" s="98"/>
      <c r="ECZ426" s="98"/>
      <c r="EDA426" s="98"/>
      <c r="EDB426" s="98"/>
      <c r="EDC426" s="98"/>
      <c r="EDD426" s="98"/>
      <c r="EDE426" s="98"/>
      <c r="EDF426" s="98"/>
      <c r="EDG426" s="98"/>
      <c r="EDH426" s="98"/>
      <c r="EDI426" s="98"/>
      <c r="EDJ426" s="98"/>
      <c r="EDK426" s="98"/>
      <c r="EDL426" s="98"/>
      <c r="EDM426" s="98"/>
      <c r="EDN426" s="98"/>
      <c r="EDO426" s="98"/>
      <c r="EDP426" s="98"/>
      <c r="EDQ426" s="98"/>
      <c r="EDR426" s="98"/>
      <c r="EDS426" s="98"/>
      <c r="EDT426" s="98"/>
      <c r="EDU426" s="98"/>
      <c r="EDV426" s="98"/>
      <c r="EDW426" s="98"/>
      <c r="EDX426" s="98"/>
      <c r="EDY426" s="98"/>
      <c r="EDZ426" s="98"/>
      <c r="EEA426" s="98"/>
      <c r="EEB426" s="98"/>
      <c r="EEC426" s="98"/>
      <c r="EED426" s="98"/>
      <c r="EEE426" s="98"/>
      <c r="EEF426" s="98"/>
      <c r="EEG426" s="98"/>
      <c r="EEH426" s="98"/>
      <c r="EEI426" s="98"/>
      <c r="EEJ426" s="98"/>
      <c r="EEK426" s="98"/>
      <c r="EEL426" s="98"/>
      <c r="EEM426" s="98"/>
      <c r="EEN426" s="98"/>
      <c r="EEO426" s="98"/>
      <c r="EEP426" s="98"/>
      <c r="EEQ426" s="98"/>
      <c r="EER426" s="98"/>
      <c r="EES426" s="98"/>
      <c r="EET426" s="98"/>
      <c r="EEU426" s="98"/>
      <c r="EEV426" s="98"/>
      <c r="EEW426" s="98"/>
      <c r="EEX426" s="98"/>
      <c r="EEY426" s="98"/>
      <c r="EEZ426" s="98"/>
      <c r="EFA426" s="98"/>
      <c r="EFB426" s="98"/>
      <c r="EFC426" s="98"/>
      <c r="EFD426" s="98"/>
      <c r="EFE426" s="98"/>
      <c r="EFF426" s="98"/>
      <c r="EFG426" s="98"/>
      <c r="EFH426" s="98"/>
      <c r="EFI426" s="98"/>
      <c r="EFJ426" s="98"/>
      <c r="EFK426" s="98"/>
      <c r="EFL426" s="98"/>
      <c r="EFM426" s="98"/>
      <c r="EFN426" s="98"/>
      <c r="EFO426" s="98"/>
      <c r="EFP426" s="98"/>
      <c r="EFQ426" s="98"/>
      <c r="EFR426" s="98"/>
      <c r="EFS426" s="98"/>
      <c r="EFT426" s="98"/>
      <c r="EFU426" s="98"/>
      <c r="EFV426" s="98"/>
      <c r="EFW426" s="98"/>
      <c r="EFX426" s="98"/>
      <c r="EFY426" s="98"/>
      <c r="EFZ426" s="98"/>
      <c r="EGA426" s="98"/>
      <c r="EGB426" s="98"/>
      <c r="EGC426" s="98"/>
      <c r="EGD426" s="98"/>
      <c r="EGE426" s="98"/>
      <c r="EGF426" s="98"/>
      <c r="EGG426" s="98"/>
      <c r="EGH426" s="98"/>
      <c r="EGI426" s="98"/>
      <c r="EGJ426" s="98"/>
      <c r="EGK426" s="98"/>
      <c r="EGL426" s="98"/>
      <c r="EGM426" s="98"/>
      <c r="EGN426" s="98"/>
      <c r="EGO426" s="98"/>
      <c r="EGP426" s="98"/>
      <c r="EGQ426" s="98"/>
      <c r="EGR426" s="98"/>
      <c r="EGS426" s="98"/>
      <c r="EGT426" s="98"/>
      <c r="EGU426" s="98"/>
      <c r="EGV426" s="98"/>
      <c r="EGW426" s="98"/>
      <c r="EGX426" s="98"/>
      <c r="EGY426" s="98"/>
      <c r="EGZ426" s="98"/>
      <c r="EHA426" s="98"/>
      <c r="EHB426" s="98"/>
      <c r="EHC426" s="98"/>
      <c r="EHD426" s="98"/>
      <c r="EHE426" s="98"/>
      <c r="EHF426" s="98"/>
      <c r="EHG426" s="98"/>
      <c r="EHH426" s="98"/>
      <c r="EHI426" s="98"/>
      <c r="EHJ426" s="98"/>
      <c r="EHK426" s="98"/>
      <c r="EHL426" s="98"/>
      <c r="EHM426" s="98"/>
      <c r="EHN426" s="98"/>
      <c r="EHO426" s="98"/>
      <c r="EHP426" s="98"/>
      <c r="EHQ426" s="98"/>
      <c r="EHR426" s="98"/>
      <c r="EHS426" s="98"/>
      <c r="EHT426" s="98"/>
      <c r="EHU426" s="98"/>
      <c r="EHV426" s="98"/>
      <c r="EHW426" s="98"/>
      <c r="EHX426" s="98"/>
      <c r="EHY426" s="98"/>
      <c r="EHZ426" s="98"/>
      <c r="EIA426" s="98"/>
      <c r="EIB426" s="98"/>
      <c r="EIC426" s="98"/>
      <c r="EID426" s="98"/>
      <c r="EIE426" s="98"/>
      <c r="EIF426" s="98"/>
      <c r="EIG426" s="98"/>
      <c r="EIH426" s="98"/>
      <c r="EII426" s="98"/>
      <c r="EIJ426" s="98"/>
      <c r="EIK426" s="98"/>
      <c r="EIL426" s="98"/>
      <c r="EIM426" s="98"/>
      <c r="EIN426" s="98"/>
      <c r="EIO426" s="98"/>
      <c r="EIP426" s="98"/>
      <c r="EIQ426" s="98"/>
      <c r="EIR426" s="98"/>
      <c r="EIS426" s="98"/>
      <c r="EIT426" s="98"/>
      <c r="EIU426" s="98"/>
      <c r="EIV426" s="98"/>
      <c r="EIW426" s="98"/>
      <c r="EIX426" s="98"/>
      <c r="EIY426" s="98"/>
      <c r="EIZ426" s="98"/>
      <c r="EJA426" s="98"/>
      <c r="EJB426" s="98"/>
      <c r="EJC426" s="98"/>
      <c r="EJD426" s="98"/>
      <c r="EJE426" s="98"/>
      <c r="EJF426" s="98"/>
      <c r="EJG426" s="98"/>
      <c r="EJH426" s="98"/>
      <c r="EJI426" s="98"/>
      <c r="EJJ426" s="98"/>
      <c r="EJK426" s="98"/>
      <c r="EJL426" s="98"/>
      <c r="EJM426" s="98"/>
      <c r="EJN426" s="98"/>
      <c r="EJO426" s="98"/>
      <c r="EJP426" s="98"/>
      <c r="EJQ426" s="98"/>
      <c r="EJR426" s="98"/>
      <c r="EJS426" s="98"/>
      <c r="EJT426" s="98"/>
      <c r="EJU426" s="98"/>
      <c r="EJV426" s="98"/>
      <c r="EJW426" s="98"/>
      <c r="EJX426" s="98"/>
      <c r="EJY426" s="98"/>
      <c r="EJZ426" s="98"/>
      <c r="EKA426" s="98"/>
      <c r="EKB426" s="98"/>
      <c r="EKC426" s="98"/>
      <c r="EKD426" s="98"/>
      <c r="EKE426" s="98"/>
      <c r="EKF426" s="98"/>
      <c r="EKG426" s="98"/>
      <c r="EKH426" s="98"/>
      <c r="EKI426" s="98"/>
      <c r="EKJ426" s="98"/>
      <c r="EKK426" s="98"/>
      <c r="EKL426" s="98"/>
      <c r="EKM426" s="98"/>
      <c r="EKN426" s="98"/>
      <c r="EKO426" s="98"/>
      <c r="EKP426" s="98"/>
      <c r="EKQ426" s="98"/>
      <c r="EKR426" s="98"/>
      <c r="EKS426" s="98"/>
      <c r="EKT426" s="98"/>
      <c r="EKU426" s="98"/>
      <c r="EKV426" s="98"/>
      <c r="EKW426" s="98"/>
      <c r="EKX426" s="98"/>
      <c r="EKY426" s="98"/>
      <c r="EKZ426" s="98"/>
      <c r="ELA426" s="98"/>
      <c r="ELB426" s="98"/>
      <c r="ELC426" s="98"/>
      <c r="ELD426" s="98"/>
      <c r="ELE426" s="98"/>
      <c r="ELF426" s="98"/>
      <c r="ELG426" s="98"/>
      <c r="ELH426" s="98"/>
      <c r="ELI426" s="98"/>
      <c r="ELJ426" s="98"/>
      <c r="ELK426" s="98"/>
      <c r="ELL426" s="98"/>
      <c r="ELM426" s="98"/>
      <c r="ELN426" s="98"/>
      <c r="ELO426" s="98"/>
      <c r="ELP426" s="98"/>
      <c r="ELQ426" s="98"/>
      <c r="ELR426" s="98"/>
      <c r="ELS426" s="98"/>
      <c r="ELT426" s="98"/>
      <c r="ELU426" s="98"/>
      <c r="ELV426" s="98"/>
      <c r="ELW426" s="98"/>
      <c r="ELX426" s="98"/>
      <c r="ELY426" s="98"/>
      <c r="ELZ426" s="98"/>
      <c r="EMA426" s="98"/>
      <c r="EMB426" s="98"/>
      <c r="EMC426" s="98"/>
      <c r="EMD426" s="98"/>
      <c r="EME426" s="98"/>
      <c r="EMF426" s="98"/>
      <c r="EMG426" s="98"/>
      <c r="EMH426" s="98"/>
      <c r="EMI426" s="98"/>
      <c r="EMJ426" s="98"/>
      <c r="EMK426" s="98"/>
      <c r="EML426" s="98"/>
      <c r="EMM426" s="98"/>
      <c r="EMN426" s="98"/>
      <c r="EMO426" s="98"/>
      <c r="EMP426" s="98"/>
      <c r="EMQ426" s="98"/>
      <c r="EMR426" s="98"/>
      <c r="EMS426" s="98"/>
      <c r="EMT426" s="98"/>
      <c r="EMU426" s="98"/>
      <c r="EMV426" s="98"/>
      <c r="EMW426" s="98"/>
      <c r="EMX426" s="98"/>
      <c r="EMY426" s="98"/>
      <c r="EMZ426" s="98"/>
      <c r="ENA426" s="98"/>
      <c r="ENB426" s="98"/>
      <c r="ENC426" s="98"/>
      <c r="END426" s="98"/>
      <c r="ENE426" s="98"/>
      <c r="ENF426" s="98"/>
      <c r="ENG426" s="98"/>
      <c r="ENH426" s="98"/>
      <c r="ENI426" s="98"/>
      <c r="ENJ426" s="98"/>
      <c r="ENK426" s="98"/>
      <c r="ENL426" s="98"/>
      <c r="ENM426" s="98"/>
      <c r="ENN426" s="98"/>
      <c r="ENO426" s="98"/>
      <c r="ENP426" s="98"/>
      <c r="ENQ426" s="98"/>
      <c r="ENR426" s="98"/>
      <c r="ENS426" s="98"/>
      <c r="ENT426" s="98"/>
      <c r="ENU426" s="98"/>
      <c r="ENV426" s="98"/>
      <c r="ENW426" s="98"/>
      <c r="ENX426" s="98"/>
      <c r="ENY426" s="98"/>
      <c r="ENZ426" s="98"/>
      <c r="EOA426" s="98"/>
      <c r="EOB426" s="98"/>
      <c r="EOC426" s="98"/>
      <c r="EOD426" s="98"/>
      <c r="EOE426" s="98"/>
      <c r="EOF426" s="98"/>
      <c r="EOG426" s="98"/>
      <c r="EOH426" s="98"/>
      <c r="EOI426" s="98"/>
      <c r="EOJ426" s="98"/>
      <c r="EOK426" s="98"/>
      <c r="EOL426" s="98"/>
      <c r="EOM426" s="98"/>
      <c r="EON426" s="98"/>
      <c r="EOO426" s="98"/>
      <c r="EOP426" s="98"/>
      <c r="EOQ426" s="98"/>
      <c r="EOR426" s="98"/>
      <c r="EOS426" s="98"/>
      <c r="EOT426" s="98"/>
      <c r="EOU426" s="98"/>
      <c r="EOV426" s="98"/>
      <c r="EOW426" s="98"/>
      <c r="EOX426" s="98"/>
      <c r="EOY426" s="98"/>
      <c r="EOZ426" s="98"/>
      <c r="EPA426" s="98"/>
      <c r="EPB426" s="98"/>
      <c r="EPC426" s="98"/>
      <c r="EPD426" s="98"/>
      <c r="EPE426" s="98"/>
      <c r="EPF426" s="98"/>
      <c r="EPG426" s="98"/>
      <c r="EPH426" s="98"/>
      <c r="EPI426" s="98"/>
      <c r="EPJ426" s="98"/>
      <c r="EPK426" s="98"/>
      <c r="EPL426" s="98"/>
      <c r="EPM426" s="98"/>
      <c r="EPN426" s="98"/>
      <c r="EPO426" s="98"/>
      <c r="EPP426" s="98"/>
      <c r="EPQ426" s="98"/>
      <c r="EPR426" s="98"/>
      <c r="EPS426" s="98"/>
      <c r="EPT426" s="98"/>
      <c r="EPU426" s="98"/>
      <c r="EPV426" s="98"/>
      <c r="EPW426" s="98"/>
      <c r="EPX426" s="98"/>
      <c r="EPY426" s="98"/>
      <c r="EPZ426" s="98"/>
      <c r="EQA426" s="98"/>
      <c r="EQB426" s="98"/>
      <c r="EQC426" s="98"/>
      <c r="EQD426" s="98"/>
      <c r="EQE426" s="98"/>
      <c r="EQF426" s="98"/>
      <c r="EQG426" s="98"/>
      <c r="EQH426" s="98"/>
      <c r="EQI426" s="98"/>
      <c r="EQJ426" s="98"/>
      <c r="EQK426" s="98"/>
      <c r="EQL426" s="98"/>
      <c r="EQM426" s="98"/>
      <c r="EQN426" s="98"/>
      <c r="EQO426" s="98"/>
      <c r="EQP426" s="98"/>
      <c r="EQQ426" s="98"/>
      <c r="EQR426" s="98"/>
      <c r="EQS426" s="98"/>
      <c r="EQT426" s="98"/>
      <c r="EQU426" s="98"/>
      <c r="EQV426" s="98"/>
      <c r="EQW426" s="98"/>
      <c r="EQX426" s="98"/>
      <c r="EQY426" s="98"/>
      <c r="EQZ426" s="98"/>
      <c r="ERA426" s="98"/>
      <c r="ERB426" s="98"/>
      <c r="ERC426" s="98"/>
      <c r="ERD426" s="98"/>
      <c r="ERE426" s="98"/>
      <c r="ERF426" s="98"/>
      <c r="ERG426" s="98"/>
      <c r="ERH426" s="98"/>
      <c r="ERI426" s="98"/>
      <c r="ERJ426" s="98"/>
      <c r="ERK426" s="98"/>
      <c r="ERL426" s="98"/>
      <c r="ERM426" s="98"/>
      <c r="ERN426" s="98"/>
      <c r="ERO426" s="98"/>
      <c r="ERP426" s="98"/>
      <c r="ERQ426" s="98"/>
      <c r="ERR426" s="98"/>
      <c r="ERS426" s="98"/>
      <c r="ERT426" s="98"/>
      <c r="ERU426" s="98"/>
      <c r="ERV426" s="98"/>
      <c r="ERW426" s="98"/>
      <c r="ERX426" s="98"/>
      <c r="ERY426" s="98"/>
      <c r="ERZ426" s="98"/>
      <c r="ESA426" s="98"/>
      <c r="ESB426" s="98"/>
      <c r="ESC426" s="98"/>
      <c r="ESD426" s="98"/>
      <c r="ESE426" s="98"/>
      <c r="ESF426" s="98"/>
      <c r="ESG426" s="98"/>
      <c r="ESH426" s="98"/>
      <c r="ESI426" s="98"/>
      <c r="ESJ426" s="98"/>
      <c r="ESK426" s="98"/>
      <c r="ESL426" s="98"/>
      <c r="ESM426" s="98"/>
      <c r="ESN426" s="98"/>
      <c r="ESO426" s="98"/>
      <c r="ESP426" s="98"/>
      <c r="ESQ426" s="98"/>
      <c r="ESR426" s="98"/>
      <c r="ESS426" s="98"/>
      <c r="EST426" s="98"/>
      <c r="ESU426" s="98"/>
      <c r="ESV426" s="98"/>
      <c r="ESW426" s="98"/>
      <c r="ESX426" s="98"/>
      <c r="ESY426" s="98"/>
      <c r="ESZ426" s="98"/>
      <c r="ETA426" s="98"/>
      <c r="ETB426" s="98"/>
      <c r="ETC426" s="98"/>
      <c r="ETD426" s="98"/>
      <c r="ETE426" s="98"/>
      <c r="ETF426" s="98"/>
      <c r="ETG426" s="98"/>
      <c r="ETH426" s="98"/>
      <c r="ETI426" s="98"/>
      <c r="ETJ426" s="98"/>
      <c r="ETK426" s="98"/>
      <c r="ETL426" s="98"/>
      <c r="ETM426" s="98"/>
      <c r="ETN426" s="98"/>
      <c r="ETO426" s="98"/>
      <c r="ETP426" s="98"/>
      <c r="ETQ426" s="98"/>
      <c r="ETR426" s="98"/>
      <c r="ETS426" s="98"/>
      <c r="ETT426" s="98"/>
      <c r="ETU426" s="98"/>
      <c r="ETV426" s="98"/>
      <c r="ETW426" s="98"/>
      <c r="ETX426" s="98"/>
      <c r="ETY426" s="98"/>
      <c r="ETZ426" s="98"/>
      <c r="EUA426" s="98"/>
      <c r="EUB426" s="98"/>
      <c r="EUC426" s="98"/>
      <c r="EUD426" s="98"/>
      <c r="EUE426" s="98"/>
      <c r="EUF426" s="98"/>
      <c r="EUG426" s="98"/>
      <c r="EUH426" s="98"/>
      <c r="EUI426" s="98"/>
      <c r="EUJ426" s="98"/>
      <c r="EUK426" s="98"/>
      <c r="EUL426" s="98"/>
      <c r="EUM426" s="98"/>
      <c r="EUN426" s="98"/>
      <c r="EUO426" s="98"/>
      <c r="EUP426" s="98"/>
      <c r="EUQ426" s="98"/>
      <c r="EUR426" s="98"/>
      <c r="EUS426" s="98"/>
      <c r="EUT426" s="98"/>
      <c r="EUU426" s="98"/>
      <c r="EUV426" s="98"/>
      <c r="EUW426" s="98"/>
      <c r="EUX426" s="98"/>
      <c r="EUY426" s="98"/>
      <c r="EUZ426" s="98"/>
      <c r="EVA426" s="98"/>
      <c r="EVB426" s="98"/>
      <c r="EVC426" s="98"/>
      <c r="EVD426" s="98"/>
      <c r="EVE426" s="98"/>
      <c r="EVF426" s="98"/>
      <c r="EVG426" s="98"/>
      <c r="EVH426" s="98"/>
      <c r="EVI426" s="98"/>
      <c r="EVJ426" s="98"/>
      <c r="EVK426" s="98"/>
      <c r="EVL426" s="98"/>
      <c r="EVM426" s="98"/>
      <c r="EVN426" s="98"/>
      <c r="EVO426" s="98"/>
      <c r="EVP426" s="98"/>
      <c r="EVQ426" s="98"/>
      <c r="EVR426" s="98"/>
      <c r="EVS426" s="98"/>
      <c r="EVT426" s="98"/>
      <c r="EVU426" s="98"/>
      <c r="EVV426" s="98"/>
      <c r="EVW426" s="98"/>
      <c r="EVX426" s="98"/>
      <c r="EVY426" s="98"/>
      <c r="EVZ426" s="98"/>
      <c r="EWA426" s="98"/>
      <c r="EWB426" s="98"/>
      <c r="EWC426" s="98"/>
      <c r="EWD426" s="98"/>
      <c r="EWE426" s="98"/>
      <c r="EWF426" s="98"/>
      <c r="EWG426" s="98"/>
      <c r="EWH426" s="98"/>
      <c r="EWI426" s="98"/>
      <c r="EWJ426" s="98"/>
      <c r="EWK426" s="98"/>
      <c r="EWL426" s="98"/>
      <c r="EWM426" s="98"/>
      <c r="EWN426" s="98"/>
      <c r="EWO426" s="98"/>
      <c r="EWP426" s="98"/>
      <c r="EWQ426" s="98"/>
      <c r="EWR426" s="98"/>
      <c r="EWS426" s="98"/>
      <c r="EWT426" s="98"/>
      <c r="EWU426" s="98"/>
      <c r="EWV426" s="98"/>
      <c r="EWW426" s="98"/>
      <c r="EWX426" s="98"/>
      <c r="EWY426" s="98"/>
      <c r="EWZ426" s="98"/>
      <c r="EXA426" s="98"/>
      <c r="EXB426" s="98"/>
      <c r="EXC426" s="98"/>
      <c r="EXD426" s="98"/>
      <c r="EXE426" s="98"/>
      <c r="EXF426" s="98"/>
      <c r="EXG426" s="98"/>
      <c r="EXH426" s="98"/>
      <c r="EXI426" s="98"/>
      <c r="EXJ426" s="98"/>
      <c r="EXK426" s="98"/>
      <c r="EXL426" s="98"/>
      <c r="EXM426" s="98"/>
      <c r="EXN426" s="98"/>
      <c r="EXO426" s="98"/>
      <c r="EXP426" s="98"/>
      <c r="EXQ426" s="98"/>
      <c r="EXR426" s="98"/>
      <c r="EXS426" s="98"/>
      <c r="EXT426" s="98"/>
      <c r="EXU426" s="98"/>
      <c r="EXV426" s="98"/>
      <c r="EXW426" s="98"/>
      <c r="EXX426" s="98"/>
      <c r="EXY426" s="98"/>
      <c r="EXZ426" s="98"/>
      <c r="EYA426" s="98"/>
      <c r="EYB426" s="98"/>
      <c r="EYC426" s="98"/>
      <c r="EYD426" s="98"/>
      <c r="EYE426" s="98"/>
      <c r="EYF426" s="98"/>
      <c r="EYG426" s="98"/>
      <c r="EYH426" s="98"/>
      <c r="EYI426" s="98"/>
      <c r="EYJ426" s="98"/>
      <c r="EYK426" s="98"/>
      <c r="EYL426" s="98"/>
      <c r="EYM426" s="98"/>
      <c r="EYN426" s="98"/>
      <c r="EYO426" s="98"/>
      <c r="EYP426" s="98"/>
      <c r="EYQ426" s="98"/>
      <c r="EYR426" s="98"/>
      <c r="EYS426" s="98"/>
      <c r="EYT426" s="98"/>
      <c r="EYU426" s="98"/>
      <c r="EYV426" s="98"/>
      <c r="EYW426" s="98"/>
      <c r="EYX426" s="98"/>
      <c r="EYY426" s="98"/>
      <c r="EYZ426" s="98"/>
      <c r="EZA426" s="98"/>
      <c r="EZB426" s="98"/>
      <c r="EZC426" s="98"/>
      <c r="EZD426" s="98"/>
      <c r="EZE426" s="98"/>
      <c r="EZF426" s="98"/>
      <c r="EZG426" s="98"/>
      <c r="EZH426" s="98"/>
      <c r="EZI426" s="98"/>
      <c r="EZJ426" s="98"/>
      <c r="EZK426" s="98"/>
      <c r="EZL426" s="98"/>
      <c r="EZM426" s="98"/>
      <c r="EZN426" s="98"/>
      <c r="EZO426" s="98"/>
      <c r="EZP426" s="98"/>
      <c r="EZQ426" s="98"/>
      <c r="EZR426" s="98"/>
      <c r="EZS426" s="98"/>
      <c r="EZT426" s="98"/>
      <c r="EZU426" s="98"/>
      <c r="EZV426" s="98"/>
      <c r="EZW426" s="98"/>
      <c r="EZX426" s="98"/>
      <c r="EZY426" s="98"/>
      <c r="EZZ426" s="98"/>
      <c r="FAA426" s="98"/>
      <c r="FAB426" s="98"/>
      <c r="FAC426" s="98"/>
      <c r="FAD426" s="98"/>
      <c r="FAE426" s="98"/>
      <c r="FAF426" s="98"/>
      <c r="FAG426" s="98"/>
      <c r="FAH426" s="98"/>
      <c r="FAI426" s="98"/>
      <c r="FAJ426" s="98"/>
      <c r="FAK426" s="98"/>
      <c r="FAL426" s="98"/>
      <c r="FAM426" s="98"/>
      <c r="FAN426" s="98"/>
      <c r="FAO426" s="98"/>
      <c r="FAP426" s="98"/>
      <c r="FAQ426" s="98"/>
      <c r="FAR426" s="98"/>
      <c r="FAS426" s="98"/>
      <c r="FAT426" s="98"/>
      <c r="FAU426" s="98"/>
      <c r="FAV426" s="98"/>
      <c r="FAW426" s="98"/>
      <c r="FAX426" s="98"/>
      <c r="FAY426" s="98"/>
      <c r="FAZ426" s="98"/>
      <c r="FBA426" s="98"/>
      <c r="FBB426" s="98"/>
      <c r="FBC426" s="98"/>
      <c r="FBD426" s="98"/>
      <c r="FBE426" s="98"/>
      <c r="FBF426" s="98"/>
      <c r="FBG426" s="98"/>
      <c r="FBH426" s="98"/>
      <c r="FBI426" s="98"/>
      <c r="FBJ426" s="98"/>
      <c r="FBK426" s="98"/>
      <c r="FBL426" s="98"/>
      <c r="FBM426" s="98"/>
      <c r="FBN426" s="98"/>
      <c r="FBO426" s="98"/>
      <c r="FBP426" s="98"/>
      <c r="FBQ426" s="98"/>
      <c r="FBR426" s="98"/>
      <c r="FBS426" s="98"/>
      <c r="FBT426" s="98"/>
      <c r="FBU426" s="98"/>
      <c r="FBV426" s="98"/>
      <c r="FBW426" s="98"/>
      <c r="FBX426" s="98"/>
      <c r="FBY426" s="98"/>
      <c r="FBZ426" s="98"/>
      <c r="FCA426" s="98"/>
      <c r="FCB426" s="98"/>
      <c r="FCC426" s="98"/>
      <c r="FCD426" s="98"/>
      <c r="FCE426" s="98"/>
      <c r="FCF426" s="98"/>
      <c r="FCG426" s="98"/>
      <c r="FCH426" s="98"/>
      <c r="FCI426" s="98"/>
      <c r="FCJ426" s="98"/>
      <c r="FCK426" s="98"/>
      <c r="FCL426" s="98"/>
      <c r="FCM426" s="98"/>
      <c r="FCN426" s="98"/>
      <c r="FCO426" s="98"/>
      <c r="FCP426" s="98"/>
      <c r="FCQ426" s="98"/>
      <c r="FCR426" s="98"/>
      <c r="FCS426" s="98"/>
      <c r="FCT426" s="98"/>
      <c r="FCU426" s="98"/>
      <c r="FCV426" s="98"/>
      <c r="FCW426" s="98"/>
      <c r="FCX426" s="98"/>
      <c r="FCY426" s="98"/>
      <c r="FCZ426" s="98"/>
      <c r="FDA426" s="98"/>
      <c r="FDB426" s="98"/>
      <c r="FDC426" s="98"/>
      <c r="FDD426" s="98"/>
      <c r="FDE426" s="98"/>
      <c r="FDF426" s="98"/>
      <c r="FDG426" s="98"/>
      <c r="FDH426" s="98"/>
      <c r="FDI426" s="98"/>
      <c r="FDJ426" s="98"/>
      <c r="FDK426" s="98"/>
      <c r="FDL426" s="98"/>
      <c r="FDM426" s="98"/>
      <c r="FDN426" s="98"/>
      <c r="FDO426" s="98"/>
      <c r="FDP426" s="98"/>
      <c r="FDQ426" s="98"/>
      <c r="FDR426" s="98"/>
      <c r="FDS426" s="98"/>
      <c r="FDT426" s="98"/>
      <c r="FDU426" s="98"/>
      <c r="FDV426" s="98"/>
      <c r="FDW426" s="98"/>
      <c r="FDX426" s="98"/>
      <c r="FDY426" s="98"/>
      <c r="FDZ426" s="98"/>
      <c r="FEA426" s="98"/>
      <c r="FEB426" s="98"/>
      <c r="FEC426" s="98"/>
      <c r="FED426" s="98"/>
      <c r="FEE426" s="98"/>
      <c r="FEF426" s="98"/>
      <c r="FEG426" s="98"/>
      <c r="FEH426" s="98"/>
      <c r="FEI426" s="98"/>
      <c r="FEJ426" s="98"/>
      <c r="FEK426" s="98"/>
      <c r="FEL426" s="98"/>
      <c r="FEM426" s="98"/>
      <c r="FEN426" s="98"/>
      <c r="FEO426" s="98"/>
      <c r="FEP426" s="98"/>
      <c r="FEQ426" s="98"/>
      <c r="FER426" s="98"/>
      <c r="FES426" s="98"/>
      <c r="FET426" s="98"/>
      <c r="FEU426" s="98"/>
      <c r="FEV426" s="98"/>
      <c r="FEW426" s="98"/>
      <c r="FEX426" s="98"/>
      <c r="FEY426" s="98"/>
      <c r="FEZ426" s="98"/>
      <c r="FFA426" s="98"/>
      <c r="FFB426" s="98"/>
      <c r="FFC426" s="98"/>
      <c r="FFD426" s="98"/>
      <c r="FFE426" s="98"/>
      <c r="FFF426" s="98"/>
      <c r="FFG426" s="98"/>
      <c r="FFH426" s="98"/>
      <c r="FFI426" s="98"/>
      <c r="FFJ426" s="98"/>
      <c r="FFK426" s="98"/>
      <c r="FFL426" s="98"/>
      <c r="FFM426" s="98"/>
      <c r="FFN426" s="98"/>
      <c r="FFO426" s="98"/>
      <c r="FFP426" s="98"/>
      <c r="FFQ426" s="98"/>
      <c r="FFR426" s="98"/>
      <c r="FFS426" s="98"/>
      <c r="FFT426" s="98"/>
      <c r="FFU426" s="98"/>
      <c r="FFV426" s="98"/>
      <c r="FFW426" s="98"/>
      <c r="FFX426" s="98"/>
      <c r="FFY426" s="98"/>
      <c r="FFZ426" s="98"/>
      <c r="FGA426" s="98"/>
      <c r="FGB426" s="98"/>
      <c r="FGC426" s="98"/>
      <c r="FGD426" s="98"/>
      <c r="FGE426" s="98"/>
      <c r="FGF426" s="98"/>
      <c r="FGG426" s="98"/>
      <c r="FGH426" s="98"/>
      <c r="FGI426" s="98"/>
      <c r="FGJ426" s="98"/>
      <c r="FGK426" s="98"/>
      <c r="FGL426" s="98"/>
      <c r="FGM426" s="98"/>
      <c r="FGN426" s="98"/>
      <c r="FGO426" s="98"/>
      <c r="FGP426" s="98"/>
      <c r="FGQ426" s="98"/>
      <c r="FGR426" s="98"/>
      <c r="FGS426" s="98"/>
      <c r="FGT426" s="98"/>
      <c r="FGU426" s="98"/>
      <c r="FGV426" s="98"/>
      <c r="FGW426" s="98"/>
      <c r="FGX426" s="98"/>
      <c r="FGY426" s="98"/>
      <c r="FGZ426" s="98"/>
      <c r="FHA426" s="98"/>
      <c r="FHB426" s="98"/>
      <c r="FHC426" s="98"/>
      <c r="FHD426" s="98"/>
      <c r="FHE426" s="98"/>
      <c r="FHF426" s="98"/>
      <c r="FHG426" s="98"/>
      <c r="FHH426" s="98"/>
      <c r="FHI426" s="98"/>
      <c r="FHJ426" s="98"/>
      <c r="FHK426" s="98"/>
      <c r="FHL426" s="98"/>
      <c r="FHM426" s="98"/>
      <c r="FHN426" s="98"/>
      <c r="FHO426" s="98"/>
      <c r="FHP426" s="98"/>
      <c r="FHQ426" s="98"/>
      <c r="FHR426" s="98"/>
      <c r="FHS426" s="98"/>
      <c r="FHT426" s="98"/>
      <c r="FHU426" s="98"/>
      <c r="FHV426" s="98"/>
      <c r="FHW426" s="98"/>
      <c r="FHX426" s="98"/>
      <c r="FHY426" s="98"/>
      <c r="FHZ426" s="98"/>
      <c r="FIA426" s="98"/>
      <c r="FIB426" s="98"/>
      <c r="FIC426" s="98"/>
      <c r="FID426" s="98"/>
      <c r="FIE426" s="98"/>
      <c r="FIF426" s="98"/>
      <c r="FIG426" s="98"/>
      <c r="FIH426" s="98"/>
      <c r="FII426" s="98"/>
      <c r="FIJ426" s="98"/>
      <c r="FIK426" s="98"/>
      <c r="FIL426" s="98"/>
      <c r="FIM426" s="98"/>
      <c r="FIN426" s="98"/>
      <c r="FIO426" s="98"/>
      <c r="FIP426" s="98"/>
      <c r="FIQ426" s="98"/>
      <c r="FIR426" s="98"/>
      <c r="FIS426" s="98"/>
      <c r="FIT426" s="98"/>
      <c r="FIU426" s="98"/>
      <c r="FIV426" s="98"/>
      <c r="FIW426" s="98"/>
      <c r="FIX426" s="98"/>
      <c r="FIY426" s="98"/>
      <c r="FIZ426" s="98"/>
      <c r="FJA426" s="98"/>
      <c r="FJB426" s="98"/>
      <c r="FJC426" s="98"/>
      <c r="FJD426" s="98"/>
      <c r="FJE426" s="98"/>
      <c r="FJF426" s="98"/>
      <c r="FJG426" s="98"/>
      <c r="FJH426" s="98"/>
      <c r="FJI426" s="98"/>
      <c r="FJJ426" s="98"/>
      <c r="FJK426" s="98"/>
      <c r="FJL426" s="98"/>
      <c r="FJM426" s="98"/>
      <c r="FJN426" s="98"/>
      <c r="FJO426" s="98"/>
      <c r="FJP426" s="98"/>
      <c r="FJQ426" s="98"/>
      <c r="FJR426" s="98"/>
      <c r="FJS426" s="98"/>
      <c r="FJT426" s="98"/>
      <c r="FJU426" s="98"/>
      <c r="FJV426" s="98"/>
      <c r="FJW426" s="98"/>
      <c r="FJX426" s="98"/>
      <c r="FJY426" s="98"/>
      <c r="FJZ426" s="98"/>
      <c r="FKA426" s="98"/>
      <c r="FKB426" s="98"/>
      <c r="FKC426" s="98"/>
      <c r="FKD426" s="98"/>
      <c r="FKE426" s="98"/>
      <c r="FKF426" s="98"/>
      <c r="FKG426" s="98"/>
      <c r="FKH426" s="98"/>
      <c r="FKI426" s="98"/>
      <c r="FKJ426" s="98"/>
      <c r="FKK426" s="98"/>
      <c r="FKL426" s="98"/>
      <c r="FKM426" s="98"/>
      <c r="FKN426" s="98"/>
      <c r="FKO426" s="98"/>
      <c r="FKP426" s="98"/>
      <c r="FKQ426" s="98"/>
      <c r="FKR426" s="98"/>
      <c r="FKS426" s="98"/>
      <c r="FKT426" s="98"/>
      <c r="FKU426" s="98"/>
      <c r="FKV426" s="98"/>
      <c r="FKW426" s="98"/>
      <c r="FKX426" s="98"/>
      <c r="FKY426" s="98"/>
      <c r="FKZ426" s="98"/>
      <c r="FLA426" s="98"/>
      <c r="FLB426" s="98"/>
      <c r="FLC426" s="98"/>
      <c r="FLD426" s="98"/>
      <c r="FLE426" s="98"/>
      <c r="FLF426" s="98"/>
      <c r="FLG426" s="98"/>
      <c r="FLH426" s="98"/>
      <c r="FLI426" s="98"/>
      <c r="FLJ426" s="98"/>
      <c r="FLK426" s="98"/>
      <c r="FLL426" s="98"/>
      <c r="FLM426" s="98"/>
      <c r="FLN426" s="98"/>
      <c r="FLO426" s="98"/>
      <c r="FLP426" s="98"/>
      <c r="FLQ426" s="98"/>
      <c r="FLR426" s="98"/>
      <c r="FLS426" s="98"/>
      <c r="FLT426" s="98"/>
      <c r="FLU426" s="98"/>
      <c r="FLV426" s="98"/>
      <c r="FLW426" s="98"/>
      <c r="FLX426" s="98"/>
      <c r="FLY426" s="98"/>
      <c r="FLZ426" s="98"/>
      <c r="FMA426" s="98"/>
      <c r="FMB426" s="98"/>
      <c r="FMC426" s="98"/>
      <c r="FMD426" s="98"/>
      <c r="FME426" s="98"/>
      <c r="FMF426" s="98"/>
      <c r="FMG426" s="98"/>
      <c r="FMH426" s="98"/>
      <c r="FMI426" s="98"/>
      <c r="FMJ426" s="98"/>
      <c r="FMK426" s="98"/>
      <c r="FML426" s="98"/>
      <c r="FMM426" s="98"/>
      <c r="FMN426" s="98"/>
      <c r="FMO426" s="98"/>
      <c r="FMP426" s="98"/>
      <c r="FMQ426" s="98"/>
      <c r="FMR426" s="98"/>
      <c r="FMS426" s="98"/>
      <c r="FMT426" s="98"/>
      <c r="FMU426" s="98"/>
      <c r="FMV426" s="98"/>
      <c r="FMW426" s="98"/>
      <c r="FMX426" s="98"/>
      <c r="FMY426" s="98"/>
      <c r="FMZ426" s="98"/>
      <c r="FNA426" s="98"/>
      <c r="FNB426" s="98"/>
      <c r="FNC426" s="98"/>
      <c r="FND426" s="98"/>
      <c r="FNE426" s="98"/>
      <c r="FNF426" s="98"/>
      <c r="FNG426" s="98"/>
      <c r="FNH426" s="98"/>
      <c r="FNI426" s="98"/>
      <c r="FNJ426" s="98"/>
      <c r="FNK426" s="98"/>
      <c r="FNL426" s="98"/>
      <c r="FNM426" s="98"/>
      <c r="FNN426" s="98"/>
      <c r="FNO426" s="98"/>
      <c r="FNP426" s="98"/>
      <c r="FNQ426" s="98"/>
      <c r="FNR426" s="98"/>
      <c r="FNS426" s="98"/>
      <c r="FNT426" s="98"/>
      <c r="FNU426" s="98"/>
      <c r="FNV426" s="98"/>
      <c r="FNW426" s="98"/>
      <c r="FNX426" s="98"/>
      <c r="FNY426" s="98"/>
      <c r="FNZ426" s="98"/>
      <c r="FOA426" s="98"/>
      <c r="FOB426" s="98"/>
      <c r="FOC426" s="98"/>
      <c r="FOD426" s="98"/>
      <c r="FOE426" s="98"/>
      <c r="FOF426" s="98"/>
      <c r="FOG426" s="98"/>
      <c r="FOH426" s="98"/>
      <c r="FOI426" s="98"/>
      <c r="FOJ426" s="98"/>
      <c r="FOK426" s="98"/>
      <c r="FOL426" s="98"/>
      <c r="FOM426" s="98"/>
      <c r="FON426" s="98"/>
      <c r="FOO426" s="98"/>
      <c r="FOP426" s="98"/>
      <c r="FOQ426" s="98"/>
      <c r="FOR426" s="98"/>
      <c r="FOS426" s="98"/>
      <c r="FOT426" s="98"/>
      <c r="FOU426" s="98"/>
      <c r="FOV426" s="98"/>
      <c r="FOW426" s="98"/>
      <c r="FOX426" s="98"/>
      <c r="FOY426" s="98"/>
      <c r="FOZ426" s="98"/>
      <c r="FPA426" s="98"/>
      <c r="FPB426" s="98"/>
      <c r="FPC426" s="98"/>
      <c r="FPD426" s="98"/>
      <c r="FPE426" s="98"/>
      <c r="FPF426" s="98"/>
      <c r="FPG426" s="98"/>
      <c r="FPH426" s="98"/>
      <c r="FPI426" s="98"/>
      <c r="FPJ426" s="98"/>
      <c r="FPK426" s="98"/>
      <c r="FPL426" s="98"/>
      <c r="FPM426" s="98"/>
      <c r="FPN426" s="98"/>
      <c r="FPO426" s="98"/>
      <c r="FPP426" s="98"/>
      <c r="FPQ426" s="98"/>
      <c r="FPR426" s="98"/>
      <c r="FPS426" s="98"/>
      <c r="FPT426" s="98"/>
      <c r="FPU426" s="98"/>
      <c r="FPV426" s="98"/>
      <c r="FPW426" s="98"/>
      <c r="FPX426" s="98"/>
      <c r="FPY426" s="98"/>
      <c r="FPZ426" s="98"/>
      <c r="FQA426" s="98"/>
      <c r="FQB426" s="98"/>
      <c r="FQC426" s="98"/>
      <c r="FQD426" s="98"/>
      <c r="FQE426" s="98"/>
      <c r="FQF426" s="98"/>
      <c r="FQG426" s="98"/>
      <c r="FQH426" s="98"/>
      <c r="FQI426" s="98"/>
      <c r="FQJ426" s="98"/>
      <c r="FQK426" s="98"/>
      <c r="FQL426" s="98"/>
      <c r="FQM426" s="98"/>
      <c r="FQN426" s="98"/>
      <c r="FQO426" s="98"/>
      <c r="FQP426" s="98"/>
      <c r="FQQ426" s="98"/>
      <c r="FQR426" s="98"/>
      <c r="FQS426" s="98"/>
      <c r="FQT426" s="98"/>
      <c r="FQU426" s="98"/>
      <c r="FQV426" s="98"/>
      <c r="FQW426" s="98"/>
      <c r="FQX426" s="98"/>
      <c r="FQY426" s="98"/>
      <c r="FQZ426" s="98"/>
      <c r="FRA426" s="98"/>
      <c r="FRB426" s="98"/>
      <c r="FRC426" s="98"/>
      <c r="FRD426" s="98"/>
      <c r="FRE426" s="98"/>
      <c r="FRF426" s="98"/>
      <c r="FRG426" s="98"/>
      <c r="FRH426" s="98"/>
      <c r="FRI426" s="98"/>
      <c r="FRJ426" s="98"/>
      <c r="FRK426" s="98"/>
      <c r="FRL426" s="98"/>
      <c r="FRM426" s="98"/>
      <c r="FRN426" s="98"/>
      <c r="FRO426" s="98"/>
      <c r="FRP426" s="98"/>
      <c r="FRQ426" s="98"/>
      <c r="FRR426" s="98"/>
      <c r="FRS426" s="98"/>
      <c r="FRT426" s="98"/>
      <c r="FRU426" s="98"/>
      <c r="FRV426" s="98"/>
      <c r="FRW426" s="98"/>
      <c r="FRX426" s="98"/>
      <c r="FRY426" s="98"/>
      <c r="FRZ426" s="98"/>
      <c r="FSA426" s="98"/>
      <c r="FSB426" s="98"/>
      <c r="FSC426" s="98"/>
      <c r="FSD426" s="98"/>
      <c r="FSE426" s="98"/>
      <c r="FSF426" s="98"/>
      <c r="FSG426" s="98"/>
      <c r="FSH426" s="98"/>
      <c r="FSI426" s="98"/>
      <c r="FSJ426" s="98"/>
      <c r="FSK426" s="98"/>
      <c r="FSL426" s="98"/>
      <c r="FSM426" s="98"/>
      <c r="FSN426" s="98"/>
      <c r="FSO426" s="98"/>
      <c r="FSP426" s="98"/>
      <c r="FSQ426" s="98"/>
      <c r="FSR426" s="98"/>
      <c r="FSS426" s="98"/>
      <c r="FST426" s="98"/>
      <c r="FSU426" s="98"/>
      <c r="FSV426" s="98"/>
      <c r="FSW426" s="98"/>
      <c r="FSX426" s="98"/>
      <c r="FSY426" s="98"/>
      <c r="FSZ426" s="98"/>
      <c r="FTA426" s="98"/>
      <c r="FTB426" s="98"/>
      <c r="FTC426" s="98"/>
      <c r="FTD426" s="98"/>
      <c r="FTE426" s="98"/>
      <c r="FTF426" s="98"/>
      <c r="FTG426" s="98"/>
      <c r="FTH426" s="98"/>
      <c r="FTI426" s="98"/>
      <c r="FTJ426" s="98"/>
      <c r="FTK426" s="98"/>
      <c r="FTL426" s="98"/>
      <c r="FTM426" s="98"/>
      <c r="FTN426" s="98"/>
      <c r="FTO426" s="98"/>
      <c r="FTP426" s="98"/>
      <c r="FTQ426" s="98"/>
      <c r="FTR426" s="98"/>
      <c r="FTS426" s="98"/>
      <c r="FTT426" s="98"/>
      <c r="FTU426" s="98"/>
      <c r="FTV426" s="98"/>
      <c r="FTW426" s="98"/>
      <c r="FTX426" s="98"/>
      <c r="FTY426" s="98"/>
      <c r="FTZ426" s="98"/>
      <c r="FUA426" s="98"/>
      <c r="FUB426" s="98"/>
      <c r="FUC426" s="98"/>
      <c r="FUD426" s="98"/>
      <c r="FUE426" s="98"/>
      <c r="FUF426" s="98"/>
      <c r="FUG426" s="98"/>
      <c r="FUH426" s="98"/>
      <c r="FUI426" s="98"/>
      <c r="FUJ426" s="98"/>
      <c r="FUK426" s="98"/>
      <c r="FUL426" s="98"/>
      <c r="FUM426" s="98"/>
      <c r="FUN426" s="98"/>
      <c r="FUO426" s="98"/>
      <c r="FUP426" s="98"/>
      <c r="FUQ426" s="98"/>
      <c r="FUR426" s="98"/>
      <c r="FUS426" s="98"/>
      <c r="FUT426" s="98"/>
      <c r="FUU426" s="98"/>
      <c r="FUV426" s="98"/>
      <c r="FUW426" s="98"/>
      <c r="FUX426" s="98"/>
      <c r="FUY426" s="98"/>
      <c r="FUZ426" s="98"/>
      <c r="FVA426" s="98"/>
      <c r="FVB426" s="98"/>
      <c r="FVC426" s="98"/>
      <c r="FVD426" s="98"/>
      <c r="FVE426" s="98"/>
      <c r="FVF426" s="98"/>
      <c r="FVG426" s="98"/>
      <c r="FVH426" s="98"/>
      <c r="FVI426" s="98"/>
      <c r="FVJ426" s="98"/>
      <c r="FVK426" s="98"/>
      <c r="FVL426" s="98"/>
      <c r="FVM426" s="98"/>
      <c r="FVN426" s="98"/>
      <c r="FVO426" s="98"/>
      <c r="FVP426" s="98"/>
      <c r="FVQ426" s="98"/>
      <c r="FVR426" s="98"/>
      <c r="FVS426" s="98"/>
      <c r="FVT426" s="98"/>
      <c r="FVU426" s="98"/>
      <c r="FVV426" s="98"/>
      <c r="FVW426" s="98"/>
      <c r="FVX426" s="98"/>
      <c r="FVY426" s="98"/>
      <c r="FVZ426" s="98"/>
      <c r="FWA426" s="98"/>
      <c r="FWB426" s="98"/>
      <c r="FWC426" s="98"/>
      <c r="FWD426" s="98"/>
      <c r="FWE426" s="98"/>
      <c r="FWF426" s="98"/>
      <c r="FWG426" s="98"/>
      <c r="FWH426" s="98"/>
      <c r="FWI426" s="98"/>
      <c r="FWJ426" s="98"/>
      <c r="FWK426" s="98"/>
      <c r="FWL426" s="98"/>
      <c r="FWM426" s="98"/>
      <c r="FWN426" s="98"/>
      <c r="FWO426" s="98"/>
      <c r="FWP426" s="98"/>
      <c r="FWQ426" s="98"/>
      <c r="FWR426" s="98"/>
      <c r="FWS426" s="98"/>
      <c r="FWT426" s="98"/>
      <c r="FWU426" s="98"/>
      <c r="FWV426" s="98"/>
      <c r="FWW426" s="98"/>
      <c r="FWX426" s="98"/>
      <c r="FWY426" s="98"/>
      <c r="FWZ426" s="98"/>
      <c r="FXA426" s="98"/>
      <c r="FXB426" s="98"/>
      <c r="FXC426" s="98"/>
      <c r="FXD426" s="98"/>
      <c r="FXE426" s="98"/>
      <c r="FXF426" s="98"/>
      <c r="FXG426" s="98"/>
      <c r="FXH426" s="98"/>
      <c r="FXI426" s="98"/>
      <c r="FXJ426" s="98"/>
      <c r="FXK426" s="98"/>
      <c r="FXL426" s="98"/>
      <c r="FXM426" s="98"/>
      <c r="FXN426" s="98"/>
      <c r="FXO426" s="98"/>
      <c r="FXP426" s="98"/>
      <c r="FXQ426" s="98"/>
      <c r="FXR426" s="98"/>
      <c r="FXS426" s="98"/>
      <c r="FXT426" s="98"/>
      <c r="FXU426" s="98"/>
      <c r="FXV426" s="98"/>
      <c r="FXW426" s="98"/>
      <c r="FXX426" s="98"/>
      <c r="FXY426" s="98"/>
      <c r="FXZ426" s="98"/>
      <c r="FYA426" s="98"/>
      <c r="FYB426" s="98"/>
      <c r="FYC426" s="98"/>
      <c r="FYD426" s="98"/>
      <c r="FYE426" s="98"/>
      <c r="FYF426" s="98"/>
      <c r="FYG426" s="98"/>
      <c r="FYH426" s="98"/>
      <c r="FYI426" s="98"/>
      <c r="FYJ426" s="98"/>
      <c r="FYK426" s="98"/>
      <c r="FYL426" s="98"/>
      <c r="FYM426" s="98"/>
      <c r="FYN426" s="98"/>
      <c r="FYO426" s="98"/>
      <c r="FYP426" s="98"/>
      <c r="FYQ426" s="98"/>
      <c r="FYR426" s="98"/>
      <c r="FYS426" s="98"/>
      <c r="FYT426" s="98"/>
      <c r="FYU426" s="98"/>
      <c r="FYV426" s="98"/>
      <c r="FYW426" s="98"/>
      <c r="FYX426" s="98"/>
      <c r="FYY426" s="98"/>
      <c r="FYZ426" s="98"/>
      <c r="FZA426" s="98"/>
      <c r="FZB426" s="98"/>
      <c r="FZC426" s="98"/>
      <c r="FZD426" s="98"/>
      <c r="FZE426" s="98"/>
      <c r="FZF426" s="98"/>
      <c r="FZG426" s="98"/>
      <c r="FZH426" s="98"/>
      <c r="FZI426" s="98"/>
      <c r="FZJ426" s="98"/>
      <c r="FZK426" s="98"/>
      <c r="FZL426" s="98"/>
      <c r="FZM426" s="98"/>
      <c r="FZN426" s="98"/>
      <c r="FZO426" s="98"/>
      <c r="FZP426" s="98"/>
      <c r="FZQ426" s="98"/>
      <c r="FZR426" s="98"/>
      <c r="FZS426" s="98"/>
      <c r="FZT426" s="98"/>
      <c r="FZU426" s="98"/>
      <c r="FZV426" s="98"/>
      <c r="FZW426" s="98"/>
      <c r="FZX426" s="98"/>
      <c r="FZY426" s="98"/>
      <c r="FZZ426" s="98"/>
      <c r="GAA426" s="98"/>
      <c r="GAB426" s="98"/>
      <c r="GAC426" s="98"/>
      <c r="GAD426" s="98"/>
      <c r="GAE426" s="98"/>
      <c r="GAF426" s="98"/>
      <c r="GAG426" s="98"/>
      <c r="GAH426" s="98"/>
      <c r="GAI426" s="98"/>
      <c r="GAJ426" s="98"/>
      <c r="GAK426" s="98"/>
      <c r="GAL426" s="98"/>
      <c r="GAM426" s="98"/>
      <c r="GAN426" s="98"/>
      <c r="GAO426" s="98"/>
      <c r="GAP426" s="98"/>
      <c r="GAQ426" s="98"/>
      <c r="GAR426" s="98"/>
      <c r="GAS426" s="98"/>
      <c r="GAT426" s="98"/>
      <c r="GAU426" s="98"/>
      <c r="GAV426" s="98"/>
      <c r="GAW426" s="98"/>
      <c r="GAX426" s="98"/>
      <c r="GAY426" s="98"/>
      <c r="GAZ426" s="98"/>
      <c r="GBA426" s="98"/>
      <c r="GBB426" s="98"/>
      <c r="GBC426" s="98"/>
      <c r="GBD426" s="98"/>
      <c r="GBE426" s="98"/>
      <c r="GBF426" s="98"/>
      <c r="GBG426" s="98"/>
      <c r="GBH426" s="98"/>
      <c r="GBI426" s="98"/>
      <c r="GBJ426" s="98"/>
      <c r="GBK426" s="98"/>
      <c r="GBL426" s="98"/>
      <c r="GBM426" s="98"/>
      <c r="GBN426" s="98"/>
      <c r="GBO426" s="98"/>
      <c r="GBP426" s="98"/>
      <c r="GBQ426" s="98"/>
      <c r="GBR426" s="98"/>
      <c r="GBS426" s="98"/>
      <c r="GBT426" s="98"/>
      <c r="GBU426" s="98"/>
      <c r="GBV426" s="98"/>
      <c r="GBW426" s="98"/>
      <c r="GBX426" s="98"/>
      <c r="GBY426" s="98"/>
      <c r="GBZ426" s="98"/>
      <c r="GCA426" s="98"/>
      <c r="GCB426" s="98"/>
      <c r="GCC426" s="98"/>
      <c r="GCD426" s="98"/>
      <c r="GCE426" s="98"/>
      <c r="GCF426" s="98"/>
      <c r="GCG426" s="98"/>
      <c r="GCH426" s="98"/>
      <c r="GCI426" s="98"/>
      <c r="GCJ426" s="98"/>
      <c r="GCK426" s="98"/>
      <c r="GCL426" s="98"/>
      <c r="GCM426" s="98"/>
      <c r="GCN426" s="98"/>
      <c r="GCO426" s="98"/>
      <c r="GCP426" s="98"/>
      <c r="GCQ426" s="98"/>
      <c r="GCR426" s="98"/>
      <c r="GCS426" s="98"/>
      <c r="GCT426" s="98"/>
      <c r="GCU426" s="98"/>
      <c r="GCV426" s="98"/>
      <c r="GCW426" s="98"/>
      <c r="GCX426" s="98"/>
      <c r="GCY426" s="98"/>
      <c r="GCZ426" s="98"/>
      <c r="GDA426" s="98"/>
      <c r="GDB426" s="98"/>
      <c r="GDC426" s="98"/>
      <c r="GDD426" s="98"/>
      <c r="GDE426" s="98"/>
      <c r="GDF426" s="98"/>
      <c r="GDG426" s="98"/>
      <c r="GDH426" s="98"/>
      <c r="GDI426" s="98"/>
      <c r="GDJ426" s="98"/>
      <c r="GDK426" s="98"/>
      <c r="GDL426" s="98"/>
      <c r="GDM426" s="98"/>
      <c r="GDN426" s="98"/>
      <c r="GDO426" s="98"/>
      <c r="GDP426" s="98"/>
      <c r="GDQ426" s="98"/>
      <c r="GDR426" s="98"/>
      <c r="GDS426" s="98"/>
      <c r="GDT426" s="98"/>
      <c r="GDU426" s="98"/>
      <c r="GDV426" s="98"/>
      <c r="GDW426" s="98"/>
      <c r="GDX426" s="98"/>
      <c r="GDY426" s="98"/>
      <c r="GDZ426" s="98"/>
      <c r="GEA426" s="98"/>
      <c r="GEB426" s="98"/>
      <c r="GEC426" s="98"/>
      <c r="GED426" s="98"/>
      <c r="GEE426" s="98"/>
      <c r="GEF426" s="98"/>
      <c r="GEG426" s="98"/>
      <c r="GEH426" s="98"/>
      <c r="GEI426" s="98"/>
      <c r="GEJ426" s="98"/>
      <c r="GEK426" s="98"/>
      <c r="GEL426" s="98"/>
      <c r="GEM426" s="98"/>
      <c r="GEN426" s="98"/>
      <c r="GEO426" s="98"/>
      <c r="GEP426" s="98"/>
      <c r="GEQ426" s="98"/>
      <c r="GER426" s="98"/>
      <c r="GES426" s="98"/>
      <c r="GET426" s="98"/>
      <c r="GEU426" s="98"/>
      <c r="GEV426" s="98"/>
      <c r="GEW426" s="98"/>
      <c r="GEX426" s="98"/>
      <c r="GEY426" s="98"/>
      <c r="GEZ426" s="98"/>
      <c r="GFA426" s="98"/>
      <c r="GFB426" s="98"/>
      <c r="GFC426" s="98"/>
      <c r="GFD426" s="98"/>
      <c r="GFE426" s="98"/>
      <c r="GFF426" s="98"/>
      <c r="GFG426" s="98"/>
      <c r="GFH426" s="98"/>
      <c r="GFI426" s="98"/>
      <c r="GFJ426" s="98"/>
      <c r="GFK426" s="98"/>
      <c r="GFL426" s="98"/>
      <c r="GFM426" s="98"/>
      <c r="GFN426" s="98"/>
      <c r="GFO426" s="98"/>
      <c r="GFP426" s="98"/>
      <c r="GFQ426" s="98"/>
      <c r="GFR426" s="98"/>
      <c r="GFS426" s="98"/>
      <c r="GFT426" s="98"/>
      <c r="GFU426" s="98"/>
      <c r="GFV426" s="98"/>
      <c r="GFW426" s="98"/>
      <c r="GFX426" s="98"/>
      <c r="GFY426" s="98"/>
      <c r="GFZ426" s="98"/>
      <c r="GGA426" s="98"/>
      <c r="GGB426" s="98"/>
      <c r="GGC426" s="98"/>
      <c r="GGD426" s="98"/>
      <c r="GGE426" s="98"/>
      <c r="GGF426" s="98"/>
      <c r="GGG426" s="98"/>
      <c r="GGH426" s="98"/>
      <c r="GGI426" s="98"/>
      <c r="GGJ426" s="98"/>
      <c r="GGK426" s="98"/>
      <c r="GGL426" s="98"/>
      <c r="GGM426" s="98"/>
      <c r="GGN426" s="98"/>
      <c r="GGO426" s="98"/>
      <c r="GGP426" s="98"/>
      <c r="GGQ426" s="98"/>
      <c r="GGR426" s="98"/>
      <c r="GGS426" s="98"/>
      <c r="GGT426" s="98"/>
      <c r="GGU426" s="98"/>
      <c r="GGV426" s="98"/>
      <c r="GGW426" s="98"/>
      <c r="GGX426" s="98"/>
      <c r="GGY426" s="98"/>
      <c r="GGZ426" s="98"/>
      <c r="GHA426" s="98"/>
      <c r="GHB426" s="98"/>
      <c r="GHC426" s="98"/>
      <c r="GHD426" s="98"/>
      <c r="GHE426" s="98"/>
      <c r="GHF426" s="98"/>
      <c r="GHG426" s="98"/>
      <c r="GHH426" s="98"/>
      <c r="GHI426" s="98"/>
      <c r="GHJ426" s="98"/>
      <c r="GHK426" s="98"/>
      <c r="GHL426" s="98"/>
      <c r="GHM426" s="98"/>
      <c r="GHN426" s="98"/>
      <c r="GHO426" s="98"/>
      <c r="GHP426" s="98"/>
      <c r="GHQ426" s="98"/>
      <c r="GHR426" s="98"/>
      <c r="GHS426" s="98"/>
      <c r="GHT426" s="98"/>
      <c r="GHU426" s="98"/>
      <c r="GHV426" s="98"/>
      <c r="GHW426" s="98"/>
      <c r="GHX426" s="98"/>
      <c r="GHY426" s="98"/>
      <c r="GHZ426" s="98"/>
      <c r="GIA426" s="98"/>
      <c r="GIB426" s="98"/>
      <c r="GIC426" s="98"/>
      <c r="GID426" s="98"/>
      <c r="GIE426" s="98"/>
      <c r="GIF426" s="98"/>
      <c r="GIG426" s="98"/>
      <c r="GIH426" s="98"/>
      <c r="GII426" s="98"/>
      <c r="GIJ426" s="98"/>
      <c r="GIK426" s="98"/>
      <c r="GIL426" s="98"/>
      <c r="GIM426" s="98"/>
      <c r="GIN426" s="98"/>
      <c r="GIO426" s="98"/>
      <c r="GIP426" s="98"/>
      <c r="GIQ426" s="98"/>
      <c r="GIR426" s="98"/>
      <c r="GIS426" s="98"/>
      <c r="GIT426" s="98"/>
      <c r="GIU426" s="98"/>
      <c r="GIV426" s="98"/>
      <c r="GIW426" s="98"/>
      <c r="GIX426" s="98"/>
      <c r="GIY426" s="98"/>
      <c r="GIZ426" s="98"/>
      <c r="GJA426" s="98"/>
      <c r="GJB426" s="98"/>
      <c r="GJC426" s="98"/>
      <c r="GJD426" s="98"/>
      <c r="GJE426" s="98"/>
      <c r="GJF426" s="98"/>
      <c r="GJG426" s="98"/>
      <c r="GJH426" s="98"/>
      <c r="GJI426" s="98"/>
      <c r="GJJ426" s="98"/>
      <c r="GJK426" s="98"/>
      <c r="GJL426" s="98"/>
      <c r="GJM426" s="98"/>
      <c r="GJN426" s="98"/>
      <c r="GJO426" s="98"/>
      <c r="GJP426" s="98"/>
      <c r="GJQ426" s="98"/>
      <c r="GJR426" s="98"/>
      <c r="GJS426" s="98"/>
      <c r="GJT426" s="98"/>
      <c r="GJU426" s="98"/>
      <c r="GJV426" s="98"/>
      <c r="GJW426" s="98"/>
      <c r="GJX426" s="98"/>
      <c r="GJY426" s="98"/>
      <c r="GJZ426" s="98"/>
      <c r="GKA426" s="98"/>
      <c r="GKB426" s="98"/>
      <c r="GKC426" s="98"/>
      <c r="GKD426" s="98"/>
      <c r="GKE426" s="98"/>
      <c r="GKF426" s="98"/>
      <c r="GKG426" s="98"/>
      <c r="GKH426" s="98"/>
      <c r="GKI426" s="98"/>
      <c r="GKJ426" s="98"/>
      <c r="GKK426" s="98"/>
      <c r="GKL426" s="98"/>
      <c r="GKM426" s="98"/>
      <c r="GKN426" s="98"/>
      <c r="GKO426" s="98"/>
      <c r="GKP426" s="98"/>
      <c r="GKQ426" s="98"/>
      <c r="GKR426" s="98"/>
      <c r="GKS426" s="98"/>
      <c r="GKT426" s="98"/>
      <c r="GKU426" s="98"/>
      <c r="GKV426" s="98"/>
      <c r="GKW426" s="98"/>
      <c r="GKX426" s="98"/>
      <c r="GKY426" s="98"/>
      <c r="GKZ426" s="98"/>
      <c r="GLA426" s="98"/>
      <c r="GLB426" s="98"/>
      <c r="GLC426" s="98"/>
      <c r="GLD426" s="98"/>
      <c r="GLE426" s="98"/>
      <c r="GLF426" s="98"/>
      <c r="GLG426" s="98"/>
      <c r="GLH426" s="98"/>
      <c r="GLI426" s="98"/>
      <c r="GLJ426" s="98"/>
      <c r="GLK426" s="98"/>
      <c r="GLL426" s="98"/>
      <c r="GLM426" s="98"/>
      <c r="GLN426" s="98"/>
      <c r="GLO426" s="98"/>
      <c r="GLP426" s="98"/>
      <c r="GLQ426" s="98"/>
      <c r="GLR426" s="98"/>
      <c r="GLS426" s="98"/>
      <c r="GLT426" s="98"/>
      <c r="GLU426" s="98"/>
      <c r="GLV426" s="98"/>
      <c r="GLW426" s="98"/>
      <c r="GLX426" s="98"/>
      <c r="GLY426" s="98"/>
      <c r="GLZ426" s="98"/>
      <c r="GMA426" s="98"/>
      <c r="GMB426" s="98"/>
      <c r="GMC426" s="98"/>
      <c r="GMD426" s="98"/>
      <c r="GME426" s="98"/>
      <c r="GMF426" s="98"/>
      <c r="GMG426" s="98"/>
      <c r="GMH426" s="98"/>
      <c r="GMI426" s="98"/>
      <c r="GMJ426" s="98"/>
      <c r="GMK426" s="98"/>
      <c r="GML426" s="98"/>
      <c r="GMM426" s="98"/>
      <c r="GMN426" s="98"/>
      <c r="GMO426" s="98"/>
      <c r="GMP426" s="98"/>
      <c r="GMQ426" s="98"/>
      <c r="GMR426" s="98"/>
      <c r="GMS426" s="98"/>
      <c r="GMT426" s="98"/>
      <c r="GMU426" s="98"/>
      <c r="GMV426" s="98"/>
      <c r="GMW426" s="98"/>
      <c r="GMX426" s="98"/>
      <c r="GMY426" s="98"/>
      <c r="GMZ426" s="98"/>
      <c r="GNA426" s="98"/>
      <c r="GNB426" s="98"/>
      <c r="GNC426" s="98"/>
      <c r="GND426" s="98"/>
      <c r="GNE426" s="98"/>
      <c r="GNF426" s="98"/>
      <c r="GNG426" s="98"/>
      <c r="GNH426" s="98"/>
      <c r="GNI426" s="98"/>
      <c r="GNJ426" s="98"/>
      <c r="GNK426" s="98"/>
      <c r="GNL426" s="98"/>
      <c r="GNM426" s="98"/>
      <c r="GNN426" s="98"/>
      <c r="GNO426" s="98"/>
      <c r="GNP426" s="98"/>
      <c r="GNQ426" s="98"/>
      <c r="GNR426" s="98"/>
      <c r="GNS426" s="98"/>
      <c r="GNT426" s="98"/>
      <c r="GNU426" s="98"/>
      <c r="GNV426" s="98"/>
      <c r="GNW426" s="98"/>
      <c r="GNX426" s="98"/>
      <c r="GNY426" s="98"/>
      <c r="GNZ426" s="98"/>
      <c r="GOA426" s="98"/>
      <c r="GOB426" s="98"/>
      <c r="GOC426" s="98"/>
      <c r="GOD426" s="98"/>
      <c r="GOE426" s="98"/>
      <c r="GOF426" s="98"/>
      <c r="GOG426" s="98"/>
      <c r="GOH426" s="98"/>
      <c r="GOI426" s="98"/>
      <c r="GOJ426" s="98"/>
      <c r="GOK426" s="98"/>
      <c r="GOL426" s="98"/>
      <c r="GOM426" s="98"/>
      <c r="GON426" s="98"/>
      <c r="GOO426" s="98"/>
      <c r="GOP426" s="98"/>
      <c r="GOQ426" s="98"/>
      <c r="GOR426" s="98"/>
      <c r="GOS426" s="98"/>
      <c r="GOT426" s="98"/>
      <c r="GOU426" s="98"/>
      <c r="GOV426" s="98"/>
      <c r="GOW426" s="98"/>
      <c r="GOX426" s="98"/>
      <c r="GOY426" s="98"/>
      <c r="GOZ426" s="98"/>
      <c r="GPA426" s="98"/>
      <c r="GPB426" s="98"/>
      <c r="GPC426" s="98"/>
      <c r="GPD426" s="98"/>
      <c r="GPE426" s="98"/>
      <c r="GPF426" s="98"/>
      <c r="GPG426" s="98"/>
      <c r="GPH426" s="98"/>
      <c r="GPI426" s="98"/>
      <c r="GPJ426" s="98"/>
      <c r="GPK426" s="98"/>
      <c r="GPL426" s="98"/>
      <c r="GPM426" s="98"/>
      <c r="GPN426" s="98"/>
      <c r="GPO426" s="98"/>
      <c r="GPP426" s="98"/>
      <c r="GPQ426" s="98"/>
      <c r="GPR426" s="98"/>
      <c r="GPS426" s="98"/>
      <c r="GPT426" s="98"/>
      <c r="GPU426" s="98"/>
      <c r="GPV426" s="98"/>
      <c r="GPW426" s="98"/>
      <c r="GPX426" s="98"/>
      <c r="GPY426" s="98"/>
      <c r="GPZ426" s="98"/>
      <c r="GQA426" s="98"/>
      <c r="GQB426" s="98"/>
      <c r="GQC426" s="98"/>
      <c r="GQD426" s="98"/>
      <c r="GQE426" s="98"/>
      <c r="GQF426" s="98"/>
      <c r="GQG426" s="98"/>
      <c r="GQH426" s="98"/>
      <c r="GQI426" s="98"/>
      <c r="GQJ426" s="98"/>
      <c r="GQK426" s="98"/>
      <c r="GQL426" s="98"/>
      <c r="GQM426" s="98"/>
      <c r="GQN426" s="98"/>
      <c r="GQO426" s="98"/>
      <c r="GQP426" s="98"/>
      <c r="GQQ426" s="98"/>
      <c r="GQR426" s="98"/>
      <c r="GQS426" s="98"/>
      <c r="GQT426" s="98"/>
      <c r="GQU426" s="98"/>
      <c r="GQV426" s="98"/>
      <c r="GQW426" s="98"/>
      <c r="GQX426" s="98"/>
      <c r="GQY426" s="98"/>
      <c r="GQZ426" s="98"/>
      <c r="GRA426" s="98"/>
      <c r="GRB426" s="98"/>
      <c r="GRC426" s="98"/>
      <c r="GRD426" s="98"/>
      <c r="GRE426" s="98"/>
      <c r="GRF426" s="98"/>
      <c r="GRG426" s="98"/>
      <c r="GRH426" s="98"/>
      <c r="GRI426" s="98"/>
      <c r="GRJ426" s="98"/>
      <c r="GRK426" s="98"/>
      <c r="GRL426" s="98"/>
      <c r="GRM426" s="98"/>
      <c r="GRN426" s="98"/>
      <c r="GRO426" s="98"/>
      <c r="GRP426" s="98"/>
      <c r="GRQ426" s="98"/>
      <c r="GRR426" s="98"/>
      <c r="GRS426" s="98"/>
      <c r="GRT426" s="98"/>
      <c r="GRU426" s="98"/>
      <c r="GRV426" s="98"/>
      <c r="GRW426" s="98"/>
      <c r="GRX426" s="98"/>
      <c r="GRY426" s="98"/>
      <c r="GRZ426" s="98"/>
      <c r="GSA426" s="98"/>
      <c r="GSB426" s="98"/>
      <c r="GSC426" s="98"/>
      <c r="GSD426" s="98"/>
      <c r="GSE426" s="98"/>
      <c r="GSF426" s="98"/>
      <c r="GSG426" s="98"/>
      <c r="GSH426" s="98"/>
      <c r="GSI426" s="98"/>
      <c r="GSJ426" s="98"/>
      <c r="GSK426" s="98"/>
      <c r="GSL426" s="98"/>
      <c r="GSM426" s="98"/>
      <c r="GSN426" s="98"/>
      <c r="GSO426" s="98"/>
      <c r="GSP426" s="98"/>
      <c r="GSQ426" s="98"/>
      <c r="GSR426" s="98"/>
      <c r="GSS426" s="98"/>
      <c r="GST426" s="98"/>
      <c r="GSU426" s="98"/>
      <c r="GSV426" s="98"/>
      <c r="GSW426" s="98"/>
      <c r="GSX426" s="98"/>
      <c r="GSY426" s="98"/>
      <c r="GSZ426" s="98"/>
      <c r="GTA426" s="98"/>
      <c r="GTB426" s="98"/>
      <c r="GTC426" s="98"/>
      <c r="GTD426" s="98"/>
      <c r="GTE426" s="98"/>
      <c r="GTF426" s="98"/>
      <c r="GTG426" s="98"/>
      <c r="GTH426" s="98"/>
      <c r="GTI426" s="98"/>
      <c r="GTJ426" s="98"/>
      <c r="GTK426" s="98"/>
      <c r="GTL426" s="98"/>
      <c r="GTM426" s="98"/>
      <c r="GTN426" s="98"/>
      <c r="GTO426" s="98"/>
      <c r="GTP426" s="98"/>
      <c r="GTQ426" s="98"/>
      <c r="GTR426" s="98"/>
      <c r="GTS426" s="98"/>
      <c r="GTT426" s="98"/>
      <c r="GTU426" s="98"/>
      <c r="GTV426" s="98"/>
      <c r="GTW426" s="98"/>
      <c r="GTX426" s="98"/>
      <c r="GTY426" s="98"/>
      <c r="GTZ426" s="98"/>
      <c r="GUA426" s="98"/>
      <c r="GUB426" s="98"/>
      <c r="GUC426" s="98"/>
      <c r="GUD426" s="98"/>
      <c r="GUE426" s="98"/>
      <c r="GUF426" s="98"/>
      <c r="GUG426" s="98"/>
      <c r="GUH426" s="98"/>
      <c r="GUI426" s="98"/>
      <c r="GUJ426" s="98"/>
      <c r="GUK426" s="98"/>
      <c r="GUL426" s="98"/>
      <c r="GUM426" s="98"/>
      <c r="GUN426" s="98"/>
      <c r="GUO426" s="98"/>
      <c r="GUP426" s="98"/>
      <c r="GUQ426" s="98"/>
      <c r="GUR426" s="98"/>
      <c r="GUS426" s="98"/>
      <c r="GUT426" s="98"/>
      <c r="GUU426" s="98"/>
      <c r="GUV426" s="98"/>
      <c r="GUW426" s="98"/>
      <c r="GUX426" s="98"/>
      <c r="GUY426" s="98"/>
      <c r="GUZ426" s="98"/>
      <c r="GVA426" s="98"/>
      <c r="GVB426" s="98"/>
      <c r="GVC426" s="98"/>
      <c r="GVD426" s="98"/>
      <c r="GVE426" s="98"/>
      <c r="GVF426" s="98"/>
      <c r="GVG426" s="98"/>
      <c r="GVH426" s="98"/>
      <c r="GVI426" s="98"/>
      <c r="GVJ426" s="98"/>
      <c r="GVK426" s="98"/>
      <c r="GVL426" s="98"/>
      <c r="GVM426" s="98"/>
      <c r="GVN426" s="98"/>
      <c r="GVO426" s="98"/>
      <c r="GVP426" s="98"/>
      <c r="GVQ426" s="98"/>
      <c r="GVR426" s="98"/>
      <c r="GVS426" s="98"/>
      <c r="GVT426" s="98"/>
      <c r="GVU426" s="98"/>
      <c r="GVV426" s="98"/>
      <c r="GVW426" s="98"/>
      <c r="GVX426" s="98"/>
      <c r="GVY426" s="98"/>
      <c r="GVZ426" s="98"/>
      <c r="GWA426" s="98"/>
      <c r="GWB426" s="98"/>
      <c r="GWC426" s="98"/>
      <c r="GWD426" s="98"/>
      <c r="GWE426" s="98"/>
      <c r="GWF426" s="98"/>
      <c r="GWG426" s="98"/>
      <c r="GWH426" s="98"/>
      <c r="GWI426" s="98"/>
      <c r="GWJ426" s="98"/>
      <c r="GWK426" s="98"/>
      <c r="GWL426" s="98"/>
      <c r="GWM426" s="98"/>
      <c r="GWN426" s="98"/>
      <c r="GWO426" s="98"/>
      <c r="GWP426" s="98"/>
      <c r="GWQ426" s="98"/>
      <c r="GWR426" s="98"/>
      <c r="GWS426" s="98"/>
      <c r="GWT426" s="98"/>
      <c r="GWU426" s="98"/>
      <c r="GWV426" s="98"/>
      <c r="GWW426" s="98"/>
      <c r="GWX426" s="98"/>
      <c r="GWY426" s="98"/>
      <c r="GWZ426" s="98"/>
      <c r="GXA426" s="98"/>
      <c r="GXB426" s="98"/>
      <c r="GXC426" s="98"/>
      <c r="GXD426" s="98"/>
      <c r="GXE426" s="98"/>
      <c r="GXF426" s="98"/>
      <c r="GXG426" s="98"/>
      <c r="GXH426" s="98"/>
      <c r="GXI426" s="98"/>
      <c r="GXJ426" s="98"/>
      <c r="GXK426" s="98"/>
      <c r="GXL426" s="98"/>
      <c r="GXM426" s="98"/>
      <c r="GXN426" s="98"/>
      <c r="GXO426" s="98"/>
      <c r="GXP426" s="98"/>
      <c r="GXQ426" s="98"/>
      <c r="GXR426" s="98"/>
      <c r="GXS426" s="98"/>
      <c r="GXT426" s="98"/>
      <c r="GXU426" s="98"/>
      <c r="GXV426" s="98"/>
      <c r="GXW426" s="98"/>
      <c r="GXX426" s="98"/>
      <c r="GXY426" s="98"/>
      <c r="GXZ426" s="98"/>
      <c r="GYA426" s="98"/>
      <c r="GYB426" s="98"/>
      <c r="GYC426" s="98"/>
      <c r="GYD426" s="98"/>
      <c r="GYE426" s="98"/>
      <c r="GYF426" s="98"/>
      <c r="GYG426" s="98"/>
      <c r="GYH426" s="98"/>
      <c r="GYI426" s="98"/>
      <c r="GYJ426" s="98"/>
      <c r="GYK426" s="98"/>
      <c r="GYL426" s="98"/>
      <c r="GYM426" s="98"/>
      <c r="GYN426" s="98"/>
      <c r="GYO426" s="98"/>
      <c r="GYP426" s="98"/>
      <c r="GYQ426" s="98"/>
      <c r="GYR426" s="98"/>
      <c r="GYS426" s="98"/>
      <c r="GYT426" s="98"/>
      <c r="GYU426" s="98"/>
      <c r="GYV426" s="98"/>
      <c r="GYW426" s="98"/>
      <c r="GYX426" s="98"/>
      <c r="GYY426" s="98"/>
      <c r="GYZ426" s="98"/>
      <c r="GZA426" s="98"/>
      <c r="GZB426" s="98"/>
      <c r="GZC426" s="98"/>
      <c r="GZD426" s="98"/>
      <c r="GZE426" s="98"/>
      <c r="GZF426" s="98"/>
      <c r="GZG426" s="98"/>
      <c r="GZH426" s="98"/>
      <c r="GZI426" s="98"/>
      <c r="GZJ426" s="98"/>
      <c r="GZK426" s="98"/>
      <c r="GZL426" s="98"/>
      <c r="GZM426" s="98"/>
      <c r="GZN426" s="98"/>
      <c r="GZO426" s="98"/>
      <c r="GZP426" s="98"/>
      <c r="GZQ426" s="98"/>
      <c r="GZR426" s="98"/>
      <c r="GZS426" s="98"/>
      <c r="GZT426" s="98"/>
      <c r="GZU426" s="98"/>
      <c r="GZV426" s="98"/>
      <c r="GZW426" s="98"/>
      <c r="GZX426" s="98"/>
      <c r="GZY426" s="98"/>
      <c r="GZZ426" s="98"/>
      <c r="HAA426" s="98"/>
      <c r="HAB426" s="98"/>
      <c r="HAC426" s="98"/>
      <c r="HAD426" s="98"/>
      <c r="HAE426" s="98"/>
      <c r="HAF426" s="98"/>
      <c r="HAG426" s="98"/>
      <c r="HAH426" s="98"/>
      <c r="HAI426" s="98"/>
      <c r="HAJ426" s="98"/>
      <c r="HAK426" s="98"/>
      <c r="HAL426" s="98"/>
      <c r="HAM426" s="98"/>
      <c r="HAN426" s="98"/>
      <c r="HAO426" s="98"/>
      <c r="HAP426" s="98"/>
      <c r="HAQ426" s="98"/>
      <c r="HAR426" s="98"/>
      <c r="HAS426" s="98"/>
      <c r="HAT426" s="98"/>
      <c r="HAU426" s="98"/>
      <c r="HAV426" s="98"/>
      <c r="HAW426" s="98"/>
      <c r="HAX426" s="98"/>
      <c r="HAY426" s="98"/>
      <c r="HAZ426" s="98"/>
      <c r="HBA426" s="98"/>
      <c r="HBB426" s="98"/>
      <c r="HBC426" s="98"/>
      <c r="HBD426" s="98"/>
      <c r="HBE426" s="98"/>
      <c r="HBF426" s="98"/>
      <c r="HBG426" s="98"/>
      <c r="HBH426" s="98"/>
      <c r="HBI426" s="98"/>
      <c r="HBJ426" s="98"/>
      <c r="HBK426" s="98"/>
      <c r="HBL426" s="98"/>
      <c r="HBM426" s="98"/>
      <c r="HBN426" s="98"/>
      <c r="HBO426" s="98"/>
      <c r="HBP426" s="98"/>
      <c r="HBQ426" s="98"/>
      <c r="HBR426" s="98"/>
      <c r="HBS426" s="98"/>
      <c r="HBT426" s="98"/>
      <c r="HBU426" s="98"/>
      <c r="HBV426" s="98"/>
      <c r="HBW426" s="98"/>
      <c r="HBX426" s="98"/>
      <c r="HBY426" s="98"/>
      <c r="HBZ426" s="98"/>
      <c r="HCA426" s="98"/>
      <c r="HCB426" s="98"/>
      <c r="HCC426" s="98"/>
      <c r="HCD426" s="98"/>
      <c r="HCE426" s="98"/>
      <c r="HCF426" s="98"/>
      <c r="HCG426" s="98"/>
      <c r="HCH426" s="98"/>
      <c r="HCI426" s="98"/>
      <c r="HCJ426" s="98"/>
      <c r="HCK426" s="98"/>
      <c r="HCL426" s="98"/>
      <c r="HCM426" s="98"/>
      <c r="HCN426" s="98"/>
      <c r="HCO426" s="98"/>
      <c r="HCP426" s="98"/>
      <c r="HCQ426" s="98"/>
      <c r="HCR426" s="98"/>
      <c r="HCS426" s="98"/>
      <c r="HCT426" s="98"/>
      <c r="HCU426" s="98"/>
      <c r="HCV426" s="98"/>
      <c r="HCW426" s="98"/>
      <c r="HCX426" s="98"/>
      <c r="HCY426" s="98"/>
      <c r="HCZ426" s="98"/>
      <c r="HDA426" s="98"/>
      <c r="HDB426" s="98"/>
      <c r="HDC426" s="98"/>
      <c r="HDD426" s="98"/>
      <c r="HDE426" s="98"/>
      <c r="HDF426" s="98"/>
      <c r="HDG426" s="98"/>
      <c r="HDH426" s="98"/>
      <c r="HDI426" s="98"/>
      <c r="HDJ426" s="98"/>
      <c r="HDK426" s="98"/>
      <c r="HDL426" s="98"/>
      <c r="HDM426" s="98"/>
      <c r="HDN426" s="98"/>
      <c r="HDO426" s="98"/>
      <c r="HDP426" s="98"/>
      <c r="HDQ426" s="98"/>
      <c r="HDR426" s="98"/>
      <c r="HDS426" s="98"/>
      <c r="HDT426" s="98"/>
      <c r="HDU426" s="98"/>
      <c r="HDV426" s="98"/>
      <c r="HDW426" s="98"/>
      <c r="HDX426" s="98"/>
      <c r="HDY426" s="98"/>
      <c r="HDZ426" s="98"/>
      <c r="HEA426" s="98"/>
      <c r="HEB426" s="98"/>
      <c r="HEC426" s="98"/>
      <c r="HED426" s="98"/>
      <c r="HEE426" s="98"/>
      <c r="HEF426" s="98"/>
      <c r="HEG426" s="98"/>
      <c r="HEH426" s="98"/>
      <c r="HEI426" s="98"/>
      <c r="HEJ426" s="98"/>
      <c r="HEK426" s="98"/>
      <c r="HEL426" s="98"/>
      <c r="HEM426" s="98"/>
      <c r="HEN426" s="98"/>
      <c r="HEO426" s="98"/>
      <c r="HEP426" s="98"/>
      <c r="HEQ426" s="98"/>
      <c r="HER426" s="98"/>
      <c r="HES426" s="98"/>
      <c r="HET426" s="98"/>
      <c r="HEU426" s="98"/>
      <c r="HEV426" s="98"/>
      <c r="HEW426" s="98"/>
      <c r="HEX426" s="98"/>
      <c r="HEY426" s="98"/>
      <c r="HEZ426" s="98"/>
      <c r="HFA426" s="98"/>
      <c r="HFB426" s="98"/>
      <c r="HFC426" s="98"/>
      <c r="HFD426" s="98"/>
      <c r="HFE426" s="98"/>
      <c r="HFF426" s="98"/>
      <c r="HFG426" s="98"/>
      <c r="HFH426" s="98"/>
      <c r="HFI426" s="98"/>
      <c r="HFJ426" s="98"/>
      <c r="HFK426" s="98"/>
      <c r="HFL426" s="98"/>
      <c r="HFM426" s="98"/>
      <c r="HFN426" s="98"/>
      <c r="HFO426" s="98"/>
      <c r="HFP426" s="98"/>
      <c r="HFQ426" s="98"/>
      <c r="HFR426" s="98"/>
      <c r="HFS426" s="98"/>
      <c r="HFT426" s="98"/>
      <c r="HFU426" s="98"/>
      <c r="HFV426" s="98"/>
      <c r="HFW426" s="98"/>
      <c r="HFX426" s="98"/>
      <c r="HFY426" s="98"/>
      <c r="HFZ426" s="98"/>
      <c r="HGA426" s="98"/>
      <c r="HGB426" s="98"/>
      <c r="HGC426" s="98"/>
      <c r="HGD426" s="98"/>
      <c r="HGE426" s="98"/>
      <c r="HGF426" s="98"/>
      <c r="HGG426" s="98"/>
      <c r="HGH426" s="98"/>
      <c r="HGI426" s="98"/>
      <c r="HGJ426" s="98"/>
      <c r="HGK426" s="98"/>
      <c r="HGL426" s="98"/>
      <c r="HGM426" s="98"/>
      <c r="HGN426" s="98"/>
      <c r="HGO426" s="98"/>
      <c r="HGP426" s="98"/>
      <c r="HGQ426" s="98"/>
      <c r="HGR426" s="98"/>
      <c r="HGS426" s="98"/>
      <c r="HGT426" s="98"/>
      <c r="HGU426" s="98"/>
      <c r="HGV426" s="98"/>
      <c r="HGW426" s="98"/>
      <c r="HGX426" s="98"/>
      <c r="HGY426" s="98"/>
      <c r="HGZ426" s="98"/>
      <c r="HHA426" s="98"/>
      <c r="HHB426" s="98"/>
      <c r="HHC426" s="98"/>
      <c r="HHD426" s="98"/>
      <c r="HHE426" s="98"/>
      <c r="HHF426" s="98"/>
      <c r="HHG426" s="98"/>
      <c r="HHH426" s="98"/>
      <c r="HHI426" s="98"/>
      <c r="HHJ426" s="98"/>
      <c r="HHK426" s="98"/>
      <c r="HHL426" s="98"/>
      <c r="HHM426" s="98"/>
      <c r="HHN426" s="98"/>
      <c r="HHO426" s="98"/>
      <c r="HHP426" s="98"/>
      <c r="HHQ426" s="98"/>
      <c r="HHR426" s="98"/>
      <c r="HHS426" s="98"/>
      <c r="HHT426" s="98"/>
      <c r="HHU426" s="98"/>
      <c r="HHV426" s="98"/>
      <c r="HHW426" s="98"/>
      <c r="HHX426" s="98"/>
      <c r="HHY426" s="98"/>
      <c r="HHZ426" s="98"/>
      <c r="HIA426" s="98"/>
      <c r="HIB426" s="98"/>
      <c r="HIC426" s="98"/>
      <c r="HID426" s="98"/>
      <c r="HIE426" s="98"/>
      <c r="HIF426" s="98"/>
      <c r="HIG426" s="98"/>
      <c r="HIH426" s="98"/>
      <c r="HII426" s="98"/>
      <c r="HIJ426" s="98"/>
      <c r="HIK426" s="98"/>
      <c r="HIL426" s="98"/>
      <c r="HIM426" s="98"/>
      <c r="HIN426" s="98"/>
      <c r="HIO426" s="98"/>
      <c r="HIP426" s="98"/>
      <c r="HIQ426" s="98"/>
      <c r="HIR426" s="98"/>
      <c r="HIS426" s="98"/>
      <c r="HIT426" s="98"/>
      <c r="HIU426" s="98"/>
      <c r="HIV426" s="98"/>
      <c r="HIW426" s="98"/>
      <c r="HIX426" s="98"/>
      <c r="HIY426" s="98"/>
      <c r="HIZ426" s="98"/>
      <c r="HJA426" s="98"/>
      <c r="HJB426" s="98"/>
      <c r="HJC426" s="98"/>
      <c r="HJD426" s="98"/>
      <c r="HJE426" s="98"/>
      <c r="HJF426" s="98"/>
      <c r="HJG426" s="98"/>
      <c r="HJH426" s="98"/>
      <c r="HJI426" s="98"/>
      <c r="HJJ426" s="98"/>
      <c r="HJK426" s="98"/>
      <c r="HJL426" s="98"/>
      <c r="HJM426" s="98"/>
      <c r="HJN426" s="98"/>
      <c r="HJO426" s="98"/>
      <c r="HJP426" s="98"/>
      <c r="HJQ426" s="98"/>
      <c r="HJR426" s="98"/>
      <c r="HJS426" s="98"/>
      <c r="HJT426" s="98"/>
      <c r="HJU426" s="98"/>
      <c r="HJV426" s="98"/>
      <c r="HJW426" s="98"/>
      <c r="HJX426" s="98"/>
      <c r="HJY426" s="98"/>
      <c r="HJZ426" s="98"/>
      <c r="HKA426" s="98"/>
      <c r="HKB426" s="98"/>
      <c r="HKC426" s="98"/>
      <c r="HKD426" s="98"/>
      <c r="HKE426" s="98"/>
      <c r="HKF426" s="98"/>
      <c r="HKG426" s="98"/>
      <c r="HKH426" s="98"/>
      <c r="HKI426" s="98"/>
      <c r="HKJ426" s="98"/>
      <c r="HKK426" s="98"/>
      <c r="HKL426" s="98"/>
      <c r="HKM426" s="98"/>
      <c r="HKN426" s="98"/>
      <c r="HKO426" s="98"/>
      <c r="HKP426" s="98"/>
      <c r="HKQ426" s="98"/>
      <c r="HKR426" s="98"/>
      <c r="HKS426" s="98"/>
      <c r="HKT426" s="98"/>
      <c r="HKU426" s="98"/>
      <c r="HKV426" s="98"/>
      <c r="HKW426" s="98"/>
      <c r="HKX426" s="98"/>
      <c r="HKY426" s="98"/>
      <c r="HKZ426" s="98"/>
      <c r="HLA426" s="98"/>
      <c r="HLB426" s="98"/>
      <c r="HLC426" s="98"/>
      <c r="HLD426" s="98"/>
      <c r="HLE426" s="98"/>
      <c r="HLF426" s="98"/>
      <c r="HLG426" s="98"/>
      <c r="HLH426" s="98"/>
      <c r="HLI426" s="98"/>
      <c r="HLJ426" s="98"/>
      <c r="HLK426" s="98"/>
      <c r="HLL426" s="98"/>
      <c r="HLM426" s="98"/>
      <c r="HLN426" s="98"/>
      <c r="HLO426" s="98"/>
      <c r="HLP426" s="98"/>
      <c r="HLQ426" s="98"/>
      <c r="HLR426" s="98"/>
      <c r="HLS426" s="98"/>
      <c r="HLT426" s="98"/>
      <c r="HLU426" s="98"/>
      <c r="HLV426" s="98"/>
      <c r="HLW426" s="98"/>
      <c r="HLX426" s="98"/>
      <c r="HLY426" s="98"/>
      <c r="HLZ426" s="98"/>
      <c r="HMA426" s="98"/>
      <c r="HMB426" s="98"/>
      <c r="HMC426" s="98"/>
      <c r="HMD426" s="98"/>
      <c r="HME426" s="98"/>
      <c r="HMF426" s="98"/>
      <c r="HMG426" s="98"/>
      <c r="HMH426" s="98"/>
      <c r="HMI426" s="98"/>
      <c r="HMJ426" s="98"/>
      <c r="HMK426" s="98"/>
      <c r="HML426" s="98"/>
      <c r="HMM426" s="98"/>
      <c r="HMN426" s="98"/>
      <c r="HMO426" s="98"/>
      <c r="HMP426" s="98"/>
      <c r="HMQ426" s="98"/>
      <c r="HMR426" s="98"/>
      <c r="HMS426" s="98"/>
      <c r="HMT426" s="98"/>
      <c r="HMU426" s="98"/>
      <c r="HMV426" s="98"/>
      <c r="HMW426" s="98"/>
      <c r="HMX426" s="98"/>
      <c r="HMY426" s="98"/>
      <c r="HMZ426" s="98"/>
      <c r="HNA426" s="98"/>
      <c r="HNB426" s="98"/>
      <c r="HNC426" s="98"/>
      <c r="HND426" s="98"/>
      <c r="HNE426" s="98"/>
      <c r="HNF426" s="98"/>
      <c r="HNG426" s="98"/>
      <c r="HNH426" s="98"/>
      <c r="HNI426" s="98"/>
      <c r="HNJ426" s="98"/>
      <c r="HNK426" s="98"/>
      <c r="HNL426" s="98"/>
      <c r="HNM426" s="98"/>
      <c r="HNN426" s="98"/>
      <c r="HNO426" s="98"/>
      <c r="HNP426" s="98"/>
      <c r="HNQ426" s="98"/>
      <c r="HNR426" s="98"/>
      <c r="HNS426" s="98"/>
      <c r="HNT426" s="98"/>
      <c r="HNU426" s="98"/>
      <c r="HNV426" s="98"/>
      <c r="HNW426" s="98"/>
      <c r="HNX426" s="98"/>
      <c r="HNY426" s="98"/>
      <c r="HNZ426" s="98"/>
      <c r="HOA426" s="98"/>
      <c r="HOB426" s="98"/>
      <c r="HOC426" s="98"/>
      <c r="HOD426" s="98"/>
      <c r="HOE426" s="98"/>
      <c r="HOF426" s="98"/>
      <c r="HOG426" s="98"/>
      <c r="HOH426" s="98"/>
      <c r="HOI426" s="98"/>
      <c r="HOJ426" s="98"/>
      <c r="HOK426" s="98"/>
      <c r="HOL426" s="98"/>
      <c r="HOM426" s="98"/>
      <c r="HON426" s="98"/>
      <c r="HOO426" s="98"/>
      <c r="HOP426" s="98"/>
      <c r="HOQ426" s="98"/>
      <c r="HOR426" s="98"/>
      <c r="HOS426" s="98"/>
      <c r="HOT426" s="98"/>
      <c r="HOU426" s="98"/>
      <c r="HOV426" s="98"/>
      <c r="HOW426" s="98"/>
      <c r="HOX426" s="98"/>
      <c r="HOY426" s="98"/>
      <c r="HOZ426" s="98"/>
      <c r="HPA426" s="98"/>
      <c r="HPB426" s="98"/>
      <c r="HPC426" s="98"/>
      <c r="HPD426" s="98"/>
      <c r="HPE426" s="98"/>
      <c r="HPF426" s="98"/>
      <c r="HPG426" s="98"/>
      <c r="HPH426" s="98"/>
      <c r="HPI426" s="98"/>
      <c r="HPJ426" s="98"/>
      <c r="HPK426" s="98"/>
      <c r="HPL426" s="98"/>
      <c r="HPM426" s="98"/>
      <c r="HPN426" s="98"/>
      <c r="HPO426" s="98"/>
      <c r="HPP426" s="98"/>
      <c r="HPQ426" s="98"/>
      <c r="HPR426" s="98"/>
      <c r="HPS426" s="98"/>
      <c r="HPT426" s="98"/>
      <c r="HPU426" s="98"/>
      <c r="HPV426" s="98"/>
      <c r="HPW426" s="98"/>
      <c r="HPX426" s="98"/>
      <c r="HPY426" s="98"/>
      <c r="HPZ426" s="98"/>
      <c r="HQA426" s="98"/>
      <c r="HQB426" s="98"/>
      <c r="HQC426" s="98"/>
      <c r="HQD426" s="98"/>
      <c r="HQE426" s="98"/>
      <c r="HQF426" s="98"/>
      <c r="HQG426" s="98"/>
      <c r="HQH426" s="98"/>
      <c r="HQI426" s="98"/>
      <c r="HQJ426" s="98"/>
      <c r="HQK426" s="98"/>
      <c r="HQL426" s="98"/>
      <c r="HQM426" s="98"/>
      <c r="HQN426" s="98"/>
      <c r="HQO426" s="98"/>
      <c r="HQP426" s="98"/>
      <c r="HQQ426" s="98"/>
      <c r="HQR426" s="98"/>
      <c r="HQS426" s="98"/>
      <c r="HQT426" s="98"/>
      <c r="HQU426" s="98"/>
      <c r="HQV426" s="98"/>
      <c r="HQW426" s="98"/>
      <c r="HQX426" s="98"/>
      <c r="HQY426" s="98"/>
      <c r="HQZ426" s="98"/>
      <c r="HRA426" s="98"/>
      <c r="HRB426" s="98"/>
      <c r="HRC426" s="98"/>
      <c r="HRD426" s="98"/>
      <c r="HRE426" s="98"/>
      <c r="HRF426" s="98"/>
      <c r="HRG426" s="98"/>
      <c r="HRH426" s="98"/>
      <c r="HRI426" s="98"/>
      <c r="HRJ426" s="98"/>
      <c r="HRK426" s="98"/>
      <c r="HRL426" s="98"/>
      <c r="HRM426" s="98"/>
      <c r="HRN426" s="98"/>
      <c r="HRO426" s="98"/>
      <c r="HRP426" s="98"/>
      <c r="HRQ426" s="98"/>
      <c r="HRR426" s="98"/>
      <c r="HRS426" s="98"/>
      <c r="HRT426" s="98"/>
      <c r="HRU426" s="98"/>
      <c r="HRV426" s="98"/>
      <c r="HRW426" s="98"/>
      <c r="HRX426" s="98"/>
      <c r="HRY426" s="98"/>
      <c r="HRZ426" s="98"/>
      <c r="HSA426" s="98"/>
      <c r="HSB426" s="98"/>
      <c r="HSC426" s="98"/>
      <c r="HSD426" s="98"/>
      <c r="HSE426" s="98"/>
      <c r="HSF426" s="98"/>
      <c r="HSG426" s="98"/>
      <c r="HSH426" s="98"/>
      <c r="HSI426" s="98"/>
      <c r="HSJ426" s="98"/>
      <c r="HSK426" s="98"/>
      <c r="HSL426" s="98"/>
      <c r="HSM426" s="98"/>
      <c r="HSN426" s="98"/>
      <c r="HSO426" s="98"/>
      <c r="HSP426" s="98"/>
      <c r="HSQ426" s="98"/>
      <c r="HSR426" s="98"/>
      <c r="HSS426" s="98"/>
      <c r="HST426" s="98"/>
      <c r="HSU426" s="98"/>
      <c r="HSV426" s="98"/>
      <c r="HSW426" s="98"/>
      <c r="HSX426" s="98"/>
      <c r="HSY426" s="98"/>
      <c r="HSZ426" s="98"/>
      <c r="HTA426" s="98"/>
      <c r="HTB426" s="98"/>
      <c r="HTC426" s="98"/>
      <c r="HTD426" s="98"/>
      <c r="HTE426" s="98"/>
      <c r="HTF426" s="98"/>
      <c r="HTG426" s="98"/>
      <c r="HTH426" s="98"/>
      <c r="HTI426" s="98"/>
      <c r="HTJ426" s="98"/>
      <c r="HTK426" s="98"/>
      <c r="HTL426" s="98"/>
      <c r="HTM426" s="98"/>
      <c r="HTN426" s="98"/>
      <c r="HTO426" s="98"/>
      <c r="HTP426" s="98"/>
      <c r="HTQ426" s="98"/>
      <c r="HTR426" s="98"/>
      <c r="HTS426" s="98"/>
      <c r="HTT426" s="98"/>
      <c r="HTU426" s="98"/>
      <c r="HTV426" s="98"/>
      <c r="HTW426" s="98"/>
      <c r="HTX426" s="98"/>
      <c r="HTY426" s="98"/>
      <c r="HTZ426" s="98"/>
      <c r="HUA426" s="98"/>
      <c r="HUB426" s="98"/>
      <c r="HUC426" s="98"/>
      <c r="HUD426" s="98"/>
      <c r="HUE426" s="98"/>
      <c r="HUF426" s="98"/>
      <c r="HUG426" s="98"/>
      <c r="HUH426" s="98"/>
      <c r="HUI426" s="98"/>
      <c r="HUJ426" s="98"/>
      <c r="HUK426" s="98"/>
      <c r="HUL426" s="98"/>
      <c r="HUM426" s="98"/>
      <c r="HUN426" s="98"/>
      <c r="HUO426" s="98"/>
      <c r="HUP426" s="98"/>
      <c r="HUQ426" s="98"/>
      <c r="HUR426" s="98"/>
      <c r="HUS426" s="98"/>
      <c r="HUT426" s="98"/>
      <c r="HUU426" s="98"/>
      <c r="HUV426" s="98"/>
      <c r="HUW426" s="98"/>
      <c r="HUX426" s="98"/>
      <c r="HUY426" s="98"/>
      <c r="HUZ426" s="98"/>
      <c r="HVA426" s="98"/>
      <c r="HVB426" s="98"/>
      <c r="HVC426" s="98"/>
      <c r="HVD426" s="98"/>
      <c r="HVE426" s="98"/>
      <c r="HVF426" s="98"/>
      <c r="HVG426" s="98"/>
      <c r="HVH426" s="98"/>
      <c r="HVI426" s="98"/>
      <c r="HVJ426" s="98"/>
      <c r="HVK426" s="98"/>
      <c r="HVL426" s="98"/>
      <c r="HVM426" s="98"/>
      <c r="HVN426" s="98"/>
      <c r="HVO426" s="98"/>
      <c r="HVP426" s="98"/>
      <c r="HVQ426" s="98"/>
      <c r="HVR426" s="98"/>
      <c r="HVS426" s="98"/>
      <c r="HVT426" s="98"/>
      <c r="HVU426" s="98"/>
      <c r="HVV426" s="98"/>
      <c r="HVW426" s="98"/>
      <c r="HVX426" s="98"/>
      <c r="HVY426" s="98"/>
      <c r="HVZ426" s="98"/>
      <c r="HWA426" s="98"/>
      <c r="HWB426" s="98"/>
      <c r="HWC426" s="98"/>
      <c r="HWD426" s="98"/>
      <c r="HWE426" s="98"/>
      <c r="HWF426" s="98"/>
      <c r="HWG426" s="98"/>
      <c r="HWH426" s="98"/>
      <c r="HWI426" s="98"/>
      <c r="HWJ426" s="98"/>
      <c r="HWK426" s="98"/>
      <c r="HWL426" s="98"/>
      <c r="HWM426" s="98"/>
      <c r="HWN426" s="98"/>
      <c r="HWO426" s="98"/>
      <c r="HWP426" s="98"/>
      <c r="HWQ426" s="98"/>
      <c r="HWR426" s="98"/>
      <c r="HWS426" s="98"/>
      <c r="HWT426" s="98"/>
      <c r="HWU426" s="98"/>
      <c r="HWV426" s="98"/>
      <c r="HWW426" s="98"/>
      <c r="HWX426" s="98"/>
      <c r="HWY426" s="98"/>
      <c r="HWZ426" s="98"/>
      <c r="HXA426" s="98"/>
      <c r="HXB426" s="98"/>
      <c r="HXC426" s="98"/>
      <c r="HXD426" s="98"/>
      <c r="HXE426" s="98"/>
      <c r="HXF426" s="98"/>
      <c r="HXG426" s="98"/>
      <c r="HXH426" s="98"/>
      <c r="HXI426" s="98"/>
      <c r="HXJ426" s="98"/>
      <c r="HXK426" s="98"/>
      <c r="HXL426" s="98"/>
      <c r="HXM426" s="98"/>
      <c r="HXN426" s="98"/>
      <c r="HXO426" s="98"/>
      <c r="HXP426" s="98"/>
      <c r="HXQ426" s="98"/>
      <c r="HXR426" s="98"/>
      <c r="HXS426" s="98"/>
      <c r="HXT426" s="98"/>
      <c r="HXU426" s="98"/>
      <c r="HXV426" s="98"/>
      <c r="HXW426" s="98"/>
      <c r="HXX426" s="98"/>
      <c r="HXY426" s="98"/>
      <c r="HXZ426" s="98"/>
      <c r="HYA426" s="98"/>
      <c r="HYB426" s="98"/>
      <c r="HYC426" s="98"/>
      <c r="HYD426" s="98"/>
      <c r="HYE426" s="98"/>
      <c r="HYF426" s="98"/>
      <c r="HYG426" s="98"/>
      <c r="HYH426" s="98"/>
      <c r="HYI426" s="98"/>
      <c r="HYJ426" s="98"/>
      <c r="HYK426" s="98"/>
      <c r="HYL426" s="98"/>
      <c r="HYM426" s="98"/>
      <c r="HYN426" s="98"/>
      <c r="HYO426" s="98"/>
      <c r="HYP426" s="98"/>
      <c r="HYQ426" s="98"/>
      <c r="HYR426" s="98"/>
      <c r="HYS426" s="98"/>
      <c r="HYT426" s="98"/>
      <c r="HYU426" s="98"/>
      <c r="HYV426" s="98"/>
      <c r="HYW426" s="98"/>
      <c r="HYX426" s="98"/>
      <c r="HYY426" s="98"/>
      <c r="HYZ426" s="98"/>
      <c r="HZA426" s="98"/>
      <c r="HZB426" s="98"/>
      <c r="HZC426" s="98"/>
      <c r="HZD426" s="98"/>
      <c r="HZE426" s="98"/>
      <c r="HZF426" s="98"/>
      <c r="HZG426" s="98"/>
      <c r="HZH426" s="98"/>
      <c r="HZI426" s="98"/>
      <c r="HZJ426" s="98"/>
      <c r="HZK426" s="98"/>
      <c r="HZL426" s="98"/>
      <c r="HZM426" s="98"/>
      <c r="HZN426" s="98"/>
      <c r="HZO426" s="98"/>
      <c r="HZP426" s="98"/>
      <c r="HZQ426" s="98"/>
      <c r="HZR426" s="98"/>
      <c r="HZS426" s="98"/>
      <c r="HZT426" s="98"/>
      <c r="HZU426" s="98"/>
      <c r="HZV426" s="98"/>
      <c r="HZW426" s="98"/>
      <c r="HZX426" s="98"/>
      <c r="HZY426" s="98"/>
      <c r="HZZ426" s="98"/>
      <c r="IAA426" s="98"/>
      <c r="IAB426" s="98"/>
      <c r="IAC426" s="98"/>
      <c r="IAD426" s="98"/>
      <c r="IAE426" s="98"/>
      <c r="IAF426" s="98"/>
      <c r="IAG426" s="98"/>
      <c r="IAH426" s="98"/>
      <c r="IAI426" s="98"/>
      <c r="IAJ426" s="98"/>
      <c r="IAK426" s="98"/>
      <c r="IAL426" s="98"/>
      <c r="IAM426" s="98"/>
      <c r="IAN426" s="98"/>
      <c r="IAO426" s="98"/>
      <c r="IAP426" s="98"/>
      <c r="IAQ426" s="98"/>
      <c r="IAR426" s="98"/>
      <c r="IAS426" s="98"/>
      <c r="IAT426" s="98"/>
      <c r="IAU426" s="98"/>
      <c r="IAV426" s="98"/>
      <c r="IAW426" s="98"/>
      <c r="IAX426" s="98"/>
      <c r="IAY426" s="98"/>
      <c r="IAZ426" s="98"/>
      <c r="IBA426" s="98"/>
      <c r="IBB426" s="98"/>
      <c r="IBC426" s="98"/>
      <c r="IBD426" s="98"/>
      <c r="IBE426" s="98"/>
      <c r="IBF426" s="98"/>
      <c r="IBG426" s="98"/>
      <c r="IBH426" s="98"/>
      <c r="IBI426" s="98"/>
      <c r="IBJ426" s="98"/>
      <c r="IBK426" s="98"/>
      <c r="IBL426" s="98"/>
      <c r="IBM426" s="98"/>
      <c r="IBN426" s="98"/>
      <c r="IBO426" s="98"/>
      <c r="IBP426" s="98"/>
      <c r="IBQ426" s="98"/>
      <c r="IBR426" s="98"/>
      <c r="IBS426" s="98"/>
      <c r="IBT426" s="98"/>
      <c r="IBU426" s="98"/>
      <c r="IBV426" s="98"/>
      <c r="IBW426" s="98"/>
      <c r="IBX426" s="98"/>
      <c r="IBY426" s="98"/>
      <c r="IBZ426" s="98"/>
      <c r="ICA426" s="98"/>
      <c r="ICB426" s="98"/>
      <c r="ICC426" s="98"/>
      <c r="ICD426" s="98"/>
      <c r="ICE426" s="98"/>
      <c r="ICF426" s="98"/>
      <c r="ICG426" s="98"/>
      <c r="ICH426" s="98"/>
      <c r="ICI426" s="98"/>
      <c r="ICJ426" s="98"/>
      <c r="ICK426" s="98"/>
      <c r="ICL426" s="98"/>
      <c r="ICM426" s="98"/>
      <c r="ICN426" s="98"/>
      <c r="ICO426" s="98"/>
      <c r="ICP426" s="98"/>
      <c r="ICQ426" s="98"/>
      <c r="ICR426" s="98"/>
      <c r="ICS426" s="98"/>
      <c r="ICT426" s="98"/>
      <c r="ICU426" s="98"/>
      <c r="ICV426" s="98"/>
      <c r="ICW426" s="98"/>
      <c r="ICX426" s="98"/>
      <c r="ICY426" s="98"/>
      <c r="ICZ426" s="98"/>
      <c r="IDA426" s="98"/>
      <c r="IDB426" s="98"/>
      <c r="IDC426" s="98"/>
      <c r="IDD426" s="98"/>
      <c r="IDE426" s="98"/>
      <c r="IDF426" s="98"/>
      <c r="IDG426" s="98"/>
      <c r="IDH426" s="98"/>
      <c r="IDI426" s="98"/>
      <c r="IDJ426" s="98"/>
      <c r="IDK426" s="98"/>
      <c r="IDL426" s="98"/>
      <c r="IDM426" s="98"/>
      <c r="IDN426" s="98"/>
      <c r="IDO426" s="98"/>
      <c r="IDP426" s="98"/>
      <c r="IDQ426" s="98"/>
      <c r="IDR426" s="98"/>
      <c r="IDS426" s="98"/>
      <c r="IDT426" s="98"/>
      <c r="IDU426" s="98"/>
      <c r="IDV426" s="98"/>
      <c r="IDW426" s="98"/>
      <c r="IDX426" s="98"/>
      <c r="IDY426" s="98"/>
      <c r="IDZ426" s="98"/>
      <c r="IEA426" s="98"/>
      <c r="IEB426" s="98"/>
      <c r="IEC426" s="98"/>
      <c r="IED426" s="98"/>
      <c r="IEE426" s="98"/>
      <c r="IEF426" s="98"/>
      <c r="IEG426" s="98"/>
      <c r="IEH426" s="98"/>
      <c r="IEI426" s="98"/>
      <c r="IEJ426" s="98"/>
      <c r="IEK426" s="98"/>
      <c r="IEL426" s="98"/>
      <c r="IEM426" s="98"/>
      <c r="IEN426" s="98"/>
      <c r="IEO426" s="98"/>
      <c r="IEP426" s="98"/>
      <c r="IEQ426" s="98"/>
      <c r="IER426" s="98"/>
      <c r="IES426" s="98"/>
      <c r="IET426" s="98"/>
      <c r="IEU426" s="98"/>
      <c r="IEV426" s="98"/>
      <c r="IEW426" s="98"/>
      <c r="IEX426" s="98"/>
      <c r="IEY426" s="98"/>
      <c r="IEZ426" s="98"/>
      <c r="IFA426" s="98"/>
      <c r="IFB426" s="98"/>
      <c r="IFC426" s="98"/>
      <c r="IFD426" s="98"/>
      <c r="IFE426" s="98"/>
      <c r="IFF426" s="98"/>
      <c r="IFG426" s="98"/>
      <c r="IFH426" s="98"/>
      <c r="IFI426" s="98"/>
      <c r="IFJ426" s="98"/>
      <c r="IFK426" s="98"/>
      <c r="IFL426" s="98"/>
      <c r="IFM426" s="98"/>
      <c r="IFN426" s="98"/>
      <c r="IFO426" s="98"/>
      <c r="IFP426" s="98"/>
      <c r="IFQ426" s="98"/>
      <c r="IFR426" s="98"/>
      <c r="IFS426" s="98"/>
      <c r="IFT426" s="98"/>
      <c r="IFU426" s="98"/>
      <c r="IFV426" s="98"/>
      <c r="IFW426" s="98"/>
      <c r="IFX426" s="98"/>
      <c r="IFY426" s="98"/>
      <c r="IFZ426" s="98"/>
      <c r="IGA426" s="98"/>
      <c r="IGB426" s="98"/>
      <c r="IGC426" s="98"/>
      <c r="IGD426" s="98"/>
      <c r="IGE426" s="98"/>
      <c r="IGF426" s="98"/>
      <c r="IGG426" s="98"/>
      <c r="IGH426" s="98"/>
      <c r="IGI426" s="98"/>
      <c r="IGJ426" s="98"/>
      <c r="IGK426" s="98"/>
      <c r="IGL426" s="98"/>
      <c r="IGM426" s="98"/>
      <c r="IGN426" s="98"/>
      <c r="IGO426" s="98"/>
      <c r="IGP426" s="98"/>
      <c r="IGQ426" s="98"/>
      <c r="IGR426" s="98"/>
      <c r="IGS426" s="98"/>
      <c r="IGT426" s="98"/>
      <c r="IGU426" s="98"/>
      <c r="IGV426" s="98"/>
      <c r="IGW426" s="98"/>
      <c r="IGX426" s="98"/>
      <c r="IGY426" s="98"/>
      <c r="IGZ426" s="98"/>
      <c r="IHA426" s="98"/>
      <c r="IHB426" s="98"/>
      <c r="IHC426" s="98"/>
      <c r="IHD426" s="98"/>
      <c r="IHE426" s="98"/>
      <c r="IHF426" s="98"/>
      <c r="IHG426" s="98"/>
      <c r="IHH426" s="98"/>
      <c r="IHI426" s="98"/>
      <c r="IHJ426" s="98"/>
      <c r="IHK426" s="98"/>
      <c r="IHL426" s="98"/>
      <c r="IHM426" s="98"/>
      <c r="IHN426" s="98"/>
      <c r="IHO426" s="98"/>
      <c r="IHP426" s="98"/>
      <c r="IHQ426" s="98"/>
      <c r="IHR426" s="98"/>
      <c r="IHS426" s="98"/>
      <c r="IHT426" s="98"/>
      <c r="IHU426" s="98"/>
      <c r="IHV426" s="98"/>
      <c r="IHW426" s="98"/>
      <c r="IHX426" s="98"/>
      <c r="IHY426" s="98"/>
      <c r="IHZ426" s="98"/>
      <c r="IIA426" s="98"/>
      <c r="IIB426" s="98"/>
      <c r="IIC426" s="98"/>
      <c r="IID426" s="98"/>
      <c r="IIE426" s="98"/>
      <c r="IIF426" s="98"/>
      <c r="IIG426" s="98"/>
      <c r="IIH426" s="98"/>
      <c r="III426" s="98"/>
      <c r="IIJ426" s="98"/>
      <c r="IIK426" s="98"/>
      <c r="IIL426" s="98"/>
      <c r="IIM426" s="98"/>
      <c r="IIN426" s="98"/>
      <c r="IIO426" s="98"/>
      <c r="IIP426" s="98"/>
      <c r="IIQ426" s="98"/>
      <c r="IIR426" s="98"/>
      <c r="IIS426" s="98"/>
      <c r="IIT426" s="98"/>
      <c r="IIU426" s="98"/>
      <c r="IIV426" s="98"/>
      <c r="IIW426" s="98"/>
      <c r="IIX426" s="98"/>
      <c r="IIY426" s="98"/>
      <c r="IIZ426" s="98"/>
      <c r="IJA426" s="98"/>
      <c r="IJB426" s="98"/>
      <c r="IJC426" s="98"/>
      <c r="IJD426" s="98"/>
      <c r="IJE426" s="98"/>
      <c r="IJF426" s="98"/>
      <c r="IJG426" s="98"/>
      <c r="IJH426" s="98"/>
      <c r="IJI426" s="98"/>
      <c r="IJJ426" s="98"/>
      <c r="IJK426" s="98"/>
      <c r="IJL426" s="98"/>
      <c r="IJM426" s="98"/>
      <c r="IJN426" s="98"/>
      <c r="IJO426" s="98"/>
      <c r="IJP426" s="98"/>
      <c r="IJQ426" s="98"/>
      <c r="IJR426" s="98"/>
      <c r="IJS426" s="98"/>
      <c r="IJT426" s="98"/>
      <c r="IJU426" s="98"/>
      <c r="IJV426" s="98"/>
      <c r="IJW426" s="98"/>
      <c r="IJX426" s="98"/>
      <c r="IJY426" s="98"/>
      <c r="IJZ426" s="98"/>
      <c r="IKA426" s="98"/>
      <c r="IKB426" s="98"/>
      <c r="IKC426" s="98"/>
      <c r="IKD426" s="98"/>
      <c r="IKE426" s="98"/>
      <c r="IKF426" s="98"/>
      <c r="IKG426" s="98"/>
      <c r="IKH426" s="98"/>
      <c r="IKI426" s="98"/>
      <c r="IKJ426" s="98"/>
      <c r="IKK426" s="98"/>
      <c r="IKL426" s="98"/>
      <c r="IKM426" s="98"/>
      <c r="IKN426" s="98"/>
      <c r="IKO426" s="98"/>
      <c r="IKP426" s="98"/>
      <c r="IKQ426" s="98"/>
      <c r="IKR426" s="98"/>
      <c r="IKS426" s="98"/>
      <c r="IKT426" s="98"/>
      <c r="IKU426" s="98"/>
      <c r="IKV426" s="98"/>
      <c r="IKW426" s="98"/>
      <c r="IKX426" s="98"/>
      <c r="IKY426" s="98"/>
      <c r="IKZ426" s="98"/>
      <c r="ILA426" s="98"/>
      <c r="ILB426" s="98"/>
      <c r="ILC426" s="98"/>
      <c r="ILD426" s="98"/>
      <c r="ILE426" s="98"/>
      <c r="ILF426" s="98"/>
      <c r="ILG426" s="98"/>
      <c r="ILH426" s="98"/>
      <c r="ILI426" s="98"/>
      <c r="ILJ426" s="98"/>
      <c r="ILK426" s="98"/>
      <c r="ILL426" s="98"/>
      <c r="ILM426" s="98"/>
      <c r="ILN426" s="98"/>
      <c r="ILO426" s="98"/>
      <c r="ILP426" s="98"/>
      <c r="ILQ426" s="98"/>
      <c r="ILR426" s="98"/>
      <c r="ILS426" s="98"/>
      <c r="ILT426" s="98"/>
      <c r="ILU426" s="98"/>
      <c r="ILV426" s="98"/>
      <c r="ILW426" s="98"/>
      <c r="ILX426" s="98"/>
      <c r="ILY426" s="98"/>
      <c r="ILZ426" s="98"/>
      <c r="IMA426" s="98"/>
      <c r="IMB426" s="98"/>
      <c r="IMC426" s="98"/>
      <c r="IMD426" s="98"/>
      <c r="IME426" s="98"/>
      <c r="IMF426" s="98"/>
      <c r="IMG426" s="98"/>
      <c r="IMH426" s="98"/>
      <c r="IMI426" s="98"/>
      <c r="IMJ426" s="98"/>
      <c r="IMK426" s="98"/>
      <c r="IML426" s="98"/>
      <c r="IMM426" s="98"/>
      <c r="IMN426" s="98"/>
      <c r="IMO426" s="98"/>
      <c r="IMP426" s="98"/>
      <c r="IMQ426" s="98"/>
      <c r="IMR426" s="98"/>
      <c r="IMS426" s="98"/>
      <c r="IMT426" s="98"/>
      <c r="IMU426" s="98"/>
      <c r="IMV426" s="98"/>
      <c r="IMW426" s="98"/>
      <c r="IMX426" s="98"/>
      <c r="IMY426" s="98"/>
      <c r="IMZ426" s="98"/>
      <c r="INA426" s="98"/>
      <c r="INB426" s="98"/>
      <c r="INC426" s="98"/>
      <c r="IND426" s="98"/>
      <c r="INE426" s="98"/>
      <c r="INF426" s="98"/>
      <c r="ING426" s="98"/>
      <c r="INH426" s="98"/>
      <c r="INI426" s="98"/>
      <c r="INJ426" s="98"/>
      <c r="INK426" s="98"/>
      <c r="INL426" s="98"/>
      <c r="INM426" s="98"/>
      <c r="INN426" s="98"/>
      <c r="INO426" s="98"/>
      <c r="INP426" s="98"/>
      <c r="INQ426" s="98"/>
      <c r="INR426" s="98"/>
      <c r="INS426" s="98"/>
      <c r="INT426" s="98"/>
      <c r="INU426" s="98"/>
      <c r="INV426" s="98"/>
      <c r="INW426" s="98"/>
      <c r="INX426" s="98"/>
      <c r="INY426" s="98"/>
      <c r="INZ426" s="98"/>
      <c r="IOA426" s="98"/>
      <c r="IOB426" s="98"/>
      <c r="IOC426" s="98"/>
      <c r="IOD426" s="98"/>
      <c r="IOE426" s="98"/>
      <c r="IOF426" s="98"/>
      <c r="IOG426" s="98"/>
      <c r="IOH426" s="98"/>
      <c r="IOI426" s="98"/>
      <c r="IOJ426" s="98"/>
      <c r="IOK426" s="98"/>
      <c r="IOL426" s="98"/>
      <c r="IOM426" s="98"/>
      <c r="ION426" s="98"/>
      <c r="IOO426" s="98"/>
      <c r="IOP426" s="98"/>
      <c r="IOQ426" s="98"/>
      <c r="IOR426" s="98"/>
      <c r="IOS426" s="98"/>
      <c r="IOT426" s="98"/>
      <c r="IOU426" s="98"/>
      <c r="IOV426" s="98"/>
      <c r="IOW426" s="98"/>
      <c r="IOX426" s="98"/>
      <c r="IOY426" s="98"/>
      <c r="IOZ426" s="98"/>
      <c r="IPA426" s="98"/>
      <c r="IPB426" s="98"/>
      <c r="IPC426" s="98"/>
      <c r="IPD426" s="98"/>
      <c r="IPE426" s="98"/>
      <c r="IPF426" s="98"/>
      <c r="IPG426" s="98"/>
      <c r="IPH426" s="98"/>
      <c r="IPI426" s="98"/>
      <c r="IPJ426" s="98"/>
      <c r="IPK426" s="98"/>
      <c r="IPL426" s="98"/>
      <c r="IPM426" s="98"/>
      <c r="IPN426" s="98"/>
      <c r="IPO426" s="98"/>
      <c r="IPP426" s="98"/>
      <c r="IPQ426" s="98"/>
      <c r="IPR426" s="98"/>
      <c r="IPS426" s="98"/>
      <c r="IPT426" s="98"/>
      <c r="IPU426" s="98"/>
      <c r="IPV426" s="98"/>
      <c r="IPW426" s="98"/>
      <c r="IPX426" s="98"/>
      <c r="IPY426" s="98"/>
      <c r="IPZ426" s="98"/>
      <c r="IQA426" s="98"/>
      <c r="IQB426" s="98"/>
      <c r="IQC426" s="98"/>
      <c r="IQD426" s="98"/>
      <c r="IQE426" s="98"/>
      <c r="IQF426" s="98"/>
      <c r="IQG426" s="98"/>
      <c r="IQH426" s="98"/>
      <c r="IQI426" s="98"/>
      <c r="IQJ426" s="98"/>
      <c r="IQK426" s="98"/>
      <c r="IQL426" s="98"/>
      <c r="IQM426" s="98"/>
      <c r="IQN426" s="98"/>
      <c r="IQO426" s="98"/>
      <c r="IQP426" s="98"/>
      <c r="IQQ426" s="98"/>
      <c r="IQR426" s="98"/>
      <c r="IQS426" s="98"/>
      <c r="IQT426" s="98"/>
      <c r="IQU426" s="98"/>
      <c r="IQV426" s="98"/>
      <c r="IQW426" s="98"/>
      <c r="IQX426" s="98"/>
      <c r="IQY426" s="98"/>
      <c r="IQZ426" s="98"/>
      <c r="IRA426" s="98"/>
      <c r="IRB426" s="98"/>
      <c r="IRC426" s="98"/>
      <c r="IRD426" s="98"/>
      <c r="IRE426" s="98"/>
      <c r="IRF426" s="98"/>
      <c r="IRG426" s="98"/>
      <c r="IRH426" s="98"/>
      <c r="IRI426" s="98"/>
      <c r="IRJ426" s="98"/>
      <c r="IRK426" s="98"/>
      <c r="IRL426" s="98"/>
      <c r="IRM426" s="98"/>
      <c r="IRN426" s="98"/>
      <c r="IRO426" s="98"/>
      <c r="IRP426" s="98"/>
      <c r="IRQ426" s="98"/>
      <c r="IRR426" s="98"/>
      <c r="IRS426" s="98"/>
      <c r="IRT426" s="98"/>
      <c r="IRU426" s="98"/>
      <c r="IRV426" s="98"/>
      <c r="IRW426" s="98"/>
      <c r="IRX426" s="98"/>
      <c r="IRY426" s="98"/>
      <c r="IRZ426" s="98"/>
      <c r="ISA426" s="98"/>
      <c r="ISB426" s="98"/>
      <c r="ISC426" s="98"/>
      <c r="ISD426" s="98"/>
      <c r="ISE426" s="98"/>
      <c r="ISF426" s="98"/>
      <c r="ISG426" s="98"/>
      <c r="ISH426" s="98"/>
      <c r="ISI426" s="98"/>
      <c r="ISJ426" s="98"/>
      <c r="ISK426" s="98"/>
      <c r="ISL426" s="98"/>
      <c r="ISM426" s="98"/>
      <c r="ISN426" s="98"/>
      <c r="ISO426" s="98"/>
      <c r="ISP426" s="98"/>
      <c r="ISQ426" s="98"/>
      <c r="ISR426" s="98"/>
      <c r="ISS426" s="98"/>
      <c r="IST426" s="98"/>
      <c r="ISU426" s="98"/>
      <c r="ISV426" s="98"/>
      <c r="ISW426" s="98"/>
      <c r="ISX426" s="98"/>
      <c r="ISY426" s="98"/>
      <c r="ISZ426" s="98"/>
      <c r="ITA426" s="98"/>
      <c r="ITB426" s="98"/>
      <c r="ITC426" s="98"/>
      <c r="ITD426" s="98"/>
      <c r="ITE426" s="98"/>
      <c r="ITF426" s="98"/>
      <c r="ITG426" s="98"/>
      <c r="ITH426" s="98"/>
      <c r="ITI426" s="98"/>
      <c r="ITJ426" s="98"/>
      <c r="ITK426" s="98"/>
      <c r="ITL426" s="98"/>
      <c r="ITM426" s="98"/>
      <c r="ITN426" s="98"/>
      <c r="ITO426" s="98"/>
      <c r="ITP426" s="98"/>
      <c r="ITQ426" s="98"/>
      <c r="ITR426" s="98"/>
      <c r="ITS426" s="98"/>
      <c r="ITT426" s="98"/>
      <c r="ITU426" s="98"/>
      <c r="ITV426" s="98"/>
      <c r="ITW426" s="98"/>
      <c r="ITX426" s="98"/>
      <c r="ITY426" s="98"/>
      <c r="ITZ426" s="98"/>
      <c r="IUA426" s="98"/>
      <c r="IUB426" s="98"/>
      <c r="IUC426" s="98"/>
      <c r="IUD426" s="98"/>
      <c r="IUE426" s="98"/>
      <c r="IUF426" s="98"/>
      <c r="IUG426" s="98"/>
      <c r="IUH426" s="98"/>
      <c r="IUI426" s="98"/>
      <c r="IUJ426" s="98"/>
      <c r="IUK426" s="98"/>
      <c r="IUL426" s="98"/>
      <c r="IUM426" s="98"/>
      <c r="IUN426" s="98"/>
      <c r="IUO426" s="98"/>
      <c r="IUP426" s="98"/>
      <c r="IUQ426" s="98"/>
      <c r="IUR426" s="98"/>
      <c r="IUS426" s="98"/>
      <c r="IUT426" s="98"/>
      <c r="IUU426" s="98"/>
      <c r="IUV426" s="98"/>
      <c r="IUW426" s="98"/>
      <c r="IUX426" s="98"/>
      <c r="IUY426" s="98"/>
      <c r="IUZ426" s="98"/>
      <c r="IVA426" s="98"/>
      <c r="IVB426" s="98"/>
      <c r="IVC426" s="98"/>
      <c r="IVD426" s="98"/>
      <c r="IVE426" s="98"/>
      <c r="IVF426" s="98"/>
      <c r="IVG426" s="98"/>
      <c r="IVH426" s="98"/>
      <c r="IVI426" s="98"/>
      <c r="IVJ426" s="98"/>
      <c r="IVK426" s="98"/>
      <c r="IVL426" s="98"/>
      <c r="IVM426" s="98"/>
      <c r="IVN426" s="98"/>
      <c r="IVO426" s="98"/>
      <c r="IVP426" s="98"/>
      <c r="IVQ426" s="98"/>
      <c r="IVR426" s="98"/>
      <c r="IVS426" s="98"/>
      <c r="IVT426" s="98"/>
      <c r="IVU426" s="98"/>
      <c r="IVV426" s="98"/>
      <c r="IVW426" s="98"/>
      <c r="IVX426" s="98"/>
      <c r="IVY426" s="98"/>
      <c r="IVZ426" s="98"/>
      <c r="IWA426" s="98"/>
      <c r="IWB426" s="98"/>
      <c r="IWC426" s="98"/>
      <c r="IWD426" s="98"/>
      <c r="IWE426" s="98"/>
      <c r="IWF426" s="98"/>
      <c r="IWG426" s="98"/>
      <c r="IWH426" s="98"/>
      <c r="IWI426" s="98"/>
      <c r="IWJ426" s="98"/>
      <c r="IWK426" s="98"/>
      <c r="IWL426" s="98"/>
      <c r="IWM426" s="98"/>
      <c r="IWN426" s="98"/>
      <c r="IWO426" s="98"/>
      <c r="IWP426" s="98"/>
      <c r="IWQ426" s="98"/>
      <c r="IWR426" s="98"/>
      <c r="IWS426" s="98"/>
      <c r="IWT426" s="98"/>
      <c r="IWU426" s="98"/>
      <c r="IWV426" s="98"/>
      <c r="IWW426" s="98"/>
      <c r="IWX426" s="98"/>
      <c r="IWY426" s="98"/>
      <c r="IWZ426" s="98"/>
      <c r="IXA426" s="98"/>
      <c r="IXB426" s="98"/>
      <c r="IXC426" s="98"/>
      <c r="IXD426" s="98"/>
      <c r="IXE426" s="98"/>
      <c r="IXF426" s="98"/>
      <c r="IXG426" s="98"/>
      <c r="IXH426" s="98"/>
      <c r="IXI426" s="98"/>
      <c r="IXJ426" s="98"/>
      <c r="IXK426" s="98"/>
      <c r="IXL426" s="98"/>
      <c r="IXM426" s="98"/>
      <c r="IXN426" s="98"/>
      <c r="IXO426" s="98"/>
      <c r="IXP426" s="98"/>
      <c r="IXQ426" s="98"/>
      <c r="IXR426" s="98"/>
      <c r="IXS426" s="98"/>
      <c r="IXT426" s="98"/>
      <c r="IXU426" s="98"/>
      <c r="IXV426" s="98"/>
      <c r="IXW426" s="98"/>
      <c r="IXX426" s="98"/>
      <c r="IXY426" s="98"/>
      <c r="IXZ426" s="98"/>
      <c r="IYA426" s="98"/>
      <c r="IYB426" s="98"/>
      <c r="IYC426" s="98"/>
      <c r="IYD426" s="98"/>
      <c r="IYE426" s="98"/>
      <c r="IYF426" s="98"/>
      <c r="IYG426" s="98"/>
      <c r="IYH426" s="98"/>
      <c r="IYI426" s="98"/>
      <c r="IYJ426" s="98"/>
      <c r="IYK426" s="98"/>
      <c r="IYL426" s="98"/>
      <c r="IYM426" s="98"/>
      <c r="IYN426" s="98"/>
      <c r="IYO426" s="98"/>
      <c r="IYP426" s="98"/>
      <c r="IYQ426" s="98"/>
      <c r="IYR426" s="98"/>
      <c r="IYS426" s="98"/>
      <c r="IYT426" s="98"/>
      <c r="IYU426" s="98"/>
      <c r="IYV426" s="98"/>
      <c r="IYW426" s="98"/>
      <c r="IYX426" s="98"/>
      <c r="IYY426" s="98"/>
      <c r="IYZ426" s="98"/>
      <c r="IZA426" s="98"/>
      <c r="IZB426" s="98"/>
      <c r="IZC426" s="98"/>
      <c r="IZD426" s="98"/>
      <c r="IZE426" s="98"/>
      <c r="IZF426" s="98"/>
      <c r="IZG426" s="98"/>
      <c r="IZH426" s="98"/>
      <c r="IZI426" s="98"/>
      <c r="IZJ426" s="98"/>
      <c r="IZK426" s="98"/>
      <c r="IZL426" s="98"/>
      <c r="IZM426" s="98"/>
      <c r="IZN426" s="98"/>
      <c r="IZO426" s="98"/>
      <c r="IZP426" s="98"/>
      <c r="IZQ426" s="98"/>
      <c r="IZR426" s="98"/>
      <c r="IZS426" s="98"/>
      <c r="IZT426" s="98"/>
      <c r="IZU426" s="98"/>
      <c r="IZV426" s="98"/>
      <c r="IZW426" s="98"/>
      <c r="IZX426" s="98"/>
      <c r="IZY426" s="98"/>
      <c r="IZZ426" s="98"/>
      <c r="JAA426" s="98"/>
      <c r="JAB426" s="98"/>
      <c r="JAC426" s="98"/>
      <c r="JAD426" s="98"/>
      <c r="JAE426" s="98"/>
      <c r="JAF426" s="98"/>
      <c r="JAG426" s="98"/>
      <c r="JAH426" s="98"/>
      <c r="JAI426" s="98"/>
      <c r="JAJ426" s="98"/>
      <c r="JAK426" s="98"/>
      <c r="JAL426" s="98"/>
      <c r="JAM426" s="98"/>
      <c r="JAN426" s="98"/>
      <c r="JAO426" s="98"/>
      <c r="JAP426" s="98"/>
      <c r="JAQ426" s="98"/>
      <c r="JAR426" s="98"/>
      <c r="JAS426" s="98"/>
      <c r="JAT426" s="98"/>
      <c r="JAU426" s="98"/>
      <c r="JAV426" s="98"/>
      <c r="JAW426" s="98"/>
      <c r="JAX426" s="98"/>
      <c r="JAY426" s="98"/>
      <c r="JAZ426" s="98"/>
      <c r="JBA426" s="98"/>
      <c r="JBB426" s="98"/>
      <c r="JBC426" s="98"/>
      <c r="JBD426" s="98"/>
      <c r="JBE426" s="98"/>
      <c r="JBF426" s="98"/>
      <c r="JBG426" s="98"/>
      <c r="JBH426" s="98"/>
      <c r="JBI426" s="98"/>
      <c r="JBJ426" s="98"/>
      <c r="JBK426" s="98"/>
      <c r="JBL426" s="98"/>
      <c r="JBM426" s="98"/>
      <c r="JBN426" s="98"/>
      <c r="JBO426" s="98"/>
      <c r="JBP426" s="98"/>
      <c r="JBQ426" s="98"/>
      <c r="JBR426" s="98"/>
      <c r="JBS426" s="98"/>
      <c r="JBT426" s="98"/>
      <c r="JBU426" s="98"/>
      <c r="JBV426" s="98"/>
      <c r="JBW426" s="98"/>
      <c r="JBX426" s="98"/>
      <c r="JBY426" s="98"/>
      <c r="JBZ426" s="98"/>
      <c r="JCA426" s="98"/>
      <c r="JCB426" s="98"/>
      <c r="JCC426" s="98"/>
      <c r="JCD426" s="98"/>
      <c r="JCE426" s="98"/>
      <c r="JCF426" s="98"/>
      <c r="JCG426" s="98"/>
      <c r="JCH426" s="98"/>
      <c r="JCI426" s="98"/>
      <c r="JCJ426" s="98"/>
      <c r="JCK426" s="98"/>
      <c r="JCL426" s="98"/>
      <c r="JCM426" s="98"/>
      <c r="JCN426" s="98"/>
      <c r="JCO426" s="98"/>
      <c r="JCP426" s="98"/>
      <c r="JCQ426" s="98"/>
      <c r="JCR426" s="98"/>
      <c r="JCS426" s="98"/>
      <c r="JCT426" s="98"/>
      <c r="JCU426" s="98"/>
      <c r="JCV426" s="98"/>
      <c r="JCW426" s="98"/>
      <c r="JCX426" s="98"/>
      <c r="JCY426" s="98"/>
      <c r="JCZ426" s="98"/>
      <c r="JDA426" s="98"/>
      <c r="JDB426" s="98"/>
      <c r="JDC426" s="98"/>
      <c r="JDD426" s="98"/>
      <c r="JDE426" s="98"/>
      <c r="JDF426" s="98"/>
      <c r="JDG426" s="98"/>
      <c r="JDH426" s="98"/>
      <c r="JDI426" s="98"/>
      <c r="JDJ426" s="98"/>
      <c r="JDK426" s="98"/>
      <c r="JDL426" s="98"/>
      <c r="JDM426" s="98"/>
      <c r="JDN426" s="98"/>
      <c r="JDO426" s="98"/>
      <c r="JDP426" s="98"/>
      <c r="JDQ426" s="98"/>
      <c r="JDR426" s="98"/>
      <c r="JDS426" s="98"/>
      <c r="JDT426" s="98"/>
      <c r="JDU426" s="98"/>
      <c r="JDV426" s="98"/>
      <c r="JDW426" s="98"/>
      <c r="JDX426" s="98"/>
      <c r="JDY426" s="98"/>
      <c r="JDZ426" s="98"/>
      <c r="JEA426" s="98"/>
      <c r="JEB426" s="98"/>
      <c r="JEC426" s="98"/>
      <c r="JED426" s="98"/>
      <c r="JEE426" s="98"/>
      <c r="JEF426" s="98"/>
      <c r="JEG426" s="98"/>
      <c r="JEH426" s="98"/>
      <c r="JEI426" s="98"/>
      <c r="JEJ426" s="98"/>
      <c r="JEK426" s="98"/>
      <c r="JEL426" s="98"/>
      <c r="JEM426" s="98"/>
      <c r="JEN426" s="98"/>
      <c r="JEO426" s="98"/>
      <c r="JEP426" s="98"/>
      <c r="JEQ426" s="98"/>
      <c r="JER426" s="98"/>
      <c r="JES426" s="98"/>
      <c r="JET426" s="98"/>
      <c r="JEU426" s="98"/>
      <c r="JEV426" s="98"/>
      <c r="JEW426" s="98"/>
      <c r="JEX426" s="98"/>
      <c r="JEY426" s="98"/>
      <c r="JEZ426" s="98"/>
      <c r="JFA426" s="98"/>
      <c r="JFB426" s="98"/>
      <c r="JFC426" s="98"/>
      <c r="JFD426" s="98"/>
      <c r="JFE426" s="98"/>
      <c r="JFF426" s="98"/>
      <c r="JFG426" s="98"/>
      <c r="JFH426" s="98"/>
      <c r="JFI426" s="98"/>
      <c r="JFJ426" s="98"/>
      <c r="JFK426" s="98"/>
      <c r="JFL426" s="98"/>
      <c r="JFM426" s="98"/>
      <c r="JFN426" s="98"/>
      <c r="JFO426" s="98"/>
      <c r="JFP426" s="98"/>
      <c r="JFQ426" s="98"/>
      <c r="JFR426" s="98"/>
      <c r="JFS426" s="98"/>
      <c r="JFT426" s="98"/>
      <c r="JFU426" s="98"/>
      <c r="JFV426" s="98"/>
      <c r="JFW426" s="98"/>
      <c r="JFX426" s="98"/>
      <c r="JFY426" s="98"/>
      <c r="JFZ426" s="98"/>
      <c r="JGA426" s="98"/>
      <c r="JGB426" s="98"/>
      <c r="JGC426" s="98"/>
      <c r="JGD426" s="98"/>
      <c r="JGE426" s="98"/>
      <c r="JGF426" s="98"/>
      <c r="JGG426" s="98"/>
      <c r="JGH426" s="98"/>
      <c r="JGI426" s="98"/>
      <c r="JGJ426" s="98"/>
      <c r="JGK426" s="98"/>
      <c r="JGL426" s="98"/>
      <c r="JGM426" s="98"/>
      <c r="JGN426" s="98"/>
      <c r="JGO426" s="98"/>
      <c r="JGP426" s="98"/>
      <c r="JGQ426" s="98"/>
      <c r="JGR426" s="98"/>
      <c r="JGS426" s="98"/>
      <c r="JGT426" s="98"/>
      <c r="JGU426" s="98"/>
      <c r="JGV426" s="98"/>
      <c r="JGW426" s="98"/>
      <c r="JGX426" s="98"/>
      <c r="JGY426" s="98"/>
      <c r="JGZ426" s="98"/>
      <c r="JHA426" s="98"/>
      <c r="JHB426" s="98"/>
      <c r="JHC426" s="98"/>
      <c r="JHD426" s="98"/>
      <c r="JHE426" s="98"/>
      <c r="JHF426" s="98"/>
      <c r="JHG426" s="98"/>
      <c r="JHH426" s="98"/>
      <c r="JHI426" s="98"/>
      <c r="JHJ426" s="98"/>
      <c r="JHK426" s="98"/>
      <c r="JHL426" s="98"/>
      <c r="JHM426" s="98"/>
      <c r="JHN426" s="98"/>
      <c r="JHO426" s="98"/>
      <c r="JHP426" s="98"/>
      <c r="JHQ426" s="98"/>
      <c r="JHR426" s="98"/>
      <c r="JHS426" s="98"/>
      <c r="JHT426" s="98"/>
      <c r="JHU426" s="98"/>
      <c r="JHV426" s="98"/>
      <c r="JHW426" s="98"/>
      <c r="JHX426" s="98"/>
      <c r="JHY426" s="98"/>
      <c r="JHZ426" s="98"/>
      <c r="JIA426" s="98"/>
      <c r="JIB426" s="98"/>
      <c r="JIC426" s="98"/>
      <c r="JID426" s="98"/>
      <c r="JIE426" s="98"/>
      <c r="JIF426" s="98"/>
      <c r="JIG426" s="98"/>
      <c r="JIH426" s="98"/>
      <c r="JII426" s="98"/>
      <c r="JIJ426" s="98"/>
      <c r="JIK426" s="98"/>
      <c r="JIL426" s="98"/>
      <c r="JIM426" s="98"/>
      <c r="JIN426" s="98"/>
      <c r="JIO426" s="98"/>
      <c r="JIP426" s="98"/>
      <c r="JIQ426" s="98"/>
      <c r="JIR426" s="98"/>
      <c r="JIS426" s="98"/>
      <c r="JIT426" s="98"/>
      <c r="JIU426" s="98"/>
      <c r="JIV426" s="98"/>
      <c r="JIW426" s="98"/>
      <c r="JIX426" s="98"/>
      <c r="JIY426" s="98"/>
      <c r="JIZ426" s="98"/>
      <c r="JJA426" s="98"/>
      <c r="JJB426" s="98"/>
      <c r="JJC426" s="98"/>
      <c r="JJD426" s="98"/>
      <c r="JJE426" s="98"/>
      <c r="JJF426" s="98"/>
      <c r="JJG426" s="98"/>
      <c r="JJH426" s="98"/>
      <c r="JJI426" s="98"/>
      <c r="JJJ426" s="98"/>
      <c r="JJK426" s="98"/>
      <c r="JJL426" s="98"/>
      <c r="JJM426" s="98"/>
      <c r="JJN426" s="98"/>
      <c r="JJO426" s="98"/>
      <c r="JJP426" s="98"/>
      <c r="JJQ426" s="98"/>
      <c r="JJR426" s="98"/>
      <c r="JJS426" s="98"/>
      <c r="JJT426" s="98"/>
      <c r="JJU426" s="98"/>
      <c r="JJV426" s="98"/>
      <c r="JJW426" s="98"/>
      <c r="JJX426" s="98"/>
      <c r="JJY426" s="98"/>
      <c r="JJZ426" s="98"/>
      <c r="JKA426" s="98"/>
      <c r="JKB426" s="98"/>
      <c r="JKC426" s="98"/>
      <c r="JKD426" s="98"/>
      <c r="JKE426" s="98"/>
      <c r="JKF426" s="98"/>
      <c r="JKG426" s="98"/>
      <c r="JKH426" s="98"/>
      <c r="JKI426" s="98"/>
      <c r="JKJ426" s="98"/>
      <c r="JKK426" s="98"/>
      <c r="JKL426" s="98"/>
      <c r="JKM426" s="98"/>
      <c r="JKN426" s="98"/>
      <c r="JKO426" s="98"/>
      <c r="JKP426" s="98"/>
      <c r="JKQ426" s="98"/>
      <c r="JKR426" s="98"/>
      <c r="JKS426" s="98"/>
      <c r="JKT426" s="98"/>
      <c r="JKU426" s="98"/>
      <c r="JKV426" s="98"/>
      <c r="JKW426" s="98"/>
      <c r="JKX426" s="98"/>
      <c r="JKY426" s="98"/>
      <c r="JKZ426" s="98"/>
      <c r="JLA426" s="98"/>
      <c r="JLB426" s="98"/>
      <c r="JLC426" s="98"/>
      <c r="JLD426" s="98"/>
      <c r="JLE426" s="98"/>
      <c r="JLF426" s="98"/>
      <c r="JLG426" s="98"/>
      <c r="JLH426" s="98"/>
      <c r="JLI426" s="98"/>
      <c r="JLJ426" s="98"/>
      <c r="JLK426" s="98"/>
      <c r="JLL426" s="98"/>
      <c r="JLM426" s="98"/>
      <c r="JLN426" s="98"/>
      <c r="JLO426" s="98"/>
      <c r="JLP426" s="98"/>
      <c r="JLQ426" s="98"/>
      <c r="JLR426" s="98"/>
      <c r="JLS426" s="98"/>
      <c r="JLT426" s="98"/>
      <c r="JLU426" s="98"/>
      <c r="JLV426" s="98"/>
      <c r="JLW426" s="98"/>
      <c r="JLX426" s="98"/>
      <c r="JLY426" s="98"/>
      <c r="JLZ426" s="98"/>
      <c r="JMA426" s="98"/>
      <c r="JMB426" s="98"/>
      <c r="JMC426" s="98"/>
      <c r="JMD426" s="98"/>
      <c r="JME426" s="98"/>
      <c r="JMF426" s="98"/>
      <c r="JMG426" s="98"/>
      <c r="JMH426" s="98"/>
      <c r="JMI426" s="98"/>
      <c r="JMJ426" s="98"/>
      <c r="JMK426" s="98"/>
      <c r="JML426" s="98"/>
      <c r="JMM426" s="98"/>
      <c r="JMN426" s="98"/>
      <c r="JMO426" s="98"/>
      <c r="JMP426" s="98"/>
      <c r="JMQ426" s="98"/>
      <c r="JMR426" s="98"/>
      <c r="JMS426" s="98"/>
      <c r="JMT426" s="98"/>
      <c r="JMU426" s="98"/>
      <c r="JMV426" s="98"/>
      <c r="JMW426" s="98"/>
      <c r="JMX426" s="98"/>
      <c r="JMY426" s="98"/>
      <c r="JMZ426" s="98"/>
      <c r="JNA426" s="98"/>
      <c r="JNB426" s="98"/>
      <c r="JNC426" s="98"/>
      <c r="JND426" s="98"/>
      <c r="JNE426" s="98"/>
      <c r="JNF426" s="98"/>
      <c r="JNG426" s="98"/>
      <c r="JNH426" s="98"/>
      <c r="JNI426" s="98"/>
      <c r="JNJ426" s="98"/>
      <c r="JNK426" s="98"/>
      <c r="JNL426" s="98"/>
      <c r="JNM426" s="98"/>
      <c r="JNN426" s="98"/>
      <c r="JNO426" s="98"/>
      <c r="JNP426" s="98"/>
      <c r="JNQ426" s="98"/>
      <c r="JNR426" s="98"/>
      <c r="JNS426" s="98"/>
      <c r="JNT426" s="98"/>
      <c r="JNU426" s="98"/>
      <c r="JNV426" s="98"/>
      <c r="JNW426" s="98"/>
      <c r="JNX426" s="98"/>
      <c r="JNY426" s="98"/>
      <c r="JNZ426" s="98"/>
      <c r="JOA426" s="98"/>
      <c r="JOB426" s="98"/>
      <c r="JOC426" s="98"/>
      <c r="JOD426" s="98"/>
      <c r="JOE426" s="98"/>
      <c r="JOF426" s="98"/>
      <c r="JOG426" s="98"/>
      <c r="JOH426" s="98"/>
      <c r="JOI426" s="98"/>
      <c r="JOJ426" s="98"/>
      <c r="JOK426" s="98"/>
      <c r="JOL426" s="98"/>
      <c r="JOM426" s="98"/>
      <c r="JON426" s="98"/>
      <c r="JOO426" s="98"/>
      <c r="JOP426" s="98"/>
      <c r="JOQ426" s="98"/>
      <c r="JOR426" s="98"/>
      <c r="JOS426" s="98"/>
      <c r="JOT426" s="98"/>
      <c r="JOU426" s="98"/>
      <c r="JOV426" s="98"/>
      <c r="JOW426" s="98"/>
      <c r="JOX426" s="98"/>
      <c r="JOY426" s="98"/>
      <c r="JOZ426" s="98"/>
      <c r="JPA426" s="98"/>
      <c r="JPB426" s="98"/>
      <c r="JPC426" s="98"/>
      <c r="JPD426" s="98"/>
      <c r="JPE426" s="98"/>
      <c r="JPF426" s="98"/>
      <c r="JPG426" s="98"/>
      <c r="JPH426" s="98"/>
      <c r="JPI426" s="98"/>
      <c r="JPJ426" s="98"/>
      <c r="JPK426" s="98"/>
      <c r="JPL426" s="98"/>
      <c r="JPM426" s="98"/>
      <c r="JPN426" s="98"/>
      <c r="JPO426" s="98"/>
      <c r="JPP426" s="98"/>
      <c r="JPQ426" s="98"/>
      <c r="JPR426" s="98"/>
      <c r="JPS426" s="98"/>
      <c r="JPT426" s="98"/>
      <c r="JPU426" s="98"/>
      <c r="JPV426" s="98"/>
      <c r="JPW426" s="98"/>
      <c r="JPX426" s="98"/>
      <c r="JPY426" s="98"/>
      <c r="JPZ426" s="98"/>
      <c r="JQA426" s="98"/>
      <c r="JQB426" s="98"/>
      <c r="JQC426" s="98"/>
      <c r="JQD426" s="98"/>
      <c r="JQE426" s="98"/>
      <c r="JQF426" s="98"/>
      <c r="JQG426" s="98"/>
      <c r="JQH426" s="98"/>
      <c r="JQI426" s="98"/>
      <c r="JQJ426" s="98"/>
      <c r="JQK426" s="98"/>
      <c r="JQL426" s="98"/>
      <c r="JQM426" s="98"/>
      <c r="JQN426" s="98"/>
      <c r="JQO426" s="98"/>
      <c r="JQP426" s="98"/>
      <c r="JQQ426" s="98"/>
      <c r="JQR426" s="98"/>
      <c r="JQS426" s="98"/>
      <c r="JQT426" s="98"/>
      <c r="JQU426" s="98"/>
      <c r="JQV426" s="98"/>
      <c r="JQW426" s="98"/>
      <c r="JQX426" s="98"/>
      <c r="JQY426" s="98"/>
      <c r="JQZ426" s="98"/>
      <c r="JRA426" s="98"/>
      <c r="JRB426" s="98"/>
      <c r="JRC426" s="98"/>
      <c r="JRD426" s="98"/>
      <c r="JRE426" s="98"/>
      <c r="JRF426" s="98"/>
      <c r="JRG426" s="98"/>
      <c r="JRH426" s="98"/>
      <c r="JRI426" s="98"/>
      <c r="JRJ426" s="98"/>
      <c r="JRK426" s="98"/>
      <c r="JRL426" s="98"/>
      <c r="JRM426" s="98"/>
      <c r="JRN426" s="98"/>
      <c r="JRO426" s="98"/>
      <c r="JRP426" s="98"/>
      <c r="JRQ426" s="98"/>
      <c r="JRR426" s="98"/>
      <c r="JRS426" s="98"/>
      <c r="JRT426" s="98"/>
      <c r="JRU426" s="98"/>
      <c r="JRV426" s="98"/>
      <c r="JRW426" s="98"/>
      <c r="JRX426" s="98"/>
      <c r="JRY426" s="98"/>
      <c r="JRZ426" s="98"/>
      <c r="JSA426" s="98"/>
      <c r="JSB426" s="98"/>
      <c r="JSC426" s="98"/>
      <c r="JSD426" s="98"/>
      <c r="JSE426" s="98"/>
      <c r="JSF426" s="98"/>
      <c r="JSG426" s="98"/>
      <c r="JSH426" s="98"/>
      <c r="JSI426" s="98"/>
      <c r="JSJ426" s="98"/>
      <c r="JSK426" s="98"/>
      <c r="JSL426" s="98"/>
      <c r="JSM426" s="98"/>
      <c r="JSN426" s="98"/>
      <c r="JSO426" s="98"/>
      <c r="JSP426" s="98"/>
      <c r="JSQ426" s="98"/>
      <c r="JSR426" s="98"/>
      <c r="JSS426" s="98"/>
      <c r="JST426" s="98"/>
      <c r="JSU426" s="98"/>
      <c r="JSV426" s="98"/>
      <c r="JSW426" s="98"/>
      <c r="JSX426" s="98"/>
      <c r="JSY426" s="98"/>
      <c r="JSZ426" s="98"/>
      <c r="JTA426" s="98"/>
      <c r="JTB426" s="98"/>
      <c r="JTC426" s="98"/>
      <c r="JTD426" s="98"/>
      <c r="JTE426" s="98"/>
      <c r="JTF426" s="98"/>
      <c r="JTG426" s="98"/>
      <c r="JTH426" s="98"/>
      <c r="JTI426" s="98"/>
      <c r="JTJ426" s="98"/>
      <c r="JTK426" s="98"/>
      <c r="JTL426" s="98"/>
      <c r="JTM426" s="98"/>
      <c r="JTN426" s="98"/>
      <c r="JTO426" s="98"/>
      <c r="JTP426" s="98"/>
      <c r="JTQ426" s="98"/>
      <c r="JTR426" s="98"/>
      <c r="JTS426" s="98"/>
      <c r="JTT426" s="98"/>
      <c r="JTU426" s="98"/>
      <c r="JTV426" s="98"/>
      <c r="JTW426" s="98"/>
      <c r="JTX426" s="98"/>
      <c r="JTY426" s="98"/>
      <c r="JTZ426" s="98"/>
      <c r="JUA426" s="98"/>
      <c r="JUB426" s="98"/>
      <c r="JUC426" s="98"/>
      <c r="JUD426" s="98"/>
      <c r="JUE426" s="98"/>
      <c r="JUF426" s="98"/>
      <c r="JUG426" s="98"/>
      <c r="JUH426" s="98"/>
      <c r="JUI426" s="98"/>
      <c r="JUJ426" s="98"/>
      <c r="JUK426" s="98"/>
      <c r="JUL426" s="98"/>
      <c r="JUM426" s="98"/>
      <c r="JUN426" s="98"/>
      <c r="JUO426" s="98"/>
      <c r="JUP426" s="98"/>
      <c r="JUQ426" s="98"/>
      <c r="JUR426" s="98"/>
      <c r="JUS426" s="98"/>
      <c r="JUT426" s="98"/>
      <c r="JUU426" s="98"/>
      <c r="JUV426" s="98"/>
      <c r="JUW426" s="98"/>
      <c r="JUX426" s="98"/>
      <c r="JUY426" s="98"/>
      <c r="JUZ426" s="98"/>
      <c r="JVA426" s="98"/>
      <c r="JVB426" s="98"/>
      <c r="JVC426" s="98"/>
      <c r="JVD426" s="98"/>
      <c r="JVE426" s="98"/>
      <c r="JVF426" s="98"/>
      <c r="JVG426" s="98"/>
      <c r="JVH426" s="98"/>
      <c r="JVI426" s="98"/>
      <c r="JVJ426" s="98"/>
      <c r="JVK426" s="98"/>
      <c r="JVL426" s="98"/>
      <c r="JVM426" s="98"/>
      <c r="JVN426" s="98"/>
      <c r="JVO426" s="98"/>
      <c r="JVP426" s="98"/>
      <c r="JVQ426" s="98"/>
      <c r="JVR426" s="98"/>
      <c r="JVS426" s="98"/>
      <c r="JVT426" s="98"/>
      <c r="JVU426" s="98"/>
      <c r="JVV426" s="98"/>
      <c r="JVW426" s="98"/>
      <c r="JVX426" s="98"/>
      <c r="JVY426" s="98"/>
      <c r="JVZ426" s="98"/>
      <c r="JWA426" s="98"/>
      <c r="JWB426" s="98"/>
      <c r="JWC426" s="98"/>
      <c r="JWD426" s="98"/>
      <c r="JWE426" s="98"/>
      <c r="JWF426" s="98"/>
      <c r="JWG426" s="98"/>
      <c r="JWH426" s="98"/>
      <c r="JWI426" s="98"/>
      <c r="JWJ426" s="98"/>
      <c r="JWK426" s="98"/>
      <c r="JWL426" s="98"/>
      <c r="JWM426" s="98"/>
      <c r="JWN426" s="98"/>
      <c r="JWO426" s="98"/>
      <c r="JWP426" s="98"/>
      <c r="JWQ426" s="98"/>
      <c r="JWR426" s="98"/>
      <c r="JWS426" s="98"/>
      <c r="JWT426" s="98"/>
      <c r="JWU426" s="98"/>
      <c r="JWV426" s="98"/>
      <c r="JWW426" s="98"/>
      <c r="JWX426" s="98"/>
      <c r="JWY426" s="98"/>
      <c r="JWZ426" s="98"/>
      <c r="JXA426" s="98"/>
      <c r="JXB426" s="98"/>
      <c r="JXC426" s="98"/>
      <c r="JXD426" s="98"/>
      <c r="JXE426" s="98"/>
      <c r="JXF426" s="98"/>
      <c r="JXG426" s="98"/>
      <c r="JXH426" s="98"/>
      <c r="JXI426" s="98"/>
      <c r="JXJ426" s="98"/>
      <c r="JXK426" s="98"/>
      <c r="JXL426" s="98"/>
      <c r="JXM426" s="98"/>
      <c r="JXN426" s="98"/>
      <c r="JXO426" s="98"/>
      <c r="JXP426" s="98"/>
      <c r="JXQ426" s="98"/>
      <c r="JXR426" s="98"/>
      <c r="JXS426" s="98"/>
      <c r="JXT426" s="98"/>
      <c r="JXU426" s="98"/>
      <c r="JXV426" s="98"/>
      <c r="JXW426" s="98"/>
      <c r="JXX426" s="98"/>
      <c r="JXY426" s="98"/>
      <c r="JXZ426" s="98"/>
      <c r="JYA426" s="98"/>
      <c r="JYB426" s="98"/>
      <c r="JYC426" s="98"/>
      <c r="JYD426" s="98"/>
      <c r="JYE426" s="98"/>
      <c r="JYF426" s="98"/>
      <c r="JYG426" s="98"/>
      <c r="JYH426" s="98"/>
      <c r="JYI426" s="98"/>
      <c r="JYJ426" s="98"/>
      <c r="JYK426" s="98"/>
      <c r="JYL426" s="98"/>
      <c r="JYM426" s="98"/>
      <c r="JYN426" s="98"/>
      <c r="JYO426" s="98"/>
      <c r="JYP426" s="98"/>
      <c r="JYQ426" s="98"/>
      <c r="JYR426" s="98"/>
      <c r="JYS426" s="98"/>
      <c r="JYT426" s="98"/>
      <c r="JYU426" s="98"/>
      <c r="JYV426" s="98"/>
      <c r="JYW426" s="98"/>
      <c r="JYX426" s="98"/>
      <c r="JYY426" s="98"/>
      <c r="JYZ426" s="98"/>
      <c r="JZA426" s="98"/>
      <c r="JZB426" s="98"/>
      <c r="JZC426" s="98"/>
      <c r="JZD426" s="98"/>
      <c r="JZE426" s="98"/>
      <c r="JZF426" s="98"/>
      <c r="JZG426" s="98"/>
      <c r="JZH426" s="98"/>
      <c r="JZI426" s="98"/>
      <c r="JZJ426" s="98"/>
      <c r="JZK426" s="98"/>
      <c r="JZL426" s="98"/>
      <c r="JZM426" s="98"/>
      <c r="JZN426" s="98"/>
      <c r="JZO426" s="98"/>
      <c r="JZP426" s="98"/>
      <c r="JZQ426" s="98"/>
      <c r="JZR426" s="98"/>
      <c r="JZS426" s="98"/>
      <c r="JZT426" s="98"/>
      <c r="JZU426" s="98"/>
      <c r="JZV426" s="98"/>
      <c r="JZW426" s="98"/>
      <c r="JZX426" s="98"/>
      <c r="JZY426" s="98"/>
      <c r="JZZ426" s="98"/>
      <c r="KAA426" s="98"/>
      <c r="KAB426" s="98"/>
      <c r="KAC426" s="98"/>
      <c r="KAD426" s="98"/>
      <c r="KAE426" s="98"/>
      <c r="KAF426" s="98"/>
      <c r="KAG426" s="98"/>
      <c r="KAH426" s="98"/>
      <c r="KAI426" s="98"/>
      <c r="KAJ426" s="98"/>
      <c r="KAK426" s="98"/>
      <c r="KAL426" s="98"/>
      <c r="KAM426" s="98"/>
      <c r="KAN426" s="98"/>
      <c r="KAO426" s="98"/>
      <c r="KAP426" s="98"/>
      <c r="KAQ426" s="98"/>
      <c r="KAR426" s="98"/>
      <c r="KAS426" s="98"/>
      <c r="KAT426" s="98"/>
      <c r="KAU426" s="98"/>
      <c r="KAV426" s="98"/>
      <c r="KAW426" s="98"/>
      <c r="KAX426" s="98"/>
      <c r="KAY426" s="98"/>
      <c r="KAZ426" s="98"/>
      <c r="KBA426" s="98"/>
      <c r="KBB426" s="98"/>
      <c r="KBC426" s="98"/>
      <c r="KBD426" s="98"/>
      <c r="KBE426" s="98"/>
      <c r="KBF426" s="98"/>
      <c r="KBG426" s="98"/>
      <c r="KBH426" s="98"/>
      <c r="KBI426" s="98"/>
      <c r="KBJ426" s="98"/>
      <c r="KBK426" s="98"/>
      <c r="KBL426" s="98"/>
      <c r="KBM426" s="98"/>
      <c r="KBN426" s="98"/>
      <c r="KBO426" s="98"/>
      <c r="KBP426" s="98"/>
      <c r="KBQ426" s="98"/>
      <c r="KBR426" s="98"/>
      <c r="KBS426" s="98"/>
      <c r="KBT426" s="98"/>
      <c r="KBU426" s="98"/>
      <c r="KBV426" s="98"/>
      <c r="KBW426" s="98"/>
      <c r="KBX426" s="98"/>
      <c r="KBY426" s="98"/>
      <c r="KBZ426" s="98"/>
      <c r="KCA426" s="98"/>
      <c r="KCB426" s="98"/>
      <c r="KCC426" s="98"/>
      <c r="KCD426" s="98"/>
      <c r="KCE426" s="98"/>
      <c r="KCF426" s="98"/>
      <c r="KCG426" s="98"/>
      <c r="KCH426" s="98"/>
      <c r="KCI426" s="98"/>
      <c r="KCJ426" s="98"/>
      <c r="KCK426" s="98"/>
      <c r="KCL426" s="98"/>
      <c r="KCM426" s="98"/>
      <c r="KCN426" s="98"/>
      <c r="KCO426" s="98"/>
      <c r="KCP426" s="98"/>
      <c r="KCQ426" s="98"/>
      <c r="KCR426" s="98"/>
      <c r="KCS426" s="98"/>
      <c r="KCT426" s="98"/>
      <c r="KCU426" s="98"/>
      <c r="KCV426" s="98"/>
      <c r="KCW426" s="98"/>
      <c r="KCX426" s="98"/>
      <c r="KCY426" s="98"/>
      <c r="KCZ426" s="98"/>
      <c r="KDA426" s="98"/>
      <c r="KDB426" s="98"/>
      <c r="KDC426" s="98"/>
      <c r="KDD426" s="98"/>
      <c r="KDE426" s="98"/>
      <c r="KDF426" s="98"/>
      <c r="KDG426" s="98"/>
      <c r="KDH426" s="98"/>
      <c r="KDI426" s="98"/>
      <c r="KDJ426" s="98"/>
      <c r="KDK426" s="98"/>
      <c r="KDL426" s="98"/>
      <c r="KDM426" s="98"/>
      <c r="KDN426" s="98"/>
      <c r="KDO426" s="98"/>
      <c r="KDP426" s="98"/>
      <c r="KDQ426" s="98"/>
      <c r="KDR426" s="98"/>
      <c r="KDS426" s="98"/>
      <c r="KDT426" s="98"/>
      <c r="KDU426" s="98"/>
      <c r="KDV426" s="98"/>
      <c r="KDW426" s="98"/>
      <c r="KDX426" s="98"/>
      <c r="KDY426" s="98"/>
      <c r="KDZ426" s="98"/>
      <c r="KEA426" s="98"/>
      <c r="KEB426" s="98"/>
      <c r="KEC426" s="98"/>
      <c r="KED426" s="98"/>
      <c r="KEE426" s="98"/>
      <c r="KEF426" s="98"/>
      <c r="KEG426" s="98"/>
      <c r="KEH426" s="98"/>
      <c r="KEI426" s="98"/>
      <c r="KEJ426" s="98"/>
      <c r="KEK426" s="98"/>
      <c r="KEL426" s="98"/>
      <c r="KEM426" s="98"/>
      <c r="KEN426" s="98"/>
      <c r="KEO426" s="98"/>
      <c r="KEP426" s="98"/>
      <c r="KEQ426" s="98"/>
      <c r="KER426" s="98"/>
      <c r="KES426" s="98"/>
      <c r="KET426" s="98"/>
      <c r="KEU426" s="98"/>
      <c r="KEV426" s="98"/>
      <c r="KEW426" s="98"/>
      <c r="KEX426" s="98"/>
      <c r="KEY426" s="98"/>
      <c r="KEZ426" s="98"/>
      <c r="KFA426" s="98"/>
      <c r="KFB426" s="98"/>
      <c r="KFC426" s="98"/>
      <c r="KFD426" s="98"/>
      <c r="KFE426" s="98"/>
      <c r="KFF426" s="98"/>
      <c r="KFG426" s="98"/>
      <c r="KFH426" s="98"/>
      <c r="KFI426" s="98"/>
      <c r="KFJ426" s="98"/>
      <c r="KFK426" s="98"/>
      <c r="KFL426" s="98"/>
      <c r="KFM426" s="98"/>
      <c r="KFN426" s="98"/>
      <c r="KFO426" s="98"/>
      <c r="KFP426" s="98"/>
      <c r="KFQ426" s="98"/>
      <c r="KFR426" s="98"/>
      <c r="KFS426" s="98"/>
      <c r="KFT426" s="98"/>
      <c r="KFU426" s="98"/>
      <c r="KFV426" s="98"/>
      <c r="KFW426" s="98"/>
      <c r="KFX426" s="98"/>
      <c r="KFY426" s="98"/>
      <c r="KFZ426" s="98"/>
      <c r="KGA426" s="98"/>
      <c r="KGB426" s="98"/>
      <c r="KGC426" s="98"/>
      <c r="KGD426" s="98"/>
      <c r="KGE426" s="98"/>
      <c r="KGF426" s="98"/>
      <c r="KGG426" s="98"/>
      <c r="KGH426" s="98"/>
      <c r="KGI426" s="98"/>
      <c r="KGJ426" s="98"/>
      <c r="KGK426" s="98"/>
      <c r="KGL426" s="98"/>
      <c r="KGM426" s="98"/>
      <c r="KGN426" s="98"/>
      <c r="KGO426" s="98"/>
      <c r="KGP426" s="98"/>
      <c r="KGQ426" s="98"/>
      <c r="KGR426" s="98"/>
      <c r="KGS426" s="98"/>
      <c r="KGT426" s="98"/>
      <c r="KGU426" s="98"/>
      <c r="KGV426" s="98"/>
      <c r="KGW426" s="98"/>
      <c r="KGX426" s="98"/>
      <c r="KGY426" s="98"/>
      <c r="KGZ426" s="98"/>
      <c r="KHA426" s="98"/>
      <c r="KHB426" s="98"/>
      <c r="KHC426" s="98"/>
      <c r="KHD426" s="98"/>
      <c r="KHE426" s="98"/>
      <c r="KHF426" s="98"/>
      <c r="KHG426" s="98"/>
      <c r="KHH426" s="98"/>
      <c r="KHI426" s="98"/>
      <c r="KHJ426" s="98"/>
      <c r="KHK426" s="98"/>
      <c r="KHL426" s="98"/>
      <c r="KHM426" s="98"/>
      <c r="KHN426" s="98"/>
      <c r="KHO426" s="98"/>
      <c r="KHP426" s="98"/>
      <c r="KHQ426" s="98"/>
      <c r="KHR426" s="98"/>
      <c r="KHS426" s="98"/>
      <c r="KHT426" s="98"/>
      <c r="KHU426" s="98"/>
      <c r="KHV426" s="98"/>
      <c r="KHW426" s="98"/>
      <c r="KHX426" s="98"/>
      <c r="KHY426" s="98"/>
      <c r="KHZ426" s="98"/>
      <c r="KIA426" s="98"/>
      <c r="KIB426" s="98"/>
      <c r="KIC426" s="98"/>
      <c r="KID426" s="98"/>
      <c r="KIE426" s="98"/>
      <c r="KIF426" s="98"/>
      <c r="KIG426" s="98"/>
      <c r="KIH426" s="98"/>
      <c r="KII426" s="98"/>
      <c r="KIJ426" s="98"/>
      <c r="KIK426" s="98"/>
      <c r="KIL426" s="98"/>
      <c r="KIM426" s="98"/>
      <c r="KIN426" s="98"/>
      <c r="KIO426" s="98"/>
      <c r="KIP426" s="98"/>
      <c r="KIQ426" s="98"/>
      <c r="KIR426" s="98"/>
      <c r="KIS426" s="98"/>
      <c r="KIT426" s="98"/>
      <c r="KIU426" s="98"/>
      <c r="KIV426" s="98"/>
      <c r="KIW426" s="98"/>
      <c r="KIX426" s="98"/>
      <c r="KIY426" s="98"/>
      <c r="KIZ426" s="98"/>
      <c r="KJA426" s="98"/>
      <c r="KJB426" s="98"/>
      <c r="KJC426" s="98"/>
      <c r="KJD426" s="98"/>
      <c r="KJE426" s="98"/>
      <c r="KJF426" s="98"/>
      <c r="KJG426" s="98"/>
      <c r="KJH426" s="98"/>
      <c r="KJI426" s="98"/>
      <c r="KJJ426" s="98"/>
      <c r="KJK426" s="98"/>
      <c r="KJL426" s="98"/>
      <c r="KJM426" s="98"/>
      <c r="KJN426" s="98"/>
      <c r="KJO426" s="98"/>
      <c r="KJP426" s="98"/>
      <c r="KJQ426" s="98"/>
      <c r="KJR426" s="98"/>
      <c r="KJS426" s="98"/>
      <c r="KJT426" s="98"/>
      <c r="KJU426" s="98"/>
      <c r="KJV426" s="98"/>
      <c r="KJW426" s="98"/>
      <c r="KJX426" s="98"/>
      <c r="KJY426" s="98"/>
      <c r="KJZ426" s="98"/>
      <c r="KKA426" s="98"/>
      <c r="KKB426" s="98"/>
      <c r="KKC426" s="98"/>
      <c r="KKD426" s="98"/>
      <c r="KKE426" s="98"/>
      <c r="KKF426" s="98"/>
      <c r="KKG426" s="98"/>
      <c r="KKH426" s="98"/>
      <c r="KKI426" s="98"/>
      <c r="KKJ426" s="98"/>
      <c r="KKK426" s="98"/>
      <c r="KKL426" s="98"/>
      <c r="KKM426" s="98"/>
      <c r="KKN426" s="98"/>
      <c r="KKO426" s="98"/>
      <c r="KKP426" s="98"/>
      <c r="KKQ426" s="98"/>
      <c r="KKR426" s="98"/>
      <c r="KKS426" s="98"/>
      <c r="KKT426" s="98"/>
      <c r="KKU426" s="98"/>
      <c r="KKV426" s="98"/>
      <c r="KKW426" s="98"/>
      <c r="KKX426" s="98"/>
      <c r="KKY426" s="98"/>
      <c r="KKZ426" s="98"/>
      <c r="KLA426" s="98"/>
      <c r="KLB426" s="98"/>
      <c r="KLC426" s="98"/>
      <c r="KLD426" s="98"/>
      <c r="KLE426" s="98"/>
      <c r="KLF426" s="98"/>
      <c r="KLG426" s="98"/>
      <c r="KLH426" s="98"/>
      <c r="KLI426" s="98"/>
      <c r="KLJ426" s="98"/>
      <c r="KLK426" s="98"/>
      <c r="KLL426" s="98"/>
      <c r="KLM426" s="98"/>
      <c r="KLN426" s="98"/>
      <c r="KLO426" s="98"/>
      <c r="KLP426" s="98"/>
      <c r="KLQ426" s="98"/>
      <c r="KLR426" s="98"/>
      <c r="KLS426" s="98"/>
      <c r="KLT426" s="98"/>
      <c r="KLU426" s="98"/>
      <c r="KLV426" s="98"/>
      <c r="KLW426" s="98"/>
      <c r="KLX426" s="98"/>
      <c r="KLY426" s="98"/>
      <c r="KLZ426" s="98"/>
      <c r="KMA426" s="98"/>
      <c r="KMB426" s="98"/>
      <c r="KMC426" s="98"/>
      <c r="KMD426" s="98"/>
      <c r="KME426" s="98"/>
      <c r="KMF426" s="98"/>
      <c r="KMG426" s="98"/>
      <c r="KMH426" s="98"/>
      <c r="KMI426" s="98"/>
      <c r="KMJ426" s="98"/>
      <c r="KMK426" s="98"/>
      <c r="KML426" s="98"/>
      <c r="KMM426" s="98"/>
      <c r="KMN426" s="98"/>
      <c r="KMO426" s="98"/>
      <c r="KMP426" s="98"/>
      <c r="KMQ426" s="98"/>
      <c r="KMR426" s="98"/>
      <c r="KMS426" s="98"/>
      <c r="KMT426" s="98"/>
      <c r="KMU426" s="98"/>
      <c r="KMV426" s="98"/>
      <c r="KMW426" s="98"/>
      <c r="KMX426" s="98"/>
      <c r="KMY426" s="98"/>
      <c r="KMZ426" s="98"/>
      <c r="KNA426" s="98"/>
      <c r="KNB426" s="98"/>
      <c r="KNC426" s="98"/>
      <c r="KND426" s="98"/>
      <c r="KNE426" s="98"/>
      <c r="KNF426" s="98"/>
      <c r="KNG426" s="98"/>
      <c r="KNH426" s="98"/>
      <c r="KNI426" s="98"/>
      <c r="KNJ426" s="98"/>
      <c r="KNK426" s="98"/>
      <c r="KNL426" s="98"/>
      <c r="KNM426" s="98"/>
      <c r="KNN426" s="98"/>
      <c r="KNO426" s="98"/>
      <c r="KNP426" s="98"/>
      <c r="KNQ426" s="98"/>
      <c r="KNR426" s="98"/>
      <c r="KNS426" s="98"/>
      <c r="KNT426" s="98"/>
      <c r="KNU426" s="98"/>
      <c r="KNV426" s="98"/>
      <c r="KNW426" s="98"/>
      <c r="KNX426" s="98"/>
      <c r="KNY426" s="98"/>
      <c r="KNZ426" s="98"/>
      <c r="KOA426" s="98"/>
      <c r="KOB426" s="98"/>
      <c r="KOC426" s="98"/>
      <c r="KOD426" s="98"/>
      <c r="KOE426" s="98"/>
      <c r="KOF426" s="98"/>
      <c r="KOG426" s="98"/>
      <c r="KOH426" s="98"/>
      <c r="KOI426" s="98"/>
      <c r="KOJ426" s="98"/>
      <c r="KOK426" s="98"/>
      <c r="KOL426" s="98"/>
      <c r="KOM426" s="98"/>
      <c r="KON426" s="98"/>
      <c r="KOO426" s="98"/>
      <c r="KOP426" s="98"/>
      <c r="KOQ426" s="98"/>
      <c r="KOR426" s="98"/>
      <c r="KOS426" s="98"/>
      <c r="KOT426" s="98"/>
      <c r="KOU426" s="98"/>
      <c r="KOV426" s="98"/>
      <c r="KOW426" s="98"/>
      <c r="KOX426" s="98"/>
      <c r="KOY426" s="98"/>
      <c r="KOZ426" s="98"/>
      <c r="KPA426" s="98"/>
      <c r="KPB426" s="98"/>
      <c r="KPC426" s="98"/>
      <c r="KPD426" s="98"/>
      <c r="KPE426" s="98"/>
      <c r="KPF426" s="98"/>
      <c r="KPG426" s="98"/>
      <c r="KPH426" s="98"/>
      <c r="KPI426" s="98"/>
      <c r="KPJ426" s="98"/>
      <c r="KPK426" s="98"/>
      <c r="KPL426" s="98"/>
      <c r="KPM426" s="98"/>
      <c r="KPN426" s="98"/>
      <c r="KPO426" s="98"/>
      <c r="KPP426" s="98"/>
      <c r="KPQ426" s="98"/>
      <c r="KPR426" s="98"/>
      <c r="KPS426" s="98"/>
      <c r="KPT426" s="98"/>
      <c r="KPU426" s="98"/>
      <c r="KPV426" s="98"/>
      <c r="KPW426" s="98"/>
      <c r="KPX426" s="98"/>
      <c r="KPY426" s="98"/>
      <c r="KPZ426" s="98"/>
      <c r="KQA426" s="98"/>
      <c r="KQB426" s="98"/>
      <c r="KQC426" s="98"/>
      <c r="KQD426" s="98"/>
      <c r="KQE426" s="98"/>
      <c r="KQF426" s="98"/>
      <c r="KQG426" s="98"/>
      <c r="KQH426" s="98"/>
      <c r="KQI426" s="98"/>
      <c r="KQJ426" s="98"/>
      <c r="KQK426" s="98"/>
      <c r="KQL426" s="98"/>
      <c r="KQM426" s="98"/>
      <c r="KQN426" s="98"/>
      <c r="KQO426" s="98"/>
      <c r="KQP426" s="98"/>
      <c r="KQQ426" s="98"/>
      <c r="KQR426" s="98"/>
      <c r="KQS426" s="98"/>
      <c r="KQT426" s="98"/>
      <c r="KQU426" s="98"/>
      <c r="KQV426" s="98"/>
      <c r="KQW426" s="98"/>
      <c r="KQX426" s="98"/>
      <c r="KQY426" s="98"/>
      <c r="KQZ426" s="98"/>
      <c r="KRA426" s="98"/>
      <c r="KRB426" s="98"/>
      <c r="KRC426" s="98"/>
      <c r="KRD426" s="98"/>
      <c r="KRE426" s="98"/>
      <c r="KRF426" s="98"/>
      <c r="KRG426" s="98"/>
      <c r="KRH426" s="98"/>
      <c r="KRI426" s="98"/>
      <c r="KRJ426" s="98"/>
      <c r="KRK426" s="98"/>
      <c r="KRL426" s="98"/>
      <c r="KRM426" s="98"/>
      <c r="KRN426" s="98"/>
      <c r="KRO426" s="98"/>
      <c r="KRP426" s="98"/>
      <c r="KRQ426" s="98"/>
      <c r="KRR426" s="98"/>
      <c r="KRS426" s="98"/>
      <c r="KRT426" s="98"/>
      <c r="KRU426" s="98"/>
      <c r="KRV426" s="98"/>
      <c r="KRW426" s="98"/>
      <c r="KRX426" s="98"/>
      <c r="KRY426" s="98"/>
      <c r="KRZ426" s="98"/>
      <c r="KSA426" s="98"/>
      <c r="KSB426" s="98"/>
      <c r="KSC426" s="98"/>
      <c r="KSD426" s="98"/>
      <c r="KSE426" s="98"/>
      <c r="KSF426" s="98"/>
      <c r="KSG426" s="98"/>
      <c r="KSH426" s="98"/>
      <c r="KSI426" s="98"/>
      <c r="KSJ426" s="98"/>
      <c r="KSK426" s="98"/>
      <c r="KSL426" s="98"/>
      <c r="KSM426" s="98"/>
      <c r="KSN426" s="98"/>
      <c r="KSO426" s="98"/>
      <c r="KSP426" s="98"/>
      <c r="KSQ426" s="98"/>
      <c r="KSR426" s="98"/>
      <c r="KSS426" s="98"/>
      <c r="KST426" s="98"/>
      <c r="KSU426" s="98"/>
      <c r="KSV426" s="98"/>
      <c r="KSW426" s="98"/>
      <c r="KSX426" s="98"/>
      <c r="KSY426" s="98"/>
      <c r="KSZ426" s="98"/>
      <c r="KTA426" s="98"/>
      <c r="KTB426" s="98"/>
      <c r="KTC426" s="98"/>
      <c r="KTD426" s="98"/>
      <c r="KTE426" s="98"/>
      <c r="KTF426" s="98"/>
      <c r="KTG426" s="98"/>
      <c r="KTH426" s="98"/>
      <c r="KTI426" s="98"/>
      <c r="KTJ426" s="98"/>
      <c r="KTK426" s="98"/>
      <c r="KTL426" s="98"/>
      <c r="KTM426" s="98"/>
      <c r="KTN426" s="98"/>
      <c r="KTO426" s="98"/>
      <c r="KTP426" s="98"/>
      <c r="KTQ426" s="98"/>
      <c r="KTR426" s="98"/>
      <c r="KTS426" s="98"/>
      <c r="KTT426" s="98"/>
      <c r="KTU426" s="98"/>
      <c r="KTV426" s="98"/>
      <c r="KTW426" s="98"/>
      <c r="KTX426" s="98"/>
      <c r="KTY426" s="98"/>
      <c r="KTZ426" s="98"/>
      <c r="KUA426" s="98"/>
      <c r="KUB426" s="98"/>
      <c r="KUC426" s="98"/>
      <c r="KUD426" s="98"/>
      <c r="KUE426" s="98"/>
      <c r="KUF426" s="98"/>
      <c r="KUG426" s="98"/>
      <c r="KUH426" s="98"/>
      <c r="KUI426" s="98"/>
      <c r="KUJ426" s="98"/>
      <c r="KUK426" s="98"/>
      <c r="KUL426" s="98"/>
      <c r="KUM426" s="98"/>
      <c r="KUN426" s="98"/>
      <c r="KUO426" s="98"/>
      <c r="KUP426" s="98"/>
      <c r="KUQ426" s="98"/>
      <c r="KUR426" s="98"/>
      <c r="KUS426" s="98"/>
      <c r="KUT426" s="98"/>
      <c r="KUU426" s="98"/>
      <c r="KUV426" s="98"/>
      <c r="KUW426" s="98"/>
      <c r="KUX426" s="98"/>
      <c r="KUY426" s="98"/>
      <c r="KUZ426" s="98"/>
      <c r="KVA426" s="98"/>
      <c r="KVB426" s="98"/>
      <c r="KVC426" s="98"/>
      <c r="KVD426" s="98"/>
      <c r="KVE426" s="98"/>
      <c r="KVF426" s="98"/>
      <c r="KVG426" s="98"/>
      <c r="KVH426" s="98"/>
      <c r="KVI426" s="98"/>
      <c r="KVJ426" s="98"/>
      <c r="KVK426" s="98"/>
      <c r="KVL426" s="98"/>
      <c r="KVM426" s="98"/>
      <c r="KVN426" s="98"/>
      <c r="KVO426" s="98"/>
      <c r="KVP426" s="98"/>
      <c r="KVQ426" s="98"/>
      <c r="KVR426" s="98"/>
      <c r="KVS426" s="98"/>
      <c r="KVT426" s="98"/>
      <c r="KVU426" s="98"/>
      <c r="KVV426" s="98"/>
      <c r="KVW426" s="98"/>
      <c r="KVX426" s="98"/>
      <c r="KVY426" s="98"/>
      <c r="KVZ426" s="98"/>
      <c r="KWA426" s="98"/>
      <c r="KWB426" s="98"/>
      <c r="KWC426" s="98"/>
      <c r="KWD426" s="98"/>
      <c r="KWE426" s="98"/>
      <c r="KWF426" s="98"/>
      <c r="KWG426" s="98"/>
      <c r="KWH426" s="98"/>
      <c r="KWI426" s="98"/>
      <c r="KWJ426" s="98"/>
      <c r="KWK426" s="98"/>
      <c r="KWL426" s="98"/>
      <c r="KWM426" s="98"/>
      <c r="KWN426" s="98"/>
      <c r="KWO426" s="98"/>
      <c r="KWP426" s="98"/>
      <c r="KWQ426" s="98"/>
      <c r="KWR426" s="98"/>
      <c r="KWS426" s="98"/>
      <c r="KWT426" s="98"/>
      <c r="KWU426" s="98"/>
      <c r="KWV426" s="98"/>
      <c r="KWW426" s="98"/>
      <c r="KWX426" s="98"/>
      <c r="KWY426" s="98"/>
      <c r="KWZ426" s="98"/>
      <c r="KXA426" s="98"/>
      <c r="KXB426" s="98"/>
      <c r="KXC426" s="98"/>
      <c r="KXD426" s="98"/>
      <c r="KXE426" s="98"/>
      <c r="KXF426" s="98"/>
      <c r="KXG426" s="98"/>
      <c r="KXH426" s="98"/>
      <c r="KXI426" s="98"/>
      <c r="KXJ426" s="98"/>
      <c r="KXK426" s="98"/>
      <c r="KXL426" s="98"/>
      <c r="KXM426" s="98"/>
      <c r="KXN426" s="98"/>
      <c r="KXO426" s="98"/>
      <c r="KXP426" s="98"/>
      <c r="KXQ426" s="98"/>
      <c r="KXR426" s="98"/>
      <c r="KXS426" s="98"/>
      <c r="KXT426" s="98"/>
      <c r="KXU426" s="98"/>
      <c r="KXV426" s="98"/>
      <c r="KXW426" s="98"/>
      <c r="KXX426" s="98"/>
      <c r="KXY426" s="98"/>
      <c r="KXZ426" s="98"/>
      <c r="KYA426" s="98"/>
      <c r="KYB426" s="98"/>
      <c r="KYC426" s="98"/>
      <c r="KYD426" s="98"/>
      <c r="KYE426" s="98"/>
      <c r="KYF426" s="98"/>
      <c r="KYG426" s="98"/>
      <c r="KYH426" s="98"/>
      <c r="KYI426" s="98"/>
      <c r="KYJ426" s="98"/>
      <c r="KYK426" s="98"/>
      <c r="KYL426" s="98"/>
      <c r="KYM426" s="98"/>
      <c r="KYN426" s="98"/>
      <c r="KYO426" s="98"/>
      <c r="KYP426" s="98"/>
      <c r="KYQ426" s="98"/>
      <c r="KYR426" s="98"/>
      <c r="KYS426" s="98"/>
      <c r="KYT426" s="98"/>
      <c r="KYU426" s="98"/>
      <c r="KYV426" s="98"/>
      <c r="KYW426" s="98"/>
      <c r="KYX426" s="98"/>
      <c r="KYY426" s="98"/>
      <c r="KYZ426" s="98"/>
      <c r="KZA426" s="98"/>
      <c r="KZB426" s="98"/>
      <c r="KZC426" s="98"/>
      <c r="KZD426" s="98"/>
      <c r="KZE426" s="98"/>
      <c r="KZF426" s="98"/>
      <c r="KZG426" s="98"/>
      <c r="KZH426" s="98"/>
      <c r="KZI426" s="98"/>
      <c r="KZJ426" s="98"/>
      <c r="KZK426" s="98"/>
      <c r="KZL426" s="98"/>
      <c r="KZM426" s="98"/>
      <c r="KZN426" s="98"/>
      <c r="KZO426" s="98"/>
      <c r="KZP426" s="98"/>
      <c r="KZQ426" s="98"/>
      <c r="KZR426" s="98"/>
      <c r="KZS426" s="98"/>
      <c r="KZT426" s="98"/>
      <c r="KZU426" s="98"/>
      <c r="KZV426" s="98"/>
      <c r="KZW426" s="98"/>
      <c r="KZX426" s="98"/>
      <c r="KZY426" s="98"/>
      <c r="KZZ426" s="98"/>
      <c r="LAA426" s="98"/>
      <c r="LAB426" s="98"/>
      <c r="LAC426" s="98"/>
      <c r="LAD426" s="98"/>
      <c r="LAE426" s="98"/>
      <c r="LAF426" s="98"/>
      <c r="LAG426" s="98"/>
      <c r="LAH426" s="98"/>
      <c r="LAI426" s="98"/>
      <c r="LAJ426" s="98"/>
      <c r="LAK426" s="98"/>
      <c r="LAL426" s="98"/>
      <c r="LAM426" s="98"/>
      <c r="LAN426" s="98"/>
      <c r="LAO426" s="98"/>
      <c r="LAP426" s="98"/>
      <c r="LAQ426" s="98"/>
      <c r="LAR426" s="98"/>
      <c r="LAS426" s="98"/>
      <c r="LAT426" s="98"/>
      <c r="LAU426" s="98"/>
      <c r="LAV426" s="98"/>
      <c r="LAW426" s="98"/>
      <c r="LAX426" s="98"/>
      <c r="LAY426" s="98"/>
      <c r="LAZ426" s="98"/>
      <c r="LBA426" s="98"/>
      <c r="LBB426" s="98"/>
      <c r="LBC426" s="98"/>
      <c r="LBD426" s="98"/>
      <c r="LBE426" s="98"/>
      <c r="LBF426" s="98"/>
      <c r="LBG426" s="98"/>
      <c r="LBH426" s="98"/>
      <c r="LBI426" s="98"/>
      <c r="LBJ426" s="98"/>
      <c r="LBK426" s="98"/>
      <c r="LBL426" s="98"/>
      <c r="LBM426" s="98"/>
      <c r="LBN426" s="98"/>
      <c r="LBO426" s="98"/>
      <c r="LBP426" s="98"/>
      <c r="LBQ426" s="98"/>
      <c r="LBR426" s="98"/>
      <c r="LBS426" s="98"/>
      <c r="LBT426" s="98"/>
      <c r="LBU426" s="98"/>
      <c r="LBV426" s="98"/>
      <c r="LBW426" s="98"/>
      <c r="LBX426" s="98"/>
      <c r="LBY426" s="98"/>
      <c r="LBZ426" s="98"/>
      <c r="LCA426" s="98"/>
      <c r="LCB426" s="98"/>
      <c r="LCC426" s="98"/>
      <c r="LCD426" s="98"/>
      <c r="LCE426" s="98"/>
      <c r="LCF426" s="98"/>
      <c r="LCG426" s="98"/>
      <c r="LCH426" s="98"/>
      <c r="LCI426" s="98"/>
      <c r="LCJ426" s="98"/>
      <c r="LCK426" s="98"/>
      <c r="LCL426" s="98"/>
      <c r="LCM426" s="98"/>
      <c r="LCN426" s="98"/>
      <c r="LCO426" s="98"/>
      <c r="LCP426" s="98"/>
      <c r="LCQ426" s="98"/>
      <c r="LCR426" s="98"/>
      <c r="LCS426" s="98"/>
      <c r="LCT426" s="98"/>
      <c r="LCU426" s="98"/>
      <c r="LCV426" s="98"/>
      <c r="LCW426" s="98"/>
      <c r="LCX426" s="98"/>
      <c r="LCY426" s="98"/>
      <c r="LCZ426" s="98"/>
      <c r="LDA426" s="98"/>
      <c r="LDB426" s="98"/>
      <c r="LDC426" s="98"/>
      <c r="LDD426" s="98"/>
      <c r="LDE426" s="98"/>
      <c r="LDF426" s="98"/>
      <c r="LDG426" s="98"/>
      <c r="LDH426" s="98"/>
      <c r="LDI426" s="98"/>
      <c r="LDJ426" s="98"/>
      <c r="LDK426" s="98"/>
      <c r="LDL426" s="98"/>
      <c r="LDM426" s="98"/>
      <c r="LDN426" s="98"/>
      <c r="LDO426" s="98"/>
      <c r="LDP426" s="98"/>
      <c r="LDQ426" s="98"/>
      <c r="LDR426" s="98"/>
      <c r="LDS426" s="98"/>
      <c r="LDT426" s="98"/>
      <c r="LDU426" s="98"/>
      <c r="LDV426" s="98"/>
      <c r="LDW426" s="98"/>
      <c r="LDX426" s="98"/>
      <c r="LDY426" s="98"/>
      <c r="LDZ426" s="98"/>
      <c r="LEA426" s="98"/>
      <c r="LEB426" s="98"/>
      <c r="LEC426" s="98"/>
      <c r="LED426" s="98"/>
      <c r="LEE426" s="98"/>
      <c r="LEF426" s="98"/>
      <c r="LEG426" s="98"/>
      <c r="LEH426" s="98"/>
      <c r="LEI426" s="98"/>
      <c r="LEJ426" s="98"/>
      <c r="LEK426" s="98"/>
      <c r="LEL426" s="98"/>
      <c r="LEM426" s="98"/>
      <c r="LEN426" s="98"/>
      <c r="LEO426" s="98"/>
      <c r="LEP426" s="98"/>
      <c r="LEQ426" s="98"/>
      <c r="LER426" s="98"/>
      <c r="LES426" s="98"/>
      <c r="LET426" s="98"/>
      <c r="LEU426" s="98"/>
      <c r="LEV426" s="98"/>
      <c r="LEW426" s="98"/>
      <c r="LEX426" s="98"/>
      <c r="LEY426" s="98"/>
      <c r="LEZ426" s="98"/>
      <c r="LFA426" s="98"/>
      <c r="LFB426" s="98"/>
      <c r="LFC426" s="98"/>
      <c r="LFD426" s="98"/>
      <c r="LFE426" s="98"/>
      <c r="LFF426" s="98"/>
      <c r="LFG426" s="98"/>
      <c r="LFH426" s="98"/>
      <c r="LFI426" s="98"/>
      <c r="LFJ426" s="98"/>
      <c r="LFK426" s="98"/>
      <c r="LFL426" s="98"/>
      <c r="LFM426" s="98"/>
      <c r="LFN426" s="98"/>
      <c r="LFO426" s="98"/>
      <c r="LFP426" s="98"/>
      <c r="LFQ426" s="98"/>
      <c r="LFR426" s="98"/>
      <c r="LFS426" s="98"/>
      <c r="LFT426" s="98"/>
      <c r="LFU426" s="98"/>
      <c r="LFV426" s="98"/>
      <c r="LFW426" s="98"/>
      <c r="LFX426" s="98"/>
      <c r="LFY426" s="98"/>
      <c r="LFZ426" s="98"/>
      <c r="LGA426" s="98"/>
      <c r="LGB426" s="98"/>
      <c r="LGC426" s="98"/>
      <c r="LGD426" s="98"/>
      <c r="LGE426" s="98"/>
      <c r="LGF426" s="98"/>
      <c r="LGG426" s="98"/>
      <c r="LGH426" s="98"/>
      <c r="LGI426" s="98"/>
      <c r="LGJ426" s="98"/>
      <c r="LGK426" s="98"/>
      <c r="LGL426" s="98"/>
      <c r="LGM426" s="98"/>
      <c r="LGN426" s="98"/>
      <c r="LGO426" s="98"/>
      <c r="LGP426" s="98"/>
      <c r="LGQ426" s="98"/>
      <c r="LGR426" s="98"/>
      <c r="LGS426" s="98"/>
      <c r="LGT426" s="98"/>
      <c r="LGU426" s="98"/>
      <c r="LGV426" s="98"/>
      <c r="LGW426" s="98"/>
      <c r="LGX426" s="98"/>
      <c r="LGY426" s="98"/>
      <c r="LGZ426" s="98"/>
      <c r="LHA426" s="98"/>
      <c r="LHB426" s="98"/>
      <c r="LHC426" s="98"/>
      <c r="LHD426" s="98"/>
      <c r="LHE426" s="98"/>
      <c r="LHF426" s="98"/>
      <c r="LHG426" s="98"/>
      <c r="LHH426" s="98"/>
      <c r="LHI426" s="98"/>
      <c r="LHJ426" s="98"/>
      <c r="LHK426" s="98"/>
      <c r="LHL426" s="98"/>
      <c r="LHM426" s="98"/>
      <c r="LHN426" s="98"/>
      <c r="LHO426" s="98"/>
      <c r="LHP426" s="98"/>
      <c r="LHQ426" s="98"/>
      <c r="LHR426" s="98"/>
      <c r="LHS426" s="98"/>
      <c r="LHT426" s="98"/>
      <c r="LHU426" s="98"/>
      <c r="LHV426" s="98"/>
      <c r="LHW426" s="98"/>
      <c r="LHX426" s="98"/>
      <c r="LHY426" s="98"/>
      <c r="LHZ426" s="98"/>
      <c r="LIA426" s="98"/>
      <c r="LIB426" s="98"/>
      <c r="LIC426" s="98"/>
      <c r="LID426" s="98"/>
      <c r="LIE426" s="98"/>
      <c r="LIF426" s="98"/>
      <c r="LIG426" s="98"/>
      <c r="LIH426" s="98"/>
      <c r="LII426" s="98"/>
      <c r="LIJ426" s="98"/>
      <c r="LIK426" s="98"/>
      <c r="LIL426" s="98"/>
      <c r="LIM426" s="98"/>
      <c r="LIN426" s="98"/>
      <c r="LIO426" s="98"/>
      <c r="LIP426" s="98"/>
      <c r="LIQ426" s="98"/>
      <c r="LIR426" s="98"/>
      <c r="LIS426" s="98"/>
      <c r="LIT426" s="98"/>
      <c r="LIU426" s="98"/>
      <c r="LIV426" s="98"/>
      <c r="LIW426" s="98"/>
      <c r="LIX426" s="98"/>
      <c r="LIY426" s="98"/>
      <c r="LIZ426" s="98"/>
      <c r="LJA426" s="98"/>
      <c r="LJB426" s="98"/>
      <c r="LJC426" s="98"/>
      <c r="LJD426" s="98"/>
      <c r="LJE426" s="98"/>
      <c r="LJF426" s="98"/>
      <c r="LJG426" s="98"/>
      <c r="LJH426" s="98"/>
      <c r="LJI426" s="98"/>
      <c r="LJJ426" s="98"/>
      <c r="LJK426" s="98"/>
      <c r="LJL426" s="98"/>
      <c r="LJM426" s="98"/>
      <c r="LJN426" s="98"/>
      <c r="LJO426" s="98"/>
      <c r="LJP426" s="98"/>
      <c r="LJQ426" s="98"/>
      <c r="LJR426" s="98"/>
      <c r="LJS426" s="98"/>
      <c r="LJT426" s="98"/>
      <c r="LJU426" s="98"/>
      <c r="LJV426" s="98"/>
      <c r="LJW426" s="98"/>
      <c r="LJX426" s="98"/>
      <c r="LJY426" s="98"/>
      <c r="LJZ426" s="98"/>
      <c r="LKA426" s="98"/>
      <c r="LKB426" s="98"/>
      <c r="LKC426" s="98"/>
      <c r="LKD426" s="98"/>
      <c r="LKE426" s="98"/>
      <c r="LKF426" s="98"/>
      <c r="LKG426" s="98"/>
      <c r="LKH426" s="98"/>
      <c r="LKI426" s="98"/>
      <c r="LKJ426" s="98"/>
      <c r="LKK426" s="98"/>
      <c r="LKL426" s="98"/>
      <c r="LKM426" s="98"/>
      <c r="LKN426" s="98"/>
      <c r="LKO426" s="98"/>
      <c r="LKP426" s="98"/>
      <c r="LKQ426" s="98"/>
      <c r="LKR426" s="98"/>
      <c r="LKS426" s="98"/>
      <c r="LKT426" s="98"/>
      <c r="LKU426" s="98"/>
      <c r="LKV426" s="98"/>
      <c r="LKW426" s="98"/>
      <c r="LKX426" s="98"/>
      <c r="LKY426" s="98"/>
      <c r="LKZ426" s="98"/>
      <c r="LLA426" s="98"/>
      <c r="LLB426" s="98"/>
      <c r="LLC426" s="98"/>
      <c r="LLD426" s="98"/>
      <c r="LLE426" s="98"/>
      <c r="LLF426" s="98"/>
      <c r="LLG426" s="98"/>
      <c r="LLH426" s="98"/>
      <c r="LLI426" s="98"/>
      <c r="LLJ426" s="98"/>
      <c r="LLK426" s="98"/>
      <c r="LLL426" s="98"/>
      <c r="LLM426" s="98"/>
      <c r="LLN426" s="98"/>
      <c r="LLO426" s="98"/>
      <c r="LLP426" s="98"/>
      <c r="LLQ426" s="98"/>
      <c r="LLR426" s="98"/>
      <c r="LLS426" s="98"/>
      <c r="LLT426" s="98"/>
      <c r="LLU426" s="98"/>
      <c r="LLV426" s="98"/>
      <c r="LLW426" s="98"/>
      <c r="LLX426" s="98"/>
      <c r="LLY426" s="98"/>
      <c r="LLZ426" s="98"/>
      <c r="LMA426" s="98"/>
      <c r="LMB426" s="98"/>
      <c r="LMC426" s="98"/>
      <c r="LMD426" s="98"/>
      <c r="LME426" s="98"/>
      <c r="LMF426" s="98"/>
      <c r="LMG426" s="98"/>
      <c r="LMH426" s="98"/>
      <c r="LMI426" s="98"/>
      <c r="LMJ426" s="98"/>
      <c r="LMK426" s="98"/>
      <c r="LML426" s="98"/>
      <c r="LMM426" s="98"/>
      <c r="LMN426" s="98"/>
      <c r="LMO426" s="98"/>
      <c r="LMP426" s="98"/>
      <c r="LMQ426" s="98"/>
      <c r="LMR426" s="98"/>
      <c r="LMS426" s="98"/>
      <c r="LMT426" s="98"/>
      <c r="LMU426" s="98"/>
      <c r="LMV426" s="98"/>
      <c r="LMW426" s="98"/>
      <c r="LMX426" s="98"/>
      <c r="LMY426" s="98"/>
      <c r="LMZ426" s="98"/>
      <c r="LNA426" s="98"/>
      <c r="LNB426" s="98"/>
      <c r="LNC426" s="98"/>
      <c r="LND426" s="98"/>
      <c r="LNE426" s="98"/>
      <c r="LNF426" s="98"/>
      <c r="LNG426" s="98"/>
      <c r="LNH426" s="98"/>
      <c r="LNI426" s="98"/>
      <c r="LNJ426" s="98"/>
      <c r="LNK426" s="98"/>
      <c r="LNL426" s="98"/>
      <c r="LNM426" s="98"/>
      <c r="LNN426" s="98"/>
      <c r="LNO426" s="98"/>
      <c r="LNP426" s="98"/>
      <c r="LNQ426" s="98"/>
      <c r="LNR426" s="98"/>
      <c r="LNS426" s="98"/>
      <c r="LNT426" s="98"/>
      <c r="LNU426" s="98"/>
      <c r="LNV426" s="98"/>
      <c r="LNW426" s="98"/>
      <c r="LNX426" s="98"/>
      <c r="LNY426" s="98"/>
      <c r="LNZ426" s="98"/>
      <c r="LOA426" s="98"/>
      <c r="LOB426" s="98"/>
      <c r="LOC426" s="98"/>
      <c r="LOD426" s="98"/>
      <c r="LOE426" s="98"/>
      <c r="LOF426" s="98"/>
      <c r="LOG426" s="98"/>
      <c r="LOH426" s="98"/>
      <c r="LOI426" s="98"/>
      <c r="LOJ426" s="98"/>
      <c r="LOK426" s="98"/>
      <c r="LOL426" s="98"/>
      <c r="LOM426" s="98"/>
      <c r="LON426" s="98"/>
      <c r="LOO426" s="98"/>
      <c r="LOP426" s="98"/>
      <c r="LOQ426" s="98"/>
      <c r="LOR426" s="98"/>
      <c r="LOS426" s="98"/>
      <c r="LOT426" s="98"/>
      <c r="LOU426" s="98"/>
      <c r="LOV426" s="98"/>
      <c r="LOW426" s="98"/>
      <c r="LOX426" s="98"/>
      <c r="LOY426" s="98"/>
      <c r="LOZ426" s="98"/>
      <c r="LPA426" s="98"/>
      <c r="LPB426" s="98"/>
      <c r="LPC426" s="98"/>
      <c r="LPD426" s="98"/>
      <c r="LPE426" s="98"/>
      <c r="LPF426" s="98"/>
      <c r="LPG426" s="98"/>
      <c r="LPH426" s="98"/>
      <c r="LPI426" s="98"/>
      <c r="LPJ426" s="98"/>
      <c r="LPK426" s="98"/>
      <c r="LPL426" s="98"/>
      <c r="LPM426" s="98"/>
      <c r="LPN426" s="98"/>
      <c r="LPO426" s="98"/>
      <c r="LPP426" s="98"/>
      <c r="LPQ426" s="98"/>
      <c r="LPR426" s="98"/>
      <c r="LPS426" s="98"/>
      <c r="LPT426" s="98"/>
      <c r="LPU426" s="98"/>
      <c r="LPV426" s="98"/>
      <c r="LPW426" s="98"/>
      <c r="LPX426" s="98"/>
      <c r="LPY426" s="98"/>
      <c r="LPZ426" s="98"/>
      <c r="LQA426" s="98"/>
      <c r="LQB426" s="98"/>
      <c r="LQC426" s="98"/>
      <c r="LQD426" s="98"/>
      <c r="LQE426" s="98"/>
      <c r="LQF426" s="98"/>
      <c r="LQG426" s="98"/>
      <c r="LQH426" s="98"/>
      <c r="LQI426" s="98"/>
      <c r="LQJ426" s="98"/>
      <c r="LQK426" s="98"/>
      <c r="LQL426" s="98"/>
      <c r="LQM426" s="98"/>
      <c r="LQN426" s="98"/>
      <c r="LQO426" s="98"/>
      <c r="LQP426" s="98"/>
      <c r="LQQ426" s="98"/>
      <c r="LQR426" s="98"/>
      <c r="LQS426" s="98"/>
      <c r="LQT426" s="98"/>
      <c r="LQU426" s="98"/>
      <c r="LQV426" s="98"/>
      <c r="LQW426" s="98"/>
      <c r="LQX426" s="98"/>
      <c r="LQY426" s="98"/>
      <c r="LQZ426" s="98"/>
      <c r="LRA426" s="98"/>
      <c r="LRB426" s="98"/>
      <c r="LRC426" s="98"/>
      <c r="LRD426" s="98"/>
      <c r="LRE426" s="98"/>
      <c r="LRF426" s="98"/>
      <c r="LRG426" s="98"/>
      <c r="LRH426" s="98"/>
      <c r="LRI426" s="98"/>
      <c r="LRJ426" s="98"/>
      <c r="LRK426" s="98"/>
      <c r="LRL426" s="98"/>
      <c r="LRM426" s="98"/>
      <c r="LRN426" s="98"/>
      <c r="LRO426" s="98"/>
      <c r="LRP426" s="98"/>
      <c r="LRQ426" s="98"/>
      <c r="LRR426" s="98"/>
      <c r="LRS426" s="98"/>
      <c r="LRT426" s="98"/>
      <c r="LRU426" s="98"/>
      <c r="LRV426" s="98"/>
      <c r="LRW426" s="98"/>
      <c r="LRX426" s="98"/>
      <c r="LRY426" s="98"/>
      <c r="LRZ426" s="98"/>
      <c r="LSA426" s="98"/>
      <c r="LSB426" s="98"/>
      <c r="LSC426" s="98"/>
      <c r="LSD426" s="98"/>
      <c r="LSE426" s="98"/>
      <c r="LSF426" s="98"/>
      <c r="LSG426" s="98"/>
      <c r="LSH426" s="98"/>
      <c r="LSI426" s="98"/>
      <c r="LSJ426" s="98"/>
      <c r="LSK426" s="98"/>
      <c r="LSL426" s="98"/>
      <c r="LSM426" s="98"/>
      <c r="LSN426" s="98"/>
      <c r="LSO426" s="98"/>
      <c r="LSP426" s="98"/>
      <c r="LSQ426" s="98"/>
      <c r="LSR426" s="98"/>
      <c r="LSS426" s="98"/>
      <c r="LST426" s="98"/>
      <c r="LSU426" s="98"/>
      <c r="LSV426" s="98"/>
      <c r="LSW426" s="98"/>
      <c r="LSX426" s="98"/>
      <c r="LSY426" s="98"/>
      <c r="LSZ426" s="98"/>
      <c r="LTA426" s="98"/>
      <c r="LTB426" s="98"/>
      <c r="LTC426" s="98"/>
      <c r="LTD426" s="98"/>
      <c r="LTE426" s="98"/>
      <c r="LTF426" s="98"/>
      <c r="LTG426" s="98"/>
      <c r="LTH426" s="98"/>
      <c r="LTI426" s="98"/>
      <c r="LTJ426" s="98"/>
      <c r="LTK426" s="98"/>
      <c r="LTL426" s="98"/>
      <c r="LTM426" s="98"/>
      <c r="LTN426" s="98"/>
      <c r="LTO426" s="98"/>
      <c r="LTP426" s="98"/>
      <c r="LTQ426" s="98"/>
      <c r="LTR426" s="98"/>
      <c r="LTS426" s="98"/>
      <c r="LTT426" s="98"/>
      <c r="LTU426" s="98"/>
      <c r="LTV426" s="98"/>
      <c r="LTW426" s="98"/>
      <c r="LTX426" s="98"/>
      <c r="LTY426" s="98"/>
      <c r="LTZ426" s="98"/>
      <c r="LUA426" s="98"/>
      <c r="LUB426" s="98"/>
      <c r="LUC426" s="98"/>
      <c r="LUD426" s="98"/>
      <c r="LUE426" s="98"/>
      <c r="LUF426" s="98"/>
      <c r="LUG426" s="98"/>
      <c r="LUH426" s="98"/>
      <c r="LUI426" s="98"/>
      <c r="LUJ426" s="98"/>
      <c r="LUK426" s="98"/>
      <c r="LUL426" s="98"/>
      <c r="LUM426" s="98"/>
      <c r="LUN426" s="98"/>
      <c r="LUO426" s="98"/>
      <c r="LUP426" s="98"/>
      <c r="LUQ426" s="98"/>
      <c r="LUR426" s="98"/>
      <c r="LUS426" s="98"/>
      <c r="LUT426" s="98"/>
      <c r="LUU426" s="98"/>
      <c r="LUV426" s="98"/>
      <c r="LUW426" s="98"/>
      <c r="LUX426" s="98"/>
      <c r="LUY426" s="98"/>
      <c r="LUZ426" s="98"/>
      <c r="LVA426" s="98"/>
      <c r="LVB426" s="98"/>
      <c r="LVC426" s="98"/>
      <c r="LVD426" s="98"/>
      <c r="LVE426" s="98"/>
      <c r="LVF426" s="98"/>
      <c r="LVG426" s="98"/>
      <c r="LVH426" s="98"/>
      <c r="LVI426" s="98"/>
      <c r="LVJ426" s="98"/>
      <c r="LVK426" s="98"/>
      <c r="LVL426" s="98"/>
      <c r="LVM426" s="98"/>
      <c r="LVN426" s="98"/>
      <c r="LVO426" s="98"/>
      <c r="LVP426" s="98"/>
      <c r="LVQ426" s="98"/>
      <c r="LVR426" s="98"/>
      <c r="LVS426" s="98"/>
      <c r="LVT426" s="98"/>
      <c r="LVU426" s="98"/>
      <c r="LVV426" s="98"/>
      <c r="LVW426" s="98"/>
      <c r="LVX426" s="98"/>
      <c r="LVY426" s="98"/>
      <c r="LVZ426" s="98"/>
      <c r="LWA426" s="98"/>
      <c r="LWB426" s="98"/>
      <c r="LWC426" s="98"/>
      <c r="LWD426" s="98"/>
      <c r="LWE426" s="98"/>
      <c r="LWF426" s="98"/>
      <c r="LWG426" s="98"/>
      <c r="LWH426" s="98"/>
      <c r="LWI426" s="98"/>
      <c r="LWJ426" s="98"/>
      <c r="LWK426" s="98"/>
      <c r="LWL426" s="98"/>
      <c r="LWM426" s="98"/>
      <c r="LWN426" s="98"/>
      <c r="LWO426" s="98"/>
      <c r="LWP426" s="98"/>
      <c r="LWQ426" s="98"/>
      <c r="LWR426" s="98"/>
      <c r="LWS426" s="98"/>
      <c r="LWT426" s="98"/>
      <c r="LWU426" s="98"/>
      <c r="LWV426" s="98"/>
      <c r="LWW426" s="98"/>
      <c r="LWX426" s="98"/>
      <c r="LWY426" s="98"/>
      <c r="LWZ426" s="98"/>
      <c r="LXA426" s="98"/>
      <c r="LXB426" s="98"/>
      <c r="LXC426" s="98"/>
      <c r="LXD426" s="98"/>
      <c r="LXE426" s="98"/>
      <c r="LXF426" s="98"/>
      <c r="LXG426" s="98"/>
      <c r="LXH426" s="98"/>
      <c r="LXI426" s="98"/>
      <c r="LXJ426" s="98"/>
      <c r="LXK426" s="98"/>
      <c r="LXL426" s="98"/>
      <c r="LXM426" s="98"/>
      <c r="LXN426" s="98"/>
      <c r="LXO426" s="98"/>
      <c r="LXP426" s="98"/>
      <c r="LXQ426" s="98"/>
      <c r="LXR426" s="98"/>
      <c r="LXS426" s="98"/>
      <c r="LXT426" s="98"/>
      <c r="LXU426" s="98"/>
      <c r="LXV426" s="98"/>
      <c r="LXW426" s="98"/>
      <c r="LXX426" s="98"/>
      <c r="LXY426" s="98"/>
      <c r="LXZ426" s="98"/>
      <c r="LYA426" s="98"/>
      <c r="LYB426" s="98"/>
      <c r="LYC426" s="98"/>
      <c r="LYD426" s="98"/>
      <c r="LYE426" s="98"/>
      <c r="LYF426" s="98"/>
      <c r="LYG426" s="98"/>
      <c r="LYH426" s="98"/>
      <c r="LYI426" s="98"/>
      <c r="LYJ426" s="98"/>
      <c r="LYK426" s="98"/>
      <c r="LYL426" s="98"/>
      <c r="LYM426" s="98"/>
      <c r="LYN426" s="98"/>
      <c r="LYO426" s="98"/>
      <c r="LYP426" s="98"/>
      <c r="LYQ426" s="98"/>
      <c r="LYR426" s="98"/>
      <c r="LYS426" s="98"/>
      <c r="LYT426" s="98"/>
      <c r="LYU426" s="98"/>
      <c r="LYV426" s="98"/>
      <c r="LYW426" s="98"/>
      <c r="LYX426" s="98"/>
      <c r="LYY426" s="98"/>
      <c r="LYZ426" s="98"/>
      <c r="LZA426" s="98"/>
      <c r="LZB426" s="98"/>
      <c r="LZC426" s="98"/>
      <c r="LZD426" s="98"/>
      <c r="LZE426" s="98"/>
      <c r="LZF426" s="98"/>
      <c r="LZG426" s="98"/>
      <c r="LZH426" s="98"/>
      <c r="LZI426" s="98"/>
      <c r="LZJ426" s="98"/>
      <c r="LZK426" s="98"/>
      <c r="LZL426" s="98"/>
      <c r="LZM426" s="98"/>
      <c r="LZN426" s="98"/>
      <c r="LZO426" s="98"/>
      <c r="LZP426" s="98"/>
      <c r="LZQ426" s="98"/>
      <c r="LZR426" s="98"/>
      <c r="LZS426" s="98"/>
      <c r="LZT426" s="98"/>
      <c r="LZU426" s="98"/>
      <c r="LZV426" s="98"/>
      <c r="LZW426" s="98"/>
      <c r="LZX426" s="98"/>
      <c r="LZY426" s="98"/>
      <c r="LZZ426" s="98"/>
      <c r="MAA426" s="98"/>
      <c r="MAB426" s="98"/>
      <c r="MAC426" s="98"/>
      <c r="MAD426" s="98"/>
      <c r="MAE426" s="98"/>
      <c r="MAF426" s="98"/>
      <c r="MAG426" s="98"/>
      <c r="MAH426" s="98"/>
      <c r="MAI426" s="98"/>
      <c r="MAJ426" s="98"/>
      <c r="MAK426" s="98"/>
      <c r="MAL426" s="98"/>
      <c r="MAM426" s="98"/>
      <c r="MAN426" s="98"/>
      <c r="MAO426" s="98"/>
      <c r="MAP426" s="98"/>
      <c r="MAQ426" s="98"/>
      <c r="MAR426" s="98"/>
      <c r="MAS426" s="98"/>
      <c r="MAT426" s="98"/>
      <c r="MAU426" s="98"/>
      <c r="MAV426" s="98"/>
      <c r="MAW426" s="98"/>
      <c r="MAX426" s="98"/>
      <c r="MAY426" s="98"/>
      <c r="MAZ426" s="98"/>
      <c r="MBA426" s="98"/>
      <c r="MBB426" s="98"/>
      <c r="MBC426" s="98"/>
      <c r="MBD426" s="98"/>
      <c r="MBE426" s="98"/>
      <c r="MBF426" s="98"/>
      <c r="MBG426" s="98"/>
      <c r="MBH426" s="98"/>
      <c r="MBI426" s="98"/>
      <c r="MBJ426" s="98"/>
      <c r="MBK426" s="98"/>
      <c r="MBL426" s="98"/>
      <c r="MBM426" s="98"/>
      <c r="MBN426" s="98"/>
      <c r="MBO426" s="98"/>
      <c r="MBP426" s="98"/>
      <c r="MBQ426" s="98"/>
      <c r="MBR426" s="98"/>
      <c r="MBS426" s="98"/>
      <c r="MBT426" s="98"/>
      <c r="MBU426" s="98"/>
      <c r="MBV426" s="98"/>
      <c r="MBW426" s="98"/>
      <c r="MBX426" s="98"/>
      <c r="MBY426" s="98"/>
      <c r="MBZ426" s="98"/>
      <c r="MCA426" s="98"/>
      <c r="MCB426" s="98"/>
      <c r="MCC426" s="98"/>
      <c r="MCD426" s="98"/>
      <c r="MCE426" s="98"/>
      <c r="MCF426" s="98"/>
      <c r="MCG426" s="98"/>
      <c r="MCH426" s="98"/>
      <c r="MCI426" s="98"/>
      <c r="MCJ426" s="98"/>
      <c r="MCK426" s="98"/>
      <c r="MCL426" s="98"/>
      <c r="MCM426" s="98"/>
      <c r="MCN426" s="98"/>
      <c r="MCO426" s="98"/>
      <c r="MCP426" s="98"/>
      <c r="MCQ426" s="98"/>
      <c r="MCR426" s="98"/>
      <c r="MCS426" s="98"/>
      <c r="MCT426" s="98"/>
      <c r="MCU426" s="98"/>
      <c r="MCV426" s="98"/>
      <c r="MCW426" s="98"/>
      <c r="MCX426" s="98"/>
      <c r="MCY426" s="98"/>
      <c r="MCZ426" s="98"/>
      <c r="MDA426" s="98"/>
      <c r="MDB426" s="98"/>
      <c r="MDC426" s="98"/>
      <c r="MDD426" s="98"/>
      <c r="MDE426" s="98"/>
      <c r="MDF426" s="98"/>
      <c r="MDG426" s="98"/>
      <c r="MDH426" s="98"/>
      <c r="MDI426" s="98"/>
      <c r="MDJ426" s="98"/>
      <c r="MDK426" s="98"/>
      <c r="MDL426" s="98"/>
      <c r="MDM426" s="98"/>
      <c r="MDN426" s="98"/>
      <c r="MDO426" s="98"/>
      <c r="MDP426" s="98"/>
      <c r="MDQ426" s="98"/>
      <c r="MDR426" s="98"/>
      <c r="MDS426" s="98"/>
      <c r="MDT426" s="98"/>
      <c r="MDU426" s="98"/>
      <c r="MDV426" s="98"/>
      <c r="MDW426" s="98"/>
      <c r="MDX426" s="98"/>
      <c r="MDY426" s="98"/>
      <c r="MDZ426" s="98"/>
      <c r="MEA426" s="98"/>
      <c r="MEB426" s="98"/>
      <c r="MEC426" s="98"/>
      <c r="MED426" s="98"/>
      <c r="MEE426" s="98"/>
      <c r="MEF426" s="98"/>
      <c r="MEG426" s="98"/>
      <c r="MEH426" s="98"/>
      <c r="MEI426" s="98"/>
      <c r="MEJ426" s="98"/>
      <c r="MEK426" s="98"/>
      <c r="MEL426" s="98"/>
      <c r="MEM426" s="98"/>
      <c r="MEN426" s="98"/>
      <c r="MEO426" s="98"/>
      <c r="MEP426" s="98"/>
      <c r="MEQ426" s="98"/>
      <c r="MER426" s="98"/>
      <c r="MES426" s="98"/>
      <c r="MET426" s="98"/>
      <c r="MEU426" s="98"/>
      <c r="MEV426" s="98"/>
      <c r="MEW426" s="98"/>
      <c r="MEX426" s="98"/>
      <c r="MEY426" s="98"/>
      <c r="MEZ426" s="98"/>
      <c r="MFA426" s="98"/>
      <c r="MFB426" s="98"/>
      <c r="MFC426" s="98"/>
      <c r="MFD426" s="98"/>
      <c r="MFE426" s="98"/>
      <c r="MFF426" s="98"/>
      <c r="MFG426" s="98"/>
      <c r="MFH426" s="98"/>
      <c r="MFI426" s="98"/>
      <c r="MFJ426" s="98"/>
      <c r="MFK426" s="98"/>
      <c r="MFL426" s="98"/>
      <c r="MFM426" s="98"/>
      <c r="MFN426" s="98"/>
      <c r="MFO426" s="98"/>
      <c r="MFP426" s="98"/>
      <c r="MFQ426" s="98"/>
      <c r="MFR426" s="98"/>
      <c r="MFS426" s="98"/>
      <c r="MFT426" s="98"/>
      <c r="MFU426" s="98"/>
      <c r="MFV426" s="98"/>
      <c r="MFW426" s="98"/>
      <c r="MFX426" s="98"/>
      <c r="MFY426" s="98"/>
      <c r="MFZ426" s="98"/>
      <c r="MGA426" s="98"/>
      <c r="MGB426" s="98"/>
      <c r="MGC426" s="98"/>
      <c r="MGD426" s="98"/>
      <c r="MGE426" s="98"/>
      <c r="MGF426" s="98"/>
      <c r="MGG426" s="98"/>
      <c r="MGH426" s="98"/>
      <c r="MGI426" s="98"/>
      <c r="MGJ426" s="98"/>
      <c r="MGK426" s="98"/>
      <c r="MGL426" s="98"/>
      <c r="MGM426" s="98"/>
      <c r="MGN426" s="98"/>
      <c r="MGO426" s="98"/>
      <c r="MGP426" s="98"/>
      <c r="MGQ426" s="98"/>
      <c r="MGR426" s="98"/>
      <c r="MGS426" s="98"/>
      <c r="MGT426" s="98"/>
      <c r="MGU426" s="98"/>
      <c r="MGV426" s="98"/>
      <c r="MGW426" s="98"/>
      <c r="MGX426" s="98"/>
      <c r="MGY426" s="98"/>
      <c r="MGZ426" s="98"/>
      <c r="MHA426" s="98"/>
      <c r="MHB426" s="98"/>
      <c r="MHC426" s="98"/>
      <c r="MHD426" s="98"/>
      <c r="MHE426" s="98"/>
      <c r="MHF426" s="98"/>
      <c r="MHG426" s="98"/>
      <c r="MHH426" s="98"/>
      <c r="MHI426" s="98"/>
      <c r="MHJ426" s="98"/>
      <c r="MHK426" s="98"/>
      <c r="MHL426" s="98"/>
      <c r="MHM426" s="98"/>
      <c r="MHN426" s="98"/>
      <c r="MHO426" s="98"/>
      <c r="MHP426" s="98"/>
      <c r="MHQ426" s="98"/>
      <c r="MHR426" s="98"/>
      <c r="MHS426" s="98"/>
      <c r="MHT426" s="98"/>
      <c r="MHU426" s="98"/>
      <c r="MHV426" s="98"/>
      <c r="MHW426" s="98"/>
      <c r="MHX426" s="98"/>
      <c r="MHY426" s="98"/>
      <c r="MHZ426" s="98"/>
      <c r="MIA426" s="98"/>
      <c r="MIB426" s="98"/>
      <c r="MIC426" s="98"/>
      <c r="MID426" s="98"/>
      <c r="MIE426" s="98"/>
      <c r="MIF426" s="98"/>
      <c r="MIG426" s="98"/>
      <c r="MIH426" s="98"/>
      <c r="MII426" s="98"/>
      <c r="MIJ426" s="98"/>
      <c r="MIK426" s="98"/>
      <c r="MIL426" s="98"/>
      <c r="MIM426" s="98"/>
      <c r="MIN426" s="98"/>
      <c r="MIO426" s="98"/>
      <c r="MIP426" s="98"/>
      <c r="MIQ426" s="98"/>
      <c r="MIR426" s="98"/>
      <c r="MIS426" s="98"/>
      <c r="MIT426" s="98"/>
      <c r="MIU426" s="98"/>
      <c r="MIV426" s="98"/>
      <c r="MIW426" s="98"/>
      <c r="MIX426" s="98"/>
      <c r="MIY426" s="98"/>
      <c r="MIZ426" s="98"/>
      <c r="MJA426" s="98"/>
      <c r="MJB426" s="98"/>
      <c r="MJC426" s="98"/>
      <c r="MJD426" s="98"/>
      <c r="MJE426" s="98"/>
      <c r="MJF426" s="98"/>
      <c r="MJG426" s="98"/>
      <c r="MJH426" s="98"/>
      <c r="MJI426" s="98"/>
      <c r="MJJ426" s="98"/>
      <c r="MJK426" s="98"/>
      <c r="MJL426" s="98"/>
      <c r="MJM426" s="98"/>
      <c r="MJN426" s="98"/>
      <c r="MJO426" s="98"/>
      <c r="MJP426" s="98"/>
      <c r="MJQ426" s="98"/>
      <c r="MJR426" s="98"/>
      <c r="MJS426" s="98"/>
      <c r="MJT426" s="98"/>
      <c r="MJU426" s="98"/>
      <c r="MJV426" s="98"/>
      <c r="MJW426" s="98"/>
      <c r="MJX426" s="98"/>
      <c r="MJY426" s="98"/>
      <c r="MJZ426" s="98"/>
      <c r="MKA426" s="98"/>
      <c r="MKB426" s="98"/>
      <c r="MKC426" s="98"/>
      <c r="MKD426" s="98"/>
      <c r="MKE426" s="98"/>
      <c r="MKF426" s="98"/>
      <c r="MKG426" s="98"/>
      <c r="MKH426" s="98"/>
      <c r="MKI426" s="98"/>
      <c r="MKJ426" s="98"/>
      <c r="MKK426" s="98"/>
      <c r="MKL426" s="98"/>
      <c r="MKM426" s="98"/>
      <c r="MKN426" s="98"/>
      <c r="MKO426" s="98"/>
      <c r="MKP426" s="98"/>
      <c r="MKQ426" s="98"/>
      <c r="MKR426" s="98"/>
      <c r="MKS426" s="98"/>
      <c r="MKT426" s="98"/>
      <c r="MKU426" s="98"/>
      <c r="MKV426" s="98"/>
      <c r="MKW426" s="98"/>
      <c r="MKX426" s="98"/>
      <c r="MKY426" s="98"/>
      <c r="MKZ426" s="98"/>
      <c r="MLA426" s="98"/>
      <c r="MLB426" s="98"/>
      <c r="MLC426" s="98"/>
      <c r="MLD426" s="98"/>
      <c r="MLE426" s="98"/>
      <c r="MLF426" s="98"/>
      <c r="MLG426" s="98"/>
      <c r="MLH426" s="98"/>
      <c r="MLI426" s="98"/>
      <c r="MLJ426" s="98"/>
      <c r="MLK426" s="98"/>
      <c r="MLL426" s="98"/>
      <c r="MLM426" s="98"/>
      <c r="MLN426" s="98"/>
      <c r="MLO426" s="98"/>
      <c r="MLP426" s="98"/>
      <c r="MLQ426" s="98"/>
      <c r="MLR426" s="98"/>
      <c r="MLS426" s="98"/>
      <c r="MLT426" s="98"/>
      <c r="MLU426" s="98"/>
      <c r="MLV426" s="98"/>
      <c r="MLW426" s="98"/>
      <c r="MLX426" s="98"/>
      <c r="MLY426" s="98"/>
      <c r="MLZ426" s="98"/>
      <c r="MMA426" s="98"/>
      <c r="MMB426" s="98"/>
      <c r="MMC426" s="98"/>
      <c r="MMD426" s="98"/>
      <c r="MME426" s="98"/>
      <c r="MMF426" s="98"/>
      <c r="MMG426" s="98"/>
      <c r="MMH426" s="98"/>
      <c r="MMI426" s="98"/>
      <c r="MMJ426" s="98"/>
      <c r="MMK426" s="98"/>
      <c r="MML426" s="98"/>
      <c r="MMM426" s="98"/>
      <c r="MMN426" s="98"/>
      <c r="MMO426" s="98"/>
      <c r="MMP426" s="98"/>
      <c r="MMQ426" s="98"/>
      <c r="MMR426" s="98"/>
      <c r="MMS426" s="98"/>
      <c r="MMT426" s="98"/>
      <c r="MMU426" s="98"/>
      <c r="MMV426" s="98"/>
      <c r="MMW426" s="98"/>
      <c r="MMX426" s="98"/>
      <c r="MMY426" s="98"/>
      <c r="MMZ426" s="98"/>
      <c r="MNA426" s="98"/>
      <c r="MNB426" s="98"/>
      <c r="MNC426" s="98"/>
      <c r="MND426" s="98"/>
      <c r="MNE426" s="98"/>
      <c r="MNF426" s="98"/>
      <c r="MNG426" s="98"/>
      <c r="MNH426" s="98"/>
      <c r="MNI426" s="98"/>
      <c r="MNJ426" s="98"/>
      <c r="MNK426" s="98"/>
      <c r="MNL426" s="98"/>
      <c r="MNM426" s="98"/>
      <c r="MNN426" s="98"/>
      <c r="MNO426" s="98"/>
      <c r="MNP426" s="98"/>
      <c r="MNQ426" s="98"/>
      <c r="MNR426" s="98"/>
      <c r="MNS426" s="98"/>
      <c r="MNT426" s="98"/>
      <c r="MNU426" s="98"/>
      <c r="MNV426" s="98"/>
      <c r="MNW426" s="98"/>
      <c r="MNX426" s="98"/>
      <c r="MNY426" s="98"/>
      <c r="MNZ426" s="98"/>
      <c r="MOA426" s="98"/>
      <c r="MOB426" s="98"/>
      <c r="MOC426" s="98"/>
      <c r="MOD426" s="98"/>
      <c r="MOE426" s="98"/>
      <c r="MOF426" s="98"/>
      <c r="MOG426" s="98"/>
      <c r="MOH426" s="98"/>
      <c r="MOI426" s="98"/>
      <c r="MOJ426" s="98"/>
      <c r="MOK426" s="98"/>
      <c r="MOL426" s="98"/>
      <c r="MOM426" s="98"/>
      <c r="MON426" s="98"/>
      <c r="MOO426" s="98"/>
      <c r="MOP426" s="98"/>
      <c r="MOQ426" s="98"/>
      <c r="MOR426" s="98"/>
      <c r="MOS426" s="98"/>
      <c r="MOT426" s="98"/>
      <c r="MOU426" s="98"/>
      <c r="MOV426" s="98"/>
      <c r="MOW426" s="98"/>
      <c r="MOX426" s="98"/>
      <c r="MOY426" s="98"/>
      <c r="MOZ426" s="98"/>
      <c r="MPA426" s="98"/>
      <c r="MPB426" s="98"/>
      <c r="MPC426" s="98"/>
      <c r="MPD426" s="98"/>
      <c r="MPE426" s="98"/>
      <c r="MPF426" s="98"/>
      <c r="MPG426" s="98"/>
      <c r="MPH426" s="98"/>
      <c r="MPI426" s="98"/>
      <c r="MPJ426" s="98"/>
      <c r="MPK426" s="98"/>
      <c r="MPL426" s="98"/>
      <c r="MPM426" s="98"/>
      <c r="MPN426" s="98"/>
      <c r="MPO426" s="98"/>
      <c r="MPP426" s="98"/>
      <c r="MPQ426" s="98"/>
      <c r="MPR426" s="98"/>
      <c r="MPS426" s="98"/>
      <c r="MPT426" s="98"/>
      <c r="MPU426" s="98"/>
      <c r="MPV426" s="98"/>
      <c r="MPW426" s="98"/>
      <c r="MPX426" s="98"/>
      <c r="MPY426" s="98"/>
      <c r="MPZ426" s="98"/>
      <c r="MQA426" s="98"/>
      <c r="MQB426" s="98"/>
      <c r="MQC426" s="98"/>
      <c r="MQD426" s="98"/>
      <c r="MQE426" s="98"/>
      <c r="MQF426" s="98"/>
      <c r="MQG426" s="98"/>
      <c r="MQH426" s="98"/>
      <c r="MQI426" s="98"/>
      <c r="MQJ426" s="98"/>
      <c r="MQK426" s="98"/>
      <c r="MQL426" s="98"/>
      <c r="MQM426" s="98"/>
      <c r="MQN426" s="98"/>
      <c r="MQO426" s="98"/>
      <c r="MQP426" s="98"/>
      <c r="MQQ426" s="98"/>
      <c r="MQR426" s="98"/>
      <c r="MQS426" s="98"/>
      <c r="MQT426" s="98"/>
      <c r="MQU426" s="98"/>
      <c r="MQV426" s="98"/>
      <c r="MQW426" s="98"/>
      <c r="MQX426" s="98"/>
      <c r="MQY426" s="98"/>
      <c r="MQZ426" s="98"/>
      <c r="MRA426" s="98"/>
      <c r="MRB426" s="98"/>
      <c r="MRC426" s="98"/>
      <c r="MRD426" s="98"/>
      <c r="MRE426" s="98"/>
      <c r="MRF426" s="98"/>
      <c r="MRG426" s="98"/>
      <c r="MRH426" s="98"/>
      <c r="MRI426" s="98"/>
      <c r="MRJ426" s="98"/>
      <c r="MRK426" s="98"/>
      <c r="MRL426" s="98"/>
      <c r="MRM426" s="98"/>
      <c r="MRN426" s="98"/>
      <c r="MRO426" s="98"/>
      <c r="MRP426" s="98"/>
      <c r="MRQ426" s="98"/>
      <c r="MRR426" s="98"/>
      <c r="MRS426" s="98"/>
      <c r="MRT426" s="98"/>
      <c r="MRU426" s="98"/>
      <c r="MRV426" s="98"/>
      <c r="MRW426" s="98"/>
      <c r="MRX426" s="98"/>
      <c r="MRY426" s="98"/>
      <c r="MRZ426" s="98"/>
      <c r="MSA426" s="98"/>
      <c r="MSB426" s="98"/>
      <c r="MSC426" s="98"/>
      <c r="MSD426" s="98"/>
      <c r="MSE426" s="98"/>
      <c r="MSF426" s="98"/>
      <c r="MSG426" s="98"/>
      <c r="MSH426" s="98"/>
      <c r="MSI426" s="98"/>
      <c r="MSJ426" s="98"/>
      <c r="MSK426" s="98"/>
      <c r="MSL426" s="98"/>
      <c r="MSM426" s="98"/>
      <c r="MSN426" s="98"/>
      <c r="MSO426" s="98"/>
      <c r="MSP426" s="98"/>
      <c r="MSQ426" s="98"/>
      <c r="MSR426" s="98"/>
      <c r="MSS426" s="98"/>
      <c r="MST426" s="98"/>
      <c r="MSU426" s="98"/>
      <c r="MSV426" s="98"/>
      <c r="MSW426" s="98"/>
      <c r="MSX426" s="98"/>
      <c r="MSY426" s="98"/>
      <c r="MSZ426" s="98"/>
      <c r="MTA426" s="98"/>
      <c r="MTB426" s="98"/>
      <c r="MTC426" s="98"/>
      <c r="MTD426" s="98"/>
      <c r="MTE426" s="98"/>
      <c r="MTF426" s="98"/>
      <c r="MTG426" s="98"/>
      <c r="MTH426" s="98"/>
      <c r="MTI426" s="98"/>
      <c r="MTJ426" s="98"/>
      <c r="MTK426" s="98"/>
      <c r="MTL426" s="98"/>
      <c r="MTM426" s="98"/>
      <c r="MTN426" s="98"/>
      <c r="MTO426" s="98"/>
      <c r="MTP426" s="98"/>
      <c r="MTQ426" s="98"/>
      <c r="MTR426" s="98"/>
      <c r="MTS426" s="98"/>
      <c r="MTT426" s="98"/>
      <c r="MTU426" s="98"/>
      <c r="MTV426" s="98"/>
      <c r="MTW426" s="98"/>
      <c r="MTX426" s="98"/>
      <c r="MTY426" s="98"/>
      <c r="MTZ426" s="98"/>
      <c r="MUA426" s="98"/>
      <c r="MUB426" s="98"/>
      <c r="MUC426" s="98"/>
      <c r="MUD426" s="98"/>
      <c r="MUE426" s="98"/>
      <c r="MUF426" s="98"/>
      <c r="MUG426" s="98"/>
      <c r="MUH426" s="98"/>
      <c r="MUI426" s="98"/>
      <c r="MUJ426" s="98"/>
      <c r="MUK426" s="98"/>
      <c r="MUL426" s="98"/>
      <c r="MUM426" s="98"/>
      <c r="MUN426" s="98"/>
      <c r="MUO426" s="98"/>
      <c r="MUP426" s="98"/>
      <c r="MUQ426" s="98"/>
      <c r="MUR426" s="98"/>
      <c r="MUS426" s="98"/>
      <c r="MUT426" s="98"/>
      <c r="MUU426" s="98"/>
      <c r="MUV426" s="98"/>
      <c r="MUW426" s="98"/>
      <c r="MUX426" s="98"/>
      <c r="MUY426" s="98"/>
      <c r="MUZ426" s="98"/>
      <c r="MVA426" s="98"/>
      <c r="MVB426" s="98"/>
      <c r="MVC426" s="98"/>
      <c r="MVD426" s="98"/>
      <c r="MVE426" s="98"/>
      <c r="MVF426" s="98"/>
      <c r="MVG426" s="98"/>
      <c r="MVH426" s="98"/>
      <c r="MVI426" s="98"/>
      <c r="MVJ426" s="98"/>
      <c r="MVK426" s="98"/>
      <c r="MVL426" s="98"/>
      <c r="MVM426" s="98"/>
      <c r="MVN426" s="98"/>
      <c r="MVO426" s="98"/>
      <c r="MVP426" s="98"/>
      <c r="MVQ426" s="98"/>
      <c r="MVR426" s="98"/>
      <c r="MVS426" s="98"/>
      <c r="MVT426" s="98"/>
      <c r="MVU426" s="98"/>
      <c r="MVV426" s="98"/>
      <c r="MVW426" s="98"/>
      <c r="MVX426" s="98"/>
      <c r="MVY426" s="98"/>
      <c r="MVZ426" s="98"/>
      <c r="MWA426" s="98"/>
      <c r="MWB426" s="98"/>
      <c r="MWC426" s="98"/>
      <c r="MWD426" s="98"/>
      <c r="MWE426" s="98"/>
      <c r="MWF426" s="98"/>
      <c r="MWG426" s="98"/>
      <c r="MWH426" s="98"/>
      <c r="MWI426" s="98"/>
      <c r="MWJ426" s="98"/>
      <c r="MWK426" s="98"/>
      <c r="MWL426" s="98"/>
      <c r="MWM426" s="98"/>
      <c r="MWN426" s="98"/>
      <c r="MWO426" s="98"/>
      <c r="MWP426" s="98"/>
      <c r="MWQ426" s="98"/>
      <c r="MWR426" s="98"/>
      <c r="MWS426" s="98"/>
      <c r="MWT426" s="98"/>
      <c r="MWU426" s="98"/>
      <c r="MWV426" s="98"/>
      <c r="MWW426" s="98"/>
      <c r="MWX426" s="98"/>
      <c r="MWY426" s="98"/>
      <c r="MWZ426" s="98"/>
      <c r="MXA426" s="98"/>
      <c r="MXB426" s="98"/>
      <c r="MXC426" s="98"/>
      <c r="MXD426" s="98"/>
      <c r="MXE426" s="98"/>
      <c r="MXF426" s="98"/>
      <c r="MXG426" s="98"/>
      <c r="MXH426" s="98"/>
      <c r="MXI426" s="98"/>
      <c r="MXJ426" s="98"/>
      <c r="MXK426" s="98"/>
      <c r="MXL426" s="98"/>
      <c r="MXM426" s="98"/>
      <c r="MXN426" s="98"/>
      <c r="MXO426" s="98"/>
      <c r="MXP426" s="98"/>
      <c r="MXQ426" s="98"/>
      <c r="MXR426" s="98"/>
      <c r="MXS426" s="98"/>
      <c r="MXT426" s="98"/>
      <c r="MXU426" s="98"/>
      <c r="MXV426" s="98"/>
      <c r="MXW426" s="98"/>
      <c r="MXX426" s="98"/>
      <c r="MXY426" s="98"/>
      <c r="MXZ426" s="98"/>
      <c r="MYA426" s="98"/>
      <c r="MYB426" s="98"/>
      <c r="MYC426" s="98"/>
      <c r="MYD426" s="98"/>
      <c r="MYE426" s="98"/>
      <c r="MYF426" s="98"/>
      <c r="MYG426" s="98"/>
      <c r="MYH426" s="98"/>
      <c r="MYI426" s="98"/>
      <c r="MYJ426" s="98"/>
      <c r="MYK426" s="98"/>
      <c r="MYL426" s="98"/>
      <c r="MYM426" s="98"/>
      <c r="MYN426" s="98"/>
      <c r="MYO426" s="98"/>
      <c r="MYP426" s="98"/>
      <c r="MYQ426" s="98"/>
      <c r="MYR426" s="98"/>
      <c r="MYS426" s="98"/>
      <c r="MYT426" s="98"/>
      <c r="MYU426" s="98"/>
      <c r="MYV426" s="98"/>
      <c r="MYW426" s="98"/>
      <c r="MYX426" s="98"/>
      <c r="MYY426" s="98"/>
      <c r="MYZ426" s="98"/>
      <c r="MZA426" s="98"/>
      <c r="MZB426" s="98"/>
      <c r="MZC426" s="98"/>
      <c r="MZD426" s="98"/>
      <c r="MZE426" s="98"/>
      <c r="MZF426" s="98"/>
      <c r="MZG426" s="98"/>
      <c r="MZH426" s="98"/>
      <c r="MZI426" s="98"/>
      <c r="MZJ426" s="98"/>
      <c r="MZK426" s="98"/>
      <c r="MZL426" s="98"/>
      <c r="MZM426" s="98"/>
      <c r="MZN426" s="98"/>
      <c r="MZO426" s="98"/>
      <c r="MZP426" s="98"/>
      <c r="MZQ426" s="98"/>
      <c r="MZR426" s="98"/>
      <c r="MZS426" s="98"/>
      <c r="MZT426" s="98"/>
      <c r="MZU426" s="98"/>
      <c r="MZV426" s="98"/>
      <c r="MZW426" s="98"/>
      <c r="MZX426" s="98"/>
      <c r="MZY426" s="98"/>
      <c r="MZZ426" s="98"/>
      <c r="NAA426" s="98"/>
      <c r="NAB426" s="98"/>
      <c r="NAC426" s="98"/>
      <c r="NAD426" s="98"/>
      <c r="NAE426" s="98"/>
      <c r="NAF426" s="98"/>
      <c r="NAG426" s="98"/>
      <c r="NAH426" s="98"/>
      <c r="NAI426" s="98"/>
      <c r="NAJ426" s="98"/>
      <c r="NAK426" s="98"/>
      <c r="NAL426" s="98"/>
      <c r="NAM426" s="98"/>
      <c r="NAN426" s="98"/>
      <c r="NAO426" s="98"/>
      <c r="NAP426" s="98"/>
      <c r="NAQ426" s="98"/>
      <c r="NAR426" s="98"/>
      <c r="NAS426" s="98"/>
      <c r="NAT426" s="98"/>
      <c r="NAU426" s="98"/>
      <c r="NAV426" s="98"/>
      <c r="NAW426" s="98"/>
      <c r="NAX426" s="98"/>
      <c r="NAY426" s="98"/>
      <c r="NAZ426" s="98"/>
      <c r="NBA426" s="98"/>
      <c r="NBB426" s="98"/>
      <c r="NBC426" s="98"/>
      <c r="NBD426" s="98"/>
      <c r="NBE426" s="98"/>
      <c r="NBF426" s="98"/>
      <c r="NBG426" s="98"/>
      <c r="NBH426" s="98"/>
      <c r="NBI426" s="98"/>
      <c r="NBJ426" s="98"/>
      <c r="NBK426" s="98"/>
      <c r="NBL426" s="98"/>
      <c r="NBM426" s="98"/>
      <c r="NBN426" s="98"/>
      <c r="NBO426" s="98"/>
      <c r="NBP426" s="98"/>
      <c r="NBQ426" s="98"/>
      <c r="NBR426" s="98"/>
      <c r="NBS426" s="98"/>
      <c r="NBT426" s="98"/>
      <c r="NBU426" s="98"/>
      <c r="NBV426" s="98"/>
      <c r="NBW426" s="98"/>
      <c r="NBX426" s="98"/>
      <c r="NBY426" s="98"/>
      <c r="NBZ426" s="98"/>
      <c r="NCA426" s="98"/>
      <c r="NCB426" s="98"/>
      <c r="NCC426" s="98"/>
      <c r="NCD426" s="98"/>
      <c r="NCE426" s="98"/>
      <c r="NCF426" s="98"/>
      <c r="NCG426" s="98"/>
      <c r="NCH426" s="98"/>
      <c r="NCI426" s="98"/>
      <c r="NCJ426" s="98"/>
      <c r="NCK426" s="98"/>
      <c r="NCL426" s="98"/>
      <c r="NCM426" s="98"/>
      <c r="NCN426" s="98"/>
      <c r="NCO426" s="98"/>
      <c r="NCP426" s="98"/>
      <c r="NCQ426" s="98"/>
      <c r="NCR426" s="98"/>
      <c r="NCS426" s="98"/>
      <c r="NCT426" s="98"/>
      <c r="NCU426" s="98"/>
      <c r="NCV426" s="98"/>
      <c r="NCW426" s="98"/>
      <c r="NCX426" s="98"/>
      <c r="NCY426" s="98"/>
      <c r="NCZ426" s="98"/>
      <c r="NDA426" s="98"/>
      <c r="NDB426" s="98"/>
      <c r="NDC426" s="98"/>
      <c r="NDD426" s="98"/>
      <c r="NDE426" s="98"/>
      <c r="NDF426" s="98"/>
      <c r="NDG426" s="98"/>
      <c r="NDH426" s="98"/>
      <c r="NDI426" s="98"/>
      <c r="NDJ426" s="98"/>
      <c r="NDK426" s="98"/>
      <c r="NDL426" s="98"/>
      <c r="NDM426" s="98"/>
      <c r="NDN426" s="98"/>
      <c r="NDO426" s="98"/>
      <c r="NDP426" s="98"/>
      <c r="NDQ426" s="98"/>
      <c r="NDR426" s="98"/>
      <c r="NDS426" s="98"/>
      <c r="NDT426" s="98"/>
      <c r="NDU426" s="98"/>
      <c r="NDV426" s="98"/>
      <c r="NDW426" s="98"/>
      <c r="NDX426" s="98"/>
      <c r="NDY426" s="98"/>
      <c r="NDZ426" s="98"/>
      <c r="NEA426" s="98"/>
      <c r="NEB426" s="98"/>
      <c r="NEC426" s="98"/>
      <c r="NED426" s="98"/>
      <c r="NEE426" s="98"/>
      <c r="NEF426" s="98"/>
      <c r="NEG426" s="98"/>
      <c r="NEH426" s="98"/>
      <c r="NEI426" s="98"/>
      <c r="NEJ426" s="98"/>
      <c r="NEK426" s="98"/>
      <c r="NEL426" s="98"/>
      <c r="NEM426" s="98"/>
      <c r="NEN426" s="98"/>
      <c r="NEO426" s="98"/>
      <c r="NEP426" s="98"/>
      <c r="NEQ426" s="98"/>
      <c r="NER426" s="98"/>
      <c r="NES426" s="98"/>
      <c r="NET426" s="98"/>
      <c r="NEU426" s="98"/>
      <c r="NEV426" s="98"/>
      <c r="NEW426" s="98"/>
      <c r="NEX426" s="98"/>
      <c r="NEY426" s="98"/>
      <c r="NEZ426" s="98"/>
      <c r="NFA426" s="98"/>
      <c r="NFB426" s="98"/>
      <c r="NFC426" s="98"/>
      <c r="NFD426" s="98"/>
      <c r="NFE426" s="98"/>
      <c r="NFF426" s="98"/>
      <c r="NFG426" s="98"/>
      <c r="NFH426" s="98"/>
      <c r="NFI426" s="98"/>
      <c r="NFJ426" s="98"/>
      <c r="NFK426" s="98"/>
      <c r="NFL426" s="98"/>
      <c r="NFM426" s="98"/>
      <c r="NFN426" s="98"/>
      <c r="NFO426" s="98"/>
      <c r="NFP426" s="98"/>
      <c r="NFQ426" s="98"/>
      <c r="NFR426" s="98"/>
      <c r="NFS426" s="98"/>
      <c r="NFT426" s="98"/>
      <c r="NFU426" s="98"/>
      <c r="NFV426" s="98"/>
      <c r="NFW426" s="98"/>
      <c r="NFX426" s="98"/>
      <c r="NFY426" s="98"/>
      <c r="NFZ426" s="98"/>
      <c r="NGA426" s="98"/>
      <c r="NGB426" s="98"/>
      <c r="NGC426" s="98"/>
      <c r="NGD426" s="98"/>
      <c r="NGE426" s="98"/>
      <c r="NGF426" s="98"/>
      <c r="NGG426" s="98"/>
      <c r="NGH426" s="98"/>
      <c r="NGI426" s="98"/>
      <c r="NGJ426" s="98"/>
      <c r="NGK426" s="98"/>
      <c r="NGL426" s="98"/>
      <c r="NGM426" s="98"/>
      <c r="NGN426" s="98"/>
      <c r="NGO426" s="98"/>
      <c r="NGP426" s="98"/>
      <c r="NGQ426" s="98"/>
      <c r="NGR426" s="98"/>
      <c r="NGS426" s="98"/>
      <c r="NGT426" s="98"/>
      <c r="NGU426" s="98"/>
      <c r="NGV426" s="98"/>
      <c r="NGW426" s="98"/>
      <c r="NGX426" s="98"/>
      <c r="NGY426" s="98"/>
      <c r="NGZ426" s="98"/>
      <c r="NHA426" s="98"/>
      <c r="NHB426" s="98"/>
      <c r="NHC426" s="98"/>
      <c r="NHD426" s="98"/>
      <c r="NHE426" s="98"/>
      <c r="NHF426" s="98"/>
      <c r="NHG426" s="98"/>
      <c r="NHH426" s="98"/>
      <c r="NHI426" s="98"/>
      <c r="NHJ426" s="98"/>
      <c r="NHK426" s="98"/>
      <c r="NHL426" s="98"/>
      <c r="NHM426" s="98"/>
      <c r="NHN426" s="98"/>
      <c r="NHO426" s="98"/>
      <c r="NHP426" s="98"/>
      <c r="NHQ426" s="98"/>
      <c r="NHR426" s="98"/>
      <c r="NHS426" s="98"/>
      <c r="NHT426" s="98"/>
      <c r="NHU426" s="98"/>
      <c r="NHV426" s="98"/>
      <c r="NHW426" s="98"/>
      <c r="NHX426" s="98"/>
      <c r="NHY426" s="98"/>
      <c r="NHZ426" s="98"/>
      <c r="NIA426" s="98"/>
      <c r="NIB426" s="98"/>
      <c r="NIC426" s="98"/>
      <c r="NID426" s="98"/>
      <c r="NIE426" s="98"/>
      <c r="NIF426" s="98"/>
      <c r="NIG426" s="98"/>
      <c r="NIH426" s="98"/>
      <c r="NII426" s="98"/>
      <c r="NIJ426" s="98"/>
      <c r="NIK426" s="98"/>
      <c r="NIL426" s="98"/>
      <c r="NIM426" s="98"/>
      <c r="NIN426" s="98"/>
      <c r="NIO426" s="98"/>
      <c r="NIP426" s="98"/>
      <c r="NIQ426" s="98"/>
      <c r="NIR426" s="98"/>
      <c r="NIS426" s="98"/>
      <c r="NIT426" s="98"/>
      <c r="NIU426" s="98"/>
      <c r="NIV426" s="98"/>
      <c r="NIW426" s="98"/>
      <c r="NIX426" s="98"/>
      <c r="NIY426" s="98"/>
      <c r="NIZ426" s="98"/>
      <c r="NJA426" s="98"/>
      <c r="NJB426" s="98"/>
      <c r="NJC426" s="98"/>
      <c r="NJD426" s="98"/>
      <c r="NJE426" s="98"/>
      <c r="NJF426" s="98"/>
      <c r="NJG426" s="98"/>
      <c r="NJH426" s="98"/>
      <c r="NJI426" s="98"/>
      <c r="NJJ426" s="98"/>
      <c r="NJK426" s="98"/>
      <c r="NJL426" s="98"/>
      <c r="NJM426" s="98"/>
      <c r="NJN426" s="98"/>
      <c r="NJO426" s="98"/>
      <c r="NJP426" s="98"/>
      <c r="NJQ426" s="98"/>
      <c r="NJR426" s="98"/>
      <c r="NJS426" s="98"/>
      <c r="NJT426" s="98"/>
      <c r="NJU426" s="98"/>
      <c r="NJV426" s="98"/>
      <c r="NJW426" s="98"/>
      <c r="NJX426" s="98"/>
      <c r="NJY426" s="98"/>
      <c r="NJZ426" s="98"/>
      <c r="NKA426" s="98"/>
      <c r="NKB426" s="98"/>
      <c r="NKC426" s="98"/>
      <c r="NKD426" s="98"/>
      <c r="NKE426" s="98"/>
      <c r="NKF426" s="98"/>
      <c r="NKG426" s="98"/>
      <c r="NKH426" s="98"/>
      <c r="NKI426" s="98"/>
      <c r="NKJ426" s="98"/>
      <c r="NKK426" s="98"/>
      <c r="NKL426" s="98"/>
      <c r="NKM426" s="98"/>
      <c r="NKN426" s="98"/>
      <c r="NKO426" s="98"/>
      <c r="NKP426" s="98"/>
      <c r="NKQ426" s="98"/>
      <c r="NKR426" s="98"/>
      <c r="NKS426" s="98"/>
      <c r="NKT426" s="98"/>
      <c r="NKU426" s="98"/>
      <c r="NKV426" s="98"/>
      <c r="NKW426" s="98"/>
      <c r="NKX426" s="98"/>
      <c r="NKY426" s="98"/>
      <c r="NKZ426" s="98"/>
      <c r="NLA426" s="98"/>
      <c r="NLB426" s="98"/>
      <c r="NLC426" s="98"/>
      <c r="NLD426" s="98"/>
      <c r="NLE426" s="98"/>
      <c r="NLF426" s="98"/>
      <c r="NLG426" s="98"/>
      <c r="NLH426" s="98"/>
      <c r="NLI426" s="98"/>
      <c r="NLJ426" s="98"/>
      <c r="NLK426" s="98"/>
      <c r="NLL426" s="98"/>
      <c r="NLM426" s="98"/>
      <c r="NLN426" s="98"/>
      <c r="NLO426" s="98"/>
      <c r="NLP426" s="98"/>
      <c r="NLQ426" s="98"/>
      <c r="NLR426" s="98"/>
      <c r="NLS426" s="98"/>
      <c r="NLT426" s="98"/>
      <c r="NLU426" s="98"/>
      <c r="NLV426" s="98"/>
      <c r="NLW426" s="98"/>
      <c r="NLX426" s="98"/>
      <c r="NLY426" s="98"/>
      <c r="NLZ426" s="98"/>
      <c r="NMA426" s="98"/>
      <c r="NMB426" s="98"/>
      <c r="NMC426" s="98"/>
      <c r="NMD426" s="98"/>
      <c r="NME426" s="98"/>
      <c r="NMF426" s="98"/>
      <c r="NMG426" s="98"/>
      <c r="NMH426" s="98"/>
      <c r="NMI426" s="98"/>
      <c r="NMJ426" s="98"/>
      <c r="NMK426" s="98"/>
      <c r="NML426" s="98"/>
      <c r="NMM426" s="98"/>
      <c r="NMN426" s="98"/>
      <c r="NMO426" s="98"/>
      <c r="NMP426" s="98"/>
      <c r="NMQ426" s="98"/>
      <c r="NMR426" s="98"/>
      <c r="NMS426" s="98"/>
      <c r="NMT426" s="98"/>
      <c r="NMU426" s="98"/>
      <c r="NMV426" s="98"/>
      <c r="NMW426" s="98"/>
      <c r="NMX426" s="98"/>
      <c r="NMY426" s="98"/>
      <c r="NMZ426" s="98"/>
      <c r="NNA426" s="98"/>
      <c r="NNB426" s="98"/>
      <c r="NNC426" s="98"/>
      <c r="NND426" s="98"/>
      <c r="NNE426" s="98"/>
      <c r="NNF426" s="98"/>
      <c r="NNG426" s="98"/>
      <c r="NNH426" s="98"/>
      <c r="NNI426" s="98"/>
      <c r="NNJ426" s="98"/>
      <c r="NNK426" s="98"/>
      <c r="NNL426" s="98"/>
      <c r="NNM426" s="98"/>
      <c r="NNN426" s="98"/>
      <c r="NNO426" s="98"/>
      <c r="NNP426" s="98"/>
      <c r="NNQ426" s="98"/>
      <c r="NNR426" s="98"/>
      <c r="NNS426" s="98"/>
      <c r="NNT426" s="98"/>
      <c r="NNU426" s="98"/>
      <c r="NNV426" s="98"/>
      <c r="NNW426" s="98"/>
      <c r="NNX426" s="98"/>
      <c r="NNY426" s="98"/>
      <c r="NNZ426" s="98"/>
      <c r="NOA426" s="98"/>
      <c r="NOB426" s="98"/>
      <c r="NOC426" s="98"/>
      <c r="NOD426" s="98"/>
      <c r="NOE426" s="98"/>
      <c r="NOF426" s="98"/>
      <c r="NOG426" s="98"/>
      <c r="NOH426" s="98"/>
      <c r="NOI426" s="98"/>
      <c r="NOJ426" s="98"/>
      <c r="NOK426" s="98"/>
      <c r="NOL426" s="98"/>
      <c r="NOM426" s="98"/>
      <c r="NON426" s="98"/>
      <c r="NOO426" s="98"/>
      <c r="NOP426" s="98"/>
      <c r="NOQ426" s="98"/>
      <c r="NOR426" s="98"/>
      <c r="NOS426" s="98"/>
      <c r="NOT426" s="98"/>
      <c r="NOU426" s="98"/>
      <c r="NOV426" s="98"/>
      <c r="NOW426" s="98"/>
      <c r="NOX426" s="98"/>
      <c r="NOY426" s="98"/>
      <c r="NOZ426" s="98"/>
      <c r="NPA426" s="98"/>
      <c r="NPB426" s="98"/>
      <c r="NPC426" s="98"/>
      <c r="NPD426" s="98"/>
      <c r="NPE426" s="98"/>
      <c r="NPF426" s="98"/>
      <c r="NPG426" s="98"/>
      <c r="NPH426" s="98"/>
      <c r="NPI426" s="98"/>
      <c r="NPJ426" s="98"/>
      <c r="NPK426" s="98"/>
      <c r="NPL426" s="98"/>
      <c r="NPM426" s="98"/>
      <c r="NPN426" s="98"/>
      <c r="NPO426" s="98"/>
      <c r="NPP426" s="98"/>
      <c r="NPQ426" s="98"/>
      <c r="NPR426" s="98"/>
      <c r="NPS426" s="98"/>
      <c r="NPT426" s="98"/>
      <c r="NPU426" s="98"/>
      <c r="NPV426" s="98"/>
      <c r="NPW426" s="98"/>
      <c r="NPX426" s="98"/>
      <c r="NPY426" s="98"/>
      <c r="NPZ426" s="98"/>
      <c r="NQA426" s="98"/>
      <c r="NQB426" s="98"/>
      <c r="NQC426" s="98"/>
      <c r="NQD426" s="98"/>
      <c r="NQE426" s="98"/>
      <c r="NQF426" s="98"/>
      <c r="NQG426" s="98"/>
      <c r="NQH426" s="98"/>
      <c r="NQI426" s="98"/>
      <c r="NQJ426" s="98"/>
      <c r="NQK426" s="98"/>
      <c r="NQL426" s="98"/>
      <c r="NQM426" s="98"/>
      <c r="NQN426" s="98"/>
      <c r="NQO426" s="98"/>
      <c r="NQP426" s="98"/>
      <c r="NQQ426" s="98"/>
      <c r="NQR426" s="98"/>
      <c r="NQS426" s="98"/>
      <c r="NQT426" s="98"/>
      <c r="NQU426" s="98"/>
      <c r="NQV426" s="98"/>
      <c r="NQW426" s="98"/>
      <c r="NQX426" s="98"/>
      <c r="NQY426" s="98"/>
      <c r="NQZ426" s="98"/>
      <c r="NRA426" s="98"/>
      <c r="NRB426" s="98"/>
      <c r="NRC426" s="98"/>
      <c r="NRD426" s="98"/>
      <c r="NRE426" s="98"/>
      <c r="NRF426" s="98"/>
      <c r="NRG426" s="98"/>
      <c r="NRH426" s="98"/>
      <c r="NRI426" s="98"/>
      <c r="NRJ426" s="98"/>
      <c r="NRK426" s="98"/>
      <c r="NRL426" s="98"/>
      <c r="NRM426" s="98"/>
      <c r="NRN426" s="98"/>
      <c r="NRO426" s="98"/>
      <c r="NRP426" s="98"/>
      <c r="NRQ426" s="98"/>
      <c r="NRR426" s="98"/>
      <c r="NRS426" s="98"/>
      <c r="NRT426" s="98"/>
      <c r="NRU426" s="98"/>
      <c r="NRV426" s="98"/>
      <c r="NRW426" s="98"/>
      <c r="NRX426" s="98"/>
      <c r="NRY426" s="98"/>
      <c r="NRZ426" s="98"/>
      <c r="NSA426" s="98"/>
      <c r="NSB426" s="98"/>
      <c r="NSC426" s="98"/>
      <c r="NSD426" s="98"/>
      <c r="NSE426" s="98"/>
      <c r="NSF426" s="98"/>
      <c r="NSG426" s="98"/>
      <c r="NSH426" s="98"/>
      <c r="NSI426" s="98"/>
      <c r="NSJ426" s="98"/>
      <c r="NSK426" s="98"/>
      <c r="NSL426" s="98"/>
      <c r="NSM426" s="98"/>
      <c r="NSN426" s="98"/>
      <c r="NSO426" s="98"/>
      <c r="NSP426" s="98"/>
      <c r="NSQ426" s="98"/>
      <c r="NSR426" s="98"/>
      <c r="NSS426" s="98"/>
      <c r="NST426" s="98"/>
      <c r="NSU426" s="98"/>
      <c r="NSV426" s="98"/>
      <c r="NSW426" s="98"/>
      <c r="NSX426" s="98"/>
      <c r="NSY426" s="98"/>
      <c r="NSZ426" s="98"/>
      <c r="NTA426" s="98"/>
      <c r="NTB426" s="98"/>
      <c r="NTC426" s="98"/>
      <c r="NTD426" s="98"/>
      <c r="NTE426" s="98"/>
      <c r="NTF426" s="98"/>
      <c r="NTG426" s="98"/>
      <c r="NTH426" s="98"/>
      <c r="NTI426" s="98"/>
      <c r="NTJ426" s="98"/>
      <c r="NTK426" s="98"/>
      <c r="NTL426" s="98"/>
      <c r="NTM426" s="98"/>
      <c r="NTN426" s="98"/>
      <c r="NTO426" s="98"/>
      <c r="NTP426" s="98"/>
      <c r="NTQ426" s="98"/>
      <c r="NTR426" s="98"/>
      <c r="NTS426" s="98"/>
      <c r="NTT426" s="98"/>
      <c r="NTU426" s="98"/>
      <c r="NTV426" s="98"/>
      <c r="NTW426" s="98"/>
      <c r="NTX426" s="98"/>
      <c r="NTY426" s="98"/>
      <c r="NTZ426" s="98"/>
      <c r="NUA426" s="98"/>
      <c r="NUB426" s="98"/>
      <c r="NUC426" s="98"/>
      <c r="NUD426" s="98"/>
      <c r="NUE426" s="98"/>
      <c r="NUF426" s="98"/>
      <c r="NUG426" s="98"/>
      <c r="NUH426" s="98"/>
      <c r="NUI426" s="98"/>
      <c r="NUJ426" s="98"/>
      <c r="NUK426" s="98"/>
      <c r="NUL426" s="98"/>
      <c r="NUM426" s="98"/>
      <c r="NUN426" s="98"/>
      <c r="NUO426" s="98"/>
      <c r="NUP426" s="98"/>
      <c r="NUQ426" s="98"/>
      <c r="NUR426" s="98"/>
      <c r="NUS426" s="98"/>
      <c r="NUT426" s="98"/>
      <c r="NUU426" s="98"/>
      <c r="NUV426" s="98"/>
      <c r="NUW426" s="98"/>
      <c r="NUX426" s="98"/>
      <c r="NUY426" s="98"/>
      <c r="NUZ426" s="98"/>
      <c r="NVA426" s="98"/>
      <c r="NVB426" s="98"/>
      <c r="NVC426" s="98"/>
      <c r="NVD426" s="98"/>
      <c r="NVE426" s="98"/>
      <c r="NVF426" s="98"/>
      <c r="NVG426" s="98"/>
      <c r="NVH426" s="98"/>
      <c r="NVI426" s="98"/>
      <c r="NVJ426" s="98"/>
      <c r="NVK426" s="98"/>
      <c r="NVL426" s="98"/>
      <c r="NVM426" s="98"/>
      <c r="NVN426" s="98"/>
      <c r="NVO426" s="98"/>
      <c r="NVP426" s="98"/>
      <c r="NVQ426" s="98"/>
      <c r="NVR426" s="98"/>
      <c r="NVS426" s="98"/>
      <c r="NVT426" s="98"/>
      <c r="NVU426" s="98"/>
      <c r="NVV426" s="98"/>
      <c r="NVW426" s="98"/>
      <c r="NVX426" s="98"/>
      <c r="NVY426" s="98"/>
      <c r="NVZ426" s="98"/>
      <c r="NWA426" s="98"/>
      <c r="NWB426" s="98"/>
      <c r="NWC426" s="98"/>
      <c r="NWD426" s="98"/>
      <c r="NWE426" s="98"/>
      <c r="NWF426" s="98"/>
      <c r="NWG426" s="98"/>
      <c r="NWH426" s="98"/>
      <c r="NWI426" s="98"/>
      <c r="NWJ426" s="98"/>
      <c r="NWK426" s="98"/>
      <c r="NWL426" s="98"/>
      <c r="NWM426" s="98"/>
      <c r="NWN426" s="98"/>
      <c r="NWO426" s="98"/>
      <c r="NWP426" s="98"/>
      <c r="NWQ426" s="98"/>
      <c r="NWR426" s="98"/>
      <c r="NWS426" s="98"/>
      <c r="NWT426" s="98"/>
      <c r="NWU426" s="98"/>
      <c r="NWV426" s="98"/>
      <c r="NWW426" s="98"/>
      <c r="NWX426" s="98"/>
      <c r="NWY426" s="98"/>
      <c r="NWZ426" s="98"/>
      <c r="NXA426" s="98"/>
      <c r="NXB426" s="98"/>
      <c r="NXC426" s="98"/>
      <c r="NXD426" s="98"/>
      <c r="NXE426" s="98"/>
      <c r="NXF426" s="98"/>
      <c r="NXG426" s="98"/>
      <c r="NXH426" s="98"/>
      <c r="NXI426" s="98"/>
      <c r="NXJ426" s="98"/>
      <c r="NXK426" s="98"/>
      <c r="NXL426" s="98"/>
      <c r="NXM426" s="98"/>
      <c r="NXN426" s="98"/>
      <c r="NXO426" s="98"/>
      <c r="NXP426" s="98"/>
      <c r="NXQ426" s="98"/>
      <c r="NXR426" s="98"/>
      <c r="NXS426" s="98"/>
      <c r="NXT426" s="98"/>
      <c r="NXU426" s="98"/>
      <c r="NXV426" s="98"/>
      <c r="NXW426" s="98"/>
      <c r="NXX426" s="98"/>
      <c r="NXY426" s="98"/>
      <c r="NXZ426" s="98"/>
      <c r="NYA426" s="98"/>
      <c r="NYB426" s="98"/>
      <c r="NYC426" s="98"/>
      <c r="NYD426" s="98"/>
      <c r="NYE426" s="98"/>
      <c r="NYF426" s="98"/>
      <c r="NYG426" s="98"/>
      <c r="NYH426" s="98"/>
      <c r="NYI426" s="98"/>
      <c r="NYJ426" s="98"/>
      <c r="NYK426" s="98"/>
      <c r="NYL426" s="98"/>
      <c r="NYM426" s="98"/>
      <c r="NYN426" s="98"/>
      <c r="NYO426" s="98"/>
      <c r="NYP426" s="98"/>
      <c r="NYQ426" s="98"/>
      <c r="NYR426" s="98"/>
      <c r="NYS426" s="98"/>
      <c r="NYT426" s="98"/>
      <c r="NYU426" s="98"/>
      <c r="NYV426" s="98"/>
      <c r="NYW426" s="98"/>
      <c r="NYX426" s="98"/>
      <c r="NYY426" s="98"/>
      <c r="NYZ426" s="98"/>
      <c r="NZA426" s="98"/>
      <c r="NZB426" s="98"/>
      <c r="NZC426" s="98"/>
      <c r="NZD426" s="98"/>
      <c r="NZE426" s="98"/>
      <c r="NZF426" s="98"/>
      <c r="NZG426" s="98"/>
      <c r="NZH426" s="98"/>
      <c r="NZI426" s="98"/>
      <c r="NZJ426" s="98"/>
      <c r="NZK426" s="98"/>
      <c r="NZL426" s="98"/>
      <c r="NZM426" s="98"/>
      <c r="NZN426" s="98"/>
      <c r="NZO426" s="98"/>
      <c r="NZP426" s="98"/>
      <c r="NZQ426" s="98"/>
      <c r="NZR426" s="98"/>
      <c r="NZS426" s="98"/>
      <c r="NZT426" s="98"/>
      <c r="NZU426" s="98"/>
      <c r="NZV426" s="98"/>
      <c r="NZW426" s="98"/>
      <c r="NZX426" s="98"/>
      <c r="NZY426" s="98"/>
      <c r="NZZ426" s="98"/>
      <c r="OAA426" s="98"/>
      <c r="OAB426" s="98"/>
      <c r="OAC426" s="98"/>
      <c r="OAD426" s="98"/>
      <c r="OAE426" s="98"/>
      <c r="OAF426" s="98"/>
      <c r="OAG426" s="98"/>
      <c r="OAH426" s="98"/>
      <c r="OAI426" s="98"/>
      <c r="OAJ426" s="98"/>
      <c r="OAK426" s="98"/>
      <c r="OAL426" s="98"/>
      <c r="OAM426" s="98"/>
      <c r="OAN426" s="98"/>
      <c r="OAO426" s="98"/>
      <c r="OAP426" s="98"/>
      <c r="OAQ426" s="98"/>
      <c r="OAR426" s="98"/>
      <c r="OAS426" s="98"/>
      <c r="OAT426" s="98"/>
      <c r="OAU426" s="98"/>
      <c r="OAV426" s="98"/>
      <c r="OAW426" s="98"/>
      <c r="OAX426" s="98"/>
      <c r="OAY426" s="98"/>
      <c r="OAZ426" s="98"/>
      <c r="OBA426" s="98"/>
      <c r="OBB426" s="98"/>
      <c r="OBC426" s="98"/>
      <c r="OBD426" s="98"/>
      <c r="OBE426" s="98"/>
      <c r="OBF426" s="98"/>
      <c r="OBG426" s="98"/>
      <c r="OBH426" s="98"/>
      <c r="OBI426" s="98"/>
      <c r="OBJ426" s="98"/>
      <c r="OBK426" s="98"/>
      <c r="OBL426" s="98"/>
      <c r="OBM426" s="98"/>
      <c r="OBN426" s="98"/>
      <c r="OBO426" s="98"/>
      <c r="OBP426" s="98"/>
      <c r="OBQ426" s="98"/>
      <c r="OBR426" s="98"/>
      <c r="OBS426" s="98"/>
      <c r="OBT426" s="98"/>
      <c r="OBU426" s="98"/>
      <c r="OBV426" s="98"/>
      <c r="OBW426" s="98"/>
      <c r="OBX426" s="98"/>
      <c r="OBY426" s="98"/>
      <c r="OBZ426" s="98"/>
      <c r="OCA426" s="98"/>
      <c r="OCB426" s="98"/>
      <c r="OCC426" s="98"/>
      <c r="OCD426" s="98"/>
      <c r="OCE426" s="98"/>
      <c r="OCF426" s="98"/>
      <c r="OCG426" s="98"/>
      <c r="OCH426" s="98"/>
      <c r="OCI426" s="98"/>
      <c r="OCJ426" s="98"/>
      <c r="OCK426" s="98"/>
      <c r="OCL426" s="98"/>
      <c r="OCM426" s="98"/>
      <c r="OCN426" s="98"/>
      <c r="OCO426" s="98"/>
      <c r="OCP426" s="98"/>
      <c r="OCQ426" s="98"/>
      <c r="OCR426" s="98"/>
      <c r="OCS426" s="98"/>
      <c r="OCT426" s="98"/>
      <c r="OCU426" s="98"/>
      <c r="OCV426" s="98"/>
      <c r="OCW426" s="98"/>
      <c r="OCX426" s="98"/>
      <c r="OCY426" s="98"/>
      <c r="OCZ426" s="98"/>
      <c r="ODA426" s="98"/>
      <c r="ODB426" s="98"/>
      <c r="ODC426" s="98"/>
      <c r="ODD426" s="98"/>
      <c r="ODE426" s="98"/>
      <c r="ODF426" s="98"/>
      <c r="ODG426" s="98"/>
      <c r="ODH426" s="98"/>
      <c r="ODI426" s="98"/>
      <c r="ODJ426" s="98"/>
      <c r="ODK426" s="98"/>
      <c r="ODL426" s="98"/>
      <c r="ODM426" s="98"/>
      <c r="ODN426" s="98"/>
      <c r="ODO426" s="98"/>
      <c r="ODP426" s="98"/>
      <c r="ODQ426" s="98"/>
      <c r="ODR426" s="98"/>
      <c r="ODS426" s="98"/>
      <c r="ODT426" s="98"/>
      <c r="ODU426" s="98"/>
      <c r="ODV426" s="98"/>
      <c r="ODW426" s="98"/>
      <c r="ODX426" s="98"/>
      <c r="ODY426" s="98"/>
      <c r="ODZ426" s="98"/>
      <c r="OEA426" s="98"/>
      <c r="OEB426" s="98"/>
      <c r="OEC426" s="98"/>
      <c r="OED426" s="98"/>
      <c r="OEE426" s="98"/>
      <c r="OEF426" s="98"/>
      <c r="OEG426" s="98"/>
      <c r="OEH426" s="98"/>
      <c r="OEI426" s="98"/>
      <c r="OEJ426" s="98"/>
      <c r="OEK426" s="98"/>
      <c r="OEL426" s="98"/>
      <c r="OEM426" s="98"/>
      <c r="OEN426" s="98"/>
      <c r="OEO426" s="98"/>
      <c r="OEP426" s="98"/>
      <c r="OEQ426" s="98"/>
      <c r="OER426" s="98"/>
      <c r="OES426" s="98"/>
      <c r="OET426" s="98"/>
      <c r="OEU426" s="98"/>
      <c r="OEV426" s="98"/>
      <c r="OEW426" s="98"/>
      <c r="OEX426" s="98"/>
      <c r="OEY426" s="98"/>
      <c r="OEZ426" s="98"/>
      <c r="OFA426" s="98"/>
      <c r="OFB426" s="98"/>
      <c r="OFC426" s="98"/>
      <c r="OFD426" s="98"/>
      <c r="OFE426" s="98"/>
      <c r="OFF426" s="98"/>
      <c r="OFG426" s="98"/>
      <c r="OFH426" s="98"/>
      <c r="OFI426" s="98"/>
      <c r="OFJ426" s="98"/>
      <c r="OFK426" s="98"/>
      <c r="OFL426" s="98"/>
      <c r="OFM426" s="98"/>
      <c r="OFN426" s="98"/>
      <c r="OFO426" s="98"/>
      <c r="OFP426" s="98"/>
      <c r="OFQ426" s="98"/>
      <c r="OFR426" s="98"/>
      <c r="OFS426" s="98"/>
      <c r="OFT426" s="98"/>
      <c r="OFU426" s="98"/>
      <c r="OFV426" s="98"/>
      <c r="OFW426" s="98"/>
      <c r="OFX426" s="98"/>
      <c r="OFY426" s="98"/>
      <c r="OFZ426" s="98"/>
      <c r="OGA426" s="98"/>
      <c r="OGB426" s="98"/>
      <c r="OGC426" s="98"/>
      <c r="OGD426" s="98"/>
      <c r="OGE426" s="98"/>
      <c r="OGF426" s="98"/>
      <c r="OGG426" s="98"/>
      <c r="OGH426" s="98"/>
      <c r="OGI426" s="98"/>
      <c r="OGJ426" s="98"/>
      <c r="OGK426" s="98"/>
      <c r="OGL426" s="98"/>
      <c r="OGM426" s="98"/>
      <c r="OGN426" s="98"/>
      <c r="OGO426" s="98"/>
      <c r="OGP426" s="98"/>
      <c r="OGQ426" s="98"/>
      <c r="OGR426" s="98"/>
      <c r="OGS426" s="98"/>
      <c r="OGT426" s="98"/>
      <c r="OGU426" s="98"/>
      <c r="OGV426" s="98"/>
      <c r="OGW426" s="98"/>
      <c r="OGX426" s="98"/>
      <c r="OGY426" s="98"/>
      <c r="OGZ426" s="98"/>
      <c r="OHA426" s="98"/>
      <c r="OHB426" s="98"/>
      <c r="OHC426" s="98"/>
      <c r="OHD426" s="98"/>
      <c r="OHE426" s="98"/>
      <c r="OHF426" s="98"/>
      <c r="OHG426" s="98"/>
      <c r="OHH426" s="98"/>
      <c r="OHI426" s="98"/>
      <c r="OHJ426" s="98"/>
      <c r="OHK426" s="98"/>
      <c r="OHL426" s="98"/>
      <c r="OHM426" s="98"/>
      <c r="OHN426" s="98"/>
      <c r="OHO426" s="98"/>
      <c r="OHP426" s="98"/>
      <c r="OHQ426" s="98"/>
      <c r="OHR426" s="98"/>
      <c r="OHS426" s="98"/>
      <c r="OHT426" s="98"/>
      <c r="OHU426" s="98"/>
      <c r="OHV426" s="98"/>
      <c r="OHW426" s="98"/>
      <c r="OHX426" s="98"/>
      <c r="OHY426" s="98"/>
      <c r="OHZ426" s="98"/>
      <c r="OIA426" s="98"/>
      <c r="OIB426" s="98"/>
      <c r="OIC426" s="98"/>
      <c r="OID426" s="98"/>
      <c r="OIE426" s="98"/>
      <c r="OIF426" s="98"/>
      <c r="OIG426" s="98"/>
      <c r="OIH426" s="98"/>
      <c r="OII426" s="98"/>
      <c r="OIJ426" s="98"/>
      <c r="OIK426" s="98"/>
      <c r="OIL426" s="98"/>
      <c r="OIM426" s="98"/>
      <c r="OIN426" s="98"/>
      <c r="OIO426" s="98"/>
      <c r="OIP426" s="98"/>
      <c r="OIQ426" s="98"/>
      <c r="OIR426" s="98"/>
      <c r="OIS426" s="98"/>
      <c r="OIT426" s="98"/>
      <c r="OIU426" s="98"/>
      <c r="OIV426" s="98"/>
      <c r="OIW426" s="98"/>
      <c r="OIX426" s="98"/>
      <c r="OIY426" s="98"/>
      <c r="OIZ426" s="98"/>
      <c r="OJA426" s="98"/>
      <c r="OJB426" s="98"/>
      <c r="OJC426" s="98"/>
      <c r="OJD426" s="98"/>
      <c r="OJE426" s="98"/>
      <c r="OJF426" s="98"/>
      <c r="OJG426" s="98"/>
      <c r="OJH426" s="98"/>
      <c r="OJI426" s="98"/>
      <c r="OJJ426" s="98"/>
      <c r="OJK426" s="98"/>
      <c r="OJL426" s="98"/>
      <c r="OJM426" s="98"/>
      <c r="OJN426" s="98"/>
      <c r="OJO426" s="98"/>
      <c r="OJP426" s="98"/>
      <c r="OJQ426" s="98"/>
      <c r="OJR426" s="98"/>
      <c r="OJS426" s="98"/>
      <c r="OJT426" s="98"/>
      <c r="OJU426" s="98"/>
      <c r="OJV426" s="98"/>
      <c r="OJW426" s="98"/>
      <c r="OJX426" s="98"/>
      <c r="OJY426" s="98"/>
      <c r="OJZ426" s="98"/>
      <c r="OKA426" s="98"/>
      <c r="OKB426" s="98"/>
      <c r="OKC426" s="98"/>
      <c r="OKD426" s="98"/>
      <c r="OKE426" s="98"/>
      <c r="OKF426" s="98"/>
      <c r="OKG426" s="98"/>
      <c r="OKH426" s="98"/>
      <c r="OKI426" s="98"/>
      <c r="OKJ426" s="98"/>
      <c r="OKK426" s="98"/>
      <c r="OKL426" s="98"/>
      <c r="OKM426" s="98"/>
      <c r="OKN426" s="98"/>
      <c r="OKO426" s="98"/>
      <c r="OKP426" s="98"/>
      <c r="OKQ426" s="98"/>
      <c r="OKR426" s="98"/>
      <c r="OKS426" s="98"/>
      <c r="OKT426" s="98"/>
      <c r="OKU426" s="98"/>
      <c r="OKV426" s="98"/>
      <c r="OKW426" s="98"/>
      <c r="OKX426" s="98"/>
      <c r="OKY426" s="98"/>
      <c r="OKZ426" s="98"/>
      <c r="OLA426" s="98"/>
      <c r="OLB426" s="98"/>
      <c r="OLC426" s="98"/>
      <c r="OLD426" s="98"/>
      <c r="OLE426" s="98"/>
      <c r="OLF426" s="98"/>
      <c r="OLG426" s="98"/>
      <c r="OLH426" s="98"/>
      <c r="OLI426" s="98"/>
      <c r="OLJ426" s="98"/>
      <c r="OLK426" s="98"/>
      <c r="OLL426" s="98"/>
      <c r="OLM426" s="98"/>
      <c r="OLN426" s="98"/>
      <c r="OLO426" s="98"/>
      <c r="OLP426" s="98"/>
      <c r="OLQ426" s="98"/>
      <c r="OLR426" s="98"/>
      <c r="OLS426" s="98"/>
      <c r="OLT426" s="98"/>
      <c r="OLU426" s="98"/>
      <c r="OLV426" s="98"/>
      <c r="OLW426" s="98"/>
      <c r="OLX426" s="98"/>
      <c r="OLY426" s="98"/>
      <c r="OLZ426" s="98"/>
      <c r="OMA426" s="98"/>
      <c r="OMB426" s="98"/>
      <c r="OMC426" s="98"/>
      <c r="OMD426" s="98"/>
      <c r="OME426" s="98"/>
      <c r="OMF426" s="98"/>
      <c r="OMG426" s="98"/>
      <c r="OMH426" s="98"/>
      <c r="OMI426" s="98"/>
      <c r="OMJ426" s="98"/>
      <c r="OMK426" s="98"/>
      <c r="OML426" s="98"/>
      <c r="OMM426" s="98"/>
      <c r="OMN426" s="98"/>
      <c r="OMO426" s="98"/>
      <c r="OMP426" s="98"/>
      <c r="OMQ426" s="98"/>
      <c r="OMR426" s="98"/>
      <c r="OMS426" s="98"/>
      <c r="OMT426" s="98"/>
      <c r="OMU426" s="98"/>
      <c r="OMV426" s="98"/>
      <c r="OMW426" s="98"/>
      <c r="OMX426" s="98"/>
      <c r="OMY426" s="98"/>
      <c r="OMZ426" s="98"/>
      <c r="ONA426" s="98"/>
      <c r="ONB426" s="98"/>
      <c r="ONC426" s="98"/>
      <c r="OND426" s="98"/>
      <c r="ONE426" s="98"/>
      <c r="ONF426" s="98"/>
      <c r="ONG426" s="98"/>
      <c r="ONH426" s="98"/>
      <c r="ONI426" s="98"/>
      <c r="ONJ426" s="98"/>
      <c r="ONK426" s="98"/>
      <c r="ONL426" s="98"/>
      <c r="ONM426" s="98"/>
      <c r="ONN426" s="98"/>
      <c r="ONO426" s="98"/>
      <c r="ONP426" s="98"/>
      <c r="ONQ426" s="98"/>
      <c r="ONR426" s="98"/>
      <c r="ONS426" s="98"/>
      <c r="ONT426" s="98"/>
      <c r="ONU426" s="98"/>
      <c r="ONV426" s="98"/>
      <c r="ONW426" s="98"/>
      <c r="ONX426" s="98"/>
      <c r="ONY426" s="98"/>
      <c r="ONZ426" s="98"/>
      <c r="OOA426" s="98"/>
      <c r="OOB426" s="98"/>
      <c r="OOC426" s="98"/>
      <c r="OOD426" s="98"/>
      <c r="OOE426" s="98"/>
      <c r="OOF426" s="98"/>
      <c r="OOG426" s="98"/>
      <c r="OOH426" s="98"/>
      <c r="OOI426" s="98"/>
      <c r="OOJ426" s="98"/>
      <c r="OOK426" s="98"/>
      <c r="OOL426" s="98"/>
      <c r="OOM426" s="98"/>
      <c r="OON426" s="98"/>
      <c r="OOO426" s="98"/>
      <c r="OOP426" s="98"/>
      <c r="OOQ426" s="98"/>
      <c r="OOR426" s="98"/>
      <c r="OOS426" s="98"/>
      <c r="OOT426" s="98"/>
      <c r="OOU426" s="98"/>
      <c r="OOV426" s="98"/>
      <c r="OOW426" s="98"/>
      <c r="OOX426" s="98"/>
      <c r="OOY426" s="98"/>
      <c r="OOZ426" s="98"/>
      <c r="OPA426" s="98"/>
      <c r="OPB426" s="98"/>
      <c r="OPC426" s="98"/>
      <c r="OPD426" s="98"/>
      <c r="OPE426" s="98"/>
      <c r="OPF426" s="98"/>
      <c r="OPG426" s="98"/>
      <c r="OPH426" s="98"/>
      <c r="OPI426" s="98"/>
      <c r="OPJ426" s="98"/>
      <c r="OPK426" s="98"/>
      <c r="OPL426" s="98"/>
      <c r="OPM426" s="98"/>
      <c r="OPN426" s="98"/>
      <c r="OPO426" s="98"/>
      <c r="OPP426" s="98"/>
      <c r="OPQ426" s="98"/>
      <c r="OPR426" s="98"/>
      <c r="OPS426" s="98"/>
      <c r="OPT426" s="98"/>
      <c r="OPU426" s="98"/>
      <c r="OPV426" s="98"/>
      <c r="OPW426" s="98"/>
      <c r="OPX426" s="98"/>
      <c r="OPY426" s="98"/>
      <c r="OPZ426" s="98"/>
      <c r="OQA426" s="98"/>
      <c r="OQB426" s="98"/>
      <c r="OQC426" s="98"/>
      <c r="OQD426" s="98"/>
      <c r="OQE426" s="98"/>
      <c r="OQF426" s="98"/>
      <c r="OQG426" s="98"/>
      <c r="OQH426" s="98"/>
      <c r="OQI426" s="98"/>
      <c r="OQJ426" s="98"/>
      <c r="OQK426" s="98"/>
      <c r="OQL426" s="98"/>
      <c r="OQM426" s="98"/>
      <c r="OQN426" s="98"/>
      <c r="OQO426" s="98"/>
      <c r="OQP426" s="98"/>
      <c r="OQQ426" s="98"/>
      <c r="OQR426" s="98"/>
      <c r="OQS426" s="98"/>
      <c r="OQT426" s="98"/>
      <c r="OQU426" s="98"/>
      <c r="OQV426" s="98"/>
      <c r="OQW426" s="98"/>
      <c r="OQX426" s="98"/>
      <c r="OQY426" s="98"/>
      <c r="OQZ426" s="98"/>
      <c r="ORA426" s="98"/>
      <c r="ORB426" s="98"/>
      <c r="ORC426" s="98"/>
      <c r="ORD426" s="98"/>
      <c r="ORE426" s="98"/>
      <c r="ORF426" s="98"/>
      <c r="ORG426" s="98"/>
      <c r="ORH426" s="98"/>
      <c r="ORI426" s="98"/>
      <c r="ORJ426" s="98"/>
      <c r="ORK426" s="98"/>
      <c r="ORL426" s="98"/>
      <c r="ORM426" s="98"/>
      <c r="ORN426" s="98"/>
      <c r="ORO426" s="98"/>
      <c r="ORP426" s="98"/>
      <c r="ORQ426" s="98"/>
      <c r="ORR426" s="98"/>
      <c r="ORS426" s="98"/>
      <c r="ORT426" s="98"/>
      <c r="ORU426" s="98"/>
      <c r="ORV426" s="98"/>
      <c r="ORW426" s="98"/>
      <c r="ORX426" s="98"/>
      <c r="ORY426" s="98"/>
      <c r="ORZ426" s="98"/>
      <c r="OSA426" s="98"/>
      <c r="OSB426" s="98"/>
      <c r="OSC426" s="98"/>
      <c r="OSD426" s="98"/>
      <c r="OSE426" s="98"/>
      <c r="OSF426" s="98"/>
      <c r="OSG426" s="98"/>
      <c r="OSH426" s="98"/>
      <c r="OSI426" s="98"/>
      <c r="OSJ426" s="98"/>
      <c r="OSK426" s="98"/>
      <c r="OSL426" s="98"/>
      <c r="OSM426" s="98"/>
      <c r="OSN426" s="98"/>
      <c r="OSO426" s="98"/>
      <c r="OSP426" s="98"/>
      <c r="OSQ426" s="98"/>
      <c r="OSR426" s="98"/>
      <c r="OSS426" s="98"/>
      <c r="OST426" s="98"/>
      <c r="OSU426" s="98"/>
      <c r="OSV426" s="98"/>
      <c r="OSW426" s="98"/>
      <c r="OSX426" s="98"/>
      <c r="OSY426" s="98"/>
      <c r="OSZ426" s="98"/>
      <c r="OTA426" s="98"/>
      <c r="OTB426" s="98"/>
      <c r="OTC426" s="98"/>
      <c r="OTD426" s="98"/>
      <c r="OTE426" s="98"/>
      <c r="OTF426" s="98"/>
      <c r="OTG426" s="98"/>
      <c r="OTH426" s="98"/>
      <c r="OTI426" s="98"/>
      <c r="OTJ426" s="98"/>
      <c r="OTK426" s="98"/>
      <c r="OTL426" s="98"/>
      <c r="OTM426" s="98"/>
      <c r="OTN426" s="98"/>
      <c r="OTO426" s="98"/>
      <c r="OTP426" s="98"/>
      <c r="OTQ426" s="98"/>
      <c r="OTR426" s="98"/>
      <c r="OTS426" s="98"/>
      <c r="OTT426" s="98"/>
      <c r="OTU426" s="98"/>
      <c r="OTV426" s="98"/>
      <c r="OTW426" s="98"/>
      <c r="OTX426" s="98"/>
      <c r="OTY426" s="98"/>
      <c r="OTZ426" s="98"/>
      <c r="OUA426" s="98"/>
      <c r="OUB426" s="98"/>
      <c r="OUC426" s="98"/>
      <c r="OUD426" s="98"/>
      <c r="OUE426" s="98"/>
      <c r="OUF426" s="98"/>
      <c r="OUG426" s="98"/>
      <c r="OUH426" s="98"/>
      <c r="OUI426" s="98"/>
      <c r="OUJ426" s="98"/>
      <c r="OUK426" s="98"/>
      <c r="OUL426" s="98"/>
      <c r="OUM426" s="98"/>
      <c r="OUN426" s="98"/>
      <c r="OUO426" s="98"/>
      <c r="OUP426" s="98"/>
      <c r="OUQ426" s="98"/>
      <c r="OUR426" s="98"/>
      <c r="OUS426" s="98"/>
      <c r="OUT426" s="98"/>
      <c r="OUU426" s="98"/>
      <c r="OUV426" s="98"/>
      <c r="OUW426" s="98"/>
      <c r="OUX426" s="98"/>
      <c r="OUY426" s="98"/>
      <c r="OUZ426" s="98"/>
      <c r="OVA426" s="98"/>
      <c r="OVB426" s="98"/>
      <c r="OVC426" s="98"/>
      <c r="OVD426" s="98"/>
      <c r="OVE426" s="98"/>
      <c r="OVF426" s="98"/>
      <c r="OVG426" s="98"/>
      <c r="OVH426" s="98"/>
      <c r="OVI426" s="98"/>
      <c r="OVJ426" s="98"/>
      <c r="OVK426" s="98"/>
      <c r="OVL426" s="98"/>
      <c r="OVM426" s="98"/>
      <c r="OVN426" s="98"/>
      <c r="OVO426" s="98"/>
      <c r="OVP426" s="98"/>
      <c r="OVQ426" s="98"/>
      <c r="OVR426" s="98"/>
      <c r="OVS426" s="98"/>
      <c r="OVT426" s="98"/>
      <c r="OVU426" s="98"/>
      <c r="OVV426" s="98"/>
      <c r="OVW426" s="98"/>
      <c r="OVX426" s="98"/>
      <c r="OVY426" s="98"/>
      <c r="OVZ426" s="98"/>
      <c r="OWA426" s="98"/>
      <c r="OWB426" s="98"/>
      <c r="OWC426" s="98"/>
      <c r="OWD426" s="98"/>
      <c r="OWE426" s="98"/>
      <c r="OWF426" s="98"/>
      <c r="OWG426" s="98"/>
      <c r="OWH426" s="98"/>
      <c r="OWI426" s="98"/>
      <c r="OWJ426" s="98"/>
      <c r="OWK426" s="98"/>
      <c r="OWL426" s="98"/>
      <c r="OWM426" s="98"/>
      <c r="OWN426" s="98"/>
      <c r="OWO426" s="98"/>
      <c r="OWP426" s="98"/>
      <c r="OWQ426" s="98"/>
      <c r="OWR426" s="98"/>
      <c r="OWS426" s="98"/>
      <c r="OWT426" s="98"/>
      <c r="OWU426" s="98"/>
      <c r="OWV426" s="98"/>
      <c r="OWW426" s="98"/>
      <c r="OWX426" s="98"/>
      <c r="OWY426" s="98"/>
      <c r="OWZ426" s="98"/>
      <c r="OXA426" s="98"/>
      <c r="OXB426" s="98"/>
      <c r="OXC426" s="98"/>
      <c r="OXD426" s="98"/>
      <c r="OXE426" s="98"/>
      <c r="OXF426" s="98"/>
      <c r="OXG426" s="98"/>
      <c r="OXH426" s="98"/>
      <c r="OXI426" s="98"/>
      <c r="OXJ426" s="98"/>
      <c r="OXK426" s="98"/>
      <c r="OXL426" s="98"/>
      <c r="OXM426" s="98"/>
      <c r="OXN426" s="98"/>
      <c r="OXO426" s="98"/>
      <c r="OXP426" s="98"/>
      <c r="OXQ426" s="98"/>
      <c r="OXR426" s="98"/>
      <c r="OXS426" s="98"/>
      <c r="OXT426" s="98"/>
      <c r="OXU426" s="98"/>
      <c r="OXV426" s="98"/>
      <c r="OXW426" s="98"/>
      <c r="OXX426" s="98"/>
      <c r="OXY426" s="98"/>
      <c r="OXZ426" s="98"/>
      <c r="OYA426" s="98"/>
      <c r="OYB426" s="98"/>
      <c r="OYC426" s="98"/>
      <c r="OYD426" s="98"/>
      <c r="OYE426" s="98"/>
      <c r="OYF426" s="98"/>
      <c r="OYG426" s="98"/>
      <c r="OYH426" s="98"/>
      <c r="OYI426" s="98"/>
      <c r="OYJ426" s="98"/>
      <c r="OYK426" s="98"/>
      <c r="OYL426" s="98"/>
      <c r="OYM426" s="98"/>
      <c r="OYN426" s="98"/>
      <c r="OYO426" s="98"/>
      <c r="OYP426" s="98"/>
      <c r="OYQ426" s="98"/>
      <c r="OYR426" s="98"/>
      <c r="OYS426" s="98"/>
      <c r="OYT426" s="98"/>
      <c r="OYU426" s="98"/>
      <c r="OYV426" s="98"/>
      <c r="OYW426" s="98"/>
      <c r="OYX426" s="98"/>
      <c r="OYY426" s="98"/>
      <c r="OYZ426" s="98"/>
      <c r="OZA426" s="98"/>
      <c r="OZB426" s="98"/>
      <c r="OZC426" s="98"/>
      <c r="OZD426" s="98"/>
      <c r="OZE426" s="98"/>
      <c r="OZF426" s="98"/>
      <c r="OZG426" s="98"/>
      <c r="OZH426" s="98"/>
      <c r="OZI426" s="98"/>
      <c r="OZJ426" s="98"/>
      <c r="OZK426" s="98"/>
      <c r="OZL426" s="98"/>
      <c r="OZM426" s="98"/>
      <c r="OZN426" s="98"/>
      <c r="OZO426" s="98"/>
      <c r="OZP426" s="98"/>
      <c r="OZQ426" s="98"/>
      <c r="OZR426" s="98"/>
      <c r="OZS426" s="98"/>
      <c r="OZT426" s="98"/>
      <c r="OZU426" s="98"/>
      <c r="OZV426" s="98"/>
      <c r="OZW426" s="98"/>
      <c r="OZX426" s="98"/>
      <c r="OZY426" s="98"/>
      <c r="OZZ426" s="98"/>
      <c r="PAA426" s="98"/>
      <c r="PAB426" s="98"/>
      <c r="PAC426" s="98"/>
      <c r="PAD426" s="98"/>
      <c r="PAE426" s="98"/>
      <c r="PAF426" s="98"/>
      <c r="PAG426" s="98"/>
      <c r="PAH426" s="98"/>
      <c r="PAI426" s="98"/>
      <c r="PAJ426" s="98"/>
      <c r="PAK426" s="98"/>
      <c r="PAL426" s="98"/>
      <c r="PAM426" s="98"/>
      <c r="PAN426" s="98"/>
      <c r="PAO426" s="98"/>
      <c r="PAP426" s="98"/>
      <c r="PAQ426" s="98"/>
      <c r="PAR426" s="98"/>
      <c r="PAS426" s="98"/>
      <c r="PAT426" s="98"/>
      <c r="PAU426" s="98"/>
      <c r="PAV426" s="98"/>
      <c r="PAW426" s="98"/>
      <c r="PAX426" s="98"/>
      <c r="PAY426" s="98"/>
      <c r="PAZ426" s="98"/>
      <c r="PBA426" s="98"/>
      <c r="PBB426" s="98"/>
      <c r="PBC426" s="98"/>
      <c r="PBD426" s="98"/>
      <c r="PBE426" s="98"/>
      <c r="PBF426" s="98"/>
      <c r="PBG426" s="98"/>
      <c r="PBH426" s="98"/>
      <c r="PBI426" s="98"/>
      <c r="PBJ426" s="98"/>
      <c r="PBK426" s="98"/>
      <c r="PBL426" s="98"/>
      <c r="PBM426" s="98"/>
      <c r="PBN426" s="98"/>
      <c r="PBO426" s="98"/>
      <c r="PBP426" s="98"/>
      <c r="PBQ426" s="98"/>
      <c r="PBR426" s="98"/>
      <c r="PBS426" s="98"/>
      <c r="PBT426" s="98"/>
      <c r="PBU426" s="98"/>
      <c r="PBV426" s="98"/>
      <c r="PBW426" s="98"/>
      <c r="PBX426" s="98"/>
      <c r="PBY426" s="98"/>
      <c r="PBZ426" s="98"/>
      <c r="PCA426" s="98"/>
      <c r="PCB426" s="98"/>
      <c r="PCC426" s="98"/>
      <c r="PCD426" s="98"/>
      <c r="PCE426" s="98"/>
      <c r="PCF426" s="98"/>
      <c r="PCG426" s="98"/>
      <c r="PCH426" s="98"/>
      <c r="PCI426" s="98"/>
      <c r="PCJ426" s="98"/>
      <c r="PCK426" s="98"/>
      <c r="PCL426" s="98"/>
      <c r="PCM426" s="98"/>
      <c r="PCN426" s="98"/>
      <c r="PCO426" s="98"/>
      <c r="PCP426" s="98"/>
      <c r="PCQ426" s="98"/>
      <c r="PCR426" s="98"/>
      <c r="PCS426" s="98"/>
      <c r="PCT426" s="98"/>
      <c r="PCU426" s="98"/>
      <c r="PCV426" s="98"/>
      <c r="PCW426" s="98"/>
      <c r="PCX426" s="98"/>
      <c r="PCY426" s="98"/>
      <c r="PCZ426" s="98"/>
      <c r="PDA426" s="98"/>
      <c r="PDB426" s="98"/>
      <c r="PDC426" s="98"/>
      <c r="PDD426" s="98"/>
      <c r="PDE426" s="98"/>
      <c r="PDF426" s="98"/>
      <c r="PDG426" s="98"/>
      <c r="PDH426" s="98"/>
      <c r="PDI426" s="98"/>
      <c r="PDJ426" s="98"/>
      <c r="PDK426" s="98"/>
      <c r="PDL426" s="98"/>
      <c r="PDM426" s="98"/>
      <c r="PDN426" s="98"/>
      <c r="PDO426" s="98"/>
      <c r="PDP426" s="98"/>
      <c r="PDQ426" s="98"/>
      <c r="PDR426" s="98"/>
      <c r="PDS426" s="98"/>
      <c r="PDT426" s="98"/>
      <c r="PDU426" s="98"/>
      <c r="PDV426" s="98"/>
      <c r="PDW426" s="98"/>
      <c r="PDX426" s="98"/>
      <c r="PDY426" s="98"/>
      <c r="PDZ426" s="98"/>
      <c r="PEA426" s="98"/>
      <c r="PEB426" s="98"/>
      <c r="PEC426" s="98"/>
      <c r="PED426" s="98"/>
      <c r="PEE426" s="98"/>
      <c r="PEF426" s="98"/>
      <c r="PEG426" s="98"/>
      <c r="PEH426" s="98"/>
      <c r="PEI426" s="98"/>
      <c r="PEJ426" s="98"/>
      <c r="PEK426" s="98"/>
      <c r="PEL426" s="98"/>
      <c r="PEM426" s="98"/>
      <c r="PEN426" s="98"/>
      <c r="PEO426" s="98"/>
      <c r="PEP426" s="98"/>
      <c r="PEQ426" s="98"/>
      <c r="PER426" s="98"/>
      <c r="PES426" s="98"/>
      <c r="PET426" s="98"/>
      <c r="PEU426" s="98"/>
      <c r="PEV426" s="98"/>
      <c r="PEW426" s="98"/>
      <c r="PEX426" s="98"/>
      <c r="PEY426" s="98"/>
      <c r="PEZ426" s="98"/>
      <c r="PFA426" s="98"/>
      <c r="PFB426" s="98"/>
      <c r="PFC426" s="98"/>
      <c r="PFD426" s="98"/>
      <c r="PFE426" s="98"/>
      <c r="PFF426" s="98"/>
      <c r="PFG426" s="98"/>
      <c r="PFH426" s="98"/>
      <c r="PFI426" s="98"/>
      <c r="PFJ426" s="98"/>
      <c r="PFK426" s="98"/>
      <c r="PFL426" s="98"/>
      <c r="PFM426" s="98"/>
      <c r="PFN426" s="98"/>
      <c r="PFO426" s="98"/>
      <c r="PFP426" s="98"/>
      <c r="PFQ426" s="98"/>
      <c r="PFR426" s="98"/>
      <c r="PFS426" s="98"/>
      <c r="PFT426" s="98"/>
      <c r="PFU426" s="98"/>
      <c r="PFV426" s="98"/>
      <c r="PFW426" s="98"/>
      <c r="PFX426" s="98"/>
      <c r="PFY426" s="98"/>
      <c r="PFZ426" s="98"/>
      <c r="PGA426" s="98"/>
      <c r="PGB426" s="98"/>
      <c r="PGC426" s="98"/>
      <c r="PGD426" s="98"/>
      <c r="PGE426" s="98"/>
      <c r="PGF426" s="98"/>
      <c r="PGG426" s="98"/>
      <c r="PGH426" s="98"/>
      <c r="PGI426" s="98"/>
      <c r="PGJ426" s="98"/>
      <c r="PGK426" s="98"/>
      <c r="PGL426" s="98"/>
      <c r="PGM426" s="98"/>
      <c r="PGN426" s="98"/>
      <c r="PGO426" s="98"/>
      <c r="PGP426" s="98"/>
      <c r="PGQ426" s="98"/>
      <c r="PGR426" s="98"/>
      <c r="PGS426" s="98"/>
      <c r="PGT426" s="98"/>
      <c r="PGU426" s="98"/>
      <c r="PGV426" s="98"/>
      <c r="PGW426" s="98"/>
      <c r="PGX426" s="98"/>
      <c r="PGY426" s="98"/>
      <c r="PGZ426" s="98"/>
      <c r="PHA426" s="98"/>
      <c r="PHB426" s="98"/>
      <c r="PHC426" s="98"/>
      <c r="PHD426" s="98"/>
      <c r="PHE426" s="98"/>
      <c r="PHF426" s="98"/>
      <c r="PHG426" s="98"/>
      <c r="PHH426" s="98"/>
      <c r="PHI426" s="98"/>
      <c r="PHJ426" s="98"/>
      <c r="PHK426" s="98"/>
      <c r="PHL426" s="98"/>
      <c r="PHM426" s="98"/>
      <c r="PHN426" s="98"/>
      <c r="PHO426" s="98"/>
      <c r="PHP426" s="98"/>
      <c r="PHQ426" s="98"/>
      <c r="PHR426" s="98"/>
      <c r="PHS426" s="98"/>
      <c r="PHT426" s="98"/>
      <c r="PHU426" s="98"/>
      <c r="PHV426" s="98"/>
      <c r="PHW426" s="98"/>
      <c r="PHX426" s="98"/>
      <c r="PHY426" s="98"/>
      <c r="PHZ426" s="98"/>
      <c r="PIA426" s="98"/>
      <c r="PIB426" s="98"/>
      <c r="PIC426" s="98"/>
      <c r="PID426" s="98"/>
      <c r="PIE426" s="98"/>
      <c r="PIF426" s="98"/>
      <c r="PIG426" s="98"/>
      <c r="PIH426" s="98"/>
      <c r="PII426" s="98"/>
      <c r="PIJ426" s="98"/>
      <c r="PIK426" s="98"/>
      <c r="PIL426" s="98"/>
      <c r="PIM426" s="98"/>
      <c r="PIN426" s="98"/>
      <c r="PIO426" s="98"/>
      <c r="PIP426" s="98"/>
      <c r="PIQ426" s="98"/>
      <c r="PIR426" s="98"/>
      <c r="PIS426" s="98"/>
      <c r="PIT426" s="98"/>
      <c r="PIU426" s="98"/>
      <c r="PIV426" s="98"/>
      <c r="PIW426" s="98"/>
      <c r="PIX426" s="98"/>
      <c r="PIY426" s="98"/>
      <c r="PIZ426" s="98"/>
      <c r="PJA426" s="98"/>
      <c r="PJB426" s="98"/>
      <c r="PJC426" s="98"/>
      <c r="PJD426" s="98"/>
      <c r="PJE426" s="98"/>
      <c r="PJF426" s="98"/>
      <c r="PJG426" s="98"/>
      <c r="PJH426" s="98"/>
      <c r="PJI426" s="98"/>
      <c r="PJJ426" s="98"/>
      <c r="PJK426" s="98"/>
      <c r="PJL426" s="98"/>
      <c r="PJM426" s="98"/>
      <c r="PJN426" s="98"/>
      <c r="PJO426" s="98"/>
      <c r="PJP426" s="98"/>
      <c r="PJQ426" s="98"/>
      <c r="PJR426" s="98"/>
      <c r="PJS426" s="98"/>
      <c r="PJT426" s="98"/>
      <c r="PJU426" s="98"/>
      <c r="PJV426" s="98"/>
      <c r="PJW426" s="98"/>
      <c r="PJX426" s="98"/>
      <c r="PJY426" s="98"/>
      <c r="PJZ426" s="98"/>
      <c r="PKA426" s="98"/>
      <c r="PKB426" s="98"/>
      <c r="PKC426" s="98"/>
      <c r="PKD426" s="98"/>
      <c r="PKE426" s="98"/>
      <c r="PKF426" s="98"/>
      <c r="PKG426" s="98"/>
      <c r="PKH426" s="98"/>
      <c r="PKI426" s="98"/>
      <c r="PKJ426" s="98"/>
      <c r="PKK426" s="98"/>
      <c r="PKL426" s="98"/>
      <c r="PKM426" s="98"/>
      <c r="PKN426" s="98"/>
      <c r="PKO426" s="98"/>
      <c r="PKP426" s="98"/>
      <c r="PKQ426" s="98"/>
      <c r="PKR426" s="98"/>
      <c r="PKS426" s="98"/>
      <c r="PKT426" s="98"/>
      <c r="PKU426" s="98"/>
      <c r="PKV426" s="98"/>
      <c r="PKW426" s="98"/>
      <c r="PKX426" s="98"/>
      <c r="PKY426" s="98"/>
      <c r="PKZ426" s="98"/>
      <c r="PLA426" s="98"/>
      <c r="PLB426" s="98"/>
      <c r="PLC426" s="98"/>
      <c r="PLD426" s="98"/>
      <c r="PLE426" s="98"/>
      <c r="PLF426" s="98"/>
      <c r="PLG426" s="98"/>
      <c r="PLH426" s="98"/>
      <c r="PLI426" s="98"/>
      <c r="PLJ426" s="98"/>
      <c r="PLK426" s="98"/>
      <c r="PLL426" s="98"/>
      <c r="PLM426" s="98"/>
      <c r="PLN426" s="98"/>
      <c r="PLO426" s="98"/>
      <c r="PLP426" s="98"/>
      <c r="PLQ426" s="98"/>
      <c r="PLR426" s="98"/>
      <c r="PLS426" s="98"/>
      <c r="PLT426" s="98"/>
      <c r="PLU426" s="98"/>
      <c r="PLV426" s="98"/>
      <c r="PLW426" s="98"/>
      <c r="PLX426" s="98"/>
      <c r="PLY426" s="98"/>
      <c r="PLZ426" s="98"/>
      <c r="PMA426" s="98"/>
      <c r="PMB426" s="98"/>
      <c r="PMC426" s="98"/>
      <c r="PMD426" s="98"/>
      <c r="PME426" s="98"/>
      <c r="PMF426" s="98"/>
      <c r="PMG426" s="98"/>
      <c r="PMH426" s="98"/>
      <c r="PMI426" s="98"/>
      <c r="PMJ426" s="98"/>
      <c r="PMK426" s="98"/>
      <c r="PML426" s="98"/>
      <c r="PMM426" s="98"/>
      <c r="PMN426" s="98"/>
      <c r="PMO426" s="98"/>
      <c r="PMP426" s="98"/>
      <c r="PMQ426" s="98"/>
      <c r="PMR426" s="98"/>
      <c r="PMS426" s="98"/>
      <c r="PMT426" s="98"/>
      <c r="PMU426" s="98"/>
      <c r="PMV426" s="98"/>
      <c r="PMW426" s="98"/>
      <c r="PMX426" s="98"/>
      <c r="PMY426" s="98"/>
      <c r="PMZ426" s="98"/>
      <c r="PNA426" s="98"/>
      <c r="PNB426" s="98"/>
      <c r="PNC426" s="98"/>
      <c r="PND426" s="98"/>
      <c r="PNE426" s="98"/>
      <c r="PNF426" s="98"/>
      <c r="PNG426" s="98"/>
      <c r="PNH426" s="98"/>
      <c r="PNI426" s="98"/>
      <c r="PNJ426" s="98"/>
      <c r="PNK426" s="98"/>
      <c r="PNL426" s="98"/>
      <c r="PNM426" s="98"/>
      <c r="PNN426" s="98"/>
      <c r="PNO426" s="98"/>
      <c r="PNP426" s="98"/>
      <c r="PNQ426" s="98"/>
      <c r="PNR426" s="98"/>
      <c r="PNS426" s="98"/>
      <c r="PNT426" s="98"/>
      <c r="PNU426" s="98"/>
      <c r="PNV426" s="98"/>
      <c r="PNW426" s="98"/>
      <c r="PNX426" s="98"/>
      <c r="PNY426" s="98"/>
      <c r="PNZ426" s="98"/>
      <c r="POA426" s="98"/>
      <c r="POB426" s="98"/>
      <c r="POC426" s="98"/>
      <c r="POD426" s="98"/>
      <c r="POE426" s="98"/>
      <c r="POF426" s="98"/>
      <c r="POG426" s="98"/>
      <c r="POH426" s="98"/>
      <c r="POI426" s="98"/>
      <c r="POJ426" s="98"/>
      <c r="POK426" s="98"/>
      <c r="POL426" s="98"/>
      <c r="POM426" s="98"/>
      <c r="PON426" s="98"/>
      <c r="POO426" s="98"/>
      <c r="POP426" s="98"/>
      <c r="POQ426" s="98"/>
      <c r="POR426" s="98"/>
      <c r="POS426" s="98"/>
      <c r="POT426" s="98"/>
      <c r="POU426" s="98"/>
      <c r="POV426" s="98"/>
      <c r="POW426" s="98"/>
      <c r="POX426" s="98"/>
      <c r="POY426" s="98"/>
      <c r="POZ426" s="98"/>
      <c r="PPA426" s="98"/>
      <c r="PPB426" s="98"/>
      <c r="PPC426" s="98"/>
      <c r="PPD426" s="98"/>
      <c r="PPE426" s="98"/>
      <c r="PPF426" s="98"/>
      <c r="PPG426" s="98"/>
      <c r="PPH426" s="98"/>
      <c r="PPI426" s="98"/>
      <c r="PPJ426" s="98"/>
      <c r="PPK426" s="98"/>
      <c r="PPL426" s="98"/>
      <c r="PPM426" s="98"/>
      <c r="PPN426" s="98"/>
      <c r="PPO426" s="98"/>
      <c r="PPP426" s="98"/>
      <c r="PPQ426" s="98"/>
      <c r="PPR426" s="98"/>
      <c r="PPS426" s="98"/>
      <c r="PPT426" s="98"/>
      <c r="PPU426" s="98"/>
      <c r="PPV426" s="98"/>
      <c r="PPW426" s="98"/>
      <c r="PPX426" s="98"/>
      <c r="PPY426" s="98"/>
      <c r="PPZ426" s="98"/>
      <c r="PQA426" s="98"/>
      <c r="PQB426" s="98"/>
      <c r="PQC426" s="98"/>
      <c r="PQD426" s="98"/>
      <c r="PQE426" s="98"/>
      <c r="PQF426" s="98"/>
      <c r="PQG426" s="98"/>
      <c r="PQH426" s="98"/>
      <c r="PQI426" s="98"/>
      <c r="PQJ426" s="98"/>
      <c r="PQK426" s="98"/>
      <c r="PQL426" s="98"/>
      <c r="PQM426" s="98"/>
      <c r="PQN426" s="98"/>
      <c r="PQO426" s="98"/>
      <c r="PQP426" s="98"/>
      <c r="PQQ426" s="98"/>
      <c r="PQR426" s="98"/>
      <c r="PQS426" s="98"/>
      <c r="PQT426" s="98"/>
      <c r="PQU426" s="98"/>
      <c r="PQV426" s="98"/>
      <c r="PQW426" s="98"/>
      <c r="PQX426" s="98"/>
      <c r="PQY426" s="98"/>
      <c r="PQZ426" s="98"/>
      <c r="PRA426" s="98"/>
      <c r="PRB426" s="98"/>
      <c r="PRC426" s="98"/>
      <c r="PRD426" s="98"/>
      <c r="PRE426" s="98"/>
      <c r="PRF426" s="98"/>
      <c r="PRG426" s="98"/>
      <c r="PRH426" s="98"/>
      <c r="PRI426" s="98"/>
      <c r="PRJ426" s="98"/>
      <c r="PRK426" s="98"/>
      <c r="PRL426" s="98"/>
      <c r="PRM426" s="98"/>
      <c r="PRN426" s="98"/>
      <c r="PRO426" s="98"/>
      <c r="PRP426" s="98"/>
      <c r="PRQ426" s="98"/>
      <c r="PRR426" s="98"/>
      <c r="PRS426" s="98"/>
      <c r="PRT426" s="98"/>
      <c r="PRU426" s="98"/>
      <c r="PRV426" s="98"/>
      <c r="PRW426" s="98"/>
      <c r="PRX426" s="98"/>
      <c r="PRY426" s="98"/>
      <c r="PRZ426" s="98"/>
      <c r="PSA426" s="98"/>
      <c r="PSB426" s="98"/>
      <c r="PSC426" s="98"/>
      <c r="PSD426" s="98"/>
      <c r="PSE426" s="98"/>
      <c r="PSF426" s="98"/>
      <c r="PSG426" s="98"/>
      <c r="PSH426" s="98"/>
      <c r="PSI426" s="98"/>
      <c r="PSJ426" s="98"/>
      <c r="PSK426" s="98"/>
      <c r="PSL426" s="98"/>
      <c r="PSM426" s="98"/>
      <c r="PSN426" s="98"/>
      <c r="PSO426" s="98"/>
      <c r="PSP426" s="98"/>
      <c r="PSQ426" s="98"/>
      <c r="PSR426" s="98"/>
      <c r="PSS426" s="98"/>
      <c r="PST426" s="98"/>
      <c r="PSU426" s="98"/>
      <c r="PSV426" s="98"/>
      <c r="PSW426" s="98"/>
      <c r="PSX426" s="98"/>
      <c r="PSY426" s="98"/>
      <c r="PSZ426" s="98"/>
      <c r="PTA426" s="98"/>
      <c r="PTB426" s="98"/>
      <c r="PTC426" s="98"/>
      <c r="PTD426" s="98"/>
      <c r="PTE426" s="98"/>
      <c r="PTF426" s="98"/>
      <c r="PTG426" s="98"/>
      <c r="PTH426" s="98"/>
      <c r="PTI426" s="98"/>
      <c r="PTJ426" s="98"/>
      <c r="PTK426" s="98"/>
      <c r="PTL426" s="98"/>
      <c r="PTM426" s="98"/>
      <c r="PTN426" s="98"/>
      <c r="PTO426" s="98"/>
      <c r="PTP426" s="98"/>
      <c r="PTQ426" s="98"/>
      <c r="PTR426" s="98"/>
      <c r="PTS426" s="98"/>
      <c r="PTT426" s="98"/>
      <c r="PTU426" s="98"/>
      <c r="PTV426" s="98"/>
      <c r="PTW426" s="98"/>
      <c r="PTX426" s="98"/>
      <c r="PTY426" s="98"/>
      <c r="PTZ426" s="98"/>
      <c r="PUA426" s="98"/>
      <c r="PUB426" s="98"/>
      <c r="PUC426" s="98"/>
      <c r="PUD426" s="98"/>
      <c r="PUE426" s="98"/>
      <c r="PUF426" s="98"/>
      <c r="PUG426" s="98"/>
      <c r="PUH426" s="98"/>
      <c r="PUI426" s="98"/>
      <c r="PUJ426" s="98"/>
      <c r="PUK426" s="98"/>
      <c r="PUL426" s="98"/>
      <c r="PUM426" s="98"/>
      <c r="PUN426" s="98"/>
      <c r="PUO426" s="98"/>
      <c r="PUP426" s="98"/>
      <c r="PUQ426" s="98"/>
      <c r="PUR426" s="98"/>
      <c r="PUS426" s="98"/>
      <c r="PUT426" s="98"/>
      <c r="PUU426" s="98"/>
      <c r="PUV426" s="98"/>
      <c r="PUW426" s="98"/>
      <c r="PUX426" s="98"/>
      <c r="PUY426" s="98"/>
      <c r="PUZ426" s="98"/>
      <c r="PVA426" s="98"/>
      <c r="PVB426" s="98"/>
      <c r="PVC426" s="98"/>
      <c r="PVD426" s="98"/>
      <c r="PVE426" s="98"/>
      <c r="PVF426" s="98"/>
      <c r="PVG426" s="98"/>
      <c r="PVH426" s="98"/>
      <c r="PVI426" s="98"/>
      <c r="PVJ426" s="98"/>
      <c r="PVK426" s="98"/>
      <c r="PVL426" s="98"/>
      <c r="PVM426" s="98"/>
      <c r="PVN426" s="98"/>
      <c r="PVO426" s="98"/>
      <c r="PVP426" s="98"/>
      <c r="PVQ426" s="98"/>
      <c r="PVR426" s="98"/>
      <c r="PVS426" s="98"/>
      <c r="PVT426" s="98"/>
      <c r="PVU426" s="98"/>
      <c r="PVV426" s="98"/>
      <c r="PVW426" s="98"/>
      <c r="PVX426" s="98"/>
      <c r="PVY426" s="98"/>
      <c r="PVZ426" s="98"/>
      <c r="PWA426" s="98"/>
      <c r="PWB426" s="98"/>
      <c r="PWC426" s="98"/>
      <c r="PWD426" s="98"/>
      <c r="PWE426" s="98"/>
      <c r="PWF426" s="98"/>
      <c r="PWG426" s="98"/>
      <c r="PWH426" s="98"/>
      <c r="PWI426" s="98"/>
      <c r="PWJ426" s="98"/>
      <c r="PWK426" s="98"/>
      <c r="PWL426" s="98"/>
      <c r="PWM426" s="98"/>
      <c r="PWN426" s="98"/>
      <c r="PWO426" s="98"/>
      <c r="PWP426" s="98"/>
      <c r="PWQ426" s="98"/>
      <c r="PWR426" s="98"/>
      <c r="PWS426" s="98"/>
      <c r="PWT426" s="98"/>
      <c r="PWU426" s="98"/>
      <c r="PWV426" s="98"/>
      <c r="PWW426" s="98"/>
      <c r="PWX426" s="98"/>
      <c r="PWY426" s="98"/>
      <c r="PWZ426" s="98"/>
      <c r="PXA426" s="98"/>
      <c r="PXB426" s="98"/>
      <c r="PXC426" s="98"/>
      <c r="PXD426" s="98"/>
      <c r="PXE426" s="98"/>
      <c r="PXF426" s="98"/>
      <c r="PXG426" s="98"/>
      <c r="PXH426" s="98"/>
      <c r="PXI426" s="98"/>
      <c r="PXJ426" s="98"/>
      <c r="PXK426" s="98"/>
      <c r="PXL426" s="98"/>
      <c r="PXM426" s="98"/>
      <c r="PXN426" s="98"/>
      <c r="PXO426" s="98"/>
      <c r="PXP426" s="98"/>
      <c r="PXQ426" s="98"/>
      <c r="PXR426" s="98"/>
      <c r="PXS426" s="98"/>
      <c r="PXT426" s="98"/>
      <c r="PXU426" s="98"/>
      <c r="PXV426" s="98"/>
      <c r="PXW426" s="98"/>
      <c r="PXX426" s="98"/>
      <c r="PXY426" s="98"/>
      <c r="PXZ426" s="98"/>
      <c r="PYA426" s="98"/>
      <c r="PYB426" s="98"/>
      <c r="PYC426" s="98"/>
      <c r="PYD426" s="98"/>
      <c r="PYE426" s="98"/>
      <c r="PYF426" s="98"/>
      <c r="PYG426" s="98"/>
      <c r="PYH426" s="98"/>
      <c r="PYI426" s="98"/>
      <c r="PYJ426" s="98"/>
      <c r="PYK426" s="98"/>
      <c r="PYL426" s="98"/>
      <c r="PYM426" s="98"/>
      <c r="PYN426" s="98"/>
      <c r="PYO426" s="98"/>
      <c r="PYP426" s="98"/>
      <c r="PYQ426" s="98"/>
      <c r="PYR426" s="98"/>
      <c r="PYS426" s="98"/>
      <c r="PYT426" s="98"/>
      <c r="PYU426" s="98"/>
      <c r="PYV426" s="98"/>
      <c r="PYW426" s="98"/>
      <c r="PYX426" s="98"/>
      <c r="PYY426" s="98"/>
      <c r="PYZ426" s="98"/>
      <c r="PZA426" s="98"/>
      <c r="PZB426" s="98"/>
      <c r="PZC426" s="98"/>
      <c r="PZD426" s="98"/>
      <c r="PZE426" s="98"/>
      <c r="PZF426" s="98"/>
      <c r="PZG426" s="98"/>
      <c r="PZH426" s="98"/>
      <c r="PZI426" s="98"/>
      <c r="PZJ426" s="98"/>
      <c r="PZK426" s="98"/>
      <c r="PZL426" s="98"/>
      <c r="PZM426" s="98"/>
      <c r="PZN426" s="98"/>
      <c r="PZO426" s="98"/>
      <c r="PZP426" s="98"/>
      <c r="PZQ426" s="98"/>
      <c r="PZR426" s="98"/>
      <c r="PZS426" s="98"/>
      <c r="PZT426" s="98"/>
      <c r="PZU426" s="98"/>
      <c r="PZV426" s="98"/>
      <c r="PZW426" s="98"/>
      <c r="PZX426" s="98"/>
      <c r="PZY426" s="98"/>
      <c r="PZZ426" s="98"/>
      <c r="QAA426" s="98"/>
      <c r="QAB426" s="98"/>
      <c r="QAC426" s="98"/>
      <c r="QAD426" s="98"/>
      <c r="QAE426" s="98"/>
      <c r="QAF426" s="98"/>
      <c r="QAG426" s="98"/>
      <c r="QAH426" s="98"/>
      <c r="QAI426" s="98"/>
      <c r="QAJ426" s="98"/>
      <c r="QAK426" s="98"/>
      <c r="QAL426" s="98"/>
      <c r="QAM426" s="98"/>
      <c r="QAN426" s="98"/>
      <c r="QAO426" s="98"/>
      <c r="QAP426" s="98"/>
      <c r="QAQ426" s="98"/>
      <c r="QAR426" s="98"/>
      <c r="QAS426" s="98"/>
      <c r="QAT426" s="98"/>
      <c r="QAU426" s="98"/>
      <c r="QAV426" s="98"/>
      <c r="QAW426" s="98"/>
      <c r="QAX426" s="98"/>
      <c r="QAY426" s="98"/>
      <c r="QAZ426" s="98"/>
      <c r="QBA426" s="98"/>
      <c r="QBB426" s="98"/>
      <c r="QBC426" s="98"/>
      <c r="QBD426" s="98"/>
      <c r="QBE426" s="98"/>
      <c r="QBF426" s="98"/>
      <c r="QBG426" s="98"/>
      <c r="QBH426" s="98"/>
      <c r="QBI426" s="98"/>
      <c r="QBJ426" s="98"/>
      <c r="QBK426" s="98"/>
      <c r="QBL426" s="98"/>
      <c r="QBM426" s="98"/>
      <c r="QBN426" s="98"/>
      <c r="QBO426" s="98"/>
      <c r="QBP426" s="98"/>
      <c r="QBQ426" s="98"/>
      <c r="QBR426" s="98"/>
      <c r="QBS426" s="98"/>
      <c r="QBT426" s="98"/>
      <c r="QBU426" s="98"/>
      <c r="QBV426" s="98"/>
      <c r="QBW426" s="98"/>
      <c r="QBX426" s="98"/>
      <c r="QBY426" s="98"/>
      <c r="QBZ426" s="98"/>
      <c r="QCA426" s="98"/>
      <c r="QCB426" s="98"/>
      <c r="QCC426" s="98"/>
      <c r="QCD426" s="98"/>
      <c r="QCE426" s="98"/>
      <c r="QCF426" s="98"/>
      <c r="QCG426" s="98"/>
      <c r="QCH426" s="98"/>
      <c r="QCI426" s="98"/>
      <c r="QCJ426" s="98"/>
      <c r="QCK426" s="98"/>
      <c r="QCL426" s="98"/>
      <c r="QCM426" s="98"/>
      <c r="QCN426" s="98"/>
      <c r="QCO426" s="98"/>
      <c r="QCP426" s="98"/>
      <c r="QCQ426" s="98"/>
      <c r="QCR426" s="98"/>
      <c r="QCS426" s="98"/>
      <c r="QCT426" s="98"/>
      <c r="QCU426" s="98"/>
      <c r="QCV426" s="98"/>
      <c r="QCW426" s="98"/>
      <c r="QCX426" s="98"/>
      <c r="QCY426" s="98"/>
      <c r="QCZ426" s="98"/>
      <c r="QDA426" s="98"/>
      <c r="QDB426" s="98"/>
      <c r="QDC426" s="98"/>
      <c r="QDD426" s="98"/>
      <c r="QDE426" s="98"/>
      <c r="QDF426" s="98"/>
      <c r="QDG426" s="98"/>
      <c r="QDH426" s="98"/>
      <c r="QDI426" s="98"/>
      <c r="QDJ426" s="98"/>
      <c r="QDK426" s="98"/>
      <c r="QDL426" s="98"/>
      <c r="QDM426" s="98"/>
      <c r="QDN426" s="98"/>
      <c r="QDO426" s="98"/>
      <c r="QDP426" s="98"/>
      <c r="QDQ426" s="98"/>
      <c r="QDR426" s="98"/>
      <c r="QDS426" s="98"/>
      <c r="QDT426" s="98"/>
      <c r="QDU426" s="98"/>
      <c r="QDV426" s="98"/>
      <c r="QDW426" s="98"/>
      <c r="QDX426" s="98"/>
      <c r="QDY426" s="98"/>
      <c r="QDZ426" s="98"/>
      <c r="QEA426" s="98"/>
      <c r="QEB426" s="98"/>
      <c r="QEC426" s="98"/>
      <c r="QED426" s="98"/>
      <c r="QEE426" s="98"/>
      <c r="QEF426" s="98"/>
      <c r="QEG426" s="98"/>
      <c r="QEH426" s="98"/>
      <c r="QEI426" s="98"/>
      <c r="QEJ426" s="98"/>
      <c r="QEK426" s="98"/>
      <c r="QEL426" s="98"/>
      <c r="QEM426" s="98"/>
      <c r="QEN426" s="98"/>
      <c r="QEO426" s="98"/>
      <c r="QEP426" s="98"/>
      <c r="QEQ426" s="98"/>
      <c r="QER426" s="98"/>
      <c r="QES426" s="98"/>
      <c r="QET426" s="98"/>
      <c r="QEU426" s="98"/>
      <c r="QEV426" s="98"/>
      <c r="QEW426" s="98"/>
      <c r="QEX426" s="98"/>
      <c r="QEY426" s="98"/>
      <c r="QEZ426" s="98"/>
      <c r="QFA426" s="98"/>
      <c r="QFB426" s="98"/>
      <c r="QFC426" s="98"/>
      <c r="QFD426" s="98"/>
      <c r="QFE426" s="98"/>
      <c r="QFF426" s="98"/>
      <c r="QFG426" s="98"/>
      <c r="QFH426" s="98"/>
      <c r="QFI426" s="98"/>
      <c r="QFJ426" s="98"/>
      <c r="QFK426" s="98"/>
      <c r="QFL426" s="98"/>
      <c r="QFM426" s="98"/>
      <c r="QFN426" s="98"/>
      <c r="QFO426" s="98"/>
      <c r="QFP426" s="98"/>
      <c r="QFQ426" s="98"/>
      <c r="QFR426" s="98"/>
      <c r="QFS426" s="98"/>
      <c r="QFT426" s="98"/>
      <c r="QFU426" s="98"/>
      <c r="QFV426" s="98"/>
      <c r="QFW426" s="98"/>
      <c r="QFX426" s="98"/>
      <c r="QFY426" s="98"/>
      <c r="QFZ426" s="98"/>
      <c r="QGA426" s="98"/>
      <c r="QGB426" s="98"/>
      <c r="QGC426" s="98"/>
      <c r="QGD426" s="98"/>
      <c r="QGE426" s="98"/>
      <c r="QGF426" s="98"/>
      <c r="QGG426" s="98"/>
      <c r="QGH426" s="98"/>
      <c r="QGI426" s="98"/>
      <c r="QGJ426" s="98"/>
      <c r="QGK426" s="98"/>
      <c r="QGL426" s="98"/>
      <c r="QGM426" s="98"/>
      <c r="QGN426" s="98"/>
      <c r="QGO426" s="98"/>
      <c r="QGP426" s="98"/>
      <c r="QGQ426" s="98"/>
      <c r="QGR426" s="98"/>
      <c r="QGS426" s="98"/>
      <c r="QGT426" s="98"/>
      <c r="QGU426" s="98"/>
      <c r="QGV426" s="98"/>
      <c r="QGW426" s="98"/>
      <c r="QGX426" s="98"/>
      <c r="QGY426" s="98"/>
      <c r="QGZ426" s="98"/>
      <c r="QHA426" s="98"/>
      <c r="QHB426" s="98"/>
      <c r="QHC426" s="98"/>
      <c r="QHD426" s="98"/>
      <c r="QHE426" s="98"/>
      <c r="QHF426" s="98"/>
      <c r="QHG426" s="98"/>
      <c r="QHH426" s="98"/>
      <c r="QHI426" s="98"/>
      <c r="QHJ426" s="98"/>
      <c r="QHK426" s="98"/>
      <c r="QHL426" s="98"/>
      <c r="QHM426" s="98"/>
      <c r="QHN426" s="98"/>
      <c r="QHO426" s="98"/>
      <c r="QHP426" s="98"/>
      <c r="QHQ426" s="98"/>
      <c r="QHR426" s="98"/>
      <c r="QHS426" s="98"/>
      <c r="QHT426" s="98"/>
      <c r="QHU426" s="98"/>
      <c r="QHV426" s="98"/>
      <c r="QHW426" s="98"/>
      <c r="QHX426" s="98"/>
      <c r="QHY426" s="98"/>
      <c r="QHZ426" s="98"/>
      <c r="QIA426" s="98"/>
      <c r="QIB426" s="98"/>
      <c r="QIC426" s="98"/>
      <c r="QID426" s="98"/>
      <c r="QIE426" s="98"/>
      <c r="QIF426" s="98"/>
      <c r="QIG426" s="98"/>
      <c r="QIH426" s="98"/>
      <c r="QII426" s="98"/>
      <c r="QIJ426" s="98"/>
      <c r="QIK426" s="98"/>
      <c r="QIL426" s="98"/>
      <c r="QIM426" s="98"/>
      <c r="QIN426" s="98"/>
      <c r="QIO426" s="98"/>
      <c r="QIP426" s="98"/>
      <c r="QIQ426" s="98"/>
      <c r="QIR426" s="98"/>
      <c r="QIS426" s="98"/>
      <c r="QIT426" s="98"/>
      <c r="QIU426" s="98"/>
      <c r="QIV426" s="98"/>
      <c r="QIW426" s="98"/>
      <c r="QIX426" s="98"/>
      <c r="QIY426" s="98"/>
      <c r="QIZ426" s="98"/>
      <c r="QJA426" s="98"/>
      <c r="QJB426" s="98"/>
      <c r="QJC426" s="98"/>
      <c r="QJD426" s="98"/>
      <c r="QJE426" s="98"/>
      <c r="QJF426" s="98"/>
      <c r="QJG426" s="98"/>
      <c r="QJH426" s="98"/>
      <c r="QJI426" s="98"/>
      <c r="QJJ426" s="98"/>
      <c r="QJK426" s="98"/>
      <c r="QJL426" s="98"/>
      <c r="QJM426" s="98"/>
      <c r="QJN426" s="98"/>
      <c r="QJO426" s="98"/>
      <c r="QJP426" s="98"/>
      <c r="QJQ426" s="98"/>
      <c r="QJR426" s="98"/>
      <c r="QJS426" s="98"/>
      <c r="QJT426" s="98"/>
      <c r="QJU426" s="98"/>
      <c r="QJV426" s="98"/>
      <c r="QJW426" s="98"/>
      <c r="QJX426" s="98"/>
      <c r="QJY426" s="98"/>
      <c r="QJZ426" s="98"/>
      <c r="QKA426" s="98"/>
      <c r="QKB426" s="98"/>
      <c r="QKC426" s="98"/>
      <c r="QKD426" s="98"/>
      <c r="QKE426" s="98"/>
      <c r="QKF426" s="98"/>
      <c r="QKG426" s="98"/>
      <c r="QKH426" s="98"/>
      <c r="QKI426" s="98"/>
      <c r="QKJ426" s="98"/>
      <c r="QKK426" s="98"/>
      <c r="QKL426" s="98"/>
      <c r="QKM426" s="98"/>
      <c r="QKN426" s="98"/>
      <c r="QKO426" s="98"/>
      <c r="QKP426" s="98"/>
      <c r="QKQ426" s="98"/>
      <c r="QKR426" s="98"/>
      <c r="QKS426" s="98"/>
      <c r="QKT426" s="98"/>
      <c r="QKU426" s="98"/>
      <c r="QKV426" s="98"/>
      <c r="QKW426" s="98"/>
      <c r="QKX426" s="98"/>
      <c r="QKY426" s="98"/>
      <c r="QKZ426" s="98"/>
      <c r="QLA426" s="98"/>
      <c r="QLB426" s="98"/>
      <c r="QLC426" s="98"/>
      <c r="QLD426" s="98"/>
      <c r="QLE426" s="98"/>
      <c r="QLF426" s="98"/>
      <c r="QLG426" s="98"/>
      <c r="QLH426" s="98"/>
      <c r="QLI426" s="98"/>
      <c r="QLJ426" s="98"/>
      <c r="QLK426" s="98"/>
      <c r="QLL426" s="98"/>
      <c r="QLM426" s="98"/>
      <c r="QLN426" s="98"/>
      <c r="QLO426" s="98"/>
      <c r="QLP426" s="98"/>
      <c r="QLQ426" s="98"/>
      <c r="QLR426" s="98"/>
      <c r="QLS426" s="98"/>
      <c r="QLT426" s="98"/>
      <c r="QLU426" s="98"/>
      <c r="QLV426" s="98"/>
      <c r="QLW426" s="98"/>
      <c r="QLX426" s="98"/>
      <c r="QLY426" s="98"/>
      <c r="QLZ426" s="98"/>
      <c r="QMA426" s="98"/>
      <c r="QMB426" s="98"/>
      <c r="QMC426" s="98"/>
      <c r="QMD426" s="98"/>
      <c r="QME426" s="98"/>
      <c r="QMF426" s="98"/>
      <c r="QMG426" s="98"/>
      <c r="QMH426" s="98"/>
      <c r="QMI426" s="98"/>
      <c r="QMJ426" s="98"/>
      <c r="QMK426" s="98"/>
      <c r="QML426" s="98"/>
      <c r="QMM426" s="98"/>
      <c r="QMN426" s="98"/>
      <c r="QMO426" s="98"/>
      <c r="QMP426" s="98"/>
      <c r="QMQ426" s="98"/>
      <c r="QMR426" s="98"/>
      <c r="QMS426" s="98"/>
      <c r="QMT426" s="98"/>
      <c r="QMU426" s="98"/>
      <c r="QMV426" s="98"/>
      <c r="QMW426" s="98"/>
      <c r="QMX426" s="98"/>
      <c r="QMY426" s="98"/>
      <c r="QMZ426" s="98"/>
      <c r="QNA426" s="98"/>
      <c r="QNB426" s="98"/>
      <c r="QNC426" s="98"/>
      <c r="QND426" s="98"/>
      <c r="QNE426" s="98"/>
      <c r="QNF426" s="98"/>
      <c r="QNG426" s="98"/>
      <c r="QNH426" s="98"/>
      <c r="QNI426" s="98"/>
      <c r="QNJ426" s="98"/>
      <c r="QNK426" s="98"/>
      <c r="QNL426" s="98"/>
      <c r="QNM426" s="98"/>
      <c r="QNN426" s="98"/>
      <c r="QNO426" s="98"/>
      <c r="QNP426" s="98"/>
      <c r="QNQ426" s="98"/>
      <c r="QNR426" s="98"/>
      <c r="QNS426" s="98"/>
      <c r="QNT426" s="98"/>
      <c r="QNU426" s="98"/>
      <c r="QNV426" s="98"/>
      <c r="QNW426" s="98"/>
      <c r="QNX426" s="98"/>
      <c r="QNY426" s="98"/>
      <c r="QNZ426" s="98"/>
      <c r="QOA426" s="98"/>
      <c r="QOB426" s="98"/>
      <c r="QOC426" s="98"/>
      <c r="QOD426" s="98"/>
      <c r="QOE426" s="98"/>
      <c r="QOF426" s="98"/>
      <c r="QOG426" s="98"/>
      <c r="QOH426" s="98"/>
      <c r="QOI426" s="98"/>
      <c r="QOJ426" s="98"/>
      <c r="QOK426" s="98"/>
      <c r="QOL426" s="98"/>
      <c r="QOM426" s="98"/>
      <c r="QON426" s="98"/>
      <c r="QOO426" s="98"/>
      <c r="QOP426" s="98"/>
      <c r="QOQ426" s="98"/>
      <c r="QOR426" s="98"/>
      <c r="QOS426" s="98"/>
      <c r="QOT426" s="98"/>
      <c r="QOU426" s="98"/>
      <c r="QOV426" s="98"/>
      <c r="QOW426" s="98"/>
      <c r="QOX426" s="98"/>
      <c r="QOY426" s="98"/>
      <c r="QOZ426" s="98"/>
      <c r="QPA426" s="98"/>
      <c r="QPB426" s="98"/>
      <c r="QPC426" s="98"/>
      <c r="QPD426" s="98"/>
      <c r="QPE426" s="98"/>
      <c r="QPF426" s="98"/>
      <c r="QPG426" s="98"/>
      <c r="QPH426" s="98"/>
      <c r="QPI426" s="98"/>
      <c r="QPJ426" s="98"/>
      <c r="QPK426" s="98"/>
      <c r="QPL426" s="98"/>
      <c r="QPM426" s="98"/>
      <c r="QPN426" s="98"/>
      <c r="QPO426" s="98"/>
      <c r="QPP426" s="98"/>
      <c r="QPQ426" s="98"/>
      <c r="QPR426" s="98"/>
      <c r="QPS426" s="98"/>
      <c r="QPT426" s="98"/>
      <c r="QPU426" s="98"/>
      <c r="QPV426" s="98"/>
      <c r="QPW426" s="98"/>
      <c r="QPX426" s="98"/>
      <c r="QPY426" s="98"/>
      <c r="QPZ426" s="98"/>
      <c r="QQA426" s="98"/>
      <c r="QQB426" s="98"/>
      <c r="QQC426" s="98"/>
      <c r="QQD426" s="98"/>
      <c r="QQE426" s="98"/>
      <c r="QQF426" s="98"/>
      <c r="QQG426" s="98"/>
      <c r="QQH426" s="98"/>
      <c r="QQI426" s="98"/>
      <c r="QQJ426" s="98"/>
      <c r="QQK426" s="98"/>
      <c r="QQL426" s="98"/>
      <c r="QQM426" s="98"/>
      <c r="QQN426" s="98"/>
      <c r="QQO426" s="98"/>
      <c r="QQP426" s="98"/>
      <c r="QQQ426" s="98"/>
      <c r="QQR426" s="98"/>
      <c r="QQS426" s="98"/>
      <c r="QQT426" s="98"/>
      <c r="QQU426" s="98"/>
      <c r="QQV426" s="98"/>
      <c r="QQW426" s="98"/>
      <c r="QQX426" s="98"/>
      <c r="QQY426" s="98"/>
      <c r="QQZ426" s="98"/>
      <c r="QRA426" s="98"/>
      <c r="QRB426" s="98"/>
      <c r="QRC426" s="98"/>
      <c r="QRD426" s="98"/>
      <c r="QRE426" s="98"/>
      <c r="QRF426" s="98"/>
      <c r="QRG426" s="98"/>
      <c r="QRH426" s="98"/>
      <c r="QRI426" s="98"/>
      <c r="QRJ426" s="98"/>
      <c r="QRK426" s="98"/>
      <c r="QRL426" s="98"/>
      <c r="QRM426" s="98"/>
      <c r="QRN426" s="98"/>
      <c r="QRO426" s="98"/>
      <c r="QRP426" s="98"/>
      <c r="QRQ426" s="98"/>
      <c r="QRR426" s="98"/>
      <c r="QRS426" s="98"/>
      <c r="QRT426" s="98"/>
      <c r="QRU426" s="98"/>
      <c r="QRV426" s="98"/>
      <c r="QRW426" s="98"/>
      <c r="QRX426" s="98"/>
      <c r="QRY426" s="98"/>
      <c r="QRZ426" s="98"/>
      <c r="QSA426" s="98"/>
      <c r="QSB426" s="98"/>
      <c r="QSC426" s="98"/>
      <c r="QSD426" s="98"/>
      <c r="QSE426" s="98"/>
      <c r="QSF426" s="98"/>
      <c r="QSG426" s="98"/>
      <c r="QSH426" s="98"/>
      <c r="QSI426" s="98"/>
      <c r="QSJ426" s="98"/>
      <c r="QSK426" s="98"/>
      <c r="QSL426" s="98"/>
      <c r="QSM426" s="98"/>
      <c r="QSN426" s="98"/>
      <c r="QSO426" s="98"/>
      <c r="QSP426" s="98"/>
      <c r="QSQ426" s="98"/>
      <c r="QSR426" s="98"/>
      <c r="QSS426" s="98"/>
      <c r="QST426" s="98"/>
      <c r="QSU426" s="98"/>
      <c r="QSV426" s="98"/>
      <c r="QSW426" s="98"/>
      <c r="QSX426" s="98"/>
      <c r="QSY426" s="98"/>
      <c r="QSZ426" s="98"/>
      <c r="QTA426" s="98"/>
      <c r="QTB426" s="98"/>
      <c r="QTC426" s="98"/>
      <c r="QTD426" s="98"/>
      <c r="QTE426" s="98"/>
      <c r="QTF426" s="98"/>
      <c r="QTG426" s="98"/>
      <c r="QTH426" s="98"/>
      <c r="QTI426" s="98"/>
      <c r="QTJ426" s="98"/>
      <c r="QTK426" s="98"/>
      <c r="QTL426" s="98"/>
      <c r="QTM426" s="98"/>
      <c r="QTN426" s="98"/>
      <c r="QTO426" s="98"/>
      <c r="QTP426" s="98"/>
      <c r="QTQ426" s="98"/>
      <c r="QTR426" s="98"/>
      <c r="QTS426" s="98"/>
      <c r="QTT426" s="98"/>
      <c r="QTU426" s="98"/>
      <c r="QTV426" s="98"/>
      <c r="QTW426" s="98"/>
      <c r="QTX426" s="98"/>
      <c r="QTY426" s="98"/>
      <c r="QTZ426" s="98"/>
      <c r="QUA426" s="98"/>
      <c r="QUB426" s="98"/>
      <c r="QUC426" s="98"/>
      <c r="QUD426" s="98"/>
      <c r="QUE426" s="98"/>
      <c r="QUF426" s="98"/>
      <c r="QUG426" s="98"/>
      <c r="QUH426" s="98"/>
      <c r="QUI426" s="98"/>
      <c r="QUJ426" s="98"/>
      <c r="QUK426" s="98"/>
      <c r="QUL426" s="98"/>
      <c r="QUM426" s="98"/>
      <c r="QUN426" s="98"/>
      <c r="QUO426" s="98"/>
      <c r="QUP426" s="98"/>
      <c r="QUQ426" s="98"/>
      <c r="QUR426" s="98"/>
      <c r="QUS426" s="98"/>
      <c r="QUT426" s="98"/>
      <c r="QUU426" s="98"/>
      <c r="QUV426" s="98"/>
      <c r="QUW426" s="98"/>
      <c r="QUX426" s="98"/>
      <c r="QUY426" s="98"/>
      <c r="QUZ426" s="98"/>
      <c r="QVA426" s="98"/>
      <c r="QVB426" s="98"/>
      <c r="QVC426" s="98"/>
      <c r="QVD426" s="98"/>
      <c r="QVE426" s="98"/>
      <c r="QVF426" s="98"/>
      <c r="QVG426" s="98"/>
      <c r="QVH426" s="98"/>
      <c r="QVI426" s="98"/>
      <c r="QVJ426" s="98"/>
      <c r="QVK426" s="98"/>
      <c r="QVL426" s="98"/>
      <c r="QVM426" s="98"/>
      <c r="QVN426" s="98"/>
      <c r="QVO426" s="98"/>
      <c r="QVP426" s="98"/>
      <c r="QVQ426" s="98"/>
      <c r="QVR426" s="98"/>
      <c r="QVS426" s="98"/>
      <c r="QVT426" s="98"/>
      <c r="QVU426" s="98"/>
      <c r="QVV426" s="98"/>
      <c r="QVW426" s="98"/>
      <c r="QVX426" s="98"/>
      <c r="QVY426" s="98"/>
      <c r="QVZ426" s="98"/>
      <c r="QWA426" s="98"/>
      <c r="QWB426" s="98"/>
      <c r="QWC426" s="98"/>
      <c r="QWD426" s="98"/>
      <c r="QWE426" s="98"/>
      <c r="QWF426" s="98"/>
      <c r="QWG426" s="98"/>
      <c r="QWH426" s="98"/>
      <c r="QWI426" s="98"/>
      <c r="QWJ426" s="98"/>
      <c r="QWK426" s="98"/>
      <c r="QWL426" s="98"/>
      <c r="QWM426" s="98"/>
      <c r="QWN426" s="98"/>
      <c r="QWO426" s="98"/>
      <c r="QWP426" s="98"/>
      <c r="QWQ426" s="98"/>
      <c r="QWR426" s="98"/>
      <c r="QWS426" s="98"/>
      <c r="QWT426" s="98"/>
      <c r="QWU426" s="98"/>
      <c r="QWV426" s="98"/>
      <c r="QWW426" s="98"/>
      <c r="QWX426" s="98"/>
      <c r="QWY426" s="98"/>
      <c r="QWZ426" s="98"/>
      <c r="QXA426" s="98"/>
      <c r="QXB426" s="98"/>
      <c r="QXC426" s="98"/>
      <c r="QXD426" s="98"/>
      <c r="QXE426" s="98"/>
      <c r="QXF426" s="98"/>
      <c r="QXG426" s="98"/>
      <c r="QXH426" s="98"/>
      <c r="QXI426" s="98"/>
      <c r="QXJ426" s="98"/>
      <c r="QXK426" s="98"/>
      <c r="QXL426" s="98"/>
      <c r="QXM426" s="98"/>
      <c r="QXN426" s="98"/>
      <c r="QXO426" s="98"/>
      <c r="QXP426" s="98"/>
      <c r="QXQ426" s="98"/>
      <c r="QXR426" s="98"/>
      <c r="QXS426" s="98"/>
      <c r="QXT426" s="98"/>
      <c r="QXU426" s="98"/>
      <c r="QXV426" s="98"/>
      <c r="QXW426" s="98"/>
      <c r="QXX426" s="98"/>
      <c r="QXY426" s="98"/>
      <c r="QXZ426" s="98"/>
      <c r="QYA426" s="98"/>
      <c r="QYB426" s="98"/>
      <c r="QYC426" s="98"/>
      <c r="QYD426" s="98"/>
      <c r="QYE426" s="98"/>
      <c r="QYF426" s="98"/>
      <c r="QYG426" s="98"/>
      <c r="QYH426" s="98"/>
      <c r="QYI426" s="98"/>
      <c r="QYJ426" s="98"/>
      <c r="QYK426" s="98"/>
      <c r="QYL426" s="98"/>
      <c r="QYM426" s="98"/>
      <c r="QYN426" s="98"/>
      <c r="QYO426" s="98"/>
      <c r="QYP426" s="98"/>
      <c r="QYQ426" s="98"/>
      <c r="QYR426" s="98"/>
      <c r="QYS426" s="98"/>
      <c r="QYT426" s="98"/>
      <c r="QYU426" s="98"/>
      <c r="QYV426" s="98"/>
      <c r="QYW426" s="98"/>
      <c r="QYX426" s="98"/>
      <c r="QYY426" s="98"/>
      <c r="QYZ426" s="98"/>
      <c r="QZA426" s="98"/>
      <c r="QZB426" s="98"/>
      <c r="QZC426" s="98"/>
      <c r="QZD426" s="98"/>
      <c r="QZE426" s="98"/>
      <c r="QZF426" s="98"/>
      <c r="QZG426" s="98"/>
      <c r="QZH426" s="98"/>
      <c r="QZI426" s="98"/>
      <c r="QZJ426" s="98"/>
      <c r="QZK426" s="98"/>
      <c r="QZL426" s="98"/>
      <c r="QZM426" s="98"/>
      <c r="QZN426" s="98"/>
      <c r="QZO426" s="98"/>
      <c r="QZP426" s="98"/>
      <c r="QZQ426" s="98"/>
      <c r="QZR426" s="98"/>
      <c r="QZS426" s="98"/>
      <c r="QZT426" s="98"/>
      <c r="QZU426" s="98"/>
      <c r="QZV426" s="98"/>
      <c r="QZW426" s="98"/>
      <c r="QZX426" s="98"/>
      <c r="QZY426" s="98"/>
      <c r="QZZ426" s="98"/>
      <c r="RAA426" s="98"/>
      <c r="RAB426" s="98"/>
      <c r="RAC426" s="98"/>
      <c r="RAD426" s="98"/>
      <c r="RAE426" s="98"/>
      <c r="RAF426" s="98"/>
      <c r="RAG426" s="98"/>
      <c r="RAH426" s="98"/>
      <c r="RAI426" s="98"/>
      <c r="RAJ426" s="98"/>
      <c r="RAK426" s="98"/>
      <c r="RAL426" s="98"/>
      <c r="RAM426" s="98"/>
      <c r="RAN426" s="98"/>
      <c r="RAO426" s="98"/>
      <c r="RAP426" s="98"/>
      <c r="RAQ426" s="98"/>
      <c r="RAR426" s="98"/>
      <c r="RAS426" s="98"/>
      <c r="RAT426" s="98"/>
      <c r="RAU426" s="98"/>
      <c r="RAV426" s="98"/>
      <c r="RAW426" s="98"/>
      <c r="RAX426" s="98"/>
      <c r="RAY426" s="98"/>
      <c r="RAZ426" s="98"/>
      <c r="RBA426" s="98"/>
      <c r="RBB426" s="98"/>
      <c r="RBC426" s="98"/>
      <c r="RBD426" s="98"/>
      <c r="RBE426" s="98"/>
      <c r="RBF426" s="98"/>
      <c r="RBG426" s="98"/>
      <c r="RBH426" s="98"/>
      <c r="RBI426" s="98"/>
      <c r="RBJ426" s="98"/>
      <c r="RBK426" s="98"/>
      <c r="RBL426" s="98"/>
      <c r="RBM426" s="98"/>
      <c r="RBN426" s="98"/>
      <c r="RBO426" s="98"/>
      <c r="RBP426" s="98"/>
      <c r="RBQ426" s="98"/>
      <c r="RBR426" s="98"/>
      <c r="RBS426" s="98"/>
      <c r="RBT426" s="98"/>
      <c r="RBU426" s="98"/>
      <c r="RBV426" s="98"/>
      <c r="RBW426" s="98"/>
      <c r="RBX426" s="98"/>
      <c r="RBY426" s="98"/>
      <c r="RBZ426" s="98"/>
      <c r="RCA426" s="98"/>
      <c r="RCB426" s="98"/>
      <c r="RCC426" s="98"/>
      <c r="RCD426" s="98"/>
      <c r="RCE426" s="98"/>
      <c r="RCF426" s="98"/>
      <c r="RCG426" s="98"/>
      <c r="RCH426" s="98"/>
      <c r="RCI426" s="98"/>
      <c r="RCJ426" s="98"/>
      <c r="RCK426" s="98"/>
      <c r="RCL426" s="98"/>
      <c r="RCM426" s="98"/>
      <c r="RCN426" s="98"/>
      <c r="RCO426" s="98"/>
      <c r="RCP426" s="98"/>
      <c r="RCQ426" s="98"/>
      <c r="RCR426" s="98"/>
      <c r="RCS426" s="98"/>
      <c r="RCT426" s="98"/>
      <c r="RCU426" s="98"/>
      <c r="RCV426" s="98"/>
      <c r="RCW426" s="98"/>
      <c r="RCX426" s="98"/>
      <c r="RCY426" s="98"/>
      <c r="RCZ426" s="98"/>
      <c r="RDA426" s="98"/>
      <c r="RDB426" s="98"/>
      <c r="RDC426" s="98"/>
      <c r="RDD426" s="98"/>
      <c r="RDE426" s="98"/>
      <c r="RDF426" s="98"/>
      <c r="RDG426" s="98"/>
      <c r="RDH426" s="98"/>
      <c r="RDI426" s="98"/>
      <c r="RDJ426" s="98"/>
      <c r="RDK426" s="98"/>
      <c r="RDL426" s="98"/>
      <c r="RDM426" s="98"/>
      <c r="RDN426" s="98"/>
      <c r="RDO426" s="98"/>
      <c r="RDP426" s="98"/>
      <c r="RDQ426" s="98"/>
      <c r="RDR426" s="98"/>
      <c r="RDS426" s="98"/>
      <c r="RDT426" s="98"/>
      <c r="RDU426" s="98"/>
      <c r="RDV426" s="98"/>
      <c r="RDW426" s="98"/>
      <c r="RDX426" s="98"/>
      <c r="RDY426" s="98"/>
      <c r="RDZ426" s="98"/>
      <c r="REA426" s="98"/>
      <c r="REB426" s="98"/>
      <c r="REC426" s="98"/>
      <c r="RED426" s="98"/>
      <c r="REE426" s="98"/>
      <c r="REF426" s="98"/>
      <c r="REG426" s="98"/>
      <c r="REH426" s="98"/>
      <c r="REI426" s="98"/>
      <c r="REJ426" s="98"/>
      <c r="REK426" s="98"/>
      <c r="REL426" s="98"/>
      <c r="REM426" s="98"/>
      <c r="REN426" s="98"/>
      <c r="REO426" s="98"/>
      <c r="REP426" s="98"/>
      <c r="REQ426" s="98"/>
      <c r="RER426" s="98"/>
      <c r="RES426" s="98"/>
      <c r="RET426" s="98"/>
      <c r="REU426" s="98"/>
      <c r="REV426" s="98"/>
      <c r="REW426" s="98"/>
      <c r="REX426" s="98"/>
      <c r="REY426" s="98"/>
      <c r="REZ426" s="98"/>
      <c r="RFA426" s="98"/>
      <c r="RFB426" s="98"/>
      <c r="RFC426" s="98"/>
      <c r="RFD426" s="98"/>
      <c r="RFE426" s="98"/>
      <c r="RFF426" s="98"/>
      <c r="RFG426" s="98"/>
      <c r="RFH426" s="98"/>
      <c r="RFI426" s="98"/>
      <c r="RFJ426" s="98"/>
      <c r="RFK426" s="98"/>
      <c r="RFL426" s="98"/>
      <c r="RFM426" s="98"/>
      <c r="RFN426" s="98"/>
      <c r="RFO426" s="98"/>
      <c r="RFP426" s="98"/>
      <c r="RFQ426" s="98"/>
      <c r="RFR426" s="98"/>
      <c r="RFS426" s="98"/>
      <c r="RFT426" s="98"/>
      <c r="RFU426" s="98"/>
      <c r="RFV426" s="98"/>
      <c r="RFW426" s="98"/>
      <c r="RFX426" s="98"/>
      <c r="RFY426" s="98"/>
      <c r="RFZ426" s="98"/>
      <c r="RGA426" s="98"/>
      <c r="RGB426" s="98"/>
      <c r="RGC426" s="98"/>
      <c r="RGD426" s="98"/>
      <c r="RGE426" s="98"/>
      <c r="RGF426" s="98"/>
      <c r="RGG426" s="98"/>
      <c r="RGH426" s="98"/>
      <c r="RGI426" s="98"/>
      <c r="RGJ426" s="98"/>
      <c r="RGK426" s="98"/>
      <c r="RGL426" s="98"/>
      <c r="RGM426" s="98"/>
      <c r="RGN426" s="98"/>
      <c r="RGO426" s="98"/>
      <c r="RGP426" s="98"/>
      <c r="RGQ426" s="98"/>
      <c r="RGR426" s="98"/>
      <c r="RGS426" s="98"/>
      <c r="RGT426" s="98"/>
      <c r="RGU426" s="98"/>
      <c r="RGV426" s="98"/>
      <c r="RGW426" s="98"/>
      <c r="RGX426" s="98"/>
      <c r="RGY426" s="98"/>
      <c r="RGZ426" s="98"/>
      <c r="RHA426" s="98"/>
      <c r="RHB426" s="98"/>
      <c r="RHC426" s="98"/>
      <c r="RHD426" s="98"/>
      <c r="RHE426" s="98"/>
      <c r="RHF426" s="98"/>
      <c r="RHG426" s="98"/>
      <c r="RHH426" s="98"/>
      <c r="RHI426" s="98"/>
      <c r="RHJ426" s="98"/>
      <c r="RHK426" s="98"/>
      <c r="RHL426" s="98"/>
      <c r="RHM426" s="98"/>
      <c r="RHN426" s="98"/>
      <c r="RHO426" s="98"/>
      <c r="RHP426" s="98"/>
      <c r="RHQ426" s="98"/>
      <c r="RHR426" s="98"/>
      <c r="RHS426" s="98"/>
      <c r="RHT426" s="98"/>
      <c r="RHU426" s="98"/>
      <c r="RHV426" s="98"/>
      <c r="RHW426" s="98"/>
      <c r="RHX426" s="98"/>
      <c r="RHY426" s="98"/>
      <c r="RHZ426" s="98"/>
      <c r="RIA426" s="98"/>
      <c r="RIB426" s="98"/>
      <c r="RIC426" s="98"/>
      <c r="RID426" s="98"/>
      <c r="RIE426" s="98"/>
      <c r="RIF426" s="98"/>
      <c r="RIG426" s="98"/>
      <c r="RIH426" s="98"/>
      <c r="RII426" s="98"/>
      <c r="RIJ426" s="98"/>
      <c r="RIK426" s="98"/>
      <c r="RIL426" s="98"/>
      <c r="RIM426" s="98"/>
      <c r="RIN426" s="98"/>
      <c r="RIO426" s="98"/>
      <c r="RIP426" s="98"/>
      <c r="RIQ426" s="98"/>
      <c r="RIR426" s="98"/>
      <c r="RIS426" s="98"/>
      <c r="RIT426" s="98"/>
      <c r="RIU426" s="98"/>
      <c r="RIV426" s="98"/>
      <c r="RIW426" s="98"/>
      <c r="RIX426" s="98"/>
      <c r="RIY426" s="98"/>
      <c r="RIZ426" s="98"/>
      <c r="RJA426" s="98"/>
      <c r="RJB426" s="98"/>
      <c r="RJC426" s="98"/>
      <c r="RJD426" s="98"/>
      <c r="RJE426" s="98"/>
      <c r="RJF426" s="98"/>
      <c r="RJG426" s="98"/>
      <c r="RJH426" s="98"/>
      <c r="RJI426" s="98"/>
      <c r="RJJ426" s="98"/>
      <c r="RJK426" s="98"/>
      <c r="RJL426" s="98"/>
      <c r="RJM426" s="98"/>
      <c r="RJN426" s="98"/>
      <c r="RJO426" s="98"/>
      <c r="RJP426" s="98"/>
      <c r="RJQ426" s="98"/>
      <c r="RJR426" s="98"/>
      <c r="RJS426" s="98"/>
      <c r="RJT426" s="98"/>
      <c r="RJU426" s="98"/>
      <c r="RJV426" s="98"/>
      <c r="RJW426" s="98"/>
      <c r="RJX426" s="98"/>
      <c r="RJY426" s="98"/>
      <c r="RJZ426" s="98"/>
      <c r="RKA426" s="98"/>
      <c r="RKB426" s="98"/>
      <c r="RKC426" s="98"/>
      <c r="RKD426" s="98"/>
      <c r="RKE426" s="98"/>
      <c r="RKF426" s="98"/>
      <c r="RKG426" s="98"/>
      <c r="RKH426" s="98"/>
      <c r="RKI426" s="98"/>
      <c r="RKJ426" s="98"/>
      <c r="RKK426" s="98"/>
      <c r="RKL426" s="98"/>
      <c r="RKM426" s="98"/>
      <c r="RKN426" s="98"/>
      <c r="RKO426" s="98"/>
      <c r="RKP426" s="98"/>
      <c r="RKQ426" s="98"/>
      <c r="RKR426" s="98"/>
      <c r="RKS426" s="98"/>
      <c r="RKT426" s="98"/>
      <c r="RKU426" s="98"/>
      <c r="RKV426" s="98"/>
      <c r="RKW426" s="98"/>
      <c r="RKX426" s="98"/>
      <c r="RKY426" s="98"/>
      <c r="RKZ426" s="98"/>
      <c r="RLA426" s="98"/>
      <c r="RLB426" s="98"/>
      <c r="RLC426" s="98"/>
      <c r="RLD426" s="98"/>
      <c r="RLE426" s="98"/>
      <c r="RLF426" s="98"/>
      <c r="RLG426" s="98"/>
      <c r="RLH426" s="98"/>
      <c r="RLI426" s="98"/>
      <c r="RLJ426" s="98"/>
      <c r="RLK426" s="98"/>
      <c r="RLL426" s="98"/>
      <c r="RLM426" s="98"/>
      <c r="RLN426" s="98"/>
      <c r="RLO426" s="98"/>
      <c r="RLP426" s="98"/>
      <c r="RLQ426" s="98"/>
      <c r="RLR426" s="98"/>
      <c r="RLS426" s="98"/>
      <c r="RLT426" s="98"/>
      <c r="RLU426" s="98"/>
      <c r="RLV426" s="98"/>
      <c r="RLW426" s="98"/>
      <c r="RLX426" s="98"/>
      <c r="RLY426" s="98"/>
      <c r="RLZ426" s="98"/>
      <c r="RMA426" s="98"/>
      <c r="RMB426" s="98"/>
      <c r="RMC426" s="98"/>
      <c r="RMD426" s="98"/>
      <c r="RME426" s="98"/>
      <c r="RMF426" s="98"/>
      <c r="RMG426" s="98"/>
      <c r="RMH426" s="98"/>
      <c r="RMI426" s="98"/>
      <c r="RMJ426" s="98"/>
      <c r="RMK426" s="98"/>
      <c r="RML426" s="98"/>
      <c r="RMM426" s="98"/>
      <c r="RMN426" s="98"/>
      <c r="RMO426" s="98"/>
      <c r="RMP426" s="98"/>
      <c r="RMQ426" s="98"/>
      <c r="RMR426" s="98"/>
      <c r="RMS426" s="98"/>
      <c r="RMT426" s="98"/>
      <c r="RMU426" s="98"/>
      <c r="RMV426" s="98"/>
      <c r="RMW426" s="98"/>
      <c r="RMX426" s="98"/>
      <c r="RMY426" s="98"/>
      <c r="RMZ426" s="98"/>
      <c r="RNA426" s="98"/>
      <c r="RNB426" s="98"/>
      <c r="RNC426" s="98"/>
      <c r="RND426" s="98"/>
      <c r="RNE426" s="98"/>
      <c r="RNF426" s="98"/>
      <c r="RNG426" s="98"/>
      <c r="RNH426" s="98"/>
      <c r="RNI426" s="98"/>
      <c r="RNJ426" s="98"/>
      <c r="RNK426" s="98"/>
      <c r="RNL426" s="98"/>
      <c r="RNM426" s="98"/>
      <c r="RNN426" s="98"/>
      <c r="RNO426" s="98"/>
      <c r="RNP426" s="98"/>
      <c r="RNQ426" s="98"/>
      <c r="RNR426" s="98"/>
      <c r="RNS426" s="98"/>
      <c r="RNT426" s="98"/>
      <c r="RNU426" s="98"/>
      <c r="RNV426" s="98"/>
      <c r="RNW426" s="98"/>
      <c r="RNX426" s="98"/>
      <c r="RNY426" s="98"/>
      <c r="RNZ426" s="98"/>
      <c r="ROA426" s="98"/>
      <c r="ROB426" s="98"/>
      <c r="ROC426" s="98"/>
      <c r="ROD426" s="98"/>
      <c r="ROE426" s="98"/>
      <c r="ROF426" s="98"/>
      <c r="ROG426" s="98"/>
      <c r="ROH426" s="98"/>
      <c r="ROI426" s="98"/>
      <c r="ROJ426" s="98"/>
      <c r="ROK426" s="98"/>
      <c r="ROL426" s="98"/>
      <c r="ROM426" s="98"/>
      <c r="RON426" s="98"/>
      <c r="ROO426" s="98"/>
      <c r="ROP426" s="98"/>
      <c r="ROQ426" s="98"/>
      <c r="ROR426" s="98"/>
      <c r="ROS426" s="98"/>
      <c r="ROT426" s="98"/>
      <c r="ROU426" s="98"/>
      <c r="ROV426" s="98"/>
      <c r="ROW426" s="98"/>
      <c r="ROX426" s="98"/>
      <c r="ROY426" s="98"/>
      <c r="ROZ426" s="98"/>
      <c r="RPA426" s="98"/>
      <c r="RPB426" s="98"/>
      <c r="RPC426" s="98"/>
      <c r="RPD426" s="98"/>
      <c r="RPE426" s="98"/>
      <c r="RPF426" s="98"/>
      <c r="RPG426" s="98"/>
      <c r="RPH426" s="98"/>
      <c r="RPI426" s="98"/>
      <c r="RPJ426" s="98"/>
      <c r="RPK426" s="98"/>
      <c r="RPL426" s="98"/>
      <c r="RPM426" s="98"/>
      <c r="RPN426" s="98"/>
      <c r="RPO426" s="98"/>
      <c r="RPP426" s="98"/>
      <c r="RPQ426" s="98"/>
      <c r="RPR426" s="98"/>
      <c r="RPS426" s="98"/>
      <c r="RPT426" s="98"/>
      <c r="RPU426" s="98"/>
      <c r="RPV426" s="98"/>
      <c r="RPW426" s="98"/>
      <c r="RPX426" s="98"/>
      <c r="RPY426" s="98"/>
      <c r="RPZ426" s="98"/>
      <c r="RQA426" s="98"/>
      <c r="RQB426" s="98"/>
      <c r="RQC426" s="98"/>
      <c r="RQD426" s="98"/>
      <c r="RQE426" s="98"/>
      <c r="RQF426" s="98"/>
      <c r="RQG426" s="98"/>
      <c r="RQH426" s="98"/>
      <c r="RQI426" s="98"/>
      <c r="RQJ426" s="98"/>
      <c r="RQK426" s="98"/>
      <c r="RQL426" s="98"/>
      <c r="RQM426" s="98"/>
      <c r="RQN426" s="98"/>
      <c r="RQO426" s="98"/>
      <c r="RQP426" s="98"/>
      <c r="RQQ426" s="98"/>
      <c r="RQR426" s="98"/>
      <c r="RQS426" s="98"/>
      <c r="RQT426" s="98"/>
      <c r="RQU426" s="98"/>
      <c r="RQV426" s="98"/>
      <c r="RQW426" s="98"/>
      <c r="RQX426" s="98"/>
      <c r="RQY426" s="98"/>
      <c r="RQZ426" s="98"/>
      <c r="RRA426" s="98"/>
      <c r="RRB426" s="98"/>
      <c r="RRC426" s="98"/>
      <c r="RRD426" s="98"/>
      <c r="RRE426" s="98"/>
      <c r="RRF426" s="98"/>
      <c r="RRG426" s="98"/>
      <c r="RRH426" s="98"/>
      <c r="RRI426" s="98"/>
      <c r="RRJ426" s="98"/>
      <c r="RRK426" s="98"/>
      <c r="RRL426" s="98"/>
      <c r="RRM426" s="98"/>
      <c r="RRN426" s="98"/>
      <c r="RRO426" s="98"/>
      <c r="RRP426" s="98"/>
      <c r="RRQ426" s="98"/>
      <c r="RRR426" s="98"/>
      <c r="RRS426" s="98"/>
      <c r="RRT426" s="98"/>
      <c r="RRU426" s="98"/>
      <c r="RRV426" s="98"/>
      <c r="RRW426" s="98"/>
      <c r="RRX426" s="98"/>
      <c r="RRY426" s="98"/>
      <c r="RRZ426" s="98"/>
      <c r="RSA426" s="98"/>
      <c r="RSB426" s="98"/>
      <c r="RSC426" s="98"/>
      <c r="RSD426" s="98"/>
      <c r="RSE426" s="98"/>
      <c r="RSF426" s="98"/>
      <c r="RSG426" s="98"/>
      <c r="RSH426" s="98"/>
      <c r="RSI426" s="98"/>
      <c r="RSJ426" s="98"/>
      <c r="RSK426" s="98"/>
      <c r="RSL426" s="98"/>
      <c r="RSM426" s="98"/>
      <c r="RSN426" s="98"/>
      <c r="RSO426" s="98"/>
      <c r="RSP426" s="98"/>
      <c r="RSQ426" s="98"/>
      <c r="RSR426" s="98"/>
      <c r="RSS426" s="98"/>
      <c r="RST426" s="98"/>
      <c r="RSU426" s="98"/>
      <c r="RSV426" s="98"/>
      <c r="RSW426" s="98"/>
      <c r="RSX426" s="98"/>
      <c r="RSY426" s="98"/>
      <c r="RSZ426" s="98"/>
      <c r="RTA426" s="98"/>
      <c r="RTB426" s="98"/>
      <c r="RTC426" s="98"/>
      <c r="RTD426" s="98"/>
      <c r="RTE426" s="98"/>
      <c r="RTF426" s="98"/>
      <c r="RTG426" s="98"/>
      <c r="RTH426" s="98"/>
      <c r="RTI426" s="98"/>
      <c r="RTJ426" s="98"/>
      <c r="RTK426" s="98"/>
      <c r="RTL426" s="98"/>
      <c r="RTM426" s="98"/>
      <c r="RTN426" s="98"/>
      <c r="RTO426" s="98"/>
      <c r="RTP426" s="98"/>
      <c r="RTQ426" s="98"/>
      <c r="RTR426" s="98"/>
      <c r="RTS426" s="98"/>
      <c r="RTT426" s="98"/>
      <c r="RTU426" s="98"/>
      <c r="RTV426" s="98"/>
      <c r="RTW426" s="98"/>
      <c r="RTX426" s="98"/>
      <c r="RTY426" s="98"/>
      <c r="RTZ426" s="98"/>
      <c r="RUA426" s="98"/>
      <c r="RUB426" s="98"/>
      <c r="RUC426" s="98"/>
      <c r="RUD426" s="98"/>
      <c r="RUE426" s="98"/>
      <c r="RUF426" s="98"/>
      <c r="RUG426" s="98"/>
      <c r="RUH426" s="98"/>
      <c r="RUI426" s="98"/>
      <c r="RUJ426" s="98"/>
      <c r="RUK426" s="98"/>
      <c r="RUL426" s="98"/>
      <c r="RUM426" s="98"/>
      <c r="RUN426" s="98"/>
      <c r="RUO426" s="98"/>
      <c r="RUP426" s="98"/>
      <c r="RUQ426" s="98"/>
      <c r="RUR426" s="98"/>
      <c r="RUS426" s="98"/>
      <c r="RUT426" s="98"/>
      <c r="RUU426" s="98"/>
      <c r="RUV426" s="98"/>
      <c r="RUW426" s="98"/>
      <c r="RUX426" s="98"/>
      <c r="RUY426" s="98"/>
      <c r="RUZ426" s="98"/>
      <c r="RVA426" s="98"/>
      <c r="RVB426" s="98"/>
      <c r="RVC426" s="98"/>
      <c r="RVD426" s="98"/>
      <c r="RVE426" s="98"/>
      <c r="RVF426" s="98"/>
      <c r="RVG426" s="98"/>
      <c r="RVH426" s="98"/>
      <c r="RVI426" s="98"/>
      <c r="RVJ426" s="98"/>
      <c r="RVK426" s="98"/>
      <c r="RVL426" s="98"/>
      <c r="RVM426" s="98"/>
      <c r="RVN426" s="98"/>
      <c r="RVO426" s="98"/>
      <c r="RVP426" s="98"/>
      <c r="RVQ426" s="98"/>
      <c r="RVR426" s="98"/>
      <c r="RVS426" s="98"/>
      <c r="RVT426" s="98"/>
      <c r="RVU426" s="98"/>
      <c r="RVV426" s="98"/>
      <c r="RVW426" s="98"/>
      <c r="RVX426" s="98"/>
      <c r="RVY426" s="98"/>
      <c r="RVZ426" s="98"/>
      <c r="RWA426" s="98"/>
      <c r="RWB426" s="98"/>
      <c r="RWC426" s="98"/>
      <c r="RWD426" s="98"/>
      <c r="RWE426" s="98"/>
      <c r="RWF426" s="98"/>
      <c r="RWG426" s="98"/>
      <c r="RWH426" s="98"/>
      <c r="RWI426" s="98"/>
      <c r="RWJ426" s="98"/>
      <c r="RWK426" s="98"/>
      <c r="RWL426" s="98"/>
      <c r="RWM426" s="98"/>
      <c r="RWN426" s="98"/>
      <c r="RWO426" s="98"/>
      <c r="RWP426" s="98"/>
      <c r="RWQ426" s="98"/>
      <c r="RWR426" s="98"/>
      <c r="RWS426" s="98"/>
      <c r="RWT426" s="98"/>
      <c r="RWU426" s="98"/>
      <c r="RWV426" s="98"/>
      <c r="RWW426" s="98"/>
      <c r="RWX426" s="98"/>
      <c r="RWY426" s="98"/>
      <c r="RWZ426" s="98"/>
      <c r="RXA426" s="98"/>
      <c r="RXB426" s="98"/>
      <c r="RXC426" s="98"/>
      <c r="RXD426" s="98"/>
      <c r="RXE426" s="98"/>
      <c r="RXF426" s="98"/>
      <c r="RXG426" s="98"/>
      <c r="RXH426" s="98"/>
      <c r="RXI426" s="98"/>
      <c r="RXJ426" s="98"/>
      <c r="RXK426" s="98"/>
      <c r="RXL426" s="98"/>
      <c r="RXM426" s="98"/>
      <c r="RXN426" s="98"/>
      <c r="RXO426" s="98"/>
      <c r="RXP426" s="98"/>
      <c r="RXQ426" s="98"/>
      <c r="RXR426" s="98"/>
      <c r="RXS426" s="98"/>
      <c r="RXT426" s="98"/>
      <c r="RXU426" s="98"/>
      <c r="RXV426" s="98"/>
      <c r="RXW426" s="98"/>
      <c r="RXX426" s="98"/>
      <c r="RXY426" s="98"/>
      <c r="RXZ426" s="98"/>
      <c r="RYA426" s="98"/>
      <c r="RYB426" s="98"/>
      <c r="RYC426" s="98"/>
      <c r="RYD426" s="98"/>
      <c r="RYE426" s="98"/>
      <c r="RYF426" s="98"/>
      <c r="RYG426" s="98"/>
      <c r="RYH426" s="98"/>
      <c r="RYI426" s="98"/>
      <c r="RYJ426" s="98"/>
      <c r="RYK426" s="98"/>
      <c r="RYL426" s="98"/>
      <c r="RYM426" s="98"/>
      <c r="RYN426" s="98"/>
      <c r="RYO426" s="98"/>
      <c r="RYP426" s="98"/>
      <c r="RYQ426" s="98"/>
      <c r="RYR426" s="98"/>
      <c r="RYS426" s="98"/>
      <c r="RYT426" s="98"/>
      <c r="RYU426" s="98"/>
      <c r="RYV426" s="98"/>
      <c r="RYW426" s="98"/>
      <c r="RYX426" s="98"/>
      <c r="RYY426" s="98"/>
      <c r="RYZ426" s="98"/>
      <c r="RZA426" s="98"/>
      <c r="RZB426" s="98"/>
      <c r="RZC426" s="98"/>
      <c r="RZD426" s="98"/>
      <c r="RZE426" s="98"/>
      <c r="RZF426" s="98"/>
      <c r="RZG426" s="98"/>
      <c r="RZH426" s="98"/>
      <c r="RZI426" s="98"/>
      <c r="RZJ426" s="98"/>
      <c r="RZK426" s="98"/>
      <c r="RZL426" s="98"/>
      <c r="RZM426" s="98"/>
      <c r="RZN426" s="98"/>
      <c r="RZO426" s="98"/>
      <c r="RZP426" s="98"/>
      <c r="RZQ426" s="98"/>
      <c r="RZR426" s="98"/>
      <c r="RZS426" s="98"/>
      <c r="RZT426" s="98"/>
      <c r="RZU426" s="98"/>
      <c r="RZV426" s="98"/>
      <c r="RZW426" s="98"/>
      <c r="RZX426" s="98"/>
      <c r="RZY426" s="98"/>
      <c r="RZZ426" s="98"/>
      <c r="SAA426" s="98"/>
      <c r="SAB426" s="98"/>
      <c r="SAC426" s="98"/>
      <c r="SAD426" s="98"/>
      <c r="SAE426" s="98"/>
      <c r="SAF426" s="98"/>
      <c r="SAG426" s="98"/>
      <c r="SAH426" s="98"/>
      <c r="SAI426" s="98"/>
      <c r="SAJ426" s="98"/>
      <c r="SAK426" s="98"/>
      <c r="SAL426" s="98"/>
      <c r="SAM426" s="98"/>
      <c r="SAN426" s="98"/>
      <c r="SAO426" s="98"/>
      <c r="SAP426" s="98"/>
      <c r="SAQ426" s="98"/>
      <c r="SAR426" s="98"/>
      <c r="SAS426" s="98"/>
      <c r="SAT426" s="98"/>
      <c r="SAU426" s="98"/>
      <c r="SAV426" s="98"/>
      <c r="SAW426" s="98"/>
      <c r="SAX426" s="98"/>
      <c r="SAY426" s="98"/>
      <c r="SAZ426" s="98"/>
      <c r="SBA426" s="98"/>
      <c r="SBB426" s="98"/>
      <c r="SBC426" s="98"/>
      <c r="SBD426" s="98"/>
      <c r="SBE426" s="98"/>
      <c r="SBF426" s="98"/>
      <c r="SBG426" s="98"/>
      <c r="SBH426" s="98"/>
      <c r="SBI426" s="98"/>
      <c r="SBJ426" s="98"/>
      <c r="SBK426" s="98"/>
      <c r="SBL426" s="98"/>
      <c r="SBM426" s="98"/>
      <c r="SBN426" s="98"/>
      <c r="SBO426" s="98"/>
      <c r="SBP426" s="98"/>
      <c r="SBQ426" s="98"/>
      <c r="SBR426" s="98"/>
      <c r="SBS426" s="98"/>
      <c r="SBT426" s="98"/>
      <c r="SBU426" s="98"/>
      <c r="SBV426" s="98"/>
      <c r="SBW426" s="98"/>
      <c r="SBX426" s="98"/>
      <c r="SBY426" s="98"/>
      <c r="SBZ426" s="98"/>
      <c r="SCA426" s="98"/>
      <c r="SCB426" s="98"/>
      <c r="SCC426" s="98"/>
      <c r="SCD426" s="98"/>
      <c r="SCE426" s="98"/>
      <c r="SCF426" s="98"/>
      <c r="SCG426" s="98"/>
      <c r="SCH426" s="98"/>
      <c r="SCI426" s="98"/>
      <c r="SCJ426" s="98"/>
      <c r="SCK426" s="98"/>
      <c r="SCL426" s="98"/>
      <c r="SCM426" s="98"/>
      <c r="SCN426" s="98"/>
      <c r="SCO426" s="98"/>
      <c r="SCP426" s="98"/>
      <c r="SCQ426" s="98"/>
      <c r="SCR426" s="98"/>
      <c r="SCS426" s="98"/>
      <c r="SCT426" s="98"/>
      <c r="SCU426" s="98"/>
      <c r="SCV426" s="98"/>
      <c r="SCW426" s="98"/>
      <c r="SCX426" s="98"/>
      <c r="SCY426" s="98"/>
      <c r="SCZ426" s="98"/>
      <c r="SDA426" s="98"/>
      <c r="SDB426" s="98"/>
      <c r="SDC426" s="98"/>
      <c r="SDD426" s="98"/>
      <c r="SDE426" s="98"/>
      <c r="SDF426" s="98"/>
      <c r="SDG426" s="98"/>
      <c r="SDH426" s="98"/>
      <c r="SDI426" s="98"/>
      <c r="SDJ426" s="98"/>
      <c r="SDK426" s="98"/>
      <c r="SDL426" s="98"/>
      <c r="SDM426" s="98"/>
      <c r="SDN426" s="98"/>
      <c r="SDO426" s="98"/>
      <c r="SDP426" s="98"/>
      <c r="SDQ426" s="98"/>
      <c r="SDR426" s="98"/>
      <c r="SDS426" s="98"/>
      <c r="SDT426" s="98"/>
      <c r="SDU426" s="98"/>
      <c r="SDV426" s="98"/>
      <c r="SDW426" s="98"/>
      <c r="SDX426" s="98"/>
      <c r="SDY426" s="98"/>
      <c r="SDZ426" s="98"/>
      <c r="SEA426" s="98"/>
      <c r="SEB426" s="98"/>
      <c r="SEC426" s="98"/>
      <c r="SED426" s="98"/>
      <c r="SEE426" s="98"/>
      <c r="SEF426" s="98"/>
      <c r="SEG426" s="98"/>
      <c r="SEH426" s="98"/>
      <c r="SEI426" s="98"/>
      <c r="SEJ426" s="98"/>
      <c r="SEK426" s="98"/>
      <c r="SEL426" s="98"/>
      <c r="SEM426" s="98"/>
      <c r="SEN426" s="98"/>
      <c r="SEO426" s="98"/>
      <c r="SEP426" s="98"/>
      <c r="SEQ426" s="98"/>
      <c r="SER426" s="98"/>
      <c r="SES426" s="98"/>
      <c r="SET426" s="98"/>
      <c r="SEU426" s="98"/>
      <c r="SEV426" s="98"/>
      <c r="SEW426" s="98"/>
      <c r="SEX426" s="98"/>
      <c r="SEY426" s="98"/>
      <c r="SEZ426" s="98"/>
      <c r="SFA426" s="98"/>
      <c r="SFB426" s="98"/>
      <c r="SFC426" s="98"/>
      <c r="SFD426" s="98"/>
      <c r="SFE426" s="98"/>
      <c r="SFF426" s="98"/>
      <c r="SFG426" s="98"/>
      <c r="SFH426" s="98"/>
      <c r="SFI426" s="98"/>
      <c r="SFJ426" s="98"/>
      <c r="SFK426" s="98"/>
      <c r="SFL426" s="98"/>
      <c r="SFM426" s="98"/>
      <c r="SFN426" s="98"/>
      <c r="SFO426" s="98"/>
      <c r="SFP426" s="98"/>
      <c r="SFQ426" s="98"/>
      <c r="SFR426" s="98"/>
      <c r="SFS426" s="98"/>
      <c r="SFT426" s="98"/>
      <c r="SFU426" s="98"/>
      <c r="SFV426" s="98"/>
      <c r="SFW426" s="98"/>
      <c r="SFX426" s="98"/>
      <c r="SFY426" s="98"/>
      <c r="SFZ426" s="98"/>
      <c r="SGA426" s="98"/>
      <c r="SGB426" s="98"/>
      <c r="SGC426" s="98"/>
      <c r="SGD426" s="98"/>
      <c r="SGE426" s="98"/>
      <c r="SGF426" s="98"/>
      <c r="SGG426" s="98"/>
      <c r="SGH426" s="98"/>
      <c r="SGI426" s="98"/>
      <c r="SGJ426" s="98"/>
      <c r="SGK426" s="98"/>
      <c r="SGL426" s="98"/>
      <c r="SGM426" s="98"/>
      <c r="SGN426" s="98"/>
      <c r="SGO426" s="98"/>
      <c r="SGP426" s="98"/>
      <c r="SGQ426" s="98"/>
      <c r="SGR426" s="98"/>
      <c r="SGS426" s="98"/>
      <c r="SGT426" s="98"/>
      <c r="SGU426" s="98"/>
      <c r="SGV426" s="98"/>
      <c r="SGW426" s="98"/>
      <c r="SGX426" s="98"/>
      <c r="SGY426" s="98"/>
      <c r="SGZ426" s="98"/>
      <c r="SHA426" s="98"/>
      <c r="SHB426" s="98"/>
      <c r="SHC426" s="98"/>
      <c r="SHD426" s="98"/>
      <c r="SHE426" s="98"/>
      <c r="SHF426" s="98"/>
      <c r="SHG426" s="98"/>
      <c r="SHH426" s="98"/>
      <c r="SHI426" s="98"/>
      <c r="SHJ426" s="98"/>
      <c r="SHK426" s="98"/>
      <c r="SHL426" s="98"/>
      <c r="SHM426" s="98"/>
      <c r="SHN426" s="98"/>
      <c r="SHO426" s="98"/>
      <c r="SHP426" s="98"/>
      <c r="SHQ426" s="98"/>
      <c r="SHR426" s="98"/>
      <c r="SHS426" s="98"/>
      <c r="SHT426" s="98"/>
      <c r="SHU426" s="98"/>
      <c r="SHV426" s="98"/>
      <c r="SHW426" s="98"/>
      <c r="SHX426" s="98"/>
      <c r="SHY426" s="98"/>
      <c r="SHZ426" s="98"/>
      <c r="SIA426" s="98"/>
      <c r="SIB426" s="98"/>
      <c r="SIC426" s="98"/>
      <c r="SID426" s="98"/>
      <c r="SIE426" s="98"/>
      <c r="SIF426" s="98"/>
      <c r="SIG426" s="98"/>
      <c r="SIH426" s="98"/>
      <c r="SII426" s="98"/>
      <c r="SIJ426" s="98"/>
      <c r="SIK426" s="98"/>
      <c r="SIL426" s="98"/>
      <c r="SIM426" s="98"/>
      <c r="SIN426" s="98"/>
      <c r="SIO426" s="98"/>
      <c r="SIP426" s="98"/>
      <c r="SIQ426" s="98"/>
      <c r="SIR426" s="98"/>
      <c r="SIS426" s="98"/>
      <c r="SIT426" s="98"/>
      <c r="SIU426" s="98"/>
      <c r="SIV426" s="98"/>
      <c r="SIW426" s="98"/>
      <c r="SIX426" s="98"/>
      <c r="SIY426" s="98"/>
      <c r="SIZ426" s="98"/>
      <c r="SJA426" s="98"/>
      <c r="SJB426" s="98"/>
      <c r="SJC426" s="98"/>
      <c r="SJD426" s="98"/>
      <c r="SJE426" s="98"/>
      <c r="SJF426" s="98"/>
      <c r="SJG426" s="98"/>
      <c r="SJH426" s="98"/>
      <c r="SJI426" s="98"/>
      <c r="SJJ426" s="98"/>
      <c r="SJK426" s="98"/>
      <c r="SJL426" s="98"/>
      <c r="SJM426" s="98"/>
      <c r="SJN426" s="98"/>
      <c r="SJO426" s="98"/>
      <c r="SJP426" s="98"/>
      <c r="SJQ426" s="98"/>
      <c r="SJR426" s="98"/>
      <c r="SJS426" s="98"/>
      <c r="SJT426" s="98"/>
      <c r="SJU426" s="98"/>
      <c r="SJV426" s="98"/>
      <c r="SJW426" s="98"/>
      <c r="SJX426" s="98"/>
      <c r="SJY426" s="98"/>
      <c r="SJZ426" s="98"/>
      <c r="SKA426" s="98"/>
      <c r="SKB426" s="98"/>
      <c r="SKC426" s="98"/>
      <c r="SKD426" s="98"/>
      <c r="SKE426" s="98"/>
      <c r="SKF426" s="98"/>
      <c r="SKG426" s="98"/>
      <c r="SKH426" s="98"/>
      <c r="SKI426" s="98"/>
      <c r="SKJ426" s="98"/>
      <c r="SKK426" s="98"/>
      <c r="SKL426" s="98"/>
      <c r="SKM426" s="98"/>
      <c r="SKN426" s="98"/>
      <c r="SKO426" s="98"/>
      <c r="SKP426" s="98"/>
      <c r="SKQ426" s="98"/>
      <c r="SKR426" s="98"/>
      <c r="SKS426" s="98"/>
      <c r="SKT426" s="98"/>
      <c r="SKU426" s="98"/>
      <c r="SKV426" s="98"/>
      <c r="SKW426" s="98"/>
      <c r="SKX426" s="98"/>
      <c r="SKY426" s="98"/>
      <c r="SKZ426" s="98"/>
      <c r="SLA426" s="98"/>
      <c r="SLB426" s="98"/>
      <c r="SLC426" s="98"/>
      <c r="SLD426" s="98"/>
      <c r="SLE426" s="98"/>
      <c r="SLF426" s="98"/>
      <c r="SLG426" s="98"/>
      <c r="SLH426" s="98"/>
      <c r="SLI426" s="98"/>
      <c r="SLJ426" s="98"/>
      <c r="SLK426" s="98"/>
      <c r="SLL426" s="98"/>
      <c r="SLM426" s="98"/>
      <c r="SLN426" s="98"/>
      <c r="SLO426" s="98"/>
      <c r="SLP426" s="98"/>
      <c r="SLQ426" s="98"/>
      <c r="SLR426" s="98"/>
      <c r="SLS426" s="98"/>
      <c r="SLT426" s="98"/>
      <c r="SLU426" s="98"/>
      <c r="SLV426" s="98"/>
      <c r="SLW426" s="98"/>
      <c r="SLX426" s="98"/>
      <c r="SLY426" s="98"/>
      <c r="SLZ426" s="98"/>
      <c r="SMA426" s="98"/>
      <c r="SMB426" s="98"/>
      <c r="SMC426" s="98"/>
      <c r="SMD426" s="98"/>
      <c r="SME426" s="98"/>
      <c r="SMF426" s="98"/>
      <c r="SMG426" s="98"/>
      <c r="SMH426" s="98"/>
      <c r="SMI426" s="98"/>
      <c r="SMJ426" s="98"/>
      <c r="SMK426" s="98"/>
      <c r="SML426" s="98"/>
      <c r="SMM426" s="98"/>
      <c r="SMN426" s="98"/>
      <c r="SMO426" s="98"/>
      <c r="SMP426" s="98"/>
      <c r="SMQ426" s="98"/>
      <c r="SMR426" s="98"/>
      <c r="SMS426" s="98"/>
      <c r="SMT426" s="98"/>
      <c r="SMU426" s="98"/>
      <c r="SMV426" s="98"/>
      <c r="SMW426" s="98"/>
      <c r="SMX426" s="98"/>
      <c r="SMY426" s="98"/>
      <c r="SMZ426" s="98"/>
      <c r="SNA426" s="98"/>
      <c r="SNB426" s="98"/>
      <c r="SNC426" s="98"/>
      <c r="SND426" s="98"/>
      <c r="SNE426" s="98"/>
      <c r="SNF426" s="98"/>
      <c r="SNG426" s="98"/>
      <c r="SNH426" s="98"/>
      <c r="SNI426" s="98"/>
      <c r="SNJ426" s="98"/>
      <c r="SNK426" s="98"/>
      <c r="SNL426" s="98"/>
      <c r="SNM426" s="98"/>
      <c r="SNN426" s="98"/>
      <c r="SNO426" s="98"/>
      <c r="SNP426" s="98"/>
      <c r="SNQ426" s="98"/>
      <c r="SNR426" s="98"/>
      <c r="SNS426" s="98"/>
      <c r="SNT426" s="98"/>
      <c r="SNU426" s="98"/>
      <c r="SNV426" s="98"/>
      <c r="SNW426" s="98"/>
      <c r="SNX426" s="98"/>
      <c r="SNY426" s="98"/>
      <c r="SNZ426" s="98"/>
      <c r="SOA426" s="98"/>
      <c r="SOB426" s="98"/>
      <c r="SOC426" s="98"/>
      <c r="SOD426" s="98"/>
      <c r="SOE426" s="98"/>
      <c r="SOF426" s="98"/>
      <c r="SOG426" s="98"/>
      <c r="SOH426" s="98"/>
      <c r="SOI426" s="98"/>
      <c r="SOJ426" s="98"/>
      <c r="SOK426" s="98"/>
      <c r="SOL426" s="98"/>
      <c r="SOM426" s="98"/>
      <c r="SON426" s="98"/>
      <c r="SOO426" s="98"/>
      <c r="SOP426" s="98"/>
      <c r="SOQ426" s="98"/>
      <c r="SOR426" s="98"/>
      <c r="SOS426" s="98"/>
      <c r="SOT426" s="98"/>
      <c r="SOU426" s="98"/>
      <c r="SOV426" s="98"/>
      <c r="SOW426" s="98"/>
      <c r="SOX426" s="98"/>
      <c r="SOY426" s="98"/>
      <c r="SOZ426" s="98"/>
      <c r="SPA426" s="98"/>
      <c r="SPB426" s="98"/>
      <c r="SPC426" s="98"/>
      <c r="SPD426" s="98"/>
      <c r="SPE426" s="98"/>
      <c r="SPF426" s="98"/>
      <c r="SPG426" s="98"/>
      <c r="SPH426" s="98"/>
      <c r="SPI426" s="98"/>
      <c r="SPJ426" s="98"/>
      <c r="SPK426" s="98"/>
      <c r="SPL426" s="98"/>
      <c r="SPM426" s="98"/>
      <c r="SPN426" s="98"/>
      <c r="SPO426" s="98"/>
      <c r="SPP426" s="98"/>
      <c r="SPQ426" s="98"/>
      <c r="SPR426" s="98"/>
      <c r="SPS426" s="98"/>
      <c r="SPT426" s="98"/>
      <c r="SPU426" s="98"/>
      <c r="SPV426" s="98"/>
      <c r="SPW426" s="98"/>
      <c r="SPX426" s="98"/>
      <c r="SPY426" s="98"/>
      <c r="SPZ426" s="98"/>
      <c r="SQA426" s="98"/>
      <c r="SQB426" s="98"/>
      <c r="SQC426" s="98"/>
      <c r="SQD426" s="98"/>
      <c r="SQE426" s="98"/>
      <c r="SQF426" s="98"/>
      <c r="SQG426" s="98"/>
      <c r="SQH426" s="98"/>
      <c r="SQI426" s="98"/>
      <c r="SQJ426" s="98"/>
      <c r="SQK426" s="98"/>
      <c r="SQL426" s="98"/>
      <c r="SQM426" s="98"/>
      <c r="SQN426" s="98"/>
      <c r="SQO426" s="98"/>
      <c r="SQP426" s="98"/>
      <c r="SQQ426" s="98"/>
      <c r="SQR426" s="98"/>
      <c r="SQS426" s="98"/>
      <c r="SQT426" s="98"/>
      <c r="SQU426" s="98"/>
      <c r="SQV426" s="98"/>
      <c r="SQW426" s="98"/>
      <c r="SQX426" s="98"/>
      <c r="SQY426" s="98"/>
      <c r="SQZ426" s="98"/>
      <c r="SRA426" s="98"/>
      <c r="SRB426" s="98"/>
      <c r="SRC426" s="98"/>
      <c r="SRD426" s="98"/>
      <c r="SRE426" s="98"/>
      <c r="SRF426" s="98"/>
      <c r="SRG426" s="98"/>
      <c r="SRH426" s="98"/>
      <c r="SRI426" s="98"/>
      <c r="SRJ426" s="98"/>
      <c r="SRK426" s="98"/>
      <c r="SRL426" s="98"/>
      <c r="SRM426" s="98"/>
      <c r="SRN426" s="98"/>
      <c r="SRO426" s="98"/>
      <c r="SRP426" s="98"/>
      <c r="SRQ426" s="98"/>
      <c r="SRR426" s="98"/>
      <c r="SRS426" s="98"/>
      <c r="SRT426" s="98"/>
      <c r="SRU426" s="98"/>
      <c r="SRV426" s="98"/>
      <c r="SRW426" s="98"/>
      <c r="SRX426" s="98"/>
      <c r="SRY426" s="98"/>
      <c r="SRZ426" s="98"/>
      <c r="SSA426" s="98"/>
      <c r="SSB426" s="98"/>
      <c r="SSC426" s="98"/>
      <c r="SSD426" s="98"/>
      <c r="SSE426" s="98"/>
      <c r="SSF426" s="98"/>
      <c r="SSG426" s="98"/>
      <c r="SSH426" s="98"/>
      <c r="SSI426" s="98"/>
      <c r="SSJ426" s="98"/>
      <c r="SSK426" s="98"/>
      <c r="SSL426" s="98"/>
      <c r="SSM426" s="98"/>
      <c r="SSN426" s="98"/>
      <c r="SSO426" s="98"/>
      <c r="SSP426" s="98"/>
      <c r="SSQ426" s="98"/>
      <c r="SSR426" s="98"/>
      <c r="SSS426" s="98"/>
      <c r="SST426" s="98"/>
      <c r="SSU426" s="98"/>
      <c r="SSV426" s="98"/>
      <c r="SSW426" s="98"/>
      <c r="SSX426" s="98"/>
      <c r="SSY426" s="98"/>
      <c r="SSZ426" s="98"/>
      <c r="STA426" s="98"/>
      <c r="STB426" s="98"/>
      <c r="STC426" s="98"/>
      <c r="STD426" s="98"/>
      <c r="STE426" s="98"/>
      <c r="STF426" s="98"/>
      <c r="STG426" s="98"/>
      <c r="STH426" s="98"/>
      <c r="STI426" s="98"/>
      <c r="STJ426" s="98"/>
      <c r="STK426" s="98"/>
      <c r="STL426" s="98"/>
      <c r="STM426" s="98"/>
      <c r="STN426" s="98"/>
      <c r="STO426" s="98"/>
      <c r="STP426" s="98"/>
      <c r="STQ426" s="98"/>
      <c r="STR426" s="98"/>
      <c r="STS426" s="98"/>
      <c r="STT426" s="98"/>
      <c r="STU426" s="98"/>
      <c r="STV426" s="98"/>
      <c r="STW426" s="98"/>
      <c r="STX426" s="98"/>
      <c r="STY426" s="98"/>
      <c r="STZ426" s="98"/>
      <c r="SUA426" s="98"/>
      <c r="SUB426" s="98"/>
      <c r="SUC426" s="98"/>
      <c r="SUD426" s="98"/>
      <c r="SUE426" s="98"/>
      <c r="SUF426" s="98"/>
      <c r="SUG426" s="98"/>
      <c r="SUH426" s="98"/>
      <c r="SUI426" s="98"/>
      <c r="SUJ426" s="98"/>
      <c r="SUK426" s="98"/>
      <c r="SUL426" s="98"/>
      <c r="SUM426" s="98"/>
      <c r="SUN426" s="98"/>
      <c r="SUO426" s="98"/>
      <c r="SUP426" s="98"/>
      <c r="SUQ426" s="98"/>
      <c r="SUR426" s="98"/>
      <c r="SUS426" s="98"/>
      <c r="SUT426" s="98"/>
      <c r="SUU426" s="98"/>
      <c r="SUV426" s="98"/>
      <c r="SUW426" s="98"/>
      <c r="SUX426" s="98"/>
      <c r="SUY426" s="98"/>
      <c r="SUZ426" s="98"/>
      <c r="SVA426" s="98"/>
      <c r="SVB426" s="98"/>
      <c r="SVC426" s="98"/>
      <c r="SVD426" s="98"/>
      <c r="SVE426" s="98"/>
      <c r="SVF426" s="98"/>
      <c r="SVG426" s="98"/>
      <c r="SVH426" s="98"/>
      <c r="SVI426" s="98"/>
      <c r="SVJ426" s="98"/>
      <c r="SVK426" s="98"/>
      <c r="SVL426" s="98"/>
      <c r="SVM426" s="98"/>
      <c r="SVN426" s="98"/>
      <c r="SVO426" s="98"/>
      <c r="SVP426" s="98"/>
      <c r="SVQ426" s="98"/>
      <c r="SVR426" s="98"/>
      <c r="SVS426" s="98"/>
      <c r="SVT426" s="98"/>
      <c r="SVU426" s="98"/>
      <c r="SVV426" s="98"/>
      <c r="SVW426" s="98"/>
      <c r="SVX426" s="98"/>
      <c r="SVY426" s="98"/>
      <c r="SVZ426" s="98"/>
      <c r="SWA426" s="98"/>
      <c r="SWB426" s="98"/>
      <c r="SWC426" s="98"/>
      <c r="SWD426" s="98"/>
      <c r="SWE426" s="98"/>
      <c r="SWF426" s="98"/>
      <c r="SWG426" s="98"/>
      <c r="SWH426" s="98"/>
      <c r="SWI426" s="98"/>
      <c r="SWJ426" s="98"/>
      <c r="SWK426" s="98"/>
      <c r="SWL426" s="98"/>
      <c r="SWM426" s="98"/>
      <c r="SWN426" s="98"/>
      <c r="SWO426" s="98"/>
      <c r="SWP426" s="98"/>
      <c r="SWQ426" s="98"/>
      <c r="SWR426" s="98"/>
      <c r="SWS426" s="98"/>
      <c r="SWT426" s="98"/>
      <c r="SWU426" s="98"/>
      <c r="SWV426" s="98"/>
      <c r="SWW426" s="98"/>
      <c r="SWX426" s="98"/>
      <c r="SWY426" s="98"/>
      <c r="SWZ426" s="98"/>
      <c r="SXA426" s="98"/>
      <c r="SXB426" s="98"/>
      <c r="SXC426" s="98"/>
      <c r="SXD426" s="98"/>
      <c r="SXE426" s="98"/>
      <c r="SXF426" s="98"/>
      <c r="SXG426" s="98"/>
      <c r="SXH426" s="98"/>
      <c r="SXI426" s="98"/>
      <c r="SXJ426" s="98"/>
      <c r="SXK426" s="98"/>
      <c r="SXL426" s="98"/>
      <c r="SXM426" s="98"/>
      <c r="SXN426" s="98"/>
      <c r="SXO426" s="98"/>
      <c r="SXP426" s="98"/>
      <c r="SXQ426" s="98"/>
      <c r="SXR426" s="98"/>
      <c r="SXS426" s="98"/>
      <c r="SXT426" s="98"/>
      <c r="SXU426" s="98"/>
      <c r="SXV426" s="98"/>
      <c r="SXW426" s="98"/>
      <c r="SXX426" s="98"/>
      <c r="SXY426" s="98"/>
      <c r="SXZ426" s="98"/>
      <c r="SYA426" s="98"/>
      <c r="SYB426" s="98"/>
      <c r="SYC426" s="98"/>
      <c r="SYD426" s="98"/>
      <c r="SYE426" s="98"/>
      <c r="SYF426" s="98"/>
      <c r="SYG426" s="98"/>
      <c r="SYH426" s="98"/>
      <c r="SYI426" s="98"/>
      <c r="SYJ426" s="98"/>
      <c r="SYK426" s="98"/>
      <c r="SYL426" s="98"/>
      <c r="SYM426" s="98"/>
      <c r="SYN426" s="98"/>
      <c r="SYO426" s="98"/>
      <c r="SYP426" s="98"/>
      <c r="SYQ426" s="98"/>
      <c r="SYR426" s="98"/>
      <c r="SYS426" s="98"/>
      <c r="SYT426" s="98"/>
      <c r="SYU426" s="98"/>
      <c r="SYV426" s="98"/>
      <c r="SYW426" s="98"/>
      <c r="SYX426" s="98"/>
      <c r="SYY426" s="98"/>
      <c r="SYZ426" s="98"/>
      <c r="SZA426" s="98"/>
      <c r="SZB426" s="98"/>
      <c r="SZC426" s="98"/>
      <c r="SZD426" s="98"/>
      <c r="SZE426" s="98"/>
      <c r="SZF426" s="98"/>
      <c r="SZG426" s="98"/>
      <c r="SZH426" s="98"/>
      <c r="SZI426" s="98"/>
      <c r="SZJ426" s="98"/>
      <c r="SZK426" s="98"/>
      <c r="SZL426" s="98"/>
      <c r="SZM426" s="98"/>
      <c r="SZN426" s="98"/>
      <c r="SZO426" s="98"/>
      <c r="SZP426" s="98"/>
      <c r="SZQ426" s="98"/>
      <c r="SZR426" s="98"/>
      <c r="SZS426" s="98"/>
      <c r="SZT426" s="98"/>
      <c r="SZU426" s="98"/>
      <c r="SZV426" s="98"/>
      <c r="SZW426" s="98"/>
      <c r="SZX426" s="98"/>
      <c r="SZY426" s="98"/>
      <c r="SZZ426" s="98"/>
      <c r="TAA426" s="98"/>
      <c r="TAB426" s="98"/>
      <c r="TAC426" s="98"/>
      <c r="TAD426" s="98"/>
      <c r="TAE426" s="98"/>
      <c r="TAF426" s="98"/>
      <c r="TAG426" s="98"/>
      <c r="TAH426" s="98"/>
      <c r="TAI426" s="98"/>
      <c r="TAJ426" s="98"/>
      <c r="TAK426" s="98"/>
      <c r="TAL426" s="98"/>
      <c r="TAM426" s="98"/>
      <c r="TAN426" s="98"/>
      <c r="TAO426" s="98"/>
      <c r="TAP426" s="98"/>
      <c r="TAQ426" s="98"/>
      <c r="TAR426" s="98"/>
      <c r="TAS426" s="98"/>
      <c r="TAT426" s="98"/>
      <c r="TAU426" s="98"/>
      <c r="TAV426" s="98"/>
      <c r="TAW426" s="98"/>
      <c r="TAX426" s="98"/>
      <c r="TAY426" s="98"/>
      <c r="TAZ426" s="98"/>
      <c r="TBA426" s="98"/>
      <c r="TBB426" s="98"/>
      <c r="TBC426" s="98"/>
      <c r="TBD426" s="98"/>
      <c r="TBE426" s="98"/>
      <c r="TBF426" s="98"/>
      <c r="TBG426" s="98"/>
      <c r="TBH426" s="98"/>
      <c r="TBI426" s="98"/>
      <c r="TBJ426" s="98"/>
      <c r="TBK426" s="98"/>
      <c r="TBL426" s="98"/>
      <c r="TBM426" s="98"/>
      <c r="TBN426" s="98"/>
      <c r="TBO426" s="98"/>
      <c r="TBP426" s="98"/>
      <c r="TBQ426" s="98"/>
      <c r="TBR426" s="98"/>
      <c r="TBS426" s="98"/>
      <c r="TBT426" s="98"/>
      <c r="TBU426" s="98"/>
      <c r="TBV426" s="98"/>
      <c r="TBW426" s="98"/>
      <c r="TBX426" s="98"/>
      <c r="TBY426" s="98"/>
      <c r="TBZ426" s="98"/>
      <c r="TCA426" s="98"/>
      <c r="TCB426" s="98"/>
      <c r="TCC426" s="98"/>
      <c r="TCD426" s="98"/>
      <c r="TCE426" s="98"/>
      <c r="TCF426" s="98"/>
      <c r="TCG426" s="98"/>
      <c r="TCH426" s="98"/>
      <c r="TCI426" s="98"/>
      <c r="TCJ426" s="98"/>
      <c r="TCK426" s="98"/>
      <c r="TCL426" s="98"/>
      <c r="TCM426" s="98"/>
      <c r="TCN426" s="98"/>
      <c r="TCO426" s="98"/>
      <c r="TCP426" s="98"/>
      <c r="TCQ426" s="98"/>
      <c r="TCR426" s="98"/>
      <c r="TCS426" s="98"/>
      <c r="TCT426" s="98"/>
      <c r="TCU426" s="98"/>
      <c r="TCV426" s="98"/>
      <c r="TCW426" s="98"/>
      <c r="TCX426" s="98"/>
      <c r="TCY426" s="98"/>
      <c r="TCZ426" s="98"/>
      <c r="TDA426" s="98"/>
      <c r="TDB426" s="98"/>
      <c r="TDC426" s="98"/>
      <c r="TDD426" s="98"/>
      <c r="TDE426" s="98"/>
      <c r="TDF426" s="98"/>
      <c r="TDG426" s="98"/>
      <c r="TDH426" s="98"/>
      <c r="TDI426" s="98"/>
      <c r="TDJ426" s="98"/>
      <c r="TDK426" s="98"/>
      <c r="TDL426" s="98"/>
      <c r="TDM426" s="98"/>
      <c r="TDN426" s="98"/>
      <c r="TDO426" s="98"/>
      <c r="TDP426" s="98"/>
      <c r="TDQ426" s="98"/>
      <c r="TDR426" s="98"/>
      <c r="TDS426" s="98"/>
      <c r="TDT426" s="98"/>
      <c r="TDU426" s="98"/>
      <c r="TDV426" s="98"/>
      <c r="TDW426" s="98"/>
      <c r="TDX426" s="98"/>
      <c r="TDY426" s="98"/>
      <c r="TDZ426" s="98"/>
      <c r="TEA426" s="98"/>
      <c r="TEB426" s="98"/>
      <c r="TEC426" s="98"/>
      <c r="TED426" s="98"/>
      <c r="TEE426" s="98"/>
      <c r="TEF426" s="98"/>
      <c r="TEG426" s="98"/>
      <c r="TEH426" s="98"/>
      <c r="TEI426" s="98"/>
      <c r="TEJ426" s="98"/>
      <c r="TEK426" s="98"/>
      <c r="TEL426" s="98"/>
      <c r="TEM426" s="98"/>
      <c r="TEN426" s="98"/>
      <c r="TEO426" s="98"/>
      <c r="TEP426" s="98"/>
      <c r="TEQ426" s="98"/>
      <c r="TER426" s="98"/>
      <c r="TES426" s="98"/>
      <c r="TET426" s="98"/>
      <c r="TEU426" s="98"/>
      <c r="TEV426" s="98"/>
      <c r="TEW426" s="98"/>
      <c r="TEX426" s="98"/>
      <c r="TEY426" s="98"/>
      <c r="TEZ426" s="98"/>
      <c r="TFA426" s="98"/>
      <c r="TFB426" s="98"/>
      <c r="TFC426" s="98"/>
      <c r="TFD426" s="98"/>
      <c r="TFE426" s="98"/>
      <c r="TFF426" s="98"/>
      <c r="TFG426" s="98"/>
      <c r="TFH426" s="98"/>
      <c r="TFI426" s="98"/>
      <c r="TFJ426" s="98"/>
      <c r="TFK426" s="98"/>
      <c r="TFL426" s="98"/>
      <c r="TFM426" s="98"/>
      <c r="TFN426" s="98"/>
      <c r="TFO426" s="98"/>
      <c r="TFP426" s="98"/>
      <c r="TFQ426" s="98"/>
      <c r="TFR426" s="98"/>
      <c r="TFS426" s="98"/>
      <c r="TFT426" s="98"/>
      <c r="TFU426" s="98"/>
      <c r="TFV426" s="98"/>
      <c r="TFW426" s="98"/>
      <c r="TFX426" s="98"/>
      <c r="TFY426" s="98"/>
      <c r="TFZ426" s="98"/>
      <c r="TGA426" s="98"/>
      <c r="TGB426" s="98"/>
      <c r="TGC426" s="98"/>
      <c r="TGD426" s="98"/>
      <c r="TGE426" s="98"/>
      <c r="TGF426" s="98"/>
      <c r="TGG426" s="98"/>
      <c r="TGH426" s="98"/>
      <c r="TGI426" s="98"/>
      <c r="TGJ426" s="98"/>
      <c r="TGK426" s="98"/>
      <c r="TGL426" s="98"/>
      <c r="TGM426" s="98"/>
      <c r="TGN426" s="98"/>
      <c r="TGO426" s="98"/>
      <c r="TGP426" s="98"/>
      <c r="TGQ426" s="98"/>
      <c r="TGR426" s="98"/>
      <c r="TGS426" s="98"/>
      <c r="TGT426" s="98"/>
      <c r="TGU426" s="98"/>
      <c r="TGV426" s="98"/>
      <c r="TGW426" s="98"/>
      <c r="TGX426" s="98"/>
      <c r="TGY426" s="98"/>
      <c r="TGZ426" s="98"/>
      <c r="THA426" s="98"/>
      <c r="THB426" s="98"/>
      <c r="THC426" s="98"/>
      <c r="THD426" s="98"/>
      <c r="THE426" s="98"/>
      <c r="THF426" s="98"/>
      <c r="THG426" s="98"/>
      <c r="THH426" s="98"/>
      <c r="THI426" s="98"/>
      <c r="THJ426" s="98"/>
      <c r="THK426" s="98"/>
      <c r="THL426" s="98"/>
      <c r="THM426" s="98"/>
      <c r="THN426" s="98"/>
      <c r="THO426" s="98"/>
      <c r="THP426" s="98"/>
      <c r="THQ426" s="98"/>
      <c r="THR426" s="98"/>
      <c r="THS426" s="98"/>
      <c r="THT426" s="98"/>
      <c r="THU426" s="98"/>
      <c r="THV426" s="98"/>
      <c r="THW426" s="98"/>
      <c r="THX426" s="98"/>
      <c r="THY426" s="98"/>
      <c r="THZ426" s="98"/>
      <c r="TIA426" s="98"/>
      <c r="TIB426" s="98"/>
      <c r="TIC426" s="98"/>
      <c r="TID426" s="98"/>
      <c r="TIE426" s="98"/>
      <c r="TIF426" s="98"/>
      <c r="TIG426" s="98"/>
      <c r="TIH426" s="98"/>
      <c r="TII426" s="98"/>
      <c r="TIJ426" s="98"/>
      <c r="TIK426" s="98"/>
      <c r="TIL426" s="98"/>
      <c r="TIM426" s="98"/>
      <c r="TIN426" s="98"/>
      <c r="TIO426" s="98"/>
      <c r="TIP426" s="98"/>
      <c r="TIQ426" s="98"/>
      <c r="TIR426" s="98"/>
      <c r="TIS426" s="98"/>
      <c r="TIT426" s="98"/>
      <c r="TIU426" s="98"/>
      <c r="TIV426" s="98"/>
      <c r="TIW426" s="98"/>
      <c r="TIX426" s="98"/>
      <c r="TIY426" s="98"/>
      <c r="TIZ426" s="98"/>
      <c r="TJA426" s="98"/>
      <c r="TJB426" s="98"/>
      <c r="TJC426" s="98"/>
      <c r="TJD426" s="98"/>
      <c r="TJE426" s="98"/>
      <c r="TJF426" s="98"/>
      <c r="TJG426" s="98"/>
      <c r="TJH426" s="98"/>
      <c r="TJI426" s="98"/>
      <c r="TJJ426" s="98"/>
      <c r="TJK426" s="98"/>
      <c r="TJL426" s="98"/>
      <c r="TJM426" s="98"/>
      <c r="TJN426" s="98"/>
      <c r="TJO426" s="98"/>
      <c r="TJP426" s="98"/>
      <c r="TJQ426" s="98"/>
      <c r="TJR426" s="98"/>
      <c r="TJS426" s="98"/>
      <c r="TJT426" s="98"/>
      <c r="TJU426" s="98"/>
      <c r="TJV426" s="98"/>
      <c r="TJW426" s="98"/>
      <c r="TJX426" s="98"/>
      <c r="TJY426" s="98"/>
      <c r="TJZ426" s="98"/>
      <c r="TKA426" s="98"/>
      <c r="TKB426" s="98"/>
      <c r="TKC426" s="98"/>
      <c r="TKD426" s="98"/>
      <c r="TKE426" s="98"/>
      <c r="TKF426" s="98"/>
      <c r="TKG426" s="98"/>
      <c r="TKH426" s="98"/>
      <c r="TKI426" s="98"/>
      <c r="TKJ426" s="98"/>
      <c r="TKK426" s="98"/>
      <c r="TKL426" s="98"/>
      <c r="TKM426" s="98"/>
      <c r="TKN426" s="98"/>
      <c r="TKO426" s="98"/>
      <c r="TKP426" s="98"/>
      <c r="TKQ426" s="98"/>
      <c r="TKR426" s="98"/>
      <c r="TKS426" s="98"/>
      <c r="TKT426" s="98"/>
      <c r="TKU426" s="98"/>
      <c r="TKV426" s="98"/>
      <c r="TKW426" s="98"/>
      <c r="TKX426" s="98"/>
      <c r="TKY426" s="98"/>
      <c r="TKZ426" s="98"/>
      <c r="TLA426" s="98"/>
      <c r="TLB426" s="98"/>
      <c r="TLC426" s="98"/>
      <c r="TLD426" s="98"/>
      <c r="TLE426" s="98"/>
      <c r="TLF426" s="98"/>
      <c r="TLG426" s="98"/>
      <c r="TLH426" s="98"/>
      <c r="TLI426" s="98"/>
      <c r="TLJ426" s="98"/>
      <c r="TLK426" s="98"/>
      <c r="TLL426" s="98"/>
      <c r="TLM426" s="98"/>
      <c r="TLN426" s="98"/>
      <c r="TLO426" s="98"/>
      <c r="TLP426" s="98"/>
      <c r="TLQ426" s="98"/>
      <c r="TLR426" s="98"/>
      <c r="TLS426" s="98"/>
      <c r="TLT426" s="98"/>
      <c r="TLU426" s="98"/>
      <c r="TLV426" s="98"/>
      <c r="TLW426" s="98"/>
      <c r="TLX426" s="98"/>
      <c r="TLY426" s="98"/>
      <c r="TLZ426" s="98"/>
      <c r="TMA426" s="98"/>
      <c r="TMB426" s="98"/>
      <c r="TMC426" s="98"/>
      <c r="TMD426" s="98"/>
      <c r="TME426" s="98"/>
      <c r="TMF426" s="98"/>
      <c r="TMG426" s="98"/>
      <c r="TMH426" s="98"/>
      <c r="TMI426" s="98"/>
      <c r="TMJ426" s="98"/>
      <c r="TMK426" s="98"/>
      <c r="TML426" s="98"/>
      <c r="TMM426" s="98"/>
      <c r="TMN426" s="98"/>
      <c r="TMO426" s="98"/>
      <c r="TMP426" s="98"/>
      <c r="TMQ426" s="98"/>
      <c r="TMR426" s="98"/>
      <c r="TMS426" s="98"/>
      <c r="TMT426" s="98"/>
      <c r="TMU426" s="98"/>
      <c r="TMV426" s="98"/>
      <c r="TMW426" s="98"/>
      <c r="TMX426" s="98"/>
      <c r="TMY426" s="98"/>
      <c r="TMZ426" s="98"/>
      <c r="TNA426" s="98"/>
      <c r="TNB426" s="98"/>
      <c r="TNC426" s="98"/>
      <c r="TND426" s="98"/>
      <c r="TNE426" s="98"/>
      <c r="TNF426" s="98"/>
      <c r="TNG426" s="98"/>
      <c r="TNH426" s="98"/>
      <c r="TNI426" s="98"/>
      <c r="TNJ426" s="98"/>
      <c r="TNK426" s="98"/>
      <c r="TNL426" s="98"/>
      <c r="TNM426" s="98"/>
      <c r="TNN426" s="98"/>
      <c r="TNO426" s="98"/>
      <c r="TNP426" s="98"/>
      <c r="TNQ426" s="98"/>
      <c r="TNR426" s="98"/>
      <c r="TNS426" s="98"/>
      <c r="TNT426" s="98"/>
      <c r="TNU426" s="98"/>
      <c r="TNV426" s="98"/>
      <c r="TNW426" s="98"/>
      <c r="TNX426" s="98"/>
      <c r="TNY426" s="98"/>
      <c r="TNZ426" s="98"/>
      <c r="TOA426" s="98"/>
      <c r="TOB426" s="98"/>
      <c r="TOC426" s="98"/>
      <c r="TOD426" s="98"/>
      <c r="TOE426" s="98"/>
      <c r="TOF426" s="98"/>
      <c r="TOG426" s="98"/>
      <c r="TOH426" s="98"/>
      <c r="TOI426" s="98"/>
      <c r="TOJ426" s="98"/>
      <c r="TOK426" s="98"/>
      <c r="TOL426" s="98"/>
      <c r="TOM426" s="98"/>
      <c r="TON426" s="98"/>
      <c r="TOO426" s="98"/>
      <c r="TOP426" s="98"/>
      <c r="TOQ426" s="98"/>
      <c r="TOR426" s="98"/>
      <c r="TOS426" s="98"/>
      <c r="TOT426" s="98"/>
      <c r="TOU426" s="98"/>
      <c r="TOV426" s="98"/>
      <c r="TOW426" s="98"/>
      <c r="TOX426" s="98"/>
      <c r="TOY426" s="98"/>
      <c r="TOZ426" s="98"/>
      <c r="TPA426" s="98"/>
      <c r="TPB426" s="98"/>
      <c r="TPC426" s="98"/>
      <c r="TPD426" s="98"/>
      <c r="TPE426" s="98"/>
      <c r="TPF426" s="98"/>
      <c r="TPG426" s="98"/>
      <c r="TPH426" s="98"/>
      <c r="TPI426" s="98"/>
      <c r="TPJ426" s="98"/>
      <c r="TPK426" s="98"/>
      <c r="TPL426" s="98"/>
      <c r="TPM426" s="98"/>
      <c r="TPN426" s="98"/>
      <c r="TPO426" s="98"/>
      <c r="TPP426" s="98"/>
      <c r="TPQ426" s="98"/>
      <c r="TPR426" s="98"/>
      <c r="TPS426" s="98"/>
      <c r="TPT426" s="98"/>
      <c r="TPU426" s="98"/>
      <c r="TPV426" s="98"/>
      <c r="TPW426" s="98"/>
      <c r="TPX426" s="98"/>
      <c r="TPY426" s="98"/>
      <c r="TPZ426" s="98"/>
      <c r="TQA426" s="98"/>
      <c r="TQB426" s="98"/>
      <c r="TQC426" s="98"/>
      <c r="TQD426" s="98"/>
      <c r="TQE426" s="98"/>
      <c r="TQF426" s="98"/>
      <c r="TQG426" s="98"/>
      <c r="TQH426" s="98"/>
      <c r="TQI426" s="98"/>
      <c r="TQJ426" s="98"/>
      <c r="TQK426" s="98"/>
      <c r="TQL426" s="98"/>
      <c r="TQM426" s="98"/>
      <c r="TQN426" s="98"/>
      <c r="TQO426" s="98"/>
      <c r="TQP426" s="98"/>
      <c r="TQQ426" s="98"/>
      <c r="TQR426" s="98"/>
      <c r="TQS426" s="98"/>
      <c r="TQT426" s="98"/>
      <c r="TQU426" s="98"/>
      <c r="TQV426" s="98"/>
      <c r="TQW426" s="98"/>
      <c r="TQX426" s="98"/>
      <c r="TQY426" s="98"/>
      <c r="TQZ426" s="98"/>
      <c r="TRA426" s="98"/>
      <c r="TRB426" s="98"/>
      <c r="TRC426" s="98"/>
      <c r="TRD426" s="98"/>
      <c r="TRE426" s="98"/>
      <c r="TRF426" s="98"/>
      <c r="TRG426" s="98"/>
      <c r="TRH426" s="98"/>
      <c r="TRI426" s="98"/>
      <c r="TRJ426" s="98"/>
      <c r="TRK426" s="98"/>
      <c r="TRL426" s="98"/>
      <c r="TRM426" s="98"/>
      <c r="TRN426" s="98"/>
      <c r="TRO426" s="98"/>
      <c r="TRP426" s="98"/>
      <c r="TRQ426" s="98"/>
      <c r="TRR426" s="98"/>
      <c r="TRS426" s="98"/>
      <c r="TRT426" s="98"/>
      <c r="TRU426" s="98"/>
      <c r="TRV426" s="98"/>
      <c r="TRW426" s="98"/>
      <c r="TRX426" s="98"/>
      <c r="TRY426" s="98"/>
      <c r="TRZ426" s="98"/>
      <c r="TSA426" s="98"/>
      <c r="TSB426" s="98"/>
      <c r="TSC426" s="98"/>
      <c r="TSD426" s="98"/>
      <c r="TSE426" s="98"/>
      <c r="TSF426" s="98"/>
      <c r="TSG426" s="98"/>
      <c r="TSH426" s="98"/>
      <c r="TSI426" s="98"/>
      <c r="TSJ426" s="98"/>
      <c r="TSK426" s="98"/>
      <c r="TSL426" s="98"/>
      <c r="TSM426" s="98"/>
      <c r="TSN426" s="98"/>
      <c r="TSO426" s="98"/>
      <c r="TSP426" s="98"/>
      <c r="TSQ426" s="98"/>
      <c r="TSR426" s="98"/>
      <c r="TSS426" s="98"/>
      <c r="TST426" s="98"/>
      <c r="TSU426" s="98"/>
      <c r="TSV426" s="98"/>
      <c r="TSW426" s="98"/>
      <c r="TSX426" s="98"/>
      <c r="TSY426" s="98"/>
      <c r="TSZ426" s="98"/>
      <c r="TTA426" s="98"/>
      <c r="TTB426" s="98"/>
      <c r="TTC426" s="98"/>
      <c r="TTD426" s="98"/>
      <c r="TTE426" s="98"/>
      <c r="TTF426" s="98"/>
      <c r="TTG426" s="98"/>
      <c r="TTH426" s="98"/>
      <c r="TTI426" s="98"/>
      <c r="TTJ426" s="98"/>
      <c r="TTK426" s="98"/>
      <c r="TTL426" s="98"/>
      <c r="TTM426" s="98"/>
      <c r="TTN426" s="98"/>
      <c r="TTO426" s="98"/>
      <c r="TTP426" s="98"/>
      <c r="TTQ426" s="98"/>
      <c r="TTR426" s="98"/>
      <c r="TTS426" s="98"/>
      <c r="TTT426" s="98"/>
      <c r="TTU426" s="98"/>
      <c r="TTV426" s="98"/>
      <c r="TTW426" s="98"/>
      <c r="TTX426" s="98"/>
      <c r="TTY426" s="98"/>
      <c r="TTZ426" s="98"/>
      <c r="TUA426" s="98"/>
      <c r="TUB426" s="98"/>
      <c r="TUC426" s="98"/>
      <c r="TUD426" s="98"/>
      <c r="TUE426" s="98"/>
      <c r="TUF426" s="98"/>
      <c r="TUG426" s="98"/>
      <c r="TUH426" s="98"/>
      <c r="TUI426" s="98"/>
      <c r="TUJ426" s="98"/>
      <c r="TUK426" s="98"/>
      <c r="TUL426" s="98"/>
      <c r="TUM426" s="98"/>
      <c r="TUN426" s="98"/>
      <c r="TUO426" s="98"/>
      <c r="TUP426" s="98"/>
      <c r="TUQ426" s="98"/>
      <c r="TUR426" s="98"/>
      <c r="TUS426" s="98"/>
      <c r="TUT426" s="98"/>
      <c r="TUU426" s="98"/>
      <c r="TUV426" s="98"/>
      <c r="TUW426" s="98"/>
      <c r="TUX426" s="98"/>
      <c r="TUY426" s="98"/>
      <c r="TUZ426" s="98"/>
      <c r="TVA426" s="98"/>
      <c r="TVB426" s="98"/>
      <c r="TVC426" s="98"/>
      <c r="TVD426" s="98"/>
      <c r="TVE426" s="98"/>
      <c r="TVF426" s="98"/>
      <c r="TVG426" s="98"/>
      <c r="TVH426" s="98"/>
      <c r="TVI426" s="98"/>
      <c r="TVJ426" s="98"/>
      <c r="TVK426" s="98"/>
      <c r="TVL426" s="98"/>
      <c r="TVM426" s="98"/>
      <c r="TVN426" s="98"/>
      <c r="TVO426" s="98"/>
      <c r="TVP426" s="98"/>
      <c r="TVQ426" s="98"/>
      <c r="TVR426" s="98"/>
      <c r="TVS426" s="98"/>
      <c r="TVT426" s="98"/>
      <c r="TVU426" s="98"/>
      <c r="TVV426" s="98"/>
      <c r="TVW426" s="98"/>
      <c r="TVX426" s="98"/>
      <c r="TVY426" s="98"/>
      <c r="TVZ426" s="98"/>
      <c r="TWA426" s="98"/>
      <c r="TWB426" s="98"/>
      <c r="TWC426" s="98"/>
      <c r="TWD426" s="98"/>
      <c r="TWE426" s="98"/>
      <c r="TWF426" s="98"/>
      <c r="TWG426" s="98"/>
      <c r="TWH426" s="98"/>
      <c r="TWI426" s="98"/>
      <c r="TWJ426" s="98"/>
      <c r="TWK426" s="98"/>
      <c r="TWL426" s="98"/>
      <c r="TWM426" s="98"/>
      <c r="TWN426" s="98"/>
      <c r="TWO426" s="98"/>
      <c r="TWP426" s="98"/>
      <c r="TWQ426" s="98"/>
      <c r="TWR426" s="98"/>
      <c r="TWS426" s="98"/>
      <c r="TWT426" s="98"/>
      <c r="TWU426" s="98"/>
      <c r="TWV426" s="98"/>
      <c r="TWW426" s="98"/>
      <c r="TWX426" s="98"/>
      <c r="TWY426" s="98"/>
      <c r="TWZ426" s="98"/>
      <c r="TXA426" s="98"/>
      <c r="TXB426" s="98"/>
      <c r="TXC426" s="98"/>
      <c r="TXD426" s="98"/>
      <c r="TXE426" s="98"/>
      <c r="TXF426" s="98"/>
      <c r="TXG426" s="98"/>
      <c r="TXH426" s="98"/>
      <c r="TXI426" s="98"/>
      <c r="TXJ426" s="98"/>
      <c r="TXK426" s="98"/>
      <c r="TXL426" s="98"/>
      <c r="TXM426" s="98"/>
      <c r="TXN426" s="98"/>
      <c r="TXO426" s="98"/>
      <c r="TXP426" s="98"/>
      <c r="TXQ426" s="98"/>
      <c r="TXR426" s="98"/>
      <c r="TXS426" s="98"/>
      <c r="TXT426" s="98"/>
      <c r="TXU426" s="98"/>
      <c r="TXV426" s="98"/>
      <c r="TXW426" s="98"/>
      <c r="TXX426" s="98"/>
      <c r="TXY426" s="98"/>
      <c r="TXZ426" s="98"/>
      <c r="TYA426" s="98"/>
      <c r="TYB426" s="98"/>
      <c r="TYC426" s="98"/>
      <c r="TYD426" s="98"/>
      <c r="TYE426" s="98"/>
      <c r="TYF426" s="98"/>
      <c r="TYG426" s="98"/>
      <c r="TYH426" s="98"/>
      <c r="TYI426" s="98"/>
      <c r="TYJ426" s="98"/>
      <c r="TYK426" s="98"/>
      <c r="TYL426" s="98"/>
      <c r="TYM426" s="98"/>
      <c r="TYN426" s="98"/>
      <c r="TYO426" s="98"/>
      <c r="TYP426" s="98"/>
      <c r="TYQ426" s="98"/>
      <c r="TYR426" s="98"/>
      <c r="TYS426" s="98"/>
      <c r="TYT426" s="98"/>
      <c r="TYU426" s="98"/>
      <c r="TYV426" s="98"/>
      <c r="TYW426" s="98"/>
      <c r="TYX426" s="98"/>
      <c r="TYY426" s="98"/>
      <c r="TYZ426" s="98"/>
      <c r="TZA426" s="98"/>
      <c r="TZB426" s="98"/>
      <c r="TZC426" s="98"/>
      <c r="TZD426" s="98"/>
      <c r="TZE426" s="98"/>
      <c r="TZF426" s="98"/>
      <c r="TZG426" s="98"/>
      <c r="TZH426" s="98"/>
      <c r="TZI426" s="98"/>
      <c r="TZJ426" s="98"/>
      <c r="TZK426" s="98"/>
      <c r="TZL426" s="98"/>
      <c r="TZM426" s="98"/>
      <c r="TZN426" s="98"/>
      <c r="TZO426" s="98"/>
      <c r="TZP426" s="98"/>
      <c r="TZQ426" s="98"/>
      <c r="TZR426" s="98"/>
      <c r="TZS426" s="98"/>
      <c r="TZT426" s="98"/>
      <c r="TZU426" s="98"/>
      <c r="TZV426" s="98"/>
      <c r="TZW426" s="98"/>
      <c r="TZX426" s="98"/>
      <c r="TZY426" s="98"/>
      <c r="TZZ426" s="98"/>
      <c r="UAA426" s="98"/>
      <c r="UAB426" s="98"/>
      <c r="UAC426" s="98"/>
      <c r="UAD426" s="98"/>
      <c r="UAE426" s="98"/>
      <c r="UAF426" s="98"/>
      <c r="UAG426" s="98"/>
      <c r="UAH426" s="98"/>
      <c r="UAI426" s="98"/>
      <c r="UAJ426" s="98"/>
      <c r="UAK426" s="98"/>
      <c r="UAL426" s="98"/>
      <c r="UAM426" s="98"/>
      <c r="UAN426" s="98"/>
      <c r="UAO426" s="98"/>
      <c r="UAP426" s="98"/>
      <c r="UAQ426" s="98"/>
      <c r="UAR426" s="98"/>
      <c r="UAS426" s="98"/>
      <c r="UAT426" s="98"/>
      <c r="UAU426" s="98"/>
      <c r="UAV426" s="98"/>
      <c r="UAW426" s="98"/>
      <c r="UAX426" s="98"/>
      <c r="UAY426" s="98"/>
      <c r="UAZ426" s="98"/>
      <c r="UBA426" s="98"/>
      <c r="UBB426" s="98"/>
      <c r="UBC426" s="98"/>
      <c r="UBD426" s="98"/>
      <c r="UBE426" s="98"/>
      <c r="UBF426" s="98"/>
      <c r="UBG426" s="98"/>
      <c r="UBH426" s="98"/>
      <c r="UBI426" s="98"/>
      <c r="UBJ426" s="98"/>
      <c r="UBK426" s="98"/>
      <c r="UBL426" s="98"/>
      <c r="UBM426" s="98"/>
      <c r="UBN426" s="98"/>
      <c r="UBO426" s="98"/>
      <c r="UBP426" s="98"/>
      <c r="UBQ426" s="98"/>
      <c r="UBR426" s="98"/>
      <c r="UBS426" s="98"/>
      <c r="UBT426" s="98"/>
      <c r="UBU426" s="98"/>
      <c r="UBV426" s="98"/>
      <c r="UBW426" s="98"/>
      <c r="UBX426" s="98"/>
      <c r="UBY426" s="98"/>
      <c r="UBZ426" s="98"/>
      <c r="UCA426" s="98"/>
      <c r="UCB426" s="98"/>
      <c r="UCC426" s="98"/>
      <c r="UCD426" s="98"/>
      <c r="UCE426" s="98"/>
      <c r="UCF426" s="98"/>
      <c r="UCG426" s="98"/>
      <c r="UCH426" s="98"/>
      <c r="UCI426" s="98"/>
      <c r="UCJ426" s="98"/>
      <c r="UCK426" s="98"/>
      <c r="UCL426" s="98"/>
      <c r="UCM426" s="98"/>
      <c r="UCN426" s="98"/>
      <c r="UCO426" s="98"/>
      <c r="UCP426" s="98"/>
      <c r="UCQ426" s="98"/>
      <c r="UCR426" s="98"/>
      <c r="UCS426" s="98"/>
      <c r="UCT426" s="98"/>
      <c r="UCU426" s="98"/>
      <c r="UCV426" s="98"/>
      <c r="UCW426" s="98"/>
      <c r="UCX426" s="98"/>
      <c r="UCY426" s="98"/>
      <c r="UCZ426" s="98"/>
      <c r="UDA426" s="98"/>
      <c r="UDB426" s="98"/>
      <c r="UDC426" s="98"/>
      <c r="UDD426" s="98"/>
      <c r="UDE426" s="98"/>
      <c r="UDF426" s="98"/>
      <c r="UDG426" s="98"/>
      <c r="UDH426" s="98"/>
      <c r="UDI426" s="98"/>
      <c r="UDJ426" s="98"/>
      <c r="UDK426" s="98"/>
      <c r="UDL426" s="98"/>
      <c r="UDM426" s="98"/>
      <c r="UDN426" s="98"/>
      <c r="UDO426" s="98"/>
      <c r="UDP426" s="98"/>
      <c r="UDQ426" s="98"/>
      <c r="UDR426" s="98"/>
      <c r="UDS426" s="98"/>
      <c r="UDT426" s="98"/>
      <c r="UDU426" s="98"/>
      <c r="UDV426" s="98"/>
      <c r="UDW426" s="98"/>
      <c r="UDX426" s="98"/>
      <c r="UDY426" s="98"/>
      <c r="UDZ426" s="98"/>
      <c r="UEA426" s="98"/>
      <c r="UEB426" s="98"/>
      <c r="UEC426" s="98"/>
      <c r="UED426" s="98"/>
      <c r="UEE426" s="98"/>
      <c r="UEF426" s="98"/>
      <c r="UEG426" s="98"/>
      <c r="UEH426" s="98"/>
      <c r="UEI426" s="98"/>
      <c r="UEJ426" s="98"/>
      <c r="UEK426" s="98"/>
      <c r="UEL426" s="98"/>
      <c r="UEM426" s="98"/>
      <c r="UEN426" s="98"/>
      <c r="UEO426" s="98"/>
      <c r="UEP426" s="98"/>
      <c r="UEQ426" s="98"/>
      <c r="UER426" s="98"/>
      <c r="UES426" s="98"/>
      <c r="UET426" s="98"/>
      <c r="UEU426" s="98"/>
      <c r="UEV426" s="98"/>
      <c r="UEW426" s="98"/>
      <c r="UEX426" s="98"/>
      <c r="UEY426" s="98"/>
      <c r="UEZ426" s="98"/>
      <c r="UFA426" s="98"/>
      <c r="UFB426" s="98"/>
      <c r="UFC426" s="98"/>
      <c r="UFD426" s="98"/>
      <c r="UFE426" s="98"/>
      <c r="UFF426" s="98"/>
      <c r="UFG426" s="98"/>
      <c r="UFH426" s="98"/>
      <c r="UFI426" s="98"/>
      <c r="UFJ426" s="98"/>
      <c r="UFK426" s="98"/>
      <c r="UFL426" s="98"/>
      <c r="UFM426" s="98"/>
      <c r="UFN426" s="98"/>
      <c r="UFO426" s="98"/>
      <c r="UFP426" s="98"/>
      <c r="UFQ426" s="98"/>
      <c r="UFR426" s="98"/>
      <c r="UFS426" s="98"/>
      <c r="UFT426" s="98"/>
      <c r="UFU426" s="98"/>
      <c r="UFV426" s="98"/>
      <c r="UFW426" s="98"/>
      <c r="UFX426" s="98"/>
      <c r="UFY426" s="98"/>
      <c r="UFZ426" s="98"/>
      <c r="UGA426" s="98"/>
      <c r="UGB426" s="98"/>
      <c r="UGC426" s="98"/>
      <c r="UGD426" s="98"/>
      <c r="UGE426" s="98"/>
      <c r="UGF426" s="98"/>
      <c r="UGG426" s="98"/>
      <c r="UGH426" s="98"/>
      <c r="UGI426" s="98"/>
      <c r="UGJ426" s="98"/>
      <c r="UGK426" s="98"/>
      <c r="UGL426" s="98"/>
      <c r="UGM426" s="98"/>
      <c r="UGN426" s="98"/>
      <c r="UGO426" s="98"/>
      <c r="UGP426" s="98"/>
      <c r="UGQ426" s="98"/>
      <c r="UGR426" s="98"/>
      <c r="UGS426" s="98"/>
      <c r="UGT426" s="98"/>
      <c r="UGU426" s="98"/>
      <c r="UGV426" s="98"/>
      <c r="UGW426" s="98"/>
      <c r="UGX426" s="98"/>
      <c r="UGY426" s="98"/>
      <c r="UGZ426" s="98"/>
      <c r="UHA426" s="98"/>
      <c r="UHB426" s="98"/>
      <c r="UHC426" s="98"/>
      <c r="UHD426" s="98"/>
      <c r="UHE426" s="98"/>
      <c r="UHF426" s="98"/>
      <c r="UHG426" s="98"/>
      <c r="UHH426" s="98"/>
      <c r="UHI426" s="98"/>
      <c r="UHJ426" s="98"/>
      <c r="UHK426" s="98"/>
      <c r="UHL426" s="98"/>
      <c r="UHM426" s="98"/>
      <c r="UHN426" s="98"/>
      <c r="UHO426" s="98"/>
      <c r="UHP426" s="98"/>
      <c r="UHQ426" s="98"/>
      <c r="UHR426" s="98"/>
      <c r="UHS426" s="98"/>
      <c r="UHT426" s="98"/>
      <c r="UHU426" s="98"/>
      <c r="UHV426" s="98"/>
      <c r="UHW426" s="98"/>
      <c r="UHX426" s="98"/>
      <c r="UHY426" s="98"/>
      <c r="UHZ426" s="98"/>
      <c r="UIA426" s="98"/>
      <c r="UIB426" s="98"/>
      <c r="UIC426" s="98"/>
      <c r="UID426" s="98"/>
      <c r="UIE426" s="98"/>
      <c r="UIF426" s="98"/>
      <c r="UIG426" s="98"/>
      <c r="UIH426" s="98"/>
      <c r="UII426" s="98"/>
      <c r="UIJ426" s="98"/>
      <c r="UIK426" s="98"/>
      <c r="UIL426" s="98"/>
      <c r="UIM426" s="98"/>
      <c r="UIN426" s="98"/>
      <c r="UIO426" s="98"/>
      <c r="UIP426" s="98"/>
      <c r="UIQ426" s="98"/>
      <c r="UIR426" s="98"/>
      <c r="UIS426" s="98"/>
      <c r="UIT426" s="98"/>
      <c r="UIU426" s="98"/>
      <c r="UIV426" s="98"/>
      <c r="UIW426" s="98"/>
      <c r="UIX426" s="98"/>
      <c r="UIY426" s="98"/>
      <c r="UIZ426" s="98"/>
      <c r="UJA426" s="98"/>
      <c r="UJB426" s="98"/>
      <c r="UJC426" s="98"/>
      <c r="UJD426" s="98"/>
      <c r="UJE426" s="98"/>
      <c r="UJF426" s="98"/>
      <c r="UJG426" s="98"/>
      <c r="UJH426" s="98"/>
      <c r="UJI426" s="98"/>
      <c r="UJJ426" s="98"/>
      <c r="UJK426" s="98"/>
      <c r="UJL426" s="98"/>
      <c r="UJM426" s="98"/>
      <c r="UJN426" s="98"/>
      <c r="UJO426" s="98"/>
      <c r="UJP426" s="98"/>
      <c r="UJQ426" s="98"/>
      <c r="UJR426" s="98"/>
      <c r="UJS426" s="98"/>
      <c r="UJT426" s="98"/>
      <c r="UJU426" s="98"/>
      <c r="UJV426" s="98"/>
      <c r="UJW426" s="98"/>
      <c r="UJX426" s="98"/>
      <c r="UJY426" s="98"/>
      <c r="UJZ426" s="98"/>
      <c r="UKA426" s="98"/>
      <c r="UKB426" s="98"/>
      <c r="UKC426" s="98"/>
      <c r="UKD426" s="98"/>
      <c r="UKE426" s="98"/>
      <c r="UKF426" s="98"/>
      <c r="UKG426" s="98"/>
      <c r="UKH426" s="98"/>
      <c r="UKI426" s="98"/>
      <c r="UKJ426" s="98"/>
      <c r="UKK426" s="98"/>
      <c r="UKL426" s="98"/>
      <c r="UKM426" s="98"/>
      <c r="UKN426" s="98"/>
      <c r="UKO426" s="98"/>
      <c r="UKP426" s="98"/>
      <c r="UKQ426" s="98"/>
      <c r="UKR426" s="98"/>
      <c r="UKS426" s="98"/>
      <c r="UKT426" s="98"/>
      <c r="UKU426" s="98"/>
      <c r="UKV426" s="98"/>
      <c r="UKW426" s="98"/>
      <c r="UKX426" s="98"/>
      <c r="UKY426" s="98"/>
      <c r="UKZ426" s="98"/>
      <c r="ULA426" s="98"/>
      <c r="ULB426" s="98"/>
      <c r="ULC426" s="98"/>
      <c r="ULD426" s="98"/>
      <c r="ULE426" s="98"/>
      <c r="ULF426" s="98"/>
      <c r="ULG426" s="98"/>
      <c r="ULH426" s="98"/>
      <c r="ULI426" s="98"/>
      <c r="ULJ426" s="98"/>
      <c r="ULK426" s="98"/>
      <c r="ULL426" s="98"/>
      <c r="ULM426" s="98"/>
      <c r="ULN426" s="98"/>
      <c r="ULO426" s="98"/>
      <c r="ULP426" s="98"/>
      <c r="ULQ426" s="98"/>
      <c r="ULR426" s="98"/>
      <c r="ULS426" s="98"/>
      <c r="ULT426" s="98"/>
      <c r="ULU426" s="98"/>
      <c r="ULV426" s="98"/>
      <c r="ULW426" s="98"/>
      <c r="ULX426" s="98"/>
      <c r="ULY426" s="98"/>
      <c r="ULZ426" s="98"/>
      <c r="UMA426" s="98"/>
      <c r="UMB426" s="98"/>
      <c r="UMC426" s="98"/>
      <c r="UMD426" s="98"/>
      <c r="UME426" s="98"/>
      <c r="UMF426" s="98"/>
      <c r="UMG426" s="98"/>
      <c r="UMH426" s="98"/>
      <c r="UMI426" s="98"/>
      <c r="UMJ426" s="98"/>
      <c r="UMK426" s="98"/>
      <c r="UML426" s="98"/>
      <c r="UMM426" s="98"/>
      <c r="UMN426" s="98"/>
      <c r="UMO426" s="98"/>
      <c r="UMP426" s="98"/>
      <c r="UMQ426" s="98"/>
      <c r="UMR426" s="98"/>
      <c r="UMS426" s="98"/>
      <c r="UMT426" s="98"/>
      <c r="UMU426" s="98"/>
      <c r="UMV426" s="98"/>
      <c r="UMW426" s="98"/>
      <c r="UMX426" s="98"/>
      <c r="UMY426" s="98"/>
      <c r="UMZ426" s="98"/>
      <c r="UNA426" s="98"/>
      <c r="UNB426" s="98"/>
      <c r="UNC426" s="98"/>
      <c r="UND426" s="98"/>
      <c r="UNE426" s="98"/>
      <c r="UNF426" s="98"/>
      <c r="UNG426" s="98"/>
      <c r="UNH426" s="98"/>
      <c r="UNI426" s="98"/>
      <c r="UNJ426" s="98"/>
      <c r="UNK426" s="98"/>
      <c r="UNL426" s="98"/>
      <c r="UNM426" s="98"/>
      <c r="UNN426" s="98"/>
      <c r="UNO426" s="98"/>
      <c r="UNP426" s="98"/>
      <c r="UNQ426" s="98"/>
      <c r="UNR426" s="98"/>
      <c r="UNS426" s="98"/>
      <c r="UNT426" s="98"/>
      <c r="UNU426" s="98"/>
      <c r="UNV426" s="98"/>
      <c r="UNW426" s="98"/>
      <c r="UNX426" s="98"/>
      <c r="UNY426" s="98"/>
      <c r="UNZ426" s="98"/>
      <c r="UOA426" s="98"/>
      <c r="UOB426" s="98"/>
      <c r="UOC426" s="98"/>
      <c r="UOD426" s="98"/>
      <c r="UOE426" s="98"/>
      <c r="UOF426" s="98"/>
      <c r="UOG426" s="98"/>
      <c r="UOH426" s="98"/>
      <c r="UOI426" s="98"/>
      <c r="UOJ426" s="98"/>
      <c r="UOK426" s="98"/>
      <c r="UOL426" s="98"/>
      <c r="UOM426" s="98"/>
      <c r="UON426" s="98"/>
      <c r="UOO426" s="98"/>
      <c r="UOP426" s="98"/>
      <c r="UOQ426" s="98"/>
      <c r="UOR426" s="98"/>
      <c r="UOS426" s="98"/>
      <c r="UOT426" s="98"/>
      <c r="UOU426" s="98"/>
      <c r="UOV426" s="98"/>
      <c r="UOW426" s="98"/>
      <c r="UOX426" s="98"/>
      <c r="UOY426" s="98"/>
      <c r="UOZ426" s="98"/>
      <c r="UPA426" s="98"/>
      <c r="UPB426" s="98"/>
      <c r="UPC426" s="98"/>
      <c r="UPD426" s="98"/>
      <c r="UPE426" s="98"/>
      <c r="UPF426" s="98"/>
      <c r="UPG426" s="98"/>
      <c r="UPH426" s="98"/>
      <c r="UPI426" s="98"/>
      <c r="UPJ426" s="98"/>
      <c r="UPK426" s="98"/>
      <c r="UPL426" s="98"/>
      <c r="UPM426" s="98"/>
      <c r="UPN426" s="98"/>
      <c r="UPO426" s="98"/>
      <c r="UPP426" s="98"/>
      <c r="UPQ426" s="98"/>
      <c r="UPR426" s="98"/>
      <c r="UPS426" s="98"/>
      <c r="UPT426" s="98"/>
      <c r="UPU426" s="98"/>
      <c r="UPV426" s="98"/>
      <c r="UPW426" s="98"/>
      <c r="UPX426" s="98"/>
      <c r="UPY426" s="98"/>
      <c r="UPZ426" s="98"/>
      <c r="UQA426" s="98"/>
      <c r="UQB426" s="98"/>
      <c r="UQC426" s="98"/>
      <c r="UQD426" s="98"/>
      <c r="UQE426" s="98"/>
      <c r="UQF426" s="98"/>
      <c r="UQG426" s="98"/>
      <c r="UQH426" s="98"/>
      <c r="UQI426" s="98"/>
      <c r="UQJ426" s="98"/>
      <c r="UQK426" s="98"/>
      <c r="UQL426" s="98"/>
      <c r="UQM426" s="98"/>
      <c r="UQN426" s="98"/>
      <c r="UQO426" s="98"/>
      <c r="UQP426" s="98"/>
      <c r="UQQ426" s="98"/>
      <c r="UQR426" s="98"/>
      <c r="UQS426" s="98"/>
      <c r="UQT426" s="98"/>
      <c r="UQU426" s="98"/>
      <c r="UQV426" s="98"/>
      <c r="UQW426" s="98"/>
      <c r="UQX426" s="98"/>
      <c r="UQY426" s="98"/>
      <c r="UQZ426" s="98"/>
      <c r="URA426" s="98"/>
      <c r="URB426" s="98"/>
      <c r="URC426" s="98"/>
      <c r="URD426" s="98"/>
      <c r="URE426" s="98"/>
      <c r="URF426" s="98"/>
      <c r="URG426" s="98"/>
      <c r="URH426" s="98"/>
      <c r="URI426" s="98"/>
      <c r="URJ426" s="98"/>
      <c r="URK426" s="98"/>
      <c r="URL426" s="98"/>
      <c r="URM426" s="98"/>
      <c r="URN426" s="98"/>
      <c r="URO426" s="98"/>
      <c r="URP426" s="98"/>
      <c r="URQ426" s="98"/>
      <c r="URR426" s="98"/>
      <c r="URS426" s="98"/>
      <c r="URT426" s="98"/>
      <c r="URU426" s="98"/>
      <c r="URV426" s="98"/>
      <c r="URW426" s="98"/>
      <c r="URX426" s="98"/>
      <c r="URY426" s="98"/>
      <c r="URZ426" s="98"/>
      <c r="USA426" s="98"/>
      <c r="USB426" s="98"/>
      <c r="USC426" s="98"/>
      <c r="USD426" s="98"/>
      <c r="USE426" s="98"/>
      <c r="USF426" s="98"/>
      <c r="USG426" s="98"/>
      <c r="USH426" s="98"/>
      <c r="USI426" s="98"/>
      <c r="USJ426" s="98"/>
      <c r="USK426" s="98"/>
      <c r="USL426" s="98"/>
      <c r="USM426" s="98"/>
      <c r="USN426" s="98"/>
      <c r="USO426" s="98"/>
      <c r="USP426" s="98"/>
      <c r="USQ426" s="98"/>
      <c r="USR426" s="98"/>
      <c r="USS426" s="98"/>
      <c r="UST426" s="98"/>
      <c r="USU426" s="98"/>
      <c r="USV426" s="98"/>
      <c r="USW426" s="98"/>
      <c r="USX426" s="98"/>
      <c r="USY426" s="98"/>
      <c r="USZ426" s="98"/>
      <c r="UTA426" s="98"/>
      <c r="UTB426" s="98"/>
      <c r="UTC426" s="98"/>
      <c r="UTD426" s="98"/>
      <c r="UTE426" s="98"/>
      <c r="UTF426" s="98"/>
      <c r="UTG426" s="98"/>
      <c r="UTH426" s="98"/>
      <c r="UTI426" s="98"/>
      <c r="UTJ426" s="98"/>
      <c r="UTK426" s="98"/>
      <c r="UTL426" s="98"/>
      <c r="UTM426" s="98"/>
      <c r="UTN426" s="98"/>
      <c r="UTO426" s="98"/>
      <c r="UTP426" s="98"/>
      <c r="UTQ426" s="98"/>
      <c r="UTR426" s="98"/>
      <c r="UTS426" s="98"/>
      <c r="UTT426" s="98"/>
      <c r="UTU426" s="98"/>
      <c r="UTV426" s="98"/>
      <c r="UTW426" s="98"/>
      <c r="UTX426" s="98"/>
      <c r="UTY426" s="98"/>
      <c r="UTZ426" s="98"/>
      <c r="UUA426" s="98"/>
      <c r="UUB426" s="98"/>
      <c r="UUC426" s="98"/>
      <c r="UUD426" s="98"/>
      <c r="UUE426" s="98"/>
      <c r="UUF426" s="98"/>
      <c r="UUG426" s="98"/>
      <c r="UUH426" s="98"/>
      <c r="UUI426" s="98"/>
      <c r="UUJ426" s="98"/>
      <c r="UUK426" s="98"/>
      <c r="UUL426" s="98"/>
      <c r="UUM426" s="98"/>
      <c r="UUN426" s="98"/>
      <c r="UUO426" s="98"/>
      <c r="UUP426" s="98"/>
      <c r="UUQ426" s="98"/>
      <c r="UUR426" s="98"/>
      <c r="UUS426" s="98"/>
      <c r="UUT426" s="98"/>
      <c r="UUU426" s="98"/>
      <c r="UUV426" s="98"/>
      <c r="UUW426" s="98"/>
      <c r="UUX426" s="98"/>
      <c r="UUY426" s="98"/>
      <c r="UUZ426" s="98"/>
      <c r="UVA426" s="98"/>
      <c r="UVB426" s="98"/>
      <c r="UVC426" s="98"/>
      <c r="UVD426" s="98"/>
      <c r="UVE426" s="98"/>
      <c r="UVF426" s="98"/>
      <c r="UVG426" s="98"/>
      <c r="UVH426" s="98"/>
      <c r="UVI426" s="98"/>
      <c r="UVJ426" s="98"/>
      <c r="UVK426" s="98"/>
      <c r="UVL426" s="98"/>
      <c r="UVM426" s="98"/>
      <c r="UVN426" s="98"/>
      <c r="UVO426" s="98"/>
      <c r="UVP426" s="98"/>
      <c r="UVQ426" s="98"/>
      <c r="UVR426" s="98"/>
      <c r="UVS426" s="98"/>
      <c r="UVT426" s="98"/>
      <c r="UVU426" s="98"/>
      <c r="UVV426" s="98"/>
      <c r="UVW426" s="98"/>
      <c r="UVX426" s="98"/>
      <c r="UVY426" s="98"/>
      <c r="UVZ426" s="98"/>
      <c r="UWA426" s="98"/>
      <c r="UWB426" s="98"/>
      <c r="UWC426" s="98"/>
      <c r="UWD426" s="98"/>
      <c r="UWE426" s="98"/>
      <c r="UWF426" s="98"/>
      <c r="UWG426" s="98"/>
      <c r="UWH426" s="98"/>
      <c r="UWI426" s="98"/>
      <c r="UWJ426" s="98"/>
      <c r="UWK426" s="98"/>
      <c r="UWL426" s="98"/>
      <c r="UWM426" s="98"/>
      <c r="UWN426" s="98"/>
      <c r="UWO426" s="98"/>
      <c r="UWP426" s="98"/>
      <c r="UWQ426" s="98"/>
      <c r="UWR426" s="98"/>
      <c r="UWS426" s="98"/>
      <c r="UWT426" s="98"/>
      <c r="UWU426" s="98"/>
      <c r="UWV426" s="98"/>
      <c r="UWW426" s="98"/>
      <c r="UWX426" s="98"/>
      <c r="UWY426" s="98"/>
      <c r="UWZ426" s="98"/>
      <c r="UXA426" s="98"/>
      <c r="UXB426" s="98"/>
      <c r="UXC426" s="98"/>
      <c r="UXD426" s="98"/>
      <c r="UXE426" s="98"/>
      <c r="UXF426" s="98"/>
      <c r="UXG426" s="98"/>
      <c r="UXH426" s="98"/>
      <c r="UXI426" s="98"/>
      <c r="UXJ426" s="98"/>
      <c r="UXK426" s="98"/>
      <c r="UXL426" s="98"/>
      <c r="UXM426" s="98"/>
      <c r="UXN426" s="98"/>
      <c r="UXO426" s="98"/>
      <c r="UXP426" s="98"/>
      <c r="UXQ426" s="98"/>
      <c r="UXR426" s="98"/>
      <c r="UXS426" s="98"/>
      <c r="UXT426" s="98"/>
      <c r="UXU426" s="98"/>
      <c r="UXV426" s="98"/>
      <c r="UXW426" s="98"/>
      <c r="UXX426" s="98"/>
      <c r="UXY426" s="98"/>
      <c r="UXZ426" s="98"/>
      <c r="UYA426" s="98"/>
      <c r="UYB426" s="98"/>
      <c r="UYC426" s="98"/>
      <c r="UYD426" s="98"/>
      <c r="UYE426" s="98"/>
      <c r="UYF426" s="98"/>
      <c r="UYG426" s="98"/>
      <c r="UYH426" s="98"/>
      <c r="UYI426" s="98"/>
      <c r="UYJ426" s="98"/>
      <c r="UYK426" s="98"/>
      <c r="UYL426" s="98"/>
      <c r="UYM426" s="98"/>
      <c r="UYN426" s="98"/>
      <c r="UYO426" s="98"/>
      <c r="UYP426" s="98"/>
      <c r="UYQ426" s="98"/>
      <c r="UYR426" s="98"/>
      <c r="UYS426" s="98"/>
      <c r="UYT426" s="98"/>
      <c r="UYU426" s="98"/>
      <c r="UYV426" s="98"/>
      <c r="UYW426" s="98"/>
      <c r="UYX426" s="98"/>
      <c r="UYY426" s="98"/>
      <c r="UYZ426" s="98"/>
      <c r="UZA426" s="98"/>
      <c r="UZB426" s="98"/>
      <c r="UZC426" s="98"/>
      <c r="UZD426" s="98"/>
      <c r="UZE426" s="98"/>
      <c r="UZF426" s="98"/>
      <c r="UZG426" s="98"/>
      <c r="UZH426" s="98"/>
      <c r="UZI426" s="98"/>
      <c r="UZJ426" s="98"/>
      <c r="UZK426" s="98"/>
      <c r="UZL426" s="98"/>
      <c r="UZM426" s="98"/>
      <c r="UZN426" s="98"/>
      <c r="UZO426" s="98"/>
      <c r="UZP426" s="98"/>
      <c r="UZQ426" s="98"/>
      <c r="UZR426" s="98"/>
      <c r="UZS426" s="98"/>
      <c r="UZT426" s="98"/>
      <c r="UZU426" s="98"/>
      <c r="UZV426" s="98"/>
      <c r="UZW426" s="98"/>
      <c r="UZX426" s="98"/>
      <c r="UZY426" s="98"/>
      <c r="UZZ426" s="98"/>
      <c r="VAA426" s="98"/>
      <c r="VAB426" s="98"/>
      <c r="VAC426" s="98"/>
      <c r="VAD426" s="98"/>
      <c r="VAE426" s="98"/>
      <c r="VAF426" s="98"/>
      <c r="VAG426" s="98"/>
      <c r="VAH426" s="98"/>
      <c r="VAI426" s="98"/>
      <c r="VAJ426" s="98"/>
      <c r="VAK426" s="98"/>
      <c r="VAL426" s="98"/>
      <c r="VAM426" s="98"/>
      <c r="VAN426" s="98"/>
      <c r="VAO426" s="98"/>
      <c r="VAP426" s="98"/>
      <c r="VAQ426" s="98"/>
      <c r="VAR426" s="98"/>
      <c r="VAS426" s="98"/>
      <c r="VAT426" s="98"/>
      <c r="VAU426" s="98"/>
      <c r="VAV426" s="98"/>
      <c r="VAW426" s="98"/>
      <c r="VAX426" s="98"/>
      <c r="VAY426" s="98"/>
      <c r="VAZ426" s="98"/>
      <c r="VBA426" s="98"/>
      <c r="VBB426" s="98"/>
      <c r="VBC426" s="98"/>
      <c r="VBD426" s="98"/>
      <c r="VBE426" s="98"/>
      <c r="VBF426" s="98"/>
      <c r="VBG426" s="98"/>
      <c r="VBH426" s="98"/>
      <c r="VBI426" s="98"/>
      <c r="VBJ426" s="98"/>
      <c r="VBK426" s="98"/>
      <c r="VBL426" s="98"/>
      <c r="VBM426" s="98"/>
      <c r="VBN426" s="98"/>
      <c r="VBO426" s="98"/>
      <c r="VBP426" s="98"/>
      <c r="VBQ426" s="98"/>
      <c r="VBR426" s="98"/>
      <c r="VBS426" s="98"/>
      <c r="VBT426" s="98"/>
      <c r="VBU426" s="98"/>
      <c r="VBV426" s="98"/>
      <c r="VBW426" s="98"/>
      <c r="VBX426" s="98"/>
      <c r="VBY426" s="98"/>
      <c r="VBZ426" s="98"/>
      <c r="VCA426" s="98"/>
      <c r="VCB426" s="98"/>
      <c r="VCC426" s="98"/>
      <c r="VCD426" s="98"/>
      <c r="VCE426" s="98"/>
      <c r="VCF426" s="98"/>
      <c r="VCG426" s="98"/>
      <c r="VCH426" s="98"/>
      <c r="VCI426" s="98"/>
      <c r="VCJ426" s="98"/>
      <c r="VCK426" s="98"/>
      <c r="VCL426" s="98"/>
      <c r="VCM426" s="98"/>
      <c r="VCN426" s="98"/>
      <c r="VCO426" s="98"/>
      <c r="VCP426" s="98"/>
      <c r="VCQ426" s="98"/>
      <c r="VCR426" s="98"/>
      <c r="VCS426" s="98"/>
      <c r="VCT426" s="98"/>
      <c r="VCU426" s="98"/>
      <c r="VCV426" s="98"/>
      <c r="VCW426" s="98"/>
      <c r="VCX426" s="98"/>
      <c r="VCY426" s="98"/>
      <c r="VCZ426" s="98"/>
      <c r="VDA426" s="98"/>
      <c r="VDB426" s="98"/>
      <c r="VDC426" s="98"/>
      <c r="VDD426" s="98"/>
      <c r="VDE426" s="98"/>
      <c r="VDF426" s="98"/>
      <c r="VDG426" s="98"/>
      <c r="VDH426" s="98"/>
      <c r="VDI426" s="98"/>
      <c r="VDJ426" s="98"/>
      <c r="VDK426" s="98"/>
      <c r="VDL426" s="98"/>
      <c r="VDM426" s="98"/>
      <c r="VDN426" s="98"/>
      <c r="VDO426" s="98"/>
      <c r="VDP426" s="98"/>
      <c r="VDQ426" s="98"/>
      <c r="VDR426" s="98"/>
      <c r="VDS426" s="98"/>
      <c r="VDT426" s="98"/>
      <c r="VDU426" s="98"/>
      <c r="VDV426" s="98"/>
      <c r="VDW426" s="98"/>
      <c r="VDX426" s="98"/>
      <c r="VDY426" s="98"/>
      <c r="VDZ426" s="98"/>
      <c r="VEA426" s="98"/>
      <c r="VEB426" s="98"/>
      <c r="VEC426" s="98"/>
      <c r="VED426" s="98"/>
      <c r="VEE426" s="98"/>
      <c r="VEF426" s="98"/>
      <c r="VEG426" s="98"/>
      <c r="VEH426" s="98"/>
      <c r="VEI426" s="98"/>
      <c r="VEJ426" s="98"/>
      <c r="VEK426" s="98"/>
      <c r="VEL426" s="98"/>
      <c r="VEM426" s="98"/>
      <c r="VEN426" s="98"/>
      <c r="VEO426" s="98"/>
      <c r="VEP426" s="98"/>
      <c r="VEQ426" s="98"/>
      <c r="VER426" s="98"/>
      <c r="VES426" s="98"/>
      <c r="VET426" s="98"/>
      <c r="VEU426" s="98"/>
      <c r="VEV426" s="98"/>
      <c r="VEW426" s="98"/>
      <c r="VEX426" s="98"/>
      <c r="VEY426" s="98"/>
      <c r="VEZ426" s="98"/>
      <c r="VFA426" s="98"/>
      <c r="VFB426" s="98"/>
      <c r="VFC426" s="98"/>
      <c r="VFD426" s="98"/>
      <c r="VFE426" s="98"/>
      <c r="VFF426" s="98"/>
      <c r="VFG426" s="98"/>
      <c r="VFH426" s="98"/>
      <c r="VFI426" s="98"/>
      <c r="VFJ426" s="98"/>
      <c r="VFK426" s="98"/>
      <c r="VFL426" s="98"/>
      <c r="VFM426" s="98"/>
      <c r="VFN426" s="98"/>
      <c r="VFO426" s="98"/>
      <c r="VFP426" s="98"/>
      <c r="VFQ426" s="98"/>
      <c r="VFR426" s="98"/>
      <c r="VFS426" s="98"/>
      <c r="VFT426" s="98"/>
      <c r="VFU426" s="98"/>
      <c r="VFV426" s="98"/>
      <c r="VFW426" s="98"/>
      <c r="VFX426" s="98"/>
      <c r="VFY426" s="98"/>
      <c r="VFZ426" s="98"/>
      <c r="VGA426" s="98"/>
      <c r="VGB426" s="98"/>
      <c r="VGC426" s="98"/>
      <c r="VGD426" s="98"/>
      <c r="VGE426" s="98"/>
      <c r="VGF426" s="98"/>
      <c r="VGG426" s="98"/>
      <c r="VGH426" s="98"/>
      <c r="VGI426" s="98"/>
      <c r="VGJ426" s="98"/>
      <c r="VGK426" s="98"/>
      <c r="VGL426" s="98"/>
      <c r="VGM426" s="98"/>
      <c r="VGN426" s="98"/>
      <c r="VGO426" s="98"/>
      <c r="VGP426" s="98"/>
      <c r="VGQ426" s="98"/>
      <c r="VGR426" s="98"/>
      <c r="VGS426" s="98"/>
      <c r="VGT426" s="98"/>
      <c r="VGU426" s="98"/>
      <c r="VGV426" s="98"/>
      <c r="VGW426" s="98"/>
      <c r="VGX426" s="98"/>
      <c r="VGY426" s="98"/>
      <c r="VGZ426" s="98"/>
      <c r="VHA426" s="98"/>
      <c r="VHB426" s="98"/>
      <c r="VHC426" s="98"/>
      <c r="VHD426" s="98"/>
      <c r="VHE426" s="98"/>
      <c r="VHF426" s="98"/>
      <c r="VHG426" s="98"/>
      <c r="VHH426" s="98"/>
      <c r="VHI426" s="98"/>
      <c r="VHJ426" s="98"/>
      <c r="VHK426" s="98"/>
      <c r="VHL426" s="98"/>
      <c r="VHM426" s="98"/>
      <c r="VHN426" s="98"/>
      <c r="VHO426" s="98"/>
      <c r="VHP426" s="98"/>
      <c r="VHQ426" s="98"/>
      <c r="VHR426" s="98"/>
      <c r="VHS426" s="98"/>
      <c r="VHT426" s="98"/>
      <c r="VHU426" s="98"/>
      <c r="VHV426" s="98"/>
      <c r="VHW426" s="98"/>
      <c r="VHX426" s="98"/>
      <c r="VHY426" s="98"/>
      <c r="VHZ426" s="98"/>
      <c r="VIA426" s="98"/>
      <c r="VIB426" s="98"/>
      <c r="VIC426" s="98"/>
      <c r="VID426" s="98"/>
      <c r="VIE426" s="98"/>
      <c r="VIF426" s="98"/>
      <c r="VIG426" s="98"/>
      <c r="VIH426" s="98"/>
      <c r="VII426" s="98"/>
      <c r="VIJ426" s="98"/>
      <c r="VIK426" s="98"/>
      <c r="VIL426" s="98"/>
      <c r="VIM426" s="98"/>
      <c r="VIN426" s="98"/>
      <c r="VIO426" s="98"/>
      <c r="VIP426" s="98"/>
      <c r="VIQ426" s="98"/>
      <c r="VIR426" s="98"/>
      <c r="VIS426" s="98"/>
      <c r="VIT426" s="98"/>
      <c r="VIU426" s="98"/>
      <c r="VIV426" s="98"/>
      <c r="VIW426" s="98"/>
      <c r="VIX426" s="98"/>
      <c r="VIY426" s="98"/>
      <c r="VIZ426" s="98"/>
      <c r="VJA426" s="98"/>
      <c r="VJB426" s="98"/>
      <c r="VJC426" s="98"/>
      <c r="VJD426" s="98"/>
      <c r="VJE426" s="98"/>
      <c r="VJF426" s="98"/>
      <c r="VJG426" s="98"/>
      <c r="VJH426" s="98"/>
      <c r="VJI426" s="98"/>
      <c r="VJJ426" s="98"/>
      <c r="VJK426" s="98"/>
      <c r="VJL426" s="98"/>
      <c r="VJM426" s="98"/>
      <c r="VJN426" s="98"/>
      <c r="VJO426" s="98"/>
      <c r="VJP426" s="98"/>
      <c r="VJQ426" s="98"/>
      <c r="VJR426" s="98"/>
      <c r="VJS426" s="98"/>
      <c r="VJT426" s="98"/>
      <c r="VJU426" s="98"/>
      <c r="VJV426" s="98"/>
      <c r="VJW426" s="98"/>
      <c r="VJX426" s="98"/>
      <c r="VJY426" s="98"/>
      <c r="VJZ426" s="98"/>
      <c r="VKA426" s="98"/>
      <c r="VKB426" s="98"/>
      <c r="VKC426" s="98"/>
      <c r="VKD426" s="98"/>
      <c r="VKE426" s="98"/>
      <c r="VKF426" s="98"/>
      <c r="VKG426" s="98"/>
      <c r="VKH426" s="98"/>
      <c r="VKI426" s="98"/>
      <c r="VKJ426" s="98"/>
      <c r="VKK426" s="98"/>
      <c r="VKL426" s="98"/>
      <c r="VKM426" s="98"/>
      <c r="VKN426" s="98"/>
      <c r="VKO426" s="98"/>
      <c r="VKP426" s="98"/>
      <c r="VKQ426" s="98"/>
      <c r="VKR426" s="98"/>
      <c r="VKS426" s="98"/>
      <c r="VKT426" s="98"/>
      <c r="VKU426" s="98"/>
      <c r="VKV426" s="98"/>
      <c r="VKW426" s="98"/>
      <c r="VKX426" s="98"/>
      <c r="VKY426" s="98"/>
      <c r="VKZ426" s="98"/>
      <c r="VLA426" s="98"/>
      <c r="VLB426" s="98"/>
      <c r="VLC426" s="98"/>
      <c r="VLD426" s="98"/>
      <c r="VLE426" s="98"/>
      <c r="VLF426" s="98"/>
      <c r="VLG426" s="98"/>
      <c r="VLH426" s="98"/>
      <c r="VLI426" s="98"/>
      <c r="VLJ426" s="98"/>
      <c r="VLK426" s="98"/>
      <c r="VLL426" s="98"/>
      <c r="VLM426" s="98"/>
      <c r="VLN426" s="98"/>
      <c r="VLO426" s="98"/>
      <c r="VLP426" s="98"/>
      <c r="VLQ426" s="98"/>
      <c r="VLR426" s="98"/>
      <c r="VLS426" s="98"/>
      <c r="VLT426" s="98"/>
      <c r="VLU426" s="98"/>
      <c r="VLV426" s="98"/>
      <c r="VLW426" s="98"/>
      <c r="VLX426" s="98"/>
      <c r="VLY426" s="98"/>
      <c r="VLZ426" s="98"/>
      <c r="VMA426" s="98"/>
      <c r="VMB426" s="98"/>
      <c r="VMC426" s="98"/>
      <c r="VMD426" s="98"/>
      <c r="VME426" s="98"/>
      <c r="VMF426" s="98"/>
      <c r="VMG426" s="98"/>
      <c r="VMH426" s="98"/>
      <c r="VMI426" s="98"/>
      <c r="VMJ426" s="98"/>
      <c r="VMK426" s="98"/>
      <c r="VML426" s="98"/>
      <c r="VMM426" s="98"/>
      <c r="VMN426" s="98"/>
      <c r="VMO426" s="98"/>
      <c r="VMP426" s="98"/>
      <c r="VMQ426" s="98"/>
      <c r="VMR426" s="98"/>
      <c r="VMS426" s="98"/>
      <c r="VMT426" s="98"/>
      <c r="VMU426" s="98"/>
      <c r="VMV426" s="98"/>
      <c r="VMW426" s="98"/>
      <c r="VMX426" s="98"/>
      <c r="VMY426" s="98"/>
      <c r="VMZ426" s="98"/>
      <c r="VNA426" s="98"/>
      <c r="VNB426" s="98"/>
      <c r="VNC426" s="98"/>
      <c r="VND426" s="98"/>
      <c r="VNE426" s="98"/>
      <c r="VNF426" s="98"/>
      <c r="VNG426" s="98"/>
      <c r="VNH426" s="98"/>
      <c r="VNI426" s="98"/>
      <c r="VNJ426" s="98"/>
      <c r="VNK426" s="98"/>
      <c r="VNL426" s="98"/>
      <c r="VNM426" s="98"/>
      <c r="VNN426" s="98"/>
      <c r="VNO426" s="98"/>
      <c r="VNP426" s="98"/>
      <c r="VNQ426" s="98"/>
      <c r="VNR426" s="98"/>
      <c r="VNS426" s="98"/>
      <c r="VNT426" s="98"/>
      <c r="VNU426" s="98"/>
      <c r="VNV426" s="98"/>
      <c r="VNW426" s="98"/>
      <c r="VNX426" s="98"/>
      <c r="VNY426" s="98"/>
      <c r="VNZ426" s="98"/>
      <c r="VOA426" s="98"/>
      <c r="VOB426" s="98"/>
      <c r="VOC426" s="98"/>
      <c r="VOD426" s="98"/>
      <c r="VOE426" s="98"/>
      <c r="VOF426" s="98"/>
      <c r="VOG426" s="98"/>
      <c r="VOH426" s="98"/>
      <c r="VOI426" s="98"/>
      <c r="VOJ426" s="98"/>
      <c r="VOK426" s="98"/>
      <c r="VOL426" s="98"/>
      <c r="VOM426" s="98"/>
      <c r="VON426" s="98"/>
      <c r="VOO426" s="98"/>
      <c r="VOP426" s="98"/>
      <c r="VOQ426" s="98"/>
      <c r="VOR426" s="98"/>
      <c r="VOS426" s="98"/>
      <c r="VOT426" s="98"/>
      <c r="VOU426" s="98"/>
      <c r="VOV426" s="98"/>
      <c r="VOW426" s="98"/>
      <c r="VOX426" s="98"/>
      <c r="VOY426" s="98"/>
      <c r="VOZ426" s="98"/>
      <c r="VPA426" s="98"/>
      <c r="VPB426" s="98"/>
      <c r="VPC426" s="98"/>
      <c r="VPD426" s="98"/>
      <c r="VPE426" s="98"/>
      <c r="VPF426" s="98"/>
      <c r="VPG426" s="98"/>
      <c r="VPH426" s="98"/>
      <c r="VPI426" s="98"/>
      <c r="VPJ426" s="98"/>
      <c r="VPK426" s="98"/>
      <c r="VPL426" s="98"/>
      <c r="VPM426" s="98"/>
      <c r="VPN426" s="98"/>
      <c r="VPO426" s="98"/>
      <c r="VPP426" s="98"/>
      <c r="VPQ426" s="98"/>
      <c r="VPR426" s="98"/>
      <c r="VPS426" s="98"/>
      <c r="VPT426" s="98"/>
      <c r="VPU426" s="98"/>
      <c r="VPV426" s="98"/>
      <c r="VPW426" s="98"/>
      <c r="VPX426" s="98"/>
      <c r="VPY426" s="98"/>
      <c r="VPZ426" s="98"/>
      <c r="VQA426" s="98"/>
      <c r="VQB426" s="98"/>
      <c r="VQC426" s="98"/>
      <c r="VQD426" s="98"/>
      <c r="VQE426" s="98"/>
      <c r="VQF426" s="98"/>
      <c r="VQG426" s="98"/>
      <c r="VQH426" s="98"/>
      <c r="VQI426" s="98"/>
      <c r="VQJ426" s="98"/>
      <c r="VQK426" s="98"/>
      <c r="VQL426" s="98"/>
      <c r="VQM426" s="98"/>
      <c r="VQN426" s="98"/>
      <c r="VQO426" s="98"/>
      <c r="VQP426" s="98"/>
      <c r="VQQ426" s="98"/>
      <c r="VQR426" s="98"/>
      <c r="VQS426" s="98"/>
      <c r="VQT426" s="98"/>
      <c r="VQU426" s="98"/>
      <c r="VQV426" s="98"/>
      <c r="VQW426" s="98"/>
      <c r="VQX426" s="98"/>
      <c r="VQY426" s="98"/>
      <c r="VQZ426" s="98"/>
      <c r="VRA426" s="98"/>
      <c r="VRB426" s="98"/>
      <c r="VRC426" s="98"/>
      <c r="VRD426" s="98"/>
      <c r="VRE426" s="98"/>
      <c r="VRF426" s="98"/>
      <c r="VRG426" s="98"/>
      <c r="VRH426" s="98"/>
      <c r="VRI426" s="98"/>
      <c r="VRJ426" s="98"/>
      <c r="VRK426" s="98"/>
      <c r="VRL426" s="98"/>
      <c r="VRM426" s="98"/>
      <c r="VRN426" s="98"/>
      <c r="VRO426" s="98"/>
      <c r="VRP426" s="98"/>
      <c r="VRQ426" s="98"/>
      <c r="VRR426" s="98"/>
      <c r="VRS426" s="98"/>
      <c r="VRT426" s="98"/>
      <c r="VRU426" s="98"/>
      <c r="VRV426" s="98"/>
      <c r="VRW426" s="98"/>
      <c r="VRX426" s="98"/>
      <c r="VRY426" s="98"/>
      <c r="VRZ426" s="98"/>
      <c r="VSA426" s="98"/>
      <c r="VSB426" s="98"/>
      <c r="VSC426" s="98"/>
      <c r="VSD426" s="98"/>
      <c r="VSE426" s="98"/>
      <c r="VSF426" s="98"/>
      <c r="VSG426" s="98"/>
      <c r="VSH426" s="98"/>
      <c r="VSI426" s="98"/>
      <c r="VSJ426" s="98"/>
      <c r="VSK426" s="98"/>
      <c r="VSL426" s="98"/>
      <c r="VSM426" s="98"/>
      <c r="VSN426" s="98"/>
      <c r="VSO426" s="98"/>
      <c r="VSP426" s="98"/>
      <c r="VSQ426" s="98"/>
      <c r="VSR426" s="98"/>
      <c r="VSS426" s="98"/>
      <c r="VST426" s="98"/>
      <c r="VSU426" s="98"/>
      <c r="VSV426" s="98"/>
      <c r="VSW426" s="98"/>
      <c r="VSX426" s="98"/>
      <c r="VSY426" s="98"/>
      <c r="VSZ426" s="98"/>
      <c r="VTA426" s="98"/>
      <c r="VTB426" s="98"/>
      <c r="VTC426" s="98"/>
      <c r="VTD426" s="98"/>
      <c r="VTE426" s="98"/>
      <c r="VTF426" s="98"/>
      <c r="VTG426" s="98"/>
      <c r="VTH426" s="98"/>
      <c r="VTI426" s="98"/>
      <c r="VTJ426" s="98"/>
      <c r="VTK426" s="98"/>
      <c r="VTL426" s="98"/>
      <c r="VTM426" s="98"/>
      <c r="VTN426" s="98"/>
      <c r="VTO426" s="98"/>
      <c r="VTP426" s="98"/>
      <c r="VTQ426" s="98"/>
      <c r="VTR426" s="98"/>
      <c r="VTS426" s="98"/>
      <c r="VTT426" s="98"/>
      <c r="VTU426" s="98"/>
      <c r="VTV426" s="98"/>
      <c r="VTW426" s="98"/>
      <c r="VTX426" s="98"/>
      <c r="VTY426" s="98"/>
      <c r="VTZ426" s="98"/>
      <c r="VUA426" s="98"/>
      <c r="VUB426" s="98"/>
      <c r="VUC426" s="98"/>
      <c r="VUD426" s="98"/>
      <c r="VUE426" s="98"/>
      <c r="VUF426" s="98"/>
      <c r="VUG426" s="98"/>
      <c r="VUH426" s="98"/>
      <c r="VUI426" s="98"/>
      <c r="VUJ426" s="98"/>
      <c r="VUK426" s="98"/>
      <c r="VUL426" s="98"/>
      <c r="VUM426" s="98"/>
      <c r="VUN426" s="98"/>
      <c r="VUO426" s="98"/>
      <c r="VUP426" s="98"/>
      <c r="VUQ426" s="98"/>
      <c r="VUR426" s="98"/>
      <c r="VUS426" s="98"/>
      <c r="VUT426" s="98"/>
      <c r="VUU426" s="98"/>
      <c r="VUV426" s="98"/>
      <c r="VUW426" s="98"/>
      <c r="VUX426" s="98"/>
      <c r="VUY426" s="98"/>
      <c r="VUZ426" s="98"/>
      <c r="VVA426" s="98"/>
      <c r="VVB426" s="98"/>
      <c r="VVC426" s="98"/>
      <c r="VVD426" s="98"/>
      <c r="VVE426" s="98"/>
      <c r="VVF426" s="98"/>
      <c r="VVG426" s="98"/>
      <c r="VVH426" s="98"/>
      <c r="VVI426" s="98"/>
      <c r="VVJ426" s="98"/>
      <c r="VVK426" s="98"/>
      <c r="VVL426" s="98"/>
      <c r="VVM426" s="98"/>
      <c r="VVN426" s="98"/>
      <c r="VVO426" s="98"/>
      <c r="VVP426" s="98"/>
      <c r="VVQ426" s="98"/>
      <c r="VVR426" s="98"/>
      <c r="VVS426" s="98"/>
      <c r="VVT426" s="98"/>
      <c r="VVU426" s="98"/>
      <c r="VVV426" s="98"/>
      <c r="VVW426" s="98"/>
      <c r="VVX426" s="98"/>
      <c r="VVY426" s="98"/>
      <c r="VVZ426" s="98"/>
      <c r="VWA426" s="98"/>
      <c r="VWB426" s="98"/>
      <c r="VWC426" s="98"/>
      <c r="VWD426" s="98"/>
      <c r="VWE426" s="98"/>
      <c r="VWF426" s="98"/>
      <c r="VWG426" s="98"/>
      <c r="VWH426" s="98"/>
      <c r="VWI426" s="98"/>
      <c r="VWJ426" s="98"/>
      <c r="VWK426" s="98"/>
      <c r="VWL426" s="98"/>
      <c r="VWM426" s="98"/>
      <c r="VWN426" s="98"/>
      <c r="VWO426" s="98"/>
      <c r="VWP426" s="98"/>
      <c r="VWQ426" s="98"/>
      <c r="VWR426" s="98"/>
      <c r="VWS426" s="98"/>
      <c r="VWT426" s="98"/>
      <c r="VWU426" s="98"/>
      <c r="VWV426" s="98"/>
      <c r="VWW426" s="98"/>
      <c r="VWX426" s="98"/>
      <c r="VWY426" s="98"/>
      <c r="VWZ426" s="98"/>
      <c r="VXA426" s="98"/>
      <c r="VXB426" s="98"/>
      <c r="VXC426" s="98"/>
      <c r="VXD426" s="98"/>
      <c r="VXE426" s="98"/>
      <c r="VXF426" s="98"/>
      <c r="VXG426" s="98"/>
      <c r="VXH426" s="98"/>
      <c r="VXI426" s="98"/>
      <c r="VXJ426" s="98"/>
      <c r="VXK426" s="98"/>
      <c r="VXL426" s="98"/>
      <c r="VXM426" s="98"/>
      <c r="VXN426" s="98"/>
      <c r="VXO426" s="98"/>
      <c r="VXP426" s="98"/>
      <c r="VXQ426" s="98"/>
      <c r="VXR426" s="98"/>
      <c r="VXS426" s="98"/>
      <c r="VXT426" s="98"/>
      <c r="VXU426" s="98"/>
      <c r="VXV426" s="98"/>
      <c r="VXW426" s="98"/>
      <c r="VXX426" s="98"/>
      <c r="VXY426" s="98"/>
      <c r="VXZ426" s="98"/>
      <c r="VYA426" s="98"/>
      <c r="VYB426" s="98"/>
      <c r="VYC426" s="98"/>
      <c r="VYD426" s="98"/>
      <c r="VYE426" s="98"/>
      <c r="VYF426" s="98"/>
      <c r="VYG426" s="98"/>
      <c r="VYH426" s="98"/>
      <c r="VYI426" s="98"/>
      <c r="VYJ426" s="98"/>
      <c r="VYK426" s="98"/>
      <c r="VYL426" s="98"/>
      <c r="VYM426" s="98"/>
      <c r="VYN426" s="98"/>
      <c r="VYO426" s="98"/>
      <c r="VYP426" s="98"/>
      <c r="VYQ426" s="98"/>
      <c r="VYR426" s="98"/>
      <c r="VYS426" s="98"/>
      <c r="VYT426" s="98"/>
      <c r="VYU426" s="98"/>
      <c r="VYV426" s="98"/>
      <c r="VYW426" s="98"/>
      <c r="VYX426" s="98"/>
      <c r="VYY426" s="98"/>
      <c r="VYZ426" s="98"/>
      <c r="VZA426" s="98"/>
      <c r="VZB426" s="98"/>
      <c r="VZC426" s="98"/>
      <c r="VZD426" s="98"/>
      <c r="VZE426" s="98"/>
      <c r="VZF426" s="98"/>
      <c r="VZG426" s="98"/>
      <c r="VZH426" s="98"/>
      <c r="VZI426" s="98"/>
      <c r="VZJ426" s="98"/>
      <c r="VZK426" s="98"/>
      <c r="VZL426" s="98"/>
      <c r="VZM426" s="98"/>
      <c r="VZN426" s="98"/>
      <c r="VZO426" s="98"/>
      <c r="VZP426" s="98"/>
      <c r="VZQ426" s="98"/>
      <c r="VZR426" s="98"/>
      <c r="VZS426" s="98"/>
      <c r="VZT426" s="98"/>
      <c r="VZU426" s="98"/>
      <c r="VZV426" s="98"/>
      <c r="VZW426" s="98"/>
      <c r="VZX426" s="98"/>
      <c r="VZY426" s="98"/>
      <c r="VZZ426" s="98"/>
      <c r="WAA426" s="98"/>
      <c r="WAB426" s="98"/>
      <c r="WAC426" s="98"/>
      <c r="WAD426" s="98"/>
      <c r="WAE426" s="98"/>
      <c r="WAF426" s="98"/>
      <c r="WAG426" s="98"/>
      <c r="WAH426" s="98"/>
      <c r="WAI426" s="98"/>
      <c r="WAJ426" s="98"/>
      <c r="WAK426" s="98"/>
      <c r="WAL426" s="98"/>
      <c r="WAM426" s="98"/>
      <c r="WAN426" s="98"/>
      <c r="WAO426" s="98"/>
      <c r="WAP426" s="98"/>
      <c r="WAQ426" s="98"/>
      <c r="WAR426" s="98"/>
      <c r="WAS426" s="98"/>
      <c r="WAT426" s="98"/>
      <c r="WAU426" s="98"/>
      <c r="WAV426" s="98"/>
      <c r="WAW426" s="98"/>
      <c r="WAX426" s="98"/>
      <c r="WAY426" s="98"/>
      <c r="WAZ426" s="98"/>
      <c r="WBA426" s="98"/>
      <c r="WBB426" s="98"/>
      <c r="WBC426" s="98"/>
      <c r="WBD426" s="98"/>
      <c r="WBE426" s="98"/>
      <c r="WBF426" s="98"/>
      <c r="WBG426" s="98"/>
      <c r="WBH426" s="98"/>
      <c r="WBI426" s="98"/>
      <c r="WBJ426" s="98"/>
      <c r="WBK426" s="98"/>
      <c r="WBL426" s="98"/>
      <c r="WBM426" s="98"/>
      <c r="WBN426" s="98"/>
      <c r="WBO426" s="98"/>
      <c r="WBP426" s="98"/>
      <c r="WBQ426" s="98"/>
      <c r="WBR426" s="98"/>
      <c r="WBS426" s="98"/>
      <c r="WBT426" s="98"/>
      <c r="WBU426" s="98"/>
      <c r="WBV426" s="98"/>
      <c r="WBW426" s="98"/>
      <c r="WBX426" s="98"/>
      <c r="WBY426" s="98"/>
      <c r="WBZ426" s="98"/>
      <c r="WCA426" s="98"/>
      <c r="WCB426" s="98"/>
      <c r="WCC426" s="98"/>
      <c r="WCD426" s="98"/>
      <c r="WCE426" s="98"/>
      <c r="WCF426" s="98"/>
      <c r="WCG426" s="98"/>
      <c r="WCH426" s="98"/>
      <c r="WCI426" s="98"/>
      <c r="WCJ426" s="98"/>
      <c r="WCK426" s="98"/>
      <c r="WCL426" s="98"/>
      <c r="WCM426" s="98"/>
      <c r="WCN426" s="98"/>
      <c r="WCO426" s="98"/>
      <c r="WCP426" s="98"/>
      <c r="WCQ426" s="98"/>
      <c r="WCR426" s="98"/>
      <c r="WCS426" s="98"/>
      <c r="WCT426" s="98"/>
      <c r="WCU426" s="98"/>
      <c r="WCV426" s="98"/>
      <c r="WCW426" s="98"/>
      <c r="WCX426" s="98"/>
      <c r="WCY426" s="98"/>
      <c r="WCZ426" s="98"/>
      <c r="WDA426" s="98"/>
      <c r="WDB426" s="98"/>
      <c r="WDC426" s="98"/>
      <c r="WDD426" s="98"/>
      <c r="WDE426" s="98"/>
      <c r="WDF426" s="98"/>
      <c r="WDG426" s="98"/>
      <c r="WDH426" s="98"/>
      <c r="WDI426" s="98"/>
      <c r="WDJ426" s="98"/>
      <c r="WDK426" s="98"/>
      <c r="WDL426" s="98"/>
      <c r="WDM426" s="98"/>
      <c r="WDN426" s="98"/>
      <c r="WDO426" s="98"/>
      <c r="WDP426" s="98"/>
      <c r="WDQ426" s="98"/>
      <c r="WDR426" s="98"/>
      <c r="WDS426" s="98"/>
      <c r="WDT426" s="98"/>
      <c r="WDU426" s="98"/>
      <c r="WDV426" s="98"/>
      <c r="WDW426" s="98"/>
      <c r="WDX426" s="98"/>
      <c r="WDY426" s="98"/>
      <c r="WDZ426" s="98"/>
      <c r="WEA426" s="98"/>
      <c r="WEB426" s="98"/>
      <c r="WEC426" s="98"/>
      <c r="WED426" s="98"/>
      <c r="WEE426" s="98"/>
      <c r="WEF426" s="98"/>
      <c r="WEG426" s="98"/>
      <c r="WEH426" s="98"/>
      <c r="WEI426" s="98"/>
      <c r="WEJ426" s="98"/>
      <c r="WEK426" s="98"/>
      <c r="WEL426" s="98"/>
      <c r="WEM426" s="98"/>
      <c r="WEN426" s="98"/>
      <c r="WEO426" s="98"/>
      <c r="WEP426" s="98"/>
      <c r="WEQ426" s="98"/>
      <c r="WER426" s="98"/>
      <c r="WES426" s="98"/>
      <c r="WET426" s="98"/>
      <c r="WEU426" s="98"/>
      <c r="WEV426" s="98"/>
      <c r="WEW426" s="98"/>
      <c r="WEX426" s="98"/>
      <c r="WEY426" s="98"/>
      <c r="WEZ426" s="98"/>
      <c r="WFA426" s="98"/>
      <c r="WFB426" s="98"/>
      <c r="WFC426" s="98"/>
      <c r="WFD426" s="98"/>
      <c r="WFE426" s="98"/>
      <c r="WFF426" s="98"/>
      <c r="WFG426" s="98"/>
      <c r="WFH426" s="98"/>
      <c r="WFI426" s="98"/>
      <c r="WFJ426" s="98"/>
      <c r="WFK426" s="98"/>
      <c r="WFL426" s="98"/>
      <c r="WFM426" s="98"/>
      <c r="WFN426" s="98"/>
      <c r="WFO426" s="98"/>
      <c r="WFP426" s="98"/>
      <c r="WFQ426" s="98"/>
      <c r="WFR426" s="98"/>
      <c r="WFS426" s="98"/>
      <c r="WFT426" s="98"/>
      <c r="WFU426" s="98"/>
      <c r="WFV426" s="98"/>
      <c r="WFW426" s="98"/>
      <c r="WFX426" s="98"/>
      <c r="WFY426" s="98"/>
      <c r="WFZ426" s="98"/>
      <c r="WGA426" s="98"/>
      <c r="WGB426" s="98"/>
      <c r="WGC426" s="98"/>
      <c r="WGD426" s="98"/>
      <c r="WGE426" s="98"/>
      <c r="WGF426" s="98"/>
      <c r="WGG426" s="98"/>
      <c r="WGH426" s="98"/>
      <c r="WGI426" s="98"/>
      <c r="WGJ426" s="98"/>
      <c r="WGK426" s="98"/>
      <c r="WGL426" s="98"/>
      <c r="WGM426" s="98"/>
      <c r="WGN426" s="98"/>
      <c r="WGO426" s="98"/>
      <c r="WGP426" s="98"/>
      <c r="WGQ426" s="98"/>
      <c r="WGR426" s="98"/>
      <c r="WGS426" s="98"/>
      <c r="WGT426" s="98"/>
      <c r="WGU426" s="98"/>
      <c r="WGV426" s="98"/>
      <c r="WGW426" s="98"/>
      <c r="WGX426" s="98"/>
      <c r="WGY426" s="98"/>
      <c r="WGZ426" s="98"/>
      <c r="WHA426" s="98"/>
      <c r="WHB426" s="98"/>
      <c r="WHC426" s="98"/>
      <c r="WHD426" s="98"/>
      <c r="WHE426" s="98"/>
      <c r="WHF426" s="98"/>
      <c r="WHG426" s="98"/>
      <c r="WHH426" s="98"/>
      <c r="WHI426" s="98"/>
      <c r="WHJ426" s="98"/>
      <c r="WHK426" s="98"/>
      <c r="WHL426" s="98"/>
      <c r="WHM426" s="98"/>
      <c r="WHN426" s="98"/>
      <c r="WHO426" s="98"/>
      <c r="WHP426" s="98"/>
      <c r="WHQ426" s="98"/>
      <c r="WHR426" s="98"/>
      <c r="WHS426" s="98"/>
      <c r="WHT426" s="98"/>
      <c r="WHU426" s="98"/>
      <c r="WHV426" s="98"/>
      <c r="WHW426" s="98"/>
      <c r="WHX426" s="98"/>
      <c r="WHY426" s="98"/>
      <c r="WHZ426" s="98"/>
      <c r="WIA426" s="98"/>
      <c r="WIB426" s="98"/>
      <c r="WIC426" s="98"/>
      <c r="WID426" s="98"/>
      <c r="WIE426" s="98"/>
      <c r="WIF426" s="98"/>
      <c r="WIG426" s="98"/>
      <c r="WIH426" s="98"/>
      <c r="WII426" s="98"/>
      <c r="WIJ426" s="98"/>
      <c r="WIK426" s="98"/>
      <c r="WIL426" s="98"/>
      <c r="WIM426" s="98"/>
      <c r="WIN426" s="98"/>
      <c r="WIO426" s="98"/>
      <c r="WIP426" s="98"/>
      <c r="WIQ426" s="98"/>
      <c r="WIR426" s="98"/>
      <c r="WIS426" s="98"/>
      <c r="WIT426" s="98"/>
      <c r="WIU426" s="98"/>
      <c r="WIV426" s="98"/>
      <c r="WIW426" s="98"/>
      <c r="WIX426" s="98"/>
      <c r="WIY426" s="98"/>
      <c r="WIZ426" s="98"/>
      <c r="WJA426" s="98"/>
      <c r="WJB426" s="98"/>
      <c r="WJC426" s="98"/>
      <c r="WJD426" s="98"/>
      <c r="WJE426" s="98"/>
      <c r="WJF426" s="98"/>
      <c r="WJG426" s="98"/>
      <c r="WJH426" s="98"/>
      <c r="WJI426" s="98"/>
      <c r="WJJ426" s="98"/>
      <c r="WJK426" s="98"/>
      <c r="WJL426" s="98"/>
      <c r="WJM426" s="98"/>
      <c r="WJN426" s="98"/>
      <c r="WJO426" s="98"/>
      <c r="WJP426" s="98"/>
      <c r="WJQ426" s="98"/>
      <c r="WJR426" s="98"/>
      <c r="WJS426" s="98"/>
      <c r="WJT426" s="98"/>
      <c r="WJU426" s="98"/>
      <c r="WJV426" s="98"/>
      <c r="WJW426" s="98"/>
      <c r="WJX426" s="98"/>
      <c r="WJY426" s="98"/>
      <c r="WJZ426" s="98"/>
      <c r="WKA426" s="98"/>
      <c r="WKB426" s="98"/>
      <c r="WKC426" s="98"/>
      <c r="WKD426" s="98"/>
      <c r="WKE426" s="98"/>
      <c r="WKF426" s="98"/>
      <c r="WKG426" s="98"/>
      <c r="WKH426" s="98"/>
      <c r="WKI426" s="98"/>
      <c r="WKJ426" s="98"/>
      <c r="WKK426" s="98"/>
      <c r="WKL426" s="98"/>
      <c r="WKM426" s="98"/>
      <c r="WKN426" s="98"/>
      <c r="WKO426" s="98"/>
      <c r="WKP426" s="98"/>
      <c r="WKQ426" s="98"/>
      <c r="WKR426" s="98"/>
      <c r="WKS426" s="98"/>
      <c r="WKT426" s="98"/>
      <c r="WKU426" s="98"/>
      <c r="WKV426" s="98"/>
      <c r="WKW426" s="98"/>
      <c r="WKX426" s="98"/>
      <c r="WKY426" s="98"/>
      <c r="WKZ426" s="98"/>
      <c r="WLA426" s="98"/>
      <c r="WLB426" s="98"/>
      <c r="WLC426" s="98"/>
      <c r="WLD426" s="98"/>
      <c r="WLE426" s="98"/>
      <c r="WLF426" s="98"/>
      <c r="WLG426" s="98"/>
      <c r="WLH426" s="98"/>
      <c r="WLI426" s="98"/>
      <c r="WLJ426" s="98"/>
      <c r="WLK426" s="98"/>
      <c r="WLL426" s="98"/>
      <c r="WLM426" s="98"/>
      <c r="WLN426" s="98"/>
      <c r="WLO426" s="98"/>
      <c r="WLP426" s="98"/>
      <c r="WLQ426" s="98"/>
      <c r="WLR426" s="98"/>
      <c r="WLS426" s="98"/>
      <c r="WLT426" s="98"/>
      <c r="WLU426" s="98"/>
      <c r="WLV426" s="98"/>
      <c r="WLW426" s="98"/>
      <c r="WLX426" s="98"/>
      <c r="WLY426" s="98"/>
      <c r="WLZ426" s="98"/>
      <c r="WMA426" s="98"/>
      <c r="WMB426" s="98"/>
      <c r="WMC426" s="98"/>
      <c r="WMD426" s="98"/>
      <c r="WME426" s="98"/>
      <c r="WMF426" s="98"/>
      <c r="WMG426" s="98"/>
      <c r="WMH426" s="98"/>
      <c r="WMI426" s="98"/>
      <c r="WMJ426" s="98"/>
      <c r="WMK426" s="98"/>
      <c r="WML426" s="98"/>
      <c r="WMM426" s="98"/>
      <c r="WMN426" s="98"/>
      <c r="WMO426" s="98"/>
      <c r="WMP426" s="98"/>
      <c r="WMQ426" s="98"/>
      <c r="WMR426" s="98"/>
      <c r="WMS426" s="98"/>
      <c r="WMT426" s="98"/>
      <c r="WMU426" s="98"/>
      <c r="WMV426" s="98"/>
      <c r="WMW426" s="98"/>
      <c r="WMX426" s="98"/>
      <c r="WMY426" s="98"/>
      <c r="WMZ426" s="98"/>
      <c r="WNA426" s="98"/>
      <c r="WNB426" s="98"/>
      <c r="WNC426" s="98"/>
      <c r="WND426" s="98"/>
      <c r="WNE426" s="98"/>
      <c r="WNF426" s="98"/>
      <c r="WNG426" s="98"/>
      <c r="WNH426" s="98"/>
      <c r="WNI426" s="98"/>
      <c r="WNJ426" s="98"/>
      <c r="WNK426" s="98"/>
      <c r="WNL426" s="98"/>
      <c r="WNM426" s="98"/>
      <c r="WNN426" s="98"/>
      <c r="WNO426" s="98"/>
      <c r="WNP426" s="98"/>
      <c r="WNQ426" s="98"/>
      <c r="WNR426" s="98"/>
      <c r="WNS426" s="98"/>
      <c r="WNT426" s="98"/>
      <c r="WNU426" s="98"/>
      <c r="WNV426" s="98"/>
      <c r="WNW426" s="98"/>
      <c r="WNX426" s="98"/>
      <c r="WNY426" s="98"/>
      <c r="WNZ426" s="98"/>
      <c r="WOA426" s="98"/>
      <c r="WOB426" s="98"/>
      <c r="WOC426" s="98"/>
      <c r="WOD426" s="98"/>
      <c r="WOE426" s="98"/>
      <c r="WOF426" s="98"/>
      <c r="WOG426" s="98"/>
      <c r="WOH426" s="98"/>
      <c r="WOI426" s="98"/>
      <c r="WOJ426" s="98"/>
      <c r="WOK426" s="98"/>
      <c r="WOL426" s="98"/>
      <c r="WOM426" s="98"/>
      <c r="WON426" s="98"/>
      <c r="WOO426" s="98"/>
      <c r="WOP426" s="98"/>
      <c r="WOQ426" s="98"/>
      <c r="WOR426" s="98"/>
      <c r="WOS426" s="98"/>
      <c r="WOT426" s="98"/>
      <c r="WOU426" s="98"/>
      <c r="WOV426" s="98"/>
      <c r="WOW426" s="98"/>
      <c r="WOX426" s="98"/>
      <c r="WOY426" s="98"/>
      <c r="WOZ426" s="98"/>
      <c r="WPA426" s="98"/>
      <c r="WPB426" s="98"/>
      <c r="WPC426" s="98"/>
      <c r="WPD426" s="98"/>
      <c r="WPE426" s="98"/>
      <c r="WPF426" s="98"/>
      <c r="WPG426" s="98"/>
      <c r="WPH426" s="98"/>
      <c r="WPI426" s="98"/>
      <c r="WPJ426" s="98"/>
      <c r="WPK426" s="98"/>
      <c r="WPL426" s="98"/>
      <c r="WPM426" s="98"/>
      <c r="WPN426" s="98"/>
      <c r="WPO426" s="98"/>
      <c r="WPP426" s="98"/>
      <c r="WPQ426" s="98"/>
      <c r="WPR426" s="98"/>
      <c r="WPS426" s="98"/>
      <c r="WPT426" s="98"/>
      <c r="WPU426" s="98"/>
      <c r="WPV426" s="98"/>
      <c r="WPW426" s="98"/>
      <c r="WPX426" s="98"/>
      <c r="WPY426" s="98"/>
      <c r="WPZ426" s="98"/>
      <c r="WQA426" s="98"/>
      <c r="WQB426" s="98"/>
      <c r="WQC426" s="98"/>
      <c r="WQD426" s="98"/>
      <c r="WQE426" s="98"/>
      <c r="WQF426" s="98"/>
      <c r="WQG426" s="98"/>
      <c r="WQH426" s="98"/>
      <c r="WQI426" s="98"/>
      <c r="WQJ426" s="98"/>
      <c r="WQK426" s="98"/>
      <c r="WQL426" s="98"/>
      <c r="WQM426" s="98"/>
      <c r="WQN426" s="98"/>
      <c r="WQO426" s="98"/>
      <c r="WQP426" s="98"/>
      <c r="WQQ426" s="98"/>
      <c r="WQR426" s="98"/>
      <c r="WQS426" s="98"/>
      <c r="WQT426" s="98"/>
      <c r="WQU426" s="98"/>
      <c r="WQV426" s="98"/>
      <c r="WQW426" s="98"/>
      <c r="WQX426" s="98"/>
      <c r="WQY426" s="98"/>
      <c r="WQZ426" s="98"/>
      <c r="WRA426" s="98"/>
      <c r="WRB426" s="98"/>
      <c r="WRC426" s="98"/>
      <c r="WRD426" s="98"/>
      <c r="WRE426" s="98"/>
      <c r="WRF426" s="98"/>
      <c r="WRG426" s="98"/>
      <c r="WRH426" s="98"/>
      <c r="WRI426" s="98"/>
      <c r="WRJ426" s="98"/>
      <c r="WRK426" s="98"/>
      <c r="WRL426" s="98"/>
      <c r="WRM426" s="98"/>
      <c r="WRN426" s="98"/>
      <c r="WRO426" s="98"/>
      <c r="WRP426" s="98"/>
      <c r="WRQ426" s="98"/>
      <c r="WRR426" s="98"/>
      <c r="WRS426" s="98"/>
      <c r="WRT426" s="98"/>
      <c r="WRU426" s="98"/>
      <c r="WRV426" s="98"/>
      <c r="WRW426" s="98"/>
      <c r="WRX426" s="98"/>
      <c r="WRY426" s="98"/>
      <c r="WRZ426" s="98"/>
      <c r="WSA426" s="98"/>
      <c r="WSB426" s="98"/>
      <c r="WSC426" s="98"/>
      <c r="WSD426" s="98"/>
      <c r="WSE426" s="98"/>
      <c r="WSF426" s="98"/>
      <c r="WSG426" s="98"/>
      <c r="WSH426" s="98"/>
      <c r="WSI426" s="98"/>
      <c r="WSJ426" s="98"/>
      <c r="WSK426" s="98"/>
      <c r="WSL426" s="98"/>
      <c r="WSM426" s="98"/>
      <c r="WSN426" s="98"/>
      <c r="WSO426" s="98"/>
      <c r="WSP426" s="98"/>
      <c r="WSQ426" s="98"/>
      <c r="WSR426" s="98"/>
      <c r="WSS426" s="98"/>
      <c r="WST426" s="98"/>
      <c r="WSU426" s="98"/>
      <c r="WSV426" s="98"/>
      <c r="WSW426" s="98"/>
      <c r="WSX426" s="98"/>
      <c r="WSY426" s="98"/>
      <c r="WSZ426" s="98"/>
      <c r="WTA426" s="98"/>
      <c r="WTB426" s="98"/>
      <c r="WTC426" s="98"/>
      <c r="WTD426" s="98"/>
      <c r="WTE426" s="98"/>
      <c r="WTF426" s="98"/>
      <c r="WTG426" s="98"/>
      <c r="WTH426" s="98"/>
      <c r="WTI426" s="98"/>
      <c r="WTJ426" s="98"/>
      <c r="WTK426" s="98"/>
      <c r="WTL426" s="98"/>
      <c r="WTM426" s="98"/>
      <c r="WTN426" s="98"/>
      <c r="WTO426" s="98"/>
      <c r="WTP426" s="98"/>
      <c r="WTQ426" s="98"/>
      <c r="WTR426" s="98"/>
      <c r="WTS426" s="98"/>
      <c r="WTT426" s="98"/>
      <c r="WTU426" s="98"/>
      <c r="WTV426" s="98"/>
      <c r="WTW426" s="98"/>
      <c r="WTX426" s="98"/>
      <c r="WTY426" s="98"/>
      <c r="WTZ426" s="98"/>
      <c r="WUA426" s="98"/>
      <c r="WUB426" s="98"/>
      <c r="WUC426" s="98"/>
      <c r="WUD426" s="98"/>
      <c r="WUE426" s="98"/>
      <c r="WUF426" s="98"/>
      <c r="WUG426" s="98"/>
      <c r="WUH426" s="98"/>
      <c r="WUI426" s="98"/>
      <c r="WUJ426" s="98"/>
      <c r="WUK426" s="98"/>
      <c r="WUL426" s="98"/>
      <c r="WUM426" s="98"/>
      <c r="WUN426" s="98"/>
      <c r="WUO426" s="98"/>
      <c r="WUP426" s="98"/>
      <c r="WUQ426" s="98"/>
      <c r="WUR426" s="98"/>
      <c r="WUS426" s="98"/>
      <c r="WUT426" s="98"/>
      <c r="WUU426" s="98"/>
      <c r="WUV426" s="98"/>
      <c r="WUW426" s="98"/>
      <c r="WUX426" s="98"/>
      <c r="WUY426" s="98"/>
      <c r="WUZ426" s="98"/>
      <c r="WVA426" s="98"/>
      <c r="WVB426" s="98"/>
      <c r="WVC426" s="98"/>
      <c r="WVD426" s="98"/>
      <c r="WVE426" s="98"/>
      <c r="WVF426" s="98"/>
      <c r="WVG426" s="98"/>
      <c r="WVH426" s="98"/>
      <c r="WVI426" s="98"/>
      <c r="WVJ426" s="98"/>
      <c r="WVK426" s="98"/>
      <c r="WVL426" s="98"/>
      <c r="WVM426" s="98"/>
      <c r="WVN426" s="98"/>
      <c r="WVO426" s="98"/>
      <c r="WVP426" s="98"/>
      <c r="WVQ426" s="98"/>
      <c r="WVR426" s="98"/>
      <c r="WVS426" s="98"/>
      <c r="WVT426" s="98"/>
      <c r="WVU426" s="98"/>
      <c r="WVV426" s="98"/>
      <c r="WVW426" s="98"/>
      <c r="WVX426" s="98"/>
      <c r="WVY426" s="98"/>
      <c r="WVZ426" s="98"/>
      <c r="WWA426" s="98"/>
      <c r="WWB426" s="98"/>
      <c r="WWC426" s="98"/>
      <c r="WWD426" s="98"/>
      <c r="WWE426" s="98"/>
      <c r="WWF426" s="98"/>
      <c r="WWG426" s="98"/>
      <c r="WWH426" s="98"/>
      <c r="WWI426" s="98"/>
      <c r="WWJ426" s="98"/>
      <c r="WWK426" s="98"/>
      <c r="WWL426" s="98"/>
      <c r="WWM426" s="98"/>
      <c r="WWN426" s="98"/>
      <c r="WWO426" s="98"/>
      <c r="WWP426" s="98"/>
      <c r="WWQ426" s="98"/>
      <c r="WWR426" s="98"/>
      <c r="WWS426" s="98"/>
      <c r="WWT426" s="98"/>
      <c r="WWU426" s="98"/>
      <c r="WWV426" s="98"/>
      <c r="WWW426" s="98"/>
      <c r="WWX426" s="98"/>
      <c r="WWY426" s="98"/>
      <c r="WWZ426" s="98"/>
      <c r="WXA426" s="98"/>
      <c r="WXB426" s="98"/>
      <c r="WXC426" s="98"/>
      <c r="WXD426" s="98"/>
      <c r="WXE426" s="98"/>
      <c r="WXF426" s="98"/>
      <c r="WXG426" s="98"/>
      <c r="WXH426" s="98"/>
      <c r="WXI426" s="98"/>
      <c r="WXJ426" s="98"/>
      <c r="WXK426" s="98"/>
      <c r="WXL426" s="98"/>
      <c r="WXM426" s="98"/>
      <c r="WXN426" s="98"/>
      <c r="WXO426" s="98"/>
      <c r="WXP426" s="98"/>
      <c r="WXQ426" s="98"/>
      <c r="WXR426" s="98"/>
      <c r="WXS426" s="98"/>
      <c r="WXT426" s="98"/>
      <c r="WXU426" s="98"/>
      <c r="WXV426" s="98"/>
      <c r="WXW426" s="98"/>
      <c r="WXX426" s="98"/>
      <c r="WXY426" s="98"/>
      <c r="WXZ426" s="98"/>
      <c r="WYA426" s="98"/>
      <c r="WYB426" s="98"/>
      <c r="WYC426" s="98"/>
      <c r="WYD426" s="98"/>
      <c r="WYE426" s="98"/>
      <c r="WYF426" s="98"/>
      <c r="WYG426" s="98"/>
      <c r="WYH426" s="98"/>
      <c r="WYI426" s="98"/>
      <c r="WYJ426" s="98"/>
      <c r="WYK426" s="98"/>
      <c r="WYL426" s="98"/>
      <c r="WYM426" s="98"/>
      <c r="WYN426" s="98"/>
      <c r="WYO426" s="98"/>
      <c r="WYP426" s="98"/>
      <c r="WYQ426" s="98"/>
      <c r="WYR426" s="98"/>
      <c r="WYS426" s="98"/>
      <c r="WYT426" s="98"/>
      <c r="WYU426" s="98"/>
      <c r="WYV426" s="98"/>
      <c r="WYW426" s="98"/>
      <c r="WYX426" s="98"/>
      <c r="WYY426" s="98"/>
      <c r="WYZ426" s="98"/>
      <c r="WZA426" s="98"/>
      <c r="WZB426" s="98"/>
      <c r="WZC426" s="98"/>
      <c r="WZD426" s="98"/>
      <c r="WZE426" s="98"/>
      <c r="WZF426" s="98"/>
      <c r="WZG426" s="98"/>
      <c r="WZH426" s="98"/>
      <c r="WZI426" s="98"/>
      <c r="WZJ426" s="98"/>
      <c r="WZK426" s="98"/>
      <c r="WZL426" s="98"/>
      <c r="WZM426" s="98"/>
      <c r="WZN426" s="98"/>
      <c r="WZO426" s="98"/>
      <c r="WZP426" s="98"/>
      <c r="WZQ426" s="98"/>
      <c r="WZR426" s="98"/>
      <c r="WZS426" s="98"/>
      <c r="WZT426" s="98"/>
      <c r="WZU426" s="98"/>
      <c r="WZV426" s="98"/>
      <c r="WZW426" s="98"/>
      <c r="WZX426" s="98"/>
      <c r="WZY426" s="98"/>
      <c r="WZZ426" s="98"/>
      <c r="XAA426" s="98"/>
      <c r="XAB426" s="98"/>
      <c r="XAC426" s="98"/>
      <c r="XAD426" s="98"/>
      <c r="XAE426" s="98"/>
      <c r="XAF426" s="98"/>
      <c r="XAG426" s="98"/>
      <c r="XAH426" s="98"/>
      <c r="XAI426" s="98"/>
      <c r="XAJ426" s="98"/>
      <c r="XAK426" s="98"/>
      <c r="XAL426" s="98"/>
      <c r="XAM426" s="98"/>
      <c r="XAN426" s="98"/>
      <c r="XAO426" s="98"/>
      <c r="XAP426" s="98"/>
      <c r="XAQ426" s="98"/>
      <c r="XAR426" s="98"/>
      <c r="XAS426" s="98"/>
      <c r="XAT426" s="98"/>
      <c r="XAU426" s="98"/>
      <c r="XAV426" s="98"/>
      <c r="XAW426" s="98"/>
      <c r="XAX426" s="98"/>
      <c r="XAY426" s="98"/>
      <c r="XAZ426" s="98"/>
      <c r="XBA426" s="98"/>
      <c r="XBB426" s="98"/>
      <c r="XBC426" s="98"/>
      <c r="XBD426" s="98"/>
      <c r="XBE426" s="98"/>
      <c r="XBF426" s="98"/>
      <c r="XBG426" s="98"/>
      <c r="XBH426" s="98"/>
      <c r="XBI426" s="98"/>
      <c r="XBJ426" s="98"/>
      <c r="XBK426" s="98"/>
      <c r="XBL426" s="98"/>
      <c r="XBM426" s="98"/>
      <c r="XBN426" s="98"/>
      <c r="XBO426" s="98"/>
      <c r="XBP426" s="98"/>
      <c r="XBQ426" s="98"/>
      <c r="XBR426" s="98"/>
      <c r="XBS426" s="98"/>
      <c r="XBT426" s="98"/>
      <c r="XBU426" s="98"/>
      <c r="XBV426" s="98"/>
      <c r="XBW426" s="98"/>
      <c r="XBX426" s="98"/>
      <c r="XBY426" s="98"/>
      <c r="XBZ426" s="98"/>
      <c r="XCA426" s="98"/>
      <c r="XCB426" s="98"/>
      <c r="XCC426" s="98"/>
      <c r="XCD426" s="98"/>
      <c r="XCE426" s="98"/>
      <c r="XCF426" s="98"/>
      <c r="XCG426" s="98"/>
      <c r="XCH426" s="98"/>
      <c r="XCI426" s="98"/>
      <c r="XCJ426" s="98"/>
      <c r="XCK426" s="98"/>
      <c r="XCL426" s="98"/>
      <c r="XCM426" s="98"/>
      <c r="XCN426" s="98"/>
      <c r="XCO426" s="98"/>
      <c r="XCP426" s="98"/>
      <c r="XCQ426" s="98"/>
      <c r="XCR426" s="98"/>
      <c r="XCS426" s="98"/>
      <c r="XCT426" s="98"/>
      <c r="XCU426" s="98"/>
      <c r="XCV426" s="98"/>
      <c r="XCW426" s="98"/>
      <c r="XCX426" s="98"/>
      <c r="XCY426" s="98"/>
      <c r="XCZ426" s="98"/>
      <c r="XDA426" s="98"/>
      <c r="XDB426" s="98"/>
      <c r="XDC426" s="98"/>
      <c r="XDD426" s="98"/>
      <c r="XDE426" s="98"/>
      <c r="XDF426" s="98"/>
      <c r="XDG426" s="98"/>
      <c r="XDH426" s="98"/>
      <c r="XDI426" s="98"/>
      <c r="XDJ426" s="98"/>
      <c r="XDK426" s="98"/>
      <c r="XDL426" s="98"/>
      <c r="XDM426" s="98"/>
      <c r="XDN426" s="98"/>
      <c r="XDO426" s="98"/>
      <c r="XDP426" s="98"/>
      <c r="XDQ426" s="98"/>
      <c r="XDR426" s="98"/>
      <c r="XDS426" s="98"/>
      <c r="XDT426" s="98"/>
      <c r="XDU426" s="98"/>
      <c r="XDV426" s="98"/>
      <c r="XDW426" s="98"/>
      <c r="XDX426" s="98"/>
      <c r="XDY426" s="98"/>
      <c r="XDZ426" s="98"/>
      <c r="XEA426" s="98"/>
      <c r="XEB426" s="98"/>
      <c r="XEC426" s="98"/>
      <c r="XED426" s="98"/>
      <c r="XEE426" s="98"/>
      <c r="XEF426" s="98"/>
      <c r="XEG426" s="98"/>
      <c r="XEH426" s="98"/>
      <c r="XEI426" s="98"/>
      <c r="XEJ426" s="98"/>
      <c r="XEK426" s="98"/>
      <c r="XEL426" s="98"/>
      <c r="XEM426" s="98"/>
      <c r="XEN426" s="98"/>
      <c r="XEO426" s="98"/>
      <c r="XEP426" s="98"/>
      <c r="XEQ426" s="98"/>
      <c r="XER426" s="98"/>
      <c r="XES426" s="98"/>
      <c r="XET426" s="98"/>
      <c r="XEU426" s="98"/>
      <c r="XEV426" s="98"/>
      <c r="XEW426" s="98"/>
      <c r="XEX426" s="98"/>
      <c r="XEY426" s="98"/>
      <c r="XEZ426" s="98"/>
      <c r="XFA426" s="98"/>
      <c r="XFB426" s="98"/>
      <c r="XFC426" s="98"/>
      <c r="XFD426" s="98"/>
    </row>
    <row r="427" spans="1:16384" s="98" customFormat="1">
      <c r="B427" s="1578" t="s">
        <v>345</v>
      </c>
      <c r="C427" s="44" t="s">
        <v>346</v>
      </c>
      <c r="D427" s="44"/>
      <c r="E427" s="44"/>
      <c r="F427" s="431">
        <f>F429/F428</f>
        <v>2.3333333333333335</v>
      </c>
      <c r="G427" s="431">
        <f t="shared" ref="G427:BP427" si="137">G429/G428</f>
        <v>2.3333333333333335</v>
      </c>
      <c r="H427" s="431">
        <f t="shared" si="137"/>
        <v>2.3333333333333335</v>
      </c>
      <c r="I427" s="431">
        <f t="shared" si="137"/>
        <v>2.3333333333333335</v>
      </c>
      <c r="J427" s="431">
        <f t="shared" si="137"/>
        <v>2.3333333333333335</v>
      </c>
      <c r="K427" s="431">
        <f t="shared" si="137"/>
        <v>2.3333333333333335</v>
      </c>
      <c r="L427" s="431">
        <f t="shared" si="137"/>
        <v>2.3333333333333335</v>
      </c>
      <c r="M427" s="431">
        <f t="shared" si="137"/>
        <v>2.3333333333333335</v>
      </c>
      <c r="N427" s="431">
        <f t="shared" si="137"/>
        <v>2.3333333333333335</v>
      </c>
      <c r="O427" s="431">
        <f t="shared" si="137"/>
        <v>2.3333333333333335</v>
      </c>
      <c r="P427" s="431">
        <f t="shared" si="137"/>
        <v>2.3333333333333335</v>
      </c>
      <c r="Q427" s="431">
        <f t="shared" si="137"/>
        <v>2.3333333333333335</v>
      </c>
      <c r="R427" s="431">
        <f t="shared" si="137"/>
        <v>2.3333333333333335</v>
      </c>
      <c r="S427" s="431">
        <f t="shared" si="137"/>
        <v>2.3333333333333335</v>
      </c>
      <c r="T427" s="431">
        <f t="shared" si="137"/>
        <v>2.3333333333333335</v>
      </c>
      <c r="U427" s="431">
        <f t="shared" si="137"/>
        <v>2.3333333333333335</v>
      </c>
      <c r="V427" s="431">
        <f t="shared" si="137"/>
        <v>2.3333333333333335</v>
      </c>
      <c r="W427" s="431">
        <f t="shared" si="137"/>
        <v>2.3333333333333335</v>
      </c>
      <c r="X427" s="431">
        <f t="shared" si="137"/>
        <v>2.3333333333333335</v>
      </c>
      <c r="Y427" s="431">
        <f t="shared" si="137"/>
        <v>2.3333333333333335</v>
      </c>
      <c r="Z427" s="431">
        <f t="shared" si="137"/>
        <v>2.3333333333333335</v>
      </c>
      <c r="AA427" s="431">
        <f t="shared" si="137"/>
        <v>2.3333333333333335</v>
      </c>
      <c r="AB427" s="431">
        <f t="shared" si="137"/>
        <v>2.3333333333333335</v>
      </c>
      <c r="AC427" s="431">
        <f t="shared" si="137"/>
        <v>2.3333333333333335</v>
      </c>
      <c r="AD427" s="431">
        <f t="shared" si="137"/>
        <v>2.3333333333333335</v>
      </c>
      <c r="AE427" s="431">
        <f t="shared" si="137"/>
        <v>2.3333333333333335</v>
      </c>
      <c r="AF427" s="431">
        <f t="shared" si="137"/>
        <v>2.3333333333333335</v>
      </c>
      <c r="AG427" s="431">
        <f t="shared" si="137"/>
        <v>2.3333333333333335</v>
      </c>
      <c r="AH427" s="431">
        <f t="shared" si="137"/>
        <v>2.3333333333333335</v>
      </c>
      <c r="AI427" s="431">
        <f t="shared" si="137"/>
        <v>2.3333333333333335</v>
      </c>
      <c r="AJ427" s="431">
        <f t="shared" si="137"/>
        <v>2.3333333333333335</v>
      </c>
      <c r="AK427" s="431">
        <f t="shared" si="137"/>
        <v>2.3333333333333335</v>
      </c>
      <c r="AL427" s="431">
        <f t="shared" si="137"/>
        <v>2.3333333333333335</v>
      </c>
      <c r="AM427" s="431">
        <f t="shared" si="137"/>
        <v>2.3333333333333335</v>
      </c>
      <c r="AN427" s="431">
        <f t="shared" si="137"/>
        <v>2.3333333333333335</v>
      </c>
      <c r="AO427" s="431">
        <f t="shared" si="137"/>
        <v>2.3333333333333335</v>
      </c>
      <c r="AP427" s="431">
        <f t="shared" si="137"/>
        <v>2.3333333333333335</v>
      </c>
      <c r="AQ427" s="431">
        <f t="shared" si="137"/>
        <v>2.3333333333333335</v>
      </c>
      <c r="AR427" s="431">
        <f t="shared" si="137"/>
        <v>2.3333333333333335</v>
      </c>
      <c r="AS427" s="431">
        <f t="shared" si="137"/>
        <v>2.3333333333333335</v>
      </c>
      <c r="AT427" s="431">
        <f t="shared" si="137"/>
        <v>2.3333333333333335</v>
      </c>
      <c r="AU427" s="431">
        <f t="shared" si="137"/>
        <v>2.3333333333333335</v>
      </c>
      <c r="AV427" s="431">
        <f t="shared" si="137"/>
        <v>2.3333333333333335</v>
      </c>
      <c r="AW427" s="431">
        <f t="shared" si="137"/>
        <v>2.3333333333333335</v>
      </c>
      <c r="AX427" s="431">
        <f t="shared" si="137"/>
        <v>2.3333333333333335</v>
      </c>
      <c r="AY427" s="431">
        <f t="shared" si="137"/>
        <v>2.3333333333333335</v>
      </c>
      <c r="AZ427" s="431">
        <f t="shared" si="137"/>
        <v>2.3333333333333335</v>
      </c>
      <c r="BA427" s="431">
        <f t="shared" si="137"/>
        <v>2.3333333333333335</v>
      </c>
      <c r="BB427" s="431">
        <f t="shared" si="137"/>
        <v>2.3333333333333335</v>
      </c>
      <c r="BC427" s="431">
        <f t="shared" si="137"/>
        <v>2.3333333333333335</v>
      </c>
      <c r="BD427" s="431">
        <f t="shared" si="137"/>
        <v>2.3333333333333335</v>
      </c>
      <c r="BE427" s="431">
        <f t="shared" si="137"/>
        <v>2.3333333333333335</v>
      </c>
      <c r="BF427" s="431">
        <f t="shared" si="137"/>
        <v>2.3333333333333335</v>
      </c>
      <c r="BG427" s="431">
        <f t="shared" si="137"/>
        <v>2.3333333333333335</v>
      </c>
      <c r="BH427" s="431">
        <f t="shared" si="137"/>
        <v>2.3333333333333335</v>
      </c>
      <c r="BI427" s="431">
        <f t="shared" si="137"/>
        <v>2.3333333333333335</v>
      </c>
      <c r="BJ427" s="431">
        <f t="shared" si="137"/>
        <v>2.3333333333333335</v>
      </c>
      <c r="BK427" s="431">
        <f t="shared" si="137"/>
        <v>2.3333333333333335</v>
      </c>
      <c r="BL427" s="431">
        <f t="shared" si="137"/>
        <v>2.3333333333333335</v>
      </c>
      <c r="BM427" s="431">
        <f t="shared" si="137"/>
        <v>2.3333333333333335</v>
      </c>
      <c r="BN427" s="431">
        <f t="shared" si="137"/>
        <v>2.3333333333333335</v>
      </c>
      <c r="BO427" s="431">
        <f t="shared" si="137"/>
        <v>2.3333333333333335</v>
      </c>
      <c r="BP427" s="432">
        <f t="shared" si="137"/>
        <v>2.3333333333333335</v>
      </c>
      <c r="BQ427" s="242"/>
    </row>
    <row r="428" spans="1:16384" s="98" customFormat="1">
      <c r="B428" s="1579"/>
      <c r="C428" s="98" t="s">
        <v>347</v>
      </c>
      <c r="F428" s="433">
        <f t="shared" ref="F428:AK428" si="138">F225+F107+F106+F105</f>
        <v>3</v>
      </c>
      <c r="G428" s="433">
        <f t="shared" si="138"/>
        <v>3</v>
      </c>
      <c r="H428" s="433">
        <f t="shared" si="138"/>
        <v>3</v>
      </c>
      <c r="I428" s="433">
        <f t="shared" si="138"/>
        <v>3</v>
      </c>
      <c r="J428" s="433">
        <f t="shared" si="138"/>
        <v>3</v>
      </c>
      <c r="K428" s="433">
        <f t="shared" si="138"/>
        <v>3</v>
      </c>
      <c r="L428" s="433">
        <f t="shared" si="138"/>
        <v>3</v>
      </c>
      <c r="M428" s="433">
        <f t="shared" si="138"/>
        <v>3</v>
      </c>
      <c r="N428" s="433">
        <f t="shared" si="138"/>
        <v>3</v>
      </c>
      <c r="O428" s="433">
        <f t="shared" si="138"/>
        <v>3</v>
      </c>
      <c r="P428" s="433">
        <f t="shared" si="138"/>
        <v>3</v>
      </c>
      <c r="Q428" s="433">
        <f t="shared" si="138"/>
        <v>3</v>
      </c>
      <c r="R428" s="433">
        <f t="shared" si="138"/>
        <v>3</v>
      </c>
      <c r="S428" s="433">
        <f t="shared" si="138"/>
        <v>3</v>
      </c>
      <c r="T428" s="433">
        <f t="shared" si="138"/>
        <v>3</v>
      </c>
      <c r="U428" s="433">
        <f t="shared" si="138"/>
        <v>3</v>
      </c>
      <c r="V428" s="433">
        <f t="shared" si="138"/>
        <v>3</v>
      </c>
      <c r="W428" s="433">
        <f t="shared" si="138"/>
        <v>3</v>
      </c>
      <c r="X428" s="433">
        <f t="shared" si="138"/>
        <v>3</v>
      </c>
      <c r="Y428" s="433">
        <f t="shared" si="138"/>
        <v>3</v>
      </c>
      <c r="Z428" s="433">
        <f t="shared" si="138"/>
        <v>3</v>
      </c>
      <c r="AA428" s="433">
        <f t="shared" si="138"/>
        <v>3</v>
      </c>
      <c r="AB428" s="433">
        <f t="shared" si="138"/>
        <v>3</v>
      </c>
      <c r="AC428" s="433">
        <f t="shared" si="138"/>
        <v>3</v>
      </c>
      <c r="AD428" s="433">
        <f t="shared" si="138"/>
        <v>3</v>
      </c>
      <c r="AE428" s="433">
        <f t="shared" si="138"/>
        <v>3</v>
      </c>
      <c r="AF428" s="433">
        <f t="shared" si="138"/>
        <v>3</v>
      </c>
      <c r="AG428" s="433">
        <f t="shared" si="138"/>
        <v>3</v>
      </c>
      <c r="AH428" s="433">
        <f t="shared" si="138"/>
        <v>3</v>
      </c>
      <c r="AI428" s="433">
        <f t="shared" si="138"/>
        <v>3</v>
      </c>
      <c r="AJ428" s="433">
        <f t="shared" si="138"/>
        <v>3</v>
      </c>
      <c r="AK428" s="433">
        <f t="shared" si="138"/>
        <v>3</v>
      </c>
      <c r="AL428" s="433">
        <f t="shared" ref="AL428:BP428" si="139">AL225+AL107+AL106+AL105</f>
        <v>3</v>
      </c>
      <c r="AM428" s="433">
        <f t="shared" si="139"/>
        <v>3</v>
      </c>
      <c r="AN428" s="433">
        <f t="shared" si="139"/>
        <v>3</v>
      </c>
      <c r="AO428" s="433">
        <f t="shared" si="139"/>
        <v>3</v>
      </c>
      <c r="AP428" s="433">
        <f t="shared" si="139"/>
        <v>3</v>
      </c>
      <c r="AQ428" s="433">
        <f t="shared" si="139"/>
        <v>3</v>
      </c>
      <c r="AR428" s="433">
        <f t="shared" si="139"/>
        <v>3</v>
      </c>
      <c r="AS428" s="433">
        <f t="shared" si="139"/>
        <v>3</v>
      </c>
      <c r="AT428" s="433">
        <f t="shared" si="139"/>
        <v>3</v>
      </c>
      <c r="AU428" s="433">
        <f t="shared" si="139"/>
        <v>3</v>
      </c>
      <c r="AV428" s="433">
        <f t="shared" si="139"/>
        <v>3</v>
      </c>
      <c r="AW428" s="433">
        <f t="shared" si="139"/>
        <v>3</v>
      </c>
      <c r="AX428" s="433">
        <f t="shared" si="139"/>
        <v>3</v>
      </c>
      <c r="AY428" s="433">
        <f t="shared" si="139"/>
        <v>3</v>
      </c>
      <c r="AZ428" s="433">
        <f t="shared" si="139"/>
        <v>3</v>
      </c>
      <c r="BA428" s="433">
        <f t="shared" si="139"/>
        <v>3</v>
      </c>
      <c r="BB428" s="433">
        <f t="shared" si="139"/>
        <v>3</v>
      </c>
      <c r="BC428" s="433">
        <f t="shared" si="139"/>
        <v>3</v>
      </c>
      <c r="BD428" s="433">
        <f t="shared" si="139"/>
        <v>3</v>
      </c>
      <c r="BE428" s="433">
        <f t="shared" si="139"/>
        <v>3</v>
      </c>
      <c r="BF428" s="433">
        <f t="shared" si="139"/>
        <v>3</v>
      </c>
      <c r="BG428" s="433">
        <f t="shared" si="139"/>
        <v>3</v>
      </c>
      <c r="BH428" s="433">
        <f t="shared" si="139"/>
        <v>3</v>
      </c>
      <c r="BI428" s="433">
        <f t="shared" si="139"/>
        <v>3</v>
      </c>
      <c r="BJ428" s="433">
        <f t="shared" si="139"/>
        <v>3</v>
      </c>
      <c r="BK428" s="433">
        <f t="shared" si="139"/>
        <v>3</v>
      </c>
      <c r="BL428" s="433">
        <f t="shared" si="139"/>
        <v>3</v>
      </c>
      <c r="BM428" s="433">
        <f t="shared" si="139"/>
        <v>3</v>
      </c>
      <c r="BN428" s="433">
        <f t="shared" si="139"/>
        <v>3</v>
      </c>
      <c r="BO428" s="433">
        <f t="shared" si="139"/>
        <v>3</v>
      </c>
      <c r="BP428" s="434">
        <f t="shared" si="139"/>
        <v>3</v>
      </c>
      <c r="BQ428" s="242"/>
    </row>
    <row r="429" spans="1:16384" s="98" customFormat="1">
      <c r="B429" s="1579"/>
      <c r="C429" s="98" t="s">
        <v>348</v>
      </c>
      <c r="F429" s="433">
        <f t="shared" ref="F429:AK429" si="140">F254</f>
        <v>7</v>
      </c>
      <c r="G429" s="433">
        <f t="shared" si="140"/>
        <v>7</v>
      </c>
      <c r="H429" s="433">
        <f t="shared" si="140"/>
        <v>7</v>
      </c>
      <c r="I429" s="433">
        <f t="shared" si="140"/>
        <v>7</v>
      </c>
      <c r="J429" s="433">
        <f t="shared" si="140"/>
        <v>7</v>
      </c>
      <c r="K429" s="433">
        <f t="shared" si="140"/>
        <v>7</v>
      </c>
      <c r="L429" s="433">
        <f t="shared" si="140"/>
        <v>7</v>
      </c>
      <c r="M429" s="433">
        <f t="shared" si="140"/>
        <v>7</v>
      </c>
      <c r="N429" s="433">
        <f t="shared" si="140"/>
        <v>7</v>
      </c>
      <c r="O429" s="433">
        <f t="shared" si="140"/>
        <v>7</v>
      </c>
      <c r="P429" s="433">
        <f t="shared" si="140"/>
        <v>7</v>
      </c>
      <c r="Q429" s="433">
        <f t="shared" si="140"/>
        <v>7</v>
      </c>
      <c r="R429" s="433">
        <f t="shared" si="140"/>
        <v>7</v>
      </c>
      <c r="S429" s="433">
        <f t="shared" si="140"/>
        <v>7</v>
      </c>
      <c r="T429" s="433">
        <f t="shared" si="140"/>
        <v>7</v>
      </c>
      <c r="U429" s="433">
        <f t="shared" si="140"/>
        <v>7</v>
      </c>
      <c r="V429" s="433">
        <f t="shared" si="140"/>
        <v>7</v>
      </c>
      <c r="W429" s="433">
        <f t="shared" si="140"/>
        <v>7</v>
      </c>
      <c r="X429" s="433">
        <f t="shared" si="140"/>
        <v>7</v>
      </c>
      <c r="Y429" s="433">
        <f t="shared" si="140"/>
        <v>7</v>
      </c>
      <c r="Z429" s="433">
        <f t="shared" si="140"/>
        <v>7</v>
      </c>
      <c r="AA429" s="433">
        <f t="shared" si="140"/>
        <v>7</v>
      </c>
      <c r="AB429" s="433">
        <f t="shared" si="140"/>
        <v>7</v>
      </c>
      <c r="AC429" s="433">
        <f t="shared" si="140"/>
        <v>7</v>
      </c>
      <c r="AD429" s="433">
        <f t="shared" si="140"/>
        <v>7</v>
      </c>
      <c r="AE429" s="433">
        <f t="shared" si="140"/>
        <v>7</v>
      </c>
      <c r="AF429" s="433">
        <f t="shared" si="140"/>
        <v>7</v>
      </c>
      <c r="AG429" s="433">
        <f t="shared" si="140"/>
        <v>7</v>
      </c>
      <c r="AH429" s="433">
        <f t="shared" si="140"/>
        <v>7</v>
      </c>
      <c r="AI429" s="433">
        <f t="shared" si="140"/>
        <v>7</v>
      </c>
      <c r="AJ429" s="433">
        <f t="shared" si="140"/>
        <v>7</v>
      </c>
      <c r="AK429" s="433">
        <f t="shared" si="140"/>
        <v>7</v>
      </c>
      <c r="AL429" s="433">
        <f t="shared" ref="AL429:BP429" si="141">AL254</f>
        <v>7</v>
      </c>
      <c r="AM429" s="433">
        <f t="shared" si="141"/>
        <v>7</v>
      </c>
      <c r="AN429" s="433">
        <f t="shared" si="141"/>
        <v>7</v>
      </c>
      <c r="AO429" s="433">
        <f t="shared" si="141"/>
        <v>7</v>
      </c>
      <c r="AP429" s="433">
        <f t="shared" si="141"/>
        <v>7</v>
      </c>
      <c r="AQ429" s="433">
        <f t="shared" si="141"/>
        <v>7</v>
      </c>
      <c r="AR429" s="433">
        <f t="shared" si="141"/>
        <v>7</v>
      </c>
      <c r="AS429" s="433">
        <f t="shared" si="141"/>
        <v>7</v>
      </c>
      <c r="AT429" s="433">
        <f t="shared" si="141"/>
        <v>7</v>
      </c>
      <c r="AU429" s="433">
        <f t="shared" si="141"/>
        <v>7</v>
      </c>
      <c r="AV429" s="433">
        <f t="shared" si="141"/>
        <v>7</v>
      </c>
      <c r="AW429" s="433">
        <f t="shared" si="141"/>
        <v>7</v>
      </c>
      <c r="AX429" s="433">
        <f t="shared" si="141"/>
        <v>7</v>
      </c>
      <c r="AY429" s="433">
        <f t="shared" si="141"/>
        <v>7</v>
      </c>
      <c r="AZ429" s="433">
        <f t="shared" si="141"/>
        <v>7</v>
      </c>
      <c r="BA429" s="433">
        <f t="shared" si="141"/>
        <v>7</v>
      </c>
      <c r="BB429" s="433">
        <f t="shared" si="141"/>
        <v>7</v>
      </c>
      <c r="BC429" s="433">
        <f t="shared" si="141"/>
        <v>7</v>
      </c>
      <c r="BD429" s="433">
        <f t="shared" si="141"/>
        <v>7</v>
      </c>
      <c r="BE429" s="433">
        <f t="shared" si="141"/>
        <v>7</v>
      </c>
      <c r="BF429" s="433">
        <f t="shared" si="141"/>
        <v>7</v>
      </c>
      <c r="BG429" s="433">
        <f t="shared" si="141"/>
        <v>7</v>
      </c>
      <c r="BH429" s="433">
        <f t="shared" si="141"/>
        <v>7</v>
      </c>
      <c r="BI429" s="433">
        <f t="shared" si="141"/>
        <v>7</v>
      </c>
      <c r="BJ429" s="433">
        <f t="shared" si="141"/>
        <v>7</v>
      </c>
      <c r="BK429" s="433">
        <f t="shared" si="141"/>
        <v>7</v>
      </c>
      <c r="BL429" s="433">
        <f t="shared" si="141"/>
        <v>7</v>
      </c>
      <c r="BM429" s="433">
        <f t="shared" si="141"/>
        <v>7</v>
      </c>
      <c r="BN429" s="433">
        <f t="shared" si="141"/>
        <v>7</v>
      </c>
      <c r="BO429" s="433">
        <f t="shared" si="141"/>
        <v>7</v>
      </c>
      <c r="BP429" s="434">
        <f t="shared" si="141"/>
        <v>7</v>
      </c>
      <c r="BQ429" s="242"/>
    </row>
    <row r="430" spans="1:16384" s="98" customFormat="1">
      <c r="B430" s="1579"/>
      <c r="F430" s="433"/>
      <c r="G430" s="433"/>
      <c r="H430" s="433"/>
      <c r="I430" s="433"/>
      <c r="J430" s="433"/>
      <c r="K430" s="433"/>
      <c r="L430" s="433"/>
      <c r="M430" s="433"/>
      <c r="N430" s="433"/>
      <c r="O430" s="433"/>
      <c r="P430" s="433"/>
      <c r="Q430" s="433"/>
      <c r="R430" s="433"/>
      <c r="S430" s="433"/>
      <c r="T430" s="433"/>
      <c r="U430" s="433"/>
      <c r="V430" s="433"/>
      <c r="W430" s="433"/>
      <c r="X430" s="433"/>
      <c r="Y430" s="433"/>
      <c r="Z430" s="433"/>
      <c r="AA430" s="433"/>
      <c r="AB430" s="433"/>
      <c r="AC430" s="433"/>
      <c r="AD430" s="433"/>
      <c r="AE430" s="433"/>
      <c r="AF430" s="433"/>
      <c r="AG430" s="433"/>
      <c r="AH430" s="433"/>
      <c r="AI430" s="433"/>
      <c r="AJ430" s="433"/>
      <c r="AK430" s="433"/>
      <c r="AL430" s="433"/>
      <c r="AM430" s="433"/>
      <c r="AN430" s="433"/>
      <c r="AO430" s="433"/>
      <c r="AP430" s="433"/>
      <c r="AQ430" s="433"/>
      <c r="AR430" s="433"/>
      <c r="AS430" s="433"/>
      <c r="AT430" s="433"/>
      <c r="AU430" s="433"/>
      <c r="AV430" s="433"/>
      <c r="AW430" s="433"/>
      <c r="AX430" s="433"/>
      <c r="AY430" s="433"/>
      <c r="AZ430" s="433"/>
      <c r="BA430" s="433"/>
      <c r="BB430" s="433"/>
      <c r="BC430" s="433"/>
      <c r="BD430" s="433"/>
      <c r="BE430" s="433"/>
      <c r="BF430" s="433"/>
      <c r="BG430" s="433"/>
      <c r="BH430" s="433"/>
      <c r="BI430" s="433"/>
      <c r="BJ430" s="433"/>
      <c r="BK430" s="433"/>
      <c r="BL430" s="433"/>
      <c r="BM430" s="433"/>
      <c r="BN430" s="433"/>
      <c r="BO430" s="433"/>
      <c r="BP430" s="434"/>
    </row>
    <row r="431" spans="1:16384" s="98" customFormat="1">
      <c r="B431" s="1579"/>
      <c r="C431" s="98" t="s">
        <v>340</v>
      </c>
      <c r="F431" s="433">
        <f t="shared" ref="F431:AK431" si="142">F254+F201</f>
        <v>13</v>
      </c>
      <c r="G431" s="433">
        <f t="shared" si="142"/>
        <v>13</v>
      </c>
      <c r="H431" s="433">
        <f t="shared" si="142"/>
        <v>13</v>
      </c>
      <c r="I431" s="433">
        <f t="shared" si="142"/>
        <v>13</v>
      </c>
      <c r="J431" s="433">
        <f t="shared" si="142"/>
        <v>13</v>
      </c>
      <c r="K431" s="433">
        <f t="shared" si="142"/>
        <v>13</v>
      </c>
      <c r="L431" s="433">
        <f t="shared" si="142"/>
        <v>13</v>
      </c>
      <c r="M431" s="433">
        <f t="shared" si="142"/>
        <v>13</v>
      </c>
      <c r="N431" s="433">
        <f t="shared" si="142"/>
        <v>13</v>
      </c>
      <c r="O431" s="433">
        <f t="shared" si="142"/>
        <v>13</v>
      </c>
      <c r="P431" s="433">
        <f t="shared" si="142"/>
        <v>13</v>
      </c>
      <c r="Q431" s="433">
        <f t="shared" si="142"/>
        <v>13</v>
      </c>
      <c r="R431" s="433">
        <f t="shared" si="142"/>
        <v>13</v>
      </c>
      <c r="S431" s="433">
        <f t="shared" si="142"/>
        <v>13</v>
      </c>
      <c r="T431" s="433">
        <f t="shared" si="142"/>
        <v>13</v>
      </c>
      <c r="U431" s="433">
        <f t="shared" si="142"/>
        <v>13</v>
      </c>
      <c r="V431" s="433">
        <f t="shared" si="142"/>
        <v>13</v>
      </c>
      <c r="W431" s="433">
        <f t="shared" si="142"/>
        <v>13</v>
      </c>
      <c r="X431" s="433">
        <f t="shared" si="142"/>
        <v>13</v>
      </c>
      <c r="Y431" s="433">
        <f t="shared" si="142"/>
        <v>13</v>
      </c>
      <c r="Z431" s="433">
        <f t="shared" si="142"/>
        <v>13</v>
      </c>
      <c r="AA431" s="433">
        <f t="shared" si="142"/>
        <v>13</v>
      </c>
      <c r="AB431" s="433">
        <f t="shared" si="142"/>
        <v>13</v>
      </c>
      <c r="AC431" s="433">
        <f t="shared" si="142"/>
        <v>13</v>
      </c>
      <c r="AD431" s="433">
        <f t="shared" si="142"/>
        <v>13</v>
      </c>
      <c r="AE431" s="433">
        <f t="shared" si="142"/>
        <v>13</v>
      </c>
      <c r="AF431" s="433">
        <f t="shared" si="142"/>
        <v>13</v>
      </c>
      <c r="AG431" s="433">
        <f t="shared" si="142"/>
        <v>13</v>
      </c>
      <c r="AH431" s="433">
        <f t="shared" si="142"/>
        <v>13</v>
      </c>
      <c r="AI431" s="433">
        <f t="shared" si="142"/>
        <v>13</v>
      </c>
      <c r="AJ431" s="433">
        <f t="shared" si="142"/>
        <v>13</v>
      </c>
      <c r="AK431" s="433">
        <f t="shared" si="142"/>
        <v>13</v>
      </c>
      <c r="AL431" s="433">
        <f t="shared" ref="AL431:BP431" si="143">AL254+AL201</f>
        <v>13</v>
      </c>
      <c r="AM431" s="433">
        <f t="shared" si="143"/>
        <v>13</v>
      </c>
      <c r="AN431" s="433">
        <f t="shared" si="143"/>
        <v>13</v>
      </c>
      <c r="AO431" s="433">
        <f t="shared" si="143"/>
        <v>13</v>
      </c>
      <c r="AP431" s="433">
        <f t="shared" si="143"/>
        <v>13</v>
      </c>
      <c r="AQ431" s="433">
        <f t="shared" si="143"/>
        <v>13</v>
      </c>
      <c r="AR431" s="433">
        <f t="shared" si="143"/>
        <v>13</v>
      </c>
      <c r="AS431" s="433">
        <f t="shared" si="143"/>
        <v>13</v>
      </c>
      <c r="AT431" s="433">
        <f t="shared" si="143"/>
        <v>13</v>
      </c>
      <c r="AU431" s="433">
        <f t="shared" si="143"/>
        <v>13</v>
      </c>
      <c r="AV431" s="433">
        <f t="shared" si="143"/>
        <v>13</v>
      </c>
      <c r="AW431" s="433">
        <f t="shared" si="143"/>
        <v>13</v>
      </c>
      <c r="AX431" s="433">
        <f t="shared" si="143"/>
        <v>13</v>
      </c>
      <c r="AY431" s="433">
        <f t="shared" si="143"/>
        <v>13</v>
      </c>
      <c r="AZ431" s="433">
        <f t="shared" si="143"/>
        <v>13</v>
      </c>
      <c r="BA431" s="433">
        <f t="shared" si="143"/>
        <v>13</v>
      </c>
      <c r="BB431" s="433">
        <f t="shared" si="143"/>
        <v>13</v>
      </c>
      <c r="BC431" s="433">
        <f t="shared" si="143"/>
        <v>13</v>
      </c>
      <c r="BD431" s="433">
        <f t="shared" si="143"/>
        <v>13</v>
      </c>
      <c r="BE431" s="433">
        <f t="shared" si="143"/>
        <v>13</v>
      </c>
      <c r="BF431" s="433">
        <f t="shared" si="143"/>
        <v>13</v>
      </c>
      <c r="BG431" s="433">
        <f t="shared" si="143"/>
        <v>13</v>
      </c>
      <c r="BH431" s="433">
        <f t="shared" si="143"/>
        <v>13</v>
      </c>
      <c r="BI431" s="433">
        <f t="shared" si="143"/>
        <v>13</v>
      </c>
      <c r="BJ431" s="433">
        <f t="shared" si="143"/>
        <v>13</v>
      </c>
      <c r="BK431" s="433">
        <f t="shared" si="143"/>
        <v>13</v>
      </c>
      <c r="BL431" s="433">
        <f t="shared" si="143"/>
        <v>13</v>
      </c>
      <c r="BM431" s="433">
        <f t="shared" si="143"/>
        <v>13</v>
      </c>
      <c r="BN431" s="433">
        <f t="shared" si="143"/>
        <v>13</v>
      </c>
      <c r="BO431" s="433">
        <f t="shared" si="143"/>
        <v>13</v>
      </c>
      <c r="BP431" s="434">
        <f t="shared" si="143"/>
        <v>13</v>
      </c>
      <c r="BQ431" s="242"/>
    </row>
    <row r="432" spans="1:16384" s="98" customFormat="1">
      <c r="B432" s="1579"/>
      <c r="C432" s="94" t="s">
        <v>147</v>
      </c>
      <c r="F432" s="433">
        <f t="shared" ref="F432:AK432" si="144">I91</f>
        <v>88</v>
      </c>
      <c r="G432" s="433">
        <f t="shared" si="144"/>
        <v>142.85</v>
      </c>
      <c r="H432" s="433">
        <f t="shared" si="144"/>
        <v>161.60000000000002</v>
      </c>
      <c r="I432" s="433">
        <f t="shared" si="144"/>
        <v>180.35</v>
      </c>
      <c r="J432" s="433">
        <f t="shared" si="144"/>
        <v>206.5</v>
      </c>
      <c r="K432" s="433">
        <f t="shared" si="144"/>
        <v>222.3</v>
      </c>
      <c r="L432" s="433">
        <f t="shared" si="144"/>
        <v>238.1</v>
      </c>
      <c r="M432" s="433">
        <f t="shared" si="144"/>
        <v>241.9</v>
      </c>
      <c r="N432" s="433">
        <f t="shared" si="144"/>
        <v>241.9</v>
      </c>
      <c r="O432" s="433">
        <f t="shared" si="144"/>
        <v>241.9</v>
      </c>
      <c r="P432" s="433">
        <f t="shared" si="144"/>
        <v>241.9</v>
      </c>
      <c r="Q432" s="433">
        <f t="shared" si="144"/>
        <v>241.9</v>
      </c>
      <c r="R432" s="433">
        <f t="shared" si="144"/>
        <v>241.9</v>
      </c>
      <c r="S432" s="433">
        <f t="shared" si="144"/>
        <v>241.9</v>
      </c>
      <c r="T432" s="433">
        <f t="shared" si="144"/>
        <v>241.9</v>
      </c>
      <c r="U432" s="433">
        <f t="shared" si="144"/>
        <v>241.9</v>
      </c>
      <c r="V432" s="433">
        <f t="shared" si="144"/>
        <v>241.9</v>
      </c>
      <c r="W432" s="433">
        <f t="shared" si="144"/>
        <v>241.9</v>
      </c>
      <c r="X432" s="433">
        <f t="shared" si="144"/>
        <v>241.9</v>
      </c>
      <c r="Y432" s="433">
        <f t="shared" si="144"/>
        <v>241.9</v>
      </c>
      <c r="Z432" s="433">
        <f t="shared" si="144"/>
        <v>241.9</v>
      </c>
      <c r="AA432" s="433">
        <f t="shared" si="144"/>
        <v>241.9</v>
      </c>
      <c r="AB432" s="433">
        <f t="shared" si="144"/>
        <v>241.9</v>
      </c>
      <c r="AC432" s="433">
        <f t="shared" si="144"/>
        <v>241.9</v>
      </c>
      <c r="AD432" s="433">
        <f t="shared" si="144"/>
        <v>241.9</v>
      </c>
      <c r="AE432" s="433">
        <f t="shared" si="144"/>
        <v>241.9</v>
      </c>
      <c r="AF432" s="433">
        <f t="shared" si="144"/>
        <v>241.9</v>
      </c>
      <c r="AG432" s="433">
        <f t="shared" si="144"/>
        <v>241.9</v>
      </c>
      <c r="AH432" s="433">
        <f t="shared" si="144"/>
        <v>241.9</v>
      </c>
      <c r="AI432" s="433">
        <f t="shared" si="144"/>
        <v>241.9</v>
      </c>
      <c r="AJ432" s="433">
        <f t="shared" si="144"/>
        <v>241.9</v>
      </c>
      <c r="AK432" s="433">
        <f t="shared" si="144"/>
        <v>241.9</v>
      </c>
      <c r="AL432" s="433">
        <f t="shared" ref="AL432:BP432" si="145">AO91</f>
        <v>241.9</v>
      </c>
      <c r="AM432" s="433">
        <f t="shared" si="145"/>
        <v>241.9</v>
      </c>
      <c r="AN432" s="433">
        <f t="shared" si="145"/>
        <v>241.9</v>
      </c>
      <c r="AO432" s="433">
        <f t="shared" si="145"/>
        <v>241.9</v>
      </c>
      <c r="AP432" s="433">
        <f t="shared" si="145"/>
        <v>241.9</v>
      </c>
      <c r="AQ432" s="433">
        <f t="shared" si="145"/>
        <v>241.9</v>
      </c>
      <c r="AR432" s="433">
        <f t="shared" si="145"/>
        <v>241.9</v>
      </c>
      <c r="AS432" s="433">
        <f t="shared" si="145"/>
        <v>241.9</v>
      </c>
      <c r="AT432" s="433">
        <f t="shared" si="145"/>
        <v>241.9</v>
      </c>
      <c r="AU432" s="433">
        <f t="shared" si="145"/>
        <v>241.9</v>
      </c>
      <c r="AV432" s="433">
        <f t="shared" si="145"/>
        <v>241.9</v>
      </c>
      <c r="AW432" s="433">
        <f t="shared" si="145"/>
        <v>241.9</v>
      </c>
      <c r="AX432" s="433">
        <f t="shared" si="145"/>
        <v>241.9</v>
      </c>
      <c r="AY432" s="433">
        <f t="shared" si="145"/>
        <v>241.9</v>
      </c>
      <c r="AZ432" s="433">
        <f t="shared" si="145"/>
        <v>241.9</v>
      </c>
      <c r="BA432" s="433">
        <f t="shared" si="145"/>
        <v>241.9</v>
      </c>
      <c r="BB432" s="433">
        <f t="shared" si="145"/>
        <v>241.9</v>
      </c>
      <c r="BC432" s="433">
        <f t="shared" si="145"/>
        <v>241.9</v>
      </c>
      <c r="BD432" s="433">
        <f t="shared" si="145"/>
        <v>241.9</v>
      </c>
      <c r="BE432" s="433">
        <f t="shared" si="145"/>
        <v>241.9</v>
      </c>
      <c r="BF432" s="433">
        <f t="shared" si="145"/>
        <v>241.9</v>
      </c>
      <c r="BG432" s="433">
        <f t="shared" si="145"/>
        <v>241.9</v>
      </c>
      <c r="BH432" s="433">
        <f t="shared" si="145"/>
        <v>241.9</v>
      </c>
      <c r="BI432" s="433">
        <f t="shared" si="145"/>
        <v>241.9</v>
      </c>
      <c r="BJ432" s="433">
        <f t="shared" si="145"/>
        <v>241.9</v>
      </c>
      <c r="BK432" s="433">
        <f t="shared" si="145"/>
        <v>241.9</v>
      </c>
      <c r="BL432" s="433">
        <f t="shared" si="145"/>
        <v>241.9</v>
      </c>
      <c r="BM432" s="433">
        <f t="shared" si="145"/>
        <v>241.9</v>
      </c>
      <c r="BN432" s="433">
        <f t="shared" si="145"/>
        <v>0</v>
      </c>
      <c r="BO432" s="433">
        <f t="shared" si="145"/>
        <v>0</v>
      </c>
      <c r="BP432" s="434">
        <f t="shared" si="145"/>
        <v>0</v>
      </c>
    </row>
    <row r="433" spans="2:16384" s="98" customFormat="1">
      <c r="B433" s="1579"/>
      <c r="C433" s="98" t="s">
        <v>349</v>
      </c>
      <c r="F433" s="433">
        <f t="shared" ref="F433:BP433" si="146">F432/F428</f>
        <v>29.333333333333332</v>
      </c>
      <c r="G433" s="433">
        <f t="shared" si="146"/>
        <v>47.616666666666667</v>
      </c>
      <c r="H433" s="433">
        <f t="shared" si="146"/>
        <v>53.866666666666674</v>
      </c>
      <c r="I433" s="433">
        <f t="shared" si="146"/>
        <v>60.116666666666667</v>
      </c>
      <c r="J433" s="433">
        <f t="shared" si="146"/>
        <v>68.833333333333329</v>
      </c>
      <c r="K433" s="433">
        <f t="shared" si="146"/>
        <v>74.100000000000009</v>
      </c>
      <c r="L433" s="433">
        <f t="shared" si="146"/>
        <v>79.36666666666666</v>
      </c>
      <c r="M433" s="433">
        <f t="shared" si="146"/>
        <v>80.63333333333334</v>
      </c>
      <c r="N433" s="433">
        <f t="shared" si="146"/>
        <v>80.63333333333334</v>
      </c>
      <c r="O433" s="433">
        <f t="shared" si="146"/>
        <v>80.63333333333334</v>
      </c>
      <c r="P433" s="433">
        <f t="shared" si="146"/>
        <v>80.63333333333334</v>
      </c>
      <c r="Q433" s="433">
        <f t="shared" si="146"/>
        <v>80.63333333333334</v>
      </c>
      <c r="R433" s="433">
        <f t="shared" si="146"/>
        <v>80.63333333333334</v>
      </c>
      <c r="S433" s="433">
        <f t="shared" si="146"/>
        <v>80.63333333333334</v>
      </c>
      <c r="T433" s="433">
        <f t="shared" si="146"/>
        <v>80.63333333333334</v>
      </c>
      <c r="U433" s="433">
        <f t="shared" si="146"/>
        <v>80.63333333333334</v>
      </c>
      <c r="V433" s="433">
        <f t="shared" si="146"/>
        <v>80.63333333333334</v>
      </c>
      <c r="W433" s="433">
        <f t="shared" si="146"/>
        <v>80.63333333333334</v>
      </c>
      <c r="X433" s="433">
        <f t="shared" si="146"/>
        <v>80.63333333333334</v>
      </c>
      <c r="Y433" s="433">
        <f t="shared" si="146"/>
        <v>80.63333333333334</v>
      </c>
      <c r="Z433" s="433">
        <f t="shared" si="146"/>
        <v>80.63333333333334</v>
      </c>
      <c r="AA433" s="433">
        <f t="shared" si="146"/>
        <v>80.63333333333334</v>
      </c>
      <c r="AB433" s="433">
        <f t="shared" si="146"/>
        <v>80.63333333333334</v>
      </c>
      <c r="AC433" s="433">
        <f t="shared" si="146"/>
        <v>80.63333333333334</v>
      </c>
      <c r="AD433" s="433">
        <f t="shared" si="146"/>
        <v>80.63333333333334</v>
      </c>
      <c r="AE433" s="433">
        <f t="shared" si="146"/>
        <v>80.63333333333334</v>
      </c>
      <c r="AF433" s="433">
        <f t="shared" si="146"/>
        <v>80.63333333333334</v>
      </c>
      <c r="AG433" s="433">
        <f t="shared" si="146"/>
        <v>80.63333333333334</v>
      </c>
      <c r="AH433" s="433">
        <f t="shared" si="146"/>
        <v>80.63333333333334</v>
      </c>
      <c r="AI433" s="433">
        <f t="shared" si="146"/>
        <v>80.63333333333334</v>
      </c>
      <c r="AJ433" s="433">
        <f t="shared" si="146"/>
        <v>80.63333333333334</v>
      </c>
      <c r="AK433" s="433">
        <f t="shared" si="146"/>
        <v>80.63333333333334</v>
      </c>
      <c r="AL433" s="433">
        <f t="shared" si="146"/>
        <v>80.63333333333334</v>
      </c>
      <c r="AM433" s="433">
        <f t="shared" si="146"/>
        <v>80.63333333333334</v>
      </c>
      <c r="AN433" s="433">
        <f t="shared" si="146"/>
        <v>80.63333333333334</v>
      </c>
      <c r="AO433" s="433">
        <f t="shared" si="146"/>
        <v>80.63333333333334</v>
      </c>
      <c r="AP433" s="433">
        <f t="shared" si="146"/>
        <v>80.63333333333334</v>
      </c>
      <c r="AQ433" s="433">
        <f t="shared" si="146"/>
        <v>80.63333333333334</v>
      </c>
      <c r="AR433" s="433">
        <f t="shared" si="146"/>
        <v>80.63333333333334</v>
      </c>
      <c r="AS433" s="433">
        <f t="shared" si="146"/>
        <v>80.63333333333334</v>
      </c>
      <c r="AT433" s="433">
        <f t="shared" si="146"/>
        <v>80.63333333333334</v>
      </c>
      <c r="AU433" s="433">
        <f t="shared" si="146"/>
        <v>80.63333333333334</v>
      </c>
      <c r="AV433" s="433">
        <f t="shared" si="146"/>
        <v>80.63333333333334</v>
      </c>
      <c r="AW433" s="433">
        <f t="shared" si="146"/>
        <v>80.63333333333334</v>
      </c>
      <c r="AX433" s="433">
        <f t="shared" si="146"/>
        <v>80.63333333333334</v>
      </c>
      <c r="AY433" s="433">
        <f t="shared" si="146"/>
        <v>80.63333333333334</v>
      </c>
      <c r="AZ433" s="433">
        <f t="shared" si="146"/>
        <v>80.63333333333334</v>
      </c>
      <c r="BA433" s="433">
        <f t="shared" si="146"/>
        <v>80.63333333333334</v>
      </c>
      <c r="BB433" s="433">
        <f t="shared" si="146"/>
        <v>80.63333333333334</v>
      </c>
      <c r="BC433" s="433">
        <f t="shared" si="146"/>
        <v>80.63333333333334</v>
      </c>
      <c r="BD433" s="433">
        <f t="shared" si="146"/>
        <v>80.63333333333334</v>
      </c>
      <c r="BE433" s="433">
        <f t="shared" si="146"/>
        <v>80.63333333333334</v>
      </c>
      <c r="BF433" s="433">
        <f t="shared" si="146"/>
        <v>80.63333333333334</v>
      </c>
      <c r="BG433" s="433">
        <f t="shared" si="146"/>
        <v>80.63333333333334</v>
      </c>
      <c r="BH433" s="433">
        <f t="shared" si="146"/>
        <v>80.63333333333334</v>
      </c>
      <c r="BI433" s="433">
        <f t="shared" si="146"/>
        <v>80.63333333333334</v>
      </c>
      <c r="BJ433" s="433">
        <f t="shared" si="146"/>
        <v>80.63333333333334</v>
      </c>
      <c r="BK433" s="433">
        <f t="shared" si="146"/>
        <v>80.63333333333334</v>
      </c>
      <c r="BL433" s="433">
        <f t="shared" si="146"/>
        <v>80.63333333333334</v>
      </c>
      <c r="BM433" s="433">
        <f t="shared" si="146"/>
        <v>80.63333333333334</v>
      </c>
      <c r="BN433" s="433">
        <f t="shared" si="146"/>
        <v>0</v>
      </c>
      <c r="BO433" s="433">
        <f t="shared" si="146"/>
        <v>0</v>
      </c>
      <c r="BP433" s="434">
        <f t="shared" si="146"/>
        <v>0</v>
      </c>
    </row>
    <row r="434" spans="2:16384" s="98" customFormat="1">
      <c r="B434" s="1579"/>
      <c r="F434" s="433"/>
      <c r="G434" s="433"/>
      <c r="H434" s="433"/>
      <c r="I434" s="433"/>
      <c r="J434" s="433"/>
      <c r="K434" s="433"/>
      <c r="L434" s="433"/>
      <c r="M434" s="433"/>
      <c r="N434" s="433"/>
      <c r="O434" s="433"/>
      <c r="P434" s="433"/>
      <c r="Q434" s="433"/>
      <c r="R434" s="433"/>
      <c r="S434" s="433"/>
      <c r="T434" s="433"/>
      <c r="U434" s="433"/>
      <c r="V434" s="433"/>
      <c r="W434" s="433"/>
      <c r="X434" s="433"/>
      <c r="Y434" s="433"/>
      <c r="Z434" s="433"/>
      <c r="AA434" s="433"/>
      <c r="AB434" s="433"/>
      <c r="AC434" s="433"/>
      <c r="AD434" s="433"/>
      <c r="AE434" s="433"/>
      <c r="AF434" s="433"/>
      <c r="AG434" s="433"/>
      <c r="AH434" s="433"/>
      <c r="AI434" s="433"/>
      <c r="AJ434" s="433"/>
      <c r="AK434" s="433"/>
      <c r="AL434" s="433"/>
      <c r="AM434" s="433"/>
      <c r="AN434" s="433"/>
      <c r="AO434" s="433"/>
      <c r="AP434" s="433"/>
      <c r="AQ434" s="433"/>
      <c r="AR434" s="433"/>
      <c r="AS434" s="433"/>
      <c r="AT434" s="433"/>
      <c r="AU434" s="433"/>
      <c r="AV434" s="433"/>
      <c r="AW434" s="433"/>
      <c r="AX434" s="433"/>
      <c r="AY434" s="433"/>
      <c r="AZ434" s="433"/>
      <c r="BA434" s="433"/>
      <c r="BB434" s="433"/>
      <c r="BC434" s="433"/>
      <c r="BD434" s="433"/>
      <c r="BE434" s="433"/>
      <c r="BF434" s="433"/>
      <c r="BG434" s="433"/>
      <c r="BH434" s="433"/>
      <c r="BI434" s="433"/>
      <c r="BJ434" s="433"/>
      <c r="BK434" s="433"/>
      <c r="BL434" s="433"/>
      <c r="BM434" s="433"/>
      <c r="BN434" s="433"/>
      <c r="BO434" s="433"/>
      <c r="BP434" s="434"/>
    </row>
    <row r="435" spans="2:16384" s="98" customFormat="1">
      <c r="B435" s="1579"/>
      <c r="C435" s="98" t="s">
        <v>350</v>
      </c>
      <c r="F435" s="433">
        <f t="shared" ref="F435:AK435" si="147">F244/F428</f>
        <v>3.3333333333333335</v>
      </c>
      <c r="G435" s="433">
        <f t="shared" si="147"/>
        <v>8.1999999999999993</v>
      </c>
      <c r="H435" s="433">
        <f t="shared" si="147"/>
        <v>8.4049999999999994</v>
      </c>
      <c r="I435" s="433">
        <f t="shared" si="147"/>
        <v>8.6151249999999973</v>
      </c>
      <c r="J435" s="433">
        <f t="shared" si="147"/>
        <v>8.8305031249999981</v>
      </c>
      <c r="K435" s="433">
        <f t="shared" si="147"/>
        <v>9.0512657031249972</v>
      </c>
      <c r="L435" s="433">
        <f t="shared" si="147"/>
        <v>9.2775473457031215</v>
      </c>
      <c r="M435" s="433">
        <f t="shared" si="147"/>
        <v>9.5094860293456964</v>
      </c>
      <c r="N435" s="433">
        <f t="shared" si="147"/>
        <v>9.7472231800793381</v>
      </c>
      <c r="O435" s="433">
        <f t="shared" si="147"/>
        <v>9.9909037595813217</v>
      </c>
      <c r="P435" s="433">
        <f t="shared" si="147"/>
        <v>10.240676353570853</v>
      </c>
      <c r="Q435" s="433">
        <f t="shared" si="147"/>
        <v>10.496693262410123</v>
      </c>
      <c r="R435" s="433">
        <f t="shared" si="147"/>
        <v>10.759110593970375</v>
      </c>
      <c r="S435" s="433">
        <f t="shared" si="147"/>
        <v>11.028088358819632</v>
      </c>
      <c r="T435" s="433">
        <f t="shared" si="147"/>
        <v>11.303790567790124</v>
      </c>
      <c r="U435" s="433">
        <f t="shared" si="147"/>
        <v>11.586385331984877</v>
      </c>
      <c r="V435" s="433">
        <f t="shared" si="147"/>
        <v>11.876044965284494</v>
      </c>
      <c r="W435" s="433">
        <f t="shared" si="147"/>
        <v>12.172946089416607</v>
      </c>
      <c r="X435" s="433">
        <f t="shared" si="147"/>
        <v>12.477269741652023</v>
      </c>
      <c r="Y435" s="433">
        <f t="shared" si="147"/>
        <v>12.789201485193322</v>
      </c>
      <c r="Z435" s="433">
        <f t="shared" si="147"/>
        <v>13.108931522323154</v>
      </c>
      <c r="AA435" s="433">
        <f t="shared" si="147"/>
        <v>13.436654810381233</v>
      </c>
      <c r="AB435" s="433">
        <f t="shared" si="147"/>
        <v>13.77257118064076</v>
      </c>
      <c r="AC435" s="433">
        <f t="shared" si="147"/>
        <v>14.116885460156778</v>
      </c>
      <c r="AD435" s="433">
        <f t="shared" si="147"/>
        <v>14.469807596660699</v>
      </c>
      <c r="AE435" s="433">
        <f t="shared" si="147"/>
        <v>14.831552786577213</v>
      </c>
      <c r="AF435" s="433">
        <f t="shared" si="147"/>
        <v>15.202341606241644</v>
      </c>
      <c r="AG435" s="433">
        <f t="shared" si="147"/>
        <v>15.582400146397683</v>
      </c>
      <c r="AH435" s="433">
        <f t="shared" si="147"/>
        <v>15.971960150057621</v>
      </c>
      <c r="AI435" s="433">
        <f t="shared" si="147"/>
        <v>16.371259153809063</v>
      </c>
      <c r="AJ435" s="433">
        <f t="shared" si="147"/>
        <v>16.780540632654287</v>
      </c>
      <c r="AK435" s="433">
        <f t="shared" si="147"/>
        <v>17.200054148470645</v>
      </c>
      <c r="AL435" s="433">
        <f t="shared" ref="AL435:BP435" si="148">AL244/AL428</f>
        <v>17.630055502182408</v>
      </c>
      <c r="AM435" s="433">
        <f t="shared" si="148"/>
        <v>18.070806889736968</v>
      </c>
      <c r="AN435" s="433">
        <f t="shared" si="148"/>
        <v>18.522577061980389</v>
      </c>
      <c r="AO435" s="433">
        <f t="shared" si="148"/>
        <v>18.985641488529897</v>
      </c>
      <c r="AP435" s="433">
        <f t="shared" si="148"/>
        <v>19.460282525743143</v>
      </c>
      <c r="AQ435" s="433">
        <f t="shared" si="148"/>
        <v>19.94678958888672</v>
      </c>
      <c r="AR435" s="433">
        <f t="shared" si="148"/>
        <v>20.445459328608887</v>
      </c>
      <c r="AS435" s="433">
        <f t="shared" si="148"/>
        <v>20.956595811824105</v>
      </c>
      <c r="AT435" s="433">
        <f t="shared" si="148"/>
        <v>21.480510707119709</v>
      </c>
      <c r="AU435" s="433">
        <f t="shared" si="148"/>
        <v>22.017523474797702</v>
      </c>
      <c r="AV435" s="433">
        <f t="shared" si="148"/>
        <v>22.567961561667644</v>
      </c>
      <c r="AW435" s="433">
        <f t="shared" si="148"/>
        <v>23.132160600709327</v>
      </c>
      <c r="AX435" s="433">
        <f t="shared" si="148"/>
        <v>23.710464615727059</v>
      </c>
      <c r="AY435" s="433">
        <f t="shared" si="148"/>
        <v>24.303226231120235</v>
      </c>
      <c r="AZ435" s="433">
        <f t="shared" si="148"/>
        <v>24.910806886898232</v>
      </c>
      <c r="BA435" s="433">
        <f t="shared" si="148"/>
        <v>25.533577059070691</v>
      </c>
      <c r="BB435" s="433">
        <f t="shared" si="148"/>
        <v>26.171916485547456</v>
      </c>
      <c r="BC435" s="433">
        <f t="shared" si="148"/>
        <v>26.82621439768614</v>
      </c>
      <c r="BD435" s="433">
        <f t="shared" si="148"/>
        <v>27.496869757628289</v>
      </c>
      <c r="BE435" s="433">
        <f t="shared" si="148"/>
        <v>28.184291501568996</v>
      </c>
      <c r="BF435" s="433">
        <f t="shared" si="148"/>
        <v>28.888898789108215</v>
      </c>
      <c r="BG435" s="433">
        <f t="shared" si="148"/>
        <v>29.611121258835919</v>
      </c>
      <c r="BH435" s="433">
        <f t="shared" si="148"/>
        <v>30.351399290306812</v>
      </c>
      <c r="BI435" s="433">
        <f t="shared" si="148"/>
        <v>31.110184272564481</v>
      </c>
      <c r="BJ435" s="433">
        <f t="shared" si="148"/>
        <v>31.887938879378584</v>
      </c>
      <c r="BK435" s="433">
        <f t="shared" si="148"/>
        <v>32.685137351363046</v>
      </c>
      <c r="BL435" s="433">
        <f t="shared" si="148"/>
        <v>33.502265785147124</v>
      </c>
      <c r="BM435" s="433">
        <f t="shared" si="148"/>
        <v>34.339822429775801</v>
      </c>
      <c r="BN435" s="433" t="e">
        <f t="shared" si="148"/>
        <v>#N/A</v>
      </c>
      <c r="BO435" s="433" t="e">
        <f t="shared" si="148"/>
        <v>#N/A</v>
      </c>
      <c r="BP435" s="434" t="e">
        <f t="shared" si="148"/>
        <v>#N/A</v>
      </c>
    </row>
    <row r="436" spans="2:16384" s="98" customFormat="1">
      <c r="B436" s="1579"/>
      <c r="C436" s="98" t="str">
        <f>"Research contribution ("&amp;F426&amp;" terms) : Academic Staff"</f>
        <v>Research contribution (2017 terms) : Academic Staff</v>
      </c>
      <c r="F436" s="433">
        <f>F435</f>
        <v>3.3333333333333335</v>
      </c>
      <c r="G436" s="433">
        <f t="shared" ref="G436:AL436" si="149">(G435/G103)</f>
        <v>7.8048780487804894</v>
      </c>
      <c r="H436" s="433">
        <f t="shared" si="149"/>
        <v>7.8048780487804894</v>
      </c>
      <c r="I436" s="433">
        <f t="shared" si="149"/>
        <v>7.8048780487804885</v>
      </c>
      <c r="J436" s="433">
        <f t="shared" si="149"/>
        <v>7.8048780487804903</v>
      </c>
      <c r="K436" s="433">
        <f t="shared" si="149"/>
        <v>7.8048780487804903</v>
      </c>
      <c r="L436" s="433">
        <f t="shared" si="149"/>
        <v>7.8048780487804903</v>
      </c>
      <c r="M436" s="433">
        <f t="shared" si="149"/>
        <v>7.8048780487804885</v>
      </c>
      <c r="N436" s="433">
        <f t="shared" si="149"/>
        <v>7.8048780487804876</v>
      </c>
      <c r="O436" s="433">
        <f t="shared" si="149"/>
        <v>7.8048780487804903</v>
      </c>
      <c r="P436" s="433">
        <f t="shared" si="149"/>
        <v>7.8048780487804894</v>
      </c>
      <c r="Q436" s="433">
        <f t="shared" si="149"/>
        <v>7.8048780487804885</v>
      </c>
      <c r="R436" s="433">
        <f t="shared" si="149"/>
        <v>7.8048780487804894</v>
      </c>
      <c r="S436" s="433">
        <f t="shared" si="149"/>
        <v>7.8048780487804885</v>
      </c>
      <c r="T436" s="433">
        <f t="shared" si="149"/>
        <v>7.8048780487804885</v>
      </c>
      <c r="U436" s="433">
        <f t="shared" si="149"/>
        <v>7.8048780487804894</v>
      </c>
      <c r="V436" s="433">
        <f t="shared" si="149"/>
        <v>7.8048780487804876</v>
      </c>
      <c r="W436" s="433">
        <f t="shared" si="149"/>
        <v>7.8048780487804885</v>
      </c>
      <c r="X436" s="433">
        <f t="shared" si="149"/>
        <v>7.8048780487804894</v>
      </c>
      <c r="Y436" s="433">
        <f t="shared" si="149"/>
        <v>7.8048780487804885</v>
      </c>
      <c r="Z436" s="433">
        <f t="shared" si="149"/>
        <v>7.8048780487804885</v>
      </c>
      <c r="AA436" s="433">
        <f t="shared" si="149"/>
        <v>7.8048780487804903</v>
      </c>
      <c r="AB436" s="433">
        <f t="shared" si="149"/>
        <v>7.8048780487804894</v>
      </c>
      <c r="AC436" s="433">
        <f t="shared" si="149"/>
        <v>7.8048780487804885</v>
      </c>
      <c r="AD436" s="433">
        <f t="shared" si="149"/>
        <v>7.8048780487804894</v>
      </c>
      <c r="AE436" s="433">
        <f t="shared" si="149"/>
        <v>7.8048780487804885</v>
      </c>
      <c r="AF436" s="433">
        <f t="shared" si="149"/>
        <v>7.8048780487804894</v>
      </c>
      <c r="AG436" s="433">
        <f t="shared" si="149"/>
        <v>7.8048780487804903</v>
      </c>
      <c r="AH436" s="433">
        <f t="shared" si="149"/>
        <v>7.8048780487804885</v>
      </c>
      <c r="AI436" s="433">
        <f t="shared" si="149"/>
        <v>7.8048780487804894</v>
      </c>
      <c r="AJ436" s="433">
        <f t="shared" si="149"/>
        <v>7.8048780487804885</v>
      </c>
      <c r="AK436" s="433">
        <f t="shared" si="149"/>
        <v>7.8048780487804894</v>
      </c>
      <c r="AL436" s="433">
        <f t="shared" si="149"/>
        <v>7.8048780487804894</v>
      </c>
      <c r="AM436" s="433">
        <f t="shared" ref="AM436:BP436" si="150">(AM435/AM103)</f>
        <v>7.8048780487804903</v>
      </c>
      <c r="AN436" s="433">
        <f t="shared" si="150"/>
        <v>7.8048780487804903</v>
      </c>
      <c r="AO436" s="433">
        <f t="shared" si="150"/>
        <v>7.8048780487804894</v>
      </c>
      <c r="AP436" s="433">
        <f t="shared" si="150"/>
        <v>7.8048780487804894</v>
      </c>
      <c r="AQ436" s="433">
        <f t="shared" si="150"/>
        <v>7.8048780487804894</v>
      </c>
      <c r="AR436" s="433">
        <f t="shared" si="150"/>
        <v>7.8048780487804894</v>
      </c>
      <c r="AS436" s="433">
        <f t="shared" si="150"/>
        <v>7.8048780487804885</v>
      </c>
      <c r="AT436" s="433">
        <f t="shared" si="150"/>
        <v>7.8048780487804894</v>
      </c>
      <c r="AU436" s="433">
        <f t="shared" si="150"/>
        <v>7.8048780487804903</v>
      </c>
      <c r="AV436" s="433">
        <f t="shared" si="150"/>
        <v>7.8048780487804912</v>
      </c>
      <c r="AW436" s="433">
        <f t="shared" si="150"/>
        <v>7.8048780487804894</v>
      </c>
      <c r="AX436" s="433">
        <f t="shared" si="150"/>
        <v>7.8048780487804894</v>
      </c>
      <c r="AY436" s="433">
        <f t="shared" si="150"/>
        <v>7.8048780487804903</v>
      </c>
      <c r="AZ436" s="433">
        <f t="shared" si="150"/>
        <v>7.8048780487804894</v>
      </c>
      <c r="BA436" s="433">
        <f t="shared" si="150"/>
        <v>7.8048780487804903</v>
      </c>
      <c r="BB436" s="433">
        <f t="shared" si="150"/>
        <v>7.8048780487804894</v>
      </c>
      <c r="BC436" s="433">
        <f t="shared" si="150"/>
        <v>7.8048780487804894</v>
      </c>
      <c r="BD436" s="433">
        <f t="shared" si="150"/>
        <v>7.8048780487804885</v>
      </c>
      <c r="BE436" s="433">
        <f t="shared" si="150"/>
        <v>7.8048780487804903</v>
      </c>
      <c r="BF436" s="433">
        <f t="shared" si="150"/>
        <v>7.8048780487804894</v>
      </c>
      <c r="BG436" s="433">
        <f t="shared" si="150"/>
        <v>7.8048780487804903</v>
      </c>
      <c r="BH436" s="433">
        <f t="shared" si="150"/>
        <v>7.8048780487804894</v>
      </c>
      <c r="BI436" s="433">
        <f t="shared" si="150"/>
        <v>7.8048780487804903</v>
      </c>
      <c r="BJ436" s="433">
        <f t="shared" si="150"/>
        <v>7.8048780487804885</v>
      </c>
      <c r="BK436" s="433">
        <f t="shared" si="150"/>
        <v>7.8048780487804894</v>
      </c>
      <c r="BL436" s="433">
        <f t="shared" si="150"/>
        <v>7.8048780487804894</v>
      </c>
      <c r="BM436" s="433">
        <f t="shared" si="150"/>
        <v>7.8048780487804912</v>
      </c>
      <c r="BN436" s="433" t="e">
        <f t="shared" si="150"/>
        <v>#N/A</v>
      </c>
      <c r="BO436" s="433" t="e">
        <f t="shared" si="150"/>
        <v>#N/A</v>
      </c>
      <c r="BP436" s="434" t="e">
        <f t="shared" si="150"/>
        <v>#N/A</v>
      </c>
    </row>
    <row r="437" spans="2:16384" s="98" customFormat="1">
      <c r="B437" s="1579"/>
      <c r="C437" s="98" t="s">
        <v>339</v>
      </c>
      <c r="F437" s="433" t="e">
        <f>F244/O22</f>
        <v>#DIV/0!</v>
      </c>
      <c r="G437" s="433" t="e">
        <f>G244/'I&amp;E Summary (2)'!E83</f>
        <v>#DIV/0!</v>
      </c>
      <c r="H437" s="433" t="e">
        <f>H244/'I&amp;E Summary (2)'!F83</f>
        <v>#DIV/0!</v>
      </c>
      <c r="I437" s="433" t="e">
        <f>I244/'I&amp;E Summary (2)'!G83</f>
        <v>#DIV/0!</v>
      </c>
      <c r="J437" s="433" t="e">
        <f>J244/'I&amp;E Summary (2)'!H83</f>
        <v>#DIV/0!</v>
      </c>
      <c r="K437" s="433" t="e">
        <f>K244/'I&amp;E Summary (2)'!I83</f>
        <v>#DIV/0!</v>
      </c>
      <c r="L437" s="433" t="e">
        <f>L244/'I&amp;E Summary (2)'!J83</f>
        <v>#DIV/0!</v>
      </c>
      <c r="M437" s="433" t="e">
        <f>M244/'I&amp;E Summary (2)'!K83</f>
        <v>#DIV/0!</v>
      </c>
      <c r="N437" s="433" t="e">
        <f>N244/'I&amp;E Summary (2)'!L83</f>
        <v>#DIV/0!</v>
      </c>
      <c r="O437" s="433" t="e">
        <f>O244/'I&amp;E Summary (2)'!M83</f>
        <v>#DIV/0!</v>
      </c>
      <c r="P437" s="433" t="e">
        <f>P244/'I&amp;E Summary (2)'!N83</f>
        <v>#DIV/0!</v>
      </c>
      <c r="Q437" s="433" t="e">
        <f>Q244/'I&amp;E Summary (2)'!O83</f>
        <v>#DIV/0!</v>
      </c>
      <c r="R437" s="433" t="e">
        <f>R244/'I&amp;E Summary (2)'!P83</f>
        <v>#DIV/0!</v>
      </c>
      <c r="S437" s="433" t="e">
        <f>S244/'I&amp;E Summary (2)'!Q83</f>
        <v>#DIV/0!</v>
      </c>
      <c r="T437" s="433" t="e">
        <f>T244/'I&amp;E Summary (2)'!R83</f>
        <v>#DIV/0!</v>
      </c>
      <c r="U437" s="433" t="e">
        <f>U244/'I&amp;E Summary (2)'!S83</f>
        <v>#DIV/0!</v>
      </c>
      <c r="V437" s="433" t="e">
        <f>V244/'I&amp;E Summary (2)'!T83</f>
        <v>#DIV/0!</v>
      </c>
      <c r="W437" s="433" t="e">
        <f>W244/'I&amp;E Summary (2)'!U83</f>
        <v>#DIV/0!</v>
      </c>
      <c r="X437" s="433" t="e">
        <f>X244/'I&amp;E Summary (2)'!V83</f>
        <v>#DIV/0!</v>
      </c>
      <c r="Y437" s="433" t="e">
        <f>Y244/'I&amp;E Summary (2)'!W83</f>
        <v>#DIV/0!</v>
      </c>
      <c r="Z437" s="433" t="e">
        <f>Z244/'I&amp;E Summary (2)'!X83</f>
        <v>#DIV/0!</v>
      </c>
      <c r="AA437" s="433" t="e">
        <f>AA244/'I&amp;E Summary (2)'!Y83</f>
        <v>#DIV/0!</v>
      </c>
      <c r="AB437" s="433" t="e">
        <f>AB244/'I&amp;E Summary (2)'!Z83</f>
        <v>#DIV/0!</v>
      </c>
      <c r="AC437" s="433" t="e">
        <f>AC244/'I&amp;E Summary (2)'!AA83</f>
        <v>#DIV/0!</v>
      </c>
      <c r="AD437" s="433" t="e">
        <f>AD244/'I&amp;E Summary (2)'!AB83</f>
        <v>#DIV/0!</v>
      </c>
      <c r="AE437" s="433" t="e">
        <f>AE244/'I&amp;E Summary (2)'!AC83</f>
        <v>#DIV/0!</v>
      </c>
      <c r="AF437" s="433" t="e">
        <f>AF244/'I&amp;E Summary (2)'!AD83</f>
        <v>#DIV/0!</v>
      </c>
      <c r="AG437" s="433" t="e">
        <f>AG244/'I&amp;E Summary (2)'!AE83</f>
        <v>#DIV/0!</v>
      </c>
      <c r="AH437" s="433" t="e">
        <f>AH244/'I&amp;E Summary (2)'!AF83</f>
        <v>#DIV/0!</v>
      </c>
      <c r="AI437" s="433" t="e">
        <f>AI244/'I&amp;E Summary (2)'!AG83</f>
        <v>#DIV/0!</v>
      </c>
      <c r="AJ437" s="433" t="e">
        <f>AJ244/'I&amp;E Summary (2)'!AH83</f>
        <v>#DIV/0!</v>
      </c>
      <c r="AK437" s="433" t="e">
        <f>AK244/'I&amp;E Summary (2)'!AI83</f>
        <v>#DIV/0!</v>
      </c>
      <c r="AL437" s="433" t="e">
        <f>AL244/'I&amp;E Summary (2)'!AJ83</f>
        <v>#DIV/0!</v>
      </c>
      <c r="AM437" s="433" t="e">
        <f>AM244/'I&amp;E Summary (2)'!AK83</f>
        <v>#DIV/0!</v>
      </c>
      <c r="AN437" s="433" t="e">
        <f>AN244/'I&amp;E Summary (2)'!AL83</f>
        <v>#DIV/0!</v>
      </c>
      <c r="AO437" s="433" t="e">
        <f>AO244/'I&amp;E Summary (2)'!AM83</f>
        <v>#DIV/0!</v>
      </c>
      <c r="AP437" s="433" t="e">
        <f>AP244/'I&amp;E Summary (2)'!AN83</f>
        <v>#DIV/0!</v>
      </c>
      <c r="AQ437" s="433" t="e">
        <f>AQ244/'I&amp;E Summary (2)'!AO83</f>
        <v>#DIV/0!</v>
      </c>
      <c r="AR437" s="433" t="e">
        <f>AR244/'I&amp;E Summary (2)'!AP83</f>
        <v>#DIV/0!</v>
      </c>
      <c r="AS437" s="433" t="e">
        <f>AS244/'I&amp;E Summary (2)'!AQ83</f>
        <v>#DIV/0!</v>
      </c>
      <c r="AT437" s="433" t="e">
        <f>AT244/'I&amp;E Summary (2)'!AR83</f>
        <v>#DIV/0!</v>
      </c>
      <c r="AU437" s="433" t="e">
        <f>AU244/'I&amp;E Summary (2)'!AS83</f>
        <v>#DIV/0!</v>
      </c>
      <c r="AV437" s="433" t="e">
        <f>AV244/'I&amp;E Summary (2)'!AT83</f>
        <v>#DIV/0!</v>
      </c>
      <c r="AW437" s="433" t="e">
        <f>AW244/'I&amp;E Summary (2)'!AU83</f>
        <v>#DIV/0!</v>
      </c>
      <c r="AX437" s="433" t="e">
        <f>AX244/'I&amp;E Summary (2)'!AV83</f>
        <v>#DIV/0!</v>
      </c>
      <c r="AY437" s="433" t="e">
        <f>AY244/'I&amp;E Summary (2)'!AW83</f>
        <v>#DIV/0!</v>
      </c>
      <c r="AZ437" s="433" t="e">
        <f>AZ244/'I&amp;E Summary (2)'!AX83</f>
        <v>#DIV/0!</v>
      </c>
      <c r="BA437" s="433" t="e">
        <f>BA244/'I&amp;E Summary (2)'!AY83</f>
        <v>#DIV/0!</v>
      </c>
      <c r="BB437" s="433" t="e">
        <f>BB244/'I&amp;E Summary (2)'!AZ83</f>
        <v>#DIV/0!</v>
      </c>
      <c r="BC437" s="433" t="e">
        <f>BC244/'I&amp;E Summary (2)'!BA83</f>
        <v>#DIV/0!</v>
      </c>
      <c r="BD437" s="433" t="e">
        <f>BD244/'I&amp;E Summary (2)'!BB83</f>
        <v>#REF!</v>
      </c>
      <c r="BE437" s="433" t="e">
        <f>BE244/'I&amp;E Summary (2)'!BC83</f>
        <v>#N/A</v>
      </c>
      <c r="BF437" s="433" t="e">
        <f>BF244/'I&amp;E Summary (2)'!BD83</f>
        <v>#N/A</v>
      </c>
      <c r="BG437" s="433" t="e">
        <f>BG244/'I&amp;E Summary (2)'!BE83</f>
        <v>#N/A</v>
      </c>
      <c r="BH437" s="433" t="e">
        <f>BH244/'I&amp;E Summary (2)'!BF83</f>
        <v>#N/A</v>
      </c>
      <c r="BI437" s="433" t="e">
        <f>BI244/'I&amp;E Summary (2)'!BG83</f>
        <v>#N/A</v>
      </c>
      <c r="BJ437" s="433" t="e">
        <f>BJ244/'I&amp;E Summary (2)'!BH83</f>
        <v>#N/A</v>
      </c>
      <c r="BK437" s="433" t="e">
        <f>BK244/'I&amp;E Summary (2)'!BI83</f>
        <v>#N/A</v>
      </c>
      <c r="BL437" s="433" t="e">
        <f>BL244/'I&amp;E Summary (2)'!BJ83</f>
        <v>#N/A</v>
      </c>
      <c r="BM437" s="433" t="e">
        <f>BM244/'I&amp;E Summary (2)'!BK83</f>
        <v>#N/A</v>
      </c>
      <c r="BN437" s="433" t="e">
        <f>BN244/'I&amp;E Summary (2)'!BL83</f>
        <v>#N/A</v>
      </c>
      <c r="BO437" s="433" t="e">
        <f>BO244/'I&amp;E Summary (2)'!BM83</f>
        <v>#N/A</v>
      </c>
      <c r="BP437" s="434" t="e">
        <f>BP244/'I&amp;E Summary (2)'!BN83</f>
        <v>#N/A</v>
      </c>
    </row>
    <row r="438" spans="2:16384" s="98" customFormat="1">
      <c r="B438" s="1579"/>
      <c r="C438" s="98" t="str">
        <f>"Research Contribution ("&amp;F426&amp;" terms) : Space"</f>
        <v>Research Contribution (2017 terms) : Space</v>
      </c>
      <c r="F438" s="433" t="e">
        <f>F437</f>
        <v>#DIV/0!</v>
      </c>
      <c r="G438" s="433" t="e">
        <f t="shared" ref="G438:AL438" si="151">(G437/G103)*$F$103</f>
        <v>#DIV/0!</v>
      </c>
      <c r="H438" s="433" t="e">
        <f t="shared" si="151"/>
        <v>#DIV/0!</v>
      </c>
      <c r="I438" s="433" t="e">
        <f t="shared" si="151"/>
        <v>#DIV/0!</v>
      </c>
      <c r="J438" s="433" t="e">
        <f t="shared" si="151"/>
        <v>#DIV/0!</v>
      </c>
      <c r="K438" s="433" t="e">
        <f t="shared" si="151"/>
        <v>#DIV/0!</v>
      </c>
      <c r="L438" s="433" t="e">
        <f t="shared" si="151"/>
        <v>#DIV/0!</v>
      </c>
      <c r="M438" s="433" t="e">
        <f t="shared" si="151"/>
        <v>#DIV/0!</v>
      </c>
      <c r="N438" s="433" t="e">
        <f t="shared" si="151"/>
        <v>#DIV/0!</v>
      </c>
      <c r="O438" s="433" t="e">
        <f t="shared" si="151"/>
        <v>#DIV/0!</v>
      </c>
      <c r="P438" s="433" t="e">
        <f t="shared" si="151"/>
        <v>#DIV/0!</v>
      </c>
      <c r="Q438" s="433" t="e">
        <f t="shared" si="151"/>
        <v>#DIV/0!</v>
      </c>
      <c r="R438" s="433" t="e">
        <f t="shared" si="151"/>
        <v>#DIV/0!</v>
      </c>
      <c r="S438" s="433" t="e">
        <f t="shared" si="151"/>
        <v>#DIV/0!</v>
      </c>
      <c r="T438" s="433" t="e">
        <f t="shared" si="151"/>
        <v>#DIV/0!</v>
      </c>
      <c r="U438" s="433" t="e">
        <f t="shared" si="151"/>
        <v>#DIV/0!</v>
      </c>
      <c r="V438" s="433" t="e">
        <f t="shared" si="151"/>
        <v>#DIV/0!</v>
      </c>
      <c r="W438" s="433" t="e">
        <f t="shared" si="151"/>
        <v>#DIV/0!</v>
      </c>
      <c r="X438" s="433" t="e">
        <f t="shared" si="151"/>
        <v>#DIV/0!</v>
      </c>
      <c r="Y438" s="433" t="e">
        <f t="shared" si="151"/>
        <v>#DIV/0!</v>
      </c>
      <c r="Z438" s="433" t="e">
        <f t="shared" si="151"/>
        <v>#DIV/0!</v>
      </c>
      <c r="AA438" s="433" t="e">
        <f t="shared" si="151"/>
        <v>#DIV/0!</v>
      </c>
      <c r="AB438" s="433" t="e">
        <f t="shared" si="151"/>
        <v>#DIV/0!</v>
      </c>
      <c r="AC438" s="433" t="e">
        <f t="shared" si="151"/>
        <v>#DIV/0!</v>
      </c>
      <c r="AD438" s="433" t="e">
        <f t="shared" si="151"/>
        <v>#DIV/0!</v>
      </c>
      <c r="AE438" s="433" t="e">
        <f t="shared" si="151"/>
        <v>#DIV/0!</v>
      </c>
      <c r="AF438" s="433" t="e">
        <f t="shared" si="151"/>
        <v>#DIV/0!</v>
      </c>
      <c r="AG438" s="433" t="e">
        <f t="shared" si="151"/>
        <v>#DIV/0!</v>
      </c>
      <c r="AH438" s="433" t="e">
        <f t="shared" si="151"/>
        <v>#DIV/0!</v>
      </c>
      <c r="AI438" s="433" t="e">
        <f t="shared" si="151"/>
        <v>#DIV/0!</v>
      </c>
      <c r="AJ438" s="433" t="e">
        <f t="shared" si="151"/>
        <v>#DIV/0!</v>
      </c>
      <c r="AK438" s="433" t="e">
        <f t="shared" si="151"/>
        <v>#DIV/0!</v>
      </c>
      <c r="AL438" s="433" t="e">
        <f t="shared" si="151"/>
        <v>#DIV/0!</v>
      </c>
      <c r="AM438" s="433" t="e">
        <f t="shared" ref="AM438:BP438" si="152">(AM437/AM103)*$F$103</f>
        <v>#DIV/0!</v>
      </c>
      <c r="AN438" s="433" t="e">
        <f t="shared" si="152"/>
        <v>#DIV/0!</v>
      </c>
      <c r="AO438" s="433" t="e">
        <f t="shared" si="152"/>
        <v>#DIV/0!</v>
      </c>
      <c r="AP438" s="433" t="e">
        <f t="shared" si="152"/>
        <v>#DIV/0!</v>
      </c>
      <c r="AQ438" s="433" t="e">
        <f t="shared" si="152"/>
        <v>#DIV/0!</v>
      </c>
      <c r="AR438" s="433" t="e">
        <f t="shared" si="152"/>
        <v>#DIV/0!</v>
      </c>
      <c r="AS438" s="433" t="e">
        <f t="shared" si="152"/>
        <v>#DIV/0!</v>
      </c>
      <c r="AT438" s="433" t="e">
        <f t="shared" si="152"/>
        <v>#DIV/0!</v>
      </c>
      <c r="AU438" s="433" t="e">
        <f t="shared" si="152"/>
        <v>#DIV/0!</v>
      </c>
      <c r="AV438" s="433" t="e">
        <f t="shared" si="152"/>
        <v>#DIV/0!</v>
      </c>
      <c r="AW438" s="433" t="e">
        <f t="shared" si="152"/>
        <v>#DIV/0!</v>
      </c>
      <c r="AX438" s="433" t="e">
        <f t="shared" si="152"/>
        <v>#DIV/0!</v>
      </c>
      <c r="AY438" s="433" t="e">
        <f t="shared" si="152"/>
        <v>#DIV/0!</v>
      </c>
      <c r="AZ438" s="433" t="e">
        <f t="shared" si="152"/>
        <v>#DIV/0!</v>
      </c>
      <c r="BA438" s="433" t="e">
        <f t="shared" si="152"/>
        <v>#DIV/0!</v>
      </c>
      <c r="BB438" s="433" t="e">
        <f t="shared" si="152"/>
        <v>#DIV/0!</v>
      </c>
      <c r="BC438" s="433" t="e">
        <f t="shared" si="152"/>
        <v>#DIV/0!</v>
      </c>
      <c r="BD438" s="433" t="e">
        <f t="shared" si="152"/>
        <v>#REF!</v>
      </c>
      <c r="BE438" s="433" t="e">
        <f t="shared" si="152"/>
        <v>#N/A</v>
      </c>
      <c r="BF438" s="433" t="e">
        <f t="shared" si="152"/>
        <v>#N/A</v>
      </c>
      <c r="BG438" s="433" t="e">
        <f t="shared" si="152"/>
        <v>#N/A</v>
      </c>
      <c r="BH438" s="433" t="e">
        <f t="shared" si="152"/>
        <v>#N/A</v>
      </c>
      <c r="BI438" s="433" t="e">
        <f t="shared" si="152"/>
        <v>#N/A</v>
      </c>
      <c r="BJ438" s="433" t="e">
        <f t="shared" si="152"/>
        <v>#N/A</v>
      </c>
      <c r="BK438" s="433" t="e">
        <f t="shared" si="152"/>
        <v>#N/A</v>
      </c>
      <c r="BL438" s="433" t="e">
        <f t="shared" si="152"/>
        <v>#N/A</v>
      </c>
      <c r="BM438" s="433" t="e">
        <f t="shared" si="152"/>
        <v>#N/A</v>
      </c>
      <c r="BN438" s="433" t="e">
        <f t="shared" si="152"/>
        <v>#N/A</v>
      </c>
      <c r="BO438" s="433" t="e">
        <f t="shared" si="152"/>
        <v>#N/A</v>
      </c>
      <c r="BP438" s="434" t="e">
        <f t="shared" si="152"/>
        <v>#N/A</v>
      </c>
    </row>
    <row r="439" spans="2:16384" s="98" customFormat="1">
      <c r="B439" s="1579"/>
      <c r="F439" s="433"/>
      <c r="G439" s="433"/>
      <c r="H439" s="433"/>
      <c r="I439" s="433"/>
      <c r="J439" s="433"/>
      <c r="K439" s="433"/>
      <c r="L439" s="433"/>
      <c r="M439" s="433"/>
      <c r="N439" s="433"/>
      <c r="O439" s="433"/>
      <c r="P439" s="433"/>
      <c r="Q439" s="433"/>
      <c r="R439" s="433"/>
      <c r="S439" s="433"/>
      <c r="T439" s="433"/>
      <c r="U439" s="433"/>
      <c r="V439" s="433"/>
      <c r="W439" s="433"/>
      <c r="X439" s="433"/>
      <c r="Y439" s="433"/>
      <c r="Z439" s="433"/>
      <c r="AA439" s="433"/>
      <c r="AB439" s="433"/>
      <c r="AC439" s="433"/>
      <c r="AD439" s="433"/>
      <c r="AE439" s="433"/>
      <c r="AF439" s="433"/>
      <c r="AG439" s="433"/>
      <c r="AH439" s="433"/>
      <c r="AI439" s="433"/>
      <c r="AJ439" s="433"/>
      <c r="AK439" s="433"/>
      <c r="AL439" s="433"/>
      <c r="AM439" s="433"/>
      <c r="AN439" s="433"/>
      <c r="AO439" s="433"/>
      <c r="AP439" s="433"/>
      <c r="AQ439" s="433"/>
      <c r="AR439" s="433"/>
      <c r="AS439" s="433"/>
      <c r="AT439" s="433"/>
      <c r="AU439" s="433"/>
      <c r="AV439" s="433"/>
      <c r="AW439" s="433"/>
      <c r="AX439" s="433"/>
      <c r="AY439" s="433"/>
      <c r="AZ439" s="433"/>
      <c r="BA439" s="433"/>
      <c r="BB439" s="433"/>
      <c r="BC439" s="433"/>
      <c r="BD439" s="433"/>
      <c r="BE439" s="433"/>
      <c r="BF439" s="433"/>
      <c r="BG439" s="433"/>
      <c r="BH439" s="433"/>
      <c r="BI439" s="433"/>
      <c r="BJ439" s="433"/>
      <c r="BK439" s="433"/>
      <c r="BL439" s="433"/>
      <c r="BM439" s="433"/>
      <c r="BN439" s="433"/>
      <c r="BO439" s="433"/>
      <c r="BP439" s="434"/>
    </row>
    <row r="440" spans="2:16384" s="98" customFormat="1">
      <c r="B440" s="1579"/>
      <c r="F440" s="433"/>
      <c r="G440" s="433"/>
      <c r="H440" s="433"/>
      <c r="I440" s="433"/>
      <c r="J440" s="433"/>
      <c r="K440" s="433"/>
      <c r="L440" s="433"/>
      <c r="M440" s="433"/>
      <c r="N440" s="433"/>
      <c r="O440" s="433"/>
      <c r="P440" s="433"/>
      <c r="Q440" s="433"/>
      <c r="R440" s="433"/>
      <c r="S440" s="433"/>
      <c r="T440" s="433"/>
      <c r="U440" s="433"/>
      <c r="V440" s="433"/>
      <c r="W440" s="433"/>
      <c r="X440" s="433"/>
      <c r="Y440" s="433"/>
      <c r="Z440" s="433"/>
      <c r="AA440" s="433"/>
      <c r="AB440" s="433"/>
      <c r="AC440" s="433"/>
      <c r="AD440" s="433"/>
      <c r="AE440" s="433"/>
      <c r="AF440" s="433"/>
      <c r="AG440" s="433"/>
      <c r="AH440" s="433"/>
      <c r="AI440" s="433"/>
      <c r="AJ440" s="433"/>
      <c r="AK440" s="433"/>
      <c r="AL440" s="433"/>
      <c r="AM440" s="433"/>
      <c r="AN440" s="433"/>
      <c r="AO440" s="433"/>
      <c r="AP440" s="433"/>
      <c r="AQ440" s="433"/>
      <c r="AR440" s="433"/>
      <c r="AS440" s="433"/>
      <c r="AT440" s="433"/>
      <c r="AU440" s="433"/>
      <c r="AV440" s="433"/>
      <c r="AW440" s="433"/>
      <c r="AX440" s="433"/>
      <c r="AY440" s="433"/>
      <c r="AZ440" s="433"/>
      <c r="BA440" s="433"/>
      <c r="BB440" s="433"/>
      <c r="BC440" s="433"/>
      <c r="BD440" s="433"/>
      <c r="BE440" s="433"/>
      <c r="BF440" s="433"/>
      <c r="BG440" s="433"/>
      <c r="BH440" s="433"/>
      <c r="BI440" s="433"/>
      <c r="BJ440" s="433"/>
      <c r="BK440" s="433"/>
      <c r="BL440" s="433"/>
      <c r="BM440" s="433"/>
      <c r="BN440" s="433"/>
      <c r="BO440" s="433"/>
      <c r="BP440" s="434"/>
    </row>
    <row r="441" spans="2:16384" s="98" customFormat="1">
      <c r="B441" s="1579"/>
      <c r="C441" s="98" t="s">
        <v>341</v>
      </c>
      <c r="F441" s="433">
        <f>O18/F428</f>
        <v>4000</v>
      </c>
      <c r="G441" s="433">
        <f>'Investment Appraisal (2)'!D21</f>
        <v>12000</v>
      </c>
      <c r="H441" s="433">
        <f>'Investment Appraisal (2)'!E21</f>
        <v>12000</v>
      </c>
      <c r="I441" s="433">
        <f>'Investment Appraisal (2)'!F21</f>
        <v>12000</v>
      </c>
      <c r="J441" s="433">
        <f>'Investment Appraisal (2)'!G21</f>
        <v>20000</v>
      </c>
      <c r="K441" s="433">
        <f>'Investment Appraisal (2)'!H21</f>
        <v>20000</v>
      </c>
      <c r="L441" s="433">
        <f>'Investment Appraisal (2)'!I21</f>
        <v>20000</v>
      </c>
      <c r="M441" s="433">
        <f>'Investment Appraisal (2)'!J21</f>
        <v>20000</v>
      </c>
      <c r="N441" s="433">
        <f>'Investment Appraisal (2)'!K21</f>
        <v>20000</v>
      </c>
      <c r="O441" s="433">
        <f>'Investment Appraisal (2)'!L21</f>
        <v>20000</v>
      </c>
      <c r="P441" s="433">
        <f>'Investment Appraisal (2)'!M21</f>
        <v>20000</v>
      </c>
      <c r="Q441" s="433">
        <f>'Investment Appraisal (2)'!N21</f>
        <v>20000</v>
      </c>
      <c r="R441" s="433">
        <f>'Investment Appraisal (2)'!O21</f>
        <v>20000</v>
      </c>
      <c r="S441" s="433">
        <f>'Investment Appraisal (2)'!P21</f>
        <v>20000</v>
      </c>
      <c r="T441" s="433">
        <f>'Investment Appraisal (2)'!Q21</f>
        <v>20000</v>
      </c>
      <c r="U441" s="433">
        <f>'Investment Appraisal (2)'!R21</f>
        <v>20000</v>
      </c>
      <c r="V441" s="433">
        <f>'Investment Appraisal (2)'!S21</f>
        <v>20000</v>
      </c>
      <c r="W441" s="433">
        <f>'Investment Appraisal (2)'!T21</f>
        <v>20000</v>
      </c>
      <c r="X441" s="433">
        <f>'Investment Appraisal (2)'!U21</f>
        <v>20000</v>
      </c>
      <c r="Y441" s="433">
        <f>'Investment Appraisal (2)'!V21</f>
        <v>20000</v>
      </c>
      <c r="Z441" s="433">
        <f>'Investment Appraisal (2)'!W21</f>
        <v>20000</v>
      </c>
      <c r="AA441" s="433">
        <f>'Investment Appraisal (2)'!X21</f>
        <v>20000</v>
      </c>
      <c r="AB441" s="433">
        <f>'Investment Appraisal (2)'!Y21</f>
        <v>20000</v>
      </c>
      <c r="AC441" s="433">
        <f>'Investment Appraisal (2)'!Z21</f>
        <v>20000</v>
      </c>
      <c r="AD441" s="433">
        <f>'Investment Appraisal (2)'!AA21</f>
        <v>20000</v>
      </c>
      <c r="AE441" s="433">
        <f>'Investment Appraisal (2)'!AB21</f>
        <v>20000</v>
      </c>
      <c r="AF441" s="433">
        <f>'Investment Appraisal (2)'!AC21</f>
        <v>20000</v>
      </c>
      <c r="AG441" s="433">
        <f>'Investment Appraisal (2)'!AD21</f>
        <v>20000</v>
      </c>
      <c r="AH441" s="433">
        <f>'Investment Appraisal (2)'!AE21</f>
        <v>20000</v>
      </c>
      <c r="AI441" s="433">
        <f>'Investment Appraisal (2)'!AF21</f>
        <v>20000</v>
      </c>
      <c r="AJ441" s="433">
        <f>'Investment Appraisal (2)'!AG21</f>
        <v>20000</v>
      </c>
      <c r="AK441" s="433">
        <f>'Investment Appraisal (2)'!AH21</f>
        <v>20000</v>
      </c>
      <c r="AL441" s="433">
        <f>'Investment Appraisal (2)'!AI21</f>
        <v>20000</v>
      </c>
      <c r="AM441" s="433">
        <f>'Investment Appraisal (2)'!AJ21</f>
        <v>20000</v>
      </c>
      <c r="AN441" s="433">
        <f>'Investment Appraisal (2)'!AK21</f>
        <v>20000</v>
      </c>
      <c r="AO441" s="433">
        <f>'Investment Appraisal (2)'!AL21</f>
        <v>20000</v>
      </c>
      <c r="AP441" s="433">
        <f>'Investment Appraisal (2)'!AM21</f>
        <v>20000</v>
      </c>
      <c r="AQ441" s="433">
        <f>'Investment Appraisal (2)'!AN21</f>
        <v>20000</v>
      </c>
      <c r="AR441" s="433">
        <f>'Investment Appraisal (2)'!AO21</f>
        <v>20000</v>
      </c>
      <c r="AS441" s="433">
        <f>'Investment Appraisal (2)'!AP21</f>
        <v>20000</v>
      </c>
      <c r="AT441" s="433">
        <f>'Investment Appraisal (2)'!AQ21</f>
        <v>20000</v>
      </c>
      <c r="AU441" s="433">
        <f>'Investment Appraisal (2)'!AR21</f>
        <v>20000</v>
      </c>
      <c r="AV441" s="433">
        <f>'Investment Appraisal (2)'!AS21</f>
        <v>20000</v>
      </c>
      <c r="AW441" s="433">
        <f>'Investment Appraisal (2)'!AT21</f>
        <v>20000</v>
      </c>
      <c r="AX441" s="433">
        <f>'Investment Appraisal (2)'!AU21</f>
        <v>20000</v>
      </c>
      <c r="AY441" s="433">
        <f>'Investment Appraisal (2)'!AV21</f>
        <v>20000</v>
      </c>
      <c r="AZ441" s="433">
        <f>'Investment Appraisal (2)'!AW21</f>
        <v>20000</v>
      </c>
      <c r="BA441" s="433">
        <f>'Investment Appraisal (2)'!AX21</f>
        <v>20000</v>
      </c>
      <c r="BB441" s="433">
        <f>'Investment Appraisal (2)'!AY21</f>
        <v>20000</v>
      </c>
      <c r="BC441" s="433">
        <f>'Investment Appraisal (2)'!AZ21</f>
        <v>20000</v>
      </c>
      <c r="BD441" s="433" t="e">
        <f>'Investment Appraisal (2)'!#REF!</f>
        <v>#REF!</v>
      </c>
      <c r="BE441" s="433" t="e">
        <f>'Investment Appraisal (2)'!#REF!</f>
        <v>#REF!</v>
      </c>
      <c r="BF441" s="433" t="e">
        <f>'Investment Appraisal (2)'!#REF!</f>
        <v>#REF!</v>
      </c>
      <c r="BG441" s="433" t="e">
        <f>'Investment Appraisal (2)'!BA21</f>
        <v>#REF!</v>
      </c>
      <c r="BH441" s="433">
        <f>'Investment Appraisal (2)'!BB21</f>
        <v>0</v>
      </c>
      <c r="BI441" s="433">
        <f>'Investment Appraisal (2)'!BC21</f>
        <v>0</v>
      </c>
      <c r="BJ441" s="433">
        <f>'Investment Appraisal (2)'!BD21</f>
        <v>0</v>
      </c>
      <c r="BK441" s="433">
        <f>'Investment Appraisal (2)'!BE21</f>
        <v>0</v>
      </c>
      <c r="BL441" s="433">
        <f>'Investment Appraisal (2)'!BF21</f>
        <v>0</v>
      </c>
      <c r="BM441" s="433">
        <f>'Investment Appraisal (2)'!BG21</f>
        <v>0</v>
      </c>
      <c r="BN441" s="433">
        <f>'Investment Appraisal (2)'!BH21</f>
        <v>0</v>
      </c>
      <c r="BO441" s="433">
        <f>'Investment Appraisal (2)'!BI21</f>
        <v>0</v>
      </c>
      <c r="BP441" s="434">
        <f>'Investment Appraisal (2)'!BJ21</f>
        <v>0</v>
      </c>
    </row>
    <row r="442" spans="2:16384" s="98" customFormat="1">
      <c r="B442" s="1579"/>
      <c r="C442" s="98" t="s">
        <v>342</v>
      </c>
      <c r="F442" s="433">
        <f>O22</f>
        <v>0</v>
      </c>
      <c r="G442" s="433">
        <f>'Investment Appraisal (2)'!D22</f>
        <v>0</v>
      </c>
      <c r="H442" s="433">
        <f>'Investment Appraisal (2)'!E22</f>
        <v>0</v>
      </c>
      <c r="I442" s="433">
        <f>'Investment Appraisal (2)'!F22</f>
        <v>0</v>
      </c>
      <c r="J442" s="433">
        <f>'Investment Appraisal (2)'!G22</f>
        <v>0</v>
      </c>
      <c r="K442" s="433">
        <f>'Investment Appraisal (2)'!H22</f>
        <v>0</v>
      </c>
      <c r="L442" s="433">
        <f>'Investment Appraisal (2)'!I22</f>
        <v>0</v>
      </c>
      <c r="M442" s="433">
        <f>'Investment Appraisal (2)'!J22</f>
        <v>0</v>
      </c>
      <c r="N442" s="433">
        <f>'Investment Appraisal (2)'!K22</f>
        <v>0</v>
      </c>
      <c r="O442" s="433">
        <f>'Investment Appraisal (2)'!L22</f>
        <v>0</v>
      </c>
      <c r="P442" s="433">
        <f>'Investment Appraisal (2)'!M22</f>
        <v>0</v>
      </c>
      <c r="Q442" s="433">
        <f>'Investment Appraisal (2)'!N22</f>
        <v>0</v>
      </c>
      <c r="R442" s="433">
        <f>'Investment Appraisal (2)'!O22</f>
        <v>0</v>
      </c>
      <c r="S442" s="433">
        <f>'Investment Appraisal (2)'!P22</f>
        <v>0</v>
      </c>
      <c r="T442" s="433">
        <f>'Investment Appraisal (2)'!Q22</f>
        <v>0</v>
      </c>
      <c r="U442" s="433">
        <f>'Investment Appraisal (2)'!R22</f>
        <v>0</v>
      </c>
      <c r="V442" s="433">
        <f>'Investment Appraisal (2)'!S22</f>
        <v>0</v>
      </c>
      <c r="W442" s="433">
        <f>'Investment Appraisal (2)'!T22</f>
        <v>0</v>
      </c>
      <c r="X442" s="433">
        <f>'Investment Appraisal (2)'!U22</f>
        <v>0</v>
      </c>
      <c r="Y442" s="433">
        <f>'Investment Appraisal (2)'!V22</f>
        <v>0</v>
      </c>
      <c r="Z442" s="433">
        <f>'Investment Appraisal (2)'!W22</f>
        <v>0</v>
      </c>
      <c r="AA442" s="433">
        <f>'Investment Appraisal (2)'!X22</f>
        <v>0</v>
      </c>
      <c r="AB442" s="433">
        <f>'Investment Appraisal (2)'!Y22</f>
        <v>0</v>
      </c>
      <c r="AC442" s="433">
        <f>'Investment Appraisal (2)'!Z22</f>
        <v>0</v>
      </c>
      <c r="AD442" s="433">
        <f>'Investment Appraisal (2)'!AA22</f>
        <v>0</v>
      </c>
      <c r="AE442" s="433">
        <f>'Investment Appraisal (2)'!AB22</f>
        <v>0</v>
      </c>
      <c r="AF442" s="433">
        <f>'Investment Appraisal (2)'!AC22</f>
        <v>0</v>
      </c>
      <c r="AG442" s="433">
        <f>'Investment Appraisal (2)'!AD22</f>
        <v>0</v>
      </c>
      <c r="AH442" s="433">
        <f>'Investment Appraisal (2)'!AE22</f>
        <v>0</v>
      </c>
      <c r="AI442" s="433">
        <f>'Investment Appraisal (2)'!AF22</f>
        <v>0</v>
      </c>
      <c r="AJ442" s="433">
        <f>'Investment Appraisal (2)'!AG22</f>
        <v>0</v>
      </c>
      <c r="AK442" s="433">
        <f>'Investment Appraisal (2)'!AH22</f>
        <v>0</v>
      </c>
      <c r="AL442" s="433">
        <f>'Investment Appraisal (2)'!AI22</f>
        <v>0</v>
      </c>
      <c r="AM442" s="433">
        <f>'Investment Appraisal (2)'!AJ22</f>
        <v>0</v>
      </c>
      <c r="AN442" s="433">
        <f>'Investment Appraisal (2)'!AK22</f>
        <v>0</v>
      </c>
      <c r="AO442" s="433">
        <f>'Investment Appraisal (2)'!AL22</f>
        <v>0</v>
      </c>
      <c r="AP442" s="433">
        <f>'Investment Appraisal (2)'!AM22</f>
        <v>0</v>
      </c>
      <c r="AQ442" s="433">
        <f>'Investment Appraisal (2)'!AN22</f>
        <v>0</v>
      </c>
      <c r="AR442" s="433">
        <f>'Investment Appraisal (2)'!AO22</f>
        <v>0</v>
      </c>
      <c r="AS442" s="433">
        <f>'Investment Appraisal (2)'!AP22</f>
        <v>0</v>
      </c>
      <c r="AT442" s="433">
        <f>'Investment Appraisal (2)'!AQ22</f>
        <v>0</v>
      </c>
      <c r="AU442" s="433">
        <f>'Investment Appraisal (2)'!AR22</f>
        <v>0</v>
      </c>
      <c r="AV442" s="433">
        <f>'Investment Appraisal (2)'!AS22</f>
        <v>0</v>
      </c>
      <c r="AW442" s="433">
        <f>'Investment Appraisal (2)'!AT22</f>
        <v>0</v>
      </c>
      <c r="AX442" s="433">
        <f>'Investment Appraisal (2)'!AU22</f>
        <v>0</v>
      </c>
      <c r="AY442" s="433">
        <f>'Investment Appraisal (2)'!AV22</f>
        <v>0</v>
      </c>
      <c r="AZ442" s="433">
        <f>'Investment Appraisal (2)'!AW22</f>
        <v>0</v>
      </c>
      <c r="BA442" s="433">
        <f>'Investment Appraisal (2)'!AX22</f>
        <v>0</v>
      </c>
      <c r="BB442" s="433">
        <f>'Investment Appraisal (2)'!AY22</f>
        <v>0</v>
      </c>
      <c r="BC442" s="433">
        <f>'Investment Appraisal (2)'!AZ22</f>
        <v>0</v>
      </c>
      <c r="BD442" s="433" t="e">
        <f>'Investment Appraisal (2)'!#REF!</f>
        <v>#REF!</v>
      </c>
      <c r="BE442" s="433" t="e">
        <f>'Investment Appraisal (2)'!#REF!</f>
        <v>#REF!</v>
      </c>
      <c r="BF442" s="433" t="e">
        <f>'Investment Appraisal (2)'!#REF!</f>
        <v>#REF!</v>
      </c>
      <c r="BG442" s="433" t="e">
        <f>'Investment Appraisal (2)'!BA22</f>
        <v>#REF!</v>
      </c>
      <c r="BH442" s="433">
        <f>'Investment Appraisal (2)'!BB22</f>
        <v>0</v>
      </c>
      <c r="BI442" s="433">
        <f>'Investment Appraisal (2)'!BC22</f>
        <v>0</v>
      </c>
      <c r="BJ442" s="433">
        <f>'Investment Appraisal (2)'!BD22</f>
        <v>0</v>
      </c>
      <c r="BK442" s="433">
        <f>'Investment Appraisal (2)'!BE22</f>
        <v>0</v>
      </c>
      <c r="BL442" s="433">
        <f>'Investment Appraisal (2)'!BF22</f>
        <v>0</v>
      </c>
      <c r="BM442" s="433">
        <f>'Investment Appraisal (2)'!BG22</f>
        <v>0</v>
      </c>
      <c r="BN442" s="433">
        <f>'Investment Appraisal (2)'!BH22</f>
        <v>0</v>
      </c>
      <c r="BO442" s="433">
        <f>'Investment Appraisal (2)'!BI22</f>
        <v>0</v>
      </c>
      <c r="BP442" s="434">
        <f>'Investment Appraisal (2)'!BJ22</f>
        <v>0</v>
      </c>
    </row>
    <row r="443" spans="2:16384" s="98" customFormat="1">
      <c r="B443" s="1579"/>
      <c r="F443" s="433"/>
      <c r="G443" s="433"/>
      <c r="H443" s="433"/>
      <c r="I443" s="433"/>
      <c r="J443" s="433"/>
      <c r="K443" s="433"/>
      <c r="L443" s="433"/>
      <c r="M443" s="433"/>
      <c r="N443" s="433"/>
      <c r="O443" s="433"/>
      <c r="P443" s="433"/>
      <c r="Q443" s="433"/>
      <c r="R443" s="433"/>
      <c r="S443" s="433"/>
      <c r="T443" s="433"/>
      <c r="U443" s="433"/>
      <c r="V443" s="433"/>
      <c r="W443" s="433"/>
      <c r="X443" s="433"/>
      <c r="Y443" s="433"/>
      <c r="Z443" s="433"/>
      <c r="AA443" s="433"/>
      <c r="AB443" s="433"/>
      <c r="AC443" s="433"/>
      <c r="AD443" s="433"/>
      <c r="AE443" s="433"/>
      <c r="AF443" s="433"/>
      <c r="AG443" s="433"/>
      <c r="AH443" s="433"/>
      <c r="AI443" s="433"/>
      <c r="AJ443" s="433"/>
      <c r="AK443" s="433"/>
      <c r="AL443" s="433"/>
      <c r="AM443" s="433"/>
      <c r="AN443" s="433"/>
      <c r="AO443" s="433"/>
      <c r="AP443" s="433"/>
      <c r="AQ443" s="433"/>
      <c r="AR443" s="433"/>
      <c r="AS443" s="433"/>
      <c r="AT443" s="433"/>
      <c r="AU443" s="433"/>
      <c r="AV443" s="433"/>
      <c r="AW443" s="433"/>
      <c r="AX443" s="433"/>
      <c r="AY443" s="433"/>
      <c r="AZ443" s="433"/>
      <c r="BA443" s="433"/>
      <c r="BB443" s="433"/>
      <c r="BC443" s="433"/>
      <c r="BD443" s="433"/>
      <c r="BE443" s="433"/>
      <c r="BF443" s="433"/>
      <c r="BG443" s="433"/>
      <c r="BH443" s="433"/>
      <c r="BI443" s="433"/>
      <c r="BJ443" s="433"/>
      <c r="BK443" s="433"/>
      <c r="BL443" s="433"/>
      <c r="BM443" s="433"/>
      <c r="BN443" s="433"/>
      <c r="BO443" s="433"/>
      <c r="BP443" s="434"/>
    </row>
    <row r="444" spans="2:16384" s="98" customFormat="1">
      <c r="B444" s="1579"/>
      <c r="C444" s="98" t="s">
        <v>343</v>
      </c>
      <c r="F444" s="433">
        <f t="shared" ref="F444:AK444" si="153">F246/F428</f>
        <v>23.333333333333332</v>
      </c>
      <c r="G444" s="433">
        <f t="shared" si="153"/>
        <v>28.7</v>
      </c>
      <c r="H444" s="433">
        <f t="shared" si="153"/>
        <v>29.417499999999993</v>
      </c>
      <c r="I444" s="433">
        <f t="shared" si="153"/>
        <v>30.15293749999999</v>
      </c>
      <c r="J444" s="433">
        <f t="shared" si="153"/>
        <v>30.906760937499993</v>
      </c>
      <c r="K444" s="433">
        <f t="shared" si="153"/>
        <v>31.679429960937487</v>
      </c>
      <c r="L444" s="433">
        <f t="shared" si="153"/>
        <v>32.471415709960922</v>
      </c>
      <c r="M444" s="433">
        <f t="shared" si="153"/>
        <v>33.283201102709931</v>
      </c>
      <c r="N444" s="433">
        <f t="shared" si="153"/>
        <v>34.11528113027768</v>
      </c>
      <c r="O444" s="433">
        <f t="shared" si="153"/>
        <v>34.968163158534622</v>
      </c>
      <c r="P444" s="433">
        <f t="shared" si="153"/>
        <v>35.842367237497982</v>
      </c>
      <c r="Q444" s="433">
        <f t="shared" si="153"/>
        <v>36.738426418435431</v>
      </c>
      <c r="R444" s="433">
        <f t="shared" si="153"/>
        <v>37.656887078896311</v>
      </c>
      <c r="S444" s="433">
        <f t="shared" si="153"/>
        <v>38.598309255868713</v>
      </c>
      <c r="T444" s="433">
        <f t="shared" si="153"/>
        <v>39.563266987265429</v>
      </c>
      <c r="U444" s="433">
        <f t="shared" si="153"/>
        <v>40.552348661947065</v>
      </c>
      <c r="V444" s="433">
        <f t="shared" si="153"/>
        <v>41.566157378495738</v>
      </c>
      <c r="W444" s="433">
        <f t="shared" si="153"/>
        <v>42.605311312958129</v>
      </c>
      <c r="X444" s="433">
        <f t="shared" si="153"/>
        <v>43.670444095782081</v>
      </c>
      <c r="Y444" s="433">
        <f t="shared" si="153"/>
        <v>44.762205198176623</v>
      </c>
      <c r="Z444" s="433">
        <f t="shared" si="153"/>
        <v>45.881260328131042</v>
      </c>
      <c r="AA444" s="433">
        <f t="shared" si="153"/>
        <v>47.028291836334311</v>
      </c>
      <c r="AB444" s="433">
        <f t="shared" si="153"/>
        <v>48.203999132242664</v>
      </c>
      <c r="AC444" s="433">
        <f t="shared" si="153"/>
        <v>49.409099110548716</v>
      </c>
      <c r="AD444" s="433">
        <f t="shared" si="153"/>
        <v>50.644326588312445</v>
      </c>
      <c r="AE444" s="433">
        <f t="shared" si="153"/>
        <v>51.91043475302024</v>
      </c>
      <c r="AF444" s="433">
        <f t="shared" si="153"/>
        <v>53.208195621845753</v>
      </c>
      <c r="AG444" s="433">
        <f t="shared" si="153"/>
        <v>54.538400512391888</v>
      </c>
      <c r="AH444" s="433">
        <f t="shared" si="153"/>
        <v>55.901860525201677</v>
      </c>
      <c r="AI444" s="433">
        <f t="shared" si="153"/>
        <v>57.299407038331715</v>
      </c>
      <c r="AJ444" s="433">
        <f t="shared" si="153"/>
        <v>58.731892214290006</v>
      </c>
      <c r="AK444" s="433">
        <f t="shared" si="153"/>
        <v>60.20018951964726</v>
      </c>
      <c r="AL444" s="433">
        <f t="shared" ref="AL444:BP444" si="154">AL246/AL428</f>
        <v>61.705194257638425</v>
      </c>
      <c r="AM444" s="433">
        <f t="shared" si="154"/>
        <v>63.247824114079378</v>
      </c>
      <c r="AN444" s="433">
        <f t="shared" si="154"/>
        <v>64.829019716931356</v>
      </c>
      <c r="AO444" s="433">
        <f t="shared" si="154"/>
        <v>66.44974520985464</v>
      </c>
      <c r="AP444" s="433">
        <f t="shared" si="154"/>
        <v>68.110988840101001</v>
      </c>
      <c r="AQ444" s="433">
        <f t="shared" si="154"/>
        <v>69.813763561103514</v>
      </c>
      <c r="AR444" s="433">
        <f t="shared" si="154"/>
        <v>71.559107650131097</v>
      </c>
      <c r="AS444" s="433">
        <f t="shared" si="154"/>
        <v>73.348085341384362</v>
      </c>
      <c r="AT444" s="433">
        <f t="shared" si="154"/>
        <v>75.181787474918977</v>
      </c>
      <c r="AU444" s="433">
        <f t="shared" si="154"/>
        <v>77.061332161791952</v>
      </c>
      <c r="AV444" s="433">
        <f t="shared" si="154"/>
        <v>78.987865465836748</v>
      </c>
      <c r="AW444" s="433">
        <f t="shared" si="154"/>
        <v>80.96256210248265</v>
      </c>
      <c r="AX444" s="433">
        <f t="shared" si="154"/>
        <v>82.986626155044689</v>
      </c>
      <c r="AY444" s="433">
        <f t="shared" si="154"/>
        <v>85.061291808920814</v>
      </c>
      <c r="AZ444" s="433">
        <f t="shared" si="154"/>
        <v>87.187824104143814</v>
      </c>
      <c r="BA444" s="433">
        <f t="shared" si="154"/>
        <v>89.367519706747416</v>
      </c>
      <c r="BB444" s="433">
        <f t="shared" si="154"/>
        <v>91.601707699416082</v>
      </c>
      <c r="BC444" s="433">
        <f t="shared" si="154"/>
        <v>93.891750391901482</v>
      </c>
      <c r="BD444" s="433">
        <f t="shared" si="154"/>
        <v>96.239044151699019</v>
      </c>
      <c r="BE444" s="433">
        <f t="shared" si="154"/>
        <v>98.645020255491488</v>
      </c>
      <c r="BF444" s="433">
        <f t="shared" si="154"/>
        <v>101.11114576187875</v>
      </c>
      <c r="BG444" s="433">
        <f t="shared" si="154"/>
        <v>103.63892440592571</v>
      </c>
      <c r="BH444" s="433">
        <f t="shared" si="154"/>
        <v>106.22989751607383</v>
      </c>
      <c r="BI444" s="433">
        <f t="shared" si="154"/>
        <v>108.88564495397567</v>
      </c>
      <c r="BJ444" s="433">
        <f t="shared" si="154"/>
        <v>111.60778607782504</v>
      </c>
      <c r="BK444" s="433">
        <f t="shared" si="154"/>
        <v>114.39798072977067</v>
      </c>
      <c r="BL444" s="433">
        <f t="shared" si="154"/>
        <v>117.25793024801492</v>
      </c>
      <c r="BM444" s="433">
        <f t="shared" si="154"/>
        <v>120.1893785042153</v>
      </c>
      <c r="BN444" s="433">
        <f t="shared" si="154"/>
        <v>0</v>
      </c>
      <c r="BO444" s="433">
        <f t="shared" si="154"/>
        <v>0</v>
      </c>
      <c r="BP444" s="434">
        <f t="shared" si="154"/>
        <v>0</v>
      </c>
    </row>
    <row r="445" spans="2:16384" s="98" customFormat="1">
      <c r="B445" s="1579"/>
      <c r="C445" s="98" t="str">
        <f>"Research ("&amp;F426&amp;" terms):Academic staff"</f>
        <v>Research (2017 terms):Academic staff</v>
      </c>
      <c r="F445" s="433">
        <f>F444</f>
        <v>23.333333333333332</v>
      </c>
      <c r="G445" s="433">
        <f t="shared" ref="G445:AL445" si="155">(G246/G103)/G428</f>
        <v>27.317073170731714</v>
      </c>
      <c r="H445" s="433">
        <f t="shared" si="155"/>
        <v>27.317073170731714</v>
      </c>
      <c r="I445" s="433">
        <f t="shared" si="155"/>
        <v>27.317073170731707</v>
      </c>
      <c r="J445" s="433">
        <f t="shared" si="155"/>
        <v>27.317073170731714</v>
      </c>
      <c r="K445" s="433">
        <f t="shared" si="155"/>
        <v>27.317073170731714</v>
      </c>
      <c r="L445" s="433">
        <f t="shared" si="155"/>
        <v>27.317073170731714</v>
      </c>
      <c r="M445" s="433">
        <f t="shared" si="155"/>
        <v>27.317073170731707</v>
      </c>
      <c r="N445" s="433">
        <f t="shared" si="155"/>
        <v>27.317073170731703</v>
      </c>
      <c r="O445" s="433">
        <f t="shared" si="155"/>
        <v>27.317073170731714</v>
      </c>
      <c r="P445" s="433">
        <f t="shared" si="155"/>
        <v>27.317073170731707</v>
      </c>
      <c r="Q445" s="433">
        <f t="shared" si="155"/>
        <v>27.317073170731707</v>
      </c>
      <c r="R445" s="433">
        <f t="shared" si="155"/>
        <v>27.317073170731707</v>
      </c>
      <c r="S445" s="433">
        <f t="shared" si="155"/>
        <v>27.317073170731714</v>
      </c>
      <c r="T445" s="433">
        <f t="shared" si="155"/>
        <v>27.317073170731714</v>
      </c>
      <c r="U445" s="433">
        <f t="shared" si="155"/>
        <v>27.317073170731714</v>
      </c>
      <c r="V445" s="433">
        <f t="shared" si="155"/>
        <v>27.317073170731714</v>
      </c>
      <c r="W445" s="433">
        <f t="shared" si="155"/>
        <v>27.317073170731714</v>
      </c>
      <c r="X445" s="433">
        <f t="shared" si="155"/>
        <v>27.317073170731717</v>
      </c>
      <c r="Y445" s="433">
        <f t="shared" si="155"/>
        <v>27.317073170731707</v>
      </c>
      <c r="Z445" s="433">
        <f t="shared" si="155"/>
        <v>27.317073170731714</v>
      </c>
      <c r="AA445" s="433">
        <f t="shared" si="155"/>
        <v>27.317073170731714</v>
      </c>
      <c r="AB445" s="433">
        <f t="shared" si="155"/>
        <v>27.317073170731714</v>
      </c>
      <c r="AC445" s="433">
        <f t="shared" si="155"/>
        <v>27.317073170731703</v>
      </c>
      <c r="AD445" s="433">
        <f t="shared" si="155"/>
        <v>27.317073170731714</v>
      </c>
      <c r="AE445" s="433">
        <f t="shared" si="155"/>
        <v>27.317073170731707</v>
      </c>
      <c r="AF445" s="433">
        <f t="shared" si="155"/>
        <v>27.317073170731714</v>
      </c>
      <c r="AG445" s="433">
        <f t="shared" si="155"/>
        <v>27.317073170731714</v>
      </c>
      <c r="AH445" s="433">
        <f t="shared" si="155"/>
        <v>27.317073170731714</v>
      </c>
      <c r="AI445" s="433">
        <f t="shared" si="155"/>
        <v>27.317073170731714</v>
      </c>
      <c r="AJ445" s="433">
        <f t="shared" si="155"/>
        <v>27.317073170731714</v>
      </c>
      <c r="AK445" s="433">
        <f t="shared" si="155"/>
        <v>27.317073170731714</v>
      </c>
      <c r="AL445" s="433">
        <f t="shared" si="155"/>
        <v>27.317073170731714</v>
      </c>
      <c r="AM445" s="433">
        <f t="shared" ref="AM445:BP445" si="156">(AM246/AM103)/AM428</f>
        <v>27.317073170731714</v>
      </c>
      <c r="AN445" s="433">
        <f t="shared" si="156"/>
        <v>27.317073170731714</v>
      </c>
      <c r="AO445" s="433">
        <f t="shared" si="156"/>
        <v>27.317073170731714</v>
      </c>
      <c r="AP445" s="433">
        <f t="shared" si="156"/>
        <v>27.317073170731714</v>
      </c>
      <c r="AQ445" s="433">
        <f t="shared" si="156"/>
        <v>27.317073170731714</v>
      </c>
      <c r="AR445" s="433">
        <f t="shared" si="156"/>
        <v>27.317073170731707</v>
      </c>
      <c r="AS445" s="433">
        <f t="shared" si="156"/>
        <v>27.317073170731707</v>
      </c>
      <c r="AT445" s="433">
        <f t="shared" si="156"/>
        <v>27.317073170731714</v>
      </c>
      <c r="AU445" s="433">
        <f t="shared" si="156"/>
        <v>27.317073170731717</v>
      </c>
      <c r="AV445" s="433">
        <f t="shared" si="156"/>
        <v>27.317073170731714</v>
      </c>
      <c r="AW445" s="433">
        <f t="shared" si="156"/>
        <v>27.317073170731717</v>
      </c>
      <c r="AX445" s="433">
        <f t="shared" si="156"/>
        <v>27.317073170731707</v>
      </c>
      <c r="AY445" s="433">
        <f t="shared" si="156"/>
        <v>27.317073170731714</v>
      </c>
      <c r="AZ445" s="433">
        <f t="shared" si="156"/>
        <v>27.317073170731714</v>
      </c>
      <c r="BA445" s="433">
        <f t="shared" si="156"/>
        <v>27.317073170731714</v>
      </c>
      <c r="BB445" s="433">
        <f t="shared" si="156"/>
        <v>27.317073170731714</v>
      </c>
      <c r="BC445" s="433">
        <f t="shared" si="156"/>
        <v>27.317073170731707</v>
      </c>
      <c r="BD445" s="433">
        <f t="shared" si="156"/>
        <v>27.317073170731714</v>
      </c>
      <c r="BE445" s="433">
        <f t="shared" si="156"/>
        <v>27.317073170731717</v>
      </c>
      <c r="BF445" s="433">
        <f t="shared" si="156"/>
        <v>27.317073170731714</v>
      </c>
      <c r="BG445" s="433">
        <f t="shared" si="156"/>
        <v>27.317073170731714</v>
      </c>
      <c r="BH445" s="433">
        <f t="shared" si="156"/>
        <v>27.317073170731714</v>
      </c>
      <c r="BI445" s="433">
        <f t="shared" si="156"/>
        <v>27.317073170731714</v>
      </c>
      <c r="BJ445" s="433">
        <f t="shared" si="156"/>
        <v>27.317073170731707</v>
      </c>
      <c r="BK445" s="433">
        <f t="shared" si="156"/>
        <v>27.317073170731714</v>
      </c>
      <c r="BL445" s="433">
        <f t="shared" si="156"/>
        <v>27.317073170731707</v>
      </c>
      <c r="BM445" s="433">
        <f t="shared" si="156"/>
        <v>27.317073170731717</v>
      </c>
      <c r="BN445" s="433" t="e">
        <f t="shared" si="156"/>
        <v>#N/A</v>
      </c>
      <c r="BO445" s="433" t="e">
        <f t="shared" si="156"/>
        <v>#N/A</v>
      </c>
      <c r="BP445" s="434" t="e">
        <f t="shared" si="156"/>
        <v>#N/A</v>
      </c>
    </row>
    <row r="446" spans="2:16384" s="98" customFormat="1">
      <c r="B446" s="1579"/>
      <c r="F446" s="433"/>
      <c r="G446" s="433"/>
      <c r="H446" s="433"/>
      <c r="I446" s="433"/>
      <c r="J446" s="433"/>
      <c r="K446" s="433"/>
      <c r="L446" s="433"/>
      <c r="M446" s="433"/>
      <c r="N446" s="433"/>
      <c r="O446" s="433"/>
      <c r="P446" s="433"/>
      <c r="Q446" s="433"/>
      <c r="R446" s="433"/>
      <c r="S446" s="433"/>
      <c r="T446" s="433"/>
      <c r="U446" s="433"/>
      <c r="V446" s="433"/>
      <c r="W446" s="433"/>
      <c r="X446" s="433"/>
      <c r="Y446" s="433"/>
      <c r="Z446" s="433"/>
      <c r="AA446" s="433"/>
      <c r="AB446" s="433"/>
      <c r="AC446" s="433"/>
      <c r="AD446" s="433"/>
      <c r="AE446" s="433"/>
      <c r="AF446" s="433"/>
      <c r="AG446" s="433"/>
      <c r="AH446" s="433"/>
      <c r="AI446" s="433"/>
      <c r="AJ446" s="433"/>
      <c r="AK446" s="433"/>
      <c r="AL446" s="433"/>
      <c r="AM446" s="433"/>
      <c r="AN446" s="433"/>
      <c r="AO446" s="433"/>
      <c r="AP446" s="433"/>
      <c r="AQ446" s="433"/>
      <c r="AR446" s="433"/>
      <c r="AS446" s="433"/>
      <c r="AT446" s="433"/>
      <c r="AU446" s="433"/>
      <c r="AV446" s="433"/>
      <c r="AW446" s="433"/>
      <c r="AX446" s="433"/>
      <c r="AY446" s="433"/>
      <c r="AZ446" s="433"/>
      <c r="BA446" s="433"/>
      <c r="BB446" s="433"/>
      <c r="BC446" s="433"/>
      <c r="BD446" s="433"/>
      <c r="BE446" s="433"/>
      <c r="BF446" s="433"/>
      <c r="BG446" s="433"/>
      <c r="BH446" s="433"/>
      <c r="BI446" s="433"/>
      <c r="BJ446" s="433"/>
      <c r="BK446" s="433"/>
      <c r="BL446" s="433"/>
      <c r="BM446" s="433"/>
      <c r="BN446" s="433"/>
      <c r="BO446" s="433"/>
      <c r="BP446" s="434"/>
    </row>
    <row r="447" spans="2:16384" s="98" customFormat="1">
      <c r="B447" s="1579"/>
      <c r="C447" s="98" t="s">
        <v>344</v>
      </c>
      <c r="F447" s="433">
        <f>F246/O18</f>
        <v>5.8333333333333336E-3</v>
      </c>
      <c r="G447" s="433">
        <f>G246/'Investment Appraisal (2)'!D21</f>
        <v>7.175E-3</v>
      </c>
      <c r="H447" s="433">
        <f>H246/'Investment Appraisal (2)'!E21</f>
        <v>7.3543749999999989E-3</v>
      </c>
      <c r="I447" s="433">
        <f>I246/'Investment Appraisal (2)'!F21</f>
        <v>7.5382343749999968E-3</v>
      </c>
      <c r="J447" s="433">
        <f>J246/'Investment Appraisal (2)'!G21</f>
        <v>4.6360141406249986E-3</v>
      </c>
      <c r="K447" s="433">
        <f>K246/'Investment Appraisal (2)'!H21</f>
        <v>4.7519144941406228E-3</v>
      </c>
      <c r="L447" s="433">
        <f>L246/'Investment Appraisal (2)'!I21</f>
        <v>4.8707123564941382E-3</v>
      </c>
      <c r="M447" s="433">
        <f>M246/'Investment Appraisal (2)'!J21</f>
        <v>4.9924801654064902E-3</v>
      </c>
      <c r="N447" s="433">
        <f>N246/'Investment Appraisal (2)'!K21</f>
        <v>5.1172921695416523E-3</v>
      </c>
      <c r="O447" s="433">
        <f>O246/'Investment Appraisal (2)'!L21</f>
        <v>5.2452244737801936E-3</v>
      </c>
      <c r="P447" s="433">
        <f>P246/'Investment Appraisal (2)'!M21</f>
        <v>5.3763550856246976E-3</v>
      </c>
      <c r="Q447" s="433">
        <f>Q246/'Investment Appraisal (2)'!N21</f>
        <v>5.5107639627653146E-3</v>
      </c>
      <c r="R447" s="433">
        <f>R246/'Investment Appraisal (2)'!O21</f>
        <v>5.6485330618344463E-3</v>
      </c>
      <c r="S447" s="433">
        <f>S246/'Investment Appraisal (2)'!P21</f>
        <v>5.7897463883803072E-3</v>
      </c>
      <c r="T447" s="433">
        <f>T246/'Investment Appraisal (2)'!Q21</f>
        <v>5.9344900480898148E-3</v>
      </c>
      <c r="U447" s="433">
        <f>U246/'Investment Appraisal (2)'!R21</f>
        <v>6.0828522992920596E-3</v>
      </c>
      <c r="V447" s="433">
        <f>V246/'Investment Appraisal (2)'!S21</f>
        <v>6.2349236067743606E-3</v>
      </c>
      <c r="W447" s="433">
        <f>W246/'Investment Appraisal (2)'!T21</f>
        <v>6.3907966969437187E-3</v>
      </c>
      <c r="X447" s="433">
        <f>X246/'Investment Appraisal (2)'!U21</f>
        <v>6.5505666143673121E-3</v>
      </c>
      <c r="Y447" s="433">
        <f>Y246/'Investment Appraisal (2)'!V21</f>
        <v>6.7143307797264936E-3</v>
      </c>
      <c r="Z447" s="433">
        <f>Z246/'Investment Appraisal (2)'!W21</f>
        <v>6.8821890492196556E-3</v>
      </c>
      <c r="AA447" s="433">
        <f>AA246/'Investment Appraisal (2)'!X21</f>
        <v>7.0542437754501468E-3</v>
      </c>
      <c r="AB447" s="433">
        <f>AB246/'Investment Appraisal (2)'!Y21</f>
        <v>7.230599869836399E-3</v>
      </c>
      <c r="AC447" s="433">
        <f>AC246/'Investment Appraisal (2)'!Z21</f>
        <v>7.4113648665823078E-3</v>
      </c>
      <c r="AD447" s="433">
        <f>AD246/'Investment Appraisal (2)'!AA21</f>
        <v>7.5966489882468664E-3</v>
      </c>
      <c r="AE447" s="433">
        <f>AE246/'Investment Appraisal (2)'!AB21</f>
        <v>7.7865652129530359E-3</v>
      </c>
      <c r="AF447" s="433">
        <f>AF246/'Investment Appraisal (2)'!AC21</f>
        <v>7.9812293432768629E-3</v>
      </c>
      <c r="AG447" s="433">
        <f>AG246/'Investment Appraisal (2)'!AD21</f>
        <v>8.1807600768587837E-3</v>
      </c>
      <c r="AH447" s="433">
        <f>AH246/'Investment Appraisal (2)'!AE21</f>
        <v>8.3852790787802521E-3</v>
      </c>
      <c r="AI447" s="433">
        <f>AI246/'Investment Appraisal (2)'!AF21</f>
        <v>8.5949110557497575E-3</v>
      </c>
      <c r="AJ447" s="433">
        <f>AJ246/'Investment Appraisal (2)'!AG21</f>
        <v>8.8097838321434998E-3</v>
      </c>
      <c r="AK447" s="433">
        <f>AK246/'Investment Appraisal (2)'!AH21</f>
        <v>9.0300284279470882E-3</v>
      </c>
      <c r="AL447" s="433">
        <f>AL246/'Investment Appraisal (2)'!AI21</f>
        <v>9.2557791386457637E-3</v>
      </c>
      <c r="AM447" s="433">
        <f>AM246/'Investment Appraisal (2)'!AJ21</f>
        <v>9.4871736171119065E-3</v>
      </c>
      <c r="AN447" s="433">
        <f>AN246/'Investment Appraisal (2)'!AK21</f>
        <v>9.7243529575397041E-3</v>
      </c>
      <c r="AO447" s="433">
        <f>AO246/'Investment Appraisal (2)'!AL21</f>
        <v>9.967461781478195E-3</v>
      </c>
      <c r="AP447" s="433">
        <f>AP246/'Investment Appraisal (2)'!AM21</f>
        <v>1.0216648326015149E-2</v>
      </c>
      <c r="AQ447" s="433">
        <f>AQ246/'Investment Appraisal (2)'!AN21</f>
        <v>1.0472064534165527E-2</v>
      </c>
      <c r="AR447" s="433">
        <f>AR246/'Investment Appraisal (2)'!AO21</f>
        <v>1.0733866147519665E-2</v>
      </c>
      <c r="AS447" s="433">
        <f>AS246/'Investment Appraisal (2)'!AP21</f>
        <v>1.1002212801207655E-2</v>
      </c>
      <c r="AT447" s="433">
        <f>AT246/'Investment Appraisal (2)'!AQ21</f>
        <v>1.1277268121237848E-2</v>
      </c>
      <c r="AU447" s="433">
        <f>AU246/'Investment Appraisal (2)'!AR21</f>
        <v>1.1559199824268793E-2</v>
      </c>
      <c r="AV447" s="433">
        <f>AV246/'Investment Appraisal (2)'!AS21</f>
        <v>1.1848179819875512E-2</v>
      </c>
      <c r="AW447" s="433">
        <f>AW246/'Investment Appraisal (2)'!AT21</f>
        <v>1.2144384315372398E-2</v>
      </c>
      <c r="AX447" s="433">
        <f>AX246/'Investment Appraisal (2)'!AU21</f>
        <v>1.2447993923256703E-2</v>
      </c>
      <c r="AY447" s="433">
        <f>AY246/'Investment Appraisal (2)'!AV21</f>
        <v>1.2759193771338122E-2</v>
      </c>
      <c r="AZ447" s="433">
        <f>AZ246/'Investment Appraisal (2)'!AW21</f>
        <v>1.3078173615621571E-2</v>
      </c>
      <c r="BA447" s="433">
        <f>BA246/'Investment Appraisal (2)'!AX21</f>
        <v>1.3405127956012111E-2</v>
      </c>
      <c r="BB447" s="433">
        <f>BB246/'Investment Appraisal (2)'!AY21</f>
        <v>1.3740256154912414E-2</v>
      </c>
      <c r="BC447" s="433">
        <f>BC246/'Investment Appraisal (2)'!AZ21</f>
        <v>1.4083762558785221E-2</v>
      </c>
      <c r="BD447" s="433" t="e">
        <f>BD246/'Investment Appraisal (2)'!#REF!</f>
        <v>#REF!</v>
      </c>
      <c r="BE447" s="433" t="e">
        <f>BE246/'Investment Appraisal (2)'!#REF!</f>
        <v>#REF!</v>
      </c>
      <c r="BF447" s="433" t="e">
        <f>BF246/'Investment Appraisal (2)'!#REF!</f>
        <v>#REF!</v>
      </c>
      <c r="BG447" s="433" t="e">
        <f>BG246/'Investment Appraisal (2)'!BA21</f>
        <v>#REF!</v>
      </c>
      <c r="BH447" s="433" t="e">
        <f>BH246/'Investment Appraisal (2)'!BB21</f>
        <v>#DIV/0!</v>
      </c>
      <c r="BI447" s="433" t="e">
        <f>BI246/'Investment Appraisal (2)'!BC21</f>
        <v>#DIV/0!</v>
      </c>
      <c r="BJ447" s="433" t="e">
        <f>BJ246/'Investment Appraisal (2)'!BD21</f>
        <v>#DIV/0!</v>
      </c>
      <c r="BK447" s="433" t="e">
        <f>BK246/'Investment Appraisal (2)'!BE21</f>
        <v>#DIV/0!</v>
      </c>
      <c r="BL447" s="433" t="e">
        <f>BL246/'Investment Appraisal (2)'!BF21</f>
        <v>#DIV/0!</v>
      </c>
      <c r="BM447" s="433" t="e">
        <f>BM246/'Investment Appraisal (2)'!BG21</f>
        <v>#DIV/0!</v>
      </c>
      <c r="BN447" s="433" t="e">
        <f>BN246/'Investment Appraisal (2)'!BH21</f>
        <v>#DIV/0!</v>
      </c>
      <c r="BO447" s="433" t="e">
        <f>BO246/'Investment Appraisal (2)'!BI21</f>
        <v>#DIV/0!</v>
      </c>
      <c r="BP447" s="434" t="e">
        <f>BP246/'Investment Appraisal (2)'!BJ21</f>
        <v>#DIV/0!</v>
      </c>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c r="AAW447"/>
      <c r="AAX447"/>
      <c r="AAY447"/>
      <c r="AAZ447"/>
      <c r="ABA447"/>
      <c r="ABB447"/>
      <c r="ABC447"/>
      <c r="ABD447"/>
      <c r="ABE447"/>
      <c r="ABF447"/>
      <c r="ABG447"/>
      <c r="ABH447"/>
      <c r="ABI447"/>
      <c r="ABJ447"/>
      <c r="ABK447"/>
      <c r="ABL447"/>
      <c r="ABM447"/>
      <c r="ABN447"/>
      <c r="ABO447"/>
      <c r="ABP447"/>
      <c r="ABQ447"/>
      <c r="ABR447"/>
      <c r="ABS447"/>
      <c r="ABT447"/>
      <c r="ABU447"/>
      <c r="ABV447"/>
      <c r="ABW447"/>
      <c r="ABX447"/>
      <c r="ABY447"/>
      <c r="ABZ447"/>
      <c r="ACA447"/>
      <c r="ACB447"/>
      <c r="ACC447"/>
      <c r="ACD447"/>
      <c r="ACE447"/>
      <c r="ACF447"/>
      <c r="ACG447"/>
      <c r="ACH447"/>
      <c r="ACI447"/>
      <c r="ACJ447"/>
      <c r="ACK447"/>
      <c r="ACL447"/>
      <c r="ACM447"/>
      <c r="ACN447"/>
      <c r="ACO447"/>
      <c r="ACP447"/>
      <c r="ACQ447"/>
      <c r="ACR447"/>
      <c r="ACS447"/>
      <c r="ACT447"/>
      <c r="ACU447"/>
      <c r="ACV447"/>
      <c r="ACW447"/>
      <c r="ACX447"/>
      <c r="ACY447"/>
      <c r="ACZ447"/>
      <c r="ADA447"/>
      <c r="ADB447"/>
      <c r="ADC447"/>
      <c r="ADD447"/>
      <c r="ADE447"/>
      <c r="ADF447"/>
      <c r="ADG447"/>
      <c r="ADH447"/>
      <c r="ADI447"/>
      <c r="ADJ447"/>
      <c r="ADK447"/>
      <c r="ADL447"/>
      <c r="ADM447"/>
      <c r="ADN447"/>
      <c r="ADO447"/>
      <c r="ADP447"/>
      <c r="ADQ447"/>
      <c r="ADR447"/>
      <c r="ADS447"/>
      <c r="ADT447"/>
      <c r="ADU447"/>
      <c r="ADV447"/>
      <c r="ADW447"/>
      <c r="ADX447"/>
      <c r="ADY447"/>
      <c r="ADZ447"/>
      <c r="AEA447"/>
      <c r="AEB447"/>
      <c r="AEC447"/>
      <c r="AED447"/>
      <c r="AEE447"/>
      <c r="AEF447"/>
      <c r="AEG447"/>
      <c r="AEH447"/>
      <c r="AEI447"/>
      <c r="AEJ447"/>
      <c r="AEK447"/>
      <c r="AEL447"/>
      <c r="AEM447"/>
      <c r="AEN447"/>
      <c r="AEO447"/>
      <c r="AEP447"/>
      <c r="AEQ447"/>
      <c r="AER447"/>
      <c r="AES447"/>
      <c r="AET447"/>
      <c r="AEU447"/>
      <c r="AEV447"/>
      <c r="AEW447"/>
      <c r="AEX447"/>
      <c r="AEY447"/>
      <c r="AEZ447"/>
      <c r="AFA447"/>
      <c r="AFB447"/>
      <c r="AFC447"/>
      <c r="AFD447"/>
      <c r="AFE447"/>
      <c r="AFF447"/>
      <c r="AFG447"/>
      <c r="AFH447"/>
      <c r="AFI447"/>
      <c r="AFJ447"/>
      <c r="AFK447"/>
      <c r="AFL447"/>
      <c r="AFM447"/>
      <c r="AFN447"/>
      <c r="AFO447"/>
      <c r="AFP447"/>
      <c r="AFQ447"/>
      <c r="AFR447"/>
      <c r="AFS447"/>
      <c r="AFT447"/>
      <c r="AFU447"/>
      <c r="AFV447"/>
      <c r="AFW447"/>
      <c r="AFX447"/>
      <c r="AFY447"/>
      <c r="AFZ447"/>
      <c r="AGA447"/>
      <c r="AGB447"/>
      <c r="AGC447"/>
      <c r="AGD447"/>
      <c r="AGE447"/>
      <c r="AGF447"/>
      <c r="AGG447"/>
      <c r="AGH447"/>
      <c r="AGI447"/>
      <c r="AGJ447"/>
      <c r="AGK447"/>
      <c r="AGL447"/>
      <c r="AGM447"/>
      <c r="AGN447"/>
      <c r="AGO447"/>
      <c r="AGP447"/>
      <c r="AGQ447"/>
      <c r="AGR447"/>
      <c r="AGS447"/>
      <c r="AGT447"/>
      <c r="AGU447"/>
      <c r="AGV447"/>
      <c r="AGW447"/>
      <c r="AGX447"/>
      <c r="AGY447"/>
      <c r="AGZ447"/>
      <c r="AHA447"/>
      <c r="AHB447"/>
      <c r="AHC447"/>
      <c r="AHD447"/>
      <c r="AHE447"/>
      <c r="AHF447"/>
      <c r="AHG447"/>
      <c r="AHH447"/>
      <c r="AHI447"/>
      <c r="AHJ447"/>
      <c r="AHK447"/>
      <c r="AHL447"/>
      <c r="AHM447"/>
      <c r="AHN447"/>
      <c r="AHO447"/>
      <c r="AHP447"/>
      <c r="AHQ447"/>
      <c r="AHR447"/>
      <c r="AHS447"/>
      <c r="AHT447"/>
      <c r="AHU447"/>
      <c r="AHV447"/>
      <c r="AHW447"/>
      <c r="AHX447"/>
      <c r="AHY447"/>
      <c r="AHZ447"/>
      <c r="AIA447"/>
      <c r="AIB447"/>
      <c r="AIC447"/>
      <c r="AID447"/>
      <c r="AIE447"/>
      <c r="AIF447"/>
      <c r="AIG447"/>
      <c r="AIH447"/>
      <c r="AII447"/>
      <c r="AIJ447"/>
      <c r="AIK447"/>
      <c r="AIL447"/>
      <c r="AIM447"/>
      <c r="AIN447"/>
      <c r="AIO447"/>
      <c r="AIP447"/>
      <c r="AIQ447"/>
      <c r="AIR447"/>
      <c r="AIS447"/>
      <c r="AIT447"/>
      <c r="AIU447"/>
      <c r="AIV447"/>
      <c r="AIW447"/>
      <c r="AIX447"/>
      <c r="AIY447"/>
      <c r="AIZ447"/>
      <c r="AJA447"/>
      <c r="AJB447"/>
      <c r="AJC447"/>
      <c r="AJD447"/>
      <c r="AJE447"/>
      <c r="AJF447"/>
      <c r="AJG447"/>
      <c r="AJH447"/>
      <c r="AJI447"/>
      <c r="AJJ447"/>
      <c r="AJK447"/>
      <c r="AJL447"/>
      <c r="AJM447"/>
      <c r="AJN447"/>
      <c r="AJO447"/>
      <c r="AJP447"/>
      <c r="AJQ447"/>
      <c r="AJR447"/>
      <c r="AJS447"/>
      <c r="AJT447"/>
      <c r="AJU447"/>
      <c r="AJV447"/>
      <c r="AJW447"/>
      <c r="AJX447"/>
      <c r="AJY447"/>
      <c r="AJZ447"/>
      <c r="AKA447"/>
      <c r="AKB447"/>
      <c r="AKC447"/>
      <c r="AKD447"/>
      <c r="AKE447"/>
      <c r="AKF447"/>
      <c r="AKG447"/>
      <c r="AKH447"/>
      <c r="AKI447"/>
      <c r="AKJ447"/>
      <c r="AKK447"/>
      <c r="AKL447"/>
      <c r="AKM447"/>
      <c r="AKN447"/>
      <c r="AKO447"/>
      <c r="AKP447"/>
      <c r="AKQ447"/>
      <c r="AKR447"/>
      <c r="AKS447"/>
      <c r="AKT447"/>
      <c r="AKU447"/>
      <c r="AKV447"/>
      <c r="AKW447"/>
      <c r="AKX447"/>
      <c r="AKY447"/>
      <c r="AKZ447"/>
      <c r="ALA447"/>
      <c r="ALB447"/>
      <c r="ALC447"/>
      <c r="ALD447"/>
      <c r="ALE447"/>
      <c r="ALF447"/>
      <c r="ALG447"/>
      <c r="ALH447"/>
      <c r="ALI447"/>
      <c r="ALJ447"/>
      <c r="ALK447"/>
      <c r="ALL447"/>
      <c r="ALM447"/>
      <c r="ALN447"/>
      <c r="ALO447"/>
      <c r="ALP447"/>
      <c r="ALQ447"/>
      <c r="ALR447"/>
      <c r="ALS447"/>
      <c r="ALT447"/>
      <c r="ALU447"/>
      <c r="ALV447"/>
      <c r="ALW447"/>
      <c r="ALX447"/>
      <c r="ALY447"/>
      <c r="ALZ447"/>
      <c r="AMA447"/>
      <c r="AMB447"/>
      <c r="AMC447"/>
      <c r="AMD447"/>
      <c r="AME447"/>
      <c r="AMF447"/>
      <c r="AMG447"/>
      <c r="AMH447"/>
      <c r="AMI447"/>
      <c r="AMJ447"/>
      <c r="AMK447"/>
      <c r="AML447"/>
      <c r="AMM447"/>
      <c r="AMN447"/>
      <c r="AMO447"/>
      <c r="AMP447"/>
      <c r="AMQ447"/>
      <c r="AMR447"/>
      <c r="AMS447"/>
      <c r="AMT447"/>
      <c r="AMU447"/>
      <c r="AMV447"/>
      <c r="AMW447"/>
      <c r="AMX447"/>
      <c r="AMY447"/>
      <c r="AMZ447"/>
      <c r="ANA447"/>
      <c r="ANB447"/>
      <c r="ANC447"/>
      <c r="AND447"/>
      <c r="ANE447"/>
      <c r="ANF447"/>
      <c r="ANG447"/>
      <c r="ANH447"/>
      <c r="ANI447"/>
      <c r="ANJ447"/>
      <c r="ANK447"/>
      <c r="ANL447"/>
      <c r="ANM447"/>
      <c r="ANN447"/>
      <c r="ANO447"/>
      <c r="ANP447"/>
      <c r="ANQ447"/>
      <c r="ANR447"/>
      <c r="ANS447"/>
      <c r="ANT447"/>
      <c r="ANU447"/>
      <c r="ANV447"/>
      <c r="ANW447"/>
      <c r="ANX447"/>
      <c r="ANY447"/>
      <c r="ANZ447"/>
      <c r="AOA447"/>
      <c r="AOB447"/>
      <c r="AOC447"/>
      <c r="AOD447"/>
      <c r="AOE447"/>
      <c r="AOF447"/>
      <c r="AOG447"/>
      <c r="AOH447"/>
      <c r="AOI447"/>
      <c r="AOJ447"/>
      <c r="AOK447"/>
      <c r="AOL447"/>
      <c r="AOM447"/>
      <c r="AON447"/>
      <c r="AOO447"/>
      <c r="AOP447"/>
      <c r="AOQ447"/>
      <c r="AOR447"/>
      <c r="AOS447"/>
      <c r="AOT447"/>
      <c r="AOU447"/>
      <c r="AOV447"/>
      <c r="AOW447"/>
      <c r="AOX447"/>
      <c r="AOY447"/>
      <c r="AOZ447"/>
      <c r="APA447"/>
      <c r="APB447"/>
      <c r="APC447"/>
      <c r="APD447"/>
      <c r="APE447"/>
      <c r="APF447"/>
      <c r="APG447"/>
      <c r="APH447"/>
      <c r="API447"/>
      <c r="APJ447"/>
      <c r="APK447"/>
      <c r="APL447"/>
      <c r="APM447"/>
      <c r="APN447"/>
      <c r="APO447"/>
      <c r="APP447"/>
      <c r="APQ447"/>
      <c r="APR447"/>
      <c r="APS447"/>
      <c r="APT447"/>
      <c r="APU447"/>
      <c r="APV447"/>
      <c r="APW447"/>
      <c r="APX447"/>
      <c r="APY447"/>
      <c r="APZ447"/>
      <c r="AQA447"/>
      <c r="AQB447"/>
      <c r="AQC447"/>
      <c r="AQD447"/>
      <c r="AQE447"/>
      <c r="AQF447"/>
      <c r="AQG447"/>
      <c r="AQH447"/>
      <c r="AQI447"/>
      <c r="AQJ447"/>
      <c r="AQK447"/>
      <c r="AQL447"/>
      <c r="AQM447"/>
      <c r="AQN447"/>
      <c r="AQO447"/>
      <c r="AQP447"/>
      <c r="AQQ447"/>
      <c r="AQR447"/>
      <c r="AQS447"/>
      <c r="AQT447"/>
      <c r="AQU447"/>
      <c r="AQV447"/>
      <c r="AQW447"/>
      <c r="AQX447"/>
      <c r="AQY447"/>
      <c r="AQZ447"/>
      <c r="ARA447"/>
      <c r="ARB447"/>
      <c r="ARC447"/>
      <c r="ARD447"/>
      <c r="ARE447"/>
      <c r="ARF447"/>
      <c r="ARG447"/>
      <c r="ARH447"/>
      <c r="ARI447"/>
      <c r="ARJ447"/>
      <c r="ARK447"/>
      <c r="ARL447"/>
      <c r="ARM447"/>
      <c r="ARN447"/>
      <c r="ARO447"/>
      <c r="ARP447"/>
      <c r="ARQ447"/>
      <c r="ARR447"/>
      <c r="ARS447"/>
      <c r="ART447"/>
      <c r="ARU447"/>
      <c r="ARV447"/>
      <c r="ARW447"/>
      <c r="ARX447"/>
      <c r="ARY447"/>
      <c r="ARZ447"/>
      <c r="ASA447"/>
      <c r="ASB447"/>
      <c r="ASC447"/>
      <c r="ASD447"/>
      <c r="ASE447"/>
      <c r="ASF447"/>
      <c r="ASG447"/>
      <c r="ASH447"/>
      <c r="ASI447"/>
      <c r="ASJ447"/>
      <c r="ASK447"/>
      <c r="ASL447"/>
      <c r="ASM447"/>
      <c r="ASN447"/>
      <c r="ASO447"/>
      <c r="ASP447"/>
      <c r="ASQ447"/>
      <c r="ASR447"/>
      <c r="ASS447"/>
      <c r="AST447"/>
      <c r="ASU447"/>
      <c r="ASV447"/>
      <c r="ASW447"/>
      <c r="ASX447"/>
      <c r="ASY447"/>
      <c r="ASZ447"/>
      <c r="ATA447"/>
      <c r="ATB447"/>
      <c r="ATC447"/>
      <c r="ATD447"/>
      <c r="ATE447"/>
      <c r="ATF447"/>
      <c r="ATG447"/>
      <c r="ATH447"/>
      <c r="ATI447"/>
      <c r="ATJ447"/>
      <c r="ATK447"/>
      <c r="ATL447"/>
      <c r="ATM447"/>
      <c r="ATN447"/>
      <c r="ATO447"/>
      <c r="ATP447"/>
      <c r="ATQ447"/>
      <c r="ATR447"/>
      <c r="ATS447"/>
      <c r="ATT447"/>
      <c r="ATU447"/>
      <c r="ATV447"/>
      <c r="ATW447"/>
      <c r="ATX447"/>
      <c r="ATY447"/>
      <c r="ATZ447"/>
      <c r="AUA447"/>
      <c r="AUB447"/>
      <c r="AUC447"/>
      <c r="AUD447"/>
      <c r="AUE447"/>
      <c r="AUF447"/>
      <c r="AUG447"/>
      <c r="AUH447"/>
      <c r="AUI447"/>
      <c r="AUJ447"/>
      <c r="AUK447"/>
      <c r="AUL447"/>
      <c r="AUM447"/>
      <c r="AUN447"/>
      <c r="AUO447"/>
      <c r="AUP447"/>
      <c r="AUQ447"/>
      <c r="AUR447"/>
      <c r="AUS447"/>
      <c r="AUT447"/>
      <c r="AUU447"/>
      <c r="AUV447"/>
      <c r="AUW447"/>
      <c r="AUX447"/>
      <c r="AUY447"/>
      <c r="AUZ447"/>
      <c r="AVA447"/>
      <c r="AVB447"/>
      <c r="AVC447"/>
      <c r="AVD447"/>
      <c r="AVE447"/>
      <c r="AVF447"/>
      <c r="AVG447"/>
      <c r="AVH447"/>
      <c r="AVI447"/>
      <c r="AVJ447"/>
      <c r="AVK447"/>
      <c r="AVL447"/>
      <c r="AVM447"/>
      <c r="AVN447"/>
      <c r="AVO447"/>
      <c r="AVP447"/>
      <c r="AVQ447"/>
      <c r="AVR447"/>
      <c r="AVS447"/>
      <c r="AVT447"/>
      <c r="AVU447"/>
      <c r="AVV447"/>
      <c r="AVW447"/>
      <c r="AVX447"/>
      <c r="AVY447"/>
      <c r="AVZ447"/>
      <c r="AWA447"/>
      <c r="AWB447"/>
      <c r="AWC447"/>
      <c r="AWD447"/>
      <c r="AWE447"/>
      <c r="AWF447"/>
      <c r="AWG447"/>
      <c r="AWH447"/>
      <c r="AWI447"/>
      <c r="AWJ447"/>
      <c r="AWK447"/>
      <c r="AWL447"/>
      <c r="AWM447"/>
      <c r="AWN447"/>
      <c r="AWO447"/>
      <c r="AWP447"/>
      <c r="AWQ447"/>
      <c r="AWR447"/>
      <c r="AWS447"/>
      <c r="AWT447"/>
      <c r="AWU447"/>
      <c r="AWV447"/>
      <c r="AWW447"/>
      <c r="AWX447"/>
      <c r="AWY447"/>
      <c r="AWZ447"/>
      <c r="AXA447"/>
      <c r="AXB447"/>
      <c r="AXC447"/>
      <c r="AXD447"/>
      <c r="AXE447"/>
      <c r="AXF447"/>
      <c r="AXG447"/>
      <c r="AXH447"/>
      <c r="AXI447"/>
      <c r="AXJ447"/>
      <c r="AXK447"/>
      <c r="AXL447"/>
      <c r="AXM447"/>
      <c r="AXN447"/>
      <c r="AXO447"/>
      <c r="AXP447"/>
      <c r="AXQ447"/>
      <c r="AXR447"/>
      <c r="AXS447"/>
      <c r="AXT447"/>
      <c r="AXU447"/>
      <c r="AXV447"/>
      <c r="AXW447"/>
      <c r="AXX447"/>
      <c r="AXY447"/>
      <c r="AXZ447"/>
      <c r="AYA447"/>
      <c r="AYB447"/>
      <c r="AYC447"/>
      <c r="AYD447"/>
      <c r="AYE447"/>
      <c r="AYF447"/>
      <c r="AYG447"/>
      <c r="AYH447"/>
      <c r="AYI447"/>
      <c r="AYJ447"/>
      <c r="AYK447"/>
      <c r="AYL447"/>
      <c r="AYM447"/>
      <c r="AYN447"/>
      <c r="AYO447"/>
      <c r="AYP447"/>
      <c r="AYQ447"/>
      <c r="AYR447"/>
      <c r="AYS447"/>
      <c r="AYT447"/>
      <c r="AYU447"/>
      <c r="AYV447"/>
      <c r="AYW447"/>
      <c r="AYX447"/>
      <c r="AYY447"/>
      <c r="AYZ447"/>
      <c r="AZA447"/>
      <c r="AZB447"/>
      <c r="AZC447"/>
      <c r="AZD447"/>
      <c r="AZE447"/>
      <c r="AZF447"/>
      <c r="AZG447"/>
      <c r="AZH447"/>
      <c r="AZI447"/>
      <c r="AZJ447"/>
      <c r="AZK447"/>
      <c r="AZL447"/>
      <c r="AZM447"/>
      <c r="AZN447"/>
      <c r="AZO447"/>
      <c r="AZP447"/>
      <c r="AZQ447"/>
      <c r="AZR447"/>
      <c r="AZS447"/>
      <c r="AZT447"/>
      <c r="AZU447"/>
      <c r="AZV447"/>
      <c r="AZW447"/>
      <c r="AZX447"/>
      <c r="AZY447"/>
      <c r="AZZ447"/>
      <c r="BAA447"/>
      <c r="BAB447"/>
      <c r="BAC447"/>
      <c r="BAD447"/>
      <c r="BAE447"/>
      <c r="BAF447"/>
      <c r="BAG447"/>
      <c r="BAH447"/>
      <c r="BAI447"/>
      <c r="BAJ447"/>
      <c r="BAK447"/>
      <c r="BAL447"/>
      <c r="BAM447"/>
      <c r="BAN447"/>
      <c r="BAO447"/>
      <c r="BAP447"/>
      <c r="BAQ447"/>
      <c r="BAR447"/>
      <c r="BAS447"/>
      <c r="BAT447"/>
      <c r="BAU447"/>
      <c r="BAV447"/>
      <c r="BAW447"/>
      <c r="BAX447"/>
      <c r="BAY447"/>
      <c r="BAZ447"/>
      <c r="BBA447"/>
      <c r="BBB447"/>
      <c r="BBC447"/>
      <c r="BBD447"/>
      <c r="BBE447"/>
      <c r="BBF447"/>
      <c r="BBG447"/>
      <c r="BBH447"/>
      <c r="BBI447"/>
      <c r="BBJ447"/>
      <c r="BBK447"/>
      <c r="BBL447"/>
      <c r="BBM447"/>
      <c r="BBN447"/>
      <c r="BBO447"/>
      <c r="BBP447"/>
      <c r="BBQ447"/>
      <c r="BBR447"/>
      <c r="BBS447"/>
      <c r="BBT447"/>
      <c r="BBU447"/>
      <c r="BBV447"/>
      <c r="BBW447"/>
      <c r="BBX447"/>
      <c r="BBY447"/>
      <c r="BBZ447"/>
      <c r="BCA447"/>
      <c r="BCB447"/>
      <c r="BCC447"/>
      <c r="BCD447"/>
      <c r="BCE447"/>
      <c r="BCF447"/>
      <c r="BCG447"/>
      <c r="BCH447"/>
      <c r="BCI447"/>
      <c r="BCJ447"/>
      <c r="BCK447"/>
      <c r="BCL447"/>
      <c r="BCM447"/>
      <c r="BCN447"/>
      <c r="BCO447"/>
      <c r="BCP447"/>
      <c r="BCQ447"/>
      <c r="BCR447"/>
      <c r="BCS447"/>
      <c r="BCT447"/>
      <c r="BCU447"/>
      <c r="BCV447"/>
      <c r="BCW447"/>
      <c r="BCX447"/>
      <c r="BCY447"/>
      <c r="BCZ447"/>
      <c r="BDA447"/>
      <c r="BDB447"/>
      <c r="BDC447"/>
      <c r="BDD447"/>
      <c r="BDE447"/>
      <c r="BDF447"/>
      <c r="BDG447"/>
      <c r="BDH447"/>
      <c r="BDI447"/>
      <c r="BDJ447"/>
      <c r="BDK447"/>
      <c r="BDL447"/>
      <c r="BDM447"/>
      <c r="BDN447"/>
      <c r="BDO447"/>
      <c r="BDP447"/>
      <c r="BDQ447"/>
      <c r="BDR447"/>
      <c r="BDS447"/>
      <c r="BDT447"/>
      <c r="BDU447"/>
      <c r="BDV447"/>
      <c r="BDW447"/>
      <c r="BDX447"/>
      <c r="BDY447"/>
      <c r="BDZ447"/>
      <c r="BEA447"/>
      <c r="BEB447"/>
      <c r="BEC447"/>
      <c r="BED447"/>
      <c r="BEE447"/>
      <c r="BEF447"/>
      <c r="BEG447"/>
      <c r="BEH447"/>
      <c r="BEI447"/>
      <c r="BEJ447"/>
      <c r="BEK447"/>
      <c r="BEL447"/>
      <c r="BEM447"/>
      <c r="BEN447"/>
      <c r="BEO447"/>
      <c r="BEP447"/>
      <c r="BEQ447"/>
      <c r="BER447"/>
      <c r="BES447"/>
      <c r="BET447"/>
      <c r="BEU447"/>
      <c r="BEV447"/>
      <c r="BEW447"/>
      <c r="BEX447"/>
      <c r="BEY447"/>
      <c r="BEZ447"/>
      <c r="BFA447"/>
      <c r="BFB447"/>
      <c r="BFC447"/>
      <c r="BFD447"/>
      <c r="BFE447"/>
      <c r="BFF447"/>
      <c r="BFG447"/>
      <c r="BFH447"/>
      <c r="BFI447"/>
      <c r="BFJ447"/>
      <c r="BFK447"/>
      <c r="BFL447"/>
      <c r="BFM447"/>
      <c r="BFN447"/>
      <c r="BFO447"/>
      <c r="BFP447"/>
      <c r="BFQ447"/>
      <c r="BFR447"/>
      <c r="BFS447"/>
      <c r="BFT447"/>
      <c r="BFU447"/>
      <c r="BFV447"/>
      <c r="BFW447"/>
      <c r="BFX447"/>
      <c r="BFY447"/>
      <c r="BFZ447"/>
      <c r="BGA447"/>
      <c r="BGB447"/>
      <c r="BGC447"/>
      <c r="BGD447"/>
      <c r="BGE447"/>
      <c r="BGF447"/>
      <c r="BGG447"/>
      <c r="BGH447"/>
      <c r="BGI447"/>
      <c r="BGJ447"/>
      <c r="BGK447"/>
      <c r="BGL447"/>
      <c r="BGM447"/>
      <c r="BGN447"/>
      <c r="BGO447"/>
      <c r="BGP447"/>
      <c r="BGQ447"/>
      <c r="BGR447"/>
      <c r="BGS447"/>
      <c r="BGT447"/>
      <c r="BGU447"/>
      <c r="BGV447"/>
      <c r="BGW447"/>
      <c r="BGX447"/>
      <c r="BGY447"/>
      <c r="BGZ447"/>
      <c r="BHA447"/>
      <c r="BHB447"/>
      <c r="BHC447"/>
      <c r="BHD447"/>
      <c r="BHE447"/>
      <c r="BHF447"/>
      <c r="BHG447"/>
      <c r="BHH447"/>
      <c r="BHI447"/>
      <c r="BHJ447"/>
      <c r="BHK447"/>
      <c r="BHL447"/>
      <c r="BHM447"/>
      <c r="BHN447"/>
      <c r="BHO447"/>
      <c r="BHP447"/>
      <c r="BHQ447"/>
      <c r="BHR447"/>
      <c r="BHS447"/>
      <c r="BHT447"/>
      <c r="BHU447"/>
      <c r="BHV447"/>
      <c r="BHW447"/>
      <c r="BHX447"/>
      <c r="BHY447"/>
      <c r="BHZ447"/>
      <c r="BIA447"/>
      <c r="BIB447"/>
      <c r="BIC447"/>
      <c r="BID447"/>
      <c r="BIE447"/>
      <c r="BIF447"/>
      <c r="BIG447"/>
      <c r="BIH447"/>
      <c r="BII447"/>
      <c r="BIJ447"/>
      <c r="BIK447"/>
      <c r="BIL447"/>
      <c r="BIM447"/>
      <c r="BIN447"/>
      <c r="BIO447"/>
      <c r="BIP447"/>
      <c r="BIQ447"/>
      <c r="BIR447"/>
      <c r="BIS447"/>
      <c r="BIT447"/>
      <c r="BIU447"/>
      <c r="BIV447"/>
      <c r="BIW447"/>
      <c r="BIX447"/>
      <c r="BIY447"/>
      <c r="BIZ447"/>
      <c r="BJA447"/>
      <c r="BJB447"/>
      <c r="BJC447"/>
      <c r="BJD447"/>
      <c r="BJE447"/>
      <c r="BJF447"/>
      <c r="BJG447"/>
      <c r="BJH447"/>
      <c r="BJI447"/>
      <c r="BJJ447"/>
      <c r="BJK447"/>
      <c r="BJL447"/>
      <c r="BJM447"/>
      <c r="BJN447"/>
      <c r="BJO447"/>
      <c r="BJP447"/>
      <c r="BJQ447"/>
      <c r="BJR447"/>
      <c r="BJS447"/>
      <c r="BJT447"/>
      <c r="BJU447"/>
      <c r="BJV447"/>
      <c r="BJW447"/>
      <c r="BJX447"/>
      <c r="BJY447"/>
      <c r="BJZ447"/>
      <c r="BKA447"/>
      <c r="BKB447"/>
      <c r="BKC447"/>
      <c r="BKD447"/>
      <c r="BKE447"/>
      <c r="BKF447"/>
      <c r="BKG447"/>
      <c r="BKH447"/>
      <c r="BKI447"/>
      <c r="BKJ447"/>
      <c r="BKK447"/>
      <c r="BKL447"/>
      <c r="BKM447"/>
      <c r="BKN447"/>
      <c r="BKO447"/>
      <c r="BKP447"/>
      <c r="BKQ447"/>
      <c r="BKR447"/>
      <c r="BKS447"/>
      <c r="BKT447"/>
      <c r="BKU447"/>
      <c r="BKV447"/>
      <c r="BKW447"/>
      <c r="BKX447"/>
      <c r="BKY447"/>
      <c r="BKZ447"/>
      <c r="BLA447"/>
      <c r="BLB447"/>
      <c r="BLC447"/>
      <c r="BLD447"/>
      <c r="BLE447"/>
      <c r="BLF447"/>
      <c r="BLG447"/>
      <c r="BLH447"/>
      <c r="BLI447"/>
      <c r="BLJ447"/>
      <c r="BLK447"/>
      <c r="BLL447"/>
      <c r="BLM447"/>
      <c r="BLN447"/>
      <c r="BLO447"/>
      <c r="BLP447"/>
      <c r="BLQ447"/>
      <c r="BLR447"/>
      <c r="BLS447"/>
      <c r="BLT447"/>
      <c r="BLU447"/>
      <c r="BLV447"/>
      <c r="BLW447"/>
      <c r="BLX447"/>
      <c r="BLY447"/>
      <c r="BLZ447"/>
      <c r="BMA447"/>
      <c r="BMB447"/>
      <c r="BMC447"/>
      <c r="BMD447"/>
      <c r="BME447"/>
      <c r="BMF447"/>
      <c r="BMG447"/>
      <c r="BMH447"/>
      <c r="BMI447"/>
      <c r="BMJ447"/>
      <c r="BMK447"/>
      <c r="BML447"/>
      <c r="BMM447"/>
      <c r="BMN447"/>
      <c r="BMO447"/>
      <c r="BMP447"/>
      <c r="BMQ447"/>
      <c r="BMR447"/>
      <c r="BMS447"/>
      <c r="BMT447"/>
      <c r="BMU447"/>
      <c r="BMV447"/>
      <c r="BMW447"/>
      <c r="BMX447"/>
      <c r="BMY447"/>
      <c r="BMZ447"/>
      <c r="BNA447"/>
      <c r="BNB447"/>
      <c r="BNC447"/>
      <c r="BND447"/>
      <c r="BNE447"/>
      <c r="BNF447"/>
      <c r="BNG447"/>
      <c r="BNH447"/>
      <c r="BNI447"/>
      <c r="BNJ447"/>
      <c r="BNK447"/>
      <c r="BNL447"/>
      <c r="BNM447"/>
      <c r="BNN447"/>
      <c r="BNO447"/>
      <c r="BNP447"/>
      <c r="BNQ447"/>
      <c r="BNR447"/>
      <c r="BNS447"/>
      <c r="BNT447"/>
      <c r="BNU447"/>
      <c r="BNV447"/>
      <c r="BNW447"/>
      <c r="BNX447"/>
      <c r="BNY447"/>
      <c r="BNZ447"/>
      <c r="BOA447"/>
      <c r="BOB447"/>
      <c r="BOC447"/>
      <c r="BOD447"/>
      <c r="BOE447"/>
      <c r="BOF447"/>
      <c r="BOG447"/>
      <c r="BOH447"/>
      <c r="BOI447"/>
      <c r="BOJ447"/>
      <c r="BOK447"/>
      <c r="BOL447"/>
      <c r="BOM447"/>
      <c r="BON447"/>
      <c r="BOO447"/>
      <c r="BOP447"/>
      <c r="BOQ447"/>
      <c r="BOR447"/>
      <c r="BOS447"/>
      <c r="BOT447"/>
      <c r="BOU447"/>
      <c r="BOV447"/>
      <c r="BOW447"/>
      <c r="BOX447"/>
      <c r="BOY447"/>
      <c r="BOZ447"/>
      <c r="BPA447"/>
      <c r="BPB447"/>
      <c r="BPC447"/>
      <c r="BPD447"/>
      <c r="BPE447"/>
      <c r="BPF447"/>
      <c r="BPG447"/>
      <c r="BPH447"/>
      <c r="BPI447"/>
      <c r="BPJ447"/>
      <c r="BPK447"/>
      <c r="BPL447"/>
      <c r="BPM447"/>
      <c r="BPN447"/>
      <c r="BPO447"/>
      <c r="BPP447"/>
      <c r="BPQ447"/>
      <c r="BPR447"/>
      <c r="BPS447"/>
      <c r="BPT447"/>
      <c r="BPU447"/>
      <c r="BPV447"/>
      <c r="BPW447"/>
      <c r="BPX447"/>
      <c r="BPY447"/>
      <c r="BPZ447"/>
      <c r="BQA447"/>
      <c r="BQB447"/>
      <c r="BQC447"/>
      <c r="BQD447"/>
      <c r="BQE447"/>
      <c r="BQF447"/>
      <c r="BQG447"/>
      <c r="BQH447"/>
      <c r="BQI447"/>
      <c r="BQJ447"/>
      <c r="BQK447"/>
      <c r="BQL447"/>
      <c r="BQM447"/>
      <c r="BQN447"/>
      <c r="BQO447"/>
      <c r="BQP447"/>
      <c r="BQQ447"/>
      <c r="BQR447"/>
      <c r="BQS447"/>
      <c r="BQT447"/>
      <c r="BQU447"/>
      <c r="BQV447"/>
      <c r="BQW447"/>
      <c r="BQX447"/>
      <c r="BQY447"/>
      <c r="BQZ447"/>
      <c r="BRA447"/>
      <c r="BRB447"/>
      <c r="BRC447"/>
      <c r="BRD447"/>
      <c r="BRE447"/>
      <c r="BRF447"/>
      <c r="BRG447"/>
      <c r="BRH447"/>
      <c r="BRI447"/>
      <c r="BRJ447"/>
      <c r="BRK447"/>
      <c r="BRL447"/>
      <c r="BRM447"/>
      <c r="BRN447"/>
      <c r="BRO447"/>
      <c r="BRP447"/>
      <c r="BRQ447"/>
      <c r="BRR447"/>
      <c r="BRS447"/>
      <c r="BRT447"/>
      <c r="BRU447"/>
      <c r="BRV447"/>
      <c r="BRW447"/>
      <c r="BRX447"/>
      <c r="BRY447"/>
      <c r="BRZ447"/>
      <c r="BSA447"/>
      <c r="BSB447"/>
      <c r="BSC447"/>
      <c r="BSD447"/>
      <c r="BSE447"/>
      <c r="BSF447"/>
      <c r="BSG447"/>
      <c r="BSH447"/>
      <c r="BSI447"/>
      <c r="BSJ447"/>
      <c r="BSK447"/>
      <c r="BSL447"/>
      <c r="BSM447"/>
      <c r="BSN447"/>
      <c r="BSO447"/>
      <c r="BSP447"/>
      <c r="BSQ447"/>
      <c r="BSR447"/>
      <c r="BSS447"/>
      <c r="BST447"/>
      <c r="BSU447"/>
      <c r="BSV447"/>
      <c r="BSW447"/>
      <c r="BSX447"/>
      <c r="BSY447"/>
      <c r="BSZ447"/>
      <c r="BTA447"/>
      <c r="BTB447"/>
      <c r="BTC447"/>
      <c r="BTD447"/>
      <c r="BTE447"/>
      <c r="BTF447"/>
      <c r="BTG447"/>
      <c r="BTH447"/>
      <c r="BTI447"/>
      <c r="BTJ447"/>
      <c r="BTK447"/>
      <c r="BTL447"/>
      <c r="BTM447"/>
      <c r="BTN447"/>
      <c r="BTO447"/>
      <c r="BTP447"/>
      <c r="BTQ447"/>
      <c r="BTR447"/>
      <c r="BTS447"/>
      <c r="BTT447"/>
      <c r="BTU447"/>
      <c r="BTV447"/>
      <c r="BTW447"/>
      <c r="BTX447"/>
      <c r="BTY447"/>
      <c r="BTZ447"/>
      <c r="BUA447"/>
      <c r="BUB447"/>
      <c r="BUC447"/>
      <c r="BUD447"/>
      <c r="BUE447"/>
      <c r="BUF447"/>
      <c r="BUG447"/>
      <c r="BUH447"/>
      <c r="BUI447"/>
      <c r="BUJ447"/>
      <c r="BUK447"/>
      <c r="BUL447"/>
      <c r="BUM447"/>
      <c r="BUN447"/>
      <c r="BUO447"/>
      <c r="BUP447"/>
      <c r="BUQ447"/>
      <c r="BUR447"/>
      <c r="BUS447"/>
      <c r="BUT447"/>
      <c r="BUU447"/>
      <c r="BUV447"/>
      <c r="BUW447"/>
      <c r="BUX447"/>
      <c r="BUY447"/>
      <c r="BUZ447"/>
      <c r="BVA447"/>
      <c r="BVB447"/>
      <c r="BVC447"/>
      <c r="BVD447"/>
      <c r="BVE447"/>
      <c r="BVF447"/>
      <c r="BVG447"/>
      <c r="BVH447"/>
      <c r="BVI447"/>
      <c r="BVJ447"/>
      <c r="BVK447"/>
      <c r="BVL447"/>
      <c r="BVM447"/>
      <c r="BVN447"/>
      <c r="BVO447"/>
      <c r="BVP447"/>
      <c r="BVQ447"/>
      <c r="BVR447"/>
      <c r="BVS447"/>
      <c r="BVT447"/>
      <c r="BVU447"/>
      <c r="BVV447"/>
      <c r="BVW447"/>
      <c r="BVX447"/>
      <c r="BVY447"/>
      <c r="BVZ447"/>
      <c r="BWA447"/>
      <c r="BWB447"/>
      <c r="BWC447"/>
      <c r="BWD447"/>
      <c r="BWE447"/>
      <c r="BWF447"/>
      <c r="BWG447"/>
      <c r="BWH447"/>
      <c r="BWI447"/>
      <c r="BWJ447"/>
      <c r="BWK447"/>
      <c r="BWL447"/>
      <c r="BWM447"/>
      <c r="BWN447"/>
      <c r="BWO447"/>
      <c r="BWP447"/>
      <c r="BWQ447"/>
      <c r="BWR447"/>
      <c r="BWS447"/>
      <c r="BWT447"/>
      <c r="BWU447"/>
      <c r="BWV447"/>
      <c r="BWW447"/>
      <c r="BWX447"/>
      <c r="BWY447"/>
      <c r="BWZ447"/>
      <c r="BXA447"/>
      <c r="BXB447"/>
      <c r="BXC447"/>
      <c r="BXD447"/>
      <c r="BXE447"/>
      <c r="BXF447"/>
      <c r="BXG447"/>
      <c r="BXH447"/>
      <c r="BXI447"/>
      <c r="BXJ447"/>
      <c r="BXK447"/>
      <c r="BXL447"/>
      <c r="BXM447"/>
      <c r="BXN447"/>
      <c r="BXO447"/>
      <c r="BXP447"/>
      <c r="BXQ447"/>
      <c r="BXR447"/>
      <c r="BXS447"/>
      <c r="BXT447"/>
      <c r="BXU447"/>
      <c r="BXV447"/>
      <c r="BXW447"/>
      <c r="BXX447"/>
      <c r="BXY447"/>
      <c r="BXZ447"/>
      <c r="BYA447"/>
      <c r="BYB447"/>
      <c r="BYC447"/>
      <c r="BYD447"/>
      <c r="BYE447"/>
      <c r="BYF447"/>
      <c r="BYG447"/>
      <c r="BYH447"/>
      <c r="BYI447"/>
      <c r="BYJ447"/>
      <c r="BYK447"/>
      <c r="BYL447"/>
      <c r="BYM447"/>
      <c r="BYN447"/>
      <c r="BYO447"/>
      <c r="BYP447"/>
      <c r="BYQ447"/>
      <c r="BYR447"/>
      <c r="BYS447"/>
      <c r="BYT447"/>
      <c r="BYU447"/>
      <c r="BYV447"/>
      <c r="BYW447"/>
      <c r="BYX447"/>
      <c r="BYY447"/>
      <c r="BYZ447"/>
      <c r="BZA447"/>
      <c r="BZB447"/>
      <c r="BZC447"/>
      <c r="BZD447"/>
      <c r="BZE447"/>
      <c r="BZF447"/>
      <c r="BZG447"/>
      <c r="BZH447"/>
      <c r="BZI447"/>
      <c r="BZJ447"/>
      <c r="BZK447"/>
      <c r="BZL447"/>
      <c r="BZM447"/>
      <c r="BZN447"/>
      <c r="BZO447"/>
      <c r="BZP447"/>
      <c r="BZQ447"/>
      <c r="BZR447"/>
      <c r="BZS447"/>
      <c r="BZT447"/>
      <c r="BZU447"/>
      <c r="BZV447"/>
      <c r="BZW447"/>
      <c r="BZX447"/>
      <c r="BZY447"/>
      <c r="BZZ447"/>
      <c r="CAA447"/>
      <c r="CAB447"/>
      <c r="CAC447"/>
      <c r="CAD447"/>
      <c r="CAE447"/>
      <c r="CAF447"/>
      <c r="CAG447"/>
      <c r="CAH447"/>
      <c r="CAI447"/>
      <c r="CAJ447"/>
      <c r="CAK447"/>
      <c r="CAL447"/>
      <c r="CAM447"/>
      <c r="CAN447"/>
      <c r="CAO447"/>
      <c r="CAP447"/>
      <c r="CAQ447"/>
      <c r="CAR447"/>
      <c r="CAS447"/>
      <c r="CAT447"/>
      <c r="CAU447"/>
      <c r="CAV447"/>
      <c r="CAW447"/>
      <c r="CAX447"/>
      <c r="CAY447"/>
      <c r="CAZ447"/>
      <c r="CBA447"/>
      <c r="CBB447"/>
      <c r="CBC447"/>
      <c r="CBD447"/>
      <c r="CBE447"/>
      <c r="CBF447"/>
      <c r="CBG447"/>
      <c r="CBH447"/>
      <c r="CBI447"/>
      <c r="CBJ447"/>
      <c r="CBK447"/>
      <c r="CBL447"/>
      <c r="CBM447"/>
      <c r="CBN447"/>
      <c r="CBO447"/>
      <c r="CBP447"/>
      <c r="CBQ447"/>
      <c r="CBR447"/>
      <c r="CBS447"/>
      <c r="CBT447"/>
      <c r="CBU447"/>
      <c r="CBV447"/>
      <c r="CBW447"/>
      <c r="CBX447"/>
      <c r="CBY447"/>
      <c r="CBZ447"/>
      <c r="CCA447"/>
      <c r="CCB447"/>
      <c r="CCC447"/>
      <c r="CCD447"/>
      <c r="CCE447"/>
      <c r="CCF447"/>
      <c r="CCG447"/>
      <c r="CCH447"/>
      <c r="CCI447"/>
      <c r="CCJ447"/>
      <c r="CCK447"/>
      <c r="CCL447"/>
      <c r="CCM447"/>
      <c r="CCN447"/>
      <c r="CCO447"/>
      <c r="CCP447"/>
      <c r="CCQ447"/>
      <c r="CCR447"/>
      <c r="CCS447"/>
      <c r="CCT447"/>
      <c r="CCU447"/>
      <c r="CCV447"/>
      <c r="CCW447"/>
      <c r="CCX447"/>
      <c r="CCY447"/>
      <c r="CCZ447"/>
      <c r="CDA447"/>
      <c r="CDB447"/>
      <c r="CDC447"/>
      <c r="CDD447"/>
      <c r="CDE447"/>
      <c r="CDF447"/>
      <c r="CDG447"/>
      <c r="CDH447"/>
      <c r="CDI447"/>
      <c r="CDJ447"/>
      <c r="CDK447"/>
      <c r="CDL447"/>
      <c r="CDM447"/>
      <c r="CDN447"/>
      <c r="CDO447"/>
      <c r="CDP447"/>
      <c r="CDQ447"/>
      <c r="CDR447"/>
      <c r="CDS447"/>
      <c r="CDT447"/>
      <c r="CDU447"/>
      <c r="CDV447"/>
      <c r="CDW447"/>
      <c r="CDX447"/>
      <c r="CDY447"/>
      <c r="CDZ447"/>
      <c r="CEA447"/>
      <c r="CEB447"/>
      <c r="CEC447"/>
      <c r="CED447"/>
      <c r="CEE447"/>
      <c r="CEF447"/>
      <c r="CEG447"/>
      <c r="CEH447"/>
      <c r="CEI447"/>
      <c r="CEJ447"/>
      <c r="CEK447"/>
      <c r="CEL447"/>
      <c r="CEM447"/>
      <c r="CEN447"/>
      <c r="CEO447"/>
      <c r="CEP447"/>
      <c r="CEQ447"/>
      <c r="CER447"/>
      <c r="CES447"/>
      <c r="CET447"/>
      <c r="CEU447"/>
      <c r="CEV447"/>
      <c r="CEW447"/>
      <c r="CEX447"/>
      <c r="CEY447"/>
      <c r="CEZ447"/>
      <c r="CFA447"/>
      <c r="CFB447"/>
      <c r="CFC447"/>
      <c r="CFD447"/>
      <c r="CFE447"/>
      <c r="CFF447"/>
      <c r="CFG447"/>
      <c r="CFH447"/>
      <c r="CFI447"/>
      <c r="CFJ447"/>
      <c r="CFK447"/>
      <c r="CFL447"/>
      <c r="CFM447"/>
      <c r="CFN447"/>
      <c r="CFO447"/>
      <c r="CFP447"/>
      <c r="CFQ447"/>
      <c r="CFR447"/>
      <c r="CFS447"/>
      <c r="CFT447"/>
      <c r="CFU447"/>
      <c r="CFV447"/>
      <c r="CFW447"/>
      <c r="CFX447"/>
      <c r="CFY447"/>
      <c r="CFZ447"/>
      <c r="CGA447"/>
      <c r="CGB447"/>
      <c r="CGC447"/>
      <c r="CGD447"/>
      <c r="CGE447"/>
      <c r="CGF447"/>
      <c r="CGG447"/>
      <c r="CGH447"/>
      <c r="CGI447"/>
      <c r="CGJ447"/>
      <c r="CGK447"/>
      <c r="CGL447"/>
      <c r="CGM447"/>
      <c r="CGN447"/>
      <c r="CGO447"/>
      <c r="CGP447"/>
      <c r="CGQ447"/>
      <c r="CGR447"/>
      <c r="CGS447"/>
      <c r="CGT447"/>
      <c r="CGU447"/>
      <c r="CGV447"/>
      <c r="CGW447"/>
      <c r="CGX447"/>
      <c r="CGY447"/>
      <c r="CGZ447"/>
      <c r="CHA447"/>
      <c r="CHB447"/>
      <c r="CHC447"/>
      <c r="CHD447"/>
      <c r="CHE447"/>
      <c r="CHF447"/>
      <c r="CHG447"/>
      <c r="CHH447"/>
      <c r="CHI447"/>
      <c r="CHJ447"/>
      <c r="CHK447"/>
      <c r="CHL447"/>
      <c r="CHM447"/>
      <c r="CHN447"/>
      <c r="CHO447"/>
      <c r="CHP447"/>
      <c r="CHQ447"/>
      <c r="CHR447"/>
      <c r="CHS447"/>
      <c r="CHT447"/>
      <c r="CHU447"/>
      <c r="CHV447"/>
      <c r="CHW447"/>
      <c r="CHX447"/>
      <c r="CHY447"/>
      <c r="CHZ447"/>
      <c r="CIA447"/>
      <c r="CIB447"/>
      <c r="CIC447"/>
      <c r="CID447"/>
      <c r="CIE447"/>
      <c r="CIF447"/>
      <c r="CIG447"/>
      <c r="CIH447"/>
      <c r="CII447"/>
      <c r="CIJ447"/>
      <c r="CIK447"/>
      <c r="CIL447"/>
      <c r="CIM447"/>
      <c r="CIN447"/>
      <c r="CIO447"/>
      <c r="CIP447"/>
      <c r="CIQ447"/>
      <c r="CIR447"/>
      <c r="CIS447"/>
      <c r="CIT447"/>
      <c r="CIU447"/>
      <c r="CIV447"/>
      <c r="CIW447"/>
      <c r="CIX447"/>
      <c r="CIY447"/>
      <c r="CIZ447"/>
      <c r="CJA447"/>
      <c r="CJB447"/>
      <c r="CJC447"/>
      <c r="CJD447"/>
      <c r="CJE447"/>
      <c r="CJF447"/>
      <c r="CJG447"/>
      <c r="CJH447"/>
      <c r="CJI447"/>
      <c r="CJJ447"/>
      <c r="CJK447"/>
      <c r="CJL447"/>
      <c r="CJM447"/>
      <c r="CJN447"/>
      <c r="CJO447"/>
      <c r="CJP447"/>
      <c r="CJQ447"/>
      <c r="CJR447"/>
      <c r="CJS447"/>
      <c r="CJT447"/>
      <c r="CJU447"/>
      <c r="CJV447"/>
      <c r="CJW447"/>
      <c r="CJX447"/>
      <c r="CJY447"/>
      <c r="CJZ447"/>
      <c r="CKA447"/>
      <c r="CKB447"/>
      <c r="CKC447"/>
      <c r="CKD447"/>
      <c r="CKE447"/>
      <c r="CKF447"/>
      <c r="CKG447"/>
      <c r="CKH447"/>
      <c r="CKI447"/>
      <c r="CKJ447"/>
      <c r="CKK447"/>
      <c r="CKL447"/>
      <c r="CKM447"/>
      <c r="CKN447"/>
      <c r="CKO447"/>
      <c r="CKP447"/>
      <c r="CKQ447"/>
      <c r="CKR447"/>
      <c r="CKS447"/>
      <c r="CKT447"/>
      <c r="CKU447"/>
      <c r="CKV447"/>
      <c r="CKW447"/>
      <c r="CKX447"/>
      <c r="CKY447"/>
      <c r="CKZ447"/>
      <c r="CLA447"/>
      <c r="CLB447"/>
      <c r="CLC447"/>
      <c r="CLD447"/>
      <c r="CLE447"/>
      <c r="CLF447"/>
      <c r="CLG447"/>
      <c r="CLH447"/>
      <c r="CLI447"/>
      <c r="CLJ447"/>
      <c r="CLK447"/>
      <c r="CLL447"/>
      <c r="CLM447"/>
      <c r="CLN447"/>
      <c r="CLO447"/>
      <c r="CLP447"/>
      <c r="CLQ447"/>
      <c r="CLR447"/>
      <c r="CLS447"/>
      <c r="CLT447"/>
      <c r="CLU447"/>
      <c r="CLV447"/>
      <c r="CLW447"/>
      <c r="CLX447"/>
      <c r="CLY447"/>
      <c r="CLZ447"/>
      <c r="CMA447"/>
      <c r="CMB447"/>
      <c r="CMC447"/>
      <c r="CMD447"/>
      <c r="CME447"/>
      <c r="CMF447"/>
      <c r="CMG447"/>
      <c r="CMH447"/>
      <c r="CMI447"/>
      <c r="CMJ447"/>
      <c r="CMK447"/>
      <c r="CML447"/>
      <c r="CMM447"/>
      <c r="CMN447"/>
      <c r="CMO447"/>
      <c r="CMP447"/>
      <c r="CMQ447"/>
      <c r="CMR447"/>
      <c r="CMS447"/>
      <c r="CMT447"/>
      <c r="CMU447"/>
      <c r="CMV447"/>
      <c r="CMW447"/>
      <c r="CMX447"/>
      <c r="CMY447"/>
      <c r="CMZ447"/>
      <c r="CNA447"/>
      <c r="CNB447"/>
      <c r="CNC447"/>
      <c r="CND447"/>
      <c r="CNE447"/>
      <c r="CNF447"/>
      <c r="CNG447"/>
      <c r="CNH447"/>
      <c r="CNI447"/>
      <c r="CNJ447"/>
      <c r="CNK447"/>
      <c r="CNL447"/>
      <c r="CNM447"/>
      <c r="CNN447"/>
      <c r="CNO447"/>
      <c r="CNP447"/>
      <c r="CNQ447"/>
      <c r="CNR447"/>
      <c r="CNS447"/>
      <c r="CNT447"/>
      <c r="CNU447"/>
      <c r="CNV447"/>
      <c r="CNW447"/>
      <c r="CNX447"/>
      <c r="CNY447"/>
      <c r="CNZ447"/>
      <c r="COA447"/>
      <c r="COB447"/>
      <c r="COC447"/>
      <c r="COD447"/>
      <c r="COE447"/>
      <c r="COF447"/>
      <c r="COG447"/>
      <c r="COH447"/>
      <c r="COI447"/>
      <c r="COJ447"/>
      <c r="COK447"/>
      <c r="COL447"/>
      <c r="COM447"/>
      <c r="CON447"/>
      <c r="COO447"/>
      <c r="COP447"/>
      <c r="COQ447"/>
      <c r="COR447"/>
      <c r="COS447"/>
      <c r="COT447"/>
      <c r="COU447"/>
      <c r="COV447"/>
      <c r="COW447"/>
      <c r="COX447"/>
      <c r="COY447"/>
      <c r="COZ447"/>
      <c r="CPA447"/>
      <c r="CPB447"/>
      <c r="CPC447"/>
      <c r="CPD447"/>
      <c r="CPE447"/>
      <c r="CPF447"/>
      <c r="CPG447"/>
      <c r="CPH447"/>
      <c r="CPI447"/>
      <c r="CPJ447"/>
      <c r="CPK447"/>
      <c r="CPL447"/>
      <c r="CPM447"/>
      <c r="CPN447"/>
      <c r="CPO447"/>
      <c r="CPP447"/>
      <c r="CPQ447"/>
      <c r="CPR447"/>
      <c r="CPS447"/>
      <c r="CPT447"/>
      <c r="CPU447"/>
      <c r="CPV447"/>
      <c r="CPW447"/>
      <c r="CPX447"/>
      <c r="CPY447"/>
      <c r="CPZ447"/>
      <c r="CQA447"/>
      <c r="CQB447"/>
      <c r="CQC447"/>
      <c r="CQD447"/>
      <c r="CQE447"/>
      <c r="CQF447"/>
      <c r="CQG447"/>
      <c r="CQH447"/>
      <c r="CQI447"/>
      <c r="CQJ447"/>
      <c r="CQK447"/>
      <c r="CQL447"/>
      <c r="CQM447"/>
      <c r="CQN447"/>
      <c r="CQO447"/>
      <c r="CQP447"/>
      <c r="CQQ447"/>
      <c r="CQR447"/>
      <c r="CQS447"/>
      <c r="CQT447"/>
      <c r="CQU447"/>
      <c r="CQV447"/>
      <c r="CQW447"/>
      <c r="CQX447"/>
      <c r="CQY447"/>
      <c r="CQZ447"/>
      <c r="CRA447"/>
      <c r="CRB447"/>
      <c r="CRC447"/>
      <c r="CRD447"/>
      <c r="CRE447"/>
      <c r="CRF447"/>
      <c r="CRG447"/>
      <c r="CRH447"/>
      <c r="CRI447"/>
      <c r="CRJ447"/>
      <c r="CRK447"/>
      <c r="CRL447"/>
      <c r="CRM447"/>
      <c r="CRN447"/>
      <c r="CRO447"/>
      <c r="CRP447"/>
      <c r="CRQ447"/>
      <c r="CRR447"/>
      <c r="CRS447"/>
      <c r="CRT447"/>
      <c r="CRU447"/>
      <c r="CRV447"/>
      <c r="CRW447"/>
      <c r="CRX447"/>
      <c r="CRY447"/>
      <c r="CRZ447"/>
      <c r="CSA447"/>
      <c r="CSB447"/>
      <c r="CSC447"/>
      <c r="CSD447"/>
      <c r="CSE447"/>
      <c r="CSF447"/>
      <c r="CSG447"/>
      <c r="CSH447"/>
      <c r="CSI447"/>
      <c r="CSJ447"/>
      <c r="CSK447"/>
      <c r="CSL447"/>
      <c r="CSM447"/>
      <c r="CSN447"/>
      <c r="CSO447"/>
      <c r="CSP447"/>
      <c r="CSQ447"/>
      <c r="CSR447"/>
      <c r="CSS447"/>
      <c r="CST447"/>
      <c r="CSU447"/>
      <c r="CSV447"/>
      <c r="CSW447"/>
      <c r="CSX447"/>
      <c r="CSY447"/>
      <c r="CSZ447"/>
      <c r="CTA447"/>
      <c r="CTB447"/>
      <c r="CTC447"/>
      <c r="CTD447"/>
      <c r="CTE447"/>
      <c r="CTF447"/>
      <c r="CTG447"/>
      <c r="CTH447"/>
      <c r="CTI447"/>
      <c r="CTJ447"/>
      <c r="CTK447"/>
      <c r="CTL447"/>
      <c r="CTM447"/>
      <c r="CTN447"/>
      <c r="CTO447"/>
      <c r="CTP447"/>
      <c r="CTQ447"/>
      <c r="CTR447"/>
      <c r="CTS447"/>
      <c r="CTT447"/>
      <c r="CTU447"/>
      <c r="CTV447"/>
      <c r="CTW447"/>
      <c r="CTX447"/>
      <c r="CTY447"/>
      <c r="CTZ447"/>
      <c r="CUA447"/>
      <c r="CUB447"/>
      <c r="CUC447"/>
      <c r="CUD447"/>
      <c r="CUE447"/>
      <c r="CUF447"/>
      <c r="CUG447"/>
      <c r="CUH447"/>
      <c r="CUI447"/>
      <c r="CUJ447"/>
      <c r="CUK447"/>
      <c r="CUL447"/>
      <c r="CUM447"/>
      <c r="CUN447"/>
      <c r="CUO447"/>
      <c r="CUP447"/>
      <c r="CUQ447"/>
      <c r="CUR447"/>
      <c r="CUS447"/>
      <c r="CUT447"/>
      <c r="CUU447"/>
      <c r="CUV447"/>
      <c r="CUW447"/>
      <c r="CUX447"/>
      <c r="CUY447"/>
      <c r="CUZ447"/>
      <c r="CVA447"/>
      <c r="CVB447"/>
      <c r="CVC447"/>
      <c r="CVD447"/>
      <c r="CVE447"/>
      <c r="CVF447"/>
      <c r="CVG447"/>
      <c r="CVH447"/>
      <c r="CVI447"/>
      <c r="CVJ447"/>
      <c r="CVK447"/>
      <c r="CVL447"/>
      <c r="CVM447"/>
      <c r="CVN447"/>
      <c r="CVO447"/>
      <c r="CVP447"/>
      <c r="CVQ447"/>
      <c r="CVR447"/>
      <c r="CVS447"/>
      <c r="CVT447"/>
      <c r="CVU447"/>
      <c r="CVV447"/>
      <c r="CVW447"/>
      <c r="CVX447"/>
      <c r="CVY447"/>
      <c r="CVZ447"/>
      <c r="CWA447"/>
      <c r="CWB447"/>
      <c r="CWC447"/>
      <c r="CWD447"/>
      <c r="CWE447"/>
      <c r="CWF447"/>
      <c r="CWG447"/>
      <c r="CWH447"/>
      <c r="CWI447"/>
      <c r="CWJ447"/>
      <c r="CWK447"/>
      <c r="CWL447"/>
      <c r="CWM447"/>
      <c r="CWN447"/>
      <c r="CWO447"/>
      <c r="CWP447"/>
      <c r="CWQ447"/>
      <c r="CWR447"/>
      <c r="CWS447"/>
      <c r="CWT447"/>
      <c r="CWU447"/>
      <c r="CWV447"/>
      <c r="CWW447"/>
      <c r="CWX447"/>
      <c r="CWY447"/>
      <c r="CWZ447"/>
      <c r="CXA447"/>
      <c r="CXB447"/>
      <c r="CXC447"/>
      <c r="CXD447"/>
      <c r="CXE447"/>
      <c r="CXF447"/>
      <c r="CXG447"/>
      <c r="CXH447"/>
      <c r="CXI447"/>
      <c r="CXJ447"/>
      <c r="CXK447"/>
      <c r="CXL447"/>
      <c r="CXM447"/>
      <c r="CXN447"/>
      <c r="CXO447"/>
      <c r="CXP447"/>
      <c r="CXQ447"/>
      <c r="CXR447"/>
      <c r="CXS447"/>
      <c r="CXT447"/>
      <c r="CXU447"/>
      <c r="CXV447"/>
      <c r="CXW447"/>
      <c r="CXX447"/>
      <c r="CXY447"/>
      <c r="CXZ447"/>
      <c r="CYA447"/>
      <c r="CYB447"/>
      <c r="CYC447"/>
      <c r="CYD447"/>
      <c r="CYE447"/>
      <c r="CYF447"/>
      <c r="CYG447"/>
      <c r="CYH447"/>
      <c r="CYI447"/>
      <c r="CYJ447"/>
      <c r="CYK447"/>
      <c r="CYL447"/>
      <c r="CYM447"/>
      <c r="CYN447"/>
      <c r="CYO447"/>
      <c r="CYP447"/>
      <c r="CYQ447"/>
      <c r="CYR447"/>
      <c r="CYS447"/>
      <c r="CYT447"/>
      <c r="CYU447"/>
      <c r="CYV447"/>
      <c r="CYW447"/>
      <c r="CYX447"/>
      <c r="CYY447"/>
      <c r="CYZ447"/>
      <c r="CZA447"/>
      <c r="CZB447"/>
      <c r="CZC447"/>
      <c r="CZD447"/>
      <c r="CZE447"/>
      <c r="CZF447"/>
      <c r="CZG447"/>
      <c r="CZH447"/>
      <c r="CZI447"/>
      <c r="CZJ447"/>
      <c r="CZK447"/>
      <c r="CZL447"/>
      <c r="CZM447"/>
      <c r="CZN447"/>
      <c r="CZO447"/>
      <c r="CZP447"/>
      <c r="CZQ447"/>
      <c r="CZR447"/>
      <c r="CZS447"/>
      <c r="CZT447"/>
      <c r="CZU447"/>
      <c r="CZV447"/>
      <c r="CZW447"/>
      <c r="CZX447"/>
      <c r="CZY447"/>
      <c r="CZZ447"/>
      <c r="DAA447"/>
      <c r="DAB447"/>
      <c r="DAC447"/>
      <c r="DAD447"/>
      <c r="DAE447"/>
      <c r="DAF447"/>
      <c r="DAG447"/>
      <c r="DAH447"/>
      <c r="DAI447"/>
      <c r="DAJ447"/>
      <c r="DAK447"/>
      <c r="DAL447"/>
      <c r="DAM447"/>
      <c r="DAN447"/>
      <c r="DAO447"/>
      <c r="DAP447"/>
      <c r="DAQ447"/>
      <c r="DAR447"/>
      <c r="DAS447"/>
      <c r="DAT447"/>
      <c r="DAU447"/>
      <c r="DAV447"/>
      <c r="DAW447"/>
      <c r="DAX447"/>
      <c r="DAY447"/>
      <c r="DAZ447"/>
      <c r="DBA447"/>
      <c r="DBB447"/>
      <c r="DBC447"/>
      <c r="DBD447"/>
      <c r="DBE447"/>
      <c r="DBF447"/>
      <c r="DBG447"/>
      <c r="DBH447"/>
      <c r="DBI447"/>
      <c r="DBJ447"/>
      <c r="DBK447"/>
      <c r="DBL447"/>
      <c r="DBM447"/>
      <c r="DBN447"/>
      <c r="DBO447"/>
      <c r="DBP447"/>
      <c r="DBQ447"/>
      <c r="DBR447"/>
      <c r="DBS447"/>
      <c r="DBT447"/>
      <c r="DBU447"/>
      <c r="DBV447"/>
      <c r="DBW447"/>
      <c r="DBX447"/>
      <c r="DBY447"/>
      <c r="DBZ447"/>
      <c r="DCA447"/>
      <c r="DCB447"/>
      <c r="DCC447"/>
      <c r="DCD447"/>
      <c r="DCE447"/>
      <c r="DCF447"/>
      <c r="DCG447"/>
      <c r="DCH447"/>
      <c r="DCI447"/>
      <c r="DCJ447"/>
      <c r="DCK447"/>
      <c r="DCL447"/>
      <c r="DCM447"/>
      <c r="DCN447"/>
      <c r="DCO447"/>
      <c r="DCP447"/>
      <c r="DCQ447"/>
      <c r="DCR447"/>
      <c r="DCS447"/>
      <c r="DCT447"/>
      <c r="DCU447"/>
      <c r="DCV447"/>
      <c r="DCW447"/>
      <c r="DCX447"/>
      <c r="DCY447"/>
      <c r="DCZ447"/>
      <c r="DDA447"/>
      <c r="DDB447"/>
      <c r="DDC447"/>
      <c r="DDD447"/>
      <c r="DDE447"/>
      <c r="DDF447"/>
      <c r="DDG447"/>
      <c r="DDH447"/>
      <c r="DDI447"/>
      <c r="DDJ447"/>
      <c r="DDK447"/>
      <c r="DDL447"/>
      <c r="DDM447"/>
      <c r="DDN447"/>
      <c r="DDO447"/>
      <c r="DDP447"/>
      <c r="DDQ447"/>
      <c r="DDR447"/>
      <c r="DDS447"/>
      <c r="DDT447"/>
      <c r="DDU447"/>
      <c r="DDV447"/>
      <c r="DDW447"/>
      <c r="DDX447"/>
      <c r="DDY447"/>
      <c r="DDZ447"/>
      <c r="DEA447"/>
      <c r="DEB447"/>
      <c r="DEC447"/>
      <c r="DED447"/>
      <c r="DEE447"/>
      <c r="DEF447"/>
      <c r="DEG447"/>
      <c r="DEH447"/>
      <c r="DEI447"/>
      <c r="DEJ447"/>
      <c r="DEK447"/>
      <c r="DEL447"/>
      <c r="DEM447"/>
      <c r="DEN447"/>
      <c r="DEO447"/>
      <c r="DEP447"/>
      <c r="DEQ447"/>
      <c r="DER447"/>
      <c r="DES447"/>
      <c r="DET447"/>
      <c r="DEU447"/>
      <c r="DEV447"/>
      <c r="DEW447"/>
      <c r="DEX447"/>
      <c r="DEY447"/>
      <c r="DEZ447"/>
      <c r="DFA447"/>
      <c r="DFB447"/>
      <c r="DFC447"/>
      <c r="DFD447"/>
      <c r="DFE447"/>
      <c r="DFF447"/>
      <c r="DFG447"/>
      <c r="DFH447"/>
      <c r="DFI447"/>
      <c r="DFJ447"/>
      <c r="DFK447"/>
      <c r="DFL447"/>
      <c r="DFM447"/>
      <c r="DFN447"/>
      <c r="DFO447"/>
      <c r="DFP447"/>
      <c r="DFQ447"/>
      <c r="DFR447"/>
      <c r="DFS447"/>
      <c r="DFT447"/>
      <c r="DFU447"/>
      <c r="DFV447"/>
      <c r="DFW447"/>
      <c r="DFX447"/>
      <c r="DFY447"/>
      <c r="DFZ447"/>
      <c r="DGA447"/>
      <c r="DGB447"/>
      <c r="DGC447"/>
      <c r="DGD447"/>
      <c r="DGE447"/>
      <c r="DGF447"/>
      <c r="DGG447"/>
      <c r="DGH447"/>
      <c r="DGI447"/>
      <c r="DGJ447"/>
      <c r="DGK447"/>
      <c r="DGL447"/>
      <c r="DGM447"/>
      <c r="DGN447"/>
      <c r="DGO447"/>
      <c r="DGP447"/>
      <c r="DGQ447"/>
      <c r="DGR447"/>
      <c r="DGS447"/>
      <c r="DGT447"/>
      <c r="DGU447"/>
      <c r="DGV447"/>
      <c r="DGW447"/>
      <c r="DGX447"/>
      <c r="DGY447"/>
      <c r="DGZ447"/>
      <c r="DHA447"/>
      <c r="DHB447"/>
      <c r="DHC447"/>
      <c r="DHD447"/>
      <c r="DHE447"/>
      <c r="DHF447"/>
      <c r="DHG447"/>
      <c r="DHH447"/>
      <c r="DHI447"/>
      <c r="DHJ447"/>
      <c r="DHK447"/>
      <c r="DHL447"/>
      <c r="DHM447"/>
      <c r="DHN447"/>
      <c r="DHO447"/>
      <c r="DHP447"/>
      <c r="DHQ447"/>
      <c r="DHR447"/>
      <c r="DHS447"/>
      <c r="DHT447"/>
      <c r="DHU447"/>
      <c r="DHV447"/>
      <c r="DHW447"/>
      <c r="DHX447"/>
      <c r="DHY447"/>
      <c r="DHZ447"/>
      <c r="DIA447"/>
      <c r="DIB447"/>
      <c r="DIC447"/>
      <c r="DID447"/>
      <c r="DIE447"/>
      <c r="DIF447"/>
      <c r="DIG447"/>
      <c r="DIH447"/>
      <c r="DII447"/>
      <c r="DIJ447"/>
      <c r="DIK447"/>
      <c r="DIL447"/>
      <c r="DIM447"/>
      <c r="DIN447"/>
      <c r="DIO447"/>
      <c r="DIP447"/>
      <c r="DIQ447"/>
      <c r="DIR447"/>
      <c r="DIS447"/>
      <c r="DIT447"/>
      <c r="DIU447"/>
      <c r="DIV447"/>
      <c r="DIW447"/>
      <c r="DIX447"/>
      <c r="DIY447"/>
      <c r="DIZ447"/>
      <c r="DJA447"/>
      <c r="DJB447"/>
      <c r="DJC447"/>
      <c r="DJD447"/>
      <c r="DJE447"/>
      <c r="DJF447"/>
      <c r="DJG447"/>
      <c r="DJH447"/>
      <c r="DJI447"/>
      <c r="DJJ447"/>
      <c r="DJK447"/>
      <c r="DJL447"/>
      <c r="DJM447"/>
      <c r="DJN447"/>
      <c r="DJO447"/>
      <c r="DJP447"/>
      <c r="DJQ447"/>
      <c r="DJR447"/>
      <c r="DJS447"/>
      <c r="DJT447"/>
      <c r="DJU447"/>
      <c r="DJV447"/>
      <c r="DJW447"/>
      <c r="DJX447"/>
      <c r="DJY447"/>
      <c r="DJZ447"/>
      <c r="DKA447"/>
      <c r="DKB447"/>
      <c r="DKC447"/>
      <c r="DKD447"/>
      <c r="DKE447"/>
      <c r="DKF447"/>
      <c r="DKG447"/>
      <c r="DKH447"/>
      <c r="DKI447"/>
      <c r="DKJ447"/>
      <c r="DKK447"/>
      <c r="DKL447"/>
      <c r="DKM447"/>
      <c r="DKN447"/>
      <c r="DKO447"/>
      <c r="DKP447"/>
      <c r="DKQ447"/>
      <c r="DKR447"/>
      <c r="DKS447"/>
      <c r="DKT447"/>
      <c r="DKU447"/>
      <c r="DKV447"/>
      <c r="DKW447"/>
      <c r="DKX447"/>
      <c r="DKY447"/>
      <c r="DKZ447"/>
      <c r="DLA447"/>
      <c r="DLB447"/>
      <c r="DLC447"/>
      <c r="DLD447"/>
      <c r="DLE447"/>
      <c r="DLF447"/>
      <c r="DLG447"/>
      <c r="DLH447"/>
      <c r="DLI447"/>
      <c r="DLJ447"/>
      <c r="DLK447"/>
      <c r="DLL447"/>
      <c r="DLM447"/>
      <c r="DLN447"/>
      <c r="DLO447"/>
      <c r="DLP447"/>
      <c r="DLQ447"/>
      <c r="DLR447"/>
      <c r="DLS447"/>
      <c r="DLT447"/>
      <c r="DLU447"/>
      <c r="DLV447"/>
      <c r="DLW447"/>
      <c r="DLX447"/>
      <c r="DLY447"/>
      <c r="DLZ447"/>
      <c r="DMA447"/>
      <c r="DMB447"/>
      <c r="DMC447"/>
      <c r="DMD447"/>
      <c r="DME447"/>
      <c r="DMF447"/>
      <c r="DMG447"/>
      <c r="DMH447"/>
      <c r="DMI447"/>
      <c r="DMJ447"/>
      <c r="DMK447"/>
      <c r="DML447"/>
      <c r="DMM447"/>
      <c r="DMN447"/>
      <c r="DMO447"/>
      <c r="DMP447"/>
      <c r="DMQ447"/>
      <c r="DMR447"/>
      <c r="DMS447"/>
      <c r="DMT447"/>
      <c r="DMU447"/>
      <c r="DMV447"/>
      <c r="DMW447"/>
      <c r="DMX447"/>
      <c r="DMY447"/>
      <c r="DMZ447"/>
      <c r="DNA447"/>
      <c r="DNB447"/>
      <c r="DNC447"/>
      <c r="DND447"/>
      <c r="DNE447"/>
      <c r="DNF447"/>
      <c r="DNG447"/>
      <c r="DNH447"/>
      <c r="DNI447"/>
      <c r="DNJ447"/>
      <c r="DNK447"/>
      <c r="DNL447"/>
      <c r="DNM447"/>
      <c r="DNN447"/>
      <c r="DNO447"/>
      <c r="DNP447"/>
      <c r="DNQ447"/>
      <c r="DNR447"/>
      <c r="DNS447"/>
      <c r="DNT447"/>
      <c r="DNU447"/>
      <c r="DNV447"/>
      <c r="DNW447"/>
      <c r="DNX447"/>
      <c r="DNY447"/>
      <c r="DNZ447"/>
      <c r="DOA447"/>
      <c r="DOB447"/>
      <c r="DOC447"/>
      <c r="DOD447"/>
      <c r="DOE447"/>
      <c r="DOF447"/>
      <c r="DOG447"/>
      <c r="DOH447"/>
      <c r="DOI447"/>
      <c r="DOJ447"/>
      <c r="DOK447"/>
      <c r="DOL447"/>
      <c r="DOM447"/>
      <c r="DON447"/>
      <c r="DOO447"/>
      <c r="DOP447"/>
      <c r="DOQ447"/>
      <c r="DOR447"/>
      <c r="DOS447"/>
      <c r="DOT447"/>
      <c r="DOU447"/>
      <c r="DOV447"/>
      <c r="DOW447"/>
      <c r="DOX447"/>
      <c r="DOY447"/>
      <c r="DOZ447"/>
      <c r="DPA447"/>
      <c r="DPB447"/>
      <c r="DPC447"/>
      <c r="DPD447"/>
      <c r="DPE447"/>
      <c r="DPF447"/>
      <c r="DPG447"/>
      <c r="DPH447"/>
      <c r="DPI447"/>
      <c r="DPJ447"/>
      <c r="DPK447"/>
      <c r="DPL447"/>
      <c r="DPM447"/>
      <c r="DPN447"/>
      <c r="DPO447"/>
      <c r="DPP447"/>
      <c r="DPQ447"/>
      <c r="DPR447"/>
      <c r="DPS447"/>
      <c r="DPT447"/>
      <c r="DPU447"/>
      <c r="DPV447"/>
      <c r="DPW447"/>
      <c r="DPX447"/>
      <c r="DPY447"/>
      <c r="DPZ447"/>
      <c r="DQA447"/>
      <c r="DQB447"/>
      <c r="DQC447"/>
      <c r="DQD447"/>
      <c r="DQE447"/>
      <c r="DQF447"/>
      <c r="DQG447"/>
      <c r="DQH447"/>
      <c r="DQI447"/>
      <c r="DQJ447"/>
      <c r="DQK447"/>
      <c r="DQL447"/>
      <c r="DQM447"/>
      <c r="DQN447"/>
      <c r="DQO447"/>
      <c r="DQP447"/>
      <c r="DQQ447"/>
      <c r="DQR447"/>
      <c r="DQS447"/>
      <c r="DQT447"/>
      <c r="DQU447"/>
      <c r="DQV447"/>
      <c r="DQW447"/>
      <c r="DQX447"/>
      <c r="DQY447"/>
      <c r="DQZ447"/>
      <c r="DRA447"/>
      <c r="DRB447"/>
      <c r="DRC447"/>
      <c r="DRD447"/>
      <c r="DRE447"/>
      <c r="DRF447"/>
      <c r="DRG447"/>
      <c r="DRH447"/>
      <c r="DRI447"/>
      <c r="DRJ447"/>
      <c r="DRK447"/>
      <c r="DRL447"/>
      <c r="DRM447"/>
      <c r="DRN447"/>
      <c r="DRO447"/>
      <c r="DRP447"/>
      <c r="DRQ447"/>
      <c r="DRR447"/>
      <c r="DRS447"/>
      <c r="DRT447"/>
      <c r="DRU447"/>
      <c r="DRV447"/>
      <c r="DRW447"/>
      <c r="DRX447"/>
      <c r="DRY447"/>
      <c r="DRZ447"/>
      <c r="DSA447"/>
      <c r="DSB447"/>
      <c r="DSC447"/>
      <c r="DSD447"/>
      <c r="DSE447"/>
      <c r="DSF447"/>
      <c r="DSG447"/>
      <c r="DSH447"/>
      <c r="DSI447"/>
      <c r="DSJ447"/>
      <c r="DSK447"/>
      <c r="DSL447"/>
      <c r="DSM447"/>
      <c r="DSN447"/>
      <c r="DSO447"/>
      <c r="DSP447"/>
      <c r="DSQ447"/>
      <c r="DSR447"/>
      <c r="DSS447"/>
      <c r="DST447"/>
      <c r="DSU447"/>
      <c r="DSV447"/>
      <c r="DSW447"/>
      <c r="DSX447"/>
      <c r="DSY447"/>
      <c r="DSZ447"/>
      <c r="DTA447"/>
      <c r="DTB447"/>
      <c r="DTC447"/>
      <c r="DTD447"/>
      <c r="DTE447"/>
      <c r="DTF447"/>
      <c r="DTG447"/>
      <c r="DTH447"/>
      <c r="DTI447"/>
      <c r="DTJ447"/>
      <c r="DTK447"/>
      <c r="DTL447"/>
      <c r="DTM447"/>
      <c r="DTN447"/>
      <c r="DTO447"/>
      <c r="DTP447"/>
      <c r="DTQ447"/>
      <c r="DTR447"/>
      <c r="DTS447"/>
      <c r="DTT447"/>
      <c r="DTU447"/>
      <c r="DTV447"/>
      <c r="DTW447"/>
      <c r="DTX447"/>
      <c r="DTY447"/>
      <c r="DTZ447"/>
      <c r="DUA447"/>
      <c r="DUB447"/>
      <c r="DUC447"/>
      <c r="DUD447"/>
      <c r="DUE447"/>
      <c r="DUF447"/>
      <c r="DUG447"/>
      <c r="DUH447"/>
      <c r="DUI447"/>
      <c r="DUJ447"/>
      <c r="DUK447"/>
      <c r="DUL447"/>
      <c r="DUM447"/>
      <c r="DUN447"/>
      <c r="DUO447"/>
      <c r="DUP447"/>
      <c r="DUQ447"/>
      <c r="DUR447"/>
      <c r="DUS447"/>
      <c r="DUT447"/>
      <c r="DUU447"/>
      <c r="DUV447"/>
      <c r="DUW447"/>
      <c r="DUX447"/>
      <c r="DUY447"/>
      <c r="DUZ447"/>
      <c r="DVA447"/>
      <c r="DVB447"/>
      <c r="DVC447"/>
      <c r="DVD447"/>
      <c r="DVE447"/>
      <c r="DVF447"/>
      <c r="DVG447"/>
      <c r="DVH447"/>
      <c r="DVI447"/>
      <c r="DVJ447"/>
      <c r="DVK447"/>
      <c r="DVL447"/>
      <c r="DVM447"/>
      <c r="DVN447"/>
      <c r="DVO447"/>
      <c r="DVP447"/>
      <c r="DVQ447"/>
      <c r="DVR447"/>
      <c r="DVS447"/>
      <c r="DVT447"/>
      <c r="DVU447"/>
      <c r="DVV447"/>
      <c r="DVW447"/>
      <c r="DVX447"/>
      <c r="DVY447"/>
      <c r="DVZ447"/>
      <c r="DWA447"/>
      <c r="DWB447"/>
      <c r="DWC447"/>
      <c r="DWD447"/>
      <c r="DWE447"/>
      <c r="DWF447"/>
      <c r="DWG447"/>
      <c r="DWH447"/>
      <c r="DWI447"/>
      <c r="DWJ447"/>
      <c r="DWK447"/>
      <c r="DWL447"/>
      <c r="DWM447"/>
      <c r="DWN447"/>
      <c r="DWO447"/>
      <c r="DWP447"/>
      <c r="DWQ447"/>
      <c r="DWR447"/>
      <c r="DWS447"/>
      <c r="DWT447"/>
      <c r="DWU447"/>
      <c r="DWV447"/>
      <c r="DWW447"/>
      <c r="DWX447"/>
      <c r="DWY447"/>
      <c r="DWZ447"/>
      <c r="DXA447"/>
      <c r="DXB447"/>
      <c r="DXC447"/>
      <c r="DXD447"/>
      <c r="DXE447"/>
      <c r="DXF447"/>
      <c r="DXG447"/>
      <c r="DXH447"/>
      <c r="DXI447"/>
      <c r="DXJ447"/>
      <c r="DXK447"/>
      <c r="DXL447"/>
      <c r="DXM447"/>
      <c r="DXN447"/>
      <c r="DXO447"/>
      <c r="DXP447"/>
      <c r="DXQ447"/>
      <c r="DXR447"/>
      <c r="DXS447"/>
      <c r="DXT447"/>
      <c r="DXU447"/>
      <c r="DXV447"/>
      <c r="DXW447"/>
      <c r="DXX447"/>
      <c r="DXY447"/>
      <c r="DXZ447"/>
      <c r="DYA447"/>
      <c r="DYB447"/>
      <c r="DYC447"/>
      <c r="DYD447"/>
      <c r="DYE447"/>
      <c r="DYF447"/>
      <c r="DYG447"/>
      <c r="DYH447"/>
      <c r="DYI447"/>
      <c r="DYJ447"/>
      <c r="DYK447"/>
      <c r="DYL447"/>
      <c r="DYM447"/>
      <c r="DYN447"/>
      <c r="DYO447"/>
      <c r="DYP447"/>
      <c r="DYQ447"/>
      <c r="DYR447"/>
      <c r="DYS447"/>
      <c r="DYT447"/>
      <c r="DYU447"/>
      <c r="DYV447"/>
      <c r="DYW447"/>
      <c r="DYX447"/>
      <c r="DYY447"/>
      <c r="DYZ447"/>
      <c r="DZA447"/>
      <c r="DZB447"/>
      <c r="DZC447"/>
      <c r="DZD447"/>
      <c r="DZE447"/>
      <c r="DZF447"/>
      <c r="DZG447"/>
      <c r="DZH447"/>
      <c r="DZI447"/>
      <c r="DZJ447"/>
      <c r="DZK447"/>
      <c r="DZL447"/>
      <c r="DZM447"/>
      <c r="DZN447"/>
      <c r="DZO447"/>
      <c r="DZP447"/>
      <c r="DZQ447"/>
      <c r="DZR447"/>
      <c r="DZS447"/>
      <c r="DZT447"/>
      <c r="DZU447"/>
      <c r="DZV447"/>
      <c r="DZW447"/>
      <c r="DZX447"/>
      <c r="DZY447"/>
      <c r="DZZ447"/>
      <c r="EAA447"/>
      <c r="EAB447"/>
      <c r="EAC447"/>
      <c r="EAD447"/>
      <c r="EAE447"/>
      <c r="EAF447"/>
      <c r="EAG447"/>
      <c r="EAH447"/>
      <c r="EAI447"/>
      <c r="EAJ447"/>
      <c r="EAK447"/>
      <c r="EAL447"/>
      <c r="EAM447"/>
      <c r="EAN447"/>
      <c r="EAO447"/>
      <c r="EAP447"/>
      <c r="EAQ447"/>
      <c r="EAR447"/>
      <c r="EAS447"/>
      <c r="EAT447"/>
      <c r="EAU447"/>
      <c r="EAV447"/>
      <c r="EAW447"/>
      <c r="EAX447"/>
      <c r="EAY447"/>
      <c r="EAZ447"/>
      <c r="EBA447"/>
      <c r="EBB447"/>
      <c r="EBC447"/>
      <c r="EBD447"/>
      <c r="EBE447"/>
      <c r="EBF447"/>
      <c r="EBG447"/>
      <c r="EBH447"/>
      <c r="EBI447"/>
      <c r="EBJ447"/>
      <c r="EBK447"/>
      <c r="EBL447"/>
      <c r="EBM447"/>
      <c r="EBN447"/>
      <c r="EBO447"/>
      <c r="EBP447"/>
      <c r="EBQ447"/>
      <c r="EBR447"/>
      <c r="EBS447"/>
      <c r="EBT447"/>
      <c r="EBU447"/>
      <c r="EBV447"/>
      <c r="EBW447"/>
      <c r="EBX447"/>
      <c r="EBY447"/>
      <c r="EBZ447"/>
      <c r="ECA447"/>
      <c r="ECB447"/>
      <c r="ECC447"/>
      <c r="ECD447"/>
      <c r="ECE447"/>
      <c r="ECF447"/>
      <c r="ECG447"/>
      <c r="ECH447"/>
      <c r="ECI447"/>
      <c r="ECJ447"/>
      <c r="ECK447"/>
      <c r="ECL447"/>
      <c r="ECM447"/>
      <c r="ECN447"/>
      <c r="ECO447"/>
      <c r="ECP447"/>
      <c r="ECQ447"/>
      <c r="ECR447"/>
      <c r="ECS447"/>
      <c r="ECT447"/>
      <c r="ECU447"/>
      <c r="ECV447"/>
      <c r="ECW447"/>
      <c r="ECX447"/>
      <c r="ECY447"/>
      <c r="ECZ447"/>
      <c r="EDA447"/>
      <c r="EDB447"/>
      <c r="EDC447"/>
      <c r="EDD447"/>
      <c r="EDE447"/>
      <c r="EDF447"/>
      <c r="EDG447"/>
      <c r="EDH447"/>
      <c r="EDI447"/>
      <c r="EDJ447"/>
      <c r="EDK447"/>
      <c r="EDL447"/>
      <c r="EDM447"/>
      <c r="EDN447"/>
      <c r="EDO447"/>
      <c r="EDP447"/>
      <c r="EDQ447"/>
      <c r="EDR447"/>
      <c r="EDS447"/>
      <c r="EDT447"/>
      <c r="EDU447"/>
      <c r="EDV447"/>
      <c r="EDW447"/>
      <c r="EDX447"/>
      <c r="EDY447"/>
      <c r="EDZ447"/>
      <c r="EEA447"/>
      <c r="EEB447"/>
      <c r="EEC447"/>
      <c r="EED447"/>
      <c r="EEE447"/>
      <c r="EEF447"/>
      <c r="EEG447"/>
      <c r="EEH447"/>
      <c r="EEI447"/>
      <c r="EEJ447"/>
      <c r="EEK447"/>
      <c r="EEL447"/>
      <c r="EEM447"/>
      <c r="EEN447"/>
      <c r="EEO447"/>
      <c r="EEP447"/>
      <c r="EEQ447"/>
      <c r="EER447"/>
      <c r="EES447"/>
      <c r="EET447"/>
      <c r="EEU447"/>
      <c r="EEV447"/>
      <c r="EEW447"/>
      <c r="EEX447"/>
      <c r="EEY447"/>
      <c r="EEZ447"/>
      <c r="EFA447"/>
      <c r="EFB447"/>
      <c r="EFC447"/>
      <c r="EFD447"/>
      <c r="EFE447"/>
      <c r="EFF447"/>
      <c r="EFG447"/>
      <c r="EFH447"/>
      <c r="EFI447"/>
      <c r="EFJ447"/>
      <c r="EFK447"/>
      <c r="EFL447"/>
      <c r="EFM447"/>
      <c r="EFN447"/>
      <c r="EFO447"/>
      <c r="EFP447"/>
      <c r="EFQ447"/>
      <c r="EFR447"/>
      <c r="EFS447"/>
      <c r="EFT447"/>
      <c r="EFU447"/>
      <c r="EFV447"/>
      <c r="EFW447"/>
      <c r="EFX447"/>
      <c r="EFY447"/>
      <c r="EFZ447"/>
      <c r="EGA447"/>
      <c r="EGB447"/>
      <c r="EGC447"/>
      <c r="EGD447"/>
      <c r="EGE447"/>
      <c r="EGF447"/>
      <c r="EGG447"/>
      <c r="EGH447"/>
      <c r="EGI447"/>
      <c r="EGJ447"/>
      <c r="EGK447"/>
      <c r="EGL447"/>
      <c r="EGM447"/>
      <c r="EGN447"/>
      <c r="EGO447"/>
      <c r="EGP447"/>
      <c r="EGQ447"/>
      <c r="EGR447"/>
      <c r="EGS447"/>
      <c r="EGT447"/>
      <c r="EGU447"/>
      <c r="EGV447"/>
      <c r="EGW447"/>
      <c r="EGX447"/>
      <c r="EGY447"/>
      <c r="EGZ447"/>
      <c r="EHA447"/>
      <c r="EHB447"/>
      <c r="EHC447"/>
      <c r="EHD447"/>
      <c r="EHE447"/>
      <c r="EHF447"/>
      <c r="EHG447"/>
      <c r="EHH447"/>
      <c r="EHI447"/>
      <c r="EHJ447"/>
      <c r="EHK447"/>
      <c r="EHL447"/>
      <c r="EHM447"/>
      <c r="EHN447"/>
      <c r="EHO447"/>
      <c r="EHP447"/>
      <c r="EHQ447"/>
      <c r="EHR447"/>
      <c r="EHS447"/>
      <c r="EHT447"/>
      <c r="EHU447"/>
      <c r="EHV447"/>
      <c r="EHW447"/>
      <c r="EHX447"/>
      <c r="EHY447"/>
      <c r="EHZ447"/>
      <c r="EIA447"/>
      <c r="EIB447"/>
      <c r="EIC447"/>
      <c r="EID447"/>
      <c r="EIE447"/>
      <c r="EIF447"/>
      <c r="EIG447"/>
      <c r="EIH447"/>
      <c r="EII447"/>
      <c r="EIJ447"/>
      <c r="EIK447"/>
      <c r="EIL447"/>
      <c r="EIM447"/>
      <c r="EIN447"/>
      <c r="EIO447"/>
      <c r="EIP447"/>
      <c r="EIQ447"/>
      <c r="EIR447"/>
      <c r="EIS447"/>
      <c r="EIT447"/>
      <c r="EIU447"/>
      <c r="EIV447"/>
      <c r="EIW447"/>
      <c r="EIX447"/>
      <c r="EIY447"/>
      <c r="EIZ447"/>
      <c r="EJA447"/>
      <c r="EJB447"/>
      <c r="EJC447"/>
      <c r="EJD447"/>
      <c r="EJE447"/>
      <c r="EJF447"/>
      <c r="EJG447"/>
      <c r="EJH447"/>
      <c r="EJI447"/>
      <c r="EJJ447"/>
      <c r="EJK447"/>
      <c r="EJL447"/>
      <c r="EJM447"/>
      <c r="EJN447"/>
      <c r="EJO447"/>
      <c r="EJP447"/>
      <c r="EJQ447"/>
      <c r="EJR447"/>
      <c r="EJS447"/>
      <c r="EJT447"/>
      <c r="EJU447"/>
      <c r="EJV447"/>
      <c r="EJW447"/>
      <c r="EJX447"/>
      <c r="EJY447"/>
      <c r="EJZ447"/>
      <c r="EKA447"/>
      <c r="EKB447"/>
      <c r="EKC447"/>
      <c r="EKD447"/>
      <c r="EKE447"/>
      <c r="EKF447"/>
      <c r="EKG447"/>
      <c r="EKH447"/>
      <c r="EKI447"/>
      <c r="EKJ447"/>
      <c r="EKK447"/>
      <c r="EKL447"/>
      <c r="EKM447"/>
      <c r="EKN447"/>
      <c r="EKO447"/>
      <c r="EKP447"/>
      <c r="EKQ447"/>
      <c r="EKR447"/>
      <c r="EKS447"/>
      <c r="EKT447"/>
      <c r="EKU447"/>
      <c r="EKV447"/>
      <c r="EKW447"/>
      <c r="EKX447"/>
      <c r="EKY447"/>
      <c r="EKZ447"/>
      <c r="ELA447"/>
      <c r="ELB447"/>
      <c r="ELC447"/>
      <c r="ELD447"/>
      <c r="ELE447"/>
      <c r="ELF447"/>
      <c r="ELG447"/>
      <c r="ELH447"/>
      <c r="ELI447"/>
      <c r="ELJ447"/>
      <c r="ELK447"/>
      <c r="ELL447"/>
      <c r="ELM447"/>
      <c r="ELN447"/>
      <c r="ELO447"/>
      <c r="ELP447"/>
      <c r="ELQ447"/>
      <c r="ELR447"/>
      <c r="ELS447"/>
      <c r="ELT447"/>
      <c r="ELU447"/>
      <c r="ELV447"/>
      <c r="ELW447"/>
      <c r="ELX447"/>
      <c r="ELY447"/>
      <c r="ELZ447"/>
      <c r="EMA447"/>
      <c r="EMB447"/>
      <c r="EMC447"/>
      <c r="EMD447"/>
      <c r="EME447"/>
      <c r="EMF447"/>
      <c r="EMG447"/>
      <c r="EMH447"/>
      <c r="EMI447"/>
      <c r="EMJ447"/>
      <c r="EMK447"/>
      <c r="EML447"/>
      <c r="EMM447"/>
      <c r="EMN447"/>
      <c r="EMO447"/>
      <c r="EMP447"/>
      <c r="EMQ447"/>
      <c r="EMR447"/>
      <c r="EMS447"/>
      <c r="EMT447"/>
      <c r="EMU447"/>
      <c r="EMV447"/>
      <c r="EMW447"/>
      <c r="EMX447"/>
      <c r="EMY447"/>
      <c r="EMZ447"/>
      <c r="ENA447"/>
      <c r="ENB447"/>
      <c r="ENC447"/>
      <c r="END447"/>
      <c r="ENE447"/>
      <c r="ENF447"/>
      <c r="ENG447"/>
      <c r="ENH447"/>
      <c r="ENI447"/>
      <c r="ENJ447"/>
      <c r="ENK447"/>
      <c r="ENL447"/>
      <c r="ENM447"/>
      <c r="ENN447"/>
      <c r="ENO447"/>
      <c r="ENP447"/>
      <c r="ENQ447"/>
      <c r="ENR447"/>
      <c r="ENS447"/>
      <c r="ENT447"/>
      <c r="ENU447"/>
      <c r="ENV447"/>
      <c r="ENW447"/>
      <c r="ENX447"/>
      <c r="ENY447"/>
      <c r="ENZ447"/>
      <c r="EOA447"/>
      <c r="EOB447"/>
      <c r="EOC447"/>
      <c r="EOD447"/>
      <c r="EOE447"/>
      <c r="EOF447"/>
      <c r="EOG447"/>
      <c r="EOH447"/>
      <c r="EOI447"/>
      <c r="EOJ447"/>
      <c r="EOK447"/>
      <c r="EOL447"/>
      <c r="EOM447"/>
      <c r="EON447"/>
      <c r="EOO447"/>
      <c r="EOP447"/>
      <c r="EOQ447"/>
      <c r="EOR447"/>
      <c r="EOS447"/>
      <c r="EOT447"/>
      <c r="EOU447"/>
      <c r="EOV447"/>
      <c r="EOW447"/>
      <c r="EOX447"/>
      <c r="EOY447"/>
      <c r="EOZ447"/>
      <c r="EPA447"/>
      <c r="EPB447"/>
      <c r="EPC447"/>
      <c r="EPD447"/>
      <c r="EPE447"/>
      <c r="EPF447"/>
      <c r="EPG447"/>
      <c r="EPH447"/>
      <c r="EPI447"/>
      <c r="EPJ447"/>
      <c r="EPK447"/>
      <c r="EPL447"/>
      <c r="EPM447"/>
      <c r="EPN447"/>
      <c r="EPO447"/>
      <c r="EPP447"/>
      <c r="EPQ447"/>
      <c r="EPR447"/>
      <c r="EPS447"/>
      <c r="EPT447"/>
      <c r="EPU447"/>
      <c r="EPV447"/>
      <c r="EPW447"/>
      <c r="EPX447"/>
      <c r="EPY447"/>
      <c r="EPZ447"/>
      <c r="EQA447"/>
      <c r="EQB447"/>
      <c r="EQC447"/>
      <c r="EQD447"/>
      <c r="EQE447"/>
      <c r="EQF447"/>
      <c r="EQG447"/>
      <c r="EQH447"/>
      <c r="EQI447"/>
      <c r="EQJ447"/>
      <c r="EQK447"/>
      <c r="EQL447"/>
      <c r="EQM447"/>
      <c r="EQN447"/>
      <c r="EQO447"/>
      <c r="EQP447"/>
      <c r="EQQ447"/>
      <c r="EQR447"/>
      <c r="EQS447"/>
      <c r="EQT447"/>
      <c r="EQU447"/>
      <c r="EQV447"/>
      <c r="EQW447"/>
      <c r="EQX447"/>
      <c r="EQY447"/>
      <c r="EQZ447"/>
      <c r="ERA447"/>
      <c r="ERB447"/>
      <c r="ERC447"/>
      <c r="ERD447"/>
      <c r="ERE447"/>
      <c r="ERF447"/>
      <c r="ERG447"/>
      <c r="ERH447"/>
      <c r="ERI447"/>
      <c r="ERJ447"/>
      <c r="ERK447"/>
      <c r="ERL447"/>
      <c r="ERM447"/>
      <c r="ERN447"/>
      <c r="ERO447"/>
      <c r="ERP447"/>
      <c r="ERQ447"/>
      <c r="ERR447"/>
      <c r="ERS447"/>
      <c r="ERT447"/>
      <c r="ERU447"/>
      <c r="ERV447"/>
      <c r="ERW447"/>
      <c r="ERX447"/>
      <c r="ERY447"/>
      <c r="ERZ447"/>
      <c r="ESA447"/>
      <c r="ESB447"/>
      <c r="ESC447"/>
      <c r="ESD447"/>
      <c r="ESE447"/>
      <c r="ESF447"/>
      <c r="ESG447"/>
      <c r="ESH447"/>
      <c r="ESI447"/>
      <c r="ESJ447"/>
      <c r="ESK447"/>
      <c r="ESL447"/>
      <c r="ESM447"/>
      <c r="ESN447"/>
      <c r="ESO447"/>
      <c r="ESP447"/>
      <c r="ESQ447"/>
      <c r="ESR447"/>
      <c r="ESS447"/>
      <c r="EST447"/>
      <c r="ESU447"/>
      <c r="ESV447"/>
      <c r="ESW447"/>
      <c r="ESX447"/>
      <c r="ESY447"/>
      <c r="ESZ447"/>
      <c r="ETA447"/>
      <c r="ETB447"/>
      <c r="ETC447"/>
      <c r="ETD447"/>
      <c r="ETE447"/>
      <c r="ETF447"/>
      <c r="ETG447"/>
      <c r="ETH447"/>
      <c r="ETI447"/>
      <c r="ETJ447"/>
      <c r="ETK447"/>
      <c r="ETL447"/>
      <c r="ETM447"/>
      <c r="ETN447"/>
      <c r="ETO447"/>
      <c r="ETP447"/>
      <c r="ETQ447"/>
      <c r="ETR447"/>
      <c r="ETS447"/>
      <c r="ETT447"/>
      <c r="ETU447"/>
      <c r="ETV447"/>
      <c r="ETW447"/>
      <c r="ETX447"/>
      <c r="ETY447"/>
      <c r="ETZ447"/>
      <c r="EUA447"/>
      <c r="EUB447"/>
      <c r="EUC447"/>
      <c r="EUD447"/>
      <c r="EUE447"/>
      <c r="EUF447"/>
      <c r="EUG447"/>
      <c r="EUH447"/>
      <c r="EUI447"/>
      <c r="EUJ447"/>
      <c r="EUK447"/>
      <c r="EUL447"/>
      <c r="EUM447"/>
      <c r="EUN447"/>
      <c r="EUO447"/>
      <c r="EUP447"/>
      <c r="EUQ447"/>
      <c r="EUR447"/>
      <c r="EUS447"/>
      <c r="EUT447"/>
      <c r="EUU447"/>
      <c r="EUV447"/>
      <c r="EUW447"/>
      <c r="EUX447"/>
      <c r="EUY447"/>
      <c r="EUZ447"/>
      <c r="EVA447"/>
      <c r="EVB447"/>
      <c r="EVC447"/>
      <c r="EVD447"/>
      <c r="EVE447"/>
      <c r="EVF447"/>
      <c r="EVG447"/>
      <c r="EVH447"/>
      <c r="EVI447"/>
      <c r="EVJ447"/>
      <c r="EVK447"/>
      <c r="EVL447"/>
      <c r="EVM447"/>
      <c r="EVN447"/>
      <c r="EVO447"/>
      <c r="EVP447"/>
      <c r="EVQ447"/>
      <c r="EVR447"/>
      <c r="EVS447"/>
      <c r="EVT447"/>
      <c r="EVU447"/>
      <c r="EVV447"/>
      <c r="EVW447"/>
      <c r="EVX447"/>
      <c r="EVY447"/>
      <c r="EVZ447"/>
      <c r="EWA447"/>
      <c r="EWB447"/>
      <c r="EWC447"/>
      <c r="EWD447"/>
      <c r="EWE447"/>
      <c r="EWF447"/>
      <c r="EWG447"/>
      <c r="EWH447"/>
      <c r="EWI447"/>
      <c r="EWJ447"/>
      <c r="EWK447"/>
      <c r="EWL447"/>
      <c r="EWM447"/>
      <c r="EWN447"/>
      <c r="EWO447"/>
      <c r="EWP447"/>
      <c r="EWQ447"/>
      <c r="EWR447"/>
      <c r="EWS447"/>
      <c r="EWT447"/>
      <c r="EWU447"/>
      <c r="EWV447"/>
      <c r="EWW447"/>
      <c r="EWX447"/>
      <c r="EWY447"/>
      <c r="EWZ447"/>
      <c r="EXA447"/>
      <c r="EXB447"/>
      <c r="EXC447"/>
      <c r="EXD447"/>
      <c r="EXE447"/>
      <c r="EXF447"/>
      <c r="EXG447"/>
      <c r="EXH447"/>
      <c r="EXI447"/>
      <c r="EXJ447"/>
      <c r="EXK447"/>
      <c r="EXL447"/>
      <c r="EXM447"/>
      <c r="EXN447"/>
      <c r="EXO447"/>
      <c r="EXP447"/>
      <c r="EXQ447"/>
      <c r="EXR447"/>
      <c r="EXS447"/>
      <c r="EXT447"/>
      <c r="EXU447"/>
      <c r="EXV447"/>
      <c r="EXW447"/>
      <c r="EXX447"/>
      <c r="EXY447"/>
      <c r="EXZ447"/>
      <c r="EYA447"/>
      <c r="EYB447"/>
      <c r="EYC447"/>
      <c r="EYD447"/>
      <c r="EYE447"/>
      <c r="EYF447"/>
      <c r="EYG447"/>
      <c r="EYH447"/>
      <c r="EYI447"/>
      <c r="EYJ447"/>
      <c r="EYK447"/>
      <c r="EYL447"/>
      <c r="EYM447"/>
      <c r="EYN447"/>
      <c r="EYO447"/>
      <c r="EYP447"/>
      <c r="EYQ447"/>
      <c r="EYR447"/>
      <c r="EYS447"/>
      <c r="EYT447"/>
      <c r="EYU447"/>
      <c r="EYV447"/>
      <c r="EYW447"/>
      <c r="EYX447"/>
      <c r="EYY447"/>
      <c r="EYZ447"/>
      <c r="EZA447"/>
      <c r="EZB447"/>
      <c r="EZC447"/>
      <c r="EZD447"/>
      <c r="EZE447"/>
      <c r="EZF447"/>
      <c r="EZG447"/>
      <c r="EZH447"/>
      <c r="EZI447"/>
      <c r="EZJ447"/>
      <c r="EZK447"/>
      <c r="EZL447"/>
      <c r="EZM447"/>
      <c r="EZN447"/>
      <c r="EZO447"/>
      <c r="EZP447"/>
      <c r="EZQ447"/>
      <c r="EZR447"/>
      <c r="EZS447"/>
      <c r="EZT447"/>
      <c r="EZU447"/>
      <c r="EZV447"/>
      <c r="EZW447"/>
      <c r="EZX447"/>
      <c r="EZY447"/>
      <c r="EZZ447"/>
      <c r="FAA447"/>
      <c r="FAB447"/>
      <c r="FAC447"/>
      <c r="FAD447"/>
      <c r="FAE447"/>
      <c r="FAF447"/>
      <c r="FAG447"/>
      <c r="FAH447"/>
      <c r="FAI447"/>
      <c r="FAJ447"/>
      <c r="FAK447"/>
      <c r="FAL447"/>
      <c r="FAM447"/>
      <c r="FAN447"/>
      <c r="FAO447"/>
      <c r="FAP447"/>
      <c r="FAQ447"/>
      <c r="FAR447"/>
      <c r="FAS447"/>
      <c r="FAT447"/>
      <c r="FAU447"/>
      <c r="FAV447"/>
      <c r="FAW447"/>
      <c r="FAX447"/>
      <c r="FAY447"/>
      <c r="FAZ447"/>
      <c r="FBA447"/>
      <c r="FBB447"/>
      <c r="FBC447"/>
      <c r="FBD447"/>
      <c r="FBE447"/>
      <c r="FBF447"/>
      <c r="FBG447"/>
      <c r="FBH447"/>
      <c r="FBI447"/>
      <c r="FBJ447"/>
      <c r="FBK447"/>
      <c r="FBL447"/>
      <c r="FBM447"/>
      <c r="FBN447"/>
      <c r="FBO447"/>
      <c r="FBP447"/>
      <c r="FBQ447"/>
      <c r="FBR447"/>
      <c r="FBS447"/>
      <c r="FBT447"/>
      <c r="FBU447"/>
      <c r="FBV447"/>
      <c r="FBW447"/>
      <c r="FBX447"/>
      <c r="FBY447"/>
      <c r="FBZ447"/>
      <c r="FCA447"/>
      <c r="FCB447"/>
      <c r="FCC447"/>
      <c r="FCD447"/>
      <c r="FCE447"/>
      <c r="FCF447"/>
      <c r="FCG447"/>
      <c r="FCH447"/>
      <c r="FCI447"/>
      <c r="FCJ447"/>
      <c r="FCK447"/>
      <c r="FCL447"/>
      <c r="FCM447"/>
      <c r="FCN447"/>
      <c r="FCO447"/>
      <c r="FCP447"/>
      <c r="FCQ447"/>
      <c r="FCR447"/>
      <c r="FCS447"/>
      <c r="FCT447"/>
      <c r="FCU447"/>
      <c r="FCV447"/>
      <c r="FCW447"/>
      <c r="FCX447"/>
      <c r="FCY447"/>
      <c r="FCZ447"/>
      <c r="FDA447"/>
      <c r="FDB447"/>
      <c r="FDC447"/>
      <c r="FDD447"/>
      <c r="FDE447"/>
      <c r="FDF447"/>
      <c r="FDG447"/>
      <c r="FDH447"/>
      <c r="FDI447"/>
      <c r="FDJ447"/>
      <c r="FDK447"/>
      <c r="FDL447"/>
      <c r="FDM447"/>
      <c r="FDN447"/>
      <c r="FDO447"/>
      <c r="FDP447"/>
      <c r="FDQ447"/>
      <c r="FDR447"/>
      <c r="FDS447"/>
      <c r="FDT447"/>
      <c r="FDU447"/>
      <c r="FDV447"/>
      <c r="FDW447"/>
      <c r="FDX447"/>
      <c r="FDY447"/>
      <c r="FDZ447"/>
      <c r="FEA447"/>
      <c r="FEB447"/>
      <c r="FEC447"/>
      <c r="FED447"/>
      <c r="FEE447"/>
      <c r="FEF447"/>
      <c r="FEG447"/>
      <c r="FEH447"/>
      <c r="FEI447"/>
      <c r="FEJ447"/>
      <c r="FEK447"/>
      <c r="FEL447"/>
      <c r="FEM447"/>
      <c r="FEN447"/>
      <c r="FEO447"/>
      <c r="FEP447"/>
      <c r="FEQ447"/>
      <c r="FER447"/>
      <c r="FES447"/>
      <c r="FET447"/>
      <c r="FEU447"/>
      <c r="FEV447"/>
      <c r="FEW447"/>
      <c r="FEX447"/>
      <c r="FEY447"/>
      <c r="FEZ447"/>
      <c r="FFA447"/>
      <c r="FFB447"/>
      <c r="FFC447"/>
      <c r="FFD447"/>
      <c r="FFE447"/>
      <c r="FFF447"/>
      <c r="FFG447"/>
      <c r="FFH447"/>
      <c r="FFI447"/>
      <c r="FFJ447"/>
      <c r="FFK447"/>
      <c r="FFL447"/>
      <c r="FFM447"/>
      <c r="FFN447"/>
      <c r="FFO447"/>
      <c r="FFP447"/>
      <c r="FFQ447"/>
      <c r="FFR447"/>
      <c r="FFS447"/>
      <c r="FFT447"/>
      <c r="FFU447"/>
      <c r="FFV447"/>
      <c r="FFW447"/>
      <c r="FFX447"/>
      <c r="FFY447"/>
      <c r="FFZ447"/>
      <c r="FGA447"/>
      <c r="FGB447"/>
      <c r="FGC447"/>
      <c r="FGD447"/>
      <c r="FGE447"/>
      <c r="FGF447"/>
      <c r="FGG447"/>
      <c r="FGH447"/>
      <c r="FGI447"/>
      <c r="FGJ447"/>
      <c r="FGK447"/>
      <c r="FGL447"/>
      <c r="FGM447"/>
      <c r="FGN447"/>
      <c r="FGO447"/>
      <c r="FGP447"/>
      <c r="FGQ447"/>
      <c r="FGR447"/>
      <c r="FGS447"/>
      <c r="FGT447"/>
      <c r="FGU447"/>
      <c r="FGV447"/>
      <c r="FGW447"/>
      <c r="FGX447"/>
      <c r="FGY447"/>
      <c r="FGZ447"/>
      <c r="FHA447"/>
      <c r="FHB447"/>
      <c r="FHC447"/>
      <c r="FHD447"/>
      <c r="FHE447"/>
      <c r="FHF447"/>
      <c r="FHG447"/>
      <c r="FHH447"/>
      <c r="FHI447"/>
      <c r="FHJ447"/>
      <c r="FHK447"/>
      <c r="FHL447"/>
      <c r="FHM447"/>
      <c r="FHN447"/>
      <c r="FHO447"/>
      <c r="FHP447"/>
      <c r="FHQ447"/>
      <c r="FHR447"/>
      <c r="FHS447"/>
      <c r="FHT447"/>
      <c r="FHU447"/>
      <c r="FHV447"/>
      <c r="FHW447"/>
      <c r="FHX447"/>
      <c r="FHY447"/>
      <c r="FHZ447"/>
      <c r="FIA447"/>
      <c r="FIB447"/>
      <c r="FIC447"/>
      <c r="FID447"/>
      <c r="FIE447"/>
      <c r="FIF447"/>
      <c r="FIG447"/>
      <c r="FIH447"/>
      <c r="FII447"/>
      <c r="FIJ447"/>
      <c r="FIK447"/>
      <c r="FIL447"/>
      <c r="FIM447"/>
      <c r="FIN447"/>
      <c r="FIO447"/>
      <c r="FIP447"/>
      <c r="FIQ447"/>
      <c r="FIR447"/>
      <c r="FIS447"/>
      <c r="FIT447"/>
      <c r="FIU447"/>
      <c r="FIV447"/>
      <c r="FIW447"/>
      <c r="FIX447"/>
      <c r="FIY447"/>
      <c r="FIZ447"/>
      <c r="FJA447"/>
      <c r="FJB447"/>
      <c r="FJC447"/>
      <c r="FJD447"/>
      <c r="FJE447"/>
      <c r="FJF447"/>
      <c r="FJG447"/>
      <c r="FJH447"/>
      <c r="FJI447"/>
      <c r="FJJ447"/>
      <c r="FJK447"/>
      <c r="FJL447"/>
      <c r="FJM447"/>
      <c r="FJN447"/>
      <c r="FJO447"/>
      <c r="FJP447"/>
      <c r="FJQ447"/>
      <c r="FJR447"/>
      <c r="FJS447"/>
      <c r="FJT447"/>
      <c r="FJU447"/>
      <c r="FJV447"/>
      <c r="FJW447"/>
      <c r="FJX447"/>
      <c r="FJY447"/>
      <c r="FJZ447"/>
      <c r="FKA447"/>
      <c r="FKB447"/>
      <c r="FKC447"/>
      <c r="FKD447"/>
      <c r="FKE447"/>
      <c r="FKF447"/>
      <c r="FKG447"/>
      <c r="FKH447"/>
      <c r="FKI447"/>
      <c r="FKJ447"/>
      <c r="FKK447"/>
      <c r="FKL447"/>
      <c r="FKM447"/>
      <c r="FKN447"/>
      <c r="FKO447"/>
      <c r="FKP447"/>
      <c r="FKQ447"/>
      <c r="FKR447"/>
      <c r="FKS447"/>
      <c r="FKT447"/>
      <c r="FKU447"/>
      <c r="FKV447"/>
      <c r="FKW447"/>
      <c r="FKX447"/>
      <c r="FKY447"/>
      <c r="FKZ447"/>
      <c r="FLA447"/>
      <c r="FLB447"/>
      <c r="FLC447"/>
      <c r="FLD447"/>
      <c r="FLE447"/>
      <c r="FLF447"/>
      <c r="FLG447"/>
      <c r="FLH447"/>
      <c r="FLI447"/>
      <c r="FLJ447"/>
      <c r="FLK447"/>
      <c r="FLL447"/>
      <c r="FLM447"/>
      <c r="FLN447"/>
      <c r="FLO447"/>
      <c r="FLP447"/>
      <c r="FLQ447"/>
      <c r="FLR447"/>
      <c r="FLS447"/>
      <c r="FLT447"/>
      <c r="FLU447"/>
      <c r="FLV447"/>
      <c r="FLW447"/>
      <c r="FLX447"/>
      <c r="FLY447"/>
      <c r="FLZ447"/>
      <c r="FMA447"/>
      <c r="FMB447"/>
      <c r="FMC447"/>
      <c r="FMD447"/>
      <c r="FME447"/>
      <c r="FMF447"/>
      <c r="FMG447"/>
      <c r="FMH447"/>
      <c r="FMI447"/>
      <c r="FMJ447"/>
      <c r="FMK447"/>
      <c r="FML447"/>
      <c r="FMM447"/>
      <c r="FMN447"/>
      <c r="FMO447"/>
      <c r="FMP447"/>
      <c r="FMQ447"/>
      <c r="FMR447"/>
      <c r="FMS447"/>
      <c r="FMT447"/>
      <c r="FMU447"/>
      <c r="FMV447"/>
      <c r="FMW447"/>
      <c r="FMX447"/>
      <c r="FMY447"/>
      <c r="FMZ447"/>
      <c r="FNA447"/>
      <c r="FNB447"/>
      <c r="FNC447"/>
      <c r="FND447"/>
      <c r="FNE447"/>
      <c r="FNF447"/>
      <c r="FNG447"/>
      <c r="FNH447"/>
      <c r="FNI447"/>
      <c r="FNJ447"/>
      <c r="FNK447"/>
      <c r="FNL447"/>
      <c r="FNM447"/>
      <c r="FNN447"/>
      <c r="FNO447"/>
      <c r="FNP447"/>
      <c r="FNQ447"/>
      <c r="FNR447"/>
      <c r="FNS447"/>
      <c r="FNT447"/>
      <c r="FNU447"/>
      <c r="FNV447"/>
      <c r="FNW447"/>
      <c r="FNX447"/>
      <c r="FNY447"/>
      <c r="FNZ447"/>
      <c r="FOA447"/>
      <c r="FOB447"/>
      <c r="FOC447"/>
      <c r="FOD447"/>
      <c r="FOE447"/>
      <c r="FOF447"/>
      <c r="FOG447"/>
      <c r="FOH447"/>
      <c r="FOI447"/>
      <c r="FOJ447"/>
      <c r="FOK447"/>
      <c r="FOL447"/>
      <c r="FOM447"/>
      <c r="FON447"/>
      <c r="FOO447"/>
      <c r="FOP447"/>
      <c r="FOQ447"/>
      <c r="FOR447"/>
      <c r="FOS447"/>
      <c r="FOT447"/>
      <c r="FOU447"/>
      <c r="FOV447"/>
      <c r="FOW447"/>
      <c r="FOX447"/>
      <c r="FOY447"/>
      <c r="FOZ447"/>
      <c r="FPA447"/>
      <c r="FPB447"/>
      <c r="FPC447"/>
      <c r="FPD447"/>
      <c r="FPE447"/>
      <c r="FPF447"/>
      <c r="FPG447"/>
      <c r="FPH447"/>
      <c r="FPI447"/>
      <c r="FPJ447"/>
      <c r="FPK447"/>
      <c r="FPL447"/>
      <c r="FPM447"/>
      <c r="FPN447"/>
      <c r="FPO447"/>
      <c r="FPP447"/>
      <c r="FPQ447"/>
      <c r="FPR447"/>
      <c r="FPS447"/>
      <c r="FPT447"/>
      <c r="FPU447"/>
      <c r="FPV447"/>
      <c r="FPW447"/>
      <c r="FPX447"/>
      <c r="FPY447"/>
      <c r="FPZ447"/>
      <c r="FQA447"/>
      <c r="FQB447"/>
      <c r="FQC447"/>
      <c r="FQD447"/>
      <c r="FQE447"/>
      <c r="FQF447"/>
      <c r="FQG447"/>
      <c r="FQH447"/>
      <c r="FQI447"/>
      <c r="FQJ447"/>
      <c r="FQK447"/>
      <c r="FQL447"/>
      <c r="FQM447"/>
      <c r="FQN447"/>
      <c r="FQO447"/>
      <c r="FQP447"/>
      <c r="FQQ447"/>
      <c r="FQR447"/>
      <c r="FQS447"/>
      <c r="FQT447"/>
      <c r="FQU447"/>
      <c r="FQV447"/>
      <c r="FQW447"/>
      <c r="FQX447"/>
      <c r="FQY447"/>
      <c r="FQZ447"/>
      <c r="FRA447"/>
      <c r="FRB447"/>
      <c r="FRC447"/>
      <c r="FRD447"/>
      <c r="FRE447"/>
      <c r="FRF447"/>
      <c r="FRG447"/>
      <c r="FRH447"/>
      <c r="FRI447"/>
      <c r="FRJ447"/>
      <c r="FRK447"/>
      <c r="FRL447"/>
      <c r="FRM447"/>
      <c r="FRN447"/>
      <c r="FRO447"/>
      <c r="FRP447"/>
      <c r="FRQ447"/>
      <c r="FRR447"/>
      <c r="FRS447"/>
      <c r="FRT447"/>
      <c r="FRU447"/>
      <c r="FRV447"/>
      <c r="FRW447"/>
      <c r="FRX447"/>
      <c r="FRY447"/>
      <c r="FRZ447"/>
      <c r="FSA447"/>
      <c r="FSB447"/>
      <c r="FSC447"/>
      <c r="FSD447"/>
      <c r="FSE447"/>
      <c r="FSF447"/>
      <c r="FSG447"/>
      <c r="FSH447"/>
      <c r="FSI447"/>
      <c r="FSJ447"/>
      <c r="FSK447"/>
      <c r="FSL447"/>
      <c r="FSM447"/>
      <c r="FSN447"/>
      <c r="FSO447"/>
      <c r="FSP447"/>
      <c r="FSQ447"/>
      <c r="FSR447"/>
      <c r="FSS447"/>
      <c r="FST447"/>
      <c r="FSU447"/>
      <c r="FSV447"/>
      <c r="FSW447"/>
      <c r="FSX447"/>
      <c r="FSY447"/>
      <c r="FSZ447"/>
      <c r="FTA447"/>
      <c r="FTB447"/>
      <c r="FTC447"/>
      <c r="FTD447"/>
      <c r="FTE447"/>
      <c r="FTF447"/>
      <c r="FTG447"/>
      <c r="FTH447"/>
      <c r="FTI447"/>
      <c r="FTJ447"/>
      <c r="FTK447"/>
      <c r="FTL447"/>
      <c r="FTM447"/>
      <c r="FTN447"/>
      <c r="FTO447"/>
      <c r="FTP447"/>
      <c r="FTQ447"/>
      <c r="FTR447"/>
      <c r="FTS447"/>
      <c r="FTT447"/>
      <c r="FTU447"/>
      <c r="FTV447"/>
      <c r="FTW447"/>
      <c r="FTX447"/>
      <c r="FTY447"/>
      <c r="FTZ447"/>
      <c r="FUA447"/>
      <c r="FUB447"/>
      <c r="FUC447"/>
      <c r="FUD447"/>
      <c r="FUE447"/>
      <c r="FUF447"/>
      <c r="FUG447"/>
      <c r="FUH447"/>
      <c r="FUI447"/>
      <c r="FUJ447"/>
      <c r="FUK447"/>
      <c r="FUL447"/>
      <c r="FUM447"/>
      <c r="FUN447"/>
      <c r="FUO447"/>
      <c r="FUP447"/>
      <c r="FUQ447"/>
      <c r="FUR447"/>
      <c r="FUS447"/>
      <c r="FUT447"/>
      <c r="FUU447"/>
      <c r="FUV447"/>
      <c r="FUW447"/>
      <c r="FUX447"/>
      <c r="FUY447"/>
      <c r="FUZ447"/>
      <c r="FVA447"/>
      <c r="FVB447"/>
      <c r="FVC447"/>
      <c r="FVD447"/>
      <c r="FVE447"/>
      <c r="FVF447"/>
      <c r="FVG447"/>
      <c r="FVH447"/>
      <c r="FVI447"/>
      <c r="FVJ447"/>
      <c r="FVK447"/>
      <c r="FVL447"/>
      <c r="FVM447"/>
      <c r="FVN447"/>
      <c r="FVO447"/>
      <c r="FVP447"/>
      <c r="FVQ447"/>
      <c r="FVR447"/>
      <c r="FVS447"/>
      <c r="FVT447"/>
      <c r="FVU447"/>
      <c r="FVV447"/>
      <c r="FVW447"/>
      <c r="FVX447"/>
      <c r="FVY447"/>
      <c r="FVZ447"/>
      <c r="FWA447"/>
      <c r="FWB447"/>
      <c r="FWC447"/>
      <c r="FWD447"/>
      <c r="FWE447"/>
      <c r="FWF447"/>
      <c r="FWG447"/>
      <c r="FWH447"/>
      <c r="FWI447"/>
      <c r="FWJ447"/>
      <c r="FWK447"/>
      <c r="FWL447"/>
      <c r="FWM447"/>
      <c r="FWN447"/>
      <c r="FWO447"/>
      <c r="FWP447"/>
      <c r="FWQ447"/>
      <c r="FWR447"/>
      <c r="FWS447"/>
      <c r="FWT447"/>
      <c r="FWU447"/>
      <c r="FWV447"/>
      <c r="FWW447"/>
      <c r="FWX447"/>
      <c r="FWY447"/>
      <c r="FWZ447"/>
      <c r="FXA447"/>
      <c r="FXB447"/>
      <c r="FXC447"/>
      <c r="FXD447"/>
      <c r="FXE447"/>
      <c r="FXF447"/>
      <c r="FXG447"/>
      <c r="FXH447"/>
      <c r="FXI447"/>
      <c r="FXJ447"/>
      <c r="FXK447"/>
      <c r="FXL447"/>
      <c r="FXM447"/>
      <c r="FXN447"/>
      <c r="FXO447"/>
      <c r="FXP447"/>
      <c r="FXQ447"/>
      <c r="FXR447"/>
      <c r="FXS447"/>
      <c r="FXT447"/>
      <c r="FXU447"/>
      <c r="FXV447"/>
      <c r="FXW447"/>
      <c r="FXX447"/>
      <c r="FXY447"/>
      <c r="FXZ447"/>
      <c r="FYA447"/>
      <c r="FYB447"/>
      <c r="FYC447"/>
      <c r="FYD447"/>
      <c r="FYE447"/>
      <c r="FYF447"/>
      <c r="FYG447"/>
      <c r="FYH447"/>
      <c r="FYI447"/>
      <c r="FYJ447"/>
      <c r="FYK447"/>
      <c r="FYL447"/>
      <c r="FYM447"/>
      <c r="FYN447"/>
      <c r="FYO447"/>
      <c r="FYP447"/>
      <c r="FYQ447"/>
      <c r="FYR447"/>
      <c r="FYS447"/>
      <c r="FYT447"/>
      <c r="FYU447"/>
      <c r="FYV447"/>
      <c r="FYW447"/>
      <c r="FYX447"/>
      <c r="FYY447"/>
      <c r="FYZ447"/>
      <c r="FZA447"/>
      <c r="FZB447"/>
      <c r="FZC447"/>
      <c r="FZD447"/>
      <c r="FZE447"/>
      <c r="FZF447"/>
      <c r="FZG447"/>
      <c r="FZH447"/>
      <c r="FZI447"/>
      <c r="FZJ447"/>
      <c r="FZK447"/>
      <c r="FZL447"/>
      <c r="FZM447"/>
      <c r="FZN447"/>
      <c r="FZO447"/>
      <c r="FZP447"/>
      <c r="FZQ447"/>
      <c r="FZR447"/>
      <c r="FZS447"/>
      <c r="FZT447"/>
      <c r="FZU447"/>
      <c r="FZV447"/>
      <c r="FZW447"/>
      <c r="FZX447"/>
      <c r="FZY447"/>
      <c r="FZZ447"/>
      <c r="GAA447"/>
      <c r="GAB447"/>
      <c r="GAC447"/>
      <c r="GAD447"/>
      <c r="GAE447"/>
      <c r="GAF447"/>
      <c r="GAG447"/>
      <c r="GAH447"/>
      <c r="GAI447"/>
      <c r="GAJ447"/>
      <c r="GAK447"/>
      <c r="GAL447"/>
      <c r="GAM447"/>
      <c r="GAN447"/>
      <c r="GAO447"/>
      <c r="GAP447"/>
      <c r="GAQ447"/>
      <c r="GAR447"/>
      <c r="GAS447"/>
      <c r="GAT447"/>
      <c r="GAU447"/>
      <c r="GAV447"/>
      <c r="GAW447"/>
      <c r="GAX447"/>
      <c r="GAY447"/>
      <c r="GAZ447"/>
      <c r="GBA447"/>
      <c r="GBB447"/>
      <c r="GBC447"/>
      <c r="GBD447"/>
      <c r="GBE447"/>
      <c r="GBF447"/>
      <c r="GBG447"/>
      <c r="GBH447"/>
      <c r="GBI447"/>
      <c r="GBJ447"/>
      <c r="GBK447"/>
      <c r="GBL447"/>
      <c r="GBM447"/>
      <c r="GBN447"/>
      <c r="GBO447"/>
      <c r="GBP447"/>
      <c r="GBQ447"/>
      <c r="GBR447"/>
      <c r="GBS447"/>
      <c r="GBT447"/>
      <c r="GBU447"/>
      <c r="GBV447"/>
      <c r="GBW447"/>
      <c r="GBX447"/>
      <c r="GBY447"/>
      <c r="GBZ447"/>
      <c r="GCA447"/>
      <c r="GCB447"/>
      <c r="GCC447"/>
      <c r="GCD447"/>
      <c r="GCE447"/>
      <c r="GCF447"/>
      <c r="GCG447"/>
      <c r="GCH447"/>
      <c r="GCI447"/>
      <c r="GCJ447"/>
      <c r="GCK447"/>
      <c r="GCL447"/>
      <c r="GCM447"/>
      <c r="GCN447"/>
      <c r="GCO447"/>
      <c r="GCP447"/>
      <c r="GCQ447"/>
      <c r="GCR447"/>
      <c r="GCS447"/>
      <c r="GCT447"/>
      <c r="GCU447"/>
      <c r="GCV447"/>
      <c r="GCW447"/>
      <c r="GCX447"/>
      <c r="GCY447"/>
      <c r="GCZ447"/>
      <c r="GDA447"/>
      <c r="GDB447"/>
      <c r="GDC447"/>
      <c r="GDD447"/>
      <c r="GDE447"/>
      <c r="GDF447"/>
      <c r="GDG447"/>
      <c r="GDH447"/>
      <c r="GDI447"/>
      <c r="GDJ447"/>
      <c r="GDK447"/>
      <c r="GDL447"/>
      <c r="GDM447"/>
      <c r="GDN447"/>
      <c r="GDO447"/>
      <c r="GDP447"/>
      <c r="GDQ447"/>
      <c r="GDR447"/>
      <c r="GDS447"/>
      <c r="GDT447"/>
      <c r="GDU447"/>
      <c r="GDV447"/>
      <c r="GDW447"/>
      <c r="GDX447"/>
      <c r="GDY447"/>
      <c r="GDZ447"/>
      <c r="GEA447"/>
      <c r="GEB447"/>
      <c r="GEC447"/>
      <c r="GED447"/>
      <c r="GEE447"/>
      <c r="GEF447"/>
      <c r="GEG447"/>
      <c r="GEH447"/>
      <c r="GEI447"/>
      <c r="GEJ447"/>
      <c r="GEK447"/>
      <c r="GEL447"/>
      <c r="GEM447"/>
      <c r="GEN447"/>
      <c r="GEO447"/>
      <c r="GEP447"/>
      <c r="GEQ447"/>
      <c r="GER447"/>
      <c r="GES447"/>
      <c r="GET447"/>
      <c r="GEU447"/>
      <c r="GEV447"/>
      <c r="GEW447"/>
      <c r="GEX447"/>
      <c r="GEY447"/>
      <c r="GEZ447"/>
      <c r="GFA447"/>
      <c r="GFB447"/>
      <c r="GFC447"/>
      <c r="GFD447"/>
      <c r="GFE447"/>
      <c r="GFF447"/>
      <c r="GFG447"/>
      <c r="GFH447"/>
      <c r="GFI447"/>
      <c r="GFJ447"/>
      <c r="GFK447"/>
      <c r="GFL447"/>
      <c r="GFM447"/>
      <c r="GFN447"/>
      <c r="GFO447"/>
      <c r="GFP447"/>
      <c r="GFQ447"/>
      <c r="GFR447"/>
      <c r="GFS447"/>
      <c r="GFT447"/>
      <c r="GFU447"/>
      <c r="GFV447"/>
      <c r="GFW447"/>
      <c r="GFX447"/>
      <c r="GFY447"/>
      <c r="GFZ447"/>
      <c r="GGA447"/>
      <c r="GGB447"/>
      <c r="GGC447"/>
      <c r="GGD447"/>
      <c r="GGE447"/>
      <c r="GGF447"/>
      <c r="GGG447"/>
      <c r="GGH447"/>
      <c r="GGI447"/>
      <c r="GGJ447"/>
      <c r="GGK447"/>
      <c r="GGL447"/>
      <c r="GGM447"/>
      <c r="GGN447"/>
      <c r="GGO447"/>
      <c r="GGP447"/>
      <c r="GGQ447"/>
      <c r="GGR447"/>
      <c r="GGS447"/>
      <c r="GGT447"/>
      <c r="GGU447"/>
      <c r="GGV447"/>
      <c r="GGW447"/>
      <c r="GGX447"/>
      <c r="GGY447"/>
      <c r="GGZ447"/>
      <c r="GHA447"/>
      <c r="GHB447"/>
      <c r="GHC447"/>
      <c r="GHD447"/>
      <c r="GHE447"/>
      <c r="GHF447"/>
      <c r="GHG447"/>
      <c r="GHH447"/>
      <c r="GHI447"/>
      <c r="GHJ447"/>
      <c r="GHK447"/>
      <c r="GHL447"/>
      <c r="GHM447"/>
      <c r="GHN447"/>
      <c r="GHO447"/>
      <c r="GHP447"/>
      <c r="GHQ447"/>
      <c r="GHR447"/>
      <c r="GHS447"/>
      <c r="GHT447"/>
      <c r="GHU447"/>
      <c r="GHV447"/>
      <c r="GHW447"/>
      <c r="GHX447"/>
      <c r="GHY447"/>
      <c r="GHZ447"/>
      <c r="GIA447"/>
      <c r="GIB447"/>
      <c r="GIC447"/>
      <c r="GID447"/>
      <c r="GIE447"/>
      <c r="GIF447"/>
      <c r="GIG447"/>
      <c r="GIH447"/>
      <c r="GII447"/>
      <c r="GIJ447"/>
      <c r="GIK447"/>
      <c r="GIL447"/>
      <c r="GIM447"/>
      <c r="GIN447"/>
      <c r="GIO447"/>
      <c r="GIP447"/>
      <c r="GIQ447"/>
      <c r="GIR447"/>
      <c r="GIS447"/>
      <c r="GIT447"/>
      <c r="GIU447"/>
      <c r="GIV447"/>
      <c r="GIW447"/>
      <c r="GIX447"/>
      <c r="GIY447"/>
      <c r="GIZ447"/>
      <c r="GJA447"/>
      <c r="GJB447"/>
      <c r="GJC447"/>
      <c r="GJD447"/>
      <c r="GJE447"/>
      <c r="GJF447"/>
      <c r="GJG447"/>
      <c r="GJH447"/>
      <c r="GJI447"/>
      <c r="GJJ447"/>
      <c r="GJK447"/>
      <c r="GJL447"/>
      <c r="GJM447"/>
      <c r="GJN447"/>
      <c r="GJO447"/>
      <c r="GJP447"/>
      <c r="GJQ447"/>
      <c r="GJR447"/>
      <c r="GJS447"/>
      <c r="GJT447"/>
      <c r="GJU447"/>
      <c r="GJV447"/>
      <c r="GJW447"/>
      <c r="GJX447"/>
      <c r="GJY447"/>
      <c r="GJZ447"/>
      <c r="GKA447"/>
      <c r="GKB447"/>
      <c r="GKC447"/>
      <c r="GKD447"/>
      <c r="GKE447"/>
      <c r="GKF447"/>
      <c r="GKG447"/>
      <c r="GKH447"/>
      <c r="GKI447"/>
      <c r="GKJ447"/>
      <c r="GKK447"/>
      <c r="GKL447"/>
      <c r="GKM447"/>
      <c r="GKN447"/>
      <c r="GKO447"/>
      <c r="GKP447"/>
      <c r="GKQ447"/>
      <c r="GKR447"/>
      <c r="GKS447"/>
      <c r="GKT447"/>
      <c r="GKU447"/>
      <c r="GKV447"/>
      <c r="GKW447"/>
      <c r="GKX447"/>
      <c r="GKY447"/>
      <c r="GKZ447"/>
      <c r="GLA447"/>
      <c r="GLB447"/>
      <c r="GLC447"/>
      <c r="GLD447"/>
      <c r="GLE447"/>
      <c r="GLF447"/>
      <c r="GLG447"/>
      <c r="GLH447"/>
      <c r="GLI447"/>
      <c r="GLJ447"/>
      <c r="GLK447"/>
      <c r="GLL447"/>
      <c r="GLM447"/>
      <c r="GLN447"/>
      <c r="GLO447"/>
      <c r="GLP447"/>
      <c r="GLQ447"/>
      <c r="GLR447"/>
      <c r="GLS447"/>
      <c r="GLT447"/>
      <c r="GLU447"/>
      <c r="GLV447"/>
      <c r="GLW447"/>
      <c r="GLX447"/>
      <c r="GLY447"/>
      <c r="GLZ447"/>
      <c r="GMA447"/>
      <c r="GMB447"/>
      <c r="GMC447"/>
      <c r="GMD447"/>
      <c r="GME447"/>
      <c r="GMF447"/>
      <c r="GMG447"/>
      <c r="GMH447"/>
      <c r="GMI447"/>
      <c r="GMJ447"/>
      <c r="GMK447"/>
      <c r="GML447"/>
      <c r="GMM447"/>
      <c r="GMN447"/>
      <c r="GMO447"/>
      <c r="GMP447"/>
      <c r="GMQ447"/>
      <c r="GMR447"/>
      <c r="GMS447"/>
      <c r="GMT447"/>
      <c r="GMU447"/>
      <c r="GMV447"/>
      <c r="GMW447"/>
      <c r="GMX447"/>
      <c r="GMY447"/>
      <c r="GMZ447"/>
      <c r="GNA447"/>
      <c r="GNB447"/>
      <c r="GNC447"/>
      <c r="GND447"/>
      <c r="GNE447"/>
      <c r="GNF447"/>
      <c r="GNG447"/>
      <c r="GNH447"/>
      <c r="GNI447"/>
      <c r="GNJ447"/>
      <c r="GNK447"/>
      <c r="GNL447"/>
      <c r="GNM447"/>
      <c r="GNN447"/>
      <c r="GNO447"/>
      <c r="GNP447"/>
      <c r="GNQ447"/>
      <c r="GNR447"/>
      <c r="GNS447"/>
      <c r="GNT447"/>
      <c r="GNU447"/>
      <c r="GNV447"/>
      <c r="GNW447"/>
      <c r="GNX447"/>
      <c r="GNY447"/>
      <c r="GNZ447"/>
      <c r="GOA447"/>
      <c r="GOB447"/>
      <c r="GOC447"/>
      <c r="GOD447"/>
      <c r="GOE447"/>
      <c r="GOF447"/>
      <c r="GOG447"/>
      <c r="GOH447"/>
      <c r="GOI447"/>
      <c r="GOJ447"/>
      <c r="GOK447"/>
      <c r="GOL447"/>
      <c r="GOM447"/>
      <c r="GON447"/>
      <c r="GOO447"/>
      <c r="GOP447"/>
      <c r="GOQ447"/>
      <c r="GOR447"/>
      <c r="GOS447"/>
      <c r="GOT447"/>
      <c r="GOU447"/>
      <c r="GOV447"/>
      <c r="GOW447"/>
      <c r="GOX447"/>
      <c r="GOY447"/>
      <c r="GOZ447"/>
      <c r="GPA447"/>
      <c r="GPB447"/>
      <c r="GPC447"/>
      <c r="GPD447"/>
      <c r="GPE447"/>
      <c r="GPF447"/>
      <c r="GPG447"/>
      <c r="GPH447"/>
      <c r="GPI447"/>
      <c r="GPJ447"/>
      <c r="GPK447"/>
      <c r="GPL447"/>
      <c r="GPM447"/>
      <c r="GPN447"/>
      <c r="GPO447"/>
      <c r="GPP447"/>
      <c r="GPQ447"/>
      <c r="GPR447"/>
      <c r="GPS447"/>
      <c r="GPT447"/>
      <c r="GPU447"/>
      <c r="GPV447"/>
      <c r="GPW447"/>
      <c r="GPX447"/>
      <c r="GPY447"/>
      <c r="GPZ447"/>
      <c r="GQA447"/>
      <c r="GQB447"/>
      <c r="GQC447"/>
      <c r="GQD447"/>
      <c r="GQE447"/>
      <c r="GQF447"/>
      <c r="GQG447"/>
      <c r="GQH447"/>
      <c r="GQI447"/>
      <c r="GQJ447"/>
      <c r="GQK447"/>
      <c r="GQL447"/>
      <c r="GQM447"/>
      <c r="GQN447"/>
      <c r="GQO447"/>
      <c r="GQP447"/>
      <c r="GQQ447"/>
      <c r="GQR447"/>
      <c r="GQS447"/>
      <c r="GQT447"/>
      <c r="GQU447"/>
      <c r="GQV447"/>
      <c r="GQW447"/>
      <c r="GQX447"/>
      <c r="GQY447"/>
      <c r="GQZ447"/>
      <c r="GRA447"/>
      <c r="GRB447"/>
      <c r="GRC447"/>
      <c r="GRD447"/>
      <c r="GRE447"/>
      <c r="GRF447"/>
      <c r="GRG447"/>
      <c r="GRH447"/>
      <c r="GRI447"/>
      <c r="GRJ447"/>
      <c r="GRK447"/>
      <c r="GRL447"/>
      <c r="GRM447"/>
      <c r="GRN447"/>
      <c r="GRO447"/>
      <c r="GRP447"/>
      <c r="GRQ447"/>
      <c r="GRR447"/>
      <c r="GRS447"/>
      <c r="GRT447"/>
      <c r="GRU447"/>
      <c r="GRV447"/>
      <c r="GRW447"/>
      <c r="GRX447"/>
      <c r="GRY447"/>
      <c r="GRZ447"/>
      <c r="GSA447"/>
      <c r="GSB447"/>
      <c r="GSC447"/>
      <c r="GSD447"/>
      <c r="GSE447"/>
      <c r="GSF447"/>
      <c r="GSG447"/>
      <c r="GSH447"/>
      <c r="GSI447"/>
      <c r="GSJ447"/>
      <c r="GSK447"/>
      <c r="GSL447"/>
      <c r="GSM447"/>
      <c r="GSN447"/>
      <c r="GSO447"/>
      <c r="GSP447"/>
      <c r="GSQ447"/>
      <c r="GSR447"/>
      <c r="GSS447"/>
      <c r="GST447"/>
      <c r="GSU447"/>
      <c r="GSV447"/>
      <c r="GSW447"/>
      <c r="GSX447"/>
      <c r="GSY447"/>
      <c r="GSZ447"/>
      <c r="GTA447"/>
      <c r="GTB447"/>
      <c r="GTC447"/>
      <c r="GTD447"/>
      <c r="GTE447"/>
      <c r="GTF447"/>
      <c r="GTG447"/>
      <c r="GTH447"/>
      <c r="GTI447"/>
      <c r="GTJ447"/>
      <c r="GTK447"/>
      <c r="GTL447"/>
      <c r="GTM447"/>
      <c r="GTN447"/>
      <c r="GTO447"/>
      <c r="GTP447"/>
      <c r="GTQ447"/>
      <c r="GTR447"/>
      <c r="GTS447"/>
      <c r="GTT447"/>
      <c r="GTU447"/>
      <c r="GTV447"/>
      <c r="GTW447"/>
      <c r="GTX447"/>
      <c r="GTY447"/>
      <c r="GTZ447"/>
      <c r="GUA447"/>
      <c r="GUB447"/>
      <c r="GUC447"/>
      <c r="GUD447"/>
      <c r="GUE447"/>
      <c r="GUF447"/>
      <c r="GUG447"/>
      <c r="GUH447"/>
      <c r="GUI447"/>
      <c r="GUJ447"/>
      <c r="GUK447"/>
      <c r="GUL447"/>
      <c r="GUM447"/>
      <c r="GUN447"/>
      <c r="GUO447"/>
      <c r="GUP447"/>
      <c r="GUQ447"/>
      <c r="GUR447"/>
      <c r="GUS447"/>
      <c r="GUT447"/>
      <c r="GUU447"/>
      <c r="GUV447"/>
      <c r="GUW447"/>
      <c r="GUX447"/>
      <c r="GUY447"/>
      <c r="GUZ447"/>
      <c r="GVA447"/>
      <c r="GVB447"/>
      <c r="GVC447"/>
      <c r="GVD447"/>
      <c r="GVE447"/>
      <c r="GVF447"/>
      <c r="GVG447"/>
      <c r="GVH447"/>
      <c r="GVI447"/>
      <c r="GVJ447"/>
      <c r="GVK447"/>
      <c r="GVL447"/>
      <c r="GVM447"/>
      <c r="GVN447"/>
      <c r="GVO447"/>
      <c r="GVP447"/>
      <c r="GVQ447"/>
      <c r="GVR447"/>
      <c r="GVS447"/>
      <c r="GVT447"/>
      <c r="GVU447"/>
      <c r="GVV447"/>
      <c r="GVW447"/>
      <c r="GVX447"/>
      <c r="GVY447"/>
      <c r="GVZ447"/>
      <c r="GWA447"/>
      <c r="GWB447"/>
      <c r="GWC447"/>
      <c r="GWD447"/>
      <c r="GWE447"/>
      <c r="GWF447"/>
      <c r="GWG447"/>
      <c r="GWH447"/>
      <c r="GWI447"/>
      <c r="GWJ447"/>
      <c r="GWK447"/>
      <c r="GWL447"/>
      <c r="GWM447"/>
      <c r="GWN447"/>
      <c r="GWO447"/>
      <c r="GWP447"/>
      <c r="GWQ447"/>
      <c r="GWR447"/>
      <c r="GWS447"/>
      <c r="GWT447"/>
      <c r="GWU447"/>
      <c r="GWV447"/>
      <c r="GWW447"/>
      <c r="GWX447"/>
      <c r="GWY447"/>
      <c r="GWZ447"/>
      <c r="GXA447"/>
      <c r="GXB447"/>
      <c r="GXC447"/>
      <c r="GXD447"/>
      <c r="GXE447"/>
      <c r="GXF447"/>
      <c r="GXG447"/>
      <c r="GXH447"/>
      <c r="GXI447"/>
      <c r="GXJ447"/>
      <c r="GXK447"/>
      <c r="GXL447"/>
      <c r="GXM447"/>
      <c r="GXN447"/>
      <c r="GXO447"/>
      <c r="GXP447"/>
      <c r="GXQ447"/>
      <c r="GXR447"/>
      <c r="GXS447"/>
      <c r="GXT447"/>
      <c r="GXU447"/>
      <c r="GXV447"/>
      <c r="GXW447"/>
      <c r="GXX447"/>
      <c r="GXY447"/>
      <c r="GXZ447"/>
      <c r="GYA447"/>
      <c r="GYB447"/>
      <c r="GYC447"/>
      <c r="GYD447"/>
      <c r="GYE447"/>
      <c r="GYF447"/>
      <c r="GYG447"/>
      <c r="GYH447"/>
      <c r="GYI447"/>
      <c r="GYJ447"/>
      <c r="GYK447"/>
      <c r="GYL447"/>
      <c r="GYM447"/>
      <c r="GYN447"/>
      <c r="GYO447"/>
      <c r="GYP447"/>
      <c r="GYQ447"/>
      <c r="GYR447"/>
      <c r="GYS447"/>
      <c r="GYT447"/>
      <c r="GYU447"/>
      <c r="GYV447"/>
      <c r="GYW447"/>
      <c r="GYX447"/>
      <c r="GYY447"/>
      <c r="GYZ447"/>
      <c r="GZA447"/>
      <c r="GZB447"/>
      <c r="GZC447"/>
      <c r="GZD447"/>
      <c r="GZE447"/>
      <c r="GZF447"/>
      <c r="GZG447"/>
      <c r="GZH447"/>
      <c r="GZI447"/>
      <c r="GZJ447"/>
      <c r="GZK447"/>
      <c r="GZL447"/>
      <c r="GZM447"/>
      <c r="GZN447"/>
      <c r="GZO447"/>
      <c r="GZP447"/>
      <c r="GZQ447"/>
      <c r="GZR447"/>
      <c r="GZS447"/>
      <c r="GZT447"/>
      <c r="GZU447"/>
      <c r="GZV447"/>
      <c r="GZW447"/>
      <c r="GZX447"/>
      <c r="GZY447"/>
      <c r="GZZ447"/>
      <c r="HAA447"/>
      <c r="HAB447"/>
      <c r="HAC447"/>
      <c r="HAD447"/>
      <c r="HAE447"/>
      <c r="HAF447"/>
      <c r="HAG447"/>
      <c r="HAH447"/>
      <c r="HAI447"/>
      <c r="HAJ447"/>
      <c r="HAK447"/>
      <c r="HAL447"/>
      <c r="HAM447"/>
      <c r="HAN447"/>
      <c r="HAO447"/>
      <c r="HAP447"/>
      <c r="HAQ447"/>
      <c r="HAR447"/>
      <c r="HAS447"/>
      <c r="HAT447"/>
      <c r="HAU447"/>
      <c r="HAV447"/>
      <c r="HAW447"/>
      <c r="HAX447"/>
      <c r="HAY447"/>
      <c r="HAZ447"/>
      <c r="HBA447"/>
      <c r="HBB447"/>
      <c r="HBC447"/>
      <c r="HBD447"/>
      <c r="HBE447"/>
      <c r="HBF447"/>
      <c r="HBG447"/>
      <c r="HBH447"/>
      <c r="HBI447"/>
      <c r="HBJ447"/>
      <c r="HBK447"/>
      <c r="HBL447"/>
      <c r="HBM447"/>
      <c r="HBN447"/>
      <c r="HBO447"/>
      <c r="HBP447"/>
      <c r="HBQ447"/>
      <c r="HBR447"/>
      <c r="HBS447"/>
      <c r="HBT447"/>
      <c r="HBU447"/>
      <c r="HBV447"/>
      <c r="HBW447"/>
      <c r="HBX447"/>
      <c r="HBY447"/>
      <c r="HBZ447"/>
      <c r="HCA447"/>
      <c r="HCB447"/>
      <c r="HCC447"/>
      <c r="HCD447"/>
      <c r="HCE447"/>
      <c r="HCF447"/>
      <c r="HCG447"/>
      <c r="HCH447"/>
      <c r="HCI447"/>
      <c r="HCJ447"/>
      <c r="HCK447"/>
      <c r="HCL447"/>
      <c r="HCM447"/>
      <c r="HCN447"/>
      <c r="HCO447"/>
      <c r="HCP447"/>
      <c r="HCQ447"/>
      <c r="HCR447"/>
      <c r="HCS447"/>
      <c r="HCT447"/>
      <c r="HCU447"/>
      <c r="HCV447"/>
      <c r="HCW447"/>
      <c r="HCX447"/>
      <c r="HCY447"/>
      <c r="HCZ447"/>
      <c r="HDA447"/>
      <c r="HDB447"/>
      <c r="HDC447"/>
      <c r="HDD447"/>
      <c r="HDE447"/>
      <c r="HDF447"/>
      <c r="HDG447"/>
      <c r="HDH447"/>
      <c r="HDI447"/>
      <c r="HDJ447"/>
      <c r="HDK447"/>
      <c r="HDL447"/>
      <c r="HDM447"/>
      <c r="HDN447"/>
      <c r="HDO447"/>
      <c r="HDP447"/>
      <c r="HDQ447"/>
      <c r="HDR447"/>
      <c r="HDS447"/>
      <c r="HDT447"/>
      <c r="HDU447"/>
      <c r="HDV447"/>
      <c r="HDW447"/>
      <c r="HDX447"/>
      <c r="HDY447"/>
      <c r="HDZ447"/>
      <c r="HEA447"/>
      <c r="HEB447"/>
      <c r="HEC447"/>
      <c r="HED447"/>
      <c r="HEE447"/>
      <c r="HEF447"/>
      <c r="HEG447"/>
      <c r="HEH447"/>
      <c r="HEI447"/>
      <c r="HEJ447"/>
      <c r="HEK447"/>
      <c r="HEL447"/>
      <c r="HEM447"/>
      <c r="HEN447"/>
      <c r="HEO447"/>
      <c r="HEP447"/>
      <c r="HEQ447"/>
      <c r="HER447"/>
      <c r="HES447"/>
      <c r="HET447"/>
      <c r="HEU447"/>
      <c r="HEV447"/>
      <c r="HEW447"/>
      <c r="HEX447"/>
      <c r="HEY447"/>
      <c r="HEZ447"/>
      <c r="HFA447"/>
      <c r="HFB447"/>
      <c r="HFC447"/>
      <c r="HFD447"/>
      <c r="HFE447"/>
      <c r="HFF447"/>
      <c r="HFG447"/>
      <c r="HFH447"/>
      <c r="HFI447"/>
      <c r="HFJ447"/>
      <c r="HFK447"/>
      <c r="HFL447"/>
      <c r="HFM447"/>
      <c r="HFN447"/>
      <c r="HFO447"/>
      <c r="HFP447"/>
      <c r="HFQ447"/>
      <c r="HFR447"/>
      <c r="HFS447"/>
      <c r="HFT447"/>
      <c r="HFU447"/>
      <c r="HFV447"/>
      <c r="HFW447"/>
      <c r="HFX447"/>
      <c r="HFY447"/>
      <c r="HFZ447"/>
      <c r="HGA447"/>
      <c r="HGB447"/>
      <c r="HGC447"/>
      <c r="HGD447"/>
      <c r="HGE447"/>
      <c r="HGF447"/>
      <c r="HGG447"/>
      <c r="HGH447"/>
      <c r="HGI447"/>
      <c r="HGJ447"/>
      <c r="HGK447"/>
      <c r="HGL447"/>
      <c r="HGM447"/>
      <c r="HGN447"/>
      <c r="HGO447"/>
      <c r="HGP447"/>
      <c r="HGQ447"/>
      <c r="HGR447"/>
      <c r="HGS447"/>
      <c r="HGT447"/>
      <c r="HGU447"/>
      <c r="HGV447"/>
      <c r="HGW447"/>
      <c r="HGX447"/>
      <c r="HGY447"/>
      <c r="HGZ447"/>
      <c r="HHA447"/>
      <c r="HHB447"/>
      <c r="HHC447"/>
      <c r="HHD447"/>
      <c r="HHE447"/>
      <c r="HHF447"/>
      <c r="HHG447"/>
      <c r="HHH447"/>
      <c r="HHI447"/>
      <c r="HHJ447"/>
      <c r="HHK447"/>
      <c r="HHL447"/>
      <c r="HHM447"/>
      <c r="HHN447"/>
      <c r="HHO447"/>
      <c r="HHP447"/>
      <c r="HHQ447"/>
      <c r="HHR447"/>
      <c r="HHS447"/>
      <c r="HHT447"/>
      <c r="HHU447"/>
      <c r="HHV447"/>
      <c r="HHW447"/>
      <c r="HHX447"/>
      <c r="HHY447"/>
      <c r="HHZ447"/>
      <c r="HIA447"/>
      <c r="HIB447"/>
      <c r="HIC447"/>
      <c r="HID447"/>
      <c r="HIE447"/>
      <c r="HIF447"/>
      <c r="HIG447"/>
      <c r="HIH447"/>
      <c r="HII447"/>
      <c r="HIJ447"/>
      <c r="HIK447"/>
      <c r="HIL447"/>
      <c r="HIM447"/>
      <c r="HIN447"/>
      <c r="HIO447"/>
      <c r="HIP447"/>
      <c r="HIQ447"/>
      <c r="HIR447"/>
      <c r="HIS447"/>
      <c r="HIT447"/>
      <c r="HIU447"/>
      <c r="HIV447"/>
      <c r="HIW447"/>
      <c r="HIX447"/>
      <c r="HIY447"/>
      <c r="HIZ447"/>
      <c r="HJA447"/>
      <c r="HJB447"/>
      <c r="HJC447"/>
      <c r="HJD447"/>
      <c r="HJE447"/>
      <c r="HJF447"/>
      <c r="HJG447"/>
      <c r="HJH447"/>
      <c r="HJI447"/>
      <c r="HJJ447"/>
      <c r="HJK447"/>
      <c r="HJL447"/>
      <c r="HJM447"/>
      <c r="HJN447"/>
      <c r="HJO447"/>
      <c r="HJP447"/>
      <c r="HJQ447"/>
      <c r="HJR447"/>
      <c r="HJS447"/>
      <c r="HJT447"/>
      <c r="HJU447"/>
      <c r="HJV447"/>
      <c r="HJW447"/>
      <c r="HJX447"/>
      <c r="HJY447"/>
      <c r="HJZ447"/>
      <c r="HKA447"/>
      <c r="HKB447"/>
      <c r="HKC447"/>
      <c r="HKD447"/>
      <c r="HKE447"/>
      <c r="HKF447"/>
      <c r="HKG447"/>
      <c r="HKH447"/>
      <c r="HKI447"/>
      <c r="HKJ447"/>
      <c r="HKK447"/>
      <c r="HKL447"/>
      <c r="HKM447"/>
      <c r="HKN447"/>
      <c r="HKO447"/>
      <c r="HKP447"/>
      <c r="HKQ447"/>
      <c r="HKR447"/>
      <c r="HKS447"/>
      <c r="HKT447"/>
      <c r="HKU447"/>
      <c r="HKV447"/>
      <c r="HKW447"/>
      <c r="HKX447"/>
      <c r="HKY447"/>
      <c r="HKZ447"/>
      <c r="HLA447"/>
      <c r="HLB447"/>
      <c r="HLC447"/>
      <c r="HLD447"/>
      <c r="HLE447"/>
      <c r="HLF447"/>
      <c r="HLG447"/>
      <c r="HLH447"/>
      <c r="HLI447"/>
      <c r="HLJ447"/>
      <c r="HLK447"/>
      <c r="HLL447"/>
      <c r="HLM447"/>
      <c r="HLN447"/>
      <c r="HLO447"/>
      <c r="HLP447"/>
      <c r="HLQ447"/>
      <c r="HLR447"/>
      <c r="HLS447"/>
      <c r="HLT447"/>
      <c r="HLU447"/>
      <c r="HLV447"/>
      <c r="HLW447"/>
      <c r="HLX447"/>
      <c r="HLY447"/>
      <c r="HLZ447"/>
      <c r="HMA447"/>
      <c r="HMB447"/>
      <c r="HMC447"/>
      <c r="HMD447"/>
      <c r="HME447"/>
      <c r="HMF447"/>
      <c r="HMG447"/>
      <c r="HMH447"/>
      <c r="HMI447"/>
      <c r="HMJ447"/>
      <c r="HMK447"/>
      <c r="HML447"/>
      <c r="HMM447"/>
      <c r="HMN447"/>
      <c r="HMO447"/>
      <c r="HMP447"/>
      <c r="HMQ447"/>
      <c r="HMR447"/>
      <c r="HMS447"/>
      <c r="HMT447"/>
      <c r="HMU447"/>
      <c r="HMV447"/>
      <c r="HMW447"/>
      <c r="HMX447"/>
      <c r="HMY447"/>
      <c r="HMZ447"/>
      <c r="HNA447"/>
      <c r="HNB447"/>
      <c r="HNC447"/>
      <c r="HND447"/>
      <c r="HNE447"/>
      <c r="HNF447"/>
      <c r="HNG447"/>
      <c r="HNH447"/>
      <c r="HNI447"/>
      <c r="HNJ447"/>
      <c r="HNK447"/>
      <c r="HNL447"/>
      <c r="HNM447"/>
      <c r="HNN447"/>
      <c r="HNO447"/>
      <c r="HNP447"/>
      <c r="HNQ447"/>
      <c r="HNR447"/>
      <c r="HNS447"/>
      <c r="HNT447"/>
      <c r="HNU447"/>
      <c r="HNV447"/>
      <c r="HNW447"/>
      <c r="HNX447"/>
      <c r="HNY447"/>
      <c r="HNZ447"/>
      <c r="HOA447"/>
      <c r="HOB447"/>
      <c r="HOC447"/>
      <c r="HOD447"/>
      <c r="HOE447"/>
      <c r="HOF447"/>
      <c r="HOG447"/>
      <c r="HOH447"/>
      <c r="HOI447"/>
      <c r="HOJ447"/>
      <c r="HOK447"/>
      <c r="HOL447"/>
      <c r="HOM447"/>
      <c r="HON447"/>
      <c r="HOO447"/>
      <c r="HOP447"/>
      <c r="HOQ447"/>
      <c r="HOR447"/>
      <c r="HOS447"/>
      <c r="HOT447"/>
      <c r="HOU447"/>
      <c r="HOV447"/>
      <c r="HOW447"/>
      <c r="HOX447"/>
      <c r="HOY447"/>
      <c r="HOZ447"/>
      <c r="HPA447"/>
      <c r="HPB447"/>
      <c r="HPC447"/>
      <c r="HPD447"/>
      <c r="HPE447"/>
      <c r="HPF447"/>
      <c r="HPG447"/>
      <c r="HPH447"/>
      <c r="HPI447"/>
      <c r="HPJ447"/>
      <c r="HPK447"/>
      <c r="HPL447"/>
      <c r="HPM447"/>
      <c r="HPN447"/>
      <c r="HPO447"/>
      <c r="HPP447"/>
      <c r="HPQ447"/>
      <c r="HPR447"/>
      <c r="HPS447"/>
      <c r="HPT447"/>
      <c r="HPU447"/>
      <c r="HPV447"/>
      <c r="HPW447"/>
      <c r="HPX447"/>
      <c r="HPY447"/>
      <c r="HPZ447"/>
      <c r="HQA447"/>
      <c r="HQB447"/>
      <c r="HQC447"/>
      <c r="HQD447"/>
      <c r="HQE447"/>
      <c r="HQF447"/>
      <c r="HQG447"/>
      <c r="HQH447"/>
      <c r="HQI447"/>
      <c r="HQJ447"/>
      <c r="HQK447"/>
      <c r="HQL447"/>
      <c r="HQM447"/>
      <c r="HQN447"/>
      <c r="HQO447"/>
      <c r="HQP447"/>
      <c r="HQQ447"/>
      <c r="HQR447"/>
      <c r="HQS447"/>
      <c r="HQT447"/>
      <c r="HQU447"/>
      <c r="HQV447"/>
      <c r="HQW447"/>
      <c r="HQX447"/>
      <c r="HQY447"/>
      <c r="HQZ447"/>
      <c r="HRA447"/>
      <c r="HRB447"/>
      <c r="HRC447"/>
      <c r="HRD447"/>
      <c r="HRE447"/>
      <c r="HRF447"/>
      <c r="HRG447"/>
      <c r="HRH447"/>
      <c r="HRI447"/>
      <c r="HRJ447"/>
      <c r="HRK447"/>
      <c r="HRL447"/>
      <c r="HRM447"/>
      <c r="HRN447"/>
      <c r="HRO447"/>
      <c r="HRP447"/>
      <c r="HRQ447"/>
      <c r="HRR447"/>
      <c r="HRS447"/>
      <c r="HRT447"/>
      <c r="HRU447"/>
      <c r="HRV447"/>
      <c r="HRW447"/>
      <c r="HRX447"/>
      <c r="HRY447"/>
      <c r="HRZ447"/>
      <c r="HSA447"/>
      <c r="HSB447"/>
      <c r="HSC447"/>
      <c r="HSD447"/>
      <c r="HSE447"/>
      <c r="HSF447"/>
      <c r="HSG447"/>
      <c r="HSH447"/>
      <c r="HSI447"/>
      <c r="HSJ447"/>
      <c r="HSK447"/>
      <c r="HSL447"/>
      <c r="HSM447"/>
      <c r="HSN447"/>
      <c r="HSO447"/>
      <c r="HSP447"/>
      <c r="HSQ447"/>
      <c r="HSR447"/>
      <c r="HSS447"/>
      <c r="HST447"/>
      <c r="HSU447"/>
      <c r="HSV447"/>
      <c r="HSW447"/>
      <c r="HSX447"/>
      <c r="HSY447"/>
      <c r="HSZ447"/>
      <c r="HTA447"/>
      <c r="HTB447"/>
      <c r="HTC447"/>
      <c r="HTD447"/>
      <c r="HTE447"/>
      <c r="HTF447"/>
      <c r="HTG447"/>
      <c r="HTH447"/>
      <c r="HTI447"/>
      <c r="HTJ447"/>
      <c r="HTK447"/>
      <c r="HTL447"/>
      <c r="HTM447"/>
      <c r="HTN447"/>
      <c r="HTO447"/>
      <c r="HTP447"/>
      <c r="HTQ447"/>
      <c r="HTR447"/>
      <c r="HTS447"/>
      <c r="HTT447"/>
      <c r="HTU447"/>
      <c r="HTV447"/>
      <c r="HTW447"/>
      <c r="HTX447"/>
      <c r="HTY447"/>
      <c r="HTZ447"/>
      <c r="HUA447"/>
      <c r="HUB447"/>
      <c r="HUC447"/>
      <c r="HUD447"/>
      <c r="HUE447"/>
      <c r="HUF447"/>
      <c r="HUG447"/>
      <c r="HUH447"/>
      <c r="HUI447"/>
      <c r="HUJ447"/>
      <c r="HUK447"/>
      <c r="HUL447"/>
      <c r="HUM447"/>
      <c r="HUN447"/>
      <c r="HUO447"/>
      <c r="HUP447"/>
      <c r="HUQ447"/>
      <c r="HUR447"/>
      <c r="HUS447"/>
      <c r="HUT447"/>
      <c r="HUU447"/>
      <c r="HUV447"/>
      <c r="HUW447"/>
      <c r="HUX447"/>
      <c r="HUY447"/>
      <c r="HUZ447"/>
      <c r="HVA447"/>
      <c r="HVB447"/>
      <c r="HVC447"/>
      <c r="HVD447"/>
      <c r="HVE447"/>
      <c r="HVF447"/>
      <c r="HVG447"/>
      <c r="HVH447"/>
      <c r="HVI447"/>
      <c r="HVJ447"/>
      <c r="HVK447"/>
      <c r="HVL447"/>
      <c r="HVM447"/>
      <c r="HVN447"/>
      <c r="HVO447"/>
      <c r="HVP447"/>
      <c r="HVQ447"/>
      <c r="HVR447"/>
      <c r="HVS447"/>
      <c r="HVT447"/>
      <c r="HVU447"/>
      <c r="HVV447"/>
      <c r="HVW447"/>
      <c r="HVX447"/>
      <c r="HVY447"/>
      <c r="HVZ447"/>
      <c r="HWA447"/>
      <c r="HWB447"/>
      <c r="HWC447"/>
      <c r="HWD447"/>
      <c r="HWE447"/>
      <c r="HWF447"/>
      <c r="HWG447"/>
      <c r="HWH447"/>
      <c r="HWI447"/>
      <c r="HWJ447"/>
      <c r="HWK447"/>
      <c r="HWL447"/>
      <c r="HWM447"/>
      <c r="HWN447"/>
      <c r="HWO447"/>
      <c r="HWP447"/>
      <c r="HWQ447"/>
      <c r="HWR447"/>
      <c r="HWS447"/>
      <c r="HWT447"/>
      <c r="HWU447"/>
      <c r="HWV447"/>
      <c r="HWW447"/>
      <c r="HWX447"/>
      <c r="HWY447"/>
      <c r="HWZ447"/>
      <c r="HXA447"/>
      <c r="HXB447"/>
      <c r="HXC447"/>
      <c r="HXD447"/>
      <c r="HXE447"/>
      <c r="HXF447"/>
      <c r="HXG447"/>
      <c r="HXH447"/>
      <c r="HXI447"/>
      <c r="HXJ447"/>
      <c r="HXK447"/>
      <c r="HXL447"/>
      <c r="HXM447"/>
      <c r="HXN447"/>
      <c r="HXO447"/>
      <c r="HXP447"/>
      <c r="HXQ447"/>
      <c r="HXR447"/>
      <c r="HXS447"/>
      <c r="HXT447"/>
      <c r="HXU447"/>
      <c r="HXV447"/>
      <c r="HXW447"/>
      <c r="HXX447"/>
      <c r="HXY447"/>
      <c r="HXZ447"/>
      <c r="HYA447"/>
      <c r="HYB447"/>
      <c r="HYC447"/>
      <c r="HYD447"/>
      <c r="HYE447"/>
      <c r="HYF447"/>
      <c r="HYG447"/>
      <c r="HYH447"/>
      <c r="HYI447"/>
      <c r="HYJ447"/>
      <c r="HYK447"/>
      <c r="HYL447"/>
      <c r="HYM447"/>
      <c r="HYN447"/>
      <c r="HYO447"/>
      <c r="HYP447"/>
      <c r="HYQ447"/>
      <c r="HYR447"/>
      <c r="HYS447"/>
      <c r="HYT447"/>
      <c r="HYU447"/>
      <c r="HYV447"/>
      <c r="HYW447"/>
      <c r="HYX447"/>
      <c r="HYY447"/>
      <c r="HYZ447"/>
      <c r="HZA447"/>
      <c r="HZB447"/>
      <c r="HZC447"/>
      <c r="HZD447"/>
      <c r="HZE447"/>
      <c r="HZF447"/>
      <c r="HZG447"/>
      <c r="HZH447"/>
      <c r="HZI447"/>
      <c r="HZJ447"/>
      <c r="HZK447"/>
      <c r="HZL447"/>
      <c r="HZM447"/>
      <c r="HZN447"/>
      <c r="HZO447"/>
      <c r="HZP447"/>
      <c r="HZQ447"/>
      <c r="HZR447"/>
      <c r="HZS447"/>
      <c r="HZT447"/>
      <c r="HZU447"/>
      <c r="HZV447"/>
      <c r="HZW447"/>
      <c r="HZX447"/>
      <c r="HZY447"/>
      <c r="HZZ447"/>
      <c r="IAA447"/>
      <c r="IAB447"/>
      <c r="IAC447"/>
      <c r="IAD447"/>
      <c r="IAE447"/>
      <c r="IAF447"/>
      <c r="IAG447"/>
      <c r="IAH447"/>
      <c r="IAI447"/>
      <c r="IAJ447"/>
      <c r="IAK447"/>
      <c r="IAL447"/>
      <c r="IAM447"/>
      <c r="IAN447"/>
      <c r="IAO447"/>
      <c r="IAP447"/>
      <c r="IAQ447"/>
      <c r="IAR447"/>
      <c r="IAS447"/>
      <c r="IAT447"/>
      <c r="IAU447"/>
      <c r="IAV447"/>
      <c r="IAW447"/>
      <c r="IAX447"/>
      <c r="IAY447"/>
      <c r="IAZ447"/>
      <c r="IBA447"/>
      <c r="IBB447"/>
      <c r="IBC447"/>
      <c r="IBD447"/>
      <c r="IBE447"/>
      <c r="IBF447"/>
      <c r="IBG447"/>
      <c r="IBH447"/>
      <c r="IBI447"/>
      <c r="IBJ447"/>
      <c r="IBK447"/>
      <c r="IBL447"/>
      <c r="IBM447"/>
      <c r="IBN447"/>
      <c r="IBO447"/>
      <c r="IBP447"/>
      <c r="IBQ447"/>
      <c r="IBR447"/>
      <c r="IBS447"/>
      <c r="IBT447"/>
      <c r="IBU447"/>
      <c r="IBV447"/>
      <c r="IBW447"/>
      <c r="IBX447"/>
      <c r="IBY447"/>
      <c r="IBZ447"/>
      <c r="ICA447"/>
      <c r="ICB447"/>
      <c r="ICC447"/>
      <c r="ICD447"/>
      <c r="ICE447"/>
      <c r="ICF447"/>
      <c r="ICG447"/>
      <c r="ICH447"/>
      <c r="ICI447"/>
      <c r="ICJ447"/>
      <c r="ICK447"/>
      <c r="ICL447"/>
      <c r="ICM447"/>
      <c r="ICN447"/>
      <c r="ICO447"/>
      <c r="ICP447"/>
      <c r="ICQ447"/>
      <c r="ICR447"/>
      <c r="ICS447"/>
      <c r="ICT447"/>
      <c r="ICU447"/>
      <c r="ICV447"/>
      <c r="ICW447"/>
      <c r="ICX447"/>
      <c r="ICY447"/>
      <c r="ICZ447"/>
      <c r="IDA447"/>
      <c r="IDB447"/>
      <c r="IDC447"/>
      <c r="IDD447"/>
      <c r="IDE447"/>
      <c r="IDF447"/>
      <c r="IDG447"/>
      <c r="IDH447"/>
      <c r="IDI447"/>
      <c r="IDJ447"/>
      <c r="IDK447"/>
      <c r="IDL447"/>
      <c r="IDM447"/>
      <c r="IDN447"/>
      <c r="IDO447"/>
      <c r="IDP447"/>
      <c r="IDQ447"/>
      <c r="IDR447"/>
      <c r="IDS447"/>
      <c r="IDT447"/>
      <c r="IDU447"/>
      <c r="IDV447"/>
      <c r="IDW447"/>
      <c r="IDX447"/>
      <c r="IDY447"/>
      <c r="IDZ447"/>
      <c r="IEA447"/>
      <c r="IEB447"/>
      <c r="IEC447"/>
      <c r="IED447"/>
      <c r="IEE447"/>
      <c r="IEF447"/>
      <c r="IEG447"/>
      <c r="IEH447"/>
      <c r="IEI447"/>
      <c r="IEJ447"/>
      <c r="IEK447"/>
      <c r="IEL447"/>
      <c r="IEM447"/>
      <c r="IEN447"/>
      <c r="IEO447"/>
      <c r="IEP447"/>
      <c r="IEQ447"/>
      <c r="IER447"/>
      <c r="IES447"/>
      <c r="IET447"/>
      <c r="IEU447"/>
      <c r="IEV447"/>
      <c r="IEW447"/>
      <c r="IEX447"/>
      <c r="IEY447"/>
      <c r="IEZ447"/>
      <c r="IFA447"/>
      <c r="IFB447"/>
      <c r="IFC447"/>
      <c r="IFD447"/>
      <c r="IFE447"/>
      <c r="IFF447"/>
      <c r="IFG447"/>
      <c r="IFH447"/>
      <c r="IFI447"/>
      <c r="IFJ447"/>
      <c r="IFK447"/>
      <c r="IFL447"/>
      <c r="IFM447"/>
      <c r="IFN447"/>
      <c r="IFO447"/>
      <c r="IFP447"/>
      <c r="IFQ447"/>
      <c r="IFR447"/>
      <c r="IFS447"/>
      <c r="IFT447"/>
      <c r="IFU447"/>
      <c r="IFV447"/>
      <c r="IFW447"/>
      <c r="IFX447"/>
      <c r="IFY447"/>
      <c r="IFZ447"/>
      <c r="IGA447"/>
      <c r="IGB447"/>
      <c r="IGC447"/>
      <c r="IGD447"/>
      <c r="IGE447"/>
      <c r="IGF447"/>
      <c r="IGG447"/>
      <c r="IGH447"/>
      <c r="IGI447"/>
      <c r="IGJ447"/>
      <c r="IGK447"/>
      <c r="IGL447"/>
      <c r="IGM447"/>
      <c r="IGN447"/>
      <c r="IGO447"/>
      <c r="IGP447"/>
      <c r="IGQ447"/>
      <c r="IGR447"/>
      <c r="IGS447"/>
      <c r="IGT447"/>
      <c r="IGU447"/>
      <c r="IGV447"/>
      <c r="IGW447"/>
      <c r="IGX447"/>
      <c r="IGY447"/>
      <c r="IGZ447"/>
      <c r="IHA447"/>
      <c r="IHB447"/>
      <c r="IHC447"/>
      <c r="IHD447"/>
      <c r="IHE447"/>
      <c r="IHF447"/>
      <c r="IHG447"/>
      <c r="IHH447"/>
      <c r="IHI447"/>
      <c r="IHJ447"/>
      <c r="IHK447"/>
      <c r="IHL447"/>
      <c r="IHM447"/>
      <c r="IHN447"/>
      <c r="IHO447"/>
      <c r="IHP447"/>
      <c r="IHQ447"/>
      <c r="IHR447"/>
      <c r="IHS447"/>
      <c r="IHT447"/>
      <c r="IHU447"/>
      <c r="IHV447"/>
      <c r="IHW447"/>
      <c r="IHX447"/>
      <c r="IHY447"/>
      <c r="IHZ447"/>
      <c r="IIA447"/>
      <c r="IIB447"/>
      <c r="IIC447"/>
      <c r="IID447"/>
      <c r="IIE447"/>
      <c r="IIF447"/>
      <c r="IIG447"/>
      <c r="IIH447"/>
      <c r="III447"/>
      <c r="IIJ447"/>
      <c r="IIK447"/>
      <c r="IIL447"/>
      <c r="IIM447"/>
      <c r="IIN447"/>
      <c r="IIO447"/>
      <c r="IIP447"/>
      <c r="IIQ447"/>
      <c r="IIR447"/>
      <c r="IIS447"/>
      <c r="IIT447"/>
      <c r="IIU447"/>
      <c r="IIV447"/>
      <c r="IIW447"/>
      <c r="IIX447"/>
      <c r="IIY447"/>
      <c r="IIZ447"/>
      <c r="IJA447"/>
      <c r="IJB447"/>
      <c r="IJC447"/>
      <c r="IJD447"/>
      <c r="IJE447"/>
      <c r="IJF447"/>
      <c r="IJG447"/>
      <c r="IJH447"/>
      <c r="IJI447"/>
      <c r="IJJ447"/>
      <c r="IJK447"/>
      <c r="IJL447"/>
      <c r="IJM447"/>
      <c r="IJN447"/>
      <c r="IJO447"/>
      <c r="IJP447"/>
      <c r="IJQ447"/>
      <c r="IJR447"/>
      <c r="IJS447"/>
      <c r="IJT447"/>
      <c r="IJU447"/>
      <c r="IJV447"/>
      <c r="IJW447"/>
      <c r="IJX447"/>
      <c r="IJY447"/>
      <c r="IJZ447"/>
      <c r="IKA447"/>
      <c r="IKB447"/>
      <c r="IKC447"/>
      <c r="IKD447"/>
      <c r="IKE447"/>
      <c r="IKF447"/>
      <c r="IKG447"/>
      <c r="IKH447"/>
      <c r="IKI447"/>
      <c r="IKJ447"/>
      <c r="IKK447"/>
      <c r="IKL447"/>
      <c r="IKM447"/>
      <c r="IKN447"/>
      <c r="IKO447"/>
      <c r="IKP447"/>
      <c r="IKQ447"/>
      <c r="IKR447"/>
      <c r="IKS447"/>
      <c r="IKT447"/>
      <c r="IKU447"/>
      <c r="IKV447"/>
      <c r="IKW447"/>
      <c r="IKX447"/>
      <c r="IKY447"/>
      <c r="IKZ447"/>
      <c r="ILA447"/>
      <c r="ILB447"/>
      <c r="ILC447"/>
      <c r="ILD447"/>
      <c r="ILE447"/>
      <c r="ILF447"/>
      <c r="ILG447"/>
      <c r="ILH447"/>
      <c r="ILI447"/>
      <c r="ILJ447"/>
      <c r="ILK447"/>
      <c r="ILL447"/>
      <c r="ILM447"/>
      <c r="ILN447"/>
      <c r="ILO447"/>
      <c r="ILP447"/>
      <c r="ILQ447"/>
      <c r="ILR447"/>
      <c r="ILS447"/>
      <c r="ILT447"/>
      <c r="ILU447"/>
      <c r="ILV447"/>
      <c r="ILW447"/>
      <c r="ILX447"/>
      <c r="ILY447"/>
      <c r="ILZ447"/>
      <c r="IMA447"/>
      <c r="IMB447"/>
      <c r="IMC447"/>
      <c r="IMD447"/>
      <c r="IME447"/>
      <c r="IMF447"/>
      <c r="IMG447"/>
      <c r="IMH447"/>
      <c r="IMI447"/>
      <c r="IMJ447"/>
      <c r="IMK447"/>
      <c r="IML447"/>
      <c r="IMM447"/>
      <c r="IMN447"/>
      <c r="IMO447"/>
      <c r="IMP447"/>
      <c r="IMQ447"/>
      <c r="IMR447"/>
      <c r="IMS447"/>
      <c r="IMT447"/>
      <c r="IMU447"/>
      <c r="IMV447"/>
      <c r="IMW447"/>
      <c r="IMX447"/>
      <c r="IMY447"/>
      <c r="IMZ447"/>
      <c r="INA447"/>
      <c r="INB447"/>
      <c r="INC447"/>
      <c r="IND447"/>
      <c r="INE447"/>
      <c r="INF447"/>
      <c r="ING447"/>
      <c r="INH447"/>
      <c r="INI447"/>
      <c r="INJ447"/>
      <c r="INK447"/>
      <c r="INL447"/>
      <c r="INM447"/>
      <c r="INN447"/>
      <c r="INO447"/>
      <c r="INP447"/>
      <c r="INQ447"/>
      <c r="INR447"/>
      <c r="INS447"/>
      <c r="INT447"/>
      <c r="INU447"/>
      <c r="INV447"/>
      <c r="INW447"/>
      <c r="INX447"/>
      <c r="INY447"/>
      <c r="INZ447"/>
      <c r="IOA447"/>
      <c r="IOB447"/>
      <c r="IOC447"/>
      <c r="IOD447"/>
      <c r="IOE447"/>
      <c r="IOF447"/>
      <c r="IOG447"/>
      <c r="IOH447"/>
      <c r="IOI447"/>
      <c r="IOJ447"/>
      <c r="IOK447"/>
      <c r="IOL447"/>
      <c r="IOM447"/>
      <c r="ION447"/>
      <c r="IOO447"/>
      <c r="IOP447"/>
      <c r="IOQ447"/>
      <c r="IOR447"/>
      <c r="IOS447"/>
      <c r="IOT447"/>
      <c r="IOU447"/>
      <c r="IOV447"/>
      <c r="IOW447"/>
      <c r="IOX447"/>
      <c r="IOY447"/>
      <c r="IOZ447"/>
      <c r="IPA447"/>
      <c r="IPB447"/>
      <c r="IPC447"/>
      <c r="IPD447"/>
      <c r="IPE447"/>
      <c r="IPF447"/>
      <c r="IPG447"/>
      <c r="IPH447"/>
      <c r="IPI447"/>
      <c r="IPJ447"/>
      <c r="IPK447"/>
      <c r="IPL447"/>
      <c r="IPM447"/>
      <c r="IPN447"/>
      <c r="IPO447"/>
      <c r="IPP447"/>
      <c r="IPQ447"/>
      <c r="IPR447"/>
      <c r="IPS447"/>
      <c r="IPT447"/>
      <c r="IPU447"/>
      <c r="IPV447"/>
      <c r="IPW447"/>
      <c r="IPX447"/>
      <c r="IPY447"/>
      <c r="IPZ447"/>
      <c r="IQA447"/>
      <c r="IQB447"/>
      <c r="IQC447"/>
      <c r="IQD447"/>
      <c r="IQE447"/>
      <c r="IQF447"/>
      <c r="IQG447"/>
      <c r="IQH447"/>
      <c r="IQI447"/>
      <c r="IQJ447"/>
      <c r="IQK447"/>
      <c r="IQL447"/>
      <c r="IQM447"/>
      <c r="IQN447"/>
      <c r="IQO447"/>
      <c r="IQP447"/>
      <c r="IQQ447"/>
      <c r="IQR447"/>
      <c r="IQS447"/>
      <c r="IQT447"/>
      <c r="IQU447"/>
      <c r="IQV447"/>
      <c r="IQW447"/>
      <c r="IQX447"/>
      <c r="IQY447"/>
      <c r="IQZ447"/>
      <c r="IRA447"/>
      <c r="IRB447"/>
      <c r="IRC447"/>
      <c r="IRD447"/>
      <c r="IRE447"/>
      <c r="IRF447"/>
      <c r="IRG447"/>
      <c r="IRH447"/>
      <c r="IRI447"/>
      <c r="IRJ447"/>
      <c r="IRK447"/>
      <c r="IRL447"/>
      <c r="IRM447"/>
      <c r="IRN447"/>
      <c r="IRO447"/>
      <c r="IRP447"/>
      <c r="IRQ447"/>
      <c r="IRR447"/>
      <c r="IRS447"/>
      <c r="IRT447"/>
      <c r="IRU447"/>
      <c r="IRV447"/>
      <c r="IRW447"/>
      <c r="IRX447"/>
      <c r="IRY447"/>
      <c r="IRZ447"/>
      <c r="ISA447"/>
      <c r="ISB447"/>
      <c r="ISC447"/>
      <c r="ISD447"/>
      <c r="ISE447"/>
      <c r="ISF447"/>
      <c r="ISG447"/>
      <c r="ISH447"/>
      <c r="ISI447"/>
      <c r="ISJ447"/>
      <c r="ISK447"/>
      <c r="ISL447"/>
      <c r="ISM447"/>
      <c r="ISN447"/>
      <c r="ISO447"/>
      <c r="ISP447"/>
      <c r="ISQ447"/>
      <c r="ISR447"/>
      <c r="ISS447"/>
      <c r="IST447"/>
      <c r="ISU447"/>
      <c r="ISV447"/>
      <c r="ISW447"/>
      <c r="ISX447"/>
      <c r="ISY447"/>
      <c r="ISZ447"/>
      <c r="ITA447"/>
      <c r="ITB447"/>
      <c r="ITC447"/>
      <c r="ITD447"/>
      <c r="ITE447"/>
      <c r="ITF447"/>
      <c r="ITG447"/>
      <c r="ITH447"/>
      <c r="ITI447"/>
      <c r="ITJ447"/>
      <c r="ITK447"/>
      <c r="ITL447"/>
      <c r="ITM447"/>
      <c r="ITN447"/>
      <c r="ITO447"/>
      <c r="ITP447"/>
      <c r="ITQ447"/>
      <c r="ITR447"/>
      <c r="ITS447"/>
      <c r="ITT447"/>
      <c r="ITU447"/>
      <c r="ITV447"/>
      <c r="ITW447"/>
      <c r="ITX447"/>
      <c r="ITY447"/>
      <c r="ITZ447"/>
      <c r="IUA447"/>
      <c r="IUB447"/>
      <c r="IUC447"/>
      <c r="IUD447"/>
      <c r="IUE447"/>
      <c r="IUF447"/>
      <c r="IUG447"/>
      <c r="IUH447"/>
      <c r="IUI447"/>
      <c r="IUJ447"/>
      <c r="IUK447"/>
      <c r="IUL447"/>
      <c r="IUM447"/>
      <c r="IUN447"/>
      <c r="IUO447"/>
      <c r="IUP447"/>
      <c r="IUQ447"/>
      <c r="IUR447"/>
      <c r="IUS447"/>
      <c r="IUT447"/>
      <c r="IUU447"/>
      <c r="IUV447"/>
      <c r="IUW447"/>
      <c r="IUX447"/>
      <c r="IUY447"/>
      <c r="IUZ447"/>
      <c r="IVA447"/>
      <c r="IVB447"/>
      <c r="IVC447"/>
      <c r="IVD447"/>
      <c r="IVE447"/>
      <c r="IVF447"/>
      <c r="IVG447"/>
      <c r="IVH447"/>
      <c r="IVI447"/>
      <c r="IVJ447"/>
      <c r="IVK447"/>
      <c r="IVL447"/>
      <c r="IVM447"/>
      <c r="IVN447"/>
      <c r="IVO447"/>
      <c r="IVP447"/>
      <c r="IVQ447"/>
      <c r="IVR447"/>
      <c r="IVS447"/>
      <c r="IVT447"/>
      <c r="IVU447"/>
      <c r="IVV447"/>
      <c r="IVW447"/>
      <c r="IVX447"/>
      <c r="IVY447"/>
      <c r="IVZ447"/>
      <c r="IWA447"/>
      <c r="IWB447"/>
      <c r="IWC447"/>
      <c r="IWD447"/>
      <c r="IWE447"/>
      <c r="IWF447"/>
      <c r="IWG447"/>
      <c r="IWH447"/>
      <c r="IWI447"/>
      <c r="IWJ447"/>
      <c r="IWK447"/>
      <c r="IWL447"/>
      <c r="IWM447"/>
      <c r="IWN447"/>
      <c r="IWO447"/>
      <c r="IWP447"/>
      <c r="IWQ447"/>
      <c r="IWR447"/>
      <c r="IWS447"/>
      <c r="IWT447"/>
      <c r="IWU447"/>
      <c r="IWV447"/>
      <c r="IWW447"/>
      <c r="IWX447"/>
      <c r="IWY447"/>
      <c r="IWZ447"/>
      <c r="IXA447"/>
      <c r="IXB447"/>
      <c r="IXC447"/>
      <c r="IXD447"/>
      <c r="IXE447"/>
      <c r="IXF447"/>
      <c r="IXG447"/>
      <c r="IXH447"/>
      <c r="IXI447"/>
      <c r="IXJ447"/>
      <c r="IXK447"/>
      <c r="IXL447"/>
      <c r="IXM447"/>
      <c r="IXN447"/>
      <c r="IXO447"/>
      <c r="IXP447"/>
      <c r="IXQ447"/>
      <c r="IXR447"/>
      <c r="IXS447"/>
      <c r="IXT447"/>
      <c r="IXU447"/>
      <c r="IXV447"/>
      <c r="IXW447"/>
      <c r="IXX447"/>
      <c r="IXY447"/>
      <c r="IXZ447"/>
      <c r="IYA447"/>
      <c r="IYB447"/>
      <c r="IYC447"/>
      <c r="IYD447"/>
      <c r="IYE447"/>
      <c r="IYF447"/>
      <c r="IYG447"/>
      <c r="IYH447"/>
      <c r="IYI447"/>
      <c r="IYJ447"/>
      <c r="IYK447"/>
      <c r="IYL447"/>
      <c r="IYM447"/>
      <c r="IYN447"/>
      <c r="IYO447"/>
      <c r="IYP447"/>
      <c r="IYQ447"/>
      <c r="IYR447"/>
      <c r="IYS447"/>
      <c r="IYT447"/>
      <c r="IYU447"/>
      <c r="IYV447"/>
      <c r="IYW447"/>
      <c r="IYX447"/>
      <c r="IYY447"/>
      <c r="IYZ447"/>
      <c r="IZA447"/>
      <c r="IZB447"/>
      <c r="IZC447"/>
      <c r="IZD447"/>
      <c r="IZE447"/>
      <c r="IZF447"/>
      <c r="IZG447"/>
      <c r="IZH447"/>
      <c r="IZI447"/>
      <c r="IZJ447"/>
      <c r="IZK447"/>
      <c r="IZL447"/>
      <c r="IZM447"/>
      <c r="IZN447"/>
      <c r="IZO447"/>
      <c r="IZP447"/>
      <c r="IZQ447"/>
      <c r="IZR447"/>
      <c r="IZS447"/>
      <c r="IZT447"/>
      <c r="IZU447"/>
      <c r="IZV447"/>
      <c r="IZW447"/>
      <c r="IZX447"/>
      <c r="IZY447"/>
      <c r="IZZ447"/>
      <c r="JAA447"/>
      <c r="JAB447"/>
      <c r="JAC447"/>
      <c r="JAD447"/>
      <c r="JAE447"/>
      <c r="JAF447"/>
      <c r="JAG447"/>
      <c r="JAH447"/>
      <c r="JAI447"/>
      <c r="JAJ447"/>
      <c r="JAK447"/>
      <c r="JAL447"/>
      <c r="JAM447"/>
      <c r="JAN447"/>
      <c r="JAO447"/>
      <c r="JAP447"/>
      <c r="JAQ447"/>
      <c r="JAR447"/>
      <c r="JAS447"/>
      <c r="JAT447"/>
      <c r="JAU447"/>
      <c r="JAV447"/>
      <c r="JAW447"/>
      <c r="JAX447"/>
      <c r="JAY447"/>
      <c r="JAZ447"/>
      <c r="JBA447"/>
      <c r="JBB447"/>
      <c r="JBC447"/>
      <c r="JBD447"/>
      <c r="JBE447"/>
      <c r="JBF447"/>
      <c r="JBG447"/>
      <c r="JBH447"/>
      <c r="JBI447"/>
      <c r="JBJ447"/>
      <c r="JBK447"/>
      <c r="JBL447"/>
      <c r="JBM447"/>
      <c r="JBN447"/>
      <c r="JBO447"/>
      <c r="JBP447"/>
      <c r="JBQ447"/>
      <c r="JBR447"/>
      <c r="JBS447"/>
      <c r="JBT447"/>
      <c r="JBU447"/>
      <c r="JBV447"/>
      <c r="JBW447"/>
      <c r="JBX447"/>
      <c r="JBY447"/>
      <c r="JBZ447"/>
      <c r="JCA447"/>
      <c r="JCB447"/>
      <c r="JCC447"/>
      <c r="JCD447"/>
      <c r="JCE447"/>
      <c r="JCF447"/>
      <c r="JCG447"/>
      <c r="JCH447"/>
      <c r="JCI447"/>
      <c r="JCJ447"/>
      <c r="JCK447"/>
      <c r="JCL447"/>
      <c r="JCM447"/>
      <c r="JCN447"/>
      <c r="JCO447"/>
      <c r="JCP447"/>
      <c r="JCQ447"/>
      <c r="JCR447"/>
      <c r="JCS447"/>
      <c r="JCT447"/>
      <c r="JCU447"/>
      <c r="JCV447"/>
      <c r="JCW447"/>
      <c r="JCX447"/>
      <c r="JCY447"/>
      <c r="JCZ447"/>
      <c r="JDA447"/>
      <c r="JDB447"/>
      <c r="JDC447"/>
      <c r="JDD447"/>
      <c r="JDE447"/>
      <c r="JDF447"/>
      <c r="JDG447"/>
      <c r="JDH447"/>
      <c r="JDI447"/>
      <c r="JDJ447"/>
      <c r="JDK447"/>
      <c r="JDL447"/>
      <c r="JDM447"/>
      <c r="JDN447"/>
      <c r="JDO447"/>
      <c r="JDP447"/>
      <c r="JDQ447"/>
      <c r="JDR447"/>
      <c r="JDS447"/>
      <c r="JDT447"/>
      <c r="JDU447"/>
      <c r="JDV447"/>
      <c r="JDW447"/>
      <c r="JDX447"/>
      <c r="JDY447"/>
      <c r="JDZ447"/>
      <c r="JEA447"/>
      <c r="JEB447"/>
      <c r="JEC447"/>
      <c r="JED447"/>
      <c r="JEE447"/>
      <c r="JEF447"/>
      <c r="JEG447"/>
      <c r="JEH447"/>
      <c r="JEI447"/>
      <c r="JEJ447"/>
      <c r="JEK447"/>
      <c r="JEL447"/>
      <c r="JEM447"/>
      <c r="JEN447"/>
      <c r="JEO447"/>
      <c r="JEP447"/>
      <c r="JEQ447"/>
      <c r="JER447"/>
      <c r="JES447"/>
      <c r="JET447"/>
      <c r="JEU447"/>
      <c r="JEV447"/>
      <c r="JEW447"/>
      <c r="JEX447"/>
      <c r="JEY447"/>
      <c r="JEZ447"/>
      <c r="JFA447"/>
      <c r="JFB447"/>
      <c r="JFC447"/>
      <c r="JFD447"/>
      <c r="JFE447"/>
      <c r="JFF447"/>
      <c r="JFG447"/>
      <c r="JFH447"/>
      <c r="JFI447"/>
      <c r="JFJ447"/>
      <c r="JFK447"/>
      <c r="JFL447"/>
      <c r="JFM447"/>
      <c r="JFN447"/>
      <c r="JFO447"/>
      <c r="JFP447"/>
      <c r="JFQ447"/>
      <c r="JFR447"/>
      <c r="JFS447"/>
      <c r="JFT447"/>
      <c r="JFU447"/>
      <c r="JFV447"/>
      <c r="JFW447"/>
      <c r="JFX447"/>
      <c r="JFY447"/>
      <c r="JFZ447"/>
      <c r="JGA447"/>
      <c r="JGB447"/>
      <c r="JGC447"/>
      <c r="JGD447"/>
      <c r="JGE447"/>
      <c r="JGF447"/>
      <c r="JGG447"/>
      <c r="JGH447"/>
      <c r="JGI447"/>
      <c r="JGJ447"/>
      <c r="JGK447"/>
      <c r="JGL447"/>
      <c r="JGM447"/>
      <c r="JGN447"/>
      <c r="JGO447"/>
      <c r="JGP447"/>
      <c r="JGQ447"/>
      <c r="JGR447"/>
      <c r="JGS447"/>
      <c r="JGT447"/>
      <c r="JGU447"/>
      <c r="JGV447"/>
      <c r="JGW447"/>
      <c r="JGX447"/>
      <c r="JGY447"/>
      <c r="JGZ447"/>
      <c r="JHA447"/>
      <c r="JHB447"/>
      <c r="JHC447"/>
      <c r="JHD447"/>
      <c r="JHE447"/>
      <c r="JHF447"/>
      <c r="JHG447"/>
      <c r="JHH447"/>
      <c r="JHI447"/>
      <c r="JHJ447"/>
      <c r="JHK447"/>
      <c r="JHL447"/>
      <c r="JHM447"/>
      <c r="JHN447"/>
      <c r="JHO447"/>
      <c r="JHP447"/>
      <c r="JHQ447"/>
      <c r="JHR447"/>
      <c r="JHS447"/>
      <c r="JHT447"/>
      <c r="JHU447"/>
      <c r="JHV447"/>
      <c r="JHW447"/>
      <c r="JHX447"/>
      <c r="JHY447"/>
      <c r="JHZ447"/>
      <c r="JIA447"/>
      <c r="JIB447"/>
      <c r="JIC447"/>
      <c r="JID447"/>
      <c r="JIE447"/>
      <c r="JIF447"/>
      <c r="JIG447"/>
      <c r="JIH447"/>
      <c r="JII447"/>
      <c r="JIJ447"/>
      <c r="JIK447"/>
      <c r="JIL447"/>
      <c r="JIM447"/>
      <c r="JIN447"/>
      <c r="JIO447"/>
      <c r="JIP447"/>
      <c r="JIQ447"/>
      <c r="JIR447"/>
      <c r="JIS447"/>
      <c r="JIT447"/>
      <c r="JIU447"/>
      <c r="JIV447"/>
      <c r="JIW447"/>
      <c r="JIX447"/>
      <c r="JIY447"/>
      <c r="JIZ447"/>
      <c r="JJA447"/>
      <c r="JJB447"/>
      <c r="JJC447"/>
      <c r="JJD447"/>
      <c r="JJE447"/>
      <c r="JJF447"/>
      <c r="JJG447"/>
      <c r="JJH447"/>
      <c r="JJI447"/>
      <c r="JJJ447"/>
      <c r="JJK447"/>
      <c r="JJL447"/>
      <c r="JJM447"/>
      <c r="JJN447"/>
      <c r="JJO447"/>
      <c r="JJP447"/>
      <c r="JJQ447"/>
      <c r="JJR447"/>
      <c r="JJS447"/>
      <c r="JJT447"/>
      <c r="JJU447"/>
      <c r="JJV447"/>
      <c r="JJW447"/>
      <c r="JJX447"/>
      <c r="JJY447"/>
      <c r="JJZ447"/>
      <c r="JKA447"/>
      <c r="JKB447"/>
      <c r="JKC447"/>
      <c r="JKD447"/>
      <c r="JKE447"/>
      <c r="JKF447"/>
      <c r="JKG447"/>
      <c r="JKH447"/>
      <c r="JKI447"/>
      <c r="JKJ447"/>
      <c r="JKK447"/>
      <c r="JKL447"/>
      <c r="JKM447"/>
      <c r="JKN447"/>
      <c r="JKO447"/>
      <c r="JKP447"/>
      <c r="JKQ447"/>
      <c r="JKR447"/>
      <c r="JKS447"/>
      <c r="JKT447"/>
      <c r="JKU447"/>
      <c r="JKV447"/>
      <c r="JKW447"/>
      <c r="JKX447"/>
      <c r="JKY447"/>
      <c r="JKZ447"/>
      <c r="JLA447"/>
      <c r="JLB447"/>
      <c r="JLC447"/>
      <c r="JLD447"/>
      <c r="JLE447"/>
      <c r="JLF447"/>
      <c r="JLG447"/>
      <c r="JLH447"/>
      <c r="JLI447"/>
      <c r="JLJ447"/>
      <c r="JLK447"/>
      <c r="JLL447"/>
      <c r="JLM447"/>
      <c r="JLN447"/>
      <c r="JLO447"/>
      <c r="JLP447"/>
      <c r="JLQ447"/>
      <c r="JLR447"/>
      <c r="JLS447"/>
      <c r="JLT447"/>
      <c r="JLU447"/>
      <c r="JLV447"/>
      <c r="JLW447"/>
      <c r="JLX447"/>
      <c r="JLY447"/>
      <c r="JLZ447"/>
      <c r="JMA447"/>
      <c r="JMB447"/>
      <c r="JMC447"/>
      <c r="JMD447"/>
      <c r="JME447"/>
      <c r="JMF447"/>
      <c r="JMG447"/>
      <c r="JMH447"/>
      <c r="JMI447"/>
      <c r="JMJ447"/>
      <c r="JMK447"/>
      <c r="JML447"/>
      <c r="JMM447"/>
      <c r="JMN447"/>
      <c r="JMO447"/>
      <c r="JMP447"/>
      <c r="JMQ447"/>
      <c r="JMR447"/>
      <c r="JMS447"/>
      <c r="JMT447"/>
      <c r="JMU447"/>
      <c r="JMV447"/>
      <c r="JMW447"/>
      <c r="JMX447"/>
      <c r="JMY447"/>
      <c r="JMZ447"/>
      <c r="JNA447"/>
      <c r="JNB447"/>
      <c r="JNC447"/>
      <c r="JND447"/>
      <c r="JNE447"/>
      <c r="JNF447"/>
      <c r="JNG447"/>
      <c r="JNH447"/>
      <c r="JNI447"/>
      <c r="JNJ447"/>
      <c r="JNK447"/>
      <c r="JNL447"/>
      <c r="JNM447"/>
      <c r="JNN447"/>
      <c r="JNO447"/>
      <c r="JNP447"/>
      <c r="JNQ447"/>
      <c r="JNR447"/>
      <c r="JNS447"/>
      <c r="JNT447"/>
      <c r="JNU447"/>
      <c r="JNV447"/>
      <c r="JNW447"/>
      <c r="JNX447"/>
      <c r="JNY447"/>
      <c r="JNZ447"/>
      <c r="JOA447"/>
      <c r="JOB447"/>
      <c r="JOC447"/>
      <c r="JOD447"/>
      <c r="JOE447"/>
      <c r="JOF447"/>
      <c r="JOG447"/>
      <c r="JOH447"/>
      <c r="JOI447"/>
      <c r="JOJ447"/>
      <c r="JOK447"/>
      <c r="JOL447"/>
      <c r="JOM447"/>
      <c r="JON447"/>
      <c r="JOO447"/>
      <c r="JOP447"/>
      <c r="JOQ447"/>
      <c r="JOR447"/>
      <c r="JOS447"/>
      <c r="JOT447"/>
      <c r="JOU447"/>
      <c r="JOV447"/>
      <c r="JOW447"/>
      <c r="JOX447"/>
      <c r="JOY447"/>
      <c r="JOZ447"/>
      <c r="JPA447"/>
      <c r="JPB447"/>
      <c r="JPC447"/>
      <c r="JPD447"/>
      <c r="JPE447"/>
      <c r="JPF447"/>
      <c r="JPG447"/>
      <c r="JPH447"/>
      <c r="JPI447"/>
      <c r="JPJ447"/>
      <c r="JPK447"/>
      <c r="JPL447"/>
      <c r="JPM447"/>
      <c r="JPN447"/>
      <c r="JPO447"/>
      <c r="JPP447"/>
      <c r="JPQ447"/>
      <c r="JPR447"/>
      <c r="JPS447"/>
      <c r="JPT447"/>
      <c r="JPU447"/>
      <c r="JPV447"/>
      <c r="JPW447"/>
      <c r="JPX447"/>
      <c r="JPY447"/>
      <c r="JPZ447"/>
      <c r="JQA447"/>
      <c r="JQB447"/>
      <c r="JQC447"/>
      <c r="JQD447"/>
      <c r="JQE447"/>
      <c r="JQF447"/>
      <c r="JQG447"/>
      <c r="JQH447"/>
      <c r="JQI447"/>
      <c r="JQJ447"/>
      <c r="JQK447"/>
      <c r="JQL447"/>
      <c r="JQM447"/>
      <c r="JQN447"/>
      <c r="JQO447"/>
      <c r="JQP447"/>
      <c r="JQQ447"/>
      <c r="JQR447"/>
      <c r="JQS447"/>
      <c r="JQT447"/>
      <c r="JQU447"/>
      <c r="JQV447"/>
      <c r="JQW447"/>
      <c r="JQX447"/>
      <c r="JQY447"/>
      <c r="JQZ447"/>
      <c r="JRA447"/>
      <c r="JRB447"/>
      <c r="JRC447"/>
      <c r="JRD447"/>
      <c r="JRE447"/>
      <c r="JRF447"/>
      <c r="JRG447"/>
      <c r="JRH447"/>
      <c r="JRI447"/>
      <c r="JRJ447"/>
      <c r="JRK447"/>
      <c r="JRL447"/>
      <c r="JRM447"/>
      <c r="JRN447"/>
      <c r="JRO447"/>
      <c r="JRP447"/>
      <c r="JRQ447"/>
      <c r="JRR447"/>
      <c r="JRS447"/>
      <c r="JRT447"/>
      <c r="JRU447"/>
      <c r="JRV447"/>
      <c r="JRW447"/>
      <c r="JRX447"/>
      <c r="JRY447"/>
      <c r="JRZ447"/>
      <c r="JSA447"/>
      <c r="JSB447"/>
      <c r="JSC447"/>
      <c r="JSD447"/>
      <c r="JSE447"/>
      <c r="JSF447"/>
      <c r="JSG447"/>
      <c r="JSH447"/>
      <c r="JSI447"/>
      <c r="JSJ447"/>
      <c r="JSK447"/>
      <c r="JSL447"/>
      <c r="JSM447"/>
      <c r="JSN447"/>
      <c r="JSO447"/>
      <c r="JSP447"/>
      <c r="JSQ447"/>
      <c r="JSR447"/>
      <c r="JSS447"/>
      <c r="JST447"/>
      <c r="JSU447"/>
      <c r="JSV447"/>
      <c r="JSW447"/>
      <c r="JSX447"/>
      <c r="JSY447"/>
      <c r="JSZ447"/>
      <c r="JTA447"/>
      <c r="JTB447"/>
      <c r="JTC447"/>
      <c r="JTD447"/>
      <c r="JTE447"/>
      <c r="JTF447"/>
      <c r="JTG447"/>
      <c r="JTH447"/>
      <c r="JTI447"/>
      <c r="JTJ447"/>
      <c r="JTK447"/>
      <c r="JTL447"/>
      <c r="JTM447"/>
      <c r="JTN447"/>
      <c r="JTO447"/>
      <c r="JTP447"/>
      <c r="JTQ447"/>
      <c r="JTR447"/>
      <c r="JTS447"/>
      <c r="JTT447"/>
      <c r="JTU447"/>
      <c r="JTV447"/>
      <c r="JTW447"/>
      <c r="JTX447"/>
      <c r="JTY447"/>
      <c r="JTZ447"/>
      <c r="JUA447"/>
      <c r="JUB447"/>
      <c r="JUC447"/>
      <c r="JUD447"/>
      <c r="JUE447"/>
      <c r="JUF447"/>
      <c r="JUG447"/>
      <c r="JUH447"/>
      <c r="JUI447"/>
      <c r="JUJ447"/>
      <c r="JUK447"/>
      <c r="JUL447"/>
      <c r="JUM447"/>
      <c r="JUN447"/>
      <c r="JUO447"/>
      <c r="JUP447"/>
      <c r="JUQ447"/>
      <c r="JUR447"/>
      <c r="JUS447"/>
      <c r="JUT447"/>
      <c r="JUU447"/>
      <c r="JUV447"/>
      <c r="JUW447"/>
      <c r="JUX447"/>
      <c r="JUY447"/>
      <c r="JUZ447"/>
      <c r="JVA447"/>
      <c r="JVB447"/>
      <c r="JVC447"/>
      <c r="JVD447"/>
      <c r="JVE447"/>
      <c r="JVF447"/>
      <c r="JVG447"/>
      <c r="JVH447"/>
      <c r="JVI447"/>
      <c r="JVJ447"/>
      <c r="JVK447"/>
      <c r="JVL447"/>
      <c r="JVM447"/>
      <c r="JVN447"/>
      <c r="JVO447"/>
      <c r="JVP447"/>
      <c r="JVQ447"/>
      <c r="JVR447"/>
      <c r="JVS447"/>
      <c r="JVT447"/>
      <c r="JVU447"/>
      <c r="JVV447"/>
      <c r="JVW447"/>
      <c r="JVX447"/>
      <c r="JVY447"/>
      <c r="JVZ447"/>
      <c r="JWA447"/>
      <c r="JWB447"/>
      <c r="JWC447"/>
      <c r="JWD447"/>
      <c r="JWE447"/>
      <c r="JWF447"/>
      <c r="JWG447"/>
      <c r="JWH447"/>
      <c r="JWI447"/>
      <c r="JWJ447"/>
      <c r="JWK447"/>
      <c r="JWL447"/>
      <c r="JWM447"/>
      <c r="JWN447"/>
      <c r="JWO447"/>
      <c r="JWP447"/>
      <c r="JWQ447"/>
      <c r="JWR447"/>
      <c r="JWS447"/>
      <c r="JWT447"/>
      <c r="JWU447"/>
      <c r="JWV447"/>
      <c r="JWW447"/>
      <c r="JWX447"/>
      <c r="JWY447"/>
      <c r="JWZ447"/>
      <c r="JXA447"/>
      <c r="JXB447"/>
      <c r="JXC447"/>
      <c r="JXD447"/>
      <c r="JXE447"/>
      <c r="JXF447"/>
      <c r="JXG447"/>
      <c r="JXH447"/>
      <c r="JXI447"/>
      <c r="JXJ447"/>
      <c r="JXK447"/>
      <c r="JXL447"/>
      <c r="JXM447"/>
      <c r="JXN447"/>
      <c r="JXO447"/>
      <c r="JXP447"/>
      <c r="JXQ447"/>
      <c r="JXR447"/>
      <c r="JXS447"/>
      <c r="JXT447"/>
      <c r="JXU447"/>
      <c r="JXV447"/>
      <c r="JXW447"/>
      <c r="JXX447"/>
      <c r="JXY447"/>
      <c r="JXZ447"/>
      <c r="JYA447"/>
      <c r="JYB447"/>
      <c r="JYC447"/>
      <c r="JYD447"/>
      <c r="JYE447"/>
      <c r="JYF447"/>
      <c r="JYG447"/>
      <c r="JYH447"/>
      <c r="JYI447"/>
      <c r="JYJ447"/>
      <c r="JYK447"/>
      <c r="JYL447"/>
      <c r="JYM447"/>
      <c r="JYN447"/>
      <c r="JYO447"/>
      <c r="JYP447"/>
      <c r="JYQ447"/>
      <c r="JYR447"/>
      <c r="JYS447"/>
      <c r="JYT447"/>
      <c r="JYU447"/>
      <c r="JYV447"/>
      <c r="JYW447"/>
      <c r="JYX447"/>
      <c r="JYY447"/>
      <c r="JYZ447"/>
      <c r="JZA447"/>
      <c r="JZB447"/>
      <c r="JZC447"/>
      <c r="JZD447"/>
      <c r="JZE447"/>
      <c r="JZF447"/>
      <c r="JZG447"/>
      <c r="JZH447"/>
      <c r="JZI447"/>
      <c r="JZJ447"/>
      <c r="JZK447"/>
      <c r="JZL447"/>
      <c r="JZM447"/>
      <c r="JZN447"/>
      <c r="JZO447"/>
      <c r="JZP447"/>
      <c r="JZQ447"/>
      <c r="JZR447"/>
      <c r="JZS447"/>
      <c r="JZT447"/>
      <c r="JZU447"/>
      <c r="JZV447"/>
      <c r="JZW447"/>
      <c r="JZX447"/>
      <c r="JZY447"/>
      <c r="JZZ447"/>
      <c r="KAA447"/>
      <c r="KAB447"/>
      <c r="KAC447"/>
      <c r="KAD447"/>
      <c r="KAE447"/>
      <c r="KAF447"/>
      <c r="KAG447"/>
      <c r="KAH447"/>
      <c r="KAI447"/>
      <c r="KAJ447"/>
      <c r="KAK447"/>
      <c r="KAL447"/>
      <c r="KAM447"/>
      <c r="KAN447"/>
      <c r="KAO447"/>
      <c r="KAP447"/>
      <c r="KAQ447"/>
      <c r="KAR447"/>
      <c r="KAS447"/>
      <c r="KAT447"/>
      <c r="KAU447"/>
      <c r="KAV447"/>
      <c r="KAW447"/>
      <c r="KAX447"/>
      <c r="KAY447"/>
      <c r="KAZ447"/>
      <c r="KBA447"/>
      <c r="KBB447"/>
      <c r="KBC447"/>
      <c r="KBD447"/>
      <c r="KBE447"/>
      <c r="KBF447"/>
      <c r="KBG447"/>
      <c r="KBH447"/>
      <c r="KBI447"/>
      <c r="KBJ447"/>
      <c r="KBK447"/>
      <c r="KBL447"/>
      <c r="KBM447"/>
      <c r="KBN447"/>
      <c r="KBO447"/>
      <c r="KBP447"/>
      <c r="KBQ447"/>
      <c r="KBR447"/>
      <c r="KBS447"/>
      <c r="KBT447"/>
      <c r="KBU447"/>
      <c r="KBV447"/>
      <c r="KBW447"/>
      <c r="KBX447"/>
      <c r="KBY447"/>
      <c r="KBZ447"/>
      <c r="KCA447"/>
      <c r="KCB447"/>
      <c r="KCC447"/>
      <c r="KCD447"/>
      <c r="KCE447"/>
      <c r="KCF447"/>
      <c r="KCG447"/>
      <c r="KCH447"/>
      <c r="KCI447"/>
      <c r="KCJ447"/>
      <c r="KCK447"/>
      <c r="KCL447"/>
      <c r="KCM447"/>
      <c r="KCN447"/>
      <c r="KCO447"/>
      <c r="KCP447"/>
      <c r="KCQ447"/>
      <c r="KCR447"/>
      <c r="KCS447"/>
      <c r="KCT447"/>
      <c r="KCU447"/>
      <c r="KCV447"/>
      <c r="KCW447"/>
      <c r="KCX447"/>
      <c r="KCY447"/>
      <c r="KCZ447"/>
      <c r="KDA447"/>
      <c r="KDB447"/>
      <c r="KDC447"/>
      <c r="KDD447"/>
      <c r="KDE447"/>
      <c r="KDF447"/>
      <c r="KDG447"/>
      <c r="KDH447"/>
      <c r="KDI447"/>
      <c r="KDJ447"/>
      <c r="KDK447"/>
      <c r="KDL447"/>
      <c r="KDM447"/>
      <c r="KDN447"/>
      <c r="KDO447"/>
      <c r="KDP447"/>
      <c r="KDQ447"/>
      <c r="KDR447"/>
      <c r="KDS447"/>
      <c r="KDT447"/>
      <c r="KDU447"/>
      <c r="KDV447"/>
      <c r="KDW447"/>
      <c r="KDX447"/>
      <c r="KDY447"/>
      <c r="KDZ447"/>
      <c r="KEA447"/>
      <c r="KEB447"/>
      <c r="KEC447"/>
      <c r="KED447"/>
      <c r="KEE447"/>
      <c r="KEF447"/>
      <c r="KEG447"/>
      <c r="KEH447"/>
      <c r="KEI447"/>
      <c r="KEJ447"/>
      <c r="KEK447"/>
      <c r="KEL447"/>
      <c r="KEM447"/>
      <c r="KEN447"/>
      <c r="KEO447"/>
      <c r="KEP447"/>
      <c r="KEQ447"/>
      <c r="KER447"/>
      <c r="KES447"/>
      <c r="KET447"/>
      <c r="KEU447"/>
      <c r="KEV447"/>
      <c r="KEW447"/>
      <c r="KEX447"/>
      <c r="KEY447"/>
      <c r="KEZ447"/>
      <c r="KFA447"/>
      <c r="KFB447"/>
      <c r="KFC447"/>
      <c r="KFD447"/>
      <c r="KFE447"/>
      <c r="KFF447"/>
      <c r="KFG447"/>
      <c r="KFH447"/>
      <c r="KFI447"/>
      <c r="KFJ447"/>
      <c r="KFK447"/>
      <c r="KFL447"/>
      <c r="KFM447"/>
      <c r="KFN447"/>
      <c r="KFO447"/>
      <c r="KFP447"/>
      <c r="KFQ447"/>
      <c r="KFR447"/>
      <c r="KFS447"/>
      <c r="KFT447"/>
      <c r="KFU447"/>
      <c r="KFV447"/>
      <c r="KFW447"/>
      <c r="KFX447"/>
      <c r="KFY447"/>
      <c r="KFZ447"/>
      <c r="KGA447"/>
      <c r="KGB447"/>
      <c r="KGC447"/>
      <c r="KGD447"/>
      <c r="KGE447"/>
      <c r="KGF447"/>
      <c r="KGG447"/>
      <c r="KGH447"/>
      <c r="KGI447"/>
      <c r="KGJ447"/>
      <c r="KGK447"/>
      <c r="KGL447"/>
      <c r="KGM447"/>
      <c r="KGN447"/>
      <c r="KGO447"/>
      <c r="KGP447"/>
      <c r="KGQ447"/>
      <c r="KGR447"/>
      <c r="KGS447"/>
      <c r="KGT447"/>
      <c r="KGU447"/>
      <c r="KGV447"/>
      <c r="KGW447"/>
      <c r="KGX447"/>
      <c r="KGY447"/>
      <c r="KGZ447"/>
      <c r="KHA447"/>
      <c r="KHB447"/>
      <c r="KHC447"/>
      <c r="KHD447"/>
      <c r="KHE447"/>
      <c r="KHF447"/>
      <c r="KHG447"/>
      <c r="KHH447"/>
      <c r="KHI447"/>
      <c r="KHJ447"/>
      <c r="KHK447"/>
      <c r="KHL447"/>
      <c r="KHM447"/>
      <c r="KHN447"/>
      <c r="KHO447"/>
      <c r="KHP447"/>
      <c r="KHQ447"/>
      <c r="KHR447"/>
      <c r="KHS447"/>
      <c r="KHT447"/>
      <c r="KHU447"/>
      <c r="KHV447"/>
      <c r="KHW447"/>
      <c r="KHX447"/>
      <c r="KHY447"/>
      <c r="KHZ447"/>
      <c r="KIA447"/>
      <c r="KIB447"/>
      <c r="KIC447"/>
      <c r="KID447"/>
      <c r="KIE447"/>
      <c r="KIF447"/>
      <c r="KIG447"/>
      <c r="KIH447"/>
      <c r="KII447"/>
      <c r="KIJ447"/>
      <c r="KIK447"/>
      <c r="KIL447"/>
      <c r="KIM447"/>
      <c r="KIN447"/>
      <c r="KIO447"/>
      <c r="KIP447"/>
      <c r="KIQ447"/>
      <c r="KIR447"/>
      <c r="KIS447"/>
      <c r="KIT447"/>
      <c r="KIU447"/>
      <c r="KIV447"/>
      <c r="KIW447"/>
      <c r="KIX447"/>
      <c r="KIY447"/>
      <c r="KIZ447"/>
      <c r="KJA447"/>
      <c r="KJB447"/>
      <c r="KJC447"/>
      <c r="KJD447"/>
      <c r="KJE447"/>
      <c r="KJF447"/>
      <c r="KJG447"/>
      <c r="KJH447"/>
      <c r="KJI447"/>
      <c r="KJJ447"/>
      <c r="KJK447"/>
      <c r="KJL447"/>
      <c r="KJM447"/>
      <c r="KJN447"/>
      <c r="KJO447"/>
      <c r="KJP447"/>
      <c r="KJQ447"/>
      <c r="KJR447"/>
      <c r="KJS447"/>
      <c r="KJT447"/>
      <c r="KJU447"/>
      <c r="KJV447"/>
      <c r="KJW447"/>
      <c r="KJX447"/>
      <c r="KJY447"/>
      <c r="KJZ447"/>
      <c r="KKA447"/>
      <c r="KKB447"/>
      <c r="KKC447"/>
      <c r="KKD447"/>
      <c r="KKE447"/>
      <c r="KKF447"/>
      <c r="KKG447"/>
      <c r="KKH447"/>
      <c r="KKI447"/>
      <c r="KKJ447"/>
      <c r="KKK447"/>
      <c r="KKL447"/>
      <c r="KKM447"/>
      <c r="KKN447"/>
      <c r="KKO447"/>
      <c r="KKP447"/>
      <c r="KKQ447"/>
      <c r="KKR447"/>
      <c r="KKS447"/>
      <c r="KKT447"/>
      <c r="KKU447"/>
      <c r="KKV447"/>
      <c r="KKW447"/>
      <c r="KKX447"/>
      <c r="KKY447"/>
      <c r="KKZ447"/>
      <c r="KLA447"/>
      <c r="KLB447"/>
      <c r="KLC447"/>
      <c r="KLD447"/>
      <c r="KLE447"/>
      <c r="KLF447"/>
      <c r="KLG447"/>
      <c r="KLH447"/>
      <c r="KLI447"/>
      <c r="KLJ447"/>
      <c r="KLK447"/>
      <c r="KLL447"/>
      <c r="KLM447"/>
      <c r="KLN447"/>
      <c r="KLO447"/>
      <c r="KLP447"/>
      <c r="KLQ447"/>
      <c r="KLR447"/>
      <c r="KLS447"/>
      <c r="KLT447"/>
      <c r="KLU447"/>
      <c r="KLV447"/>
      <c r="KLW447"/>
      <c r="KLX447"/>
      <c r="KLY447"/>
      <c r="KLZ447"/>
      <c r="KMA447"/>
      <c r="KMB447"/>
      <c r="KMC447"/>
      <c r="KMD447"/>
      <c r="KME447"/>
      <c r="KMF447"/>
      <c r="KMG447"/>
      <c r="KMH447"/>
      <c r="KMI447"/>
      <c r="KMJ447"/>
      <c r="KMK447"/>
      <c r="KML447"/>
      <c r="KMM447"/>
      <c r="KMN447"/>
      <c r="KMO447"/>
      <c r="KMP447"/>
      <c r="KMQ447"/>
      <c r="KMR447"/>
      <c r="KMS447"/>
      <c r="KMT447"/>
      <c r="KMU447"/>
      <c r="KMV447"/>
      <c r="KMW447"/>
      <c r="KMX447"/>
      <c r="KMY447"/>
      <c r="KMZ447"/>
      <c r="KNA447"/>
      <c r="KNB447"/>
      <c r="KNC447"/>
      <c r="KND447"/>
      <c r="KNE447"/>
      <c r="KNF447"/>
      <c r="KNG447"/>
      <c r="KNH447"/>
      <c r="KNI447"/>
      <c r="KNJ447"/>
      <c r="KNK447"/>
      <c r="KNL447"/>
      <c r="KNM447"/>
      <c r="KNN447"/>
      <c r="KNO447"/>
      <c r="KNP447"/>
      <c r="KNQ447"/>
      <c r="KNR447"/>
      <c r="KNS447"/>
      <c r="KNT447"/>
      <c r="KNU447"/>
      <c r="KNV447"/>
      <c r="KNW447"/>
      <c r="KNX447"/>
      <c r="KNY447"/>
      <c r="KNZ447"/>
      <c r="KOA447"/>
      <c r="KOB447"/>
      <c r="KOC447"/>
      <c r="KOD447"/>
      <c r="KOE447"/>
      <c r="KOF447"/>
      <c r="KOG447"/>
      <c r="KOH447"/>
      <c r="KOI447"/>
      <c r="KOJ447"/>
      <c r="KOK447"/>
      <c r="KOL447"/>
      <c r="KOM447"/>
      <c r="KON447"/>
      <c r="KOO447"/>
      <c r="KOP447"/>
      <c r="KOQ447"/>
      <c r="KOR447"/>
      <c r="KOS447"/>
      <c r="KOT447"/>
      <c r="KOU447"/>
      <c r="KOV447"/>
      <c r="KOW447"/>
      <c r="KOX447"/>
      <c r="KOY447"/>
      <c r="KOZ447"/>
      <c r="KPA447"/>
      <c r="KPB447"/>
      <c r="KPC447"/>
      <c r="KPD447"/>
      <c r="KPE447"/>
      <c r="KPF447"/>
      <c r="KPG447"/>
      <c r="KPH447"/>
      <c r="KPI447"/>
      <c r="KPJ447"/>
      <c r="KPK447"/>
      <c r="KPL447"/>
      <c r="KPM447"/>
      <c r="KPN447"/>
      <c r="KPO447"/>
      <c r="KPP447"/>
      <c r="KPQ447"/>
      <c r="KPR447"/>
      <c r="KPS447"/>
      <c r="KPT447"/>
      <c r="KPU447"/>
      <c r="KPV447"/>
      <c r="KPW447"/>
      <c r="KPX447"/>
      <c r="KPY447"/>
      <c r="KPZ447"/>
      <c r="KQA447"/>
      <c r="KQB447"/>
      <c r="KQC447"/>
      <c r="KQD447"/>
      <c r="KQE447"/>
      <c r="KQF447"/>
      <c r="KQG447"/>
      <c r="KQH447"/>
      <c r="KQI447"/>
      <c r="KQJ447"/>
      <c r="KQK447"/>
      <c r="KQL447"/>
      <c r="KQM447"/>
      <c r="KQN447"/>
      <c r="KQO447"/>
      <c r="KQP447"/>
      <c r="KQQ447"/>
      <c r="KQR447"/>
      <c r="KQS447"/>
      <c r="KQT447"/>
      <c r="KQU447"/>
      <c r="KQV447"/>
      <c r="KQW447"/>
      <c r="KQX447"/>
      <c r="KQY447"/>
      <c r="KQZ447"/>
      <c r="KRA447"/>
      <c r="KRB447"/>
      <c r="KRC447"/>
      <c r="KRD447"/>
      <c r="KRE447"/>
      <c r="KRF447"/>
      <c r="KRG447"/>
      <c r="KRH447"/>
      <c r="KRI447"/>
      <c r="KRJ447"/>
      <c r="KRK447"/>
      <c r="KRL447"/>
      <c r="KRM447"/>
      <c r="KRN447"/>
      <c r="KRO447"/>
      <c r="KRP447"/>
      <c r="KRQ447"/>
      <c r="KRR447"/>
      <c r="KRS447"/>
      <c r="KRT447"/>
      <c r="KRU447"/>
      <c r="KRV447"/>
      <c r="KRW447"/>
      <c r="KRX447"/>
      <c r="KRY447"/>
      <c r="KRZ447"/>
      <c r="KSA447"/>
      <c r="KSB447"/>
      <c r="KSC447"/>
      <c r="KSD447"/>
      <c r="KSE447"/>
      <c r="KSF447"/>
      <c r="KSG447"/>
      <c r="KSH447"/>
      <c r="KSI447"/>
      <c r="KSJ447"/>
      <c r="KSK447"/>
      <c r="KSL447"/>
      <c r="KSM447"/>
      <c r="KSN447"/>
      <c r="KSO447"/>
      <c r="KSP447"/>
      <c r="KSQ447"/>
      <c r="KSR447"/>
      <c r="KSS447"/>
      <c r="KST447"/>
      <c r="KSU447"/>
      <c r="KSV447"/>
      <c r="KSW447"/>
      <c r="KSX447"/>
      <c r="KSY447"/>
      <c r="KSZ447"/>
      <c r="KTA447"/>
      <c r="KTB447"/>
      <c r="KTC447"/>
      <c r="KTD447"/>
      <c r="KTE447"/>
      <c r="KTF447"/>
      <c r="KTG447"/>
      <c r="KTH447"/>
      <c r="KTI447"/>
      <c r="KTJ447"/>
      <c r="KTK447"/>
      <c r="KTL447"/>
      <c r="KTM447"/>
      <c r="KTN447"/>
      <c r="KTO447"/>
      <c r="KTP447"/>
      <c r="KTQ447"/>
      <c r="KTR447"/>
      <c r="KTS447"/>
      <c r="KTT447"/>
      <c r="KTU447"/>
      <c r="KTV447"/>
      <c r="KTW447"/>
      <c r="KTX447"/>
      <c r="KTY447"/>
      <c r="KTZ447"/>
      <c r="KUA447"/>
      <c r="KUB447"/>
      <c r="KUC447"/>
      <c r="KUD447"/>
      <c r="KUE447"/>
      <c r="KUF447"/>
      <c r="KUG447"/>
      <c r="KUH447"/>
      <c r="KUI447"/>
      <c r="KUJ447"/>
      <c r="KUK447"/>
      <c r="KUL447"/>
      <c r="KUM447"/>
      <c r="KUN447"/>
      <c r="KUO447"/>
      <c r="KUP447"/>
      <c r="KUQ447"/>
      <c r="KUR447"/>
      <c r="KUS447"/>
      <c r="KUT447"/>
      <c r="KUU447"/>
      <c r="KUV447"/>
      <c r="KUW447"/>
      <c r="KUX447"/>
      <c r="KUY447"/>
      <c r="KUZ447"/>
      <c r="KVA447"/>
      <c r="KVB447"/>
      <c r="KVC447"/>
      <c r="KVD447"/>
      <c r="KVE447"/>
      <c r="KVF447"/>
      <c r="KVG447"/>
      <c r="KVH447"/>
      <c r="KVI447"/>
      <c r="KVJ447"/>
      <c r="KVK447"/>
      <c r="KVL447"/>
      <c r="KVM447"/>
      <c r="KVN447"/>
      <c r="KVO447"/>
      <c r="KVP447"/>
      <c r="KVQ447"/>
      <c r="KVR447"/>
      <c r="KVS447"/>
      <c r="KVT447"/>
      <c r="KVU447"/>
      <c r="KVV447"/>
      <c r="KVW447"/>
      <c r="KVX447"/>
      <c r="KVY447"/>
      <c r="KVZ447"/>
      <c r="KWA447"/>
      <c r="KWB447"/>
      <c r="KWC447"/>
      <c r="KWD447"/>
      <c r="KWE447"/>
      <c r="KWF447"/>
      <c r="KWG447"/>
      <c r="KWH447"/>
      <c r="KWI447"/>
      <c r="KWJ447"/>
      <c r="KWK447"/>
      <c r="KWL447"/>
      <c r="KWM447"/>
      <c r="KWN447"/>
      <c r="KWO447"/>
      <c r="KWP447"/>
      <c r="KWQ447"/>
      <c r="KWR447"/>
      <c r="KWS447"/>
      <c r="KWT447"/>
      <c r="KWU447"/>
      <c r="KWV447"/>
      <c r="KWW447"/>
      <c r="KWX447"/>
      <c r="KWY447"/>
      <c r="KWZ447"/>
      <c r="KXA447"/>
      <c r="KXB447"/>
      <c r="KXC447"/>
      <c r="KXD447"/>
      <c r="KXE447"/>
      <c r="KXF447"/>
      <c r="KXG447"/>
      <c r="KXH447"/>
      <c r="KXI447"/>
      <c r="KXJ447"/>
      <c r="KXK447"/>
      <c r="KXL447"/>
      <c r="KXM447"/>
      <c r="KXN447"/>
      <c r="KXO447"/>
      <c r="KXP447"/>
      <c r="KXQ447"/>
      <c r="KXR447"/>
      <c r="KXS447"/>
      <c r="KXT447"/>
      <c r="KXU447"/>
      <c r="KXV447"/>
      <c r="KXW447"/>
      <c r="KXX447"/>
      <c r="KXY447"/>
      <c r="KXZ447"/>
      <c r="KYA447"/>
      <c r="KYB447"/>
      <c r="KYC447"/>
      <c r="KYD447"/>
      <c r="KYE447"/>
      <c r="KYF447"/>
      <c r="KYG447"/>
      <c r="KYH447"/>
      <c r="KYI447"/>
      <c r="KYJ447"/>
      <c r="KYK447"/>
      <c r="KYL447"/>
      <c r="KYM447"/>
      <c r="KYN447"/>
      <c r="KYO447"/>
      <c r="KYP447"/>
      <c r="KYQ447"/>
      <c r="KYR447"/>
      <c r="KYS447"/>
      <c r="KYT447"/>
      <c r="KYU447"/>
      <c r="KYV447"/>
      <c r="KYW447"/>
      <c r="KYX447"/>
      <c r="KYY447"/>
      <c r="KYZ447"/>
      <c r="KZA447"/>
      <c r="KZB447"/>
      <c r="KZC447"/>
      <c r="KZD447"/>
      <c r="KZE447"/>
      <c r="KZF447"/>
      <c r="KZG447"/>
      <c r="KZH447"/>
      <c r="KZI447"/>
      <c r="KZJ447"/>
      <c r="KZK447"/>
      <c r="KZL447"/>
      <c r="KZM447"/>
      <c r="KZN447"/>
      <c r="KZO447"/>
      <c r="KZP447"/>
      <c r="KZQ447"/>
      <c r="KZR447"/>
      <c r="KZS447"/>
      <c r="KZT447"/>
      <c r="KZU447"/>
      <c r="KZV447"/>
      <c r="KZW447"/>
      <c r="KZX447"/>
      <c r="KZY447"/>
      <c r="KZZ447"/>
      <c r="LAA447"/>
      <c r="LAB447"/>
      <c r="LAC447"/>
      <c r="LAD447"/>
      <c r="LAE447"/>
      <c r="LAF447"/>
      <c r="LAG447"/>
      <c r="LAH447"/>
      <c r="LAI447"/>
      <c r="LAJ447"/>
      <c r="LAK447"/>
      <c r="LAL447"/>
      <c r="LAM447"/>
      <c r="LAN447"/>
      <c r="LAO447"/>
      <c r="LAP447"/>
      <c r="LAQ447"/>
      <c r="LAR447"/>
      <c r="LAS447"/>
      <c r="LAT447"/>
      <c r="LAU447"/>
      <c r="LAV447"/>
      <c r="LAW447"/>
      <c r="LAX447"/>
      <c r="LAY447"/>
      <c r="LAZ447"/>
      <c r="LBA447"/>
      <c r="LBB447"/>
      <c r="LBC447"/>
      <c r="LBD447"/>
      <c r="LBE447"/>
      <c r="LBF447"/>
      <c r="LBG447"/>
      <c r="LBH447"/>
      <c r="LBI447"/>
      <c r="LBJ447"/>
      <c r="LBK447"/>
      <c r="LBL447"/>
      <c r="LBM447"/>
      <c r="LBN447"/>
      <c r="LBO447"/>
      <c r="LBP447"/>
      <c r="LBQ447"/>
      <c r="LBR447"/>
      <c r="LBS447"/>
      <c r="LBT447"/>
      <c r="LBU447"/>
      <c r="LBV447"/>
      <c r="LBW447"/>
      <c r="LBX447"/>
      <c r="LBY447"/>
      <c r="LBZ447"/>
      <c r="LCA447"/>
      <c r="LCB447"/>
      <c r="LCC447"/>
      <c r="LCD447"/>
      <c r="LCE447"/>
      <c r="LCF447"/>
      <c r="LCG447"/>
      <c r="LCH447"/>
      <c r="LCI447"/>
      <c r="LCJ447"/>
      <c r="LCK447"/>
      <c r="LCL447"/>
      <c r="LCM447"/>
      <c r="LCN447"/>
      <c r="LCO447"/>
      <c r="LCP447"/>
      <c r="LCQ447"/>
      <c r="LCR447"/>
      <c r="LCS447"/>
      <c r="LCT447"/>
      <c r="LCU447"/>
      <c r="LCV447"/>
      <c r="LCW447"/>
      <c r="LCX447"/>
      <c r="LCY447"/>
      <c r="LCZ447"/>
      <c r="LDA447"/>
      <c r="LDB447"/>
      <c r="LDC447"/>
      <c r="LDD447"/>
      <c r="LDE447"/>
      <c r="LDF447"/>
      <c r="LDG447"/>
      <c r="LDH447"/>
      <c r="LDI447"/>
      <c r="LDJ447"/>
      <c r="LDK447"/>
      <c r="LDL447"/>
      <c r="LDM447"/>
      <c r="LDN447"/>
      <c r="LDO447"/>
      <c r="LDP447"/>
      <c r="LDQ447"/>
      <c r="LDR447"/>
      <c r="LDS447"/>
      <c r="LDT447"/>
      <c r="LDU447"/>
      <c r="LDV447"/>
      <c r="LDW447"/>
      <c r="LDX447"/>
      <c r="LDY447"/>
      <c r="LDZ447"/>
      <c r="LEA447"/>
      <c r="LEB447"/>
      <c r="LEC447"/>
      <c r="LED447"/>
      <c r="LEE447"/>
      <c r="LEF447"/>
      <c r="LEG447"/>
      <c r="LEH447"/>
      <c r="LEI447"/>
      <c r="LEJ447"/>
      <c r="LEK447"/>
      <c r="LEL447"/>
      <c r="LEM447"/>
      <c r="LEN447"/>
      <c r="LEO447"/>
      <c r="LEP447"/>
      <c r="LEQ447"/>
      <c r="LER447"/>
      <c r="LES447"/>
      <c r="LET447"/>
      <c r="LEU447"/>
      <c r="LEV447"/>
      <c r="LEW447"/>
      <c r="LEX447"/>
      <c r="LEY447"/>
      <c r="LEZ447"/>
      <c r="LFA447"/>
      <c r="LFB447"/>
      <c r="LFC447"/>
      <c r="LFD447"/>
      <c r="LFE447"/>
      <c r="LFF447"/>
      <c r="LFG447"/>
      <c r="LFH447"/>
      <c r="LFI447"/>
      <c r="LFJ447"/>
      <c r="LFK447"/>
      <c r="LFL447"/>
      <c r="LFM447"/>
      <c r="LFN447"/>
      <c r="LFO447"/>
      <c r="LFP447"/>
      <c r="LFQ447"/>
      <c r="LFR447"/>
      <c r="LFS447"/>
      <c r="LFT447"/>
      <c r="LFU447"/>
      <c r="LFV447"/>
      <c r="LFW447"/>
      <c r="LFX447"/>
      <c r="LFY447"/>
      <c r="LFZ447"/>
      <c r="LGA447"/>
      <c r="LGB447"/>
      <c r="LGC447"/>
      <c r="LGD447"/>
      <c r="LGE447"/>
      <c r="LGF447"/>
      <c r="LGG447"/>
      <c r="LGH447"/>
      <c r="LGI447"/>
      <c r="LGJ447"/>
      <c r="LGK447"/>
      <c r="LGL447"/>
      <c r="LGM447"/>
      <c r="LGN447"/>
      <c r="LGO447"/>
      <c r="LGP447"/>
      <c r="LGQ447"/>
      <c r="LGR447"/>
      <c r="LGS447"/>
      <c r="LGT447"/>
      <c r="LGU447"/>
      <c r="LGV447"/>
      <c r="LGW447"/>
      <c r="LGX447"/>
      <c r="LGY447"/>
      <c r="LGZ447"/>
      <c r="LHA447"/>
      <c r="LHB447"/>
      <c r="LHC447"/>
      <c r="LHD447"/>
      <c r="LHE447"/>
      <c r="LHF447"/>
      <c r="LHG447"/>
      <c r="LHH447"/>
      <c r="LHI447"/>
      <c r="LHJ447"/>
      <c r="LHK447"/>
      <c r="LHL447"/>
      <c r="LHM447"/>
      <c r="LHN447"/>
      <c r="LHO447"/>
      <c r="LHP447"/>
      <c r="LHQ447"/>
      <c r="LHR447"/>
      <c r="LHS447"/>
      <c r="LHT447"/>
      <c r="LHU447"/>
      <c r="LHV447"/>
      <c r="LHW447"/>
      <c r="LHX447"/>
      <c r="LHY447"/>
      <c r="LHZ447"/>
      <c r="LIA447"/>
      <c r="LIB447"/>
      <c r="LIC447"/>
      <c r="LID447"/>
      <c r="LIE447"/>
      <c r="LIF447"/>
      <c r="LIG447"/>
      <c r="LIH447"/>
      <c r="LII447"/>
      <c r="LIJ447"/>
      <c r="LIK447"/>
      <c r="LIL447"/>
      <c r="LIM447"/>
      <c r="LIN447"/>
      <c r="LIO447"/>
      <c r="LIP447"/>
      <c r="LIQ447"/>
      <c r="LIR447"/>
      <c r="LIS447"/>
      <c r="LIT447"/>
      <c r="LIU447"/>
      <c r="LIV447"/>
      <c r="LIW447"/>
      <c r="LIX447"/>
      <c r="LIY447"/>
      <c r="LIZ447"/>
      <c r="LJA447"/>
      <c r="LJB447"/>
      <c r="LJC447"/>
      <c r="LJD447"/>
      <c r="LJE447"/>
      <c r="LJF447"/>
      <c r="LJG447"/>
      <c r="LJH447"/>
      <c r="LJI447"/>
      <c r="LJJ447"/>
      <c r="LJK447"/>
      <c r="LJL447"/>
      <c r="LJM447"/>
      <c r="LJN447"/>
      <c r="LJO447"/>
      <c r="LJP447"/>
      <c r="LJQ447"/>
      <c r="LJR447"/>
      <c r="LJS447"/>
      <c r="LJT447"/>
      <c r="LJU447"/>
      <c r="LJV447"/>
      <c r="LJW447"/>
      <c r="LJX447"/>
      <c r="LJY447"/>
      <c r="LJZ447"/>
      <c r="LKA447"/>
      <c r="LKB447"/>
      <c r="LKC447"/>
      <c r="LKD447"/>
      <c r="LKE447"/>
      <c r="LKF447"/>
      <c r="LKG447"/>
      <c r="LKH447"/>
      <c r="LKI447"/>
      <c r="LKJ447"/>
      <c r="LKK447"/>
      <c r="LKL447"/>
      <c r="LKM447"/>
      <c r="LKN447"/>
      <c r="LKO447"/>
      <c r="LKP447"/>
      <c r="LKQ447"/>
      <c r="LKR447"/>
      <c r="LKS447"/>
      <c r="LKT447"/>
      <c r="LKU447"/>
      <c r="LKV447"/>
      <c r="LKW447"/>
      <c r="LKX447"/>
      <c r="LKY447"/>
      <c r="LKZ447"/>
      <c r="LLA447"/>
      <c r="LLB447"/>
      <c r="LLC447"/>
      <c r="LLD447"/>
      <c r="LLE447"/>
      <c r="LLF447"/>
      <c r="LLG447"/>
      <c r="LLH447"/>
      <c r="LLI447"/>
      <c r="LLJ447"/>
      <c r="LLK447"/>
      <c r="LLL447"/>
      <c r="LLM447"/>
      <c r="LLN447"/>
      <c r="LLO447"/>
      <c r="LLP447"/>
      <c r="LLQ447"/>
      <c r="LLR447"/>
      <c r="LLS447"/>
      <c r="LLT447"/>
      <c r="LLU447"/>
      <c r="LLV447"/>
      <c r="LLW447"/>
      <c r="LLX447"/>
      <c r="LLY447"/>
      <c r="LLZ447"/>
      <c r="LMA447"/>
      <c r="LMB447"/>
      <c r="LMC447"/>
      <c r="LMD447"/>
      <c r="LME447"/>
      <c r="LMF447"/>
      <c r="LMG447"/>
      <c r="LMH447"/>
      <c r="LMI447"/>
      <c r="LMJ447"/>
      <c r="LMK447"/>
      <c r="LML447"/>
      <c r="LMM447"/>
      <c r="LMN447"/>
      <c r="LMO447"/>
      <c r="LMP447"/>
      <c r="LMQ447"/>
      <c r="LMR447"/>
      <c r="LMS447"/>
      <c r="LMT447"/>
      <c r="LMU447"/>
      <c r="LMV447"/>
      <c r="LMW447"/>
      <c r="LMX447"/>
      <c r="LMY447"/>
      <c r="LMZ447"/>
      <c r="LNA447"/>
      <c r="LNB447"/>
      <c r="LNC447"/>
      <c r="LND447"/>
      <c r="LNE447"/>
      <c r="LNF447"/>
      <c r="LNG447"/>
      <c r="LNH447"/>
      <c r="LNI447"/>
      <c r="LNJ447"/>
      <c r="LNK447"/>
      <c r="LNL447"/>
      <c r="LNM447"/>
      <c r="LNN447"/>
      <c r="LNO447"/>
      <c r="LNP447"/>
      <c r="LNQ447"/>
      <c r="LNR447"/>
      <c r="LNS447"/>
      <c r="LNT447"/>
      <c r="LNU447"/>
      <c r="LNV447"/>
      <c r="LNW447"/>
      <c r="LNX447"/>
      <c r="LNY447"/>
      <c r="LNZ447"/>
      <c r="LOA447"/>
      <c r="LOB447"/>
      <c r="LOC447"/>
      <c r="LOD447"/>
      <c r="LOE447"/>
      <c r="LOF447"/>
      <c r="LOG447"/>
      <c r="LOH447"/>
      <c r="LOI447"/>
      <c r="LOJ447"/>
      <c r="LOK447"/>
      <c r="LOL447"/>
      <c r="LOM447"/>
      <c r="LON447"/>
      <c r="LOO447"/>
      <c r="LOP447"/>
      <c r="LOQ447"/>
      <c r="LOR447"/>
      <c r="LOS447"/>
      <c r="LOT447"/>
      <c r="LOU447"/>
      <c r="LOV447"/>
      <c r="LOW447"/>
      <c r="LOX447"/>
      <c r="LOY447"/>
      <c r="LOZ447"/>
      <c r="LPA447"/>
      <c r="LPB447"/>
      <c r="LPC447"/>
      <c r="LPD447"/>
      <c r="LPE447"/>
      <c r="LPF447"/>
      <c r="LPG447"/>
      <c r="LPH447"/>
      <c r="LPI447"/>
      <c r="LPJ447"/>
      <c r="LPK447"/>
      <c r="LPL447"/>
      <c r="LPM447"/>
      <c r="LPN447"/>
      <c r="LPO447"/>
      <c r="LPP447"/>
      <c r="LPQ447"/>
      <c r="LPR447"/>
      <c r="LPS447"/>
      <c r="LPT447"/>
      <c r="LPU447"/>
      <c r="LPV447"/>
      <c r="LPW447"/>
      <c r="LPX447"/>
      <c r="LPY447"/>
      <c r="LPZ447"/>
      <c r="LQA447"/>
      <c r="LQB447"/>
      <c r="LQC447"/>
      <c r="LQD447"/>
      <c r="LQE447"/>
      <c r="LQF447"/>
      <c r="LQG447"/>
      <c r="LQH447"/>
      <c r="LQI447"/>
      <c r="LQJ447"/>
      <c r="LQK447"/>
      <c r="LQL447"/>
      <c r="LQM447"/>
      <c r="LQN447"/>
      <c r="LQO447"/>
      <c r="LQP447"/>
      <c r="LQQ447"/>
      <c r="LQR447"/>
      <c r="LQS447"/>
      <c r="LQT447"/>
      <c r="LQU447"/>
      <c r="LQV447"/>
      <c r="LQW447"/>
      <c r="LQX447"/>
      <c r="LQY447"/>
      <c r="LQZ447"/>
      <c r="LRA447"/>
      <c r="LRB447"/>
      <c r="LRC447"/>
      <c r="LRD447"/>
      <c r="LRE447"/>
      <c r="LRF447"/>
      <c r="LRG447"/>
      <c r="LRH447"/>
      <c r="LRI447"/>
      <c r="LRJ447"/>
      <c r="LRK447"/>
      <c r="LRL447"/>
      <c r="LRM447"/>
      <c r="LRN447"/>
      <c r="LRO447"/>
      <c r="LRP447"/>
      <c r="LRQ447"/>
      <c r="LRR447"/>
      <c r="LRS447"/>
      <c r="LRT447"/>
      <c r="LRU447"/>
      <c r="LRV447"/>
      <c r="LRW447"/>
      <c r="LRX447"/>
      <c r="LRY447"/>
      <c r="LRZ447"/>
      <c r="LSA447"/>
      <c r="LSB447"/>
      <c r="LSC447"/>
      <c r="LSD447"/>
      <c r="LSE447"/>
      <c r="LSF447"/>
      <c r="LSG447"/>
      <c r="LSH447"/>
      <c r="LSI447"/>
      <c r="LSJ447"/>
      <c r="LSK447"/>
      <c r="LSL447"/>
      <c r="LSM447"/>
      <c r="LSN447"/>
      <c r="LSO447"/>
      <c r="LSP447"/>
      <c r="LSQ447"/>
      <c r="LSR447"/>
      <c r="LSS447"/>
      <c r="LST447"/>
      <c r="LSU447"/>
      <c r="LSV447"/>
      <c r="LSW447"/>
      <c r="LSX447"/>
      <c r="LSY447"/>
      <c r="LSZ447"/>
      <c r="LTA447"/>
      <c r="LTB447"/>
      <c r="LTC447"/>
      <c r="LTD447"/>
      <c r="LTE447"/>
      <c r="LTF447"/>
      <c r="LTG447"/>
      <c r="LTH447"/>
      <c r="LTI447"/>
      <c r="LTJ447"/>
      <c r="LTK447"/>
      <c r="LTL447"/>
      <c r="LTM447"/>
      <c r="LTN447"/>
      <c r="LTO447"/>
      <c r="LTP447"/>
      <c r="LTQ447"/>
      <c r="LTR447"/>
      <c r="LTS447"/>
      <c r="LTT447"/>
      <c r="LTU447"/>
      <c r="LTV447"/>
      <c r="LTW447"/>
      <c r="LTX447"/>
      <c r="LTY447"/>
      <c r="LTZ447"/>
      <c r="LUA447"/>
      <c r="LUB447"/>
      <c r="LUC447"/>
      <c r="LUD447"/>
      <c r="LUE447"/>
      <c r="LUF447"/>
      <c r="LUG447"/>
      <c r="LUH447"/>
      <c r="LUI447"/>
      <c r="LUJ447"/>
      <c r="LUK447"/>
      <c r="LUL447"/>
      <c r="LUM447"/>
      <c r="LUN447"/>
      <c r="LUO447"/>
      <c r="LUP447"/>
      <c r="LUQ447"/>
      <c r="LUR447"/>
      <c r="LUS447"/>
      <c r="LUT447"/>
      <c r="LUU447"/>
      <c r="LUV447"/>
      <c r="LUW447"/>
      <c r="LUX447"/>
      <c r="LUY447"/>
      <c r="LUZ447"/>
      <c r="LVA447"/>
      <c r="LVB447"/>
      <c r="LVC447"/>
      <c r="LVD447"/>
      <c r="LVE447"/>
      <c r="LVF447"/>
      <c r="LVG447"/>
      <c r="LVH447"/>
      <c r="LVI447"/>
      <c r="LVJ447"/>
      <c r="LVK447"/>
      <c r="LVL447"/>
      <c r="LVM447"/>
      <c r="LVN447"/>
      <c r="LVO447"/>
      <c r="LVP447"/>
      <c r="LVQ447"/>
      <c r="LVR447"/>
      <c r="LVS447"/>
      <c r="LVT447"/>
      <c r="LVU447"/>
      <c r="LVV447"/>
      <c r="LVW447"/>
      <c r="LVX447"/>
      <c r="LVY447"/>
      <c r="LVZ447"/>
      <c r="LWA447"/>
      <c r="LWB447"/>
      <c r="LWC447"/>
      <c r="LWD447"/>
      <c r="LWE447"/>
      <c r="LWF447"/>
      <c r="LWG447"/>
      <c r="LWH447"/>
      <c r="LWI447"/>
      <c r="LWJ447"/>
      <c r="LWK447"/>
      <c r="LWL447"/>
      <c r="LWM447"/>
      <c r="LWN447"/>
      <c r="LWO447"/>
      <c r="LWP447"/>
      <c r="LWQ447"/>
      <c r="LWR447"/>
      <c r="LWS447"/>
      <c r="LWT447"/>
      <c r="LWU447"/>
      <c r="LWV447"/>
      <c r="LWW447"/>
      <c r="LWX447"/>
      <c r="LWY447"/>
      <c r="LWZ447"/>
      <c r="LXA447"/>
      <c r="LXB447"/>
      <c r="LXC447"/>
      <c r="LXD447"/>
      <c r="LXE447"/>
      <c r="LXF447"/>
      <c r="LXG447"/>
      <c r="LXH447"/>
      <c r="LXI447"/>
      <c r="LXJ447"/>
      <c r="LXK447"/>
      <c r="LXL447"/>
      <c r="LXM447"/>
      <c r="LXN447"/>
      <c r="LXO447"/>
      <c r="LXP447"/>
      <c r="LXQ447"/>
      <c r="LXR447"/>
      <c r="LXS447"/>
      <c r="LXT447"/>
      <c r="LXU447"/>
      <c r="LXV447"/>
      <c r="LXW447"/>
      <c r="LXX447"/>
      <c r="LXY447"/>
      <c r="LXZ447"/>
      <c r="LYA447"/>
      <c r="LYB447"/>
      <c r="LYC447"/>
      <c r="LYD447"/>
      <c r="LYE447"/>
      <c r="LYF447"/>
      <c r="LYG447"/>
      <c r="LYH447"/>
      <c r="LYI447"/>
      <c r="LYJ447"/>
      <c r="LYK447"/>
      <c r="LYL447"/>
      <c r="LYM447"/>
      <c r="LYN447"/>
      <c r="LYO447"/>
      <c r="LYP447"/>
      <c r="LYQ447"/>
      <c r="LYR447"/>
      <c r="LYS447"/>
      <c r="LYT447"/>
      <c r="LYU447"/>
      <c r="LYV447"/>
      <c r="LYW447"/>
      <c r="LYX447"/>
      <c r="LYY447"/>
      <c r="LYZ447"/>
      <c r="LZA447"/>
      <c r="LZB447"/>
      <c r="LZC447"/>
      <c r="LZD447"/>
      <c r="LZE447"/>
      <c r="LZF447"/>
      <c r="LZG447"/>
      <c r="LZH447"/>
      <c r="LZI447"/>
      <c r="LZJ447"/>
      <c r="LZK447"/>
      <c r="LZL447"/>
      <c r="LZM447"/>
      <c r="LZN447"/>
      <c r="LZO447"/>
      <c r="LZP447"/>
      <c r="LZQ447"/>
      <c r="LZR447"/>
      <c r="LZS447"/>
      <c r="LZT447"/>
      <c r="LZU447"/>
      <c r="LZV447"/>
      <c r="LZW447"/>
      <c r="LZX447"/>
      <c r="LZY447"/>
      <c r="LZZ447"/>
      <c r="MAA447"/>
      <c r="MAB447"/>
      <c r="MAC447"/>
      <c r="MAD447"/>
      <c r="MAE447"/>
      <c r="MAF447"/>
      <c r="MAG447"/>
      <c r="MAH447"/>
      <c r="MAI447"/>
      <c r="MAJ447"/>
      <c r="MAK447"/>
      <c r="MAL447"/>
      <c r="MAM447"/>
      <c r="MAN447"/>
      <c r="MAO447"/>
      <c r="MAP447"/>
      <c r="MAQ447"/>
      <c r="MAR447"/>
      <c r="MAS447"/>
      <c r="MAT447"/>
      <c r="MAU447"/>
      <c r="MAV447"/>
      <c r="MAW447"/>
      <c r="MAX447"/>
      <c r="MAY447"/>
      <c r="MAZ447"/>
      <c r="MBA447"/>
      <c r="MBB447"/>
      <c r="MBC447"/>
      <c r="MBD447"/>
      <c r="MBE447"/>
      <c r="MBF447"/>
      <c r="MBG447"/>
      <c r="MBH447"/>
      <c r="MBI447"/>
      <c r="MBJ447"/>
      <c r="MBK447"/>
      <c r="MBL447"/>
      <c r="MBM447"/>
      <c r="MBN447"/>
      <c r="MBO447"/>
      <c r="MBP447"/>
      <c r="MBQ447"/>
      <c r="MBR447"/>
      <c r="MBS447"/>
      <c r="MBT447"/>
      <c r="MBU447"/>
      <c r="MBV447"/>
      <c r="MBW447"/>
      <c r="MBX447"/>
      <c r="MBY447"/>
      <c r="MBZ447"/>
      <c r="MCA447"/>
      <c r="MCB447"/>
      <c r="MCC447"/>
      <c r="MCD447"/>
      <c r="MCE447"/>
      <c r="MCF447"/>
      <c r="MCG447"/>
      <c r="MCH447"/>
      <c r="MCI447"/>
      <c r="MCJ447"/>
      <c r="MCK447"/>
      <c r="MCL447"/>
      <c r="MCM447"/>
      <c r="MCN447"/>
      <c r="MCO447"/>
      <c r="MCP447"/>
      <c r="MCQ447"/>
      <c r="MCR447"/>
      <c r="MCS447"/>
      <c r="MCT447"/>
      <c r="MCU447"/>
      <c r="MCV447"/>
      <c r="MCW447"/>
      <c r="MCX447"/>
      <c r="MCY447"/>
      <c r="MCZ447"/>
      <c r="MDA447"/>
      <c r="MDB447"/>
      <c r="MDC447"/>
      <c r="MDD447"/>
      <c r="MDE447"/>
      <c r="MDF447"/>
      <c r="MDG447"/>
      <c r="MDH447"/>
      <c r="MDI447"/>
      <c r="MDJ447"/>
      <c r="MDK447"/>
      <c r="MDL447"/>
      <c r="MDM447"/>
      <c r="MDN447"/>
      <c r="MDO447"/>
      <c r="MDP447"/>
      <c r="MDQ447"/>
      <c r="MDR447"/>
      <c r="MDS447"/>
      <c r="MDT447"/>
      <c r="MDU447"/>
      <c r="MDV447"/>
      <c r="MDW447"/>
      <c r="MDX447"/>
      <c r="MDY447"/>
      <c r="MDZ447"/>
      <c r="MEA447"/>
      <c r="MEB447"/>
      <c r="MEC447"/>
      <c r="MED447"/>
      <c r="MEE447"/>
      <c r="MEF447"/>
      <c r="MEG447"/>
      <c r="MEH447"/>
      <c r="MEI447"/>
      <c r="MEJ447"/>
      <c r="MEK447"/>
      <c r="MEL447"/>
      <c r="MEM447"/>
      <c r="MEN447"/>
      <c r="MEO447"/>
      <c r="MEP447"/>
      <c r="MEQ447"/>
      <c r="MER447"/>
      <c r="MES447"/>
      <c r="MET447"/>
      <c r="MEU447"/>
      <c r="MEV447"/>
      <c r="MEW447"/>
      <c r="MEX447"/>
      <c r="MEY447"/>
      <c r="MEZ447"/>
      <c r="MFA447"/>
      <c r="MFB447"/>
      <c r="MFC447"/>
      <c r="MFD447"/>
      <c r="MFE447"/>
      <c r="MFF447"/>
      <c r="MFG447"/>
      <c r="MFH447"/>
      <c r="MFI447"/>
      <c r="MFJ447"/>
      <c r="MFK447"/>
      <c r="MFL447"/>
      <c r="MFM447"/>
      <c r="MFN447"/>
      <c r="MFO447"/>
      <c r="MFP447"/>
      <c r="MFQ447"/>
      <c r="MFR447"/>
      <c r="MFS447"/>
      <c r="MFT447"/>
      <c r="MFU447"/>
      <c r="MFV447"/>
      <c r="MFW447"/>
      <c r="MFX447"/>
      <c r="MFY447"/>
      <c r="MFZ447"/>
      <c r="MGA447"/>
      <c r="MGB447"/>
      <c r="MGC447"/>
      <c r="MGD447"/>
      <c r="MGE447"/>
      <c r="MGF447"/>
      <c r="MGG447"/>
      <c r="MGH447"/>
      <c r="MGI447"/>
      <c r="MGJ447"/>
      <c r="MGK447"/>
      <c r="MGL447"/>
      <c r="MGM447"/>
      <c r="MGN447"/>
      <c r="MGO447"/>
      <c r="MGP447"/>
      <c r="MGQ447"/>
      <c r="MGR447"/>
      <c r="MGS447"/>
      <c r="MGT447"/>
      <c r="MGU447"/>
      <c r="MGV447"/>
      <c r="MGW447"/>
      <c r="MGX447"/>
      <c r="MGY447"/>
      <c r="MGZ447"/>
      <c r="MHA447"/>
      <c r="MHB447"/>
      <c r="MHC447"/>
      <c r="MHD447"/>
      <c r="MHE447"/>
      <c r="MHF447"/>
      <c r="MHG447"/>
      <c r="MHH447"/>
      <c r="MHI447"/>
      <c r="MHJ447"/>
      <c r="MHK447"/>
      <c r="MHL447"/>
      <c r="MHM447"/>
      <c r="MHN447"/>
      <c r="MHO447"/>
      <c r="MHP447"/>
      <c r="MHQ447"/>
      <c r="MHR447"/>
      <c r="MHS447"/>
      <c r="MHT447"/>
      <c r="MHU447"/>
      <c r="MHV447"/>
      <c r="MHW447"/>
      <c r="MHX447"/>
      <c r="MHY447"/>
      <c r="MHZ447"/>
      <c r="MIA447"/>
      <c r="MIB447"/>
      <c r="MIC447"/>
      <c r="MID447"/>
      <c r="MIE447"/>
      <c r="MIF447"/>
      <c r="MIG447"/>
      <c r="MIH447"/>
      <c r="MII447"/>
      <c r="MIJ447"/>
      <c r="MIK447"/>
      <c r="MIL447"/>
      <c r="MIM447"/>
      <c r="MIN447"/>
      <c r="MIO447"/>
      <c r="MIP447"/>
      <c r="MIQ447"/>
      <c r="MIR447"/>
      <c r="MIS447"/>
      <c r="MIT447"/>
      <c r="MIU447"/>
      <c r="MIV447"/>
      <c r="MIW447"/>
      <c r="MIX447"/>
      <c r="MIY447"/>
      <c r="MIZ447"/>
      <c r="MJA447"/>
      <c r="MJB447"/>
      <c r="MJC447"/>
      <c r="MJD447"/>
      <c r="MJE447"/>
      <c r="MJF447"/>
      <c r="MJG447"/>
      <c r="MJH447"/>
      <c r="MJI447"/>
      <c r="MJJ447"/>
      <c r="MJK447"/>
      <c r="MJL447"/>
      <c r="MJM447"/>
      <c r="MJN447"/>
      <c r="MJO447"/>
      <c r="MJP447"/>
      <c r="MJQ447"/>
      <c r="MJR447"/>
      <c r="MJS447"/>
      <c r="MJT447"/>
      <c r="MJU447"/>
      <c r="MJV447"/>
      <c r="MJW447"/>
      <c r="MJX447"/>
      <c r="MJY447"/>
      <c r="MJZ447"/>
      <c r="MKA447"/>
      <c r="MKB447"/>
      <c r="MKC447"/>
      <c r="MKD447"/>
      <c r="MKE447"/>
      <c r="MKF447"/>
      <c r="MKG447"/>
      <c r="MKH447"/>
      <c r="MKI447"/>
      <c r="MKJ447"/>
      <c r="MKK447"/>
      <c r="MKL447"/>
      <c r="MKM447"/>
      <c r="MKN447"/>
      <c r="MKO447"/>
      <c r="MKP447"/>
      <c r="MKQ447"/>
      <c r="MKR447"/>
      <c r="MKS447"/>
      <c r="MKT447"/>
      <c r="MKU447"/>
      <c r="MKV447"/>
      <c r="MKW447"/>
      <c r="MKX447"/>
      <c r="MKY447"/>
      <c r="MKZ447"/>
      <c r="MLA447"/>
      <c r="MLB447"/>
      <c r="MLC447"/>
      <c r="MLD447"/>
      <c r="MLE447"/>
      <c r="MLF447"/>
      <c r="MLG447"/>
      <c r="MLH447"/>
      <c r="MLI447"/>
      <c r="MLJ447"/>
      <c r="MLK447"/>
      <c r="MLL447"/>
      <c r="MLM447"/>
      <c r="MLN447"/>
      <c r="MLO447"/>
      <c r="MLP447"/>
      <c r="MLQ447"/>
      <c r="MLR447"/>
      <c r="MLS447"/>
      <c r="MLT447"/>
      <c r="MLU447"/>
      <c r="MLV447"/>
      <c r="MLW447"/>
      <c r="MLX447"/>
      <c r="MLY447"/>
      <c r="MLZ447"/>
      <c r="MMA447"/>
      <c r="MMB447"/>
      <c r="MMC447"/>
      <c r="MMD447"/>
      <c r="MME447"/>
      <c r="MMF447"/>
      <c r="MMG447"/>
      <c r="MMH447"/>
      <c r="MMI447"/>
      <c r="MMJ447"/>
      <c r="MMK447"/>
      <c r="MML447"/>
      <c r="MMM447"/>
      <c r="MMN447"/>
      <c r="MMO447"/>
      <c r="MMP447"/>
      <c r="MMQ447"/>
      <c r="MMR447"/>
      <c r="MMS447"/>
      <c r="MMT447"/>
      <c r="MMU447"/>
      <c r="MMV447"/>
      <c r="MMW447"/>
      <c r="MMX447"/>
      <c r="MMY447"/>
      <c r="MMZ447"/>
      <c r="MNA447"/>
      <c r="MNB447"/>
      <c r="MNC447"/>
      <c r="MND447"/>
      <c r="MNE447"/>
      <c r="MNF447"/>
      <c r="MNG447"/>
      <c r="MNH447"/>
      <c r="MNI447"/>
      <c r="MNJ447"/>
      <c r="MNK447"/>
      <c r="MNL447"/>
      <c r="MNM447"/>
      <c r="MNN447"/>
      <c r="MNO447"/>
      <c r="MNP447"/>
      <c r="MNQ447"/>
      <c r="MNR447"/>
      <c r="MNS447"/>
      <c r="MNT447"/>
      <c r="MNU447"/>
      <c r="MNV447"/>
      <c r="MNW447"/>
      <c r="MNX447"/>
      <c r="MNY447"/>
      <c r="MNZ447"/>
      <c r="MOA447"/>
      <c r="MOB447"/>
      <c r="MOC447"/>
      <c r="MOD447"/>
      <c r="MOE447"/>
      <c r="MOF447"/>
      <c r="MOG447"/>
      <c r="MOH447"/>
      <c r="MOI447"/>
      <c r="MOJ447"/>
      <c r="MOK447"/>
      <c r="MOL447"/>
      <c r="MOM447"/>
      <c r="MON447"/>
      <c r="MOO447"/>
      <c r="MOP447"/>
      <c r="MOQ447"/>
      <c r="MOR447"/>
      <c r="MOS447"/>
      <c r="MOT447"/>
      <c r="MOU447"/>
      <c r="MOV447"/>
      <c r="MOW447"/>
      <c r="MOX447"/>
      <c r="MOY447"/>
      <c r="MOZ447"/>
      <c r="MPA447"/>
      <c r="MPB447"/>
      <c r="MPC447"/>
      <c r="MPD447"/>
      <c r="MPE447"/>
      <c r="MPF447"/>
      <c r="MPG447"/>
      <c r="MPH447"/>
      <c r="MPI447"/>
      <c r="MPJ447"/>
      <c r="MPK447"/>
      <c r="MPL447"/>
      <c r="MPM447"/>
      <c r="MPN447"/>
      <c r="MPO447"/>
      <c r="MPP447"/>
      <c r="MPQ447"/>
      <c r="MPR447"/>
      <c r="MPS447"/>
      <c r="MPT447"/>
      <c r="MPU447"/>
      <c r="MPV447"/>
      <c r="MPW447"/>
      <c r="MPX447"/>
      <c r="MPY447"/>
      <c r="MPZ447"/>
      <c r="MQA447"/>
      <c r="MQB447"/>
      <c r="MQC447"/>
      <c r="MQD447"/>
      <c r="MQE447"/>
      <c r="MQF447"/>
      <c r="MQG447"/>
      <c r="MQH447"/>
      <c r="MQI447"/>
      <c r="MQJ447"/>
      <c r="MQK447"/>
      <c r="MQL447"/>
      <c r="MQM447"/>
      <c r="MQN447"/>
      <c r="MQO447"/>
      <c r="MQP447"/>
      <c r="MQQ447"/>
      <c r="MQR447"/>
      <c r="MQS447"/>
      <c r="MQT447"/>
      <c r="MQU447"/>
      <c r="MQV447"/>
      <c r="MQW447"/>
      <c r="MQX447"/>
      <c r="MQY447"/>
      <c r="MQZ447"/>
      <c r="MRA447"/>
      <c r="MRB447"/>
      <c r="MRC447"/>
      <c r="MRD447"/>
      <c r="MRE447"/>
      <c r="MRF447"/>
      <c r="MRG447"/>
      <c r="MRH447"/>
      <c r="MRI447"/>
      <c r="MRJ447"/>
      <c r="MRK447"/>
      <c r="MRL447"/>
      <c r="MRM447"/>
      <c r="MRN447"/>
      <c r="MRO447"/>
      <c r="MRP447"/>
      <c r="MRQ447"/>
      <c r="MRR447"/>
      <c r="MRS447"/>
      <c r="MRT447"/>
      <c r="MRU447"/>
      <c r="MRV447"/>
      <c r="MRW447"/>
      <c r="MRX447"/>
      <c r="MRY447"/>
      <c r="MRZ447"/>
      <c r="MSA447"/>
      <c r="MSB447"/>
      <c r="MSC447"/>
      <c r="MSD447"/>
      <c r="MSE447"/>
      <c r="MSF447"/>
      <c r="MSG447"/>
      <c r="MSH447"/>
      <c r="MSI447"/>
      <c r="MSJ447"/>
      <c r="MSK447"/>
      <c r="MSL447"/>
      <c r="MSM447"/>
      <c r="MSN447"/>
      <c r="MSO447"/>
      <c r="MSP447"/>
      <c r="MSQ447"/>
      <c r="MSR447"/>
      <c r="MSS447"/>
      <c r="MST447"/>
      <c r="MSU447"/>
      <c r="MSV447"/>
      <c r="MSW447"/>
      <c r="MSX447"/>
      <c r="MSY447"/>
      <c r="MSZ447"/>
      <c r="MTA447"/>
      <c r="MTB447"/>
      <c r="MTC447"/>
      <c r="MTD447"/>
      <c r="MTE447"/>
      <c r="MTF447"/>
      <c r="MTG447"/>
      <c r="MTH447"/>
      <c r="MTI447"/>
      <c r="MTJ447"/>
      <c r="MTK447"/>
      <c r="MTL447"/>
      <c r="MTM447"/>
      <c r="MTN447"/>
      <c r="MTO447"/>
      <c r="MTP447"/>
      <c r="MTQ447"/>
      <c r="MTR447"/>
      <c r="MTS447"/>
      <c r="MTT447"/>
      <c r="MTU447"/>
      <c r="MTV447"/>
      <c r="MTW447"/>
      <c r="MTX447"/>
      <c r="MTY447"/>
      <c r="MTZ447"/>
      <c r="MUA447"/>
      <c r="MUB447"/>
      <c r="MUC447"/>
      <c r="MUD447"/>
      <c r="MUE447"/>
      <c r="MUF447"/>
      <c r="MUG447"/>
      <c r="MUH447"/>
      <c r="MUI447"/>
      <c r="MUJ447"/>
      <c r="MUK447"/>
      <c r="MUL447"/>
      <c r="MUM447"/>
      <c r="MUN447"/>
      <c r="MUO447"/>
      <c r="MUP447"/>
      <c r="MUQ447"/>
      <c r="MUR447"/>
      <c r="MUS447"/>
      <c r="MUT447"/>
      <c r="MUU447"/>
      <c r="MUV447"/>
      <c r="MUW447"/>
      <c r="MUX447"/>
      <c r="MUY447"/>
      <c r="MUZ447"/>
      <c r="MVA447"/>
      <c r="MVB447"/>
      <c r="MVC447"/>
      <c r="MVD447"/>
      <c r="MVE447"/>
      <c r="MVF447"/>
      <c r="MVG447"/>
      <c r="MVH447"/>
      <c r="MVI447"/>
      <c r="MVJ447"/>
      <c r="MVK447"/>
      <c r="MVL447"/>
      <c r="MVM447"/>
      <c r="MVN447"/>
      <c r="MVO447"/>
      <c r="MVP447"/>
      <c r="MVQ447"/>
      <c r="MVR447"/>
      <c r="MVS447"/>
      <c r="MVT447"/>
      <c r="MVU447"/>
      <c r="MVV447"/>
      <c r="MVW447"/>
      <c r="MVX447"/>
      <c r="MVY447"/>
      <c r="MVZ447"/>
      <c r="MWA447"/>
      <c r="MWB447"/>
      <c r="MWC447"/>
      <c r="MWD447"/>
      <c r="MWE447"/>
      <c r="MWF447"/>
      <c r="MWG447"/>
      <c r="MWH447"/>
      <c r="MWI447"/>
      <c r="MWJ447"/>
      <c r="MWK447"/>
      <c r="MWL447"/>
      <c r="MWM447"/>
      <c r="MWN447"/>
      <c r="MWO447"/>
      <c r="MWP447"/>
      <c r="MWQ447"/>
      <c r="MWR447"/>
      <c r="MWS447"/>
      <c r="MWT447"/>
      <c r="MWU447"/>
      <c r="MWV447"/>
      <c r="MWW447"/>
      <c r="MWX447"/>
      <c r="MWY447"/>
      <c r="MWZ447"/>
      <c r="MXA447"/>
      <c r="MXB447"/>
      <c r="MXC447"/>
      <c r="MXD447"/>
      <c r="MXE447"/>
      <c r="MXF447"/>
      <c r="MXG447"/>
      <c r="MXH447"/>
      <c r="MXI447"/>
      <c r="MXJ447"/>
      <c r="MXK447"/>
      <c r="MXL447"/>
      <c r="MXM447"/>
      <c r="MXN447"/>
      <c r="MXO447"/>
      <c r="MXP447"/>
      <c r="MXQ447"/>
      <c r="MXR447"/>
      <c r="MXS447"/>
      <c r="MXT447"/>
      <c r="MXU447"/>
      <c r="MXV447"/>
      <c r="MXW447"/>
      <c r="MXX447"/>
      <c r="MXY447"/>
      <c r="MXZ447"/>
      <c r="MYA447"/>
      <c r="MYB447"/>
      <c r="MYC447"/>
      <c r="MYD447"/>
      <c r="MYE447"/>
      <c r="MYF447"/>
      <c r="MYG447"/>
      <c r="MYH447"/>
      <c r="MYI447"/>
      <c r="MYJ447"/>
      <c r="MYK447"/>
      <c r="MYL447"/>
      <c r="MYM447"/>
      <c r="MYN447"/>
      <c r="MYO447"/>
      <c r="MYP447"/>
      <c r="MYQ447"/>
      <c r="MYR447"/>
      <c r="MYS447"/>
      <c r="MYT447"/>
      <c r="MYU447"/>
      <c r="MYV447"/>
      <c r="MYW447"/>
      <c r="MYX447"/>
      <c r="MYY447"/>
      <c r="MYZ447"/>
      <c r="MZA447"/>
      <c r="MZB447"/>
      <c r="MZC447"/>
      <c r="MZD447"/>
      <c r="MZE447"/>
      <c r="MZF447"/>
      <c r="MZG447"/>
      <c r="MZH447"/>
      <c r="MZI447"/>
      <c r="MZJ447"/>
      <c r="MZK447"/>
      <c r="MZL447"/>
      <c r="MZM447"/>
      <c r="MZN447"/>
      <c r="MZO447"/>
      <c r="MZP447"/>
      <c r="MZQ447"/>
      <c r="MZR447"/>
      <c r="MZS447"/>
      <c r="MZT447"/>
      <c r="MZU447"/>
      <c r="MZV447"/>
      <c r="MZW447"/>
      <c r="MZX447"/>
      <c r="MZY447"/>
      <c r="MZZ447"/>
      <c r="NAA447"/>
      <c r="NAB447"/>
      <c r="NAC447"/>
      <c r="NAD447"/>
      <c r="NAE447"/>
      <c r="NAF447"/>
      <c r="NAG447"/>
      <c r="NAH447"/>
      <c r="NAI447"/>
      <c r="NAJ447"/>
      <c r="NAK447"/>
      <c r="NAL447"/>
      <c r="NAM447"/>
      <c r="NAN447"/>
      <c r="NAO447"/>
      <c r="NAP447"/>
      <c r="NAQ447"/>
      <c r="NAR447"/>
      <c r="NAS447"/>
      <c r="NAT447"/>
      <c r="NAU447"/>
      <c r="NAV447"/>
      <c r="NAW447"/>
      <c r="NAX447"/>
      <c r="NAY447"/>
      <c r="NAZ447"/>
      <c r="NBA447"/>
      <c r="NBB447"/>
      <c r="NBC447"/>
      <c r="NBD447"/>
      <c r="NBE447"/>
      <c r="NBF447"/>
      <c r="NBG447"/>
      <c r="NBH447"/>
      <c r="NBI447"/>
      <c r="NBJ447"/>
      <c r="NBK447"/>
      <c r="NBL447"/>
      <c r="NBM447"/>
      <c r="NBN447"/>
      <c r="NBO447"/>
      <c r="NBP447"/>
      <c r="NBQ447"/>
      <c r="NBR447"/>
      <c r="NBS447"/>
      <c r="NBT447"/>
      <c r="NBU447"/>
      <c r="NBV447"/>
      <c r="NBW447"/>
      <c r="NBX447"/>
      <c r="NBY447"/>
      <c r="NBZ447"/>
      <c r="NCA447"/>
      <c r="NCB447"/>
      <c r="NCC447"/>
      <c r="NCD447"/>
      <c r="NCE447"/>
      <c r="NCF447"/>
      <c r="NCG447"/>
      <c r="NCH447"/>
      <c r="NCI447"/>
      <c r="NCJ447"/>
      <c r="NCK447"/>
      <c r="NCL447"/>
      <c r="NCM447"/>
      <c r="NCN447"/>
      <c r="NCO447"/>
      <c r="NCP447"/>
      <c r="NCQ447"/>
      <c r="NCR447"/>
      <c r="NCS447"/>
      <c r="NCT447"/>
      <c r="NCU447"/>
      <c r="NCV447"/>
      <c r="NCW447"/>
      <c r="NCX447"/>
      <c r="NCY447"/>
      <c r="NCZ447"/>
      <c r="NDA447"/>
      <c r="NDB447"/>
      <c r="NDC447"/>
      <c r="NDD447"/>
      <c r="NDE447"/>
      <c r="NDF447"/>
      <c r="NDG447"/>
      <c r="NDH447"/>
      <c r="NDI447"/>
      <c r="NDJ447"/>
      <c r="NDK447"/>
      <c r="NDL447"/>
      <c r="NDM447"/>
      <c r="NDN447"/>
      <c r="NDO447"/>
      <c r="NDP447"/>
      <c r="NDQ447"/>
      <c r="NDR447"/>
      <c r="NDS447"/>
      <c r="NDT447"/>
      <c r="NDU447"/>
      <c r="NDV447"/>
      <c r="NDW447"/>
      <c r="NDX447"/>
      <c r="NDY447"/>
      <c r="NDZ447"/>
      <c r="NEA447"/>
      <c r="NEB447"/>
      <c r="NEC447"/>
      <c r="NED447"/>
      <c r="NEE447"/>
      <c r="NEF447"/>
      <c r="NEG447"/>
      <c r="NEH447"/>
      <c r="NEI447"/>
      <c r="NEJ447"/>
      <c r="NEK447"/>
      <c r="NEL447"/>
      <c r="NEM447"/>
      <c r="NEN447"/>
      <c r="NEO447"/>
      <c r="NEP447"/>
      <c r="NEQ447"/>
      <c r="NER447"/>
      <c r="NES447"/>
      <c r="NET447"/>
      <c r="NEU447"/>
      <c r="NEV447"/>
      <c r="NEW447"/>
      <c r="NEX447"/>
      <c r="NEY447"/>
      <c r="NEZ447"/>
      <c r="NFA447"/>
      <c r="NFB447"/>
      <c r="NFC447"/>
      <c r="NFD447"/>
      <c r="NFE447"/>
      <c r="NFF447"/>
      <c r="NFG447"/>
      <c r="NFH447"/>
      <c r="NFI447"/>
      <c r="NFJ447"/>
      <c r="NFK447"/>
      <c r="NFL447"/>
      <c r="NFM447"/>
      <c r="NFN447"/>
      <c r="NFO447"/>
      <c r="NFP447"/>
      <c r="NFQ447"/>
      <c r="NFR447"/>
      <c r="NFS447"/>
      <c r="NFT447"/>
      <c r="NFU447"/>
      <c r="NFV447"/>
      <c r="NFW447"/>
      <c r="NFX447"/>
      <c r="NFY447"/>
      <c r="NFZ447"/>
      <c r="NGA447"/>
      <c r="NGB447"/>
      <c r="NGC447"/>
      <c r="NGD447"/>
      <c r="NGE447"/>
      <c r="NGF447"/>
      <c r="NGG447"/>
      <c r="NGH447"/>
      <c r="NGI447"/>
      <c r="NGJ447"/>
      <c r="NGK447"/>
      <c r="NGL447"/>
      <c r="NGM447"/>
      <c r="NGN447"/>
      <c r="NGO447"/>
      <c r="NGP447"/>
      <c r="NGQ447"/>
      <c r="NGR447"/>
      <c r="NGS447"/>
      <c r="NGT447"/>
      <c r="NGU447"/>
      <c r="NGV447"/>
      <c r="NGW447"/>
      <c r="NGX447"/>
      <c r="NGY447"/>
      <c r="NGZ447"/>
      <c r="NHA447"/>
      <c r="NHB447"/>
      <c r="NHC447"/>
      <c r="NHD447"/>
      <c r="NHE447"/>
      <c r="NHF447"/>
      <c r="NHG447"/>
      <c r="NHH447"/>
      <c r="NHI447"/>
      <c r="NHJ447"/>
      <c r="NHK447"/>
      <c r="NHL447"/>
      <c r="NHM447"/>
      <c r="NHN447"/>
      <c r="NHO447"/>
      <c r="NHP447"/>
      <c r="NHQ447"/>
      <c r="NHR447"/>
      <c r="NHS447"/>
      <c r="NHT447"/>
      <c r="NHU447"/>
      <c r="NHV447"/>
      <c r="NHW447"/>
      <c r="NHX447"/>
      <c r="NHY447"/>
      <c r="NHZ447"/>
      <c r="NIA447"/>
      <c r="NIB447"/>
      <c r="NIC447"/>
      <c r="NID447"/>
      <c r="NIE447"/>
      <c r="NIF447"/>
      <c r="NIG447"/>
      <c r="NIH447"/>
      <c r="NII447"/>
      <c r="NIJ447"/>
      <c r="NIK447"/>
      <c r="NIL447"/>
      <c r="NIM447"/>
      <c r="NIN447"/>
      <c r="NIO447"/>
      <c r="NIP447"/>
      <c r="NIQ447"/>
      <c r="NIR447"/>
      <c r="NIS447"/>
      <c r="NIT447"/>
      <c r="NIU447"/>
      <c r="NIV447"/>
      <c r="NIW447"/>
      <c r="NIX447"/>
      <c r="NIY447"/>
      <c r="NIZ447"/>
      <c r="NJA447"/>
      <c r="NJB447"/>
      <c r="NJC447"/>
      <c r="NJD447"/>
      <c r="NJE447"/>
      <c r="NJF447"/>
      <c r="NJG447"/>
      <c r="NJH447"/>
      <c r="NJI447"/>
      <c r="NJJ447"/>
      <c r="NJK447"/>
      <c r="NJL447"/>
      <c r="NJM447"/>
      <c r="NJN447"/>
      <c r="NJO447"/>
      <c r="NJP447"/>
      <c r="NJQ447"/>
      <c r="NJR447"/>
      <c r="NJS447"/>
      <c r="NJT447"/>
      <c r="NJU447"/>
      <c r="NJV447"/>
      <c r="NJW447"/>
      <c r="NJX447"/>
      <c r="NJY447"/>
      <c r="NJZ447"/>
      <c r="NKA447"/>
      <c r="NKB447"/>
      <c r="NKC447"/>
      <c r="NKD447"/>
      <c r="NKE447"/>
      <c r="NKF447"/>
      <c r="NKG447"/>
      <c r="NKH447"/>
      <c r="NKI447"/>
      <c r="NKJ447"/>
      <c r="NKK447"/>
      <c r="NKL447"/>
      <c r="NKM447"/>
      <c r="NKN447"/>
      <c r="NKO447"/>
      <c r="NKP447"/>
      <c r="NKQ447"/>
      <c r="NKR447"/>
      <c r="NKS447"/>
      <c r="NKT447"/>
      <c r="NKU447"/>
      <c r="NKV447"/>
      <c r="NKW447"/>
      <c r="NKX447"/>
      <c r="NKY447"/>
      <c r="NKZ447"/>
      <c r="NLA447"/>
      <c r="NLB447"/>
      <c r="NLC447"/>
      <c r="NLD447"/>
      <c r="NLE447"/>
      <c r="NLF447"/>
      <c r="NLG447"/>
      <c r="NLH447"/>
      <c r="NLI447"/>
      <c r="NLJ447"/>
      <c r="NLK447"/>
      <c r="NLL447"/>
      <c r="NLM447"/>
      <c r="NLN447"/>
      <c r="NLO447"/>
      <c r="NLP447"/>
      <c r="NLQ447"/>
      <c r="NLR447"/>
      <c r="NLS447"/>
      <c r="NLT447"/>
      <c r="NLU447"/>
      <c r="NLV447"/>
      <c r="NLW447"/>
      <c r="NLX447"/>
      <c r="NLY447"/>
      <c r="NLZ447"/>
      <c r="NMA447"/>
      <c r="NMB447"/>
      <c r="NMC447"/>
      <c r="NMD447"/>
      <c r="NME447"/>
      <c r="NMF447"/>
      <c r="NMG447"/>
      <c r="NMH447"/>
      <c r="NMI447"/>
      <c r="NMJ447"/>
      <c r="NMK447"/>
      <c r="NML447"/>
      <c r="NMM447"/>
      <c r="NMN447"/>
      <c r="NMO447"/>
      <c r="NMP447"/>
      <c r="NMQ447"/>
      <c r="NMR447"/>
      <c r="NMS447"/>
      <c r="NMT447"/>
      <c r="NMU447"/>
      <c r="NMV447"/>
      <c r="NMW447"/>
      <c r="NMX447"/>
      <c r="NMY447"/>
      <c r="NMZ447"/>
      <c r="NNA447"/>
      <c r="NNB447"/>
      <c r="NNC447"/>
      <c r="NND447"/>
      <c r="NNE447"/>
      <c r="NNF447"/>
      <c r="NNG447"/>
      <c r="NNH447"/>
      <c r="NNI447"/>
      <c r="NNJ447"/>
      <c r="NNK447"/>
      <c r="NNL447"/>
      <c r="NNM447"/>
      <c r="NNN447"/>
      <c r="NNO447"/>
      <c r="NNP447"/>
      <c r="NNQ447"/>
      <c r="NNR447"/>
      <c r="NNS447"/>
      <c r="NNT447"/>
      <c r="NNU447"/>
      <c r="NNV447"/>
      <c r="NNW447"/>
      <c r="NNX447"/>
      <c r="NNY447"/>
      <c r="NNZ447"/>
      <c r="NOA447"/>
      <c r="NOB447"/>
      <c r="NOC447"/>
      <c r="NOD447"/>
      <c r="NOE447"/>
      <c r="NOF447"/>
      <c r="NOG447"/>
      <c r="NOH447"/>
      <c r="NOI447"/>
      <c r="NOJ447"/>
      <c r="NOK447"/>
      <c r="NOL447"/>
      <c r="NOM447"/>
      <c r="NON447"/>
      <c r="NOO447"/>
      <c r="NOP447"/>
      <c r="NOQ447"/>
      <c r="NOR447"/>
      <c r="NOS447"/>
      <c r="NOT447"/>
      <c r="NOU447"/>
      <c r="NOV447"/>
      <c r="NOW447"/>
      <c r="NOX447"/>
      <c r="NOY447"/>
      <c r="NOZ447"/>
      <c r="NPA447"/>
      <c r="NPB447"/>
      <c r="NPC447"/>
      <c r="NPD447"/>
      <c r="NPE447"/>
      <c r="NPF447"/>
      <c r="NPG447"/>
      <c r="NPH447"/>
      <c r="NPI447"/>
      <c r="NPJ447"/>
      <c r="NPK447"/>
      <c r="NPL447"/>
      <c r="NPM447"/>
      <c r="NPN447"/>
      <c r="NPO447"/>
      <c r="NPP447"/>
      <c r="NPQ447"/>
      <c r="NPR447"/>
      <c r="NPS447"/>
      <c r="NPT447"/>
      <c r="NPU447"/>
      <c r="NPV447"/>
      <c r="NPW447"/>
      <c r="NPX447"/>
      <c r="NPY447"/>
      <c r="NPZ447"/>
      <c r="NQA447"/>
      <c r="NQB447"/>
      <c r="NQC447"/>
      <c r="NQD447"/>
      <c r="NQE447"/>
      <c r="NQF447"/>
      <c r="NQG447"/>
      <c r="NQH447"/>
      <c r="NQI447"/>
      <c r="NQJ447"/>
      <c r="NQK447"/>
      <c r="NQL447"/>
      <c r="NQM447"/>
      <c r="NQN447"/>
      <c r="NQO447"/>
      <c r="NQP447"/>
      <c r="NQQ447"/>
      <c r="NQR447"/>
      <c r="NQS447"/>
      <c r="NQT447"/>
      <c r="NQU447"/>
      <c r="NQV447"/>
      <c r="NQW447"/>
      <c r="NQX447"/>
      <c r="NQY447"/>
      <c r="NQZ447"/>
      <c r="NRA447"/>
      <c r="NRB447"/>
      <c r="NRC447"/>
      <c r="NRD447"/>
      <c r="NRE447"/>
      <c r="NRF447"/>
      <c r="NRG447"/>
      <c r="NRH447"/>
      <c r="NRI447"/>
      <c r="NRJ447"/>
      <c r="NRK447"/>
      <c r="NRL447"/>
      <c r="NRM447"/>
      <c r="NRN447"/>
      <c r="NRO447"/>
      <c r="NRP447"/>
      <c r="NRQ447"/>
      <c r="NRR447"/>
      <c r="NRS447"/>
      <c r="NRT447"/>
      <c r="NRU447"/>
      <c r="NRV447"/>
      <c r="NRW447"/>
      <c r="NRX447"/>
      <c r="NRY447"/>
      <c r="NRZ447"/>
      <c r="NSA447"/>
      <c r="NSB447"/>
      <c r="NSC447"/>
      <c r="NSD447"/>
      <c r="NSE447"/>
      <c r="NSF447"/>
      <c r="NSG447"/>
      <c r="NSH447"/>
      <c r="NSI447"/>
      <c r="NSJ447"/>
      <c r="NSK447"/>
      <c r="NSL447"/>
      <c r="NSM447"/>
      <c r="NSN447"/>
      <c r="NSO447"/>
      <c r="NSP447"/>
      <c r="NSQ447"/>
      <c r="NSR447"/>
      <c r="NSS447"/>
      <c r="NST447"/>
      <c r="NSU447"/>
      <c r="NSV447"/>
      <c r="NSW447"/>
      <c r="NSX447"/>
      <c r="NSY447"/>
      <c r="NSZ447"/>
      <c r="NTA447"/>
      <c r="NTB447"/>
      <c r="NTC447"/>
      <c r="NTD447"/>
      <c r="NTE447"/>
      <c r="NTF447"/>
      <c r="NTG447"/>
      <c r="NTH447"/>
      <c r="NTI447"/>
      <c r="NTJ447"/>
      <c r="NTK447"/>
      <c r="NTL447"/>
      <c r="NTM447"/>
      <c r="NTN447"/>
      <c r="NTO447"/>
      <c r="NTP447"/>
      <c r="NTQ447"/>
      <c r="NTR447"/>
      <c r="NTS447"/>
      <c r="NTT447"/>
      <c r="NTU447"/>
      <c r="NTV447"/>
      <c r="NTW447"/>
      <c r="NTX447"/>
      <c r="NTY447"/>
      <c r="NTZ447"/>
      <c r="NUA447"/>
      <c r="NUB447"/>
      <c r="NUC447"/>
      <c r="NUD447"/>
      <c r="NUE447"/>
      <c r="NUF447"/>
      <c r="NUG447"/>
      <c r="NUH447"/>
      <c r="NUI447"/>
      <c r="NUJ447"/>
      <c r="NUK447"/>
      <c r="NUL447"/>
      <c r="NUM447"/>
      <c r="NUN447"/>
      <c r="NUO447"/>
      <c r="NUP447"/>
      <c r="NUQ447"/>
      <c r="NUR447"/>
      <c r="NUS447"/>
      <c r="NUT447"/>
      <c r="NUU447"/>
      <c r="NUV447"/>
      <c r="NUW447"/>
      <c r="NUX447"/>
      <c r="NUY447"/>
      <c r="NUZ447"/>
      <c r="NVA447"/>
      <c r="NVB447"/>
      <c r="NVC447"/>
      <c r="NVD447"/>
      <c r="NVE447"/>
      <c r="NVF447"/>
      <c r="NVG447"/>
      <c r="NVH447"/>
      <c r="NVI447"/>
      <c r="NVJ447"/>
      <c r="NVK447"/>
      <c r="NVL447"/>
      <c r="NVM447"/>
      <c r="NVN447"/>
      <c r="NVO447"/>
      <c r="NVP447"/>
      <c r="NVQ447"/>
      <c r="NVR447"/>
      <c r="NVS447"/>
      <c r="NVT447"/>
      <c r="NVU447"/>
      <c r="NVV447"/>
      <c r="NVW447"/>
      <c r="NVX447"/>
      <c r="NVY447"/>
      <c r="NVZ447"/>
      <c r="NWA447"/>
      <c r="NWB447"/>
      <c r="NWC447"/>
      <c r="NWD447"/>
      <c r="NWE447"/>
      <c r="NWF447"/>
      <c r="NWG447"/>
      <c r="NWH447"/>
      <c r="NWI447"/>
      <c r="NWJ447"/>
      <c r="NWK447"/>
      <c r="NWL447"/>
      <c r="NWM447"/>
      <c r="NWN447"/>
      <c r="NWO447"/>
      <c r="NWP447"/>
      <c r="NWQ447"/>
      <c r="NWR447"/>
      <c r="NWS447"/>
      <c r="NWT447"/>
      <c r="NWU447"/>
      <c r="NWV447"/>
      <c r="NWW447"/>
      <c r="NWX447"/>
      <c r="NWY447"/>
      <c r="NWZ447"/>
      <c r="NXA447"/>
      <c r="NXB447"/>
      <c r="NXC447"/>
      <c r="NXD447"/>
      <c r="NXE447"/>
      <c r="NXF447"/>
      <c r="NXG447"/>
      <c r="NXH447"/>
      <c r="NXI447"/>
      <c r="NXJ447"/>
      <c r="NXK447"/>
      <c r="NXL447"/>
      <c r="NXM447"/>
      <c r="NXN447"/>
      <c r="NXO447"/>
      <c r="NXP447"/>
      <c r="NXQ447"/>
      <c r="NXR447"/>
      <c r="NXS447"/>
      <c r="NXT447"/>
      <c r="NXU447"/>
      <c r="NXV447"/>
      <c r="NXW447"/>
      <c r="NXX447"/>
      <c r="NXY447"/>
      <c r="NXZ447"/>
      <c r="NYA447"/>
      <c r="NYB447"/>
      <c r="NYC447"/>
      <c r="NYD447"/>
      <c r="NYE447"/>
      <c r="NYF447"/>
      <c r="NYG447"/>
      <c r="NYH447"/>
      <c r="NYI447"/>
      <c r="NYJ447"/>
      <c r="NYK447"/>
      <c r="NYL447"/>
      <c r="NYM447"/>
      <c r="NYN447"/>
      <c r="NYO447"/>
      <c r="NYP447"/>
      <c r="NYQ447"/>
      <c r="NYR447"/>
      <c r="NYS447"/>
      <c r="NYT447"/>
      <c r="NYU447"/>
      <c r="NYV447"/>
      <c r="NYW447"/>
      <c r="NYX447"/>
      <c r="NYY447"/>
      <c r="NYZ447"/>
      <c r="NZA447"/>
      <c r="NZB447"/>
      <c r="NZC447"/>
      <c r="NZD447"/>
      <c r="NZE447"/>
      <c r="NZF447"/>
      <c r="NZG447"/>
      <c r="NZH447"/>
      <c r="NZI447"/>
      <c r="NZJ447"/>
      <c r="NZK447"/>
      <c r="NZL447"/>
      <c r="NZM447"/>
      <c r="NZN447"/>
      <c r="NZO447"/>
      <c r="NZP447"/>
      <c r="NZQ447"/>
      <c r="NZR447"/>
      <c r="NZS447"/>
      <c r="NZT447"/>
      <c r="NZU447"/>
      <c r="NZV447"/>
      <c r="NZW447"/>
      <c r="NZX447"/>
      <c r="NZY447"/>
      <c r="NZZ447"/>
      <c r="OAA447"/>
      <c r="OAB447"/>
      <c r="OAC447"/>
      <c r="OAD447"/>
      <c r="OAE447"/>
      <c r="OAF447"/>
      <c r="OAG447"/>
      <c r="OAH447"/>
      <c r="OAI447"/>
      <c r="OAJ447"/>
      <c r="OAK447"/>
      <c r="OAL447"/>
      <c r="OAM447"/>
      <c r="OAN447"/>
      <c r="OAO447"/>
      <c r="OAP447"/>
      <c r="OAQ447"/>
      <c r="OAR447"/>
      <c r="OAS447"/>
      <c r="OAT447"/>
      <c r="OAU447"/>
      <c r="OAV447"/>
      <c r="OAW447"/>
      <c r="OAX447"/>
      <c r="OAY447"/>
      <c r="OAZ447"/>
      <c r="OBA447"/>
      <c r="OBB447"/>
      <c r="OBC447"/>
      <c r="OBD447"/>
      <c r="OBE447"/>
      <c r="OBF447"/>
      <c r="OBG447"/>
      <c r="OBH447"/>
      <c r="OBI447"/>
      <c r="OBJ447"/>
      <c r="OBK447"/>
      <c r="OBL447"/>
      <c r="OBM447"/>
      <c r="OBN447"/>
      <c r="OBO447"/>
      <c r="OBP447"/>
      <c r="OBQ447"/>
      <c r="OBR447"/>
      <c r="OBS447"/>
      <c r="OBT447"/>
      <c r="OBU447"/>
      <c r="OBV447"/>
      <c r="OBW447"/>
      <c r="OBX447"/>
      <c r="OBY447"/>
      <c r="OBZ447"/>
      <c r="OCA447"/>
      <c r="OCB447"/>
      <c r="OCC447"/>
      <c r="OCD447"/>
      <c r="OCE447"/>
      <c r="OCF447"/>
      <c r="OCG447"/>
      <c r="OCH447"/>
      <c r="OCI447"/>
      <c r="OCJ447"/>
      <c r="OCK447"/>
      <c r="OCL447"/>
      <c r="OCM447"/>
      <c r="OCN447"/>
      <c r="OCO447"/>
      <c r="OCP447"/>
      <c r="OCQ447"/>
      <c r="OCR447"/>
      <c r="OCS447"/>
      <c r="OCT447"/>
      <c r="OCU447"/>
      <c r="OCV447"/>
      <c r="OCW447"/>
      <c r="OCX447"/>
      <c r="OCY447"/>
      <c r="OCZ447"/>
      <c r="ODA447"/>
      <c r="ODB447"/>
      <c r="ODC447"/>
      <c r="ODD447"/>
      <c r="ODE447"/>
      <c r="ODF447"/>
      <c r="ODG447"/>
      <c r="ODH447"/>
      <c r="ODI447"/>
      <c r="ODJ447"/>
      <c r="ODK447"/>
      <c r="ODL447"/>
      <c r="ODM447"/>
      <c r="ODN447"/>
      <c r="ODO447"/>
      <c r="ODP447"/>
      <c r="ODQ447"/>
      <c r="ODR447"/>
      <c r="ODS447"/>
      <c r="ODT447"/>
      <c r="ODU447"/>
      <c r="ODV447"/>
      <c r="ODW447"/>
      <c r="ODX447"/>
      <c r="ODY447"/>
      <c r="ODZ447"/>
      <c r="OEA447"/>
      <c r="OEB447"/>
      <c r="OEC447"/>
      <c r="OED447"/>
      <c r="OEE447"/>
      <c r="OEF447"/>
      <c r="OEG447"/>
      <c r="OEH447"/>
      <c r="OEI447"/>
      <c r="OEJ447"/>
      <c r="OEK447"/>
      <c r="OEL447"/>
      <c r="OEM447"/>
      <c r="OEN447"/>
      <c r="OEO447"/>
      <c r="OEP447"/>
      <c r="OEQ447"/>
      <c r="OER447"/>
      <c r="OES447"/>
      <c r="OET447"/>
      <c r="OEU447"/>
      <c r="OEV447"/>
      <c r="OEW447"/>
      <c r="OEX447"/>
      <c r="OEY447"/>
      <c r="OEZ447"/>
      <c r="OFA447"/>
      <c r="OFB447"/>
      <c r="OFC447"/>
      <c r="OFD447"/>
      <c r="OFE447"/>
      <c r="OFF447"/>
      <c r="OFG447"/>
      <c r="OFH447"/>
      <c r="OFI447"/>
      <c r="OFJ447"/>
      <c r="OFK447"/>
      <c r="OFL447"/>
      <c r="OFM447"/>
      <c r="OFN447"/>
      <c r="OFO447"/>
      <c r="OFP447"/>
      <c r="OFQ447"/>
      <c r="OFR447"/>
      <c r="OFS447"/>
      <c r="OFT447"/>
      <c r="OFU447"/>
      <c r="OFV447"/>
      <c r="OFW447"/>
      <c r="OFX447"/>
      <c r="OFY447"/>
      <c r="OFZ447"/>
      <c r="OGA447"/>
      <c r="OGB447"/>
      <c r="OGC447"/>
      <c r="OGD447"/>
      <c r="OGE447"/>
      <c r="OGF447"/>
      <c r="OGG447"/>
      <c r="OGH447"/>
      <c r="OGI447"/>
      <c r="OGJ447"/>
      <c r="OGK447"/>
      <c r="OGL447"/>
      <c r="OGM447"/>
      <c r="OGN447"/>
      <c r="OGO447"/>
      <c r="OGP447"/>
      <c r="OGQ447"/>
      <c r="OGR447"/>
      <c r="OGS447"/>
      <c r="OGT447"/>
      <c r="OGU447"/>
      <c r="OGV447"/>
      <c r="OGW447"/>
      <c r="OGX447"/>
      <c r="OGY447"/>
      <c r="OGZ447"/>
      <c r="OHA447"/>
      <c r="OHB447"/>
      <c r="OHC447"/>
      <c r="OHD447"/>
      <c r="OHE447"/>
      <c r="OHF447"/>
      <c r="OHG447"/>
      <c r="OHH447"/>
      <c r="OHI447"/>
      <c r="OHJ447"/>
      <c r="OHK447"/>
      <c r="OHL447"/>
      <c r="OHM447"/>
      <c r="OHN447"/>
      <c r="OHO447"/>
      <c r="OHP447"/>
      <c r="OHQ447"/>
      <c r="OHR447"/>
      <c r="OHS447"/>
      <c r="OHT447"/>
      <c r="OHU447"/>
      <c r="OHV447"/>
      <c r="OHW447"/>
      <c r="OHX447"/>
      <c r="OHY447"/>
      <c r="OHZ447"/>
      <c r="OIA447"/>
      <c r="OIB447"/>
      <c r="OIC447"/>
      <c r="OID447"/>
      <c r="OIE447"/>
      <c r="OIF447"/>
      <c r="OIG447"/>
      <c r="OIH447"/>
      <c r="OII447"/>
      <c r="OIJ447"/>
      <c r="OIK447"/>
      <c r="OIL447"/>
      <c r="OIM447"/>
      <c r="OIN447"/>
      <c r="OIO447"/>
      <c r="OIP447"/>
      <c r="OIQ447"/>
      <c r="OIR447"/>
      <c r="OIS447"/>
      <c r="OIT447"/>
      <c r="OIU447"/>
      <c r="OIV447"/>
      <c r="OIW447"/>
      <c r="OIX447"/>
      <c r="OIY447"/>
      <c r="OIZ447"/>
      <c r="OJA447"/>
      <c r="OJB447"/>
      <c r="OJC447"/>
      <c r="OJD447"/>
      <c r="OJE447"/>
      <c r="OJF447"/>
      <c r="OJG447"/>
      <c r="OJH447"/>
      <c r="OJI447"/>
      <c r="OJJ447"/>
      <c r="OJK447"/>
      <c r="OJL447"/>
      <c r="OJM447"/>
      <c r="OJN447"/>
      <c r="OJO447"/>
      <c r="OJP447"/>
      <c r="OJQ447"/>
      <c r="OJR447"/>
      <c r="OJS447"/>
      <c r="OJT447"/>
      <c r="OJU447"/>
      <c r="OJV447"/>
      <c r="OJW447"/>
      <c r="OJX447"/>
      <c r="OJY447"/>
      <c r="OJZ447"/>
      <c r="OKA447"/>
      <c r="OKB447"/>
      <c r="OKC447"/>
      <c r="OKD447"/>
      <c r="OKE447"/>
      <c r="OKF447"/>
      <c r="OKG447"/>
      <c r="OKH447"/>
      <c r="OKI447"/>
      <c r="OKJ447"/>
      <c r="OKK447"/>
      <c r="OKL447"/>
      <c r="OKM447"/>
      <c r="OKN447"/>
      <c r="OKO447"/>
      <c r="OKP447"/>
      <c r="OKQ447"/>
      <c r="OKR447"/>
      <c r="OKS447"/>
      <c r="OKT447"/>
      <c r="OKU447"/>
      <c r="OKV447"/>
      <c r="OKW447"/>
      <c r="OKX447"/>
      <c r="OKY447"/>
      <c r="OKZ447"/>
      <c r="OLA447"/>
      <c r="OLB447"/>
      <c r="OLC447"/>
      <c r="OLD447"/>
      <c r="OLE447"/>
      <c r="OLF447"/>
      <c r="OLG447"/>
      <c r="OLH447"/>
      <c r="OLI447"/>
      <c r="OLJ447"/>
      <c r="OLK447"/>
      <c r="OLL447"/>
      <c r="OLM447"/>
      <c r="OLN447"/>
      <c r="OLO447"/>
      <c r="OLP447"/>
      <c r="OLQ447"/>
      <c r="OLR447"/>
      <c r="OLS447"/>
      <c r="OLT447"/>
      <c r="OLU447"/>
      <c r="OLV447"/>
      <c r="OLW447"/>
      <c r="OLX447"/>
      <c r="OLY447"/>
      <c r="OLZ447"/>
      <c r="OMA447"/>
      <c r="OMB447"/>
      <c r="OMC447"/>
      <c r="OMD447"/>
      <c r="OME447"/>
      <c r="OMF447"/>
      <c r="OMG447"/>
      <c r="OMH447"/>
      <c r="OMI447"/>
      <c r="OMJ447"/>
      <c r="OMK447"/>
      <c r="OML447"/>
      <c r="OMM447"/>
      <c r="OMN447"/>
      <c r="OMO447"/>
      <c r="OMP447"/>
      <c r="OMQ447"/>
      <c r="OMR447"/>
      <c r="OMS447"/>
      <c r="OMT447"/>
      <c r="OMU447"/>
      <c r="OMV447"/>
      <c r="OMW447"/>
      <c r="OMX447"/>
      <c r="OMY447"/>
      <c r="OMZ447"/>
      <c r="ONA447"/>
      <c r="ONB447"/>
      <c r="ONC447"/>
      <c r="OND447"/>
      <c r="ONE447"/>
      <c r="ONF447"/>
      <c r="ONG447"/>
      <c r="ONH447"/>
      <c r="ONI447"/>
      <c r="ONJ447"/>
      <c r="ONK447"/>
      <c r="ONL447"/>
      <c r="ONM447"/>
      <c r="ONN447"/>
      <c r="ONO447"/>
      <c r="ONP447"/>
      <c r="ONQ447"/>
      <c r="ONR447"/>
      <c r="ONS447"/>
      <c r="ONT447"/>
      <c r="ONU447"/>
      <c r="ONV447"/>
      <c r="ONW447"/>
      <c r="ONX447"/>
      <c r="ONY447"/>
      <c r="ONZ447"/>
      <c r="OOA447"/>
      <c r="OOB447"/>
      <c r="OOC447"/>
      <c r="OOD447"/>
      <c r="OOE447"/>
      <c r="OOF447"/>
      <c r="OOG447"/>
      <c r="OOH447"/>
      <c r="OOI447"/>
      <c r="OOJ447"/>
      <c r="OOK447"/>
      <c r="OOL447"/>
      <c r="OOM447"/>
      <c r="OON447"/>
      <c r="OOO447"/>
      <c r="OOP447"/>
      <c r="OOQ447"/>
      <c r="OOR447"/>
      <c r="OOS447"/>
      <c r="OOT447"/>
      <c r="OOU447"/>
      <c r="OOV447"/>
      <c r="OOW447"/>
      <c r="OOX447"/>
      <c r="OOY447"/>
      <c r="OOZ447"/>
      <c r="OPA447"/>
      <c r="OPB447"/>
      <c r="OPC447"/>
      <c r="OPD447"/>
      <c r="OPE447"/>
      <c r="OPF447"/>
      <c r="OPG447"/>
      <c r="OPH447"/>
      <c r="OPI447"/>
      <c r="OPJ447"/>
      <c r="OPK447"/>
      <c r="OPL447"/>
      <c r="OPM447"/>
      <c r="OPN447"/>
      <c r="OPO447"/>
      <c r="OPP447"/>
      <c r="OPQ447"/>
      <c r="OPR447"/>
      <c r="OPS447"/>
      <c r="OPT447"/>
      <c r="OPU447"/>
      <c r="OPV447"/>
      <c r="OPW447"/>
      <c r="OPX447"/>
      <c r="OPY447"/>
      <c r="OPZ447"/>
      <c r="OQA447"/>
      <c r="OQB447"/>
      <c r="OQC447"/>
      <c r="OQD447"/>
      <c r="OQE447"/>
      <c r="OQF447"/>
      <c r="OQG447"/>
      <c r="OQH447"/>
      <c r="OQI447"/>
      <c r="OQJ447"/>
      <c r="OQK447"/>
      <c r="OQL447"/>
      <c r="OQM447"/>
      <c r="OQN447"/>
      <c r="OQO447"/>
      <c r="OQP447"/>
      <c r="OQQ447"/>
      <c r="OQR447"/>
      <c r="OQS447"/>
      <c r="OQT447"/>
      <c r="OQU447"/>
      <c r="OQV447"/>
      <c r="OQW447"/>
      <c r="OQX447"/>
      <c r="OQY447"/>
      <c r="OQZ447"/>
      <c r="ORA447"/>
      <c r="ORB447"/>
      <c r="ORC447"/>
      <c r="ORD447"/>
      <c r="ORE447"/>
      <c r="ORF447"/>
      <c r="ORG447"/>
      <c r="ORH447"/>
      <c r="ORI447"/>
      <c r="ORJ447"/>
      <c r="ORK447"/>
      <c r="ORL447"/>
      <c r="ORM447"/>
      <c r="ORN447"/>
      <c r="ORO447"/>
      <c r="ORP447"/>
      <c r="ORQ447"/>
      <c r="ORR447"/>
      <c r="ORS447"/>
      <c r="ORT447"/>
      <c r="ORU447"/>
      <c r="ORV447"/>
      <c r="ORW447"/>
      <c r="ORX447"/>
      <c r="ORY447"/>
      <c r="ORZ447"/>
      <c r="OSA447"/>
      <c r="OSB447"/>
      <c r="OSC447"/>
      <c r="OSD447"/>
      <c r="OSE447"/>
      <c r="OSF447"/>
      <c r="OSG447"/>
      <c r="OSH447"/>
      <c r="OSI447"/>
      <c r="OSJ447"/>
      <c r="OSK447"/>
      <c r="OSL447"/>
      <c r="OSM447"/>
      <c r="OSN447"/>
      <c r="OSO447"/>
      <c r="OSP447"/>
      <c r="OSQ447"/>
      <c r="OSR447"/>
      <c r="OSS447"/>
      <c r="OST447"/>
      <c r="OSU447"/>
      <c r="OSV447"/>
      <c r="OSW447"/>
      <c r="OSX447"/>
      <c r="OSY447"/>
      <c r="OSZ447"/>
      <c r="OTA447"/>
      <c r="OTB447"/>
      <c r="OTC447"/>
      <c r="OTD447"/>
      <c r="OTE447"/>
      <c r="OTF447"/>
      <c r="OTG447"/>
      <c r="OTH447"/>
      <c r="OTI447"/>
      <c r="OTJ447"/>
      <c r="OTK447"/>
      <c r="OTL447"/>
      <c r="OTM447"/>
      <c r="OTN447"/>
      <c r="OTO447"/>
      <c r="OTP447"/>
      <c r="OTQ447"/>
      <c r="OTR447"/>
      <c r="OTS447"/>
      <c r="OTT447"/>
      <c r="OTU447"/>
      <c r="OTV447"/>
      <c r="OTW447"/>
      <c r="OTX447"/>
      <c r="OTY447"/>
      <c r="OTZ447"/>
      <c r="OUA447"/>
      <c r="OUB447"/>
      <c r="OUC447"/>
      <c r="OUD447"/>
      <c r="OUE447"/>
      <c r="OUF447"/>
      <c r="OUG447"/>
      <c r="OUH447"/>
      <c r="OUI447"/>
      <c r="OUJ447"/>
      <c r="OUK447"/>
      <c r="OUL447"/>
      <c r="OUM447"/>
      <c r="OUN447"/>
      <c r="OUO447"/>
      <c r="OUP447"/>
      <c r="OUQ447"/>
      <c r="OUR447"/>
      <c r="OUS447"/>
      <c r="OUT447"/>
      <c r="OUU447"/>
      <c r="OUV447"/>
      <c r="OUW447"/>
      <c r="OUX447"/>
      <c r="OUY447"/>
      <c r="OUZ447"/>
      <c r="OVA447"/>
      <c r="OVB447"/>
      <c r="OVC447"/>
      <c r="OVD447"/>
      <c r="OVE447"/>
      <c r="OVF447"/>
      <c r="OVG447"/>
      <c r="OVH447"/>
      <c r="OVI447"/>
      <c r="OVJ447"/>
      <c r="OVK447"/>
      <c r="OVL447"/>
      <c r="OVM447"/>
      <c r="OVN447"/>
      <c r="OVO447"/>
      <c r="OVP447"/>
      <c r="OVQ447"/>
      <c r="OVR447"/>
      <c r="OVS447"/>
      <c r="OVT447"/>
      <c r="OVU447"/>
      <c r="OVV447"/>
      <c r="OVW447"/>
      <c r="OVX447"/>
      <c r="OVY447"/>
      <c r="OVZ447"/>
      <c r="OWA447"/>
      <c r="OWB447"/>
      <c r="OWC447"/>
      <c r="OWD447"/>
      <c r="OWE447"/>
      <c r="OWF447"/>
      <c r="OWG447"/>
      <c r="OWH447"/>
      <c r="OWI447"/>
      <c r="OWJ447"/>
      <c r="OWK447"/>
      <c r="OWL447"/>
      <c r="OWM447"/>
      <c r="OWN447"/>
      <c r="OWO447"/>
      <c r="OWP447"/>
      <c r="OWQ447"/>
      <c r="OWR447"/>
      <c r="OWS447"/>
      <c r="OWT447"/>
      <c r="OWU447"/>
      <c r="OWV447"/>
      <c r="OWW447"/>
      <c r="OWX447"/>
      <c r="OWY447"/>
      <c r="OWZ447"/>
      <c r="OXA447"/>
      <c r="OXB447"/>
      <c r="OXC447"/>
      <c r="OXD447"/>
      <c r="OXE447"/>
      <c r="OXF447"/>
      <c r="OXG447"/>
      <c r="OXH447"/>
      <c r="OXI447"/>
      <c r="OXJ447"/>
      <c r="OXK447"/>
      <c r="OXL447"/>
      <c r="OXM447"/>
      <c r="OXN447"/>
      <c r="OXO447"/>
      <c r="OXP447"/>
      <c r="OXQ447"/>
      <c r="OXR447"/>
      <c r="OXS447"/>
      <c r="OXT447"/>
      <c r="OXU447"/>
      <c r="OXV447"/>
      <c r="OXW447"/>
      <c r="OXX447"/>
      <c r="OXY447"/>
      <c r="OXZ447"/>
      <c r="OYA447"/>
      <c r="OYB447"/>
      <c r="OYC447"/>
      <c r="OYD447"/>
      <c r="OYE447"/>
      <c r="OYF447"/>
      <c r="OYG447"/>
      <c r="OYH447"/>
      <c r="OYI447"/>
      <c r="OYJ447"/>
      <c r="OYK447"/>
      <c r="OYL447"/>
      <c r="OYM447"/>
      <c r="OYN447"/>
      <c r="OYO447"/>
      <c r="OYP447"/>
      <c r="OYQ447"/>
      <c r="OYR447"/>
      <c r="OYS447"/>
      <c r="OYT447"/>
      <c r="OYU447"/>
      <c r="OYV447"/>
      <c r="OYW447"/>
      <c r="OYX447"/>
      <c r="OYY447"/>
      <c r="OYZ447"/>
      <c r="OZA447"/>
      <c r="OZB447"/>
      <c r="OZC447"/>
      <c r="OZD447"/>
      <c r="OZE447"/>
      <c r="OZF447"/>
      <c r="OZG447"/>
      <c r="OZH447"/>
      <c r="OZI447"/>
      <c r="OZJ447"/>
      <c r="OZK447"/>
      <c r="OZL447"/>
      <c r="OZM447"/>
      <c r="OZN447"/>
      <c r="OZO447"/>
      <c r="OZP447"/>
      <c r="OZQ447"/>
      <c r="OZR447"/>
      <c r="OZS447"/>
      <c r="OZT447"/>
      <c r="OZU447"/>
      <c r="OZV447"/>
      <c r="OZW447"/>
      <c r="OZX447"/>
      <c r="OZY447"/>
      <c r="OZZ447"/>
      <c r="PAA447"/>
      <c r="PAB447"/>
      <c r="PAC447"/>
      <c r="PAD447"/>
      <c r="PAE447"/>
      <c r="PAF447"/>
      <c r="PAG447"/>
      <c r="PAH447"/>
      <c r="PAI447"/>
      <c r="PAJ447"/>
      <c r="PAK447"/>
      <c r="PAL447"/>
      <c r="PAM447"/>
      <c r="PAN447"/>
      <c r="PAO447"/>
      <c r="PAP447"/>
      <c r="PAQ447"/>
      <c r="PAR447"/>
      <c r="PAS447"/>
      <c r="PAT447"/>
      <c r="PAU447"/>
      <c r="PAV447"/>
      <c r="PAW447"/>
      <c r="PAX447"/>
      <c r="PAY447"/>
      <c r="PAZ447"/>
      <c r="PBA447"/>
      <c r="PBB447"/>
      <c r="PBC447"/>
      <c r="PBD447"/>
      <c r="PBE447"/>
      <c r="PBF447"/>
      <c r="PBG447"/>
      <c r="PBH447"/>
      <c r="PBI447"/>
      <c r="PBJ447"/>
      <c r="PBK447"/>
      <c r="PBL447"/>
      <c r="PBM447"/>
      <c r="PBN447"/>
      <c r="PBO447"/>
      <c r="PBP447"/>
      <c r="PBQ447"/>
      <c r="PBR447"/>
      <c r="PBS447"/>
      <c r="PBT447"/>
      <c r="PBU447"/>
      <c r="PBV447"/>
      <c r="PBW447"/>
      <c r="PBX447"/>
      <c r="PBY447"/>
      <c r="PBZ447"/>
      <c r="PCA447"/>
      <c r="PCB447"/>
      <c r="PCC447"/>
      <c r="PCD447"/>
      <c r="PCE447"/>
      <c r="PCF447"/>
      <c r="PCG447"/>
      <c r="PCH447"/>
      <c r="PCI447"/>
      <c r="PCJ447"/>
      <c r="PCK447"/>
      <c r="PCL447"/>
      <c r="PCM447"/>
      <c r="PCN447"/>
      <c r="PCO447"/>
      <c r="PCP447"/>
      <c r="PCQ447"/>
      <c r="PCR447"/>
      <c r="PCS447"/>
      <c r="PCT447"/>
      <c r="PCU447"/>
      <c r="PCV447"/>
      <c r="PCW447"/>
      <c r="PCX447"/>
      <c r="PCY447"/>
      <c r="PCZ447"/>
      <c r="PDA447"/>
      <c r="PDB447"/>
      <c r="PDC447"/>
      <c r="PDD447"/>
      <c r="PDE447"/>
      <c r="PDF447"/>
      <c r="PDG447"/>
      <c r="PDH447"/>
      <c r="PDI447"/>
      <c r="PDJ447"/>
      <c r="PDK447"/>
      <c r="PDL447"/>
      <c r="PDM447"/>
      <c r="PDN447"/>
      <c r="PDO447"/>
      <c r="PDP447"/>
      <c r="PDQ447"/>
      <c r="PDR447"/>
      <c r="PDS447"/>
      <c r="PDT447"/>
      <c r="PDU447"/>
      <c r="PDV447"/>
      <c r="PDW447"/>
      <c r="PDX447"/>
      <c r="PDY447"/>
      <c r="PDZ447"/>
      <c r="PEA447"/>
      <c r="PEB447"/>
      <c r="PEC447"/>
      <c r="PED447"/>
      <c r="PEE447"/>
      <c r="PEF447"/>
      <c r="PEG447"/>
      <c r="PEH447"/>
      <c r="PEI447"/>
      <c r="PEJ447"/>
      <c r="PEK447"/>
      <c r="PEL447"/>
      <c r="PEM447"/>
      <c r="PEN447"/>
      <c r="PEO447"/>
      <c r="PEP447"/>
      <c r="PEQ447"/>
      <c r="PER447"/>
      <c r="PES447"/>
      <c r="PET447"/>
      <c r="PEU447"/>
      <c r="PEV447"/>
      <c r="PEW447"/>
      <c r="PEX447"/>
      <c r="PEY447"/>
      <c r="PEZ447"/>
      <c r="PFA447"/>
      <c r="PFB447"/>
      <c r="PFC447"/>
      <c r="PFD447"/>
      <c r="PFE447"/>
      <c r="PFF447"/>
      <c r="PFG447"/>
      <c r="PFH447"/>
      <c r="PFI447"/>
      <c r="PFJ447"/>
      <c r="PFK447"/>
      <c r="PFL447"/>
      <c r="PFM447"/>
      <c r="PFN447"/>
      <c r="PFO447"/>
      <c r="PFP447"/>
      <c r="PFQ447"/>
      <c r="PFR447"/>
      <c r="PFS447"/>
      <c r="PFT447"/>
      <c r="PFU447"/>
      <c r="PFV447"/>
      <c r="PFW447"/>
      <c r="PFX447"/>
      <c r="PFY447"/>
      <c r="PFZ447"/>
      <c r="PGA447"/>
      <c r="PGB447"/>
      <c r="PGC447"/>
      <c r="PGD447"/>
      <c r="PGE447"/>
      <c r="PGF447"/>
      <c r="PGG447"/>
      <c r="PGH447"/>
      <c r="PGI447"/>
      <c r="PGJ447"/>
      <c r="PGK447"/>
      <c r="PGL447"/>
      <c r="PGM447"/>
      <c r="PGN447"/>
      <c r="PGO447"/>
      <c r="PGP447"/>
      <c r="PGQ447"/>
      <c r="PGR447"/>
      <c r="PGS447"/>
      <c r="PGT447"/>
      <c r="PGU447"/>
      <c r="PGV447"/>
      <c r="PGW447"/>
      <c r="PGX447"/>
      <c r="PGY447"/>
      <c r="PGZ447"/>
      <c r="PHA447"/>
      <c r="PHB447"/>
      <c r="PHC447"/>
      <c r="PHD447"/>
      <c r="PHE447"/>
      <c r="PHF447"/>
      <c r="PHG447"/>
      <c r="PHH447"/>
      <c r="PHI447"/>
      <c r="PHJ447"/>
      <c r="PHK447"/>
      <c r="PHL447"/>
      <c r="PHM447"/>
      <c r="PHN447"/>
      <c r="PHO447"/>
      <c r="PHP447"/>
      <c r="PHQ447"/>
      <c r="PHR447"/>
      <c r="PHS447"/>
      <c r="PHT447"/>
      <c r="PHU447"/>
      <c r="PHV447"/>
      <c r="PHW447"/>
      <c r="PHX447"/>
      <c r="PHY447"/>
      <c r="PHZ447"/>
      <c r="PIA447"/>
      <c r="PIB447"/>
      <c r="PIC447"/>
      <c r="PID447"/>
      <c r="PIE447"/>
      <c r="PIF447"/>
      <c r="PIG447"/>
      <c r="PIH447"/>
      <c r="PII447"/>
      <c r="PIJ447"/>
      <c r="PIK447"/>
      <c r="PIL447"/>
      <c r="PIM447"/>
      <c r="PIN447"/>
      <c r="PIO447"/>
      <c r="PIP447"/>
      <c r="PIQ447"/>
      <c r="PIR447"/>
      <c r="PIS447"/>
      <c r="PIT447"/>
      <c r="PIU447"/>
      <c r="PIV447"/>
      <c r="PIW447"/>
      <c r="PIX447"/>
      <c r="PIY447"/>
      <c r="PIZ447"/>
      <c r="PJA447"/>
      <c r="PJB447"/>
      <c r="PJC447"/>
      <c r="PJD447"/>
      <c r="PJE447"/>
      <c r="PJF447"/>
      <c r="PJG447"/>
      <c r="PJH447"/>
      <c r="PJI447"/>
      <c r="PJJ447"/>
      <c r="PJK447"/>
      <c r="PJL447"/>
      <c r="PJM447"/>
      <c r="PJN447"/>
      <c r="PJO447"/>
      <c r="PJP447"/>
      <c r="PJQ447"/>
      <c r="PJR447"/>
      <c r="PJS447"/>
      <c r="PJT447"/>
      <c r="PJU447"/>
      <c r="PJV447"/>
      <c r="PJW447"/>
      <c r="PJX447"/>
      <c r="PJY447"/>
      <c r="PJZ447"/>
      <c r="PKA447"/>
      <c r="PKB447"/>
      <c r="PKC447"/>
      <c r="PKD447"/>
      <c r="PKE447"/>
      <c r="PKF447"/>
      <c r="PKG447"/>
      <c r="PKH447"/>
      <c r="PKI447"/>
      <c r="PKJ447"/>
      <c r="PKK447"/>
      <c r="PKL447"/>
      <c r="PKM447"/>
      <c r="PKN447"/>
      <c r="PKO447"/>
      <c r="PKP447"/>
      <c r="PKQ447"/>
      <c r="PKR447"/>
      <c r="PKS447"/>
      <c r="PKT447"/>
      <c r="PKU447"/>
      <c r="PKV447"/>
      <c r="PKW447"/>
      <c r="PKX447"/>
      <c r="PKY447"/>
      <c r="PKZ447"/>
      <c r="PLA447"/>
      <c r="PLB447"/>
      <c r="PLC447"/>
      <c r="PLD447"/>
      <c r="PLE447"/>
      <c r="PLF447"/>
      <c r="PLG447"/>
      <c r="PLH447"/>
      <c r="PLI447"/>
      <c r="PLJ447"/>
      <c r="PLK447"/>
      <c r="PLL447"/>
      <c r="PLM447"/>
      <c r="PLN447"/>
      <c r="PLO447"/>
      <c r="PLP447"/>
      <c r="PLQ447"/>
      <c r="PLR447"/>
      <c r="PLS447"/>
      <c r="PLT447"/>
      <c r="PLU447"/>
      <c r="PLV447"/>
      <c r="PLW447"/>
      <c r="PLX447"/>
      <c r="PLY447"/>
      <c r="PLZ447"/>
      <c r="PMA447"/>
      <c r="PMB447"/>
      <c r="PMC447"/>
      <c r="PMD447"/>
      <c r="PME447"/>
      <c r="PMF447"/>
      <c r="PMG447"/>
      <c r="PMH447"/>
      <c r="PMI447"/>
      <c r="PMJ447"/>
      <c r="PMK447"/>
      <c r="PML447"/>
      <c r="PMM447"/>
      <c r="PMN447"/>
      <c r="PMO447"/>
      <c r="PMP447"/>
      <c r="PMQ447"/>
      <c r="PMR447"/>
      <c r="PMS447"/>
      <c r="PMT447"/>
      <c r="PMU447"/>
      <c r="PMV447"/>
      <c r="PMW447"/>
      <c r="PMX447"/>
      <c r="PMY447"/>
      <c r="PMZ447"/>
      <c r="PNA447"/>
      <c r="PNB447"/>
      <c r="PNC447"/>
      <c r="PND447"/>
      <c r="PNE447"/>
      <c r="PNF447"/>
      <c r="PNG447"/>
      <c r="PNH447"/>
      <c r="PNI447"/>
      <c r="PNJ447"/>
      <c r="PNK447"/>
      <c r="PNL447"/>
      <c r="PNM447"/>
      <c r="PNN447"/>
      <c r="PNO447"/>
      <c r="PNP447"/>
      <c r="PNQ447"/>
      <c r="PNR447"/>
      <c r="PNS447"/>
      <c r="PNT447"/>
      <c r="PNU447"/>
      <c r="PNV447"/>
      <c r="PNW447"/>
      <c r="PNX447"/>
      <c r="PNY447"/>
      <c r="PNZ447"/>
      <c r="POA447"/>
      <c r="POB447"/>
      <c r="POC447"/>
      <c r="POD447"/>
      <c r="POE447"/>
      <c r="POF447"/>
      <c r="POG447"/>
      <c r="POH447"/>
      <c r="POI447"/>
      <c r="POJ447"/>
      <c r="POK447"/>
      <c r="POL447"/>
      <c r="POM447"/>
      <c r="PON447"/>
      <c r="POO447"/>
      <c r="POP447"/>
      <c r="POQ447"/>
      <c r="POR447"/>
      <c r="POS447"/>
      <c r="POT447"/>
      <c r="POU447"/>
      <c r="POV447"/>
      <c r="POW447"/>
      <c r="POX447"/>
      <c r="POY447"/>
      <c r="POZ447"/>
      <c r="PPA447"/>
      <c r="PPB447"/>
      <c r="PPC447"/>
      <c r="PPD447"/>
      <c r="PPE447"/>
      <c r="PPF447"/>
      <c r="PPG447"/>
      <c r="PPH447"/>
      <c r="PPI447"/>
      <c r="PPJ447"/>
      <c r="PPK447"/>
      <c r="PPL447"/>
      <c r="PPM447"/>
      <c r="PPN447"/>
      <c r="PPO447"/>
      <c r="PPP447"/>
      <c r="PPQ447"/>
      <c r="PPR447"/>
      <c r="PPS447"/>
      <c r="PPT447"/>
      <c r="PPU447"/>
      <c r="PPV447"/>
      <c r="PPW447"/>
      <c r="PPX447"/>
      <c r="PPY447"/>
      <c r="PPZ447"/>
      <c r="PQA447"/>
      <c r="PQB447"/>
      <c r="PQC447"/>
      <c r="PQD447"/>
      <c r="PQE447"/>
      <c r="PQF447"/>
      <c r="PQG447"/>
      <c r="PQH447"/>
      <c r="PQI447"/>
      <c r="PQJ447"/>
      <c r="PQK447"/>
      <c r="PQL447"/>
      <c r="PQM447"/>
      <c r="PQN447"/>
      <c r="PQO447"/>
      <c r="PQP447"/>
      <c r="PQQ447"/>
      <c r="PQR447"/>
      <c r="PQS447"/>
      <c r="PQT447"/>
      <c r="PQU447"/>
      <c r="PQV447"/>
      <c r="PQW447"/>
      <c r="PQX447"/>
      <c r="PQY447"/>
      <c r="PQZ447"/>
      <c r="PRA447"/>
      <c r="PRB447"/>
      <c r="PRC447"/>
      <c r="PRD447"/>
      <c r="PRE447"/>
      <c r="PRF447"/>
      <c r="PRG447"/>
      <c r="PRH447"/>
      <c r="PRI447"/>
      <c r="PRJ447"/>
      <c r="PRK447"/>
      <c r="PRL447"/>
      <c r="PRM447"/>
      <c r="PRN447"/>
      <c r="PRO447"/>
      <c r="PRP447"/>
      <c r="PRQ447"/>
      <c r="PRR447"/>
      <c r="PRS447"/>
      <c r="PRT447"/>
      <c r="PRU447"/>
      <c r="PRV447"/>
      <c r="PRW447"/>
      <c r="PRX447"/>
      <c r="PRY447"/>
      <c r="PRZ447"/>
      <c r="PSA447"/>
      <c r="PSB447"/>
      <c r="PSC447"/>
      <c r="PSD447"/>
      <c r="PSE447"/>
      <c r="PSF447"/>
      <c r="PSG447"/>
      <c r="PSH447"/>
      <c r="PSI447"/>
      <c r="PSJ447"/>
      <c r="PSK447"/>
      <c r="PSL447"/>
      <c r="PSM447"/>
      <c r="PSN447"/>
      <c r="PSO447"/>
      <c r="PSP447"/>
      <c r="PSQ447"/>
      <c r="PSR447"/>
      <c r="PSS447"/>
      <c r="PST447"/>
      <c r="PSU447"/>
      <c r="PSV447"/>
      <c r="PSW447"/>
      <c r="PSX447"/>
      <c r="PSY447"/>
      <c r="PSZ447"/>
      <c r="PTA447"/>
      <c r="PTB447"/>
      <c r="PTC447"/>
      <c r="PTD447"/>
      <c r="PTE447"/>
      <c r="PTF447"/>
      <c r="PTG447"/>
      <c r="PTH447"/>
      <c r="PTI447"/>
      <c r="PTJ447"/>
      <c r="PTK447"/>
      <c r="PTL447"/>
      <c r="PTM447"/>
      <c r="PTN447"/>
      <c r="PTO447"/>
      <c r="PTP447"/>
      <c r="PTQ447"/>
      <c r="PTR447"/>
      <c r="PTS447"/>
      <c r="PTT447"/>
      <c r="PTU447"/>
      <c r="PTV447"/>
      <c r="PTW447"/>
      <c r="PTX447"/>
      <c r="PTY447"/>
      <c r="PTZ447"/>
      <c r="PUA447"/>
      <c r="PUB447"/>
      <c r="PUC447"/>
      <c r="PUD447"/>
      <c r="PUE447"/>
      <c r="PUF447"/>
      <c r="PUG447"/>
      <c r="PUH447"/>
      <c r="PUI447"/>
      <c r="PUJ447"/>
      <c r="PUK447"/>
      <c r="PUL447"/>
      <c r="PUM447"/>
      <c r="PUN447"/>
      <c r="PUO447"/>
      <c r="PUP447"/>
      <c r="PUQ447"/>
      <c r="PUR447"/>
      <c r="PUS447"/>
      <c r="PUT447"/>
      <c r="PUU447"/>
      <c r="PUV447"/>
      <c r="PUW447"/>
      <c r="PUX447"/>
      <c r="PUY447"/>
      <c r="PUZ447"/>
      <c r="PVA447"/>
      <c r="PVB447"/>
      <c r="PVC447"/>
      <c r="PVD447"/>
      <c r="PVE447"/>
      <c r="PVF447"/>
      <c r="PVG447"/>
      <c r="PVH447"/>
      <c r="PVI447"/>
      <c r="PVJ447"/>
      <c r="PVK447"/>
      <c r="PVL447"/>
      <c r="PVM447"/>
      <c r="PVN447"/>
      <c r="PVO447"/>
      <c r="PVP447"/>
      <c r="PVQ447"/>
      <c r="PVR447"/>
      <c r="PVS447"/>
      <c r="PVT447"/>
      <c r="PVU447"/>
      <c r="PVV447"/>
      <c r="PVW447"/>
      <c r="PVX447"/>
      <c r="PVY447"/>
      <c r="PVZ447"/>
      <c r="PWA447"/>
      <c r="PWB447"/>
      <c r="PWC447"/>
      <c r="PWD447"/>
      <c r="PWE447"/>
      <c r="PWF447"/>
      <c r="PWG447"/>
      <c r="PWH447"/>
      <c r="PWI447"/>
      <c r="PWJ447"/>
      <c r="PWK447"/>
      <c r="PWL447"/>
      <c r="PWM447"/>
      <c r="PWN447"/>
      <c r="PWO447"/>
      <c r="PWP447"/>
      <c r="PWQ447"/>
      <c r="PWR447"/>
      <c r="PWS447"/>
      <c r="PWT447"/>
      <c r="PWU447"/>
      <c r="PWV447"/>
      <c r="PWW447"/>
      <c r="PWX447"/>
      <c r="PWY447"/>
      <c r="PWZ447"/>
      <c r="PXA447"/>
      <c r="PXB447"/>
      <c r="PXC447"/>
      <c r="PXD447"/>
      <c r="PXE447"/>
      <c r="PXF447"/>
      <c r="PXG447"/>
      <c r="PXH447"/>
      <c r="PXI447"/>
      <c r="PXJ447"/>
      <c r="PXK447"/>
      <c r="PXL447"/>
      <c r="PXM447"/>
      <c r="PXN447"/>
      <c r="PXO447"/>
      <c r="PXP447"/>
      <c r="PXQ447"/>
      <c r="PXR447"/>
      <c r="PXS447"/>
      <c r="PXT447"/>
      <c r="PXU447"/>
      <c r="PXV447"/>
      <c r="PXW447"/>
      <c r="PXX447"/>
      <c r="PXY447"/>
      <c r="PXZ447"/>
      <c r="PYA447"/>
      <c r="PYB447"/>
      <c r="PYC447"/>
      <c r="PYD447"/>
      <c r="PYE447"/>
      <c r="PYF447"/>
      <c r="PYG447"/>
      <c r="PYH447"/>
      <c r="PYI447"/>
      <c r="PYJ447"/>
      <c r="PYK447"/>
      <c r="PYL447"/>
      <c r="PYM447"/>
      <c r="PYN447"/>
      <c r="PYO447"/>
      <c r="PYP447"/>
      <c r="PYQ447"/>
      <c r="PYR447"/>
      <c r="PYS447"/>
      <c r="PYT447"/>
      <c r="PYU447"/>
      <c r="PYV447"/>
      <c r="PYW447"/>
      <c r="PYX447"/>
      <c r="PYY447"/>
      <c r="PYZ447"/>
      <c r="PZA447"/>
      <c r="PZB447"/>
      <c r="PZC447"/>
      <c r="PZD447"/>
      <c r="PZE447"/>
      <c r="PZF447"/>
      <c r="PZG447"/>
      <c r="PZH447"/>
      <c r="PZI447"/>
      <c r="PZJ447"/>
      <c r="PZK447"/>
      <c r="PZL447"/>
      <c r="PZM447"/>
      <c r="PZN447"/>
      <c r="PZO447"/>
      <c r="PZP447"/>
      <c r="PZQ447"/>
      <c r="PZR447"/>
      <c r="PZS447"/>
      <c r="PZT447"/>
      <c r="PZU447"/>
      <c r="PZV447"/>
      <c r="PZW447"/>
      <c r="PZX447"/>
      <c r="PZY447"/>
      <c r="PZZ447"/>
      <c r="QAA447"/>
      <c r="QAB447"/>
      <c r="QAC447"/>
      <c r="QAD447"/>
      <c r="QAE447"/>
      <c r="QAF447"/>
      <c r="QAG447"/>
      <c r="QAH447"/>
      <c r="QAI447"/>
      <c r="QAJ447"/>
      <c r="QAK447"/>
      <c r="QAL447"/>
      <c r="QAM447"/>
      <c r="QAN447"/>
      <c r="QAO447"/>
      <c r="QAP447"/>
      <c r="QAQ447"/>
      <c r="QAR447"/>
      <c r="QAS447"/>
      <c r="QAT447"/>
      <c r="QAU447"/>
      <c r="QAV447"/>
      <c r="QAW447"/>
      <c r="QAX447"/>
      <c r="QAY447"/>
      <c r="QAZ447"/>
      <c r="QBA447"/>
      <c r="QBB447"/>
      <c r="QBC447"/>
      <c r="QBD447"/>
      <c r="QBE447"/>
      <c r="QBF447"/>
      <c r="QBG447"/>
      <c r="QBH447"/>
      <c r="QBI447"/>
      <c r="QBJ447"/>
      <c r="QBK447"/>
      <c r="QBL447"/>
      <c r="QBM447"/>
      <c r="QBN447"/>
      <c r="QBO447"/>
      <c r="QBP447"/>
      <c r="QBQ447"/>
      <c r="QBR447"/>
      <c r="QBS447"/>
      <c r="QBT447"/>
      <c r="QBU447"/>
      <c r="QBV447"/>
      <c r="QBW447"/>
      <c r="QBX447"/>
      <c r="QBY447"/>
      <c r="QBZ447"/>
      <c r="QCA447"/>
      <c r="QCB447"/>
      <c r="QCC447"/>
      <c r="QCD447"/>
      <c r="QCE447"/>
      <c r="QCF447"/>
      <c r="QCG447"/>
      <c r="QCH447"/>
      <c r="QCI447"/>
      <c r="QCJ447"/>
      <c r="QCK447"/>
      <c r="QCL447"/>
      <c r="QCM447"/>
      <c r="QCN447"/>
      <c r="QCO447"/>
      <c r="QCP447"/>
      <c r="QCQ447"/>
      <c r="QCR447"/>
      <c r="QCS447"/>
      <c r="QCT447"/>
      <c r="QCU447"/>
      <c r="QCV447"/>
      <c r="QCW447"/>
      <c r="QCX447"/>
      <c r="QCY447"/>
      <c r="QCZ447"/>
      <c r="QDA447"/>
      <c r="QDB447"/>
      <c r="QDC447"/>
      <c r="QDD447"/>
      <c r="QDE447"/>
      <c r="QDF447"/>
      <c r="QDG447"/>
      <c r="QDH447"/>
      <c r="QDI447"/>
      <c r="QDJ447"/>
      <c r="QDK447"/>
      <c r="QDL447"/>
      <c r="QDM447"/>
      <c r="QDN447"/>
      <c r="QDO447"/>
      <c r="QDP447"/>
      <c r="QDQ447"/>
      <c r="QDR447"/>
      <c r="QDS447"/>
      <c r="QDT447"/>
      <c r="QDU447"/>
      <c r="QDV447"/>
      <c r="QDW447"/>
      <c r="QDX447"/>
      <c r="QDY447"/>
      <c r="QDZ447"/>
      <c r="QEA447"/>
      <c r="QEB447"/>
      <c r="QEC447"/>
      <c r="QED447"/>
      <c r="QEE447"/>
      <c r="QEF447"/>
      <c r="QEG447"/>
      <c r="QEH447"/>
      <c r="QEI447"/>
      <c r="QEJ447"/>
      <c r="QEK447"/>
      <c r="QEL447"/>
      <c r="QEM447"/>
      <c r="QEN447"/>
      <c r="QEO447"/>
      <c r="QEP447"/>
      <c r="QEQ447"/>
      <c r="QER447"/>
      <c r="QES447"/>
      <c r="QET447"/>
      <c r="QEU447"/>
      <c r="QEV447"/>
      <c r="QEW447"/>
      <c r="QEX447"/>
      <c r="QEY447"/>
      <c r="QEZ447"/>
      <c r="QFA447"/>
      <c r="QFB447"/>
      <c r="QFC447"/>
      <c r="QFD447"/>
      <c r="QFE447"/>
      <c r="QFF447"/>
      <c r="QFG447"/>
      <c r="QFH447"/>
      <c r="QFI447"/>
      <c r="QFJ447"/>
      <c r="QFK447"/>
      <c r="QFL447"/>
      <c r="QFM447"/>
      <c r="QFN447"/>
      <c r="QFO447"/>
      <c r="QFP447"/>
      <c r="QFQ447"/>
      <c r="QFR447"/>
      <c r="QFS447"/>
      <c r="QFT447"/>
      <c r="QFU447"/>
      <c r="QFV447"/>
      <c r="QFW447"/>
      <c r="QFX447"/>
      <c r="QFY447"/>
      <c r="QFZ447"/>
      <c r="QGA447"/>
      <c r="QGB447"/>
      <c r="QGC447"/>
      <c r="QGD447"/>
      <c r="QGE447"/>
      <c r="QGF447"/>
      <c r="QGG447"/>
      <c r="QGH447"/>
      <c r="QGI447"/>
      <c r="QGJ447"/>
      <c r="QGK447"/>
      <c r="QGL447"/>
      <c r="QGM447"/>
      <c r="QGN447"/>
      <c r="QGO447"/>
      <c r="QGP447"/>
      <c r="QGQ447"/>
      <c r="QGR447"/>
      <c r="QGS447"/>
      <c r="QGT447"/>
      <c r="QGU447"/>
      <c r="QGV447"/>
      <c r="QGW447"/>
      <c r="QGX447"/>
      <c r="QGY447"/>
      <c r="QGZ447"/>
      <c r="QHA447"/>
      <c r="QHB447"/>
      <c r="QHC447"/>
      <c r="QHD447"/>
      <c r="QHE447"/>
      <c r="QHF447"/>
      <c r="QHG447"/>
      <c r="QHH447"/>
      <c r="QHI447"/>
      <c r="QHJ447"/>
      <c r="QHK447"/>
      <c r="QHL447"/>
      <c r="QHM447"/>
      <c r="QHN447"/>
      <c r="QHO447"/>
      <c r="QHP447"/>
      <c r="QHQ447"/>
      <c r="QHR447"/>
      <c r="QHS447"/>
      <c r="QHT447"/>
      <c r="QHU447"/>
      <c r="QHV447"/>
      <c r="QHW447"/>
      <c r="QHX447"/>
      <c r="QHY447"/>
      <c r="QHZ447"/>
      <c r="QIA447"/>
      <c r="QIB447"/>
      <c r="QIC447"/>
      <c r="QID447"/>
      <c r="QIE447"/>
      <c r="QIF447"/>
      <c r="QIG447"/>
      <c r="QIH447"/>
      <c r="QII447"/>
      <c r="QIJ447"/>
      <c r="QIK447"/>
      <c r="QIL447"/>
      <c r="QIM447"/>
      <c r="QIN447"/>
      <c r="QIO447"/>
      <c r="QIP447"/>
      <c r="QIQ447"/>
      <c r="QIR447"/>
      <c r="QIS447"/>
      <c r="QIT447"/>
      <c r="QIU447"/>
      <c r="QIV447"/>
      <c r="QIW447"/>
      <c r="QIX447"/>
      <c r="QIY447"/>
      <c r="QIZ447"/>
      <c r="QJA447"/>
      <c r="QJB447"/>
      <c r="QJC447"/>
      <c r="QJD447"/>
      <c r="QJE447"/>
      <c r="QJF447"/>
      <c r="QJG447"/>
      <c r="QJH447"/>
      <c r="QJI447"/>
      <c r="QJJ447"/>
      <c r="QJK447"/>
      <c r="QJL447"/>
      <c r="QJM447"/>
      <c r="QJN447"/>
      <c r="QJO447"/>
      <c r="QJP447"/>
      <c r="QJQ447"/>
      <c r="QJR447"/>
      <c r="QJS447"/>
      <c r="QJT447"/>
      <c r="QJU447"/>
      <c r="QJV447"/>
      <c r="QJW447"/>
      <c r="QJX447"/>
      <c r="QJY447"/>
      <c r="QJZ447"/>
      <c r="QKA447"/>
      <c r="QKB447"/>
      <c r="QKC447"/>
      <c r="QKD447"/>
      <c r="QKE447"/>
      <c r="QKF447"/>
      <c r="QKG447"/>
      <c r="QKH447"/>
      <c r="QKI447"/>
      <c r="QKJ447"/>
      <c r="QKK447"/>
      <c r="QKL447"/>
      <c r="QKM447"/>
      <c r="QKN447"/>
      <c r="QKO447"/>
      <c r="QKP447"/>
      <c r="QKQ447"/>
      <c r="QKR447"/>
      <c r="QKS447"/>
      <c r="QKT447"/>
      <c r="QKU447"/>
      <c r="QKV447"/>
      <c r="QKW447"/>
      <c r="QKX447"/>
      <c r="QKY447"/>
      <c r="QKZ447"/>
      <c r="QLA447"/>
      <c r="QLB447"/>
      <c r="QLC447"/>
      <c r="QLD447"/>
      <c r="QLE447"/>
      <c r="QLF447"/>
      <c r="QLG447"/>
      <c r="QLH447"/>
      <c r="QLI447"/>
      <c r="QLJ447"/>
      <c r="QLK447"/>
      <c r="QLL447"/>
      <c r="QLM447"/>
      <c r="QLN447"/>
      <c r="QLO447"/>
      <c r="QLP447"/>
      <c r="QLQ447"/>
      <c r="QLR447"/>
      <c r="QLS447"/>
      <c r="QLT447"/>
      <c r="QLU447"/>
      <c r="QLV447"/>
      <c r="QLW447"/>
      <c r="QLX447"/>
      <c r="QLY447"/>
      <c r="QLZ447"/>
      <c r="QMA447"/>
      <c r="QMB447"/>
      <c r="QMC447"/>
      <c r="QMD447"/>
      <c r="QME447"/>
      <c r="QMF447"/>
      <c r="QMG447"/>
      <c r="QMH447"/>
      <c r="QMI447"/>
      <c r="QMJ447"/>
      <c r="QMK447"/>
      <c r="QML447"/>
      <c r="QMM447"/>
      <c r="QMN447"/>
      <c r="QMO447"/>
      <c r="QMP447"/>
      <c r="QMQ447"/>
      <c r="QMR447"/>
      <c r="QMS447"/>
      <c r="QMT447"/>
      <c r="QMU447"/>
      <c r="QMV447"/>
      <c r="QMW447"/>
      <c r="QMX447"/>
      <c r="QMY447"/>
      <c r="QMZ447"/>
      <c r="QNA447"/>
      <c r="QNB447"/>
      <c r="QNC447"/>
      <c r="QND447"/>
      <c r="QNE447"/>
      <c r="QNF447"/>
      <c r="QNG447"/>
      <c r="QNH447"/>
      <c r="QNI447"/>
      <c r="QNJ447"/>
      <c r="QNK447"/>
      <c r="QNL447"/>
      <c r="QNM447"/>
      <c r="QNN447"/>
      <c r="QNO447"/>
      <c r="QNP447"/>
      <c r="QNQ447"/>
      <c r="QNR447"/>
      <c r="QNS447"/>
      <c r="QNT447"/>
      <c r="QNU447"/>
      <c r="QNV447"/>
      <c r="QNW447"/>
      <c r="QNX447"/>
      <c r="QNY447"/>
      <c r="QNZ447"/>
      <c r="QOA447"/>
      <c r="QOB447"/>
      <c r="QOC447"/>
      <c r="QOD447"/>
      <c r="QOE447"/>
      <c r="QOF447"/>
      <c r="QOG447"/>
      <c r="QOH447"/>
      <c r="QOI447"/>
      <c r="QOJ447"/>
      <c r="QOK447"/>
      <c r="QOL447"/>
      <c r="QOM447"/>
      <c r="QON447"/>
      <c r="QOO447"/>
      <c r="QOP447"/>
      <c r="QOQ447"/>
      <c r="QOR447"/>
      <c r="QOS447"/>
      <c r="QOT447"/>
      <c r="QOU447"/>
      <c r="QOV447"/>
      <c r="QOW447"/>
      <c r="QOX447"/>
      <c r="QOY447"/>
      <c r="QOZ447"/>
      <c r="QPA447"/>
      <c r="QPB447"/>
      <c r="QPC447"/>
      <c r="QPD447"/>
      <c r="QPE447"/>
      <c r="QPF447"/>
      <c r="QPG447"/>
      <c r="QPH447"/>
      <c r="QPI447"/>
      <c r="QPJ447"/>
      <c r="QPK447"/>
      <c r="QPL447"/>
      <c r="QPM447"/>
      <c r="QPN447"/>
      <c r="QPO447"/>
      <c r="QPP447"/>
      <c r="QPQ447"/>
      <c r="QPR447"/>
      <c r="QPS447"/>
      <c r="QPT447"/>
      <c r="QPU447"/>
      <c r="QPV447"/>
      <c r="QPW447"/>
      <c r="QPX447"/>
      <c r="QPY447"/>
      <c r="QPZ447"/>
      <c r="QQA447"/>
      <c r="QQB447"/>
      <c r="QQC447"/>
      <c r="QQD447"/>
      <c r="QQE447"/>
      <c r="QQF447"/>
      <c r="QQG447"/>
      <c r="QQH447"/>
      <c r="QQI447"/>
      <c r="QQJ447"/>
      <c r="QQK447"/>
      <c r="QQL447"/>
      <c r="QQM447"/>
      <c r="QQN447"/>
      <c r="QQO447"/>
      <c r="QQP447"/>
      <c r="QQQ447"/>
      <c r="QQR447"/>
      <c r="QQS447"/>
      <c r="QQT447"/>
      <c r="QQU447"/>
      <c r="QQV447"/>
      <c r="QQW447"/>
      <c r="QQX447"/>
      <c r="QQY447"/>
      <c r="QQZ447"/>
      <c r="QRA447"/>
      <c r="QRB447"/>
      <c r="QRC447"/>
      <c r="QRD447"/>
      <c r="QRE447"/>
      <c r="QRF447"/>
      <c r="QRG447"/>
      <c r="QRH447"/>
      <c r="QRI447"/>
      <c r="QRJ447"/>
      <c r="QRK447"/>
      <c r="QRL447"/>
      <c r="QRM447"/>
      <c r="QRN447"/>
      <c r="QRO447"/>
      <c r="QRP447"/>
      <c r="QRQ447"/>
      <c r="QRR447"/>
      <c r="QRS447"/>
      <c r="QRT447"/>
      <c r="QRU447"/>
      <c r="QRV447"/>
      <c r="QRW447"/>
      <c r="QRX447"/>
      <c r="QRY447"/>
      <c r="QRZ447"/>
      <c r="QSA447"/>
      <c r="QSB447"/>
      <c r="QSC447"/>
      <c r="QSD447"/>
      <c r="QSE447"/>
      <c r="QSF447"/>
      <c r="QSG447"/>
      <c r="QSH447"/>
      <c r="QSI447"/>
      <c r="QSJ447"/>
      <c r="QSK447"/>
      <c r="QSL447"/>
      <c r="QSM447"/>
      <c r="QSN447"/>
      <c r="QSO447"/>
      <c r="QSP447"/>
      <c r="QSQ447"/>
      <c r="QSR447"/>
      <c r="QSS447"/>
      <c r="QST447"/>
      <c r="QSU447"/>
      <c r="QSV447"/>
      <c r="QSW447"/>
      <c r="QSX447"/>
      <c r="QSY447"/>
      <c r="QSZ447"/>
      <c r="QTA447"/>
      <c r="QTB447"/>
      <c r="QTC447"/>
      <c r="QTD447"/>
      <c r="QTE447"/>
      <c r="QTF447"/>
      <c r="QTG447"/>
      <c r="QTH447"/>
      <c r="QTI447"/>
      <c r="QTJ447"/>
      <c r="QTK447"/>
      <c r="QTL447"/>
      <c r="QTM447"/>
      <c r="QTN447"/>
      <c r="QTO447"/>
      <c r="QTP447"/>
      <c r="QTQ447"/>
      <c r="QTR447"/>
      <c r="QTS447"/>
      <c r="QTT447"/>
      <c r="QTU447"/>
      <c r="QTV447"/>
      <c r="QTW447"/>
      <c r="QTX447"/>
      <c r="QTY447"/>
      <c r="QTZ447"/>
      <c r="QUA447"/>
      <c r="QUB447"/>
      <c r="QUC447"/>
      <c r="QUD447"/>
      <c r="QUE447"/>
      <c r="QUF447"/>
      <c r="QUG447"/>
      <c r="QUH447"/>
      <c r="QUI447"/>
      <c r="QUJ447"/>
      <c r="QUK447"/>
      <c r="QUL447"/>
      <c r="QUM447"/>
      <c r="QUN447"/>
      <c r="QUO447"/>
      <c r="QUP447"/>
      <c r="QUQ447"/>
      <c r="QUR447"/>
      <c r="QUS447"/>
      <c r="QUT447"/>
      <c r="QUU447"/>
      <c r="QUV447"/>
      <c r="QUW447"/>
      <c r="QUX447"/>
      <c r="QUY447"/>
      <c r="QUZ447"/>
      <c r="QVA447"/>
      <c r="QVB447"/>
      <c r="QVC447"/>
      <c r="QVD447"/>
      <c r="QVE447"/>
      <c r="QVF447"/>
      <c r="QVG447"/>
      <c r="QVH447"/>
      <c r="QVI447"/>
      <c r="QVJ447"/>
      <c r="QVK447"/>
      <c r="QVL447"/>
      <c r="QVM447"/>
      <c r="QVN447"/>
      <c r="QVO447"/>
      <c r="QVP447"/>
      <c r="QVQ447"/>
      <c r="QVR447"/>
      <c r="QVS447"/>
      <c r="QVT447"/>
      <c r="QVU447"/>
      <c r="QVV447"/>
      <c r="QVW447"/>
      <c r="QVX447"/>
      <c r="QVY447"/>
      <c r="QVZ447"/>
      <c r="QWA447"/>
      <c r="QWB447"/>
      <c r="QWC447"/>
      <c r="QWD447"/>
      <c r="QWE447"/>
      <c r="QWF447"/>
      <c r="QWG447"/>
      <c r="QWH447"/>
      <c r="QWI447"/>
      <c r="QWJ447"/>
      <c r="QWK447"/>
      <c r="QWL447"/>
      <c r="QWM447"/>
      <c r="QWN447"/>
      <c r="QWO447"/>
      <c r="QWP447"/>
      <c r="QWQ447"/>
      <c r="QWR447"/>
      <c r="QWS447"/>
      <c r="QWT447"/>
      <c r="QWU447"/>
      <c r="QWV447"/>
      <c r="QWW447"/>
      <c r="QWX447"/>
      <c r="QWY447"/>
      <c r="QWZ447"/>
      <c r="QXA447"/>
      <c r="QXB447"/>
      <c r="QXC447"/>
      <c r="QXD447"/>
      <c r="QXE447"/>
      <c r="QXF447"/>
      <c r="QXG447"/>
      <c r="QXH447"/>
      <c r="QXI447"/>
      <c r="QXJ447"/>
      <c r="QXK447"/>
      <c r="QXL447"/>
      <c r="QXM447"/>
      <c r="QXN447"/>
      <c r="QXO447"/>
      <c r="QXP447"/>
      <c r="QXQ447"/>
      <c r="QXR447"/>
      <c r="QXS447"/>
      <c r="QXT447"/>
      <c r="QXU447"/>
      <c r="QXV447"/>
      <c r="QXW447"/>
      <c r="QXX447"/>
      <c r="QXY447"/>
      <c r="QXZ447"/>
      <c r="QYA447"/>
      <c r="QYB447"/>
      <c r="QYC447"/>
      <c r="QYD447"/>
      <c r="QYE447"/>
      <c r="QYF447"/>
      <c r="QYG447"/>
      <c r="QYH447"/>
      <c r="QYI447"/>
      <c r="QYJ447"/>
      <c r="QYK447"/>
      <c r="QYL447"/>
      <c r="QYM447"/>
      <c r="QYN447"/>
      <c r="QYO447"/>
      <c r="QYP447"/>
      <c r="QYQ447"/>
      <c r="QYR447"/>
      <c r="QYS447"/>
      <c r="QYT447"/>
      <c r="QYU447"/>
      <c r="QYV447"/>
      <c r="QYW447"/>
      <c r="QYX447"/>
      <c r="QYY447"/>
      <c r="QYZ447"/>
      <c r="QZA447"/>
      <c r="QZB447"/>
      <c r="QZC447"/>
      <c r="QZD447"/>
      <c r="QZE447"/>
      <c r="QZF447"/>
      <c r="QZG447"/>
      <c r="QZH447"/>
      <c r="QZI447"/>
      <c r="QZJ447"/>
      <c r="QZK447"/>
      <c r="QZL447"/>
      <c r="QZM447"/>
      <c r="QZN447"/>
      <c r="QZO447"/>
      <c r="QZP447"/>
      <c r="QZQ447"/>
      <c r="QZR447"/>
      <c r="QZS447"/>
      <c r="QZT447"/>
      <c r="QZU447"/>
      <c r="QZV447"/>
      <c r="QZW447"/>
      <c r="QZX447"/>
      <c r="QZY447"/>
      <c r="QZZ447"/>
      <c r="RAA447"/>
      <c r="RAB447"/>
      <c r="RAC447"/>
      <c r="RAD447"/>
      <c r="RAE447"/>
      <c r="RAF447"/>
      <c r="RAG447"/>
      <c r="RAH447"/>
      <c r="RAI447"/>
      <c r="RAJ447"/>
      <c r="RAK447"/>
      <c r="RAL447"/>
      <c r="RAM447"/>
      <c r="RAN447"/>
      <c r="RAO447"/>
      <c r="RAP447"/>
      <c r="RAQ447"/>
      <c r="RAR447"/>
      <c r="RAS447"/>
      <c r="RAT447"/>
      <c r="RAU447"/>
      <c r="RAV447"/>
      <c r="RAW447"/>
      <c r="RAX447"/>
      <c r="RAY447"/>
      <c r="RAZ447"/>
      <c r="RBA447"/>
      <c r="RBB447"/>
      <c r="RBC447"/>
      <c r="RBD447"/>
      <c r="RBE447"/>
      <c r="RBF447"/>
      <c r="RBG447"/>
      <c r="RBH447"/>
      <c r="RBI447"/>
      <c r="RBJ447"/>
      <c r="RBK447"/>
      <c r="RBL447"/>
      <c r="RBM447"/>
      <c r="RBN447"/>
      <c r="RBO447"/>
      <c r="RBP447"/>
      <c r="RBQ447"/>
      <c r="RBR447"/>
      <c r="RBS447"/>
      <c r="RBT447"/>
      <c r="RBU447"/>
      <c r="RBV447"/>
      <c r="RBW447"/>
      <c r="RBX447"/>
      <c r="RBY447"/>
      <c r="RBZ447"/>
      <c r="RCA447"/>
      <c r="RCB447"/>
      <c r="RCC447"/>
      <c r="RCD447"/>
      <c r="RCE447"/>
      <c r="RCF447"/>
      <c r="RCG447"/>
      <c r="RCH447"/>
      <c r="RCI447"/>
      <c r="RCJ447"/>
      <c r="RCK447"/>
      <c r="RCL447"/>
      <c r="RCM447"/>
      <c r="RCN447"/>
      <c r="RCO447"/>
      <c r="RCP447"/>
      <c r="RCQ447"/>
      <c r="RCR447"/>
      <c r="RCS447"/>
      <c r="RCT447"/>
      <c r="RCU447"/>
      <c r="RCV447"/>
      <c r="RCW447"/>
      <c r="RCX447"/>
      <c r="RCY447"/>
      <c r="RCZ447"/>
      <c r="RDA447"/>
      <c r="RDB447"/>
      <c r="RDC447"/>
      <c r="RDD447"/>
      <c r="RDE447"/>
      <c r="RDF447"/>
      <c r="RDG447"/>
      <c r="RDH447"/>
      <c r="RDI447"/>
      <c r="RDJ447"/>
      <c r="RDK447"/>
      <c r="RDL447"/>
      <c r="RDM447"/>
      <c r="RDN447"/>
      <c r="RDO447"/>
      <c r="RDP447"/>
      <c r="RDQ447"/>
      <c r="RDR447"/>
      <c r="RDS447"/>
      <c r="RDT447"/>
      <c r="RDU447"/>
      <c r="RDV447"/>
      <c r="RDW447"/>
      <c r="RDX447"/>
      <c r="RDY447"/>
      <c r="RDZ447"/>
      <c r="REA447"/>
      <c r="REB447"/>
      <c r="REC447"/>
      <c r="RED447"/>
      <c r="REE447"/>
      <c r="REF447"/>
      <c r="REG447"/>
      <c r="REH447"/>
      <c r="REI447"/>
      <c r="REJ447"/>
      <c r="REK447"/>
      <c r="REL447"/>
      <c r="REM447"/>
      <c r="REN447"/>
      <c r="REO447"/>
      <c r="REP447"/>
      <c r="REQ447"/>
      <c r="RER447"/>
      <c r="RES447"/>
      <c r="RET447"/>
      <c r="REU447"/>
      <c r="REV447"/>
      <c r="REW447"/>
      <c r="REX447"/>
      <c r="REY447"/>
      <c r="REZ447"/>
      <c r="RFA447"/>
      <c r="RFB447"/>
      <c r="RFC447"/>
      <c r="RFD447"/>
      <c r="RFE447"/>
      <c r="RFF447"/>
      <c r="RFG447"/>
      <c r="RFH447"/>
      <c r="RFI447"/>
      <c r="RFJ447"/>
      <c r="RFK447"/>
      <c r="RFL447"/>
      <c r="RFM447"/>
      <c r="RFN447"/>
      <c r="RFO447"/>
      <c r="RFP447"/>
      <c r="RFQ447"/>
      <c r="RFR447"/>
      <c r="RFS447"/>
      <c r="RFT447"/>
      <c r="RFU447"/>
      <c r="RFV447"/>
      <c r="RFW447"/>
      <c r="RFX447"/>
      <c r="RFY447"/>
      <c r="RFZ447"/>
      <c r="RGA447"/>
      <c r="RGB447"/>
      <c r="RGC447"/>
      <c r="RGD447"/>
      <c r="RGE447"/>
      <c r="RGF447"/>
      <c r="RGG447"/>
      <c r="RGH447"/>
      <c r="RGI447"/>
      <c r="RGJ447"/>
      <c r="RGK447"/>
      <c r="RGL447"/>
      <c r="RGM447"/>
      <c r="RGN447"/>
      <c r="RGO447"/>
      <c r="RGP447"/>
      <c r="RGQ447"/>
      <c r="RGR447"/>
      <c r="RGS447"/>
      <c r="RGT447"/>
      <c r="RGU447"/>
      <c r="RGV447"/>
      <c r="RGW447"/>
      <c r="RGX447"/>
      <c r="RGY447"/>
      <c r="RGZ447"/>
      <c r="RHA447"/>
      <c r="RHB447"/>
      <c r="RHC447"/>
      <c r="RHD447"/>
      <c r="RHE447"/>
      <c r="RHF447"/>
      <c r="RHG447"/>
      <c r="RHH447"/>
      <c r="RHI447"/>
      <c r="RHJ447"/>
      <c r="RHK447"/>
      <c r="RHL447"/>
      <c r="RHM447"/>
      <c r="RHN447"/>
      <c r="RHO447"/>
      <c r="RHP447"/>
      <c r="RHQ447"/>
      <c r="RHR447"/>
      <c r="RHS447"/>
      <c r="RHT447"/>
      <c r="RHU447"/>
      <c r="RHV447"/>
      <c r="RHW447"/>
      <c r="RHX447"/>
      <c r="RHY447"/>
      <c r="RHZ447"/>
      <c r="RIA447"/>
      <c r="RIB447"/>
      <c r="RIC447"/>
      <c r="RID447"/>
      <c r="RIE447"/>
      <c r="RIF447"/>
      <c r="RIG447"/>
      <c r="RIH447"/>
      <c r="RII447"/>
      <c r="RIJ447"/>
      <c r="RIK447"/>
      <c r="RIL447"/>
      <c r="RIM447"/>
      <c r="RIN447"/>
      <c r="RIO447"/>
      <c r="RIP447"/>
      <c r="RIQ447"/>
      <c r="RIR447"/>
      <c r="RIS447"/>
      <c r="RIT447"/>
      <c r="RIU447"/>
      <c r="RIV447"/>
      <c r="RIW447"/>
      <c r="RIX447"/>
      <c r="RIY447"/>
      <c r="RIZ447"/>
      <c r="RJA447"/>
      <c r="RJB447"/>
      <c r="RJC447"/>
      <c r="RJD447"/>
      <c r="RJE447"/>
      <c r="RJF447"/>
      <c r="RJG447"/>
      <c r="RJH447"/>
      <c r="RJI447"/>
      <c r="RJJ447"/>
      <c r="RJK447"/>
      <c r="RJL447"/>
      <c r="RJM447"/>
      <c r="RJN447"/>
      <c r="RJO447"/>
      <c r="RJP447"/>
      <c r="RJQ447"/>
      <c r="RJR447"/>
      <c r="RJS447"/>
      <c r="RJT447"/>
      <c r="RJU447"/>
      <c r="RJV447"/>
      <c r="RJW447"/>
      <c r="RJX447"/>
      <c r="RJY447"/>
      <c r="RJZ447"/>
      <c r="RKA447"/>
      <c r="RKB447"/>
      <c r="RKC447"/>
      <c r="RKD447"/>
      <c r="RKE447"/>
      <c r="RKF447"/>
      <c r="RKG447"/>
      <c r="RKH447"/>
      <c r="RKI447"/>
      <c r="RKJ447"/>
      <c r="RKK447"/>
      <c r="RKL447"/>
      <c r="RKM447"/>
      <c r="RKN447"/>
      <c r="RKO447"/>
      <c r="RKP447"/>
      <c r="RKQ447"/>
      <c r="RKR447"/>
      <c r="RKS447"/>
      <c r="RKT447"/>
      <c r="RKU447"/>
      <c r="RKV447"/>
      <c r="RKW447"/>
      <c r="RKX447"/>
      <c r="RKY447"/>
      <c r="RKZ447"/>
      <c r="RLA447"/>
      <c r="RLB447"/>
      <c r="RLC447"/>
      <c r="RLD447"/>
      <c r="RLE447"/>
      <c r="RLF447"/>
      <c r="RLG447"/>
      <c r="RLH447"/>
      <c r="RLI447"/>
      <c r="RLJ447"/>
      <c r="RLK447"/>
      <c r="RLL447"/>
      <c r="RLM447"/>
      <c r="RLN447"/>
      <c r="RLO447"/>
      <c r="RLP447"/>
      <c r="RLQ447"/>
      <c r="RLR447"/>
      <c r="RLS447"/>
      <c r="RLT447"/>
      <c r="RLU447"/>
      <c r="RLV447"/>
      <c r="RLW447"/>
      <c r="RLX447"/>
      <c r="RLY447"/>
      <c r="RLZ447"/>
      <c r="RMA447"/>
      <c r="RMB447"/>
      <c r="RMC447"/>
      <c r="RMD447"/>
      <c r="RME447"/>
      <c r="RMF447"/>
      <c r="RMG447"/>
      <c r="RMH447"/>
      <c r="RMI447"/>
      <c r="RMJ447"/>
      <c r="RMK447"/>
      <c r="RML447"/>
      <c r="RMM447"/>
      <c r="RMN447"/>
      <c r="RMO447"/>
      <c r="RMP447"/>
      <c r="RMQ447"/>
      <c r="RMR447"/>
      <c r="RMS447"/>
      <c r="RMT447"/>
      <c r="RMU447"/>
      <c r="RMV447"/>
      <c r="RMW447"/>
      <c r="RMX447"/>
      <c r="RMY447"/>
      <c r="RMZ447"/>
      <c r="RNA447"/>
      <c r="RNB447"/>
      <c r="RNC447"/>
      <c r="RND447"/>
      <c r="RNE447"/>
      <c r="RNF447"/>
      <c r="RNG447"/>
      <c r="RNH447"/>
      <c r="RNI447"/>
      <c r="RNJ447"/>
      <c r="RNK447"/>
      <c r="RNL447"/>
      <c r="RNM447"/>
      <c r="RNN447"/>
      <c r="RNO447"/>
      <c r="RNP447"/>
      <c r="RNQ447"/>
      <c r="RNR447"/>
      <c r="RNS447"/>
      <c r="RNT447"/>
      <c r="RNU447"/>
      <c r="RNV447"/>
      <c r="RNW447"/>
      <c r="RNX447"/>
      <c r="RNY447"/>
      <c r="RNZ447"/>
      <c r="ROA447"/>
      <c r="ROB447"/>
      <c r="ROC447"/>
      <c r="ROD447"/>
      <c r="ROE447"/>
      <c r="ROF447"/>
      <c r="ROG447"/>
      <c r="ROH447"/>
      <c r="ROI447"/>
      <c r="ROJ447"/>
      <c r="ROK447"/>
      <c r="ROL447"/>
      <c r="ROM447"/>
      <c r="RON447"/>
      <c r="ROO447"/>
      <c r="ROP447"/>
      <c r="ROQ447"/>
      <c r="ROR447"/>
      <c r="ROS447"/>
      <c r="ROT447"/>
      <c r="ROU447"/>
      <c r="ROV447"/>
      <c r="ROW447"/>
      <c r="ROX447"/>
      <c r="ROY447"/>
      <c r="ROZ447"/>
      <c r="RPA447"/>
      <c r="RPB447"/>
      <c r="RPC447"/>
      <c r="RPD447"/>
      <c r="RPE447"/>
      <c r="RPF447"/>
      <c r="RPG447"/>
      <c r="RPH447"/>
      <c r="RPI447"/>
      <c r="RPJ447"/>
      <c r="RPK447"/>
      <c r="RPL447"/>
      <c r="RPM447"/>
      <c r="RPN447"/>
      <c r="RPO447"/>
      <c r="RPP447"/>
      <c r="RPQ447"/>
      <c r="RPR447"/>
      <c r="RPS447"/>
      <c r="RPT447"/>
      <c r="RPU447"/>
      <c r="RPV447"/>
      <c r="RPW447"/>
      <c r="RPX447"/>
      <c r="RPY447"/>
      <c r="RPZ447"/>
      <c r="RQA447"/>
      <c r="RQB447"/>
      <c r="RQC447"/>
      <c r="RQD447"/>
      <c r="RQE447"/>
      <c r="RQF447"/>
      <c r="RQG447"/>
      <c r="RQH447"/>
      <c r="RQI447"/>
      <c r="RQJ447"/>
      <c r="RQK447"/>
      <c r="RQL447"/>
      <c r="RQM447"/>
      <c r="RQN447"/>
      <c r="RQO447"/>
      <c r="RQP447"/>
      <c r="RQQ447"/>
      <c r="RQR447"/>
      <c r="RQS447"/>
      <c r="RQT447"/>
      <c r="RQU447"/>
      <c r="RQV447"/>
      <c r="RQW447"/>
      <c r="RQX447"/>
      <c r="RQY447"/>
      <c r="RQZ447"/>
      <c r="RRA447"/>
      <c r="RRB447"/>
      <c r="RRC447"/>
      <c r="RRD447"/>
      <c r="RRE447"/>
      <c r="RRF447"/>
      <c r="RRG447"/>
      <c r="RRH447"/>
      <c r="RRI447"/>
      <c r="RRJ447"/>
      <c r="RRK447"/>
      <c r="RRL447"/>
      <c r="RRM447"/>
      <c r="RRN447"/>
      <c r="RRO447"/>
      <c r="RRP447"/>
      <c r="RRQ447"/>
      <c r="RRR447"/>
      <c r="RRS447"/>
      <c r="RRT447"/>
      <c r="RRU447"/>
      <c r="RRV447"/>
      <c r="RRW447"/>
      <c r="RRX447"/>
      <c r="RRY447"/>
      <c r="RRZ447"/>
      <c r="RSA447"/>
      <c r="RSB447"/>
      <c r="RSC447"/>
      <c r="RSD447"/>
      <c r="RSE447"/>
      <c r="RSF447"/>
      <c r="RSG447"/>
      <c r="RSH447"/>
      <c r="RSI447"/>
      <c r="RSJ447"/>
      <c r="RSK447"/>
      <c r="RSL447"/>
      <c r="RSM447"/>
      <c r="RSN447"/>
      <c r="RSO447"/>
      <c r="RSP447"/>
      <c r="RSQ447"/>
      <c r="RSR447"/>
      <c r="RSS447"/>
      <c r="RST447"/>
      <c r="RSU447"/>
      <c r="RSV447"/>
      <c r="RSW447"/>
      <c r="RSX447"/>
      <c r="RSY447"/>
      <c r="RSZ447"/>
      <c r="RTA447"/>
      <c r="RTB447"/>
      <c r="RTC447"/>
      <c r="RTD447"/>
      <c r="RTE447"/>
      <c r="RTF447"/>
      <c r="RTG447"/>
      <c r="RTH447"/>
      <c r="RTI447"/>
      <c r="RTJ447"/>
      <c r="RTK447"/>
      <c r="RTL447"/>
      <c r="RTM447"/>
      <c r="RTN447"/>
      <c r="RTO447"/>
      <c r="RTP447"/>
      <c r="RTQ447"/>
      <c r="RTR447"/>
      <c r="RTS447"/>
      <c r="RTT447"/>
      <c r="RTU447"/>
      <c r="RTV447"/>
      <c r="RTW447"/>
      <c r="RTX447"/>
      <c r="RTY447"/>
      <c r="RTZ447"/>
      <c r="RUA447"/>
      <c r="RUB447"/>
      <c r="RUC447"/>
      <c r="RUD447"/>
      <c r="RUE447"/>
      <c r="RUF447"/>
      <c r="RUG447"/>
      <c r="RUH447"/>
      <c r="RUI447"/>
      <c r="RUJ447"/>
      <c r="RUK447"/>
      <c r="RUL447"/>
      <c r="RUM447"/>
      <c r="RUN447"/>
      <c r="RUO447"/>
      <c r="RUP447"/>
      <c r="RUQ447"/>
      <c r="RUR447"/>
      <c r="RUS447"/>
      <c r="RUT447"/>
      <c r="RUU447"/>
      <c r="RUV447"/>
      <c r="RUW447"/>
      <c r="RUX447"/>
      <c r="RUY447"/>
      <c r="RUZ447"/>
      <c r="RVA447"/>
      <c r="RVB447"/>
      <c r="RVC447"/>
      <c r="RVD447"/>
      <c r="RVE447"/>
      <c r="RVF447"/>
      <c r="RVG447"/>
      <c r="RVH447"/>
      <c r="RVI447"/>
      <c r="RVJ447"/>
      <c r="RVK447"/>
      <c r="RVL447"/>
      <c r="RVM447"/>
      <c r="RVN447"/>
      <c r="RVO447"/>
      <c r="RVP447"/>
      <c r="RVQ447"/>
      <c r="RVR447"/>
      <c r="RVS447"/>
      <c r="RVT447"/>
      <c r="RVU447"/>
      <c r="RVV447"/>
      <c r="RVW447"/>
      <c r="RVX447"/>
      <c r="RVY447"/>
      <c r="RVZ447"/>
      <c r="RWA447"/>
      <c r="RWB447"/>
      <c r="RWC447"/>
      <c r="RWD447"/>
      <c r="RWE447"/>
      <c r="RWF447"/>
      <c r="RWG447"/>
      <c r="RWH447"/>
      <c r="RWI447"/>
      <c r="RWJ447"/>
      <c r="RWK447"/>
      <c r="RWL447"/>
      <c r="RWM447"/>
      <c r="RWN447"/>
      <c r="RWO447"/>
      <c r="RWP447"/>
      <c r="RWQ447"/>
      <c r="RWR447"/>
      <c r="RWS447"/>
      <c r="RWT447"/>
      <c r="RWU447"/>
      <c r="RWV447"/>
      <c r="RWW447"/>
      <c r="RWX447"/>
      <c r="RWY447"/>
      <c r="RWZ447"/>
      <c r="RXA447"/>
      <c r="RXB447"/>
      <c r="RXC447"/>
      <c r="RXD447"/>
      <c r="RXE447"/>
      <c r="RXF447"/>
      <c r="RXG447"/>
      <c r="RXH447"/>
      <c r="RXI447"/>
      <c r="RXJ447"/>
      <c r="RXK447"/>
      <c r="RXL447"/>
      <c r="RXM447"/>
      <c r="RXN447"/>
      <c r="RXO447"/>
      <c r="RXP447"/>
      <c r="RXQ447"/>
      <c r="RXR447"/>
      <c r="RXS447"/>
      <c r="RXT447"/>
      <c r="RXU447"/>
      <c r="RXV447"/>
      <c r="RXW447"/>
      <c r="RXX447"/>
      <c r="RXY447"/>
      <c r="RXZ447"/>
      <c r="RYA447"/>
      <c r="RYB447"/>
      <c r="RYC447"/>
      <c r="RYD447"/>
      <c r="RYE447"/>
      <c r="RYF447"/>
      <c r="RYG447"/>
      <c r="RYH447"/>
      <c r="RYI447"/>
      <c r="RYJ447"/>
      <c r="RYK447"/>
      <c r="RYL447"/>
      <c r="RYM447"/>
      <c r="RYN447"/>
      <c r="RYO447"/>
      <c r="RYP447"/>
      <c r="RYQ447"/>
      <c r="RYR447"/>
      <c r="RYS447"/>
      <c r="RYT447"/>
      <c r="RYU447"/>
      <c r="RYV447"/>
      <c r="RYW447"/>
      <c r="RYX447"/>
      <c r="RYY447"/>
      <c r="RYZ447"/>
      <c r="RZA447"/>
      <c r="RZB447"/>
      <c r="RZC447"/>
      <c r="RZD447"/>
      <c r="RZE447"/>
      <c r="RZF447"/>
      <c r="RZG447"/>
      <c r="RZH447"/>
      <c r="RZI447"/>
      <c r="RZJ447"/>
      <c r="RZK447"/>
      <c r="RZL447"/>
      <c r="RZM447"/>
      <c r="RZN447"/>
      <c r="RZO447"/>
      <c r="RZP447"/>
      <c r="RZQ447"/>
      <c r="RZR447"/>
      <c r="RZS447"/>
      <c r="RZT447"/>
      <c r="RZU447"/>
      <c r="RZV447"/>
      <c r="RZW447"/>
      <c r="RZX447"/>
      <c r="RZY447"/>
      <c r="RZZ447"/>
      <c r="SAA447"/>
      <c r="SAB447"/>
      <c r="SAC447"/>
      <c r="SAD447"/>
      <c r="SAE447"/>
      <c r="SAF447"/>
      <c r="SAG447"/>
      <c r="SAH447"/>
      <c r="SAI447"/>
      <c r="SAJ447"/>
      <c r="SAK447"/>
      <c r="SAL447"/>
      <c r="SAM447"/>
      <c r="SAN447"/>
      <c r="SAO447"/>
      <c r="SAP447"/>
      <c r="SAQ447"/>
      <c r="SAR447"/>
      <c r="SAS447"/>
      <c r="SAT447"/>
      <c r="SAU447"/>
      <c r="SAV447"/>
      <c r="SAW447"/>
      <c r="SAX447"/>
      <c r="SAY447"/>
      <c r="SAZ447"/>
      <c r="SBA447"/>
      <c r="SBB447"/>
      <c r="SBC447"/>
      <c r="SBD447"/>
      <c r="SBE447"/>
      <c r="SBF447"/>
      <c r="SBG447"/>
      <c r="SBH447"/>
      <c r="SBI447"/>
      <c r="SBJ447"/>
      <c r="SBK447"/>
      <c r="SBL447"/>
      <c r="SBM447"/>
      <c r="SBN447"/>
      <c r="SBO447"/>
      <c r="SBP447"/>
      <c r="SBQ447"/>
      <c r="SBR447"/>
      <c r="SBS447"/>
      <c r="SBT447"/>
      <c r="SBU447"/>
      <c r="SBV447"/>
      <c r="SBW447"/>
      <c r="SBX447"/>
      <c r="SBY447"/>
      <c r="SBZ447"/>
      <c r="SCA447"/>
      <c r="SCB447"/>
      <c r="SCC447"/>
      <c r="SCD447"/>
      <c r="SCE447"/>
      <c r="SCF447"/>
      <c r="SCG447"/>
      <c r="SCH447"/>
      <c r="SCI447"/>
      <c r="SCJ447"/>
      <c r="SCK447"/>
      <c r="SCL447"/>
      <c r="SCM447"/>
      <c r="SCN447"/>
      <c r="SCO447"/>
      <c r="SCP447"/>
      <c r="SCQ447"/>
      <c r="SCR447"/>
      <c r="SCS447"/>
      <c r="SCT447"/>
      <c r="SCU447"/>
      <c r="SCV447"/>
      <c r="SCW447"/>
      <c r="SCX447"/>
      <c r="SCY447"/>
      <c r="SCZ447"/>
      <c r="SDA447"/>
      <c r="SDB447"/>
      <c r="SDC447"/>
      <c r="SDD447"/>
      <c r="SDE447"/>
      <c r="SDF447"/>
      <c r="SDG447"/>
      <c r="SDH447"/>
      <c r="SDI447"/>
      <c r="SDJ447"/>
      <c r="SDK447"/>
      <c r="SDL447"/>
      <c r="SDM447"/>
      <c r="SDN447"/>
      <c r="SDO447"/>
      <c r="SDP447"/>
      <c r="SDQ447"/>
      <c r="SDR447"/>
      <c r="SDS447"/>
      <c r="SDT447"/>
      <c r="SDU447"/>
      <c r="SDV447"/>
      <c r="SDW447"/>
      <c r="SDX447"/>
      <c r="SDY447"/>
      <c r="SDZ447"/>
      <c r="SEA447"/>
      <c r="SEB447"/>
      <c r="SEC447"/>
      <c r="SED447"/>
      <c r="SEE447"/>
      <c r="SEF447"/>
      <c r="SEG447"/>
      <c r="SEH447"/>
      <c r="SEI447"/>
      <c r="SEJ447"/>
      <c r="SEK447"/>
      <c r="SEL447"/>
      <c r="SEM447"/>
      <c r="SEN447"/>
      <c r="SEO447"/>
      <c r="SEP447"/>
      <c r="SEQ447"/>
      <c r="SER447"/>
      <c r="SES447"/>
      <c r="SET447"/>
      <c r="SEU447"/>
      <c r="SEV447"/>
      <c r="SEW447"/>
      <c r="SEX447"/>
      <c r="SEY447"/>
      <c r="SEZ447"/>
      <c r="SFA447"/>
      <c r="SFB447"/>
      <c r="SFC447"/>
      <c r="SFD447"/>
      <c r="SFE447"/>
      <c r="SFF447"/>
      <c r="SFG447"/>
      <c r="SFH447"/>
      <c r="SFI447"/>
      <c r="SFJ447"/>
      <c r="SFK447"/>
      <c r="SFL447"/>
      <c r="SFM447"/>
      <c r="SFN447"/>
      <c r="SFO447"/>
      <c r="SFP447"/>
      <c r="SFQ447"/>
      <c r="SFR447"/>
      <c r="SFS447"/>
      <c r="SFT447"/>
      <c r="SFU447"/>
      <c r="SFV447"/>
      <c r="SFW447"/>
      <c r="SFX447"/>
      <c r="SFY447"/>
      <c r="SFZ447"/>
      <c r="SGA447"/>
      <c r="SGB447"/>
      <c r="SGC447"/>
      <c r="SGD447"/>
      <c r="SGE447"/>
      <c r="SGF447"/>
      <c r="SGG447"/>
      <c r="SGH447"/>
      <c r="SGI447"/>
      <c r="SGJ447"/>
      <c r="SGK447"/>
      <c r="SGL447"/>
      <c r="SGM447"/>
      <c r="SGN447"/>
      <c r="SGO447"/>
      <c r="SGP447"/>
      <c r="SGQ447"/>
      <c r="SGR447"/>
      <c r="SGS447"/>
      <c r="SGT447"/>
      <c r="SGU447"/>
      <c r="SGV447"/>
      <c r="SGW447"/>
      <c r="SGX447"/>
      <c r="SGY447"/>
      <c r="SGZ447"/>
      <c r="SHA447"/>
      <c r="SHB447"/>
      <c r="SHC447"/>
      <c r="SHD447"/>
      <c r="SHE447"/>
      <c r="SHF447"/>
      <c r="SHG447"/>
      <c r="SHH447"/>
      <c r="SHI447"/>
      <c r="SHJ447"/>
      <c r="SHK447"/>
      <c r="SHL447"/>
      <c r="SHM447"/>
      <c r="SHN447"/>
      <c r="SHO447"/>
      <c r="SHP447"/>
      <c r="SHQ447"/>
      <c r="SHR447"/>
      <c r="SHS447"/>
      <c r="SHT447"/>
      <c r="SHU447"/>
      <c r="SHV447"/>
      <c r="SHW447"/>
      <c r="SHX447"/>
      <c r="SHY447"/>
      <c r="SHZ447"/>
      <c r="SIA447"/>
      <c r="SIB447"/>
      <c r="SIC447"/>
      <c r="SID447"/>
      <c r="SIE447"/>
      <c r="SIF447"/>
      <c r="SIG447"/>
      <c r="SIH447"/>
      <c r="SII447"/>
      <c r="SIJ447"/>
      <c r="SIK447"/>
      <c r="SIL447"/>
      <c r="SIM447"/>
      <c r="SIN447"/>
      <c r="SIO447"/>
      <c r="SIP447"/>
      <c r="SIQ447"/>
      <c r="SIR447"/>
      <c r="SIS447"/>
      <c r="SIT447"/>
      <c r="SIU447"/>
      <c r="SIV447"/>
      <c r="SIW447"/>
      <c r="SIX447"/>
      <c r="SIY447"/>
      <c r="SIZ447"/>
      <c r="SJA447"/>
      <c r="SJB447"/>
      <c r="SJC447"/>
      <c r="SJD447"/>
      <c r="SJE447"/>
      <c r="SJF447"/>
      <c r="SJG447"/>
      <c r="SJH447"/>
      <c r="SJI447"/>
      <c r="SJJ447"/>
      <c r="SJK447"/>
      <c r="SJL447"/>
      <c r="SJM447"/>
      <c r="SJN447"/>
      <c r="SJO447"/>
      <c r="SJP447"/>
      <c r="SJQ447"/>
      <c r="SJR447"/>
      <c r="SJS447"/>
      <c r="SJT447"/>
      <c r="SJU447"/>
      <c r="SJV447"/>
      <c r="SJW447"/>
      <c r="SJX447"/>
      <c r="SJY447"/>
      <c r="SJZ447"/>
      <c r="SKA447"/>
      <c r="SKB447"/>
      <c r="SKC447"/>
      <c r="SKD447"/>
      <c r="SKE447"/>
      <c r="SKF447"/>
      <c r="SKG447"/>
      <c r="SKH447"/>
      <c r="SKI447"/>
      <c r="SKJ447"/>
      <c r="SKK447"/>
      <c r="SKL447"/>
      <c r="SKM447"/>
      <c r="SKN447"/>
      <c r="SKO447"/>
      <c r="SKP447"/>
      <c r="SKQ447"/>
      <c r="SKR447"/>
      <c r="SKS447"/>
      <c r="SKT447"/>
      <c r="SKU447"/>
      <c r="SKV447"/>
      <c r="SKW447"/>
      <c r="SKX447"/>
      <c r="SKY447"/>
      <c r="SKZ447"/>
      <c r="SLA447"/>
      <c r="SLB447"/>
      <c r="SLC447"/>
      <c r="SLD447"/>
      <c r="SLE447"/>
      <c r="SLF447"/>
      <c r="SLG447"/>
      <c r="SLH447"/>
      <c r="SLI447"/>
      <c r="SLJ447"/>
      <c r="SLK447"/>
      <c r="SLL447"/>
      <c r="SLM447"/>
      <c r="SLN447"/>
      <c r="SLO447"/>
      <c r="SLP447"/>
      <c r="SLQ447"/>
      <c r="SLR447"/>
      <c r="SLS447"/>
      <c r="SLT447"/>
      <c r="SLU447"/>
      <c r="SLV447"/>
      <c r="SLW447"/>
      <c r="SLX447"/>
      <c r="SLY447"/>
      <c r="SLZ447"/>
      <c r="SMA447"/>
      <c r="SMB447"/>
      <c r="SMC447"/>
      <c r="SMD447"/>
      <c r="SME447"/>
      <c r="SMF447"/>
      <c r="SMG447"/>
      <c r="SMH447"/>
      <c r="SMI447"/>
      <c r="SMJ447"/>
      <c r="SMK447"/>
      <c r="SML447"/>
      <c r="SMM447"/>
      <c r="SMN447"/>
      <c r="SMO447"/>
      <c r="SMP447"/>
      <c r="SMQ447"/>
      <c r="SMR447"/>
      <c r="SMS447"/>
      <c r="SMT447"/>
      <c r="SMU447"/>
      <c r="SMV447"/>
      <c r="SMW447"/>
      <c r="SMX447"/>
      <c r="SMY447"/>
      <c r="SMZ447"/>
      <c r="SNA447"/>
      <c r="SNB447"/>
      <c r="SNC447"/>
      <c r="SND447"/>
      <c r="SNE447"/>
      <c r="SNF447"/>
      <c r="SNG447"/>
      <c r="SNH447"/>
      <c r="SNI447"/>
      <c r="SNJ447"/>
      <c r="SNK447"/>
      <c r="SNL447"/>
      <c r="SNM447"/>
      <c r="SNN447"/>
      <c r="SNO447"/>
      <c r="SNP447"/>
      <c r="SNQ447"/>
      <c r="SNR447"/>
      <c r="SNS447"/>
      <c r="SNT447"/>
      <c r="SNU447"/>
      <c r="SNV447"/>
      <c r="SNW447"/>
      <c r="SNX447"/>
      <c r="SNY447"/>
      <c r="SNZ447"/>
      <c r="SOA447"/>
      <c r="SOB447"/>
      <c r="SOC447"/>
      <c r="SOD447"/>
      <c r="SOE447"/>
      <c r="SOF447"/>
      <c r="SOG447"/>
      <c r="SOH447"/>
      <c r="SOI447"/>
      <c r="SOJ447"/>
      <c r="SOK447"/>
      <c r="SOL447"/>
      <c r="SOM447"/>
      <c r="SON447"/>
      <c r="SOO447"/>
      <c r="SOP447"/>
      <c r="SOQ447"/>
      <c r="SOR447"/>
      <c r="SOS447"/>
      <c r="SOT447"/>
      <c r="SOU447"/>
      <c r="SOV447"/>
      <c r="SOW447"/>
      <c r="SOX447"/>
      <c r="SOY447"/>
      <c r="SOZ447"/>
      <c r="SPA447"/>
      <c r="SPB447"/>
      <c r="SPC447"/>
      <c r="SPD447"/>
      <c r="SPE447"/>
      <c r="SPF447"/>
      <c r="SPG447"/>
      <c r="SPH447"/>
      <c r="SPI447"/>
      <c r="SPJ447"/>
      <c r="SPK447"/>
      <c r="SPL447"/>
      <c r="SPM447"/>
      <c r="SPN447"/>
      <c r="SPO447"/>
      <c r="SPP447"/>
      <c r="SPQ447"/>
      <c r="SPR447"/>
      <c r="SPS447"/>
      <c r="SPT447"/>
      <c r="SPU447"/>
      <c r="SPV447"/>
      <c r="SPW447"/>
      <c r="SPX447"/>
      <c r="SPY447"/>
      <c r="SPZ447"/>
      <c r="SQA447"/>
      <c r="SQB447"/>
      <c r="SQC447"/>
      <c r="SQD447"/>
      <c r="SQE447"/>
      <c r="SQF447"/>
      <c r="SQG447"/>
      <c r="SQH447"/>
      <c r="SQI447"/>
      <c r="SQJ447"/>
      <c r="SQK447"/>
      <c r="SQL447"/>
      <c r="SQM447"/>
      <c r="SQN447"/>
      <c r="SQO447"/>
      <c r="SQP447"/>
      <c r="SQQ447"/>
      <c r="SQR447"/>
      <c r="SQS447"/>
      <c r="SQT447"/>
      <c r="SQU447"/>
      <c r="SQV447"/>
      <c r="SQW447"/>
      <c r="SQX447"/>
      <c r="SQY447"/>
      <c r="SQZ447"/>
      <c r="SRA447"/>
      <c r="SRB447"/>
      <c r="SRC447"/>
      <c r="SRD447"/>
      <c r="SRE447"/>
      <c r="SRF447"/>
      <c r="SRG447"/>
      <c r="SRH447"/>
      <c r="SRI447"/>
      <c r="SRJ447"/>
      <c r="SRK447"/>
      <c r="SRL447"/>
      <c r="SRM447"/>
      <c r="SRN447"/>
      <c r="SRO447"/>
      <c r="SRP447"/>
      <c r="SRQ447"/>
      <c r="SRR447"/>
      <c r="SRS447"/>
      <c r="SRT447"/>
      <c r="SRU447"/>
      <c r="SRV447"/>
      <c r="SRW447"/>
      <c r="SRX447"/>
      <c r="SRY447"/>
      <c r="SRZ447"/>
      <c r="SSA447"/>
      <c r="SSB447"/>
      <c r="SSC447"/>
      <c r="SSD447"/>
      <c r="SSE447"/>
      <c r="SSF447"/>
      <c r="SSG447"/>
      <c r="SSH447"/>
      <c r="SSI447"/>
      <c r="SSJ447"/>
      <c r="SSK447"/>
      <c r="SSL447"/>
      <c r="SSM447"/>
      <c r="SSN447"/>
      <c r="SSO447"/>
      <c r="SSP447"/>
      <c r="SSQ447"/>
      <c r="SSR447"/>
      <c r="SSS447"/>
      <c r="SST447"/>
      <c r="SSU447"/>
      <c r="SSV447"/>
      <c r="SSW447"/>
      <c r="SSX447"/>
      <c r="SSY447"/>
      <c r="SSZ447"/>
      <c r="STA447"/>
      <c r="STB447"/>
      <c r="STC447"/>
      <c r="STD447"/>
      <c r="STE447"/>
      <c r="STF447"/>
      <c r="STG447"/>
      <c r="STH447"/>
      <c r="STI447"/>
      <c r="STJ447"/>
      <c r="STK447"/>
      <c r="STL447"/>
      <c r="STM447"/>
      <c r="STN447"/>
      <c r="STO447"/>
      <c r="STP447"/>
      <c r="STQ447"/>
      <c r="STR447"/>
      <c r="STS447"/>
      <c r="STT447"/>
      <c r="STU447"/>
      <c r="STV447"/>
      <c r="STW447"/>
      <c r="STX447"/>
      <c r="STY447"/>
      <c r="STZ447"/>
      <c r="SUA447"/>
      <c r="SUB447"/>
      <c r="SUC447"/>
      <c r="SUD447"/>
      <c r="SUE447"/>
      <c r="SUF447"/>
      <c r="SUG447"/>
      <c r="SUH447"/>
      <c r="SUI447"/>
      <c r="SUJ447"/>
      <c r="SUK447"/>
      <c r="SUL447"/>
      <c r="SUM447"/>
      <c r="SUN447"/>
      <c r="SUO447"/>
      <c r="SUP447"/>
      <c r="SUQ447"/>
      <c r="SUR447"/>
      <c r="SUS447"/>
      <c r="SUT447"/>
      <c r="SUU447"/>
      <c r="SUV447"/>
      <c r="SUW447"/>
      <c r="SUX447"/>
      <c r="SUY447"/>
      <c r="SUZ447"/>
      <c r="SVA447"/>
      <c r="SVB447"/>
      <c r="SVC447"/>
      <c r="SVD447"/>
      <c r="SVE447"/>
      <c r="SVF447"/>
      <c r="SVG447"/>
      <c r="SVH447"/>
      <c r="SVI447"/>
      <c r="SVJ447"/>
      <c r="SVK447"/>
      <c r="SVL447"/>
      <c r="SVM447"/>
      <c r="SVN447"/>
      <c r="SVO447"/>
      <c r="SVP447"/>
      <c r="SVQ447"/>
      <c r="SVR447"/>
      <c r="SVS447"/>
      <c r="SVT447"/>
      <c r="SVU447"/>
      <c r="SVV447"/>
      <c r="SVW447"/>
      <c r="SVX447"/>
      <c r="SVY447"/>
      <c r="SVZ447"/>
      <c r="SWA447"/>
      <c r="SWB447"/>
      <c r="SWC447"/>
      <c r="SWD447"/>
      <c r="SWE447"/>
      <c r="SWF447"/>
      <c r="SWG447"/>
      <c r="SWH447"/>
      <c r="SWI447"/>
      <c r="SWJ447"/>
      <c r="SWK447"/>
      <c r="SWL447"/>
      <c r="SWM447"/>
      <c r="SWN447"/>
      <c r="SWO447"/>
      <c r="SWP447"/>
      <c r="SWQ447"/>
      <c r="SWR447"/>
      <c r="SWS447"/>
      <c r="SWT447"/>
      <c r="SWU447"/>
      <c r="SWV447"/>
      <c r="SWW447"/>
      <c r="SWX447"/>
      <c r="SWY447"/>
      <c r="SWZ447"/>
      <c r="SXA447"/>
      <c r="SXB447"/>
      <c r="SXC447"/>
      <c r="SXD447"/>
      <c r="SXE447"/>
      <c r="SXF447"/>
      <c r="SXG447"/>
      <c r="SXH447"/>
      <c r="SXI447"/>
      <c r="SXJ447"/>
      <c r="SXK447"/>
      <c r="SXL447"/>
      <c r="SXM447"/>
      <c r="SXN447"/>
      <c r="SXO447"/>
      <c r="SXP447"/>
      <c r="SXQ447"/>
      <c r="SXR447"/>
      <c r="SXS447"/>
      <c r="SXT447"/>
      <c r="SXU447"/>
      <c r="SXV447"/>
      <c r="SXW447"/>
      <c r="SXX447"/>
      <c r="SXY447"/>
      <c r="SXZ447"/>
      <c r="SYA447"/>
      <c r="SYB447"/>
      <c r="SYC447"/>
      <c r="SYD447"/>
      <c r="SYE447"/>
      <c r="SYF447"/>
      <c r="SYG447"/>
      <c r="SYH447"/>
      <c r="SYI447"/>
      <c r="SYJ447"/>
      <c r="SYK447"/>
      <c r="SYL447"/>
      <c r="SYM447"/>
      <c r="SYN447"/>
      <c r="SYO447"/>
      <c r="SYP447"/>
      <c r="SYQ447"/>
      <c r="SYR447"/>
      <c r="SYS447"/>
      <c r="SYT447"/>
      <c r="SYU447"/>
      <c r="SYV447"/>
      <c r="SYW447"/>
      <c r="SYX447"/>
      <c r="SYY447"/>
      <c r="SYZ447"/>
      <c r="SZA447"/>
      <c r="SZB447"/>
      <c r="SZC447"/>
      <c r="SZD447"/>
      <c r="SZE447"/>
      <c r="SZF447"/>
      <c r="SZG447"/>
      <c r="SZH447"/>
      <c r="SZI447"/>
      <c r="SZJ447"/>
      <c r="SZK447"/>
      <c r="SZL447"/>
      <c r="SZM447"/>
      <c r="SZN447"/>
      <c r="SZO447"/>
      <c r="SZP447"/>
      <c r="SZQ447"/>
      <c r="SZR447"/>
      <c r="SZS447"/>
      <c r="SZT447"/>
      <c r="SZU447"/>
      <c r="SZV447"/>
      <c r="SZW447"/>
      <c r="SZX447"/>
      <c r="SZY447"/>
      <c r="SZZ447"/>
      <c r="TAA447"/>
      <c r="TAB447"/>
      <c r="TAC447"/>
      <c r="TAD447"/>
      <c r="TAE447"/>
      <c r="TAF447"/>
      <c r="TAG447"/>
      <c r="TAH447"/>
      <c r="TAI447"/>
      <c r="TAJ447"/>
      <c r="TAK447"/>
      <c r="TAL447"/>
      <c r="TAM447"/>
      <c r="TAN447"/>
      <c r="TAO447"/>
      <c r="TAP447"/>
      <c r="TAQ447"/>
      <c r="TAR447"/>
      <c r="TAS447"/>
      <c r="TAT447"/>
      <c r="TAU447"/>
      <c r="TAV447"/>
      <c r="TAW447"/>
      <c r="TAX447"/>
      <c r="TAY447"/>
      <c r="TAZ447"/>
      <c r="TBA447"/>
      <c r="TBB447"/>
      <c r="TBC447"/>
      <c r="TBD447"/>
      <c r="TBE447"/>
      <c r="TBF447"/>
      <c r="TBG447"/>
      <c r="TBH447"/>
      <c r="TBI447"/>
      <c r="TBJ447"/>
      <c r="TBK447"/>
      <c r="TBL447"/>
      <c r="TBM447"/>
      <c r="TBN447"/>
      <c r="TBO447"/>
      <c r="TBP447"/>
      <c r="TBQ447"/>
      <c r="TBR447"/>
      <c r="TBS447"/>
      <c r="TBT447"/>
      <c r="TBU447"/>
      <c r="TBV447"/>
      <c r="TBW447"/>
      <c r="TBX447"/>
      <c r="TBY447"/>
      <c r="TBZ447"/>
      <c r="TCA447"/>
      <c r="TCB447"/>
      <c r="TCC447"/>
      <c r="TCD447"/>
      <c r="TCE447"/>
      <c r="TCF447"/>
      <c r="TCG447"/>
      <c r="TCH447"/>
      <c r="TCI447"/>
      <c r="TCJ447"/>
      <c r="TCK447"/>
      <c r="TCL447"/>
      <c r="TCM447"/>
      <c r="TCN447"/>
      <c r="TCO447"/>
      <c r="TCP447"/>
      <c r="TCQ447"/>
      <c r="TCR447"/>
      <c r="TCS447"/>
      <c r="TCT447"/>
      <c r="TCU447"/>
      <c r="TCV447"/>
      <c r="TCW447"/>
      <c r="TCX447"/>
      <c r="TCY447"/>
      <c r="TCZ447"/>
      <c r="TDA447"/>
      <c r="TDB447"/>
      <c r="TDC447"/>
      <c r="TDD447"/>
      <c r="TDE447"/>
      <c r="TDF447"/>
      <c r="TDG447"/>
      <c r="TDH447"/>
      <c r="TDI447"/>
      <c r="TDJ447"/>
      <c r="TDK447"/>
      <c r="TDL447"/>
      <c r="TDM447"/>
      <c r="TDN447"/>
      <c r="TDO447"/>
      <c r="TDP447"/>
      <c r="TDQ447"/>
      <c r="TDR447"/>
      <c r="TDS447"/>
      <c r="TDT447"/>
      <c r="TDU447"/>
      <c r="TDV447"/>
      <c r="TDW447"/>
      <c r="TDX447"/>
      <c r="TDY447"/>
      <c r="TDZ447"/>
      <c r="TEA447"/>
      <c r="TEB447"/>
      <c r="TEC447"/>
      <c r="TED447"/>
      <c r="TEE447"/>
      <c r="TEF447"/>
      <c r="TEG447"/>
      <c r="TEH447"/>
      <c r="TEI447"/>
      <c r="TEJ447"/>
      <c r="TEK447"/>
      <c r="TEL447"/>
      <c r="TEM447"/>
      <c r="TEN447"/>
      <c r="TEO447"/>
      <c r="TEP447"/>
      <c r="TEQ447"/>
      <c r="TER447"/>
      <c r="TES447"/>
      <c r="TET447"/>
      <c r="TEU447"/>
      <c r="TEV447"/>
      <c r="TEW447"/>
      <c r="TEX447"/>
      <c r="TEY447"/>
      <c r="TEZ447"/>
      <c r="TFA447"/>
      <c r="TFB447"/>
      <c r="TFC447"/>
      <c r="TFD447"/>
      <c r="TFE447"/>
      <c r="TFF447"/>
      <c r="TFG447"/>
      <c r="TFH447"/>
      <c r="TFI447"/>
      <c r="TFJ447"/>
      <c r="TFK447"/>
      <c r="TFL447"/>
      <c r="TFM447"/>
      <c r="TFN447"/>
      <c r="TFO447"/>
      <c r="TFP447"/>
      <c r="TFQ447"/>
      <c r="TFR447"/>
      <c r="TFS447"/>
      <c r="TFT447"/>
      <c r="TFU447"/>
      <c r="TFV447"/>
      <c r="TFW447"/>
      <c r="TFX447"/>
      <c r="TFY447"/>
      <c r="TFZ447"/>
      <c r="TGA447"/>
      <c r="TGB447"/>
      <c r="TGC447"/>
      <c r="TGD447"/>
      <c r="TGE447"/>
      <c r="TGF447"/>
      <c r="TGG447"/>
      <c r="TGH447"/>
      <c r="TGI447"/>
      <c r="TGJ447"/>
      <c r="TGK447"/>
      <c r="TGL447"/>
      <c r="TGM447"/>
      <c r="TGN447"/>
      <c r="TGO447"/>
      <c r="TGP447"/>
      <c r="TGQ447"/>
      <c r="TGR447"/>
      <c r="TGS447"/>
      <c r="TGT447"/>
      <c r="TGU447"/>
      <c r="TGV447"/>
      <c r="TGW447"/>
      <c r="TGX447"/>
      <c r="TGY447"/>
      <c r="TGZ447"/>
      <c r="THA447"/>
      <c r="THB447"/>
      <c r="THC447"/>
      <c r="THD447"/>
      <c r="THE447"/>
      <c r="THF447"/>
      <c r="THG447"/>
      <c r="THH447"/>
      <c r="THI447"/>
      <c r="THJ447"/>
      <c r="THK447"/>
      <c r="THL447"/>
      <c r="THM447"/>
      <c r="THN447"/>
      <c r="THO447"/>
      <c r="THP447"/>
      <c r="THQ447"/>
      <c r="THR447"/>
      <c r="THS447"/>
      <c r="THT447"/>
      <c r="THU447"/>
      <c r="THV447"/>
      <c r="THW447"/>
      <c r="THX447"/>
      <c r="THY447"/>
      <c r="THZ447"/>
      <c r="TIA447"/>
      <c r="TIB447"/>
      <c r="TIC447"/>
      <c r="TID447"/>
      <c r="TIE447"/>
      <c r="TIF447"/>
      <c r="TIG447"/>
      <c r="TIH447"/>
      <c r="TII447"/>
      <c r="TIJ447"/>
      <c r="TIK447"/>
      <c r="TIL447"/>
      <c r="TIM447"/>
      <c r="TIN447"/>
      <c r="TIO447"/>
      <c r="TIP447"/>
      <c r="TIQ447"/>
      <c r="TIR447"/>
      <c r="TIS447"/>
      <c r="TIT447"/>
      <c r="TIU447"/>
      <c r="TIV447"/>
      <c r="TIW447"/>
      <c r="TIX447"/>
      <c r="TIY447"/>
      <c r="TIZ447"/>
      <c r="TJA447"/>
      <c r="TJB447"/>
      <c r="TJC447"/>
      <c r="TJD447"/>
      <c r="TJE447"/>
      <c r="TJF447"/>
      <c r="TJG447"/>
      <c r="TJH447"/>
      <c r="TJI447"/>
      <c r="TJJ447"/>
      <c r="TJK447"/>
      <c r="TJL447"/>
      <c r="TJM447"/>
      <c r="TJN447"/>
      <c r="TJO447"/>
      <c r="TJP447"/>
      <c r="TJQ447"/>
      <c r="TJR447"/>
      <c r="TJS447"/>
      <c r="TJT447"/>
      <c r="TJU447"/>
      <c r="TJV447"/>
      <c r="TJW447"/>
      <c r="TJX447"/>
      <c r="TJY447"/>
      <c r="TJZ447"/>
      <c r="TKA447"/>
      <c r="TKB447"/>
      <c r="TKC447"/>
      <c r="TKD447"/>
      <c r="TKE447"/>
      <c r="TKF447"/>
      <c r="TKG447"/>
      <c r="TKH447"/>
      <c r="TKI447"/>
      <c r="TKJ447"/>
      <c r="TKK447"/>
      <c r="TKL447"/>
      <c r="TKM447"/>
      <c r="TKN447"/>
      <c r="TKO447"/>
      <c r="TKP447"/>
      <c r="TKQ447"/>
      <c r="TKR447"/>
      <c r="TKS447"/>
      <c r="TKT447"/>
      <c r="TKU447"/>
      <c r="TKV447"/>
      <c r="TKW447"/>
      <c r="TKX447"/>
      <c r="TKY447"/>
      <c r="TKZ447"/>
      <c r="TLA447"/>
      <c r="TLB447"/>
      <c r="TLC447"/>
      <c r="TLD447"/>
      <c r="TLE447"/>
      <c r="TLF447"/>
      <c r="TLG447"/>
      <c r="TLH447"/>
      <c r="TLI447"/>
      <c r="TLJ447"/>
      <c r="TLK447"/>
      <c r="TLL447"/>
      <c r="TLM447"/>
      <c r="TLN447"/>
      <c r="TLO447"/>
      <c r="TLP447"/>
      <c r="TLQ447"/>
      <c r="TLR447"/>
      <c r="TLS447"/>
      <c r="TLT447"/>
      <c r="TLU447"/>
      <c r="TLV447"/>
      <c r="TLW447"/>
      <c r="TLX447"/>
      <c r="TLY447"/>
      <c r="TLZ447"/>
      <c r="TMA447"/>
      <c r="TMB447"/>
      <c r="TMC447"/>
      <c r="TMD447"/>
      <c r="TME447"/>
      <c r="TMF447"/>
      <c r="TMG447"/>
      <c r="TMH447"/>
      <c r="TMI447"/>
      <c r="TMJ447"/>
      <c r="TMK447"/>
      <c r="TML447"/>
      <c r="TMM447"/>
      <c r="TMN447"/>
      <c r="TMO447"/>
      <c r="TMP447"/>
      <c r="TMQ447"/>
      <c r="TMR447"/>
      <c r="TMS447"/>
      <c r="TMT447"/>
      <c r="TMU447"/>
      <c r="TMV447"/>
      <c r="TMW447"/>
      <c r="TMX447"/>
      <c r="TMY447"/>
      <c r="TMZ447"/>
      <c r="TNA447"/>
      <c r="TNB447"/>
      <c r="TNC447"/>
      <c r="TND447"/>
      <c r="TNE447"/>
      <c r="TNF447"/>
      <c r="TNG447"/>
      <c r="TNH447"/>
      <c r="TNI447"/>
      <c r="TNJ447"/>
      <c r="TNK447"/>
      <c r="TNL447"/>
      <c r="TNM447"/>
      <c r="TNN447"/>
      <c r="TNO447"/>
      <c r="TNP447"/>
      <c r="TNQ447"/>
      <c r="TNR447"/>
      <c r="TNS447"/>
      <c r="TNT447"/>
      <c r="TNU447"/>
      <c r="TNV447"/>
      <c r="TNW447"/>
      <c r="TNX447"/>
      <c r="TNY447"/>
      <c r="TNZ447"/>
      <c r="TOA447"/>
      <c r="TOB447"/>
      <c r="TOC447"/>
      <c r="TOD447"/>
      <c r="TOE447"/>
      <c r="TOF447"/>
      <c r="TOG447"/>
      <c r="TOH447"/>
      <c r="TOI447"/>
      <c r="TOJ447"/>
      <c r="TOK447"/>
      <c r="TOL447"/>
      <c r="TOM447"/>
      <c r="TON447"/>
      <c r="TOO447"/>
      <c r="TOP447"/>
      <c r="TOQ447"/>
      <c r="TOR447"/>
      <c r="TOS447"/>
      <c r="TOT447"/>
      <c r="TOU447"/>
      <c r="TOV447"/>
      <c r="TOW447"/>
      <c r="TOX447"/>
      <c r="TOY447"/>
      <c r="TOZ447"/>
      <c r="TPA447"/>
      <c r="TPB447"/>
      <c r="TPC447"/>
      <c r="TPD447"/>
      <c r="TPE447"/>
      <c r="TPF447"/>
      <c r="TPG447"/>
      <c r="TPH447"/>
      <c r="TPI447"/>
      <c r="TPJ447"/>
      <c r="TPK447"/>
      <c r="TPL447"/>
      <c r="TPM447"/>
      <c r="TPN447"/>
      <c r="TPO447"/>
      <c r="TPP447"/>
      <c r="TPQ447"/>
      <c r="TPR447"/>
      <c r="TPS447"/>
      <c r="TPT447"/>
      <c r="TPU447"/>
      <c r="TPV447"/>
      <c r="TPW447"/>
      <c r="TPX447"/>
      <c r="TPY447"/>
      <c r="TPZ447"/>
      <c r="TQA447"/>
      <c r="TQB447"/>
      <c r="TQC447"/>
      <c r="TQD447"/>
      <c r="TQE447"/>
      <c r="TQF447"/>
      <c r="TQG447"/>
      <c r="TQH447"/>
      <c r="TQI447"/>
      <c r="TQJ447"/>
      <c r="TQK447"/>
      <c r="TQL447"/>
      <c r="TQM447"/>
      <c r="TQN447"/>
      <c r="TQO447"/>
      <c r="TQP447"/>
      <c r="TQQ447"/>
      <c r="TQR447"/>
      <c r="TQS447"/>
      <c r="TQT447"/>
      <c r="TQU447"/>
      <c r="TQV447"/>
      <c r="TQW447"/>
      <c r="TQX447"/>
      <c r="TQY447"/>
      <c r="TQZ447"/>
      <c r="TRA447"/>
      <c r="TRB447"/>
      <c r="TRC447"/>
      <c r="TRD447"/>
      <c r="TRE447"/>
      <c r="TRF447"/>
      <c r="TRG447"/>
      <c r="TRH447"/>
      <c r="TRI447"/>
      <c r="TRJ447"/>
      <c r="TRK447"/>
      <c r="TRL447"/>
      <c r="TRM447"/>
      <c r="TRN447"/>
      <c r="TRO447"/>
      <c r="TRP447"/>
      <c r="TRQ447"/>
      <c r="TRR447"/>
      <c r="TRS447"/>
      <c r="TRT447"/>
      <c r="TRU447"/>
      <c r="TRV447"/>
      <c r="TRW447"/>
      <c r="TRX447"/>
      <c r="TRY447"/>
      <c r="TRZ447"/>
      <c r="TSA447"/>
      <c r="TSB447"/>
      <c r="TSC447"/>
      <c r="TSD447"/>
      <c r="TSE447"/>
      <c r="TSF447"/>
      <c r="TSG447"/>
      <c r="TSH447"/>
      <c r="TSI447"/>
      <c r="TSJ447"/>
      <c r="TSK447"/>
      <c r="TSL447"/>
      <c r="TSM447"/>
      <c r="TSN447"/>
      <c r="TSO447"/>
      <c r="TSP447"/>
      <c r="TSQ447"/>
      <c r="TSR447"/>
      <c r="TSS447"/>
      <c r="TST447"/>
      <c r="TSU447"/>
      <c r="TSV447"/>
      <c r="TSW447"/>
      <c r="TSX447"/>
      <c r="TSY447"/>
      <c r="TSZ447"/>
      <c r="TTA447"/>
      <c r="TTB447"/>
      <c r="TTC447"/>
      <c r="TTD447"/>
      <c r="TTE447"/>
      <c r="TTF447"/>
      <c r="TTG447"/>
      <c r="TTH447"/>
      <c r="TTI447"/>
      <c r="TTJ447"/>
      <c r="TTK447"/>
      <c r="TTL447"/>
      <c r="TTM447"/>
      <c r="TTN447"/>
      <c r="TTO447"/>
      <c r="TTP447"/>
      <c r="TTQ447"/>
      <c r="TTR447"/>
      <c r="TTS447"/>
      <c r="TTT447"/>
      <c r="TTU447"/>
      <c r="TTV447"/>
      <c r="TTW447"/>
      <c r="TTX447"/>
      <c r="TTY447"/>
      <c r="TTZ447"/>
      <c r="TUA447"/>
      <c r="TUB447"/>
      <c r="TUC447"/>
      <c r="TUD447"/>
      <c r="TUE447"/>
      <c r="TUF447"/>
      <c r="TUG447"/>
      <c r="TUH447"/>
      <c r="TUI447"/>
      <c r="TUJ447"/>
      <c r="TUK447"/>
      <c r="TUL447"/>
      <c r="TUM447"/>
      <c r="TUN447"/>
      <c r="TUO447"/>
      <c r="TUP447"/>
      <c r="TUQ447"/>
      <c r="TUR447"/>
      <c r="TUS447"/>
      <c r="TUT447"/>
      <c r="TUU447"/>
      <c r="TUV447"/>
      <c r="TUW447"/>
      <c r="TUX447"/>
      <c r="TUY447"/>
      <c r="TUZ447"/>
      <c r="TVA447"/>
      <c r="TVB447"/>
      <c r="TVC447"/>
      <c r="TVD447"/>
      <c r="TVE447"/>
      <c r="TVF447"/>
      <c r="TVG447"/>
      <c r="TVH447"/>
      <c r="TVI447"/>
      <c r="TVJ447"/>
      <c r="TVK447"/>
      <c r="TVL447"/>
      <c r="TVM447"/>
      <c r="TVN447"/>
      <c r="TVO447"/>
      <c r="TVP447"/>
      <c r="TVQ447"/>
      <c r="TVR447"/>
      <c r="TVS447"/>
      <c r="TVT447"/>
      <c r="TVU447"/>
      <c r="TVV447"/>
      <c r="TVW447"/>
      <c r="TVX447"/>
      <c r="TVY447"/>
      <c r="TVZ447"/>
      <c r="TWA447"/>
      <c r="TWB447"/>
      <c r="TWC447"/>
      <c r="TWD447"/>
      <c r="TWE447"/>
      <c r="TWF447"/>
      <c r="TWG447"/>
      <c r="TWH447"/>
      <c r="TWI447"/>
      <c r="TWJ447"/>
      <c r="TWK447"/>
      <c r="TWL447"/>
      <c r="TWM447"/>
      <c r="TWN447"/>
      <c r="TWO447"/>
      <c r="TWP447"/>
      <c r="TWQ447"/>
      <c r="TWR447"/>
      <c r="TWS447"/>
      <c r="TWT447"/>
      <c r="TWU447"/>
      <c r="TWV447"/>
      <c r="TWW447"/>
      <c r="TWX447"/>
      <c r="TWY447"/>
      <c r="TWZ447"/>
      <c r="TXA447"/>
      <c r="TXB447"/>
      <c r="TXC447"/>
      <c r="TXD447"/>
      <c r="TXE447"/>
      <c r="TXF447"/>
      <c r="TXG447"/>
      <c r="TXH447"/>
      <c r="TXI447"/>
      <c r="TXJ447"/>
      <c r="TXK447"/>
      <c r="TXL447"/>
      <c r="TXM447"/>
      <c r="TXN447"/>
      <c r="TXO447"/>
      <c r="TXP447"/>
      <c r="TXQ447"/>
      <c r="TXR447"/>
      <c r="TXS447"/>
      <c r="TXT447"/>
      <c r="TXU447"/>
      <c r="TXV447"/>
      <c r="TXW447"/>
      <c r="TXX447"/>
      <c r="TXY447"/>
      <c r="TXZ447"/>
      <c r="TYA447"/>
      <c r="TYB447"/>
      <c r="TYC447"/>
      <c r="TYD447"/>
      <c r="TYE447"/>
      <c r="TYF447"/>
      <c r="TYG447"/>
      <c r="TYH447"/>
      <c r="TYI447"/>
      <c r="TYJ447"/>
      <c r="TYK447"/>
      <c r="TYL447"/>
      <c r="TYM447"/>
      <c r="TYN447"/>
      <c r="TYO447"/>
      <c r="TYP447"/>
      <c r="TYQ447"/>
      <c r="TYR447"/>
      <c r="TYS447"/>
      <c r="TYT447"/>
      <c r="TYU447"/>
      <c r="TYV447"/>
      <c r="TYW447"/>
      <c r="TYX447"/>
      <c r="TYY447"/>
      <c r="TYZ447"/>
      <c r="TZA447"/>
      <c r="TZB447"/>
      <c r="TZC447"/>
      <c r="TZD447"/>
      <c r="TZE447"/>
      <c r="TZF447"/>
      <c r="TZG447"/>
      <c r="TZH447"/>
      <c r="TZI447"/>
      <c r="TZJ447"/>
      <c r="TZK447"/>
      <c r="TZL447"/>
      <c r="TZM447"/>
      <c r="TZN447"/>
      <c r="TZO447"/>
      <c r="TZP447"/>
      <c r="TZQ447"/>
      <c r="TZR447"/>
      <c r="TZS447"/>
      <c r="TZT447"/>
      <c r="TZU447"/>
      <c r="TZV447"/>
      <c r="TZW447"/>
      <c r="TZX447"/>
      <c r="TZY447"/>
      <c r="TZZ447"/>
      <c r="UAA447"/>
      <c r="UAB447"/>
      <c r="UAC447"/>
      <c r="UAD447"/>
      <c r="UAE447"/>
      <c r="UAF447"/>
      <c r="UAG447"/>
      <c r="UAH447"/>
      <c r="UAI447"/>
      <c r="UAJ447"/>
      <c r="UAK447"/>
      <c r="UAL447"/>
      <c r="UAM447"/>
      <c r="UAN447"/>
      <c r="UAO447"/>
      <c r="UAP447"/>
      <c r="UAQ447"/>
      <c r="UAR447"/>
      <c r="UAS447"/>
      <c r="UAT447"/>
      <c r="UAU447"/>
      <c r="UAV447"/>
      <c r="UAW447"/>
      <c r="UAX447"/>
      <c r="UAY447"/>
      <c r="UAZ447"/>
      <c r="UBA447"/>
      <c r="UBB447"/>
      <c r="UBC447"/>
      <c r="UBD447"/>
      <c r="UBE447"/>
      <c r="UBF447"/>
      <c r="UBG447"/>
      <c r="UBH447"/>
      <c r="UBI447"/>
      <c r="UBJ447"/>
      <c r="UBK447"/>
      <c r="UBL447"/>
      <c r="UBM447"/>
      <c r="UBN447"/>
      <c r="UBO447"/>
      <c r="UBP447"/>
      <c r="UBQ447"/>
      <c r="UBR447"/>
      <c r="UBS447"/>
      <c r="UBT447"/>
      <c r="UBU447"/>
      <c r="UBV447"/>
      <c r="UBW447"/>
      <c r="UBX447"/>
      <c r="UBY447"/>
      <c r="UBZ447"/>
      <c r="UCA447"/>
      <c r="UCB447"/>
      <c r="UCC447"/>
      <c r="UCD447"/>
      <c r="UCE447"/>
      <c r="UCF447"/>
      <c r="UCG447"/>
      <c r="UCH447"/>
      <c r="UCI447"/>
      <c r="UCJ447"/>
      <c r="UCK447"/>
      <c r="UCL447"/>
      <c r="UCM447"/>
      <c r="UCN447"/>
      <c r="UCO447"/>
      <c r="UCP447"/>
      <c r="UCQ447"/>
      <c r="UCR447"/>
      <c r="UCS447"/>
      <c r="UCT447"/>
      <c r="UCU447"/>
      <c r="UCV447"/>
      <c r="UCW447"/>
      <c r="UCX447"/>
      <c r="UCY447"/>
      <c r="UCZ447"/>
      <c r="UDA447"/>
      <c r="UDB447"/>
      <c r="UDC447"/>
      <c r="UDD447"/>
      <c r="UDE447"/>
      <c r="UDF447"/>
      <c r="UDG447"/>
      <c r="UDH447"/>
      <c r="UDI447"/>
      <c r="UDJ447"/>
      <c r="UDK447"/>
      <c r="UDL447"/>
      <c r="UDM447"/>
      <c r="UDN447"/>
      <c r="UDO447"/>
      <c r="UDP447"/>
      <c r="UDQ447"/>
      <c r="UDR447"/>
      <c r="UDS447"/>
      <c r="UDT447"/>
      <c r="UDU447"/>
      <c r="UDV447"/>
      <c r="UDW447"/>
      <c r="UDX447"/>
      <c r="UDY447"/>
      <c r="UDZ447"/>
      <c r="UEA447"/>
      <c r="UEB447"/>
      <c r="UEC447"/>
      <c r="UED447"/>
      <c r="UEE447"/>
      <c r="UEF447"/>
      <c r="UEG447"/>
      <c r="UEH447"/>
      <c r="UEI447"/>
      <c r="UEJ447"/>
      <c r="UEK447"/>
      <c r="UEL447"/>
      <c r="UEM447"/>
      <c r="UEN447"/>
      <c r="UEO447"/>
      <c r="UEP447"/>
      <c r="UEQ447"/>
      <c r="UER447"/>
      <c r="UES447"/>
      <c r="UET447"/>
      <c r="UEU447"/>
      <c r="UEV447"/>
      <c r="UEW447"/>
      <c r="UEX447"/>
      <c r="UEY447"/>
      <c r="UEZ447"/>
      <c r="UFA447"/>
      <c r="UFB447"/>
      <c r="UFC447"/>
      <c r="UFD447"/>
      <c r="UFE447"/>
      <c r="UFF447"/>
      <c r="UFG447"/>
      <c r="UFH447"/>
      <c r="UFI447"/>
      <c r="UFJ447"/>
      <c r="UFK447"/>
      <c r="UFL447"/>
      <c r="UFM447"/>
      <c r="UFN447"/>
      <c r="UFO447"/>
      <c r="UFP447"/>
      <c r="UFQ447"/>
      <c r="UFR447"/>
      <c r="UFS447"/>
      <c r="UFT447"/>
      <c r="UFU447"/>
      <c r="UFV447"/>
      <c r="UFW447"/>
      <c r="UFX447"/>
      <c r="UFY447"/>
      <c r="UFZ447"/>
      <c r="UGA447"/>
      <c r="UGB447"/>
      <c r="UGC447"/>
      <c r="UGD447"/>
      <c r="UGE447"/>
      <c r="UGF447"/>
      <c r="UGG447"/>
      <c r="UGH447"/>
      <c r="UGI447"/>
      <c r="UGJ447"/>
      <c r="UGK447"/>
      <c r="UGL447"/>
      <c r="UGM447"/>
      <c r="UGN447"/>
      <c r="UGO447"/>
      <c r="UGP447"/>
      <c r="UGQ447"/>
      <c r="UGR447"/>
      <c r="UGS447"/>
      <c r="UGT447"/>
      <c r="UGU447"/>
      <c r="UGV447"/>
      <c r="UGW447"/>
      <c r="UGX447"/>
      <c r="UGY447"/>
      <c r="UGZ447"/>
      <c r="UHA447"/>
      <c r="UHB447"/>
      <c r="UHC447"/>
      <c r="UHD447"/>
      <c r="UHE447"/>
      <c r="UHF447"/>
      <c r="UHG447"/>
      <c r="UHH447"/>
      <c r="UHI447"/>
      <c r="UHJ447"/>
      <c r="UHK447"/>
      <c r="UHL447"/>
      <c r="UHM447"/>
      <c r="UHN447"/>
      <c r="UHO447"/>
      <c r="UHP447"/>
      <c r="UHQ447"/>
      <c r="UHR447"/>
      <c r="UHS447"/>
      <c r="UHT447"/>
      <c r="UHU447"/>
      <c r="UHV447"/>
      <c r="UHW447"/>
      <c r="UHX447"/>
      <c r="UHY447"/>
      <c r="UHZ447"/>
      <c r="UIA447"/>
      <c r="UIB447"/>
      <c r="UIC447"/>
      <c r="UID447"/>
      <c r="UIE447"/>
      <c r="UIF447"/>
      <c r="UIG447"/>
      <c r="UIH447"/>
      <c r="UII447"/>
      <c r="UIJ447"/>
      <c r="UIK447"/>
      <c r="UIL447"/>
      <c r="UIM447"/>
      <c r="UIN447"/>
      <c r="UIO447"/>
      <c r="UIP447"/>
      <c r="UIQ447"/>
      <c r="UIR447"/>
      <c r="UIS447"/>
      <c r="UIT447"/>
      <c r="UIU447"/>
      <c r="UIV447"/>
      <c r="UIW447"/>
      <c r="UIX447"/>
      <c r="UIY447"/>
      <c r="UIZ447"/>
      <c r="UJA447"/>
      <c r="UJB447"/>
      <c r="UJC447"/>
      <c r="UJD447"/>
      <c r="UJE447"/>
      <c r="UJF447"/>
      <c r="UJG447"/>
      <c r="UJH447"/>
      <c r="UJI447"/>
      <c r="UJJ447"/>
      <c r="UJK447"/>
      <c r="UJL447"/>
      <c r="UJM447"/>
      <c r="UJN447"/>
      <c r="UJO447"/>
      <c r="UJP447"/>
      <c r="UJQ447"/>
      <c r="UJR447"/>
      <c r="UJS447"/>
      <c r="UJT447"/>
      <c r="UJU447"/>
      <c r="UJV447"/>
      <c r="UJW447"/>
      <c r="UJX447"/>
      <c r="UJY447"/>
      <c r="UJZ447"/>
      <c r="UKA447"/>
      <c r="UKB447"/>
      <c r="UKC447"/>
      <c r="UKD447"/>
      <c r="UKE447"/>
      <c r="UKF447"/>
      <c r="UKG447"/>
      <c r="UKH447"/>
      <c r="UKI447"/>
      <c r="UKJ447"/>
      <c r="UKK447"/>
      <c r="UKL447"/>
      <c r="UKM447"/>
      <c r="UKN447"/>
      <c r="UKO447"/>
      <c r="UKP447"/>
      <c r="UKQ447"/>
      <c r="UKR447"/>
      <c r="UKS447"/>
      <c r="UKT447"/>
      <c r="UKU447"/>
      <c r="UKV447"/>
      <c r="UKW447"/>
      <c r="UKX447"/>
      <c r="UKY447"/>
      <c r="UKZ447"/>
      <c r="ULA447"/>
      <c r="ULB447"/>
      <c r="ULC447"/>
      <c r="ULD447"/>
      <c r="ULE447"/>
      <c r="ULF447"/>
      <c r="ULG447"/>
      <c r="ULH447"/>
      <c r="ULI447"/>
      <c r="ULJ447"/>
      <c r="ULK447"/>
      <c r="ULL447"/>
      <c r="ULM447"/>
      <c r="ULN447"/>
      <c r="ULO447"/>
      <c r="ULP447"/>
      <c r="ULQ447"/>
      <c r="ULR447"/>
      <c r="ULS447"/>
      <c r="ULT447"/>
      <c r="ULU447"/>
      <c r="ULV447"/>
      <c r="ULW447"/>
      <c r="ULX447"/>
      <c r="ULY447"/>
      <c r="ULZ447"/>
      <c r="UMA447"/>
      <c r="UMB447"/>
      <c r="UMC447"/>
      <c r="UMD447"/>
      <c r="UME447"/>
      <c r="UMF447"/>
      <c r="UMG447"/>
      <c r="UMH447"/>
      <c r="UMI447"/>
      <c r="UMJ447"/>
      <c r="UMK447"/>
      <c r="UML447"/>
      <c r="UMM447"/>
      <c r="UMN447"/>
      <c r="UMO447"/>
      <c r="UMP447"/>
      <c r="UMQ447"/>
      <c r="UMR447"/>
      <c r="UMS447"/>
      <c r="UMT447"/>
      <c r="UMU447"/>
      <c r="UMV447"/>
      <c r="UMW447"/>
      <c r="UMX447"/>
      <c r="UMY447"/>
      <c r="UMZ447"/>
      <c r="UNA447"/>
      <c r="UNB447"/>
      <c r="UNC447"/>
      <c r="UND447"/>
      <c r="UNE447"/>
      <c r="UNF447"/>
      <c r="UNG447"/>
      <c r="UNH447"/>
      <c r="UNI447"/>
      <c r="UNJ447"/>
      <c r="UNK447"/>
      <c r="UNL447"/>
      <c r="UNM447"/>
      <c r="UNN447"/>
      <c r="UNO447"/>
      <c r="UNP447"/>
      <c r="UNQ447"/>
      <c r="UNR447"/>
      <c r="UNS447"/>
      <c r="UNT447"/>
      <c r="UNU447"/>
      <c r="UNV447"/>
      <c r="UNW447"/>
      <c r="UNX447"/>
      <c r="UNY447"/>
      <c r="UNZ447"/>
      <c r="UOA447"/>
      <c r="UOB447"/>
      <c r="UOC447"/>
      <c r="UOD447"/>
      <c r="UOE447"/>
      <c r="UOF447"/>
      <c r="UOG447"/>
      <c r="UOH447"/>
      <c r="UOI447"/>
      <c r="UOJ447"/>
      <c r="UOK447"/>
      <c r="UOL447"/>
      <c r="UOM447"/>
      <c r="UON447"/>
      <c r="UOO447"/>
      <c r="UOP447"/>
      <c r="UOQ447"/>
      <c r="UOR447"/>
      <c r="UOS447"/>
      <c r="UOT447"/>
      <c r="UOU447"/>
      <c r="UOV447"/>
      <c r="UOW447"/>
      <c r="UOX447"/>
      <c r="UOY447"/>
      <c r="UOZ447"/>
      <c r="UPA447"/>
      <c r="UPB447"/>
      <c r="UPC447"/>
      <c r="UPD447"/>
      <c r="UPE447"/>
      <c r="UPF447"/>
      <c r="UPG447"/>
      <c r="UPH447"/>
      <c r="UPI447"/>
      <c r="UPJ447"/>
      <c r="UPK447"/>
      <c r="UPL447"/>
      <c r="UPM447"/>
      <c r="UPN447"/>
      <c r="UPO447"/>
      <c r="UPP447"/>
      <c r="UPQ447"/>
      <c r="UPR447"/>
      <c r="UPS447"/>
      <c r="UPT447"/>
      <c r="UPU447"/>
      <c r="UPV447"/>
      <c r="UPW447"/>
      <c r="UPX447"/>
      <c r="UPY447"/>
      <c r="UPZ447"/>
      <c r="UQA447"/>
      <c r="UQB447"/>
      <c r="UQC447"/>
      <c r="UQD447"/>
      <c r="UQE447"/>
      <c r="UQF447"/>
      <c r="UQG447"/>
      <c r="UQH447"/>
      <c r="UQI447"/>
      <c r="UQJ447"/>
      <c r="UQK447"/>
      <c r="UQL447"/>
      <c r="UQM447"/>
      <c r="UQN447"/>
      <c r="UQO447"/>
      <c r="UQP447"/>
      <c r="UQQ447"/>
      <c r="UQR447"/>
      <c r="UQS447"/>
      <c r="UQT447"/>
      <c r="UQU447"/>
      <c r="UQV447"/>
      <c r="UQW447"/>
      <c r="UQX447"/>
      <c r="UQY447"/>
      <c r="UQZ447"/>
      <c r="URA447"/>
      <c r="URB447"/>
      <c r="URC447"/>
      <c r="URD447"/>
      <c r="URE447"/>
      <c r="URF447"/>
      <c r="URG447"/>
      <c r="URH447"/>
      <c r="URI447"/>
      <c r="URJ447"/>
      <c r="URK447"/>
      <c r="URL447"/>
      <c r="URM447"/>
      <c r="URN447"/>
      <c r="URO447"/>
      <c r="URP447"/>
      <c r="URQ447"/>
      <c r="URR447"/>
      <c r="URS447"/>
      <c r="URT447"/>
      <c r="URU447"/>
      <c r="URV447"/>
      <c r="URW447"/>
      <c r="URX447"/>
      <c r="URY447"/>
      <c r="URZ447"/>
      <c r="USA447"/>
      <c r="USB447"/>
      <c r="USC447"/>
      <c r="USD447"/>
      <c r="USE447"/>
      <c r="USF447"/>
      <c r="USG447"/>
      <c r="USH447"/>
      <c r="USI447"/>
      <c r="USJ447"/>
      <c r="USK447"/>
      <c r="USL447"/>
      <c r="USM447"/>
      <c r="USN447"/>
      <c r="USO447"/>
      <c r="USP447"/>
      <c r="USQ447"/>
      <c r="USR447"/>
      <c r="USS447"/>
      <c r="UST447"/>
      <c r="USU447"/>
      <c r="USV447"/>
      <c r="USW447"/>
      <c r="USX447"/>
      <c r="USY447"/>
      <c r="USZ447"/>
      <c r="UTA447"/>
      <c r="UTB447"/>
      <c r="UTC447"/>
      <c r="UTD447"/>
      <c r="UTE447"/>
      <c r="UTF447"/>
      <c r="UTG447"/>
      <c r="UTH447"/>
      <c r="UTI447"/>
      <c r="UTJ447"/>
      <c r="UTK447"/>
      <c r="UTL447"/>
      <c r="UTM447"/>
      <c r="UTN447"/>
      <c r="UTO447"/>
      <c r="UTP447"/>
      <c r="UTQ447"/>
      <c r="UTR447"/>
      <c r="UTS447"/>
      <c r="UTT447"/>
      <c r="UTU447"/>
      <c r="UTV447"/>
      <c r="UTW447"/>
      <c r="UTX447"/>
      <c r="UTY447"/>
      <c r="UTZ447"/>
      <c r="UUA447"/>
      <c r="UUB447"/>
      <c r="UUC447"/>
      <c r="UUD447"/>
      <c r="UUE447"/>
      <c r="UUF447"/>
      <c r="UUG447"/>
      <c r="UUH447"/>
      <c r="UUI447"/>
      <c r="UUJ447"/>
      <c r="UUK447"/>
      <c r="UUL447"/>
      <c r="UUM447"/>
      <c r="UUN447"/>
      <c r="UUO447"/>
      <c r="UUP447"/>
      <c r="UUQ447"/>
      <c r="UUR447"/>
      <c r="UUS447"/>
      <c r="UUT447"/>
      <c r="UUU447"/>
      <c r="UUV447"/>
      <c r="UUW447"/>
      <c r="UUX447"/>
      <c r="UUY447"/>
      <c r="UUZ447"/>
      <c r="UVA447"/>
      <c r="UVB447"/>
      <c r="UVC447"/>
      <c r="UVD447"/>
      <c r="UVE447"/>
      <c r="UVF447"/>
      <c r="UVG447"/>
      <c r="UVH447"/>
      <c r="UVI447"/>
      <c r="UVJ447"/>
      <c r="UVK447"/>
      <c r="UVL447"/>
      <c r="UVM447"/>
      <c r="UVN447"/>
      <c r="UVO447"/>
      <c r="UVP447"/>
      <c r="UVQ447"/>
      <c r="UVR447"/>
      <c r="UVS447"/>
      <c r="UVT447"/>
      <c r="UVU447"/>
      <c r="UVV447"/>
      <c r="UVW447"/>
      <c r="UVX447"/>
      <c r="UVY447"/>
      <c r="UVZ447"/>
      <c r="UWA447"/>
      <c r="UWB447"/>
      <c r="UWC447"/>
      <c r="UWD447"/>
      <c r="UWE447"/>
      <c r="UWF447"/>
      <c r="UWG447"/>
      <c r="UWH447"/>
      <c r="UWI447"/>
      <c r="UWJ447"/>
      <c r="UWK447"/>
      <c r="UWL447"/>
      <c r="UWM447"/>
      <c r="UWN447"/>
      <c r="UWO447"/>
      <c r="UWP447"/>
      <c r="UWQ447"/>
      <c r="UWR447"/>
      <c r="UWS447"/>
      <c r="UWT447"/>
      <c r="UWU447"/>
      <c r="UWV447"/>
      <c r="UWW447"/>
      <c r="UWX447"/>
      <c r="UWY447"/>
      <c r="UWZ447"/>
      <c r="UXA447"/>
      <c r="UXB447"/>
      <c r="UXC447"/>
      <c r="UXD447"/>
      <c r="UXE447"/>
      <c r="UXF447"/>
      <c r="UXG447"/>
      <c r="UXH447"/>
      <c r="UXI447"/>
      <c r="UXJ447"/>
      <c r="UXK447"/>
      <c r="UXL447"/>
      <c r="UXM447"/>
      <c r="UXN447"/>
      <c r="UXO447"/>
      <c r="UXP447"/>
      <c r="UXQ447"/>
      <c r="UXR447"/>
      <c r="UXS447"/>
      <c r="UXT447"/>
      <c r="UXU447"/>
      <c r="UXV447"/>
      <c r="UXW447"/>
      <c r="UXX447"/>
      <c r="UXY447"/>
      <c r="UXZ447"/>
      <c r="UYA447"/>
      <c r="UYB447"/>
      <c r="UYC447"/>
      <c r="UYD447"/>
      <c r="UYE447"/>
      <c r="UYF447"/>
      <c r="UYG447"/>
      <c r="UYH447"/>
      <c r="UYI447"/>
      <c r="UYJ447"/>
      <c r="UYK447"/>
      <c r="UYL447"/>
      <c r="UYM447"/>
      <c r="UYN447"/>
      <c r="UYO447"/>
      <c r="UYP447"/>
      <c r="UYQ447"/>
      <c r="UYR447"/>
      <c r="UYS447"/>
      <c r="UYT447"/>
      <c r="UYU447"/>
      <c r="UYV447"/>
      <c r="UYW447"/>
      <c r="UYX447"/>
      <c r="UYY447"/>
      <c r="UYZ447"/>
      <c r="UZA447"/>
      <c r="UZB447"/>
      <c r="UZC447"/>
      <c r="UZD447"/>
      <c r="UZE447"/>
      <c r="UZF447"/>
      <c r="UZG447"/>
      <c r="UZH447"/>
      <c r="UZI447"/>
      <c r="UZJ447"/>
      <c r="UZK447"/>
      <c r="UZL447"/>
      <c r="UZM447"/>
      <c r="UZN447"/>
      <c r="UZO447"/>
      <c r="UZP447"/>
      <c r="UZQ447"/>
      <c r="UZR447"/>
      <c r="UZS447"/>
      <c r="UZT447"/>
      <c r="UZU447"/>
      <c r="UZV447"/>
      <c r="UZW447"/>
      <c r="UZX447"/>
      <c r="UZY447"/>
      <c r="UZZ447"/>
      <c r="VAA447"/>
      <c r="VAB447"/>
      <c r="VAC447"/>
      <c r="VAD447"/>
      <c r="VAE447"/>
      <c r="VAF447"/>
      <c r="VAG447"/>
      <c r="VAH447"/>
      <c r="VAI447"/>
      <c r="VAJ447"/>
      <c r="VAK447"/>
      <c r="VAL447"/>
      <c r="VAM447"/>
      <c r="VAN447"/>
      <c r="VAO447"/>
      <c r="VAP447"/>
      <c r="VAQ447"/>
      <c r="VAR447"/>
      <c r="VAS447"/>
      <c r="VAT447"/>
      <c r="VAU447"/>
      <c r="VAV447"/>
      <c r="VAW447"/>
      <c r="VAX447"/>
      <c r="VAY447"/>
      <c r="VAZ447"/>
      <c r="VBA447"/>
      <c r="VBB447"/>
      <c r="VBC447"/>
      <c r="VBD447"/>
      <c r="VBE447"/>
      <c r="VBF447"/>
      <c r="VBG447"/>
      <c r="VBH447"/>
      <c r="VBI447"/>
      <c r="VBJ447"/>
      <c r="VBK447"/>
      <c r="VBL447"/>
      <c r="VBM447"/>
      <c r="VBN447"/>
      <c r="VBO447"/>
      <c r="VBP447"/>
      <c r="VBQ447"/>
      <c r="VBR447"/>
      <c r="VBS447"/>
      <c r="VBT447"/>
      <c r="VBU447"/>
      <c r="VBV447"/>
      <c r="VBW447"/>
      <c r="VBX447"/>
      <c r="VBY447"/>
      <c r="VBZ447"/>
      <c r="VCA447"/>
      <c r="VCB447"/>
      <c r="VCC447"/>
      <c r="VCD447"/>
      <c r="VCE447"/>
      <c r="VCF447"/>
      <c r="VCG447"/>
      <c r="VCH447"/>
      <c r="VCI447"/>
      <c r="VCJ447"/>
      <c r="VCK447"/>
      <c r="VCL447"/>
      <c r="VCM447"/>
      <c r="VCN447"/>
      <c r="VCO447"/>
      <c r="VCP447"/>
      <c r="VCQ447"/>
      <c r="VCR447"/>
      <c r="VCS447"/>
      <c r="VCT447"/>
      <c r="VCU447"/>
      <c r="VCV447"/>
      <c r="VCW447"/>
      <c r="VCX447"/>
      <c r="VCY447"/>
      <c r="VCZ447"/>
      <c r="VDA447"/>
      <c r="VDB447"/>
      <c r="VDC447"/>
      <c r="VDD447"/>
      <c r="VDE447"/>
      <c r="VDF447"/>
      <c r="VDG447"/>
      <c r="VDH447"/>
      <c r="VDI447"/>
      <c r="VDJ447"/>
      <c r="VDK447"/>
      <c r="VDL447"/>
      <c r="VDM447"/>
      <c r="VDN447"/>
      <c r="VDO447"/>
      <c r="VDP447"/>
      <c r="VDQ447"/>
      <c r="VDR447"/>
      <c r="VDS447"/>
      <c r="VDT447"/>
      <c r="VDU447"/>
      <c r="VDV447"/>
      <c r="VDW447"/>
      <c r="VDX447"/>
      <c r="VDY447"/>
      <c r="VDZ447"/>
      <c r="VEA447"/>
      <c r="VEB447"/>
      <c r="VEC447"/>
      <c r="VED447"/>
      <c r="VEE447"/>
      <c r="VEF447"/>
      <c r="VEG447"/>
      <c r="VEH447"/>
      <c r="VEI447"/>
      <c r="VEJ447"/>
      <c r="VEK447"/>
      <c r="VEL447"/>
      <c r="VEM447"/>
      <c r="VEN447"/>
      <c r="VEO447"/>
      <c r="VEP447"/>
      <c r="VEQ447"/>
      <c r="VER447"/>
      <c r="VES447"/>
      <c r="VET447"/>
      <c r="VEU447"/>
      <c r="VEV447"/>
      <c r="VEW447"/>
      <c r="VEX447"/>
      <c r="VEY447"/>
      <c r="VEZ447"/>
      <c r="VFA447"/>
      <c r="VFB447"/>
      <c r="VFC447"/>
      <c r="VFD447"/>
      <c r="VFE447"/>
      <c r="VFF447"/>
      <c r="VFG447"/>
      <c r="VFH447"/>
      <c r="VFI447"/>
      <c r="VFJ447"/>
      <c r="VFK447"/>
      <c r="VFL447"/>
      <c r="VFM447"/>
      <c r="VFN447"/>
      <c r="VFO447"/>
      <c r="VFP447"/>
      <c r="VFQ447"/>
      <c r="VFR447"/>
      <c r="VFS447"/>
      <c r="VFT447"/>
      <c r="VFU447"/>
      <c r="VFV447"/>
      <c r="VFW447"/>
      <c r="VFX447"/>
      <c r="VFY447"/>
      <c r="VFZ447"/>
      <c r="VGA447"/>
      <c r="VGB447"/>
      <c r="VGC447"/>
      <c r="VGD447"/>
      <c r="VGE447"/>
      <c r="VGF447"/>
      <c r="VGG447"/>
      <c r="VGH447"/>
      <c r="VGI447"/>
      <c r="VGJ447"/>
      <c r="VGK447"/>
      <c r="VGL447"/>
      <c r="VGM447"/>
      <c r="VGN447"/>
      <c r="VGO447"/>
      <c r="VGP447"/>
      <c r="VGQ447"/>
      <c r="VGR447"/>
      <c r="VGS447"/>
      <c r="VGT447"/>
      <c r="VGU447"/>
      <c r="VGV447"/>
      <c r="VGW447"/>
      <c r="VGX447"/>
      <c r="VGY447"/>
      <c r="VGZ447"/>
      <c r="VHA447"/>
      <c r="VHB447"/>
      <c r="VHC447"/>
      <c r="VHD447"/>
      <c r="VHE447"/>
      <c r="VHF447"/>
      <c r="VHG447"/>
      <c r="VHH447"/>
      <c r="VHI447"/>
      <c r="VHJ447"/>
      <c r="VHK447"/>
      <c r="VHL447"/>
      <c r="VHM447"/>
      <c r="VHN447"/>
      <c r="VHO447"/>
      <c r="VHP447"/>
      <c r="VHQ447"/>
      <c r="VHR447"/>
      <c r="VHS447"/>
      <c r="VHT447"/>
      <c r="VHU447"/>
      <c r="VHV447"/>
      <c r="VHW447"/>
      <c r="VHX447"/>
      <c r="VHY447"/>
      <c r="VHZ447"/>
      <c r="VIA447"/>
      <c r="VIB447"/>
      <c r="VIC447"/>
      <c r="VID447"/>
      <c r="VIE447"/>
      <c r="VIF447"/>
      <c r="VIG447"/>
      <c r="VIH447"/>
      <c r="VII447"/>
      <c r="VIJ447"/>
      <c r="VIK447"/>
      <c r="VIL447"/>
      <c r="VIM447"/>
      <c r="VIN447"/>
      <c r="VIO447"/>
      <c r="VIP447"/>
      <c r="VIQ447"/>
      <c r="VIR447"/>
      <c r="VIS447"/>
      <c r="VIT447"/>
      <c r="VIU447"/>
      <c r="VIV447"/>
      <c r="VIW447"/>
      <c r="VIX447"/>
      <c r="VIY447"/>
      <c r="VIZ447"/>
      <c r="VJA447"/>
      <c r="VJB447"/>
      <c r="VJC447"/>
      <c r="VJD447"/>
      <c r="VJE447"/>
      <c r="VJF447"/>
      <c r="VJG447"/>
      <c r="VJH447"/>
      <c r="VJI447"/>
      <c r="VJJ447"/>
      <c r="VJK447"/>
      <c r="VJL447"/>
      <c r="VJM447"/>
      <c r="VJN447"/>
      <c r="VJO447"/>
      <c r="VJP447"/>
      <c r="VJQ447"/>
      <c r="VJR447"/>
      <c r="VJS447"/>
      <c r="VJT447"/>
      <c r="VJU447"/>
      <c r="VJV447"/>
      <c r="VJW447"/>
      <c r="VJX447"/>
      <c r="VJY447"/>
      <c r="VJZ447"/>
      <c r="VKA447"/>
      <c r="VKB447"/>
      <c r="VKC447"/>
      <c r="VKD447"/>
      <c r="VKE447"/>
      <c r="VKF447"/>
      <c r="VKG447"/>
      <c r="VKH447"/>
      <c r="VKI447"/>
      <c r="VKJ447"/>
      <c r="VKK447"/>
      <c r="VKL447"/>
      <c r="VKM447"/>
      <c r="VKN447"/>
      <c r="VKO447"/>
      <c r="VKP447"/>
      <c r="VKQ447"/>
      <c r="VKR447"/>
      <c r="VKS447"/>
      <c r="VKT447"/>
      <c r="VKU447"/>
      <c r="VKV447"/>
      <c r="VKW447"/>
      <c r="VKX447"/>
      <c r="VKY447"/>
      <c r="VKZ447"/>
      <c r="VLA447"/>
      <c r="VLB447"/>
      <c r="VLC447"/>
      <c r="VLD447"/>
      <c r="VLE447"/>
      <c r="VLF447"/>
      <c r="VLG447"/>
      <c r="VLH447"/>
      <c r="VLI447"/>
      <c r="VLJ447"/>
      <c r="VLK447"/>
      <c r="VLL447"/>
      <c r="VLM447"/>
      <c r="VLN447"/>
      <c r="VLO447"/>
      <c r="VLP447"/>
      <c r="VLQ447"/>
      <c r="VLR447"/>
      <c r="VLS447"/>
      <c r="VLT447"/>
      <c r="VLU447"/>
      <c r="VLV447"/>
      <c r="VLW447"/>
      <c r="VLX447"/>
      <c r="VLY447"/>
      <c r="VLZ447"/>
      <c r="VMA447"/>
      <c r="VMB447"/>
      <c r="VMC447"/>
      <c r="VMD447"/>
      <c r="VME447"/>
      <c r="VMF447"/>
      <c r="VMG447"/>
      <c r="VMH447"/>
      <c r="VMI447"/>
      <c r="VMJ447"/>
      <c r="VMK447"/>
      <c r="VML447"/>
      <c r="VMM447"/>
      <c r="VMN447"/>
      <c r="VMO447"/>
      <c r="VMP447"/>
      <c r="VMQ447"/>
      <c r="VMR447"/>
      <c r="VMS447"/>
      <c r="VMT447"/>
      <c r="VMU447"/>
      <c r="VMV447"/>
      <c r="VMW447"/>
      <c r="VMX447"/>
      <c r="VMY447"/>
      <c r="VMZ447"/>
      <c r="VNA447"/>
      <c r="VNB447"/>
      <c r="VNC447"/>
      <c r="VND447"/>
      <c r="VNE447"/>
      <c r="VNF447"/>
      <c r="VNG447"/>
      <c r="VNH447"/>
      <c r="VNI447"/>
      <c r="VNJ447"/>
      <c r="VNK447"/>
      <c r="VNL447"/>
      <c r="VNM447"/>
      <c r="VNN447"/>
      <c r="VNO447"/>
      <c r="VNP447"/>
      <c r="VNQ447"/>
      <c r="VNR447"/>
      <c r="VNS447"/>
      <c r="VNT447"/>
      <c r="VNU447"/>
      <c r="VNV447"/>
      <c r="VNW447"/>
      <c r="VNX447"/>
      <c r="VNY447"/>
      <c r="VNZ447"/>
      <c r="VOA447"/>
      <c r="VOB447"/>
      <c r="VOC447"/>
      <c r="VOD447"/>
      <c r="VOE447"/>
      <c r="VOF447"/>
      <c r="VOG447"/>
      <c r="VOH447"/>
      <c r="VOI447"/>
      <c r="VOJ447"/>
      <c r="VOK447"/>
      <c r="VOL447"/>
      <c r="VOM447"/>
      <c r="VON447"/>
      <c r="VOO447"/>
      <c r="VOP447"/>
      <c r="VOQ447"/>
      <c r="VOR447"/>
      <c r="VOS447"/>
      <c r="VOT447"/>
      <c r="VOU447"/>
      <c r="VOV447"/>
      <c r="VOW447"/>
      <c r="VOX447"/>
      <c r="VOY447"/>
      <c r="VOZ447"/>
      <c r="VPA447"/>
      <c r="VPB447"/>
      <c r="VPC447"/>
      <c r="VPD447"/>
      <c r="VPE447"/>
      <c r="VPF447"/>
      <c r="VPG447"/>
      <c r="VPH447"/>
      <c r="VPI447"/>
      <c r="VPJ447"/>
      <c r="VPK447"/>
      <c r="VPL447"/>
      <c r="VPM447"/>
      <c r="VPN447"/>
      <c r="VPO447"/>
      <c r="VPP447"/>
      <c r="VPQ447"/>
      <c r="VPR447"/>
      <c r="VPS447"/>
      <c r="VPT447"/>
      <c r="VPU447"/>
      <c r="VPV447"/>
      <c r="VPW447"/>
      <c r="VPX447"/>
      <c r="VPY447"/>
      <c r="VPZ447"/>
      <c r="VQA447"/>
      <c r="VQB447"/>
      <c r="VQC447"/>
      <c r="VQD447"/>
      <c r="VQE447"/>
      <c r="VQF447"/>
      <c r="VQG447"/>
      <c r="VQH447"/>
      <c r="VQI447"/>
      <c r="VQJ447"/>
      <c r="VQK447"/>
      <c r="VQL447"/>
      <c r="VQM447"/>
      <c r="VQN447"/>
      <c r="VQO447"/>
      <c r="VQP447"/>
      <c r="VQQ447"/>
      <c r="VQR447"/>
      <c r="VQS447"/>
      <c r="VQT447"/>
      <c r="VQU447"/>
      <c r="VQV447"/>
      <c r="VQW447"/>
      <c r="VQX447"/>
      <c r="VQY447"/>
      <c r="VQZ447"/>
      <c r="VRA447"/>
      <c r="VRB447"/>
      <c r="VRC447"/>
      <c r="VRD447"/>
      <c r="VRE447"/>
      <c r="VRF447"/>
      <c r="VRG447"/>
      <c r="VRH447"/>
      <c r="VRI447"/>
      <c r="VRJ447"/>
      <c r="VRK447"/>
      <c r="VRL447"/>
      <c r="VRM447"/>
      <c r="VRN447"/>
      <c r="VRO447"/>
      <c r="VRP447"/>
      <c r="VRQ447"/>
      <c r="VRR447"/>
      <c r="VRS447"/>
      <c r="VRT447"/>
      <c r="VRU447"/>
      <c r="VRV447"/>
      <c r="VRW447"/>
      <c r="VRX447"/>
      <c r="VRY447"/>
      <c r="VRZ447"/>
      <c r="VSA447"/>
      <c r="VSB447"/>
      <c r="VSC447"/>
      <c r="VSD447"/>
      <c r="VSE447"/>
      <c r="VSF447"/>
      <c r="VSG447"/>
      <c r="VSH447"/>
      <c r="VSI447"/>
      <c r="VSJ447"/>
      <c r="VSK447"/>
      <c r="VSL447"/>
      <c r="VSM447"/>
      <c r="VSN447"/>
      <c r="VSO447"/>
      <c r="VSP447"/>
      <c r="VSQ447"/>
      <c r="VSR447"/>
      <c r="VSS447"/>
      <c r="VST447"/>
      <c r="VSU447"/>
      <c r="VSV447"/>
      <c r="VSW447"/>
      <c r="VSX447"/>
      <c r="VSY447"/>
      <c r="VSZ447"/>
      <c r="VTA447"/>
      <c r="VTB447"/>
      <c r="VTC447"/>
      <c r="VTD447"/>
      <c r="VTE447"/>
      <c r="VTF447"/>
      <c r="VTG447"/>
      <c r="VTH447"/>
      <c r="VTI447"/>
      <c r="VTJ447"/>
      <c r="VTK447"/>
      <c r="VTL447"/>
      <c r="VTM447"/>
      <c r="VTN447"/>
      <c r="VTO447"/>
      <c r="VTP447"/>
      <c r="VTQ447"/>
      <c r="VTR447"/>
      <c r="VTS447"/>
      <c r="VTT447"/>
      <c r="VTU447"/>
      <c r="VTV447"/>
      <c r="VTW447"/>
      <c r="VTX447"/>
      <c r="VTY447"/>
      <c r="VTZ447"/>
      <c r="VUA447"/>
      <c r="VUB447"/>
      <c r="VUC447"/>
      <c r="VUD447"/>
      <c r="VUE447"/>
      <c r="VUF447"/>
      <c r="VUG447"/>
      <c r="VUH447"/>
      <c r="VUI447"/>
      <c r="VUJ447"/>
      <c r="VUK447"/>
      <c r="VUL447"/>
      <c r="VUM447"/>
      <c r="VUN447"/>
      <c r="VUO447"/>
      <c r="VUP447"/>
      <c r="VUQ447"/>
      <c r="VUR447"/>
      <c r="VUS447"/>
      <c r="VUT447"/>
      <c r="VUU447"/>
      <c r="VUV447"/>
      <c r="VUW447"/>
      <c r="VUX447"/>
      <c r="VUY447"/>
      <c r="VUZ447"/>
      <c r="VVA447"/>
      <c r="VVB447"/>
      <c r="VVC447"/>
      <c r="VVD447"/>
      <c r="VVE447"/>
      <c r="VVF447"/>
      <c r="VVG447"/>
      <c r="VVH447"/>
      <c r="VVI447"/>
      <c r="VVJ447"/>
      <c r="VVK447"/>
      <c r="VVL447"/>
      <c r="VVM447"/>
      <c r="VVN447"/>
      <c r="VVO447"/>
      <c r="VVP447"/>
      <c r="VVQ447"/>
      <c r="VVR447"/>
      <c r="VVS447"/>
      <c r="VVT447"/>
      <c r="VVU447"/>
      <c r="VVV447"/>
      <c r="VVW447"/>
      <c r="VVX447"/>
      <c r="VVY447"/>
      <c r="VVZ447"/>
      <c r="VWA447"/>
      <c r="VWB447"/>
      <c r="VWC447"/>
      <c r="VWD447"/>
      <c r="VWE447"/>
      <c r="VWF447"/>
      <c r="VWG447"/>
      <c r="VWH447"/>
      <c r="VWI447"/>
      <c r="VWJ447"/>
      <c r="VWK447"/>
      <c r="VWL447"/>
      <c r="VWM447"/>
      <c r="VWN447"/>
      <c r="VWO447"/>
      <c r="VWP447"/>
      <c r="VWQ447"/>
      <c r="VWR447"/>
      <c r="VWS447"/>
      <c r="VWT447"/>
      <c r="VWU447"/>
      <c r="VWV447"/>
      <c r="VWW447"/>
      <c r="VWX447"/>
      <c r="VWY447"/>
      <c r="VWZ447"/>
      <c r="VXA447"/>
      <c r="VXB447"/>
      <c r="VXC447"/>
      <c r="VXD447"/>
      <c r="VXE447"/>
      <c r="VXF447"/>
      <c r="VXG447"/>
      <c r="VXH447"/>
      <c r="VXI447"/>
      <c r="VXJ447"/>
      <c r="VXK447"/>
      <c r="VXL447"/>
      <c r="VXM447"/>
      <c r="VXN447"/>
      <c r="VXO447"/>
      <c r="VXP447"/>
      <c r="VXQ447"/>
      <c r="VXR447"/>
      <c r="VXS447"/>
      <c r="VXT447"/>
      <c r="VXU447"/>
      <c r="VXV447"/>
      <c r="VXW447"/>
      <c r="VXX447"/>
      <c r="VXY447"/>
      <c r="VXZ447"/>
      <c r="VYA447"/>
      <c r="VYB447"/>
      <c r="VYC447"/>
      <c r="VYD447"/>
      <c r="VYE447"/>
      <c r="VYF447"/>
      <c r="VYG447"/>
      <c r="VYH447"/>
      <c r="VYI447"/>
      <c r="VYJ447"/>
      <c r="VYK447"/>
      <c r="VYL447"/>
      <c r="VYM447"/>
      <c r="VYN447"/>
      <c r="VYO447"/>
      <c r="VYP447"/>
      <c r="VYQ447"/>
      <c r="VYR447"/>
      <c r="VYS447"/>
      <c r="VYT447"/>
      <c r="VYU447"/>
      <c r="VYV447"/>
      <c r="VYW447"/>
      <c r="VYX447"/>
      <c r="VYY447"/>
      <c r="VYZ447"/>
      <c r="VZA447"/>
      <c r="VZB447"/>
      <c r="VZC447"/>
      <c r="VZD447"/>
      <c r="VZE447"/>
      <c r="VZF447"/>
      <c r="VZG447"/>
      <c r="VZH447"/>
      <c r="VZI447"/>
      <c r="VZJ447"/>
      <c r="VZK447"/>
      <c r="VZL447"/>
      <c r="VZM447"/>
      <c r="VZN447"/>
      <c r="VZO447"/>
      <c r="VZP447"/>
      <c r="VZQ447"/>
      <c r="VZR447"/>
      <c r="VZS447"/>
      <c r="VZT447"/>
      <c r="VZU447"/>
      <c r="VZV447"/>
      <c r="VZW447"/>
      <c r="VZX447"/>
      <c r="VZY447"/>
      <c r="VZZ447"/>
      <c r="WAA447"/>
      <c r="WAB447"/>
      <c r="WAC447"/>
      <c r="WAD447"/>
      <c r="WAE447"/>
      <c r="WAF447"/>
      <c r="WAG447"/>
      <c r="WAH447"/>
      <c r="WAI447"/>
      <c r="WAJ447"/>
      <c r="WAK447"/>
      <c r="WAL447"/>
      <c r="WAM447"/>
      <c r="WAN447"/>
      <c r="WAO447"/>
      <c r="WAP447"/>
      <c r="WAQ447"/>
      <c r="WAR447"/>
      <c r="WAS447"/>
      <c r="WAT447"/>
      <c r="WAU447"/>
      <c r="WAV447"/>
      <c r="WAW447"/>
      <c r="WAX447"/>
      <c r="WAY447"/>
      <c r="WAZ447"/>
      <c r="WBA447"/>
      <c r="WBB447"/>
      <c r="WBC447"/>
      <c r="WBD447"/>
      <c r="WBE447"/>
      <c r="WBF447"/>
      <c r="WBG447"/>
      <c r="WBH447"/>
      <c r="WBI447"/>
      <c r="WBJ447"/>
      <c r="WBK447"/>
      <c r="WBL447"/>
      <c r="WBM447"/>
      <c r="WBN447"/>
      <c r="WBO447"/>
      <c r="WBP447"/>
      <c r="WBQ447"/>
      <c r="WBR447"/>
      <c r="WBS447"/>
      <c r="WBT447"/>
      <c r="WBU447"/>
      <c r="WBV447"/>
      <c r="WBW447"/>
      <c r="WBX447"/>
      <c r="WBY447"/>
      <c r="WBZ447"/>
      <c r="WCA447"/>
      <c r="WCB447"/>
      <c r="WCC447"/>
      <c r="WCD447"/>
      <c r="WCE447"/>
      <c r="WCF447"/>
      <c r="WCG447"/>
      <c r="WCH447"/>
      <c r="WCI447"/>
      <c r="WCJ447"/>
      <c r="WCK447"/>
      <c r="WCL447"/>
      <c r="WCM447"/>
      <c r="WCN447"/>
      <c r="WCO447"/>
      <c r="WCP447"/>
      <c r="WCQ447"/>
      <c r="WCR447"/>
      <c r="WCS447"/>
      <c r="WCT447"/>
      <c r="WCU447"/>
      <c r="WCV447"/>
      <c r="WCW447"/>
      <c r="WCX447"/>
      <c r="WCY447"/>
      <c r="WCZ447"/>
      <c r="WDA447"/>
      <c r="WDB447"/>
      <c r="WDC447"/>
      <c r="WDD447"/>
      <c r="WDE447"/>
      <c r="WDF447"/>
      <c r="WDG447"/>
      <c r="WDH447"/>
      <c r="WDI447"/>
      <c r="WDJ447"/>
      <c r="WDK447"/>
      <c r="WDL447"/>
      <c r="WDM447"/>
      <c r="WDN447"/>
      <c r="WDO447"/>
      <c r="WDP447"/>
      <c r="WDQ447"/>
      <c r="WDR447"/>
      <c r="WDS447"/>
      <c r="WDT447"/>
      <c r="WDU447"/>
      <c r="WDV447"/>
      <c r="WDW447"/>
      <c r="WDX447"/>
      <c r="WDY447"/>
      <c r="WDZ447"/>
      <c r="WEA447"/>
      <c r="WEB447"/>
      <c r="WEC447"/>
      <c r="WED447"/>
      <c r="WEE447"/>
      <c r="WEF447"/>
      <c r="WEG447"/>
      <c r="WEH447"/>
      <c r="WEI447"/>
      <c r="WEJ447"/>
      <c r="WEK447"/>
      <c r="WEL447"/>
      <c r="WEM447"/>
      <c r="WEN447"/>
      <c r="WEO447"/>
      <c r="WEP447"/>
      <c r="WEQ447"/>
      <c r="WER447"/>
      <c r="WES447"/>
      <c r="WET447"/>
      <c r="WEU447"/>
      <c r="WEV447"/>
      <c r="WEW447"/>
      <c r="WEX447"/>
      <c r="WEY447"/>
      <c r="WEZ447"/>
      <c r="WFA447"/>
      <c r="WFB447"/>
      <c r="WFC447"/>
      <c r="WFD447"/>
      <c r="WFE447"/>
      <c r="WFF447"/>
      <c r="WFG447"/>
      <c r="WFH447"/>
      <c r="WFI447"/>
      <c r="WFJ447"/>
      <c r="WFK447"/>
      <c r="WFL447"/>
      <c r="WFM447"/>
      <c r="WFN447"/>
      <c r="WFO447"/>
      <c r="WFP447"/>
      <c r="WFQ447"/>
      <c r="WFR447"/>
      <c r="WFS447"/>
      <c r="WFT447"/>
      <c r="WFU447"/>
      <c r="WFV447"/>
      <c r="WFW447"/>
      <c r="WFX447"/>
      <c r="WFY447"/>
      <c r="WFZ447"/>
      <c r="WGA447"/>
      <c r="WGB447"/>
      <c r="WGC447"/>
      <c r="WGD447"/>
      <c r="WGE447"/>
      <c r="WGF447"/>
      <c r="WGG447"/>
      <c r="WGH447"/>
      <c r="WGI447"/>
      <c r="WGJ447"/>
      <c r="WGK447"/>
      <c r="WGL447"/>
      <c r="WGM447"/>
      <c r="WGN447"/>
      <c r="WGO447"/>
      <c r="WGP447"/>
      <c r="WGQ447"/>
      <c r="WGR447"/>
      <c r="WGS447"/>
      <c r="WGT447"/>
      <c r="WGU447"/>
      <c r="WGV447"/>
      <c r="WGW447"/>
      <c r="WGX447"/>
      <c r="WGY447"/>
      <c r="WGZ447"/>
      <c r="WHA447"/>
      <c r="WHB447"/>
      <c r="WHC447"/>
      <c r="WHD447"/>
      <c r="WHE447"/>
      <c r="WHF447"/>
      <c r="WHG447"/>
      <c r="WHH447"/>
      <c r="WHI447"/>
      <c r="WHJ447"/>
      <c r="WHK447"/>
      <c r="WHL447"/>
      <c r="WHM447"/>
      <c r="WHN447"/>
      <c r="WHO447"/>
      <c r="WHP447"/>
      <c r="WHQ447"/>
      <c r="WHR447"/>
      <c r="WHS447"/>
      <c r="WHT447"/>
      <c r="WHU447"/>
      <c r="WHV447"/>
      <c r="WHW447"/>
      <c r="WHX447"/>
      <c r="WHY447"/>
      <c r="WHZ447"/>
      <c r="WIA447"/>
      <c r="WIB447"/>
      <c r="WIC447"/>
      <c r="WID447"/>
      <c r="WIE447"/>
      <c r="WIF447"/>
      <c r="WIG447"/>
      <c r="WIH447"/>
      <c r="WII447"/>
      <c r="WIJ447"/>
      <c r="WIK447"/>
      <c r="WIL447"/>
      <c r="WIM447"/>
      <c r="WIN447"/>
      <c r="WIO447"/>
      <c r="WIP447"/>
      <c r="WIQ447"/>
      <c r="WIR447"/>
      <c r="WIS447"/>
      <c r="WIT447"/>
      <c r="WIU447"/>
      <c r="WIV447"/>
      <c r="WIW447"/>
      <c r="WIX447"/>
      <c r="WIY447"/>
      <c r="WIZ447"/>
      <c r="WJA447"/>
      <c r="WJB447"/>
      <c r="WJC447"/>
      <c r="WJD447"/>
      <c r="WJE447"/>
      <c r="WJF447"/>
      <c r="WJG447"/>
      <c r="WJH447"/>
      <c r="WJI447"/>
      <c r="WJJ447"/>
      <c r="WJK447"/>
      <c r="WJL447"/>
      <c r="WJM447"/>
      <c r="WJN447"/>
      <c r="WJO447"/>
      <c r="WJP447"/>
      <c r="WJQ447"/>
      <c r="WJR447"/>
      <c r="WJS447"/>
      <c r="WJT447"/>
      <c r="WJU447"/>
      <c r="WJV447"/>
      <c r="WJW447"/>
      <c r="WJX447"/>
      <c r="WJY447"/>
      <c r="WJZ447"/>
      <c r="WKA447"/>
      <c r="WKB447"/>
      <c r="WKC447"/>
      <c r="WKD447"/>
      <c r="WKE447"/>
      <c r="WKF447"/>
      <c r="WKG447"/>
      <c r="WKH447"/>
      <c r="WKI447"/>
      <c r="WKJ447"/>
      <c r="WKK447"/>
      <c r="WKL447"/>
      <c r="WKM447"/>
      <c r="WKN447"/>
      <c r="WKO447"/>
      <c r="WKP447"/>
      <c r="WKQ447"/>
      <c r="WKR447"/>
      <c r="WKS447"/>
      <c r="WKT447"/>
      <c r="WKU447"/>
      <c r="WKV447"/>
      <c r="WKW447"/>
      <c r="WKX447"/>
      <c r="WKY447"/>
      <c r="WKZ447"/>
      <c r="WLA447"/>
      <c r="WLB447"/>
      <c r="WLC447"/>
      <c r="WLD447"/>
      <c r="WLE447"/>
      <c r="WLF447"/>
      <c r="WLG447"/>
      <c r="WLH447"/>
      <c r="WLI447"/>
      <c r="WLJ447"/>
      <c r="WLK447"/>
      <c r="WLL447"/>
      <c r="WLM447"/>
      <c r="WLN447"/>
      <c r="WLO447"/>
      <c r="WLP447"/>
      <c r="WLQ447"/>
      <c r="WLR447"/>
      <c r="WLS447"/>
      <c r="WLT447"/>
      <c r="WLU447"/>
      <c r="WLV447"/>
      <c r="WLW447"/>
      <c r="WLX447"/>
      <c r="WLY447"/>
      <c r="WLZ447"/>
      <c r="WMA447"/>
      <c r="WMB447"/>
      <c r="WMC447"/>
      <c r="WMD447"/>
      <c r="WME447"/>
      <c r="WMF447"/>
      <c r="WMG447"/>
      <c r="WMH447"/>
      <c r="WMI447"/>
      <c r="WMJ447"/>
      <c r="WMK447"/>
      <c r="WML447"/>
      <c r="WMM447"/>
      <c r="WMN447"/>
      <c r="WMO447"/>
      <c r="WMP447"/>
      <c r="WMQ447"/>
      <c r="WMR447"/>
      <c r="WMS447"/>
      <c r="WMT447"/>
      <c r="WMU447"/>
      <c r="WMV447"/>
      <c r="WMW447"/>
      <c r="WMX447"/>
      <c r="WMY447"/>
      <c r="WMZ447"/>
      <c r="WNA447"/>
      <c r="WNB447"/>
      <c r="WNC447"/>
      <c r="WND447"/>
      <c r="WNE447"/>
      <c r="WNF447"/>
      <c r="WNG447"/>
      <c r="WNH447"/>
      <c r="WNI447"/>
      <c r="WNJ447"/>
      <c r="WNK447"/>
      <c r="WNL447"/>
      <c r="WNM447"/>
      <c r="WNN447"/>
      <c r="WNO447"/>
      <c r="WNP447"/>
      <c r="WNQ447"/>
      <c r="WNR447"/>
      <c r="WNS447"/>
      <c r="WNT447"/>
      <c r="WNU447"/>
      <c r="WNV447"/>
      <c r="WNW447"/>
      <c r="WNX447"/>
      <c r="WNY447"/>
      <c r="WNZ447"/>
      <c r="WOA447"/>
      <c r="WOB447"/>
      <c r="WOC447"/>
      <c r="WOD447"/>
      <c r="WOE447"/>
      <c r="WOF447"/>
      <c r="WOG447"/>
      <c r="WOH447"/>
      <c r="WOI447"/>
      <c r="WOJ447"/>
      <c r="WOK447"/>
      <c r="WOL447"/>
      <c r="WOM447"/>
      <c r="WON447"/>
      <c r="WOO447"/>
      <c r="WOP447"/>
      <c r="WOQ447"/>
      <c r="WOR447"/>
      <c r="WOS447"/>
      <c r="WOT447"/>
      <c r="WOU447"/>
      <c r="WOV447"/>
      <c r="WOW447"/>
      <c r="WOX447"/>
      <c r="WOY447"/>
      <c r="WOZ447"/>
      <c r="WPA447"/>
      <c r="WPB447"/>
      <c r="WPC447"/>
      <c r="WPD447"/>
      <c r="WPE447"/>
      <c r="WPF447"/>
      <c r="WPG447"/>
      <c r="WPH447"/>
      <c r="WPI447"/>
      <c r="WPJ447"/>
      <c r="WPK447"/>
      <c r="WPL447"/>
      <c r="WPM447"/>
      <c r="WPN447"/>
      <c r="WPO447"/>
      <c r="WPP447"/>
      <c r="WPQ447"/>
      <c r="WPR447"/>
      <c r="WPS447"/>
      <c r="WPT447"/>
      <c r="WPU447"/>
      <c r="WPV447"/>
      <c r="WPW447"/>
      <c r="WPX447"/>
      <c r="WPY447"/>
      <c r="WPZ447"/>
      <c r="WQA447"/>
      <c r="WQB447"/>
      <c r="WQC447"/>
      <c r="WQD447"/>
      <c r="WQE447"/>
      <c r="WQF447"/>
      <c r="WQG447"/>
      <c r="WQH447"/>
      <c r="WQI447"/>
      <c r="WQJ447"/>
      <c r="WQK447"/>
      <c r="WQL447"/>
      <c r="WQM447"/>
      <c r="WQN447"/>
      <c r="WQO447"/>
      <c r="WQP447"/>
      <c r="WQQ447"/>
      <c r="WQR447"/>
      <c r="WQS447"/>
      <c r="WQT447"/>
      <c r="WQU447"/>
      <c r="WQV447"/>
      <c r="WQW447"/>
      <c r="WQX447"/>
      <c r="WQY447"/>
      <c r="WQZ447"/>
      <c r="WRA447"/>
      <c r="WRB447"/>
      <c r="WRC447"/>
      <c r="WRD447"/>
      <c r="WRE447"/>
      <c r="WRF447"/>
      <c r="WRG447"/>
      <c r="WRH447"/>
      <c r="WRI447"/>
      <c r="WRJ447"/>
      <c r="WRK447"/>
      <c r="WRL447"/>
      <c r="WRM447"/>
      <c r="WRN447"/>
      <c r="WRO447"/>
      <c r="WRP447"/>
      <c r="WRQ447"/>
      <c r="WRR447"/>
      <c r="WRS447"/>
      <c r="WRT447"/>
      <c r="WRU447"/>
      <c r="WRV447"/>
      <c r="WRW447"/>
      <c r="WRX447"/>
      <c r="WRY447"/>
      <c r="WRZ447"/>
      <c r="WSA447"/>
      <c r="WSB447"/>
      <c r="WSC447"/>
      <c r="WSD447"/>
      <c r="WSE447"/>
      <c r="WSF447"/>
      <c r="WSG447"/>
      <c r="WSH447"/>
      <c r="WSI447"/>
      <c r="WSJ447"/>
      <c r="WSK447"/>
      <c r="WSL447"/>
      <c r="WSM447"/>
      <c r="WSN447"/>
      <c r="WSO447"/>
      <c r="WSP447"/>
      <c r="WSQ447"/>
      <c r="WSR447"/>
      <c r="WSS447"/>
      <c r="WST447"/>
      <c r="WSU447"/>
      <c r="WSV447"/>
      <c r="WSW447"/>
      <c r="WSX447"/>
      <c r="WSY447"/>
      <c r="WSZ447"/>
      <c r="WTA447"/>
      <c r="WTB447"/>
      <c r="WTC447"/>
      <c r="WTD447"/>
      <c r="WTE447"/>
      <c r="WTF447"/>
      <c r="WTG447"/>
      <c r="WTH447"/>
      <c r="WTI447"/>
      <c r="WTJ447"/>
      <c r="WTK447"/>
      <c r="WTL447"/>
      <c r="WTM447"/>
      <c r="WTN447"/>
      <c r="WTO447"/>
      <c r="WTP447"/>
      <c r="WTQ447"/>
      <c r="WTR447"/>
      <c r="WTS447"/>
      <c r="WTT447"/>
      <c r="WTU447"/>
      <c r="WTV447"/>
      <c r="WTW447"/>
      <c r="WTX447"/>
      <c r="WTY447"/>
      <c r="WTZ447"/>
      <c r="WUA447"/>
      <c r="WUB447"/>
      <c r="WUC447"/>
      <c r="WUD447"/>
      <c r="WUE447"/>
      <c r="WUF447"/>
      <c r="WUG447"/>
      <c r="WUH447"/>
      <c r="WUI447"/>
      <c r="WUJ447"/>
      <c r="WUK447"/>
      <c r="WUL447"/>
      <c r="WUM447"/>
      <c r="WUN447"/>
      <c r="WUO447"/>
      <c r="WUP447"/>
      <c r="WUQ447"/>
      <c r="WUR447"/>
      <c r="WUS447"/>
      <c r="WUT447"/>
      <c r="WUU447"/>
      <c r="WUV447"/>
      <c r="WUW447"/>
      <c r="WUX447"/>
      <c r="WUY447"/>
      <c r="WUZ447"/>
      <c r="WVA447"/>
      <c r="WVB447"/>
      <c r="WVC447"/>
      <c r="WVD447"/>
      <c r="WVE447"/>
      <c r="WVF447"/>
      <c r="WVG447"/>
      <c r="WVH447"/>
      <c r="WVI447"/>
      <c r="WVJ447"/>
      <c r="WVK447"/>
      <c r="WVL447"/>
      <c r="WVM447"/>
      <c r="WVN447"/>
      <c r="WVO447"/>
      <c r="WVP447"/>
      <c r="WVQ447"/>
      <c r="WVR447"/>
      <c r="WVS447"/>
      <c r="WVT447"/>
      <c r="WVU447"/>
      <c r="WVV447"/>
      <c r="WVW447"/>
      <c r="WVX447"/>
      <c r="WVY447"/>
      <c r="WVZ447"/>
      <c r="WWA447"/>
      <c r="WWB447"/>
      <c r="WWC447"/>
      <c r="WWD447"/>
      <c r="WWE447"/>
      <c r="WWF447"/>
      <c r="WWG447"/>
      <c r="WWH447"/>
      <c r="WWI447"/>
      <c r="WWJ447"/>
      <c r="WWK447"/>
      <c r="WWL447"/>
      <c r="WWM447"/>
      <c r="WWN447"/>
      <c r="WWO447"/>
      <c r="WWP447"/>
      <c r="WWQ447"/>
      <c r="WWR447"/>
      <c r="WWS447"/>
      <c r="WWT447"/>
      <c r="WWU447"/>
      <c r="WWV447"/>
      <c r="WWW447"/>
      <c r="WWX447"/>
      <c r="WWY447"/>
      <c r="WWZ447"/>
      <c r="WXA447"/>
      <c r="WXB447"/>
      <c r="WXC447"/>
      <c r="WXD447"/>
      <c r="WXE447"/>
      <c r="WXF447"/>
      <c r="WXG447"/>
      <c r="WXH447"/>
      <c r="WXI447"/>
      <c r="WXJ447"/>
      <c r="WXK447"/>
      <c r="WXL447"/>
      <c r="WXM447"/>
      <c r="WXN447"/>
      <c r="WXO447"/>
      <c r="WXP447"/>
      <c r="WXQ447"/>
      <c r="WXR447"/>
      <c r="WXS447"/>
      <c r="WXT447"/>
      <c r="WXU447"/>
      <c r="WXV447"/>
      <c r="WXW447"/>
      <c r="WXX447"/>
      <c r="WXY447"/>
      <c r="WXZ447"/>
      <c r="WYA447"/>
      <c r="WYB447"/>
      <c r="WYC447"/>
      <c r="WYD447"/>
      <c r="WYE447"/>
      <c r="WYF447"/>
      <c r="WYG447"/>
      <c r="WYH447"/>
      <c r="WYI447"/>
      <c r="WYJ447"/>
      <c r="WYK447"/>
      <c r="WYL447"/>
      <c r="WYM447"/>
      <c r="WYN447"/>
      <c r="WYO447"/>
      <c r="WYP447"/>
      <c r="WYQ447"/>
      <c r="WYR447"/>
      <c r="WYS447"/>
      <c r="WYT447"/>
      <c r="WYU447"/>
      <c r="WYV447"/>
      <c r="WYW447"/>
      <c r="WYX447"/>
      <c r="WYY447"/>
      <c r="WYZ447"/>
      <c r="WZA447"/>
      <c r="WZB447"/>
      <c r="WZC447"/>
      <c r="WZD447"/>
      <c r="WZE447"/>
      <c r="WZF447"/>
      <c r="WZG447"/>
      <c r="WZH447"/>
      <c r="WZI447"/>
      <c r="WZJ447"/>
      <c r="WZK447"/>
      <c r="WZL447"/>
      <c r="WZM447"/>
      <c r="WZN447"/>
      <c r="WZO447"/>
      <c r="WZP447"/>
      <c r="WZQ447"/>
      <c r="WZR447"/>
      <c r="WZS447"/>
      <c r="WZT447"/>
      <c r="WZU447"/>
      <c r="WZV447"/>
      <c r="WZW447"/>
      <c r="WZX447"/>
      <c r="WZY447"/>
      <c r="WZZ447"/>
      <c r="XAA447"/>
      <c r="XAB447"/>
      <c r="XAC447"/>
      <c r="XAD447"/>
      <c r="XAE447"/>
      <c r="XAF447"/>
      <c r="XAG447"/>
      <c r="XAH447"/>
      <c r="XAI447"/>
      <c r="XAJ447"/>
      <c r="XAK447"/>
      <c r="XAL447"/>
      <c r="XAM447"/>
      <c r="XAN447"/>
      <c r="XAO447"/>
      <c r="XAP447"/>
      <c r="XAQ447"/>
      <c r="XAR447"/>
      <c r="XAS447"/>
      <c r="XAT447"/>
      <c r="XAU447"/>
      <c r="XAV447"/>
      <c r="XAW447"/>
      <c r="XAX447"/>
      <c r="XAY447"/>
      <c r="XAZ447"/>
      <c r="XBA447"/>
      <c r="XBB447"/>
      <c r="XBC447"/>
      <c r="XBD447"/>
      <c r="XBE447"/>
      <c r="XBF447"/>
      <c r="XBG447"/>
      <c r="XBH447"/>
      <c r="XBI447"/>
      <c r="XBJ447"/>
      <c r="XBK447"/>
      <c r="XBL447"/>
      <c r="XBM447"/>
      <c r="XBN447"/>
      <c r="XBO447"/>
      <c r="XBP447"/>
      <c r="XBQ447"/>
      <c r="XBR447"/>
      <c r="XBS447"/>
      <c r="XBT447"/>
      <c r="XBU447"/>
      <c r="XBV447"/>
      <c r="XBW447"/>
      <c r="XBX447"/>
      <c r="XBY447"/>
      <c r="XBZ447"/>
      <c r="XCA447"/>
      <c r="XCB447"/>
      <c r="XCC447"/>
      <c r="XCD447"/>
      <c r="XCE447"/>
      <c r="XCF447"/>
      <c r="XCG447"/>
      <c r="XCH447"/>
      <c r="XCI447"/>
      <c r="XCJ447"/>
      <c r="XCK447"/>
      <c r="XCL447"/>
      <c r="XCM447"/>
      <c r="XCN447"/>
      <c r="XCO447"/>
      <c r="XCP447"/>
      <c r="XCQ447"/>
      <c r="XCR447"/>
      <c r="XCS447"/>
      <c r="XCT447"/>
      <c r="XCU447"/>
      <c r="XCV447"/>
      <c r="XCW447"/>
      <c r="XCX447"/>
      <c r="XCY447"/>
      <c r="XCZ447"/>
      <c r="XDA447"/>
      <c r="XDB447"/>
      <c r="XDC447"/>
      <c r="XDD447"/>
      <c r="XDE447"/>
      <c r="XDF447"/>
      <c r="XDG447"/>
      <c r="XDH447"/>
      <c r="XDI447"/>
      <c r="XDJ447"/>
      <c r="XDK447"/>
      <c r="XDL447"/>
      <c r="XDM447"/>
      <c r="XDN447"/>
      <c r="XDO447"/>
      <c r="XDP447"/>
      <c r="XDQ447"/>
      <c r="XDR447"/>
      <c r="XDS447"/>
      <c r="XDT447"/>
      <c r="XDU447"/>
      <c r="XDV447"/>
      <c r="XDW447"/>
      <c r="XDX447"/>
      <c r="XDY447"/>
      <c r="XDZ447"/>
      <c r="XEA447"/>
      <c r="XEB447"/>
      <c r="XEC447"/>
      <c r="XED447"/>
      <c r="XEE447"/>
      <c r="XEF447"/>
      <c r="XEG447"/>
      <c r="XEH447"/>
      <c r="XEI447"/>
      <c r="XEJ447"/>
      <c r="XEK447"/>
      <c r="XEL447"/>
      <c r="XEM447"/>
      <c r="XEN447"/>
      <c r="XEO447"/>
      <c r="XEP447"/>
      <c r="XEQ447"/>
      <c r="XER447"/>
      <c r="XES447"/>
      <c r="XET447"/>
      <c r="XEU447"/>
      <c r="XEV447"/>
      <c r="XEW447"/>
      <c r="XEX447"/>
      <c r="XEY447"/>
      <c r="XEZ447"/>
      <c r="XFA447"/>
      <c r="XFB447"/>
      <c r="XFC447"/>
      <c r="XFD447"/>
    </row>
    <row r="448" spans="2:16384">
      <c r="B448" s="1580"/>
      <c r="C448" s="99" t="str">
        <f>"Research ("&amp;F426&amp;" terms) : Space"</f>
        <v>Research (2017 terms) : Space</v>
      </c>
      <c r="D448" s="99"/>
      <c r="E448" s="99"/>
      <c r="F448" s="435">
        <f>F447</f>
        <v>5.8333333333333336E-3</v>
      </c>
      <c r="G448" s="435">
        <f>(G246/G103)/'Investment Appraisal (2)'!D21</f>
        <v>6.8292682926829286E-3</v>
      </c>
      <c r="H448" s="435">
        <f>(H246/H103)/'Investment Appraisal (2)'!E21</f>
        <v>6.8292682926829286E-3</v>
      </c>
      <c r="I448" s="435">
        <f>(I246/I103)/'Investment Appraisal (2)'!F21</f>
        <v>6.8292682926829268E-3</v>
      </c>
      <c r="J448" s="435">
        <f>(J246/J103)/'Investment Appraisal (2)'!G21</f>
        <v>4.0975609756097571E-3</v>
      </c>
      <c r="K448" s="435">
        <f>(K246/K103)/'Investment Appraisal (2)'!H21</f>
        <v>4.0975609756097571E-3</v>
      </c>
      <c r="L448" s="435">
        <f>(L246/L103)/'Investment Appraisal (2)'!I21</f>
        <v>4.0975609756097571E-3</v>
      </c>
      <c r="M448" s="435">
        <f>(M246/M103)/'Investment Appraisal (2)'!J21</f>
        <v>4.0975609756097563E-3</v>
      </c>
      <c r="N448" s="435">
        <f>(N246/N103)/'Investment Appraisal (2)'!K21</f>
        <v>4.0975609756097554E-3</v>
      </c>
      <c r="O448" s="435">
        <f>(O246/O103)/'Investment Appraisal (2)'!L21</f>
        <v>4.0975609756097571E-3</v>
      </c>
      <c r="P448" s="435">
        <f>(P246/P103)/'Investment Appraisal (2)'!M21</f>
        <v>4.0975609756097563E-3</v>
      </c>
      <c r="Q448" s="435">
        <f>(Q246/Q103)/'Investment Appraisal (2)'!N21</f>
        <v>4.0975609756097563E-3</v>
      </c>
      <c r="R448" s="435">
        <f>(R246/R103)/'Investment Appraisal (2)'!O21</f>
        <v>4.0975609756097563E-3</v>
      </c>
      <c r="S448" s="435">
        <f>(S246/S103)/'Investment Appraisal (2)'!P21</f>
        <v>4.0975609756097571E-3</v>
      </c>
      <c r="T448" s="435">
        <f>(T246/T103)/'Investment Appraisal (2)'!Q21</f>
        <v>4.0975609756097571E-3</v>
      </c>
      <c r="U448" s="435">
        <f>(U246/U103)/'Investment Appraisal (2)'!R21</f>
        <v>4.0975609756097571E-3</v>
      </c>
      <c r="V448" s="435">
        <f>(V246/V103)/'Investment Appraisal (2)'!S21</f>
        <v>4.0975609756097571E-3</v>
      </c>
      <c r="W448" s="435">
        <f>(W246/W103)/'Investment Appraisal (2)'!T21</f>
        <v>4.0975609756097571E-3</v>
      </c>
      <c r="X448" s="435">
        <f>(X246/X103)/'Investment Appraisal (2)'!U21</f>
        <v>4.097560975609758E-3</v>
      </c>
      <c r="Y448" s="435">
        <f>(Y246/Y103)/'Investment Appraisal (2)'!V21</f>
        <v>4.0975609756097563E-3</v>
      </c>
      <c r="Z448" s="435">
        <f>(Z246/Z103)/'Investment Appraisal (2)'!W21</f>
        <v>4.0975609756097571E-3</v>
      </c>
      <c r="AA448" s="435">
        <f>(AA246/AA103)/'Investment Appraisal (2)'!X21</f>
        <v>4.0975609756097571E-3</v>
      </c>
      <c r="AB448" s="435">
        <f>(AB246/AB103)/'Investment Appraisal (2)'!Y21</f>
        <v>4.0975609756097571E-3</v>
      </c>
      <c r="AC448" s="435">
        <f>(AC246/AC103)/'Investment Appraisal (2)'!Z21</f>
        <v>4.0975609756097554E-3</v>
      </c>
      <c r="AD448" s="435">
        <f>(AD246/AD103)/'Investment Appraisal (2)'!AA21</f>
        <v>4.0975609756097571E-3</v>
      </c>
      <c r="AE448" s="435">
        <f>(AE246/AE103)/'Investment Appraisal (2)'!AB21</f>
        <v>4.0975609756097563E-3</v>
      </c>
      <c r="AF448" s="435">
        <f>(AF246/AF103)/'Investment Appraisal (2)'!AC21</f>
        <v>4.0975609756097571E-3</v>
      </c>
      <c r="AG448" s="435">
        <f>(AG246/AG103)/'Investment Appraisal (2)'!AD21</f>
        <v>4.0975609756097571E-3</v>
      </c>
      <c r="AH448" s="435">
        <f>(AH246/AH103)/'Investment Appraisal (2)'!AE21</f>
        <v>4.0975609756097571E-3</v>
      </c>
      <c r="AI448" s="435">
        <f>(AI246/AI103)/'Investment Appraisal (2)'!AF21</f>
        <v>4.0975609756097571E-3</v>
      </c>
      <c r="AJ448" s="435">
        <f>(AJ246/AJ103)/'Investment Appraisal (2)'!AG21</f>
        <v>4.0975609756097571E-3</v>
      </c>
      <c r="AK448" s="435">
        <f>(AK246/AK103)/'Investment Appraisal (2)'!AH21</f>
        <v>4.0975609756097571E-3</v>
      </c>
      <c r="AL448" s="435">
        <f>(AL246/AL103)/'Investment Appraisal (2)'!AI21</f>
        <v>4.0975609756097571E-3</v>
      </c>
      <c r="AM448" s="435">
        <f>(AM246/AM103)/'Investment Appraisal (2)'!AJ21</f>
        <v>4.0975609756097571E-3</v>
      </c>
      <c r="AN448" s="435">
        <f>(AN246/AN103)/'Investment Appraisal (2)'!AK21</f>
        <v>4.0975609756097571E-3</v>
      </c>
      <c r="AO448" s="435">
        <f>(AO246/AO103)/'Investment Appraisal (2)'!AL21</f>
        <v>4.0975609756097571E-3</v>
      </c>
      <c r="AP448" s="435">
        <f>(AP246/AP103)/'Investment Appraisal (2)'!AM21</f>
        <v>4.0975609756097571E-3</v>
      </c>
      <c r="AQ448" s="435">
        <f>(AQ246/AQ103)/'Investment Appraisal (2)'!AN21</f>
        <v>4.0975609756097571E-3</v>
      </c>
      <c r="AR448" s="435">
        <f>(AR246/AR103)/'Investment Appraisal (2)'!AO21</f>
        <v>4.0975609756097563E-3</v>
      </c>
      <c r="AS448" s="435">
        <f>(AS246/AS103)/'Investment Appraisal (2)'!AP21</f>
        <v>4.0975609756097563E-3</v>
      </c>
      <c r="AT448" s="435">
        <f>(AT246/AT103)/'Investment Appraisal (2)'!AQ21</f>
        <v>4.0975609756097571E-3</v>
      </c>
      <c r="AU448" s="435">
        <f>(AU246/AU103)/'Investment Appraisal (2)'!AR21</f>
        <v>4.097560975609758E-3</v>
      </c>
      <c r="AV448" s="435">
        <f>(AV246/AV103)/'Investment Appraisal (2)'!AS21</f>
        <v>4.0975609756097571E-3</v>
      </c>
      <c r="AW448" s="435">
        <f>(AW246/AW103)/'Investment Appraisal (2)'!AT21</f>
        <v>4.097560975609758E-3</v>
      </c>
      <c r="AX448" s="435">
        <f>(AX246/AX103)/'Investment Appraisal (2)'!AU21</f>
        <v>4.0975609756097563E-3</v>
      </c>
      <c r="AY448" s="435">
        <f>(AY246/AY103)/'Investment Appraisal (2)'!AV21</f>
        <v>4.0975609756097571E-3</v>
      </c>
      <c r="AZ448" s="435">
        <f>(AZ246/AZ103)/'Investment Appraisal (2)'!AW21</f>
        <v>4.0975609756097571E-3</v>
      </c>
      <c r="BA448" s="435">
        <f>(BA246/BA103)/'Investment Appraisal (2)'!AX21</f>
        <v>4.0975609756097571E-3</v>
      </c>
      <c r="BB448" s="435">
        <f>(BB246/BB103)/'Investment Appraisal (2)'!AY21</f>
        <v>4.0975609756097571E-3</v>
      </c>
      <c r="BC448" s="435">
        <f>(BC246/BC103)/'Investment Appraisal (2)'!AZ21</f>
        <v>4.0975609756097563E-3</v>
      </c>
      <c r="BD448" s="435" t="e">
        <f>(BD246/BD103)/'Investment Appraisal (2)'!#REF!</f>
        <v>#REF!</v>
      </c>
      <c r="BE448" s="435" t="e">
        <f>(BE246/BE103)/'Investment Appraisal (2)'!#REF!</f>
        <v>#REF!</v>
      </c>
      <c r="BF448" s="435" t="e">
        <f>(BF246/BF103)/'Investment Appraisal (2)'!#REF!</f>
        <v>#REF!</v>
      </c>
      <c r="BG448" s="435" t="e">
        <f>(BG246/BG103)/'Investment Appraisal (2)'!BA21</f>
        <v>#REF!</v>
      </c>
      <c r="BH448" s="435" t="e">
        <f>(BH246/BH103)/'Investment Appraisal (2)'!BB21</f>
        <v>#DIV/0!</v>
      </c>
      <c r="BI448" s="435" t="e">
        <f>(BI246/BI103)/'Investment Appraisal (2)'!BC21</f>
        <v>#DIV/0!</v>
      </c>
      <c r="BJ448" s="435" t="e">
        <f>(BJ246/BJ103)/'Investment Appraisal (2)'!BD21</f>
        <v>#DIV/0!</v>
      </c>
      <c r="BK448" s="435" t="e">
        <f>(BK246/BK103)/'Investment Appraisal (2)'!BE21</f>
        <v>#DIV/0!</v>
      </c>
      <c r="BL448" s="435" t="e">
        <f>(BL246/BL103)/'Investment Appraisal (2)'!BF21</f>
        <v>#DIV/0!</v>
      </c>
      <c r="BM448" s="435" t="e">
        <f>(BM246/BM103)/'Investment Appraisal (2)'!BG21</f>
        <v>#DIV/0!</v>
      </c>
      <c r="BN448" s="435" t="e">
        <f>(BN246/BN103)/'Investment Appraisal (2)'!BH21</f>
        <v>#N/A</v>
      </c>
      <c r="BO448" s="435" t="e">
        <f>(BO246/BO103)/'Investment Appraisal (2)'!BI21</f>
        <v>#N/A</v>
      </c>
      <c r="BP448" s="436" t="e">
        <f>(BP246/BP103)/'Investment Appraisal (2)'!BJ21</f>
        <v>#N/A</v>
      </c>
    </row>
  </sheetData>
  <mergeCells count="487">
    <mergeCell ref="D11:E11"/>
    <mergeCell ref="E5:G5"/>
    <mergeCell ref="K5:L5"/>
    <mergeCell ref="D7:E7"/>
    <mergeCell ref="D9:E9"/>
    <mergeCell ref="D10:E10"/>
    <mergeCell ref="D13:E13"/>
    <mergeCell ref="D14:E14"/>
    <mergeCell ref="B18:F18"/>
    <mergeCell ref="B22:D22"/>
    <mergeCell ref="E22:F22"/>
    <mergeCell ref="O22:P22"/>
    <mergeCell ref="S30:S31"/>
    <mergeCell ref="O18:P18"/>
    <mergeCell ref="B19:D19"/>
    <mergeCell ref="E19:F19"/>
    <mergeCell ref="B20:D20"/>
    <mergeCell ref="E20:F20"/>
    <mergeCell ref="O20:P20"/>
    <mergeCell ref="B23:D23"/>
    <mergeCell ref="E23:F23"/>
    <mergeCell ref="O24:P24"/>
    <mergeCell ref="B21:D21"/>
    <mergeCell ref="E21:F21"/>
    <mergeCell ref="T30:T31"/>
    <mergeCell ref="B31:C31"/>
    <mergeCell ref="G31:H31"/>
    <mergeCell ref="B33:C33"/>
    <mergeCell ref="L33:M33"/>
    <mergeCell ref="Q33:R33"/>
    <mergeCell ref="B32:C32"/>
    <mergeCell ref="G32:H32"/>
    <mergeCell ref="L32:M32"/>
    <mergeCell ref="Q32:R32"/>
    <mergeCell ref="Q30:R31"/>
    <mergeCell ref="B30:C30"/>
    <mergeCell ref="G30:H30"/>
    <mergeCell ref="L30:M31"/>
    <mergeCell ref="N30:N31"/>
    <mergeCell ref="O30:O31"/>
    <mergeCell ref="B34:C34"/>
    <mergeCell ref="L34:M34"/>
    <mergeCell ref="Q34:R34"/>
    <mergeCell ref="B62:C62"/>
    <mergeCell ref="L35:M35"/>
    <mergeCell ref="Q35:R35"/>
    <mergeCell ref="B41:C41"/>
    <mergeCell ref="B47:C47"/>
    <mergeCell ref="B48:C48"/>
    <mergeCell ref="B49:C49"/>
    <mergeCell ref="B50:C50"/>
    <mergeCell ref="B51:C51"/>
    <mergeCell ref="B56:C56"/>
    <mergeCell ref="B60:C60"/>
    <mergeCell ref="B61:C61"/>
    <mergeCell ref="B217:C217"/>
    <mergeCell ref="B225:B232"/>
    <mergeCell ref="B92:C92"/>
    <mergeCell ref="B66:C66"/>
    <mergeCell ref="B70:C70"/>
    <mergeCell ref="B71:C71"/>
    <mergeCell ref="B72:C72"/>
    <mergeCell ref="B76:C76"/>
    <mergeCell ref="B82:C82"/>
    <mergeCell ref="B83:C83"/>
    <mergeCell ref="B84:C84"/>
    <mergeCell ref="B85:C85"/>
    <mergeCell ref="B86:C86"/>
    <mergeCell ref="B91:C91"/>
    <mergeCell ref="B93:C93"/>
    <mergeCell ref="B94:C94"/>
    <mergeCell ref="B95:C95"/>
    <mergeCell ref="B105:B132"/>
    <mergeCell ref="B140:B167"/>
    <mergeCell ref="B170:B197"/>
    <mergeCell ref="B210:C210"/>
    <mergeCell ref="B211:B212"/>
    <mergeCell ref="B215:C215"/>
    <mergeCell ref="B249:B254"/>
    <mergeCell ref="B268:B270"/>
    <mergeCell ref="B278:B281"/>
    <mergeCell ref="B294:C294"/>
    <mergeCell ref="B317:B333"/>
    <mergeCell ref="B339:B341"/>
    <mergeCell ref="B239:B246"/>
    <mergeCell ref="C239:C240"/>
    <mergeCell ref="C244:D244"/>
    <mergeCell ref="B366:C366"/>
    <mergeCell ref="B427:B448"/>
    <mergeCell ref="B343:B349"/>
    <mergeCell ref="B351:B354"/>
    <mergeCell ref="B362:C362"/>
    <mergeCell ref="B407:B412"/>
    <mergeCell ref="C407:D408"/>
    <mergeCell ref="F362:G362"/>
    <mergeCell ref="B364:C364"/>
    <mergeCell ref="F364:G364"/>
    <mergeCell ref="J407:J408"/>
    <mergeCell ref="K407:K408"/>
    <mergeCell ref="L407:L408"/>
    <mergeCell ref="M407:M408"/>
    <mergeCell ref="N407:N408"/>
    <mergeCell ref="E407:E408"/>
    <mergeCell ref="F407:F408"/>
    <mergeCell ref="G407:G408"/>
    <mergeCell ref="H407:H408"/>
    <mergeCell ref="I407:I408"/>
    <mergeCell ref="T407:T408"/>
    <mergeCell ref="U407:U408"/>
    <mergeCell ref="V407:V408"/>
    <mergeCell ref="W407:W408"/>
    <mergeCell ref="X407:X408"/>
    <mergeCell ref="O407:O408"/>
    <mergeCell ref="P407:P408"/>
    <mergeCell ref="Q407:Q408"/>
    <mergeCell ref="R407:R408"/>
    <mergeCell ref="S407:S408"/>
    <mergeCell ref="AD407:AD408"/>
    <mergeCell ref="AE407:AE408"/>
    <mergeCell ref="AF407:AF408"/>
    <mergeCell ref="AG407:AG408"/>
    <mergeCell ref="AH407:AH408"/>
    <mergeCell ref="Y407:Y408"/>
    <mergeCell ref="Z407:Z408"/>
    <mergeCell ref="AA407:AA408"/>
    <mergeCell ref="AB407:AB408"/>
    <mergeCell ref="AC407:AC408"/>
    <mergeCell ref="AN407:AN408"/>
    <mergeCell ref="AO407:AO408"/>
    <mergeCell ref="AP407:AP408"/>
    <mergeCell ref="AQ407:AQ408"/>
    <mergeCell ref="AR407:AR408"/>
    <mergeCell ref="AI407:AI408"/>
    <mergeCell ref="AJ407:AJ408"/>
    <mergeCell ref="AK407:AK408"/>
    <mergeCell ref="AL407:AL408"/>
    <mergeCell ref="AM407:AM408"/>
    <mergeCell ref="BF407:BF408"/>
    <mergeCell ref="BG407:BG408"/>
    <mergeCell ref="AX407:AX408"/>
    <mergeCell ref="AY407:AY408"/>
    <mergeCell ref="AZ407:AZ408"/>
    <mergeCell ref="BA407:BA408"/>
    <mergeCell ref="BB407:BB408"/>
    <mergeCell ref="AS407:AS408"/>
    <mergeCell ref="AT407:AT408"/>
    <mergeCell ref="AU407:AU408"/>
    <mergeCell ref="AV407:AV408"/>
    <mergeCell ref="AW407:AW408"/>
    <mergeCell ref="BM407:BM408"/>
    <mergeCell ref="BN407:BN408"/>
    <mergeCell ref="BO407:BO408"/>
    <mergeCell ref="BP407:BP408"/>
    <mergeCell ref="C409:D410"/>
    <mergeCell ref="E409:E410"/>
    <mergeCell ref="F409:F410"/>
    <mergeCell ref="G409:G410"/>
    <mergeCell ref="H409:H410"/>
    <mergeCell ref="I409:I410"/>
    <mergeCell ref="J409:J410"/>
    <mergeCell ref="K409:K410"/>
    <mergeCell ref="L409:L410"/>
    <mergeCell ref="M409:M410"/>
    <mergeCell ref="N409:N410"/>
    <mergeCell ref="O409:O410"/>
    <mergeCell ref="BH407:BH408"/>
    <mergeCell ref="BI407:BI408"/>
    <mergeCell ref="BJ407:BJ408"/>
    <mergeCell ref="BK407:BK408"/>
    <mergeCell ref="BL407:BL408"/>
    <mergeCell ref="BC407:BC408"/>
    <mergeCell ref="BD407:BD408"/>
    <mergeCell ref="BE407:BE408"/>
    <mergeCell ref="U409:U410"/>
    <mergeCell ref="V409:V410"/>
    <mergeCell ref="W409:W410"/>
    <mergeCell ref="X409:X410"/>
    <mergeCell ref="Y409:Y410"/>
    <mergeCell ref="P409:P410"/>
    <mergeCell ref="Q409:Q410"/>
    <mergeCell ref="R409:R410"/>
    <mergeCell ref="S409:S410"/>
    <mergeCell ref="T409:T410"/>
    <mergeCell ref="AE409:AE410"/>
    <mergeCell ref="AF409:AF410"/>
    <mergeCell ref="AG409:AG410"/>
    <mergeCell ref="AH409:AH410"/>
    <mergeCell ref="AI409:AI410"/>
    <mergeCell ref="Z409:Z410"/>
    <mergeCell ref="AA409:AA410"/>
    <mergeCell ref="AB409:AB410"/>
    <mergeCell ref="AC409:AC410"/>
    <mergeCell ref="AD409:AD410"/>
    <mergeCell ref="AO409:AO410"/>
    <mergeCell ref="AP409:AP410"/>
    <mergeCell ref="AQ409:AQ410"/>
    <mergeCell ref="AR409:AR410"/>
    <mergeCell ref="AS409:AS410"/>
    <mergeCell ref="AJ409:AJ410"/>
    <mergeCell ref="AK409:AK410"/>
    <mergeCell ref="AL409:AL410"/>
    <mergeCell ref="AM409:AM410"/>
    <mergeCell ref="AN409:AN410"/>
    <mergeCell ref="BG409:BG410"/>
    <mergeCell ref="BH409:BH410"/>
    <mergeCell ref="AY409:AY410"/>
    <mergeCell ref="AZ409:AZ410"/>
    <mergeCell ref="BA409:BA410"/>
    <mergeCell ref="BB409:BB410"/>
    <mergeCell ref="BC409:BC410"/>
    <mergeCell ref="AT409:AT410"/>
    <mergeCell ref="AU409:AU410"/>
    <mergeCell ref="AV409:AV410"/>
    <mergeCell ref="AW409:AW410"/>
    <mergeCell ref="AX409:AX410"/>
    <mergeCell ref="BN409:BN410"/>
    <mergeCell ref="BO409:BO410"/>
    <mergeCell ref="BP409:BP410"/>
    <mergeCell ref="C411:D412"/>
    <mergeCell ref="E411:E412"/>
    <mergeCell ref="F411:F412"/>
    <mergeCell ref="G411:G412"/>
    <mergeCell ref="H411:H412"/>
    <mergeCell ref="I411:I412"/>
    <mergeCell ref="J411:J412"/>
    <mergeCell ref="K411:K412"/>
    <mergeCell ref="L411:L412"/>
    <mergeCell ref="M411:M412"/>
    <mergeCell ref="N411:N412"/>
    <mergeCell ref="O411:O412"/>
    <mergeCell ref="P411:P412"/>
    <mergeCell ref="BI409:BI410"/>
    <mergeCell ref="BJ409:BJ410"/>
    <mergeCell ref="BK409:BK410"/>
    <mergeCell ref="BL409:BL410"/>
    <mergeCell ref="BM409:BM410"/>
    <mergeCell ref="BD409:BD410"/>
    <mergeCell ref="BE409:BE410"/>
    <mergeCell ref="BF409:BF410"/>
    <mergeCell ref="V411:V412"/>
    <mergeCell ref="W411:W412"/>
    <mergeCell ref="X411:X412"/>
    <mergeCell ref="Y411:Y412"/>
    <mergeCell ref="Z411:Z412"/>
    <mergeCell ref="Q411:Q412"/>
    <mergeCell ref="R411:R412"/>
    <mergeCell ref="S411:S412"/>
    <mergeCell ref="T411:T412"/>
    <mergeCell ref="U411:U412"/>
    <mergeCell ref="AF411:AF412"/>
    <mergeCell ref="AG411:AG412"/>
    <mergeCell ref="AH411:AH412"/>
    <mergeCell ref="AI411:AI412"/>
    <mergeCell ref="AJ411:AJ412"/>
    <mergeCell ref="AA411:AA412"/>
    <mergeCell ref="AB411:AB412"/>
    <mergeCell ref="AC411:AC412"/>
    <mergeCell ref="AD411:AD412"/>
    <mergeCell ref="AE411:AE412"/>
    <mergeCell ref="AP411:AP412"/>
    <mergeCell ref="AQ411:AQ412"/>
    <mergeCell ref="AR411:AR412"/>
    <mergeCell ref="AS411:AS412"/>
    <mergeCell ref="AT411:AT412"/>
    <mergeCell ref="AK411:AK412"/>
    <mergeCell ref="AL411:AL412"/>
    <mergeCell ref="AM411:AM412"/>
    <mergeCell ref="AN411:AN412"/>
    <mergeCell ref="AO411:AO412"/>
    <mergeCell ref="BH411:BH412"/>
    <mergeCell ref="BI411:BI412"/>
    <mergeCell ref="AZ411:AZ412"/>
    <mergeCell ref="BA411:BA412"/>
    <mergeCell ref="BB411:BB412"/>
    <mergeCell ref="BC411:BC412"/>
    <mergeCell ref="BD411:BD412"/>
    <mergeCell ref="AU411:AU412"/>
    <mergeCell ref="AV411:AV412"/>
    <mergeCell ref="AW411:AW412"/>
    <mergeCell ref="AX411:AX412"/>
    <mergeCell ref="AY411:AY412"/>
    <mergeCell ref="BO411:BO412"/>
    <mergeCell ref="BP411:BP412"/>
    <mergeCell ref="B414:B419"/>
    <mergeCell ref="C414:D415"/>
    <mergeCell ref="E414:E415"/>
    <mergeCell ref="F414:F415"/>
    <mergeCell ref="G414:G415"/>
    <mergeCell ref="H414:H415"/>
    <mergeCell ref="I414:I415"/>
    <mergeCell ref="J414:J415"/>
    <mergeCell ref="K414:K415"/>
    <mergeCell ref="L414:L415"/>
    <mergeCell ref="M414:M415"/>
    <mergeCell ref="N414:N415"/>
    <mergeCell ref="O414:O415"/>
    <mergeCell ref="P414:P415"/>
    <mergeCell ref="BJ411:BJ412"/>
    <mergeCell ref="BK411:BK412"/>
    <mergeCell ref="BL411:BL412"/>
    <mergeCell ref="BM411:BM412"/>
    <mergeCell ref="BN411:BN412"/>
    <mergeCell ref="BE411:BE412"/>
    <mergeCell ref="BF411:BF412"/>
    <mergeCell ref="BG411:BG412"/>
    <mergeCell ref="V414:V415"/>
    <mergeCell ref="W414:W415"/>
    <mergeCell ref="X414:X415"/>
    <mergeCell ref="Y414:Y415"/>
    <mergeCell ref="Z414:Z415"/>
    <mergeCell ref="Q414:Q415"/>
    <mergeCell ref="R414:R415"/>
    <mergeCell ref="S414:S415"/>
    <mergeCell ref="T414:T415"/>
    <mergeCell ref="U414:U415"/>
    <mergeCell ref="AF414:AF415"/>
    <mergeCell ref="AG414:AG415"/>
    <mergeCell ref="AH414:AH415"/>
    <mergeCell ref="AI414:AI415"/>
    <mergeCell ref="AJ414:AJ415"/>
    <mergeCell ref="AA414:AA415"/>
    <mergeCell ref="AB414:AB415"/>
    <mergeCell ref="AC414:AC415"/>
    <mergeCell ref="AD414:AD415"/>
    <mergeCell ref="AE414:AE415"/>
    <mergeCell ref="AP414:AP415"/>
    <mergeCell ref="AQ414:AQ415"/>
    <mergeCell ref="AR414:AR415"/>
    <mergeCell ref="AS414:AS415"/>
    <mergeCell ref="AT414:AT415"/>
    <mergeCell ref="AK414:AK415"/>
    <mergeCell ref="AL414:AL415"/>
    <mergeCell ref="AM414:AM415"/>
    <mergeCell ref="AN414:AN415"/>
    <mergeCell ref="AO414:AO415"/>
    <mergeCell ref="BH414:BH415"/>
    <mergeCell ref="BI414:BI415"/>
    <mergeCell ref="AZ414:AZ415"/>
    <mergeCell ref="BA414:BA415"/>
    <mergeCell ref="BB414:BB415"/>
    <mergeCell ref="BC414:BC415"/>
    <mergeCell ref="BD414:BD415"/>
    <mergeCell ref="AU414:AU415"/>
    <mergeCell ref="AV414:AV415"/>
    <mergeCell ref="AW414:AW415"/>
    <mergeCell ref="AX414:AX415"/>
    <mergeCell ref="AY414:AY415"/>
    <mergeCell ref="BO414:BO415"/>
    <mergeCell ref="BP414:BP415"/>
    <mergeCell ref="C416:D417"/>
    <mergeCell ref="E416:E417"/>
    <mergeCell ref="F416:F417"/>
    <mergeCell ref="G416:G417"/>
    <mergeCell ref="H416:H417"/>
    <mergeCell ref="I416:I417"/>
    <mergeCell ref="J416:J417"/>
    <mergeCell ref="K416:K417"/>
    <mergeCell ref="L416:L417"/>
    <mergeCell ref="M416:M417"/>
    <mergeCell ref="N416:N417"/>
    <mergeCell ref="O416:O417"/>
    <mergeCell ref="P416:P417"/>
    <mergeCell ref="Q416:Q417"/>
    <mergeCell ref="BJ414:BJ415"/>
    <mergeCell ref="BK414:BK415"/>
    <mergeCell ref="BL414:BL415"/>
    <mergeCell ref="BM414:BM415"/>
    <mergeCell ref="BN414:BN415"/>
    <mergeCell ref="BE414:BE415"/>
    <mergeCell ref="BF414:BF415"/>
    <mergeCell ref="BG414:BG415"/>
    <mergeCell ref="W416:W417"/>
    <mergeCell ref="X416:X417"/>
    <mergeCell ref="Y416:Y417"/>
    <mergeCell ref="Z416:Z417"/>
    <mergeCell ref="AA416:AA417"/>
    <mergeCell ref="R416:R417"/>
    <mergeCell ref="S416:S417"/>
    <mergeCell ref="T416:T417"/>
    <mergeCell ref="U416:U417"/>
    <mergeCell ref="V416:V417"/>
    <mergeCell ref="AG416:AG417"/>
    <mergeCell ref="AH416:AH417"/>
    <mergeCell ref="AI416:AI417"/>
    <mergeCell ref="AJ416:AJ417"/>
    <mergeCell ref="AK416:AK417"/>
    <mergeCell ref="AB416:AB417"/>
    <mergeCell ref="AC416:AC417"/>
    <mergeCell ref="AD416:AD417"/>
    <mergeCell ref="AE416:AE417"/>
    <mergeCell ref="AF416:AF417"/>
    <mergeCell ref="AQ416:AQ417"/>
    <mergeCell ref="AR416:AR417"/>
    <mergeCell ref="AS416:AS417"/>
    <mergeCell ref="AT416:AT417"/>
    <mergeCell ref="AU416:AU417"/>
    <mergeCell ref="AL416:AL417"/>
    <mergeCell ref="AM416:AM417"/>
    <mergeCell ref="AN416:AN417"/>
    <mergeCell ref="AO416:AO417"/>
    <mergeCell ref="AP416:AP417"/>
    <mergeCell ref="BI416:BI417"/>
    <mergeCell ref="BJ416:BJ417"/>
    <mergeCell ref="BA416:BA417"/>
    <mergeCell ref="BB416:BB417"/>
    <mergeCell ref="BC416:BC417"/>
    <mergeCell ref="BD416:BD417"/>
    <mergeCell ref="BE416:BE417"/>
    <mergeCell ref="AV416:AV417"/>
    <mergeCell ref="AW416:AW417"/>
    <mergeCell ref="AX416:AX417"/>
    <mergeCell ref="AY416:AY417"/>
    <mergeCell ref="AZ416:AZ417"/>
    <mergeCell ref="BP416:BP417"/>
    <mergeCell ref="C418:D419"/>
    <mergeCell ref="E418:E419"/>
    <mergeCell ref="F418:F419"/>
    <mergeCell ref="G418:G419"/>
    <mergeCell ref="H418:H419"/>
    <mergeCell ref="I418:I419"/>
    <mergeCell ref="J418:J419"/>
    <mergeCell ref="K418:K419"/>
    <mergeCell ref="L418:L419"/>
    <mergeCell ref="M418:M419"/>
    <mergeCell ref="N418:N419"/>
    <mergeCell ref="O418:O419"/>
    <mergeCell ref="P418:P419"/>
    <mergeCell ref="Q418:Q419"/>
    <mergeCell ref="R418:R419"/>
    <mergeCell ref="BK416:BK417"/>
    <mergeCell ref="BL416:BL417"/>
    <mergeCell ref="BM416:BM417"/>
    <mergeCell ref="BN416:BN417"/>
    <mergeCell ref="BO416:BO417"/>
    <mergeCell ref="BF416:BF417"/>
    <mergeCell ref="BG416:BG417"/>
    <mergeCell ref="BH416:BH417"/>
    <mergeCell ref="X418:X419"/>
    <mergeCell ref="Y418:Y419"/>
    <mergeCell ref="Z418:Z419"/>
    <mergeCell ref="AA418:AA419"/>
    <mergeCell ref="AB418:AB419"/>
    <mergeCell ref="S418:S419"/>
    <mergeCell ref="T418:T419"/>
    <mergeCell ref="U418:U419"/>
    <mergeCell ref="V418:V419"/>
    <mergeCell ref="W418:W419"/>
    <mergeCell ref="AH418:AH419"/>
    <mergeCell ref="AI418:AI419"/>
    <mergeCell ref="AJ418:AJ419"/>
    <mergeCell ref="AK418:AK419"/>
    <mergeCell ref="AL418:AL419"/>
    <mergeCell ref="AC418:AC419"/>
    <mergeCell ref="AD418:AD419"/>
    <mergeCell ref="AE418:AE419"/>
    <mergeCell ref="AF418:AF419"/>
    <mergeCell ref="AG418:AG419"/>
    <mergeCell ref="AR418:AR419"/>
    <mergeCell ref="AS418:AS419"/>
    <mergeCell ref="AT418:AT419"/>
    <mergeCell ref="AU418:AU419"/>
    <mergeCell ref="AV418:AV419"/>
    <mergeCell ref="AM418:AM419"/>
    <mergeCell ref="AN418:AN419"/>
    <mergeCell ref="AO418:AO419"/>
    <mergeCell ref="AP418:AP419"/>
    <mergeCell ref="AQ418:AQ419"/>
    <mergeCell ref="BB418:BB419"/>
    <mergeCell ref="BC418:BC419"/>
    <mergeCell ref="BD418:BD419"/>
    <mergeCell ref="BE418:BE419"/>
    <mergeCell ref="BF418:BF419"/>
    <mergeCell ref="AW418:AW419"/>
    <mergeCell ref="AX418:AX419"/>
    <mergeCell ref="AY418:AY419"/>
    <mergeCell ref="AZ418:AZ419"/>
    <mergeCell ref="BA418:BA419"/>
    <mergeCell ref="BL418:BL419"/>
    <mergeCell ref="BM418:BM419"/>
    <mergeCell ref="BN418:BN419"/>
    <mergeCell ref="BO418:BO419"/>
    <mergeCell ref="BP418:BP419"/>
    <mergeCell ref="BG418:BG419"/>
    <mergeCell ref="BH418:BH419"/>
    <mergeCell ref="BI418:BI419"/>
    <mergeCell ref="BJ418:BJ419"/>
    <mergeCell ref="BK418:BK419"/>
  </mergeCell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Validation!$C$6:$C$7</xm:f>
          </x14:formula1>
          <xm:sqref>D13:E14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B3:BB238"/>
  <sheetViews>
    <sheetView zoomScale="60" zoomScaleNormal="60" workbookViewId="0">
      <pane ySplit="19" topLeftCell="A44" activePane="bottomLeft" state="frozen"/>
      <selection activeCell="R7" sqref="R7"/>
      <selection pane="bottomLeft" activeCell="C67" sqref="C67:D67"/>
    </sheetView>
  </sheetViews>
  <sheetFormatPr defaultRowHeight="15" outlineLevelRow="1"/>
  <cols>
    <col min="2" max="2" width="48.5703125" customWidth="1"/>
    <col min="3" max="5" width="20.28515625" customWidth="1"/>
    <col min="6" max="6" width="34.85546875" customWidth="1"/>
    <col min="7" max="7" width="26.140625" customWidth="1"/>
    <col min="8" max="14" width="18.42578125" customWidth="1"/>
    <col min="15" max="15" width="22.7109375" customWidth="1"/>
    <col min="16" max="16" width="18.42578125" customWidth="1"/>
    <col min="17" max="17" width="21.5703125" customWidth="1"/>
    <col min="18" max="19" width="18.42578125" customWidth="1"/>
    <col min="20" max="20" width="18" customWidth="1"/>
    <col min="21" max="53" width="18.42578125" customWidth="1"/>
    <col min="54" max="54" width="22.28515625" customWidth="1"/>
  </cols>
  <sheetData>
    <row r="3" spans="2:54" ht="21">
      <c r="B3" s="12" t="s">
        <v>580</v>
      </c>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row>
    <row r="5" spans="2:54" ht="18.75">
      <c r="B5" s="40" t="s">
        <v>118</v>
      </c>
      <c r="C5" s="1520">
        <f>'Inputs (2)'!D7</f>
        <v>2017</v>
      </c>
      <c r="D5" s="1521"/>
      <c r="F5" s="43" t="s">
        <v>82</v>
      </c>
      <c r="G5" s="1520">
        <f>'Inputs (2)'!D9</f>
        <v>2018</v>
      </c>
      <c r="H5" s="1526"/>
      <c r="I5" s="42"/>
      <c r="J5" s="1530" t="s">
        <v>115</v>
      </c>
      <c r="K5" s="1531"/>
      <c r="L5" s="1531"/>
      <c r="M5" s="1532"/>
      <c r="O5" s="552" t="s">
        <v>428</v>
      </c>
      <c r="P5" s="553"/>
      <c r="Q5" s="553"/>
      <c r="R5" s="554"/>
    </row>
    <row r="6" spans="2:54" ht="18.75">
      <c r="F6" s="43" t="s">
        <v>84</v>
      </c>
      <c r="G6" s="1520">
        <f>'Inputs (2)'!D10</f>
        <v>3</v>
      </c>
      <c r="H6" s="1526"/>
      <c r="I6" s="42" t="s">
        <v>104</v>
      </c>
      <c r="J6" s="1515" t="s">
        <v>109</v>
      </c>
      <c r="K6" s="1516"/>
      <c r="L6" s="1517"/>
      <c r="M6" s="112">
        <f>'Inputs (2)'!E19</f>
        <v>2019</v>
      </c>
      <c r="O6" s="344"/>
      <c r="P6" s="551" t="str">
        <f>'1. Project Dashboard'!H26</f>
        <v>Base Case</v>
      </c>
      <c r="Q6" s="551" t="str">
        <f>'1. Project Dashboard'!I26</f>
        <v>Sensitivity 1</v>
      </c>
      <c r="R6" s="564" t="str">
        <f>'1. Project Dashboard'!J26</f>
        <v>Sensitivity 2</v>
      </c>
    </row>
    <row r="7" spans="2:54" ht="18.75">
      <c r="B7" s="40" t="s">
        <v>456</v>
      </c>
      <c r="C7" s="1518" t="str">
        <f>'Inputs (2)'!D13</f>
        <v>Existing Building</v>
      </c>
      <c r="D7" s="1519"/>
      <c r="F7" s="43" t="s">
        <v>101</v>
      </c>
      <c r="G7" s="1520">
        <f>'Inputs (2)'!D11</f>
        <v>2021</v>
      </c>
      <c r="H7" s="1526"/>
      <c r="I7" s="42"/>
      <c r="J7" s="1501" t="s">
        <v>105</v>
      </c>
      <c r="K7" s="1502"/>
      <c r="L7" s="1503"/>
      <c r="M7" s="113">
        <f>'Inputs (2)'!E20</f>
        <v>750</v>
      </c>
      <c r="O7" s="462" t="s">
        <v>425</v>
      </c>
      <c r="P7" s="488">
        <f>'1. Project Dashboard'!I27</f>
        <v>0.9</v>
      </c>
      <c r="Q7" s="488">
        <f>'1. Project Dashboard'!I27</f>
        <v>0.9</v>
      </c>
      <c r="R7" s="489">
        <f>'1. Project Dashboard'!J27</f>
        <v>1.1000000000000001</v>
      </c>
    </row>
    <row r="8" spans="2:54" ht="18.75">
      <c r="B8" s="40" t="s">
        <v>455</v>
      </c>
      <c r="C8" s="1518" t="str">
        <f>'Inputs (2)'!D14</f>
        <v>Existing Building</v>
      </c>
      <c r="D8" s="1519"/>
      <c r="F8" s="42"/>
      <c r="G8" s="42"/>
      <c r="H8" s="42"/>
      <c r="I8" s="42"/>
      <c r="J8" s="1501" t="s">
        <v>106</v>
      </c>
      <c r="K8" s="1502"/>
      <c r="L8" s="1503"/>
      <c r="M8" s="113">
        <f>'Inputs (2)'!E21</f>
        <v>500</v>
      </c>
      <c r="O8" s="462" t="s">
        <v>426</v>
      </c>
      <c r="P8" s="488">
        <f>'1. Project Dashboard'!I28</f>
        <v>1</v>
      </c>
      <c r="Q8" s="488">
        <f>'1. Project Dashboard'!I28</f>
        <v>1</v>
      </c>
      <c r="R8" s="489">
        <f>'1. Project Dashboard'!J28</f>
        <v>1</v>
      </c>
    </row>
    <row r="9" spans="2:54" ht="18.75">
      <c r="F9" s="331" t="s">
        <v>78</v>
      </c>
      <c r="G9" s="1665">
        <f>'Inputs (2)'!K5</f>
        <v>0.03</v>
      </c>
      <c r="H9" s="1666"/>
      <c r="I9" s="42"/>
      <c r="J9" s="1504" t="s">
        <v>107</v>
      </c>
      <c r="K9" s="1505"/>
      <c r="L9" s="1506"/>
      <c r="M9" s="113">
        <f>'Inputs (2)'!E22</f>
        <v>500</v>
      </c>
      <c r="O9" s="462" t="s">
        <v>427</v>
      </c>
      <c r="P9" s="488">
        <f>'1. Project Dashboard'!I29</f>
        <v>0.9</v>
      </c>
      <c r="Q9" s="488">
        <f>'1. Project Dashboard'!I29</f>
        <v>0.9</v>
      </c>
      <c r="R9" s="489">
        <f>'1. Project Dashboard'!J29</f>
        <v>1</v>
      </c>
    </row>
    <row r="10" spans="2:54" ht="37.5">
      <c r="B10" s="285" t="s">
        <v>289</v>
      </c>
      <c r="C10" s="1518">
        <f>'Inputs (2)'!O18</f>
        <v>12000</v>
      </c>
      <c r="D10" s="1519"/>
      <c r="J10" s="1527" t="s">
        <v>108</v>
      </c>
      <c r="K10" s="1528"/>
      <c r="L10" s="1529"/>
      <c r="M10" s="114">
        <f>'Inputs (2)'!E23</f>
        <v>5</v>
      </c>
      <c r="O10" s="449" t="s">
        <v>432</v>
      </c>
      <c r="P10" s="490">
        <v>1</v>
      </c>
      <c r="Q10" s="490">
        <v>1</v>
      </c>
      <c r="R10" s="490">
        <v>1</v>
      </c>
    </row>
    <row r="11" spans="2:54">
      <c r="F11" s="42"/>
      <c r="G11" s="42"/>
      <c r="H11" s="42"/>
      <c r="I11" s="42"/>
      <c r="J11" s="42"/>
    </row>
    <row r="12" spans="2:54" ht="37.5">
      <c r="B12" s="285" t="s">
        <v>290</v>
      </c>
      <c r="C12" s="1518">
        <f>'Inputs (2)'!O20</f>
        <v>20000</v>
      </c>
      <c r="D12" s="1519"/>
      <c r="F12" s="42"/>
      <c r="G12" s="42"/>
      <c r="H12" s="42"/>
      <c r="I12" s="42"/>
      <c r="J12" s="42"/>
      <c r="K12" s="42"/>
      <c r="L12" s="42"/>
      <c r="M12" s="42"/>
      <c r="N12" s="42"/>
      <c r="O12" s="248" t="str">
        <f>"Base case currently set at "&amp;'Inputs (2)'!D366*100&amp;"%, repaid over "&amp;'Inputs (2)'!D364&amp; " years"</f>
        <v>Base case currently set at 5%, repaid over 10 years</v>
      </c>
      <c r="P12" s="500"/>
      <c r="Q12" s="500"/>
      <c r="R12" s="485"/>
    </row>
    <row r="13" spans="2:54" s="42" customFormat="1">
      <c r="O13" s="501" t="s">
        <v>424</v>
      </c>
      <c r="P13" s="502">
        <f>'3. Inputs'!L10</f>
        <v>0.03</v>
      </c>
      <c r="Q13" s="502">
        <f>P13</f>
        <v>0.03</v>
      </c>
      <c r="R13" s="503">
        <f>Q13</f>
        <v>0.03</v>
      </c>
      <c r="S13" s="94"/>
    </row>
    <row r="14" spans="2:54" s="42" customFormat="1">
      <c r="N14" s="300"/>
      <c r="O14" s="449" t="s">
        <v>443</v>
      </c>
      <c r="P14" s="504">
        <f>'Inputs (2)'!D366+'1. Project Dashboard'!U42</f>
        <v>0.05</v>
      </c>
      <c r="Q14" s="504">
        <f>'Inputs (2)'!D366+'1. Project Dashboard'!V42</f>
        <v>0.05</v>
      </c>
      <c r="R14" s="505">
        <f>'Inputs (2)'!D366+'1. Project Dashboard'!W42</f>
        <v>0.05</v>
      </c>
    </row>
    <row r="15" spans="2:54" s="42" customFormat="1">
      <c r="B15" s="85" t="s">
        <v>332</v>
      </c>
    </row>
    <row r="16" spans="2:54" s="42" customFormat="1">
      <c r="N16" s="94"/>
      <c r="O16" s="94"/>
    </row>
    <row r="18" spans="2:54">
      <c r="G18" s="57" t="s">
        <v>102</v>
      </c>
    </row>
    <row r="19" spans="2:54" s="509" customFormat="1" ht="30">
      <c r="B19" s="506" t="s">
        <v>79</v>
      </c>
      <c r="C19" s="507" t="s">
        <v>80</v>
      </c>
      <c r="D19" s="507">
        <f>IF($G$6=3,$G$5,0)</f>
        <v>2018</v>
      </c>
      <c r="E19" s="507">
        <f>IF($G$6=2,$G$5,D19+1)</f>
        <v>2019</v>
      </c>
      <c r="F19" s="507">
        <f>IF($G$6=1,$G$5,E19+1)</f>
        <v>2020</v>
      </c>
      <c r="G19" s="508">
        <f>+G7</f>
        <v>2021</v>
      </c>
      <c r="H19" s="506">
        <f>G19+1</f>
        <v>2022</v>
      </c>
      <c r="I19" s="506">
        <f t="shared" ref="I19:BA19" si="0">H19+1</f>
        <v>2023</v>
      </c>
      <c r="J19" s="506">
        <f t="shared" si="0"/>
        <v>2024</v>
      </c>
      <c r="K19" s="506">
        <f t="shared" si="0"/>
        <v>2025</v>
      </c>
      <c r="L19" s="506">
        <f>K19+1</f>
        <v>2026</v>
      </c>
      <c r="M19" s="506">
        <f t="shared" si="0"/>
        <v>2027</v>
      </c>
      <c r="N19" s="506">
        <f t="shared" si="0"/>
        <v>2028</v>
      </c>
      <c r="O19" s="506">
        <f>N19+1</f>
        <v>2029</v>
      </c>
      <c r="P19" s="506">
        <f>O19+1</f>
        <v>2030</v>
      </c>
      <c r="Q19" s="506">
        <f>P19+1</f>
        <v>2031</v>
      </c>
      <c r="R19" s="506">
        <f t="shared" si="0"/>
        <v>2032</v>
      </c>
      <c r="S19" s="506">
        <f>R19+1</f>
        <v>2033</v>
      </c>
      <c r="T19" s="506">
        <f t="shared" si="0"/>
        <v>2034</v>
      </c>
      <c r="U19" s="506">
        <f>T19+1</f>
        <v>2035</v>
      </c>
      <c r="V19" s="506">
        <f t="shared" si="0"/>
        <v>2036</v>
      </c>
      <c r="W19" s="506">
        <f t="shared" si="0"/>
        <v>2037</v>
      </c>
      <c r="X19" s="506">
        <f t="shared" si="0"/>
        <v>2038</v>
      </c>
      <c r="Y19" s="506">
        <f t="shared" si="0"/>
        <v>2039</v>
      </c>
      <c r="Z19" s="506">
        <f t="shared" si="0"/>
        <v>2040</v>
      </c>
      <c r="AA19" s="506">
        <f t="shared" si="0"/>
        <v>2041</v>
      </c>
      <c r="AB19" s="506">
        <f t="shared" si="0"/>
        <v>2042</v>
      </c>
      <c r="AC19" s="506">
        <f t="shared" si="0"/>
        <v>2043</v>
      </c>
      <c r="AD19" s="506">
        <f t="shared" si="0"/>
        <v>2044</v>
      </c>
      <c r="AE19" s="506">
        <f t="shared" si="0"/>
        <v>2045</v>
      </c>
      <c r="AF19" s="506">
        <f t="shared" si="0"/>
        <v>2046</v>
      </c>
      <c r="AG19" s="506">
        <f t="shared" si="0"/>
        <v>2047</v>
      </c>
      <c r="AH19" s="506">
        <f t="shared" si="0"/>
        <v>2048</v>
      </c>
      <c r="AI19" s="506">
        <f t="shared" si="0"/>
        <v>2049</v>
      </c>
      <c r="AJ19" s="506">
        <f t="shared" si="0"/>
        <v>2050</v>
      </c>
      <c r="AK19" s="506">
        <f t="shared" si="0"/>
        <v>2051</v>
      </c>
      <c r="AL19" s="506">
        <f t="shared" si="0"/>
        <v>2052</v>
      </c>
      <c r="AM19" s="506">
        <f t="shared" si="0"/>
        <v>2053</v>
      </c>
      <c r="AN19" s="506">
        <f t="shared" si="0"/>
        <v>2054</v>
      </c>
      <c r="AO19" s="506">
        <f t="shared" si="0"/>
        <v>2055</v>
      </c>
      <c r="AP19" s="506">
        <f t="shared" si="0"/>
        <v>2056</v>
      </c>
      <c r="AQ19" s="506">
        <f t="shared" si="0"/>
        <v>2057</v>
      </c>
      <c r="AR19" s="506">
        <f t="shared" si="0"/>
        <v>2058</v>
      </c>
      <c r="AS19" s="506">
        <f t="shared" si="0"/>
        <v>2059</v>
      </c>
      <c r="AT19" s="506">
        <f t="shared" si="0"/>
        <v>2060</v>
      </c>
      <c r="AU19" s="506">
        <f t="shared" si="0"/>
        <v>2061</v>
      </c>
      <c r="AV19" s="506">
        <f t="shared" si="0"/>
        <v>2062</v>
      </c>
      <c r="AW19" s="506">
        <f t="shared" si="0"/>
        <v>2063</v>
      </c>
      <c r="AX19" s="506">
        <f t="shared" si="0"/>
        <v>2064</v>
      </c>
      <c r="AY19" s="506">
        <f t="shared" si="0"/>
        <v>2065</v>
      </c>
      <c r="AZ19" s="506">
        <f t="shared" si="0"/>
        <v>2066</v>
      </c>
      <c r="BA19" s="506">
        <f t="shared" si="0"/>
        <v>2067</v>
      </c>
      <c r="BB19" s="506" t="s">
        <v>81</v>
      </c>
    </row>
    <row r="20" spans="2:54" s="65" customFormat="1" ht="18.75">
      <c r="B20" s="63" t="s">
        <v>1</v>
      </c>
      <c r="C20" s="64"/>
      <c r="D20" s="64">
        <f>VLOOKUP('Investment Appraisal (2)'!D19,Validation!$K$4:$L$70,2,FALSE)</f>
        <v>1</v>
      </c>
      <c r="E20" s="64">
        <f>VLOOKUP('Investment Appraisal (2)'!E19,Validation!$K$4:$L$70,2,FALSE)</f>
        <v>2</v>
      </c>
      <c r="F20" s="64">
        <f>VLOOKUP('Investment Appraisal (2)'!F19,Validation!$K$4:$L$70,2,FALSE)</f>
        <v>3</v>
      </c>
      <c r="G20" s="64">
        <f>VLOOKUP('Investment Appraisal (2)'!G19,Validation!$K$4:$L$70,2,FALSE)</f>
        <v>4</v>
      </c>
      <c r="H20" s="64">
        <f>VLOOKUP('Investment Appraisal (2)'!H19,Validation!$K$4:$L$70,2,FALSE)</f>
        <v>5</v>
      </c>
      <c r="I20" s="64">
        <f>VLOOKUP('Investment Appraisal (2)'!I19,Validation!$K$4:$L$70,2,FALSE)</f>
        <v>6</v>
      </c>
      <c r="J20" s="64">
        <f>VLOOKUP('Investment Appraisal (2)'!J19,Validation!$K$4:$L$70,2,FALSE)</f>
        <v>7</v>
      </c>
      <c r="K20" s="64">
        <f>VLOOKUP('Investment Appraisal (2)'!K19,Validation!$K$4:$L$70,2,FALSE)</f>
        <v>8</v>
      </c>
      <c r="L20" s="64">
        <f>VLOOKUP('Investment Appraisal (2)'!L19,Validation!$K$4:$L$70,2,FALSE)</f>
        <v>9</v>
      </c>
      <c r="M20" s="64">
        <f>VLOOKUP('Investment Appraisal (2)'!M19,Validation!$K$4:$L$70,2,FALSE)</f>
        <v>10</v>
      </c>
      <c r="N20" s="64">
        <f>VLOOKUP('Investment Appraisal (2)'!N19,Validation!$K$4:$L$70,2,FALSE)</f>
        <v>11</v>
      </c>
      <c r="O20" s="64">
        <f>VLOOKUP('Investment Appraisal (2)'!O19,Validation!$K$4:$L$70,2,FALSE)</f>
        <v>12</v>
      </c>
      <c r="P20" s="64">
        <f>VLOOKUP('Investment Appraisal (2)'!P19,Validation!$K$4:$L$70,2,FALSE)</f>
        <v>13</v>
      </c>
      <c r="Q20" s="64">
        <f>VLOOKUP('Investment Appraisal (2)'!Q19,Validation!$K$4:$L$70,2,FALSE)</f>
        <v>14</v>
      </c>
      <c r="R20" s="64">
        <f>VLOOKUP('Investment Appraisal (2)'!R19,Validation!$K$4:$L$70,2,FALSE)</f>
        <v>15</v>
      </c>
      <c r="S20" s="64">
        <f>VLOOKUP('Investment Appraisal (2)'!S19,Validation!$K$4:$L$70,2,FALSE)</f>
        <v>16</v>
      </c>
      <c r="T20" s="64">
        <f>VLOOKUP('Investment Appraisal (2)'!T19,Validation!$K$4:$L$70,2,FALSE)</f>
        <v>17</v>
      </c>
      <c r="U20" s="64">
        <f>VLOOKUP('Investment Appraisal (2)'!U19,Validation!$K$4:$L$70,2,FALSE)</f>
        <v>18</v>
      </c>
      <c r="V20" s="64">
        <f>VLOOKUP('Investment Appraisal (2)'!V19,Validation!$K$4:$L$70,2,FALSE)</f>
        <v>19</v>
      </c>
      <c r="W20" s="64">
        <f>VLOOKUP('Investment Appraisal (2)'!W19,Validation!$K$4:$L$70,2,FALSE)</f>
        <v>20</v>
      </c>
      <c r="X20" s="64">
        <f>VLOOKUP('Investment Appraisal (2)'!X19,Validation!$K$4:$L$70,2,FALSE)</f>
        <v>21</v>
      </c>
      <c r="Y20" s="64">
        <f>VLOOKUP('Investment Appraisal (2)'!Y19,Validation!$K$4:$L$70,2,FALSE)</f>
        <v>22</v>
      </c>
      <c r="Z20" s="64">
        <f>VLOOKUP('Investment Appraisal (2)'!Z19,Validation!$K$4:$L$70,2,FALSE)</f>
        <v>23</v>
      </c>
      <c r="AA20" s="64">
        <f>VLOOKUP('Investment Appraisal (2)'!AA19,Validation!$K$4:$L$70,2,FALSE)</f>
        <v>24</v>
      </c>
      <c r="AB20" s="64">
        <f>VLOOKUP('Investment Appraisal (2)'!AB19,Validation!$K$4:$L$70,2,FALSE)</f>
        <v>25</v>
      </c>
      <c r="AC20" s="64">
        <f>VLOOKUP('Investment Appraisal (2)'!AC19,Validation!$K$4:$L$70,2,FALSE)</f>
        <v>26</v>
      </c>
      <c r="AD20" s="64">
        <f>VLOOKUP('Investment Appraisal (2)'!AD19,Validation!$K$4:$L$70,2,FALSE)</f>
        <v>27</v>
      </c>
      <c r="AE20" s="64">
        <f>VLOOKUP('Investment Appraisal (2)'!AE19,Validation!$K$4:$L$70,2,FALSE)</f>
        <v>28</v>
      </c>
      <c r="AF20" s="64">
        <f>VLOOKUP('Investment Appraisal (2)'!AF19,Validation!$K$4:$L$70,2,FALSE)</f>
        <v>29</v>
      </c>
      <c r="AG20" s="64">
        <f>VLOOKUP('Investment Appraisal (2)'!AG19,Validation!$K$4:$L$70,2,FALSE)</f>
        <v>30</v>
      </c>
      <c r="AH20" s="64">
        <f>VLOOKUP('Investment Appraisal (2)'!AH19,Validation!$K$4:$L$70,2,FALSE)</f>
        <v>31</v>
      </c>
      <c r="AI20" s="64">
        <f>VLOOKUP('Investment Appraisal (2)'!AI19,Validation!$K$4:$L$70,2,FALSE)</f>
        <v>32</v>
      </c>
      <c r="AJ20" s="64">
        <f>VLOOKUP('Investment Appraisal (2)'!AJ19,Validation!$K$4:$L$70,2,FALSE)</f>
        <v>33</v>
      </c>
      <c r="AK20" s="64">
        <f>VLOOKUP('Investment Appraisal (2)'!AK19,Validation!$K$4:$L$70,2,FALSE)</f>
        <v>34</v>
      </c>
      <c r="AL20" s="64">
        <f>VLOOKUP('Investment Appraisal (2)'!AL19,Validation!$K$4:$L$70,2,FALSE)</f>
        <v>35</v>
      </c>
      <c r="AM20" s="64">
        <f>VLOOKUP('Investment Appraisal (2)'!AM19,Validation!$K$4:$L$70,2,FALSE)</f>
        <v>36</v>
      </c>
      <c r="AN20" s="64">
        <f>VLOOKUP('Investment Appraisal (2)'!AN19,Validation!$K$4:$L$70,2,FALSE)</f>
        <v>37</v>
      </c>
      <c r="AO20" s="64">
        <f>VLOOKUP('Investment Appraisal (2)'!AO19,Validation!$K$4:$L$70,2,FALSE)</f>
        <v>38</v>
      </c>
      <c r="AP20" s="64">
        <f>VLOOKUP('Investment Appraisal (2)'!AP19,Validation!$K$4:$L$70,2,FALSE)</f>
        <v>39</v>
      </c>
      <c r="AQ20" s="64">
        <f>VLOOKUP('Investment Appraisal (2)'!AQ19,Validation!$K$4:$L$70,2,FALSE)</f>
        <v>40</v>
      </c>
      <c r="AR20" s="64">
        <f>VLOOKUP('Investment Appraisal (2)'!AR19,Validation!$K$4:$L$70,2,FALSE)</f>
        <v>41</v>
      </c>
      <c r="AS20" s="64">
        <f>VLOOKUP('Investment Appraisal (2)'!AS19,Validation!$K$4:$L$70,2,FALSE)</f>
        <v>42</v>
      </c>
      <c r="AT20" s="64">
        <f>VLOOKUP('Investment Appraisal (2)'!AT19,Validation!$K$4:$L$70,2,FALSE)</f>
        <v>43</v>
      </c>
      <c r="AU20" s="64">
        <f>VLOOKUP('Investment Appraisal (2)'!AU19,Validation!$K$4:$L$70,2,FALSE)</f>
        <v>44</v>
      </c>
      <c r="AV20" s="64">
        <f>VLOOKUP('Investment Appraisal (2)'!AV19,Validation!$K$4:$L$70,2,FALSE)</f>
        <v>45</v>
      </c>
      <c r="AW20" s="64">
        <f>VLOOKUP('Investment Appraisal (2)'!AW19,Validation!$K$4:$L$70,2,FALSE)</f>
        <v>46</v>
      </c>
      <c r="AX20" s="64">
        <f>VLOOKUP('Investment Appraisal (2)'!AX19,Validation!$K$4:$L$70,2,FALSE)</f>
        <v>47</v>
      </c>
      <c r="AY20" s="64">
        <f>VLOOKUP('Investment Appraisal (2)'!AY19,Validation!$K$4:$L$70,2,FALSE)</f>
        <v>48</v>
      </c>
      <c r="AZ20" s="64">
        <f>VLOOKUP('Investment Appraisal (2)'!AZ19,Validation!$K$4:$L$70,2,FALSE)</f>
        <v>49</v>
      </c>
      <c r="BA20" s="64">
        <f>VLOOKUP('Investment Appraisal (2)'!BA19,Validation!$K$4:$L$70,2,FALSE)</f>
        <v>50</v>
      </c>
      <c r="BB20" s="66"/>
    </row>
    <row r="21" spans="2:54" s="65" customFormat="1" ht="18.75">
      <c r="B21" s="63" t="s">
        <v>291</v>
      </c>
      <c r="C21" s="64"/>
      <c r="D21" s="64">
        <f>C10</f>
        <v>12000</v>
      </c>
      <c r="E21" s="64">
        <f>C10</f>
        <v>12000</v>
      </c>
      <c r="F21" s="64">
        <f>C10</f>
        <v>12000</v>
      </c>
      <c r="G21" s="64">
        <f>C12</f>
        <v>20000</v>
      </c>
      <c r="H21" s="64">
        <f>G21</f>
        <v>20000</v>
      </c>
      <c r="I21" s="64">
        <f t="shared" ref="I21:X22" si="1">H21</f>
        <v>20000</v>
      </c>
      <c r="J21" s="64">
        <f t="shared" si="1"/>
        <v>20000</v>
      </c>
      <c r="K21" s="64">
        <f t="shared" si="1"/>
        <v>20000</v>
      </c>
      <c r="L21" s="64">
        <f t="shared" si="1"/>
        <v>20000</v>
      </c>
      <c r="M21" s="64">
        <f t="shared" si="1"/>
        <v>20000</v>
      </c>
      <c r="N21" s="64">
        <f t="shared" si="1"/>
        <v>20000</v>
      </c>
      <c r="O21" s="64">
        <f>N21</f>
        <v>20000</v>
      </c>
      <c r="P21" s="64">
        <f t="shared" si="1"/>
        <v>20000</v>
      </c>
      <c r="Q21" s="64">
        <f>P21</f>
        <v>20000</v>
      </c>
      <c r="R21" s="64">
        <f t="shared" si="1"/>
        <v>20000</v>
      </c>
      <c r="S21" s="64">
        <f>R21</f>
        <v>20000</v>
      </c>
      <c r="T21" s="64">
        <f t="shared" si="1"/>
        <v>20000</v>
      </c>
      <c r="U21" s="64">
        <f>T21</f>
        <v>20000</v>
      </c>
      <c r="V21" s="64">
        <f t="shared" si="1"/>
        <v>20000</v>
      </c>
      <c r="W21" s="64">
        <f t="shared" si="1"/>
        <v>20000</v>
      </c>
      <c r="X21" s="64">
        <f t="shared" si="1"/>
        <v>20000</v>
      </c>
      <c r="Y21" s="64">
        <f t="shared" ref="Y21:AN22" si="2">X21</f>
        <v>20000</v>
      </c>
      <c r="Z21" s="64">
        <f t="shared" si="2"/>
        <v>20000</v>
      </c>
      <c r="AA21" s="64">
        <f t="shared" si="2"/>
        <v>20000</v>
      </c>
      <c r="AB21" s="64">
        <f t="shared" si="2"/>
        <v>20000</v>
      </c>
      <c r="AC21" s="64">
        <f t="shared" si="2"/>
        <v>20000</v>
      </c>
      <c r="AD21" s="64">
        <f t="shared" si="2"/>
        <v>20000</v>
      </c>
      <c r="AE21" s="64">
        <f t="shared" si="2"/>
        <v>20000</v>
      </c>
      <c r="AF21" s="64">
        <f t="shared" si="2"/>
        <v>20000</v>
      </c>
      <c r="AG21" s="64">
        <f t="shared" si="2"/>
        <v>20000</v>
      </c>
      <c r="AH21" s="64">
        <f t="shared" si="2"/>
        <v>20000</v>
      </c>
      <c r="AI21" s="64">
        <f t="shared" si="2"/>
        <v>20000</v>
      </c>
      <c r="AJ21" s="64">
        <f t="shared" si="2"/>
        <v>20000</v>
      </c>
      <c r="AK21" s="64">
        <f t="shared" si="2"/>
        <v>20000</v>
      </c>
      <c r="AL21" s="64">
        <f t="shared" si="2"/>
        <v>20000</v>
      </c>
      <c r="AM21" s="64">
        <f t="shared" si="2"/>
        <v>20000</v>
      </c>
      <c r="AN21" s="64">
        <f t="shared" si="2"/>
        <v>20000</v>
      </c>
      <c r="AO21" s="64">
        <f t="shared" ref="AO21:AZ22" si="3">AN21</f>
        <v>20000</v>
      </c>
      <c r="AP21" s="64">
        <f t="shared" si="3"/>
        <v>20000</v>
      </c>
      <c r="AQ21" s="64">
        <f t="shared" si="3"/>
        <v>20000</v>
      </c>
      <c r="AR21" s="64">
        <f t="shared" si="3"/>
        <v>20000</v>
      </c>
      <c r="AS21" s="64">
        <f t="shared" si="3"/>
        <v>20000</v>
      </c>
      <c r="AT21" s="64">
        <f t="shared" si="3"/>
        <v>20000</v>
      </c>
      <c r="AU21" s="64">
        <f t="shared" si="3"/>
        <v>20000</v>
      </c>
      <c r="AV21" s="64">
        <f t="shared" si="3"/>
        <v>20000</v>
      </c>
      <c r="AW21" s="64">
        <f t="shared" si="3"/>
        <v>20000</v>
      </c>
      <c r="AX21" s="64">
        <f t="shared" si="3"/>
        <v>20000</v>
      </c>
      <c r="AY21" s="64">
        <f t="shared" si="3"/>
        <v>20000</v>
      </c>
      <c r="AZ21" s="64">
        <f t="shared" si="3"/>
        <v>20000</v>
      </c>
      <c r="BA21" s="64" t="e">
        <f>#REF!</f>
        <v>#REF!</v>
      </c>
      <c r="BB21" s="66"/>
    </row>
    <row r="22" spans="2:54" s="65" customFormat="1" ht="18.75">
      <c r="B22" s="63" t="s">
        <v>157</v>
      </c>
      <c r="C22" s="64"/>
      <c r="D22" s="330">
        <f>'Inputs (2)'!O22</f>
        <v>0</v>
      </c>
      <c r="E22" s="330">
        <f>D22</f>
        <v>0</v>
      </c>
      <c r="F22" s="330">
        <f>E22</f>
        <v>0</v>
      </c>
      <c r="G22" s="330">
        <f>'Inputs (2)'!O24</f>
        <v>0</v>
      </c>
      <c r="H22" s="330">
        <f>G22</f>
        <v>0</v>
      </c>
      <c r="I22" s="330">
        <f t="shared" si="1"/>
        <v>0</v>
      </c>
      <c r="J22" s="330">
        <f t="shared" si="1"/>
        <v>0</v>
      </c>
      <c r="K22" s="330">
        <f t="shared" si="1"/>
        <v>0</v>
      </c>
      <c r="L22" s="330">
        <f t="shared" si="1"/>
        <v>0</v>
      </c>
      <c r="M22" s="330">
        <f t="shared" si="1"/>
        <v>0</v>
      </c>
      <c r="N22" s="330">
        <f t="shared" si="1"/>
        <v>0</v>
      </c>
      <c r="O22" s="330">
        <f>N22</f>
        <v>0</v>
      </c>
      <c r="P22" s="330">
        <f t="shared" si="1"/>
        <v>0</v>
      </c>
      <c r="Q22" s="330">
        <f>P22</f>
        <v>0</v>
      </c>
      <c r="R22" s="330">
        <f t="shared" si="1"/>
        <v>0</v>
      </c>
      <c r="S22" s="330">
        <f>R22</f>
        <v>0</v>
      </c>
      <c r="T22" s="330">
        <f t="shared" si="1"/>
        <v>0</v>
      </c>
      <c r="U22" s="330">
        <f>T22</f>
        <v>0</v>
      </c>
      <c r="V22" s="330">
        <f t="shared" si="1"/>
        <v>0</v>
      </c>
      <c r="W22" s="330">
        <f t="shared" si="1"/>
        <v>0</v>
      </c>
      <c r="X22" s="330">
        <f t="shared" si="1"/>
        <v>0</v>
      </c>
      <c r="Y22" s="330">
        <f t="shared" si="2"/>
        <v>0</v>
      </c>
      <c r="Z22" s="330">
        <f t="shared" si="2"/>
        <v>0</v>
      </c>
      <c r="AA22" s="330">
        <f t="shared" si="2"/>
        <v>0</v>
      </c>
      <c r="AB22" s="330">
        <f t="shared" si="2"/>
        <v>0</v>
      </c>
      <c r="AC22" s="330">
        <f t="shared" si="2"/>
        <v>0</v>
      </c>
      <c r="AD22" s="330">
        <f t="shared" si="2"/>
        <v>0</v>
      </c>
      <c r="AE22" s="330">
        <f t="shared" si="2"/>
        <v>0</v>
      </c>
      <c r="AF22" s="330">
        <f t="shared" si="2"/>
        <v>0</v>
      </c>
      <c r="AG22" s="330">
        <f t="shared" si="2"/>
        <v>0</v>
      </c>
      <c r="AH22" s="330">
        <f t="shared" si="2"/>
        <v>0</v>
      </c>
      <c r="AI22" s="330">
        <f t="shared" si="2"/>
        <v>0</v>
      </c>
      <c r="AJ22" s="330">
        <f t="shared" si="2"/>
        <v>0</v>
      </c>
      <c r="AK22" s="330">
        <f t="shared" si="2"/>
        <v>0</v>
      </c>
      <c r="AL22" s="330">
        <f t="shared" si="2"/>
        <v>0</v>
      </c>
      <c r="AM22" s="330">
        <f t="shared" si="2"/>
        <v>0</v>
      </c>
      <c r="AN22" s="330">
        <f t="shared" si="2"/>
        <v>0</v>
      </c>
      <c r="AO22" s="330">
        <f t="shared" si="3"/>
        <v>0</v>
      </c>
      <c r="AP22" s="330">
        <f t="shared" si="3"/>
        <v>0</v>
      </c>
      <c r="AQ22" s="330">
        <f t="shared" si="3"/>
        <v>0</v>
      </c>
      <c r="AR22" s="330">
        <f t="shared" si="3"/>
        <v>0</v>
      </c>
      <c r="AS22" s="330">
        <f t="shared" si="3"/>
        <v>0</v>
      </c>
      <c r="AT22" s="330">
        <f t="shared" si="3"/>
        <v>0</v>
      </c>
      <c r="AU22" s="330">
        <f t="shared" si="3"/>
        <v>0</v>
      </c>
      <c r="AV22" s="330">
        <f t="shared" si="3"/>
        <v>0</v>
      </c>
      <c r="AW22" s="330">
        <f t="shared" si="3"/>
        <v>0</v>
      </c>
      <c r="AX22" s="330">
        <f t="shared" si="3"/>
        <v>0</v>
      </c>
      <c r="AY22" s="330">
        <f t="shared" si="3"/>
        <v>0</v>
      </c>
      <c r="AZ22" s="330">
        <f t="shared" si="3"/>
        <v>0</v>
      </c>
      <c r="BA22" s="330" t="e">
        <f>#REF!</f>
        <v>#REF!</v>
      </c>
      <c r="BB22" s="66"/>
    </row>
    <row r="23" spans="2:54" ht="18.75">
      <c r="BB23" s="40"/>
    </row>
    <row r="24" spans="2:54" ht="18.75">
      <c r="B24" s="55" t="s">
        <v>473</v>
      </c>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67"/>
    </row>
    <row r="25" spans="2:54" s="60" customFormat="1" ht="18.75">
      <c r="B25" s="510" t="s">
        <v>86</v>
      </c>
      <c r="D25" s="511">
        <v>0</v>
      </c>
      <c r="E25" s="511">
        <v>0</v>
      </c>
      <c r="F25" s="511">
        <v>0</v>
      </c>
      <c r="BB25" s="512">
        <f>SUM(D25:BA25)</f>
        <v>0</v>
      </c>
    </row>
    <row r="26" spans="2:54" s="60" customFormat="1" ht="18.75">
      <c r="B26" s="510" t="s">
        <v>87</v>
      </c>
      <c r="D26" s="511"/>
      <c r="E26" s="511"/>
      <c r="F26" s="511"/>
      <c r="BB26" s="512">
        <f>SUM(D26:BA26)</f>
        <v>0</v>
      </c>
    </row>
    <row r="27" spans="2:54" s="60" customFormat="1" ht="18.75">
      <c r="B27" s="510" t="s">
        <v>88</v>
      </c>
      <c r="D27" s="511"/>
      <c r="E27" s="511"/>
      <c r="F27" s="511"/>
      <c r="BB27" s="512">
        <f>SUM(D27:BA27)</f>
        <v>0</v>
      </c>
    </row>
    <row r="28" spans="2:54" s="60" customFormat="1" ht="30.75">
      <c r="B28" s="513" t="s">
        <v>89</v>
      </c>
      <c r="D28" s="511"/>
      <c r="E28" s="511"/>
      <c r="F28" s="511"/>
      <c r="BB28" s="512">
        <f>SUM(D28:BA28)</f>
        <v>0</v>
      </c>
    </row>
    <row r="29" spans="2:54" s="60" customFormat="1" ht="18.75">
      <c r="B29" s="510" t="s">
        <v>90</v>
      </c>
      <c r="D29" s="511"/>
      <c r="E29" s="511"/>
      <c r="F29" s="511"/>
      <c r="BB29" s="512">
        <f>SUM(D29:BA29)</f>
        <v>0</v>
      </c>
    </row>
    <row r="30" spans="2:54" s="60" customFormat="1" ht="18.75">
      <c r="B30" s="514" t="s">
        <v>91</v>
      </c>
      <c r="C30" s="86"/>
      <c r="D30" s="86">
        <f>SUM(D25:D29)</f>
        <v>0</v>
      </c>
      <c r="E30" s="86">
        <f t="shared" ref="E30:BA30" si="4">SUM(E25:E29)</f>
        <v>0</v>
      </c>
      <c r="F30" s="86">
        <f t="shared" si="4"/>
        <v>0</v>
      </c>
      <c r="G30" s="86">
        <f t="shared" si="4"/>
        <v>0</v>
      </c>
      <c r="H30" s="86">
        <f t="shared" si="4"/>
        <v>0</v>
      </c>
      <c r="I30" s="86">
        <f t="shared" si="4"/>
        <v>0</v>
      </c>
      <c r="J30" s="86">
        <f t="shared" si="4"/>
        <v>0</v>
      </c>
      <c r="K30" s="86">
        <f t="shared" si="4"/>
        <v>0</v>
      </c>
      <c r="L30" s="86">
        <f t="shared" si="4"/>
        <v>0</v>
      </c>
      <c r="M30" s="86">
        <f t="shared" si="4"/>
        <v>0</v>
      </c>
      <c r="N30" s="86">
        <f t="shared" si="4"/>
        <v>0</v>
      </c>
      <c r="O30" s="86">
        <f t="shared" si="4"/>
        <v>0</v>
      </c>
      <c r="P30" s="86">
        <f t="shared" si="4"/>
        <v>0</v>
      </c>
      <c r="Q30" s="86">
        <f t="shared" si="4"/>
        <v>0</v>
      </c>
      <c r="R30" s="86">
        <f t="shared" si="4"/>
        <v>0</v>
      </c>
      <c r="S30" s="86">
        <f t="shared" si="4"/>
        <v>0</v>
      </c>
      <c r="T30" s="86">
        <f t="shared" si="4"/>
        <v>0</v>
      </c>
      <c r="U30" s="86">
        <f t="shared" si="4"/>
        <v>0</v>
      </c>
      <c r="V30" s="86">
        <f t="shared" si="4"/>
        <v>0</v>
      </c>
      <c r="W30" s="86">
        <f t="shared" si="4"/>
        <v>0</v>
      </c>
      <c r="X30" s="86">
        <f t="shared" si="4"/>
        <v>0</v>
      </c>
      <c r="Y30" s="86">
        <f t="shared" si="4"/>
        <v>0</v>
      </c>
      <c r="Z30" s="86">
        <f t="shared" si="4"/>
        <v>0</v>
      </c>
      <c r="AA30" s="86">
        <f t="shared" si="4"/>
        <v>0</v>
      </c>
      <c r="AB30" s="86">
        <f t="shared" si="4"/>
        <v>0</v>
      </c>
      <c r="AC30" s="86">
        <f t="shared" si="4"/>
        <v>0</v>
      </c>
      <c r="AD30" s="86">
        <f t="shared" si="4"/>
        <v>0</v>
      </c>
      <c r="AE30" s="86">
        <f t="shared" si="4"/>
        <v>0</v>
      </c>
      <c r="AF30" s="86">
        <f t="shared" si="4"/>
        <v>0</v>
      </c>
      <c r="AG30" s="86">
        <f t="shared" si="4"/>
        <v>0</v>
      </c>
      <c r="AH30" s="86">
        <f t="shared" si="4"/>
        <v>0</v>
      </c>
      <c r="AI30" s="86">
        <f t="shared" si="4"/>
        <v>0</v>
      </c>
      <c r="AJ30" s="86">
        <f t="shared" si="4"/>
        <v>0</v>
      </c>
      <c r="AK30" s="86">
        <f t="shared" si="4"/>
        <v>0</v>
      </c>
      <c r="AL30" s="86">
        <f t="shared" si="4"/>
        <v>0</v>
      </c>
      <c r="AM30" s="86">
        <f t="shared" si="4"/>
        <v>0</v>
      </c>
      <c r="AN30" s="86">
        <f t="shared" si="4"/>
        <v>0</v>
      </c>
      <c r="AO30" s="86">
        <f t="shared" si="4"/>
        <v>0</v>
      </c>
      <c r="AP30" s="86">
        <f t="shared" si="4"/>
        <v>0</v>
      </c>
      <c r="AQ30" s="86">
        <f t="shared" si="4"/>
        <v>0</v>
      </c>
      <c r="AR30" s="86">
        <f t="shared" si="4"/>
        <v>0</v>
      </c>
      <c r="AS30" s="86">
        <f t="shared" si="4"/>
        <v>0</v>
      </c>
      <c r="AT30" s="86">
        <f t="shared" si="4"/>
        <v>0</v>
      </c>
      <c r="AU30" s="86">
        <f t="shared" si="4"/>
        <v>0</v>
      </c>
      <c r="AV30" s="86">
        <f t="shared" si="4"/>
        <v>0</v>
      </c>
      <c r="AW30" s="86">
        <f t="shared" si="4"/>
        <v>0</v>
      </c>
      <c r="AX30" s="86">
        <f t="shared" si="4"/>
        <v>0</v>
      </c>
      <c r="AY30" s="86">
        <f t="shared" si="4"/>
        <v>0</v>
      </c>
      <c r="AZ30" s="86">
        <f t="shared" si="4"/>
        <v>0</v>
      </c>
      <c r="BA30" s="86">
        <f t="shared" si="4"/>
        <v>0</v>
      </c>
      <c r="BB30" s="515">
        <f>SUM(BB25:BB29)</f>
        <v>0</v>
      </c>
    </row>
    <row r="31" spans="2:54" s="60" customFormat="1" ht="18.75">
      <c r="BB31" s="512"/>
    </row>
    <row r="32" spans="2:54" s="60" customFormat="1" ht="18.75">
      <c r="B32" s="510" t="s">
        <v>490</v>
      </c>
      <c r="D32" s="60">
        <f>HLOOKUP(D19,'Inputs (2)'!405:421,17,FALSE)</f>
        <v>-562.5</v>
      </c>
      <c r="E32" s="60">
        <f>HLOOKUP(E19,'Inputs (2)'!405:421,17,FALSE)</f>
        <v>-615</v>
      </c>
      <c r="F32" s="60">
        <f>HLOOKUP(F19,'Inputs (2)'!405:421,17,FALSE)</f>
        <v>-690</v>
      </c>
      <c r="G32" s="60">
        <f>HLOOKUP(G19,'Inputs (2)'!405:421,17,FALSE)</f>
        <v>-765</v>
      </c>
      <c r="H32" s="60">
        <f>HLOOKUP(H19,'Inputs (2)'!405:421,17,FALSE)</f>
        <v>0</v>
      </c>
      <c r="I32" s="60">
        <f>HLOOKUP(I19,'Inputs (2)'!405:421,17,FALSE)</f>
        <v>0</v>
      </c>
      <c r="J32" s="60">
        <f>HLOOKUP(J19,'Inputs (2)'!405:421,17,FALSE)</f>
        <v>0</v>
      </c>
      <c r="K32" s="60">
        <f>HLOOKUP(K19,'Inputs (2)'!405:421,17,FALSE)</f>
        <v>0</v>
      </c>
      <c r="L32" s="60">
        <f>HLOOKUP(L19,'Inputs (2)'!405:421,17,FALSE)</f>
        <v>0</v>
      </c>
      <c r="M32" s="60">
        <f>HLOOKUP(M19,'Inputs (2)'!405:421,17,FALSE)</f>
        <v>0</v>
      </c>
      <c r="N32" s="60">
        <f>HLOOKUP(N19,'Inputs (2)'!405:421,17,FALSE)</f>
        <v>0</v>
      </c>
      <c r="O32" s="60">
        <f>HLOOKUP(O19,'Inputs (2)'!405:421,17,FALSE)</f>
        <v>0</v>
      </c>
      <c r="P32" s="60">
        <f>HLOOKUP(P19,'Inputs (2)'!405:421,17,FALSE)</f>
        <v>0</v>
      </c>
      <c r="Q32" s="60">
        <f>HLOOKUP(Q19,'Inputs (2)'!405:421,17,FALSE)</f>
        <v>0</v>
      </c>
      <c r="R32" s="60">
        <f>HLOOKUP(R19,'Inputs (2)'!405:421,17,FALSE)</f>
        <v>0</v>
      </c>
      <c r="S32" s="60">
        <f>HLOOKUP(S19,'Inputs (2)'!405:421,17,FALSE)</f>
        <v>0</v>
      </c>
      <c r="T32" s="60">
        <f>HLOOKUP(T19,'Inputs (2)'!405:421,17,FALSE)</f>
        <v>0</v>
      </c>
      <c r="U32" s="60">
        <f>HLOOKUP(U19,'Inputs (2)'!405:421,17,FALSE)</f>
        <v>0</v>
      </c>
      <c r="V32" s="60">
        <f>HLOOKUP(V19,'Inputs (2)'!405:421,17,FALSE)</f>
        <v>0</v>
      </c>
      <c r="W32" s="60">
        <f>HLOOKUP(W19,'Inputs (2)'!405:421,17,FALSE)</f>
        <v>0</v>
      </c>
      <c r="X32" s="60">
        <f>HLOOKUP(X19,'Inputs (2)'!405:421,17,FALSE)</f>
        <v>0</v>
      </c>
      <c r="Y32" s="60">
        <f>HLOOKUP(Y19,'Inputs (2)'!405:421,17,FALSE)</f>
        <v>0</v>
      </c>
      <c r="Z32" s="60">
        <f>HLOOKUP(Z19,'Inputs (2)'!405:421,17,FALSE)</f>
        <v>0</v>
      </c>
      <c r="AA32" s="60">
        <f>HLOOKUP(AA19,'Inputs (2)'!405:421,17,FALSE)</f>
        <v>0</v>
      </c>
      <c r="AB32" s="60">
        <f>HLOOKUP(AB19,'Inputs (2)'!405:421,17,FALSE)</f>
        <v>0</v>
      </c>
      <c r="AC32" s="60">
        <f>HLOOKUP(AC19,'Inputs (2)'!405:421,17,FALSE)</f>
        <v>0</v>
      </c>
      <c r="AD32" s="60">
        <f>HLOOKUP(AD19,'Inputs (2)'!405:421,17,FALSE)</f>
        <v>0</v>
      </c>
      <c r="AE32" s="60">
        <f>HLOOKUP(AE19,'Inputs (2)'!405:421,17,FALSE)</f>
        <v>0</v>
      </c>
      <c r="AF32" s="60">
        <f>HLOOKUP(AF19,'Inputs (2)'!405:421,17,FALSE)</f>
        <v>0</v>
      </c>
      <c r="AG32" s="60">
        <f>HLOOKUP(AG19,'Inputs (2)'!405:421,17,FALSE)</f>
        <v>0</v>
      </c>
      <c r="AH32" s="60">
        <f>HLOOKUP(AH19,'Inputs (2)'!405:421,17,FALSE)</f>
        <v>0</v>
      </c>
      <c r="AI32" s="60">
        <f>HLOOKUP(AI19,'Inputs (2)'!405:421,17,FALSE)</f>
        <v>0</v>
      </c>
      <c r="AJ32" s="60">
        <f>HLOOKUP(AJ19,'Inputs (2)'!405:421,17,FALSE)</f>
        <v>0</v>
      </c>
      <c r="AK32" s="60">
        <f>HLOOKUP(AK19,'Inputs (2)'!405:421,17,FALSE)</f>
        <v>0</v>
      </c>
      <c r="AL32" s="60">
        <f>HLOOKUP(AL19,'Inputs (2)'!405:421,17,FALSE)</f>
        <v>0</v>
      </c>
      <c r="AM32" s="60">
        <f>HLOOKUP(AM19,'Inputs (2)'!405:421,17,FALSE)</f>
        <v>0</v>
      </c>
      <c r="AN32" s="60">
        <f>HLOOKUP(AN19,'Inputs (2)'!405:421,17,FALSE)</f>
        <v>0</v>
      </c>
      <c r="AO32" s="60">
        <f>HLOOKUP(AO19,'Inputs (2)'!405:421,17,FALSE)</f>
        <v>0</v>
      </c>
      <c r="AP32" s="60">
        <f>HLOOKUP(AP19,'Inputs (2)'!405:421,17,FALSE)</f>
        <v>0</v>
      </c>
      <c r="AQ32" s="60">
        <f>HLOOKUP(AQ19,'Inputs (2)'!405:421,17,FALSE)</f>
        <v>0</v>
      </c>
      <c r="AR32" s="60">
        <f>HLOOKUP(AR19,'Inputs (2)'!405:421,17,FALSE)</f>
        <v>0</v>
      </c>
      <c r="AS32" s="60">
        <f>HLOOKUP(AS19,'Inputs (2)'!405:421,17,FALSE)</f>
        <v>0</v>
      </c>
      <c r="AT32" s="60">
        <f>HLOOKUP(AT19,'Inputs (2)'!405:421,17,FALSE)</f>
        <v>0</v>
      </c>
      <c r="AU32" s="60">
        <f>HLOOKUP(AU19,'Inputs (2)'!405:421,17,FALSE)</f>
        <v>0</v>
      </c>
      <c r="AV32" s="60">
        <f>HLOOKUP(AV19,'Inputs (2)'!405:421,17,FALSE)</f>
        <v>0</v>
      </c>
      <c r="AW32" s="60">
        <f>HLOOKUP(AW19,'Inputs (2)'!405:421,17,FALSE)</f>
        <v>0</v>
      </c>
      <c r="AX32" s="60">
        <f>HLOOKUP(AX19,'Inputs (2)'!405:421,17,FALSE)</f>
        <v>0</v>
      </c>
      <c r="AY32" s="60">
        <f>HLOOKUP(AY19,'Inputs (2)'!405:421,17,FALSE)</f>
        <v>0</v>
      </c>
      <c r="AZ32" s="60">
        <f>HLOOKUP(AZ19,'Inputs (2)'!405:421,17,FALSE)</f>
        <v>0</v>
      </c>
      <c r="BA32" s="60">
        <f>HLOOKUP(BA19,'Inputs (2)'!405:421,17,FALSE)</f>
        <v>0</v>
      </c>
      <c r="BB32" s="512">
        <f>SUM(D32:BA32)</f>
        <v>-2632.5</v>
      </c>
    </row>
    <row r="33" spans="2:54" s="60" customFormat="1" ht="18.75">
      <c r="BB33" s="512"/>
    </row>
    <row r="34" spans="2:54" s="60" customFormat="1" ht="18.75">
      <c r="B34" s="516" t="s">
        <v>92</v>
      </c>
      <c r="C34" s="517"/>
      <c r="D34" s="517">
        <f>D30+D32</f>
        <v>-562.5</v>
      </c>
      <c r="E34" s="517">
        <f t="shared" ref="E34:BB34" si="5">E30+E32</f>
        <v>-615</v>
      </c>
      <c r="F34" s="517">
        <f t="shared" si="5"/>
        <v>-690</v>
      </c>
      <c r="G34" s="517">
        <f t="shared" si="5"/>
        <v>-765</v>
      </c>
      <c r="H34" s="517">
        <f t="shared" si="5"/>
        <v>0</v>
      </c>
      <c r="I34" s="517">
        <f t="shared" si="5"/>
        <v>0</v>
      </c>
      <c r="J34" s="517">
        <f t="shared" si="5"/>
        <v>0</v>
      </c>
      <c r="K34" s="517">
        <f t="shared" si="5"/>
        <v>0</v>
      </c>
      <c r="L34" s="517">
        <f t="shared" si="5"/>
        <v>0</v>
      </c>
      <c r="M34" s="517">
        <f t="shared" si="5"/>
        <v>0</v>
      </c>
      <c r="N34" s="517">
        <f t="shared" si="5"/>
        <v>0</v>
      </c>
      <c r="O34" s="517">
        <f t="shared" si="5"/>
        <v>0</v>
      </c>
      <c r="P34" s="517">
        <f t="shared" si="5"/>
        <v>0</v>
      </c>
      <c r="Q34" s="517">
        <f t="shared" si="5"/>
        <v>0</v>
      </c>
      <c r="R34" s="517">
        <f t="shared" si="5"/>
        <v>0</v>
      </c>
      <c r="S34" s="517">
        <f t="shared" si="5"/>
        <v>0</v>
      </c>
      <c r="T34" s="517">
        <f t="shared" si="5"/>
        <v>0</v>
      </c>
      <c r="U34" s="517">
        <f t="shared" si="5"/>
        <v>0</v>
      </c>
      <c r="V34" s="517">
        <f t="shared" si="5"/>
        <v>0</v>
      </c>
      <c r="W34" s="517">
        <f t="shared" si="5"/>
        <v>0</v>
      </c>
      <c r="X34" s="517">
        <f t="shared" si="5"/>
        <v>0</v>
      </c>
      <c r="Y34" s="517">
        <f t="shared" si="5"/>
        <v>0</v>
      </c>
      <c r="Z34" s="517">
        <f t="shared" si="5"/>
        <v>0</v>
      </c>
      <c r="AA34" s="517">
        <f t="shared" si="5"/>
        <v>0</v>
      </c>
      <c r="AB34" s="517">
        <f t="shared" si="5"/>
        <v>0</v>
      </c>
      <c r="AC34" s="517">
        <f t="shared" si="5"/>
        <v>0</v>
      </c>
      <c r="AD34" s="517">
        <f t="shared" si="5"/>
        <v>0</v>
      </c>
      <c r="AE34" s="517">
        <f t="shared" si="5"/>
        <v>0</v>
      </c>
      <c r="AF34" s="517">
        <f t="shared" si="5"/>
        <v>0</v>
      </c>
      <c r="AG34" s="517">
        <f t="shared" si="5"/>
        <v>0</v>
      </c>
      <c r="AH34" s="517">
        <f t="shared" si="5"/>
        <v>0</v>
      </c>
      <c r="AI34" s="517">
        <f t="shared" si="5"/>
        <v>0</v>
      </c>
      <c r="AJ34" s="517">
        <f t="shared" si="5"/>
        <v>0</v>
      </c>
      <c r="AK34" s="517">
        <f t="shared" si="5"/>
        <v>0</v>
      </c>
      <c r="AL34" s="517">
        <f t="shared" si="5"/>
        <v>0</v>
      </c>
      <c r="AM34" s="517">
        <f t="shared" si="5"/>
        <v>0</v>
      </c>
      <c r="AN34" s="517">
        <f t="shared" si="5"/>
        <v>0</v>
      </c>
      <c r="AO34" s="517">
        <f t="shared" si="5"/>
        <v>0</v>
      </c>
      <c r="AP34" s="517">
        <f t="shared" si="5"/>
        <v>0</v>
      </c>
      <c r="AQ34" s="517">
        <f t="shared" si="5"/>
        <v>0</v>
      </c>
      <c r="AR34" s="517">
        <f t="shared" si="5"/>
        <v>0</v>
      </c>
      <c r="AS34" s="517">
        <f t="shared" si="5"/>
        <v>0</v>
      </c>
      <c r="AT34" s="517">
        <f t="shared" si="5"/>
        <v>0</v>
      </c>
      <c r="AU34" s="517">
        <f t="shared" si="5"/>
        <v>0</v>
      </c>
      <c r="AV34" s="517">
        <f t="shared" si="5"/>
        <v>0</v>
      </c>
      <c r="AW34" s="517">
        <f t="shared" si="5"/>
        <v>0</v>
      </c>
      <c r="AX34" s="517">
        <f t="shared" si="5"/>
        <v>0</v>
      </c>
      <c r="AY34" s="517">
        <f t="shared" si="5"/>
        <v>0</v>
      </c>
      <c r="AZ34" s="517">
        <f t="shared" si="5"/>
        <v>0</v>
      </c>
      <c r="BA34" s="517">
        <f t="shared" si="5"/>
        <v>0</v>
      </c>
      <c r="BB34" s="518">
        <f t="shared" si="5"/>
        <v>-2632.5</v>
      </c>
    </row>
    <row r="35" spans="2:54" s="60" customFormat="1" ht="18.75">
      <c r="BB35" s="512"/>
    </row>
    <row r="36" spans="2:54" s="60" customFormat="1" ht="18.75">
      <c r="BB36" s="512"/>
    </row>
    <row r="37" spans="2:54" s="60" customFormat="1" ht="18.75">
      <c r="B37" s="519" t="s">
        <v>93</v>
      </c>
      <c r="C37" s="519"/>
      <c r="D37" s="519"/>
      <c r="E37" s="519"/>
      <c r="F37" s="519"/>
      <c r="G37" s="519"/>
      <c r="H37" s="519"/>
      <c r="I37" s="519"/>
      <c r="J37" s="519"/>
      <c r="K37" s="519"/>
      <c r="L37" s="519"/>
      <c r="M37" s="519"/>
      <c r="N37" s="519"/>
      <c r="O37" s="519"/>
      <c r="P37" s="519"/>
      <c r="Q37" s="519"/>
      <c r="R37" s="519"/>
      <c r="S37" s="519"/>
      <c r="T37" s="519"/>
      <c r="U37" s="519"/>
      <c r="V37" s="519"/>
      <c r="W37" s="519"/>
      <c r="X37" s="519"/>
      <c r="Y37" s="519"/>
      <c r="Z37" s="519"/>
      <c r="AA37" s="519"/>
      <c r="AB37" s="519"/>
      <c r="AC37" s="519"/>
      <c r="AD37" s="519"/>
      <c r="AE37" s="519"/>
      <c r="AF37" s="519"/>
      <c r="AG37" s="519"/>
      <c r="AH37" s="519"/>
      <c r="AI37" s="519"/>
      <c r="AJ37" s="519"/>
      <c r="AK37" s="519"/>
      <c r="AL37" s="519"/>
      <c r="AM37" s="519"/>
      <c r="AN37" s="519"/>
      <c r="AO37" s="519"/>
      <c r="AP37" s="519"/>
      <c r="AQ37" s="519"/>
      <c r="AR37" s="519"/>
      <c r="AS37" s="519"/>
      <c r="AT37" s="519"/>
      <c r="AU37" s="519"/>
      <c r="AV37" s="519"/>
      <c r="AW37" s="519"/>
      <c r="AX37" s="519"/>
      <c r="AY37" s="519"/>
      <c r="AZ37" s="519"/>
      <c r="BA37" s="519"/>
      <c r="BB37" s="520"/>
    </row>
    <row r="38" spans="2:54" s="60" customFormat="1" ht="18.75">
      <c r="B38" s="60" t="s">
        <v>94</v>
      </c>
      <c r="L38" s="60">
        <f>-VLOOKUP(L19,'Refurb Costs'!$A:$H,4)*$C$12</f>
        <v>-0.51276346586873445</v>
      </c>
      <c r="Q38" s="60">
        <f>-VLOOKUP(Q19,'Refurb Costs'!$A:$H,4)*$C$12</f>
        <v>-0.58014479655414752</v>
      </c>
      <c r="V38" s="60">
        <f>-VLOOKUP(V19,'Refurb Costs'!$A:$H,4)*$C$12</f>
        <v>-0.65638058748712313</v>
      </c>
      <c r="AA38" s="60">
        <f>-VLOOKUP(AA19,'Refurb Costs'!$A:$H,4)*$C$12</f>
        <v>-0.74263438746490407</v>
      </c>
      <c r="AF38" s="60">
        <f>-VLOOKUP(AF19,'Refurb Costs'!$A:$H,4)*$C$12</f>
        <v>-0.84022264515279077</v>
      </c>
      <c r="AK38" s="60">
        <f>-VLOOKUP(AK19,'Refurb Costs'!$A:$H,4)*$C$12</f>
        <v>-0.95063480138255241</v>
      </c>
      <c r="AP38" s="60">
        <f>-VLOOKUP(AP19,'Refurb Costs'!$A:$H,4)*$C$12</f>
        <v>-1.0755560217438676</v>
      </c>
      <c r="AU38" s="60">
        <f>-VLOOKUP(AU19,'Refurb Costs'!$A:$H,4)*$C$12</f>
        <v>-1.2168929164249784</v>
      </c>
      <c r="AZ38" s="60">
        <f>-VLOOKUP(AZ19,'Refurb Costs'!$A:$H,4)*$C$12</f>
        <v>-1.3768026398516453</v>
      </c>
      <c r="BB38" s="512">
        <f>SUM(D38:BA38)</f>
        <v>-7.9520322619307438</v>
      </c>
    </row>
    <row r="39" spans="2:54" s="60" customFormat="1" ht="18.75">
      <c r="B39" s="60" t="s">
        <v>95</v>
      </c>
      <c r="Q39" s="60">
        <f>-VLOOKUP(Q19,'Refurb Costs'!$A:$H,6)*$C$12</f>
        <v>-3.4537441737379018</v>
      </c>
      <c r="AA39" s="60">
        <f>-VLOOKUP(AA19,'Refurb Costs'!$A:$H,6)*$C$12</f>
        <v>-5.6257853268655635</v>
      </c>
      <c r="AK39" s="60">
        <f>-VLOOKUP(AK19,'Refurb Costs'!$A:$H,6)*$C$12</f>
        <v>-9.163811490334691</v>
      </c>
      <c r="AU39" s="60">
        <f>-VLOOKUP(AU19,'Refurb Costs'!$A:$H,6)*$C$12</f>
        <v>-14.926883297407562</v>
      </c>
      <c r="BB39" s="512">
        <f>SUM(D39:BA39)</f>
        <v>-33.170224288345722</v>
      </c>
    </row>
    <row r="40" spans="2:54" s="60" customFormat="1" ht="18.75">
      <c r="B40" s="60" t="s">
        <v>96</v>
      </c>
      <c r="AA40" s="60">
        <f>-VLOOKUP(AA19,'Refurb Costs'!$A:$H,8)*$C$12</f>
        <v>-10.411720764838668</v>
      </c>
      <c r="AU40" s="60">
        <f>-VLOOKUP(AU19,'Refurb Costs'!$A:$H,8)*$C$12</f>
        <v>-27.625394811950969</v>
      </c>
      <c r="BB40" s="512">
        <f>SUM(D40:BA40)</f>
        <v>-38.037115576789638</v>
      </c>
    </row>
    <row r="41" spans="2:54" s="60" customFormat="1" ht="18.75">
      <c r="BB41" s="512">
        <f>SUM(D41:BA41)</f>
        <v>0</v>
      </c>
    </row>
    <row r="42" spans="2:54" s="60" customFormat="1" ht="18.75">
      <c r="B42" s="516" t="s">
        <v>103</v>
      </c>
      <c r="C42" s="517"/>
      <c r="D42" s="517">
        <f>SUM(D38:D40)</f>
        <v>0</v>
      </c>
      <c r="E42" s="517">
        <f t="shared" ref="E42:BA42" si="6">SUM(E38:E40)</f>
        <v>0</v>
      </c>
      <c r="F42" s="517">
        <f t="shared" si="6"/>
        <v>0</v>
      </c>
      <c r="G42" s="517">
        <f t="shared" si="6"/>
        <v>0</v>
      </c>
      <c r="H42" s="517">
        <f t="shared" si="6"/>
        <v>0</v>
      </c>
      <c r="I42" s="517">
        <f t="shared" si="6"/>
        <v>0</v>
      </c>
      <c r="J42" s="517">
        <f t="shared" si="6"/>
        <v>0</v>
      </c>
      <c r="K42" s="517">
        <f t="shared" si="6"/>
        <v>0</v>
      </c>
      <c r="L42" s="517">
        <f t="shared" si="6"/>
        <v>-0.51276346586873445</v>
      </c>
      <c r="M42" s="517">
        <f t="shared" si="6"/>
        <v>0</v>
      </c>
      <c r="N42" s="517">
        <f t="shared" si="6"/>
        <v>0</v>
      </c>
      <c r="O42" s="517">
        <f t="shared" si="6"/>
        <v>0</v>
      </c>
      <c r="P42" s="517">
        <f t="shared" si="6"/>
        <v>0</v>
      </c>
      <c r="Q42" s="517">
        <f>SUM(Q38:Q40)</f>
        <v>-4.0338889702920495</v>
      </c>
      <c r="R42" s="517">
        <f t="shared" si="6"/>
        <v>0</v>
      </c>
      <c r="S42" s="517">
        <f t="shared" si="6"/>
        <v>0</v>
      </c>
      <c r="T42" s="517">
        <f t="shared" si="6"/>
        <v>0</v>
      </c>
      <c r="U42" s="517">
        <f t="shared" si="6"/>
        <v>0</v>
      </c>
      <c r="V42" s="517">
        <f>SUM(V38:V40)</f>
        <v>-0.65638058748712313</v>
      </c>
      <c r="W42" s="517">
        <f t="shared" si="6"/>
        <v>0</v>
      </c>
      <c r="X42" s="517">
        <f t="shared" si="6"/>
        <v>0</v>
      </c>
      <c r="Y42" s="517">
        <f t="shared" si="6"/>
        <v>0</v>
      </c>
      <c r="Z42" s="517">
        <f t="shared" si="6"/>
        <v>0</v>
      </c>
      <c r="AA42" s="517">
        <f>SUM(AA38:AA40)</f>
        <v>-16.780140479169134</v>
      </c>
      <c r="AB42" s="517">
        <f t="shared" si="6"/>
        <v>0</v>
      </c>
      <c r="AC42" s="517">
        <f t="shared" si="6"/>
        <v>0</v>
      </c>
      <c r="AD42" s="517">
        <f t="shared" si="6"/>
        <v>0</v>
      </c>
      <c r="AE42" s="517">
        <f t="shared" si="6"/>
        <v>0</v>
      </c>
      <c r="AF42" s="517">
        <f>SUM(AF38:AF40)</f>
        <v>-0.84022264515279077</v>
      </c>
      <c r="AG42" s="517">
        <f t="shared" si="6"/>
        <v>0</v>
      </c>
      <c r="AH42" s="517">
        <f t="shared" si="6"/>
        <v>0</v>
      </c>
      <c r="AI42" s="517">
        <f t="shared" si="6"/>
        <v>0</v>
      </c>
      <c r="AJ42" s="517">
        <f t="shared" si="6"/>
        <v>0</v>
      </c>
      <c r="AK42" s="517">
        <f t="shared" si="6"/>
        <v>-10.114446291717243</v>
      </c>
      <c r="AL42" s="517">
        <f t="shared" si="6"/>
        <v>0</v>
      </c>
      <c r="AM42" s="517">
        <f t="shared" si="6"/>
        <v>0</v>
      </c>
      <c r="AN42" s="517">
        <f t="shared" si="6"/>
        <v>0</v>
      </c>
      <c r="AO42" s="517">
        <f t="shared" si="6"/>
        <v>0</v>
      </c>
      <c r="AP42" s="517">
        <f t="shared" si="6"/>
        <v>-1.0755560217438676</v>
      </c>
      <c r="AQ42" s="517">
        <f t="shared" si="6"/>
        <v>0</v>
      </c>
      <c r="AR42" s="517">
        <f t="shared" si="6"/>
        <v>0</v>
      </c>
      <c r="AS42" s="517">
        <f t="shared" si="6"/>
        <v>0</v>
      </c>
      <c r="AT42" s="517">
        <f t="shared" si="6"/>
        <v>0</v>
      </c>
      <c r="AU42" s="517">
        <f t="shared" si="6"/>
        <v>-43.769171025783507</v>
      </c>
      <c r="AV42" s="517">
        <f t="shared" si="6"/>
        <v>0</v>
      </c>
      <c r="AW42" s="517">
        <f t="shared" si="6"/>
        <v>0</v>
      </c>
      <c r="AX42" s="517">
        <f t="shared" si="6"/>
        <v>0</v>
      </c>
      <c r="AY42" s="517">
        <f t="shared" si="6"/>
        <v>0</v>
      </c>
      <c r="AZ42" s="517">
        <f t="shared" si="6"/>
        <v>-1.3768026398516453</v>
      </c>
      <c r="BA42" s="517">
        <f t="shared" si="6"/>
        <v>0</v>
      </c>
      <c r="BB42" s="518">
        <f>SUM(BB38:BB40)</f>
        <v>-79.159372127066106</v>
      </c>
    </row>
    <row r="43" spans="2:54" s="60" customFormat="1" ht="18.75">
      <c r="BB43" s="512"/>
    </row>
    <row r="44" spans="2:54" s="60" customFormat="1" ht="18.75">
      <c r="BB44" s="512"/>
    </row>
    <row r="45" spans="2:54" s="60" customFormat="1" ht="18.75">
      <c r="B45" s="519" t="s">
        <v>459</v>
      </c>
      <c r="C45" s="519"/>
      <c r="D45" s="519"/>
      <c r="E45" s="519"/>
      <c r="F45" s="519"/>
      <c r="G45" s="519"/>
      <c r="H45" s="519"/>
      <c r="I45" s="519"/>
      <c r="J45" s="519"/>
      <c r="K45" s="519"/>
      <c r="L45" s="519"/>
      <c r="M45" s="519"/>
      <c r="N45" s="519"/>
      <c r="O45" s="519"/>
      <c r="P45" s="519"/>
      <c r="Q45" s="519"/>
      <c r="R45" s="519"/>
      <c r="S45" s="519"/>
      <c r="T45" s="519"/>
      <c r="U45" s="519"/>
      <c r="V45" s="519"/>
      <c r="W45" s="519"/>
      <c r="X45" s="519"/>
      <c r="Y45" s="519"/>
      <c r="Z45" s="519"/>
      <c r="AA45" s="519"/>
      <c r="AB45" s="519"/>
      <c r="AC45" s="519"/>
      <c r="AD45" s="519"/>
      <c r="AE45" s="519"/>
      <c r="AF45" s="519"/>
      <c r="AG45" s="519"/>
      <c r="AH45" s="519"/>
      <c r="AI45" s="519"/>
      <c r="AJ45" s="519"/>
      <c r="AK45" s="519"/>
      <c r="AL45" s="519"/>
      <c r="AM45" s="519"/>
      <c r="AN45" s="519"/>
      <c r="AO45" s="519"/>
      <c r="AP45" s="519"/>
      <c r="AQ45" s="519"/>
      <c r="AR45" s="519"/>
      <c r="AS45" s="519"/>
      <c r="AT45" s="519"/>
      <c r="AU45" s="519"/>
      <c r="AV45" s="519"/>
      <c r="AW45" s="519"/>
      <c r="AX45" s="519"/>
      <c r="AY45" s="519"/>
      <c r="AZ45" s="519"/>
      <c r="BA45" s="519"/>
      <c r="BB45" s="520"/>
    </row>
    <row r="46" spans="2:54" s="60" customFormat="1" ht="18.75">
      <c r="B46" s="60" t="s">
        <v>167</v>
      </c>
      <c r="D46" s="60">
        <f>IFERROR(-HLOOKUP(D19,'I&amp;E Summary (2)'!8:104,97,FALSE),0)</f>
        <v>0</v>
      </c>
      <c r="E46" s="60">
        <f>IFERROR(-HLOOKUP(E19,'I&amp;E Summary (2)'!8:104,97,FALSE),0)</f>
        <v>0</v>
      </c>
      <c r="F46" s="60">
        <f>IFERROR(-HLOOKUP(F19,'I&amp;E Summary (2)'!8:104,97,FALSE),0)</f>
        <v>0</v>
      </c>
      <c r="G46" s="60">
        <f>IFERROR(-HLOOKUP(G19,'I&amp;E Summary (2)'!8:104,97,FALSE),0)</f>
        <v>0</v>
      </c>
      <c r="H46" s="60">
        <f>IFERROR(-HLOOKUP(H19,'I&amp;E Summary (2)'!8:104,97,FALSE),0)</f>
        <v>0</v>
      </c>
      <c r="I46" s="60">
        <f>IFERROR(-HLOOKUP(I19,'I&amp;E Summary (2)'!8:104,97,FALSE),0)</f>
        <v>0</v>
      </c>
      <c r="J46" s="60">
        <f>IFERROR(-HLOOKUP(J19,'I&amp;E Summary (2)'!8:104,97,FALSE),0)</f>
        <v>0</v>
      </c>
      <c r="K46" s="60">
        <f>IFERROR(-HLOOKUP(K19,'I&amp;E Summary (2)'!8:104,97,FALSE),0)</f>
        <v>0</v>
      </c>
      <c r="L46" s="60">
        <f>IFERROR(-HLOOKUP(L19,'I&amp;E Summary (2)'!8:104,97,FALSE),0)</f>
        <v>0</v>
      </c>
      <c r="M46" s="60">
        <f>IFERROR(-HLOOKUP(M19,'I&amp;E Summary (2)'!8:104,97,FALSE),0)</f>
        <v>0</v>
      </c>
      <c r="N46" s="60">
        <f>IFERROR(-HLOOKUP(N19,'I&amp;E Summary (2)'!8:104,97,FALSE),0)</f>
        <v>0</v>
      </c>
      <c r="O46" s="60">
        <f>IFERROR(-HLOOKUP(O19,'I&amp;E Summary (2)'!8:104,97,FALSE),0)</f>
        <v>0</v>
      </c>
      <c r="P46" s="60">
        <f>IFERROR(-HLOOKUP(P19,'I&amp;E Summary (2)'!8:104,97,FALSE),0)</f>
        <v>0</v>
      </c>
      <c r="Q46" s="60">
        <f>IFERROR(-HLOOKUP(Q19,'I&amp;E Summary (2)'!8:104,97,FALSE),0)</f>
        <v>0</v>
      </c>
      <c r="R46" s="60">
        <f>IFERROR(-HLOOKUP(R19,'I&amp;E Summary (2)'!8:104,97,FALSE),0)</f>
        <v>0</v>
      </c>
      <c r="S46" s="60">
        <f>IFERROR(-HLOOKUP(S19,'I&amp;E Summary (2)'!8:104,97,FALSE),0)</f>
        <v>0</v>
      </c>
      <c r="T46" s="60">
        <f>IFERROR(-HLOOKUP(T19,'I&amp;E Summary (2)'!8:104,97,FALSE),0)</f>
        <v>0</v>
      </c>
      <c r="U46" s="60">
        <f>IFERROR(-HLOOKUP(U19,'I&amp;E Summary (2)'!8:104,97,FALSE),0)</f>
        <v>0</v>
      </c>
      <c r="V46" s="60">
        <f>IFERROR(-HLOOKUP(V19,'I&amp;E Summary (2)'!8:104,97,FALSE),0)</f>
        <v>0</v>
      </c>
      <c r="W46" s="60">
        <f>IFERROR(-HLOOKUP(W19,'I&amp;E Summary (2)'!8:104,97,FALSE),0)</f>
        <v>0</v>
      </c>
      <c r="X46" s="60">
        <f>IFERROR(-HLOOKUP(X19,'I&amp;E Summary (2)'!8:104,97,FALSE),0)</f>
        <v>0</v>
      </c>
      <c r="Y46" s="60">
        <f>IFERROR(-HLOOKUP(Y19,'I&amp;E Summary (2)'!8:104,97,FALSE),0)</f>
        <v>0</v>
      </c>
      <c r="Z46" s="60">
        <f>IFERROR(-HLOOKUP(Z19,'I&amp;E Summary (2)'!8:104,97,FALSE),0)</f>
        <v>0</v>
      </c>
      <c r="AA46" s="60">
        <f>IFERROR(-HLOOKUP(AA19,'I&amp;E Summary (2)'!8:104,97,FALSE),0)</f>
        <v>0</v>
      </c>
      <c r="AB46" s="60">
        <f>IFERROR(-HLOOKUP(AB19,'I&amp;E Summary (2)'!8:104,97,FALSE),0)</f>
        <v>0</v>
      </c>
      <c r="AC46" s="60">
        <f>IFERROR(-HLOOKUP(AC19,'I&amp;E Summary (2)'!8:104,97,FALSE),0)</f>
        <v>0</v>
      </c>
      <c r="AD46" s="60">
        <f>IFERROR(-HLOOKUP(AD19,'I&amp;E Summary (2)'!8:104,97,FALSE),0)</f>
        <v>0</v>
      </c>
      <c r="AE46" s="60">
        <f>IFERROR(-HLOOKUP(AE19,'I&amp;E Summary (2)'!8:104,97,FALSE),0)</f>
        <v>0</v>
      </c>
      <c r="AF46" s="60">
        <f>IFERROR(-HLOOKUP(AF19,'I&amp;E Summary (2)'!8:104,97,FALSE),0)</f>
        <v>0</v>
      </c>
      <c r="AG46" s="60">
        <f>IFERROR(-HLOOKUP(AG19,'I&amp;E Summary (2)'!8:104,97,FALSE),0)</f>
        <v>0</v>
      </c>
      <c r="AH46" s="60">
        <f>IFERROR(-HLOOKUP(AH19,'I&amp;E Summary (2)'!8:104,97,FALSE),0)</f>
        <v>0</v>
      </c>
      <c r="AI46" s="60">
        <f>IFERROR(-HLOOKUP(AI19,'I&amp;E Summary (2)'!8:104,97,FALSE),0)</f>
        <v>0</v>
      </c>
      <c r="AJ46" s="60">
        <f>IFERROR(-HLOOKUP(AJ19,'I&amp;E Summary (2)'!8:104,97,FALSE),0)</f>
        <v>0</v>
      </c>
      <c r="AK46" s="60">
        <f>IFERROR(-HLOOKUP(AK19,'I&amp;E Summary (2)'!8:104,97,FALSE),0)</f>
        <v>0</v>
      </c>
      <c r="AL46" s="60">
        <f>IFERROR(-HLOOKUP(AL19,'I&amp;E Summary (2)'!8:104,97,FALSE),0)</f>
        <v>0</v>
      </c>
      <c r="AM46" s="60">
        <f>IFERROR(-HLOOKUP(AM19,'I&amp;E Summary (2)'!8:104,97,FALSE),0)</f>
        <v>0</v>
      </c>
      <c r="AN46" s="60">
        <f>IFERROR(-HLOOKUP(AN19,'I&amp;E Summary (2)'!8:104,97,FALSE),0)</f>
        <v>0</v>
      </c>
      <c r="AO46" s="60">
        <f>IFERROR(-HLOOKUP(AO19,'I&amp;E Summary (2)'!8:104,97,FALSE),0)</f>
        <v>0</v>
      </c>
      <c r="AP46" s="60">
        <f>IFERROR(-HLOOKUP(AP19,'I&amp;E Summary (2)'!8:104,97,FALSE),0)</f>
        <v>0</v>
      </c>
      <c r="AQ46" s="60">
        <f>IFERROR(-HLOOKUP(AQ19,'I&amp;E Summary (2)'!8:104,97,FALSE),0)</f>
        <v>0</v>
      </c>
      <c r="AR46" s="60">
        <f>IFERROR(-HLOOKUP(AR19,'I&amp;E Summary (2)'!8:104,97,FALSE),0)</f>
        <v>0</v>
      </c>
      <c r="AS46" s="60">
        <f>IFERROR(-HLOOKUP(AS19,'I&amp;E Summary (2)'!8:104,97,FALSE),0)</f>
        <v>0</v>
      </c>
      <c r="AT46" s="60">
        <f>IFERROR(-HLOOKUP(AT19,'I&amp;E Summary (2)'!8:104,97,FALSE),0)</f>
        <v>0</v>
      </c>
      <c r="AU46" s="60">
        <f>IFERROR(-HLOOKUP(AU19,'I&amp;E Summary (2)'!8:104,97,FALSE),0)</f>
        <v>0</v>
      </c>
      <c r="AV46" s="60">
        <f>IFERROR(-HLOOKUP(AV19,'I&amp;E Summary (2)'!8:104,97,FALSE),0)</f>
        <v>0</v>
      </c>
      <c r="AW46" s="60">
        <f>IFERROR(-HLOOKUP(AW19,'I&amp;E Summary (2)'!8:104,97,FALSE),0)</f>
        <v>0</v>
      </c>
      <c r="AX46" s="60">
        <f>IFERROR(-HLOOKUP(AX19,'I&amp;E Summary (2)'!8:104,97,FALSE),0)</f>
        <v>0</v>
      </c>
      <c r="AY46" s="60">
        <f>IFERROR(-HLOOKUP(AY19,'I&amp;E Summary (2)'!8:104,97,FALSE),0)</f>
        <v>0</v>
      </c>
      <c r="AZ46" s="60">
        <f>IFERROR(-HLOOKUP(AZ19,'I&amp;E Summary (2)'!8:104,97,FALSE),0)</f>
        <v>0</v>
      </c>
      <c r="BA46" s="60">
        <f>IFERROR(-HLOOKUP(BA19,'I&amp;E Summary (2)'!8:104,97,FALSE),0)</f>
        <v>0</v>
      </c>
      <c r="BB46" s="512">
        <f>SUM(D46:BA46)</f>
        <v>0</v>
      </c>
    </row>
    <row r="47" spans="2:54" s="60" customFormat="1" ht="18.75">
      <c r="BB47" s="512"/>
    </row>
    <row r="48" spans="2:54" s="60" customFormat="1" ht="18.75">
      <c r="B48" s="521"/>
      <c r="BB48" s="512"/>
    </row>
    <row r="49" spans="2:54" s="60" customFormat="1" ht="21">
      <c r="B49" s="522" t="s">
        <v>116</v>
      </c>
      <c r="C49" s="523"/>
      <c r="D49" s="523">
        <f>IFERROR(D34+D42++D46,0)</f>
        <v>-562.5</v>
      </c>
      <c r="E49" s="523">
        <f t="shared" ref="E49:BA49" si="7">IFERROR(E34+E42++E46,0)</f>
        <v>-615</v>
      </c>
      <c r="F49" s="523">
        <f t="shared" si="7"/>
        <v>-690</v>
      </c>
      <c r="G49" s="523">
        <f t="shared" si="7"/>
        <v>-765</v>
      </c>
      <c r="H49" s="523">
        <f t="shared" si="7"/>
        <v>0</v>
      </c>
      <c r="I49" s="523">
        <f t="shared" si="7"/>
        <v>0</v>
      </c>
      <c r="J49" s="523">
        <f t="shared" si="7"/>
        <v>0</v>
      </c>
      <c r="K49" s="523">
        <f t="shared" si="7"/>
        <v>0</v>
      </c>
      <c r="L49" s="523">
        <f t="shared" si="7"/>
        <v>-0.51276346586873445</v>
      </c>
      <c r="M49" s="523">
        <f t="shared" si="7"/>
        <v>0</v>
      </c>
      <c r="N49" s="523">
        <f t="shared" si="7"/>
        <v>0</v>
      </c>
      <c r="O49" s="523">
        <f t="shared" si="7"/>
        <v>0</v>
      </c>
      <c r="P49" s="523">
        <f t="shared" si="7"/>
        <v>0</v>
      </c>
      <c r="Q49" s="523">
        <f t="shared" si="7"/>
        <v>-4.0338889702920495</v>
      </c>
      <c r="R49" s="523">
        <f t="shared" si="7"/>
        <v>0</v>
      </c>
      <c r="S49" s="523">
        <f t="shared" si="7"/>
        <v>0</v>
      </c>
      <c r="T49" s="523">
        <f t="shared" si="7"/>
        <v>0</v>
      </c>
      <c r="U49" s="523">
        <f t="shared" si="7"/>
        <v>0</v>
      </c>
      <c r="V49" s="523">
        <f t="shared" si="7"/>
        <v>-0.65638058748712313</v>
      </c>
      <c r="W49" s="523">
        <f t="shared" si="7"/>
        <v>0</v>
      </c>
      <c r="X49" s="523">
        <f t="shared" si="7"/>
        <v>0</v>
      </c>
      <c r="Y49" s="523">
        <f t="shared" si="7"/>
        <v>0</v>
      </c>
      <c r="Z49" s="523">
        <f t="shared" si="7"/>
        <v>0</v>
      </c>
      <c r="AA49" s="523">
        <f t="shared" si="7"/>
        <v>-16.780140479169134</v>
      </c>
      <c r="AB49" s="523">
        <f t="shared" si="7"/>
        <v>0</v>
      </c>
      <c r="AC49" s="523">
        <f t="shared" si="7"/>
        <v>0</v>
      </c>
      <c r="AD49" s="523">
        <f t="shared" si="7"/>
        <v>0</v>
      </c>
      <c r="AE49" s="523">
        <f t="shared" si="7"/>
        <v>0</v>
      </c>
      <c r="AF49" s="523">
        <f t="shared" si="7"/>
        <v>-0.84022264515279077</v>
      </c>
      <c r="AG49" s="523">
        <f t="shared" si="7"/>
        <v>0</v>
      </c>
      <c r="AH49" s="523">
        <f t="shared" si="7"/>
        <v>0</v>
      </c>
      <c r="AI49" s="523">
        <f t="shared" si="7"/>
        <v>0</v>
      </c>
      <c r="AJ49" s="523">
        <f t="shared" si="7"/>
        <v>0</v>
      </c>
      <c r="AK49" s="523">
        <f t="shared" si="7"/>
        <v>-10.114446291717243</v>
      </c>
      <c r="AL49" s="523">
        <f t="shared" si="7"/>
        <v>0</v>
      </c>
      <c r="AM49" s="523">
        <f t="shared" si="7"/>
        <v>0</v>
      </c>
      <c r="AN49" s="523">
        <f t="shared" si="7"/>
        <v>0</v>
      </c>
      <c r="AO49" s="523">
        <f t="shared" si="7"/>
        <v>0</v>
      </c>
      <c r="AP49" s="523">
        <f t="shared" si="7"/>
        <v>-1.0755560217438676</v>
      </c>
      <c r="AQ49" s="523">
        <f t="shared" si="7"/>
        <v>0</v>
      </c>
      <c r="AR49" s="523">
        <f t="shared" si="7"/>
        <v>0</v>
      </c>
      <c r="AS49" s="523">
        <f t="shared" si="7"/>
        <v>0</v>
      </c>
      <c r="AT49" s="523">
        <f t="shared" si="7"/>
        <v>0</v>
      </c>
      <c r="AU49" s="523">
        <f t="shared" si="7"/>
        <v>-43.769171025783507</v>
      </c>
      <c r="AV49" s="523">
        <f t="shared" si="7"/>
        <v>0</v>
      </c>
      <c r="AW49" s="523">
        <f t="shared" si="7"/>
        <v>0</v>
      </c>
      <c r="AX49" s="523">
        <f t="shared" si="7"/>
        <v>0</v>
      </c>
      <c r="AY49" s="523">
        <f t="shared" si="7"/>
        <v>0</v>
      </c>
      <c r="AZ49" s="523">
        <f t="shared" si="7"/>
        <v>-1.3768026398516453</v>
      </c>
      <c r="BA49" s="523">
        <f t="shared" si="7"/>
        <v>0</v>
      </c>
      <c r="BB49" s="523">
        <f t="shared" ref="BB49" si="8">BB34+BB42++BB46</f>
        <v>-2711.659372127066</v>
      </c>
    </row>
    <row r="50" spans="2:54" s="60" customFormat="1" ht="21">
      <c r="B50" s="522" t="str">
        <f>"Discounted @ "&amp;G9*100&amp;"%"</f>
        <v>Discounted @ 3%</v>
      </c>
      <c r="C50" s="523"/>
      <c r="D50" s="523">
        <f t="shared" ref="D50:BA50" si="9">IFERROR(D49/((1+$G$9)^D20),0)</f>
        <v>-546.11650485436894</v>
      </c>
      <c r="E50" s="523">
        <f t="shared" si="9"/>
        <v>-579.69648411725893</v>
      </c>
      <c r="F50" s="523">
        <f t="shared" si="9"/>
        <v>-631.44774495368006</v>
      </c>
      <c r="G50" s="523">
        <f t="shared" si="9"/>
        <v>-679.69259165550204</v>
      </c>
      <c r="H50" s="523">
        <f t="shared" si="9"/>
        <v>0</v>
      </c>
      <c r="I50" s="523">
        <f t="shared" si="9"/>
        <v>0</v>
      </c>
      <c r="J50" s="523">
        <f t="shared" si="9"/>
        <v>0</v>
      </c>
      <c r="K50" s="523">
        <f t="shared" si="9"/>
        <v>0</v>
      </c>
      <c r="L50" s="523">
        <f t="shared" si="9"/>
        <v>-0.39299049997630836</v>
      </c>
      <c r="M50" s="523">
        <f t="shared" si="9"/>
        <v>0</v>
      </c>
      <c r="N50" s="523">
        <f t="shared" si="9"/>
        <v>0</v>
      </c>
      <c r="O50" s="523">
        <f t="shared" si="9"/>
        <v>0</v>
      </c>
      <c r="P50" s="523">
        <f t="shared" si="9"/>
        <v>0</v>
      </c>
      <c r="Q50" s="523">
        <f t="shared" si="9"/>
        <v>-2.666875824955409</v>
      </c>
      <c r="R50" s="523">
        <f t="shared" si="9"/>
        <v>0</v>
      </c>
      <c r="S50" s="523">
        <f t="shared" si="9"/>
        <v>0</v>
      </c>
      <c r="T50" s="523">
        <f t="shared" si="9"/>
        <v>0</v>
      </c>
      <c r="U50" s="523">
        <f t="shared" si="9"/>
        <v>0</v>
      </c>
      <c r="V50" s="523">
        <f t="shared" si="9"/>
        <v>-0.37432467731450858</v>
      </c>
      <c r="W50" s="523">
        <f t="shared" si="9"/>
        <v>0</v>
      </c>
      <c r="X50" s="523">
        <f t="shared" si="9"/>
        <v>0</v>
      </c>
      <c r="Y50" s="523">
        <f t="shared" si="9"/>
        <v>0</v>
      </c>
      <c r="Z50" s="523">
        <f t="shared" si="9"/>
        <v>0</v>
      </c>
      <c r="AA50" s="523">
        <f t="shared" si="9"/>
        <v>-8.2547172022195188</v>
      </c>
      <c r="AB50" s="523">
        <f t="shared" si="9"/>
        <v>0</v>
      </c>
      <c r="AC50" s="523">
        <f t="shared" si="9"/>
        <v>0</v>
      </c>
      <c r="AD50" s="523">
        <f t="shared" si="9"/>
        <v>0</v>
      </c>
      <c r="AE50" s="523">
        <f t="shared" si="9"/>
        <v>0</v>
      </c>
      <c r="AF50" s="523">
        <f t="shared" si="9"/>
        <v>-0.35654542299383346</v>
      </c>
      <c r="AG50" s="523">
        <f t="shared" si="9"/>
        <v>0</v>
      </c>
      <c r="AH50" s="523">
        <f t="shared" si="9"/>
        <v>0</v>
      </c>
      <c r="AI50" s="523">
        <f t="shared" si="9"/>
        <v>0</v>
      </c>
      <c r="AJ50" s="523">
        <f t="shared" si="9"/>
        <v>0</v>
      </c>
      <c r="AK50" s="523">
        <f t="shared" si="9"/>
        <v>-3.7023414788039455</v>
      </c>
      <c r="AL50" s="523">
        <f t="shared" si="9"/>
        <v>0</v>
      </c>
      <c r="AM50" s="523">
        <f t="shared" si="9"/>
        <v>0</v>
      </c>
      <c r="AN50" s="523">
        <f t="shared" si="9"/>
        <v>0</v>
      </c>
      <c r="AO50" s="523">
        <f t="shared" si="9"/>
        <v>0</v>
      </c>
      <c r="AP50" s="523">
        <f t="shared" si="9"/>
        <v>-0.33961062778407519</v>
      </c>
      <c r="AQ50" s="523">
        <f t="shared" si="9"/>
        <v>0</v>
      </c>
      <c r="AR50" s="523">
        <f t="shared" si="9"/>
        <v>0</v>
      </c>
      <c r="AS50" s="523">
        <f t="shared" si="9"/>
        <v>0</v>
      </c>
      <c r="AT50" s="523">
        <f t="shared" si="9"/>
        <v>0</v>
      </c>
      <c r="AU50" s="523">
        <f t="shared" si="9"/>
        <v>-11.921487129854306</v>
      </c>
      <c r="AV50" s="523">
        <f t="shared" si="9"/>
        <v>0</v>
      </c>
      <c r="AW50" s="523">
        <f t="shared" si="9"/>
        <v>0</v>
      </c>
      <c r="AX50" s="523">
        <f t="shared" si="9"/>
        <v>0</v>
      </c>
      <c r="AY50" s="523">
        <f t="shared" si="9"/>
        <v>0</v>
      </c>
      <c r="AZ50" s="523">
        <f t="shared" si="9"/>
        <v>-0.32348018251208466</v>
      </c>
      <c r="BA50" s="523">
        <f t="shared" si="9"/>
        <v>0</v>
      </c>
      <c r="BB50" s="524">
        <f>SUM(D50:BA50)</f>
        <v>-2465.2856986272241</v>
      </c>
    </row>
    <row r="51" spans="2:54" s="73" customFormat="1" ht="18.75" hidden="1" outlineLevel="1">
      <c r="B51" s="72" t="s">
        <v>122</v>
      </c>
      <c r="D51" s="74">
        <f>D49</f>
        <v>-562.5</v>
      </c>
      <c r="E51" s="74">
        <f>D51+E49</f>
        <v>-1177.5</v>
      </c>
      <c r="F51" s="74">
        <f t="shared" ref="F51:BA51" si="10">E51+F49</f>
        <v>-1867.5</v>
      </c>
      <c r="G51" s="74">
        <f t="shared" si="10"/>
        <v>-2632.5</v>
      </c>
      <c r="H51" s="74">
        <f t="shared" si="10"/>
        <v>-2632.5</v>
      </c>
      <c r="I51" s="74">
        <f t="shared" si="10"/>
        <v>-2632.5</v>
      </c>
      <c r="J51" s="74">
        <f t="shared" si="10"/>
        <v>-2632.5</v>
      </c>
      <c r="K51" s="74">
        <f t="shared" si="10"/>
        <v>-2632.5</v>
      </c>
      <c r="L51" s="74">
        <f>K51+L49</f>
        <v>-2633.0127634658688</v>
      </c>
      <c r="M51" s="74">
        <f t="shared" si="10"/>
        <v>-2633.0127634658688</v>
      </c>
      <c r="N51" s="74">
        <f t="shared" si="10"/>
        <v>-2633.0127634658688</v>
      </c>
      <c r="O51" s="74">
        <f>N51+O49</f>
        <v>-2633.0127634658688</v>
      </c>
      <c r="P51" s="74">
        <f>O51+P49</f>
        <v>-2633.0127634658688</v>
      </c>
      <c r="Q51" s="74">
        <f>P51+Q49</f>
        <v>-2637.0466524361609</v>
      </c>
      <c r="R51" s="74">
        <f t="shared" si="10"/>
        <v>-2637.0466524361609</v>
      </c>
      <c r="S51" s="74">
        <f>R51+S49</f>
        <v>-2637.0466524361609</v>
      </c>
      <c r="T51" s="74">
        <f t="shared" si="10"/>
        <v>-2637.0466524361609</v>
      </c>
      <c r="U51" s="74">
        <f>T51+U49</f>
        <v>-2637.0466524361609</v>
      </c>
      <c r="V51" s="74">
        <f t="shared" si="10"/>
        <v>-2637.703033023648</v>
      </c>
      <c r="W51" s="74">
        <f t="shared" si="10"/>
        <v>-2637.703033023648</v>
      </c>
      <c r="X51" s="74">
        <f t="shared" si="10"/>
        <v>-2637.703033023648</v>
      </c>
      <c r="Y51" s="74">
        <f t="shared" si="10"/>
        <v>-2637.703033023648</v>
      </c>
      <c r="Z51" s="74">
        <f t="shared" si="10"/>
        <v>-2637.703033023648</v>
      </c>
      <c r="AA51" s="74">
        <f t="shared" si="10"/>
        <v>-2654.483173502817</v>
      </c>
      <c r="AB51" s="74">
        <f t="shared" si="10"/>
        <v>-2654.483173502817</v>
      </c>
      <c r="AC51" s="74">
        <f t="shared" si="10"/>
        <v>-2654.483173502817</v>
      </c>
      <c r="AD51" s="74">
        <f t="shared" si="10"/>
        <v>-2654.483173502817</v>
      </c>
      <c r="AE51" s="74">
        <f t="shared" si="10"/>
        <v>-2654.483173502817</v>
      </c>
      <c r="AF51" s="74">
        <f t="shared" si="10"/>
        <v>-2655.3233961479696</v>
      </c>
      <c r="AG51" s="74">
        <f t="shared" si="10"/>
        <v>-2655.3233961479696</v>
      </c>
      <c r="AH51" s="74">
        <f t="shared" si="10"/>
        <v>-2655.3233961479696</v>
      </c>
      <c r="AI51" s="74">
        <f t="shared" si="10"/>
        <v>-2655.3233961479696</v>
      </c>
      <c r="AJ51" s="74">
        <f t="shared" si="10"/>
        <v>-2655.3233961479696</v>
      </c>
      <c r="AK51" s="74">
        <f t="shared" si="10"/>
        <v>-2665.4378424396868</v>
      </c>
      <c r="AL51" s="74">
        <f t="shared" si="10"/>
        <v>-2665.4378424396868</v>
      </c>
      <c r="AM51" s="74">
        <f t="shared" si="10"/>
        <v>-2665.4378424396868</v>
      </c>
      <c r="AN51" s="74">
        <f t="shared" si="10"/>
        <v>-2665.4378424396868</v>
      </c>
      <c r="AO51" s="74">
        <f t="shared" si="10"/>
        <v>-2665.4378424396868</v>
      </c>
      <c r="AP51" s="74">
        <f t="shared" si="10"/>
        <v>-2666.5133984614308</v>
      </c>
      <c r="AQ51" s="74">
        <f t="shared" si="10"/>
        <v>-2666.5133984614308</v>
      </c>
      <c r="AR51" s="74">
        <f t="shared" si="10"/>
        <v>-2666.5133984614308</v>
      </c>
      <c r="AS51" s="74">
        <f t="shared" si="10"/>
        <v>-2666.5133984614308</v>
      </c>
      <c r="AT51" s="74">
        <f t="shared" si="10"/>
        <v>-2666.5133984614308</v>
      </c>
      <c r="AU51" s="74">
        <f t="shared" si="10"/>
        <v>-2710.2825694872145</v>
      </c>
      <c r="AV51" s="74">
        <f t="shared" si="10"/>
        <v>-2710.2825694872145</v>
      </c>
      <c r="AW51" s="74">
        <f t="shared" si="10"/>
        <v>-2710.2825694872145</v>
      </c>
      <c r="AX51" s="74">
        <f t="shared" si="10"/>
        <v>-2710.2825694872145</v>
      </c>
      <c r="AY51" s="74">
        <f t="shared" si="10"/>
        <v>-2710.2825694872145</v>
      </c>
      <c r="AZ51" s="74">
        <f t="shared" si="10"/>
        <v>-2711.659372127066</v>
      </c>
      <c r="BA51" s="74">
        <f t="shared" si="10"/>
        <v>-2711.659372127066</v>
      </c>
      <c r="BB51" s="75"/>
    </row>
    <row r="52" spans="2:54" s="42" customFormat="1" ht="18.75" hidden="1" outlineLevel="1">
      <c r="B52" s="72" t="s">
        <v>124</v>
      </c>
      <c r="D52" s="77">
        <f>IF(D51&gt;0,1,0)</f>
        <v>0</v>
      </c>
      <c r="E52" s="70">
        <f t="shared" ref="E52:BA52" si="11">IF(E51&gt;0,1,0)</f>
        <v>0</v>
      </c>
      <c r="F52" s="70">
        <f t="shared" si="11"/>
        <v>0</v>
      </c>
      <c r="G52" s="70">
        <f t="shared" si="11"/>
        <v>0</v>
      </c>
      <c r="H52" s="70">
        <f t="shared" si="11"/>
        <v>0</v>
      </c>
      <c r="I52" s="70">
        <f t="shared" si="11"/>
        <v>0</v>
      </c>
      <c r="J52" s="70">
        <f t="shared" si="11"/>
        <v>0</v>
      </c>
      <c r="K52" s="70">
        <f t="shared" si="11"/>
        <v>0</v>
      </c>
      <c r="L52" s="70">
        <f t="shared" si="11"/>
        <v>0</v>
      </c>
      <c r="M52" s="70">
        <f t="shared" si="11"/>
        <v>0</v>
      </c>
      <c r="N52" s="70">
        <f t="shared" si="11"/>
        <v>0</v>
      </c>
      <c r="O52" s="70">
        <f t="shared" si="11"/>
        <v>0</v>
      </c>
      <c r="P52" s="70">
        <f t="shared" si="11"/>
        <v>0</v>
      </c>
      <c r="Q52" s="70">
        <f t="shared" si="11"/>
        <v>0</v>
      </c>
      <c r="R52" s="70">
        <f t="shared" si="11"/>
        <v>0</v>
      </c>
      <c r="S52" s="70">
        <f t="shared" si="11"/>
        <v>0</v>
      </c>
      <c r="T52" s="70">
        <f t="shared" si="11"/>
        <v>0</v>
      </c>
      <c r="U52" s="70">
        <f t="shared" si="11"/>
        <v>0</v>
      </c>
      <c r="V52" s="70">
        <f t="shared" si="11"/>
        <v>0</v>
      </c>
      <c r="W52" s="70">
        <f t="shared" si="11"/>
        <v>0</v>
      </c>
      <c r="X52" s="70">
        <f t="shared" si="11"/>
        <v>0</v>
      </c>
      <c r="Y52" s="70">
        <f t="shared" si="11"/>
        <v>0</v>
      </c>
      <c r="Z52" s="70">
        <f t="shared" si="11"/>
        <v>0</v>
      </c>
      <c r="AA52" s="70">
        <f t="shared" si="11"/>
        <v>0</v>
      </c>
      <c r="AB52" s="70">
        <f t="shared" si="11"/>
        <v>0</v>
      </c>
      <c r="AC52" s="70">
        <f t="shared" si="11"/>
        <v>0</v>
      </c>
      <c r="AD52" s="70">
        <f t="shared" si="11"/>
        <v>0</v>
      </c>
      <c r="AE52" s="70">
        <f t="shared" si="11"/>
        <v>0</v>
      </c>
      <c r="AF52" s="70">
        <f t="shared" si="11"/>
        <v>0</v>
      </c>
      <c r="AG52" s="70">
        <f t="shared" si="11"/>
        <v>0</v>
      </c>
      <c r="AH52" s="70">
        <f t="shared" si="11"/>
        <v>0</v>
      </c>
      <c r="AI52" s="70">
        <f t="shared" si="11"/>
        <v>0</v>
      </c>
      <c r="AJ52" s="70">
        <f t="shared" si="11"/>
        <v>0</v>
      </c>
      <c r="AK52" s="70">
        <f t="shared" si="11"/>
        <v>0</v>
      </c>
      <c r="AL52" s="70">
        <f t="shared" si="11"/>
        <v>0</v>
      </c>
      <c r="AM52" s="70">
        <f t="shared" si="11"/>
        <v>0</v>
      </c>
      <c r="AN52" s="70">
        <f t="shared" si="11"/>
        <v>0</v>
      </c>
      <c r="AO52" s="70">
        <f t="shared" si="11"/>
        <v>0</v>
      </c>
      <c r="AP52" s="70">
        <f t="shared" si="11"/>
        <v>0</v>
      </c>
      <c r="AQ52" s="70">
        <f t="shared" si="11"/>
        <v>0</v>
      </c>
      <c r="AR52" s="70">
        <f t="shared" si="11"/>
        <v>0</v>
      </c>
      <c r="AS52" s="70">
        <f t="shared" si="11"/>
        <v>0</v>
      </c>
      <c r="AT52" s="70">
        <f t="shared" si="11"/>
        <v>0</v>
      </c>
      <c r="AU52" s="70">
        <f t="shared" si="11"/>
        <v>0</v>
      </c>
      <c r="AV52" s="70">
        <f t="shared" si="11"/>
        <v>0</v>
      </c>
      <c r="AW52" s="70">
        <f t="shared" si="11"/>
        <v>0</v>
      </c>
      <c r="AX52" s="70">
        <f t="shared" si="11"/>
        <v>0</v>
      </c>
      <c r="AY52" s="70">
        <f t="shared" si="11"/>
        <v>0</v>
      </c>
      <c r="AZ52" s="70">
        <f t="shared" si="11"/>
        <v>0</v>
      </c>
      <c r="BA52" s="70">
        <f t="shared" si="11"/>
        <v>0</v>
      </c>
      <c r="BB52" s="71"/>
    </row>
    <row r="53" spans="2:54" s="42" customFormat="1" ht="18.75" hidden="1" outlineLevel="1">
      <c r="B53" s="72" t="s">
        <v>116</v>
      </c>
      <c r="D53" s="70">
        <f>D52</f>
        <v>0</v>
      </c>
      <c r="E53" s="70">
        <f>E52+D53</f>
        <v>0</v>
      </c>
      <c r="F53" s="70">
        <f t="shared" ref="F53:BA53" si="12">F52+E53</f>
        <v>0</v>
      </c>
      <c r="G53" s="70">
        <f t="shared" si="12"/>
        <v>0</v>
      </c>
      <c r="H53" s="70">
        <f t="shared" si="12"/>
        <v>0</v>
      </c>
      <c r="I53" s="70">
        <f t="shared" si="12"/>
        <v>0</v>
      </c>
      <c r="J53" s="70">
        <f t="shared" si="12"/>
        <v>0</v>
      </c>
      <c r="K53" s="70">
        <f t="shared" si="12"/>
        <v>0</v>
      </c>
      <c r="L53" s="70">
        <f>L52+K53</f>
        <v>0</v>
      </c>
      <c r="M53" s="70">
        <f t="shared" si="12"/>
        <v>0</v>
      </c>
      <c r="N53" s="70">
        <f t="shared" si="12"/>
        <v>0</v>
      </c>
      <c r="O53" s="70">
        <f>O52+N53</f>
        <v>0</v>
      </c>
      <c r="P53" s="70">
        <f>P52+O53</f>
        <v>0</v>
      </c>
      <c r="Q53" s="70">
        <f>Q52+P53</f>
        <v>0</v>
      </c>
      <c r="R53" s="70">
        <f t="shared" si="12"/>
        <v>0</v>
      </c>
      <c r="S53" s="70">
        <f>S52+R53</f>
        <v>0</v>
      </c>
      <c r="T53" s="70">
        <f t="shared" si="12"/>
        <v>0</v>
      </c>
      <c r="U53" s="70">
        <f>U52+T53</f>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1"/>
    </row>
    <row r="54" spans="2:54" s="73" customFormat="1" ht="18.75" hidden="1" outlineLevel="1">
      <c r="B54" s="72" t="s">
        <v>123</v>
      </c>
      <c r="D54" s="74">
        <f>IF(D19&lt;=1,0,1)</f>
        <v>1</v>
      </c>
      <c r="E54" s="74">
        <f>IF(E19&lt;=1,0,D54+1)</f>
        <v>2</v>
      </c>
      <c r="F54" s="74">
        <f>IF(F19=0,0,E54+1)</f>
        <v>3</v>
      </c>
      <c r="G54" s="76">
        <f>IF(G19=0,0,F54+1)+($G$19-$F$19-1)</f>
        <v>4</v>
      </c>
      <c r="H54" s="74">
        <f>G54+1</f>
        <v>5</v>
      </c>
      <c r="I54" s="74">
        <f t="shared" ref="I54:BA54" si="13">H54+1</f>
        <v>6</v>
      </c>
      <c r="J54" s="74">
        <f t="shared" si="13"/>
        <v>7</v>
      </c>
      <c r="K54" s="74">
        <f t="shared" si="13"/>
        <v>8</v>
      </c>
      <c r="L54" s="74">
        <f>K54+1</f>
        <v>9</v>
      </c>
      <c r="M54" s="74">
        <f t="shared" si="13"/>
        <v>10</v>
      </c>
      <c r="N54" s="74">
        <f t="shared" si="13"/>
        <v>11</v>
      </c>
      <c r="O54" s="74">
        <f>N54+1</f>
        <v>12</v>
      </c>
      <c r="P54" s="74">
        <f>O54+1</f>
        <v>13</v>
      </c>
      <c r="Q54" s="74">
        <f>P54+1</f>
        <v>14</v>
      </c>
      <c r="R54" s="74">
        <f t="shared" si="13"/>
        <v>15</v>
      </c>
      <c r="S54" s="74">
        <f>R54+1</f>
        <v>16</v>
      </c>
      <c r="T54" s="74">
        <f t="shared" si="13"/>
        <v>17</v>
      </c>
      <c r="U54" s="74">
        <f>T54+1</f>
        <v>18</v>
      </c>
      <c r="V54" s="74">
        <f t="shared" si="13"/>
        <v>19</v>
      </c>
      <c r="W54" s="74">
        <f t="shared" si="13"/>
        <v>20</v>
      </c>
      <c r="X54" s="74">
        <f t="shared" si="13"/>
        <v>21</v>
      </c>
      <c r="Y54" s="74">
        <f t="shared" si="13"/>
        <v>22</v>
      </c>
      <c r="Z54" s="74">
        <f t="shared" si="13"/>
        <v>23</v>
      </c>
      <c r="AA54" s="74">
        <f t="shared" si="13"/>
        <v>24</v>
      </c>
      <c r="AB54" s="74">
        <f t="shared" si="13"/>
        <v>25</v>
      </c>
      <c r="AC54" s="74">
        <f t="shared" si="13"/>
        <v>26</v>
      </c>
      <c r="AD54" s="74">
        <f t="shared" si="13"/>
        <v>27</v>
      </c>
      <c r="AE54" s="74">
        <f t="shared" si="13"/>
        <v>28</v>
      </c>
      <c r="AF54" s="74">
        <f t="shared" si="13"/>
        <v>29</v>
      </c>
      <c r="AG54" s="74">
        <f t="shared" si="13"/>
        <v>30</v>
      </c>
      <c r="AH54" s="74">
        <f t="shared" si="13"/>
        <v>31</v>
      </c>
      <c r="AI54" s="74">
        <f t="shared" si="13"/>
        <v>32</v>
      </c>
      <c r="AJ54" s="74">
        <f t="shared" si="13"/>
        <v>33</v>
      </c>
      <c r="AK54" s="74">
        <f t="shared" si="13"/>
        <v>34</v>
      </c>
      <c r="AL54" s="74">
        <f t="shared" si="13"/>
        <v>35</v>
      </c>
      <c r="AM54" s="74">
        <f t="shared" si="13"/>
        <v>36</v>
      </c>
      <c r="AN54" s="74">
        <f t="shared" si="13"/>
        <v>37</v>
      </c>
      <c r="AO54" s="74">
        <f t="shared" si="13"/>
        <v>38</v>
      </c>
      <c r="AP54" s="74">
        <f t="shared" si="13"/>
        <v>39</v>
      </c>
      <c r="AQ54" s="74">
        <f t="shared" si="13"/>
        <v>40</v>
      </c>
      <c r="AR54" s="74">
        <f t="shared" si="13"/>
        <v>41</v>
      </c>
      <c r="AS54" s="74">
        <f t="shared" si="13"/>
        <v>42</v>
      </c>
      <c r="AT54" s="74">
        <f t="shared" si="13"/>
        <v>43</v>
      </c>
      <c r="AU54" s="74">
        <f t="shared" si="13"/>
        <v>44</v>
      </c>
      <c r="AV54" s="74">
        <f t="shared" si="13"/>
        <v>45</v>
      </c>
      <c r="AW54" s="74">
        <f t="shared" si="13"/>
        <v>46</v>
      </c>
      <c r="AX54" s="74">
        <f t="shared" si="13"/>
        <v>47</v>
      </c>
      <c r="AY54" s="74">
        <f t="shared" si="13"/>
        <v>48</v>
      </c>
      <c r="AZ54" s="74">
        <f t="shared" si="13"/>
        <v>49</v>
      </c>
      <c r="BA54" s="74">
        <f t="shared" si="13"/>
        <v>50</v>
      </c>
      <c r="BB54" s="75"/>
    </row>
    <row r="55" spans="2:54" s="73" customFormat="1" ht="18.75" hidden="1" outlineLevel="1">
      <c r="B55" s="72" t="s">
        <v>122</v>
      </c>
      <c r="D55" s="74">
        <f>D50</f>
        <v>-546.11650485436894</v>
      </c>
      <c r="E55" s="74">
        <f>D55+E50</f>
        <v>-1125.8129889716279</v>
      </c>
      <c r="F55" s="74">
        <f t="shared" ref="F55:BA55" si="14">E55+F50</f>
        <v>-1757.2607339253079</v>
      </c>
      <c r="G55" s="74">
        <f t="shared" si="14"/>
        <v>-2436.9533255808101</v>
      </c>
      <c r="H55" s="74">
        <f t="shared" si="14"/>
        <v>-2436.9533255808101</v>
      </c>
      <c r="I55" s="74">
        <f t="shared" si="14"/>
        <v>-2436.9533255808101</v>
      </c>
      <c r="J55" s="74">
        <f t="shared" si="14"/>
        <v>-2436.9533255808101</v>
      </c>
      <c r="K55" s="74">
        <f t="shared" si="14"/>
        <v>-2436.9533255808101</v>
      </c>
      <c r="L55" s="74">
        <f t="shared" si="14"/>
        <v>-2437.3463160807864</v>
      </c>
      <c r="M55" s="74">
        <f t="shared" si="14"/>
        <v>-2437.3463160807864</v>
      </c>
      <c r="N55" s="74">
        <f t="shared" si="14"/>
        <v>-2437.3463160807864</v>
      </c>
      <c r="O55" s="74">
        <f>N55+O50</f>
        <v>-2437.3463160807864</v>
      </c>
      <c r="P55" s="74">
        <f t="shared" si="14"/>
        <v>-2437.3463160807864</v>
      </c>
      <c r="Q55" s="74">
        <f t="shared" si="14"/>
        <v>-2440.0131919057417</v>
      </c>
      <c r="R55" s="74">
        <f t="shared" si="14"/>
        <v>-2440.0131919057417</v>
      </c>
      <c r="S55" s="74">
        <f>R55+S50</f>
        <v>-2440.0131919057417</v>
      </c>
      <c r="T55" s="74">
        <f t="shared" si="14"/>
        <v>-2440.0131919057417</v>
      </c>
      <c r="U55" s="74">
        <f t="shared" si="14"/>
        <v>-2440.0131919057417</v>
      </c>
      <c r="V55" s="74">
        <f t="shared" si="14"/>
        <v>-2440.3875165830564</v>
      </c>
      <c r="W55" s="74">
        <f t="shared" si="14"/>
        <v>-2440.3875165830564</v>
      </c>
      <c r="X55" s="74">
        <f t="shared" si="14"/>
        <v>-2440.3875165830564</v>
      </c>
      <c r="Y55" s="74">
        <f t="shared" si="14"/>
        <v>-2440.3875165830564</v>
      </c>
      <c r="Z55" s="74">
        <f t="shared" si="14"/>
        <v>-2440.3875165830564</v>
      </c>
      <c r="AA55" s="74">
        <f t="shared" si="14"/>
        <v>-2448.6422337852759</v>
      </c>
      <c r="AB55" s="74">
        <f t="shared" si="14"/>
        <v>-2448.6422337852759</v>
      </c>
      <c r="AC55" s="74">
        <f t="shared" si="14"/>
        <v>-2448.6422337852759</v>
      </c>
      <c r="AD55" s="74">
        <f t="shared" si="14"/>
        <v>-2448.6422337852759</v>
      </c>
      <c r="AE55" s="74">
        <f t="shared" si="14"/>
        <v>-2448.6422337852759</v>
      </c>
      <c r="AF55" s="74">
        <f t="shared" si="14"/>
        <v>-2448.9987792082698</v>
      </c>
      <c r="AG55" s="74">
        <f t="shared" si="14"/>
        <v>-2448.9987792082698</v>
      </c>
      <c r="AH55" s="74">
        <f t="shared" si="14"/>
        <v>-2448.9987792082698</v>
      </c>
      <c r="AI55" s="74">
        <f t="shared" si="14"/>
        <v>-2448.9987792082698</v>
      </c>
      <c r="AJ55" s="74">
        <f t="shared" si="14"/>
        <v>-2448.9987792082698</v>
      </c>
      <c r="AK55" s="74">
        <f t="shared" si="14"/>
        <v>-2452.7011206870739</v>
      </c>
      <c r="AL55" s="74">
        <f t="shared" si="14"/>
        <v>-2452.7011206870739</v>
      </c>
      <c r="AM55" s="74">
        <f t="shared" si="14"/>
        <v>-2452.7011206870739</v>
      </c>
      <c r="AN55" s="74">
        <f t="shared" si="14"/>
        <v>-2452.7011206870739</v>
      </c>
      <c r="AO55" s="74">
        <f t="shared" si="14"/>
        <v>-2452.7011206870739</v>
      </c>
      <c r="AP55" s="74">
        <f t="shared" si="14"/>
        <v>-2453.040731314858</v>
      </c>
      <c r="AQ55" s="74">
        <f t="shared" si="14"/>
        <v>-2453.040731314858</v>
      </c>
      <c r="AR55" s="74">
        <f t="shared" si="14"/>
        <v>-2453.040731314858</v>
      </c>
      <c r="AS55" s="74">
        <f t="shared" si="14"/>
        <v>-2453.040731314858</v>
      </c>
      <c r="AT55" s="74">
        <f t="shared" si="14"/>
        <v>-2453.040731314858</v>
      </c>
      <c r="AU55" s="74">
        <f t="shared" si="14"/>
        <v>-2464.9622184447121</v>
      </c>
      <c r="AV55" s="74">
        <f t="shared" si="14"/>
        <v>-2464.9622184447121</v>
      </c>
      <c r="AW55" s="74">
        <f t="shared" si="14"/>
        <v>-2464.9622184447121</v>
      </c>
      <c r="AX55" s="74">
        <f t="shared" si="14"/>
        <v>-2464.9622184447121</v>
      </c>
      <c r="AY55" s="74">
        <f t="shared" si="14"/>
        <v>-2464.9622184447121</v>
      </c>
      <c r="AZ55" s="74">
        <f t="shared" si="14"/>
        <v>-2465.2856986272241</v>
      </c>
      <c r="BA55" s="74">
        <f t="shared" si="14"/>
        <v>-2465.2856986272241</v>
      </c>
      <c r="BB55" s="75"/>
    </row>
    <row r="56" spans="2:54" s="42" customFormat="1" ht="18.75" hidden="1" outlineLevel="1">
      <c r="B56" s="72" t="s">
        <v>124</v>
      </c>
      <c r="D56" s="77">
        <f>IF(D55&gt;0,1,0)</f>
        <v>0</v>
      </c>
      <c r="E56" s="70">
        <f t="shared" ref="E56:BA56" si="15">IF(E55&gt;0,1,0)</f>
        <v>0</v>
      </c>
      <c r="F56" s="70">
        <f t="shared" si="15"/>
        <v>0</v>
      </c>
      <c r="G56" s="70">
        <f t="shared" si="15"/>
        <v>0</v>
      </c>
      <c r="H56" s="70">
        <f t="shared" si="15"/>
        <v>0</v>
      </c>
      <c r="I56" s="70">
        <f t="shared" si="15"/>
        <v>0</v>
      </c>
      <c r="J56" s="70">
        <f t="shared" si="15"/>
        <v>0</v>
      </c>
      <c r="K56" s="70">
        <f t="shared" si="15"/>
        <v>0</v>
      </c>
      <c r="L56" s="70">
        <f t="shared" si="15"/>
        <v>0</v>
      </c>
      <c r="M56" s="70">
        <f t="shared" si="15"/>
        <v>0</v>
      </c>
      <c r="N56" s="70">
        <f t="shared" si="15"/>
        <v>0</v>
      </c>
      <c r="O56" s="70">
        <f t="shared" si="15"/>
        <v>0</v>
      </c>
      <c r="P56" s="70">
        <f t="shared" si="15"/>
        <v>0</v>
      </c>
      <c r="Q56" s="70">
        <f t="shared" si="15"/>
        <v>0</v>
      </c>
      <c r="R56" s="70">
        <f t="shared" si="15"/>
        <v>0</v>
      </c>
      <c r="S56" s="70">
        <f t="shared" si="15"/>
        <v>0</v>
      </c>
      <c r="T56" s="70">
        <f t="shared" si="15"/>
        <v>0</v>
      </c>
      <c r="U56" s="70">
        <f t="shared" si="15"/>
        <v>0</v>
      </c>
      <c r="V56" s="70">
        <f t="shared" si="15"/>
        <v>0</v>
      </c>
      <c r="W56" s="70">
        <f t="shared" si="15"/>
        <v>0</v>
      </c>
      <c r="X56" s="70">
        <f t="shared" si="15"/>
        <v>0</v>
      </c>
      <c r="Y56" s="70">
        <f t="shared" si="15"/>
        <v>0</v>
      </c>
      <c r="Z56" s="70">
        <f t="shared" si="15"/>
        <v>0</v>
      </c>
      <c r="AA56" s="70">
        <f t="shared" si="15"/>
        <v>0</v>
      </c>
      <c r="AB56" s="70">
        <f t="shared" si="15"/>
        <v>0</v>
      </c>
      <c r="AC56" s="70">
        <f t="shared" si="15"/>
        <v>0</v>
      </c>
      <c r="AD56" s="70">
        <f t="shared" si="15"/>
        <v>0</v>
      </c>
      <c r="AE56" s="70">
        <f t="shared" si="15"/>
        <v>0</v>
      </c>
      <c r="AF56" s="70">
        <f t="shared" si="15"/>
        <v>0</v>
      </c>
      <c r="AG56" s="70">
        <f t="shared" si="15"/>
        <v>0</v>
      </c>
      <c r="AH56" s="70">
        <f t="shared" si="15"/>
        <v>0</v>
      </c>
      <c r="AI56" s="70">
        <f t="shared" si="15"/>
        <v>0</v>
      </c>
      <c r="AJ56" s="70">
        <f t="shared" si="15"/>
        <v>0</v>
      </c>
      <c r="AK56" s="70">
        <f t="shared" si="15"/>
        <v>0</v>
      </c>
      <c r="AL56" s="70">
        <f t="shared" si="15"/>
        <v>0</v>
      </c>
      <c r="AM56" s="70">
        <f t="shared" si="15"/>
        <v>0</v>
      </c>
      <c r="AN56" s="70">
        <f t="shared" si="15"/>
        <v>0</v>
      </c>
      <c r="AO56" s="70">
        <f t="shared" si="15"/>
        <v>0</v>
      </c>
      <c r="AP56" s="70">
        <f t="shared" si="15"/>
        <v>0</v>
      </c>
      <c r="AQ56" s="70">
        <f t="shared" si="15"/>
        <v>0</v>
      </c>
      <c r="AR56" s="70">
        <f t="shared" si="15"/>
        <v>0</v>
      </c>
      <c r="AS56" s="70">
        <f t="shared" si="15"/>
        <v>0</v>
      </c>
      <c r="AT56" s="70">
        <f t="shared" si="15"/>
        <v>0</v>
      </c>
      <c r="AU56" s="70">
        <f t="shared" si="15"/>
        <v>0</v>
      </c>
      <c r="AV56" s="70">
        <f t="shared" si="15"/>
        <v>0</v>
      </c>
      <c r="AW56" s="70">
        <f t="shared" si="15"/>
        <v>0</v>
      </c>
      <c r="AX56" s="70">
        <f t="shared" si="15"/>
        <v>0</v>
      </c>
      <c r="AY56" s="70">
        <f t="shared" si="15"/>
        <v>0</v>
      </c>
      <c r="AZ56" s="70">
        <f t="shared" si="15"/>
        <v>0</v>
      </c>
      <c r="BA56" s="70">
        <f t="shared" si="15"/>
        <v>0</v>
      </c>
      <c r="BB56" s="71"/>
    </row>
    <row r="57" spans="2:54" s="42" customFormat="1" ht="18.75" hidden="1" outlineLevel="1">
      <c r="B57" s="72" t="s">
        <v>116</v>
      </c>
      <c r="D57" s="70">
        <f>D56</f>
        <v>0</v>
      </c>
      <c r="E57" s="70">
        <f>E56+D57</f>
        <v>0</v>
      </c>
      <c r="F57" s="70">
        <f t="shared" ref="F57:K57" si="16">F56+E57</f>
        <v>0</v>
      </c>
      <c r="G57" s="70">
        <f t="shared" si="16"/>
        <v>0</v>
      </c>
      <c r="H57" s="70">
        <f t="shared" si="16"/>
        <v>0</v>
      </c>
      <c r="I57" s="70">
        <f t="shared" si="16"/>
        <v>0</v>
      </c>
      <c r="J57" s="70">
        <f t="shared" si="16"/>
        <v>0</v>
      </c>
      <c r="K57" s="70">
        <f t="shared" si="16"/>
        <v>0</v>
      </c>
      <c r="L57" s="70">
        <f>L56+K57</f>
        <v>0</v>
      </c>
      <c r="M57" s="70">
        <f t="shared" ref="M57:N57" si="17">M56+L57</f>
        <v>0</v>
      </c>
      <c r="N57" s="70">
        <f t="shared" si="17"/>
        <v>0</v>
      </c>
      <c r="O57" s="70">
        <f>O56+N57</f>
        <v>0</v>
      </c>
      <c r="P57" s="70">
        <f>P56+O57</f>
        <v>0</v>
      </c>
      <c r="Q57" s="70">
        <f>Q56+P57</f>
        <v>0</v>
      </c>
      <c r="R57" s="70">
        <f t="shared" ref="R57" si="18">R56+Q57</f>
        <v>0</v>
      </c>
      <c r="S57" s="70">
        <f>S56+R57</f>
        <v>0</v>
      </c>
      <c r="T57" s="70">
        <f t="shared" ref="T57" si="19">T56+S57</f>
        <v>0</v>
      </c>
      <c r="U57" s="70">
        <f>U56+T57</f>
        <v>0</v>
      </c>
      <c r="V57" s="70">
        <f t="shared" ref="V57:BA57" si="20">V56+U57</f>
        <v>0</v>
      </c>
      <c r="W57" s="70">
        <f t="shared" si="20"/>
        <v>0</v>
      </c>
      <c r="X57" s="70">
        <f t="shared" si="20"/>
        <v>0</v>
      </c>
      <c r="Y57" s="70">
        <f t="shared" si="20"/>
        <v>0</v>
      </c>
      <c r="Z57" s="70">
        <f t="shared" si="20"/>
        <v>0</v>
      </c>
      <c r="AA57" s="70">
        <f t="shared" si="20"/>
        <v>0</v>
      </c>
      <c r="AB57" s="70">
        <f t="shared" si="20"/>
        <v>0</v>
      </c>
      <c r="AC57" s="70">
        <f t="shared" si="20"/>
        <v>0</v>
      </c>
      <c r="AD57" s="70">
        <f t="shared" si="20"/>
        <v>0</v>
      </c>
      <c r="AE57" s="70">
        <f t="shared" si="20"/>
        <v>0</v>
      </c>
      <c r="AF57" s="70">
        <f t="shared" si="20"/>
        <v>0</v>
      </c>
      <c r="AG57" s="70">
        <f t="shared" si="20"/>
        <v>0</v>
      </c>
      <c r="AH57" s="70">
        <f t="shared" si="20"/>
        <v>0</v>
      </c>
      <c r="AI57" s="70">
        <f t="shared" si="20"/>
        <v>0</v>
      </c>
      <c r="AJ57" s="70">
        <f t="shared" si="20"/>
        <v>0</v>
      </c>
      <c r="AK57" s="70">
        <f t="shared" si="20"/>
        <v>0</v>
      </c>
      <c r="AL57" s="70">
        <f t="shared" si="20"/>
        <v>0</v>
      </c>
      <c r="AM57" s="70">
        <f t="shared" si="20"/>
        <v>0</v>
      </c>
      <c r="AN57" s="70">
        <f t="shared" si="20"/>
        <v>0</v>
      </c>
      <c r="AO57" s="70">
        <f t="shared" si="20"/>
        <v>0</v>
      </c>
      <c r="AP57" s="70">
        <f t="shared" si="20"/>
        <v>0</v>
      </c>
      <c r="AQ57" s="70">
        <f t="shared" si="20"/>
        <v>0</v>
      </c>
      <c r="AR57" s="70">
        <f t="shared" si="20"/>
        <v>0</v>
      </c>
      <c r="AS57" s="70">
        <f t="shared" si="20"/>
        <v>0</v>
      </c>
      <c r="AT57" s="70">
        <f t="shared" si="20"/>
        <v>0</v>
      </c>
      <c r="AU57" s="70">
        <f t="shared" si="20"/>
        <v>0</v>
      </c>
      <c r="AV57" s="70">
        <f t="shared" si="20"/>
        <v>0</v>
      </c>
      <c r="AW57" s="70">
        <f t="shared" si="20"/>
        <v>0</v>
      </c>
      <c r="AX57" s="70">
        <f t="shared" si="20"/>
        <v>0</v>
      </c>
      <c r="AY57" s="70">
        <f t="shared" si="20"/>
        <v>0</v>
      </c>
      <c r="AZ57" s="70">
        <f t="shared" si="20"/>
        <v>0</v>
      </c>
      <c r="BA57" s="70">
        <f t="shared" si="20"/>
        <v>0</v>
      </c>
      <c r="BB57" s="71"/>
    </row>
    <row r="58" spans="2:54" s="73" customFormat="1" ht="18.75" hidden="1" outlineLevel="1">
      <c r="B58" s="72" t="s">
        <v>123</v>
      </c>
      <c r="D58" s="74">
        <f>D54</f>
        <v>1</v>
      </c>
      <c r="E58" s="74">
        <f t="shared" ref="E58:BA58" si="21">E54</f>
        <v>2</v>
      </c>
      <c r="F58" s="74">
        <f t="shared" si="21"/>
        <v>3</v>
      </c>
      <c r="G58" s="74">
        <f t="shared" si="21"/>
        <v>4</v>
      </c>
      <c r="H58" s="74">
        <f t="shared" si="21"/>
        <v>5</v>
      </c>
      <c r="I58" s="74">
        <f t="shared" si="21"/>
        <v>6</v>
      </c>
      <c r="J58" s="74">
        <f t="shared" si="21"/>
        <v>7</v>
      </c>
      <c r="K58" s="74">
        <f t="shared" si="21"/>
        <v>8</v>
      </c>
      <c r="L58" s="74">
        <f t="shared" si="21"/>
        <v>9</v>
      </c>
      <c r="M58" s="74">
        <f t="shared" si="21"/>
        <v>10</v>
      </c>
      <c r="N58" s="74">
        <f t="shared" si="21"/>
        <v>11</v>
      </c>
      <c r="O58" s="74">
        <f t="shared" si="21"/>
        <v>12</v>
      </c>
      <c r="P58" s="74">
        <f t="shared" si="21"/>
        <v>13</v>
      </c>
      <c r="Q58" s="74">
        <f t="shared" si="21"/>
        <v>14</v>
      </c>
      <c r="R58" s="74">
        <f t="shared" si="21"/>
        <v>15</v>
      </c>
      <c r="S58" s="74">
        <f t="shared" si="21"/>
        <v>16</v>
      </c>
      <c r="T58" s="74">
        <f t="shared" si="21"/>
        <v>17</v>
      </c>
      <c r="U58" s="74">
        <f t="shared" si="21"/>
        <v>18</v>
      </c>
      <c r="V58" s="74">
        <f t="shared" si="21"/>
        <v>19</v>
      </c>
      <c r="W58" s="74">
        <f t="shared" si="21"/>
        <v>20</v>
      </c>
      <c r="X58" s="74">
        <f t="shared" si="21"/>
        <v>21</v>
      </c>
      <c r="Y58" s="74">
        <f t="shared" si="21"/>
        <v>22</v>
      </c>
      <c r="Z58" s="74">
        <f t="shared" si="21"/>
        <v>23</v>
      </c>
      <c r="AA58" s="74">
        <f t="shared" si="21"/>
        <v>24</v>
      </c>
      <c r="AB58" s="74">
        <f t="shared" si="21"/>
        <v>25</v>
      </c>
      <c r="AC58" s="74">
        <f t="shared" si="21"/>
        <v>26</v>
      </c>
      <c r="AD58" s="74">
        <f t="shared" si="21"/>
        <v>27</v>
      </c>
      <c r="AE58" s="74">
        <f t="shared" si="21"/>
        <v>28</v>
      </c>
      <c r="AF58" s="74">
        <f t="shared" si="21"/>
        <v>29</v>
      </c>
      <c r="AG58" s="74">
        <f t="shared" si="21"/>
        <v>30</v>
      </c>
      <c r="AH58" s="74">
        <f t="shared" si="21"/>
        <v>31</v>
      </c>
      <c r="AI58" s="74">
        <f t="shared" si="21"/>
        <v>32</v>
      </c>
      <c r="AJ58" s="74">
        <f t="shared" si="21"/>
        <v>33</v>
      </c>
      <c r="AK58" s="74">
        <f t="shared" si="21"/>
        <v>34</v>
      </c>
      <c r="AL58" s="74">
        <f t="shared" si="21"/>
        <v>35</v>
      </c>
      <c r="AM58" s="74">
        <f t="shared" si="21"/>
        <v>36</v>
      </c>
      <c r="AN58" s="74">
        <f t="shared" si="21"/>
        <v>37</v>
      </c>
      <c r="AO58" s="74">
        <f t="shared" si="21"/>
        <v>38</v>
      </c>
      <c r="AP58" s="74">
        <f t="shared" si="21"/>
        <v>39</v>
      </c>
      <c r="AQ58" s="74">
        <f t="shared" si="21"/>
        <v>40</v>
      </c>
      <c r="AR58" s="74">
        <f t="shared" si="21"/>
        <v>41</v>
      </c>
      <c r="AS58" s="74">
        <f t="shared" si="21"/>
        <v>42</v>
      </c>
      <c r="AT58" s="74">
        <f t="shared" si="21"/>
        <v>43</v>
      </c>
      <c r="AU58" s="74">
        <f t="shared" si="21"/>
        <v>44</v>
      </c>
      <c r="AV58" s="74">
        <f t="shared" si="21"/>
        <v>45</v>
      </c>
      <c r="AW58" s="74">
        <f t="shared" si="21"/>
        <v>46</v>
      </c>
      <c r="AX58" s="74">
        <f t="shared" si="21"/>
        <v>47</v>
      </c>
      <c r="AY58" s="74">
        <f t="shared" si="21"/>
        <v>48</v>
      </c>
      <c r="AZ58" s="74">
        <f t="shared" si="21"/>
        <v>49</v>
      </c>
      <c r="BA58" s="74">
        <f t="shared" si="21"/>
        <v>50</v>
      </c>
      <c r="BB58" s="75"/>
    </row>
    <row r="59" spans="2:54" s="73" customFormat="1" ht="18.75" hidden="1" outlineLevel="1">
      <c r="B59" s="72"/>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5"/>
    </row>
    <row r="60" spans="2:54" s="73" customFormat="1" ht="18.75" collapsed="1">
      <c r="B60" s="72"/>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5"/>
    </row>
    <row r="61" spans="2:54" s="73" customFormat="1" ht="18.75">
      <c r="B61" s="72" t="s">
        <v>466</v>
      </c>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5"/>
    </row>
    <row r="62" spans="2:54" s="60" customFormat="1" ht="21">
      <c r="B62" s="525" t="s">
        <v>460</v>
      </c>
      <c r="C62" s="526"/>
      <c r="D62" s="526">
        <f>'I&amp;E Summary (2)'!D97</f>
        <v>0</v>
      </c>
      <c r="E62" s="526">
        <f>'I&amp;E Summary (2)'!E97</f>
        <v>129.50457496545667</v>
      </c>
      <c r="F62" s="526">
        <f>'I&amp;E Summary (2)'!F97</f>
        <v>129.50457496545667</v>
      </c>
      <c r="G62" s="526">
        <f>'I&amp;E Summary (2)'!G97</f>
        <v>129.50457496545667</v>
      </c>
      <c r="H62" s="526">
        <f>'I&amp;E Summary (2)'!H97</f>
        <v>129.50457496545667</v>
      </c>
      <c r="I62" s="526">
        <f>'I&amp;E Summary (2)'!I97</f>
        <v>129.50457496545667</v>
      </c>
      <c r="J62" s="526">
        <f>'I&amp;E Summary (2)'!J97</f>
        <v>129.50457496545667</v>
      </c>
      <c r="K62" s="526">
        <f>'I&amp;E Summary (2)'!K97</f>
        <v>129.50457496545667</v>
      </c>
      <c r="L62" s="526">
        <f>'I&amp;E Summary (2)'!L97</f>
        <v>129.50457496545667</v>
      </c>
      <c r="M62" s="526">
        <f>'I&amp;E Summary (2)'!M97</f>
        <v>129.50457496545667</v>
      </c>
      <c r="N62" s="526">
        <f>'I&amp;E Summary (2)'!N97</f>
        <v>129.50457496545667</v>
      </c>
      <c r="O62" s="526">
        <f>'I&amp;E Summary (2)'!O97</f>
        <v>1.2789769243681804E-14</v>
      </c>
      <c r="P62" s="526">
        <f>'I&amp;E Summary (2)'!P97</f>
        <v>1.2789769243681804E-14</v>
      </c>
      <c r="Q62" s="526">
        <f>'I&amp;E Summary (2)'!Q97</f>
        <v>1.2789769243681804E-14</v>
      </c>
      <c r="R62" s="526">
        <f>'I&amp;E Summary (2)'!R97</f>
        <v>1.2789769243681804E-14</v>
      </c>
      <c r="S62" s="526">
        <f>'I&amp;E Summary (2)'!S97</f>
        <v>1.2789769243681804E-14</v>
      </c>
      <c r="T62" s="526">
        <f>'I&amp;E Summary (2)'!T97</f>
        <v>1.2789769243681804E-14</v>
      </c>
      <c r="U62" s="526">
        <f>'I&amp;E Summary (2)'!U97</f>
        <v>1.2789769243681804E-14</v>
      </c>
      <c r="V62" s="526">
        <f>'I&amp;E Summary (2)'!V97</f>
        <v>1.2789769243681804E-14</v>
      </c>
      <c r="W62" s="526">
        <f>'I&amp;E Summary (2)'!W97</f>
        <v>1.2789769243681804E-14</v>
      </c>
      <c r="X62" s="526">
        <f>'I&amp;E Summary (2)'!X97</f>
        <v>1.2789769243681804E-14</v>
      </c>
      <c r="Y62" s="526">
        <f>'I&amp;E Summary (2)'!Y97</f>
        <v>1.2789769243681804E-14</v>
      </c>
      <c r="Z62" s="526">
        <f>'I&amp;E Summary (2)'!Z97</f>
        <v>1.2789769243681804E-14</v>
      </c>
      <c r="AA62" s="526">
        <f>'I&amp;E Summary (2)'!AA97</f>
        <v>1.2789769243681804E-14</v>
      </c>
      <c r="AB62" s="526">
        <f>'I&amp;E Summary (2)'!AB97</f>
        <v>1.2789769243681804E-14</v>
      </c>
      <c r="AC62" s="526">
        <f>'I&amp;E Summary (2)'!AC97</f>
        <v>1.2789769243681804E-14</v>
      </c>
      <c r="AD62" s="526">
        <f>'I&amp;E Summary (2)'!AD97</f>
        <v>1.2789769243681804E-14</v>
      </c>
      <c r="AE62" s="526">
        <f>'I&amp;E Summary (2)'!AE97</f>
        <v>1.2789769243681804E-14</v>
      </c>
      <c r="AF62" s="526">
        <f>'I&amp;E Summary (2)'!AF97</f>
        <v>1.2789769243681804E-14</v>
      </c>
      <c r="AG62" s="526">
        <f>'I&amp;E Summary (2)'!AG97</f>
        <v>1.2789769243681804E-14</v>
      </c>
      <c r="AH62" s="526">
        <f>'I&amp;E Summary (2)'!AH97</f>
        <v>1.2789769243681804E-14</v>
      </c>
      <c r="AI62" s="526">
        <f>'I&amp;E Summary (2)'!AI97</f>
        <v>1.2789769243681804E-14</v>
      </c>
      <c r="AJ62" s="526">
        <f>'I&amp;E Summary (2)'!AJ97</f>
        <v>1.2789769243681804E-14</v>
      </c>
      <c r="AK62" s="526">
        <f>'I&amp;E Summary (2)'!AK97</f>
        <v>1.2789769243681804E-14</v>
      </c>
      <c r="AL62" s="526">
        <f>'I&amp;E Summary (2)'!AL97</f>
        <v>1.2789769243681804E-14</v>
      </c>
      <c r="AM62" s="526">
        <f>'I&amp;E Summary (2)'!AM97</f>
        <v>1.2789769243681804E-14</v>
      </c>
      <c r="AN62" s="526">
        <f>'I&amp;E Summary (2)'!AN97</f>
        <v>1.2789769243681804E-14</v>
      </c>
      <c r="AO62" s="526">
        <f>'I&amp;E Summary (2)'!AO97</f>
        <v>1.2789769243681804E-14</v>
      </c>
      <c r="AP62" s="526">
        <f>'I&amp;E Summary (2)'!AP97</f>
        <v>1.2789769243681804E-14</v>
      </c>
      <c r="AQ62" s="526">
        <f>'I&amp;E Summary (2)'!AQ97</f>
        <v>1.2789769243681804E-14</v>
      </c>
      <c r="AR62" s="526">
        <f>'I&amp;E Summary (2)'!AR97</f>
        <v>1.2789769243681804E-14</v>
      </c>
      <c r="AS62" s="526">
        <f>'I&amp;E Summary (2)'!AS97</f>
        <v>1.2789769243681804E-14</v>
      </c>
      <c r="AT62" s="526">
        <f>'I&amp;E Summary (2)'!AT97</f>
        <v>1.2789769243681804E-14</v>
      </c>
      <c r="AU62" s="526">
        <f>'I&amp;E Summary (2)'!AU97</f>
        <v>1.2789769243681804E-14</v>
      </c>
      <c r="AV62" s="526">
        <f>'I&amp;E Summary (2)'!AV97</f>
        <v>1.2789769243681804E-14</v>
      </c>
      <c r="AW62" s="526">
        <f>'I&amp;E Summary (2)'!AW97</f>
        <v>1.2789769243681804E-14</v>
      </c>
      <c r="AX62" s="526">
        <f>'I&amp;E Summary (2)'!AX97</f>
        <v>1.2789769243681804E-14</v>
      </c>
      <c r="AY62" s="526">
        <f>'I&amp;E Summary (2)'!AY97</f>
        <v>1.2789769243681804E-14</v>
      </c>
      <c r="AZ62" s="526">
        <f>'I&amp;E Summary (2)'!AZ97</f>
        <v>1.2789769243681804E-14</v>
      </c>
      <c r="BA62" s="526">
        <f>'I&amp;E Summary (2)'!BA97</f>
        <v>1.2789769243681804E-14</v>
      </c>
      <c r="BB62" s="526">
        <f>SUM(D62:BA62)</f>
        <v>1295.0457496545666</v>
      </c>
    </row>
    <row r="63" spans="2:54" s="73" customFormat="1" ht="18.75">
      <c r="B63" s="72"/>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5"/>
    </row>
    <row r="64" spans="2:54" s="73" customFormat="1" ht="18.75">
      <c r="B64" s="72"/>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5"/>
    </row>
    <row r="65" spans="2:54" s="73" customFormat="1" ht="23.25">
      <c r="B65" s="1511" t="str">
        <f>"Investment Appraisal to "&amp;BA19</f>
        <v>Investment Appraisal to 2067</v>
      </c>
      <c r="C65" s="1512"/>
      <c r="D65" s="479" t="str">
        <f>BA19-C5&amp;" Years"</f>
        <v>50 Years</v>
      </c>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5"/>
    </row>
    <row r="66" spans="2:54" ht="36" customHeight="1">
      <c r="B66" s="477" t="s">
        <v>119</v>
      </c>
      <c r="C66" s="1667">
        <f>BB50</f>
        <v>-2465.2856986272241</v>
      </c>
      <c r="D66" s="1668"/>
      <c r="E66" s="68"/>
    </row>
    <row r="67" spans="2:54" ht="36" customHeight="1">
      <c r="B67" s="477" t="s">
        <v>120</v>
      </c>
      <c r="C67" s="1524" t="e">
        <f>IRR(D49:BA49)</f>
        <v>#NUM!</v>
      </c>
      <c r="D67" s="1525"/>
      <c r="E67" s="78"/>
    </row>
    <row r="68" spans="2:54" ht="36" customHeight="1">
      <c r="B68" s="477" t="s">
        <v>661</v>
      </c>
      <c r="C68" s="1509">
        <f>MIRR(D49:BB49,0.03,0.03)</f>
        <v>-1</v>
      </c>
      <c r="D68" s="1510">
        <f>MIRR(B49:AZ49,0.4,0.04)</f>
        <v>-1</v>
      </c>
      <c r="E68" s="78"/>
    </row>
    <row r="69" spans="2:54" ht="36" customHeight="1">
      <c r="B69" s="477" t="s">
        <v>121</v>
      </c>
      <c r="C69" s="1499">
        <f>HLOOKUP(1,53:54,2)</f>
        <v>50</v>
      </c>
      <c r="D69" s="1500"/>
      <c r="E69" s="69"/>
    </row>
    <row r="70" spans="2:54" ht="36" customHeight="1">
      <c r="B70" s="478" t="s">
        <v>441</v>
      </c>
      <c r="C70" s="1507">
        <f>HLOOKUP(1,57:58,2)</f>
        <v>50</v>
      </c>
      <c r="D70" s="1508"/>
      <c r="E70" s="69"/>
    </row>
    <row r="71" spans="2:54">
      <c r="C71" s="468"/>
      <c r="D71" s="468"/>
    </row>
    <row r="74" spans="2:54" ht="24.75" customHeight="1">
      <c r="B74" s="465" t="s">
        <v>428</v>
      </c>
      <c r="C74" s="466"/>
      <c r="D74" s="466"/>
      <c r="E74" s="466"/>
      <c r="F74" s="466"/>
      <c r="G74" s="467"/>
    </row>
    <row r="75" spans="2:54" ht="27" customHeight="1">
      <c r="B75" s="452"/>
      <c r="C75" s="453" t="s">
        <v>429</v>
      </c>
      <c r="D75" s="453" t="s">
        <v>120</v>
      </c>
      <c r="E75" s="717" t="s">
        <v>661</v>
      </c>
      <c r="F75" s="453" t="s">
        <v>430</v>
      </c>
      <c r="G75" s="454" t="s">
        <v>442</v>
      </c>
    </row>
    <row r="76" spans="2:54" s="353" customFormat="1" ht="27" customHeight="1">
      <c r="B76" s="718" t="str">
        <f>P6</f>
        <v>Base Case</v>
      </c>
      <c r="C76" s="719">
        <f>BB102</f>
        <v>-27433.568068020304</v>
      </c>
      <c r="D76" s="720">
        <f>IRR(D100:BA100)</f>
        <v>-1.4488879064274873E-2</v>
      </c>
      <c r="E76" s="720">
        <f>MIRR(D100:BA100,0.03,0.03)</f>
        <v>-2.5436178331313952E-3</v>
      </c>
      <c r="F76" s="721">
        <f>HLOOKUP(1,106:107,2)</f>
        <v>50</v>
      </c>
      <c r="G76" s="722">
        <f>HLOOKUP(1,110:111,2)</f>
        <v>50</v>
      </c>
    </row>
    <row r="77" spans="2:54" s="353" customFormat="1" ht="27" customHeight="1">
      <c r="B77" s="450" t="str">
        <f>Q6</f>
        <v>Sensitivity 1</v>
      </c>
      <c r="C77" s="472">
        <f>BB136</f>
        <v>-27433.568068020304</v>
      </c>
      <c r="D77" s="469">
        <f>IRR(D134:BA134)</f>
        <v>-1.4488879064274873E-2</v>
      </c>
      <c r="E77" s="469">
        <f>MIRR(D134:BA134,0.03,0.03)</f>
        <v>-2.5436178331313952E-3</v>
      </c>
      <c r="F77" s="470">
        <f>HLOOKUP(1,140:141,2)</f>
        <v>50</v>
      </c>
      <c r="G77" s="471">
        <f>HLOOKUP(1,145:146,2)</f>
        <v>50</v>
      </c>
    </row>
    <row r="78" spans="2:54" s="353" customFormat="1" ht="27" customHeight="1">
      <c r="B78" s="451" t="str">
        <f>R6</f>
        <v>Sensitivity 2</v>
      </c>
      <c r="C78" s="473">
        <f>BB170</f>
        <v>-29437.900793971105</v>
      </c>
      <c r="D78" s="474">
        <f>IRR(D168:BA168)</f>
        <v>-1.8874248002103133E-2</v>
      </c>
      <c r="E78" s="474">
        <f>MIRR(D168:BA168,0.03,0.03)</f>
        <v>-5.7689860019792816E-3</v>
      </c>
      <c r="F78" s="475">
        <f>HLOOKUP(1,174:175,2)</f>
        <v>50</v>
      </c>
      <c r="G78" s="476">
        <f>HLOOKUP(1,178:179,2)</f>
        <v>50</v>
      </c>
    </row>
    <row r="81" spans="2:54" outlineLevel="1"/>
    <row r="82" spans="2:54" ht="18.75" outlineLevel="1">
      <c r="B82" s="40" t="s">
        <v>450</v>
      </c>
      <c r="BA82" s="439"/>
      <c r="BB82" s="439"/>
    </row>
    <row r="83" spans="2:54" outlineLevel="1">
      <c r="BA83" s="439"/>
      <c r="BB83" s="439"/>
    </row>
    <row r="84" spans="2:54" outlineLevel="1">
      <c r="B84" t="s">
        <v>86</v>
      </c>
      <c r="D84" s="439">
        <f>D30*$P$7</f>
        <v>0</v>
      </c>
      <c r="E84" s="439">
        <f>E30*$P$7</f>
        <v>0</v>
      </c>
      <c r="F84" s="439">
        <f>F30*$P$7</f>
        <v>0</v>
      </c>
      <c r="G84" s="439"/>
      <c r="H84" s="439"/>
      <c r="I84" s="439"/>
      <c r="J84" s="439"/>
      <c r="K84" s="439"/>
      <c r="L84" s="439"/>
      <c r="M84" s="439"/>
      <c r="N84" s="439"/>
      <c r="O84" s="439"/>
      <c r="P84" s="439"/>
      <c r="Q84" s="439"/>
      <c r="R84" s="439"/>
      <c r="S84" s="439"/>
      <c r="T84" s="439"/>
      <c r="U84" s="439"/>
      <c r="V84" s="439"/>
      <c r="W84" s="439"/>
      <c r="X84" s="439"/>
      <c r="Y84" s="439"/>
      <c r="Z84" s="439"/>
      <c r="AA84" s="439"/>
      <c r="AB84" s="439"/>
      <c r="AC84" s="439"/>
      <c r="AD84" s="439"/>
      <c r="AE84" s="439"/>
      <c r="AF84" s="439"/>
      <c r="AG84" s="439"/>
      <c r="AH84" s="439"/>
      <c r="AI84" s="439"/>
      <c r="AJ84" s="439"/>
      <c r="AK84" s="439"/>
      <c r="AL84" s="439"/>
      <c r="AM84" s="439"/>
      <c r="AN84" s="439"/>
      <c r="AO84" s="439"/>
      <c r="AP84" s="439"/>
      <c r="AQ84" s="439"/>
      <c r="AR84" s="439"/>
      <c r="AS84" s="439"/>
      <c r="AT84" s="439"/>
      <c r="AU84" s="439"/>
      <c r="AV84" s="439"/>
      <c r="AW84" s="439"/>
      <c r="AX84" s="439"/>
      <c r="AY84" s="439"/>
      <c r="AZ84" s="439"/>
      <c r="BA84" s="439"/>
      <c r="BB84" s="439">
        <f>SUM(D84:BA84)</f>
        <v>0</v>
      </c>
    </row>
    <row r="85" spans="2:54" outlineLevel="1">
      <c r="B85" t="s">
        <v>436</v>
      </c>
      <c r="D85" s="439">
        <f t="shared" ref="D85:AI85" si="22">D42</f>
        <v>0</v>
      </c>
      <c r="E85" s="439">
        <f t="shared" si="22"/>
        <v>0</v>
      </c>
      <c r="F85" s="439">
        <f t="shared" si="22"/>
        <v>0</v>
      </c>
      <c r="G85" s="439">
        <f t="shared" si="22"/>
        <v>0</v>
      </c>
      <c r="H85" s="439">
        <f t="shared" si="22"/>
        <v>0</v>
      </c>
      <c r="I85" s="439">
        <f t="shared" si="22"/>
        <v>0</v>
      </c>
      <c r="J85" s="439">
        <f t="shared" si="22"/>
        <v>0</v>
      </c>
      <c r="K85" s="439">
        <f t="shared" si="22"/>
        <v>0</v>
      </c>
      <c r="L85" s="439">
        <f t="shared" si="22"/>
        <v>-0.51276346586873445</v>
      </c>
      <c r="M85" s="439">
        <f t="shared" si="22"/>
        <v>0</v>
      </c>
      <c r="N85" s="439">
        <f t="shared" si="22"/>
        <v>0</v>
      </c>
      <c r="O85" s="439">
        <f t="shared" si="22"/>
        <v>0</v>
      </c>
      <c r="P85" s="439">
        <f t="shared" si="22"/>
        <v>0</v>
      </c>
      <c r="Q85" s="439">
        <f t="shared" si="22"/>
        <v>-4.0338889702920495</v>
      </c>
      <c r="R85" s="439">
        <f t="shared" si="22"/>
        <v>0</v>
      </c>
      <c r="S85" s="439">
        <f t="shared" si="22"/>
        <v>0</v>
      </c>
      <c r="T85" s="439">
        <f t="shared" si="22"/>
        <v>0</v>
      </c>
      <c r="U85" s="439">
        <f t="shared" si="22"/>
        <v>0</v>
      </c>
      <c r="V85" s="439">
        <f t="shared" si="22"/>
        <v>-0.65638058748712313</v>
      </c>
      <c r="W85" s="439">
        <f t="shared" si="22"/>
        <v>0</v>
      </c>
      <c r="X85" s="439">
        <f t="shared" si="22"/>
        <v>0</v>
      </c>
      <c r="Y85" s="439">
        <f t="shared" si="22"/>
        <v>0</v>
      </c>
      <c r="Z85" s="439">
        <f t="shared" si="22"/>
        <v>0</v>
      </c>
      <c r="AA85" s="439">
        <f t="shared" si="22"/>
        <v>-16.780140479169134</v>
      </c>
      <c r="AB85" s="439">
        <f t="shared" si="22"/>
        <v>0</v>
      </c>
      <c r="AC85" s="439">
        <f t="shared" si="22"/>
        <v>0</v>
      </c>
      <c r="AD85" s="439">
        <f t="shared" si="22"/>
        <v>0</v>
      </c>
      <c r="AE85" s="439">
        <f t="shared" si="22"/>
        <v>0</v>
      </c>
      <c r="AF85" s="439">
        <f t="shared" si="22"/>
        <v>-0.84022264515279077</v>
      </c>
      <c r="AG85" s="439">
        <f t="shared" si="22"/>
        <v>0</v>
      </c>
      <c r="AH85" s="439">
        <f t="shared" si="22"/>
        <v>0</v>
      </c>
      <c r="AI85" s="439">
        <f t="shared" si="22"/>
        <v>0</v>
      </c>
      <c r="AJ85" s="439">
        <f t="shared" ref="AJ85:BA85" si="23">AJ42</f>
        <v>0</v>
      </c>
      <c r="AK85" s="439">
        <f t="shared" si="23"/>
        <v>-10.114446291717243</v>
      </c>
      <c r="AL85" s="439">
        <f t="shared" si="23"/>
        <v>0</v>
      </c>
      <c r="AM85" s="439">
        <f t="shared" si="23"/>
        <v>0</v>
      </c>
      <c r="AN85" s="439">
        <f t="shared" si="23"/>
        <v>0</v>
      </c>
      <c r="AO85" s="439">
        <f t="shared" si="23"/>
        <v>0</v>
      </c>
      <c r="AP85" s="439">
        <f t="shared" si="23"/>
        <v>-1.0755560217438676</v>
      </c>
      <c r="AQ85" s="439">
        <f t="shared" si="23"/>
        <v>0</v>
      </c>
      <c r="AR85" s="439">
        <f t="shared" si="23"/>
        <v>0</v>
      </c>
      <c r="AS85" s="439">
        <f t="shared" si="23"/>
        <v>0</v>
      </c>
      <c r="AT85" s="439">
        <f t="shared" si="23"/>
        <v>0</v>
      </c>
      <c r="AU85" s="439">
        <f t="shared" si="23"/>
        <v>-43.769171025783507</v>
      </c>
      <c r="AV85" s="439">
        <f t="shared" si="23"/>
        <v>0</v>
      </c>
      <c r="AW85" s="439">
        <f t="shared" si="23"/>
        <v>0</v>
      </c>
      <c r="AX85" s="439">
        <f t="shared" si="23"/>
        <v>0</v>
      </c>
      <c r="AY85" s="439">
        <f t="shared" si="23"/>
        <v>0</v>
      </c>
      <c r="AZ85" s="439">
        <f t="shared" si="23"/>
        <v>-1.3768026398516453</v>
      </c>
      <c r="BA85" s="439">
        <f t="shared" si="23"/>
        <v>0</v>
      </c>
      <c r="BB85" s="439">
        <f>SUM(D85:BA85)</f>
        <v>-79.159372127066092</v>
      </c>
    </row>
    <row r="86" spans="2:54" outlineLevel="1">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439"/>
      <c r="AF86" s="439"/>
      <c r="AG86" s="439"/>
      <c r="AH86" s="439"/>
      <c r="AI86" s="439"/>
      <c r="AJ86" s="439"/>
      <c r="AK86" s="439"/>
      <c r="AL86" s="439"/>
      <c r="AM86" s="439"/>
      <c r="AN86" s="439"/>
      <c r="AO86" s="439"/>
      <c r="AP86" s="439"/>
      <c r="AQ86" s="439"/>
      <c r="AR86" s="439"/>
      <c r="AS86" s="439"/>
      <c r="AT86" s="439"/>
      <c r="AU86" s="439"/>
      <c r="AV86" s="439"/>
      <c r="AW86" s="439"/>
      <c r="AX86" s="439"/>
      <c r="AY86" s="439"/>
      <c r="AZ86" s="439"/>
      <c r="BA86" s="439"/>
      <c r="BB86" s="439"/>
    </row>
    <row r="87" spans="2:54" outlineLevel="1">
      <c r="B87" t="s">
        <v>167</v>
      </c>
      <c r="D87" s="439">
        <f>IFERROR(-HLOOKUP(D19,'I&amp;E Summary (2)'!8:27,20,FALSE)*$P$8,0)</f>
        <v>-3705.2231599999996</v>
      </c>
      <c r="E87" s="439">
        <f>IFERROR(-HLOOKUP(E19,'I&amp;E Summary (2)'!8:27,20,FALSE)*$P$8,0)</f>
        <v>-3681.4739731999998</v>
      </c>
      <c r="F87" s="439">
        <f>IFERROR(-HLOOKUP(F19,'I&amp;E Summary (2)'!8:27,20,FALSE)*$P$8,0)</f>
        <v>-3657.3034614140001</v>
      </c>
      <c r="G87" s="439">
        <f>IFERROR(-HLOOKUP(G19,'I&amp;E Summary (2)'!8:27,20,FALSE)*$P$8,0)</f>
        <v>-2487.0219717464533</v>
      </c>
      <c r="H87" s="439">
        <f>IFERROR(-HLOOKUP(H19,'I&amp;E Summary (2)'!8:27,20,FALSE)*$P$8,0)</f>
        <v>-2111.1500797664271</v>
      </c>
      <c r="I87" s="439">
        <f>IFERROR(-HLOOKUP(I19,'I&amp;E Summary (2)'!8:27,20,FALSE)*$P$8,0)</f>
        <v>-1721.2600602394666</v>
      </c>
      <c r="J87" s="439">
        <f>IFERROR(-HLOOKUP(J19,'I&amp;E Summary (2)'!8:27,20,FALSE)*$P$8,0)</f>
        <v>-1117.5815411089293</v>
      </c>
      <c r="K87" s="439">
        <f>IFERROR(-HLOOKUP(K19,'I&amp;E Summary (2)'!8:27,20,FALSE)*$P$8,0)</f>
        <v>-712.21770523370856</v>
      </c>
      <c r="L87" s="439">
        <f>IFERROR(-HLOOKUP(L19,'I&amp;E Summary (2)'!8:27,20,FALSE)*$P$8,0)</f>
        <v>-292.20472884687348</v>
      </c>
      <c r="M87" s="439">
        <f>IFERROR(-HLOOKUP(M19,'I&amp;E Summary (2)'!8:27,20,FALSE)*$P$8,0)</f>
        <v>-126.65156870306265</v>
      </c>
      <c r="N87" s="439">
        <f>IFERROR(-HLOOKUP(N19,'I&amp;E Summary (2)'!8:27,20,FALSE)*$P$8,0)</f>
        <v>-31.865097112671151</v>
      </c>
      <c r="O87" s="439">
        <f>IFERROR(-HLOOKUP(O19,'I&amp;E Summary (2)'!8:27,20,FALSE)*$P$8,0)</f>
        <v>64.750091483641256</v>
      </c>
      <c r="P87" s="439">
        <f>IFERROR(-HLOOKUP(P19,'I&amp;E Summary (2)'!8:27,20,FALSE)*$P$8,0)</f>
        <v>163.22889611534055</v>
      </c>
      <c r="Q87" s="439">
        <f>IFERROR(-HLOOKUP(Q19,'I&amp;E Summary (2)'!8:27,20,FALSE)*$P$8,0)</f>
        <v>263.60687190972754</v>
      </c>
      <c r="R87" s="439">
        <f>IFERROR(-HLOOKUP(R19,'I&amp;E Summary (2)'!8:27,20,FALSE)*$P$8,0)</f>
        <v>365.9202421668042</v>
      </c>
      <c r="S87" s="439">
        <f>IFERROR(-HLOOKUP(S19,'I&amp;E Summary (2)'!8:27,20,FALSE)*$P$8,0)</f>
        <v>470.20591064949321</v>
      </c>
      <c r="T87" s="439">
        <f>IFERROR(-HLOOKUP(T19,'I&amp;E Summary (2)'!8:27,20,FALSE)*$P$8,0)</f>
        <v>576.50147409282044</v>
      </c>
      <c r="U87" s="439">
        <f>IFERROR(-HLOOKUP(U19,'I&amp;E Summary (2)'!8:27,20,FALSE)*$P$8,0)</f>
        <v>684.84523493577069</v>
      </c>
      <c r="V87" s="439">
        <f>IFERROR(-HLOOKUP(V19,'I&amp;E Summary (2)'!8:27,20,FALSE)*$P$8,0)</f>
        <v>795.27621427961049</v>
      </c>
      <c r="W87" s="439">
        <f>IFERROR(-HLOOKUP(W19,'I&amp;E Summary (2)'!8:27,20,FALSE)*$P$8,0)</f>
        <v>907.83416507645302</v>
      </c>
      <c r="X87" s="439">
        <f>IFERROR(-HLOOKUP(X19,'I&amp;E Summary (2)'!8:27,20,FALSE)*$P$8,0)</f>
        <v>1022.5595855520136</v>
      </c>
      <c r="Y87" s="439">
        <f>IFERROR(-HLOOKUP(Y19,'I&amp;E Summary (2)'!8:27,20,FALSE)*$P$8,0)</f>
        <v>1139.4937328664382</v>
      </c>
      <c r="Z87" s="439">
        <f>IFERROR(-HLOOKUP(Z19,'I&amp;E Summary (2)'!8:27,20,FALSE)*$P$8,0)</f>
        <v>1258.6786370172335</v>
      </c>
      <c r="AA87" s="439">
        <f>IFERROR(-HLOOKUP(AA19,'I&amp;E Summary (2)'!8:27,20,FALSE)*$P$8,0)</f>
        <v>1380.1571149883821</v>
      </c>
      <c r="AB87" s="439">
        <f>IFERROR(-HLOOKUP(AB19,'I&amp;E Summary (2)'!8:27,20,FALSE)*$P$8,0)</f>
        <v>1503.972785149723</v>
      </c>
      <c r="AC87" s="439">
        <f>IFERROR(-HLOOKUP(AC19,'I&amp;E Summary (2)'!8:27,20,FALSE)*$P$8,0)</f>
        <v>1630.1700819108328</v>
      </c>
      <c r="AD87" s="439">
        <f>IFERROR(-HLOOKUP(AD19,'I&amp;E Summary (2)'!8:27,20,FALSE)*$P$8,0)</f>
        <v>1758.7942706336144</v>
      </c>
      <c r="AE87" s="439">
        <f>IFERROR(-HLOOKUP(AE19,'I&amp;E Summary (2)'!8:27,20,FALSE)*$P$8,0)</f>
        <v>1889.8914628079669</v>
      </c>
      <c r="AF87" s="439">
        <f>IFERROR(-HLOOKUP(AF19,'I&amp;E Summary (2)'!8:27,20,FALSE)*$P$8,0)</f>
        <v>2023.5086314948499</v>
      </c>
      <c r="AG87" s="439">
        <f>IFERROR(-HLOOKUP(AG19,'I&amp;E Summary (2)'!8:27,20,FALSE)*$P$8,0)</f>
        <v>2159.6936270412389</v>
      </c>
      <c r="AH87" s="439">
        <f>IFERROR(-HLOOKUP(AH19,'I&amp;E Summary (2)'!8:27,20,FALSE)*$P$8,0)</f>
        <v>2298.4951930714647</v>
      </c>
      <c r="AI87" s="439">
        <f>IFERROR(-HLOOKUP(AI19,'I&amp;E Summary (2)'!8:27,20,FALSE)*$P$8,0)</f>
        <v>2439.9629827595336</v>
      </c>
      <c r="AJ87" s="439">
        <f>IFERROR(-HLOOKUP(AJ19,'I&amp;E Summary (2)'!8:27,20,FALSE)*$P$8,0)</f>
        <v>2584.1475753870263</v>
      </c>
      <c r="AK87" s="439">
        <f>IFERROR(-HLOOKUP(AK19,'I&amp;E Summary (2)'!8:27,20,FALSE)*$P$8,0)</f>
        <v>2731.1004931913794</v>
      </c>
      <c r="AL87" s="439">
        <f>IFERROR(-HLOOKUP(AL19,'I&amp;E Summary (2)'!8:27,20,FALSE)*$P$8,0)</f>
        <v>2880.8742185092342</v>
      </c>
      <c r="AM87" s="439">
        <f>IFERROR(-HLOOKUP(AM19,'I&amp;E Summary (2)'!8:27,20,FALSE)*$P$8,0)</f>
        <v>3033.5222112197944</v>
      </c>
      <c r="AN87" s="439">
        <f>IFERROR(-HLOOKUP(AN19,'I&amp;E Summary (2)'!8:27,20,FALSE)*$P$8,0)</f>
        <v>3189.098926493079</v>
      </c>
      <c r="AO87" s="439">
        <f>IFERROR(-HLOOKUP(AO19,'I&amp;E Summary (2)'!8:27,20,FALSE)*$P$8,0)</f>
        <v>3347.6598328480482</v>
      </c>
      <c r="AP87" s="439">
        <f>IFERROR(-HLOOKUP(AP19,'I&amp;E Summary (2)'!8:27,20,FALSE)*$P$8,0)</f>
        <v>3509.2614305257484</v>
      </c>
      <c r="AQ87" s="439">
        <f>IFERROR(-HLOOKUP(AQ19,'I&amp;E Summary (2)'!8:27,20,FALSE)*$P$8,0)</f>
        <v>3673.9612701825181</v>
      </c>
      <c r="AR87" s="439">
        <f>IFERROR(-HLOOKUP(AR19,'I&amp;E Summary (2)'!8:27,20,FALSE)*$P$8,0)</f>
        <v>3841.8179719085788</v>
      </c>
      <c r="AS87" s="439">
        <f>IFERROR(-HLOOKUP(AS19,'I&amp;E Summary (2)'!8:27,20,FALSE)*$P$8,0)</f>
        <v>4012.8912445772221</v>
      </c>
      <c r="AT87" s="439">
        <f>IFERROR(-HLOOKUP(AT19,'I&amp;E Summary (2)'!8:27,20,FALSE)*$P$8,0)</f>
        <v>4187.2419055300024</v>
      </c>
      <c r="AU87" s="439">
        <f>IFERROR(-HLOOKUP(AU19,'I&amp;E Summary (2)'!8:27,20,FALSE)*$P$8,0)</f>
        <v>4364.9319006033629</v>
      </c>
      <c r="AV87" s="439">
        <f>IFERROR(-HLOOKUP(AV19,'I&amp;E Summary (2)'!8:27,20,FALSE)*$P$8,0)</f>
        <v>4546.0243245022666</v>
      </c>
      <c r="AW87" s="439">
        <f>IFERROR(-HLOOKUP(AW19,'I&amp;E Summary (2)'!8:27,20,FALSE)*$P$8,0)</f>
        <v>4730.5834415263153</v>
      </c>
      <c r="AX87" s="439">
        <f>IFERROR(-HLOOKUP(AX19,'I&amp;E Summary (2)'!8:27,20,FALSE)*$P$8,0)</f>
        <v>4918.6747066541975</v>
      </c>
      <c r="AY87" s="439">
        <f>IFERROR(-HLOOKUP(AY19,'I&amp;E Summary (2)'!8:27,20,FALSE)*$P$8,0)</f>
        <v>5110.3647869920669</v>
      </c>
      <c r="AZ87" s="439">
        <f>IFERROR(-HLOOKUP(AZ19,'I&amp;E Summary (2)'!8:27,20,FALSE)*$P$8,0)</f>
        <v>5305.7215835918169</v>
      </c>
      <c r="BA87" s="439">
        <f>IFERROR(-HLOOKUP(BA19,'I&amp;E Summary (2)'!8:27,20,FALSE)*$P$8,0)</f>
        <v>5504.8142536450614</v>
      </c>
      <c r="BB87" s="439">
        <f>SUM(D87:BA87)</f>
        <v>76626.285936519082</v>
      </c>
    </row>
    <row r="88" spans="2:54" outlineLevel="1">
      <c r="B88" t="s">
        <v>179</v>
      </c>
      <c r="D88" s="439">
        <f>IFERROR(-HLOOKUP(D19,'I&amp;E Summary (2)'!8:38,31,FALSE)*$P$9,0)</f>
        <v>-394.49569957025</v>
      </c>
      <c r="E88" s="439">
        <f>IFERROR(-HLOOKUP(E19,'I&amp;E Summary (2)'!8:38,31,FALSE)*$P$9,0)</f>
        <v>-404.47266925950612</v>
      </c>
      <c r="F88" s="439">
        <f>IFERROR(-HLOOKUP(F19,'I&amp;E Summary (2)'!8:38,31,FALSE)*$P$9,0)</f>
        <v>-414.70250050699372</v>
      </c>
      <c r="G88" s="439">
        <f>IFERROR(-HLOOKUP(G19,'I&amp;E Summary (2)'!8:38,31,FALSE)*$P$9,0)</f>
        <v>-432.9953767908512</v>
      </c>
      <c r="H88" s="439">
        <f>IFERROR(-HLOOKUP(H19,'I&amp;E Summary (2)'!8:38,31,FALSE)*$P$9,0)</f>
        <v>-446.73215876437183</v>
      </c>
      <c r="I88" s="439">
        <f>IFERROR(-HLOOKUP(I19,'I&amp;E Summary (2)'!8:38,31,FALSE)*$P$9,0)</f>
        <v>-460.91345559964094</v>
      </c>
      <c r="J88" s="439">
        <f>IFERROR(-HLOOKUP(J19,'I&amp;E Summary (2)'!8:38,31,FALSE)*$P$9,0)</f>
        <v>-476.70428273488164</v>
      </c>
      <c r="K88" s="439">
        <f>IFERROR(-HLOOKUP(K19,'I&amp;E Summary (2)'!8:38,31,FALSE)*$P$9,0)</f>
        <v>-491.38088912930971</v>
      </c>
      <c r="L88" s="439">
        <f>IFERROR(-HLOOKUP(L19,'I&amp;E Summary (2)'!8:38,31,FALSE)*$P$9,0)</f>
        <v>-506.51983103247613</v>
      </c>
      <c r="M88" s="439">
        <f>IFERROR(-HLOOKUP(M19,'I&amp;E Summary (2)'!8:38,31,FALSE)*$P$9,0)</f>
        <v>-520.0973099803897</v>
      </c>
      <c r="N88" s="439">
        <f>IFERROR(-HLOOKUP(N19,'I&amp;E Summary (2)'!8:38,31,FALSE)*$P$9,0)</f>
        <v>-533.3799651470971</v>
      </c>
      <c r="O88" s="439">
        <f>IFERROR(-HLOOKUP(O19,'I&amp;E Summary (2)'!8:38,31,FALSE)*$P$9,0)</f>
        <v>-547.00309336548833</v>
      </c>
      <c r="P88" s="439">
        <f>IFERROR(-HLOOKUP(P19,'I&amp;E Summary (2)'!8:38,31,FALSE)*$P$9,0)</f>
        <v>-560.97545866203075</v>
      </c>
      <c r="Q88" s="439">
        <f>IFERROR(-HLOOKUP(Q19,'I&amp;E Summary (2)'!8:38,31,FALSE)*$P$9,0)</f>
        <v>-575.30605172985861</v>
      </c>
      <c r="R88" s="439">
        <f>IFERROR(-HLOOKUP(R19,'I&amp;E Summary (2)'!8:38,31,FALSE)*$P$9,0)</f>
        <v>-590.00409582242082</v>
      </c>
      <c r="S88" s="439">
        <f>IFERROR(-HLOOKUP(S19,'I&amp;E Summary (2)'!8:38,31,FALSE)*$P$9,0)</f>
        <v>-605.07905280127625</v>
      </c>
      <c r="T88" s="439">
        <f>IFERROR(-HLOOKUP(T19,'I&amp;E Summary (2)'!8:38,31,FALSE)*$P$9,0)</f>
        <v>-620.54062934210219</v>
      </c>
      <c r="U88" s="439">
        <f>IFERROR(-HLOOKUP(U19,'I&amp;E Summary (2)'!8:38,31,FALSE)*$P$9,0)</f>
        <v>-636.39878330307238</v>
      </c>
      <c r="V88" s="439">
        <f>IFERROR(-HLOOKUP(V19,'I&amp;E Summary (2)'!8:38,31,FALSE)*$P$9,0)</f>
        <v>-652.66373025988946</v>
      </c>
      <c r="W88" s="439">
        <f>IFERROR(-HLOOKUP(W19,'I&amp;E Summary (2)'!8:38,31,FALSE)*$P$9,0)</f>
        <v>-669.34595021185419</v>
      </c>
      <c r="X88" s="439">
        <f>IFERROR(-HLOOKUP(X19,'I&amp;E Summary (2)'!8:38,31,FALSE)*$P$9,0)</f>
        <v>-686.45619446348201</v>
      </c>
      <c r="Y88" s="439">
        <f>IFERROR(-HLOOKUP(Y19,'I&amp;E Summary (2)'!8:38,31,FALSE)*$P$9,0)</f>
        <v>-704.00549268629049</v>
      </c>
      <c r="Z88" s="439">
        <f>IFERROR(-HLOOKUP(Z19,'I&amp;E Summary (2)'!8:38,31,FALSE)*$P$9,0)</f>
        <v>-722.00516016550603</v>
      </c>
      <c r="AA88" s="439">
        <f>IFERROR(-HLOOKUP(AA19,'I&amp;E Summary (2)'!8:38,31,FALSE)*$P$9,0)</f>
        <v>-740.46680523656346</v>
      </c>
      <c r="AB88" s="439">
        <f>IFERROR(-HLOOKUP(AB19,'I&amp;E Summary (2)'!8:38,31,FALSE)*$P$9,0)</f>
        <v>-759.40233691640469</v>
      </c>
      <c r="AC88" s="439">
        <f>IFERROR(-HLOOKUP(AC19,'I&amp;E Summary (2)'!8:38,31,FALSE)*$P$9,0)</f>
        <v>-778.82397273471031</v>
      </c>
      <c r="AD88" s="439">
        <f>IFERROR(-HLOOKUP(AD19,'I&amp;E Summary (2)'!8:38,31,FALSE)*$P$9,0)</f>
        <v>-798.74424677033505</v>
      </c>
      <c r="AE88" s="439">
        <f>IFERROR(-HLOOKUP(AE19,'I&amp;E Summary (2)'!8:38,31,FALSE)*$P$9,0)</f>
        <v>-819.17601789836829</v>
      </c>
      <c r="AF88" s="439">
        <f>IFERROR(-HLOOKUP(AF19,'I&amp;E Summary (2)'!8:38,31,FALSE)*$P$9,0)</f>
        <v>-840.13247825336578</v>
      </c>
      <c r="AG88" s="439">
        <f>IFERROR(-HLOOKUP(AG19,'I&amp;E Summary (2)'!8:38,31,FALSE)*$P$9,0)</f>
        <v>-861.62716191446395</v>
      </c>
      <c r="AH88" s="439">
        <f>IFERROR(-HLOOKUP(AH19,'I&amp;E Summary (2)'!8:38,31,FALSE)*$P$9,0)</f>
        <v>-883.67395381823269</v>
      </c>
      <c r="AI88" s="439">
        <f>IFERROR(-HLOOKUP(AI19,'I&amp;E Summary (2)'!8:38,31,FALSE)*$P$9,0)</f>
        <v>-906.28709890527261</v>
      </c>
      <c r="AJ88" s="439">
        <f>IFERROR(-HLOOKUP(AJ19,'I&amp;E Summary (2)'!8:38,31,FALSE)*$P$9,0)</f>
        <v>-929.48121150673637</v>
      </c>
      <c r="AK88" s="439">
        <f>IFERROR(-HLOOKUP(AK19,'I&amp;E Summary (2)'!8:38,31,FALSE)*$P$9,0)</f>
        <v>-953.2712849771018</v>
      </c>
      <c r="AL88" s="439">
        <f>IFERROR(-HLOOKUP(AL19,'I&amp;E Summary (2)'!8:38,31,FALSE)*$P$9,0)</f>
        <v>-977.67270157970711</v>
      </c>
      <c r="AM88" s="439">
        <f>IFERROR(-HLOOKUP(AM19,'I&amp;E Summary (2)'!8:38,31,FALSE)*$P$9,0)</f>
        <v>-1002.7012426317226</v>
      </c>
      <c r="AN88" s="439">
        <f>IFERROR(-HLOOKUP(AN19,'I&amp;E Summary (2)'!8:38,31,FALSE)*$P$9,0)</f>
        <v>-1028.3730989154146</v>
      </c>
      <c r="AO88" s="439">
        <f>IFERROR(-HLOOKUP(AO19,'I&amp;E Summary (2)'!8:38,31,FALSE)*$P$9,0)</f>
        <v>-1054.7048813627357</v>
      </c>
      <c r="AP88" s="439">
        <f>IFERROR(-HLOOKUP(AP19,'I&amp;E Summary (2)'!8:38,31,FALSE)*$P$9,0)</f>
        <v>-1081.7136320204729</v>
      </c>
      <c r="AQ88" s="439">
        <f>IFERROR(-HLOOKUP(AQ19,'I&amp;E Summary (2)'!8:38,31,FALSE)*$P$9,0)</f>
        <v>-1109.4168353033635</v>
      </c>
      <c r="AR88" s="439">
        <f>IFERROR(-HLOOKUP(AR19,'I&amp;E Summary (2)'!8:38,31,FALSE)*$P$9,0)</f>
        <v>-1137.8324295427979</v>
      </c>
      <c r="AS88" s="439">
        <f>IFERROR(-HLOOKUP(AS19,'I&amp;E Summary (2)'!8:38,31,FALSE)*$P$9,0)</f>
        <v>-1166.9788188389236</v>
      </c>
      <c r="AT88" s="439">
        <f>IFERROR(-HLOOKUP(AT19,'I&amp;E Summary (2)'!8:38,31,FALSE)*$P$9,0)</f>
        <v>-1196.874885224179</v>
      </c>
      <c r="AU88" s="439">
        <f>IFERROR(-HLOOKUP(AU19,'I&amp;E Summary (2)'!8:38,31,FALSE)*$P$9,0)</f>
        <v>-1227.5400011464942</v>
      </c>
      <c r="AV88" s="439">
        <f>IFERROR(-HLOOKUP(AV19,'I&amp;E Summary (2)'!8:38,31,FALSE)*$P$9,0)</f>
        <v>-1258.9940422806189</v>
      </c>
      <c r="AW88" s="439">
        <f>IFERROR(-HLOOKUP(AW19,'I&amp;E Summary (2)'!8:38,31,FALSE)*$P$9,0)</f>
        <v>-1291.2574006762602</v>
      </c>
      <c r="AX88" s="439">
        <f>IFERROR(-HLOOKUP(AX19,'I&amp;E Summary (2)'!8:38,31,FALSE)*$P$9,0)</f>
        <v>-1324.3509982519515</v>
      </c>
      <c r="AY88" s="439">
        <f>IFERROR(-HLOOKUP(AY19,'I&amp;E Summary (2)'!8:38,31,FALSE)*$P$9,0)</f>
        <v>-1358.2963006437988</v>
      </c>
      <c r="AZ88" s="439">
        <f>IFERROR(-HLOOKUP(AZ19,'I&amp;E Summary (2)'!8:38,31,FALSE)*$P$9,0)</f>
        <v>-1393.115331418509</v>
      </c>
      <c r="BA88" s="439">
        <f>IFERROR(-HLOOKUP(BA19,'I&amp;E Summary (2)'!8:38,31,FALSE)*$P$9,0)</f>
        <v>-1428.8306866603446</v>
      </c>
      <c r="BB88" s="439">
        <f>SUM(D88:BA88)</f>
        <v>-40961.917686757894</v>
      </c>
    </row>
    <row r="89" spans="2:54" outlineLevel="1">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39"/>
      <c r="AF89" s="439"/>
      <c r="AG89" s="439"/>
      <c r="AH89" s="439"/>
      <c r="AI89" s="439"/>
      <c r="AJ89" s="439"/>
      <c r="AK89" s="439"/>
      <c r="AL89" s="439"/>
      <c r="AM89" s="439"/>
      <c r="AN89" s="439"/>
      <c r="AO89" s="439"/>
      <c r="AP89" s="439"/>
      <c r="AQ89" s="439"/>
      <c r="AR89" s="439"/>
      <c r="AS89" s="439"/>
      <c r="AT89" s="439"/>
      <c r="AU89" s="439"/>
      <c r="AV89" s="439"/>
      <c r="AW89" s="439"/>
      <c r="AX89" s="439"/>
      <c r="AY89" s="439"/>
      <c r="AZ89" s="439"/>
      <c r="BA89" s="439"/>
      <c r="BB89" s="439"/>
    </row>
    <row r="90" spans="2:54" outlineLevel="1">
      <c r="B90" t="s">
        <v>431</v>
      </c>
      <c r="D90" s="439">
        <f>D87+D88</f>
        <v>-4099.7188595702492</v>
      </c>
      <c r="E90" s="439">
        <f t="shared" ref="E90:BA90" si="24">E87+E88</f>
        <v>-4085.9466424595057</v>
      </c>
      <c r="F90" s="439">
        <f t="shared" si="24"/>
        <v>-4072.0059619209937</v>
      </c>
      <c r="G90" s="439">
        <f t="shared" si="24"/>
        <v>-2920.0173485373043</v>
      </c>
      <c r="H90" s="439">
        <f t="shared" si="24"/>
        <v>-2557.882238530799</v>
      </c>
      <c r="I90" s="439">
        <f t="shared" si="24"/>
        <v>-2182.1735158391075</v>
      </c>
      <c r="J90" s="439">
        <f t="shared" si="24"/>
        <v>-1594.2858238438109</v>
      </c>
      <c r="K90" s="439">
        <f t="shared" si="24"/>
        <v>-1203.5985943630183</v>
      </c>
      <c r="L90" s="439">
        <f t="shared" si="24"/>
        <v>-798.72455987934961</v>
      </c>
      <c r="M90" s="439">
        <f t="shared" si="24"/>
        <v>-646.7488786834524</v>
      </c>
      <c r="N90" s="439">
        <f t="shared" si="24"/>
        <v>-565.24506225976825</v>
      </c>
      <c r="O90" s="439">
        <f t="shared" si="24"/>
        <v>-482.25300188184707</v>
      </c>
      <c r="P90" s="439">
        <f t="shared" si="24"/>
        <v>-397.7465625466902</v>
      </c>
      <c r="Q90" s="439">
        <f t="shared" si="24"/>
        <v>-311.69917982013106</v>
      </c>
      <c r="R90" s="439">
        <f t="shared" si="24"/>
        <v>-224.08385365561662</v>
      </c>
      <c r="S90" s="439">
        <f t="shared" si="24"/>
        <v>-134.87314215178304</v>
      </c>
      <c r="T90" s="439">
        <f t="shared" si="24"/>
        <v>-44.039155249281748</v>
      </c>
      <c r="U90" s="439">
        <f t="shared" si="24"/>
        <v>48.446451632698313</v>
      </c>
      <c r="V90" s="439">
        <f t="shared" si="24"/>
        <v>142.61248401972102</v>
      </c>
      <c r="W90" s="439">
        <f t="shared" si="24"/>
        <v>238.48821486459883</v>
      </c>
      <c r="X90" s="439">
        <f t="shared" si="24"/>
        <v>336.10339108853157</v>
      </c>
      <c r="Y90" s="439">
        <f t="shared" si="24"/>
        <v>435.48824018014773</v>
      </c>
      <c r="Z90" s="439">
        <f t="shared" si="24"/>
        <v>536.67347685172751</v>
      </c>
      <c r="AA90" s="439">
        <f t="shared" si="24"/>
        <v>639.69030975181863</v>
      </c>
      <c r="AB90" s="439">
        <f t="shared" si="24"/>
        <v>744.5704482333183</v>
      </c>
      <c r="AC90" s="439">
        <f t="shared" si="24"/>
        <v>851.34610917612247</v>
      </c>
      <c r="AD90" s="439">
        <f t="shared" si="24"/>
        <v>960.05002386327931</v>
      </c>
      <c r="AE90" s="439">
        <f t="shared" si="24"/>
        <v>1070.7154449095988</v>
      </c>
      <c r="AF90" s="439">
        <f t="shared" si="24"/>
        <v>1183.3761532414842</v>
      </c>
      <c r="AG90" s="439">
        <f t="shared" si="24"/>
        <v>1298.0664651267748</v>
      </c>
      <c r="AH90" s="439">
        <f t="shared" si="24"/>
        <v>1414.8212392532319</v>
      </c>
      <c r="AI90" s="439">
        <f t="shared" si="24"/>
        <v>1533.675883854261</v>
      </c>
      <c r="AJ90" s="439">
        <f t="shared" si="24"/>
        <v>1654.66636388029</v>
      </c>
      <c r="AK90" s="439">
        <f t="shared" si="24"/>
        <v>1777.8292082142775</v>
      </c>
      <c r="AL90" s="439">
        <f t="shared" si="24"/>
        <v>1903.2015169295271</v>
      </c>
      <c r="AM90" s="439">
        <f t="shared" si="24"/>
        <v>2030.8209685880718</v>
      </c>
      <c r="AN90" s="439">
        <f t="shared" si="24"/>
        <v>2160.7258275776644</v>
      </c>
      <c r="AO90" s="439">
        <f t="shared" si="24"/>
        <v>2292.9549514853124</v>
      </c>
      <c r="AP90" s="439">
        <f t="shared" si="24"/>
        <v>2427.5477985052758</v>
      </c>
      <c r="AQ90" s="439">
        <f t="shared" si="24"/>
        <v>2564.5444348791543</v>
      </c>
      <c r="AR90" s="439">
        <f t="shared" si="24"/>
        <v>2703.9855423657809</v>
      </c>
      <c r="AS90" s="439">
        <f t="shared" si="24"/>
        <v>2845.9124257382982</v>
      </c>
      <c r="AT90" s="439">
        <f t="shared" si="24"/>
        <v>2990.3670203058236</v>
      </c>
      <c r="AU90" s="439">
        <f t="shared" si="24"/>
        <v>3137.3918994568685</v>
      </c>
      <c r="AV90" s="439">
        <f t="shared" si="24"/>
        <v>3287.0302822216477</v>
      </c>
      <c r="AW90" s="439">
        <f t="shared" si="24"/>
        <v>3439.3260408500551</v>
      </c>
      <c r="AX90" s="439">
        <f t="shared" si="24"/>
        <v>3594.3237084022458</v>
      </c>
      <c r="AY90" s="439">
        <f t="shared" si="24"/>
        <v>3752.0684863482684</v>
      </c>
      <c r="AZ90" s="439">
        <f t="shared" si="24"/>
        <v>3912.6062521733079</v>
      </c>
      <c r="BA90" s="439">
        <f t="shared" si="24"/>
        <v>4075.9835669847171</v>
      </c>
      <c r="BB90" s="439">
        <f>SUM(D90:BA90)</f>
        <v>35664.368249761195</v>
      </c>
    </row>
    <row r="91" spans="2:54" outlineLevel="1">
      <c r="B91" t="s">
        <v>433</v>
      </c>
      <c r="D91" s="439">
        <f>IFERROR(-HLOOKUP(D19,'I&amp;E Summary (2)'!8:45,37,FALSE)*$P$10,0)</f>
        <v>-212.2098435274919</v>
      </c>
      <c r="E91" s="439">
        <f>IFERROR(-HLOOKUP(E19,'I&amp;E Summary (2)'!8:45,37,FALSE)*$P$10,0)</f>
        <v>-215.97240451026974</v>
      </c>
      <c r="F91" s="439">
        <f>IFERROR(-HLOOKUP(F19,'I&amp;E Summary (2)'!8:45,37,FALSE)*$P$10,0)</f>
        <v>-221.16778068457586</v>
      </c>
      <c r="G91" s="439">
        <f>IFERROR(-HLOOKUP(G19,'I&amp;E Summary (2)'!8:45,37,FALSE)*$P$10,0)</f>
        <v>-377.67471230642303</v>
      </c>
      <c r="H91" s="439">
        <f>IFERROR(-HLOOKUP(H19,'I&amp;E Summary (2)'!8:45,37,FALSE)*$P$10,0)</f>
        <v>-385.26634368175041</v>
      </c>
      <c r="I91" s="439">
        <f>IFERROR(-HLOOKUP(I19,'I&amp;E Summary (2)'!8:45,37,FALSE)*$P$10,0)</f>
        <v>-445.62936587009665</v>
      </c>
      <c r="J91" s="439">
        <f>IFERROR(-HLOOKUP(J19,'I&amp;E Summary (2)'!8:45,37,FALSE)*$P$10,0)</f>
        <v>-529.10664778768069</v>
      </c>
      <c r="K91" s="439">
        <f>IFERROR(-HLOOKUP(K19,'I&amp;E Summary (2)'!8:45,37,FALSE)*$P$10,0)</f>
        <v>-587.11112172649223</v>
      </c>
      <c r="L91" s="439">
        <f>IFERROR(-HLOOKUP(L19,'I&amp;E Summary (2)'!8:45,37,FALSE)*$P$10,0)</f>
        <v>-647.68514408905162</v>
      </c>
      <c r="M91" s="439">
        <f>IFERROR(-HLOOKUP(M19,'I&amp;E Summary (2)'!8:45,37,FALSE)*$P$10,0)</f>
        <v>-663.87736243060056</v>
      </c>
      <c r="N91" s="439">
        <f>IFERROR(-HLOOKUP(N19,'I&amp;E Summary (2)'!8:45,37,FALSE)*$P$10,0)</f>
        <v>-680.47438763489356</v>
      </c>
      <c r="O91" s="439">
        <f>IFERROR(-HLOOKUP(O19,'I&amp;E Summary (2)'!8:45,37,FALSE)*$P$10,0)</f>
        <v>-697.48634314583376</v>
      </c>
      <c r="P91" s="439">
        <f>IFERROR(-HLOOKUP(P19,'I&amp;E Summary (2)'!8:45,37,FALSE)*$P$10,0)</f>
        <v>-714.92360244471604</v>
      </c>
      <c r="Q91" s="439">
        <f>IFERROR(-HLOOKUP(Q19,'I&amp;E Summary (2)'!8:45,37,FALSE)*$P$10,0)</f>
        <v>-732.79679837543233</v>
      </c>
      <c r="R91" s="439">
        <f>IFERROR(-HLOOKUP(R19,'I&amp;E Summary (2)'!8:45,37,FALSE)*$P$10,0)</f>
        <v>-751.11682961711438</v>
      </c>
      <c r="S91" s="439">
        <f>IFERROR(-HLOOKUP(S19,'I&amp;E Summary (2)'!8:45,37,FALSE)*$P$10,0)</f>
        <v>-769.89486732949547</v>
      </c>
      <c r="T91" s="439">
        <f>IFERROR(-HLOOKUP(T19,'I&amp;E Summary (2)'!8:45,37,FALSE)*$P$10,0)</f>
        <v>-789.14236196550189</v>
      </c>
      <c r="U91" s="439">
        <f>IFERROR(-HLOOKUP(U19,'I&amp;E Summary (2)'!8:45,37,FALSE)*$P$10,0)</f>
        <v>-808.87105025429832</v>
      </c>
      <c r="V91" s="439">
        <f>IFERROR(-HLOOKUP(V19,'I&amp;E Summary (2)'!8:45,37,FALSE)*$P$10,0)</f>
        <v>-829.09296235895795</v>
      </c>
      <c r="W91" s="439">
        <f>IFERROR(-HLOOKUP(W19,'I&amp;E Summary (2)'!8:45,37,FALSE)*$P$10,0)</f>
        <v>-849.82042921311222</v>
      </c>
      <c r="X91" s="439">
        <f>IFERROR(-HLOOKUP(X19,'I&amp;E Summary (2)'!8:45,37,FALSE)*$P$10,0)</f>
        <v>-871.06609004106269</v>
      </c>
      <c r="Y91" s="439">
        <f>IFERROR(-HLOOKUP(Y19,'I&amp;E Summary (2)'!8:45,37,FALSE)*$P$10,0)</f>
        <v>-892.84290006593403</v>
      </c>
      <c r="Z91" s="439">
        <f>IFERROR(-HLOOKUP(Z19,'I&amp;E Summary (2)'!8:45,37,FALSE)*$P$10,0)</f>
        <v>-915.16413841058079</v>
      </c>
      <c r="AA91" s="439">
        <f>IFERROR(-HLOOKUP(AA19,'I&amp;E Summary (2)'!8:45,37,FALSE)*$P$10,0)</f>
        <v>-938.04341619606123</v>
      </c>
      <c r="AB91" s="439">
        <f>IFERROR(-HLOOKUP(AB19,'I&amp;E Summary (2)'!8:45,37,FALSE)*$P$10,0)</f>
        <v>-961.49468484262616</v>
      </c>
      <c r="AC91" s="439">
        <f>IFERROR(-HLOOKUP(AC19,'I&amp;E Summary (2)'!8:45,37,FALSE)*$P$10,0)</f>
        <v>-985.53224457828412</v>
      </c>
      <c r="AD91" s="439">
        <f>IFERROR(-HLOOKUP(AD19,'I&amp;E Summary (2)'!8:45,37,FALSE)*$P$10,0)</f>
        <v>-1010.1707531601365</v>
      </c>
      <c r="AE91" s="439">
        <f>IFERROR(-HLOOKUP(AE19,'I&amp;E Summary (2)'!8:45,37,FALSE)*$P$10,0)</f>
        <v>-1035.4252348138061</v>
      </c>
      <c r="AF91" s="439">
        <f>IFERROR(-HLOOKUP(AF19,'I&amp;E Summary (2)'!8:45,37,FALSE)*$P$10,0)</f>
        <v>-1061.3110893964104</v>
      </c>
      <c r="AG91" s="439">
        <f>IFERROR(-HLOOKUP(AG19,'I&amp;E Summary (2)'!8:45,37,FALSE)*$P$10,0)</f>
        <v>-1087.8441017886753</v>
      </c>
      <c r="AH91" s="439">
        <f>IFERROR(-HLOOKUP(AH19,'I&amp;E Summary (2)'!8:45,37,FALSE)*$P$10,0)</f>
        <v>-1115.0404515219227</v>
      </c>
      <c r="AI91" s="439">
        <f>IFERROR(-HLOOKUP(AI19,'I&amp;E Summary (2)'!8:45,37,FALSE)*$P$10,0)</f>
        <v>-1142.9167226457971</v>
      </c>
      <c r="AJ91" s="439">
        <f>IFERROR(-HLOOKUP(AJ19,'I&amp;E Summary (2)'!8:45,37,FALSE)*$P$10,0)</f>
        <v>-1171.4899138427704</v>
      </c>
      <c r="AK91" s="439">
        <f>IFERROR(-HLOOKUP(AK19,'I&amp;E Summary (2)'!8:45,37,FALSE)*$P$10,0)</f>
        <v>-1200.7774487955801</v>
      </c>
      <c r="AL91" s="439">
        <f>IFERROR(-HLOOKUP(AL19,'I&amp;E Summary (2)'!8:45,37,FALSE)*$P$10,0)</f>
        <v>-1230.7971868139393</v>
      </c>
      <c r="AM91" s="439">
        <f>IFERROR(-HLOOKUP(AM19,'I&amp;E Summary (2)'!8:45,37,FALSE)*$P$10,0)</f>
        <v>-1261.5674337270068</v>
      </c>
      <c r="AN91" s="439">
        <f>IFERROR(-HLOOKUP(AN19,'I&amp;E Summary (2)'!8:45,37,FALSE)*$P$10,0)</f>
        <v>-1293.106953048253</v>
      </c>
      <c r="AO91" s="439">
        <f>IFERROR(-HLOOKUP(AO19,'I&amp;E Summary (2)'!8:45,37,FALSE)*$P$10,0)</f>
        <v>-1325.4349774195493</v>
      </c>
      <c r="AP91" s="439">
        <f>IFERROR(-HLOOKUP(AP19,'I&amp;E Summary (2)'!8:45,37,FALSE)*$P$10,0)</f>
        <v>-1358.5712203414619</v>
      </c>
      <c r="AQ91" s="439">
        <f>IFERROR(-HLOOKUP(AQ19,'I&amp;E Summary (2)'!8:45,37,FALSE)*$P$10,0)</f>
        <v>-1392.5358881969073</v>
      </c>
      <c r="AR91" s="439">
        <f>IFERROR(-HLOOKUP(AR19,'I&amp;E Summary (2)'!8:45,37,FALSE)*$P$10,0)</f>
        <v>-1427.3496925755117</v>
      </c>
      <c r="AS91" s="439">
        <f>IFERROR(-HLOOKUP(AS19,'I&amp;E Summary (2)'!8:45,37,FALSE)*$P$10,0)</f>
        <v>-1463.0338629062014</v>
      </c>
      <c r="AT91" s="439">
        <f>IFERROR(-HLOOKUP(AT19,'I&amp;E Summary (2)'!8:45,37,FALSE)*$P$10,0)</f>
        <v>-1499.6101594057275</v>
      </c>
      <c r="AU91" s="439">
        <f>IFERROR(-HLOOKUP(AU19,'I&amp;E Summary (2)'!8:45,37,FALSE)*$P$10,0)</f>
        <v>-1537.1008863510399</v>
      </c>
      <c r="AV91" s="439">
        <f>IFERROR(-HLOOKUP(AV19,'I&amp;E Summary (2)'!8:45,37,FALSE)*$P$10,0)</f>
        <v>-1575.5289056836004</v>
      </c>
      <c r="AW91" s="439">
        <f>IFERROR(-HLOOKUP(AW19,'I&amp;E Summary (2)'!8:45,37,FALSE)*$P$10,0)</f>
        <v>-1614.9176509539584</v>
      </c>
      <c r="AX91" s="439">
        <f>IFERROR(-HLOOKUP(AX19,'I&amp;E Summary (2)'!8:45,37,FALSE)*$P$10,0)</f>
        <v>-1655.2911416150844</v>
      </c>
      <c r="AY91" s="439">
        <f>IFERROR(-HLOOKUP(AY19,'I&amp;E Summary (2)'!8:45,37,FALSE)*$P$10,0)</f>
        <v>-1696.6739976732001</v>
      </c>
      <c r="AZ91" s="439">
        <f>IFERROR(-HLOOKUP(AZ19,'I&amp;E Summary (2)'!8:45,37,FALSE)*$P$10,0)</f>
        <v>-1739.0914547050484</v>
      </c>
      <c r="BA91" s="439">
        <f>IFERROR(-HLOOKUP(BA19,'I&amp;E Summary (2)'!8:45,37,FALSE)*$P$10,0)</f>
        <v>-1782.56937925077</v>
      </c>
      <c r="BB91" s="439">
        <f>SUM(D91:BA91)</f>
        <v>-50151.620339720699</v>
      </c>
    </row>
    <row r="92" spans="2:54" outlineLevel="1">
      <c r="B92" t="s">
        <v>273</v>
      </c>
      <c r="D92" s="439">
        <f>IFERROR(-HLOOKUP(D19,'I&amp;E Summary (2)'!8:45,38,FALSE)*$P$10,)</f>
        <v>0</v>
      </c>
      <c r="E92" s="439">
        <f>IFERROR(-HLOOKUP(E19,'I&amp;E Summary (2)'!8:45,38,FALSE)*$P$10,)</f>
        <v>0</v>
      </c>
      <c r="F92" s="439">
        <f>IFERROR(-HLOOKUP(F19,'I&amp;E Summary (2)'!8:45,38,FALSE)*$P$10,)</f>
        <v>0</v>
      </c>
      <c r="G92" s="439">
        <f>IFERROR(-HLOOKUP(G19,'I&amp;E Summary (2)'!8:45,38,FALSE)*$P$10,)</f>
        <v>0</v>
      </c>
      <c r="H92" s="439">
        <f>IFERROR(-HLOOKUP(H19,'I&amp;E Summary (2)'!8:45,38,FALSE)*$P$10,)</f>
        <v>0</v>
      </c>
      <c r="I92" s="439">
        <f>IFERROR(-HLOOKUP(I19,'I&amp;E Summary (2)'!8:45,38,FALSE)*$P$10,)</f>
        <v>0</v>
      </c>
      <c r="J92" s="439">
        <f>IFERROR(-HLOOKUP(J19,'I&amp;E Summary (2)'!8:45,38,FALSE)*$P$10,)</f>
        <v>0</v>
      </c>
      <c r="K92" s="439">
        <f>IFERROR(-HLOOKUP(K19,'I&amp;E Summary (2)'!8:45,38,FALSE)*$P$10,)</f>
        <v>0</v>
      </c>
      <c r="L92" s="439">
        <f>IFERROR(-HLOOKUP(L19,'I&amp;E Summary (2)'!8:45,38,FALSE)*$P$10,)</f>
        <v>0</v>
      </c>
      <c r="M92" s="439">
        <f>IFERROR(-HLOOKUP(M19,'I&amp;E Summary (2)'!8:45,38,FALSE)*$P$10,)</f>
        <v>0</v>
      </c>
      <c r="N92" s="439">
        <f>IFERROR(-HLOOKUP(N19,'I&amp;E Summary (2)'!8:45,38,FALSE)*$P$10,)</f>
        <v>0</v>
      </c>
      <c r="O92" s="439">
        <f>IFERROR(-HLOOKUP(O19,'I&amp;E Summary (2)'!8:45,38,FALSE)*$P$10,)</f>
        <v>0</v>
      </c>
      <c r="P92" s="439">
        <f>IFERROR(-HLOOKUP(P19,'I&amp;E Summary (2)'!8:45,38,FALSE)*$P$10,)</f>
        <v>0</v>
      </c>
      <c r="Q92" s="439">
        <f>IFERROR(-HLOOKUP(Q19,'I&amp;E Summary (2)'!8:45,38,FALSE)*$P$10,)</f>
        <v>0</v>
      </c>
      <c r="R92" s="439">
        <f>IFERROR(-HLOOKUP(R19,'I&amp;E Summary (2)'!8:45,38,FALSE)*$P$10,)</f>
        <v>0</v>
      </c>
      <c r="S92" s="439">
        <f>IFERROR(-HLOOKUP(S19,'I&amp;E Summary (2)'!8:45,38,FALSE)*$P$10,)</f>
        <v>0</v>
      </c>
      <c r="T92" s="439">
        <f>IFERROR(-HLOOKUP(T19,'I&amp;E Summary (2)'!8:45,38,FALSE)*$P$10,)</f>
        <v>0</v>
      </c>
      <c r="U92" s="439">
        <f>IFERROR(-HLOOKUP(U19,'I&amp;E Summary (2)'!8:45,38,FALSE)*$P$10,)</f>
        <v>0</v>
      </c>
      <c r="V92" s="439">
        <f>IFERROR(-HLOOKUP(V19,'I&amp;E Summary (2)'!8:45,38,FALSE)*$P$10,)</f>
        <v>0</v>
      </c>
      <c r="W92" s="439">
        <f>IFERROR(-HLOOKUP(W19,'I&amp;E Summary (2)'!8:45,38,FALSE)*$P$10,)</f>
        <v>0</v>
      </c>
      <c r="X92" s="439">
        <f>IFERROR(-HLOOKUP(X19,'I&amp;E Summary (2)'!8:45,38,FALSE)*$P$10,)</f>
        <v>0</v>
      </c>
      <c r="Y92" s="439">
        <f>IFERROR(-HLOOKUP(Y19,'I&amp;E Summary (2)'!8:45,38,FALSE)*$P$10,)</f>
        <v>0</v>
      </c>
      <c r="Z92" s="439">
        <f>IFERROR(-HLOOKUP(Z19,'I&amp;E Summary (2)'!8:45,38,FALSE)*$P$10,)</f>
        <v>0</v>
      </c>
      <c r="AA92" s="439">
        <f>IFERROR(-HLOOKUP(AA19,'I&amp;E Summary (2)'!8:45,38,FALSE)*$P$10,)</f>
        <v>0</v>
      </c>
      <c r="AB92" s="439">
        <f>IFERROR(-HLOOKUP(AB19,'I&amp;E Summary (2)'!8:45,38,FALSE)*$P$10,)</f>
        <v>0</v>
      </c>
      <c r="AC92" s="439">
        <f>IFERROR(-HLOOKUP(AC19,'I&amp;E Summary (2)'!8:45,38,FALSE)*$P$10,)</f>
        <v>0</v>
      </c>
      <c r="AD92" s="439">
        <f>IFERROR(-HLOOKUP(AD19,'I&amp;E Summary (2)'!8:45,38,FALSE)*$P$10,)</f>
        <v>0</v>
      </c>
      <c r="AE92" s="439">
        <f>IFERROR(-HLOOKUP(AE19,'I&amp;E Summary (2)'!8:45,38,FALSE)*$P$10,)</f>
        <v>0</v>
      </c>
      <c r="AF92" s="439">
        <f>IFERROR(-HLOOKUP(AF19,'I&amp;E Summary (2)'!8:45,38,FALSE)*$P$10,)</f>
        <v>0</v>
      </c>
      <c r="AG92" s="439">
        <f>IFERROR(-HLOOKUP(AG19,'I&amp;E Summary (2)'!8:45,38,FALSE)*$P$10,)</f>
        <v>0</v>
      </c>
      <c r="AH92" s="439">
        <f>IFERROR(-HLOOKUP(AH19,'I&amp;E Summary (2)'!8:45,38,FALSE)*$P$10,)</f>
        <v>0</v>
      </c>
      <c r="AI92" s="439">
        <f>IFERROR(-HLOOKUP(AI19,'I&amp;E Summary (2)'!8:45,38,FALSE)*$P$10,)</f>
        <v>0</v>
      </c>
      <c r="AJ92" s="439">
        <f>IFERROR(-HLOOKUP(AJ19,'I&amp;E Summary (2)'!8:45,38,FALSE)*$P$10,)</f>
        <v>0</v>
      </c>
      <c r="AK92" s="439">
        <f>IFERROR(-HLOOKUP(AK19,'I&amp;E Summary (2)'!8:45,38,FALSE)*$P$10,)</f>
        <v>0</v>
      </c>
      <c r="AL92" s="439">
        <f>IFERROR(-HLOOKUP(AL19,'I&amp;E Summary (2)'!8:45,38,FALSE)*$P$10,)</f>
        <v>0</v>
      </c>
      <c r="AM92" s="439">
        <f>IFERROR(-HLOOKUP(AM19,'I&amp;E Summary (2)'!8:45,38,FALSE)*$P$10,)</f>
        <v>0</v>
      </c>
      <c r="AN92" s="439">
        <f>IFERROR(-HLOOKUP(AN19,'I&amp;E Summary (2)'!8:45,38,FALSE)*$P$10,)</f>
        <v>0</v>
      </c>
      <c r="AO92" s="439">
        <f>IFERROR(-HLOOKUP(AO19,'I&amp;E Summary (2)'!8:45,38,FALSE)*$P$10,)</f>
        <v>0</v>
      </c>
      <c r="AP92" s="439">
        <f>IFERROR(-HLOOKUP(AP19,'I&amp;E Summary (2)'!8:45,38,FALSE)*$P$10,)</f>
        <v>0</v>
      </c>
      <c r="AQ92" s="439">
        <f>IFERROR(-HLOOKUP(AQ19,'I&amp;E Summary (2)'!8:45,38,FALSE)*$P$10,)</f>
        <v>0</v>
      </c>
      <c r="AR92" s="439">
        <f>IFERROR(-HLOOKUP(AR19,'I&amp;E Summary (2)'!8:45,38,FALSE)*$P$10,)</f>
        <v>0</v>
      </c>
      <c r="AS92" s="439">
        <f>IFERROR(-HLOOKUP(AS19,'I&amp;E Summary (2)'!8:45,38,FALSE)*$P$10,)</f>
        <v>0</v>
      </c>
      <c r="AT92" s="439">
        <f>IFERROR(-HLOOKUP(AT19,'I&amp;E Summary (2)'!8:45,38,FALSE)*$P$10,)</f>
        <v>0</v>
      </c>
      <c r="AU92" s="439">
        <f>IFERROR(-HLOOKUP(AU19,'I&amp;E Summary (2)'!8:45,38,FALSE)*$P$10,)</f>
        <v>0</v>
      </c>
      <c r="AV92" s="439">
        <f>IFERROR(-HLOOKUP(AV19,'I&amp;E Summary (2)'!8:45,38,FALSE)*$P$10,)</f>
        <v>0</v>
      </c>
      <c r="AW92" s="439">
        <f>IFERROR(-HLOOKUP(AW19,'I&amp;E Summary (2)'!8:45,38,FALSE)*$P$10,)</f>
        <v>0</v>
      </c>
      <c r="AX92" s="439">
        <f>IFERROR(-HLOOKUP(AX19,'I&amp;E Summary (2)'!8:45,38,FALSE)*$P$10,)</f>
        <v>0</v>
      </c>
      <c r="AY92" s="439">
        <f>IFERROR(-HLOOKUP(AY19,'I&amp;E Summary (2)'!8:45,38,FALSE)*$P$10,)</f>
        <v>0</v>
      </c>
      <c r="AZ92" s="439">
        <f>IFERROR(-HLOOKUP(AZ19,'I&amp;E Summary (2)'!8:45,38,FALSE)*$P$10,)</f>
        <v>0</v>
      </c>
      <c r="BA92" s="439">
        <f>IFERROR(-HLOOKUP(BA19,'I&amp;E Summary (2)'!8:45,38,FALSE)*$P$10,)</f>
        <v>0</v>
      </c>
      <c r="BB92" s="439">
        <f>SUM(D92:BA92)</f>
        <v>0</v>
      </c>
    </row>
    <row r="93" spans="2:54" outlineLevel="1">
      <c r="BB93" s="439"/>
    </row>
    <row r="94" spans="2:54" outlineLevel="1">
      <c r="B94" t="s">
        <v>189</v>
      </c>
      <c r="D94" s="439">
        <f>-SUM(D90:D92)</f>
        <v>4311.9287030977412</v>
      </c>
      <c r="E94" s="439">
        <f t="shared" ref="E94:BA94" si="25">-SUM(E90:E92)</f>
        <v>4301.9190469697751</v>
      </c>
      <c r="F94" s="439">
        <f t="shared" si="25"/>
        <v>4293.1737426055697</v>
      </c>
      <c r="G94" s="439">
        <f t="shared" si="25"/>
        <v>3297.6920608437272</v>
      </c>
      <c r="H94" s="439">
        <f t="shared" si="25"/>
        <v>2943.1485822125496</v>
      </c>
      <c r="I94" s="439">
        <f t="shared" si="25"/>
        <v>2627.802881709204</v>
      </c>
      <c r="J94" s="439">
        <f t="shared" si="25"/>
        <v>2123.3924716314914</v>
      </c>
      <c r="K94" s="439">
        <f t="shared" si="25"/>
        <v>1790.7097160895105</v>
      </c>
      <c r="L94" s="439">
        <f t="shared" si="25"/>
        <v>1446.4097039684011</v>
      </c>
      <c r="M94" s="439">
        <f t="shared" si="25"/>
        <v>1310.6262411140528</v>
      </c>
      <c r="N94" s="439">
        <f t="shared" si="25"/>
        <v>1245.7194498946619</v>
      </c>
      <c r="O94" s="439">
        <f t="shared" si="25"/>
        <v>1179.7393450276809</v>
      </c>
      <c r="P94" s="439">
        <f t="shared" si="25"/>
        <v>1112.6701649914062</v>
      </c>
      <c r="Q94" s="439">
        <f t="shared" si="25"/>
        <v>1044.4959781955633</v>
      </c>
      <c r="R94" s="439">
        <f t="shared" si="25"/>
        <v>975.200683272731</v>
      </c>
      <c r="S94" s="439">
        <f t="shared" si="25"/>
        <v>904.76800948127857</v>
      </c>
      <c r="T94" s="439">
        <f t="shared" si="25"/>
        <v>833.18151721478364</v>
      </c>
      <c r="U94" s="439">
        <f t="shared" si="25"/>
        <v>760.42459862160001</v>
      </c>
      <c r="V94" s="439">
        <f t="shared" si="25"/>
        <v>686.48047833923692</v>
      </c>
      <c r="W94" s="439">
        <f t="shared" si="25"/>
        <v>611.33221434851339</v>
      </c>
      <c r="X94" s="439">
        <f t="shared" si="25"/>
        <v>534.96269895253113</v>
      </c>
      <c r="Y94" s="439">
        <f t="shared" si="25"/>
        <v>457.3546598857863</v>
      </c>
      <c r="Z94" s="439">
        <f t="shared" si="25"/>
        <v>378.49066155885328</v>
      </c>
      <c r="AA94" s="439">
        <f t="shared" si="25"/>
        <v>298.3531064442426</v>
      </c>
      <c r="AB94" s="439">
        <f t="shared" si="25"/>
        <v>216.92423660930785</v>
      </c>
      <c r="AC94" s="439">
        <f t="shared" si="25"/>
        <v>134.18613540216165</v>
      </c>
      <c r="AD94" s="439">
        <f t="shared" si="25"/>
        <v>50.120729296857235</v>
      </c>
      <c r="AE94" s="439">
        <f t="shared" si="25"/>
        <v>-35.290210095792645</v>
      </c>
      <c r="AF94" s="439">
        <f t="shared" si="25"/>
        <v>-122.06506384507384</v>
      </c>
      <c r="AG94" s="439">
        <f t="shared" si="25"/>
        <v>-210.22236333809951</v>
      </c>
      <c r="AH94" s="439">
        <f t="shared" si="25"/>
        <v>-299.78078773130915</v>
      </c>
      <c r="AI94" s="439">
        <f t="shared" si="25"/>
        <v>-390.75916120846387</v>
      </c>
      <c r="AJ94" s="439">
        <f t="shared" si="25"/>
        <v>-483.17645003751954</v>
      </c>
      <c r="AK94" s="439">
        <f t="shared" si="25"/>
        <v>-577.05175941869743</v>
      </c>
      <c r="AL94" s="439">
        <f t="shared" si="25"/>
        <v>-672.40433011558775</v>
      </c>
      <c r="AM94" s="439">
        <f t="shared" si="25"/>
        <v>-769.25353486106496</v>
      </c>
      <c r="AN94" s="439">
        <f t="shared" si="25"/>
        <v>-867.61887452941141</v>
      </c>
      <c r="AO94" s="439">
        <f t="shared" si="25"/>
        <v>-967.51997406576311</v>
      </c>
      <c r="AP94" s="439">
        <f t="shared" si="25"/>
        <v>-1068.9765781638139</v>
      </c>
      <c r="AQ94" s="439">
        <f t="shared" si="25"/>
        <v>-1172.008546682247</v>
      </c>
      <c r="AR94" s="439">
        <f t="shared" si="25"/>
        <v>-1276.6358497902693</v>
      </c>
      <c r="AS94" s="439">
        <f t="shared" si="25"/>
        <v>-1382.8785628320968</v>
      </c>
      <c r="AT94" s="439">
        <f t="shared" si="25"/>
        <v>-1490.7568609000962</v>
      </c>
      <c r="AU94" s="439">
        <f t="shared" si="25"/>
        <v>-1600.2910131058286</v>
      </c>
      <c r="AV94" s="439">
        <f t="shared" si="25"/>
        <v>-1711.5013765380472</v>
      </c>
      <c r="AW94" s="439">
        <f t="shared" si="25"/>
        <v>-1824.4083898960967</v>
      </c>
      <c r="AX94" s="439">
        <f t="shared" si="25"/>
        <v>-1939.0325667871614</v>
      </c>
      <c r="AY94" s="439">
        <f t="shared" si="25"/>
        <v>-2055.3944886750683</v>
      </c>
      <c r="AZ94" s="439">
        <f t="shared" si="25"/>
        <v>-2173.5147974682595</v>
      </c>
      <c r="BA94" s="439">
        <f t="shared" si="25"/>
        <v>-2293.4141877339471</v>
      </c>
      <c r="BB94" s="439">
        <f>SUM(D94:BA94)</f>
        <v>14487.252089959497</v>
      </c>
    </row>
    <row r="95" spans="2:54" outlineLevel="1">
      <c r="B95" t="s">
        <v>437</v>
      </c>
      <c r="D95" s="439">
        <f>IF('Inputs (2)'!$E$5="New Project",0,IFERROR(-HLOOKUP('Investment Appraisal (2)'!D19,'I&amp;E Summary (2)'!8:92,85,FALSE),0))</f>
        <v>0</v>
      </c>
      <c r="E95" s="439">
        <f>IF('Inputs (2)'!$E$5="New Project",0,IFERROR(-HLOOKUP('Investment Appraisal (2)'!E19,'I&amp;E Summary (2)'!8:92,85,FALSE),0))</f>
        <v>0</v>
      </c>
      <c r="F95" s="439">
        <f>IF('Inputs (2)'!$E$5="New Project",0,IFERROR(-HLOOKUP('Investment Appraisal (2)'!F19,'I&amp;E Summary (2)'!8:92,85,FALSE),0))</f>
        <v>0</v>
      </c>
      <c r="G95" s="439">
        <f>IF('Inputs (2)'!$E$5="New Project",0,IFERROR(-HLOOKUP('Investment Appraisal (2)'!G19,'I&amp;E Summary (2)'!8:92,85,FALSE),0))</f>
        <v>0</v>
      </c>
      <c r="H95" s="439">
        <f>IF('Inputs (2)'!$E$5="New Project",0,IFERROR(-HLOOKUP('Investment Appraisal (2)'!H19,'I&amp;E Summary (2)'!8:92,85,FALSE),0))</f>
        <v>0</v>
      </c>
      <c r="I95" s="439">
        <f>IF('Inputs (2)'!$E$5="New Project",0,IFERROR(-HLOOKUP('Investment Appraisal (2)'!I19,'I&amp;E Summary (2)'!8:92,85,FALSE),0))</f>
        <v>0</v>
      </c>
      <c r="J95" s="439">
        <f>IF('Inputs (2)'!$E$5="New Project",0,IFERROR(-HLOOKUP('Investment Appraisal (2)'!J19,'I&amp;E Summary (2)'!8:92,85,FALSE),0))</f>
        <v>0</v>
      </c>
      <c r="K95" s="439">
        <f>IF('Inputs (2)'!$E$5="New Project",0,IFERROR(-HLOOKUP('Investment Appraisal (2)'!K19,'I&amp;E Summary (2)'!8:92,85,FALSE),0))</f>
        <v>0</v>
      </c>
      <c r="L95" s="439">
        <f>IF('Inputs (2)'!$E$5="New Project",0,IFERROR(-HLOOKUP('Investment Appraisal (2)'!L19,'I&amp;E Summary (2)'!8:92,85,FALSE),0))</f>
        <v>0</v>
      </c>
      <c r="M95" s="439">
        <f>IF('Inputs (2)'!$E$5="New Project",0,IFERROR(-HLOOKUP('Investment Appraisal (2)'!M19,'I&amp;E Summary (2)'!8:92,85,FALSE),0))</f>
        <v>0</v>
      </c>
      <c r="N95" s="439">
        <f>IF('Inputs (2)'!$E$5="New Project",0,IFERROR(-HLOOKUP('Investment Appraisal (2)'!N19,'I&amp;E Summary (2)'!8:92,85,FALSE),0))</f>
        <v>0</v>
      </c>
      <c r="O95" s="439">
        <f>IF('Inputs (2)'!$E$5="New Project",0,IFERROR(-HLOOKUP('Investment Appraisal (2)'!O19,'I&amp;E Summary (2)'!8:92,85,FALSE),0))</f>
        <v>0</v>
      </c>
      <c r="P95" s="439">
        <f>IF('Inputs (2)'!$E$5="New Project",0,IFERROR(-HLOOKUP('Investment Appraisal (2)'!P19,'I&amp;E Summary (2)'!8:92,85,FALSE),0))</f>
        <v>0</v>
      </c>
      <c r="Q95" s="439">
        <f>IF('Inputs (2)'!$E$5="New Project",0,IFERROR(-HLOOKUP('Investment Appraisal (2)'!Q19,'I&amp;E Summary (2)'!8:92,85,FALSE),0))</f>
        <v>0</v>
      </c>
      <c r="R95" s="439">
        <f>IF('Inputs (2)'!$E$5="New Project",0,IFERROR(-HLOOKUP('Investment Appraisal (2)'!R19,'I&amp;E Summary (2)'!8:92,85,FALSE),0))</f>
        <v>0</v>
      </c>
      <c r="S95" s="439">
        <f>IF('Inputs (2)'!$E$5="New Project",0,IFERROR(-HLOOKUP('Investment Appraisal (2)'!S19,'I&amp;E Summary (2)'!8:92,85,FALSE),0))</f>
        <v>0</v>
      </c>
      <c r="T95" s="439">
        <f>IF('Inputs (2)'!$E$5="New Project",0,IFERROR(-HLOOKUP('Investment Appraisal (2)'!T19,'I&amp;E Summary (2)'!8:92,85,FALSE),0))</f>
        <v>0</v>
      </c>
      <c r="U95" s="439">
        <f>IF('Inputs (2)'!$E$5="New Project",0,IFERROR(-HLOOKUP('Investment Appraisal (2)'!U19,'I&amp;E Summary (2)'!8:92,85,FALSE),0))</f>
        <v>0</v>
      </c>
      <c r="V95" s="439">
        <f>IF('Inputs (2)'!$E$5="New Project",0,IFERROR(-HLOOKUP('Investment Appraisal (2)'!V19,'I&amp;E Summary (2)'!8:92,85,FALSE),0))</f>
        <v>0</v>
      </c>
      <c r="W95" s="439">
        <f>IF('Inputs (2)'!$E$5="New Project",0,IFERROR(-HLOOKUP('Investment Appraisal (2)'!W19,'I&amp;E Summary (2)'!8:92,85,FALSE),0))</f>
        <v>0</v>
      </c>
      <c r="X95" s="439">
        <f>IF('Inputs (2)'!$E$5="New Project",0,IFERROR(-HLOOKUP('Investment Appraisal (2)'!X19,'I&amp;E Summary (2)'!8:92,85,FALSE),0))</f>
        <v>0</v>
      </c>
      <c r="Y95" s="439">
        <f>IF('Inputs (2)'!$E$5="New Project",0,IFERROR(-HLOOKUP('Investment Appraisal (2)'!Y19,'I&amp;E Summary (2)'!8:92,85,FALSE),0))</f>
        <v>0</v>
      </c>
      <c r="Z95" s="439">
        <f>IF('Inputs (2)'!$E$5="New Project",0,IFERROR(-HLOOKUP('Investment Appraisal (2)'!Z19,'I&amp;E Summary (2)'!8:92,85,FALSE),0))</f>
        <v>0</v>
      </c>
      <c r="AA95" s="439">
        <f>IF('Inputs (2)'!$E$5="New Project",0,IFERROR(-HLOOKUP('Investment Appraisal (2)'!AA19,'I&amp;E Summary (2)'!8:92,85,FALSE),0))</f>
        <v>0</v>
      </c>
      <c r="AB95" s="439">
        <f>IF('Inputs (2)'!$E$5="New Project",0,IFERROR(-HLOOKUP('Investment Appraisal (2)'!AB19,'I&amp;E Summary (2)'!8:92,85,FALSE),0))</f>
        <v>0</v>
      </c>
      <c r="AC95" s="439">
        <f>IF('Inputs (2)'!$E$5="New Project",0,IFERROR(-HLOOKUP('Investment Appraisal (2)'!AC19,'I&amp;E Summary (2)'!8:92,85,FALSE),0))</f>
        <v>0</v>
      </c>
      <c r="AD95" s="439">
        <f>IF('Inputs (2)'!$E$5="New Project",0,IFERROR(-HLOOKUP('Investment Appraisal (2)'!AD19,'I&amp;E Summary (2)'!8:92,85,FALSE),0))</f>
        <v>0</v>
      </c>
      <c r="AE95" s="439">
        <f>IF('Inputs (2)'!$E$5="New Project",0,IFERROR(-HLOOKUP('Investment Appraisal (2)'!AE19,'I&amp;E Summary (2)'!8:92,85,FALSE),0))</f>
        <v>0</v>
      </c>
      <c r="AF95" s="439">
        <f>IF('Inputs (2)'!$E$5="New Project",0,IFERROR(-HLOOKUP('Investment Appraisal (2)'!AF19,'I&amp;E Summary (2)'!8:92,85,FALSE),0))</f>
        <v>0</v>
      </c>
      <c r="AG95" s="439">
        <f>IF('Inputs (2)'!$E$5="New Project",0,IFERROR(-HLOOKUP('Investment Appraisal (2)'!AG19,'I&amp;E Summary (2)'!8:92,85,FALSE),0))</f>
        <v>0</v>
      </c>
      <c r="AH95" s="439">
        <f>IF('Inputs (2)'!$E$5="New Project",0,IFERROR(-HLOOKUP('Investment Appraisal (2)'!AH19,'I&amp;E Summary (2)'!8:92,85,FALSE),0))</f>
        <v>0</v>
      </c>
      <c r="AI95" s="439">
        <f>IF('Inputs (2)'!$E$5="New Project",0,IFERROR(-HLOOKUP('Investment Appraisal (2)'!AI19,'I&amp;E Summary (2)'!8:92,85,FALSE),0))</f>
        <v>0</v>
      </c>
      <c r="AJ95" s="439">
        <f>IF('Inputs (2)'!$E$5="New Project",0,IFERROR(-HLOOKUP('Investment Appraisal (2)'!AJ19,'I&amp;E Summary (2)'!8:92,85,FALSE),0))</f>
        <v>0</v>
      </c>
      <c r="AK95" s="439">
        <f>IF('Inputs (2)'!$E$5="New Project",0,IFERROR(-HLOOKUP('Investment Appraisal (2)'!AK19,'I&amp;E Summary (2)'!8:92,85,FALSE),0))</f>
        <v>0</v>
      </c>
      <c r="AL95" s="439">
        <f>IF('Inputs (2)'!$E$5="New Project",0,IFERROR(-HLOOKUP('Investment Appraisal (2)'!AL19,'I&amp;E Summary (2)'!8:92,85,FALSE),0))</f>
        <v>0</v>
      </c>
      <c r="AM95" s="439">
        <f>IF('Inputs (2)'!$E$5="New Project",0,IFERROR(-HLOOKUP('Investment Appraisal (2)'!AM19,'I&amp;E Summary (2)'!8:92,85,FALSE),0))</f>
        <v>0</v>
      </c>
      <c r="AN95" s="439">
        <f>IF('Inputs (2)'!$E$5="New Project",0,IFERROR(-HLOOKUP('Investment Appraisal (2)'!AN19,'I&amp;E Summary (2)'!8:92,85,FALSE),0))</f>
        <v>0</v>
      </c>
      <c r="AO95" s="439">
        <f>IF('Inputs (2)'!$E$5="New Project",0,IFERROR(-HLOOKUP('Investment Appraisal (2)'!AO19,'I&amp;E Summary (2)'!8:92,85,FALSE),0))</f>
        <v>0</v>
      </c>
      <c r="AP95" s="439">
        <f>IF('Inputs (2)'!$E$5="New Project",0,IFERROR(-HLOOKUP('Investment Appraisal (2)'!AP19,'I&amp;E Summary (2)'!8:92,85,FALSE),0))</f>
        <v>0</v>
      </c>
      <c r="AQ95" s="439">
        <f>IF('Inputs (2)'!$E$5="New Project",0,IFERROR(-HLOOKUP('Investment Appraisal (2)'!AQ19,'I&amp;E Summary (2)'!8:92,85,FALSE),0))</f>
        <v>0</v>
      </c>
      <c r="AR95" s="439">
        <f>IF('Inputs (2)'!$E$5="New Project",0,IFERROR(-HLOOKUP('Investment Appraisal (2)'!AR19,'I&amp;E Summary (2)'!8:92,85,FALSE),0))</f>
        <v>0</v>
      </c>
      <c r="AS95" s="439">
        <f>IF('Inputs (2)'!$E$5="New Project",0,IFERROR(-HLOOKUP('Investment Appraisal (2)'!AS19,'I&amp;E Summary (2)'!8:92,85,FALSE),0))</f>
        <v>0</v>
      </c>
      <c r="AT95" s="439">
        <f>IF('Inputs (2)'!$E$5="New Project",0,IFERROR(-HLOOKUP('Investment Appraisal (2)'!AT19,'I&amp;E Summary (2)'!8:92,85,FALSE),0))</f>
        <v>0</v>
      </c>
      <c r="AU95" s="439">
        <f>IF('Inputs (2)'!$E$5="New Project",0,IFERROR(-HLOOKUP('Investment Appraisal (2)'!AU19,'I&amp;E Summary (2)'!8:92,85,FALSE),0))</f>
        <v>0</v>
      </c>
      <c r="AV95" s="439">
        <f>IF('Inputs (2)'!$E$5="New Project",0,IFERROR(-HLOOKUP('Investment Appraisal (2)'!AV19,'I&amp;E Summary (2)'!8:92,85,FALSE),0))</f>
        <v>0</v>
      </c>
      <c r="AW95" s="439">
        <f>IF('Inputs (2)'!$E$5="New Project",0,IFERROR(-HLOOKUP('Investment Appraisal (2)'!AW19,'I&amp;E Summary (2)'!8:92,85,FALSE),0))</f>
        <v>0</v>
      </c>
      <c r="AX95" s="439">
        <f>IF('Inputs (2)'!$E$5="New Project",0,IFERROR(-HLOOKUP('Investment Appraisal (2)'!AX19,'I&amp;E Summary (2)'!8:92,85,FALSE),0))</f>
        <v>0</v>
      </c>
      <c r="AY95" s="439">
        <f>IF('Inputs (2)'!$E$5="New Project",0,IFERROR(-HLOOKUP('Investment Appraisal (2)'!AY19,'I&amp;E Summary (2)'!8:92,85,FALSE),0))</f>
        <v>0</v>
      </c>
      <c r="AZ95" s="439">
        <f>IF('Inputs (2)'!$E$5="New Project",0,IFERROR(-HLOOKUP('Investment Appraisal (2)'!AZ19,'I&amp;E Summary (2)'!8:92,85,FALSE),0))</f>
        <v>0</v>
      </c>
      <c r="BA95" s="439">
        <f>IF('Inputs (2)'!$E$5="New Project",0,IFERROR(-HLOOKUP('Investment Appraisal (2)'!BA19,'I&amp;E Summary (2)'!8:92,85,FALSE),0))</f>
        <v>0</v>
      </c>
      <c r="BB95" s="439">
        <f>SUM(D95:BA95)</f>
        <v>0</v>
      </c>
    </row>
    <row r="96" spans="2:54" outlineLevel="1">
      <c r="BB96" s="439"/>
    </row>
    <row r="97" spans="2:54" outlineLevel="1">
      <c r="B97" t="s">
        <v>434</v>
      </c>
      <c r="D97" s="439">
        <f>D94+D95</f>
        <v>4311.9287030977412</v>
      </c>
      <c r="E97" s="439">
        <f t="shared" ref="E97:BA97" si="26">E94+E95</f>
        <v>4301.9190469697751</v>
      </c>
      <c r="F97" s="439">
        <f t="shared" si="26"/>
        <v>4293.1737426055697</v>
      </c>
      <c r="G97" s="439">
        <f t="shared" si="26"/>
        <v>3297.6920608437272</v>
      </c>
      <c r="H97" s="439">
        <f t="shared" si="26"/>
        <v>2943.1485822125496</v>
      </c>
      <c r="I97" s="439">
        <f t="shared" si="26"/>
        <v>2627.802881709204</v>
      </c>
      <c r="J97" s="439">
        <f t="shared" si="26"/>
        <v>2123.3924716314914</v>
      </c>
      <c r="K97" s="439">
        <f t="shared" si="26"/>
        <v>1790.7097160895105</v>
      </c>
      <c r="L97" s="439">
        <f t="shared" si="26"/>
        <v>1446.4097039684011</v>
      </c>
      <c r="M97" s="439">
        <f t="shared" si="26"/>
        <v>1310.6262411140528</v>
      </c>
      <c r="N97" s="439">
        <f t="shared" si="26"/>
        <v>1245.7194498946619</v>
      </c>
      <c r="O97" s="439">
        <f t="shared" si="26"/>
        <v>1179.7393450276809</v>
      </c>
      <c r="P97" s="439">
        <f t="shared" si="26"/>
        <v>1112.6701649914062</v>
      </c>
      <c r="Q97" s="439">
        <f t="shared" si="26"/>
        <v>1044.4959781955633</v>
      </c>
      <c r="R97" s="439">
        <f t="shared" si="26"/>
        <v>975.200683272731</v>
      </c>
      <c r="S97" s="439">
        <f t="shared" si="26"/>
        <v>904.76800948127857</v>
      </c>
      <c r="T97" s="439">
        <f t="shared" si="26"/>
        <v>833.18151721478364</v>
      </c>
      <c r="U97" s="439">
        <f t="shared" si="26"/>
        <v>760.42459862160001</v>
      </c>
      <c r="V97" s="439">
        <f t="shared" si="26"/>
        <v>686.48047833923692</v>
      </c>
      <c r="W97" s="439">
        <f t="shared" si="26"/>
        <v>611.33221434851339</v>
      </c>
      <c r="X97" s="439">
        <f t="shared" si="26"/>
        <v>534.96269895253113</v>
      </c>
      <c r="Y97" s="439">
        <f t="shared" si="26"/>
        <v>457.3546598857863</v>
      </c>
      <c r="Z97" s="439">
        <f t="shared" si="26"/>
        <v>378.49066155885328</v>
      </c>
      <c r="AA97" s="439">
        <f t="shared" si="26"/>
        <v>298.3531064442426</v>
      </c>
      <c r="AB97" s="439">
        <f t="shared" si="26"/>
        <v>216.92423660930785</v>
      </c>
      <c r="AC97" s="439">
        <f t="shared" si="26"/>
        <v>134.18613540216165</v>
      </c>
      <c r="AD97" s="439">
        <f t="shared" si="26"/>
        <v>50.120729296857235</v>
      </c>
      <c r="AE97" s="439">
        <f t="shared" si="26"/>
        <v>-35.290210095792645</v>
      </c>
      <c r="AF97" s="439">
        <f t="shared" si="26"/>
        <v>-122.06506384507384</v>
      </c>
      <c r="AG97" s="439">
        <f t="shared" si="26"/>
        <v>-210.22236333809951</v>
      </c>
      <c r="AH97" s="439">
        <f t="shared" si="26"/>
        <v>-299.78078773130915</v>
      </c>
      <c r="AI97" s="439">
        <f t="shared" si="26"/>
        <v>-390.75916120846387</v>
      </c>
      <c r="AJ97" s="439">
        <f t="shared" si="26"/>
        <v>-483.17645003751954</v>
      </c>
      <c r="AK97" s="439">
        <f t="shared" si="26"/>
        <v>-577.05175941869743</v>
      </c>
      <c r="AL97" s="439">
        <f t="shared" si="26"/>
        <v>-672.40433011558775</v>
      </c>
      <c r="AM97" s="439">
        <f t="shared" si="26"/>
        <v>-769.25353486106496</v>
      </c>
      <c r="AN97" s="439">
        <f t="shared" si="26"/>
        <v>-867.61887452941141</v>
      </c>
      <c r="AO97" s="439">
        <f t="shared" si="26"/>
        <v>-967.51997406576311</v>
      </c>
      <c r="AP97" s="439">
        <f t="shared" si="26"/>
        <v>-1068.9765781638139</v>
      </c>
      <c r="AQ97" s="439">
        <f t="shared" si="26"/>
        <v>-1172.008546682247</v>
      </c>
      <c r="AR97" s="439">
        <f t="shared" si="26"/>
        <v>-1276.6358497902693</v>
      </c>
      <c r="AS97" s="439">
        <f t="shared" si="26"/>
        <v>-1382.8785628320968</v>
      </c>
      <c r="AT97" s="439">
        <f t="shared" si="26"/>
        <v>-1490.7568609000962</v>
      </c>
      <c r="AU97" s="439">
        <f t="shared" si="26"/>
        <v>-1600.2910131058286</v>
      </c>
      <c r="AV97" s="439">
        <f t="shared" si="26"/>
        <v>-1711.5013765380472</v>
      </c>
      <c r="AW97" s="439">
        <f t="shared" si="26"/>
        <v>-1824.4083898960967</v>
      </c>
      <c r="AX97" s="439">
        <f t="shared" si="26"/>
        <v>-1939.0325667871614</v>
      </c>
      <c r="AY97" s="439">
        <f t="shared" si="26"/>
        <v>-2055.3944886750683</v>
      </c>
      <c r="AZ97" s="439">
        <f t="shared" si="26"/>
        <v>-2173.5147974682595</v>
      </c>
      <c r="BA97" s="439">
        <f t="shared" si="26"/>
        <v>-2293.4141877339471</v>
      </c>
      <c r="BB97" s="439">
        <f>SUM(D97:BA97)</f>
        <v>14487.252089959497</v>
      </c>
    </row>
    <row r="98" spans="2:54" outlineLevel="1">
      <c r="BB98" s="439"/>
    </row>
    <row r="99" spans="2:54" outlineLevel="1">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c r="AB99" s="439"/>
      <c r="AC99" s="439"/>
      <c r="AD99" s="439"/>
      <c r="AE99" s="439"/>
      <c r="AF99" s="439"/>
      <c r="AG99" s="439"/>
      <c r="AH99" s="439"/>
      <c r="AI99" s="439"/>
      <c r="AJ99" s="439"/>
      <c r="AK99" s="439"/>
      <c r="AL99" s="439"/>
      <c r="AM99" s="439"/>
      <c r="AN99" s="439"/>
      <c r="AO99" s="439"/>
      <c r="AP99" s="439"/>
      <c r="AQ99" s="439"/>
      <c r="AR99" s="439"/>
      <c r="AS99" s="439"/>
      <c r="AT99" s="439"/>
      <c r="AU99" s="439"/>
      <c r="AV99" s="439"/>
      <c r="AW99" s="439"/>
      <c r="AX99" s="439"/>
      <c r="AY99" s="439"/>
      <c r="AZ99" s="439"/>
      <c r="BA99" s="439"/>
      <c r="BB99" s="439"/>
    </row>
    <row r="100" spans="2:54" outlineLevel="1">
      <c r="B100" t="s">
        <v>116</v>
      </c>
      <c r="D100" s="439">
        <f t="shared" ref="D100:AI100" si="27">D84+D85-D97-D99+D32</f>
        <v>-4874.4287030977412</v>
      </c>
      <c r="E100" s="439">
        <f t="shared" si="27"/>
        <v>-4916.9190469697751</v>
      </c>
      <c r="F100" s="439">
        <f t="shared" si="27"/>
        <v>-4983.1737426055697</v>
      </c>
      <c r="G100" s="439">
        <f t="shared" si="27"/>
        <v>-4062.6920608437272</v>
      </c>
      <c r="H100" s="439">
        <f t="shared" si="27"/>
        <v>-2943.1485822125496</v>
      </c>
      <c r="I100" s="439">
        <f t="shared" si="27"/>
        <v>-2627.802881709204</v>
      </c>
      <c r="J100" s="439">
        <f t="shared" si="27"/>
        <v>-2123.3924716314914</v>
      </c>
      <c r="K100" s="439">
        <f t="shared" si="27"/>
        <v>-1790.7097160895105</v>
      </c>
      <c r="L100" s="439">
        <f t="shared" si="27"/>
        <v>-1446.9224674342699</v>
      </c>
      <c r="M100" s="439">
        <f t="shared" si="27"/>
        <v>-1310.6262411140528</v>
      </c>
      <c r="N100" s="439">
        <f t="shared" si="27"/>
        <v>-1245.7194498946619</v>
      </c>
      <c r="O100" s="439">
        <f t="shared" si="27"/>
        <v>-1179.7393450276809</v>
      </c>
      <c r="P100" s="439">
        <f t="shared" si="27"/>
        <v>-1112.6701649914062</v>
      </c>
      <c r="Q100" s="439">
        <f t="shared" si="27"/>
        <v>-1048.5298671658554</v>
      </c>
      <c r="R100" s="439">
        <f t="shared" si="27"/>
        <v>-975.200683272731</v>
      </c>
      <c r="S100" s="439">
        <f t="shared" si="27"/>
        <v>-904.76800948127857</v>
      </c>
      <c r="T100" s="439">
        <f t="shared" si="27"/>
        <v>-833.18151721478364</v>
      </c>
      <c r="U100" s="439">
        <f t="shared" si="27"/>
        <v>-760.42459862160001</v>
      </c>
      <c r="V100" s="439">
        <f t="shared" si="27"/>
        <v>-687.13685892672402</v>
      </c>
      <c r="W100" s="439">
        <f t="shared" si="27"/>
        <v>-611.33221434851339</v>
      </c>
      <c r="X100" s="439">
        <f t="shared" si="27"/>
        <v>-534.96269895253113</v>
      </c>
      <c r="Y100" s="439">
        <f t="shared" si="27"/>
        <v>-457.3546598857863</v>
      </c>
      <c r="Z100" s="439">
        <f t="shared" si="27"/>
        <v>-378.49066155885328</v>
      </c>
      <c r="AA100" s="439">
        <f t="shared" si="27"/>
        <v>-315.13324692341172</v>
      </c>
      <c r="AB100" s="439">
        <f t="shared" si="27"/>
        <v>-216.92423660930785</v>
      </c>
      <c r="AC100" s="439">
        <f t="shared" si="27"/>
        <v>-134.18613540216165</v>
      </c>
      <c r="AD100" s="439">
        <f t="shared" si="27"/>
        <v>-50.120729296857235</v>
      </c>
      <c r="AE100" s="439">
        <f t="shared" si="27"/>
        <v>35.290210095792645</v>
      </c>
      <c r="AF100" s="439">
        <f t="shared" si="27"/>
        <v>121.22484119992104</v>
      </c>
      <c r="AG100" s="439">
        <f t="shared" si="27"/>
        <v>210.22236333809951</v>
      </c>
      <c r="AH100" s="439">
        <f t="shared" si="27"/>
        <v>299.78078773130915</v>
      </c>
      <c r="AI100" s="439">
        <f t="shared" si="27"/>
        <v>390.75916120846387</v>
      </c>
      <c r="AJ100" s="439">
        <f t="shared" ref="AJ100:BA100" si="28">AJ84+AJ85-AJ97-AJ99+AJ32</f>
        <v>483.17645003751954</v>
      </c>
      <c r="AK100" s="439">
        <f t="shared" si="28"/>
        <v>566.93731312698014</v>
      </c>
      <c r="AL100" s="439">
        <f t="shared" si="28"/>
        <v>672.40433011558775</v>
      </c>
      <c r="AM100" s="439">
        <f t="shared" si="28"/>
        <v>769.25353486106496</v>
      </c>
      <c r="AN100" s="439">
        <f t="shared" si="28"/>
        <v>867.61887452941141</v>
      </c>
      <c r="AO100" s="439">
        <f t="shared" si="28"/>
        <v>967.51997406576311</v>
      </c>
      <c r="AP100" s="439">
        <f t="shared" si="28"/>
        <v>1067.9010221420699</v>
      </c>
      <c r="AQ100" s="439">
        <f t="shared" si="28"/>
        <v>1172.008546682247</v>
      </c>
      <c r="AR100" s="439">
        <f t="shared" si="28"/>
        <v>1276.6358497902693</v>
      </c>
      <c r="AS100" s="439">
        <f t="shared" si="28"/>
        <v>1382.8785628320968</v>
      </c>
      <c r="AT100" s="439">
        <f t="shared" si="28"/>
        <v>1490.7568609000962</v>
      </c>
      <c r="AU100" s="439">
        <f t="shared" si="28"/>
        <v>1556.5218420800452</v>
      </c>
      <c r="AV100" s="439">
        <f t="shared" si="28"/>
        <v>1711.5013765380472</v>
      </c>
      <c r="AW100" s="439">
        <f t="shared" si="28"/>
        <v>1824.4083898960967</v>
      </c>
      <c r="AX100" s="439">
        <f t="shared" si="28"/>
        <v>1939.0325667871614</v>
      </c>
      <c r="AY100" s="439">
        <f t="shared" si="28"/>
        <v>2055.3944886750683</v>
      </c>
      <c r="AZ100" s="439">
        <f t="shared" si="28"/>
        <v>2172.137994828408</v>
      </c>
      <c r="BA100" s="439">
        <f t="shared" si="28"/>
        <v>2293.4141877339471</v>
      </c>
      <c r="BB100" s="439">
        <f>SUM(D100:BA100)</f>
        <v>-17198.91146208654</v>
      </c>
    </row>
    <row r="101" spans="2:54" outlineLevel="1"/>
    <row r="102" spans="2:54" outlineLevel="1">
      <c r="B102" t="s">
        <v>435</v>
      </c>
      <c r="D102" s="439">
        <f t="shared" ref="D102:AI102" si="29">IFERROR(D100/((1+$P$13)^D20),0)</f>
        <v>-4732.4550515512046</v>
      </c>
      <c r="E102" s="439">
        <f t="shared" si="29"/>
        <v>-4634.6677792155488</v>
      </c>
      <c r="F102" s="439">
        <f t="shared" si="29"/>
        <v>-4560.3098876531558</v>
      </c>
      <c r="G102" s="439">
        <f t="shared" si="29"/>
        <v>-3609.64927572955</v>
      </c>
      <c r="H102" s="439">
        <f t="shared" si="29"/>
        <v>-2538.7858207643435</v>
      </c>
      <c r="I102" s="439">
        <f t="shared" si="29"/>
        <v>-2200.7435430993978</v>
      </c>
      <c r="J102" s="439">
        <f t="shared" si="29"/>
        <v>-1726.5123939339487</v>
      </c>
      <c r="K102" s="439">
        <f t="shared" si="29"/>
        <v>-1413.6027858567459</v>
      </c>
      <c r="L102" s="439">
        <f t="shared" si="29"/>
        <v>-1108.9455894455511</v>
      </c>
      <c r="M102" s="439">
        <f t="shared" si="29"/>
        <v>-975.22901071693491</v>
      </c>
      <c r="N102" s="439">
        <f t="shared" si="29"/>
        <v>-899.93423527680955</v>
      </c>
      <c r="O102" s="439">
        <f t="shared" si="29"/>
        <v>-827.44544047445152</v>
      </c>
      <c r="P102" s="439">
        <f t="shared" si="29"/>
        <v>-757.67423982132834</v>
      </c>
      <c r="Q102" s="439">
        <f t="shared" si="29"/>
        <v>-693.20176511597867</v>
      </c>
      <c r="R102" s="439">
        <f t="shared" si="29"/>
        <v>-625.94420966804478</v>
      </c>
      <c r="S102" s="439">
        <f t="shared" si="29"/>
        <v>-563.82151117272383</v>
      </c>
      <c r="T102" s="439">
        <f t="shared" si="29"/>
        <v>-504.08852028884246</v>
      </c>
      <c r="U102" s="439">
        <f t="shared" si="29"/>
        <v>-446.66930872910405</v>
      </c>
      <c r="V102" s="439">
        <f t="shared" si="29"/>
        <v>-391.86454915334764</v>
      </c>
      <c r="W102" s="439">
        <f t="shared" si="29"/>
        <v>-338.47982483781533</v>
      </c>
      <c r="X102" s="439">
        <f t="shared" si="29"/>
        <v>-287.56881146029122</v>
      </c>
      <c r="Y102" s="439">
        <f t="shared" si="29"/>
        <v>-238.68996723809732</v>
      </c>
      <c r="Z102" s="439">
        <f t="shared" si="29"/>
        <v>-191.77809506956717</v>
      </c>
      <c r="AA102" s="439">
        <f t="shared" si="29"/>
        <v>-155.02467560383514</v>
      </c>
      <c r="AB102" s="439">
        <f t="shared" si="29"/>
        <v>-103.60422351243943</v>
      </c>
      <c r="AC102" s="439">
        <f t="shared" si="29"/>
        <v>-62.221403481331599</v>
      </c>
      <c r="AD102" s="439">
        <f t="shared" si="29"/>
        <v>-22.563803796432314</v>
      </c>
      <c r="AE102" s="439">
        <f t="shared" si="29"/>
        <v>15.424530447371223</v>
      </c>
      <c r="AF102" s="439">
        <f t="shared" si="29"/>
        <v>51.441320383749449</v>
      </c>
      <c r="AG102" s="439">
        <f t="shared" si="29"/>
        <v>86.608830249439208</v>
      </c>
      <c r="AH102" s="439">
        <f t="shared" si="29"/>
        <v>119.90846145878444</v>
      </c>
      <c r="AI102" s="439">
        <f t="shared" si="29"/>
        <v>151.74625372554331</v>
      </c>
      <c r="AJ102" s="439">
        <f t="shared" ref="AJ102:BA102" si="30">IFERROR(AJ100/((1+$P$13)^AJ20),0)</f>
        <v>182.17020346834769</v>
      </c>
      <c r="AK102" s="439">
        <f t="shared" si="30"/>
        <v>207.5245119439266</v>
      </c>
      <c r="AL102" s="439">
        <f t="shared" si="30"/>
        <v>238.96133553755013</v>
      </c>
      <c r="AM102" s="439">
        <f t="shared" si="30"/>
        <v>265.41741261654175</v>
      </c>
      <c r="AN102" s="439">
        <f t="shared" si="30"/>
        <v>290.63751874158845</v>
      </c>
      <c r="AO102" s="439">
        <f t="shared" si="30"/>
        <v>314.66279851323685</v>
      </c>
      <c r="AP102" s="439">
        <f t="shared" si="30"/>
        <v>337.1935345152018</v>
      </c>
      <c r="AQ102" s="439">
        <f t="shared" si="30"/>
        <v>359.28723743081036</v>
      </c>
      <c r="AR102" s="439">
        <f t="shared" si="30"/>
        <v>379.9625756604749</v>
      </c>
      <c r="AS102" s="439">
        <f t="shared" si="30"/>
        <v>399.5955164441794</v>
      </c>
      <c r="AT102" s="439">
        <f t="shared" si="30"/>
        <v>418.22130654720792</v>
      </c>
      <c r="AU102" s="439">
        <f t="shared" si="30"/>
        <v>423.95262859247185</v>
      </c>
      <c r="AV102" s="439">
        <f t="shared" si="30"/>
        <v>452.58706858284256</v>
      </c>
      <c r="AW102" s="439">
        <f t="shared" si="30"/>
        <v>468.39227554233986</v>
      </c>
      <c r="AX102" s="439">
        <f t="shared" si="30"/>
        <v>483.32086284836146</v>
      </c>
      <c r="AY102" s="439">
        <f t="shared" si="30"/>
        <v>497.40300173644664</v>
      </c>
      <c r="AZ102" s="439">
        <f t="shared" si="30"/>
        <v>510.34445654770025</v>
      </c>
      <c r="BA102" s="439">
        <f t="shared" si="30"/>
        <v>523.14401311238123</v>
      </c>
      <c r="BB102" s="439">
        <f>SUM(D102:BA102)</f>
        <v>-27433.568068020304</v>
      </c>
    </row>
    <row r="103" spans="2:54" outlineLevel="1"/>
    <row r="104" spans="2:54" outlineLevel="1">
      <c r="B104" s="72" t="s">
        <v>122</v>
      </c>
      <c r="D104" s="439">
        <f>D100</f>
        <v>-4874.4287030977412</v>
      </c>
      <c r="E104" s="439">
        <f>E100+D104</f>
        <v>-9791.3477500675162</v>
      </c>
      <c r="F104" s="439">
        <f t="shared" ref="F104:BA104" si="31">F100+E104</f>
        <v>-14774.521492673086</v>
      </c>
      <c r="G104" s="439">
        <f t="shared" si="31"/>
        <v>-18837.213553516813</v>
      </c>
      <c r="H104" s="439">
        <f t="shared" si="31"/>
        <v>-21780.362135729363</v>
      </c>
      <c r="I104" s="439">
        <f t="shared" si="31"/>
        <v>-24408.165017438569</v>
      </c>
      <c r="J104" s="439">
        <f t="shared" si="31"/>
        <v>-26531.557489070059</v>
      </c>
      <c r="K104" s="439">
        <f t="shared" si="31"/>
        <v>-28322.267205159569</v>
      </c>
      <c r="L104" s="439">
        <f t="shared" si="31"/>
        <v>-29769.189672593839</v>
      </c>
      <c r="M104" s="439">
        <f t="shared" si="31"/>
        <v>-31079.815913707891</v>
      </c>
      <c r="N104" s="439">
        <f t="shared" si="31"/>
        <v>-32325.535363602554</v>
      </c>
      <c r="O104" s="439">
        <f>O100+N104</f>
        <v>-33505.274708630233</v>
      </c>
      <c r="P104" s="439">
        <f t="shared" si="31"/>
        <v>-34617.944873621636</v>
      </c>
      <c r="Q104" s="439">
        <f t="shared" si="31"/>
        <v>-35666.474740787489</v>
      </c>
      <c r="R104" s="439">
        <f t="shared" si="31"/>
        <v>-36641.675424060217</v>
      </c>
      <c r="S104" s="439">
        <f>S100+R104</f>
        <v>-37546.443433541499</v>
      </c>
      <c r="T104" s="439">
        <f t="shared" si="31"/>
        <v>-38379.624950756282</v>
      </c>
      <c r="U104" s="439">
        <f t="shared" si="31"/>
        <v>-39140.04954937788</v>
      </c>
      <c r="V104" s="439">
        <f t="shared" si="31"/>
        <v>-39827.186408304602</v>
      </c>
      <c r="W104" s="439">
        <f t="shared" si="31"/>
        <v>-40438.518622653115</v>
      </c>
      <c r="X104" s="439">
        <f t="shared" si="31"/>
        <v>-40973.481321605643</v>
      </c>
      <c r="Y104" s="439">
        <f t="shared" si="31"/>
        <v>-41430.835981491429</v>
      </c>
      <c r="Z104" s="439">
        <f t="shared" si="31"/>
        <v>-41809.326643050284</v>
      </c>
      <c r="AA104" s="439">
        <f t="shared" si="31"/>
        <v>-42124.459889973696</v>
      </c>
      <c r="AB104" s="439">
        <f t="shared" si="31"/>
        <v>-42341.384126583005</v>
      </c>
      <c r="AC104" s="439">
        <f t="shared" si="31"/>
        <v>-42475.570261985165</v>
      </c>
      <c r="AD104" s="439">
        <f t="shared" si="31"/>
        <v>-42525.690991282019</v>
      </c>
      <c r="AE104" s="439">
        <f t="shared" si="31"/>
        <v>-42490.400781186225</v>
      </c>
      <c r="AF104" s="439">
        <f t="shared" si="31"/>
        <v>-42369.1759399863</v>
      </c>
      <c r="AG104" s="439">
        <f t="shared" si="31"/>
        <v>-42158.9535766482</v>
      </c>
      <c r="AH104" s="439">
        <f t="shared" si="31"/>
        <v>-41859.172788916891</v>
      </c>
      <c r="AI104" s="439">
        <f t="shared" si="31"/>
        <v>-41468.413627708425</v>
      </c>
      <c r="AJ104" s="439">
        <f t="shared" si="31"/>
        <v>-40985.237177670904</v>
      </c>
      <c r="AK104" s="439">
        <f t="shared" si="31"/>
        <v>-40418.299864543922</v>
      </c>
      <c r="AL104" s="439">
        <f t="shared" si="31"/>
        <v>-39745.895534428331</v>
      </c>
      <c r="AM104" s="439">
        <f t="shared" si="31"/>
        <v>-38976.64199956727</v>
      </c>
      <c r="AN104" s="439">
        <f t="shared" si="31"/>
        <v>-38109.023125037857</v>
      </c>
      <c r="AO104" s="439">
        <f t="shared" si="31"/>
        <v>-37141.503150972094</v>
      </c>
      <c r="AP104" s="439">
        <f t="shared" si="31"/>
        <v>-36073.602128830025</v>
      </c>
      <c r="AQ104" s="439">
        <f t="shared" si="31"/>
        <v>-34901.593582147776</v>
      </c>
      <c r="AR104" s="439">
        <f t="shared" si="31"/>
        <v>-33624.957732357507</v>
      </c>
      <c r="AS104" s="439">
        <f t="shared" si="31"/>
        <v>-32242.079169525408</v>
      </c>
      <c r="AT104" s="439">
        <f t="shared" si="31"/>
        <v>-30751.322308625313</v>
      </c>
      <c r="AU104" s="439">
        <f t="shared" si="31"/>
        <v>-29194.800466545268</v>
      </c>
      <c r="AV104" s="439">
        <f t="shared" si="31"/>
        <v>-27483.299090007222</v>
      </c>
      <c r="AW104" s="439">
        <f t="shared" si="31"/>
        <v>-25658.890700111126</v>
      </c>
      <c r="AX104" s="439">
        <f t="shared" si="31"/>
        <v>-23719.858133323964</v>
      </c>
      <c r="AY104" s="439">
        <f t="shared" si="31"/>
        <v>-21664.463644648895</v>
      </c>
      <c r="AZ104" s="439">
        <f t="shared" si="31"/>
        <v>-19492.325649820486</v>
      </c>
      <c r="BA104" s="439">
        <f t="shared" si="31"/>
        <v>-17198.91146208654</v>
      </c>
    </row>
    <row r="105" spans="2:54" outlineLevel="1">
      <c r="B105" s="72" t="s">
        <v>124</v>
      </c>
      <c r="D105" s="439">
        <f>IF(D104&gt;0,1,0)</f>
        <v>0</v>
      </c>
      <c r="E105" s="439">
        <f>IF(E104&gt;0,1,0)</f>
        <v>0</v>
      </c>
      <c r="F105" s="439">
        <f t="shared" ref="F105:BA105" si="32">IF(F104&gt;0,1,0)</f>
        <v>0</v>
      </c>
      <c r="G105" s="439">
        <f t="shared" si="32"/>
        <v>0</v>
      </c>
      <c r="H105" s="439">
        <f t="shared" si="32"/>
        <v>0</v>
      </c>
      <c r="I105" s="439">
        <f t="shared" si="32"/>
        <v>0</v>
      </c>
      <c r="J105" s="439">
        <f t="shared" si="32"/>
        <v>0</v>
      </c>
      <c r="K105" s="439">
        <f t="shared" si="32"/>
        <v>0</v>
      </c>
      <c r="L105" s="439">
        <f t="shared" si="32"/>
        <v>0</v>
      </c>
      <c r="M105" s="439">
        <f t="shared" si="32"/>
        <v>0</v>
      </c>
      <c r="N105" s="439">
        <f t="shared" si="32"/>
        <v>0</v>
      </c>
      <c r="O105" s="439">
        <f t="shared" si="32"/>
        <v>0</v>
      </c>
      <c r="P105" s="439">
        <f t="shared" si="32"/>
        <v>0</v>
      </c>
      <c r="Q105" s="439">
        <f t="shared" si="32"/>
        <v>0</v>
      </c>
      <c r="R105" s="439">
        <f t="shared" si="32"/>
        <v>0</v>
      </c>
      <c r="S105" s="439">
        <f t="shared" si="32"/>
        <v>0</v>
      </c>
      <c r="T105" s="439">
        <f t="shared" si="32"/>
        <v>0</v>
      </c>
      <c r="U105" s="439">
        <f t="shared" si="32"/>
        <v>0</v>
      </c>
      <c r="V105" s="439">
        <f t="shared" si="32"/>
        <v>0</v>
      </c>
      <c r="W105" s="439">
        <f t="shared" si="32"/>
        <v>0</v>
      </c>
      <c r="X105" s="439">
        <f t="shared" si="32"/>
        <v>0</v>
      </c>
      <c r="Y105" s="439">
        <f t="shared" si="32"/>
        <v>0</v>
      </c>
      <c r="Z105" s="439">
        <f t="shared" si="32"/>
        <v>0</v>
      </c>
      <c r="AA105" s="439">
        <f t="shared" si="32"/>
        <v>0</v>
      </c>
      <c r="AB105" s="439">
        <f t="shared" si="32"/>
        <v>0</v>
      </c>
      <c r="AC105" s="439">
        <f t="shared" si="32"/>
        <v>0</v>
      </c>
      <c r="AD105" s="439">
        <f t="shared" si="32"/>
        <v>0</v>
      </c>
      <c r="AE105" s="439">
        <f t="shared" si="32"/>
        <v>0</v>
      </c>
      <c r="AF105" s="439">
        <f t="shared" si="32"/>
        <v>0</v>
      </c>
      <c r="AG105" s="439">
        <f t="shared" si="32"/>
        <v>0</v>
      </c>
      <c r="AH105" s="439">
        <f t="shared" si="32"/>
        <v>0</v>
      </c>
      <c r="AI105" s="439">
        <f t="shared" si="32"/>
        <v>0</v>
      </c>
      <c r="AJ105" s="439">
        <f t="shared" si="32"/>
        <v>0</v>
      </c>
      <c r="AK105" s="439">
        <f t="shared" si="32"/>
        <v>0</v>
      </c>
      <c r="AL105" s="439">
        <f t="shared" si="32"/>
        <v>0</v>
      </c>
      <c r="AM105" s="439">
        <f t="shared" si="32"/>
        <v>0</v>
      </c>
      <c r="AN105" s="439">
        <f t="shared" si="32"/>
        <v>0</v>
      </c>
      <c r="AO105" s="439">
        <f t="shared" si="32"/>
        <v>0</v>
      </c>
      <c r="AP105" s="439">
        <f t="shared" si="32"/>
        <v>0</v>
      </c>
      <c r="AQ105" s="439">
        <f t="shared" si="32"/>
        <v>0</v>
      </c>
      <c r="AR105" s="439">
        <f t="shared" si="32"/>
        <v>0</v>
      </c>
      <c r="AS105" s="439">
        <f t="shared" si="32"/>
        <v>0</v>
      </c>
      <c r="AT105" s="439">
        <f t="shared" si="32"/>
        <v>0</v>
      </c>
      <c r="AU105" s="439">
        <f t="shared" si="32"/>
        <v>0</v>
      </c>
      <c r="AV105" s="439">
        <f t="shared" si="32"/>
        <v>0</v>
      </c>
      <c r="AW105" s="439">
        <f t="shared" si="32"/>
        <v>0</v>
      </c>
      <c r="AX105" s="439">
        <f t="shared" si="32"/>
        <v>0</v>
      </c>
      <c r="AY105" s="439">
        <f t="shared" si="32"/>
        <v>0</v>
      </c>
      <c r="AZ105" s="439">
        <f t="shared" si="32"/>
        <v>0</v>
      </c>
      <c r="BA105" s="439">
        <f t="shared" si="32"/>
        <v>0</v>
      </c>
    </row>
    <row r="106" spans="2:54" outlineLevel="1">
      <c r="B106" s="72" t="s">
        <v>116</v>
      </c>
      <c r="D106" s="439">
        <f>D105</f>
        <v>0</v>
      </c>
      <c r="E106" s="439">
        <f>D106+E105</f>
        <v>0</v>
      </c>
      <c r="F106" s="439">
        <f t="shared" ref="F106:BA106" si="33">E106+F105</f>
        <v>0</v>
      </c>
      <c r="G106" s="439">
        <f t="shared" si="33"/>
        <v>0</v>
      </c>
      <c r="H106" s="439">
        <f t="shared" si="33"/>
        <v>0</v>
      </c>
      <c r="I106" s="439">
        <f t="shared" si="33"/>
        <v>0</v>
      </c>
      <c r="J106" s="439">
        <f t="shared" si="33"/>
        <v>0</v>
      </c>
      <c r="K106" s="439">
        <f t="shared" si="33"/>
        <v>0</v>
      </c>
      <c r="L106" s="439">
        <f t="shared" si="33"/>
        <v>0</v>
      </c>
      <c r="M106" s="439">
        <f t="shared" si="33"/>
        <v>0</v>
      </c>
      <c r="N106" s="439">
        <f t="shared" si="33"/>
        <v>0</v>
      </c>
      <c r="O106" s="439">
        <f>N106+O105</f>
        <v>0</v>
      </c>
      <c r="P106" s="439">
        <f t="shared" si="33"/>
        <v>0</v>
      </c>
      <c r="Q106" s="439">
        <f t="shared" si="33"/>
        <v>0</v>
      </c>
      <c r="R106" s="439">
        <f t="shared" si="33"/>
        <v>0</v>
      </c>
      <c r="S106" s="439">
        <f>R106+S105</f>
        <v>0</v>
      </c>
      <c r="T106" s="439">
        <f t="shared" si="33"/>
        <v>0</v>
      </c>
      <c r="U106" s="439">
        <f t="shared" si="33"/>
        <v>0</v>
      </c>
      <c r="V106" s="439">
        <f t="shared" si="33"/>
        <v>0</v>
      </c>
      <c r="W106" s="439">
        <f t="shared" si="33"/>
        <v>0</v>
      </c>
      <c r="X106" s="439">
        <f t="shared" si="33"/>
        <v>0</v>
      </c>
      <c r="Y106" s="439">
        <f t="shared" si="33"/>
        <v>0</v>
      </c>
      <c r="Z106" s="439">
        <f t="shared" si="33"/>
        <v>0</v>
      </c>
      <c r="AA106" s="439">
        <f t="shared" si="33"/>
        <v>0</v>
      </c>
      <c r="AB106" s="439">
        <f t="shared" si="33"/>
        <v>0</v>
      </c>
      <c r="AC106" s="439">
        <f t="shared" si="33"/>
        <v>0</v>
      </c>
      <c r="AD106" s="439">
        <f t="shared" si="33"/>
        <v>0</v>
      </c>
      <c r="AE106" s="439">
        <f t="shared" si="33"/>
        <v>0</v>
      </c>
      <c r="AF106" s="439">
        <f t="shared" si="33"/>
        <v>0</v>
      </c>
      <c r="AG106" s="439">
        <f t="shared" si="33"/>
        <v>0</v>
      </c>
      <c r="AH106" s="439">
        <f t="shared" si="33"/>
        <v>0</v>
      </c>
      <c r="AI106" s="439">
        <f t="shared" si="33"/>
        <v>0</v>
      </c>
      <c r="AJ106" s="439">
        <f t="shared" si="33"/>
        <v>0</v>
      </c>
      <c r="AK106" s="439">
        <f t="shared" si="33"/>
        <v>0</v>
      </c>
      <c r="AL106" s="439">
        <f t="shared" si="33"/>
        <v>0</v>
      </c>
      <c r="AM106" s="439">
        <f t="shared" si="33"/>
        <v>0</v>
      </c>
      <c r="AN106" s="439">
        <f t="shared" si="33"/>
        <v>0</v>
      </c>
      <c r="AO106" s="439">
        <f t="shared" si="33"/>
        <v>0</v>
      </c>
      <c r="AP106" s="439">
        <f t="shared" si="33"/>
        <v>0</v>
      </c>
      <c r="AQ106" s="439">
        <f t="shared" si="33"/>
        <v>0</v>
      </c>
      <c r="AR106" s="439">
        <f t="shared" si="33"/>
        <v>0</v>
      </c>
      <c r="AS106" s="439">
        <f t="shared" si="33"/>
        <v>0</v>
      </c>
      <c r="AT106" s="439">
        <f t="shared" si="33"/>
        <v>0</v>
      </c>
      <c r="AU106" s="439">
        <f t="shared" si="33"/>
        <v>0</v>
      </c>
      <c r="AV106" s="439">
        <f t="shared" si="33"/>
        <v>0</v>
      </c>
      <c r="AW106" s="439">
        <f t="shared" si="33"/>
        <v>0</v>
      </c>
      <c r="AX106" s="439">
        <f t="shared" si="33"/>
        <v>0</v>
      </c>
      <c r="AY106" s="439">
        <f t="shared" si="33"/>
        <v>0</v>
      </c>
      <c r="AZ106" s="439">
        <f t="shared" si="33"/>
        <v>0</v>
      </c>
      <c r="BA106" s="439">
        <f t="shared" si="33"/>
        <v>0</v>
      </c>
    </row>
    <row r="107" spans="2:54" outlineLevel="1">
      <c r="B107" s="72" t="s">
        <v>123</v>
      </c>
      <c r="D107" s="439">
        <f t="shared" ref="D107:AI107" si="34">D54</f>
        <v>1</v>
      </c>
      <c r="E107" s="439">
        <f t="shared" si="34"/>
        <v>2</v>
      </c>
      <c r="F107" s="439">
        <f t="shared" si="34"/>
        <v>3</v>
      </c>
      <c r="G107" s="439">
        <f t="shared" si="34"/>
        <v>4</v>
      </c>
      <c r="H107" s="439">
        <f t="shared" si="34"/>
        <v>5</v>
      </c>
      <c r="I107" s="439">
        <f t="shared" si="34"/>
        <v>6</v>
      </c>
      <c r="J107" s="439">
        <f t="shared" si="34"/>
        <v>7</v>
      </c>
      <c r="K107" s="439">
        <f t="shared" si="34"/>
        <v>8</v>
      </c>
      <c r="L107" s="439">
        <f t="shared" si="34"/>
        <v>9</v>
      </c>
      <c r="M107" s="439">
        <f t="shared" si="34"/>
        <v>10</v>
      </c>
      <c r="N107" s="439">
        <f t="shared" si="34"/>
        <v>11</v>
      </c>
      <c r="O107" s="439">
        <f t="shared" si="34"/>
        <v>12</v>
      </c>
      <c r="P107" s="439">
        <f t="shared" si="34"/>
        <v>13</v>
      </c>
      <c r="Q107" s="439">
        <f t="shared" si="34"/>
        <v>14</v>
      </c>
      <c r="R107" s="439">
        <f t="shared" si="34"/>
        <v>15</v>
      </c>
      <c r="S107" s="439">
        <f t="shared" si="34"/>
        <v>16</v>
      </c>
      <c r="T107" s="439">
        <f t="shared" si="34"/>
        <v>17</v>
      </c>
      <c r="U107" s="439">
        <f t="shared" si="34"/>
        <v>18</v>
      </c>
      <c r="V107" s="439">
        <f t="shared" si="34"/>
        <v>19</v>
      </c>
      <c r="W107" s="439">
        <f t="shared" si="34"/>
        <v>20</v>
      </c>
      <c r="X107" s="439">
        <f t="shared" si="34"/>
        <v>21</v>
      </c>
      <c r="Y107" s="439">
        <f t="shared" si="34"/>
        <v>22</v>
      </c>
      <c r="Z107" s="439">
        <f t="shared" si="34"/>
        <v>23</v>
      </c>
      <c r="AA107" s="439">
        <f t="shared" si="34"/>
        <v>24</v>
      </c>
      <c r="AB107" s="439">
        <f t="shared" si="34"/>
        <v>25</v>
      </c>
      <c r="AC107" s="439">
        <f t="shared" si="34"/>
        <v>26</v>
      </c>
      <c r="AD107" s="439">
        <f t="shared" si="34"/>
        <v>27</v>
      </c>
      <c r="AE107" s="439">
        <f t="shared" si="34"/>
        <v>28</v>
      </c>
      <c r="AF107" s="439">
        <f t="shared" si="34"/>
        <v>29</v>
      </c>
      <c r="AG107" s="439">
        <f t="shared" si="34"/>
        <v>30</v>
      </c>
      <c r="AH107" s="439">
        <f t="shared" si="34"/>
        <v>31</v>
      </c>
      <c r="AI107" s="439">
        <f t="shared" si="34"/>
        <v>32</v>
      </c>
      <c r="AJ107" s="439">
        <f t="shared" ref="AJ107:BA107" si="35">AJ54</f>
        <v>33</v>
      </c>
      <c r="AK107" s="439">
        <f t="shared" si="35"/>
        <v>34</v>
      </c>
      <c r="AL107" s="439">
        <f t="shared" si="35"/>
        <v>35</v>
      </c>
      <c r="AM107" s="439">
        <f t="shared" si="35"/>
        <v>36</v>
      </c>
      <c r="AN107" s="439">
        <f t="shared" si="35"/>
        <v>37</v>
      </c>
      <c r="AO107" s="439">
        <f t="shared" si="35"/>
        <v>38</v>
      </c>
      <c r="AP107" s="439">
        <f t="shared" si="35"/>
        <v>39</v>
      </c>
      <c r="AQ107" s="439">
        <f t="shared" si="35"/>
        <v>40</v>
      </c>
      <c r="AR107" s="439">
        <f t="shared" si="35"/>
        <v>41</v>
      </c>
      <c r="AS107" s="439">
        <f t="shared" si="35"/>
        <v>42</v>
      </c>
      <c r="AT107" s="439">
        <f t="shared" si="35"/>
        <v>43</v>
      </c>
      <c r="AU107" s="439">
        <f t="shared" si="35"/>
        <v>44</v>
      </c>
      <c r="AV107" s="439">
        <f t="shared" si="35"/>
        <v>45</v>
      </c>
      <c r="AW107" s="439">
        <f t="shared" si="35"/>
        <v>46</v>
      </c>
      <c r="AX107" s="439">
        <f t="shared" si="35"/>
        <v>47</v>
      </c>
      <c r="AY107" s="439">
        <f t="shared" si="35"/>
        <v>48</v>
      </c>
      <c r="AZ107" s="439">
        <f t="shared" si="35"/>
        <v>49</v>
      </c>
      <c r="BA107" s="439">
        <f t="shared" si="35"/>
        <v>50</v>
      </c>
    </row>
    <row r="108" spans="2:54" outlineLevel="1">
      <c r="B108" s="72" t="s">
        <v>122</v>
      </c>
      <c r="D108" s="439">
        <f>D102</f>
        <v>-4732.4550515512046</v>
      </c>
      <c r="E108" s="439">
        <f>D108+E102</f>
        <v>-9367.1228307667534</v>
      </c>
      <c r="F108" s="439">
        <f t="shared" ref="F108:BA108" si="36">E108+F102</f>
        <v>-13927.43271841991</v>
      </c>
      <c r="G108" s="439">
        <f t="shared" si="36"/>
        <v>-17537.081994149459</v>
      </c>
      <c r="H108" s="439">
        <f t="shared" si="36"/>
        <v>-20075.867814913803</v>
      </c>
      <c r="I108" s="439">
        <f t="shared" si="36"/>
        <v>-22276.611358013201</v>
      </c>
      <c r="J108" s="439">
        <f t="shared" si="36"/>
        <v>-24003.123751947151</v>
      </c>
      <c r="K108" s="439">
        <f t="shared" si="36"/>
        <v>-25416.726537803897</v>
      </c>
      <c r="L108" s="439">
        <f t="shared" si="36"/>
        <v>-26525.672127249447</v>
      </c>
      <c r="M108" s="439">
        <f t="shared" si="36"/>
        <v>-27500.901137966383</v>
      </c>
      <c r="N108" s="439">
        <f t="shared" si="36"/>
        <v>-28400.835373243193</v>
      </c>
      <c r="O108" s="439">
        <f>N108+O102</f>
        <v>-29228.280813717643</v>
      </c>
      <c r="P108" s="439">
        <f t="shared" si="36"/>
        <v>-29985.955053538972</v>
      </c>
      <c r="Q108" s="439">
        <f t="shared" si="36"/>
        <v>-30679.156818654952</v>
      </c>
      <c r="R108" s="439">
        <f t="shared" si="36"/>
        <v>-31305.101028322995</v>
      </c>
      <c r="S108" s="439">
        <f>R108+S102</f>
        <v>-31868.922539495718</v>
      </c>
      <c r="T108" s="439">
        <f t="shared" si="36"/>
        <v>-32373.01105978456</v>
      </c>
      <c r="U108" s="439">
        <f t="shared" si="36"/>
        <v>-32819.680368513662</v>
      </c>
      <c r="V108" s="439">
        <f t="shared" si="36"/>
        <v>-33211.544917667008</v>
      </c>
      <c r="W108" s="439">
        <f t="shared" si="36"/>
        <v>-33550.024742504822</v>
      </c>
      <c r="X108" s="439">
        <f t="shared" si="36"/>
        <v>-33837.593553965111</v>
      </c>
      <c r="Y108" s="439">
        <f t="shared" si="36"/>
        <v>-34076.283521203208</v>
      </c>
      <c r="Z108" s="439">
        <f t="shared" si="36"/>
        <v>-34268.061616272775</v>
      </c>
      <c r="AA108" s="439">
        <f t="shared" si="36"/>
        <v>-34423.086291876607</v>
      </c>
      <c r="AB108" s="439">
        <f t="shared" si="36"/>
        <v>-34526.690515389048</v>
      </c>
      <c r="AC108" s="439">
        <f t="shared" si="36"/>
        <v>-34588.911918870377</v>
      </c>
      <c r="AD108" s="439">
        <f t="shared" si="36"/>
        <v>-34611.475722666808</v>
      </c>
      <c r="AE108" s="439">
        <f t="shared" si="36"/>
        <v>-34596.051192219435</v>
      </c>
      <c r="AF108" s="439">
        <f t="shared" si="36"/>
        <v>-34544.609871835688</v>
      </c>
      <c r="AG108" s="439">
        <f t="shared" si="36"/>
        <v>-34458.001041586249</v>
      </c>
      <c r="AH108" s="439">
        <f t="shared" si="36"/>
        <v>-34338.092580127464</v>
      </c>
      <c r="AI108" s="439">
        <f t="shared" si="36"/>
        <v>-34186.346326401923</v>
      </c>
      <c r="AJ108" s="439">
        <f t="shared" si="36"/>
        <v>-34004.176122933575</v>
      </c>
      <c r="AK108" s="439">
        <f t="shared" si="36"/>
        <v>-33796.651610989647</v>
      </c>
      <c r="AL108" s="439">
        <f t="shared" si="36"/>
        <v>-33557.6902754521</v>
      </c>
      <c r="AM108" s="439">
        <f t="shared" si="36"/>
        <v>-33292.272862835554</v>
      </c>
      <c r="AN108" s="439">
        <f t="shared" si="36"/>
        <v>-33001.635344093964</v>
      </c>
      <c r="AO108" s="439">
        <f t="shared" si="36"/>
        <v>-32686.972545580727</v>
      </c>
      <c r="AP108" s="439">
        <f t="shared" si="36"/>
        <v>-32349.779011065526</v>
      </c>
      <c r="AQ108" s="439">
        <f t="shared" si="36"/>
        <v>-31990.491773634716</v>
      </c>
      <c r="AR108" s="439">
        <f t="shared" si="36"/>
        <v>-31610.52919797424</v>
      </c>
      <c r="AS108" s="439">
        <f t="shared" si="36"/>
        <v>-31210.933681530059</v>
      </c>
      <c r="AT108" s="439">
        <f t="shared" si="36"/>
        <v>-30792.71237498285</v>
      </c>
      <c r="AU108" s="439">
        <f t="shared" si="36"/>
        <v>-30368.759746390377</v>
      </c>
      <c r="AV108" s="439">
        <f t="shared" si="36"/>
        <v>-29916.172677807535</v>
      </c>
      <c r="AW108" s="439">
        <f t="shared" si="36"/>
        <v>-29447.780402265194</v>
      </c>
      <c r="AX108" s="439">
        <f t="shared" si="36"/>
        <v>-28964.459539416832</v>
      </c>
      <c r="AY108" s="439">
        <f t="shared" si="36"/>
        <v>-28467.056537680386</v>
      </c>
      <c r="AZ108" s="439">
        <f t="shared" si="36"/>
        <v>-27956.712081132686</v>
      </c>
      <c r="BA108" s="439">
        <f t="shared" si="36"/>
        <v>-27433.568068020304</v>
      </c>
    </row>
    <row r="109" spans="2:54" outlineLevel="1">
      <c r="B109" s="72" t="s">
        <v>124</v>
      </c>
      <c r="D109" s="439">
        <f>IF(D108&gt;0,1,0)</f>
        <v>0</v>
      </c>
      <c r="E109" s="439">
        <f>IF(E108&gt;0,1,0)</f>
        <v>0</v>
      </c>
      <c r="F109" s="439">
        <f t="shared" ref="F109:BA109" si="37">IF(F108&gt;0,1,0)</f>
        <v>0</v>
      </c>
      <c r="G109" s="439">
        <f t="shared" si="37"/>
        <v>0</v>
      </c>
      <c r="H109" s="439">
        <f t="shared" si="37"/>
        <v>0</v>
      </c>
      <c r="I109" s="439">
        <f t="shared" si="37"/>
        <v>0</v>
      </c>
      <c r="J109" s="439">
        <f t="shared" si="37"/>
        <v>0</v>
      </c>
      <c r="K109" s="439">
        <f t="shared" si="37"/>
        <v>0</v>
      </c>
      <c r="L109" s="439">
        <f t="shared" si="37"/>
        <v>0</v>
      </c>
      <c r="M109" s="439">
        <f t="shared" si="37"/>
        <v>0</v>
      </c>
      <c r="N109" s="439">
        <f t="shared" si="37"/>
        <v>0</v>
      </c>
      <c r="O109" s="439">
        <f t="shared" si="37"/>
        <v>0</v>
      </c>
      <c r="P109" s="439">
        <f t="shared" si="37"/>
        <v>0</v>
      </c>
      <c r="Q109" s="439">
        <f t="shared" si="37"/>
        <v>0</v>
      </c>
      <c r="R109" s="439">
        <f t="shared" si="37"/>
        <v>0</v>
      </c>
      <c r="S109" s="439">
        <f t="shared" si="37"/>
        <v>0</v>
      </c>
      <c r="T109" s="439">
        <f t="shared" si="37"/>
        <v>0</v>
      </c>
      <c r="U109" s="439">
        <f t="shared" si="37"/>
        <v>0</v>
      </c>
      <c r="V109" s="439">
        <f t="shared" si="37"/>
        <v>0</v>
      </c>
      <c r="W109" s="439">
        <f t="shared" si="37"/>
        <v>0</v>
      </c>
      <c r="X109" s="439">
        <f t="shared" si="37"/>
        <v>0</v>
      </c>
      <c r="Y109" s="439">
        <f t="shared" si="37"/>
        <v>0</v>
      </c>
      <c r="Z109" s="439">
        <f t="shared" si="37"/>
        <v>0</v>
      </c>
      <c r="AA109" s="439">
        <f t="shared" si="37"/>
        <v>0</v>
      </c>
      <c r="AB109" s="439">
        <f t="shared" si="37"/>
        <v>0</v>
      </c>
      <c r="AC109" s="439">
        <f t="shared" si="37"/>
        <v>0</v>
      </c>
      <c r="AD109" s="439">
        <f t="shared" si="37"/>
        <v>0</v>
      </c>
      <c r="AE109" s="439">
        <f t="shared" si="37"/>
        <v>0</v>
      </c>
      <c r="AF109" s="439">
        <f t="shared" si="37"/>
        <v>0</v>
      </c>
      <c r="AG109" s="439">
        <f t="shared" si="37"/>
        <v>0</v>
      </c>
      <c r="AH109" s="439">
        <f t="shared" si="37"/>
        <v>0</v>
      </c>
      <c r="AI109" s="439">
        <f t="shared" si="37"/>
        <v>0</v>
      </c>
      <c r="AJ109" s="439">
        <f t="shared" si="37"/>
        <v>0</v>
      </c>
      <c r="AK109" s="439">
        <f t="shared" si="37"/>
        <v>0</v>
      </c>
      <c r="AL109" s="439">
        <f t="shared" si="37"/>
        <v>0</v>
      </c>
      <c r="AM109" s="439">
        <f t="shared" si="37"/>
        <v>0</v>
      </c>
      <c r="AN109" s="439">
        <f t="shared" si="37"/>
        <v>0</v>
      </c>
      <c r="AO109" s="439">
        <f t="shared" si="37"/>
        <v>0</v>
      </c>
      <c r="AP109" s="439">
        <f t="shared" si="37"/>
        <v>0</v>
      </c>
      <c r="AQ109" s="439">
        <f t="shared" si="37"/>
        <v>0</v>
      </c>
      <c r="AR109" s="439">
        <f t="shared" si="37"/>
        <v>0</v>
      </c>
      <c r="AS109" s="439">
        <f t="shared" si="37"/>
        <v>0</v>
      </c>
      <c r="AT109" s="439">
        <f t="shared" si="37"/>
        <v>0</v>
      </c>
      <c r="AU109" s="439">
        <f t="shared" si="37"/>
        <v>0</v>
      </c>
      <c r="AV109" s="439">
        <f t="shared" si="37"/>
        <v>0</v>
      </c>
      <c r="AW109" s="439">
        <f t="shared" si="37"/>
        <v>0</v>
      </c>
      <c r="AX109" s="439">
        <f t="shared" si="37"/>
        <v>0</v>
      </c>
      <c r="AY109" s="439">
        <f t="shared" si="37"/>
        <v>0</v>
      </c>
      <c r="AZ109" s="439">
        <f t="shared" si="37"/>
        <v>0</v>
      </c>
      <c r="BA109" s="439">
        <f t="shared" si="37"/>
        <v>0</v>
      </c>
    </row>
    <row r="110" spans="2:54" outlineLevel="1">
      <c r="B110" s="72" t="s">
        <v>116</v>
      </c>
      <c r="D110" s="439">
        <f>D109</f>
        <v>0</v>
      </c>
      <c r="E110" s="439">
        <f>D110+E109</f>
        <v>0</v>
      </c>
      <c r="F110" s="439">
        <f t="shared" ref="F110:N110" si="38">E110+F109</f>
        <v>0</v>
      </c>
      <c r="G110" s="439">
        <f t="shared" si="38"/>
        <v>0</v>
      </c>
      <c r="H110" s="439">
        <f t="shared" si="38"/>
        <v>0</v>
      </c>
      <c r="I110" s="439">
        <f t="shared" si="38"/>
        <v>0</v>
      </c>
      <c r="J110" s="439">
        <f t="shared" si="38"/>
        <v>0</v>
      </c>
      <c r="K110" s="439">
        <f t="shared" si="38"/>
        <v>0</v>
      </c>
      <c r="L110" s="439">
        <f t="shared" si="38"/>
        <v>0</v>
      </c>
      <c r="M110" s="439">
        <f t="shared" si="38"/>
        <v>0</v>
      </c>
      <c r="N110" s="439">
        <f t="shared" si="38"/>
        <v>0</v>
      </c>
      <c r="O110" s="439">
        <f>N110+O109</f>
        <v>0</v>
      </c>
      <c r="P110" s="439">
        <f t="shared" ref="P110:R110" si="39">O110+P109</f>
        <v>0</v>
      </c>
      <c r="Q110" s="439">
        <f t="shared" si="39"/>
        <v>0</v>
      </c>
      <c r="R110" s="439">
        <f t="shared" si="39"/>
        <v>0</v>
      </c>
      <c r="S110" s="439">
        <f>R110+S109</f>
        <v>0</v>
      </c>
      <c r="T110" s="439">
        <f t="shared" ref="T110:BA110" si="40">S110+T109</f>
        <v>0</v>
      </c>
      <c r="U110" s="439">
        <f t="shared" si="40"/>
        <v>0</v>
      </c>
      <c r="V110" s="439">
        <f t="shared" si="40"/>
        <v>0</v>
      </c>
      <c r="W110" s="439">
        <f t="shared" si="40"/>
        <v>0</v>
      </c>
      <c r="X110" s="439">
        <f t="shared" si="40"/>
        <v>0</v>
      </c>
      <c r="Y110" s="439">
        <f t="shared" si="40"/>
        <v>0</v>
      </c>
      <c r="Z110" s="439">
        <f t="shared" si="40"/>
        <v>0</v>
      </c>
      <c r="AA110" s="439">
        <f t="shared" si="40"/>
        <v>0</v>
      </c>
      <c r="AB110" s="439">
        <f t="shared" si="40"/>
        <v>0</v>
      </c>
      <c r="AC110" s="439">
        <f t="shared" si="40"/>
        <v>0</v>
      </c>
      <c r="AD110" s="439">
        <f t="shared" si="40"/>
        <v>0</v>
      </c>
      <c r="AE110" s="439">
        <f t="shared" si="40"/>
        <v>0</v>
      </c>
      <c r="AF110" s="439">
        <f t="shared" si="40"/>
        <v>0</v>
      </c>
      <c r="AG110" s="439">
        <f t="shared" si="40"/>
        <v>0</v>
      </c>
      <c r="AH110" s="439">
        <f t="shared" si="40"/>
        <v>0</v>
      </c>
      <c r="AI110" s="439">
        <f t="shared" si="40"/>
        <v>0</v>
      </c>
      <c r="AJ110" s="439">
        <f t="shared" si="40"/>
        <v>0</v>
      </c>
      <c r="AK110" s="439">
        <f t="shared" si="40"/>
        <v>0</v>
      </c>
      <c r="AL110" s="439">
        <f t="shared" si="40"/>
        <v>0</v>
      </c>
      <c r="AM110" s="439">
        <f t="shared" si="40"/>
        <v>0</v>
      </c>
      <c r="AN110" s="439">
        <f t="shared" si="40"/>
        <v>0</v>
      </c>
      <c r="AO110" s="439">
        <f t="shared" si="40"/>
        <v>0</v>
      </c>
      <c r="AP110" s="439">
        <f t="shared" si="40"/>
        <v>0</v>
      </c>
      <c r="AQ110" s="439">
        <f t="shared" si="40"/>
        <v>0</v>
      </c>
      <c r="AR110" s="439">
        <f t="shared" si="40"/>
        <v>0</v>
      </c>
      <c r="AS110" s="439">
        <f t="shared" si="40"/>
        <v>0</v>
      </c>
      <c r="AT110" s="439">
        <f t="shared" si="40"/>
        <v>0</v>
      </c>
      <c r="AU110" s="439">
        <f t="shared" si="40"/>
        <v>0</v>
      </c>
      <c r="AV110" s="439">
        <f t="shared" si="40"/>
        <v>0</v>
      </c>
      <c r="AW110" s="439">
        <f t="shared" si="40"/>
        <v>0</v>
      </c>
      <c r="AX110" s="439">
        <f t="shared" si="40"/>
        <v>0</v>
      </c>
      <c r="AY110" s="439">
        <f t="shared" si="40"/>
        <v>0</v>
      </c>
      <c r="AZ110" s="439">
        <f t="shared" si="40"/>
        <v>0</v>
      </c>
      <c r="BA110" s="439">
        <f t="shared" si="40"/>
        <v>0</v>
      </c>
    </row>
    <row r="111" spans="2:54" outlineLevel="1">
      <c r="B111" s="72" t="s">
        <v>123</v>
      </c>
      <c r="D111" s="439">
        <f t="shared" ref="D111:AZ111" si="41">D107</f>
        <v>1</v>
      </c>
      <c r="E111" s="439">
        <f t="shared" si="41"/>
        <v>2</v>
      </c>
      <c r="F111" s="439">
        <f t="shared" si="41"/>
        <v>3</v>
      </c>
      <c r="G111" s="439">
        <f t="shared" si="41"/>
        <v>4</v>
      </c>
      <c r="H111" s="439">
        <f t="shared" si="41"/>
        <v>5</v>
      </c>
      <c r="I111" s="439">
        <f t="shared" si="41"/>
        <v>6</v>
      </c>
      <c r="J111" s="439">
        <f t="shared" si="41"/>
        <v>7</v>
      </c>
      <c r="K111" s="439">
        <f t="shared" si="41"/>
        <v>8</v>
      </c>
      <c r="L111" s="439">
        <f t="shared" si="41"/>
        <v>9</v>
      </c>
      <c r="M111" s="439">
        <f t="shared" si="41"/>
        <v>10</v>
      </c>
      <c r="N111" s="439">
        <f t="shared" si="41"/>
        <v>11</v>
      </c>
      <c r="O111" s="439">
        <f t="shared" si="41"/>
        <v>12</v>
      </c>
      <c r="P111" s="439">
        <f t="shared" si="41"/>
        <v>13</v>
      </c>
      <c r="Q111" s="439">
        <f t="shared" si="41"/>
        <v>14</v>
      </c>
      <c r="R111" s="439">
        <f t="shared" si="41"/>
        <v>15</v>
      </c>
      <c r="S111" s="439">
        <f t="shared" si="41"/>
        <v>16</v>
      </c>
      <c r="T111" s="439">
        <f t="shared" si="41"/>
        <v>17</v>
      </c>
      <c r="U111" s="439">
        <f t="shared" si="41"/>
        <v>18</v>
      </c>
      <c r="V111" s="439">
        <f t="shared" si="41"/>
        <v>19</v>
      </c>
      <c r="W111" s="439">
        <f t="shared" si="41"/>
        <v>20</v>
      </c>
      <c r="X111" s="439">
        <f t="shared" si="41"/>
        <v>21</v>
      </c>
      <c r="Y111" s="439">
        <f t="shared" si="41"/>
        <v>22</v>
      </c>
      <c r="Z111" s="439">
        <f t="shared" si="41"/>
        <v>23</v>
      </c>
      <c r="AA111" s="439">
        <f t="shared" si="41"/>
        <v>24</v>
      </c>
      <c r="AB111" s="439">
        <f t="shared" si="41"/>
        <v>25</v>
      </c>
      <c r="AC111" s="439">
        <f t="shared" si="41"/>
        <v>26</v>
      </c>
      <c r="AD111" s="439">
        <f t="shared" si="41"/>
        <v>27</v>
      </c>
      <c r="AE111" s="439">
        <f t="shared" si="41"/>
        <v>28</v>
      </c>
      <c r="AF111" s="439">
        <f t="shared" si="41"/>
        <v>29</v>
      </c>
      <c r="AG111" s="439">
        <f t="shared" si="41"/>
        <v>30</v>
      </c>
      <c r="AH111" s="439">
        <f t="shared" si="41"/>
        <v>31</v>
      </c>
      <c r="AI111" s="439">
        <f t="shared" si="41"/>
        <v>32</v>
      </c>
      <c r="AJ111" s="439">
        <f t="shared" si="41"/>
        <v>33</v>
      </c>
      <c r="AK111" s="439">
        <f t="shared" si="41"/>
        <v>34</v>
      </c>
      <c r="AL111" s="439">
        <f t="shared" si="41"/>
        <v>35</v>
      </c>
      <c r="AM111" s="439">
        <f t="shared" si="41"/>
        <v>36</v>
      </c>
      <c r="AN111" s="439">
        <f t="shared" si="41"/>
        <v>37</v>
      </c>
      <c r="AO111" s="439">
        <f t="shared" si="41"/>
        <v>38</v>
      </c>
      <c r="AP111" s="439">
        <f t="shared" si="41"/>
        <v>39</v>
      </c>
      <c r="AQ111" s="439">
        <f t="shared" si="41"/>
        <v>40</v>
      </c>
      <c r="AR111" s="439">
        <f t="shared" si="41"/>
        <v>41</v>
      </c>
      <c r="AS111" s="439">
        <f t="shared" si="41"/>
        <v>42</v>
      </c>
      <c r="AT111" s="439">
        <f t="shared" si="41"/>
        <v>43</v>
      </c>
      <c r="AU111" s="439">
        <f t="shared" si="41"/>
        <v>44</v>
      </c>
      <c r="AV111" s="439">
        <f t="shared" si="41"/>
        <v>45</v>
      </c>
      <c r="AW111" s="439">
        <f t="shared" si="41"/>
        <v>46</v>
      </c>
      <c r="AX111" s="439">
        <f t="shared" si="41"/>
        <v>47</v>
      </c>
      <c r="AY111" s="439">
        <f t="shared" si="41"/>
        <v>48</v>
      </c>
      <c r="AZ111" s="439">
        <f t="shared" si="41"/>
        <v>49</v>
      </c>
      <c r="BA111" s="439">
        <f>BA107</f>
        <v>50</v>
      </c>
    </row>
    <row r="112" spans="2:54" outlineLevel="1">
      <c r="B112" s="72"/>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39"/>
      <c r="AF112" s="439"/>
      <c r="AG112" s="439"/>
      <c r="AH112" s="439"/>
      <c r="AI112" s="439"/>
      <c r="AJ112" s="439"/>
      <c r="AK112" s="439"/>
      <c r="AL112" s="439"/>
      <c r="AM112" s="439"/>
      <c r="AN112" s="439"/>
      <c r="AO112" s="439"/>
      <c r="AP112" s="439"/>
      <c r="AQ112" s="439"/>
      <c r="AR112" s="439"/>
      <c r="AS112" s="439"/>
      <c r="AT112" s="439"/>
      <c r="AU112" s="439"/>
      <c r="AV112" s="439"/>
      <c r="AW112" s="439"/>
      <c r="AX112" s="439"/>
      <c r="AY112" s="439"/>
      <c r="AZ112" s="439"/>
      <c r="BA112" s="439"/>
    </row>
    <row r="113" spans="2:54" outlineLevel="1">
      <c r="B113" s="72"/>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39"/>
      <c r="AF113" s="439"/>
      <c r="AG113" s="439"/>
      <c r="AH113" s="439"/>
      <c r="AI113" s="439"/>
      <c r="AJ113" s="439"/>
      <c r="AK113" s="439"/>
      <c r="AL113" s="439"/>
      <c r="AM113" s="439"/>
      <c r="AN113" s="439"/>
      <c r="AO113" s="439"/>
      <c r="AP113" s="439"/>
      <c r="AQ113" s="439"/>
      <c r="AR113" s="439"/>
      <c r="AS113" s="439"/>
      <c r="AT113" s="439"/>
      <c r="AU113" s="439"/>
      <c r="AV113" s="439"/>
      <c r="AW113" s="439"/>
      <c r="AX113" s="439"/>
      <c r="AY113" s="439"/>
      <c r="AZ113" s="439"/>
      <c r="BA113" s="439"/>
      <c r="BB113" s="439"/>
    </row>
    <row r="114" spans="2:54" outlineLevel="1"/>
    <row r="115" spans="2:54" outlineLevel="1">
      <c r="D115" s="439"/>
      <c r="E115" s="439"/>
      <c r="F115" s="439"/>
      <c r="G115" s="439"/>
      <c r="H115" s="439"/>
      <c r="I115" s="439"/>
      <c r="J115" s="439"/>
      <c r="K115" s="439"/>
      <c r="L115" s="439"/>
      <c r="M115" s="439"/>
      <c r="N115" s="439"/>
      <c r="O115" s="439"/>
      <c r="P115" s="439"/>
      <c r="Q115" s="439"/>
      <c r="R115" s="439"/>
      <c r="S115" s="439"/>
      <c r="T115" s="439"/>
      <c r="U115" s="439"/>
      <c r="V115" s="439"/>
      <c r="W115" s="439"/>
      <c r="X115" s="439"/>
      <c r="Y115" s="439"/>
      <c r="Z115" s="439"/>
      <c r="AA115" s="439"/>
      <c r="AB115" s="439"/>
      <c r="AC115" s="439"/>
      <c r="AD115" s="439"/>
      <c r="AE115" s="439"/>
      <c r="AF115" s="439"/>
      <c r="AG115" s="439"/>
      <c r="AH115" s="439"/>
      <c r="AI115" s="439"/>
      <c r="AJ115" s="439"/>
      <c r="AK115" s="439"/>
      <c r="AL115" s="439"/>
      <c r="AM115" s="439"/>
      <c r="AN115" s="439"/>
      <c r="AO115" s="439"/>
      <c r="AP115" s="439"/>
      <c r="AQ115" s="439"/>
      <c r="AR115" s="439"/>
      <c r="AS115" s="439"/>
      <c r="AT115" s="439"/>
      <c r="AU115" s="439"/>
      <c r="AV115" s="439"/>
      <c r="AW115" s="439"/>
      <c r="AX115" s="439"/>
      <c r="AY115" s="439"/>
      <c r="AZ115" s="439"/>
      <c r="BA115" s="439"/>
    </row>
    <row r="116" spans="2:54" ht="18.75" outlineLevel="1">
      <c r="B116" s="40" t="s">
        <v>451</v>
      </c>
      <c r="BA116" s="439"/>
      <c r="BB116" s="439"/>
    </row>
    <row r="117" spans="2:54" outlineLevel="1"/>
    <row r="118" spans="2:54" outlineLevel="1">
      <c r="B118" t="s">
        <v>86</v>
      </c>
      <c r="D118" s="439">
        <f t="shared" ref="D118:AI118" si="42">D30*$Q$7</f>
        <v>0</v>
      </c>
      <c r="E118" s="439">
        <f t="shared" si="42"/>
        <v>0</v>
      </c>
      <c r="F118" s="439">
        <f t="shared" si="42"/>
        <v>0</v>
      </c>
      <c r="G118" s="439">
        <f t="shared" si="42"/>
        <v>0</v>
      </c>
      <c r="H118" s="439">
        <f t="shared" si="42"/>
        <v>0</v>
      </c>
      <c r="I118" s="439">
        <f t="shared" si="42"/>
        <v>0</v>
      </c>
      <c r="J118" s="439">
        <f t="shared" si="42"/>
        <v>0</v>
      </c>
      <c r="K118" s="439">
        <f t="shared" si="42"/>
        <v>0</v>
      </c>
      <c r="L118" s="439">
        <f t="shared" si="42"/>
        <v>0</v>
      </c>
      <c r="M118" s="439">
        <f t="shared" si="42"/>
        <v>0</v>
      </c>
      <c r="N118" s="439">
        <f t="shared" si="42"/>
        <v>0</v>
      </c>
      <c r="O118" s="439">
        <f t="shared" si="42"/>
        <v>0</v>
      </c>
      <c r="P118" s="439">
        <f t="shared" si="42"/>
        <v>0</v>
      </c>
      <c r="Q118" s="439">
        <f t="shared" si="42"/>
        <v>0</v>
      </c>
      <c r="R118" s="439">
        <f t="shared" si="42"/>
        <v>0</v>
      </c>
      <c r="S118" s="439">
        <f t="shared" si="42"/>
        <v>0</v>
      </c>
      <c r="T118" s="439">
        <f t="shared" si="42"/>
        <v>0</v>
      </c>
      <c r="U118" s="439">
        <f t="shared" si="42"/>
        <v>0</v>
      </c>
      <c r="V118" s="439">
        <f t="shared" si="42"/>
        <v>0</v>
      </c>
      <c r="W118" s="439">
        <f t="shared" si="42"/>
        <v>0</v>
      </c>
      <c r="X118" s="439">
        <f t="shared" si="42"/>
        <v>0</v>
      </c>
      <c r="Y118" s="439">
        <f t="shared" si="42"/>
        <v>0</v>
      </c>
      <c r="Z118" s="439">
        <f t="shared" si="42"/>
        <v>0</v>
      </c>
      <c r="AA118" s="439">
        <f t="shared" si="42"/>
        <v>0</v>
      </c>
      <c r="AB118" s="439">
        <f t="shared" si="42"/>
        <v>0</v>
      </c>
      <c r="AC118" s="439">
        <f t="shared" si="42"/>
        <v>0</v>
      </c>
      <c r="AD118" s="439">
        <f t="shared" si="42"/>
        <v>0</v>
      </c>
      <c r="AE118" s="439">
        <f t="shared" si="42"/>
        <v>0</v>
      </c>
      <c r="AF118" s="439">
        <f t="shared" si="42"/>
        <v>0</v>
      </c>
      <c r="AG118" s="439">
        <f t="shared" si="42"/>
        <v>0</v>
      </c>
      <c r="AH118" s="439">
        <f t="shared" si="42"/>
        <v>0</v>
      </c>
      <c r="AI118" s="439">
        <f t="shared" si="42"/>
        <v>0</v>
      </c>
      <c r="AJ118" s="439">
        <f t="shared" ref="AJ118:BA118" si="43">AJ30*$Q$7</f>
        <v>0</v>
      </c>
      <c r="AK118" s="439">
        <f t="shared" si="43"/>
        <v>0</v>
      </c>
      <c r="AL118" s="439">
        <f t="shared" si="43"/>
        <v>0</v>
      </c>
      <c r="AM118" s="439">
        <f t="shared" si="43"/>
        <v>0</v>
      </c>
      <c r="AN118" s="439">
        <f t="shared" si="43"/>
        <v>0</v>
      </c>
      <c r="AO118" s="439">
        <f t="shared" si="43"/>
        <v>0</v>
      </c>
      <c r="AP118" s="439">
        <f t="shared" si="43"/>
        <v>0</v>
      </c>
      <c r="AQ118" s="439">
        <f t="shared" si="43"/>
        <v>0</v>
      </c>
      <c r="AR118" s="439">
        <f t="shared" si="43"/>
        <v>0</v>
      </c>
      <c r="AS118" s="439">
        <f t="shared" si="43"/>
        <v>0</v>
      </c>
      <c r="AT118" s="439">
        <f t="shared" si="43"/>
        <v>0</v>
      </c>
      <c r="AU118" s="439">
        <f t="shared" si="43"/>
        <v>0</v>
      </c>
      <c r="AV118" s="439">
        <f t="shared" si="43"/>
        <v>0</v>
      </c>
      <c r="AW118" s="439">
        <f t="shared" si="43"/>
        <v>0</v>
      </c>
      <c r="AX118" s="439">
        <f t="shared" si="43"/>
        <v>0</v>
      </c>
      <c r="AY118" s="439">
        <f t="shared" si="43"/>
        <v>0</v>
      </c>
      <c r="AZ118" s="439">
        <f t="shared" si="43"/>
        <v>0</v>
      </c>
      <c r="BA118" s="439">
        <f t="shared" si="43"/>
        <v>0</v>
      </c>
      <c r="BB118" s="439">
        <f>SUM(D118:BA118)</f>
        <v>0</v>
      </c>
    </row>
    <row r="119" spans="2:54" outlineLevel="1">
      <c r="B119" t="s">
        <v>436</v>
      </c>
      <c r="D119" s="439">
        <f t="shared" ref="D119:AI119" si="44">D42</f>
        <v>0</v>
      </c>
      <c r="E119" s="439">
        <f t="shared" si="44"/>
        <v>0</v>
      </c>
      <c r="F119" s="439">
        <f t="shared" si="44"/>
        <v>0</v>
      </c>
      <c r="G119" s="439">
        <f t="shared" si="44"/>
        <v>0</v>
      </c>
      <c r="H119" s="439">
        <f t="shared" si="44"/>
        <v>0</v>
      </c>
      <c r="I119" s="439">
        <f t="shared" si="44"/>
        <v>0</v>
      </c>
      <c r="J119" s="439">
        <f t="shared" si="44"/>
        <v>0</v>
      </c>
      <c r="K119" s="439">
        <f t="shared" si="44"/>
        <v>0</v>
      </c>
      <c r="L119" s="439">
        <f t="shared" si="44"/>
        <v>-0.51276346586873445</v>
      </c>
      <c r="M119" s="439">
        <f t="shared" si="44"/>
        <v>0</v>
      </c>
      <c r="N119" s="439">
        <f t="shared" si="44"/>
        <v>0</v>
      </c>
      <c r="O119" s="439">
        <f t="shared" si="44"/>
        <v>0</v>
      </c>
      <c r="P119" s="439">
        <f t="shared" si="44"/>
        <v>0</v>
      </c>
      <c r="Q119" s="439">
        <f t="shared" si="44"/>
        <v>-4.0338889702920495</v>
      </c>
      <c r="R119" s="439">
        <f t="shared" si="44"/>
        <v>0</v>
      </c>
      <c r="S119" s="439">
        <f t="shared" si="44"/>
        <v>0</v>
      </c>
      <c r="T119" s="439">
        <f t="shared" si="44"/>
        <v>0</v>
      </c>
      <c r="U119" s="439">
        <f t="shared" si="44"/>
        <v>0</v>
      </c>
      <c r="V119" s="439">
        <f t="shared" si="44"/>
        <v>-0.65638058748712313</v>
      </c>
      <c r="W119" s="439">
        <f t="shared" si="44"/>
        <v>0</v>
      </c>
      <c r="X119" s="439">
        <f t="shared" si="44"/>
        <v>0</v>
      </c>
      <c r="Y119" s="439">
        <f t="shared" si="44"/>
        <v>0</v>
      </c>
      <c r="Z119" s="439">
        <f t="shared" si="44"/>
        <v>0</v>
      </c>
      <c r="AA119" s="439">
        <f t="shared" si="44"/>
        <v>-16.780140479169134</v>
      </c>
      <c r="AB119" s="439">
        <f t="shared" si="44"/>
        <v>0</v>
      </c>
      <c r="AC119" s="439">
        <f t="shared" si="44"/>
        <v>0</v>
      </c>
      <c r="AD119" s="439">
        <f t="shared" si="44"/>
        <v>0</v>
      </c>
      <c r="AE119" s="439">
        <f t="shared" si="44"/>
        <v>0</v>
      </c>
      <c r="AF119" s="439">
        <f t="shared" si="44"/>
        <v>-0.84022264515279077</v>
      </c>
      <c r="AG119" s="439">
        <f t="shared" si="44"/>
        <v>0</v>
      </c>
      <c r="AH119" s="439">
        <f t="shared" si="44"/>
        <v>0</v>
      </c>
      <c r="AI119" s="439">
        <f t="shared" si="44"/>
        <v>0</v>
      </c>
      <c r="AJ119" s="439">
        <f t="shared" ref="AJ119:BA119" si="45">AJ42</f>
        <v>0</v>
      </c>
      <c r="AK119" s="439">
        <f t="shared" si="45"/>
        <v>-10.114446291717243</v>
      </c>
      <c r="AL119" s="439">
        <f t="shared" si="45"/>
        <v>0</v>
      </c>
      <c r="AM119" s="439">
        <f t="shared" si="45"/>
        <v>0</v>
      </c>
      <c r="AN119" s="439">
        <f t="shared" si="45"/>
        <v>0</v>
      </c>
      <c r="AO119" s="439">
        <f t="shared" si="45"/>
        <v>0</v>
      </c>
      <c r="AP119" s="439">
        <f t="shared" si="45"/>
        <v>-1.0755560217438676</v>
      </c>
      <c r="AQ119" s="439">
        <f t="shared" si="45"/>
        <v>0</v>
      </c>
      <c r="AR119" s="439">
        <f t="shared" si="45"/>
        <v>0</v>
      </c>
      <c r="AS119" s="439">
        <f t="shared" si="45"/>
        <v>0</v>
      </c>
      <c r="AT119" s="439">
        <f t="shared" si="45"/>
        <v>0</v>
      </c>
      <c r="AU119" s="439">
        <f t="shared" si="45"/>
        <v>-43.769171025783507</v>
      </c>
      <c r="AV119" s="439">
        <f t="shared" si="45"/>
        <v>0</v>
      </c>
      <c r="AW119" s="439">
        <f t="shared" si="45"/>
        <v>0</v>
      </c>
      <c r="AX119" s="439">
        <f t="shared" si="45"/>
        <v>0</v>
      </c>
      <c r="AY119" s="439">
        <f t="shared" si="45"/>
        <v>0</v>
      </c>
      <c r="AZ119" s="439">
        <f t="shared" si="45"/>
        <v>-1.3768026398516453</v>
      </c>
      <c r="BA119" s="439">
        <f t="shared" si="45"/>
        <v>0</v>
      </c>
      <c r="BB119" s="439">
        <f>SUM(D119:BA119)</f>
        <v>-79.159372127066092</v>
      </c>
    </row>
    <row r="120" spans="2:54" outlineLevel="1">
      <c r="D120" s="439"/>
    </row>
    <row r="121" spans="2:54" outlineLevel="1">
      <c r="B121" t="s">
        <v>167</v>
      </c>
      <c r="D121" s="439">
        <f>IFERROR(-HLOOKUP(D19,'I&amp;E Summary (2)'!8:27,20,FALSE)+HLOOKUP(D19,'I&amp;E Summary (2)'!8:23,16,0)+HLOOKUP(D19,'Fee Income (2)'!14:73,60,FALSE),0)</f>
        <v>-3705.2231599999996</v>
      </c>
      <c r="E121" s="439">
        <f>IFERROR(-HLOOKUP(E19,'I&amp;E Summary (2)'!8:27,20,FALSE)+HLOOKUP(E19,'I&amp;E Summary (2)'!8:23,16,0)+HLOOKUP(E19,'Fee Income (2)'!14:73,60,FALSE),0)</f>
        <v>-3681.4739731999998</v>
      </c>
      <c r="F121" s="439">
        <f>IFERROR(-HLOOKUP(F19,'I&amp;E Summary (2)'!8:27,20,FALSE)+HLOOKUP(F19,'I&amp;E Summary (2)'!8:23,16,0)+HLOOKUP(F19,'Fee Income (2)'!14:73,60,FALSE),0)</f>
        <v>-3657.3034614140006</v>
      </c>
      <c r="G121" s="439">
        <f>IFERROR(-HLOOKUP(G19,'I&amp;E Summary (2)'!8:27,20,FALSE)+HLOOKUP(G19,'I&amp;E Summary (2)'!8:23,16,0)+HLOOKUP(G19,'Fee Income (2)'!14:73,60,FALSE),0)</f>
        <v>-2487.0219717464533</v>
      </c>
      <c r="H121" s="439">
        <f>IFERROR(-HLOOKUP(H19,'I&amp;E Summary (2)'!8:27,20,FALSE)*$Q$8,0)</f>
        <v>-2111.1500797664271</v>
      </c>
      <c r="I121" s="439">
        <f>IFERROR(-HLOOKUP(I19,'I&amp;E Summary (2)'!8:27,20,FALSE)*$Q$8,0)</f>
        <v>-1721.2600602394666</v>
      </c>
      <c r="J121" s="439">
        <f>IFERROR(-HLOOKUP(J19,'I&amp;E Summary (2)'!8:27,20,FALSE)*$Q$8,0)</f>
        <v>-1117.5815411089293</v>
      </c>
      <c r="K121" s="439">
        <f>IFERROR(-HLOOKUP(K19,'I&amp;E Summary (2)'!8:27,20,FALSE)*$Q$8,0)</f>
        <v>-712.21770523370856</v>
      </c>
      <c r="L121" s="439">
        <f>IFERROR(-HLOOKUP(L19,'I&amp;E Summary (2)'!8:27,20,FALSE)*$Q$8,0)</f>
        <v>-292.20472884687348</v>
      </c>
      <c r="M121" s="439">
        <f>IFERROR(-HLOOKUP(M19,'I&amp;E Summary (2)'!8:27,20,FALSE)*$Q$8,0)</f>
        <v>-126.65156870306265</v>
      </c>
      <c r="N121" s="439">
        <f>IFERROR(-HLOOKUP(N19,'I&amp;E Summary (2)'!8:27,20,FALSE)*$Q$8,0)</f>
        <v>-31.865097112671151</v>
      </c>
      <c r="O121" s="439">
        <f>IFERROR(-HLOOKUP(O19,'I&amp;E Summary (2)'!8:27,20,FALSE)*$Q$8,0)</f>
        <v>64.750091483641256</v>
      </c>
      <c r="P121" s="439">
        <f>IFERROR(-HLOOKUP(P19,'I&amp;E Summary (2)'!8:27,20,FALSE)*$Q$8,0)</f>
        <v>163.22889611534055</v>
      </c>
      <c r="Q121" s="439">
        <f>IFERROR(-HLOOKUP(Q19,'I&amp;E Summary (2)'!8:27,20,FALSE)*$Q$8,0)</f>
        <v>263.60687190972754</v>
      </c>
      <c r="R121" s="439">
        <f>IFERROR(-HLOOKUP(R19,'I&amp;E Summary (2)'!8:27,20,FALSE)*$Q$8,0)</f>
        <v>365.9202421668042</v>
      </c>
      <c r="S121" s="439">
        <f>IFERROR(-HLOOKUP(S19,'I&amp;E Summary (2)'!8:27,20,FALSE)*$Q$8,0)</f>
        <v>470.20591064949321</v>
      </c>
      <c r="T121" s="439">
        <f>IFERROR(-HLOOKUP(T19,'I&amp;E Summary (2)'!8:27,20,FALSE)*$Q$8,0)</f>
        <v>576.50147409282044</v>
      </c>
      <c r="U121" s="439">
        <f>IFERROR(-HLOOKUP(U19,'I&amp;E Summary (2)'!8:27,20,FALSE)*$Q$8,0)</f>
        <v>684.84523493577069</v>
      </c>
      <c r="V121" s="439">
        <f>IFERROR(-HLOOKUP(V19,'I&amp;E Summary (2)'!8:27,20,FALSE)*$Q$8,0)</f>
        <v>795.27621427961049</v>
      </c>
      <c r="W121" s="439">
        <f>IFERROR(-HLOOKUP(W19,'I&amp;E Summary (2)'!8:27,20,FALSE)*$Q$8,0)</f>
        <v>907.83416507645302</v>
      </c>
      <c r="X121" s="439">
        <f>IFERROR(-HLOOKUP(X19,'I&amp;E Summary (2)'!8:27,20,FALSE)*$Q$8,0)</f>
        <v>1022.5595855520136</v>
      </c>
      <c r="Y121" s="439">
        <f>IFERROR(-HLOOKUP(Y19,'I&amp;E Summary (2)'!8:27,20,FALSE)*$Q$8,0)</f>
        <v>1139.4937328664382</v>
      </c>
      <c r="Z121" s="439">
        <f>IFERROR(-HLOOKUP(Z19,'I&amp;E Summary (2)'!8:27,20,FALSE)*$Q$8,0)</f>
        <v>1258.6786370172335</v>
      </c>
      <c r="AA121" s="439">
        <f>IFERROR(-HLOOKUP(AA19,'I&amp;E Summary (2)'!8:27,20,FALSE)*$Q$8,0)</f>
        <v>1380.1571149883821</v>
      </c>
      <c r="AB121" s="439">
        <f>IFERROR(-HLOOKUP(AB19,'I&amp;E Summary (2)'!8:27,20,FALSE)*$Q$8,0)</f>
        <v>1503.972785149723</v>
      </c>
      <c r="AC121" s="439">
        <f>IFERROR(-HLOOKUP(AC19,'I&amp;E Summary (2)'!8:27,20,FALSE)*$Q$8,0)</f>
        <v>1630.1700819108328</v>
      </c>
      <c r="AD121" s="439">
        <f>IFERROR(-HLOOKUP(AD19,'I&amp;E Summary (2)'!8:27,20,FALSE)*$Q$8,0)</f>
        <v>1758.7942706336144</v>
      </c>
      <c r="AE121" s="439">
        <f>IFERROR(-HLOOKUP(AE19,'I&amp;E Summary (2)'!8:27,20,FALSE)*$Q$8,0)</f>
        <v>1889.8914628079669</v>
      </c>
      <c r="AF121" s="439">
        <f>IFERROR(-HLOOKUP(AF19,'I&amp;E Summary (2)'!8:27,20,FALSE)*$Q$8,0)</f>
        <v>2023.5086314948499</v>
      </c>
      <c r="AG121" s="439">
        <f>IFERROR(-HLOOKUP(AG19,'I&amp;E Summary (2)'!8:27,20,FALSE)*$Q$8,0)</f>
        <v>2159.6936270412389</v>
      </c>
      <c r="AH121" s="439">
        <f>IFERROR(-HLOOKUP(AH19,'I&amp;E Summary (2)'!8:27,20,FALSE)*$Q$8,0)</f>
        <v>2298.4951930714647</v>
      </c>
      <c r="AI121" s="439">
        <f>IFERROR(-HLOOKUP(AI19,'I&amp;E Summary (2)'!8:27,20,FALSE)*$Q$8,0)</f>
        <v>2439.9629827595336</v>
      </c>
      <c r="AJ121" s="439">
        <f>IFERROR(-HLOOKUP(AJ19,'I&amp;E Summary (2)'!8:27,20,FALSE)*$Q$8,0)</f>
        <v>2584.1475753870263</v>
      </c>
      <c r="AK121" s="439">
        <f>IFERROR(-HLOOKUP(AK19,'I&amp;E Summary (2)'!8:27,20,FALSE)*$Q$8,0)</f>
        <v>2731.1004931913794</v>
      </c>
      <c r="AL121" s="439">
        <f>IFERROR(-HLOOKUP(AL19,'I&amp;E Summary (2)'!8:27,20,FALSE)*$Q$8,0)</f>
        <v>2880.8742185092342</v>
      </c>
      <c r="AM121" s="439">
        <f>IFERROR(-HLOOKUP(AM19,'I&amp;E Summary (2)'!8:27,20,FALSE)*$Q$8,0)</f>
        <v>3033.5222112197944</v>
      </c>
      <c r="AN121" s="439">
        <f>IFERROR(-HLOOKUP(AN19,'I&amp;E Summary (2)'!8:27,20,FALSE)*$Q$8,0)</f>
        <v>3189.098926493079</v>
      </c>
      <c r="AO121" s="439">
        <f>IFERROR(-HLOOKUP(AO19,'I&amp;E Summary (2)'!8:27,20,FALSE)*$Q$8,0)</f>
        <v>3347.6598328480482</v>
      </c>
      <c r="AP121" s="439">
        <f>IFERROR(-HLOOKUP(AP19,'I&amp;E Summary (2)'!8:27,20,FALSE)*$Q$8,0)</f>
        <v>3509.2614305257484</v>
      </c>
      <c r="AQ121" s="439">
        <f>IFERROR(-HLOOKUP(AQ19,'I&amp;E Summary (2)'!8:27,20,FALSE)*$Q$8,0)</f>
        <v>3673.9612701825181</v>
      </c>
      <c r="AR121" s="439">
        <f>IFERROR(-HLOOKUP(AR19,'I&amp;E Summary (2)'!8:27,20,FALSE)*$Q$8,0)</f>
        <v>3841.8179719085788</v>
      </c>
      <c r="AS121" s="439">
        <f>IFERROR(-HLOOKUP(AS19,'I&amp;E Summary (2)'!8:27,20,FALSE)*$Q$8,0)</f>
        <v>4012.8912445772221</v>
      </c>
      <c r="AT121" s="439">
        <f>IFERROR(-HLOOKUP(AT19,'I&amp;E Summary (2)'!8:27,20,FALSE)*$Q$8,0)</f>
        <v>4187.2419055300024</v>
      </c>
      <c r="AU121" s="439">
        <f>IFERROR(-HLOOKUP(AU19,'I&amp;E Summary (2)'!8:27,20,FALSE)*$Q$8,0)</f>
        <v>4364.9319006033629</v>
      </c>
      <c r="AV121" s="439">
        <f>IFERROR(-HLOOKUP(AV19,'I&amp;E Summary (2)'!8:27,20,FALSE)*$Q$8,0)</f>
        <v>4546.0243245022666</v>
      </c>
      <c r="AW121" s="439">
        <f>IFERROR(-HLOOKUP(AW19,'I&amp;E Summary (2)'!8:27,20,FALSE)*$Q$8,0)</f>
        <v>4730.5834415263153</v>
      </c>
      <c r="AX121" s="439">
        <f>IFERROR(-HLOOKUP(AX19,'I&amp;E Summary (2)'!8:27,20,FALSE)*$Q$8,0)</f>
        <v>4918.6747066541975</v>
      </c>
      <c r="AY121" s="439">
        <f>IFERROR(-HLOOKUP(AY19,'I&amp;E Summary (2)'!8:27,20,FALSE)*$Q$8,0)</f>
        <v>5110.3647869920669</v>
      </c>
      <c r="AZ121" s="439">
        <f>IFERROR(-HLOOKUP(AZ19,'I&amp;E Summary (2)'!8:27,20,FALSE)*$Q$8,0)</f>
        <v>5305.7215835918169</v>
      </c>
      <c r="BA121" s="439">
        <f>IFERROR(-HLOOKUP(BA19,'I&amp;E Summary (2)'!8:27,20,FALSE)*$Q$8,0)</f>
        <v>5504.8142536450614</v>
      </c>
      <c r="BB121" s="439">
        <f>SUM(D121:BA121)</f>
        <v>76626.285936519082</v>
      </c>
    </row>
    <row r="122" spans="2:54" outlineLevel="1">
      <c r="B122" t="s">
        <v>179</v>
      </c>
      <c r="D122" s="439">
        <f>IFERROR(-HLOOKUP(D19,'I&amp;E Summary (2)'!8:38,31,FALSE)*$Q$9,0)</f>
        <v>-394.49569957025</v>
      </c>
      <c r="E122" s="439">
        <f>IFERROR(-HLOOKUP(E19,'I&amp;E Summary (2)'!8:38,31,FALSE)*$Q$9,0)</f>
        <v>-404.47266925950612</v>
      </c>
      <c r="F122" s="439">
        <f>IFERROR(-HLOOKUP(F19,'I&amp;E Summary (2)'!8:38,31,FALSE)*$Q$9,0)</f>
        <v>-414.70250050699372</v>
      </c>
      <c r="G122" s="439">
        <f>IFERROR(-HLOOKUP(G19,'I&amp;E Summary (2)'!8:38,31,FALSE)*$Q$9,0)</f>
        <v>-432.9953767908512</v>
      </c>
      <c r="H122" s="439">
        <f>IFERROR(-HLOOKUP(H19,'I&amp;E Summary (2)'!8:38,31,FALSE)*$Q$9,0)</f>
        <v>-446.73215876437183</v>
      </c>
      <c r="I122" s="439">
        <f>IFERROR(-HLOOKUP(I19,'I&amp;E Summary (2)'!8:38,31,FALSE)*$Q$9,0)</f>
        <v>-460.91345559964094</v>
      </c>
      <c r="J122" s="439">
        <f>IFERROR(-HLOOKUP(J19,'I&amp;E Summary (2)'!8:38,31,FALSE)*$Q$9,0)</f>
        <v>-476.70428273488164</v>
      </c>
      <c r="K122" s="439">
        <f>IFERROR(-HLOOKUP(K19,'I&amp;E Summary (2)'!8:38,31,FALSE)*$Q$9,0)</f>
        <v>-491.38088912930971</v>
      </c>
      <c r="L122" s="439">
        <f>IFERROR(-HLOOKUP(L19,'I&amp;E Summary (2)'!8:38,31,FALSE)*$Q$9,0)</f>
        <v>-506.51983103247613</v>
      </c>
      <c r="M122" s="439">
        <f>IFERROR(-HLOOKUP(M19,'I&amp;E Summary (2)'!8:38,31,FALSE)*$Q$9,0)</f>
        <v>-520.0973099803897</v>
      </c>
      <c r="N122" s="439">
        <f>IFERROR(-HLOOKUP(N19,'I&amp;E Summary (2)'!8:38,31,FALSE)*$Q$9,0)</f>
        <v>-533.3799651470971</v>
      </c>
      <c r="O122" s="439">
        <f>IFERROR(-HLOOKUP(O19,'I&amp;E Summary (2)'!8:38,31,FALSE)*$Q$9,0)</f>
        <v>-547.00309336548833</v>
      </c>
      <c r="P122" s="439">
        <f>IFERROR(-HLOOKUP(P19,'I&amp;E Summary (2)'!8:38,31,FALSE)*$Q$9,0)</f>
        <v>-560.97545866203075</v>
      </c>
      <c r="Q122" s="439">
        <f>IFERROR(-HLOOKUP(Q19,'I&amp;E Summary (2)'!8:38,31,FALSE)*$Q$9,0)</f>
        <v>-575.30605172985861</v>
      </c>
      <c r="R122" s="439">
        <f>IFERROR(-HLOOKUP(R19,'I&amp;E Summary (2)'!8:38,31,FALSE)*$Q$9,0)</f>
        <v>-590.00409582242082</v>
      </c>
      <c r="S122" s="439">
        <f>IFERROR(-HLOOKUP(S19,'I&amp;E Summary (2)'!8:38,31,FALSE)*$Q$9,0)</f>
        <v>-605.07905280127625</v>
      </c>
      <c r="T122" s="439">
        <f>IFERROR(-HLOOKUP(T19,'I&amp;E Summary (2)'!8:38,31,FALSE)*$Q$9,0)</f>
        <v>-620.54062934210219</v>
      </c>
      <c r="U122" s="439">
        <f>IFERROR(-HLOOKUP(U19,'I&amp;E Summary (2)'!8:38,31,FALSE)*$Q$9,0)</f>
        <v>-636.39878330307238</v>
      </c>
      <c r="V122" s="439">
        <f>IFERROR(-HLOOKUP(V19,'I&amp;E Summary (2)'!8:38,31,FALSE)*$Q$9,0)</f>
        <v>-652.66373025988946</v>
      </c>
      <c r="W122" s="439">
        <f>IFERROR(-HLOOKUP(W19,'I&amp;E Summary (2)'!8:38,31,FALSE)*$Q$9,0)</f>
        <v>-669.34595021185419</v>
      </c>
      <c r="X122" s="439">
        <f>IFERROR(-HLOOKUP(X19,'I&amp;E Summary (2)'!8:38,31,FALSE)*$Q$9,0)</f>
        <v>-686.45619446348201</v>
      </c>
      <c r="Y122" s="439">
        <f>IFERROR(-HLOOKUP(Y19,'I&amp;E Summary (2)'!8:38,31,FALSE)*$Q$9,0)</f>
        <v>-704.00549268629049</v>
      </c>
      <c r="Z122" s="439">
        <f>IFERROR(-HLOOKUP(Z19,'I&amp;E Summary (2)'!8:38,31,FALSE)*$Q$9,0)</f>
        <v>-722.00516016550603</v>
      </c>
      <c r="AA122" s="439">
        <f>IFERROR(-HLOOKUP(AA19,'I&amp;E Summary (2)'!8:38,31,FALSE)*$Q$9,0)</f>
        <v>-740.46680523656346</v>
      </c>
      <c r="AB122" s="439">
        <f>IFERROR(-HLOOKUP(AB19,'I&amp;E Summary (2)'!8:38,31,FALSE)*$Q$9,0)</f>
        <v>-759.40233691640469</v>
      </c>
      <c r="AC122" s="439">
        <f>IFERROR(-HLOOKUP(AC19,'I&amp;E Summary (2)'!8:38,31,FALSE)*$Q$9,0)</f>
        <v>-778.82397273471031</v>
      </c>
      <c r="AD122" s="439">
        <f>IFERROR(-HLOOKUP(AD19,'I&amp;E Summary (2)'!8:38,31,FALSE)*$Q$9,0)</f>
        <v>-798.74424677033505</v>
      </c>
      <c r="AE122" s="439">
        <f>IFERROR(-HLOOKUP(AE19,'I&amp;E Summary (2)'!8:38,31,FALSE)*$Q$9,0)</f>
        <v>-819.17601789836829</v>
      </c>
      <c r="AF122" s="439">
        <f>IFERROR(-HLOOKUP(AF19,'I&amp;E Summary (2)'!8:38,31,FALSE)*$Q$9,0)</f>
        <v>-840.13247825336578</v>
      </c>
      <c r="AG122" s="439">
        <f>IFERROR(-HLOOKUP(AG19,'I&amp;E Summary (2)'!8:38,31,FALSE)*$Q$9,0)</f>
        <v>-861.62716191446395</v>
      </c>
      <c r="AH122" s="439">
        <f>IFERROR(-HLOOKUP(AH19,'I&amp;E Summary (2)'!8:38,31,FALSE)*$Q$9,0)</f>
        <v>-883.67395381823269</v>
      </c>
      <c r="AI122" s="439">
        <f>IFERROR(-HLOOKUP(AI19,'I&amp;E Summary (2)'!8:38,31,FALSE)*$Q$9,0)</f>
        <v>-906.28709890527261</v>
      </c>
      <c r="AJ122" s="439">
        <f>IFERROR(-HLOOKUP(AJ19,'I&amp;E Summary (2)'!8:38,31,FALSE)*$Q$9,0)</f>
        <v>-929.48121150673637</v>
      </c>
      <c r="AK122" s="439">
        <f>IFERROR(-HLOOKUP(AK19,'I&amp;E Summary (2)'!8:38,31,FALSE)*$Q$9,0)</f>
        <v>-953.2712849771018</v>
      </c>
      <c r="AL122" s="439">
        <f>IFERROR(-HLOOKUP(AL19,'I&amp;E Summary (2)'!8:38,31,FALSE)*$Q$9,0)</f>
        <v>-977.67270157970711</v>
      </c>
      <c r="AM122" s="439">
        <f>IFERROR(-HLOOKUP(AM19,'I&amp;E Summary (2)'!8:38,31,FALSE)*$Q$9,0)</f>
        <v>-1002.7012426317226</v>
      </c>
      <c r="AN122" s="439">
        <f>IFERROR(-HLOOKUP(AN19,'I&amp;E Summary (2)'!8:38,31,FALSE)*$Q$9,0)</f>
        <v>-1028.3730989154146</v>
      </c>
      <c r="AO122" s="439">
        <f>IFERROR(-HLOOKUP(AO19,'I&amp;E Summary (2)'!8:38,31,FALSE)*$Q$9,0)</f>
        <v>-1054.7048813627357</v>
      </c>
      <c r="AP122" s="439">
        <f>IFERROR(-HLOOKUP(AP19,'I&amp;E Summary (2)'!8:38,31,FALSE)*$Q$9,0)</f>
        <v>-1081.7136320204729</v>
      </c>
      <c r="AQ122" s="439">
        <f>IFERROR(-HLOOKUP(AQ19,'I&amp;E Summary (2)'!8:38,31,FALSE)*$Q$9,0)</f>
        <v>-1109.4168353033635</v>
      </c>
      <c r="AR122" s="439">
        <f>IFERROR(-HLOOKUP(AR19,'I&amp;E Summary (2)'!8:38,31,FALSE)*$Q$9,0)</f>
        <v>-1137.8324295427979</v>
      </c>
      <c r="AS122" s="439">
        <f>IFERROR(-HLOOKUP(AS19,'I&amp;E Summary (2)'!8:38,31,FALSE)*$Q$9,0)</f>
        <v>-1166.9788188389236</v>
      </c>
      <c r="AT122" s="439">
        <f>IFERROR(-HLOOKUP(AT19,'I&amp;E Summary (2)'!8:38,31,FALSE)*$Q$9,0)</f>
        <v>-1196.874885224179</v>
      </c>
      <c r="AU122" s="439">
        <f>IFERROR(-HLOOKUP(AU19,'I&amp;E Summary (2)'!8:38,31,FALSE)*$Q$9,0)</f>
        <v>-1227.5400011464942</v>
      </c>
      <c r="AV122" s="439">
        <f>IFERROR(-HLOOKUP(AV19,'I&amp;E Summary (2)'!8:38,31,FALSE)*$Q$9,0)</f>
        <v>-1258.9940422806189</v>
      </c>
      <c r="AW122" s="439">
        <f>IFERROR(-HLOOKUP(AW19,'I&amp;E Summary (2)'!8:38,31,FALSE)*$Q$9,0)</f>
        <v>-1291.2574006762602</v>
      </c>
      <c r="AX122" s="439">
        <f>IFERROR(-HLOOKUP(AX19,'I&amp;E Summary (2)'!8:38,31,FALSE)*$Q$9,0)</f>
        <v>-1324.3509982519515</v>
      </c>
      <c r="AY122" s="439">
        <f>IFERROR(-HLOOKUP(AY19,'I&amp;E Summary (2)'!8:38,31,FALSE)*$Q$9,0)</f>
        <v>-1358.2963006437988</v>
      </c>
      <c r="AZ122" s="439">
        <f>IFERROR(-HLOOKUP(AZ19,'I&amp;E Summary (2)'!8:38,31,FALSE)*$Q$9,0)</f>
        <v>-1393.115331418509</v>
      </c>
      <c r="BA122" s="439">
        <f>IFERROR(-HLOOKUP(BA19,'I&amp;E Summary (2)'!8:38,31,FALSE)*$Q$9,0)</f>
        <v>-1428.8306866603446</v>
      </c>
      <c r="BB122" s="439">
        <f>SUM(D122:BA122)</f>
        <v>-40961.917686757894</v>
      </c>
    </row>
    <row r="123" spans="2:54" outlineLevel="1">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c r="AA123" s="439"/>
      <c r="AB123" s="439"/>
      <c r="AC123" s="439"/>
      <c r="AD123" s="439"/>
      <c r="AE123" s="439"/>
      <c r="AF123" s="439"/>
      <c r="AG123" s="439"/>
      <c r="AH123" s="439"/>
      <c r="AI123" s="439"/>
      <c r="AJ123" s="439"/>
      <c r="AK123" s="439"/>
      <c r="AL123" s="439"/>
      <c r="AM123" s="439"/>
      <c r="AN123" s="439"/>
      <c r="AO123" s="439"/>
      <c r="AP123" s="439"/>
      <c r="AQ123" s="439"/>
      <c r="AR123" s="439"/>
      <c r="AS123" s="439"/>
      <c r="AT123" s="439"/>
      <c r="AU123" s="439"/>
      <c r="AV123" s="439"/>
      <c r="AW123" s="439"/>
      <c r="AX123" s="439"/>
      <c r="AY123" s="439"/>
      <c r="AZ123" s="439"/>
      <c r="BA123" s="439"/>
      <c r="BB123" s="439"/>
    </row>
    <row r="124" spans="2:54" outlineLevel="1">
      <c r="B124" t="s">
        <v>431</v>
      </c>
      <c r="D124" s="439">
        <f>D121+D122</f>
        <v>-4099.7188595702492</v>
      </c>
      <c r="E124" s="439">
        <f t="shared" ref="E124:BA124" si="46">E121+E122</f>
        <v>-4085.9466424595057</v>
      </c>
      <c r="F124" s="439">
        <f t="shared" si="46"/>
        <v>-4072.0059619209942</v>
      </c>
      <c r="G124" s="439">
        <f t="shared" si="46"/>
        <v>-2920.0173485373043</v>
      </c>
      <c r="H124" s="439">
        <f t="shared" si="46"/>
        <v>-2557.882238530799</v>
      </c>
      <c r="I124" s="439">
        <f t="shared" si="46"/>
        <v>-2182.1735158391075</v>
      </c>
      <c r="J124" s="439">
        <f t="shared" si="46"/>
        <v>-1594.2858238438109</v>
      </c>
      <c r="K124" s="439">
        <f t="shared" si="46"/>
        <v>-1203.5985943630183</v>
      </c>
      <c r="L124" s="439">
        <f t="shared" si="46"/>
        <v>-798.72455987934961</v>
      </c>
      <c r="M124" s="439">
        <f t="shared" si="46"/>
        <v>-646.7488786834524</v>
      </c>
      <c r="N124" s="439">
        <f t="shared" si="46"/>
        <v>-565.24506225976825</v>
      </c>
      <c r="O124" s="439">
        <f t="shared" si="46"/>
        <v>-482.25300188184707</v>
      </c>
      <c r="P124" s="439">
        <f t="shared" si="46"/>
        <v>-397.7465625466902</v>
      </c>
      <c r="Q124" s="439">
        <f t="shared" si="46"/>
        <v>-311.69917982013106</v>
      </c>
      <c r="R124" s="439">
        <f t="shared" si="46"/>
        <v>-224.08385365561662</v>
      </c>
      <c r="S124" s="439">
        <f t="shared" si="46"/>
        <v>-134.87314215178304</v>
      </c>
      <c r="T124" s="439">
        <f t="shared" si="46"/>
        <v>-44.039155249281748</v>
      </c>
      <c r="U124" s="439">
        <f t="shared" si="46"/>
        <v>48.446451632698313</v>
      </c>
      <c r="V124" s="439">
        <f t="shared" si="46"/>
        <v>142.61248401972102</v>
      </c>
      <c r="W124" s="439">
        <f t="shared" si="46"/>
        <v>238.48821486459883</v>
      </c>
      <c r="X124" s="439">
        <f t="shared" si="46"/>
        <v>336.10339108853157</v>
      </c>
      <c r="Y124" s="439">
        <f t="shared" si="46"/>
        <v>435.48824018014773</v>
      </c>
      <c r="Z124" s="439">
        <f t="shared" si="46"/>
        <v>536.67347685172751</v>
      </c>
      <c r="AA124" s="439">
        <f t="shared" si="46"/>
        <v>639.69030975181863</v>
      </c>
      <c r="AB124" s="439">
        <f t="shared" si="46"/>
        <v>744.5704482333183</v>
      </c>
      <c r="AC124" s="439">
        <f t="shared" si="46"/>
        <v>851.34610917612247</v>
      </c>
      <c r="AD124" s="439">
        <f t="shared" si="46"/>
        <v>960.05002386327931</v>
      </c>
      <c r="AE124" s="439">
        <f t="shared" si="46"/>
        <v>1070.7154449095988</v>
      </c>
      <c r="AF124" s="439">
        <f t="shared" si="46"/>
        <v>1183.3761532414842</v>
      </c>
      <c r="AG124" s="439">
        <f t="shared" si="46"/>
        <v>1298.0664651267748</v>
      </c>
      <c r="AH124" s="439">
        <f t="shared" si="46"/>
        <v>1414.8212392532319</v>
      </c>
      <c r="AI124" s="439">
        <f t="shared" si="46"/>
        <v>1533.675883854261</v>
      </c>
      <c r="AJ124" s="439">
        <f t="shared" si="46"/>
        <v>1654.66636388029</v>
      </c>
      <c r="AK124" s="439">
        <f t="shared" si="46"/>
        <v>1777.8292082142775</v>
      </c>
      <c r="AL124" s="439">
        <f t="shared" si="46"/>
        <v>1903.2015169295271</v>
      </c>
      <c r="AM124" s="439">
        <f t="shared" si="46"/>
        <v>2030.8209685880718</v>
      </c>
      <c r="AN124" s="439">
        <f t="shared" si="46"/>
        <v>2160.7258275776644</v>
      </c>
      <c r="AO124" s="439">
        <f t="shared" si="46"/>
        <v>2292.9549514853124</v>
      </c>
      <c r="AP124" s="439">
        <f t="shared" si="46"/>
        <v>2427.5477985052758</v>
      </c>
      <c r="AQ124" s="439">
        <f t="shared" si="46"/>
        <v>2564.5444348791543</v>
      </c>
      <c r="AR124" s="439">
        <f t="shared" si="46"/>
        <v>2703.9855423657809</v>
      </c>
      <c r="AS124" s="439">
        <f t="shared" si="46"/>
        <v>2845.9124257382982</v>
      </c>
      <c r="AT124" s="439">
        <f t="shared" si="46"/>
        <v>2990.3670203058236</v>
      </c>
      <c r="AU124" s="439">
        <f t="shared" si="46"/>
        <v>3137.3918994568685</v>
      </c>
      <c r="AV124" s="439">
        <f t="shared" si="46"/>
        <v>3287.0302822216477</v>
      </c>
      <c r="AW124" s="439">
        <f t="shared" si="46"/>
        <v>3439.3260408500551</v>
      </c>
      <c r="AX124" s="439">
        <f t="shared" si="46"/>
        <v>3594.3237084022458</v>
      </c>
      <c r="AY124" s="439">
        <f t="shared" si="46"/>
        <v>3752.0684863482684</v>
      </c>
      <c r="AZ124" s="439">
        <f t="shared" si="46"/>
        <v>3912.6062521733079</v>
      </c>
      <c r="BA124" s="439">
        <f t="shared" si="46"/>
        <v>4075.9835669847171</v>
      </c>
      <c r="BB124" s="439">
        <f>SUM(D124:BA124)</f>
        <v>35664.368249761195</v>
      </c>
    </row>
    <row r="125" spans="2:54" outlineLevel="1">
      <c r="B125" t="s">
        <v>433</v>
      </c>
      <c r="D125" s="439">
        <f>IFERROR(-HLOOKUP(D19,'I&amp;E Summary (2)'!8:45,37,FALSE)*$Q$10,0)</f>
        <v>-212.2098435274919</v>
      </c>
      <c r="E125" s="439">
        <f>IFERROR(-HLOOKUP(E19,'I&amp;E Summary (2)'!8:45,37,FALSE)*$Q$10,0)</f>
        <v>-215.97240451026974</v>
      </c>
      <c r="F125" s="439">
        <f>IFERROR(-HLOOKUP(F19,'I&amp;E Summary (2)'!8:45,37,FALSE)*$Q$10,0)</f>
        <v>-221.16778068457586</v>
      </c>
      <c r="G125" s="439">
        <f>IFERROR(-HLOOKUP(G19,'I&amp;E Summary (2)'!8:45,37,FALSE)*$Q$10,0)</f>
        <v>-377.67471230642303</v>
      </c>
      <c r="H125" s="439">
        <f>IFERROR(-HLOOKUP(H19,'I&amp;E Summary (2)'!8:45,37,FALSE)*$Q$10,0)</f>
        <v>-385.26634368175041</v>
      </c>
      <c r="I125" s="439">
        <f>IFERROR(-HLOOKUP(I19,'I&amp;E Summary (2)'!8:45,37,FALSE)*$Q$10,0)</f>
        <v>-445.62936587009665</v>
      </c>
      <c r="J125" s="439">
        <f>IFERROR(-HLOOKUP(J19,'I&amp;E Summary (2)'!8:45,37,FALSE)*$Q$10,0)</f>
        <v>-529.10664778768069</v>
      </c>
      <c r="K125" s="439">
        <f>IFERROR(-HLOOKUP(K19,'I&amp;E Summary (2)'!8:45,37,FALSE)*$Q$10,0)</f>
        <v>-587.11112172649223</v>
      </c>
      <c r="L125" s="439">
        <f>IFERROR(-HLOOKUP(L19,'I&amp;E Summary (2)'!8:45,37,FALSE)*$Q$10,0)</f>
        <v>-647.68514408905162</v>
      </c>
      <c r="M125" s="439">
        <f>IFERROR(-HLOOKUP(M19,'I&amp;E Summary (2)'!8:45,37,FALSE)*$Q$10,0)</f>
        <v>-663.87736243060056</v>
      </c>
      <c r="N125" s="439">
        <f>IFERROR(-HLOOKUP(N19,'I&amp;E Summary (2)'!8:45,37,FALSE)*$Q$10,0)</f>
        <v>-680.47438763489356</v>
      </c>
      <c r="O125" s="439">
        <f>IFERROR(-HLOOKUP(O19,'I&amp;E Summary (2)'!8:45,37,FALSE)*$Q$10,0)</f>
        <v>-697.48634314583376</v>
      </c>
      <c r="P125" s="439">
        <f>IFERROR(-HLOOKUP(P19,'I&amp;E Summary (2)'!8:45,37,FALSE)*$Q$10,0)</f>
        <v>-714.92360244471604</v>
      </c>
      <c r="Q125" s="439">
        <f>IFERROR(-HLOOKUP(Q19,'I&amp;E Summary (2)'!8:45,37,FALSE)*$Q$10,0)</f>
        <v>-732.79679837543233</v>
      </c>
      <c r="R125" s="439">
        <f>IFERROR(-HLOOKUP(R19,'I&amp;E Summary (2)'!8:45,37,FALSE)*$Q$10,0)</f>
        <v>-751.11682961711438</v>
      </c>
      <c r="S125" s="439">
        <f>IFERROR(-HLOOKUP(S19,'I&amp;E Summary (2)'!8:45,37,FALSE)*$Q$10,0)</f>
        <v>-769.89486732949547</v>
      </c>
      <c r="T125" s="439">
        <f>IFERROR(-HLOOKUP(T19,'I&amp;E Summary (2)'!8:45,37,FALSE)*$Q$10,0)</f>
        <v>-789.14236196550189</v>
      </c>
      <c r="U125" s="439">
        <f>IFERROR(-HLOOKUP(U19,'I&amp;E Summary (2)'!8:45,37,FALSE)*$Q$10,0)</f>
        <v>-808.87105025429832</v>
      </c>
      <c r="V125" s="439">
        <f>IFERROR(-HLOOKUP(V19,'I&amp;E Summary (2)'!8:45,37,FALSE)*$Q$10,0)</f>
        <v>-829.09296235895795</v>
      </c>
      <c r="W125" s="439">
        <f>IFERROR(-HLOOKUP(W19,'I&amp;E Summary (2)'!8:45,37,FALSE)*$Q$10,0)</f>
        <v>-849.82042921311222</v>
      </c>
      <c r="X125" s="439">
        <f>IFERROR(-HLOOKUP(X19,'I&amp;E Summary (2)'!8:45,37,FALSE)*$Q$10,0)</f>
        <v>-871.06609004106269</v>
      </c>
      <c r="Y125" s="439">
        <f>IFERROR(-HLOOKUP(Y19,'I&amp;E Summary (2)'!8:45,37,FALSE)*$Q$10,0)</f>
        <v>-892.84290006593403</v>
      </c>
      <c r="Z125" s="439">
        <f>IFERROR(-HLOOKUP(Z19,'I&amp;E Summary (2)'!8:45,37,FALSE)*$Q$10,0)</f>
        <v>-915.16413841058079</v>
      </c>
      <c r="AA125" s="439">
        <f>IFERROR(-HLOOKUP(AA19,'I&amp;E Summary (2)'!8:45,37,FALSE)*$Q$10,0)</f>
        <v>-938.04341619606123</v>
      </c>
      <c r="AB125" s="439">
        <f>IFERROR(-HLOOKUP(AB19,'I&amp;E Summary (2)'!8:45,37,FALSE)*$Q$10,0)</f>
        <v>-961.49468484262616</v>
      </c>
      <c r="AC125" s="439">
        <f>IFERROR(-HLOOKUP(AC19,'I&amp;E Summary (2)'!8:45,37,FALSE)*$Q$10,0)</f>
        <v>-985.53224457828412</v>
      </c>
      <c r="AD125" s="439">
        <f>IFERROR(-HLOOKUP(AD19,'I&amp;E Summary (2)'!8:45,37,FALSE)*$Q$10,0)</f>
        <v>-1010.1707531601365</v>
      </c>
      <c r="AE125" s="439">
        <f>IFERROR(-HLOOKUP(AE19,'I&amp;E Summary (2)'!8:45,37,FALSE)*$Q$10,0)</f>
        <v>-1035.4252348138061</v>
      </c>
      <c r="AF125" s="439">
        <f>IFERROR(-HLOOKUP(AF19,'I&amp;E Summary (2)'!8:45,37,FALSE)*$Q$10,0)</f>
        <v>-1061.3110893964104</v>
      </c>
      <c r="AG125" s="439">
        <f>IFERROR(-HLOOKUP(AG19,'I&amp;E Summary (2)'!8:45,37,FALSE)*$Q$10,0)</f>
        <v>-1087.8441017886753</v>
      </c>
      <c r="AH125" s="439">
        <f>IFERROR(-HLOOKUP(AH19,'I&amp;E Summary (2)'!8:45,37,FALSE)*$Q$10,0)</f>
        <v>-1115.0404515219227</v>
      </c>
      <c r="AI125" s="439">
        <f>IFERROR(-HLOOKUP(AI19,'I&amp;E Summary (2)'!8:45,37,FALSE)*$Q$10,0)</f>
        <v>-1142.9167226457971</v>
      </c>
      <c r="AJ125" s="439">
        <f>IFERROR(-HLOOKUP(AJ19,'I&amp;E Summary (2)'!8:45,37,FALSE)*$Q$10,0)</f>
        <v>-1171.4899138427704</v>
      </c>
      <c r="AK125" s="439">
        <f>IFERROR(-HLOOKUP(AK19,'I&amp;E Summary (2)'!8:45,37,FALSE)*$Q$10,0)</f>
        <v>-1200.7774487955801</v>
      </c>
      <c r="AL125" s="439">
        <f>IFERROR(-HLOOKUP(AL19,'I&amp;E Summary (2)'!8:45,37,FALSE)*$Q$10,0)</f>
        <v>-1230.7971868139393</v>
      </c>
      <c r="AM125" s="439">
        <f>IFERROR(-HLOOKUP(AM19,'I&amp;E Summary (2)'!8:45,37,FALSE)*$Q$10,0)</f>
        <v>-1261.5674337270068</v>
      </c>
      <c r="AN125" s="439">
        <f>IFERROR(-HLOOKUP(AN19,'I&amp;E Summary (2)'!8:45,37,FALSE)*$Q$10,0)</f>
        <v>-1293.106953048253</v>
      </c>
      <c r="AO125" s="439">
        <f>IFERROR(-HLOOKUP(AO19,'I&amp;E Summary (2)'!8:45,37,FALSE)*$Q$10,0)</f>
        <v>-1325.4349774195493</v>
      </c>
      <c r="AP125" s="439">
        <f>IFERROR(-HLOOKUP(AP19,'I&amp;E Summary (2)'!8:45,37,FALSE)*$Q$10,0)</f>
        <v>-1358.5712203414619</v>
      </c>
      <c r="AQ125" s="439">
        <f>IFERROR(-HLOOKUP(AQ19,'I&amp;E Summary (2)'!8:45,37,FALSE)*$Q$10,0)</f>
        <v>-1392.5358881969073</v>
      </c>
      <c r="AR125" s="439">
        <f>IFERROR(-HLOOKUP(AR19,'I&amp;E Summary (2)'!8:45,37,FALSE)*$Q$10,0)</f>
        <v>-1427.3496925755117</v>
      </c>
      <c r="AS125" s="439">
        <f>IFERROR(-HLOOKUP(AS19,'I&amp;E Summary (2)'!8:45,37,FALSE)*$Q$10,0)</f>
        <v>-1463.0338629062014</v>
      </c>
      <c r="AT125" s="439">
        <f>IFERROR(-HLOOKUP(AT19,'I&amp;E Summary (2)'!8:45,37,FALSE)*$Q$10,0)</f>
        <v>-1499.6101594057275</v>
      </c>
      <c r="AU125" s="439">
        <f>IFERROR(-HLOOKUP(AU19,'I&amp;E Summary (2)'!8:45,37,FALSE)*$Q$10,0)</f>
        <v>-1537.1008863510399</v>
      </c>
      <c r="AV125" s="439">
        <f>IFERROR(-HLOOKUP(AV19,'I&amp;E Summary (2)'!8:45,37,FALSE)*$Q$10,0)</f>
        <v>-1575.5289056836004</v>
      </c>
      <c r="AW125" s="439">
        <f>IFERROR(-HLOOKUP(AW19,'I&amp;E Summary (2)'!8:45,37,FALSE)*$Q$10,0)</f>
        <v>-1614.9176509539584</v>
      </c>
      <c r="AX125" s="439">
        <f>IFERROR(-HLOOKUP(AX19,'I&amp;E Summary (2)'!8:45,37,FALSE)*$Q$10,0)</f>
        <v>-1655.2911416150844</v>
      </c>
      <c r="AY125" s="439">
        <f>IFERROR(-HLOOKUP(AY19,'I&amp;E Summary (2)'!8:45,37,FALSE)*$Q$10,0)</f>
        <v>-1696.6739976732001</v>
      </c>
      <c r="AZ125" s="439">
        <f>IFERROR(-HLOOKUP(AZ19,'I&amp;E Summary (2)'!8:45,37,FALSE)*$Q$10,0)</f>
        <v>-1739.0914547050484</v>
      </c>
      <c r="BA125" s="439">
        <f>IFERROR(-HLOOKUP(BA19,'I&amp;E Summary (2)'!8:45,37,FALSE)*$Q$10,0)</f>
        <v>-1782.56937925077</v>
      </c>
      <c r="BB125" s="439">
        <f>SUM(D125:BA125)</f>
        <v>-50151.620339720699</v>
      </c>
    </row>
    <row r="126" spans="2:54" outlineLevel="1">
      <c r="B126" t="s">
        <v>273</v>
      </c>
      <c r="D126" s="439">
        <f>IFERROR(-HLOOKUP(D19,'I&amp;E Summary (2)'!8:45,38,FALSE)*$Q$10,0)</f>
        <v>0</v>
      </c>
      <c r="E126" s="439">
        <f>IFERROR(-HLOOKUP(E19,'I&amp;E Summary (2)'!8:45,38,FALSE)*$Q$10,0)</f>
        <v>0</v>
      </c>
      <c r="F126" s="439">
        <f>IFERROR(-HLOOKUP(F19,'I&amp;E Summary (2)'!8:45,38,FALSE)*$Q$10,0)</f>
        <v>0</v>
      </c>
      <c r="G126" s="439">
        <f>IFERROR(-HLOOKUP(G19,'I&amp;E Summary (2)'!8:45,38,FALSE)*$Q$10,0)</f>
        <v>0</v>
      </c>
      <c r="H126" s="439">
        <f>IFERROR(-HLOOKUP(H19,'I&amp;E Summary (2)'!8:45,38,FALSE)*$Q$10,0)</f>
        <v>0</v>
      </c>
      <c r="I126" s="439">
        <f>IFERROR(-HLOOKUP(I19,'I&amp;E Summary (2)'!8:45,38,FALSE)*$Q$10,0)</f>
        <v>0</v>
      </c>
      <c r="J126" s="439">
        <f>IFERROR(-HLOOKUP(J19,'I&amp;E Summary (2)'!8:45,38,FALSE)*$Q$10,0)</f>
        <v>0</v>
      </c>
      <c r="K126" s="439">
        <f>IFERROR(-HLOOKUP(K19,'I&amp;E Summary (2)'!8:45,38,FALSE)*$Q$10,0)</f>
        <v>0</v>
      </c>
      <c r="L126" s="439">
        <f>IFERROR(-HLOOKUP(L19,'I&amp;E Summary (2)'!8:45,38,FALSE)*$Q$10,0)</f>
        <v>0</v>
      </c>
      <c r="M126" s="439">
        <f>IFERROR(-HLOOKUP(M19,'I&amp;E Summary (2)'!8:45,38,FALSE)*$Q$10,0)</f>
        <v>0</v>
      </c>
      <c r="N126" s="439">
        <f>IFERROR(-HLOOKUP(N19,'I&amp;E Summary (2)'!8:45,38,FALSE)*$Q$10,0)</f>
        <v>0</v>
      </c>
      <c r="O126" s="439">
        <f>IFERROR(-HLOOKUP(O19,'I&amp;E Summary (2)'!8:45,38,FALSE)*$Q$10,0)</f>
        <v>0</v>
      </c>
      <c r="P126" s="439">
        <f>IFERROR(-HLOOKUP(P19,'I&amp;E Summary (2)'!8:45,38,FALSE)*$Q$10,0)</f>
        <v>0</v>
      </c>
      <c r="Q126" s="439">
        <f>IFERROR(-HLOOKUP(Q19,'I&amp;E Summary (2)'!8:45,38,FALSE)*$Q$10,0)</f>
        <v>0</v>
      </c>
      <c r="R126" s="439">
        <f>IFERROR(-HLOOKUP(R19,'I&amp;E Summary (2)'!8:45,38,FALSE)*$Q$10,0)</f>
        <v>0</v>
      </c>
      <c r="S126" s="439">
        <f>IFERROR(-HLOOKUP(S19,'I&amp;E Summary (2)'!8:45,38,FALSE)*$Q$10,0)</f>
        <v>0</v>
      </c>
      <c r="T126" s="439">
        <f>IFERROR(-HLOOKUP(T19,'I&amp;E Summary (2)'!8:45,38,FALSE)*$Q$10,0)</f>
        <v>0</v>
      </c>
      <c r="U126" s="439">
        <f>IFERROR(-HLOOKUP(U19,'I&amp;E Summary (2)'!8:45,38,FALSE)*$Q$10,0)</f>
        <v>0</v>
      </c>
      <c r="V126" s="439">
        <f>IFERROR(-HLOOKUP(V19,'I&amp;E Summary (2)'!8:45,38,FALSE)*$Q$10,0)</f>
        <v>0</v>
      </c>
      <c r="W126" s="439">
        <f>IFERROR(-HLOOKUP(W19,'I&amp;E Summary (2)'!8:45,38,FALSE)*$Q$10,0)</f>
        <v>0</v>
      </c>
      <c r="X126" s="439">
        <f>IFERROR(-HLOOKUP(X19,'I&amp;E Summary (2)'!8:45,38,FALSE)*$Q$10,0)</f>
        <v>0</v>
      </c>
      <c r="Y126" s="439">
        <f>IFERROR(-HLOOKUP(Y19,'I&amp;E Summary (2)'!8:45,38,FALSE)*$Q$10,0)</f>
        <v>0</v>
      </c>
      <c r="Z126" s="439">
        <f>IFERROR(-HLOOKUP(Z19,'I&amp;E Summary (2)'!8:45,38,FALSE)*$Q$10,0)</f>
        <v>0</v>
      </c>
      <c r="AA126" s="439">
        <f>IFERROR(-HLOOKUP(AA19,'I&amp;E Summary (2)'!8:45,38,FALSE)*$Q$10,0)</f>
        <v>0</v>
      </c>
      <c r="AB126" s="439">
        <f>IFERROR(-HLOOKUP(AB19,'I&amp;E Summary (2)'!8:45,38,FALSE)*$Q$10,0)</f>
        <v>0</v>
      </c>
      <c r="AC126" s="439">
        <f>IFERROR(-HLOOKUP(AC19,'I&amp;E Summary (2)'!8:45,38,FALSE)*$Q$10,0)</f>
        <v>0</v>
      </c>
      <c r="AD126" s="439">
        <f>IFERROR(-HLOOKUP(AD19,'I&amp;E Summary (2)'!8:45,38,FALSE)*$Q$10,0)</f>
        <v>0</v>
      </c>
      <c r="AE126" s="439">
        <f>IFERROR(-HLOOKUP(AE19,'I&amp;E Summary (2)'!8:45,38,FALSE)*$Q$10,0)</f>
        <v>0</v>
      </c>
      <c r="AF126" s="439">
        <f>IFERROR(-HLOOKUP(AF19,'I&amp;E Summary (2)'!8:45,38,FALSE)*$Q$10,0)</f>
        <v>0</v>
      </c>
      <c r="AG126" s="439">
        <f>IFERROR(-HLOOKUP(AG19,'I&amp;E Summary (2)'!8:45,38,FALSE)*$Q$10,0)</f>
        <v>0</v>
      </c>
      <c r="AH126" s="439">
        <f>IFERROR(-HLOOKUP(AH19,'I&amp;E Summary (2)'!8:45,38,FALSE)*$Q$10,0)</f>
        <v>0</v>
      </c>
      <c r="AI126" s="439">
        <f>IFERROR(-HLOOKUP(AI19,'I&amp;E Summary (2)'!8:45,38,FALSE)*$Q$10,0)</f>
        <v>0</v>
      </c>
      <c r="AJ126" s="439">
        <f>IFERROR(-HLOOKUP(AJ19,'I&amp;E Summary (2)'!8:45,38,FALSE)*$Q$10,0)</f>
        <v>0</v>
      </c>
      <c r="AK126" s="439">
        <f>IFERROR(-HLOOKUP(AK19,'I&amp;E Summary (2)'!8:45,38,FALSE)*$Q$10,0)</f>
        <v>0</v>
      </c>
      <c r="AL126" s="439">
        <f>IFERROR(-HLOOKUP(AL19,'I&amp;E Summary (2)'!8:45,38,FALSE)*$Q$10,0)</f>
        <v>0</v>
      </c>
      <c r="AM126" s="439">
        <f>IFERROR(-HLOOKUP(AM19,'I&amp;E Summary (2)'!8:45,38,FALSE)*$Q$10,0)</f>
        <v>0</v>
      </c>
      <c r="AN126" s="439">
        <f>IFERROR(-HLOOKUP(AN19,'I&amp;E Summary (2)'!8:45,38,FALSE)*$Q$10,0)</f>
        <v>0</v>
      </c>
      <c r="AO126" s="439">
        <f>IFERROR(-HLOOKUP(AO19,'I&amp;E Summary (2)'!8:45,38,FALSE)*$Q$10,0)</f>
        <v>0</v>
      </c>
      <c r="AP126" s="439">
        <f>IFERROR(-HLOOKUP(AP19,'I&amp;E Summary (2)'!8:45,38,FALSE)*$Q$10,0)</f>
        <v>0</v>
      </c>
      <c r="AQ126" s="439">
        <f>IFERROR(-HLOOKUP(AQ19,'I&amp;E Summary (2)'!8:45,38,FALSE)*$Q$10,0)</f>
        <v>0</v>
      </c>
      <c r="AR126" s="439">
        <f>IFERROR(-HLOOKUP(AR19,'I&amp;E Summary (2)'!8:45,38,FALSE)*$Q$10,0)</f>
        <v>0</v>
      </c>
      <c r="AS126" s="439">
        <f>IFERROR(-HLOOKUP(AS19,'I&amp;E Summary (2)'!8:45,38,FALSE)*$Q$10,0)</f>
        <v>0</v>
      </c>
      <c r="AT126" s="439">
        <f>IFERROR(-HLOOKUP(AT19,'I&amp;E Summary (2)'!8:45,38,FALSE)*$Q$10,0)</f>
        <v>0</v>
      </c>
      <c r="AU126" s="439">
        <f>IFERROR(-HLOOKUP(AU19,'I&amp;E Summary (2)'!8:45,38,FALSE)*$Q$10,0)</f>
        <v>0</v>
      </c>
      <c r="AV126" s="439">
        <f>IFERROR(-HLOOKUP(AV19,'I&amp;E Summary (2)'!8:45,38,FALSE)*$Q$10,0)</f>
        <v>0</v>
      </c>
      <c r="AW126" s="439">
        <f>IFERROR(-HLOOKUP(AW19,'I&amp;E Summary (2)'!8:45,38,FALSE)*$Q$10,0)</f>
        <v>0</v>
      </c>
      <c r="AX126" s="439">
        <f>IFERROR(-HLOOKUP(AX19,'I&amp;E Summary (2)'!8:45,38,FALSE)*$Q$10,0)</f>
        <v>0</v>
      </c>
      <c r="AY126" s="439">
        <f>IFERROR(-HLOOKUP(AY19,'I&amp;E Summary (2)'!8:45,38,FALSE)*$Q$10,0)</f>
        <v>0</v>
      </c>
      <c r="AZ126" s="439">
        <f>IFERROR(-HLOOKUP(AZ19,'I&amp;E Summary (2)'!8:45,38,FALSE)*$Q$10,0)</f>
        <v>0</v>
      </c>
      <c r="BA126" s="439">
        <f>IFERROR(-HLOOKUP(BA19,'I&amp;E Summary (2)'!8:45,38,FALSE)*$Q$10,0)</f>
        <v>0</v>
      </c>
      <c r="BB126" s="439">
        <f>SUM(D126:BA126)</f>
        <v>0</v>
      </c>
    </row>
    <row r="127" spans="2:54" outlineLevel="1">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c r="AA127" s="439"/>
      <c r="AB127" s="439"/>
      <c r="AC127" s="439"/>
      <c r="AD127" s="439"/>
      <c r="AE127" s="439"/>
      <c r="AF127" s="439"/>
      <c r="AG127" s="439"/>
      <c r="AH127" s="439"/>
      <c r="AI127" s="439"/>
      <c r="AJ127" s="439"/>
      <c r="AK127" s="439"/>
      <c r="AL127" s="439"/>
      <c r="AM127" s="439"/>
      <c r="AN127" s="439"/>
      <c r="AO127" s="439"/>
      <c r="AP127" s="439"/>
      <c r="AQ127" s="439"/>
      <c r="AR127" s="439"/>
      <c r="AS127" s="439"/>
      <c r="AT127" s="439"/>
      <c r="AU127" s="439"/>
      <c r="AV127" s="439"/>
      <c r="AW127" s="439"/>
      <c r="AX127" s="439"/>
      <c r="AY127" s="439"/>
      <c r="AZ127" s="439"/>
      <c r="BA127" s="439"/>
      <c r="BB127" s="439"/>
    </row>
    <row r="128" spans="2:54" outlineLevel="1">
      <c r="B128" t="s">
        <v>189</v>
      </c>
      <c r="D128" s="439">
        <f>-SUM(D124:D126)</f>
        <v>4311.9287030977412</v>
      </c>
      <c r="E128" s="439">
        <f t="shared" ref="E128:BA128" si="47">-SUM(E124:E126)</f>
        <v>4301.9190469697751</v>
      </c>
      <c r="F128" s="439">
        <f t="shared" si="47"/>
        <v>4293.1737426055697</v>
      </c>
      <c r="G128" s="439">
        <f t="shared" si="47"/>
        <v>3297.6920608437272</v>
      </c>
      <c r="H128" s="439">
        <f t="shared" si="47"/>
        <v>2943.1485822125496</v>
      </c>
      <c r="I128" s="439">
        <f t="shared" si="47"/>
        <v>2627.802881709204</v>
      </c>
      <c r="J128" s="439">
        <f t="shared" si="47"/>
        <v>2123.3924716314914</v>
      </c>
      <c r="K128" s="439">
        <f t="shared" si="47"/>
        <v>1790.7097160895105</v>
      </c>
      <c r="L128" s="439">
        <f t="shared" si="47"/>
        <v>1446.4097039684011</v>
      </c>
      <c r="M128" s="439">
        <f t="shared" si="47"/>
        <v>1310.6262411140528</v>
      </c>
      <c r="N128" s="439">
        <f t="shared" si="47"/>
        <v>1245.7194498946619</v>
      </c>
      <c r="O128" s="439">
        <f t="shared" si="47"/>
        <v>1179.7393450276809</v>
      </c>
      <c r="P128" s="439">
        <f t="shared" si="47"/>
        <v>1112.6701649914062</v>
      </c>
      <c r="Q128" s="439">
        <f t="shared" si="47"/>
        <v>1044.4959781955633</v>
      </c>
      <c r="R128" s="439">
        <f t="shared" si="47"/>
        <v>975.200683272731</v>
      </c>
      <c r="S128" s="439">
        <f t="shared" si="47"/>
        <v>904.76800948127857</v>
      </c>
      <c r="T128" s="439">
        <f t="shared" si="47"/>
        <v>833.18151721478364</v>
      </c>
      <c r="U128" s="439">
        <f t="shared" si="47"/>
        <v>760.42459862160001</v>
      </c>
      <c r="V128" s="439">
        <f t="shared" si="47"/>
        <v>686.48047833923692</v>
      </c>
      <c r="W128" s="439">
        <f t="shared" si="47"/>
        <v>611.33221434851339</v>
      </c>
      <c r="X128" s="439">
        <f t="shared" si="47"/>
        <v>534.96269895253113</v>
      </c>
      <c r="Y128" s="439">
        <f t="shared" si="47"/>
        <v>457.3546598857863</v>
      </c>
      <c r="Z128" s="439">
        <f t="shared" si="47"/>
        <v>378.49066155885328</v>
      </c>
      <c r="AA128" s="439">
        <f t="shared" si="47"/>
        <v>298.3531064442426</v>
      </c>
      <c r="AB128" s="439">
        <f t="shared" si="47"/>
        <v>216.92423660930785</v>
      </c>
      <c r="AC128" s="439">
        <f t="shared" si="47"/>
        <v>134.18613540216165</v>
      </c>
      <c r="AD128" s="439">
        <f t="shared" si="47"/>
        <v>50.120729296857235</v>
      </c>
      <c r="AE128" s="439">
        <f t="shared" si="47"/>
        <v>-35.290210095792645</v>
      </c>
      <c r="AF128" s="439">
        <f t="shared" si="47"/>
        <v>-122.06506384507384</v>
      </c>
      <c r="AG128" s="439">
        <f t="shared" si="47"/>
        <v>-210.22236333809951</v>
      </c>
      <c r="AH128" s="439">
        <f t="shared" si="47"/>
        <v>-299.78078773130915</v>
      </c>
      <c r="AI128" s="439">
        <f t="shared" si="47"/>
        <v>-390.75916120846387</v>
      </c>
      <c r="AJ128" s="439">
        <f t="shared" si="47"/>
        <v>-483.17645003751954</v>
      </c>
      <c r="AK128" s="439">
        <f t="shared" si="47"/>
        <v>-577.05175941869743</v>
      </c>
      <c r="AL128" s="439">
        <f t="shared" si="47"/>
        <v>-672.40433011558775</v>
      </c>
      <c r="AM128" s="439">
        <f t="shared" si="47"/>
        <v>-769.25353486106496</v>
      </c>
      <c r="AN128" s="439">
        <f t="shared" si="47"/>
        <v>-867.61887452941141</v>
      </c>
      <c r="AO128" s="439">
        <f t="shared" si="47"/>
        <v>-967.51997406576311</v>
      </c>
      <c r="AP128" s="439">
        <f t="shared" si="47"/>
        <v>-1068.9765781638139</v>
      </c>
      <c r="AQ128" s="439">
        <f t="shared" si="47"/>
        <v>-1172.008546682247</v>
      </c>
      <c r="AR128" s="439">
        <f t="shared" si="47"/>
        <v>-1276.6358497902693</v>
      </c>
      <c r="AS128" s="439">
        <f t="shared" si="47"/>
        <v>-1382.8785628320968</v>
      </c>
      <c r="AT128" s="439">
        <f t="shared" si="47"/>
        <v>-1490.7568609000962</v>
      </c>
      <c r="AU128" s="439">
        <f t="shared" si="47"/>
        <v>-1600.2910131058286</v>
      </c>
      <c r="AV128" s="439">
        <f t="shared" si="47"/>
        <v>-1711.5013765380472</v>
      </c>
      <c r="AW128" s="439">
        <f t="shared" si="47"/>
        <v>-1824.4083898960967</v>
      </c>
      <c r="AX128" s="439">
        <f t="shared" si="47"/>
        <v>-1939.0325667871614</v>
      </c>
      <c r="AY128" s="439">
        <f t="shared" si="47"/>
        <v>-2055.3944886750683</v>
      </c>
      <c r="AZ128" s="439">
        <f t="shared" si="47"/>
        <v>-2173.5147974682595</v>
      </c>
      <c r="BA128" s="439">
        <f t="shared" si="47"/>
        <v>-2293.4141877339471</v>
      </c>
      <c r="BB128" s="439">
        <f>SUM(D128:BA128)</f>
        <v>14487.252089959497</v>
      </c>
    </row>
    <row r="129" spans="2:54" outlineLevel="1">
      <c r="B129" t="s">
        <v>437</v>
      </c>
      <c r="D129" s="439">
        <f>IF('Inputs (2)'!$E$5="New Project",0,IFERROR(-HLOOKUP('Investment Appraisal (2)'!D19,'I&amp;E Summary (2)'!8:92,85,FALSE),0))</f>
        <v>0</v>
      </c>
      <c r="E129" s="439">
        <f>IF('Inputs (2)'!$E$5="New Project",0,IFERROR(-HLOOKUP('Investment Appraisal (2)'!E19,'I&amp;E Summary (2)'!8:92,85,FALSE),0))</f>
        <v>0</v>
      </c>
      <c r="F129" s="439">
        <f>IF('Inputs (2)'!$E$5="New Project",0,IFERROR(-HLOOKUP('Investment Appraisal (2)'!F19,'I&amp;E Summary (2)'!8:92,85,FALSE),0))</f>
        <v>0</v>
      </c>
      <c r="G129" s="439">
        <f>IF('Inputs (2)'!$E$5="New Project",0,IFERROR(-HLOOKUP('Investment Appraisal (2)'!G19,'I&amp;E Summary (2)'!8:92,85,FALSE),0))</f>
        <v>0</v>
      </c>
      <c r="H129" s="439">
        <f>IF('Inputs (2)'!$E$5="New Project",0,IFERROR(-HLOOKUP('Investment Appraisal (2)'!H19,'I&amp;E Summary (2)'!8:92,85,FALSE),0))</f>
        <v>0</v>
      </c>
      <c r="I129" s="439">
        <f>IF('Inputs (2)'!$E$5="New Project",0,IFERROR(-HLOOKUP('Investment Appraisal (2)'!I19,'I&amp;E Summary (2)'!8:92,85,FALSE),0))</f>
        <v>0</v>
      </c>
      <c r="J129" s="439">
        <f>IF('Inputs (2)'!$E$5="New Project",0,IFERROR(-HLOOKUP('Investment Appraisal (2)'!J19,'I&amp;E Summary (2)'!8:92,85,FALSE),0))</f>
        <v>0</v>
      </c>
      <c r="K129" s="439">
        <f>IF('Inputs (2)'!$E$5="New Project",0,IFERROR(-HLOOKUP('Investment Appraisal (2)'!K19,'I&amp;E Summary (2)'!8:92,85,FALSE),0))</f>
        <v>0</v>
      </c>
      <c r="L129" s="439">
        <f>IF('Inputs (2)'!$E$5="New Project",0,IFERROR(-HLOOKUP('Investment Appraisal (2)'!L19,'I&amp;E Summary (2)'!8:92,85,FALSE),0))</f>
        <v>0</v>
      </c>
      <c r="M129" s="439">
        <f>IF('Inputs (2)'!$E$5="New Project",0,IFERROR(-HLOOKUP('Investment Appraisal (2)'!M19,'I&amp;E Summary (2)'!8:92,85,FALSE),0))</f>
        <v>0</v>
      </c>
      <c r="N129" s="439">
        <f>IF('Inputs (2)'!$E$5="New Project",0,IFERROR(-HLOOKUP('Investment Appraisal (2)'!N19,'I&amp;E Summary (2)'!8:92,85,FALSE),0))</f>
        <v>0</v>
      </c>
      <c r="O129" s="439">
        <f>IF('Inputs (2)'!$E$5="New Project",0,IFERROR(-HLOOKUP('Investment Appraisal (2)'!O19,'I&amp;E Summary (2)'!8:92,85,FALSE),0))</f>
        <v>0</v>
      </c>
      <c r="P129" s="439">
        <f>IF('Inputs (2)'!$E$5="New Project",0,IFERROR(-HLOOKUP('Investment Appraisal (2)'!P19,'I&amp;E Summary (2)'!8:92,85,FALSE),0))</f>
        <v>0</v>
      </c>
      <c r="Q129" s="439">
        <f>IF('Inputs (2)'!$E$5="New Project",0,IFERROR(-HLOOKUP('Investment Appraisal (2)'!Q19,'I&amp;E Summary (2)'!8:92,85,FALSE),0))</f>
        <v>0</v>
      </c>
      <c r="R129" s="439">
        <f>IF('Inputs (2)'!$E$5="New Project",0,IFERROR(-HLOOKUP('Investment Appraisal (2)'!R19,'I&amp;E Summary (2)'!8:92,85,FALSE),0))</f>
        <v>0</v>
      </c>
      <c r="S129" s="439">
        <f>IF('Inputs (2)'!$E$5="New Project",0,IFERROR(-HLOOKUP('Investment Appraisal (2)'!S19,'I&amp;E Summary (2)'!8:92,85,FALSE),0))</f>
        <v>0</v>
      </c>
      <c r="T129" s="439">
        <f>IF('Inputs (2)'!$E$5="New Project",0,IFERROR(-HLOOKUP('Investment Appraisal (2)'!T19,'I&amp;E Summary (2)'!8:92,85,FALSE),0))</f>
        <v>0</v>
      </c>
      <c r="U129" s="439">
        <f>IF('Inputs (2)'!$E$5="New Project",0,IFERROR(-HLOOKUP('Investment Appraisal (2)'!U19,'I&amp;E Summary (2)'!8:92,85,FALSE),0))</f>
        <v>0</v>
      </c>
      <c r="V129" s="439">
        <f>IF('Inputs (2)'!$E$5="New Project",0,IFERROR(-HLOOKUP('Investment Appraisal (2)'!V19,'I&amp;E Summary (2)'!8:92,85,FALSE),0))</f>
        <v>0</v>
      </c>
      <c r="W129" s="439">
        <f>IF('Inputs (2)'!$E$5="New Project",0,IFERROR(-HLOOKUP('Investment Appraisal (2)'!W19,'I&amp;E Summary (2)'!8:92,85,FALSE),0))</f>
        <v>0</v>
      </c>
      <c r="X129" s="439">
        <f>IF('Inputs (2)'!$E$5="New Project",0,IFERROR(-HLOOKUP('Investment Appraisal (2)'!X19,'I&amp;E Summary (2)'!8:92,85,FALSE),0))</f>
        <v>0</v>
      </c>
      <c r="Y129" s="439">
        <f>IF('Inputs (2)'!$E$5="New Project",0,IFERROR(-HLOOKUP('Investment Appraisal (2)'!Y19,'I&amp;E Summary (2)'!8:92,85,FALSE),0))</f>
        <v>0</v>
      </c>
      <c r="Z129" s="439">
        <f>IF('Inputs (2)'!$E$5="New Project",0,IFERROR(-HLOOKUP('Investment Appraisal (2)'!Z19,'I&amp;E Summary (2)'!8:92,85,FALSE),0))</f>
        <v>0</v>
      </c>
      <c r="AA129" s="439">
        <f>IF('Inputs (2)'!$E$5="New Project",0,IFERROR(-HLOOKUP('Investment Appraisal (2)'!AA19,'I&amp;E Summary (2)'!8:92,85,FALSE),0))</f>
        <v>0</v>
      </c>
      <c r="AB129" s="439">
        <f>IF('Inputs (2)'!$E$5="New Project",0,IFERROR(-HLOOKUP('Investment Appraisal (2)'!AB19,'I&amp;E Summary (2)'!8:92,85,FALSE),0))</f>
        <v>0</v>
      </c>
      <c r="AC129" s="439">
        <f>IF('Inputs (2)'!$E$5="New Project",0,IFERROR(-HLOOKUP('Investment Appraisal (2)'!AC19,'I&amp;E Summary (2)'!8:92,85,FALSE),0))</f>
        <v>0</v>
      </c>
      <c r="AD129" s="439">
        <f>IF('Inputs (2)'!$E$5="New Project",0,IFERROR(-HLOOKUP('Investment Appraisal (2)'!AD19,'I&amp;E Summary (2)'!8:92,85,FALSE),0))</f>
        <v>0</v>
      </c>
      <c r="AE129" s="439">
        <f>IF('Inputs (2)'!$E$5="New Project",0,IFERROR(-HLOOKUP('Investment Appraisal (2)'!AE19,'I&amp;E Summary (2)'!8:92,85,FALSE),0))</f>
        <v>0</v>
      </c>
      <c r="AF129" s="439">
        <f>IF('Inputs (2)'!$E$5="New Project",0,IFERROR(-HLOOKUP('Investment Appraisal (2)'!AF19,'I&amp;E Summary (2)'!8:92,85,FALSE),0))</f>
        <v>0</v>
      </c>
      <c r="AG129" s="439">
        <f>IF('Inputs (2)'!$E$5="New Project",0,IFERROR(-HLOOKUP('Investment Appraisal (2)'!AG19,'I&amp;E Summary (2)'!8:92,85,FALSE),0))</f>
        <v>0</v>
      </c>
      <c r="AH129" s="439">
        <f>IF('Inputs (2)'!$E$5="New Project",0,IFERROR(-HLOOKUP('Investment Appraisal (2)'!AH19,'I&amp;E Summary (2)'!8:92,85,FALSE),0))</f>
        <v>0</v>
      </c>
      <c r="AI129" s="439">
        <f>IF('Inputs (2)'!$E$5="New Project",0,IFERROR(-HLOOKUP('Investment Appraisal (2)'!AI19,'I&amp;E Summary (2)'!8:92,85,FALSE),0))</f>
        <v>0</v>
      </c>
      <c r="AJ129" s="439">
        <f>IF('Inputs (2)'!$E$5="New Project",0,IFERROR(-HLOOKUP('Investment Appraisal (2)'!AJ19,'I&amp;E Summary (2)'!8:92,85,FALSE),0))</f>
        <v>0</v>
      </c>
      <c r="AK129" s="439">
        <f>IF('Inputs (2)'!$E$5="New Project",0,IFERROR(-HLOOKUP('Investment Appraisal (2)'!AK19,'I&amp;E Summary (2)'!8:92,85,FALSE),0))</f>
        <v>0</v>
      </c>
      <c r="AL129" s="439">
        <f>IF('Inputs (2)'!$E$5="New Project",0,IFERROR(-HLOOKUP('Investment Appraisal (2)'!AL19,'I&amp;E Summary (2)'!8:92,85,FALSE),0))</f>
        <v>0</v>
      </c>
      <c r="AM129" s="439">
        <f>IF('Inputs (2)'!$E$5="New Project",0,IFERROR(-HLOOKUP('Investment Appraisal (2)'!AM19,'I&amp;E Summary (2)'!8:92,85,FALSE),0))</f>
        <v>0</v>
      </c>
      <c r="AN129" s="439">
        <f>IF('Inputs (2)'!$E$5="New Project",0,IFERROR(-HLOOKUP('Investment Appraisal (2)'!AN19,'I&amp;E Summary (2)'!8:92,85,FALSE),0))</f>
        <v>0</v>
      </c>
      <c r="AO129" s="439">
        <f>IF('Inputs (2)'!$E$5="New Project",0,IFERROR(-HLOOKUP('Investment Appraisal (2)'!AO19,'I&amp;E Summary (2)'!8:92,85,FALSE),0))</f>
        <v>0</v>
      </c>
      <c r="AP129" s="439">
        <f>IF('Inputs (2)'!$E$5="New Project",0,IFERROR(-HLOOKUP('Investment Appraisal (2)'!AP19,'I&amp;E Summary (2)'!8:92,85,FALSE),0))</f>
        <v>0</v>
      </c>
      <c r="AQ129" s="439">
        <f>IF('Inputs (2)'!$E$5="New Project",0,IFERROR(-HLOOKUP('Investment Appraisal (2)'!AQ19,'I&amp;E Summary (2)'!8:92,85,FALSE),0))</f>
        <v>0</v>
      </c>
      <c r="AR129" s="439">
        <f>IF('Inputs (2)'!$E$5="New Project",0,IFERROR(-HLOOKUP('Investment Appraisal (2)'!AR19,'I&amp;E Summary (2)'!8:92,85,FALSE),0))</f>
        <v>0</v>
      </c>
      <c r="AS129" s="439">
        <f>IF('Inputs (2)'!$E$5="New Project",0,IFERROR(-HLOOKUP('Investment Appraisal (2)'!AS19,'I&amp;E Summary (2)'!8:92,85,FALSE),0))</f>
        <v>0</v>
      </c>
      <c r="AT129" s="439">
        <f>IF('Inputs (2)'!$E$5="New Project",0,IFERROR(-HLOOKUP('Investment Appraisal (2)'!AT19,'I&amp;E Summary (2)'!8:92,85,FALSE),0))</f>
        <v>0</v>
      </c>
      <c r="AU129" s="439">
        <f>IF('Inputs (2)'!$E$5="New Project",0,IFERROR(-HLOOKUP('Investment Appraisal (2)'!AU19,'I&amp;E Summary (2)'!8:92,85,FALSE),0))</f>
        <v>0</v>
      </c>
      <c r="AV129" s="439">
        <f>IF('Inputs (2)'!$E$5="New Project",0,IFERROR(-HLOOKUP('Investment Appraisal (2)'!AV19,'I&amp;E Summary (2)'!8:92,85,FALSE),0))</f>
        <v>0</v>
      </c>
      <c r="AW129" s="439">
        <f>IF('Inputs (2)'!$E$5="New Project",0,IFERROR(-HLOOKUP('Investment Appraisal (2)'!AW19,'I&amp;E Summary (2)'!8:92,85,FALSE),0))</f>
        <v>0</v>
      </c>
      <c r="AX129" s="439">
        <f>IF('Inputs (2)'!$E$5="New Project",0,IFERROR(-HLOOKUP('Investment Appraisal (2)'!AX19,'I&amp;E Summary (2)'!8:92,85,FALSE),0))</f>
        <v>0</v>
      </c>
      <c r="AY129" s="439">
        <f>IF('Inputs (2)'!$E$5="New Project",0,IFERROR(-HLOOKUP('Investment Appraisal (2)'!AY19,'I&amp;E Summary (2)'!8:92,85,FALSE),0))</f>
        <v>0</v>
      </c>
      <c r="AZ129" s="439">
        <f>IF('Inputs (2)'!$E$5="New Project",0,IFERROR(-HLOOKUP('Investment Appraisal (2)'!AZ19,'I&amp;E Summary (2)'!8:92,85,FALSE),0))</f>
        <v>0</v>
      </c>
      <c r="BA129" s="439">
        <f>IF('Inputs (2)'!$E$5="New Project",0,IFERROR(-HLOOKUP('Investment Appraisal (2)'!BA19,'I&amp;E Summary (2)'!8:92,85,FALSE),0))</f>
        <v>0</v>
      </c>
      <c r="BB129" s="439">
        <f>SUM(D129:BA129)</f>
        <v>0</v>
      </c>
    </row>
    <row r="130" spans="2:54" outlineLevel="1">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c r="AA130" s="439"/>
      <c r="AB130" s="439"/>
      <c r="AC130" s="439"/>
      <c r="AD130" s="439"/>
      <c r="AE130" s="439"/>
      <c r="AF130" s="439"/>
      <c r="AG130" s="439"/>
      <c r="AH130" s="439"/>
      <c r="AI130" s="439"/>
      <c r="AJ130" s="439"/>
      <c r="AK130" s="439"/>
      <c r="AL130" s="439"/>
      <c r="AM130" s="439"/>
      <c r="AN130" s="439"/>
      <c r="AO130" s="439"/>
      <c r="AP130" s="439"/>
      <c r="AQ130" s="439"/>
      <c r="AR130" s="439"/>
      <c r="AS130" s="439"/>
      <c r="AT130" s="439"/>
      <c r="AU130" s="439"/>
      <c r="AV130" s="439"/>
      <c r="AW130" s="439"/>
      <c r="AX130" s="439"/>
      <c r="AY130" s="439"/>
      <c r="AZ130" s="439"/>
      <c r="BA130" s="439"/>
      <c r="BB130" s="439"/>
    </row>
    <row r="131" spans="2:54" outlineLevel="1">
      <c r="B131" t="s">
        <v>434</v>
      </c>
      <c r="D131" s="439">
        <f>D128+D129</f>
        <v>4311.9287030977412</v>
      </c>
      <c r="E131" s="439">
        <f t="shared" ref="E131:BA131" si="48">E128+E129</f>
        <v>4301.9190469697751</v>
      </c>
      <c r="F131" s="439">
        <f t="shared" si="48"/>
        <v>4293.1737426055697</v>
      </c>
      <c r="G131" s="439">
        <f t="shared" si="48"/>
        <v>3297.6920608437272</v>
      </c>
      <c r="H131" s="439">
        <f t="shared" si="48"/>
        <v>2943.1485822125496</v>
      </c>
      <c r="I131" s="439">
        <f t="shared" si="48"/>
        <v>2627.802881709204</v>
      </c>
      <c r="J131" s="439">
        <f t="shared" si="48"/>
        <v>2123.3924716314914</v>
      </c>
      <c r="K131" s="439">
        <f t="shared" si="48"/>
        <v>1790.7097160895105</v>
      </c>
      <c r="L131" s="439">
        <f t="shared" si="48"/>
        <v>1446.4097039684011</v>
      </c>
      <c r="M131" s="439">
        <f t="shared" si="48"/>
        <v>1310.6262411140528</v>
      </c>
      <c r="N131" s="439">
        <f t="shared" si="48"/>
        <v>1245.7194498946619</v>
      </c>
      <c r="O131" s="439">
        <f t="shared" si="48"/>
        <v>1179.7393450276809</v>
      </c>
      <c r="P131" s="439">
        <f t="shared" si="48"/>
        <v>1112.6701649914062</v>
      </c>
      <c r="Q131" s="439">
        <f t="shared" si="48"/>
        <v>1044.4959781955633</v>
      </c>
      <c r="R131" s="439">
        <f t="shared" si="48"/>
        <v>975.200683272731</v>
      </c>
      <c r="S131" s="439">
        <f t="shared" si="48"/>
        <v>904.76800948127857</v>
      </c>
      <c r="T131" s="439">
        <f t="shared" si="48"/>
        <v>833.18151721478364</v>
      </c>
      <c r="U131" s="439">
        <f t="shared" si="48"/>
        <v>760.42459862160001</v>
      </c>
      <c r="V131" s="439">
        <f t="shared" si="48"/>
        <v>686.48047833923692</v>
      </c>
      <c r="W131" s="439">
        <f t="shared" si="48"/>
        <v>611.33221434851339</v>
      </c>
      <c r="X131" s="439">
        <f t="shared" si="48"/>
        <v>534.96269895253113</v>
      </c>
      <c r="Y131" s="439">
        <f t="shared" si="48"/>
        <v>457.3546598857863</v>
      </c>
      <c r="Z131" s="439">
        <f t="shared" si="48"/>
        <v>378.49066155885328</v>
      </c>
      <c r="AA131" s="439">
        <f t="shared" si="48"/>
        <v>298.3531064442426</v>
      </c>
      <c r="AB131" s="439">
        <f t="shared" si="48"/>
        <v>216.92423660930785</v>
      </c>
      <c r="AC131" s="439">
        <f t="shared" si="48"/>
        <v>134.18613540216165</v>
      </c>
      <c r="AD131" s="439">
        <f t="shared" si="48"/>
        <v>50.120729296857235</v>
      </c>
      <c r="AE131" s="439">
        <f t="shared" si="48"/>
        <v>-35.290210095792645</v>
      </c>
      <c r="AF131" s="439">
        <f t="shared" si="48"/>
        <v>-122.06506384507384</v>
      </c>
      <c r="AG131" s="439">
        <f t="shared" si="48"/>
        <v>-210.22236333809951</v>
      </c>
      <c r="AH131" s="439">
        <f t="shared" si="48"/>
        <v>-299.78078773130915</v>
      </c>
      <c r="AI131" s="439">
        <f t="shared" si="48"/>
        <v>-390.75916120846387</v>
      </c>
      <c r="AJ131" s="439">
        <f t="shared" si="48"/>
        <v>-483.17645003751954</v>
      </c>
      <c r="AK131" s="439">
        <f t="shared" si="48"/>
        <v>-577.05175941869743</v>
      </c>
      <c r="AL131" s="439">
        <f t="shared" si="48"/>
        <v>-672.40433011558775</v>
      </c>
      <c r="AM131" s="439">
        <f t="shared" si="48"/>
        <v>-769.25353486106496</v>
      </c>
      <c r="AN131" s="439">
        <f t="shared" si="48"/>
        <v>-867.61887452941141</v>
      </c>
      <c r="AO131" s="439">
        <f t="shared" si="48"/>
        <v>-967.51997406576311</v>
      </c>
      <c r="AP131" s="439">
        <f t="shared" si="48"/>
        <v>-1068.9765781638139</v>
      </c>
      <c r="AQ131" s="439">
        <f t="shared" si="48"/>
        <v>-1172.008546682247</v>
      </c>
      <c r="AR131" s="439">
        <f t="shared" si="48"/>
        <v>-1276.6358497902693</v>
      </c>
      <c r="AS131" s="439">
        <f t="shared" si="48"/>
        <v>-1382.8785628320968</v>
      </c>
      <c r="AT131" s="439">
        <f t="shared" si="48"/>
        <v>-1490.7568609000962</v>
      </c>
      <c r="AU131" s="439">
        <f t="shared" si="48"/>
        <v>-1600.2910131058286</v>
      </c>
      <c r="AV131" s="439">
        <f t="shared" si="48"/>
        <v>-1711.5013765380472</v>
      </c>
      <c r="AW131" s="439">
        <f t="shared" si="48"/>
        <v>-1824.4083898960967</v>
      </c>
      <c r="AX131" s="439">
        <f t="shared" si="48"/>
        <v>-1939.0325667871614</v>
      </c>
      <c r="AY131" s="439">
        <f t="shared" si="48"/>
        <v>-2055.3944886750683</v>
      </c>
      <c r="AZ131" s="439">
        <f t="shared" si="48"/>
        <v>-2173.5147974682595</v>
      </c>
      <c r="BA131" s="439">
        <f t="shared" si="48"/>
        <v>-2293.4141877339471</v>
      </c>
      <c r="BB131" s="439">
        <f>SUM(D131:BA131)</f>
        <v>14487.252089959497</v>
      </c>
    </row>
    <row r="132" spans="2:54" outlineLevel="1">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c r="AA132" s="439"/>
      <c r="AB132" s="439"/>
      <c r="AC132" s="439"/>
      <c r="AD132" s="439"/>
      <c r="AE132" s="439"/>
      <c r="AF132" s="439"/>
      <c r="AG132" s="439"/>
      <c r="AH132" s="439"/>
      <c r="AI132" s="439"/>
      <c r="AJ132" s="439"/>
      <c r="AK132" s="439"/>
      <c r="AL132" s="439"/>
      <c r="AM132" s="439"/>
      <c r="AN132" s="439"/>
      <c r="AO132" s="439"/>
      <c r="AP132" s="439"/>
      <c r="AQ132" s="439"/>
      <c r="AR132" s="439"/>
      <c r="AS132" s="439"/>
      <c r="AT132" s="439"/>
      <c r="AU132" s="439"/>
      <c r="AV132" s="439"/>
      <c r="AW132" s="439"/>
      <c r="AX132" s="439"/>
      <c r="AY132" s="439"/>
      <c r="AZ132" s="439"/>
      <c r="BA132" s="439"/>
      <c r="BB132" s="439"/>
    </row>
    <row r="133" spans="2:54" outlineLevel="1">
      <c r="D133" s="439"/>
      <c r="E133" s="439"/>
      <c r="F133" s="439"/>
      <c r="G133" s="439"/>
      <c r="H133" s="439"/>
      <c r="I133" s="439"/>
      <c r="J133" s="439"/>
      <c r="K133" s="439"/>
      <c r="L133" s="439"/>
      <c r="M133" s="439"/>
      <c r="N133" s="439"/>
      <c r="O133" s="439"/>
      <c r="P133" s="439"/>
      <c r="Q133" s="439"/>
      <c r="R133" s="439"/>
      <c r="S133" s="439"/>
      <c r="T133" s="439"/>
      <c r="U133" s="439"/>
      <c r="V133" s="439"/>
      <c r="W133" s="439"/>
      <c r="X133" s="439"/>
      <c r="Y133" s="439"/>
      <c r="Z133" s="439"/>
      <c r="AA133" s="439"/>
      <c r="AB133" s="439"/>
      <c r="AC133" s="439"/>
      <c r="AD133" s="439"/>
      <c r="AE133" s="439"/>
      <c r="AF133" s="439"/>
      <c r="AG133" s="439"/>
      <c r="AH133" s="439"/>
      <c r="AI133" s="439"/>
      <c r="AJ133" s="439"/>
      <c r="AK133" s="439"/>
      <c r="AL133" s="439"/>
      <c r="AM133" s="439"/>
      <c r="AN133" s="439"/>
      <c r="AO133" s="439"/>
      <c r="AP133" s="439"/>
      <c r="AQ133" s="439"/>
      <c r="AR133" s="439"/>
      <c r="AS133" s="439"/>
      <c r="AT133" s="439"/>
      <c r="AU133" s="439"/>
      <c r="AV133" s="439"/>
      <c r="AW133" s="439"/>
      <c r="AX133" s="439"/>
      <c r="AY133" s="439"/>
      <c r="AZ133" s="439"/>
      <c r="BA133" s="439"/>
      <c r="BB133" s="439"/>
    </row>
    <row r="134" spans="2:54" outlineLevel="1">
      <c r="B134" t="s">
        <v>116</v>
      </c>
      <c r="D134" s="439">
        <f t="shared" ref="D134:AI134" si="49">IFERROR((D118+D119-D131-D133+D32),0)</f>
        <v>-4874.4287030977412</v>
      </c>
      <c r="E134" s="439">
        <f t="shared" si="49"/>
        <v>-4916.9190469697751</v>
      </c>
      <c r="F134" s="439">
        <f t="shared" si="49"/>
        <v>-4983.1737426055697</v>
      </c>
      <c r="G134" s="439">
        <f t="shared" si="49"/>
        <v>-4062.6920608437272</v>
      </c>
      <c r="H134" s="439">
        <f t="shared" si="49"/>
        <v>-2943.1485822125496</v>
      </c>
      <c r="I134" s="439">
        <f t="shared" si="49"/>
        <v>-2627.802881709204</v>
      </c>
      <c r="J134" s="439">
        <f t="shared" si="49"/>
        <v>-2123.3924716314914</v>
      </c>
      <c r="K134" s="439">
        <f t="shared" si="49"/>
        <v>-1790.7097160895105</v>
      </c>
      <c r="L134" s="439">
        <f t="shared" si="49"/>
        <v>-1446.9224674342699</v>
      </c>
      <c r="M134" s="439">
        <f t="shared" si="49"/>
        <v>-1310.6262411140528</v>
      </c>
      <c r="N134" s="439">
        <f t="shared" si="49"/>
        <v>-1245.7194498946619</v>
      </c>
      <c r="O134" s="439">
        <f t="shared" si="49"/>
        <v>-1179.7393450276809</v>
      </c>
      <c r="P134" s="439">
        <f t="shared" si="49"/>
        <v>-1112.6701649914062</v>
      </c>
      <c r="Q134" s="439">
        <f t="shared" si="49"/>
        <v>-1048.5298671658554</v>
      </c>
      <c r="R134" s="439">
        <f t="shared" si="49"/>
        <v>-975.200683272731</v>
      </c>
      <c r="S134" s="439">
        <f t="shared" si="49"/>
        <v>-904.76800948127857</v>
      </c>
      <c r="T134" s="439">
        <f t="shared" si="49"/>
        <v>-833.18151721478364</v>
      </c>
      <c r="U134" s="439">
        <f t="shared" si="49"/>
        <v>-760.42459862160001</v>
      </c>
      <c r="V134" s="439">
        <f t="shared" si="49"/>
        <v>-687.13685892672402</v>
      </c>
      <c r="W134" s="439">
        <f t="shared" si="49"/>
        <v>-611.33221434851339</v>
      </c>
      <c r="X134" s="439">
        <f t="shared" si="49"/>
        <v>-534.96269895253113</v>
      </c>
      <c r="Y134" s="439">
        <f t="shared" si="49"/>
        <v>-457.3546598857863</v>
      </c>
      <c r="Z134" s="439">
        <f t="shared" si="49"/>
        <v>-378.49066155885328</v>
      </c>
      <c r="AA134" s="439">
        <f t="shared" si="49"/>
        <v>-315.13324692341172</v>
      </c>
      <c r="AB134" s="439">
        <f t="shared" si="49"/>
        <v>-216.92423660930785</v>
      </c>
      <c r="AC134" s="439">
        <f t="shared" si="49"/>
        <v>-134.18613540216165</v>
      </c>
      <c r="AD134" s="439">
        <f t="shared" si="49"/>
        <v>-50.120729296857235</v>
      </c>
      <c r="AE134" s="439">
        <f t="shared" si="49"/>
        <v>35.290210095792645</v>
      </c>
      <c r="AF134" s="439">
        <f t="shared" si="49"/>
        <v>121.22484119992104</v>
      </c>
      <c r="AG134" s="439">
        <f t="shared" si="49"/>
        <v>210.22236333809951</v>
      </c>
      <c r="AH134" s="439">
        <f t="shared" si="49"/>
        <v>299.78078773130915</v>
      </c>
      <c r="AI134" s="439">
        <f t="shared" si="49"/>
        <v>390.75916120846387</v>
      </c>
      <c r="AJ134" s="439">
        <f t="shared" ref="AJ134:BA134" si="50">IFERROR((AJ118+AJ119-AJ131-AJ133+AJ32),0)</f>
        <v>483.17645003751954</v>
      </c>
      <c r="AK134" s="439">
        <f t="shared" si="50"/>
        <v>566.93731312698014</v>
      </c>
      <c r="AL134" s="439">
        <f t="shared" si="50"/>
        <v>672.40433011558775</v>
      </c>
      <c r="AM134" s="439">
        <f t="shared" si="50"/>
        <v>769.25353486106496</v>
      </c>
      <c r="AN134" s="439">
        <f t="shared" si="50"/>
        <v>867.61887452941141</v>
      </c>
      <c r="AO134" s="439">
        <f t="shared" si="50"/>
        <v>967.51997406576311</v>
      </c>
      <c r="AP134" s="439">
        <f t="shared" si="50"/>
        <v>1067.9010221420699</v>
      </c>
      <c r="AQ134" s="439">
        <f t="shared" si="50"/>
        <v>1172.008546682247</v>
      </c>
      <c r="AR134" s="439">
        <f t="shared" si="50"/>
        <v>1276.6358497902693</v>
      </c>
      <c r="AS134" s="439">
        <f t="shared" si="50"/>
        <v>1382.8785628320968</v>
      </c>
      <c r="AT134" s="439">
        <f t="shared" si="50"/>
        <v>1490.7568609000962</v>
      </c>
      <c r="AU134" s="439">
        <f t="shared" si="50"/>
        <v>1556.5218420800452</v>
      </c>
      <c r="AV134" s="439">
        <f t="shared" si="50"/>
        <v>1711.5013765380472</v>
      </c>
      <c r="AW134" s="439">
        <f t="shared" si="50"/>
        <v>1824.4083898960967</v>
      </c>
      <c r="AX134" s="439">
        <f t="shared" si="50"/>
        <v>1939.0325667871614</v>
      </c>
      <c r="AY134" s="439">
        <f t="shared" si="50"/>
        <v>2055.3944886750683</v>
      </c>
      <c r="AZ134" s="439">
        <f t="shared" si="50"/>
        <v>2172.137994828408</v>
      </c>
      <c r="BA134" s="439">
        <f t="shared" si="50"/>
        <v>2293.4141877339471</v>
      </c>
      <c r="BB134" s="439">
        <f>SUM(D134:BA134)</f>
        <v>-17198.91146208654</v>
      </c>
    </row>
    <row r="135" spans="2:54" outlineLevel="1">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c r="AA135" s="439"/>
      <c r="AB135" s="439"/>
      <c r="AC135" s="439"/>
      <c r="AD135" s="439"/>
      <c r="AE135" s="439"/>
      <c r="AF135" s="439"/>
      <c r="AG135" s="439"/>
      <c r="AH135" s="439"/>
      <c r="AI135" s="439"/>
      <c r="AJ135" s="439"/>
      <c r="AK135" s="439"/>
      <c r="AL135" s="439"/>
      <c r="AM135" s="439"/>
      <c r="AN135" s="439"/>
      <c r="AO135" s="439"/>
      <c r="AP135" s="439"/>
      <c r="AQ135" s="439"/>
      <c r="AR135" s="439"/>
      <c r="AS135" s="439"/>
      <c r="AT135" s="439"/>
      <c r="AU135" s="439"/>
      <c r="AV135" s="439"/>
      <c r="AW135" s="439"/>
      <c r="AX135" s="439"/>
      <c r="AY135" s="439"/>
      <c r="AZ135" s="439"/>
      <c r="BA135" s="439"/>
      <c r="BB135" s="439"/>
    </row>
    <row r="136" spans="2:54" outlineLevel="1">
      <c r="B136" t="s">
        <v>435</v>
      </c>
      <c r="D136" s="439">
        <f t="shared" ref="D136:AI136" si="51">IFERROR(D134/((1+$Q$13)^D20),0)</f>
        <v>-4732.4550515512046</v>
      </c>
      <c r="E136" s="439">
        <f t="shared" si="51"/>
        <v>-4634.6677792155488</v>
      </c>
      <c r="F136" s="439">
        <f t="shared" si="51"/>
        <v>-4560.3098876531558</v>
      </c>
      <c r="G136" s="439">
        <f t="shared" si="51"/>
        <v>-3609.64927572955</v>
      </c>
      <c r="H136" s="439">
        <f t="shared" si="51"/>
        <v>-2538.7858207643435</v>
      </c>
      <c r="I136" s="439">
        <f t="shared" si="51"/>
        <v>-2200.7435430993978</v>
      </c>
      <c r="J136" s="439">
        <f t="shared" si="51"/>
        <v>-1726.5123939339487</v>
      </c>
      <c r="K136" s="439">
        <f t="shared" si="51"/>
        <v>-1413.6027858567459</v>
      </c>
      <c r="L136" s="439">
        <f t="shared" si="51"/>
        <v>-1108.9455894455511</v>
      </c>
      <c r="M136" s="439">
        <f t="shared" si="51"/>
        <v>-975.22901071693491</v>
      </c>
      <c r="N136" s="439">
        <f t="shared" si="51"/>
        <v>-899.93423527680955</v>
      </c>
      <c r="O136" s="439">
        <f t="shared" si="51"/>
        <v>-827.44544047445152</v>
      </c>
      <c r="P136" s="439">
        <f t="shared" si="51"/>
        <v>-757.67423982132834</v>
      </c>
      <c r="Q136" s="439">
        <f t="shared" si="51"/>
        <v>-693.20176511597867</v>
      </c>
      <c r="R136" s="439">
        <f t="shared" si="51"/>
        <v>-625.94420966804478</v>
      </c>
      <c r="S136" s="439">
        <f t="shared" si="51"/>
        <v>-563.82151117272383</v>
      </c>
      <c r="T136" s="439">
        <f t="shared" si="51"/>
        <v>-504.08852028884246</v>
      </c>
      <c r="U136" s="439">
        <f t="shared" si="51"/>
        <v>-446.66930872910405</v>
      </c>
      <c r="V136" s="439">
        <f t="shared" si="51"/>
        <v>-391.86454915334764</v>
      </c>
      <c r="W136" s="439">
        <f t="shared" si="51"/>
        <v>-338.47982483781533</v>
      </c>
      <c r="X136" s="439">
        <f t="shared" si="51"/>
        <v>-287.56881146029122</v>
      </c>
      <c r="Y136" s="439">
        <f t="shared" si="51"/>
        <v>-238.68996723809732</v>
      </c>
      <c r="Z136" s="439">
        <f t="shared" si="51"/>
        <v>-191.77809506956717</v>
      </c>
      <c r="AA136" s="439">
        <f t="shared" si="51"/>
        <v>-155.02467560383514</v>
      </c>
      <c r="AB136" s="439">
        <f t="shared" si="51"/>
        <v>-103.60422351243943</v>
      </c>
      <c r="AC136" s="439">
        <f t="shared" si="51"/>
        <v>-62.221403481331599</v>
      </c>
      <c r="AD136" s="439">
        <f t="shared" si="51"/>
        <v>-22.563803796432314</v>
      </c>
      <c r="AE136" s="439">
        <f t="shared" si="51"/>
        <v>15.424530447371223</v>
      </c>
      <c r="AF136" s="439">
        <f t="shared" si="51"/>
        <v>51.441320383749449</v>
      </c>
      <c r="AG136" s="439">
        <f t="shared" si="51"/>
        <v>86.608830249439208</v>
      </c>
      <c r="AH136" s="439">
        <f t="shared" si="51"/>
        <v>119.90846145878444</v>
      </c>
      <c r="AI136" s="439">
        <f t="shared" si="51"/>
        <v>151.74625372554331</v>
      </c>
      <c r="AJ136" s="439">
        <f t="shared" ref="AJ136:BA136" si="52">IFERROR(AJ134/((1+$Q$13)^AJ20),0)</f>
        <v>182.17020346834769</v>
      </c>
      <c r="AK136" s="439">
        <f t="shared" si="52"/>
        <v>207.5245119439266</v>
      </c>
      <c r="AL136" s="439">
        <f t="shared" si="52"/>
        <v>238.96133553755013</v>
      </c>
      <c r="AM136" s="439">
        <f t="shared" si="52"/>
        <v>265.41741261654175</v>
      </c>
      <c r="AN136" s="439">
        <f t="shared" si="52"/>
        <v>290.63751874158845</v>
      </c>
      <c r="AO136" s="439">
        <f t="shared" si="52"/>
        <v>314.66279851323685</v>
      </c>
      <c r="AP136" s="439">
        <f t="shared" si="52"/>
        <v>337.1935345152018</v>
      </c>
      <c r="AQ136" s="439">
        <f t="shared" si="52"/>
        <v>359.28723743081036</v>
      </c>
      <c r="AR136" s="439">
        <f t="shared" si="52"/>
        <v>379.9625756604749</v>
      </c>
      <c r="AS136" s="439">
        <f t="shared" si="52"/>
        <v>399.5955164441794</v>
      </c>
      <c r="AT136" s="439">
        <f t="shared" si="52"/>
        <v>418.22130654720792</v>
      </c>
      <c r="AU136" s="439">
        <f t="shared" si="52"/>
        <v>423.95262859247185</v>
      </c>
      <c r="AV136" s="439">
        <f t="shared" si="52"/>
        <v>452.58706858284256</v>
      </c>
      <c r="AW136" s="439">
        <f t="shared" si="52"/>
        <v>468.39227554233986</v>
      </c>
      <c r="AX136" s="439">
        <f t="shared" si="52"/>
        <v>483.32086284836146</v>
      </c>
      <c r="AY136" s="439">
        <f t="shared" si="52"/>
        <v>497.40300173644664</v>
      </c>
      <c r="AZ136" s="439">
        <f t="shared" si="52"/>
        <v>510.34445654770025</v>
      </c>
      <c r="BA136" s="439">
        <f t="shared" si="52"/>
        <v>523.14401311238123</v>
      </c>
      <c r="BB136" s="439">
        <f>SUM(D136:BA136)</f>
        <v>-27433.568068020304</v>
      </c>
    </row>
    <row r="137" spans="2:54" outlineLevel="1"/>
    <row r="138" spans="2:54" outlineLevel="1">
      <c r="B138" s="72" t="s">
        <v>122</v>
      </c>
      <c r="D138" s="439">
        <f>D134</f>
        <v>-4874.4287030977412</v>
      </c>
      <c r="E138" s="439">
        <f>E134+D138</f>
        <v>-9791.3477500675162</v>
      </c>
      <c r="F138" s="439">
        <f t="shared" ref="F138:BA138" si="53">F134+E138</f>
        <v>-14774.521492673086</v>
      </c>
      <c r="G138" s="439">
        <f t="shared" si="53"/>
        <v>-18837.213553516813</v>
      </c>
      <c r="H138" s="439">
        <f t="shared" si="53"/>
        <v>-21780.362135729363</v>
      </c>
      <c r="I138" s="439">
        <f t="shared" si="53"/>
        <v>-24408.165017438569</v>
      </c>
      <c r="J138" s="439">
        <f t="shared" si="53"/>
        <v>-26531.557489070059</v>
      </c>
      <c r="K138" s="439">
        <f t="shared" si="53"/>
        <v>-28322.267205159569</v>
      </c>
      <c r="L138" s="439">
        <f t="shared" si="53"/>
        <v>-29769.189672593839</v>
      </c>
      <c r="M138" s="439">
        <f t="shared" si="53"/>
        <v>-31079.815913707891</v>
      </c>
      <c r="N138" s="439">
        <f t="shared" si="53"/>
        <v>-32325.535363602554</v>
      </c>
      <c r="O138" s="439">
        <f>O134+N138</f>
        <v>-33505.274708630233</v>
      </c>
      <c r="P138" s="439">
        <f t="shared" si="53"/>
        <v>-34617.944873621636</v>
      </c>
      <c r="Q138" s="439">
        <f t="shared" si="53"/>
        <v>-35666.474740787489</v>
      </c>
      <c r="R138" s="439">
        <f t="shared" si="53"/>
        <v>-36641.675424060217</v>
      </c>
      <c r="S138" s="439">
        <f>S134+R138</f>
        <v>-37546.443433541499</v>
      </c>
      <c r="T138" s="439">
        <f t="shared" si="53"/>
        <v>-38379.624950756282</v>
      </c>
      <c r="U138" s="439">
        <f t="shared" si="53"/>
        <v>-39140.04954937788</v>
      </c>
      <c r="V138" s="439">
        <f t="shared" si="53"/>
        <v>-39827.186408304602</v>
      </c>
      <c r="W138" s="439">
        <f t="shared" si="53"/>
        <v>-40438.518622653115</v>
      </c>
      <c r="X138" s="439">
        <f t="shared" si="53"/>
        <v>-40973.481321605643</v>
      </c>
      <c r="Y138" s="439">
        <f t="shared" si="53"/>
        <v>-41430.835981491429</v>
      </c>
      <c r="Z138" s="439">
        <f t="shared" si="53"/>
        <v>-41809.326643050284</v>
      </c>
      <c r="AA138" s="439">
        <f t="shared" si="53"/>
        <v>-42124.459889973696</v>
      </c>
      <c r="AB138" s="439">
        <f t="shared" si="53"/>
        <v>-42341.384126583005</v>
      </c>
      <c r="AC138" s="439">
        <f t="shared" si="53"/>
        <v>-42475.570261985165</v>
      </c>
      <c r="AD138" s="439">
        <f t="shared" si="53"/>
        <v>-42525.690991282019</v>
      </c>
      <c r="AE138" s="439">
        <f t="shared" si="53"/>
        <v>-42490.400781186225</v>
      </c>
      <c r="AF138" s="439">
        <f t="shared" si="53"/>
        <v>-42369.1759399863</v>
      </c>
      <c r="AG138" s="439">
        <f t="shared" si="53"/>
        <v>-42158.9535766482</v>
      </c>
      <c r="AH138" s="439">
        <f t="shared" si="53"/>
        <v>-41859.172788916891</v>
      </c>
      <c r="AI138" s="439">
        <f t="shared" si="53"/>
        <v>-41468.413627708425</v>
      </c>
      <c r="AJ138" s="439">
        <f t="shared" si="53"/>
        <v>-40985.237177670904</v>
      </c>
      <c r="AK138" s="439">
        <f t="shared" si="53"/>
        <v>-40418.299864543922</v>
      </c>
      <c r="AL138" s="439">
        <f t="shared" si="53"/>
        <v>-39745.895534428331</v>
      </c>
      <c r="AM138" s="439">
        <f t="shared" si="53"/>
        <v>-38976.64199956727</v>
      </c>
      <c r="AN138" s="439">
        <f t="shared" si="53"/>
        <v>-38109.023125037857</v>
      </c>
      <c r="AO138" s="439">
        <f t="shared" si="53"/>
        <v>-37141.503150972094</v>
      </c>
      <c r="AP138" s="439">
        <f t="shared" si="53"/>
        <v>-36073.602128830025</v>
      </c>
      <c r="AQ138" s="439">
        <f t="shared" si="53"/>
        <v>-34901.593582147776</v>
      </c>
      <c r="AR138" s="439">
        <f t="shared" si="53"/>
        <v>-33624.957732357507</v>
      </c>
      <c r="AS138" s="439">
        <f t="shared" si="53"/>
        <v>-32242.079169525408</v>
      </c>
      <c r="AT138" s="439">
        <f t="shared" si="53"/>
        <v>-30751.322308625313</v>
      </c>
      <c r="AU138" s="439">
        <f t="shared" si="53"/>
        <v>-29194.800466545268</v>
      </c>
      <c r="AV138" s="439">
        <f t="shared" si="53"/>
        <v>-27483.299090007222</v>
      </c>
      <c r="AW138" s="439">
        <f t="shared" si="53"/>
        <v>-25658.890700111126</v>
      </c>
      <c r="AX138" s="439">
        <f t="shared" si="53"/>
        <v>-23719.858133323964</v>
      </c>
      <c r="AY138" s="439">
        <f t="shared" si="53"/>
        <v>-21664.463644648895</v>
      </c>
      <c r="AZ138" s="439">
        <f t="shared" si="53"/>
        <v>-19492.325649820486</v>
      </c>
      <c r="BA138" s="439">
        <f t="shared" si="53"/>
        <v>-17198.91146208654</v>
      </c>
    </row>
    <row r="139" spans="2:54" outlineLevel="1">
      <c r="B139" s="72" t="s">
        <v>124</v>
      </c>
      <c r="D139" s="439">
        <f>IF(D138&gt;0,1,0)</f>
        <v>0</v>
      </c>
      <c r="E139" s="439">
        <f>IF(E138&gt;0,1,0)</f>
        <v>0</v>
      </c>
      <c r="F139" s="439">
        <f t="shared" ref="F139:BA139" si="54">IF(F138&gt;0,1,0)</f>
        <v>0</v>
      </c>
      <c r="G139" s="439">
        <f t="shared" si="54"/>
        <v>0</v>
      </c>
      <c r="H139" s="439">
        <f t="shared" si="54"/>
        <v>0</v>
      </c>
      <c r="I139" s="439">
        <f t="shared" si="54"/>
        <v>0</v>
      </c>
      <c r="J139" s="439">
        <f t="shared" si="54"/>
        <v>0</v>
      </c>
      <c r="K139" s="439">
        <f t="shared" si="54"/>
        <v>0</v>
      </c>
      <c r="L139" s="439">
        <f t="shared" si="54"/>
        <v>0</v>
      </c>
      <c r="M139" s="439">
        <f t="shared" si="54"/>
        <v>0</v>
      </c>
      <c r="N139" s="439">
        <f t="shared" si="54"/>
        <v>0</v>
      </c>
      <c r="O139" s="439">
        <f t="shared" si="54"/>
        <v>0</v>
      </c>
      <c r="P139" s="439">
        <f t="shared" si="54"/>
        <v>0</v>
      </c>
      <c r="Q139" s="439">
        <f t="shared" si="54"/>
        <v>0</v>
      </c>
      <c r="R139" s="439">
        <f t="shared" si="54"/>
        <v>0</v>
      </c>
      <c r="S139" s="439">
        <f t="shared" si="54"/>
        <v>0</v>
      </c>
      <c r="T139" s="439">
        <f t="shared" si="54"/>
        <v>0</v>
      </c>
      <c r="U139" s="439">
        <f t="shared" si="54"/>
        <v>0</v>
      </c>
      <c r="V139" s="439">
        <f t="shared" si="54"/>
        <v>0</v>
      </c>
      <c r="W139" s="439">
        <f t="shared" si="54"/>
        <v>0</v>
      </c>
      <c r="X139" s="439">
        <f t="shared" si="54"/>
        <v>0</v>
      </c>
      <c r="Y139" s="439">
        <f t="shared" si="54"/>
        <v>0</v>
      </c>
      <c r="Z139" s="439">
        <f t="shared" si="54"/>
        <v>0</v>
      </c>
      <c r="AA139" s="439">
        <f t="shared" si="54"/>
        <v>0</v>
      </c>
      <c r="AB139" s="439">
        <f t="shared" si="54"/>
        <v>0</v>
      </c>
      <c r="AC139" s="439">
        <f t="shared" si="54"/>
        <v>0</v>
      </c>
      <c r="AD139" s="439">
        <f t="shared" si="54"/>
        <v>0</v>
      </c>
      <c r="AE139" s="439">
        <f t="shared" si="54"/>
        <v>0</v>
      </c>
      <c r="AF139" s="439">
        <f t="shared" si="54"/>
        <v>0</v>
      </c>
      <c r="AG139" s="439">
        <f t="shared" si="54"/>
        <v>0</v>
      </c>
      <c r="AH139" s="439">
        <f t="shared" si="54"/>
        <v>0</v>
      </c>
      <c r="AI139" s="439">
        <f t="shared" si="54"/>
        <v>0</v>
      </c>
      <c r="AJ139" s="439">
        <f t="shared" si="54"/>
        <v>0</v>
      </c>
      <c r="AK139" s="439">
        <f t="shared" si="54"/>
        <v>0</v>
      </c>
      <c r="AL139" s="439">
        <f t="shared" si="54"/>
        <v>0</v>
      </c>
      <c r="AM139" s="439">
        <f t="shared" si="54"/>
        <v>0</v>
      </c>
      <c r="AN139" s="439">
        <f t="shared" si="54"/>
        <v>0</v>
      </c>
      <c r="AO139" s="439">
        <f t="shared" si="54"/>
        <v>0</v>
      </c>
      <c r="AP139" s="439">
        <f t="shared" si="54"/>
        <v>0</v>
      </c>
      <c r="AQ139" s="439">
        <f t="shared" si="54"/>
        <v>0</v>
      </c>
      <c r="AR139" s="439">
        <f t="shared" si="54"/>
        <v>0</v>
      </c>
      <c r="AS139" s="439">
        <f t="shared" si="54"/>
        <v>0</v>
      </c>
      <c r="AT139" s="439">
        <f t="shared" si="54"/>
        <v>0</v>
      </c>
      <c r="AU139" s="439">
        <f t="shared" si="54"/>
        <v>0</v>
      </c>
      <c r="AV139" s="439">
        <f t="shared" si="54"/>
        <v>0</v>
      </c>
      <c r="AW139" s="439">
        <f t="shared" si="54"/>
        <v>0</v>
      </c>
      <c r="AX139" s="439">
        <f t="shared" si="54"/>
        <v>0</v>
      </c>
      <c r="AY139" s="439">
        <f t="shared" si="54"/>
        <v>0</v>
      </c>
      <c r="AZ139" s="439">
        <f t="shared" si="54"/>
        <v>0</v>
      </c>
      <c r="BA139" s="439">
        <f t="shared" si="54"/>
        <v>0</v>
      </c>
    </row>
    <row r="140" spans="2:54" outlineLevel="1">
      <c r="B140" s="72" t="s">
        <v>116</v>
      </c>
      <c r="D140" s="439">
        <f>D139</f>
        <v>0</v>
      </c>
      <c r="E140" s="439">
        <f>D140+E139</f>
        <v>0</v>
      </c>
      <c r="F140" s="439">
        <f t="shared" ref="F140:BA140" si="55">E140+F139</f>
        <v>0</v>
      </c>
      <c r="G140" s="439">
        <f t="shared" si="55"/>
        <v>0</v>
      </c>
      <c r="H140" s="439">
        <f t="shared" si="55"/>
        <v>0</v>
      </c>
      <c r="I140" s="439">
        <f t="shared" si="55"/>
        <v>0</v>
      </c>
      <c r="J140" s="439">
        <f t="shared" si="55"/>
        <v>0</v>
      </c>
      <c r="K140" s="439">
        <f t="shared" si="55"/>
        <v>0</v>
      </c>
      <c r="L140" s="439">
        <f t="shared" si="55"/>
        <v>0</v>
      </c>
      <c r="M140" s="439">
        <f t="shared" si="55"/>
        <v>0</v>
      </c>
      <c r="N140" s="439">
        <f t="shared" si="55"/>
        <v>0</v>
      </c>
      <c r="O140" s="439">
        <f>N140+O139</f>
        <v>0</v>
      </c>
      <c r="P140" s="439">
        <f t="shared" si="55"/>
        <v>0</v>
      </c>
      <c r="Q140" s="439">
        <f t="shared" si="55"/>
        <v>0</v>
      </c>
      <c r="R140" s="439">
        <f t="shared" si="55"/>
        <v>0</v>
      </c>
      <c r="S140" s="439">
        <f>R140+S139</f>
        <v>0</v>
      </c>
      <c r="T140" s="439">
        <f t="shared" si="55"/>
        <v>0</v>
      </c>
      <c r="U140" s="439">
        <f t="shared" si="55"/>
        <v>0</v>
      </c>
      <c r="V140" s="439">
        <f t="shared" si="55"/>
        <v>0</v>
      </c>
      <c r="W140" s="439">
        <f t="shared" si="55"/>
        <v>0</v>
      </c>
      <c r="X140" s="439">
        <f t="shared" si="55"/>
        <v>0</v>
      </c>
      <c r="Y140" s="439">
        <f t="shared" si="55"/>
        <v>0</v>
      </c>
      <c r="Z140" s="439">
        <f t="shared" si="55"/>
        <v>0</v>
      </c>
      <c r="AA140" s="439">
        <f t="shared" si="55"/>
        <v>0</v>
      </c>
      <c r="AB140" s="439">
        <f t="shared" si="55"/>
        <v>0</v>
      </c>
      <c r="AC140" s="439">
        <f t="shared" si="55"/>
        <v>0</v>
      </c>
      <c r="AD140" s="439">
        <f t="shared" si="55"/>
        <v>0</v>
      </c>
      <c r="AE140" s="439">
        <f t="shared" si="55"/>
        <v>0</v>
      </c>
      <c r="AF140" s="439">
        <f t="shared" si="55"/>
        <v>0</v>
      </c>
      <c r="AG140" s="439">
        <f t="shared" si="55"/>
        <v>0</v>
      </c>
      <c r="AH140" s="439">
        <f t="shared" si="55"/>
        <v>0</v>
      </c>
      <c r="AI140" s="439">
        <f t="shared" si="55"/>
        <v>0</v>
      </c>
      <c r="AJ140" s="439">
        <f t="shared" si="55"/>
        <v>0</v>
      </c>
      <c r="AK140" s="439">
        <f t="shared" si="55"/>
        <v>0</v>
      </c>
      <c r="AL140" s="439">
        <f t="shared" si="55"/>
        <v>0</v>
      </c>
      <c r="AM140" s="439">
        <f t="shared" si="55"/>
        <v>0</v>
      </c>
      <c r="AN140" s="439">
        <f t="shared" si="55"/>
        <v>0</v>
      </c>
      <c r="AO140" s="439">
        <f t="shared" si="55"/>
        <v>0</v>
      </c>
      <c r="AP140" s="439">
        <f t="shared" si="55"/>
        <v>0</v>
      </c>
      <c r="AQ140" s="439">
        <f t="shared" si="55"/>
        <v>0</v>
      </c>
      <c r="AR140" s="439">
        <f t="shared" si="55"/>
        <v>0</v>
      </c>
      <c r="AS140" s="439">
        <f t="shared" si="55"/>
        <v>0</v>
      </c>
      <c r="AT140" s="439">
        <f t="shared" si="55"/>
        <v>0</v>
      </c>
      <c r="AU140" s="439">
        <f t="shared" si="55"/>
        <v>0</v>
      </c>
      <c r="AV140" s="439">
        <f t="shared" si="55"/>
        <v>0</v>
      </c>
      <c r="AW140" s="439">
        <f t="shared" si="55"/>
        <v>0</v>
      </c>
      <c r="AX140" s="439">
        <f t="shared" si="55"/>
        <v>0</v>
      </c>
      <c r="AY140" s="439">
        <f t="shared" si="55"/>
        <v>0</v>
      </c>
      <c r="AZ140" s="439">
        <f t="shared" si="55"/>
        <v>0</v>
      </c>
      <c r="BA140" s="439">
        <f t="shared" si="55"/>
        <v>0</v>
      </c>
    </row>
    <row r="141" spans="2:54" outlineLevel="1">
      <c r="B141" s="72" t="s">
        <v>123</v>
      </c>
      <c r="D141" s="439">
        <f t="shared" ref="D141:AI141" si="56">D54</f>
        <v>1</v>
      </c>
      <c r="E141" s="439">
        <f t="shared" si="56"/>
        <v>2</v>
      </c>
      <c r="F141" s="439">
        <f t="shared" si="56"/>
        <v>3</v>
      </c>
      <c r="G141" s="439">
        <f t="shared" si="56"/>
        <v>4</v>
      </c>
      <c r="H141" s="439">
        <f t="shared" si="56"/>
        <v>5</v>
      </c>
      <c r="I141" s="439">
        <f t="shared" si="56"/>
        <v>6</v>
      </c>
      <c r="J141" s="439">
        <f t="shared" si="56"/>
        <v>7</v>
      </c>
      <c r="K141" s="439">
        <f t="shared" si="56"/>
        <v>8</v>
      </c>
      <c r="L141" s="439">
        <f t="shared" si="56"/>
        <v>9</v>
      </c>
      <c r="M141" s="439">
        <f t="shared" si="56"/>
        <v>10</v>
      </c>
      <c r="N141" s="439">
        <f t="shared" si="56"/>
        <v>11</v>
      </c>
      <c r="O141" s="439">
        <f t="shared" si="56"/>
        <v>12</v>
      </c>
      <c r="P141" s="439">
        <f t="shared" si="56"/>
        <v>13</v>
      </c>
      <c r="Q141" s="439">
        <f t="shared" si="56"/>
        <v>14</v>
      </c>
      <c r="R141" s="439">
        <f t="shared" si="56"/>
        <v>15</v>
      </c>
      <c r="S141" s="439">
        <f t="shared" si="56"/>
        <v>16</v>
      </c>
      <c r="T141" s="439">
        <f t="shared" si="56"/>
        <v>17</v>
      </c>
      <c r="U141" s="439">
        <f t="shared" si="56"/>
        <v>18</v>
      </c>
      <c r="V141" s="439">
        <f t="shared" si="56"/>
        <v>19</v>
      </c>
      <c r="W141" s="439">
        <f t="shared" si="56"/>
        <v>20</v>
      </c>
      <c r="X141" s="439">
        <f t="shared" si="56"/>
        <v>21</v>
      </c>
      <c r="Y141" s="439">
        <f t="shared" si="56"/>
        <v>22</v>
      </c>
      <c r="Z141" s="439">
        <f t="shared" si="56"/>
        <v>23</v>
      </c>
      <c r="AA141" s="439">
        <f t="shared" si="56"/>
        <v>24</v>
      </c>
      <c r="AB141" s="439">
        <f t="shared" si="56"/>
        <v>25</v>
      </c>
      <c r="AC141" s="439">
        <f t="shared" si="56"/>
        <v>26</v>
      </c>
      <c r="AD141" s="439">
        <f t="shared" si="56"/>
        <v>27</v>
      </c>
      <c r="AE141" s="439">
        <f t="shared" si="56"/>
        <v>28</v>
      </c>
      <c r="AF141" s="439">
        <f t="shared" si="56"/>
        <v>29</v>
      </c>
      <c r="AG141" s="439">
        <f t="shared" si="56"/>
        <v>30</v>
      </c>
      <c r="AH141" s="439">
        <f t="shared" si="56"/>
        <v>31</v>
      </c>
      <c r="AI141" s="439">
        <f t="shared" si="56"/>
        <v>32</v>
      </c>
      <c r="AJ141" s="439">
        <f t="shared" ref="AJ141:BA141" si="57">AJ54</f>
        <v>33</v>
      </c>
      <c r="AK141" s="439">
        <f t="shared" si="57"/>
        <v>34</v>
      </c>
      <c r="AL141" s="439">
        <f t="shared" si="57"/>
        <v>35</v>
      </c>
      <c r="AM141" s="439">
        <f t="shared" si="57"/>
        <v>36</v>
      </c>
      <c r="AN141" s="439">
        <f t="shared" si="57"/>
        <v>37</v>
      </c>
      <c r="AO141" s="439">
        <f t="shared" si="57"/>
        <v>38</v>
      </c>
      <c r="AP141" s="439">
        <f t="shared" si="57"/>
        <v>39</v>
      </c>
      <c r="AQ141" s="439">
        <f t="shared" si="57"/>
        <v>40</v>
      </c>
      <c r="AR141" s="439">
        <f t="shared" si="57"/>
        <v>41</v>
      </c>
      <c r="AS141" s="439">
        <f t="shared" si="57"/>
        <v>42</v>
      </c>
      <c r="AT141" s="439">
        <f t="shared" si="57"/>
        <v>43</v>
      </c>
      <c r="AU141" s="439">
        <f t="shared" si="57"/>
        <v>44</v>
      </c>
      <c r="AV141" s="439">
        <f t="shared" si="57"/>
        <v>45</v>
      </c>
      <c r="AW141" s="439">
        <f t="shared" si="57"/>
        <v>46</v>
      </c>
      <c r="AX141" s="439">
        <f t="shared" si="57"/>
        <v>47</v>
      </c>
      <c r="AY141" s="439">
        <f t="shared" si="57"/>
        <v>48</v>
      </c>
      <c r="AZ141" s="439">
        <f t="shared" si="57"/>
        <v>49</v>
      </c>
      <c r="BA141" s="439">
        <f t="shared" si="57"/>
        <v>50</v>
      </c>
    </row>
    <row r="142" spans="2:54" outlineLevel="1"/>
    <row r="143" spans="2:54" outlineLevel="1">
      <c r="B143" s="72" t="s">
        <v>122</v>
      </c>
      <c r="D143" s="439">
        <f>D136</f>
        <v>-4732.4550515512046</v>
      </c>
      <c r="E143" s="439">
        <f>D143+E136</f>
        <v>-9367.1228307667534</v>
      </c>
      <c r="F143" s="439">
        <f t="shared" ref="F143:BA143" si="58">E143+F136</f>
        <v>-13927.43271841991</v>
      </c>
      <c r="G143" s="439">
        <f t="shared" si="58"/>
        <v>-17537.081994149459</v>
      </c>
      <c r="H143" s="439">
        <f t="shared" si="58"/>
        <v>-20075.867814913803</v>
      </c>
      <c r="I143" s="439">
        <f t="shared" si="58"/>
        <v>-22276.611358013201</v>
      </c>
      <c r="J143" s="439">
        <f t="shared" si="58"/>
        <v>-24003.123751947151</v>
      </c>
      <c r="K143" s="439">
        <f t="shared" si="58"/>
        <v>-25416.726537803897</v>
      </c>
      <c r="L143" s="439">
        <f t="shared" si="58"/>
        <v>-26525.672127249447</v>
      </c>
      <c r="M143" s="439">
        <f t="shared" si="58"/>
        <v>-27500.901137966383</v>
      </c>
      <c r="N143" s="439">
        <f t="shared" si="58"/>
        <v>-28400.835373243193</v>
      </c>
      <c r="O143" s="439">
        <f>N143+O136</f>
        <v>-29228.280813717643</v>
      </c>
      <c r="P143" s="439">
        <f t="shared" si="58"/>
        <v>-29985.955053538972</v>
      </c>
      <c r="Q143" s="439">
        <f t="shared" si="58"/>
        <v>-30679.156818654952</v>
      </c>
      <c r="R143" s="439">
        <f t="shared" si="58"/>
        <v>-31305.101028322995</v>
      </c>
      <c r="S143" s="439">
        <f>R143+S136</f>
        <v>-31868.922539495718</v>
      </c>
      <c r="T143" s="439">
        <f t="shared" si="58"/>
        <v>-32373.01105978456</v>
      </c>
      <c r="U143" s="439">
        <f t="shared" si="58"/>
        <v>-32819.680368513662</v>
      </c>
      <c r="V143" s="439">
        <f t="shared" si="58"/>
        <v>-33211.544917667008</v>
      </c>
      <c r="W143" s="439">
        <f t="shared" si="58"/>
        <v>-33550.024742504822</v>
      </c>
      <c r="X143" s="439">
        <f t="shared" si="58"/>
        <v>-33837.593553965111</v>
      </c>
      <c r="Y143" s="439">
        <f t="shared" si="58"/>
        <v>-34076.283521203208</v>
      </c>
      <c r="Z143" s="439">
        <f t="shared" si="58"/>
        <v>-34268.061616272775</v>
      </c>
      <c r="AA143" s="439">
        <f t="shared" si="58"/>
        <v>-34423.086291876607</v>
      </c>
      <c r="AB143" s="439">
        <f t="shared" si="58"/>
        <v>-34526.690515389048</v>
      </c>
      <c r="AC143" s="439">
        <f t="shared" si="58"/>
        <v>-34588.911918870377</v>
      </c>
      <c r="AD143" s="439">
        <f t="shared" si="58"/>
        <v>-34611.475722666808</v>
      </c>
      <c r="AE143" s="439">
        <f t="shared" si="58"/>
        <v>-34596.051192219435</v>
      </c>
      <c r="AF143" s="439">
        <f t="shared" si="58"/>
        <v>-34544.609871835688</v>
      </c>
      <c r="AG143" s="439">
        <f t="shared" si="58"/>
        <v>-34458.001041586249</v>
      </c>
      <c r="AH143" s="439">
        <f t="shared" si="58"/>
        <v>-34338.092580127464</v>
      </c>
      <c r="AI143" s="439">
        <f t="shared" si="58"/>
        <v>-34186.346326401923</v>
      </c>
      <c r="AJ143" s="439">
        <f t="shared" si="58"/>
        <v>-34004.176122933575</v>
      </c>
      <c r="AK143" s="439">
        <f t="shared" si="58"/>
        <v>-33796.651610989647</v>
      </c>
      <c r="AL143" s="439">
        <f t="shared" si="58"/>
        <v>-33557.6902754521</v>
      </c>
      <c r="AM143" s="439">
        <f t="shared" si="58"/>
        <v>-33292.272862835554</v>
      </c>
      <c r="AN143" s="439">
        <f t="shared" si="58"/>
        <v>-33001.635344093964</v>
      </c>
      <c r="AO143" s="439">
        <f t="shared" si="58"/>
        <v>-32686.972545580727</v>
      </c>
      <c r="AP143" s="439">
        <f t="shared" si="58"/>
        <v>-32349.779011065526</v>
      </c>
      <c r="AQ143" s="439">
        <f t="shared" si="58"/>
        <v>-31990.491773634716</v>
      </c>
      <c r="AR143" s="439">
        <f t="shared" si="58"/>
        <v>-31610.52919797424</v>
      </c>
      <c r="AS143" s="439">
        <f t="shared" si="58"/>
        <v>-31210.933681530059</v>
      </c>
      <c r="AT143" s="439">
        <f t="shared" si="58"/>
        <v>-30792.71237498285</v>
      </c>
      <c r="AU143" s="439">
        <f t="shared" si="58"/>
        <v>-30368.759746390377</v>
      </c>
      <c r="AV143" s="439">
        <f t="shared" si="58"/>
        <v>-29916.172677807535</v>
      </c>
      <c r="AW143" s="439">
        <f t="shared" si="58"/>
        <v>-29447.780402265194</v>
      </c>
      <c r="AX143" s="439">
        <f t="shared" si="58"/>
        <v>-28964.459539416832</v>
      </c>
      <c r="AY143" s="439">
        <f t="shared" si="58"/>
        <v>-28467.056537680386</v>
      </c>
      <c r="AZ143" s="439">
        <f t="shared" si="58"/>
        <v>-27956.712081132686</v>
      </c>
      <c r="BA143" s="439">
        <f t="shared" si="58"/>
        <v>-27433.568068020304</v>
      </c>
    </row>
    <row r="144" spans="2:54" outlineLevel="1">
      <c r="B144" s="72" t="s">
        <v>124</v>
      </c>
      <c r="D144" s="439">
        <f>IF(D143&gt;0,1,0)</f>
        <v>0</v>
      </c>
      <c r="E144" s="439">
        <f>IF(E143&gt;0,1,0)</f>
        <v>0</v>
      </c>
      <c r="F144" s="439">
        <f t="shared" ref="F144:BA144" si="59">IF(F143&gt;0,1,0)</f>
        <v>0</v>
      </c>
      <c r="G144" s="439">
        <f t="shared" si="59"/>
        <v>0</v>
      </c>
      <c r="H144" s="439">
        <f t="shared" si="59"/>
        <v>0</v>
      </c>
      <c r="I144" s="439">
        <f t="shared" si="59"/>
        <v>0</v>
      </c>
      <c r="J144" s="439">
        <f t="shared" si="59"/>
        <v>0</v>
      </c>
      <c r="K144" s="439">
        <f t="shared" si="59"/>
        <v>0</v>
      </c>
      <c r="L144" s="439">
        <f t="shared" si="59"/>
        <v>0</v>
      </c>
      <c r="M144" s="439">
        <f t="shared" si="59"/>
        <v>0</v>
      </c>
      <c r="N144" s="439">
        <f t="shared" si="59"/>
        <v>0</v>
      </c>
      <c r="O144" s="439">
        <f t="shared" si="59"/>
        <v>0</v>
      </c>
      <c r="P144" s="439">
        <f t="shared" si="59"/>
        <v>0</v>
      </c>
      <c r="Q144" s="439">
        <f t="shared" si="59"/>
        <v>0</v>
      </c>
      <c r="R144" s="439">
        <f t="shared" si="59"/>
        <v>0</v>
      </c>
      <c r="S144" s="439">
        <f t="shared" si="59"/>
        <v>0</v>
      </c>
      <c r="T144" s="439">
        <f t="shared" si="59"/>
        <v>0</v>
      </c>
      <c r="U144" s="439">
        <f t="shared" si="59"/>
        <v>0</v>
      </c>
      <c r="V144" s="439">
        <f t="shared" si="59"/>
        <v>0</v>
      </c>
      <c r="W144" s="439">
        <f t="shared" si="59"/>
        <v>0</v>
      </c>
      <c r="X144" s="439">
        <f t="shared" si="59"/>
        <v>0</v>
      </c>
      <c r="Y144" s="439">
        <f t="shared" si="59"/>
        <v>0</v>
      </c>
      <c r="Z144" s="439">
        <f t="shared" si="59"/>
        <v>0</v>
      </c>
      <c r="AA144" s="439">
        <f t="shared" si="59"/>
        <v>0</v>
      </c>
      <c r="AB144" s="439">
        <f t="shared" si="59"/>
        <v>0</v>
      </c>
      <c r="AC144" s="439">
        <f t="shared" si="59"/>
        <v>0</v>
      </c>
      <c r="AD144" s="439">
        <f t="shared" si="59"/>
        <v>0</v>
      </c>
      <c r="AE144" s="439">
        <f t="shared" si="59"/>
        <v>0</v>
      </c>
      <c r="AF144" s="439">
        <f t="shared" si="59"/>
        <v>0</v>
      </c>
      <c r="AG144" s="439">
        <f t="shared" si="59"/>
        <v>0</v>
      </c>
      <c r="AH144" s="439">
        <f t="shared" si="59"/>
        <v>0</v>
      </c>
      <c r="AI144" s="439">
        <f t="shared" si="59"/>
        <v>0</v>
      </c>
      <c r="AJ144" s="439">
        <f t="shared" si="59"/>
        <v>0</v>
      </c>
      <c r="AK144" s="439">
        <f t="shared" si="59"/>
        <v>0</v>
      </c>
      <c r="AL144" s="439">
        <f t="shared" si="59"/>
        <v>0</v>
      </c>
      <c r="AM144" s="439">
        <f t="shared" si="59"/>
        <v>0</v>
      </c>
      <c r="AN144" s="439">
        <f t="shared" si="59"/>
        <v>0</v>
      </c>
      <c r="AO144" s="439">
        <f t="shared" si="59"/>
        <v>0</v>
      </c>
      <c r="AP144" s="439">
        <f t="shared" si="59"/>
        <v>0</v>
      </c>
      <c r="AQ144" s="439">
        <f t="shared" si="59"/>
        <v>0</v>
      </c>
      <c r="AR144" s="439">
        <f t="shared" si="59"/>
        <v>0</v>
      </c>
      <c r="AS144" s="439">
        <f t="shared" si="59"/>
        <v>0</v>
      </c>
      <c r="AT144" s="439">
        <f t="shared" si="59"/>
        <v>0</v>
      </c>
      <c r="AU144" s="439">
        <f t="shared" si="59"/>
        <v>0</v>
      </c>
      <c r="AV144" s="439">
        <f t="shared" si="59"/>
        <v>0</v>
      </c>
      <c r="AW144" s="439">
        <f t="shared" si="59"/>
        <v>0</v>
      </c>
      <c r="AX144" s="439">
        <f t="shared" si="59"/>
        <v>0</v>
      </c>
      <c r="AY144" s="439">
        <f t="shared" si="59"/>
        <v>0</v>
      </c>
      <c r="AZ144" s="439">
        <f t="shared" si="59"/>
        <v>0</v>
      </c>
      <c r="BA144" s="439">
        <f t="shared" si="59"/>
        <v>0</v>
      </c>
    </row>
    <row r="145" spans="2:54" outlineLevel="1">
      <c r="B145" s="72" t="s">
        <v>116</v>
      </c>
      <c r="D145" s="439">
        <f>D144</f>
        <v>0</v>
      </c>
      <c r="E145" s="439">
        <f>D145+E144</f>
        <v>0</v>
      </c>
      <c r="F145" s="439">
        <f t="shared" ref="F145:N145" si="60">E145+F144</f>
        <v>0</v>
      </c>
      <c r="G145" s="439">
        <f t="shared" si="60"/>
        <v>0</v>
      </c>
      <c r="H145" s="439">
        <f t="shared" si="60"/>
        <v>0</v>
      </c>
      <c r="I145" s="439">
        <f t="shared" si="60"/>
        <v>0</v>
      </c>
      <c r="J145" s="439">
        <f t="shared" si="60"/>
        <v>0</v>
      </c>
      <c r="K145" s="439">
        <f t="shared" si="60"/>
        <v>0</v>
      </c>
      <c r="L145" s="439">
        <f t="shared" si="60"/>
        <v>0</v>
      </c>
      <c r="M145" s="439">
        <f t="shared" si="60"/>
        <v>0</v>
      </c>
      <c r="N145" s="439">
        <f t="shared" si="60"/>
        <v>0</v>
      </c>
      <c r="O145" s="439">
        <f>N145+O144</f>
        <v>0</v>
      </c>
      <c r="P145" s="439">
        <f t="shared" ref="P145:R145" si="61">O145+P144</f>
        <v>0</v>
      </c>
      <c r="Q145" s="439">
        <f t="shared" si="61"/>
        <v>0</v>
      </c>
      <c r="R145" s="439">
        <f t="shared" si="61"/>
        <v>0</v>
      </c>
      <c r="S145" s="439">
        <f>R145+S144</f>
        <v>0</v>
      </c>
      <c r="T145" s="439">
        <f t="shared" ref="T145:BA145" si="62">S145+T144</f>
        <v>0</v>
      </c>
      <c r="U145" s="439">
        <f t="shared" si="62"/>
        <v>0</v>
      </c>
      <c r="V145" s="439">
        <f t="shared" si="62"/>
        <v>0</v>
      </c>
      <c r="W145" s="439">
        <f t="shared" si="62"/>
        <v>0</v>
      </c>
      <c r="X145" s="439">
        <f t="shared" si="62"/>
        <v>0</v>
      </c>
      <c r="Y145" s="439">
        <f t="shared" si="62"/>
        <v>0</v>
      </c>
      <c r="Z145" s="439">
        <f t="shared" si="62"/>
        <v>0</v>
      </c>
      <c r="AA145" s="439">
        <f t="shared" si="62"/>
        <v>0</v>
      </c>
      <c r="AB145" s="439">
        <f t="shared" si="62"/>
        <v>0</v>
      </c>
      <c r="AC145" s="439">
        <f t="shared" si="62"/>
        <v>0</v>
      </c>
      <c r="AD145" s="439">
        <f t="shared" si="62"/>
        <v>0</v>
      </c>
      <c r="AE145" s="439">
        <f t="shared" si="62"/>
        <v>0</v>
      </c>
      <c r="AF145" s="439">
        <f t="shared" si="62"/>
        <v>0</v>
      </c>
      <c r="AG145" s="439">
        <f t="shared" si="62"/>
        <v>0</v>
      </c>
      <c r="AH145" s="439">
        <f t="shared" si="62"/>
        <v>0</v>
      </c>
      <c r="AI145" s="439">
        <f t="shared" si="62"/>
        <v>0</v>
      </c>
      <c r="AJ145" s="439">
        <f t="shared" si="62"/>
        <v>0</v>
      </c>
      <c r="AK145" s="439">
        <f t="shared" si="62"/>
        <v>0</v>
      </c>
      <c r="AL145" s="439">
        <f t="shared" si="62"/>
        <v>0</v>
      </c>
      <c r="AM145" s="439">
        <f t="shared" si="62"/>
        <v>0</v>
      </c>
      <c r="AN145" s="439">
        <f t="shared" si="62"/>
        <v>0</v>
      </c>
      <c r="AO145" s="439">
        <f t="shared" si="62"/>
        <v>0</v>
      </c>
      <c r="AP145" s="439">
        <f t="shared" si="62"/>
        <v>0</v>
      </c>
      <c r="AQ145" s="439">
        <f t="shared" si="62"/>
        <v>0</v>
      </c>
      <c r="AR145" s="439">
        <f t="shared" si="62"/>
        <v>0</v>
      </c>
      <c r="AS145" s="439">
        <f t="shared" si="62"/>
        <v>0</v>
      </c>
      <c r="AT145" s="439">
        <f t="shared" si="62"/>
        <v>0</v>
      </c>
      <c r="AU145" s="439">
        <f t="shared" si="62"/>
        <v>0</v>
      </c>
      <c r="AV145" s="439">
        <f t="shared" si="62"/>
        <v>0</v>
      </c>
      <c r="AW145" s="439">
        <f t="shared" si="62"/>
        <v>0</v>
      </c>
      <c r="AX145" s="439">
        <f t="shared" si="62"/>
        <v>0</v>
      </c>
      <c r="AY145" s="439">
        <f t="shared" si="62"/>
        <v>0</v>
      </c>
      <c r="AZ145" s="439">
        <f t="shared" si="62"/>
        <v>0</v>
      </c>
      <c r="BA145" s="439">
        <f t="shared" si="62"/>
        <v>0</v>
      </c>
    </row>
    <row r="146" spans="2:54" outlineLevel="1">
      <c r="B146" s="72" t="s">
        <v>123</v>
      </c>
      <c r="D146" s="439">
        <f>D141</f>
        <v>1</v>
      </c>
      <c r="E146" s="439">
        <f t="shared" ref="E146:BA146" si="63">E141</f>
        <v>2</v>
      </c>
      <c r="F146" s="439">
        <f t="shared" si="63"/>
        <v>3</v>
      </c>
      <c r="G146" s="439">
        <f t="shared" si="63"/>
        <v>4</v>
      </c>
      <c r="H146" s="439">
        <f t="shared" si="63"/>
        <v>5</v>
      </c>
      <c r="I146" s="439">
        <f t="shared" si="63"/>
        <v>6</v>
      </c>
      <c r="J146" s="439">
        <f t="shared" si="63"/>
        <v>7</v>
      </c>
      <c r="K146" s="439">
        <f t="shared" si="63"/>
        <v>8</v>
      </c>
      <c r="L146" s="439">
        <f t="shared" si="63"/>
        <v>9</v>
      </c>
      <c r="M146" s="439">
        <f t="shared" si="63"/>
        <v>10</v>
      </c>
      <c r="N146" s="439">
        <f t="shared" si="63"/>
        <v>11</v>
      </c>
      <c r="O146" s="439">
        <f t="shared" si="63"/>
        <v>12</v>
      </c>
      <c r="P146" s="439">
        <f t="shared" si="63"/>
        <v>13</v>
      </c>
      <c r="Q146" s="439">
        <f t="shared" si="63"/>
        <v>14</v>
      </c>
      <c r="R146" s="439">
        <f t="shared" si="63"/>
        <v>15</v>
      </c>
      <c r="S146" s="439">
        <f t="shared" si="63"/>
        <v>16</v>
      </c>
      <c r="T146" s="439">
        <f t="shared" si="63"/>
        <v>17</v>
      </c>
      <c r="U146" s="439">
        <f t="shared" si="63"/>
        <v>18</v>
      </c>
      <c r="V146" s="439">
        <f t="shared" si="63"/>
        <v>19</v>
      </c>
      <c r="W146" s="439">
        <f t="shared" si="63"/>
        <v>20</v>
      </c>
      <c r="X146" s="439">
        <f t="shared" si="63"/>
        <v>21</v>
      </c>
      <c r="Y146" s="439">
        <f t="shared" si="63"/>
        <v>22</v>
      </c>
      <c r="Z146" s="439">
        <f t="shared" si="63"/>
        <v>23</v>
      </c>
      <c r="AA146" s="439">
        <f t="shared" si="63"/>
        <v>24</v>
      </c>
      <c r="AB146" s="439">
        <f t="shared" si="63"/>
        <v>25</v>
      </c>
      <c r="AC146" s="439">
        <f t="shared" si="63"/>
        <v>26</v>
      </c>
      <c r="AD146" s="439">
        <f t="shared" si="63"/>
        <v>27</v>
      </c>
      <c r="AE146" s="439">
        <f t="shared" si="63"/>
        <v>28</v>
      </c>
      <c r="AF146" s="439">
        <f t="shared" si="63"/>
        <v>29</v>
      </c>
      <c r="AG146" s="439">
        <f t="shared" si="63"/>
        <v>30</v>
      </c>
      <c r="AH146" s="439">
        <f t="shared" si="63"/>
        <v>31</v>
      </c>
      <c r="AI146" s="439">
        <f t="shared" si="63"/>
        <v>32</v>
      </c>
      <c r="AJ146" s="439">
        <f t="shared" si="63"/>
        <v>33</v>
      </c>
      <c r="AK146" s="439">
        <f t="shared" si="63"/>
        <v>34</v>
      </c>
      <c r="AL146" s="439">
        <f t="shared" si="63"/>
        <v>35</v>
      </c>
      <c r="AM146" s="439">
        <f t="shared" si="63"/>
        <v>36</v>
      </c>
      <c r="AN146" s="439">
        <f t="shared" si="63"/>
        <v>37</v>
      </c>
      <c r="AO146" s="439">
        <f t="shared" si="63"/>
        <v>38</v>
      </c>
      <c r="AP146" s="439">
        <f t="shared" si="63"/>
        <v>39</v>
      </c>
      <c r="AQ146" s="439">
        <f t="shared" si="63"/>
        <v>40</v>
      </c>
      <c r="AR146" s="439">
        <f t="shared" si="63"/>
        <v>41</v>
      </c>
      <c r="AS146" s="439">
        <f t="shared" si="63"/>
        <v>42</v>
      </c>
      <c r="AT146" s="439">
        <f t="shared" si="63"/>
        <v>43</v>
      </c>
      <c r="AU146" s="439">
        <f t="shared" si="63"/>
        <v>44</v>
      </c>
      <c r="AV146" s="439">
        <f t="shared" si="63"/>
        <v>45</v>
      </c>
      <c r="AW146" s="439">
        <f t="shared" si="63"/>
        <v>46</v>
      </c>
      <c r="AX146" s="439">
        <f t="shared" si="63"/>
        <v>47</v>
      </c>
      <c r="AY146" s="439">
        <f t="shared" si="63"/>
        <v>48</v>
      </c>
      <c r="AZ146" s="439">
        <f t="shared" si="63"/>
        <v>49</v>
      </c>
      <c r="BA146" s="439">
        <f t="shared" si="63"/>
        <v>50</v>
      </c>
    </row>
    <row r="147" spans="2:54" outlineLevel="1">
      <c r="B147" s="72"/>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E147" s="439"/>
      <c r="AF147" s="439"/>
      <c r="AG147" s="439"/>
      <c r="AH147" s="439"/>
      <c r="AI147" s="439"/>
      <c r="AJ147" s="439"/>
      <c r="AK147" s="439"/>
      <c r="AL147" s="439"/>
      <c r="AM147" s="439"/>
      <c r="AN147" s="439"/>
      <c r="AO147" s="439"/>
      <c r="AP147" s="439"/>
      <c r="AQ147" s="439"/>
      <c r="AR147" s="439"/>
      <c r="AS147" s="439"/>
      <c r="AT147" s="439"/>
      <c r="AU147" s="439"/>
      <c r="AV147" s="439"/>
      <c r="AW147" s="439"/>
      <c r="AX147" s="439"/>
      <c r="AY147" s="439"/>
      <c r="AZ147" s="439"/>
      <c r="BA147" s="439"/>
    </row>
    <row r="148" spans="2:54" outlineLevel="1">
      <c r="B148" s="72"/>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E148" s="439"/>
      <c r="AF148" s="439"/>
      <c r="AG148" s="439"/>
      <c r="AH148" s="439"/>
      <c r="AI148" s="439"/>
      <c r="AJ148" s="439"/>
      <c r="AK148" s="439"/>
      <c r="AL148" s="439"/>
      <c r="AM148" s="439"/>
      <c r="AN148" s="439"/>
      <c r="AO148" s="439"/>
      <c r="AP148" s="439"/>
      <c r="AQ148" s="439"/>
      <c r="AR148" s="439"/>
      <c r="AS148" s="439"/>
      <c r="AT148" s="439"/>
      <c r="AU148" s="439"/>
      <c r="AV148" s="439"/>
      <c r="AW148" s="439"/>
      <c r="AX148" s="439"/>
      <c r="AY148" s="439"/>
      <c r="AZ148" s="439"/>
      <c r="BA148" s="439"/>
      <c r="BB148" s="439"/>
    </row>
    <row r="149" spans="2:54" outlineLevel="1"/>
    <row r="150" spans="2:54" ht="18.75" outlineLevel="1">
      <c r="B150" s="40" t="s">
        <v>452</v>
      </c>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39"/>
      <c r="AF150" s="439"/>
      <c r="AG150" s="439"/>
      <c r="AH150" s="439"/>
      <c r="AI150" s="439"/>
      <c r="AJ150" s="439"/>
      <c r="AK150" s="439"/>
      <c r="AL150" s="439"/>
      <c r="AM150" s="439"/>
      <c r="AN150" s="439"/>
      <c r="AO150" s="439"/>
      <c r="AP150" s="439"/>
      <c r="AQ150" s="439"/>
      <c r="AR150" s="439"/>
      <c r="AS150" s="439"/>
      <c r="AT150" s="439"/>
      <c r="AU150" s="439"/>
      <c r="AV150" s="439"/>
      <c r="AW150" s="439"/>
      <c r="AX150" s="439"/>
      <c r="AY150" s="439"/>
      <c r="AZ150" s="439"/>
      <c r="BA150" s="439"/>
      <c r="BB150" s="439"/>
    </row>
    <row r="151" spans="2:54" outlineLevel="1"/>
    <row r="152" spans="2:54" outlineLevel="1">
      <c r="B152" t="s">
        <v>86</v>
      </c>
      <c r="D152" s="439">
        <f t="shared" ref="D152:AI152" si="64">D30*$R$7</f>
        <v>0</v>
      </c>
      <c r="E152" s="439">
        <f t="shared" si="64"/>
        <v>0</v>
      </c>
      <c r="F152" s="439">
        <f t="shared" si="64"/>
        <v>0</v>
      </c>
      <c r="G152" s="439">
        <f t="shared" si="64"/>
        <v>0</v>
      </c>
      <c r="H152" s="439">
        <f t="shared" si="64"/>
        <v>0</v>
      </c>
      <c r="I152" s="439">
        <f t="shared" si="64"/>
        <v>0</v>
      </c>
      <c r="J152" s="439">
        <f t="shared" si="64"/>
        <v>0</v>
      </c>
      <c r="K152" s="439">
        <f t="shared" si="64"/>
        <v>0</v>
      </c>
      <c r="L152" s="439">
        <f t="shared" si="64"/>
        <v>0</v>
      </c>
      <c r="M152" s="439">
        <f t="shared" si="64"/>
        <v>0</v>
      </c>
      <c r="N152" s="439">
        <f t="shared" si="64"/>
        <v>0</v>
      </c>
      <c r="O152" s="439">
        <f t="shared" si="64"/>
        <v>0</v>
      </c>
      <c r="P152" s="439">
        <f t="shared" si="64"/>
        <v>0</v>
      </c>
      <c r="Q152" s="439">
        <f t="shared" si="64"/>
        <v>0</v>
      </c>
      <c r="R152" s="439">
        <f t="shared" si="64"/>
        <v>0</v>
      </c>
      <c r="S152" s="439">
        <f t="shared" si="64"/>
        <v>0</v>
      </c>
      <c r="T152" s="439">
        <f t="shared" si="64"/>
        <v>0</v>
      </c>
      <c r="U152" s="439">
        <f t="shared" si="64"/>
        <v>0</v>
      </c>
      <c r="V152" s="439">
        <f t="shared" si="64"/>
        <v>0</v>
      </c>
      <c r="W152" s="439">
        <f t="shared" si="64"/>
        <v>0</v>
      </c>
      <c r="X152" s="439">
        <f t="shared" si="64"/>
        <v>0</v>
      </c>
      <c r="Y152" s="439">
        <f t="shared" si="64"/>
        <v>0</v>
      </c>
      <c r="Z152" s="439">
        <f t="shared" si="64"/>
        <v>0</v>
      </c>
      <c r="AA152" s="439">
        <f t="shared" si="64"/>
        <v>0</v>
      </c>
      <c r="AB152" s="439">
        <f t="shared" si="64"/>
        <v>0</v>
      </c>
      <c r="AC152" s="439">
        <f t="shared" si="64"/>
        <v>0</v>
      </c>
      <c r="AD152" s="439">
        <f t="shared" si="64"/>
        <v>0</v>
      </c>
      <c r="AE152" s="439">
        <f t="shared" si="64"/>
        <v>0</v>
      </c>
      <c r="AF152" s="439">
        <f t="shared" si="64"/>
        <v>0</v>
      </c>
      <c r="AG152" s="439">
        <f t="shared" si="64"/>
        <v>0</v>
      </c>
      <c r="AH152" s="439">
        <f t="shared" si="64"/>
        <v>0</v>
      </c>
      <c r="AI152" s="439">
        <f t="shared" si="64"/>
        <v>0</v>
      </c>
      <c r="AJ152" s="439">
        <f t="shared" ref="AJ152:BA152" si="65">AJ30*$R$7</f>
        <v>0</v>
      </c>
      <c r="AK152" s="439">
        <f t="shared" si="65"/>
        <v>0</v>
      </c>
      <c r="AL152" s="439">
        <f t="shared" si="65"/>
        <v>0</v>
      </c>
      <c r="AM152" s="439">
        <f t="shared" si="65"/>
        <v>0</v>
      </c>
      <c r="AN152" s="439">
        <f t="shared" si="65"/>
        <v>0</v>
      </c>
      <c r="AO152" s="439">
        <f t="shared" si="65"/>
        <v>0</v>
      </c>
      <c r="AP152" s="439">
        <f t="shared" si="65"/>
        <v>0</v>
      </c>
      <c r="AQ152" s="439">
        <f t="shared" si="65"/>
        <v>0</v>
      </c>
      <c r="AR152" s="439">
        <f t="shared" si="65"/>
        <v>0</v>
      </c>
      <c r="AS152" s="439">
        <f t="shared" si="65"/>
        <v>0</v>
      </c>
      <c r="AT152" s="439">
        <f t="shared" si="65"/>
        <v>0</v>
      </c>
      <c r="AU152" s="439">
        <f t="shared" si="65"/>
        <v>0</v>
      </c>
      <c r="AV152" s="439">
        <f t="shared" si="65"/>
        <v>0</v>
      </c>
      <c r="AW152" s="439">
        <f t="shared" si="65"/>
        <v>0</v>
      </c>
      <c r="AX152" s="439">
        <f t="shared" si="65"/>
        <v>0</v>
      </c>
      <c r="AY152" s="439">
        <f t="shared" si="65"/>
        <v>0</v>
      </c>
      <c r="AZ152" s="439">
        <f t="shared" si="65"/>
        <v>0</v>
      </c>
      <c r="BA152" s="439">
        <f t="shared" si="65"/>
        <v>0</v>
      </c>
      <c r="BB152" s="439">
        <f>SUM(D152:BA152)</f>
        <v>0</v>
      </c>
    </row>
    <row r="153" spans="2:54" outlineLevel="1">
      <c r="B153" t="s">
        <v>436</v>
      </c>
      <c r="D153" s="439">
        <f t="shared" ref="D153:AI153" si="66">D42</f>
        <v>0</v>
      </c>
      <c r="E153" s="439">
        <f t="shared" si="66"/>
        <v>0</v>
      </c>
      <c r="F153" s="439">
        <f t="shared" si="66"/>
        <v>0</v>
      </c>
      <c r="G153" s="439">
        <f t="shared" si="66"/>
        <v>0</v>
      </c>
      <c r="H153" s="439">
        <f t="shared" si="66"/>
        <v>0</v>
      </c>
      <c r="I153" s="439">
        <f t="shared" si="66"/>
        <v>0</v>
      </c>
      <c r="J153" s="439">
        <f t="shared" si="66"/>
        <v>0</v>
      </c>
      <c r="K153" s="439">
        <f t="shared" si="66"/>
        <v>0</v>
      </c>
      <c r="L153" s="439">
        <f t="shared" si="66"/>
        <v>-0.51276346586873445</v>
      </c>
      <c r="M153" s="439">
        <f t="shared" si="66"/>
        <v>0</v>
      </c>
      <c r="N153" s="439">
        <f t="shared" si="66"/>
        <v>0</v>
      </c>
      <c r="O153" s="439">
        <f t="shared" si="66"/>
        <v>0</v>
      </c>
      <c r="P153" s="439">
        <f t="shared" si="66"/>
        <v>0</v>
      </c>
      <c r="Q153" s="439">
        <f t="shared" si="66"/>
        <v>-4.0338889702920495</v>
      </c>
      <c r="R153" s="439">
        <f t="shared" si="66"/>
        <v>0</v>
      </c>
      <c r="S153" s="439">
        <f t="shared" si="66"/>
        <v>0</v>
      </c>
      <c r="T153" s="439">
        <f t="shared" si="66"/>
        <v>0</v>
      </c>
      <c r="U153" s="439">
        <f t="shared" si="66"/>
        <v>0</v>
      </c>
      <c r="V153" s="439">
        <f t="shared" si="66"/>
        <v>-0.65638058748712313</v>
      </c>
      <c r="W153" s="439">
        <f t="shared" si="66"/>
        <v>0</v>
      </c>
      <c r="X153" s="439">
        <f t="shared" si="66"/>
        <v>0</v>
      </c>
      <c r="Y153" s="439">
        <f t="shared" si="66"/>
        <v>0</v>
      </c>
      <c r="Z153" s="439">
        <f t="shared" si="66"/>
        <v>0</v>
      </c>
      <c r="AA153" s="439">
        <f t="shared" si="66"/>
        <v>-16.780140479169134</v>
      </c>
      <c r="AB153" s="439">
        <f t="shared" si="66"/>
        <v>0</v>
      </c>
      <c r="AC153" s="439">
        <f t="shared" si="66"/>
        <v>0</v>
      </c>
      <c r="AD153" s="439">
        <f t="shared" si="66"/>
        <v>0</v>
      </c>
      <c r="AE153" s="439">
        <f t="shared" si="66"/>
        <v>0</v>
      </c>
      <c r="AF153" s="439">
        <f t="shared" si="66"/>
        <v>-0.84022264515279077</v>
      </c>
      <c r="AG153" s="439">
        <f t="shared" si="66"/>
        <v>0</v>
      </c>
      <c r="AH153" s="439">
        <f t="shared" si="66"/>
        <v>0</v>
      </c>
      <c r="AI153" s="439">
        <f t="shared" si="66"/>
        <v>0</v>
      </c>
      <c r="AJ153" s="439">
        <f t="shared" ref="AJ153:BA153" si="67">AJ42</f>
        <v>0</v>
      </c>
      <c r="AK153" s="439">
        <f t="shared" si="67"/>
        <v>-10.114446291717243</v>
      </c>
      <c r="AL153" s="439">
        <f t="shared" si="67"/>
        <v>0</v>
      </c>
      <c r="AM153" s="439">
        <f t="shared" si="67"/>
        <v>0</v>
      </c>
      <c r="AN153" s="439">
        <f t="shared" si="67"/>
        <v>0</v>
      </c>
      <c r="AO153" s="439">
        <f t="shared" si="67"/>
        <v>0</v>
      </c>
      <c r="AP153" s="439">
        <f t="shared" si="67"/>
        <v>-1.0755560217438676</v>
      </c>
      <c r="AQ153" s="439">
        <f t="shared" si="67"/>
        <v>0</v>
      </c>
      <c r="AR153" s="439">
        <f t="shared" si="67"/>
        <v>0</v>
      </c>
      <c r="AS153" s="439">
        <f t="shared" si="67"/>
        <v>0</v>
      </c>
      <c r="AT153" s="439">
        <f t="shared" si="67"/>
        <v>0</v>
      </c>
      <c r="AU153" s="439">
        <f t="shared" si="67"/>
        <v>-43.769171025783507</v>
      </c>
      <c r="AV153" s="439">
        <f t="shared" si="67"/>
        <v>0</v>
      </c>
      <c r="AW153" s="439">
        <f t="shared" si="67"/>
        <v>0</v>
      </c>
      <c r="AX153" s="439">
        <f t="shared" si="67"/>
        <v>0</v>
      </c>
      <c r="AY153" s="439">
        <f t="shared" si="67"/>
        <v>0</v>
      </c>
      <c r="AZ153" s="439">
        <f t="shared" si="67"/>
        <v>-1.3768026398516453</v>
      </c>
      <c r="BA153" s="439">
        <f t="shared" si="67"/>
        <v>0</v>
      </c>
      <c r="BB153" s="439">
        <f>SUM(D153:BA153)</f>
        <v>-79.159372127066092</v>
      </c>
    </row>
    <row r="154" spans="2:54" outlineLevel="1">
      <c r="D154" s="439"/>
    </row>
    <row r="155" spans="2:54" outlineLevel="1">
      <c r="B155" t="s">
        <v>167</v>
      </c>
      <c r="D155" s="439">
        <f>IFERROR(-HLOOKUP(D19,'I&amp;E Summary (2)'!8:27,20,FALSE)*$R$8,0)</f>
        <v>-3705.2231599999996</v>
      </c>
      <c r="E155" s="439">
        <f>IFERROR(-HLOOKUP(E19,'I&amp;E Summary (2)'!8:27,20,FALSE)*$R$8,0)</f>
        <v>-3681.4739731999998</v>
      </c>
      <c r="F155" s="439">
        <f>IFERROR(-HLOOKUP(F19,'I&amp;E Summary (2)'!8:27,20,FALSE)*$R$8,0)</f>
        <v>-3657.3034614140001</v>
      </c>
      <c r="G155" s="439">
        <f>IFERROR(-HLOOKUP(G19,'I&amp;E Summary (2)'!8:27,20,FALSE)*$R$8,0)</f>
        <v>-2487.0219717464533</v>
      </c>
      <c r="H155" s="439">
        <f>IFERROR(-HLOOKUP(H19,'I&amp;E Summary (2)'!8:27,20,FALSE)*$R$8,0)</f>
        <v>-2111.1500797664271</v>
      </c>
      <c r="I155" s="439">
        <f>IFERROR(-HLOOKUP(I19,'I&amp;E Summary (2)'!8:27,20,FALSE)*$R$8,0)</f>
        <v>-1721.2600602394666</v>
      </c>
      <c r="J155" s="439">
        <f>IFERROR(-HLOOKUP(J19,'I&amp;E Summary (2)'!8:27,20,FALSE)*$R$8,0)</f>
        <v>-1117.5815411089293</v>
      </c>
      <c r="K155" s="439">
        <f>IFERROR(-HLOOKUP(K19,'I&amp;E Summary (2)'!8:27,20,FALSE)*$R$8,0)</f>
        <v>-712.21770523370856</v>
      </c>
      <c r="L155" s="439">
        <f>IFERROR(-HLOOKUP(L19,'I&amp;E Summary (2)'!8:27,20,FALSE)*$R$8,0)</f>
        <v>-292.20472884687348</v>
      </c>
      <c r="M155" s="439">
        <f>IFERROR(-HLOOKUP(M19,'I&amp;E Summary (2)'!8:27,20,FALSE)*$R$8,0)</f>
        <v>-126.65156870306265</v>
      </c>
      <c r="N155" s="439">
        <f>IFERROR(-HLOOKUP(N19,'I&amp;E Summary (2)'!8:27,20,FALSE)*$R$8,0)</f>
        <v>-31.865097112671151</v>
      </c>
      <c r="O155" s="439">
        <f>IFERROR(-HLOOKUP(O19,'I&amp;E Summary (2)'!8:27,20,FALSE)*$R$8,0)</f>
        <v>64.750091483641256</v>
      </c>
      <c r="P155" s="439">
        <f>IFERROR(-HLOOKUP(P19,'I&amp;E Summary (2)'!8:27,20,FALSE)*$R$8,0)</f>
        <v>163.22889611534055</v>
      </c>
      <c r="Q155" s="439">
        <f>IFERROR(-HLOOKUP(Q19,'I&amp;E Summary (2)'!8:27,20,FALSE)*$R$8,0)</f>
        <v>263.60687190972754</v>
      </c>
      <c r="R155" s="439">
        <f>IFERROR(-HLOOKUP(R19,'I&amp;E Summary (2)'!8:27,20,FALSE)*$R$8,0)</f>
        <v>365.9202421668042</v>
      </c>
      <c r="S155" s="439">
        <f>IFERROR(-HLOOKUP(S19,'I&amp;E Summary (2)'!8:27,20,FALSE)*$R$8,0)</f>
        <v>470.20591064949321</v>
      </c>
      <c r="T155" s="439">
        <f>IFERROR(-HLOOKUP(T19,'I&amp;E Summary (2)'!8:27,20,FALSE)*$R$8,0)</f>
        <v>576.50147409282044</v>
      </c>
      <c r="U155" s="439">
        <f>IFERROR(-HLOOKUP(U19,'I&amp;E Summary (2)'!8:27,20,FALSE)*$R$8,0)</f>
        <v>684.84523493577069</v>
      </c>
      <c r="V155" s="439">
        <f>IFERROR(-HLOOKUP(V19,'I&amp;E Summary (2)'!8:27,20,FALSE)*$R$8,0)</f>
        <v>795.27621427961049</v>
      </c>
      <c r="W155" s="439">
        <f>IFERROR(-HLOOKUP(W19,'I&amp;E Summary (2)'!8:27,20,FALSE)*$R$8,0)</f>
        <v>907.83416507645302</v>
      </c>
      <c r="X155" s="439">
        <f>IFERROR(-HLOOKUP(X19,'I&amp;E Summary (2)'!8:27,20,FALSE)*$R$8,0)</f>
        <v>1022.5595855520136</v>
      </c>
      <c r="Y155" s="439">
        <f>IFERROR(-HLOOKUP(Y19,'I&amp;E Summary (2)'!8:27,20,FALSE)*$R$8,0)</f>
        <v>1139.4937328664382</v>
      </c>
      <c r="Z155" s="439">
        <f>IFERROR(-HLOOKUP(Z19,'I&amp;E Summary (2)'!8:27,20,FALSE)*$R$8,0)</f>
        <v>1258.6786370172335</v>
      </c>
      <c r="AA155" s="439">
        <f>IFERROR(-HLOOKUP(AA19,'I&amp;E Summary (2)'!8:27,20,FALSE)*$R$8,0)</f>
        <v>1380.1571149883821</v>
      </c>
      <c r="AB155" s="439">
        <f>IFERROR(-HLOOKUP(AB19,'I&amp;E Summary (2)'!8:27,20,FALSE)*$R$8,0)</f>
        <v>1503.972785149723</v>
      </c>
      <c r="AC155" s="439">
        <f>IFERROR(-HLOOKUP(AC19,'I&amp;E Summary (2)'!8:27,20,FALSE)*$R$8,0)</f>
        <v>1630.1700819108328</v>
      </c>
      <c r="AD155" s="439">
        <f>IFERROR(-HLOOKUP(AD19,'I&amp;E Summary (2)'!8:27,20,FALSE)*$R$8,0)</f>
        <v>1758.7942706336144</v>
      </c>
      <c r="AE155" s="439">
        <f>IFERROR(-HLOOKUP(AE19,'I&amp;E Summary (2)'!8:27,20,FALSE)*$R$8,0)</f>
        <v>1889.8914628079669</v>
      </c>
      <c r="AF155" s="439">
        <f>IFERROR(-HLOOKUP(AF19,'I&amp;E Summary (2)'!8:27,20,FALSE)*$R$8,0)</f>
        <v>2023.5086314948499</v>
      </c>
      <c r="AG155" s="439">
        <f>IFERROR(-HLOOKUP(AG19,'I&amp;E Summary (2)'!8:27,20,FALSE)*$R$8,0)</f>
        <v>2159.6936270412389</v>
      </c>
      <c r="AH155" s="439">
        <f>IFERROR(-HLOOKUP(AH19,'I&amp;E Summary (2)'!8:27,20,FALSE)*$R$8,0)</f>
        <v>2298.4951930714647</v>
      </c>
      <c r="AI155" s="439">
        <f>IFERROR(-HLOOKUP(AI19,'I&amp;E Summary (2)'!8:27,20,FALSE)*$R$8,0)</f>
        <v>2439.9629827595336</v>
      </c>
      <c r="AJ155" s="439">
        <f>IFERROR(-HLOOKUP(AJ19,'I&amp;E Summary (2)'!8:27,20,FALSE)*$R$8,0)</f>
        <v>2584.1475753870263</v>
      </c>
      <c r="AK155" s="439">
        <f>IFERROR(-HLOOKUP(AK19,'I&amp;E Summary (2)'!8:27,20,FALSE)*$R$8,0)</f>
        <v>2731.1004931913794</v>
      </c>
      <c r="AL155" s="439">
        <f>IFERROR(-HLOOKUP(AL19,'I&amp;E Summary (2)'!8:27,20,FALSE)*$R$8,0)</f>
        <v>2880.8742185092342</v>
      </c>
      <c r="AM155" s="439">
        <f>IFERROR(-HLOOKUP(AM19,'I&amp;E Summary (2)'!8:27,20,FALSE)*$R$8,0)</f>
        <v>3033.5222112197944</v>
      </c>
      <c r="AN155" s="439">
        <f>IFERROR(-HLOOKUP(AN19,'I&amp;E Summary (2)'!8:27,20,FALSE)*$R$8,0)</f>
        <v>3189.098926493079</v>
      </c>
      <c r="AO155" s="439">
        <f>IFERROR(-HLOOKUP(AO19,'I&amp;E Summary (2)'!8:27,20,FALSE)*$R$8,0)</f>
        <v>3347.6598328480482</v>
      </c>
      <c r="AP155" s="439">
        <f>IFERROR(-HLOOKUP(AP19,'I&amp;E Summary (2)'!8:27,20,FALSE)*$R$8,0)</f>
        <v>3509.2614305257484</v>
      </c>
      <c r="AQ155" s="439">
        <f>IFERROR(-HLOOKUP(AQ19,'I&amp;E Summary (2)'!8:27,20,FALSE)*$R$8,0)</f>
        <v>3673.9612701825181</v>
      </c>
      <c r="AR155" s="439">
        <f>IFERROR(-HLOOKUP(AR19,'I&amp;E Summary (2)'!8:27,20,FALSE)*$R$8,0)</f>
        <v>3841.8179719085788</v>
      </c>
      <c r="AS155" s="439">
        <f>IFERROR(-HLOOKUP(AS19,'I&amp;E Summary (2)'!8:27,20,FALSE)*$R$8,0)</f>
        <v>4012.8912445772221</v>
      </c>
      <c r="AT155" s="439">
        <f>IFERROR(-HLOOKUP(AT19,'I&amp;E Summary (2)'!8:27,20,FALSE)*$R$8,0)</f>
        <v>4187.2419055300024</v>
      </c>
      <c r="AU155" s="439">
        <f>IFERROR(-HLOOKUP(AU19,'I&amp;E Summary (2)'!8:27,20,FALSE)*$R$8,0)</f>
        <v>4364.9319006033629</v>
      </c>
      <c r="AV155" s="439">
        <f>IFERROR(-HLOOKUP(AV19,'I&amp;E Summary (2)'!8:27,20,FALSE)*$R$8,0)</f>
        <v>4546.0243245022666</v>
      </c>
      <c r="AW155" s="439">
        <f>IFERROR(-HLOOKUP(AW19,'I&amp;E Summary (2)'!8:27,20,FALSE)*$R$8,0)</f>
        <v>4730.5834415263153</v>
      </c>
      <c r="AX155" s="439">
        <f>IFERROR(-HLOOKUP(AX19,'I&amp;E Summary (2)'!8:27,20,FALSE)*$R$8,0)</f>
        <v>4918.6747066541975</v>
      </c>
      <c r="AY155" s="439">
        <f>IFERROR(-HLOOKUP(AY19,'I&amp;E Summary (2)'!8:27,20,FALSE)*$R$8,0)</f>
        <v>5110.3647869920669</v>
      </c>
      <c r="AZ155" s="439">
        <f>IFERROR(-HLOOKUP(AZ19,'I&amp;E Summary (2)'!8:27,20,FALSE)*$R$8,0)</f>
        <v>5305.7215835918169</v>
      </c>
      <c r="BA155" s="439">
        <f>IFERROR(-HLOOKUP(BA19,'I&amp;E Summary (2)'!8:27,20,FALSE)*$R$8,0)</f>
        <v>5504.8142536450614</v>
      </c>
      <c r="BB155" s="439">
        <f>SUM(D155:BA155)</f>
        <v>76626.285936519082</v>
      </c>
    </row>
    <row r="156" spans="2:54" outlineLevel="1">
      <c r="B156" t="s">
        <v>179</v>
      </c>
      <c r="D156" s="439">
        <f>IFERROR(-HLOOKUP(D19,'I&amp;E Summary (2)'!8:38,31,FALSE)*$R$9,0)</f>
        <v>-438.32855507805556</v>
      </c>
      <c r="E156" s="439">
        <f>IFERROR(-HLOOKUP(E19,'I&amp;E Summary (2)'!8:38,31,FALSE)*$R$9,0)</f>
        <v>-449.41407695500681</v>
      </c>
      <c r="F156" s="439">
        <f>IFERROR(-HLOOKUP(F19,'I&amp;E Summary (2)'!8:38,31,FALSE)*$R$9,0)</f>
        <v>-460.78055611888192</v>
      </c>
      <c r="G156" s="439">
        <f>IFERROR(-HLOOKUP(G19,'I&amp;E Summary (2)'!8:38,31,FALSE)*$R$9,0)</f>
        <v>-481.10597421205688</v>
      </c>
      <c r="H156" s="439">
        <f>IFERROR(-HLOOKUP(H19,'I&amp;E Summary (2)'!8:38,31,FALSE)*$R$9,0)</f>
        <v>-496.36906529374647</v>
      </c>
      <c r="I156" s="439">
        <f>IFERROR(-HLOOKUP(I19,'I&amp;E Summary (2)'!8:38,31,FALSE)*$R$9,0)</f>
        <v>-512.12606177737882</v>
      </c>
      <c r="J156" s="439">
        <f>IFERROR(-HLOOKUP(J19,'I&amp;E Summary (2)'!8:38,31,FALSE)*$R$9,0)</f>
        <v>-529.67142526097962</v>
      </c>
      <c r="K156" s="439">
        <f>IFERROR(-HLOOKUP(K19,'I&amp;E Summary (2)'!8:38,31,FALSE)*$R$9,0)</f>
        <v>-545.97876569923301</v>
      </c>
      <c r="L156" s="439">
        <f>IFERROR(-HLOOKUP(L19,'I&amp;E Summary (2)'!8:38,31,FALSE)*$R$9,0)</f>
        <v>-562.79981225830682</v>
      </c>
      <c r="M156" s="439">
        <f>IFERROR(-HLOOKUP(M19,'I&amp;E Summary (2)'!8:38,31,FALSE)*$R$9,0)</f>
        <v>-577.88589997821077</v>
      </c>
      <c r="N156" s="439">
        <f>IFERROR(-HLOOKUP(N19,'I&amp;E Summary (2)'!8:38,31,FALSE)*$R$9,0)</f>
        <v>-592.64440571899672</v>
      </c>
      <c r="O156" s="439">
        <f>IFERROR(-HLOOKUP(O19,'I&amp;E Summary (2)'!8:38,31,FALSE)*$R$9,0)</f>
        <v>-607.7812148505426</v>
      </c>
      <c r="P156" s="439">
        <f>IFERROR(-HLOOKUP(P19,'I&amp;E Summary (2)'!8:38,31,FALSE)*$R$9,0)</f>
        <v>-623.30606518003412</v>
      </c>
      <c r="Q156" s="439">
        <f>IFERROR(-HLOOKUP(Q19,'I&amp;E Summary (2)'!8:38,31,FALSE)*$R$9,0)</f>
        <v>-639.22894636650949</v>
      </c>
      <c r="R156" s="439">
        <f>IFERROR(-HLOOKUP(R19,'I&amp;E Summary (2)'!8:38,31,FALSE)*$R$9,0)</f>
        <v>-655.56010646935647</v>
      </c>
      <c r="S156" s="439">
        <f>IFERROR(-HLOOKUP(S19,'I&amp;E Summary (2)'!8:38,31,FALSE)*$R$9,0)</f>
        <v>-672.31005866808471</v>
      </c>
      <c r="T156" s="439">
        <f>IFERROR(-HLOOKUP(T19,'I&amp;E Summary (2)'!8:38,31,FALSE)*$R$9,0)</f>
        <v>-689.48958815789126</v>
      </c>
      <c r="U156" s="439">
        <f>IFERROR(-HLOOKUP(U19,'I&amp;E Summary (2)'!8:38,31,FALSE)*$R$9,0)</f>
        <v>-707.10975922563591</v>
      </c>
      <c r="V156" s="439">
        <f>IFERROR(-HLOOKUP(V19,'I&amp;E Summary (2)'!8:38,31,FALSE)*$R$9,0)</f>
        <v>-725.18192251098833</v>
      </c>
      <c r="W156" s="439">
        <f>IFERROR(-HLOOKUP(W19,'I&amp;E Summary (2)'!8:38,31,FALSE)*$R$9,0)</f>
        <v>-743.71772245761576</v>
      </c>
      <c r="X156" s="439">
        <f>IFERROR(-HLOOKUP(X19,'I&amp;E Summary (2)'!8:38,31,FALSE)*$R$9,0)</f>
        <v>-762.72910495942449</v>
      </c>
      <c r="Y156" s="439">
        <f>IFERROR(-HLOOKUP(Y19,'I&amp;E Summary (2)'!8:38,31,FALSE)*$R$9,0)</f>
        <v>-782.22832520698944</v>
      </c>
      <c r="Z156" s="439">
        <f>IFERROR(-HLOOKUP(Z19,'I&amp;E Summary (2)'!8:38,31,FALSE)*$R$9,0)</f>
        <v>-802.22795573945109</v>
      </c>
      <c r="AA156" s="439">
        <f>IFERROR(-HLOOKUP(AA19,'I&amp;E Summary (2)'!8:38,31,FALSE)*$R$9,0)</f>
        <v>-822.74089470729268</v>
      </c>
      <c r="AB156" s="439">
        <f>IFERROR(-HLOOKUP(AB19,'I&amp;E Summary (2)'!8:38,31,FALSE)*$R$9,0)</f>
        <v>-843.78037435156079</v>
      </c>
      <c r="AC156" s="439">
        <f>IFERROR(-HLOOKUP(AC19,'I&amp;E Summary (2)'!8:38,31,FALSE)*$R$9,0)</f>
        <v>-865.35996970523365</v>
      </c>
      <c r="AD156" s="439">
        <f>IFERROR(-HLOOKUP(AD19,'I&amp;E Summary (2)'!8:38,31,FALSE)*$R$9,0)</f>
        <v>-887.49360752259452</v>
      </c>
      <c r="AE156" s="439">
        <f>IFERROR(-HLOOKUP(AE19,'I&amp;E Summary (2)'!8:38,31,FALSE)*$R$9,0)</f>
        <v>-910.19557544263137</v>
      </c>
      <c r="AF156" s="439">
        <f>IFERROR(-HLOOKUP(AF19,'I&amp;E Summary (2)'!8:38,31,FALSE)*$R$9,0)</f>
        <v>-933.48053139262856</v>
      </c>
      <c r="AG156" s="439">
        <f>IFERROR(-HLOOKUP(AG19,'I&amp;E Summary (2)'!8:38,31,FALSE)*$R$9,0)</f>
        <v>-957.36351323829331</v>
      </c>
      <c r="AH156" s="439">
        <f>IFERROR(-HLOOKUP(AH19,'I&amp;E Summary (2)'!8:38,31,FALSE)*$R$9,0)</f>
        <v>-981.85994868692524</v>
      </c>
      <c r="AI156" s="439">
        <f>IFERROR(-HLOOKUP(AI19,'I&amp;E Summary (2)'!8:38,31,FALSE)*$R$9,0)</f>
        <v>-1006.9856654503029</v>
      </c>
      <c r="AJ156" s="439">
        <f>IFERROR(-HLOOKUP(AJ19,'I&amp;E Summary (2)'!8:38,31,FALSE)*$R$9,0)</f>
        <v>-1032.7569016741515</v>
      </c>
      <c r="AK156" s="439">
        <f>IFERROR(-HLOOKUP(AK19,'I&amp;E Summary (2)'!8:38,31,FALSE)*$R$9,0)</f>
        <v>-1059.1903166412242</v>
      </c>
      <c r="AL156" s="439">
        <f>IFERROR(-HLOOKUP(AL19,'I&amp;E Summary (2)'!8:38,31,FALSE)*$R$9,0)</f>
        <v>-1086.3030017552301</v>
      </c>
      <c r="AM156" s="439">
        <f>IFERROR(-HLOOKUP(AM19,'I&amp;E Summary (2)'!8:38,31,FALSE)*$R$9,0)</f>
        <v>-1114.1124918130251</v>
      </c>
      <c r="AN156" s="439">
        <f>IFERROR(-HLOOKUP(AN19,'I&amp;E Summary (2)'!8:38,31,FALSE)*$R$9,0)</f>
        <v>-1142.6367765726829</v>
      </c>
      <c r="AO156" s="439">
        <f>IFERROR(-HLOOKUP(AO19,'I&amp;E Summary (2)'!8:38,31,FALSE)*$R$9,0)</f>
        <v>-1171.8943126252618</v>
      </c>
      <c r="AP156" s="439">
        <f>IFERROR(-HLOOKUP(AP19,'I&amp;E Summary (2)'!8:38,31,FALSE)*$R$9,0)</f>
        <v>-1201.9040355783031</v>
      </c>
      <c r="AQ156" s="439">
        <f>IFERROR(-HLOOKUP(AQ19,'I&amp;E Summary (2)'!8:38,31,FALSE)*$R$9,0)</f>
        <v>-1232.6853725592928</v>
      </c>
      <c r="AR156" s="439">
        <f>IFERROR(-HLOOKUP(AR19,'I&amp;E Summary (2)'!8:38,31,FALSE)*$R$9,0)</f>
        <v>-1264.2582550475531</v>
      </c>
      <c r="AS156" s="439">
        <f>IFERROR(-HLOOKUP(AS19,'I&amp;E Summary (2)'!8:38,31,FALSE)*$R$9,0)</f>
        <v>-1296.6431320432484</v>
      </c>
      <c r="AT156" s="439">
        <f>IFERROR(-HLOOKUP(AT19,'I&amp;E Summary (2)'!8:38,31,FALSE)*$R$9,0)</f>
        <v>-1329.8609835824211</v>
      </c>
      <c r="AU156" s="439">
        <f>IFERROR(-HLOOKUP(AU19,'I&amp;E Summary (2)'!8:38,31,FALSE)*$R$9,0)</f>
        <v>-1363.9333346072158</v>
      </c>
      <c r="AV156" s="439">
        <f>IFERROR(-HLOOKUP(AV19,'I&amp;E Summary (2)'!8:38,31,FALSE)*$R$9,0)</f>
        <v>-1398.8822692006877</v>
      </c>
      <c r="AW156" s="439">
        <f>IFERROR(-HLOOKUP(AW19,'I&amp;E Summary (2)'!8:38,31,FALSE)*$R$9,0)</f>
        <v>-1434.7304451958446</v>
      </c>
      <c r="AX156" s="439">
        <f>IFERROR(-HLOOKUP(AX19,'I&amp;E Summary (2)'!8:38,31,FALSE)*$R$9,0)</f>
        <v>-1471.501109168835</v>
      </c>
      <c r="AY156" s="439">
        <f>IFERROR(-HLOOKUP(AY19,'I&amp;E Summary (2)'!8:38,31,FALSE)*$R$9,0)</f>
        <v>-1509.218111826443</v>
      </c>
      <c r="AZ156" s="439">
        <f>IFERROR(-HLOOKUP(AZ19,'I&amp;E Summary (2)'!8:38,31,FALSE)*$R$9,0)</f>
        <v>-1547.9059237983433</v>
      </c>
      <c r="BA156" s="439">
        <f>IFERROR(-HLOOKUP(BA19,'I&amp;E Summary (2)'!8:38,31,FALSE)*$R$9,0)</f>
        <v>-1587.5896518448274</v>
      </c>
      <c r="BB156" s="439">
        <f>SUM(D156:BA156)</f>
        <v>-45513.241874175437</v>
      </c>
    </row>
    <row r="157" spans="2:54" outlineLevel="1">
      <c r="D157" s="439"/>
      <c r="E157" s="439"/>
      <c r="F157" s="439"/>
      <c r="G157" s="439"/>
      <c r="H157" s="439"/>
      <c r="I157" s="439"/>
      <c r="J157" s="439"/>
      <c r="K157" s="439"/>
      <c r="L157" s="439"/>
      <c r="M157" s="439"/>
      <c r="N157" s="439"/>
      <c r="O157" s="439"/>
      <c r="P157" s="439"/>
      <c r="Q157" s="439"/>
      <c r="R157" s="439"/>
      <c r="S157" s="439"/>
      <c r="T157" s="439"/>
      <c r="U157" s="439"/>
      <c r="V157" s="439"/>
      <c r="W157" s="439"/>
      <c r="X157" s="439"/>
      <c r="Y157" s="439"/>
      <c r="Z157" s="439"/>
      <c r="AA157" s="439"/>
      <c r="AB157" s="439"/>
      <c r="AC157" s="439"/>
      <c r="AD157" s="439"/>
      <c r="AE157" s="439"/>
      <c r="AF157" s="439"/>
      <c r="AG157" s="439"/>
      <c r="AH157" s="439"/>
      <c r="AI157" s="439"/>
      <c r="AJ157" s="439"/>
      <c r="AK157" s="439"/>
      <c r="AL157" s="439"/>
      <c r="AM157" s="439"/>
      <c r="AN157" s="439"/>
      <c r="AO157" s="439"/>
      <c r="AP157" s="439"/>
      <c r="AQ157" s="439"/>
      <c r="AR157" s="439"/>
      <c r="AS157" s="439"/>
      <c r="AT157" s="439"/>
      <c r="AU157" s="439"/>
      <c r="AV157" s="439"/>
      <c r="AW157" s="439"/>
      <c r="AX157" s="439"/>
      <c r="AY157" s="439"/>
      <c r="AZ157" s="439"/>
      <c r="BA157" s="439"/>
      <c r="BB157" s="439"/>
    </row>
    <row r="158" spans="2:54" outlineLevel="1">
      <c r="B158" t="s">
        <v>431</v>
      </c>
      <c r="D158" s="439">
        <f>D155+D156</f>
        <v>-4143.5517150780552</v>
      </c>
      <c r="E158" s="439">
        <f t="shared" ref="E158:BA158" si="68">E155+E156</f>
        <v>-4130.8880501550066</v>
      </c>
      <c r="F158" s="439">
        <f t="shared" si="68"/>
        <v>-4118.0840175328822</v>
      </c>
      <c r="G158" s="439">
        <f t="shared" si="68"/>
        <v>-2968.1279459585103</v>
      </c>
      <c r="H158" s="439">
        <f t="shared" si="68"/>
        <v>-2607.5191450601737</v>
      </c>
      <c r="I158" s="439">
        <f t="shared" si="68"/>
        <v>-2233.3861220168455</v>
      </c>
      <c r="J158" s="439">
        <f t="shared" si="68"/>
        <v>-1647.2529663699088</v>
      </c>
      <c r="K158" s="439">
        <f t="shared" si="68"/>
        <v>-1258.1964709329416</v>
      </c>
      <c r="L158" s="439">
        <f t="shared" si="68"/>
        <v>-855.00454110518035</v>
      </c>
      <c r="M158" s="439">
        <f t="shared" si="68"/>
        <v>-704.53746868127337</v>
      </c>
      <c r="N158" s="439">
        <f t="shared" si="68"/>
        <v>-624.50950283166787</v>
      </c>
      <c r="O158" s="439">
        <f t="shared" si="68"/>
        <v>-543.03112336690128</v>
      </c>
      <c r="P158" s="439">
        <f t="shared" si="68"/>
        <v>-460.07716906469358</v>
      </c>
      <c r="Q158" s="439">
        <f t="shared" si="68"/>
        <v>-375.62207445678195</v>
      </c>
      <c r="R158" s="439">
        <f t="shared" si="68"/>
        <v>-289.63986430255227</v>
      </c>
      <c r="S158" s="439">
        <f t="shared" si="68"/>
        <v>-202.1041480185915</v>
      </c>
      <c r="T158" s="439">
        <f t="shared" si="68"/>
        <v>-112.98811406507082</v>
      </c>
      <c r="U158" s="439">
        <f t="shared" si="68"/>
        <v>-22.264524289865221</v>
      </c>
      <c r="V158" s="439">
        <f t="shared" si="68"/>
        <v>70.094291768622156</v>
      </c>
      <c r="W158" s="439">
        <f t="shared" si="68"/>
        <v>164.11644261883725</v>
      </c>
      <c r="X158" s="439">
        <f t="shared" si="68"/>
        <v>259.83048059258908</v>
      </c>
      <c r="Y158" s="439">
        <f t="shared" si="68"/>
        <v>357.26540765944878</v>
      </c>
      <c r="Z158" s="439">
        <f t="shared" si="68"/>
        <v>456.45068127778245</v>
      </c>
      <c r="AA158" s="439">
        <f t="shared" si="68"/>
        <v>557.41622028108941</v>
      </c>
      <c r="AB158" s="439">
        <f t="shared" si="68"/>
        <v>660.1924107981622</v>
      </c>
      <c r="AC158" s="439">
        <f t="shared" si="68"/>
        <v>764.81011220559913</v>
      </c>
      <c r="AD158" s="439">
        <f t="shared" si="68"/>
        <v>871.30066311101984</v>
      </c>
      <c r="AE158" s="439">
        <f t="shared" si="68"/>
        <v>979.69588736533558</v>
      </c>
      <c r="AF158" s="439">
        <f t="shared" si="68"/>
        <v>1090.0281001022213</v>
      </c>
      <c r="AG158" s="439">
        <f t="shared" si="68"/>
        <v>1202.3301138029456</v>
      </c>
      <c r="AH158" s="439">
        <f t="shared" si="68"/>
        <v>1316.6352443845394</v>
      </c>
      <c r="AI158" s="439">
        <f t="shared" si="68"/>
        <v>1432.9773173092308</v>
      </c>
      <c r="AJ158" s="439">
        <f t="shared" si="68"/>
        <v>1551.3906737128748</v>
      </c>
      <c r="AK158" s="439">
        <f t="shared" si="68"/>
        <v>1671.9101765501553</v>
      </c>
      <c r="AL158" s="439">
        <f t="shared" si="68"/>
        <v>1794.5712167540041</v>
      </c>
      <c r="AM158" s="439">
        <f t="shared" si="68"/>
        <v>1919.4097194067692</v>
      </c>
      <c r="AN158" s="439">
        <f t="shared" si="68"/>
        <v>2046.4621499203961</v>
      </c>
      <c r="AO158" s="439">
        <f t="shared" si="68"/>
        <v>2175.7655202227861</v>
      </c>
      <c r="AP158" s="439">
        <f t="shared" si="68"/>
        <v>2307.3573949474453</v>
      </c>
      <c r="AQ158" s="439">
        <f t="shared" si="68"/>
        <v>2441.2758976232253</v>
      </c>
      <c r="AR158" s="439">
        <f t="shared" si="68"/>
        <v>2577.5597168610257</v>
      </c>
      <c r="AS158" s="439">
        <f t="shared" si="68"/>
        <v>2716.2481125339737</v>
      </c>
      <c r="AT158" s="439">
        <f t="shared" si="68"/>
        <v>2857.3809219475816</v>
      </c>
      <c r="AU158" s="439">
        <f t="shared" si="68"/>
        <v>3000.9985659961471</v>
      </c>
      <c r="AV158" s="439">
        <f t="shared" si="68"/>
        <v>3147.1420553015787</v>
      </c>
      <c r="AW158" s="439">
        <f t="shared" si="68"/>
        <v>3295.8529963304709</v>
      </c>
      <c r="AX158" s="439">
        <f t="shared" si="68"/>
        <v>3447.1735974853627</v>
      </c>
      <c r="AY158" s="439">
        <f t="shared" si="68"/>
        <v>3601.1466751656239</v>
      </c>
      <c r="AZ158" s="439">
        <f t="shared" si="68"/>
        <v>3757.8156597934735</v>
      </c>
      <c r="BA158" s="439">
        <f t="shared" si="68"/>
        <v>3917.2246018002343</v>
      </c>
      <c r="BB158" s="439">
        <f>SUM(D158:BA158)</f>
        <v>31113.044062343637</v>
      </c>
    </row>
    <row r="159" spans="2:54" outlineLevel="1">
      <c r="B159" t="s">
        <v>433</v>
      </c>
      <c r="D159" s="439">
        <f>IFERROR(-HLOOKUP(D19,'I&amp;E Summary (2)'!8:45,37,FALSE)*$R$10,0)</f>
        <v>-212.2098435274919</v>
      </c>
      <c r="E159" s="439">
        <f>IFERROR(-HLOOKUP(E19,'I&amp;E Summary (2)'!8:45,37,FALSE)*$R$10,0)</f>
        <v>-215.97240451026974</v>
      </c>
      <c r="F159" s="439">
        <f>IFERROR(-HLOOKUP(F19,'I&amp;E Summary (2)'!8:45,37,FALSE)*$R$10,0)</f>
        <v>-221.16778068457586</v>
      </c>
      <c r="G159" s="439">
        <f>IFERROR(-HLOOKUP(G19,'I&amp;E Summary (2)'!8:45,37,FALSE)*$R$10,0)</f>
        <v>-377.67471230642303</v>
      </c>
      <c r="H159" s="439">
        <f>IFERROR(-HLOOKUP(H19,'I&amp;E Summary (2)'!8:45,37,FALSE)*$R$10,0)</f>
        <v>-385.26634368175041</v>
      </c>
      <c r="I159" s="439">
        <f>IFERROR(-HLOOKUP(I19,'I&amp;E Summary (2)'!8:45,37,FALSE)*$R$10,0)</f>
        <v>-445.62936587009665</v>
      </c>
      <c r="J159" s="439">
        <f>IFERROR(-HLOOKUP(J19,'I&amp;E Summary (2)'!8:45,37,FALSE)*$R$10,0)</f>
        <v>-529.10664778768069</v>
      </c>
      <c r="K159" s="439">
        <f>IFERROR(-HLOOKUP(K19,'I&amp;E Summary (2)'!8:45,37,FALSE)*$R$10,0)</f>
        <v>-587.11112172649223</v>
      </c>
      <c r="L159" s="439">
        <f>IFERROR(-HLOOKUP(L19,'I&amp;E Summary (2)'!8:45,37,FALSE)*$R$10,0)</f>
        <v>-647.68514408905162</v>
      </c>
      <c r="M159" s="439">
        <f>IFERROR(-HLOOKUP(M19,'I&amp;E Summary (2)'!8:45,37,FALSE)*$R$10,0)</f>
        <v>-663.87736243060056</v>
      </c>
      <c r="N159" s="439">
        <f>IFERROR(-HLOOKUP(N19,'I&amp;E Summary (2)'!8:45,37,FALSE)*$R$10,0)</f>
        <v>-680.47438763489356</v>
      </c>
      <c r="O159" s="439">
        <f>IFERROR(-HLOOKUP(O19,'I&amp;E Summary (2)'!8:45,37,FALSE)*$R$10,0)</f>
        <v>-697.48634314583376</v>
      </c>
      <c r="P159" s="439">
        <f>IFERROR(-HLOOKUP(P19,'I&amp;E Summary (2)'!8:45,37,FALSE)*$R$10,0)</f>
        <v>-714.92360244471604</v>
      </c>
      <c r="Q159" s="439">
        <f>IFERROR(-HLOOKUP(Q19,'I&amp;E Summary (2)'!8:45,37,FALSE)*$R$10,0)</f>
        <v>-732.79679837543233</v>
      </c>
      <c r="R159" s="439">
        <f>IFERROR(-HLOOKUP(R19,'I&amp;E Summary (2)'!8:45,37,FALSE)*$R$10,0)</f>
        <v>-751.11682961711438</v>
      </c>
      <c r="S159" s="439">
        <f>IFERROR(-HLOOKUP(S19,'I&amp;E Summary (2)'!8:45,37,FALSE)*$R$10,0)</f>
        <v>-769.89486732949547</v>
      </c>
      <c r="T159" s="439">
        <f>IFERROR(-HLOOKUP(T19,'I&amp;E Summary (2)'!8:45,37,FALSE)*$R$10,0)</f>
        <v>-789.14236196550189</v>
      </c>
      <c r="U159" s="439">
        <f>IFERROR(-HLOOKUP(U19,'I&amp;E Summary (2)'!8:45,37,FALSE)*$R$10,0)</f>
        <v>-808.87105025429832</v>
      </c>
      <c r="V159" s="439">
        <f>IFERROR(-HLOOKUP(V19,'I&amp;E Summary (2)'!8:45,37,FALSE)*$R$10,0)</f>
        <v>-829.09296235895795</v>
      </c>
      <c r="W159" s="439">
        <f>IFERROR(-HLOOKUP(W19,'I&amp;E Summary (2)'!8:45,37,FALSE)*$R$10,0)</f>
        <v>-849.82042921311222</v>
      </c>
      <c r="X159" s="439">
        <f>IFERROR(-HLOOKUP(X19,'I&amp;E Summary (2)'!8:45,37,FALSE)*$R$10,0)</f>
        <v>-871.06609004106269</v>
      </c>
      <c r="Y159" s="439">
        <f>IFERROR(-HLOOKUP(Y19,'I&amp;E Summary (2)'!8:45,37,FALSE)*$R$10,0)</f>
        <v>-892.84290006593403</v>
      </c>
      <c r="Z159" s="439">
        <f>IFERROR(-HLOOKUP(Z19,'I&amp;E Summary (2)'!8:45,37,FALSE)*$R$10,0)</f>
        <v>-915.16413841058079</v>
      </c>
      <c r="AA159" s="439">
        <f>IFERROR(-HLOOKUP(AA19,'I&amp;E Summary (2)'!8:45,37,FALSE)*$R$10,0)</f>
        <v>-938.04341619606123</v>
      </c>
      <c r="AB159" s="439">
        <f>IFERROR(-HLOOKUP(AB19,'I&amp;E Summary (2)'!8:45,37,FALSE)*$R$10,0)</f>
        <v>-961.49468484262616</v>
      </c>
      <c r="AC159" s="439">
        <f>IFERROR(-HLOOKUP(AC19,'I&amp;E Summary (2)'!8:45,37,FALSE)*$R$10,0)</f>
        <v>-985.53224457828412</v>
      </c>
      <c r="AD159" s="439">
        <f>IFERROR(-HLOOKUP(AD19,'I&amp;E Summary (2)'!8:45,37,FALSE)*$R$10,0)</f>
        <v>-1010.1707531601365</v>
      </c>
      <c r="AE159" s="439">
        <f>IFERROR(-HLOOKUP(AE19,'I&amp;E Summary (2)'!8:45,37,FALSE)*$R$10,0)</f>
        <v>-1035.4252348138061</v>
      </c>
      <c r="AF159" s="439">
        <f>IFERROR(-HLOOKUP(AF19,'I&amp;E Summary (2)'!8:45,37,FALSE)*$R$10,0)</f>
        <v>-1061.3110893964104</v>
      </c>
      <c r="AG159" s="439">
        <f>IFERROR(-HLOOKUP(AG19,'I&amp;E Summary (2)'!8:45,37,FALSE)*$R$10,0)</f>
        <v>-1087.8441017886753</v>
      </c>
      <c r="AH159" s="439">
        <f>IFERROR(-HLOOKUP(AH19,'I&amp;E Summary (2)'!8:45,37,FALSE)*$R$10,0)</f>
        <v>-1115.0404515219227</v>
      </c>
      <c r="AI159" s="439">
        <f>IFERROR(-HLOOKUP(AI19,'I&amp;E Summary (2)'!8:45,37,FALSE)*$R$10,0)</f>
        <v>-1142.9167226457971</v>
      </c>
      <c r="AJ159" s="439">
        <f>IFERROR(-HLOOKUP(AJ19,'I&amp;E Summary (2)'!8:45,37,FALSE)*$R$10,0)</f>
        <v>-1171.4899138427704</v>
      </c>
      <c r="AK159" s="439">
        <f>IFERROR(-HLOOKUP(AK19,'I&amp;E Summary (2)'!8:45,37,FALSE)*$R$10,0)</f>
        <v>-1200.7774487955801</v>
      </c>
      <c r="AL159" s="439">
        <f>IFERROR(-HLOOKUP(AL19,'I&amp;E Summary (2)'!8:45,37,FALSE)*$R$10,0)</f>
        <v>-1230.7971868139393</v>
      </c>
      <c r="AM159" s="439">
        <f>IFERROR(-HLOOKUP(AM19,'I&amp;E Summary (2)'!8:45,37,FALSE)*$R$10,0)</f>
        <v>-1261.5674337270068</v>
      </c>
      <c r="AN159" s="439">
        <f>IFERROR(-HLOOKUP(AN19,'I&amp;E Summary (2)'!8:45,37,FALSE)*$R$10,0)</f>
        <v>-1293.106953048253</v>
      </c>
      <c r="AO159" s="439">
        <f>IFERROR(-HLOOKUP(AO19,'I&amp;E Summary (2)'!8:45,37,FALSE)*$R$10,0)</f>
        <v>-1325.4349774195493</v>
      </c>
      <c r="AP159" s="439">
        <f>IFERROR(-HLOOKUP(AP19,'I&amp;E Summary (2)'!8:45,37,FALSE)*$R$10,0)</f>
        <v>-1358.5712203414619</v>
      </c>
      <c r="AQ159" s="439">
        <f>IFERROR(-HLOOKUP(AQ19,'I&amp;E Summary (2)'!8:45,37,FALSE)*$R$10,0)</f>
        <v>-1392.5358881969073</v>
      </c>
      <c r="AR159" s="439">
        <f>IFERROR(-HLOOKUP(AR19,'I&amp;E Summary (2)'!8:45,37,FALSE)*$R$10,0)</f>
        <v>-1427.3496925755117</v>
      </c>
      <c r="AS159" s="439">
        <f>IFERROR(-HLOOKUP(AS19,'I&amp;E Summary (2)'!8:45,37,FALSE)*$R$10,0)</f>
        <v>-1463.0338629062014</v>
      </c>
      <c r="AT159" s="439">
        <f>IFERROR(-HLOOKUP(AT19,'I&amp;E Summary (2)'!8:45,37,FALSE)*$R$10,0)</f>
        <v>-1499.6101594057275</v>
      </c>
      <c r="AU159" s="439">
        <f>IFERROR(-HLOOKUP(AU19,'I&amp;E Summary (2)'!8:45,37,FALSE)*$R$10,0)</f>
        <v>-1537.1008863510399</v>
      </c>
      <c r="AV159" s="439">
        <f>IFERROR(-HLOOKUP(AV19,'I&amp;E Summary (2)'!8:45,37,FALSE)*$R$10,0)</f>
        <v>-1575.5289056836004</v>
      </c>
      <c r="AW159" s="439">
        <f>IFERROR(-HLOOKUP(AW19,'I&amp;E Summary (2)'!8:45,37,FALSE)*$R$10,0)</f>
        <v>-1614.9176509539584</v>
      </c>
      <c r="AX159" s="439">
        <f>IFERROR(-HLOOKUP(AX19,'I&amp;E Summary (2)'!8:45,37,FALSE)*$R$10,0)</f>
        <v>-1655.2911416150844</v>
      </c>
      <c r="AY159" s="439">
        <f>IFERROR(-HLOOKUP(AY19,'I&amp;E Summary (2)'!8:45,37,FALSE)*$R$10,0)</f>
        <v>-1696.6739976732001</v>
      </c>
      <c r="AZ159" s="439">
        <f>IFERROR(-HLOOKUP(AZ19,'I&amp;E Summary (2)'!8:45,37,FALSE)*$R$10,0)</f>
        <v>-1739.0914547050484</v>
      </c>
      <c r="BA159" s="439">
        <f>IFERROR(-HLOOKUP(BA19,'I&amp;E Summary (2)'!8:45,37,FALSE)*$R$10,0)</f>
        <v>-1782.56937925077</v>
      </c>
      <c r="BB159" s="439">
        <f>SUM(D159:BA159)</f>
        <v>-50151.620339720699</v>
      </c>
    </row>
    <row r="160" spans="2:54" outlineLevel="1">
      <c r="B160" t="s">
        <v>273</v>
      </c>
      <c r="D160" s="439">
        <f>IFERROR(-HLOOKUP(D19,'I&amp;E Summary (2)'!8:45,38,FALSE)*$R$10,0)</f>
        <v>0</v>
      </c>
      <c r="E160" s="439">
        <f>IFERROR(-HLOOKUP(E19,'I&amp;E Summary (2)'!8:45,38,FALSE)*$R$10,0)</f>
        <v>0</v>
      </c>
      <c r="F160" s="439">
        <f>IFERROR(-HLOOKUP(F19,'I&amp;E Summary (2)'!8:45,38,FALSE)*$R$10,0)</f>
        <v>0</v>
      </c>
      <c r="G160" s="439">
        <f>IFERROR(-HLOOKUP(G19,'I&amp;E Summary (2)'!8:45,38,FALSE)*$R$10,0)</f>
        <v>0</v>
      </c>
      <c r="H160" s="439">
        <f>IFERROR(-HLOOKUP(H19,'I&amp;E Summary (2)'!8:45,38,FALSE)*$R$10,0)</f>
        <v>0</v>
      </c>
      <c r="I160" s="439">
        <f>IFERROR(-HLOOKUP(I19,'I&amp;E Summary (2)'!8:45,38,FALSE)*$R$10,0)</f>
        <v>0</v>
      </c>
      <c r="J160" s="439">
        <f>IFERROR(-HLOOKUP(J19,'I&amp;E Summary (2)'!8:45,38,FALSE)*$R$10,0)</f>
        <v>0</v>
      </c>
      <c r="K160" s="439">
        <f>IFERROR(-HLOOKUP(K19,'I&amp;E Summary (2)'!8:45,38,FALSE)*$R$10,0)</f>
        <v>0</v>
      </c>
      <c r="L160" s="439">
        <f>IFERROR(-HLOOKUP(L19,'I&amp;E Summary (2)'!8:45,38,FALSE)*$R$10,0)</f>
        <v>0</v>
      </c>
      <c r="M160" s="439">
        <f>IFERROR(-HLOOKUP(M19,'I&amp;E Summary (2)'!8:45,38,FALSE)*$R$10,0)</f>
        <v>0</v>
      </c>
      <c r="N160" s="439">
        <f>IFERROR(-HLOOKUP(N19,'I&amp;E Summary (2)'!8:45,38,FALSE)*$R$10,0)</f>
        <v>0</v>
      </c>
      <c r="O160" s="439">
        <f>IFERROR(-HLOOKUP(O19,'I&amp;E Summary (2)'!8:45,38,FALSE)*$R$10,0)</f>
        <v>0</v>
      </c>
      <c r="P160" s="439">
        <f>IFERROR(-HLOOKUP(P19,'I&amp;E Summary (2)'!8:45,38,FALSE)*$R$10,0)</f>
        <v>0</v>
      </c>
      <c r="Q160" s="439">
        <f>IFERROR(-HLOOKUP(Q19,'I&amp;E Summary (2)'!8:45,38,FALSE)*$R$10,0)</f>
        <v>0</v>
      </c>
      <c r="R160" s="439">
        <f>IFERROR(-HLOOKUP(R19,'I&amp;E Summary (2)'!8:45,38,FALSE)*$R$10,0)</f>
        <v>0</v>
      </c>
      <c r="S160" s="439">
        <f>IFERROR(-HLOOKUP(S19,'I&amp;E Summary (2)'!8:45,38,FALSE)*$R$10,0)</f>
        <v>0</v>
      </c>
      <c r="T160" s="439">
        <f>IFERROR(-HLOOKUP(T19,'I&amp;E Summary (2)'!8:45,38,FALSE)*$R$10,0)</f>
        <v>0</v>
      </c>
      <c r="U160" s="439">
        <f>IFERROR(-HLOOKUP(U19,'I&amp;E Summary (2)'!8:45,38,FALSE)*$R$10,0)</f>
        <v>0</v>
      </c>
      <c r="V160" s="439">
        <f>IFERROR(-HLOOKUP(V19,'I&amp;E Summary (2)'!8:45,38,FALSE)*$R$10,0)</f>
        <v>0</v>
      </c>
      <c r="W160" s="439">
        <f>IFERROR(-HLOOKUP(W19,'I&amp;E Summary (2)'!8:45,38,FALSE)*$R$10,0)</f>
        <v>0</v>
      </c>
      <c r="X160" s="439">
        <f>IFERROR(-HLOOKUP(X19,'I&amp;E Summary (2)'!8:45,38,FALSE)*$R$10,0)</f>
        <v>0</v>
      </c>
      <c r="Y160" s="439">
        <f>IFERROR(-HLOOKUP(Y19,'I&amp;E Summary (2)'!8:45,38,FALSE)*$R$10,0)</f>
        <v>0</v>
      </c>
      <c r="Z160" s="439">
        <f>IFERROR(-HLOOKUP(Z19,'I&amp;E Summary (2)'!8:45,38,FALSE)*$R$10,0)</f>
        <v>0</v>
      </c>
      <c r="AA160" s="439">
        <f>IFERROR(-HLOOKUP(AA19,'I&amp;E Summary (2)'!8:45,38,FALSE)*$R$10,0)</f>
        <v>0</v>
      </c>
      <c r="AB160" s="439">
        <f>IFERROR(-HLOOKUP(AB19,'I&amp;E Summary (2)'!8:45,38,FALSE)*$R$10,0)</f>
        <v>0</v>
      </c>
      <c r="AC160" s="439">
        <f>IFERROR(-HLOOKUP(AC19,'I&amp;E Summary (2)'!8:45,38,FALSE)*$R$10,0)</f>
        <v>0</v>
      </c>
      <c r="AD160" s="439">
        <f>IFERROR(-HLOOKUP(AD19,'I&amp;E Summary (2)'!8:45,38,FALSE)*$R$10,0)</f>
        <v>0</v>
      </c>
      <c r="AE160" s="439">
        <f>IFERROR(-HLOOKUP(AE19,'I&amp;E Summary (2)'!8:45,38,FALSE)*$R$10,0)</f>
        <v>0</v>
      </c>
      <c r="AF160" s="439">
        <f>IFERROR(-HLOOKUP(AF19,'I&amp;E Summary (2)'!8:45,38,FALSE)*$R$10,0)</f>
        <v>0</v>
      </c>
      <c r="AG160" s="439">
        <f>IFERROR(-HLOOKUP(AG19,'I&amp;E Summary (2)'!8:45,38,FALSE)*$R$10,0)</f>
        <v>0</v>
      </c>
      <c r="AH160" s="439">
        <f>IFERROR(-HLOOKUP(AH19,'I&amp;E Summary (2)'!8:45,38,FALSE)*$R$10,0)</f>
        <v>0</v>
      </c>
      <c r="AI160" s="439">
        <f>IFERROR(-HLOOKUP(AI19,'I&amp;E Summary (2)'!8:45,38,FALSE)*$R$10,0)</f>
        <v>0</v>
      </c>
      <c r="AJ160" s="439">
        <f>IFERROR(-HLOOKUP(AJ19,'I&amp;E Summary (2)'!8:45,38,FALSE)*$R$10,0)</f>
        <v>0</v>
      </c>
      <c r="AK160" s="439">
        <f>IFERROR(-HLOOKUP(AK19,'I&amp;E Summary (2)'!8:45,38,FALSE)*$R$10,0)</f>
        <v>0</v>
      </c>
      <c r="AL160" s="439">
        <f>IFERROR(-HLOOKUP(AL19,'I&amp;E Summary (2)'!8:45,38,FALSE)*$R$10,0)</f>
        <v>0</v>
      </c>
      <c r="AM160" s="439">
        <f>IFERROR(-HLOOKUP(AM19,'I&amp;E Summary (2)'!8:45,38,FALSE)*$R$10,0)</f>
        <v>0</v>
      </c>
      <c r="AN160" s="439">
        <f>IFERROR(-HLOOKUP(AN19,'I&amp;E Summary (2)'!8:45,38,FALSE)*$R$10,0)</f>
        <v>0</v>
      </c>
      <c r="AO160" s="439">
        <f>IFERROR(-HLOOKUP(AO19,'I&amp;E Summary (2)'!8:45,38,FALSE)*$R$10,0)</f>
        <v>0</v>
      </c>
      <c r="AP160" s="439">
        <f>IFERROR(-HLOOKUP(AP19,'I&amp;E Summary (2)'!8:45,38,FALSE)*$R$10,0)</f>
        <v>0</v>
      </c>
      <c r="AQ160" s="439">
        <f>IFERROR(-HLOOKUP(AQ19,'I&amp;E Summary (2)'!8:45,38,FALSE)*$R$10,0)</f>
        <v>0</v>
      </c>
      <c r="AR160" s="439">
        <f>IFERROR(-HLOOKUP(AR19,'I&amp;E Summary (2)'!8:45,38,FALSE)*$R$10,0)</f>
        <v>0</v>
      </c>
      <c r="AS160" s="439">
        <f>IFERROR(-HLOOKUP(AS19,'I&amp;E Summary (2)'!8:45,38,FALSE)*$R$10,0)</f>
        <v>0</v>
      </c>
      <c r="AT160" s="439">
        <f>IFERROR(-HLOOKUP(AT19,'I&amp;E Summary (2)'!8:45,38,FALSE)*$R$10,0)</f>
        <v>0</v>
      </c>
      <c r="AU160" s="439">
        <f>IFERROR(-HLOOKUP(AU19,'I&amp;E Summary (2)'!8:45,38,FALSE)*$R$10,0)</f>
        <v>0</v>
      </c>
      <c r="AV160" s="439">
        <f>IFERROR(-HLOOKUP(AV19,'I&amp;E Summary (2)'!8:45,38,FALSE)*$R$10,0)</f>
        <v>0</v>
      </c>
      <c r="AW160" s="439">
        <f>IFERROR(-HLOOKUP(AW19,'I&amp;E Summary (2)'!8:45,38,FALSE)*$R$10,0)</f>
        <v>0</v>
      </c>
      <c r="AX160" s="439">
        <f>IFERROR(-HLOOKUP(AX19,'I&amp;E Summary (2)'!8:45,38,FALSE)*$R$10,0)</f>
        <v>0</v>
      </c>
      <c r="AY160" s="439">
        <f>IFERROR(-HLOOKUP(AY19,'I&amp;E Summary (2)'!8:45,38,FALSE)*$R$10,0)</f>
        <v>0</v>
      </c>
      <c r="AZ160" s="439">
        <f>IFERROR(-HLOOKUP(AZ19,'I&amp;E Summary (2)'!8:45,38,FALSE)*$R$10,0)</f>
        <v>0</v>
      </c>
      <c r="BA160" s="439">
        <f>IFERROR(-HLOOKUP(BA19,'I&amp;E Summary (2)'!8:45,38,FALSE)*$R$10,0)</f>
        <v>0</v>
      </c>
      <c r="BB160" s="439">
        <f>SUM(D160:BA160)</f>
        <v>0</v>
      </c>
    </row>
    <row r="161" spans="2:54" outlineLevel="1">
      <c r="D161" s="439"/>
      <c r="E161" s="439"/>
      <c r="F161" s="439"/>
      <c r="G161" s="439"/>
      <c r="H161" s="439"/>
      <c r="I161" s="439"/>
      <c r="J161" s="439"/>
      <c r="K161" s="439"/>
      <c r="L161" s="439"/>
      <c r="M161" s="439"/>
      <c r="N161" s="439"/>
      <c r="O161" s="439"/>
      <c r="P161" s="439"/>
      <c r="Q161" s="439"/>
      <c r="R161" s="439"/>
      <c r="S161" s="439"/>
      <c r="T161" s="439"/>
      <c r="U161" s="439"/>
      <c r="V161" s="439"/>
      <c r="W161" s="439"/>
      <c r="X161" s="439"/>
      <c r="Y161" s="439"/>
      <c r="Z161" s="439"/>
      <c r="AA161" s="439"/>
      <c r="AB161" s="439"/>
      <c r="AC161" s="439"/>
      <c r="AD161" s="439"/>
      <c r="AE161" s="439"/>
      <c r="AF161" s="439"/>
      <c r="AG161" s="439"/>
      <c r="AH161" s="439"/>
      <c r="AI161" s="439"/>
      <c r="AJ161" s="439"/>
      <c r="AK161" s="439"/>
      <c r="AL161" s="439"/>
      <c r="AM161" s="439"/>
      <c r="AN161" s="439"/>
      <c r="AO161" s="439"/>
      <c r="AP161" s="439"/>
      <c r="AQ161" s="439"/>
      <c r="AR161" s="439"/>
      <c r="AS161" s="439"/>
      <c r="AT161" s="439"/>
      <c r="AU161" s="439"/>
      <c r="AV161" s="439"/>
      <c r="AW161" s="439"/>
      <c r="AX161" s="439"/>
      <c r="AY161" s="439"/>
      <c r="AZ161" s="439"/>
      <c r="BA161" s="439"/>
      <c r="BB161" s="439"/>
    </row>
    <row r="162" spans="2:54" outlineLevel="1">
      <c r="B162" t="s">
        <v>189</v>
      </c>
      <c r="D162" s="439">
        <f>-SUM(D158:D160)</f>
        <v>4355.7615586055472</v>
      </c>
      <c r="E162" s="439">
        <f t="shared" ref="E162:BA162" si="69">-SUM(E158:E160)</f>
        <v>4346.8604546652759</v>
      </c>
      <c r="F162" s="439">
        <f t="shared" si="69"/>
        <v>4339.2517982174577</v>
      </c>
      <c r="G162" s="439">
        <f t="shared" si="69"/>
        <v>3345.8026582649331</v>
      </c>
      <c r="H162" s="439">
        <f t="shared" si="69"/>
        <v>2992.7854887419244</v>
      </c>
      <c r="I162" s="439">
        <f t="shared" si="69"/>
        <v>2679.0154878869421</v>
      </c>
      <c r="J162" s="439">
        <f t="shared" si="69"/>
        <v>2176.3596141575895</v>
      </c>
      <c r="K162" s="439">
        <f t="shared" si="69"/>
        <v>1845.3075926594338</v>
      </c>
      <c r="L162" s="439">
        <f t="shared" si="69"/>
        <v>1502.689685194232</v>
      </c>
      <c r="M162" s="439">
        <f t="shared" si="69"/>
        <v>1368.4148311118738</v>
      </c>
      <c r="N162" s="439">
        <f t="shared" si="69"/>
        <v>1304.9838904665614</v>
      </c>
      <c r="O162" s="439">
        <f t="shared" si="69"/>
        <v>1240.5174665127352</v>
      </c>
      <c r="P162" s="439">
        <f t="shared" si="69"/>
        <v>1175.0007715094096</v>
      </c>
      <c r="Q162" s="439">
        <f t="shared" si="69"/>
        <v>1108.4188728322142</v>
      </c>
      <c r="R162" s="439">
        <f t="shared" si="69"/>
        <v>1040.7566939196668</v>
      </c>
      <c r="S162" s="439">
        <f t="shared" si="69"/>
        <v>971.99901534808691</v>
      </c>
      <c r="T162" s="439">
        <f t="shared" si="69"/>
        <v>902.13047603057271</v>
      </c>
      <c r="U162" s="439">
        <f t="shared" si="69"/>
        <v>831.13557454416355</v>
      </c>
      <c r="V162" s="439">
        <f t="shared" si="69"/>
        <v>758.99867059033579</v>
      </c>
      <c r="W162" s="439">
        <f t="shared" si="69"/>
        <v>685.70398659427497</v>
      </c>
      <c r="X162" s="439">
        <f t="shared" si="69"/>
        <v>611.23560944847361</v>
      </c>
      <c r="Y162" s="439">
        <f t="shared" si="69"/>
        <v>535.57749240648525</v>
      </c>
      <c r="Z162" s="439">
        <f t="shared" si="69"/>
        <v>458.71345713279834</v>
      </c>
      <c r="AA162" s="439">
        <f t="shared" si="69"/>
        <v>380.62719591497182</v>
      </c>
      <c r="AB162" s="439">
        <f t="shared" si="69"/>
        <v>301.30227404446396</v>
      </c>
      <c r="AC162" s="439">
        <f t="shared" si="69"/>
        <v>220.722132372685</v>
      </c>
      <c r="AD162" s="439">
        <f t="shared" si="69"/>
        <v>138.8700900491167</v>
      </c>
      <c r="AE162" s="439">
        <f t="shared" si="69"/>
        <v>55.729347448470548</v>
      </c>
      <c r="AF162" s="439">
        <f t="shared" si="69"/>
        <v>-28.717010705810935</v>
      </c>
      <c r="AG162" s="439">
        <f t="shared" si="69"/>
        <v>-114.48601201427027</v>
      </c>
      <c r="AH162" s="439">
        <f t="shared" si="69"/>
        <v>-201.59479286261671</v>
      </c>
      <c r="AI162" s="439">
        <f t="shared" si="69"/>
        <v>-290.06059466343368</v>
      </c>
      <c r="AJ162" s="439">
        <f t="shared" si="69"/>
        <v>-379.90075987010437</v>
      </c>
      <c r="AK162" s="439">
        <f t="shared" si="69"/>
        <v>-471.13272775457517</v>
      </c>
      <c r="AL162" s="439">
        <f t="shared" si="69"/>
        <v>-563.77402994006479</v>
      </c>
      <c r="AM162" s="439">
        <f t="shared" si="69"/>
        <v>-657.84228567976243</v>
      </c>
      <c r="AN162" s="439">
        <f t="shared" si="69"/>
        <v>-753.3551968721431</v>
      </c>
      <c r="AO162" s="439">
        <f t="shared" si="69"/>
        <v>-850.33054280323677</v>
      </c>
      <c r="AP162" s="439">
        <f t="shared" si="69"/>
        <v>-948.78617460598343</v>
      </c>
      <c r="AQ162" s="439">
        <f t="shared" si="69"/>
        <v>-1048.740009426318</v>
      </c>
      <c r="AR162" s="439">
        <f t="shared" si="69"/>
        <v>-1150.210024285514</v>
      </c>
      <c r="AS162" s="439">
        <f t="shared" si="69"/>
        <v>-1253.2142496277722</v>
      </c>
      <c r="AT162" s="439">
        <f t="shared" si="69"/>
        <v>-1357.7707625418541</v>
      </c>
      <c r="AU162" s="439">
        <f t="shared" si="69"/>
        <v>-1463.8976796451072</v>
      </c>
      <c r="AV162" s="439">
        <f t="shared" si="69"/>
        <v>-1571.6131496179783</v>
      </c>
      <c r="AW162" s="439">
        <f t="shared" si="69"/>
        <v>-1680.9353453765125</v>
      </c>
      <c r="AX162" s="439">
        <f t="shared" si="69"/>
        <v>-1791.8824558702784</v>
      </c>
      <c r="AY162" s="439">
        <f t="shared" si="69"/>
        <v>-1904.4726774924238</v>
      </c>
      <c r="AZ162" s="439">
        <f t="shared" si="69"/>
        <v>-2018.7242050884252</v>
      </c>
      <c r="BA162" s="439">
        <f t="shared" si="69"/>
        <v>-2134.6552225494643</v>
      </c>
      <c r="BB162" s="439">
        <f>SUM(D162:BA162)</f>
        <v>19038.576277377037</v>
      </c>
    </row>
    <row r="163" spans="2:54" outlineLevel="1">
      <c r="B163" t="s">
        <v>437</v>
      </c>
      <c r="D163" s="439">
        <f>IF('Inputs (2)'!$E$5="New Project",0,IFERROR(-HLOOKUP('Investment Appraisal (2)'!D19,'I&amp;E Summary (2)'!8:92,85,FALSE),0))</f>
        <v>0</v>
      </c>
      <c r="E163" s="439">
        <f>IF('Inputs (2)'!$E$5="New Project",0,IFERROR(-HLOOKUP('Investment Appraisal (2)'!E19,'I&amp;E Summary (2)'!8:92,85,FALSE),0))</f>
        <v>0</v>
      </c>
      <c r="F163" s="439">
        <f>IF('Inputs (2)'!$E$5="New Project",0,IFERROR(-HLOOKUP('Investment Appraisal (2)'!F19,'I&amp;E Summary (2)'!8:92,85,FALSE),0))</f>
        <v>0</v>
      </c>
      <c r="G163" s="439">
        <f>IF('Inputs (2)'!$E$5="New Project",0,IFERROR(-HLOOKUP('Investment Appraisal (2)'!G19,'I&amp;E Summary (2)'!8:92,85,FALSE),0))</f>
        <v>0</v>
      </c>
      <c r="H163" s="439">
        <f>IF('Inputs (2)'!$E$5="New Project",0,IFERROR(-HLOOKUP('Investment Appraisal (2)'!H19,'I&amp;E Summary (2)'!8:92,85,FALSE),0))</f>
        <v>0</v>
      </c>
      <c r="I163" s="439">
        <f>IF('Inputs (2)'!$E$5="New Project",0,IFERROR(-HLOOKUP('Investment Appraisal (2)'!I19,'I&amp;E Summary (2)'!8:92,85,FALSE),0))</f>
        <v>0</v>
      </c>
      <c r="J163" s="439">
        <f>IF('Inputs (2)'!$E$5="New Project",0,IFERROR(-HLOOKUP('Investment Appraisal (2)'!J19,'I&amp;E Summary (2)'!8:92,85,FALSE),0))</f>
        <v>0</v>
      </c>
      <c r="K163" s="439">
        <f>IF('Inputs (2)'!$E$5="New Project",0,IFERROR(-HLOOKUP('Investment Appraisal (2)'!K19,'I&amp;E Summary (2)'!8:92,85,FALSE),0))</f>
        <v>0</v>
      </c>
      <c r="L163" s="439">
        <f>IF('Inputs (2)'!$E$5="New Project",0,IFERROR(-HLOOKUP('Investment Appraisal (2)'!L19,'I&amp;E Summary (2)'!8:92,85,FALSE),0))</f>
        <v>0</v>
      </c>
      <c r="M163" s="439">
        <f>IF('Inputs (2)'!$E$5="New Project",0,IFERROR(-HLOOKUP('Investment Appraisal (2)'!M19,'I&amp;E Summary (2)'!8:92,85,FALSE),0))</f>
        <v>0</v>
      </c>
      <c r="N163" s="439">
        <f>IF('Inputs (2)'!$E$5="New Project",0,IFERROR(-HLOOKUP('Investment Appraisal (2)'!N19,'I&amp;E Summary (2)'!8:92,85,FALSE),0))</f>
        <v>0</v>
      </c>
      <c r="O163" s="439">
        <f>IF('Inputs (2)'!$E$5="New Project",0,IFERROR(-HLOOKUP('Investment Appraisal (2)'!O19,'I&amp;E Summary (2)'!8:92,85,FALSE),0))</f>
        <v>0</v>
      </c>
      <c r="P163" s="439">
        <f>IF('Inputs (2)'!$E$5="New Project",0,IFERROR(-HLOOKUP('Investment Appraisal (2)'!P19,'I&amp;E Summary (2)'!8:92,85,FALSE),0))</f>
        <v>0</v>
      </c>
      <c r="Q163" s="439">
        <f>IF('Inputs (2)'!$E$5="New Project",0,IFERROR(-HLOOKUP('Investment Appraisal (2)'!Q19,'I&amp;E Summary (2)'!8:92,85,FALSE),0))</f>
        <v>0</v>
      </c>
      <c r="R163" s="439">
        <f>IF('Inputs (2)'!$E$5="New Project",0,IFERROR(-HLOOKUP('Investment Appraisal (2)'!R19,'I&amp;E Summary (2)'!8:92,85,FALSE),0))</f>
        <v>0</v>
      </c>
      <c r="S163" s="439">
        <f>IF('Inputs (2)'!$E$5="New Project",0,IFERROR(-HLOOKUP('Investment Appraisal (2)'!S19,'I&amp;E Summary (2)'!8:92,85,FALSE),0))</f>
        <v>0</v>
      </c>
      <c r="T163" s="439">
        <f>IF('Inputs (2)'!$E$5="New Project",0,IFERROR(-HLOOKUP('Investment Appraisal (2)'!T19,'I&amp;E Summary (2)'!8:92,85,FALSE),0))</f>
        <v>0</v>
      </c>
      <c r="U163" s="439">
        <f>IF('Inputs (2)'!$E$5="New Project",0,IFERROR(-HLOOKUP('Investment Appraisal (2)'!U19,'I&amp;E Summary (2)'!8:92,85,FALSE),0))</f>
        <v>0</v>
      </c>
      <c r="V163" s="439">
        <f>IF('Inputs (2)'!$E$5="New Project",0,IFERROR(-HLOOKUP('Investment Appraisal (2)'!V19,'I&amp;E Summary (2)'!8:92,85,FALSE),0))</f>
        <v>0</v>
      </c>
      <c r="W163" s="439">
        <f>IF('Inputs (2)'!$E$5="New Project",0,IFERROR(-HLOOKUP('Investment Appraisal (2)'!W19,'I&amp;E Summary (2)'!8:92,85,FALSE),0))</f>
        <v>0</v>
      </c>
      <c r="X163" s="439">
        <f>IF('Inputs (2)'!$E$5="New Project",0,IFERROR(-HLOOKUP('Investment Appraisal (2)'!X19,'I&amp;E Summary (2)'!8:92,85,FALSE),0))</f>
        <v>0</v>
      </c>
      <c r="Y163" s="439">
        <f>IF('Inputs (2)'!$E$5="New Project",0,IFERROR(-HLOOKUP('Investment Appraisal (2)'!Y19,'I&amp;E Summary (2)'!8:92,85,FALSE),0))</f>
        <v>0</v>
      </c>
      <c r="Z163" s="439">
        <f>IF('Inputs (2)'!$E$5="New Project",0,IFERROR(-HLOOKUP('Investment Appraisal (2)'!Z19,'I&amp;E Summary (2)'!8:92,85,FALSE),0))</f>
        <v>0</v>
      </c>
      <c r="AA163" s="439">
        <f>IF('Inputs (2)'!$E$5="New Project",0,IFERROR(-HLOOKUP('Investment Appraisal (2)'!AA19,'I&amp;E Summary (2)'!8:92,85,FALSE),0))</f>
        <v>0</v>
      </c>
      <c r="AB163" s="439">
        <f>IF('Inputs (2)'!$E$5="New Project",0,IFERROR(-HLOOKUP('Investment Appraisal (2)'!AB19,'I&amp;E Summary (2)'!8:92,85,FALSE),0))</f>
        <v>0</v>
      </c>
      <c r="AC163" s="439">
        <f>IF('Inputs (2)'!$E$5="New Project",0,IFERROR(-HLOOKUP('Investment Appraisal (2)'!AC19,'I&amp;E Summary (2)'!8:92,85,FALSE),0))</f>
        <v>0</v>
      </c>
      <c r="AD163" s="439">
        <f>IF('Inputs (2)'!$E$5="New Project",0,IFERROR(-HLOOKUP('Investment Appraisal (2)'!AD19,'I&amp;E Summary (2)'!8:92,85,FALSE),0))</f>
        <v>0</v>
      </c>
      <c r="AE163" s="439">
        <f>IF('Inputs (2)'!$E$5="New Project",0,IFERROR(-HLOOKUP('Investment Appraisal (2)'!AE19,'I&amp;E Summary (2)'!8:92,85,FALSE),0))</f>
        <v>0</v>
      </c>
      <c r="AF163" s="439">
        <f>IF('Inputs (2)'!$E$5="New Project",0,IFERROR(-HLOOKUP('Investment Appraisal (2)'!AF19,'I&amp;E Summary (2)'!8:92,85,FALSE),0))</f>
        <v>0</v>
      </c>
      <c r="AG163" s="439">
        <f>IF('Inputs (2)'!$E$5="New Project",0,IFERROR(-HLOOKUP('Investment Appraisal (2)'!AG19,'I&amp;E Summary (2)'!8:92,85,FALSE),0))</f>
        <v>0</v>
      </c>
      <c r="AH163" s="439">
        <f>IF('Inputs (2)'!$E$5="New Project",0,IFERROR(-HLOOKUP('Investment Appraisal (2)'!AH19,'I&amp;E Summary (2)'!8:92,85,FALSE),0))</f>
        <v>0</v>
      </c>
      <c r="AI163" s="439">
        <f>IF('Inputs (2)'!$E$5="New Project",0,IFERROR(-HLOOKUP('Investment Appraisal (2)'!AI19,'I&amp;E Summary (2)'!8:92,85,FALSE),0))</f>
        <v>0</v>
      </c>
      <c r="AJ163" s="439">
        <f>IF('Inputs (2)'!$E$5="New Project",0,IFERROR(-HLOOKUP('Investment Appraisal (2)'!AJ19,'I&amp;E Summary (2)'!8:92,85,FALSE),0))</f>
        <v>0</v>
      </c>
      <c r="AK163" s="439">
        <f>IF('Inputs (2)'!$E$5="New Project",0,IFERROR(-HLOOKUP('Investment Appraisal (2)'!AK19,'I&amp;E Summary (2)'!8:92,85,FALSE),0))</f>
        <v>0</v>
      </c>
      <c r="AL163" s="439">
        <f>IF('Inputs (2)'!$E$5="New Project",0,IFERROR(-HLOOKUP('Investment Appraisal (2)'!AL19,'I&amp;E Summary (2)'!8:92,85,FALSE),0))</f>
        <v>0</v>
      </c>
      <c r="AM163" s="439">
        <f>IF('Inputs (2)'!$E$5="New Project",0,IFERROR(-HLOOKUP('Investment Appraisal (2)'!AM19,'I&amp;E Summary (2)'!8:92,85,FALSE),0))</f>
        <v>0</v>
      </c>
      <c r="AN163" s="439">
        <f>IF('Inputs (2)'!$E$5="New Project",0,IFERROR(-HLOOKUP('Investment Appraisal (2)'!AN19,'I&amp;E Summary (2)'!8:92,85,FALSE),0))</f>
        <v>0</v>
      </c>
      <c r="AO163" s="439">
        <f>IF('Inputs (2)'!$E$5="New Project",0,IFERROR(-HLOOKUP('Investment Appraisal (2)'!AO19,'I&amp;E Summary (2)'!8:92,85,FALSE),0))</f>
        <v>0</v>
      </c>
      <c r="AP163" s="439">
        <f>IF('Inputs (2)'!$E$5="New Project",0,IFERROR(-HLOOKUP('Investment Appraisal (2)'!AP19,'I&amp;E Summary (2)'!8:92,85,FALSE),0))</f>
        <v>0</v>
      </c>
      <c r="AQ163" s="439">
        <f>IF('Inputs (2)'!$E$5="New Project",0,IFERROR(-HLOOKUP('Investment Appraisal (2)'!AQ19,'I&amp;E Summary (2)'!8:92,85,FALSE),0))</f>
        <v>0</v>
      </c>
      <c r="AR163" s="439">
        <f>IF('Inputs (2)'!$E$5="New Project",0,IFERROR(-HLOOKUP('Investment Appraisal (2)'!AR19,'I&amp;E Summary (2)'!8:92,85,FALSE),0))</f>
        <v>0</v>
      </c>
      <c r="AS163" s="439">
        <f>IF('Inputs (2)'!$E$5="New Project",0,IFERROR(-HLOOKUP('Investment Appraisal (2)'!AS19,'I&amp;E Summary (2)'!8:92,85,FALSE),0))</f>
        <v>0</v>
      </c>
      <c r="AT163" s="439">
        <f>IF('Inputs (2)'!$E$5="New Project",0,IFERROR(-HLOOKUP('Investment Appraisal (2)'!AT19,'I&amp;E Summary (2)'!8:92,85,FALSE),0))</f>
        <v>0</v>
      </c>
      <c r="AU163" s="439">
        <f>IF('Inputs (2)'!$E$5="New Project",0,IFERROR(-HLOOKUP('Investment Appraisal (2)'!AU19,'I&amp;E Summary (2)'!8:92,85,FALSE),0))</f>
        <v>0</v>
      </c>
      <c r="AV163" s="439">
        <f>IF('Inputs (2)'!$E$5="New Project",0,IFERROR(-HLOOKUP('Investment Appraisal (2)'!AV19,'I&amp;E Summary (2)'!8:92,85,FALSE),0))</f>
        <v>0</v>
      </c>
      <c r="AW163" s="439">
        <f>IF('Inputs (2)'!$E$5="New Project",0,IFERROR(-HLOOKUP('Investment Appraisal (2)'!AW19,'I&amp;E Summary (2)'!8:92,85,FALSE),0))</f>
        <v>0</v>
      </c>
      <c r="AX163" s="439">
        <f>IF('Inputs (2)'!$E$5="New Project",0,IFERROR(-HLOOKUP('Investment Appraisal (2)'!AX19,'I&amp;E Summary (2)'!8:92,85,FALSE),0))</f>
        <v>0</v>
      </c>
      <c r="AY163" s="439">
        <f>IF('Inputs (2)'!$E$5="New Project",0,IFERROR(-HLOOKUP('Investment Appraisal (2)'!AY19,'I&amp;E Summary (2)'!8:92,85,FALSE),0))</f>
        <v>0</v>
      </c>
      <c r="AZ163" s="439">
        <f>IF('Inputs (2)'!$E$5="New Project",0,IFERROR(-HLOOKUP('Investment Appraisal (2)'!AZ19,'I&amp;E Summary (2)'!8:92,85,FALSE),0))</f>
        <v>0</v>
      </c>
      <c r="BA163" s="439">
        <f>IF('Inputs (2)'!$E$5="New Project",0,IFERROR(-HLOOKUP('Investment Appraisal (2)'!BA19,'I&amp;E Summary (2)'!8:92,85,FALSE),0))</f>
        <v>0</v>
      </c>
      <c r="BB163" s="439">
        <f>SUM(D163:BA163)</f>
        <v>0</v>
      </c>
    </row>
    <row r="164" spans="2:54" outlineLevel="1">
      <c r="D164" s="439"/>
      <c r="E164" s="439"/>
      <c r="F164" s="439"/>
      <c r="G164" s="439"/>
      <c r="H164" s="439"/>
      <c r="I164" s="439"/>
      <c r="J164" s="439"/>
      <c r="K164" s="439"/>
      <c r="L164" s="439"/>
      <c r="M164" s="439"/>
      <c r="N164" s="439"/>
      <c r="O164" s="439"/>
      <c r="P164" s="439"/>
      <c r="Q164" s="439"/>
      <c r="R164" s="439"/>
      <c r="S164" s="439"/>
      <c r="T164" s="439"/>
      <c r="U164" s="439"/>
      <c r="V164" s="439"/>
      <c r="W164" s="439"/>
      <c r="X164" s="439"/>
      <c r="Y164" s="439"/>
      <c r="Z164" s="439"/>
      <c r="AA164" s="439"/>
      <c r="AB164" s="439"/>
      <c r="AC164" s="439"/>
      <c r="AD164" s="439"/>
      <c r="AE164" s="439"/>
      <c r="AF164" s="439"/>
      <c r="AG164" s="439"/>
      <c r="AH164" s="439"/>
      <c r="AI164" s="439"/>
      <c r="AJ164" s="439"/>
      <c r="AK164" s="439"/>
      <c r="AL164" s="439"/>
      <c r="AM164" s="439"/>
      <c r="AN164" s="439"/>
      <c r="AO164" s="439"/>
      <c r="AP164" s="439"/>
      <c r="AQ164" s="439"/>
      <c r="AR164" s="439"/>
      <c r="AS164" s="439"/>
      <c r="AT164" s="439"/>
      <c r="AU164" s="439"/>
      <c r="AV164" s="439"/>
      <c r="AW164" s="439"/>
      <c r="AX164" s="439"/>
      <c r="AY164" s="439"/>
      <c r="AZ164" s="439"/>
      <c r="BA164" s="439"/>
      <c r="BB164" s="439"/>
    </row>
    <row r="165" spans="2:54" outlineLevel="1">
      <c r="B165" t="s">
        <v>434</v>
      </c>
      <c r="D165" s="439">
        <f>D162+D163</f>
        <v>4355.7615586055472</v>
      </c>
      <c r="E165" s="439">
        <f t="shared" ref="E165:BA165" si="70">E162+E163</f>
        <v>4346.8604546652759</v>
      </c>
      <c r="F165" s="439">
        <f t="shared" si="70"/>
        <v>4339.2517982174577</v>
      </c>
      <c r="G165" s="439">
        <f t="shared" si="70"/>
        <v>3345.8026582649331</v>
      </c>
      <c r="H165" s="439">
        <f t="shared" si="70"/>
        <v>2992.7854887419244</v>
      </c>
      <c r="I165" s="439">
        <f t="shared" si="70"/>
        <v>2679.0154878869421</v>
      </c>
      <c r="J165" s="439">
        <f t="shared" si="70"/>
        <v>2176.3596141575895</v>
      </c>
      <c r="K165" s="439">
        <f t="shared" si="70"/>
        <v>1845.3075926594338</v>
      </c>
      <c r="L165" s="439">
        <f t="shared" si="70"/>
        <v>1502.689685194232</v>
      </c>
      <c r="M165" s="439">
        <f t="shared" si="70"/>
        <v>1368.4148311118738</v>
      </c>
      <c r="N165" s="439">
        <f t="shared" si="70"/>
        <v>1304.9838904665614</v>
      </c>
      <c r="O165" s="439">
        <f t="shared" si="70"/>
        <v>1240.5174665127352</v>
      </c>
      <c r="P165" s="439">
        <f t="shared" si="70"/>
        <v>1175.0007715094096</v>
      </c>
      <c r="Q165" s="439">
        <f t="shared" si="70"/>
        <v>1108.4188728322142</v>
      </c>
      <c r="R165" s="439">
        <f t="shared" si="70"/>
        <v>1040.7566939196668</v>
      </c>
      <c r="S165" s="439">
        <f t="shared" si="70"/>
        <v>971.99901534808691</v>
      </c>
      <c r="T165" s="439">
        <f t="shared" si="70"/>
        <v>902.13047603057271</v>
      </c>
      <c r="U165" s="439">
        <f t="shared" si="70"/>
        <v>831.13557454416355</v>
      </c>
      <c r="V165" s="439">
        <f t="shared" si="70"/>
        <v>758.99867059033579</v>
      </c>
      <c r="W165" s="439">
        <f t="shared" si="70"/>
        <v>685.70398659427497</v>
      </c>
      <c r="X165" s="439">
        <f t="shared" si="70"/>
        <v>611.23560944847361</v>
      </c>
      <c r="Y165" s="439">
        <f t="shared" si="70"/>
        <v>535.57749240648525</v>
      </c>
      <c r="Z165" s="439">
        <f t="shared" si="70"/>
        <v>458.71345713279834</v>
      </c>
      <c r="AA165" s="439">
        <f t="shared" si="70"/>
        <v>380.62719591497182</v>
      </c>
      <c r="AB165" s="439">
        <f t="shared" si="70"/>
        <v>301.30227404446396</v>
      </c>
      <c r="AC165" s="439">
        <f t="shared" si="70"/>
        <v>220.722132372685</v>
      </c>
      <c r="AD165" s="439">
        <f t="shared" si="70"/>
        <v>138.8700900491167</v>
      </c>
      <c r="AE165" s="439">
        <f t="shared" si="70"/>
        <v>55.729347448470548</v>
      </c>
      <c r="AF165" s="439">
        <f t="shared" si="70"/>
        <v>-28.717010705810935</v>
      </c>
      <c r="AG165" s="439">
        <f t="shared" si="70"/>
        <v>-114.48601201427027</v>
      </c>
      <c r="AH165" s="439">
        <f t="shared" si="70"/>
        <v>-201.59479286261671</v>
      </c>
      <c r="AI165" s="439">
        <f t="shared" si="70"/>
        <v>-290.06059466343368</v>
      </c>
      <c r="AJ165" s="439">
        <f t="shared" si="70"/>
        <v>-379.90075987010437</v>
      </c>
      <c r="AK165" s="439">
        <f t="shared" si="70"/>
        <v>-471.13272775457517</v>
      </c>
      <c r="AL165" s="439">
        <f t="shared" si="70"/>
        <v>-563.77402994006479</v>
      </c>
      <c r="AM165" s="439">
        <f t="shared" si="70"/>
        <v>-657.84228567976243</v>
      </c>
      <c r="AN165" s="439">
        <f t="shared" si="70"/>
        <v>-753.3551968721431</v>
      </c>
      <c r="AO165" s="439">
        <f t="shared" si="70"/>
        <v>-850.33054280323677</v>
      </c>
      <c r="AP165" s="439">
        <f t="shared" si="70"/>
        <v>-948.78617460598343</v>
      </c>
      <c r="AQ165" s="439">
        <f t="shared" si="70"/>
        <v>-1048.740009426318</v>
      </c>
      <c r="AR165" s="439">
        <f t="shared" si="70"/>
        <v>-1150.210024285514</v>
      </c>
      <c r="AS165" s="439">
        <f t="shared" si="70"/>
        <v>-1253.2142496277722</v>
      </c>
      <c r="AT165" s="439">
        <f t="shared" si="70"/>
        <v>-1357.7707625418541</v>
      </c>
      <c r="AU165" s="439">
        <f t="shared" si="70"/>
        <v>-1463.8976796451072</v>
      </c>
      <c r="AV165" s="439">
        <f t="shared" si="70"/>
        <v>-1571.6131496179783</v>
      </c>
      <c r="AW165" s="439">
        <f t="shared" si="70"/>
        <v>-1680.9353453765125</v>
      </c>
      <c r="AX165" s="439">
        <f t="shared" si="70"/>
        <v>-1791.8824558702784</v>
      </c>
      <c r="AY165" s="439">
        <f t="shared" si="70"/>
        <v>-1904.4726774924238</v>
      </c>
      <c r="AZ165" s="439">
        <f t="shared" si="70"/>
        <v>-2018.7242050884252</v>
      </c>
      <c r="BA165" s="439">
        <f t="shared" si="70"/>
        <v>-2134.6552225494643</v>
      </c>
      <c r="BB165" s="439">
        <f>SUM(D165:BA165)</f>
        <v>19038.576277377037</v>
      </c>
    </row>
    <row r="166" spans="2:54" outlineLevel="1">
      <c r="D166" s="439"/>
      <c r="E166" s="439"/>
      <c r="F166" s="439"/>
      <c r="G166" s="439"/>
      <c r="H166" s="439"/>
      <c r="I166" s="439"/>
      <c r="J166" s="439"/>
      <c r="K166" s="439"/>
      <c r="L166" s="439"/>
      <c r="M166" s="439"/>
      <c r="N166" s="439"/>
      <c r="O166" s="439"/>
      <c r="P166" s="439"/>
      <c r="Q166" s="439"/>
      <c r="R166" s="439"/>
      <c r="S166" s="439"/>
      <c r="T166" s="439"/>
      <c r="U166" s="439"/>
      <c r="V166" s="439"/>
      <c r="W166" s="439"/>
      <c r="X166" s="439"/>
      <c r="Y166" s="439"/>
      <c r="Z166" s="439"/>
      <c r="AA166" s="439"/>
      <c r="AB166" s="439"/>
      <c r="AC166" s="439"/>
      <c r="AD166" s="439"/>
      <c r="AE166" s="439"/>
      <c r="AF166" s="439"/>
      <c r="AG166" s="439"/>
      <c r="AH166" s="439"/>
      <c r="AI166" s="439"/>
      <c r="AJ166" s="439"/>
      <c r="AK166" s="439"/>
      <c r="AL166" s="439"/>
      <c r="AM166" s="439"/>
      <c r="AN166" s="439"/>
      <c r="AO166" s="439"/>
      <c r="AP166" s="439"/>
      <c r="AQ166" s="439"/>
      <c r="AR166" s="439"/>
      <c r="AS166" s="439"/>
      <c r="AT166" s="439"/>
      <c r="AU166" s="439"/>
      <c r="AV166" s="439"/>
      <c r="AW166" s="439"/>
      <c r="AX166" s="439"/>
      <c r="AY166" s="439"/>
      <c r="AZ166" s="439"/>
      <c r="BA166" s="439"/>
      <c r="BB166" s="439"/>
    </row>
    <row r="167" spans="2:54" outlineLevel="1">
      <c r="D167" s="484"/>
      <c r="E167" s="484"/>
      <c r="F167" s="484"/>
      <c r="G167" s="484"/>
      <c r="H167" s="484"/>
      <c r="I167" s="484"/>
      <c r="J167" s="484"/>
      <c r="K167" s="484"/>
      <c r="L167" s="484"/>
      <c r="M167" s="484"/>
      <c r="N167" s="484"/>
      <c r="O167" s="484"/>
      <c r="P167" s="484"/>
      <c r="Q167" s="484"/>
      <c r="R167" s="484"/>
      <c r="S167" s="484"/>
      <c r="T167" s="484"/>
      <c r="U167" s="484"/>
      <c r="V167" s="484"/>
      <c r="W167" s="484"/>
      <c r="X167" s="484"/>
      <c r="Y167" s="484"/>
      <c r="Z167" s="484"/>
      <c r="AA167" s="484"/>
      <c r="AB167" s="484"/>
      <c r="AC167" s="484"/>
      <c r="AD167" s="484"/>
      <c r="AE167" s="484"/>
      <c r="AF167" s="484"/>
      <c r="AG167" s="484"/>
      <c r="AH167" s="484"/>
      <c r="AI167" s="484"/>
      <c r="AJ167" s="484"/>
      <c r="AK167" s="484"/>
      <c r="AL167" s="484"/>
      <c r="AM167" s="484"/>
      <c r="AN167" s="484"/>
      <c r="AO167" s="484"/>
      <c r="AP167" s="484"/>
      <c r="AQ167" s="484"/>
      <c r="AR167" s="484"/>
      <c r="AS167" s="484"/>
      <c r="AT167" s="484"/>
      <c r="AU167" s="484"/>
      <c r="AV167" s="484"/>
      <c r="AW167" s="484"/>
      <c r="AX167" s="484"/>
      <c r="AY167" s="484"/>
      <c r="AZ167" s="484"/>
      <c r="BA167" s="484"/>
      <c r="BB167" s="439"/>
    </row>
    <row r="168" spans="2:54" outlineLevel="1">
      <c r="B168" t="s">
        <v>116</v>
      </c>
      <c r="D168" s="439">
        <f t="shared" ref="D168:AI168" si="71">IFERROR((D152+D153-D165-D167+D32),0)</f>
        <v>-4918.2615586055472</v>
      </c>
      <c r="E168" s="439">
        <f t="shared" si="71"/>
        <v>-4961.8604546652759</v>
      </c>
      <c r="F168" s="439">
        <f t="shared" si="71"/>
        <v>-5029.2517982174577</v>
      </c>
      <c r="G168" s="439">
        <f t="shared" si="71"/>
        <v>-4110.8026582649327</v>
      </c>
      <c r="H168" s="439">
        <f t="shared" si="71"/>
        <v>-2992.7854887419244</v>
      </c>
      <c r="I168" s="439">
        <f t="shared" si="71"/>
        <v>-2679.0154878869421</v>
      </c>
      <c r="J168" s="439">
        <f t="shared" si="71"/>
        <v>-2176.3596141575895</v>
      </c>
      <c r="K168" s="439">
        <f t="shared" si="71"/>
        <v>-1845.3075926594338</v>
      </c>
      <c r="L168" s="439">
        <f t="shared" si="71"/>
        <v>-1503.2024486601008</v>
      </c>
      <c r="M168" s="439">
        <f t="shared" si="71"/>
        <v>-1368.4148311118738</v>
      </c>
      <c r="N168" s="439">
        <f t="shared" si="71"/>
        <v>-1304.9838904665614</v>
      </c>
      <c r="O168" s="439">
        <f t="shared" si="71"/>
        <v>-1240.5174665127352</v>
      </c>
      <c r="P168" s="439">
        <f t="shared" si="71"/>
        <v>-1175.0007715094096</v>
      </c>
      <c r="Q168" s="439">
        <f t="shared" si="71"/>
        <v>-1112.4527618025063</v>
      </c>
      <c r="R168" s="439">
        <f t="shared" si="71"/>
        <v>-1040.7566939196668</v>
      </c>
      <c r="S168" s="439">
        <f t="shared" si="71"/>
        <v>-971.99901534808691</v>
      </c>
      <c r="T168" s="439">
        <f t="shared" si="71"/>
        <v>-902.13047603057271</v>
      </c>
      <c r="U168" s="439">
        <f t="shared" si="71"/>
        <v>-831.13557454416355</v>
      </c>
      <c r="V168" s="439">
        <f t="shared" si="71"/>
        <v>-759.65505117782288</v>
      </c>
      <c r="W168" s="439">
        <f t="shared" si="71"/>
        <v>-685.70398659427497</v>
      </c>
      <c r="X168" s="439">
        <f t="shared" si="71"/>
        <v>-611.23560944847361</v>
      </c>
      <c r="Y168" s="439">
        <f t="shared" si="71"/>
        <v>-535.57749240648525</v>
      </c>
      <c r="Z168" s="439">
        <f t="shared" si="71"/>
        <v>-458.71345713279834</v>
      </c>
      <c r="AA168" s="439">
        <f t="shared" si="71"/>
        <v>-397.40733639414094</v>
      </c>
      <c r="AB168" s="439">
        <f t="shared" si="71"/>
        <v>-301.30227404446396</v>
      </c>
      <c r="AC168" s="439">
        <f t="shared" si="71"/>
        <v>-220.722132372685</v>
      </c>
      <c r="AD168" s="439">
        <f t="shared" si="71"/>
        <v>-138.8700900491167</v>
      </c>
      <c r="AE168" s="439">
        <f t="shared" si="71"/>
        <v>-55.729347448470548</v>
      </c>
      <c r="AF168" s="439">
        <f t="shared" si="71"/>
        <v>27.876788060658143</v>
      </c>
      <c r="AG168" s="439">
        <f t="shared" si="71"/>
        <v>114.48601201427027</v>
      </c>
      <c r="AH168" s="439">
        <f t="shared" si="71"/>
        <v>201.59479286261671</v>
      </c>
      <c r="AI168" s="439">
        <f t="shared" si="71"/>
        <v>290.06059466343368</v>
      </c>
      <c r="AJ168" s="439">
        <f t="shared" ref="AJ168:BA168" si="72">IFERROR((AJ152+AJ153-AJ165-AJ167+AJ32),0)</f>
        <v>379.90075987010437</v>
      </c>
      <c r="AK168" s="439">
        <f t="shared" si="72"/>
        <v>461.01828146285794</v>
      </c>
      <c r="AL168" s="439">
        <f t="shared" si="72"/>
        <v>563.77402994006479</v>
      </c>
      <c r="AM168" s="439">
        <f t="shared" si="72"/>
        <v>657.84228567976243</v>
      </c>
      <c r="AN168" s="439">
        <f t="shared" si="72"/>
        <v>753.3551968721431</v>
      </c>
      <c r="AO168" s="439">
        <f t="shared" si="72"/>
        <v>850.33054280323677</v>
      </c>
      <c r="AP168" s="439">
        <f t="shared" si="72"/>
        <v>947.71061858423957</v>
      </c>
      <c r="AQ168" s="439">
        <f t="shared" si="72"/>
        <v>1048.740009426318</v>
      </c>
      <c r="AR168" s="439">
        <f t="shared" si="72"/>
        <v>1150.210024285514</v>
      </c>
      <c r="AS168" s="439">
        <f t="shared" si="72"/>
        <v>1253.2142496277722</v>
      </c>
      <c r="AT168" s="439">
        <f t="shared" si="72"/>
        <v>1357.7707625418541</v>
      </c>
      <c r="AU168" s="439">
        <f t="shared" si="72"/>
        <v>1420.1285086193238</v>
      </c>
      <c r="AV168" s="439">
        <f t="shared" si="72"/>
        <v>1571.6131496179783</v>
      </c>
      <c r="AW168" s="439">
        <f t="shared" si="72"/>
        <v>1680.9353453765125</v>
      </c>
      <c r="AX168" s="439">
        <f t="shared" si="72"/>
        <v>1791.8824558702784</v>
      </c>
      <c r="AY168" s="439">
        <f t="shared" si="72"/>
        <v>1904.4726774924238</v>
      </c>
      <c r="AZ168" s="439">
        <f t="shared" si="72"/>
        <v>2017.3474024485736</v>
      </c>
      <c r="BA168" s="439">
        <f t="shared" si="72"/>
        <v>2134.6552225494643</v>
      </c>
      <c r="BB168" s="439">
        <f>SUM(D168:BA168)</f>
        <v>-21750.235649504102</v>
      </c>
    </row>
    <row r="169" spans="2:54" outlineLevel="1">
      <c r="D169" s="439"/>
      <c r="E169" s="439"/>
      <c r="F169" s="439"/>
      <c r="G169" s="439"/>
      <c r="H169" s="439"/>
      <c r="I169" s="439"/>
      <c r="J169" s="439"/>
      <c r="K169" s="439"/>
      <c r="L169" s="439"/>
      <c r="M169" s="439"/>
      <c r="N169" s="439"/>
      <c r="O169" s="439"/>
      <c r="P169" s="439"/>
      <c r="Q169" s="439"/>
      <c r="R169" s="439"/>
      <c r="S169" s="439"/>
      <c r="T169" s="439"/>
      <c r="U169" s="439"/>
      <c r="V169" s="439"/>
      <c r="W169" s="439"/>
      <c r="X169" s="439"/>
      <c r="Y169" s="439"/>
      <c r="Z169" s="439"/>
      <c r="AA169" s="439"/>
      <c r="AB169" s="439"/>
      <c r="AC169" s="439"/>
      <c r="AD169" s="439"/>
      <c r="AE169" s="439"/>
      <c r="AF169" s="439"/>
      <c r="AG169" s="439"/>
      <c r="AH169" s="439"/>
      <c r="AI169" s="439"/>
      <c r="AJ169" s="439"/>
      <c r="AK169" s="439"/>
      <c r="AL169" s="439"/>
      <c r="AM169" s="439"/>
      <c r="AN169" s="439"/>
      <c r="AO169" s="439"/>
      <c r="AP169" s="439"/>
      <c r="AQ169" s="439"/>
      <c r="AR169" s="439"/>
      <c r="AS169" s="439"/>
      <c r="AT169" s="439"/>
      <c r="AU169" s="439"/>
      <c r="AV169" s="439"/>
      <c r="AW169" s="439"/>
      <c r="AX169" s="439"/>
      <c r="AY169" s="439"/>
      <c r="AZ169" s="439"/>
      <c r="BA169" s="439"/>
      <c r="BB169" s="439"/>
    </row>
    <row r="170" spans="2:54" outlineLevel="1">
      <c r="B170" t="s">
        <v>435</v>
      </c>
      <c r="D170" s="439">
        <f t="shared" ref="D170:AI170" si="73">IFERROR(D168/((1+$R$13)^D20),0)</f>
        <v>-4775.011221947133</v>
      </c>
      <c r="E170" s="439">
        <f t="shared" si="73"/>
        <v>-4677.0293662600398</v>
      </c>
      <c r="F170" s="439">
        <f t="shared" si="73"/>
        <v>-4602.4778359255861</v>
      </c>
      <c r="G170" s="439">
        <f t="shared" si="73"/>
        <v>-3652.3949184057769</v>
      </c>
      <c r="H170" s="439">
        <f t="shared" si="73"/>
        <v>-2581.603052366238</v>
      </c>
      <c r="I170" s="439">
        <f t="shared" si="73"/>
        <v>-2243.6332945169934</v>
      </c>
      <c r="J170" s="439">
        <f t="shared" si="73"/>
        <v>-1769.5795279020326</v>
      </c>
      <c r="K170" s="439">
        <f t="shared" si="73"/>
        <v>-1456.7028537949757</v>
      </c>
      <c r="L170" s="439">
        <f t="shared" si="73"/>
        <v>-1152.079508753013</v>
      </c>
      <c r="M170" s="439">
        <f t="shared" si="73"/>
        <v>-1018.2291488847752</v>
      </c>
      <c r="N170" s="439">
        <f t="shared" si="73"/>
        <v>-942.7481280916727</v>
      </c>
      <c r="O170" s="439">
        <f t="shared" si="73"/>
        <v>-870.07399203999285</v>
      </c>
      <c r="P170" s="439">
        <f t="shared" si="73"/>
        <v>-800.11834985235032</v>
      </c>
      <c r="Q170" s="439">
        <f t="shared" si="73"/>
        <v>-735.46232895973606</v>
      </c>
      <c r="R170" s="439">
        <f t="shared" si="73"/>
        <v>-668.02211832544697</v>
      </c>
      <c r="S170" s="439">
        <f t="shared" si="73"/>
        <v>-605.71765131943232</v>
      </c>
      <c r="T170" s="439">
        <f t="shared" si="73"/>
        <v>-545.80377429626867</v>
      </c>
      <c r="U170" s="439">
        <f t="shared" si="73"/>
        <v>-488.20455468530264</v>
      </c>
      <c r="V170" s="439">
        <f t="shared" si="73"/>
        <v>-433.22066088381018</v>
      </c>
      <c r="W170" s="439">
        <f t="shared" si="73"/>
        <v>-379.6576719261617</v>
      </c>
      <c r="X170" s="439">
        <f t="shared" si="73"/>
        <v>-328.56925926886191</v>
      </c>
      <c r="Y170" s="439">
        <f t="shared" si="73"/>
        <v>-279.51387692844452</v>
      </c>
      <c r="Z170" s="439">
        <f t="shared" si="73"/>
        <v>-232.42632362284738</v>
      </c>
      <c r="AA170" s="439">
        <f t="shared" si="73"/>
        <v>-195.49807584110206</v>
      </c>
      <c r="AB170" s="439">
        <f t="shared" si="73"/>
        <v>-143.90364411483878</v>
      </c>
      <c r="AC170" s="439">
        <f t="shared" si="73"/>
        <v>-102.34768901019767</v>
      </c>
      <c r="AD170" s="439">
        <f t="shared" si="73"/>
        <v>-62.517794713287131</v>
      </c>
      <c r="AE170" s="439">
        <f t="shared" si="73"/>
        <v>-24.358002239084048</v>
      </c>
      <c r="AF170" s="439">
        <f t="shared" si="73"/>
        <v>11.829413606186939</v>
      </c>
      <c r="AG170" s="439">
        <f t="shared" si="73"/>
        <v>47.166721099658396</v>
      </c>
      <c r="AH170" s="439">
        <f t="shared" si="73"/>
        <v>80.635325676456233</v>
      </c>
      <c r="AI170" s="439">
        <f t="shared" si="73"/>
        <v>112.64127105160242</v>
      </c>
      <c r="AJ170" s="439">
        <f t="shared" ref="AJ170:BA170" si="74">IFERROR(AJ168/((1+$R$13)^AJ20),0)</f>
        <v>143.23255762556886</v>
      </c>
      <c r="AK170" s="439">
        <f t="shared" si="74"/>
        <v>168.75339061759558</v>
      </c>
      <c r="AL170" s="439">
        <f t="shared" si="74"/>
        <v>200.35593035622773</v>
      </c>
      <c r="AM170" s="439">
        <f t="shared" si="74"/>
        <v>226.97691913292215</v>
      </c>
      <c r="AN170" s="439">
        <f t="shared" si="74"/>
        <v>252.36113641344977</v>
      </c>
      <c r="AO170" s="439">
        <f t="shared" si="74"/>
        <v>276.54973068448453</v>
      </c>
      <c r="AP170" s="439">
        <f t="shared" si="74"/>
        <v>299.2429883970039</v>
      </c>
      <c r="AQ170" s="439">
        <f t="shared" si="74"/>
        <v>321.4984240828245</v>
      </c>
      <c r="AR170" s="439">
        <f t="shared" si="74"/>
        <v>342.33470997216585</v>
      </c>
      <c r="AS170" s="439">
        <f t="shared" si="74"/>
        <v>362.12781711622847</v>
      </c>
      <c r="AT170" s="439">
        <f t="shared" si="74"/>
        <v>380.9129960730113</v>
      </c>
      <c r="AU170" s="439">
        <f t="shared" si="74"/>
        <v>386.8029332397299</v>
      </c>
      <c r="AV170" s="439">
        <f t="shared" si="74"/>
        <v>415.59521837523738</v>
      </c>
      <c r="AW170" s="439">
        <f t="shared" si="74"/>
        <v>431.55750424130309</v>
      </c>
      <c r="AX170" s="439">
        <f t="shared" si="74"/>
        <v>446.64240793492911</v>
      </c>
      <c r="AY170" s="439">
        <f t="shared" si="74"/>
        <v>460.88010439320288</v>
      </c>
      <c r="AZ170" s="439">
        <f t="shared" si="74"/>
        <v>473.97636164080939</v>
      </c>
      <c r="BA170" s="439">
        <f t="shared" si="74"/>
        <v>486.92996917370567</v>
      </c>
      <c r="BB170" s="439">
        <f>SUM(D170:BA170)</f>
        <v>-29437.900793971105</v>
      </c>
    </row>
    <row r="171" spans="2:54" outlineLevel="1"/>
    <row r="172" spans="2:54" outlineLevel="1">
      <c r="B172" s="72" t="s">
        <v>122</v>
      </c>
      <c r="D172" s="439">
        <f>D168</f>
        <v>-4918.2615586055472</v>
      </c>
      <c r="E172" s="439">
        <f>E168+D172</f>
        <v>-9880.1220132708222</v>
      </c>
      <c r="F172" s="439">
        <f t="shared" ref="F172:BA172" si="75">F168+E172</f>
        <v>-14909.37381148828</v>
      </c>
      <c r="G172" s="439">
        <f t="shared" si="75"/>
        <v>-19020.176469753213</v>
      </c>
      <c r="H172" s="439">
        <f t="shared" si="75"/>
        <v>-22012.961958495136</v>
      </c>
      <c r="I172" s="439">
        <f t="shared" si="75"/>
        <v>-24691.97744638208</v>
      </c>
      <c r="J172" s="439">
        <f t="shared" si="75"/>
        <v>-26868.33706053967</v>
      </c>
      <c r="K172" s="439">
        <f t="shared" si="75"/>
        <v>-28713.644653199102</v>
      </c>
      <c r="L172" s="439">
        <f t="shared" si="75"/>
        <v>-30216.847101859203</v>
      </c>
      <c r="M172" s="439">
        <f t="shared" si="75"/>
        <v>-31585.261932971076</v>
      </c>
      <c r="N172" s="439">
        <f t="shared" si="75"/>
        <v>-32890.245823437639</v>
      </c>
      <c r="O172" s="439">
        <f>O168+N172</f>
        <v>-34130.763289950373</v>
      </c>
      <c r="P172" s="439">
        <f t="shared" si="75"/>
        <v>-35305.764061459784</v>
      </c>
      <c r="Q172" s="439">
        <f t="shared" si="75"/>
        <v>-36418.216823262293</v>
      </c>
      <c r="R172" s="439">
        <f t="shared" si="75"/>
        <v>-37458.973517181963</v>
      </c>
      <c r="S172" s="439">
        <f>S168+R172</f>
        <v>-38430.972532530053</v>
      </c>
      <c r="T172" s="439">
        <f t="shared" si="75"/>
        <v>-39333.103008560625</v>
      </c>
      <c r="U172" s="439">
        <f t="shared" si="75"/>
        <v>-40164.238583104787</v>
      </c>
      <c r="V172" s="439">
        <f t="shared" si="75"/>
        <v>-40923.893634282613</v>
      </c>
      <c r="W172" s="439">
        <f t="shared" si="75"/>
        <v>-41609.597620876884</v>
      </c>
      <c r="X172" s="439">
        <f t="shared" si="75"/>
        <v>-42220.833230325356</v>
      </c>
      <c r="Y172" s="439">
        <f t="shared" si="75"/>
        <v>-42756.410722731838</v>
      </c>
      <c r="Z172" s="439">
        <f t="shared" si="75"/>
        <v>-43215.124179864637</v>
      </c>
      <c r="AA172" s="439">
        <f t="shared" si="75"/>
        <v>-43612.531516258779</v>
      </c>
      <c r="AB172" s="439">
        <f t="shared" si="75"/>
        <v>-43913.833790303244</v>
      </c>
      <c r="AC172" s="439">
        <f t="shared" si="75"/>
        <v>-44134.555922675929</v>
      </c>
      <c r="AD172" s="439">
        <f t="shared" si="75"/>
        <v>-44273.426012725045</v>
      </c>
      <c r="AE172" s="439">
        <f t="shared" si="75"/>
        <v>-44329.155360173514</v>
      </c>
      <c r="AF172" s="439">
        <f t="shared" si="75"/>
        <v>-44301.278572112853</v>
      </c>
      <c r="AG172" s="439">
        <f t="shared" si="75"/>
        <v>-44186.792560098584</v>
      </c>
      <c r="AH172" s="439">
        <f t="shared" si="75"/>
        <v>-43985.197767235964</v>
      </c>
      <c r="AI172" s="439">
        <f t="shared" si="75"/>
        <v>-43695.137172572533</v>
      </c>
      <c r="AJ172" s="439">
        <f t="shared" si="75"/>
        <v>-43315.236412702427</v>
      </c>
      <c r="AK172" s="439">
        <f t="shared" si="75"/>
        <v>-42854.21813123957</v>
      </c>
      <c r="AL172" s="439">
        <f t="shared" si="75"/>
        <v>-42290.444101299508</v>
      </c>
      <c r="AM172" s="439">
        <f t="shared" si="75"/>
        <v>-41632.601815619746</v>
      </c>
      <c r="AN172" s="439">
        <f t="shared" si="75"/>
        <v>-40879.246618747602</v>
      </c>
      <c r="AO172" s="439">
        <f t="shared" si="75"/>
        <v>-40028.916075944362</v>
      </c>
      <c r="AP172" s="439">
        <f t="shared" si="75"/>
        <v>-39081.20545736012</v>
      </c>
      <c r="AQ172" s="439">
        <f t="shared" si="75"/>
        <v>-38032.465447933799</v>
      </c>
      <c r="AR172" s="439">
        <f t="shared" si="75"/>
        <v>-36882.255423648283</v>
      </c>
      <c r="AS172" s="439">
        <f t="shared" si="75"/>
        <v>-35629.041174020509</v>
      </c>
      <c r="AT172" s="439">
        <f t="shared" si="75"/>
        <v>-34271.270411478654</v>
      </c>
      <c r="AU172" s="439">
        <f t="shared" si="75"/>
        <v>-32851.14190285933</v>
      </c>
      <c r="AV172" s="439">
        <f t="shared" si="75"/>
        <v>-31279.528753241353</v>
      </c>
      <c r="AW172" s="439">
        <f t="shared" si="75"/>
        <v>-29598.593407864842</v>
      </c>
      <c r="AX172" s="439">
        <f t="shared" si="75"/>
        <v>-27806.710951994562</v>
      </c>
      <c r="AY172" s="439">
        <f t="shared" si="75"/>
        <v>-25902.238274502139</v>
      </c>
      <c r="AZ172" s="439">
        <f t="shared" si="75"/>
        <v>-23884.890872053566</v>
      </c>
      <c r="BA172" s="439">
        <f t="shared" si="75"/>
        <v>-21750.235649504102</v>
      </c>
    </row>
    <row r="173" spans="2:54" outlineLevel="1">
      <c r="B173" s="72" t="s">
        <v>124</v>
      </c>
      <c r="D173" s="439">
        <f>IF(D172&gt;0,1,0)</f>
        <v>0</v>
      </c>
      <c r="E173" s="439">
        <f>IF(E172&gt;0,1,0)</f>
        <v>0</v>
      </c>
      <c r="F173" s="439">
        <f t="shared" ref="F173:BA173" si="76">IF(F172&gt;0,1,0)</f>
        <v>0</v>
      </c>
      <c r="G173" s="439">
        <f t="shared" si="76"/>
        <v>0</v>
      </c>
      <c r="H173" s="439">
        <f t="shared" si="76"/>
        <v>0</v>
      </c>
      <c r="I173" s="439">
        <f t="shared" si="76"/>
        <v>0</v>
      </c>
      <c r="J173" s="439">
        <f t="shared" si="76"/>
        <v>0</v>
      </c>
      <c r="K173" s="439">
        <f t="shared" si="76"/>
        <v>0</v>
      </c>
      <c r="L173" s="439">
        <f t="shared" si="76"/>
        <v>0</v>
      </c>
      <c r="M173" s="439">
        <f t="shared" si="76"/>
        <v>0</v>
      </c>
      <c r="N173" s="439">
        <f t="shared" si="76"/>
        <v>0</v>
      </c>
      <c r="O173" s="439">
        <f t="shared" si="76"/>
        <v>0</v>
      </c>
      <c r="P173" s="439">
        <f t="shared" si="76"/>
        <v>0</v>
      </c>
      <c r="Q173" s="439">
        <f t="shared" si="76"/>
        <v>0</v>
      </c>
      <c r="R173" s="439">
        <f t="shared" si="76"/>
        <v>0</v>
      </c>
      <c r="S173" s="439">
        <f t="shared" si="76"/>
        <v>0</v>
      </c>
      <c r="T173" s="439">
        <f t="shared" si="76"/>
        <v>0</v>
      </c>
      <c r="U173" s="439">
        <f t="shared" si="76"/>
        <v>0</v>
      </c>
      <c r="V173" s="439">
        <f t="shared" si="76"/>
        <v>0</v>
      </c>
      <c r="W173" s="439">
        <f t="shared" si="76"/>
        <v>0</v>
      </c>
      <c r="X173" s="439">
        <f t="shared" si="76"/>
        <v>0</v>
      </c>
      <c r="Y173" s="439">
        <f t="shared" si="76"/>
        <v>0</v>
      </c>
      <c r="Z173" s="439">
        <f t="shared" si="76"/>
        <v>0</v>
      </c>
      <c r="AA173" s="439">
        <f t="shared" si="76"/>
        <v>0</v>
      </c>
      <c r="AB173" s="439">
        <f t="shared" si="76"/>
        <v>0</v>
      </c>
      <c r="AC173" s="439">
        <f t="shared" si="76"/>
        <v>0</v>
      </c>
      <c r="AD173" s="439">
        <f t="shared" si="76"/>
        <v>0</v>
      </c>
      <c r="AE173" s="439">
        <f t="shared" si="76"/>
        <v>0</v>
      </c>
      <c r="AF173" s="439">
        <f t="shared" si="76"/>
        <v>0</v>
      </c>
      <c r="AG173" s="439">
        <f t="shared" si="76"/>
        <v>0</v>
      </c>
      <c r="AH173" s="439">
        <f t="shared" si="76"/>
        <v>0</v>
      </c>
      <c r="AI173" s="439">
        <f t="shared" si="76"/>
        <v>0</v>
      </c>
      <c r="AJ173" s="439">
        <f t="shared" si="76"/>
        <v>0</v>
      </c>
      <c r="AK173" s="439">
        <f t="shared" si="76"/>
        <v>0</v>
      </c>
      <c r="AL173" s="439">
        <f t="shared" si="76"/>
        <v>0</v>
      </c>
      <c r="AM173" s="439">
        <f t="shared" si="76"/>
        <v>0</v>
      </c>
      <c r="AN173" s="439">
        <f t="shared" si="76"/>
        <v>0</v>
      </c>
      <c r="AO173" s="439">
        <f t="shared" si="76"/>
        <v>0</v>
      </c>
      <c r="AP173" s="439">
        <f t="shared" si="76"/>
        <v>0</v>
      </c>
      <c r="AQ173" s="439">
        <f t="shared" si="76"/>
        <v>0</v>
      </c>
      <c r="AR173" s="439">
        <f t="shared" si="76"/>
        <v>0</v>
      </c>
      <c r="AS173" s="439">
        <f t="shared" si="76"/>
        <v>0</v>
      </c>
      <c r="AT173" s="439">
        <f t="shared" si="76"/>
        <v>0</v>
      </c>
      <c r="AU173" s="439">
        <f t="shared" si="76"/>
        <v>0</v>
      </c>
      <c r="AV173" s="439">
        <f t="shared" si="76"/>
        <v>0</v>
      </c>
      <c r="AW173" s="439">
        <f t="shared" si="76"/>
        <v>0</v>
      </c>
      <c r="AX173" s="439">
        <f t="shared" si="76"/>
        <v>0</v>
      </c>
      <c r="AY173" s="439">
        <f t="shared" si="76"/>
        <v>0</v>
      </c>
      <c r="AZ173" s="439">
        <f t="shared" si="76"/>
        <v>0</v>
      </c>
      <c r="BA173" s="439">
        <f t="shared" si="76"/>
        <v>0</v>
      </c>
    </row>
    <row r="174" spans="2:54" outlineLevel="1">
      <c r="B174" s="72" t="s">
        <v>116</v>
      </c>
      <c r="D174" s="439">
        <f>D173</f>
        <v>0</v>
      </c>
      <c r="E174" s="439">
        <f>D174+E173</f>
        <v>0</v>
      </c>
      <c r="F174" s="439">
        <f t="shared" ref="F174:N174" si="77">E174+F173</f>
        <v>0</v>
      </c>
      <c r="G174" s="439">
        <f t="shared" si="77"/>
        <v>0</v>
      </c>
      <c r="H174" s="439">
        <f t="shared" si="77"/>
        <v>0</v>
      </c>
      <c r="I174" s="439">
        <f t="shared" si="77"/>
        <v>0</v>
      </c>
      <c r="J174" s="439">
        <f t="shared" si="77"/>
        <v>0</v>
      </c>
      <c r="K174" s="439">
        <f t="shared" si="77"/>
        <v>0</v>
      </c>
      <c r="L174" s="439">
        <f t="shared" si="77"/>
        <v>0</v>
      </c>
      <c r="M174" s="439">
        <f t="shared" si="77"/>
        <v>0</v>
      </c>
      <c r="N174" s="439">
        <f t="shared" si="77"/>
        <v>0</v>
      </c>
      <c r="O174" s="439">
        <f>N174+O173</f>
        <v>0</v>
      </c>
      <c r="P174" s="439">
        <f t="shared" ref="P174:R174" si="78">O174+P173</f>
        <v>0</v>
      </c>
      <c r="Q174" s="439">
        <f t="shared" si="78"/>
        <v>0</v>
      </c>
      <c r="R174" s="439">
        <f t="shared" si="78"/>
        <v>0</v>
      </c>
      <c r="S174" s="439">
        <f>R174+S173</f>
        <v>0</v>
      </c>
      <c r="T174" s="439">
        <f t="shared" ref="T174:BA174" si="79">S174+T173</f>
        <v>0</v>
      </c>
      <c r="U174" s="439">
        <f t="shared" si="79"/>
        <v>0</v>
      </c>
      <c r="V174" s="439">
        <f t="shared" si="79"/>
        <v>0</v>
      </c>
      <c r="W174" s="439">
        <f t="shared" si="79"/>
        <v>0</v>
      </c>
      <c r="X174" s="439">
        <f t="shared" si="79"/>
        <v>0</v>
      </c>
      <c r="Y174" s="439">
        <f t="shared" si="79"/>
        <v>0</v>
      </c>
      <c r="Z174" s="439">
        <f t="shared" si="79"/>
        <v>0</v>
      </c>
      <c r="AA174" s="439">
        <f t="shared" si="79"/>
        <v>0</v>
      </c>
      <c r="AB174" s="439">
        <f t="shared" si="79"/>
        <v>0</v>
      </c>
      <c r="AC174" s="439">
        <f t="shared" si="79"/>
        <v>0</v>
      </c>
      <c r="AD174" s="439">
        <f t="shared" si="79"/>
        <v>0</v>
      </c>
      <c r="AE174" s="439">
        <f t="shared" si="79"/>
        <v>0</v>
      </c>
      <c r="AF174" s="439">
        <f t="shared" si="79"/>
        <v>0</v>
      </c>
      <c r="AG174" s="439">
        <f t="shared" si="79"/>
        <v>0</v>
      </c>
      <c r="AH174" s="439">
        <f t="shared" si="79"/>
        <v>0</v>
      </c>
      <c r="AI174" s="439">
        <f t="shared" si="79"/>
        <v>0</v>
      </c>
      <c r="AJ174" s="439">
        <f t="shared" si="79"/>
        <v>0</v>
      </c>
      <c r="AK174" s="439">
        <f t="shared" si="79"/>
        <v>0</v>
      </c>
      <c r="AL174" s="439">
        <f t="shared" si="79"/>
        <v>0</v>
      </c>
      <c r="AM174" s="439">
        <f t="shared" si="79"/>
        <v>0</v>
      </c>
      <c r="AN174" s="439">
        <f t="shared" si="79"/>
        <v>0</v>
      </c>
      <c r="AO174" s="439">
        <f t="shared" si="79"/>
        <v>0</v>
      </c>
      <c r="AP174" s="439">
        <f t="shared" si="79"/>
        <v>0</v>
      </c>
      <c r="AQ174" s="439">
        <f t="shared" si="79"/>
        <v>0</v>
      </c>
      <c r="AR174" s="439">
        <f t="shared" si="79"/>
        <v>0</v>
      </c>
      <c r="AS174" s="439">
        <f t="shared" si="79"/>
        <v>0</v>
      </c>
      <c r="AT174" s="439">
        <f t="shared" si="79"/>
        <v>0</v>
      </c>
      <c r="AU174" s="439">
        <f t="shared" si="79"/>
        <v>0</v>
      </c>
      <c r="AV174" s="439">
        <f t="shared" si="79"/>
        <v>0</v>
      </c>
      <c r="AW174" s="439">
        <f t="shared" si="79"/>
        <v>0</v>
      </c>
      <c r="AX174" s="439">
        <f t="shared" si="79"/>
        <v>0</v>
      </c>
      <c r="AY174" s="439">
        <f t="shared" si="79"/>
        <v>0</v>
      </c>
      <c r="AZ174" s="439">
        <f t="shared" si="79"/>
        <v>0</v>
      </c>
      <c r="BA174" s="439">
        <f t="shared" si="79"/>
        <v>0</v>
      </c>
    </row>
    <row r="175" spans="2:54" outlineLevel="1">
      <c r="B175" s="72" t="s">
        <v>123</v>
      </c>
      <c r="D175" s="439">
        <f t="shared" ref="D175:AI175" si="80">D54</f>
        <v>1</v>
      </c>
      <c r="E175" s="439">
        <f t="shared" si="80"/>
        <v>2</v>
      </c>
      <c r="F175" s="439">
        <f t="shared" si="80"/>
        <v>3</v>
      </c>
      <c r="G175" s="439">
        <f t="shared" si="80"/>
        <v>4</v>
      </c>
      <c r="H175" s="439">
        <f t="shared" si="80"/>
        <v>5</v>
      </c>
      <c r="I175" s="439">
        <f t="shared" si="80"/>
        <v>6</v>
      </c>
      <c r="J175" s="439">
        <f t="shared" si="80"/>
        <v>7</v>
      </c>
      <c r="K175" s="439">
        <f t="shared" si="80"/>
        <v>8</v>
      </c>
      <c r="L175" s="439">
        <f t="shared" si="80"/>
        <v>9</v>
      </c>
      <c r="M175" s="439">
        <f t="shared" si="80"/>
        <v>10</v>
      </c>
      <c r="N175" s="439">
        <f t="shared" si="80"/>
        <v>11</v>
      </c>
      <c r="O175" s="439">
        <f t="shared" si="80"/>
        <v>12</v>
      </c>
      <c r="P175" s="439">
        <f t="shared" si="80"/>
        <v>13</v>
      </c>
      <c r="Q175" s="439">
        <f t="shared" si="80"/>
        <v>14</v>
      </c>
      <c r="R175" s="439">
        <f t="shared" si="80"/>
        <v>15</v>
      </c>
      <c r="S175" s="439">
        <f t="shared" si="80"/>
        <v>16</v>
      </c>
      <c r="T175" s="439">
        <f t="shared" si="80"/>
        <v>17</v>
      </c>
      <c r="U175" s="439">
        <f t="shared" si="80"/>
        <v>18</v>
      </c>
      <c r="V175" s="439">
        <f t="shared" si="80"/>
        <v>19</v>
      </c>
      <c r="W175" s="439">
        <f t="shared" si="80"/>
        <v>20</v>
      </c>
      <c r="X175" s="439">
        <f t="shared" si="80"/>
        <v>21</v>
      </c>
      <c r="Y175" s="439">
        <f t="shared" si="80"/>
        <v>22</v>
      </c>
      <c r="Z175" s="439">
        <f t="shared" si="80"/>
        <v>23</v>
      </c>
      <c r="AA175" s="439">
        <f t="shared" si="80"/>
        <v>24</v>
      </c>
      <c r="AB175" s="439">
        <f t="shared" si="80"/>
        <v>25</v>
      </c>
      <c r="AC175" s="439">
        <f t="shared" si="80"/>
        <v>26</v>
      </c>
      <c r="AD175" s="439">
        <f t="shared" si="80"/>
        <v>27</v>
      </c>
      <c r="AE175" s="439">
        <f t="shared" si="80"/>
        <v>28</v>
      </c>
      <c r="AF175" s="439">
        <f t="shared" si="80"/>
        <v>29</v>
      </c>
      <c r="AG175" s="439">
        <f t="shared" si="80"/>
        <v>30</v>
      </c>
      <c r="AH175" s="439">
        <f t="shared" si="80"/>
        <v>31</v>
      </c>
      <c r="AI175" s="439">
        <f t="shared" si="80"/>
        <v>32</v>
      </c>
      <c r="AJ175" s="439">
        <f t="shared" ref="AJ175:BA175" si="81">AJ54</f>
        <v>33</v>
      </c>
      <c r="AK175" s="439">
        <f t="shared" si="81"/>
        <v>34</v>
      </c>
      <c r="AL175" s="439">
        <f t="shared" si="81"/>
        <v>35</v>
      </c>
      <c r="AM175" s="439">
        <f t="shared" si="81"/>
        <v>36</v>
      </c>
      <c r="AN175" s="439">
        <f t="shared" si="81"/>
        <v>37</v>
      </c>
      <c r="AO175" s="439">
        <f t="shared" si="81"/>
        <v>38</v>
      </c>
      <c r="AP175" s="439">
        <f t="shared" si="81"/>
        <v>39</v>
      </c>
      <c r="AQ175" s="439">
        <f t="shared" si="81"/>
        <v>40</v>
      </c>
      <c r="AR175" s="439">
        <f t="shared" si="81"/>
        <v>41</v>
      </c>
      <c r="AS175" s="439">
        <f t="shared" si="81"/>
        <v>42</v>
      </c>
      <c r="AT175" s="439">
        <f t="shared" si="81"/>
        <v>43</v>
      </c>
      <c r="AU175" s="439">
        <f t="shared" si="81"/>
        <v>44</v>
      </c>
      <c r="AV175" s="439">
        <f t="shared" si="81"/>
        <v>45</v>
      </c>
      <c r="AW175" s="439">
        <f t="shared" si="81"/>
        <v>46</v>
      </c>
      <c r="AX175" s="439">
        <f t="shared" si="81"/>
        <v>47</v>
      </c>
      <c r="AY175" s="439">
        <f t="shared" si="81"/>
        <v>48</v>
      </c>
      <c r="AZ175" s="439">
        <f t="shared" si="81"/>
        <v>49</v>
      </c>
      <c r="BA175" s="439">
        <f t="shared" si="81"/>
        <v>50</v>
      </c>
    </row>
    <row r="176" spans="2:54" outlineLevel="1">
      <c r="B176" s="72" t="s">
        <v>122</v>
      </c>
      <c r="D176" s="439">
        <f>D170</f>
        <v>-4775.011221947133</v>
      </c>
      <c r="E176" s="439">
        <f>E170+D176</f>
        <v>-9452.0405882071718</v>
      </c>
      <c r="F176" s="439">
        <f t="shared" ref="F176:BA176" si="82">F170+E176</f>
        <v>-14054.518424132759</v>
      </c>
      <c r="G176" s="439">
        <f t="shared" si="82"/>
        <v>-17706.913342538537</v>
      </c>
      <c r="H176" s="439">
        <f t="shared" si="82"/>
        <v>-20288.516394904775</v>
      </c>
      <c r="I176" s="439">
        <f t="shared" si="82"/>
        <v>-22532.149689421767</v>
      </c>
      <c r="J176" s="439">
        <f t="shared" si="82"/>
        <v>-24301.729217323798</v>
      </c>
      <c r="K176" s="439">
        <f t="shared" si="82"/>
        <v>-25758.432071118776</v>
      </c>
      <c r="L176" s="439">
        <f t="shared" si="82"/>
        <v>-26910.511579871789</v>
      </c>
      <c r="M176" s="439">
        <f t="shared" si="82"/>
        <v>-27928.740728756566</v>
      </c>
      <c r="N176" s="439">
        <f t="shared" si="82"/>
        <v>-28871.488856848238</v>
      </c>
      <c r="O176" s="439">
        <f>O170+N176</f>
        <v>-29741.562848888232</v>
      </c>
      <c r="P176" s="439">
        <f t="shared" si="82"/>
        <v>-30541.681198740582</v>
      </c>
      <c r="Q176" s="439">
        <f t="shared" si="82"/>
        <v>-31277.143527700318</v>
      </c>
      <c r="R176" s="439">
        <f t="shared" si="82"/>
        <v>-31945.165646025765</v>
      </c>
      <c r="S176" s="439">
        <f>S170+R176</f>
        <v>-32550.883297345197</v>
      </c>
      <c r="T176" s="439">
        <f t="shared" si="82"/>
        <v>-33096.687071641463</v>
      </c>
      <c r="U176" s="439">
        <f t="shared" si="82"/>
        <v>-33584.891626326767</v>
      </c>
      <c r="V176" s="439">
        <f t="shared" si="82"/>
        <v>-34018.112287210577</v>
      </c>
      <c r="W176" s="439">
        <f t="shared" si="82"/>
        <v>-34397.769959136742</v>
      </c>
      <c r="X176" s="439">
        <f t="shared" si="82"/>
        <v>-34726.339218405607</v>
      </c>
      <c r="Y176" s="439">
        <f t="shared" si="82"/>
        <v>-35005.853095334052</v>
      </c>
      <c r="Z176" s="439">
        <f t="shared" si="82"/>
        <v>-35238.279418956903</v>
      </c>
      <c r="AA176" s="439">
        <f t="shared" si="82"/>
        <v>-35433.777494798007</v>
      </c>
      <c r="AB176" s="439">
        <f t="shared" si="82"/>
        <v>-35577.681138912849</v>
      </c>
      <c r="AC176" s="439">
        <f t="shared" si="82"/>
        <v>-35680.028827923044</v>
      </c>
      <c r="AD176" s="439">
        <f t="shared" si="82"/>
        <v>-35742.546622636335</v>
      </c>
      <c r="AE176" s="439">
        <f t="shared" si="82"/>
        <v>-35766.904624875417</v>
      </c>
      <c r="AF176" s="439">
        <f t="shared" si="82"/>
        <v>-35755.075211269228</v>
      </c>
      <c r="AG176" s="439">
        <f t="shared" si="82"/>
        <v>-35707.908490169568</v>
      </c>
      <c r="AH176" s="439">
        <f t="shared" si="82"/>
        <v>-35627.273164493112</v>
      </c>
      <c r="AI176" s="439">
        <f t="shared" si="82"/>
        <v>-35514.63189344151</v>
      </c>
      <c r="AJ176" s="439">
        <f t="shared" si="82"/>
        <v>-35371.399335815942</v>
      </c>
      <c r="AK176" s="439">
        <f t="shared" si="82"/>
        <v>-35202.645945198346</v>
      </c>
      <c r="AL176" s="439">
        <f t="shared" si="82"/>
        <v>-35002.290014842118</v>
      </c>
      <c r="AM176" s="439">
        <f t="shared" si="82"/>
        <v>-34775.313095709193</v>
      </c>
      <c r="AN176" s="439">
        <f t="shared" si="82"/>
        <v>-34522.951959295744</v>
      </c>
      <c r="AO176" s="439">
        <f t="shared" si="82"/>
        <v>-34246.402228611259</v>
      </c>
      <c r="AP176" s="439">
        <f t="shared" si="82"/>
        <v>-33947.159240214256</v>
      </c>
      <c r="AQ176" s="439">
        <f t="shared" si="82"/>
        <v>-33625.660816131429</v>
      </c>
      <c r="AR176" s="439">
        <f t="shared" si="82"/>
        <v>-33283.326106159264</v>
      </c>
      <c r="AS176" s="439">
        <f t="shared" si="82"/>
        <v>-32921.198289043037</v>
      </c>
      <c r="AT176" s="439">
        <f t="shared" si="82"/>
        <v>-32540.285292970028</v>
      </c>
      <c r="AU176" s="439">
        <f t="shared" si="82"/>
        <v>-32153.482359730297</v>
      </c>
      <c r="AV176" s="439">
        <f t="shared" si="82"/>
        <v>-31737.887141355059</v>
      </c>
      <c r="AW176" s="439">
        <f t="shared" si="82"/>
        <v>-31306.329637113755</v>
      </c>
      <c r="AX176" s="439">
        <f t="shared" si="82"/>
        <v>-30859.687229178824</v>
      </c>
      <c r="AY176" s="439">
        <f t="shared" si="82"/>
        <v>-30398.807124785621</v>
      </c>
      <c r="AZ176" s="439">
        <f t="shared" si="82"/>
        <v>-29924.830763144811</v>
      </c>
      <c r="BA176" s="439">
        <f t="shared" si="82"/>
        <v>-29437.900793971105</v>
      </c>
    </row>
    <row r="177" spans="2:53" outlineLevel="1">
      <c r="B177" s="72" t="s">
        <v>124</v>
      </c>
      <c r="D177" s="439">
        <f>IF(D176&gt;0,1,0)</f>
        <v>0</v>
      </c>
      <c r="E177" s="439">
        <f>IF(E176&gt;0,1,0)</f>
        <v>0</v>
      </c>
      <c r="F177" s="439">
        <f t="shared" ref="F177:BA177" si="83">IF(F176&gt;0,1,0)</f>
        <v>0</v>
      </c>
      <c r="G177" s="439">
        <f t="shared" si="83"/>
        <v>0</v>
      </c>
      <c r="H177" s="439">
        <f t="shared" si="83"/>
        <v>0</v>
      </c>
      <c r="I177" s="439">
        <f t="shared" si="83"/>
        <v>0</v>
      </c>
      <c r="J177" s="439">
        <f t="shared" si="83"/>
        <v>0</v>
      </c>
      <c r="K177" s="439">
        <f t="shared" si="83"/>
        <v>0</v>
      </c>
      <c r="L177" s="439">
        <f t="shared" si="83"/>
        <v>0</v>
      </c>
      <c r="M177" s="439">
        <f t="shared" si="83"/>
        <v>0</v>
      </c>
      <c r="N177" s="439">
        <f t="shared" si="83"/>
        <v>0</v>
      </c>
      <c r="O177" s="439">
        <f t="shared" si="83"/>
        <v>0</v>
      </c>
      <c r="P177" s="439">
        <f t="shared" si="83"/>
        <v>0</v>
      </c>
      <c r="Q177" s="439">
        <f t="shared" si="83"/>
        <v>0</v>
      </c>
      <c r="R177" s="439">
        <f t="shared" si="83"/>
        <v>0</v>
      </c>
      <c r="S177" s="439">
        <f t="shared" si="83"/>
        <v>0</v>
      </c>
      <c r="T177" s="439">
        <f t="shared" si="83"/>
        <v>0</v>
      </c>
      <c r="U177" s="439">
        <f t="shared" si="83"/>
        <v>0</v>
      </c>
      <c r="V177" s="439">
        <f t="shared" si="83"/>
        <v>0</v>
      </c>
      <c r="W177" s="439">
        <f t="shared" si="83"/>
        <v>0</v>
      </c>
      <c r="X177" s="439">
        <f t="shared" si="83"/>
        <v>0</v>
      </c>
      <c r="Y177" s="439">
        <f t="shared" si="83"/>
        <v>0</v>
      </c>
      <c r="Z177" s="439">
        <f t="shared" si="83"/>
        <v>0</v>
      </c>
      <c r="AA177" s="439">
        <f t="shared" si="83"/>
        <v>0</v>
      </c>
      <c r="AB177" s="439">
        <f t="shared" si="83"/>
        <v>0</v>
      </c>
      <c r="AC177" s="439">
        <f t="shared" si="83"/>
        <v>0</v>
      </c>
      <c r="AD177" s="439">
        <f t="shared" si="83"/>
        <v>0</v>
      </c>
      <c r="AE177" s="439">
        <f t="shared" si="83"/>
        <v>0</v>
      </c>
      <c r="AF177" s="439">
        <f t="shared" si="83"/>
        <v>0</v>
      </c>
      <c r="AG177" s="439">
        <f t="shared" si="83"/>
        <v>0</v>
      </c>
      <c r="AH177" s="439">
        <f t="shared" si="83"/>
        <v>0</v>
      </c>
      <c r="AI177" s="439">
        <f t="shared" si="83"/>
        <v>0</v>
      </c>
      <c r="AJ177" s="439">
        <f t="shared" si="83"/>
        <v>0</v>
      </c>
      <c r="AK177" s="439">
        <f t="shared" si="83"/>
        <v>0</v>
      </c>
      <c r="AL177" s="439">
        <f t="shared" si="83"/>
        <v>0</v>
      </c>
      <c r="AM177" s="439">
        <f t="shared" si="83"/>
        <v>0</v>
      </c>
      <c r="AN177" s="439">
        <f t="shared" si="83"/>
        <v>0</v>
      </c>
      <c r="AO177" s="439">
        <f t="shared" si="83"/>
        <v>0</v>
      </c>
      <c r="AP177" s="439">
        <f t="shared" si="83"/>
        <v>0</v>
      </c>
      <c r="AQ177" s="439">
        <f t="shared" si="83"/>
        <v>0</v>
      </c>
      <c r="AR177" s="439">
        <f t="shared" si="83"/>
        <v>0</v>
      </c>
      <c r="AS177" s="439">
        <f t="shared" si="83"/>
        <v>0</v>
      </c>
      <c r="AT177" s="439">
        <f t="shared" si="83"/>
        <v>0</v>
      </c>
      <c r="AU177" s="439">
        <f t="shared" si="83"/>
        <v>0</v>
      </c>
      <c r="AV177" s="439">
        <f t="shared" si="83"/>
        <v>0</v>
      </c>
      <c r="AW177" s="439">
        <f t="shared" si="83"/>
        <v>0</v>
      </c>
      <c r="AX177" s="439">
        <f t="shared" si="83"/>
        <v>0</v>
      </c>
      <c r="AY177" s="439">
        <f t="shared" si="83"/>
        <v>0</v>
      </c>
      <c r="AZ177" s="439">
        <f t="shared" si="83"/>
        <v>0</v>
      </c>
      <c r="BA177" s="439">
        <f t="shared" si="83"/>
        <v>0</v>
      </c>
    </row>
    <row r="178" spans="2:53" outlineLevel="1">
      <c r="B178" s="72" t="s">
        <v>116</v>
      </c>
      <c r="D178" s="439">
        <f>D177</f>
        <v>0</v>
      </c>
      <c r="E178" s="439">
        <f>D178+E177</f>
        <v>0</v>
      </c>
      <c r="F178" s="439">
        <f t="shared" ref="F178:N178" si="84">E178+F177</f>
        <v>0</v>
      </c>
      <c r="G178" s="439">
        <f t="shared" si="84"/>
        <v>0</v>
      </c>
      <c r="H178" s="439">
        <f t="shared" si="84"/>
        <v>0</v>
      </c>
      <c r="I178" s="439">
        <f t="shared" si="84"/>
        <v>0</v>
      </c>
      <c r="J178" s="439">
        <f t="shared" si="84"/>
        <v>0</v>
      </c>
      <c r="K178" s="439">
        <f t="shared" si="84"/>
        <v>0</v>
      </c>
      <c r="L178" s="439">
        <f t="shared" si="84"/>
        <v>0</v>
      </c>
      <c r="M178" s="439">
        <f t="shared" si="84"/>
        <v>0</v>
      </c>
      <c r="N178" s="439">
        <f t="shared" si="84"/>
        <v>0</v>
      </c>
      <c r="O178" s="439">
        <f>N178+O177</f>
        <v>0</v>
      </c>
      <c r="P178" s="439">
        <f t="shared" ref="P178:R178" si="85">O178+P177</f>
        <v>0</v>
      </c>
      <c r="Q178" s="439">
        <f t="shared" si="85"/>
        <v>0</v>
      </c>
      <c r="R178" s="439">
        <f t="shared" si="85"/>
        <v>0</v>
      </c>
      <c r="S178" s="439">
        <f>R178+S177</f>
        <v>0</v>
      </c>
      <c r="T178" s="439">
        <f t="shared" ref="T178:BA178" si="86">S178+T177</f>
        <v>0</v>
      </c>
      <c r="U178" s="439">
        <f t="shared" si="86"/>
        <v>0</v>
      </c>
      <c r="V178" s="439">
        <f t="shared" si="86"/>
        <v>0</v>
      </c>
      <c r="W178" s="439">
        <f t="shared" si="86"/>
        <v>0</v>
      </c>
      <c r="X178" s="439">
        <f t="shared" si="86"/>
        <v>0</v>
      </c>
      <c r="Y178" s="439">
        <f t="shared" si="86"/>
        <v>0</v>
      </c>
      <c r="Z178" s="439">
        <f t="shared" si="86"/>
        <v>0</v>
      </c>
      <c r="AA178" s="439">
        <f t="shared" si="86"/>
        <v>0</v>
      </c>
      <c r="AB178" s="439">
        <f t="shared" si="86"/>
        <v>0</v>
      </c>
      <c r="AC178" s="439">
        <f t="shared" si="86"/>
        <v>0</v>
      </c>
      <c r="AD178" s="439">
        <f t="shared" si="86"/>
        <v>0</v>
      </c>
      <c r="AE178" s="439">
        <f t="shared" si="86"/>
        <v>0</v>
      </c>
      <c r="AF178" s="439">
        <f t="shared" si="86"/>
        <v>0</v>
      </c>
      <c r="AG178" s="439">
        <f t="shared" si="86"/>
        <v>0</v>
      </c>
      <c r="AH178" s="439">
        <f t="shared" si="86"/>
        <v>0</v>
      </c>
      <c r="AI178" s="439">
        <f t="shared" si="86"/>
        <v>0</v>
      </c>
      <c r="AJ178" s="439">
        <f t="shared" si="86"/>
        <v>0</v>
      </c>
      <c r="AK178" s="439">
        <f t="shared" si="86"/>
        <v>0</v>
      </c>
      <c r="AL178" s="439">
        <f t="shared" si="86"/>
        <v>0</v>
      </c>
      <c r="AM178" s="439">
        <f t="shared" si="86"/>
        <v>0</v>
      </c>
      <c r="AN178" s="439">
        <f t="shared" si="86"/>
        <v>0</v>
      </c>
      <c r="AO178" s="439">
        <f t="shared" si="86"/>
        <v>0</v>
      </c>
      <c r="AP178" s="439">
        <f t="shared" si="86"/>
        <v>0</v>
      </c>
      <c r="AQ178" s="439">
        <f t="shared" si="86"/>
        <v>0</v>
      </c>
      <c r="AR178" s="439">
        <f t="shared" si="86"/>
        <v>0</v>
      </c>
      <c r="AS178" s="439">
        <f t="shared" si="86"/>
        <v>0</v>
      </c>
      <c r="AT178" s="439">
        <f t="shared" si="86"/>
        <v>0</v>
      </c>
      <c r="AU178" s="439">
        <f t="shared" si="86"/>
        <v>0</v>
      </c>
      <c r="AV178" s="439">
        <f t="shared" si="86"/>
        <v>0</v>
      </c>
      <c r="AW178" s="439">
        <f t="shared" si="86"/>
        <v>0</v>
      </c>
      <c r="AX178" s="439">
        <f t="shared" si="86"/>
        <v>0</v>
      </c>
      <c r="AY178" s="439">
        <f t="shared" si="86"/>
        <v>0</v>
      </c>
      <c r="AZ178" s="439">
        <f t="shared" si="86"/>
        <v>0</v>
      </c>
      <c r="BA178" s="439">
        <f t="shared" si="86"/>
        <v>0</v>
      </c>
    </row>
    <row r="179" spans="2:53" outlineLevel="1">
      <c r="B179" s="72" t="s">
        <v>123</v>
      </c>
      <c r="D179" s="439">
        <f>D175</f>
        <v>1</v>
      </c>
      <c r="E179" s="439">
        <f t="shared" ref="E179:BA179" si="87">E175</f>
        <v>2</v>
      </c>
      <c r="F179" s="439">
        <f t="shared" si="87"/>
        <v>3</v>
      </c>
      <c r="G179" s="439">
        <f t="shared" si="87"/>
        <v>4</v>
      </c>
      <c r="H179" s="439">
        <f t="shared" si="87"/>
        <v>5</v>
      </c>
      <c r="I179" s="439">
        <f t="shared" si="87"/>
        <v>6</v>
      </c>
      <c r="J179" s="439">
        <f t="shared" si="87"/>
        <v>7</v>
      </c>
      <c r="K179" s="439">
        <f t="shared" si="87"/>
        <v>8</v>
      </c>
      <c r="L179" s="439">
        <f t="shared" si="87"/>
        <v>9</v>
      </c>
      <c r="M179" s="439">
        <f t="shared" si="87"/>
        <v>10</v>
      </c>
      <c r="N179" s="439">
        <f t="shared" si="87"/>
        <v>11</v>
      </c>
      <c r="O179" s="439">
        <f t="shared" si="87"/>
        <v>12</v>
      </c>
      <c r="P179" s="439">
        <f t="shared" si="87"/>
        <v>13</v>
      </c>
      <c r="Q179" s="439">
        <f t="shared" si="87"/>
        <v>14</v>
      </c>
      <c r="R179" s="439">
        <f t="shared" si="87"/>
        <v>15</v>
      </c>
      <c r="S179" s="439">
        <f t="shared" si="87"/>
        <v>16</v>
      </c>
      <c r="T179" s="439">
        <f t="shared" si="87"/>
        <v>17</v>
      </c>
      <c r="U179" s="439">
        <f t="shared" si="87"/>
        <v>18</v>
      </c>
      <c r="V179" s="439">
        <f t="shared" si="87"/>
        <v>19</v>
      </c>
      <c r="W179" s="439">
        <f t="shared" si="87"/>
        <v>20</v>
      </c>
      <c r="X179" s="439">
        <f t="shared" si="87"/>
        <v>21</v>
      </c>
      <c r="Y179" s="439">
        <f t="shared" si="87"/>
        <v>22</v>
      </c>
      <c r="Z179" s="439">
        <f t="shared" si="87"/>
        <v>23</v>
      </c>
      <c r="AA179" s="439">
        <f t="shared" si="87"/>
        <v>24</v>
      </c>
      <c r="AB179" s="439">
        <f t="shared" si="87"/>
        <v>25</v>
      </c>
      <c r="AC179" s="439">
        <f t="shared" si="87"/>
        <v>26</v>
      </c>
      <c r="AD179" s="439">
        <f t="shared" si="87"/>
        <v>27</v>
      </c>
      <c r="AE179" s="439">
        <f t="shared" si="87"/>
        <v>28</v>
      </c>
      <c r="AF179" s="439">
        <f t="shared" si="87"/>
        <v>29</v>
      </c>
      <c r="AG179" s="439">
        <f t="shared" si="87"/>
        <v>30</v>
      </c>
      <c r="AH179" s="439">
        <f t="shared" si="87"/>
        <v>31</v>
      </c>
      <c r="AI179" s="439">
        <f t="shared" si="87"/>
        <v>32</v>
      </c>
      <c r="AJ179" s="439">
        <f t="shared" si="87"/>
        <v>33</v>
      </c>
      <c r="AK179" s="439">
        <f t="shared" si="87"/>
        <v>34</v>
      </c>
      <c r="AL179" s="439">
        <f t="shared" si="87"/>
        <v>35</v>
      </c>
      <c r="AM179" s="439">
        <f t="shared" si="87"/>
        <v>36</v>
      </c>
      <c r="AN179" s="439">
        <f t="shared" si="87"/>
        <v>37</v>
      </c>
      <c r="AO179" s="439">
        <f t="shared" si="87"/>
        <v>38</v>
      </c>
      <c r="AP179" s="439">
        <f t="shared" si="87"/>
        <v>39</v>
      </c>
      <c r="AQ179" s="439">
        <f t="shared" si="87"/>
        <v>40</v>
      </c>
      <c r="AR179" s="439">
        <f t="shared" si="87"/>
        <v>41</v>
      </c>
      <c r="AS179" s="439">
        <f t="shared" si="87"/>
        <v>42</v>
      </c>
      <c r="AT179" s="439">
        <f t="shared" si="87"/>
        <v>43</v>
      </c>
      <c r="AU179" s="439">
        <f t="shared" si="87"/>
        <v>44</v>
      </c>
      <c r="AV179" s="439">
        <f t="shared" si="87"/>
        <v>45</v>
      </c>
      <c r="AW179" s="439">
        <f t="shared" si="87"/>
        <v>46</v>
      </c>
      <c r="AX179" s="439">
        <f t="shared" si="87"/>
        <v>47</v>
      </c>
      <c r="AY179" s="439">
        <f t="shared" si="87"/>
        <v>48</v>
      </c>
      <c r="AZ179" s="439">
        <f t="shared" si="87"/>
        <v>49</v>
      </c>
      <c r="BA179" s="439">
        <f t="shared" si="87"/>
        <v>50</v>
      </c>
    </row>
    <row r="180" spans="2:53" outlineLevel="1">
      <c r="B180" s="72"/>
      <c r="D180" s="439"/>
      <c r="E180" s="439"/>
      <c r="F180" s="439"/>
      <c r="G180" s="439"/>
      <c r="H180" s="439"/>
      <c r="I180" s="439"/>
      <c r="J180" s="439"/>
      <c r="K180" s="439"/>
      <c r="L180" s="439"/>
      <c r="M180" s="439"/>
      <c r="N180" s="439"/>
      <c r="O180" s="439"/>
      <c r="P180" s="439"/>
      <c r="Q180" s="439"/>
      <c r="R180" s="439"/>
      <c r="S180" s="439"/>
      <c r="T180" s="439"/>
      <c r="U180" s="439"/>
      <c r="V180" s="439"/>
      <c r="W180" s="439"/>
      <c r="X180" s="439"/>
      <c r="Y180" s="439"/>
      <c r="Z180" s="439"/>
      <c r="AA180" s="439"/>
      <c r="AB180" s="439"/>
      <c r="AC180" s="439"/>
      <c r="AD180" s="439"/>
      <c r="AE180" s="439"/>
      <c r="AF180" s="439"/>
      <c r="AG180" s="439"/>
      <c r="AH180" s="439"/>
      <c r="AI180" s="439"/>
      <c r="AJ180" s="439"/>
      <c r="AK180" s="439"/>
      <c r="AL180" s="439"/>
      <c r="AM180" s="439"/>
      <c r="AN180" s="439"/>
      <c r="AO180" s="439"/>
      <c r="AP180" s="439"/>
      <c r="AQ180" s="439"/>
      <c r="AR180" s="439"/>
      <c r="AS180" s="439"/>
      <c r="AT180" s="439"/>
      <c r="AU180" s="439"/>
      <c r="AV180" s="439"/>
      <c r="AW180" s="439"/>
      <c r="AX180" s="439"/>
      <c r="AY180" s="439"/>
      <c r="AZ180" s="439"/>
      <c r="BA180" s="439"/>
    </row>
    <row r="181" spans="2:53" outlineLevel="1">
      <c r="B181" s="72"/>
      <c r="D181" s="439"/>
      <c r="E181" s="439"/>
      <c r="F181" s="439"/>
      <c r="G181" s="439"/>
      <c r="H181" s="439"/>
      <c r="I181" s="439"/>
      <c r="J181" s="439"/>
      <c r="K181" s="439"/>
      <c r="L181" s="439"/>
      <c r="M181" s="439"/>
      <c r="N181" s="439"/>
      <c r="O181" s="439"/>
      <c r="P181" s="439"/>
      <c r="Q181" s="439"/>
      <c r="R181" s="439"/>
      <c r="S181" s="439"/>
      <c r="T181" s="439"/>
      <c r="U181" s="439"/>
      <c r="V181" s="439"/>
      <c r="W181" s="439"/>
      <c r="X181" s="439"/>
      <c r="Y181" s="439"/>
      <c r="Z181" s="439"/>
      <c r="AA181" s="439"/>
      <c r="AB181" s="439"/>
      <c r="AC181" s="439"/>
      <c r="AD181" s="439"/>
      <c r="AE181" s="439"/>
      <c r="AF181" s="439"/>
      <c r="AG181" s="439"/>
      <c r="AH181" s="439"/>
      <c r="AI181" s="439"/>
      <c r="AJ181" s="439"/>
      <c r="AK181" s="439"/>
      <c r="AL181" s="439"/>
      <c r="AM181" s="439"/>
      <c r="AN181" s="439"/>
      <c r="AO181" s="439"/>
      <c r="AP181" s="439"/>
      <c r="AQ181" s="439"/>
      <c r="AR181" s="439"/>
      <c r="AS181" s="439"/>
      <c r="AT181" s="439"/>
      <c r="AU181" s="439"/>
      <c r="AV181" s="439"/>
      <c r="AW181" s="439"/>
      <c r="AX181" s="439"/>
      <c r="AY181" s="439"/>
      <c r="AZ181" s="439"/>
      <c r="BA181" s="439"/>
    </row>
    <row r="184" spans="2:53" hidden="1" outlineLevel="1">
      <c r="B184" s="483" t="s">
        <v>450</v>
      </c>
      <c r="D184" s="42"/>
    </row>
    <row r="185" spans="2:53" hidden="1" outlineLevel="1">
      <c r="D185" s="42"/>
    </row>
    <row r="186" spans="2:53" hidden="1" outlineLevel="1">
      <c r="B186" s="1496" t="s">
        <v>352</v>
      </c>
      <c r="C186" s="1497"/>
      <c r="D186" s="495">
        <f>'Inputs (2)'!D362</f>
        <v>1000</v>
      </c>
      <c r="F186" s="1496" t="s">
        <v>411</v>
      </c>
      <c r="G186" s="1498"/>
      <c r="H186" s="464">
        <f>-SUM(D199:BB199)</f>
        <v>1295.0457496545666</v>
      </c>
    </row>
    <row r="187" spans="2:53" hidden="1" outlineLevel="1">
      <c r="D187" s="42"/>
    </row>
    <row r="188" spans="2:53" hidden="1" outlineLevel="1">
      <c r="B188" s="1496" t="s">
        <v>410</v>
      </c>
      <c r="C188" s="1497"/>
      <c r="D188" s="495">
        <f>'Inputs (2)'!D364</f>
        <v>10</v>
      </c>
      <c r="F188" s="1496" t="s">
        <v>412</v>
      </c>
      <c r="G188" s="1498"/>
      <c r="H188" s="464">
        <f>H186-D186</f>
        <v>295.04574965456663</v>
      </c>
    </row>
    <row r="189" spans="2:53" hidden="1" outlineLevel="1">
      <c r="D189" s="42"/>
    </row>
    <row r="190" spans="2:53" hidden="1" outlineLevel="1">
      <c r="B190" s="1496" t="s">
        <v>353</v>
      </c>
      <c r="C190" s="1497"/>
      <c r="D190" s="496">
        <f>P14</f>
        <v>0.05</v>
      </c>
    </row>
    <row r="191" spans="2:53" hidden="1" outlineLevel="1">
      <c r="D191" s="42"/>
    </row>
    <row r="192" spans="2:53" hidden="1" outlineLevel="1">
      <c r="D192" s="42"/>
    </row>
    <row r="193" spans="2:54" hidden="1" outlineLevel="1">
      <c r="D193" s="42"/>
    </row>
    <row r="194" spans="2:54" s="98" customFormat="1" hidden="1" outlineLevel="1">
      <c r="B194" s="444" t="s">
        <v>354</v>
      </c>
      <c r="C194" s="480"/>
      <c r="D194" s="553" t="s">
        <v>360</v>
      </c>
      <c r="E194" s="556" t="s">
        <v>226</v>
      </c>
      <c r="F194" s="556" t="s">
        <v>361</v>
      </c>
      <c r="G194" s="556" t="s">
        <v>362</v>
      </c>
      <c r="H194" s="556" t="s">
        <v>363</v>
      </c>
      <c r="I194" s="556" t="s">
        <v>364</v>
      </c>
      <c r="J194" s="556" t="s">
        <v>365</v>
      </c>
      <c r="K194" s="556" t="s">
        <v>366</v>
      </c>
      <c r="L194" s="556" t="s">
        <v>367</v>
      </c>
      <c r="M194" s="556" t="s">
        <v>368</v>
      </c>
      <c r="N194" s="556" t="s">
        <v>369</v>
      </c>
      <c r="O194" s="556" t="s">
        <v>370</v>
      </c>
      <c r="P194" s="556" t="s">
        <v>371</v>
      </c>
      <c r="Q194" s="556" t="s">
        <v>372</v>
      </c>
      <c r="R194" s="556" t="s">
        <v>373</v>
      </c>
      <c r="S194" s="556" t="s">
        <v>374</v>
      </c>
      <c r="T194" s="556" t="s">
        <v>375</v>
      </c>
      <c r="U194" s="556" t="s">
        <v>376</v>
      </c>
      <c r="V194" s="556" t="s">
        <v>377</v>
      </c>
      <c r="W194" s="556" t="s">
        <v>378</v>
      </c>
      <c r="X194" s="556" t="s">
        <v>379</v>
      </c>
      <c r="Y194" s="556" t="s">
        <v>380</v>
      </c>
      <c r="Z194" s="556" t="s">
        <v>381</v>
      </c>
      <c r="AA194" s="556" t="s">
        <v>382</v>
      </c>
      <c r="AB194" s="556" t="s">
        <v>383</v>
      </c>
      <c r="AC194" s="556" t="s">
        <v>384</v>
      </c>
      <c r="AD194" s="556" t="s">
        <v>385</v>
      </c>
      <c r="AE194" s="556" t="s">
        <v>386</v>
      </c>
      <c r="AF194" s="556" t="s">
        <v>387</v>
      </c>
      <c r="AG194" s="556" t="s">
        <v>388</v>
      </c>
      <c r="AH194" s="556" t="s">
        <v>389</v>
      </c>
      <c r="AI194" s="556" t="s">
        <v>390</v>
      </c>
      <c r="AJ194" s="556" t="s">
        <v>391</v>
      </c>
      <c r="AK194" s="556" t="s">
        <v>392</v>
      </c>
      <c r="AL194" s="556" t="s">
        <v>393</v>
      </c>
      <c r="AM194" s="556" t="s">
        <v>394</v>
      </c>
      <c r="AN194" s="556" t="s">
        <v>395</v>
      </c>
      <c r="AO194" s="556" t="s">
        <v>396</v>
      </c>
      <c r="AP194" s="556" t="s">
        <v>397</v>
      </c>
      <c r="AQ194" s="556" t="s">
        <v>398</v>
      </c>
      <c r="AR194" s="556" t="s">
        <v>399</v>
      </c>
      <c r="AS194" s="556" t="s">
        <v>400</v>
      </c>
      <c r="AT194" s="556" t="s">
        <v>401</v>
      </c>
      <c r="AU194" s="556" t="s">
        <v>402</v>
      </c>
      <c r="AV194" s="556" t="s">
        <v>403</v>
      </c>
      <c r="AW194" s="556" t="s">
        <v>404</v>
      </c>
      <c r="AX194" s="556" t="s">
        <v>405</v>
      </c>
      <c r="AY194" s="556" t="s">
        <v>406</v>
      </c>
      <c r="AZ194" s="556" t="s">
        <v>407</v>
      </c>
      <c r="BA194" s="556" t="s">
        <v>408</v>
      </c>
      <c r="BB194" s="438" t="s">
        <v>409</v>
      </c>
    </row>
    <row r="195" spans="2:54" s="98" customFormat="1" hidden="1" outlineLevel="1">
      <c r="B195" s="444" t="s">
        <v>355</v>
      </c>
      <c r="C195" s="480"/>
      <c r="D195" s="497">
        <f>'Inputs (2)'!C371</f>
        <v>2018</v>
      </c>
      <c r="E195" s="445">
        <f>D195+1</f>
        <v>2019</v>
      </c>
      <c r="F195" s="445">
        <f t="shared" ref="F195:BB195" si="88">E195+1</f>
        <v>2020</v>
      </c>
      <c r="G195" s="445">
        <f t="shared" si="88"/>
        <v>2021</v>
      </c>
      <c r="H195" s="445">
        <f t="shared" si="88"/>
        <v>2022</v>
      </c>
      <c r="I195" s="445">
        <f t="shared" si="88"/>
        <v>2023</v>
      </c>
      <c r="J195" s="445">
        <f t="shared" si="88"/>
        <v>2024</v>
      </c>
      <c r="K195" s="445">
        <f t="shared" si="88"/>
        <v>2025</v>
      </c>
      <c r="L195" s="445">
        <f t="shared" si="88"/>
        <v>2026</v>
      </c>
      <c r="M195" s="445">
        <f t="shared" si="88"/>
        <v>2027</v>
      </c>
      <c r="N195" s="445">
        <f t="shared" si="88"/>
        <v>2028</v>
      </c>
      <c r="O195" s="445">
        <f>N195+1</f>
        <v>2029</v>
      </c>
      <c r="P195" s="445">
        <f t="shared" si="88"/>
        <v>2030</v>
      </c>
      <c r="Q195" s="445">
        <f t="shared" si="88"/>
        <v>2031</v>
      </c>
      <c r="R195" s="445">
        <f t="shared" si="88"/>
        <v>2032</v>
      </c>
      <c r="S195" s="445">
        <f>R195+1</f>
        <v>2033</v>
      </c>
      <c r="T195" s="445">
        <f t="shared" si="88"/>
        <v>2034</v>
      </c>
      <c r="U195" s="445">
        <f t="shared" si="88"/>
        <v>2035</v>
      </c>
      <c r="V195" s="445">
        <f t="shared" si="88"/>
        <v>2036</v>
      </c>
      <c r="W195" s="445">
        <f t="shared" si="88"/>
        <v>2037</v>
      </c>
      <c r="X195" s="445">
        <f t="shared" si="88"/>
        <v>2038</v>
      </c>
      <c r="Y195" s="445">
        <f t="shared" si="88"/>
        <v>2039</v>
      </c>
      <c r="Z195" s="445">
        <f t="shared" si="88"/>
        <v>2040</v>
      </c>
      <c r="AA195" s="445">
        <f t="shared" si="88"/>
        <v>2041</v>
      </c>
      <c r="AB195" s="445">
        <f t="shared" si="88"/>
        <v>2042</v>
      </c>
      <c r="AC195" s="445">
        <f t="shared" si="88"/>
        <v>2043</v>
      </c>
      <c r="AD195" s="445">
        <f t="shared" si="88"/>
        <v>2044</v>
      </c>
      <c r="AE195" s="445">
        <f t="shared" si="88"/>
        <v>2045</v>
      </c>
      <c r="AF195" s="445">
        <f t="shared" si="88"/>
        <v>2046</v>
      </c>
      <c r="AG195" s="445">
        <f t="shared" si="88"/>
        <v>2047</v>
      </c>
      <c r="AH195" s="445">
        <f t="shared" si="88"/>
        <v>2048</v>
      </c>
      <c r="AI195" s="445">
        <f t="shared" si="88"/>
        <v>2049</v>
      </c>
      <c r="AJ195" s="445">
        <f t="shared" si="88"/>
        <v>2050</v>
      </c>
      <c r="AK195" s="445">
        <f t="shared" si="88"/>
        <v>2051</v>
      </c>
      <c r="AL195" s="445">
        <f t="shared" si="88"/>
        <v>2052</v>
      </c>
      <c r="AM195" s="445">
        <f t="shared" si="88"/>
        <v>2053</v>
      </c>
      <c r="AN195" s="445">
        <f t="shared" si="88"/>
        <v>2054</v>
      </c>
      <c r="AO195" s="445">
        <f t="shared" si="88"/>
        <v>2055</v>
      </c>
      <c r="AP195" s="445">
        <f t="shared" si="88"/>
        <v>2056</v>
      </c>
      <c r="AQ195" s="445">
        <f t="shared" si="88"/>
        <v>2057</v>
      </c>
      <c r="AR195" s="445">
        <f t="shared" si="88"/>
        <v>2058</v>
      </c>
      <c r="AS195" s="445">
        <f t="shared" si="88"/>
        <v>2059</v>
      </c>
      <c r="AT195" s="445">
        <f t="shared" si="88"/>
        <v>2060</v>
      </c>
      <c r="AU195" s="445">
        <f t="shared" si="88"/>
        <v>2061</v>
      </c>
      <c r="AV195" s="445">
        <f t="shared" si="88"/>
        <v>2062</v>
      </c>
      <c r="AW195" s="445">
        <f t="shared" si="88"/>
        <v>2063</v>
      </c>
      <c r="AX195" s="445">
        <f t="shared" si="88"/>
        <v>2064</v>
      </c>
      <c r="AY195" s="445">
        <f t="shared" si="88"/>
        <v>2065</v>
      </c>
      <c r="AZ195" s="445">
        <f t="shared" si="88"/>
        <v>2066</v>
      </c>
      <c r="BA195" s="445">
        <f t="shared" si="88"/>
        <v>2067</v>
      </c>
      <c r="BB195" s="446">
        <f t="shared" si="88"/>
        <v>2068</v>
      </c>
    </row>
    <row r="196" spans="2:54" s="98" customFormat="1" hidden="1" outlineLevel="1">
      <c r="B196" s="447" t="s">
        <v>356</v>
      </c>
      <c r="C196" s="481"/>
      <c r="D196" s="498">
        <f>D186</f>
        <v>1000</v>
      </c>
      <c r="E196" s="440">
        <f t="shared" ref="E196:BB196" si="89">D196+D197</f>
        <v>920.49542503454336</v>
      </c>
      <c r="F196" s="440">
        <f t="shared" si="89"/>
        <v>837.01562132081381</v>
      </c>
      <c r="G196" s="440">
        <f t="shared" si="89"/>
        <v>749.36182742139783</v>
      </c>
      <c r="H196" s="440">
        <f t="shared" si="89"/>
        <v>657.32534382701101</v>
      </c>
      <c r="I196" s="440">
        <f t="shared" si="89"/>
        <v>560.68703605290489</v>
      </c>
      <c r="J196" s="440">
        <f t="shared" si="89"/>
        <v>459.21681289009348</v>
      </c>
      <c r="K196" s="440">
        <f t="shared" si="89"/>
        <v>352.67307856914147</v>
      </c>
      <c r="L196" s="440">
        <f t="shared" si="89"/>
        <v>240.80215753214188</v>
      </c>
      <c r="M196" s="440">
        <f t="shared" si="89"/>
        <v>123.3376904432923</v>
      </c>
      <c r="N196" s="440">
        <f t="shared" si="89"/>
        <v>2.5579538487363607E-13</v>
      </c>
      <c r="O196" s="440">
        <f>N196+N197</f>
        <v>2.5579538487363607E-13</v>
      </c>
      <c r="P196" s="440">
        <f t="shared" si="89"/>
        <v>2.5579538487363607E-13</v>
      </c>
      <c r="Q196" s="440">
        <f t="shared" si="89"/>
        <v>2.5579538487363607E-13</v>
      </c>
      <c r="R196" s="440">
        <f t="shared" si="89"/>
        <v>2.5579538487363607E-13</v>
      </c>
      <c r="S196" s="440">
        <f>R196+R197</f>
        <v>2.5579538487363607E-13</v>
      </c>
      <c r="T196" s="440">
        <f t="shared" si="89"/>
        <v>2.5579538487363607E-13</v>
      </c>
      <c r="U196" s="440">
        <f t="shared" si="89"/>
        <v>2.5579538487363607E-13</v>
      </c>
      <c r="V196" s="440">
        <f t="shared" si="89"/>
        <v>2.5579538487363607E-13</v>
      </c>
      <c r="W196" s="440">
        <f t="shared" si="89"/>
        <v>2.5579538487363607E-13</v>
      </c>
      <c r="X196" s="440">
        <f t="shared" si="89"/>
        <v>2.5579538487363607E-13</v>
      </c>
      <c r="Y196" s="440">
        <f t="shared" si="89"/>
        <v>2.5579538487363607E-13</v>
      </c>
      <c r="Z196" s="440">
        <f t="shared" si="89"/>
        <v>2.5579538487363607E-13</v>
      </c>
      <c r="AA196" s="440">
        <f t="shared" si="89"/>
        <v>2.5579538487363607E-13</v>
      </c>
      <c r="AB196" s="440">
        <f t="shared" si="89"/>
        <v>2.5579538487363607E-13</v>
      </c>
      <c r="AC196" s="440">
        <f t="shared" si="89"/>
        <v>2.5579538487363607E-13</v>
      </c>
      <c r="AD196" s="440">
        <f t="shared" si="89"/>
        <v>2.5579538487363607E-13</v>
      </c>
      <c r="AE196" s="440">
        <f t="shared" si="89"/>
        <v>2.5579538487363607E-13</v>
      </c>
      <c r="AF196" s="440">
        <f t="shared" si="89"/>
        <v>2.5579538487363607E-13</v>
      </c>
      <c r="AG196" s="440">
        <f t="shared" si="89"/>
        <v>2.5579538487363607E-13</v>
      </c>
      <c r="AH196" s="440">
        <f t="shared" si="89"/>
        <v>2.5579538487363607E-13</v>
      </c>
      <c r="AI196" s="440">
        <f t="shared" si="89"/>
        <v>2.5579538487363607E-13</v>
      </c>
      <c r="AJ196" s="440">
        <f t="shared" si="89"/>
        <v>2.5579538487363607E-13</v>
      </c>
      <c r="AK196" s="440">
        <f t="shared" si="89"/>
        <v>2.5579538487363607E-13</v>
      </c>
      <c r="AL196" s="440">
        <f t="shared" si="89"/>
        <v>2.5579538487363607E-13</v>
      </c>
      <c r="AM196" s="440">
        <f t="shared" si="89"/>
        <v>2.5579538487363607E-13</v>
      </c>
      <c r="AN196" s="440">
        <f t="shared" si="89"/>
        <v>2.5579538487363607E-13</v>
      </c>
      <c r="AO196" s="440">
        <f t="shared" si="89"/>
        <v>2.5579538487363607E-13</v>
      </c>
      <c r="AP196" s="440">
        <f t="shared" si="89"/>
        <v>2.5579538487363607E-13</v>
      </c>
      <c r="AQ196" s="440">
        <f t="shared" si="89"/>
        <v>2.5579538487363607E-13</v>
      </c>
      <c r="AR196" s="440">
        <f t="shared" si="89"/>
        <v>2.5579538487363607E-13</v>
      </c>
      <c r="AS196" s="440">
        <f t="shared" si="89"/>
        <v>2.5579538487363607E-13</v>
      </c>
      <c r="AT196" s="440">
        <f t="shared" si="89"/>
        <v>2.5579538487363607E-13</v>
      </c>
      <c r="AU196" s="440">
        <f t="shared" si="89"/>
        <v>2.5579538487363607E-13</v>
      </c>
      <c r="AV196" s="440">
        <f t="shared" si="89"/>
        <v>2.5579538487363607E-13</v>
      </c>
      <c r="AW196" s="440">
        <f t="shared" si="89"/>
        <v>2.5579538487363607E-13</v>
      </c>
      <c r="AX196" s="440">
        <f t="shared" si="89"/>
        <v>2.5579538487363607E-13</v>
      </c>
      <c r="AY196" s="440">
        <f t="shared" si="89"/>
        <v>2.5579538487363607E-13</v>
      </c>
      <c r="AZ196" s="440">
        <f t="shared" si="89"/>
        <v>2.5579538487363607E-13</v>
      </c>
      <c r="BA196" s="440">
        <f t="shared" si="89"/>
        <v>2.5579538487363607E-13</v>
      </c>
      <c r="BB196" s="441">
        <f t="shared" si="89"/>
        <v>2.5579538487363607E-13</v>
      </c>
    </row>
    <row r="197" spans="2:54" s="98" customFormat="1" hidden="1" outlineLevel="1">
      <c r="B197" s="447" t="s">
        <v>357</v>
      </c>
      <c r="C197" s="481"/>
      <c r="D197" s="498">
        <f>SUM(D198+D199)</f>
        <v>-79.504574965456669</v>
      </c>
      <c r="E197" s="440">
        <f t="shared" ref="E197:W197" si="90">IF(E196&lt;1,0,(SUM(E198+E199)))</f>
        <v>-83.479803713729495</v>
      </c>
      <c r="F197" s="440">
        <f t="shared" si="90"/>
        <v>-87.653793899415973</v>
      </c>
      <c r="G197" s="440">
        <f t="shared" si="90"/>
        <v>-92.036483594386766</v>
      </c>
      <c r="H197" s="440">
        <f t="shared" si="90"/>
        <v>-96.638307774106124</v>
      </c>
      <c r="I197" s="440">
        <f t="shared" si="90"/>
        <v>-101.47022316281142</v>
      </c>
      <c r="J197" s="440">
        <f t="shared" si="90"/>
        <v>-106.543734320952</v>
      </c>
      <c r="K197" s="440">
        <f t="shared" si="90"/>
        <v>-111.87092103699959</v>
      </c>
      <c r="L197" s="440">
        <f t="shared" si="90"/>
        <v>-117.46446708884957</v>
      </c>
      <c r="M197" s="440">
        <f t="shared" si="90"/>
        <v>-123.33769044329205</v>
      </c>
      <c r="N197" s="440">
        <f t="shared" si="90"/>
        <v>0</v>
      </c>
      <c r="O197" s="440">
        <f t="shared" si="90"/>
        <v>0</v>
      </c>
      <c r="P197" s="440">
        <f t="shared" si="90"/>
        <v>0</v>
      </c>
      <c r="Q197" s="440">
        <f t="shared" si="90"/>
        <v>0</v>
      </c>
      <c r="R197" s="440">
        <f t="shared" si="90"/>
        <v>0</v>
      </c>
      <c r="S197" s="440">
        <f t="shared" si="90"/>
        <v>0</v>
      </c>
      <c r="T197" s="440">
        <f t="shared" si="90"/>
        <v>0</v>
      </c>
      <c r="U197" s="440">
        <f t="shared" si="90"/>
        <v>0</v>
      </c>
      <c r="V197" s="440">
        <f t="shared" si="90"/>
        <v>0</v>
      </c>
      <c r="W197" s="440">
        <f t="shared" si="90"/>
        <v>0</v>
      </c>
      <c r="X197" s="440">
        <f>IF(X196&lt;1,0,(SUM(X198+X199)))</f>
        <v>0</v>
      </c>
      <c r="Y197" s="440">
        <f t="shared" ref="Y197:BB197" si="91">IF(Y196&lt;1,0,(SUM(Y198+Y199)))</f>
        <v>0</v>
      </c>
      <c r="Z197" s="440">
        <f t="shared" si="91"/>
        <v>0</v>
      </c>
      <c r="AA197" s="440">
        <f t="shared" si="91"/>
        <v>0</v>
      </c>
      <c r="AB197" s="440">
        <f t="shared" si="91"/>
        <v>0</v>
      </c>
      <c r="AC197" s="440">
        <f t="shared" si="91"/>
        <v>0</v>
      </c>
      <c r="AD197" s="440">
        <f t="shared" si="91"/>
        <v>0</v>
      </c>
      <c r="AE197" s="440">
        <f t="shared" si="91"/>
        <v>0</v>
      </c>
      <c r="AF197" s="440">
        <f t="shared" si="91"/>
        <v>0</v>
      </c>
      <c r="AG197" s="440">
        <f t="shared" si="91"/>
        <v>0</v>
      </c>
      <c r="AH197" s="440">
        <f t="shared" si="91"/>
        <v>0</v>
      </c>
      <c r="AI197" s="440">
        <f t="shared" si="91"/>
        <v>0</v>
      </c>
      <c r="AJ197" s="440">
        <f t="shared" si="91"/>
        <v>0</v>
      </c>
      <c r="AK197" s="440">
        <f t="shared" si="91"/>
        <v>0</v>
      </c>
      <c r="AL197" s="440">
        <f t="shared" si="91"/>
        <v>0</v>
      </c>
      <c r="AM197" s="440">
        <f t="shared" si="91"/>
        <v>0</v>
      </c>
      <c r="AN197" s="440">
        <f t="shared" si="91"/>
        <v>0</v>
      </c>
      <c r="AO197" s="440">
        <f t="shared" si="91"/>
        <v>0</v>
      </c>
      <c r="AP197" s="440">
        <f t="shared" si="91"/>
        <v>0</v>
      </c>
      <c r="AQ197" s="440">
        <f t="shared" si="91"/>
        <v>0</v>
      </c>
      <c r="AR197" s="440">
        <f t="shared" si="91"/>
        <v>0</v>
      </c>
      <c r="AS197" s="440">
        <f t="shared" si="91"/>
        <v>0</v>
      </c>
      <c r="AT197" s="440">
        <f t="shared" si="91"/>
        <v>0</v>
      </c>
      <c r="AU197" s="440">
        <f t="shared" si="91"/>
        <v>0</v>
      </c>
      <c r="AV197" s="440">
        <f t="shared" si="91"/>
        <v>0</v>
      </c>
      <c r="AW197" s="440">
        <f t="shared" si="91"/>
        <v>0</v>
      </c>
      <c r="AX197" s="440">
        <f t="shared" si="91"/>
        <v>0</v>
      </c>
      <c r="AY197" s="440">
        <f t="shared" si="91"/>
        <v>0</v>
      </c>
      <c r="AZ197" s="440">
        <f t="shared" si="91"/>
        <v>0</v>
      </c>
      <c r="BA197" s="440">
        <f t="shared" si="91"/>
        <v>0</v>
      </c>
      <c r="BB197" s="441">
        <f t="shared" si="91"/>
        <v>0</v>
      </c>
    </row>
    <row r="198" spans="2:54" s="98" customFormat="1" hidden="1" outlineLevel="1">
      <c r="B198" s="447" t="s">
        <v>358</v>
      </c>
      <c r="C198" s="481"/>
      <c r="D198" s="498">
        <f>D196*$D$190</f>
        <v>50</v>
      </c>
      <c r="E198" s="440">
        <f t="shared" ref="E198:BB198" si="92">E196*$D$190</f>
        <v>46.024771251727174</v>
      </c>
      <c r="F198" s="440">
        <f t="shared" si="92"/>
        <v>41.850781066040696</v>
      </c>
      <c r="G198" s="440">
        <f t="shared" si="92"/>
        <v>37.468091371069896</v>
      </c>
      <c r="H198" s="440">
        <f t="shared" si="92"/>
        <v>32.866267191350552</v>
      </c>
      <c r="I198" s="440">
        <f t="shared" si="92"/>
        <v>28.034351802645247</v>
      </c>
      <c r="J198" s="440">
        <f t="shared" si="92"/>
        <v>22.960840644504675</v>
      </c>
      <c r="K198" s="440">
        <f t="shared" si="92"/>
        <v>17.633653928457075</v>
      </c>
      <c r="L198" s="440">
        <f t="shared" si="92"/>
        <v>12.040107876607095</v>
      </c>
      <c r="M198" s="440">
        <f t="shared" si="92"/>
        <v>6.1668845221646151</v>
      </c>
      <c r="N198" s="440">
        <f t="shared" si="92"/>
        <v>1.2789769243681804E-14</v>
      </c>
      <c r="O198" s="440">
        <f t="shared" si="92"/>
        <v>1.2789769243681804E-14</v>
      </c>
      <c r="P198" s="440">
        <f t="shared" si="92"/>
        <v>1.2789769243681804E-14</v>
      </c>
      <c r="Q198" s="440">
        <f t="shared" si="92"/>
        <v>1.2789769243681804E-14</v>
      </c>
      <c r="R198" s="440">
        <f t="shared" si="92"/>
        <v>1.2789769243681804E-14</v>
      </c>
      <c r="S198" s="440">
        <f t="shared" si="92"/>
        <v>1.2789769243681804E-14</v>
      </c>
      <c r="T198" s="440">
        <f t="shared" si="92"/>
        <v>1.2789769243681804E-14</v>
      </c>
      <c r="U198" s="440">
        <f t="shared" si="92"/>
        <v>1.2789769243681804E-14</v>
      </c>
      <c r="V198" s="440">
        <f t="shared" si="92"/>
        <v>1.2789769243681804E-14</v>
      </c>
      <c r="W198" s="440">
        <f t="shared" si="92"/>
        <v>1.2789769243681804E-14</v>
      </c>
      <c r="X198" s="440">
        <f t="shared" si="92"/>
        <v>1.2789769243681804E-14</v>
      </c>
      <c r="Y198" s="440">
        <f t="shared" si="92"/>
        <v>1.2789769243681804E-14</v>
      </c>
      <c r="Z198" s="440">
        <f t="shared" si="92"/>
        <v>1.2789769243681804E-14</v>
      </c>
      <c r="AA198" s="440">
        <f t="shared" si="92"/>
        <v>1.2789769243681804E-14</v>
      </c>
      <c r="AB198" s="440">
        <f t="shared" si="92"/>
        <v>1.2789769243681804E-14</v>
      </c>
      <c r="AC198" s="440">
        <f t="shared" si="92"/>
        <v>1.2789769243681804E-14</v>
      </c>
      <c r="AD198" s="440">
        <f t="shared" si="92"/>
        <v>1.2789769243681804E-14</v>
      </c>
      <c r="AE198" s="440">
        <f t="shared" si="92"/>
        <v>1.2789769243681804E-14</v>
      </c>
      <c r="AF198" s="440">
        <f t="shared" si="92"/>
        <v>1.2789769243681804E-14</v>
      </c>
      <c r="AG198" s="440">
        <f t="shared" si="92"/>
        <v>1.2789769243681804E-14</v>
      </c>
      <c r="AH198" s="440">
        <f t="shared" si="92"/>
        <v>1.2789769243681804E-14</v>
      </c>
      <c r="AI198" s="440">
        <f t="shared" si="92"/>
        <v>1.2789769243681804E-14</v>
      </c>
      <c r="AJ198" s="440">
        <f t="shared" si="92"/>
        <v>1.2789769243681804E-14</v>
      </c>
      <c r="AK198" s="440">
        <f t="shared" si="92"/>
        <v>1.2789769243681804E-14</v>
      </c>
      <c r="AL198" s="440">
        <f t="shared" si="92"/>
        <v>1.2789769243681804E-14</v>
      </c>
      <c r="AM198" s="440">
        <f t="shared" si="92"/>
        <v>1.2789769243681804E-14</v>
      </c>
      <c r="AN198" s="440">
        <f t="shared" si="92"/>
        <v>1.2789769243681804E-14</v>
      </c>
      <c r="AO198" s="440">
        <f t="shared" si="92"/>
        <v>1.2789769243681804E-14</v>
      </c>
      <c r="AP198" s="440">
        <f t="shared" si="92"/>
        <v>1.2789769243681804E-14</v>
      </c>
      <c r="AQ198" s="440">
        <f t="shared" si="92"/>
        <v>1.2789769243681804E-14</v>
      </c>
      <c r="AR198" s="440">
        <f t="shared" si="92"/>
        <v>1.2789769243681804E-14</v>
      </c>
      <c r="AS198" s="440">
        <f t="shared" si="92"/>
        <v>1.2789769243681804E-14</v>
      </c>
      <c r="AT198" s="440">
        <f t="shared" si="92"/>
        <v>1.2789769243681804E-14</v>
      </c>
      <c r="AU198" s="440">
        <f t="shared" si="92"/>
        <v>1.2789769243681804E-14</v>
      </c>
      <c r="AV198" s="440">
        <f t="shared" si="92"/>
        <v>1.2789769243681804E-14</v>
      </c>
      <c r="AW198" s="440">
        <f t="shared" si="92"/>
        <v>1.2789769243681804E-14</v>
      </c>
      <c r="AX198" s="440">
        <f t="shared" si="92"/>
        <v>1.2789769243681804E-14</v>
      </c>
      <c r="AY198" s="440">
        <f t="shared" si="92"/>
        <v>1.2789769243681804E-14</v>
      </c>
      <c r="AZ198" s="440">
        <f t="shared" si="92"/>
        <v>1.2789769243681804E-14</v>
      </c>
      <c r="BA198" s="440">
        <f t="shared" si="92"/>
        <v>1.2789769243681804E-14</v>
      </c>
      <c r="BB198" s="441">
        <f t="shared" si="92"/>
        <v>1.2789769243681804E-14</v>
      </c>
    </row>
    <row r="199" spans="2:54" s="98" customFormat="1" hidden="1" outlineLevel="1">
      <c r="B199" s="448" t="s">
        <v>359</v>
      </c>
      <c r="C199" s="482"/>
      <c r="D199" s="499">
        <f>PMT($D$190,$D$188,$D$186)</f>
        <v>-129.50457496545667</v>
      </c>
      <c r="E199" s="442">
        <f>IF(E196&lt;1,0,+D199)</f>
        <v>-129.50457496545667</v>
      </c>
      <c r="F199" s="442">
        <f t="shared" ref="F199:BB199" si="93">IF(F196&lt;1,0,+E199)</f>
        <v>-129.50457496545667</v>
      </c>
      <c r="G199" s="442">
        <f t="shared" si="93"/>
        <v>-129.50457496545667</v>
      </c>
      <c r="H199" s="442">
        <f t="shared" si="93"/>
        <v>-129.50457496545667</v>
      </c>
      <c r="I199" s="442">
        <f t="shared" si="93"/>
        <v>-129.50457496545667</v>
      </c>
      <c r="J199" s="442">
        <f t="shared" si="93"/>
        <v>-129.50457496545667</v>
      </c>
      <c r="K199" s="442">
        <f t="shared" si="93"/>
        <v>-129.50457496545667</v>
      </c>
      <c r="L199" s="442">
        <f t="shared" si="93"/>
        <v>-129.50457496545667</v>
      </c>
      <c r="M199" s="442">
        <f t="shared" si="93"/>
        <v>-129.50457496545667</v>
      </c>
      <c r="N199" s="442">
        <f t="shared" si="93"/>
        <v>0</v>
      </c>
      <c r="O199" s="442">
        <f>IF(O196&lt;1,0,+N199)</f>
        <v>0</v>
      </c>
      <c r="P199" s="442">
        <f t="shared" si="93"/>
        <v>0</v>
      </c>
      <c r="Q199" s="442">
        <f t="shared" si="93"/>
        <v>0</v>
      </c>
      <c r="R199" s="442">
        <f t="shared" si="93"/>
        <v>0</v>
      </c>
      <c r="S199" s="442">
        <f>IF(S196&lt;1,0,+R199)</f>
        <v>0</v>
      </c>
      <c r="T199" s="442">
        <f t="shared" si="93"/>
        <v>0</v>
      </c>
      <c r="U199" s="442">
        <f t="shared" si="93"/>
        <v>0</v>
      </c>
      <c r="V199" s="442">
        <f t="shared" si="93"/>
        <v>0</v>
      </c>
      <c r="W199" s="442">
        <f t="shared" si="93"/>
        <v>0</v>
      </c>
      <c r="X199" s="442">
        <f t="shared" si="93"/>
        <v>0</v>
      </c>
      <c r="Y199" s="442">
        <f t="shared" si="93"/>
        <v>0</v>
      </c>
      <c r="Z199" s="442">
        <f t="shared" si="93"/>
        <v>0</v>
      </c>
      <c r="AA199" s="442">
        <f t="shared" si="93"/>
        <v>0</v>
      </c>
      <c r="AB199" s="442">
        <f t="shared" si="93"/>
        <v>0</v>
      </c>
      <c r="AC199" s="442">
        <f t="shared" si="93"/>
        <v>0</v>
      </c>
      <c r="AD199" s="442">
        <f t="shared" si="93"/>
        <v>0</v>
      </c>
      <c r="AE199" s="442">
        <f t="shared" si="93"/>
        <v>0</v>
      </c>
      <c r="AF199" s="442">
        <f t="shared" si="93"/>
        <v>0</v>
      </c>
      <c r="AG199" s="442">
        <f t="shared" si="93"/>
        <v>0</v>
      </c>
      <c r="AH199" s="442">
        <f t="shared" si="93"/>
        <v>0</v>
      </c>
      <c r="AI199" s="442">
        <f t="shared" si="93"/>
        <v>0</v>
      </c>
      <c r="AJ199" s="442">
        <f t="shared" si="93"/>
        <v>0</v>
      </c>
      <c r="AK199" s="442">
        <f t="shared" si="93"/>
        <v>0</v>
      </c>
      <c r="AL199" s="442">
        <f t="shared" si="93"/>
        <v>0</v>
      </c>
      <c r="AM199" s="442">
        <f t="shared" si="93"/>
        <v>0</v>
      </c>
      <c r="AN199" s="442">
        <f t="shared" si="93"/>
        <v>0</v>
      </c>
      <c r="AO199" s="442">
        <f t="shared" si="93"/>
        <v>0</v>
      </c>
      <c r="AP199" s="442">
        <f t="shared" si="93"/>
        <v>0</v>
      </c>
      <c r="AQ199" s="442">
        <f t="shared" si="93"/>
        <v>0</v>
      </c>
      <c r="AR199" s="442">
        <f t="shared" si="93"/>
        <v>0</v>
      </c>
      <c r="AS199" s="442">
        <f t="shared" si="93"/>
        <v>0</v>
      </c>
      <c r="AT199" s="442">
        <f t="shared" si="93"/>
        <v>0</v>
      </c>
      <c r="AU199" s="442">
        <f t="shared" si="93"/>
        <v>0</v>
      </c>
      <c r="AV199" s="442">
        <f t="shared" si="93"/>
        <v>0</v>
      </c>
      <c r="AW199" s="442">
        <f t="shared" si="93"/>
        <v>0</v>
      </c>
      <c r="AX199" s="442">
        <f t="shared" si="93"/>
        <v>0</v>
      </c>
      <c r="AY199" s="442">
        <f t="shared" si="93"/>
        <v>0</v>
      </c>
      <c r="AZ199" s="442">
        <f t="shared" si="93"/>
        <v>0</v>
      </c>
      <c r="BA199" s="442">
        <f t="shared" si="93"/>
        <v>0</v>
      </c>
      <c r="BB199" s="443">
        <f t="shared" si="93"/>
        <v>0</v>
      </c>
    </row>
    <row r="200" spans="2:54" hidden="1" outlineLevel="1">
      <c r="D200" s="42"/>
    </row>
    <row r="201" spans="2:54" hidden="1" outlineLevel="1">
      <c r="D201" s="42"/>
    </row>
    <row r="202" spans="2:54" hidden="1" outlineLevel="1">
      <c r="B202" s="483" t="s">
        <v>451</v>
      </c>
      <c r="D202" s="42"/>
    </row>
    <row r="203" spans="2:54" hidden="1" outlineLevel="1">
      <c r="D203" s="42"/>
    </row>
    <row r="204" spans="2:54" hidden="1" outlineLevel="1">
      <c r="B204" s="1496" t="s">
        <v>352</v>
      </c>
      <c r="C204" s="1497"/>
      <c r="D204" s="495">
        <f>D186</f>
        <v>1000</v>
      </c>
      <c r="F204" s="1496" t="s">
        <v>411</v>
      </c>
      <c r="G204" s="1498"/>
      <c r="H204" s="464">
        <f>-SUM(D217:BB217)</f>
        <v>1295.0457496545666</v>
      </c>
    </row>
    <row r="205" spans="2:54" hidden="1" outlineLevel="1">
      <c r="D205" s="42"/>
    </row>
    <row r="206" spans="2:54" hidden="1" outlineLevel="1">
      <c r="B206" s="1496" t="s">
        <v>410</v>
      </c>
      <c r="C206" s="1497"/>
      <c r="D206" s="495">
        <f>D188</f>
        <v>10</v>
      </c>
      <c r="F206" s="1496" t="s">
        <v>412</v>
      </c>
      <c r="G206" s="1498"/>
      <c r="H206" s="464">
        <f>H204-D204</f>
        <v>295.04574965456663</v>
      </c>
    </row>
    <row r="207" spans="2:54" hidden="1" outlineLevel="1">
      <c r="D207" s="42"/>
    </row>
    <row r="208" spans="2:54" hidden="1" outlineLevel="1">
      <c r="B208" s="1496" t="s">
        <v>353</v>
      </c>
      <c r="C208" s="1497"/>
      <c r="D208" s="496">
        <f>Q14</f>
        <v>0.05</v>
      </c>
    </row>
    <row r="209" spans="2:54" hidden="1" outlineLevel="1">
      <c r="D209" s="42"/>
    </row>
    <row r="210" spans="2:54" hidden="1" outlineLevel="1">
      <c r="D210" s="42"/>
    </row>
    <row r="211" spans="2:54" hidden="1" outlineLevel="1">
      <c r="D211" s="42"/>
    </row>
    <row r="212" spans="2:54" s="98" customFormat="1" hidden="1" outlineLevel="1">
      <c r="B212" s="444" t="s">
        <v>354</v>
      </c>
      <c r="C212" s="480"/>
      <c r="D212" s="553" t="s">
        <v>360</v>
      </c>
      <c r="E212" s="556" t="s">
        <v>226</v>
      </c>
      <c r="F212" s="556" t="s">
        <v>361</v>
      </c>
      <c r="G212" s="556" t="s">
        <v>362</v>
      </c>
      <c r="H212" s="556" t="s">
        <v>363</v>
      </c>
      <c r="I212" s="556" t="s">
        <v>364</v>
      </c>
      <c r="J212" s="556" t="s">
        <v>365</v>
      </c>
      <c r="K212" s="556" t="s">
        <v>366</v>
      </c>
      <c r="L212" s="556" t="s">
        <v>367</v>
      </c>
      <c r="M212" s="556" t="s">
        <v>368</v>
      </c>
      <c r="N212" s="556" t="s">
        <v>369</v>
      </c>
      <c r="O212" s="556" t="s">
        <v>370</v>
      </c>
      <c r="P212" s="556" t="s">
        <v>371</v>
      </c>
      <c r="Q212" s="556" t="s">
        <v>372</v>
      </c>
      <c r="R212" s="556" t="s">
        <v>373</v>
      </c>
      <c r="S212" s="556" t="s">
        <v>374</v>
      </c>
      <c r="T212" s="556" t="s">
        <v>375</v>
      </c>
      <c r="U212" s="556" t="s">
        <v>376</v>
      </c>
      <c r="V212" s="556" t="s">
        <v>377</v>
      </c>
      <c r="W212" s="556" t="s">
        <v>378</v>
      </c>
      <c r="X212" s="556" t="s">
        <v>379</v>
      </c>
      <c r="Y212" s="556" t="s">
        <v>380</v>
      </c>
      <c r="Z212" s="556" t="s">
        <v>381</v>
      </c>
      <c r="AA212" s="556" t="s">
        <v>382</v>
      </c>
      <c r="AB212" s="556" t="s">
        <v>383</v>
      </c>
      <c r="AC212" s="556" t="s">
        <v>384</v>
      </c>
      <c r="AD212" s="556" t="s">
        <v>385</v>
      </c>
      <c r="AE212" s="556" t="s">
        <v>386</v>
      </c>
      <c r="AF212" s="556" t="s">
        <v>387</v>
      </c>
      <c r="AG212" s="556" t="s">
        <v>388</v>
      </c>
      <c r="AH212" s="556" t="s">
        <v>389</v>
      </c>
      <c r="AI212" s="556" t="s">
        <v>390</v>
      </c>
      <c r="AJ212" s="556" t="s">
        <v>391</v>
      </c>
      <c r="AK212" s="556" t="s">
        <v>392</v>
      </c>
      <c r="AL212" s="556" t="s">
        <v>393</v>
      </c>
      <c r="AM212" s="556" t="s">
        <v>394</v>
      </c>
      <c r="AN212" s="556" t="s">
        <v>395</v>
      </c>
      <c r="AO212" s="556" t="s">
        <v>396</v>
      </c>
      <c r="AP212" s="556" t="s">
        <v>397</v>
      </c>
      <c r="AQ212" s="556" t="s">
        <v>398</v>
      </c>
      <c r="AR212" s="556" t="s">
        <v>399</v>
      </c>
      <c r="AS212" s="556" t="s">
        <v>400</v>
      </c>
      <c r="AT212" s="556" t="s">
        <v>401</v>
      </c>
      <c r="AU212" s="556" t="s">
        <v>402</v>
      </c>
      <c r="AV212" s="556" t="s">
        <v>403</v>
      </c>
      <c r="AW212" s="556" t="s">
        <v>404</v>
      </c>
      <c r="AX212" s="556" t="s">
        <v>405</v>
      </c>
      <c r="AY212" s="556" t="s">
        <v>406</v>
      </c>
      <c r="AZ212" s="556" t="s">
        <v>407</v>
      </c>
      <c r="BA212" s="556" t="s">
        <v>408</v>
      </c>
      <c r="BB212" s="438" t="s">
        <v>409</v>
      </c>
    </row>
    <row r="213" spans="2:54" s="98" customFormat="1" hidden="1" outlineLevel="1">
      <c r="B213" s="444" t="s">
        <v>355</v>
      </c>
      <c r="C213" s="480"/>
      <c r="D213" s="497">
        <f>D195</f>
        <v>2018</v>
      </c>
      <c r="E213" s="445">
        <f>D213+1</f>
        <v>2019</v>
      </c>
      <c r="F213" s="445">
        <f t="shared" ref="F213:N213" si="94">E213+1</f>
        <v>2020</v>
      </c>
      <c r="G213" s="445">
        <f t="shared" si="94"/>
        <v>2021</v>
      </c>
      <c r="H213" s="445">
        <f t="shared" si="94"/>
        <v>2022</v>
      </c>
      <c r="I213" s="445">
        <f t="shared" si="94"/>
        <v>2023</v>
      </c>
      <c r="J213" s="445">
        <f t="shared" si="94"/>
        <v>2024</v>
      </c>
      <c r="K213" s="445">
        <f t="shared" si="94"/>
        <v>2025</v>
      </c>
      <c r="L213" s="445">
        <f t="shared" si="94"/>
        <v>2026</v>
      </c>
      <c r="M213" s="445">
        <f t="shared" si="94"/>
        <v>2027</v>
      </c>
      <c r="N213" s="445">
        <f t="shared" si="94"/>
        <v>2028</v>
      </c>
      <c r="O213" s="445">
        <f>N213+1</f>
        <v>2029</v>
      </c>
      <c r="P213" s="445">
        <f t="shared" ref="P213:R213" si="95">O213+1</f>
        <v>2030</v>
      </c>
      <c r="Q213" s="445">
        <f t="shared" si="95"/>
        <v>2031</v>
      </c>
      <c r="R213" s="445">
        <f t="shared" si="95"/>
        <v>2032</v>
      </c>
      <c r="S213" s="445">
        <f>R213+1</f>
        <v>2033</v>
      </c>
      <c r="T213" s="445">
        <f t="shared" ref="T213:BB213" si="96">S213+1</f>
        <v>2034</v>
      </c>
      <c r="U213" s="445">
        <f t="shared" si="96"/>
        <v>2035</v>
      </c>
      <c r="V213" s="445">
        <f t="shared" si="96"/>
        <v>2036</v>
      </c>
      <c r="W213" s="445">
        <f t="shared" si="96"/>
        <v>2037</v>
      </c>
      <c r="X213" s="445">
        <f t="shared" si="96"/>
        <v>2038</v>
      </c>
      <c r="Y213" s="445">
        <f t="shared" si="96"/>
        <v>2039</v>
      </c>
      <c r="Z213" s="445">
        <f t="shared" si="96"/>
        <v>2040</v>
      </c>
      <c r="AA213" s="445">
        <f t="shared" si="96"/>
        <v>2041</v>
      </c>
      <c r="AB213" s="445">
        <f t="shared" si="96"/>
        <v>2042</v>
      </c>
      <c r="AC213" s="445">
        <f t="shared" si="96"/>
        <v>2043</v>
      </c>
      <c r="AD213" s="445">
        <f t="shared" si="96"/>
        <v>2044</v>
      </c>
      <c r="AE213" s="445">
        <f t="shared" si="96"/>
        <v>2045</v>
      </c>
      <c r="AF213" s="445">
        <f t="shared" si="96"/>
        <v>2046</v>
      </c>
      <c r="AG213" s="445">
        <f t="shared" si="96"/>
        <v>2047</v>
      </c>
      <c r="AH213" s="445">
        <f t="shared" si="96"/>
        <v>2048</v>
      </c>
      <c r="AI213" s="445">
        <f t="shared" si="96"/>
        <v>2049</v>
      </c>
      <c r="AJ213" s="445">
        <f t="shared" si="96"/>
        <v>2050</v>
      </c>
      <c r="AK213" s="445">
        <f t="shared" si="96"/>
        <v>2051</v>
      </c>
      <c r="AL213" s="445">
        <f t="shared" si="96"/>
        <v>2052</v>
      </c>
      <c r="AM213" s="445">
        <f t="shared" si="96"/>
        <v>2053</v>
      </c>
      <c r="AN213" s="445">
        <f t="shared" si="96"/>
        <v>2054</v>
      </c>
      <c r="AO213" s="445">
        <f t="shared" si="96"/>
        <v>2055</v>
      </c>
      <c r="AP213" s="445">
        <f t="shared" si="96"/>
        <v>2056</v>
      </c>
      <c r="AQ213" s="445">
        <f t="shared" si="96"/>
        <v>2057</v>
      </c>
      <c r="AR213" s="445">
        <f t="shared" si="96"/>
        <v>2058</v>
      </c>
      <c r="AS213" s="445">
        <f t="shared" si="96"/>
        <v>2059</v>
      </c>
      <c r="AT213" s="445">
        <f t="shared" si="96"/>
        <v>2060</v>
      </c>
      <c r="AU213" s="445">
        <f t="shared" si="96"/>
        <v>2061</v>
      </c>
      <c r="AV213" s="445">
        <f t="shared" si="96"/>
        <v>2062</v>
      </c>
      <c r="AW213" s="445">
        <f t="shared" si="96"/>
        <v>2063</v>
      </c>
      <c r="AX213" s="445">
        <f t="shared" si="96"/>
        <v>2064</v>
      </c>
      <c r="AY213" s="445">
        <f t="shared" si="96"/>
        <v>2065</v>
      </c>
      <c r="AZ213" s="445">
        <f t="shared" si="96"/>
        <v>2066</v>
      </c>
      <c r="BA213" s="445">
        <f t="shared" si="96"/>
        <v>2067</v>
      </c>
      <c r="BB213" s="446">
        <f t="shared" si="96"/>
        <v>2068</v>
      </c>
    </row>
    <row r="214" spans="2:54" s="98" customFormat="1" hidden="1" outlineLevel="1">
      <c r="B214" s="447" t="s">
        <v>356</v>
      </c>
      <c r="C214" s="481"/>
      <c r="D214" s="498">
        <f>D204</f>
        <v>1000</v>
      </c>
      <c r="E214" s="440">
        <f t="shared" ref="E214:N214" si="97">D214+D215</f>
        <v>920.49542503454336</v>
      </c>
      <c r="F214" s="440">
        <f t="shared" si="97"/>
        <v>837.01562132081381</v>
      </c>
      <c r="G214" s="440">
        <f t="shared" si="97"/>
        <v>749.36182742139783</v>
      </c>
      <c r="H214" s="440">
        <f t="shared" si="97"/>
        <v>657.32534382701101</v>
      </c>
      <c r="I214" s="440">
        <f t="shared" si="97"/>
        <v>560.68703605290489</v>
      </c>
      <c r="J214" s="440">
        <f t="shared" si="97"/>
        <v>459.21681289009348</v>
      </c>
      <c r="K214" s="440">
        <f t="shared" si="97"/>
        <v>352.67307856914147</v>
      </c>
      <c r="L214" s="440">
        <f t="shared" si="97"/>
        <v>240.80215753214188</v>
      </c>
      <c r="M214" s="440">
        <f t="shared" si="97"/>
        <v>123.3376904432923</v>
      </c>
      <c r="N214" s="440">
        <f t="shared" si="97"/>
        <v>2.5579538487363607E-13</v>
      </c>
      <c r="O214" s="440">
        <f>N214+N215</f>
        <v>2.5579538487363607E-13</v>
      </c>
      <c r="P214" s="440">
        <f t="shared" ref="P214:R214" si="98">O214+O215</f>
        <v>2.5579538487363607E-13</v>
      </c>
      <c r="Q214" s="440">
        <f t="shared" si="98"/>
        <v>2.5579538487363607E-13</v>
      </c>
      <c r="R214" s="440">
        <f t="shared" si="98"/>
        <v>2.5579538487363607E-13</v>
      </c>
      <c r="S214" s="440">
        <f>R214+R215</f>
        <v>2.5579538487363607E-13</v>
      </c>
      <c r="T214" s="440">
        <f t="shared" ref="T214:BB214" si="99">S214+S215</f>
        <v>2.5579538487363607E-13</v>
      </c>
      <c r="U214" s="440">
        <f t="shared" si="99"/>
        <v>2.5579538487363607E-13</v>
      </c>
      <c r="V214" s="440">
        <f t="shared" si="99"/>
        <v>2.5579538487363607E-13</v>
      </c>
      <c r="W214" s="440">
        <f t="shared" si="99"/>
        <v>2.5579538487363607E-13</v>
      </c>
      <c r="X214" s="440">
        <f t="shared" si="99"/>
        <v>2.5579538487363607E-13</v>
      </c>
      <c r="Y214" s="440">
        <f t="shared" si="99"/>
        <v>2.5579538487363607E-13</v>
      </c>
      <c r="Z214" s="440">
        <f t="shared" si="99"/>
        <v>2.5579538487363607E-13</v>
      </c>
      <c r="AA214" s="440">
        <f t="shared" si="99"/>
        <v>2.5579538487363607E-13</v>
      </c>
      <c r="AB214" s="440">
        <f t="shared" si="99"/>
        <v>2.5579538487363607E-13</v>
      </c>
      <c r="AC214" s="440">
        <f t="shared" si="99"/>
        <v>2.5579538487363607E-13</v>
      </c>
      <c r="AD214" s="440">
        <f t="shared" si="99"/>
        <v>2.5579538487363607E-13</v>
      </c>
      <c r="AE214" s="440">
        <f t="shared" si="99"/>
        <v>2.5579538487363607E-13</v>
      </c>
      <c r="AF214" s="440">
        <f t="shared" si="99"/>
        <v>2.5579538487363607E-13</v>
      </c>
      <c r="AG214" s="440">
        <f t="shared" si="99"/>
        <v>2.5579538487363607E-13</v>
      </c>
      <c r="AH214" s="440">
        <f t="shared" si="99"/>
        <v>2.5579538487363607E-13</v>
      </c>
      <c r="AI214" s="440">
        <f t="shared" si="99"/>
        <v>2.5579538487363607E-13</v>
      </c>
      <c r="AJ214" s="440">
        <f t="shared" si="99"/>
        <v>2.5579538487363607E-13</v>
      </c>
      <c r="AK214" s="440">
        <f t="shared" si="99"/>
        <v>2.5579538487363607E-13</v>
      </c>
      <c r="AL214" s="440">
        <f t="shared" si="99"/>
        <v>2.5579538487363607E-13</v>
      </c>
      <c r="AM214" s="440">
        <f t="shared" si="99"/>
        <v>2.5579538487363607E-13</v>
      </c>
      <c r="AN214" s="440">
        <f t="shared" si="99"/>
        <v>2.5579538487363607E-13</v>
      </c>
      <c r="AO214" s="440">
        <f t="shared" si="99"/>
        <v>2.5579538487363607E-13</v>
      </c>
      <c r="AP214" s="440">
        <f t="shared" si="99"/>
        <v>2.5579538487363607E-13</v>
      </c>
      <c r="AQ214" s="440">
        <f t="shared" si="99"/>
        <v>2.5579538487363607E-13</v>
      </c>
      <c r="AR214" s="440">
        <f t="shared" si="99"/>
        <v>2.5579538487363607E-13</v>
      </c>
      <c r="AS214" s="440">
        <f t="shared" si="99"/>
        <v>2.5579538487363607E-13</v>
      </c>
      <c r="AT214" s="440">
        <f t="shared" si="99"/>
        <v>2.5579538487363607E-13</v>
      </c>
      <c r="AU214" s="440">
        <f t="shared" si="99"/>
        <v>2.5579538487363607E-13</v>
      </c>
      <c r="AV214" s="440">
        <f t="shared" si="99"/>
        <v>2.5579538487363607E-13</v>
      </c>
      <c r="AW214" s="440">
        <f t="shared" si="99"/>
        <v>2.5579538487363607E-13</v>
      </c>
      <c r="AX214" s="440">
        <f t="shared" si="99"/>
        <v>2.5579538487363607E-13</v>
      </c>
      <c r="AY214" s="440">
        <f t="shared" si="99"/>
        <v>2.5579538487363607E-13</v>
      </c>
      <c r="AZ214" s="440">
        <f t="shared" si="99"/>
        <v>2.5579538487363607E-13</v>
      </c>
      <c r="BA214" s="440">
        <f t="shared" si="99"/>
        <v>2.5579538487363607E-13</v>
      </c>
      <c r="BB214" s="441">
        <f t="shared" si="99"/>
        <v>2.5579538487363607E-13</v>
      </c>
    </row>
    <row r="215" spans="2:54" s="98" customFormat="1" hidden="1" outlineLevel="1">
      <c r="B215" s="447" t="s">
        <v>357</v>
      </c>
      <c r="C215" s="481"/>
      <c r="D215" s="498">
        <f>SUM(D216+D217)</f>
        <v>-79.504574965456669</v>
      </c>
      <c r="E215" s="440">
        <f t="shared" ref="E215:W215" si="100">IF(E214&lt;1,0,(SUM(E216+E217)))</f>
        <v>-83.479803713729495</v>
      </c>
      <c r="F215" s="440">
        <f t="shared" si="100"/>
        <v>-87.653793899415973</v>
      </c>
      <c r="G215" s="440">
        <f t="shared" si="100"/>
        <v>-92.036483594386766</v>
      </c>
      <c r="H215" s="440">
        <f t="shared" si="100"/>
        <v>-96.638307774106124</v>
      </c>
      <c r="I215" s="440">
        <f t="shared" si="100"/>
        <v>-101.47022316281142</v>
      </c>
      <c r="J215" s="440">
        <f t="shared" si="100"/>
        <v>-106.543734320952</v>
      </c>
      <c r="K215" s="440">
        <f t="shared" si="100"/>
        <v>-111.87092103699959</v>
      </c>
      <c r="L215" s="440">
        <f t="shared" si="100"/>
        <v>-117.46446708884957</v>
      </c>
      <c r="M215" s="440">
        <f t="shared" si="100"/>
        <v>-123.33769044329205</v>
      </c>
      <c r="N215" s="440">
        <f t="shared" si="100"/>
        <v>0</v>
      </c>
      <c r="O215" s="440">
        <f t="shared" si="100"/>
        <v>0</v>
      </c>
      <c r="P215" s="440">
        <f t="shared" si="100"/>
        <v>0</v>
      </c>
      <c r="Q215" s="440">
        <f t="shared" si="100"/>
        <v>0</v>
      </c>
      <c r="R215" s="440">
        <f t="shared" si="100"/>
        <v>0</v>
      </c>
      <c r="S215" s="440">
        <f t="shared" si="100"/>
        <v>0</v>
      </c>
      <c r="T215" s="440">
        <f t="shared" si="100"/>
        <v>0</v>
      </c>
      <c r="U215" s="440">
        <f t="shared" si="100"/>
        <v>0</v>
      </c>
      <c r="V215" s="440">
        <f t="shared" si="100"/>
        <v>0</v>
      </c>
      <c r="W215" s="440">
        <f t="shared" si="100"/>
        <v>0</v>
      </c>
      <c r="X215" s="440">
        <f>IF(X214&lt;1,0,(SUM(X216+X217)))</f>
        <v>0</v>
      </c>
      <c r="Y215" s="440">
        <f t="shared" ref="Y215:BB215" si="101">IF(Y214&lt;1,0,(SUM(Y216+Y217)))</f>
        <v>0</v>
      </c>
      <c r="Z215" s="440">
        <f t="shared" si="101"/>
        <v>0</v>
      </c>
      <c r="AA215" s="440">
        <f t="shared" si="101"/>
        <v>0</v>
      </c>
      <c r="AB215" s="440">
        <f t="shared" si="101"/>
        <v>0</v>
      </c>
      <c r="AC215" s="440">
        <f t="shared" si="101"/>
        <v>0</v>
      </c>
      <c r="AD215" s="440">
        <f t="shared" si="101"/>
        <v>0</v>
      </c>
      <c r="AE215" s="440">
        <f t="shared" si="101"/>
        <v>0</v>
      </c>
      <c r="AF215" s="440">
        <f t="shared" si="101"/>
        <v>0</v>
      </c>
      <c r="AG215" s="440">
        <f t="shared" si="101"/>
        <v>0</v>
      </c>
      <c r="AH215" s="440">
        <f t="shared" si="101"/>
        <v>0</v>
      </c>
      <c r="AI215" s="440">
        <f t="shared" si="101"/>
        <v>0</v>
      </c>
      <c r="AJ215" s="440">
        <f t="shared" si="101"/>
        <v>0</v>
      </c>
      <c r="AK215" s="440">
        <f t="shared" si="101"/>
        <v>0</v>
      </c>
      <c r="AL215" s="440">
        <f t="shared" si="101"/>
        <v>0</v>
      </c>
      <c r="AM215" s="440">
        <f t="shared" si="101"/>
        <v>0</v>
      </c>
      <c r="AN215" s="440">
        <f t="shared" si="101"/>
        <v>0</v>
      </c>
      <c r="AO215" s="440">
        <f t="shared" si="101"/>
        <v>0</v>
      </c>
      <c r="AP215" s="440">
        <f t="shared" si="101"/>
        <v>0</v>
      </c>
      <c r="AQ215" s="440">
        <f t="shared" si="101"/>
        <v>0</v>
      </c>
      <c r="AR215" s="440">
        <f t="shared" si="101"/>
        <v>0</v>
      </c>
      <c r="AS215" s="440">
        <f t="shared" si="101"/>
        <v>0</v>
      </c>
      <c r="AT215" s="440">
        <f t="shared" si="101"/>
        <v>0</v>
      </c>
      <c r="AU215" s="440">
        <f t="shared" si="101"/>
        <v>0</v>
      </c>
      <c r="AV215" s="440">
        <f t="shared" si="101"/>
        <v>0</v>
      </c>
      <c r="AW215" s="440">
        <f t="shared" si="101"/>
        <v>0</v>
      </c>
      <c r="AX215" s="440">
        <f t="shared" si="101"/>
        <v>0</v>
      </c>
      <c r="AY215" s="440">
        <f t="shared" si="101"/>
        <v>0</v>
      </c>
      <c r="AZ215" s="440">
        <f t="shared" si="101"/>
        <v>0</v>
      </c>
      <c r="BA215" s="440">
        <f t="shared" si="101"/>
        <v>0</v>
      </c>
      <c r="BB215" s="441">
        <f t="shared" si="101"/>
        <v>0</v>
      </c>
    </row>
    <row r="216" spans="2:54" s="98" customFormat="1" hidden="1" outlineLevel="1">
      <c r="B216" s="447" t="s">
        <v>358</v>
      </c>
      <c r="C216" s="481"/>
      <c r="D216" s="498">
        <f>D214*$D$208</f>
        <v>50</v>
      </c>
      <c r="E216" s="440">
        <f>E214*$D$208</f>
        <v>46.024771251727174</v>
      </c>
      <c r="F216" s="440">
        <f t="shared" ref="F216:BB216" si="102">F214*$D$208</f>
        <v>41.850781066040696</v>
      </c>
      <c r="G216" s="440">
        <f t="shared" si="102"/>
        <v>37.468091371069896</v>
      </c>
      <c r="H216" s="440">
        <f t="shared" si="102"/>
        <v>32.866267191350552</v>
      </c>
      <c r="I216" s="440">
        <f t="shared" si="102"/>
        <v>28.034351802645247</v>
      </c>
      <c r="J216" s="440">
        <f t="shared" si="102"/>
        <v>22.960840644504675</v>
      </c>
      <c r="K216" s="440">
        <f t="shared" si="102"/>
        <v>17.633653928457075</v>
      </c>
      <c r="L216" s="440">
        <f t="shared" si="102"/>
        <v>12.040107876607095</v>
      </c>
      <c r="M216" s="440">
        <f t="shared" si="102"/>
        <v>6.1668845221646151</v>
      </c>
      <c r="N216" s="440">
        <f t="shared" si="102"/>
        <v>1.2789769243681804E-14</v>
      </c>
      <c r="O216" s="440">
        <f t="shared" si="102"/>
        <v>1.2789769243681804E-14</v>
      </c>
      <c r="P216" s="440">
        <f t="shared" si="102"/>
        <v>1.2789769243681804E-14</v>
      </c>
      <c r="Q216" s="440">
        <f t="shared" si="102"/>
        <v>1.2789769243681804E-14</v>
      </c>
      <c r="R216" s="440">
        <f t="shared" si="102"/>
        <v>1.2789769243681804E-14</v>
      </c>
      <c r="S216" s="440">
        <f t="shared" si="102"/>
        <v>1.2789769243681804E-14</v>
      </c>
      <c r="T216" s="440">
        <f t="shared" si="102"/>
        <v>1.2789769243681804E-14</v>
      </c>
      <c r="U216" s="440">
        <f t="shared" si="102"/>
        <v>1.2789769243681804E-14</v>
      </c>
      <c r="V216" s="440">
        <f t="shared" si="102"/>
        <v>1.2789769243681804E-14</v>
      </c>
      <c r="W216" s="440">
        <f t="shared" si="102"/>
        <v>1.2789769243681804E-14</v>
      </c>
      <c r="X216" s="440">
        <f t="shared" si="102"/>
        <v>1.2789769243681804E-14</v>
      </c>
      <c r="Y216" s="440">
        <f t="shared" si="102"/>
        <v>1.2789769243681804E-14</v>
      </c>
      <c r="Z216" s="440">
        <f t="shared" si="102"/>
        <v>1.2789769243681804E-14</v>
      </c>
      <c r="AA216" s="440">
        <f t="shared" si="102"/>
        <v>1.2789769243681804E-14</v>
      </c>
      <c r="AB216" s="440">
        <f t="shared" si="102"/>
        <v>1.2789769243681804E-14</v>
      </c>
      <c r="AC216" s="440">
        <f t="shared" si="102"/>
        <v>1.2789769243681804E-14</v>
      </c>
      <c r="AD216" s="440">
        <f t="shared" si="102"/>
        <v>1.2789769243681804E-14</v>
      </c>
      <c r="AE216" s="440">
        <f t="shared" si="102"/>
        <v>1.2789769243681804E-14</v>
      </c>
      <c r="AF216" s="440">
        <f t="shared" si="102"/>
        <v>1.2789769243681804E-14</v>
      </c>
      <c r="AG216" s="440">
        <f t="shared" si="102"/>
        <v>1.2789769243681804E-14</v>
      </c>
      <c r="AH216" s="440">
        <f t="shared" si="102"/>
        <v>1.2789769243681804E-14</v>
      </c>
      <c r="AI216" s="440">
        <f t="shared" si="102"/>
        <v>1.2789769243681804E-14</v>
      </c>
      <c r="AJ216" s="440">
        <f t="shared" si="102"/>
        <v>1.2789769243681804E-14</v>
      </c>
      <c r="AK216" s="440">
        <f t="shared" si="102"/>
        <v>1.2789769243681804E-14</v>
      </c>
      <c r="AL216" s="440">
        <f t="shared" si="102"/>
        <v>1.2789769243681804E-14</v>
      </c>
      <c r="AM216" s="440">
        <f t="shared" si="102"/>
        <v>1.2789769243681804E-14</v>
      </c>
      <c r="AN216" s="440">
        <f t="shared" si="102"/>
        <v>1.2789769243681804E-14</v>
      </c>
      <c r="AO216" s="440">
        <f t="shared" si="102"/>
        <v>1.2789769243681804E-14</v>
      </c>
      <c r="AP216" s="440">
        <f t="shared" si="102"/>
        <v>1.2789769243681804E-14</v>
      </c>
      <c r="AQ216" s="440">
        <f t="shared" si="102"/>
        <v>1.2789769243681804E-14</v>
      </c>
      <c r="AR216" s="440">
        <f t="shared" si="102"/>
        <v>1.2789769243681804E-14</v>
      </c>
      <c r="AS216" s="440">
        <f t="shared" si="102"/>
        <v>1.2789769243681804E-14</v>
      </c>
      <c r="AT216" s="440">
        <f t="shared" si="102"/>
        <v>1.2789769243681804E-14</v>
      </c>
      <c r="AU216" s="440">
        <f t="shared" si="102"/>
        <v>1.2789769243681804E-14</v>
      </c>
      <c r="AV216" s="440">
        <f t="shared" si="102"/>
        <v>1.2789769243681804E-14</v>
      </c>
      <c r="AW216" s="440">
        <f t="shared" si="102"/>
        <v>1.2789769243681804E-14</v>
      </c>
      <c r="AX216" s="440">
        <f t="shared" si="102"/>
        <v>1.2789769243681804E-14</v>
      </c>
      <c r="AY216" s="440">
        <f t="shared" si="102"/>
        <v>1.2789769243681804E-14</v>
      </c>
      <c r="AZ216" s="440">
        <f t="shared" si="102"/>
        <v>1.2789769243681804E-14</v>
      </c>
      <c r="BA216" s="440">
        <f t="shared" si="102"/>
        <v>1.2789769243681804E-14</v>
      </c>
      <c r="BB216" s="441">
        <f t="shared" si="102"/>
        <v>1.2789769243681804E-14</v>
      </c>
    </row>
    <row r="217" spans="2:54" s="98" customFormat="1" hidden="1" outlineLevel="1">
      <c r="B217" s="448" t="s">
        <v>359</v>
      </c>
      <c r="C217" s="482"/>
      <c r="D217" s="499">
        <f>PMT($D$208,$D$206,$D$204)</f>
        <v>-129.50457496545667</v>
      </c>
      <c r="E217" s="442">
        <f>IF(E214&lt;1,0,+D217)</f>
        <v>-129.50457496545667</v>
      </c>
      <c r="F217" s="442">
        <f t="shared" ref="F217:N217" si="103">IF(F214&lt;1,0,+E217)</f>
        <v>-129.50457496545667</v>
      </c>
      <c r="G217" s="442">
        <f t="shared" si="103"/>
        <v>-129.50457496545667</v>
      </c>
      <c r="H217" s="442">
        <f t="shared" si="103"/>
        <v>-129.50457496545667</v>
      </c>
      <c r="I217" s="442">
        <f t="shared" si="103"/>
        <v>-129.50457496545667</v>
      </c>
      <c r="J217" s="442">
        <f t="shared" si="103"/>
        <v>-129.50457496545667</v>
      </c>
      <c r="K217" s="442">
        <f t="shared" si="103"/>
        <v>-129.50457496545667</v>
      </c>
      <c r="L217" s="442">
        <f t="shared" si="103"/>
        <v>-129.50457496545667</v>
      </c>
      <c r="M217" s="442">
        <f t="shared" si="103"/>
        <v>-129.50457496545667</v>
      </c>
      <c r="N217" s="442">
        <f t="shared" si="103"/>
        <v>0</v>
      </c>
      <c r="O217" s="442">
        <f>IF(O214&lt;1,0,+N217)</f>
        <v>0</v>
      </c>
      <c r="P217" s="442">
        <f t="shared" ref="P217:R217" si="104">IF(P214&lt;1,0,+O217)</f>
        <v>0</v>
      </c>
      <c r="Q217" s="442">
        <f t="shared" si="104"/>
        <v>0</v>
      </c>
      <c r="R217" s="442">
        <f t="shared" si="104"/>
        <v>0</v>
      </c>
      <c r="S217" s="442">
        <f>IF(S214&lt;1,0,+R217)</f>
        <v>0</v>
      </c>
      <c r="T217" s="442">
        <f t="shared" ref="T217:BB217" si="105">IF(T214&lt;1,0,+S217)</f>
        <v>0</v>
      </c>
      <c r="U217" s="442">
        <f t="shared" si="105"/>
        <v>0</v>
      </c>
      <c r="V217" s="442">
        <f t="shared" si="105"/>
        <v>0</v>
      </c>
      <c r="W217" s="442">
        <f t="shared" si="105"/>
        <v>0</v>
      </c>
      <c r="X217" s="442">
        <f t="shared" si="105"/>
        <v>0</v>
      </c>
      <c r="Y217" s="442">
        <f t="shared" si="105"/>
        <v>0</v>
      </c>
      <c r="Z217" s="442">
        <f t="shared" si="105"/>
        <v>0</v>
      </c>
      <c r="AA217" s="442">
        <f t="shared" si="105"/>
        <v>0</v>
      </c>
      <c r="AB217" s="442">
        <f t="shared" si="105"/>
        <v>0</v>
      </c>
      <c r="AC217" s="442">
        <f t="shared" si="105"/>
        <v>0</v>
      </c>
      <c r="AD217" s="442">
        <f t="shared" si="105"/>
        <v>0</v>
      </c>
      <c r="AE217" s="442">
        <f t="shared" si="105"/>
        <v>0</v>
      </c>
      <c r="AF217" s="442">
        <f t="shared" si="105"/>
        <v>0</v>
      </c>
      <c r="AG217" s="442">
        <f t="shared" si="105"/>
        <v>0</v>
      </c>
      <c r="AH217" s="442">
        <f t="shared" si="105"/>
        <v>0</v>
      </c>
      <c r="AI217" s="442">
        <f t="shared" si="105"/>
        <v>0</v>
      </c>
      <c r="AJ217" s="442">
        <f t="shared" si="105"/>
        <v>0</v>
      </c>
      <c r="AK217" s="442">
        <f t="shared" si="105"/>
        <v>0</v>
      </c>
      <c r="AL217" s="442">
        <f t="shared" si="105"/>
        <v>0</v>
      </c>
      <c r="AM217" s="442">
        <f t="shared" si="105"/>
        <v>0</v>
      </c>
      <c r="AN217" s="442">
        <f t="shared" si="105"/>
        <v>0</v>
      </c>
      <c r="AO217" s="442">
        <f t="shared" si="105"/>
        <v>0</v>
      </c>
      <c r="AP217" s="442">
        <f t="shared" si="105"/>
        <v>0</v>
      </c>
      <c r="AQ217" s="442">
        <f t="shared" si="105"/>
        <v>0</v>
      </c>
      <c r="AR217" s="442">
        <f t="shared" si="105"/>
        <v>0</v>
      </c>
      <c r="AS217" s="442">
        <f t="shared" si="105"/>
        <v>0</v>
      </c>
      <c r="AT217" s="442">
        <f t="shared" si="105"/>
        <v>0</v>
      </c>
      <c r="AU217" s="442">
        <f t="shared" si="105"/>
        <v>0</v>
      </c>
      <c r="AV217" s="442">
        <f t="shared" si="105"/>
        <v>0</v>
      </c>
      <c r="AW217" s="442">
        <f t="shared" si="105"/>
        <v>0</v>
      </c>
      <c r="AX217" s="442">
        <f t="shared" si="105"/>
        <v>0</v>
      </c>
      <c r="AY217" s="442">
        <f t="shared" si="105"/>
        <v>0</v>
      </c>
      <c r="AZ217" s="442">
        <f t="shared" si="105"/>
        <v>0</v>
      </c>
      <c r="BA217" s="442">
        <f t="shared" si="105"/>
        <v>0</v>
      </c>
      <c r="BB217" s="443">
        <f t="shared" si="105"/>
        <v>0</v>
      </c>
    </row>
    <row r="218" spans="2:54" hidden="1" outlineLevel="1">
      <c r="D218" s="42"/>
    </row>
    <row r="219" spans="2:54" hidden="1" outlineLevel="1">
      <c r="D219" s="42"/>
    </row>
    <row r="220" spans="2:54" hidden="1" outlineLevel="1">
      <c r="B220" s="483" t="s">
        <v>452</v>
      </c>
      <c r="D220" s="42"/>
    </row>
    <row r="221" spans="2:54" hidden="1" outlineLevel="1">
      <c r="D221" s="42"/>
    </row>
    <row r="222" spans="2:54" hidden="1" outlineLevel="1">
      <c r="B222" s="1496" t="s">
        <v>352</v>
      </c>
      <c r="C222" s="1497"/>
      <c r="D222" s="495">
        <f>D204</f>
        <v>1000</v>
      </c>
      <c r="F222" s="1496" t="s">
        <v>411</v>
      </c>
      <c r="G222" s="1498"/>
      <c r="H222" s="464">
        <f>-SUM(D235:BB235)</f>
        <v>1295.0457496545666</v>
      </c>
    </row>
    <row r="223" spans="2:54" hidden="1" outlineLevel="1">
      <c r="D223" s="42"/>
    </row>
    <row r="224" spans="2:54" hidden="1" outlineLevel="1">
      <c r="B224" s="1496" t="s">
        <v>410</v>
      </c>
      <c r="C224" s="1497"/>
      <c r="D224" s="495">
        <f>D206</f>
        <v>10</v>
      </c>
      <c r="F224" s="1496" t="s">
        <v>412</v>
      </c>
      <c r="G224" s="1498"/>
      <c r="H224" s="464">
        <f>H222-D222</f>
        <v>295.04574965456663</v>
      </c>
    </row>
    <row r="225" spans="2:54" hidden="1" outlineLevel="1">
      <c r="D225" s="42"/>
    </row>
    <row r="226" spans="2:54" hidden="1" outlineLevel="1">
      <c r="B226" s="1496" t="s">
        <v>353</v>
      </c>
      <c r="C226" s="1497"/>
      <c r="D226" s="496">
        <f>R14</f>
        <v>0.05</v>
      </c>
    </row>
    <row r="227" spans="2:54" hidden="1" outlineLevel="1">
      <c r="D227" s="42"/>
    </row>
    <row r="228" spans="2:54" hidden="1" outlineLevel="1">
      <c r="D228" s="42"/>
    </row>
    <row r="229" spans="2:54" hidden="1" outlineLevel="1">
      <c r="D229" s="42"/>
    </row>
    <row r="230" spans="2:54" s="98" customFormat="1" hidden="1" outlineLevel="1">
      <c r="B230" s="444" t="s">
        <v>354</v>
      </c>
      <c r="C230" s="480"/>
      <c r="D230" s="553" t="s">
        <v>360</v>
      </c>
      <c r="E230" s="556" t="s">
        <v>226</v>
      </c>
      <c r="F230" s="556" t="s">
        <v>361</v>
      </c>
      <c r="G230" s="556" t="s">
        <v>362</v>
      </c>
      <c r="H230" s="556" t="s">
        <v>363</v>
      </c>
      <c r="I230" s="556" t="s">
        <v>364</v>
      </c>
      <c r="J230" s="556" t="s">
        <v>365</v>
      </c>
      <c r="K230" s="556" t="s">
        <v>366</v>
      </c>
      <c r="L230" s="556" t="s">
        <v>367</v>
      </c>
      <c r="M230" s="556" t="s">
        <v>368</v>
      </c>
      <c r="N230" s="556" t="s">
        <v>369</v>
      </c>
      <c r="O230" s="556" t="s">
        <v>370</v>
      </c>
      <c r="P230" s="556" t="s">
        <v>371</v>
      </c>
      <c r="Q230" s="556" t="s">
        <v>372</v>
      </c>
      <c r="R230" s="556" t="s">
        <v>373</v>
      </c>
      <c r="S230" s="556" t="s">
        <v>374</v>
      </c>
      <c r="T230" s="556" t="s">
        <v>375</v>
      </c>
      <c r="U230" s="556" t="s">
        <v>376</v>
      </c>
      <c r="V230" s="556" t="s">
        <v>377</v>
      </c>
      <c r="W230" s="556" t="s">
        <v>378</v>
      </c>
      <c r="X230" s="556" t="s">
        <v>379</v>
      </c>
      <c r="Y230" s="556" t="s">
        <v>380</v>
      </c>
      <c r="Z230" s="556" t="s">
        <v>381</v>
      </c>
      <c r="AA230" s="556" t="s">
        <v>382</v>
      </c>
      <c r="AB230" s="556" t="s">
        <v>383</v>
      </c>
      <c r="AC230" s="556" t="s">
        <v>384</v>
      </c>
      <c r="AD230" s="556" t="s">
        <v>385</v>
      </c>
      <c r="AE230" s="556" t="s">
        <v>386</v>
      </c>
      <c r="AF230" s="556" t="s">
        <v>387</v>
      </c>
      <c r="AG230" s="556" t="s">
        <v>388</v>
      </c>
      <c r="AH230" s="556" t="s">
        <v>389</v>
      </c>
      <c r="AI230" s="556" t="s">
        <v>390</v>
      </c>
      <c r="AJ230" s="556" t="s">
        <v>391</v>
      </c>
      <c r="AK230" s="556" t="s">
        <v>392</v>
      </c>
      <c r="AL230" s="556" t="s">
        <v>393</v>
      </c>
      <c r="AM230" s="556" t="s">
        <v>394</v>
      </c>
      <c r="AN230" s="556" t="s">
        <v>395</v>
      </c>
      <c r="AO230" s="556" t="s">
        <v>396</v>
      </c>
      <c r="AP230" s="556" t="s">
        <v>397</v>
      </c>
      <c r="AQ230" s="556" t="s">
        <v>398</v>
      </c>
      <c r="AR230" s="556" t="s">
        <v>399</v>
      </c>
      <c r="AS230" s="556" t="s">
        <v>400</v>
      </c>
      <c r="AT230" s="556" t="s">
        <v>401</v>
      </c>
      <c r="AU230" s="556" t="s">
        <v>402</v>
      </c>
      <c r="AV230" s="556" t="s">
        <v>403</v>
      </c>
      <c r="AW230" s="556" t="s">
        <v>404</v>
      </c>
      <c r="AX230" s="556" t="s">
        <v>405</v>
      </c>
      <c r="AY230" s="556" t="s">
        <v>406</v>
      </c>
      <c r="AZ230" s="556" t="s">
        <v>407</v>
      </c>
      <c r="BA230" s="556" t="s">
        <v>408</v>
      </c>
      <c r="BB230" s="438" t="s">
        <v>409</v>
      </c>
    </row>
    <row r="231" spans="2:54" s="98" customFormat="1" hidden="1" outlineLevel="1">
      <c r="B231" s="444" t="s">
        <v>355</v>
      </c>
      <c r="C231" s="480"/>
      <c r="D231" s="497">
        <f>D213</f>
        <v>2018</v>
      </c>
      <c r="E231" s="445">
        <f>D231+1</f>
        <v>2019</v>
      </c>
      <c r="F231" s="445">
        <f t="shared" ref="F231:N231" si="106">E231+1</f>
        <v>2020</v>
      </c>
      <c r="G231" s="445">
        <f t="shared" si="106"/>
        <v>2021</v>
      </c>
      <c r="H231" s="445">
        <f t="shared" si="106"/>
        <v>2022</v>
      </c>
      <c r="I231" s="445">
        <f t="shared" si="106"/>
        <v>2023</v>
      </c>
      <c r="J231" s="445">
        <f t="shared" si="106"/>
        <v>2024</v>
      </c>
      <c r="K231" s="445">
        <f t="shared" si="106"/>
        <v>2025</v>
      </c>
      <c r="L231" s="445">
        <f t="shared" si="106"/>
        <v>2026</v>
      </c>
      <c r="M231" s="445">
        <f t="shared" si="106"/>
        <v>2027</v>
      </c>
      <c r="N231" s="445">
        <f t="shared" si="106"/>
        <v>2028</v>
      </c>
      <c r="O231" s="445">
        <f>N231+1</f>
        <v>2029</v>
      </c>
      <c r="P231" s="445">
        <f t="shared" ref="P231:R231" si="107">O231+1</f>
        <v>2030</v>
      </c>
      <c r="Q231" s="445">
        <f t="shared" si="107"/>
        <v>2031</v>
      </c>
      <c r="R231" s="445">
        <f t="shared" si="107"/>
        <v>2032</v>
      </c>
      <c r="S231" s="445">
        <f>R231+1</f>
        <v>2033</v>
      </c>
      <c r="T231" s="445">
        <f t="shared" ref="T231:BB231" si="108">S231+1</f>
        <v>2034</v>
      </c>
      <c r="U231" s="445">
        <f t="shared" si="108"/>
        <v>2035</v>
      </c>
      <c r="V231" s="445">
        <f t="shared" si="108"/>
        <v>2036</v>
      </c>
      <c r="W231" s="445">
        <f t="shared" si="108"/>
        <v>2037</v>
      </c>
      <c r="X231" s="445">
        <f t="shared" si="108"/>
        <v>2038</v>
      </c>
      <c r="Y231" s="445">
        <f t="shared" si="108"/>
        <v>2039</v>
      </c>
      <c r="Z231" s="445">
        <f t="shared" si="108"/>
        <v>2040</v>
      </c>
      <c r="AA231" s="445">
        <f t="shared" si="108"/>
        <v>2041</v>
      </c>
      <c r="AB231" s="445">
        <f t="shared" si="108"/>
        <v>2042</v>
      </c>
      <c r="AC231" s="445">
        <f t="shared" si="108"/>
        <v>2043</v>
      </c>
      <c r="AD231" s="445">
        <f t="shared" si="108"/>
        <v>2044</v>
      </c>
      <c r="AE231" s="445">
        <f t="shared" si="108"/>
        <v>2045</v>
      </c>
      <c r="AF231" s="445">
        <f t="shared" si="108"/>
        <v>2046</v>
      </c>
      <c r="AG231" s="445">
        <f t="shared" si="108"/>
        <v>2047</v>
      </c>
      <c r="AH231" s="445">
        <f t="shared" si="108"/>
        <v>2048</v>
      </c>
      <c r="AI231" s="445">
        <f t="shared" si="108"/>
        <v>2049</v>
      </c>
      <c r="AJ231" s="445">
        <f t="shared" si="108"/>
        <v>2050</v>
      </c>
      <c r="AK231" s="445">
        <f t="shared" si="108"/>
        <v>2051</v>
      </c>
      <c r="AL231" s="445">
        <f t="shared" si="108"/>
        <v>2052</v>
      </c>
      <c r="AM231" s="445">
        <f t="shared" si="108"/>
        <v>2053</v>
      </c>
      <c r="AN231" s="445">
        <f t="shared" si="108"/>
        <v>2054</v>
      </c>
      <c r="AO231" s="445">
        <f t="shared" si="108"/>
        <v>2055</v>
      </c>
      <c r="AP231" s="445">
        <f t="shared" si="108"/>
        <v>2056</v>
      </c>
      <c r="AQ231" s="445">
        <f t="shared" si="108"/>
        <v>2057</v>
      </c>
      <c r="AR231" s="445">
        <f t="shared" si="108"/>
        <v>2058</v>
      </c>
      <c r="AS231" s="445">
        <f t="shared" si="108"/>
        <v>2059</v>
      </c>
      <c r="AT231" s="445">
        <f t="shared" si="108"/>
        <v>2060</v>
      </c>
      <c r="AU231" s="445">
        <f t="shared" si="108"/>
        <v>2061</v>
      </c>
      <c r="AV231" s="445">
        <f t="shared" si="108"/>
        <v>2062</v>
      </c>
      <c r="AW231" s="445">
        <f t="shared" si="108"/>
        <v>2063</v>
      </c>
      <c r="AX231" s="445">
        <f t="shared" si="108"/>
        <v>2064</v>
      </c>
      <c r="AY231" s="445">
        <f t="shared" si="108"/>
        <v>2065</v>
      </c>
      <c r="AZ231" s="445">
        <f t="shared" si="108"/>
        <v>2066</v>
      </c>
      <c r="BA231" s="445">
        <f t="shared" si="108"/>
        <v>2067</v>
      </c>
      <c r="BB231" s="446">
        <f t="shared" si="108"/>
        <v>2068</v>
      </c>
    </row>
    <row r="232" spans="2:54" s="98" customFormat="1" hidden="1" outlineLevel="1">
      <c r="B232" s="447" t="s">
        <v>356</v>
      </c>
      <c r="C232" s="481"/>
      <c r="D232" s="498">
        <f>D222</f>
        <v>1000</v>
      </c>
      <c r="E232" s="440">
        <f t="shared" ref="E232:N232" si="109">D232+D233</f>
        <v>920.49542503454336</v>
      </c>
      <c r="F232" s="440">
        <f t="shared" si="109"/>
        <v>837.01562132081381</v>
      </c>
      <c r="G232" s="440">
        <f t="shared" si="109"/>
        <v>749.36182742139783</v>
      </c>
      <c r="H232" s="440">
        <f t="shared" si="109"/>
        <v>657.32534382701101</v>
      </c>
      <c r="I232" s="440">
        <f t="shared" si="109"/>
        <v>560.68703605290489</v>
      </c>
      <c r="J232" s="440">
        <f t="shared" si="109"/>
        <v>459.21681289009348</v>
      </c>
      <c r="K232" s="440">
        <f t="shared" si="109"/>
        <v>352.67307856914147</v>
      </c>
      <c r="L232" s="440">
        <f t="shared" si="109"/>
        <v>240.80215753214188</v>
      </c>
      <c r="M232" s="440">
        <f t="shared" si="109"/>
        <v>123.3376904432923</v>
      </c>
      <c r="N232" s="440">
        <f t="shared" si="109"/>
        <v>2.5579538487363607E-13</v>
      </c>
      <c r="O232" s="440">
        <f>N232+N233</f>
        <v>2.5579538487363607E-13</v>
      </c>
      <c r="P232" s="440">
        <f t="shared" ref="P232:R232" si="110">O232+O233</f>
        <v>2.5579538487363607E-13</v>
      </c>
      <c r="Q232" s="440">
        <f t="shared" si="110"/>
        <v>2.5579538487363607E-13</v>
      </c>
      <c r="R232" s="440">
        <f t="shared" si="110"/>
        <v>2.5579538487363607E-13</v>
      </c>
      <c r="S232" s="440">
        <f>R232+R233</f>
        <v>2.5579538487363607E-13</v>
      </c>
      <c r="T232" s="440">
        <f t="shared" ref="T232:BB232" si="111">S232+S233</f>
        <v>2.5579538487363607E-13</v>
      </c>
      <c r="U232" s="440">
        <f t="shared" si="111"/>
        <v>2.5579538487363607E-13</v>
      </c>
      <c r="V232" s="440">
        <f t="shared" si="111"/>
        <v>2.5579538487363607E-13</v>
      </c>
      <c r="W232" s="440">
        <f t="shared" si="111"/>
        <v>2.5579538487363607E-13</v>
      </c>
      <c r="X232" s="440">
        <f t="shared" si="111"/>
        <v>2.5579538487363607E-13</v>
      </c>
      <c r="Y232" s="440">
        <f t="shared" si="111"/>
        <v>2.5579538487363607E-13</v>
      </c>
      <c r="Z232" s="440">
        <f t="shared" si="111"/>
        <v>2.5579538487363607E-13</v>
      </c>
      <c r="AA232" s="440">
        <f t="shared" si="111"/>
        <v>2.5579538487363607E-13</v>
      </c>
      <c r="AB232" s="440">
        <f t="shared" si="111"/>
        <v>2.5579538487363607E-13</v>
      </c>
      <c r="AC232" s="440">
        <f t="shared" si="111"/>
        <v>2.5579538487363607E-13</v>
      </c>
      <c r="AD232" s="440">
        <f t="shared" si="111"/>
        <v>2.5579538487363607E-13</v>
      </c>
      <c r="AE232" s="440">
        <f t="shared" si="111"/>
        <v>2.5579538487363607E-13</v>
      </c>
      <c r="AF232" s="440">
        <f t="shared" si="111"/>
        <v>2.5579538487363607E-13</v>
      </c>
      <c r="AG232" s="440">
        <f t="shared" si="111"/>
        <v>2.5579538487363607E-13</v>
      </c>
      <c r="AH232" s="440">
        <f t="shared" si="111"/>
        <v>2.5579538487363607E-13</v>
      </c>
      <c r="AI232" s="440">
        <f t="shared" si="111"/>
        <v>2.5579538487363607E-13</v>
      </c>
      <c r="AJ232" s="440">
        <f t="shared" si="111"/>
        <v>2.5579538487363607E-13</v>
      </c>
      <c r="AK232" s="440">
        <f t="shared" si="111"/>
        <v>2.5579538487363607E-13</v>
      </c>
      <c r="AL232" s="440">
        <f t="shared" si="111"/>
        <v>2.5579538487363607E-13</v>
      </c>
      <c r="AM232" s="440">
        <f t="shared" si="111"/>
        <v>2.5579538487363607E-13</v>
      </c>
      <c r="AN232" s="440">
        <f t="shared" si="111"/>
        <v>2.5579538487363607E-13</v>
      </c>
      <c r="AO232" s="440">
        <f t="shared" si="111"/>
        <v>2.5579538487363607E-13</v>
      </c>
      <c r="AP232" s="440">
        <f t="shared" si="111"/>
        <v>2.5579538487363607E-13</v>
      </c>
      <c r="AQ232" s="440">
        <f t="shared" si="111"/>
        <v>2.5579538487363607E-13</v>
      </c>
      <c r="AR232" s="440">
        <f t="shared" si="111"/>
        <v>2.5579538487363607E-13</v>
      </c>
      <c r="AS232" s="440">
        <f t="shared" si="111"/>
        <v>2.5579538487363607E-13</v>
      </c>
      <c r="AT232" s="440">
        <f t="shared" si="111"/>
        <v>2.5579538487363607E-13</v>
      </c>
      <c r="AU232" s="440">
        <f t="shared" si="111"/>
        <v>2.5579538487363607E-13</v>
      </c>
      <c r="AV232" s="440">
        <f t="shared" si="111"/>
        <v>2.5579538487363607E-13</v>
      </c>
      <c r="AW232" s="440">
        <f t="shared" si="111"/>
        <v>2.5579538487363607E-13</v>
      </c>
      <c r="AX232" s="440">
        <f t="shared" si="111"/>
        <v>2.5579538487363607E-13</v>
      </c>
      <c r="AY232" s="440">
        <f t="shared" si="111"/>
        <v>2.5579538487363607E-13</v>
      </c>
      <c r="AZ232" s="440">
        <f t="shared" si="111"/>
        <v>2.5579538487363607E-13</v>
      </c>
      <c r="BA232" s="440">
        <f t="shared" si="111"/>
        <v>2.5579538487363607E-13</v>
      </c>
      <c r="BB232" s="441">
        <f t="shared" si="111"/>
        <v>2.5579538487363607E-13</v>
      </c>
    </row>
    <row r="233" spans="2:54" s="98" customFormat="1" hidden="1" outlineLevel="1">
      <c r="B233" s="447" t="s">
        <v>357</v>
      </c>
      <c r="C233" s="481"/>
      <c r="D233" s="498">
        <f>SUM(D234+D235)</f>
        <v>-79.504574965456669</v>
      </c>
      <c r="E233" s="440">
        <f t="shared" ref="E233:W233" si="112">IF(E232&lt;1,0,(SUM(E234+E235)))</f>
        <v>-83.479803713729495</v>
      </c>
      <c r="F233" s="440">
        <f t="shared" si="112"/>
        <v>-87.653793899415973</v>
      </c>
      <c r="G233" s="440">
        <f t="shared" si="112"/>
        <v>-92.036483594386766</v>
      </c>
      <c r="H233" s="440">
        <f t="shared" si="112"/>
        <v>-96.638307774106124</v>
      </c>
      <c r="I233" s="440">
        <f t="shared" si="112"/>
        <v>-101.47022316281142</v>
      </c>
      <c r="J233" s="440">
        <f t="shared" si="112"/>
        <v>-106.543734320952</v>
      </c>
      <c r="K233" s="440">
        <f t="shared" si="112"/>
        <v>-111.87092103699959</v>
      </c>
      <c r="L233" s="440">
        <f t="shared" si="112"/>
        <v>-117.46446708884957</v>
      </c>
      <c r="M233" s="440">
        <f t="shared" si="112"/>
        <v>-123.33769044329205</v>
      </c>
      <c r="N233" s="440">
        <f t="shared" si="112"/>
        <v>0</v>
      </c>
      <c r="O233" s="440">
        <f t="shared" si="112"/>
        <v>0</v>
      </c>
      <c r="P233" s="440">
        <f t="shared" si="112"/>
        <v>0</v>
      </c>
      <c r="Q233" s="440">
        <f t="shared" si="112"/>
        <v>0</v>
      </c>
      <c r="R233" s="440">
        <f t="shared" si="112"/>
        <v>0</v>
      </c>
      <c r="S233" s="440">
        <f t="shared" si="112"/>
        <v>0</v>
      </c>
      <c r="T233" s="440">
        <f t="shared" si="112"/>
        <v>0</v>
      </c>
      <c r="U233" s="440">
        <f t="shared" si="112"/>
        <v>0</v>
      </c>
      <c r="V233" s="440">
        <f t="shared" si="112"/>
        <v>0</v>
      </c>
      <c r="W233" s="440">
        <f t="shared" si="112"/>
        <v>0</v>
      </c>
      <c r="X233" s="440">
        <f>IF(X232&lt;1,0,(SUM(X234+X235)))</f>
        <v>0</v>
      </c>
      <c r="Y233" s="440">
        <f t="shared" ref="Y233:BB233" si="113">IF(Y232&lt;1,0,(SUM(Y234+Y235)))</f>
        <v>0</v>
      </c>
      <c r="Z233" s="440">
        <f t="shared" si="113"/>
        <v>0</v>
      </c>
      <c r="AA233" s="440">
        <f t="shared" si="113"/>
        <v>0</v>
      </c>
      <c r="AB233" s="440">
        <f t="shared" si="113"/>
        <v>0</v>
      </c>
      <c r="AC233" s="440">
        <f t="shared" si="113"/>
        <v>0</v>
      </c>
      <c r="AD233" s="440">
        <f t="shared" si="113"/>
        <v>0</v>
      </c>
      <c r="AE233" s="440">
        <f t="shared" si="113"/>
        <v>0</v>
      </c>
      <c r="AF233" s="440">
        <f t="shared" si="113"/>
        <v>0</v>
      </c>
      <c r="AG233" s="440">
        <f t="shared" si="113"/>
        <v>0</v>
      </c>
      <c r="AH233" s="440">
        <f t="shared" si="113"/>
        <v>0</v>
      </c>
      <c r="AI233" s="440">
        <f t="shared" si="113"/>
        <v>0</v>
      </c>
      <c r="AJ233" s="440">
        <f t="shared" si="113"/>
        <v>0</v>
      </c>
      <c r="AK233" s="440">
        <f t="shared" si="113"/>
        <v>0</v>
      </c>
      <c r="AL233" s="440">
        <f t="shared" si="113"/>
        <v>0</v>
      </c>
      <c r="AM233" s="440">
        <f t="shared" si="113"/>
        <v>0</v>
      </c>
      <c r="AN233" s="440">
        <f t="shared" si="113"/>
        <v>0</v>
      </c>
      <c r="AO233" s="440">
        <f t="shared" si="113"/>
        <v>0</v>
      </c>
      <c r="AP233" s="440">
        <f t="shared" si="113"/>
        <v>0</v>
      </c>
      <c r="AQ233" s="440">
        <f t="shared" si="113"/>
        <v>0</v>
      </c>
      <c r="AR233" s="440">
        <f t="shared" si="113"/>
        <v>0</v>
      </c>
      <c r="AS233" s="440">
        <f t="shared" si="113"/>
        <v>0</v>
      </c>
      <c r="AT233" s="440">
        <f t="shared" si="113"/>
        <v>0</v>
      </c>
      <c r="AU233" s="440">
        <f t="shared" si="113"/>
        <v>0</v>
      </c>
      <c r="AV233" s="440">
        <f t="shared" si="113"/>
        <v>0</v>
      </c>
      <c r="AW233" s="440">
        <f t="shared" si="113"/>
        <v>0</v>
      </c>
      <c r="AX233" s="440">
        <f t="shared" si="113"/>
        <v>0</v>
      </c>
      <c r="AY233" s="440">
        <f t="shared" si="113"/>
        <v>0</v>
      </c>
      <c r="AZ233" s="440">
        <f t="shared" si="113"/>
        <v>0</v>
      </c>
      <c r="BA233" s="440">
        <f t="shared" si="113"/>
        <v>0</v>
      </c>
      <c r="BB233" s="441">
        <f t="shared" si="113"/>
        <v>0</v>
      </c>
    </row>
    <row r="234" spans="2:54" s="98" customFormat="1" hidden="1" outlineLevel="1">
      <c r="B234" s="447" t="s">
        <v>358</v>
      </c>
      <c r="C234" s="481"/>
      <c r="D234" s="498">
        <f>D232*$D$226</f>
        <v>50</v>
      </c>
      <c r="E234" s="440">
        <f t="shared" ref="E234:BB234" si="114">E232*$D$226</f>
        <v>46.024771251727174</v>
      </c>
      <c r="F234" s="440">
        <f t="shared" si="114"/>
        <v>41.850781066040696</v>
      </c>
      <c r="G234" s="440">
        <f t="shared" si="114"/>
        <v>37.468091371069896</v>
      </c>
      <c r="H234" s="440">
        <f t="shared" si="114"/>
        <v>32.866267191350552</v>
      </c>
      <c r="I234" s="440">
        <f t="shared" si="114"/>
        <v>28.034351802645247</v>
      </c>
      <c r="J234" s="440">
        <f t="shared" si="114"/>
        <v>22.960840644504675</v>
      </c>
      <c r="K234" s="440">
        <f t="shared" si="114"/>
        <v>17.633653928457075</v>
      </c>
      <c r="L234" s="440">
        <f t="shared" si="114"/>
        <v>12.040107876607095</v>
      </c>
      <c r="M234" s="440">
        <f t="shared" si="114"/>
        <v>6.1668845221646151</v>
      </c>
      <c r="N234" s="440">
        <f t="shared" si="114"/>
        <v>1.2789769243681804E-14</v>
      </c>
      <c r="O234" s="440">
        <f t="shared" si="114"/>
        <v>1.2789769243681804E-14</v>
      </c>
      <c r="P234" s="440">
        <f t="shared" si="114"/>
        <v>1.2789769243681804E-14</v>
      </c>
      <c r="Q234" s="440">
        <f t="shared" si="114"/>
        <v>1.2789769243681804E-14</v>
      </c>
      <c r="R234" s="440">
        <f t="shared" si="114"/>
        <v>1.2789769243681804E-14</v>
      </c>
      <c r="S234" s="440">
        <f t="shared" si="114"/>
        <v>1.2789769243681804E-14</v>
      </c>
      <c r="T234" s="440">
        <f t="shared" si="114"/>
        <v>1.2789769243681804E-14</v>
      </c>
      <c r="U234" s="440">
        <f t="shared" si="114"/>
        <v>1.2789769243681804E-14</v>
      </c>
      <c r="V234" s="440">
        <f t="shared" si="114"/>
        <v>1.2789769243681804E-14</v>
      </c>
      <c r="W234" s="440">
        <f t="shared" si="114"/>
        <v>1.2789769243681804E-14</v>
      </c>
      <c r="X234" s="440">
        <f t="shared" si="114"/>
        <v>1.2789769243681804E-14</v>
      </c>
      <c r="Y234" s="440">
        <f t="shared" si="114"/>
        <v>1.2789769243681804E-14</v>
      </c>
      <c r="Z234" s="440">
        <f t="shared" si="114"/>
        <v>1.2789769243681804E-14</v>
      </c>
      <c r="AA234" s="440">
        <f t="shared" si="114"/>
        <v>1.2789769243681804E-14</v>
      </c>
      <c r="AB234" s="440">
        <f t="shared" si="114"/>
        <v>1.2789769243681804E-14</v>
      </c>
      <c r="AC234" s="440">
        <f t="shared" si="114"/>
        <v>1.2789769243681804E-14</v>
      </c>
      <c r="AD234" s="440">
        <f t="shared" si="114"/>
        <v>1.2789769243681804E-14</v>
      </c>
      <c r="AE234" s="440">
        <f t="shared" si="114"/>
        <v>1.2789769243681804E-14</v>
      </c>
      <c r="AF234" s="440">
        <f t="shared" si="114"/>
        <v>1.2789769243681804E-14</v>
      </c>
      <c r="AG234" s="440">
        <f t="shared" si="114"/>
        <v>1.2789769243681804E-14</v>
      </c>
      <c r="AH234" s="440">
        <f t="shared" si="114"/>
        <v>1.2789769243681804E-14</v>
      </c>
      <c r="AI234" s="440">
        <f t="shared" si="114"/>
        <v>1.2789769243681804E-14</v>
      </c>
      <c r="AJ234" s="440">
        <f t="shared" si="114"/>
        <v>1.2789769243681804E-14</v>
      </c>
      <c r="AK234" s="440">
        <f t="shared" si="114"/>
        <v>1.2789769243681804E-14</v>
      </c>
      <c r="AL234" s="440">
        <f t="shared" si="114"/>
        <v>1.2789769243681804E-14</v>
      </c>
      <c r="AM234" s="440">
        <f t="shared" si="114"/>
        <v>1.2789769243681804E-14</v>
      </c>
      <c r="AN234" s="440">
        <f t="shared" si="114"/>
        <v>1.2789769243681804E-14</v>
      </c>
      <c r="AO234" s="440">
        <f t="shared" si="114"/>
        <v>1.2789769243681804E-14</v>
      </c>
      <c r="AP234" s="440">
        <f t="shared" si="114"/>
        <v>1.2789769243681804E-14</v>
      </c>
      <c r="AQ234" s="440">
        <f t="shared" si="114"/>
        <v>1.2789769243681804E-14</v>
      </c>
      <c r="AR234" s="440">
        <f t="shared" si="114"/>
        <v>1.2789769243681804E-14</v>
      </c>
      <c r="AS234" s="440">
        <f t="shared" si="114"/>
        <v>1.2789769243681804E-14</v>
      </c>
      <c r="AT234" s="440">
        <f t="shared" si="114"/>
        <v>1.2789769243681804E-14</v>
      </c>
      <c r="AU234" s="440">
        <f t="shared" si="114"/>
        <v>1.2789769243681804E-14</v>
      </c>
      <c r="AV234" s="440">
        <f t="shared" si="114"/>
        <v>1.2789769243681804E-14</v>
      </c>
      <c r="AW234" s="440">
        <f t="shared" si="114"/>
        <v>1.2789769243681804E-14</v>
      </c>
      <c r="AX234" s="440">
        <f t="shared" si="114"/>
        <v>1.2789769243681804E-14</v>
      </c>
      <c r="AY234" s="440">
        <f t="shared" si="114"/>
        <v>1.2789769243681804E-14</v>
      </c>
      <c r="AZ234" s="440">
        <f t="shared" si="114"/>
        <v>1.2789769243681804E-14</v>
      </c>
      <c r="BA234" s="440">
        <f t="shared" si="114"/>
        <v>1.2789769243681804E-14</v>
      </c>
      <c r="BB234" s="441">
        <f t="shared" si="114"/>
        <v>1.2789769243681804E-14</v>
      </c>
    </row>
    <row r="235" spans="2:54" s="98" customFormat="1" hidden="1" outlineLevel="1">
      <c r="B235" s="448" t="s">
        <v>359</v>
      </c>
      <c r="C235" s="482"/>
      <c r="D235" s="442">
        <f>PMT($D$226,$D$224,$D$222)</f>
        <v>-129.50457496545667</v>
      </c>
      <c r="E235" s="442">
        <f>IF(E232&lt;1,0,+D235)</f>
        <v>-129.50457496545667</v>
      </c>
      <c r="F235" s="442">
        <f t="shared" ref="F235:N235" si="115">IF(F232&lt;1,0,+E235)</f>
        <v>-129.50457496545667</v>
      </c>
      <c r="G235" s="442">
        <f t="shared" si="115"/>
        <v>-129.50457496545667</v>
      </c>
      <c r="H235" s="442">
        <f t="shared" si="115"/>
        <v>-129.50457496545667</v>
      </c>
      <c r="I235" s="442">
        <f t="shared" si="115"/>
        <v>-129.50457496545667</v>
      </c>
      <c r="J235" s="442">
        <f t="shared" si="115"/>
        <v>-129.50457496545667</v>
      </c>
      <c r="K235" s="442">
        <f t="shared" si="115"/>
        <v>-129.50457496545667</v>
      </c>
      <c r="L235" s="442">
        <f t="shared" si="115"/>
        <v>-129.50457496545667</v>
      </c>
      <c r="M235" s="442">
        <f t="shared" si="115"/>
        <v>-129.50457496545667</v>
      </c>
      <c r="N235" s="442">
        <f t="shared" si="115"/>
        <v>0</v>
      </c>
      <c r="O235" s="442">
        <f>IF(O232&lt;1,0,+N235)</f>
        <v>0</v>
      </c>
      <c r="P235" s="442">
        <f t="shared" ref="P235:R235" si="116">IF(P232&lt;1,0,+O235)</f>
        <v>0</v>
      </c>
      <c r="Q235" s="442">
        <f t="shared" si="116"/>
        <v>0</v>
      </c>
      <c r="R235" s="442">
        <f t="shared" si="116"/>
        <v>0</v>
      </c>
      <c r="S235" s="442">
        <f>IF(S232&lt;1,0,+R235)</f>
        <v>0</v>
      </c>
      <c r="T235" s="442">
        <f t="shared" ref="T235:BB235" si="117">IF(T232&lt;1,0,+S235)</f>
        <v>0</v>
      </c>
      <c r="U235" s="442">
        <f t="shared" si="117"/>
        <v>0</v>
      </c>
      <c r="V235" s="442">
        <f t="shared" si="117"/>
        <v>0</v>
      </c>
      <c r="W235" s="442">
        <f t="shared" si="117"/>
        <v>0</v>
      </c>
      <c r="X235" s="442">
        <f t="shared" si="117"/>
        <v>0</v>
      </c>
      <c r="Y235" s="442">
        <f t="shared" si="117"/>
        <v>0</v>
      </c>
      <c r="Z235" s="442">
        <f t="shared" si="117"/>
        <v>0</v>
      </c>
      <c r="AA235" s="442">
        <f t="shared" si="117"/>
        <v>0</v>
      </c>
      <c r="AB235" s="442">
        <f t="shared" si="117"/>
        <v>0</v>
      </c>
      <c r="AC235" s="442">
        <f t="shared" si="117"/>
        <v>0</v>
      </c>
      <c r="AD235" s="442">
        <f t="shared" si="117"/>
        <v>0</v>
      </c>
      <c r="AE235" s="442">
        <f t="shared" si="117"/>
        <v>0</v>
      </c>
      <c r="AF235" s="442">
        <f t="shared" si="117"/>
        <v>0</v>
      </c>
      <c r="AG235" s="442">
        <f t="shared" si="117"/>
        <v>0</v>
      </c>
      <c r="AH235" s="442">
        <f t="shared" si="117"/>
        <v>0</v>
      </c>
      <c r="AI235" s="442">
        <f t="shared" si="117"/>
        <v>0</v>
      </c>
      <c r="AJ235" s="442">
        <f t="shared" si="117"/>
        <v>0</v>
      </c>
      <c r="AK235" s="442">
        <f t="shared" si="117"/>
        <v>0</v>
      </c>
      <c r="AL235" s="442">
        <f t="shared" si="117"/>
        <v>0</v>
      </c>
      <c r="AM235" s="442">
        <f t="shared" si="117"/>
        <v>0</v>
      </c>
      <c r="AN235" s="442">
        <f t="shared" si="117"/>
        <v>0</v>
      </c>
      <c r="AO235" s="442">
        <f t="shared" si="117"/>
        <v>0</v>
      </c>
      <c r="AP235" s="442">
        <f t="shared" si="117"/>
        <v>0</v>
      </c>
      <c r="AQ235" s="442">
        <f t="shared" si="117"/>
        <v>0</v>
      </c>
      <c r="AR235" s="442">
        <f t="shared" si="117"/>
        <v>0</v>
      </c>
      <c r="AS235" s="442">
        <f t="shared" si="117"/>
        <v>0</v>
      </c>
      <c r="AT235" s="442">
        <f t="shared" si="117"/>
        <v>0</v>
      </c>
      <c r="AU235" s="442">
        <f t="shared" si="117"/>
        <v>0</v>
      </c>
      <c r="AV235" s="442">
        <f t="shared" si="117"/>
        <v>0</v>
      </c>
      <c r="AW235" s="442">
        <f t="shared" si="117"/>
        <v>0</v>
      </c>
      <c r="AX235" s="442">
        <f t="shared" si="117"/>
        <v>0</v>
      </c>
      <c r="AY235" s="442">
        <f t="shared" si="117"/>
        <v>0</v>
      </c>
      <c r="AZ235" s="442">
        <f t="shared" si="117"/>
        <v>0</v>
      </c>
      <c r="BA235" s="442">
        <f t="shared" si="117"/>
        <v>0</v>
      </c>
      <c r="BB235" s="443">
        <f t="shared" si="117"/>
        <v>0</v>
      </c>
    </row>
    <row r="236" spans="2:54" hidden="1" outlineLevel="1"/>
    <row r="237" spans="2:54" hidden="1" outlineLevel="1">
      <c r="B237" s="486"/>
    </row>
    <row r="238" spans="2:54" collapsed="1"/>
  </sheetData>
  <mergeCells count="36">
    <mergeCell ref="C7:D7"/>
    <mergeCell ref="G7:H7"/>
    <mergeCell ref="J7:L7"/>
    <mergeCell ref="C5:D5"/>
    <mergeCell ref="G5:H5"/>
    <mergeCell ref="J5:M5"/>
    <mergeCell ref="G6:H6"/>
    <mergeCell ref="J6:L6"/>
    <mergeCell ref="C69:D69"/>
    <mergeCell ref="C70:D70"/>
    <mergeCell ref="B186:C186"/>
    <mergeCell ref="C8:D8"/>
    <mergeCell ref="J8:L8"/>
    <mergeCell ref="G9:H9"/>
    <mergeCell ref="J9:L9"/>
    <mergeCell ref="C10:D10"/>
    <mergeCell ref="J10:L10"/>
    <mergeCell ref="C12:D12"/>
    <mergeCell ref="B65:C65"/>
    <mergeCell ref="C66:D66"/>
    <mergeCell ref="C67:D67"/>
    <mergeCell ref="C68:D68"/>
    <mergeCell ref="F186:G186"/>
    <mergeCell ref="B188:C188"/>
    <mergeCell ref="F188:G188"/>
    <mergeCell ref="B224:C224"/>
    <mergeCell ref="F224:G224"/>
    <mergeCell ref="B190:C190"/>
    <mergeCell ref="B226:C226"/>
    <mergeCell ref="B204:C204"/>
    <mergeCell ref="F204:G204"/>
    <mergeCell ref="B206:C206"/>
    <mergeCell ref="F206:G206"/>
    <mergeCell ref="B208:C208"/>
    <mergeCell ref="B222:C222"/>
    <mergeCell ref="F222:G22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B3:BK106"/>
  <sheetViews>
    <sheetView zoomScale="70" zoomScaleNormal="70" workbookViewId="0">
      <pane xSplit="3" ySplit="9" topLeftCell="D88" activePane="bottomRight" state="frozen"/>
      <selection activeCell="E106" sqref="E106:BK106"/>
      <selection pane="topRight" activeCell="E106" sqref="E106:BK106"/>
      <selection pane="bottomLeft" activeCell="E106" sqref="E106:BK106"/>
      <selection pane="bottomRight" activeCell="F62" sqref="F62"/>
    </sheetView>
  </sheetViews>
  <sheetFormatPr defaultRowHeight="15"/>
  <cols>
    <col min="2" max="2" width="42.28515625" customWidth="1"/>
    <col min="3" max="3" width="2.5703125" customWidth="1"/>
    <col min="4" max="63" width="17.7109375" customWidth="1"/>
  </cols>
  <sheetData>
    <row r="3" spans="2:63" ht="21">
      <c r="B3" s="12" t="s">
        <v>581</v>
      </c>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row>
    <row r="5" spans="2:63">
      <c r="D5" t="s">
        <v>333</v>
      </c>
      <c r="H5" s="580"/>
    </row>
    <row r="7" spans="2:63" ht="15.75" thickBot="1"/>
    <row r="8" spans="2:63" ht="16.5" thickTop="1" thickBot="1">
      <c r="D8" s="14">
        <f>'Investment Appraisal (2)'!C5</f>
        <v>2017</v>
      </c>
      <c r="E8" s="14">
        <f>D8+1</f>
        <v>2018</v>
      </c>
      <c r="F8" s="14">
        <f t="shared" ref="F8:BK8" si="0">E8+1</f>
        <v>2019</v>
      </c>
      <c r="G8" s="14">
        <f t="shared" si="0"/>
        <v>2020</v>
      </c>
      <c r="H8" s="14">
        <f t="shared" si="0"/>
        <v>2021</v>
      </c>
      <c r="I8" s="14">
        <f t="shared" si="0"/>
        <v>2022</v>
      </c>
      <c r="J8" s="14">
        <f t="shared" si="0"/>
        <v>2023</v>
      </c>
      <c r="K8" s="14">
        <f t="shared" si="0"/>
        <v>2024</v>
      </c>
      <c r="L8" s="14">
        <f t="shared" si="0"/>
        <v>2025</v>
      </c>
      <c r="M8" s="14">
        <f t="shared" si="0"/>
        <v>2026</v>
      </c>
      <c r="N8" s="14">
        <f t="shared" si="0"/>
        <v>2027</v>
      </c>
      <c r="O8" s="14">
        <f t="shared" si="0"/>
        <v>2028</v>
      </c>
      <c r="P8" s="14">
        <f t="shared" si="0"/>
        <v>2029</v>
      </c>
      <c r="Q8" s="14">
        <f t="shared" si="0"/>
        <v>2030</v>
      </c>
      <c r="R8" s="14">
        <f t="shared" si="0"/>
        <v>2031</v>
      </c>
      <c r="S8" s="14">
        <f t="shared" si="0"/>
        <v>2032</v>
      </c>
      <c r="T8" s="14">
        <f t="shared" si="0"/>
        <v>2033</v>
      </c>
      <c r="U8" s="14">
        <f t="shared" si="0"/>
        <v>2034</v>
      </c>
      <c r="V8" s="14">
        <f t="shared" si="0"/>
        <v>2035</v>
      </c>
      <c r="W8" s="14">
        <f t="shared" si="0"/>
        <v>2036</v>
      </c>
      <c r="X8" s="14">
        <f t="shared" si="0"/>
        <v>2037</v>
      </c>
      <c r="Y8" s="14">
        <f t="shared" si="0"/>
        <v>2038</v>
      </c>
      <c r="Z8" s="14">
        <f t="shared" si="0"/>
        <v>2039</v>
      </c>
      <c r="AA8" s="14">
        <f t="shared" si="0"/>
        <v>2040</v>
      </c>
      <c r="AB8" s="14">
        <f t="shared" si="0"/>
        <v>2041</v>
      </c>
      <c r="AC8" s="14">
        <f t="shared" si="0"/>
        <v>2042</v>
      </c>
      <c r="AD8" s="14">
        <f t="shared" si="0"/>
        <v>2043</v>
      </c>
      <c r="AE8" s="14">
        <f t="shared" si="0"/>
        <v>2044</v>
      </c>
      <c r="AF8" s="14">
        <f t="shared" si="0"/>
        <v>2045</v>
      </c>
      <c r="AG8" s="14">
        <f t="shared" si="0"/>
        <v>2046</v>
      </c>
      <c r="AH8" s="14">
        <f t="shared" si="0"/>
        <v>2047</v>
      </c>
      <c r="AI8" s="14">
        <f t="shared" si="0"/>
        <v>2048</v>
      </c>
      <c r="AJ8" s="14">
        <f t="shared" si="0"/>
        <v>2049</v>
      </c>
      <c r="AK8" s="14">
        <f t="shared" si="0"/>
        <v>2050</v>
      </c>
      <c r="AL8" s="14">
        <f t="shared" si="0"/>
        <v>2051</v>
      </c>
      <c r="AM8" s="14">
        <f t="shared" si="0"/>
        <v>2052</v>
      </c>
      <c r="AN8" s="14">
        <f t="shared" si="0"/>
        <v>2053</v>
      </c>
      <c r="AO8" s="14">
        <f t="shared" si="0"/>
        <v>2054</v>
      </c>
      <c r="AP8" s="14">
        <f t="shared" si="0"/>
        <v>2055</v>
      </c>
      <c r="AQ8" s="14">
        <f t="shared" si="0"/>
        <v>2056</v>
      </c>
      <c r="AR8" s="14">
        <f t="shared" si="0"/>
        <v>2057</v>
      </c>
      <c r="AS8" s="14">
        <f t="shared" si="0"/>
        <v>2058</v>
      </c>
      <c r="AT8" s="14">
        <f t="shared" si="0"/>
        <v>2059</v>
      </c>
      <c r="AU8" s="14">
        <f t="shared" si="0"/>
        <v>2060</v>
      </c>
      <c r="AV8" s="14">
        <f t="shared" si="0"/>
        <v>2061</v>
      </c>
      <c r="AW8" s="14">
        <f t="shared" si="0"/>
        <v>2062</v>
      </c>
      <c r="AX8" s="14">
        <f t="shared" si="0"/>
        <v>2063</v>
      </c>
      <c r="AY8" s="14">
        <f t="shared" si="0"/>
        <v>2064</v>
      </c>
      <c r="AZ8" s="14">
        <f t="shared" si="0"/>
        <v>2065</v>
      </c>
      <c r="BA8" s="14">
        <f t="shared" si="0"/>
        <v>2066</v>
      </c>
      <c r="BB8" s="14">
        <f t="shared" si="0"/>
        <v>2067</v>
      </c>
      <c r="BC8" s="14">
        <f t="shared" si="0"/>
        <v>2068</v>
      </c>
      <c r="BD8" s="14">
        <f t="shared" si="0"/>
        <v>2069</v>
      </c>
      <c r="BE8" s="14">
        <f t="shared" si="0"/>
        <v>2070</v>
      </c>
      <c r="BF8" s="14">
        <f t="shared" si="0"/>
        <v>2071</v>
      </c>
      <c r="BG8" s="14">
        <f t="shared" si="0"/>
        <v>2072</v>
      </c>
      <c r="BH8" s="14">
        <f t="shared" si="0"/>
        <v>2073</v>
      </c>
      <c r="BI8" s="14">
        <f t="shared" si="0"/>
        <v>2074</v>
      </c>
      <c r="BJ8" s="14">
        <f t="shared" si="0"/>
        <v>2075</v>
      </c>
      <c r="BK8" s="14">
        <f t="shared" si="0"/>
        <v>2076</v>
      </c>
    </row>
    <row r="9" spans="2:63" ht="15.75" thickTop="1">
      <c r="B9" s="367" t="s">
        <v>330</v>
      </c>
      <c r="D9" s="81">
        <f>HLOOKUP(D8,'Inflation Index'!$20:$25,3,FALSE)</f>
        <v>1.03</v>
      </c>
      <c r="E9" s="81">
        <f>HLOOKUP(E8,'Inflation Index'!$20:$25,3,FALSE)</f>
        <v>1.0609</v>
      </c>
      <c r="F9" s="81">
        <f>HLOOKUP(F8,'Inflation Index'!$20:$25,3,FALSE)</f>
        <v>1.092727</v>
      </c>
      <c r="G9" s="81">
        <f>HLOOKUP(G8,'Inflation Index'!$20:$25,3,FALSE)</f>
        <v>1.1255088099999999</v>
      </c>
      <c r="H9" s="81">
        <f>HLOOKUP(H8,'Inflation Index'!$20:$25,3,FALSE)</f>
        <v>1.1592740743000001</v>
      </c>
      <c r="I9" s="81">
        <f>HLOOKUP(I8,'Inflation Index'!$20:$25,3,FALSE)</f>
        <v>1.1940522965290001</v>
      </c>
      <c r="J9" s="81">
        <f>HLOOKUP(J8,'Inflation Index'!$20:$25,3,FALSE)</f>
        <v>1.22987386542487</v>
      </c>
      <c r="K9" s="81">
        <f>HLOOKUP(K8,'Inflation Index'!$20:$25,3,FALSE)</f>
        <v>1.2667700813876162</v>
      </c>
      <c r="L9" s="81">
        <f>HLOOKUP(L8,'Inflation Index'!$20:$25,3,FALSE)</f>
        <v>1.3047731838292447</v>
      </c>
      <c r="M9" s="81">
        <f>HLOOKUP(M8,'Inflation Index'!$20:$25,3,FALSE)</f>
        <v>1.3439163793441222</v>
      </c>
      <c r="N9" s="81">
        <f>HLOOKUP(N8,'Inflation Index'!$20:$25,3,FALSE)</f>
        <v>1.3842338707244459</v>
      </c>
      <c r="O9" s="81">
        <f>HLOOKUP(O8,'Inflation Index'!$20:$25,3,FALSE)</f>
        <v>1.4257608868461793</v>
      </c>
      <c r="P9" s="81">
        <f>HLOOKUP(P8,'Inflation Index'!$20:$25,3,FALSE)</f>
        <v>1.4685337134515646</v>
      </c>
      <c r="Q9" s="81">
        <f>HLOOKUP(Q8,'Inflation Index'!$20:$25,3,FALSE)</f>
        <v>1.5125897248551117</v>
      </c>
      <c r="R9" s="81">
        <f>HLOOKUP(R8,'Inflation Index'!$20:$25,3,FALSE)</f>
        <v>1.5579674166007649</v>
      </c>
      <c r="S9" s="81">
        <f>HLOOKUP(S8,'Inflation Index'!$20:$25,3,FALSE)</f>
        <v>1.6047064390987877</v>
      </c>
      <c r="T9" s="81">
        <f>HLOOKUP(T8,'Inflation Index'!$20:$25,3,FALSE)</f>
        <v>1.6528476322717514</v>
      </c>
      <c r="U9" s="81">
        <f>HLOOKUP(U8,'Inflation Index'!$20:$25,3,FALSE)</f>
        <v>1.7024330612399041</v>
      </c>
      <c r="V9" s="81">
        <f>HLOOKUP(V8,'Inflation Index'!$20:$25,3,FALSE)</f>
        <v>1.7535060530771012</v>
      </c>
      <c r="W9" s="81">
        <f>HLOOKUP(W8,'Inflation Index'!$20:$25,3,FALSE)</f>
        <v>1.8061112346694141</v>
      </c>
      <c r="X9" s="81">
        <f>HLOOKUP(X8,'Inflation Index'!$20:$25,3,FALSE)</f>
        <v>1.8602945717094965</v>
      </c>
      <c r="Y9" s="81">
        <f>HLOOKUP(Y8,'Inflation Index'!$20:$25,3,FALSE)</f>
        <v>1.9161034088607813</v>
      </c>
      <c r="Z9" s="81">
        <f>HLOOKUP(Z8,'Inflation Index'!$20:$25,3,FALSE)</f>
        <v>1.9735865111266051</v>
      </c>
      <c r="AA9" s="81">
        <f>HLOOKUP(AA8,'Inflation Index'!$20:$25,3,FALSE)</f>
        <v>2.0327941064604031</v>
      </c>
      <c r="AB9" s="81">
        <f>HLOOKUP(AB8,'Inflation Index'!$20:$25,3,FALSE)</f>
        <v>2.0937779296542152</v>
      </c>
      <c r="AC9" s="81">
        <f>HLOOKUP(AC8,'Inflation Index'!$20:$25,3,FALSE)</f>
        <v>2.1565912675438419</v>
      </c>
      <c r="AD9" s="81">
        <f>HLOOKUP(AD8,'Inflation Index'!$20:$25,3,FALSE)</f>
        <v>2.2212890055701573</v>
      </c>
      <c r="AE9" s="81">
        <f>HLOOKUP(AE8,'Inflation Index'!$20:$25,3,FALSE)</f>
        <v>2.287927675737262</v>
      </c>
      <c r="AF9" s="81">
        <f>HLOOKUP(AF8,'Inflation Index'!$20:$25,3,FALSE)</f>
        <v>2.35656550600938</v>
      </c>
      <c r="AG9" s="81">
        <f>HLOOKUP(AG8,'Inflation Index'!$20:$25,3,FALSE)</f>
        <v>2.4272624711896613</v>
      </c>
      <c r="AH9" s="81">
        <f>HLOOKUP(AH8,'Inflation Index'!$20:$25,3,FALSE)</f>
        <v>2.5000803453253511</v>
      </c>
      <c r="AI9" s="81">
        <f>HLOOKUP(AI8,'Inflation Index'!$20:$25,3,FALSE)</f>
        <v>2.5750827556851119</v>
      </c>
      <c r="AJ9" s="81">
        <f>HLOOKUP(AJ8,'Inflation Index'!$20:$25,3,FALSE)</f>
        <v>2.6523352383556653</v>
      </c>
      <c r="AK9" s="81">
        <f>HLOOKUP(AK8,'Inflation Index'!$20:$25,3,FALSE)</f>
        <v>2.7319052955063352</v>
      </c>
      <c r="AL9" s="81">
        <f>HLOOKUP(AL8,'Inflation Index'!$20:$25,3,FALSE)</f>
        <v>2.8138624543715252</v>
      </c>
      <c r="AM9" s="81">
        <f>HLOOKUP(AM8,'Inflation Index'!$20:$25,3,FALSE)</f>
        <v>2.8982783280026712</v>
      </c>
      <c r="AN9" s="81">
        <f>HLOOKUP(AN8,'Inflation Index'!$20:$25,3,FALSE)</f>
        <v>2.9852266778427516</v>
      </c>
      <c r="AO9" s="81">
        <f>HLOOKUP(AO8,'Inflation Index'!$20:$25,3,FALSE)</f>
        <v>3.0747834781780341</v>
      </c>
      <c r="AP9" s="81">
        <f>HLOOKUP(AP8,'Inflation Index'!$20:$25,3,FALSE)</f>
        <v>3.1670269825233754</v>
      </c>
      <c r="AQ9" s="81">
        <f>HLOOKUP(AQ8,'Inflation Index'!$20:$25,3,FALSE)</f>
        <v>3.2620377919990768</v>
      </c>
      <c r="AR9" s="81">
        <f>HLOOKUP(AR8,'Inflation Index'!$20:$25,3,FALSE)</f>
        <v>3.3598989257590488</v>
      </c>
      <c r="AS9" s="81">
        <f>HLOOKUP(AS8,'Inflation Index'!$20:$25,3,FALSE)</f>
        <v>3.4606958935318204</v>
      </c>
      <c r="AT9" s="81">
        <f>HLOOKUP(AT8,'Inflation Index'!$20:$25,3,FALSE)</f>
        <v>3.5645167703377751</v>
      </c>
      <c r="AU9" s="81">
        <f>HLOOKUP(AU8,'Inflation Index'!$20:$25,3,FALSE)</f>
        <v>3.6714522734479083</v>
      </c>
      <c r="AV9" s="81">
        <f>HLOOKUP(AV8,'Inflation Index'!$20:$25,3,FALSE)</f>
        <v>3.7815958416513458</v>
      </c>
      <c r="AW9" s="81">
        <f>HLOOKUP(AW8,'Inflation Index'!$20:$25,3,FALSE)</f>
        <v>3.895043716900886</v>
      </c>
      <c r="AX9" s="81">
        <f>HLOOKUP(AX8,'Inflation Index'!$20:$25,3,FALSE)</f>
        <v>4.0118950284079125</v>
      </c>
      <c r="AY9" s="81">
        <f>HLOOKUP(AY8,'Inflation Index'!$20:$25,3,FALSE)</f>
        <v>4.1322518792601501</v>
      </c>
      <c r="AZ9" s="81">
        <f>HLOOKUP(AZ8,'Inflation Index'!$20:$25,3,FALSE)</f>
        <v>4.2562194356379548</v>
      </c>
      <c r="BA9" s="81">
        <f>HLOOKUP(BA8,'Inflation Index'!$20:$25,3,FALSE)</f>
        <v>4.3839060187070942</v>
      </c>
      <c r="BB9" s="81">
        <f>HLOOKUP(BB8,'Inflation Index'!$20:$25,3,FALSE)</f>
        <v>4.5154231992683069</v>
      </c>
      <c r="BC9" s="81">
        <f>HLOOKUP(BC8,'Inflation Index'!$20:$25,3,FALSE)</f>
        <v>4.6508858952463559</v>
      </c>
      <c r="BD9" s="81">
        <f>HLOOKUP(BD8,'Inflation Index'!$20:$25,3,FALSE)</f>
        <v>4.7904124721037471</v>
      </c>
      <c r="BE9" s="81">
        <f>HLOOKUP(BE8,'Inflation Index'!$20:$25,3,FALSE)</f>
        <v>4.9341248462668599</v>
      </c>
      <c r="BF9" s="81">
        <f>HLOOKUP(BF8,'Inflation Index'!$20:$25,3,FALSE)</f>
        <v>5.0821485916548657</v>
      </c>
      <c r="BG9" s="81">
        <f>HLOOKUP(BG8,'Inflation Index'!$20:$25,3,FALSE)</f>
        <v>5.234613049404512</v>
      </c>
      <c r="BH9" s="81">
        <f>HLOOKUP(BH8,'Inflation Index'!$20:$25,3,FALSE)</f>
        <v>5.3916514408866476</v>
      </c>
      <c r="BI9" s="81">
        <f>HLOOKUP(BI8,'Inflation Index'!$20:$25,3,FALSE)</f>
        <v>5.5534009841132468</v>
      </c>
      <c r="BJ9" s="81">
        <f>HLOOKUP(BJ8,'Inflation Index'!$20:$25,3,FALSE)</f>
        <v>5.7200030136366449</v>
      </c>
      <c r="BK9" s="81">
        <f>HLOOKUP(BK8,'Inflation Index'!$20:$25,3,FALSE)</f>
        <v>5.8916031040457435</v>
      </c>
    </row>
    <row r="11" spans="2:63">
      <c r="B11" s="54" t="s">
        <v>166</v>
      </c>
      <c r="D11" s="239"/>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6"/>
    </row>
    <row r="12" spans="2:63" s="382" customFormat="1">
      <c r="B12" s="381" t="s">
        <v>167</v>
      </c>
      <c r="D12" s="383">
        <f>D19</f>
        <v>70</v>
      </c>
      <c r="E12" s="384">
        <f t="shared" ref="E12:BK12" si="1">E19</f>
        <v>86.1</v>
      </c>
      <c r="F12" s="384">
        <f t="shared" si="1"/>
        <v>88.252499999999984</v>
      </c>
      <c r="G12" s="384">
        <f t="shared" si="1"/>
        <v>90.458812499999965</v>
      </c>
      <c r="H12" s="384">
        <f t="shared" si="1"/>
        <v>92.720282812499974</v>
      </c>
      <c r="I12" s="384">
        <f t="shared" si="1"/>
        <v>95.038289882812464</v>
      </c>
      <c r="J12" s="384">
        <f t="shared" si="1"/>
        <v>97.414247129882767</v>
      </c>
      <c r="K12" s="384">
        <f t="shared" si="1"/>
        <v>99.849603308129801</v>
      </c>
      <c r="L12" s="384">
        <f t="shared" si="1"/>
        <v>102.34584339083304</v>
      </c>
      <c r="M12" s="384">
        <f t="shared" si="1"/>
        <v>104.90448947560387</v>
      </c>
      <c r="N12" s="384">
        <f t="shared" si="1"/>
        <v>107.52710171249394</v>
      </c>
      <c r="O12" s="384">
        <f t="shared" si="1"/>
        <v>110.21527925530629</v>
      </c>
      <c r="P12" s="384">
        <f t="shared" si="1"/>
        <v>112.97066123668893</v>
      </c>
      <c r="Q12" s="384">
        <f t="shared" si="1"/>
        <v>115.79492776760614</v>
      </c>
      <c r="R12" s="384">
        <f t="shared" si="1"/>
        <v>118.68980096179629</v>
      </c>
      <c r="S12" s="384">
        <f t="shared" si="1"/>
        <v>121.65704598584119</v>
      </c>
      <c r="T12" s="384">
        <f t="shared" si="1"/>
        <v>124.69847213548721</v>
      </c>
      <c r="U12" s="384">
        <f t="shared" si="1"/>
        <v>127.81593393887438</v>
      </c>
      <c r="V12" s="384">
        <f t="shared" si="1"/>
        <v>131.01133228734625</v>
      </c>
      <c r="W12" s="384">
        <f t="shared" si="1"/>
        <v>134.28661559452988</v>
      </c>
      <c r="X12" s="384">
        <f t="shared" si="1"/>
        <v>137.64378098439312</v>
      </c>
      <c r="Y12" s="384">
        <f t="shared" si="1"/>
        <v>141.08487550900293</v>
      </c>
      <c r="Z12" s="384">
        <f t="shared" si="1"/>
        <v>144.61199739672799</v>
      </c>
      <c r="AA12" s="384">
        <f t="shared" si="1"/>
        <v>148.22729733164616</v>
      </c>
      <c r="AB12" s="384">
        <f t="shared" si="1"/>
        <v>151.93297976493733</v>
      </c>
      <c r="AC12" s="384">
        <f t="shared" si="1"/>
        <v>155.73130425906072</v>
      </c>
      <c r="AD12" s="384">
        <f t="shared" si="1"/>
        <v>159.62458686553725</v>
      </c>
      <c r="AE12" s="384">
        <f t="shared" si="1"/>
        <v>163.61520153717566</v>
      </c>
      <c r="AF12" s="384">
        <f t="shared" si="1"/>
        <v>167.70558157560504</v>
      </c>
      <c r="AG12" s="384">
        <f t="shared" si="1"/>
        <v>171.89822111499515</v>
      </c>
      <c r="AH12" s="384">
        <f t="shared" si="1"/>
        <v>176.19567664287001</v>
      </c>
      <c r="AI12" s="384">
        <f t="shared" si="1"/>
        <v>180.60056855894177</v>
      </c>
      <c r="AJ12" s="384">
        <f t="shared" si="1"/>
        <v>185.11558277291527</v>
      </c>
      <c r="AK12" s="384">
        <f t="shared" si="1"/>
        <v>189.74347234223814</v>
      </c>
      <c r="AL12" s="384">
        <f t="shared" si="1"/>
        <v>194.48705915079407</v>
      </c>
      <c r="AM12" s="384">
        <f t="shared" si="1"/>
        <v>199.34923562956391</v>
      </c>
      <c r="AN12" s="384">
        <f t="shared" si="1"/>
        <v>204.33296652030299</v>
      </c>
      <c r="AO12" s="384">
        <f t="shared" si="1"/>
        <v>209.44129068331054</v>
      </c>
      <c r="AP12" s="384">
        <f t="shared" si="1"/>
        <v>214.67732295039329</v>
      </c>
      <c r="AQ12" s="384">
        <f t="shared" si="1"/>
        <v>220.0442560241531</v>
      </c>
      <c r="AR12" s="384">
        <f t="shared" si="1"/>
        <v>225.54536242475695</v>
      </c>
      <c r="AS12" s="384">
        <f t="shared" si="1"/>
        <v>231.18399648537587</v>
      </c>
      <c r="AT12" s="384">
        <f t="shared" si="1"/>
        <v>236.96359639751023</v>
      </c>
      <c r="AU12" s="384">
        <f t="shared" si="1"/>
        <v>242.88768630744795</v>
      </c>
      <c r="AV12" s="384">
        <f t="shared" si="1"/>
        <v>248.95987846513407</v>
      </c>
      <c r="AW12" s="384">
        <f t="shared" si="1"/>
        <v>255.18387542676243</v>
      </c>
      <c r="AX12" s="384">
        <f t="shared" si="1"/>
        <v>261.56347231243143</v>
      </c>
      <c r="AY12" s="384">
        <f t="shared" si="1"/>
        <v>268.10255912024223</v>
      </c>
      <c r="AZ12" s="384">
        <f t="shared" si="1"/>
        <v>274.80512309824826</v>
      </c>
      <c r="BA12" s="384">
        <f t="shared" si="1"/>
        <v>281.67525117570443</v>
      </c>
      <c r="BB12" s="384">
        <f t="shared" si="1"/>
        <v>288.71713245509704</v>
      </c>
      <c r="BC12" s="384">
        <f t="shared" si="1"/>
        <v>295.93506076647446</v>
      </c>
      <c r="BD12" s="384">
        <f t="shared" si="1"/>
        <v>303.33343728563625</v>
      </c>
      <c r="BE12" s="384">
        <f t="shared" si="1"/>
        <v>310.91677321777712</v>
      </c>
      <c r="BF12" s="384">
        <f t="shared" si="1"/>
        <v>318.6896925482215</v>
      </c>
      <c r="BG12" s="384">
        <f t="shared" si="1"/>
        <v>326.65693486192703</v>
      </c>
      <c r="BH12" s="384">
        <f t="shared" si="1"/>
        <v>334.82335823347512</v>
      </c>
      <c r="BI12" s="384">
        <f t="shared" si="1"/>
        <v>343.193942189312</v>
      </c>
      <c r="BJ12" s="384">
        <f t="shared" si="1"/>
        <v>351.77379074404473</v>
      </c>
      <c r="BK12" s="385">
        <f t="shared" si="1"/>
        <v>360.56813551264588</v>
      </c>
    </row>
    <row r="13" spans="2:63" s="382" customFormat="1">
      <c r="B13" s="386"/>
      <c r="D13" s="383"/>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384"/>
      <c r="BJ13" s="384"/>
      <c r="BK13" s="385"/>
    </row>
    <row r="14" spans="2:63" s="382" customFormat="1">
      <c r="B14" s="386" t="s">
        <v>168</v>
      </c>
      <c r="D14" s="383">
        <f>IFERROR('Inputs (2)'!F239,0)</f>
        <v>50</v>
      </c>
      <c r="E14" s="384">
        <f>IFERROR('Inputs (2)'!G239,0)</f>
        <v>51.249999999999993</v>
      </c>
      <c r="F14" s="384">
        <f>IFERROR('Inputs (2)'!H239,0)</f>
        <v>52.531249999999986</v>
      </c>
      <c r="G14" s="384">
        <f>IFERROR('Inputs (2)'!I239,0)</f>
        <v>53.844531249999982</v>
      </c>
      <c r="H14" s="384">
        <f>IFERROR('Inputs (2)'!J239,0)</f>
        <v>55.19064453124998</v>
      </c>
      <c r="I14" s="384">
        <f>IFERROR('Inputs (2)'!K239,0)</f>
        <v>56.570410644531222</v>
      </c>
      <c r="J14" s="384">
        <f>IFERROR('Inputs (2)'!L239,0)</f>
        <v>57.984670910644496</v>
      </c>
      <c r="K14" s="384">
        <f>IFERROR('Inputs (2)'!M239,0)</f>
        <v>59.434287683410602</v>
      </c>
      <c r="L14" s="384">
        <f>IFERROR('Inputs (2)'!N239,0)</f>
        <v>60.920144875495865</v>
      </c>
      <c r="M14" s="384">
        <f>IFERROR('Inputs (2)'!O239,0)</f>
        <v>62.443148497383255</v>
      </c>
      <c r="N14" s="384">
        <f>IFERROR('Inputs (2)'!P239,0)</f>
        <v>64.004227209817827</v>
      </c>
      <c r="O14" s="384">
        <f>IFERROR('Inputs (2)'!Q239,0)</f>
        <v>65.604332890063262</v>
      </c>
      <c r="P14" s="384">
        <f>IFERROR('Inputs (2)'!R239,0)</f>
        <v>67.24444121231484</v>
      </c>
      <c r="Q14" s="384">
        <f>IFERROR('Inputs (2)'!S239,0)</f>
        <v>68.9255522426227</v>
      </c>
      <c r="R14" s="384">
        <f>IFERROR('Inputs (2)'!T239,0)</f>
        <v>70.648691048688264</v>
      </c>
      <c r="S14" s="384">
        <f>IFERROR('Inputs (2)'!U239,0)</f>
        <v>72.414908324905468</v>
      </c>
      <c r="T14" s="384">
        <f>IFERROR('Inputs (2)'!V239,0)</f>
        <v>74.225281033028097</v>
      </c>
      <c r="U14" s="384">
        <f>IFERROR('Inputs (2)'!W239,0)</f>
        <v>76.080913058853795</v>
      </c>
      <c r="V14" s="384">
        <f>IFERROR('Inputs (2)'!X239,0)</f>
        <v>77.982935885325134</v>
      </c>
      <c r="W14" s="384">
        <f>IFERROR('Inputs (2)'!Y239,0)</f>
        <v>79.932509282458255</v>
      </c>
      <c r="X14" s="384">
        <f>IFERROR('Inputs (2)'!Z239,0)</f>
        <v>81.930822014519705</v>
      </c>
      <c r="Y14" s="384">
        <f>IFERROR('Inputs (2)'!AA239,0)</f>
        <v>83.979092564882691</v>
      </c>
      <c r="Z14" s="384">
        <f>IFERROR('Inputs (2)'!AB239,0)</f>
        <v>86.078569879004746</v>
      </c>
      <c r="AA14" s="384">
        <f>IFERROR('Inputs (2)'!AC239,0)</f>
        <v>88.230534125979858</v>
      </c>
      <c r="AB14" s="384">
        <f>IFERROR('Inputs (2)'!AD239,0)</f>
        <v>90.436297479129351</v>
      </c>
      <c r="AC14" s="384">
        <f>IFERROR('Inputs (2)'!AE239,0)</f>
        <v>92.69720491610758</v>
      </c>
      <c r="AD14" s="384">
        <f>IFERROR('Inputs (2)'!AF239,0)</f>
        <v>95.014635039010258</v>
      </c>
      <c r="AE14" s="384">
        <f>IFERROR('Inputs (2)'!AG239,0)</f>
        <v>97.390000914985507</v>
      </c>
      <c r="AF14" s="384">
        <f>IFERROR('Inputs (2)'!AH239,0)</f>
        <v>99.824750937860131</v>
      </c>
      <c r="AG14" s="384">
        <f>IFERROR('Inputs (2)'!AI239,0)</f>
        <v>102.32036971130663</v>
      </c>
      <c r="AH14" s="384">
        <f>IFERROR('Inputs (2)'!AJ239,0)</f>
        <v>104.87837895408929</v>
      </c>
      <c r="AI14" s="384">
        <f>IFERROR('Inputs (2)'!AK239,0)</f>
        <v>107.50033842794151</v>
      </c>
      <c r="AJ14" s="384">
        <f>IFERROR('Inputs (2)'!AL239,0)</f>
        <v>110.18784688864004</v>
      </c>
      <c r="AK14" s="384">
        <f>IFERROR('Inputs (2)'!AM239,0)</f>
        <v>112.94254306085602</v>
      </c>
      <c r="AL14" s="384">
        <f>IFERROR('Inputs (2)'!AN239,0)</f>
        <v>115.76610663737742</v>
      </c>
      <c r="AM14" s="384">
        <f>IFERROR('Inputs (2)'!AO239,0)</f>
        <v>118.66025930331185</v>
      </c>
      <c r="AN14" s="384">
        <f>IFERROR('Inputs (2)'!AP239,0)</f>
        <v>121.62676578589463</v>
      </c>
      <c r="AO14" s="384">
        <f>IFERROR('Inputs (2)'!AQ239,0)</f>
        <v>124.66743493054199</v>
      </c>
      <c r="AP14" s="384">
        <f>IFERROR('Inputs (2)'!AR239,0)</f>
        <v>127.78412080380552</v>
      </c>
      <c r="AQ14" s="384">
        <f>IFERROR('Inputs (2)'!AS239,0)</f>
        <v>130.97872382390065</v>
      </c>
      <c r="AR14" s="384">
        <f>IFERROR('Inputs (2)'!AT239,0)</f>
        <v>134.25319191949816</v>
      </c>
      <c r="AS14" s="384">
        <f>IFERROR('Inputs (2)'!AU239,0)</f>
        <v>137.60952171748562</v>
      </c>
      <c r="AT14" s="384">
        <f>IFERROR('Inputs (2)'!AV239,0)</f>
        <v>141.04975976042275</v>
      </c>
      <c r="AU14" s="384">
        <f>IFERROR('Inputs (2)'!AW239,0)</f>
        <v>144.57600375443329</v>
      </c>
      <c r="AV14" s="384">
        <f>IFERROR('Inputs (2)'!AX239,0)</f>
        <v>148.1904038482941</v>
      </c>
      <c r="AW14" s="384">
        <f>IFERROR('Inputs (2)'!AY239,0)</f>
        <v>151.89516394450143</v>
      </c>
      <c r="AX14" s="384">
        <f>IFERROR('Inputs (2)'!AZ239,0)</f>
        <v>155.69254304311394</v>
      </c>
      <c r="AY14" s="384">
        <f>IFERROR('Inputs (2)'!BA239,0)</f>
        <v>159.58485661919178</v>
      </c>
      <c r="AZ14" s="384">
        <f>IFERROR('Inputs (2)'!BB239,0)</f>
        <v>163.57447803467156</v>
      </c>
      <c r="BA14" s="384">
        <f>IFERROR('Inputs (2)'!BC239,0)</f>
        <v>167.66383998553835</v>
      </c>
      <c r="BB14" s="384">
        <f>IFERROR('Inputs (2)'!BD239,0)</f>
        <v>171.8554359851768</v>
      </c>
      <c r="BC14" s="384">
        <f>IFERROR('Inputs (2)'!BE239,0)</f>
        <v>176.1518218848062</v>
      </c>
      <c r="BD14" s="384">
        <f>IFERROR('Inputs (2)'!BF239,0)</f>
        <v>180.55561743192632</v>
      </c>
      <c r="BE14" s="384">
        <f>IFERROR('Inputs (2)'!BG239,0)</f>
        <v>185.06950786772447</v>
      </c>
      <c r="BF14" s="384">
        <f>IFERROR('Inputs (2)'!BH239,0)</f>
        <v>189.69624556441755</v>
      </c>
      <c r="BG14" s="384">
        <f>IFERROR('Inputs (2)'!BI239,0)</f>
        <v>194.43865170352797</v>
      </c>
      <c r="BH14" s="384">
        <f>IFERROR('Inputs (2)'!BJ239,0)</f>
        <v>199.29961799611615</v>
      </c>
      <c r="BI14" s="384">
        <f>IFERROR('Inputs (2)'!BK239,0)</f>
        <v>204.28210844601904</v>
      </c>
      <c r="BJ14" s="384">
        <f>IFERROR('Inputs (2)'!BL239,0)</f>
        <v>209.3891611571695</v>
      </c>
      <c r="BK14" s="385">
        <f>IFERROR('Inputs (2)'!BM239,0)</f>
        <v>214.62389018609872</v>
      </c>
    </row>
    <row r="15" spans="2:63" s="382" customFormat="1">
      <c r="B15" s="386" t="s">
        <v>169</v>
      </c>
      <c r="D15" s="383">
        <f>IFERROR('Inputs (2)'!F240,0)</f>
        <v>10</v>
      </c>
      <c r="E15" s="384">
        <f>IFERROR('Inputs (2)'!G240,0)</f>
        <v>10.25</v>
      </c>
      <c r="F15" s="384">
        <f>IFERROR('Inputs (2)'!H240,0)</f>
        <v>10.50625</v>
      </c>
      <c r="G15" s="384">
        <f>IFERROR('Inputs (2)'!I240,0)</f>
        <v>10.768906249999999</v>
      </c>
      <c r="H15" s="384">
        <f>IFERROR('Inputs (2)'!J240,0)</f>
        <v>11.038128906249998</v>
      </c>
      <c r="I15" s="384">
        <f>IFERROR('Inputs (2)'!K240,0)</f>
        <v>11.314082128906247</v>
      </c>
      <c r="J15" s="384">
        <f>IFERROR('Inputs (2)'!L240,0)</f>
        <v>11.596934182128901</v>
      </c>
      <c r="K15" s="384">
        <f>IFERROR('Inputs (2)'!M240,0)</f>
        <v>11.886857536682122</v>
      </c>
      <c r="L15" s="384">
        <f>IFERROR('Inputs (2)'!N240,0)</f>
        <v>12.184028975099174</v>
      </c>
      <c r="M15" s="384">
        <f>IFERROR('Inputs (2)'!O240,0)</f>
        <v>12.488629699476652</v>
      </c>
      <c r="N15" s="384">
        <f>IFERROR('Inputs (2)'!P240,0)</f>
        <v>12.800845441963567</v>
      </c>
      <c r="O15" s="384">
        <f>IFERROR('Inputs (2)'!Q240,0)</f>
        <v>13.120866578012652</v>
      </c>
      <c r="P15" s="384">
        <f>IFERROR('Inputs (2)'!R240,0)</f>
        <v>13.448888242462969</v>
      </c>
      <c r="Q15" s="384">
        <f>IFERROR('Inputs (2)'!S240,0)</f>
        <v>13.785110448524541</v>
      </c>
      <c r="R15" s="384">
        <f>IFERROR('Inputs (2)'!T240,0)</f>
        <v>14.129738209737653</v>
      </c>
      <c r="S15" s="384">
        <f>IFERROR('Inputs (2)'!U240,0)</f>
        <v>14.482981664981095</v>
      </c>
      <c r="T15" s="384">
        <f>IFERROR('Inputs (2)'!V240,0)</f>
        <v>14.845056206605619</v>
      </c>
      <c r="U15" s="384">
        <f>IFERROR('Inputs (2)'!W240,0)</f>
        <v>15.21618261177076</v>
      </c>
      <c r="V15" s="384">
        <f>IFERROR('Inputs (2)'!X240,0)</f>
        <v>15.596587177065027</v>
      </c>
      <c r="W15" s="384">
        <f>IFERROR('Inputs (2)'!Y240,0)</f>
        <v>15.986501856491651</v>
      </c>
      <c r="X15" s="384">
        <f>IFERROR('Inputs (2)'!Z240,0)</f>
        <v>16.38616440290394</v>
      </c>
      <c r="Y15" s="384">
        <f>IFERROR('Inputs (2)'!AA240,0)</f>
        <v>16.795818512976538</v>
      </c>
      <c r="Z15" s="384">
        <f>IFERROR('Inputs (2)'!AB240,0)</f>
        <v>17.215713975800949</v>
      </c>
      <c r="AA15" s="384">
        <f>IFERROR('Inputs (2)'!AC240,0)</f>
        <v>17.646106825195972</v>
      </c>
      <c r="AB15" s="384">
        <f>IFERROR('Inputs (2)'!AD240,0)</f>
        <v>18.087259495825872</v>
      </c>
      <c r="AC15" s="384">
        <f>IFERROR('Inputs (2)'!AE240,0)</f>
        <v>18.539440983221517</v>
      </c>
      <c r="AD15" s="384">
        <f>IFERROR('Inputs (2)'!AF240,0)</f>
        <v>19.002927007802054</v>
      </c>
      <c r="AE15" s="384">
        <f>IFERROR('Inputs (2)'!AG240,0)</f>
        <v>19.478000182997103</v>
      </c>
      <c r="AF15" s="384">
        <f>IFERROR('Inputs (2)'!AH240,0)</f>
        <v>19.964950187572029</v>
      </c>
      <c r="AG15" s="384">
        <f>IFERROR('Inputs (2)'!AI240,0)</f>
        <v>20.464073942261329</v>
      </c>
      <c r="AH15" s="384">
        <f>IFERROR('Inputs (2)'!AJ240,0)</f>
        <v>20.97567579081786</v>
      </c>
      <c r="AI15" s="384">
        <f>IFERROR('Inputs (2)'!AK240,0)</f>
        <v>21.500067685588306</v>
      </c>
      <c r="AJ15" s="384">
        <f>IFERROR('Inputs (2)'!AL240,0)</f>
        <v>22.037569377728012</v>
      </c>
      <c r="AK15" s="384">
        <f>IFERROR('Inputs (2)'!AM240,0)</f>
        <v>22.588508612171211</v>
      </c>
      <c r="AL15" s="384">
        <f>IFERROR('Inputs (2)'!AN240,0)</f>
        <v>23.153221327475489</v>
      </c>
      <c r="AM15" s="384">
        <f>IFERROR('Inputs (2)'!AO240,0)</f>
        <v>23.732051860662374</v>
      </c>
      <c r="AN15" s="384">
        <f>IFERROR('Inputs (2)'!AP240,0)</f>
        <v>24.325353157178931</v>
      </c>
      <c r="AO15" s="384">
        <f>IFERROR('Inputs (2)'!AQ240,0)</f>
        <v>24.933486986108402</v>
      </c>
      <c r="AP15" s="384">
        <f>IFERROR('Inputs (2)'!AR240,0)</f>
        <v>25.55682416076111</v>
      </c>
      <c r="AQ15" s="384">
        <f>IFERROR('Inputs (2)'!AS240,0)</f>
        <v>26.195744764780134</v>
      </c>
      <c r="AR15" s="384">
        <f>IFERROR('Inputs (2)'!AT240,0)</f>
        <v>26.850638383899639</v>
      </c>
      <c r="AS15" s="384">
        <f>IFERROR('Inputs (2)'!AU240,0)</f>
        <v>27.52190434349713</v>
      </c>
      <c r="AT15" s="384">
        <f>IFERROR('Inputs (2)'!AV240,0)</f>
        <v>28.209951952084555</v>
      </c>
      <c r="AU15" s="384">
        <f>IFERROR('Inputs (2)'!AW240,0)</f>
        <v>28.915200750886662</v>
      </c>
      <c r="AV15" s="384">
        <f>IFERROR('Inputs (2)'!AX240,0)</f>
        <v>29.638080769658824</v>
      </c>
      <c r="AW15" s="384">
        <f>IFERROR('Inputs (2)'!AY240,0)</f>
        <v>30.379032788900293</v>
      </c>
      <c r="AX15" s="384">
        <f>IFERROR('Inputs (2)'!AZ240,0)</f>
        <v>31.138508608622796</v>
      </c>
      <c r="AY15" s="384">
        <f>IFERROR('Inputs (2)'!BA240,0)</f>
        <v>31.916971323838364</v>
      </c>
      <c r="AZ15" s="384">
        <f>IFERROR('Inputs (2)'!BB240,0)</f>
        <v>32.71489560693432</v>
      </c>
      <c r="BA15" s="384">
        <f>IFERROR('Inputs (2)'!BC240,0)</f>
        <v>33.532767997107676</v>
      </c>
      <c r="BB15" s="384">
        <f>IFERROR('Inputs (2)'!BD240,0)</f>
        <v>34.371087197035365</v>
      </c>
      <c r="BC15" s="384">
        <f>IFERROR('Inputs (2)'!BE240,0)</f>
        <v>35.230364376961248</v>
      </c>
      <c r="BD15" s="384">
        <f>IFERROR('Inputs (2)'!BF240,0)</f>
        <v>36.111123486385274</v>
      </c>
      <c r="BE15" s="384">
        <f>IFERROR('Inputs (2)'!BG240,0)</f>
        <v>37.013901573544906</v>
      </c>
      <c r="BF15" s="384">
        <f>IFERROR('Inputs (2)'!BH240,0)</f>
        <v>37.939249112883523</v>
      </c>
      <c r="BG15" s="384">
        <f>IFERROR('Inputs (2)'!BI240,0)</f>
        <v>38.887730340705609</v>
      </c>
      <c r="BH15" s="384">
        <f>IFERROR('Inputs (2)'!BJ240,0)</f>
        <v>39.859923599223244</v>
      </c>
      <c r="BI15" s="384">
        <f>IFERROR('Inputs (2)'!BK240,0)</f>
        <v>40.85642168920382</v>
      </c>
      <c r="BJ15" s="384">
        <f>IFERROR('Inputs (2)'!BL240,0)</f>
        <v>41.877832231433914</v>
      </c>
      <c r="BK15" s="385">
        <f>IFERROR('Inputs (2)'!BM240,0)</f>
        <v>42.92477803721976</v>
      </c>
    </row>
    <row r="16" spans="2:63" s="382" customFormat="1">
      <c r="B16" s="387" t="s">
        <v>170</v>
      </c>
      <c r="D16" s="388">
        <f t="shared" ref="D16:AY16" si="2">D14+D15</f>
        <v>60</v>
      </c>
      <c r="E16" s="389">
        <f t="shared" si="2"/>
        <v>61.499999999999993</v>
      </c>
      <c r="F16" s="389">
        <f t="shared" si="2"/>
        <v>63.037499999999987</v>
      </c>
      <c r="G16" s="389">
        <f t="shared" si="2"/>
        <v>64.613437499999975</v>
      </c>
      <c r="H16" s="389">
        <f t="shared" si="2"/>
        <v>66.228773437499981</v>
      </c>
      <c r="I16" s="389">
        <f t="shared" si="2"/>
        <v>67.884492773437472</v>
      </c>
      <c r="J16" s="389">
        <f t="shared" si="2"/>
        <v>69.581605092773401</v>
      </c>
      <c r="K16" s="389">
        <f t="shared" si="2"/>
        <v>71.321145220092717</v>
      </c>
      <c r="L16" s="389">
        <f t="shared" si="2"/>
        <v>73.104173850595032</v>
      </c>
      <c r="M16" s="389">
        <f t="shared" si="2"/>
        <v>74.931778196859909</v>
      </c>
      <c r="N16" s="389">
        <f t="shared" si="2"/>
        <v>76.805072651781387</v>
      </c>
      <c r="O16" s="389">
        <f t="shared" si="2"/>
        <v>78.725199468075914</v>
      </c>
      <c r="P16" s="389">
        <f t="shared" si="2"/>
        <v>80.69332945477781</v>
      </c>
      <c r="Q16" s="389">
        <f t="shared" si="2"/>
        <v>82.710662691147235</v>
      </c>
      <c r="R16" s="389">
        <f t="shared" si="2"/>
        <v>84.778429258425916</v>
      </c>
      <c r="S16" s="389">
        <f t="shared" si="2"/>
        <v>86.897889989886565</v>
      </c>
      <c r="T16" s="389">
        <f t="shared" si="2"/>
        <v>89.070337239633716</v>
      </c>
      <c r="U16" s="389">
        <f t="shared" si="2"/>
        <v>91.297095670624557</v>
      </c>
      <c r="V16" s="389">
        <f t="shared" si="2"/>
        <v>93.579523062390166</v>
      </c>
      <c r="W16" s="389">
        <f t="shared" si="2"/>
        <v>95.919011138949912</v>
      </c>
      <c r="X16" s="389">
        <f t="shared" si="2"/>
        <v>98.316986417423649</v>
      </c>
      <c r="Y16" s="389">
        <f t="shared" si="2"/>
        <v>100.77491107785923</v>
      </c>
      <c r="Z16" s="389">
        <f t="shared" si="2"/>
        <v>103.2942838548057</v>
      </c>
      <c r="AA16" s="389">
        <f t="shared" si="2"/>
        <v>105.87664095117583</v>
      </c>
      <c r="AB16" s="389">
        <f t="shared" si="2"/>
        <v>108.52355697495523</v>
      </c>
      <c r="AC16" s="389">
        <f t="shared" si="2"/>
        <v>111.23664589932909</v>
      </c>
      <c r="AD16" s="389">
        <f t="shared" si="2"/>
        <v>114.01756204681232</v>
      </c>
      <c r="AE16" s="389">
        <f t="shared" si="2"/>
        <v>116.86800109798261</v>
      </c>
      <c r="AF16" s="389">
        <f t="shared" si="2"/>
        <v>119.78970112543216</v>
      </c>
      <c r="AG16" s="389">
        <f t="shared" si="2"/>
        <v>122.78444365356796</v>
      </c>
      <c r="AH16" s="389">
        <f t="shared" si="2"/>
        <v>125.85405474490715</v>
      </c>
      <c r="AI16" s="389">
        <f t="shared" si="2"/>
        <v>129.00040611352983</v>
      </c>
      <c r="AJ16" s="389">
        <f t="shared" si="2"/>
        <v>132.22541626636806</v>
      </c>
      <c r="AK16" s="389">
        <f t="shared" si="2"/>
        <v>135.53105167302724</v>
      </c>
      <c r="AL16" s="389">
        <f t="shared" si="2"/>
        <v>138.9193279648529</v>
      </c>
      <c r="AM16" s="389">
        <f t="shared" si="2"/>
        <v>142.39231116397423</v>
      </c>
      <c r="AN16" s="389">
        <f t="shared" si="2"/>
        <v>145.95211894307357</v>
      </c>
      <c r="AO16" s="389">
        <f t="shared" si="2"/>
        <v>149.60092191665038</v>
      </c>
      <c r="AP16" s="389">
        <f t="shared" si="2"/>
        <v>153.34094496456663</v>
      </c>
      <c r="AQ16" s="389">
        <f t="shared" si="2"/>
        <v>157.17446858868078</v>
      </c>
      <c r="AR16" s="389">
        <f t="shared" si="2"/>
        <v>161.10383030339781</v>
      </c>
      <c r="AS16" s="389">
        <f t="shared" si="2"/>
        <v>165.13142606098276</v>
      </c>
      <c r="AT16" s="389">
        <f t="shared" si="2"/>
        <v>169.25971171250731</v>
      </c>
      <c r="AU16" s="389">
        <f t="shared" si="2"/>
        <v>173.49120450531996</v>
      </c>
      <c r="AV16" s="389">
        <f t="shared" si="2"/>
        <v>177.82848461795291</v>
      </c>
      <c r="AW16" s="389">
        <f t="shared" si="2"/>
        <v>182.27419673340174</v>
      </c>
      <c r="AX16" s="389">
        <f t="shared" si="2"/>
        <v>186.83105165173674</v>
      </c>
      <c r="AY16" s="389">
        <f t="shared" si="2"/>
        <v>191.50182794303015</v>
      </c>
      <c r="AZ16" s="389">
        <f t="shared" ref="AZ16" si="3">AZ14+AZ15</f>
        <v>196.28937364160589</v>
      </c>
      <c r="BA16" s="389">
        <f t="shared" ref="BA16:BK16" si="4">BA14+BA15</f>
        <v>201.19660798264601</v>
      </c>
      <c r="BB16" s="389">
        <f t="shared" si="4"/>
        <v>206.22652318221216</v>
      </c>
      <c r="BC16" s="389">
        <f t="shared" si="4"/>
        <v>211.38218626176746</v>
      </c>
      <c r="BD16" s="389">
        <f t="shared" si="4"/>
        <v>216.6667409183116</v>
      </c>
      <c r="BE16" s="389">
        <f t="shared" si="4"/>
        <v>222.08340944126937</v>
      </c>
      <c r="BF16" s="389">
        <f t="shared" si="4"/>
        <v>227.63549467730107</v>
      </c>
      <c r="BG16" s="389">
        <f t="shared" si="4"/>
        <v>233.32638204423358</v>
      </c>
      <c r="BH16" s="389">
        <f t="shared" si="4"/>
        <v>239.15954159533939</v>
      </c>
      <c r="BI16" s="389">
        <f t="shared" si="4"/>
        <v>245.13853013522285</v>
      </c>
      <c r="BJ16" s="389">
        <f t="shared" si="4"/>
        <v>251.2669933886034</v>
      </c>
      <c r="BK16" s="390">
        <f t="shared" si="4"/>
        <v>257.54866822331849</v>
      </c>
    </row>
    <row r="17" spans="2:63" s="382" customFormat="1">
      <c r="B17" s="386"/>
      <c r="D17" s="383"/>
      <c r="E17" s="384"/>
      <c r="F17" s="384"/>
      <c r="G17" s="384"/>
      <c r="H17" s="384"/>
      <c r="I17" s="384"/>
      <c r="J17" s="384"/>
      <c r="K17" s="384"/>
      <c r="L17" s="384"/>
      <c r="M17" s="384"/>
      <c r="N17" s="384"/>
      <c r="O17" s="384"/>
      <c r="P17" s="384"/>
      <c r="Q17" s="384"/>
      <c r="R17" s="384"/>
      <c r="S17" s="384"/>
      <c r="T17" s="384"/>
      <c r="U17" s="384"/>
      <c r="V17" s="384"/>
      <c r="W17" s="384"/>
      <c r="X17" s="384"/>
      <c r="Y17" s="384"/>
      <c r="Z17" s="384"/>
      <c r="AA17" s="384"/>
      <c r="AB17" s="384"/>
      <c r="AC17" s="384"/>
      <c r="AD17" s="384"/>
      <c r="AE17" s="384"/>
      <c r="AF17" s="384"/>
      <c r="AG17" s="384"/>
      <c r="AH17" s="384"/>
      <c r="AI17" s="384"/>
      <c r="AJ17" s="384"/>
      <c r="AK17" s="384"/>
      <c r="AL17" s="384"/>
      <c r="AM17" s="384"/>
      <c r="AN17" s="384"/>
      <c r="AO17" s="384"/>
      <c r="AP17" s="384"/>
      <c r="AQ17" s="384"/>
      <c r="AR17" s="384"/>
      <c r="AS17" s="384"/>
      <c r="AT17" s="384"/>
      <c r="AU17" s="384"/>
      <c r="AV17" s="384"/>
      <c r="AW17" s="384"/>
      <c r="AX17" s="384"/>
      <c r="AY17" s="384"/>
      <c r="AZ17" s="384"/>
      <c r="BA17" s="384"/>
      <c r="BB17" s="384"/>
      <c r="BC17" s="384"/>
      <c r="BD17" s="384"/>
      <c r="BE17" s="384"/>
      <c r="BF17" s="384"/>
      <c r="BG17" s="384"/>
      <c r="BH17" s="384"/>
      <c r="BI17" s="384"/>
      <c r="BJ17" s="384"/>
      <c r="BK17" s="385"/>
    </row>
    <row r="18" spans="2:63" s="382" customFormat="1">
      <c r="B18" s="391" t="s">
        <v>171</v>
      </c>
      <c r="D18" s="383">
        <f>IFERROR('Inputs (2)'!F244,0)</f>
        <v>10</v>
      </c>
      <c r="E18" s="384">
        <f>IFERROR('Inputs (2)'!G244,0)</f>
        <v>24.599999999999998</v>
      </c>
      <c r="F18" s="384">
        <f>IFERROR('Inputs (2)'!H244,0)</f>
        <v>25.214999999999996</v>
      </c>
      <c r="G18" s="384">
        <f>IFERROR('Inputs (2)'!I244,0)</f>
        <v>25.84537499999999</v>
      </c>
      <c r="H18" s="384">
        <f>IFERROR('Inputs (2)'!J244,0)</f>
        <v>26.491509374999993</v>
      </c>
      <c r="I18" s="384">
        <f>IFERROR('Inputs (2)'!K244,0)</f>
        <v>27.153797109374992</v>
      </c>
      <c r="J18" s="384">
        <f>IFERROR('Inputs (2)'!L244,0)</f>
        <v>27.832642037109363</v>
      </c>
      <c r="K18" s="384">
        <f>IFERROR('Inputs (2)'!M244,0)</f>
        <v>28.528458088037087</v>
      </c>
      <c r="L18" s="384">
        <f>IFERROR('Inputs (2)'!N244,0)</f>
        <v>29.241669540238014</v>
      </c>
      <c r="M18" s="384">
        <f>IFERROR('Inputs (2)'!O244,0)</f>
        <v>29.972711278743965</v>
      </c>
      <c r="N18" s="384">
        <f>IFERROR('Inputs (2)'!P244,0)</f>
        <v>30.722029060712558</v>
      </c>
      <c r="O18" s="384">
        <f>IFERROR('Inputs (2)'!Q244,0)</f>
        <v>31.490079787230368</v>
      </c>
      <c r="P18" s="384">
        <f>IFERROR('Inputs (2)'!R244,0)</f>
        <v>32.277331781911123</v>
      </c>
      <c r="Q18" s="384">
        <f>IFERROR('Inputs (2)'!S244,0)</f>
        <v>33.084265076458898</v>
      </c>
      <c r="R18" s="384">
        <f>IFERROR('Inputs (2)'!T244,0)</f>
        <v>33.911371703370371</v>
      </c>
      <c r="S18" s="384">
        <f>IFERROR('Inputs (2)'!U244,0)</f>
        <v>34.759155995954629</v>
      </c>
      <c r="T18" s="384">
        <f>IFERROR('Inputs (2)'!V244,0)</f>
        <v>35.628134895853485</v>
      </c>
      <c r="U18" s="384">
        <f>IFERROR('Inputs (2)'!W244,0)</f>
        <v>36.518838268249823</v>
      </c>
      <c r="V18" s="384">
        <f>IFERROR('Inputs (2)'!X244,0)</f>
        <v>37.431809224956069</v>
      </c>
      <c r="W18" s="384">
        <f>IFERROR('Inputs (2)'!Y244,0)</f>
        <v>38.367604455579965</v>
      </c>
      <c r="X18" s="384">
        <f>IFERROR('Inputs (2)'!Z244,0)</f>
        <v>39.326794566969461</v>
      </c>
      <c r="Y18" s="384">
        <f>IFERROR('Inputs (2)'!AA244,0)</f>
        <v>40.309964431143698</v>
      </c>
      <c r="Z18" s="384">
        <f>IFERROR('Inputs (2)'!AB244,0)</f>
        <v>41.317713541922281</v>
      </c>
      <c r="AA18" s="384">
        <f>IFERROR('Inputs (2)'!AC244,0)</f>
        <v>42.350656380470333</v>
      </c>
      <c r="AB18" s="384">
        <f>IFERROR('Inputs (2)'!AD244,0)</f>
        <v>43.409422789982095</v>
      </c>
      <c r="AC18" s="384">
        <f>IFERROR('Inputs (2)'!AE244,0)</f>
        <v>44.494658359731638</v>
      </c>
      <c r="AD18" s="384">
        <f>IFERROR('Inputs (2)'!AF244,0)</f>
        <v>45.607024818724931</v>
      </c>
      <c r="AE18" s="384">
        <f>IFERROR('Inputs (2)'!AG244,0)</f>
        <v>46.747200439193051</v>
      </c>
      <c r="AF18" s="384">
        <f>IFERROR('Inputs (2)'!AH244,0)</f>
        <v>47.915880450172864</v>
      </c>
      <c r="AG18" s="384">
        <f>IFERROR('Inputs (2)'!AI244,0)</f>
        <v>49.11377746142719</v>
      </c>
      <c r="AH18" s="384">
        <f>IFERROR('Inputs (2)'!AJ244,0)</f>
        <v>50.34162189796286</v>
      </c>
      <c r="AI18" s="384">
        <f>IFERROR('Inputs (2)'!AK244,0)</f>
        <v>51.600162445411939</v>
      </c>
      <c r="AJ18" s="384">
        <f>IFERROR('Inputs (2)'!AL244,0)</f>
        <v>52.890166506547224</v>
      </c>
      <c r="AK18" s="384">
        <f>IFERROR('Inputs (2)'!AM244,0)</f>
        <v>54.2124206692109</v>
      </c>
      <c r="AL18" s="384">
        <f>IFERROR('Inputs (2)'!AN244,0)</f>
        <v>55.567731185941163</v>
      </c>
      <c r="AM18" s="384">
        <f>IFERROR('Inputs (2)'!AO244,0)</f>
        <v>56.956924465589694</v>
      </c>
      <c r="AN18" s="384">
        <f>IFERROR('Inputs (2)'!AP244,0)</f>
        <v>58.380847577229432</v>
      </c>
      <c r="AO18" s="384">
        <f>IFERROR('Inputs (2)'!AQ244,0)</f>
        <v>59.840368766660156</v>
      </c>
      <c r="AP18" s="384">
        <f>IFERROR('Inputs (2)'!AR244,0)</f>
        <v>61.336377985826658</v>
      </c>
      <c r="AQ18" s="384">
        <f>IFERROR('Inputs (2)'!AS244,0)</f>
        <v>62.869787435472318</v>
      </c>
      <c r="AR18" s="384">
        <f>IFERROR('Inputs (2)'!AT244,0)</f>
        <v>64.441532121359131</v>
      </c>
      <c r="AS18" s="384">
        <f>IFERROR('Inputs (2)'!AU244,0)</f>
        <v>66.05257042439311</v>
      </c>
      <c r="AT18" s="384">
        <f>IFERROR('Inputs (2)'!AV244,0)</f>
        <v>67.703884685002933</v>
      </c>
      <c r="AU18" s="384">
        <f>IFERROR('Inputs (2)'!AW244,0)</f>
        <v>69.39648180212798</v>
      </c>
      <c r="AV18" s="384">
        <f>IFERROR('Inputs (2)'!AX244,0)</f>
        <v>71.131393847181172</v>
      </c>
      <c r="AW18" s="384">
        <f>IFERROR('Inputs (2)'!AY244,0)</f>
        <v>72.909678693360704</v>
      </c>
      <c r="AX18" s="384">
        <f>IFERROR('Inputs (2)'!AZ244,0)</f>
        <v>74.7324206606947</v>
      </c>
      <c r="AY18" s="384">
        <f>IFERROR('Inputs (2)'!BA244,0)</f>
        <v>76.600731177212069</v>
      </c>
      <c r="AZ18" s="384">
        <f>IFERROR('Inputs (2)'!BB244,0)</f>
        <v>78.515749456642368</v>
      </c>
      <c r="BA18" s="384">
        <f>IFERROR('Inputs (2)'!BC244,0)</f>
        <v>80.478643193058417</v>
      </c>
      <c r="BB18" s="384">
        <f>IFERROR('Inputs (2)'!BD244,0)</f>
        <v>82.490609272884868</v>
      </c>
      <c r="BC18" s="384">
        <f>IFERROR('Inputs (2)'!BE244,0)</f>
        <v>84.552874504706992</v>
      </c>
      <c r="BD18" s="384">
        <f>IFERROR('Inputs (2)'!BF244,0)</f>
        <v>86.666696367324647</v>
      </c>
      <c r="BE18" s="384">
        <f>IFERROR('Inputs (2)'!BG244,0)</f>
        <v>88.833363776507753</v>
      </c>
      <c r="BF18" s="384">
        <f>IFERROR('Inputs (2)'!BH244,0)</f>
        <v>91.054197870920433</v>
      </c>
      <c r="BG18" s="384">
        <f>IFERROR('Inputs (2)'!BI244,0)</f>
        <v>93.330552817693444</v>
      </c>
      <c r="BH18" s="384">
        <f>IFERROR('Inputs (2)'!BJ244,0)</f>
        <v>95.663816638135756</v>
      </c>
      <c r="BI18" s="384">
        <f>IFERROR('Inputs (2)'!BK244,0)</f>
        <v>98.055412054089146</v>
      </c>
      <c r="BJ18" s="384">
        <f>IFERROR('Inputs (2)'!BL244,0)</f>
        <v>100.50679735544136</v>
      </c>
      <c r="BK18" s="385">
        <f>IFERROR('Inputs (2)'!BM244,0)</f>
        <v>103.01946728932739</v>
      </c>
    </row>
    <row r="19" spans="2:63" s="382" customFormat="1">
      <c r="B19" s="392" t="s">
        <v>172</v>
      </c>
      <c r="D19" s="388">
        <f>D16+D18</f>
        <v>70</v>
      </c>
      <c r="E19" s="389">
        <f t="shared" ref="E19:BK19" si="5">E16+E18</f>
        <v>86.1</v>
      </c>
      <c r="F19" s="389">
        <f t="shared" si="5"/>
        <v>88.252499999999984</v>
      </c>
      <c r="G19" s="389">
        <f t="shared" si="5"/>
        <v>90.458812499999965</v>
      </c>
      <c r="H19" s="389">
        <f t="shared" si="5"/>
        <v>92.720282812499974</v>
      </c>
      <c r="I19" s="389">
        <f t="shared" si="5"/>
        <v>95.038289882812464</v>
      </c>
      <c r="J19" s="389">
        <f t="shared" si="5"/>
        <v>97.414247129882767</v>
      </c>
      <c r="K19" s="389">
        <f t="shared" si="5"/>
        <v>99.849603308129801</v>
      </c>
      <c r="L19" s="389">
        <f t="shared" si="5"/>
        <v>102.34584339083304</v>
      </c>
      <c r="M19" s="389">
        <f t="shared" si="5"/>
        <v>104.90448947560387</v>
      </c>
      <c r="N19" s="389">
        <f t="shared" si="5"/>
        <v>107.52710171249394</v>
      </c>
      <c r="O19" s="389">
        <f t="shared" si="5"/>
        <v>110.21527925530629</v>
      </c>
      <c r="P19" s="389">
        <f t="shared" si="5"/>
        <v>112.97066123668893</v>
      </c>
      <c r="Q19" s="389">
        <f t="shared" si="5"/>
        <v>115.79492776760614</v>
      </c>
      <c r="R19" s="389">
        <f t="shared" si="5"/>
        <v>118.68980096179629</v>
      </c>
      <c r="S19" s="389">
        <f t="shared" si="5"/>
        <v>121.65704598584119</v>
      </c>
      <c r="T19" s="389">
        <f t="shared" si="5"/>
        <v>124.69847213548721</v>
      </c>
      <c r="U19" s="389">
        <f t="shared" si="5"/>
        <v>127.81593393887438</v>
      </c>
      <c r="V19" s="389">
        <f t="shared" si="5"/>
        <v>131.01133228734625</v>
      </c>
      <c r="W19" s="389">
        <f t="shared" si="5"/>
        <v>134.28661559452988</v>
      </c>
      <c r="X19" s="389">
        <f t="shared" si="5"/>
        <v>137.64378098439312</v>
      </c>
      <c r="Y19" s="389">
        <f t="shared" si="5"/>
        <v>141.08487550900293</v>
      </c>
      <c r="Z19" s="389">
        <f t="shared" si="5"/>
        <v>144.61199739672799</v>
      </c>
      <c r="AA19" s="389">
        <f t="shared" si="5"/>
        <v>148.22729733164616</v>
      </c>
      <c r="AB19" s="389">
        <f t="shared" si="5"/>
        <v>151.93297976493733</v>
      </c>
      <c r="AC19" s="389">
        <f t="shared" si="5"/>
        <v>155.73130425906072</v>
      </c>
      <c r="AD19" s="389">
        <f t="shared" si="5"/>
        <v>159.62458686553725</v>
      </c>
      <c r="AE19" s="389">
        <f t="shared" si="5"/>
        <v>163.61520153717566</v>
      </c>
      <c r="AF19" s="389">
        <f t="shared" si="5"/>
        <v>167.70558157560504</v>
      </c>
      <c r="AG19" s="389">
        <f t="shared" si="5"/>
        <v>171.89822111499515</v>
      </c>
      <c r="AH19" s="389">
        <f t="shared" si="5"/>
        <v>176.19567664287001</v>
      </c>
      <c r="AI19" s="389">
        <f t="shared" si="5"/>
        <v>180.60056855894177</v>
      </c>
      <c r="AJ19" s="389">
        <f t="shared" si="5"/>
        <v>185.11558277291527</v>
      </c>
      <c r="AK19" s="389">
        <f t="shared" si="5"/>
        <v>189.74347234223814</v>
      </c>
      <c r="AL19" s="389">
        <f t="shared" si="5"/>
        <v>194.48705915079407</v>
      </c>
      <c r="AM19" s="389">
        <f t="shared" si="5"/>
        <v>199.34923562956391</v>
      </c>
      <c r="AN19" s="389">
        <f t="shared" si="5"/>
        <v>204.33296652030299</v>
      </c>
      <c r="AO19" s="389">
        <f t="shared" si="5"/>
        <v>209.44129068331054</v>
      </c>
      <c r="AP19" s="389">
        <f t="shared" si="5"/>
        <v>214.67732295039329</v>
      </c>
      <c r="AQ19" s="389">
        <f t="shared" si="5"/>
        <v>220.0442560241531</v>
      </c>
      <c r="AR19" s="389">
        <f t="shared" si="5"/>
        <v>225.54536242475695</v>
      </c>
      <c r="AS19" s="389">
        <f t="shared" si="5"/>
        <v>231.18399648537587</v>
      </c>
      <c r="AT19" s="389">
        <f t="shared" si="5"/>
        <v>236.96359639751023</v>
      </c>
      <c r="AU19" s="389">
        <f t="shared" si="5"/>
        <v>242.88768630744795</v>
      </c>
      <c r="AV19" s="389">
        <f t="shared" si="5"/>
        <v>248.95987846513407</v>
      </c>
      <c r="AW19" s="389">
        <f t="shared" si="5"/>
        <v>255.18387542676243</v>
      </c>
      <c r="AX19" s="389">
        <f t="shared" si="5"/>
        <v>261.56347231243143</v>
      </c>
      <c r="AY19" s="389">
        <f t="shared" si="5"/>
        <v>268.10255912024223</v>
      </c>
      <c r="AZ19" s="389">
        <f t="shared" si="5"/>
        <v>274.80512309824826</v>
      </c>
      <c r="BA19" s="389">
        <f t="shared" si="5"/>
        <v>281.67525117570443</v>
      </c>
      <c r="BB19" s="389">
        <f t="shared" si="5"/>
        <v>288.71713245509704</v>
      </c>
      <c r="BC19" s="389">
        <f t="shared" si="5"/>
        <v>295.93506076647446</v>
      </c>
      <c r="BD19" s="389">
        <f t="shared" si="5"/>
        <v>303.33343728563625</v>
      </c>
      <c r="BE19" s="389">
        <f t="shared" si="5"/>
        <v>310.91677321777712</v>
      </c>
      <c r="BF19" s="389">
        <f t="shared" si="5"/>
        <v>318.6896925482215</v>
      </c>
      <c r="BG19" s="389">
        <f t="shared" si="5"/>
        <v>326.65693486192703</v>
      </c>
      <c r="BH19" s="389">
        <f t="shared" si="5"/>
        <v>334.82335823347512</v>
      </c>
      <c r="BI19" s="389">
        <f t="shared" si="5"/>
        <v>343.193942189312</v>
      </c>
      <c r="BJ19" s="389">
        <f t="shared" si="5"/>
        <v>351.77379074404473</v>
      </c>
      <c r="BK19" s="390">
        <f t="shared" si="5"/>
        <v>360.56813551264588</v>
      </c>
    </row>
    <row r="20" spans="2:63" s="382" customFormat="1"/>
    <row r="21" spans="2:63" s="382" customFormat="1">
      <c r="B21" s="393" t="s">
        <v>224</v>
      </c>
      <c r="D21" s="394"/>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395"/>
      <c r="AD21" s="395"/>
      <c r="AE21" s="395"/>
      <c r="AF21" s="395"/>
      <c r="AG21" s="395"/>
      <c r="AH21" s="395"/>
      <c r="AI21" s="395"/>
      <c r="AJ21" s="395"/>
      <c r="AK21" s="395"/>
      <c r="AL21" s="395"/>
      <c r="AM21" s="395"/>
      <c r="AN21" s="395"/>
      <c r="AO21" s="395"/>
      <c r="AP21" s="395"/>
      <c r="AQ21" s="395"/>
      <c r="AR21" s="395"/>
      <c r="AS21" s="395"/>
      <c r="AT21" s="395"/>
      <c r="AU21" s="395"/>
      <c r="AV21" s="395"/>
      <c r="AW21" s="395"/>
      <c r="AX21" s="395"/>
      <c r="AY21" s="395"/>
      <c r="AZ21" s="395"/>
      <c r="BA21" s="395"/>
      <c r="BB21" s="395"/>
      <c r="BC21" s="395"/>
      <c r="BD21" s="395"/>
      <c r="BE21" s="395"/>
      <c r="BF21" s="395"/>
      <c r="BG21" s="395"/>
      <c r="BH21" s="395"/>
      <c r="BI21" s="395"/>
      <c r="BJ21" s="395"/>
      <c r="BK21" s="396"/>
    </row>
    <row r="22" spans="2:63" s="398" customFormat="1">
      <c r="B22" s="397" t="s">
        <v>173</v>
      </c>
      <c r="D22" s="399">
        <f>-'Inputs (2)'!F268</f>
        <v>5000</v>
      </c>
      <c r="E22" s="400">
        <f>-'Inputs (2)'!G268</f>
        <v>5000</v>
      </c>
      <c r="F22" s="400">
        <f>-'Inputs (2)'!H268</f>
        <v>5000</v>
      </c>
      <c r="G22" s="400">
        <f>-'Inputs (2)'!I268</f>
        <v>5000</v>
      </c>
      <c r="H22" s="400">
        <f>-'Inputs (2)'!J268</f>
        <v>5000</v>
      </c>
      <c r="I22" s="400">
        <f>-'Inputs (2)'!K268</f>
        <v>5000</v>
      </c>
      <c r="J22" s="400">
        <f>-'Inputs (2)'!L268</f>
        <v>5000</v>
      </c>
      <c r="K22" s="400">
        <f>-'Inputs (2)'!M268</f>
        <v>5000</v>
      </c>
      <c r="L22" s="400">
        <f>-'Inputs (2)'!N268</f>
        <v>5000</v>
      </c>
      <c r="M22" s="400">
        <f>-'Inputs (2)'!O268</f>
        <v>5000</v>
      </c>
      <c r="N22" s="400">
        <f>-'Inputs (2)'!P268</f>
        <v>5000</v>
      </c>
      <c r="O22" s="400">
        <f>-'Inputs (2)'!Q268</f>
        <v>5000</v>
      </c>
      <c r="P22" s="400">
        <f>-'Inputs (2)'!R268</f>
        <v>5000</v>
      </c>
      <c r="Q22" s="400">
        <f>-'Inputs (2)'!S268</f>
        <v>5000</v>
      </c>
      <c r="R22" s="400">
        <f>-'Inputs (2)'!T268</f>
        <v>5000</v>
      </c>
      <c r="S22" s="400">
        <f>-'Inputs (2)'!U268</f>
        <v>5000</v>
      </c>
      <c r="T22" s="400">
        <f>-'Inputs (2)'!V268</f>
        <v>5000</v>
      </c>
      <c r="U22" s="400">
        <f>-'Inputs (2)'!W268</f>
        <v>5000</v>
      </c>
      <c r="V22" s="400">
        <f>-'Inputs (2)'!X268</f>
        <v>5000</v>
      </c>
      <c r="W22" s="400">
        <f>-'Inputs (2)'!Y268</f>
        <v>5000</v>
      </c>
      <c r="X22" s="400">
        <f>-'Inputs (2)'!Z268</f>
        <v>5000</v>
      </c>
      <c r="Y22" s="400">
        <f>-'Inputs (2)'!AA268</f>
        <v>5000</v>
      </c>
      <c r="Z22" s="400">
        <f>-'Inputs (2)'!AB268</f>
        <v>5000</v>
      </c>
      <c r="AA22" s="400">
        <f>-'Inputs (2)'!AC268</f>
        <v>5000</v>
      </c>
      <c r="AB22" s="400">
        <f>-'Inputs (2)'!AD268</f>
        <v>5000</v>
      </c>
      <c r="AC22" s="400">
        <f>-'Inputs (2)'!AE268</f>
        <v>5000</v>
      </c>
      <c r="AD22" s="400">
        <f>-'Inputs (2)'!AF268</f>
        <v>5000</v>
      </c>
      <c r="AE22" s="400">
        <f>-'Inputs (2)'!AG268</f>
        <v>5000</v>
      </c>
      <c r="AF22" s="400">
        <f>-'Inputs (2)'!AH268</f>
        <v>5000</v>
      </c>
      <c r="AG22" s="400">
        <f>-'Inputs (2)'!AI268</f>
        <v>5000</v>
      </c>
      <c r="AH22" s="400">
        <f>-'Inputs (2)'!AJ268</f>
        <v>5000</v>
      </c>
      <c r="AI22" s="400">
        <f>-'Inputs (2)'!AK268</f>
        <v>5000</v>
      </c>
      <c r="AJ22" s="400">
        <f>-'Inputs (2)'!AL268</f>
        <v>5000</v>
      </c>
      <c r="AK22" s="400">
        <f>-'Inputs (2)'!AM268</f>
        <v>5000</v>
      </c>
      <c r="AL22" s="400">
        <f>-'Inputs (2)'!AN268</f>
        <v>5000</v>
      </c>
      <c r="AM22" s="400">
        <f>-'Inputs (2)'!AO268</f>
        <v>5000</v>
      </c>
      <c r="AN22" s="400">
        <f>-'Inputs (2)'!AP268</f>
        <v>5000</v>
      </c>
      <c r="AO22" s="400">
        <f>-'Inputs (2)'!AQ268</f>
        <v>5000</v>
      </c>
      <c r="AP22" s="400">
        <f>-'Inputs (2)'!AR268</f>
        <v>5000</v>
      </c>
      <c r="AQ22" s="400">
        <f>-'Inputs (2)'!AS268</f>
        <v>5000</v>
      </c>
      <c r="AR22" s="400">
        <f>-'Inputs (2)'!AT268</f>
        <v>5000</v>
      </c>
      <c r="AS22" s="400">
        <f>-'Inputs (2)'!AU268</f>
        <v>5000</v>
      </c>
      <c r="AT22" s="400">
        <f>-'Inputs (2)'!AV268</f>
        <v>5000</v>
      </c>
      <c r="AU22" s="400">
        <f>-'Inputs (2)'!AW268</f>
        <v>5000</v>
      </c>
      <c r="AV22" s="400">
        <f>-'Inputs (2)'!AX268</f>
        <v>5000</v>
      </c>
      <c r="AW22" s="400">
        <f>-'Inputs (2)'!AY268</f>
        <v>5000</v>
      </c>
      <c r="AX22" s="400">
        <f>-'Inputs (2)'!AZ268</f>
        <v>5000</v>
      </c>
      <c r="AY22" s="400">
        <f>-'Inputs (2)'!BA268</f>
        <v>5000</v>
      </c>
      <c r="AZ22" s="400">
        <f>-'Inputs (2)'!BB268</f>
        <v>5000</v>
      </c>
      <c r="BA22" s="400">
        <f>-'Inputs (2)'!BC268</f>
        <v>5000</v>
      </c>
      <c r="BB22" s="400">
        <f>-'Inputs (2)'!BD268</f>
        <v>5000</v>
      </c>
      <c r="BC22" s="400">
        <f>-'Inputs (2)'!BE268</f>
        <v>5000</v>
      </c>
      <c r="BD22" s="400">
        <f>-'Inputs (2)'!BF268</f>
        <v>5000</v>
      </c>
      <c r="BE22" s="400">
        <f>-'Inputs (2)'!BG268</f>
        <v>5000</v>
      </c>
      <c r="BF22" s="400">
        <f>-'Inputs (2)'!BH268</f>
        <v>5000</v>
      </c>
      <c r="BG22" s="400">
        <f>-'Inputs (2)'!BI268</f>
        <v>5000</v>
      </c>
      <c r="BH22" s="400">
        <f>-'Inputs (2)'!BJ268</f>
        <v>5000</v>
      </c>
      <c r="BI22" s="400">
        <f>-'Inputs (2)'!BK268</f>
        <v>5000</v>
      </c>
      <c r="BJ22" s="400">
        <f>-'Inputs (2)'!BL268</f>
        <v>5000</v>
      </c>
      <c r="BK22" s="401">
        <f>-'Inputs (2)'!BM268</f>
        <v>5000</v>
      </c>
    </row>
    <row r="23" spans="2:63" s="398" customFormat="1">
      <c r="B23" s="397" t="s">
        <v>174</v>
      </c>
      <c r="D23" s="399">
        <f>-'Fee Income (2)'!F73</f>
        <v>-1657.1</v>
      </c>
      <c r="E23" s="400">
        <f>-'Fee Income (2)'!G73</f>
        <v>-1724.0468400000002</v>
      </c>
      <c r="F23" s="400">
        <f>-'Fee Income (2)'!H73</f>
        <v>-1758.5277767999999</v>
      </c>
      <c r="G23" s="400">
        <f>-'Fee Income (2)'!I73</f>
        <v>-1793.6983323360002</v>
      </c>
      <c r="H23" s="400">
        <f>-'Fee Income (2)'!J73</f>
        <v>-2975.2548668472964</v>
      </c>
      <c r="I23" s="400">
        <f>-'Fee Income (2)'!K73</f>
        <v>-3362.6836797921665</v>
      </c>
      <c r="J23" s="400">
        <f>-'Fee Income (2)'!L73</f>
        <v>-3764.4195433080918</v>
      </c>
      <c r="K23" s="400">
        <f>-'Fee Income (2)'!M73</f>
        <v>-4380.2400525273179</v>
      </c>
      <c r="L23" s="400">
        <f>-'Fee Income (2)'!N73</f>
        <v>-4798.0494282434447</v>
      </c>
      <c r="M23" s="400">
        <f>-'Fee Income (2)'!O73</f>
        <v>-5230.8190829672085</v>
      </c>
      <c r="N23" s="400">
        <f>-'Fee Income (2)'!P73</f>
        <v>-5409.4478384063714</v>
      </c>
      <c r="O23" s="400">
        <f>-'Fee Income (2)'!Q73</f>
        <v>-5517.6367951744987</v>
      </c>
      <c r="P23" s="400">
        <f>-'Fee Income (2)'!R73</f>
        <v>-5627.9895310779903</v>
      </c>
      <c r="Q23" s="400">
        <f>-'Fee Income (2)'!S73</f>
        <v>-5740.5493216995483</v>
      </c>
      <c r="R23" s="400">
        <f>-'Fee Income (2)'!T73</f>
        <v>-5855.3603081335405</v>
      </c>
      <c r="S23" s="400">
        <f>-'Fee Income (2)'!U73</f>
        <v>-5972.4675142962124</v>
      </c>
      <c r="T23" s="400">
        <f>-'Fee Income (2)'!V73</f>
        <v>-6091.9168645821364</v>
      </c>
      <c r="U23" s="400">
        <f>-'Fee Income (2)'!W73</f>
        <v>-6213.7552018737797</v>
      </c>
      <c r="V23" s="400">
        <f>-'Fee Income (2)'!X73</f>
        <v>-6338.0303059112539</v>
      </c>
      <c r="W23" s="400">
        <f>-'Fee Income (2)'!Y73</f>
        <v>-6464.7909120294808</v>
      </c>
      <c r="X23" s="400">
        <f>-'Fee Income (2)'!Z73</f>
        <v>-6594.0867302700699</v>
      </c>
      <c r="Y23" s="400">
        <f>-'Fee Income (2)'!AA73</f>
        <v>-6725.968464875471</v>
      </c>
      <c r="Z23" s="400">
        <f>-'Fee Income (2)'!AB73</f>
        <v>-6860.4878341729818</v>
      </c>
      <c r="AA23" s="400">
        <f>-'Fee Income (2)'!AC73</f>
        <v>-6997.6975908564409</v>
      </c>
      <c r="AB23" s="400">
        <f>-'Fee Income (2)'!AD73</f>
        <v>-7137.6515426735696</v>
      </c>
      <c r="AC23" s="400">
        <f>-'Fee Income (2)'!AE73</f>
        <v>-7280.4045735270402</v>
      </c>
      <c r="AD23" s="400">
        <f>-'Fee Income (2)'!AF73</f>
        <v>-7426.0126649975828</v>
      </c>
      <c r="AE23" s="400">
        <f>-'Fee Income (2)'!AG73</f>
        <v>-7574.5329182975329</v>
      </c>
      <c r="AF23" s="400">
        <f>-'Fee Income (2)'!AH73</f>
        <v>-7726.0235766634833</v>
      </c>
      <c r="AG23" s="400">
        <f>-'Fee Income (2)'!AI73</f>
        <v>-7880.5440481967544</v>
      </c>
      <c r="AH23" s="400">
        <f>-'Fee Income (2)'!AJ73</f>
        <v>-8038.1549291606907</v>
      </c>
      <c r="AI23" s="400">
        <f>-'Fee Income (2)'!AK73</f>
        <v>-8198.9180277439027</v>
      </c>
      <c r="AJ23" s="400">
        <f>-'Fee Income (2)'!AL73</f>
        <v>-8362.8963882987828</v>
      </c>
      <c r="AK23" s="400">
        <f>-'Fee Income (2)'!AM73</f>
        <v>-8530.1543160647561</v>
      </c>
      <c r="AL23" s="400">
        <f>-'Fee Income (2)'!AN73</f>
        <v>-8700.7574023860525</v>
      </c>
      <c r="AM23" s="400">
        <f>-'Fee Income (2)'!AO73</f>
        <v>-8874.7725504337741</v>
      </c>
      <c r="AN23" s="400">
        <f>-'Fee Income (2)'!AP73</f>
        <v>-9052.2680014424477</v>
      </c>
      <c r="AO23" s="400">
        <f>-'Fee Income (2)'!AQ73</f>
        <v>-9233.3133614712988</v>
      </c>
      <c r="AP23" s="400">
        <f>-'Fee Income (2)'!AR73</f>
        <v>-9417.979628700723</v>
      </c>
      <c r="AQ23" s="400">
        <f>-'Fee Income (2)'!AS73</f>
        <v>-9606.3392212747403</v>
      </c>
      <c r="AR23" s="400">
        <f>-'Fee Income (2)'!AT73</f>
        <v>-9798.4660057002347</v>
      </c>
      <c r="AS23" s="400">
        <f>-'Fee Income (2)'!AU73</f>
        <v>-9994.4353258142382</v>
      </c>
      <c r="AT23" s="400">
        <f>-'Fee Income (2)'!AV73</f>
        <v>-10194.324032330524</v>
      </c>
      <c r="AU23" s="400">
        <f>-'Fee Income (2)'!AW73</f>
        <v>-10398.210512977135</v>
      </c>
      <c r="AV23" s="400">
        <f>-'Fee Income (2)'!AX73</f>
        <v>-10606.174723236674</v>
      </c>
      <c r="AW23" s="400">
        <f>-'Fee Income (2)'!AY73</f>
        <v>-10818.298217701411</v>
      </c>
      <c r="AX23" s="400">
        <f>-'Fee Income (2)'!AZ73</f>
        <v>-11034.664182055438</v>
      </c>
      <c r="AY23" s="400">
        <f>-'Fee Income (2)'!BA73</f>
        <v>-11255.357465696548</v>
      </c>
      <c r="AZ23" s="400">
        <f>-'Fee Income (2)'!BB73</f>
        <v>-11480.464615010476</v>
      </c>
      <c r="BA23" s="400">
        <f>-'Fee Income (2)'!BC73</f>
        <v>-11710.073907310685</v>
      </c>
      <c r="BB23" s="400">
        <f>-'Fee Income (2)'!BD73</f>
        <v>-11944.275385456902</v>
      </c>
      <c r="BC23" s="400">
        <f>-'Fee Income (2)'!BE73</f>
        <v>-12183.160893166036</v>
      </c>
      <c r="BD23" s="400">
        <f>-'Fee Income (2)'!BF73</f>
        <v>-12426.82411102936</v>
      </c>
      <c r="BE23" s="400">
        <f>-'Fee Income (2)'!BG73</f>
        <v>-12675.360593249949</v>
      </c>
      <c r="BF23" s="400">
        <f>-'Fee Income (2)'!BH73</f>
        <v>-12928.867805114947</v>
      </c>
      <c r="BG23" s="400">
        <f>-'Fee Income (2)'!BI73</f>
        <v>-13187.445161217249</v>
      </c>
      <c r="BH23" s="400">
        <f>-'Fee Income (2)'!BJ73</f>
        <v>-13451.194064441595</v>
      </c>
      <c r="BI23" s="400">
        <f>-'Fee Income (2)'!BK73</f>
        <v>-13720.217945730426</v>
      </c>
      <c r="BJ23" s="400">
        <f>-'Fee Income (2)'!BL73</f>
        <v>-13994.622304645034</v>
      </c>
      <c r="BK23" s="401">
        <f>-'Fee Income (2)'!BM73</f>
        <v>-14274.514750737933</v>
      </c>
    </row>
    <row r="24" spans="2:63" s="398" customFormat="1">
      <c r="B24" s="397" t="s">
        <v>175</v>
      </c>
      <c r="D24" s="399">
        <f>-'Inputs (2)'!F269</f>
        <v>177</v>
      </c>
      <c r="E24" s="400">
        <f>-'Inputs (2)'!G269</f>
        <v>185.96062499999994</v>
      </c>
      <c r="F24" s="400">
        <f>-'Inputs (2)'!H269</f>
        <v>190.60964062499994</v>
      </c>
      <c r="G24" s="400">
        <f>-'Inputs (2)'!I269</f>
        <v>195.37488164062492</v>
      </c>
      <c r="H24" s="400">
        <f>-'Inputs (2)'!J269</f>
        <v>200.25925368164053</v>
      </c>
      <c r="I24" s="400">
        <f>-'Inputs (2)'!K269</f>
        <v>205.26573502368151</v>
      </c>
      <c r="J24" s="400">
        <f>-'Inputs (2)'!L269</f>
        <v>210.39737839927352</v>
      </c>
      <c r="K24" s="400">
        <f>-'Inputs (2)'!M269</f>
        <v>215.65731285925534</v>
      </c>
      <c r="L24" s="400">
        <f>-'Inputs (2)'!N269</f>
        <v>221.04874568073674</v>
      </c>
      <c r="M24" s="400">
        <f>-'Inputs (2)'!O269</f>
        <v>226.57496432275508</v>
      </c>
      <c r="N24" s="400">
        <f>-'Inputs (2)'!P269</f>
        <v>232.23933843082395</v>
      </c>
      <c r="O24" s="400">
        <f>-'Inputs (2)'!Q269</f>
        <v>238.04532189159454</v>
      </c>
      <c r="P24" s="400">
        <f>-'Inputs (2)'!R269</f>
        <v>243.99645493888437</v>
      </c>
      <c r="Q24" s="400">
        <f>-'Inputs (2)'!S269</f>
        <v>250.09636631235645</v>
      </c>
      <c r="R24" s="400">
        <f>-'Inputs (2)'!T269</f>
        <v>256.34877547016538</v>
      </c>
      <c r="S24" s="400">
        <f>-'Inputs (2)'!U269</f>
        <v>262.75749485691949</v>
      </c>
      <c r="T24" s="400">
        <f>-'Inputs (2)'!V269</f>
        <v>269.32643222834241</v>
      </c>
      <c r="U24" s="400">
        <f>-'Inputs (2)'!W269</f>
        <v>276.05959303405098</v>
      </c>
      <c r="V24" s="400">
        <f>-'Inputs (2)'!X269</f>
        <v>282.96108285990221</v>
      </c>
      <c r="W24" s="400">
        <f>-'Inputs (2)'!Y269</f>
        <v>290.0351099313998</v>
      </c>
      <c r="X24" s="400">
        <f>-'Inputs (2)'!Z269</f>
        <v>297.28598767968475</v>
      </c>
      <c r="Y24" s="400">
        <f>-'Inputs (2)'!AA269</f>
        <v>304.71813737167685</v>
      </c>
      <c r="Z24" s="400">
        <f>-'Inputs (2)'!AB269</f>
        <v>312.33609080596869</v>
      </c>
      <c r="AA24" s="400">
        <f>-'Inputs (2)'!AC269</f>
        <v>320.1444930761179</v>
      </c>
      <c r="AB24" s="400">
        <f>-'Inputs (2)'!AD269</f>
        <v>328.14810540302085</v>
      </c>
      <c r="AC24" s="400">
        <f>-'Inputs (2)'!AE269</f>
        <v>336.35180803809635</v>
      </c>
      <c r="AD24" s="400">
        <f>-'Inputs (2)'!AF269</f>
        <v>344.76060323904869</v>
      </c>
      <c r="AE24" s="400">
        <f>-'Inputs (2)'!AG269</f>
        <v>353.37961832002486</v>
      </c>
      <c r="AF24" s="400">
        <f>-'Inputs (2)'!AH269</f>
        <v>362.21410877802543</v>
      </c>
      <c r="AG24" s="400">
        <f>-'Inputs (2)'!AI269</f>
        <v>371.26946149747607</v>
      </c>
      <c r="AH24" s="400">
        <f>-'Inputs (2)'!AJ269</f>
        <v>380.55119803491294</v>
      </c>
      <c r="AI24" s="400">
        <f>-'Inputs (2)'!AK269</f>
        <v>390.06497798578579</v>
      </c>
      <c r="AJ24" s="400">
        <f>-'Inputs (2)'!AL269</f>
        <v>399.81660243543035</v>
      </c>
      <c r="AK24" s="400">
        <f>-'Inputs (2)'!AM269</f>
        <v>409.812017496316</v>
      </c>
      <c r="AL24" s="400">
        <f>-'Inputs (2)'!AN269</f>
        <v>420.05731793372388</v>
      </c>
      <c r="AM24" s="400">
        <f>-'Inputs (2)'!AO269</f>
        <v>430.55875088206693</v>
      </c>
      <c r="AN24" s="400">
        <f>-'Inputs (2)'!AP269</f>
        <v>441.3227196541186</v>
      </c>
      <c r="AO24" s="400">
        <f>-'Inputs (2)'!AQ269</f>
        <v>452.35578764547154</v>
      </c>
      <c r="AP24" s="400">
        <f>-'Inputs (2)'!AR269</f>
        <v>463.66468233660834</v>
      </c>
      <c r="AQ24" s="400">
        <f>-'Inputs (2)'!AS269</f>
        <v>475.25629939502346</v>
      </c>
      <c r="AR24" s="400">
        <f>-'Inputs (2)'!AT269</f>
        <v>487.1377068798991</v>
      </c>
      <c r="AS24" s="400">
        <f>-'Inputs (2)'!AU269</f>
        <v>499.3161495518965</v>
      </c>
      <c r="AT24" s="400">
        <f>-'Inputs (2)'!AV269</f>
        <v>511.79905329069385</v>
      </c>
      <c r="AU24" s="400">
        <f>-'Inputs (2)'!AW269</f>
        <v>524.5940296229611</v>
      </c>
      <c r="AV24" s="400">
        <f>-'Inputs (2)'!AX269</f>
        <v>537.70888036353506</v>
      </c>
      <c r="AW24" s="400">
        <f>-'Inputs (2)'!AY269</f>
        <v>551.15160237262342</v>
      </c>
      <c r="AX24" s="400">
        <f>-'Inputs (2)'!AZ269</f>
        <v>564.93039243193891</v>
      </c>
      <c r="AY24" s="400">
        <f>-'Inputs (2)'!BA269</f>
        <v>579.05365224273726</v>
      </c>
      <c r="AZ24" s="400">
        <f>-'Inputs (2)'!BB269</f>
        <v>593.52999354880581</v>
      </c>
      <c r="BA24" s="400">
        <f>-'Inputs (2)'!BC269</f>
        <v>608.36824338752592</v>
      </c>
      <c r="BB24" s="400">
        <f>-'Inputs (2)'!BD269</f>
        <v>623.57744947221397</v>
      </c>
      <c r="BC24" s="400">
        <f>-'Inputs (2)'!BE269</f>
        <v>639.1668857090192</v>
      </c>
      <c r="BD24" s="400">
        <f>-'Inputs (2)'!BF269</f>
        <v>655.14605785174467</v>
      </c>
      <c r="BE24" s="400">
        <f>-'Inputs (2)'!BG269</f>
        <v>671.52470929803815</v>
      </c>
      <c r="BF24" s="400">
        <f>-'Inputs (2)'!BH269</f>
        <v>688.31282703048896</v>
      </c>
      <c r="BG24" s="400">
        <f>-'Inputs (2)'!BI269</f>
        <v>705.52064770625122</v>
      </c>
      <c r="BH24" s="400">
        <f>-'Inputs (2)'!BJ269</f>
        <v>723.15866389890743</v>
      </c>
      <c r="BI24" s="400">
        <f>-'Inputs (2)'!BK269</f>
        <v>741.23763049638001</v>
      </c>
      <c r="BJ24" s="400">
        <f>-'Inputs (2)'!BL269</f>
        <v>759.76857125878939</v>
      </c>
      <c r="BK24" s="401">
        <f>-'Inputs (2)'!BM269</f>
        <v>778.76278554025896</v>
      </c>
    </row>
    <row r="25" spans="2:63" s="398" customFormat="1">
      <c r="B25" s="397" t="s">
        <v>176</v>
      </c>
      <c r="D25" s="399">
        <f>-D18</f>
        <v>-10</v>
      </c>
      <c r="E25" s="400">
        <f t="shared" ref="E25:BK25" si="6">-E18</f>
        <v>-24.599999999999998</v>
      </c>
      <c r="F25" s="400">
        <f t="shared" si="6"/>
        <v>-25.214999999999996</v>
      </c>
      <c r="G25" s="400">
        <f t="shared" si="6"/>
        <v>-25.84537499999999</v>
      </c>
      <c r="H25" s="400">
        <f t="shared" si="6"/>
        <v>-26.491509374999993</v>
      </c>
      <c r="I25" s="400">
        <f t="shared" si="6"/>
        <v>-27.153797109374992</v>
      </c>
      <c r="J25" s="400">
        <f t="shared" si="6"/>
        <v>-27.832642037109363</v>
      </c>
      <c r="K25" s="400">
        <f t="shared" si="6"/>
        <v>-28.528458088037087</v>
      </c>
      <c r="L25" s="400">
        <f t="shared" si="6"/>
        <v>-29.241669540238014</v>
      </c>
      <c r="M25" s="400">
        <f t="shared" si="6"/>
        <v>-29.972711278743965</v>
      </c>
      <c r="N25" s="400">
        <f t="shared" si="6"/>
        <v>-30.722029060712558</v>
      </c>
      <c r="O25" s="400">
        <f t="shared" si="6"/>
        <v>-31.490079787230368</v>
      </c>
      <c r="P25" s="400">
        <f t="shared" si="6"/>
        <v>-32.277331781911123</v>
      </c>
      <c r="Q25" s="400">
        <f t="shared" si="6"/>
        <v>-33.084265076458898</v>
      </c>
      <c r="R25" s="400">
        <f t="shared" si="6"/>
        <v>-33.911371703370371</v>
      </c>
      <c r="S25" s="400">
        <f t="shared" si="6"/>
        <v>-34.759155995954629</v>
      </c>
      <c r="T25" s="400">
        <f t="shared" si="6"/>
        <v>-35.628134895853485</v>
      </c>
      <c r="U25" s="400">
        <f t="shared" si="6"/>
        <v>-36.518838268249823</v>
      </c>
      <c r="V25" s="400">
        <f t="shared" si="6"/>
        <v>-37.431809224956069</v>
      </c>
      <c r="W25" s="400">
        <f t="shared" si="6"/>
        <v>-38.367604455579965</v>
      </c>
      <c r="X25" s="400">
        <f t="shared" si="6"/>
        <v>-39.326794566969461</v>
      </c>
      <c r="Y25" s="400">
        <f t="shared" si="6"/>
        <v>-40.309964431143698</v>
      </c>
      <c r="Z25" s="400">
        <f t="shared" si="6"/>
        <v>-41.317713541922281</v>
      </c>
      <c r="AA25" s="400">
        <f t="shared" si="6"/>
        <v>-42.350656380470333</v>
      </c>
      <c r="AB25" s="400">
        <f t="shared" si="6"/>
        <v>-43.409422789982095</v>
      </c>
      <c r="AC25" s="400">
        <f t="shared" si="6"/>
        <v>-44.494658359731638</v>
      </c>
      <c r="AD25" s="400">
        <f t="shared" si="6"/>
        <v>-45.607024818724931</v>
      </c>
      <c r="AE25" s="400">
        <f t="shared" si="6"/>
        <v>-46.747200439193051</v>
      </c>
      <c r="AF25" s="400">
        <f t="shared" si="6"/>
        <v>-47.915880450172864</v>
      </c>
      <c r="AG25" s="400">
        <f t="shared" si="6"/>
        <v>-49.11377746142719</v>
      </c>
      <c r="AH25" s="400">
        <f t="shared" si="6"/>
        <v>-50.34162189796286</v>
      </c>
      <c r="AI25" s="400">
        <f t="shared" si="6"/>
        <v>-51.600162445411939</v>
      </c>
      <c r="AJ25" s="400">
        <f t="shared" si="6"/>
        <v>-52.890166506547224</v>
      </c>
      <c r="AK25" s="400">
        <f t="shared" si="6"/>
        <v>-54.2124206692109</v>
      </c>
      <c r="AL25" s="400">
        <f t="shared" si="6"/>
        <v>-55.567731185941163</v>
      </c>
      <c r="AM25" s="400">
        <f t="shared" si="6"/>
        <v>-56.956924465589694</v>
      </c>
      <c r="AN25" s="400">
        <f t="shared" si="6"/>
        <v>-58.380847577229432</v>
      </c>
      <c r="AO25" s="400">
        <f t="shared" si="6"/>
        <v>-59.840368766660156</v>
      </c>
      <c r="AP25" s="400">
        <f t="shared" si="6"/>
        <v>-61.336377985826658</v>
      </c>
      <c r="AQ25" s="400">
        <f t="shared" si="6"/>
        <v>-62.869787435472318</v>
      </c>
      <c r="AR25" s="400">
        <f t="shared" si="6"/>
        <v>-64.441532121359131</v>
      </c>
      <c r="AS25" s="400">
        <f t="shared" si="6"/>
        <v>-66.05257042439311</v>
      </c>
      <c r="AT25" s="400">
        <f t="shared" si="6"/>
        <v>-67.703884685002933</v>
      </c>
      <c r="AU25" s="400">
        <f t="shared" si="6"/>
        <v>-69.39648180212798</v>
      </c>
      <c r="AV25" s="400">
        <f t="shared" si="6"/>
        <v>-71.131393847181172</v>
      </c>
      <c r="AW25" s="400">
        <f t="shared" si="6"/>
        <v>-72.909678693360704</v>
      </c>
      <c r="AX25" s="400">
        <f t="shared" si="6"/>
        <v>-74.7324206606947</v>
      </c>
      <c r="AY25" s="400">
        <f t="shared" si="6"/>
        <v>-76.600731177212069</v>
      </c>
      <c r="AZ25" s="400">
        <f t="shared" si="6"/>
        <v>-78.515749456642368</v>
      </c>
      <c r="BA25" s="400">
        <f t="shared" si="6"/>
        <v>-80.478643193058417</v>
      </c>
      <c r="BB25" s="400">
        <f t="shared" si="6"/>
        <v>-82.490609272884868</v>
      </c>
      <c r="BC25" s="400">
        <f t="shared" si="6"/>
        <v>-84.552874504706992</v>
      </c>
      <c r="BD25" s="400">
        <f t="shared" si="6"/>
        <v>-86.666696367324647</v>
      </c>
      <c r="BE25" s="400">
        <f t="shared" si="6"/>
        <v>-88.833363776507753</v>
      </c>
      <c r="BF25" s="400">
        <f t="shared" si="6"/>
        <v>-91.054197870920433</v>
      </c>
      <c r="BG25" s="400">
        <f t="shared" si="6"/>
        <v>-93.330552817693444</v>
      </c>
      <c r="BH25" s="400">
        <f t="shared" si="6"/>
        <v>-95.663816638135756</v>
      </c>
      <c r="BI25" s="400">
        <f t="shared" si="6"/>
        <v>-98.055412054089146</v>
      </c>
      <c r="BJ25" s="400">
        <f t="shared" si="6"/>
        <v>-100.50679735544136</v>
      </c>
      <c r="BK25" s="401">
        <f t="shared" si="6"/>
        <v>-103.01946728932739</v>
      </c>
    </row>
    <row r="26" spans="2:63" s="398" customFormat="1">
      <c r="B26" s="397" t="s">
        <v>177</v>
      </c>
      <c r="D26" s="399">
        <f>-'Inputs (2)'!F270</f>
        <v>255</v>
      </c>
      <c r="E26" s="400">
        <f>-'Inputs (2)'!G270</f>
        <v>267.9093749999999</v>
      </c>
      <c r="F26" s="400">
        <f>-'Inputs (2)'!H270</f>
        <v>274.60710937499994</v>
      </c>
      <c r="G26" s="400">
        <f>-'Inputs (2)'!I270</f>
        <v>281.47228710937486</v>
      </c>
      <c r="H26" s="400">
        <f>-'Inputs (2)'!J270</f>
        <v>288.50909428710924</v>
      </c>
      <c r="I26" s="400">
        <f>-'Inputs (2)'!K270</f>
        <v>295.72182164428693</v>
      </c>
      <c r="J26" s="400">
        <f>-'Inputs (2)'!L270</f>
        <v>303.11486718539408</v>
      </c>
      <c r="K26" s="400">
        <f>-'Inputs (2)'!M270</f>
        <v>310.6927388650289</v>
      </c>
      <c r="L26" s="400">
        <f>-'Inputs (2)'!N270</f>
        <v>318.46005733665464</v>
      </c>
      <c r="M26" s="400">
        <f>-'Inputs (2)'!O270</f>
        <v>326.42155877007087</v>
      </c>
      <c r="N26" s="400">
        <f>-'Inputs (2)'!P270</f>
        <v>334.58209773932265</v>
      </c>
      <c r="O26" s="400">
        <f>-'Inputs (2)'!Q270</f>
        <v>342.94665018280568</v>
      </c>
      <c r="P26" s="400">
        <f>-'Inputs (2)'!R270</f>
        <v>351.52031643737575</v>
      </c>
      <c r="Q26" s="400">
        <f>-'Inputs (2)'!S270</f>
        <v>360.30832434831012</v>
      </c>
      <c r="R26" s="400">
        <f>-'Inputs (2)'!T270</f>
        <v>369.31603245701791</v>
      </c>
      <c r="S26" s="400">
        <f>-'Inputs (2)'!U270</f>
        <v>378.54893326844331</v>
      </c>
      <c r="T26" s="400">
        <f>-'Inputs (2)'!V270</f>
        <v>388.01265660015434</v>
      </c>
      <c r="U26" s="400">
        <f>-'Inputs (2)'!W270</f>
        <v>397.71297301515818</v>
      </c>
      <c r="V26" s="400">
        <f>-'Inputs (2)'!X270</f>
        <v>407.65579734053711</v>
      </c>
      <c r="W26" s="400">
        <f>-'Inputs (2)'!Y270</f>
        <v>417.84719227405054</v>
      </c>
      <c r="X26" s="400">
        <f>-'Inputs (2)'!Z270</f>
        <v>428.29337208090175</v>
      </c>
      <c r="Y26" s="400">
        <f>-'Inputs (2)'!AA270</f>
        <v>439.00070638292425</v>
      </c>
      <c r="Z26" s="400">
        <f>-'Inputs (2)'!AB270</f>
        <v>449.97572404249723</v>
      </c>
      <c r="AA26" s="400">
        <f>-'Inputs (2)'!AC270</f>
        <v>461.22511714355971</v>
      </c>
      <c r="AB26" s="400">
        <f>-'Inputs (2)'!AD270</f>
        <v>472.75574507214867</v>
      </c>
      <c r="AC26" s="400">
        <f>-'Inputs (2)'!AE270</f>
        <v>484.57463869895236</v>
      </c>
      <c r="AD26" s="400">
        <f>-'Inputs (2)'!AF270</f>
        <v>496.68900466642611</v>
      </c>
      <c r="AE26" s="400">
        <f>-'Inputs (2)'!AG270</f>
        <v>509.10622978308663</v>
      </c>
      <c r="AF26" s="400">
        <f>-'Inputs (2)'!AH270</f>
        <v>521.83388552766382</v>
      </c>
      <c r="AG26" s="400">
        <f>-'Inputs (2)'!AI270</f>
        <v>534.87973266585539</v>
      </c>
      <c r="AH26" s="400">
        <f>-'Inputs (2)'!AJ270</f>
        <v>548.25172598250174</v>
      </c>
      <c r="AI26" s="400">
        <f>-'Inputs (2)'!AK270</f>
        <v>561.95801913206424</v>
      </c>
      <c r="AJ26" s="400">
        <f>-'Inputs (2)'!AL270</f>
        <v>576.00696961036579</v>
      </c>
      <c r="AK26" s="400">
        <f>-'Inputs (2)'!AM270</f>
        <v>590.40714385062483</v>
      </c>
      <c r="AL26" s="400">
        <f>-'Inputs (2)'!AN270</f>
        <v>605.16732244689035</v>
      </c>
      <c r="AM26" s="400">
        <f>-'Inputs (2)'!AO270</f>
        <v>620.29650550806252</v>
      </c>
      <c r="AN26" s="400">
        <f>-'Inputs (2)'!AP270</f>
        <v>635.8039181457641</v>
      </c>
      <c r="AO26" s="400">
        <f>-'Inputs (2)'!AQ270</f>
        <v>651.69901609940814</v>
      </c>
      <c r="AP26" s="400">
        <f>-'Inputs (2)'!AR270</f>
        <v>667.99149150189339</v>
      </c>
      <c r="AQ26" s="400">
        <f>-'Inputs (2)'!AS270</f>
        <v>684.69127878944062</v>
      </c>
      <c r="AR26" s="400">
        <f>-'Inputs (2)'!AT270</f>
        <v>701.80856075917666</v>
      </c>
      <c r="AS26" s="400">
        <f>-'Inputs (2)'!AU270</f>
        <v>719.35377477815598</v>
      </c>
      <c r="AT26" s="400">
        <f>-'Inputs (2)'!AV270</f>
        <v>737.33761914760976</v>
      </c>
      <c r="AU26" s="400">
        <f>-'Inputs (2)'!AW270</f>
        <v>755.77105962629992</v>
      </c>
      <c r="AV26" s="400">
        <f>-'Inputs (2)'!AX270</f>
        <v>774.66533611695741</v>
      </c>
      <c r="AW26" s="400">
        <f>-'Inputs (2)'!AY270</f>
        <v>794.03196951988116</v>
      </c>
      <c r="AX26" s="400">
        <f>-'Inputs (2)'!AZ270</f>
        <v>813.88276875787801</v>
      </c>
      <c r="AY26" s="400">
        <f>-'Inputs (2)'!BA270</f>
        <v>834.22983797682491</v>
      </c>
      <c r="AZ26" s="400">
        <f>-'Inputs (2)'!BB270</f>
        <v>855.08558392624559</v>
      </c>
      <c r="BA26" s="400">
        <f>-'Inputs (2)'!BC270</f>
        <v>876.46272352440167</v>
      </c>
      <c r="BB26" s="400">
        <f>-'Inputs (2)'!BD270</f>
        <v>898.37429161251168</v>
      </c>
      <c r="BC26" s="400">
        <f>-'Inputs (2)'!BE270</f>
        <v>920.83364890282428</v>
      </c>
      <c r="BD26" s="400">
        <f>-'Inputs (2)'!BF270</f>
        <v>943.85449012539482</v>
      </c>
      <c r="BE26" s="400">
        <f>-'Inputs (2)'!BG270</f>
        <v>967.45085237852948</v>
      </c>
      <c r="BF26" s="400">
        <f>-'Inputs (2)'!BH270</f>
        <v>991.63712368799258</v>
      </c>
      <c r="BG26" s="400">
        <f>-'Inputs (2)'!BI270</f>
        <v>1016.4280517801924</v>
      </c>
      <c r="BH26" s="400">
        <f>-'Inputs (2)'!BJ270</f>
        <v>1041.838753074697</v>
      </c>
      <c r="BI26" s="400">
        <f>-'Inputs (2)'!BK270</f>
        <v>1067.8847219015643</v>
      </c>
      <c r="BJ26" s="400">
        <f>-'Inputs (2)'!BL270</f>
        <v>1094.5818399491034</v>
      </c>
      <c r="BK26" s="401">
        <f>-'Inputs (2)'!BM270</f>
        <v>1121.9463859478308</v>
      </c>
    </row>
    <row r="27" spans="2:63" s="382" customFormat="1">
      <c r="B27" s="392" t="s">
        <v>178</v>
      </c>
      <c r="D27" s="388">
        <f>SUM(D22:D26)</f>
        <v>3764.9</v>
      </c>
      <c r="E27" s="389">
        <f t="shared" ref="E27:BK27" si="7">SUM(E22:E26)</f>
        <v>3705.2231599999996</v>
      </c>
      <c r="F27" s="389">
        <f t="shared" si="7"/>
        <v>3681.4739731999998</v>
      </c>
      <c r="G27" s="389">
        <f t="shared" si="7"/>
        <v>3657.3034614140001</v>
      </c>
      <c r="H27" s="389">
        <f t="shared" si="7"/>
        <v>2487.0219717464533</v>
      </c>
      <c r="I27" s="389">
        <f t="shared" si="7"/>
        <v>2111.1500797664271</v>
      </c>
      <c r="J27" s="389">
        <f t="shared" si="7"/>
        <v>1721.2600602394666</v>
      </c>
      <c r="K27" s="389">
        <f t="shared" si="7"/>
        <v>1117.5815411089293</v>
      </c>
      <c r="L27" s="389">
        <f t="shared" si="7"/>
        <v>712.21770523370856</v>
      </c>
      <c r="M27" s="389">
        <f t="shared" si="7"/>
        <v>292.20472884687348</v>
      </c>
      <c r="N27" s="389">
        <f t="shared" si="7"/>
        <v>126.65156870306265</v>
      </c>
      <c r="O27" s="389">
        <f t="shared" si="7"/>
        <v>31.865097112671151</v>
      </c>
      <c r="P27" s="389">
        <f t="shared" si="7"/>
        <v>-64.750091483641256</v>
      </c>
      <c r="Q27" s="389">
        <f t="shared" si="7"/>
        <v>-163.22889611534055</v>
      </c>
      <c r="R27" s="389">
        <f t="shared" si="7"/>
        <v>-263.60687190972754</v>
      </c>
      <c r="S27" s="389">
        <f t="shared" si="7"/>
        <v>-365.9202421668042</v>
      </c>
      <c r="T27" s="389">
        <f t="shared" si="7"/>
        <v>-470.20591064949321</v>
      </c>
      <c r="U27" s="389">
        <f t="shared" si="7"/>
        <v>-576.50147409282044</v>
      </c>
      <c r="V27" s="389">
        <f t="shared" si="7"/>
        <v>-684.84523493577069</v>
      </c>
      <c r="W27" s="389">
        <f t="shared" si="7"/>
        <v>-795.27621427961049</v>
      </c>
      <c r="X27" s="389">
        <f t="shared" si="7"/>
        <v>-907.83416507645302</v>
      </c>
      <c r="Y27" s="389">
        <f t="shared" si="7"/>
        <v>-1022.5595855520136</v>
      </c>
      <c r="Z27" s="389">
        <f t="shared" si="7"/>
        <v>-1139.4937328664382</v>
      </c>
      <c r="AA27" s="389">
        <f t="shared" si="7"/>
        <v>-1258.6786370172335</v>
      </c>
      <c r="AB27" s="389">
        <f t="shared" si="7"/>
        <v>-1380.1571149883821</v>
      </c>
      <c r="AC27" s="389">
        <f t="shared" si="7"/>
        <v>-1503.972785149723</v>
      </c>
      <c r="AD27" s="389">
        <f t="shared" si="7"/>
        <v>-1630.1700819108328</v>
      </c>
      <c r="AE27" s="389">
        <f t="shared" si="7"/>
        <v>-1758.7942706336144</v>
      </c>
      <c r="AF27" s="389">
        <f t="shared" si="7"/>
        <v>-1889.8914628079669</v>
      </c>
      <c r="AG27" s="389">
        <f t="shared" si="7"/>
        <v>-2023.5086314948499</v>
      </c>
      <c r="AH27" s="389">
        <f t="shared" si="7"/>
        <v>-2159.6936270412389</v>
      </c>
      <c r="AI27" s="389">
        <f t="shared" si="7"/>
        <v>-2298.4951930714647</v>
      </c>
      <c r="AJ27" s="389">
        <f t="shared" si="7"/>
        <v>-2439.9629827595336</v>
      </c>
      <c r="AK27" s="389">
        <f t="shared" si="7"/>
        <v>-2584.1475753870263</v>
      </c>
      <c r="AL27" s="389">
        <f t="shared" si="7"/>
        <v>-2731.1004931913794</v>
      </c>
      <c r="AM27" s="389">
        <f t="shared" si="7"/>
        <v>-2880.8742185092342</v>
      </c>
      <c r="AN27" s="389">
        <f t="shared" si="7"/>
        <v>-3033.5222112197944</v>
      </c>
      <c r="AO27" s="389">
        <f t="shared" si="7"/>
        <v>-3189.098926493079</v>
      </c>
      <c r="AP27" s="389">
        <f t="shared" si="7"/>
        <v>-3347.6598328480482</v>
      </c>
      <c r="AQ27" s="389">
        <f t="shared" si="7"/>
        <v>-3509.2614305257484</v>
      </c>
      <c r="AR27" s="389">
        <f t="shared" si="7"/>
        <v>-3673.9612701825181</v>
      </c>
      <c r="AS27" s="389">
        <f t="shared" si="7"/>
        <v>-3841.8179719085788</v>
      </c>
      <c r="AT27" s="389">
        <f t="shared" si="7"/>
        <v>-4012.8912445772221</v>
      </c>
      <c r="AU27" s="389">
        <f t="shared" si="7"/>
        <v>-4187.2419055300024</v>
      </c>
      <c r="AV27" s="389">
        <f t="shared" si="7"/>
        <v>-4364.9319006033629</v>
      </c>
      <c r="AW27" s="389">
        <f t="shared" si="7"/>
        <v>-4546.0243245022666</v>
      </c>
      <c r="AX27" s="389">
        <f t="shared" si="7"/>
        <v>-4730.5834415263153</v>
      </c>
      <c r="AY27" s="389">
        <f t="shared" si="7"/>
        <v>-4918.6747066541975</v>
      </c>
      <c r="AZ27" s="389">
        <f t="shared" si="7"/>
        <v>-5110.3647869920669</v>
      </c>
      <c r="BA27" s="389">
        <f t="shared" si="7"/>
        <v>-5305.7215835918169</v>
      </c>
      <c r="BB27" s="389">
        <f t="shared" si="7"/>
        <v>-5504.8142536450614</v>
      </c>
      <c r="BC27" s="389">
        <f t="shared" si="7"/>
        <v>-5707.7132330588993</v>
      </c>
      <c r="BD27" s="389">
        <f t="shared" si="7"/>
        <v>-5914.4902594195455</v>
      </c>
      <c r="BE27" s="389">
        <f t="shared" si="7"/>
        <v>-6125.2183953498889</v>
      </c>
      <c r="BF27" s="389">
        <f t="shared" si="7"/>
        <v>-6339.972052267387</v>
      </c>
      <c r="BG27" s="389">
        <f t="shared" si="7"/>
        <v>-6558.8270145484985</v>
      </c>
      <c r="BH27" s="389">
        <f t="shared" si="7"/>
        <v>-6781.8604641061265</v>
      </c>
      <c r="BI27" s="389">
        <f t="shared" si="7"/>
        <v>-7009.1510053865713</v>
      </c>
      <c r="BJ27" s="389">
        <f t="shared" si="7"/>
        <v>-7240.778690792582</v>
      </c>
      <c r="BK27" s="390">
        <f t="shared" si="7"/>
        <v>-7476.8250465391702</v>
      </c>
    </row>
    <row r="28" spans="2:63" s="382" customFormat="1"/>
    <row r="29" spans="2:63" s="382" customFormat="1">
      <c r="B29" s="393" t="s">
        <v>179</v>
      </c>
      <c r="D29" s="394"/>
      <c r="E29" s="395"/>
      <c r="F29" s="395"/>
      <c r="G29" s="395"/>
      <c r="H29" s="395"/>
      <c r="I29" s="395"/>
      <c r="J29" s="395"/>
      <c r="K29" s="395"/>
      <c r="L29" s="395"/>
      <c r="M29" s="395"/>
      <c r="N29" s="395"/>
      <c r="O29" s="395"/>
      <c r="P29" s="395"/>
      <c r="Q29" s="395"/>
      <c r="R29" s="395"/>
      <c r="S29" s="395"/>
      <c r="T29" s="395"/>
      <c r="U29" s="395"/>
      <c r="V29" s="395"/>
      <c r="W29" s="395"/>
      <c r="X29" s="395"/>
      <c r="Y29" s="395"/>
      <c r="Z29" s="395"/>
      <c r="AA29" s="395"/>
      <c r="AB29" s="395"/>
      <c r="AC29" s="395"/>
      <c r="AD29" s="395"/>
      <c r="AE29" s="395"/>
      <c r="AF29" s="395"/>
      <c r="AG29" s="395"/>
      <c r="AH29" s="395"/>
      <c r="AI29" s="395"/>
      <c r="AJ29" s="395"/>
      <c r="AK29" s="395"/>
      <c r="AL29" s="395"/>
      <c r="AM29" s="395"/>
      <c r="AN29" s="395"/>
      <c r="AO29" s="395"/>
      <c r="AP29" s="395"/>
      <c r="AQ29" s="395"/>
      <c r="AR29" s="395"/>
      <c r="AS29" s="395"/>
      <c r="AT29" s="395"/>
      <c r="AU29" s="395"/>
      <c r="AV29" s="395"/>
      <c r="AW29" s="395"/>
      <c r="AX29" s="395"/>
      <c r="AY29" s="395"/>
      <c r="AZ29" s="395"/>
      <c r="BA29" s="395"/>
      <c r="BB29" s="395"/>
      <c r="BC29" s="395"/>
      <c r="BD29" s="395"/>
      <c r="BE29" s="395"/>
      <c r="BF29" s="395"/>
      <c r="BG29" s="395"/>
      <c r="BH29" s="395"/>
      <c r="BI29" s="395"/>
      <c r="BJ29" s="395"/>
      <c r="BK29" s="396"/>
    </row>
    <row r="30" spans="2:63" s="382" customFormat="1">
      <c r="B30" s="402" t="s">
        <v>180</v>
      </c>
      <c r="D30" s="383">
        <f>'Inputs (2)'!F203</f>
        <v>370.97271155555552</v>
      </c>
      <c r="E30" s="384">
        <f>'Inputs (2)'!G203</f>
        <v>389.75320507805554</v>
      </c>
      <c r="F30" s="384">
        <f>'Inputs (2)'!H203</f>
        <v>399.49703520500685</v>
      </c>
      <c r="G30" s="384">
        <f>'Inputs (2)'!I203</f>
        <v>409.48446108513195</v>
      </c>
      <c r="H30" s="384">
        <f>'Inputs (2)'!J203</f>
        <v>419.72157261226022</v>
      </c>
      <c r="I30" s="384">
        <f>'Inputs (2)'!K203</f>
        <v>430.21461192756675</v>
      </c>
      <c r="J30" s="384">
        <f>'Inputs (2)'!L203</f>
        <v>440.96997722575583</v>
      </c>
      <c r="K30" s="384">
        <f>'Inputs (2)'!M203</f>
        <v>451.99422665639975</v>
      </c>
      <c r="L30" s="384">
        <f>'Inputs (2)'!N203</f>
        <v>463.29408232280969</v>
      </c>
      <c r="M30" s="384">
        <f>'Inputs (2)'!O203</f>
        <v>474.8764343808798</v>
      </c>
      <c r="N30" s="384">
        <f>'Inputs (2)'!P203</f>
        <v>486.74834524040182</v>
      </c>
      <c r="O30" s="384">
        <f>'Inputs (2)'!Q203</f>
        <v>498.91705387141178</v>
      </c>
      <c r="P30" s="384">
        <f>'Inputs (2)'!R203</f>
        <v>511.38998021819697</v>
      </c>
      <c r="Q30" s="384">
        <f>'Inputs (2)'!S203</f>
        <v>524.17472972365192</v>
      </c>
      <c r="R30" s="384">
        <f>'Inputs (2)'!T203</f>
        <v>537.27909796674317</v>
      </c>
      <c r="S30" s="384">
        <f>'Inputs (2)'!U203</f>
        <v>550.71107541591175</v>
      </c>
      <c r="T30" s="384">
        <f>'Inputs (2)'!V203</f>
        <v>564.47885230130942</v>
      </c>
      <c r="U30" s="384">
        <f>'Inputs (2)'!W203</f>
        <v>578.59082360884213</v>
      </c>
      <c r="V30" s="384">
        <f>'Inputs (2)'!X203</f>
        <v>593.05559419906308</v>
      </c>
      <c r="W30" s="384">
        <f>'Inputs (2)'!Y203</f>
        <v>607.88198405403966</v>
      </c>
      <c r="X30" s="384">
        <f>'Inputs (2)'!Z203</f>
        <v>623.07903365539062</v>
      </c>
      <c r="Y30" s="384">
        <f>'Inputs (2)'!AA203</f>
        <v>638.65600949677537</v>
      </c>
      <c r="Z30" s="384">
        <f>'Inputs (2)'!AB203</f>
        <v>654.62240973419466</v>
      </c>
      <c r="AA30" s="384">
        <f>'Inputs (2)'!AC203</f>
        <v>670.98796997754948</v>
      </c>
      <c r="AB30" s="384">
        <f>'Inputs (2)'!AD203</f>
        <v>687.76266922698812</v>
      </c>
      <c r="AC30" s="384">
        <f>'Inputs (2)'!AE203</f>
        <v>704.95673595766266</v>
      </c>
      <c r="AD30" s="384">
        <f>'Inputs (2)'!AF203</f>
        <v>722.58065435660433</v>
      </c>
      <c r="AE30" s="384">
        <f>'Inputs (2)'!AG203</f>
        <v>740.64517071551927</v>
      </c>
      <c r="AF30" s="384">
        <f>'Inputs (2)'!AH203</f>
        <v>759.16129998340716</v>
      </c>
      <c r="AG30" s="384">
        <f>'Inputs (2)'!AI203</f>
        <v>778.14033248299245</v>
      </c>
      <c r="AH30" s="384">
        <f>'Inputs (2)'!AJ203</f>
        <v>797.59384079506719</v>
      </c>
      <c r="AI30" s="384">
        <f>'Inputs (2)'!AK203</f>
        <v>817.53368681494385</v>
      </c>
      <c r="AJ30" s="384">
        <f>'Inputs (2)'!AL203</f>
        <v>837.97202898531714</v>
      </c>
      <c r="AK30" s="384">
        <f>'Inputs (2)'!AM203</f>
        <v>858.92132970994999</v>
      </c>
      <c r="AL30" s="384">
        <f>'Inputs (2)'!AN203</f>
        <v>880.39436295269877</v>
      </c>
      <c r="AM30" s="384">
        <f>'Inputs (2)'!AO203</f>
        <v>902.40422202651609</v>
      </c>
      <c r="AN30" s="384">
        <f>'Inputs (2)'!AP203</f>
        <v>924.96432757717889</v>
      </c>
      <c r="AO30" s="384">
        <f>'Inputs (2)'!AQ203</f>
        <v>948.08843576660843</v>
      </c>
      <c r="AP30" s="384">
        <f>'Inputs (2)'!AR203</f>
        <v>971.79064666077352</v>
      </c>
      <c r="AQ30" s="384">
        <f>'Inputs (2)'!AS203</f>
        <v>996.08541282729266</v>
      </c>
      <c r="AR30" s="384">
        <f>'Inputs (2)'!AT203</f>
        <v>1020.9875481479751</v>
      </c>
      <c r="AS30" s="384">
        <f>'Inputs (2)'!AU203</f>
        <v>1046.5122368516743</v>
      </c>
      <c r="AT30" s="384">
        <f>'Inputs (2)'!AV203</f>
        <v>1072.675042772966</v>
      </c>
      <c r="AU30" s="384">
        <f>'Inputs (2)'!AW203</f>
        <v>1099.49191884229</v>
      </c>
      <c r="AV30" s="384">
        <f>'Inputs (2)'!AX203</f>
        <v>1126.9792168133472</v>
      </c>
      <c r="AW30" s="384">
        <f>'Inputs (2)'!AY203</f>
        <v>1155.1536972336808</v>
      </c>
      <c r="AX30" s="384">
        <f>'Inputs (2)'!AZ203</f>
        <v>1184.0325396645223</v>
      </c>
      <c r="AY30" s="384">
        <f>'Inputs (2)'!BA203</f>
        <v>1213.6333531561354</v>
      </c>
      <c r="AZ30" s="384">
        <f>'Inputs (2)'!BB203</f>
        <v>1243.9741869850388</v>
      </c>
      <c r="BA30" s="384">
        <f>'Inputs (2)'!BC203</f>
        <v>1275.0735416596649</v>
      </c>
      <c r="BB30" s="384">
        <f>'Inputs (2)'!BD203</f>
        <v>1306.9503802011563</v>
      </c>
      <c r="BC30" s="384">
        <f>'Inputs (2)'!BE203</f>
        <v>1339.6241397061849</v>
      </c>
      <c r="BD30" s="384">
        <f>'Inputs (2)'!BF203</f>
        <v>1373.1147431988393</v>
      </c>
      <c r="BE30" s="384">
        <f>'Inputs (2)'!BG203</f>
        <v>1407.4426117788105</v>
      </c>
      <c r="BF30" s="384">
        <f>'Inputs (2)'!BH203</f>
        <v>1442.6286770732804</v>
      </c>
      <c r="BG30" s="384">
        <f>'Inputs (2)'!BI203</f>
        <v>1478.6943940001124</v>
      </c>
      <c r="BH30" s="384">
        <f>'Inputs (2)'!BJ203</f>
        <v>1515.661753850115</v>
      </c>
      <c r="BI30" s="384">
        <f>'Inputs (2)'!BK203</f>
        <v>1553.5532976963677</v>
      </c>
      <c r="BJ30" s="384">
        <f>'Inputs (2)'!BL203</f>
        <v>1592.3921301387768</v>
      </c>
      <c r="BK30" s="385">
        <f>'Inputs (2)'!BM203</f>
        <v>1632.2019333922458</v>
      </c>
    </row>
    <row r="31" spans="2:63" s="382" customFormat="1">
      <c r="B31" s="402" t="s">
        <v>181</v>
      </c>
      <c r="D31" s="399">
        <f>'Inputs (2)'!F278</f>
        <v>10</v>
      </c>
      <c r="E31" s="384">
        <f>$D$31*E9*(1+E81/$D$81)</f>
        <v>21.218</v>
      </c>
      <c r="F31" s="384">
        <f t="shared" ref="F31:BK31" si="8">$D$31*F9*(1+F81/$D$81)</f>
        <v>21.85454</v>
      </c>
      <c r="G31" s="384">
        <f t="shared" si="8"/>
        <v>22.510176199999997</v>
      </c>
      <c r="H31" s="384">
        <f>$D$31*H9*(1+H81/$D$81)</f>
        <v>30.411184096835793</v>
      </c>
      <c r="I31" s="384">
        <f t="shared" si="8"/>
        <v>33.867665137913463</v>
      </c>
      <c r="J31" s="384">
        <f t="shared" si="8"/>
        <v>37.504164975768617</v>
      </c>
      <c r="K31" s="384">
        <f t="shared" si="8"/>
        <v>42.393612382801471</v>
      </c>
      <c r="L31" s="384">
        <f t="shared" si="8"/>
        <v>46.008081697978938</v>
      </c>
      <c r="M31" s="384">
        <f t="shared" si="8"/>
        <v>49.801264920922527</v>
      </c>
      <c r="N31" s="384">
        <f t="shared" si="8"/>
        <v>51.893040221817579</v>
      </c>
      <c r="O31" s="384">
        <f t="shared" si="8"/>
        <v>53.449831428472109</v>
      </c>
      <c r="P31" s="384">
        <f t="shared" si="8"/>
        <v>55.053326371326271</v>
      </c>
      <c r="Q31" s="384">
        <f t="shared" si="8"/>
        <v>56.704926162466059</v>
      </c>
      <c r="R31" s="384">
        <f t="shared" si="8"/>
        <v>58.40607394734004</v>
      </c>
      <c r="S31" s="384">
        <f t="shared" si="8"/>
        <v>60.158256165760235</v>
      </c>
      <c r="T31" s="384">
        <f t="shared" si="8"/>
        <v>61.963003850733038</v>
      </c>
      <c r="U31" s="384">
        <f t="shared" si="8"/>
        <v>63.82189396625504</v>
      </c>
      <c r="V31" s="384">
        <f t="shared" si="8"/>
        <v>65.736550785242699</v>
      </c>
      <c r="W31" s="384">
        <f t="shared" si="8"/>
        <v>67.708647308799968</v>
      </c>
      <c r="X31" s="384">
        <f t="shared" si="8"/>
        <v>69.739906728063971</v>
      </c>
      <c r="Y31" s="384">
        <f t="shared" si="8"/>
        <v>71.832103929905884</v>
      </c>
      <c r="Z31" s="384">
        <f t="shared" si="8"/>
        <v>73.98706704780308</v>
      </c>
      <c r="AA31" s="384">
        <f t="shared" si="8"/>
        <v>76.206679059237175</v>
      </c>
      <c r="AB31" s="384">
        <f t="shared" si="8"/>
        <v>78.492879431014273</v>
      </c>
      <c r="AC31" s="384">
        <f t="shared" si="8"/>
        <v>80.847665813944715</v>
      </c>
      <c r="AD31" s="384">
        <f t="shared" si="8"/>
        <v>83.273095788363051</v>
      </c>
      <c r="AE31" s="384">
        <f t="shared" si="8"/>
        <v>85.771288662013944</v>
      </c>
      <c r="AF31" s="384">
        <f t="shared" si="8"/>
        <v>88.344427321874377</v>
      </c>
      <c r="AG31" s="384">
        <f t="shared" si="8"/>
        <v>90.994760141530591</v>
      </c>
      <c r="AH31" s="384">
        <f t="shared" si="8"/>
        <v>93.72460294577651</v>
      </c>
      <c r="AI31" s="384">
        <f t="shared" si="8"/>
        <v>96.536341034149828</v>
      </c>
      <c r="AJ31" s="384">
        <f t="shared" si="8"/>
        <v>99.432431265174316</v>
      </c>
      <c r="AK31" s="384">
        <f t="shared" si="8"/>
        <v>102.41540420312955</v>
      </c>
      <c r="AL31" s="384">
        <f t="shared" si="8"/>
        <v>105.48786632922344</v>
      </c>
      <c r="AM31" s="384">
        <f t="shared" si="8"/>
        <v>108.65250231910015</v>
      </c>
      <c r="AN31" s="384">
        <f t="shared" si="8"/>
        <v>111.91207738867315</v>
      </c>
      <c r="AO31" s="384">
        <f t="shared" si="8"/>
        <v>115.26943971033334</v>
      </c>
      <c r="AP31" s="384">
        <f t="shared" si="8"/>
        <v>118.72752290164335</v>
      </c>
      <c r="AQ31" s="384">
        <f t="shared" si="8"/>
        <v>122.28934858869266</v>
      </c>
      <c r="AR31" s="384">
        <f t="shared" si="8"/>
        <v>125.95802904635345</v>
      </c>
      <c r="AS31" s="384">
        <f t="shared" si="8"/>
        <v>129.73676991774406</v>
      </c>
      <c r="AT31" s="384">
        <f t="shared" si="8"/>
        <v>133.62887301527638</v>
      </c>
      <c r="AU31" s="384">
        <f t="shared" si="8"/>
        <v>137.63773920573465</v>
      </c>
      <c r="AV31" s="384">
        <f t="shared" si="8"/>
        <v>141.76687138190672</v>
      </c>
      <c r="AW31" s="384">
        <f t="shared" si="8"/>
        <v>146.0198775233639</v>
      </c>
      <c r="AX31" s="384">
        <f t="shared" si="8"/>
        <v>150.40047384906481</v>
      </c>
      <c r="AY31" s="384">
        <f t="shared" si="8"/>
        <v>154.91248806453677</v>
      </c>
      <c r="AZ31" s="384">
        <f t="shared" si="8"/>
        <v>159.5598627064729</v>
      </c>
      <c r="BA31" s="384">
        <f t="shared" si="8"/>
        <v>164.34665858766709</v>
      </c>
      <c r="BB31" s="384">
        <f t="shared" si="8"/>
        <v>169.27705834529709</v>
      </c>
      <c r="BC31" s="384">
        <f t="shared" si="8"/>
        <v>174.35537009565599</v>
      </c>
      <c r="BD31" s="384">
        <f t="shared" si="8"/>
        <v>179.58603119852569</v>
      </c>
      <c r="BE31" s="384">
        <f t="shared" si="8"/>
        <v>184.9736121344815</v>
      </c>
      <c r="BF31" s="384">
        <f t="shared" si="8"/>
        <v>190.52282049851593</v>
      </c>
      <c r="BG31" s="384">
        <f t="shared" si="8"/>
        <v>196.23850511347143</v>
      </c>
      <c r="BH31" s="384">
        <f t="shared" si="8"/>
        <v>202.12566026687557</v>
      </c>
      <c r="BI31" s="384">
        <f t="shared" si="8"/>
        <v>208.18943007488184</v>
      </c>
      <c r="BJ31" s="384">
        <f t="shared" si="8"/>
        <v>214.43511297712831</v>
      </c>
      <c r="BK31" s="385">
        <f t="shared" si="8"/>
        <v>220.86816636644213</v>
      </c>
    </row>
    <row r="32" spans="2:63" s="382" customFormat="1">
      <c r="B32" s="402" t="s">
        <v>182</v>
      </c>
      <c r="D32" s="399">
        <f>'Inputs (2)'!F279</f>
        <v>2</v>
      </c>
      <c r="E32" s="384">
        <f>$D$32*E9*(1+E81/$D$81)</f>
        <v>4.2435999999999998</v>
      </c>
      <c r="F32" s="384">
        <f t="shared" ref="F32:BK32" si="9">$D$32*F9*(1+F81/$D$81)</f>
        <v>4.370908</v>
      </c>
      <c r="G32" s="384">
        <f t="shared" si="9"/>
        <v>4.5020352399999997</v>
      </c>
      <c r="H32" s="384">
        <f t="shared" si="9"/>
        <v>6.082236819367159</v>
      </c>
      <c r="I32" s="384">
        <f t="shared" si="9"/>
        <v>6.773533027582693</v>
      </c>
      <c r="J32" s="384">
        <f t="shared" si="9"/>
        <v>7.5008329951537238</v>
      </c>
      <c r="K32" s="384">
        <f t="shared" si="9"/>
        <v>8.4787224765602947</v>
      </c>
      <c r="L32" s="384">
        <f t="shared" si="9"/>
        <v>9.2016163395957875</v>
      </c>
      <c r="M32" s="384">
        <f t="shared" si="9"/>
        <v>9.9602529841845051</v>
      </c>
      <c r="N32" s="384">
        <f t="shared" si="9"/>
        <v>10.378608044363517</v>
      </c>
      <c r="O32" s="384">
        <f t="shared" si="9"/>
        <v>10.689966285694423</v>
      </c>
      <c r="P32" s="384">
        <f t="shared" si="9"/>
        <v>11.010665274265254</v>
      </c>
      <c r="Q32" s="384">
        <f t="shared" si="9"/>
        <v>11.340985232493212</v>
      </c>
      <c r="R32" s="384">
        <f t="shared" si="9"/>
        <v>11.681214789468008</v>
      </c>
      <c r="S32" s="384">
        <f t="shared" si="9"/>
        <v>12.031651233152047</v>
      </c>
      <c r="T32" s="384">
        <f t="shared" si="9"/>
        <v>12.392600770146609</v>
      </c>
      <c r="U32" s="384">
        <f t="shared" si="9"/>
        <v>12.764378793251009</v>
      </c>
      <c r="V32" s="384">
        <f t="shared" si="9"/>
        <v>13.147310157048539</v>
      </c>
      <c r="W32" s="384">
        <f t="shared" si="9"/>
        <v>13.541729461759994</v>
      </c>
      <c r="X32" s="384">
        <f t="shared" si="9"/>
        <v>13.947981345612794</v>
      </c>
      <c r="Y32" s="384">
        <f t="shared" si="9"/>
        <v>14.366420785981177</v>
      </c>
      <c r="Z32" s="384">
        <f t="shared" si="9"/>
        <v>14.797413409560615</v>
      </c>
      <c r="AA32" s="384">
        <f t="shared" si="9"/>
        <v>15.241335811847433</v>
      </c>
      <c r="AB32" s="384">
        <f t="shared" si="9"/>
        <v>15.698575886202855</v>
      </c>
      <c r="AC32" s="384">
        <f t="shared" si="9"/>
        <v>16.169533162788941</v>
      </c>
      <c r="AD32" s="384">
        <f t="shared" si="9"/>
        <v>16.654619157672613</v>
      </c>
      <c r="AE32" s="384">
        <f t="shared" si="9"/>
        <v>17.15425773240279</v>
      </c>
      <c r="AF32" s="384">
        <f t="shared" si="9"/>
        <v>17.668885464374874</v>
      </c>
      <c r="AG32" s="384">
        <f t="shared" si="9"/>
        <v>18.19895202830612</v>
      </c>
      <c r="AH32" s="384">
        <f t="shared" si="9"/>
        <v>18.744920589155303</v>
      </c>
      <c r="AI32" s="384">
        <f t="shared" si="9"/>
        <v>19.307268206829963</v>
      </c>
      <c r="AJ32" s="384">
        <f t="shared" si="9"/>
        <v>19.886486253034864</v>
      </c>
      <c r="AK32" s="384">
        <f t="shared" si="9"/>
        <v>20.48308084062591</v>
      </c>
      <c r="AL32" s="384">
        <f t="shared" si="9"/>
        <v>21.097573265844687</v>
      </c>
      <c r="AM32" s="384">
        <f t="shared" si="9"/>
        <v>21.730500463820029</v>
      </c>
      <c r="AN32" s="384">
        <f t="shared" si="9"/>
        <v>22.382415477734632</v>
      </c>
      <c r="AO32" s="384">
        <f t="shared" si="9"/>
        <v>23.05388794206667</v>
      </c>
      <c r="AP32" s="384">
        <f t="shared" si="9"/>
        <v>23.745504580328674</v>
      </c>
      <c r="AQ32" s="384">
        <f t="shared" si="9"/>
        <v>24.457869717738532</v>
      </c>
      <c r="AR32" s="384">
        <f t="shared" si="9"/>
        <v>25.191605809270687</v>
      </c>
      <c r="AS32" s="384">
        <f t="shared" si="9"/>
        <v>25.947353983548808</v>
      </c>
      <c r="AT32" s="384">
        <f t="shared" si="9"/>
        <v>26.725774603055275</v>
      </c>
      <c r="AU32" s="384">
        <f t="shared" si="9"/>
        <v>27.52754784114693</v>
      </c>
      <c r="AV32" s="384">
        <f t="shared" si="9"/>
        <v>28.353374276381341</v>
      </c>
      <c r="AW32" s="384">
        <f t="shared" si="9"/>
        <v>29.20397550467278</v>
      </c>
      <c r="AX32" s="384">
        <f t="shared" si="9"/>
        <v>30.080094769812963</v>
      </c>
      <c r="AY32" s="384">
        <f t="shared" si="9"/>
        <v>30.982497612907355</v>
      </c>
      <c r="AZ32" s="384">
        <f t="shared" si="9"/>
        <v>31.911972541294578</v>
      </c>
      <c r="BA32" s="384">
        <f t="shared" si="9"/>
        <v>32.86933171753342</v>
      </c>
      <c r="BB32" s="384">
        <f t="shared" si="9"/>
        <v>33.855411669059421</v>
      </c>
      <c r="BC32" s="384">
        <f t="shared" si="9"/>
        <v>34.8710740191312</v>
      </c>
      <c r="BD32" s="384">
        <f t="shared" si="9"/>
        <v>35.917206239705145</v>
      </c>
      <c r="BE32" s="384">
        <f t="shared" si="9"/>
        <v>36.994722426896296</v>
      </c>
      <c r="BF32" s="384">
        <f t="shared" si="9"/>
        <v>38.10456409970319</v>
      </c>
      <c r="BG32" s="384">
        <f t="shared" si="9"/>
        <v>39.247701022694287</v>
      </c>
      <c r="BH32" s="384">
        <f t="shared" si="9"/>
        <v>40.425132053375116</v>
      </c>
      <c r="BI32" s="384">
        <f t="shared" si="9"/>
        <v>41.637886014976367</v>
      </c>
      <c r="BJ32" s="384">
        <f t="shared" si="9"/>
        <v>42.887022595425663</v>
      </c>
      <c r="BK32" s="385">
        <f t="shared" si="9"/>
        <v>44.173633273288431</v>
      </c>
    </row>
    <row r="33" spans="2:63" s="382" customFormat="1">
      <c r="B33" s="402" t="s">
        <v>183</v>
      </c>
      <c r="D33" s="399">
        <f>'Inputs (2)'!F280</f>
        <v>2</v>
      </c>
      <c r="E33" s="384">
        <f>'Inputs (2)'!G280</f>
        <v>2.1012499999999994</v>
      </c>
      <c r="F33" s="384">
        <f>'Inputs (2)'!H280</f>
        <v>2.1537812499999993</v>
      </c>
      <c r="G33" s="384">
        <f>'Inputs (2)'!I280</f>
        <v>2.2076257812499991</v>
      </c>
      <c r="H33" s="384">
        <f>'Inputs (2)'!J280</f>
        <v>2.2628164257812489</v>
      </c>
      <c r="I33" s="384">
        <f>'Inputs (2)'!K280</f>
        <v>2.3193868364257799</v>
      </c>
      <c r="J33" s="384">
        <f>'Inputs (2)'!L280</f>
        <v>2.3773715073364241</v>
      </c>
      <c r="K33" s="384">
        <f>'Inputs (2)'!M280</f>
        <v>2.4368057950198345</v>
      </c>
      <c r="L33" s="384">
        <f>'Inputs (2)'!N280</f>
        <v>2.4977259398953304</v>
      </c>
      <c r="M33" s="384">
        <f>'Inputs (2)'!O280</f>
        <v>2.5601690883927128</v>
      </c>
      <c r="N33" s="384">
        <f>'Inputs (2)'!P280</f>
        <v>2.6241733156025306</v>
      </c>
      <c r="O33" s="384">
        <f>'Inputs (2)'!Q280</f>
        <v>2.6897776484925937</v>
      </c>
      <c r="P33" s="384">
        <f>'Inputs (2)'!R280</f>
        <v>2.757022089704908</v>
      </c>
      <c r="Q33" s="384">
        <f>'Inputs (2)'!S280</f>
        <v>2.8259476419475305</v>
      </c>
      <c r="R33" s="384">
        <f>'Inputs (2)'!T280</f>
        <v>2.8965963329962188</v>
      </c>
      <c r="S33" s="384">
        <f>'Inputs (2)'!U280</f>
        <v>2.969011241321124</v>
      </c>
      <c r="T33" s="384">
        <f>'Inputs (2)'!V280</f>
        <v>3.0432365223541518</v>
      </c>
      <c r="U33" s="384">
        <f>'Inputs (2)'!W280</f>
        <v>3.1193174354130053</v>
      </c>
      <c r="V33" s="384">
        <f>'Inputs (2)'!X280</f>
        <v>3.1973003712983301</v>
      </c>
      <c r="W33" s="384">
        <f>'Inputs (2)'!Y280</f>
        <v>3.2772328805807884</v>
      </c>
      <c r="X33" s="384">
        <f>'Inputs (2)'!Z280</f>
        <v>3.3591637025953078</v>
      </c>
      <c r="Y33" s="384">
        <f>'Inputs (2)'!AA280</f>
        <v>3.4431427951601901</v>
      </c>
      <c r="Z33" s="384">
        <f>'Inputs (2)'!AB280</f>
        <v>3.5292213650391941</v>
      </c>
      <c r="AA33" s="384">
        <f>'Inputs (2)'!AC280</f>
        <v>3.6174518991651743</v>
      </c>
      <c r="AB33" s="384">
        <f>'Inputs (2)'!AD280</f>
        <v>3.7078881966443031</v>
      </c>
      <c r="AC33" s="384">
        <f>'Inputs (2)'!AE280</f>
        <v>3.8005854015604106</v>
      </c>
      <c r="AD33" s="384">
        <f>'Inputs (2)'!AF280</f>
        <v>3.8956000365994203</v>
      </c>
      <c r="AE33" s="384">
        <f>'Inputs (2)'!AG280</f>
        <v>3.9929900375144052</v>
      </c>
      <c r="AF33" s="384">
        <f>'Inputs (2)'!AH280</f>
        <v>4.092814788452265</v>
      </c>
      <c r="AG33" s="384">
        <f>'Inputs (2)'!AI280</f>
        <v>4.1951351581635716</v>
      </c>
      <c r="AH33" s="384">
        <f>'Inputs (2)'!AJ280</f>
        <v>4.3000135371176604</v>
      </c>
      <c r="AI33" s="384">
        <f>'Inputs (2)'!AK280</f>
        <v>4.407513875545602</v>
      </c>
      <c r="AJ33" s="384">
        <f>'Inputs (2)'!AL280</f>
        <v>4.5177017224342411</v>
      </c>
      <c r="AK33" s="384">
        <f>'Inputs (2)'!AM280</f>
        <v>4.6306442654950963</v>
      </c>
      <c r="AL33" s="384">
        <f>'Inputs (2)'!AN280</f>
        <v>4.7464103721324733</v>
      </c>
      <c r="AM33" s="384">
        <f>'Inputs (2)'!AO280</f>
        <v>4.8650706314357848</v>
      </c>
      <c r="AN33" s="384">
        <f>'Inputs (2)'!AP280</f>
        <v>4.986697397221679</v>
      </c>
      <c r="AO33" s="384">
        <f>'Inputs (2)'!AQ280</f>
        <v>5.1113648321522209</v>
      </c>
      <c r="AP33" s="384">
        <f>'Inputs (2)'!AR280</f>
        <v>5.2391489529560262</v>
      </c>
      <c r="AQ33" s="384">
        <f>'Inputs (2)'!AS280</f>
        <v>5.3701276767799264</v>
      </c>
      <c r="AR33" s="384">
        <f>'Inputs (2)'!AT280</f>
        <v>5.5043808686994247</v>
      </c>
      <c r="AS33" s="384">
        <f>'Inputs (2)'!AU280</f>
        <v>5.6419903904169093</v>
      </c>
      <c r="AT33" s="384">
        <f>'Inputs (2)'!AV280</f>
        <v>5.7830401501773316</v>
      </c>
      <c r="AU33" s="384">
        <f>'Inputs (2)'!AW280</f>
        <v>5.9276161539317638</v>
      </c>
      <c r="AV33" s="384">
        <f>'Inputs (2)'!AX280</f>
        <v>6.0758065577800577</v>
      </c>
      <c r="AW33" s="384">
        <f>'Inputs (2)'!AY280</f>
        <v>6.227701721724558</v>
      </c>
      <c r="AX33" s="384">
        <f>'Inputs (2)'!AZ280</f>
        <v>6.3833942647676709</v>
      </c>
      <c r="AY33" s="384">
        <f>'Inputs (2)'!BA280</f>
        <v>6.5429791213868622</v>
      </c>
      <c r="AZ33" s="384">
        <f>'Inputs (2)'!BB280</f>
        <v>6.7065535994215342</v>
      </c>
      <c r="BA33" s="384">
        <f>'Inputs (2)'!BC280</f>
        <v>6.8742174394070723</v>
      </c>
      <c r="BB33" s="384">
        <f>'Inputs (2)'!BD280</f>
        <v>7.0460728753922481</v>
      </c>
      <c r="BC33" s="384">
        <f>'Inputs (2)'!BE280</f>
        <v>7.2222246972770527</v>
      </c>
      <c r="BD33" s="384">
        <f>'Inputs (2)'!BF280</f>
        <v>7.4027803147089788</v>
      </c>
      <c r="BE33" s="384">
        <f>'Inputs (2)'!BG280</f>
        <v>7.5878498225767022</v>
      </c>
      <c r="BF33" s="384">
        <f>'Inputs (2)'!BH280</f>
        <v>7.7775460681411186</v>
      </c>
      <c r="BG33" s="384">
        <f>'Inputs (2)'!BI280</f>
        <v>7.9719847198446461</v>
      </c>
      <c r="BH33" s="384">
        <f>'Inputs (2)'!BJ280</f>
        <v>8.1712843378407616</v>
      </c>
      <c r="BI33" s="384">
        <f>'Inputs (2)'!BK280</f>
        <v>8.3755664462867792</v>
      </c>
      <c r="BJ33" s="384">
        <f>'Inputs (2)'!BL280</f>
        <v>8.5849556074439484</v>
      </c>
      <c r="BK33" s="385">
        <f>'Inputs (2)'!BM280</f>
        <v>8.7995794976300452</v>
      </c>
    </row>
    <row r="34" spans="2:63" s="382" customFormat="1">
      <c r="B34" s="402" t="s">
        <v>184</v>
      </c>
      <c r="D34" s="399" t="s">
        <v>283</v>
      </c>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c r="AH34" s="384"/>
      <c r="AI34" s="384"/>
      <c r="AJ34" s="384"/>
      <c r="AK34" s="384"/>
      <c r="AL34" s="384"/>
      <c r="AM34" s="384"/>
      <c r="AN34" s="384"/>
      <c r="AO34" s="384"/>
      <c r="AP34" s="384"/>
      <c r="AQ34" s="384"/>
      <c r="AR34" s="384"/>
      <c r="AS34" s="384"/>
      <c r="AT34" s="384"/>
      <c r="AU34" s="384"/>
      <c r="AV34" s="384"/>
      <c r="AW34" s="384"/>
      <c r="AX34" s="384"/>
      <c r="AY34" s="384"/>
      <c r="AZ34" s="384"/>
      <c r="BA34" s="384"/>
      <c r="BB34" s="384"/>
      <c r="BC34" s="384"/>
      <c r="BD34" s="384"/>
      <c r="BE34" s="384"/>
      <c r="BF34" s="384"/>
      <c r="BG34" s="384"/>
      <c r="BH34" s="384"/>
      <c r="BI34" s="384"/>
      <c r="BJ34" s="384"/>
      <c r="BK34" s="385"/>
    </row>
    <row r="35" spans="2:63" s="382" customFormat="1">
      <c r="B35" s="402" t="s">
        <v>185</v>
      </c>
      <c r="D35" s="399" t="s">
        <v>283</v>
      </c>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84"/>
      <c r="AL35" s="384"/>
      <c r="AM35" s="384"/>
      <c r="AN35" s="384"/>
      <c r="AO35" s="384"/>
      <c r="AP35" s="384"/>
      <c r="AQ35" s="384"/>
      <c r="AR35" s="384"/>
      <c r="AS35" s="384"/>
      <c r="AT35" s="384"/>
      <c r="AU35" s="384"/>
      <c r="AV35" s="384"/>
      <c r="AW35" s="384"/>
      <c r="AX35" s="384"/>
      <c r="AY35" s="384"/>
      <c r="AZ35" s="384"/>
      <c r="BA35" s="384"/>
      <c r="BB35" s="384"/>
      <c r="BC35" s="384"/>
      <c r="BD35" s="384"/>
      <c r="BE35" s="384"/>
      <c r="BF35" s="384"/>
      <c r="BG35" s="384"/>
      <c r="BH35" s="384"/>
      <c r="BI35" s="384"/>
      <c r="BJ35" s="384"/>
      <c r="BK35" s="385"/>
    </row>
    <row r="36" spans="2:63" s="382" customFormat="1">
      <c r="B36" s="402" t="s">
        <v>186</v>
      </c>
      <c r="D36" s="399" t="s">
        <v>283</v>
      </c>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84"/>
      <c r="AI36" s="384"/>
      <c r="AJ36" s="384"/>
      <c r="AK36" s="384"/>
      <c r="AL36" s="384"/>
      <c r="AM36" s="384"/>
      <c r="AN36" s="384"/>
      <c r="AO36" s="384"/>
      <c r="AP36" s="384"/>
      <c r="AQ36" s="384"/>
      <c r="AR36" s="384"/>
      <c r="AS36" s="384"/>
      <c r="AT36" s="384"/>
      <c r="AU36" s="384"/>
      <c r="AV36" s="384"/>
      <c r="AW36" s="384"/>
      <c r="AX36" s="384"/>
      <c r="AY36" s="384"/>
      <c r="AZ36" s="384"/>
      <c r="BA36" s="384"/>
      <c r="BB36" s="384"/>
      <c r="BC36" s="384"/>
      <c r="BD36" s="384"/>
      <c r="BE36" s="384"/>
      <c r="BF36" s="384"/>
      <c r="BG36" s="384"/>
      <c r="BH36" s="384"/>
      <c r="BI36" s="384"/>
      <c r="BJ36" s="384"/>
      <c r="BK36" s="385"/>
    </row>
    <row r="37" spans="2:63" s="382" customFormat="1">
      <c r="B37" s="402" t="s">
        <v>187</v>
      </c>
      <c r="D37" s="399">
        <f>'Inputs (2)'!F281</f>
        <v>20</v>
      </c>
      <c r="E37" s="384">
        <f>'Inputs (2)'!G281</f>
        <v>21.012499999999996</v>
      </c>
      <c r="F37" s="384">
        <f>'Inputs (2)'!H281</f>
        <v>21.537812499999994</v>
      </c>
      <c r="G37" s="384">
        <f>'Inputs (2)'!I281</f>
        <v>22.076257812499989</v>
      </c>
      <c r="H37" s="384">
        <f>'Inputs (2)'!J281</f>
        <v>22.62816425781249</v>
      </c>
      <c r="I37" s="384">
        <f>'Inputs (2)'!K281</f>
        <v>23.193868364257799</v>
      </c>
      <c r="J37" s="384">
        <f>'Inputs (2)'!L281</f>
        <v>23.77371507336424</v>
      </c>
      <c r="K37" s="384">
        <f>'Inputs (2)'!M281</f>
        <v>24.368057950198345</v>
      </c>
      <c r="L37" s="384">
        <f>'Inputs (2)'!N281</f>
        <v>24.977259398953304</v>
      </c>
      <c r="M37" s="384">
        <f>'Inputs (2)'!O281</f>
        <v>25.601690883927127</v>
      </c>
      <c r="N37" s="384">
        <f>'Inputs (2)'!P281</f>
        <v>26.241733156025305</v>
      </c>
      <c r="O37" s="384">
        <f>'Inputs (2)'!Q281</f>
        <v>26.897776484925938</v>
      </c>
      <c r="P37" s="384">
        <f>'Inputs (2)'!R281</f>
        <v>27.570220897049079</v>
      </c>
      <c r="Q37" s="384">
        <f>'Inputs (2)'!S281</f>
        <v>28.259476419475305</v>
      </c>
      <c r="R37" s="384">
        <f>'Inputs (2)'!T281</f>
        <v>28.965963329962186</v>
      </c>
      <c r="S37" s="384">
        <f>'Inputs (2)'!U281</f>
        <v>29.690112413211239</v>
      </c>
      <c r="T37" s="384">
        <f>'Inputs (2)'!V281</f>
        <v>30.432365223541517</v>
      </c>
      <c r="U37" s="384">
        <f>'Inputs (2)'!W281</f>
        <v>31.193174354130054</v>
      </c>
      <c r="V37" s="384">
        <f>'Inputs (2)'!X281</f>
        <v>31.973003712983299</v>
      </c>
      <c r="W37" s="384">
        <f>'Inputs (2)'!Y281</f>
        <v>32.772328805807888</v>
      </c>
      <c r="X37" s="384">
        <f>'Inputs (2)'!Z281</f>
        <v>33.591637025953077</v>
      </c>
      <c r="Y37" s="384">
        <f>'Inputs (2)'!AA281</f>
        <v>34.431427951601904</v>
      </c>
      <c r="Z37" s="384">
        <f>'Inputs (2)'!AB281</f>
        <v>35.292213650391943</v>
      </c>
      <c r="AA37" s="384">
        <f>'Inputs (2)'!AC281</f>
        <v>36.174518991651745</v>
      </c>
      <c r="AB37" s="384">
        <f>'Inputs (2)'!AD281</f>
        <v>37.078881966443035</v>
      </c>
      <c r="AC37" s="384">
        <f>'Inputs (2)'!AE281</f>
        <v>38.005854015604108</v>
      </c>
      <c r="AD37" s="384">
        <f>'Inputs (2)'!AF281</f>
        <v>38.9560003659942</v>
      </c>
      <c r="AE37" s="384">
        <f>'Inputs (2)'!AG281</f>
        <v>39.929900375144051</v>
      </c>
      <c r="AF37" s="384">
        <f>'Inputs (2)'!AH281</f>
        <v>40.928147884522652</v>
      </c>
      <c r="AG37" s="384">
        <f>'Inputs (2)'!AI281</f>
        <v>41.95135158163572</v>
      </c>
      <c r="AH37" s="384">
        <f>'Inputs (2)'!AJ281</f>
        <v>43.000135371176604</v>
      </c>
      <c r="AI37" s="384">
        <f>'Inputs (2)'!AK281</f>
        <v>44.075138755456024</v>
      </c>
      <c r="AJ37" s="384">
        <f>'Inputs (2)'!AL281</f>
        <v>45.177017224342407</v>
      </c>
      <c r="AK37" s="384">
        <f>'Inputs (2)'!AM281</f>
        <v>46.306442654950963</v>
      </c>
      <c r="AL37" s="384">
        <f>'Inputs (2)'!AN281</f>
        <v>47.464103721324733</v>
      </c>
      <c r="AM37" s="384">
        <f>'Inputs (2)'!AO281</f>
        <v>48.650706314357848</v>
      </c>
      <c r="AN37" s="384">
        <f>'Inputs (2)'!AP281</f>
        <v>49.86697397221679</v>
      </c>
      <c r="AO37" s="384">
        <f>'Inputs (2)'!AQ281</f>
        <v>51.113648321522206</v>
      </c>
      <c r="AP37" s="384">
        <f>'Inputs (2)'!AR281</f>
        <v>52.391489529560261</v>
      </c>
      <c r="AQ37" s="384">
        <f>'Inputs (2)'!AS281</f>
        <v>53.701276767799264</v>
      </c>
      <c r="AR37" s="384">
        <f>'Inputs (2)'!AT281</f>
        <v>55.043808686994247</v>
      </c>
      <c r="AS37" s="384">
        <f>'Inputs (2)'!AU281</f>
        <v>56.41990390416909</v>
      </c>
      <c r="AT37" s="384">
        <f>'Inputs (2)'!AV281</f>
        <v>57.830401501773316</v>
      </c>
      <c r="AU37" s="384">
        <f>'Inputs (2)'!AW281</f>
        <v>59.276161539317641</v>
      </c>
      <c r="AV37" s="384">
        <f>'Inputs (2)'!AX281</f>
        <v>60.758065577800579</v>
      </c>
      <c r="AW37" s="384">
        <f>'Inputs (2)'!AY281</f>
        <v>62.277017217245579</v>
      </c>
      <c r="AX37" s="384">
        <f>'Inputs (2)'!AZ281</f>
        <v>63.833942647676707</v>
      </c>
      <c r="AY37" s="384">
        <f>'Inputs (2)'!BA281</f>
        <v>65.429791213868626</v>
      </c>
      <c r="AZ37" s="384">
        <f>'Inputs (2)'!BB281</f>
        <v>67.065535994215338</v>
      </c>
      <c r="BA37" s="384">
        <f>'Inputs (2)'!BC281</f>
        <v>68.74217439407073</v>
      </c>
      <c r="BB37" s="384">
        <f>'Inputs (2)'!BD281</f>
        <v>70.460728753922481</v>
      </c>
      <c r="BC37" s="384">
        <f>'Inputs (2)'!BE281</f>
        <v>72.222246972770535</v>
      </c>
      <c r="BD37" s="384">
        <f>'Inputs (2)'!BF281</f>
        <v>74.027803147089784</v>
      </c>
      <c r="BE37" s="384">
        <f>'Inputs (2)'!BG281</f>
        <v>75.878498225767018</v>
      </c>
      <c r="BF37" s="384">
        <f>'Inputs (2)'!BH281</f>
        <v>77.77546068141119</v>
      </c>
      <c r="BG37" s="384">
        <f>'Inputs (2)'!BI281</f>
        <v>79.719847198446459</v>
      </c>
      <c r="BH37" s="384">
        <f>'Inputs (2)'!BJ281</f>
        <v>81.712843378407612</v>
      </c>
      <c r="BI37" s="384">
        <f>'Inputs (2)'!BK281</f>
        <v>83.755664462867799</v>
      </c>
      <c r="BJ37" s="384">
        <f>'Inputs (2)'!BL281</f>
        <v>85.849556074439477</v>
      </c>
      <c r="BK37" s="385">
        <f>'Inputs (2)'!BM281</f>
        <v>87.995794976300459</v>
      </c>
    </row>
    <row r="38" spans="2:63" s="382" customFormat="1">
      <c r="B38" s="392" t="s">
        <v>188</v>
      </c>
      <c r="D38" s="388">
        <f>SUM(D30:D37)</f>
        <v>404.97271155555552</v>
      </c>
      <c r="E38" s="389">
        <f t="shared" ref="E38:BK38" si="10">SUM(E30:E37)</f>
        <v>438.32855507805556</v>
      </c>
      <c r="F38" s="389">
        <f t="shared" si="10"/>
        <v>449.41407695500681</v>
      </c>
      <c r="G38" s="389">
        <f t="shared" si="10"/>
        <v>460.78055611888192</v>
      </c>
      <c r="H38" s="389">
        <f t="shared" si="10"/>
        <v>481.10597421205688</v>
      </c>
      <c r="I38" s="389">
        <f t="shared" si="10"/>
        <v>496.36906529374647</v>
      </c>
      <c r="J38" s="389">
        <f t="shared" si="10"/>
        <v>512.12606177737882</v>
      </c>
      <c r="K38" s="389">
        <f t="shared" si="10"/>
        <v>529.67142526097962</v>
      </c>
      <c r="L38" s="389">
        <f t="shared" si="10"/>
        <v>545.97876569923301</v>
      </c>
      <c r="M38" s="389">
        <f t="shared" si="10"/>
        <v>562.79981225830682</v>
      </c>
      <c r="N38" s="389">
        <f t="shared" si="10"/>
        <v>577.88589997821077</v>
      </c>
      <c r="O38" s="389">
        <f t="shared" si="10"/>
        <v>592.64440571899672</v>
      </c>
      <c r="P38" s="389">
        <f t="shared" si="10"/>
        <v>607.7812148505426</v>
      </c>
      <c r="Q38" s="389">
        <f t="shared" si="10"/>
        <v>623.30606518003412</v>
      </c>
      <c r="R38" s="389">
        <f t="shared" si="10"/>
        <v>639.22894636650949</v>
      </c>
      <c r="S38" s="389">
        <f t="shared" si="10"/>
        <v>655.56010646935647</v>
      </c>
      <c r="T38" s="389">
        <f t="shared" si="10"/>
        <v>672.31005866808471</v>
      </c>
      <c r="U38" s="389">
        <f t="shared" si="10"/>
        <v>689.48958815789126</v>
      </c>
      <c r="V38" s="389">
        <f t="shared" si="10"/>
        <v>707.10975922563591</v>
      </c>
      <c r="W38" s="389">
        <f t="shared" si="10"/>
        <v>725.18192251098833</v>
      </c>
      <c r="X38" s="389">
        <f t="shared" si="10"/>
        <v>743.71772245761576</v>
      </c>
      <c r="Y38" s="389">
        <f t="shared" si="10"/>
        <v>762.72910495942449</v>
      </c>
      <c r="Z38" s="389">
        <f t="shared" si="10"/>
        <v>782.22832520698944</v>
      </c>
      <c r="AA38" s="389">
        <f t="shared" si="10"/>
        <v>802.22795573945109</v>
      </c>
      <c r="AB38" s="389">
        <f t="shared" si="10"/>
        <v>822.74089470729268</v>
      </c>
      <c r="AC38" s="389">
        <f t="shared" si="10"/>
        <v>843.78037435156079</v>
      </c>
      <c r="AD38" s="389">
        <f t="shared" si="10"/>
        <v>865.35996970523365</v>
      </c>
      <c r="AE38" s="389">
        <f t="shared" si="10"/>
        <v>887.49360752259452</v>
      </c>
      <c r="AF38" s="389">
        <f t="shared" si="10"/>
        <v>910.19557544263137</v>
      </c>
      <c r="AG38" s="389">
        <f t="shared" si="10"/>
        <v>933.48053139262856</v>
      </c>
      <c r="AH38" s="389">
        <f t="shared" si="10"/>
        <v>957.36351323829331</v>
      </c>
      <c r="AI38" s="389">
        <f t="shared" si="10"/>
        <v>981.85994868692524</v>
      </c>
      <c r="AJ38" s="389">
        <f t="shared" si="10"/>
        <v>1006.9856654503029</v>
      </c>
      <c r="AK38" s="389">
        <f t="shared" si="10"/>
        <v>1032.7569016741515</v>
      </c>
      <c r="AL38" s="389">
        <f t="shared" si="10"/>
        <v>1059.1903166412242</v>
      </c>
      <c r="AM38" s="389">
        <f t="shared" si="10"/>
        <v>1086.3030017552301</v>
      </c>
      <c r="AN38" s="389">
        <f t="shared" si="10"/>
        <v>1114.1124918130251</v>
      </c>
      <c r="AO38" s="389">
        <f t="shared" si="10"/>
        <v>1142.6367765726829</v>
      </c>
      <c r="AP38" s="389">
        <f t="shared" si="10"/>
        <v>1171.8943126252618</v>
      </c>
      <c r="AQ38" s="389">
        <f t="shared" si="10"/>
        <v>1201.9040355783031</v>
      </c>
      <c r="AR38" s="389">
        <f t="shared" si="10"/>
        <v>1232.6853725592928</v>
      </c>
      <c r="AS38" s="389">
        <f t="shared" si="10"/>
        <v>1264.2582550475531</v>
      </c>
      <c r="AT38" s="389">
        <f t="shared" si="10"/>
        <v>1296.6431320432484</v>
      </c>
      <c r="AU38" s="389">
        <f t="shared" si="10"/>
        <v>1329.8609835824211</v>
      </c>
      <c r="AV38" s="389">
        <f t="shared" si="10"/>
        <v>1363.9333346072158</v>
      </c>
      <c r="AW38" s="389">
        <f t="shared" si="10"/>
        <v>1398.8822692006877</v>
      </c>
      <c r="AX38" s="389">
        <f t="shared" si="10"/>
        <v>1434.7304451958446</v>
      </c>
      <c r="AY38" s="389">
        <f t="shared" si="10"/>
        <v>1471.501109168835</v>
      </c>
      <c r="AZ38" s="389">
        <f t="shared" si="10"/>
        <v>1509.218111826443</v>
      </c>
      <c r="BA38" s="389">
        <f t="shared" si="10"/>
        <v>1547.9059237983433</v>
      </c>
      <c r="BB38" s="389">
        <f t="shared" si="10"/>
        <v>1587.5896518448274</v>
      </c>
      <c r="BC38" s="389">
        <f t="shared" si="10"/>
        <v>1628.2950554910194</v>
      </c>
      <c r="BD38" s="389">
        <f t="shared" si="10"/>
        <v>1670.0485640988688</v>
      </c>
      <c r="BE38" s="389">
        <f t="shared" si="10"/>
        <v>1712.8772943885322</v>
      </c>
      <c r="BF38" s="389">
        <f t="shared" si="10"/>
        <v>1756.809068421052</v>
      </c>
      <c r="BG38" s="389">
        <f t="shared" si="10"/>
        <v>1801.8724320545693</v>
      </c>
      <c r="BH38" s="389">
        <f t="shared" si="10"/>
        <v>1848.0966738866139</v>
      </c>
      <c r="BI38" s="389">
        <f t="shared" si="10"/>
        <v>1895.5118446953804</v>
      </c>
      <c r="BJ38" s="389">
        <f t="shared" si="10"/>
        <v>1944.1487773932142</v>
      </c>
      <c r="BK38" s="390">
        <f t="shared" si="10"/>
        <v>1994.0391075059069</v>
      </c>
    </row>
    <row r="39" spans="2:63" s="382" customFormat="1"/>
    <row r="40" spans="2:63" s="382" customFormat="1">
      <c r="B40" s="393" t="s">
        <v>189</v>
      </c>
      <c r="D40" s="394"/>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5"/>
      <c r="AJ40" s="395"/>
      <c r="AK40" s="395"/>
      <c r="AL40" s="395"/>
      <c r="AM40" s="395"/>
      <c r="AN40" s="395"/>
      <c r="AO40" s="395"/>
      <c r="AP40" s="395"/>
      <c r="AQ40" s="395"/>
      <c r="AR40" s="395"/>
      <c r="AS40" s="395"/>
      <c r="AT40" s="395"/>
      <c r="AU40" s="395"/>
      <c r="AV40" s="395"/>
      <c r="AW40" s="395"/>
      <c r="AX40" s="395"/>
      <c r="AY40" s="395"/>
      <c r="AZ40" s="395"/>
      <c r="BA40" s="395"/>
      <c r="BB40" s="395"/>
      <c r="BC40" s="395"/>
      <c r="BD40" s="395"/>
      <c r="BE40" s="395"/>
      <c r="BF40" s="395"/>
      <c r="BG40" s="395"/>
      <c r="BH40" s="395"/>
      <c r="BI40" s="395"/>
      <c r="BJ40" s="395"/>
      <c r="BK40" s="396"/>
    </row>
    <row r="41" spans="2:63" s="382" customFormat="1">
      <c r="B41" s="391" t="s">
        <v>190</v>
      </c>
      <c r="D41" s="383">
        <f>D27+D38</f>
        <v>4169.8727115555557</v>
      </c>
      <c r="E41" s="384">
        <f t="shared" ref="E41:BK41" si="11">E27+E38</f>
        <v>4143.5517150780552</v>
      </c>
      <c r="F41" s="384">
        <f t="shared" si="11"/>
        <v>4130.8880501550066</v>
      </c>
      <c r="G41" s="384">
        <f t="shared" si="11"/>
        <v>4118.0840175328822</v>
      </c>
      <c r="H41" s="384">
        <f t="shared" si="11"/>
        <v>2968.1279459585103</v>
      </c>
      <c r="I41" s="384">
        <f t="shared" si="11"/>
        <v>2607.5191450601737</v>
      </c>
      <c r="J41" s="384">
        <f t="shared" si="11"/>
        <v>2233.3861220168455</v>
      </c>
      <c r="K41" s="384">
        <f t="shared" si="11"/>
        <v>1647.2529663699088</v>
      </c>
      <c r="L41" s="384">
        <f t="shared" si="11"/>
        <v>1258.1964709329416</v>
      </c>
      <c r="M41" s="384">
        <f t="shared" si="11"/>
        <v>855.00454110518035</v>
      </c>
      <c r="N41" s="384">
        <f t="shared" si="11"/>
        <v>704.53746868127337</v>
      </c>
      <c r="O41" s="384">
        <f t="shared" si="11"/>
        <v>624.50950283166787</v>
      </c>
      <c r="P41" s="384">
        <f t="shared" si="11"/>
        <v>543.03112336690128</v>
      </c>
      <c r="Q41" s="384">
        <f t="shared" si="11"/>
        <v>460.07716906469358</v>
      </c>
      <c r="R41" s="384">
        <f t="shared" si="11"/>
        <v>375.62207445678195</v>
      </c>
      <c r="S41" s="384">
        <f t="shared" si="11"/>
        <v>289.63986430255227</v>
      </c>
      <c r="T41" s="384">
        <f t="shared" si="11"/>
        <v>202.1041480185915</v>
      </c>
      <c r="U41" s="384">
        <f t="shared" si="11"/>
        <v>112.98811406507082</v>
      </c>
      <c r="V41" s="384">
        <f t="shared" si="11"/>
        <v>22.264524289865221</v>
      </c>
      <c r="W41" s="384">
        <f t="shared" si="11"/>
        <v>-70.094291768622156</v>
      </c>
      <c r="X41" s="384">
        <f t="shared" si="11"/>
        <v>-164.11644261883725</v>
      </c>
      <c r="Y41" s="384">
        <f t="shared" si="11"/>
        <v>-259.83048059258908</v>
      </c>
      <c r="Z41" s="384">
        <f t="shared" si="11"/>
        <v>-357.26540765944878</v>
      </c>
      <c r="AA41" s="384">
        <f t="shared" si="11"/>
        <v>-456.45068127778245</v>
      </c>
      <c r="AB41" s="384">
        <f t="shared" si="11"/>
        <v>-557.41622028108941</v>
      </c>
      <c r="AC41" s="384">
        <f t="shared" si="11"/>
        <v>-660.1924107981622</v>
      </c>
      <c r="AD41" s="384">
        <f t="shared" si="11"/>
        <v>-764.81011220559913</v>
      </c>
      <c r="AE41" s="384">
        <f t="shared" si="11"/>
        <v>-871.30066311101984</v>
      </c>
      <c r="AF41" s="384">
        <f t="shared" si="11"/>
        <v>-979.69588736533558</v>
      </c>
      <c r="AG41" s="384">
        <f t="shared" si="11"/>
        <v>-1090.0281001022213</v>
      </c>
      <c r="AH41" s="384">
        <f t="shared" si="11"/>
        <v>-1202.3301138029456</v>
      </c>
      <c r="AI41" s="384">
        <f t="shared" si="11"/>
        <v>-1316.6352443845394</v>
      </c>
      <c r="AJ41" s="384">
        <f t="shared" si="11"/>
        <v>-1432.9773173092308</v>
      </c>
      <c r="AK41" s="384">
        <f t="shared" si="11"/>
        <v>-1551.3906737128748</v>
      </c>
      <c r="AL41" s="384">
        <f t="shared" si="11"/>
        <v>-1671.9101765501553</v>
      </c>
      <c r="AM41" s="384">
        <f t="shared" si="11"/>
        <v>-1794.5712167540041</v>
      </c>
      <c r="AN41" s="384">
        <f t="shared" si="11"/>
        <v>-1919.4097194067692</v>
      </c>
      <c r="AO41" s="384">
        <f t="shared" si="11"/>
        <v>-2046.4621499203961</v>
      </c>
      <c r="AP41" s="384">
        <f t="shared" si="11"/>
        <v>-2175.7655202227861</v>
      </c>
      <c r="AQ41" s="384">
        <f t="shared" si="11"/>
        <v>-2307.3573949474453</v>
      </c>
      <c r="AR41" s="384">
        <f t="shared" si="11"/>
        <v>-2441.2758976232253</v>
      </c>
      <c r="AS41" s="384">
        <f t="shared" si="11"/>
        <v>-2577.5597168610257</v>
      </c>
      <c r="AT41" s="384">
        <f t="shared" si="11"/>
        <v>-2716.2481125339737</v>
      </c>
      <c r="AU41" s="384">
        <f t="shared" si="11"/>
        <v>-2857.3809219475816</v>
      </c>
      <c r="AV41" s="384">
        <f t="shared" si="11"/>
        <v>-3000.9985659961471</v>
      </c>
      <c r="AW41" s="384">
        <f t="shared" si="11"/>
        <v>-3147.1420553015787</v>
      </c>
      <c r="AX41" s="384">
        <f t="shared" si="11"/>
        <v>-3295.8529963304709</v>
      </c>
      <c r="AY41" s="384">
        <f t="shared" si="11"/>
        <v>-3447.1735974853627</v>
      </c>
      <c r="AZ41" s="384">
        <f t="shared" si="11"/>
        <v>-3601.1466751656239</v>
      </c>
      <c r="BA41" s="384">
        <f t="shared" si="11"/>
        <v>-3757.8156597934735</v>
      </c>
      <c r="BB41" s="384">
        <f t="shared" si="11"/>
        <v>-3917.2246018002343</v>
      </c>
      <c r="BC41" s="384">
        <f t="shared" si="11"/>
        <v>-4079.4181775678799</v>
      </c>
      <c r="BD41" s="384">
        <f t="shared" si="11"/>
        <v>-4244.4416953206764</v>
      </c>
      <c r="BE41" s="384">
        <f t="shared" si="11"/>
        <v>-4412.3411009613565</v>
      </c>
      <c r="BF41" s="384">
        <f t="shared" si="11"/>
        <v>-4583.162983846335</v>
      </c>
      <c r="BG41" s="384">
        <f t="shared" si="11"/>
        <v>-4756.9545824939287</v>
      </c>
      <c r="BH41" s="384">
        <f t="shared" si="11"/>
        <v>-4933.7637902195129</v>
      </c>
      <c r="BI41" s="384">
        <f t="shared" si="11"/>
        <v>-5113.6391606911911</v>
      </c>
      <c r="BJ41" s="384">
        <f t="shared" si="11"/>
        <v>-5296.629913399368</v>
      </c>
      <c r="BK41" s="385">
        <f t="shared" si="11"/>
        <v>-5482.7859390332633</v>
      </c>
    </row>
    <row r="42" spans="2:63" s="382" customFormat="1">
      <c r="B42" s="391" t="s">
        <v>191</v>
      </c>
      <c r="D42" s="383"/>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384"/>
      <c r="AL42" s="384"/>
      <c r="AM42" s="384"/>
      <c r="AN42" s="384"/>
      <c r="AO42" s="384"/>
      <c r="AP42" s="384"/>
      <c r="AQ42" s="384"/>
      <c r="AR42" s="384"/>
      <c r="AS42" s="384"/>
      <c r="AT42" s="384"/>
      <c r="AU42" s="384"/>
      <c r="AV42" s="384"/>
      <c r="AW42" s="384"/>
      <c r="AX42" s="384"/>
      <c r="AY42" s="384"/>
      <c r="AZ42" s="384"/>
      <c r="BA42" s="384"/>
      <c r="BB42" s="384"/>
      <c r="BC42" s="384"/>
      <c r="BD42" s="384"/>
      <c r="BE42" s="384"/>
      <c r="BF42" s="384"/>
      <c r="BG42" s="384"/>
      <c r="BH42" s="384"/>
      <c r="BI42" s="384"/>
      <c r="BJ42" s="384"/>
      <c r="BK42" s="385"/>
    </row>
    <row r="43" spans="2:63" s="382" customFormat="1">
      <c r="B43" s="392" t="s">
        <v>192</v>
      </c>
      <c r="D43" s="388">
        <f>SUM(D41:D42)</f>
        <v>4169.8727115555557</v>
      </c>
      <c r="E43" s="389">
        <f t="shared" ref="E43:BK43" si="12">SUM(E41:E42)</f>
        <v>4143.5517150780552</v>
      </c>
      <c r="F43" s="389">
        <f t="shared" si="12"/>
        <v>4130.8880501550066</v>
      </c>
      <c r="G43" s="389">
        <f t="shared" si="12"/>
        <v>4118.0840175328822</v>
      </c>
      <c r="H43" s="389">
        <f t="shared" si="12"/>
        <v>2968.1279459585103</v>
      </c>
      <c r="I43" s="389">
        <f t="shared" si="12"/>
        <v>2607.5191450601737</v>
      </c>
      <c r="J43" s="389">
        <f t="shared" si="12"/>
        <v>2233.3861220168455</v>
      </c>
      <c r="K43" s="389">
        <f t="shared" si="12"/>
        <v>1647.2529663699088</v>
      </c>
      <c r="L43" s="389">
        <f t="shared" si="12"/>
        <v>1258.1964709329416</v>
      </c>
      <c r="M43" s="389">
        <f t="shared" si="12"/>
        <v>855.00454110518035</v>
      </c>
      <c r="N43" s="389">
        <f t="shared" si="12"/>
        <v>704.53746868127337</v>
      </c>
      <c r="O43" s="389">
        <f t="shared" si="12"/>
        <v>624.50950283166787</v>
      </c>
      <c r="P43" s="389">
        <f t="shared" si="12"/>
        <v>543.03112336690128</v>
      </c>
      <c r="Q43" s="389">
        <f t="shared" si="12"/>
        <v>460.07716906469358</v>
      </c>
      <c r="R43" s="389">
        <f t="shared" si="12"/>
        <v>375.62207445678195</v>
      </c>
      <c r="S43" s="389">
        <f t="shared" si="12"/>
        <v>289.63986430255227</v>
      </c>
      <c r="T43" s="389">
        <f t="shared" si="12"/>
        <v>202.1041480185915</v>
      </c>
      <c r="U43" s="389">
        <f t="shared" si="12"/>
        <v>112.98811406507082</v>
      </c>
      <c r="V43" s="389">
        <f t="shared" si="12"/>
        <v>22.264524289865221</v>
      </c>
      <c r="W43" s="389">
        <f t="shared" si="12"/>
        <v>-70.094291768622156</v>
      </c>
      <c r="X43" s="389">
        <f t="shared" si="12"/>
        <v>-164.11644261883725</v>
      </c>
      <c r="Y43" s="389">
        <f t="shared" si="12"/>
        <v>-259.83048059258908</v>
      </c>
      <c r="Z43" s="389">
        <f t="shared" si="12"/>
        <v>-357.26540765944878</v>
      </c>
      <c r="AA43" s="389">
        <f t="shared" si="12"/>
        <v>-456.45068127778245</v>
      </c>
      <c r="AB43" s="389">
        <f t="shared" si="12"/>
        <v>-557.41622028108941</v>
      </c>
      <c r="AC43" s="389">
        <f t="shared" si="12"/>
        <v>-660.1924107981622</v>
      </c>
      <c r="AD43" s="389">
        <f t="shared" si="12"/>
        <v>-764.81011220559913</v>
      </c>
      <c r="AE43" s="389">
        <f t="shared" si="12"/>
        <v>-871.30066311101984</v>
      </c>
      <c r="AF43" s="389">
        <f t="shared" si="12"/>
        <v>-979.69588736533558</v>
      </c>
      <c r="AG43" s="389">
        <f t="shared" si="12"/>
        <v>-1090.0281001022213</v>
      </c>
      <c r="AH43" s="389">
        <f t="shared" si="12"/>
        <v>-1202.3301138029456</v>
      </c>
      <c r="AI43" s="389">
        <f t="shared" si="12"/>
        <v>-1316.6352443845394</v>
      </c>
      <c r="AJ43" s="389">
        <f t="shared" si="12"/>
        <v>-1432.9773173092308</v>
      </c>
      <c r="AK43" s="389">
        <f t="shared" si="12"/>
        <v>-1551.3906737128748</v>
      </c>
      <c r="AL43" s="389">
        <f t="shared" si="12"/>
        <v>-1671.9101765501553</v>
      </c>
      <c r="AM43" s="389">
        <f t="shared" si="12"/>
        <v>-1794.5712167540041</v>
      </c>
      <c r="AN43" s="389">
        <f t="shared" si="12"/>
        <v>-1919.4097194067692</v>
      </c>
      <c r="AO43" s="389">
        <f t="shared" si="12"/>
        <v>-2046.4621499203961</v>
      </c>
      <c r="AP43" s="389">
        <f t="shared" si="12"/>
        <v>-2175.7655202227861</v>
      </c>
      <c r="AQ43" s="389">
        <f t="shared" si="12"/>
        <v>-2307.3573949474453</v>
      </c>
      <c r="AR43" s="389">
        <f t="shared" si="12"/>
        <v>-2441.2758976232253</v>
      </c>
      <c r="AS43" s="389">
        <f t="shared" si="12"/>
        <v>-2577.5597168610257</v>
      </c>
      <c r="AT43" s="389">
        <f t="shared" si="12"/>
        <v>-2716.2481125339737</v>
      </c>
      <c r="AU43" s="389">
        <f t="shared" si="12"/>
        <v>-2857.3809219475816</v>
      </c>
      <c r="AV43" s="389">
        <f t="shared" si="12"/>
        <v>-3000.9985659961471</v>
      </c>
      <c r="AW43" s="389">
        <f t="shared" si="12"/>
        <v>-3147.1420553015787</v>
      </c>
      <c r="AX43" s="389">
        <f t="shared" si="12"/>
        <v>-3295.8529963304709</v>
      </c>
      <c r="AY43" s="389">
        <f t="shared" si="12"/>
        <v>-3447.1735974853627</v>
      </c>
      <c r="AZ43" s="389">
        <f t="shared" si="12"/>
        <v>-3601.1466751656239</v>
      </c>
      <c r="BA43" s="389">
        <f t="shared" si="12"/>
        <v>-3757.8156597934735</v>
      </c>
      <c r="BB43" s="389">
        <f t="shared" si="12"/>
        <v>-3917.2246018002343</v>
      </c>
      <c r="BC43" s="389">
        <f t="shared" si="12"/>
        <v>-4079.4181775678799</v>
      </c>
      <c r="BD43" s="389">
        <f t="shared" si="12"/>
        <v>-4244.4416953206764</v>
      </c>
      <c r="BE43" s="389">
        <f t="shared" si="12"/>
        <v>-4412.3411009613565</v>
      </c>
      <c r="BF43" s="389">
        <f t="shared" si="12"/>
        <v>-4583.162983846335</v>
      </c>
      <c r="BG43" s="389">
        <f t="shared" si="12"/>
        <v>-4756.9545824939287</v>
      </c>
      <c r="BH43" s="389">
        <f t="shared" si="12"/>
        <v>-4933.7637902195129</v>
      </c>
      <c r="BI43" s="389">
        <f t="shared" si="12"/>
        <v>-5113.6391606911911</v>
      </c>
      <c r="BJ43" s="389">
        <f t="shared" si="12"/>
        <v>-5296.629913399368</v>
      </c>
      <c r="BK43" s="390">
        <f t="shared" si="12"/>
        <v>-5482.7859390332633</v>
      </c>
    </row>
    <row r="44" spans="2:63" s="382" customFormat="1">
      <c r="B44" s="391" t="s">
        <v>272</v>
      </c>
      <c r="D44" s="383">
        <f>'Inputs (2)'!F336</f>
        <v>221.41216921460267</v>
      </c>
      <c r="E44" s="384">
        <f>'Inputs (2)'!G336</f>
        <v>212.2098435274919</v>
      </c>
      <c r="F44" s="384">
        <f>'Inputs (2)'!H336</f>
        <v>215.97240451026974</v>
      </c>
      <c r="G44" s="384">
        <f>'Inputs (2)'!I336</f>
        <v>221.16778068457586</v>
      </c>
      <c r="H44" s="384">
        <f>'Inputs (2)'!J336</f>
        <v>377.67471230642303</v>
      </c>
      <c r="I44" s="384">
        <f>'Inputs (2)'!K336</f>
        <v>385.26634368175041</v>
      </c>
      <c r="J44" s="384">
        <f>'Inputs (2)'!L336</f>
        <v>445.62936587009665</v>
      </c>
      <c r="K44" s="384">
        <f>'Inputs (2)'!M336</f>
        <v>529.10664778768069</v>
      </c>
      <c r="L44" s="384">
        <f>'Inputs (2)'!N336</f>
        <v>587.11112172649223</v>
      </c>
      <c r="M44" s="384">
        <f>'Inputs (2)'!O336</f>
        <v>647.68514408905162</v>
      </c>
      <c r="N44" s="384">
        <f>'Inputs (2)'!P336</f>
        <v>663.87736243060056</v>
      </c>
      <c r="O44" s="384">
        <f>'Inputs (2)'!Q336</f>
        <v>680.47438763489356</v>
      </c>
      <c r="P44" s="384">
        <f>'Inputs (2)'!R336</f>
        <v>697.48634314583376</v>
      </c>
      <c r="Q44" s="384">
        <f>'Inputs (2)'!S336</f>
        <v>714.92360244471604</v>
      </c>
      <c r="R44" s="384">
        <f>'Inputs (2)'!T336</f>
        <v>732.79679837543233</v>
      </c>
      <c r="S44" s="384">
        <f>'Inputs (2)'!U336</f>
        <v>751.11682961711438</v>
      </c>
      <c r="T44" s="384">
        <f>'Inputs (2)'!V336</f>
        <v>769.89486732949547</v>
      </c>
      <c r="U44" s="384">
        <f>'Inputs (2)'!W336</f>
        <v>789.14236196550189</v>
      </c>
      <c r="V44" s="384">
        <f>'Inputs (2)'!X336</f>
        <v>808.87105025429832</v>
      </c>
      <c r="W44" s="384">
        <f>'Inputs (2)'!Y336</f>
        <v>829.09296235895795</v>
      </c>
      <c r="X44" s="384">
        <f>'Inputs (2)'!Z336</f>
        <v>849.82042921311222</v>
      </c>
      <c r="Y44" s="384">
        <f>'Inputs (2)'!AA336</f>
        <v>871.06609004106269</v>
      </c>
      <c r="Z44" s="384">
        <f>'Inputs (2)'!AB336</f>
        <v>892.84290006593403</v>
      </c>
      <c r="AA44" s="384">
        <f>'Inputs (2)'!AC336</f>
        <v>915.16413841058079</v>
      </c>
      <c r="AB44" s="384">
        <f>'Inputs (2)'!AD336</f>
        <v>938.04341619606123</v>
      </c>
      <c r="AC44" s="384">
        <f>'Inputs (2)'!AE336</f>
        <v>961.49468484262616</v>
      </c>
      <c r="AD44" s="384">
        <f>'Inputs (2)'!AF336</f>
        <v>985.53224457828412</v>
      </c>
      <c r="AE44" s="384">
        <f>'Inputs (2)'!AG336</f>
        <v>1010.1707531601365</v>
      </c>
      <c r="AF44" s="384">
        <f>'Inputs (2)'!AH336</f>
        <v>1035.4252348138061</v>
      </c>
      <c r="AG44" s="384">
        <f>'Inputs (2)'!AI336</f>
        <v>1061.3110893964104</v>
      </c>
      <c r="AH44" s="384">
        <f>'Inputs (2)'!AJ336</f>
        <v>1087.8441017886753</v>
      </c>
      <c r="AI44" s="384">
        <f>'Inputs (2)'!AK336</f>
        <v>1115.0404515219227</v>
      </c>
      <c r="AJ44" s="384">
        <f>'Inputs (2)'!AL336</f>
        <v>1142.9167226457971</v>
      </c>
      <c r="AK44" s="384">
        <f>'Inputs (2)'!AM336</f>
        <v>1171.4899138427704</v>
      </c>
      <c r="AL44" s="384">
        <f>'Inputs (2)'!AN336</f>
        <v>1200.7774487955801</v>
      </c>
      <c r="AM44" s="384">
        <f>'Inputs (2)'!AO336</f>
        <v>1230.7971868139393</v>
      </c>
      <c r="AN44" s="384">
        <f>'Inputs (2)'!AP336</f>
        <v>1261.5674337270068</v>
      </c>
      <c r="AO44" s="384">
        <f>'Inputs (2)'!AQ336</f>
        <v>1293.106953048253</v>
      </c>
      <c r="AP44" s="384">
        <f>'Inputs (2)'!AR336</f>
        <v>1325.4349774195493</v>
      </c>
      <c r="AQ44" s="384">
        <f>'Inputs (2)'!AS336</f>
        <v>1358.5712203414619</v>
      </c>
      <c r="AR44" s="384">
        <f>'Inputs (2)'!AT336</f>
        <v>1392.5358881969073</v>
      </c>
      <c r="AS44" s="384">
        <f>'Inputs (2)'!AU336</f>
        <v>1427.3496925755117</v>
      </c>
      <c r="AT44" s="384">
        <f>'Inputs (2)'!AV336</f>
        <v>1463.0338629062014</v>
      </c>
      <c r="AU44" s="384">
        <f>'Inputs (2)'!AW336</f>
        <v>1499.6101594057275</v>
      </c>
      <c r="AV44" s="384">
        <f>'Inputs (2)'!AX336</f>
        <v>1537.1008863510399</v>
      </c>
      <c r="AW44" s="384">
        <f>'Inputs (2)'!AY336</f>
        <v>1575.5289056836004</v>
      </c>
      <c r="AX44" s="384">
        <f>'Inputs (2)'!AZ336</f>
        <v>1614.9176509539584</v>
      </c>
      <c r="AY44" s="384">
        <f>'Inputs (2)'!BA336</f>
        <v>1655.2911416150844</v>
      </c>
      <c r="AZ44" s="384">
        <f>'Inputs (2)'!BB336</f>
        <v>1696.6739976732001</v>
      </c>
      <c r="BA44" s="384">
        <f>'Inputs (2)'!BC336</f>
        <v>1739.0914547050484</v>
      </c>
      <c r="BB44" s="384">
        <f>'Inputs (2)'!BD336</f>
        <v>1782.56937925077</v>
      </c>
      <c r="BC44" s="384">
        <f>'Inputs (2)'!BE336</f>
        <v>1827.1342845917893</v>
      </c>
      <c r="BD44" s="384">
        <f>'Inputs (2)'!BF336</f>
        <v>1872.8133469233426</v>
      </c>
      <c r="BE44" s="384">
        <f>'Inputs (2)'!BG336</f>
        <v>1919.6344219315217</v>
      </c>
      <c r="BF44" s="384">
        <f>'Inputs (2)'!BH336</f>
        <v>1967.626061784968</v>
      </c>
      <c r="BG44" s="384">
        <f>'Inputs (2)'!BI336</f>
        <v>2016.8175325515751</v>
      </c>
      <c r="BH44" s="384">
        <f>'Inputs (2)'!BJ336</f>
        <v>2067.2388320508571</v>
      </c>
      <c r="BI44" s="384">
        <f>'Inputs (2)'!BK336</f>
        <v>2118.9207081528739</v>
      </c>
      <c r="BJ44" s="384">
        <f>'Inputs (2)'!BL336</f>
        <v>2171.8946775348918</v>
      </c>
      <c r="BK44" s="385">
        <f>'Inputs (2)'!BM336</f>
        <v>2226.193044907242</v>
      </c>
    </row>
    <row r="45" spans="2:63" s="382" customFormat="1">
      <c r="B45" s="391" t="s">
        <v>273</v>
      </c>
      <c r="D45" s="383" t="e">
        <f>HLOOKUP(D8,'Estates Facilities Costs'!#REF!,13,FALSE)</f>
        <v>#REF!</v>
      </c>
      <c r="E45" s="384" t="e">
        <f>HLOOKUP(E8,'Estates Facilities Costs'!#REF!,13,FALSE)</f>
        <v>#REF!</v>
      </c>
      <c r="F45" s="384" t="e">
        <f>HLOOKUP(F8,'Estates Facilities Costs'!#REF!,13,FALSE)</f>
        <v>#REF!</v>
      </c>
      <c r="G45" s="384" t="e">
        <f>HLOOKUP(G8,'Estates Facilities Costs'!#REF!,13,FALSE)</f>
        <v>#REF!</v>
      </c>
      <c r="H45" s="384" t="e">
        <f>HLOOKUP(H8,'Estates Facilities Costs'!#REF!,13,FALSE)</f>
        <v>#REF!</v>
      </c>
      <c r="I45" s="384" t="e">
        <f>HLOOKUP(I8,'Estates Facilities Costs'!#REF!,13,FALSE)</f>
        <v>#REF!</v>
      </c>
      <c r="J45" s="384" t="e">
        <f>HLOOKUP(J8,'Estates Facilities Costs'!#REF!,13,FALSE)</f>
        <v>#REF!</v>
      </c>
      <c r="K45" s="384" t="e">
        <f>HLOOKUP(K8,'Estates Facilities Costs'!#REF!,13,FALSE)</f>
        <v>#REF!</v>
      </c>
      <c r="L45" s="384" t="e">
        <f>HLOOKUP(L8,'Estates Facilities Costs'!#REF!,13,FALSE)</f>
        <v>#REF!</v>
      </c>
      <c r="M45" s="384" t="e">
        <f>HLOOKUP(M8,'Estates Facilities Costs'!#REF!,13,FALSE)</f>
        <v>#REF!</v>
      </c>
      <c r="N45" s="384" t="e">
        <f>HLOOKUP(N8,'Estates Facilities Costs'!#REF!,13,FALSE)</f>
        <v>#REF!</v>
      </c>
      <c r="O45" s="384" t="e">
        <f>HLOOKUP(O8,'Estates Facilities Costs'!#REF!,13,FALSE)</f>
        <v>#REF!</v>
      </c>
      <c r="P45" s="384" t="e">
        <f>HLOOKUP(P8,'Estates Facilities Costs'!#REF!,13,FALSE)</f>
        <v>#REF!</v>
      </c>
      <c r="Q45" s="384" t="e">
        <f>HLOOKUP(Q8,'Estates Facilities Costs'!#REF!,13,FALSE)</f>
        <v>#REF!</v>
      </c>
      <c r="R45" s="384" t="e">
        <f>HLOOKUP(R8,'Estates Facilities Costs'!#REF!,13,FALSE)</f>
        <v>#REF!</v>
      </c>
      <c r="S45" s="384" t="e">
        <f>HLOOKUP(S8,'Estates Facilities Costs'!#REF!,13,FALSE)</f>
        <v>#REF!</v>
      </c>
      <c r="T45" s="384" t="e">
        <f>HLOOKUP(T8,'Estates Facilities Costs'!#REF!,13,FALSE)</f>
        <v>#REF!</v>
      </c>
      <c r="U45" s="384" t="e">
        <f>HLOOKUP(U8,'Estates Facilities Costs'!#REF!,13,FALSE)</f>
        <v>#REF!</v>
      </c>
      <c r="V45" s="384" t="e">
        <f>HLOOKUP(V8,'Estates Facilities Costs'!#REF!,13,FALSE)</f>
        <v>#REF!</v>
      </c>
      <c r="W45" s="384" t="e">
        <f>HLOOKUP(W8,'Estates Facilities Costs'!#REF!,13,FALSE)</f>
        <v>#REF!</v>
      </c>
      <c r="X45" s="384" t="e">
        <f>HLOOKUP(X8,'Estates Facilities Costs'!#REF!,13,FALSE)</f>
        <v>#REF!</v>
      </c>
      <c r="Y45" s="384" t="e">
        <f>HLOOKUP(Y8,'Estates Facilities Costs'!#REF!,13,FALSE)</f>
        <v>#REF!</v>
      </c>
      <c r="Z45" s="384" t="e">
        <f>HLOOKUP(Z8,'Estates Facilities Costs'!#REF!,13,FALSE)</f>
        <v>#REF!</v>
      </c>
      <c r="AA45" s="384" t="e">
        <f>HLOOKUP(AA8,'Estates Facilities Costs'!#REF!,13,FALSE)</f>
        <v>#REF!</v>
      </c>
      <c r="AB45" s="384" t="e">
        <f>HLOOKUP(AB8,'Estates Facilities Costs'!#REF!,13,FALSE)</f>
        <v>#REF!</v>
      </c>
      <c r="AC45" s="384" t="e">
        <f>HLOOKUP(AC8,'Estates Facilities Costs'!#REF!,13,FALSE)</f>
        <v>#REF!</v>
      </c>
      <c r="AD45" s="384" t="e">
        <f>HLOOKUP(AD8,'Estates Facilities Costs'!#REF!,13,FALSE)</f>
        <v>#REF!</v>
      </c>
      <c r="AE45" s="384" t="e">
        <f>HLOOKUP(AE8,'Estates Facilities Costs'!#REF!,13,FALSE)</f>
        <v>#REF!</v>
      </c>
      <c r="AF45" s="384" t="e">
        <f>HLOOKUP(AF8,'Estates Facilities Costs'!#REF!,13,FALSE)</f>
        <v>#REF!</v>
      </c>
      <c r="AG45" s="384" t="e">
        <f>HLOOKUP(AG8,'Estates Facilities Costs'!#REF!,13,FALSE)</f>
        <v>#REF!</v>
      </c>
      <c r="AH45" s="384" t="e">
        <f>HLOOKUP(AH8,'Estates Facilities Costs'!#REF!,13,FALSE)</f>
        <v>#REF!</v>
      </c>
      <c r="AI45" s="384" t="e">
        <f>HLOOKUP(AI8,'Estates Facilities Costs'!#REF!,13,FALSE)</f>
        <v>#REF!</v>
      </c>
      <c r="AJ45" s="384" t="e">
        <f>HLOOKUP(AJ8,'Estates Facilities Costs'!#REF!,13,FALSE)</f>
        <v>#REF!</v>
      </c>
      <c r="AK45" s="384" t="e">
        <f>HLOOKUP(AK8,'Estates Facilities Costs'!#REF!,13,FALSE)</f>
        <v>#REF!</v>
      </c>
      <c r="AL45" s="384" t="e">
        <f>HLOOKUP(AL8,'Estates Facilities Costs'!#REF!,13,FALSE)</f>
        <v>#REF!</v>
      </c>
      <c r="AM45" s="384" t="e">
        <f>HLOOKUP(AM8,'Estates Facilities Costs'!#REF!,13,FALSE)</f>
        <v>#REF!</v>
      </c>
      <c r="AN45" s="384" t="e">
        <f>HLOOKUP(AN8,'Estates Facilities Costs'!#REF!,13,FALSE)</f>
        <v>#REF!</v>
      </c>
      <c r="AO45" s="384" t="e">
        <f>HLOOKUP(AO8,'Estates Facilities Costs'!#REF!,13,FALSE)</f>
        <v>#REF!</v>
      </c>
      <c r="AP45" s="384" t="e">
        <f>HLOOKUP(AP8,'Estates Facilities Costs'!#REF!,13,FALSE)</f>
        <v>#REF!</v>
      </c>
      <c r="AQ45" s="384" t="e">
        <f>HLOOKUP(AQ8,'Estates Facilities Costs'!#REF!,13,FALSE)</f>
        <v>#REF!</v>
      </c>
      <c r="AR45" s="384" t="e">
        <f>HLOOKUP(AR8,'Estates Facilities Costs'!#REF!,13,FALSE)</f>
        <v>#REF!</v>
      </c>
      <c r="AS45" s="384" t="e">
        <f>HLOOKUP(AS8,'Estates Facilities Costs'!#REF!,13,FALSE)</f>
        <v>#REF!</v>
      </c>
      <c r="AT45" s="384" t="e">
        <f>HLOOKUP(AT8,'Estates Facilities Costs'!#REF!,13,FALSE)</f>
        <v>#REF!</v>
      </c>
      <c r="AU45" s="384" t="e">
        <f>HLOOKUP(AU8,'Estates Facilities Costs'!#REF!,13,FALSE)</f>
        <v>#REF!</v>
      </c>
      <c r="AV45" s="384" t="e">
        <f>HLOOKUP(AV8,'Estates Facilities Costs'!#REF!,13,FALSE)</f>
        <v>#REF!</v>
      </c>
      <c r="AW45" s="384" t="e">
        <f>HLOOKUP(AW8,'Estates Facilities Costs'!#REF!,13,FALSE)</f>
        <v>#REF!</v>
      </c>
      <c r="AX45" s="384" t="e">
        <f>HLOOKUP(AX8,'Estates Facilities Costs'!#REF!,13,FALSE)</f>
        <v>#REF!</v>
      </c>
      <c r="AY45" s="384" t="e">
        <f>HLOOKUP(AY8,'Estates Facilities Costs'!#REF!,13,FALSE)</f>
        <v>#REF!</v>
      </c>
      <c r="AZ45" s="384" t="e">
        <f>HLOOKUP(AZ8,'Estates Facilities Costs'!#REF!,13,FALSE)</f>
        <v>#REF!</v>
      </c>
      <c r="BA45" s="384" t="e">
        <f>HLOOKUP(BA8,'Estates Facilities Costs'!#REF!,13,FALSE)</f>
        <v>#REF!</v>
      </c>
      <c r="BB45" s="384" t="e">
        <f>HLOOKUP(BB8,'Estates Facilities Costs'!#REF!,13,FALSE)</f>
        <v>#REF!</v>
      </c>
      <c r="BC45" s="384" t="e">
        <f>HLOOKUP(BC8,'Estates Facilities Costs'!#REF!,13,FALSE)</f>
        <v>#REF!</v>
      </c>
      <c r="BD45" s="384" t="e">
        <f>HLOOKUP(BD8,'Estates Facilities Costs'!#REF!,13,FALSE)</f>
        <v>#REF!</v>
      </c>
      <c r="BE45" s="384" t="e">
        <f>HLOOKUP(BE8,'Estates Facilities Costs'!#REF!,13,FALSE)</f>
        <v>#REF!</v>
      </c>
      <c r="BF45" s="384" t="e">
        <f>HLOOKUP(BF8,'Estates Facilities Costs'!#REF!,13,FALSE)</f>
        <v>#REF!</v>
      </c>
      <c r="BG45" s="384" t="e">
        <f>HLOOKUP(BG8,'Estates Facilities Costs'!#REF!,13,FALSE)</f>
        <v>#REF!</v>
      </c>
      <c r="BH45" s="384" t="e">
        <f>HLOOKUP(BH8,'Estates Facilities Costs'!#REF!,13,FALSE)</f>
        <v>#REF!</v>
      </c>
      <c r="BI45" s="384" t="e">
        <f>HLOOKUP(BI8,'Estates Facilities Costs'!#REF!,13,FALSE)</f>
        <v>#REF!</v>
      </c>
      <c r="BJ45" s="384" t="e">
        <f>HLOOKUP(BJ8,'Estates Facilities Costs'!#REF!,13,FALSE)</f>
        <v>#REF!</v>
      </c>
      <c r="BK45" s="385" t="e">
        <f>HLOOKUP(BK8,'Estates Facilities Costs'!#REF!,13,FALSE)</f>
        <v>#REF!</v>
      </c>
    </row>
    <row r="46" spans="2:63" s="382" customFormat="1">
      <c r="B46" s="392" t="s">
        <v>193</v>
      </c>
      <c r="D46" s="388" t="e">
        <f>SUM(D43:D45)</f>
        <v>#REF!</v>
      </c>
      <c r="E46" s="389" t="e">
        <f t="shared" ref="E46:BK46" si="13">SUM(E43:E45)</f>
        <v>#REF!</v>
      </c>
      <c r="F46" s="389" t="e">
        <f t="shared" si="13"/>
        <v>#REF!</v>
      </c>
      <c r="G46" s="389" t="e">
        <f t="shared" si="13"/>
        <v>#REF!</v>
      </c>
      <c r="H46" s="389" t="e">
        <f t="shared" si="13"/>
        <v>#REF!</v>
      </c>
      <c r="I46" s="389" t="e">
        <f t="shared" si="13"/>
        <v>#REF!</v>
      </c>
      <c r="J46" s="389" t="e">
        <f t="shared" si="13"/>
        <v>#REF!</v>
      </c>
      <c r="K46" s="389" t="e">
        <f t="shared" si="13"/>
        <v>#REF!</v>
      </c>
      <c r="L46" s="389" t="e">
        <f t="shared" si="13"/>
        <v>#REF!</v>
      </c>
      <c r="M46" s="389" t="e">
        <f t="shared" si="13"/>
        <v>#REF!</v>
      </c>
      <c r="N46" s="389" t="e">
        <f t="shared" si="13"/>
        <v>#REF!</v>
      </c>
      <c r="O46" s="389" t="e">
        <f t="shared" si="13"/>
        <v>#REF!</v>
      </c>
      <c r="P46" s="389" t="e">
        <f t="shared" si="13"/>
        <v>#REF!</v>
      </c>
      <c r="Q46" s="389" t="e">
        <f t="shared" si="13"/>
        <v>#REF!</v>
      </c>
      <c r="R46" s="389" t="e">
        <f t="shared" si="13"/>
        <v>#REF!</v>
      </c>
      <c r="S46" s="389" t="e">
        <f t="shared" si="13"/>
        <v>#REF!</v>
      </c>
      <c r="T46" s="389" t="e">
        <f t="shared" si="13"/>
        <v>#REF!</v>
      </c>
      <c r="U46" s="389" t="e">
        <f t="shared" si="13"/>
        <v>#REF!</v>
      </c>
      <c r="V46" s="389" t="e">
        <f t="shared" si="13"/>
        <v>#REF!</v>
      </c>
      <c r="W46" s="389" t="e">
        <f t="shared" si="13"/>
        <v>#REF!</v>
      </c>
      <c r="X46" s="389" t="e">
        <f t="shared" si="13"/>
        <v>#REF!</v>
      </c>
      <c r="Y46" s="389" t="e">
        <f t="shared" si="13"/>
        <v>#REF!</v>
      </c>
      <c r="Z46" s="389" t="e">
        <f t="shared" si="13"/>
        <v>#REF!</v>
      </c>
      <c r="AA46" s="389" t="e">
        <f t="shared" si="13"/>
        <v>#REF!</v>
      </c>
      <c r="AB46" s="389" t="e">
        <f t="shared" si="13"/>
        <v>#REF!</v>
      </c>
      <c r="AC46" s="389" t="e">
        <f t="shared" si="13"/>
        <v>#REF!</v>
      </c>
      <c r="AD46" s="389" t="e">
        <f t="shared" si="13"/>
        <v>#REF!</v>
      </c>
      <c r="AE46" s="389" t="e">
        <f t="shared" si="13"/>
        <v>#REF!</v>
      </c>
      <c r="AF46" s="389" t="e">
        <f t="shared" si="13"/>
        <v>#REF!</v>
      </c>
      <c r="AG46" s="389" t="e">
        <f t="shared" si="13"/>
        <v>#REF!</v>
      </c>
      <c r="AH46" s="389" t="e">
        <f t="shared" si="13"/>
        <v>#REF!</v>
      </c>
      <c r="AI46" s="389" t="e">
        <f t="shared" si="13"/>
        <v>#REF!</v>
      </c>
      <c r="AJ46" s="389" t="e">
        <f t="shared" si="13"/>
        <v>#REF!</v>
      </c>
      <c r="AK46" s="389" t="e">
        <f t="shared" si="13"/>
        <v>#REF!</v>
      </c>
      <c r="AL46" s="389" t="e">
        <f t="shared" si="13"/>
        <v>#REF!</v>
      </c>
      <c r="AM46" s="389" t="e">
        <f t="shared" si="13"/>
        <v>#REF!</v>
      </c>
      <c r="AN46" s="389" t="e">
        <f t="shared" si="13"/>
        <v>#REF!</v>
      </c>
      <c r="AO46" s="389" t="e">
        <f t="shared" si="13"/>
        <v>#REF!</v>
      </c>
      <c r="AP46" s="389" t="e">
        <f t="shared" si="13"/>
        <v>#REF!</v>
      </c>
      <c r="AQ46" s="389" t="e">
        <f t="shared" si="13"/>
        <v>#REF!</v>
      </c>
      <c r="AR46" s="389" t="e">
        <f t="shared" si="13"/>
        <v>#REF!</v>
      </c>
      <c r="AS46" s="389" t="e">
        <f t="shared" si="13"/>
        <v>#REF!</v>
      </c>
      <c r="AT46" s="389" t="e">
        <f t="shared" si="13"/>
        <v>#REF!</v>
      </c>
      <c r="AU46" s="389" t="e">
        <f t="shared" si="13"/>
        <v>#REF!</v>
      </c>
      <c r="AV46" s="389" t="e">
        <f t="shared" si="13"/>
        <v>#REF!</v>
      </c>
      <c r="AW46" s="389" t="e">
        <f t="shared" si="13"/>
        <v>#REF!</v>
      </c>
      <c r="AX46" s="389" t="e">
        <f t="shared" si="13"/>
        <v>#REF!</v>
      </c>
      <c r="AY46" s="389" t="e">
        <f t="shared" si="13"/>
        <v>#REF!</v>
      </c>
      <c r="AZ46" s="389" t="e">
        <f t="shared" si="13"/>
        <v>#REF!</v>
      </c>
      <c r="BA46" s="389" t="e">
        <f t="shared" si="13"/>
        <v>#REF!</v>
      </c>
      <c r="BB46" s="389" t="e">
        <f t="shared" si="13"/>
        <v>#REF!</v>
      </c>
      <c r="BC46" s="389" t="e">
        <f t="shared" si="13"/>
        <v>#REF!</v>
      </c>
      <c r="BD46" s="389" t="e">
        <f t="shared" si="13"/>
        <v>#REF!</v>
      </c>
      <c r="BE46" s="389" t="e">
        <f t="shared" si="13"/>
        <v>#REF!</v>
      </c>
      <c r="BF46" s="389" t="e">
        <f t="shared" si="13"/>
        <v>#REF!</v>
      </c>
      <c r="BG46" s="389" t="e">
        <f t="shared" si="13"/>
        <v>#REF!</v>
      </c>
      <c r="BH46" s="389" t="e">
        <f t="shared" si="13"/>
        <v>#REF!</v>
      </c>
      <c r="BI46" s="389" t="e">
        <f t="shared" si="13"/>
        <v>#REF!</v>
      </c>
      <c r="BJ46" s="389" t="e">
        <f t="shared" si="13"/>
        <v>#REF!</v>
      </c>
      <c r="BK46" s="390" t="e">
        <f t="shared" si="13"/>
        <v>#REF!</v>
      </c>
    </row>
    <row r="47" spans="2:63" s="382" customFormat="1">
      <c r="B47" s="386"/>
      <c r="D47" s="383"/>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384"/>
      <c r="AL47" s="384"/>
      <c r="AM47" s="384"/>
      <c r="AN47" s="384"/>
      <c r="AO47" s="384"/>
      <c r="AP47" s="384"/>
      <c r="AQ47" s="384"/>
      <c r="AR47" s="384"/>
      <c r="AS47" s="384"/>
      <c r="AT47" s="384"/>
      <c r="AU47" s="384"/>
      <c r="AV47" s="384"/>
      <c r="AW47" s="384"/>
      <c r="AX47" s="384"/>
      <c r="AY47" s="384"/>
      <c r="AZ47" s="384"/>
      <c r="BA47" s="384"/>
      <c r="BB47" s="384"/>
      <c r="BC47" s="384"/>
      <c r="BD47" s="384"/>
      <c r="BE47" s="384"/>
      <c r="BF47" s="384"/>
      <c r="BG47" s="384"/>
      <c r="BH47" s="384"/>
      <c r="BI47" s="384"/>
      <c r="BJ47" s="384"/>
      <c r="BK47" s="385"/>
    </row>
    <row r="48" spans="2:63" s="398" customFormat="1">
      <c r="B48" s="397" t="s">
        <v>194</v>
      </c>
      <c r="D48" s="399">
        <f>'Inputs (2)'!F286</f>
        <v>0</v>
      </c>
      <c r="E48" s="400">
        <f>'Inputs (2)'!G286</f>
        <v>0</v>
      </c>
      <c r="F48" s="400">
        <f>'Inputs (2)'!H286</f>
        <v>0</v>
      </c>
      <c r="G48" s="400">
        <f>'Inputs (2)'!I286</f>
        <v>0</v>
      </c>
      <c r="H48" s="400">
        <f>'Inputs (2)'!J286</f>
        <v>0</v>
      </c>
      <c r="I48" s="400">
        <f>'Inputs (2)'!K286</f>
        <v>0</v>
      </c>
      <c r="J48" s="400">
        <f>'Inputs (2)'!L286</f>
        <v>0</v>
      </c>
      <c r="K48" s="400">
        <f>'Inputs (2)'!M286</f>
        <v>0</v>
      </c>
      <c r="L48" s="400">
        <f>'Inputs (2)'!N286</f>
        <v>0</v>
      </c>
      <c r="M48" s="400">
        <f>'Inputs (2)'!O286</f>
        <v>0</v>
      </c>
      <c r="N48" s="400">
        <f>'Inputs (2)'!P286</f>
        <v>0</v>
      </c>
      <c r="O48" s="400">
        <f>'Inputs (2)'!Q286</f>
        <v>0</v>
      </c>
      <c r="P48" s="400">
        <f>'Inputs (2)'!R286</f>
        <v>0</v>
      </c>
      <c r="Q48" s="400">
        <f>'Inputs (2)'!S286</f>
        <v>0</v>
      </c>
      <c r="R48" s="400">
        <f>'Inputs (2)'!T286</f>
        <v>0</v>
      </c>
      <c r="S48" s="400">
        <f>'Inputs (2)'!U286</f>
        <v>0</v>
      </c>
      <c r="T48" s="400">
        <f>'Inputs (2)'!V286</f>
        <v>0</v>
      </c>
      <c r="U48" s="400">
        <f>'Inputs (2)'!W286</f>
        <v>0</v>
      </c>
      <c r="V48" s="400">
        <f>'Inputs (2)'!X286</f>
        <v>0</v>
      </c>
      <c r="W48" s="400">
        <f>'Inputs (2)'!Y286</f>
        <v>0</v>
      </c>
      <c r="X48" s="400">
        <f>'Inputs (2)'!Z286</f>
        <v>0</v>
      </c>
      <c r="Y48" s="400">
        <f>'Inputs (2)'!AA286</f>
        <v>0</v>
      </c>
      <c r="Z48" s="400">
        <f>'Inputs (2)'!AB286</f>
        <v>0</v>
      </c>
      <c r="AA48" s="400">
        <f>'Inputs (2)'!AC286</f>
        <v>0</v>
      </c>
      <c r="AB48" s="400">
        <f>'Inputs (2)'!AD286</f>
        <v>0</v>
      </c>
      <c r="AC48" s="400">
        <f>'Inputs (2)'!AE286</f>
        <v>0</v>
      </c>
      <c r="AD48" s="400">
        <f>'Inputs (2)'!AF286</f>
        <v>0</v>
      </c>
      <c r="AE48" s="400">
        <f>'Inputs (2)'!AG286</f>
        <v>0</v>
      </c>
      <c r="AF48" s="400">
        <f>'Inputs (2)'!AH286</f>
        <v>0</v>
      </c>
      <c r="AG48" s="400">
        <f>'Inputs (2)'!AI286</f>
        <v>0</v>
      </c>
      <c r="AH48" s="400">
        <f>'Inputs (2)'!AJ286</f>
        <v>0</v>
      </c>
      <c r="AI48" s="400">
        <f>'Inputs (2)'!AK286</f>
        <v>0</v>
      </c>
      <c r="AJ48" s="400">
        <f>'Inputs (2)'!AL286</f>
        <v>0</v>
      </c>
      <c r="AK48" s="400">
        <f>'Inputs (2)'!AM286</f>
        <v>0</v>
      </c>
      <c r="AL48" s="400">
        <f>'Inputs (2)'!AN286</f>
        <v>0</v>
      </c>
      <c r="AM48" s="400">
        <f>'Inputs (2)'!AO286</f>
        <v>0</v>
      </c>
      <c r="AN48" s="400">
        <f>'Inputs (2)'!AP286</f>
        <v>0</v>
      </c>
      <c r="AO48" s="400">
        <f>'Inputs (2)'!AQ286</f>
        <v>0</v>
      </c>
      <c r="AP48" s="400">
        <f>'Inputs (2)'!AR286</f>
        <v>0</v>
      </c>
      <c r="AQ48" s="400">
        <f>'Inputs (2)'!AS286</f>
        <v>0</v>
      </c>
      <c r="AR48" s="400">
        <f>'Inputs (2)'!AT286</f>
        <v>0</v>
      </c>
      <c r="AS48" s="400">
        <f>'Inputs (2)'!AU286</f>
        <v>0</v>
      </c>
      <c r="AT48" s="400">
        <f>'Inputs (2)'!AV286</f>
        <v>0</v>
      </c>
      <c r="AU48" s="400">
        <f>'Inputs (2)'!AW286</f>
        <v>0</v>
      </c>
      <c r="AV48" s="400">
        <f>'Inputs (2)'!AX286</f>
        <v>0</v>
      </c>
      <c r="AW48" s="400">
        <f>'Inputs (2)'!AY286</f>
        <v>0</v>
      </c>
      <c r="AX48" s="400">
        <f>'Inputs (2)'!AZ286</f>
        <v>0</v>
      </c>
      <c r="AY48" s="400">
        <f>'Inputs (2)'!BA286</f>
        <v>0</v>
      </c>
      <c r="AZ48" s="400">
        <f>'Inputs (2)'!BB286</f>
        <v>0</v>
      </c>
      <c r="BA48" s="400">
        <f>'Inputs (2)'!BC286</f>
        <v>0</v>
      </c>
      <c r="BB48" s="400">
        <f>'Inputs (2)'!BD286</f>
        <v>0</v>
      </c>
      <c r="BC48" s="400">
        <f>'Inputs (2)'!BE286</f>
        <v>0</v>
      </c>
      <c r="BD48" s="400">
        <f>'Inputs (2)'!BF286</f>
        <v>0</v>
      </c>
      <c r="BE48" s="400">
        <f>'Inputs (2)'!BG286</f>
        <v>0</v>
      </c>
      <c r="BF48" s="400">
        <f>'Inputs (2)'!BH286</f>
        <v>0</v>
      </c>
      <c r="BG48" s="400">
        <f>'Inputs (2)'!BI286</f>
        <v>0</v>
      </c>
      <c r="BH48" s="400">
        <f>'Inputs (2)'!BJ286</f>
        <v>0</v>
      </c>
      <c r="BI48" s="400">
        <f>'Inputs (2)'!BK286</f>
        <v>0</v>
      </c>
      <c r="BJ48" s="400">
        <f>'Inputs (2)'!BL286</f>
        <v>0</v>
      </c>
      <c r="BK48" s="401">
        <f>'Inputs (2)'!BM286</f>
        <v>0</v>
      </c>
    </row>
    <row r="49" spans="2:63" s="382" customFormat="1">
      <c r="B49" s="392" t="s">
        <v>458</v>
      </c>
      <c r="D49" s="388" t="e">
        <f>D46+D48</f>
        <v>#REF!</v>
      </c>
      <c r="E49" s="389" t="e">
        <f t="shared" ref="E49:BK49" si="14">E46+E48</f>
        <v>#REF!</v>
      </c>
      <c r="F49" s="389" t="e">
        <f t="shared" si="14"/>
        <v>#REF!</v>
      </c>
      <c r="G49" s="389" t="e">
        <f t="shared" si="14"/>
        <v>#REF!</v>
      </c>
      <c r="H49" s="389" t="e">
        <f t="shared" si="14"/>
        <v>#REF!</v>
      </c>
      <c r="I49" s="389" t="e">
        <f t="shared" si="14"/>
        <v>#REF!</v>
      </c>
      <c r="J49" s="389" t="e">
        <f t="shared" si="14"/>
        <v>#REF!</v>
      </c>
      <c r="K49" s="389" t="e">
        <f t="shared" si="14"/>
        <v>#REF!</v>
      </c>
      <c r="L49" s="389" t="e">
        <f t="shared" si="14"/>
        <v>#REF!</v>
      </c>
      <c r="M49" s="389" t="e">
        <f t="shared" si="14"/>
        <v>#REF!</v>
      </c>
      <c r="N49" s="389" t="e">
        <f t="shared" si="14"/>
        <v>#REF!</v>
      </c>
      <c r="O49" s="389" t="e">
        <f t="shared" si="14"/>
        <v>#REF!</v>
      </c>
      <c r="P49" s="389" t="e">
        <f t="shared" si="14"/>
        <v>#REF!</v>
      </c>
      <c r="Q49" s="389" t="e">
        <f t="shared" si="14"/>
        <v>#REF!</v>
      </c>
      <c r="R49" s="389" t="e">
        <f t="shared" si="14"/>
        <v>#REF!</v>
      </c>
      <c r="S49" s="389" t="e">
        <f t="shared" si="14"/>
        <v>#REF!</v>
      </c>
      <c r="T49" s="389" t="e">
        <f t="shared" si="14"/>
        <v>#REF!</v>
      </c>
      <c r="U49" s="389" t="e">
        <f t="shared" si="14"/>
        <v>#REF!</v>
      </c>
      <c r="V49" s="389" t="e">
        <f t="shared" si="14"/>
        <v>#REF!</v>
      </c>
      <c r="W49" s="389" t="e">
        <f t="shared" si="14"/>
        <v>#REF!</v>
      </c>
      <c r="X49" s="389" t="e">
        <f t="shared" si="14"/>
        <v>#REF!</v>
      </c>
      <c r="Y49" s="389" t="e">
        <f t="shared" si="14"/>
        <v>#REF!</v>
      </c>
      <c r="Z49" s="389" t="e">
        <f t="shared" si="14"/>
        <v>#REF!</v>
      </c>
      <c r="AA49" s="389" t="e">
        <f t="shared" si="14"/>
        <v>#REF!</v>
      </c>
      <c r="AB49" s="389" t="e">
        <f t="shared" si="14"/>
        <v>#REF!</v>
      </c>
      <c r="AC49" s="389" t="e">
        <f t="shared" si="14"/>
        <v>#REF!</v>
      </c>
      <c r="AD49" s="389" t="e">
        <f t="shared" si="14"/>
        <v>#REF!</v>
      </c>
      <c r="AE49" s="389" t="e">
        <f t="shared" si="14"/>
        <v>#REF!</v>
      </c>
      <c r="AF49" s="389" t="e">
        <f t="shared" si="14"/>
        <v>#REF!</v>
      </c>
      <c r="AG49" s="389" t="e">
        <f t="shared" si="14"/>
        <v>#REF!</v>
      </c>
      <c r="AH49" s="389" t="e">
        <f t="shared" si="14"/>
        <v>#REF!</v>
      </c>
      <c r="AI49" s="389" t="e">
        <f t="shared" si="14"/>
        <v>#REF!</v>
      </c>
      <c r="AJ49" s="389" t="e">
        <f t="shared" si="14"/>
        <v>#REF!</v>
      </c>
      <c r="AK49" s="389" t="e">
        <f t="shared" si="14"/>
        <v>#REF!</v>
      </c>
      <c r="AL49" s="389" t="e">
        <f t="shared" si="14"/>
        <v>#REF!</v>
      </c>
      <c r="AM49" s="389" t="e">
        <f t="shared" si="14"/>
        <v>#REF!</v>
      </c>
      <c r="AN49" s="389" t="e">
        <f t="shared" si="14"/>
        <v>#REF!</v>
      </c>
      <c r="AO49" s="389" t="e">
        <f t="shared" si="14"/>
        <v>#REF!</v>
      </c>
      <c r="AP49" s="389" t="e">
        <f t="shared" si="14"/>
        <v>#REF!</v>
      </c>
      <c r="AQ49" s="389" t="e">
        <f t="shared" si="14"/>
        <v>#REF!</v>
      </c>
      <c r="AR49" s="389" t="e">
        <f t="shared" si="14"/>
        <v>#REF!</v>
      </c>
      <c r="AS49" s="389" t="e">
        <f t="shared" si="14"/>
        <v>#REF!</v>
      </c>
      <c r="AT49" s="389" t="e">
        <f t="shared" si="14"/>
        <v>#REF!</v>
      </c>
      <c r="AU49" s="389" t="e">
        <f t="shared" si="14"/>
        <v>#REF!</v>
      </c>
      <c r="AV49" s="389" t="e">
        <f t="shared" si="14"/>
        <v>#REF!</v>
      </c>
      <c r="AW49" s="389" t="e">
        <f t="shared" si="14"/>
        <v>#REF!</v>
      </c>
      <c r="AX49" s="389" t="e">
        <f t="shared" si="14"/>
        <v>#REF!</v>
      </c>
      <c r="AY49" s="389" t="e">
        <f t="shared" si="14"/>
        <v>#REF!</v>
      </c>
      <c r="AZ49" s="389" t="e">
        <f t="shared" si="14"/>
        <v>#REF!</v>
      </c>
      <c r="BA49" s="389" t="e">
        <f t="shared" si="14"/>
        <v>#REF!</v>
      </c>
      <c r="BB49" s="389" t="e">
        <f t="shared" si="14"/>
        <v>#REF!</v>
      </c>
      <c r="BC49" s="389" t="e">
        <f t="shared" si="14"/>
        <v>#REF!</v>
      </c>
      <c r="BD49" s="389" t="e">
        <f t="shared" si="14"/>
        <v>#REF!</v>
      </c>
      <c r="BE49" s="389" t="e">
        <f t="shared" si="14"/>
        <v>#REF!</v>
      </c>
      <c r="BF49" s="389" t="e">
        <f t="shared" si="14"/>
        <v>#REF!</v>
      </c>
      <c r="BG49" s="389" t="e">
        <f t="shared" si="14"/>
        <v>#REF!</v>
      </c>
      <c r="BH49" s="389" t="e">
        <f t="shared" si="14"/>
        <v>#REF!</v>
      </c>
      <c r="BI49" s="389" t="e">
        <f t="shared" si="14"/>
        <v>#REF!</v>
      </c>
      <c r="BJ49" s="389" t="e">
        <f t="shared" si="14"/>
        <v>#REF!</v>
      </c>
      <c r="BK49" s="390" t="e">
        <f t="shared" si="14"/>
        <v>#REF!</v>
      </c>
    </row>
    <row r="50" spans="2:63" s="428" customFormat="1">
      <c r="B50" s="427" t="s">
        <v>195</v>
      </c>
      <c r="D50" s="429">
        <f>IFERROR(D49/D27,0)</f>
        <v>0</v>
      </c>
      <c r="E50" s="103">
        <f t="shared" ref="E50:BK50" si="15">IFERROR(E49/E27,0)</f>
        <v>0</v>
      </c>
      <c r="F50" s="103">
        <f t="shared" si="15"/>
        <v>0</v>
      </c>
      <c r="G50" s="103">
        <f t="shared" si="15"/>
        <v>0</v>
      </c>
      <c r="H50" s="103">
        <f t="shared" si="15"/>
        <v>0</v>
      </c>
      <c r="I50" s="103">
        <f t="shared" si="15"/>
        <v>0</v>
      </c>
      <c r="J50" s="103">
        <f t="shared" si="15"/>
        <v>0</v>
      </c>
      <c r="K50" s="103">
        <f t="shared" si="15"/>
        <v>0</v>
      </c>
      <c r="L50" s="103">
        <f t="shared" si="15"/>
        <v>0</v>
      </c>
      <c r="M50" s="103">
        <f t="shared" si="15"/>
        <v>0</v>
      </c>
      <c r="N50" s="103">
        <f t="shared" si="15"/>
        <v>0</v>
      </c>
      <c r="O50" s="103">
        <f t="shared" si="15"/>
        <v>0</v>
      </c>
      <c r="P50" s="103">
        <f t="shared" si="15"/>
        <v>0</v>
      </c>
      <c r="Q50" s="103">
        <f t="shared" si="15"/>
        <v>0</v>
      </c>
      <c r="R50" s="103">
        <f t="shared" si="15"/>
        <v>0</v>
      </c>
      <c r="S50" s="103">
        <f t="shared" si="15"/>
        <v>0</v>
      </c>
      <c r="T50" s="103">
        <f t="shared" si="15"/>
        <v>0</v>
      </c>
      <c r="U50" s="103">
        <f t="shared" si="15"/>
        <v>0</v>
      </c>
      <c r="V50" s="103">
        <f t="shared" si="15"/>
        <v>0</v>
      </c>
      <c r="W50" s="103">
        <f t="shared" si="15"/>
        <v>0</v>
      </c>
      <c r="X50" s="103">
        <f t="shared" si="15"/>
        <v>0</v>
      </c>
      <c r="Y50" s="103">
        <f t="shared" si="15"/>
        <v>0</v>
      </c>
      <c r="Z50" s="103">
        <f t="shared" si="15"/>
        <v>0</v>
      </c>
      <c r="AA50" s="103">
        <f t="shared" si="15"/>
        <v>0</v>
      </c>
      <c r="AB50" s="103">
        <f t="shared" si="15"/>
        <v>0</v>
      </c>
      <c r="AC50" s="103">
        <f t="shared" si="15"/>
        <v>0</v>
      </c>
      <c r="AD50" s="103">
        <f t="shared" si="15"/>
        <v>0</v>
      </c>
      <c r="AE50" s="103">
        <f t="shared" si="15"/>
        <v>0</v>
      </c>
      <c r="AF50" s="103">
        <f t="shared" si="15"/>
        <v>0</v>
      </c>
      <c r="AG50" s="103">
        <f t="shared" si="15"/>
        <v>0</v>
      </c>
      <c r="AH50" s="103">
        <f t="shared" si="15"/>
        <v>0</v>
      </c>
      <c r="AI50" s="103">
        <f t="shared" si="15"/>
        <v>0</v>
      </c>
      <c r="AJ50" s="103">
        <f t="shared" si="15"/>
        <v>0</v>
      </c>
      <c r="AK50" s="103">
        <f t="shared" si="15"/>
        <v>0</v>
      </c>
      <c r="AL50" s="103">
        <f t="shared" si="15"/>
        <v>0</v>
      </c>
      <c r="AM50" s="103">
        <f t="shared" si="15"/>
        <v>0</v>
      </c>
      <c r="AN50" s="103">
        <f t="shared" si="15"/>
        <v>0</v>
      </c>
      <c r="AO50" s="103">
        <f t="shared" si="15"/>
        <v>0</v>
      </c>
      <c r="AP50" s="103">
        <f t="shared" si="15"/>
        <v>0</v>
      </c>
      <c r="AQ50" s="103">
        <f t="shared" si="15"/>
        <v>0</v>
      </c>
      <c r="AR50" s="103">
        <f t="shared" si="15"/>
        <v>0</v>
      </c>
      <c r="AS50" s="103">
        <f t="shared" si="15"/>
        <v>0</v>
      </c>
      <c r="AT50" s="103">
        <f t="shared" si="15"/>
        <v>0</v>
      </c>
      <c r="AU50" s="103">
        <f t="shared" si="15"/>
        <v>0</v>
      </c>
      <c r="AV50" s="103">
        <f t="shared" si="15"/>
        <v>0</v>
      </c>
      <c r="AW50" s="103">
        <f t="shared" si="15"/>
        <v>0</v>
      </c>
      <c r="AX50" s="103">
        <f t="shared" si="15"/>
        <v>0</v>
      </c>
      <c r="AY50" s="103">
        <f t="shared" si="15"/>
        <v>0</v>
      </c>
      <c r="AZ50" s="103">
        <f t="shared" si="15"/>
        <v>0</v>
      </c>
      <c r="BA50" s="103">
        <f t="shared" si="15"/>
        <v>0</v>
      </c>
      <c r="BB50" s="103">
        <f t="shared" si="15"/>
        <v>0</v>
      </c>
      <c r="BC50" s="103">
        <f t="shared" si="15"/>
        <v>0</v>
      </c>
      <c r="BD50" s="103">
        <f t="shared" si="15"/>
        <v>0</v>
      </c>
      <c r="BE50" s="103">
        <f t="shared" si="15"/>
        <v>0</v>
      </c>
      <c r="BF50" s="103">
        <f t="shared" si="15"/>
        <v>0</v>
      </c>
      <c r="BG50" s="103">
        <f t="shared" si="15"/>
        <v>0</v>
      </c>
      <c r="BH50" s="103">
        <f t="shared" si="15"/>
        <v>0</v>
      </c>
      <c r="BI50" s="103">
        <f t="shared" si="15"/>
        <v>0</v>
      </c>
      <c r="BJ50" s="103">
        <f t="shared" si="15"/>
        <v>0</v>
      </c>
      <c r="BK50" s="104">
        <f t="shared" si="15"/>
        <v>0</v>
      </c>
    </row>
    <row r="51" spans="2:63" s="428" customFormat="1">
      <c r="B51" s="430" t="s">
        <v>196</v>
      </c>
      <c r="D51" s="102">
        <f>IFERROR(D49/D67,0)</f>
        <v>0</v>
      </c>
      <c r="E51" s="105">
        <f t="shared" ref="E51:BK51" si="16">IFERROR(E49/E67,0)</f>
        <v>0</v>
      </c>
      <c r="F51" s="105">
        <f t="shared" si="16"/>
        <v>0</v>
      </c>
      <c r="G51" s="105">
        <f t="shared" si="16"/>
        <v>0</v>
      </c>
      <c r="H51" s="105">
        <f t="shared" si="16"/>
        <v>0</v>
      </c>
      <c r="I51" s="105">
        <f t="shared" si="16"/>
        <v>0</v>
      </c>
      <c r="J51" s="105">
        <f t="shared" si="16"/>
        <v>0</v>
      </c>
      <c r="K51" s="105">
        <f t="shared" si="16"/>
        <v>0</v>
      </c>
      <c r="L51" s="105">
        <f t="shared" si="16"/>
        <v>0</v>
      </c>
      <c r="M51" s="105">
        <f t="shared" si="16"/>
        <v>0</v>
      </c>
      <c r="N51" s="105">
        <f t="shared" si="16"/>
        <v>0</v>
      </c>
      <c r="O51" s="105">
        <f t="shared" si="16"/>
        <v>0</v>
      </c>
      <c r="P51" s="105">
        <f t="shared" si="16"/>
        <v>0</v>
      </c>
      <c r="Q51" s="105">
        <f t="shared" si="16"/>
        <v>0</v>
      </c>
      <c r="R51" s="105">
        <f t="shared" si="16"/>
        <v>0</v>
      </c>
      <c r="S51" s="105">
        <f t="shared" si="16"/>
        <v>0</v>
      </c>
      <c r="T51" s="105">
        <f t="shared" si="16"/>
        <v>0</v>
      </c>
      <c r="U51" s="105">
        <f t="shared" si="16"/>
        <v>0</v>
      </c>
      <c r="V51" s="105">
        <f t="shared" si="16"/>
        <v>0</v>
      </c>
      <c r="W51" s="105">
        <f t="shared" si="16"/>
        <v>0</v>
      </c>
      <c r="X51" s="105">
        <f t="shared" si="16"/>
        <v>0</v>
      </c>
      <c r="Y51" s="105">
        <f t="shared" si="16"/>
        <v>0</v>
      </c>
      <c r="Z51" s="105">
        <f t="shared" si="16"/>
        <v>0</v>
      </c>
      <c r="AA51" s="105">
        <f t="shared" si="16"/>
        <v>0</v>
      </c>
      <c r="AB51" s="105">
        <f t="shared" si="16"/>
        <v>0</v>
      </c>
      <c r="AC51" s="105">
        <f t="shared" si="16"/>
        <v>0</v>
      </c>
      <c r="AD51" s="105">
        <f t="shared" si="16"/>
        <v>0</v>
      </c>
      <c r="AE51" s="105">
        <f t="shared" si="16"/>
        <v>0</v>
      </c>
      <c r="AF51" s="105">
        <f t="shared" si="16"/>
        <v>0</v>
      </c>
      <c r="AG51" s="105">
        <f t="shared" si="16"/>
        <v>0</v>
      </c>
      <c r="AH51" s="105">
        <f t="shared" si="16"/>
        <v>0</v>
      </c>
      <c r="AI51" s="105">
        <f t="shared" si="16"/>
        <v>0</v>
      </c>
      <c r="AJ51" s="105">
        <f t="shared" si="16"/>
        <v>0</v>
      </c>
      <c r="AK51" s="105">
        <f t="shared" si="16"/>
        <v>0</v>
      </c>
      <c r="AL51" s="105">
        <f t="shared" si="16"/>
        <v>0</v>
      </c>
      <c r="AM51" s="105">
        <f t="shared" si="16"/>
        <v>0</v>
      </c>
      <c r="AN51" s="105">
        <f t="shared" si="16"/>
        <v>0</v>
      </c>
      <c r="AO51" s="105">
        <f t="shared" si="16"/>
        <v>0</v>
      </c>
      <c r="AP51" s="105">
        <f t="shared" si="16"/>
        <v>0</v>
      </c>
      <c r="AQ51" s="105">
        <f t="shared" si="16"/>
        <v>0</v>
      </c>
      <c r="AR51" s="105">
        <f t="shared" si="16"/>
        <v>0</v>
      </c>
      <c r="AS51" s="105">
        <f t="shared" si="16"/>
        <v>0</v>
      </c>
      <c r="AT51" s="105">
        <f t="shared" si="16"/>
        <v>0</v>
      </c>
      <c r="AU51" s="105">
        <f t="shared" si="16"/>
        <v>0</v>
      </c>
      <c r="AV51" s="105">
        <f t="shared" si="16"/>
        <v>0</v>
      </c>
      <c r="AW51" s="105">
        <f t="shared" si="16"/>
        <v>0</v>
      </c>
      <c r="AX51" s="105">
        <f t="shared" si="16"/>
        <v>0</v>
      </c>
      <c r="AY51" s="105">
        <f t="shared" si="16"/>
        <v>0</v>
      </c>
      <c r="AZ51" s="105">
        <f t="shared" si="16"/>
        <v>0</v>
      </c>
      <c r="BA51" s="105">
        <f t="shared" si="16"/>
        <v>0</v>
      </c>
      <c r="BB51" s="105">
        <f t="shared" si="16"/>
        <v>0</v>
      </c>
      <c r="BC51" s="105">
        <f t="shared" si="16"/>
        <v>0</v>
      </c>
      <c r="BD51" s="105">
        <f t="shared" si="16"/>
        <v>0</v>
      </c>
      <c r="BE51" s="105">
        <f t="shared" si="16"/>
        <v>0</v>
      </c>
      <c r="BF51" s="105">
        <f t="shared" si="16"/>
        <v>0</v>
      </c>
      <c r="BG51" s="105">
        <f t="shared" si="16"/>
        <v>0</v>
      </c>
      <c r="BH51" s="105">
        <f t="shared" si="16"/>
        <v>0</v>
      </c>
      <c r="BI51" s="105">
        <f t="shared" si="16"/>
        <v>0</v>
      </c>
      <c r="BJ51" s="105">
        <f t="shared" si="16"/>
        <v>0</v>
      </c>
      <c r="BK51" s="106">
        <f t="shared" si="16"/>
        <v>0</v>
      </c>
    </row>
    <row r="52" spans="2:63" s="382" customFormat="1"/>
    <row r="53" spans="2:63" s="382" customFormat="1">
      <c r="B53" s="393" t="s">
        <v>197</v>
      </c>
      <c r="D53" s="394"/>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5"/>
      <c r="AL53" s="395"/>
      <c r="AM53" s="395"/>
      <c r="AN53" s="395"/>
      <c r="AO53" s="395"/>
      <c r="AP53" s="395"/>
      <c r="AQ53" s="395"/>
      <c r="AR53" s="395"/>
      <c r="AS53" s="395"/>
      <c r="AT53" s="395"/>
      <c r="AU53" s="395"/>
      <c r="AV53" s="395"/>
      <c r="AW53" s="395"/>
      <c r="AX53" s="395"/>
      <c r="AY53" s="395"/>
      <c r="AZ53" s="395"/>
      <c r="BA53" s="395"/>
      <c r="BB53" s="395"/>
      <c r="BC53" s="395"/>
      <c r="BD53" s="395"/>
      <c r="BE53" s="395"/>
      <c r="BF53" s="395"/>
      <c r="BG53" s="395"/>
      <c r="BH53" s="395"/>
      <c r="BI53" s="395"/>
      <c r="BJ53" s="395"/>
      <c r="BK53" s="396"/>
    </row>
    <row r="54" spans="2:63" s="382" customFormat="1">
      <c r="B54" s="391" t="s">
        <v>198</v>
      </c>
      <c r="D54" s="403"/>
      <c r="E54" s="384"/>
      <c r="F54" s="384"/>
      <c r="G54" s="384"/>
      <c r="H54" s="384"/>
      <c r="I54" s="384"/>
      <c r="J54" s="384"/>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4"/>
      <c r="AW54" s="384"/>
      <c r="AX54" s="384"/>
      <c r="AY54" s="384"/>
      <c r="AZ54" s="384"/>
      <c r="BA54" s="384"/>
      <c r="BB54" s="384"/>
      <c r="BC54" s="384"/>
      <c r="BD54" s="384"/>
      <c r="BE54" s="384"/>
      <c r="BF54" s="384"/>
      <c r="BG54" s="384"/>
      <c r="BH54" s="384"/>
      <c r="BI54" s="384"/>
      <c r="BJ54" s="384"/>
      <c r="BK54" s="385"/>
    </row>
    <row r="55" spans="2:63" s="382" customFormat="1">
      <c r="B55" s="391" t="s">
        <v>199</v>
      </c>
      <c r="D55" s="403"/>
      <c r="E55" s="384"/>
      <c r="F55" s="384"/>
      <c r="G55" s="384"/>
      <c r="H55" s="384"/>
      <c r="I55" s="384"/>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c r="BE55" s="384"/>
      <c r="BF55" s="384"/>
      <c r="BG55" s="384"/>
      <c r="BH55" s="384"/>
      <c r="BI55" s="384"/>
      <c r="BJ55" s="384"/>
      <c r="BK55" s="385"/>
    </row>
    <row r="56" spans="2:63" s="382" customFormat="1">
      <c r="B56" s="391" t="s">
        <v>200</v>
      </c>
      <c r="D56" s="403"/>
      <c r="E56" s="384"/>
      <c r="F56" s="384"/>
      <c r="G56" s="384"/>
      <c r="H56" s="384"/>
      <c r="I56" s="384"/>
      <c r="J56" s="384"/>
      <c r="K56" s="384"/>
      <c r="L56" s="384"/>
      <c r="M56" s="384"/>
      <c r="N56" s="384"/>
      <c r="O56" s="384"/>
      <c r="P56" s="384"/>
      <c r="Q56" s="384"/>
      <c r="R56" s="384"/>
      <c r="S56" s="384"/>
      <c r="T56" s="384"/>
      <c r="U56" s="384"/>
      <c r="V56" s="384"/>
      <c r="W56" s="384"/>
      <c r="X56" s="384"/>
      <c r="Y56" s="384"/>
      <c r="Z56" s="384"/>
      <c r="AA56" s="384"/>
      <c r="AB56" s="384"/>
      <c r="AC56" s="384"/>
      <c r="AD56" s="384"/>
      <c r="AE56" s="384"/>
      <c r="AF56" s="384"/>
      <c r="AG56" s="384"/>
      <c r="AH56" s="384"/>
      <c r="AI56" s="384"/>
      <c r="AJ56" s="384"/>
      <c r="AK56" s="384"/>
      <c r="AL56" s="384"/>
      <c r="AM56" s="384"/>
      <c r="AN56" s="384"/>
      <c r="AO56" s="384"/>
      <c r="AP56" s="384"/>
      <c r="AQ56" s="384"/>
      <c r="AR56" s="384"/>
      <c r="AS56" s="384"/>
      <c r="AT56" s="384"/>
      <c r="AU56" s="384"/>
      <c r="AV56" s="384"/>
      <c r="AW56" s="384"/>
      <c r="AX56" s="384"/>
      <c r="AY56" s="384"/>
      <c r="AZ56" s="384"/>
      <c r="BA56" s="384"/>
      <c r="BB56" s="384"/>
      <c r="BC56" s="384"/>
      <c r="BD56" s="384"/>
      <c r="BE56" s="384"/>
      <c r="BF56" s="384"/>
      <c r="BG56" s="384"/>
      <c r="BH56" s="384"/>
      <c r="BI56" s="384"/>
      <c r="BJ56" s="384"/>
      <c r="BK56" s="385"/>
    </row>
    <row r="57" spans="2:63" s="382" customFormat="1">
      <c r="B57" s="391" t="s">
        <v>201</v>
      </c>
      <c r="D57" s="403"/>
      <c r="E57" s="384"/>
      <c r="F57" s="384"/>
      <c r="G57" s="384"/>
      <c r="H57" s="384"/>
      <c r="I57" s="384"/>
      <c r="J57" s="384"/>
      <c r="K57" s="384"/>
      <c r="L57" s="384"/>
      <c r="M57" s="384"/>
      <c r="N57" s="384"/>
      <c r="O57" s="384"/>
      <c r="P57" s="384"/>
      <c r="Q57" s="384"/>
      <c r="R57" s="384"/>
      <c r="S57" s="384"/>
      <c r="T57" s="384"/>
      <c r="U57" s="384"/>
      <c r="V57" s="384"/>
      <c r="W57" s="384"/>
      <c r="X57" s="384"/>
      <c r="Y57" s="384"/>
      <c r="Z57" s="384"/>
      <c r="AA57" s="384"/>
      <c r="AB57" s="384"/>
      <c r="AC57" s="384"/>
      <c r="AD57" s="384"/>
      <c r="AE57" s="384"/>
      <c r="AF57" s="384"/>
      <c r="AG57" s="384"/>
      <c r="AH57" s="384"/>
      <c r="AI57" s="384"/>
      <c r="AJ57" s="384"/>
      <c r="AK57" s="384"/>
      <c r="AL57" s="384"/>
      <c r="AM57" s="384"/>
      <c r="AN57" s="384"/>
      <c r="AO57" s="384"/>
      <c r="AP57" s="384"/>
      <c r="AQ57" s="384"/>
      <c r="AR57" s="384"/>
      <c r="AS57" s="384"/>
      <c r="AT57" s="384"/>
      <c r="AU57" s="384"/>
      <c r="AV57" s="384"/>
      <c r="AW57" s="384"/>
      <c r="AX57" s="384"/>
      <c r="AY57" s="384"/>
      <c r="AZ57" s="384"/>
      <c r="BA57" s="384"/>
      <c r="BB57" s="384"/>
      <c r="BC57" s="384"/>
      <c r="BD57" s="384"/>
      <c r="BE57" s="384"/>
      <c r="BF57" s="384"/>
      <c r="BG57" s="384"/>
      <c r="BH57" s="384"/>
      <c r="BI57" s="384"/>
      <c r="BJ57" s="384"/>
      <c r="BK57" s="385"/>
    </row>
    <row r="58" spans="2:63" s="382" customFormat="1">
      <c r="B58" s="391" t="s">
        <v>202</v>
      </c>
      <c r="D58" s="403"/>
      <c r="E58" s="384"/>
      <c r="F58" s="384"/>
      <c r="G58" s="384"/>
      <c r="H58" s="384"/>
      <c r="I58" s="384"/>
      <c r="J58" s="384"/>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c r="AH58" s="384"/>
      <c r="AI58" s="384"/>
      <c r="AJ58" s="384"/>
      <c r="AK58" s="384"/>
      <c r="AL58" s="384"/>
      <c r="AM58" s="384"/>
      <c r="AN58" s="384"/>
      <c r="AO58" s="384"/>
      <c r="AP58" s="384"/>
      <c r="AQ58" s="384"/>
      <c r="AR58" s="384"/>
      <c r="AS58" s="384"/>
      <c r="AT58" s="384"/>
      <c r="AU58" s="384"/>
      <c r="AV58" s="384"/>
      <c r="AW58" s="384"/>
      <c r="AX58" s="384"/>
      <c r="AY58" s="384"/>
      <c r="AZ58" s="384"/>
      <c r="BA58" s="384"/>
      <c r="BB58" s="384"/>
      <c r="BC58" s="384"/>
      <c r="BD58" s="384"/>
      <c r="BE58" s="384"/>
      <c r="BF58" s="384"/>
      <c r="BG58" s="384"/>
      <c r="BH58" s="384"/>
      <c r="BI58" s="384"/>
      <c r="BJ58" s="384"/>
      <c r="BK58" s="385"/>
    </row>
    <row r="59" spans="2:63" s="382" customFormat="1">
      <c r="B59" s="391" t="s">
        <v>203</v>
      </c>
      <c r="D59" s="403"/>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c r="AJ59" s="384"/>
      <c r="AK59" s="384"/>
      <c r="AL59" s="384"/>
      <c r="AM59" s="384"/>
      <c r="AN59" s="384"/>
      <c r="AO59" s="384"/>
      <c r="AP59" s="384"/>
      <c r="AQ59" s="384"/>
      <c r="AR59" s="384"/>
      <c r="AS59" s="384"/>
      <c r="AT59" s="384"/>
      <c r="AU59" s="384"/>
      <c r="AV59" s="384"/>
      <c r="AW59" s="384"/>
      <c r="AX59" s="384"/>
      <c r="AY59" s="384"/>
      <c r="AZ59" s="384"/>
      <c r="BA59" s="384"/>
      <c r="BB59" s="384"/>
      <c r="BC59" s="384"/>
      <c r="BD59" s="384"/>
      <c r="BE59" s="384"/>
      <c r="BF59" s="384"/>
      <c r="BG59" s="384"/>
      <c r="BH59" s="384"/>
      <c r="BI59" s="384"/>
      <c r="BJ59" s="384"/>
      <c r="BK59" s="385"/>
    </row>
    <row r="60" spans="2:63" s="382" customFormat="1">
      <c r="B60" s="391" t="s">
        <v>155</v>
      </c>
      <c r="D60" s="403"/>
      <c r="E60" s="384"/>
      <c r="F60" s="384"/>
      <c r="G60" s="384"/>
      <c r="H60" s="384"/>
      <c r="I60" s="384"/>
      <c r="J60" s="384"/>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c r="AH60" s="384"/>
      <c r="AI60" s="384"/>
      <c r="AJ60" s="384"/>
      <c r="AK60" s="384"/>
      <c r="AL60" s="384"/>
      <c r="AM60" s="384"/>
      <c r="AN60" s="384"/>
      <c r="AO60" s="384"/>
      <c r="AP60" s="384"/>
      <c r="AQ60" s="384"/>
      <c r="AR60" s="384"/>
      <c r="AS60" s="384"/>
      <c r="AT60" s="384"/>
      <c r="AU60" s="384"/>
      <c r="AV60" s="384"/>
      <c r="AW60" s="384"/>
      <c r="AX60" s="384"/>
      <c r="AY60" s="384"/>
      <c r="AZ60" s="384"/>
      <c r="BA60" s="384"/>
      <c r="BB60" s="384"/>
      <c r="BC60" s="384"/>
      <c r="BD60" s="384"/>
      <c r="BE60" s="384"/>
      <c r="BF60" s="384"/>
      <c r="BG60" s="384"/>
      <c r="BH60" s="384"/>
      <c r="BI60" s="384"/>
      <c r="BJ60" s="384"/>
      <c r="BK60" s="385"/>
    </row>
    <row r="61" spans="2:63" s="382" customFormat="1">
      <c r="B61" s="387" t="s">
        <v>170</v>
      </c>
      <c r="D61" s="404">
        <f>SUM(D54:D60)</f>
        <v>0</v>
      </c>
      <c r="E61" s="389">
        <f t="shared" ref="E61:BK61" si="17">SUM(E54:E60)</f>
        <v>0</v>
      </c>
      <c r="F61" s="389">
        <f t="shared" si="17"/>
        <v>0</v>
      </c>
      <c r="G61" s="389">
        <f t="shared" si="17"/>
        <v>0</v>
      </c>
      <c r="H61" s="389">
        <f t="shared" si="17"/>
        <v>0</v>
      </c>
      <c r="I61" s="389">
        <f t="shared" si="17"/>
        <v>0</v>
      </c>
      <c r="J61" s="389">
        <f t="shared" si="17"/>
        <v>0</v>
      </c>
      <c r="K61" s="389">
        <f t="shared" si="17"/>
        <v>0</v>
      </c>
      <c r="L61" s="389">
        <f t="shared" si="17"/>
        <v>0</v>
      </c>
      <c r="M61" s="389">
        <f t="shared" si="17"/>
        <v>0</v>
      </c>
      <c r="N61" s="389">
        <f t="shared" si="17"/>
        <v>0</v>
      </c>
      <c r="O61" s="389">
        <f t="shared" si="17"/>
        <v>0</v>
      </c>
      <c r="P61" s="389">
        <f t="shared" si="17"/>
        <v>0</v>
      </c>
      <c r="Q61" s="389">
        <f t="shared" si="17"/>
        <v>0</v>
      </c>
      <c r="R61" s="389">
        <f t="shared" si="17"/>
        <v>0</v>
      </c>
      <c r="S61" s="389">
        <f t="shared" si="17"/>
        <v>0</v>
      </c>
      <c r="T61" s="389">
        <f t="shared" si="17"/>
        <v>0</v>
      </c>
      <c r="U61" s="389">
        <f t="shared" si="17"/>
        <v>0</v>
      </c>
      <c r="V61" s="389">
        <f t="shared" si="17"/>
        <v>0</v>
      </c>
      <c r="W61" s="389">
        <f t="shared" si="17"/>
        <v>0</v>
      </c>
      <c r="X61" s="389">
        <f t="shared" si="17"/>
        <v>0</v>
      </c>
      <c r="Y61" s="389">
        <f t="shared" si="17"/>
        <v>0</v>
      </c>
      <c r="Z61" s="389">
        <f t="shared" si="17"/>
        <v>0</v>
      </c>
      <c r="AA61" s="389">
        <f t="shared" si="17"/>
        <v>0</v>
      </c>
      <c r="AB61" s="389">
        <f t="shared" si="17"/>
        <v>0</v>
      </c>
      <c r="AC61" s="389">
        <f t="shared" si="17"/>
        <v>0</v>
      </c>
      <c r="AD61" s="389">
        <f t="shared" si="17"/>
        <v>0</v>
      </c>
      <c r="AE61" s="389">
        <f t="shared" si="17"/>
        <v>0</v>
      </c>
      <c r="AF61" s="389">
        <f t="shared" si="17"/>
        <v>0</v>
      </c>
      <c r="AG61" s="389">
        <f t="shared" si="17"/>
        <v>0</v>
      </c>
      <c r="AH61" s="389">
        <f t="shared" si="17"/>
        <v>0</v>
      </c>
      <c r="AI61" s="389">
        <f t="shared" si="17"/>
        <v>0</v>
      </c>
      <c r="AJ61" s="389">
        <f t="shared" si="17"/>
        <v>0</v>
      </c>
      <c r="AK61" s="389">
        <f t="shared" si="17"/>
        <v>0</v>
      </c>
      <c r="AL61" s="389">
        <f t="shared" si="17"/>
        <v>0</v>
      </c>
      <c r="AM61" s="389">
        <f t="shared" si="17"/>
        <v>0</v>
      </c>
      <c r="AN61" s="389">
        <f t="shared" si="17"/>
        <v>0</v>
      </c>
      <c r="AO61" s="389">
        <f t="shared" si="17"/>
        <v>0</v>
      </c>
      <c r="AP61" s="389">
        <f t="shared" si="17"/>
        <v>0</v>
      </c>
      <c r="AQ61" s="389">
        <f t="shared" si="17"/>
        <v>0</v>
      </c>
      <c r="AR61" s="389">
        <f t="shared" si="17"/>
        <v>0</v>
      </c>
      <c r="AS61" s="389">
        <f t="shared" si="17"/>
        <v>0</v>
      </c>
      <c r="AT61" s="389">
        <f t="shared" si="17"/>
        <v>0</v>
      </c>
      <c r="AU61" s="389">
        <f t="shared" si="17"/>
        <v>0</v>
      </c>
      <c r="AV61" s="389">
        <f t="shared" si="17"/>
        <v>0</v>
      </c>
      <c r="AW61" s="389">
        <f t="shared" si="17"/>
        <v>0</v>
      </c>
      <c r="AX61" s="389">
        <f t="shared" si="17"/>
        <v>0</v>
      </c>
      <c r="AY61" s="389">
        <f t="shared" si="17"/>
        <v>0</v>
      </c>
      <c r="AZ61" s="389">
        <f t="shared" si="17"/>
        <v>0</v>
      </c>
      <c r="BA61" s="389">
        <f t="shared" si="17"/>
        <v>0</v>
      </c>
      <c r="BB61" s="389">
        <f t="shared" si="17"/>
        <v>0</v>
      </c>
      <c r="BC61" s="389">
        <f t="shared" si="17"/>
        <v>0</v>
      </c>
      <c r="BD61" s="389">
        <f t="shared" si="17"/>
        <v>0</v>
      </c>
      <c r="BE61" s="389">
        <f t="shared" si="17"/>
        <v>0</v>
      </c>
      <c r="BF61" s="389">
        <f t="shared" si="17"/>
        <v>0</v>
      </c>
      <c r="BG61" s="389">
        <f t="shared" si="17"/>
        <v>0</v>
      </c>
      <c r="BH61" s="389">
        <f t="shared" si="17"/>
        <v>0</v>
      </c>
      <c r="BI61" s="389">
        <f t="shared" si="17"/>
        <v>0</v>
      </c>
      <c r="BJ61" s="389">
        <f t="shared" si="17"/>
        <v>0</v>
      </c>
      <c r="BK61" s="390">
        <f t="shared" si="17"/>
        <v>0</v>
      </c>
    </row>
    <row r="62" spans="2:63" s="382" customFormat="1">
      <c r="B62" s="386"/>
      <c r="D62" s="403"/>
      <c r="E62" s="384"/>
      <c r="F62" s="384"/>
      <c r="G62" s="384"/>
      <c r="H62" s="384"/>
      <c r="I62" s="384"/>
      <c r="J62" s="384"/>
      <c r="K62" s="384"/>
      <c r="L62" s="384"/>
      <c r="M62" s="384"/>
      <c r="N62" s="384"/>
      <c r="O62" s="384"/>
      <c r="P62" s="384"/>
      <c r="Q62" s="384"/>
      <c r="R62" s="384"/>
      <c r="S62" s="384"/>
      <c r="T62" s="384"/>
      <c r="U62" s="384"/>
      <c r="V62" s="384"/>
      <c r="W62" s="384"/>
      <c r="X62" s="384"/>
      <c r="Y62" s="384"/>
      <c r="Z62" s="384"/>
      <c r="AA62" s="384"/>
      <c r="AB62" s="384"/>
      <c r="AC62" s="384"/>
      <c r="AD62" s="384"/>
      <c r="AE62" s="384"/>
      <c r="AF62" s="384"/>
      <c r="AG62" s="384"/>
      <c r="AH62" s="384"/>
      <c r="AI62" s="384"/>
      <c r="AJ62" s="384"/>
      <c r="AK62" s="384"/>
      <c r="AL62" s="384"/>
      <c r="AM62" s="384"/>
      <c r="AN62" s="384"/>
      <c r="AO62" s="384"/>
      <c r="AP62" s="384"/>
      <c r="AQ62" s="384"/>
      <c r="AR62" s="384"/>
      <c r="AS62" s="384"/>
      <c r="AT62" s="384"/>
      <c r="AU62" s="384"/>
      <c r="AV62" s="384"/>
      <c r="AW62" s="384"/>
      <c r="AX62" s="384"/>
      <c r="AY62" s="384"/>
      <c r="AZ62" s="384"/>
      <c r="BA62" s="384"/>
      <c r="BB62" s="384"/>
      <c r="BC62" s="384"/>
      <c r="BD62" s="384"/>
      <c r="BE62" s="384"/>
      <c r="BF62" s="384"/>
      <c r="BG62" s="384"/>
      <c r="BH62" s="384"/>
      <c r="BI62" s="384"/>
      <c r="BJ62" s="384"/>
      <c r="BK62" s="385"/>
    </row>
    <row r="63" spans="2:63" s="382" customFormat="1">
      <c r="B63" s="391" t="s">
        <v>204</v>
      </c>
      <c r="D63" s="403"/>
      <c r="E63" s="384"/>
      <c r="F63" s="384"/>
      <c r="G63" s="384"/>
      <c r="H63" s="384"/>
      <c r="I63" s="384"/>
      <c r="J63" s="384"/>
      <c r="K63" s="384"/>
      <c r="L63" s="384"/>
      <c r="M63" s="384"/>
      <c r="N63" s="384"/>
      <c r="O63" s="384"/>
      <c r="P63" s="384"/>
      <c r="Q63" s="384"/>
      <c r="R63" s="384"/>
      <c r="S63" s="384"/>
      <c r="T63" s="384"/>
      <c r="U63" s="384"/>
      <c r="V63" s="384"/>
      <c r="W63" s="384"/>
      <c r="X63" s="384"/>
      <c r="Y63" s="384"/>
      <c r="Z63" s="384"/>
      <c r="AA63" s="384"/>
      <c r="AB63" s="384"/>
      <c r="AC63" s="384"/>
      <c r="AD63" s="384"/>
      <c r="AE63" s="384"/>
      <c r="AF63" s="384"/>
      <c r="AG63" s="384"/>
      <c r="AH63" s="384"/>
      <c r="AI63" s="384"/>
      <c r="AJ63" s="384"/>
      <c r="AK63" s="384"/>
      <c r="AL63" s="384"/>
      <c r="AM63" s="384"/>
      <c r="AN63" s="384"/>
      <c r="AO63" s="384"/>
      <c r="AP63" s="384"/>
      <c r="AQ63" s="384"/>
      <c r="AR63" s="384"/>
      <c r="AS63" s="384"/>
      <c r="AT63" s="384"/>
      <c r="AU63" s="384"/>
      <c r="AV63" s="384"/>
      <c r="AW63" s="384"/>
      <c r="AX63" s="384"/>
      <c r="AY63" s="384"/>
      <c r="AZ63" s="384"/>
      <c r="BA63" s="384"/>
      <c r="BB63" s="384"/>
      <c r="BC63" s="384"/>
      <c r="BD63" s="384"/>
      <c r="BE63" s="384"/>
      <c r="BF63" s="384"/>
      <c r="BG63" s="384"/>
      <c r="BH63" s="384"/>
      <c r="BI63" s="384"/>
      <c r="BJ63" s="384"/>
      <c r="BK63" s="385"/>
    </row>
    <row r="64" spans="2:63" s="382" customFormat="1">
      <c r="B64" s="392" t="s">
        <v>205</v>
      </c>
      <c r="D64" s="404"/>
      <c r="E64" s="389"/>
      <c r="F64" s="389"/>
      <c r="G64" s="389"/>
      <c r="H64" s="389"/>
      <c r="I64" s="389"/>
      <c r="J64" s="389"/>
      <c r="K64" s="389"/>
      <c r="L64" s="389"/>
      <c r="M64" s="389"/>
      <c r="N64" s="389"/>
      <c r="O64" s="389"/>
      <c r="P64" s="389"/>
      <c r="Q64" s="389"/>
      <c r="R64" s="389"/>
      <c r="S64" s="389"/>
      <c r="T64" s="389"/>
      <c r="U64" s="389"/>
      <c r="V64" s="389"/>
      <c r="W64" s="389"/>
      <c r="X64" s="389"/>
      <c r="Y64" s="389"/>
      <c r="Z64" s="389"/>
      <c r="AA64" s="389"/>
      <c r="AB64" s="389"/>
      <c r="AC64" s="389"/>
      <c r="AD64" s="389"/>
      <c r="AE64" s="389"/>
      <c r="AF64" s="389"/>
      <c r="AG64" s="389"/>
      <c r="AH64" s="389"/>
      <c r="AI64" s="389"/>
      <c r="AJ64" s="389"/>
      <c r="AK64" s="389"/>
      <c r="AL64" s="389"/>
      <c r="AM64" s="389"/>
      <c r="AN64" s="389"/>
      <c r="AO64" s="389"/>
      <c r="AP64" s="389"/>
      <c r="AQ64" s="389"/>
      <c r="AR64" s="389"/>
      <c r="AS64" s="389"/>
      <c r="AT64" s="389"/>
      <c r="AU64" s="389"/>
      <c r="AV64" s="389"/>
      <c r="AW64" s="389"/>
      <c r="AX64" s="389"/>
      <c r="AY64" s="389"/>
      <c r="AZ64" s="389"/>
      <c r="BA64" s="389"/>
      <c r="BB64" s="389"/>
      <c r="BC64" s="389"/>
      <c r="BD64" s="389"/>
      <c r="BE64" s="389"/>
      <c r="BF64" s="389"/>
      <c r="BG64" s="389"/>
      <c r="BH64" s="389"/>
      <c r="BI64" s="389"/>
      <c r="BJ64" s="389"/>
      <c r="BK64" s="390"/>
    </row>
    <row r="65" spans="2:63" s="382" customFormat="1">
      <c r="B65" s="405" t="s">
        <v>206</v>
      </c>
      <c r="D65" s="406"/>
      <c r="E65" s="407"/>
      <c r="F65" s="407"/>
      <c r="G65" s="407"/>
      <c r="H65" s="407"/>
      <c r="I65" s="407"/>
      <c r="J65" s="407"/>
      <c r="K65" s="407"/>
      <c r="L65" s="407"/>
      <c r="M65" s="407"/>
      <c r="N65" s="407"/>
      <c r="O65" s="407"/>
      <c r="P65" s="407"/>
      <c r="Q65" s="407"/>
      <c r="R65" s="407"/>
      <c r="S65" s="407"/>
      <c r="T65" s="407"/>
      <c r="U65" s="407"/>
      <c r="V65" s="407"/>
      <c r="W65" s="407"/>
      <c r="X65" s="407"/>
      <c r="Y65" s="407"/>
      <c r="Z65" s="407"/>
      <c r="AA65" s="407"/>
      <c r="AB65" s="407"/>
      <c r="AC65" s="407"/>
      <c r="AD65" s="407"/>
      <c r="AE65" s="407"/>
      <c r="AF65" s="407"/>
      <c r="AG65" s="407"/>
      <c r="AH65" s="407"/>
      <c r="AI65" s="407"/>
      <c r="AJ65" s="407"/>
      <c r="AK65" s="407"/>
      <c r="AL65" s="407"/>
      <c r="AM65" s="407"/>
      <c r="AN65" s="407"/>
      <c r="AO65" s="407"/>
      <c r="AP65" s="407"/>
      <c r="AQ65" s="407"/>
      <c r="AR65" s="407"/>
      <c r="AS65" s="407"/>
      <c r="AT65" s="407"/>
      <c r="AU65" s="407"/>
      <c r="AV65" s="407"/>
      <c r="AW65" s="407"/>
      <c r="AX65" s="407"/>
      <c r="AY65" s="407"/>
      <c r="AZ65" s="407"/>
      <c r="BA65" s="407"/>
      <c r="BB65" s="407"/>
      <c r="BC65" s="407"/>
      <c r="BD65" s="407"/>
      <c r="BE65" s="407"/>
      <c r="BF65" s="407"/>
      <c r="BG65" s="407"/>
      <c r="BH65" s="407"/>
      <c r="BI65" s="407"/>
      <c r="BJ65" s="407"/>
      <c r="BK65" s="408"/>
    </row>
    <row r="66" spans="2:63" s="382" customFormat="1"/>
    <row r="67" spans="2:63" s="382" customFormat="1">
      <c r="B67" s="409" t="s">
        <v>207</v>
      </c>
      <c r="D67" s="410">
        <f>-D16+D27+D61</f>
        <v>3704.9</v>
      </c>
      <c r="E67" s="411">
        <f t="shared" ref="E67:BK67" si="18">-E16+E27+E61</f>
        <v>3643.7231599999996</v>
      </c>
      <c r="F67" s="411">
        <f t="shared" si="18"/>
        <v>3618.4364731999999</v>
      </c>
      <c r="G67" s="411">
        <f t="shared" si="18"/>
        <v>3592.690023914</v>
      </c>
      <c r="H67" s="411">
        <f t="shared" si="18"/>
        <v>2420.7931983089534</v>
      </c>
      <c r="I67" s="411">
        <f t="shared" si="18"/>
        <v>2043.2655869929897</v>
      </c>
      <c r="J67" s="411">
        <f t="shared" si="18"/>
        <v>1651.6784551466933</v>
      </c>
      <c r="K67" s="411">
        <f t="shared" si="18"/>
        <v>1046.2603958888367</v>
      </c>
      <c r="L67" s="411">
        <f t="shared" si="18"/>
        <v>639.11353138311347</v>
      </c>
      <c r="M67" s="411">
        <f t="shared" si="18"/>
        <v>217.27295065001357</v>
      </c>
      <c r="N67" s="411">
        <f t="shared" si="18"/>
        <v>49.846496051281264</v>
      </c>
      <c r="O67" s="411">
        <f t="shared" si="18"/>
        <v>-46.860102355404763</v>
      </c>
      <c r="P67" s="411">
        <f t="shared" si="18"/>
        <v>-145.44342093841908</v>
      </c>
      <c r="Q67" s="411">
        <f t="shared" si="18"/>
        <v>-245.93955880648778</v>
      </c>
      <c r="R67" s="411">
        <f t="shared" si="18"/>
        <v>-348.38530116815343</v>
      </c>
      <c r="S67" s="411">
        <f t="shared" si="18"/>
        <v>-452.81813215669075</v>
      </c>
      <c r="T67" s="411">
        <f t="shared" si="18"/>
        <v>-559.27624788912692</v>
      </c>
      <c r="U67" s="411">
        <f t="shared" si="18"/>
        <v>-667.79856976344502</v>
      </c>
      <c r="V67" s="411">
        <f t="shared" si="18"/>
        <v>-778.42475799816089</v>
      </c>
      <c r="W67" s="411">
        <f t="shared" si="18"/>
        <v>-891.19522541856043</v>
      </c>
      <c r="X67" s="411">
        <f t="shared" si="18"/>
        <v>-1006.1511514938767</v>
      </c>
      <c r="Y67" s="411">
        <f t="shared" si="18"/>
        <v>-1123.3344966298728</v>
      </c>
      <c r="Z67" s="411">
        <f t="shared" si="18"/>
        <v>-1242.7880167212438</v>
      </c>
      <c r="AA67" s="411">
        <f t="shared" si="18"/>
        <v>-1364.5552779684094</v>
      </c>
      <c r="AB67" s="411">
        <f t="shared" si="18"/>
        <v>-1488.6806719633373</v>
      </c>
      <c r="AC67" s="411">
        <f t="shared" si="18"/>
        <v>-1615.209431049052</v>
      </c>
      <c r="AD67" s="411">
        <f t="shared" si="18"/>
        <v>-1744.1876439576452</v>
      </c>
      <c r="AE67" s="411">
        <f t="shared" si="18"/>
        <v>-1875.662271731597</v>
      </c>
      <c r="AF67" s="411">
        <f t="shared" si="18"/>
        <v>-2009.6811639333991</v>
      </c>
      <c r="AG67" s="411">
        <f t="shared" si="18"/>
        <v>-2146.2930751484178</v>
      </c>
      <c r="AH67" s="411">
        <f t="shared" si="18"/>
        <v>-2285.5476817861459</v>
      </c>
      <c r="AI67" s="411">
        <f t="shared" si="18"/>
        <v>-2427.4955991849947</v>
      </c>
      <c r="AJ67" s="411">
        <f t="shared" si="18"/>
        <v>-2572.1883990259016</v>
      </c>
      <c r="AK67" s="411">
        <f t="shared" si="18"/>
        <v>-2719.6786270600537</v>
      </c>
      <c r="AL67" s="411">
        <f t="shared" si="18"/>
        <v>-2870.0198211562324</v>
      </c>
      <c r="AM67" s="411">
        <f t="shared" si="18"/>
        <v>-3023.2665296732084</v>
      </c>
      <c r="AN67" s="411">
        <f t="shared" si="18"/>
        <v>-3179.4743301628678</v>
      </c>
      <c r="AO67" s="411">
        <f t="shared" si="18"/>
        <v>-3338.6998484097294</v>
      </c>
      <c r="AP67" s="411">
        <f t="shared" si="18"/>
        <v>-3501.0007778126146</v>
      </c>
      <c r="AQ67" s="411">
        <f t="shared" si="18"/>
        <v>-3666.435899114429</v>
      </c>
      <c r="AR67" s="411">
        <f t="shared" si="18"/>
        <v>-3835.065100485916</v>
      </c>
      <c r="AS67" s="411">
        <f t="shared" si="18"/>
        <v>-4006.9493979695617</v>
      </c>
      <c r="AT67" s="411">
        <f t="shared" si="18"/>
        <v>-4182.150956289729</v>
      </c>
      <c r="AU67" s="411">
        <f t="shared" si="18"/>
        <v>-4360.7331100353222</v>
      </c>
      <c r="AV67" s="411">
        <f t="shared" si="18"/>
        <v>-4542.760385221316</v>
      </c>
      <c r="AW67" s="411">
        <f t="shared" si="18"/>
        <v>-4728.298521235668</v>
      </c>
      <c r="AX67" s="411">
        <f t="shared" si="18"/>
        <v>-4917.414493178052</v>
      </c>
      <c r="AY67" s="411">
        <f t="shared" si="18"/>
        <v>-5110.1765345972281</v>
      </c>
      <c r="AZ67" s="411">
        <f t="shared" si="18"/>
        <v>-5306.6541606336732</v>
      </c>
      <c r="BA67" s="411">
        <f t="shared" si="18"/>
        <v>-5506.918191574463</v>
      </c>
      <c r="BB67" s="411">
        <f t="shared" si="18"/>
        <v>-5711.0407768272735</v>
      </c>
      <c r="BC67" s="411">
        <f t="shared" si="18"/>
        <v>-5919.0954193206671</v>
      </c>
      <c r="BD67" s="411">
        <f t="shared" si="18"/>
        <v>-6131.1570003378574</v>
      </c>
      <c r="BE67" s="411">
        <f t="shared" si="18"/>
        <v>-6347.3018047911582</v>
      </c>
      <c r="BF67" s="411">
        <f t="shared" si="18"/>
        <v>-6567.6075469446878</v>
      </c>
      <c r="BG67" s="411">
        <f t="shared" si="18"/>
        <v>-6792.153396592732</v>
      </c>
      <c r="BH67" s="411">
        <f t="shared" si="18"/>
        <v>-7021.0200057014663</v>
      </c>
      <c r="BI67" s="411">
        <f t="shared" si="18"/>
        <v>-7254.2895355217943</v>
      </c>
      <c r="BJ67" s="411">
        <f t="shared" si="18"/>
        <v>-7492.0456841811856</v>
      </c>
      <c r="BK67" s="412">
        <f t="shared" si="18"/>
        <v>-7734.3737147624888</v>
      </c>
    </row>
    <row r="68" spans="2:63" s="382" customFormat="1"/>
    <row r="69" spans="2:63" s="382" customFormat="1">
      <c r="B69" s="393" t="s">
        <v>208</v>
      </c>
      <c r="D69" s="394"/>
      <c r="E69" s="395"/>
      <c r="F69" s="395"/>
      <c r="G69" s="395"/>
      <c r="H69" s="395"/>
      <c r="I69" s="395"/>
      <c r="J69" s="395"/>
      <c r="K69" s="395"/>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5"/>
      <c r="AJ69" s="395"/>
      <c r="AK69" s="395"/>
      <c r="AL69" s="395"/>
      <c r="AM69" s="395"/>
      <c r="AN69" s="395"/>
      <c r="AO69" s="395"/>
      <c r="AP69" s="395"/>
      <c r="AQ69" s="395"/>
      <c r="AR69" s="395"/>
      <c r="AS69" s="395"/>
      <c r="AT69" s="395"/>
      <c r="AU69" s="395"/>
      <c r="AV69" s="395"/>
      <c r="AW69" s="395"/>
      <c r="AX69" s="395"/>
      <c r="AY69" s="395"/>
      <c r="AZ69" s="395"/>
      <c r="BA69" s="395"/>
      <c r="BB69" s="395"/>
      <c r="BC69" s="395"/>
      <c r="BD69" s="395"/>
      <c r="BE69" s="395"/>
      <c r="BF69" s="395"/>
      <c r="BG69" s="395"/>
      <c r="BH69" s="395"/>
      <c r="BI69" s="395"/>
      <c r="BJ69" s="395"/>
      <c r="BK69" s="396"/>
    </row>
    <row r="70" spans="2:63" s="382" customFormat="1">
      <c r="B70" s="391" t="s">
        <v>209</v>
      </c>
      <c r="D70" s="383">
        <f>'Inputs (2)'!F249</f>
        <v>3</v>
      </c>
      <c r="E70" s="384">
        <f>'Inputs (2)'!G249</f>
        <v>3</v>
      </c>
      <c r="F70" s="384">
        <f>'Inputs (2)'!H249</f>
        <v>3</v>
      </c>
      <c r="G70" s="384">
        <f>'Inputs (2)'!I249</f>
        <v>3</v>
      </c>
      <c r="H70" s="384">
        <f>'Inputs (2)'!J249</f>
        <v>3</v>
      </c>
      <c r="I70" s="384">
        <f>'Inputs (2)'!K249</f>
        <v>3</v>
      </c>
      <c r="J70" s="384">
        <f>'Inputs (2)'!L249</f>
        <v>3</v>
      </c>
      <c r="K70" s="384">
        <f>'Inputs (2)'!M249</f>
        <v>3</v>
      </c>
      <c r="L70" s="384">
        <f>'Inputs (2)'!N249</f>
        <v>3</v>
      </c>
      <c r="M70" s="384">
        <f>'Inputs (2)'!O249</f>
        <v>3</v>
      </c>
      <c r="N70" s="384">
        <f>'Inputs (2)'!P249</f>
        <v>3</v>
      </c>
      <c r="O70" s="384">
        <f>'Inputs (2)'!Q249</f>
        <v>3</v>
      </c>
      <c r="P70" s="384">
        <f>'Inputs (2)'!R249</f>
        <v>3</v>
      </c>
      <c r="Q70" s="384">
        <f>'Inputs (2)'!S249</f>
        <v>3</v>
      </c>
      <c r="R70" s="384">
        <f>'Inputs (2)'!T249</f>
        <v>3</v>
      </c>
      <c r="S70" s="384">
        <f>'Inputs (2)'!U249</f>
        <v>3</v>
      </c>
      <c r="T70" s="384">
        <f>'Inputs (2)'!V249</f>
        <v>3</v>
      </c>
      <c r="U70" s="384">
        <f>'Inputs (2)'!W249</f>
        <v>3</v>
      </c>
      <c r="V70" s="384">
        <f>'Inputs (2)'!X249</f>
        <v>3</v>
      </c>
      <c r="W70" s="384">
        <f>'Inputs (2)'!Y249</f>
        <v>3</v>
      </c>
      <c r="X70" s="384">
        <f>'Inputs (2)'!Z249</f>
        <v>3</v>
      </c>
      <c r="Y70" s="384">
        <f>'Inputs (2)'!AA249</f>
        <v>3</v>
      </c>
      <c r="Z70" s="384">
        <f>'Inputs (2)'!AB249</f>
        <v>3</v>
      </c>
      <c r="AA70" s="384">
        <f>'Inputs (2)'!AC249</f>
        <v>3</v>
      </c>
      <c r="AB70" s="384">
        <f>'Inputs (2)'!AD249</f>
        <v>3</v>
      </c>
      <c r="AC70" s="384">
        <f>'Inputs (2)'!AE249</f>
        <v>3</v>
      </c>
      <c r="AD70" s="384">
        <f>'Inputs (2)'!AF249</f>
        <v>3</v>
      </c>
      <c r="AE70" s="384">
        <f>'Inputs (2)'!AG249</f>
        <v>3</v>
      </c>
      <c r="AF70" s="384">
        <f>'Inputs (2)'!AH249</f>
        <v>3</v>
      </c>
      <c r="AG70" s="384">
        <f>'Inputs (2)'!AI249</f>
        <v>3</v>
      </c>
      <c r="AH70" s="384">
        <f>'Inputs (2)'!AJ249</f>
        <v>3</v>
      </c>
      <c r="AI70" s="384">
        <f>'Inputs (2)'!AK249</f>
        <v>3</v>
      </c>
      <c r="AJ70" s="384">
        <f>'Inputs (2)'!AL249</f>
        <v>3</v>
      </c>
      <c r="AK70" s="384">
        <f>'Inputs (2)'!AM249</f>
        <v>3</v>
      </c>
      <c r="AL70" s="384">
        <f>'Inputs (2)'!AN249</f>
        <v>3</v>
      </c>
      <c r="AM70" s="384">
        <f>'Inputs (2)'!AO249</f>
        <v>3</v>
      </c>
      <c r="AN70" s="384">
        <f>'Inputs (2)'!AP249</f>
        <v>3</v>
      </c>
      <c r="AO70" s="384">
        <f>'Inputs (2)'!AQ249</f>
        <v>3</v>
      </c>
      <c r="AP70" s="384">
        <f>'Inputs (2)'!AR249</f>
        <v>3</v>
      </c>
      <c r="AQ70" s="384">
        <f>'Inputs (2)'!AS249</f>
        <v>3</v>
      </c>
      <c r="AR70" s="384">
        <f>'Inputs (2)'!AT249</f>
        <v>3</v>
      </c>
      <c r="AS70" s="384">
        <f>'Inputs (2)'!AU249</f>
        <v>3</v>
      </c>
      <c r="AT70" s="384">
        <f>'Inputs (2)'!AV249</f>
        <v>3</v>
      </c>
      <c r="AU70" s="384">
        <f>'Inputs (2)'!AW249</f>
        <v>3</v>
      </c>
      <c r="AV70" s="384">
        <f>'Inputs (2)'!AX249</f>
        <v>3</v>
      </c>
      <c r="AW70" s="384">
        <f>'Inputs (2)'!AY249</f>
        <v>3</v>
      </c>
      <c r="AX70" s="384">
        <f>'Inputs (2)'!AZ249</f>
        <v>3</v>
      </c>
      <c r="AY70" s="384">
        <f>'Inputs (2)'!BA249</f>
        <v>3</v>
      </c>
      <c r="AZ70" s="384">
        <f>'Inputs (2)'!BB249</f>
        <v>3</v>
      </c>
      <c r="BA70" s="384">
        <f>'Inputs (2)'!BC249</f>
        <v>3</v>
      </c>
      <c r="BB70" s="384">
        <f>'Inputs (2)'!BD249</f>
        <v>3</v>
      </c>
      <c r="BC70" s="384">
        <f>'Inputs (2)'!BE249</f>
        <v>3</v>
      </c>
      <c r="BD70" s="384">
        <f>'Inputs (2)'!BF249</f>
        <v>3</v>
      </c>
      <c r="BE70" s="384">
        <f>'Inputs (2)'!BG249</f>
        <v>3</v>
      </c>
      <c r="BF70" s="384">
        <f>'Inputs (2)'!BH249</f>
        <v>3</v>
      </c>
      <c r="BG70" s="384">
        <f>'Inputs (2)'!BI249</f>
        <v>3</v>
      </c>
      <c r="BH70" s="384">
        <f>'Inputs (2)'!BJ249</f>
        <v>3</v>
      </c>
      <c r="BI70" s="384">
        <f>'Inputs (2)'!BK249</f>
        <v>3</v>
      </c>
      <c r="BJ70" s="384">
        <f>'Inputs (2)'!BL249</f>
        <v>3</v>
      </c>
      <c r="BK70" s="385">
        <f>'Inputs (2)'!BM249</f>
        <v>3</v>
      </c>
    </row>
    <row r="71" spans="2:63" s="382" customFormat="1">
      <c r="B71" s="391" t="s">
        <v>210</v>
      </c>
      <c r="D71" s="383">
        <f>'Inputs (2)'!F250</f>
        <v>0</v>
      </c>
      <c r="E71" s="384">
        <f>'Inputs (2)'!G250</f>
        <v>0</v>
      </c>
      <c r="F71" s="384">
        <f>'Inputs (2)'!H250</f>
        <v>0</v>
      </c>
      <c r="G71" s="384">
        <f>'Inputs (2)'!I250</f>
        <v>0</v>
      </c>
      <c r="H71" s="384">
        <f>'Inputs (2)'!J250</f>
        <v>0</v>
      </c>
      <c r="I71" s="384">
        <f>'Inputs (2)'!K250</f>
        <v>0</v>
      </c>
      <c r="J71" s="384">
        <f>'Inputs (2)'!L250</f>
        <v>0</v>
      </c>
      <c r="K71" s="384">
        <f>'Inputs (2)'!M250</f>
        <v>0</v>
      </c>
      <c r="L71" s="384">
        <f>'Inputs (2)'!N250</f>
        <v>0</v>
      </c>
      <c r="M71" s="384">
        <f>'Inputs (2)'!O250</f>
        <v>0</v>
      </c>
      <c r="N71" s="384">
        <f>'Inputs (2)'!P250</f>
        <v>0</v>
      </c>
      <c r="O71" s="384">
        <f>'Inputs (2)'!Q250</f>
        <v>0</v>
      </c>
      <c r="P71" s="384">
        <f>'Inputs (2)'!R250</f>
        <v>0</v>
      </c>
      <c r="Q71" s="384">
        <f>'Inputs (2)'!S250</f>
        <v>0</v>
      </c>
      <c r="R71" s="384">
        <f>'Inputs (2)'!T250</f>
        <v>0</v>
      </c>
      <c r="S71" s="384">
        <f>'Inputs (2)'!U250</f>
        <v>0</v>
      </c>
      <c r="T71" s="384">
        <f>'Inputs (2)'!V250</f>
        <v>0</v>
      </c>
      <c r="U71" s="384">
        <f>'Inputs (2)'!W250</f>
        <v>0</v>
      </c>
      <c r="V71" s="384">
        <f>'Inputs (2)'!X250</f>
        <v>0</v>
      </c>
      <c r="W71" s="384">
        <f>'Inputs (2)'!Y250</f>
        <v>0</v>
      </c>
      <c r="X71" s="384">
        <f>'Inputs (2)'!Z250</f>
        <v>0</v>
      </c>
      <c r="Y71" s="384">
        <f>'Inputs (2)'!AA250</f>
        <v>0</v>
      </c>
      <c r="Z71" s="384">
        <f>'Inputs (2)'!AB250</f>
        <v>0</v>
      </c>
      <c r="AA71" s="384">
        <f>'Inputs (2)'!AC250</f>
        <v>0</v>
      </c>
      <c r="AB71" s="384">
        <f>'Inputs (2)'!AD250</f>
        <v>0</v>
      </c>
      <c r="AC71" s="384">
        <f>'Inputs (2)'!AE250</f>
        <v>0</v>
      </c>
      <c r="AD71" s="384">
        <f>'Inputs (2)'!AF250</f>
        <v>0</v>
      </c>
      <c r="AE71" s="384">
        <f>'Inputs (2)'!AG250</f>
        <v>0</v>
      </c>
      <c r="AF71" s="384">
        <f>'Inputs (2)'!AH250</f>
        <v>0</v>
      </c>
      <c r="AG71" s="384">
        <f>'Inputs (2)'!AI250</f>
        <v>0</v>
      </c>
      <c r="AH71" s="384">
        <f>'Inputs (2)'!AJ250</f>
        <v>0</v>
      </c>
      <c r="AI71" s="384">
        <f>'Inputs (2)'!AK250</f>
        <v>0</v>
      </c>
      <c r="AJ71" s="384">
        <f>'Inputs (2)'!AL250</f>
        <v>0</v>
      </c>
      <c r="AK71" s="384">
        <f>'Inputs (2)'!AM250</f>
        <v>0</v>
      </c>
      <c r="AL71" s="384">
        <f>'Inputs (2)'!AN250</f>
        <v>0</v>
      </c>
      <c r="AM71" s="384">
        <f>'Inputs (2)'!AO250</f>
        <v>0</v>
      </c>
      <c r="AN71" s="384">
        <f>'Inputs (2)'!AP250</f>
        <v>0</v>
      </c>
      <c r="AO71" s="384">
        <f>'Inputs (2)'!AQ250</f>
        <v>0</v>
      </c>
      <c r="AP71" s="384">
        <f>'Inputs (2)'!AR250</f>
        <v>0</v>
      </c>
      <c r="AQ71" s="384">
        <f>'Inputs (2)'!AS250</f>
        <v>0</v>
      </c>
      <c r="AR71" s="384">
        <f>'Inputs (2)'!AT250</f>
        <v>0</v>
      </c>
      <c r="AS71" s="384">
        <f>'Inputs (2)'!AU250</f>
        <v>0</v>
      </c>
      <c r="AT71" s="384">
        <f>'Inputs (2)'!AV250</f>
        <v>0</v>
      </c>
      <c r="AU71" s="384">
        <f>'Inputs (2)'!AW250</f>
        <v>0</v>
      </c>
      <c r="AV71" s="384">
        <f>'Inputs (2)'!AX250</f>
        <v>0</v>
      </c>
      <c r="AW71" s="384">
        <f>'Inputs (2)'!AY250</f>
        <v>0</v>
      </c>
      <c r="AX71" s="384">
        <f>'Inputs (2)'!AZ250</f>
        <v>0</v>
      </c>
      <c r="AY71" s="384">
        <f>'Inputs (2)'!BA250</f>
        <v>0</v>
      </c>
      <c r="AZ71" s="384">
        <f>'Inputs (2)'!BB250</f>
        <v>0</v>
      </c>
      <c r="BA71" s="384">
        <f>'Inputs (2)'!BC250</f>
        <v>0</v>
      </c>
      <c r="BB71" s="384">
        <f>'Inputs (2)'!BD250</f>
        <v>0</v>
      </c>
      <c r="BC71" s="384">
        <f>'Inputs (2)'!BE250</f>
        <v>0</v>
      </c>
      <c r="BD71" s="384">
        <f>'Inputs (2)'!BF250</f>
        <v>0</v>
      </c>
      <c r="BE71" s="384">
        <f>'Inputs (2)'!BG250</f>
        <v>0</v>
      </c>
      <c r="BF71" s="384">
        <f>'Inputs (2)'!BH250</f>
        <v>0</v>
      </c>
      <c r="BG71" s="384">
        <f>'Inputs (2)'!BI250</f>
        <v>0</v>
      </c>
      <c r="BH71" s="384">
        <f>'Inputs (2)'!BJ250</f>
        <v>0</v>
      </c>
      <c r="BI71" s="384">
        <f>'Inputs (2)'!BK250</f>
        <v>0</v>
      </c>
      <c r="BJ71" s="384">
        <f>'Inputs (2)'!BL250</f>
        <v>0</v>
      </c>
      <c r="BK71" s="385">
        <f>'Inputs (2)'!BM250</f>
        <v>0</v>
      </c>
    </row>
    <row r="72" spans="2:63" s="382" customFormat="1">
      <c r="B72" s="391" t="s">
        <v>211</v>
      </c>
      <c r="D72" s="383">
        <f>'Inputs (2)'!F251</f>
        <v>0</v>
      </c>
      <c r="E72" s="384">
        <f>'Inputs (2)'!G251</f>
        <v>0</v>
      </c>
      <c r="F72" s="384">
        <f>'Inputs (2)'!H251</f>
        <v>0</v>
      </c>
      <c r="G72" s="384">
        <f>'Inputs (2)'!I251</f>
        <v>0</v>
      </c>
      <c r="H72" s="384">
        <f>'Inputs (2)'!J251</f>
        <v>0</v>
      </c>
      <c r="I72" s="384">
        <f>'Inputs (2)'!K251</f>
        <v>0</v>
      </c>
      <c r="J72" s="384">
        <f>'Inputs (2)'!L251</f>
        <v>0</v>
      </c>
      <c r="K72" s="384">
        <f>'Inputs (2)'!M251</f>
        <v>0</v>
      </c>
      <c r="L72" s="384">
        <f>'Inputs (2)'!N251</f>
        <v>0</v>
      </c>
      <c r="M72" s="384">
        <f>'Inputs (2)'!O251</f>
        <v>0</v>
      </c>
      <c r="N72" s="384">
        <f>'Inputs (2)'!P251</f>
        <v>0</v>
      </c>
      <c r="O72" s="384">
        <f>'Inputs (2)'!Q251</f>
        <v>0</v>
      </c>
      <c r="P72" s="384">
        <f>'Inputs (2)'!R251</f>
        <v>0</v>
      </c>
      <c r="Q72" s="384">
        <f>'Inputs (2)'!S251</f>
        <v>0</v>
      </c>
      <c r="R72" s="384">
        <f>'Inputs (2)'!T251</f>
        <v>0</v>
      </c>
      <c r="S72" s="384">
        <f>'Inputs (2)'!U251</f>
        <v>0</v>
      </c>
      <c r="T72" s="384">
        <f>'Inputs (2)'!V251</f>
        <v>0</v>
      </c>
      <c r="U72" s="384">
        <f>'Inputs (2)'!W251</f>
        <v>0</v>
      </c>
      <c r="V72" s="384">
        <f>'Inputs (2)'!X251</f>
        <v>0</v>
      </c>
      <c r="W72" s="384">
        <f>'Inputs (2)'!Y251</f>
        <v>0</v>
      </c>
      <c r="X72" s="384">
        <f>'Inputs (2)'!Z251</f>
        <v>0</v>
      </c>
      <c r="Y72" s="384">
        <f>'Inputs (2)'!AA251</f>
        <v>0</v>
      </c>
      <c r="Z72" s="384">
        <f>'Inputs (2)'!AB251</f>
        <v>0</v>
      </c>
      <c r="AA72" s="384">
        <f>'Inputs (2)'!AC251</f>
        <v>0</v>
      </c>
      <c r="AB72" s="384">
        <f>'Inputs (2)'!AD251</f>
        <v>0</v>
      </c>
      <c r="AC72" s="384">
        <f>'Inputs (2)'!AE251</f>
        <v>0</v>
      </c>
      <c r="AD72" s="384">
        <f>'Inputs (2)'!AF251</f>
        <v>0</v>
      </c>
      <c r="AE72" s="384">
        <f>'Inputs (2)'!AG251</f>
        <v>0</v>
      </c>
      <c r="AF72" s="384">
        <f>'Inputs (2)'!AH251</f>
        <v>0</v>
      </c>
      <c r="AG72" s="384">
        <f>'Inputs (2)'!AI251</f>
        <v>0</v>
      </c>
      <c r="AH72" s="384">
        <f>'Inputs (2)'!AJ251</f>
        <v>0</v>
      </c>
      <c r="AI72" s="384">
        <f>'Inputs (2)'!AK251</f>
        <v>0</v>
      </c>
      <c r="AJ72" s="384">
        <f>'Inputs (2)'!AL251</f>
        <v>0</v>
      </c>
      <c r="AK72" s="384">
        <f>'Inputs (2)'!AM251</f>
        <v>0</v>
      </c>
      <c r="AL72" s="384">
        <f>'Inputs (2)'!AN251</f>
        <v>0</v>
      </c>
      <c r="AM72" s="384">
        <f>'Inputs (2)'!AO251</f>
        <v>0</v>
      </c>
      <c r="AN72" s="384">
        <f>'Inputs (2)'!AP251</f>
        <v>0</v>
      </c>
      <c r="AO72" s="384">
        <f>'Inputs (2)'!AQ251</f>
        <v>0</v>
      </c>
      <c r="AP72" s="384">
        <f>'Inputs (2)'!AR251</f>
        <v>0</v>
      </c>
      <c r="AQ72" s="384">
        <f>'Inputs (2)'!AS251</f>
        <v>0</v>
      </c>
      <c r="AR72" s="384">
        <f>'Inputs (2)'!AT251</f>
        <v>0</v>
      </c>
      <c r="AS72" s="384">
        <f>'Inputs (2)'!AU251</f>
        <v>0</v>
      </c>
      <c r="AT72" s="384">
        <f>'Inputs (2)'!AV251</f>
        <v>0</v>
      </c>
      <c r="AU72" s="384">
        <f>'Inputs (2)'!AW251</f>
        <v>0</v>
      </c>
      <c r="AV72" s="384">
        <f>'Inputs (2)'!AX251</f>
        <v>0</v>
      </c>
      <c r="AW72" s="384">
        <f>'Inputs (2)'!AY251</f>
        <v>0</v>
      </c>
      <c r="AX72" s="384">
        <f>'Inputs (2)'!AZ251</f>
        <v>0</v>
      </c>
      <c r="AY72" s="384">
        <f>'Inputs (2)'!BA251</f>
        <v>0</v>
      </c>
      <c r="AZ72" s="384">
        <f>'Inputs (2)'!BB251</f>
        <v>0</v>
      </c>
      <c r="BA72" s="384">
        <f>'Inputs (2)'!BC251</f>
        <v>0</v>
      </c>
      <c r="BB72" s="384">
        <f>'Inputs (2)'!BD251</f>
        <v>0</v>
      </c>
      <c r="BC72" s="384">
        <f>'Inputs (2)'!BE251</f>
        <v>0</v>
      </c>
      <c r="BD72" s="384">
        <f>'Inputs (2)'!BF251</f>
        <v>0</v>
      </c>
      <c r="BE72" s="384">
        <f>'Inputs (2)'!BG251</f>
        <v>0</v>
      </c>
      <c r="BF72" s="384">
        <f>'Inputs (2)'!BH251</f>
        <v>0</v>
      </c>
      <c r="BG72" s="384">
        <f>'Inputs (2)'!BI251</f>
        <v>0</v>
      </c>
      <c r="BH72" s="384">
        <f>'Inputs (2)'!BJ251</f>
        <v>0</v>
      </c>
      <c r="BI72" s="384">
        <f>'Inputs (2)'!BK251</f>
        <v>0</v>
      </c>
      <c r="BJ72" s="384">
        <f>'Inputs (2)'!BL251</f>
        <v>0</v>
      </c>
      <c r="BK72" s="385">
        <f>'Inputs (2)'!BM251</f>
        <v>0</v>
      </c>
    </row>
    <row r="73" spans="2:63" s="382" customFormat="1">
      <c r="B73" s="391" t="s">
        <v>212</v>
      </c>
      <c r="D73" s="383">
        <f>'Inputs (2)'!F252</f>
        <v>4</v>
      </c>
      <c r="E73" s="384">
        <f>'Inputs (2)'!G252</f>
        <v>4</v>
      </c>
      <c r="F73" s="384">
        <f>'Inputs (2)'!H252</f>
        <v>4</v>
      </c>
      <c r="G73" s="384">
        <f>'Inputs (2)'!I252</f>
        <v>4</v>
      </c>
      <c r="H73" s="384">
        <f>'Inputs (2)'!J252</f>
        <v>4</v>
      </c>
      <c r="I73" s="384">
        <f>'Inputs (2)'!K252</f>
        <v>4</v>
      </c>
      <c r="J73" s="384">
        <f>'Inputs (2)'!L252</f>
        <v>4</v>
      </c>
      <c r="K73" s="384">
        <f>'Inputs (2)'!M252</f>
        <v>4</v>
      </c>
      <c r="L73" s="384">
        <f>'Inputs (2)'!N252</f>
        <v>4</v>
      </c>
      <c r="M73" s="384">
        <f>'Inputs (2)'!O252</f>
        <v>4</v>
      </c>
      <c r="N73" s="384">
        <f>'Inputs (2)'!P252</f>
        <v>4</v>
      </c>
      <c r="O73" s="384">
        <f>'Inputs (2)'!Q252</f>
        <v>4</v>
      </c>
      <c r="P73" s="384">
        <f>'Inputs (2)'!R252</f>
        <v>4</v>
      </c>
      <c r="Q73" s="384">
        <f>'Inputs (2)'!S252</f>
        <v>4</v>
      </c>
      <c r="R73" s="384">
        <f>'Inputs (2)'!T252</f>
        <v>4</v>
      </c>
      <c r="S73" s="384">
        <f>'Inputs (2)'!U252</f>
        <v>4</v>
      </c>
      <c r="T73" s="384">
        <f>'Inputs (2)'!V252</f>
        <v>4</v>
      </c>
      <c r="U73" s="384">
        <f>'Inputs (2)'!W252</f>
        <v>4</v>
      </c>
      <c r="V73" s="384">
        <f>'Inputs (2)'!X252</f>
        <v>4</v>
      </c>
      <c r="W73" s="384">
        <f>'Inputs (2)'!Y252</f>
        <v>4</v>
      </c>
      <c r="X73" s="384">
        <f>'Inputs (2)'!Z252</f>
        <v>4</v>
      </c>
      <c r="Y73" s="384">
        <f>'Inputs (2)'!AA252</f>
        <v>4</v>
      </c>
      <c r="Z73" s="384">
        <f>'Inputs (2)'!AB252</f>
        <v>4</v>
      </c>
      <c r="AA73" s="384">
        <f>'Inputs (2)'!AC252</f>
        <v>4</v>
      </c>
      <c r="AB73" s="384">
        <f>'Inputs (2)'!AD252</f>
        <v>4</v>
      </c>
      <c r="AC73" s="384">
        <f>'Inputs (2)'!AE252</f>
        <v>4</v>
      </c>
      <c r="AD73" s="384">
        <f>'Inputs (2)'!AF252</f>
        <v>4</v>
      </c>
      <c r="AE73" s="384">
        <f>'Inputs (2)'!AG252</f>
        <v>4</v>
      </c>
      <c r="AF73" s="384">
        <f>'Inputs (2)'!AH252</f>
        <v>4</v>
      </c>
      <c r="AG73" s="384">
        <f>'Inputs (2)'!AI252</f>
        <v>4</v>
      </c>
      <c r="AH73" s="384">
        <f>'Inputs (2)'!AJ252</f>
        <v>4</v>
      </c>
      <c r="AI73" s="384">
        <f>'Inputs (2)'!AK252</f>
        <v>4</v>
      </c>
      <c r="AJ73" s="384">
        <f>'Inputs (2)'!AL252</f>
        <v>4</v>
      </c>
      <c r="AK73" s="384">
        <f>'Inputs (2)'!AM252</f>
        <v>4</v>
      </c>
      <c r="AL73" s="384">
        <f>'Inputs (2)'!AN252</f>
        <v>4</v>
      </c>
      <c r="AM73" s="384">
        <f>'Inputs (2)'!AO252</f>
        <v>4</v>
      </c>
      <c r="AN73" s="384">
        <f>'Inputs (2)'!AP252</f>
        <v>4</v>
      </c>
      <c r="AO73" s="384">
        <f>'Inputs (2)'!AQ252</f>
        <v>4</v>
      </c>
      <c r="AP73" s="384">
        <f>'Inputs (2)'!AR252</f>
        <v>4</v>
      </c>
      <c r="AQ73" s="384">
        <f>'Inputs (2)'!AS252</f>
        <v>4</v>
      </c>
      <c r="AR73" s="384">
        <f>'Inputs (2)'!AT252</f>
        <v>4</v>
      </c>
      <c r="AS73" s="384">
        <f>'Inputs (2)'!AU252</f>
        <v>4</v>
      </c>
      <c r="AT73" s="384">
        <f>'Inputs (2)'!AV252</f>
        <v>4</v>
      </c>
      <c r="AU73" s="384">
        <f>'Inputs (2)'!AW252</f>
        <v>4</v>
      </c>
      <c r="AV73" s="384">
        <f>'Inputs (2)'!AX252</f>
        <v>4</v>
      </c>
      <c r="AW73" s="384">
        <f>'Inputs (2)'!AY252</f>
        <v>4</v>
      </c>
      <c r="AX73" s="384">
        <f>'Inputs (2)'!AZ252</f>
        <v>4</v>
      </c>
      <c r="AY73" s="384">
        <f>'Inputs (2)'!BA252</f>
        <v>4</v>
      </c>
      <c r="AZ73" s="384">
        <f>'Inputs (2)'!BB252</f>
        <v>4</v>
      </c>
      <c r="BA73" s="384">
        <f>'Inputs (2)'!BC252</f>
        <v>4</v>
      </c>
      <c r="BB73" s="384">
        <f>'Inputs (2)'!BD252</f>
        <v>4</v>
      </c>
      <c r="BC73" s="384">
        <f>'Inputs (2)'!BE252</f>
        <v>4</v>
      </c>
      <c r="BD73" s="384">
        <f>'Inputs (2)'!BF252</f>
        <v>4</v>
      </c>
      <c r="BE73" s="384">
        <f>'Inputs (2)'!BG252</f>
        <v>4</v>
      </c>
      <c r="BF73" s="384">
        <f>'Inputs (2)'!BH252</f>
        <v>4</v>
      </c>
      <c r="BG73" s="384">
        <f>'Inputs (2)'!BI252</f>
        <v>4</v>
      </c>
      <c r="BH73" s="384">
        <f>'Inputs (2)'!BJ252</f>
        <v>4</v>
      </c>
      <c r="BI73" s="384">
        <f>'Inputs (2)'!BK252</f>
        <v>4</v>
      </c>
      <c r="BJ73" s="384">
        <f>'Inputs (2)'!BL252</f>
        <v>4</v>
      </c>
      <c r="BK73" s="385">
        <f>'Inputs (2)'!BM252</f>
        <v>4</v>
      </c>
    </row>
    <row r="74" spans="2:63" s="382" customFormat="1">
      <c r="B74" s="392" t="s">
        <v>213</v>
      </c>
      <c r="D74" s="388">
        <f>SUM(D70:D73)</f>
        <v>7</v>
      </c>
      <c r="E74" s="389">
        <f t="shared" ref="E74:BK74" si="19">SUM(E70:E73)</f>
        <v>7</v>
      </c>
      <c r="F74" s="389">
        <f t="shared" si="19"/>
        <v>7</v>
      </c>
      <c r="G74" s="389">
        <f t="shared" si="19"/>
        <v>7</v>
      </c>
      <c r="H74" s="389">
        <f t="shared" si="19"/>
        <v>7</v>
      </c>
      <c r="I74" s="389">
        <f t="shared" si="19"/>
        <v>7</v>
      </c>
      <c r="J74" s="389">
        <f t="shared" si="19"/>
        <v>7</v>
      </c>
      <c r="K74" s="389">
        <f t="shared" si="19"/>
        <v>7</v>
      </c>
      <c r="L74" s="389">
        <f t="shared" si="19"/>
        <v>7</v>
      </c>
      <c r="M74" s="389">
        <f t="shared" si="19"/>
        <v>7</v>
      </c>
      <c r="N74" s="389">
        <f t="shared" si="19"/>
        <v>7</v>
      </c>
      <c r="O74" s="389">
        <f t="shared" si="19"/>
        <v>7</v>
      </c>
      <c r="P74" s="389">
        <f t="shared" si="19"/>
        <v>7</v>
      </c>
      <c r="Q74" s="389">
        <f t="shared" si="19"/>
        <v>7</v>
      </c>
      <c r="R74" s="389">
        <f t="shared" si="19"/>
        <v>7</v>
      </c>
      <c r="S74" s="389">
        <f t="shared" si="19"/>
        <v>7</v>
      </c>
      <c r="T74" s="389">
        <f t="shared" si="19"/>
        <v>7</v>
      </c>
      <c r="U74" s="389">
        <f t="shared" si="19"/>
        <v>7</v>
      </c>
      <c r="V74" s="389">
        <f t="shared" si="19"/>
        <v>7</v>
      </c>
      <c r="W74" s="389">
        <f t="shared" si="19"/>
        <v>7</v>
      </c>
      <c r="X74" s="389">
        <f t="shared" si="19"/>
        <v>7</v>
      </c>
      <c r="Y74" s="389">
        <f t="shared" si="19"/>
        <v>7</v>
      </c>
      <c r="Z74" s="389">
        <f t="shared" si="19"/>
        <v>7</v>
      </c>
      <c r="AA74" s="389">
        <f t="shared" si="19"/>
        <v>7</v>
      </c>
      <c r="AB74" s="389">
        <f t="shared" si="19"/>
        <v>7</v>
      </c>
      <c r="AC74" s="389">
        <f t="shared" si="19"/>
        <v>7</v>
      </c>
      <c r="AD74" s="389">
        <f t="shared" si="19"/>
        <v>7</v>
      </c>
      <c r="AE74" s="389">
        <f t="shared" si="19"/>
        <v>7</v>
      </c>
      <c r="AF74" s="389">
        <f t="shared" si="19"/>
        <v>7</v>
      </c>
      <c r="AG74" s="389">
        <f t="shared" si="19"/>
        <v>7</v>
      </c>
      <c r="AH74" s="389">
        <f t="shared" si="19"/>
        <v>7</v>
      </c>
      <c r="AI74" s="389">
        <f t="shared" si="19"/>
        <v>7</v>
      </c>
      <c r="AJ74" s="389">
        <f t="shared" si="19"/>
        <v>7</v>
      </c>
      <c r="AK74" s="389">
        <f t="shared" si="19"/>
        <v>7</v>
      </c>
      <c r="AL74" s="389">
        <f t="shared" si="19"/>
        <v>7</v>
      </c>
      <c r="AM74" s="389">
        <f t="shared" si="19"/>
        <v>7</v>
      </c>
      <c r="AN74" s="389">
        <f t="shared" si="19"/>
        <v>7</v>
      </c>
      <c r="AO74" s="389">
        <f t="shared" si="19"/>
        <v>7</v>
      </c>
      <c r="AP74" s="389">
        <f t="shared" si="19"/>
        <v>7</v>
      </c>
      <c r="AQ74" s="389">
        <f t="shared" si="19"/>
        <v>7</v>
      </c>
      <c r="AR74" s="389">
        <f t="shared" si="19"/>
        <v>7</v>
      </c>
      <c r="AS74" s="389">
        <f t="shared" si="19"/>
        <v>7</v>
      </c>
      <c r="AT74" s="389">
        <f t="shared" si="19"/>
        <v>7</v>
      </c>
      <c r="AU74" s="389">
        <f t="shared" si="19"/>
        <v>7</v>
      </c>
      <c r="AV74" s="389">
        <f t="shared" si="19"/>
        <v>7</v>
      </c>
      <c r="AW74" s="389">
        <f t="shared" si="19"/>
        <v>7</v>
      </c>
      <c r="AX74" s="389">
        <f t="shared" si="19"/>
        <v>7</v>
      </c>
      <c r="AY74" s="389">
        <f t="shared" si="19"/>
        <v>7</v>
      </c>
      <c r="AZ74" s="389">
        <f t="shared" si="19"/>
        <v>7</v>
      </c>
      <c r="BA74" s="389">
        <f t="shared" si="19"/>
        <v>7</v>
      </c>
      <c r="BB74" s="389">
        <f t="shared" si="19"/>
        <v>7</v>
      </c>
      <c r="BC74" s="389">
        <f t="shared" si="19"/>
        <v>7</v>
      </c>
      <c r="BD74" s="389">
        <f t="shared" si="19"/>
        <v>7</v>
      </c>
      <c r="BE74" s="389">
        <f t="shared" si="19"/>
        <v>7</v>
      </c>
      <c r="BF74" s="389">
        <f t="shared" si="19"/>
        <v>7</v>
      </c>
      <c r="BG74" s="389">
        <f t="shared" si="19"/>
        <v>7</v>
      </c>
      <c r="BH74" s="389">
        <f t="shared" si="19"/>
        <v>7</v>
      </c>
      <c r="BI74" s="389">
        <f t="shared" si="19"/>
        <v>7</v>
      </c>
      <c r="BJ74" s="389">
        <f t="shared" si="19"/>
        <v>7</v>
      </c>
      <c r="BK74" s="390">
        <f t="shared" si="19"/>
        <v>7</v>
      </c>
    </row>
    <row r="75" spans="2:63" s="382" customFormat="1"/>
    <row r="76" spans="2:63" s="382" customFormat="1">
      <c r="B76" s="393" t="s">
        <v>214</v>
      </c>
      <c r="D76" s="394"/>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5"/>
      <c r="AL76" s="395"/>
      <c r="AM76" s="395"/>
      <c r="AN76" s="395"/>
      <c r="AO76" s="395"/>
      <c r="AP76" s="395"/>
      <c r="AQ76" s="395"/>
      <c r="AR76" s="395"/>
      <c r="AS76" s="395"/>
      <c r="AT76" s="395"/>
      <c r="AU76" s="395"/>
      <c r="AV76" s="395"/>
      <c r="AW76" s="395"/>
      <c r="AX76" s="395"/>
      <c r="AY76" s="395"/>
      <c r="AZ76" s="395"/>
      <c r="BA76" s="395"/>
      <c r="BB76" s="395"/>
      <c r="BC76" s="395"/>
      <c r="BD76" s="395"/>
      <c r="BE76" s="395"/>
      <c r="BF76" s="395"/>
      <c r="BG76" s="395"/>
      <c r="BH76" s="395"/>
      <c r="BI76" s="395"/>
      <c r="BJ76" s="395"/>
      <c r="BK76" s="396"/>
    </row>
    <row r="77" spans="2:63" s="382" customFormat="1">
      <c r="B77" s="391" t="s">
        <v>215</v>
      </c>
      <c r="D77" s="383">
        <f>HLOOKUP(D8,'Inputs (2)'!39:47,9,FALSE)</f>
        <v>31</v>
      </c>
      <c r="E77" s="384">
        <f>HLOOKUP(E8,'Inputs (2)'!39:47,9,FALSE)</f>
        <v>31</v>
      </c>
      <c r="F77" s="384">
        <f>HLOOKUP(F8,'Inputs (2)'!39:47,9,FALSE)</f>
        <v>31</v>
      </c>
      <c r="G77" s="384">
        <f>HLOOKUP(G8,'Inputs (2)'!39:47,9,FALSE)</f>
        <v>31</v>
      </c>
      <c r="H77" s="384">
        <f>HLOOKUP(H8,'Inputs (2)'!39:47,9,FALSE)</f>
        <v>60.8</v>
      </c>
      <c r="I77" s="384">
        <f>HLOOKUP(I8,'Inputs (2)'!39:47,9,FALSE)</f>
        <v>82.4</v>
      </c>
      <c r="J77" s="384">
        <f>HLOOKUP(J8,'Inputs (2)'!39:47,9,FALSE)</f>
        <v>104</v>
      </c>
      <c r="K77" s="384">
        <f>HLOOKUP(K8,'Inputs (2)'!39:47,9,FALSE)</f>
        <v>119</v>
      </c>
      <c r="L77" s="384">
        <f>HLOOKUP(L8,'Inputs (2)'!39:47,9,FALSE)</f>
        <v>131</v>
      </c>
      <c r="M77" s="384">
        <f>HLOOKUP(M8,'Inputs (2)'!39:47,9,FALSE)</f>
        <v>143</v>
      </c>
      <c r="N77" s="384">
        <f>HLOOKUP(N8,'Inputs (2)'!39:47,9,FALSE)</f>
        <v>143</v>
      </c>
      <c r="O77" s="384">
        <f>HLOOKUP(O8,'Inputs (2)'!39:47,9,FALSE)</f>
        <v>143</v>
      </c>
      <c r="P77" s="384">
        <f>HLOOKUP(P8,'Inputs (2)'!39:47,9,FALSE)</f>
        <v>143</v>
      </c>
      <c r="Q77" s="384">
        <f>HLOOKUP(Q8,'Inputs (2)'!39:47,9,FALSE)</f>
        <v>143</v>
      </c>
      <c r="R77" s="384">
        <f>HLOOKUP(R8,'Inputs (2)'!39:47,9,FALSE)</f>
        <v>143</v>
      </c>
      <c r="S77" s="384">
        <f>HLOOKUP(S8,'Inputs (2)'!39:47,9,FALSE)</f>
        <v>143</v>
      </c>
      <c r="T77" s="384">
        <f>HLOOKUP(T8,'Inputs (2)'!39:47,9,FALSE)</f>
        <v>143</v>
      </c>
      <c r="U77" s="384">
        <f>HLOOKUP(U8,'Inputs (2)'!39:47,9,FALSE)</f>
        <v>143</v>
      </c>
      <c r="V77" s="384">
        <f>HLOOKUP(V8,'Inputs (2)'!39:47,9,FALSE)</f>
        <v>143</v>
      </c>
      <c r="W77" s="384">
        <f>HLOOKUP(W8,'Inputs (2)'!39:47,9,FALSE)</f>
        <v>143</v>
      </c>
      <c r="X77" s="384">
        <f>HLOOKUP(X8,'Inputs (2)'!39:47,9,FALSE)</f>
        <v>143</v>
      </c>
      <c r="Y77" s="384">
        <f>HLOOKUP(Y8,'Inputs (2)'!39:47,9,FALSE)</f>
        <v>143</v>
      </c>
      <c r="Z77" s="384">
        <f>HLOOKUP(Z8,'Inputs (2)'!39:47,9,FALSE)</f>
        <v>143</v>
      </c>
      <c r="AA77" s="384">
        <f>HLOOKUP(AA8,'Inputs (2)'!39:47,9,FALSE)</f>
        <v>143</v>
      </c>
      <c r="AB77" s="384">
        <f>HLOOKUP(AB8,'Inputs (2)'!39:47,9,FALSE)</f>
        <v>143</v>
      </c>
      <c r="AC77" s="384">
        <f>HLOOKUP(AC8,'Inputs (2)'!39:47,9,FALSE)</f>
        <v>143</v>
      </c>
      <c r="AD77" s="384">
        <f>HLOOKUP(AD8,'Inputs (2)'!39:47,9,FALSE)</f>
        <v>143</v>
      </c>
      <c r="AE77" s="384">
        <f>HLOOKUP(AE8,'Inputs (2)'!39:47,9,FALSE)</f>
        <v>143</v>
      </c>
      <c r="AF77" s="384">
        <f>HLOOKUP(AF8,'Inputs (2)'!39:47,9,FALSE)</f>
        <v>143</v>
      </c>
      <c r="AG77" s="384">
        <f>HLOOKUP(AG8,'Inputs (2)'!39:47,9,FALSE)</f>
        <v>143</v>
      </c>
      <c r="AH77" s="384">
        <f>HLOOKUP(AH8,'Inputs (2)'!39:47,9,FALSE)</f>
        <v>143</v>
      </c>
      <c r="AI77" s="384">
        <f>HLOOKUP(AI8,'Inputs (2)'!39:47,9,FALSE)</f>
        <v>143</v>
      </c>
      <c r="AJ77" s="384">
        <f>HLOOKUP(AJ8,'Inputs (2)'!39:47,9,FALSE)</f>
        <v>143</v>
      </c>
      <c r="AK77" s="384">
        <f>HLOOKUP(AK8,'Inputs (2)'!39:47,9,FALSE)</f>
        <v>143</v>
      </c>
      <c r="AL77" s="384">
        <f>HLOOKUP(AL8,'Inputs (2)'!39:47,9,FALSE)</f>
        <v>143</v>
      </c>
      <c r="AM77" s="384">
        <f>HLOOKUP(AM8,'Inputs (2)'!39:47,9,FALSE)</f>
        <v>143</v>
      </c>
      <c r="AN77" s="384">
        <f>HLOOKUP(AN8,'Inputs (2)'!39:47,9,FALSE)</f>
        <v>143</v>
      </c>
      <c r="AO77" s="384">
        <f>HLOOKUP(AO8,'Inputs (2)'!39:47,9,FALSE)</f>
        <v>143</v>
      </c>
      <c r="AP77" s="384">
        <f>HLOOKUP(AP8,'Inputs (2)'!39:47,9,FALSE)</f>
        <v>143</v>
      </c>
      <c r="AQ77" s="384">
        <f>HLOOKUP(AQ8,'Inputs (2)'!39:47,9,FALSE)</f>
        <v>143</v>
      </c>
      <c r="AR77" s="384">
        <f>HLOOKUP(AR8,'Inputs (2)'!39:47,9,FALSE)</f>
        <v>143</v>
      </c>
      <c r="AS77" s="384">
        <f>HLOOKUP(AS8,'Inputs (2)'!39:47,9,FALSE)</f>
        <v>143</v>
      </c>
      <c r="AT77" s="384">
        <f>HLOOKUP(AT8,'Inputs (2)'!39:47,9,FALSE)</f>
        <v>143</v>
      </c>
      <c r="AU77" s="384">
        <f>HLOOKUP(AU8,'Inputs (2)'!39:47,9,FALSE)</f>
        <v>143</v>
      </c>
      <c r="AV77" s="384">
        <f>HLOOKUP(AV8,'Inputs (2)'!39:47,9,FALSE)</f>
        <v>143</v>
      </c>
      <c r="AW77" s="384">
        <f>HLOOKUP(AW8,'Inputs (2)'!39:47,9,FALSE)</f>
        <v>143</v>
      </c>
      <c r="AX77" s="384">
        <f>HLOOKUP(AX8,'Inputs (2)'!39:47,9,FALSE)</f>
        <v>143</v>
      </c>
      <c r="AY77" s="384">
        <f>HLOOKUP(AY8,'Inputs (2)'!39:47,9,FALSE)</f>
        <v>143</v>
      </c>
      <c r="AZ77" s="384">
        <f>HLOOKUP(AZ8,'Inputs (2)'!39:47,9,FALSE)</f>
        <v>143</v>
      </c>
      <c r="BA77" s="384">
        <f>HLOOKUP(BA8,'Inputs (2)'!39:47,9,FALSE)</f>
        <v>143</v>
      </c>
      <c r="BB77" s="384">
        <f>HLOOKUP(BB8,'Inputs (2)'!39:47,9,FALSE)</f>
        <v>143</v>
      </c>
      <c r="BC77" s="384">
        <f>HLOOKUP(BC8,'Inputs (2)'!39:47,9,FALSE)</f>
        <v>143</v>
      </c>
      <c r="BD77" s="384">
        <f>HLOOKUP(BD8,'Inputs (2)'!39:47,9,FALSE)</f>
        <v>143</v>
      </c>
      <c r="BE77" s="384">
        <f>HLOOKUP(BE8,'Inputs (2)'!39:47,9,FALSE)</f>
        <v>143</v>
      </c>
      <c r="BF77" s="384">
        <f>HLOOKUP(BF8,'Inputs (2)'!39:47,9,FALSE)</f>
        <v>143</v>
      </c>
      <c r="BG77" s="384">
        <f>HLOOKUP(BG8,'Inputs (2)'!39:47,9,FALSE)</f>
        <v>143</v>
      </c>
      <c r="BH77" s="384">
        <f>HLOOKUP(BH8,'Inputs (2)'!39:47,9,FALSE)</f>
        <v>143</v>
      </c>
      <c r="BI77" s="384">
        <f>HLOOKUP(BI8,'Inputs (2)'!39:47,9,FALSE)</f>
        <v>143</v>
      </c>
      <c r="BJ77" s="384">
        <f>HLOOKUP(BJ8,'Inputs (2)'!39:47,9,FALSE)</f>
        <v>143</v>
      </c>
      <c r="BK77" s="385">
        <f>HLOOKUP(BK8,'Inputs (2)'!39:47,9,FALSE)</f>
        <v>143</v>
      </c>
    </row>
    <row r="78" spans="2:63" s="382" customFormat="1">
      <c r="B78" s="391" t="s">
        <v>216</v>
      </c>
      <c r="D78" s="383">
        <f>HLOOKUP(D8,'Inputs (2)'!39:60,22,FALSE)</f>
        <v>13</v>
      </c>
      <c r="E78" s="384">
        <f>HLOOKUP(E8,'Inputs (2)'!39:60,22,FALSE)</f>
        <v>13</v>
      </c>
      <c r="F78" s="384">
        <f>HLOOKUP(F8,'Inputs (2)'!39:60,22,FALSE)</f>
        <v>13</v>
      </c>
      <c r="G78" s="384">
        <f>HLOOKUP(G8,'Inputs (2)'!39:60,22,FALSE)</f>
        <v>13</v>
      </c>
      <c r="H78" s="384">
        <f>HLOOKUP(H8,'Inputs (2)'!39:60,22,FALSE)</f>
        <v>20</v>
      </c>
      <c r="I78" s="384">
        <f>HLOOKUP(I8,'Inputs (2)'!39:60,22,FALSE)</f>
        <v>20</v>
      </c>
      <c r="J78" s="384">
        <f>HLOOKUP(J8,'Inputs (2)'!39:60,22,FALSE)</f>
        <v>20</v>
      </c>
      <c r="K78" s="384">
        <f>HLOOKUP(K8,'Inputs (2)'!39:60,22,FALSE)</f>
        <v>25</v>
      </c>
      <c r="L78" s="384">
        <f>HLOOKUP(L8,'Inputs (2)'!39:60,22,FALSE)</f>
        <v>25</v>
      </c>
      <c r="M78" s="384">
        <f>HLOOKUP(M8,'Inputs (2)'!39:60,22,FALSE)</f>
        <v>25</v>
      </c>
      <c r="N78" s="384">
        <f>HLOOKUP(N8,'Inputs (2)'!39:60,22,FALSE)</f>
        <v>25</v>
      </c>
      <c r="O78" s="384">
        <f>HLOOKUP(O8,'Inputs (2)'!39:60,22,FALSE)</f>
        <v>25</v>
      </c>
      <c r="P78" s="384">
        <f>HLOOKUP(P8,'Inputs (2)'!39:60,22,FALSE)</f>
        <v>25</v>
      </c>
      <c r="Q78" s="384">
        <f>HLOOKUP(Q8,'Inputs (2)'!39:60,22,FALSE)</f>
        <v>25</v>
      </c>
      <c r="R78" s="384">
        <f>HLOOKUP(R8,'Inputs (2)'!39:60,22,FALSE)</f>
        <v>25</v>
      </c>
      <c r="S78" s="384">
        <f>HLOOKUP(S8,'Inputs (2)'!39:60,22,FALSE)</f>
        <v>25</v>
      </c>
      <c r="T78" s="384">
        <f>HLOOKUP(T8,'Inputs (2)'!39:60,22,FALSE)</f>
        <v>25</v>
      </c>
      <c r="U78" s="384">
        <f>HLOOKUP(U8,'Inputs (2)'!39:60,22,FALSE)</f>
        <v>25</v>
      </c>
      <c r="V78" s="384">
        <f>HLOOKUP(V8,'Inputs (2)'!39:60,22,FALSE)</f>
        <v>25</v>
      </c>
      <c r="W78" s="384">
        <f>HLOOKUP(W8,'Inputs (2)'!39:60,22,FALSE)</f>
        <v>25</v>
      </c>
      <c r="X78" s="384">
        <f>HLOOKUP(X8,'Inputs (2)'!39:60,22,FALSE)</f>
        <v>25</v>
      </c>
      <c r="Y78" s="384">
        <f>HLOOKUP(Y8,'Inputs (2)'!39:60,22,FALSE)</f>
        <v>25</v>
      </c>
      <c r="Z78" s="384">
        <f>HLOOKUP(Z8,'Inputs (2)'!39:60,22,FALSE)</f>
        <v>25</v>
      </c>
      <c r="AA78" s="384">
        <f>HLOOKUP(AA8,'Inputs (2)'!39:60,22,FALSE)</f>
        <v>25</v>
      </c>
      <c r="AB78" s="384">
        <f>HLOOKUP(AB8,'Inputs (2)'!39:60,22,FALSE)</f>
        <v>25</v>
      </c>
      <c r="AC78" s="384">
        <f>HLOOKUP(AC8,'Inputs (2)'!39:60,22,FALSE)</f>
        <v>25</v>
      </c>
      <c r="AD78" s="384">
        <f>HLOOKUP(AD8,'Inputs (2)'!39:60,22,FALSE)</f>
        <v>25</v>
      </c>
      <c r="AE78" s="384">
        <f>HLOOKUP(AE8,'Inputs (2)'!39:60,22,FALSE)</f>
        <v>25</v>
      </c>
      <c r="AF78" s="384">
        <f>HLOOKUP(AF8,'Inputs (2)'!39:60,22,FALSE)</f>
        <v>25</v>
      </c>
      <c r="AG78" s="384">
        <f>HLOOKUP(AG8,'Inputs (2)'!39:60,22,FALSE)</f>
        <v>25</v>
      </c>
      <c r="AH78" s="384">
        <f>HLOOKUP(AH8,'Inputs (2)'!39:60,22,FALSE)</f>
        <v>25</v>
      </c>
      <c r="AI78" s="384">
        <f>HLOOKUP(AI8,'Inputs (2)'!39:60,22,FALSE)</f>
        <v>25</v>
      </c>
      <c r="AJ78" s="384">
        <f>HLOOKUP(AJ8,'Inputs (2)'!39:60,22,FALSE)</f>
        <v>25</v>
      </c>
      <c r="AK78" s="384">
        <f>HLOOKUP(AK8,'Inputs (2)'!39:60,22,FALSE)</f>
        <v>25</v>
      </c>
      <c r="AL78" s="384">
        <f>HLOOKUP(AL8,'Inputs (2)'!39:60,22,FALSE)</f>
        <v>25</v>
      </c>
      <c r="AM78" s="384">
        <f>HLOOKUP(AM8,'Inputs (2)'!39:60,22,FALSE)</f>
        <v>25</v>
      </c>
      <c r="AN78" s="384">
        <f>HLOOKUP(AN8,'Inputs (2)'!39:60,22,FALSE)</f>
        <v>25</v>
      </c>
      <c r="AO78" s="384">
        <f>HLOOKUP(AO8,'Inputs (2)'!39:60,22,FALSE)</f>
        <v>25</v>
      </c>
      <c r="AP78" s="384">
        <f>HLOOKUP(AP8,'Inputs (2)'!39:60,22,FALSE)</f>
        <v>25</v>
      </c>
      <c r="AQ78" s="384">
        <f>HLOOKUP(AQ8,'Inputs (2)'!39:60,22,FALSE)</f>
        <v>25</v>
      </c>
      <c r="AR78" s="384">
        <f>HLOOKUP(AR8,'Inputs (2)'!39:60,22,FALSE)</f>
        <v>25</v>
      </c>
      <c r="AS78" s="384">
        <f>HLOOKUP(AS8,'Inputs (2)'!39:60,22,FALSE)</f>
        <v>25</v>
      </c>
      <c r="AT78" s="384">
        <f>HLOOKUP(AT8,'Inputs (2)'!39:60,22,FALSE)</f>
        <v>25</v>
      </c>
      <c r="AU78" s="384">
        <f>HLOOKUP(AU8,'Inputs (2)'!39:60,22,FALSE)</f>
        <v>25</v>
      </c>
      <c r="AV78" s="384">
        <f>HLOOKUP(AV8,'Inputs (2)'!39:60,22,FALSE)</f>
        <v>25</v>
      </c>
      <c r="AW78" s="384">
        <f>HLOOKUP(AW8,'Inputs (2)'!39:60,22,FALSE)</f>
        <v>25</v>
      </c>
      <c r="AX78" s="384">
        <f>HLOOKUP(AX8,'Inputs (2)'!39:60,22,FALSE)</f>
        <v>25</v>
      </c>
      <c r="AY78" s="384">
        <f>HLOOKUP(AY8,'Inputs (2)'!39:60,22,FALSE)</f>
        <v>25</v>
      </c>
      <c r="AZ78" s="384">
        <f>HLOOKUP(AZ8,'Inputs (2)'!39:60,22,FALSE)</f>
        <v>25</v>
      </c>
      <c r="BA78" s="384">
        <f>HLOOKUP(BA8,'Inputs (2)'!39:60,22,FALSE)</f>
        <v>25</v>
      </c>
      <c r="BB78" s="384">
        <f>HLOOKUP(BB8,'Inputs (2)'!39:60,22,FALSE)</f>
        <v>25</v>
      </c>
      <c r="BC78" s="384">
        <f>HLOOKUP(BC8,'Inputs (2)'!39:60,22,FALSE)</f>
        <v>25</v>
      </c>
      <c r="BD78" s="384">
        <f>HLOOKUP(BD8,'Inputs (2)'!39:60,22,FALSE)</f>
        <v>25</v>
      </c>
      <c r="BE78" s="384">
        <f>HLOOKUP(BE8,'Inputs (2)'!39:60,22,FALSE)</f>
        <v>25</v>
      </c>
      <c r="BF78" s="384">
        <f>HLOOKUP(BF8,'Inputs (2)'!39:60,22,FALSE)</f>
        <v>25</v>
      </c>
      <c r="BG78" s="384">
        <f>HLOOKUP(BG8,'Inputs (2)'!39:60,22,FALSE)</f>
        <v>25</v>
      </c>
      <c r="BH78" s="384">
        <f>HLOOKUP(BH8,'Inputs (2)'!39:60,22,FALSE)</f>
        <v>25</v>
      </c>
      <c r="BI78" s="384">
        <f>HLOOKUP(BI8,'Inputs (2)'!39:60,22,FALSE)</f>
        <v>25</v>
      </c>
      <c r="BJ78" s="384">
        <f>HLOOKUP(BJ8,'Inputs (2)'!39:60,22,FALSE)</f>
        <v>25</v>
      </c>
      <c r="BK78" s="385">
        <f>HLOOKUP(BK8,'Inputs (2)'!39:60,22,FALSE)</f>
        <v>25</v>
      </c>
    </row>
    <row r="79" spans="2:63" s="382" customFormat="1">
      <c r="B79" s="391" t="s">
        <v>217</v>
      </c>
      <c r="D79" s="383">
        <f>HLOOKUP(D8,'Inputs (2)'!39:70,32,FALSE)</f>
        <v>13</v>
      </c>
      <c r="E79" s="384">
        <f>HLOOKUP(E8,'Inputs (2)'!39:70,32,FALSE)</f>
        <v>13</v>
      </c>
      <c r="F79" s="384">
        <f>HLOOKUP(F8,'Inputs (2)'!39:70,32,FALSE)</f>
        <v>13</v>
      </c>
      <c r="G79" s="384">
        <f>HLOOKUP(G8,'Inputs (2)'!39:70,32,FALSE)</f>
        <v>13</v>
      </c>
      <c r="H79" s="384">
        <f>HLOOKUP(H8,'Inputs (2)'!39:70,32,FALSE)</f>
        <v>15</v>
      </c>
      <c r="I79" s="384">
        <f>HLOOKUP(I8,'Inputs (2)'!39:70,32,FALSE)</f>
        <v>15</v>
      </c>
      <c r="J79" s="384">
        <f>HLOOKUP(J8,'Inputs (2)'!39:70,32,FALSE)</f>
        <v>15</v>
      </c>
      <c r="K79" s="384">
        <f>HLOOKUP(K8,'Inputs (2)'!39:70,32,FALSE)</f>
        <v>20</v>
      </c>
      <c r="L79" s="384">
        <f>HLOOKUP(L8,'Inputs (2)'!39:70,32,FALSE)</f>
        <v>20</v>
      </c>
      <c r="M79" s="384">
        <f>HLOOKUP(M8,'Inputs (2)'!39:70,32,FALSE)</f>
        <v>20</v>
      </c>
      <c r="N79" s="384">
        <f>HLOOKUP(N8,'Inputs (2)'!39:70,32,FALSE)</f>
        <v>20</v>
      </c>
      <c r="O79" s="384">
        <f>HLOOKUP(O8,'Inputs (2)'!39:70,32,FALSE)</f>
        <v>20</v>
      </c>
      <c r="P79" s="384">
        <f>HLOOKUP(P8,'Inputs (2)'!39:70,32,FALSE)</f>
        <v>20</v>
      </c>
      <c r="Q79" s="384">
        <f>HLOOKUP(Q8,'Inputs (2)'!39:70,32,FALSE)</f>
        <v>20</v>
      </c>
      <c r="R79" s="384">
        <f>HLOOKUP(R8,'Inputs (2)'!39:70,32,FALSE)</f>
        <v>20</v>
      </c>
      <c r="S79" s="384">
        <f>HLOOKUP(S8,'Inputs (2)'!39:70,32,FALSE)</f>
        <v>20</v>
      </c>
      <c r="T79" s="384">
        <f>HLOOKUP(T8,'Inputs (2)'!39:70,32,FALSE)</f>
        <v>20</v>
      </c>
      <c r="U79" s="384">
        <f>HLOOKUP(U8,'Inputs (2)'!39:70,32,FALSE)</f>
        <v>20</v>
      </c>
      <c r="V79" s="384">
        <f>HLOOKUP(V8,'Inputs (2)'!39:70,32,FALSE)</f>
        <v>20</v>
      </c>
      <c r="W79" s="384">
        <f>HLOOKUP(W8,'Inputs (2)'!39:70,32,FALSE)</f>
        <v>20</v>
      </c>
      <c r="X79" s="384">
        <f>HLOOKUP(X8,'Inputs (2)'!39:70,32,FALSE)</f>
        <v>20</v>
      </c>
      <c r="Y79" s="384">
        <f>HLOOKUP(Y8,'Inputs (2)'!39:70,32,FALSE)</f>
        <v>20</v>
      </c>
      <c r="Z79" s="384">
        <f>HLOOKUP(Z8,'Inputs (2)'!39:70,32,FALSE)</f>
        <v>20</v>
      </c>
      <c r="AA79" s="384">
        <f>HLOOKUP(AA8,'Inputs (2)'!39:70,32,FALSE)</f>
        <v>20</v>
      </c>
      <c r="AB79" s="384">
        <f>HLOOKUP(AB8,'Inputs (2)'!39:70,32,FALSE)</f>
        <v>20</v>
      </c>
      <c r="AC79" s="384">
        <f>HLOOKUP(AC8,'Inputs (2)'!39:70,32,FALSE)</f>
        <v>20</v>
      </c>
      <c r="AD79" s="384">
        <f>HLOOKUP(AD8,'Inputs (2)'!39:70,32,FALSE)</f>
        <v>20</v>
      </c>
      <c r="AE79" s="384">
        <f>HLOOKUP(AE8,'Inputs (2)'!39:70,32,FALSE)</f>
        <v>20</v>
      </c>
      <c r="AF79" s="384">
        <f>HLOOKUP(AF8,'Inputs (2)'!39:70,32,FALSE)</f>
        <v>20</v>
      </c>
      <c r="AG79" s="384">
        <f>HLOOKUP(AG8,'Inputs (2)'!39:70,32,FALSE)</f>
        <v>20</v>
      </c>
      <c r="AH79" s="384">
        <f>HLOOKUP(AH8,'Inputs (2)'!39:70,32,FALSE)</f>
        <v>20</v>
      </c>
      <c r="AI79" s="384">
        <f>HLOOKUP(AI8,'Inputs (2)'!39:70,32,FALSE)</f>
        <v>20</v>
      </c>
      <c r="AJ79" s="384">
        <f>HLOOKUP(AJ8,'Inputs (2)'!39:70,32,FALSE)</f>
        <v>20</v>
      </c>
      <c r="AK79" s="384">
        <f>HLOOKUP(AK8,'Inputs (2)'!39:70,32,FALSE)</f>
        <v>20</v>
      </c>
      <c r="AL79" s="384">
        <f>HLOOKUP(AL8,'Inputs (2)'!39:70,32,FALSE)</f>
        <v>20</v>
      </c>
      <c r="AM79" s="384">
        <f>HLOOKUP(AM8,'Inputs (2)'!39:70,32,FALSE)</f>
        <v>20</v>
      </c>
      <c r="AN79" s="384">
        <f>HLOOKUP(AN8,'Inputs (2)'!39:70,32,FALSE)</f>
        <v>20</v>
      </c>
      <c r="AO79" s="384">
        <f>HLOOKUP(AO8,'Inputs (2)'!39:70,32,FALSE)</f>
        <v>20</v>
      </c>
      <c r="AP79" s="384">
        <f>HLOOKUP(AP8,'Inputs (2)'!39:70,32,FALSE)</f>
        <v>20</v>
      </c>
      <c r="AQ79" s="384">
        <f>HLOOKUP(AQ8,'Inputs (2)'!39:70,32,FALSE)</f>
        <v>20</v>
      </c>
      <c r="AR79" s="384">
        <f>HLOOKUP(AR8,'Inputs (2)'!39:70,32,FALSE)</f>
        <v>20</v>
      </c>
      <c r="AS79" s="384">
        <f>HLOOKUP(AS8,'Inputs (2)'!39:70,32,FALSE)</f>
        <v>20</v>
      </c>
      <c r="AT79" s="384">
        <f>HLOOKUP(AT8,'Inputs (2)'!39:70,32,FALSE)</f>
        <v>20</v>
      </c>
      <c r="AU79" s="384">
        <f>HLOOKUP(AU8,'Inputs (2)'!39:70,32,FALSE)</f>
        <v>20</v>
      </c>
      <c r="AV79" s="384">
        <f>HLOOKUP(AV8,'Inputs (2)'!39:70,32,FALSE)</f>
        <v>20</v>
      </c>
      <c r="AW79" s="384">
        <f>HLOOKUP(AW8,'Inputs (2)'!39:70,32,FALSE)</f>
        <v>20</v>
      </c>
      <c r="AX79" s="384">
        <f>HLOOKUP(AX8,'Inputs (2)'!39:70,32,FALSE)</f>
        <v>20</v>
      </c>
      <c r="AY79" s="384">
        <f>HLOOKUP(AY8,'Inputs (2)'!39:70,32,FALSE)</f>
        <v>20</v>
      </c>
      <c r="AZ79" s="384">
        <f>HLOOKUP(AZ8,'Inputs (2)'!39:70,32,FALSE)</f>
        <v>20</v>
      </c>
      <c r="BA79" s="384">
        <f>HLOOKUP(BA8,'Inputs (2)'!39:70,32,FALSE)</f>
        <v>20</v>
      </c>
      <c r="BB79" s="384">
        <f>HLOOKUP(BB8,'Inputs (2)'!39:70,32,FALSE)</f>
        <v>20</v>
      </c>
      <c r="BC79" s="384">
        <f>HLOOKUP(BC8,'Inputs (2)'!39:70,32,FALSE)</f>
        <v>20</v>
      </c>
      <c r="BD79" s="384">
        <f>HLOOKUP(BD8,'Inputs (2)'!39:70,32,FALSE)</f>
        <v>20</v>
      </c>
      <c r="BE79" s="384">
        <f>HLOOKUP(BE8,'Inputs (2)'!39:70,32,FALSE)</f>
        <v>20</v>
      </c>
      <c r="BF79" s="384">
        <f>HLOOKUP(BF8,'Inputs (2)'!39:70,32,FALSE)</f>
        <v>20</v>
      </c>
      <c r="BG79" s="384">
        <f>HLOOKUP(BG8,'Inputs (2)'!39:70,32,FALSE)</f>
        <v>20</v>
      </c>
      <c r="BH79" s="384">
        <f>HLOOKUP(BH8,'Inputs (2)'!39:70,32,FALSE)</f>
        <v>20</v>
      </c>
      <c r="BI79" s="384">
        <f>HLOOKUP(BI8,'Inputs (2)'!39:70,32,FALSE)</f>
        <v>20</v>
      </c>
      <c r="BJ79" s="384">
        <f>HLOOKUP(BJ8,'Inputs (2)'!39:70,32,FALSE)</f>
        <v>20</v>
      </c>
      <c r="BK79" s="385">
        <f>HLOOKUP(BK8,'Inputs (2)'!39:70,32,FALSE)</f>
        <v>20</v>
      </c>
    </row>
    <row r="80" spans="2:63" s="382" customFormat="1">
      <c r="B80" s="391" t="s">
        <v>218</v>
      </c>
      <c r="D80" s="383">
        <f>HLOOKUP(D8,'Inputs (2)'!39:82,44,FALSE)</f>
        <v>31</v>
      </c>
      <c r="E80" s="384">
        <f>HLOOKUP(E8,'Inputs (2)'!39:82,44,FALSE)</f>
        <v>31</v>
      </c>
      <c r="F80" s="384">
        <f>HLOOKUP(F8,'Inputs (2)'!39:82,44,FALSE)</f>
        <v>31</v>
      </c>
      <c r="G80" s="384">
        <f>HLOOKUP(G8,'Inputs (2)'!39:82,44,FALSE)</f>
        <v>31</v>
      </c>
      <c r="H80" s="384">
        <f>HLOOKUP(H8,'Inputs (2)'!39:82,44,FALSE)</f>
        <v>47.05</v>
      </c>
      <c r="I80" s="384">
        <f>HLOOKUP(I8,'Inputs (2)'!39:82,44,FALSE)</f>
        <v>44.2</v>
      </c>
      <c r="J80" s="384">
        <f>HLOOKUP(J8,'Inputs (2)'!39:82,44,FALSE)</f>
        <v>41.349999999999994</v>
      </c>
      <c r="K80" s="384">
        <f>HLOOKUP(K8,'Inputs (2)'!39:82,44,FALSE)</f>
        <v>42.5</v>
      </c>
      <c r="L80" s="384">
        <f>HLOOKUP(L8,'Inputs (2)'!39:82,44,FALSE)</f>
        <v>46.3</v>
      </c>
      <c r="M80" s="384">
        <f>HLOOKUP(M8,'Inputs (2)'!39:82,44,FALSE)</f>
        <v>50.099999999999994</v>
      </c>
      <c r="N80" s="384">
        <f>HLOOKUP(N8,'Inputs (2)'!39:82,44,FALSE)</f>
        <v>53.900000000000006</v>
      </c>
      <c r="O80" s="384">
        <f>HLOOKUP(O8,'Inputs (2)'!39:82,44,FALSE)</f>
        <v>53.900000000000006</v>
      </c>
      <c r="P80" s="384">
        <f>HLOOKUP(P8,'Inputs (2)'!39:82,44,FALSE)</f>
        <v>53.900000000000006</v>
      </c>
      <c r="Q80" s="384">
        <f>HLOOKUP(Q8,'Inputs (2)'!39:82,44,FALSE)</f>
        <v>53.900000000000006</v>
      </c>
      <c r="R80" s="384">
        <f>HLOOKUP(R8,'Inputs (2)'!39:82,44,FALSE)</f>
        <v>53.900000000000006</v>
      </c>
      <c r="S80" s="384">
        <f>HLOOKUP(S8,'Inputs (2)'!39:82,44,FALSE)</f>
        <v>53.900000000000006</v>
      </c>
      <c r="T80" s="384">
        <f>HLOOKUP(T8,'Inputs (2)'!39:82,44,FALSE)</f>
        <v>53.900000000000006</v>
      </c>
      <c r="U80" s="384">
        <f>HLOOKUP(U8,'Inputs (2)'!39:82,44,FALSE)</f>
        <v>53.900000000000006</v>
      </c>
      <c r="V80" s="384">
        <f>HLOOKUP(V8,'Inputs (2)'!39:82,44,FALSE)</f>
        <v>53.900000000000006</v>
      </c>
      <c r="W80" s="384">
        <f>HLOOKUP(W8,'Inputs (2)'!39:82,44,FALSE)</f>
        <v>53.900000000000006</v>
      </c>
      <c r="X80" s="384">
        <f>HLOOKUP(X8,'Inputs (2)'!39:82,44,FALSE)</f>
        <v>53.900000000000006</v>
      </c>
      <c r="Y80" s="384">
        <f>HLOOKUP(Y8,'Inputs (2)'!39:82,44,FALSE)</f>
        <v>53.900000000000006</v>
      </c>
      <c r="Z80" s="384">
        <f>HLOOKUP(Z8,'Inputs (2)'!39:82,44,FALSE)</f>
        <v>53.900000000000006</v>
      </c>
      <c r="AA80" s="384">
        <f>HLOOKUP(AA8,'Inputs (2)'!39:82,44,FALSE)</f>
        <v>53.900000000000006</v>
      </c>
      <c r="AB80" s="384">
        <f>HLOOKUP(AB8,'Inputs (2)'!39:82,44,FALSE)</f>
        <v>53.900000000000006</v>
      </c>
      <c r="AC80" s="384">
        <f>HLOOKUP(AC8,'Inputs (2)'!39:82,44,FALSE)</f>
        <v>53.900000000000006</v>
      </c>
      <c r="AD80" s="384">
        <f>HLOOKUP(AD8,'Inputs (2)'!39:82,44,FALSE)</f>
        <v>53.900000000000006</v>
      </c>
      <c r="AE80" s="384">
        <f>HLOOKUP(AE8,'Inputs (2)'!39:82,44,FALSE)</f>
        <v>53.900000000000006</v>
      </c>
      <c r="AF80" s="384">
        <f>HLOOKUP(AF8,'Inputs (2)'!39:82,44,FALSE)</f>
        <v>53.900000000000006</v>
      </c>
      <c r="AG80" s="384">
        <f>HLOOKUP(AG8,'Inputs (2)'!39:82,44,FALSE)</f>
        <v>53.900000000000006</v>
      </c>
      <c r="AH80" s="384">
        <f>HLOOKUP(AH8,'Inputs (2)'!39:82,44,FALSE)</f>
        <v>53.900000000000006</v>
      </c>
      <c r="AI80" s="384">
        <f>HLOOKUP(AI8,'Inputs (2)'!39:82,44,FALSE)</f>
        <v>53.900000000000006</v>
      </c>
      <c r="AJ80" s="384">
        <f>HLOOKUP(AJ8,'Inputs (2)'!39:82,44,FALSE)</f>
        <v>53.900000000000006</v>
      </c>
      <c r="AK80" s="384">
        <f>HLOOKUP(AK8,'Inputs (2)'!39:82,44,FALSE)</f>
        <v>53.900000000000006</v>
      </c>
      <c r="AL80" s="384">
        <f>HLOOKUP(AL8,'Inputs (2)'!39:82,44,FALSE)</f>
        <v>53.900000000000006</v>
      </c>
      <c r="AM80" s="384">
        <f>HLOOKUP(AM8,'Inputs (2)'!39:82,44,FALSE)</f>
        <v>53.900000000000006</v>
      </c>
      <c r="AN80" s="384">
        <f>HLOOKUP(AN8,'Inputs (2)'!39:82,44,FALSE)</f>
        <v>53.900000000000006</v>
      </c>
      <c r="AO80" s="384">
        <f>HLOOKUP(AO8,'Inputs (2)'!39:82,44,FALSE)</f>
        <v>53.900000000000006</v>
      </c>
      <c r="AP80" s="384">
        <f>HLOOKUP(AP8,'Inputs (2)'!39:82,44,FALSE)</f>
        <v>53.900000000000006</v>
      </c>
      <c r="AQ80" s="384">
        <f>HLOOKUP(AQ8,'Inputs (2)'!39:82,44,FALSE)</f>
        <v>53.900000000000006</v>
      </c>
      <c r="AR80" s="384">
        <f>HLOOKUP(AR8,'Inputs (2)'!39:82,44,FALSE)</f>
        <v>53.900000000000006</v>
      </c>
      <c r="AS80" s="384">
        <f>HLOOKUP(AS8,'Inputs (2)'!39:82,44,FALSE)</f>
        <v>53.900000000000006</v>
      </c>
      <c r="AT80" s="384">
        <f>HLOOKUP(AT8,'Inputs (2)'!39:82,44,FALSE)</f>
        <v>53.900000000000006</v>
      </c>
      <c r="AU80" s="384">
        <f>HLOOKUP(AU8,'Inputs (2)'!39:82,44,FALSE)</f>
        <v>53.900000000000006</v>
      </c>
      <c r="AV80" s="384">
        <f>HLOOKUP(AV8,'Inputs (2)'!39:82,44,FALSE)</f>
        <v>53.900000000000006</v>
      </c>
      <c r="AW80" s="384">
        <f>HLOOKUP(AW8,'Inputs (2)'!39:82,44,FALSE)</f>
        <v>53.900000000000006</v>
      </c>
      <c r="AX80" s="384">
        <f>HLOOKUP(AX8,'Inputs (2)'!39:82,44,FALSE)</f>
        <v>53.900000000000006</v>
      </c>
      <c r="AY80" s="384">
        <f>HLOOKUP(AY8,'Inputs (2)'!39:82,44,FALSE)</f>
        <v>53.900000000000006</v>
      </c>
      <c r="AZ80" s="384">
        <f>HLOOKUP(AZ8,'Inputs (2)'!39:82,44,FALSE)</f>
        <v>53.900000000000006</v>
      </c>
      <c r="BA80" s="384">
        <f>HLOOKUP(BA8,'Inputs (2)'!39:82,44,FALSE)</f>
        <v>53.900000000000006</v>
      </c>
      <c r="BB80" s="384">
        <f>HLOOKUP(BB8,'Inputs (2)'!39:82,44,FALSE)</f>
        <v>53.900000000000006</v>
      </c>
      <c r="BC80" s="384">
        <f>HLOOKUP(BC8,'Inputs (2)'!39:82,44,FALSE)</f>
        <v>53.900000000000006</v>
      </c>
      <c r="BD80" s="384">
        <f>HLOOKUP(BD8,'Inputs (2)'!39:82,44,FALSE)</f>
        <v>53.900000000000006</v>
      </c>
      <c r="BE80" s="384">
        <f>HLOOKUP(BE8,'Inputs (2)'!39:82,44,FALSE)</f>
        <v>53.900000000000006</v>
      </c>
      <c r="BF80" s="384">
        <f>HLOOKUP(BF8,'Inputs (2)'!39:82,44,FALSE)</f>
        <v>53.900000000000006</v>
      </c>
      <c r="BG80" s="384">
        <f>HLOOKUP(BG8,'Inputs (2)'!39:82,44,FALSE)</f>
        <v>53.900000000000006</v>
      </c>
      <c r="BH80" s="384">
        <f>HLOOKUP(BH8,'Inputs (2)'!39:82,44,FALSE)</f>
        <v>53.900000000000006</v>
      </c>
      <c r="BI80" s="384">
        <f>HLOOKUP(BI8,'Inputs (2)'!39:82,44,FALSE)</f>
        <v>53.900000000000006</v>
      </c>
      <c r="BJ80" s="384">
        <f>HLOOKUP(BJ8,'Inputs (2)'!39:82,44,FALSE)</f>
        <v>53.900000000000006</v>
      </c>
      <c r="BK80" s="385">
        <f>HLOOKUP(BK8,'Inputs (2)'!39:82,44,FALSE)</f>
        <v>53.900000000000006</v>
      </c>
    </row>
    <row r="81" spans="2:63" s="382" customFormat="1">
      <c r="B81" s="392" t="s">
        <v>219</v>
      </c>
      <c r="D81" s="388">
        <f>SUM(D77:D80)</f>
        <v>88</v>
      </c>
      <c r="E81" s="389">
        <f t="shared" ref="E81:BK81" si="20">SUM(E77:E80)</f>
        <v>88</v>
      </c>
      <c r="F81" s="389">
        <f t="shared" si="20"/>
        <v>88</v>
      </c>
      <c r="G81" s="389">
        <f t="shared" si="20"/>
        <v>88</v>
      </c>
      <c r="H81" s="389">
        <f t="shared" si="20"/>
        <v>142.85</v>
      </c>
      <c r="I81" s="389">
        <f t="shared" si="20"/>
        <v>161.60000000000002</v>
      </c>
      <c r="J81" s="389">
        <f t="shared" si="20"/>
        <v>180.35</v>
      </c>
      <c r="K81" s="389">
        <f t="shared" si="20"/>
        <v>206.5</v>
      </c>
      <c r="L81" s="389">
        <f t="shared" si="20"/>
        <v>222.3</v>
      </c>
      <c r="M81" s="389">
        <f t="shared" si="20"/>
        <v>238.1</v>
      </c>
      <c r="N81" s="389">
        <f t="shared" si="20"/>
        <v>241.9</v>
      </c>
      <c r="O81" s="389">
        <f t="shared" si="20"/>
        <v>241.9</v>
      </c>
      <c r="P81" s="389">
        <f t="shared" si="20"/>
        <v>241.9</v>
      </c>
      <c r="Q81" s="389">
        <f t="shared" si="20"/>
        <v>241.9</v>
      </c>
      <c r="R81" s="389">
        <f t="shared" si="20"/>
        <v>241.9</v>
      </c>
      <c r="S81" s="389">
        <f t="shared" si="20"/>
        <v>241.9</v>
      </c>
      <c r="T81" s="389">
        <f t="shared" si="20"/>
        <v>241.9</v>
      </c>
      <c r="U81" s="389">
        <f t="shared" si="20"/>
        <v>241.9</v>
      </c>
      <c r="V81" s="389">
        <f t="shared" si="20"/>
        <v>241.9</v>
      </c>
      <c r="W81" s="389">
        <f t="shared" si="20"/>
        <v>241.9</v>
      </c>
      <c r="X81" s="389">
        <f t="shared" si="20"/>
        <v>241.9</v>
      </c>
      <c r="Y81" s="389">
        <f t="shared" si="20"/>
        <v>241.9</v>
      </c>
      <c r="Z81" s="389">
        <f t="shared" si="20"/>
        <v>241.9</v>
      </c>
      <c r="AA81" s="389">
        <f t="shared" si="20"/>
        <v>241.9</v>
      </c>
      <c r="AB81" s="389">
        <f t="shared" si="20"/>
        <v>241.9</v>
      </c>
      <c r="AC81" s="389">
        <f t="shared" si="20"/>
        <v>241.9</v>
      </c>
      <c r="AD81" s="389">
        <f t="shared" si="20"/>
        <v>241.9</v>
      </c>
      <c r="AE81" s="389">
        <f t="shared" si="20"/>
        <v>241.9</v>
      </c>
      <c r="AF81" s="389">
        <f t="shared" si="20"/>
        <v>241.9</v>
      </c>
      <c r="AG81" s="389">
        <f t="shared" si="20"/>
        <v>241.9</v>
      </c>
      <c r="AH81" s="389">
        <f t="shared" si="20"/>
        <v>241.9</v>
      </c>
      <c r="AI81" s="389">
        <f t="shared" si="20"/>
        <v>241.9</v>
      </c>
      <c r="AJ81" s="389">
        <f t="shared" si="20"/>
        <v>241.9</v>
      </c>
      <c r="AK81" s="389">
        <f t="shared" si="20"/>
        <v>241.9</v>
      </c>
      <c r="AL81" s="389">
        <f t="shared" si="20"/>
        <v>241.9</v>
      </c>
      <c r="AM81" s="389">
        <f t="shared" si="20"/>
        <v>241.9</v>
      </c>
      <c r="AN81" s="389">
        <f t="shared" si="20"/>
        <v>241.9</v>
      </c>
      <c r="AO81" s="389">
        <f t="shared" si="20"/>
        <v>241.9</v>
      </c>
      <c r="AP81" s="389">
        <f t="shared" si="20"/>
        <v>241.9</v>
      </c>
      <c r="AQ81" s="389">
        <f t="shared" si="20"/>
        <v>241.9</v>
      </c>
      <c r="AR81" s="389">
        <f t="shared" si="20"/>
        <v>241.9</v>
      </c>
      <c r="AS81" s="389">
        <f t="shared" si="20"/>
        <v>241.9</v>
      </c>
      <c r="AT81" s="389">
        <f t="shared" si="20"/>
        <v>241.9</v>
      </c>
      <c r="AU81" s="389">
        <f t="shared" si="20"/>
        <v>241.9</v>
      </c>
      <c r="AV81" s="389">
        <f t="shared" si="20"/>
        <v>241.9</v>
      </c>
      <c r="AW81" s="389">
        <f t="shared" si="20"/>
        <v>241.9</v>
      </c>
      <c r="AX81" s="389">
        <f t="shared" si="20"/>
        <v>241.9</v>
      </c>
      <c r="AY81" s="389">
        <f t="shared" si="20"/>
        <v>241.9</v>
      </c>
      <c r="AZ81" s="389">
        <f t="shared" si="20"/>
        <v>241.9</v>
      </c>
      <c r="BA81" s="389">
        <f t="shared" si="20"/>
        <v>241.9</v>
      </c>
      <c r="BB81" s="389">
        <f t="shared" si="20"/>
        <v>241.9</v>
      </c>
      <c r="BC81" s="389">
        <f t="shared" si="20"/>
        <v>241.9</v>
      </c>
      <c r="BD81" s="389">
        <f t="shared" si="20"/>
        <v>241.9</v>
      </c>
      <c r="BE81" s="389">
        <f t="shared" si="20"/>
        <v>241.9</v>
      </c>
      <c r="BF81" s="389">
        <f t="shared" si="20"/>
        <v>241.9</v>
      </c>
      <c r="BG81" s="389">
        <f t="shared" si="20"/>
        <v>241.9</v>
      </c>
      <c r="BH81" s="389">
        <f t="shared" si="20"/>
        <v>241.9</v>
      </c>
      <c r="BI81" s="389">
        <f t="shared" si="20"/>
        <v>241.9</v>
      </c>
      <c r="BJ81" s="389">
        <f t="shared" si="20"/>
        <v>241.9</v>
      </c>
      <c r="BK81" s="390">
        <f t="shared" si="20"/>
        <v>241.9</v>
      </c>
    </row>
    <row r="82" spans="2:63" s="382" customFormat="1"/>
    <row r="83" spans="2:63" s="382" customFormat="1">
      <c r="B83" s="409" t="s">
        <v>220</v>
      </c>
      <c r="D83" s="410">
        <f>IFERROR(HLOOKUP(D8,'Investment Appraisal (2)'!19:22,4,FALSE),'Inputs (2)'!O22)</f>
        <v>0</v>
      </c>
      <c r="E83" s="410">
        <f>IFERROR(HLOOKUP(E8,'Investment Appraisal (2)'!19:22,4,FALSE),'Inputs (2)'!P22)</f>
        <v>0</v>
      </c>
      <c r="F83" s="411">
        <f>IFERROR(HLOOKUP(F8,'Investment Appraisal (2)'!19:22,4,FALSE),'Inputs (2)'!Q22)</f>
        <v>0</v>
      </c>
      <c r="G83" s="411">
        <f>IFERROR(HLOOKUP(G8,'Investment Appraisal (2)'!19:22,4,FALSE),'Inputs (2)'!R22)</f>
        <v>0</v>
      </c>
      <c r="H83" s="411">
        <f>HLOOKUP(H8,'Investment Appraisal (2)'!19:22,4,FALSE)</f>
        <v>0</v>
      </c>
      <c r="I83" s="411">
        <f>HLOOKUP(I8,'Investment Appraisal (2)'!19:22,4,FALSE)</f>
        <v>0</v>
      </c>
      <c r="J83" s="411">
        <f>HLOOKUP(J8,'Investment Appraisal (2)'!19:22,4,FALSE)</f>
        <v>0</v>
      </c>
      <c r="K83" s="411">
        <f>HLOOKUP(K8,'Investment Appraisal (2)'!19:22,4,FALSE)</f>
        <v>0</v>
      </c>
      <c r="L83" s="411">
        <f>HLOOKUP(L8,'Investment Appraisal (2)'!19:22,4,FALSE)</f>
        <v>0</v>
      </c>
      <c r="M83" s="411">
        <f>HLOOKUP(M8,'Investment Appraisal (2)'!19:22,4,FALSE)</f>
        <v>0</v>
      </c>
      <c r="N83" s="411">
        <f>HLOOKUP(N8,'Investment Appraisal (2)'!19:22,4,FALSE)</f>
        <v>0</v>
      </c>
      <c r="O83" s="411">
        <f>HLOOKUP(O8,'Investment Appraisal (2)'!19:22,4,FALSE)</f>
        <v>0</v>
      </c>
      <c r="P83" s="411">
        <f>HLOOKUP(P8,'Investment Appraisal (2)'!19:22,4,FALSE)</f>
        <v>0</v>
      </c>
      <c r="Q83" s="411">
        <f>HLOOKUP(Q8,'Investment Appraisal (2)'!19:22,4,FALSE)</f>
        <v>0</v>
      </c>
      <c r="R83" s="411">
        <f>HLOOKUP(R8,'Investment Appraisal (2)'!19:22,4,FALSE)</f>
        <v>0</v>
      </c>
      <c r="S83" s="411">
        <f>HLOOKUP(S8,'Investment Appraisal (2)'!19:22,4,FALSE)</f>
        <v>0</v>
      </c>
      <c r="T83" s="411">
        <f>HLOOKUP(T8,'Investment Appraisal (2)'!19:22,4,FALSE)</f>
        <v>0</v>
      </c>
      <c r="U83" s="411">
        <f>HLOOKUP(U8,'Investment Appraisal (2)'!19:22,4,FALSE)</f>
        <v>0</v>
      </c>
      <c r="V83" s="411">
        <f>HLOOKUP(V8,'Investment Appraisal (2)'!19:22,4,FALSE)</f>
        <v>0</v>
      </c>
      <c r="W83" s="411">
        <f>HLOOKUP(W8,'Investment Appraisal (2)'!19:22,4,FALSE)</f>
        <v>0</v>
      </c>
      <c r="X83" s="411">
        <f>HLOOKUP(X8,'Investment Appraisal (2)'!19:22,4,FALSE)</f>
        <v>0</v>
      </c>
      <c r="Y83" s="411">
        <f>HLOOKUP(Y8,'Investment Appraisal (2)'!19:22,4,FALSE)</f>
        <v>0</v>
      </c>
      <c r="Z83" s="411">
        <f>HLOOKUP(Z8,'Investment Appraisal (2)'!19:22,4,FALSE)</f>
        <v>0</v>
      </c>
      <c r="AA83" s="411">
        <f>HLOOKUP(AA8,'Investment Appraisal (2)'!19:22,4,FALSE)</f>
        <v>0</v>
      </c>
      <c r="AB83" s="411">
        <f>HLOOKUP(AB8,'Investment Appraisal (2)'!19:22,4,FALSE)</f>
        <v>0</v>
      </c>
      <c r="AC83" s="411">
        <f>HLOOKUP(AC8,'Investment Appraisal (2)'!19:22,4,FALSE)</f>
        <v>0</v>
      </c>
      <c r="AD83" s="411">
        <f>HLOOKUP(AD8,'Investment Appraisal (2)'!19:22,4,FALSE)</f>
        <v>0</v>
      </c>
      <c r="AE83" s="411">
        <f>HLOOKUP(AE8,'Investment Appraisal (2)'!19:22,4,FALSE)</f>
        <v>0</v>
      </c>
      <c r="AF83" s="411">
        <f>HLOOKUP(AF8,'Investment Appraisal (2)'!19:22,4,FALSE)</f>
        <v>0</v>
      </c>
      <c r="AG83" s="411">
        <f>HLOOKUP(AG8,'Investment Appraisal (2)'!19:22,4,FALSE)</f>
        <v>0</v>
      </c>
      <c r="AH83" s="411">
        <f>HLOOKUP(AH8,'Investment Appraisal (2)'!19:22,4,FALSE)</f>
        <v>0</v>
      </c>
      <c r="AI83" s="411">
        <f>HLOOKUP(AI8,'Investment Appraisal (2)'!19:22,4,FALSE)</f>
        <v>0</v>
      </c>
      <c r="AJ83" s="411">
        <f>HLOOKUP(AJ8,'Investment Appraisal (2)'!19:22,4,FALSE)</f>
        <v>0</v>
      </c>
      <c r="AK83" s="411">
        <f>HLOOKUP(AK8,'Investment Appraisal (2)'!19:22,4,FALSE)</f>
        <v>0</v>
      </c>
      <c r="AL83" s="411">
        <f>HLOOKUP(AL8,'Investment Appraisal (2)'!19:22,4,FALSE)</f>
        <v>0</v>
      </c>
      <c r="AM83" s="411">
        <f>HLOOKUP(AM8,'Investment Appraisal (2)'!19:22,4,FALSE)</f>
        <v>0</v>
      </c>
      <c r="AN83" s="411">
        <f>HLOOKUP(AN8,'Investment Appraisal (2)'!19:22,4,FALSE)</f>
        <v>0</v>
      </c>
      <c r="AO83" s="411">
        <f>HLOOKUP(AO8,'Investment Appraisal (2)'!19:22,4,FALSE)</f>
        <v>0</v>
      </c>
      <c r="AP83" s="411">
        <f>HLOOKUP(AP8,'Investment Appraisal (2)'!19:22,4,FALSE)</f>
        <v>0</v>
      </c>
      <c r="AQ83" s="411">
        <f>HLOOKUP(AQ8,'Investment Appraisal (2)'!19:22,4,FALSE)</f>
        <v>0</v>
      </c>
      <c r="AR83" s="411">
        <f>HLOOKUP(AR8,'Investment Appraisal (2)'!19:22,4,FALSE)</f>
        <v>0</v>
      </c>
      <c r="AS83" s="411">
        <f>HLOOKUP(AS8,'Investment Appraisal (2)'!19:22,4,FALSE)</f>
        <v>0</v>
      </c>
      <c r="AT83" s="411">
        <f>HLOOKUP(AT8,'Investment Appraisal (2)'!19:22,4,FALSE)</f>
        <v>0</v>
      </c>
      <c r="AU83" s="411">
        <f>HLOOKUP(AU8,'Investment Appraisal (2)'!19:22,4,FALSE)</f>
        <v>0</v>
      </c>
      <c r="AV83" s="411">
        <f>HLOOKUP(AV8,'Investment Appraisal (2)'!19:22,4,FALSE)</f>
        <v>0</v>
      </c>
      <c r="AW83" s="411">
        <f>HLOOKUP(AW8,'Investment Appraisal (2)'!19:22,4,FALSE)</f>
        <v>0</v>
      </c>
      <c r="AX83" s="411">
        <f>HLOOKUP(AX8,'Investment Appraisal (2)'!19:22,4,FALSE)</f>
        <v>0</v>
      </c>
      <c r="AY83" s="411">
        <f>HLOOKUP(AY8,'Investment Appraisal (2)'!19:22,4,FALSE)</f>
        <v>0</v>
      </c>
      <c r="AZ83" s="411">
        <f>HLOOKUP(AZ8,'Investment Appraisal (2)'!19:22,4,FALSE)</f>
        <v>0</v>
      </c>
      <c r="BA83" s="411">
        <f>HLOOKUP(BA8,'Investment Appraisal (2)'!19:22,4,FALSE)</f>
        <v>0</v>
      </c>
      <c r="BB83" s="411" t="e">
        <f>HLOOKUP(BB8,'Investment Appraisal (2)'!19:22,4,FALSE)</f>
        <v>#REF!</v>
      </c>
      <c r="BC83" s="411" t="e">
        <f>HLOOKUP(BC8,'Investment Appraisal (2)'!19:22,4,FALSE)</f>
        <v>#N/A</v>
      </c>
      <c r="BD83" s="411" t="e">
        <f>HLOOKUP(BD8,'Investment Appraisal (2)'!19:22,4,FALSE)</f>
        <v>#N/A</v>
      </c>
      <c r="BE83" s="411" t="e">
        <f>HLOOKUP(BE8,'Investment Appraisal (2)'!19:22,4,FALSE)</f>
        <v>#N/A</v>
      </c>
      <c r="BF83" s="411" t="e">
        <f>HLOOKUP(BF8,'Investment Appraisal (2)'!19:22,4,FALSE)</f>
        <v>#N/A</v>
      </c>
      <c r="BG83" s="411" t="e">
        <f>HLOOKUP(BG8,'Investment Appraisal (2)'!19:22,4,FALSE)</f>
        <v>#N/A</v>
      </c>
      <c r="BH83" s="411" t="e">
        <f>HLOOKUP(BH8,'Investment Appraisal (2)'!19:22,4,FALSE)</f>
        <v>#N/A</v>
      </c>
      <c r="BI83" s="411" t="e">
        <f>HLOOKUP(BI8,'Investment Appraisal (2)'!19:22,4,FALSE)</f>
        <v>#N/A</v>
      </c>
      <c r="BJ83" s="411" t="e">
        <f>HLOOKUP(BJ8,'Investment Appraisal (2)'!19:22,4,FALSE)</f>
        <v>#N/A</v>
      </c>
      <c r="BK83" s="412" t="e">
        <f>HLOOKUP(BK8,'Investment Appraisal (2)'!19:22,4,FALSE)</f>
        <v>#N/A</v>
      </c>
    </row>
    <row r="84" spans="2:63" s="398" customFormat="1">
      <c r="B84" s="413"/>
      <c r="D84" s="400"/>
      <c r="E84" s="400"/>
      <c r="F84" s="400"/>
      <c r="G84" s="400"/>
      <c r="H84" s="400"/>
      <c r="I84" s="400"/>
      <c r="J84" s="400"/>
      <c r="K84" s="400"/>
      <c r="L84" s="400"/>
      <c r="M84" s="400"/>
      <c r="N84" s="400"/>
      <c r="O84" s="400"/>
      <c r="P84" s="400"/>
      <c r="Q84" s="400"/>
      <c r="R84" s="400"/>
      <c r="S84" s="400"/>
      <c r="T84" s="400"/>
      <c r="U84" s="400"/>
      <c r="V84" s="400"/>
      <c r="W84" s="400"/>
      <c r="X84" s="400"/>
      <c r="Y84" s="400"/>
      <c r="Z84" s="400"/>
      <c r="AA84" s="400"/>
      <c r="AB84" s="400"/>
      <c r="AC84" s="400"/>
      <c r="AD84" s="400"/>
      <c r="AE84" s="400"/>
      <c r="AF84" s="400"/>
      <c r="AG84" s="400"/>
      <c r="AH84" s="400"/>
      <c r="AI84" s="400"/>
      <c r="AJ84" s="400"/>
      <c r="AK84" s="400"/>
      <c r="AL84" s="400"/>
      <c r="AM84" s="400"/>
      <c r="AN84" s="400"/>
      <c r="AO84" s="400"/>
      <c r="AP84" s="400"/>
      <c r="AQ84" s="400"/>
      <c r="AR84" s="400"/>
      <c r="AS84" s="400"/>
      <c r="AT84" s="400"/>
      <c r="AU84" s="400"/>
      <c r="AV84" s="400"/>
      <c r="AW84" s="400"/>
      <c r="AX84" s="400"/>
      <c r="AY84" s="400"/>
      <c r="AZ84" s="400"/>
      <c r="BA84" s="400"/>
      <c r="BB84" s="400"/>
      <c r="BC84" s="400"/>
      <c r="BD84" s="400"/>
      <c r="BE84" s="400"/>
      <c r="BF84" s="400"/>
      <c r="BG84" s="400"/>
      <c r="BH84" s="400"/>
      <c r="BI84" s="400"/>
      <c r="BJ84" s="400"/>
      <c r="BK84" s="400"/>
    </row>
    <row r="85" spans="2:63" s="398" customFormat="1">
      <c r="B85" s="413"/>
      <c r="D85" s="400"/>
      <c r="E85" s="400"/>
      <c r="F85" s="400"/>
      <c r="G85" s="400"/>
      <c r="H85" s="400"/>
      <c r="I85" s="400"/>
      <c r="J85" s="400"/>
      <c r="K85" s="400"/>
      <c r="L85" s="400"/>
      <c r="M85" s="400"/>
      <c r="N85" s="400"/>
      <c r="O85" s="400"/>
      <c r="P85" s="400"/>
      <c r="Q85" s="400"/>
      <c r="R85" s="400"/>
      <c r="S85" s="400"/>
      <c r="T85" s="400"/>
      <c r="U85" s="400"/>
      <c r="V85" s="400"/>
      <c r="W85" s="400"/>
      <c r="X85" s="400"/>
      <c r="Y85" s="400"/>
      <c r="Z85" s="400"/>
      <c r="AA85" s="400"/>
      <c r="AB85" s="400"/>
      <c r="AC85" s="400"/>
      <c r="AD85" s="400"/>
      <c r="AE85" s="400"/>
      <c r="AF85" s="400"/>
      <c r="AG85" s="400"/>
      <c r="AH85" s="400"/>
      <c r="AI85" s="400"/>
      <c r="AJ85" s="400"/>
      <c r="AK85" s="400"/>
      <c r="AL85" s="400"/>
      <c r="AM85" s="400"/>
      <c r="AN85" s="400"/>
      <c r="AO85" s="400"/>
      <c r="AP85" s="400"/>
      <c r="AQ85" s="400"/>
      <c r="AR85" s="400"/>
      <c r="AS85" s="400"/>
      <c r="AT85" s="400"/>
      <c r="AU85" s="400"/>
      <c r="AV85" s="400"/>
      <c r="AW85" s="400"/>
      <c r="AX85" s="400"/>
      <c r="AY85" s="400"/>
      <c r="AZ85" s="400"/>
      <c r="BA85" s="400"/>
      <c r="BB85" s="400"/>
      <c r="BC85" s="400"/>
      <c r="BD85" s="400"/>
      <c r="BE85" s="400"/>
      <c r="BF85" s="400"/>
      <c r="BG85" s="400"/>
      <c r="BH85" s="400"/>
      <c r="BI85" s="400"/>
      <c r="BJ85" s="400"/>
      <c r="BK85" s="400"/>
    </row>
    <row r="86" spans="2:63" s="382" customFormat="1"/>
    <row r="87" spans="2:63" s="382" customFormat="1" ht="30" customHeight="1">
      <c r="B87" s="414" t="s">
        <v>331</v>
      </c>
      <c r="D87" s="394"/>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c r="AG87" s="395"/>
      <c r="AH87" s="395"/>
      <c r="AI87" s="395"/>
      <c r="AJ87" s="395"/>
      <c r="AK87" s="395"/>
      <c r="AL87" s="395"/>
      <c r="AM87" s="395"/>
      <c r="AN87" s="395"/>
      <c r="AO87" s="395"/>
      <c r="AP87" s="395"/>
      <c r="AQ87" s="395"/>
      <c r="AR87" s="395"/>
      <c r="AS87" s="395"/>
      <c r="AT87" s="395"/>
      <c r="AU87" s="395"/>
      <c r="AV87" s="395"/>
      <c r="AW87" s="395"/>
      <c r="AX87" s="395"/>
      <c r="AY87" s="395"/>
      <c r="AZ87" s="395"/>
      <c r="BA87" s="395"/>
      <c r="BB87" s="395"/>
      <c r="BC87" s="395"/>
      <c r="BD87" s="395"/>
      <c r="BE87" s="395"/>
      <c r="BF87" s="395"/>
      <c r="BG87" s="395"/>
      <c r="BH87" s="395"/>
      <c r="BI87" s="395"/>
      <c r="BJ87" s="395"/>
      <c r="BK87" s="396"/>
    </row>
    <row r="88" spans="2:63" s="382" customFormat="1">
      <c r="B88" s="386" t="s">
        <v>221</v>
      </c>
      <c r="D88" s="383" t="e">
        <f>D38+D44-D30+D27-D23-D22+D45</f>
        <v>#REF!</v>
      </c>
      <c r="E88" s="384" t="e">
        <f>$D$88*HLOOKUP(E8,'Inflation Index'!10:21,12,FALSE)</f>
        <v>#REF!</v>
      </c>
      <c r="F88" s="384" t="e">
        <f>$D$88*HLOOKUP(F8,'Inflation Index'!10:21,12,FALSE)</f>
        <v>#REF!</v>
      </c>
      <c r="G88" s="384" t="e">
        <f>$D$88*HLOOKUP(G8,'Inflation Index'!10:21,12,FALSE)</f>
        <v>#REF!</v>
      </c>
      <c r="H88" s="384" t="e">
        <f>$D$88*HLOOKUP(H8,'Inflation Index'!10:21,12,FALSE)</f>
        <v>#REF!</v>
      </c>
      <c r="I88" s="384" t="e">
        <f>$D$88*HLOOKUP(I8,'Inflation Index'!10:21,12,FALSE)</f>
        <v>#REF!</v>
      </c>
      <c r="J88" s="384" t="e">
        <f>$D$88*HLOOKUP(J8,'Inflation Index'!10:21,12,FALSE)</f>
        <v>#REF!</v>
      </c>
      <c r="K88" s="384" t="e">
        <f>$D$88*HLOOKUP(K8,'Inflation Index'!10:21,12,FALSE)</f>
        <v>#REF!</v>
      </c>
      <c r="L88" s="384" t="e">
        <f>$D$88*HLOOKUP(L8,'Inflation Index'!10:21,12,FALSE)</f>
        <v>#REF!</v>
      </c>
      <c r="M88" s="384" t="e">
        <f>$D$88*HLOOKUP(M8,'Inflation Index'!10:21,12,FALSE)</f>
        <v>#REF!</v>
      </c>
      <c r="N88" s="384" t="e">
        <f>$D$88*HLOOKUP(N8,'Inflation Index'!10:21,12,FALSE)</f>
        <v>#REF!</v>
      </c>
      <c r="O88" s="384" t="e">
        <f>$D$88*HLOOKUP(O8,'Inflation Index'!10:21,12,FALSE)</f>
        <v>#REF!</v>
      </c>
      <c r="P88" s="384" t="e">
        <f>$D$88*HLOOKUP(P8,'Inflation Index'!10:21,12,FALSE)</f>
        <v>#REF!</v>
      </c>
      <c r="Q88" s="384" t="e">
        <f>$D$88*HLOOKUP(Q8,'Inflation Index'!10:21,12,FALSE)</f>
        <v>#REF!</v>
      </c>
      <c r="R88" s="384" t="e">
        <f>$D$88*HLOOKUP(R8,'Inflation Index'!10:21,12,FALSE)</f>
        <v>#REF!</v>
      </c>
      <c r="S88" s="384" t="e">
        <f>$D$88*HLOOKUP(S8,'Inflation Index'!10:21,12,FALSE)</f>
        <v>#REF!</v>
      </c>
      <c r="T88" s="384" t="e">
        <f>$D$88*HLOOKUP(T8,'Inflation Index'!10:21,12,FALSE)</f>
        <v>#REF!</v>
      </c>
      <c r="U88" s="384" t="e">
        <f>$D$88*HLOOKUP(U8,'Inflation Index'!10:21,12,FALSE)</f>
        <v>#REF!</v>
      </c>
      <c r="V88" s="384" t="e">
        <f>$D$88*HLOOKUP(V8,'Inflation Index'!10:21,12,FALSE)</f>
        <v>#REF!</v>
      </c>
      <c r="W88" s="384" t="e">
        <f>$D$88*HLOOKUP(W8,'Inflation Index'!10:21,12,FALSE)</f>
        <v>#REF!</v>
      </c>
      <c r="X88" s="384" t="e">
        <f>$D$88*HLOOKUP(X8,'Inflation Index'!10:21,12,FALSE)</f>
        <v>#REF!</v>
      </c>
      <c r="Y88" s="384" t="e">
        <f>$D$88*HLOOKUP(Y8,'Inflation Index'!10:21,12,FALSE)</f>
        <v>#REF!</v>
      </c>
      <c r="Z88" s="384" t="e">
        <f>$D$88*HLOOKUP(Z8,'Inflation Index'!10:21,12,FALSE)</f>
        <v>#REF!</v>
      </c>
      <c r="AA88" s="384" t="e">
        <f>$D$88*HLOOKUP(AA8,'Inflation Index'!10:21,12,FALSE)</f>
        <v>#REF!</v>
      </c>
      <c r="AB88" s="384" t="e">
        <f>$D$88*HLOOKUP(AB8,'Inflation Index'!10:21,12,FALSE)</f>
        <v>#REF!</v>
      </c>
      <c r="AC88" s="384" t="e">
        <f>$D$88*HLOOKUP(AC8,'Inflation Index'!10:21,12,FALSE)</f>
        <v>#REF!</v>
      </c>
      <c r="AD88" s="384" t="e">
        <f>$D$88*HLOOKUP(AD8,'Inflation Index'!10:21,12,FALSE)</f>
        <v>#REF!</v>
      </c>
      <c r="AE88" s="384" t="e">
        <f>$D$88*HLOOKUP(AE8,'Inflation Index'!10:21,12,FALSE)</f>
        <v>#REF!</v>
      </c>
      <c r="AF88" s="384" t="e">
        <f>$D$88*HLOOKUP(AF8,'Inflation Index'!10:21,12,FALSE)</f>
        <v>#REF!</v>
      </c>
      <c r="AG88" s="384" t="e">
        <f>$D$88*HLOOKUP(AG8,'Inflation Index'!10:21,12,FALSE)</f>
        <v>#REF!</v>
      </c>
      <c r="AH88" s="384" t="e">
        <f>$D$88*HLOOKUP(AH8,'Inflation Index'!10:21,12,FALSE)</f>
        <v>#REF!</v>
      </c>
      <c r="AI88" s="384" t="e">
        <f>$D$88*HLOOKUP(AI8,'Inflation Index'!10:21,12,FALSE)</f>
        <v>#REF!</v>
      </c>
      <c r="AJ88" s="384" t="e">
        <f>$D$88*HLOOKUP(AJ8,'Inflation Index'!10:21,12,FALSE)</f>
        <v>#REF!</v>
      </c>
      <c r="AK88" s="384" t="e">
        <f>$D$88*HLOOKUP(AK8,'Inflation Index'!10:21,12,FALSE)</f>
        <v>#REF!</v>
      </c>
      <c r="AL88" s="384" t="e">
        <f>$D$88*HLOOKUP(AL8,'Inflation Index'!10:21,12,FALSE)</f>
        <v>#REF!</v>
      </c>
      <c r="AM88" s="384" t="e">
        <f>$D$88*HLOOKUP(AM8,'Inflation Index'!10:21,12,FALSE)</f>
        <v>#REF!</v>
      </c>
      <c r="AN88" s="384" t="e">
        <f>$D$88*HLOOKUP(AN8,'Inflation Index'!10:21,12,FALSE)</f>
        <v>#REF!</v>
      </c>
      <c r="AO88" s="384" t="e">
        <f>$D$88*HLOOKUP(AO8,'Inflation Index'!10:21,12,FALSE)</f>
        <v>#REF!</v>
      </c>
      <c r="AP88" s="384" t="e">
        <f>$D$88*HLOOKUP(AP8,'Inflation Index'!10:21,12,FALSE)</f>
        <v>#REF!</v>
      </c>
      <c r="AQ88" s="384" t="e">
        <f>$D$88*HLOOKUP(AQ8,'Inflation Index'!10:21,12,FALSE)</f>
        <v>#REF!</v>
      </c>
      <c r="AR88" s="384" t="e">
        <f>$D$88*HLOOKUP(AR8,'Inflation Index'!10:21,12,FALSE)</f>
        <v>#REF!</v>
      </c>
      <c r="AS88" s="384" t="e">
        <f>$D$88*HLOOKUP(AS8,'Inflation Index'!10:21,12,FALSE)</f>
        <v>#REF!</v>
      </c>
      <c r="AT88" s="384" t="e">
        <f>$D$88*HLOOKUP(AT8,'Inflation Index'!10:21,12,FALSE)</f>
        <v>#REF!</v>
      </c>
      <c r="AU88" s="384" t="e">
        <f>$D$88*HLOOKUP(AU8,'Inflation Index'!10:21,12,FALSE)</f>
        <v>#REF!</v>
      </c>
      <c r="AV88" s="384" t="e">
        <f>$D$88*HLOOKUP(AV8,'Inflation Index'!10:21,12,FALSE)</f>
        <v>#REF!</v>
      </c>
      <c r="AW88" s="384" t="e">
        <f>$D$88*HLOOKUP(AW8,'Inflation Index'!10:21,12,FALSE)</f>
        <v>#REF!</v>
      </c>
      <c r="AX88" s="384" t="e">
        <f>$D$88*HLOOKUP(AX8,'Inflation Index'!10:21,12,FALSE)</f>
        <v>#REF!</v>
      </c>
      <c r="AY88" s="384" t="e">
        <f>$D$88*HLOOKUP(AY8,'Inflation Index'!10:21,12,FALSE)</f>
        <v>#REF!</v>
      </c>
      <c r="AZ88" s="384" t="e">
        <f>$D$88*HLOOKUP(AZ8,'Inflation Index'!10:21,12,FALSE)</f>
        <v>#REF!</v>
      </c>
      <c r="BA88" s="384" t="e">
        <f>$D$88*HLOOKUP(BA8,'Inflation Index'!10:21,12,FALSE)</f>
        <v>#REF!</v>
      </c>
      <c r="BB88" s="384" t="e">
        <f>$D$88*HLOOKUP(BB8,'Inflation Index'!10:21,12,FALSE)</f>
        <v>#REF!</v>
      </c>
      <c r="BC88" s="384" t="e">
        <f>$D$88*HLOOKUP(BC8,'Inflation Index'!10:21,12,FALSE)</f>
        <v>#REF!</v>
      </c>
      <c r="BD88" s="384" t="e">
        <f>$D$88*HLOOKUP(BD8,'Inflation Index'!10:21,12,FALSE)</f>
        <v>#REF!</v>
      </c>
      <c r="BE88" s="384" t="e">
        <f>$D$88*HLOOKUP(BE8,'Inflation Index'!10:21,12,FALSE)</f>
        <v>#REF!</v>
      </c>
      <c r="BF88" s="384" t="e">
        <f>$D$88*HLOOKUP(BF8,'Inflation Index'!10:21,12,FALSE)</f>
        <v>#REF!</v>
      </c>
      <c r="BG88" s="384" t="e">
        <f>$D$88*HLOOKUP(BG8,'Inflation Index'!10:21,12,FALSE)</f>
        <v>#REF!</v>
      </c>
      <c r="BH88" s="384" t="e">
        <f>$D$88*HLOOKUP(BH8,'Inflation Index'!10:21,12,FALSE)</f>
        <v>#REF!</v>
      </c>
      <c r="BI88" s="384" t="e">
        <f>$D$88*HLOOKUP(BI8,'Inflation Index'!10:21,12,FALSE)</f>
        <v>#REF!</v>
      </c>
      <c r="BJ88" s="384" t="e">
        <f>$D$88*HLOOKUP(BJ8,'Inflation Index'!10:21,12,FALSE)</f>
        <v>#REF!</v>
      </c>
      <c r="BK88" s="385" t="e">
        <f>$D$88*HLOOKUP(BK8,'Inflation Index'!10:21,12,FALSE)</f>
        <v>#REF!</v>
      </c>
    </row>
    <row r="89" spans="2:63" s="382" customFormat="1">
      <c r="B89" s="386" t="s">
        <v>222</v>
      </c>
      <c r="D89" s="383">
        <f>D23</f>
        <v>-1657.1</v>
      </c>
      <c r="E89" s="384">
        <f>$D$89*HLOOKUP(E8,'Inflation Index'!$20:$25,3,FALSE)</f>
        <v>-1758.0173899999998</v>
      </c>
      <c r="F89" s="384">
        <f>$D$89*HLOOKUP(F8,'Inflation Index'!$20:$25,3,FALSE)</f>
        <v>-1810.7579116999998</v>
      </c>
      <c r="G89" s="384">
        <f>$D$89*HLOOKUP(G8,'Inflation Index'!$20:$25,3,FALSE)</f>
        <v>-1865.0806490509997</v>
      </c>
      <c r="H89" s="384">
        <f>$D$89*HLOOKUP(H8,'Inflation Index'!$20:$25,3,FALSE)</f>
        <v>-1921.0330685225299</v>
      </c>
      <c r="I89" s="384">
        <f>$D$89*HLOOKUP(I8,'Inflation Index'!$20:$25,3,FALSE)</f>
        <v>-1978.6640605782061</v>
      </c>
      <c r="J89" s="384">
        <f>$D$89*HLOOKUP(J8,'Inflation Index'!$20:$25,3,FALSE)</f>
        <v>-2038.0239823955519</v>
      </c>
      <c r="K89" s="384">
        <f>$D$89*HLOOKUP(K8,'Inflation Index'!$20:$25,3,FALSE)</f>
        <v>-2099.1647018674184</v>
      </c>
      <c r="L89" s="384">
        <f>$D$89*HLOOKUP(L8,'Inflation Index'!$20:$25,3,FALSE)</f>
        <v>-2162.1396429234414</v>
      </c>
      <c r="M89" s="384">
        <f>$D$89*HLOOKUP(M8,'Inflation Index'!$20:$25,3,FALSE)</f>
        <v>-2227.003832211145</v>
      </c>
      <c r="N89" s="384">
        <f>$D$89*HLOOKUP(N8,'Inflation Index'!$20:$25,3,FALSE)</f>
        <v>-2293.8139471774793</v>
      </c>
      <c r="O89" s="384">
        <f>$D$89*HLOOKUP(O8,'Inflation Index'!$20:$25,3,FALSE)</f>
        <v>-2362.6283655928037</v>
      </c>
      <c r="P89" s="384">
        <f>$D$89*HLOOKUP(P8,'Inflation Index'!$20:$25,3,FALSE)</f>
        <v>-2433.5072165605875</v>
      </c>
      <c r="Q89" s="384">
        <f>$D$89*HLOOKUP(Q8,'Inflation Index'!$20:$25,3,FALSE)</f>
        <v>-2506.5124330574054</v>
      </c>
      <c r="R89" s="384">
        <f>$D$89*HLOOKUP(R8,'Inflation Index'!$20:$25,3,FALSE)</f>
        <v>-2581.7078060491272</v>
      </c>
      <c r="S89" s="384">
        <f>$D$89*HLOOKUP(S8,'Inflation Index'!$20:$25,3,FALSE)</f>
        <v>-2659.159040230601</v>
      </c>
      <c r="T89" s="384">
        <f>$D$89*HLOOKUP(T8,'Inflation Index'!$20:$25,3,FALSE)</f>
        <v>-2738.9338114375191</v>
      </c>
      <c r="U89" s="384">
        <f>$D$89*HLOOKUP(U8,'Inflation Index'!$20:$25,3,FALSE)</f>
        <v>-2821.101825780645</v>
      </c>
      <c r="V89" s="384">
        <f>$D$89*HLOOKUP(V8,'Inflation Index'!$20:$25,3,FALSE)</f>
        <v>-2905.7348805540641</v>
      </c>
      <c r="W89" s="384">
        <f>$D$89*HLOOKUP(W8,'Inflation Index'!$20:$25,3,FALSE)</f>
        <v>-2992.9069269706861</v>
      </c>
      <c r="X89" s="384">
        <f>$D$89*HLOOKUP(X8,'Inflation Index'!$20:$25,3,FALSE)</f>
        <v>-3082.6941347798065</v>
      </c>
      <c r="Y89" s="384">
        <f>$D$89*HLOOKUP(Y8,'Inflation Index'!$20:$25,3,FALSE)</f>
        <v>-3175.1749588232005</v>
      </c>
      <c r="Z89" s="384">
        <f>$D$89*HLOOKUP(Z8,'Inflation Index'!$20:$25,3,FALSE)</f>
        <v>-3270.4302075878973</v>
      </c>
      <c r="AA89" s="384">
        <f>$D$89*HLOOKUP(AA8,'Inflation Index'!$20:$25,3,FALSE)</f>
        <v>-3368.5431138155341</v>
      </c>
      <c r="AB89" s="384">
        <f>$D$89*HLOOKUP(AB8,'Inflation Index'!$20:$25,3,FALSE)</f>
        <v>-3469.5994072299995</v>
      </c>
      <c r="AC89" s="384">
        <f>$D$89*HLOOKUP(AC8,'Inflation Index'!$20:$25,3,FALSE)</f>
        <v>-3573.6873894469004</v>
      </c>
      <c r="AD89" s="384">
        <f>$D$89*HLOOKUP(AD8,'Inflation Index'!$20:$25,3,FALSE)</f>
        <v>-3680.8980111303076</v>
      </c>
      <c r="AE89" s="384">
        <f>$D$89*HLOOKUP(AE8,'Inflation Index'!$20:$25,3,FALSE)</f>
        <v>-3791.3249514642166</v>
      </c>
      <c r="AF89" s="384">
        <f>$D$89*HLOOKUP(AF8,'Inflation Index'!$20:$25,3,FALSE)</f>
        <v>-3905.0647000081435</v>
      </c>
      <c r="AG89" s="384">
        <f>$D$89*HLOOKUP(AG8,'Inflation Index'!$20:$25,3,FALSE)</f>
        <v>-4022.2166410083873</v>
      </c>
      <c r="AH89" s="384">
        <f>$D$89*HLOOKUP(AH8,'Inflation Index'!$20:$25,3,FALSE)</f>
        <v>-4142.8831402386386</v>
      </c>
      <c r="AI89" s="384">
        <f>$D$89*HLOOKUP(AI8,'Inflation Index'!$20:$25,3,FALSE)</f>
        <v>-4267.1696344457987</v>
      </c>
      <c r="AJ89" s="384">
        <f>$D$89*HLOOKUP(AJ8,'Inflation Index'!$20:$25,3,FALSE)</f>
        <v>-4395.184723479173</v>
      </c>
      <c r="AK89" s="384">
        <f>$D$89*HLOOKUP(AK8,'Inflation Index'!$20:$25,3,FALSE)</f>
        <v>-4527.0402651835475</v>
      </c>
      <c r="AL89" s="384">
        <f>$D$89*HLOOKUP(AL8,'Inflation Index'!$20:$25,3,FALSE)</f>
        <v>-4662.8514731390542</v>
      </c>
      <c r="AM89" s="384">
        <f>$D$89*HLOOKUP(AM8,'Inflation Index'!$20:$25,3,FALSE)</f>
        <v>-4802.7370173332265</v>
      </c>
      <c r="AN89" s="384">
        <f>$D$89*HLOOKUP(AN8,'Inflation Index'!$20:$25,3,FALSE)</f>
        <v>-4946.8191278532231</v>
      </c>
      <c r="AO89" s="384">
        <f>$D$89*HLOOKUP(AO8,'Inflation Index'!$20:$25,3,FALSE)</f>
        <v>-5095.2237016888203</v>
      </c>
      <c r="AP89" s="384">
        <f>$D$89*HLOOKUP(AP8,'Inflation Index'!$20:$25,3,FALSE)</f>
        <v>-5248.0804127394849</v>
      </c>
      <c r="AQ89" s="384">
        <f>$D$89*HLOOKUP(AQ8,'Inflation Index'!$20:$25,3,FALSE)</f>
        <v>-5405.5228251216695</v>
      </c>
      <c r="AR89" s="384">
        <f>$D$89*HLOOKUP(AR8,'Inflation Index'!$20:$25,3,FALSE)</f>
        <v>-5567.6885098753191</v>
      </c>
      <c r="AS89" s="384">
        <f>$D$89*HLOOKUP(AS8,'Inflation Index'!$20:$25,3,FALSE)</f>
        <v>-5734.7191651715793</v>
      </c>
      <c r="AT89" s="384">
        <f>$D$89*HLOOKUP(AT8,'Inflation Index'!$20:$25,3,FALSE)</f>
        <v>-5906.7607401267269</v>
      </c>
      <c r="AU89" s="384">
        <f>$D$89*HLOOKUP(AU8,'Inflation Index'!$20:$25,3,FALSE)</f>
        <v>-6083.9635623305285</v>
      </c>
      <c r="AV89" s="384">
        <f>$D$89*HLOOKUP(AV8,'Inflation Index'!$20:$25,3,FALSE)</f>
        <v>-6266.4824692004449</v>
      </c>
      <c r="AW89" s="384">
        <f>$D$89*HLOOKUP(AW8,'Inflation Index'!$20:$25,3,FALSE)</f>
        <v>-6454.4769432764579</v>
      </c>
      <c r="AX89" s="384">
        <f>$D$89*HLOOKUP(AX8,'Inflation Index'!$20:$25,3,FALSE)</f>
        <v>-6648.1112515747518</v>
      </c>
      <c r="AY89" s="384">
        <f>$D$89*HLOOKUP(AY8,'Inflation Index'!$20:$25,3,FALSE)</f>
        <v>-6847.5545891219945</v>
      </c>
      <c r="AZ89" s="384">
        <f>$D$89*HLOOKUP(AZ8,'Inflation Index'!$20:$25,3,FALSE)</f>
        <v>-7052.9812267956549</v>
      </c>
      <c r="BA89" s="384">
        <f>$D$89*HLOOKUP(BA8,'Inflation Index'!$20:$25,3,FALSE)</f>
        <v>-7264.5706635995257</v>
      </c>
      <c r="BB89" s="384">
        <f>$D$89*HLOOKUP(BB8,'Inflation Index'!$20:$25,3,FALSE)</f>
        <v>-7482.5077835075108</v>
      </c>
      <c r="BC89" s="384">
        <f>$D$89*HLOOKUP(BC8,'Inflation Index'!$20:$25,3,FALSE)</f>
        <v>-7706.9830170127361</v>
      </c>
      <c r="BD89" s="384">
        <f>$D$89*HLOOKUP(BD8,'Inflation Index'!$20:$25,3,FALSE)</f>
        <v>-7938.1925075231193</v>
      </c>
      <c r="BE89" s="384">
        <f>$D$89*HLOOKUP(BE8,'Inflation Index'!$20:$25,3,FALSE)</f>
        <v>-8176.3382827488131</v>
      </c>
      <c r="BF89" s="384">
        <f>$D$89*HLOOKUP(BF8,'Inflation Index'!$20:$25,3,FALSE)</f>
        <v>-8421.6284312312782</v>
      </c>
      <c r="BG89" s="384">
        <f>$D$89*HLOOKUP(BG8,'Inflation Index'!$20:$25,3,FALSE)</f>
        <v>-8674.2772841682163</v>
      </c>
      <c r="BH89" s="384">
        <f>$D$89*HLOOKUP(BH8,'Inflation Index'!$20:$25,3,FALSE)</f>
        <v>-8934.5056026932634</v>
      </c>
      <c r="BI89" s="384">
        <f>$D$89*HLOOKUP(BI8,'Inflation Index'!$20:$25,3,FALSE)</f>
        <v>-9202.5407707740615</v>
      </c>
      <c r="BJ89" s="384">
        <f>$D$89*HLOOKUP(BJ8,'Inflation Index'!$20:$25,3,FALSE)</f>
        <v>-9478.6169938972835</v>
      </c>
      <c r="BK89" s="385">
        <f>$D$89*HLOOKUP(BK8,'Inflation Index'!$20:$25,3,FALSE)</f>
        <v>-9762.9755037142004</v>
      </c>
    </row>
    <row r="90" spans="2:63" s="382" customFormat="1">
      <c r="B90" s="386" t="s">
        <v>143</v>
      </c>
      <c r="D90" s="383">
        <f>D30</f>
        <v>370.97271155555552</v>
      </c>
      <c r="E90" s="384">
        <f>$D$90*HLOOKUP(E8,'Inflation Index'!$20:$25,6,FALSE)</f>
        <v>389.75320507805543</v>
      </c>
      <c r="F90" s="384">
        <f>$D$90*HLOOKUP(F8,'Inflation Index'!$20:$25,6,FALSE)</f>
        <v>399.4970352050068</v>
      </c>
      <c r="G90" s="384">
        <f>$D$90*HLOOKUP(G8,'Inflation Index'!$20:$25,6,FALSE)</f>
        <v>409.4844610851319</v>
      </c>
      <c r="H90" s="384">
        <f>$D$90*HLOOKUP(H8,'Inflation Index'!$20:$25,6,FALSE)</f>
        <v>419.72157261226016</v>
      </c>
      <c r="I90" s="384">
        <f>$D$90*HLOOKUP(I8,'Inflation Index'!$20:$25,6,FALSE)</f>
        <v>430.21461192756664</v>
      </c>
      <c r="J90" s="384">
        <f>$D$90*HLOOKUP(J8,'Inflation Index'!$20:$25,6,FALSE)</f>
        <v>440.96997722575577</v>
      </c>
      <c r="K90" s="384">
        <f>$D$90*HLOOKUP(K8,'Inflation Index'!$20:$25,6,FALSE)</f>
        <v>451.99422665639963</v>
      </c>
      <c r="L90" s="384">
        <f>$D$90*HLOOKUP(L8,'Inflation Index'!$20:$25,6,FALSE)</f>
        <v>463.29408232280963</v>
      </c>
      <c r="M90" s="384">
        <f>$D$90*HLOOKUP(M8,'Inflation Index'!$20:$25,6,FALSE)</f>
        <v>474.87643438087969</v>
      </c>
      <c r="N90" s="384">
        <f>$D$90*HLOOKUP(N8,'Inflation Index'!$20:$25,6,FALSE)</f>
        <v>486.7483452404017</v>
      </c>
      <c r="O90" s="384">
        <f>$D$90*HLOOKUP(O8,'Inflation Index'!$20:$25,6,FALSE)</f>
        <v>498.91705387141167</v>
      </c>
      <c r="P90" s="384">
        <f>$D$90*HLOOKUP(P8,'Inflation Index'!$20:$25,6,FALSE)</f>
        <v>511.38998021819685</v>
      </c>
      <c r="Q90" s="384">
        <f>$D$90*HLOOKUP(Q8,'Inflation Index'!$20:$25,6,FALSE)</f>
        <v>524.17472972365181</v>
      </c>
      <c r="R90" s="384">
        <f>$D$90*HLOOKUP(R8,'Inflation Index'!$20:$25,6,FALSE)</f>
        <v>537.27909796674305</v>
      </c>
      <c r="S90" s="384">
        <f>$D$90*HLOOKUP(S8,'Inflation Index'!$20:$25,6,FALSE)</f>
        <v>550.71107541591164</v>
      </c>
      <c r="T90" s="384">
        <f>$D$90*HLOOKUP(T8,'Inflation Index'!$20:$25,6,FALSE)</f>
        <v>564.4788523013093</v>
      </c>
      <c r="U90" s="384">
        <f>$D$90*HLOOKUP(U8,'Inflation Index'!$20:$25,6,FALSE)</f>
        <v>578.59082360884202</v>
      </c>
      <c r="V90" s="384">
        <f>$D$90*HLOOKUP(V8,'Inflation Index'!$20:$25,6,FALSE)</f>
        <v>593.05559419906297</v>
      </c>
      <c r="W90" s="384">
        <f>$D$90*HLOOKUP(W8,'Inflation Index'!$20:$25,6,FALSE)</f>
        <v>607.88198405403955</v>
      </c>
      <c r="X90" s="384">
        <f>$D$90*HLOOKUP(X8,'Inflation Index'!$20:$25,6,FALSE)</f>
        <v>623.0790336553905</v>
      </c>
      <c r="Y90" s="384">
        <f>$D$90*HLOOKUP(Y8,'Inflation Index'!$20:$25,6,FALSE)</f>
        <v>638.65600949677514</v>
      </c>
      <c r="Z90" s="384">
        <f>$D$90*HLOOKUP(Z8,'Inflation Index'!$20:$25,6,FALSE)</f>
        <v>654.62240973419443</v>
      </c>
      <c r="AA90" s="384">
        <f>$D$90*HLOOKUP(AA8,'Inflation Index'!$20:$25,6,FALSE)</f>
        <v>670.98796997754937</v>
      </c>
      <c r="AB90" s="384">
        <f>$D$90*HLOOKUP(AB8,'Inflation Index'!$20:$25,6,FALSE)</f>
        <v>687.76266922698801</v>
      </c>
      <c r="AC90" s="384">
        <f>$D$90*HLOOKUP(AC8,'Inflation Index'!$20:$25,6,FALSE)</f>
        <v>704.95673595766266</v>
      </c>
      <c r="AD90" s="384">
        <f>$D$90*HLOOKUP(AD8,'Inflation Index'!$20:$25,6,FALSE)</f>
        <v>722.5806543566041</v>
      </c>
      <c r="AE90" s="384">
        <f>$D$90*HLOOKUP(AE8,'Inflation Index'!$20:$25,6,FALSE)</f>
        <v>740.64517071551916</v>
      </c>
      <c r="AF90" s="384">
        <f>$D$90*HLOOKUP(AF8,'Inflation Index'!$20:$25,6,FALSE)</f>
        <v>759.16129998340705</v>
      </c>
      <c r="AG90" s="384">
        <f>$D$90*HLOOKUP(AG8,'Inflation Index'!$20:$25,6,FALSE)</f>
        <v>778.14033248299222</v>
      </c>
      <c r="AH90" s="384">
        <f>$D$90*HLOOKUP(AH8,'Inflation Index'!$20:$25,6,FALSE)</f>
        <v>797.59384079506697</v>
      </c>
      <c r="AI90" s="384">
        <f>$D$90*HLOOKUP(AI8,'Inflation Index'!$20:$25,6,FALSE)</f>
        <v>817.53368681494362</v>
      </c>
      <c r="AJ90" s="384">
        <f>$D$90*HLOOKUP(AJ8,'Inflation Index'!$20:$25,6,FALSE)</f>
        <v>837.97202898531702</v>
      </c>
      <c r="AK90" s="384">
        <f>$D$90*HLOOKUP(AK8,'Inflation Index'!$20:$25,6,FALSE)</f>
        <v>858.92132970994976</v>
      </c>
      <c r="AL90" s="384">
        <f>$D$90*HLOOKUP(AL8,'Inflation Index'!$20:$25,6,FALSE)</f>
        <v>880.39436295269843</v>
      </c>
      <c r="AM90" s="384">
        <f>$D$90*HLOOKUP(AM8,'Inflation Index'!$20:$25,6,FALSE)</f>
        <v>902.40422202651587</v>
      </c>
      <c r="AN90" s="384">
        <f>$D$90*HLOOKUP(AN8,'Inflation Index'!$20:$25,6,FALSE)</f>
        <v>924.96432757717866</v>
      </c>
      <c r="AO90" s="384">
        <f>$D$90*HLOOKUP(AO8,'Inflation Index'!$20:$25,6,FALSE)</f>
        <v>948.0884357666082</v>
      </c>
      <c r="AP90" s="384">
        <f>$D$90*HLOOKUP(AP8,'Inflation Index'!$20:$25,6,FALSE)</f>
        <v>971.79064666077329</v>
      </c>
      <c r="AQ90" s="384">
        <f>$D$90*HLOOKUP(AQ8,'Inflation Index'!$20:$25,6,FALSE)</f>
        <v>996.08541282729254</v>
      </c>
      <c r="AR90" s="384">
        <f>$D$90*HLOOKUP(AR8,'Inflation Index'!$20:$25,6,FALSE)</f>
        <v>1020.9875481479748</v>
      </c>
      <c r="AS90" s="384">
        <f>$D$90*HLOOKUP(AS8,'Inflation Index'!$20:$25,6,FALSE)</f>
        <v>1046.5122368516741</v>
      </c>
      <c r="AT90" s="384">
        <f>$D$90*HLOOKUP(AT8,'Inflation Index'!$20:$25,6,FALSE)</f>
        <v>1072.6750427729658</v>
      </c>
      <c r="AU90" s="384">
        <f>$D$90*HLOOKUP(AU8,'Inflation Index'!$20:$25,6,FALSE)</f>
        <v>1099.4919188422898</v>
      </c>
      <c r="AV90" s="384">
        <f>$D$90*HLOOKUP(AV8,'Inflation Index'!$20:$25,6,FALSE)</f>
        <v>1126.979216813347</v>
      </c>
      <c r="AW90" s="384">
        <f>$D$90*HLOOKUP(AW8,'Inflation Index'!$20:$25,6,FALSE)</f>
        <v>1155.1536972336805</v>
      </c>
      <c r="AX90" s="384">
        <f>$D$90*HLOOKUP(AX8,'Inflation Index'!$20:$25,6,FALSE)</f>
        <v>1184.0325396645223</v>
      </c>
      <c r="AY90" s="384">
        <f>$D$90*HLOOKUP(AY8,'Inflation Index'!$20:$25,6,FALSE)</f>
        <v>1213.6333531561352</v>
      </c>
      <c r="AZ90" s="384">
        <f>$D$90*HLOOKUP(AZ8,'Inflation Index'!$20:$25,6,FALSE)</f>
        <v>1243.9741869850386</v>
      </c>
      <c r="BA90" s="384">
        <f>$D$90*HLOOKUP(BA8,'Inflation Index'!$20:$25,6,FALSE)</f>
        <v>1275.0735416596647</v>
      </c>
      <c r="BB90" s="384">
        <f>$D$90*HLOOKUP(BB8,'Inflation Index'!$20:$25,6,FALSE)</f>
        <v>1306.9503802011561</v>
      </c>
      <c r="BC90" s="384">
        <f>$D$90*HLOOKUP(BC8,'Inflation Index'!$20:$25,6,FALSE)</f>
        <v>1339.6241397061847</v>
      </c>
      <c r="BD90" s="384">
        <f>$D$90*HLOOKUP(BD8,'Inflation Index'!$20:$25,6,FALSE)</f>
        <v>1373.1147431988393</v>
      </c>
      <c r="BE90" s="384">
        <f>$D$90*HLOOKUP(BE8,'Inflation Index'!$20:$25,6,FALSE)</f>
        <v>1407.44261177881</v>
      </c>
      <c r="BF90" s="384">
        <f>$D$90*HLOOKUP(BF8,'Inflation Index'!$20:$25,6,FALSE)</f>
        <v>1442.6286770732802</v>
      </c>
      <c r="BG90" s="384">
        <f>$D$90*HLOOKUP(BG8,'Inflation Index'!$20:$25,6,FALSE)</f>
        <v>1478.694394000112</v>
      </c>
      <c r="BH90" s="384">
        <f>$D$90*HLOOKUP(BH8,'Inflation Index'!$20:$25,6,FALSE)</f>
        <v>1515.6617538501146</v>
      </c>
      <c r="BI90" s="384">
        <f>$D$90*HLOOKUP(BI8,'Inflation Index'!$20:$25,6,FALSE)</f>
        <v>1553.5532976963673</v>
      </c>
      <c r="BJ90" s="384">
        <f>$D$90*HLOOKUP(BJ8,'Inflation Index'!$20:$25,6,FALSE)</f>
        <v>1592.3921301387763</v>
      </c>
      <c r="BK90" s="385">
        <f>$D$90*HLOOKUP(BK8,'Inflation Index'!$20:$25,6,FALSE)</f>
        <v>1632.2019333922456</v>
      </c>
    </row>
    <row r="91" spans="2:63" s="382" customFormat="1">
      <c r="B91" s="386" t="s">
        <v>223</v>
      </c>
      <c r="D91" s="383">
        <f>D22</f>
        <v>5000</v>
      </c>
      <c r="E91" s="384">
        <f>D91</f>
        <v>5000</v>
      </c>
      <c r="F91" s="384">
        <f t="shared" ref="F91:BK91" si="21">E91</f>
        <v>5000</v>
      </c>
      <c r="G91" s="384">
        <f t="shared" si="21"/>
        <v>5000</v>
      </c>
      <c r="H91" s="384">
        <f t="shared" si="21"/>
        <v>5000</v>
      </c>
      <c r="I91" s="384">
        <f t="shared" si="21"/>
        <v>5000</v>
      </c>
      <c r="J91" s="384">
        <f t="shared" si="21"/>
        <v>5000</v>
      </c>
      <c r="K91" s="384">
        <f t="shared" si="21"/>
        <v>5000</v>
      </c>
      <c r="L91" s="384">
        <f t="shared" si="21"/>
        <v>5000</v>
      </c>
      <c r="M91" s="384">
        <f t="shared" si="21"/>
        <v>5000</v>
      </c>
      <c r="N91" s="384">
        <f t="shared" si="21"/>
        <v>5000</v>
      </c>
      <c r="O91" s="384">
        <f t="shared" si="21"/>
        <v>5000</v>
      </c>
      <c r="P91" s="384">
        <f t="shared" si="21"/>
        <v>5000</v>
      </c>
      <c r="Q91" s="384">
        <f t="shared" si="21"/>
        <v>5000</v>
      </c>
      <c r="R91" s="384">
        <f t="shared" si="21"/>
        <v>5000</v>
      </c>
      <c r="S91" s="384">
        <f t="shared" si="21"/>
        <v>5000</v>
      </c>
      <c r="T91" s="384">
        <f t="shared" si="21"/>
        <v>5000</v>
      </c>
      <c r="U91" s="384">
        <f t="shared" si="21"/>
        <v>5000</v>
      </c>
      <c r="V91" s="384">
        <f t="shared" si="21"/>
        <v>5000</v>
      </c>
      <c r="W91" s="384">
        <f t="shared" si="21"/>
        <v>5000</v>
      </c>
      <c r="X91" s="384">
        <f t="shared" si="21"/>
        <v>5000</v>
      </c>
      <c r="Y91" s="384">
        <f t="shared" si="21"/>
        <v>5000</v>
      </c>
      <c r="Z91" s="384">
        <f t="shared" si="21"/>
        <v>5000</v>
      </c>
      <c r="AA91" s="384">
        <f t="shared" si="21"/>
        <v>5000</v>
      </c>
      <c r="AB91" s="384">
        <f t="shared" si="21"/>
        <v>5000</v>
      </c>
      <c r="AC91" s="384">
        <f t="shared" si="21"/>
        <v>5000</v>
      </c>
      <c r="AD91" s="384">
        <f t="shared" si="21"/>
        <v>5000</v>
      </c>
      <c r="AE91" s="384">
        <f t="shared" si="21"/>
        <v>5000</v>
      </c>
      <c r="AF91" s="384">
        <f t="shared" si="21"/>
        <v>5000</v>
      </c>
      <c r="AG91" s="384">
        <f t="shared" si="21"/>
        <v>5000</v>
      </c>
      <c r="AH91" s="384">
        <f t="shared" si="21"/>
        <v>5000</v>
      </c>
      <c r="AI91" s="384">
        <f t="shared" si="21"/>
        <v>5000</v>
      </c>
      <c r="AJ91" s="384">
        <f t="shared" si="21"/>
        <v>5000</v>
      </c>
      <c r="AK91" s="384">
        <f t="shared" si="21"/>
        <v>5000</v>
      </c>
      <c r="AL91" s="384">
        <f t="shared" si="21"/>
        <v>5000</v>
      </c>
      <c r="AM91" s="384">
        <f t="shared" si="21"/>
        <v>5000</v>
      </c>
      <c r="AN91" s="384">
        <f t="shared" si="21"/>
        <v>5000</v>
      </c>
      <c r="AO91" s="384">
        <f t="shared" si="21"/>
        <v>5000</v>
      </c>
      <c r="AP91" s="384">
        <f t="shared" si="21"/>
        <v>5000</v>
      </c>
      <c r="AQ91" s="384">
        <f t="shared" si="21"/>
        <v>5000</v>
      </c>
      <c r="AR91" s="384">
        <f t="shared" si="21"/>
        <v>5000</v>
      </c>
      <c r="AS91" s="384">
        <f t="shared" si="21"/>
        <v>5000</v>
      </c>
      <c r="AT91" s="384">
        <f t="shared" si="21"/>
        <v>5000</v>
      </c>
      <c r="AU91" s="384">
        <f t="shared" si="21"/>
        <v>5000</v>
      </c>
      <c r="AV91" s="384">
        <f t="shared" si="21"/>
        <v>5000</v>
      </c>
      <c r="AW91" s="384">
        <f t="shared" si="21"/>
        <v>5000</v>
      </c>
      <c r="AX91" s="384">
        <f t="shared" si="21"/>
        <v>5000</v>
      </c>
      <c r="AY91" s="384">
        <f t="shared" si="21"/>
        <v>5000</v>
      </c>
      <c r="AZ91" s="384">
        <f t="shared" si="21"/>
        <v>5000</v>
      </c>
      <c r="BA91" s="384">
        <f t="shared" si="21"/>
        <v>5000</v>
      </c>
      <c r="BB91" s="384">
        <f t="shared" si="21"/>
        <v>5000</v>
      </c>
      <c r="BC91" s="384">
        <f t="shared" si="21"/>
        <v>5000</v>
      </c>
      <c r="BD91" s="384">
        <f t="shared" si="21"/>
        <v>5000</v>
      </c>
      <c r="BE91" s="384">
        <f t="shared" si="21"/>
        <v>5000</v>
      </c>
      <c r="BF91" s="384">
        <f t="shared" si="21"/>
        <v>5000</v>
      </c>
      <c r="BG91" s="384">
        <f t="shared" si="21"/>
        <v>5000</v>
      </c>
      <c r="BH91" s="384">
        <f t="shared" si="21"/>
        <v>5000</v>
      </c>
      <c r="BI91" s="384">
        <f t="shared" si="21"/>
        <v>5000</v>
      </c>
      <c r="BJ91" s="384">
        <f t="shared" si="21"/>
        <v>5000</v>
      </c>
      <c r="BK91" s="385">
        <f t="shared" si="21"/>
        <v>5000</v>
      </c>
    </row>
    <row r="92" spans="2:63" s="382" customFormat="1">
      <c r="B92" s="392" t="s">
        <v>116</v>
      </c>
      <c r="D92" s="388" t="e">
        <f t="shared" ref="D92:AI92" si="22">SUM(D88:D91)</f>
        <v>#REF!</v>
      </c>
      <c r="E92" s="389" t="e">
        <f t="shared" si="22"/>
        <v>#REF!</v>
      </c>
      <c r="F92" s="389" t="e">
        <f t="shared" si="22"/>
        <v>#REF!</v>
      </c>
      <c r="G92" s="389" t="e">
        <f t="shared" si="22"/>
        <v>#REF!</v>
      </c>
      <c r="H92" s="389" t="e">
        <f t="shared" si="22"/>
        <v>#REF!</v>
      </c>
      <c r="I92" s="389" t="e">
        <f t="shared" si="22"/>
        <v>#REF!</v>
      </c>
      <c r="J92" s="389" t="e">
        <f t="shared" si="22"/>
        <v>#REF!</v>
      </c>
      <c r="K92" s="389" t="e">
        <f t="shared" si="22"/>
        <v>#REF!</v>
      </c>
      <c r="L92" s="389" t="e">
        <f t="shared" si="22"/>
        <v>#REF!</v>
      </c>
      <c r="M92" s="389" t="e">
        <f t="shared" si="22"/>
        <v>#REF!</v>
      </c>
      <c r="N92" s="389" t="e">
        <f t="shared" si="22"/>
        <v>#REF!</v>
      </c>
      <c r="O92" s="389" t="e">
        <f t="shared" si="22"/>
        <v>#REF!</v>
      </c>
      <c r="P92" s="389" t="e">
        <f t="shared" si="22"/>
        <v>#REF!</v>
      </c>
      <c r="Q92" s="389" t="e">
        <f t="shared" si="22"/>
        <v>#REF!</v>
      </c>
      <c r="R92" s="389" t="e">
        <f t="shared" si="22"/>
        <v>#REF!</v>
      </c>
      <c r="S92" s="389" t="e">
        <f t="shared" si="22"/>
        <v>#REF!</v>
      </c>
      <c r="T92" s="389" t="e">
        <f t="shared" si="22"/>
        <v>#REF!</v>
      </c>
      <c r="U92" s="389" t="e">
        <f t="shared" si="22"/>
        <v>#REF!</v>
      </c>
      <c r="V92" s="389" t="e">
        <f t="shared" si="22"/>
        <v>#REF!</v>
      </c>
      <c r="W92" s="389" t="e">
        <f t="shared" si="22"/>
        <v>#REF!</v>
      </c>
      <c r="X92" s="389" t="e">
        <f t="shared" si="22"/>
        <v>#REF!</v>
      </c>
      <c r="Y92" s="389" t="e">
        <f t="shared" si="22"/>
        <v>#REF!</v>
      </c>
      <c r="Z92" s="389" t="e">
        <f t="shared" si="22"/>
        <v>#REF!</v>
      </c>
      <c r="AA92" s="389" t="e">
        <f t="shared" si="22"/>
        <v>#REF!</v>
      </c>
      <c r="AB92" s="389" t="e">
        <f t="shared" si="22"/>
        <v>#REF!</v>
      </c>
      <c r="AC92" s="389" t="e">
        <f t="shared" si="22"/>
        <v>#REF!</v>
      </c>
      <c r="AD92" s="389" t="e">
        <f t="shared" si="22"/>
        <v>#REF!</v>
      </c>
      <c r="AE92" s="389" t="e">
        <f t="shared" si="22"/>
        <v>#REF!</v>
      </c>
      <c r="AF92" s="389" t="e">
        <f t="shared" si="22"/>
        <v>#REF!</v>
      </c>
      <c r="AG92" s="389" t="e">
        <f t="shared" si="22"/>
        <v>#REF!</v>
      </c>
      <c r="AH92" s="389" t="e">
        <f t="shared" si="22"/>
        <v>#REF!</v>
      </c>
      <c r="AI92" s="389" t="e">
        <f t="shared" si="22"/>
        <v>#REF!</v>
      </c>
      <c r="AJ92" s="389" t="e">
        <f t="shared" ref="AJ92:BK92" si="23">SUM(AJ88:AJ91)</f>
        <v>#REF!</v>
      </c>
      <c r="AK92" s="389" t="e">
        <f t="shared" si="23"/>
        <v>#REF!</v>
      </c>
      <c r="AL92" s="389" t="e">
        <f t="shared" si="23"/>
        <v>#REF!</v>
      </c>
      <c r="AM92" s="389" t="e">
        <f t="shared" si="23"/>
        <v>#REF!</v>
      </c>
      <c r="AN92" s="389" t="e">
        <f t="shared" si="23"/>
        <v>#REF!</v>
      </c>
      <c r="AO92" s="389" t="e">
        <f t="shared" si="23"/>
        <v>#REF!</v>
      </c>
      <c r="AP92" s="389" t="e">
        <f t="shared" si="23"/>
        <v>#REF!</v>
      </c>
      <c r="AQ92" s="389" t="e">
        <f t="shared" si="23"/>
        <v>#REF!</v>
      </c>
      <c r="AR92" s="389" t="e">
        <f t="shared" si="23"/>
        <v>#REF!</v>
      </c>
      <c r="AS92" s="389" t="e">
        <f t="shared" si="23"/>
        <v>#REF!</v>
      </c>
      <c r="AT92" s="389" t="e">
        <f t="shared" si="23"/>
        <v>#REF!</v>
      </c>
      <c r="AU92" s="389" t="e">
        <f t="shared" si="23"/>
        <v>#REF!</v>
      </c>
      <c r="AV92" s="389" t="e">
        <f t="shared" si="23"/>
        <v>#REF!</v>
      </c>
      <c r="AW92" s="389" t="e">
        <f t="shared" si="23"/>
        <v>#REF!</v>
      </c>
      <c r="AX92" s="389" t="e">
        <f t="shared" si="23"/>
        <v>#REF!</v>
      </c>
      <c r="AY92" s="389" t="e">
        <f t="shared" si="23"/>
        <v>#REF!</v>
      </c>
      <c r="AZ92" s="389" t="e">
        <f t="shared" si="23"/>
        <v>#REF!</v>
      </c>
      <c r="BA92" s="389" t="e">
        <f t="shared" si="23"/>
        <v>#REF!</v>
      </c>
      <c r="BB92" s="389" t="e">
        <f t="shared" si="23"/>
        <v>#REF!</v>
      </c>
      <c r="BC92" s="389" t="e">
        <f t="shared" si="23"/>
        <v>#REF!</v>
      </c>
      <c r="BD92" s="389" t="e">
        <f t="shared" si="23"/>
        <v>#REF!</v>
      </c>
      <c r="BE92" s="389" t="e">
        <f t="shared" si="23"/>
        <v>#REF!</v>
      </c>
      <c r="BF92" s="389" t="e">
        <f t="shared" si="23"/>
        <v>#REF!</v>
      </c>
      <c r="BG92" s="389" t="e">
        <f t="shared" si="23"/>
        <v>#REF!</v>
      </c>
      <c r="BH92" s="389" t="e">
        <f t="shared" si="23"/>
        <v>#REF!</v>
      </c>
      <c r="BI92" s="389" t="e">
        <f t="shared" si="23"/>
        <v>#REF!</v>
      </c>
      <c r="BJ92" s="389" t="e">
        <f t="shared" si="23"/>
        <v>#REF!</v>
      </c>
      <c r="BK92" s="390" t="e">
        <f t="shared" si="23"/>
        <v>#REF!</v>
      </c>
    </row>
    <row r="94" spans="2:63">
      <c r="B94" s="414" t="s">
        <v>413</v>
      </c>
      <c r="D94" s="394"/>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c r="AI94" s="395"/>
      <c r="AJ94" s="395"/>
      <c r="AK94" s="395"/>
      <c r="AL94" s="395"/>
      <c r="AM94" s="395"/>
      <c r="AN94" s="395"/>
      <c r="AO94" s="395"/>
      <c r="AP94" s="395"/>
      <c r="AQ94" s="395"/>
      <c r="AR94" s="395"/>
      <c r="AS94" s="395"/>
      <c r="AT94" s="395"/>
      <c r="AU94" s="395"/>
      <c r="AV94" s="395"/>
      <c r="AW94" s="395"/>
      <c r="AX94" s="395"/>
      <c r="AY94" s="395"/>
      <c r="AZ94" s="395"/>
      <c r="BA94" s="395"/>
      <c r="BB94" s="395"/>
      <c r="BC94" s="395"/>
      <c r="BD94" s="395"/>
      <c r="BE94" s="395"/>
      <c r="BF94" s="395"/>
      <c r="BG94" s="395"/>
      <c r="BH94" s="395"/>
      <c r="BI94" s="395"/>
      <c r="BJ94" s="395"/>
      <c r="BK94" s="396"/>
    </row>
    <row r="95" spans="2:63">
      <c r="B95" s="386" t="s">
        <v>414</v>
      </c>
      <c r="D95" s="383" t="e">
        <f>-HLOOKUP(D8,'Inputs (2)'!$371:$374,3,FALSE)</f>
        <v>#N/A</v>
      </c>
      <c r="E95" s="384">
        <f>-HLOOKUP(E8,'Inputs (2)'!$371:$374,3,FALSE)</f>
        <v>79.504574965456669</v>
      </c>
      <c r="F95" s="384">
        <f>-HLOOKUP(F8,'Inputs (2)'!$371:$374,3,FALSE)</f>
        <v>83.479803713729495</v>
      </c>
      <c r="G95" s="384">
        <f>-HLOOKUP(G8,'Inputs (2)'!$371:$374,3,FALSE)</f>
        <v>87.653793899415973</v>
      </c>
      <c r="H95" s="384">
        <f>-HLOOKUP(H8,'Inputs (2)'!$371:$374,3,FALSE)</f>
        <v>92.036483594386766</v>
      </c>
      <c r="I95" s="384">
        <f>-HLOOKUP(I8,'Inputs (2)'!$371:$374,3,FALSE)</f>
        <v>96.638307774106124</v>
      </c>
      <c r="J95" s="384">
        <f>-HLOOKUP(J8,'Inputs (2)'!$371:$374,3,FALSE)</f>
        <v>101.47022316281142</v>
      </c>
      <c r="K95" s="384">
        <f>-HLOOKUP(K8,'Inputs (2)'!$371:$374,3,FALSE)</f>
        <v>106.543734320952</v>
      </c>
      <c r="L95" s="384">
        <f>-HLOOKUP(L8,'Inputs (2)'!$371:$374,3,FALSE)</f>
        <v>111.87092103699959</v>
      </c>
      <c r="M95" s="384">
        <f>-HLOOKUP(M8,'Inputs (2)'!$371:$374,3,FALSE)</f>
        <v>117.46446708884957</v>
      </c>
      <c r="N95" s="384">
        <f>-HLOOKUP(N8,'Inputs (2)'!$371:$374,3,FALSE)</f>
        <v>123.33769044329205</v>
      </c>
      <c r="O95" s="384">
        <f>-HLOOKUP(O8,'Inputs (2)'!$371:$374,3,FALSE)</f>
        <v>0</v>
      </c>
      <c r="P95" s="384">
        <f>-HLOOKUP(P8,'Inputs (2)'!$371:$374,3,FALSE)</f>
        <v>0</v>
      </c>
      <c r="Q95" s="384">
        <f>-HLOOKUP(Q8,'Inputs (2)'!$371:$374,3,FALSE)</f>
        <v>0</v>
      </c>
      <c r="R95" s="384">
        <f>-HLOOKUP(R8,'Inputs (2)'!$371:$374,3,FALSE)</f>
        <v>0</v>
      </c>
      <c r="S95" s="384">
        <f>-HLOOKUP(S8,'Inputs (2)'!$371:$374,3,FALSE)</f>
        <v>0</v>
      </c>
      <c r="T95" s="384">
        <f>-HLOOKUP(T8,'Inputs (2)'!$371:$374,3,FALSE)</f>
        <v>0</v>
      </c>
      <c r="U95" s="384">
        <f>-HLOOKUP(U8,'Inputs (2)'!$371:$374,3,FALSE)</f>
        <v>0</v>
      </c>
      <c r="V95" s="384">
        <f>-HLOOKUP(V8,'Inputs (2)'!$371:$374,3,FALSE)</f>
        <v>0</v>
      </c>
      <c r="W95" s="384">
        <f>-HLOOKUP(W8,'Inputs (2)'!$371:$374,3,FALSE)</f>
        <v>0</v>
      </c>
      <c r="X95" s="384">
        <f>-HLOOKUP(X8,'Inputs (2)'!$371:$374,3,FALSE)</f>
        <v>0</v>
      </c>
      <c r="Y95" s="384">
        <f>-HLOOKUP(Y8,'Inputs (2)'!$371:$374,3,FALSE)</f>
        <v>0</v>
      </c>
      <c r="Z95" s="384">
        <f>-HLOOKUP(Z8,'Inputs (2)'!$371:$374,3,FALSE)</f>
        <v>0</v>
      </c>
      <c r="AA95" s="384">
        <f>-HLOOKUP(AA8,'Inputs (2)'!$371:$374,3,FALSE)</f>
        <v>0</v>
      </c>
      <c r="AB95" s="384">
        <f>-HLOOKUP(AB8,'Inputs (2)'!$371:$374,3,FALSE)</f>
        <v>0</v>
      </c>
      <c r="AC95" s="384">
        <f>-HLOOKUP(AC8,'Inputs (2)'!$371:$374,3,FALSE)</f>
        <v>0</v>
      </c>
      <c r="AD95" s="384">
        <f>-HLOOKUP(AD8,'Inputs (2)'!$371:$374,3,FALSE)</f>
        <v>0</v>
      </c>
      <c r="AE95" s="384">
        <f>-HLOOKUP(AE8,'Inputs (2)'!$371:$374,3,FALSE)</f>
        <v>0</v>
      </c>
      <c r="AF95" s="384">
        <f>-HLOOKUP(AF8,'Inputs (2)'!$371:$374,3,FALSE)</f>
        <v>0</v>
      </c>
      <c r="AG95" s="384">
        <f>-HLOOKUP(AG8,'Inputs (2)'!$371:$374,3,FALSE)</f>
        <v>0</v>
      </c>
      <c r="AH95" s="384">
        <f>-HLOOKUP(AH8,'Inputs (2)'!$371:$374,3,FALSE)</f>
        <v>0</v>
      </c>
      <c r="AI95" s="384">
        <f>-HLOOKUP(AI8,'Inputs (2)'!$371:$374,3,FALSE)</f>
        <v>0</v>
      </c>
      <c r="AJ95" s="384">
        <f>-HLOOKUP(AJ8,'Inputs (2)'!$371:$374,3,FALSE)</f>
        <v>0</v>
      </c>
      <c r="AK95" s="384">
        <f>-HLOOKUP(AK8,'Inputs (2)'!$371:$374,3,FALSE)</f>
        <v>0</v>
      </c>
      <c r="AL95" s="384">
        <f>-HLOOKUP(AL8,'Inputs (2)'!$371:$374,3,FALSE)</f>
        <v>0</v>
      </c>
      <c r="AM95" s="384">
        <f>-HLOOKUP(AM8,'Inputs (2)'!$371:$374,3,FALSE)</f>
        <v>0</v>
      </c>
      <c r="AN95" s="384">
        <f>-HLOOKUP(AN8,'Inputs (2)'!$371:$374,3,FALSE)</f>
        <v>0</v>
      </c>
      <c r="AO95" s="384">
        <f>-HLOOKUP(AO8,'Inputs (2)'!$371:$374,3,FALSE)</f>
        <v>0</v>
      </c>
      <c r="AP95" s="384">
        <f>-HLOOKUP(AP8,'Inputs (2)'!$371:$374,3,FALSE)</f>
        <v>0</v>
      </c>
      <c r="AQ95" s="384">
        <f>-HLOOKUP(AQ8,'Inputs (2)'!$371:$374,3,FALSE)</f>
        <v>0</v>
      </c>
      <c r="AR95" s="384">
        <f>-HLOOKUP(AR8,'Inputs (2)'!$371:$374,3,FALSE)</f>
        <v>0</v>
      </c>
      <c r="AS95" s="384">
        <f>-HLOOKUP(AS8,'Inputs (2)'!$371:$374,3,FALSE)</f>
        <v>0</v>
      </c>
      <c r="AT95" s="384">
        <f>-HLOOKUP(AT8,'Inputs (2)'!$371:$374,3,FALSE)</f>
        <v>0</v>
      </c>
      <c r="AU95" s="384">
        <f>-HLOOKUP(AU8,'Inputs (2)'!$371:$374,3,FALSE)</f>
        <v>0</v>
      </c>
      <c r="AV95" s="384">
        <f>-HLOOKUP(AV8,'Inputs (2)'!$371:$374,3,FALSE)</f>
        <v>0</v>
      </c>
      <c r="AW95" s="384">
        <f>-HLOOKUP(AW8,'Inputs (2)'!$371:$374,3,FALSE)</f>
        <v>0</v>
      </c>
      <c r="AX95" s="384">
        <f>-HLOOKUP(AX8,'Inputs (2)'!$371:$374,3,FALSE)</f>
        <v>0</v>
      </c>
      <c r="AY95" s="384">
        <f>-HLOOKUP(AY8,'Inputs (2)'!$371:$374,3,FALSE)</f>
        <v>0</v>
      </c>
      <c r="AZ95" s="384">
        <f>-HLOOKUP(AZ8,'Inputs (2)'!$371:$374,3,FALSE)</f>
        <v>0</v>
      </c>
      <c r="BA95" s="384">
        <f>-HLOOKUP(BA8,'Inputs (2)'!$371:$374,3,FALSE)</f>
        <v>0</v>
      </c>
      <c r="BB95" s="384">
        <f>-HLOOKUP(BB8,'Inputs (2)'!$371:$374,3,FALSE)</f>
        <v>0</v>
      </c>
      <c r="BC95" s="384">
        <f>-HLOOKUP(BC8,'Inputs (2)'!$371:$374,3,FALSE)</f>
        <v>0</v>
      </c>
      <c r="BD95" s="384" t="e">
        <f>-HLOOKUP(BD8,'Inputs (2)'!$371:$374,3,FALSE)</f>
        <v>#N/A</v>
      </c>
      <c r="BE95" s="384" t="e">
        <f>-HLOOKUP(BE8,'Inputs (2)'!$371:$374,3,FALSE)</f>
        <v>#N/A</v>
      </c>
      <c r="BF95" s="384" t="e">
        <f>-HLOOKUP(BF8,'Inputs (2)'!$371:$374,3,FALSE)</f>
        <v>#N/A</v>
      </c>
      <c r="BG95" s="384" t="e">
        <f>-HLOOKUP(BG8,'Inputs (2)'!$371:$374,3,FALSE)</f>
        <v>#N/A</v>
      </c>
      <c r="BH95" s="384" t="e">
        <f>-HLOOKUP(BH8,'Inputs (2)'!$371:$374,3,FALSE)</f>
        <v>#N/A</v>
      </c>
      <c r="BI95" s="384" t="e">
        <f>-HLOOKUP(BI8,'Inputs (2)'!$371:$374,3,FALSE)</f>
        <v>#N/A</v>
      </c>
      <c r="BJ95" s="384" t="e">
        <f>-HLOOKUP(BJ8,'Inputs (2)'!$371:$374,3,FALSE)</f>
        <v>#N/A</v>
      </c>
      <c r="BK95" s="385" t="e">
        <f>-HLOOKUP(BK8,'Inputs (2)'!$371:$374,3,FALSE)</f>
        <v>#N/A</v>
      </c>
    </row>
    <row r="96" spans="2:63" s="98" customFormat="1">
      <c r="B96" s="386" t="s">
        <v>415</v>
      </c>
      <c r="D96" s="383" t="e">
        <f>HLOOKUP(D8,'Inputs (2)'!$371:$374,4,FALSE)</f>
        <v>#N/A</v>
      </c>
      <c r="E96" s="384">
        <f>HLOOKUP(E8,'Inputs (2)'!$371:$374,4,FALSE)</f>
        <v>50</v>
      </c>
      <c r="F96" s="384">
        <f>HLOOKUP(F8,'Inputs (2)'!$371:$374,4,FALSE)</f>
        <v>46.024771251727174</v>
      </c>
      <c r="G96" s="384">
        <f>HLOOKUP(G8,'Inputs (2)'!$371:$374,4,FALSE)</f>
        <v>41.850781066040696</v>
      </c>
      <c r="H96" s="384">
        <f>HLOOKUP(H8,'Inputs (2)'!$371:$374,4,FALSE)</f>
        <v>37.468091371069896</v>
      </c>
      <c r="I96" s="384">
        <f>HLOOKUP(I8,'Inputs (2)'!$371:$374,4,FALSE)</f>
        <v>32.866267191350552</v>
      </c>
      <c r="J96" s="384">
        <f>HLOOKUP(J8,'Inputs (2)'!$371:$374,4,FALSE)</f>
        <v>28.034351802645247</v>
      </c>
      <c r="K96" s="384">
        <f>HLOOKUP(K8,'Inputs (2)'!$371:$374,4,FALSE)</f>
        <v>22.960840644504675</v>
      </c>
      <c r="L96" s="384">
        <f>HLOOKUP(L8,'Inputs (2)'!$371:$374,4,FALSE)</f>
        <v>17.633653928457075</v>
      </c>
      <c r="M96" s="384">
        <f>HLOOKUP(M8,'Inputs (2)'!$371:$374,4,FALSE)</f>
        <v>12.040107876607095</v>
      </c>
      <c r="N96" s="384">
        <f>HLOOKUP(N8,'Inputs (2)'!$371:$374,4,FALSE)</f>
        <v>6.1668845221646151</v>
      </c>
      <c r="O96" s="384">
        <f>HLOOKUP(O8,'Inputs (2)'!$371:$374,4,FALSE)</f>
        <v>1.2789769243681804E-14</v>
      </c>
      <c r="P96" s="384">
        <f>HLOOKUP(P8,'Inputs (2)'!$371:$374,4,FALSE)</f>
        <v>1.2789769243681804E-14</v>
      </c>
      <c r="Q96" s="384">
        <f>HLOOKUP(Q8,'Inputs (2)'!$371:$374,4,FALSE)</f>
        <v>1.2789769243681804E-14</v>
      </c>
      <c r="R96" s="384">
        <f>HLOOKUP(R8,'Inputs (2)'!$371:$374,4,FALSE)</f>
        <v>1.2789769243681804E-14</v>
      </c>
      <c r="S96" s="384">
        <f>HLOOKUP(S8,'Inputs (2)'!$371:$374,4,FALSE)</f>
        <v>1.2789769243681804E-14</v>
      </c>
      <c r="T96" s="384">
        <f>HLOOKUP(T8,'Inputs (2)'!$371:$374,4,FALSE)</f>
        <v>1.2789769243681804E-14</v>
      </c>
      <c r="U96" s="384">
        <f>HLOOKUP(U8,'Inputs (2)'!$371:$374,4,FALSE)</f>
        <v>1.2789769243681804E-14</v>
      </c>
      <c r="V96" s="384">
        <f>HLOOKUP(V8,'Inputs (2)'!$371:$374,4,FALSE)</f>
        <v>1.2789769243681804E-14</v>
      </c>
      <c r="W96" s="384">
        <f>HLOOKUP(W8,'Inputs (2)'!$371:$374,4,FALSE)</f>
        <v>1.2789769243681804E-14</v>
      </c>
      <c r="X96" s="384">
        <f>HLOOKUP(X8,'Inputs (2)'!$371:$374,4,FALSE)</f>
        <v>1.2789769243681804E-14</v>
      </c>
      <c r="Y96" s="384">
        <f>HLOOKUP(Y8,'Inputs (2)'!$371:$374,4,FALSE)</f>
        <v>1.2789769243681804E-14</v>
      </c>
      <c r="Z96" s="384">
        <f>HLOOKUP(Z8,'Inputs (2)'!$371:$374,4,FALSE)</f>
        <v>1.2789769243681804E-14</v>
      </c>
      <c r="AA96" s="384">
        <f>HLOOKUP(AA8,'Inputs (2)'!$371:$374,4,FALSE)</f>
        <v>1.2789769243681804E-14</v>
      </c>
      <c r="AB96" s="384">
        <f>HLOOKUP(AB8,'Inputs (2)'!$371:$374,4,FALSE)</f>
        <v>1.2789769243681804E-14</v>
      </c>
      <c r="AC96" s="384">
        <f>HLOOKUP(AC8,'Inputs (2)'!$371:$374,4,FALSE)</f>
        <v>1.2789769243681804E-14</v>
      </c>
      <c r="AD96" s="384">
        <f>HLOOKUP(AD8,'Inputs (2)'!$371:$374,4,FALSE)</f>
        <v>1.2789769243681804E-14</v>
      </c>
      <c r="AE96" s="384">
        <f>HLOOKUP(AE8,'Inputs (2)'!$371:$374,4,FALSE)</f>
        <v>1.2789769243681804E-14</v>
      </c>
      <c r="AF96" s="384">
        <f>HLOOKUP(AF8,'Inputs (2)'!$371:$374,4,FALSE)</f>
        <v>1.2789769243681804E-14</v>
      </c>
      <c r="AG96" s="384">
        <f>HLOOKUP(AG8,'Inputs (2)'!$371:$374,4,FALSE)</f>
        <v>1.2789769243681804E-14</v>
      </c>
      <c r="AH96" s="384">
        <f>HLOOKUP(AH8,'Inputs (2)'!$371:$374,4,FALSE)</f>
        <v>1.2789769243681804E-14</v>
      </c>
      <c r="AI96" s="384">
        <f>HLOOKUP(AI8,'Inputs (2)'!$371:$374,4,FALSE)</f>
        <v>1.2789769243681804E-14</v>
      </c>
      <c r="AJ96" s="384">
        <f>HLOOKUP(AJ8,'Inputs (2)'!$371:$374,4,FALSE)</f>
        <v>1.2789769243681804E-14</v>
      </c>
      <c r="AK96" s="384">
        <f>HLOOKUP(AK8,'Inputs (2)'!$371:$374,4,FALSE)</f>
        <v>1.2789769243681804E-14</v>
      </c>
      <c r="AL96" s="384">
        <f>HLOOKUP(AL8,'Inputs (2)'!$371:$374,4,FALSE)</f>
        <v>1.2789769243681804E-14</v>
      </c>
      <c r="AM96" s="384">
        <f>HLOOKUP(AM8,'Inputs (2)'!$371:$374,4,FALSE)</f>
        <v>1.2789769243681804E-14</v>
      </c>
      <c r="AN96" s="384">
        <f>HLOOKUP(AN8,'Inputs (2)'!$371:$374,4,FALSE)</f>
        <v>1.2789769243681804E-14</v>
      </c>
      <c r="AO96" s="384">
        <f>HLOOKUP(AO8,'Inputs (2)'!$371:$374,4,FALSE)</f>
        <v>1.2789769243681804E-14</v>
      </c>
      <c r="AP96" s="384">
        <f>HLOOKUP(AP8,'Inputs (2)'!$371:$374,4,FALSE)</f>
        <v>1.2789769243681804E-14</v>
      </c>
      <c r="AQ96" s="384">
        <f>HLOOKUP(AQ8,'Inputs (2)'!$371:$374,4,FALSE)</f>
        <v>1.2789769243681804E-14</v>
      </c>
      <c r="AR96" s="384">
        <f>HLOOKUP(AR8,'Inputs (2)'!$371:$374,4,FALSE)</f>
        <v>1.2789769243681804E-14</v>
      </c>
      <c r="AS96" s="384">
        <f>HLOOKUP(AS8,'Inputs (2)'!$371:$374,4,FALSE)</f>
        <v>1.2789769243681804E-14</v>
      </c>
      <c r="AT96" s="384">
        <f>HLOOKUP(AT8,'Inputs (2)'!$371:$374,4,FALSE)</f>
        <v>1.2789769243681804E-14</v>
      </c>
      <c r="AU96" s="384">
        <f>HLOOKUP(AU8,'Inputs (2)'!$371:$374,4,FALSE)</f>
        <v>1.2789769243681804E-14</v>
      </c>
      <c r="AV96" s="384">
        <f>HLOOKUP(AV8,'Inputs (2)'!$371:$374,4,FALSE)</f>
        <v>1.2789769243681804E-14</v>
      </c>
      <c r="AW96" s="384">
        <f>HLOOKUP(AW8,'Inputs (2)'!$371:$374,4,FALSE)</f>
        <v>1.2789769243681804E-14</v>
      </c>
      <c r="AX96" s="384">
        <f>HLOOKUP(AX8,'Inputs (2)'!$371:$374,4,FALSE)</f>
        <v>1.2789769243681804E-14</v>
      </c>
      <c r="AY96" s="384">
        <f>HLOOKUP(AY8,'Inputs (2)'!$371:$374,4,FALSE)</f>
        <v>1.2789769243681804E-14</v>
      </c>
      <c r="AZ96" s="384">
        <f>HLOOKUP(AZ8,'Inputs (2)'!$371:$374,4,FALSE)</f>
        <v>1.2789769243681804E-14</v>
      </c>
      <c r="BA96" s="384">
        <f>HLOOKUP(BA8,'Inputs (2)'!$371:$374,4,FALSE)</f>
        <v>1.2789769243681804E-14</v>
      </c>
      <c r="BB96" s="384">
        <f>HLOOKUP(BB8,'Inputs (2)'!$371:$374,4,FALSE)</f>
        <v>1.2789769243681804E-14</v>
      </c>
      <c r="BC96" s="384">
        <f>HLOOKUP(BC8,'Inputs (2)'!$371:$374,4,FALSE)</f>
        <v>1.2789769243681804E-14</v>
      </c>
      <c r="BD96" s="384" t="e">
        <f>HLOOKUP(BD8,'Inputs (2)'!$371:$374,4,FALSE)</f>
        <v>#N/A</v>
      </c>
      <c r="BE96" s="384" t="e">
        <f>HLOOKUP(BE8,'Inputs (2)'!$371:$374,4,FALSE)</f>
        <v>#N/A</v>
      </c>
      <c r="BF96" s="384" t="e">
        <f>HLOOKUP(BF8,'Inputs (2)'!$371:$374,4,FALSE)</f>
        <v>#N/A</v>
      </c>
      <c r="BG96" s="384" t="e">
        <f>HLOOKUP(BG8,'Inputs (2)'!$371:$374,4,FALSE)</f>
        <v>#N/A</v>
      </c>
      <c r="BH96" s="384" t="e">
        <f>HLOOKUP(BH8,'Inputs (2)'!$371:$374,4,FALSE)</f>
        <v>#N/A</v>
      </c>
      <c r="BI96" s="384" t="e">
        <f>HLOOKUP(BI8,'Inputs (2)'!$371:$374,4,FALSE)</f>
        <v>#N/A</v>
      </c>
      <c r="BJ96" s="384" t="e">
        <f>HLOOKUP(BJ8,'Inputs (2)'!$371:$374,4,FALSE)</f>
        <v>#N/A</v>
      </c>
      <c r="BK96" s="385" t="e">
        <f>HLOOKUP(BK8,'Inputs (2)'!$371:$374,4,FALSE)</f>
        <v>#N/A</v>
      </c>
    </row>
    <row r="97" spans="2:63" s="382" customFormat="1">
      <c r="B97" s="392" t="s">
        <v>411</v>
      </c>
      <c r="D97" s="388">
        <f>IFERROR(SUM(D95:D96),0)</f>
        <v>0</v>
      </c>
      <c r="E97" s="389">
        <f t="shared" ref="E97:BK97" si="24">IFERROR(SUM(E95:E96),0)</f>
        <v>129.50457496545667</v>
      </c>
      <c r="F97" s="389">
        <f t="shared" si="24"/>
        <v>129.50457496545667</v>
      </c>
      <c r="G97" s="389">
        <f t="shared" si="24"/>
        <v>129.50457496545667</v>
      </c>
      <c r="H97" s="389">
        <f t="shared" si="24"/>
        <v>129.50457496545667</v>
      </c>
      <c r="I97" s="389">
        <f t="shared" si="24"/>
        <v>129.50457496545667</v>
      </c>
      <c r="J97" s="389">
        <f t="shared" si="24"/>
        <v>129.50457496545667</v>
      </c>
      <c r="K97" s="389">
        <f t="shared" si="24"/>
        <v>129.50457496545667</v>
      </c>
      <c r="L97" s="389">
        <f t="shared" si="24"/>
        <v>129.50457496545667</v>
      </c>
      <c r="M97" s="389">
        <f t="shared" si="24"/>
        <v>129.50457496545667</v>
      </c>
      <c r="N97" s="389">
        <f t="shared" si="24"/>
        <v>129.50457496545667</v>
      </c>
      <c r="O97" s="389">
        <f t="shared" si="24"/>
        <v>1.2789769243681804E-14</v>
      </c>
      <c r="P97" s="389">
        <f t="shared" si="24"/>
        <v>1.2789769243681804E-14</v>
      </c>
      <c r="Q97" s="389">
        <f t="shared" si="24"/>
        <v>1.2789769243681804E-14</v>
      </c>
      <c r="R97" s="389">
        <f t="shared" si="24"/>
        <v>1.2789769243681804E-14</v>
      </c>
      <c r="S97" s="389">
        <f t="shared" si="24"/>
        <v>1.2789769243681804E-14</v>
      </c>
      <c r="T97" s="389">
        <f t="shared" si="24"/>
        <v>1.2789769243681804E-14</v>
      </c>
      <c r="U97" s="389">
        <f t="shared" si="24"/>
        <v>1.2789769243681804E-14</v>
      </c>
      <c r="V97" s="389">
        <f t="shared" si="24"/>
        <v>1.2789769243681804E-14</v>
      </c>
      <c r="W97" s="389">
        <f t="shared" si="24"/>
        <v>1.2789769243681804E-14</v>
      </c>
      <c r="X97" s="389">
        <f t="shared" si="24"/>
        <v>1.2789769243681804E-14</v>
      </c>
      <c r="Y97" s="389">
        <f t="shared" si="24"/>
        <v>1.2789769243681804E-14</v>
      </c>
      <c r="Z97" s="389">
        <f t="shared" si="24"/>
        <v>1.2789769243681804E-14</v>
      </c>
      <c r="AA97" s="389">
        <f t="shared" si="24"/>
        <v>1.2789769243681804E-14</v>
      </c>
      <c r="AB97" s="389">
        <f t="shared" si="24"/>
        <v>1.2789769243681804E-14</v>
      </c>
      <c r="AC97" s="389">
        <f t="shared" si="24"/>
        <v>1.2789769243681804E-14</v>
      </c>
      <c r="AD97" s="389">
        <f t="shared" si="24"/>
        <v>1.2789769243681804E-14</v>
      </c>
      <c r="AE97" s="389">
        <f t="shared" si="24"/>
        <v>1.2789769243681804E-14</v>
      </c>
      <c r="AF97" s="389">
        <f t="shared" si="24"/>
        <v>1.2789769243681804E-14</v>
      </c>
      <c r="AG97" s="389">
        <f t="shared" si="24"/>
        <v>1.2789769243681804E-14</v>
      </c>
      <c r="AH97" s="389">
        <f t="shared" si="24"/>
        <v>1.2789769243681804E-14</v>
      </c>
      <c r="AI97" s="389">
        <f t="shared" si="24"/>
        <v>1.2789769243681804E-14</v>
      </c>
      <c r="AJ97" s="389">
        <f t="shared" si="24"/>
        <v>1.2789769243681804E-14</v>
      </c>
      <c r="AK97" s="389">
        <f t="shared" si="24"/>
        <v>1.2789769243681804E-14</v>
      </c>
      <c r="AL97" s="389">
        <f t="shared" si="24"/>
        <v>1.2789769243681804E-14</v>
      </c>
      <c r="AM97" s="389">
        <f t="shared" si="24"/>
        <v>1.2789769243681804E-14</v>
      </c>
      <c r="AN97" s="389">
        <f t="shared" si="24"/>
        <v>1.2789769243681804E-14</v>
      </c>
      <c r="AO97" s="389">
        <f t="shared" si="24"/>
        <v>1.2789769243681804E-14</v>
      </c>
      <c r="AP97" s="389">
        <f t="shared" si="24"/>
        <v>1.2789769243681804E-14</v>
      </c>
      <c r="AQ97" s="389">
        <f t="shared" si="24"/>
        <v>1.2789769243681804E-14</v>
      </c>
      <c r="AR97" s="389">
        <f t="shared" si="24"/>
        <v>1.2789769243681804E-14</v>
      </c>
      <c r="AS97" s="389">
        <f t="shared" si="24"/>
        <v>1.2789769243681804E-14</v>
      </c>
      <c r="AT97" s="389">
        <f t="shared" si="24"/>
        <v>1.2789769243681804E-14</v>
      </c>
      <c r="AU97" s="389">
        <f t="shared" si="24"/>
        <v>1.2789769243681804E-14</v>
      </c>
      <c r="AV97" s="389">
        <f t="shared" si="24"/>
        <v>1.2789769243681804E-14</v>
      </c>
      <c r="AW97" s="389">
        <f t="shared" si="24"/>
        <v>1.2789769243681804E-14</v>
      </c>
      <c r="AX97" s="389">
        <f t="shared" si="24"/>
        <v>1.2789769243681804E-14</v>
      </c>
      <c r="AY97" s="389">
        <f t="shared" si="24"/>
        <v>1.2789769243681804E-14</v>
      </c>
      <c r="AZ97" s="389">
        <f t="shared" si="24"/>
        <v>1.2789769243681804E-14</v>
      </c>
      <c r="BA97" s="389">
        <f t="shared" si="24"/>
        <v>1.2789769243681804E-14</v>
      </c>
      <c r="BB97" s="389">
        <f t="shared" si="24"/>
        <v>1.2789769243681804E-14</v>
      </c>
      <c r="BC97" s="389">
        <f t="shared" si="24"/>
        <v>1.2789769243681804E-14</v>
      </c>
      <c r="BD97" s="389">
        <f t="shared" si="24"/>
        <v>0</v>
      </c>
      <c r="BE97" s="389">
        <f t="shared" si="24"/>
        <v>0</v>
      </c>
      <c r="BF97" s="389">
        <f t="shared" si="24"/>
        <v>0</v>
      </c>
      <c r="BG97" s="389">
        <f t="shared" si="24"/>
        <v>0</v>
      </c>
      <c r="BH97" s="389">
        <f t="shared" si="24"/>
        <v>0</v>
      </c>
      <c r="BI97" s="389">
        <f t="shared" si="24"/>
        <v>0</v>
      </c>
      <c r="BJ97" s="389">
        <f t="shared" si="24"/>
        <v>0</v>
      </c>
      <c r="BK97" s="390">
        <f t="shared" si="24"/>
        <v>0</v>
      </c>
    </row>
    <row r="99" spans="2:63" ht="21">
      <c r="B99" s="415" t="s">
        <v>457</v>
      </c>
      <c r="D99" s="416" t="e">
        <f>D49-D92</f>
        <v>#REF!</v>
      </c>
      <c r="E99" s="417" t="e">
        <f t="shared" ref="E99:BK99" si="25">E49-E92</f>
        <v>#REF!</v>
      </c>
      <c r="F99" s="417" t="e">
        <f t="shared" si="25"/>
        <v>#REF!</v>
      </c>
      <c r="G99" s="417" t="e">
        <f t="shared" si="25"/>
        <v>#REF!</v>
      </c>
      <c r="H99" s="417" t="e">
        <f t="shared" si="25"/>
        <v>#REF!</v>
      </c>
      <c r="I99" s="417" t="e">
        <f t="shared" si="25"/>
        <v>#REF!</v>
      </c>
      <c r="J99" s="417" t="e">
        <f t="shared" si="25"/>
        <v>#REF!</v>
      </c>
      <c r="K99" s="417" t="e">
        <f t="shared" si="25"/>
        <v>#REF!</v>
      </c>
      <c r="L99" s="417" t="e">
        <f t="shared" si="25"/>
        <v>#REF!</v>
      </c>
      <c r="M99" s="417" t="e">
        <f t="shared" si="25"/>
        <v>#REF!</v>
      </c>
      <c r="N99" s="417" t="e">
        <f t="shared" si="25"/>
        <v>#REF!</v>
      </c>
      <c r="O99" s="417" t="e">
        <f t="shared" si="25"/>
        <v>#REF!</v>
      </c>
      <c r="P99" s="417" t="e">
        <f t="shared" si="25"/>
        <v>#REF!</v>
      </c>
      <c r="Q99" s="417" t="e">
        <f t="shared" si="25"/>
        <v>#REF!</v>
      </c>
      <c r="R99" s="417" t="e">
        <f t="shared" si="25"/>
        <v>#REF!</v>
      </c>
      <c r="S99" s="417" t="e">
        <f t="shared" si="25"/>
        <v>#REF!</v>
      </c>
      <c r="T99" s="417" t="e">
        <f t="shared" si="25"/>
        <v>#REF!</v>
      </c>
      <c r="U99" s="417" t="e">
        <f t="shared" si="25"/>
        <v>#REF!</v>
      </c>
      <c r="V99" s="417" t="e">
        <f t="shared" si="25"/>
        <v>#REF!</v>
      </c>
      <c r="W99" s="417" t="e">
        <f t="shared" si="25"/>
        <v>#REF!</v>
      </c>
      <c r="X99" s="417" t="e">
        <f t="shared" si="25"/>
        <v>#REF!</v>
      </c>
      <c r="Y99" s="417" t="e">
        <f t="shared" si="25"/>
        <v>#REF!</v>
      </c>
      <c r="Z99" s="417" t="e">
        <f t="shared" si="25"/>
        <v>#REF!</v>
      </c>
      <c r="AA99" s="417" t="e">
        <f t="shared" si="25"/>
        <v>#REF!</v>
      </c>
      <c r="AB99" s="417" t="e">
        <f t="shared" si="25"/>
        <v>#REF!</v>
      </c>
      <c r="AC99" s="417" t="e">
        <f t="shared" si="25"/>
        <v>#REF!</v>
      </c>
      <c r="AD99" s="417" t="e">
        <f t="shared" si="25"/>
        <v>#REF!</v>
      </c>
      <c r="AE99" s="417" t="e">
        <f t="shared" si="25"/>
        <v>#REF!</v>
      </c>
      <c r="AF99" s="417" t="e">
        <f t="shared" si="25"/>
        <v>#REF!</v>
      </c>
      <c r="AG99" s="417" t="e">
        <f t="shared" si="25"/>
        <v>#REF!</v>
      </c>
      <c r="AH99" s="417" t="e">
        <f t="shared" si="25"/>
        <v>#REF!</v>
      </c>
      <c r="AI99" s="417" t="e">
        <f t="shared" si="25"/>
        <v>#REF!</v>
      </c>
      <c r="AJ99" s="417" t="e">
        <f t="shared" si="25"/>
        <v>#REF!</v>
      </c>
      <c r="AK99" s="417" t="e">
        <f t="shared" si="25"/>
        <v>#REF!</v>
      </c>
      <c r="AL99" s="417" t="e">
        <f t="shared" si="25"/>
        <v>#REF!</v>
      </c>
      <c r="AM99" s="417" t="e">
        <f t="shared" si="25"/>
        <v>#REF!</v>
      </c>
      <c r="AN99" s="417" t="e">
        <f t="shared" si="25"/>
        <v>#REF!</v>
      </c>
      <c r="AO99" s="417" t="e">
        <f t="shared" si="25"/>
        <v>#REF!</v>
      </c>
      <c r="AP99" s="417" t="e">
        <f t="shared" si="25"/>
        <v>#REF!</v>
      </c>
      <c r="AQ99" s="417" t="e">
        <f t="shared" si="25"/>
        <v>#REF!</v>
      </c>
      <c r="AR99" s="417" t="e">
        <f t="shared" si="25"/>
        <v>#REF!</v>
      </c>
      <c r="AS99" s="417" t="e">
        <f t="shared" si="25"/>
        <v>#REF!</v>
      </c>
      <c r="AT99" s="417" t="e">
        <f t="shared" si="25"/>
        <v>#REF!</v>
      </c>
      <c r="AU99" s="417" t="e">
        <f t="shared" si="25"/>
        <v>#REF!</v>
      </c>
      <c r="AV99" s="417" t="e">
        <f t="shared" si="25"/>
        <v>#REF!</v>
      </c>
      <c r="AW99" s="417" t="e">
        <f t="shared" si="25"/>
        <v>#REF!</v>
      </c>
      <c r="AX99" s="417" t="e">
        <f t="shared" si="25"/>
        <v>#REF!</v>
      </c>
      <c r="AY99" s="417" t="e">
        <f t="shared" si="25"/>
        <v>#REF!</v>
      </c>
      <c r="AZ99" s="417" t="e">
        <f t="shared" si="25"/>
        <v>#REF!</v>
      </c>
      <c r="BA99" s="417" t="e">
        <f t="shared" si="25"/>
        <v>#REF!</v>
      </c>
      <c r="BB99" s="417" t="e">
        <f t="shared" si="25"/>
        <v>#REF!</v>
      </c>
      <c r="BC99" s="417" t="e">
        <f t="shared" si="25"/>
        <v>#REF!</v>
      </c>
      <c r="BD99" s="417" t="e">
        <f t="shared" si="25"/>
        <v>#REF!</v>
      </c>
      <c r="BE99" s="417" t="e">
        <f t="shared" si="25"/>
        <v>#REF!</v>
      </c>
      <c r="BF99" s="417" t="e">
        <f t="shared" si="25"/>
        <v>#REF!</v>
      </c>
      <c r="BG99" s="417" t="e">
        <f t="shared" si="25"/>
        <v>#REF!</v>
      </c>
      <c r="BH99" s="417" t="e">
        <f t="shared" si="25"/>
        <v>#REF!</v>
      </c>
      <c r="BI99" s="417" t="e">
        <f t="shared" si="25"/>
        <v>#REF!</v>
      </c>
      <c r="BJ99" s="417" t="e">
        <f t="shared" si="25"/>
        <v>#REF!</v>
      </c>
      <c r="BK99" s="418" t="e">
        <f t="shared" si="25"/>
        <v>#REF!</v>
      </c>
    </row>
    <row r="101" spans="2:63" ht="21">
      <c r="B101" s="415" t="s">
        <v>467</v>
      </c>
      <c r="D101" s="416" t="e">
        <f>D49</f>
        <v>#REF!</v>
      </c>
      <c r="E101" s="417" t="e">
        <f t="shared" ref="E101:BK101" si="26">E49</f>
        <v>#REF!</v>
      </c>
      <c r="F101" s="417" t="e">
        <f t="shared" si="26"/>
        <v>#REF!</v>
      </c>
      <c r="G101" s="417" t="e">
        <f t="shared" si="26"/>
        <v>#REF!</v>
      </c>
      <c r="H101" s="417" t="e">
        <f t="shared" si="26"/>
        <v>#REF!</v>
      </c>
      <c r="I101" s="417" t="e">
        <f t="shared" si="26"/>
        <v>#REF!</v>
      </c>
      <c r="J101" s="417" t="e">
        <f t="shared" si="26"/>
        <v>#REF!</v>
      </c>
      <c r="K101" s="417" t="e">
        <f t="shared" si="26"/>
        <v>#REF!</v>
      </c>
      <c r="L101" s="417" t="e">
        <f t="shared" si="26"/>
        <v>#REF!</v>
      </c>
      <c r="M101" s="417" t="e">
        <f t="shared" si="26"/>
        <v>#REF!</v>
      </c>
      <c r="N101" s="417" t="e">
        <f t="shared" si="26"/>
        <v>#REF!</v>
      </c>
      <c r="O101" s="417" t="e">
        <f t="shared" si="26"/>
        <v>#REF!</v>
      </c>
      <c r="P101" s="417" t="e">
        <f t="shared" si="26"/>
        <v>#REF!</v>
      </c>
      <c r="Q101" s="417" t="e">
        <f t="shared" si="26"/>
        <v>#REF!</v>
      </c>
      <c r="R101" s="417" t="e">
        <f t="shared" si="26"/>
        <v>#REF!</v>
      </c>
      <c r="S101" s="417" t="e">
        <f t="shared" si="26"/>
        <v>#REF!</v>
      </c>
      <c r="T101" s="417" t="e">
        <f t="shared" si="26"/>
        <v>#REF!</v>
      </c>
      <c r="U101" s="417" t="e">
        <f t="shared" si="26"/>
        <v>#REF!</v>
      </c>
      <c r="V101" s="417" t="e">
        <f t="shared" si="26"/>
        <v>#REF!</v>
      </c>
      <c r="W101" s="417" t="e">
        <f t="shared" si="26"/>
        <v>#REF!</v>
      </c>
      <c r="X101" s="417" t="e">
        <f t="shared" si="26"/>
        <v>#REF!</v>
      </c>
      <c r="Y101" s="417" t="e">
        <f t="shared" si="26"/>
        <v>#REF!</v>
      </c>
      <c r="Z101" s="417" t="e">
        <f t="shared" si="26"/>
        <v>#REF!</v>
      </c>
      <c r="AA101" s="417" t="e">
        <f t="shared" si="26"/>
        <v>#REF!</v>
      </c>
      <c r="AB101" s="417" t="e">
        <f t="shared" si="26"/>
        <v>#REF!</v>
      </c>
      <c r="AC101" s="417" t="e">
        <f t="shared" si="26"/>
        <v>#REF!</v>
      </c>
      <c r="AD101" s="417" t="e">
        <f t="shared" si="26"/>
        <v>#REF!</v>
      </c>
      <c r="AE101" s="417" t="e">
        <f t="shared" si="26"/>
        <v>#REF!</v>
      </c>
      <c r="AF101" s="417" t="e">
        <f t="shared" si="26"/>
        <v>#REF!</v>
      </c>
      <c r="AG101" s="417" t="e">
        <f t="shared" si="26"/>
        <v>#REF!</v>
      </c>
      <c r="AH101" s="417" t="e">
        <f t="shared" si="26"/>
        <v>#REF!</v>
      </c>
      <c r="AI101" s="417" t="e">
        <f t="shared" si="26"/>
        <v>#REF!</v>
      </c>
      <c r="AJ101" s="417" t="e">
        <f t="shared" si="26"/>
        <v>#REF!</v>
      </c>
      <c r="AK101" s="417" t="e">
        <f t="shared" si="26"/>
        <v>#REF!</v>
      </c>
      <c r="AL101" s="417" t="e">
        <f t="shared" si="26"/>
        <v>#REF!</v>
      </c>
      <c r="AM101" s="417" t="e">
        <f t="shared" si="26"/>
        <v>#REF!</v>
      </c>
      <c r="AN101" s="417" t="e">
        <f t="shared" si="26"/>
        <v>#REF!</v>
      </c>
      <c r="AO101" s="417" t="e">
        <f t="shared" si="26"/>
        <v>#REF!</v>
      </c>
      <c r="AP101" s="417" t="e">
        <f t="shared" si="26"/>
        <v>#REF!</v>
      </c>
      <c r="AQ101" s="417" t="e">
        <f t="shared" si="26"/>
        <v>#REF!</v>
      </c>
      <c r="AR101" s="417" t="e">
        <f t="shared" si="26"/>
        <v>#REF!</v>
      </c>
      <c r="AS101" s="417" t="e">
        <f t="shared" si="26"/>
        <v>#REF!</v>
      </c>
      <c r="AT101" s="417" t="e">
        <f t="shared" si="26"/>
        <v>#REF!</v>
      </c>
      <c r="AU101" s="417" t="e">
        <f t="shared" si="26"/>
        <v>#REF!</v>
      </c>
      <c r="AV101" s="417" t="e">
        <f t="shared" si="26"/>
        <v>#REF!</v>
      </c>
      <c r="AW101" s="417" t="e">
        <f t="shared" si="26"/>
        <v>#REF!</v>
      </c>
      <c r="AX101" s="417" t="e">
        <f t="shared" si="26"/>
        <v>#REF!</v>
      </c>
      <c r="AY101" s="417" t="e">
        <f t="shared" si="26"/>
        <v>#REF!</v>
      </c>
      <c r="AZ101" s="417" t="e">
        <f t="shared" si="26"/>
        <v>#REF!</v>
      </c>
      <c r="BA101" s="417" t="e">
        <f t="shared" si="26"/>
        <v>#REF!</v>
      </c>
      <c r="BB101" s="417" t="e">
        <f t="shared" si="26"/>
        <v>#REF!</v>
      </c>
      <c r="BC101" s="417" t="e">
        <f t="shared" si="26"/>
        <v>#REF!</v>
      </c>
      <c r="BD101" s="417" t="e">
        <f t="shared" si="26"/>
        <v>#REF!</v>
      </c>
      <c r="BE101" s="417" t="e">
        <f t="shared" si="26"/>
        <v>#REF!</v>
      </c>
      <c r="BF101" s="417" t="e">
        <f t="shared" si="26"/>
        <v>#REF!</v>
      </c>
      <c r="BG101" s="417" t="e">
        <f t="shared" si="26"/>
        <v>#REF!</v>
      </c>
      <c r="BH101" s="417" t="e">
        <f t="shared" si="26"/>
        <v>#REF!</v>
      </c>
      <c r="BI101" s="417" t="e">
        <f t="shared" si="26"/>
        <v>#REF!</v>
      </c>
      <c r="BJ101" s="417" t="e">
        <f t="shared" si="26"/>
        <v>#REF!</v>
      </c>
      <c r="BK101" s="418" t="e">
        <f t="shared" si="26"/>
        <v>#REF!</v>
      </c>
    </row>
    <row r="104" spans="2:63" ht="21">
      <c r="B104" s="415" t="s">
        <v>472</v>
      </c>
      <c r="D104" s="416" t="e">
        <f>IF('Inputs (2)'!$E$5="New Project",'I&amp;E Summary (2)'!D101,'I&amp;E Summary (2)'!D99)</f>
        <v>#REF!</v>
      </c>
      <c r="E104" s="417" t="e">
        <f>IF('Inputs (2)'!$E$5="New Project",'I&amp;E Summary (2)'!E101,'I&amp;E Summary (2)'!E99)</f>
        <v>#REF!</v>
      </c>
      <c r="F104" s="417" t="e">
        <f>IF('Inputs (2)'!$E$5="New Project",'I&amp;E Summary (2)'!F101,'I&amp;E Summary (2)'!F99)</f>
        <v>#REF!</v>
      </c>
      <c r="G104" s="417" t="e">
        <f>IF('Inputs (2)'!$E$5="New Project",'I&amp;E Summary (2)'!G101,'I&amp;E Summary (2)'!G99)</f>
        <v>#REF!</v>
      </c>
      <c r="H104" s="417" t="e">
        <f>IF('Inputs (2)'!$E$5="New Project",'I&amp;E Summary (2)'!H101,'I&amp;E Summary (2)'!H99)</f>
        <v>#REF!</v>
      </c>
      <c r="I104" s="417" t="e">
        <f>IF('Inputs (2)'!$E$5="New Project",'I&amp;E Summary (2)'!I101,'I&amp;E Summary (2)'!I99)</f>
        <v>#REF!</v>
      </c>
      <c r="J104" s="417" t="e">
        <f>IF('Inputs (2)'!$E$5="New Project",'I&amp;E Summary (2)'!J101,'I&amp;E Summary (2)'!J99)</f>
        <v>#REF!</v>
      </c>
      <c r="K104" s="417" t="e">
        <f>IF('Inputs (2)'!$E$5="New Project",'I&amp;E Summary (2)'!K101,'I&amp;E Summary (2)'!K99)</f>
        <v>#REF!</v>
      </c>
      <c r="L104" s="417" t="e">
        <f>IF('Inputs (2)'!$E$5="New Project",'I&amp;E Summary (2)'!L101,'I&amp;E Summary (2)'!L99)</f>
        <v>#REF!</v>
      </c>
      <c r="M104" s="417" t="e">
        <f>IF('Inputs (2)'!$E$5="New Project",'I&amp;E Summary (2)'!M101,'I&amp;E Summary (2)'!M99)</f>
        <v>#REF!</v>
      </c>
      <c r="N104" s="417" t="e">
        <f>IF('Inputs (2)'!$E$5="New Project",'I&amp;E Summary (2)'!N101,'I&amp;E Summary (2)'!N99)</f>
        <v>#REF!</v>
      </c>
      <c r="O104" s="417" t="e">
        <f>IF('Inputs (2)'!$E$5="New Project",'I&amp;E Summary (2)'!O101,'I&amp;E Summary (2)'!O99)</f>
        <v>#REF!</v>
      </c>
      <c r="P104" s="417" t="e">
        <f>IF('Inputs (2)'!$E$5="New Project",'I&amp;E Summary (2)'!P101,'I&amp;E Summary (2)'!P99)</f>
        <v>#REF!</v>
      </c>
      <c r="Q104" s="417" t="e">
        <f>IF('Inputs (2)'!$E$5="New Project",'I&amp;E Summary (2)'!Q101,'I&amp;E Summary (2)'!Q99)</f>
        <v>#REF!</v>
      </c>
      <c r="R104" s="417" t="e">
        <f>IF('Inputs (2)'!$E$5="New Project",'I&amp;E Summary (2)'!R101,'I&amp;E Summary (2)'!R99)</f>
        <v>#REF!</v>
      </c>
      <c r="S104" s="417" t="e">
        <f>IF('Inputs (2)'!$E$5="New Project",'I&amp;E Summary (2)'!S101,'I&amp;E Summary (2)'!S99)</f>
        <v>#REF!</v>
      </c>
      <c r="T104" s="417" t="e">
        <f>IF('Inputs (2)'!$E$5="New Project",'I&amp;E Summary (2)'!T101,'I&amp;E Summary (2)'!T99)</f>
        <v>#REF!</v>
      </c>
      <c r="U104" s="417" t="e">
        <f>IF('Inputs (2)'!$E$5="New Project",'I&amp;E Summary (2)'!U101,'I&amp;E Summary (2)'!U99)</f>
        <v>#REF!</v>
      </c>
      <c r="V104" s="417" t="e">
        <f>IF('Inputs (2)'!$E$5="New Project",'I&amp;E Summary (2)'!V101,'I&amp;E Summary (2)'!V99)</f>
        <v>#REF!</v>
      </c>
      <c r="W104" s="417" t="e">
        <f>IF('Inputs (2)'!$E$5="New Project",'I&amp;E Summary (2)'!W101,'I&amp;E Summary (2)'!W99)</f>
        <v>#REF!</v>
      </c>
      <c r="X104" s="417" t="e">
        <f>IF('Inputs (2)'!$E$5="New Project",'I&amp;E Summary (2)'!X101,'I&amp;E Summary (2)'!X99)</f>
        <v>#REF!</v>
      </c>
      <c r="Y104" s="417" t="e">
        <f>IF('Inputs (2)'!$E$5="New Project",'I&amp;E Summary (2)'!Y101,'I&amp;E Summary (2)'!Y99)</f>
        <v>#REF!</v>
      </c>
      <c r="Z104" s="417" t="e">
        <f>IF('Inputs (2)'!$E$5="New Project",'I&amp;E Summary (2)'!Z101,'I&amp;E Summary (2)'!Z99)</f>
        <v>#REF!</v>
      </c>
      <c r="AA104" s="417" t="e">
        <f>IF('Inputs (2)'!$E$5="New Project",'I&amp;E Summary (2)'!AA101,'I&amp;E Summary (2)'!AA99)</f>
        <v>#REF!</v>
      </c>
      <c r="AB104" s="417" t="e">
        <f>IF('Inputs (2)'!$E$5="New Project",'I&amp;E Summary (2)'!AB101,'I&amp;E Summary (2)'!AB99)</f>
        <v>#REF!</v>
      </c>
      <c r="AC104" s="417" t="e">
        <f>IF('Inputs (2)'!$E$5="New Project",'I&amp;E Summary (2)'!AC101,'I&amp;E Summary (2)'!AC99)</f>
        <v>#REF!</v>
      </c>
      <c r="AD104" s="417" t="e">
        <f>IF('Inputs (2)'!$E$5="New Project",'I&amp;E Summary (2)'!AD101,'I&amp;E Summary (2)'!AD99)</f>
        <v>#REF!</v>
      </c>
      <c r="AE104" s="417" t="e">
        <f>IF('Inputs (2)'!$E$5="New Project",'I&amp;E Summary (2)'!AE101,'I&amp;E Summary (2)'!AE99)</f>
        <v>#REF!</v>
      </c>
      <c r="AF104" s="417" t="e">
        <f>IF('Inputs (2)'!$E$5="New Project",'I&amp;E Summary (2)'!AF101,'I&amp;E Summary (2)'!AF99)</f>
        <v>#REF!</v>
      </c>
      <c r="AG104" s="417" t="e">
        <f>IF('Inputs (2)'!$E$5="New Project",'I&amp;E Summary (2)'!AG101,'I&amp;E Summary (2)'!AG99)</f>
        <v>#REF!</v>
      </c>
      <c r="AH104" s="417" t="e">
        <f>IF('Inputs (2)'!$E$5="New Project",'I&amp;E Summary (2)'!AH101,'I&amp;E Summary (2)'!AH99)</f>
        <v>#REF!</v>
      </c>
      <c r="AI104" s="417" t="e">
        <f>IF('Inputs (2)'!$E$5="New Project",'I&amp;E Summary (2)'!AI101,'I&amp;E Summary (2)'!AI99)</f>
        <v>#REF!</v>
      </c>
      <c r="AJ104" s="417" t="e">
        <f>IF('Inputs (2)'!$E$5="New Project",'I&amp;E Summary (2)'!AJ101,'I&amp;E Summary (2)'!AJ99)</f>
        <v>#REF!</v>
      </c>
      <c r="AK104" s="417" t="e">
        <f>IF('Inputs (2)'!$E$5="New Project",'I&amp;E Summary (2)'!AK101,'I&amp;E Summary (2)'!AK99)</f>
        <v>#REF!</v>
      </c>
      <c r="AL104" s="417" t="e">
        <f>IF('Inputs (2)'!$E$5="New Project",'I&amp;E Summary (2)'!AL101,'I&amp;E Summary (2)'!AL99)</f>
        <v>#REF!</v>
      </c>
      <c r="AM104" s="417" t="e">
        <f>IF('Inputs (2)'!$E$5="New Project",'I&amp;E Summary (2)'!AM101,'I&amp;E Summary (2)'!AM99)</f>
        <v>#REF!</v>
      </c>
      <c r="AN104" s="417" t="e">
        <f>IF('Inputs (2)'!$E$5="New Project",'I&amp;E Summary (2)'!AN101,'I&amp;E Summary (2)'!AN99)</f>
        <v>#REF!</v>
      </c>
      <c r="AO104" s="417" t="e">
        <f>IF('Inputs (2)'!$E$5="New Project",'I&amp;E Summary (2)'!AO101,'I&amp;E Summary (2)'!AO99)</f>
        <v>#REF!</v>
      </c>
      <c r="AP104" s="417" t="e">
        <f>IF('Inputs (2)'!$E$5="New Project",'I&amp;E Summary (2)'!AP101,'I&amp;E Summary (2)'!AP99)</f>
        <v>#REF!</v>
      </c>
      <c r="AQ104" s="417" t="e">
        <f>IF('Inputs (2)'!$E$5="New Project",'I&amp;E Summary (2)'!AQ101,'I&amp;E Summary (2)'!AQ99)</f>
        <v>#REF!</v>
      </c>
      <c r="AR104" s="417" t="e">
        <f>IF('Inputs (2)'!$E$5="New Project",'I&amp;E Summary (2)'!AR101,'I&amp;E Summary (2)'!AR99)</f>
        <v>#REF!</v>
      </c>
      <c r="AS104" s="417" t="e">
        <f>IF('Inputs (2)'!$E$5="New Project",'I&amp;E Summary (2)'!AS101,'I&amp;E Summary (2)'!AS99)</f>
        <v>#REF!</v>
      </c>
      <c r="AT104" s="417" t="e">
        <f>IF('Inputs (2)'!$E$5="New Project",'I&amp;E Summary (2)'!AT101,'I&amp;E Summary (2)'!AT99)</f>
        <v>#REF!</v>
      </c>
      <c r="AU104" s="417" t="e">
        <f>IF('Inputs (2)'!$E$5="New Project",'I&amp;E Summary (2)'!AU101,'I&amp;E Summary (2)'!AU99)</f>
        <v>#REF!</v>
      </c>
      <c r="AV104" s="417" t="e">
        <f>IF('Inputs (2)'!$E$5="New Project",'I&amp;E Summary (2)'!AV101,'I&amp;E Summary (2)'!AV99)</f>
        <v>#REF!</v>
      </c>
      <c r="AW104" s="417" t="e">
        <f>IF('Inputs (2)'!$E$5="New Project",'I&amp;E Summary (2)'!AW101,'I&amp;E Summary (2)'!AW99)</f>
        <v>#REF!</v>
      </c>
      <c r="AX104" s="417" t="e">
        <f>IF('Inputs (2)'!$E$5="New Project",'I&amp;E Summary (2)'!AX101,'I&amp;E Summary (2)'!AX99)</f>
        <v>#REF!</v>
      </c>
      <c r="AY104" s="417" t="e">
        <f>IF('Inputs (2)'!$E$5="New Project",'I&amp;E Summary (2)'!AY101,'I&amp;E Summary (2)'!AY99)</f>
        <v>#REF!</v>
      </c>
      <c r="AZ104" s="417" t="e">
        <f>IF('Inputs (2)'!$E$5="New Project",'I&amp;E Summary (2)'!AZ101,'I&amp;E Summary (2)'!AZ99)</f>
        <v>#REF!</v>
      </c>
      <c r="BA104" s="417" t="e">
        <f>IF('Inputs (2)'!$E$5="New Project",'I&amp;E Summary (2)'!BA101,'I&amp;E Summary (2)'!BA99)</f>
        <v>#REF!</v>
      </c>
      <c r="BB104" s="417" t="e">
        <f>IF('Inputs (2)'!$E$5="New Project",'I&amp;E Summary (2)'!BB101,'I&amp;E Summary (2)'!BB99)</f>
        <v>#REF!</v>
      </c>
      <c r="BC104" s="417" t="e">
        <f>IF('Inputs (2)'!$E$5="New Project",'I&amp;E Summary (2)'!BC101,'I&amp;E Summary (2)'!BC99)</f>
        <v>#REF!</v>
      </c>
      <c r="BD104" s="417" t="e">
        <f>IF('Inputs (2)'!$E$5="New Project",'I&amp;E Summary (2)'!BD101,'I&amp;E Summary (2)'!BD99)</f>
        <v>#REF!</v>
      </c>
      <c r="BE104" s="417" t="e">
        <f>IF('Inputs (2)'!$E$5="New Project",'I&amp;E Summary (2)'!BE101,'I&amp;E Summary (2)'!BE99)</f>
        <v>#REF!</v>
      </c>
      <c r="BF104" s="417" t="e">
        <f>IF('Inputs (2)'!$E$5="New Project",'I&amp;E Summary (2)'!BF101,'I&amp;E Summary (2)'!BF99)</f>
        <v>#REF!</v>
      </c>
      <c r="BG104" s="417" t="e">
        <f>IF('Inputs (2)'!$E$5="New Project",'I&amp;E Summary (2)'!BG101,'I&amp;E Summary (2)'!BG99)</f>
        <v>#REF!</v>
      </c>
      <c r="BH104" s="417" t="e">
        <f>IF('Inputs (2)'!$E$5="New Project",'I&amp;E Summary (2)'!BH101,'I&amp;E Summary (2)'!BH99)</f>
        <v>#REF!</v>
      </c>
      <c r="BI104" s="417" t="e">
        <f>IF('Inputs (2)'!$E$5="New Project",'I&amp;E Summary (2)'!BI101,'I&amp;E Summary (2)'!BI99)</f>
        <v>#REF!</v>
      </c>
      <c r="BJ104" s="417" t="e">
        <f>IF('Inputs (2)'!$E$5="New Project",'I&amp;E Summary (2)'!BJ101,'I&amp;E Summary (2)'!BJ99)</f>
        <v>#REF!</v>
      </c>
      <c r="BK104" s="418" t="e">
        <f>IF('1. Project Dashboard'!#REF!="New Project",'I&amp;E Summary (2)'!BK101,'I&amp;E Summary (2)'!BK99)</f>
        <v>#REF!</v>
      </c>
    </row>
    <row r="106" spans="2:63">
      <c r="E106" s="580" t="e">
        <f>E104+D104</f>
        <v>#REF!</v>
      </c>
      <c r="F106" s="580" t="e">
        <f t="shared" ref="F106:BK106" si="27">F104+E104</f>
        <v>#REF!</v>
      </c>
      <c r="G106" s="580" t="e">
        <f t="shared" si="27"/>
        <v>#REF!</v>
      </c>
      <c r="H106" s="580" t="e">
        <f t="shared" si="27"/>
        <v>#REF!</v>
      </c>
      <c r="I106" s="580" t="e">
        <f t="shared" si="27"/>
        <v>#REF!</v>
      </c>
      <c r="J106" s="580" t="e">
        <f t="shared" si="27"/>
        <v>#REF!</v>
      </c>
      <c r="K106" s="580" t="e">
        <f t="shared" si="27"/>
        <v>#REF!</v>
      </c>
      <c r="L106" s="580" t="e">
        <f t="shared" si="27"/>
        <v>#REF!</v>
      </c>
      <c r="M106" s="580" t="e">
        <f t="shared" si="27"/>
        <v>#REF!</v>
      </c>
      <c r="N106" s="580" t="e">
        <f t="shared" si="27"/>
        <v>#REF!</v>
      </c>
      <c r="O106" s="580" t="e">
        <f t="shared" si="27"/>
        <v>#REF!</v>
      </c>
      <c r="P106" s="580" t="e">
        <f t="shared" si="27"/>
        <v>#REF!</v>
      </c>
      <c r="Q106" s="580" t="e">
        <f t="shared" si="27"/>
        <v>#REF!</v>
      </c>
      <c r="R106" s="580" t="e">
        <f t="shared" si="27"/>
        <v>#REF!</v>
      </c>
      <c r="S106" s="580" t="e">
        <f t="shared" si="27"/>
        <v>#REF!</v>
      </c>
      <c r="T106" s="580" t="e">
        <f t="shared" si="27"/>
        <v>#REF!</v>
      </c>
      <c r="U106" s="580" t="e">
        <f t="shared" si="27"/>
        <v>#REF!</v>
      </c>
      <c r="V106" s="580" t="e">
        <f t="shared" si="27"/>
        <v>#REF!</v>
      </c>
      <c r="W106" s="580" t="e">
        <f t="shared" si="27"/>
        <v>#REF!</v>
      </c>
      <c r="X106" s="580" t="e">
        <f t="shared" si="27"/>
        <v>#REF!</v>
      </c>
      <c r="Y106" s="580" t="e">
        <f t="shared" si="27"/>
        <v>#REF!</v>
      </c>
      <c r="Z106" s="580" t="e">
        <f t="shared" si="27"/>
        <v>#REF!</v>
      </c>
      <c r="AA106" s="580" t="e">
        <f t="shared" si="27"/>
        <v>#REF!</v>
      </c>
      <c r="AB106" s="580" t="e">
        <f t="shared" si="27"/>
        <v>#REF!</v>
      </c>
      <c r="AC106" s="580" t="e">
        <f t="shared" si="27"/>
        <v>#REF!</v>
      </c>
      <c r="AD106" s="580" t="e">
        <f t="shared" si="27"/>
        <v>#REF!</v>
      </c>
      <c r="AE106" s="580" t="e">
        <f t="shared" si="27"/>
        <v>#REF!</v>
      </c>
      <c r="AF106" s="580" t="e">
        <f t="shared" si="27"/>
        <v>#REF!</v>
      </c>
      <c r="AG106" s="580" t="e">
        <f t="shared" si="27"/>
        <v>#REF!</v>
      </c>
      <c r="AH106" s="580" t="e">
        <f t="shared" si="27"/>
        <v>#REF!</v>
      </c>
      <c r="AI106" s="580" t="e">
        <f t="shared" si="27"/>
        <v>#REF!</v>
      </c>
      <c r="AJ106" s="580" t="e">
        <f t="shared" si="27"/>
        <v>#REF!</v>
      </c>
      <c r="AK106" s="580" t="e">
        <f t="shared" si="27"/>
        <v>#REF!</v>
      </c>
      <c r="AL106" s="580" t="e">
        <f t="shared" si="27"/>
        <v>#REF!</v>
      </c>
      <c r="AM106" s="580" t="e">
        <f t="shared" si="27"/>
        <v>#REF!</v>
      </c>
      <c r="AN106" s="580" t="e">
        <f t="shared" si="27"/>
        <v>#REF!</v>
      </c>
      <c r="AO106" s="580" t="e">
        <f t="shared" si="27"/>
        <v>#REF!</v>
      </c>
      <c r="AP106" s="580" t="e">
        <f t="shared" si="27"/>
        <v>#REF!</v>
      </c>
      <c r="AQ106" s="580" t="e">
        <f t="shared" si="27"/>
        <v>#REF!</v>
      </c>
      <c r="AR106" s="580" t="e">
        <f t="shared" si="27"/>
        <v>#REF!</v>
      </c>
      <c r="AS106" s="580" t="e">
        <f t="shared" si="27"/>
        <v>#REF!</v>
      </c>
      <c r="AT106" s="580" t="e">
        <f t="shared" si="27"/>
        <v>#REF!</v>
      </c>
      <c r="AU106" s="580" t="e">
        <f t="shared" si="27"/>
        <v>#REF!</v>
      </c>
      <c r="AV106" s="580" t="e">
        <f t="shared" si="27"/>
        <v>#REF!</v>
      </c>
      <c r="AW106" s="580" t="e">
        <f t="shared" si="27"/>
        <v>#REF!</v>
      </c>
      <c r="AX106" s="580" t="e">
        <f t="shared" si="27"/>
        <v>#REF!</v>
      </c>
      <c r="AY106" s="580" t="e">
        <f t="shared" si="27"/>
        <v>#REF!</v>
      </c>
      <c r="AZ106" s="580" t="e">
        <f t="shared" si="27"/>
        <v>#REF!</v>
      </c>
      <c r="BA106" s="580" t="e">
        <f t="shared" si="27"/>
        <v>#REF!</v>
      </c>
      <c r="BB106" s="580" t="e">
        <f t="shared" si="27"/>
        <v>#REF!</v>
      </c>
      <c r="BC106" s="580" t="e">
        <f t="shared" si="27"/>
        <v>#REF!</v>
      </c>
      <c r="BD106" s="580" t="e">
        <f t="shared" si="27"/>
        <v>#REF!</v>
      </c>
      <c r="BE106" s="580" t="e">
        <f t="shared" si="27"/>
        <v>#REF!</v>
      </c>
      <c r="BF106" s="580" t="e">
        <f t="shared" si="27"/>
        <v>#REF!</v>
      </c>
      <c r="BG106" s="580" t="e">
        <f t="shared" si="27"/>
        <v>#REF!</v>
      </c>
      <c r="BH106" s="580" t="e">
        <f t="shared" si="27"/>
        <v>#REF!</v>
      </c>
      <c r="BI106" s="580" t="e">
        <f t="shared" si="27"/>
        <v>#REF!</v>
      </c>
      <c r="BJ106" s="580" t="e">
        <f t="shared" si="27"/>
        <v>#REF!</v>
      </c>
      <c r="BK106" s="580" t="e">
        <f t="shared" si="27"/>
        <v>#REF!</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5:BM73"/>
  <sheetViews>
    <sheetView topLeftCell="A58" zoomScale="90" zoomScaleNormal="90" workbookViewId="0">
      <selection activeCell="K19" sqref="K19"/>
    </sheetView>
  </sheetViews>
  <sheetFormatPr defaultRowHeight="15"/>
  <cols>
    <col min="2" max="2" width="12.42578125" customWidth="1"/>
    <col min="3" max="3" width="17" customWidth="1"/>
    <col min="4" max="4" width="10.85546875" customWidth="1"/>
    <col min="5" max="5" width="8.42578125" bestFit="1" customWidth="1"/>
    <col min="6" max="56" width="13.85546875" bestFit="1" customWidth="1"/>
    <col min="57" max="65" width="15" bestFit="1" customWidth="1"/>
  </cols>
  <sheetData>
    <row r="5" spans="2:65" ht="21">
      <c r="B5" s="12" t="s">
        <v>584</v>
      </c>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row>
    <row r="6" spans="2:65" s="42" customFormat="1" ht="21">
      <c r="C6" s="56"/>
    </row>
    <row r="7" spans="2:65" s="42" customFormat="1">
      <c r="C7" s="1539" t="s">
        <v>127</v>
      </c>
      <c r="D7" s="1540"/>
      <c r="E7" s="566" t="s">
        <v>111</v>
      </c>
      <c r="F7" s="62" t="s">
        <v>112</v>
      </c>
    </row>
    <row r="8" spans="2:65" s="42" customFormat="1">
      <c r="C8" s="1515" t="s">
        <v>110</v>
      </c>
      <c r="D8" s="1516"/>
      <c r="E8" s="125">
        <f>'3. Inputs'!O38</f>
        <v>9</v>
      </c>
      <c r="F8" s="125">
        <f>'3. Inputs'!P38</f>
        <v>27</v>
      </c>
      <c r="J8" s="654"/>
    </row>
    <row r="9" spans="2:65" s="42" customFormat="1">
      <c r="C9" s="1501" t="s">
        <v>162</v>
      </c>
      <c r="D9" s="1502"/>
      <c r="E9" s="126">
        <f>'3. Inputs'!O39</f>
        <v>10.7</v>
      </c>
      <c r="F9" s="126">
        <f>'3. Inputs'!P39</f>
        <v>30</v>
      </c>
    </row>
    <row r="10" spans="2:65" s="42" customFormat="1">
      <c r="C10" s="1501" t="s">
        <v>113</v>
      </c>
      <c r="D10" s="1502"/>
      <c r="E10" s="126">
        <f>'3. Inputs'!O40</f>
        <v>10.7</v>
      </c>
      <c r="F10" s="126">
        <f>'3. Inputs'!P40</f>
        <v>30</v>
      </c>
    </row>
    <row r="11" spans="2:65" s="42" customFormat="1">
      <c r="C11" s="1537" t="s">
        <v>126</v>
      </c>
      <c r="D11" s="1538"/>
      <c r="E11" s="127">
        <f>'3. Inputs'!O41</f>
        <v>4.0999999999999996</v>
      </c>
      <c r="F11" s="127">
        <f>'3. Inputs'!P41</f>
        <v>27.1</v>
      </c>
    </row>
    <row r="12" spans="2:65" s="42" customFormat="1" ht="21">
      <c r="C12" s="56"/>
    </row>
    <row r="13" spans="2:65" ht="15.75" thickBot="1"/>
    <row r="14" spans="2:65" ht="16.5" thickTop="1" thickBot="1">
      <c r="F14" s="14">
        <f>'4. Investment Appraisal'!$C$9</f>
        <v>2017</v>
      </c>
      <c r="G14" s="14">
        <f>F14+1</f>
        <v>2018</v>
      </c>
      <c r="H14" s="14">
        <f t="shared" ref="H14:BM14" si="0">G14+1</f>
        <v>2019</v>
      </c>
      <c r="I14" s="14">
        <f t="shared" si="0"/>
        <v>2020</v>
      </c>
      <c r="J14" s="14">
        <f t="shared" si="0"/>
        <v>2021</v>
      </c>
      <c r="K14" s="14">
        <f t="shared" si="0"/>
        <v>2022</v>
      </c>
      <c r="L14" s="14">
        <f t="shared" si="0"/>
        <v>2023</v>
      </c>
      <c r="M14" s="14">
        <f t="shared" si="0"/>
        <v>2024</v>
      </c>
      <c r="N14" s="14">
        <f t="shared" si="0"/>
        <v>2025</v>
      </c>
      <c r="O14" s="14">
        <f t="shared" si="0"/>
        <v>2026</v>
      </c>
      <c r="P14" s="14">
        <f t="shared" si="0"/>
        <v>2027</v>
      </c>
      <c r="Q14" s="14">
        <f t="shared" si="0"/>
        <v>2028</v>
      </c>
      <c r="R14" s="14">
        <f t="shared" si="0"/>
        <v>2029</v>
      </c>
      <c r="S14" s="14">
        <f t="shared" si="0"/>
        <v>2030</v>
      </c>
      <c r="T14" s="14">
        <f t="shared" si="0"/>
        <v>2031</v>
      </c>
      <c r="U14" s="14">
        <f t="shared" si="0"/>
        <v>2032</v>
      </c>
      <c r="V14" s="14">
        <f t="shared" si="0"/>
        <v>2033</v>
      </c>
      <c r="W14" s="14">
        <f t="shared" si="0"/>
        <v>2034</v>
      </c>
      <c r="X14" s="14">
        <f t="shared" si="0"/>
        <v>2035</v>
      </c>
      <c r="Y14" s="14">
        <f t="shared" si="0"/>
        <v>2036</v>
      </c>
      <c r="Z14" s="14">
        <f t="shared" si="0"/>
        <v>2037</v>
      </c>
      <c r="AA14" s="14">
        <f t="shared" si="0"/>
        <v>2038</v>
      </c>
      <c r="AB14" s="14">
        <f t="shared" si="0"/>
        <v>2039</v>
      </c>
      <c r="AC14" s="14">
        <f t="shared" si="0"/>
        <v>2040</v>
      </c>
      <c r="AD14" s="14">
        <f t="shared" si="0"/>
        <v>2041</v>
      </c>
      <c r="AE14" s="14">
        <f t="shared" si="0"/>
        <v>2042</v>
      </c>
      <c r="AF14" s="14">
        <f t="shared" si="0"/>
        <v>2043</v>
      </c>
      <c r="AG14" s="14">
        <f t="shared" si="0"/>
        <v>2044</v>
      </c>
      <c r="AH14" s="14">
        <f t="shared" si="0"/>
        <v>2045</v>
      </c>
      <c r="AI14" s="14">
        <f t="shared" si="0"/>
        <v>2046</v>
      </c>
      <c r="AJ14" s="14">
        <f t="shared" si="0"/>
        <v>2047</v>
      </c>
      <c r="AK14" s="14">
        <f t="shared" si="0"/>
        <v>2048</v>
      </c>
      <c r="AL14" s="14">
        <f t="shared" si="0"/>
        <v>2049</v>
      </c>
      <c r="AM14" s="14">
        <f t="shared" si="0"/>
        <v>2050</v>
      </c>
      <c r="AN14" s="14">
        <f t="shared" si="0"/>
        <v>2051</v>
      </c>
      <c r="AO14" s="14">
        <f t="shared" si="0"/>
        <v>2052</v>
      </c>
      <c r="AP14" s="14">
        <f t="shared" si="0"/>
        <v>2053</v>
      </c>
      <c r="AQ14" s="14">
        <f t="shared" si="0"/>
        <v>2054</v>
      </c>
      <c r="AR14" s="14">
        <f t="shared" si="0"/>
        <v>2055</v>
      </c>
      <c r="AS14" s="14">
        <f t="shared" si="0"/>
        <v>2056</v>
      </c>
      <c r="AT14" s="14">
        <f t="shared" si="0"/>
        <v>2057</v>
      </c>
      <c r="AU14" s="14">
        <f t="shared" si="0"/>
        <v>2058</v>
      </c>
      <c r="AV14" s="14">
        <f t="shared" si="0"/>
        <v>2059</v>
      </c>
      <c r="AW14" s="14">
        <f t="shared" si="0"/>
        <v>2060</v>
      </c>
      <c r="AX14" s="14">
        <f t="shared" si="0"/>
        <v>2061</v>
      </c>
      <c r="AY14" s="14">
        <f t="shared" si="0"/>
        <v>2062</v>
      </c>
      <c r="AZ14" s="14">
        <f t="shared" si="0"/>
        <v>2063</v>
      </c>
      <c r="BA14" s="14">
        <f t="shared" si="0"/>
        <v>2064</v>
      </c>
      <c r="BB14" s="14">
        <f t="shared" si="0"/>
        <v>2065</v>
      </c>
      <c r="BC14" s="14">
        <f t="shared" si="0"/>
        <v>2066</v>
      </c>
      <c r="BD14" s="14">
        <f t="shared" si="0"/>
        <v>2067</v>
      </c>
      <c r="BE14" s="14">
        <f t="shared" si="0"/>
        <v>2068</v>
      </c>
      <c r="BF14" s="14">
        <f t="shared" si="0"/>
        <v>2069</v>
      </c>
      <c r="BG14" s="14">
        <f t="shared" si="0"/>
        <v>2070</v>
      </c>
      <c r="BH14" s="14">
        <f t="shared" si="0"/>
        <v>2071</v>
      </c>
      <c r="BI14" s="14">
        <f t="shared" si="0"/>
        <v>2072</v>
      </c>
      <c r="BJ14" s="14">
        <f t="shared" si="0"/>
        <v>2073</v>
      </c>
      <c r="BK14" s="14">
        <f t="shared" si="0"/>
        <v>2074</v>
      </c>
      <c r="BL14" s="14">
        <f t="shared" si="0"/>
        <v>2075</v>
      </c>
      <c r="BM14" s="14">
        <f t="shared" si="0"/>
        <v>2076</v>
      </c>
    </row>
    <row r="15" spans="2:65" ht="15.75" thickTop="1">
      <c r="E15" s="367" t="s">
        <v>325</v>
      </c>
      <c r="F15" s="82">
        <f>HLOOKUP(F14,'Inflation Index (2) '!D52:D57,3,FALSE)</f>
        <v>1.02</v>
      </c>
      <c r="G15" s="82">
        <f>HLOOKUP(G14,'Inflation Index (2) '!E52:E57,3,FALSE)</f>
        <v>1.0404</v>
      </c>
      <c r="H15" s="82">
        <f>HLOOKUP(H14,'Inflation Index (2) '!F52:F57,3,FALSE)</f>
        <v>1.0612079999999999</v>
      </c>
      <c r="I15" s="82">
        <f>HLOOKUP(I14,'Inflation Index (2) '!G52:G57,3,FALSE)</f>
        <v>1.08243216</v>
      </c>
      <c r="J15" s="82">
        <f>HLOOKUP(J14,'Inflation Index (2) '!H52:H57,3,FALSE)</f>
        <v>1.1040808032</v>
      </c>
      <c r="K15" s="82">
        <f>HLOOKUP(K14,'Inflation Index (2) '!I52:I57,3,FALSE)</f>
        <v>1.1261624192640001</v>
      </c>
      <c r="L15" s="82">
        <f>HLOOKUP(L14,'Inflation Index (2) '!J52:J57,3,FALSE)</f>
        <v>1.14868566764928</v>
      </c>
      <c r="M15" s="82">
        <f>HLOOKUP(M14,'Inflation Index (2) '!K52:K57,3,FALSE)</f>
        <v>1.1716593810022657</v>
      </c>
      <c r="N15" s="82">
        <f>HLOOKUP(N14,'Inflation Index (2) '!L52:L57,3,FALSE)</f>
        <v>1.1950925686223111</v>
      </c>
      <c r="O15" s="82">
        <f>HLOOKUP(O14,'Inflation Index (2) '!M52:M57,3,FALSE)</f>
        <v>1.2189944199947573</v>
      </c>
      <c r="P15" s="82">
        <f>HLOOKUP(P14,'Inflation Index (2) '!N52:N57,3,FALSE)</f>
        <v>1.2433743083946525</v>
      </c>
      <c r="Q15" s="82">
        <f>HLOOKUP(Q14,'Inflation Index (2) '!O52:O57,3,FALSE)</f>
        <v>1.2682417945625455</v>
      </c>
      <c r="R15" s="82">
        <f>HLOOKUP(R14,'Inflation Index (2) '!P52:P57,3,FALSE)</f>
        <v>1.2936066304537965</v>
      </c>
      <c r="S15" s="82">
        <f>HLOOKUP(S14,'Inflation Index (2) '!Q52:Q57,3,FALSE)</f>
        <v>1.3194787630628724</v>
      </c>
      <c r="T15" s="82">
        <f>HLOOKUP(T14,'Inflation Index (2) '!R52:R57,3,FALSE)</f>
        <v>1.3458683383241299</v>
      </c>
      <c r="U15" s="82">
        <f>HLOOKUP(U14,'Inflation Index (2) '!S52:S57,3,FALSE)</f>
        <v>1.3727857050906127</v>
      </c>
      <c r="V15" s="82">
        <f>HLOOKUP(V14,'Inflation Index (2) '!T52:T57,3,FALSE)</f>
        <v>1.4002414191924251</v>
      </c>
      <c r="W15" s="82">
        <f>HLOOKUP(W14,'Inflation Index (2) '!U52:U57,3,FALSE)</f>
        <v>1.4282462475762736</v>
      </c>
      <c r="X15" s="82">
        <f>HLOOKUP(X14,'Inflation Index (2) '!V52:V57,3,FALSE)</f>
        <v>1.456811172527799</v>
      </c>
      <c r="Y15" s="82">
        <f>HLOOKUP(Y14,'Inflation Index (2) '!W52:W57,3,FALSE)</f>
        <v>1.4859473959783551</v>
      </c>
      <c r="Z15" s="82">
        <f>HLOOKUP(Z14,'Inflation Index (2) '!X52:X57,3,FALSE)</f>
        <v>1.5156663438979223</v>
      </c>
      <c r="AA15" s="82">
        <f>HLOOKUP(AA14,'Inflation Index (2) '!Y52:Y57,3,FALSE)</f>
        <v>1.5459796707758806</v>
      </c>
      <c r="AB15" s="82">
        <f>HLOOKUP(AB14,'Inflation Index (2) '!Z52:Z57,3,FALSE)</f>
        <v>1.5768992641913981</v>
      </c>
      <c r="AC15" s="82">
        <f>HLOOKUP(AC14,'Inflation Index (2) '!AA52:AA57,3,FALSE)</f>
        <v>1.6084372494752261</v>
      </c>
      <c r="AD15" s="82">
        <f>HLOOKUP(AD14,'Inflation Index (2) '!AB52:AB57,3,FALSE)</f>
        <v>1.6406059944647309</v>
      </c>
      <c r="AE15" s="82">
        <f>HLOOKUP(AE14,'Inflation Index (2) '!AC52:AC57,3,FALSE)</f>
        <v>1.6734181143540254</v>
      </c>
      <c r="AF15" s="82">
        <f>HLOOKUP(AF14,'Inflation Index (2) '!AD52:AD57,3,FALSE)</f>
        <v>1.706886476641106</v>
      </c>
      <c r="AG15" s="82">
        <f>HLOOKUP(AG14,'Inflation Index (2) '!AE52:AE57,3,FALSE)</f>
        <v>1.7410242061739281</v>
      </c>
      <c r="AH15" s="82">
        <f>HLOOKUP(AH14,'Inflation Index (2) '!AF52:AF57,3,FALSE)</f>
        <v>1.7758446902974065</v>
      </c>
      <c r="AI15" s="82">
        <f>HLOOKUP(AI14,'Inflation Index (2) '!AG52:AG57,3,FALSE)</f>
        <v>1.8113615841033548</v>
      </c>
      <c r="AJ15" s="82">
        <f>HLOOKUP(AJ14,'Inflation Index (2) '!AH52:AH57,3,FALSE)</f>
        <v>1.8475888157854219</v>
      </c>
      <c r="AK15" s="82">
        <f>HLOOKUP(AK14,'Inflation Index (2) '!AI52:AI57,3,FALSE)</f>
        <v>1.8845405921011302</v>
      </c>
      <c r="AL15" s="82">
        <f>HLOOKUP(AL14,'Inflation Index (2) '!AJ52:AJ57,3,FALSE)</f>
        <v>1.9222314039431529</v>
      </c>
      <c r="AM15" s="82">
        <f>HLOOKUP(AM14,'Inflation Index (2) '!AK52:AK57,3,FALSE)</f>
        <v>1.960676032022016</v>
      </c>
      <c r="AN15" s="82">
        <f>HLOOKUP(AN14,'Inflation Index (2) '!AL52:AL57,3,FALSE)</f>
        <v>1.9998895526624565</v>
      </c>
      <c r="AO15" s="82">
        <f>HLOOKUP(AO14,'Inflation Index (2) '!AM52:AM57,3,FALSE)</f>
        <v>2.0398873437157059</v>
      </c>
      <c r="AP15" s="82">
        <f>HLOOKUP(AP14,'Inflation Index (2) '!AN52:AN57,3,FALSE)</f>
        <v>2.0806850905900198</v>
      </c>
      <c r="AQ15" s="82">
        <f>HLOOKUP(AQ14,'Inflation Index (2) '!AO52:AO57,3,FALSE)</f>
        <v>2.1222987924018204</v>
      </c>
      <c r="AR15" s="82">
        <f>HLOOKUP(AR14,'Inflation Index (2) '!AP52:AP57,3,FALSE)</f>
        <v>2.1647447682498564</v>
      </c>
      <c r="AS15" s="82">
        <f>HLOOKUP(AS14,'Inflation Index (2) '!AQ52:AQ57,3,FALSE)</f>
        <v>2.208039663614854</v>
      </c>
      <c r="AT15" s="82">
        <f>HLOOKUP(AT14,'Inflation Index (2) '!AR52:AR57,3,FALSE)</f>
        <v>2.252200456887151</v>
      </c>
      <c r="AU15" s="82">
        <f>HLOOKUP(AU14,'Inflation Index (2) '!AS52:AS57,3,FALSE)</f>
        <v>2.2972444660248938</v>
      </c>
      <c r="AV15" s="82">
        <f>HLOOKUP(AV14,'Inflation Index (2) '!AT52:AT57,3,FALSE)</f>
        <v>2.343189355345392</v>
      </c>
      <c r="AW15" s="82">
        <f>HLOOKUP(AW14,'Inflation Index (2) '!AU52:AU57,3,FALSE)</f>
        <v>2.3900531424522997</v>
      </c>
      <c r="AX15" s="82">
        <f>HLOOKUP(AX14,'Inflation Index (2) '!AV52:AV57,3,FALSE)</f>
        <v>2.4378542053013454</v>
      </c>
      <c r="AY15" s="82">
        <f>HLOOKUP(AY14,'Inflation Index (2) '!AW52:AW57,3,FALSE)</f>
        <v>2.4866112894073726</v>
      </c>
      <c r="AZ15" s="82">
        <f>HLOOKUP(AZ14,'Inflation Index (2) '!AX52:AX57,3,FALSE)</f>
        <v>2.53634351519552</v>
      </c>
      <c r="BA15" s="82">
        <f>HLOOKUP(BA14,'Inflation Index (2) '!AY52:AY57,3,FALSE)</f>
        <v>2.5870703854994304</v>
      </c>
      <c r="BB15" s="82">
        <f>HLOOKUP(BB14,'Inflation Index (2) '!AZ52:AZ57,3,FALSE)</f>
        <v>2.6388117932094191</v>
      </c>
      <c r="BC15" s="82">
        <f>HLOOKUP(BC14,'Inflation Index (2) '!BA52:BA57,3,FALSE)</f>
        <v>2.6915880290736069</v>
      </c>
      <c r="BD15" s="82">
        <f>HLOOKUP(BD14,'Inflation Index (2) '!BB52:BB57,3,FALSE)</f>
        <v>2.7454197896550796</v>
      </c>
      <c r="BE15" s="82">
        <f>HLOOKUP(BE14,'Inflation Index (2) '!BC52:BC57,3,FALSE)</f>
        <v>2.8003281854481807</v>
      </c>
      <c r="BF15" s="82">
        <f>HLOOKUP(BF14,'Inflation Index (2) '!BD52:BD57,3,FALSE)</f>
        <v>2.8563347491571447</v>
      </c>
      <c r="BG15" s="82">
        <f>HLOOKUP(BG14,'Inflation Index (2) '!BE52:BE57,3,FALSE)</f>
        <v>2.913461444140288</v>
      </c>
      <c r="BH15" s="82">
        <f>HLOOKUP(BH14,'Inflation Index (2) '!BF52:BF57,3,FALSE)</f>
        <v>2.9717306730230941</v>
      </c>
      <c r="BI15" s="82">
        <f>HLOOKUP(BI14,'Inflation Index (2) '!BG52:BG57,3,FALSE)</f>
        <v>3.0311652864835561</v>
      </c>
      <c r="BJ15" s="82">
        <f>HLOOKUP(BJ14,'Inflation Index (2) '!BH52:BH57,3,FALSE)</f>
        <v>3.0917885922132275</v>
      </c>
      <c r="BK15" s="82">
        <f>HLOOKUP(BK14,'Inflation Index (2) '!BI52:BI57,3,FALSE)</f>
        <v>3.1536243640574919</v>
      </c>
      <c r="BL15" s="82">
        <f>HLOOKUP(BL14,'Inflation Index (2) '!BJ52:BJ57,3,FALSE)</f>
        <v>3.2166968513386416</v>
      </c>
      <c r="BM15" s="82">
        <f>HLOOKUP(BM14,'Inflation Index (2) '!BK52:BK57,3,FALSE)</f>
        <v>3.2810307883654146</v>
      </c>
    </row>
    <row r="18" spans="2:65">
      <c r="B18" s="1536" t="s">
        <v>164</v>
      </c>
      <c r="C18" t="s">
        <v>110</v>
      </c>
      <c r="D18" t="s">
        <v>111</v>
      </c>
      <c r="F18" s="60">
        <f>E8</f>
        <v>9</v>
      </c>
      <c r="G18" s="60">
        <f>$F18*G$15</f>
        <v>9.3635999999999999</v>
      </c>
      <c r="H18" s="60">
        <f t="shared" ref="H18:BL22" si="1">$F18*H$15</f>
        <v>9.550872</v>
      </c>
      <c r="I18" s="60">
        <f t="shared" si="1"/>
        <v>9.7418894399999996</v>
      </c>
      <c r="J18" s="60">
        <f t="shared" si="1"/>
        <v>9.9367272288000006</v>
      </c>
      <c r="K18" s="60">
        <f t="shared" si="1"/>
        <v>10.135461773376001</v>
      </c>
      <c r="L18" s="60">
        <f t="shared" si="1"/>
        <v>10.338171008843521</v>
      </c>
      <c r="M18" s="60">
        <f t="shared" si="1"/>
        <v>10.544934429020392</v>
      </c>
      <c r="N18" s="60">
        <f t="shared" si="1"/>
        <v>10.755833117600799</v>
      </c>
      <c r="O18" s="60">
        <f t="shared" si="1"/>
        <v>10.970949779952816</v>
      </c>
      <c r="P18" s="60">
        <f t="shared" si="1"/>
        <v>11.190368775551873</v>
      </c>
      <c r="Q18" s="60">
        <f t="shared" si="1"/>
        <v>11.414176151062909</v>
      </c>
      <c r="R18" s="60">
        <f t="shared" si="1"/>
        <v>11.642459674084169</v>
      </c>
      <c r="S18" s="60">
        <f t="shared" si="1"/>
        <v>11.875308867565851</v>
      </c>
      <c r="T18" s="60">
        <f t="shared" si="1"/>
        <v>12.11281504491717</v>
      </c>
      <c r="U18" s="60">
        <f t="shared" si="1"/>
        <v>12.355071345815514</v>
      </c>
      <c r="V18" s="60">
        <f t="shared" si="1"/>
        <v>12.602172772731826</v>
      </c>
      <c r="W18" s="60">
        <f t="shared" si="1"/>
        <v>12.854216228186463</v>
      </c>
      <c r="X18" s="60">
        <f t="shared" si="1"/>
        <v>13.11130055275019</v>
      </c>
      <c r="Y18" s="60">
        <f t="shared" si="1"/>
        <v>13.373526563805196</v>
      </c>
      <c r="Z18" s="60">
        <f t="shared" si="1"/>
        <v>13.640997095081302</v>
      </c>
      <c r="AA18" s="60">
        <f t="shared" si="1"/>
        <v>13.913817036982925</v>
      </c>
      <c r="AB18" s="60">
        <f t="shared" si="1"/>
        <v>14.192093377722584</v>
      </c>
      <c r="AC18" s="60">
        <f t="shared" si="1"/>
        <v>14.475935245277036</v>
      </c>
      <c r="AD18" s="60">
        <f t="shared" si="1"/>
        <v>14.765453950182579</v>
      </c>
      <c r="AE18" s="60">
        <f t="shared" si="1"/>
        <v>15.060763029186228</v>
      </c>
      <c r="AF18" s="60">
        <f t="shared" si="1"/>
        <v>15.361978289769954</v>
      </c>
      <c r="AG18" s="60">
        <f t="shared" si="1"/>
        <v>15.669217855565353</v>
      </c>
      <c r="AH18" s="60">
        <f t="shared" si="1"/>
        <v>15.982602212676658</v>
      </c>
      <c r="AI18" s="60">
        <f t="shared" si="1"/>
        <v>16.302254256930194</v>
      </c>
      <c r="AJ18" s="60">
        <f t="shared" si="1"/>
        <v>16.628299342068797</v>
      </c>
      <c r="AK18" s="60">
        <f t="shared" si="1"/>
        <v>16.960865328910174</v>
      </c>
      <c r="AL18" s="60">
        <f t="shared" si="1"/>
        <v>17.300082635488376</v>
      </c>
      <c r="AM18" s="60">
        <f t="shared" si="1"/>
        <v>17.646084288198143</v>
      </c>
      <c r="AN18" s="60">
        <f t="shared" si="1"/>
        <v>17.99900597396211</v>
      </c>
      <c r="AO18" s="60">
        <f t="shared" si="1"/>
        <v>18.358986093441352</v>
      </c>
      <c r="AP18" s="60">
        <f t="shared" si="1"/>
        <v>18.726165815310178</v>
      </c>
      <c r="AQ18" s="60">
        <f t="shared" si="1"/>
        <v>19.100689131616384</v>
      </c>
      <c r="AR18" s="60">
        <f t="shared" si="1"/>
        <v>19.482702914248708</v>
      </c>
      <c r="AS18" s="60">
        <f t="shared" si="1"/>
        <v>19.872356972533687</v>
      </c>
      <c r="AT18" s="60">
        <f t="shared" si="1"/>
        <v>20.26980411198436</v>
      </c>
      <c r="AU18" s="60">
        <f t="shared" si="1"/>
        <v>20.675200194224043</v>
      </c>
      <c r="AV18" s="60">
        <f t="shared" si="1"/>
        <v>21.088704198108527</v>
      </c>
      <c r="AW18" s="60">
        <f t="shared" si="1"/>
        <v>21.510478282070697</v>
      </c>
      <c r="AX18" s="60">
        <f t="shared" si="1"/>
        <v>21.940687847712109</v>
      </c>
      <c r="AY18" s="60">
        <f t="shared" si="1"/>
        <v>22.379501604666352</v>
      </c>
      <c r="AZ18" s="60">
        <f t="shared" si="1"/>
        <v>22.827091636759679</v>
      </c>
      <c r="BA18" s="60">
        <f t="shared" si="1"/>
        <v>23.283633469494873</v>
      </c>
      <c r="BB18" s="60">
        <f t="shared" si="1"/>
        <v>23.749306138884773</v>
      </c>
      <c r="BC18" s="60">
        <f t="shared" si="1"/>
        <v>24.224292261662463</v>
      </c>
      <c r="BD18" s="60">
        <f t="shared" si="1"/>
        <v>24.708778106895718</v>
      </c>
      <c r="BE18" s="60">
        <f t="shared" si="1"/>
        <v>25.202953669033626</v>
      </c>
      <c r="BF18" s="60">
        <f t="shared" si="1"/>
        <v>25.707012742414303</v>
      </c>
      <c r="BG18" s="60">
        <f t="shared" si="1"/>
        <v>26.221152997262593</v>
      </c>
      <c r="BH18" s="60">
        <f t="shared" si="1"/>
        <v>26.745576057207849</v>
      </c>
      <c r="BI18" s="60">
        <f t="shared" si="1"/>
        <v>27.280487578352005</v>
      </c>
      <c r="BJ18" s="60">
        <f t="shared" si="1"/>
        <v>27.826097329919047</v>
      </c>
      <c r="BK18" s="60">
        <f t="shared" si="1"/>
        <v>28.382619276517428</v>
      </c>
      <c r="BL18" s="60">
        <f t="shared" si="1"/>
        <v>28.950271662047776</v>
      </c>
      <c r="BM18" s="60">
        <f t="shared" ref="BM18:BM25" si="2">$F18*BM$15</f>
        <v>29.52927709528873</v>
      </c>
    </row>
    <row r="19" spans="2:65">
      <c r="B19" s="1536"/>
      <c r="C19" t="s">
        <v>110</v>
      </c>
      <c r="D19" t="s">
        <v>112</v>
      </c>
      <c r="F19" s="60">
        <f>F8</f>
        <v>27</v>
      </c>
      <c r="G19" s="60">
        <f t="shared" ref="G19:V25" si="3">$F19*G$15</f>
        <v>28.090800000000002</v>
      </c>
      <c r="H19" s="60">
        <f t="shared" si="3"/>
        <v>28.652615999999998</v>
      </c>
      <c r="I19" s="60">
        <f t="shared" si="3"/>
        <v>29.22566832</v>
      </c>
      <c r="J19" s="60">
        <f t="shared" si="3"/>
        <v>29.8101816864</v>
      </c>
      <c r="K19" s="60">
        <f t="shared" si="3"/>
        <v>30.406385320128003</v>
      </c>
      <c r="L19" s="60">
        <f t="shared" si="3"/>
        <v>31.014513026530562</v>
      </c>
      <c r="M19" s="60">
        <f t="shared" si="3"/>
        <v>31.634803287061175</v>
      </c>
      <c r="N19" s="60">
        <f t="shared" si="3"/>
        <v>32.267499352802396</v>
      </c>
      <c r="O19" s="60">
        <f t="shared" si="3"/>
        <v>32.912849339858447</v>
      </c>
      <c r="P19" s="60">
        <f t="shared" si="3"/>
        <v>33.571106326655617</v>
      </c>
      <c r="Q19" s="60">
        <f t="shared" si="3"/>
        <v>34.242528453188726</v>
      </c>
      <c r="R19" s="60">
        <f t="shared" si="3"/>
        <v>34.927379022252509</v>
      </c>
      <c r="S19" s="60">
        <f t="shared" si="3"/>
        <v>35.625926602697554</v>
      </c>
      <c r="T19" s="60">
        <f t="shared" si="3"/>
        <v>36.33844513475151</v>
      </c>
      <c r="U19" s="60">
        <f t="shared" si="3"/>
        <v>37.065214037446545</v>
      </c>
      <c r="V19" s="60">
        <f t="shared" si="3"/>
        <v>37.806518318195479</v>
      </c>
      <c r="W19" s="60">
        <f t="shared" si="1"/>
        <v>38.562648684559385</v>
      </c>
      <c r="X19" s="60">
        <f t="shared" si="1"/>
        <v>39.333901658250575</v>
      </c>
      <c r="Y19" s="60">
        <f t="shared" si="1"/>
        <v>40.120579691415585</v>
      </c>
      <c r="Z19" s="60">
        <f t="shared" si="1"/>
        <v>40.922991285243903</v>
      </c>
      <c r="AA19" s="60">
        <f t="shared" si="1"/>
        <v>41.741451110948773</v>
      </c>
      <c r="AB19" s="60">
        <f t="shared" si="1"/>
        <v>42.576280133167749</v>
      </c>
      <c r="AC19" s="60">
        <f t="shared" si="1"/>
        <v>43.427805735831107</v>
      </c>
      <c r="AD19" s="60">
        <f t="shared" si="1"/>
        <v>44.296361850547733</v>
      </c>
      <c r="AE19" s="60">
        <f t="shared" si="1"/>
        <v>45.182289087558686</v>
      </c>
      <c r="AF19" s="60">
        <f t="shared" si="1"/>
        <v>46.085934869309867</v>
      </c>
      <c r="AG19" s="60">
        <f t="shared" si="1"/>
        <v>47.007653566696057</v>
      </c>
      <c r="AH19" s="60">
        <f t="shared" si="1"/>
        <v>47.947806638029974</v>
      </c>
      <c r="AI19" s="60">
        <f t="shared" si="1"/>
        <v>48.906762770790579</v>
      </c>
      <c r="AJ19" s="60">
        <f t="shared" si="1"/>
        <v>49.884898026206393</v>
      </c>
      <c r="AK19" s="60">
        <f t="shared" si="1"/>
        <v>50.882595986730514</v>
      </c>
      <c r="AL19" s="60">
        <f t="shared" si="1"/>
        <v>51.900247906465133</v>
      </c>
      <c r="AM19" s="60">
        <f t="shared" si="1"/>
        <v>52.938252864594432</v>
      </c>
      <c r="AN19" s="60">
        <f t="shared" si="1"/>
        <v>53.997017921886325</v>
      </c>
      <c r="AO19" s="60">
        <f t="shared" si="1"/>
        <v>55.076958280324057</v>
      </c>
      <c r="AP19" s="60">
        <f t="shared" si="1"/>
        <v>56.178497445930532</v>
      </c>
      <c r="AQ19" s="60">
        <f t="shared" si="1"/>
        <v>57.302067394849153</v>
      </c>
      <c r="AR19" s="60">
        <f t="shared" si="1"/>
        <v>58.448108742746122</v>
      </c>
      <c r="AS19" s="60">
        <f t="shared" si="1"/>
        <v>59.617070917601062</v>
      </c>
      <c r="AT19" s="60">
        <f t="shared" si="1"/>
        <v>60.809412335953077</v>
      </c>
      <c r="AU19" s="60">
        <f t="shared" si="1"/>
        <v>62.025600582672133</v>
      </c>
      <c r="AV19" s="60">
        <f t="shared" si="1"/>
        <v>63.266112594325584</v>
      </c>
      <c r="AW19" s="60">
        <f t="shared" si="1"/>
        <v>64.531434846212093</v>
      </c>
      <c r="AX19" s="60">
        <f t="shared" si="1"/>
        <v>65.822063543136323</v>
      </c>
      <c r="AY19" s="60">
        <f t="shared" si="1"/>
        <v>67.138504813999063</v>
      </c>
      <c r="AZ19" s="60">
        <f t="shared" si="1"/>
        <v>68.481274910279041</v>
      </c>
      <c r="BA19" s="60">
        <f t="shared" si="1"/>
        <v>69.85090040848462</v>
      </c>
      <c r="BB19" s="60">
        <f t="shared" si="1"/>
        <v>71.247918416654315</v>
      </c>
      <c r="BC19" s="60">
        <f t="shared" si="1"/>
        <v>72.67287678498738</v>
      </c>
      <c r="BD19" s="60">
        <f t="shared" si="1"/>
        <v>74.12633432068715</v>
      </c>
      <c r="BE19" s="60">
        <f t="shared" si="1"/>
        <v>75.608861007100884</v>
      </c>
      <c r="BF19" s="60">
        <f t="shared" si="1"/>
        <v>77.121038227242906</v>
      </c>
      <c r="BG19" s="60">
        <f t="shared" si="1"/>
        <v>78.663458991787778</v>
      </c>
      <c r="BH19" s="60">
        <f t="shared" si="1"/>
        <v>80.23672817162354</v>
      </c>
      <c r="BI19" s="60">
        <f t="shared" si="1"/>
        <v>81.841462735056012</v>
      </c>
      <c r="BJ19" s="60">
        <f t="shared" si="1"/>
        <v>83.478291989757139</v>
      </c>
      <c r="BK19" s="60">
        <f t="shared" si="1"/>
        <v>85.147857829552279</v>
      </c>
      <c r="BL19" s="60">
        <f>$F19*BL$15</f>
        <v>86.85081498614332</v>
      </c>
      <c r="BM19" s="60">
        <f t="shared" si="2"/>
        <v>88.587831285866201</v>
      </c>
    </row>
    <row r="20" spans="2:65">
      <c r="B20" s="1536"/>
      <c r="C20" t="s">
        <v>162</v>
      </c>
      <c r="D20" t="s">
        <v>111</v>
      </c>
      <c r="F20" s="60">
        <f>E9</f>
        <v>10.7</v>
      </c>
      <c r="G20" s="60">
        <f t="shared" si="3"/>
        <v>11.13228</v>
      </c>
      <c r="H20" s="60">
        <f t="shared" si="1"/>
        <v>11.354925599999998</v>
      </c>
      <c r="I20" s="60">
        <f t="shared" si="1"/>
        <v>11.582024111999999</v>
      </c>
      <c r="J20" s="60">
        <f t="shared" si="1"/>
        <v>11.813664594239999</v>
      </c>
      <c r="K20" s="60">
        <f t="shared" si="1"/>
        <v>12.0499378861248</v>
      </c>
      <c r="L20" s="60">
        <f t="shared" si="1"/>
        <v>12.290936643847296</v>
      </c>
      <c r="M20" s="60">
        <f t="shared" si="1"/>
        <v>12.536755376724242</v>
      </c>
      <c r="N20" s="60">
        <f t="shared" si="1"/>
        <v>12.787490484258727</v>
      </c>
      <c r="O20" s="60">
        <f t="shared" si="1"/>
        <v>13.043240293943903</v>
      </c>
      <c r="P20" s="60">
        <f t="shared" si="1"/>
        <v>13.304105099822781</v>
      </c>
      <c r="Q20" s="60">
        <f t="shared" si="1"/>
        <v>13.570187201819236</v>
      </c>
      <c r="R20" s="60">
        <f t="shared" si="1"/>
        <v>13.841590945855621</v>
      </c>
      <c r="S20" s="60">
        <f t="shared" si="1"/>
        <v>14.118422764772733</v>
      </c>
      <c r="T20" s="60">
        <f t="shared" si="1"/>
        <v>14.400791220068189</v>
      </c>
      <c r="U20" s="60">
        <f t="shared" si="1"/>
        <v>14.688807044469556</v>
      </c>
      <c r="V20" s="60">
        <f t="shared" si="1"/>
        <v>14.982583185358948</v>
      </c>
      <c r="W20" s="60">
        <f t="shared" si="1"/>
        <v>15.282234849066127</v>
      </c>
      <c r="X20" s="60">
        <f t="shared" si="1"/>
        <v>15.587879546047448</v>
      </c>
      <c r="Y20" s="60">
        <f t="shared" si="1"/>
        <v>15.8996371369684</v>
      </c>
      <c r="Z20" s="60">
        <f t="shared" si="1"/>
        <v>16.217629879707768</v>
      </c>
      <c r="AA20" s="60">
        <f t="shared" si="1"/>
        <v>16.541982477301922</v>
      </c>
      <c r="AB20" s="60">
        <f t="shared" si="1"/>
        <v>16.872822126847957</v>
      </c>
      <c r="AC20" s="60">
        <f t="shared" si="1"/>
        <v>17.210278569384919</v>
      </c>
      <c r="AD20" s="60">
        <f t="shared" si="1"/>
        <v>17.554484140772619</v>
      </c>
      <c r="AE20" s="60">
        <f t="shared" si="1"/>
        <v>17.905573823588071</v>
      </c>
      <c r="AF20" s="60">
        <f t="shared" si="1"/>
        <v>18.263685300059834</v>
      </c>
      <c r="AG20" s="60">
        <f t="shared" si="1"/>
        <v>18.628959006061027</v>
      </c>
      <c r="AH20" s="60">
        <f t="shared" si="1"/>
        <v>19.001538186182248</v>
      </c>
      <c r="AI20" s="60">
        <f t="shared" si="1"/>
        <v>19.381568949905894</v>
      </c>
      <c r="AJ20" s="60">
        <f t="shared" si="1"/>
        <v>19.769200328904013</v>
      </c>
      <c r="AK20" s="60">
        <f t="shared" si="1"/>
        <v>20.164584335482093</v>
      </c>
      <c r="AL20" s="60">
        <f t="shared" si="1"/>
        <v>20.567876022191736</v>
      </c>
      <c r="AM20" s="60">
        <f t="shared" si="1"/>
        <v>20.979233542635569</v>
      </c>
      <c r="AN20" s="60">
        <f t="shared" si="1"/>
        <v>21.398818213488283</v>
      </c>
      <c r="AO20" s="60">
        <f t="shared" si="1"/>
        <v>21.826794577758051</v>
      </c>
      <c r="AP20" s="60">
        <f t="shared" si="1"/>
        <v>22.26333046931321</v>
      </c>
      <c r="AQ20" s="60">
        <f t="shared" si="1"/>
        <v>22.708597078699476</v>
      </c>
      <c r="AR20" s="60">
        <f t="shared" si="1"/>
        <v>23.162769020273462</v>
      </c>
      <c r="AS20" s="60">
        <f t="shared" si="1"/>
        <v>23.626024400678936</v>
      </c>
      <c r="AT20" s="60">
        <f t="shared" si="1"/>
        <v>24.098544888692516</v>
      </c>
      <c r="AU20" s="60">
        <f t="shared" si="1"/>
        <v>24.580515786466364</v>
      </c>
      <c r="AV20" s="60">
        <f t="shared" si="1"/>
        <v>25.072126102195693</v>
      </c>
      <c r="AW20" s="60">
        <f t="shared" si="1"/>
        <v>25.573568624239606</v>
      </c>
      <c r="AX20" s="60">
        <f t="shared" si="1"/>
        <v>26.085039996724394</v>
      </c>
      <c r="AY20" s="60">
        <f t="shared" si="1"/>
        <v>26.606740796658887</v>
      </c>
      <c r="AZ20" s="60">
        <f t="shared" si="1"/>
        <v>27.138875612592063</v>
      </c>
      <c r="BA20" s="60">
        <f t="shared" si="1"/>
        <v>27.681653124843901</v>
      </c>
      <c r="BB20" s="60">
        <f t="shared" si="1"/>
        <v>28.235286187340783</v>
      </c>
      <c r="BC20" s="60">
        <f t="shared" si="1"/>
        <v>28.799991911087591</v>
      </c>
      <c r="BD20" s="60">
        <f t="shared" si="1"/>
        <v>29.37599174930935</v>
      </c>
      <c r="BE20" s="60">
        <f t="shared" si="1"/>
        <v>29.963511584295532</v>
      </c>
      <c r="BF20" s="60">
        <f t="shared" si="1"/>
        <v>30.562781815981445</v>
      </c>
      <c r="BG20" s="60">
        <f t="shared" si="1"/>
        <v>31.174037452301079</v>
      </c>
      <c r="BH20" s="60">
        <f t="shared" si="1"/>
        <v>31.797518201347106</v>
      </c>
      <c r="BI20" s="60">
        <f t="shared" si="1"/>
        <v>32.433468565374049</v>
      </c>
      <c r="BJ20" s="60">
        <f t="shared" si="1"/>
        <v>33.082137936681534</v>
      </c>
      <c r="BK20" s="60">
        <f t="shared" si="1"/>
        <v>33.743780695415161</v>
      </c>
      <c r="BL20" s="60">
        <f>$F20*BL$15</f>
        <v>34.41865630932346</v>
      </c>
      <c r="BM20" s="60">
        <f t="shared" si="2"/>
        <v>35.107029435509936</v>
      </c>
    </row>
    <row r="21" spans="2:65">
      <c r="B21" s="1536"/>
      <c r="C21" t="s">
        <v>162</v>
      </c>
      <c r="D21" t="s">
        <v>112</v>
      </c>
      <c r="F21" s="60">
        <f>F9</f>
        <v>30</v>
      </c>
      <c r="G21" s="60">
        <f t="shared" si="3"/>
        <v>31.212</v>
      </c>
      <c r="H21" s="60">
        <f t="shared" si="1"/>
        <v>31.836239999999997</v>
      </c>
      <c r="I21" s="60">
        <f t="shared" si="1"/>
        <v>32.4729648</v>
      </c>
      <c r="J21" s="60">
        <f t="shared" si="1"/>
        <v>33.122424096000003</v>
      </c>
      <c r="K21" s="60">
        <f t="shared" si="1"/>
        <v>33.784872577920005</v>
      </c>
      <c r="L21" s="60">
        <f t="shared" si="1"/>
        <v>34.460570029478404</v>
      </c>
      <c r="M21" s="60">
        <f t="shared" si="1"/>
        <v>35.149781430067975</v>
      </c>
      <c r="N21" s="60">
        <f t="shared" si="1"/>
        <v>35.852777058669332</v>
      </c>
      <c r="O21" s="60">
        <f t="shared" si="1"/>
        <v>36.569832599842719</v>
      </c>
      <c r="P21" s="60">
        <f t="shared" si="1"/>
        <v>37.301229251839572</v>
      </c>
      <c r="Q21" s="60">
        <f t="shared" si="1"/>
        <v>38.047253836876365</v>
      </c>
      <c r="R21" s="60">
        <f t="shared" si="1"/>
        <v>38.808198913613893</v>
      </c>
      <c r="S21" s="60">
        <f t="shared" si="1"/>
        <v>39.584362891886173</v>
      </c>
      <c r="T21" s="60">
        <f t="shared" si="1"/>
        <v>40.376050149723895</v>
      </c>
      <c r="U21" s="60">
        <f t="shared" si="1"/>
        <v>41.183571152718379</v>
      </c>
      <c r="V21" s="60">
        <f t="shared" si="1"/>
        <v>42.00724257577275</v>
      </c>
      <c r="W21" s="60">
        <f t="shared" si="1"/>
        <v>42.847387427288211</v>
      </c>
      <c r="X21" s="60">
        <f t="shared" si="1"/>
        <v>43.704335175833968</v>
      </c>
      <c r="Y21" s="60">
        <f t="shared" si="1"/>
        <v>44.578421879350657</v>
      </c>
      <c r="Z21" s="60">
        <f t="shared" si="1"/>
        <v>45.469990316937668</v>
      </c>
      <c r="AA21" s="60">
        <f t="shared" si="1"/>
        <v>46.379390123276416</v>
      </c>
      <c r="AB21" s="60">
        <f t="shared" si="1"/>
        <v>47.306977925741947</v>
      </c>
      <c r="AC21" s="60">
        <f t="shared" si="1"/>
        <v>48.253117484256784</v>
      </c>
      <c r="AD21" s="60">
        <f t="shared" si="1"/>
        <v>49.218179833941925</v>
      </c>
      <c r="AE21" s="60">
        <f t="shared" si="1"/>
        <v>50.202543430620764</v>
      </c>
      <c r="AF21" s="60">
        <f t="shared" si="1"/>
        <v>51.206594299233181</v>
      </c>
      <c r="AG21" s="60">
        <f t="shared" si="1"/>
        <v>52.23072618521784</v>
      </c>
      <c r="AH21" s="60">
        <f t="shared" si="1"/>
        <v>53.275340708922194</v>
      </c>
      <c r="AI21" s="60">
        <f t="shared" si="1"/>
        <v>54.340847523100642</v>
      </c>
      <c r="AJ21" s="60">
        <f t="shared" si="1"/>
        <v>55.427664473562658</v>
      </c>
      <c r="AK21" s="60">
        <f t="shared" si="1"/>
        <v>56.536217763033903</v>
      </c>
      <c r="AL21" s="60">
        <f t="shared" si="1"/>
        <v>57.666942118294585</v>
      </c>
      <c r="AM21" s="60">
        <f t="shared" si="1"/>
        <v>58.820280960660483</v>
      </c>
      <c r="AN21" s="60">
        <f t="shared" si="1"/>
        <v>59.996686579873696</v>
      </c>
      <c r="AO21" s="60">
        <f t="shared" si="1"/>
        <v>61.196620311471179</v>
      </c>
      <c r="AP21" s="60">
        <f t="shared" si="1"/>
        <v>62.420552717700595</v>
      </c>
      <c r="AQ21" s="60">
        <f t="shared" si="1"/>
        <v>63.66896377205461</v>
      </c>
      <c r="AR21" s="60">
        <f t="shared" si="1"/>
        <v>64.942343047495697</v>
      </c>
      <c r="AS21" s="60">
        <f t="shared" si="1"/>
        <v>66.241189908445619</v>
      </c>
      <c r="AT21" s="60">
        <f t="shared" si="1"/>
        <v>67.566013706614527</v>
      </c>
      <c r="AU21" s="60">
        <f t="shared" si="1"/>
        <v>68.917333980746818</v>
      </c>
      <c r="AV21" s="60">
        <f t="shared" si="1"/>
        <v>70.295680660361754</v>
      </c>
      <c r="AW21" s="60">
        <f t="shared" si="1"/>
        <v>71.701594273568986</v>
      </c>
      <c r="AX21" s="60">
        <f t="shared" si="1"/>
        <v>73.135626159040356</v>
      </c>
      <c r="AY21" s="60">
        <f t="shared" si="1"/>
        <v>74.598338682221183</v>
      </c>
      <c r="AZ21" s="60">
        <f t="shared" si="1"/>
        <v>76.090305455865604</v>
      </c>
      <c r="BA21" s="60">
        <f t="shared" si="1"/>
        <v>77.612111564982911</v>
      </c>
      <c r="BB21" s="60">
        <f t="shared" si="1"/>
        <v>79.164353796282569</v>
      </c>
      <c r="BC21" s="60">
        <f t="shared" si="1"/>
        <v>80.747640872208208</v>
      </c>
      <c r="BD21" s="60">
        <f t="shared" si="1"/>
        <v>82.362593689652385</v>
      </c>
      <c r="BE21" s="60">
        <f t="shared" si="1"/>
        <v>84.009845563445424</v>
      </c>
      <c r="BF21" s="60">
        <f t="shared" si="1"/>
        <v>85.690042474714346</v>
      </c>
      <c r="BG21" s="60">
        <f t="shared" si="1"/>
        <v>87.403843324208637</v>
      </c>
      <c r="BH21" s="60">
        <f t="shared" si="1"/>
        <v>89.15192019069282</v>
      </c>
      <c r="BI21" s="60">
        <f t="shared" si="1"/>
        <v>90.934958594506682</v>
      </c>
      <c r="BJ21" s="60">
        <f t="shared" si="1"/>
        <v>92.753657766396827</v>
      </c>
      <c r="BK21" s="60">
        <f t="shared" si="1"/>
        <v>94.608730921724757</v>
      </c>
      <c r="BL21" s="60">
        <f>$F21*BL$15</f>
        <v>96.500905540159252</v>
      </c>
      <c r="BM21" s="60">
        <f t="shared" si="2"/>
        <v>98.430923650962441</v>
      </c>
    </row>
    <row r="22" spans="2:65">
      <c r="B22" s="1536"/>
      <c r="C22" t="s">
        <v>113</v>
      </c>
      <c r="D22" t="s">
        <v>111</v>
      </c>
      <c r="F22" s="60">
        <f>'Fee Income (2)'!E10</f>
        <v>10.7</v>
      </c>
      <c r="G22" s="60">
        <f t="shared" si="3"/>
        <v>11.13228</v>
      </c>
      <c r="H22" s="60">
        <f t="shared" si="1"/>
        <v>11.354925599999998</v>
      </c>
      <c r="I22" s="60">
        <f t="shared" si="1"/>
        <v>11.582024111999999</v>
      </c>
      <c r="J22" s="60">
        <f t="shared" si="1"/>
        <v>11.813664594239999</v>
      </c>
      <c r="K22" s="60">
        <f t="shared" si="1"/>
        <v>12.0499378861248</v>
      </c>
      <c r="L22" s="60">
        <f t="shared" si="1"/>
        <v>12.290936643847296</v>
      </c>
      <c r="M22" s="60">
        <f t="shared" si="1"/>
        <v>12.536755376724242</v>
      </c>
      <c r="N22" s="60">
        <f t="shared" si="1"/>
        <v>12.787490484258727</v>
      </c>
      <c r="O22" s="60">
        <f t="shared" si="1"/>
        <v>13.043240293943903</v>
      </c>
      <c r="P22" s="60">
        <f t="shared" si="1"/>
        <v>13.304105099822781</v>
      </c>
      <c r="Q22" s="60">
        <f t="shared" si="1"/>
        <v>13.570187201819236</v>
      </c>
      <c r="R22" s="60">
        <f t="shared" si="1"/>
        <v>13.841590945855621</v>
      </c>
      <c r="S22" s="60">
        <f t="shared" si="1"/>
        <v>14.118422764772733</v>
      </c>
      <c r="T22" s="60">
        <f t="shared" si="1"/>
        <v>14.400791220068189</v>
      </c>
      <c r="U22" s="60">
        <f t="shared" si="1"/>
        <v>14.688807044469556</v>
      </c>
      <c r="V22" s="60">
        <f t="shared" si="1"/>
        <v>14.982583185358948</v>
      </c>
      <c r="W22" s="60">
        <f t="shared" si="1"/>
        <v>15.282234849066127</v>
      </c>
      <c r="X22" s="60">
        <f t="shared" si="1"/>
        <v>15.587879546047448</v>
      </c>
      <c r="Y22" s="60">
        <f t="shared" si="1"/>
        <v>15.8996371369684</v>
      </c>
      <c r="Z22" s="60">
        <f t="shared" si="1"/>
        <v>16.217629879707768</v>
      </c>
      <c r="AA22" s="60">
        <f t="shared" si="1"/>
        <v>16.541982477301922</v>
      </c>
      <c r="AB22" s="60">
        <f t="shared" si="1"/>
        <v>16.872822126847957</v>
      </c>
      <c r="AC22" s="60">
        <f t="shared" si="1"/>
        <v>17.210278569384919</v>
      </c>
      <c r="AD22" s="60">
        <f t="shared" si="1"/>
        <v>17.554484140772619</v>
      </c>
      <c r="AE22" s="60">
        <f t="shared" si="1"/>
        <v>17.905573823588071</v>
      </c>
      <c r="AF22" s="60">
        <f t="shared" si="1"/>
        <v>18.263685300059834</v>
      </c>
      <c r="AG22" s="60">
        <f t="shared" si="1"/>
        <v>18.628959006061027</v>
      </c>
      <c r="AH22" s="60">
        <f t="shared" si="1"/>
        <v>19.001538186182248</v>
      </c>
      <c r="AI22" s="60">
        <f t="shared" si="1"/>
        <v>19.381568949905894</v>
      </c>
      <c r="AJ22" s="60">
        <f t="shared" si="1"/>
        <v>19.769200328904013</v>
      </c>
      <c r="AK22" s="60">
        <f t="shared" si="1"/>
        <v>20.164584335482093</v>
      </c>
      <c r="AL22" s="60">
        <f t="shared" si="1"/>
        <v>20.567876022191736</v>
      </c>
      <c r="AM22" s="60">
        <f t="shared" si="1"/>
        <v>20.979233542635569</v>
      </c>
      <c r="AN22" s="60">
        <f t="shared" si="1"/>
        <v>21.398818213488283</v>
      </c>
      <c r="AO22" s="60">
        <f t="shared" si="1"/>
        <v>21.826794577758051</v>
      </c>
      <c r="AP22" s="60">
        <f t="shared" si="1"/>
        <v>22.26333046931321</v>
      </c>
      <c r="AQ22" s="60">
        <f t="shared" si="1"/>
        <v>22.708597078699476</v>
      </c>
      <c r="AR22" s="60">
        <f t="shared" si="1"/>
        <v>23.162769020273462</v>
      </c>
      <c r="AS22" s="60">
        <f t="shared" si="1"/>
        <v>23.626024400678936</v>
      </c>
      <c r="AT22" s="60">
        <f t="shared" si="1"/>
        <v>24.098544888692516</v>
      </c>
      <c r="AU22" s="60">
        <f t="shared" si="1"/>
        <v>24.580515786466364</v>
      </c>
      <c r="AV22" s="60">
        <f t="shared" si="1"/>
        <v>25.072126102195693</v>
      </c>
      <c r="AW22" s="60">
        <f t="shared" si="1"/>
        <v>25.573568624239606</v>
      </c>
      <c r="AX22" s="60">
        <f t="shared" si="1"/>
        <v>26.085039996724394</v>
      </c>
      <c r="AY22" s="60">
        <f t="shared" si="1"/>
        <v>26.606740796658887</v>
      </c>
      <c r="AZ22" s="60">
        <f t="shared" si="1"/>
        <v>27.138875612592063</v>
      </c>
      <c r="BA22" s="60">
        <f t="shared" ref="BA22:BL22" si="4">$F22*BA$15</f>
        <v>27.681653124843901</v>
      </c>
      <c r="BB22" s="60">
        <f t="shared" si="4"/>
        <v>28.235286187340783</v>
      </c>
      <c r="BC22" s="60">
        <f t="shared" si="4"/>
        <v>28.799991911087591</v>
      </c>
      <c r="BD22" s="60">
        <f t="shared" si="4"/>
        <v>29.37599174930935</v>
      </c>
      <c r="BE22" s="60">
        <f t="shared" si="4"/>
        <v>29.963511584295532</v>
      </c>
      <c r="BF22" s="60">
        <f t="shared" si="4"/>
        <v>30.562781815981445</v>
      </c>
      <c r="BG22" s="60">
        <f t="shared" si="4"/>
        <v>31.174037452301079</v>
      </c>
      <c r="BH22" s="60">
        <f t="shared" si="4"/>
        <v>31.797518201347106</v>
      </c>
      <c r="BI22" s="60">
        <f t="shared" si="4"/>
        <v>32.433468565374049</v>
      </c>
      <c r="BJ22" s="60">
        <f t="shared" si="4"/>
        <v>33.082137936681534</v>
      </c>
      <c r="BK22" s="60">
        <f t="shared" si="4"/>
        <v>33.743780695415161</v>
      </c>
      <c r="BL22" s="60">
        <f t="shared" si="4"/>
        <v>34.41865630932346</v>
      </c>
      <c r="BM22" s="60">
        <f t="shared" si="2"/>
        <v>35.107029435509936</v>
      </c>
    </row>
    <row r="23" spans="2:65">
      <c r="B23" s="1536"/>
      <c r="C23" t="s">
        <v>113</v>
      </c>
      <c r="D23" t="s">
        <v>112</v>
      </c>
      <c r="F23" s="60">
        <f>'Fee Income (2)'!F10</f>
        <v>30</v>
      </c>
      <c r="G23" s="60">
        <f t="shared" si="3"/>
        <v>31.212</v>
      </c>
      <c r="H23" s="60">
        <f t="shared" si="3"/>
        <v>31.836239999999997</v>
      </c>
      <c r="I23" s="60">
        <f t="shared" si="3"/>
        <v>32.4729648</v>
      </c>
      <c r="J23" s="60">
        <f t="shared" si="3"/>
        <v>33.122424096000003</v>
      </c>
      <c r="K23" s="60">
        <f t="shared" si="3"/>
        <v>33.784872577920005</v>
      </c>
      <c r="L23" s="60">
        <f t="shared" si="3"/>
        <v>34.460570029478404</v>
      </c>
      <c r="M23" s="60">
        <f t="shared" si="3"/>
        <v>35.149781430067975</v>
      </c>
      <c r="N23" s="60">
        <f t="shared" si="3"/>
        <v>35.852777058669332</v>
      </c>
      <c r="O23" s="60">
        <f t="shared" si="3"/>
        <v>36.569832599842719</v>
      </c>
      <c r="P23" s="60">
        <f t="shared" si="3"/>
        <v>37.301229251839572</v>
      </c>
      <c r="Q23" s="60">
        <f t="shared" si="3"/>
        <v>38.047253836876365</v>
      </c>
      <c r="R23" s="60">
        <f t="shared" si="3"/>
        <v>38.808198913613893</v>
      </c>
      <c r="S23" s="60">
        <f t="shared" si="3"/>
        <v>39.584362891886173</v>
      </c>
      <c r="T23" s="60">
        <f t="shared" si="3"/>
        <v>40.376050149723895</v>
      </c>
      <c r="U23" s="60">
        <f t="shared" si="3"/>
        <v>41.183571152718379</v>
      </c>
      <c r="V23" s="60">
        <f t="shared" si="3"/>
        <v>42.00724257577275</v>
      </c>
      <c r="W23" s="60">
        <f t="shared" ref="W23:BK25" si="5">$F23*W$15</f>
        <v>42.847387427288211</v>
      </c>
      <c r="X23" s="60">
        <f t="shared" si="5"/>
        <v>43.704335175833968</v>
      </c>
      <c r="Y23" s="60">
        <f t="shared" si="5"/>
        <v>44.578421879350657</v>
      </c>
      <c r="Z23" s="60">
        <f t="shared" si="5"/>
        <v>45.469990316937668</v>
      </c>
      <c r="AA23" s="60">
        <f t="shared" si="5"/>
        <v>46.379390123276416</v>
      </c>
      <c r="AB23" s="60">
        <f t="shared" si="5"/>
        <v>47.306977925741947</v>
      </c>
      <c r="AC23" s="60">
        <f t="shared" si="5"/>
        <v>48.253117484256784</v>
      </c>
      <c r="AD23" s="60">
        <f t="shared" si="5"/>
        <v>49.218179833941925</v>
      </c>
      <c r="AE23" s="60">
        <f t="shared" si="5"/>
        <v>50.202543430620764</v>
      </c>
      <c r="AF23" s="60">
        <f t="shared" si="5"/>
        <v>51.206594299233181</v>
      </c>
      <c r="AG23" s="60">
        <f t="shared" si="5"/>
        <v>52.23072618521784</v>
      </c>
      <c r="AH23" s="60">
        <f t="shared" si="5"/>
        <v>53.275340708922194</v>
      </c>
      <c r="AI23" s="60">
        <f t="shared" si="5"/>
        <v>54.340847523100642</v>
      </c>
      <c r="AJ23" s="60">
        <f t="shared" si="5"/>
        <v>55.427664473562658</v>
      </c>
      <c r="AK23" s="60">
        <f t="shared" si="5"/>
        <v>56.536217763033903</v>
      </c>
      <c r="AL23" s="60">
        <f t="shared" si="5"/>
        <v>57.666942118294585</v>
      </c>
      <c r="AM23" s="60">
        <f t="shared" si="5"/>
        <v>58.820280960660483</v>
      </c>
      <c r="AN23" s="60">
        <f t="shared" si="5"/>
        <v>59.996686579873696</v>
      </c>
      <c r="AO23" s="60">
        <f t="shared" si="5"/>
        <v>61.196620311471179</v>
      </c>
      <c r="AP23" s="60">
        <f t="shared" si="5"/>
        <v>62.420552717700595</v>
      </c>
      <c r="AQ23" s="60">
        <f t="shared" si="5"/>
        <v>63.66896377205461</v>
      </c>
      <c r="AR23" s="60">
        <f t="shared" si="5"/>
        <v>64.942343047495697</v>
      </c>
      <c r="AS23" s="60">
        <f t="shared" si="5"/>
        <v>66.241189908445619</v>
      </c>
      <c r="AT23" s="60">
        <f t="shared" si="5"/>
        <v>67.566013706614527</v>
      </c>
      <c r="AU23" s="60">
        <f t="shared" si="5"/>
        <v>68.917333980746818</v>
      </c>
      <c r="AV23" s="60">
        <f t="shared" si="5"/>
        <v>70.295680660361754</v>
      </c>
      <c r="AW23" s="60">
        <f t="shared" si="5"/>
        <v>71.701594273568986</v>
      </c>
      <c r="AX23" s="60">
        <f t="shared" si="5"/>
        <v>73.135626159040356</v>
      </c>
      <c r="AY23" s="60">
        <f t="shared" si="5"/>
        <v>74.598338682221183</v>
      </c>
      <c r="AZ23" s="60">
        <f t="shared" si="5"/>
        <v>76.090305455865604</v>
      </c>
      <c r="BA23" s="60">
        <f t="shared" si="5"/>
        <v>77.612111564982911</v>
      </c>
      <c r="BB23" s="60">
        <f t="shared" si="5"/>
        <v>79.164353796282569</v>
      </c>
      <c r="BC23" s="60">
        <f t="shared" si="5"/>
        <v>80.747640872208208</v>
      </c>
      <c r="BD23" s="60">
        <f t="shared" si="5"/>
        <v>82.362593689652385</v>
      </c>
      <c r="BE23" s="60">
        <f t="shared" si="5"/>
        <v>84.009845563445424</v>
      </c>
      <c r="BF23" s="60">
        <f t="shared" si="5"/>
        <v>85.690042474714346</v>
      </c>
      <c r="BG23" s="60">
        <f t="shared" si="5"/>
        <v>87.403843324208637</v>
      </c>
      <c r="BH23" s="60">
        <f t="shared" si="5"/>
        <v>89.15192019069282</v>
      </c>
      <c r="BI23" s="60">
        <f t="shared" si="5"/>
        <v>90.934958594506682</v>
      </c>
      <c r="BJ23" s="60">
        <f t="shared" si="5"/>
        <v>92.753657766396827</v>
      </c>
      <c r="BK23" s="60">
        <f t="shared" si="5"/>
        <v>94.608730921724757</v>
      </c>
      <c r="BL23" s="60">
        <f>$F23*BL$15</f>
        <v>96.500905540159252</v>
      </c>
      <c r="BM23" s="60">
        <f t="shared" si="2"/>
        <v>98.430923650962441</v>
      </c>
    </row>
    <row r="24" spans="2:65">
      <c r="B24" s="1536"/>
      <c r="C24" t="s">
        <v>114</v>
      </c>
      <c r="D24" t="s">
        <v>111</v>
      </c>
      <c r="F24" s="60">
        <f>'Fee Income (2)'!E11</f>
        <v>4.0999999999999996</v>
      </c>
      <c r="G24" s="60">
        <f t="shared" si="3"/>
        <v>4.2656399999999994</v>
      </c>
      <c r="H24" s="60">
        <f t="shared" si="3"/>
        <v>4.3509527999999991</v>
      </c>
      <c r="I24" s="60">
        <f t="shared" si="3"/>
        <v>4.4379718559999999</v>
      </c>
      <c r="J24" s="60">
        <f t="shared" si="3"/>
        <v>4.5267312931200001</v>
      </c>
      <c r="K24" s="60">
        <f t="shared" si="3"/>
        <v>4.6172659189824001</v>
      </c>
      <c r="L24" s="60">
        <f t="shared" si="3"/>
        <v>4.709611237362048</v>
      </c>
      <c r="M24" s="60">
        <f t="shared" si="3"/>
        <v>4.8038034621092889</v>
      </c>
      <c r="N24" s="60">
        <f t="shared" si="3"/>
        <v>4.8998795313514751</v>
      </c>
      <c r="O24" s="60">
        <f t="shared" si="3"/>
        <v>4.9978771219785045</v>
      </c>
      <c r="P24" s="60">
        <f t="shared" si="3"/>
        <v>5.097834664418075</v>
      </c>
      <c r="Q24" s="60">
        <f t="shared" si="3"/>
        <v>5.1997913577064363</v>
      </c>
      <c r="R24" s="60">
        <f t="shared" si="3"/>
        <v>5.3037871848605658</v>
      </c>
      <c r="S24" s="60">
        <f t="shared" si="3"/>
        <v>5.409862928557776</v>
      </c>
      <c r="T24" s="60">
        <f t="shared" si="3"/>
        <v>5.5180601871289321</v>
      </c>
      <c r="U24" s="60">
        <f t="shared" si="3"/>
        <v>5.6284213908715115</v>
      </c>
      <c r="V24" s="60">
        <f t="shared" si="3"/>
        <v>5.7409898186889423</v>
      </c>
      <c r="W24" s="60">
        <f t="shared" si="5"/>
        <v>5.8558096150627215</v>
      </c>
      <c r="X24" s="60">
        <f t="shared" si="5"/>
        <v>5.9729258073639757</v>
      </c>
      <c r="Y24" s="60">
        <f t="shared" si="5"/>
        <v>6.0923843235112551</v>
      </c>
      <c r="Z24" s="60">
        <f t="shared" si="5"/>
        <v>6.2142320099814814</v>
      </c>
      <c r="AA24" s="60">
        <f t="shared" si="5"/>
        <v>6.3385166501811101</v>
      </c>
      <c r="AB24" s="60">
        <f t="shared" si="5"/>
        <v>6.4652869831847317</v>
      </c>
      <c r="AC24" s="60">
        <f t="shared" si="5"/>
        <v>6.5945927228484269</v>
      </c>
      <c r="AD24" s="60">
        <f t="shared" si="5"/>
        <v>6.7264845773053956</v>
      </c>
      <c r="AE24" s="60">
        <f t="shared" si="5"/>
        <v>6.8610142688515037</v>
      </c>
      <c r="AF24" s="60">
        <f t="shared" si="5"/>
        <v>6.9982345542285342</v>
      </c>
      <c r="AG24" s="60">
        <f t="shared" si="5"/>
        <v>7.1381992453131042</v>
      </c>
      <c r="AH24" s="60">
        <f t="shared" si="5"/>
        <v>7.2809632302193661</v>
      </c>
      <c r="AI24" s="60">
        <f t="shared" si="5"/>
        <v>7.4265824948237542</v>
      </c>
      <c r="AJ24" s="60">
        <f t="shared" si="5"/>
        <v>7.5751141447202288</v>
      </c>
      <c r="AK24" s="60">
        <f t="shared" si="5"/>
        <v>7.7266164276146334</v>
      </c>
      <c r="AL24" s="60">
        <f t="shared" si="5"/>
        <v>7.881148756166926</v>
      </c>
      <c r="AM24" s="60">
        <f t="shared" si="5"/>
        <v>8.0387717312902645</v>
      </c>
      <c r="AN24" s="60">
        <f t="shared" si="5"/>
        <v>8.199547165916071</v>
      </c>
      <c r="AO24" s="60">
        <f t="shared" si="5"/>
        <v>8.3635381092343941</v>
      </c>
      <c r="AP24" s="60">
        <f t="shared" si="5"/>
        <v>8.5308088714190813</v>
      </c>
      <c r="AQ24" s="60">
        <f t="shared" si="5"/>
        <v>8.7014250488474634</v>
      </c>
      <c r="AR24" s="60">
        <f t="shared" si="5"/>
        <v>8.8754535498244103</v>
      </c>
      <c r="AS24" s="60">
        <f t="shared" si="5"/>
        <v>9.0529626208209013</v>
      </c>
      <c r="AT24" s="60">
        <f t="shared" si="5"/>
        <v>9.2340218732373174</v>
      </c>
      <c r="AU24" s="60">
        <f t="shared" si="5"/>
        <v>9.4187023107020647</v>
      </c>
      <c r="AV24" s="60">
        <f t="shared" si="5"/>
        <v>9.6070763569161066</v>
      </c>
      <c r="AW24" s="60">
        <f t="shared" si="5"/>
        <v>9.7992178840544284</v>
      </c>
      <c r="AX24" s="60">
        <f t="shared" si="5"/>
        <v>9.995202241735516</v>
      </c>
      <c r="AY24" s="60">
        <f t="shared" si="5"/>
        <v>10.195106286570226</v>
      </c>
      <c r="AZ24" s="60">
        <f t="shared" si="5"/>
        <v>10.399008412301631</v>
      </c>
      <c r="BA24" s="60">
        <f t="shared" si="5"/>
        <v>10.606988580547663</v>
      </c>
      <c r="BB24" s="60">
        <f t="shared" si="5"/>
        <v>10.819128352158618</v>
      </c>
      <c r="BC24" s="60">
        <f t="shared" si="5"/>
        <v>11.035510919201787</v>
      </c>
      <c r="BD24" s="60">
        <f t="shared" si="5"/>
        <v>11.256221137585825</v>
      </c>
      <c r="BE24" s="60">
        <f t="shared" si="5"/>
        <v>11.481345560337539</v>
      </c>
      <c r="BF24" s="60">
        <f t="shared" si="5"/>
        <v>11.710972471544292</v>
      </c>
      <c r="BG24" s="60">
        <f t="shared" si="5"/>
        <v>11.94519192097518</v>
      </c>
      <c r="BH24" s="60">
        <f t="shared" si="5"/>
        <v>12.184095759394685</v>
      </c>
      <c r="BI24" s="60">
        <f t="shared" si="5"/>
        <v>12.427777674582579</v>
      </c>
      <c r="BJ24" s="60">
        <f t="shared" si="5"/>
        <v>12.676333228074231</v>
      </c>
      <c r="BK24" s="60">
        <f t="shared" si="5"/>
        <v>12.929859892635715</v>
      </c>
      <c r="BL24" s="60">
        <f>$F24*BL$15</f>
        <v>13.188457090488429</v>
      </c>
      <c r="BM24" s="60">
        <f t="shared" si="2"/>
        <v>13.452226232298198</v>
      </c>
    </row>
    <row r="25" spans="2:65">
      <c r="B25" s="1536"/>
      <c r="C25" t="s">
        <v>114</v>
      </c>
      <c r="D25" t="s">
        <v>112</v>
      </c>
      <c r="F25" s="60">
        <f>'Fee Income (2)'!F11</f>
        <v>27.1</v>
      </c>
      <c r="G25" s="60">
        <f t="shared" si="3"/>
        <v>28.194840000000003</v>
      </c>
      <c r="H25" s="60">
        <f t="shared" si="3"/>
        <v>28.758736800000001</v>
      </c>
      <c r="I25" s="60">
        <f t="shared" si="3"/>
        <v>29.333911536000002</v>
      </c>
      <c r="J25" s="60">
        <f t="shared" si="3"/>
        <v>29.920589766720003</v>
      </c>
      <c r="K25" s="60">
        <f t="shared" si="3"/>
        <v>30.519001562054402</v>
      </c>
      <c r="L25" s="60">
        <f t="shared" si="3"/>
        <v>31.129381593295491</v>
      </c>
      <c r="M25" s="60">
        <f t="shared" si="3"/>
        <v>31.751969225161403</v>
      </c>
      <c r="N25" s="60">
        <f t="shared" si="3"/>
        <v>32.387008609664633</v>
      </c>
      <c r="O25" s="60">
        <f t="shared" si="3"/>
        <v>33.034748781857928</v>
      </c>
      <c r="P25" s="60">
        <f t="shared" si="3"/>
        <v>33.695443757495084</v>
      </c>
      <c r="Q25" s="60">
        <f t="shared" si="3"/>
        <v>34.369352632644983</v>
      </c>
      <c r="R25" s="60">
        <f t="shared" si="3"/>
        <v>35.056739685297885</v>
      </c>
      <c r="S25" s="60">
        <f t="shared" si="3"/>
        <v>35.757874479003846</v>
      </c>
      <c r="T25" s="60">
        <f t="shared" si="3"/>
        <v>36.473031968583925</v>
      </c>
      <c r="U25" s="60">
        <f t="shared" si="3"/>
        <v>37.202492607955605</v>
      </c>
      <c r="V25" s="60">
        <f t="shared" si="3"/>
        <v>37.946542460114721</v>
      </c>
      <c r="W25" s="60">
        <f t="shared" si="5"/>
        <v>38.705473309317014</v>
      </c>
      <c r="X25" s="60">
        <f t="shared" si="5"/>
        <v>39.479582775503353</v>
      </c>
      <c r="Y25" s="60">
        <f t="shared" si="5"/>
        <v>40.269174431013425</v>
      </c>
      <c r="Z25" s="60">
        <f t="shared" si="5"/>
        <v>41.074557919633698</v>
      </c>
      <c r="AA25" s="60">
        <f t="shared" si="5"/>
        <v>41.896049078026365</v>
      </c>
      <c r="AB25" s="60">
        <f t="shared" si="5"/>
        <v>42.733970059586895</v>
      </c>
      <c r="AC25" s="60">
        <f t="shared" si="5"/>
        <v>43.588649460778633</v>
      </c>
      <c r="AD25" s="60">
        <f t="shared" si="5"/>
        <v>44.460422449994212</v>
      </c>
      <c r="AE25" s="60">
        <f t="shared" si="5"/>
        <v>45.349630898994093</v>
      </c>
      <c r="AF25" s="60">
        <f t="shared" si="5"/>
        <v>46.256623516973974</v>
      </c>
      <c r="AG25" s="60">
        <f t="shared" si="5"/>
        <v>47.181755987313451</v>
      </c>
      <c r="AH25" s="60">
        <f t="shared" si="5"/>
        <v>48.12539110705972</v>
      </c>
      <c r="AI25" s="60">
        <f t="shared" si="5"/>
        <v>49.087898929200918</v>
      </c>
      <c r="AJ25" s="60">
        <f t="shared" si="5"/>
        <v>50.069656907784939</v>
      </c>
      <c r="AK25" s="60">
        <f t="shared" si="5"/>
        <v>51.07105004594063</v>
      </c>
      <c r="AL25" s="60">
        <f t="shared" si="5"/>
        <v>52.092471046859451</v>
      </c>
      <c r="AM25" s="60">
        <f t="shared" si="5"/>
        <v>53.134320467796634</v>
      </c>
      <c r="AN25" s="60">
        <f t="shared" si="5"/>
        <v>54.197006877152575</v>
      </c>
      <c r="AO25" s="60">
        <f t="shared" si="5"/>
        <v>55.280947014695634</v>
      </c>
      <c r="AP25" s="60">
        <f t="shared" si="5"/>
        <v>56.386565954989543</v>
      </c>
      <c r="AQ25" s="60">
        <f t="shared" si="5"/>
        <v>57.514297274089337</v>
      </c>
      <c r="AR25" s="60">
        <f t="shared" si="5"/>
        <v>58.664583219571114</v>
      </c>
      <c r="AS25" s="60">
        <f t="shared" si="5"/>
        <v>59.837874883962549</v>
      </c>
      <c r="AT25" s="60">
        <f t="shared" si="5"/>
        <v>61.034632381641792</v>
      </c>
      <c r="AU25" s="60">
        <f t="shared" si="5"/>
        <v>62.25532502927463</v>
      </c>
      <c r="AV25" s="60">
        <f t="shared" si="5"/>
        <v>63.500431529860123</v>
      </c>
      <c r="AW25" s="60">
        <f t="shared" si="5"/>
        <v>64.770440160457326</v>
      </c>
      <c r="AX25" s="60">
        <f t="shared" si="5"/>
        <v>66.065848963666468</v>
      </c>
      <c r="AY25" s="60">
        <f t="shared" si="5"/>
        <v>67.387165942939802</v>
      </c>
      <c r="AZ25" s="60">
        <f t="shared" si="5"/>
        <v>68.734909261798592</v>
      </c>
      <c r="BA25" s="60">
        <f t="shared" si="5"/>
        <v>70.109607447034563</v>
      </c>
      <c r="BB25" s="60">
        <f t="shared" si="5"/>
        <v>71.511799595975262</v>
      </c>
      <c r="BC25" s="60">
        <f t="shared" si="5"/>
        <v>72.94203558789475</v>
      </c>
      <c r="BD25" s="60">
        <f t="shared" si="5"/>
        <v>74.400876299652666</v>
      </c>
      <c r="BE25" s="60">
        <f t="shared" si="5"/>
        <v>75.888893825645695</v>
      </c>
      <c r="BF25" s="60">
        <f t="shared" si="5"/>
        <v>77.406671702158619</v>
      </c>
      <c r="BG25" s="60">
        <f t="shared" si="5"/>
        <v>78.954805136201813</v>
      </c>
      <c r="BH25" s="60">
        <f t="shared" si="5"/>
        <v>80.53390123892585</v>
      </c>
      <c r="BI25" s="60">
        <f t="shared" si="5"/>
        <v>82.144579263704372</v>
      </c>
      <c r="BJ25" s="60">
        <f t="shared" si="5"/>
        <v>83.787470848978472</v>
      </c>
      <c r="BK25" s="60">
        <f t="shared" si="5"/>
        <v>85.463220265958029</v>
      </c>
      <c r="BL25" s="60">
        <f>$F25*BL$15</f>
        <v>87.172484671277189</v>
      </c>
      <c r="BM25" s="60">
        <f t="shared" si="2"/>
        <v>88.915934364702736</v>
      </c>
    </row>
    <row r="26" spans="2:65">
      <c r="B26" s="565"/>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row>
    <row r="27" spans="2:65">
      <c r="B27" s="565"/>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row>
    <row r="28" spans="2:65" s="42" customFormat="1">
      <c r="B28" s="1534" t="s">
        <v>163</v>
      </c>
      <c r="C28" s="42" t="s">
        <v>110</v>
      </c>
      <c r="D28" s="42" t="s">
        <v>111</v>
      </c>
      <c r="F28" s="93">
        <f>HLOOKUP(F14,'Inputs (2)'!39:48,10,FALSE)</f>
        <v>15</v>
      </c>
      <c r="G28" s="93">
        <f>HLOOKUP(G14,'Inputs (2)'!39:48,10,FALSE)</f>
        <v>15</v>
      </c>
      <c r="H28" s="93">
        <f>HLOOKUP(H14,'Inputs (2)'!39:48,10,FALSE)</f>
        <v>15</v>
      </c>
      <c r="I28" s="93">
        <f>HLOOKUP(I14,'Inputs (2)'!39:48,10,FALSE)</f>
        <v>15</v>
      </c>
      <c r="J28" s="93">
        <f>HLOOKUP(J14,'Inputs (2)'!39:48,10,FALSE)</f>
        <v>28</v>
      </c>
      <c r="K28" s="93">
        <f>HLOOKUP(K14,'Inputs (2)'!39:48,10,FALSE)</f>
        <v>40</v>
      </c>
      <c r="L28" s="93">
        <f>HLOOKUP(L14,'Inputs (2)'!39:48,10,FALSE)</f>
        <v>52</v>
      </c>
      <c r="M28" s="93">
        <f>HLOOKUP(M14,'Inputs (2)'!39:48,10,FALSE)</f>
        <v>59.5</v>
      </c>
      <c r="N28" s="93">
        <f>HLOOKUP(N14,'Inputs (2)'!39:48,10,FALSE)</f>
        <v>65.5</v>
      </c>
      <c r="O28" s="93">
        <f>HLOOKUP(O14,'Inputs (2)'!39:48,10,FALSE)</f>
        <v>71.5</v>
      </c>
      <c r="P28" s="93">
        <f>HLOOKUP(P14,'Inputs (2)'!39:48,10,FALSE)</f>
        <v>71.5</v>
      </c>
      <c r="Q28" s="93">
        <f>HLOOKUP(Q14,'Inputs (2)'!39:48,10,FALSE)</f>
        <v>71.5</v>
      </c>
      <c r="R28" s="93">
        <f>HLOOKUP(R14,'Inputs (2)'!39:48,10,FALSE)</f>
        <v>71.5</v>
      </c>
      <c r="S28" s="93">
        <f>HLOOKUP(S14,'Inputs (2)'!39:48,10,FALSE)</f>
        <v>71.5</v>
      </c>
      <c r="T28" s="93">
        <f>HLOOKUP(T14,'Inputs (2)'!39:48,10,FALSE)</f>
        <v>71.5</v>
      </c>
      <c r="U28" s="93">
        <f>HLOOKUP(U14,'Inputs (2)'!39:48,10,FALSE)</f>
        <v>71.5</v>
      </c>
      <c r="V28" s="93">
        <f>HLOOKUP(V14,'Inputs (2)'!39:48,10,FALSE)</f>
        <v>71.5</v>
      </c>
      <c r="W28" s="93">
        <f>HLOOKUP(W14,'Inputs (2)'!39:48,10,FALSE)</f>
        <v>71.5</v>
      </c>
      <c r="X28" s="93">
        <f>HLOOKUP(X14,'Inputs (2)'!39:48,10,FALSE)</f>
        <v>71.5</v>
      </c>
      <c r="Y28" s="93">
        <f>HLOOKUP(Y14,'Inputs (2)'!39:48,10,FALSE)</f>
        <v>71.5</v>
      </c>
      <c r="Z28" s="93">
        <f>HLOOKUP(Z14,'Inputs (2)'!39:48,10,FALSE)</f>
        <v>71.5</v>
      </c>
      <c r="AA28" s="93">
        <f>HLOOKUP(AA14,'Inputs (2)'!39:48,10,FALSE)</f>
        <v>71.5</v>
      </c>
      <c r="AB28" s="93">
        <f>HLOOKUP(AB14,'Inputs (2)'!39:48,10,FALSE)</f>
        <v>71.5</v>
      </c>
      <c r="AC28" s="93">
        <f>HLOOKUP(AC14,'Inputs (2)'!39:48,10,FALSE)</f>
        <v>71.5</v>
      </c>
      <c r="AD28" s="93">
        <f>HLOOKUP(AD14,'Inputs (2)'!39:48,10,FALSE)</f>
        <v>71.5</v>
      </c>
      <c r="AE28" s="93">
        <f>HLOOKUP(AE14,'Inputs (2)'!39:48,10,FALSE)</f>
        <v>71.5</v>
      </c>
      <c r="AF28" s="93">
        <f>HLOOKUP(AF14,'Inputs (2)'!39:48,10,FALSE)</f>
        <v>71.5</v>
      </c>
      <c r="AG28" s="93">
        <f>HLOOKUP(AG14,'Inputs (2)'!39:48,10,FALSE)</f>
        <v>71.5</v>
      </c>
      <c r="AH28" s="93">
        <f>HLOOKUP(AH14,'Inputs (2)'!39:48,10,FALSE)</f>
        <v>71.5</v>
      </c>
      <c r="AI28" s="93">
        <f>HLOOKUP(AI14,'Inputs (2)'!39:48,10,FALSE)</f>
        <v>71.5</v>
      </c>
      <c r="AJ28" s="93">
        <f>HLOOKUP(AJ14,'Inputs (2)'!39:48,10,FALSE)</f>
        <v>71.5</v>
      </c>
      <c r="AK28" s="93">
        <f>HLOOKUP(AK14,'Inputs (2)'!39:48,10,FALSE)</f>
        <v>71.5</v>
      </c>
      <c r="AL28" s="93">
        <f>HLOOKUP(AL14,'Inputs (2)'!39:48,10,FALSE)</f>
        <v>71.5</v>
      </c>
      <c r="AM28" s="93">
        <f>HLOOKUP(AM14,'Inputs (2)'!39:48,10,FALSE)</f>
        <v>71.5</v>
      </c>
      <c r="AN28" s="93">
        <f>HLOOKUP(AN14,'Inputs (2)'!39:48,10,FALSE)</f>
        <v>71.5</v>
      </c>
      <c r="AO28" s="93">
        <f>HLOOKUP(AO14,'Inputs (2)'!39:48,10,FALSE)</f>
        <v>71.5</v>
      </c>
      <c r="AP28" s="93">
        <f>HLOOKUP(AP14,'Inputs (2)'!39:48,10,FALSE)</f>
        <v>71.5</v>
      </c>
      <c r="AQ28" s="93">
        <f>HLOOKUP(AQ14,'Inputs (2)'!39:48,10,FALSE)</f>
        <v>71.5</v>
      </c>
      <c r="AR28" s="93">
        <f>HLOOKUP(AR14,'Inputs (2)'!39:48,10,FALSE)</f>
        <v>71.5</v>
      </c>
      <c r="AS28" s="93">
        <f>HLOOKUP(AS14,'Inputs (2)'!39:48,10,FALSE)</f>
        <v>71.5</v>
      </c>
      <c r="AT28" s="93">
        <f>HLOOKUP(AT14,'Inputs (2)'!39:48,10,FALSE)</f>
        <v>71.5</v>
      </c>
      <c r="AU28" s="93">
        <f>HLOOKUP(AU14,'Inputs (2)'!39:48,10,FALSE)</f>
        <v>71.5</v>
      </c>
      <c r="AV28" s="93">
        <f>HLOOKUP(AV14,'Inputs (2)'!39:48,10,FALSE)</f>
        <v>71.5</v>
      </c>
      <c r="AW28" s="93">
        <f>HLOOKUP(AW14,'Inputs (2)'!39:48,10,FALSE)</f>
        <v>71.5</v>
      </c>
      <c r="AX28" s="93">
        <f>HLOOKUP(AX14,'Inputs (2)'!39:48,10,FALSE)</f>
        <v>71.5</v>
      </c>
      <c r="AY28" s="93">
        <f>HLOOKUP(AY14,'Inputs (2)'!39:48,10,FALSE)</f>
        <v>71.5</v>
      </c>
      <c r="AZ28" s="93">
        <f>HLOOKUP(AZ14,'Inputs (2)'!39:48,10,FALSE)</f>
        <v>71.5</v>
      </c>
      <c r="BA28" s="93">
        <f>HLOOKUP(BA14,'Inputs (2)'!39:48,10,FALSE)</f>
        <v>71.5</v>
      </c>
      <c r="BB28" s="93">
        <f>HLOOKUP(BB14,'Inputs (2)'!39:48,10,FALSE)</f>
        <v>71.5</v>
      </c>
      <c r="BC28" s="93">
        <f>HLOOKUP(BC14,'Inputs (2)'!39:48,10,FALSE)</f>
        <v>71.5</v>
      </c>
      <c r="BD28" s="93">
        <f>HLOOKUP(BD14,'Inputs (2)'!39:48,10,FALSE)</f>
        <v>71.5</v>
      </c>
      <c r="BE28" s="93">
        <f>HLOOKUP(BE14,'Inputs (2)'!39:48,10,FALSE)</f>
        <v>71.5</v>
      </c>
      <c r="BF28" s="93">
        <f>HLOOKUP(BF14,'Inputs (2)'!39:48,10,FALSE)</f>
        <v>71.5</v>
      </c>
      <c r="BG28" s="93">
        <f>HLOOKUP(BG14,'Inputs (2)'!39:48,10,FALSE)</f>
        <v>71.5</v>
      </c>
      <c r="BH28" s="93">
        <f>HLOOKUP(BH14,'Inputs (2)'!39:48,10,FALSE)</f>
        <v>71.5</v>
      </c>
      <c r="BI28" s="93">
        <f>HLOOKUP(BI14,'Inputs (2)'!39:48,10,FALSE)</f>
        <v>71.5</v>
      </c>
      <c r="BJ28" s="93">
        <f>HLOOKUP(BJ14,'Inputs (2)'!39:48,10,FALSE)</f>
        <v>71.5</v>
      </c>
      <c r="BK28" s="93">
        <f>HLOOKUP(BK14,'Inputs (2)'!39:48,10,FALSE)</f>
        <v>71.5</v>
      </c>
      <c r="BL28" s="93">
        <f>HLOOKUP(BL14,'Inputs (2)'!39:48,10,FALSE)</f>
        <v>71.5</v>
      </c>
      <c r="BM28" s="93">
        <f>HLOOKUP(BM14,'Inputs (2)'!39:48,10,FALSE)</f>
        <v>71.5</v>
      </c>
    </row>
    <row r="29" spans="2:65" s="42" customFormat="1">
      <c r="B29" s="1534"/>
      <c r="C29" s="42" t="s">
        <v>110</v>
      </c>
      <c r="D29" s="42" t="s">
        <v>112</v>
      </c>
      <c r="F29" s="93">
        <f>HLOOKUP(F14,'Inputs (2)'!39:50,12,FALSE)</f>
        <v>16</v>
      </c>
      <c r="G29" s="93">
        <f>HLOOKUP(G14,'Inputs (2)'!39:50,12,FALSE)</f>
        <v>16</v>
      </c>
      <c r="H29" s="93">
        <f>HLOOKUP(H14,'Inputs (2)'!39:50,12,FALSE)</f>
        <v>16</v>
      </c>
      <c r="I29" s="93">
        <f>HLOOKUP(I14,'Inputs (2)'!39:50,12,FALSE)</f>
        <v>16</v>
      </c>
      <c r="J29" s="93">
        <f>HLOOKUP(J14,'Inputs (2)'!39:50,12,FALSE)</f>
        <v>32.799999999999997</v>
      </c>
      <c r="K29" s="93">
        <f>HLOOKUP(K14,'Inputs (2)'!39:50,12,FALSE)</f>
        <v>42.400000000000006</v>
      </c>
      <c r="L29" s="93">
        <f>HLOOKUP(L14,'Inputs (2)'!39:50,12,FALSE)</f>
        <v>52</v>
      </c>
      <c r="M29" s="93">
        <f>HLOOKUP(M14,'Inputs (2)'!39:50,12,FALSE)</f>
        <v>59.5</v>
      </c>
      <c r="N29" s="93">
        <f>HLOOKUP(N14,'Inputs (2)'!39:50,12,FALSE)</f>
        <v>65.5</v>
      </c>
      <c r="O29" s="93">
        <f>HLOOKUP(O14,'Inputs (2)'!39:50,12,FALSE)</f>
        <v>71.5</v>
      </c>
      <c r="P29" s="93">
        <f>HLOOKUP(P14,'Inputs (2)'!39:50,12,FALSE)</f>
        <v>71.5</v>
      </c>
      <c r="Q29" s="93">
        <f>HLOOKUP(Q14,'Inputs (2)'!39:50,12,FALSE)</f>
        <v>71.5</v>
      </c>
      <c r="R29" s="93">
        <f>HLOOKUP(R14,'Inputs (2)'!39:50,12,FALSE)</f>
        <v>71.5</v>
      </c>
      <c r="S29" s="93">
        <f>HLOOKUP(S14,'Inputs (2)'!39:50,12,FALSE)</f>
        <v>71.5</v>
      </c>
      <c r="T29" s="93">
        <f>HLOOKUP(T14,'Inputs (2)'!39:50,12,FALSE)</f>
        <v>71.5</v>
      </c>
      <c r="U29" s="93">
        <f>HLOOKUP(U14,'Inputs (2)'!39:50,12,FALSE)</f>
        <v>71.5</v>
      </c>
      <c r="V29" s="93">
        <f>HLOOKUP(V14,'Inputs (2)'!39:50,12,FALSE)</f>
        <v>71.5</v>
      </c>
      <c r="W29" s="93">
        <f>HLOOKUP(W14,'Inputs (2)'!39:50,12,FALSE)</f>
        <v>71.5</v>
      </c>
      <c r="X29" s="93">
        <f>HLOOKUP(X14,'Inputs (2)'!39:50,12,FALSE)</f>
        <v>71.5</v>
      </c>
      <c r="Y29" s="93">
        <f>HLOOKUP(Y14,'Inputs (2)'!39:50,12,FALSE)</f>
        <v>71.5</v>
      </c>
      <c r="Z29" s="93">
        <f>HLOOKUP(Z14,'Inputs (2)'!39:50,12,FALSE)</f>
        <v>71.5</v>
      </c>
      <c r="AA29" s="93">
        <f>HLOOKUP(AA14,'Inputs (2)'!39:50,12,FALSE)</f>
        <v>71.5</v>
      </c>
      <c r="AB29" s="93">
        <f>HLOOKUP(AB14,'Inputs (2)'!39:50,12,FALSE)</f>
        <v>71.5</v>
      </c>
      <c r="AC29" s="93">
        <f>HLOOKUP(AC14,'Inputs (2)'!39:50,12,FALSE)</f>
        <v>71.5</v>
      </c>
      <c r="AD29" s="93">
        <f>HLOOKUP(AD14,'Inputs (2)'!39:50,12,FALSE)</f>
        <v>71.5</v>
      </c>
      <c r="AE29" s="93">
        <f>HLOOKUP(AE14,'Inputs (2)'!39:50,12,FALSE)</f>
        <v>71.5</v>
      </c>
      <c r="AF29" s="93">
        <f>HLOOKUP(AF14,'Inputs (2)'!39:50,12,FALSE)</f>
        <v>71.5</v>
      </c>
      <c r="AG29" s="93">
        <f>HLOOKUP(AG14,'Inputs (2)'!39:50,12,FALSE)</f>
        <v>71.5</v>
      </c>
      <c r="AH29" s="93">
        <f>HLOOKUP(AH14,'Inputs (2)'!39:50,12,FALSE)</f>
        <v>71.5</v>
      </c>
      <c r="AI29" s="93">
        <f>HLOOKUP(AI14,'Inputs (2)'!39:50,12,FALSE)</f>
        <v>71.5</v>
      </c>
      <c r="AJ29" s="93">
        <f>HLOOKUP(AJ14,'Inputs (2)'!39:50,12,FALSE)</f>
        <v>71.5</v>
      </c>
      <c r="AK29" s="93">
        <f>HLOOKUP(AK14,'Inputs (2)'!39:50,12,FALSE)</f>
        <v>71.5</v>
      </c>
      <c r="AL29" s="93">
        <f>HLOOKUP(AL14,'Inputs (2)'!39:50,12,FALSE)</f>
        <v>71.5</v>
      </c>
      <c r="AM29" s="93">
        <f>HLOOKUP(AM14,'Inputs (2)'!39:50,12,FALSE)</f>
        <v>71.5</v>
      </c>
      <c r="AN29" s="93">
        <f>HLOOKUP(AN14,'Inputs (2)'!39:50,12,FALSE)</f>
        <v>71.5</v>
      </c>
      <c r="AO29" s="93">
        <f>HLOOKUP(AO14,'Inputs (2)'!39:50,12,FALSE)</f>
        <v>71.5</v>
      </c>
      <c r="AP29" s="93">
        <f>HLOOKUP(AP14,'Inputs (2)'!39:50,12,FALSE)</f>
        <v>71.5</v>
      </c>
      <c r="AQ29" s="93">
        <f>HLOOKUP(AQ14,'Inputs (2)'!39:50,12,FALSE)</f>
        <v>71.5</v>
      </c>
      <c r="AR29" s="93">
        <f>HLOOKUP(AR14,'Inputs (2)'!39:50,12,FALSE)</f>
        <v>71.5</v>
      </c>
      <c r="AS29" s="93">
        <f>HLOOKUP(AS14,'Inputs (2)'!39:50,12,FALSE)</f>
        <v>71.5</v>
      </c>
      <c r="AT29" s="93">
        <f>HLOOKUP(AT14,'Inputs (2)'!39:50,12,FALSE)</f>
        <v>71.5</v>
      </c>
      <c r="AU29" s="93">
        <f>HLOOKUP(AU14,'Inputs (2)'!39:50,12,FALSE)</f>
        <v>71.5</v>
      </c>
      <c r="AV29" s="93">
        <f>HLOOKUP(AV14,'Inputs (2)'!39:50,12,FALSE)</f>
        <v>71.5</v>
      </c>
      <c r="AW29" s="93">
        <f>HLOOKUP(AW14,'Inputs (2)'!39:50,12,FALSE)</f>
        <v>71.5</v>
      </c>
      <c r="AX29" s="93">
        <f>HLOOKUP(AX14,'Inputs (2)'!39:50,12,FALSE)</f>
        <v>71.5</v>
      </c>
      <c r="AY29" s="93">
        <f>HLOOKUP(AY14,'Inputs (2)'!39:50,12,FALSE)</f>
        <v>71.5</v>
      </c>
      <c r="AZ29" s="93">
        <f>HLOOKUP(AZ14,'Inputs (2)'!39:50,12,FALSE)</f>
        <v>71.5</v>
      </c>
      <c r="BA29" s="93">
        <f>HLOOKUP(BA14,'Inputs (2)'!39:50,12,FALSE)</f>
        <v>71.5</v>
      </c>
      <c r="BB29" s="93">
        <f>HLOOKUP(BB14,'Inputs (2)'!39:50,12,FALSE)</f>
        <v>71.5</v>
      </c>
      <c r="BC29" s="93">
        <f>HLOOKUP(BC14,'Inputs (2)'!39:50,12,FALSE)</f>
        <v>71.5</v>
      </c>
      <c r="BD29" s="93">
        <f>HLOOKUP(BD14,'Inputs (2)'!39:50,12,FALSE)</f>
        <v>71.5</v>
      </c>
      <c r="BE29" s="93">
        <f>HLOOKUP(BE14,'Inputs (2)'!39:50,12,FALSE)</f>
        <v>71.5</v>
      </c>
      <c r="BF29" s="93">
        <f>HLOOKUP(BF14,'Inputs (2)'!39:50,12,FALSE)</f>
        <v>71.5</v>
      </c>
      <c r="BG29" s="93">
        <f>HLOOKUP(BG14,'Inputs (2)'!39:50,12,FALSE)</f>
        <v>71.5</v>
      </c>
      <c r="BH29" s="93">
        <f>HLOOKUP(BH14,'Inputs (2)'!39:50,12,FALSE)</f>
        <v>71.5</v>
      </c>
      <c r="BI29" s="93">
        <f>HLOOKUP(BI14,'Inputs (2)'!39:50,12,FALSE)</f>
        <v>71.5</v>
      </c>
      <c r="BJ29" s="93">
        <f>HLOOKUP(BJ14,'Inputs (2)'!39:50,12,FALSE)</f>
        <v>71.5</v>
      </c>
      <c r="BK29" s="93">
        <f>HLOOKUP(BK14,'Inputs (2)'!39:50,12,FALSE)</f>
        <v>71.5</v>
      </c>
      <c r="BL29" s="93">
        <f>HLOOKUP(BL14,'Inputs (2)'!39:50,12,FALSE)</f>
        <v>71.5</v>
      </c>
      <c r="BM29" s="93">
        <f>HLOOKUP(BM14,'Inputs (2)'!39:50,12,FALSE)</f>
        <v>71.5</v>
      </c>
    </row>
    <row r="30" spans="2:65" s="42" customFormat="1">
      <c r="B30" s="1534"/>
      <c r="C30" s="42" t="s">
        <v>162</v>
      </c>
      <c r="D30" s="42" t="s">
        <v>111</v>
      </c>
      <c r="F30" s="93">
        <f>HLOOKUP(F14,'Inputs (2)'!39:57,19,FALSE)</f>
        <v>5</v>
      </c>
      <c r="G30" s="93">
        <f>HLOOKUP(G14,'Inputs (2)'!39:57,19,FALSE)</f>
        <v>5</v>
      </c>
      <c r="H30" s="93">
        <f>HLOOKUP(H14,'Inputs (2)'!39:57,19,FALSE)</f>
        <v>5</v>
      </c>
      <c r="I30" s="93">
        <f>HLOOKUP(I14,'Inputs (2)'!39:57,19,FALSE)</f>
        <v>5</v>
      </c>
      <c r="J30" s="93">
        <f>HLOOKUP(J14,'Inputs (2)'!39:57,19,FALSE)</f>
        <v>10</v>
      </c>
      <c r="K30" s="93">
        <f>HLOOKUP(K14,'Inputs (2)'!39:57,19,FALSE)</f>
        <v>10</v>
      </c>
      <c r="L30" s="93">
        <f>HLOOKUP(L14,'Inputs (2)'!39:57,19,FALSE)</f>
        <v>10</v>
      </c>
      <c r="M30" s="93">
        <f>HLOOKUP(M14,'Inputs (2)'!39:57,19,FALSE)</f>
        <v>12.5</v>
      </c>
      <c r="N30" s="93">
        <f>HLOOKUP(N14,'Inputs (2)'!39:57,19,FALSE)</f>
        <v>12.5</v>
      </c>
      <c r="O30" s="93">
        <f>HLOOKUP(O14,'Inputs (2)'!39:57,19,FALSE)</f>
        <v>12.5</v>
      </c>
      <c r="P30" s="93">
        <f>HLOOKUP(P14,'Inputs (2)'!39:57,19,FALSE)</f>
        <v>12.5</v>
      </c>
      <c r="Q30" s="93">
        <f>HLOOKUP(Q14,'Inputs (2)'!39:57,19,FALSE)</f>
        <v>12.5</v>
      </c>
      <c r="R30" s="93">
        <f>HLOOKUP(R14,'Inputs (2)'!39:57,19,FALSE)</f>
        <v>12.5</v>
      </c>
      <c r="S30" s="93">
        <f>HLOOKUP(S14,'Inputs (2)'!39:57,19,FALSE)</f>
        <v>12.5</v>
      </c>
      <c r="T30" s="93">
        <f>HLOOKUP(T14,'Inputs (2)'!39:57,19,FALSE)</f>
        <v>12.5</v>
      </c>
      <c r="U30" s="93">
        <f>HLOOKUP(U14,'Inputs (2)'!39:57,19,FALSE)</f>
        <v>12.5</v>
      </c>
      <c r="V30" s="93">
        <f>HLOOKUP(V14,'Inputs (2)'!39:57,19,FALSE)</f>
        <v>12.5</v>
      </c>
      <c r="W30" s="93">
        <f>HLOOKUP(W14,'Inputs (2)'!39:57,19,FALSE)</f>
        <v>12.5</v>
      </c>
      <c r="X30" s="93">
        <f>HLOOKUP(X14,'Inputs (2)'!39:57,19,FALSE)</f>
        <v>12.5</v>
      </c>
      <c r="Y30" s="93">
        <f>HLOOKUP(Y14,'Inputs (2)'!39:57,19,FALSE)</f>
        <v>12.5</v>
      </c>
      <c r="Z30" s="93">
        <f>HLOOKUP(Z14,'Inputs (2)'!39:57,19,FALSE)</f>
        <v>12.5</v>
      </c>
      <c r="AA30" s="93">
        <f>HLOOKUP(AA14,'Inputs (2)'!39:57,19,FALSE)</f>
        <v>12.5</v>
      </c>
      <c r="AB30" s="93">
        <f>HLOOKUP(AB14,'Inputs (2)'!39:57,19,FALSE)</f>
        <v>12.5</v>
      </c>
      <c r="AC30" s="93">
        <f>HLOOKUP(AC14,'Inputs (2)'!39:57,19,FALSE)</f>
        <v>12.5</v>
      </c>
      <c r="AD30" s="93">
        <f>HLOOKUP(AD14,'Inputs (2)'!39:57,19,FALSE)</f>
        <v>12.5</v>
      </c>
      <c r="AE30" s="93">
        <f>HLOOKUP(AE14,'Inputs (2)'!39:57,19,FALSE)</f>
        <v>12.5</v>
      </c>
      <c r="AF30" s="93">
        <f>HLOOKUP(AF14,'Inputs (2)'!39:57,19,FALSE)</f>
        <v>12.5</v>
      </c>
      <c r="AG30" s="93">
        <f>HLOOKUP(AG14,'Inputs (2)'!39:57,19,FALSE)</f>
        <v>12.5</v>
      </c>
      <c r="AH30" s="93">
        <f>HLOOKUP(AH14,'Inputs (2)'!39:57,19,FALSE)</f>
        <v>12.5</v>
      </c>
      <c r="AI30" s="93">
        <f>HLOOKUP(AI14,'Inputs (2)'!39:57,19,FALSE)</f>
        <v>12.5</v>
      </c>
      <c r="AJ30" s="93">
        <f>HLOOKUP(AJ14,'Inputs (2)'!39:57,19,FALSE)</f>
        <v>12.5</v>
      </c>
      <c r="AK30" s="93">
        <f>HLOOKUP(AK14,'Inputs (2)'!39:57,19,FALSE)</f>
        <v>12.5</v>
      </c>
      <c r="AL30" s="93">
        <f>HLOOKUP(AL14,'Inputs (2)'!39:57,19,FALSE)</f>
        <v>12.5</v>
      </c>
      <c r="AM30" s="93">
        <f>HLOOKUP(AM14,'Inputs (2)'!39:57,19,FALSE)</f>
        <v>12.5</v>
      </c>
      <c r="AN30" s="93">
        <f>HLOOKUP(AN14,'Inputs (2)'!39:57,19,FALSE)</f>
        <v>12.5</v>
      </c>
      <c r="AO30" s="93">
        <f>HLOOKUP(AO14,'Inputs (2)'!39:57,19,FALSE)</f>
        <v>12.5</v>
      </c>
      <c r="AP30" s="93">
        <f>HLOOKUP(AP14,'Inputs (2)'!39:57,19,FALSE)</f>
        <v>12.5</v>
      </c>
      <c r="AQ30" s="93">
        <f>HLOOKUP(AQ14,'Inputs (2)'!39:57,19,FALSE)</f>
        <v>12.5</v>
      </c>
      <c r="AR30" s="93">
        <f>HLOOKUP(AR14,'Inputs (2)'!39:57,19,FALSE)</f>
        <v>12.5</v>
      </c>
      <c r="AS30" s="93">
        <f>HLOOKUP(AS14,'Inputs (2)'!39:57,19,FALSE)</f>
        <v>12.5</v>
      </c>
      <c r="AT30" s="93">
        <f>HLOOKUP(AT14,'Inputs (2)'!39:57,19,FALSE)</f>
        <v>12.5</v>
      </c>
      <c r="AU30" s="93">
        <f>HLOOKUP(AU14,'Inputs (2)'!39:57,19,FALSE)</f>
        <v>12.5</v>
      </c>
      <c r="AV30" s="93">
        <f>HLOOKUP(AV14,'Inputs (2)'!39:57,19,FALSE)</f>
        <v>12.5</v>
      </c>
      <c r="AW30" s="93">
        <f>HLOOKUP(AW14,'Inputs (2)'!39:57,19,FALSE)</f>
        <v>12.5</v>
      </c>
      <c r="AX30" s="93">
        <f>HLOOKUP(AX14,'Inputs (2)'!39:57,19,FALSE)</f>
        <v>12.5</v>
      </c>
      <c r="AY30" s="93">
        <f>HLOOKUP(AY14,'Inputs (2)'!39:57,19,FALSE)</f>
        <v>12.5</v>
      </c>
      <c r="AZ30" s="93">
        <f>HLOOKUP(AZ14,'Inputs (2)'!39:57,19,FALSE)</f>
        <v>12.5</v>
      </c>
      <c r="BA30" s="93">
        <f>HLOOKUP(BA14,'Inputs (2)'!39:57,19,FALSE)</f>
        <v>12.5</v>
      </c>
      <c r="BB30" s="93">
        <f>HLOOKUP(BB14,'Inputs (2)'!39:57,19,FALSE)</f>
        <v>12.5</v>
      </c>
      <c r="BC30" s="93">
        <f>HLOOKUP(BC14,'Inputs (2)'!39:57,19,FALSE)</f>
        <v>12.5</v>
      </c>
      <c r="BD30" s="93">
        <f>HLOOKUP(BD14,'Inputs (2)'!39:57,19,FALSE)</f>
        <v>12.5</v>
      </c>
      <c r="BE30" s="93">
        <f>HLOOKUP(BE14,'Inputs (2)'!39:57,19,FALSE)</f>
        <v>12.5</v>
      </c>
      <c r="BF30" s="93">
        <f>HLOOKUP(BF14,'Inputs (2)'!39:57,19,FALSE)</f>
        <v>12.5</v>
      </c>
      <c r="BG30" s="93">
        <f>HLOOKUP(BG14,'Inputs (2)'!39:57,19,FALSE)</f>
        <v>12.5</v>
      </c>
      <c r="BH30" s="93">
        <f>HLOOKUP(BH14,'Inputs (2)'!39:57,19,FALSE)</f>
        <v>12.5</v>
      </c>
      <c r="BI30" s="93">
        <f>HLOOKUP(BI14,'Inputs (2)'!39:57,19,FALSE)</f>
        <v>12.5</v>
      </c>
      <c r="BJ30" s="93">
        <f>HLOOKUP(BJ14,'Inputs (2)'!39:57,19,FALSE)</f>
        <v>12.5</v>
      </c>
      <c r="BK30" s="93">
        <f>HLOOKUP(BK14,'Inputs (2)'!39:57,19,FALSE)</f>
        <v>12.5</v>
      </c>
      <c r="BL30" s="93">
        <f>HLOOKUP(BL14,'Inputs (2)'!39:57,19,FALSE)</f>
        <v>12.5</v>
      </c>
      <c r="BM30" s="93">
        <f>HLOOKUP(BM14,'Inputs (2)'!39:57,19,FALSE)</f>
        <v>12.5</v>
      </c>
    </row>
    <row r="31" spans="2:65" s="42" customFormat="1">
      <c r="B31" s="1534"/>
      <c r="C31" s="42" t="s">
        <v>162</v>
      </c>
      <c r="D31" s="42" t="s">
        <v>112</v>
      </c>
      <c r="F31" s="93">
        <f>HLOOKUP(F14,'Inputs (2)'!39:58,20,FALSE)</f>
        <v>8</v>
      </c>
      <c r="G31" s="93">
        <f>HLOOKUP(G14,'Inputs (2)'!39:58,20,FALSE)</f>
        <v>8</v>
      </c>
      <c r="H31" s="93">
        <f>HLOOKUP(H14,'Inputs (2)'!39:58,20,FALSE)</f>
        <v>8</v>
      </c>
      <c r="I31" s="93">
        <f>HLOOKUP(I14,'Inputs (2)'!39:58,20,FALSE)</f>
        <v>8</v>
      </c>
      <c r="J31" s="93">
        <f>HLOOKUP(J14,'Inputs (2)'!39:58,20,FALSE)</f>
        <v>10</v>
      </c>
      <c r="K31" s="93">
        <f>HLOOKUP(K14,'Inputs (2)'!39:58,20,FALSE)</f>
        <v>10</v>
      </c>
      <c r="L31" s="93">
        <f>HLOOKUP(L14,'Inputs (2)'!39:58,20,FALSE)</f>
        <v>10</v>
      </c>
      <c r="M31" s="93">
        <f>HLOOKUP(M14,'Inputs (2)'!39:58,20,FALSE)</f>
        <v>12.5</v>
      </c>
      <c r="N31" s="93">
        <f>HLOOKUP(N14,'Inputs (2)'!39:58,20,FALSE)</f>
        <v>12.5</v>
      </c>
      <c r="O31" s="93">
        <f>HLOOKUP(O14,'Inputs (2)'!39:58,20,FALSE)</f>
        <v>12.5</v>
      </c>
      <c r="P31" s="93">
        <f>HLOOKUP(P14,'Inputs (2)'!39:58,20,FALSE)</f>
        <v>12.5</v>
      </c>
      <c r="Q31" s="93">
        <f>HLOOKUP(Q14,'Inputs (2)'!39:58,20,FALSE)</f>
        <v>12.5</v>
      </c>
      <c r="R31" s="93">
        <f>HLOOKUP(R14,'Inputs (2)'!39:58,20,FALSE)</f>
        <v>12.5</v>
      </c>
      <c r="S31" s="93">
        <f>HLOOKUP(S14,'Inputs (2)'!39:58,20,FALSE)</f>
        <v>12.5</v>
      </c>
      <c r="T31" s="93">
        <f>HLOOKUP(T14,'Inputs (2)'!39:58,20,FALSE)</f>
        <v>12.5</v>
      </c>
      <c r="U31" s="93">
        <f>HLOOKUP(U14,'Inputs (2)'!39:58,20,FALSE)</f>
        <v>12.5</v>
      </c>
      <c r="V31" s="93">
        <f>HLOOKUP(V14,'Inputs (2)'!39:58,20,FALSE)</f>
        <v>12.5</v>
      </c>
      <c r="W31" s="93">
        <f>HLOOKUP(W14,'Inputs (2)'!39:58,20,FALSE)</f>
        <v>12.5</v>
      </c>
      <c r="X31" s="93">
        <f>HLOOKUP(X14,'Inputs (2)'!39:58,20,FALSE)</f>
        <v>12.5</v>
      </c>
      <c r="Y31" s="93">
        <f>HLOOKUP(Y14,'Inputs (2)'!39:58,20,FALSE)</f>
        <v>12.5</v>
      </c>
      <c r="Z31" s="93">
        <f>HLOOKUP(Z14,'Inputs (2)'!39:58,20,FALSE)</f>
        <v>12.5</v>
      </c>
      <c r="AA31" s="93">
        <f>HLOOKUP(AA14,'Inputs (2)'!39:58,20,FALSE)</f>
        <v>12.5</v>
      </c>
      <c r="AB31" s="93">
        <f>HLOOKUP(AB14,'Inputs (2)'!39:58,20,FALSE)</f>
        <v>12.5</v>
      </c>
      <c r="AC31" s="93">
        <f>HLOOKUP(AC14,'Inputs (2)'!39:58,20,FALSE)</f>
        <v>12.5</v>
      </c>
      <c r="AD31" s="93">
        <f>HLOOKUP(AD14,'Inputs (2)'!39:58,20,FALSE)</f>
        <v>12.5</v>
      </c>
      <c r="AE31" s="93">
        <f>HLOOKUP(AE14,'Inputs (2)'!39:58,20,FALSE)</f>
        <v>12.5</v>
      </c>
      <c r="AF31" s="93">
        <f>HLOOKUP(AF14,'Inputs (2)'!39:58,20,FALSE)</f>
        <v>12.5</v>
      </c>
      <c r="AG31" s="93">
        <f>HLOOKUP(AG14,'Inputs (2)'!39:58,20,FALSE)</f>
        <v>12.5</v>
      </c>
      <c r="AH31" s="93">
        <f>HLOOKUP(AH14,'Inputs (2)'!39:58,20,FALSE)</f>
        <v>12.5</v>
      </c>
      <c r="AI31" s="93">
        <f>HLOOKUP(AI14,'Inputs (2)'!39:58,20,FALSE)</f>
        <v>12.5</v>
      </c>
      <c r="AJ31" s="93">
        <f>HLOOKUP(AJ14,'Inputs (2)'!39:58,20,FALSE)</f>
        <v>12.5</v>
      </c>
      <c r="AK31" s="93">
        <f>HLOOKUP(AK14,'Inputs (2)'!39:58,20,FALSE)</f>
        <v>12.5</v>
      </c>
      <c r="AL31" s="93">
        <f>HLOOKUP(AL14,'Inputs (2)'!39:58,20,FALSE)</f>
        <v>12.5</v>
      </c>
      <c r="AM31" s="93">
        <f>HLOOKUP(AM14,'Inputs (2)'!39:58,20,FALSE)</f>
        <v>12.5</v>
      </c>
      <c r="AN31" s="93">
        <f>HLOOKUP(AN14,'Inputs (2)'!39:58,20,FALSE)</f>
        <v>12.5</v>
      </c>
      <c r="AO31" s="93">
        <f>HLOOKUP(AO14,'Inputs (2)'!39:58,20,FALSE)</f>
        <v>12.5</v>
      </c>
      <c r="AP31" s="93">
        <f>HLOOKUP(AP14,'Inputs (2)'!39:58,20,FALSE)</f>
        <v>12.5</v>
      </c>
      <c r="AQ31" s="93">
        <f>HLOOKUP(AQ14,'Inputs (2)'!39:58,20,FALSE)</f>
        <v>12.5</v>
      </c>
      <c r="AR31" s="93">
        <f>HLOOKUP(AR14,'Inputs (2)'!39:58,20,FALSE)</f>
        <v>12.5</v>
      </c>
      <c r="AS31" s="93">
        <f>HLOOKUP(AS14,'Inputs (2)'!39:58,20,FALSE)</f>
        <v>12.5</v>
      </c>
      <c r="AT31" s="93">
        <f>HLOOKUP(AT14,'Inputs (2)'!39:58,20,FALSE)</f>
        <v>12.5</v>
      </c>
      <c r="AU31" s="93">
        <f>HLOOKUP(AU14,'Inputs (2)'!39:58,20,FALSE)</f>
        <v>12.5</v>
      </c>
      <c r="AV31" s="93">
        <f>HLOOKUP(AV14,'Inputs (2)'!39:58,20,FALSE)</f>
        <v>12.5</v>
      </c>
      <c r="AW31" s="93">
        <f>HLOOKUP(AW14,'Inputs (2)'!39:58,20,FALSE)</f>
        <v>12.5</v>
      </c>
      <c r="AX31" s="93">
        <f>HLOOKUP(AX14,'Inputs (2)'!39:58,20,FALSE)</f>
        <v>12.5</v>
      </c>
      <c r="AY31" s="93">
        <f>HLOOKUP(AY14,'Inputs (2)'!39:58,20,FALSE)</f>
        <v>12.5</v>
      </c>
      <c r="AZ31" s="93">
        <f>HLOOKUP(AZ14,'Inputs (2)'!39:58,20,FALSE)</f>
        <v>12.5</v>
      </c>
      <c r="BA31" s="93">
        <f>HLOOKUP(BA14,'Inputs (2)'!39:58,20,FALSE)</f>
        <v>12.5</v>
      </c>
      <c r="BB31" s="93">
        <f>HLOOKUP(BB14,'Inputs (2)'!39:58,20,FALSE)</f>
        <v>12.5</v>
      </c>
      <c r="BC31" s="93">
        <f>HLOOKUP(BC14,'Inputs (2)'!39:58,20,FALSE)</f>
        <v>12.5</v>
      </c>
      <c r="BD31" s="93">
        <f>HLOOKUP(BD14,'Inputs (2)'!39:58,20,FALSE)</f>
        <v>12.5</v>
      </c>
      <c r="BE31" s="93">
        <f>HLOOKUP(BE14,'Inputs (2)'!39:58,20,FALSE)</f>
        <v>12.5</v>
      </c>
      <c r="BF31" s="93">
        <f>HLOOKUP(BF14,'Inputs (2)'!39:58,20,FALSE)</f>
        <v>12.5</v>
      </c>
      <c r="BG31" s="93">
        <f>HLOOKUP(BG14,'Inputs (2)'!39:58,20,FALSE)</f>
        <v>12.5</v>
      </c>
      <c r="BH31" s="93">
        <f>HLOOKUP(BH14,'Inputs (2)'!39:58,20,FALSE)</f>
        <v>12.5</v>
      </c>
      <c r="BI31" s="93">
        <f>HLOOKUP(BI14,'Inputs (2)'!39:58,20,FALSE)</f>
        <v>12.5</v>
      </c>
      <c r="BJ31" s="93">
        <f>HLOOKUP(BJ14,'Inputs (2)'!39:58,20,FALSE)</f>
        <v>12.5</v>
      </c>
      <c r="BK31" s="93">
        <f>HLOOKUP(BK14,'Inputs (2)'!39:58,20,FALSE)</f>
        <v>12.5</v>
      </c>
      <c r="BL31" s="93">
        <f>HLOOKUP(BL14,'Inputs (2)'!39:58,20,FALSE)</f>
        <v>12.5</v>
      </c>
      <c r="BM31" s="93">
        <f>HLOOKUP(BM14,'Inputs (2)'!39:58,20,FALSE)</f>
        <v>12.5</v>
      </c>
    </row>
    <row r="32" spans="2:65" s="42" customFormat="1">
      <c r="B32" s="1534"/>
      <c r="C32" s="42" t="s">
        <v>113</v>
      </c>
      <c r="D32" s="42" t="s">
        <v>111</v>
      </c>
      <c r="F32" s="93">
        <f>HLOOKUP(F14,'Inputs (2)'!39:67,29,FALSE)</f>
        <v>5</v>
      </c>
      <c r="G32" s="93">
        <f>HLOOKUP(G14,'Inputs (2)'!39:67,29,FALSE)</f>
        <v>5</v>
      </c>
      <c r="H32" s="93">
        <f>HLOOKUP(H14,'Inputs (2)'!39:67,29,FALSE)</f>
        <v>5</v>
      </c>
      <c r="I32" s="93">
        <f>HLOOKUP(I14,'Inputs (2)'!39:67,29,FALSE)</f>
        <v>5</v>
      </c>
      <c r="J32" s="93">
        <f>HLOOKUP(J14,'Inputs (2)'!39:67,29,FALSE)</f>
        <v>7.5</v>
      </c>
      <c r="K32" s="93">
        <f>HLOOKUP(K14,'Inputs (2)'!39:67,29,FALSE)</f>
        <v>7.5</v>
      </c>
      <c r="L32" s="93">
        <f>HLOOKUP(L14,'Inputs (2)'!39:67,29,FALSE)</f>
        <v>7.5</v>
      </c>
      <c r="M32" s="93">
        <f>HLOOKUP(M14,'Inputs (2)'!39:67,29,FALSE)</f>
        <v>10</v>
      </c>
      <c r="N32" s="93">
        <f>HLOOKUP(N14,'Inputs (2)'!39:67,29,FALSE)</f>
        <v>10</v>
      </c>
      <c r="O32" s="93">
        <f>HLOOKUP(O14,'Inputs (2)'!39:67,29,FALSE)</f>
        <v>10</v>
      </c>
      <c r="P32" s="93">
        <f>HLOOKUP(P14,'Inputs (2)'!39:67,29,FALSE)</f>
        <v>10</v>
      </c>
      <c r="Q32" s="93">
        <f>HLOOKUP(Q14,'Inputs (2)'!39:67,29,FALSE)</f>
        <v>10</v>
      </c>
      <c r="R32" s="93">
        <f>HLOOKUP(R14,'Inputs (2)'!39:67,29,FALSE)</f>
        <v>10</v>
      </c>
      <c r="S32" s="93">
        <f>HLOOKUP(S14,'Inputs (2)'!39:67,29,FALSE)</f>
        <v>10</v>
      </c>
      <c r="T32" s="93">
        <f>HLOOKUP(T14,'Inputs (2)'!39:67,29,FALSE)</f>
        <v>10</v>
      </c>
      <c r="U32" s="93">
        <f>HLOOKUP(U14,'Inputs (2)'!39:67,29,FALSE)</f>
        <v>10</v>
      </c>
      <c r="V32" s="93">
        <f>HLOOKUP(V14,'Inputs (2)'!39:67,29,FALSE)</f>
        <v>10</v>
      </c>
      <c r="W32" s="93">
        <f>HLOOKUP(W14,'Inputs (2)'!39:67,29,FALSE)</f>
        <v>10</v>
      </c>
      <c r="X32" s="93">
        <f>HLOOKUP(X14,'Inputs (2)'!39:67,29,FALSE)</f>
        <v>10</v>
      </c>
      <c r="Y32" s="93">
        <f>HLOOKUP(Y14,'Inputs (2)'!39:67,29,FALSE)</f>
        <v>10</v>
      </c>
      <c r="Z32" s="93">
        <f>HLOOKUP(Z14,'Inputs (2)'!39:67,29,FALSE)</f>
        <v>10</v>
      </c>
      <c r="AA32" s="93">
        <f>HLOOKUP(AA14,'Inputs (2)'!39:67,29,FALSE)</f>
        <v>10</v>
      </c>
      <c r="AB32" s="93">
        <f>HLOOKUP(AB14,'Inputs (2)'!39:67,29,FALSE)</f>
        <v>10</v>
      </c>
      <c r="AC32" s="93">
        <f>HLOOKUP(AC14,'Inputs (2)'!39:67,29,FALSE)</f>
        <v>10</v>
      </c>
      <c r="AD32" s="93">
        <f>HLOOKUP(AD14,'Inputs (2)'!39:67,29,FALSE)</f>
        <v>10</v>
      </c>
      <c r="AE32" s="93">
        <f>HLOOKUP(AE14,'Inputs (2)'!39:67,29,FALSE)</f>
        <v>10</v>
      </c>
      <c r="AF32" s="93">
        <f>HLOOKUP(AF14,'Inputs (2)'!39:67,29,FALSE)</f>
        <v>10</v>
      </c>
      <c r="AG32" s="93">
        <f>HLOOKUP(AG14,'Inputs (2)'!39:67,29,FALSE)</f>
        <v>10</v>
      </c>
      <c r="AH32" s="93">
        <f>HLOOKUP(AH14,'Inputs (2)'!39:67,29,FALSE)</f>
        <v>10</v>
      </c>
      <c r="AI32" s="93">
        <f>HLOOKUP(AI14,'Inputs (2)'!39:67,29,FALSE)</f>
        <v>10</v>
      </c>
      <c r="AJ32" s="93">
        <f>HLOOKUP(AJ14,'Inputs (2)'!39:67,29,FALSE)</f>
        <v>10</v>
      </c>
      <c r="AK32" s="93">
        <f>HLOOKUP(AK14,'Inputs (2)'!39:67,29,FALSE)</f>
        <v>10</v>
      </c>
      <c r="AL32" s="93">
        <f>HLOOKUP(AL14,'Inputs (2)'!39:67,29,FALSE)</f>
        <v>10</v>
      </c>
      <c r="AM32" s="93">
        <f>HLOOKUP(AM14,'Inputs (2)'!39:67,29,FALSE)</f>
        <v>10</v>
      </c>
      <c r="AN32" s="93">
        <f>HLOOKUP(AN14,'Inputs (2)'!39:67,29,FALSE)</f>
        <v>10</v>
      </c>
      <c r="AO32" s="93">
        <f>HLOOKUP(AO14,'Inputs (2)'!39:67,29,FALSE)</f>
        <v>10</v>
      </c>
      <c r="AP32" s="93">
        <f>HLOOKUP(AP14,'Inputs (2)'!39:67,29,FALSE)</f>
        <v>10</v>
      </c>
      <c r="AQ32" s="93">
        <f>HLOOKUP(AQ14,'Inputs (2)'!39:67,29,FALSE)</f>
        <v>10</v>
      </c>
      <c r="AR32" s="93">
        <f>HLOOKUP(AR14,'Inputs (2)'!39:67,29,FALSE)</f>
        <v>10</v>
      </c>
      <c r="AS32" s="93">
        <f>HLOOKUP(AS14,'Inputs (2)'!39:67,29,FALSE)</f>
        <v>10</v>
      </c>
      <c r="AT32" s="93">
        <f>HLOOKUP(AT14,'Inputs (2)'!39:67,29,FALSE)</f>
        <v>10</v>
      </c>
      <c r="AU32" s="93">
        <f>HLOOKUP(AU14,'Inputs (2)'!39:67,29,FALSE)</f>
        <v>10</v>
      </c>
      <c r="AV32" s="93">
        <f>HLOOKUP(AV14,'Inputs (2)'!39:67,29,FALSE)</f>
        <v>10</v>
      </c>
      <c r="AW32" s="93">
        <f>HLOOKUP(AW14,'Inputs (2)'!39:67,29,FALSE)</f>
        <v>10</v>
      </c>
      <c r="AX32" s="93">
        <f>HLOOKUP(AX14,'Inputs (2)'!39:67,29,FALSE)</f>
        <v>10</v>
      </c>
      <c r="AY32" s="93">
        <f>HLOOKUP(AY14,'Inputs (2)'!39:67,29,FALSE)</f>
        <v>10</v>
      </c>
      <c r="AZ32" s="93">
        <f>HLOOKUP(AZ14,'Inputs (2)'!39:67,29,FALSE)</f>
        <v>10</v>
      </c>
      <c r="BA32" s="93">
        <f>HLOOKUP(BA14,'Inputs (2)'!39:67,29,FALSE)</f>
        <v>10</v>
      </c>
      <c r="BB32" s="93">
        <f>HLOOKUP(BB14,'Inputs (2)'!39:67,29,FALSE)</f>
        <v>10</v>
      </c>
      <c r="BC32" s="93">
        <f>HLOOKUP(BC14,'Inputs (2)'!39:67,29,FALSE)</f>
        <v>10</v>
      </c>
      <c r="BD32" s="93">
        <f>HLOOKUP(BD14,'Inputs (2)'!39:67,29,FALSE)</f>
        <v>10</v>
      </c>
      <c r="BE32" s="93">
        <f>HLOOKUP(BE14,'Inputs (2)'!39:67,29,FALSE)</f>
        <v>10</v>
      </c>
      <c r="BF32" s="93">
        <f>HLOOKUP(BF14,'Inputs (2)'!39:67,29,FALSE)</f>
        <v>10</v>
      </c>
      <c r="BG32" s="93">
        <f>HLOOKUP(BG14,'Inputs (2)'!39:67,29,FALSE)</f>
        <v>10</v>
      </c>
      <c r="BH32" s="93">
        <f>HLOOKUP(BH14,'Inputs (2)'!39:67,29,FALSE)</f>
        <v>10</v>
      </c>
      <c r="BI32" s="93">
        <f>HLOOKUP(BI14,'Inputs (2)'!39:67,29,FALSE)</f>
        <v>10</v>
      </c>
      <c r="BJ32" s="93">
        <f>HLOOKUP(BJ14,'Inputs (2)'!39:67,29,FALSE)</f>
        <v>10</v>
      </c>
      <c r="BK32" s="93">
        <f>HLOOKUP(BK14,'Inputs (2)'!39:67,29,FALSE)</f>
        <v>10</v>
      </c>
      <c r="BL32" s="93">
        <f>HLOOKUP(BL14,'Inputs (2)'!39:67,29,FALSE)</f>
        <v>10</v>
      </c>
      <c r="BM32" s="93">
        <f>HLOOKUP(BM14,'Inputs (2)'!39:67,29,FALSE)</f>
        <v>10</v>
      </c>
    </row>
    <row r="33" spans="2:65" s="42" customFormat="1">
      <c r="B33" s="1534"/>
      <c r="C33" s="42" t="s">
        <v>113</v>
      </c>
      <c r="D33" s="42" t="s">
        <v>112</v>
      </c>
      <c r="F33" s="93">
        <f>HLOOKUP(F14,'Inputs (2)'!39:68,30,FALSE)</f>
        <v>8</v>
      </c>
      <c r="G33" s="93">
        <f>HLOOKUP(G14,'Inputs (2)'!39:68,30,FALSE)</f>
        <v>8</v>
      </c>
      <c r="H33" s="93">
        <f>HLOOKUP(H14,'Inputs (2)'!39:68,30,FALSE)</f>
        <v>8</v>
      </c>
      <c r="I33" s="93">
        <f>HLOOKUP(I14,'Inputs (2)'!39:68,30,FALSE)</f>
        <v>8</v>
      </c>
      <c r="J33" s="93">
        <f>HLOOKUP(J14,'Inputs (2)'!39:68,30,FALSE)</f>
        <v>7.5</v>
      </c>
      <c r="K33" s="93">
        <f>HLOOKUP(K14,'Inputs (2)'!39:68,30,FALSE)</f>
        <v>7.5</v>
      </c>
      <c r="L33" s="93">
        <f>HLOOKUP(L14,'Inputs (2)'!39:68,30,FALSE)</f>
        <v>7.5</v>
      </c>
      <c r="M33" s="93">
        <f>HLOOKUP(M14,'Inputs (2)'!39:68,30,FALSE)</f>
        <v>10</v>
      </c>
      <c r="N33" s="93">
        <f>HLOOKUP(N14,'Inputs (2)'!39:68,30,FALSE)</f>
        <v>10</v>
      </c>
      <c r="O33" s="93">
        <f>HLOOKUP(O14,'Inputs (2)'!39:68,30,FALSE)</f>
        <v>10</v>
      </c>
      <c r="P33" s="93">
        <f>HLOOKUP(P14,'Inputs (2)'!39:68,30,FALSE)</f>
        <v>10</v>
      </c>
      <c r="Q33" s="93">
        <f>HLOOKUP(Q14,'Inputs (2)'!39:68,30,FALSE)</f>
        <v>10</v>
      </c>
      <c r="R33" s="93">
        <f>HLOOKUP(R14,'Inputs (2)'!39:68,30,FALSE)</f>
        <v>10</v>
      </c>
      <c r="S33" s="93">
        <f>HLOOKUP(S14,'Inputs (2)'!39:68,30,FALSE)</f>
        <v>10</v>
      </c>
      <c r="T33" s="93">
        <f>HLOOKUP(T14,'Inputs (2)'!39:68,30,FALSE)</f>
        <v>10</v>
      </c>
      <c r="U33" s="93">
        <f>HLOOKUP(U14,'Inputs (2)'!39:68,30,FALSE)</f>
        <v>10</v>
      </c>
      <c r="V33" s="93">
        <f>HLOOKUP(V14,'Inputs (2)'!39:68,30,FALSE)</f>
        <v>10</v>
      </c>
      <c r="W33" s="93">
        <f>HLOOKUP(W14,'Inputs (2)'!39:68,30,FALSE)</f>
        <v>10</v>
      </c>
      <c r="X33" s="93">
        <f>HLOOKUP(X14,'Inputs (2)'!39:68,30,FALSE)</f>
        <v>10</v>
      </c>
      <c r="Y33" s="93">
        <f>HLOOKUP(Y14,'Inputs (2)'!39:68,30,FALSE)</f>
        <v>10</v>
      </c>
      <c r="Z33" s="93">
        <f>HLOOKUP(Z14,'Inputs (2)'!39:68,30,FALSE)</f>
        <v>10</v>
      </c>
      <c r="AA33" s="93">
        <f>HLOOKUP(AA14,'Inputs (2)'!39:68,30,FALSE)</f>
        <v>10</v>
      </c>
      <c r="AB33" s="93">
        <f>HLOOKUP(AB14,'Inputs (2)'!39:68,30,FALSE)</f>
        <v>10</v>
      </c>
      <c r="AC33" s="93">
        <f>HLOOKUP(AC14,'Inputs (2)'!39:68,30,FALSE)</f>
        <v>10</v>
      </c>
      <c r="AD33" s="93">
        <f>HLOOKUP(AD14,'Inputs (2)'!39:68,30,FALSE)</f>
        <v>10</v>
      </c>
      <c r="AE33" s="93">
        <f>HLOOKUP(AE14,'Inputs (2)'!39:68,30,FALSE)</f>
        <v>10</v>
      </c>
      <c r="AF33" s="93">
        <f>HLOOKUP(AF14,'Inputs (2)'!39:68,30,FALSE)</f>
        <v>10</v>
      </c>
      <c r="AG33" s="93">
        <f>HLOOKUP(AG14,'Inputs (2)'!39:68,30,FALSE)</f>
        <v>10</v>
      </c>
      <c r="AH33" s="93">
        <f>HLOOKUP(AH14,'Inputs (2)'!39:68,30,FALSE)</f>
        <v>10</v>
      </c>
      <c r="AI33" s="93">
        <f>HLOOKUP(AI14,'Inputs (2)'!39:68,30,FALSE)</f>
        <v>10</v>
      </c>
      <c r="AJ33" s="93">
        <f>HLOOKUP(AJ14,'Inputs (2)'!39:68,30,FALSE)</f>
        <v>10</v>
      </c>
      <c r="AK33" s="93">
        <f>HLOOKUP(AK14,'Inputs (2)'!39:68,30,FALSE)</f>
        <v>10</v>
      </c>
      <c r="AL33" s="93">
        <f>HLOOKUP(AL14,'Inputs (2)'!39:68,30,FALSE)</f>
        <v>10</v>
      </c>
      <c r="AM33" s="93">
        <f>HLOOKUP(AM14,'Inputs (2)'!39:68,30,FALSE)</f>
        <v>10</v>
      </c>
      <c r="AN33" s="93">
        <f>HLOOKUP(AN14,'Inputs (2)'!39:68,30,FALSE)</f>
        <v>10</v>
      </c>
      <c r="AO33" s="93">
        <f>HLOOKUP(AO14,'Inputs (2)'!39:68,30,FALSE)</f>
        <v>10</v>
      </c>
      <c r="AP33" s="93">
        <f>HLOOKUP(AP14,'Inputs (2)'!39:68,30,FALSE)</f>
        <v>10</v>
      </c>
      <c r="AQ33" s="93">
        <f>HLOOKUP(AQ14,'Inputs (2)'!39:68,30,FALSE)</f>
        <v>10</v>
      </c>
      <c r="AR33" s="93">
        <f>HLOOKUP(AR14,'Inputs (2)'!39:68,30,FALSE)</f>
        <v>10</v>
      </c>
      <c r="AS33" s="93">
        <f>HLOOKUP(AS14,'Inputs (2)'!39:68,30,FALSE)</f>
        <v>10</v>
      </c>
      <c r="AT33" s="93">
        <f>HLOOKUP(AT14,'Inputs (2)'!39:68,30,FALSE)</f>
        <v>10</v>
      </c>
      <c r="AU33" s="93">
        <f>HLOOKUP(AU14,'Inputs (2)'!39:68,30,FALSE)</f>
        <v>10</v>
      </c>
      <c r="AV33" s="93">
        <f>HLOOKUP(AV14,'Inputs (2)'!39:68,30,FALSE)</f>
        <v>10</v>
      </c>
      <c r="AW33" s="93">
        <f>HLOOKUP(AW14,'Inputs (2)'!39:68,30,FALSE)</f>
        <v>10</v>
      </c>
      <c r="AX33" s="93">
        <f>HLOOKUP(AX14,'Inputs (2)'!39:68,30,FALSE)</f>
        <v>10</v>
      </c>
      <c r="AY33" s="93">
        <f>HLOOKUP(AY14,'Inputs (2)'!39:68,30,FALSE)</f>
        <v>10</v>
      </c>
      <c r="AZ33" s="93">
        <f>HLOOKUP(AZ14,'Inputs (2)'!39:68,30,FALSE)</f>
        <v>10</v>
      </c>
      <c r="BA33" s="93">
        <f>HLOOKUP(BA14,'Inputs (2)'!39:68,30,FALSE)</f>
        <v>10</v>
      </c>
      <c r="BB33" s="93">
        <f>HLOOKUP(BB14,'Inputs (2)'!39:68,30,FALSE)</f>
        <v>10</v>
      </c>
      <c r="BC33" s="93">
        <f>HLOOKUP(BC14,'Inputs (2)'!39:68,30,FALSE)</f>
        <v>10</v>
      </c>
      <c r="BD33" s="93">
        <f>HLOOKUP(BD14,'Inputs (2)'!39:68,30,FALSE)</f>
        <v>10</v>
      </c>
      <c r="BE33" s="93">
        <f>HLOOKUP(BE14,'Inputs (2)'!39:68,30,FALSE)</f>
        <v>10</v>
      </c>
      <c r="BF33" s="93">
        <f>HLOOKUP(BF14,'Inputs (2)'!39:68,30,FALSE)</f>
        <v>10</v>
      </c>
      <c r="BG33" s="93">
        <f>HLOOKUP(BG14,'Inputs (2)'!39:68,30,FALSE)</f>
        <v>10</v>
      </c>
      <c r="BH33" s="93">
        <f>HLOOKUP(BH14,'Inputs (2)'!39:68,30,FALSE)</f>
        <v>10</v>
      </c>
      <c r="BI33" s="93">
        <f>HLOOKUP(BI14,'Inputs (2)'!39:68,30,FALSE)</f>
        <v>10</v>
      </c>
      <c r="BJ33" s="93">
        <f>HLOOKUP(BJ14,'Inputs (2)'!39:68,30,FALSE)</f>
        <v>10</v>
      </c>
      <c r="BK33" s="93">
        <f>HLOOKUP(BK14,'Inputs (2)'!39:68,30,FALSE)</f>
        <v>10</v>
      </c>
      <c r="BL33" s="93">
        <f>HLOOKUP(BL14,'Inputs (2)'!39:68,30,FALSE)</f>
        <v>10</v>
      </c>
      <c r="BM33" s="93">
        <f>HLOOKUP(BM14,'Inputs (2)'!39:68,30,FALSE)</f>
        <v>10</v>
      </c>
    </row>
    <row r="34" spans="2:65" s="42" customFormat="1">
      <c r="B34" s="1534"/>
      <c r="C34" s="42" t="s">
        <v>114</v>
      </c>
      <c r="D34" s="42" t="s">
        <v>111</v>
      </c>
      <c r="F34" s="93">
        <f>HLOOKUP(F14,'Inputs (2)'!39:83,45)</f>
        <v>15</v>
      </c>
      <c r="G34" s="93">
        <f>HLOOKUP(G14,'Inputs (2)'!39:83,45)</f>
        <v>15</v>
      </c>
      <c r="H34" s="93">
        <f>HLOOKUP(H14,'Inputs (2)'!39:83,45)</f>
        <v>15</v>
      </c>
      <c r="I34" s="93">
        <f>HLOOKUP(I14,'Inputs (2)'!39:83,45)</f>
        <v>15</v>
      </c>
      <c r="J34" s="93">
        <f>HLOOKUP(J14,'Inputs (2)'!39:83,45)</f>
        <v>19.25</v>
      </c>
      <c r="K34" s="93">
        <f>HLOOKUP(K14,'Inputs (2)'!39:83,45)</f>
        <v>19.25</v>
      </c>
      <c r="L34" s="93">
        <f>HLOOKUP(L14,'Inputs (2)'!39:83,45)</f>
        <v>19.25</v>
      </c>
      <c r="M34" s="93">
        <f>HLOOKUP(M14,'Inputs (2)'!39:83,45)</f>
        <v>21.25</v>
      </c>
      <c r="N34" s="93">
        <f>HLOOKUP(N14,'Inputs (2)'!39:83,45)</f>
        <v>23.15</v>
      </c>
      <c r="O34" s="93">
        <f>HLOOKUP(O14,'Inputs (2)'!39:83,45)</f>
        <v>25.05</v>
      </c>
      <c r="P34" s="93">
        <f>HLOOKUP(P14,'Inputs (2)'!39:83,45)</f>
        <v>26.95</v>
      </c>
      <c r="Q34" s="93">
        <f>HLOOKUP(Q14,'Inputs (2)'!39:83,45)</f>
        <v>26.95</v>
      </c>
      <c r="R34" s="93">
        <f>HLOOKUP(R14,'Inputs (2)'!39:83,45)</f>
        <v>26.95</v>
      </c>
      <c r="S34" s="93">
        <f>HLOOKUP(S14,'Inputs (2)'!39:83,45)</f>
        <v>26.95</v>
      </c>
      <c r="T34" s="93">
        <f>HLOOKUP(T14,'Inputs (2)'!39:83,45)</f>
        <v>26.95</v>
      </c>
      <c r="U34" s="93">
        <f>HLOOKUP(U14,'Inputs (2)'!39:83,45)</f>
        <v>26.95</v>
      </c>
      <c r="V34" s="93">
        <f>HLOOKUP(V14,'Inputs (2)'!39:83,45)</f>
        <v>26.95</v>
      </c>
      <c r="W34" s="93">
        <f>HLOOKUP(W14,'Inputs (2)'!39:83,45)</f>
        <v>26.95</v>
      </c>
      <c r="X34" s="93">
        <f>HLOOKUP(X14,'Inputs (2)'!39:83,45)</f>
        <v>26.95</v>
      </c>
      <c r="Y34" s="93">
        <f>HLOOKUP(Y14,'Inputs (2)'!39:83,45)</f>
        <v>26.95</v>
      </c>
      <c r="Z34" s="93">
        <f>HLOOKUP(Z14,'Inputs (2)'!39:83,45)</f>
        <v>26.95</v>
      </c>
      <c r="AA34" s="93">
        <f>HLOOKUP(AA14,'Inputs (2)'!39:83,45)</f>
        <v>26.95</v>
      </c>
      <c r="AB34" s="93">
        <f>HLOOKUP(AB14,'Inputs (2)'!39:83,45)</f>
        <v>26.95</v>
      </c>
      <c r="AC34" s="93">
        <f>HLOOKUP(AC14,'Inputs (2)'!39:83,45)</f>
        <v>26.95</v>
      </c>
      <c r="AD34" s="93">
        <f>HLOOKUP(AD14,'Inputs (2)'!39:83,45)</f>
        <v>26.95</v>
      </c>
      <c r="AE34" s="93">
        <f>HLOOKUP(AE14,'Inputs (2)'!39:83,45)</f>
        <v>26.95</v>
      </c>
      <c r="AF34" s="93">
        <f>HLOOKUP(AF14,'Inputs (2)'!39:83,45)</f>
        <v>26.95</v>
      </c>
      <c r="AG34" s="93">
        <f>HLOOKUP(AG14,'Inputs (2)'!39:83,45)</f>
        <v>26.95</v>
      </c>
      <c r="AH34" s="93">
        <f>HLOOKUP(AH14,'Inputs (2)'!39:83,45)</f>
        <v>26.95</v>
      </c>
      <c r="AI34" s="93">
        <f>HLOOKUP(AI14,'Inputs (2)'!39:83,45)</f>
        <v>26.95</v>
      </c>
      <c r="AJ34" s="93">
        <f>HLOOKUP(AJ14,'Inputs (2)'!39:83,45)</f>
        <v>26.95</v>
      </c>
      <c r="AK34" s="93">
        <f>HLOOKUP(AK14,'Inputs (2)'!39:83,45)</f>
        <v>26.95</v>
      </c>
      <c r="AL34" s="93">
        <f>HLOOKUP(AL14,'Inputs (2)'!39:83,45)</f>
        <v>26.95</v>
      </c>
      <c r="AM34" s="93">
        <f>HLOOKUP(AM14,'Inputs (2)'!39:83,45)</f>
        <v>26.95</v>
      </c>
      <c r="AN34" s="93">
        <f>HLOOKUP(AN14,'Inputs (2)'!39:83,45)</f>
        <v>26.95</v>
      </c>
      <c r="AO34" s="93">
        <f>HLOOKUP(AO14,'Inputs (2)'!39:83,45)</f>
        <v>26.95</v>
      </c>
      <c r="AP34" s="93">
        <f>HLOOKUP(AP14,'Inputs (2)'!39:83,45)</f>
        <v>26.95</v>
      </c>
      <c r="AQ34" s="93">
        <f>HLOOKUP(AQ14,'Inputs (2)'!39:83,45)</f>
        <v>26.95</v>
      </c>
      <c r="AR34" s="93">
        <f>HLOOKUP(AR14,'Inputs (2)'!39:83,45)</f>
        <v>26.95</v>
      </c>
      <c r="AS34" s="93">
        <f>HLOOKUP(AS14,'Inputs (2)'!39:83,45)</f>
        <v>26.95</v>
      </c>
      <c r="AT34" s="93">
        <f>HLOOKUP(AT14,'Inputs (2)'!39:83,45)</f>
        <v>26.95</v>
      </c>
      <c r="AU34" s="93">
        <f>HLOOKUP(AU14,'Inputs (2)'!39:83,45)</f>
        <v>26.95</v>
      </c>
      <c r="AV34" s="93">
        <f>HLOOKUP(AV14,'Inputs (2)'!39:83,45)</f>
        <v>26.95</v>
      </c>
      <c r="AW34" s="93">
        <f>HLOOKUP(AW14,'Inputs (2)'!39:83,45)</f>
        <v>26.95</v>
      </c>
      <c r="AX34" s="93">
        <f>HLOOKUP(AX14,'Inputs (2)'!39:83,45)</f>
        <v>26.95</v>
      </c>
      <c r="AY34" s="93">
        <f>HLOOKUP(AY14,'Inputs (2)'!39:83,45)</f>
        <v>26.95</v>
      </c>
      <c r="AZ34" s="93">
        <f>HLOOKUP(AZ14,'Inputs (2)'!39:83,45)</f>
        <v>26.95</v>
      </c>
      <c r="BA34" s="93">
        <f>HLOOKUP(BA14,'Inputs (2)'!39:83,45)</f>
        <v>26.95</v>
      </c>
      <c r="BB34" s="93">
        <f>HLOOKUP(BB14,'Inputs (2)'!39:83,45)</f>
        <v>26.95</v>
      </c>
      <c r="BC34" s="93">
        <f>HLOOKUP(BC14,'Inputs (2)'!39:83,45)</f>
        <v>26.95</v>
      </c>
      <c r="BD34" s="93">
        <f>HLOOKUP(BD14,'Inputs (2)'!39:83,45)</f>
        <v>26.95</v>
      </c>
      <c r="BE34" s="93">
        <f>HLOOKUP(BE14,'Inputs (2)'!39:83,45)</f>
        <v>26.95</v>
      </c>
      <c r="BF34" s="93">
        <f>HLOOKUP(BF14,'Inputs (2)'!39:83,45)</f>
        <v>26.95</v>
      </c>
      <c r="BG34" s="93">
        <f>HLOOKUP(BG14,'Inputs (2)'!39:83,45)</f>
        <v>26.95</v>
      </c>
      <c r="BH34" s="93">
        <f>HLOOKUP(BH14,'Inputs (2)'!39:83,45)</f>
        <v>26.95</v>
      </c>
      <c r="BI34" s="93">
        <f>HLOOKUP(BI14,'Inputs (2)'!39:83,45)</f>
        <v>26.95</v>
      </c>
      <c r="BJ34" s="93">
        <f>HLOOKUP(BJ14,'Inputs (2)'!39:83,45)</f>
        <v>26.95</v>
      </c>
      <c r="BK34" s="93">
        <f>HLOOKUP(BK14,'Inputs (2)'!39:83,45)</f>
        <v>26.95</v>
      </c>
      <c r="BL34" s="93">
        <f>HLOOKUP(BL14,'Inputs (2)'!39:83,45)</f>
        <v>26.95</v>
      </c>
      <c r="BM34" s="93">
        <f>HLOOKUP(BM14,'Inputs (2)'!39:83,45)</f>
        <v>26.95</v>
      </c>
    </row>
    <row r="35" spans="2:65" s="42" customFormat="1">
      <c r="B35" s="1534"/>
      <c r="C35" s="42" t="s">
        <v>114</v>
      </c>
      <c r="D35" s="42" t="s">
        <v>112</v>
      </c>
      <c r="F35" s="93">
        <f>HLOOKUP(F14,'Inputs (2)'!39:85,47,FALSE)</f>
        <v>16</v>
      </c>
      <c r="G35" s="93">
        <f>HLOOKUP(G14,'Inputs (2)'!39:85,47,FALSE)</f>
        <v>16</v>
      </c>
      <c r="H35" s="93">
        <f>HLOOKUP(H14,'Inputs (2)'!39:85,47,FALSE)</f>
        <v>16</v>
      </c>
      <c r="I35" s="93">
        <f>HLOOKUP(I14,'Inputs (2)'!39:85,47,FALSE)</f>
        <v>16</v>
      </c>
      <c r="J35" s="93">
        <f>HLOOKUP(J14,'Inputs (2)'!39:85,47,FALSE)</f>
        <v>27.799999999999997</v>
      </c>
      <c r="K35" s="93">
        <f>HLOOKUP(K14,'Inputs (2)'!39:85,47,FALSE)</f>
        <v>24.95</v>
      </c>
      <c r="L35" s="93">
        <f>HLOOKUP(L14,'Inputs (2)'!39:85,47,FALSE)</f>
        <v>22.099999999999998</v>
      </c>
      <c r="M35" s="93">
        <f>HLOOKUP(M14,'Inputs (2)'!39:85,47,FALSE)</f>
        <v>21.25</v>
      </c>
      <c r="N35" s="93">
        <f>HLOOKUP(N14,'Inputs (2)'!39:85,47,FALSE)</f>
        <v>23.15</v>
      </c>
      <c r="O35" s="93">
        <f>HLOOKUP(O14,'Inputs (2)'!39:85,47,FALSE)</f>
        <v>25.05</v>
      </c>
      <c r="P35" s="93">
        <f>HLOOKUP(P14,'Inputs (2)'!39:85,47,FALSE)</f>
        <v>26.95</v>
      </c>
      <c r="Q35" s="93">
        <f>HLOOKUP(Q14,'Inputs (2)'!39:85,47,FALSE)</f>
        <v>26.95</v>
      </c>
      <c r="R35" s="93">
        <f>HLOOKUP(R14,'Inputs (2)'!39:85,47,FALSE)</f>
        <v>26.95</v>
      </c>
      <c r="S35" s="93">
        <f>HLOOKUP(S14,'Inputs (2)'!39:85,47,FALSE)</f>
        <v>26.95</v>
      </c>
      <c r="T35" s="93">
        <f>HLOOKUP(T14,'Inputs (2)'!39:85,47,FALSE)</f>
        <v>26.95</v>
      </c>
      <c r="U35" s="93">
        <f>HLOOKUP(U14,'Inputs (2)'!39:85,47,FALSE)</f>
        <v>26.95</v>
      </c>
      <c r="V35" s="93">
        <f>HLOOKUP(V14,'Inputs (2)'!39:85,47,FALSE)</f>
        <v>26.95</v>
      </c>
      <c r="W35" s="93">
        <f>HLOOKUP(W14,'Inputs (2)'!39:85,47,FALSE)</f>
        <v>26.95</v>
      </c>
      <c r="X35" s="93">
        <f>HLOOKUP(X14,'Inputs (2)'!39:85,47,FALSE)</f>
        <v>26.95</v>
      </c>
      <c r="Y35" s="93">
        <f>HLOOKUP(Y14,'Inputs (2)'!39:85,47,FALSE)</f>
        <v>26.95</v>
      </c>
      <c r="Z35" s="93">
        <f>HLOOKUP(Z14,'Inputs (2)'!39:85,47,FALSE)</f>
        <v>26.95</v>
      </c>
      <c r="AA35" s="93">
        <f>HLOOKUP(AA14,'Inputs (2)'!39:85,47,FALSE)</f>
        <v>26.95</v>
      </c>
      <c r="AB35" s="93">
        <f>HLOOKUP(AB14,'Inputs (2)'!39:85,47,FALSE)</f>
        <v>26.95</v>
      </c>
      <c r="AC35" s="93">
        <f>HLOOKUP(AC14,'Inputs (2)'!39:85,47,FALSE)</f>
        <v>26.95</v>
      </c>
      <c r="AD35" s="93">
        <f>HLOOKUP(AD14,'Inputs (2)'!39:85,47,FALSE)</f>
        <v>26.95</v>
      </c>
      <c r="AE35" s="93">
        <f>HLOOKUP(AE14,'Inputs (2)'!39:85,47,FALSE)</f>
        <v>26.95</v>
      </c>
      <c r="AF35" s="93">
        <f>HLOOKUP(AF14,'Inputs (2)'!39:85,47,FALSE)</f>
        <v>26.95</v>
      </c>
      <c r="AG35" s="93">
        <f>HLOOKUP(AG14,'Inputs (2)'!39:85,47,FALSE)</f>
        <v>26.95</v>
      </c>
      <c r="AH35" s="93">
        <f>HLOOKUP(AH14,'Inputs (2)'!39:85,47,FALSE)</f>
        <v>26.95</v>
      </c>
      <c r="AI35" s="93">
        <f>HLOOKUP(AI14,'Inputs (2)'!39:85,47,FALSE)</f>
        <v>26.95</v>
      </c>
      <c r="AJ35" s="93">
        <f>HLOOKUP(AJ14,'Inputs (2)'!39:85,47,FALSE)</f>
        <v>26.95</v>
      </c>
      <c r="AK35" s="93">
        <f>HLOOKUP(AK14,'Inputs (2)'!39:85,47,FALSE)</f>
        <v>26.95</v>
      </c>
      <c r="AL35" s="93">
        <f>HLOOKUP(AL14,'Inputs (2)'!39:85,47,FALSE)</f>
        <v>26.95</v>
      </c>
      <c r="AM35" s="93">
        <f>HLOOKUP(AM14,'Inputs (2)'!39:85,47,FALSE)</f>
        <v>26.95</v>
      </c>
      <c r="AN35" s="93">
        <f>HLOOKUP(AN14,'Inputs (2)'!39:85,47,FALSE)</f>
        <v>26.95</v>
      </c>
      <c r="AO35" s="93">
        <f>HLOOKUP(AO14,'Inputs (2)'!39:85,47,FALSE)</f>
        <v>26.95</v>
      </c>
      <c r="AP35" s="93">
        <f>HLOOKUP(AP14,'Inputs (2)'!39:85,47,FALSE)</f>
        <v>26.95</v>
      </c>
      <c r="AQ35" s="93">
        <f>HLOOKUP(AQ14,'Inputs (2)'!39:85,47,FALSE)</f>
        <v>26.95</v>
      </c>
      <c r="AR35" s="93">
        <f>HLOOKUP(AR14,'Inputs (2)'!39:85,47,FALSE)</f>
        <v>26.95</v>
      </c>
      <c r="AS35" s="93">
        <f>HLOOKUP(AS14,'Inputs (2)'!39:85,47,FALSE)</f>
        <v>26.95</v>
      </c>
      <c r="AT35" s="93">
        <f>HLOOKUP(AT14,'Inputs (2)'!39:85,47,FALSE)</f>
        <v>26.95</v>
      </c>
      <c r="AU35" s="93">
        <f>HLOOKUP(AU14,'Inputs (2)'!39:85,47,FALSE)</f>
        <v>26.95</v>
      </c>
      <c r="AV35" s="93">
        <f>HLOOKUP(AV14,'Inputs (2)'!39:85,47,FALSE)</f>
        <v>26.95</v>
      </c>
      <c r="AW35" s="93">
        <f>HLOOKUP(AW14,'Inputs (2)'!39:85,47,FALSE)</f>
        <v>26.95</v>
      </c>
      <c r="AX35" s="93">
        <f>HLOOKUP(AX14,'Inputs (2)'!39:85,47,FALSE)</f>
        <v>26.95</v>
      </c>
      <c r="AY35" s="93">
        <f>HLOOKUP(AY14,'Inputs (2)'!39:85,47,FALSE)</f>
        <v>26.95</v>
      </c>
      <c r="AZ35" s="93">
        <f>HLOOKUP(AZ14,'Inputs (2)'!39:85,47,FALSE)</f>
        <v>26.95</v>
      </c>
      <c r="BA35" s="93">
        <f>HLOOKUP(BA14,'Inputs (2)'!39:85,47,FALSE)</f>
        <v>26.95</v>
      </c>
      <c r="BB35" s="93">
        <f>HLOOKUP(BB14,'Inputs (2)'!39:85,47,FALSE)</f>
        <v>26.95</v>
      </c>
      <c r="BC35" s="93">
        <f>HLOOKUP(BC14,'Inputs (2)'!39:85,47,FALSE)</f>
        <v>26.95</v>
      </c>
      <c r="BD35" s="93">
        <f>HLOOKUP(BD14,'Inputs (2)'!39:85,47,FALSE)</f>
        <v>26.95</v>
      </c>
      <c r="BE35" s="93">
        <f>HLOOKUP(BE14,'Inputs (2)'!39:85,47,FALSE)</f>
        <v>26.95</v>
      </c>
      <c r="BF35" s="93">
        <f>HLOOKUP(BF14,'Inputs (2)'!39:85,47,FALSE)</f>
        <v>26.95</v>
      </c>
      <c r="BG35" s="93">
        <f>HLOOKUP(BG14,'Inputs (2)'!39:85,47,FALSE)</f>
        <v>26.95</v>
      </c>
      <c r="BH35" s="93">
        <f>HLOOKUP(BH14,'Inputs (2)'!39:85,47,FALSE)</f>
        <v>26.95</v>
      </c>
      <c r="BI35" s="93">
        <f>HLOOKUP(BI14,'Inputs (2)'!39:85,47,FALSE)</f>
        <v>26.95</v>
      </c>
      <c r="BJ35" s="93">
        <f>HLOOKUP(BJ14,'Inputs (2)'!39:85,47,FALSE)</f>
        <v>26.95</v>
      </c>
      <c r="BK35" s="93">
        <f>HLOOKUP(BK14,'Inputs (2)'!39:85,47,FALSE)</f>
        <v>26.95</v>
      </c>
      <c r="BL35" s="93">
        <f>HLOOKUP(BL14,'Inputs (2)'!39:85,47,FALSE)</f>
        <v>26.95</v>
      </c>
      <c r="BM35" s="93">
        <f>HLOOKUP(BM14,'Inputs (2)'!39:85,47,FALSE)</f>
        <v>26.95</v>
      </c>
    </row>
    <row r="38" spans="2:65" s="60" customFormat="1">
      <c r="B38" s="1535" t="s">
        <v>125</v>
      </c>
      <c r="C38" s="60" t="s">
        <v>110</v>
      </c>
      <c r="D38" s="60" t="s">
        <v>111</v>
      </c>
      <c r="F38" s="60">
        <f t="shared" ref="F38:BM42" si="6">F18*F28</f>
        <v>135</v>
      </c>
      <c r="G38" s="60">
        <f t="shared" si="6"/>
        <v>140.45400000000001</v>
      </c>
      <c r="H38" s="60">
        <f t="shared" si="6"/>
        <v>143.26308</v>
      </c>
      <c r="I38" s="60">
        <f t="shared" si="6"/>
        <v>146.1283416</v>
      </c>
      <c r="J38" s="60">
        <f t="shared" si="6"/>
        <v>278.22836240640004</v>
      </c>
      <c r="K38" s="60">
        <f t="shared" si="6"/>
        <v>405.41847093504003</v>
      </c>
      <c r="L38" s="60">
        <f t="shared" si="6"/>
        <v>537.58489245986311</v>
      </c>
      <c r="M38" s="60">
        <f t="shared" si="6"/>
        <v>627.42359852671336</v>
      </c>
      <c r="N38" s="60">
        <f t="shared" si="6"/>
        <v>704.50706920285234</v>
      </c>
      <c r="O38" s="60">
        <f t="shared" si="6"/>
        <v>784.42290926662633</v>
      </c>
      <c r="P38" s="60">
        <f t="shared" si="6"/>
        <v>800.11136745195893</v>
      </c>
      <c r="Q38" s="60">
        <f t="shared" si="6"/>
        <v>816.11359480099804</v>
      </c>
      <c r="R38" s="60">
        <f t="shared" si="6"/>
        <v>832.43586669701801</v>
      </c>
      <c r="S38" s="60">
        <f t="shared" si="6"/>
        <v>849.08458403095835</v>
      </c>
      <c r="T38" s="60">
        <f t="shared" si="6"/>
        <v>866.06627571157765</v>
      </c>
      <c r="U38" s="60">
        <f t="shared" si="6"/>
        <v>883.38760122580925</v>
      </c>
      <c r="V38" s="60">
        <f t="shared" si="6"/>
        <v>901.05535325032554</v>
      </c>
      <c r="W38" s="60">
        <f t="shared" si="6"/>
        <v>919.07646031533204</v>
      </c>
      <c r="X38" s="60">
        <f t="shared" si="6"/>
        <v>937.45798952163864</v>
      </c>
      <c r="Y38" s="60">
        <f t="shared" si="6"/>
        <v>956.20714931207158</v>
      </c>
      <c r="Z38" s="60">
        <f t="shared" si="6"/>
        <v>975.33129229831309</v>
      </c>
      <c r="AA38" s="60">
        <f t="shared" si="6"/>
        <v>994.83791814427912</v>
      </c>
      <c r="AB38" s="60">
        <f t="shared" si="6"/>
        <v>1014.7346765071647</v>
      </c>
      <c r="AC38" s="60">
        <f t="shared" si="6"/>
        <v>1035.0293700373081</v>
      </c>
      <c r="AD38" s="60">
        <f t="shared" si="6"/>
        <v>1055.7299574380543</v>
      </c>
      <c r="AE38" s="60">
        <f t="shared" si="6"/>
        <v>1076.8445565868153</v>
      </c>
      <c r="AF38" s="60">
        <f t="shared" si="6"/>
        <v>1098.3814477185517</v>
      </c>
      <c r="AG38" s="60">
        <f t="shared" si="6"/>
        <v>1120.3490766729228</v>
      </c>
      <c r="AH38" s="60">
        <f t="shared" si="6"/>
        <v>1142.7560582063811</v>
      </c>
      <c r="AI38" s="60">
        <f t="shared" si="6"/>
        <v>1165.6111793705088</v>
      </c>
      <c r="AJ38" s="60">
        <f t="shared" si="6"/>
        <v>1188.9234029579191</v>
      </c>
      <c r="AK38" s="60">
        <f t="shared" si="6"/>
        <v>1212.7018710170773</v>
      </c>
      <c r="AL38" s="60">
        <f t="shared" si="6"/>
        <v>1236.9559084374189</v>
      </c>
      <c r="AM38" s="60">
        <f t="shared" si="6"/>
        <v>1261.6950266061672</v>
      </c>
      <c r="AN38" s="60">
        <f t="shared" si="6"/>
        <v>1286.9289271382909</v>
      </c>
      <c r="AO38" s="60">
        <f t="shared" si="6"/>
        <v>1312.6675056810566</v>
      </c>
      <c r="AP38" s="60">
        <f t="shared" si="6"/>
        <v>1338.9208557946777</v>
      </c>
      <c r="AQ38" s="60">
        <f t="shared" si="6"/>
        <v>1365.6992729105714</v>
      </c>
      <c r="AR38" s="60">
        <f t="shared" si="6"/>
        <v>1393.0132583687825</v>
      </c>
      <c r="AS38" s="60">
        <f t="shared" si="6"/>
        <v>1420.8735235361587</v>
      </c>
      <c r="AT38" s="60">
        <f t="shared" si="6"/>
        <v>1449.2909940068816</v>
      </c>
      <c r="AU38" s="60">
        <f t="shared" si="6"/>
        <v>1478.276813887019</v>
      </c>
      <c r="AV38" s="60">
        <f t="shared" si="6"/>
        <v>1507.8423501647596</v>
      </c>
      <c r="AW38" s="60">
        <f t="shared" si="6"/>
        <v>1537.9991971680547</v>
      </c>
      <c r="AX38" s="60">
        <f t="shared" si="6"/>
        <v>1568.7591811114157</v>
      </c>
      <c r="AY38" s="60">
        <f t="shared" si="6"/>
        <v>1600.1343647336441</v>
      </c>
      <c r="AZ38" s="60">
        <f t="shared" si="6"/>
        <v>1632.1370520283172</v>
      </c>
      <c r="BA38" s="60">
        <f t="shared" si="6"/>
        <v>1664.7797930688835</v>
      </c>
      <c r="BB38" s="60">
        <f t="shared" si="6"/>
        <v>1698.0753889302612</v>
      </c>
      <c r="BC38" s="60">
        <f t="shared" si="6"/>
        <v>1732.0368967088662</v>
      </c>
      <c r="BD38" s="60">
        <f t="shared" si="6"/>
        <v>1766.6776346430438</v>
      </c>
      <c r="BE38" s="60">
        <f t="shared" si="6"/>
        <v>1802.0111873359042</v>
      </c>
      <c r="BF38" s="60">
        <f t="shared" si="6"/>
        <v>1838.0514110826227</v>
      </c>
      <c r="BG38" s="60">
        <f t="shared" si="6"/>
        <v>1874.8124393042754</v>
      </c>
      <c r="BH38" s="60">
        <f t="shared" si="6"/>
        <v>1912.3086880903611</v>
      </c>
      <c r="BI38" s="60">
        <f t="shared" si="6"/>
        <v>1950.5548618521684</v>
      </c>
      <c r="BJ38" s="60">
        <f t="shared" si="6"/>
        <v>1989.5659590892119</v>
      </c>
      <c r="BK38" s="60">
        <f t="shared" si="6"/>
        <v>2029.3572782709962</v>
      </c>
      <c r="BL38" s="60">
        <f t="shared" si="6"/>
        <v>2069.9444238364158</v>
      </c>
      <c r="BM38" s="60">
        <f t="shared" si="6"/>
        <v>2111.343312313144</v>
      </c>
    </row>
    <row r="39" spans="2:65" s="60" customFormat="1">
      <c r="B39" s="1535"/>
      <c r="C39" s="60" t="s">
        <v>110</v>
      </c>
      <c r="D39" s="60" t="s">
        <v>112</v>
      </c>
      <c r="F39" s="60">
        <f t="shared" si="6"/>
        <v>432</v>
      </c>
      <c r="G39" s="60">
        <f t="shared" si="6"/>
        <v>449.45280000000002</v>
      </c>
      <c r="H39" s="60">
        <f t="shared" si="6"/>
        <v>458.44185599999997</v>
      </c>
      <c r="I39" s="60">
        <f t="shared" si="6"/>
        <v>467.61069312000001</v>
      </c>
      <c r="J39" s="60">
        <f t="shared" si="6"/>
        <v>977.77395931391993</v>
      </c>
      <c r="K39" s="60">
        <f t="shared" si="6"/>
        <v>1289.2307375734274</v>
      </c>
      <c r="L39" s="60">
        <f t="shared" si="6"/>
        <v>1612.7546773795891</v>
      </c>
      <c r="M39" s="60">
        <f t="shared" si="6"/>
        <v>1882.27079558014</v>
      </c>
      <c r="N39" s="60">
        <f t="shared" si="6"/>
        <v>2113.5212076085568</v>
      </c>
      <c r="O39" s="60">
        <f t="shared" si="6"/>
        <v>2353.2687277998789</v>
      </c>
      <c r="P39" s="60">
        <f t="shared" si="6"/>
        <v>2400.3341023558764</v>
      </c>
      <c r="Q39" s="60">
        <f t="shared" si="6"/>
        <v>2448.3407844029939</v>
      </c>
      <c r="R39" s="60">
        <f t="shared" si="6"/>
        <v>2497.3076000910546</v>
      </c>
      <c r="S39" s="60">
        <f t="shared" si="6"/>
        <v>2547.2537520928749</v>
      </c>
      <c r="T39" s="60">
        <f t="shared" si="6"/>
        <v>2598.1988271347327</v>
      </c>
      <c r="U39" s="60">
        <f t="shared" si="6"/>
        <v>2650.1628036774277</v>
      </c>
      <c r="V39" s="60">
        <f t="shared" si="6"/>
        <v>2703.1660597509767</v>
      </c>
      <c r="W39" s="60">
        <f t="shared" si="6"/>
        <v>2757.2293809459961</v>
      </c>
      <c r="X39" s="60">
        <f t="shared" si="6"/>
        <v>2812.3739685649161</v>
      </c>
      <c r="Y39" s="60">
        <f t="shared" si="6"/>
        <v>2868.6214479362143</v>
      </c>
      <c r="Z39" s="60">
        <f t="shared" si="6"/>
        <v>2925.9938768949391</v>
      </c>
      <c r="AA39" s="60">
        <f t="shared" si="6"/>
        <v>2984.5137544328372</v>
      </c>
      <c r="AB39" s="60">
        <f t="shared" si="6"/>
        <v>3044.2040295214942</v>
      </c>
      <c r="AC39" s="60">
        <f t="shared" si="6"/>
        <v>3105.0881101119244</v>
      </c>
      <c r="AD39" s="60">
        <f t="shared" si="6"/>
        <v>3167.189872314163</v>
      </c>
      <c r="AE39" s="60">
        <f t="shared" si="6"/>
        <v>3230.5336697604462</v>
      </c>
      <c r="AF39" s="60">
        <f t="shared" si="6"/>
        <v>3295.1443431556554</v>
      </c>
      <c r="AG39" s="60">
        <f t="shared" si="6"/>
        <v>3361.047230018768</v>
      </c>
      <c r="AH39" s="60">
        <f t="shared" si="6"/>
        <v>3428.2681746191433</v>
      </c>
      <c r="AI39" s="60">
        <f t="shared" si="6"/>
        <v>3496.8335381115262</v>
      </c>
      <c r="AJ39" s="60">
        <f t="shared" si="6"/>
        <v>3566.7702088737569</v>
      </c>
      <c r="AK39" s="60">
        <f t="shared" si="6"/>
        <v>3638.1056130512316</v>
      </c>
      <c r="AL39" s="60">
        <f t="shared" si="6"/>
        <v>3710.8677253122569</v>
      </c>
      <c r="AM39" s="60">
        <f t="shared" si="6"/>
        <v>3785.085079818502</v>
      </c>
      <c r="AN39" s="60">
        <f t="shared" si="6"/>
        <v>3860.7867814148722</v>
      </c>
      <c r="AO39" s="60">
        <f t="shared" si="6"/>
        <v>3938.00251704317</v>
      </c>
      <c r="AP39" s="60">
        <f t="shared" si="6"/>
        <v>4016.762567384033</v>
      </c>
      <c r="AQ39" s="60">
        <f t="shared" si="6"/>
        <v>4097.0978187317141</v>
      </c>
      <c r="AR39" s="60">
        <f t="shared" si="6"/>
        <v>4179.0397751063474</v>
      </c>
      <c r="AS39" s="60">
        <f t="shared" si="6"/>
        <v>4262.6205706084756</v>
      </c>
      <c r="AT39" s="60">
        <f t="shared" si="6"/>
        <v>4347.8729820206454</v>
      </c>
      <c r="AU39" s="60">
        <f t="shared" si="6"/>
        <v>4434.8304416610572</v>
      </c>
      <c r="AV39" s="60">
        <f t="shared" si="6"/>
        <v>4523.5270504942791</v>
      </c>
      <c r="AW39" s="60">
        <f t="shared" si="6"/>
        <v>4613.997591504165</v>
      </c>
      <c r="AX39" s="60">
        <f t="shared" si="6"/>
        <v>4706.2775433342467</v>
      </c>
      <c r="AY39" s="60">
        <f t="shared" si="6"/>
        <v>4800.4030942009331</v>
      </c>
      <c r="AZ39" s="60">
        <f t="shared" si="6"/>
        <v>4896.4111560849515</v>
      </c>
      <c r="BA39" s="60">
        <f t="shared" si="6"/>
        <v>4994.3393792066499</v>
      </c>
      <c r="BB39" s="60">
        <f t="shared" si="6"/>
        <v>5094.2261667907833</v>
      </c>
      <c r="BC39" s="60">
        <f t="shared" si="6"/>
        <v>5196.1106901265975</v>
      </c>
      <c r="BD39" s="60">
        <f t="shared" si="6"/>
        <v>5300.032903929131</v>
      </c>
      <c r="BE39" s="60">
        <f t="shared" si="6"/>
        <v>5406.033562007713</v>
      </c>
      <c r="BF39" s="60">
        <f t="shared" si="6"/>
        <v>5514.1542332478675</v>
      </c>
      <c r="BG39" s="60">
        <f t="shared" si="6"/>
        <v>5624.4373179128261</v>
      </c>
      <c r="BH39" s="60">
        <f t="shared" si="6"/>
        <v>5736.9260642710833</v>
      </c>
      <c r="BI39" s="60">
        <f t="shared" si="6"/>
        <v>5851.6645855565048</v>
      </c>
      <c r="BJ39" s="60">
        <f t="shared" si="6"/>
        <v>5968.6978772676357</v>
      </c>
      <c r="BK39" s="60">
        <f t="shared" si="6"/>
        <v>6088.0718348129876</v>
      </c>
      <c r="BL39" s="60">
        <f t="shared" si="6"/>
        <v>6209.8332715092474</v>
      </c>
      <c r="BM39" s="60">
        <f t="shared" si="6"/>
        <v>6334.0299369394334</v>
      </c>
    </row>
    <row r="40" spans="2:65" s="60" customFormat="1">
      <c r="B40" s="1535"/>
      <c r="C40" s="60" t="s">
        <v>162</v>
      </c>
      <c r="D40" s="60" t="s">
        <v>111</v>
      </c>
      <c r="F40" s="60">
        <f t="shared" si="6"/>
        <v>53.5</v>
      </c>
      <c r="G40" s="60">
        <f t="shared" si="6"/>
        <v>55.6614</v>
      </c>
      <c r="H40" s="60">
        <f t="shared" si="6"/>
        <v>56.774627999999993</v>
      </c>
      <c r="I40" s="60">
        <f t="shared" si="6"/>
        <v>57.910120559999996</v>
      </c>
      <c r="J40" s="60">
        <f t="shared" si="6"/>
        <v>118.13664594239998</v>
      </c>
      <c r="K40" s="60">
        <f t="shared" si="6"/>
        <v>120.499378861248</v>
      </c>
      <c r="L40" s="60">
        <f t="shared" si="6"/>
        <v>122.90936643847296</v>
      </c>
      <c r="M40" s="60">
        <f t="shared" si="6"/>
        <v>156.70944220905304</v>
      </c>
      <c r="N40" s="60">
        <f t="shared" si="6"/>
        <v>159.84363105323411</v>
      </c>
      <c r="O40" s="60">
        <f t="shared" si="6"/>
        <v>163.04050367429878</v>
      </c>
      <c r="P40" s="60">
        <f t="shared" si="6"/>
        <v>166.30131374778477</v>
      </c>
      <c r="Q40" s="60">
        <f t="shared" si="6"/>
        <v>169.62734002274044</v>
      </c>
      <c r="R40" s="60">
        <f t="shared" si="6"/>
        <v>173.01988682319526</v>
      </c>
      <c r="S40" s="60">
        <f t="shared" si="6"/>
        <v>176.48028455965917</v>
      </c>
      <c r="T40" s="60">
        <f t="shared" si="6"/>
        <v>180.00989025085238</v>
      </c>
      <c r="U40" s="60">
        <f t="shared" si="6"/>
        <v>183.61008805586945</v>
      </c>
      <c r="V40" s="60">
        <f t="shared" si="6"/>
        <v>187.28228981698686</v>
      </c>
      <c r="W40" s="60">
        <f t="shared" si="6"/>
        <v>191.02793561332658</v>
      </c>
      <c r="X40" s="60">
        <f t="shared" si="6"/>
        <v>194.84849432559309</v>
      </c>
      <c r="Y40" s="60">
        <f t="shared" si="6"/>
        <v>198.74546421210499</v>
      </c>
      <c r="Z40" s="60">
        <f t="shared" si="6"/>
        <v>202.72037349634709</v>
      </c>
      <c r="AA40" s="60">
        <f t="shared" si="6"/>
        <v>206.77478096627402</v>
      </c>
      <c r="AB40" s="60">
        <f t="shared" si="6"/>
        <v>210.91027658559946</v>
      </c>
      <c r="AC40" s="60">
        <f t="shared" si="6"/>
        <v>215.12848211731148</v>
      </c>
      <c r="AD40" s="60">
        <f t="shared" si="6"/>
        <v>219.43105175965775</v>
      </c>
      <c r="AE40" s="60">
        <f t="shared" si="6"/>
        <v>223.81967279485087</v>
      </c>
      <c r="AF40" s="60">
        <f t="shared" si="6"/>
        <v>228.29606625074791</v>
      </c>
      <c r="AG40" s="60">
        <f t="shared" si="6"/>
        <v>232.86198757576284</v>
      </c>
      <c r="AH40" s="60">
        <f t="shared" si="6"/>
        <v>237.51922732727812</v>
      </c>
      <c r="AI40" s="60">
        <f t="shared" si="6"/>
        <v>242.26961187382366</v>
      </c>
      <c r="AJ40" s="60">
        <f t="shared" si="6"/>
        <v>247.11500411130015</v>
      </c>
      <c r="AK40" s="60">
        <f t="shared" si="6"/>
        <v>252.05730419352616</v>
      </c>
      <c r="AL40" s="60">
        <f t="shared" si="6"/>
        <v>257.09845027739669</v>
      </c>
      <c r="AM40" s="60">
        <f t="shared" si="6"/>
        <v>262.24041928294463</v>
      </c>
      <c r="AN40" s="60">
        <f t="shared" si="6"/>
        <v>267.48522766860356</v>
      </c>
      <c r="AO40" s="60">
        <f t="shared" si="6"/>
        <v>272.83493222197563</v>
      </c>
      <c r="AP40" s="60">
        <f t="shared" si="6"/>
        <v>278.29163086641512</v>
      </c>
      <c r="AQ40" s="60">
        <f t="shared" si="6"/>
        <v>283.85746348374346</v>
      </c>
      <c r="AR40" s="60">
        <f t="shared" si="6"/>
        <v>289.53461275341829</v>
      </c>
      <c r="AS40" s="60">
        <f t="shared" si="6"/>
        <v>295.32530500848668</v>
      </c>
      <c r="AT40" s="60">
        <f t="shared" si="6"/>
        <v>301.23181110865642</v>
      </c>
      <c r="AU40" s="60">
        <f t="shared" si="6"/>
        <v>307.25644733082953</v>
      </c>
      <c r="AV40" s="60">
        <f t="shared" si="6"/>
        <v>313.40157627744617</v>
      </c>
      <c r="AW40" s="60">
        <f t="shared" si="6"/>
        <v>319.66960780299507</v>
      </c>
      <c r="AX40" s="60">
        <f t="shared" si="6"/>
        <v>326.06299995905493</v>
      </c>
      <c r="AY40" s="60">
        <f t="shared" si="6"/>
        <v>332.58425995823609</v>
      </c>
      <c r="AZ40" s="60">
        <f t="shared" si="6"/>
        <v>339.23594515740081</v>
      </c>
      <c r="BA40" s="60">
        <f t="shared" si="6"/>
        <v>346.02066406054877</v>
      </c>
      <c r="BB40" s="60">
        <f t="shared" si="6"/>
        <v>352.94107734175981</v>
      </c>
      <c r="BC40" s="60">
        <f t="shared" si="6"/>
        <v>359.99989888859488</v>
      </c>
      <c r="BD40" s="60">
        <f t="shared" si="6"/>
        <v>367.19989686636688</v>
      </c>
      <c r="BE40" s="60">
        <f t="shared" si="6"/>
        <v>374.54389480369412</v>
      </c>
      <c r="BF40" s="60">
        <f t="shared" si="6"/>
        <v>382.03477269976804</v>
      </c>
      <c r="BG40" s="60">
        <f t="shared" si="6"/>
        <v>389.67546815376346</v>
      </c>
      <c r="BH40" s="60">
        <f t="shared" si="6"/>
        <v>397.46897751683883</v>
      </c>
      <c r="BI40" s="60">
        <f t="shared" si="6"/>
        <v>405.41835706717563</v>
      </c>
      <c r="BJ40" s="60">
        <f t="shared" si="6"/>
        <v>413.52672420851917</v>
      </c>
      <c r="BK40" s="60">
        <f t="shared" si="6"/>
        <v>421.79725869268952</v>
      </c>
      <c r="BL40" s="60">
        <f t="shared" si="6"/>
        <v>430.23320386654325</v>
      </c>
      <c r="BM40" s="60">
        <f t="shared" si="6"/>
        <v>438.83786794387419</v>
      </c>
    </row>
    <row r="41" spans="2:65" s="60" customFormat="1">
      <c r="B41" s="1535"/>
      <c r="C41" s="60" t="s">
        <v>162</v>
      </c>
      <c r="D41" s="60" t="s">
        <v>112</v>
      </c>
      <c r="F41" s="60">
        <f t="shared" si="6"/>
        <v>240</v>
      </c>
      <c r="G41" s="60">
        <f t="shared" si="6"/>
        <v>249.696</v>
      </c>
      <c r="H41" s="60">
        <f t="shared" si="6"/>
        <v>254.68991999999997</v>
      </c>
      <c r="I41" s="60">
        <f t="shared" si="6"/>
        <v>259.7837184</v>
      </c>
      <c r="J41" s="60">
        <f t="shared" si="6"/>
        <v>331.22424096000003</v>
      </c>
      <c r="K41" s="60">
        <f t="shared" si="6"/>
        <v>337.84872577920004</v>
      </c>
      <c r="L41" s="60">
        <f t="shared" si="6"/>
        <v>344.60570029478401</v>
      </c>
      <c r="M41" s="60">
        <f t="shared" si="6"/>
        <v>439.37226787584967</v>
      </c>
      <c r="N41" s="60">
        <f t="shared" si="6"/>
        <v>448.15971323336663</v>
      </c>
      <c r="O41" s="60">
        <f t="shared" si="6"/>
        <v>457.12290749803401</v>
      </c>
      <c r="P41" s="60">
        <f t="shared" si="6"/>
        <v>466.26536564799466</v>
      </c>
      <c r="Q41" s="60">
        <f t="shared" si="6"/>
        <v>475.59067296095458</v>
      </c>
      <c r="R41" s="60">
        <f t="shared" si="6"/>
        <v>485.10248642017365</v>
      </c>
      <c r="S41" s="60">
        <f t="shared" si="6"/>
        <v>494.80453614857714</v>
      </c>
      <c r="T41" s="60">
        <f t="shared" si="6"/>
        <v>504.70062687154871</v>
      </c>
      <c r="U41" s="60">
        <f t="shared" si="6"/>
        <v>514.79463940897972</v>
      </c>
      <c r="V41" s="60">
        <f t="shared" si="6"/>
        <v>525.0905321971594</v>
      </c>
      <c r="W41" s="60">
        <f t="shared" si="6"/>
        <v>535.59234284110266</v>
      </c>
      <c r="X41" s="60">
        <f t="shared" si="6"/>
        <v>546.30418969792458</v>
      </c>
      <c r="Y41" s="60">
        <f t="shared" si="6"/>
        <v>557.23027349188317</v>
      </c>
      <c r="Z41" s="60">
        <f t="shared" si="6"/>
        <v>568.37487896172081</v>
      </c>
      <c r="AA41" s="60">
        <f t="shared" si="6"/>
        <v>579.74237654095521</v>
      </c>
      <c r="AB41" s="60">
        <f t="shared" si="6"/>
        <v>591.33722407177436</v>
      </c>
      <c r="AC41" s="60">
        <f t="shared" si="6"/>
        <v>603.16396855320977</v>
      </c>
      <c r="AD41" s="60">
        <f t="shared" si="6"/>
        <v>615.22724792427402</v>
      </c>
      <c r="AE41" s="60">
        <f t="shared" si="6"/>
        <v>627.53179288275953</v>
      </c>
      <c r="AF41" s="60">
        <f t="shared" si="6"/>
        <v>640.0824287404148</v>
      </c>
      <c r="AG41" s="60">
        <f t="shared" si="6"/>
        <v>652.88407731522295</v>
      </c>
      <c r="AH41" s="60">
        <f t="shared" si="6"/>
        <v>665.94175886152743</v>
      </c>
      <c r="AI41" s="60">
        <f t="shared" si="6"/>
        <v>679.26059403875797</v>
      </c>
      <c r="AJ41" s="60">
        <f t="shared" si="6"/>
        <v>692.84580591953318</v>
      </c>
      <c r="AK41" s="60">
        <f t="shared" si="6"/>
        <v>706.70272203792376</v>
      </c>
      <c r="AL41" s="60">
        <f t="shared" si="6"/>
        <v>720.83677647868228</v>
      </c>
      <c r="AM41" s="60">
        <f t="shared" si="6"/>
        <v>735.25351200825605</v>
      </c>
      <c r="AN41" s="60">
        <f t="shared" si="6"/>
        <v>749.95858224842118</v>
      </c>
      <c r="AO41" s="60">
        <f t="shared" si="6"/>
        <v>764.95775389338974</v>
      </c>
      <c r="AP41" s="60">
        <f t="shared" si="6"/>
        <v>780.25690897125742</v>
      </c>
      <c r="AQ41" s="60">
        <f t="shared" si="6"/>
        <v>795.86204715068266</v>
      </c>
      <c r="AR41" s="60">
        <f t="shared" si="6"/>
        <v>811.77928809369621</v>
      </c>
      <c r="AS41" s="60">
        <f t="shared" si="6"/>
        <v>828.01487385557027</v>
      </c>
      <c r="AT41" s="60">
        <f t="shared" si="6"/>
        <v>844.57517133268163</v>
      </c>
      <c r="AU41" s="60">
        <f t="shared" si="6"/>
        <v>861.46667475933521</v>
      </c>
      <c r="AV41" s="60">
        <f t="shared" si="6"/>
        <v>878.69600825452187</v>
      </c>
      <c r="AW41" s="60">
        <f t="shared" si="6"/>
        <v>896.26992841961237</v>
      </c>
      <c r="AX41" s="60">
        <f t="shared" si="6"/>
        <v>914.19532698800447</v>
      </c>
      <c r="AY41" s="60">
        <f t="shared" si="6"/>
        <v>932.47923352776479</v>
      </c>
      <c r="AZ41" s="60">
        <f t="shared" si="6"/>
        <v>951.12881819832</v>
      </c>
      <c r="BA41" s="60">
        <f t="shared" si="6"/>
        <v>970.15139456228644</v>
      </c>
      <c r="BB41" s="60">
        <f t="shared" si="6"/>
        <v>989.55442245353208</v>
      </c>
      <c r="BC41" s="60">
        <f t="shared" si="6"/>
        <v>1009.3455109026027</v>
      </c>
      <c r="BD41" s="60">
        <f t="shared" si="6"/>
        <v>1029.5324211206548</v>
      </c>
      <c r="BE41" s="60">
        <f t="shared" si="6"/>
        <v>1050.1230695430677</v>
      </c>
      <c r="BF41" s="60">
        <f t="shared" si="6"/>
        <v>1071.1255309339294</v>
      </c>
      <c r="BG41" s="60">
        <f t="shared" si="6"/>
        <v>1092.5480415526079</v>
      </c>
      <c r="BH41" s="60">
        <f t="shared" si="6"/>
        <v>1114.3990023836602</v>
      </c>
      <c r="BI41" s="60">
        <f t="shared" si="6"/>
        <v>1136.6869824313335</v>
      </c>
      <c r="BJ41" s="60">
        <f t="shared" si="6"/>
        <v>1159.4207220799603</v>
      </c>
      <c r="BK41" s="60">
        <f t="shared" si="6"/>
        <v>1182.6091365215595</v>
      </c>
      <c r="BL41" s="60">
        <f t="shared" si="6"/>
        <v>1206.2613192519907</v>
      </c>
      <c r="BM41" s="60">
        <f t="shared" si="6"/>
        <v>1230.3865456370306</v>
      </c>
    </row>
    <row r="42" spans="2:65" s="60" customFormat="1">
      <c r="B42" s="1535"/>
      <c r="C42" s="60" t="s">
        <v>113</v>
      </c>
      <c r="D42" s="60" t="s">
        <v>111</v>
      </c>
      <c r="F42" s="60">
        <f t="shared" si="6"/>
        <v>53.5</v>
      </c>
      <c r="G42" s="60">
        <f t="shared" si="6"/>
        <v>55.6614</v>
      </c>
      <c r="H42" s="60">
        <f t="shared" si="6"/>
        <v>56.774627999999993</v>
      </c>
      <c r="I42" s="60">
        <f t="shared" si="6"/>
        <v>57.910120559999996</v>
      </c>
      <c r="J42" s="60">
        <f t="shared" si="6"/>
        <v>88.602484456799985</v>
      </c>
      <c r="K42" s="60">
        <f t="shared" si="6"/>
        <v>90.374534145935996</v>
      </c>
      <c r="L42" s="60">
        <f t="shared" si="6"/>
        <v>92.182024828854722</v>
      </c>
      <c r="M42" s="60">
        <f t="shared" si="6"/>
        <v>125.36755376724243</v>
      </c>
      <c r="N42" s="60">
        <f t="shared" si="6"/>
        <v>127.87490484258727</v>
      </c>
      <c r="O42" s="60">
        <f t="shared" si="6"/>
        <v>130.43240293943904</v>
      </c>
      <c r="P42" s="60">
        <f t="shared" si="6"/>
        <v>133.0410509982278</v>
      </c>
      <c r="Q42" s="60">
        <f t="shared" si="6"/>
        <v>135.70187201819235</v>
      </c>
      <c r="R42" s="60">
        <f t="shared" si="6"/>
        <v>138.4159094585562</v>
      </c>
      <c r="S42" s="60">
        <f t="shared" si="6"/>
        <v>141.18422764772734</v>
      </c>
      <c r="T42" s="60">
        <f t="shared" si="6"/>
        <v>144.00791220068189</v>
      </c>
      <c r="U42" s="60">
        <f t="shared" ref="U42:BM45" si="7">U22*U32</f>
        <v>146.88807044469556</v>
      </c>
      <c r="V42" s="60">
        <f t="shared" si="7"/>
        <v>149.82583185358948</v>
      </c>
      <c r="W42" s="60">
        <f t="shared" si="7"/>
        <v>152.82234849066126</v>
      </c>
      <c r="X42" s="60">
        <f t="shared" si="7"/>
        <v>155.87879546047449</v>
      </c>
      <c r="Y42" s="60">
        <f t="shared" si="7"/>
        <v>158.996371369684</v>
      </c>
      <c r="Z42" s="60">
        <f t="shared" si="7"/>
        <v>162.17629879707769</v>
      </c>
      <c r="AA42" s="60">
        <f t="shared" si="7"/>
        <v>165.41982477301923</v>
      </c>
      <c r="AB42" s="60">
        <f t="shared" si="7"/>
        <v>168.72822126847956</v>
      </c>
      <c r="AC42" s="60">
        <f t="shared" si="7"/>
        <v>172.10278569384917</v>
      </c>
      <c r="AD42" s="60">
        <f t="shared" si="7"/>
        <v>175.54484140772618</v>
      </c>
      <c r="AE42" s="60">
        <f t="shared" si="7"/>
        <v>179.05573823588071</v>
      </c>
      <c r="AF42" s="60">
        <f t="shared" si="7"/>
        <v>182.63685300059834</v>
      </c>
      <c r="AG42" s="60">
        <f t="shared" si="7"/>
        <v>186.28959006061027</v>
      </c>
      <c r="AH42" s="60">
        <f t="shared" si="7"/>
        <v>190.01538186182248</v>
      </c>
      <c r="AI42" s="60">
        <f t="shared" si="7"/>
        <v>193.81568949905895</v>
      </c>
      <c r="AJ42" s="60">
        <f t="shared" si="7"/>
        <v>197.69200328904014</v>
      </c>
      <c r="AK42" s="60">
        <f t="shared" si="7"/>
        <v>201.64584335482093</v>
      </c>
      <c r="AL42" s="60">
        <f t="shared" si="7"/>
        <v>205.67876022191737</v>
      </c>
      <c r="AM42" s="60">
        <f t="shared" si="7"/>
        <v>209.79233542635569</v>
      </c>
      <c r="AN42" s="60">
        <f t="shared" si="7"/>
        <v>213.98818213488283</v>
      </c>
      <c r="AO42" s="60">
        <f t="shared" si="7"/>
        <v>218.26794577758051</v>
      </c>
      <c r="AP42" s="60">
        <f t="shared" si="7"/>
        <v>222.63330469313212</v>
      </c>
      <c r="AQ42" s="60">
        <f t="shared" si="7"/>
        <v>227.08597078699478</v>
      </c>
      <c r="AR42" s="60">
        <f t="shared" si="7"/>
        <v>231.62769020273461</v>
      </c>
      <c r="AS42" s="60">
        <f t="shared" si="7"/>
        <v>236.26024400678938</v>
      </c>
      <c r="AT42" s="60">
        <f t="shared" si="7"/>
        <v>240.98544888692516</v>
      </c>
      <c r="AU42" s="60">
        <f t="shared" si="7"/>
        <v>245.80515786466364</v>
      </c>
      <c r="AV42" s="60">
        <f t="shared" si="7"/>
        <v>250.72126102195693</v>
      </c>
      <c r="AW42" s="60">
        <f t="shared" si="7"/>
        <v>255.73568624239607</v>
      </c>
      <c r="AX42" s="60">
        <f t="shared" si="7"/>
        <v>260.85039996724396</v>
      </c>
      <c r="AY42" s="60">
        <f t="shared" si="7"/>
        <v>266.06740796658886</v>
      </c>
      <c r="AZ42" s="60">
        <f t="shared" si="7"/>
        <v>271.38875612592062</v>
      </c>
      <c r="BA42" s="60">
        <f t="shared" si="7"/>
        <v>276.81653124843899</v>
      </c>
      <c r="BB42" s="60">
        <f t="shared" si="7"/>
        <v>282.35286187340785</v>
      </c>
      <c r="BC42" s="60">
        <f t="shared" si="7"/>
        <v>287.99991911087591</v>
      </c>
      <c r="BD42" s="60">
        <f t="shared" si="7"/>
        <v>293.7599174930935</v>
      </c>
      <c r="BE42" s="60">
        <f t="shared" si="7"/>
        <v>299.63511584295532</v>
      </c>
      <c r="BF42" s="60">
        <f t="shared" si="7"/>
        <v>305.62781815981447</v>
      </c>
      <c r="BG42" s="60">
        <f t="shared" si="7"/>
        <v>311.74037452301081</v>
      </c>
      <c r="BH42" s="60">
        <f t="shared" si="7"/>
        <v>317.97518201347106</v>
      </c>
      <c r="BI42" s="60">
        <f t="shared" si="7"/>
        <v>324.33468565374051</v>
      </c>
      <c r="BJ42" s="60">
        <f t="shared" si="7"/>
        <v>330.82137936681534</v>
      </c>
      <c r="BK42" s="60">
        <f t="shared" si="7"/>
        <v>337.4378069541516</v>
      </c>
      <c r="BL42" s="60">
        <f t="shared" si="7"/>
        <v>344.18656309323461</v>
      </c>
      <c r="BM42" s="60">
        <f t="shared" si="7"/>
        <v>351.07029435509935</v>
      </c>
    </row>
    <row r="43" spans="2:65" s="60" customFormat="1">
      <c r="B43" s="1535"/>
      <c r="C43" s="60" t="s">
        <v>113</v>
      </c>
      <c r="D43" s="60" t="s">
        <v>112</v>
      </c>
      <c r="F43" s="60">
        <f t="shared" ref="F43:AK45" si="8">F23*F33</f>
        <v>240</v>
      </c>
      <c r="G43" s="60">
        <f t="shared" si="8"/>
        <v>249.696</v>
      </c>
      <c r="H43" s="60">
        <f t="shared" si="8"/>
        <v>254.68991999999997</v>
      </c>
      <c r="I43" s="60">
        <f t="shared" si="8"/>
        <v>259.7837184</v>
      </c>
      <c r="J43" s="60">
        <f t="shared" si="8"/>
        <v>248.41818072000001</v>
      </c>
      <c r="K43" s="60">
        <f t="shared" si="8"/>
        <v>253.38654433440004</v>
      </c>
      <c r="L43" s="60">
        <f t="shared" si="8"/>
        <v>258.45427522108804</v>
      </c>
      <c r="M43" s="60">
        <f t="shared" si="8"/>
        <v>351.49781430067975</v>
      </c>
      <c r="N43" s="60">
        <f t="shared" si="8"/>
        <v>358.52777058669335</v>
      </c>
      <c r="O43" s="60">
        <f t="shared" si="8"/>
        <v>365.69832599842721</v>
      </c>
      <c r="P43" s="60">
        <f t="shared" si="8"/>
        <v>373.01229251839572</v>
      </c>
      <c r="Q43" s="60">
        <f t="shared" si="8"/>
        <v>380.47253836876365</v>
      </c>
      <c r="R43" s="60">
        <f t="shared" si="8"/>
        <v>388.08198913613893</v>
      </c>
      <c r="S43" s="60">
        <f t="shared" si="8"/>
        <v>395.84362891886173</v>
      </c>
      <c r="T43" s="60">
        <f t="shared" si="8"/>
        <v>403.76050149723892</v>
      </c>
      <c r="U43" s="60">
        <f t="shared" si="8"/>
        <v>411.83571152718378</v>
      </c>
      <c r="V43" s="60">
        <f t="shared" si="8"/>
        <v>420.0724257577275</v>
      </c>
      <c r="W43" s="60">
        <f t="shared" si="8"/>
        <v>428.47387427288209</v>
      </c>
      <c r="X43" s="60">
        <f t="shared" si="8"/>
        <v>437.04335175833967</v>
      </c>
      <c r="Y43" s="60">
        <f t="shared" si="8"/>
        <v>445.78421879350657</v>
      </c>
      <c r="Z43" s="60">
        <f t="shared" si="8"/>
        <v>454.69990316937668</v>
      </c>
      <c r="AA43" s="60">
        <f t="shared" si="8"/>
        <v>463.79390123276414</v>
      </c>
      <c r="AB43" s="60">
        <f t="shared" si="8"/>
        <v>473.06977925741944</v>
      </c>
      <c r="AC43" s="60">
        <f t="shared" si="8"/>
        <v>482.53117484256785</v>
      </c>
      <c r="AD43" s="60">
        <f t="shared" si="8"/>
        <v>492.18179833941923</v>
      </c>
      <c r="AE43" s="60">
        <f t="shared" si="8"/>
        <v>502.02543430620767</v>
      </c>
      <c r="AF43" s="60">
        <f t="shared" si="8"/>
        <v>512.06594299233177</v>
      </c>
      <c r="AG43" s="60">
        <f t="shared" si="8"/>
        <v>522.30726185217839</v>
      </c>
      <c r="AH43" s="60">
        <f t="shared" si="8"/>
        <v>532.75340708922192</v>
      </c>
      <c r="AI43" s="60">
        <f t="shared" si="8"/>
        <v>543.40847523100638</v>
      </c>
      <c r="AJ43" s="60">
        <f t="shared" si="8"/>
        <v>554.27664473562663</v>
      </c>
      <c r="AK43" s="60">
        <f t="shared" si="8"/>
        <v>565.36217763033903</v>
      </c>
      <c r="AL43" s="60">
        <f t="shared" si="7"/>
        <v>576.66942118294583</v>
      </c>
      <c r="AM43" s="60">
        <f t="shared" si="7"/>
        <v>588.20280960660489</v>
      </c>
      <c r="AN43" s="60">
        <f t="shared" si="7"/>
        <v>599.96686579873699</v>
      </c>
      <c r="AO43" s="60">
        <f t="shared" si="7"/>
        <v>611.96620311471179</v>
      </c>
      <c r="AP43" s="60">
        <f t="shared" si="7"/>
        <v>624.20552717700593</v>
      </c>
      <c r="AQ43" s="60">
        <f t="shared" si="7"/>
        <v>636.6896377205461</v>
      </c>
      <c r="AR43" s="60">
        <f t="shared" si="7"/>
        <v>649.42343047495694</v>
      </c>
      <c r="AS43" s="60">
        <f t="shared" si="7"/>
        <v>662.41189908445619</v>
      </c>
      <c r="AT43" s="60">
        <f t="shared" si="7"/>
        <v>675.66013706614524</v>
      </c>
      <c r="AU43" s="60">
        <f t="shared" si="7"/>
        <v>689.17333980746821</v>
      </c>
      <c r="AV43" s="60">
        <f t="shared" si="7"/>
        <v>702.95680660361757</v>
      </c>
      <c r="AW43" s="60">
        <f t="shared" si="7"/>
        <v>717.0159427356898</v>
      </c>
      <c r="AX43" s="60">
        <f t="shared" si="7"/>
        <v>731.35626159040362</v>
      </c>
      <c r="AY43" s="60">
        <f t="shared" si="7"/>
        <v>745.98338682221186</v>
      </c>
      <c r="AZ43" s="60">
        <f t="shared" si="7"/>
        <v>760.90305455865609</v>
      </c>
      <c r="BA43" s="60">
        <f t="shared" si="7"/>
        <v>776.12111564982911</v>
      </c>
      <c r="BB43" s="60">
        <f t="shared" si="7"/>
        <v>791.64353796282569</v>
      </c>
      <c r="BC43" s="60">
        <f t="shared" si="7"/>
        <v>807.47640872208206</v>
      </c>
      <c r="BD43" s="60">
        <f t="shared" si="7"/>
        <v>823.62593689652385</v>
      </c>
      <c r="BE43" s="60">
        <f t="shared" si="7"/>
        <v>840.09845563445424</v>
      </c>
      <c r="BF43" s="60">
        <f t="shared" si="7"/>
        <v>856.90042474714346</v>
      </c>
      <c r="BG43" s="60">
        <f t="shared" si="7"/>
        <v>874.0384332420864</v>
      </c>
      <c r="BH43" s="60">
        <f t="shared" si="7"/>
        <v>891.51920190692817</v>
      </c>
      <c r="BI43" s="60">
        <f t="shared" si="7"/>
        <v>909.34958594506679</v>
      </c>
      <c r="BJ43" s="60">
        <f t="shared" si="7"/>
        <v>927.53657766396827</v>
      </c>
      <c r="BK43" s="60">
        <f t="shared" si="7"/>
        <v>946.08730921724759</v>
      </c>
      <c r="BL43" s="60">
        <f t="shared" si="7"/>
        <v>965.00905540159249</v>
      </c>
      <c r="BM43" s="60">
        <f t="shared" si="7"/>
        <v>984.30923650962438</v>
      </c>
    </row>
    <row r="44" spans="2:65" s="60" customFormat="1">
      <c r="B44" s="1535"/>
      <c r="C44" s="60" t="s">
        <v>114</v>
      </c>
      <c r="D44" s="60" t="s">
        <v>111</v>
      </c>
      <c r="F44" s="60">
        <f t="shared" si="8"/>
        <v>61.499999999999993</v>
      </c>
      <c r="G44" s="60">
        <f t="shared" si="8"/>
        <v>63.984599999999993</v>
      </c>
      <c r="H44" s="60">
        <f t="shared" si="8"/>
        <v>65.264291999999983</v>
      </c>
      <c r="I44" s="60">
        <f t="shared" si="8"/>
        <v>66.569577839999994</v>
      </c>
      <c r="J44" s="60">
        <f t="shared" si="8"/>
        <v>87.13957739256</v>
      </c>
      <c r="K44" s="60">
        <f t="shared" si="8"/>
        <v>88.882368940411197</v>
      </c>
      <c r="L44" s="60">
        <f t="shared" si="8"/>
        <v>90.660016319219423</v>
      </c>
      <c r="M44" s="60">
        <f t="shared" si="8"/>
        <v>102.08082356982239</v>
      </c>
      <c r="N44" s="60">
        <f t="shared" si="8"/>
        <v>113.43221115078664</v>
      </c>
      <c r="O44" s="60">
        <f t="shared" si="8"/>
        <v>125.19682190556154</v>
      </c>
      <c r="P44" s="60">
        <f t="shared" si="8"/>
        <v>137.3866442060671</v>
      </c>
      <c r="Q44" s="60">
        <f t="shared" si="8"/>
        <v>140.13437709018845</v>
      </c>
      <c r="R44" s="60">
        <f t="shared" si="8"/>
        <v>142.93706463199226</v>
      </c>
      <c r="S44" s="60">
        <f t="shared" si="8"/>
        <v>145.79580592463205</v>
      </c>
      <c r="T44" s="60">
        <f t="shared" si="8"/>
        <v>148.71172204312472</v>
      </c>
      <c r="U44" s="60">
        <f t="shared" si="8"/>
        <v>151.68595648398724</v>
      </c>
      <c r="V44" s="60">
        <f t="shared" si="8"/>
        <v>154.71967561366699</v>
      </c>
      <c r="W44" s="60">
        <f t="shared" si="8"/>
        <v>157.81406912594034</v>
      </c>
      <c r="X44" s="60">
        <f t="shared" si="8"/>
        <v>160.97035050845915</v>
      </c>
      <c r="Y44" s="60">
        <f t="shared" si="8"/>
        <v>164.18975751862831</v>
      </c>
      <c r="Z44" s="60">
        <f t="shared" si="8"/>
        <v>167.47355266900092</v>
      </c>
      <c r="AA44" s="60">
        <f t="shared" si="8"/>
        <v>170.82302372238092</v>
      </c>
      <c r="AB44" s="60">
        <f t="shared" si="8"/>
        <v>174.23948419682853</v>
      </c>
      <c r="AC44" s="60">
        <f t="shared" si="8"/>
        <v>177.72427388076511</v>
      </c>
      <c r="AD44" s="60">
        <f t="shared" si="8"/>
        <v>181.2787593583804</v>
      </c>
      <c r="AE44" s="60">
        <f t="shared" si="8"/>
        <v>184.90433454554801</v>
      </c>
      <c r="AF44" s="60">
        <f t="shared" si="8"/>
        <v>188.60242123645898</v>
      </c>
      <c r="AG44" s="60">
        <f t="shared" si="8"/>
        <v>192.37446966118816</v>
      </c>
      <c r="AH44" s="60">
        <f t="shared" si="8"/>
        <v>196.22195905441191</v>
      </c>
      <c r="AI44" s="60">
        <f t="shared" si="8"/>
        <v>200.14639823550016</v>
      </c>
      <c r="AJ44" s="60">
        <f t="shared" si="8"/>
        <v>204.14932620021017</v>
      </c>
      <c r="AK44" s="60">
        <f t="shared" si="8"/>
        <v>208.23231272421435</v>
      </c>
      <c r="AL44" s="60">
        <f t="shared" si="7"/>
        <v>212.39695897869865</v>
      </c>
      <c r="AM44" s="60">
        <f t="shared" si="7"/>
        <v>216.64489815827261</v>
      </c>
      <c r="AN44" s="60">
        <f t="shared" si="7"/>
        <v>220.9777961214381</v>
      </c>
      <c r="AO44" s="60">
        <f t="shared" si="7"/>
        <v>225.3973520438669</v>
      </c>
      <c r="AP44" s="60">
        <f t="shared" si="7"/>
        <v>229.90529908474423</v>
      </c>
      <c r="AQ44" s="60">
        <f t="shared" si="7"/>
        <v>234.50340506643914</v>
      </c>
      <c r="AR44" s="60">
        <f t="shared" si="7"/>
        <v>239.19347316776785</v>
      </c>
      <c r="AS44" s="60">
        <f t="shared" si="7"/>
        <v>243.97734263112329</v>
      </c>
      <c r="AT44" s="60">
        <f t="shared" si="7"/>
        <v>248.8568894837457</v>
      </c>
      <c r="AU44" s="60">
        <f t="shared" si="7"/>
        <v>253.83402727342065</v>
      </c>
      <c r="AV44" s="60">
        <f t="shared" si="7"/>
        <v>258.91070781888908</v>
      </c>
      <c r="AW44" s="60">
        <f t="shared" si="7"/>
        <v>264.08892197526683</v>
      </c>
      <c r="AX44" s="60">
        <f t="shared" si="7"/>
        <v>269.37070041477216</v>
      </c>
      <c r="AY44" s="60">
        <f t="shared" si="7"/>
        <v>274.75811442306758</v>
      </c>
      <c r="AZ44" s="60">
        <f t="shared" si="7"/>
        <v>280.25327671152894</v>
      </c>
      <c r="BA44" s="60">
        <f t="shared" si="7"/>
        <v>285.8583422457595</v>
      </c>
      <c r="BB44" s="60">
        <f t="shared" si="7"/>
        <v>291.57550909067476</v>
      </c>
      <c r="BC44" s="60">
        <f t="shared" si="7"/>
        <v>297.40701927248813</v>
      </c>
      <c r="BD44" s="60">
        <f t="shared" si="7"/>
        <v>303.35515965793797</v>
      </c>
      <c r="BE44" s="60">
        <f t="shared" si="7"/>
        <v>309.42226285109666</v>
      </c>
      <c r="BF44" s="60">
        <f t="shared" si="7"/>
        <v>315.61070810811867</v>
      </c>
      <c r="BG44" s="60">
        <f t="shared" si="7"/>
        <v>321.92292227028111</v>
      </c>
      <c r="BH44" s="60">
        <f t="shared" si="7"/>
        <v>328.36138071568678</v>
      </c>
      <c r="BI44" s="60">
        <f t="shared" si="7"/>
        <v>334.92860833000049</v>
      </c>
      <c r="BJ44" s="60">
        <f t="shared" si="7"/>
        <v>341.62718049660054</v>
      </c>
      <c r="BK44" s="60">
        <f t="shared" si="7"/>
        <v>348.45972410653252</v>
      </c>
      <c r="BL44" s="60">
        <f t="shared" si="7"/>
        <v>355.42891858866312</v>
      </c>
      <c r="BM44" s="60">
        <f t="shared" si="7"/>
        <v>362.53749696043644</v>
      </c>
    </row>
    <row r="45" spans="2:65" s="60" customFormat="1">
      <c r="B45" s="1535"/>
      <c r="C45" s="60" t="s">
        <v>114</v>
      </c>
      <c r="D45" s="60" t="s">
        <v>112</v>
      </c>
      <c r="F45" s="60">
        <f t="shared" si="8"/>
        <v>433.6</v>
      </c>
      <c r="G45" s="60">
        <f t="shared" si="8"/>
        <v>451.11744000000004</v>
      </c>
      <c r="H45" s="60">
        <f t="shared" si="8"/>
        <v>460.13978880000002</v>
      </c>
      <c r="I45" s="60">
        <f t="shared" si="8"/>
        <v>469.34258457600004</v>
      </c>
      <c r="J45" s="60">
        <f t="shared" si="8"/>
        <v>831.79239551481601</v>
      </c>
      <c r="K45" s="60">
        <f t="shared" si="8"/>
        <v>761.44908897325729</v>
      </c>
      <c r="L45" s="60">
        <f t="shared" si="8"/>
        <v>687.95933321183031</v>
      </c>
      <c r="M45" s="60">
        <f t="shared" si="8"/>
        <v>674.72934603467979</v>
      </c>
      <c r="N45" s="60">
        <f t="shared" si="8"/>
        <v>749.75924931373618</v>
      </c>
      <c r="O45" s="60">
        <f t="shared" si="8"/>
        <v>827.52045698554116</v>
      </c>
      <c r="P45" s="60">
        <f t="shared" si="8"/>
        <v>908.09220926449245</v>
      </c>
      <c r="Q45" s="60">
        <f t="shared" si="8"/>
        <v>926.2540534497823</v>
      </c>
      <c r="R45" s="60">
        <f t="shared" si="8"/>
        <v>944.77913451877794</v>
      </c>
      <c r="S45" s="60">
        <f t="shared" si="8"/>
        <v>963.67471720915364</v>
      </c>
      <c r="T45" s="60">
        <f t="shared" si="8"/>
        <v>982.94821155333671</v>
      </c>
      <c r="U45" s="60">
        <f t="shared" si="8"/>
        <v>1002.6071757844036</v>
      </c>
      <c r="V45" s="60">
        <f t="shared" si="8"/>
        <v>1022.6593193000917</v>
      </c>
      <c r="W45" s="60">
        <f t="shared" si="8"/>
        <v>1043.1125056860935</v>
      </c>
      <c r="X45" s="60">
        <f t="shared" si="8"/>
        <v>1063.9747557998153</v>
      </c>
      <c r="Y45" s="60">
        <f t="shared" si="8"/>
        <v>1085.2542509158118</v>
      </c>
      <c r="Z45" s="60">
        <f t="shared" si="8"/>
        <v>1106.9593359341281</v>
      </c>
      <c r="AA45" s="60">
        <f t="shared" si="8"/>
        <v>1129.0985226528105</v>
      </c>
      <c r="AB45" s="60">
        <f t="shared" si="8"/>
        <v>1151.6804931058668</v>
      </c>
      <c r="AC45" s="60">
        <f t="shared" si="8"/>
        <v>1174.7141029679842</v>
      </c>
      <c r="AD45" s="60">
        <f t="shared" si="8"/>
        <v>1198.2083850273441</v>
      </c>
      <c r="AE45" s="60">
        <f t="shared" si="8"/>
        <v>1222.1725527278907</v>
      </c>
      <c r="AF45" s="60">
        <f t="shared" si="8"/>
        <v>1246.6160037824486</v>
      </c>
      <c r="AG45" s="60">
        <f t="shared" si="8"/>
        <v>1271.5483238580975</v>
      </c>
      <c r="AH45" s="60">
        <f t="shared" si="8"/>
        <v>1296.9792903352595</v>
      </c>
      <c r="AI45" s="60">
        <f t="shared" si="8"/>
        <v>1322.9188761419648</v>
      </c>
      <c r="AJ45" s="60">
        <f t="shared" si="8"/>
        <v>1349.3772536648041</v>
      </c>
      <c r="AK45" s="60">
        <f t="shared" si="8"/>
        <v>1376.3647987381</v>
      </c>
      <c r="AL45" s="60">
        <f t="shared" si="7"/>
        <v>1403.8920947128622</v>
      </c>
      <c r="AM45" s="60">
        <f t="shared" si="7"/>
        <v>1431.9699366071193</v>
      </c>
      <c r="AN45" s="60">
        <f t="shared" si="7"/>
        <v>1460.6093353392619</v>
      </c>
      <c r="AO45" s="60">
        <f t="shared" si="7"/>
        <v>1489.8215220460472</v>
      </c>
      <c r="AP45" s="60">
        <f t="shared" si="7"/>
        <v>1519.6179524869681</v>
      </c>
      <c r="AQ45" s="60">
        <f t="shared" si="7"/>
        <v>1550.0103115367076</v>
      </c>
      <c r="AR45" s="60">
        <f t="shared" si="7"/>
        <v>1581.0105177674416</v>
      </c>
      <c r="AS45" s="60">
        <f t="shared" si="7"/>
        <v>1612.6307281227907</v>
      </c>
      <c r="AT45" s="60">
        <f t="shared" si="7"/>
        <v>1644.8833426852464</v>
      </c>
      <c r="AU45" s="60">
        <f t="shared" si="7"/>
        <v>1677.7810095389511</v>
      </c>
      <c r="AV45" s="60">
        <f t="shared" si="7"/>
        <v>1711.3366297297302</v>
      </c>
      <c r="AW45" s="60">
        <f t="shared" si="7"/>
        <v>1745.563362324325</v>
      </c>
      <c r="AX45" s="60">
        <f t="shared" si="7"/>
        <v>1780.4746295708112</v>
      </c>
      <c r="AY45" s="60">
        <f t="shared" si="7"/>
        <v>1816.0841221622277</v>
      </c>
      <c r="AZ45" s="60">
        <f t="shared" si="7"/>
        <v>1852.405804605472</v>
      </c>
      <c r="BA45" s="60">
        <f t="shared" si="7"/>
        <v>1889.4539206975815</v>
      </c>
      <c r="BB45" s="60">
        <f t="shared" si="7"/>
        <v>1927.2429991115332</v>
      </c>
      <c r="BC45" s="60">
        <f t="shared" si="7"/>
        <v>1965.7878590937635</v>
      </c>
      <c r="BD45" s="60">
        <f t="shared" si="7"/>
        <v>2005.1036162756393</v>
      </c>
      <c r="BE45" s="60">
        <f t="shared" si="7"/>
        <v>2045.2056886011515</v>
      </c>
      <c r="BF45" s="60">
        <f t="shared" si="7"/>
        <v>2086.1098023731747</v>
      </c>
      <c r="BG45" s="60">
        <f t="shared" si="7"/>
        <v>2127.8319984206387</v>
      </c>
      <c r="BH45" s="60">
        <f t="shared" si="7"/>
        <v>2170.3886383890517</v>
      </c>
      <c r="BI45" s="60">
        <f t="shared" si="7"/>
        <v>2213.7964111568326</v>
      </c>
      <c r="BJ45" s="60">
        <f t="shared" si="7"/>
        <v>2258.0723393799699</v>
      </c>
      <c r="BK45" s="60">
        <f t="shared" si="7"/>
        <v>2303.2337861675687</v>
      </c>
      <c r="BL45" s="60">
        <f t="shared" si="7"/>
        <v>2349.2984618909204</v>
      </c>
      <c r="BM45" s="60">
        <f t="shared" si="7"/>
        <v>2396.2844311287386</v>
      </c>
    </row>
    <row r="46" spans="2:65" s="60" customFormat="1"/>
    <row r="47" spans="2:65" s="60" customFormat="1">
      <c r="F47" s="97">
        <f>SUM(F38:F46)</f>
        <v>1649.1</v>
      </c>
      <c r="G47" s="97">
        <f t="shared" ref="G47:BM47" si="9">SUM(G38:G46)</f>
        <v>1715.7236399999999</v>
      </c>
      <c r="H47" s="97">
        <f t="shared" si="9"/>
        <v>1750.0381127999999</v>
      </c>
      <c r="I47" s="97">
        <f t="shared" si="9"/>
        <v>1785.0388750560001</v>
      </c>
      <c r="J47" s="97">
        <f t="shared" si="9"/>
        <v>2961.3158467068961</v>
      </c>
      <c r="K47" s="97">
        <f t="shared" si="9"/>
        <v>3347.0898495429205</v>
      </c>
      <c r="L47" s="97">
        <f t="shared" si="9"/>
        <v>3747.110286153702</v>
      </c>
      <c r="M47" s="97">
        <f t="shared" si="9"/>
        <v>4359.4516418641806</v>
      </c>
      <c r="N47" s="97">
        <f t="shared" si="9"/>
        <v>4775.6257569918134</v>
      </c>
      <c r="O47" s="97">
        <f t="shared" si="9"/>
        <v>5206.7030560678077</v>
      </c>
      <c r="P47" s="97">
        <f t="shared" si="9"/>
        <v>5384.544346190798</v>
      </c>
      <c r="Q47" s="97">
        <f t="shared" si="9"/>
        <v>5492.2352331146139</v>
      </c>
      <c r="R47" s="97">
        <f t="shared" si="9"/>
        <v>5602.0799377769063</v>
      </c>
      <c r="S47" s="97">
        <f t="shared" si="9"/>
        <v>5714.1215365324451</v>
      </c>
      <c r="T47" s="97">
        <f t="shared" si="9"/>
        <v>5828.4039672630934</v>
      </c>
      <c r="U47" s="97">
        <f t="shared" si="9"/>
        <v>5944.9720466083563</v>
      </c>
      <c r="V47" s="97">
        <f t="shared" si="9"/>
        <v>6063.871487540524</v>
      </c>
      <c r="W47" s="97">
        <f t="shared" si="9"/>
        <v>6185.1489172913352</v>
      </c>
      <c r="X47" s="97">
        <f t="shared" si="9"/>
        <v>6308.8518956371599</v>
      </c>
      <c r="Y47" s="97">
        <f t="shared" si="9"/>
        <v>6435.0289335499056</v>
      </c>
      <c r="Z47" s="97">
        <f t="shared" si="9"/>
        <v>6563.7295122209043</v>
      </c>
      <c r="AA47" s="97">
        <f t="shared" si="9"/>
        <v>6695.0041024653201</v>
      </c>
      <c r="AB47" s="97">
        <f t="shared" si="9"/>
        <v>6828.9041845146276</v>
      </c>
      <c r="AC47" s="97">
        <f t="shared" si="9"/>
        <v>6965.4822682049198</v>
      </c>
      <c r="AD47" s="97">
        <f t="shared" si="9"/>
        <v>7104.791913569019</v>
      </c>
      <c r="AE47" s="97">
        <f t="shared" si="9"/>
        <v>7246.8877518403997</v>
      </c>
      <c r="AF47" s="97">
        <f t="shared" si="9"/>
        <v>7391.8255068772069</v>
      </c>
      <c r="AG47" s="97">
        <f t="shared" si="9"/>
        <v>7539.6620170147517</v>
      </c>
      <c r="AH47" s="97">
        <f t="shared" si="9"/>
        <v>7690.4552573550463</v>
      </c>
      <c r="AI47" s="97">
        <f t="shared" si="9"/>
        <v>7844.2643625021465</v>
      </c>
      <c r="AJ47" s="97">
        <f t="shared" si="9"/>
        <v>8001.1496497521912</v>
      </c>
      <c r="AK47" s="97">
        <f t="shared" si="9"/>
        <v>8161.1726427472331</v>
      </c>
      <c r="AL47" s="97">
        <f t="shared" si="9"/>
        <v>8324.3960956021783</v>
      </c>
      <c r="AM47" s="97">
        <f t="shared" si="9"/>
        <v>8490.8840175142213</v>
      </c>
      <c r="AN47" s="97">
        <f t="shared" si="9"/>
        <v>8660.7016978645079</v>
      </c>
      <c r="AO47" s="97">
        <f t="shared" si="9"/>
        <v>8833.9157318217985</v>
      </c>
      <c r="AP47" s="97">
        <f t="shared" si="9"/>
        <v>9010.5940464582345</v>
      </c>
      <c r="AQ47" s="97">
        <f t="shared" si="9"/>
        <v>9190.8059273873987</v>
      </c>
      <c r="AR47" s="97">
        <f t="shared" si="9"/>
        <v>9374.6220459351462</v>
      </c>
      <c r="AS47" s="97">
        <f t="shared" si="9"/>
        <v>9562.1144868538504</v>
      </c>
      <c r="AT47" s="97">
        <f t="shared" si="9"/>
        <v>9753.3567765909265</v>
      </c>
      <c r="AU47" s="97">
        <f t="shared" si="9"/>
        <v>9948.4239121227438</v>
      </c>
      <c r="AV47" s="97">
        <f t="shared" si="9"/>
        <v>10147.392390365201</v>
      </c>
      <c r="AW47" s="97">
        <f t="shared" si="9"/>
        <v>10350.340238172505</v>
      </c>
      <c r="AX47" s="97">
        <f t="shared" si="9"/>
        <v>10557.347042935953</v>
      </c>
      <c r="AY47" s="97">
        <f t="shared" si="9"/>
        <v>10768.493983794673</v>
      </c>
      <c r="AZ47" s="97">
        <f t="shared" si="9"/>
        <v>10983.863863470568</v>
      </c>
      <c r="BA47" s="97">
        <f t="shared" si="9"/>
        <v>11203.541140739977</v>
      </c>
      <c r="BB47" s="97">
        <f t="shared" si="9"/>
        <v>11427.611963554778</v>
      </c>
      <c r="BC47" s="97">
        <f t="shared" si="9"/>
        <v>11656.164202825872</v>
      </c>
      <c r="BD47" s="97">
        <f t="shared" si="9"/>
        <v>11889.287486882391</v>
      </c>
      <c r="BE47" s="97">
        <f t="shared" si="9"/>
        <v>12127.073236620035</v>
      </c>
      <c r="BF47" s="97">
        <f t="shared" si="9"/>
        <v>12369.614701352439</v>
      </c>
      <c r="BG47" s="97">
        <f t="shared" si="9"/>
        <v>12617.006995379492</v>
      </c>
      <c r="BH47" s="97">
        <f t="shared" si="9"/>
        <v>12869.347135287082</v>
      </c>
      <c r="BI47" s="97">
        <f t="shared" si="9"/>
        <v>13126.734077992824</v>
      </c>
      <c r="BJ47" s="97">
        <f t="shared" si="9"/>
        <v>13389.26875955268</v>
      </c>
      <c r="BK47" s="97">
        <f t="shared" si="9"/>
        <v>13657.054134743732</v>
      </c>
      <c r="BL47" s="97">
        <f t="shared" si="9"/>
        <v>13930.19521743861</v>
      </c>
      <c r="BM47" s="97">
        <f t="shared" si="9"/>
        <v>14208.79912178738</v>
      </c>
    </row>
    <row r="51" spans="2:65" ht="15" customHeight="1">
      <c r="B51" s="124" t="s">
        <v>465</v>
      </c>
    </row>
    <row r="52" spans="2:65" s="58" customFormat="1">
      <c r="B52" s="124"/>
      <c r="C52"/>
    </row>
    <row r="53" spans="2:65" s="42" customFormat="1">
      <c r="B53" s="1534" t="s">
        <v>163</v>
      </c>
      <c r="C53" s="42" t="s">
        <v>110</v>
      </c>
      <c r="D53" s="42" t="s">
        <v>111</v>
      </c>
      <c r="F53" s="93">
        <f>F28+'Inputs (2)'!F384</f>
        <v>16</v>
      </c>
      <c r="G53" s="93">
        <f>G28+'Inputs (2)'!G384</f>
        <v>16</v>
      </c>
      <c r="H53" s="93">
        <f>H28+'Inputs (2)'!H384</f>
        <v>16</v>
      </c>
      <c r="I53" s="93">
        <f>I28+'Inputs (2)'!I384</f>
        <v>16</v>
      </c>
      <c r="J53" s="93">
        <f>J28+'Inputs (2)'!J384</f>
        <v>29</v>
      </c>
      <c r="K53" s="93">
        <f>K28+'Inputs (2)'!K384</f>
        <v>41.866666666666667</v>
      </c>
      <c r="L53" s="93">
        <f>L28+'Inputs (2)'!L384</f>
        <v>54.666666666666664</v>
      </c>
      <c r="M53" s="93">
        <f>M28+'Inputs (2)'!M384</f>
        <v>62.966666666666669</v>
      </c>
      <c r="N53" s="93">
        <f>N28+'Inputs (2)'!N384</f>
        <v>69.466666666666669</v>
      </c>
      <c r="O53" s="93">
        <f>O28+'Inputs (2)'!O384</f>
        <v>75.86666666666666</v>
      </c>
      <c r="P53" s="93">
        <f>P28+'Inputs (2)'!P384</f>
        <v>76.266666666666666</v>
      </c>
      <c r="Q53" s="93">
        <f>Q28+'Inputs (2)'!Q384</f>
        <v>76.266666666666666</v>
      </c>
      <c r="R53" s="93">
        <f>R28+'Inputs (2)'!R384</f>
        <v>76.266666666666666</v>
      </c>
      <c r="S53" s="93">
        <f>S28+'Inputs (2)'!S384</f>
        <v>76.266666666666666</v>
      </c>
      <c r="T53" s="93">
        <f>T28+'Inputs (2)'!T384</f>
        <v>76.266666666666666</v>
      </c>
      <c r="U53" s="93">
        <f>U28+'Inputs (2)'!U384</f>
        <v>76.266666666666666</v>
      </c>
      <c r="V53" s="93">
        <f>V28+'Inputs (2)'!V384</f>
        <v>76.266666666666666</v>
      </c>
      <c r="W53" s="93">
        <f>W28+'Inputs (2)'!W384</f>
        <v>76.266666666666666</v>
      </c>
      <c r="X53" s="93">
        <f>X28+'Inputs (2)'!X384</f>
        <v>76.266666666666666</v>
      </c>
      <c r="Y53" s="93">
        <f>Y28+'Inputs (2)'!Y384</f>
        <v>76.266666666666666</v>
      </c>
      <c r="Z53" s="93">
        <f>Z28+'Inputs (2)'!Z384</f>
        <v>76.266666666666666</v>
      </c>
      <c r="AA53" s="93">
        <f>AA28+'Inputs (2)'!AA384</f>
        <v>76.266666666666666</v>
      </c>
      <c r="AB53" s="93">
        <f>AB28+'Inputs (2)'!AB384</f>
        <v>76.266666666666666</v>
      </c>
      <c r="AC53" s="93">
        <f>AC28+'Inputs (2)'!AC384</f>
        <v>76.266666666666666</v>
      </c>
      <c r="AD53" s="93">
        <f>AD28+'Inputs (2)'!AD384</f>
        <v>76.266666666666666</v>
      </c>
      <c r="AE53" s="93">
        <f>AE28+'Inputs (2)'!AE384</f>
        <v>76.266666666666666</v>
      </c>
      <c r="AF53" s="93">
        <f>AF28+'Inputs (2)'!AF384</f>
        <v>76.266666666666666</v>
      </c>
      <c r="AG53" s="93">
        <f>AG28+'Inputs (2)'!AG384</f>
        <v>76.266666666666666</v>
      </c>
      <c r="AH53" s="93">
        <f>AH28+'Inputs (2)'!AH384</f>
        <v>76.266666666666666</v>
      </c>
      <c r="AI53" s="93">
        <f>AI28+'Inputs (2)'!AI384</f>
        <v>76.266666666666666</v>
      </c>
      <c r="AJ53" s="93">
        <f>AJ28+'Inputs (2)'!AJ384</f>
        <v>76.266666666666666</v>
      </c>
      <c r="AK53" s="93">
        <f>AK28+'Inputs (2)'!AK384</f>
        <v>76.266666666666666</v>
      </c>
      <c r="AL53" s="93">
        <f>AL28+'Inputs (2)'!AL384</f>
        <v>76.266666666666666</v>
      </c>
      <c r="AM53" s="93">
        <f>AM28+'Inputs (2)'!AM384</f>
        <v>76.266666666666666</v>
      </c>
      <c r="AN53" s="93">
        <f>AN28+'Inputs (2)'!AN384</f>
        <v>76.266666666666666</v>
      </c>
      <c r="AO53" s="93">
        <f>AO28+'Inputs (2)'!AO384</f>
        <v>76.266666666666666</v>
      </c>
      <c r="AP53" s="93">
        <f>AP28+'Inputs (2)'!AP384</f>
        <v>76.266666666666666</v>
      </c>
      <c r="AQ53" s="93">
        <f>AQ28+'Inputs (2)'!AQ384</f>
        <v>76.266666666666666</v>
      </c>
      <c r="AR53" s="93">
        <f>AR28+'Inputs (2)'!AR384</f>
        <v>76.266666666666666</v>
      </c>
      <c r="AS53" s="93">
        <f>AS28+'Inputs (2)'!AS384</f>
        <v>76.266666666666666</v>
      </c>
      <c r="AT53" s="93">
        <f>AT28+'Inputs (2)'!AT384</f>
        <v>76.266666666666666</v>
      </c>
      <c r="AU53" s="93">
        <f>AU28+'Inputs (2)'!AU384</f>
        <v>76.266666666666666</v>
      </c>
      <c r="AV53" s="93">
        <f>AV28+'Inputs (2)'!AV384</f>
        <v>76.266666666666666</v>
      </c>
      <c r="AW53" s="93">
        <f>AW28+'Inputs (2)'!AW384</f>
        <v>76.266666666666666</v>
      </c>
      <c r="AX53" s="93">
        <f>AX28+'Inputs (2)'!AX384</f>
        <v>76.266666666666666</v>
      </c>
      <c r="AY53" s="93">
        <f>AY28+'Inputs (2)'!AY384</f>
        <v>76.266666666666666</v>
      </c>
      <c r="AZ53" s="93">
        <f>AZ28+'Inputs (2)'!AZ384</f>
        <v>76.266666666666666</v>
      </c>
      <c r="BA53" s="93">
        <f>BA28+'Inputs (2)'!BA384</f>
        <v>76.266666666666666</v>
      </c>
      <c r="BB53" s="93">
        <f>BB28+'Inputs (2)'!BB384</f>
        <v>76.266666666666666</v>
      </c>
      <c r="BC53" s="93">
        <f>BC28+'Inputs (2)'!BC384</f>
        <v>76.266666666666666</v>
      </c>
      <c r="BD53" s="93">
        <f>BD28+'Inputs (2)'!BD384</f>
        <v>76.266666666666666</v>
      </c>
      <c r="BE53" s="93">
        <f>BE28+'Inputs (2)'!BE384</f>
        <v>76.266666666666666</v>
      </c>
      <c r="BF53" s="93">
        <f>BF28+'Inputs (2)'!BF384</f>
        <v>76.266666666666666</v>
      </c>
      <c r="BG53" s="93">
        <f>BG28+'Inputs (2)'!BG384</f>
        <v>76.266666666666666</v>
      </c>
      <c r="BH53" s="93">
        <f>BH28+'Inputs (2)'!BH384</f>
        <v>76.266666666666666</v>
      </c>
      <c r="BI53" s="93">
        <f>BI28+'Inputs (2)'!BI384</f>
        <v>76.266666666666666</v>
      </c>
      <c r="BJ53" s="93">
        <f>BJ28+'Inputs (2)'!BJ384</f>
        <v>76.266666666666666</v>
      </c>
      <c r="BK53" s="93">
        <f>BK28+'Inputs (2)'!BK384</f>
        <v>76.266666666666666</v>
      </c>
      <c r="BL53" s="93">
        <f>BL28+'Inputs (2)'!BL384</f>
        <v>76.266666666666666</v>
      </c>
      <c r="BM53" s="93">
        <f>BM28+'Inputs (2)'!BM384</f>
        <v>76.266666666666666</v>
      </c>
    </row>
    <row r="54" spans="2:65" s="42" customFormat="1">
      <c r="B54" s="1534"/>
      <c r="C54" s="42" t="s">
        <v>110</v>
      </c>
      <c r="D54" s="42" t="s">
        <v>112</v>
      </c>
      <c r="F54" s="93">
        <f>F29+'Inputs (2)'!F385</f>
        <v>17</v>
      </c>
      <c r="G54" s="93">
        <f>G29+'Inputs (2)'!G385</f>
        <v>17</v>
      </c>
      <c r="H54" s="93">
        <f>H29+'Inputs (2)'!H385</f>
        <v>17</v>
      </c>
      <c r="I54" s="93">
        <f>I29+'Inputs (2)'!I385</f>
        <v>17</v>
      </c>
      <c r="J54" s="93">
        <f>J29+'Inputs (2)'!J385</f>
        <v>33.799999999999997</v>
      </c>
      <c r="K54" s="93">
        <f>K29+'Inputs (2)'!K385</f>
        <v>44.45</v>
      </c>
      <c r="L54" s="93">
        <f>L29+'Inputs (2)'!L385</f>
        <v>54.65</v>
      </c>
      <c r="M54" s="93">
        <f>M29+'Inputs (2)'!M385</f>
        <v>62.75</v>
      </c>
      <c r="N54" s="93">
        <f>N29+'Inputs (2)'!N385</f>
        <v>69.21875</v>
      </c>
      <c r="O54" s="93">
        <f>O29+'Inputs (2)'!O385</f>
        <v>75.59375</v>
      </c>
      <c r="P54" s="93">
        <f>P29+'Inputs (2)'!P385</f>
        <v>75.96875</v>
      </c>
      <c r="Q54" s="93">
        <f>Q29+'Inputs (2)'!Q385</f>
        <v>75.96875</v>
      </c>
      <c r="R54" s="93">
        <f>R29+'Inputs (2)'!R385</f>
        <v>75.96875</v>
      </c>
      <c r="S54" s="93">
        <f>S29+'Inputs (2)'!S385</f>
        <v>75.96875</v>
      </c>
      <c r="T54" s="93">
        <f>T29+'Inputs (2)'!T385</f>
        <v>75.96875</v>
      </c>
      <c r="U54" s="93">
        <f>U29+'Inputs (2)'!U385</f>
        <v>75.96875</v>
      </c>
      <c r="V54" s="93">
        <f>V29+'Inputs (2)'!V385</f>
        <v>75.96875</v>
      </c>
      <c r="W54" s="93">
        <f>W29+'Inputs (2)'!W385</f>
        <v>75.96875</v>
      </c>
      <c r="X54" s="93">
        <f>X29+'Inputs (2)'!X385</f>
        <v>75.96875</v>
      </c>
      <c r="Y54" s="93">
        <f>Y29+'Inputs (2)'!Y385</f>
        <v>75.96875</v>
      </c>
      <c r="Z54" s="93">
        <f>Z29+'Inputs (2)'!Z385</f>
        <v>75.96875</v>
      </c>
      <c r="AA54" s="93">
        <f>AA29+'Inputs (2)'!AA385</f>
        <v>75.96875</v>
      </c>
      <c r="AB54" s="93">
        <f>AB29+'Inputs (2)'!AB385</f>
        <v>75.96875</v>
      </c>
      <c r="AC54" s="93">
        <f>AC29+'Inputs (2)'!AC385</f>
        <v>75.96875</v>
      </c>
      <c r="AD54" s="93">
        <f>AD29+'Inputs (2)'!AD385</f>
        <v>75.96875</v>
      </c>
      <c r="AE54" s="93">
        <f>AE29+'Inputs (2)'!AE385</f>
        <v>75.96875</v>
      </c>
      <c r="AF54" s="93">
        <f>AF29+'Inputs (2)'!AF385</f>
        <v>75.96875</v>
      </c>
      <c r="AG54" s="93">
        <f>AG29+'Inputs (2)'!AG385</f>
        <v>75.96875</v>
      </c>
      <c r="AH54" s="93">
        <f>AH29+'Inputs (2)'!AH385</f>
        <v>75.96875</v>
      </c>
      <c r="AI54" s="93">
        <f>AI29+'Inputs (2)'!AI385</f>
        <v>75.96875</v>
      </c>
      <c r="AJ54" s="93">
        <f>AJ29+'Inputs (2)'!AJ385</f>
        <v>75.96875</v>
      </c>
      <c r="AK54" s="93">
        <f>AK29+'Inputs (2)'!AK385</f>
        <v>75.96875</v>
      </c>
      <c r="AL54" s="93">
        <f>AL29+'Inputs (2)'!AL385</f>
        <v>75.96875</v>
      </c>
      <c r="AM54" s="93">
        <f>AM29+'Inputs (2)'!AM385</f>
        <v>75.96875</v>
      </c>
      <c r="AN54" s="93">
        <f>AN29+'Inputs (2)'!AN385</f>
        <v>75.96875</v>
      </c>
      <c r="AO54" s="93">
        <f>AO29+'Inputs (2)'!AO385</f>
        <v>75.96875</v>
      </c>
      <c r="AP54" s="93">
        <f>AP29+'Inputs (2)'!AP385</f>
        <v>75.96875</v>
      </c>
      <c r="AQ54" s="93">
        <f>AQ29+'Inputs (2)'!AQ385</f>
        <v>75.96875</v>
      </c>
      <c r="AR54" s="93">
        <f>AR29+'Inputs (2)'!AR385</f>
        <v>75.96875</v>
      </c>
      <c r="AS54" s="93">
        <f>AS29+'Inputs (2)'!AS385</f>
        <v>75.96875</v>
      </c>
      <c r="AT54" s="93">
        <f>AT29+'Inputs (2)'!AT385</f>
        <v>75.96875</v>
      </c>
      <c r="AU54" s="93">
        <f>AU29+'Inputs (2)'!AU385</f>
        <v>75.96875</v>
      </c>
      <c r="AV54" s="93">
        <f>AV29+'Inputs (2)'!AV385</f>
        <v>75.96875</v>
      </c>
      <c r="AW54" s="93">
        <f>AW29+'Inputs (2)'!AW385</f>
        <v>75.96875</v>
      </c>
      <c r="AX54" s="93">
        <f>AX29+'Inputs (2)'!AX385</f>
        <v>75.96875</v>
      </c>
      <c r="AY54" s="93">
        <f>AY29+'Inputs (2)'!AY385</f>
        <v>75.96875</v>
      </c>
      <c r="AZ54" s="93">
        <f>AZ29+'Inputs (2)'!AZ385</f>
        <v>75.96875</v>
      </c>
      <c r="BA54" s="93">
        <f>BA29+'Inputs (2)'!BA385</f>
        <v>75.96875</v>
      </c>
      <c r="BB54" s="93">
        <f>BB29+'Inputs (2)'!BB385</f>
        <v>75.96875</v>
      </c>
      <c r="BC54" s="93">
        <f>BC29+'Inputs (2)'!BC385</f>
        <v>75.96875</v>
      </c>
      <c r="BD54" s="93">
        <f>BD29+'Inputs (2)'!BD385</f>
        <v>75.96875</v>
      </c>
      <c r="BE54" s="93">
        <f>BE29+'Inputs (2)'!BE385</f>
        <v>75.96875</v>
      </c>
      <c r="BF54" s="93">
        <f>BF29+'Inputs (2)'!BF385</f>
        <v>75.96875</v>
      </c>
      <c r="BG54" s="93">
        <f>BG29+'Inputs (2)'!BG385</f>
        <v>75.96875</v>
      </c>
      <c r="BH54" s="93">
        <f>BH29+'Inputs (2)'!BH385</f>
        <v>75.96875</v>
      </c>
      <c r="BI54" s="93">
        <f>BI29+'Inputs (2)'!BI385</f>
        <v>75.96875</v>
      </c>
      <c r="BJ54" s="93">
        <f>BJ29+'Inputs (2)'!BJ385</f>
        <v>75.96875</v>
      </c>
      <c r="BK54" s="93">
        <f>BK29+'Inputs (2)'!BK385</f>
        <v>75.96875</v>
      </c>
      <c r="BL54" s="93">
        <f>BL29+'Inputs (2)'!BL385</f>
        <v>75.96875</v>
      </c>
      <c r="BM54" s="93">
        <f>BM29+'Inputs (2)'!BM385</f>
        <v>75.96875</v>
      </c>
    </row>
    <row r="55" spans="2:65" s="42" customFormat="1">
      <c r="B55" s="1534"/>
      <c r="C55" s="42" t="s">
        <v>162</v>
      </c>
      <c r="D55" s="42" t="s">
        <v>111</v>
      </c>
      <c r="F55" s="93">
        <f>F30+'Inputs (2)'!F386</f>
        <v>6</v>
      </c>
      <c r="G55" s="93">
        <f>G30+'Inputs (2)'!G386</f>
        <v>6</v>
      </c>
      <c r="H55" s="93">
        <f>H30+'Inputs (2)'!H386</f>
        <v>6</v>
      </c>
      <c r="I55" s="93">
        <f>I30+'Inputs (2)'!I386</f>
        <v>6</v>
      </c>
      <c r="J55" s="93">
        <f>J30+'Inputs (2)'!J386</f>
        <v>11</v>
      </c>
      <c r="K55" s="93">
        <f>K30+'Inputs (2)'!K386</f>
        <v>12</v>
      </c>
      <c r="L55" s="93">
        <f>L30+'Inputs (2)'!L386</f>
        <v>12</v>
      </c>
      <c r="M55" s="93">
        <f>M30+'Inputs (2)'!M386</f>
        <v>14.5</v>
      </c>
      <c r="N55" s="93">
        <f>N30+'Inputs (2)'!N386</f>
        <v>15</v>
      </c>
      <c r="O55" s="93">
        <f>O30+'Inputs (2)'!O386</f>
        <v>15</v>
      </c>
      <c r="P55" s="93">
        <f>P30+'Inputs (2)'!P386</f>
        <v>15</v>
      </c>
      <c r="Q55" s="93">
        <f>Q30+'Inputs (2)'!Q386</f>
        <v>15</v>
      </c>
      <c r="R55" s="93">
        <f>R30+'Inputs (2)'!R386</f>
        <v>15</v>
      </c>
      <c r="S55" s="93">
        <f>S30+'Inputs (2)'!S386</f>
        <v>15</v>
      </c>
      <c r="T55" s="93">
        <f>T30+'Inputs (2)'!T386</f>
        <v>15</v>
      </c>
      <c r="U55" s="93">
        <f>U30+'Inputs (2)'!U386</f>
        <v>15</v>
      </c>
      <c r="V55" s="93">
        <f>V30+'Inputs (2)'!V386</f>
        <v>15</v>
      </c>
      <c r="W55" s="93">
        <f>W30+'Inputs (2)'!W386</f>
        <v>15</v>
      </c>
      <c r="X55" s="93">
        <f>X30+'Inputs (2)'!X386</f>
        <v>15</v>
      </c>
      <c r="Y55" s="93">
        <f>Y30+'Inputs (2)'!Y386</f>
        <v>15</v>
      </c>
      <c r="Z55" s="93">
        <f>Z30+'Inputs (2)'!Z386</f>
        <v>15</v>
      </c>
      <c r="AA55" s="93">
        <f>AA30+'Inputs (2)'!AA386</f>
        <v>15</v>
      </c>
      <c r="AB55" s="93">
        <f>AB30+'Inputs (2)'!AB386</f>
        <v>15</v>
      </c>
      <c r="AC55" s="93">
        <f>AC30+'Inputs (2)'!AC386</f>
        <v>15</v>
      </c>
      <c r="AD55" s="93">
        <f>AD30+'Inputs (2)'!AD386</f>
        <v>15</v>
      </c>
      <c r="AE55" s="93">
        <f>AE30+'Inputs (2)'!AE386</f>
        <v>15</v>
      </c>
      <c r="AF55" s="93">
        <f>AF30+'Inputs (2)'!AF386</f>
        <v>15</v>
      </c>
      <c r="AG55" s="93">
        <f>AG30+'Inputs (2)'!AG386</f>
        <v>15</v>
      </c>
      <c r="AH55" s="93">
        <f>AH30+'Inputs (2)'!AH386</f>
        <v>15</v>
      </c>
      <c r="AI55" s="93">
        <f>AI30+'Inputs (2)'!AI386</f>
        <v>15</v>
      </c>
      <c r="AJ55" s="93">
        <f>AJ30+'Inputs (2)'!AJ386</f>
        <v>15</v>
      </c>
      <c r="AK55" s="93">
        <f>AK30+'Inputs (2)'!AK386</f>
        <v>15</v>
      </c>
      <c r="AL55" s="93">
        <f>AL30+'Inputs (2)'!AL386</f>
        <v>15</v>
      </c>
      <c r="AM55" s="93">
        <f>AM30+'Inputs (2)'!AM386</f>
        <v>15</v>
      </c>
      <c r="AN55" s="93">
        <f>AN30+'Inputs (2)'!AN386</f>
        <v>15</v>
      </c>
      <c r="AO55" s="93">
        <f>AO30+'Inputs (2)'!AO386</f>
        <v>15</v>
      </c>
      <c r="AP55" s="93">
        <f>AP30+'Inputs (2)'!AP386</f>
        <v>15</v>
      </c>
      <c r="AQ55" s="93">
        <f>AQ30+'Inputs (2)'!AQ386</f>
        <v>15</v>
      </c>
      <c r="AR55" s="93">
        <f>AR30+'Inputs (2)'!AR386</f>
        <v>15</v>
      </c>
      <c r="AS55" s="93">
        <f>AS30+'Inputs (2)'!AS386</f>
        <v>15</v>
      </c>
      <c r="AT55" s="93">
        <f>AT30+'Inputs (2)'!AT386</f>
        <v>15</v>
      </c>
      <c r="AU55" s="93">
        <f>AU30+'Inputs (2)'!AU386</f>
        <v>15</v>
      </c>
      <c r="AV55" s="93">
        <f>AV30+'Inputs (2)'!AV386</f>
        <v>15</v>
      </c>
      <c r="AW55" s="93">
        <f>AW30+'Inputs (2)'!AW386</f>
        <v>15</v>
      </c>
      <c r="AX55" s="93">
        <f>AX30+'Inputs (2)'!AX386</f>
        <v>15</v>
      </c>
      <c r="AY55" s="93">
        <f>AY30+'Inputs (2)'!AY386</f>
        <v>15</v>
      </c>
      <c r="AZ55" s="93">
        <f>AZ30+'Inputs (2)'!AZ386</f>
        <v>15</v>
      </c>
      <c r="BA55" s="93">
        <f>BA30+'Inputs (2)'!BA386</f>
        <v>15</v>
      </c>
      <c r="BB55" s="93">
        <f>BB30+'Inputs (2)'!BB386</f>
        <v>15</v>
      </c>
      <c r="BC55" s="93">
        <f>BC30+'Inputs (2)'!BC386</f>
        <v>15</v>
      </c>
      <c r="BD55" s="93">
        <f>BD30+'Inputs (2)'!BD386</f>
        <v>15</v>
      </c>
      <c r="BE55" s="93">
        <f>BE30+'Inputs (2)'!BE386</f>
        <v>15</v>
      </c>
      <c r="BF55" s="93">
        <f>BF30+'Inputs (2)'!BF386</f>
        <v>15</v>
      </c>
      <c r="BG55" s="93">
        <f>BG30+'Inputs (2)'!BG386</f>
        <v>15</v>
      </c>
      <c r="BH55" s="93">
        <f>BH30+'Inputs (2)'!BH386</f>
        <v>15</v>
      </c>
      <c r="BI55" s="93">
        <f>BI30+'Inputs (2)'!BI386</f>
        <v>15</v>
      </c>
      <c r="BJ55" s="93">
        <f>BJ30+'Inputs (2)'!BJ386</f>
        <v>15</v>
      </c>
      <c r="BK55" s="93">
        <f>BK30+'Inputs (2)'!BK386</f>
        <v>15</v>
      </c>
      <c r="BL55" s="93">
        <f>BL30+'Inputs (2)'!BL386</f>
        <v>15</v>
      </c>
      <c r="BM55" s="93">
        <f>BM30+'Inputs (2)'!BM386</f>
        <v>15</v>
      </c>
    </row>
    <row r="56" spans="2:65" s="42" customFormat="1">
      <c r="B56" s="1534"/>
      <c r="C56" s="42" t="s">
        <v>162</v>
      </c>
      <c r="D56" s="42" t="s">
        <v>112</v>
      </c>
      <c r="F56" s="93">
        <f>F31+'Inputs (2)'!F387</f>
        <v>9</v>
      </c>
      <c r="G56" s="93">
        <f>G31+'Inputs (2)'!G387</f>
        <v>9</v>
      </c>
      <c r="H56" s="93">
        <f>H31+'Inputs (2)'!H387</f>
        <v>9</v>
      </c>
      <c r="I56" s="93">
        <f>I31+'Inputs (2)'!I387</f>
        <v>9</v>
      </c>
      <c r="J56" s="93">
        <f>J31+'Inputs (2)'!J387</f>
        <v>11</v>
      </c>
      <c r="K56" s="93">
        <f>K31+'Inputs (2)'!K387</f>
        <v>11.25</v>
      </c>
      <c r="L56" s="93">
        <f>L31+'Inputs (2)'!L387</f>
        <v>11.25</v>
      </c>
      <c r="M56" s="93">
        <f>M31+'Inputs (2)'!M387</f>
        <v>13.75</v>
      </c>
      <c r="N56" s="93">
        <f>N31+'Inputs (2)'!N387</f>
        <v>14.0625</v>
      </c>
      <c r="O56" s="93">
        <f>O31+'Inputs (2)'!O387</f>
        <v>14.0625</v>
      </c>
      <c r="P56" s="93">
        <f>P31+'Inputs (2)'!P387</f>
        <v>14.0625</v>
      </c>
      <c r="Q56" s="93">
        <f>Q31+'Inputs (2)'!Q387</f>
        <v>14.0625</v>
      </c>
      <c r="R56" s="93">
        <f>R31+'Inputs (2)'!R387</f>
        <v>14.0625</v>
      </c>
      <c r="S56" s="93">
        <f>S31+'Inputs (2)'!S387</f>
        <v>14.0625</v>
      </c>
      <c r="T56" s="93">
        <f>T31+'Inputs (2)'!T387</f>
        <v>14.0625</v>
      </c>
      <c r="U56" s="93">
        <f>U31+'Inputs (2)'!U387</f>
        <v>14.0625</v>
      </c>
      <c r="V56" s="93">
        <f>V31+'Inputs (2)'!V387</f>
        <v>14.0625</v>
      </c>
      <c r="W56" s="93">
        <f>W31+'Inputs (2)'!W387</f>
        <v>14.0625</v>
      </c>
      <c r="X56" s="93">
        <f>X31+'Inputs (2)'!X387</f>
        <v>14.0625</v>
      </c>
      <c r="Y56" s="93">
        <f>Y31+'Inputs (2)'!Y387</f>
        <v>14.0625</v>
      </c>
      <c r="Z56" s="93">
        <f>Z31+'Inputs (2)'!Z387</f>
        <v>14.0625</v>
      </c>
      <c r="AA56" s="93">
        <f>AA31+'Inputs (2)'!AA387</f>
        <v>14.0625</v>
      </c>
      <c r="AB56" s="93">
        <f>AB31+'Inputs (2)'!AB387</f>
        <v>14.0625</v>
      </c>
      <c r="AC56" s="93">
        <f>AC31+'Inputs (2)'!AC387</f>
        <v>14.0625</v>
      </c>
      <c r="AD56" s="93">
        <f>AD31+'Inputs (2)'!AD387</f>
        <v>14.0625</v>
      </c>
      <c r="AE56" s="93">
        <f>AE31+'Inputs (2)'!AE387</f>
        <v>14.0625</v>
      </c>
      <c r="AF56" s="93">
        <f>AF31+'Inputs (2)'!AF387</f>
        <v>14.0625</v>
      </c>
      <c r="AG56" s="93">
        <f>AG31+'Inputs (2)'!AG387</f>
        <v>14.0625</v>
      </c>
      <c r="AH56" s="93">
        <f>AH31+'Inputs (2)'!AH387</f>
        <v>14.0625</v>
      </c>
      <c r="AI56" s="93">
        <f>AI31+'Inputs (2)'!AI387</f>
        <v>14.0625</v>
      </c>
      <c r="AJ56" s="93">
        <f>AJ31+'Inputs (2)'!AJ387</f>
        <v>14.0625</v>
      </c>
      <c r="AK56" s="93">
        <f>AK31+'Inputs (2)'!AK387</f>
        <v>14.0625</v>
      </c>
      <c r="AL56" s="93">
        <f>AL31+'Inputs (2)'!AL387</f>
        <v>14.0625</v>
      </c>
      <c r="AM56" s="93">
        <f>AM31+'Inputs (2)'!AM387</f>
        <v>14.0625</v>
      </c>
      <c r="AN56" s="93">
        <f>AN31+'Inputs (2)'!AN387</f>
        <v>14.0625</v>
      </c>
      <c r="AO56" s="93">
        <f>AO31+'Inputs (2)'!AO387</f>
        <v>14.0625</v>
      </c>
      <c r="AP56" s="93">
        <f>AP31+'Inputs (2)'!AP387</f>
        <v>14.0625</v>
      </c>
      <c r="AQ56" s="93">
        <f>AQ31+'Inputs (2)'!AQ387</f>
        <v>14.0625</v>
      </c>
      <c r="AR56" s="93">
        <f>AR31+'Inputs (2)'!AR387</f>
        <v>14.0625</v>
      </c>
      <c r="AS56" s="93">
        <f>AS31+'Inputs (2)'!AS387</f>
        <v>14.0625</v>
      </c>
      <c r="AT56" s="93">
        <f>AT31+'Inputs (2)'!AT387</f>
        <v>14.0625</v>
      </c>
      <c r="AU56" s="93">
        <f>AU31+'Inputs (2)'!AU387</f>
        <v>14.0625</v>
      </c>
      <c r="AV56" s="93">
        <f>AV31+'Inputs (2)'!AV387</f>
        <v>14.0625</v>
      </c>
      <c r="AW56" s="93">
        <f>AW31+'Inputs (2)'!AW387</f>
        <v>14.0625</v>
      </c>
      <c r="AX56" s="93">
        <f>AX31+'Inputs (2)'!AX387</f>
        <v>14.0625</v>
      </c>
      <c r="AY56" s="93">
        <f>AY31+'Inputs (2)'!AY387</f>
        <v>14.0625</v>
      </c>
      <c r="AZ56" s="93">
        <f>AZ31+'Inputs (2)'!AZ387</f>
        <v>14.0625</v>
      </c>
      <c r="BA56" s="93">
        <f>BA31+'Inputs (2)'!BA387</f>
        <v>14.0625</v>
      </c>
      <c r="BB56" s="93">
        <f>BB31+'Inputs (2)'!BB387</f>
        <v>14.0625</v>
      </c>
      <c r="BC56" s="93">
        <f>BC31+'Inputs (2)'!BC387</f>
        <v>14.0625</v>
      </c>
      <c r="BD56" s="93">
        <f>BD31+'Inputs (2)'!BD387</f>
        <v>14.0625</v>
      </c>
      <c r="BE56" s="93">
        <f>BE31+'Inputs (2)'!BE387</f>
        <v>14.0625</v>
      </c>
      <c r="BF56" s="93">
        <f>BF31+'Inputs (2)'!BF387</f>
        <v>14.0625</v>
      </c>
      <c r="BG56" s="93">
        <f>BG31+'Inputs (2)'!BG387</f>
        <v>14.0625</v>
      </c>
      <c r="BH56" s="93">
        <f>BH31+'Inputs (2)'!BH387</f>
        <v>14.0625</v>
      </c>
      <c r="BI56" s="93">
        <f>BI31+'Inputs (2)'!BI387</f>
        <v>14.0625</v>
      </c>
      <c r="BJ56" s="93">
        <f>BJ31+'Inputs (2)'!BJ387</f>
        <v>14.0625</v>
      </c>
      <c r="BK56" s="93">
        <f>BK31+'Inputs (2)'!BK387</f>
        <v>14.0625</v>
      </c>
      <c r="BL56" s="93">
        <f>BL31+'Inputs (2)'!BL387</f>
        <v>14.0625</v>
      </c>
      <c r="BM56" s="93">
        <f>BM31+'Inputs (2)'!BM387</f>
        <v>14.0625</v>
      </c>
    </row>
    <row r="57" spans="2:65" s="42" customFormat="1">
      <c r="B57" s="1534"/>
      <c r="C57" s="42" t="s">
        <v>113</v>
      </c>
      <c r="D57" s="42" t="s">
        <v>111</v>
      </c>
      <c r="F57" s="93">
        <f>F32+'Inputs (2)'!F388</f>
        <v>6</v>
      </c>
      <c r="G57" s="93">
        <f>G32+'Inputs (2)'!G388</f>
        <v>6</v>
      </c>
      <c r="H57" s="93">
        <f>H32+'Inputs (2)'!H388</f>
        <v>6</v>
      </c>
      <c r="I57" s="93">
        <f>I32+'Inputs (2)'!I388</f>
        <v>6</v>
      </c>
      <c r="J57" s="93">
        <f>J32+'Inputs (2)'!J388</f>
        <v>8.5</v>
      </c>
      <c r="K57" s="93">
        <f>K32+'Inputs (2)'!K388</f>
        <v>9</v>
      </c>
      <c r="L57" s="93">
        <f>L32+'Inputs (2)'!L388</f>
        <v>9</v>
      </c>
      <c r="M57" s="93">
        <f>M32+'Inputs (2)'!M388</f>
        <v>11.5</v>
      </c>
      <c r="N57" s="93">
        <f>N32+'Inputs (2)'!N388</f>
        <v>12</v>
      </c>
      <c r="O57" s="93">
        <f>O32+'Inputs (2)'!O388</f>
        <v>12</v>
      </c>
      <c r="P57" s="93">
        <f>P32+'Inputs (2)'!P388</f>
        <v>12</v>
      </c>
      <c r="Q57" s="93">
        <f>Q32+'Inputs (2)'!Q388</f>
        <v>12</v>
      </c>
      <c r="R57" s="93">
        <f>R32+'Inputs (2)'!R388</f>
        <v>12</v>
      </c>
      <c r="S57" s="93">
        <f>S32+'Inputs (2)'!S388</f>
        <v>12</v>
      </c>
      <c r="T57" s="93">
        <f>T32+'Inputs (2)'!T388</f>
        <v>12</v>
      </c>
      <c r="U57" s="93">
        <f>U32+'Inputs (2)'!U388</f>
        <v>12</v>
      </c>
      <c r="V57" s="93">
        <f>V32+'Inputs (2)'!V388</f>
        <v>12</v>
      </c>
      <c r="W57" s="93">
        <f>W32+'Inputs (2)'!W388</f>
        <v>12</v>
      </c>
      <c r="X57" s="93">
        <f>X32+'Inputs (2)'!X388</f>
        <v>12</v>
      </c>
      <c r="Y57" s="93">
        <f>Y32+'Inputs (2)'!Y388</f>
        <v>12</v>
      </c>
      <c r="Z57" s="93">
        <f>Z32+'Inputs (2)'!Z388</f>
        <v>12</v>
      </c>
      <c r="AA57" s="93">
        <f>AA32+'Inputs (2)'!AA388</f>
        <v>12</v>
      </c>
      <c r="AB57" s="93">
        <f>AB32+'Inputs (2)'!AB388</f>
        <v>12</v>
      </c>
      <c r="AC57" s="93">
        <f>AC32+'Inputs (2)'!AC388</f>
        <v>12</v>
      </c>
      <c r="AD57" s="93">
        <f>AD32+'Inputs (2)'!AD388</f>
        <v>12</v>
      </c>
      <c r="AE57" s="93">
        <f>AE32+'Inputs (2)'!AE388</f>
        <v>12</v>
      </c>
      <c r="AF57" s="93">
        <f>AF32+'Inputs (2)'!AF388</f>
        <v>12</v>
      </c>
      <c r="AG57" s="93">
        <f>AG32+'Inputs (2)'!AG388</f>
        <v>12</v>
      </c>
      <c r="AH57" s="93">
        <f>AH32+'Inputs (2)'!AH388</f>
        <v>12</v>
      </c>
      <c r="AI57" s="93">
        <f>AI32+'Inputs (2)'!AI388</f>
        <v>12</v>
      </c>
      <c r="AJ57" s="93">
        <f>AJ32+'Inputs (2)'!AJ388</f>
        <v>12</v>
      </c>
      <c r="AK57" s="93">
        <f>AK32+'Inputs (2)'!AK388</f>
        <v>12</v>
      </c>
      <c r="AL57" s="93">
        <f>AL32+'Inputs (2)'!AL388</f>
        <v>12</v>
      </c>
      <c r="AM57" s="93">
        <f>AM32+'Inputs (2)'!AM388</f>
        <v>12</v>
      </c>
      <c r="AN57" s="93">
        <f>AN32+'Inputs (2)'!AN388</f>
        <v>12</v>
      </c>
      <c r="AO57" s="93">
        <f>AO32+'Inputs (2)'!AO388</f>
        <v>12</v>
      </c>
      <c r="AP57" s="93">
        <f>AP32+'Inputs (2)'!AP388</f>
        <v>12</v>
      </c>
      <c r="AQ57" s="93">
        <f>AQ32+'Inputs (2)'!AQ388</f>
        <v>12</v>
      </c>
      <c r="AR57" s="93">
        <f>AR32+'Inputs (2)'!AR388</f>
        <v>12</v>
      </c>
      <c r="AS57" s="93">
        <f>AS32+'Inputs (2)'!AS388</f>
        <v>12</v>
      </c>
      <c r="AT57" s="93">
        <f>AT32+'Inputs (2)'!AT388</f>
        <v>12</v>
      </c>
      <c r="AU57" s="93">
        <f>AU32+'Inputs (2)'!AU388</f>
        <v>12</v>
      </c>
      <c r="AV57" s="93">
        <f>AV32+'Inputs (2)'!AV388</f>
        <v>12</v>
      </c>
      <c r="AW57" s="93">
        <f>AW32+'Inputs (2)'!AW388</f>
        <v>12</v>
      </c>
      <c r="AX57" s="93">
        <f>AX32+'Inputs (2)'!AX388</f>
        <v>12</v>
      </c>
      <c r="AY57" s="93">
        <f>AY32+'Inputs (2)'!AY388</f>
        <v>12</v>
      </c>
      <c r="AZ57" s="93">
        <f>AZ32+'Inputs (2)'!AZ388</f>
        <v>12</v>
      </c>
      <c r="BA57" s="93">
        <f>BA32+'Inputs (2)'!BA388</f>
        <v>12</v>
      </c>
      <c r="BB57" s="93">
        <f>BB32+'Inputs (2)'!BB388</f>
        <v>12</v>
      </c>
      <c r="BC57" s="93">
        <f>BC32+'Inputs (2)'!BC388</f>
        <v>12</v>
      </c>
      <c r="BD57" s="93">
        <f>BD32+'Inputs (2)'!BD388</f>
        <v>12</v>
      </c>
      <c r="BE57" s="93">
        <f>BE32+'Inputs (2)'!BE388</f>
        <v>12</v>
      </c>
      <c r="BF57" s="93">
        <f>BF32+'Inputs (2)'!BF388</f>
        <v>12</v>
      </c>
      <c r="BG57" s="93">
        <f>BG32+'Inputs (2)'!BG388</f>
        <v>12</v>
      </c>
      <c r="BH57" s="93">
        <f>BH32+'Inputs (2)'!BH388</f>
        <v>12</v>
      </c>
      <c r="BI57" s="93">
        <f>BI32+'Inputs (2)'!BI388</f>
        <v>12</v>
      </c>
      <c r="BJ57" s="93">
        <f>BJ32+'Inputs (2)'!BJ388</f>
        <v>12</v>
      </c>
      <c r="BK57" s="93">
        <f>BK32+'Inputs (2)'!BK388</f>
        <v>12</v>
      </c>
      <c r="BL57" s="93">
        <f>BL32+'Inputs (2)'!BL388</f>
        <v>12</v>
      </c>
      <c r="BM57" s="93">
        <f>BM32+'Inputs (2)'!BM388</f>
        <v>12</v>
      </c>
    </row>
    <row r="58" spans="2:65" s="42" customFormat="1">
      <c r="B58" s="1534"/>
      <c r="C58" s="42" t="s">
        <v>113</v>
      </c>
      <c r="D58" s="42" t="s">
        <v>112</v>
      </c>
      <c r="F58" s="93">
        <f>F33+'Inputs (2)'!F389</f>
        <v>9</v>
      </c>
      <c r="G58" s="93">
        <f>G33+'Inputs (2)'!G389</f>
        <v>9</v>
      </c>
      <c r="H58" s="93">
        <f>H33+'Inputs (2)'!H389</f>
        <v>9</v>
      </c>
      <c r="I58" s="93">
        <f>I33+'Inputs (2)'!I389</f>
        <v>9</v>
      </c>
      <c r="J58" s="93">
        <f>J33+'Inputs (2)'!J389</f>
        <v>8.5</v>
      </c>
      <c r="K58" s="93">
        <f>K33+'Inputs (2)'!K389</f>
        <v>8.4375</v>
      </c>
      <c r="L58" s="93">
        <f>L33+'Inputs (2)'!L389</f>
        <v>8.4375</v>
      </c>
      <c r="M58" s="93">
        <f>M33+'Inputs (2)'!M389</f>
        <v>10.9375</v>
      </c>
      <c r="N58" s="93">
        <f>N33+'Inputs (2)'!N389</f>
        <v>11.25</v>
      </c>
      <c r="O58" s="93">
        <f>O33+'Inputs (2)'!O389</f>
        <v>11.25</v>
      </c>
      <c r="P58" s="93">
        <f>P33+'Inputs (2)'!P389</f>
        <v>11.25</v>
      </c>
      <c r="Q58" s="93">
        <f>Q33+'Inputs (2)'!Q389</f>
        <v>11.25</v>
      </c>
      <c r="R58" s="93">
        <f>R33+'Inputs (2)'!R389</f>
        <v>11.25</v>
      </c>
      <c r="S58" s="93">
        <f>S33+'Inputs (2)'!S389</f>
        <v>11.25</v>
      </c>
      <c r="T58" s="93">
        <f>T33+'Inputs (2)'!T389</f>
        <v>11.25</v>
      </c>
      <c r="U58" s="93">
        <f>U33+'Inputs (2)'!U389</f>
        <v>11.25</v>
      </c>
      <c r="V58" s="93">
        <f>V33+'Inputs (2)'!V389</f>
        <v>11.25</v>
      </c>
      <c r="W58" s="93">
        <f>W33+'Inputs (2)'!W389</f>
        <v>11.25</v>
      </c>
      <c r="X58" s="93">
        <f>X33+'Inputs (2)'!X389</f>
        <v>11.25</v>
      </c>
      <c r="Y58" s="93">
        <f>Y33+'Inputs (2)'!Y389</f>
        <v>11.25</v>
      </c>
      <c r="Z58" s="93">
        <f>Z33+'Inputs (2)'!Z389</f>
        <v>11.25</v>
      </c>
      <c r="AA58" s="93">
        <f>AA33+'Inputs (2)'!AA389</f>
        <v>11.25</v>
      </c>
      <c r="AB58" s="93">
        <f>AB33+'Inputs (2)'!AB389</f>
        <v>11.25</v>
      </c>
      <c r="AC58" s="93">
        <f>AC33+'Inputs (2)'!AC389</f>
        <v>11.25</v>
      </c>
      <c r="AD58" s="93">
        <f>AD33+'Inputs (2)'!AD389</f>
        <v>11.25</v>
      </c>
      <c r="AE58" s="93">
        <f>AE33+'Inputs (2)'!AE389</f>
        <v>11.25</v>
      </c>
      <c r="AF58" s="93">
        <f>AF33+'Inputs (2)'!AF389</f>
        <v>11.25</v>
      </c>
      <c r="AG58" s="93">
        <f>AG33+'Inputs (2)'!AG389</f>
        <v>11.25</v>
      </c>
      <c r="AH58" s="93">
        <f>AH33+'Inputs (2)'!AH389</f>
        <v>11.25</v>
      </c>
      <c r="AI58" s="93">
        <f>AI33+'Inputs (2)'!AI389</f>
        <v>11.25</v>
      </c>
      <c r="AJ58" s="93">
        <f>AJ33+'Inputs (2)'!AJ389</f>
        <v>11.25</v>
      </c>
      <c r="AK58" s="93">
        <f>AK33+'Inputs (2)'!AK389</f>
        <v>11.25</v>
      </c>
      <c r="AL58" s="93">
        <f>AL33+'Inputs (2)'!AL389</f>
        <v>11.25</v>
      </c>
      <c r="AM58" s="93">
        <f>AM33+'Inputs (2)'!AM389</f>
        <v>11.25</v>
      </c>
      <c r="AN58" s="93">
        <f>AN33+'Inputs (2)'!AN389</f>
        <v>11.25</v>
      </c>
      <c r="AO58" s="93">
        <f>AO33+'Inputs (2)'!AO389</f>
        <v>11.25</v>
      </c>
      <c r="AP58" s="93">
        <f>AP33+'Inputs (2)'!AP389</f>
        <v>11.25</v>
      </c>
      <c r="AQ58" s="93">
        <f>AQ33+'Inputs (2)'!AQ389</f>
        <v>11.25</v>
      </c>
      <c r="AR58" s="93">
        <f>AR33+'Inputs (2)'!AR389</f>
        <v>11.25</v>
      </c>
      <c r="AS58" s="93">
        <f>AS33+'Inputs (2)'!AS389</f>
        <v>11.25</v>
      </c>
      <c r="AT58" s="93">
        <f>AT33+'Inputs (2)'!AT389</f>
        <v>11.25</v>
      </c>
      <c r="AU58" s="93">
        <f>AU33+'Inputs (2)'!AU389</f>
        <v>11.25</v>
      </c>
      <c r="AV58" s="93">
        <f>AV33+'Inputs (2)'!AV389</f>
        <v>11.25</v>
      </c>
      <c r="AW58" s="93">
        <f>AW33+'Inputs (2)'!AW389</f>
        <v>11.25</v>
      </c>
      <c r="AX58" s="93">
        <f>AX33+'Inputs (2)'!AX389</f>
        <v>11.25</v>
      </c>
      <c r="AY58" s="93">
        <f>AY33+'Inputs (2)'!AY389</f>
        <v>11.25</v>
      </c>
      <c r="AZ58" s="93">
        <f>AZ33+'Inputs (2)'!AZ389</f>
        <v>11.25</v>
      </c>
      <c r="BA58" s="93">
        <f>BA33+'Inputs (2)'!BA389</f>
        <v>11.25</v>
      </c>
      <c r="BB58" s="93">
        <f>BB33+'Inputs (2)'!BB389</f>
        <v>11.25</v>
      </c>
      <c r="BC58" s="93">
        <f>BC33+'Inputs (2)'!BC389</f>
        <v>11.25</v>
      </c>
      <c r="BD58" s="93">
        <f>BD33+'Inputs (2)'!BD389</f>
        <v>11.25</v>
      </c>
      <c r="BE58" s="93">
        <f>BE33+'Inputs (2)'!BE389</f>
        <v>11.25</v>
      </c>
      <c r="BF58" s="93">
        <f>BF33+'Inputs (2)'!BF389</f>
        <v>11.25</v>
      </c>
      <c r="BG58" s="93">
        <f>BG33+'Inputs (2)'!BG389</f>
        <v>11.25</v>
      </c>
      <c r="BH58" s="93">
        <f>BH33+'Inputs (2)'!BH389</f>
        <v>11.25</v>
      </c>
      <c r="BI58" s="93">
        <f>BI33+'Inputs (2)'!BI389</f>
        <v>11.25</v>
      </c>
      <c r="BJ58" s="93">
        <f>BJ33+'Inputs (2)'!BJ389</f>
        <v>11.25</v>
      </c>
      <c r="BK58" s="93">
        <f>BK33+'Inputs (2)'!BK389</f>
        <v>11.25</v>
      </c>
      <c r="BL58" s="93">
        <f>BL33+'Inputs (2)'!BL389</f>
        <v>11.25</v>
      </c>
      <c r="BM58" s="93">
        <f>BM33+'Inputs (2)'!BM389</f>
        <v>11.25</v>
      </c>
    </row>
    <row r="59" spans="2:65" s="42" customFormat="1">
      <c r="B59" s="1534"/>
      <c r="C59" s="42" t="s">
        <v>114</v>
      </c>
      <c r="D59" s="42" t="s">
        <v>111</v>
      </c>
      <c r="F59" s="93">
        <f>F34+'Inputs (2)'!F390</f>
        <v>16</v>
      </c>
      <c r="G59" s="93">
        <f>G34+'Inputs (2)'!G390</f>
        <v>16</v>
      </c>
      <c r="H59" s="93">
        <f>H34+'Inputs (2)'!H390</f>
        <v>16</v>
      </c>
      <c r="I59" s="93">
        <f>I34+'Inputs (2)'!I390</f>
        <v>16</v>
      </c>
      <c r="J59" s="93">
        <f>J34+'Inputs (2)'!J390</f>
        <v>20.25</v>
      </c>
      <c r="K59" s="93">
        <f>K34+'Inputs (2)'!K390</f>
        <v>20.533333333333331</v>
      </c>
      <c r="L59" s="93">
        <f>L34+'Inputs (2)'!L390</f>
        <v>20.533333333333331</v>
      </c>
      <c r="M59" s="93">
        <f>M34+'Inputs (2)'!M390</f>
        <v>22.533333333333331</v>
      </c>
      <c r="N59" s="93">
        <f>N34+'Inputs (2)'!N390</f>
        <v>24.566666666666666</v>
      </c>
      <c r="O59" s="93">
        <f>O34+'Inputs (2)'!O390</f>
        <v>26.593333333333334</v>
      </c>
      <c r="P59" s="93">
        <f>P34+'Inputs (2)'!P390</f>
        <v>28.619999999999997</v>
      </c>
      <c r="Q59" s="93">
        <f>Q34+'Inputs (2)'!Q390</f>
        <v>28.746666666666666</v>
      </c>
      <c r="R59" s="93">
        <f>R34+'Inputs (2)'!R390</f>
        <v>28.746666666666666</v>
      </c>
      <c r="S59" s="93">
        <f>S34+'Inputs (2)'!S390</f>
        <v>28.746666666666666</v>
      </c>
      <c r="T59" s="93">
        <f>T34+'Inputs (2)'!T390</f>
        <v>28.746666666666666</v>
      </c>
      <c r="U59" s="93">
        <f>U34+'Inputs (2)'!U390</f>
        <v>28.746666666666666</v>
      </c>
      <c r="V59" s="93">
        <f>V34+'Inputs (2)'!V390</f>
        <v>28.746666666666666</v>
      </c>
      <c r="W59" s="93">
        <f>W34+'Inputs (2)'!W390</f>
        <v>28.746666666666666</v>
      </c>
      <c r="X59" s="93">
        <f>X34+'Inputs (2)'!X390</f>
        <v>28.746666666666666</v>
      </c>
      <c r="Y59" s="93">
        <f>Y34+'Inputs (2)'!Y390</f>
        <v>28.746666666666666</v>
      </c>
      <c r="Z59" s="93">
        <f>Z34+'Inputs (2)'!Z390</f>
        <v>28.746666666666666</v>
      </c>
      <c r="AA59" s="93">
        <f>AA34+'Inputs (2)'!AA390</f>
        <v>28.746666666666666</v>
      </c>
      <c r="AB59" s="93">
        <f>AB34+'Inputs (2)'!AB390</f>
        <v>28.746666666666666</v>
      </c>
      <c r="AC59" s="93">
        <f>AC34+'Inputs (2)'!AC390</f>
        <v>28.746666666666666</v>
      </c>
      <c r="AD59" s="93">
        <f>AD34+'Inputs (2)'!AD390</f>
        <v>28.746666666666666</v>
      </c>
      <c r="AE59" s="93">
        <f>AE34+'Inputs (2)'!AE390</f>
        <v>28.746666666666666</v>
      </c>
      <c r="AF59" s="93">
        <f>AF34+'Inputs (2)'!AF390</f>
        <v>28.746666666666666</v>
      </c>
      <c r="AG59" s="93">
        <f>AG34+'Inputs (2)'!AG390</f>
        <v>28.746666666666666</v>
      </c>
      <c r="AH59" s="93">
        <f>AH34+'Inputs (2)'!AH390</f>
        <v>28.746666666666666</v>
      </c>
      <c r="AI59" s="93">
        <f>AI34+'Inputs (2)'!AI390</f>
        <v>28.746666666666666</v>
      </c>
      <c r="AJ59" s="93">
        <f>AJ34+'Inputs (2)'!AJ390</f>
        <v>28.746666666666666</v>
      </c>
      <c r="AK59" s="93">
        <f>AK34+'Inputs (2)'!AK390</f>
        <v>28.746666666666666</v>
      </c>
      <c r="AL59" s="93">
        <f>AL34+'Inputs (2)'!AL390</f>
        <v>28.746666666666666</v>
      </c>
      <c r="AM59" s="93">
        <f>AM34+'Inputs (2)'!AM390</f>
        <v>28.746666666666666</v>
      </c>
      <c r="AN59" s="93">
        <f>AN34+'Inputs (2)'!AN390</f>
        <v>28.746666666666666</v>
      </c>
      <c r="AO59" s="93">
        <f>AO34+'Inputs (2)'!AO390</f>
        <v>28.746666666666666</v>
      </c>
      <c r="AP59" s="93">
        <f>AP34+'Inputs (2)'!AP390</f>
        <v>28.746666666666666</v>
      </c>
      <c r="AQ59" s="93">
        <f>AQ34+'Inputs (2)'!AQ390</f>
        <v>28.746666666666666</v>
      </c>
      <c r="AR59" s="93">
        <f>AR34+'Inputs (2)'!AR390</f>
        <v>28.746666666666666</v>
      </c>
      <c r="AS59" s="93">
        <f>AS34+'Inputs (2)'!AS390</f>
        <v>28.746666666666666</v>
      </c>
      <c r="AT59" s="93">
        <f>AT34+'Inputs (2)'!AT390</f>
        <v>28.746666666666666</v>
      </c>
      <c r="AU59" s="93">
        <f>AU34+'Inputs (2)'!AU390</f>
        <v>28.746666666666666</v>
      </c>
      <c r="AV59" s="93">
        <f>AV34+'Inputs (2)'!AV390</f>
        <v>28.746666666666666</v>
      </c>
      <c r="AW59" s="93">
        <f>AW34+'Inputs (2)'!AW390</f>
        <v>28.746666666666666</v>
      </c>
      <c r="AX59" s="93">
        <f>AX34+'Inputs (2)'!AX390</f>
        <v>28.746666666666666</v>
      </c>
      <c r="AY59" s="93">
        <f>AY34+'Inputs (2)'!AY390</f>
        <v>28.746666666666666</v>
      </c>
      <c r="AZ59" s="93">
        <f>AZ34+'Inputs (2)'!AZ390</f>
        <v>28.746666666666666</v>
      </c>
      <c r="BA59" s="93">
        <f>BA34+'Inputs (2)'!BA390</f>
        <v>28.746666666666666</v>
      </c>
      <c r="BB59" s="93">
        <f>BB34+'Inputs (2)'!BB390</f>
        <v>28.746666666666666</v>
      </c>
      <c r="BC59" s="93">
        <f>BC34+'Inputs (2)'!BC390</f>
        <v>28.746666666666666</v>
      </c>
      <c r="BD59" s="93">
        <f>BD34+'Inputs (2)'!BD390</f>
        <v>28.746666666666666</v>
      </c>
      <c r="BE59" s="93">
        <f>BE34+'Inputs (2)'!BE390</f>
        <v>28.746666666666666</v>
      </c>
      <c r="BF59" s="93">
        <f>BF34+'Inputs (2)'!BF390</f>
        <v>28.746666666666666</v>
      </c>
      <c r="BG59" s="93">
        <f>BG34+'Inputs (2)'!BG390</f>
        <v>28.746666666666666</v>
      </c>
      <c r="BH59" s="93">
        <f>BH34+'Inputs (2)'!BH390</f>
        <v>28.746666666666666</v>
      </c>
      <c r="BI59" s="93">
        <f>BI34+'Inputs (2)'!BI390</f>
        <v>28.746666666666666</v>
      </c>
      <c r="BJ59" s="93">
        <f>BJ34+'Inputs (2)'!BJ390</f>
        <v>28.746666666666666</v>
      </c>
      <c r="BK59" s="93">
        <f>BK34+'Inputs (2)'!BK390</f>
        <v>28.746666666666666</v>
      </c>
      <c r="BL59" s="93">
        <f>BL34+'Inputs (2)'!BL390</f>
        <v>28.746666666666666</v>
      </c>
      <c r="BM59" s="93">
        <f>BM34+'Inputs (2)'!BM390</f>
        <v>28.746666666666666</v>
      </c>
    </row>
    <row r="60" spans="2:65" s="42" customFormat="1">
      <c r="B60" s="1534"/>
      <c r="C60" s="42" t="s">
        <v>114</v>
      </c>
      <c r="D60" s="42" t="s">
        <v>112</v>
      </c>
      <c r="F60" s="93">
        <f>F35+'Inputs (2)'!F391</f>
        <v>17</v>
      </c>
      <c r="G60" s="93">
        <f>G35+'Inputs (2)'!G391</f>
        <v>17</v>
      </c>
      <c r="H60" s="93">
        <f>H35+'Inputs (2)'!H391</f>
        <v>17</v>
      </c>
      <c r="I60" s="93">
        <f>I35+'Inputs (2)'!I391</f>
        <v>17</v>
      </c>
      <c r="J60" s="93">
        <f>J35+'Inputs (2)'!J391</f>
        <v>28.799999999999997</v>
      </c>
      <c r="K60" s="93">
        <f>K35+'Inputs (2)'!K391</f>
        <v>26.6875</v>
      </c>
      <c r="L60" s="93">
        <f>L35+'Inputs (2)'!L391</f>
        <v>23.659374999999997</v>
      </c>
      <c r="M60" s="93">
        <f>M35+'Inputs (2)'!M391</f>
        <v>22.631250000000001</v>
      </c>
      <c r="N60" s="93">
        <f>N35+'Inputs (2)'!N391</f>
        <v>24.478124999999999</v>
      </c>
      <c r="O60" s="93">
        <f>O35+'Inputs (2)'!O391</f>
        <v>26.496874999999999</v>
      </c>
      <c r="P60" s="93">
        <f>P35+'Inputs (2)'!P391</f>
        <v>28.515625</v>
      </c>
      <c r="Q60" s="93">
        <f>Q35+'Inputs (2)'!Q391</f>
        <v>28.634374999999999</v>
      </c>
      <c r="R60" s="93">
        <f>R35+'Inputs (2)'!R391</f>
        <v>28.634374999999999</v>
      </c>
      <c r="S60" s="93">
        <f>S35+'Inputs (2)'!S391</f>
        <v>28.634374999999999</v>
      </c>
      <c r="T60" s="93">
        <f>T35+'Inputs (2)'!T391</f>
        <v>28.634374999999999</v>
      </c>
      <c r="U60" s="93">
        <f>U35+'Inputs (2)'!U391</f>
        <v>28.634374999999999</v>
      </c>
      <c r="V60" s="93">
        <f>V35+'Inputs (2)'!V391</f>
        <v>28.634374999999999</v>
      </c>
      <c r="W60" s="93">
        <f>W35+'Inputs (2)'!W391</f>
        <v>28.634374999999999</v>
      </c>
      <c r="X60" s="93">
        <f>X35+'Inputs (2)'!X391</f>
        <v>28.634374999999999</v>
      </c>
      <c r="Y60" s="93">
        <f>Y35+'Inputs (2)'!Y391</f>
        <v>28.634374999999999</v>
      </c>
      <c r="Z60" s="93">
        <f>Z35+'Inputs (2)'!Z391</f>
        <v>28.634374999999999</v>
      </c>
      <c r="AA60" s="93">
        <f>AA35+'Inputs (2)'!AA391</f>
        <v>28.634374999999999</v>
      </c>
      <c r="AB60" s="93">
        <f>AB35+'Inputs (2)'!AB391</f>
        <v>28.634374999999999</v>
      </c>
      <c r="AC60" s="93">
        <f>AC35+'Inputs (2)'!AC391</f>
        <v>28.634374999999999</v>
      </c>
      <c r="AD60" s="93">
        <f>AD35+'Inputs (2)'!AD391</f>
        <v>28.634374999999999</v>
      </c>
      <c r="AE60" s="93">
        <f>AE35+'Inputs (2)'!AE391</f>
        <v>28.634374999999999</v>
      </c>
      <c r="AF60" s="93">
        <f>AF35+'Inputs (2)'!AF391</f>
        <v>28.634374999999999</v>
      </c>
      <c r="AG60" s="93">
        <f>AG35+'Inputs (2)'!AG391</f>
        <v>28.634374999999999</v>
      </c>
      <c r="AH60" s="93">
        <f>AH35+'Inputs (2)'!AH391</f>
        <v>28.634374999999999</v>
      </c>
      <c r="AI60" s="93">
        <f>AI35+'Inputs (2)'!AI391</f>
        <v>28.634374999999999</v>
      </c>
      <c r="AJ60" s="93">
        <f>AJ35+'Inputs (2)'!AJ391</f>
        <v>28.634374999999999</v>
      </c>
      <c r="AK60" s="93">
        <f>AK35+'Inputs (2)'!AK391</f>
        <v>28.634374999999999</v>
      </c>
      <c r="AL60" s="93">
        <f>AL35+'Inputs (2)'!AL391</f>
        <v>28.634374999999999</v>
      </c>
      <c r="AM60" s="93">
        <f>AM35+'Inputs (2)'!AM391</f>
        <v>28.634374999999999</v>
      </c>
      <c r="AN60" s="93">
        <f>AN35+'Inputs (2)'!AN391</f>
        <v>28.634374999999999</v>
      </c>
      <c r="AO60" s="93">
        <f>AO35+'Inputs (2)'!AO391</f>
        <v>28.634374999999999</v>
      </c>
      <c r="AP60" s="93">
        <f>AP35+'Inputs (2)'!AP391</f>
        <v>28.634374999999999</v>
      </c>
      <c r="AQ60" s="93">
        <f>AQ35+'Inputs (2)'!AQ391</f>
        <v>28.634374999999999</v>
      </c>
      <c r="AR60" s="93">
        <f>AR35+'Inputs (2)'!AR391</f>
        <v>28.634374999999999</v>
      </c>
      <c r="AS60" s="93">
        <f>AS35+'Inputs (2)'!AS391</f>
        <v>28.634374999999999</v>
      </c>
      <c r="AT60" s="93">
        <f>AT35+'Inputs (2)'!AT391</f>
        <v>28.634374999999999</v>
      </c>
      <c r="AU60" s="93">
        <f>AU35+'Inputs (2)'!AU391</f>
        <v>28.634374999999999</v>
      </c>
      <c r="AV60" s="93">
        <f>AV35+'Inputs (2)'!AV391</f>
        <v>28.634374999999999</v>
      </c>
      <c r="AW60" s="93">
        <f>AW35+'Inputs (2)'!AW391</f>
        <v>28.634374999999999</v>
      </c>
      <c r="AX60" s="93">
        <f>AX35+'Inputs (2)'!AX391</f>
        <v>28.634374999999999</v>
      </c>
      <c r="AY60" s="93">
        <f>AY35+'Inputs (2)'!AY391</f>
        <v>28.634374999999999</v>
      </c>
      <c r="AZ60" s="93">
        <f>AZ35+'Inputs (2)'!AZ391</f>
        <v>28.634374999999999</v>
      </c>
      <c r="BA60" s="93">
        <f>BA35+'Inputs (2)'!BA391</f>
        <v>28.634374999999999</v>
      </c>
      <c r="BB60" s="93">
        <f>BB35+'Inputs (2)'!BB391</f>
        <v>28.634374999999999</v>
      </c>
      <c r="BC60" s="93">
        <f>BC35+'Inputs (2)'!BC391</f>
        <v>28.634374999999999</v>
      </c>
      <c r="BD60" s="93">
        <f>BD35+'Inputs (2)'!BD391</f>
        <v>28.634374999999999</v>
      </c>
      <c r="BE60" s="93">
        <f>BE35+'Inputs (2)'!BE391</f>
        <v>28.634374999999999</v>
      </c>
      <c r="BF60" s="93">
        <f>BF35+'Inputs (2)'!BF391</f>
        <v>28.634374999999999</v>
      </c>
      <c r="BG60" s="93">
        <f>BG35+'Inputs (2)'!BG391</f>
        <v>28.634374999999999</v>
      </c>
      <c r="BH60" s="93">
        <f>BH35+'Inputs (2)'!BH391</f>
        <v>28.634374999999999</v>
      </c>
      <c r="BI60" s="93">
        <f>BI35+'Inputs (2)'!BI391</f>
        <v>28.634374999999999</v>
      </c>
      <c r="BJ60" s="93">
        <f>BJ35+'Inputs (2)'!BJ391</f>
        <v>28.634374999999999</v>
      </c>
      <c r="BK60" s="93">
        <f>BK35+'Inputs (2)'!BK391</f>
        <v>28.634374999999999</v>
      </c>
      <c r="BL60" s="93">
        <f>BL35+'Inputs (2)'!BL391</f>
        <v>28.634374999999999</v>
      </c>
      <c r="BM60" s="93">
        <f>BM35+'Inputs (2)'!BM391</f>
        <v>28.634374999999999</v>
      </c>
    </row>
    <row r="62" spans="2:65">
      <c r="F62" s="294">
        <f>SUM(F53:F61)</f>
        <v>96</v>
      </c>
      <c r="G62" s="294">
        <f t="shared" ref="G62:BM62" si="10">SUM(G53:G61)</f>
        <v>96</v>
      </c>
      <c r="H62" s="294">
        <f t="shared" si="10"/>
        <v>96</v>
      </c>
      <c r="I62" s="294">
        <f t="shared" si="10"/>
        <v>96</v>
      </c>
      <c r="J62" s="294">
        <f t="shared" si="10"/>
        <v>150.85</v>
      </c>
      <c r="K62" s="294">
        <f t="shared" si="10"/>
        <v>174.22499999999999</v>
      </c>
      <c r="L62" s="294">
        <f t="shared" si="10"/>
        <v>194.19687499999998</v>
      </c>
      <c r="M62" s="294">
        <f t="shared" si="10"/>
        <v>221.56874999999999</v>
      </c>
      <c r="N62" s="294">
        <f t="shared" si="10"/>
        <v>240.04270833333334</v>
      </c>
      <c r="O62" s="294">
        <f t="shared" si="10"/>
        <v>256.86312500000003</v>
      </c>
      <c r="P62" s="294">
        <f t="shared" si="10"/>
        <v>261.68354166666666</v>
      </c>
      <c r="Q62" s="294">
        <f t="shared" si="10"/>
        <v>261.9289583333333</v>
      </c>
      <c r="R62" s="294">
        <f t="shared" si="10"/>
        <v>261.9289583333333</v>
      </c>
      <c r="S62" s="294">
        <f t="shared" si="10"/>
        <v>261.9289583333333</v>
      </c>
      <c r="T62" s="294">
        <f t="shared" si="10"/>
        <v>261.9289583333333</v>
      </c>
      <c r="U62" s="294">
        <f t="shared" si="10"/>
        <v>261.9289583333333</v>
      </c>
      <c r="V62" s="294">
        <f t="shared" si="10"/>
        <v>261.9289583333333</v>
      </c>
      <c r="W62" s="294">
        <f t="shared" si="10"/>
        <v>261.9289583333333</v>
      </c>
      <c r="X62" s="294">
        <f t="shared" si="10"/>
        <v>261.9289583333333</v>
      </c>
      <c r="Y62" s="294">
        <f t="shared" si="10"/>
        <v>261.9289583333333</v>
      </c>
      <c r="Z62" s="294">
        <f t="shared" si="10"/>
        <v>261.9289583333333</v>
      </c>
      <c r="AA62" s="294">
        <f t="shared" si="10"/>
        <v>261.9289583333333</v>
      </c>
      <c r="AB62" s="294">
        <f t="shared" si="10"/>
        <v>261.9289583333333</v>
      </c>
      <c r="AC62" s="294">
        <f t="shared" si="10"/>
        <v>261.9289583333333</v>
      </c>
      <c r="AD62" s="294">
        <f t="shared" si="10"/>
        <v>261.9289583333333</v>
      </c>
      <c r="AE62" s="294">
        <f t="shared" si="10"/>
        <v>261.9289583333333</v>
      </c>
      <c r="AF62" s="294">
        <f t="shared" si="10"/>
        <v>261.9289583333333</v>
      </c>
      <c r="AG62" s="294">
        <f t="shared" si="10"/>
        <v>261.9289583333333</v>
      </c>
      <c r="AH62" s="294">
        <f t="shared" si="10"/>
        <v>261.9289583333333</v>
      </c>
      <c r="AI62" s="294">
        <f t="shared" si="10"/>
        <v>261.9289583333333</v>
      </c>
      <c r="AJ62" s="294">
        <f t="shared" si="10"/>
        <v>261.9289583333333</v>
      </c>
      <c r="AK62" s="294">
        <f t="shared" si="10"/>
        <v>261.9289583333333</v>
      </c>
      <c r="AL62" s="294">
        <f t="shared" si="10"/>
        <v>261.9289583333333</v>
      </c>
      <c r="AM62" s="294">
        <f t="shared" si="10"/>
        <v>261.9289583333333</v>
      </c>
      <c r="AN62" s="294">
        <f t="shared" si="10"/>
        <v>261.9289583333333</v>
      </c>
      <c r="AO62" s="294">
        <f t="shared" si="10"/>
        <v>261.9289583333333</v>
      </c>
      <c r="AP62" s="294">
        <f t="shared" si="10"/>
        <v>261.9289583333333</v>
      </c>
      <c r="AQ62" s="294">
        <f t="shared" si="10"/>
        <v>261.9289583333333</v>
      </c>
      <c r="AR62" s="294">
        <f t="shared" si="10"/>
        <v>261.9289583333333</v>
      </c>
      <c r="AS62" s="294">
        <f t="shared" si="10"/>
        <v>261.9289583333333</v>
      </c>
      <c r="AT62" s="294">
        <f t="shared" si="10"/>
        <v>261.9289583333333</v>
      </c>
      <c r="AU62" s="294">
        <f t="shared" si="10"/>
        <v>261.9289583333333</v>
      </c>
      <c r="AV62" s="294">
        <f t="shared" si="10"/>
        <v>261.9289583333333</v>
      </c>
      <c r="AW62" s="294">
        <f t="shared" si="10"/>
        <v>261.9289583333333</v>
      </c>
      <c r="AX62" s="294">
        <f t="shared" si="10"/>
        <v>261.9289583333333</v>
      </c>
      <c r="AY62" s="294">
        <f t="shared" si="10"/>
        <v>261.9289583333333</v>
      </c>
      <c r="AZ62" s="294">
        <f t="shared" si="10"/>
        <v>261.9289583333333</v>
      </c>
      <c r="BA62" s="294">
        <f t="shared" si="10"/>
        <v>261.9289583333333</v>
      </c>
      <c r="BB62" s="294">
        <f t="shared" si="10"/>
        <v>261.9289583333333</v>
      </c>
      <c r="BC62" s="294">
        <f t="shared" si="10"/>
        <v>261.9289583333333</v>
      </c>
      <c r="BD62" s="294">
        <f t="shared" si="10"/>
        <v>261.9289583333333</v>
      </c>
      <c r="BE62" s="294">
        <f t="shared" si="10"/>
        <v>261.9289583333333</v>
      </c>
      <c r="BF62" s="294">
        <f t="shared" si="10"/>
        <v>261.9289583333333</v>
      </c>
      <c r="BG62" s="294">
        <f t="shared" si="10"/>
        <v>261.9289583333333</v>
      </c>
      <c r="BH62" s="294">
        <f t="shared" si="10"/>
        <v>261.9289583333333</v>
      </c>
      <c r="BI62" s="294">
        <f t="shared" si="10"/>
        <v>261.9289583333333</v>
      </c>
      <c r="BJ62" s="294">
        <f t="shared" si="10"/>
        <v>261.9289583333333</v>
      </c>
      <c r="BK62" s="294">
        <f t="shared" si="10"/>
        <v>261.9289583333333</v>
      </c>
      <c r="BL62" s="294">
        <f t="shared" si="10"/>
        <v>261.9289583333333</v>
      </c>
      <c r="BM62" s="294">
        <f t="shared" si="10"/>
        <v>261.9289583333333</v>
      </c>
    </row>
    <row r="64" spans="2:65" s="60" customFormat="1">
      <c r="B64" s="1535" t="s">
        <v>125</v>
      </c>
      <c r="C64" s="60" t="s">
        <v>110</v>
      </c>
      <c r="D64" s="60" t="s">
        <v>111</v>
      </c>
      <c r="F64" s="60">
        <f>F38+'Inputs (2)'!F393</f>
        <v>136</v>
      </c>
      <c r="G64" s="60">
        <f>G38+'Inputs (2)'!G393</f>
        <v>141.49440000000001</v>
      </c>
      <c r="H64" s="60">
        <f>H38+'Inputs (2)'!H393</f>
        <v>144.324288</v>
      </c>
      <c r="I64" s="60">
        <f>I38+'Inputs (2)'!I393</f>
        <v>147.21077376</v>
      </c>
      <c r="J64" s="60">
        <f>J38+'Inputs (2)'!J393</f>
        <v>280.28931323904004</v>
      </c>
      <c r="K64" s="60">
        <f>K38+'Inputs (2)'!K393</f>
        <v>408.42157071974401</v>
      </c>
      <c r="L64" s="60">
        <f>L38+'Inputs (2)'!L393</f>
        <v>541.56700277438063</v>
      </c>
      <c r="M64" s="60">
        <f>M38+'Inputs (2)'!M393</f>
        <v>632.07118073802235</v>
      </c>
      <c r="N64" s="60">
        <f>N38+'Inputs (2)'!N393</f>
        <v>709.7256400858364</v>
      </c>
      <c r="O64" s="60">
        <f>O38+'Inputs (2)'!O393</f>
        <v>790.23344933526801</v>
      </c>
      <c r="P64" s="60">
        <f>P38+'Inputs (2)'!P393</f>
        <v>806.03811832197346</v>
      </c>
      <c r="Q64" s="60">
        <f>Q38+'Inputs (2)'!Q393</f>
        <v>822.15888068841286</v>
      </c>
      <c r="R64" s="60">
        <f>R38+'Inputs (2)'!R393</f>
        <v>838.60205830218115</v>
      </c>
      <c r="S64" s="60">
        <f>S38+'Inputs (2)'!S393</f>
        <v>855.3740994682247</v>
      </c>
      <c r="T64" s="60">
        <f>T38+'Inputs (2)'!T393</f>
        <v>872.4815814575893</v>
      </c>
      <c r="U64" s="60">
        <f>U38+'Inputs (2)'!U393</f>
        <v>889.9312130867412</v>
      </c>
      <c r="V64" s="60">
        <f>V38+'Inputs (2)'!V393</f>
        <v>907.72983734847605</v>
      </c>
      <c r="W64" s="60">
        <f>W38+'Inputs (2)'!W393</f>
        <v>925.88443409544561</v>
      </c>
      <c r="X64" s="60">
        <f>X38+'Inputs (2)'!X393</f>
        <v>944.40212277735452</v>
      </c>
      <c r="Y64" s="60">
        <f>Y38+'Inputs (2)'!Y393</f>
        <v>963.2901652329017</v>
      </c>
      <c r="Z64" s="60">
        <f>Z38+'Inputs (2)'!Z393</f>
        <v>982.55596853755981</v>
      </c>
      <c r="AA64" s="60">
        <f>AA38+'Inputs (2)'!AA393</f>
        <v>1002.2070879083108</v>
      </c>
      <c r="AB64" s="60">
        <f>AB38+'Inputs (2)'!AB393</f>
        <v>1022.2512296664771</v>
      </c>
      <c r="AC64" s="60">
        <f>AC38+'Inputs (2)'!AC393</f>
        <v>1042.6962542598067</v>
      </c>
      <c r="AD64" s="60">
        <f>AD38+'Inputs (2)'!AD393</f>
        <v>1063.5501793450028</v>
      </c>
      <c r="AE64" s="60">
        <f>AE38+'Inputs (2)'!AE393</f>
        <v>1084.8211829319027</v>
      </c>
      <c r="AF64" s="60">
        <f>AF38+'Inputs (2)'!AF393</f>
        <v>1106.5176065905409</v>
      </c>
      <c r="AG64" s="60">
        <f>AG38+'Inputs (2)'!AG393</f>
        <v>1128.6479587223519</v>
      </c>
      <c r="AH64" s="60">
        <f>AH38+'Inputs (2)'!AH393</f>
        <v>1151.2209178967987</v>
      </c>
      <c r="AI64" s="60">
        <f>AI38+'Inputs (2)'!AI393</f>
        <v>1174.2453362547349</v>
      </c>
      <c r="AJ64" s="60">
        <f>AJ38+'Inputs (2)'!AJ393</f>
        <v>1197.7302429798297</v>
      </c>
      <c r="AK64" s="60">
        <f>AK38+'Inputs (2)'!AK393</f>
        <v>1221.6848478394261</v>
      </c>
      <c r="AL64" s="60">
        <f>AL38+'Inputs (2)'!AL393</f>
        <v>1246.1185447962146</v>
      </c>
      <c r="AM64" s="60">
        <f>AM38+'Inputs (2)'!AM393</f>
        <v>1271.0409156921387</v>
      </c>
      <c r="AN64" s="60">
        <f>AN38+'Inputs (2)'!AN393</f>
        <v>1296.461734005982</v>
      </c>
      <c r="AO64" s="60">
        <f>AO38+'Inputs (2)'!AO393</f>
        <v>1322.3909686861014</v>
      </c>
      <c r="AP64" s="60">
        <f>AP38+'Inputs (2)'!AP393</f>
        <v>1348.8387880598234</v>
      </c>
      <c r="AQ64" s="60">
        <f>AQ38+'Inputs (2)'!AQ393</f>
        <v>1375.8155638210201</v>
      </c>
      <c r="AR64" s="60">
        <f>AR38+'Inputs (2)'!AR393</f>
        <v>1403.3318750974402</v>
      </c>
      <c r="AS64" s="60">
        <f>AS38+'Inputs (2)'!AS393</f>
        <v>1431.3985125993895</v>
      </c>
      <c r="AT64" s="60">
        <f>AT38+'Inputs (2)'!AT393</f>
        <v>1460.0264828513771</v>
      </c>
      <c r="AU64" s="60">
        <f>AU38+'Inputs (2)'!AU393</f>
        <v>1489.2270125084044</v>
      </c>
      <c r="AV64" s="60">
        <f>AV38+'Inputs (2)'!AV393</f>
        <v>1519.0115527585726</v>
      </c>
      <c r="AW64" s="60">
        <f>AW38+'Inputs (2)'!AW393</f>
        <v>1549.391783813744</v>
      </c>
      <c r="AX64" s="60">
        <f>AX38+'Inputs (2)'!AX393</f>
        <v>1580.3796194900187</v>
      </c>
      <c r="AY64" s="60">
        <f>AY38+'Inputs (2)'!AY393</f>
        <v>1611.9872118798194</v>
      </c>
      <c r="AZ64" s="60">
        <f>AZ38+'Inputs (2)'!AZ393</f>
        <v>1644.2269561174157</v>
      </c>
      <c r="BA64" s="60">
        <f>BA38+'Inputs (2)'!BA393</f>
        <v>1677.1114952397641</v>
      </c>
      <c r="BB64" s="60">
        <f>BB38+'Inputs (2)'!BB393</f>
        <v>1710.6537251445593</v>
      </c>
      <c r="BC64" s="60">
        <f>BC38+'Inputs (2)'!BC393</f>
        <v>1744.8667996474503</v>
      </c>
      <c r="BD64" s="60">
        <f>BD38+'Inputs (2)'!BD393</f>
        <v>1779.7641356403997</v>
      </c>
      <c r="BE64" s="60">
        <f>BE38+'Inputs (2)'!BE393</f>
        <v>1815.3594183532073</v>
      </c>
      <c r="BF64" s="60">
        <f>BF38+'Inputs (2)'!BF393</f>
        <v>1851.6666067202718</v>
      </c>
      <c r="BG64" s="60">
        <f>BG38+'Inputs (2)'!BG393</f>
        <v>1888.6999388546774</v>
      </c>
      <c r="BH64" s="60">
        <f>BH38+'Inputs (2)'!BH393</f>
        <v>1926.4739376317712</v>
      </c>
      <c r="BI64" s="60">
        <f>BI38+'Inputs (2)'!BI393</f>
        <v>1965.0034163844066</v>
      </c>
      <c r="BJ64" s="60">
        <f>BJ38+'Inputs (2)'!BJ393</f>
        <v>2004.303484712095</v>
      </c>
      <c r="BK64" s="60">
        <f>BK38+'Inputs (2)'!BK393</f>
        <v>2044.3895544063369</v>
      </c>
      <c r="BL64" s="60">
        <f>BL38+'Inputs (2)'!BL393</f>
        <v>2085.2773454944631</v>
      </c>
      <c r="BM64" s="60">
        <f>BM38+'Inputs (2)'!BM393</f>
        <v>2126.9828924043527</v>
      </c>
    </row>
    <row r="65" spans="2:65" s="60" customFormat="1">
      <c r="B65" s="1535"/>
      <c r="C65" s="60" t="s">
        <v>110</v>
      </c>
      <c r="D65" s="60" t="s">
        <v>112</v>
      </c>
      <c r="F65" s="60">
        <f>F39+'Inputs (2)'!F394</f>
        <v>433</v>
      </c>
      <c r="G65" s="60">
        <f>G39+'Inputs (2)'!G394</f>
        <v>450.4932</v>
      </c>
      <c r="H65" s="60">
        <f>H39+'Inputs (2)'!H394</f>
        <v>459.50306399999999</v>
      </c>
      <c r="I65" s="60">
        <f>I39+'Inputs (2)'!I394</f>
        <v>468.69312528</v>
      </c>
      <c r="J65" s="60">
        <f>J39+'Inputs (2)'!J394</f>
        <v>980.03732496047996</v>
      </c>
      <c r="K65" s="60">
        <f>K39+'Inputs (2)'!K394</f>
        <v>1292.2150679844769</v>
      </c>
      <c r="L65" s="60">
        <f>L39+'Inputs (2)'!L394</f>
        <v>1616.4879057994492</v>
      </c>
      <c r="M65" s="60">
        <f>M39+'Inputs (2)'!M394</f>
        <v>1886.6279039032422</v>
      </c>
      <c r="N65" s="60">
        <f>N39+'Inputs (2)'!N394</f>
        <v>2118.4136178113545</v>
      </c>
      <c r="O65" s="60">
        <f>O39+'Inputs (2)'!O394</f>
        <v>2358.7161091142307</v>
      </c>
      <c r="P65" s="60">
        <f>P39+'Inputs (2)'!P394</f>
        <v>2405.8904312965151</v>
      </c>
      <c r="Q65" s="60">
        <f>Q39+'Inputs (2)'!Q394</f>
        <v>2454.0082399224452</v>
      </c>
      <c r="R65" s="60">
        <f>R39+'Inputs (2)'!R394</f>
        <v>2503.0884047208951</v>
      </c>
      <c r="S65" s="60">
        <f>S39+'Inputs (2)'!S394</f>
        <v>2553.1501728153121</v>
      </c>
      <c r="T65" s="60">
        <f>T39+'Inputs (2)'!T394</f>
        <v>2604.2131762716185</v>
      </c>
      <c r="U65" s="60">
        <f>U39+'Inputs (2)'!U394</f>
        <v>2656.2974397970515</v>
      </c>
      <c r="V65" s="60">
        <f>V39+'Inputs (2)'!V394</f>
        <v>2709.423388592993</v>
      </c>
      <c r="W65" s="60">
        <f>W39+'Inputs (2)'!W394</f>
        <v>2763.6118563648524</v>
      </c>
      <c r="X65" s="60">
        <f>X39+'Inputs (2)'!X394</f>
        <v>2818.8840934921495</v>
      </c>
      <c r="Y65" s="60">
        <f>Y39+'Inputs (2)'!Y394</f>
        <v>2875.2617753619925</v>
      </c>
      <c r="Z65" s="60">
        <f>Z39+'Inputs (2)'!Z394</f>
        <v>2932.7670108692328</v>
      </c>
      <c r="AA65" s="60">
        <f>AA39+'Inputs (2)'!AA394</f>
        <v>2991.4223510866168</v>
      </c>
      <c r="AB65" s="60">
        <f>AB39+'Inputs (2)'!AB394</f>
        <v>3051.2507981083495</v>
      </c>
      <c r="AC65" s="60">
        <f>AC39+'Inputs (2)'!AC394</f>
        <v>3112.2758140705168</v>
      </c>
      <c r="AD65" s="60">
        <f>AD39+'Inputs (2)'!AD394</f>
        <v>3174.5213303519272</v>
      </c>
      <c r="AE65" s="60">
        <f>AE39+'Inputs (2)'!AE394</f>
        <v>3238.0117569589656</v>
      </c>
      <c r="AF65" s="60">
        <f>AF39+'Inputs (2)'!AF394</f>
        <v>3302.7719920981453</v>
      </c>
      <c r="AG65" s="60">
        <f>AG39+'Inputs (2)'!AG394</f>
        <v>3368.8274319401075</v>
      </c>
      <c r="AH65" s="60">
        <f>AH39+'Inputs (2)'!AH394</f>
        <v>3436.20398057891</v>
      </c>
      <c r="AI65" s="60">
        <f>AI39+'Inputs (2)'!AI394</f>
        <v>3504.9280601904879</v>
      </c>
      <c r="AJ65" s="60">
        <f>AJ39+'Inputs (2)'!AJ394</f>
        <v>3575.0266213942982</v>
      </c>
      <c r="AK65" s="60">
        <f>AK39+'Inputs (2)'!AK394</f>
        <v>3646.5271538221837</v>
      </c>
      <c r="AL65" s="60">
        <f>AL39+'Inputs (2)'!AL394</f>
        <v>3719.457696898628</v>
      </c>
      <c r="AM65" s="60">
        <f>AM39+'Inputs (2)'!AM394</f>
        <v>3793.8468508366004</v>
      </c>
      <c r="AN65" s="60">
        <f>AN39+'Inputs (2)'!AN394</f>
        <v>3869.7237878533324</v>
      </c>
      <c r="AO65" s="60">
        <f>AO39+'Inputs (2)'!AO394</f>
        <v>3947.1182636103995</v>
      </c>
      <c r="AP65" s="60">
        <f>AP39+'Inputs (2)'!AP394</f>
        <v>4026.060628882607</v>
      </c>
      <c r="AQ65" s="60">
        <f>AQ39+'Inputs (2)'!AQ394</f>
        <v>4106.58184146026</v>
      </c>
      <c r="AR65" s="60">
        <f>AR39+'Inputs (2)'!AR394</f>
        <v>4188.7134782894636</v>
      </c>
      <c r="AS65" s="60">
        <f>AS39+'Inputs (2)'!AS394</f>
        <v>4272.4877478552544</v>
      </c>
      <c r="AT65" s="60">
        <f>AT39+'Inputs (2)'!AT394</f>
        <v>4357.9375028123595</v>
      </c>
      <c r="AU65" s="60">
        <f>AU39+'Inputs (2)'!AU394</f>
        <v>4445.0962528686059</v>
      </c>
      <c r="AV65" s="60">
        <f>AV39+'Inputs (2)'!AV394</f>
        <v>4533.9981779259788</v>
      </c>
      <c r="AW65" s="60">
        <f>AW39+'Inputs (2)'!AW394</f>
        <v>4624.6781414844991</v>
      </c>
      <c r="AX65" s="60">
        <f>AX39+'Inputs (2)'!AX394</f>
        <v>4717.1717043141871</v>
      </c>
      <c r="AY65" s="60">
        <f>AY39+'Inputs (2)'!AY394</f>
        <v>4811.5151384004721</v>
      </c>
      <c r="AZ65" s="60">
        <f>AZ39+'Inputs (2)'!AZ394</f>
        <v>4907.7454411684812</v>
      </c>
      <c r="BA65" s="60">
        <f>BA39+'Inputs (2)'!BA394</f>
        <v>5005.9003499918508</v>
      </c>
      <c r="BB65" s="60">
        <f>BB39+'Inputs (2)'!BB394</f>
        <v>5106.0183569916881</v>
      </c>
      <c r="BC65" s="60">
        <f>BC39+'Inputs (2)'!BC394</f>
        <v>5208.1387241315206</v>
      </c>
      <c r="BD65" s="60">
        <f>BD39+'Inputs (2)'!BD394</f>
        <v>5312.3014986141525</v>
      </c>
      <c r="BE65" s="60">
        <f>BE39+'Inputs (2)'!BE394</f>
        <v>5418.547528586435</v>
      </c>
      <c r="BF65" s="60">
        <f>BF39+'Inputs (2)'!BF394</f>
        <v>5526.9184791581638</v>
      </c>
      <c r="BG65" s="60">
        <f>BG39+'Inputs (2)'!BG394</f>
        <v>5637.456848741328</v>
      </c>
      <c r="BH65" s="60">
        <f>BH39+'Inputs (2)'!BH394</f>
        <v>5750.2059857161548</v>
      </c>
      <c r="BI65" s="60">
        <f>BI39+'Inputs (2)'!BI394</f>
        <v>5865.2101054304785</v>
      </c>
      <c r="BJ65" s="60">
        <f>BJ39+'Inputs (2)'!BJ394</f>
        <v>5982.5143075390888</v>
      </c>
      <c r="BK65" s="60">
        <f>BK39+'Inputs (2)'!BK394</f>
        <v>6102.1645936898694</v>
      </c>
      <c r="BL65" s="60">
        <f>BL39+'Inputs (2)'!BL394</f>
        <v>6224.2078855636673</v>
      </c>
      <c r="BM65" s="60">
        <f>BM39+'Inputs (2)'!BM394</f>
        <v>6348.6920432749412</v>
      </c>
    </row>
    <row r="66" spans="2:65" s="60" customFormat="1">
      <c r="B66" s="1535"/>
      <c r="C66" s="60" t="s">
        <v>162</v>
      </c>
      <c r="D66" s="60" t="s">
        <v>111</v>
      </c>
      <c r="F66" s="60">
        <f>F40+'Inputs (2)'!F395</f>
        <v>54.5</v>
      </c>
      <c r="G66" s="60">
        <f>G40+'Inputs (2)'!G395</f>
        <v>56.701799999999999</v>
      </c>
      <c r="H66" s="60">
        <f>H40+'Inputs (2)'!H395</f>
        <v>57.835835999999993</v>
      </c>
      <c r="I66" s="60">
        <f>I40+'Inputs (2)'!I395</f>
        <v>58.992552719999992</v>
      </c>
      <c r="J66" s="60">
        <f>J40+'Inputs (2)'!J395</f>
        <v>120.34480754879998</v>
      </c>
      <c r="K66" s="60">
        <f>K40+'Inputs (2)'!K395</f>
        <v>122.751703699776</v>
      </c>
      <c r="L66" s="60">
        <f>L40+'Inputs (2)'!L395</f>
        <v>125.20673777377152</v>
      </c>
      <c r="M66" s="60">
        <f>M40+'Inputs (2)'!M395</f>
        <v>159.63859066155871</v>
      </c>
      <c r="N66" s="60">
        <f>N40+'Inputs (2)'!N395</f>
        <v>162.83136247478987</v>
      </c>
      <c r="O66" s="60">
        <f>O40+'Inputs (2)'!O395</f>
        <v>166.08798972428568</v>
      </c>
      <c r="P66" s="60">
        <f>P40+'Inputs (2)'!P395</f>
        <v>169.40974951877141</v>
      </c>
      <c r="Q66" s="60">
        <f>Q40+'Inputs (2)'!Q395</f>
        <v>172.79794450914682</v>
      </c>
      <c r="R66" s="60">
        <f>R40+'Inputs (2)'!R395</f>
        <v>176.25390339932974</v>
      </c>
      <c r="S66" s="60">
        <f>S40+'Inputs (2)'!S395</f>
        <v>179.77898146731636</v>
      </c>
      <c r="T66" s="60">
        <f>T40+'Inputs (2)'!T395</f>
        <v>183.37456109666272</v>
      </c>
      <c r="U66" s="60">
        <f>U40+'Inputs (2)'!U395</f>
        <v>187.04205231859598</v>
      </c>
      <c r="V66" s="60">
        <f>V40+'Inputs (2)'!V395</f>
        <v>190.78289336496792</v>
      </c>
      <c r="W66" s="60">
        <f>W40+'Inputs (2)'!W395</f>
        <v>194.59855123226725</v>
      </c>
      <c r="X66" s="60">
        <f>X40+'Inputs (2)'!X395</f>
        <v>198.49052225691258</v>
      </c>
      <c r="Y66" s="60">
        <f>Y40+'Inputs (2)'!Y395</f>
        <v>202.46033270205089</v>
      </c>
      <c r="Z66" s="60">
        <f>Z40+'Inputs (2)'!Z395</f>
        <v>206.50953935609189</v>
      </c>
      <c r="AA66" s="60">
        <f>AA40+'Inputs (2)'!AA395</f>
        <v>210.63973014321371</v>
      </c>
      <c r="AB66" s="60">
        <f>AB40+'Inputs (2)'!AB395</f>
        <v>214.85252474607796</v>
      </c>
      <c r="AC66" s="60">
        <f>AC40+'Inputs (2)'!AC395</f>
        <v>219.14957524099955</v>
      </c>
      <c r="AD66" s="60">
        <f>AD40+'Inputs (2)'!AD395</f>
        <v>223.53256674581957</v>
      </c>
      <c r="AE66" s="60">
        <f>AE40+'Inputs (2)'!AE395</f>
        <v>228.00321808073593</v>
      </c>
      <c r="AF66" s="60">
        <f>AF40+'Inputs (2)'!AF395</f>
        <v>232.56328244235067</v>
      </c>
      <c r="AG66" s="60">
        <f>AG40+'Inputs (2)'!AG395</f>
        <v>237.21454809119766</v>
      </c>
      <c r="AH66" s="60">
        <f>AH40+'Inputs (2)'!AH395</f>
        <v>241.95883905302162</v>
      </c>
      <c r="AI66" s="60">
        <f>AI40+'Inputs (2)'!AI395</f>
        <v>246.79801583408204</v>
      </c>
      <c r="AJ66" s="60">
        <f>AJ40+'Inputs (2)'!AJ395</f>
        <v>251.73397615076371</v>
      </c>
      <c r="AK66" s="60">
        <f>AK40+'Inputs (2)'!AK395</f>
        <v>256.76865567377899</v>
      </c>
      <c r="AL66" s="60">
        <f>AL40+'Inputs (2)'!AL395</f>
        <v>261.90402878725456</v>
      </c>
      <c r="AM66" s="60">
        <f>AM40+'Inputs (2)'!AM395</f>
        <v>267.14210936299969</v>
      </c>
      <c r="AN66" s="60">
        <f>AN40+'Inputs (2)'!AN395</f>
        <v>272.48495155025972</v>
      </c>
      <c r="AO66" s="60">
        <f>AO40+'Inputs (2)'!AO395</f>
        <v>277.93465058126492</v>
      </c>
      <c r="AP66" s="60">
        <f>AP40+'Inputs (2)'!AP395</f>
        <v>283.49334359289014</v>
      </c>
      <c r="AQ66" s="60">
        <f>AQ40+'Inputs (2)'!AQ395</f>
        <v>289.16321046474803</v>
      </c>
      <c r="AR66" s="60">
        <f>AR40+'Inputs (2)'!AR395</f>
        <v>294.94647467404292</v>
      </c>
      <c r="AS66" s="60">
        <f>AS40+'Inputs (2)'!AS395</f>
        <v>300.84540416752384</v>
      </c>
      <c r="AT66" s="60">
        <f>AT40+'Inputs (2)'!AT395</f>
        <v>306.86231225087431</v>
      </c>
      <c r="AU66" s="60">
        <f>AU40+'Inputs (2)'!AU395</f>
        <v>312.99955849589179</v>
      </c>
      <c r="AV66" s="60">
        <f>AV40+'Inputs (2)'!AV395</f>
        <v>319.25954966580963</v>
      </c>
      <c r="AW66" s="60">
        <f>AW40+'Inputs (2)'!AW395</f>
        <v>325.64474065912583</v>
      </c>
      <c r="AX66" s="60">
        <f>AX40+'Inputs (2)'!AX395</f>
        <v>332.1576354723083</v>
      </c>
      <c r="AY66" s="60">
        <f>AY40+'Inputs (2)'!AY395</f>
        <v>338.80078818175451</v>
      </c>
      <c r="AZ66" s="60">
        <f>AZ40+'Inputs (2)'!AZ395</f>
        <v>345.5768039453896</v>
      </c>
      <c r="BA66" s="60">
        <f>BA40+'Inputs (2)'!BA395</f>
        <v>352.48834002429732</v>
      </c>
      <c r="BB66" s="60">
        <f>BB40+'Inputs (2)'!BB395</f>
        <v>359.53810682478337</v>
      </c>
      <c r="BC66" s="60">
        <f>BC40+'Inputs (2)'!BC395</f>
        <v>366.72886896127892</v>
      </c>
      <c r="BD66" s="60">
        <f>BD40+'Inputs (2)'!BD395</f>
        <v>374.06344634050458</v>
      </c>
      <c r="BE66" s="60">
        <f>BE40+'Inputs (2)'!BE395</f>
        <v>381.54471526731459</v>
      </c>
      <c r="BF66" s="60">
        <f>BF40+'Inputs (2)'!BF395</f>
        <v>389.1756095726609</v>
      </c>
      <c r="BG66" s="60">
        <f>BG40+'Inputs (2)'!BG395</f>
        <v>396.95912176411417</v>
      </c>
      <c r="BH66" s="60">
        <f>BH40+'Inputs (2)'!BH395</f>
        <v>404.89830419939659</v>
      </c>
      <c r="BI66" s="60">
        <f>BI40+'Inputs (2)'!BI395</f>
        <v>412.99627028338455</v>
      </c>
      <c r="BJ66" s="60">
        <f>BJ40+'Inputs (2)'!BJ395</f>
        <v>421.25619568905222</v>
      </c>
      <c r="BK66" s="60">
        <f>BK40+'Inputs (2)'!BK395</f>
        <v>429.68131960283324</v>
      </c>
      <c r="BL66" s="60">
        <f>BL40+'Inputs (2)'!BL395</f>
        <v>438.27494599488983</v>
      </c>
      <c r="BM66" s="60">
        <f>BM40+'Inputs (2)'!BM395</f>
        <v>447.04044491478771</v>
      </c>
    </row>
    <row r="67" spans="2:65" s="60" customFormat="1">
      <c r="B67" s="1535"/>
      <c r="C67" s="60" t="s">
        <v>162</v>
      </c>
      <c r="D67" s="60" t="s">
        <v>112</v>
      </c>
      <c r="F67" s="60">
        <f>F41+'Inputs (2)'!F396</f>
        <v>241</v>
      </c>
      <c r="G67" s="60">
        <f>G41+'Inputs (2)'!G396</f>
        <v>250.7364</v>
      </c>
      <c r="H67" s="60">
        <f>H41+'Inputs (2)'!H396</f>
        <v>255.75112799999997</v>
      </c>
      <c r="I67" s="60">
        <f>I41+'Inputs (2)'!I396</f>
        <v>260.86615055999999</v>
      </c>
      <c r="J67" s="60">
        <f>J41+'Inputs (2)'!J396</f>
        <v>332.60434196400001</v>
      </c>
      <c r="K67" s="60">
        <f>K41+'Inputs (2)'!K396</f>
        <v>339.25642880328002</v>
      </c>
      <c r="L67" s="60">
        <f>L41+'Inputs (2)'!L396</f>
        <v>346.04155737934559</v>
      </c>
      <c r="M67" s="60">
        <f>M41+'Inputs (2)'!M396</f>
        <v>441.20298565866574</v>
      </c>
      <c r="N67" s="60">
        <f>N41+'Inputs (2)'!N396</f>
        <v>450.02704537183899</v>
      </c>
      <c r="O67" s="60">
        <f>O41+'Inputs (2)'!O396</f>
        <v>459.02758627927579</v>
      </c>
      <c r="P67" s="60">
        <f>P41+'Inputs (2)'!P396</f>
        <v>468.20813800486133</v>
      </c>
      <c r="Q67" s="60">
        <f>Q41+'Inputs (2)'!Q396</f>
        <v>477.57230076495853</v>
      </c>
      <c r="R67" s="60">
        <f>R41+'Inputs (2)'!R396</f>
        <v>487.1237467802577</v>
      </c>
      <c r="S67" s="60">
        <f>S41+'Inputs (2)'!S396</f>
        <v>496.86622171586288</v>
      </c>
      <c r="T67" s="60">
        <f>T41+'Inputs (2)'!T396</f>
        <v>506.80354615018018</v>
      </c>
      <c r="U67" s="60">
        <f>U41+'Inputs (2)'!U396</f>
        <v>516.93961707318385</v>
      </c>
      <c r="V67" s="60">
        <f>V41+'Inputs (2)'!V396</f>
        <v>527.27840941464751</v>
      </c>
      <c r="W67" s="60">
        <f>W41+'Inputs (2)'!W396</f>
        <v>537.82397760294054</v>
      </c>
      <c r="X67" s="60">
        <f>X41+'Inputs (2)'!X396</f>
        <v>548.58045715499929</v>
      </c>
      <c r="Y67" s="60">
        <f>Y41+'Inputs (2)'!Y396</f>
        <v>559.55206629809936</v>
      </c>
      <c r="Z67" s="60">
        <f>Z41+'Inputs (2)'!Z396</f>
        <v>570.74310762406128</v>
      </c>
      <c r="AA67" s="60">
        <f>AA41+'Inputs (2)'!AA396</f>
        <v>582.15796977654247</v>
      </c>
      <c r="AB67" s="60">
        <f>AB41+'Inputs (2)'!AB396</f>
        <v>593.80112917207339</v>
      </c>
      <c r="AC67" s="60">
        <f>AC41+'Inputs (2)'!AC396</f>
        <v>605.67715175551484</v>
      </c>
      <c r="AD67" s="60">
        <f>AD41+'Inputs (2)'!AD396</f>
        <v>617.79069479062514</v>
      </c>
      <c r="AE67" s="60">
        <f>AE41+'Inputs (2)'!AE396</f>
        <v>630.14650868643764</v>
      </c>
      <c r="AF67" s="60">
        <f>AF41+'Inputs (2)'!AF396</f>
        <v>642.74943886016649</v>
      </c>
      <c r="AG67" s="60">
        <f>AG41+'Inputs (2)'!AG396</f>
        <v>655.60442763736967</v>
      </c>
      <c r="AH67" s="60">
        <f>AH41+'Inputs (2)'!AH396</f>
        <v>668.71651619011709</v>
      </c>
      <c r="AI67" s="60">
        <f>AI41+'Inputs (2)'!AI396</f>
        <v>682.09084651391947</v>
      </c>
      <c r="AJ67" s="60">
        <f>AJ41+'Inputs (2)'!AJ396</f>
        <v>695.7326634441979</v>
      </c>
      <c r="AK67" s="60">
        <f>AK41+'Inputs (2)'!AK396</f>
        <v>709.64731671308175</v>
      </c>
      <c r="AL67" s="60">
        <f>AL41+'Inputs (2)'!AL396</f>
        <v>723.84026304734346</v>
      </c>
      <c r="AM67" s="60">
        <f>AM41+'Inputs (2)'!AM396</f>
        <v>738.31706830829046</v>
      </c>
      <c r="AN67" s="60">
        <f>AN41+'Inputs (2)'!AN396</f>
        <v>753.08340967445622</v>
      </c>
      <c r="AO67" s="60">
        <f>AO41+'Inputs (2)'!AO396</f>
        <v>768.14507786794547</v>
      </c>
      <c r="AP67" s="60">
        <f>AP41+'Inputs (2)'!AP396</f>
        <v>783.50797942530437</v>
      </c>
      <c r="AQ67" s="60">
        <f>AQ41+'Inputs (2)'!AQ396</f>
        <v>799.17813901381055</v>
      </c>
      <c r="AR67" s="60">
        <f>AR41+'Inputs (2)'!AR396</f>
        <v>815.16170179408664</v>
      </c>
      <c r="AS67" s="60">
        <f>AS41+'Inputs (2)'!AS396</f>
        <v>831.46493582996845</v>
      </c>
      <c r="AT67" s="60">
        <f>AT41+'Inputs (2)'!AT396</f>
        <v>848.0942345465678</v>
      </c>
      <c r="AU67" s="60">
        <f>AU41+'Inputs (2)'!AU396</f>
        <v>865.05611923749905</v>
      </c>
      <c r="AV67" s="60">
        <f>AV41+'Inputs (2)'!AV396</f>
        <v>882.35724162224903</v>
      </c>
      <c r="AW67" s="60">
        <f>AW41+'Inputs (2)'!AW396</f>
        <v>900.0043864546941</v>
      </c>
      <c r="AX67" s="60">
        <f>AX41+'Inputs (2)'!AX396</f>
        <v>918.00447418378781</v>
      </c>
      <c r="AY67" s="60">
        <f>AY41+'Inputs (2)'!AY396</f>
        <v>936.36456366746381</v>
      </c>
      <c r="AZ67" s="60">
        <f>AZ41+'Inputs (2)'!AZ396</f>
        <v>955.09185494081305</v>
      </c>
      <c r="BA67" s="60">
        <f>BA41+'Inputs (2)'!BA396</f>
        <v>974.19369203962935</v>
      </c>
      <c r="BB67" s="60">
        <f>BB41+'Inputs (2)'!BB396</f>
        <v>993.67756588042175</v>
      </c>
      <c r="BC67" s="60">
        <f>BC41+'Inputs (2)'!BC396</f>
        <v>1013.5511171980302</v>
      </c>
      <c r="BD67" s="60">
        <f>BD41+'Inputs (2)'!BD396</f>
        <v>1033.822139541991</v>
      </c>
      <c r="BE67" s="60">
        <f>BE41+'Inputs (2)'!BE396</f>
        <v>1054.4985823328304</v>
      </c>
      <c r="BF67" s="60">
        <f>BF41+'Inputs (2)'!BF396</f>
        <v>1075.5885539794874</v>
      </c>
      <c r="BG67" s="60">
        <f>BG41+'Inputs (2)'!BG396</f>
        <v>1097.100325059077</v>
      </c>
      <c r="BH67" s="60">
        <f>BH41+'Inputs (2)'!BH396</f>
        <v>1119.0423315602588</v>
      </c>
      <c r="BI67" s="60">
        <f>BI41+'Inputs (2)'!BI396</f>
        <v>1141.4231781914641</v>
      </c>
      <c r="BJ67" s="60">
        <f>BJ41+'Inputs (2)'!BJ396</f>
        <v>1164.2516417552936</v>
      </c>
      <c r="BK67" s="60">
        <f>BK41+'Inputs (2)'!BK396</f>
        <v>1187.5366745903993</v>
      </c>
      <c r="BL67" s="60">
        <f>BL41+'Inputs (2)'!BL396</f>
        <v>1211.2874080822073</v>
      </c>
      <c r="BM67" s="60">
        <f>BM41+'Inputs (2)'!BM396</f>
        <v>1235.5131562438517</v>
      </c>
    </row>
    <row r="68" spans="2:65" s="60" customFormat="1">
      <c r="B68" s="1535"/>
      <c r="C68" s="60" t="s">
        <v>113</v>
      </c>
      <c r="D68" s="60" t="s">
        <v>111</v>
      </c>
      <c r="F68" s="60">
        <f>F42+'Inputs (2)'!F397</f>
        <v>54.5</v>
      </c>
      <c r="G68" s="60">
        <f>G42+'Inputs (2)'!G397</f>
        <v>56.701799999999999</v>
      </c>
      <c r="H68" s="60">
        <f>H42+'Inputs (2)'!H397</f>
        <v>57.835835999999993</v>
      </c>
      <c r="I68" s="60">
        <f>I42+'Inputs (2)'!I397</f>
        <v>58.992552719999992</v>
      </c>
      <c r="J68" s="60">
        <f>J42+'Inputs (2)'!J397</f>
        <v>90.258605661599987</v>
      </c>
      <c r="K68" s="60">
        <f>K42+'Inputs (2)'!K397</f>
        <v>92.063777774831991</v>
      </c>
      <c r="L68" s="60">
        <f>L42+'Inputs (2)'!L397</f>
        <v>93.905053330328641</v>
      </c>
      <c r="M68" s="60">
        <f>M42+'Inputs (2)'!M397</f>
        <v>127.71087252924696</v>
      </c>
      <c r="N68" s="60">
        <f>N42+'Inputs (2)'!N397</f>
        <v>130.26508997983188</v>
      </c>
      <c r="O68" s="60">
        <f>O42+'Inputs (2)'!O397</f>
        <v>132.87039177942856</v>
      </c>
      <c r="P68" s="60">
        <f>P42+'Inputs (2)'!P397</f>
        <v>135.5277996150171</v>
      </c>
      <c r="Q68" s="60">
        <f>Q42+'Inputs (2)'!Q397</f>
        <v>138.23835560731743</v>
      </c>
      <c r="R68" s="60">
        <f>R42+'Inputs (2)'!R397</f>
        <v>141.00312271946379</v>
      </c>
      <c r="S68" s="60">
        <f>S42+'Inputs (2)'!S397</f>
        <v>143.82318517385309</v>
      </c>
      <c r="T68" s="60">
        <f>T42+'Inputs (2)'!T397</f>
        <v>146.69964887733013</v>
      </c>
      <c r="U68" s="60">
        <f>U42+'Inputs (2)'!U397</f>
        <v>149.63364185487677</v>
      </c>
      <c r="V68" s="60">
        <f>V42+'Inputs (2)'!V397</f>
        <v>152.62631469197433</v>
      </c>
      <c r="W68" s="60">
        <f>W42+'Inputs (2)'!W397</f>
        <v>155.67884098581379</v>
      </c>
      <c r="X68" s="60">
        <f>X42+'Inputs (2)'!X397</f>
        <v>158.79241780553008</v>
      </c>
      <c r="Y68" s="60">
        <f>Y42+'Inputs (2)'!Y397</f>
        <v>161.96826616164071</v>
      </c>
      <c r="Z68" s="60">
        <f>Z42+'Inputs (2)'!Z397</f>
        <v>165.20763148487353</v>
      </c>
      <c r="AA68" s="60">
        <f>AA42+'Inputs (2)'!AA397</f>
        <v>168.51178411457099</v>
      </c>
      <c r="AB68" s="60">
        <f>AB42+'Inputs (2)'!AB397</f>
        <v>171.88201979686235</v>
      </c>
      <c r="AC68" s="60">
        <f>AC42+'Inputs (2)'!AC397</f>
        <v>175.31966019279963</v>
      </c>
      <c r="AD68" s="60">
        <f>AD42+'Inputs (2)'!AD397</f>
        <v>178.82605339665565</v>
      </c>
      <c r="AE68" s="60">
        <f>AE42+'Inputs (2)'!AE397</f>
        <v>182.40257446458875</v>
      </c>
      <c r="AF68" s="60">
        <f>AF42+'Inputs (2)'!AF397</f>
        <v>186.05062595388054</v>
      </c>
      <c r="AG68" s="60">
        <f>AG42+'Inputs (2)'!AG397</f>
        <v>189.77163847295813</v>
      </c>
      <c r="AH68" s="60">
        <f>AH42+'Inputs (2)'!AH397</f>
        <v>193.56707124241728</v>
      </c>
      <c r="AI68" s="60">
        <f>AI42+'Inputs (2)'!AI397</f>
        <v>197.43841266726565</v>
      </c>
      <c r="AJ68" s="60">
        <f>AJ42+'Inputs (2)'!AJ397</f>
        <v>201.387180920611</v>
      </c>
      <c r="AK68" s="60">
        <f>AK42+'Inputs (2)'!AK397</f>
        <v>205.41492453902319</v>
      </c>
      <c r="AL68" s="60">
        <f>AL42+'Inputs (2)'!AL397</f>
        <v>209.52322302980369</v>
      </c>
      <c r="AM68" s="60">
        <f>AM42+'Inputs (2)'!AM397</f>
        <v>213.71368749039974</v>
      </c>
      <c r="AN68" s="60">
        <f>AN42+'Inputs (2)'!AN397</f>
        <v>217.98796124020774</v>
      </c>
      <c r="AO68" s="60">
        <f>AO42+'Inputs (2)'!AO397</f>
        <v>222.34772046501192</v>
      </c>
      <c r="AP68" s="60">
        <f>AP42+'Inputs (2)'!AP397</f>
        <v>226.79467487431216</v>
      </c>
      <c r="AQ68" s="60">
        <f>AQ42+'Inputs (2)'!AQ397</f>
        <v>231.33056837179842</v>
      </c>
      <c r="AR68" s="60">
        <f>AR42+'Inputs (2)'!AR397</f>
        <v>235.95717973923433</v>
      </c>
      <c r="AS68" s="60">
        <f>AS42+'Inputs (2)'!AS397</f>
        <v>240.67632333401909</v>
      </c>
      <c r="AT68" s="60">
        <f>AT42+'Inputs (2)'!AT397</f>
        <v>245.48984980069946</v>
      </c>
      <c r="AU68" s="60">
        <f>AU42+'Inputs (2)'!AU397</f>
        <v>250.39964679671343</v>
      </c>
      <c r="AV68" s="60">
        <f>AV42+'Inputs (2)'!AV397</f>
        <v>255.40763973264771</v>
      </c>
      <c r="AW68" s="60">
        <f>AW42+'Inputs (2)'!AW397</f>
        <v>260.51579252730068</v>
      </c>
      <c r="AX68" s="60">
        <f>AX42+'Inputs (2)'!AX397</f>
        <v>265.72610837784663</v>
      </c>
      <c r="AY68" s="60">
        <f>AY42+'Inputs (2)'!AY397</f>
        <v>271.04063054540359</v>
      </c>
      <c r="AZ68" s="60">
        <f>AZ42+'Inputs (2)'!AZ397</f>
        <v>276.46144315631165</v>
      </c>
      <c r="BA68" s="60">
        <f>BA42+'Inputs (2)'!BA397</f>
        <v>281.99067201943785</v>
      </c>
      <c r="BB68" s="60">
        <f>BB42+'Inputs (2)'!BB397</f>
        <v>287.63048545982667</v>
      </c>
      <c r="BC68" s="60">
        <f>BC42+'Inputs (2)'!BC397</f>
        <v>293.38309516902314</v>
      </c>
      <c r="BD68" s="60">
        <f>BD42+'Inputs (2)'!BD397</f>
        <v>299.25075707240364</v>
      </c>
      <c r="BE68" s="60">
        <f>BE42+'Inputs (2)'!BE397</f>
        <v>305.2357722138517</v>
      </c>
      <c r="BF68" s="60">
        <f>BF42+'Inputs (2)'!BF397</f>
        <v>311.34048765812878</v>
      </c>
      <c r="BG68" s="60">
        <f>BG42+'Inputs (2)'!BG397</f>
        <v>317.56729741129141</v>
      </c>
      <c r="BH68" s="60">
        <f>BH42+'Inputs (2)'!BH397</f>
        <v>323.91864335951726</v>
      </c>
      <c r="BI68" s="60">
        <f>BI42+'Inputs (2)'!BI397</f>
        <v>330.39701622670759</v>
      </c>
      <c r="BJ68" s="60">
        <f>BJ42+'Inputs (2)'!BJ397</f>
        <v>337.00495655124178</v>
      </c>
      <c r="BK68" s="60">
        <f>BK42+'Inputs (2)'!BK397</f>
        <v>343.74505568226658</v>
      </c>
      <c r="BL68" s="60">
        <f>BL42+'Inputs (2)'!BL397</f>
        <v>350.61995679591189</v>
      </c>
      <c r="BM68" s="60">
        <f>BM42+'Inputs (2)'!BM397</f>
        <v>357.6323559318302</v>
      </c>
    </row>
    <row r="69" spans="2:65" s="60" customFormat="1">
      <c r="B69" s="1535"/>
      <c r="C69" s="60" t="s">
        <v>113</v>
      </c>
      <c r="D69" s="60" t="s">
        <v>112</v>
      </c>
      <c r="F69" s="60">
        <f>F43+'Inputs (2)'!F398</f>
        <v>241</v>
      </c>
      <c r="G69" s="60">
        <f>G43+'Inputs (2)'!G398</f>
        <v>250.7364</v>
      </c>
      <c r="H69" s="60">
        <f>H43+'Inputs (2)'!H398</f>
        <v>255.75112799999997</v>
      </c>
      <c r="I69" s="60">
        <f>I43+'Inputs (2)'!I398</f>
        <v>260.86615055999999</v>
      </c>
      <c r="J69" s="60">
        <f>J43+'Inputs (2)'!J398</f>
        <v>249.45325647300001</v>
      </c>
      <c r="K69" s="60">
        <f>K43+'Inputs (2)'!K398</f>
        <v>254.44232160246005</v>
      </c>
      <c r="L69" s="60">
        <f>L43+'Inputs (2)'!L398</f>
        <v>259.53116803450922</v>
      </c>
      <c r="M69" s="60">
        <f>M43+'Inputs (2)'!M398</f>
        <v>352.96238852693256</v>
      </c>
      <c r="N69" s="60">
        <f>N43+'Inputs (2)'!N398</f>
        <v>360.02163629747122</v>
      </c>
      <c r="O69" s="60">
        <f>O43+'Inputs (2)'!O398</f>
        <v>367.22206902342066</v>
      </c>
      <c r="P69" s="60">
        <f>P43+'Inputs (2)'!P398</f>
        <v>374.56651040388903</v>
      </c>
      <c r="Q69" s="60">
        <f>Q43+'Inputs (2)'!Q398</f>
        <v>382.05784061196681</v>
      </c>
      <c r="R69" s="60">
        <f>R43+'Inputs (2)'!R398</f>
        <v>389.6989974242062</v>
      </c>
      <c r="S69" s="60">
        <f>S43+'Inputs (2)'!S398</f>
        <v>397.49297737269029</v>
      </c>
      <c r="T69" s="60">
        <f>T43+'Inputs (2)'!T398</f>
        <v>405.44283692014409</v>
      </c>
      <c r="U69" s="60">
        <f>U43+'Inputs (2)'!U398</f>
        <v>413.55169365854704</v>
      </c>
      <c r="V69" s="60">
        <f>V43+'Inputs (2)'!V398</f>
        <v>421.82272753171804</v>
      </c>
      <c r="W69" s="60">
        <f>W43+'Inputs (2)'!W398</f>
        <v>430.25918208235242</v>
      </c>
      <c r="X69" s="60">
        <f>X43+'Inputs (2)'!X398</f>
        <v>438.86436572399941</v>
      </c>
      <c r="Y69" s="60">
        <f>Y43+'Inputs (2)'!Y398</f>
        <v>447.64165303847949</v>
      </c>
      <c r="Z69" s="60">
        <f>Z43+'Inputs (2)'!Z398</f>
        <v>456.59448609924908</v>
      </c>
      <c r="AA69" s="60">
        <f>AA43+'Inputs (2)'!AA398</f>
        <v>465.726375821234</v>
      </c>
      <c r="AB69" s="60">
        <f>AB43+'Inputs (2)'!AB398</f>
        <v>475.04090333765868</v>
      </c>
      <c r="AC69" s="60">
        <f>AC43+'Inputs (2)'!AC398</f>
        <v>484.54172140441187</v>
      </c>
      <c r="AD69" s="60">
        <f>AD43+'Inputs (2)'!AD398</f>
        <v>494.23255583250017</v>
      </c>
      <c r="AE69" s="60">
        <f>AE43+'Inputs (2)'!AE398</f>
        <v>504.11720694915022</v>
      </c>
      <c r="AF69" s="60">
        <f>AF43+'Inputs (2)'!AF398</f>
        <v>514.19955108813315</v>
      </c>
      <c r="AG69" s="60">
        <f>AG43+'Inputs (2)'!AG398</f>
        <v>524.48354210989578</v>
      </c>
      <c r="AH69" s="60">
        <f>AH43+'Inputs (2)'!AH398</f>
        <v>534.97321295209372</v>
      </c>
      <c r="AI69" s="60">
        <f>AI43+'Inputs (2)'!AI398</f>
        <v>545.67267721113558</v>
      </c>
      <c r="AJ69" s="60">
        <f>AJ43+'Inputs (2)'!AJ398</f>
        <v>556.58613075535845</v>
      </c>
      <c r="AK69" s="60">
        <f>AK43+'Inputs (2)'!AK398</f>
        <v>567.71785337046549</v>
      </c>
      <c r="AL69" s="60">
        <f>AL43+'Inputs (2)'!AL398</f>
        <v>579.07221043787479</v>
      </c>
      <c r="AM69" s="60">
        <f>AM43+'Inputs (2)'!AM398</f>
        <v>590.65365464663239</v>
      </c>
      <c r="AN69" s="60">
        <f>AN43+'Inputs (2)'!AN398</f>
        <v>602.46672773956504</v>
      </c>
      <c r="AO69" s="60">
        <f>AO43+'Inputs (2)'!AO398</f>
        <v>614.5160622943564</v>
      </c>
      <c r="AP69" s="60">
        <f>AP43+'Inputs (2)'!AP398</f>
        <v>626.80638354024347</v>
      </c>
      <c r="AQ69" s="60">
        <f>AQ43+'Inputs (2)'!AQ398</f>
        <v>639.34251121104842</v>
      </c>
      <c r="AR69" s="60">
        <f>AR43+'Inputs (2)'!AR398</f>
        <v>652.12936143526929</v>
      </c>
      <c r="AS69" s="60">
        <f>AS43+'Inputs (2)'!AS398</f>
        <v>665.17194866397472</v>
      </c>
      <c r="AT69" s="60">
        <f>AT43+'Inputs (2)'!AT398</f>
        <v>678.47538763725413</v>
      </c>
      <c r="AU69" s="60">
        <f>AU43+'Inputs (2)'!AU398</f>
        <v>692.04489538999928</v>
      </c>
      <c r="AV69" s="60">
        <f>AV43+'Inputs (2)'!AV398</f>
        <v>705.8857932977993</v>
      </c>
      <c r="AW69" s="60">
        <f>AW43+'Inputs (2)'!AW398</f>
        <v>720.00350916375521</v>
      </c>
      <c r="AX69" s="60">
        <f>AX43+'Inputs (2)'!AX398</f>
        <v>734.40357934703025</v>
      </c>
      <c r="AY69" s="60">
        <f>AY43+'Inputs (2)'!AY398</f>
        <v>749.0916509339711</v>
      </c>
      <c r="AZ69" s="60">
        <f>AZ43+'Inputs (2)'!AZ398</f>
        <v>764.07348395265046</v>
      </c>
      <c r="BA69" s="60">
        <f>BA43+'Inputs (2)'!BA398</f>
        <v>779.35495363170344</v>
      </c>
      <c r="BB69" s="60">
        <f>BB43+'Inputs (2)'!BB398</f>
        <v>794.94205270433747</v>
      </c>
      <c r="BC69" s="60">
        <f>BC43+'Inputs (2)'!BC398</f>
        <v>810.84089375842404</v>
      </c>
      <c r="BD69" s="60">
        <f>BD43+'Inputs (2)'!BD398</f>
        <v>827.0577116335927</v>
      </c>
      <c r="BE69" s="60">
        <f>BE43+'Inputs (2)'!BE398</f>
        <v>843.59886586626442</v>
      </c>
      <c r="BF69" s="60">
        <f>BF43+'Inputs (2)'!BF398</f>
        <v>860.47084318358986</v>
      </c>
      <c r="BG69" s="60">
        <f>BG43+'Inputs (2)'!BG398</f>
        <v>877.68026004726175</v>
      </c>
      <c r="BH69" s="60">
        <f>BH43+'Inputs (2)'!BH398</f>
        <v>895.23386524820705</v>
      </c>
      <c r="BI69" s="60">
        <f>BI43+'Inputs (2)'!BI398</f>
        <v>913.13854255317119</v>
      </c>
      <c r="BJ69" s="60">
        <f>BJ43+'Inputs (2)'!BJ398</f>
        <v>931.40131340423477</v>
      </c>
      <c r="BK69" s="60">
        <f>BK43+'Inputs (2)'!BK398</f>
        <v>950.02933967231945</v>
      </c>
      <c r="BL69" s="60">
        <f>BL43+'Inputs (2)'!BL398</f>
        <v>969.02992646576581</v>
      </c>
      <c r="BM69" s="60">
        <f>BM43+'Inputs (2)'!BM398</f>
        <v>988.41052499508112</v>
      </c>
    </row>
    <row r="70" spans="2:65" s="60" customFormat="1">
      <c r="B70" s="1535"/>
      <c r="C70" s="60" t="s">
        <v>114</v>
      </c>
      <c r="D70" s="60" t="s">
        <v>111</v>
      </c>
      <c r="F70" s="60">
        <f>F44+'Inputs (2)'!F399</f>
        <v>62.499999999999993</v>
      </c>
      <c r="G70" s="60">
        <f>G44+'Inputs (2)'!G399</f>
        <v>65.024999999999991</v>
      </c>
      <c r="H70" s="60">
        <f>H44+'Inputs (2)'!H399</f>
        <v>66.325499999999977</v>
      </c>
      <c r="I70" s="60">
        <f>I44+'Inputs (2)'!I399</f>
        <v>67.65200999999999</v>
      </c>
      <c r="J70" s="60">
        <f>J44+'Inputs (2)'!J399</f>
        <v>88.556481090000005</v>
      </c>
      <c r="K70" s="60">
        <f>K44+'Inputs (2)'!K399</f>
        <v>90.327610711799991</v>
      </c>
      <c r="L70" s="60">
        <f>L44+'Inputs (2)'!L399</f>
        <v>92.134162926035998</v>
      </c>
      <c r="M70" s="60">
        <f>M44+'Inputs (2)'!M399</f>
        <v>103.74067435957559</v>
      </c>
      <c r="N70" s="60">
        <f>N44+'Inputs (2)'!N399</f>
        <v>115.27663734836041</v>
      </c>
      <c r="O70" s="60">
        <f>O44+'Inputs (2)'!O399</f>
        <v>127.23254258695277</v>
      </c>
      <c r="P70" s="60">
        <f>P44+'Inputs (2)'!P399</f>
        <v>139.62057338014949</v>
      </c>
      <c r="Q70" s="60">
        <f>Q44+'Inputs (2)'!Q399</f>
        <v>142.41298484775248</v>
      </c>
      <c r="R70" s="60">
        <f>R44+'Inputs (2)'!R399</f>
        <v>145.26124454470758</v>
      </c>
      <c r="S70" s="60">
        <f>S44+'Inputs (2)'!S399</f>
        <v>148.16646943560167</v>
      </c>
      <c r="T70" s="60">
        <f>T44+'Inputs (2)'!T399</f>
        <v>151.12979882431375</v>
      </c>
      <c r="U70" s="60">
        <f>U44+'Inputs (2)'!U399</f>
        <v>154.15239480080004</v>
      </c>
      <c r="V70" s="60">
        <f>V44+'Inputs (2)'!V399</f>
        <v>157.23544269681605</v>
      </c>
      <c r="W70" s="60">
        <f>W44+'Inputs (2)'!W399</f>
        <v>160.38015155075237</v>
      </c>
      <c r="X70" s="60">
        <f>X44+'Inputs (2)'!X399</f>
        <v>163.58775458176743</v>
      </c>
      <c r="Y70" s="60">
        <f>Y44+'Inputs (2)'!Y399</f>
        <v>166.85950967340275</v>
      </c>
      <c r="Z70" s="60">
        <f>Z44+'Inputs (2)'!Z399</f>
        <v>170.19669986687086</v>
      </c>
      <c r="AA70" s="60">
        <f>AA44+'Inputs (2)'!AA399</f>
        <v>173.60063386420825</v>
      </c>
      <c r="AB70" s="60">
        <f>AB44+'Inputs (2)'!AB399</f>
        <v>177.07264654149242</v>
      </c>
      <c r="AC70" s="60">
        <f>AC44+'Inputs (2)'!AC399</f>
        <v>180.61409947232227</v>
      </c>
      <c r="AD70" s="60">
        <f>AD44+'Inputs (2)'!AD399</f>
        <v>184.22638146176871</v>
      </c>
      <c r="AE70" s="60">
        <f>AE44+'Inputs (2)'!AE399</f>
        <v>187.91090909100407</v>
      </c>
      <c r="AF70" s="60">
        <f>AF44+'Inputs (2)'!AF399</f>
        <v>191.66912727282417</v>
      </c>
      <c r="AG70" s="60">
        <f>AG44+'Inputs (2)'!AG399</f>
        <v>195.50250981828066</v>
      </c>
      <c r="AH70" s="60">
        <f>AH44+'Inputs (2)'!AH399</f>
        <v>199.41256001464626</v>
      </c>
      <c r="AI70" s="60">
        <f>AI44+'Inputs (2)'!AI399</f>
        <v>203.40081121493918</v>
      </c>
      <c r="AJ70" s="60">
        <f>AJ44+'Inputs (2)'!AJ399</f>
        <v>207.46882743923797</v>
      </c>
      <c r="AK70" s="60">
        <f>AK44+'Inputs (2)'!AK399</f>
        <v>211.61820398802271</v>
      </c>
      <c r="AL70" s="60">
        <f>AL44+'Inputs (2)'!AL399</f>
        <v>215.85056806778317</v>
      </c>
      <c r="AM70" s="60">
        <f>AM44+'Inputs (2)'!AM399</f>
        <v>220.16757942913884</v>
      </c>
      <c r="AN70" s="60">
        <f>AN44+'Inputs (2)'!AN399</f>
        <v>224.57093101772165</v>
      </c>
      <c r="AO70" s="60">
        <f>AO44+'Inputs (2)'!AO399</f>
        <v>229.06234963807611</v>
      </c>
      <c r="AP70" s="60">
        <f>AP44+'Inputs (2)'!AP399</f>
        <v>233.64359663083764</v>
      </c>
      <c r="AQ70" s="60">
        <f>AQ44+'Inputs (2)'!AQ399</f>
        <v>238.31646856345441</v>
      </c>
      <c r="AR70" s="60">
        <f>AR44+'Inputs (2)'!AR399</f>
        <v>243.08279793472343</v>
      </c>
      <c r="AS70" s="60">
        <f>AS44+'Inputs (2)'!AS399</f>
        <v>247.94445389341797</v>
      </c>
      <c r="AT70" s="60">
        <f>AT44+'Inputs (2)'!AT399</f>
        <v>252.90334297128629</v>
      </c>
      <c r="AU70" s="60">
        <f>AU44+'Inputs (2)'!AU399</f>
        <v>257.96140983071206</v>
      </c>
      <c r="AV70" s="60">
        <f>AV44+'Inputs (2)'!AV399</f>
        <v>263.12063802732632</v>
      </c>
      <c r="AW70" s="60">
        <f>AW44+'Inputs (2)'!AW399</f>
        <v>268.38305078787278</v>
      </c>
      <c r="AX70" s="60">
        <f>AX44+'Inputs (2)'!AX399</f>
        <v>273.75071180363022</v>
      </c>
      <c r="AY70" s="60">
        <f>AY44+'Inputs (2)'!AY399</f>
        <v>279.22572603970281</v>
      </c>
      <c r="AZ70" s="60">
        <f>AZ44+'Inputs (2)'!AZ399</f>
        <v>284.81024056049688</v>
      </c>
      <c r="BA70" s="60">
        <f>BA44+'Inputs (2)'!BA399</f>
        <v>290.50644537170683</v>
      </c>
      <c r="BB70" s="60">
        <f>BB44+'Inputs (2)'!BB399</f>
        <v>296.31657427914104</v>
      </c>
      <c r="BC70" s="60">
        <f>BC44+'Inputs (2)'!BC399</f>
        <v>302.24290576472373</v>
      </c>
      <c r="BD70" s="60">
        <f>BD44+'Inputs (2)'!BD399</f>
        <v>308.28776388001825</v>
      </c>
      <c r="BE70" s="60">
        <f>BE44+'Inputs (2)'!BE399</f>
        <v>314.45351915761859</v>
      </c>
      <c r="BF70" s="60">
        <f>BF44+'Inputs (2)'!BF399</f>
        <v>320.74258954077101</v>
      </c>
      <c r="BG70" s="60">
        <f>BG44+'Inputs (2)'!BG399</f>
        <v>327.15744133158648</v>
      </c>
      <c r="BH70" s="60">
        <f>BH44+'Inputs (2)'!BH399</f>
        <v>333.70059015821829</v>
      </c>
      <c r="BI70" s="60">
        <f>BI44+'Inputs (2)'!BI399</f>
        <v>340.37460196138261</v>
      </c>
      <c r="BJ70" s="60">
        <f>BJ44+'Inputs (2)'!BJ399</f>
        <v>347.18209400061033</v>
      </c>
      <c r="BK70" s="60">
        <f>BK44+'Inputs (2)'!BK399</f>
        <v>354.12573588062247</v>
      </c>
      <c r="BL70" s="60">
        <f>BL44+'Inputs (2)'!BL399</f>
        <v>361.20825059823488</v>
      </c>
      <c r="BM70" s="60">
        <f>BM44+'Inputs (2)'!BM399</f>
        <v>368.43241561019966</v>
      </c>
    </row>
    <row r="71" spans="2:65" s="60" customFormat="1">
      <c r="B71" s="1535"/>
      <c r="C71" s="60" t="s">
        <v>114</v>
      </c>
      <c r="D71" s="60" t="s">
        <v>112</v>
      </c>
      <c r="F71" s="60">
        <f>F45+'Inputs (2)'!F400</f>
        <v>434.6</v>
      </c>
      <c r="G71" s="60">
        <f>G45+'Inputs (2)'!G400</f>
        <v>452.15784000000002</v>
      </c>
      <c r="H71" s="60">
        <f>H45+'Inputs (2)'!H400</f>
        <v>461.20099680000004</v>
      </c>
      <c r="I71" s="60">
        <f>I45+'Inputs (2)'!I400</f>
        <v>470.42501673600003</v>
      </c>
      <c r="J71" s="60">
        <f>J45+'Inputs (2)'!J400</f>
        <v>833.710735910376</v>
      </c>
      <c r="K71" s="60">
        <f>K45+'Inputs (2)'!K400</f>
        <v>763.20519849579705</v>
      </c>
      <c r="L71" s="60">
        <f>L45+'Inputs (2)'!L400</f>
        <v>689.54595529027085</v>
      </c>
      <c r="M71" s="60">
        <f>M45+'Inputs (2)'!M400</f>
        <v>676.2854561500734</v>
      </c>
      <c r="N71" s="60">
        <f>N45+'Inputs (2)'!N400</f>
        <v>751.48839887396161</v>
      </c>
      <c r="O71" s="60">
        <f>O45+'Inputs (2)'!O400</f>
        <v>829.42894512434543</v>
      </c>
      <c r="P71" s="60">
        <f>P45+'Inputs (2)'!P400</f>
        <v>910.18651786519467</v>
      </c>
      <c r="Q71" s="60">
        <f>Q45+'Inputs (2)'!Q400</f>
        <v>928.3902482224986</v>
      </c>
      <c r="R71" s="60">
        <f>R45+'Inputs (2)'!R400</f>
        <v>946.95805318694852</v>
      </c>
      <c r="S71" s="60">
        <f>S45+'Inputs (2)'!S400</f>
        <v>965.89721425068763</v>
      </c>
      <c r="T71" s="60">
        <f>T45+'Inputs (2)'!T400</f>
        <v>985.21515853570145</v>
      </c>
      <c r="U71" s="60">
        <f>U45+'Inputs (2)'!U400</f>
        <v>1004.9194617064156</v>
      </c>
      <c r="V71" s="60">
        <f>V45+'Inputs (2)'!V400</f>
        <v>1025.0178509405439</v>
      </c>
      <c r="W71" s="60">
        <f>W45+'Inputs (2)'!W400</f>
        <v>1045.5182079593549</v>
      </c>
      <c r="X71" s="60">
        <f>X45+'Inputs (2)'!X400</f>
        <v>1066.4285721185418</v>
      </c>
      <c r="Y71" s="60">
        <f>Y45+'Inputs (2)'!Y400</f>
        <v>1087.7571435609129</v>
      </c>
      <c r="Z71" s="60">
        <f>Z45+'Inputs (2)'!Z400</f>
        <v>1109.5122864321313</v>
      </c>
      <c r="AA71" s="60">
        <f>AA45+'Inputs (2)'!AA400</f>
        <v>1131.7025321607737</v>
      </c>
      <c r="AB71" s="60">
        <f>AB45+'Inputs (2)'!AB400</f>
        <v>1154.3365828039891</v>
      </c>
      <c r="AC71" s="60">
        <f>AC45+'Inputs (2)'!AC400</f>
        <v>1177.4233144600692</v>
      </c>
      <c r="AD71" s="60">
        <f>AD45+'Inputs (2)'!AD400</f>
        <v>1200.9717807492707</v>
      </c>
      <c r="AE71" s="60">
        <f>AE45+'Inputs (2)'!AE400</f>
        <v>1224.9912163642557</v>
      </c>
      <c r="AF71" s="60">
        <f>AF45+'Inputs (2)'!AF400</f>
        <v>1249.491040691541</v>
      </c>
      <c r="AG71" s="60">
        <f>AG45+'Inputs (2)'!AG400</f>
        <v>1274.4808615053716</v>
      </c>
      <c r="AH71" s="60">
        <f>AH45+'Inputs (2)'!AH400</f>
        <v>1299.9704787354792</v>
      </c>
      <c r="AI71" s="60">
        <f>AI45+'Inputs (2)'!AI400</f>
        <v>1325.9698883101889</v>
      </c>
      <c r="AJ71" s="60">
        <f>AJ45+'Inputs (2)'!AJ400</f>
        <v>1352.4892860763928</v>
      </c>
      <c r="AK71" s="60">
        <f>AK45+'Inputs (2)'!AK400</f>
        <v>1379.5390717979203</v>
      </c>
      <c r="AL71" s="60">
        <f>AL45+'Inputs (2)'!AL400</f>
        <v>1407.129853233879</v>
      </c>
      <c r="AM71" s="60">
        <f>AM45+'Inputs (2)'!AM400</f>
        <v>1435.2724502985564</v>
      </c>
      <c r="AN71" s="60">
        <f>AN45+'Inputs (2)'!AN400</f>
        <v>1463.9778993045277</v>
      </c>
      <c r="AO71" s="60">
        <f>AO45+'Inputs (2)'!AO400</f>
        <v>1493.2574572906183</v>
      </c>
      <c r="AP71" s="60">
        <f>AP45+'Inputs (2)'!AP400</f>
        <v>1523.1226064364307</v>
      </c>
      <c r="AQ71" s="60">
        <f>AQ45+'Inputs (2)'!AQ400</f>
        <v>1553.5850585651594</v>
      </c>
      <c r="AR71" s="60">
        <f>AR45+'Inputs (2)'!AR400</f>
        <v>1584.6567597364624</v>
      </c>
      <c r="AS71" s="60">
        <f>AS45+'Inputs (2)'!AS400</f>
        <v>1616.349894931192</v>
      </c>
      <c r="AT71" s="60">
        <f>AT45+'Inputs (2)'!AT400</f>
        <v>1648.6768928298156</v>
      </c>
      <c r="AU71" s="60">
        <f>AU45+'Inputs (2)'!AU400</f>
        <v>1681.6504306864117</v>
      </c>
      <c r="AV71" s="60">
        <f>AV45+'Inputs (2)'!AV400</f>
        <v>1715.2834393001401</v>
      </c>
      <c r="AW71" s="60">
        <f>AW45+'Inputs (2)'!AW400</f>
        <v>1749.5891080861431</v>
      </c>
      <c r="AX71" s="60">
        <f>AX45+'Inputs (2)'!AX400</f>
        <v>1784.5808902478657</v>
      </c>
      <c r="AY71" s="60">
        <f>AY45+'Inputs (2)'!AY400</f>
        <v>1820.2725080528232</v>
      </c>
      <c r="AZ71" s="60">
        <f>AZ45+'Inputs (2)'!AZ400</f>
        <v>1856.6779582138795</v>
      </c>
      <c r="BA71" s="60">
        <f>BA45+'Inputs (2)'!BA400</f>
        <v>1893.8115173781571</v>
      </c>
      <c r="BB71" s="60">
        <f>BB45+'Inputs (2)'!BB400</f>
        <v>1931.6877477257203</v>
      </c>
      <c r="BC71" s="60">
        <f>BC45+'Inputs (2)'!BC400</f>
        <v>1970.3215026802343</v>
      </c>
      <c r="BD71" s="60">
        <f>BD45+'Inputs (2)'!BD400</f>
        <v>2009.7279327338397</v>
      </c>
      <c r="BE71" s="60">
        <f>BE45+'Inputs (2)'!BE400</f>
        <v>2049.9224913885159</v>
      </c>
      <c r="BF71" s="60">
        <f>BF45+'Inputs (2)'!BF400</f>
        <v>2090.9209412162863</v>
      </c>
      <c r="BG71" s="60">
        <f>BG45+'Inputs (2)'!BG400</f>
        <v>2132.7393600406126</v>
      </c>
      <c r="BH71" s="60">
        <f>BH45+'Inputs (2)'!BH400</f>
        <v>2175.3941472414249</v>
      </c>
      <c r="BI71" s="60">
        <f>BI45+'Inputs (2)'!BI400</f>
        <v>2218.9020301862533</v>
      </c>
      <c r="BJ71" s="60">
        <f>BJ45+'Inputs (2)'!BJ400</f>
        <v>2263.2800707899792</v>
      </c>
      <c r="BK71" s="60">
        <f>BK45+'Inputs (2)'!BK400</f>
        <v>2308.5456722057779</v>
      </c>
      <c r="BL71" s="60">
        <f>BL45+'Inputs (2)'!BL400</f>
        <v>2354.7165856498941</v>
      </c>
      <c r="BM71" s="60">
        <f>BM45+'Inputs (2)'!BM400</f>
        <v>2401.8109173628914</v>
      </c>
    </row>
    <row r="73" spans="2:65">
      <c r="F73" s="549">
        <f>SUM(F64:F72)</f>
        <v>1657.1</v>
      </c>
      <c r="G73" s="549">
        <f t="shared" ref="G73:BM73" si="11">SUM(G64:G72)</f>
        <v>1724.0468400000002</v>
      </c>
      <c r="H73" s="549">
        <f t="shared" si="11"/>
        <v>1758.5277767999999</v>
      </c>
      <c r="I73" s="549">
        <f t="shared" si="11"/>
        <v>1793.6983323360002</v>
      </c>
      <c r="J73" s="549">
        <f t="shared" si="11"/>
        <v>2975.2548668472964</v>
      </c>
      <c r="K73" s="549">
        <f t="shared" si="11"/>
        <v>3362.6836797921665</v>
      </c>
      <c r="L73" s="549">
        <f t="shared" si="11"/>
        <v>3764.4195433080918</v>
      </c>
      <c r="M73" s="549">
        <f t="shared" si="11"/>
        <v>4380.2400525273179</v>
      </c>
      <c r="N73" s="549">
        <f t="shared" si="11"/>
        <v>4798.0494282434447</v>
      </c>
      <c r="O73" s="549">
        <f t="shared" si="11"/>
        <v>5230.8190829672085</v>
      </c>
      <c r="P73" s="549">
        <f t="shared" si="11"/>
        <v>5409.4478384063714</v>
      </c>
      <c r="Q73" s="549">
        <f t="shared" si="11"/>
        <v>5517.6367951744987</v>
      </c>
      <c r="R73" s="549">
        <f t="shared" si="11"/>
        <v>5627.9895310779903</v>
      </c>
      <c r="S73" s="549">
        <f t="shared" si="11"/>
        <v>5740.5493216995483</v>
      </c>
      <c r="T73" s="549">
        <f t="shared" si="11"/>
        <v>5855.3603081335405</v>
      </c>
      <c r="U73" s="549">
        <f t="shared" si="11"/>
        <v>5972.4675142962124</v>
      </c>
      <c r="V73" s="549">
        <f t="shared" si="11"/>
        <v>6091.9168645821364</v>
      </c>
      <c r="W73" s="549">
        <f t="shared" si="11"/>
        <v>6213.7552018737797</v>
      </c>
      <c r="X73" s="549">
        <f t="shared" si="11"/>
        <v>6338.0303059112539</v>
      </c>
      <c r="Y73" s="549">
        <f t="shared" si="11"/>
        <v>6464.7909120294808</v>
      </c>
      <c r="Z73" s="549">
        <f t="shared" si="11"/>
        <v>6594.0867302700699</v>
      </c>
      <c r="AA73" s="549">
        <f t="shared" si="11"/>
        <v>6725.968464875471</v>
      </c>
      <c r="AB73" s="549">
        <f t="shared" si="11"/>
        <v>6860.4878341729818</v>
      </c>
      <c r="AC73" s="549">
        <f t="shared" si="11"/>
        <v>6997.6975908564409</v>
      </c>
      <c r="AD73" s="549">
        <f t="shared" si="11"/>
        <v>7137.6515426735696</v>
      </c>
      <c r="AE73" s="549">
        <f t="shared" si="11"/>
        <v>7280.4045735270402</v>
      </c>
      <c r="AF73" s="549">
        <f t="shared" si="11"/>
        <v>7426.0126649975828</v>
      </c>
      <c r="AG73" s="549">
        <f t="shared" si="11"/>
        <v>7574.5329182975329</v>
      </c>
      <c r="AH73" s="549">
        <f t="shared" si="11"/>
        <v>7726.0235766634833</v>
      </c>
      <c r="AI73" s="549">
        <f t="shared" si="11"/>
        <v>7880.5440481967544</v>
      </c>
      <c r="AJ73" s="549">
        <f t="shared" si="11"/>
        <v>8038.1549291606907</v>
      </c>
      <c r="AK73" s="549">
        <f t="shared" si="11"/>
        <v>8198.9180277439027</v>
      </c>
      <c r="AL73" s="549">
        <f t="shared" si="11"/>
        <v>8362.8963882987828</v>
      </c>
      <c r="AM73" s="549">
        <f t="shared" si="11"/>
        <v>8530.1543160647561</v>
      </c>
      <c r="AN73" s="549">
        <f t="shared" si="11"/>
        <v>8700.7574023860525</v>
      </c>
      <c r="AO73" s="549">
        <f t="shared" si="11"/>
        <v>8874.7725504337741</v>
      </c>
      <c r="AP73" s="549">
        <f t="shared" si="11"/>
        <v>9052.2680014424477</v>
      </c>
      <c r="AQ73" s="549">
        <f t="shared" si="11"/>
        <v>9233.3133614712988</v>
      </c>
      <c r="AR73" s="549">
        <f t="shared" si="11"/>
        <v>9417.979628700723</v>
      </c>
      <c r="AS73" s="549">
        <f t="shared" si="11"/>
        <v>9606.3392212747403</v>
      </c>
      <c r="AT73" s="549">
        <f t="shared" si="11"/>
        <v>9798.4660057002347</v>
      </c>
      <c r="AU73" s="549">
        <f t="shared" si="11"/>
        <v>9994.4353258142382</v>
      </c>
      <c r="AV73" s="549">
        <f t="shared" si="11"/>
        <v>10194.324032330524</v>
      </c>
      <c r="AW73" s="549">
        <f t="shared" si="11"/>
        <v>10398.210512977135</v>
      </c>
      <c r="AX73" s="549">
        <f t="shared" si="11"/>
        <v>10606.174723236674</v>
      </c>
      <c r="AY73" s="549">
        <f t="shared" si="11"/>
        <v>10818.298217701411</v>
      </c>
      <c r="AZ73" s="549">
        <f t="shared" si="11"/>
        <v>11034.664182055438</v>
      </c>
      <c r="BA73" s="549">
        <f t="shared" si="11"/>
        <v>11255.357465696548</v>
      </c>
      <c r="BB73" s="549">
        <f t="shared" si="11"/>
        <v>11480.464615010476</v>
      </c>
      <c r="BC73" s="549">
        <f t="shared" si="11"/>
        <v>11710.073907310685</v>
      </c>
      <c r="BD73" s="549">
        <f t="shared" si="11"/>
        <v>11944.275385456902</v>
      </c>
      <c r="BE73" s="549">
        <f t="shared" si="11"/>
        <v>12183.160893166036</v>
      </c>
      <c r="BF73" s="549">
        <f t="shared" si="11"/>
        <v>12426.82411102936</v>
      </c>
      <c r="BG73" s="549">
        <f t="shared" si="11"/>
        <v>12675.360593249949</v>
      </c>
      <c r="BH73" s="549">
        <f t="shared" si="11"/>
        <v>12928.867805114947</v>
      </c>
      <c r="BI73" s="549">
        <f t="shared" si="11"/>
        <v>13187.445161217249</v>
      </c>
      <c r="BJ73" s="549">
        <f t="shared" si="11"/>
        <v>13451.194064441595</v>
      </c>
      <c r="BK73" s="549">
        <f t="shared" si="11"/>
        <v>13720.217945730426</v>
      </c>
      <c r="BL73" s="549">
        <f t="shared" si="11"/>
        <v>13994.622304645034</v>
      </c>
      <c r="BM73" s="549">
        <f t="shared" si="11"/>
        <v>14274.514750737933</v>
      </c>
    </row>
  </sheetData>
  <sheetProtection sheet="1" objects="1" scenarios="1"/>
  <mergeCells count="10">
    <mergeCell ref="B28:B35"/>
    <mergeCell ref="B38:B45"/>
    <mergeCell ref="B53:B60"/>
    <mergeCell ref="B64:B71"/>
    <mergeCell ref="C7:D7"/>
    <mergeCell ref="C8:D8"/>
    <mergeCell ref="C9:D9"/>
    <mergeCell ref="C10:D10"/>
    <mergeCell ref="C11:D11"/>
    <mergeCell ref="B18:B2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5:BM73"/>
  <sheetViews>
    <sheetView zoomScale="90" zoomScaleNormal="90" workbookViewId="0">
      <selection activeCell="E9" sqref="E9"/>
    </sheetView>
  </sheetViews>
  <sheetFormatPr defaultRowHeight="15"/>
  <cols>
    <col min="2" max="2" width="12.42578125" customWidth="1"/>
    <col min="3" max="3" width="17" customWidth="1"/>
    <col min="4" max="4" width="10.85546875" customWidth="1"/>
    <col min="5" max="5" width="8.42578125" bestFit="1" customWidth="1"/>
    <col min="6" max="56" width="13.85546875" bestFit="1" customWidth="1"/>
    <col min="57" max="65" width="15" bestFit="1" customWidth="1"/>
  </cols>
  <sheetData>
    <row r="5" spans="2:65" ht="21">
      <c r="B5" s="12" t="s">
        <v>583</v>
      </c>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row>
    <row r="6" spans="2:65" s="42" customFormat="1" ht="21">
      <c r="C6" s="56"/>
    </row>
    <row r="7" spans="2:65" s="42" customFormat="1">
      <c r="C7" s="1539" t="s">
        <v>127</v>
      </c>
      <c r="D7" s="1540"/>
      <c r="E7" s="566" t="s">
        <v>111</v>
      </c>
      <c r="F7" s="62" t="s">
        <v>112</v>
      </c>
    </row>
    <row r="8" spans="2:65" s="42" customFormat="1">
      <c r="C8" s="1515" t="s">
        <v>110</v>
      </c>
      <c r="D8" s="1516"/>
      <c r="E8" s="125">
        <f>'3. Inputs'!O38</f>
        <v>9</v>
      </c>
      <c r="F8" s="125">
        <f>'3. Inputs'!P38</f>
        <v>27</v>
      </c>
    </row>
    <row r="9" spans="2:65" s="42" customFormat="1">
      <c r="C9" s="1501" t="s">
        <v>162</v>
      </c>
      <c r="D9" s="1502"/>
      <c r="E9" s="126">
        <f>'3. Inputs'!O39</f>
        <v>10.7</v>
      </c>
      <c r="F9" s="126">
        <f>'3. Inputs'!P39</f>
        <v>30</v>
      </c>
    </row>
    <row r="10" spans="2:65" s="42" customFormat="1">
      <c r="C10" s="1501" t="s">
        <v>113</v>
      </c>
      <c r="D10" s="1502"/>
      <c r="E10" s="126">
        <f>'3. Inputs'!O40</f>
        <v>10.7</v>
      </c>
      <c r="F10" s="126">
        <f>'3. Inputs'!P40</f>
        <v>30</v>
      </c>
    </row>
    <row r="11" spans="2:65" s="42" customFormat="1">
      <c r="C11" s="1537" t="s">
        <v>126</v>
      </c>
      <c r="D11" s="1538"/>
      <c r="E11" s="127">
        <f>'3. Inputs'!O41</f>
        <v>4.0999999999999996</v>
      </c>
      <c r="F11" s="127">
        <f>'3. Inputs'!P41</f>
        <v>27.1</v>
      </c>
    </row>
    <row r="12" spans="2:65" s="42" customFormat="1" ht="21">
      <c r="C12" s="56"/>
    </row>
    <row r="13" spans="2:65" ht="15.75" thickBot="1"/>
    <row r="14" spans="2:65" ht="16.5" thickTop="1" thickBot="1">
      <c r="F14" s="14">
        <f>'4. Investment Appraisal'!$C$9</f>
        <v>2017</v>
      </c>
      <c r="G14" s="14">
        <f>F14+1</f>
        <v>2018</v>
      </c>
      <c r="H14" s="14">
        <f t="shared" ref="H14:BM14" si="0">G14+1</f>
        <v>2019</v>
      </c>
      <c r="I14" s="14">
        <f t="shared" si="0"/>
        <v>2020</v>
      </c>
      <c r="J14" s="14">
        <f t="shared" si="0"/>
        <v>2021</v>
      </c>
      <c r="K14" s="14">
        <f t="shared" si="0"/>
        <v>2022</v>
      </c>
      <c r="L14" s="14">
        <f t="shared" si="0"/>
        <v>2023</v>
      </c>
      <c r="M14" s="14">
        <f t="shared" si="0"/>
        <v>2024</v>
      </c>
      <c r="N14" s="14">
        <f t="shared" si="0"/>
        <v>2025</v>
      </c>
      <c r="O14" s="14">
        <f t="shared" si="0"/>
        <v>2026</v>
      </c>
      <c r="P14" s="14">
        <f t="shared" si="0"/>
        <v>2027</v>
      </c>
      <c r="Q14" s="14">
        <f t="shared" si="0"/>
        <v>2028</v>
      </c>
      <c r="R14" s="14">
        <f t="shared" si="0"/>
        <v>2029</v>
      </c>
      <c r="S14" s="14">
        <f t="shared" si="0"/>
        <v>2030</v>
      </c>
      <c r="T14" s="14">
        <f t="shared" si="0"/>
        <v>2031</v>
      </c>
      <c r="U14" s="14">
        <f t="shared" si="0"/>
        <v>2032</v>
      </c>
      <c r="V14" s="14">
        <f t="shared" si="0"/>
        <v>2033</v>
      </c>
      <c r="W14" s="14">
        <f t="shared" si="0"/>
        <v>2034</v>
      </c>
      <c r="X14" s="14">
        <f t="shared" si="0"/>
        <v>2035</v>
      </c>
      <c r="Y14" s="14">
        <f t="shared" si="0"/>
        <v>2036</v>
      </c>
      <c r="Z14" s="14">
        <f t="shared" si="0"/>
        <v>2037</v>
      </c>
      <c r="AA14" s="14">
        <f t="shared" si="0"/>
        <v>2038</v>
      </c>
      <c r="AB14" s="14">
        <f t="shared" si="0"/>
        <v>2039</v>
      </c>
      <c r="AC14" s="14">
        <f t="shared" si="0"/>
        <v>2040</v>
      </c>
      <c r="AD14" s="14">
        <f t="shared" si="0"/>
        <v>2041</v>
      </c>
      <c r="AE14" s="14">
        <f t="shared" si="0"/>
        <v>2042</v>
      </c>
      <c r="AF14" s="14">
        <f t="shared" si="0"/>
        <v>2043</v>
      </c>
      <c r="AG14" s="14">
        <f t="shared" si="0"/>
        <v>2044</v>
      </c>
      <c r="AH14" s="14">
        <f t="shared" si="0"/>
        <v>2045</v>
      </c>
      <c r="AI14" s="14">
        <f t="shared" si="0"/>
        <v>2046</v>
      </c>
      <c r="AJ14" s="14">
        <f t="shared" si="0"/>
        <v>2047</v>
      </c>
      <c r="AK14" s="14">
        <f t="shared" si="0"/>
        <v>2048</v>
      </c>
      <c r="AL14" s="14">
        <f t="shared" si="0"/>
        <v>2049</v>
      </c>
      <c r="AM14" s="14">
        <f t="shared" si="0"/>
        <v>2050</v>
      </c>
      <c r="AN14" s="14">
        <f t="shared" si="0"/>
        <v>2051</v>
      </c>
      <c r="AO14" s="14">
        <f t="shared" si="0"/>
        <v>2052</v>
      </c>
      <c r="AP14" s="14">
        <f t="shared" si="0"/>
        <v>2053</v>
      </c>
      <c r="AQ14" s="14">
        <f t="shared" si="0"/>
        <v>2054</v>
      </c>
      <c r="AR14" s="14">
        <f t="shared" si="0"/>
        <v>2055</v>
      </c>
      <c r="AS14" s="14">
        <f t="shared" si="0"/>
        <v>2056</v>
      </c>
      <c r="AT14" s="14">
        <f t="shared" si="0"/>
        <v>2057</v>
      </c>
      <c r="AU14" s="14">
        <f t="shared" si="0"/>
        <v>2058</v>
      </c>
      <c r="AV14" s="14">
        <f t="shared" si="0"/>
        <v>2059</v>
      </c>
      <c r="AW14" s="14">
        <f t="shared" si="0"/>
        <v>2060</v>
      </c>
      <c r="AX14" s="14">
        <f t="shared" si="0"/>
        <v>2061</v>
      </c>
      <c r="AY14" s="14">
        <f t="shared" si="0"/>
        <v>2062</v>
      </c>
      <c r="AZ14" s="14">
        <f t="shared" si="0"/>
        <v>2063</v>
      </c>
      <c r="BA14" s="14">
        <f t="shared" si="0"/>
        <v>2064</v>
      </c>
      <c r="BB14" s="14">
        <f t="shared" si="0"/>
        <v>2065</v>
      </c>
      <c r="BC14" s="14">
        <f t="shared" si="0"/>
        <v>2066</v>
      </c>
      <c r="BD14" s="14">
        <f t="shared" si="0"/>
        <v>2067</v>
      </c>
      <c r="BE14" s="14">
        <f t="shared" si="0"/>
        <v>2068</v>
      </c>
      <c r="BF14" s="14">
        <f t="shared" si="0"/>
        <v>2069</v>
      </c>
      <c r="BG14" s="14">
        <f t="shared" si="0"/>
        <v>2070</v>
      </c>
      <c r="BH14" s="14">
        <f t="shared" si="0"/>
        <v>2071</v>
      </c>
      <c r="BI14" s="14">
        <f t="shared" si="0"/>
        <v>2072</v>
      </c>
      <c r="BJ14" s="14">
        <f t="shared" si="0"/>
        <v>2073</v>
      </c>
      <c r="BK14" s="14">
        <f t="shared" si="0"/>
        <v>2074</v>
      </c>
      <c r="BL14" s="14">
        <f t="shared" si="0"/>
        <v>2075</v>
      </c>
      <c r="BM14" s="14">
        <f t="shared" si="0"/>
        <v>2076</v>
      </c>
    </row>
    <row r="15" spans="2:65" ht="15.75" thickTop="1">
      <c r="E15" s="367" t="s">
        <v>325</v>
      </c>
      <c r="F15" s="82">
        <f>HLOOKUP(F14,'Inflation Index (2) '!D86:D91,3,FALSE)</f>
        <v>1.04</v>
      </c>
      <c r="G15" s="82">
        <f>HLOOKUP(G14,'Inflation Index (2) '!E86:E91,3,FALSE)</f>
        <v>1.0815999999999999</v>
      </c>
      <c r="H15" s="82">
        <f>HLOOKUP(H14,'Inflation Index (2) '!F86:F91,3,FALSE)</f>
        <v>1.1248640000000001</v>
      </c>
      <c r="I15" s="82">
        <f>HLOOKUP(I14,'Inflation Index (2) '!G86:G91,3,FALSE)</f>
        <v>1.1698585600000002</v>
      </c>
      <c r="J15" s="82">
        <f>HLOOKUP(J14,'Inflation Index (2) '!H86:H91,3,FALSE)</f>
        <v>1.2166529024000001</v>
      </c>
      <c r="K15" s="82">
        <f>HLOOKUP(K14,'Inflation Index (2) '!I86:I91,3,FALSE)</f>
        <v>1.2653190184960001</v>
      </c>
      <c r="L15" s="82">
        <f>HLOOKUP(L14,'Inflation Index (2) '!J86:J91,3,FALSE)</f>
        <v>1.3159317792358403</v>
      </c>
      <c r="M15" s="82">
        <f>HLOOKUP(M14,'Inflation Index (2) '!K86:K91,3,FALSE)</f>
        <v>1.3685690504052739</v>
      </c>
      <c r="N15" s="82">
        <f>HLOOKUP(N14,'Inflation Index (2) '!L86:L91,3,FALSE)</f>
        <v>1.423311812421485</v>
      </c>
      <c r="O15" s="82">
        <f>HLOOKUP(O14,'Inflation Index (2) '!M86:M91,3,FALSE)</f>
        <v>1.4802442849183444</v>
      </c>
      <c r="P15" s="82">
        <f>HLOOKUP(P14,'Inflation Index (2) '!N86:N91,3,FALSE)</f>
        <v>1.5394540563150785</v>
      </c>
      <c r="Q15" s="82">
        <f>HLOOKUP(Q14,'Inflation Index (2) '!O86:O91,3,FALSE)</f>
        <v>1.6010322185676817</v>
      </c>
      <c r="R15" s="82">
        <f>HLOOKUP(R14,'Inflation Index (2) '!P86:P91,3,FALSE)</f>
        <v>1.6650735073103888</v>
      </c>
      <c r="S15" s="82">
        <f>HLOOKUP(S14,'Inflation Index (2) '!Q86:Q91,3,FALSE)</f>
        <v>1.7316764476028044</v>
      </c>
      <c r="T15" s="82">
        <f>HLOOKUP(T14,'Inflation Index (2) '!R86:R91,3,FALSE)</f>
        <v>1.8009435055069167</v>
      </c>
      <c r="U15" s="82">
        <f>HLOOKUP(U14,'Inflation Index (2) '!S86:S91,3,FALSE)</f>
        <v>1.8729812457271935</v>
      </c>
      <c r="V15" s="82">
        <f>HLOOKUP(V14,'Inflation Index (2) '!T86:T91,3,FALSE)</f>
        <v>1.9479004955562815</v>
      </c>
      <c r="W15" s="82">
        <f>HLOOKUP(W14,'Inflation Index (2) '!U86:U91,3,FALSE)</f>
        <v>2.0258165153785326</v>
      </c>
      <c r="X15" s="82">
        <f>HLOOKUP(X14,'Inflation Index (2) '!V86:V91,3,FALSE)</f>
        <v>2.1068491759936743</v>
      </c>
      <c r="Y15" s="82">
        <f>HLOOKUP(Y14,'Inflation Index (2) '!W86:W91,3,FALSE)</f>
        <v>2.1911231430334213</v>
      </c>
      <c r="Z15" s="82">
        <f>HLOOKUP(Z14,'Inflation Index (2) '!X86:X91,3,FALSE)</f>
        <v>2.2787680687547578</v>
      </c>
      <c r="AA15" s="82">
        <f>HLOOKUP(AA14,'Inflation Index (2) '!Y86:Y91,3,FALSE)</f>
        <v>2.3699187915049484</v>
      </c>
      <c r="AB15" s="82">
        <f>HLOOKUP(AB14,'Inflation Index (2) '!Z86:Z91,3,FALSE)</f>
        <v>2.4647155431651466</v>
      </c>
      <c r="AC15" s="82">
        <f>HLOOKUP(AC14,'Inflation Index (2) '!AA86:AA91,3,FALSE)</f>
        <v>2.5633041648917527</v>
      </c>
      <c r="AD15" s="82">
        <f>HLOOKUP(AD14,'Inflation Index (2) '!AB86:AB91,3,FALSE)</f>
        <v>2.6658363314874229</v>
      </c>
      <c r="AE15" s="82">
        <f>HLOOKUP(AE14,'Inflation Index (2) '!AC86:AC91,3,FALSE)</f>
        <v>2.77246978474692</v>
      </c>
      <c r="AF15" s="82">
        <f>HLOOKUP(AF14,'Inflation Index (2) '!AD86:AD91,3,FALSE)</f>
        <v>2.8833685761367969</v>
      </c>
      <c r="AG15" s="82">
        <f>HLOOKUP(AG14,'Inflation Index (2) '!AE86:AE91,3,FALSE)</f>
        <v>2.998703319182269</v>
      </c>
      <c r="AH15" s="82">
        <f>HLOOKUP(AH14,'Inflation Index (2) '!AF86:AF91,3,FALSE)</f>
        <v>3.1186514519495598</v>
      </c>
      <c r="AI15" s="82">
        <f>HLOOKUP(AI14,'Inflation Index (2) '!AG86:AG91,3,FALSE)</f>
        <v>3.2433975100275423</v>
      </c>
      <c r="AJ15" s="82">
        <f>HLOOKUP(AJ14,'Inflation Index (2) '!AH86:AH91,3,FALSE)</f>
        <v>3.3731334104286441</v>
      </c>
      <c r="AK15" s="82">
        <f>HLOOKUP(AK14,'Inflation Index (2) '!AI86:AI91,3,FALSE)</f>
        <v>3.5080587468457902</v>
      </c>
      <c r="AL15" s="82">
        <f>HLOOKUP(AL14,'Inflation Index (2) '!AJ86:AJ91,3,FALSE)</f>
        <v>3.6483810967196217</v>
      </c>
      <c r="AM15" s="82">
        <f>HLOOKUP(AM14,'Inflation Index (2) '!AK86:AK91,3,FALSE)</f>
        <v>3.7943163405884071</v>
      </c>
      <c r="AN15" s="82">
        <f>HLOOKUP(AN14,'Inflation Index (2) '!AL86:AL91,3,FALSE)</f>
        <v>3.9460889942119435</v>
      </c>
      <c r="AO15" s="82">
        <f>HLOOKUP(AO14,'Inflation Index (2) '!AM86:AM91,3,FALSE)</f>
        <v>4.103932553980421</v>
      </c>
      <c r="AP15" s="82">
        <f>HLOOKUP(AP14,'Inflation Index (2) '!AN86:AN91,3,FALSE)</f>
        <v>4.268089856139639</v>
      </c>
      <c r="AQ15" s="82">
        <f>HLOOKUP(AQ14,'Inflation Index (2) '!AO86:AO91,3,FALSE)</f>
        <v>4.4388134503852239</v>
      </c>
      <c r="AR15" s="82">
        <f>HLOOKUP(AR14,'Inflation Index (2) '!AP86:AP91,3,FALSE)</f>
        <v>4.6163659884006325</v>
      </c>
      <c r="AS15" s="82">
        <f>HLOOKUP(AS14,'Inflation Index (2) '!AQ86:AQ91,3,FALSE)</f>
        <v>4.8010206279366585</v>
      </c>
      <c r="AT15" s="82">
        <f>HLOOKUP(AT14,'Inflation Index (2) '!AR86:AR91,3,FALSE)</f>
        <v>4.9930614530541249</v>
      </c>
      <c r="AU15" s="82">
        <f>HLOOKUP(AU14,'Inflation Index (2) '!AS86:AS91,3,FALSE)</f>
        <v>5.1927839111762895</v>
      </c>
      <c r="AV15" s="82">
        <f>HLOOKUP(AV14,'Inflation Index (2) '!AT86:AT91,3,FALSE)</f>
        <v>5.4004952676233415</v>
      </c>
      <c r="AW15" s="82">
        <f>HLOOKUP(AW14,'Inflation Index (2) '!AU86:AU91,3,FALSE)</f>
        <v>5.6165150783282751</v>
      </c>
      <c r="AX15" s="82">
        <f>HLOOKUP(AX14,'Inflation Index (2) '!AV86:AV91,3,FALSE)</f>
        <v>5.8411756814614071</v>
      </c>
      <c r="AY15" s="82">
        <f>HLOOKUP(AY14,'Inflation Index (2) '!AW86:AW91,3,FALSE)</f>
        <v>6.0748227087198634</v>
      </c>
      <c r="AZ15" s="82">
        <f>HLOOKUP(AZ14,'Inflation Index (2) '!AX86:AX91,3,FALSE)</f>
        <v>6.3178156170686579</v>
      </c>
      <c r="BA15" s="82">
        <f>HLOOKUP(BA14,'Inflation Index (2) '!AY86:AY91,3,FALSE)</f>
        <v>6.570528241751405</v>
      </c>
      <c r="BB15" s="82">
        <f>HLOOKUP(BB14,'Inflation Index (2) '!AZ86:AZ91,3,FALSE)</f>
        <v>6.8333493714214617</v>
      </c>
      <c r="BC15" s="82">
        <f>HLOOKUP(BC14,'Inflation Index (2) '!BA86:BA91,3,FALSE)</f>
        <v>7.1066833462783201</v>
      </c>
      <c r="BD15" s="82">
        <f>HLOOKUP(BD14,'Inflation Index (2) '!BB86:BB91,3,FALSE)</f>
        <v>7.3909506801294524</v>
      </c>
      <c r="BE15" s="82">
        <f>HLOOKUP(BE14,'Inflation Index (2) '!BC86:BC91,3,FALSE)</f>
        <v>7.6865887073346313</v>
      </c>
      <c r="BF15" s="82">
        <f>HLOOKUP(BF14,'Inflation Index (2) '!BD86:BD91,3,FALSE)</f>
        <v>7.9940522556280165</v>
      </c>
      <c r="BG15" s="82">
        <f>HLOOKUP(BG14,'Inflation Index (2) '!BE86:BE91,3,FALSE)</f>
        <v>8.3138143458531371</v>
      </c>
      <c r="BH15" s="82">
        <f>HLOOKUP(BH14,'Inflation Index (2) '!BF86:BF91,3,FALSE)</f>
        <v>8.6463669196872637</v>
      </c>
      <c r="BI15" s="82">
        <f>HLOOKUP(BI14,'Inflation Index (2) '!BG86:BG91,3,FALSE)</f>
        <v>8.9922215964747529</v>
      </c>
      <c r="BJ15" s="82">
        <f>HLOOKUP(BJ14,'Inflation Index (2) '!BH86:BH91,3,FALSE)</f>
        <v>9.3519104603337446</v>
      </c>
      <c r="BK15" s="82">
        <f>HLOOKUP(BK14,'Inflation Index (2) '!BI86:BI91,3,FALSE)</f>
        <v>9.7259868787470936</v>
      </c>
      <c r="BL15" s="82">
        <f>HLOOKUP(BL14,'Inflation Index (2) '!BJ86:BJ91,3,FALSE)</f>
        <v>10.115026353896978</v>
      </c>
      <c r="BM15" s="82">
        <f>HLOOKUP(BM14,'Inflation Index (2) '!BK86:BK91,3,FALSE)</f>
        <v>10.519627408052859</v>
      </c>
    </row>
    <row r="18" spans="2:65">
      <c r="B18" s="1536" t="s">
        <v>164</v>
      </c>
      <c r="C18" t="s">
        <v>110</v>
      </c>
      <c r="D18" t="s">
        <v>111</v>
      </c>
      <c r="F18" s="60">
        <f>E8</f>
        <v>9</v>
      </c>
      <c r="G18" s="60">
        <f>$F18*G$15</f>
        <v>9.7343999999999991</v>
      </c>
      <c r="H18" s="60">
        <f t="shared" ref="H18:BL22" si="1">$F18*H$15</f>
        <v>10.123776000000001</v>
      </c>
      <c r="I18" s="60">
        <f t="shared" si="1"/>
        <v>10.528727040000001</v>
      </c>
      <c r="J18" s="60">
        <f t="shared" si="1"/>
        <v>10.949876121600001</v>
      </c>
      <c r="K18" s="60">
        <f t="shared" si="1"/>
        <v>11.387871166464002</v>
      </c>
      <c r="L18" s="60">
        <f t="shared" si="1"/>
        <v>11.843386013122561</v>
      </c>
      <c r="M18" s="60">
        <f t="shared" si="1"/>
        <v>12.317121453647465</v>
      </c>
      <c r="N18" s="60">
        <f t="shared" si="1"/>
        <v>12.809806311793364</v>
      </c>
      <c r="O18" s="60">
        <f t="shared" si="1"/>
        <v>13.322198564265099</v>
      </c>
      <c r="P18" s="60">
        <f t="shared" si="1"/>
        <v>13.855086506835706</v>
      </c>
      <c r="Q18" s="60">
        <f t="shared" si="1"/>
        <v>14.409289967109135</v>
      </c>
      <c r="R18" s="60">
        <f t="shared" si="1"/>
        <v>14.9856615657935</v>
      </c>
      <c r="S18" s="60">
        <f t="shared" si="1"/>
        <v>15.58508802842524</v>
      </c>
      <c r="T18" s="60">
        <f t="shared" si="1"/>
        <v>16.20849154956225</v>
      </c>
      <c r="U18" s="60">
        <f t="shared" si="1"/>
        <v>16.856831211544741</v>
      </c>
      <c r="V18" s="60">
        <f t="shared" si="1"/>
        <v>17.531104460006535</v>
      </c>
      <c r="W18" s="60">
        <f t="shared" si="1"/>
        <v>18.232348638406794</v>
      </c>
      <c r="X18" s="60">
        <f t="shared" si="1"/>
        <v>18.961642583943068</v>
      </c>
      <c r="Y18" s="60">
        <f t="shared" si="1"/>
        <v>19.720108287300793</v>
      </c>
      <c r="Z18" s="60">
        <f t="shared" si="1"/>
        <v>20.50891261879282</v>
      </c>
      <c r="AA18" s="60">
        <f t="shared" si="1"/>
        <v>21.329269123544535</v>
      </c>
      <c r="AB18" s="60">
        <f t="shared" si="1"/>
        <v>22.182439888486321</v>
      </c>
      <c r="AC18" s="60">
        <f t="shared" si="1"/>
        <v>23.069737484025776</v>
      </c>
      <c r="AD18" s="60">
        <f t="shared" si="1"/>
        <v>23.992526983386806</v>
      </c>
      <c r="AE18" s="60">
        <f t="shared" si="1"/>
        <v>24.952228062722281</v>
      </c>
      <c r="AF18" s="60">
        <f t="shared" si="1"/>
        <v>25.950317185231171</v>
      </c>
      <c r="AG18" s="60">
        <f t="shared" si="1"/>
        <v>26.988329872640421</v>
      </c>
      <c r="AH18" s="60">
        <f t="shared" si="1"/>
        <v>28.067863067546039</v>
      </c>
      <c r="AI18" s="60">
        <f t="shared" si="1"/>
        <v>29.19057759024788</v>
      </c>
      <c r="AJ18" s="60">
        <f t="shared" si="1"/>
        <v>30.358200693857796</v>
      </c>
      <c r="AK18" s="60">
        <f t="shared" si="1"/>
        <v>31.572528721612112</v>
      </c>
      <c r="AL18" s="60">
        <f t="shared" si="1"/>
        <v>32.835429870476595</v>
      </c>
      <c r="AM18" s="60">
        <f t="shared" si="1"/>
        <v>34.148847065295662</v>
      </c>
      <c r="AN18" s="60">
        <f t="shared" si="1"/>
        <v>35.514800947907489</v>
      </c>
      <c r="AO18" s="60">
        <f t="shared" si="1"/>
        <v>36.935392985823789</v>
      </c>
      <c r="AP18" s="60">
        <f t="shared" si="1"/>
        <v>38.412808705256751</v>
      </c>
      <c r="AQ18" s="60">
        <f t="shared" si="1"/>
        <v>39.949321053467017</v>
      </c>
      <c r="AR18" s="60">
        <f t="shared" si="1"/>
        <v>41.547293895605691</v>
      </c>
      <c r="AS18" s="60">
        <f t="shared" si="1"/>
        <v>43.209185651429927</v>
      </c>
      <c r="AT18" s="60">
        <f t="shared" si="1"/>
        <v>44.937553077487124</v>
      </c>
      <c r="AU18" s="60">
        <f t="shared" si="1"/>
        <v>46.735055200586608</v>
      </c>
      <c r="AV18" s="60">
        <f t="shared" si="1"/>
        <v>48.604457408610074</v>
      </c>
      <c r="AW18" s="60">
        <f t="shared" si="1"/>
        <v>50.548635704954478</v>
      </c>
      <c r="AX18" s="60">
        <f t="shared" si="1"/>
        <v>52.570581133152665</v>
      </c>
      <c r="AY18" s="60">
        <f t="shared" si="1"/>
        <v>54.673404378478772</v>
      </c>
      <c r="AZ18" s="60">
        <f t="shared" si="1"/>
        <v>56.860340553617924</v>
      </c>
      <c r="BA18" s="60">
        <f t="shared" si="1"/>
        <v>59.134754175762644</v>
      </c>
      <c r="BB18" s="60">
        <f t="shared" si="1"/>
        <v>61.500144342793156</v>
      </c>
      <c r="BC18" s="60">
        <f t="shared" si="1"/>
        <v>63.960150116504877</v>
      </c>
      <c r="BD18" s="60">
        <f t="shared" si="1"/>
        <v>66.518556121165076</v>
      </c>
      <c r="BE18" s="60">
        <f t="shared" si="1"/>
        <v>69.179298366011679</v>
      </c>
      <c r="BF18" s="60">
        <f t="shared" si="1"/>
        <v>71.946470300652152</v>
      </c>
      <c r="BG18" s="60">
        <f t="shared" si="1"/>
        <v>74.824329112678228</v>
      </c>
      <c r="BH18" s="60">
        <f t="shared" si="1"/>
        <v>77.817302277185377</v>
      </c>
      <c r="BI18" s="60">
        <f t="shared" si="1"/>
        <v>80.929994368272773</v>
      </c>
      <c r="BJ18" s="60">
        <f t="shared" si="1"/>
        <v>84.167194143003698</v>
      </c>
      <c r="BK18" s="60">
        <f t="shared" si="1"/>
        <v>87.533881908723842</v>
      </c>
      <c r="BL18" s="60">
        <f t="shared" si="1"/>
        <v>91.035237185072802</v>
      </c>
      <c r="BM18" s="60">
        <f t="shared" ref="BM18:BM25" si="2">$F18*BM$15</f>
        <v>94.676646672475727</v>
      </c>
    </row>
    <row r="19" spans="2:65">
      <c r="B19" s="1536"/>
      <c r="C19" t="s">
        <v>110</v>
      </c>
      <c r="D19" t="s">
        <v>112</v>
      </c>
      <c r="F19" s="60">
        <f>F8</f>
        <v>27</v>
      </c>
      <c r="G19" s="60">
        <f t="shared" ref="G19:V25" si="3">$F19*G$15</f>
        <v>29.203199999999995</v>
      </c>
      <c r="H19" s="60">
        <f t="shared" si="3"/>
        <v>30.371328000000002</v>
      </c>
      <c r="I19" s="60">
        <f t="shared" si="3"/>
        <v>31.586181120000006</v>
      </c>
      <c r="J19" s="60">
        <f t="shared" si="3"/>
        <v>32.849628364800004</v>
      </c>
      <c r="K19" s="60">
        <f t="shared" si="3"/>
        <v>34.163613499392007</v>
      </c>
      <c r="L19" s="60">
        <f t="shared" si="3"/>
        <v>35.530158039367684</v>
      </c>
      <c r="M19" s="60">
        <f t="shared" si="3"/>
        <v>36.951364360942392</v>
      </c>
      <c r="N19" s="60">
        <f t="shared" si="3"/>
        <v>38.429418935380092</v>
      </c>
      <c r="O19" s="60">
        <f t="shared" si="3"/>
        <v>39.966595692795295</v>
      </c>
      <c r="P19" s="60">
        <f t="shared" si="3"/>
        <v>41.565259520507119</v>
      </c>
      <c r="Q19" s="60">
        <f t="shared" si="3"/>
        <v>43.227869901327409</v>
      </c>
      <c r="R19" s="60">
        <f t="shared" si="3"/>
        <v>44.956984697380499</v>
      </c>
      <c r="S19" s="60">
        <f t="shared" si="3"/>
        <v>46.755264085275719</v>
      </c>
      <c r="T19" s="60">
        <f t="shared" si="3"/>
        <v>48.625474648686755</v>
      </c>
      <c r="U19" s="60">
        <f t="shared" si="3"/>
        <v>50.570493634634225</v>
      </c>
      <c r="V19" s="60">
        <f t="shared" si="3"/>
        <v>52.593313380019602</v>
      </c>
      <c r="W19" s="60">
        <f t="shared" si="1"/>
        <v>54.697045915220379</v>
      </c>
      <c r="X19" s="60">
        <f t="shared" si="1"/>
        <v>56.884927751829203</v>
      </c>
      <c r="Y19" s="60">
        <f t="shared" si="1"/>
        <v>59.160324861902374</v>
      </c>
      <c r="Z19" s="60">
        <f t="shared" si="1"/>
        <v>61.52673785637846</v>
      </c>
      <c r="AA19" s="60">
        <f t="shared" si="1"/>
        <v>63.987807370633611</v>
      </c>
      <c r="AB19" s="60">
        <f t="shared" si="1"/>
        <v>66.547319665458957</v>
      </c>
      <c r="AC19" s="60">
        <f t="shared" si="1"/>
        <v>69.209212452077324</v>
      </c>
      <c r="AD19" s="60">
        <f t="shared" si="1"/>
        <v>71.977580950160416</v>
      </c>
      <c r="AE19" s="60">
        <f t="shared" si="1"/>
        <v>74.856684188166838</v>
      </c>
      <c r="AF19" s="60">
        <f t="shared" si="1"/>
        <v>77.850951555693513</v>
      </c>
      <c r="AG19" s="60">
        <f t="shared" si="1"/>
        <v>80.964989617921262</v>
      </c>
      <c r="AH19" s="60">
        <f t="shared" si="1"/>
        <v>84.203589202638113</v>
      </c>
      <c r="AI19" s="60">
        <f t="shared" si="1"/>
        <v>87.571732770743637</v>
      </c>
      <c r="AJ19" s="60">
        <f t="shared" si="1"/>
        <v>91.074602081573389</v>
      </c>
      <c r="AK19" s="60">
        <f t="shared" si="1"/>
        <v>94.717586164836334</v>
      </c>
      <c r="AL19" s="60">
        <f t="shared" si="1"/>
        <v>98.506289611429793</v>
      </c>
      <c r="AM19" s="60">
        <f t="shared" si="1"/>
        <v>102.44654119588699</v>
      </c>
      <c r="AN19" s="60">
        <f t="shared" si="1"/>
        <v>106.54440284372248</v>
      </c>
      <c r="AO19" s="60">
        <f t="shared" si="1"/>
        <v>110.80617895747136</v>
      </c>
      <c r="AP19" s="60">
        <f t="shared" si="1"/>
        <v>115.23842611577025</v>
      </c>
      <c r="AQ19" s="60">
        <f t="shared" si="1"/>
        <v>119.84796316040105</v>
      </c>
      <c r="AR19" s="60">
        <f t="shared" si="1"/>
        <v>124.64188168681707</v>
      </c>
      <c r="AS19" s="60">
        <f t="shared" si="1"/>
        <v>129.62755695428979</v>
      </c>
      <c r="AT19" s="60">
        <f t="shared" si="1"/>
        <v>134.81265923246139</v>
      </c>
      <c r="AU19" s="60">
        <f t="shared" si="1"/>
        <v>140.2051656017598</v>
      </c>
      <c r="AV19" s="60">
        <f t="shared" si="1"/>
        <v>145.81337222583022</v>
      </c>
      <c r="AW19" s="60">
        <f t="shared" si="1"/>
        <v>151.64590711486343</v>
      </c>
      <c r="AX19" s="60">
        <f t="shared" si="1"/>
        <v>157.71174339945799</v>
      </c>
      <c r="AY19" s="60">
        <f t="shared" si="1"/>
        <v>164.02021313543631</v>
      </c>
      <c r="AZ19" s="60">
        <f t="shared" si="1"/>
        <v>170.58102166085376</v>
      </c>
      <c r="BA19" s="60">
        <f t="shared" si="1"/>
        <v>177.40426252728793</v>
      </c>
      <c r="BB19" s="60">
        <f t="shared" si="1"/>
        <v>184.50043302837946</v>
      </c>
      <c r="BC19" s="60">
        <f t="shared" si="1"/>
        <v>191.88045034951463</v>
      </c>
      <c r="BD19" s="60">
        <f t="shared" si="1"/>
        <v>199.55566836349522</v>
      </c>
      <c r="BE19" s="60">
        <f t="shared" si="1"/>
        <v>207.53789509803505</v>
      </c>
      <c r="BF19" s="60">
        <f t="shared" si="1"/>
        <v>215.83941090195646</v>
      </c>
      <c r="BG19" s="60">
        <f t="shared" si="1"/>
        <v>224.4729873380347</v>
      </c>
      <c r="BH19" s="60">
        <f t="shared" si="1"/>
        <v>233.45190683155613</v>
      </c>
      <c r="BI19" s="60">
        <f t="shared" si="1"/>
        <v>242.78998310481833</v>
      </c>
      <c r="BJ19" s="60">
        <f t="shared" si="1"/>
        <v>252.50158242901111</v>
      </c>
      <c r="BK19" s="60">
        <f t="shared" si="1"/>
        <v>262.60164572617151</v>
      </c>
      <c r="BL19" s="60">
        <f>$F19*BL$15</f>
        <v>273.10571155521842</v>
      </c>
      <c r="BM19" s="60">
        <f t="shared" si="2"/>
        <v>284.02994001742718</v>
      </c>
    </row>
    <row r="20" spans="2:65">
      <c r="B20" s="1536"/>
      <c r="C20" t="s">
        <v>162</v>
      </c>
      <c r="D20" t="s">
        <v>111</v>
      </c>
      <c r="F20" s="60">
        <f>E9</f>
        <v>10.7</v>
      </c>
      <c r="G20" s="60">
        <f t="shared" si="3"/>
        <v>11.573119999999998</v>
      </c>
      <c r="H20" s="60">
        <f t="shared" si="1"/>
        <v>12.036044800000001</v>
      </c>
      <c r="I20" s="60">
        <f t="shared" si="1"/>
        <v>12.517486592000001</v>
      </c>
      <c r="J20" s="60">
        <f t="shared" si="1"/>
        <v>13.018186055680001</v>
      </c>
      <c r="K20" s="60">
        <f t="shared" si="1"/>
        <v>13.538913497907201</v>
      </c>
      <c r="L20" s="60">
        <f t="shared" si="1"/>
        <v>14.08047003782349</v>
      </c>
      <c r="M20" s="60">
        <f t="shared" si="1"/>
        <v>14.643688839336429</v>
      </c>
      <c r="N20" s="60">
        <f t="shared" si="1"/>
        <v>15.229436392909887</v>
      </c>
      <c r="O20" s="60">
        <f t="shared" si="1"/>
        <v>15.838613848626284</v>
      </c>
      <c r="P20" s="60">
        <f t="shared" si="1"/>
        <v>16.472158402571338</v>
      </c>
      <c r="Q20" s="60">
        <f t="shared" si="1"/>
        <v>17.131044738674195</v>
      </c>
      <c r="R20" s="60">
        <f t="shared" si="1"/>
        <v>17.816286528221159</v>
      </c>
      <c r="S20" s="60">
        <f t="shared" si="1"/>
        <v>18.528937989350005</v>
      </c>
      <c r="T20" s="60">
        <f t="shared" si="1"/>
        <v>19.270095508924008</v>
      </c>
      <c r="U20" s="60">
        <f t="shared" si="1"/>
        <v>20.040899329280968</v>
      </c>
      <c r="V20" s="60">
        <f t="shared" si="1"/>
        <v>20.842535302452212</v>
      </c>
      <c r="W20" s="60">
        <f t="shared" si="1"/>
        <v>21.676236714550296</v>
      </c>
      <c r="X20" s="60">
        <f t="shared" si="1"/>
        <v>22.543286183132313</v>
      </c>
      <c r="Y20" s="60">
        <f t="shared" si="1"/>
        <v>23.445017630457606</v>
      </c>
      <c r="Z20" s="60">
        <f t="shared" si="1"/>
        <v>24.382818335675907</v>
      </c>
      <c r="AA20" s="60">
        <f t="shared" si="1"/>
        <v>25.358131069102946</v>
      </c>
      <c r="AB20" s="60">
        <f t="shared" si="1"/>
        <v>26.372456311867069</v>
      </c>
      <c r="AC20" s="60">
        <f t="shared" si="1"/>
        <v>27.427354564341751</v>
      </c>
      <c r="AD20" s="60">
        <f t="shared" si="1"/>
        <v>28.524448746915425</v>
      </c>
      <c r="AE20" s="60">
        <f t="shared" si="1"/>
        <v>29.665426696792043</v>
      </c>
      <c r="AF20" s="60">
        <f t="shared" si="1"/>
        <v>30.852043764663723</v>
      </c>
      <c r="AG20" s="60">
        <f t="shared" si="1"/>
        <v>32.086125515250274</v>
      </c>
      <c r="AH20" s="60">
        <f t="shared" si="1"/>
        <v>33.369570535860291</v>
      </c>
      <c r="AI20" s="60">
        <f t="shared" si="1"/>
        <v>34.7043533572947</v>
      </c>
      <c r="AJ20" s="60">
        <f t="shared" si="1"/>
        <v>36.092527491586488</v>
      </c>
      <c r="AK20" s="60">
        <f t="shared" si="1"/>
        <v>37.536228591249952</v>
      </c>
      <c r="AL20" s="60">
        <f t="shared" si="1"/>
        <v>39.037677734899951</v>
      </c>
      <c r="AM20" s="60">
        <f t="shared" si="1"/>
        <v>40.599184844295955</v>
      </c>
      <c r="AN20" s="60">
        <f t="shared" si="1"/>
        <v>42.22315223806779</v>
      </c>
      <c r="AO20" s="60">
        <f t="shared" si="1"/>
        <v>43.9120783275905</v>
      </c>
      <c r="AP20" s="60">
        <f t="shared" si="1"/>
        <v>45.668561460694136</v>
      </c>
      <c r="AQ20" s="60">
        <f t="shared" si="1"/>
        <v>47.495303919121895</v>
      </c>
      <c r="AR20" s="60">
        <f t="shared" si="1"/>
        <v>49.395116075886762</v>
      </c>
      <c r="AS20" s="60">
        <f t="shared" si="1"/>
        <v>51.370920718922243</v>
      </c>
      <c r="AT20" s="60">
        <f t="shared" si="1"/>
        <v>53.425757547679133</v>
      </c>
      <c r="AU20" s="60">
        <f t="shared" si="1"/>
        <v>55.562787849586293</v>
      </c>
      <c r="AV20" s="60">
        <f t="shared" si="1"/>
        <v>57.785299363569749</v>
      </c>
      <c r="AW20" s="60">
        <f t="shared" si="1"/>
        <v>60.096711338112542</v>
      </c>
      <c r="AX20" s="60">
        <f t="shared" si="1"/>
        <v>62.500579791637051</v>
      </c>
      <c r="AY20" s="60">
        <f t="shared" si="1"/>
        <v>65.000602983302528</v>
      </c>
      <c r="AZ20" s="60">
        <f t="shared" si="1"/>
        <v>67.600627102634633</v>
      </c>
      <c r="BA20" s="60">
        <f t="shared" si="1"/>
        <v>70.304652186740029</v>
      </c>
      <c r="BB20" s="60">
        <f t="shared" si="1"/>
        <v>73.116838274209641</v>
      </c>
      <c r="BC20" s="60">
        <f t="shared" si="1"/>
        <v>76.041511805178018</v>
      </c>
      <c r="BD20" s="60">
        <f t="shared" si="1"/>
        <v>79.083172277385131</v>
      </c>
      <c r="BE20" s="60">
        <f t="shared" si="1"/>
        <v>82.246499168480554</v>
      </c>
      <c r="BF20" s="60">
        <f t="shared" si="1"/>
        <v>85.536359135219769</v>
      </c>
      <c r="BG20" s="60">
        <f t="shared" si="1"/>
        <v>88.957813500628561</v>
      </c>
      <c r="BH20" s="60">
        <f t="shared" si="1"/>
        <v>92.516126040653717</v>
      </c>
      <c r="BI20" s="60">
        <f t="shared" si="1"/>
        <v>96.216771082279848</v>
      </c>
      <c r="BJ20" s="60">
        <f t="shared" si="1"/>
        <v>100.06544192557106</v>
      </c>
      <c r="BK20" s="60">
        <f t="shared" si="1"/>
        <v>104.06805960259389</v>
      </c>
      <c r="BL20" s="60">
        <f>$F20*BL$15</f>
        <v>108.23078198669765</v>
      </c>
      <c r="BM20" s="60">
        <f t="shared" si="2"/>
        <v>112.56001326616558</v>
      </c>
    </row>
    <row r="21" spans="2:65">
      <c r="B21" s="1536"/>
      <c r="C21" t="s">
        <v>162</v>
      </c>
      <c r="D21" t="s">
        <v>112</v>
      </c>
      <c r="F21" s="60">
        <f>F9</f>
        <v>30</v>
      </c>
      <c r="G21" s="60">
        <f t="shared" si="3"/>
        <v>32.447999999999993</v>
      </c>
      <c r="H21" s="60">
        <f t="shared" si="1"/>
        <v>33.745920000000005</v>
      </c>
      <c r="I21" s="60">
        <f t="shared" si="1"/>
        <v>35.095756800000004</v>
      </c>
      <c r="J21" s="60">
        <f t="shared" si="1"/>
        <v>36.499587072000004</v>
      </c>
      <c r="K21" s="60">
        <f t="shared" si="1"/>
        <v>37.959570554880003</v>
      </c>
      <c r="L21" s="60">
        <f t="shared" si="1"/>
        <v>39.47795337707521</v>
      </c>
      <c r="M21" s="60">
        <f t="shared" si="1"/>
        <v>41.057071512158217</v>
      </c>
      <c r="N21" s="60">
        <f t="shared" si="1"/>
        <v>42.699354372644549</v>
      </c>
      <c r="O21" s="60">
        <f t="shared" si="1"/>
        <v>44.407328547550328</v>
      </c>
      <c r="P21" s="60">
        <f t="shared" si="1"/>
        <v>46.183621689452352</v>
      </c>
      <c r="Q21" s="60">
        <f t="shared" si="1"/>
        <v>48.030966557030453</v>
      </c>
      <c r="R21" s="60">
        <f t="shared" si="1"/>
        <v>49.952205219311665</v>
      </c>
      <c r="S21" s="60">
        <f t="shared" si="1"/>
        <v>51.95029342808413</v>
      </c>
      <c r="T21" s="60">
        <f t="shared" si="1"/>
        <v>54.028305165207499</v>
      </c>
      <c r="U21" s="60">
        <f t="shared" si="1"/>
        <v>56.189437371815806</v>
      </c>
      <c r="V21" s="60">
        <f t="shared" si="1"/>
        <v>58.437014866688443</v>
      </c>
      <c r="W21" s="60">
        <f t="shared" si="1"/>
        <v>60.774495461355976</v>
      </c>
      <c r="X21" s="60">
        <f t="shared" si="1"/>
        <v>63.20547527981023</v>
      </c>
      <c r="Y21" s="60">
        <f t="shared" si="1"/>
        <v>65.733694291002635</v>
      </c>
      <c r="Z21" s="60">
        <f t="shared" si="1"/>
        <v>68.363042062642734</v>
      </c>
      <c r="AA21" s="60">
        <f t="shared" si="1"/>
        <v>71.097563745148449</v>
      </c>
      <c r="AB21" s="60">
        <f t="shared" si="1"/>
        <v>73.941466294954395</v>
      </c>
      <c r="AC21" s="60">
        <f t="shared" si="1"/>
        <v>76.899124946752579</v>
      </c>
      <c r="AD21" s="60">
        <f t="shared" si="1"/>
        <v>79.975089944622681</v>
      </c>
      <c r="AE21" s="60">
        <f t="shared" si="1"/>
        <v>83.174093542407604</v>
      </c>
      <c r="AF21" s="60">
        <f t="shared" si="1"/>
        <v>86.501057284103908</v>
      </c>
      <c r="AG21" s="60">
        <f t="shared" si="1"/>
        <v>89.961099575468069</v>
      </c>
      <c r="AH21" s="60">
        <f t="shared" si="1"/>
        <v>93.559543558486794</v>
      </c>
      <c r="AI21" s="60">
        <f t="shared" si="1"/>
        <v>97.301925300826269</v>
      </c>
      <c r="AJ21" s="60">
        <f t="shared" si="1"/>
        <v>101.19400231285933</v>
      </c>
      <c r="AK21" s="60">
        <f t="shared" si="1"/>
        <v>105.24176240537371</v>
      </c>
      <c r="AL21" s="60">
        <f t="shared" si="1"/>
        <v>109.45143290158865</v>
      </c>
      <c r="AM21" s="60">
        <f t="shared" si="1"/>
        <v>113.82949021765221</v>
      </c>
      <c r="AN21" s="60">
        <f t="shared" si="1"/>
        <v>118.38266982635831</v>
      </c>
      <c r="AO21" s="60">
        <f t="shared" si="1"/>
        <v>123.11797661941263</v>
      </c>
      <c r="AP21" s="60">
        <f t="shared" si="1"/>
        <v>128.04269568418917</v>
      </c>
      <c r="AQ21" s="60">
        <f t="shared" si="1"/>
        <v>133.16440351155671</v>
      </c>
      <c r="AR21" s="60">
        <f t="shared" si="1"/>
        <v>138.49097965201898</v>
      </c>
      <c r="AS21" s="60">
        <f t="shared" si="1"/>
        <v>144.03061883809977</v>
      </c>
      <c r="AT21" s="60">
        <f t="shared" si="1"/>
        <v>149.79184359162375</v>
      </c>
      <c r="AU21" s="60">
        <f t="shared" si="1"/>
        <v>155.78351733528868</v>
      </c>
      <c r="AV21" s="60">
        <f t="shared" si="1"/>
        <v>162.01485802870025</v>
      </c>
      <c r="AW21" s="60">
        <f t="shared" si="1"/>
        <v>168.49545234984825</v>
      </c>
      <c r="AX21" s="60">
        <f t="shared" si="1"/>
        <v>175.23527044384221</v>
      </c>
      <c r="AY21" s="60">
        <f t="shared" si="1"/>
        <v>182.2446812615959</v>
      </c>
      <c r="AZ21" s="60">
        <f t="shared" si="1"/>
        <v>189.53446851205973</v>
      </c>
      <c r="BA21" s="60">
        <f t="shared" si="1"/>
        <v>197.11584725254215</v>
      </c>
      <c r="BB21" s="60">
        <f t="shared" si="1"/>
        <v>205.00048114264385</v>
      </c>
      <c r="BC21" s="60">
        <f t="shared" si="1"/>
        <v>213.20050038834961</v>
      </c>
      <c r="BD21" s="60">
        <f t="shared" si="1"/>
        <v>221.72852040388358</v>
      </c>
      <c r="BE21" s="60">
        <f t="shared" si="1"/>
        <v>230.59766122003893</v>
      </c>
      <c r="BF21" s="60">
        <f t="shared" si="1"/>
        <v>239.82156766884049</v>
      </c>
      <c r="BG21" s="60">
        <f t="shared" si="1"/>
        <v>249.41443037559412</v>
      </c>
      <c r="BH21" s="60">
        <f t="shared" si="1"/>
        <v>259.3910075906179</v>
      </c>
      <c r="BI21" s="60">
        <f t="shared" si="1"/>
        <v>269.76664789424257</v>
      </c>
      <c r="BJ21" s="60">
        <f t="shared" si="1"/>
        <v>280.55731381001232</v>
      </c>
      <c r="BK21" s="60">
        <f t="shared" si="1"/>
        <v>291.77960636241278</v>
      </c>
      <c r="BL21" s="60">
        <f>$F21*BL$15</f>
        <v>303.45079061690933</v>
      </c>
      <c r="BM21" s="60">
        <f t="shared" si="2"/>
        <v>315.58882224158577</v>
      </c>
    </row>
    <row r="22" spans="2:65">
      <c r="B22" s="1536"/>
      <c r="C22" t="s">
        <v>113</v>
      </c>
      <c r="D22" t="s">
        <v>111</v>
      </c>
      <c r="F22" s="60">
        <f>'Fee Income (3)'!E10</f>
        <v>10.7</v>
      </c>
      <c r="G22" s="60">
        <f t="shared" si="3"/>
        <v>11.573119999999998</v>
      </c>
      <c r="H22" s="60">
        <f t="shared" si="1"/>
        <v>12.036044800000001</v>
      </c>
      <c r="I22" s="60">
        <f t="shared" si="1"/>
        <v>12.517486592000001</v>
      </c>
      <c r="J22" s="60">
        <f t="shared" si="1"/>
        <v>13.018186055680001</v>
      </c>
      <c r="K22" s="60">
        <f t="shared" si="1"/>
        <v>13.538913497907201</v>
      </c>
      <c r="L22" s="60">
        <f t="shared" si="1"/>
        <v>14.08047003782349</v>
      </c>
      <c r="M22" s="60">
        <f t="shared" si="1"/>
        <v>14.643688839336429</v>
      </c>
      <c r="N22" s="60">
        <f t="shared" si="1"/>
        <v>15.229436392909887</v>
      </c>
      <c r="O22" s="60">
        <f t="shared" si="1"/>
        <v>15.838613848626284</v>
      </c>
      <c r="P22" s="60">
        <f t="shared" si="1"/>
        <v>16.472158402571338</v>
      </c>
      <c r="Q22" s="60">
        <f t="shared" si="1"/>
        <v>17.131044738674195</v>
      </c>
      <c r="R22" s="60">
        <f t="shared" si="1"/>
        <v>17.816286528221159</v>
      </c>
      <c r="S22" s="60">
        <f t="shared" si="1"/>
        <v>18.528937989350005</v>
      </c>
      <c r="T22" s="60">
        <f t="shared" si="1"/>
        <v>19.270095508924008</v>
      </c>
      <c r="U22" s="60">
        <f t="shared" si="1"/>
        <v>20.040899329280968</v>
      </c>
      <c r="V22" s="60">
        <f t="shared" si="1"/>
        <v>20.842535302452212</v>
      </c>
      <c r="W22" s="60">
        <f t="shared" si="1"/>
        <v>21.676236714550296</v>
      </c>
      <c r="X22" s="60">
        <f t="shared" si="1"/>
        <v>22.543286183132313</v>
      </c>
      <c r="Y22" s="60">
        <f t="shared" si="1"/>
        <v>23.445017630457606</v>
      </c>
      <c r="Z22" s="60">
        <f t="shared" si="1"/>
        <v>24.382818335675907</v>
      </c>
      <c r="AA22" s="60">
        <f t="shared" si="1"/>
        <v>25.358131069102946</v>
      </c>
      <c r="AB22" s="60">
        <f t="shared" si="1"/>
        <v>26.372456311867069</v>
      </c>
      <c r="AC22" s="60">
        <f t="shared" si="1"/>
        <v>27.427354564341751</v>
      </c>
      <c r="AD22" s="60">
        <f t="shared" si="1"/>
        <v>28.524448746915425</v>
      </c>
      <c r="AE22" s="60">
        <f t="shared" si="1"/>
        <v>29.665426696792043</v>
      </c>
      <c r="AF22" s="60">
        <f t="shared" si="1"/>
        <v>30.852043764663723</v>
      </c>
      <c r="AG22" s="60">
        <f t="shared" si="1"/>
        <v>32.086125515250274</v>
      </c>
      <c r="AH22" s="60">
        <f t="shared" si="1"/>
        <v>33.369570535860291</v>
      </c>
      <c r="AI22" s="60">
        <f t="shared" si="1"/>
        <v>34.7043533572947</v>
      </c>
      <c r="AJ22" s="60">
        <f t="shared" si="1"/>
        <v>36.092527491586488</v>
      </c>
      <c r="AK22" s="60">
        <f t="shared" si="1"/>
        <v>37.536228591249952</v>
      </c>
      <c r="AL22" s="60">
        <f t="shared" si="1"/>
        <v>39.037677734899951</v>
      </c>
      <c r="AM22" s="60">
        <f t="shared" si="1"/>
        <v>40.599184844295955</v>
      </c>
      <c r="AN22" s="60">
        <f t="shared" si="1"/>
        <v>42.22315223806779</v>
      </c>
      <c r="AO22" s="60">
        <f t="shared" si="1"/>
        <v>43.9120783275905</v>
      </c>
      <c r="AP22" s="60">
        <f t="shared" si="1"/>
        <v>45.668561460694136</v>
      </c>
      <c r="AQ22" s="60">
        <f t="shared" si="1"/>
        <v>47.495303919121895</v>
      </c>
      <c r="AR22" s="60">
        <f t="shared" si="1"/>
        <v>49.395116075886762</v>
      </c>
      <c r="AS22" s="60">
        <f t="shared" si="1"/>
        <v>51.370920718922243</v>
      </c>
      <c r="AT22" s="60">
        <f t="shared" si="1"/>
        <v>53.425757547679133</v>
      </c>
      <c r="AU22" s="60">
        <f t="shared" si="1"/>
        <v>55.562787849586293</v>
      </c>
      <c r="AV22" s="60">
        <f t="shared" si="1"/>
        <v>57.785299363569749</v>
      </c>
      <c r="AW22" s="60">
        <f t="shared" si="1"/>
        <v>60.096711338112542</v>
      </c>
      <c r="AX22" s="60">
        <f t="shared" si="1"/>
        <v>62.500579791637051</v>
      </c>
      <c r="AY22" s="60">
        <f t="shared" si="1"/>
        <v>65.000602983302528</v>
      </c>
      <c r="AZ22" s="60">
        <f t="shared" si="1"/>
        <v>67.600627102634633</v>
      </c>
      <c r="BA22" s="60">
        <f t="shared" ref="BA22:BL22" si="4">$F22*BA$15</f>
        <v>70.304652186740029</v>
      </c>
      <c r="BB22" s="60">
        <f t="shared" si="4"/>
        <v>73.116838274209641</v>
      </c>
      <c r="BC22" s="60">
        <f t="shared" si="4"/>
        <v>76.041511805178018</v>
      </c>
      <c r="BD22" s="60">
        <f t="shared" si="4"/>
        <v>79.083172277385131</v>
      </c>
      <c r="BE22" s="60">
        <f t="shared" si="4"/>
        <v>82.246499168480554</v>
      </c>
      <c r="BF22" s="60">
        <f t="shared" si="4"/>
        <v>85.536359135219769</v>
      </c>
      <c r="BG22" s="60">
        <f t="shared" si="4"/>
        <v>88.957813500628561</v>
      </c>
      <c r="BH22" s="60">
        <f t="shared" si="4"/>
        <v>92.516126040653717</v>
      </c>
      <c r="BI22" s="60">
        <f t="shared" si="4"/>
        <v>96.216771082279848</v>
      </c>
      <c r="BJ22" s="60">
        <f t="shared" si="4"/>
        <v>100.06544192557106</v>
      </c>
      <c r="BK22" s="60">
        <f t="shared" si="4"/>
        <v>104.06805960259389</v>
      </c>
      <c r="BL22" s="60">
        <f t="shared" si="4"/>
        <v>108.23078198669765</v>
      </c>
      <c r="BM22" s="60">
        <f t="shared" si="2"/>
        <v>112.56001326616558</v>
      </c>
    </row>
    <row r="23" spans="2:65">
      <c r="B23" s="1536"/>
      <c r="C23" t="s">
        <v>113</v>
      </c>
      <c r="D23" t="s">
        <v>112</v>
      </c>
      <c r="F23" s="60">
        <f>'Fee Income (3)'!F10</f>
        <v>30</v>
      </c>
      <c r="G23" s="60">
        <f t="shared" si="3"/>
        <v>32.447999999999993</v>
      </c>
      <c r="H23" s="60">
        <f t="shared" si="3"/>
        <v>33.745920000000005</v>
      </c>
      <c r="I23" s="60">
        <f t="shared" si="3"/>
        <v>35.095756800000004</v>
      </c>
      <c r="J23" s="60">
        <f t="shared" si="3"/>
        <v>36.499587072000004</v>
      </c>
      <c r="K23" s="60">
        <f t="shared" si="3"/>
        <v>37.959570554880003</v>
      </c>
      <c r="L23" s="60">
        <f t="shared" si="3"/>
        <v>39.47795337707521</v>
      </c>
      <c r="M23" s="60">
        <f t="shared" si="3"/>
        <v>41.057071512158217</v>
      </c>
      <c r="N23" s="60">
        <f t="shared" si="3"/>
        <v>42.699354372644549</v>
      </c>
      <c r="O23" s="60">
        <f t="shared" si="3"/>
        <v>44.407328547550328</v>
      </c>
      <c r="P23" s="60">
        <f t="shared" si="3"/>
        <v>46.183621689452352</v>
      </c>
      <c r="Q23" s="60">
        <f t="shared" si="3"/>
        <v>48.030966557030453</v>
      </c>
      <c r="R23" s="60">
        <f t="shared" si="3"/>
        <v>49.952205219311665</v>
      </c>
      <c r="S23" s="60">
        <f t="shared" si="3"/>
        <v>51.95029342808413</v>
      </c>
      <c r="T23" s="60">
        <f t="shared" si="3"/>
        <v>54.028305165207499</v>
      </c>
      <c r="U23" s="60">
        <f t="shared" si="3"/>
        <v>56.189437371815806</v>
      </c>
      <c r="V23" s="60">
        <f t="shared" si="3"/>
        <v>58.437014866688443</v>
      </c>
      <c r="W23" s="60">
        <f t="shared" ref="W23:BK25" si="5">$F23*W$15</f>
        <v>60.774495461355976</v>
      </c>
      <c r="X23" s="60">
        <f t="shared" si="5"/>
        <v>63.20547527981023</v>
      </c>
      <c r="Y23" s="60">
        <f t="shared" si="5"/>
        <v>65.733694291002635</v>
      </c>
      <c r="Z23" s="60">
        <f t="shared" si="5"/>
        <v>68.363042062642734</v>
      </c>
      <c r="AA23" s="60">
        <f t="shared" si="5"/>
        <v>71.097563745148449</v>
      </c>
      <c r="AB23" s="60">
        <f t="shared" si="5"/>
        <v>73.941466294954395</v>
      </c>
      <c r="AC23" s="60">
        <f t="shared" si="5"/>
        <v>76.899124946752579</v>
      </c>
      <c r="AD23" s="60">
        <f t="shared" si="5"/>
        <v>79.975089944622681</v>
      </c>
      <c r="AE23" s="60">
        <f t="shared" si="5"/>
        <v>83.174093542407604</v>
      </c>
      <c r="AF23" s="60">
        <f t="shared" si="5"/>
        <v>86.501057284103908</v>
      </c>
      <c r="AG23" s="60">
        <f t="shared" si="5"/>
        <v>89.961099575468069</v>
      </c>
      <c r="AH23" s="60">
        <f t="shared" si="5"/>
        <v>93.559543558486794</v>
      </c>
      <c r="AI23" s="60">
        <f t="shared" si="5"/>
        <v>97.301925300826269</v>
      </c>
      <c r="AJ23" s="60">
        <f t="shared" si="5"/>
        <v>101.19400231285933</v>
      </c>
      <c r="AK23" s="60">
        <f t="shared" si="5"/>
        <v>105.24176240537371</v>
      </c>
      <c r="AL23" s="60">
        <f t="shared" si="5"/>
        <v>109.45143290158865</v>
      </c>
      <c r="AM23" s="60">
        <f t="shared" si="5"/>
        <v>113.82949021765221</v>
      </c>
      <c r="AN23" s="60">
        <f t="shared" si="5"/>
        <v>118.38266982635831</v>
      </c>
      <c r="AO23" s="60">
        <f t="shared" si="5"/>
        <v>123.11797661941263</v>
      </c>
      <c r="AP23" s="60">
        <f t="shared" si="5"/>
        <v>128.04269568418917</v>
      </c>
      <c r="AQ23" s="60">
        <f t="shared" si="5"/>
        <v>133.16440351155671</v>
      </c>
      <c r="AR23" s="60">
        <f t="shared" si="5"/>
        <v>138.49097965201898</v>
      </c>
      <c r="AS23" s="60">
        <f t="shared" si="5"/>
        <v>144.03061883809977</v>
      </c>
      <c r="AT23" s="60">
        <f t="shared" si="5"/>
        <v>149.79184359162375</v>
      </c>
      <c r="AU23" s="60">
        <f t="shared" si="5"/>
        <v>155.78351733528868</v>
      </c>
      <c r="AV23" s="60">
        <f t="shared" si="5"/>
        <v>162.01485802870025</v>
      </c>
      <c r="AW23" s="60">
        <f t="shared" si="5"/>
        <v>168.49545234984825</v>
      </c>
      <c r="AX23" s="60">
        <f t="shared" si="5"/>
        <v>175.23527044384221</v>
      </c>
      <c r="AY23" s="60">
        <f t="shared" si="5"/>
        <v>182.2446812615959</v>
      </c>
      <c r="AZ23" s="60">
        <f t="shared" si="5"/>
        <v>189.53446851205973</v>
      </c>
      <c r="BA23" s="60">
        <f t="shared" si="5"/>
        <v>197.11584725254215</v>
      </c>
      <c r="BB23" s="60">
        <f t="shared" si="5"/>
        <v>205.00048114264385</v>
      </c>
      <c r="BC23" s="60">
        <f t="shared" si="5"/>
        <v>213.20050038834961</v>
      </c>
      <c r="BD23" s="60">
        <f t="shared" si="5"/>
        <v>221.72852040388358</v>
      </c>
      <c r="BE23" s="60">
        <f t="shared" si="5"/>
        <v>230.59766122003893</v>
      </c>
      <c r="BF23" s="60">
        <f t="shared" si="5"/>
        <v>239.82156766884049</v>
      </c>
      <c r="BG23" s="60">
        <f t="shared" si="5"/>
        <v>249.41443037559412</v>
      </c>
      <c r="BH23" s="60">
        <f t="shared" si="5"/>
        <v>259.3910075906179</v>
      </c>
      <c r="BI23" s="60">
        <f t="shared" si="5"/>
        <v>269.76664789424257</v>
      </c>
      <c r="BJ23" s="60">
        <f t="shared" si="5"/>
        <v>280.55731381001232</v>
      </c>
      <c r="BK23" s="60">
        <f t="shared" si="5"/>
        <v>291.77960636241278</v>
      </c>
      <c r="BL23" s="60">
        <f>$F23*BL$15</f>
        <v>303.45079061690933</v>
      </c>
      <c r="BM23" s="60">
        <f t="shared" si="2"/>
        <v>315.58882224158577</v>
      </c>
    </row>
    <row r="24" spans="2:65">
      <c r="B24" s="1536"/>
      <c r="C24" t="s">
        <v>114</v>
      </c>
      <c r="D24" t="s">
        <v>111</v>
      </c>
      <c r="F24" s="60">
        <f>'Fee Income (3)'!E11</f>
        <v>4.0999999999999996</v>
      </c>
      <c r="G24" s="60">
        <f t="shared" si="3"/>
        <v>4.4345599999999994</v>
      </c>
      <c r="H24" s="60">
        <f t="shared" si="3"/>
        <v>4.6119424000000002</v>
      </c>
      <c r="I24" s="60">
        <f t="shared" si="3"/>
        <v>4.7964200960000003</v>
      </c>
      <c r="J24" s="60">
        <f t="shared" si="3"/>
        <v>4.9882768998399998</v>
      </c>
      <c r="K24" s="60">
        <f t="shared" si="3"/>
        <v>5.1878079758336</v>
      </c>
      <c r="L24" s="60">
        <f t="shared" si="3"/>
        <v>5.395320294866945</v>
      </c>
      <c r="M24" s="60">
        <f t="shared" si="3"/>
        <v>5.6111331066616223</v>
      </c>
      <c r="N24" s="60">
        <f t="shared" si="3"/>
        <v>5.8355784309280878</v>
      </c>
      <c r="O24" s="60">
        <f t="shared" si="3"/>
        <v>6.069001568165211</v>
      </c>
      <c r="P24" s="60">
        <f t="shared" si="3"/>
        <v>6.3117616308918212</v>
      </c>
      <c r="Q24" s="60">
        <f t="shared" si="3"/>
        <v>6.5642320961274949</v>
      </c>
      <c r="R24" s="60">
        <f t="shared" si="3"/>
        <v>6.8268013799725935</v>
      </c>
      <c r="S24" s="60">
        <f t="shared" si="3"/>
        <v>7.0998734351714976</v>
      </c>
      <c r="T24" s="60">
        <f t="shared" si="3"/>
        <v>7.383868372578358</v>
      </c>
      <c r="U24" s="60">
        <f t="shared" si="3"/>
        <v>7.6792231074814925</v>
      </c>
      <c r="V24" s="60">
        <f t="shared" si="3"/>
        <v>7.9863920317807535</v>
      </c>
      <c r="W24" s="60">
        <f t="shared" si="5"/>
        <v>8.3058477130519837</v>
      </c>
      <c r="X24" s="60">
        <f t="shared" si="5"/>
        <v>8.638081621574063</v>
      </c>
      <c r="Y24" s="60">
        <f t="shared" si="5"/>
        <v>8.9836048864370266</v>
      </c>
      <c r="Z24" s="60">
        <f t="shared" si="5"/>
        <v>9.3429490818945062</v>
      </c>
      <c r="AA24" s="60">
        <f t="shared" si="5"/>
        <v>9.7166670451702881</v>
      </c>
      <c r="AB24" s="60">
        <f t="shared" si="5"/>
        <v>10.105333726977101</v>
      </c>
      <c r="AC24" s="60">
        <f t="shared" si="5"/>
        <v>10.509547076056185</v>
      </c>
      <c r="AD24" s="60">
        <f t="shared" si="5"/>
        <v>10.929928959098433</v>
      </c>
      <c r="AE24" s="60">
        <f t="shared" si="5"/>
        <v>11.367126117462371</v>
      </c>
      <c r="AF24" s="60">
        <f t="shared" si="5"/>
        <v>11.821811162160866</v>
      </c>
      <c r="AG24" s="60">
        <f t="shared" si="5"/>
        <v>12.294683608647302</v>
      </c>
      <c r="AH24" s="60">
        <f t="shared" si="5"/>
        <v>12.786470952993195</v>
      </c>
      <c r="AI24" s="60">
        <f t="shared" si="5"/>
        <v>13.297929791112923</v>
      </c>
      <c r="AJ24" s="60">
        <f t="shared" si="5"/>
        <v>13.82984698275744</v>
      </c>
      <c r="AK24" s="60">
        <f t="shared" si="5"/>
        <v>14.383040862067739</v>
      </c>
      <c r="AL24" s="60">
        <f t="shared" si="5"/>
        <v>14.958362496550448</v>
      </c>
      <c r="AM24" s="60">
        <f t="shared" si="5"/>
        <v>15.556696996412468</v>
      </c>
      <c r="AN24" s="60">
        <f t="shared" si="5"/>
        <v>16.178964876268967</v>
      </c>
      <c r="AO24" s="60">
        <f t="shared" si="5"/>
        <v>16.826123471319725</v>
      </c>
      <c r="AP24" s="60">
        <f t="shared" si="5"/>
        <v>17.499168410172519</v>
      </c>
      <c r="AQ24" s="60">
        <f t="shared" si="5"/>
        <v>18.199135146579415</v>
      </c>
      <c r="AR24" s="60">
        <f t="shared" si="5"/>
        <v>18.927100552442592</v>
      </c>
      <c r="AS24" s="60">
        <f t="shared" si="5"/>
        <v>19.6841845745403</v>
      </c>
      <c r="AT24" s="60">
        <f t="shared" si="5"/>
        <v>20.47155195752191</v>
      </c>
      <c r="AU24" s="60">
        <f t="shared" si="5"/>
        <v>21.290414035822785</v>
      </c>
      <c r="AV24" s="60">
        <f t="shared" si="5"/>
        <v>22.142030597255697</v>
      </c>
      <c r="AW24" s="60">
        <f t="shared" si="5"/>
        <v>23.027711821145925</v>
      </c>
      <c r="AX24" s="60">
        <f t="shared" si="5"/>
        <v>23.948820293991766</v>
      </c>
      <c r="AY24" s="60">
        <f t="shared" si="5"/>
        <v>24.906773105751437</v>
      </c>
      <c r="AZ24" s="60">
        <f t="shared" si="5"/>
        <v>25.903044029981494</v>
      </c>
      <c r="BA24" s="60">
        <f t="shared" si="5"/>
        <v>26.939165791180759</v>
      </c>
      <c r="BB24" s="60">
        <f t="shared" si="5"/>
        <v>28.016732422827989</v>
      </c>
      <c r="BC24" s="60">
        <f t="shared" si="5"/>
        <v>29.13740171974111</v>
      </c>
      <c r="BD24" s="60">
        <f t="shared" si="5"/>
        <v>30.302897788530753</v>
      </c>
      <c r="BE24" s="60">
        <f t="shared" si="5"/>
        <v>31.515013700071986</v>
      </c>
      <c r="BF24" s="60">
        <f t="shared" si="5"/>
        <v>32.775614248074866</v>
      </c>
      <c r="BG24" s="60">
        <f t="shared" si="5"/>
        <v>34.086638817997859</v>
      </c>
      <c r="BH24" s="60">
        <f t="shared" si="5"/>
        <v>35.450104370717781</v>
      </c>
      <c r="BI24" s="60">
        <f t="shared" si="5"/>
        <v>36.868108545546484</v>
      </c>
      <c r="BJ24" s="60">
        <f t="shared" si="5"/>
        <v>38.342832887368353</v>
      </c>
      <c r="BK24" s="60">
        <f t="shared" si="5"/>
        <v>39.876546202863082</v>
      </c>
      <c r="BL24" s="60">
        <f>$F24*BL$15</f>
        <v>41.471608050977608</v>
      </c>
      <c r="BM24" s="60">
        <f t="shared" si="2"/>
        <v>43.130472373016715</v>
      </c>
    </row>
    <row r="25" spans="2:65">
      <c r="B25" s="1536"/>
      <c r="C25" t="s">
        <v>114</v>
      </c>
      <c r="D25" t="s">
        <v>112</v>
      </c>
      <c r="F25" s="60">
        <f>'Fee Income (3)'!F11</f>
        <v>27.1</v>
      </c>
      <c r="G25" s="60">
        <f t="shared" si="3"/>
        <v>29.311359999999997</v>
      </c>
      <c r="H25" s="60">
        <f t="shared" si="3"/>
        <v>30.483814400000004</v>
      </c>
      <c r="I25" s="60">
        <f t="shared" si="3"/>
        <v>31.703166976000009</v>
      </c>
      <c r="J25" s="60">
        <f t="shared" si="3"/>
        <v>32.971293655040007</v>
      </c>
      <c r="K25" s="60">
        <f t="shared" si="3"/>
        <v>34.290145401241602</v>
      </c>
      <c r="L25" s="60">
        <f t="shared" si="3"/>
        <v>35.661751217291275</v>
      </c>
      <c r="M25" s="60">
        <f t="shared" si="3"/>
        <v>37.088221265982924</v>
      </c>
      <c r="N25" s="60">
        <f t="shared" si="3"/>
        <v>38.571750116622248</v>
      </c>
      <c r="O25" s="60">
        <f t="shared" si="3"/>
        <v>40.114620121287132</v>
      </c>
      <c r="P25" s="60">
        <f t="shared" si="3"/>
        <v>41.71920492613863</v>
      </c>
      <c r="Q25" s="60">
        <f t="shared" si="3"/>
        <v>43.387973123184175</v>
      </c>
      <c r="R25" s="60">
        <f t="shared" si="3"/>
        <v>45.123492048111537</v>
      </c>
      <c r="S25" s="60">
        <f t="shared" si="3"/>
        <v>46.928431730036003</v>
      </c>
      <c r="T25" s="60">
        <f t="shared" si="3"/>
        <v>48.805568999237444</v>
      </c>
      <c r="U25" s="60">
        <f t="shared" si="3"/>
        <v>50.757791759206945</v>
      </c>
      <c r="V25" s="60">
        <f t="shared" si="3"/>
        <v>52.78810342957523</v>
      </c>
      <c r="W25" s="60">
        <f t="shared" si="5"/>
        <v>54.899627566758234</v>
      </c>
      <c r="X25" s="60">
        <f t="shared" si="5"/>
        <v>57.095612669428576</v>
      </c>
      <c r="Y25" s="60">
        <f t="shared" si="5"/>
        <v>59.37943717620572</v>
      </c>
      <c r="Z25" s="60">
        <f t="shared" si="5"/>
        <v>61.754614663253939</v>
      </c>
      <c r="AA25" s="60">
        <f t="shared" si="5"/>
        <v>64.224799249784112</v>
      </c>
      <c r="AB25" s="60">
        <f t="shared" si="5"/>
        <v>66.793791219775471</v>
      </c>
      <c r="AC25" s="60">
        <f t="shared" si="5"/>
        <v>69.465542868566502</v>
      </c>
      <c r="AD25" s="60">
        <f t="shared" si="5"/>
        <v>72.244164583309171</v>
      </c>
      <c r="AE25" s="60">
        <f t="shared" si="5"/>
        <v>75.133931166641531</v>
      </c>
      <c r="AF25" s="60">
        <f t="shared" si="5"/>
        <v>78.139288413307199</v>
      </c>
      <c r="AG25" s="60">
        <f t="shared" si="5"/>
        <v>81.26485994983949</v>
      </c>
      <c r="AH25" s="60">
        <f t="shared" si="5"/>
        <v>84.515454347833071</v>
      </c>
      <c r="AI25" s="60">
        <f t="shared" si="5"/>
        <v>87.896072521746405</v>
      </c>
      <c r="AJ25" s="60">
        <f t="shared" si="5"/>
        <v>91.411915422616261</v>
      </c>
      <c r="AK25" s="60">
        <f t="shared" si="5"/>
        <v>95.068392039520916</v>
      </c>
      <c r="AL25" s="60">
        <f t="shared" si="5"/>
        <v>98.871127721101757</v>
      </c>
      <c r="AM25" s="60">
        <f t="shared" si="5"/>
        <v>102.82597282994584</v>
      </c>
      <c r="AN25" s="60">
        <f t="shared" si="5"/>
        <v>106.93901174314368</v>
      </c>
      <c r="AO25" s="60">
        <f t="shared" si="5"/>
        <v>111.21657221286941</v>
      </c>
      <c r="AP25" s="60">
        <f t="shared" si="5"/>
        <v>115.66523510138423</v>
      </c>
      <c r="AQ25" s="60">
        <f t="shared" si="5"/>
        <v>120.29184450543957</v>
      </c>
      <c r="AR25" s="60">
        <f t="shared" si="5"/>
        <v>125.10351828565715</v>
      </c>
      <c r="AS25" s="60">
        <f t="shared" si="5"/>
        <v>130.10765901708345</v>
      </c>
      <c r="AT25" s="60">
        <f t="shared" si="5"/>
        <v>135.3119653777668</v>
      </c>
      <c r="AU25" s="60">
        <f t="shared" si="5"/>
        <v>140.72444399287744</v>
      </c>
      <c r="AV25" s="60">
        <f t="shared" si="5"/>
        <v>146.35342175259257</v>
      </c>
      <c r="AW25" s="60">
        <f t="shared" si="5"/>
        <v>152.20755862269627</v>
      </c>
      <c r="AX25" s="60">
        <f t="shared" si="5"/>
        <v>158.29586096760414</v>
      </c>
      <c r="AY25" s="60">
        <f t="shared" si="5"/>
        <v>164.62769540630831</v>
      </c>
      <c r="AZ25" s="60">
        <f t="shared" si="5"/>
        <v>171.21280322256064</v>
      </c>
      <c r="BA25" s="60">
        <f t="shared" si="5"/>
        <v>178.06131535146309</v>
      </c>
      <c r="BB25" s="60">
        <f t="shared" si="5"/>
        <v>185.18376796552161</v>
      </c>
      <c r="BC25" s="60">
        <f t="shared" si="5"/>
        <v>192.59111868414249</v>
      </c>
      <c r="BD25" s="60">
        <f t="shared" si="5"/>
        <v>200.29476343150816</v>
      </c>
      <c r="BE25" s="60">
        <f t="shared" si="5"/>
        <v>208.30655396876853</v>
      </c>
      <c r="BF25" s="60">
        <f t="shared" si="5"/>
        <v>216.63881612751925</v>
      </c>
      <c r="BG25" s="60">
        <f t="shared" si="5"/>
        <v>225.30436877262002</v>
      </c>
      <c r="BH25" s="60">
        <f t="shared" si="5"/>
        <v>234.31654352352487</v>
      </c>
      <c r="BI25" s="60">
        <f t="shared" si="5"/>
        <v>243.68920526446581</v>
      </c>
      <c r="BJ25" s="60">
        <f t="shared" si="5"/>
        <v>253.4367734750445</v>
      </c>
      <c r="BK25" s="60">
        <f t="shared" si="5"/>
        <v>263.57424441404623</v>
      </c>
      <c r="BL25" s="60">
        <f>$F25*BL$15</f>
        <v>274.11721419060814</v>
      </c>
      <c r="BM25" s="60">
        <f t="shared" si="2"/>
        <v>285.0819027582325</v>
      </c>
    </row>
    <row r="26" spans="2:65">
      <c r="B26" s="565"/>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row>
    <row r="27" spans="2:65">
      <c r="B27" s="565"/>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row>
    <row r="28" spans="2:65" s="42" customFormat="1">
      <c r="B28" s="1534" t="s">
        <v>163</v>
      </c>
      <c r="C28" s="42" t="s">
        <v>110</v>
      </c>
      <c r="D28" s="42" t="s">
        <v>111</v>
      </c>
      <c r="F28" s="93">
        <f>HLOOKUP(F14,'Inputs (3)'!39:48,10,FALSE)</f>
        <v>15</v>
      </c>
      <c r="G28" s="93">
        <f>HLOOKUP(G14,'Inputs (3)'!39:48,10,FALSE)</f>
        <v>15</v>
      </c>
      <c r="H28" s="93">
        <f>HLOOKUP(H14,'Inputs (3)'!39:48,10,FALSE)</f>
        <v>15</v>
      </c>
      <c r="I28" s="93">
        <f>HLOOKUP(I14,'Inputs (3)'!39:48,10,FALSE)</f>
        <v>15</v>
      </c>
      <c r="J28" s="93">
        <f>HLOOKUP(J14,'Inputs (3)'!39:48,10,FALSE)</f>
        <v>28</v>
      </c>
      <c r="K28" s="93">
        <f>HLOOKUP(K14,'Inputs (3)'!39:48,10,FALSE)</f>
        <v>40</v>
      </c>
      <c r="L28" s="93">
        <f>HLOOKUP(L14,'Inputs (3)'!39:48,10,FALSE)</f>
        <v>52</v>
      </c>
      <c r="M28" s="93">
        <f>HLOOKUP(M14,'Inputs (3)'!39:48,10,FALSE)</f>
        <v>59.5</v>
      </c>
      <c r="N28" s="93">
        <f>HLOOKUP(N14,'Inputs (3)'!39:48,10,FALSE)</f>
        <v>65.5</v>
      </c>
      <c r="O28" s="93">
        <f>HLOOKUP(O14,'Inputs (3)'!39:48,10,FALSE)</f>
        <v>71.5</v>
      </c>
      <c r="P28" s="93">
        <f>HLOOKUP(P14,'Inputs (3)'!39:48,10,FALSE)</f>
        <v>71.5</v>
      </c>
      <c r="Q28" s="93">
        <f>HLOOKUP(Q14,'Inputs (3)'!39:48,10,FALSE)</f>
        <v>71.5</v>
      </c>
      <c r="R28" s="93">
        <f>HLOOKUP(R14,'Inputs (3)'!39:48,10,FALSE)</f>
        <v>71.5</v>
      </c>
      <c r="S28" s="93">
        <f>HLOOKUP(S14,'Inputs (3)'!39:48,10,FALSE)</f>
        <v>71.5</v>
      </c>
      <c r="T28" s="93">
        <f>HLOOKUP(T14,'Inputs (3)'!39:48,10,FALSE)</f>
        <v>71.5</v>
      </c>
      <c r="U28" s="93">
        <f>HLOOKUP(U14,'Inputs (3)'!39:48,10,FALSE)</f>
        <v>71.5</v>
      </c>
      <c r="V28" s="93">
        <f>HLOOKUP(V14,'Inputs (3)'!39:48,10,FALSE)</f>
        <v>71.5</v>
      </c>
      <c r="W28" s="93">
        <f>HLOOKUP(W14,'Inputs (3)'!39:48,10,FALSE)</f>
        <v>71.5</v>
      </c>
      <c r="X28" s="93">
        <f>HLOOKUP(X14,'Inputs (3)'!39:48,10,FALSE)</f>
        <v>71.5</v>
      </c>
      <c r="Y28" s="93">
        <f>HLOOKUP(Y14,'Inputs (3)'!39:48,10,FALSE)</f>
        <v>71.5</v>
      </c>
      <c r="Z28" s="93">
        <f>HLOOKUP(Z14,'Inputs (3)'!39:48,10,FALSE)</f>
        <v>71.5</v>
      </c>
      <c r="AA28" s="93">
        <f>HLOOKUP(AA14,'Inputs (3)'!39:48,10,FALSE)</f>
        <v>71.5</v>
      </c>
      <c r="AB28" s="93">
        <f>HLOOKUP(AB14,'Inputs (3)'!39:48,10,FALSE)</f>
        <v>71.5</v>
      </c>
      <c r="AC28" s="93">
        <f>HLOOKUP(AC14,'Inputs (3)'!39:48,10,FALSE)</f>
        <v>71.5</v>
      </c>
      <c r="AD28" s="93">
        <f>HLOOKUP(AD14,'Inputs (3)'!39:48,10,FALSE)</f>
        <v>71.5</v>
      </c>
      <c r="AE28" s="93">
        <f>HLOOKUP(AE14,'Inputs (3)'!39:48,10,FALSE)</f>
        <v>71.5</v>
      </c>
      <c r="AF28" s="93">
        <f>HLOOKUP(AF14,'Inputs (3)'!39:48,10,FALSE)</f>
        <v>71.5</v>
      </c>
      <c r="AG28" s="93">
        <f>HLOOKUP(AG14,'Inputs (3)'!39:48,10,FALSE)</f>
        <v>71.5</v>
      </c>
      <c r="AH28" s="93">
        <f>HLOOKUP(AH14,'Inputs (3)'!39:48,10,FALSE)</f>
        <v>71.5</v>
      </c>
      <c r="AI28" s="93">
        <f>HLOOKUP(AI14,'Inputs (3)'!39:48,10,FALSE)</f>
        <v>71.5</v>
      </c>
      <c r="AJ28" s="93">
        <f>HLOOKUP(AJ14,'Inputs (3)'!39:48,10,FALSE)</f>
        <v>71.5</v>
      </c>
      <c r="AK28" s="93">
        <f>HLOOKUP(AK14,'Inputs (3)'!39:48,10,FALSE)</f>
        <v>71.5</v>
      </c>
      <c r="AL28" s="93">
        <f>HLOOKUP(AL14,'Inputs (3)'!39:48,10,FALSE)</f>
        <v>71.5</v>
      </c>
      <c r="AM28" s="93">
        <f>HLOOKUP(AM14,'Inputs (3)'!39:48,10,FALSE)</f>
        <v>71.5</v>
      </c>
      <c r="AN28" s="93">
        <f>HLOOKUP(AN14,'Inputs (3)'!39:48,10,FALSE)</f>
        <v>71.5</v>
      </c>
      <c r="AO28" s="93">
        <f>HLOOKUP(AO14,'Inputs (3)'!39:48,10,FALSE)</f>
        <v>71.5</v>
      </c>
      <c r="AP28" s="93">
        <f>HLOOKUP(AP14,'Inputs (3)'!39:48,10,FALSE)</f>
        <v>71.5</v>
      </c>
      <c r="AQ28" s="93">
        <f>HLOOKUP(AQ14,'Inputs (3)'!39:48,10,FALSE)</f>
        <v>71.5</v>
      </c>
      <c r="AR28" s="93">
        <f>HLOOKUP(AR14,'Inputs (3)'!39:48,10,FALSE)</f>
        <v>71.5</v>
      </c>
      <c r="AS28" s="93">
        <f>HLOOKUP(AS14,'Inputs (3)'!39:48,10,FALSE)</f>
        <v>71.5</v>
      </c>
      <c r="AT28" s="93">
        <f>HLOOKUP(AT14,'Inputs (3)'!39:48,10,FALSE)</f>
        <v>71.5</v>
      </c>
      <c r="AU28" s="93">
        <f>HLOOKUP(AU14,'Inputs (3)'!39:48,10,FALSE)</f>
        <v>71.5</v>
      </c>
      <c r="AV28" s="93">
        <f>HLOOKUP(AV14,'Inputs (3)'!39:48,10,FALSE)</f>
        <v>71.5</v>
      </c>
      <c r="AW28" s="93">
        <f>HLOOKUP(AW14,'Inputs (3)'!39:48,10,FALSE)</f>
        <v>71.5</v>
      </c>
      <c r="AX28" s="93">
        <f>HLOOKUP(AX14,'Inputs (3)'!39:48,10,FALSE)</f>
        <v>71.5</v>
      </c>
      <c r="AY28" s="93">
        <f>HLOOKUP(AY14,'Inputs (3)'!39:48,10,FALSE)</f>
        <v>71.5</v>
      </c>
      <c r="AZ28" s="93">
        <f>HLOOKUP(AZ14,'Inputs (3)'!39:48,10,FALSE)</f>
        <v>71.5</v>
      </c>
      <c r="BA28" s="93">
        <f>HLOOKUP(BA14,'Inputs (3)'!39:48,10,FALSE)</f>
        <v>71.5</v>
      </c>
      <c r="BB28" s="93">
        <f>HLOOKUP(BB14,'Inputs (3)'!39:48,10,FALSE)</f>
        <v>71.5</v>
      </c>
      <c r="BC28" s="93">
        <f>HLOOKUP(BC14,'Inputs (3)'!39:48,10,FALSE)</f>
        <v>71.5</v>
      </c>
      <c r="BD28" s="93">
        <f>HLOOKUP(BD14,'Inputs (3)'!39:48,10,FALSE)</f>
        <v>71.5</v>
      </c>
      <c r="BE28" s="93">
        <f>HLOOKUP(BE14,'Inputs (3)'!39:48,10,FALSE)</f>
        <v>71.5</v>
      </c>
      <c r="BF28" s="93">
        <f>HLOOKUP(BF14,'Inputs (3)'!39:48,10,FALSE)</f>
        <v>71.5</v>
      </c>
      <c r="BG28" s="93">
        <f>HLOOKUP(BG14,'Inputs (3)'!39:48,10,FALSE)</f>
        <v>71.5</v>
      </c>
      <c r="BH28" s="93">
        <f>HLOOKUP(BH14,'Inputs (3)'!39:48,10,FALSE)</f>
        <v>71.5</v>
      </c>
      <c r="BI28" s="93">
        <f>HLOOKUP(BI14,'Inputs (3)'!39:48,10,FALSE)</f>
        <v>71.5</v>
      </c>
      <c r="BJ28" s="93">
        <f>HLOOKUP(BJ14,'Inputs (3)'!39:48,10,FALSE)</f>
        <v>71.5</v>
      </c>
      <c r="BK28" s="93">
        <f>HLOOKUP(BK14,'Inputs (3)'!39:48,10,FALSE)</f>
        <v>71.5</v>
      </c>
      <c r="BL28" s="93">
        <f>HLOOKUP(BL14,'Inputs (3)'!39:48,10,FALSE)</f>
        <v>71.5</v>
      </c>
      <c r="BM28" s="93">
        <f>HLOOKUP(BM14,'Inputs (3)'!39:48,10,FALSE)</f>
        <v>71.5</v>
      </c>
    </row>
    <row r="29" spans="2:65" s="42" customFormat="1">
      <c r="B29" s="1534"/>
      <c r="C29" s="42" t="s">
        <v>110</v>
      </c>
      <c r="D29" s="42" t="s">
        <v>112</v>
      </c>
      <c r="F29" s="93">
        <f>HLOOKUP(F14,'Inputs (3)'!39:50,12,FALSE)</f>
        <v>16</v>
      </c>
      <c r="G29" s="93">
        <f>HLOOKUP(G14,'Inputs (3)'!39:50,12,FALSE)</f>
        <v>16</v>
      </c>
      <c r="H29" s="93">
        <f>HLOOKUP(H14,'Inputs (3)'!39:50,12,FALSE)</f>
        <v>16</v>
      </c>
      <c r="I29" s="93">
        <f>HLOOKUP(I14,'Inputs (3)'!39:50,12,FALSE)</f>
        <v>16</v>
      </c>
      <c r="J29" s="93">
        <f>HLOOKUP(J14,'Inputs (3)'!39:50,12,FALSE)</f>
        <v>32.799999999999997</v>
      </c>
      <c r="K29" s="93">
        <f>HLOOKUP(K14,'Inputs (3)'!39:50,12,FALSE)</f>
        <v>42.400000000000006</v>
      </c>
      <c r="L29" s="93">
        <f>HLOOKUP(L14,'Inputs (3)'!39:50,12,FALSE)</f>
        <v>52</v>
      </c>
      <c r="M29" s="93">
        <f>HLOOKUP(M14,'Inputs (3)'!39:50,12,FALSE)</f>
        <v>59.5</v>
      </c>
      <c r="N29" s="93">
        <f>HLOOKUP(N14,'Inputs (3)'!39:50,12,FALSE)</f>
        <v>65.5</v>
      </c>
      <c r="O29" s="93">
        <f>HLOOKUP(O14,'Inputs (3)'!39:50,12,FALSE)</f>
        <v>71.5</v>
      </c>
      <c r="P29" s="93">
        <f>HLOOKUP(P14,'Inputs (3)'!39:50,12,FALSE)</f>
        <v>71.5</v>
      </c>
      <c r="Q29" s="93">
        <f>HLOOKUP(Q14,'Inputs (3)'!39:50,12,FALSE)</f>
        <v>71.5</v>
      </c>
      <c r="R29" s="93">
        <f>HLOOKUP(R14,'Inputs (3)'!39:50,12,FALSE)</f>
        <v>71.5</v>
      </c>
      <c r="S29" s="93">
        <f>HLOOKUP(S14,'Inputs (3)'!39:50,12,FALSE)</f>
        <v>71.5</v>
      </c>
      <c r="T29" s="93">
        <f>HLOOKUP(T14,'Inputs (3)'!39:50,12,FALSE)</f>
        <v>71.5</v>
      </c>
      <c r="U29" s="93">
        <f>HLOOKUP(U14,'Inputs (3)'!39:50,12,FALSE)</f>
        <v>71.5</v>
      </c>
      <c r="V29" s="93">
        <f>HLOOKUP(V14,'Inputs (3)'!39:50,12,FALSE)</f>
        <v>71.5</v>
      </c>
      <c r="W29" s="93">
        <f>HLOOKUP(W14,'Inputs (3)'!39:50,12,FALSE)</f>
        <v>71.5</v>
      </c>
      <c r="X29" s="93">
        <f>HLOOKUP(X14,'Inputs (3)'!39:50,12,FALSE)</f>
        <v>71.5</v>
      </c>
      <c r="Y29" s="93">
        <f>HLOOKUP(Y14,'Inputs (3)'!39:50,12,FALSE)</f>
        <v>71.5</v>
      </c>
      <c r="Z29" s="93">
        <f>HLOOKUP(Z14,'Inputs (3)'!39:50,12,FALSE)</f>
        <v>71.5</v>
      </c>
      <c r="AA29" s="93">
        <f>HLOOKUP(AA14,'Inputs (3)'!39:50,12,FALSE)</f>
        <v>71.5</v>
      </c>
      <c r="AB29" s="93">
        <f>HLOOKUP(AB14,'Inputs (3)'!39:50,12,FALSE)</f>
        <v>71.5</v>
      </c>
      <c r="AC29" s="93">
        <f>HLOOKUP(AC14,'Inputs (3)'!39:50,12,FALSE)</f>
        <v>71.5</v>
      </c>
      <c r="AD29" s="93">
        <f>HLOOKUP(AD14,'Inputs (3)'!39:50,12,FALSE)</f>
        <v>71.5</v>
      </c>
      <c r="AE29" s="93">
        <f>HLOOKUP(AE14,'Inputs (3)'!39:50,12,FALSE)</f>
        <v>71.5</v>
      </c>
      <c r="AF29" s="93">
        <f>HLOOKUP(AF14,'Inputs (3)'!39:50,12,FALSE)</f>
        <v>71.5</v>
      </c>
      <c r="AG29" s="93">
        <f>HLOOKUP(AG14,'Inputs (3)'!39:50,12,FALSE)</f>
        <v>71.5</v>
      </c>
      <c r="AH29" s="93">
        <f>HLOOKUP(AH14,'Inputs (3)'!39:50,12,FALSE)</f>
        <v>71.5</v>
      </c>
      <c r="AI29" s="93">
        <f>HLOOKUP(AI14,'Inputs (3)'!39:50,12,FALSE)</f>
        <v>71.5</v>
      </c>
      <c r="AJ29" s="93">
        <f>HLOOKUP(AJ14,'Inputs (3)'!39:50,12,FALSE)</f>
        <v>71.5</v>
      </c>
      <c r="AK29" s="93">
        <f>HLOOKUP(AK14,'Inputs (3)'!39:50,12,FALSE)</f>
        <v>71.5</v>
      </c>
      <c r="AL29" s="93">
        <f>HLOOKUP(AL14,'Inputs (3)'!39:50,12,FALSE)</f>
        <v>71.5</v>
      </c>
      <c r="AM29" s="93">
        <f>HLOOKUP(AM14,'Inputs (3)'!39:50,12,FALSE)</f>
        <v>71.5</v>
      </c>
      <c r="AN29" s="93">
        <f>HLOOKUP(AN14,'Inputs (3)'!39:50,12,FALSE)</f>
        <v>71.5</v>
      </c>
      <c r="AO29" s="93">
        <f>HLOOKUP(AO14,'Inputs (3)'!39:50,12,FALSE)</f>
        <v>71.5</v>
      </c>
      <c r="AP29" s="93">
        <f>HLOOKUP(AP14,'Inputs (3)'!39:50,12,FALSE)</f>
        <v>71.5</v>
      </c>
      <c r="AQ29" s="93">
        <f>HLOOKUP(AQ14,'Inputs (3)'!39:50,12,FALSE)</f>
        <v>71.5</v>
      </c>
      <c r="AR29" s="93">
        <f>HLOOKUP(AR14,'Inputs (3)'!39:50,12,FALSE)</f>
        <v>71.5</v>
      </c>
      <c r="AS29" s="93">
        <f>HLOOKUP(AS14,'Inputs (3)'!39:50,12,FALSE)</f>
        <v>71.5</v>
      </c>
      <c r="AT29" s="93">
        <f>HLOOKUP(AT14,'Inputs (3)'!39:50,12,FALSE)</f>
        <v>71.5</v>
      </c>
      <c r="AU29" s="93">
        <f>HLOOKUP(AU14,'Inputs (3)'!39:50,12,FALSE)</f>
        <v>71.5</v>
      </c>
      <c r="AV29" s="93">
        <f>HLOOKUP(AV14,'Inputs (3)'!39:50,12,FALSE)</f>
        <v>71.5</v>
      </c>
      <c r="AW29" s="93">
        <f>HLOOKUP(AW14,'Inputs (3)'!39:50,12,FALSE)</f>
        <v>71.5</v>
      </c>
      <c r="AX29" s="93">
        <f>HLOOKUP(AX14,'Inputs (3)'!39:50,12,FALSE)</f>
        <v>71.5</v>
      </c>
      <c r="AY29" s="93">
        <f>HLOOKUP(AY14,'Inputs (3)'!39:50,12,FALSE)</f>
        <v>71.5</v>
      </c>
      <c r="AZ29" s="93">
        <f>HLOOKUP(AZ14,'Inputs (3)'!39:50,12,FALSE)</f>
        <v>71.5</v>
      </c>
      <c r="BA29" s="93">
        <f>HLOOKUP(BA14,'Inputs (3)'!39:50,12,FALSE)</f>
        <v>71.5</v>
      </c>
      <c r="BB29" s="93">
        <f>HLOOKUP(BB14,'Inputs (3)'!39:50,12,FALSE)</f>
        <v>71.5</v>
      </c>
      <c r="BC29" s="93">
        <f>HLOOKUP(BC14,'Inputs (3)'!39:50,12,FALSE)</f>
        <v>71.5</v>
      </c>
      <c r="BD29" s="93">
        <f>HLOOKUP(BD14,'Inputs (3)'!39:50,12,FALSE)</f>
        <v>71.5</v>
      </c>
      <c r="BE29" s="93">
        <f>HLOOKUP(BE14,'Inputs (3)'!39:50,12,FALSE)</f>
        <v>71.5</v>
      </c>
      <c r="BF29" s="93">
        <f>HLOOKUP(BF14,'Inputs (3)'!39:50,12,FALSE)</f>
        <v>71.5</v>
      </c>
      <c r="BG29" s="93">
        <f>HLOOKUP(BG14,'Inputs (3)'!39:50,12,FALSE)</f>
        <v>71.5</v>
      </c>
      <c r="BH29" s="93">
        <f>HLOOKUP(BH14,'Inputs (3)'!39:50,12,FALSE)</f>
        <v>71.5</v>
      </c>
      <c r="BI29" s="93">
        <f>HLOOKUP(BI14,'Inputs (3)'!39:50,12,FALSE)</f>
        <v>71.5</v>
      </c>
      <c r="BJ29" s="93">
        <f>HLOOKUP(BJ14,'Inputs (3)'!39:50,12,FALSE)</f>
        <v>71.5</v>
      </c>
      <c r="BK29" s="93">
        <f>HLOOKUP(BK14,'Inputs (3)'!39:50,12,FALSE)</f>
        <v>71.5</v>
      </c>
      <c r="BL29" s="93">
        <f>HLOOKUP(BL14,'Inputs (3)'!39:50,12,FALSE)</f>
        <v>71.5</v>
      </c>
      <c r="BM29" s="93">
        <f>HLOOKUP(BM14,'Inputs (3)'!39:50,12,FALSE)</f>
        <v>71.5</v>
      </c>
    </row>
    <row r="30" spans="2:65" s="42" customFormat="1">
      <c r="B30" s="1534"/>
      <c r="C30" s="42" t="s">
        <v>162</v>
      </c>
      <c r="D30" s="42" t="s">
        <v>111</v>
      </c>
      <c r="F30" s="93">
        <f>HLOOKUP(F14,'Inputs (3)'!39:57,19,FALSE)</f>
        <v>5</v>
      </c>
      <c r="G30" s="93">
        <f>HLOOKUP(G14,'Inputs (3)'!39:57,19,FALSE)</f>
        <v>5</v>
      </c>
      <c r="H30" s="93">
        <f>HLOOKUP(H14,'Inputs (3)'!39:57,19,FALSE)</f>
        <v>5</v>
      </c>
      <c r="I30" s="93">
        <f>HLOOKUP(I14,'Inputs (3)'!39:57,19,FALSE)</f>
        <v>5</v>
      </c>
      <c r="J30" s="93">
        <f>HLOOKUP(J14,'Inputs (3)'!39:57,19,FALSE)</f>
        <v>10</v>
      </c>
      <c r="K30" s="93">
        <f>HLOOKUP(K14,'Inputs (3)'!39:57,19,FALSE)</f>
        <v>10</v>
      </c>
      <c r="L30" s="93">
        <f>HLOOKUP(L14,'Inputs (3)'!39:57,19,FALSE)</f>
        <v>10</v>
      </c>
      <c r="M30" s="93">
        <f>HLOOKUP(M14,'Inputs (3)'!39:57,19,FALSE)</f>
        <v>12.5</v>
      </c>
      <c r="N30" s="93">
        <f>HLOOKUP(N14,'Inputs (3)'!39:57,19,FALSE)</f>
        <v>12.5</v>
      </c>
      <c r="O30" s="93">
        <f>HLOOKUP(O14,'Inputs (3)'!39:57,19,FALSE)</f>
        <v>12.5</v>
      </c>
      <c r="P30" s="93">
        <f>HLOOKUP(P14,'Inputs (3)'!39:57,19,FALSE)</f>
        <v>12.5</v>
      </c>
      <c r="Q30" s="93">
        <f>HLOOKUP(Q14,'Inputs (3)'!39:57,19,FALSE)</f>
        <v>12.5</v>
      </c>
      <c r="R30" s="93">
        <f>HLOOKUP(R14,'Inputs (3)'!39:57,19,FALSE)</f>
        <v>12.5</v>
      </c>
      <c r="S30" s="93">
        <f>HLOOKUP(S14,'Inputs (3)'!39:57,19,FALSE)</f>
        <v>12.5</v>
      </c>
      <c r="T30" s="93">
        <f>HLOOKUP(T14,'Inputs (3)'!39:57,19,FALSE)</f>
        <v>12.5</v>
      </c>
      <c r="U30" s="93">
        <f>HLOOKUP(U14,'Inputs (3)'!39:57,19,FALSE)</f>
        <v>12.5</v>
      </c>
      <c r="V30" s="93">
        <f>HLOOKUP(V14,'Inputs (3)'!39:57,19,FALSE)</f>
        <v>12.5</v>
      </c>
      <c r="W30" s="93">
        <f>HLOOKUP(W14,'Inputs (3)'!39:57,19,FALSE)</f>
        <v>12.5</v>
      </c>
      <c r="X30" s="93">
        <f>HLOOKUP(X14,'Inputs (3)'!39:57,19,FALSE)</f>
        <v>12.5</v>
      </c>
      <c r="Y30" s="93">
        <f>HLOOKUP(Y14,'Inputs (3)'!39:57,19,FALSE)</f>
        <v>12.5</v>
      </c>
      <c r="Z30" s="93">
        <f>HLOOKUP(Z14,'Inputs (3)'!39:57,19,FALSE)</f>
        <v>12.5</v>
      </c>
      <c r="AA30" s="93">
        <f>HLOOKUP(AA14,'Inputs (3)'!39:57,19,FALSE)</f>
        <v>12.5</v>
      </c>
      <c r="AB30" s="93">
        <f>HLOOKUP(AB14,'Inputs (3)'!39:57,19,FALSE)</f>
        <v>12.5</v>
      </c>
      <c r="AC30" s="93">
        <f>HLOOKUP(AC14,'Inputs (3)'!39:57,19,FALSE)</f>
        <v>12.5</v>
      </c>
      <c r="AD30" s="93">
        <f>HLOOKUP(AD14,'Inputs (3)'!39:57,19,FALSE)</f>
        <v>12.5</v>
      </c>
      <c r="AE30" s="93">
        <f>HLOOKUP(AE14,'Inputs (3)'!39:57,19,FALSE)</f>
        <v>12.5</v>
      </c>
      <c r="AF30" s="93">
        <f>HLOOKUP(AF14,'Inputs (3)'!39:57,19,FALSE)</f>
        <v>12.5</v>
      </c>
      <c r="AG30" s="93">
        <f>HLOOKUP(AG14,'Inputs (3)'!39:57,19,FALSE)</f>
        <v>12.5</v>
      </c>
      <c r="AH30" s="93">
        <f>HLOOKUP(AH14,'Inputs (3)'!39:57,19,FALSE)</f>
        <v>12.5</v>
      </c>
      <c r="AI30" s="93">
        <f>HLOOKUP(AI14,'Inputs (3)'!39:57,19,FALSE)</f>
        <v>12.5</v>
      </c>
      <c r="AJ30" s="93">
        <f>HLOOKUP(AJ14,'Inputs (3)'!39:57,19,FALSE)</f>
        <v>12.5</v>
      </c>
      <c r="AK30" s="93">
        <f>HLOOKUP(AK14,'Inputs (3)'!39:57,19,FALSE)</f>
        <v>12.5</v>
      </c>
      <c r="AL30" s="93">
        <f>HLOOKUP(AL14,'Inputs (3)'!39:57,19,FALSE)</f>
        <v>12.5</v>
      </c>
      <c r="AM30" s="93">
        <f>HLOOKUP(AM14,'Inputs (3)'!39:57,19,FALSE)</f>
        <v>12.5</v>
      </c>
      <c r="AN30" s="93">
        <f>HLOOKUP(AN14,'Inputs (3)'!39:57,19,FALSE)</f>
        <v>12.5</v>
      </c>
      <c r="AO30" s="93">
        <f>HLOOKUP(AO14,'Inputs (3)'!39:57,19,FALSE)</f>
        <v>12.5</v>
      </c>
      <c r="AP30" s="93">
        <f>HLOOKUP(AP14,'Inputs (3)'!39:57,19,FALSE)</f>
        <v>12.5</v>
      </c>
      <c r="AQ30" s="93">
        <f>HLOOKUP(AQ14,'Inputs (3)'!39:57,19,FALSE)</f>
        <v>12.5</v>
      </c>
      <c r="AR30" s="93">
        <f>HLOOKUP(AR14,'Inputs (3)'!39:57,19,FALSE)</f>
        <v>12.5</v>
      </c>
      <c r="AS30" s="93">
        <f>HLOOKUP(AS14,'Inputs (3)'!39:57,19,FALSE)</f>
        <v>12.5</v>
      </c>
      <c r="AT30" s="93">
        <f>HLOOKUP(AT14,'Inputs (3)'!39:57,19,FALSE)</f>
        <v>12.5</v>
      </c>
      <c r="AU30" s="93">
        <f>HLOOKUP(AU14,'Inputs (3)'!39:57,19,FALSE)</f>
        <v>12.5</v>
      </c>
      <c r="AV30" s="93">
        <f>HLOOKUP(AV14,'Inputs (3)'!39:57,19,FALSE)</f>
        <v>12.5</v>
      </c>
      <c r="AW30" s="93">
        <f>HLOOKUP(AW14,'Inputs (3)'!39:57,19,FALSE)</f>
        <v>12.5</v>
      </c>
      <c r="AX30" s="93">
        <f>HLOOKUP(AX14,'Inputs (3)'!39:57,19,FALSE)</f>
        <v>12.5</v>
      </c>
      <c r="AY30" s="93">
        <f>HLOOKUP(AY14,'Inputs (3)'!39:57,19,FALSE)</f>
        <v>12.5</v>
      </c>
      <c r="AZ30" s="93">
        <f>HLOOKUP(AZ14,'Inputs (3)'!39:57,19,FALSE)</f>
        <v>12.5</v>
      </c>
      <c r="BA30" s="93">
        <f>HLOOKUP(BA14,'Inputs (3)'!39:57,19,FALSE)</f>
        <v>12.5</v>
      </c>
      <c r="BB30" s="93">
        <f>HLOOKUP(BB14,'Inputs (3)'!39:57,19,FALSE)</f>
        <v>12.5</v>
      </c>
      <c r="BC30" s="93">
        <f>HLOOKUP(BC14,'Inputs (3)'!39:57,19,FALSE)</f>
        <v>12.5</v>
      </c>
      <c r="BD30" s="93">
        <f>HLOOKUP(BD14,'Inputs (3)'!39:57,19,FALSE)</f>
        <v>12.5</v>
      </c>
      <c r="BE30" s="93">
        <f>HLOOKUP(BE14,'Inputs (3)'!39:57,19,FALSE)</f>
        <v>12.5</v>
      </c>
      <c r="BF30" s="93">
        <f>HLOOKUP(BF14,'Inputs (3)'!39:57,19,FALSE)</f>
        <v>12.5</v>
      </c>
      <c r="BG30" s="93">
        <f>HLOOKUP(BG14,'Inputs (3)'!39:57,19,FALSE)</f>
        <v>12.5</v>
      </c>
      <c r="BH30" s="93">
        <f>HLOOKUP(BH14,'Inputs (3)'!39:57,19,FALSE)</f>
        <v>12.5</v>
      </c>
      <c r="BI30" s="93">
        <f>HLOOKUP(BI14,'Inputs (3)'!39:57,19,FALSE)</f>
        <v>12.5</v>
      </c>
      <c r="BJ30" s="93">
        <f>HLOOKUP(BJ14,'Inputs (3)'!39:57,19,FALSE)</f>
        <v>12.5</v>
      </c>
      <c r="BK30" s="93">
        <f>HLOOKUP(BK14,'Inputs (3)'!39:57,19,FALSE)</f>
        <v>12.5</v>
      </c>
      <c r="BL30" s="93">
        <f>HLOOKUP(BL14,'Inputs (3)'!39:57,19,FALSE)</f>
        <v>12.5</v>
      </c>
      <c r="BM30" s="93">
        <f>HLOOKUP(BM14,'Inputs (3)'!39:57,19,FALSE)</f>
        <v>12.5</v>
      </c>
    </row>
    <row r="31" spans="2:65" s="42" customFormat="1">
      <c r="B31" s="1534"/>
      <c r="C31" s="42" t="s">
        <v>162</v>
      </c>
      <c r="D31" s="42" t="s">
        <v>112</v>
      </c>
      <c r="F31" s="93">
        <f>HLOOKUP(F14,'Inputs (3)'!39:58,20,FALSE)</f>
        <v>8</v>
      </c>
      <c r="G31" s="93">
        <f>HLOOKUP(G14,'Inputs (3)'!39:58,20,FALSE)</f>
        <v>8</v>
      </c>
      <c r="H31" s="93">
        <f>HLOOKUP(H14,'Inputs (3)'!39:58,20,FALSE)</f>
        <v>8</v>
      </c>
      <c r="I31" s="93">
        <f>HLOOKUP(I14,'Inputs (3)'!39:58,20,FALSE)</f>
        <v>8</v>
      </c>
      <c r="J31" s="93">
        <f>HLOOKUP(J14,'Inputs (3)'!39:58,20,FALSE)</f>
        <v>10</v>
      </c>
      <c r="K31" s="93">
        <f>HLOOKUP(K14,'Inputs (3)'!39:58,20,FALSE)</f>
        <v>10</v>
      </c>
      <c r="L31" s="93">
        <f>HLOOKUP(L14,'Inputs (3)'!39:58,20,FALSE)</f>
        <v>10</v>
      </c>
      <c r="M31" s="93">
        <f>HLOOKUP(M14,'Inputs (3)'!39:58,20,FALSE)</f>
        <v>12.5</v>
      </c>
      <c r="N31" s="93">
        <f>HLOOKUP(N14,'Inputs (3)'!39:58,20,FALSE)</f>
        <v>12.5</v>
      </c>
      <c r="O31" s="93">
        <f>HLOOKUP(O14,'Inputs (3)'!39:58,20,FALSE)</f>
        <v>12.5</v>
      </c>
      <c r="P31" s="93">
        <f>HLOOKUP(P14,'Inputs (3)'!39:58,20,FALSE)</f>
        <v>12.5</v>
      </c>
      <c r="Q31" s="93">
        <f>HLOOKUP(Q14,'Inputs (3)'!39:58,20,FALSE)</f>
        <v>12.5</v>
      </c>
      <c r="R31" s="93">
        <f>HLOOKUP(R14,'Inputs (3)'!39:58,20,FALSE)</f>
        <v>12.5</v>
      </c>
      <c r="S31" s="93">
        <f>HLOOKUP(S14,'Inputs (3)'!39:58,20,FALSE)</f>
        <v>12.5</v>
      </c>
      <c r="T31" s="93">
        <f>HLOOKUP(T14,'Inputs (3)'!39:58,20,FALSE)</f>
        <v>12.5</v>
      </c>
      <c r="U31" s="93">
        <f>HLOOKUP(U14,'Inputs (3)'!39:58,20,FALSE)</f>
        <v>12.5</v>
      </c>
      <c r="V31" s="93">
        <f>HLOOKUP(V14,'Inputs (3)'!39:58,20,FALSE)</f>
        <v>12.5</v>
      </c>
      <c r="W31" s="93">
        <f>HLOOKUP(W14,'Inputs (3)'!39:58,20,FALSE)</f>
        <v>12.5</v>
      </c>
      <c r="X31" s="93">
        <f>HLOOKUP(X14,'Inputs (3)'!39:58,20,FALSE)</f>
        <v>12.5</v>
      </c>
      <c r="Y31" s="93">
        <f>HLOOKUP(Y14,'Inputs (3)'!39:58,20,FALSE)</f>
        <v>12.5</v>
      </c>
      <c r="Z31" s="93">
        <f>HLOOKUP(Z14,'Inputs (3)'!39:58,20,FALSE)</f>
        <v>12.5</v>
      </c>
      <c r="AA31" s="93">
        <f>HLOOKUP(AA14,'Inputs (3)'!39:58,20,FALSE)</f>
        <v>12.5</v>
      </c>
      <c r="AB31" s="93">
        <f>HLOOKUP(AB14,'Inputs (3)'!39:58,20,FALSE)</f>
        <v>12.5</v>
      </c>
      <c r="AC31" s="93">
        <f>HLOOKUP(AC14,'Inputs (3)'!39:58,20,FALSE)</f>
        <v>12.5</v>
      </c>
      <c r="AD31" s="93">
        <f>HLOOKUP(AD14,'Inputs (3)'!39:58,20,FALSE)</f>
        <v>12.5</v>
      </c>
      <c r="AE31" s="93">
        <f>HLOOKUP(AE14,'Inputs (3)'!39:58,20,FALSE)</f>
        <v>12.5</v>
      </c>
      <c r="AF31" s="93">
        <f>HLOOKUP(AF14,'Inputs (3)'!39:58,20,FALSE)</f>
        <v>12.5</v>
      </c>
      <c r="AG31" s="93">
        <f>HLOOKUP(AG14,'Inputs (3)'!39:58,20,FALSE)</f>
        <v>12.5</v>
      </c>
      <c r="AH31" s="93">
        <f>HLOOKUP(AH14,'Inputs (3)'!39:58,20,FALSE)</f>
        <v>12.5</v>
      </c>
      <c r="AI31" s="93">
        <f>HLOOKUP(AI14,'Inputs (3)'!39:58,20,FALSE)</f>
        <v>12.5</v>
      </c>
      <c r="AJ31" s="93">
        <f>HLOOKUP(AJ14,'Inputs (3)'!39:58,20,FALSE)</f>
        <v>12.5</v>
      </c>
      <c r="AK31" s="93">
        <f>HLOOKUP(AK14,'Inputs (3)'!39:58,20,FALSE)</f>
        <v>12.5</v>
      </c>
      <c r="AL31" s="93">
        <f>HLOOKUP(AL14,'Inputs (3)'!39:58,20,FALSE)</f>
        <v>12.5</v>
      </c>
      <c r="AM31" s="93">
        <f>HLOOKUP(AM14,'Inputs (3)'!39:58,20,FALSE)</f>
        <v>12.5</v>
      </c>
      <c r="AN31" s="93">
        <f>HLOOKUP(AN14,'Inputs (3)'!39:58,20,FALSE)</f>
        <v>12.5</v>
      </c>
      <c r="AO31" s="93">
        <f>HLOOKUP(AO14,'Inputs (3)'!39:58,20,FALSE)</f>
        <v>12.5</v>
      </c>
      <c r="AP31" s="93">
        <f>HLOOKUP(AP14,'Inputs (3)'!39:58,20,FALSE)</f>
        <v>12.5</v>
      </c>
      <c r="AQ31" s="93">
        <f>HLOOKUP(AQ14,'Inputs (3)'!39:58,20,FALSE)</f>
        <v>12.5</v>
      </c>
      <c r="AR31" s="93">
        <f>HLOOKUP(AR14,'Inputs (3)'!39:58,20,FALSE)</f>
        <v>12.5</v>
      </c>
      <c r="AS31" s="93">
        <f>HLOOKUP(AS14,'Inputs (3)'!39:58,20,FALSE)</f>
        <v>12.5</v>
      </c>
      <c r="AT31" s="93">
        <f>HLOOKUP(AT14,'Inputs (3)'!39:58,20,FALSE)</f>
        <v>12.5</v>
      </c>
      <c r="AU31" s="93">
        <f>HLOOKUP(AU14,'Inputs (3)'!39:58,20,FALSE)</f>
        <v>12.5</v>
      </c>
      <c r="AV31" s="93">
        <f>HLOOKUP(AV14,'Inputs (3)'!39:58,20,FALSE)</f>
        <v>12.5</v>
      </c>
      <c r="AW31" s="93">
        <f>HLOOKUP(AW14,'Inputs (3)'!39:58,20,FALSE)</f>
        <v>12.5</v>
      </c>
      <c r="AX31" s="93">
        <f>HLOOKUP(AX14,'Inputs (3)'!39:58,20,FALSE)</f>
        <v>12.5</v>
      </c>
      <c r="AY31" s="93">
        <f>HLOOKUP(AY14,'Inputs (3)'!39:58,20,FALSE)</f>
        <v>12.5</v>
      </c>
      <c r="AZ31" s="93">
        <f>HLOOKUP(AZ14,'Inputs (3)'!39:58,20,FALSE)</f>
        <v>12.5</v>
      </c>
      <c r="BA31" s="93">
        <f>HLOOKUP(BA14,'Inputs (3)'!39:58,20,FALSE)</f>
        <v>12.5</v>
      </c>
      <c r="BB31" s="93">
        <f>HLOOKUP(BB14,'Inputs (3)'!39:58,20,FALSE)</f>
        <v>12.5</v>
      </c>
      <c r="BC31" s="93">
        <f>HLOOKUP(BC14,'Inputs (3)'!39:58,20,FALSE)</f>
        <v>12.5</v>
      </c>
      <c r="BD31" s="93">
        <f>HLOOKUP(BD14,'Inputs (3)'!39:58,20,FALSE)</f>
        <v>12.5</v>
      </c>
      <c r="BE31" s="93">
        <f>HLOOKUP(BE14,'Inputs (3)'!39:58,20,FALSE)</f>
        <v>12.5</v>
      </c>
      <c r="BF31" s="93">
        <f>HLOOKUP(BF14,'Inputs (3)'!39:58,20,FALSE)</f>
        <v>12.5</v>
      </c>
      <c r="BG31" s="93">
        <f>HLOOKUP(BG14,'Inputs (3)'!39:58,20,FALSE)</f>
        <v>12.5</v>
      </c>
      <c r="BH31" s="93">
        <f>HLOOKUP(BH14,'Inputs (3)'!39:58,20,FALSE)</f>
        <v>12.5</v>
      </c>
      <c r="BI31" s="93">
        <f>HLOOKUP(BI14,'Inputs (3)'!39:58,20,FALSE)</f>
        <v>12.5</v>
      </c>
      <c r="BJ31" s="93">
        <f>HLOOKUP(BJ14,'Inputs (3)'!39:58,20,FALSE)</f>
        <v>12.5</v>
      </c>
      <c r="BK31" s="93">
        <f>HLOOKUP(BK14,'Inputs (3)'!39:58,20,FALSE)</f>
        <v>12.5</v>
      </c>
      <c r="BL31" s="93">
        <f>HLOOKUP(BL14,'Inputs (3)'!39:58,20,FALSE)</f>
        <v>12.5</v>
      </c>
      <c r="BM31" s="93">
        <f>HLOOKUP(BM14,'Inputs (3)'!39:58,20,FALSE)</f>
        <v>12.5</v>
      </c>
    </row>
    <row r="32" spans="2:65" s="42" customFormat="1">
      <c r="B32" s="1534"/>
      <c r="C32" s="42" t="s">
        <v>113</v>
      </c>
      <c r="D32" s="42" t="s">
        <v>111</v>
      </c>
      <c r="F32" s="93">
        <f>HLOOKUP(F14,'Inputs (3)'!39:67,29,FALSE)</f>
        <v>5</v>
      </c>
      <c r="G32" s="93">
        <f>HLOOKUP(G14,'Inputs (3)'!39:67,29,FALSE)</f>
        <v>5</v>
      </c>
      <c r="H32" s="93">
        <f>HLOOKUP(H14,'Inputs (3)'!39:67,29,FALSE)</f>
        <v>5</v>
      </c>
      <c r="I32" s="93">
        <f>HLOOKUP(I14,'Inputs (3)'!39:67,29,FALSE)</f>
        <v>5</v>
      </c>
      <c r="J32" s="93">
        <f>HLOOKUP(J14,'Inputs (3)'!39:67,29,FALSE)</f>
        <v>7.5</v>
      </c>
      <c r="K32" s="93">
        <f>HLOOKUP(K14,'Inputs (3)'!39:67,29,FALSE)</f>
        <v>7.5</v>
      </c>
      <c r="L32" s="93">
        <f>HLOOKUP(L14,'Inputs (3)'!39:67,29,FALSE)</f>
        <v>7.5</v>
      </c>
      <c r="M32" s="93">
        <f>HLOOKUP(M14,'Inputs (3)'!39:67,29,FALSE)</f>
        <v>10</v>
      </c>
      <c r="N32" s="93">
        <f>HLOOKUP(N14,'Inputs (3)'!39:67,29,FALSE)</f>
        <v>10</v>
      </c>
      <c r="O32" s="93">
        <f>HLOOKUP(O14,'Inputs (3)'!39:67,29,FALSE)</f>
        <v>10</v>
      </c>
      <c r="P32" s="93">
        <f>HLOOKUP(P14,'Inputs (3)'!39:67,29,FALSE)</f>
        <v>10</v>
      </c>
      <c r="Q32" s="93">
        <f>HLOOKUP(Q14,'Inputs (3)'!39:67,29,FALSE)</f>
        <v>10</v>
      </c>
      <c r="R32" s="93">
        <f>HLOOKUP(R14,'Inputs (3)'!39:67,29,FALSE)</f>
        <v>10</v>
      </c>
      <c r="S32" s="93">
        <f>HLOOKUP(S14,'Inputs (3)'!39:67,29,FALSE)</f>
        <v>10</v>
      </c>
      <c r="T32" s="93">
        <f>HLOOKUP(T14,'Inputs (3)'!39:67,29,FALSE)</f>
        <v>10</v>
      </c>
      <c r="U32" s="93">
        <f>HLOOKUP(U14,'Inputs (3)'!39:67,29,FALSE)</f>
        <v>10</v>
      </c>
      <c r="V32" s="93">
        <f>HLOOKUP(V14,'Inputs (3)'!39:67,29,FALSE)</f>
        <v>10</v>
      </c>
      <c r="W32" s="93">
        <f>HLOOKUP(W14,'Inputs (3)'!39:67,29,FALSE)</f>
        <v>10</v>
      </c>
      <c r="X32" s="93">
        <f>HLOOKUP(X14,'Inputs (3)'!39:67,29,FALSE)</f>
        <v>10</v>
      </c>
      <c r="Y32" s="93">
        <f>HLOOKUP(Y14,'Inputs (3)'!39:67,29,FALSE)</f>
        <v>10</v>
      </c>
      <c r="Z32" s="93">
        <f>HLOOKUP(Z14,'Inputs (3)'!39:67,29,FALSE)</f>
        <v>10</v>
      </c>
      <c r="AA32" s="93">
        <f>HLOOKUP(AA14,'Inputs (3)'!39:67,29,FALSE)</f>
        <v>10</v>
      </c>
      <c r="AB32" s="93">
        <f>HLOOKUP(AB14,'Inputs (3)'!39:67,29,FALSE)</f>
        <v>10</v>
      </c>
      <c r="AC32" s="93">
        <f>HLOOKUP(AC14,'Inputs (3)'!39:67,29,FALSE)</f>
        <v>10</v>
      </c>
      <c r="AD32" s="93">
        <f>HLOOKUP(AD14,'Inputs (3)'!39:67,29,FALSE)</f>
        <v>10</v>
      </c>
      <c r="AE32" s="93">
        <f>HLOOKUP(AE14,'Inputs (3)'!39:67,29,FALSE)</f>
        <v>10</v>
      </c>
      <c r="AF32" s="93">
        <f>HLOOKUP(AF14,'Inputs (3)'!39:67,29,FALSE)</f>
        <v>10</v>
      </c>
      <c r="AG32" s="93">
        <f>HLOOKUP(AG14,'Inputs (3)'!39:67,29,FALSE)</f>
        <v>10</v>
      </c>
      <c r="AH32" s="93">
        <f>HLOOKUP(AH14,'Inputs (3)'!39:67,29,FALSE)</f>
        <v>10</v>
      </c>
      <c r="AI32" s="93">
        <f>HLOOKUP(AI14,'Inputs (3)'!39:67,29,FALSE)</f>
        <v>10</v>
      </c>
      <c r="AJ32" s="93">
        <f>HLOOKUP(AJ14,'Inputs (3)'!39:67,29,FALSE)</f>
        <v>10</v>
      </c>
      <c r="AK32" s="93">
        <f>HLOOKUP(AK14,'Inputs (3)'!39:67,29,FALSE)</f>
        <v>10</v>
      </c>
      <c r="AL32" s="93">
        <f>HLOOKUP(AL14,'Inputs (3)'!39:67,29,FALSE)</f>
        <v>10</v>
      </c>
      <c r="AM32" s="93">
        <f>HLOOKUP(AM14,'Inputs (3)'!39:67,29,FALSE)</f>
        <v>10</v>
      </c>
      <c r="AN32" s="93">
        <f>HLOOKUP(AN14,'Inputs (3)'!39:67,29,FALSE)</f>
        <v>10</v>
      </c>
      <c r="AO32" s="93">
        <f>HLOOKUP(AO14,'Inputs (3)'!39:67,29,FALSE)</f>
        <v>10</v>
      </c>
      <c r="AP32" s="93">
        <f>HLOOKUP(AP14,'Inputs (3)'!39:67,29,FALSE)</f>
        <v>10</v>
      </c>
      <c r="AQ32" s="93">
        <f>HLOOKUP(AQ14,'Inputs (3)'!39:67,29,FALSE)</f>
        <v>10</v>
      </c>
      <c r="AR32" s="93">
        <f>HLOOKUP(AR14,'Inputs (3)'!39:67,29,FALSE)</f>
        <v>10</v>
      </c>
      <c r="AS32" s="93">
        <f>HLOOKUP(AS14,'Inputs (3)'!39:67,29,FALSE)</f>
        <v>10</v>
      </c>
      <c r="AT32" s="93">
        <f>HLOOKUP(AT14,'Inputs (3)'!39:67,29,FALSE)</f>
        <v>10</v>
      </c>
      <c r="AU32" s="93">
        <f>HLOOKUP(AU14,'Inputs (3)'!39:67,29,FALSE)</f>
        <v>10</v>
      </c>
      <c r="AV32" s="93">
        <f>HLOOKUP(AV14,'Inputs (3)'!39:67,29,FALSE)</f>
        <v>10</v>
      </c>
      <c r="AW32" s="93">
        <f>HLOOKUP(AW14,'Inputs (3)'!39:67,29,FALSE)</f>
        <v>10</v>
      </c>
      <c r="AX32" s="93">
        <f>HLOOKUP(AX14,'Inputs (3)'!39:67,29,FALSE)</f>
        <v>10</v>
      </c>
      <c r="AY32" s="93">
        <f>HLOOKUP(AY14,'Inputs (3)'!39:67,29,FALSE)</f>
        <v>10</v>
      </c>
      <c r="AZ32" s="93">
        <f>HLOOKUP(AZ14,'Inputs (3)'!39:67,29,FALSE)</f>
        <v>10</v>
      </c>
      <c r="BA32" s="93">
        <f>HLOOKUP(BA14,'Inputs (3)'!39:67,29,FALSE)</f>
        <v>10</v>
      </c>
      <c r="BB32" s="93">
        <f>HLOOKUP(BB14,'Inputs (3)'!39:67,29,FALSE)</f>
        <v>10</v>
      </c>
      <c r="BC32" s="93">
        <f>HLOOKUP(BC14,'Inputs (3)'!39:67,29,FALSE)</f>
        <v>10</v>
      </c>
      <c r="BD32" s="93">
        <f>HLOOKUP(BD14,'Inputs (3)'!39:67,29,FALSE)</f>
        <v>10</v>
      </c>
      <c r="BE32" s="93">
        <f>HLOOKUP(BE14,'Inputs (3)'!39:67,29,FALSE)</f>
        <v>10</v>
      </c>
      <c r="BF32" s="93">
        <f>HLOOKUP(BF14,'Inputs (3)'!39:67,29,FALSE)</f>
        <v>10</v>
      </c>
      <c r="BG32" s="93">
        <f>HLOOKUP(BG14,'Inputs (3)'!39:67,29,FALSE)</f>
        <v>10</v>
      </c>
      <c r="BH32" s="93">
        <f>HLOOKUP(BH14,'Inputs (3)'!39:67,29,FALSE)</f>
        <v>10</v>
      </c>
      <c r="BI32" s="93">
        <f>HLOOKUP(BI14,'Inputs (3)'!39:67,29,FALSE)</f>
        <v>10</v>
      </c>
      <c r="BJ32" s="93">
        <f>HLOOKUP(BJ14,'Inputs (3)'!39:67,29,FALSE)</f>
        <v>10</v>
      </c>
      <c r="BK32" s="93">
        <f>HLOOKUP(BK14,'Inputs (3)'!39:67,29,FALSE)</f>
        <v>10</v>
      </c>
      <c r="BL32" s="93">
        <f>HLOOKUP(BL14,'Inputs (3)'!39:67,29,FALSE)</f>
        <v>10</v>
      </c>
      <c r="BM32" s="93">
        <f>HLOOKUP(BM14,'Inputs (3)'!39:67,29,FALSE)</f>
        <v>10</v>
      </c>
    </row>
    <row r="33" spans="2:65" s="42" customFormat="1">
      <c r="B33" s="1534"/>
      <c r="C33" s="42" t="s">
        <v>113</v>
      </c>
      <c r="D33" s="42" t="s">
        <v>112</v>
      </c>
      <c r="F33" s="93">
        <f>HLOOKUP(F14,'Inputs (3)'!39:68,30,FALSE)</f>
        <v>8</v>
      </c>
      <c r="G33" s="93">
        <f>HLOOKUP(G14,'Inputs (3)'!39:68,30,FALSE)</f>
        <v>8</v>
      </c>
      <c r="H33" s="93">
        <f>HLOOKUP(H14,'Inputs (3)'!39:68,30,FALSE)</f>
        <v>8</v>
      </c>
      <c r="I33" s="93">
        <f>HLOOKUP(I14,'Inputs (3)'!39:68,30,FALSE)</f>
        <v>8</v>
      </c>
      <c r="J33" s="93">
        <f>HLOOKUP(J14,'Inputs (3)'!39:68,30,FALSE)</f>
        <v>7.5</v>
      </c>
      <c r="K33" s="93">
        <f>HLOOKUP(K14,'Inputs (3)'!39:68,30,FALSE)</f>
        <v>7.5</v>
      </c>
      <c r="L33" s="93">
        <f>HLOOKUP(L14,'Inputs (3)'!39:68,30,FALSE)</f>
        <v>7.5</v>
      </c>
      <c r="M33" s="93">
        <f>HLOOKUP(M14,'Inputs (3)'!39:68,30,FALSE)</f>
        <v>10</v>
      </c>
      <c r="N33" s="93">
        <f>HLOOKUP(N14,'Inputs (3)'!39:68,30,FALSE)</f>
        <v>10</v>
      </c>
      <c r="O33" s="93">
        <f>HLOOKUP(O14,'Inputs (3)'!39:68,30,FALSE)</f>
        <v>10</v>
      </c>
      <c r="P33" s="93">
        <f>HLOOKUP(P14,'Inputs (3)'!39:68,30,FALSE)</f>
        <v>10</v>
      </c>
      <c r="Q33" s="93">
        <f>HLOOKUP(Q14,'Inputs (3)'!39:68,30,FALSE)</f>
        <v>10</v>
      </c>
      <c r="R33" s="93">
        <f>HLOOKUP(R14,'Inputs (3)'!39:68,30,FALSE)</f>
        <v>10</v>
      </c>
      <c r="S33" s="93">
        <f>HLOOKUP(S14,'Inputs (3)'!39:68,30,FALSE)</f>
        <v>10</v>
      </c>
      <c r="T33" s="93">
        <f>HLOOKUP(T14,'Inputs (3)'!39:68,30,FALSE)</f>
        <v>10</v>
      </c>
      <c r="U33" s="93">
        <f>HLOOKUP(U14,'Inputs (3)'!39:68,30,FALSE)</f>
        <v>10</v>
      </c>
      <c r="V33" s="93">
        <f>HLOOKUP(V14,'Inputs (3)'!39:68,30,FALSE)</f>
        <v>10</v>
      </c>
      <c r="W33" s="93">
        <f>HLOOKUP(W14,'Inputs (3)'!39:68,30,FALSE)</f>
        <v>10</v>
      </c>
      <c r="X33" s="93">
        <f>HLOOKUP(X14,'Inputs (3)'!39:68,30,FALSE)</f>
        <v>10</v>
      </c>
      <c r="Y33" s="93">
        <f>HLOOKUP(Y14,'Inputs (3)'!39:68,30,FALSE)</f>
        <v>10</v>
      </c>
      <c r="Z33" s="93">
        <f>HLOOKUP(Z14,'Inputs (3)'!39:68,30,FALSE)</f>
        <v>10</v>
      </c>
      <c r="AA33" s="93">
        <f>HLOOKUP(AA14,'Inputs (3)'!39:68,30,FALSE)</f>
        <v>10</v>
      </c>
      <c r="AB33" s="93">
        <f>HLOOKUP(AB14,'Inputs (3)'!39:68,30,FALSE)</f>
        <v>10</v>
      </c>
      <c r="AC33" s="93">
        <f>HLOOKUP(AC14,'Inputs (3)'!39:68,30,FALSE)</f>
        <v>10</v>
      </c>
      <c r="AD33" s="93">
        <f>HLOOKUP(AD14,'Inputs (3)'!39:68,30,FALSE)</f>
        <v>10</v>
      </c>
      <c r="AE33" s="93">
        <f>HLOOKUP(AE14,'Inputs (3)'!39:68,30,FALSE)</f>
        <v>10</v>
      </c>
      <c r="AF33" s="93">
        <f>HLOOKUP(AF14,'Inputs (3)'!39:68,30,FALSE)</f>
        <v>10</v>
      </c>
      <c r="AG33" s="93">
        <f>HLOOKUP(AG14,'Inputs (3)'!39:68,30,FALSE)</f>
        <v>10</v>
      </c>
      <c r="AH33" s="93">
        <f>HLOOKUP(AH14,'Inputs (3)'!39:68,30,FALSE)</f>
        <v>10</v>
      </c>
      <c r="AI33" s="93">
        <f>HLOOKUP(AI14,'Inputs (3)'!39:68,30,FALSE)</f>
        <v>10</v>
      </c>
      <c r="AJ33" s="93">
        <f>HLOOKUP(AJ14,'Inputs (3)'!39:68,30,FALSE)</f>
        <v>10</v>
      </c>
      <c r="AK33" s="93">
        <f>HLOOKUP(AK14,'Inputs (3)'!39:68,30,FALSE)</f>
        <v>10</v>
      </c>
      <c r="AL33" s="93">
        <f>HLOOKUP(AL14,'Inputs (3)'!39:68,30,FALSE)</f>
        <v>10</v>
      </c>
      <c r="AM33" s="93">
        <f>HLOOKUP(AM14,'Inputs (3)'!39:68,30,FALSE)</f>
        <v>10</v>
      </c>
      <c r="AN33" s="93">
        <f>HLOOKUP(AN14,'Inputs (3)'!39:68,30,FALSE)</f>
        <v>10</v>
      </c>
      <c r="AO33" s="93">
        <f>HLOOKUP(AO14,'Inputs (3)'!39:68,30,FALSE)</f>
        <v>10</v>
      </c>
      <c r="AP33" s="93">
        <f>HLOOKUP(AP14,'Inputs (3)'!39:68,30,FALSE)</f>
        <v>10</v>
      </c>
      <c r="AQ33" s="93">
        <f>HLOOKUP(AQ14,'Inputs (3)'!39:68,30,FALSE)</f>
        <v>10</v>
      </c>
      <c r="AR33" s="93">
        <f>HLOOKUP(AR14,'Inputs (3)'!39:68,30,FALSE)</f>
        <v>10</v>
      </c>
      <c r="AS33" s="93">
        <f>HLOOKUP(AS14,'Inputs (3)'!39:68,30,FALSE)</f>
        <v>10</v>
      </c>
      <c r="AT33" s="93">
        <f>HLOOKUP(AT14,'Inputs (3)'!39:68,30,FALSE)</f>
        <v>10</v>
      </c>
      <c r="AU33" s="93">
        <f>HLOOKUP(AU14,'Inputs (3)'!39:68,30,FALSE)</f>
        <v>10</v>
      </c>
      <c r="AV33" s="93">
        <f>HLOOKUP(AV14,'Inputs (3)'!39:68,30,FALSE)</f>
        <v>10</v>
      </c>
      <c r="AW33" s="93">
        <f>HLOOKUP(AW14,'Inputs (3)'!39:68,30,FALSE)</f>
        <v>10</v>
      </c>
      <c r="AX33" s="93">
        <f>HLOOKUP(AX14,'Inputs (3)'!39:68,30,FALSE)</f>
        <v>10</v>
      </c>
      <c r="AY33" s="93">
        <f>HLOOKUP(AY14,'Inputs (3)'!39:68,30,FALSE)</f>
        <v>10</v>
      </c>
      <c r="AZ33" s="93">
        <f>HLOOKUP(AZ14,'Inputs (3)'!39:68,30,FALSE)</f>
        <v>10</v>
      </c>
      <c r="BA33" s="93">
        <f>HLOOKUP(BA14,'Inputs (3)'!39:68,30,FALSE)</f>
        <v>10</v>
      </c>
      <c r="BB33" s="93">
        <f>HLOOKUP(BB14,'Inputs (3)'!39:68,30,FALSE)</f>
        <v>10</v>
      </c>
      <c r="BC33" s="93">
        <f>HLOOKUP(BC14,'Inputs (3)'!39:68,30,FALSE)</f>
        <v>10</v>
      </c>
      <c r="BD33" s="93">
        <f>HLOOKUP(BD14,'Inputs (3)'!39:68,30,FALSE)</f>
        <v>10</v>
      </c>
      <c r="BE33" s="93">
        <f>HLOOKUP(BE14,'Inputs (3)'!39:68,30,FALSE)</f>
        <v>10</v>
      </c>
      <c r="BF33" s="93">
        <f>HLOOKUP(BF14,'Inputs (3)'!39:68,30,FALSE)</f>
        <v>10</v>
      </c>
      <c r="BG33" s="93">
        <f>HLOOKUP(BG14,'Inputs (3)'!39:68,30,FALSE)</f>
        <v>10</v>
      </c>
      <c r="BH33" s="93">
        <f>HLOOKUP(BH14,'Inputs (3)'!39:68,30,FALSE)</f>
        <v>10</v>
      </c>
      <c r="BI33" s="93">
        <f>HLOOKUP(BI14,'Inputs (3)'!39:68,30,FALSE)</f>
        <v>10</v>
      </c>
      <c r="BJ33" s="93">
        <f>HLOOKUP(BJ14,'Inputs (3)'!39:68,30,FALSE)</f>
        <v>10</v>
      </c>
      <c r="BK33" s="93">
        <f>HLOOKUP(BK14,'Inputs (3)'!39:68,30,FALSE)</f>
        <v>10</v>
      </c>
      <c r="BL33" s="93">
        <f>HLOOKUP(BL14,'Inputs (3)'!39:68,30,FALSE)</f>
        <v>10</v>
      </c>
      <c r="BM33" s="93">
        <f>HLOOKUP(BM14,'Inputs (3)'!39:68,30,FALSE)</f>
        <v>10</v>
      </c>
    </row>
    <row r="34" spans="2:65" s="42" customFormat="1">
      <c r="B34" s="1534"/>
      <c r="C34" s="42" t="s">
        <v>114</v>
      </c>
      <c r="D34" s="42" t="s">
        <v>111</v>
      </c>
      <c r="F34" s="93">
        <f>HLOOKUP(F14,'Inputs (3)'!39:83,45)</f>
        <v>15</v>
      </c>
      <c r="G34" s="93">
        <f>HLOOKUP(G14,'Inputs (3)'!39:83,45)</f>
        <v>15</v>
      </c>
      <c r="H34" s="93">
        <f>HLOOKUP(H14,'Inputs (3)'!39:83,45)</f>
        <v>15</v>
      </c>
      <c r="I34" s="93">
        <f>HLOOKUP(I14,'Inputs (3)'!39:83,45)</f>
        <v>15</v>
      </c>
      <c r="J34" s="93">
        <f>HLOOKUP(J14,'Inputs (3)'!39:83,45)</f>
        <v>19.25</v>
      </c>
      <c r="K34" s="93">
        <f>HLOOKUP(K14,'Inputs (3)'!39:83,45)</f>
        <v>19.25</v>
      </c>
      <c r="L34" s="93">
        <f>HLOOKUP(L14,'Inputs (3)'!39:83,45)</f>
        <v>19.25</v>
      </c>
      <c r="M34" s="93">
        <f>HLOOKUP(M14,'Inputs (3)'!39:83,45)</f>
        <v>21.25</v>
      </c>
      <c r="N34" s="93">
        <f>HLOOKUP(N14,'Inputs (3)'!39:83,45)</f>
        <v>23.15</v>
      </c>
      <c r="O34" s="93">
        <f>HLOOKUP(O14,'Inputs (3)'!39:83,45)</f>
        <v>25.05</v>
      </c>
      <c r="P34" s="93">
        <f>HLOOKUP(P14,'Inputs (3)'!39:83,45)</f>
        <v>26.95</v>
      </c>
      <c r="Q34" s="93">
        <f>HLOOKUP(Q14,'Inputs (3)'!39:83,45)</f>
        <v>26.95</v>
      </c>
      <c r="R34" s="93">
        <f>HLOOKUP(R14,'Inputs (3)'!39:83,45)</f>
        <v>26.95</v>
      </c>
      <c r="S34" s="93">
        <f>HLOOKUP(S14,'Inputs (3)'!39:83,45)</f>
        <v>26.95</v>
      </c>
      <c r="T34" s="93">
        <f>HLOOKUP(T14,'Inputs (3)'!39:83,45)</f>
        <v>26.95</v>
      </c>
      <c r="U34" s="93">
        <f>HLOOKUP(U14,'Inputs (3)'!39:83,45)</f>
        <v>26.95</v>
      </c>
      <c r="V34" s="93">
        <f>HLOOKUP(V14,'Inputs (3)'!39:83,45)</f>
        <v>26.95</v>
      </c>
      <c r="W34" s="93">
        <f>HLOOKUP(W14,'Inputs (3)'!39:83,45)</f>
        <v>26.95</v>
      </c>
      <c r="X34" s="93">
        <f>HLOOKUP(X14,'Inputs (3)'!39:83,45)</f>
        <v>26.95</v>
      </c>
      <c r="Y34" s="93">
        <f>HLOOKUP(Y14,'Inputs (3)'!39:83,45)</f>
        <v>26.95</v>
      </c>
      <c r="Z34" s="93">
        <f>HLOOKUP(Z14,'Inputs (3)'!39:83,45)</f>
        <v>26.95</v>
      </c>
      <c r="AA34" s="93">
        <f>HLOOKUP(AA14,'Inputs (3)'!39:83,45)</f>
        <v>26.95</v>
      </c>
      <c r="AB34" s="93">
        <f>HLOOKUP(AB14,'Inputs (3)'!39:83,45)</f>
        <v>26.95</v>
      </c>
      <c r="AC34" s="93">
        <f>HLOOKUP(AC14,'Inputs (3)'!39:83,45)</f>
        <v>26.95</v>
      </c>
      <c r="AD34" s="93">
        <f>HLOOKUP(AD14,'Inputs (3)'!39:83,45)</f>
        <v>26.95</v>
      </c>
      <c r="AE34" s="93">
        <f>HLOOKUP(AE14,'Inputs (3)'!39:83,45)</f>
        <v>26.95</v>
      </c>
      <c r="AF34" s="93">
        <f>HLOOKUP(AF14,'Inputs (3)'!39:83,45)</f>
        <v>26.95</v>
      </c>
      <c r="AG34" s="93">
        <f>HLOOKUP(AG14,'Inputs (3)'!39:83,45)</f>
        <v>26.95</v>
      </c>
      <c r="AH34" s="93">
        <f>HLOOKUP(AH14,'Inputs (3)'!39:83,45)</f>
        <v>26.95</v>
      </c>
      <c r="AI34" s="93">
        <f>HLOOKUP(AI14,'Inputs (3)'!39:83,45)</f>
        <v>26.95</v>
      </c>
      <c r="AJ34" s="93">
        <f>HLOOKUP(AJ14,'Inputs (3)'!39:83,45)</f>
        <v>26.95</v>
      </c>
      <c r="AK34" s="93">
        <f>HLOOKUP(AK14,'Inputs (3)'!39:83,45)</f>
        <v>26.95</v>
      </c>
      <c r="AL34" s="93">
        <f>HLOOKUP(AL14,'Inputs (3)'!39:83,45)</f>
        <v>26.95</v>
      </c>
      <c r="AM34" s="93">
        <f>HLOOKUP(AM14,'Inputs (3)'!39:83,45)</f>
        <v>26.95</v>
      </c>
      <c r="AN34" s="93">
        <f>HLOOKUP(AN14,'Inputs (3)'!39:83,45)</f>
        <v>26.95</v>
      </c>
      <c r="AO34" s="93">
        <f>HLOOKUP(AO14,'Inputs (3)'!39:83,45)</f>
        <v>26.95</v>
      </c>
      <c r="AP34" s="93">
        <f>HLOOKUP(AP14,'Inputs (3)'!39:83,45)</f>
        <v>26.95</v>
      </c>
      <c r="AQ34" s="93">
        <f>HLOOKUP(AQ14,'Inputs (3)'!39:83,45)</f>
        <v>26.95</v>
      </c>
      <c r="AR34" s="93">
        <f>HLOOKUP(AR14,'Inputs (3)'!39:83,45)</f>
        <v>26.95</v>
      </c>
      <c r="AS34" s="93">
        <f>HLOOKUP(AS14,'Inputs (3)'!39:83,45)</f>
        <v>26.95</v>
      </c>
      <c r="AT34" s="93">
        <f>HLOOKUP(AT14,'Inputs (3)'!39:83,45)</f>
        <v>26.95</v>
      </c>
      <c r="AU34" s="93">
        <f>HLOOKUP(AU14,'Inputs (3)'!39:83,45)</f>
        <v>26.95</v>
      </c>
      <c r="AV34" s="93">
        <f>HLOOKUP(AV14,'Inputs (3)'!39:83,45)</f>
        <v>26.95</v>
      </c>
      <c r="AW34" s="93">
        <f>HLOOKUP(AW14,'Inputs (3)'!39:83,45)</f>
        <v>26.95</v>
      </c>
      <c r="AX34" s="93">
        <f>HLOOKUP(AX14,'Inputs (3)'!39:83,45)</f>
        <v>26.95</v>
      </c>
      <c r="AY34" s="93">
        <f>HLOOKUP(AY14,'Inputs (3)'!39:83,45)</f>
        <v>26.95</v>
      </c>
      <c r="AZ34" s="93">
        <f>HLOOKUP(AZ14,'Inputs (3)'!39:83,45)</f>
        <v>26.95</v>
      </c>
      <c r="BA34" s="93">
        <f>HLOOKUP(BA14,'Inputs (3)'!39:83,45)</f>
        <v>26.95</v>
      </c>
      <c r="BB34" s="93">
        <f>HLOOKUP(BB14,'Inputs (3)'!39:83,45)</f>
        <v>26.95</v>
      </c>
      <c r="BC34" s="93">
        <f>HLOOKUP(BC14,'Inputs (3)'!39:83,45)</f>
        <v>26.95</v>
      </c>
      <c r="BD34" s="93">
        <f>HLOOKUP(BD14,'Inputs (3)'!39:83,45)</f>
        <v>26.95</v>
      </c>
      <c r="BE34" s="93">
        <f>HLOOKUP(BE14,'Inputs (3)'!39:83,45)</f>
        <v>26.95</v>
      </c>
      <c r="BF34" s="93">
        <f>HLOOKUP(BF14,'Inputs (3)'!39:83,45)</f>
        <v>26.95</v>
      </c>
      <c r="BG34" s="93">
        <f>HLOOKUP(BG14,'Inputs (3)'!39:83,45)</f>
        <v>26.95</v>
      </c>
      <c r="BH34" s="93">
        <f>HLOOKUP(BH14,'Inputs (3)'!39:83,45)</f>
        <v>26.95</v>
      </c>
      <c r="BI34" s="93">
        <f>HLOOKUP(BI14,'Inputs (3)'!39:83,45)</f>
        <v>26.95</v>
      </c>
      <c r="BJ34" s="93">
        <f>HLOOKUP(BJ14,'Inputs (3)'!39:83,45)</f>
        <v>26.95</v>
      </c>
      <c r="BK34" s="93">
        <f>HLOOKUP(BK14,'Inputs (3)'!39:83,45)</f>
        <v>26.95</v>
      </c>
      <c r="BL34" s="93">
        <f>HLOOKUP(BL14,'Inputs (3)'!39:83,45)</f>
        <v>26.95</v>
      </c>
      <c r="BM34" s="93">
        <f>HLOOKUP(BM14,'Inputs (3)'!39:83,45)</f>
        <v>26.95</v>
      </c>
    </row>
    <row r="35" spans="2:65" s="42" customFormat="1">
      <c r="B35" s="1534"/>
      <c r="C35" s="42" t="s">
        <v>114</v>
      </c>
      <c r="D35" s="42" t="s">
        <v>112</v>
      </c>
      <c r="F35" s="93">
        <f>HLOOKUP(F14,'Inputs (3)'!39:85,47,FALSE)</f>
        <v>16</v>
      </c>
      <c r="G35" s="93">
        <f>HLOOKUP(G14,'Inputs (3)'!39:85,47,FALSE)</f>
        <v>16</v>
      </c>
      <c r="H35" s="93">
        <f>HLOOKUP(H14,'Inputs (3)'!39:85,47,FALSE)</f>
        <v>16</v>
      </c>
      <c r="I35" s="93">
        <f>HLOOKUP(I14,'Inputs (3)'!39:85,47,FALSE)</f>
        <v>16</v>
      </c>
      <c r="J35" s="93">
        <f>HLOOKUP(J14,'Inputs (3)'!39:85,47,FALSE)</f>
        <v>27.799999999999997</v>
      </c>
      <c r="K35" s="93">
        <f>HLOOKUP(K14,'Inputs (3)'!39:85,47,FALSE)</f>
        <v>24.95</v>
      </c>
      <c r="L35" s="93">
        <f>HLOOKUP(L14,'Inputs (3)'!39:85,47,FALSE)</f>
        <v>22.099999999999998</v>
      </c>
      <c r="M35" s="93">
        <f>HLOOKUP(M14,'Inputs (3)'!39:85,47,FALSE)</f>
        <v>21.25</v>
      </c>
      <c r="N35" s="93">
        <f>HLOOKUP(N14,'Inputs (3)'!39:85,47,FALSE)</f>
        <v>23.15</v>
      </c>
      <c r="O35" s="93">
        <f>HLOOKUP(O14,'Inputs (3)'!39:85,47,FALSE)</f>
        <v>25.05</v>
      </c>
      <c r="P35" s="93">
        <f>HLOOKUP(P14,'Inputs (3)'!39:85,47,FALSE)</f>
        <v>26.95</v>
      </c>
      <c r="Q35" s="93">
        <f>HLOOKUP(Q14,'Inputs (3)'!39:85,47,FALSE)</f>
        <v>26.95</v>
      </c>
      <c r="R35" s="93">
        <f>HLOOKUP(R14,'Inputs (3)'!39:85,47,FALSE)</f>
        <v>26.95</v>
      </c>
      <c r="S35" s="93">
        <f>HLOOKUP(S14,'Inputs (3)'!39:85,47,FALSE)</f>
        <v>26.95</v>
      </c>
      <c r="T35" s="93">
        <f>HLOOKUP(T14,'Inputs (3)'!39:85,47,FALSE)</f>
        <v>26.95</v>
      </c>
      <c r="U35" s="93">
        <f>HLOOKUP(U14,'Inputs (3)'!39:85,47,FALSE)</f>
        <v>26.95</v>
      </c>
      <c r="V35" s="93">
        <f>HLOOKUP(V14,'Inputs (3)'!39:85,47,FALSE)</f>
        <v>26.95</v>
      </c>
      <c r="W35" s="93">
        <f>HLOOKUP(W14,'Inputs (3)'!39:85,47,FALSE)</f>
        <v>26.95</v>
      </c>
      <c r="X35" s="93">
        <f>HLOOKUP(X14,'Inputs (3)'!39:85,47,FALSE)</f>
        <v>26.95</v>
      </c>
      <c r="Y35" s="93">
        <f>HLOOKUP(Y14,'Inputs (3)'!39:85,47,FALSE)</f>
        <v>26.95</v>
      </c>
      <c r="Z35" s="93">
        <f>HLOOKUP(Z14,'Inputs (3)'!39:85,47,FALSE)</f>
        <v>26.95</v>
      </c>
      <c r="AA35" s="93">
        <f>HLOOKUP(AA14,'Inputs (3)'!39:85,47,FALSE)</f>
        <v>26.95</v>
      </c>
      <c r="AB35" s="93">
        <f>HLOOKUP(AB14,'Inputs (3)'!39:85,47,FALSE)</f>
        <v>26.95</v>
      </c>
      <c r="AC35" s="93">
        <f>HLOOKUP(AC14,'Inputs (3)'!39:85,47,FALSE)</f>
        <v>26.95</v>
      </c>
      <c r="AD35" s="93">
        <f>HLOOKUP(AD14,'Inputs (3)'!39:85,47,FALSE)</f>
        <v>26.95</v>
      </c>
      <c r="AE35" s="93">
        <f>HLOOKUP(AE14,'Inputs (3)'!39:85,47,FALSE)</f>
        <v>26.95</v>
      </c>
      <c r="AF35" s="93">
        <f>HLOOKUP(AF14,'Inputs (3)'!39:85,47,FALSE)</f>
        <v>26.95</v>
      </c>
      <c r="AG35" s="93">
        <f>HLOOKUP(AG14,'Inputs (3)'!39:85,47,FALSE)</f>
        <v>26.95</v>
      </c>
      <c r="AH35" s="93">
        <f>HLOOKUP(AH14,'Inputs (3)'!39:85,47,FALSE)</f>
        <v>26.95</v>
      </c>
      <c r="AI35" s="93">
        <f>HLOOKUP(AI14,'Inputs (3)'!39:85,47,FALSE)</f>
        <v>26.95</v>
      </c>
      <c r="AJ35" s="93">
        <f>HLOOKUP(AJ14,'Inputs (3)'!39:85,47,FALSE)</f>
        <v>26.95</v>
      </c>
      <c r="AK35" s="93">
        <f>HLOOKUP(AK14,'Inputs (3)'!39:85,47,FALSE)</f>
        <v>26.95</v>
      </c>
      <c r="AL35" s="93">
        <f>HLOOKUP(AL14,'Inputs (3)'!39:85,47,FALSE)</f>
        <v>26.95</v>
      </c>
      <c r="AM35" s="93">
        <f>HLOOKUP(AM14,'Inputs (3)'!39:85,47,FALSE)</f>
        <v>26.95</v>
      </c>
      <c r="AN35" s="93">
        <f>HLOOKUP(AN14,'Inputs (3)'!39:85,47,FALSE)</f>
        <v>26.95</v>
      </c>
      <c r="AO35" s="93">
        <f>HLOOKUP(AO14,'Inputs (3)'!39:85,47,FALSE)</f>
        <v>26.95</v>
      </c>
      <c r="AP35" s="93">
        <f>HLOOKUP(AP14,'Inputs (3)'!39:85,47,FALSE)</f>
        <v>26.95</v>
      </c>
      <c r="AQ35" s="93">
        <f>HLOOKUP(AQ14,'Inputs (3)'!39:85,47,FALSE)</f>
        <v>26.95</v>
      </c>
      <c r="AR35" s="93">
        <f>HLOOKUP(AR14,'Inputs (3)'!39:85,47,FALSE)</f>
        <v>26.95</v>
      </c>
      <c r="AS35" s="93">
        <f>HLOOKUP(AS14,'Inputs (3)'!39:85,47,FALSE)</f>
        <v>26.95</v>
      </c>
      <c r="AT35" s="93">
        <f>HLOOKUP(AT14,'Inputs (3)'!39:85,47,FALSE)</f>
        <v>26.95</v>
      </c>
      <c r="AU35" s="93">
        <f>HLOOKUP(AU14,'Inputs (3)'!39:85,47,FALSE)</f>
        <v>26.95</v>
      </c>
      <c r="AV35" s="93">
        <f>HLOOKUP(AV14,'Inputs (3)'!39:85,47,FALSE)</f>
        <v>26.95</v>
      </c>
      <c r="AW35" s="93">
        <f>HLOOKUP(AW14,'Inputs (3)'!39:85,47,FALSE)</f>
        <v>26.95</v>
      </c>
      <c r="AX35" s="93">
        <f>HLOOKUP(AX14,'Inputs (3)'!39:85,47,FALSE)</f>
        <v>26.95</v>
      </c>
      <c r="AY35" s="93">
        <f>HLOOKUP(AY14,'Inputs (3)'!39:85,47,FALSE)</f>
        <v>26.95</v>
      </c>
      <c r="AZ35" s="93">
        <f>HLOOKUP(AZ14,'Inputs (3)'!39:85,47,FALSE)</f>
        <v>26.95</v>
      </c>
      <c r="BA35" s="93">
        <f>HLOOKUP(BA14,'Inputs (3)'!39:85,47,FALSE)</f>
        <v>26.95</v>
      </c>
      <c r="BB35" s="93">
        <f>HLOOKUP(BB14,'Inputs (3)'!39:85,47,FALSE)</f>
        <v>26.95</v>
      </c>
      <c r="BC35" s="93">
        <f>HLOOKUP(BC14,'Inputs (3)'!39:85,47,FALSE)</f>
        <v>26.95</v>
      </c>
      <c r="BD35" s="93">
        <f>HLOOKUP(BD14,'Inputs (3)'!39:85,47,FALSE)</f>
        <v>26.95</v>
      </c>
      <c r="BE35" s="93">
        <f>HLOOKUP(BE14,'Inputs (3)'!39:85,47,FALSE)</f>
        <v>26.95</v>
      </c>
      <c r="BF35" s="93">
        <f>HLOOKUP(BF14,'Inputs (3)'!39:85,47,FALSE)</f>
        <v>26.95</v>
      </c>
      <c r="BG35" s="93">
        <f>HLOOKUP(BG14,'Inputs (3)'!39:85,47,FALSE)</f>
        <v>26.95</v>
      </c>
      <c r="BH35" s="93">
        <f>HLOOKUP(BH14,'Inputs (3)'!39:85,47,FALSE)</f>
        <v>26.95</v>
      </c>
      <c r="BI35" s="93">
        <f>HLOOKUP(BI14,'Inputs (3)'!39:85,47,FALSE)</f>
        <v>26.95</v>
      </c>
      <c r="BJ35" s="93">
        <f>HLOOKUP(BJ14,'Inputs (3)'!39:85,47,FALSE)</f>
        <v>26.95</v>
      </c>
      <c r="BK35" s="93">
        <f>HLOOKUP(BK14,'Inputs (3)'!39:85,47,FALSE)</f>
        <v>26.95</v>
      </c>
      <c r="BL35" s="93">
        <f>HLOOKUP(BL14,'Inputs (3)'!39:85,47,FALSE)</f>
        <v>26.95</v>
      </c>
      <c r="BM35" s="93">
        <f>HLOOKUP(BM14,'Inputs (3)'!39:85,47,FALSE)</f>
        <v>26.95</v>
      </c>
    </row>
    <row r="38" spans="2:65" s="60" customFormat="1">
      <c r="B38" s="1535" t="s">
        <v>125</v>
      </c>
      <c r="C38" s="60" t="s">
        <v>110</v>
      </c>
      <c r="D38" s="60" t="s">
        <v>111</v>
      </c>
      <c r="F38" s="60">
        <f t="shared" ref="F38:BM42" si="6">F18*F28</f>
        <v>135</v>
      </c>
      <c r="G38" s="60">
        <f t="shared" si="6"/>
        <v>146.01599999999999</v>
      </c>
      <c r="H38" s="60">
        <f t="shared" si="6"/>
        <v>151.85664000000003</v>
      </c>
      <c r="I38" s="60">
        <f t="shared" si="6"/>
        <v>157.93090560000002</v>
      </c>
      <c r="J38" s="60">
        <f t="shared" si="6"/>
        <v>306.59653140480003</v>
      </c>
      <c r="K38" s="60">
        <f t="shared" si="6"/>
        <v>455.51484665856009</v>
      </c>
      <c r="L38" s="60">
        <f t="shared" si="6"/>
        <v>615.85607268237322</v>
      </c>
      <c r="M38" s="60">
        <f t="shared" si="6"/>
        <v>732.86872649202417</v>
      </c>
      <c r="N38" s="60">
        <f t="shared" si="6"/>
        <v>839.04231342246533</v>
      </c>
      <c r="O38" s="60">
        <f t="shared" si="6"/>
        <v>952.53719734495462</v>
      </c>
      <c r="P38" s="60">
        <f t="shared" si="6"/>
        <v>990.63868523875294</v>
      </c>
      <c r="Q38" s="60">
        <f t="shared" si="6"/>
        <v>1030.2642326483033</v>
      </c>
      <c r="R38" s="60">
        <f t="shared" si="6"/>
        <v>1071.4748019542353</v>
      </c>
      <c r="S38" s="60">
        <f t="shared" si="6"/>
        <v>1114.3337940324047</v>
      </c>
      <c r="T38" s="60">
        <f t="shared" si="6"/>
        <v>1158.9071457937009</v>
      </c>
      <c r="U38" s="60">
        <f t="shared" si="6"/>
        <v>1205.2634316254489</v>
      </c>
      <c r="V38" s="60">
        <f t="shared" si="6"/>
        <v>1253.4739688904672</v>
      </c>
      <c r="W38" s="60">
        <f t="shared" si="6"/>
        <v>1303.6129276460858</v>
      </c>
      <c r="X38" s="60">
        <f t="shared" si="6"/>
        <v>1355.7574447519294</v>
      </c>
      <c r="Y38" s="60">
        <f t="shared" si="6"/>
        <v>1409.9877425420066</v>
      </c>
      <c r="Z38" s="60">
        <f t="shared" si="6"/>
        <v>1466.3872522436866</v>
      </c>
      <c r="AA38" s="60">
        <f t="shared" si="6"/>
        <v>1525.0427423334343</v>
      </c>
      <c r="AB38" s="60">
        <f t="shared" si="6"/>
        <v>1586.044452026772</v>
      </c>
      <c r="AC38" s="60">
        <f t="shared" si="6"/>
        <v>1649.4862301078431</v>
      </c>
      <c r="AD38" s="60">
        <f t="shared" si="6"/>
        <v>1715.4656793121567</v>
      </c>
      <c r="AE38" s="60">
        <f t="shared" si="6"/>
        <v>1784.0843064846431</v>
      </c>
      <c r="AF38" s="60">
        <f t="shared" si="6"/>
        <v>1855.4476787440287</v>
      </c>
      <c r="AG38" s="60">
        <f t="shared" si="6"/>
        <v>1929.66558589379</v>
      </c>
      <c r="AH38" s="60">
        <f t="shared" si="6"/>
        <v>2006.8522093295419</v>
      </c>
      <c r="AI38" s="60">
        <f t="shared" si="6"/>
        <v>2087.1262977027236</v>
      </c>
      <c r="AJ38" s="60">
        <f t="shared" si="6"/>
        <v>2170.6113496108323</v>
      </c>
      <c r="AK38" s="60">
        <f t="shared" si="6"/>
        <v>2257.435803595266</v>
      </c>
      <c r="AL38" s="60">
        <f t="shared" si="6"/>
        <v>2347.7332357390765</v>
      </c>
      <c r="AM38" s="60">
        <f t="shared" si="6"/>
        <v>2441.64256516864</v>
      </c>
      <c r="AN38" s="60">
        <f t="shared" si="6"/>
        <v>2539.3082677753855</v>
      </c>
      <c r="AO38" s="60">
        <f t="shared" si="6"/>
        <v>2640.8805984864011</v>
      </c>
      <c r="AP38" s="60">
        <f t="shared" si="6"/>
        <v>2746.5158224258576</v>
      </c>
      <c r="AQ38" s="60">
        <f t="shared" si="6"/>
        <v>2856.3764553228916</v>
      </c>
      <c r="AR38" s="60">
        <f t="shared" si="6"/>
        <v>2970.6315135358068</v>
      </c>
      <c r="AS38" s="60">
        <f t="shared" si="6"/>
        <v>3089.45677407724</v>
      </c>
      <c r="AT38" s="60">
        <f t="shared" si="6"/>
        <v>3213.0350450403294</v>
      </c>
      <c r="AU38" s="60">
        <f t="shared" si="6"/>
        <v>3341.5564468419425</v>
      </c>
      <c r="AV38" s="60">
        <f t="shared" si="6"/>
        <v>3475.2187047156203</v>
      </c>
      <c r="AW38" s="60">
        <f t="shared" si="6"/>
        <v>3614.2274529042452</v>
      </c>
      <c r="AX38" s="60">
        <f t="shared" si="6"/>
        <v>3758.7965510204153</v>
      </c>
      <c r="AY38" s="60">
        <f t="shared" si="6"/>
        <v>3909.1484130612321</v>
      </c>
      <c r="AZ38" s="60">
        <f t="shared" si="6"/>
        <v>4065.5143495836815</v>
      </c>
      <c r="BA38" s="60">
        <f t="shared" si="6"/>
        <v>4228.1349235670286</v>
      </c>
      <c r="BB38" s="60">
        <f t="shared" si="6"/>
        <v>4397.2603205097103</v>
      </c>
      <c r="BC38" s="60">
        <f t="shared" si="6"/>
        <v>4573.1507333300988</v>
      </c>
      <c r="BD38" s="60">
        <f t="shared" si="6"/>
        <v>4756.0767626633033</v>
      </c>
      <c r="BE38" s="60">
        <f t="shared" si="6"/>
        <v>4946.319833169835</v>
      </c>
      <c r="BF38" s="60">
        <f t="shared" si="6"/>
        <v>5144.1726264966292</v>
      </c>
      <c r="BG38" s="60">
        <f t="shared" si="6"/>
        <v>5349.9395315564934</v>
      </c>
      <c r="BH38" s="60">
        <f t="shared" si="6"/>
        <v>5563.937112818754</v>
      </c>
      <c r="BI38" s="60">
        <f t="shared" si="6"/>
        <v>5786.4945973315034</v>
      </c>
      <c r="BJ38" s="60">
        <f t="shared" si="6"/>
        <v>6017.9543812247648</v>
      </c>
      <c r="BK38" s="60">
        <f t="shared" si="6"/>
        <v>6258.6725564737544</v>
      </c>
      <c r="BL38" s="60">
        <f t="shared" si="6"/>
        <v>6509.0194587327051</v>
      </c>
      <c r="BM38" s="60">
        <f t="shared" si="6"/>
        <v>6769.380237082014</v>
      </c>
    </row>
    <row r="39" spans="2:65" s="60" customFormat="1">
      <c r="B39" s="1535"/>
      <c r="C39" s="60" t="s">
        <v>110</v>
      </c>
      <c r="D39" s="60" t="s">
        <v>112</v>
      </c>
      <c r="F39" s="60">
        <f t="shared" si="6"/>
        <v>432</v>
      </c>
      <c r="G39" s="60">
        <f t="shared" si="6"/>
        <v>467.25119999999993</v>
      </c>
      <c r="H39" s="60">
        <f t="shared" si="6"/>
        <v>485.94124800000003</v>
      </c>
      <c r="I39" s="60">
        <f t="shared" si="6"/>
        <v>505.3788979200001</v>
      </c>
      <c r="J39" s="60">
        <f t="shared" si="6"/>
        <v>1077.4678103654401</v>
      </c>
      <c r="K39" s="60">
        <f t="shared" si="6"/>
        <v>1448.5372123742213</v>
      </c>
      <c r="L39" s="60">
        <f t="shared" si="6"/>
        <v>1847.5682180471197</v>
      </c>
      <c r="M39" s="60">
        <f t="shared" si="6"/>
        <v>2198.6061794760722</v>
      </c>
      <c r="N39" s="60">
        <f t="shared" si="6"/>
        <v>2517.1269402673961</v>
      </c>
      <c r="O39" s="60">
        <f t="shared" si="6"/>
        <v>2857.6115920348634</v>
      </c>
      <c r="P39" s="60">
        <f t="shared" si="6"/>
        <v>2971.9160557162591</v>
      </c>
      <c r="Q39" s="60">
        <f t="shared" si="6"/>
        <v>3090.7926979449098</v>
      </c>
      <c r="R39" s="60">
        <f t="shared" si="6"/>
        <v>3214.4244058627055</v>
      </c>
      <c r="S39" s="60">
        <f t="shared" si="6"/>
        <v>3343.001382097214</v>
      </c>
      <c r="T39" s="60">
        <f t="shared" si="6"/>
        <v>3476.721437381103</v>
      </c>
      <c r="U39" s="60">
        <f t="shared" si="6"/>
        <v>3615.7902948763472</v>
      </c>
      <c r="V39" s="60">
        <f t="shared" si="6"/>
        <v>3760.4219066714013</v>
      </c>
      <c r="W39" s="60">
        <f t="shared" si="6"/>
        <v>3910.8387829382573</v>
      </c>
      <c r="X39" s="60">
        <f t="shared" si="6"/>
        <v>4067.2723342557879</v>
      </c>
      <c r="Y39" s="60">
        <f t="shared" si="6"/>
        <v>4229.9632276260199</v>
      </c>
      <c r="Z39" s="60">
        <f t="shared" si="6"/>
        <v>4399.1617567310595</v>
      </c>
      <c r="AA39" s="60">
        <f t="shared" si="6"/>
        <v>4575.128227000303</v>
      </c>
      <c r="AB39" s="60">
        <f t="shared" si="6"/>
        <v>4758.133356080315</v>
      </c>
      <c r="AC39" s="60">
        <f t="shared" si="6"/>
        <v>4948.4586903235286</v>
      </c>
      <c r="AD39" s="60">
        <f t="shared" si="6"/>
        <v>5146.39703793647</v>
      </c>
      <c r="AE39" s="60">
        <f t="shared" si="6"/>
        <v>5352.2529194539293</v>
      </c>
      <c r="AF39" s="60">
        <f t="shared" si="6"/>
        <v>5566.343036232086</v>
      </c>
      <c r="AG39" s="60">
        <f t="shared" si="6"/>
        <v>5788.9967576813706</v>
      </c>
      <c r="AH39" s="60">
        <f t="shared" si="6"/>
        <v>6020.5566279886252</v>
      </c>
      <c r="AI39" s="60">
        <f t="shared" si="6"/>
        <v>6261.3788931081699</v>
      </c>
      <c r="AJ39" s="60">
        <f t="shared" si="6"/>
        <v>6511.8340488324975</v>
      </c>
      <c r="AK39" s="60">
        <f t="shared" si="6"/>
        <v>6772.3074107857983</v>
      </c>
      <c r="AL39" s="60">
        <f t="shared" si="6"/>
        <v>7043.1997072172298</v>
      </c>
      <c r="AM39" s="60">
        <f t="shared" si="6"/>
        <v>7324.9276955059204</v>
      </c>
      <c r="AN39" s="60">
        <f t="shared" si="6"/>
        <v>7617.9248033261574</v>
      </c>
      <c r="AO39" s="60">
        <f t="shared" si="6"/>
        <v>7922.6417954592025</v>
      </c>
      <c r="AP39" s="60">
        <f t="shared" si="6"/>
        <v>8239.5474672775727</v>
      </c>
      <c r="AQ39" s="60">
        <f t="shared" si="6"/>
        <v>8569.1293659686744</v>
      </c>
      <c r="AR39" s="60">
        <f t="shared" si="6"/>
        <v>8911.8945406074199</v>
      </c>
      <c r="AS39" s="60">
        <f t="shared" si="6"/>
        <v>9268.3703222317199</v>
      </c>
      <c r="AT39" s="60">
        <f t="shared" si="6"/>
        <v>9639.1051351209899</v>
      </c>
      <c r="AU39" s="60">
        <f t="shared" si="6"/>
        <v>10024.669340525827</v>
      </c>
      <c r="AV39" s="60">
        <f t="shared" si="6"/>
        <v>10425.656114146861</v>
      </c>
      <c r="AW39" s="60">
        <f t="shared" si="6"/>
        <v>10842.682358712735</v>
      </c>
      <c r="AX39" s="60">
        <f t="shared" si="6"/>
        <v>11276.389653061246</v>
      </c>
      <c r="AY39" s="60">
        <f t="shared" si="6"/>
        <v>11727.445239183697</v>
      </c>
      <c r="AZ39" s="60">
        <f t="shared" si="6"/>
        <v>12196.543048751044</v>
      </c>
      <c r="BA39" s="60">
        <f t="shared" si="6"/>
        <v>12684.404770701087</v>
      </c>
      <c r="BB39" s="60">
        <f t="shared" si="6"/>
        <v>13191.780961529132</v>
      </c>
      <c r="BC39" s="60">
        <f t="shared" si="6"/>
        <v>13719.452199990295</v>
      </c>
      <c r="BD39" s="60">
        <f t="shared" si="6"/>
        <v>14268.230287989907</v>
      </c>
      <c r="BE39" s="60">
        <f t="shared" si="6"/>
        <v>14838.959499509507</v>
      </c>
      <c r="BF39" s="60">
        <f t="shared" si="6"/>
        <v>15432.517879489886</v>
      </c>
      <c r="BG39" s="60">
        <f t="shared" si="6"/>
        <v>16049.818594669481</v>
      </c>
      <c r="BH39" s="60">
        <f t="shared" si="6"/>
        <v>16691.811338456264</v>
      </c>
      <c r="BI39" s="60">
        <f t="shared" si="6"/>
        <v>17359.483791994509</v>
      </c>
      <c r="BJ39" s="60">
        <f t="shared" si="6"/>
        <v>18053.863143674294</v>
      </c>
      <c r="BK39" s="60">
        <f t="shared" si="6"/>
        <v>18776.017669421264</v>
      </c>
      <c r="BL39" s="60">
        <f t="shared" si="6"/>
        <v>19527.058376198118</v>
      </c>
      <c r="BM39" s="60">
        <f t="shared" si="6"/>
        <v>20308.140711246044</v>
      </c>
    </row>
    <row r="40" spans="2:65" s="60" customFormat="1">
      <c r="B40" s="1535"/>
      <c r="C40" s="60" t="s">
        <v>162</v>
      </c>
      <c r="D40" s="60" t="s">
        <v>111</v>
      </c>
      <c r="F40" s="60">
        <f t="shared" si="6"/>
        <v>53.5</v>
      </c>
      <c r="G40" s="60">
        <f t="shared" si="6"/>
        <v>57.865599999999986</v>
      </c>
      <c r="H40" s="60">
        <f t="shared" si="6"/>
        <v>60.180224000000003</v>
      </c>
      <c r="I40" s="60">
        <f t="shared" si="6"/>
        <v>62.587432960000001</v>
      </c>
      <c r="J40" s="60">
        <f t="shared" si="6"/>
        <v>130.18186055680002</v>
      </c>
      <c r="K40" s="60">
        <f t="shared" si="6"/>
        <v>135.389134979072</v>
      </c>
      <c r="L40" s="60">
        <f t="shared" si="6"/>
        <v>140.80470037823491</v>
      </c>
      <c r="M40" s="60">
        <f t="shared" si="6"/>
        <v>183.04611049170535</v>
      </c>
      <c r="N40" s="60">
        <f t="shared" si="6"/>
        <v>190.3679549113736</v>
      </c>
      <c r="O40" s="60">
        <f t="shared" si="6"/>
        <v>197.98267310782856</v>
      </c>
      <c r="P40" s="60">
        <f t="shared" si="6"/>
        <v>205.90198003214172</v>
      </c>
      <c r="Q40" s="60">
        <f t="shared" si="6"/>
        <v>214.13805923342744</v>
      </c>
      <c r="R40" s="60">
        <f t="shared" si="6"/>
        <v>222.7035816027645</v>
      </c>
      <c r="S40" s="60">
        <f t="shared" si="6"/>
        <v>231.61172486687508</v>
      </c>
      <c r="T40" s="60">
        <f t="shared" si="6"/>
        <v>240.87619386155009</v>
      </c>
      <c r="U40" s="60">
        <f t="shared" si="6"/>
        <v>250.51124161601211</v>
      </c>
      <c r="V40" s="60">
        <f t="shared" si="6"/>
        <v>260.53169128065264</v>
      </c>
      <c r="W40" s="60">
        <f t="shared" si="6"/>
        <v>270.9529589318787</v>
      </c>
      <c r="X40" s="60">
        <f t="shared" si="6"/>
        <v>281.79107728915392</v>
      </c>
      <c r="Y40" s="60">
        <f t="shared" si="6"/>
        <v>293.06272038072007</v>
      </c>
      <c r="Z40" s="60">
        <f t="shared" si="6"/>
        <v>304.78522919594883</v>
      </c>
      <c r="AA40" s="60">
        <f t="shared" si="6"/>
        <v>316.97663836378683</v>
      </c>
      <c r="AB40" s="60">
        <f t="shared" si="6"/>
        <v>329.65570389833834</v>
      </c>
      <c r="AC40" s="60">
        <f t="shared" si="6"/>
        <v>342.84193205427187</v>
      </c>
      <c r="AD40" s="60">
        <f t="shared" si="6"/>
        <v>356.55560933644279</v>
      </c>
      <c r="AE40" s="60">
        <f t="shared" si="6"/>
        <v>370.81783370990053</v>
      </c>
      <c r="AF40" s="60">
        <f t="shared" si="6"/>
        <v>385.65054705829652</v>
      </c>
      <c r="AG40" s="60">
        <f t="shared" si="6"/>
        <v>401.07656894062842</v>
      </c>
      <c r="AH40" s="60">
        <f t="shared" si="6"/>
        <v>417.11963169825361</v>
      </c>
      <c r="AI40" s="60">
        <f t="shared" si="6"/>
        <v>433.80441696618374</v>
      </c>
      <c r="AJ40" s="60">
        <f t="shared" si="6"/>
        <v>451.1565936448311</v>
      </c>
      <c r="AK40" s="60">
        <f t="shared" si="6"/>
        <v>469.20285739062439</v>
      </c>
      <c r="AL40" s="60">
        <f t="shared" si="6"/>
        <v>487.97097168624941</v>
      </c>
      <c r="AM40" s="60">
        <f t="shared" si="6"/>
        <v>507.48981055369944</v>
      </c>
      <c r="AN40" s="60">
        <f t="shared" si="6"/>
        <v>527.78940297584734</v>
      </c>
      <c r="AO40" s="60">
        <f t="shared" si="6"/>
        <v>548.90097909488122</v>
      </c>
      <c r="AP40" s="60">
        <f t="shared" si="6"/>
        <v>570.8570182586767</v>
      </c>
      <c r="AQ40" s="60">
        <f t="shared" si="6"/>
        <v>593.69129898902372</v>
      </c>
      <c r="AR40" s="60">
        <f t="shared" si="6"/>
        <v>617.43895094858453</v>
      </c>
      <c r="AS40" s="60">
        <f t="shared" si="6"/>
        <v>642.13650898652804</v>
      </c>
      <c r="AT40" s="60">
        <f t="shared" si="6"/>
        <v>667.82196934598915</v>
      </c>
      <c r="AU40" s="60">
        <f t="shared" si="6"/>
        <v>694.53484811982867</v>
      </c>
      <c r="AV40" s="60">
        <f t="shared" si="6"/>
        <v>722.31624204462184</v>
      </c>
      <c r="AW40" s="60">
        <f t="shared" si="6"/>
        <v>751.20889172640682</v>
      </c>
      <c r="AX40" s="60">
        <f t="shared" si="6"/>
        <v>781.25724739546308</v>
      </c>
      <c r="AY40" s="60">
        <f t="shared" si="6"/>
        <v>812.50753729128155</v>
      </c>
      <c r="AZ40" s="60">
        <f t="shared" si="6"/>
        <v>845.00783878293294</v>
      </c>
      <c r="BA40" s="60">
        <f t="shared" si="6"/>
        <v>878.80815233425039</v>
      </c>
      <c r="BB40" s="60">
        <f t="shared" si="6"/>
        <v>913.9604784276205</v>
      </c>
      <c r="BC40" s="60">
        <f t="shared" si="6"/>
        <v>950.51889756472519</v>
      </c>
      <c r="BD40" s="60">
        <f t="shared" si="6"/>
        <v>988.53965346731411</v>
      </c>
      <c r="BE40" s="60">
        <f t="shared" si="6"/>
        <v>1028.0812396060069</v>
      </c>
      <c r="BF40" s="60">
        <f t="shared" si="6"/>
        <v>1069.2044891902472</v>
      </c>
      <c r="BG40" s="60">
        <f t="shared" si="6"/>
        <v>1111.972668757857</v>
      </c>
      <c r="BH40" s="60">
        <f t="shared" si="6"/>
        <v>1156.4515755081716</v>
      </c>
      <c r="BI40" s="60">
        <f t="shared" si="6"/>
        <v>1202.7096385284981</v>
      </c>
      <c r="BJ40" s="60">
        <f t="shared" si="6"/>
        <v>1250.8180240696383</v>
      </c>
      <c r="BK40" s="60">
        <f t="shared" si="6"/>
        <v>1300.8507450324237</v>
      </c>
      <c r="BL40" s="60">
        <f t="shared" si="6"/>
        <v>1352.8847748337207</v>
      </c>
      <c r="BM40" s="60">
        <f t="shared" si="6"/>
        <v>1407.0001658270698</v>
      </c>
    </row>
    <row r="41" spans="2:65" s="60" customFormat="1">
      <c r="B41" s="1535"/>
      <c r="C41" s="60" t="s">
        <v>162</v>
      </c>
      <c r="D41" s="60" t="s">
        <v>112</v>
      </c>
      <c r="F41" s="60">
        <f t="shared" si="6"/>
        <v>240</v>
      </c>
      <c r="G41" s="60">
        <f t="shared" si="6"/>
        <v>259.58399999999995</v>
      </c>
      <c r="H41" s="60">
        <f t="shared" si="6"/>
        <v>269.96736000000004</v>
      </c>
      <c r="I41" s="60">
        <f t="shared" si="6"/>
        <v>280.76605440000003</v>
      </c>
      <c r="J41" s="60">
        <f t="shared" si="6"/>
        <v>364.99587072000003</v>
      </c>
      <c r="K41" s="60">
        <f t="shared" si="6"/>
        <v>379.59570554880003</v>
      </c>
      <c r="L41" s="60">
        <f t="shared" si="6"/>
        <v>394.7795337707521</v>
      </c>
      <c r="M41" s="60">
        <f t="shared" si="6"/>
        <v>513.21339390197772</v>
      </c>
      <c r="N41" s="60">
        <f t="shared" si="6"/>
        <v>533.74192965805685</v>
      </c>
      <c r="O41" s="60">
        <f t="shared" si="6"/>
        <v>555.09160684437916</v>
      </c>
      <c r="P41" s="60">
        <f t="shared" si="6"/>
        <v>577.29527111815435</v>
      </c>
      <c r="Q41" s="60">
        <f t="shared" si="6"/>
        <v>600.38708196288064</v>
      </c>
      <c r="R41" s="60">
        <f t="shared" si="6"/>
        <v>624.40256524139579</v>
      </c>
      <c r="S41" s="60">
        <f t="shared" si="6"/>
        <v>649.37866785105166</v>
      </c>
      <c r="T41" s="60">
        <f t="shared" si="6"/>
        <v>675.35381456509378</v>
      </c>
      <c r="U41" s="60">
        <f t="shared" si="6"/>
        <v>702.36796714769753</v>
      </c>
      <c r="V41" s="60">
        <f t="shared" si="6"/>
        <v>730.46268583360552</v>
      </c>
      <c r="W41" s="60">
        <f t="shared" si="6"/>
        <v>759.68119326694966</v>
      </c>
      <c r="X41" s="60">
        <f t="shared" si="6"/>
        <v>790.06844099762793</v>
      </c>
      <c r="Y41" s="60">
        <f t="shared" si="6"/>
        <v>821.67117863753299</v>
      </c>
      <c r="Z41" s="60">
        <f t="shared" si="6"/>
        <v>854.53802578303419</v>
      </c>
      <c r="AA41" s="60">
        <f t="shared" si="6"/>
        <v>888.71954681435557</v>
      </c>
      <c r="AB41" s="60">
        <f t="shared" si="6"/>
        <v>924.26832868692998</v>
      </c>
      <c r="AC41" s="60">
        <f t="shared" si="6"/>
        <v>961.23906183440727</v>
      </c>
      <c r="AD41" s="60">
        <f t="shared" si="6"/>
        <v>999.68862430778347</v>
      </c>
      <c r="AE41" s="60">
        <f t="shared" si="6"/>
        <v>1039.6761692800951</v>
      </c>
      <c r="AF41" s="60">
        <f t="shared" si="6"/>
        <v>1081.2632160512987</v>
      </c>
      <c r="AG41" s="60">
        <f t="shared" si="6"/>
        <v>1124.5137446933509</v>
      </c>
      <c r="AH41" s="60">
        <f t="shared" si="6"/>
        <v>1169.494294481085</v>
      </c>
      <c r="AI41" s="60">
        <f t="shared" si="6"/>
        <v>1216.2740662603283</v>
      </c>
      <c r="AJ41" s="60">
        <f t="shared" si="6"/>
        <v>1264.9250289107415</v>
      </c>
      <c r="AK41" s="60">
        <f t="shared" si="6"/>
        <v>1315.5220300671713</v>
      </c>
      <c r="AL41" s="60">
        <f t="shared" si="6"/>
        <v>1368.1429112698581</v>
      </c>
      <c r="AM41" s="60">
        <f t="shared" si="6"/>
        <v>1422.8686277206525</v>
      </c>
      <c r="AN41" s="60">
        <f t="shared" si="6"/>
        <v>1479.7833728294788</v>
      </c>
      <c r="AO41" s="60">
        <f t="shared" si="6"/>
        <v>1538.974707742658</v>
      </c>
      <c r="AP41" s="60">
        <f t="shared" si="6"/>
        <v>1600.5336960523646</v>
      </c>
      <c r="AQ41" s="60">
        <f t="shared" si="6"/>
        <v>1664.555043894459</v>
      </c>
      <c r="AR41" s="60">
        <f t="shared" si="6"/>
        <v>1731.1372456502372</v>
      </c>
      <c r="AS41" s="60">
        <f t="shared" si="6"/>
        <v>1800.382735476247</v>
      </c>
      <c r="AT41" s="60">
        <f t="shared" si="6"/>
        <v>1872.3980448952968</v>
      </c>
      <c r="AU41" s="60">
        <f t="shared" si="6"/>
        <v>1947.2939666911084</v>
      </c>
      <c r="AV41" s="60">
        <f t="shared" si="6"/>
        <v>2025.1857253587532</v>
      </c>
      <c r="AW41" s="60">
        <f t="shared" si="6"/>
        <v>2106.193154373103</v>
      </c>
      <c r="AX41" s="60">
        <f t="shared" si="6"/>
        <v>2190.4408805480275</v>
      </c>
      <c r="AY41" s="60">
        <f t="shared" si="6"/>
        <v>2278.0585157699488</v>
      </c>
      <c r="AZ41" s="60">
        <f t="shared" si="6"/>
        <v>2369.1808564007465</v>
      </c>
      <c r="BA41" s="60">
        <f t="shared" si="6"/>
        <v>2463.9480906567769</v>
      </c>
      <c r="BB41" s="60">
        <f t="shared" si="6"/>
        <v>2562.506014283048</v>
      </c>
      <c r="BC41" s="60">
        <f t="shared" si="6"/>
        <v>2665.0062548543701</v>
      </c>
      <c r="BD41" s="60">
        <f t="shared" si="6"/>
        <v>2771.6065050485449</v>
      </c>
      <c r="BE41" s="60">
        <f t="shared" si="6"/>
        <v>2882.4707652504867</v>
      </c>
      <c r="BF41" s="60">
        <f t="shared" si="6"/>
        <v>2997.7695958605059</v>
      </c>
      <c r="BG41" s="60">
        <f t="shared" si="6"/>
        <v>3117.6803796949266</v>
      </c>
      <c r="BH41" s="60">
        <f t="shared" si="6"/>
        <v>3242.387594882724</v>
      </c>
      <c r="BI41" s="60">
        <f t="shared" si="6"/>
        <v>3372.083098678032</v>
      </c>
      <c r="BJ41" s="60">
        <f t="shared" si="6"/>
        <v>3506.9664226251539</v>
      </c>
      <c r="BK41" s="60">
        <f t="shared" si="6"/>
        <v>3647.2450795301597</v>
      </c>
      <c r="BL41" s="60">
        <f t="shared" si="6"/>
        <v>3793.1348827113666</v>
      </c>
      <c r="BM41" s="60">
        <f t="shared" si="6"/>
        <v>3944.8602780198221</v>
      </c>
    </row>
    <row r="42" spans="2:65" s="60" customFormat="1">
      <c r="B42" s="1535"/>
      <c r="C42" s="60" t="s">
        <v>113</v>
      </c>
      <c r="D42" s="60" t="s">
        <v>111</v>
      </c>
      <c r="F42" s="60">
        <f t="shared" si="6"/>
        <v>53.5</v>
      </c>
      <c r="G42" s="60">
        <f t="shared" si="6"/>
        <v>57.865599999999986</v>
      </c>
      <c r="H42" s="60">
        <f t="shared" si="6"/>
        <v>60.180224000000003</v>
      </c>
      <c r="I42" s="60">
        <f t="shared" si="6"/>
        <v>62.587432960000001</v>
      </c>
      <c r="J42" s="60">
        <f t="shared" si="6"/>
        <v>97.636395417600014</v>
      </c>
      <c r="K42" s="60">
        <f t="shared" si="6"/>
        <v>101.541851234304</v>
      </c>
      <c r="L42" s="60">
        <f t="shared" si="6"/>
        <v>105.60352528367618</v>
      </c>
      <c r="M42" s="60">
        <f t="shared" si="6"/>
        <v>146.43688839336428</v>
      </c>
      <c r="N42" s="60">
        <f t="shared" si="6"/>
        <v>152.29436392909886</v>
      </c>
      <c r="O42" s="60">
        <f t="shared" si="6"/>
        <v>158.38613848626284</v>
      </c>
      <c r="P42" s="60">
        <f t="shared" si="6"/>
        <v>164.72158402571338</v>
      </c>
      <c r="Q42" s="60">
        <f t="shared" si="6"/>
        <v>171.31044738674194</v>
      </c>
      <c r="R42" s="60">
        <f t="shared" si="6"/>
        <v>178.16286528221158</v>
      </c>
      <c r="S42" s="60">
        <f t="shared" si="6"/>
        <v>185.28937989350004</v>
      </c>
      <c r="T42" s="60">
        <f t="shared" si="6"/>
        <v>192.7009550892401</v>
      </c>
      <c r="U42" s="60">
        <f t="shared" ref="U42:BM45" si="7">U22*U32</f>
        <v>200.40899329280967</v>
      </c>
      <c r="V42" s="60">
        <f t="shared" si="7"/>
        <v>208.42535302452211</v>
      </c>
      <c r="W42" s="60">
        <f t="shared" si="7"/>
        <v>216.76236714550296</v>
      </c>
      <c r="X42" s="60">
        <f t="shared" si="7"/>
        <v>225.43286183132312</v>
      </c>
      <c r="Y42" s="60">
        <f t="shared" si="7"/>
        <v>234.45017630457608</v>
      </c>
      <c r="Z42" s="60">
        <f t="shared" si="7"/>
        <v>243.82818335675907</v>
      </c>
      <c r="AA42" s="60">
        <f t="shared" si="7"/>
        <v>253.58131069102944</v>
      </c>
      <c r="AB42" s="60">
        <f t="shared" si="7"/>
        <v>263.72456311867069</v>
      </c>
      <c r="AC42" s="60">
        <f t="shared" si="7"/>
        <v>274.27354564341749</v>
      </c>
      <c r="AD42" s="60">
        <f t="shared" si="7"/>
        <v>285.24448746915425</v>
      </c>
      <c r="AE42" s="60">
        <f t="shared" si="7"/>
        <v>296.65426696792042</v>
      </c>
      <c r="AF42" s="60">
        <f t="shared" si="7"/>
        <v>308.52043764663722</v>
      </c>
      <c r="AG42" s="60">
        <f t="shared" si="7"/>
        <v>320.86125515250274</v>
      </c>
      <c r="AH42" s="60">
        <f t="shared" si="7"/>
        <v>333.69570535860294</v>
      </c>
      <c r="AI42" s="60">
        <f t="shared" si="7"/>
        <v>347.04353357294701</v>
      </c>
      <c r="AJ42" s="60">
        <f t="shared" si="7"/>
        <v>360.92527491586486</v>
      </c>
      <c r="AK42" s="60">
        <f t="shared" si="7"/>
        <v>375.36228591249949</v>
      </c>
      <c r="AL42" s="60">
        <f t="shared" si="7"/>
        <v>390.3767773489995</v>
      </c>
      <c r="AM42" s="60">
        <f t="shared" si="7"/>
        <v>405.99184844295957</v>
      </c>
      <c r="AN42" s="60">
        <f t="shared" si="7"/>
        <v>422.23152238067792</v>
      </c>
      <c r="AO42" s="60">
        <f t="shared" si="7"/>
        <v>439.12078327590501</v>
      </c>
      <c r="AP42" s="60">
        <f t="shared" si="7"/>
        <v>456.68561460694139</v>
      </c>
      <c r="AQ42" s="60">
        <f t="shared" si="7"/>
        <v>474.95303919121898</v>
      </c>
      <c r="AR42" s="60">
        <f t="shared" si="7"/>
        <v>493.95116075886762</v>
      </c>
      <c r="AS42" s="60">
        <f t="shared" si="7"/>
        <v>513.70920718922241</v>
      </c>
      <c r="AT42" s="60">
        <f t="shared" si="7"/>
        <v>534.25757547679132</v>
      </c>
      <c r="AU42" s="60">
        <f t="shared" si="7"/>
        <v>555.62787849586289</v>
      </c>
      <c r="AV42" s="60">
        <f t="shared" si="7"/>
        <v>577.85299363569743</v>
      </c>
      <c r="AW42" s="60">
        <f t="shared" si="7"/>
        <v>600.96711338112539</v>
      </c>
      <c r="AX42" s="60">
        <f t="shared" si="7"/>
        <v>625.00579791637051</v>
      </c>
      <c r="AY42" s="60">
        <f t="shared" si="7"/>
        <v>650.00602983302531</v>
      </c>
      <c r="AZ42" s="60">
        <f t="shared" si="7"/>
        <v>676.00627102634633</v>
      </c>
      <c r="BA42" s="60">
        <f t="shared" si="7"/>
        <v>703.04652186740032</v>
      </c>
      <c r="BB42" s="60">
        <f t="shared" si="7"/>
        <v>731.16838274209636</v>
      </c>
      <c r="BC42" s="60">
        <f t="shared" si="7"/>
        <v>760.41511805178015</v>
      </c>
      <c r="BD42" s="60">
        <f t="shared" si="7"/>
        <v>790.83172277385131</v>
      </c>
      <c r="BE42" s="60">
        <f t="shared" si="7"/>
        <v>822.46499168480557</v>
      </c>
      <c r="BF42" s="60">
        <f t="shared" si="7"/>
        <v>855.36359135219766</v>
      </c>
      <c r="BG42" s="60">
        <f t="shared" si="7"/>
        <v>889.57813500628561</v>
      </c>
      <c r="BH42" s="60">
        <f t="shared" si="7"/>
        <v>925.16126040653717</v>
      </c>
      <c r="BI42" s="60">
        <f t="shared" si="7"/>
        <v>962.16771082279843</v>
      </c>
      <c r="BJ42" s="60">
        <f t="shared" si="7"/>
        <v>1000.6544192557106</v>
      </c>
      <c r="BK42" s="60">
        <f t="shared" si="7"/>
        <v>1040.6805960259389</v>
      </c>
      <c r="BL42" s="60">
        <f t="shared" si="7"/>
        <v>1082.3078198669764</v>
      </c>
      <c r="BM42" s="60">
        <f t="shared" si="7"/>
        <v>1125.6001326616558</v>
      </c>
    </row>
    <row r="43" spans="2:65" s="60" customFormat="1">
      <c r="B43" s="1535"/>
      <c r="C43" s="60" t="s">
        <v>113</v>
      </c>
      <c r="D43" s="60" t="s">
        <v>112</v>
      </c>
      <c r="F43" s="60">
        <f t="shared" ref="F43:AK45" si="8">F23*F33</f>
        <v>240</v>
      </c>
      <c r="G43" s="60">
        <f t="shared" si="8"/>
        <v>259.58399999999995</v>
      </c>
      <c r="H43" s="60">
        <f t="shared" si="8"/>
        <v>269.96736000000004</v>
      </c>
      <c r="I43" s="60">
        <f t="shared" si="8"/>
        <v>280.76605440000003</v>
      </c>
      <c r="J43" s="60">
        <f t="shared" si="8"/>
        <v>273.74690304000001</v>
      </c>
      <c r="K43" s="60">
        <f t="shared" si="8"/>
        <v>284.69677916160003</v>
      </c>
      <c r="L43" s="60">
        <f t="shared" si="8"/>
        <v>296.08465032806407</v>
      </c>
      <c r="M43" s="60">
        <f t="shared" si="8"/>
        <v>410.57071512158217</v>
      </c>
      <c r="N43" s="60">
        <f t="shared" si="8"/>
        <v>426.99354372644552</v>
      </c>
      <c r="O43" s="60">
        <f t="shared" si="8"/>
        <v>444.07328547550327</v>
      </c>
      <c r="P43" s="60">
        <f t="shared" si="8"/>
        <v>461.83621689452355</v>
      </c>
      <c r="Q43" s="60">
        <f t="shared" si="8"/>
        <v>480.30966557030456</v>
      </c>
      <c r="R43" s="60">
        <f t="shared" si="8"/>
        <v>499.52205219311668</v>
      </c>
      <c r="S43" s="60">
        <f t="shared" si="8"/>
        <v>519.50293428084126</v>
      </c>
      <c r="T43" s="60">
        <f t="shared" si="8"/>
        <v>540.28305165207496</v>
      </c>
      <c r="U43" s="60">
        <f t="shared" si="8"/>
        <v>561.89437371815802</v>
      </c>
      <c r="V43" s="60">
        <f t="shared" si="8"/>
        <v>584.37014866688446</v>
      </c>
      <c r="W43" s="60">
        <f t="shared" si="8"/>
        <v>607.7449546135598</v>
      </c>
      <c r="X43" s="60">
        <f t="shared" si="8"/>
        <v>632.0547527981023</v>
      </c>
      <c r="Y43" s="60">
        <f t="shared" si="8"/>
        <v>657.33694291002632</v>
      </c>
      <c r="Z43" s="60">
        <f t="shared" si="8"/>
        <v>683.63042062642739</v>
      </c>
      <c r="AA43" s="60">
        <f t="shared" si="8"/>
        <v>710.97563745148454</v>
      </c>
      <c r="AB43" s="60">
        <f t="shared" si="8"/>
        <v>739.41466294954398</v>
      </c>
      <c r="AC43" s="60">
        <f t="shared" si="8"/>
        <v>768.99124946752579</v>
      </c>
      <c r="AD43" s="60">
        <f t="shared" si="8"/>
        <v>799.75089944622687</v>
      </c>
      <c r="AE43" s="60">
        <f t="shared" si="8"/>
        <v>831.74093542407604</v>
      </c>
      <c r="AF43" s="60">
        <f t="shared" si="8"/>
        <v>865.01057284103911</v>
      </c>
      <c r="AG43" s="60">
        <f t="shared" si="8"/>
        <v>899.61099575468074</v>
      </c>
      <c r="AH43" s="60">
        <f t="shared" si="8"/>
        <v>935.59543558486791</v>
      </c>
      <c r="AI43" s="60">
        <f t="shared" si="8"/>
        <v>973.01925300826269</v>
      </c>
      <c r="AJ43" s="60">
        <f t="shared" si="8"/>
        <v>1011.9400231285932</v>
      </c>
      <c r="AK43" s="60">
        <f t="shared" si="8"/>
        <v>1052.417624053737</v>
      </c>
      <c r="AL43" s="60">
        <f t="shared" si="7"/>
        <v>1094.5143290158865</v>
      </c>
      <c r="AM43" s="60">
        <f t="shared" si="7"/>
        <v>1138.2949021765221</v>
      </c>
      <c r="AN43" s="60">
        <f t="shared" si="7"/>
        <v>1183.826698263583</v>
      </c>
      <c r="AO43" s="60">
        <f t="shared" si="7"/>
        <v>1231.1797661941264</v>
      </c>
      <c r="AP43" s="60">
        <f t="shared" si="7"/>
        <v>1280.4269568418918</v>
      </c>
      <c r="AQ43" s="60">
        <f t="shared" si="7"/>
        <v>1331.644035115567</v>
      </c>
      <c r="AR43" s="60">
        <f t="shared" si="7"/>
        <v>1384.9097965201897</v>
      </c>
      <c r="AS43" s="60">
        <f t="shared" si="7"/>
        <v>1440.3061883809978</v>
      </c>
      <c r="AT43" s="60">
        <f t="shared" si="7"/>
        <v>1497.9184359162375</v>
      </c>
      <c r="AU43" s="60">
        <f t="shared" si="7"/>
        <v>1557.8351733528868</v>
      </c>
      <c r="AV43" s="60">
        <f t="shared" si="7"/>
        <v>1620.1485802870025</v>
      </c>
      <c r="AW43" s="60">
        <f t="shared" si="7"/>
        <v>1684.9545234984826</v>
      </c>
      <c r="AX43" s="60">
        <f t="shared" si="7"/>
        <v>1752.3527044384221</v>
      </c>
      <c r="AY43" s="60">
        <f t="shared" si="7"/>
        <v>1822.4468126159591</v>
      </c>
      <c r="AZ43" s="60">
        <f t="shared" si="7"/>
        <v>1895.3446851205972</v>
      </c>
      <c r="BA43" s="60">
        <f t="shared" si="7"/>
        <v>1971.1584725254215</v>
      </c>
      <c r="BB43" s="60">
        <f t="shared" si="7"/>
        <v>2050.0048114264387</v>
      </c>
      <c r="BC43" s="60">
        <f t="shared" si="7"/>
        <v>2132.0050038834961</v>
      </c>
      <c r="BD43" s="60">
        <f t="shared" si="7"/>
        <v>2217.2852040388357</v>
      </c>
      <c r="BE43" s="60">
        <f t="shared" si="7"/>
        <v>2305.9766122003894</v>
      </c>
      <c r="BF43" s="60">
        <f t="shared" si="7"/>
        <v>2398.215676688405</v>
      </c>
      <c r="BG43" s="60">
        <f t="shared" si="7"/>
        <v>2494.1443037559411</v>
      </c>
      <c r="BH43" s="60">
        <f t="shared" si="7"/>
        <v>2593.9100759061789</v>
      </c>
      <c r="BI43" s="60">
        <f t="shared" si="7"/>
        <v>2697.6664789424258</v>
      </c>
      <c r="BJ43" s="60">
        <f t="shared" si="7"/>
        <v>2805.5731381001233</v>
      </c>
      <c r="BK43" s="60">
        <f t="shared" si="7"/>
        <v>2917.7960636241278</v>
      </c>
      <c r="BL43" s="60">
        <f t="shared" si="7"/>
        <v>3034.5079061690931</v>
      </c>
      <c r="BM43" s="60">
        <f t="shared" si="7"/>
        <v>3155.8882224158579</v>
      </c>
    </row>
    <row r="44" spans="2:65" s="60" customFormat="1">
      <c r="B44" s="1535"/>
      <c r="C44" s="60" t="s">
        <v>114</v>
      </c>
      <c r="D44" s="60" t="s">
        <v>111</v>
      </c>
      <c r="F44" s="60">
        <f t="shared" si="8"/>
        <v>61.499999999999993</v>
      </c>
      <c r="G44" s="60">
        <f t="shared" si="8"/>
        <v>66.518399999999986</v>
      </c>
      <c r="H44" s="60">
        <f t="shared" si="8"/>
        <v>69.179136</v>
      </c>
      <c r="I44" s="60">
        <f t="shared" si="8"/>
        <v>71.946301439999999</v>
      </c>
      <c r="J44" s="60">
        <f t="shared" si="8"/>
        <v>96.02433032191999</v>
      </c>
      <c r="K44" s="60">
        <f t="shared" si="8"/>
        <v>99.865303534796794</v>
      </c>
      <c r="L44" s="60">
        <f t="shared" si="8"/>
        <v>103.85991567618869</v>
      </c>
      <c r="M44" s="60">
        <f t="shared" si="8"/>
        <v>119.23657851655948</v>
      </c>
      <c r="N44" s="60">
        <f t="shared" si="8"/>
        <v>135.09364067598523</v>
      </c>
      <c r="O44" s="60">
        <f t="shared" si="8"/>
        <v>152.02848928253854</v>
      </c>
      <c r="P44" s="60">
        <f t="shared" si="8"/>
        <v>170.10197595253459</v>
      </c>
      <c r="Q44" s="60">
        <f t="shared" si="8"/>
        <v>176.90605499063599</v>
      </c>
      <c r="R44" s="60">
        <f t="shared" si="8"/>
        <v>183.98229719026139</v>
      </c>
      <c r="S44" s="60">
        <f t="shared" si="8"/>
        <v>191.34158907787184</v>
      </c>
      <c r="T44" s="60">
        <f t="shared" si="8"/>
        <v>198.99525264098673</v>
      </c>
      <c r="U44" s="60">
        <f t="shared" si="8"/>
        <v>206.95506274662623</v>
      </c>
      <c r="V44" s="60">
        <f t="shared" si="8"/>
        <v>215.23326525649131</v>
      </c>
      <c r="W44" s="60">
        <f t="shared" si="8"/>
        <v>223.84259586675094</v>
      </c>
      <c r="X44" s="60">
        <f t="shared" si="8"/>
        <v>232.79629970142099</v>
      </c>
      <c r="Y44" s="60">
        <f t="shared" si="8"/>
        <v>242.10815168947786</v>
      </c>
      <c r="Z44" s="60">
        <f t="shared" si="8"/>
        <v>251.79247775705693</v>
      </c>
      <c r="AA44" s="60">
        <f t="shared" si="8"/>
        <v>261.86417686733927</v>
      </c>
      <c r="AB44" s="60">
        <f t="shared" si="8"/>
        <v>272.33874394203286</v>
      </c>
      <c r="AC44" s="60">
        <f t="shared" si="8"/>
        <v>283.23229369971415</v>
      </c>
      <c r="AD44" s="60">
        <f t="shared" si="8"/>
        <v>294.56158544770278</v>
      </c>
      <c r="AE44" s="60">
        <f t="shared" si="8"/>
        <v>306.34404886561089</v>
      </c>
      <c r="AF44" s="60">
        <f t="shared" si="8"/>
        <v>318.59781082023534</v>
      </c>
      <c r="AG44" s="60">
        <f t="shared" si="8"/>
        <v>331.34172325304479</v>
      </c>
      <c r="AH44" s="60">
        <f t="shared" si="8"/>
        <v>344.59539218316661</v>
      </c>
      <c r="AI44" s="60">
        <f t="shared" si="8"/>
        <v>358.37920787049325</v>
      </c>
      <c r="AJ44" s="60">
        <f t="shared" si="8"/>
        <v>372.71437618531297</v>
      </c>
      <c r="AK44" s="60">
        <f t="shared" si="8"/>
        <v>387.62295123272554</v>
      </c>
      <c r="AL44" s="60">
        <f t="shared" si="7"/>
        <v>403.12786928203457</v>
      </c>
      <c r="AM44" s="60">
        <f t="shared" si="7"/>
        <v>419.25298405331597</v>
      </c>
      <c r="AN44" s="60">
        <f t="shared" si="7"/>
        <v>436.02310341544865</v>
      </c>
      <c r="AO44" s="60">
        <f t="shared" si="7"/>
        <v>453.46402755206657</v>
      </c>
      <c r="AP44" s="60">
        <f t="shared" si="7"/>
        <v>471.60258865414937</v>
      </c>
      <c r="AQ44" s="60">
        <f t="shared" si="7"/>
        <v>490.46669220031521</v>
      </c>
      <c r="AR44" s="60">
        <f t="shared" si="7"/>
        <v>510.08535988832784</v>
      </c>
      <c r="AS44" s="60">
        <f t="shared" si="7"/>
        <v>530.48877428386106</v>
      </c>
      <c r="AT44" s="60">
        <f t="shared" si="7"/>
        <v>551.70832525521553</v>
      </c>
      <c r="AU44" s="60">
        <f t="shared" si="7"/>
        <v>573.77665826542409</v>
      </c>
      <c r="AV44" s="60">
        <f t="shared" si="7"/>
        <v>596.72772459604107</v>
      </c>
      <c r="AW44" s="60">
        <f t="shared" si="7"/>
        <v>620.59683357988263</v>
      </c>
      <c r="AX44" s="60">
        <f t="shared" si="7"/>
        <v>645.42070692307811</v>
      </c>
      <c r="AY44" s="60">
        <f t="shared" si="7"/>
        <v>671.23753520000116</v>
      </c>
      <c r="AZ44" s="60">
        <f t="shared" si="7"/>
        <v>698.0870366080012</v>
      </c>
      <c r="BA44" s="60">
        <f t="shared" si="7"/>
        <v>726.01051807232147</v>
      </c>
      <c r="BB44" s="60">
        <f t="shared" si="7"/>
        <v>755.05093879521428</v>
      </c>
      <c r="BC44" s="60">
        <f t="shared" si="7"/>
        <v>785.25297634702292</v>
      </c>
      <c r="BD44" s="60">
        <f t="shared" si="7"/>
        <v>816.66309540090379</v>
      </c>
      <c r="BE44" s="60">
        <f t="shared" si="7"/>
        <v>849.32961921694005</v>
      </c>
      <c r="BF44" s="60">
        <f t="shared" si="7"/>
        <v>883.30280398561763</v>
      </c>
      <c r="BG44" s="60">
        <f t="shared" si="7"/>
        <v>918.63491614504221</v>
      </c>
      <c r="BH44" s="60">
        <f t="shared" si="7"/>
        <v>955.38031279084419</v>
      </c>
      <c r="BI44" s="60">
        <f t="shared" si="7"/>
        <v>993.59552530247777</v>
      </c>
      <c r="BJ44" s="60">
        <f t="shared" si="7"/>
        <v>1033.3393463145771</v>
      </c>
      <c r="BK44" s="60">
        <f t="shared" si="7"/>
        <v>1074.6729201671601</v>
      </c>
      <c r="BL44" s="60">
        <f t="shared" si="7"/>
        <v>1117.6598369738465</v>
      </c>
      <c r="BM44" s="60">
        <f t="shared" si="7"/>
        <v>1162.3662304528004</v>
      </c>
    </row>
    <row r="45" spans="2:65" s="60" customFormat="1">
      <c r="B45" s="1535"/>
      <c r="C45" s="60" t="s">
        <v>114</v>
      </c>
      <c r="D45" s="60" t="s">
        <v>112</v>
      </c>
      <c r="F45" s="60">
        <f t="shared" si="8"/>
        <v>433.6</v>
      </c>
      <c r="G45" s="60">
        <f t="shared" si="8"/>
        <v>468.98175999999995</v>
      </c>
      <c r="H45" s="60">
        <f t="shared" si="8"/>
        <v>487.74103040000006</v>
      </c>
      <c r="I45" s="60">
        <f t="shared" si="8"/>
        <v>507.25067161600015</v>
      </c>
      <c r="J45" s="60">
        <f t="shared" si="8"/>
        <v>916.60196361011208</v>
      </c>
      <c r="K45" s="60">
        <f t="shared" si="8"/>
        <v>855.53912776097798</v>
      </c>
      <c r="L45" s="60">
        <f t="shared" si="8"/>
        <v>788.12470190213708</v>
      </c>
      <c r="M45" s="60">
        <f t="shared" si="8"/>
        <v>788.12470190213708</v>
      </c>
      <c r="N45" s="60">
        <f t="shared" si="8"/>
        <v>892.93601519980496</v>
      </c>
      <c r="O45" s="60">
        <f t="shared" si="8"/>
        <v>1004.8712340382427</v>
      </c>
      <c r="P45" s="60">
        <f t="shared" si="8"/>
        <v>1124.3325727594361</v>
      </c>
      <c r="Q45" s="60">
        <f t="shared" si="8"/>
        <v>1169.3058756698135</v>
      </c>
      <c r="R45" s="60">
        <f t="shared" si="8"/>
        <v>1216.0781106966058</v>
      </c>
      <c r="S45" s="60">
        <f t="shared" si="8"/>
        <v>1264.7212351244702</v>
      </c>
      <c r="T45" s="60">
        <f t="shared" si="8"/>
        <v>1315.3100845294491</v>
      </c>
      <c r="U45" s="60">
        <f t="shared" si="8"/>
        <v>1367.9224879106271</v>
      </c>
      <c r="V45" s="60">
        <f t="shared" si="8"/>
        <v>1422.6393874270525</v>
      </c>
      <c r="W45" s="60">
        <f t="shared" si="8"/>
        <v>1479.5449629241343</v>
      </c>
      <c r="X45" s="60">
        <f t="shared" si="8"/>
        <v>1538.7267614411001</v>
      </c>
      <c r="Y45" s="60">
        <f t="shared" si="8"/>
        <v>1600.2758318987442</v>
      </c>
      <c r="Z45" s="60">
        <f t="shared" si="8"/>
        <v>1664.2868651746935</v>
      </c>
      <c r="AA45" s="60">
        <f t="shared" si="8"/>
        <v>1730.8583397816817</v>
      </c>
      <c r="AB45" s="60">
        <f t="shared" si="8"/>
        <v>1800.0926733729489</v>
      </c>
      <c r="AC45" s="60">
        <f t="shared" si="8"/>
        <v>1872.0963803078671</v>
      </c>
      <c r="AD45" s="60">
        <f t="shared" si="8"/>
        <v>1946.9802355201821</v>
      </c>
      <c r="AE45" s="60">
        <f t="shared" si="8"/>
        <v>2024.8594449409893</v>
      </c>
      <c r="AF45" s="60">
        <f t="shared" si="8"/>
        <v>2105.8538227386289</v>
      </c>
      <c r="AG45" s="60">
        <f t="shared" si="8"/>
        <v>2190.0879756481741</v>
      </c>
      <c r="AH45" s="60">
        <f t="shared" si="8"/>
        <v>2277.6914946741012</v>
      </c>
      <c r="AI45" s="60">
        <f t="shared" si="8"/>
        <v>2368.7991544610654</v>
      </c>
      <c r="AJ45" s="60">
        <f t="shared" si="8"/>
        <v>2463.5511206395081</v>
      </c>
      <c r="AK45" s="60">
        <f t="shared" si="8"/>
        <v>2562.0931654650885</v>
      </c>
      <c r="AL45" s="60">
        <f t="shared" si="7"/>
        <v>2664.5768920836922</v>
      </c>
      <c r="AM45" s="60">
        <f t="shared" si="7"/>
        <v>2771.1599677670401</v>
      </c>
      <c r="AN45" s="60">
        <f t="shared" si="7"/>
        <v>2882.0063664777222</v>
      </c>
      <c r="AO45" s="60">
        <f t="shared" si="7"/>
        <v>2997.2866211368305</v>
      </c>
      <c r="AP45" s="60">
        <f t="shared" si="7"/>
        <v>3117.1780859823048</v>
      </c>
      <c r="AQ45" s="60">
        <f t="shared" si="7"/>
        <v>3241.8652094215963</v>
      </c>
      <c r="AR45" s="60">
        <f t="shared" si="7"/>
        <v>3371.5398177984598</v>
      </c>
      <c r="AS45" s="60">
        <f t="shared" si="7"/>
        <v>3506.4014105103988</v>
      </c>
      <c r="AT45" s="60">
        <f t="shared" si="7"/>
        <v>3646.6574669308152</v>
      </c>
      <c r="AU45" s="60">
        <f t="shared" si="7"/>
        <v>3792.5237656080467</v>
      </c>
      <c r="AV45" s="60">
        <f t="shared" si="7"/>
        <v>3944.2247162323697</v>
      </c>
      <c r="AW45" s="60">
        <f t="shared" si="7"/>
        <v>4101.9937048816646</v>
      </c>
      <c r="AX45" s="60">
        <f t="shared" si="7"/>
        <v>4266.0734530769314</v>
      </c>
      <c r="AY45" s="60">
        <f t="shared" si="7"/>
        <v>4436.7163912000087</v>
      </c>
      <c r="AZ45" s="60">
        <f t="shared" si="7"/>
        <v>4614.1850468480088</v>
      </c>
      <c r="BA45" s="60">
        <f t="shared" si="7"/>
        <v>4798.7524487219307</v>
      </c>
      <c r="BB45" s="60">
        <f t="shared" si="7"/>
        <v>4990.7025466708074</v>
      </c>
      <c r="BC45" s="60">
        <f t="shared" si="7"/>
        <v>5190.3306485376397</v>
      </c>
      <c r="BD45" s="60">
        <f t="shared" si="7"/>
        <v>5397.9438744791451</v>
      </c>
      <c r="BE45" s="60">
        <f t="shared" si="7"/>
        <v>5613.8616294583117</v>
      </c>
      <c r="BF45" s="60">
        <f t="shared" si="7"/>
        <v>5838.4160946366437</v>
      </c>
      <c r="BG45" s="60">
        <f t="shared" si="7"/>
        <v>6071.9527384221092</v>
      </c>
      <c r="BH45" s="60">
        <f t="shared" si="7"/>
        <v>6314.830847958995</v>
      </c>
      <c r="BI45" s="60">
        <f t="shared" si="7"/>
        <v>6567.4240818773533</v>
      </c>
      <c r="BJ45" s="60">
        <f t="shared" si="7"/>
        <v>6830.1210451524494</v>
      </c>
      <c r="BK45" s="60">
        <f t="shared" si="7"/>
        <v>7103.3258869585461</v>
      </c>
      <c r="BL45" s="60">
        <f t="shared" si="7"/>
        <v>7387.4589224368892</v>
      </c>
      <c r="BM45" s="60">
        <f t="shared" si="7"/>
        <v>7682.9572793343659</v>
      </c>
    </row>
    <row r="46" spans="2:65" s="60" customFormat="1"/>
    <row r="47" spans="2:65" s="60" customFormat="1">
      <c r="F47" s="97">
        <f>SUM(F38:F46)</f>
        <v>1649.1</v>
      </c>
      <c r="G47" s="97">
        <f t="shared" ref="G47:BM47" si="9">SUM(G38:G46)</f>
        <v>1783.6665599999994</v>
      </c>
      <c r="H47" s="97">
        <f t="shared" si="9"/>
        <v>1855.0132224000001</v>
      </c>
      <c r="I47" s="97">
        <f t="shared" si="9"/>
        <v>1929.2137512960003</v>
      </c>
      <c r="J47" s="97">
        <f t="shared" si="9"/>
        <v>3263.2516654366727</v>
      </c>
      <c r="K47" s="97">
        <f t="shared" si="9"/>
        <v>3760.6799612523328</v>
      </c>
      <c r="L47" s="97">
        <f t="shared" si="9"/>
        <v>4292.6813180685458</v>
      </c>
      <c r="M47" s="97">
        <f t="shared" si="9"/>
        <v>5092.1032942954225</v>
      </c>
      <c r="N47" s="97">
        <f t="shared" si="9"/>
        <v>5687.5967017906278</v>
      </c>
      <c r="O47" s="97">
        <f t="shared" si="9"/>
        <v>6322.5822166145736</v>
      </c>
      <c r="P47" s="97">
        <f t="shared" si="9"/>
        <v>6666.7443417375143</v>
      </c>
      <c r="Q47" s="97">
        <f t="shared" si="9"/>
        <v>6933.4141154070176</v>
      </c>
      <c r="R47" s="97">
        <f t="shared" si="9"/>
        <v>7210.7506800232977</v>
      </c>
      <c r="S47" s="97">
        <f t="shared" si="9"/>
        <v>7499.1807072242282</v>
      </c>
      <c r="T47" s="97">
        <f t="shared" si="9"/>
        <v>7799.1479355131987</v>
      </c>
      <c r="U47" s="97">
        <f t="shared" si="9"/>
        <v>8111.1138529337259</v>
      </c>
      <c r="V47" s="97">
        <f t="shared" si="9"/>
        <v>8435.5584070510777</v>
      </c>
      <c r="W47" s="97">
        <f t="shared" si="9"/>
        <v>8772.9807433331207</v>
      </c>
      <c r="X47" s="97">
        <f t="shared" si="9"/>
        <v>9123.8999730664455</v>
      </c>
      <c r="Y47" s="97">
        <f t="shared" si="9"/>
        <v>9488.8559719891036</v>
      </c>
      <c r="Z47" s="97">
        <f t="shared" si="9"/>
        <v>9868.4102108686657</v>
      </c>
      <c r="AA47" s="97">
        <f t="shared" si="9"/>
        <v>10263.146619303414</v>
      </c>
      <c r="AB47" s="97">
        <f t="shared" si="9"/>
        <v>10673.672484075551</v>
      </c>
      <c r="AC47" s="97">
        <f t="shared" si="9"/>
        <v>11100.619383438574</v>
      </c>
      <c r="AD47" s="97">
        <f t="shared" si="9"/>
        <v>11544.644158776122</v>
      </c>
      <c r="AE47" s="97">
        <f t="shared" si="9"/>
        <v>12006.429925127162</v>
      </c>
      <c r="AF47" s="97">
        <f t="shared" si="9"/>
        <v>12486.687122132253</v>
      </c>
      <c r="AG47" s="97">
        <f t="shared" si="9"/>
        <v>12986.154607017541</v>
      </c>
      <c r="AH47" s="97">
        <f t="shared" si="9"/>
        <v>13505.600791298244</v>
      </c>
      <c r="AI47" s="97">
        <f t="shared" si="9"/>
        <v>14045.824822950175</v>
      </c>
      <c r="AJ47" s="97">
        <f t="shared" si="9"/>
        <v>14607.65781586818</v>
      </c>
      <c r="AK47" s="97">
        <f t="shared" si="9"/>
        <v>15191.96412850291</v>
      </c>
      <c r="AL47" s="97">
        <f t="shared" si="9"/>
        <v>15799.642693643027</v>
      </c>
      <c r="AM47" s="97">
        <f t="shared" si="9"/>
        <v>16431.628401388749</v>
      </c>
      <c r="AN47" s="97">
        <f t="shared" si="9"/>
        <v>17088.893537444303</v>
      </c>
      <c r="AO47" s="97">
        <f t="shared" si="9"/>
        <v>17772.449278942069</v>
      </c>
      <c r="AP47" s="97">
        <f t="shared" si="9"/>
        <v>18483.34725009976</v>
      </c>
      <c r="AQ47" s="97">
        <f t="shared" si="9"/>
        <v>19222.681140103748</v>
      </c>
      <c r="AR47" s="97">
        <f t="shared" si="9"/>
        <v>19991.588385707895</v>
      </c>
      <c r="AS47" s="97">
        <f t="shared" si="9"/>
        <v>20791.251921136216</v>
      </c>
      <c r="AT47" s="97">
        <f t="shared" si="9"/>
        <v>21622.901997981662</v>
      </c>
      <c r="AU47" s="97">
        <f t="shared" si="9"/>
        <v>22487.818077900927</v>
      </c>
      <c r="AV47" s="97">
        <f t="shared" si="9"/>
        <v>23387.330801016964</v>
      </c>
      <c r="AW47" s="97">
        <f t="shared" si="9"/>
        <v>24322.824033057645</v>
      </c>
      <c r="AX47" s="97">
        <f t="shared" si="9"/>
        <v>25295.736994379957</v>
      </c>
      <c r="AY47" s="97">
        <f t="shared" si="9"/>
        <v>26307.566474155152</v>
      </c>
      <c r="AZ47" s="97">
        <f t="shared" si="9"/>
        <v>27359.869133121356</v>
      </c>
      <c r="BA47" s="97">
        <f t="shared" si="9"/>
        <v>28454.263898446217</v>
      </c>
      <c r="BB47" s="97">
        <f t="shared" si="9"/>
        <v>29592.434454384067</v>
      </c>
      <c r="BC47" s="97">
        <f t="shared" si="9"/>
        <v>30776.131832559426</v>
      </c>
      <c r="BD47" s="97">
        <f t="shared" si="9"/>
        <v>32007.177105861803</v>
      </c>
      <c r="BE47" s="97">
        <f t="shared" si="9"/>
        <v>33287.464190096282</v>
      </c>
      <c r="BF47" s="97">
        <f t="shared" si="9"/>
        <v>34618.962757700137</v>
      </c>
      <c r="BG47" s="97">
        <f t="shared" si="9"/>
        <v>36003.721268008136</v>
      </c>
      <c r="BH47" s="97">
        <f t="shared" si="9"/>
        <v>37443.870118728468</v>
      </c>
      <c r="BI47" s="97">
        <f t="shared" si="9"/>
        <v>38941.624923477597</v>
      </c>
      <c r="BJ47" s="97">
        <f t="shared" si="9"/>
        <v>40499.289920416719</v>
      </c>
      <c r="BK47" s="97">
        <f t="shared" si="9"/>
        <v>42119.261517233375</v>
      </c>
      <c r="BL47" s="97">
        <f t="shared" si="9"/>
        <v>43804.031977922721</v>
      </c>
      <c r="BM47" s="97">
        <f t="shared" si="9"/>
        <v>45556.193257039631</v>
      </c>
    </row>
    <row r="51" spans="2:65" ht="15" customHeight="1">
      <c r="B51" s="124" t="s">
        <v>465</v>
      </c>
    </row>
    <row r="52" spans="2:65" s="58" customFormat="1">
      <c r="B52" s="124"/>
      <c r="C52"/>
    </row>
    <row r="53" spans="2:65" s="42" customFormat="1">
      <c r="B53" s="1534" t="s">
        <v>163</v>
      </c>
      <c r="C53" s="42" t="s">
        <v>110</v>
      </c>
      <c r="D53" s="42" t="s">
        <v>111</v>
      </c>
      <c r="F53" s="93">
        <f>F28+'Inputs (3)'!F384</f>
        <v>16</v>
      </c>
      <c r="G53" s="93">
        <f>G28+'Inputs (3)'!G384</f>
        <v>16</v>
      </c>
      <c r="H53" s="93">
        <f>H28+'Inputs (3)'!H384</f>
        <v>16</v>
      </c>
      <c r="I53" s="93">
        <f>I28+'Inputs (3)'!I384</f>
        <v>16</v>
      </c>
      <c r="J53" s="93">
        <f>J28+'Inputs (3)'!J384</f>
        <v>29</v>
      </c>
      <c r="K53" s="93">
        <f>K28+'Inputs (3)'!K384</f>
        <v>41.866666666666667</v>
      </c>
      <c r="L53" s="93">
        <f>L28+'Inputs (3)'!L384</f>
        <v>54.666666666666664</v>
      </c>
      <c r="M53" s="93">
        <f>M28+'Inputs (3)'!M384</f>
        <v>62.966666666666669</v>
      </c>
      <c r="N53" s="93">
        <f>N28+'Inputs (3)'!N384</f>
        <v>69.466666666666669</v>
      </c>
      <c r="O53" s="93">
        <f>O28+'Inputs (3)'!O384</f>
        <v>75.86666666666666</v>
      </c>
      <c r="P53" s="93">
        <f>P28+'Inputs (3)'!P384</f>
        <v>76.266666666666666</v>
      </c>
      <c r="Q53" s="93">
        <f>Q28+'Inputs (3)'!Q384</f>
        <v>76.266666666666666</v>
      </c>
      <c r="R53" s="93">
        <f>R28+'Inputs (3)'!R384</f>
        <v>76.266666666666666</v>
      </c>
      <c r="S53" s="93">
        <f>S28+'Inputs (3)'!S384</f>
        <v>76.266666666666666</v>
      </c>
      <c r="T53" s="93">
        <f>T28+'Inputs (3)'!T384</f>
        <v>76.266666666666666</v>
      </c>
      <c r="U53" s="93">
        <f>U28+'Inputs (3)'!U384</f>
        <v>76.266666666666666</v>
      </c>
      <c r="V53" s="93">
        <f>V28+'Inputs (3)'!V384</f>
        <v>76.266666666666666</v>
      </c>
      <c r="W53" s="93">
        <f>W28+'Inputs (3)'!W384</f>
        <v>76.266666666666666</v>
      </c>
      <c r="X53" s="93">
        <f>X28+'Inputs (3)'!X384</f>
        <v>76.266666666666666</v>
      </c>
      <c r="Y53" s="93">
        <f>Y28+'Inputs (3)'!Y384</f>
        <v>76.266666666666666</v>
      </c>
      <c r="Z53" s="93">
        <f>Z28+'Inputs (3)'!Z384</f>
        <v>76.266666666666666</v>
      </c>
      <c r="AA53" s="93">
        <f>AA28+'Inputs (3)'!AA384</f>
        <v>76.266666666666666</v>
      </c>
      <c r="AB53" s="93">
        <f>AB28+'Inputs (3)'!AB384</f>
        <v>76.266666666666666</v>
      </c>
      <c r="AC53" s="93">
        <f>AC28+'Inputs (3)'!AC384</f>
        <v>76.266666666666666</v>
      </c>
      <c r="AD53" s="93">
        <f>AD28+'Inputs (3)'!AD384</f>
        <v>76.266666666666666</v>
      </c>
      <c r="AE53" s="93">
        <f>AE28+'Inputs (3)'!AE384</f>
        <v>76.266666666666666</v>
      </c>
      <c r="AF53" s="93">
        <f>AF28+'Inputs (3)'!AF384</f>
        <v>76.266666666666666</v>
      </c>
      <c r="AG53" s="93">
        <f>AG28+'Inputs (3)'!AG384</f>
        <v>76.266666666666666</v>
      </c>
      <c r="AH53" s="93">
        <f>AH28+'Inputs (3)'!AH384</f>
        <v>76.266666666666666</v>
      </c>
      <c r="AI53" s="93">
        <f>AI28+'Inputs (3)'!AI384</f>
        <v>76.266666666666666</v>
      </c>
      <c r="AJ53" s="93">
        <f>AJ28+'Inputs (3)'!AJ384</f>
        <v>76.266666666666666</v>
      </c>
      <c r="AK53" s="93">
        <f>AK28+'Inputs (3)'!AK384</f>
        <v>76.266666666666666</v>
      </c>
      <c r="AL53" s="93">
        <f>AL28+'Inputs (3)'!AL384</f>
        <v>76.266666666666666</v>
      </c>
      <c r="AM53" s="93">
        <f>AM28+'Inputs (3)'!AM384</f>
        <v>76.266666666666666</v>
      </c>
      <c r="AN53" s="93">
        <f>AN28+'Inputs (3)'!AN384</f>
        <v>76.266666666666666</v>
      </c>
      <c r="AO53" s="93">
        <f>AO28+'Inputs (3)'!AO384</f>
        <v>76.266666666666666</v>
      </c>
      <c r="AP53" s="93">
        <f>AP28+'Inputs (3)'!AP384</f>
        <v>76.266666666666666</v>
      </c>
      <c r="AQ53" s="93">
        <f>AQ28+'Inputs (3)'!AQ384</f>
        <v>76.266666666666666</v>
      </c>
      <c r="AR53" s="93">
        <f>AR28+'Inputs (3)'!AR384</f>
        <v>76.266666666666666</v>
      </c>
      <c r="AS53" s="93">
        <f>AS28+'Inputs (3)'!AS384</f>
        <v>76.266666666666666</v>
      </c>
      <c r="AT53" s="93">
        <f>AT28+'Inputs (3)'!AT384</f>
        <v>76.266666666666666</v>
      </c>
      <c r="AU53" s="93">
        <f>AU28+'Inputs (3)'!AU384</f>
        <v>76.266666666666666</v>
      </c>
      <c r="AV53" s="93">
        <f>AV28+'Inputs (3)'!AV384</f>
        <v>76.266666666666666</v>
      </c>
      <c r="AW53" s="93">
        <f>AW28+'Inputs (3)'!AW384</f>
        <v>76.266666666666666</v>
      </c>
      <c r="AX53" s="93">
        <f>AX28+'Inputs (3)'!AX384</f>
        <v>76.266666666666666</v>
      </c>
      <c r="AY53" s="93">
        <f>AY28+'Inputs (3)'!AY384</f>
        <v>76.266666666666666</v>
      </c>
      <c r="AZ53" s="93">
        <f>AZ28+'Inputs (3)'!AZ384</f>
        <v>76.266666666666666</v>
      </c>
      <c r="BA53" s="93">
        <f>BA28+'Inputs (3)'!BA384</f>
        <v>76.266666666666666</v>
      </c>
      <c r="BB53" s="93">
        <f>BB28+'Inputs (3)'!BB384</f>
        <v>76.266666666666666</v>
      </c>
      <c r="BC53" s="93">
        <f>BC28+'Inputs (3)'!BC384</f>
        <v>76.266666666666666</v>
      </c>
      <c r="BD53" s="93">
        <f>BD28+'Inputs (3)'!BD384</f>
        <v>76.266666666666666</v>
      </c>
      <c r="BE53" s="93">
        <f>BE28+'Inputs (3)'!BE384</f>
        <v>76.266666666666666</v>
      </c>
      <c r="BF53" s="93">
        <f>BF28+'Inputs (3)'!BF384</f>
        <v>76.266666666666666</v>
      </c>
      <c r="BG53" s="93">
        <f>BG28+'Inputs (3)'!BG384</f>
        <v>76.266666666666666</v>
      </c>
      <c r="BH53" s="93">
        <f>BH28+'Inputs (3)'!BH384</f>
        <v>76.266666666666666</v>
      </c>
      <c r="BI53" s="93">
        <f>BI28+'Inputs (3)'!BI384</f>
        <v>76.266666666666666</v>
      </c>
      <c r="BJ53" s="93">
        <f>BJ28+'Inputs (3)'!BJ384</f>
        <v>76.266666666666666</v>
      </c>
      <c r="BK53" s="93">
        <f>BK28+'Inputs (3)'!BK384</f>
        <v>76.266666666666666</v>
      </c>
      <c r="BL53" s="93">
        <f>BL28+'Inputs (3)'!BL384</f>
        <v>76.266666666666666</v>
      </c>
      <c r="BM53" s="93">
        <f>BM28+'Inputs (3)'!BM384</f>
        <v>76.266666666666666</v>
      </c>
    </row>
    <row r="54" spans="2:65" s="42" customFormat="1">
      <c r="B54" s="1534"/>
      <c r="C54" s="42" t="s">
        <v>110</v>
      </c>
      <c r="D54" s="42" t="s">
        <v>112</v>
      </c>
      <c r="F54" s="93">
        <f>F29+'Inputs (3)'!F385</f>
        <v>17</v>
      </c>
      <c r="G54" s="93">
        <f>G29+'Inputs (3)'!G385</f>
        <v>17</v>
      </c>
      <c r="H54" s="93">
        <f>H29+'Inputs (3)'!H385</f>
        <v>17</v>
      </c>
      <c r="I54" s="93">
        <f>I29+'Inputs (3)'!I385</f>
        <v>17</v>
      </c>
      <c r="J54" s="93">
        <f>J29+'Inputs (3)'!J385</f>
        <v>33.799999999999997</v>
      </c>
      <c r="K54" s="93">
        <f>K29+'Inputs (3)'!K385</f>
        <v>44.45</v>
      </c>
      <c r="L54" s="93">
        <f>L29+'Inputs (3)'!L385</f>
        <v>54.65</v>
      </c>
      <c r="M54" s="93">
        <f>M29+'Inputs (3)'!M385</f>
        <v>62.75</v>
      </c>
      <c r="N54" s="93">
        <f>N29+'Inputs (3)'!N385</f>
        <v>69.21875</v>
      </c>
      <c r="O54" s="93">
        <f>O29+'Inputs (3)'!O385</f>
        <v>75.59375</v>
      </c>
      <c r="P54" s="93">
        <f>P29+'Inputs (3)'!P385</f>
        <v>75.96875</v>
      </c>
      <c r="Q54" s="93">
        <f>Q29+'Inputs (3)'!Q385</f>
        <v>75.96875</v>
      </c>
      <c r="R54" s="93">
        <f>R29+'Inputs (3)'!R385</f>
        <v>75.96875</v>
      </c>
      <c r="S54" s="93">
        <f>S29+'Inputs (3)'!S385</f>
        <v>75.96875</v>
      </c>
      <c r="T54" s="93">
        <f>T29+'Inputs (3)'!T385</f>
        <v>75.96875</v>
      </c>
      <c r="U54" s="93">
        <f>U29+'Inputs (3)'!U385</f>
        <v>75.96875</v>
      </c>
      <c r="V54" s="93">
        <f>V29+'Inputs (3)'!V385</f>
        <v>75.96875</v>
      </c>
      <c r="W54" s="93">
        <f>W29+'Inputs (3)'!W385</f>
        <v>75.96875</v>
      </c>
      <c r="X54" s="93">
        <f>X29+'Inputs (3)'!X385</f>
        <v>75.96875</v>
      </c>
      <c r="Y54" s="93">
        <f>Y29+'Inputs (3)'!Y385</f>
        <v>75.96875</v>
      </c>
      <c r="Z54" s="93">
        <f>Z29+'Inputs (3)'!Z385</f>
        <v>75.96875</v>
      </c>
      <c r="AA54" s="93">
        <f>AA29+'Inputs (3)'!AA385</f>
        <v>75.96875</v>
      </c>
      <c r="AB54" s="93">
        <f>AB29+'Inputs (3)'!AB385</f>
        <v>75.96875</v>
      </c>
      <c r="AC54" s="93">
        <f>AC29+'Inputs (3)'!AC385</f>
        <v>75.96875</v>
      </c>
      <c r="AD54" s="93">
        <f>AD29+'Inputs (3)'!AD385</f>
        <v>75.96875</v>
      </c>
      <c r="AE54" s="93">
        <f>AE29+'Inputs (3)'!AE385</f>
        <v>75.96875</v>
      </c>
      <c r="AF54" s="93">
        <f>AF29+'Inputs (3)'!AF385</f>
        <v>75.96875</v>
      </c>
      <c r="AG54" s="93">
        <f>AG29+'Inputs (3)'!AG385</f>
        <v>75.96875</v>
      </c>
      <c r="AH54" s="93">
        <f>AH29+'Inputs (3)'!AH385</f>
        <v>75.96875</v>
      </c>
      <c r="AI54" s="93">
        <f>AI29+'Inputs (3)'!AI385</f>
        <v>75.96875</v>
      </c>
      <c r="AJ54" s="93">
        <f>AJ29+'Inputs (3)'!AJ385</f>
        <v>75.96875</v>
      </c>
      <c r="AK54" s="93">
        <f>AK29+'Inputs (3)'!AK385</f>
        <v>75.96875</v>
      </c>
      <c r="AL54" s="93">
        <f>AL29+'Inputs (3)'!AL385</f>
        <v>75.96875</v>
      </c>
      <c r="AM54" s="93">
        <f>AM29+'Inputs (3)'!AM385</f>
        <v>75.96875</v>
      </c>
      <c r="AN54" s="93">
        <f>AN29+'Inputs (3)'!AN385</f>
        <v>75.96875</v>
      </c>
      <c r="AO54" s="93">
        <f>AO29+'Inputs (3)'!AO385</f>
        <v>75.96875</v>
      </c>
      <c r="AP54" s="93">
        <f>AP29+'Inputs (3)'!AP385</f>
        <v>75.96875</v>
      </c>
      <c r="AQ54" s="93">
        <f>AQ29+'Inputs (3)'!AQ385</f>
        <v>75.96875</v>
      </c>
      <c r="AR54" s="93">
        <f>AR29+'Inputs (3)'!AR385</f>
        <v>75.96875</v>
      </c>
      <c r="AS54" s="93">
        <f>AS29+'Inputs (3)'!AS385</f>
        <v>75.96875</v>
      </c>
      <c r="AT54" s="93">
        <f>AT29+'Inputs (3)'!AT385</f>
        <v>75.96875</v>
      </c>
      <c r="AU54" s="93">
        <f>AU29+'Inputs (3)'!AU385</f>
        <v>75.96875</v>
      </c>
      <c r="AV54" s="93">
        <f>AV29+'Inputs (3)'!AV385</f>
        <v>75.96875</v>
      </c>
      <c r="AW54" s="93">
        <f>AW29+'Inputs (3)'!AW385</f>
        <v>75.96875</v>
      </c>
      <c r="AX54" s="93">
        <f>AX29+'Inputs (3)'!AX385</f>
        <v>75.96875</v>
      </c>
      <c r="AY54" s="93">
        <f>AY29+'Inputs (3)'!AY385</f>
        <v>75.96875</v>
      </c>
      <c r="AZ54" s="93">
        <f>AZ29+'Inputs (3)'!AZ385</f>
        <v>75.96875</v>
      </c>
      <c r="BA54" s="93">
        <f>BA29+'Inputs (3)'!BA385</f>
        <v>75.96875</v>
      </c>
      <c r="BB54" s="93">
        <f>BB29+'Inputs (3)'!BB385</f>
        <v>75.96875</v>
      </c>
      <c r="BC54" s="93">
        <f>BC29+'Inputs (3)'!BC385</f>
        <v>75.96875</v>
      </c>
      <c r="BD54" s="93">
        <f>BD29+'Inputs (3)'!BD385</f>
        <v>75.96875</v>
      </c>
      <c r="BE54" s="93">
        <f>BE29+'Inputs (3)'!BE385</f>
        <v>75.96875</v>
      </c>
      <c r="BF54" s="93">
        <f>BF29+'Inputs (3)'!BF385</f>
        <v>75.96875</v>
      </c>
      <c r="BG54" s="93">
        <f>BG29+'Inputs (3)'!BG385</f>
        <v>75.96875</v>
      </c>
      <c r="BH54" s="93">
        <f>BH29+'Inputs (3)'!BH385</f>
        <v>75.96875</v>
      </c>
      <c r="BI54" s="93">
        <f>BI29+'Inputs (3)'!BI385</f>
        <v>75.96875</v>
      </c>
      <c r="BJ54" s="93">
        <f>BJ29+'Inputs (3)'!BJ385</f>
        <v>75.96875</v>
      </c>
      <c r="BK54" s="93">
        <f>BK29+'Inputs (3)'!BK385</f>
        <v>75.96875</v>
      </c>
      <c r="BL54" s="93">
        <f>BL29+'Inputs (3)'!BL385</f>
        <v>75.96875</v>
      </c>
      <c r="BM54" s="93">
        <f>BM29+'Inputs (3)'!BM385</f>
        <v>75.96875</v>
      </c>
    </row>
    <row r="55" spans="2:65" s="42" customFormat="1">
      <c r="B55" s="1534"/>
      <c r="C55" s="42" t="s">
        <v>162</v>
      </c>
      <c r="D55" s="42" t="s">
        <v>111</v>
      </c>
      <c r="F55" s="93">
        <f>F30+'Inputs (3)'!F386</f>
        <v>6</v>
      </c>
      <c r="G55" s="93">
        <f>G30+'Inputs (3)'!G386</f>
        <v>6</v>
      </c>
      <c r="H55" s="93">
        <f>H30+'Inputs (3)'!H386</f>
        <v>6</v>
      </c>
      <c r="I55" s="93">
        <f>I30+'Inputs (3)'!I386</f>
        <v>6</v>
      </c>
      <c r="J55" s="93">
        <f>J30+'Inputs (3)'!J386</f>
        <v>11</v>
      </c>
      <c r="K55" s="93">
        <f>K30+'Inputs (3)'!K386</f>
        <v>12</v>
      </c>
      <c r="L55" s="93">
        <f>L30+'Inputs (3)'!L386</f>
        <v>12</v>
      </c>
      <c r="M55" s="93">
        <f>M30+'Inputs (3)'!M386</f>
        <v>14.5</v>
      </c>
      <c r="N55" s="93">
        <f>N30+'Inputs (3)'!N386</f>
        <v>15</v>
      </c>
      <c r="O55" s="93">
        <f>O30+'Inputs (3)'!O386</f>
        <v>15</v>
      </c>
      <c r="P55" s="93">
        <f>P30+'Inputs (3)'!P386</f>
        <v>15</v>
      </c>
      <c r="Q55" s="93">
        <f>Q30+'Inputs (3)'!Q386</f>
        <v>15</v>
      </c>
      <c r="R55" s="93">
        <f>R30+'Inputs (3)'!R386</f>
        <v>15</v>
      </c>
      <c r="S55" s="93">
        <f>S30+'Inputs (3)'!S386</f>
        <v>15</v>
      </c>
      <c r="T55" s="93">
        <f>T30+'Inputs (3)'!T386</f>
        <v>15</v>
      </c>
      <c r="U55" s="93">
        <f>U30+'Inputs (3)'!U386</f>
        <v>15</v>
      </c>
      <c r="V55" s="93">
        <f>V30+'Inputs (3)'!V386</f>
        <v>15</v>
      </c>
      <c r="W55" s="93">
        <f>W30+'Inputs (3)'!W386</f>
        <v>15</v>
      </c>
      <c r="X55" s="93">
        <f>X30+'Inputs (3)'!X386</f>
        <v>15</v>
      </c>
      <c r="Y55" s="93">
        <f>Y30+'Inputs (3)'!Y386</f>
        <v>15</v>
      </c>
      <c r="Z55" s="93">
        <f>Z30+'Inputs (3)'!Z386</f>
        <v>15</v>
      </c>
      <c r="AA55" s="93">
        <f>AA30+'Inputs (3)'!AA386</f>
        <v>15</v>
      </c>
      <c r="AB55" s="93">
        <f>AB30+'Inputs (3)'!AB386</f>
        <v>15</v>
      </c>
      <c r="AC55" s="93">
        <f>AC30+'Inputs (3)'!AC386</f>
        <v>15</v>
      </c>
      <c r="AD55" s="93">
        <f>AD30+'Inputs (3)'!AD386</f>
        <v>15</v>
      </c>
      <c r="AE55" s="93">
        <f>AE30+'Inputs (3)'!AE386</f>
        <v>15</v>
      </c>
      <c r="AF55" s="93">
        <f>AF30+'Inputs (3)'!AF386</f>
        <v>15</v>
      </c>
      <c r="AG55" s="93">
        <f>AG30+'Inputs (3)'!AG386</f>
        <v>15</v>
      </c>
      <c r="AH55" s="93">
        <f>AH30+'Inputs (3)'!AH386</f>
        <v>15</v>
      </c>
      <c r="AI55" s="93">
        <f>AI30+'Inputs (3)'!AI386</f>
        <v>15</v>
      </c>
      <c r="AJ55" s="93">
        <f>AJ30+'Inputs (3)'!AJ386</f>
        <v>15</v>
      </c>
      <c r="AK55" s="93">
        <f>AK30+'Inputs (3)'!AK386</f>
        <v>15</v>
      </c>
      <c r="AL55" s="93">
        <f>AL30+'Inputs (3)'!AL386</f>
        <v>15</v>
      </c>
      <c r="AM55" s="93">
        <f>AM30+'Inputs (3)'!AM386</f>
        <v>15</v>
      </c>
      <c r="AN55" s="93">
        <f>AN30+'Inputs (3)'!AN386</f>
        <v>15</v>
      </c>
      <c r="AO55" s="93">
        <f>AO30+'Inputs (3)'!AO386</f>
        <v>15</v>
      </c>
      <c r="AP55" s="93">
        <f>AP30+'Inputs (3)'!AP386</f>
        <v>15</v>
      </c>
      <c r="AQ55" s="93">
        <f>AQ30+'Inputs (3)'!AQ386</f>
        <v>15</v>
      </c>
      <c r="AR55" s="93">
        <f>AR30+'Inputs (3)'!AR386</f>
        <v>15</v>
      </c>
      <c r="AS55" s="93">
        <f>AS30+'Inputs (3)'!AS386</f>
        <v>15</v>
      </c>
      <c r="AT55" s="93">
        <f>AT30+'Inputs (3)'!AT386</f>
        <v>15</v>
      </c>
      <c r="AU55" s="93">
        <f>AU30+'Inputs (3)'!AU386</f>
        <v>15</v>
      </c>
      <c r="AV55" s="93">
        <f>AV30+'Inputs (3)'!AV386</f>
        <v>15</v>
      </c>
      <c r="AW55" s="93">
        <f>AW30+'Inputs (3)'!AW386</f>
        <v>15</v>
      </c>
      <c r="AX55" s="93">
        <f>AX30+'Inputs (3)'!AX386</f>
        <v>15</v>
      </c>
      <c r="AY55" s="93">
        <f>AY30+'Inputs (3)'!AY386</f>
        <v>15</v>
      </c>
      <c r="AZ55" s="93">
        <f>AZ30+'Inputs (3)'!AZ386</f>
        <v>15</v>
      </c>
      <c r="BA55" s="93">
        <f>BA30+'Inputs (3)'!BA386</f>
        <v>15</v>
      </c>
      <c r="BB55" s="93">
        <f>BB30+'Inputs (3)'!BB386</f>
        <v>15</v>
      </c>
      <c r="BC55" s="93">
        <f>BC30+'Inputs (3)'!BC386</f>
        <v>15</v>
      </c>
      <c r="BD55" s="93">
        <f>BD30+'Inputs (3)'!BD386</f>
        <v>15</v>
      </c>
      <c r="BE55" s="93">
        <f>BE30+'Inputs (3)'!BE386</f>
        <v>15</v>
      </c>
      <c r="BF55" s="93">
        <f>BF30+'Inputs (3)'!BF386</f>
        <v>15</v>
      </c>
      <c r="BG55" s="93">
        <f>BG30+'Inputs (3)'!BG386</f>
        <v>15</v>
      </c>
      <c r="BH55" s="93">
        <f>BH30+'Inputs (3)'!BH386</f>
        <v>15</v>
      </c>
      <c r="BI55" s="93">
        <f>BI30+'Inputs (3)'!BI386</f>
        <v>15</v>
      </c>
      <c r="BJ55" s="93">
        <f>BJ30+'Inputs (3)'!BJ386</f>
        <v>15</v>
      </c>
      <c r="BK55" s="93">
        <f>BK30+'Inputs (3)'!BK386</f>
        <v>15</v>
      </c>
      <c r="BL55" s="93">
        <f>BL30+'Inputs (3)'!BL386</f>
        <v>15</v>
      </c>
      <c r="BM55" s="93">
        <f>BM30+'Inputs (3)'!BM386</f>
        <v>15</v>
      </c>
    </row>
    <row r="56" spans="2:65" s="42" customFormat="1">
      <c r="B56" s="1534"/>
      <c r="C56" s="42" t="s">
        <v>162</v>
      </c>
      <c r="D56" s="42" t="s">
        <v>112</v>
      </c>
      <c r="F56" s="93">
        <f>F31+'Inputs (3)'!F387</f>
        <v>9</v>
      </c>
      <c r="G56" s="93">
        <f>G31+'Inputs (3)'!G387</f>
        <v>9</v>
      </c>
      <c r="H56" s="93">
        <f>H31+'Inputs (3)'!H387</f>
        <v>9</v>
      </c>
      <c r="I56" s="93">
        <f>I31+'Inputs (3)'!I387</f>
        <v>9</v>
      </c>
      <c r="J56" s="93">
        <f>J31+'Inputs (3)'!J387</f>
        <v>11</v>
      </c>
      <c r="K56" s="93">
        <f>K31+'Inputs (3)'!K387</f>
        <v>11.25</v>
      </c>
      <c r="L56" s="93">
        <f>L31+'Inputs (3)'!L387</f>
        <v>11.25</v>
      </c>
      <c r="M56" s="93">
        <f>M31+'Inputs (3)'!M387</f>
        <v>13.75</v>
      </c>
      <c r="N56" s="93">
        <f>N31+'Inputs (3)'!N387</f>
        <v>14.0625</v>
      </c>
      <c r="O56" s="93">
        <f>O31+'Inputs (3)'!O387</f>
        <v>14.0625</v>
      </c>
      <c r="P56" s="93">
        <f>P31+'Inputs (3)'!P387</f>
        <v>14.0625</v>
      </c>
      <c r="Q56" s="93">
        <f>Q31+'Inputs (3)'!Q387</f>
        <v>14.0625</v>
      </c>
      <c r="R56" s="93">
        <f>R31+'Inputs (3)'!R387</f>
        <v>14.0625</v>
      </c>
      <c r="S56" s="93">
        <f>S31+'Inputs (3)'!S387</f>
        <v>14.0625</v>
      </c>
      <c r="T56" s="93">
        <f>T31+'Inputs (3)'!T387</f>
        <v>14.0625</v>
      </c>
      <c r="U56" s="93">
        <f>U31+'Inputs (3)'!U387</f>
        <v>14.0625</v>
      </c>
      <c r="V56" s="93">
        <f>V31+'Inputs (3)'!V387</f>
        <v>14.0625</v>
      </c>
      <c r="W56" s="93">
        <f>W31+'Inputs (3)'!W387</f>
        <v>14.0625</v>
      </c>
      <c r="X56" s="93">
        <f>X31+'Inputs (3)'!X387</f>
        <v>14.0625</v>
      </c>
      <c r="Y56" s="93">
        <f>Y31+'Inputs (3)'!Y387</f>
        <v>14.0625</v>
      </c>
      <c r="Z56" s="93">
        <f>Z31+'Inputs (3)'!Z387</f>
        <v>14.0625</v>
      </c>
      <c r="AA56" s="93">
        <f>AA31+'Inputs (3)'!AA387</f>
        <v>14.0625</v>
      </c>
      <c r="AB56" s="93">
        <f>AB31+'Inputs (3)'!AB387</f>
        <v>14.0625</v>
      </c>
      <c r="AC56" s="93">
        <f>AC31+'Inputs (3)'!AC387</f>
        <v>14.0625</v>
      </c>
      <c r="AD56" s="93">
        <f>AD31+'Inputs (3)'!AD387</f>
        <v>14.0625</v>
      </c>
      <c r="AE56" s="93">
        <f>AE31+'Inputs (3)'!AE387</f>
        <v>14.0625</v>
      </c>
      <c r="AF56" s="93">
        <f>AF31+'Inputs (3)'!AF387</f>
        <v>14.0625</v>
      </c>
      <c r="AG56" s="93">
        <f>AG31+'Inputs (3)'!AG387</f>
        <v>14.0625</v>
      </c>
      <c r="AH56" s="93">
        <f>AH31+'Inputs (3)'!AH387</f>
        <v>14.0625</v>
      </c>
      <c r="AI56" s="93">
        <f>AI31+'Inputs (3)'!AI387</f>
        <v>14.0625</v>
      </c>
      <c r="AJ56" s="93">
        <f>AJ31+'Inputs (3)'!AJ387</f>
        <v>14.0625</v>
      </c>
      <c r="AK56" s="93">
        <f>AK31+'Inputs (3)'!AK387</f>
        <v>14.0625</v>
      </c>
      <c r="AL56" s="93">
        <f>AL31+'Inputs (3)'!AL387</f>
        <v>14.0625</v>
      </c>
      <c r="AM56" s="93">
        <f>AM31+'Inputs (3)'!AM387</f>
        <v>14.0625</v>
      </c>
      <c r="AN56" s="93">
        <f>AN31+'Inputs (3)'!AN387</f>
        <v>14.0625</v>
      </c>
      <c r="AO56" s="93">
        <f>AO31+'Inputs (3)'!AO387</f>
        <v>14.0625</v>
      </c>
      <c r="AP56" s="93">
        <f>AP31+'Inputs (3)'!AP387</f>
        <v>14.0625</v>
      </c>
      <c r="AQ56" s="93">
        <f>AQ31+'Inputs (3)'!AQ387</f>
        <v>14.0625</v>
      </c>
      <c r="AR56" s="93">
        <f>AR31+'Inputs (3)'!AR387</f>
        <v>14.0625</v>
      </c>
      <c r="AS56" s="93">
        <f>AS31+'Inputs (3)'!AS387</f>
        <v>14.0625</v>
      </c>
      <c r="AT56" s="93">
        <f>AT31+'Inputs (3)'!AT387</f>
        <v>14.0625</v>
      </c>
      <c r="AU56" s="93">
        <f>AU31+'Inputs (3)'!AU387</f>
        <v>14.0625</v>
      </c>
      <c r="AV56" s="93">
        <f>AV31+'Inputs (3)'!AV387</f>
        <v>14.0625</v>
      </c>
      <c r="AW56" s="93">
        <f>AW31+'Inputs (3)'!AW387</f>
        <v>14.0625</v>
      </c>
      <c r="AX56" s="93">
        <f>AX31+'Inputs (3)'!AX387</f>
        <v>14.0625</v>
      </c>
      <c r="AY56" s="93">
        <f>AY31+'Inputs (3)'!AY387</f>
        <v>14.0625</v>
      </c>
      <c r="AZ56" s="93">
        <f>AZ31+'Inputs (3)'!AZ387</f>
        <v>14.0625</v>
      </c>
      <c r="BA56" s="93">
        <f>BA31+'Inputs (3)'!BA387</f>
        <v>14.0625</v>
      </c>
      <c r="BB56" s="93">
        <f>BB31+'Inputs (3)'!BB387</f>
        <v>14.0625</v>
      </c>
      <c r="BC56" s="93">
        <f>BC31+'Inputs (3)'!BC387</f>
        <v>14.0625</v>
      </c>
      <c r="BD56" s="93">
        <f>BD31+'Inputs (3)'!BD387</f>
        <v>14.0625</v>
      </c>
      <c r="BE56" s="93">
        <f>BE31+'Inputs (3)'!BE387</f>
        <v>14.0625</v>
      </c>
      <c r="BF56" s="93">
        <f>BF31+'Inputs (3)'!BF387</f>
        <v>14.0625</v>
      </c>
      <c r="BG56" s="93">
        <f>BG31+'Inputs (3)'!BG387</f>
        <v>14.0625</v>
      </c>
      <c r="BH56" s="93">
        <f>BH31+'Inputs (3)'!BH387</f>
        <v>14.0625</v>
      </c>
      <c r="BI56" s="93">
        <f>BI31+'Inputs (3)'!BI387</f>
        <v>14.0625</v>
      </c>
      <c r="BJ56" s="93">
        <f>BJ31+'Inputs (3)'!BJ387</f>
        <v>14.0625</v>
      </c>
      <c r="BK56" s="93">
        <f>BK31+'Inputs (3)'!BK387</f>
        <v>14.0625</v>
      </c>
      <c r="BL56" s="93">
        <f>BL31+'Inputs (3)'!BL387</f>
        <v>14.0625</v>
      </c>
      <c r="BM56" s="93">
        <f>BM31+'Inputs (3)'!BM387</f>
        <v>14.0625</v>
      </c>
    </row>
    <row r="57" spans="2:65" s="42" customFormat="1">
      <c r="B57" s="1534"/>
      <c r="C57" s="42" t="s">
        <v>113</v>
      </c>
      <c r="D57" s="42" t="s">
        <v>111</v>
      </c>
      <c r="F57" s="93">
        <f>F32+'Inputs (3)'!F388</f>
        <v>6</v>
      </c>
      <c r="G57" s="93">
        <f>G32+'Inputs (3)'!G388</f>
        <v>6</v>
      </c>
      <c r="H57" s="93">
        <f>H32+'Inputs (3)'!H388</f>
        <v>6</v>
      </c>
      <c r="I57" s="93">
        <f>I32+'Inputs (3)'!I388</f>
        <v>6</v>
      </c>
      <c r="J57" s="93">
        <f>J32+'Inputs (3)'!J388</f>
        <v>8.5</v>
      </c>
      <c r="K57" s="93">
        <f>K32+'Inputs (3)'!K388</f>
        <v>9</v>
      </c>
      <c r="L57" s="93">
        <f>L32+'Inputs (3)'!L388</f>
        <v>9</v>
      </c>
      <c r="M57" s="93">
        <f>M32+'Inputs (3)'!M388</f>
        <v>11.5</v>
      </c>
      <c r="N57" s="93">
        <f>N32+'Inputs (3)'!N388</f>
        <v>12</v>
      </c>
      <c r="O57" s="93">
        <f>O32+'Inputs (3)'!O388</f>
        <v>12</v>
      </c>
      <c r="P57" s="93">
        <f>P32+'Inputs (3)'!P388</f>
        <v>12</v>
      </c>
      <c r="Q57" s="93">
        <f>Q32+'Inputs (3)'!Q388</f>
        <v>12</v>
      </c>
      <c r="R57" s="93">
        <f>R32+'Inputs (3)'!R388</f>
        <v>12</v>
      </c>
      <c r="S57" s="93">
        <f>S32+'Inputs (3)'!S388</f>
        <v>12</v>
      </c>
      <c r="T57" s="93">
        <f>T32+'Inputs (3)'!T388</f>
        <v>12</v>
      </c>
      <c r="U57" s="93">
        <f>U32+'Inputs (3)'!U388</f>
        <v>12</v>
      </c>
      <c r="V57" s="93">
        <f>V32+'Inputs (3)'!V388</f>
        <v>12</v>
      </c>
      <c r="W57" s="93">
        <f>W32+'Inputs (3)'!W388</f>
        <v>12</v>
      </c>
      <c r="X57" s="93">
        <f>X32+'Inputs (3)'!X388</f>
        <v>12</v>
      </c>
      <c r="Y57" s="93">
        <f>Y32+'Inputs (3)'!Y388</f>
        <v>12</v>
      </c>
      <c r="Z57" s="93">
        <f>Z32+'Inputs (3)'!Z388</f>
        <v>12</v>
      </c>
      <c r="AA57" s="93">
        <f>AA32+'Inputs (3)'!AA388</f>
        <v>12</v>
      </c>
      <c r="AB57" s="93">
        <f>AB32+'Inputs (3)'!AB388</f>
        <v>12</v>
      </c>
      <c r="AC57" s="93">
        <f>AC32+'Inputs (3)'!AC388</f>
        <v>12</v>
      </c>
      <c r="AD57" s="93">
        <f>AD32+'Inputs (3)'!AD388</f>
        <v>12</v>
      </c>
      <c r="AE57" s="93">
        <f>AE32+'Inputs (3)'!AE388</f>
        <v>12</v>
      </c>
      <c r="AF57" s="93">
        <f>AF32+'Inputs (3)'!AF388</f>
        <v>12</v>
      </c>
      <c r="AG57" s="93">
        <f>AG32+'Inputs (3)'!AG388</f>
        <v>12</v>
      </c>
      <c r="AH57" s="93">
        <f>AH32+'Inputs (3)'!AH388</f>
        <v>12</v>
      </c>
      <c r="AI57" s="93">
        <f>AI32+'Inputs (3)'!AI388</f>
        <v>12</v>
      </c>
      <c r="AJ57" s="93">
        <f>AJ32+'Inputs (3)'!AJ388</f>
        <v>12</v>
      </c>
      <c r="AK57" s="93">
        <f>AK32+'Inputs (3)'!AK388</f>
        <v>12</v>
      </c>
      <c r="AL57" s="93">
        <f>AL32+'Inputs (3)'!AL388</f>
        <v>12</v>
      </c>
      <c r="AM57" s="93">
        <f>AM32+'Inputs (3)'!AM388</f>
        <v>12</v>
      </c>
      <c r="AN57" s="93">
        <f>AN32+'Inputs (3)'!AN388</f>
        <v>12</v>
      </c>
      <c r="AO57" s="93">
        <f>AO32+'Inputs (3)'!AO388</f>
        <v>12</v>
      </c>
      <c r="AP57" s="93">
        <f>AP32+'Inputs (3)'!AP388</f>
        <v>12</v>
      </c>
      <c r="AQ57" s="93">
        <f>AQ32+'Inputs (3)'!AQ388</f>
        <v>12</v>
      </c>
      <c r="AR57" s="93">
        <f>AR32+'Inputs (3)'!AR388</f>
        <v>12</v>
      </c>
      <c r="AS57" s="93">
        <f>AS32+'Inputs (3)'!AS388</f>
        <v>12</v>
      </c>
      <c r="AT57" s="93">
        <f>AT32+'Inputs (3)'!AT388</f>
        <v>12</v>
      </c>
      <c r="AU57" s="93">
        <f>AU32+'Inputs (3)'!AU388</f>
        <v>12</v>
      </c>
      <c r="AV57" s="93">
        <f>AV32+'Inputs (3)'!AV388</f>
        <v>12</v>
      </c>
      <c r="AW57" s="93">
        <f>AW32+'Inputs (3)'!AW388</f>
        <v>12</v>
      </c>
      <c r="AX57" s="93">
        <f>AX32+'Inputs (3)'!AX388</f>
        <v>12</v>
      </c>
      <c r="AY57" s="93">
        <f>AY32+'Inputs (3)'!AY388</f>
        <v>12</v>
      </c>
      <c r="AZ57" s="93">
        <f>AZ32+'Inputs (3)'!AZ388</f>
        <v>12</v>
      </c>
      <c r="BA57" s="93">
        <f>BA32+'Inputs (3)'!BA388</f>
        <v>12</v>
      </c>
      <c r="BB57" s="93">
        <f>BB32+'Inputs (3)'!BB388</f>
        <v>12</v>
      </c>
      <c r="BC57" s="93">
        <f>BC32+'Inputs (3)'!BC388</f>
        <v>12</v>
      </c>
      <c r="BD57" s="93">
        <f>BD32+'Inputs (3)'!BD388</f>
        <v>12</v>
      </c>
      <c r="BE57" s="93">
        <f>BE32+'Inputs (3)'!BE388</f>
        <v>12</v>
      </c>
      <c r="BF57" s="93">
        <f>BF32+'Inputs (3)'!BF388</f>
        <v>12</v>
      </c>
      <c r="BG57" s="93">
        <f>BG32+'Inputs (3)'!BG388</f>
        <v>12</v>
      </c>
      <c r="BH57" s="93">
        <f>BH32+'Inputs (3)'!BH388</f>
        <v>12</v>
      </c>
      <c r="BI57" s="93">
        <f>BI32+'Inputs (3)'!BI388</f>
        <v>12</v>
      </c>
      <c r="BJ57" s="93">
        <f>BJ32+'Inputs (3)'!BJ388</f>
        <v>12</v>
      </c>
      <c r="BK57" s="93">
        <f>BK32+'Inputs (3)'!BK388</f>
        <v>12</v>
      </c>
      <c r="BL57" s="93">
        <f>BL32+'Inputs (3)'!BL388</f>
        <v>12</v>
      </c>
      <c r="BM57" s="93">
        <f>BM32+'Inputs (3)'!BM388</f>
        <v>12</v>
      </c>
    </row>
    <row r="58" spans="2:65" s="42" customFormat="1">
      <c r="B58" s="1534"/>
      <c r="C58" s="42" t="s">
        <v>113</v>
      </c>
      <c r="D58" s="42" t="s">
        <v>112</v>
      </c>
      <c r="F58" s="93">
        <f>F33+'Inputs (3)'!F389</f>
        <v>9</v>
      </c>
      <c r="G58" s="93">
        <f>G33+'Inputs (3)'!G389</f>
        <v>9</v>
      </c>
      <c r="H58" s="93">
        <f>H33+'Inputs (3)'!H389</f>
        <v>9</v>
      </c>
      <c r="I58" s="93">
        <f>I33+'Inputs (3)'!I389</f>
        <v>9</v>
      </c>
      <c r="J58" s="93">
        <f>J33+'Inputs (3)'!J389</f>
        <v>8.5</v>
      </c>
      <c r="K58" s="93">
        <f>K33+'Inputs (3)'!K389</f>
        <v>8.4375</v>
      </c>
      <c r="L58" s="93">
        <f>L33+'Inputs (3)'!L389</f>
        <v>8.4375</v>
      </c>
      <c r="M58" s="93">
        <f>M33+'Inputs (3)'!M389</f>
        <v>10.9375</v>
      </c>
      <c r="N58" s="93">
        <f>N33+'Inputs (3)'!N389</f>
        <v>11.25</v>
      </c>
      <c r="O58" s="93">
        <f>O33+'Inputs (3)'!O389</f>
        <v>11.25</v>
      </c>
      <c r="P58" s="93">
        <f>P33+'Inputs (3)'!P389</f>
        <v>11.25</v>
      </c>
      <c r="Q58" s="93">
        <f>Q33+'Inputs (3)'!Q389</f>
        <v>11.25</v>
      </c>
      <c r="R58" s="93">
        <f>R33+'Inputs (3)'!R389</f>
        <v>11.25</v>
      </c>
      <c r="S58" s="93">
        <f>S33+'Inputs (3)'!S389</f>
        <v>11.25</v>
      </c>
      <c r="T58" s="93">
        <f>T33+'Inputs (3)'!T389</f>
        <v>11.25</v>
      </c>
      <c r="U58" s="93">
        <f>U33+'Inputs (3)'!U389</f>
        <v>11.25</v>
      </c>
      <c r="V58" s="93">
        <f>V33+'Inputs (3)'!V389</f>
        <v>11.25</v>
      </c>
      <c r="W58" s="93">
        <f>W33+'Inputs (3)'!W389</f>
        <v>11.25</v>
      </c>
      <c r="X58" s="93">
        <f>X33+'Inputs (3)'!X389</f>
        <v>11.25</v>
      </c>
      <c r="Y58" s="93">
        <f>Y33+'Inputs (3)'!Y389</f>
        <v>11.25</v>
      </c>
      <c r="Z58" s="93">
        <f>Z33+'Inputs (3)'!Z389</f>
        <v>11.25</v>
      </c>
      <c r="AA58" s="93">
        <f>AA33+'Inputs (3)'!AA389</f>
        <v>11.25</v>
      </c>
      <c r="AB58" s="93">
        <f>AB33+'Inputs (3)'!AB389</f>
        <v>11.25</v>
      </c>
      <c r="AC58" s="93">
        <f>AC33+'Inputs (3)'!AC389</f>
        <v>11.25</v>
      </c>
      <c r="AD58" s="93">
        <f>AD33+'Inputs (3)'!AD389</f>
        <v>11.25</v>
      </c>
      <c r="AE58" s="93">
        <f>AE33+'Inputs (3)'!AE389</f>
        <v>11.25</v>
      </c>
      <c r="AF58" s="93">
        <f>AF33+'Inputs (3)'!AF389</f>
        <v>11.25</v>
      </c>
      <c r="AG58" s="93">
        <f>AG33+'Inputs (3)'!AG389</f>
        <v>11.25</v>
      </c>
      <c r="AH58" s="93">
        <f>AH33+'Inputs (3)'!AH389</f>
        <v>11.25</v>
      </c>
      <c r="AI58" s="93">
        <f>AI33+'Inputs (3)'!AI389</f>
        <v>11.25</v>
      </c>
      <c r="AJ58" s="93">
        <f>AJ33+'Inputs (3)'!AJ389</f>
        <v>11.25</v>
      </c>
      <c r="AK58" s="93">
        <f>AK33+'Inputs (3)'!AK389</f>
        <v>11.25</v>
      </c>
      <c r="AL58" s="93">
        <f>AL33+'Inputs (3)'!AL389</f>
        <v>11.25</v>
      </c>
      <c r="AM58" s="93">
        <f>AM33+'Inputs (3)'!AM389</f>
        <v>11.25</v>
      </c>
      <c r="AN58" s="93">
        <f>AN33+'Inputs (3)'!AN389</f>
        <v>11.25</v>
      </c>
      <c r="AO58" s="93">
        <f>AO33+'Inputs (3)'!AO389</f>
        <v>11.25</v>
      </c>
      <c r="AP58" s="93">
        <f>AP33+'Inputs (3)'!AP389</f>
        <v>11.25</v>
      </c>
      <c r="AQ58" s="93">
        <f>AQ33+'Inputs (3)'!AQ389</f>
        <v>11.25</v>
      </c>
      <c r="AR58" s="93">
        <f>AR33+'Inputs (3)'!AR389</f>
        <v>11.25</v>
      </c>
      <c r="AS58" s="93">
        <f>AS33+'Inputs (3)'!AS389</f>
        <v>11.25</v>
      </c>
      <c r="AT58" s="93">
        <f>AT33+'Inputs (3)'!AT389</f>
        <v>11.25</v>
      </c>
      <c r="AU58" s="93">
        <f>AU33+'Inputs (3)'!AU389</f>
        <v>11.25</v>
      </c>
      <c r="AV58" s="93">
        <f>AV33+'Inputs (3)'!AV389</f>
        <v>11.25</v>
      </c>
      <c r="AW58" s="93">
        <f>AW33+'Inputs (3)'!AW389</f>
        <v>11.25</v>
      </c>
      <c r="AX58" s="93">
        <f>AX33+'Inputs (3)'!AX389</f>
        <v>11.25</v>
      </c>
      <c r="AY58" s="93">
        <f>AY33+'Inputs (3)'!AY389</f>
        <v>11.25</v>
      </c>
      <c r="AZ58" s="93">
        <f>AZ33+'Inputs (3)'!AZ389</f>
        <v>11.25</v>
      </c>
      <c r="BA58" s="93">
        <f>BA33+'Inputs (3)'!BA389</f>
        <v>11.25</v>
      </c>
      <c r="BB58" s="93">
        <f>BB33+'Inputs (3)'!BB389</f>
        <v>11.25</v>
      </c>
      <c r="BC58" s="93">
        <f>BC33+'Inputs (3)'!BC389</f>
        <v>11.25</v>
      </c>
      <c r="BD58" s="93">
        <f>BD33+'Inputs (3)'!BD389</f>
        <v>11.25</v>
      </c>
      <c r="BE58" s="93">
        <f>BE33+'Inputs (3)'!BE389</f>
        <v>11.25</v>
      </c>
      <c r="BF58" s="93">
        <f>BF33+'Inputs (3)'!BF389</f>
        <v>11.25</v>
      </c>
      <c r="BG58" s="93">
        <f>BG33+'Inputs (3)'!BG389</f>
        <v>11.25</v>
      </c>
      <c r="BH58" s="93">
        <f>BH33+'Inputs (3)'!BH389</f>
        <v>11.25</v>
      </c>
      <c r="BI58" s="93">
        <f>BI33+'Inputs (3)'!BI389</f>
        <v>11.25</v>
      </c>
      <c r="BJ58" s="93">
        <f>BJ33+'Inputs (3)'!BJ389</f>
        <v>11.25</v>
      </c>
      <c r="BK58" s="93">
        <f>BK33+'Inputs (3)'!BK389</f>
        <v>11.25</v>
      </c>
      <c r="BL58" s="93">
        <f>BL33+'Inputs (3)'!BL389</f>
        <v>11.25</v>
      </c>
      <c r="BM58" s="93">
        <f>BM33+'Inputs (3)'!BM389</f>
        <v>11.25</v>
      </c>
    </row>
    <row r="59" spans="2:65" s="42" customFormat="1">
      <c r="B59" s="1534"/>
      <c r="C59" s="42" t="s">
        <v>114</v>
      </c>
      <c r="D59" s="42" t="s">
        <v>111</v>
      </c>
      <c r="F59" s="93">
        <f>F34+'Inputs (3)'!F390</f>
        <v>16</v>
      </c>
      <c r="G59" s="93">
        <f>G34+'Inputs (3)'!G390</f>
        <v>16</v>
      </c>
      <c r="H59" s="93">
        <f>H34+'Inputs (3)'!H390</f>
        <v>16</v>
      </c>
      <c r="I59" s="93">
        <f>I34+'Inputs (3)'!I390</f>
        <v>16</v>
      </c>
      <c r="J59" s="93">
        <f>J34+'Inputs (3)'!J390</f>
        <v>20.25</v>
      </c>
      <c r="K59" s="93">
        <f>K34+'Inputs (3)'!K390</f>
        <v>20.533333333333331</v>
      </c>
      <c r="L59" s="93">
        <f>L34+'Inputs (3)'!L390</f>
        <v>20.533333333333331</v>
      </c>
      <c r="M59" s="93">
        <f>M34+'Inputs (3)'!M390</f>
        <v>22.533333333333331</v>
      </c>
      <c r="N59" s="93">
        <f>N34+'Inputs (3)'!N390</f>
        <v>24.566666666666666</v>
      </c>
      <c r="O59" s="93">
        <f>O34+'Inputs (3)'!O390</f>
        <v>26.593333333333334</v>
      </c>
      <c r="P59" s="93">
        <f>P34+'Inputs (3)'!P390</f>
        <v>28.619999999999997</v>
      </c>
      <c r="Q59" s="93">
        <f>Q34+'Inputs (3)'!Q390</f>
        <v>28.746666666666666</v>
      </c>
      <c r="R59" s="93">
        <f>R34+'Inputs (3)'!R390</f>
        <v>28.746666666666666</v>
      </c>
      <c r="S59" s="93">
        <f>S34+'Inputs (3)'!S390</f>
        <v>28.746666666666666</v>
      </c>
      <c r="T59" s="93">
        <f>T34+'Inputs (3)'!T390</f>
        <v>28.746666666666666</v>
      </c>
      <c r="U59" s="93">
        <f>U34+'Inputs (3)'!U390</f>
        <v>28.746666666666666</v>
      </c>
      <c r="V59" s="93">
        <f>V34+'Inputs (3)'!V390</f>
        <v>28.746666666666666</v>
      </c>
      <c r="W59" s="93">
        <f>W34+'Inputs (3)'!W390</f>
        <v>28.746666666666666</v>
      </c>
      <c r="X59" s="93">
        <f>X34+'Inputs (3)'!X390</f>
        <v>28.746666666666666</v>
      </c>
      <c r="Y59" s="93">
        <f>Y34+'Inputs (3)'!Y390</f>
        <v>28.746666666666666</v>
      </c>
      <c r="Z59" s="93">
        <f>Z34+'Inputs (3)'!Z390</f>
        <v>28.746666666666666</v>
      </c>
      <c r="AA59" s="93">
        <f>AA34+'Inputs (3)'!AA390</f>
        <v>28.746666666666666</v>
      </c>
      <c r="AB59" s="93">
        <f>AB34+'Inputs (3)'!AB390</f>
        <v>28.746666666666666</v>
      </c>
      <c r="AC59" s="93">
        <f>AC34+'Inputs (3)'!AC390</f>
        <v>28.746666666666666</v>
      </c>
      <c r="AD59" s="93">
        <f>AD34+'Inputs (3)'!AD390</f>
        <v>28.746666666666666</v>
      </c>
      <c r="AE59" s="93">
        <f>AE34+'Inputs (3)'!AE390</f>
        <v>28.746666666666666</v>
      </c>
      <c r="AF59" s="93">
        <f>AF34+'Inputs (3)'!AF390</f>
        <v>28.746666666666666</v>
      </c>
      <c r="AG59" s="93">
        <f>AG34+'Inputs (3)'!AG390</f>
        <v>28.746666666666666</v>
      </c>
      <c r="AH59" s="93">
        <f>AH34+'Inputs (3)'!AH390</f>
        <v>28.746666666666666</v>
      </c>
      <c r="AI59" s="93">
        <f>AI34+'Inputs (3)'!AI390</f>
        <v>28.746666666666666</v>
      </c>
      <c r="AJ59" s="93">
        <f>AJ34+'Inputs (3)'!AJ390</f>
        <v>28.746666666666666</v>
      </c>
      <c r="AK59" s="93">
        <f>AK34+'Inputs (3)'!AK390</f>
        <v>28.746666666666666</v>
      </c>
      <c r="AL59" s="93">
        <f>AL34+'Inputs (3)'!AL390</f>
        <v>28.746666666666666</v>
      </c>
      <c r="AM59" s="93">
        <f>AM34+'Inputs (3)'!AM390</f>
        <v>28.746666666666666</v>
      </c>
      <c r="AN59" s="93">
        <f>AN34+'Inputs (3)'!AN390</f>
        <v>28.746666666666666</v>
      </c>
      <c r="AO59" s="93">
        <f>AO34+'Inputs (3)'!AO390</f>
        <v>28.746666666666666</v>
      </c>
      <c r="AP59" s="93">
        <f>AP34+'Inputs (3)'!AP390</f>
        <v>28.746666666666666</v>
      </c>
      <c r="AQ59" s="93">
        <f>AQ34+'Inputs (3)'!AQ390</f>
        <v>28.746666666666666</v>
      </c>
      <c r="AR59" s="93">
        <f>AR34+'Inputs (3)'!AR390</f>
        <v>28.746666666666666</v>
      </c>
      <c r="AS59" s="93">
        <f>AS34+'Inputs (3)'!AS390</f>
        <v>28.746666666666666</v>
      </c>
      <c r="AT59" s="93">
        <f>AT34+'Inputs (3)'!AT390</f>
        <v>28.746666666666666</v>
      </c>
      <c r="AU59" s="93">
        <f>AU34+'Inputs (3)'!AU390</f>
        <v>28.746666666666666</v>
      </c>
      <c r="AV59" s="93">
        <f>AV34+'Inputs (3)'!AV390</f>
        <v>28.746666666666666</v>
      </c>
      <c r="AW59" s="93">
        <f>AW34+'Inputs (3)'!AW390</f>
        <v>28.746666666666666</v>
      </c>
      <c r="AX59" s="93">
        <f>AX34+'Inputs (3)'!AX390</f>
        <v>28.746666666666666</v>
      </c>
      <c r="AY59" s="93">
        <f>AY34+'Inputs (3)'!AY390</f>
        <v>28.746666666666666</v>
      </c>
      <c r="AZ59" s="93">
        <f>AZ34+'Inputs (3)'!AZ390</f>
        <v>28.746666666666666</v>
      </c>
      <c r="BA59" s="93">
        <f>BA34+'Inputs (3)'!BA390</f>
        <v>28.746666666666666</v>
      </c>
      <c r="BB59" s="93">
        <f>BB34+'Inputs (3)'!BB390</f>
        <v>28.746666666666666</v>
      </c>
      <c r="BC59" s="93">
        <f>BC34+'Inputs (3)'!BC390</f>
        <v>28.746666666666666</v>
      </c>
      <c r="BD59" s="93">
        <f>BD34+'Inputs (3)'!BD390</f>
        <v>28.746666666666666</v>
      </c>
      <c r="BE59" s="93">
        <f>BE34+'Inputs (3)'!BE390</f>
        <v>28.746666666666666</v>
      </c>
      <c r="BF59" s="93">
        <f>BF34+'Inputs (3)'!BF390</f>
        <v>28.746666666666666</v>
      </c>
      <c r="BG59" s="93">
        <f>BG34+'Inputs (3)'!BG390</f>
        <v>28.746666666666666</v>
      </c>
      <c r="BH59" s="93">
        <f>BH34+'Inputs (3)'!BH390</f>
        <v>28.746666666666666</v>
      </c>
      <c r="BI59" s="93">
        <f>BI34+'Inputs (3)'!BI390</f>
        <v>28.746666666666666</v>
      </c>
      <c r="BJ59" s="93">
        <f>BJ34+'Inputs (3)'!BJ390</f>
        <v>28.746666666666666</v>
      </c>
      <c r="BK59" s="93">
        <f>BK34+'Inputs (3)'!BK390</f>
        <v>28.746666666666666</v>
      </c>
      <c r="BL59" s="93">
        <f>BL34+'Inputs (3)'!BL390</f>
        <v>28.746666666666666</v>
      </c>
      <c r="BM59" s="93">
        <f>BM34+'Inputs (3)'!BM390</f>
        <v>28.746666666666666</v>
      </c>
    </row>
    <row r="60" spans="2:65" s="42" customFormat="1">
      <c r="B60" s="1534"/>
      <c r="C60" s="42" t="s">
        <v>114</v>
      </c>
      <c r="D60" s="42" t="s">
        <v>112</v>
      </c>
      <c r="F60" s="93">
        <f>F35+'Inputs (3)'!F391</f>
        <v>17</v>
      </c>
      <c r="G60" s="93">
        <f>G35+'Inputs (3)'!G391</f>
        <v>17</v>
      </c>
      <c r="H60" s="93">
        <f>H35+'Inputs (3)'!H391</f>
        <v>17</v>
      </c>
      <c r="I60" s="93">
        <f>I35+'Inputs (3)'!I391</f>
        <v>17</v>
      </c>
      <c r="J60" s="93">
        <f>J35+'Inputs (3)'!J391</f>
        <v>28.799999999999997</v>
      </c>
      <c r="K60" s="93">
        <f>K35+'Inputs (3)'!K391</f>
        <v>26.6875</v>
      </c>
      <c r="L60" s="93">
        <f>L35+'Inputs (3)'!L391</f>
        <v>23.659374999999997</v>
      </c>
      <c r="M60" s="93">
        <f>M35+'Inputs (3)'!M391</f>
        <v>22.631250000000001</v>
      </c>
      <c r="N60" s="93">
        <f>N35+'Inputs (3)'!N391</f>
        <v>24.478124999999999</v>
      </c>
      <c r="O60" s="93">
        <f>O35+'Inputs (3)'!O391</f>
        <v>26.496874999999999</v>
      </c>
      <c r="P60" s="93">
        <f>P35+'Inputs (3)'!P391</f>
        <v>28.515625</v>
      </c>
      <c r="Q60" s="93">
        <f>Q35+'Inputs (3)'!Q391</f>
        <v>28.634374999999999</v>
      </c>
      <c r="R60" s="93">
        <f>R35+'Inputs (3)'!R391</f>
        <v>28.634374999999999</v>
      </c>
      <c r="S60" s="93">
        <f>S35+'Inputs (3)'!S391</f>
        <v>28.634374999999999</v>
      </c>
      <c r="T60" s="93">
        <f>T35+'Inputs (3)'!T391</f>
        <v>28.634374999999999</v>
      </c>
      <c r="U60" s="93">
        <f>U35+'Inputs (3)'!U391</f>
        <v>28.634374999999999</v>
      </c>
      <c r="V60" s="93">
        <f>V35+'Inputs (3)'!V391</f>
        <v>28.634374999999999</v>
      </c>
      <c r="W60" s="93">
        <f>W35+'Inputs (3)'!W391</f>
        <v>28.634374999999999</v>
      </c>
      <c r="X60" s="93">
        <f>X35+'Inputs (3)'!X391</f>
        <v>28.634374999999999</v>
      </c>
      <c r="Y60" s="93">
        <f>Y35+'Inputs (3)'!Y391</f>
        <v>28.634374999999999</v>
      </c>
      <c r="Z60" s="93">
        <f>Z35+'Inputs (3)'!Z391</f>
        <v>28.634374999999999</v>
      </c>
      <c r="AA60" s="93">
        <f>AA35+'Inputs (3)'!AA391</f>
        <v>28.634374999999999</v>
      </c>
      <c r="AB60" s="93">
        <f>AB35+'Inputs (3)'!AB391</f>
        <v>28.634374999999999</v>
      </c>
      <c r="AC60" s="93">
        <f>AC35+'Inputs (3)'!AC391</f>
        <v>28.634374999999999</v>
      </c>
      <c r="AD60" s="93">
        <f>AD35+'Inputs (3)'!AD391</f>
        <v>28.634374999999999</v>
      </c>
      <c r="AE60" s="93">
        <f>AE35+'Inputs (3)'!AE391</f>
        <v>28.634374999999999</v>
      </c>
      <c r="AF60" s="93">
        <f>AF35+'Inputs (3)'!AF391</f>
        <v>28.634374999999999</v>
      </c>
      <c r="AG60" s="93">
        <f>AG35+'Inputs (3)'!AG391</f>
        <v>28.634374999999999</v>
      </c>
      <c r="AH60" s="93">
        <f>AH35+'Inputs (3)'!AH391</f>
        <v>28.634374999999999</v>
      </c>
      <c r="AI60" s="93">
        <f>AI35+'Inputs (3)'!AI391</f>
        <v>28.634374999999999</v>
      </c>
      <c r="AJ60" s="93">
        <f>AJ35+'Inputs (3)'!AJ391</f>
        <v>28.634374999999999</v>
      </c>
      <c r="AK60" s="93">
        <f>AK35+'Inputs (3)'!AK391</f>
        <v>28.634374999999999</v>
      </c>
      <c r="AL60" s="93">
        <f>AL35+'Inputs (3)'!AL391</f>
        <v>28.634374999999999</v>
      </c>
      <c r="AM60" s="93">
        <f>AM35+'Inputs (3)'!AM391</f>
        <v>28.634374999999999</v>
      </c>
      <c r="AN60" s="93">
        <f>AN35+'Inputs (3)'!AN391</f>
        <v>28.634374999999999</v>
      </c>
      <c r="AO60" s="93">
        <f>AO35+'Inputs (3)'!AO391</f>
        <v>28.634374999999999</v>
      </c>
      <c r="AP60" s="93">
        <f>AP35+'Inputs (3)'!AP391</f>
        <v>28.634374999999999</v>
      </c>
      <c r="AQ60" s="93">
        <f>AQ35+'Inputs (3)'!AQ391</f>
        <v>28.634374999999999</v>
      </c>
      <c r="AR60" s="93">
        <f>AR35+'Inputs (3)'!AR391</f>
        <v>28.634374999999999</v>
      </c>
      <c r="AS60" s="93">
        <f>AS35+'Inputs (3)'!AS391</f>
        <v>28.634374999999999</v>
      </c>
      <c r="AT60" s="93">
        <f>AT35+'Inputs (3)'!AT391</f>
        <v>28.634374999999999</v>
      </c>
      <c r="AU60" s="93">
        <f>AU35+'Inputs (3)'!AU391</f>
        <v>28.634374999999999</v>
      </c>
      <c r="AV60" s="93">
        <f>AV35+'Inputs (3)'!AV391</f>
        <v>28.634374999999999</v>
      </c>
      <c r="AW60" s="93">
        <f>AW35+'Inputs (3)'!AW391</f>
        <v>28.634374999999999</v>
      </c>
      <c r="AX60" s="93">
        <f>AX35+'Inputs (3)'!AX391</f>
        <v>28.634374999999999</v>
      </c>
      <c r="AY60" s="93">
        <f>AY35+'Inputs (3)'!AY391</f>
        <v>28.634374999999999</v>
      </c>
      <c r="AZ60" s="93">
        <f>AZ35+'Inputs (3)'!AZ391</f>
        <v>28.634374999999999</v>
      </c>
      <c r="BA60" s="93">
        <f>BA35+'Inputs (3)'!BA391</f>
        <v>28.634374999999999</v>
      </c>
      <c r="BB60" s="93">
        <f>BB35+'Inputs (3)'!BB391</f>
        <v>28.634374999999999</v>
      </c>
      <c r="BC60" s="93">
        <f>BC35+'Inputs (3)'!BC391</f>
        <v>28.634374999999999</v>
      </c>
      <c r="BD60" s="93">
        <f>BD35+'Inputs (3)'!BD391</f>
        <v>28.634374999999999</v>
      </c>
      <c r="BE60" s="93">
        <f>BE35+'Inputs (3)'!BE391</f>
        <v>28.634374999999999</v>
      </c>
      <c r="BF60" s="93">
        <f>BF35+'Inputs (3)'!BF391</f>
        <v>28.634374999999999</v>
      </c>
      <c r="BG60" s="93">
        <f>BG35+'Inputs (3)'!BG391</f>
        <v>28.634374999999999</v>
      </c>
      <c r="BH60" s="93">
        <f>BH35+'Inputs (3)'!BH391</f>
        <v>28.634374999999999</v>
      </c>
      <c r="BI60" s="93">
        <f>BI35+'Inputs (3)'!BI391</f>
        <v>28.634374999999999</v>
      </c>
      <c r="BJ60" s="93">
        <f>BJ35+'Inputs (3)'!BJ391</f>
        <v>28.634374999999999</v>
      </c>
      <c r="BK60" s="93">
        <f>BK35+'Inputs (3)'!BK391</f>
        <v>28.634374999999999</v>
      </c>
      <c r="BL60" s="93">
        <f>BL35+'Inputs (3)'!BL391</f>
        <v>28.634374999999999</v>
      </c>
      <c r="BM60" s="93">
        <f>BM35+'Inputs (3)'!BM391</f>
        <v>28.634374999999999</v>
      </c>
    </row>
    <row r="62" spans="2:65">
      <c r="F62" s="294">
        <f>SUM(F53:F61)</f>
        <v>96</v>
      </c>
      <c r="G62" s="294">
        <f t="shared" ref="G62:BM62" si="10">SUM(G53:G61)</f>
        <v>96</v>
      </c>
      <c r="H62" s="294">
        <f t="shared" si="10"/>
        <v>96</v>
      </c>
      <c r="I62" s="294">
        <f t="shared" si="10"/>
        <v>96</v>
      </c>
      <c r="J62" s="294">
        <f t="shared" si="10"/>
        <v>150.85</v>
      </c>
      <c r="K62" s="294">
        <f t="shared" si="10"/>
        <v>174.22499999999999</v>
      </c>
      <c r="L62" s="294">
        <f t="shared" si="10"/>
        <v>194.19687499999998</v>
      </c>
      <c r="M62" s="294">
        <f t="shared" si="10"/>
        <v>221.56874999999999</v>
      </c>
      <c r="N62" s="294">
        <f t="shared" si="10"/>
        <v>240.04270833333334</v>
      </c>
      <c r="O62" s="294">
        <f t="shared" si="10"/>
        <v>256.86312500000003</v>
      </c>
      <c r="P62" s="294">
        <f t="shared" si="10"/>
        <v>261.68354166666666</v>
      </c>
      <c r="Q62" s="294">
        <f t="shared" si="10"/>
        <v>261.9289583333333</v>
      </c>
      <c r="R62" s="294">
        <f t="shared" si="10"/>
        <v>261.9289583333333</v>
      </c>
      <c r="S62" s="294">
        <f t="shared" si="10"/>
        <v>261.9289583333333</v>
      </c>
      <c r="T62" s="294">
        <f t="shared" si="10"/>
        <v>261.9289583333333</v>
      </c>
      <c r="U62" s="294">
        <f t="shared" si="10"/>
        <v>261.9289583333333</v>
      </c>
      <c r="V62" s="294">
        <f t="shared" si="10"/>
        <v>261.9289583333333</v>
      </c>
      <c r="W62" s="294">
        <f t="shared" si="10"/>
        <v>261.9289583333333</v>
      </c>
      <c r="X62" s="294">
        <f t="shared" si="10"/>
        <v>261.9289583333333</v>
      </c>
      <c r="Y62" s="294">
        <f t="shared" si="10"/>
        <v>261.9289583333333</v>
      </c>
      <c r="Z62" s="294">
        <f t="shared" si="10"/>
        <v>261.9289583333333</v>
      </c>
      <c r="AA62" s="294">
        <f t="shared" si="10"/>
        <v>261.9289583333333</v>
      </c>
      <c r="AB62" s="294">
        <f t="shared" si="10"/>
        <v>261.9289583333333</v>
      </c>
      <c r="AC62" s="294">
        <f t="shared" si="10"/>
        <v>261.9289583333333</v>
      </c>
      <c r="AD62" s="294">
        <f t="shared" si="10"/>
        <v>261.9289583333333</v>
      </c>
      <c r="AE62" s="294">
        <f t="shared" si="10"/>
        <v>261.9289583333333</v>
      </c>
      <c r="AF62" s="294">
        <f t="shared" si="10"/>
        <v>261.9289583333333</v>
      </c>
      <c r="AG62" s="294">
        <f t="shared" si="10"/>
        <v>261.9289583333333</v>
      </c>
      <c r="AH62" s="294">
        <f t="shared" si="10"/>
        <v>261.9289583333333</v>
      </c>
      <c r="AI62" s="294">
        <f t="shared" si="10"/>
        <v>261.9289583333333</v>
      </c>
      <c r="AJ62" s="294">
        <f t="shared" si="10"/>
        <v>261.9289583333333</v>
      </c>
      <c r="AK62" s="294">
        <f t="shared" si="10"/>
        <v>261.9289583333333</v>
      </c>
      <c r="AL62" s="294">
        <f t="shared" si="10"/>
        <v>261.9289583333333</v>
      </c>
      <c r="AM62" s="294">
        <f t="shared" si="10"/>
        <v>261.9289583333333</v>
      </c>
      <c r="AN62" s="294">
        <f t="shared" si="10"/>
        <v>261.9289583333333</v>
      </c>
      <c r="AO62" s="294">
        <f t="shared" si="10"/>
        <v>261.9289583333333</v>
      </c>
      <c r="AP62" s="294">
        <f t="shared" si="10"/>
        <v>261.9289583333333</v>
      </c>
      <c r="AQ62" s="294">
        <f t="shared" si="10"/>
        <v>261.9289583333333</v>
      </c>
      <c r="AR62" s="294">
        <f t="shared" si="10"/>
        <v>261.9289583333333</v>
      </c>
      <c r="AS62" s="294">
        <f t="shared" si="10"/>
        <v>261.9289583333333</v>
      </c>
      <c r="AT62" s="294">
        <f t="shared" si="10"/>
        <v>261.9289583333333</v>
      </c>
      <c r="AU62" s="294">
        <f t="shared" si="10"/>
        <v>261.9289583333333</v>
      </c>
      <c r="AV62" s="294">
        <f t="shared" si="10"/>
        <v>261.9289583333333</v>
      </c>
      <c r="AW62" s="294">
        <f t="shared" si="10"/>
        <v>261.9289583333333</v>
      </c>
      <c r="AX62" s="294">
        <f t="shared" si="10"/>
        <v>261.9289583333333</v>
      </c>
      <c r="AY62" s="294">
        <f t="shared" si="10"/>
        <v>261.9289583333333</v>
      </c>
      <c r="AZ62" s="294">
        <f t="shared" si="10"/>
        <v>261.9289583333333</v>
      </c>
      <c r="BA62" s="294">
        <f t="shared" si="10"/>
        <v>261.9289583333333</v>
      </c>
      <c r="BB62" s="294">
        <f t="shared" si="10"/>
        <v>261.9289583333333</v>
      </c>
      <c r="BC62" s="294">
        <f t="shared" si="10"/>
        <v>261.9289583333333</v>
      </c>
      <c r="BD62" s="294">
        <f t="shared" si="10"/>
        <v>261.9289583333333</v>
      </c>
      <c r="BE62" s="294">
        <f t="shared" si="10"/>
        <v>261.9289583333333</v>
      </c>
      <c r="BF62" s="294">
        <f t="shared" si="10"/>
        <v>261.9289583333333</v>
      </c>
      <c r="BG62" s="294">
        <f t="shared" si="10"/>
        <v>261.9289583333333</v>
      </c>
      <c r="BH62" s="294">
        <f t="shared" si="10"/>
        <v>261.9289583333333</v>
      </c>
      <c r="BI62" s="294">
        <f t="shared" si="10"/>
        <v>261.9289583333333</v>
      </c>
      <c r="BJ62" s="294">
        <f t="shared" si="10"/>
        <v>261.9289583333333</v>
      </c>
      <c r="BK62" s="294">
        <f t="shared" si="10"/>
        <v>261.9289583333333</v>
      </c>
      <c r="BL62" s="294">
        <f t="shared" si="10"/>
        <v>261.9289583333333</v>
      </c>
      <c r="BM62" s="294">
        <f t="shared" si="10"/>
        <v>261.9289583333333</v>
      </c>
    </row>
    <row r="64" spans="2:65" s="60" customFormat="1">
      <c r="B64" s="1535" t="s">
        <v>125</v>
      </c>
      <c r="C64" s="60" t="s">
        <v>110</v>
      </c>
      <c r="D64" s="60" t="s">
        <v>111</v>
      </c>
      <c r="F64" s="60">
        <f>F38+'Inputs (3)'!F393</f>
        <v>136</v>
      </c>
      <c r="G64" s="60">
        <f>G38+'Inputs (3)'!G393</f>
        <v>147.07689999999999</v>
      </c>
      <c r="H64" s="60">
        <f>H38+'Inputs (3)'!H393</f>
        <v>152.94936700000002</v>
      </c>
      <c r="I64" s="60">
        <f>I38+'Inputs (3)'!I393</f>
        <v>159.05641441000003</v>
      </c>
      <c r="J64" s="60">
        <f>J38+'Inputs (3)'!J393</f>
        <v>308.7605096768267</v>
      </c>
      <c r="K64" s="60">
        <f>K38+'Inputs (3)'!K393</f>
        <v>458.69898611597074</v>
      </c>
      <c r="L64" s="60">
        <f>L38+'Inputs (3)'!L393</f>
        <v>620.11963541584612</v>
      </c>
      <c r="M64" s="60">
        <f>M38+'Inputs (3)'!M393</f>
        <v>737.89358114819504</v>
      </c>
      <c r="N64" s="60">
        <f>N38+'Inputs (3)'!N393</f>
        <v>844.73982299185298</v>
      </c>
      <c r="O64" s="60">
        <f>O38+'Inputs (3)'!O393</f>
        <v>958.9431987531616</v>
      </c>
      <c r="P64" s="60">
        <f>P38+'Inputs (3)'!P393</f>
        <v>997.23686668920618</v>
      </c>
      <c r="Q64" s="60">
        <f>Q38+'Inputs (3)'!Q393</f>
        <v>1037.0603595422701</v>
      </c>
      <c r="R64" s="60">
        <f>R38+'Inputs (3)'!R393</f>
        <v>1078.4748126550212</v>
      </c>
      <c r="S64" s="60">
        <f>S38+'Inputs (3)'!S393</f>
        <v>1121.5438050542141</v>
      </c>
      <c r="T64" s="60">
        <f>T38+'Inputs (3)'!T393</f>
        <v>1166.3334571461646</v>
      </c>
      <c r="U64" s="60">
        <f>U38+'Inputs (3)'!U393</f>
        <v>1212.9125323184865</v>
      </c>
      <c r="V64" s="60">
        <f>V38+'Inputs (3)'!V393</f>
        <v>1261.3525426042959</v>
      </c>
      <c r="W64" s="60">
        <f>W38+'Inputs (3)'!W393</f>
        <v>1311.7278585713293</v>
      </c>
      <c r="X64" s="60">
        <f>X38+'Inputs (3)'!X393</f>
        <v>1364.1158236049303</v>
      </c>
      <c r="Y64" s="60">
        <f>Y38+'Inputs (3)'!Y393</f>
        <v>1418.5968727605975</v>
      </c>
      <c r="Z64" s="60">
        <f>Z38+'Inputs (3)'!Z393</f>
        <v>1475.2546563688352</v>
      </c>
      <c r="AA64" s="60">
        <f>AA38+'Inputs (3)'!AA393</f>
        <v>1534.1761685823374</v>
      </c>
      <c r="AB64" s="60">
        <f>AB38+'Inputs (3)'!AB393</f>
        <v>1595.4518810631421</v>
      </c>
      <c r="AC64" s="60">
        <f>AC38+'Inputs (3)'!AC393</f>
        <v>1659.1758820153043</v>
      </c>
      <c r="AD64" s="60">
        <f>AD38+'Inputs (3)'!AD393</f>
        <v>1725.4460207768418</v>
      </c>
      <c r="AE64" s="60">
        <f>AE38+'Inputs (3)'!AE393</f>
        <v>1794.3640581932686</v>
      </c>
      <c r="AF64" s="60">
        <f>AF38+'Inputs (3)'!AF393</f>
        <v>1866.035823003913</v>
      </c>
      <c r="AG64" s="60">
        <f>AG38+'Inputs (3)'!AG393</f>
        <v>1940.5713744814709</v>
      </c>
      <c r="AH64" s="60">
        <f>AH38+'Inputs (3)'!AH393</f>
        <v>2018.0851715748533</v>
      </c>
      <c r="AI64" s="60">
        <f>AI38+'Inputs (3)'!AI393</f>
        <v>2098.6962488153945</v>
      </c>
      <c r="AJ64" s="60">
        <f>AJ38+'Inputs (3)'!AJ393</f>
        <v>2182.5283992568834</v>
      </c>
      <c r="AK64" s="60">
        <f>AK38+'Inputs (3)'!AK393</f>
        <v>2269.7103647306985</v>
      </c>
      <c r="AL64" s="60">
        <f>AL38+'Inputs (3)'!AL393</f>
        <v>2360.3760337085719</v>
      </c>
      <c r="AM64" s="60">
        <f>AM38+'Inputs (3)'!AM393</f>
        <v>2454.6646470772203</v>
      </c>
      <c r="AN64" s="60">
        <f>AN38+'Inputs (3)'!AN393</f>
        <v>2552.7210121412231</v>
      </c>
      <c r="AO64" s="60">
        <f>AO38+'Inputs (3)'!AO393</f>
        <v>2654.6957251832137</v>
      </c>
      <c r="AP64" s="60">
        <f>AP38+'Inputs (3)'!AP393</f>
        <v>2760.7454029235746</v>
      </c>
      <c r="AQ64" s="60">
        <f>AQ38+'Inputs (3)'!AQ393</f>
        <v>2871.0329232355402</v>
      </c>
      <c r="AR64" s="60">
        <f>AR38+'Inputs (3)'!AR393</f>
        <v>2985.7276754858349</v>
      </c>
      <c r="AS64" s="60">
        <f>AS38+'Inputs (3)'!AS393</f>
        <v>3105.005820885769</v>
      </c>
      <c r="AT64" s="60">
        <f>AT38+'Inputs (3)'!AT393</f>
        <v>3229.050563253114</v>
      </c>
      <c r="AU64" s="60">
        <f>AU38+'Inputs (3)'!AU393</f>
        <v>3358.0524306011107</v>
      </c>
      <c r="AV64" s="60">
        <f>AV38+'Inputs (3)'!AV393</f>
        <v>3492.2095679875638</v>
      </c>
      <c r="AW64" s="60">
        <f>AW38+'Inputs (3)'!AW393</f>
        <v>3631.7280420743468</v>
      </c>
      <c r="AX64" s="60">
        <f>AX38+'Inputs (3)'!AX393</f>
        <v>3776.8221578656203</v>
      </c>
      <c r="AY64" s="60">
        <f>AY38+'Inputs (3)'!AY393</f>
        <v>3927.714788111793</v>
      </c>
      <c r="AZ64" s="60">
        <f>AZ38+'Inputs (3)'!AZ393</f>
        <v>4084.637715885759</v>
      </c>
      <c r="BA64" s="60">
        <f>BA38+'Inputs (3)'!BA393</f>
        <v>4247.8319908581689</v>
      </c>
      <c r="BB64" s="60">
        <f>BB38+'Inputs (3)'!BB393</f>
        <v>4417.5482998195848</v>
      </c>
      <c r="BC64" s="60">
        <f>BC38+'Inputs (3)'!BC393</f>
        <v>4594.0473520192691</v>
      </c>
      <c r="BD64" s="60">
        <f>BD38+'Inputs (3)'!BD393</f>
        <v>4777.6002799131493</v>
      </c>
      <c r="BE64" s="60">
        <f>BE38+'Inputs (3)'!BE393</f>
        <v>4968.4890559371761</v>
      </c>
      <c r="BF64" s="60">
        <f>BF38+'Inputs (3)'!BF393</f>
        <v>5167.0069259469901</v>
      </c>
      <c r="BG64" s="60">
        <f>BG38+'Inputs (3)'!BG393</f>
        <v>5373.4588599903655</v>
      </c>
      <c r="BH64" s="60">
        <f>BH38+'Inputs (3)'!BH393</f>
        <v>5588.1620211056425</v>
      </c>
      <c r="BI64" s="60">
        <f>BI38+'Inputs (3)'!BI393</f>
        <v>5811.4462528669983</v>
      </c>
      <c r="BJ64" s="60">
        <f>BJ38+'Inputs (3)'!BJ393</f>
        <v>6043.6545864263244</v>
      </c>
      <c r="BK64" s="60">
        <f>BK38+'Inputs (3)'!BK393</f>
        <v>6285.1437678313605</v>
      </c>
      <c r="BL64" s="60">
        <f>BL38+'Inputs (3)'!BL393</f>
        <v>6536.2848064310401</v>
      </c>
      <c r="BM64" s="60">
        <f>BM38+'Inputs (3)'!BM393</f>
        <v>6797.4635452112989</v>
      </c>
    </row>
    <row r="65" spans="2:65" s="60" customFormat="1">
      <c r="B65" s="1535"/>
      <c r="C65" s="60" t="s">
        <v>110</v>
      </c>
      <c r="D65" s="60" t="s">
        <v>112</v>
      </c>
      <c r="F65" s="60">
        <f>F39+'Inputs (3)'!F394</f>
        <v>433</v>
      </c>
      <c r="G65" s="60">
        <f>G39+'Inputs (3)'!G394</f>
        <v>468.31209999999993</v>
      </c>
      <c r="H65" s="60">
        <f>H39+'Inputs (3)'!H394</f>
        <v>487.03397500000005</v>
      </c>
      <c r="I65" s="60">
        <f>I39+'Inputs (3)'!I394</f>
        <v>506.50440673000008</v>
      </c>
      <c r="J65" s="60">
        <f>J39+'Inputs (3)'!J394</f>
        <v>1079.844322217755</v>
      </c>
      <c r="K65" s="60">
        <f>K39+'Inputs (3)'!K394</f>
        <v>1451.7014509600231</v>
      </c>
      <c r="L65" s="60">
        <f>L39+'Inputs (3)'!L394</f>
        <v>1851.5653081097505</v>
      </c>
      <c r="M65" s="60">
        <f>M39+'Inputs (3)'!M394</f>
        <v>2203.3169807162321</v>
      </c>
      <c r="N65" s="60">
        <f>N39+'Inputs (3)'!N394</f>
        <v>2522.4683554886969</v>
      </c>
      <c r="O65" s="60">
        <f>O39+'Inputs (3)'!O394</f>
        <v>2863.6172183550575</v>
      </c>
      <c r="P65" s="60">
        <f>P39+'Inputs (3)'!P394</f>
        <v>2978.101850826059</v>
      </c>
      <c r="Q65" s="60">
        <f>Q39+'Inputs (3)'!Q394</f>
        <v>3097.1640669080039</v>
      </c>
      <c r="R65" s="60">
        <f>R39+'Inputs (3)'!R394</f>
        <v>3220.9869158946922</v>
      </c>
      <c r="S65" s="60">
        <f>S39+'Inputs (3)'!S394</f>
        <v>3349.7607674301603</v>
      </c>
      <c r="T65" s="60">
        <f>T39+'Inputs (3)'!T394</f>
        <v>3483.6836042740379</v>
      </c>
      <c r="U65" s="60">
        <f>U39+'Inputs (3)'!U394</f>
        <v>3622.9613267760697</v>
      </c>
      <c r="V65" s="60">
        <f>V39+'Inputs (3)'!V394</f>
        <v>3767.8080695281155</v>
      </c>
      <c r="W65" s="60">
        <f>W39+'Inputs (3)'!W394</f>
        <v>3918.4465306806733</v>
      </c>
      <c r="X65" s="60">
        <f>X39+'Inputs (3)'!X394</f>
        <v>4075.1083144304762</v>
      </c>
      <c r="Y65" s="60">
        <f>Y39+'Inputs (3)'!Y394</f>
        <v>4238.0342872059491</v>
      </c>
      <c r="Z65" s="60">
        <f>Z39+'Inputs (3)'!Z394</f>
        <v>4407.4749480983864</v>
      </c>
      <c r="AA65" s="60">
        <f>AA39+'Inputs (3)'!AA394</f>
        <v>4583.6908141086496</v>
      </c>
      <c r="AB65" s="60">
        <f>AB39+'Inputs (3)'!AB394</f>
        <v>4766.9528208019119</v>
      </c>
      <c r="AC65" s="60">
        <f>AC39+'Inputs (3)'!AC394</f>
        <v>4957.5427389867737</v>
      </c>
      <c r="AD65" s="60">
        <f>AD39+'Inputs (3)'!AD394</f>
        <v>5155.7536080596119</v>
      </c>
      <c r="AE65" s="60">
        <f>AE39+'Inputs (3)'!AE394</f>
        <v>5361.8901866807655</v>
      </c>
      <c r="AF65" s="60">
        <f>AF39+'Inputs (3)'!AF394</f>
        <v>5576.2694214757275</v>
      </c>
      <c r="AG65" s="60">
        <f>AG39+'Inputs (3)'!AG394</f>
        <v>5799.2209344823214</v>
      </c>
      <c r="AH65" s="60">
        <f>AH39+'Inputs (3)'!AH394</f>
        <v>6031.087530093605</v>
      </c>
      <c r="AI65" s="60">
        <f>AI39+'Inputs (3)'!AI394</f>
        <v>6272.2257222762983</v>
      </c>
      <c r="AJ65" s="60">
        <f>AJ39+'Inputs (3)'!AJ394</f>
        <v>6523.00628287567</v>
      </c>
      <c r="AK65" s="60">
        <f>AK39+'Inputs (3)'!AK394</f>
        <v>6783.8148118502659</v>
      </c>
      <c r="AL65" s="60">
        <f>AL39+'Inputs (3)'!AL394</f>
        <v>7055.0523303136315</v>
      </c>
      <c r="AM65" s="60">
        <f>AM39+'Inputs (3)'!AM394</f>
        <v>7337.1358972952139</v>
      </c>
      <c r="AN65" s="60">
        <f>AN39+'Inputs (3)'!AN394</f>
        <v>7630.4992511691298</v>
      </c>
      <c r="AO65" s="60">
        <f>AO39+'Inputs (3)'!AO394</f>
        <v>7935.5934767374647</v>
      </c>
      <c r="AP65" s="60">
        <f>AP39+'Inputs (3)'!AP394</f>
        <v>8252.8876989941818</v>
      </c>
      <c r="AQ65" s="60">
        <f>AQ39+'Inputs (3)'!AQ394</f>
        <v>8582.8698046367826</v>
      </c>
      <c r="AR65" s="60">
        <f>AR39+'Inputs (3)'!AR394</f>
        <v>8926.0471924355716</v>
      </c>
      <c r="AS65" s="60">
        <f>AS39+'Inputs (3)'!AS394</f>
        <v>9282.9475536147165</v>
      </c>
      <c r="AT65" s="60">
        <f>AT39+'Inputs (3)'!AT394</f>
        <v>9654.1196834454749</v>
      </c>
      <c r="AU65" s="60">
        <f>AU39+'Inputs (3)'!AU394</f>
        <v>10040.134325300047</v>
      </c>
      <c r="AV65" s="60">
        <f>AV39+'Inputs (3)'!AV394</f>
        <v>10441.585048464309</v>
      </c>
      <c r="AW65" s="60">
        <f>AW39+'Inputs (3)'!AW394</f>
        <v>10859.089161059705</v>
      </c>
      <c r="AX65" s="60">
        <f>AX39+'Inputs (3)'!AX394</f>
        <v>11293.288659478625</v>
      </c>
      <c r="AY65" s="60">
        <f>AY39+'Inputs (3)'!AY394</f>
        <v>11744.851215793598</v>
      </c>
      <c r="AZ65" s="60">
        <f>AZ39+'Inputs (3)'!AZ394</f>
        <v>12214.471204659241</v>
      </c>
      <c r="BA65" s="60">
        <f>BA39+'Inputs (3)'!BA394</f>
        <v>12702.870771286531</v>
      </c>
      <c r="BB65" s="60">
        <f>BB39+'Inputs (3)'!BB394</f>
        <v>13210.800942132139</v>
      </c>
      <c r="BC65" s="60">
        <f>BC39+'Inputs (3)'!BC394</f>
        <v>13739.042780011392</v>
      </c>
      <c r="BD65" s="60">
        <f>BD39+'Inputs (3)'!BD394</f>
        <v>14288.408585411637</v>
      </c>
      <c r="BE65" s="60">
        <f>BE39+'Inputs (3)'!BE394</f>
        <v>14859.743145853889</v>
      </c>
      <c r="BF65" s="60">
        <f>BF39+'Inputs (3)'!BF394</f>
        <v>15453.9250352246</v>
      </c>
      <c r="BG65" s="60">
        <f>BG39+'Inputs (3)'!BG394</f>
        <v>16071.867965076237</v>
      </c>
      <c r="BH65" s="60">
        <f>BH39+'Inputs (3)'!BH394</f>
        <v>16714.522189975221</v>
      </c>
      <c r="BI65" s="60">
        <f>BI39+'Inputs (3)'!BI394</f>
        <v>17382.875969059034</v>
      </c>
      <c r="BJ65" s="60">
        <f>BJ39+'Inputs (3)'!BJ394</f>
        <v>18077.957086050756</v>
      </c>
      <c r="BK65" s="60">
        <f>BK39+'Inputs (3)'!BK394</f>
        <v>18800.834430069019</v>
      </c>
      <c r="BL65" s="60">
        <f>BL39+'Inputs (3)'!BL394</f>
        <v>19552.619639665307</v>
      </c>
      <c r="BM65" s="60">
        <f>BM39+'Inputs (3)'!BM394</f>
        <v>20334.468812617248</v>
      </c>
    </row>
    <row r="66" spans="2:65" s="60" customFormat="1">
      <c r="B66" s="1535"/>
      <c r="C66" s="60" t="s">
        <v>162</v>
      </c>
      <c r="D66" s="60" t="s">
        <v>111</v>
      </c>
      <c r="F66" s="60">
        <f>F40+'Inputs (3)'!F395</f>
        <v>54.5</v>
      </c>
      <c r="G66" s="60">
        <f>G40+'Inputs (3)'!G395</f>
        <v>58.926499999999983</v>
      </c>
      <c r="H66" s="60">
        <f>H40+'Inputs (3)'!H395</f>
        <v>61.272951000000006</v>
      </c>
      <c r="I66" s="60">
        <f>I40+'Inputs (3)'!I395</f>
        <v>63.71294177</v>
      </c>
      <c r="J66" s="60">
        <f>J40+'Inputs (3)'!J395</f>
        <v>132.96411833512002</v>
      </c>
      <c r="K66" s="60">
        <f>K40+'Inputs (3)'!K395</f>
        <v>137.77723957212999</v>
      </c>
      <c r="L66" s="60">
        <f>L40+'Inputs (3)'!L395</f>
        <v>143.26444810908464</v>
      </c>
      <c r="M66" s="60">
        <f>M40+'Inputs (3)'!M395</f>
        <v>186.2130356951744</v>
      </c>
      <c r="N66" s="60">
        <f>N40+'Inputs (3)'!N395</f>
        <v>193.6298878709467</v>
      </c>
      <c r="O66" s="60">
        <f>O40+'Inputs (3)'!O395</f>
        <v>201.34246405618887</v>
      </c>
      <c r="P66" s="60">
        <f>P40+'Inputs (3)'!P395</f>
        <v>209.36256470895285</v>
      </c>
      <c r="Q66" s="60">
        <f>Q40+'Inputs (3)'!Q395</f>
        <v>217.7024614505429</v>
      </c>
      <c r="R66" s="60">
        <f>R40+'Inputs (3)'!R395</f>
        <v>226.37491588639341</v>
      </c>
      <c r="S66" s="60">
        <f>S40+'Inputs (3)'!S395</f>
        <v>235.39319917901287</v>
      </c>
      <c r="T66" s="60">
        <f>T40+'Inputs (3)'!T395</f>
        <v>244.771112403052</v>
      </c>
      <c r="U66" s="60">
        <f>U40+'Inputs (3)'!U395</f>
        <v>254.52300771375909</v>
      </c>
      <c r="V66" s="60">
        <f>V40+'Inputs (3)'!V395</f>
        <v>264.66381036133203</v>
      </c>
      <c r="W66" s="60">
        <f>W40+'Inputs (3)'!W395</f>
        <v>275.20904158497848</v>
      </c>
      <c r="X66" s="60">
        <f>X40+'Inputs (3)'!X395</f>
        <v>286.17484242184668</v>
      </c>
      <c r="Y66" s="60">
        <f>Y40+'Inputs (3)'!Y395</f>
        <v>297.57799846739363</v>
      </c>
      <c r="Z66" s="60">
        <f>Z40+'Inputs (3)'!Z395</f>
        <v>309.43596562522259</v>
      </c>
      <c r="AA66" s="60">
        <f>AA40+'Inputs (3)'!AA395</f>
        <v>321.76689688593876</v>
      </c>
      <c r="AB66" s="60">
        <f>AB40+'Inputs (3)'!AB395</f>
        <v>334.58967017615487</v>
      </c>
      <c r="AC66" s="60">
        <f>AC40+'Inputs (3)'!AC395</f>
        <v>347.92391732042285</v>
      </c>
      <c r="AD66" s="60">
        <f>AD40+'Inputs (3)'!AD395</f>
        <v>361.79005416057834</v>
      </c>
      <c r="AE66" s="60">
        <f>AE40+'Inputs (3)'!AE395</f>
        <v>376.2093118787601</v>
      </c>
      <c r="AF66" s="60">
        <f>AF40+'Inputs (3)'!AF395</f>
        <v>391.20376957222192</v>
      </c>
      <c r="AG66" s="60">
        <f>AG40+'Inputs (3)'!AG395</f>
        <v>406.79638812997155</v>
      </c>
      <c r="AH66" s="60">
        <f>AH40+'Inputs (3)'!AH395</f>
        <v>423.01104546327707</v>
      </c>
      <c r="AI66" s="60">
        <f>AI40+'Inputs (3)'!AI395</f>
        <v>439.87257314415791</v>
      </c>
      <c r="AJ66" s="60">
        <f>AJ40+'Inputs (3)'!AJ395</f>
        <v>457.40679450814446</v>
      </c>
      <c r="AK66" s="60">
        <f>AK40+'Inputs (3)'!AK395</f>
        <v>475.64056427983718</v>
      </c>
      <c r="AL66" s="60">
        <f>AL40+'Inputs (3)'!AL395</f>
        <v>494.60180978213856</v>
      </c>
      <c r="AM66" s="60">
        <f>AM40+'Inputs (3)'!AM395</f>
        <v>514.31957379246523</v>
      </c>
      <c r="AN66" s="60">
        <f>AN40+'Inputs (3)'!AN395</f>
        <v>534.82405911177614</v>
      </c>
      <c r="AO66" s="60">
        <f>AO40+'Inputs (3)'!AO395</f>
        <v>556.14667491488785</v>
      </c>
      <c r="AP66" s="60">
        <f>AP40+'Inputs (3)'!AP395</f>
        <v>578.32008495328353</v>
      </c>
      <c r="AQ66" s="60">
        <f>AQ40+'Inputs (3)'!AQ395</f>
        <v>601.37825768446885</v>
      </c>
      <c r="AR66" s="60">
        <f>AR40+'Inputs (3)'!AR395</f>
        <v>625.356518404893</v>
      </c>
      <c r="AS66" s="60">
        <f>AS40+'Inputs (3)'!AS395</f>
        <v>650.29160346652577</v>
      </c>
      <c r="AT66" s="60">
        <f>AT40+'Inputs (3)'!AT395</f>
        <v>676.22171666038673</v>
      </c>
      <c r="AU66" s="60">
        <f>AU40+'Inputs (3)'!AU395</f>
        <v>703.18658785365824</v>
      </c>
      <c r="AV66" s="60">
        <f>AV40+'Inputs (3)'!AV395</f>
        <v>731.22753397046631</v>
      </c>
      <c r="AW66" s="60">
        <f>AW40+'Inputs (3)'!AW395</f>
        <v>760.38752241002658</v>
      </c>
      <c r="AX66" s="60">
        <f>AX40+'Inputs (3)'!AX395</f>
        <v>790.71123699959139</v>
      </c>
      <c r="AY66" s="60">
        <f>AY40+'Inputs (3)'!AY395</f>
        <v>822.24514658353371</v>
      </c>
      <c r="AZ66" s="60">
        <f>AZ40+'Inputs (3)'!AZ395</f>
        <v>855.03757635395277</v>
      </c>
      <c r="BA66" s="60">
        <f>BA40+'Inputs (3)'!BA395</f>
        <v>889.13878203240074</v>
      </c>
      <c r="BB66" s="60">
        <f>BB40+'Inputs (3)'!BB395</f>
        <v>924.60102701671542</v>
      </c>
      <c r="BC66" s="60">
        <f>BC40+'Inputs (3)'!BC395</f>
        <v>961.47866261149295</v>
      </c>
      <c r="BD66" s="60">
        <f>BD40+'Inputs (3)'!BD395</f>
        <v>999.82821146548486</v>
      </c>
      <c r="BE66" s="60">
        <f>BE40+'Inputs (3)'!BE395</f>
        <v>1039.7084543441229</v>
      </c>
      <c r="BF66" s="60">
        <f>BF40+'Inputs (3)'!BF395</f>
        <v>1081.1805203705064</v>
      </c>
      <c r="BG66" s="60">
        <f>BG40+'Inputs (3)'!BG395</f>
        <v>1124.3079808735242</v>
      </c>
      <c r="BH66" s="60">
        <f>BH40+'Inputs (3)'!BH395</f>
        <v>1169.1569469873086</v>
      </c>
      <c r="BI66" s="60">
        <f>BI40+'Inputs (3)'!BI395</f>
        <v>1215.7961711520093</v>
      </c>
      <c r="BJ66" s="60">
        <f>BJ40+'Inputs (3)'!BJ395</f>
        <v>1264.297152671855</v>
      </c>
      <c r="BK66" s="60">
        <f>BK40+'Inputs (3)'!BK395</f>
        <v>1314.7342474927068</v>
      </c>
      <c r="BL66" s="60">
        <f>BL40+'Inputs (3)'!BL395</f>
        <v>1367.1847823678124</v>
      </c>
      <c r="BM66" s="60">
        <f>BM40+'Inputs (3)'!BM395</f>
        <v>1421.7291735871843</v>
      </c>
    </row>
    <row r="67" spans="2:65" s="60" customFormat="1">
      <c r="B67" s="1535"/>
      <c r="C67" s="60" t="s">
        <v>162</v>
      </c>
      <c r="D67" s="60" t="s">
        <v>112</v>
      </c>
      <c r="F67" s="60">
        <f>F41+'Inputs (3)'!F396</f>
        <v>241</v>
      </c>
      <c r="G67" s="60">
        <f>G41+'Inputs (3)'!G396</f>
        <v>260.64489999999995</v>
      </c>
      <c r="H67" s="60">
        <f>H41+'Inputs (3)'!H396</f>
        <v>271.06008700000007</v>
      </c>
      <c r="I67" s="60">
        <f>I41+'Inputs (3)'!I396</f>
        <v>281.89156321000002</v>
      </c>
      <c r="J67" s="60">
        <f>J41+'Inputs (3)'!J396</f>
        <v>366.15514479430004</v>
      </c>
      <c r="K67" s="60">
        <f>K41+'Inputs (3)'!K396</f>
        <v>381.08827091946125</v>
      </c>
      <c r="L67" s="60">
        <f>L41+'Inputs (3)'!L396</f>
        <v>396.31687610253317</v>
      </c>
      <c r="M67" s="60">
        <f>M41+'Inputs (3)'!M396</f>
        <v>515.19272215414583</v>
      </c>
      <c r="N67" s="60">
        <f>N41+'Inputs (3)'!N396</f>
        <v>535.78063775779003</v>
      </c>
      <c r="O67" s="60">
        <f>O41+'Inputs (3)'!O396</f>
        <v>557.1914761871044</v>
      </c>
      <c r="P67" s="60">
        <f>P41+'Inputs (3)'!P396</f>
        <v>579.45813654116125</v>
      </c>
      <c r="Q67" s="60">
        <f>Q41+'Inputs (3)'!Q396</f>
        <v>602.6148333485778</v>
      </c>
      <c r="R67" s="60">
        <f>R41+'Inputs (3)'!R396</f>
        <v>626.69714916866383</v>
      </c>
      <c r="S67" s="60">
        <f>S41+'Inputs (3)'!S396</f>
        <v>651.74208929613781</v>
      </c>
      <c r="T67" s="60">
        <f>T41+'Inputs (3)'!T396</f>
        <v>677.78813865353243</v>
      </c>
      <c r="U67" s="60">
        <f>U41+'Inputs (3)'!U396</f>
        <v>704.87532095878942</v>
      </c>
      <c r="V67" s="60">
        <f>V41+'Inputs (3)'!V396</f>
        <v>733.0452602590301</v>
      </c>
      <c r="W67" s="60">
        <f>W41+'Inputs (3)'!W396</f>
        <v>762.34124492513706</v>
      </c>
      <c r="X67" s="60">
        <f>X41+'Inputs (3)'!X396</f>
        <v>792.80829420556086</v>
      </c>
      <c r="Y67" s="60">
        <f>Y41+'Inputs (3)'!Y396</f>
        <v>824.49322744170399</v>
      </c>
      <c r="Z67" s="60">
        <f>Z41+'Inputs (3)'!Z396</f>
        <v>857.44473605133032</v>
      </c>
      <c r="AA67" s="60">
        <f>AA41+'Inputs (3)'!AA396</f>
        <v>891.71345839070057</v>
      </c>
      <c r="AB67" s="60">
        <f>AB41+'Inputs (3)'!AB396</f>
        <v>927.35205761056534</v>
      </c>
      <c r="AC67" s="60">
        <f>AC41+'Inputs (3)'!AC396</f>
        <v>964.41530262575168</v>
      </c>
      <c r="AD67" s="60">
        <f>AD41+'Inputs (3)'!AD396</f>
        <v>1002.9601523228682</v>
      </c>
      <c r="AE67" s="60">
        <f>AE41+'Inputs (3)'!AE396</f>
        <v>1043.0458431356324</v>
      </c>
      <c r="AF67" s="60">
        <f>AF41+'Inputs (3)'!AF396</f>
        <v>1084.7339801225021</v>
      </c>
      <c r="AG67" s="60">
        <f>AG41+'Inputs (3)'!AG396</f>
        <v>1128.0886316866904</v>
      </c>
      <c r="AH67" s="60">
        <f>AH41+'Inputs (3)'!AH396</f>
        <v>1173.1764280842247</v>
      </c>
      <c r="AI67" s="60">
        <f>AI41+'Inputs (3)'!AI396</f>
        <v>1220.066663871562</v>
      </c>
      <c r="AJ67" s="60">
        <f>AJ41+'Inputs (3)'!AJ396</f>
        <v>1268.8314044503124</v>
      </c>
      <c r="AK67" s="60">
        <f>AK41+'Inputs (3)'!AK396</f>
        <v>1319.5455968729293</v>
      </c>
      <c r="AL67" s="60">
        <f>AL41+'Inputs (3)'!AL396</f>
        <v>1372.287185079789</v>
      </c>
      <c r="AM67" s="60">
        <f>AM41+'Inputs (3)'!AM396</f>
        <v>1427.1372297448811</v>
      </c>
      <c r="AN67" s="60">
        <f>AN41+'Inputs (3)'!AN396</f>
        <v>1484.1800329144344</v>
      </c>
      <c r="AO67" s="60">
        <f>AO41+'Inputs (3)'!AO396</f>
        <v>1543.5032676301621</v>
      </c>
      <c r="AP67" s="60">
        <f>AP41+'Inputs (3)'!AP396</f>
        <v>1605.1981127364938</v>
      </c>
      <c r="AQ67" s="60">
        <f>AQ41+'Inputs (3)'!AQ396</f>
        <v>1669.3593930791121</v>
      </c>
      <c r="AR67" s="60">
        <f>AR41+'Inputs (3)'!AR396</f>
        <v>1736.08572531043</v>
      </c>
      <c r="AS67" s="60">
        <f>AS41+'Inputs (3)'!AS396</f>
        <v>1805.4796695262455</v>
      </c>
      <c r="AT67" s="60">
        <f>AT41+'Inputs (3)'!AT396</f>
        <v>1877.6478869667953</v>
      </c>
      <c r="AU67" s="60">
        <f>AU41+'Inputs (3)'!AU396</f>
        <v>1952.7013040247518</v>
      </c>
      <c r="AV67" s="60">
        <f>AV41+'Inputs (3)'!AV396</f>
        <v>2030.755282812406</v>
      </c>
      <c r="AW67" s="60">
        <f>AW41+'Inputs (3)'!AW396</f>
        <v>2111.9297985503654</v>
      </c>
      <c r="AX67" s="60">
        <f>AX41+'Inputs (3)'!AX396</f>
        <v>2196.3496240506079</v>
      </c>
      <c r="AY67" s="60">
        <f>AY41+'Inputs (3)'!AY396</f>
        <v>2284.1445215776066</v>
      </c>
      <c r="AZ67" s="60">
        <f>AZ41+'Inputs (3)'!AZ396</f>
        <v>2375.4494423826341</v>
      </c>
      <c r="BA67" s="60">
        <f>BA41+'Inputs (3)'!BA396</f>
        <v>2470.4047342181211</v>
      </c>
      <c r="BB67" s="60">
        <f>BB41+'Inputs (3)'!BB396</f>
        <v>2569.1563571512324</v>
      </c>
      <c r="BC67" s="60">
        <f>BC41+'Inputs (3)'!BC396</f>
        <v>2671.8561080086001</v>
      </c>
      <c r="BD67" s="60">
        <f>BD41+'Inputs (3)'!BD396</f>
        <v>2778.6618537974018</v>
      </c>
      <c r="BE67" s="60">
        <f>BE41+'Inputs (3)'!BE396</f>
        <v>2889.7377744618093</v>
      </c>
      <c r="BF67" s="60">
        <f>BF41+'Inputs (3)'!BF396</f>
        <v>3005.254615348168</v>
      </c>
      <c r="BG67" s="60">
        <f>BG41+'Inputs (3)'!BG396</f>
        <v>3125.3899497672187</v>
      </c>
      <c r="BH67" s="60">
        <f>BH41+'Inputs (3)'!BH396</f>
        <v>3250.3284520571847</v>
      </c>
      <c r="BI67" s="60">
        <f>BI41+'Inputs (3)'!BI396</f>
        <v>3380.2621815677267</v>
      </c>
      <c r="BJ67" s="60">
        <f>BJ41+'Inputs (3)'!BJ396</f>
        <v>3515.3908780015395</v>
      </c>
      <c r="BK67" s="60">
        <f>BK41+'Inputs (3)'!BK396</f>
        <v>3655.9222685678365</v>
      </c>
      <c r="BL67" s="60">
        <f>BL41+'Inputs (3)'!BL396</f>
        <v>3802.072387420174</v>
      </c>
      <c r="BM67" s="60">
        <f>BM41+'Inputs (3)'!BM396</f>
        <v>3954.0659078698936</v>
      </c>
    </row>
    <row r="68" spans="2:65" s="60" customFormat="1">
      <c r="B68" s="1535"/>
      <c r="C68" s="60" t="s">
        <v>113</v>
      </c>
      <c r="D68" s="60" t="s">
        <v>111</v>
      </c>
      <c r="F68" s="60">
        <f>F42+'Inputs (3)'!F397</f>
        <v>54.5</v>
      </c>
      <c r="G68" s="60">
        <f>G42+'Inputs (3)'!G397</f>
        <v>58.926499999999983</v>
      </c>
      <c r="H68" s="60">
        <f>H42+'Inputs (3)'!H397</f>
        <v>61.272951000000006</v>
      </c>
      <c r="I68" s="60">
        <f>I42+'Inputs (3)'!I397</f>
        <v>63.71294177</v>
      </c>
      <c r="J68" s="60">
        <f>J42+'Inputs (3)'!J397</f>
        <v>99.723088751340015</v>
      </c>
      <c r="K68" s="60">
        <f>K42+'Inputs (3)'!K397</f>
        <v>103.3329296790975</v>
      </c>
      <c r="L68" s="60">
        <f>L42+'Inputs (3)'!L397</f>
        <v>107.44833608181348</v>
      </c>
      <c r="M68" s="60">
        <f>M42+'Inputs (3)'!M397</f>
        <v>148.97042855613952</v>
      </c>
      <c r="N68" s="60">
        <f>N42+'Inputs (3)'!N397</f>
        <v>154.90391029675735</v>
      </c>
      <c r="O68" s="60">
        <f>O42+'Inputs (3)'!O397</f>
        <v>161.07397124495108</v>
      </c>
      <c r="P68" s="60">
        <f>P42+'Inputs (3)'!P397</f>
        <v>167.49005176716227</v>
      </c>
      <c r="Q68" s="60">
        <f>Q42+'Inputs (3)'!Q397</f>
        <v>174.1619691604343</v>
      </c>
      <c r="R68" s="60">
        <f>R42+'Inputs (3)'!R397</f>
        <v>181.09993270911471</v>
      </c>
      <c r="S68" s="60">
        <f>S42+'Inputs (3)'!S397</f>
        <v>188.31455934321028</v>
      </c>
      <c r="T68" s="60">
        <f>T42+'Inputs (3)'!T397</f>
        <v>195.81688992244162</v>
      </c>
      <c r="U68" s="60">
        <f>U42+'Inputs (3)'!U397</f>
        <v>203.61840617100725</v>
      </c>
      <c r="V68" s="60">
        <f>V42+'Inputs (3)'!V397</f>
        <v>211.73104828906563</v>
      </c>
      <c r="W68" s="60">
        <f>W42+'Inputs (3)'!W397</f>
        <v>220.16723326798277</v>
      </c>
      <c r="X68" s="60">
        <f>X42+'Inputs (3)'!X397</f>
        <v>228.93987393747733</v>
      </c>
      <c r="Y68" s="60">
        <f>Y42+'Inputs (3)'!Y397</f>
        <v>238.06239877391491</v>
      </c>
      <c r="Z68" s="60">
        <f>Z42+'Inputs (3)'!Z397</f>
        <v>247.54877250017807</v>
      </c>
      <c r="AA68" s="60">
        <f>AA42+'Inputs (3)'!AA397</f>
        <v>257.413517508751</v>
      </c>
      <c r="AB68" s="60">
        <f>AB42+'Inputs (3)'!AB397</f>
        <v>267.67173614092388</v>
      </c>
      <c r="AC68" s="60">
        <f>AC42+'Inputs (3)'!AC397</f>
        <v>278.33913385633832</v>
      </c>
      <c r="AD68" s="60">
        <f>AD42+'Inputs (3)'!AD397</f>
        <v>289.43204332846267</v>
      </c>
      <c r="AE68" s="60">
        <f>AE42+'Inputs (3)'!AE397</f>
        <v>300.96744950300808</v>
      </c>
      <c r="AF68" s="60">
        <f>AF42+'Inputs (3)'!AF397</f>
        <v>312.96301565777753</v>
      </c>
      <c r="AG68" s="60">
        <f>AG42+'Inputs (3)'!AG397</f>
        <v>325.43711050397724</v>
      </c>
      <c r="AH68" s="60">
        <f>AH42+'Inputs (3)'!AH397</f>
        <v>338.40883637062171</v>
      </c>
      <c r="AI68" s="60">
        <f>AI42+'Inputs (3)'!AI397</f>
        <v>351.89805851532634</v>
      </c>
      <c r="AJ68" s="60">
        <f>AJ42+'Inputs (3)'!AJ397</f>
        <v>365.92543560651558</v>
      </c>
      <c r="AK68" s="60">
        <f>AK42+'Inputs (3)'!AK397</f>
        <v>380.51245142386972</v>
      </c>
      <c r="AL68" s="60">
        <f>AL42+'Inputs (3)'!AL397</f>
        <v>395.68144782571085</v>
      </c>
      <c r="AM68" s="60">
        <f>AM42+'Inputs (3)'!AM397</f>
        <v>411.45565903397221</v>
      </c>
      <c r="AN68" s="60">
        <f>AN42+'Inputs (3)'!AN397</f>
        <v>427.85924728942098</v>
      </c>
      <c r="AO68" s="60">
        <f>AO42+'Inputs (3)'!AO397</f>
        <v>444.91733993191036</v>
      </c>
      <c r="AP68" s="60">
        <f>AP42+'Inputs (3)'!AP397</f>
        <v>462.65606796262688</v>
      </c>
      <c r="AQ68" s="60">
        <f>AQ42+'Inputs (3)'!AQ397</f>
        <v>481.10260614757505</v>
      </c>
      <c r="AR68" s="60">
        <f>AR42+'Inputs (3)'!AR397</f>
        <v>500.28521472391435</v>
      </c>
      <c r="AS68" s="60">
        <f>AS42+'Inputs (3)'!AS397</f>
        <v>520.23328277322059</v>
      </c>
      <c r="AT68" s="60">
        <f>AT42+'Inputs (3)'!AT397</f>
        <v>540.97737332830945</v>
      </c>
      <c r="AU68" s="60">
        <f>AU42+'Inputs (3)'!AU397</f>
        <v>562.5492702829265</v>
      </c>
      <c r="AV68" s="60">
        <f>AV42+'Inputs (3)'!AV397</f>
        <v>584.98202717637298</v>
      </c>
      <c r="AW68" s="60">
        <f>AW42+'Inputs (3)'!AW397</f>
        <v>608.31001792802124</v>
      </c>
      <c r="AX68" s="60">
        <f>AX42+'Inputs (3)'!AX397</f>
        <v>632.56898959967316</v>
      </c>
      <c r="AY68" s="60">
        <f>AY42+'Inputs (3)'!AY397</f>
        <v>657.79611726682708</v>
      </c>
      <c r="AZ68" s="60">
        <f>AZ42+'Inputs (3)'!AZ397</f>
        <v>684.0300610831622</v>
      </c>
      <c r="BA68" s="60">
        <f>BA42+'Inputs (3)'!BA397</f>
        <v>711.31102562592059</v>
      </c>
      <c r="BB68" s="60">
        <f>BB42+'Inputs (3)'!BB397</f>
        <v>739.68082161337225</v>
      </c>
      <c r="BC68" s="60">
        <f>BC42+'Inputs (3)'!BC397</f>
        <v>769.18293008919431</v>
      </c>
      <c r="BD68" s="60">
        <f>BD42+'Inputs (3)'!BD397</f>
        <v>799.86256917238791</v>
      </c>
      <c r="BE68" s="60">
        <f>BE42+'Inputs (3)'!BE397</f>
        <v>831.76676347529826</v>
      </c>
      <c r="BF68" s="60">
        <f>BF42+'Inputs (3)'!BF397</f>
        <v>864.94441629640517</v>
      </c>
      <c r="BG68" s="60">
        <f>BG42+'Inputs (3)'!BG397</f>
        <v>899.44638469881932</v>
      </c>
      <c r="BH68" s="60">
        <f>BH42+'Inputs (3)'!BH397</f>
        <v>935.32555758984688</v>
      </c>
      <c r="BI68" s="60">
        <f>BI42+'Inputs (3)'!BI397</f>
        <v>972.63693692160746</v>
      </c>
      <c r="BJ68" s="60">
        <f>BJ42+'Inputs (3)'!BJ397</f>
        <v>1011.4377221374839</v>
      </c>
      <c r="BK68" s="60">
        <f>BK42+'Inputs (3)'!BK397</f>
        <v>1051.7873979941655</v>
      </c>
      <c r="BL68" s="60">
        <f>BL42+'Inputs (3)'!BL397</f>
        <v>1093.7478258942497</v>
      </c>
      <c r="BM68" s="60">
        <f>BM42+'Inputs (3)'!BM397</f>
        <v>1137.3833388697474</v>
      </c>
    </row>
    <row r="69" spans="2:65" s="60" customFormat="1">
      <c r="B69" s="1535"/>
      <c r="C69" s="60" t="s">
        <v>113</v>
      </c>
      <c r="D69" s="60" t="s">
        <v>112</v>
      </c>
      <c r="F69" s="60">
        <f>F43+'Inputs (3)'!F398</f>
        <v>241</v>
      </c>
      <c r="G69" s="60">
        <f>G43+'Inputs (3)'!G398</f>
        <v>260.64489999999995</v>
      </c>
      <c r="H69" s="60">
        <f>H43+'Inputs (3)'!H398</f>
        <v>271.06008700000007</v>
      </c>
      <c r="I69" s="60">
        <f>I43+'Inputs (3)'!I398</f>
        <v>281.89156321000002</v>
      </c>
      <c r="J69" s="60">
        <f>J43+'Inputs (3)'!J398</f>
        <v>274.61635859572499</v>
      </c>
      <c r="K69" s="60">
        <f>K43+'Inputs (3)'!K398</f>
        <v>285.81620318959597</v>
      </c>
      <c r="L69" s="60">
        <f>L43+'Inputs (3)'!L398</f>
        <v>297.23765707689989</v>
      </c>
      <c r="M69" s="60">
        <f>M43+'Inputs (3)'!M398</f>
        <v>412.15417772331671</v>
      </c>
      <c r="N69" s="60">
        <f>N43+'Inputs (3)'!N398</f>
        <v>428.62451020623206</v>
      </c>
      <c r="O69" s="60">
        <f>O43+'Inputs (3)'!O398</f>
        <v>445.75318094968344</v>
      </c>
      <c r="P69" s="60">
        <f>P43+'Inputs (3)'!P398</f>
        <v>463.56650923292909</v>
      </c>
      <c r="Q69" s="60">
        <f>Q43+'Inputs (3)'!Q398</f>
        <v>482.09186667886229</v>
      </c>
      <c r="R69" s="60">
        <f>R43+'Inputs (3)'!R398</f>
        <v>501.35771933493112</v>
      </c>
      <c r="S69" s="60">
        <f>S43+'Inputs (3)'!S398</f>
        <v>521.39367143691015</v>
      </c>
      <c r="T69" s="60">
        <f>T43+'Inputs (3)'!T398</f>
        <v>542.23051092282594</v>
      </c>
      <c r="U69" s="60">
        <f>U43+'Inputs (3)'!U398</f>
        <v>563.90025676703146</v>
      </c>
      <c r="V69" s="60">
        <f>V43+'Inputs (3)'!V398</f>
        <v>586.43620820722413</v>
      </c>
      <c r="W69" s="60">
        <f>W43+'Inputs (3)'!W398</f>
        <v>609.87299594010972</v>
      </c>
      <c r="X69" s="60">
        <f>X43+'Inputs (3)'!X398</f>
        <v>634.24663536444871</v>
      </c>
      <c r="Y69" s="60">
        <f>Y43+'Inputs (3)'!Y398</f>
        <v>659.5945819533631</v>
      </c>
      <c r="Z69" s="60">
        <f>Z43+'Inputs (3)'!Z398</f>
        <v>685.9557888410643</v>
      </c>
      <c r="AA69" s="60">
        <f>AA43+'Inputs (3)'!AA398</f>
        <v>713.37076671256057</v>
      </c>
      <c r="AB69" s="60">
        <f>AB43+'Inputs (3)'!AB398</f>
        <v>741.88164608845227</v>
      </c>
      <c r="AC69" s="60">
        <f>AC43+'Inputs (3)'!AC398</f>
        <v>771.53224210060125</v>
      </c>
      <c r="AD69" s="60">
        <f>AD43+'Inputs (3)'!AD398</f>
        <v>802.36812185829467</v>
      </c>
      <c r="AE69" s="60">
        <f>AE43+'Inputs (3)'!AE398</f>
        <v>834.4366745085058</v>
      </c>
      <c r="AF69" s="60">
        <f>AF43+'Inputs (3)'!AF398</f>
        <v>867.78718409800183</v>
      </c>
      <c r="AG69" s="60">
        <f>AG43+'Inputs (3)'!AG398</f>
        <v>902.47090534935228</v>
      </c>
      <c r="AH69" s="60">
        <f>AH43+'Inputs (3)'!AH398</f>
        <v>938.54114246737959</v>
      </c>
      <c r="AI69" s="60">
        <f>AI43+'Inputs (3)'!AI398</f>
        <v>976.05333109724972</v>
      </c>
      <c r="AJ69" s="60">
        <f>AJ43+'Inputs (3)'!AJ398</f>
        <v>1015.06512356025</v>
      </c>
      <c r="AK69" s="60">
        <f>AK43+'Inputs (3)'!AK398</f>
        <v>1055.6364774983433</v>
      </c>
      <c r="AL69" s="60">
        <f>AL43+'Inputs (3)'!AL398</f>
        <v>1097.8297480638309</v>
      </c>
      <c r="AM69" s="60">
        <f>AM43+'Inputs (3)'!AM398</f>
        <v>1141.709783795905</v>
      </c>
      <c r="AN69" s="60">
        <f>AN43+'Inputs (3)'!AN398</f>
        <v>1187.3440263315474</v>
      </c>
      <c r="AO69" s="60">
        <f>AO43+'Inputs (3)'!AO398</f>
        <v>1234.8026141041298</v>
      </c>
      <c r="AP69" s="60">
        <f>AP43+'Inputs (3)'!AP398</f>
        <v>1284.1584901891952</v>
      </c>
      <c r="AQ69" s="60">
        <f>AQ43+'Inputs (3)'!AQ398</f>
        <v>1335.4875144632895</v>
      </c>
      <c r="AR69" s="60">
        <f>AR43+'Inputs (3)'!AR398</f>
        <v>1388.868580248344</v>
      </c>
      <c r="AS69" s="60">
        <f>AS43+'Inputs (3)'!AS398</f>
        <v>1444.3837356209967</v>
      </c>
      <c r="AT69" s="60">
        <f>AT43+'Inputs (3)'!AT398</f>
        <v>1502.1183095734364</v>
      </c>
      <c r="AU69" s="60">
        <f>AU43+'Inputs (3)'!AU398</f>
        <v>1562.1610432198015</v>
      </c>
      <c r="AV69" s="60">
        <f>AV43+'Inputs (3)'!AV398</f>
        <v>1624.6042262499247</v>
      </c>
      <c r="AW69" s="60">
        <f>AW43+'Inputs (3)'!AW398</f>
        <v>1689.5438388402924</v>
      </c>
      <c r="AX69" s="60">
        <f>AX43+'Inputs (3)'!AX398</f>
        <v>1757.0796992404862</v>
      </c>
      <c r="AY69" s="60">
        <f>AY43+'Inputs (3)'!AY398</f>
        <v>1827.3156172620852</v>
      </c>
      <c r="AZ69" s="60">
        <f>AZ43+'Inputs (3)'!AZ398</f>
        <v>1900.3595539061071</v>
      </c>
      <c r="BA69" s="60">
        <f>BA43+'Inputs (3)'!BA398</f>
        <v>1976.3237873744968</v>
      </c>
      <c r="BB69" s="60">
        <f>BB43+'Inputs (3)'!BB398</f>
        <v>2055.325085720986</v>
      </c>
      <c r="BC69" s="60">
        <f>BC43+'Inputs (3)'!BC398</f>
        <v>2137.4848864068799</v>
      </c>
      <c r="BD69" s="60">
        <f>BD43+'Inputs (3)'!BD398</f>
        <v>2222.9294830379213</v>
      </c>
      <c r="BE69" s="60">
        <f>BE43+'Inputs (3)'!BE398</f>
        <v>2311.7902195694473</v>
      </c>
      <c r="BF69" s="60">
        <f>BF43+'Inputs (3)'!BF398</f>
        <v>2404.2036922785346</v>
      </c>
      <c r="BG69" s="60">
        <f>BG43+'Inputs (3)'!BG398</f>
        <v>2500.3119598137746</v>
      </c>
      <c r="BH69" s="60">
        <f>BH43+'Inputs (3)'!BH398</f>
        <v>2600.2627616457476</v>
      </c>
      <c r="BI69" s="60">
        <f>BI43+'Inputs (3)'!BI398</f>
        <v>2704.2097452541816</v>
      </c>
      <c r="BJ69" s="60">
        <f>BJ43+'Inputs (3)'!BJ398</f>
        <v>2812.3127024012315</v>
      </c>
      <c r="BK69" s="60">
        <f>BK43+'Inputs (3)'!BK398</f>
        <v>2924.7378148542693</v>
      </c>
      <c r="BL69" s="60">
        <f>BL43+'Inputs (3)'!BL398</f>
        <v>3041.6579099361388</v>
      </c>
      <c r="BM69" s="60">
        <f>BM43+'Inputs (3)'!BM398</f>
        <v>3163.2527262959152</v>
      </c>
    </row>
    <row r="70" spans="2:65" s="60" customFormat="1">
      <c r="B70" s="1535"/>
      <c r="C70" s="60" t="s">
        <v>114</v>
      </c>
      <c r="D70" s="60" t="s">
        <v>111</v>
      </c>
      <c r="F70" s="60">
        <f>F44+'Inputs (3)'!F399</f>
        <v>62.499999999999993</v>
      </c>
      <c r="G70" s="60">
        <f>G44+'Inputs (3)'!G399</f>
        <v>67.579299999999989</v>
      </c>
      <c r="H70" s="60">
        <f>H44+'Inputs (3)'!H399</f>
        <v>70.271862999999996</v>
      </c>
      <c r="I70" s="60">
        <f>I44+'Inputs (3)'!I399</f>
        <v>73.071810249999999</v>
      </c>
      <c r="J70" s="60">
        <f>J44+'Inputs (3)'!J399</f>
        <v>98.690660692809985</v>
      </c>
      <c r="K70" s="60">
        <f>K44+'Inputs (3)'!K399</f>
        <v>101.17478088665693</v>
      </c>
      <c r="L70" s="60">
        <f>L44+'Inputs (3)'!L399</f>
        <v>105.28656936008154</v>
      </c>
      <c r="M70" s="60">
        <f>M44+'Inputs (3)'!M399</f>
        <v>120.90871502399114</v>
      </c>
      <c r="N70" s="60">
        <f>N44+'Inputs (3)'!N399</f>
        <v>137.01426680258189</v>
      </c>
      <c r="O70" s="60">
        <f>O44+'Inputs (3)'!O399</f>
        <v>154.2110094825934</v>
      </c>
      <c r="P70" s="60">
        <f>P44+'Inputs (3)'!P399</f>
        <v>172.3499717585911</v>
      </c>
      <c r="Q70" s="60">
        <f>Q44+'Inputs (3)'!Q399</f>
        <v>179.22149067087418</v>
      </c>
      <c r="R70" s="60">
        <f>R44+'Inputs (3)'!R399</f>
        <v>186.36719594090673</v>
      </c>
      <c r="S70" s="60">
        <f>S44+'Inputs (3)'!S399</f>
        <v>193.79803479103654</v>
      </c>
      <c r="T70" s="60">
        <f>T44+'Inputs (3)'!T399</f>
        <v>201.52539172554637</v>
      </c>
      <c r="U70" s="60">
        <f>U44+'Inputs (3)'!U399</f>
        <v>209.56110600372267</v>
      </c>
      <c r="V70" s="60">
        <f>V44+'Inputs (3)'!V399</f>
        <v>217.91748981130064</v>
      </c>
      <c r="W70" s="60">
        <f>W44+'Inputs (3)'!W399</f>
        <v>226.60734715820453</v>
      </c>
      <c r="X70" s="60">
        <f>X44+'Inputs (3)'!X399</f>
        <v>235.64399353161821</v>
      </c>
      <c r="Y70" s="60">
        <f>Y44+'Inputs (3)'!Y399</f>
        <v>245.041276334581</v>
      </c>
      <c r="Z70" s="60">
        <f>Z44+'Inputs (3)'!Z399</f>
        <v>254.81359614151316</v>
      </c>
      <c r="AA70" s="60">
        <f>AA44+'Inputs (3)'!AA399</f>
        <v>264.97592880332917</v>
      </c>
      <c r="AB70" s="60">
        <f>AB44+'Inputs (3)'!AB399</f>
        <v>275.54384843610245</v>
      </c>
      <c r="AC70" s="60">
        <f>AC44+'Inputs (3)'!AC399</f>
        <v>286.53355132860582</v>
      </c>
      <c r="AD70" s="60">
        <f>AD44+'Inputs (3)'!AD399</f>
        <v>297.96188080546125</v>
      </c>
      <c r="AE70" s="60">
        <f>AE44+'Inputs (3)'!AE399</f>
        <v>309.84635308410208</v>
      </c>
      <c r="AF70" s="60">
        <f>AF44+'Inputs (3)'!AF399</f>
        <v>322.20518416528125</v>
      </c>
      <c r="AG70" s="60">
        <f>AG44+'Inputs (3)'!AG399</f>
        <v>335.05731779844211</v>
      </c>
      <c r="AH70" s="60">
        <f>AH44+'Inputs (3)'!AH399</f>
        <v>348.42245456492583</v>
      </c>
      <c r="AI70" s="60">
        <f>AI44+'Inputs (3)'!AI399</f>
        <v>362.32108212370525</v>
      </c>
      <c r="AJ70" s="60">
        <f>AJ44+'Inputs (3)'!AJ399</f>
        <v>376.77450666612134</v>
      </c>
      <c r="AK70" s="60">
        <f>AK44+'Inputs (3)'!AK399</f>
        <v>391.80488562795819</v>
      </c>
      <c r="AL70" s="60">
        <f>AL44+'Inputs (3)'!AL399</f>
        <v>407.43526170912418</v>
      </c>
      <c r="AM70" s="60">
        <f>AM44+'Inputs (3)'!AM399</f>
        <v>423.68959825321826</v>
      </c>
      <c r="AN70" s="60">
        <f>AN44+'Inputs (3)'!AN399</f>
        <v>440.59281604134799</v>
      </c>
      <c r="AO70" s="60">
        <f>AO44+'Inputs (3)'!AO399</f>
        <v>458.17083155674288</v>
      </c>
      <c r="AP70" s="60">
        <f>AP44+'Inputs (3)'!AP399</f>
        <v>476.45059677896597</v>
      </c>
      <c r="AQ70" s="60">
        <f>AQ44+'Inputs (3)'!AQ399</f>
        <v>495.46014056887634</v>
      </c>
      <c r="AR70" s="60">
        <f>AR44+'Inputs (3)'!AR399</f>
        <v>515.22861170794579</v>
      </c>
      <c r="AS70" s="60">
        <f>AS44+'Inputs (3)'!AS399</f>
        <v>535.78632365806754</v>
      </c>
      <c r="AT70" s="60">
        <f>AT44+'Inputs (3)'!AT399</f>
        <v>557.16480111064823</v>
      </c>
      <c r="AU70" s="60">
        <f>AU44+'Inputs (3)'!AU399</f>
        <v>579.39682839651982</v>
      </c>
      <c r="AV70" s="60">
        <f>AV44+'Inputs (3)'!AV399</f>
        <v>602.51649983106961</v>
      </c>
      <c r="AW70" s="60">
        <f>AW44+'Inputs (3)'!AW399</f>
        <v>626.55927207196203</v>
      </c>
      <c r="AX70" s="60">
        <f>AX44+'Inputs (3)'!AX399</f>
        <v>651.56201856991993</v>
      </c>
      <c r="AY70" s="60">
        <f>AY44+'Inputs (3)'!AY399</f>
        <v>677.56308619624815</v>
      </c>
      <c r="AZ70" s="60">
        <f>AZ44+'Inputs (3)'!AZ399</f>
        <v>704.60235413413568</v>
      </c>
      <c r="BA70" s="60">
        <f>BA44+'Inputs (3)'!BA399</f>
        <v>732.72129512423999</v>
      </c>
      <c r="BB70" s="60">
        <f>BB44+'Inputs (3)'!BB399</f>
        <v>761.96303915869032</v>
      </c>
      <c r="BC70" s="60">
        <f>BC44+'Inputs (3)'!BC399</f>
        <v>792.37243972140323</v>
      </c>
      <c r="BD70" s="60">
        <f>BD44+'Inputs (3)'!BD399</f>
        <v>823.99614267651555</v>
      </c>
      <c r="BE70" s="60">
        <f>BE44+'Inputs (3)'!BE399</f>
        <v>856.88265791082017</v>
      </c>
      <c r="BF70" s="60">
        <f>BF44+'Inputs (3)'!BF399</f>
        <v>891.08243384031414</v>
      </c>
      <c r="BG70" s="60">
        <f>BG44+'Inputs (3)'!BG399</f>
        <v>926.64793489537965</v>
      </c>
      <c r="BH70" s="60">
        <f>BH44+'Inputs (3)'!BH399</f>
        <v>963.63372210369164</v>
      </c>
      <c r="BI70" s="60">
        <f>BI44+'Inputs (3)'!BI399</f>
        <v>1002.0965368947107</v>
      </c>
      <c r="BJ70" s="60">
        <f>BJ44+'Inputs (3)'!BJ399</f>
        <v>1042.0953882545771</v>
      </c>
      <c r="BK70" s="60">
        <f>BK44+'Inputs (3)'!BK399</f>
        <v>1083.6916433653601</v>
      </c>
      <c r="BL70" s="60">
        <f>BL44+'Inputs (3)'!BL399</f>
        <v>1126.9491218679925</v>
      </c>
      <c r="BM70" s="60">
        <f>BM44+'Inputs (3)'!BM399</f>
        <v>1171.9341938937707</v>
      </c>
    </row>
    <row r="71" spans="2:65" s="60" customFormat="1">
      <c r="B71" s="1535"/>
      <c r="C71" s="60" t="s">
        <v>114</v>
      </c>
      <c r="D71" s="60" t="s">
        <v>112</v>
      </c>
      <c r="F71" s="60">
        <f>F45+'Inputs (3)'!F400</f>
        <v>434.6</v>
      </c>
      <c r="G71" s="60">
        <f>G45+'Inputs (3)'!G400</f>
        <v>470.04265999999996</v>
      </c>
      <c r="H71" s="60">
        <f>H45+'Inputs (3)'!H400</f>
        <v>488.83375740000008</v>
      </c>
      <c r="I71" s="60">
        <f>I45+'Inputs (3)'!I400</f>
        <v>508.37618042600013</v>
      </c>
      <c r="J71" s="60">
        <f>J45+'Inputs (3)'!J400</f>
        <v>917.99309249927205</v>
      </c>
      <c r="K71" s="60">
        <f>K45+'Inputs (3)'!K400</f>
        <v>856.68840309638711</v>
      </c>
      <c r="L71" s="60">
        <f>L45+'Inputs (3)'!L400</f>
        <v>789.01636045457008</v>
      </c>
      <c r="M71" s="60">
        <f>M45+'Inputs (3)'!M400</f>
        <v>789.16978721928183</v>
      </c>
      <c r="N71" s="60">
        <f>N45+'Inputs (3)'!N400</f>
        <v>894.13640652892786</v>
      </c>
      <c r="O71" s="60">
        <f>O45+'Inputs (3)'!O400</f>
        <v>1006.2353091632771</v>
      </c>
      <c r="P71" s="60">
        <f>P45+'Inputs (3)'!P400</f>
        <v>1125.7375701382214</v>
      </c>
      <c r="Q71" s="60">
        <f>Q45+'Inputs (3)'!Q400</f>
        <v>1170.7530229699623</v>
      </c>
      <c r="R71" s="60">
        <f>R45+'Inputs (3)'!R400</f>
        <v>1217.5686724157592</v>
      </c>
      <c r="S71" s="60">
        <f>S45+'Inputs (3)'!S400</f>
        <v>1266.2565136951982</v>
      </c>
      <c r="T71" s="60">
        <f>T45+'Inputs (3)'!T400</f>
        <v>1316.891421457299</v>
      </c>
      <c r="U71" s="60">
        <f>U45+'Inputs (3)'!U400</f>
        <v>1369.5512649463124</v>
      </c>
      <c r="V71" s="60">
        <f>V45+'Inputs (3)'!V400</f>
        <v>1424.3170277738084</v>
      </c>
      <c r="W71" s="60">
        <f>W45+'Inputs (3)'!W400</f>
        <v>1481.2729324812929</v>
      </c>
      <c r="X71" s="60">
        <f>X45+'Inputs (3)'!X400</f>
        <v>1540.5065700849734</v>
      </c>
      <c r="Y71" s="60">
        <f>Y45+'Inputs (3)'!Y400</f>
        <v>1602.1090348019336</v>
      </c>
      <c r="Z71" s="60">
        <f>Z45+'Inputs (3)'!Z400</f>
        <v>1666.1750641649787</v>
      </c>
      <c r="AA71" s="60">
        <f>AA45+'Inputs (3)'!AA400</f>
        <v>1732.8031847416753</v>
      </c>
      <c r="AB71" s="60">
        <f>AB45+'Inputs (3)'!AB400</f>
        <v>1802.0958636817425</v>
      </c>
      <c r="AC71" s="60">
        <f>AC45+'Inputs (3)'!AC400</f>
        <v>1874.1596663259245</v>
      </c>
      <c r="AD71" s="60">
        <f>AD45+'Inputs (3)'!AD400</f>
        <v>1949.105420118781</v>
      </c>
      <c r="AE71" s="60">
        <f>AE45+'Inputs (3)'!AE400</f>
        <v>2027.0483850775463</v>
      </c>
      <c r="AF71" s="60">
        <f>AF45+'Inputs (3)'!AF400</f>
        <v>2108.1084310792826</v>
      </c>
      <c r="AG71" s="60">
        <f>AG45+'Inputs (3)'!AG400</f>
        <v>2192.4102222390475</v>
      </c>
      <c r="AH71" s="60">
        <f>AH45+'Inputs (3)'!AH400</f>
        <v>2280.0834086627005</v>
      </c>
      <c r="AI71" s="60">
        <f>AI45+'Inputs (3)'!AI400</f>
        <v>2371.262825869323</v>
      </c>
      <c r="AJ71" s="60">
        <f>AJ45+'Inputs (3)'!AJ400</f>
        <v>2466.0887021900135</v>
      </c>
      <c r="AK71" s="60">
        <f>AK45+'Inputs (3)'!AK400</f>
        <v>2564.7068744621088</v>
      </c>
      <c r="AL71" s="60">
        <f>AL45+'Inputs (3)'!AL400</f>
        <v>2667.2690123506231</v>
      </c>
      <c r="AM71" s="60">
        <f>AM45+'Inputs (3)'!AM400</f>
        <v>2773.9328516419791</v>
      </c>
      <c r="AN71" s="60">
        <f>AN45+'Inputs (3)'!AN400</f>
        <v>2884.8624368689093</v>
      </c>
      <c r="AO71" s="60">
        <f>AO45+'Inputs (3)'!AO400</f>
        <v>3000.228373639753</v>
      </c>
      <c r="AP71" s="60">
        <f>AP45+'Inputs (3)'!AP400</f>
        <v>3120.2080910603154</v>
      </c>
      <c r="AQ71" s="60">
        <f>AQ45+'Inputs (3)'!AQ400</f>
        <v>3244.986114651947</v>
      </c>
      <c r="AR71" s="60">
        <f>AR45+'Inputs (3)'!AR400</f>
        <v>3374.7543501857213</v>
      </c>
      <c r="AS71" s="60">
        <f>AS45+'Inputs (3)'!AS400</f>
        <v>3509.7123788692779</v>
      </c>
      <c r="AT71" s="60">
        <f>AT45+'Inputs (3)'!AT400</f>
        <v>3650.0677643404606</v>
      </c>
      <c r="AU71" s="60">
        <f>AU45+'Inputs (3)'!AU400</f>
        <v>3796.0363719399816</v>
      </c>
      <c r="AV71" s="60">
        <f>AV45+'Inputs (3)'!AV400</f>
        <v>3947.8427007542628</v>
      </c>
      <c r="AW71" s="60">
        <f>AW45+'Inputs (3)'!AW400</f>
        <v>4105.7202289392144</v>
      </c>
      <c r="AX71" s="60">
        <f>AX45+'Inputs (3)'!AX400</f>
        <v>4269.9117728562078</v>
      </c>
      <c r="AY71" s="60">
        <f>AY45+'Inputs (3)'!AY400</f>
        <v>4440.6698605726633</v>
      </c>
      <c r="AZ71" s="60">
        <f>AZ45+'Inputs (3)'!AZ400</f>
        <v>4618.2571203018424</v>
      </c>
      <c r="BA71" s="60">
        <f>BA45+'Inputs (3)'!BA400</f>
        <v>4802.9466843793798</v>
      </c>
      <c r="BB71" s="60">
        <f>BB45+'Inputs (3)'!BB400</f>
        <v>4995.02260939798</v>
      </c>
      <c r="BC71" s="60">
        <f>BC45+'Inputs (3)'!BC400</f>
        <v>5194.7803131466271</v>
      </c>
      <c r="BD71" s="60">
        <f>BD45+'Inputs (3)'!BD400</f>
        <v>5402.5270290264025</v>
      </c>
      <c r="BE71" s="60">
        <f>BE45+'Inputs (3)'!BE400</f>
        <v>5618.5822786419867</v>
      </c>
      <c r="BF71" s="60">
        <f>BF45+'Inputs (3)'!BF400</f>
        <v>5843.278363295829</v>
      </c>
      <c r="BG71" s="60">
        <f>BG45+'Inputs (3)'!BG400</f>
        <v>6076.9608751410697</v>
      </c>
      <c r="BH71" s="60">
        <f>BH45+'Inputs (3)'!BH400</f>
        <v>6319.9892287795246</v>
      </c>
      <c r="BI71" s="60">
        <f>BI45+'Inputs (3)'!BI400</f>
        <v>6572.7372141224987</v>
      </c>
      <c r="BJ71" s="60">
        <f>BJ45+'Inputs (3)'!BJ400</f>
        <v>6835.5935713649496</v>
      </c>
      <c r="BK71" s="60">
        <f>BK45+'Inputs (3)'!BK400</f>
        <v>7108.9625889574208</v>
      </c>
      <c r="BL71" s="60">
        <f>BL45+'Inputs (3)'!BL400</f>
        <v>7393.2647254957301</v>
      </c>
      <c r="BM71" s="60">
        <f>BM45+'Inputs (3)'!BM400</f>
        <v>7688.9372564849727</v>
      </c>
    </row>
    <row r="73" spans="2:65">
      <c r="F73" s="549">
        <f>SUM(F64:F72)</f>
        <v>1657.1</v>
      </c>
      <c r="G73" s="549">
        <f t="shared" ref="G73:BM73" si="11">SUM(G64:G72)</f>
        <v>1792.1537600000001</v>
      </c>
      <c r="H73" s="549">
        <f t="shared" si="11"/>
        <v>1863.7550384000001</v>
      </c>
      <c r="I73" s="549">
        <f t="shared" si="11"/>
        <v>1938.2178217760002</v>
      </c>
      <c r="J73" s="549">
        <f t="shared" si="11"/>
        <v>3278.7472955631492</v>
      </c>
      <c r="K73" s="549">
        <f t="shared" si="11"/>
        <v>3776.2782644193226</v>
      </c>
      <c r="L73" s="549">
        <f t="shared" si="11"/>
        <v>4310.255190710579</v>
      </c>
      <c r="M73" s="549">
        <f t="shared" si="11"/>
        <v>5113.8194282364766</v>
      </c>
      <c r="N73" s="549">
        <f t="shared" si="11"/>
        <v>5711.2977979437865</v>
      </c>
      <c r="O73" s="549">
        <f t="shared" si="11"/>
        <v>6348.3678281920165</v>
      </c>
      <c r="P73" s="549">
        <f t="shared" si="11"/>
        <v>6693.3035216622829</v>
      </c>
      <c r="Q73" s="549">
        <f t="shared" si="11"/>
        <v>6960.770070729528</v>
      </c>
      <c r="R73" s="549">
        <f t="shared" si="11"/>
        <v>7238.9273140054829</v>
      </c>
      <c r="S73" s="549">
        <f t="shared" si="11"/>
        <v>7528.2026402258798</v>
      </c>
      <c r="T73" s="549">
        <f t="shared" si="11"/>
        <v>7829.0405265049003</v>
      </c>
      <c r="U73" s="549">
        <f t="shared" si="11"/>
        <v>8141.9032216551786</v>
      </c>
      <c r="V73" s="549">
        <f t="shared" si="11"/>
        <v>8467.2714568341726</v>
      </c>
      <c r="W73" s="549">
        <f t="shared" si="11"/>
        <v>8805.6451846097098</v>
      </c>
      <c r="X73" s="549">
        <f t="shared" si="11"/>
        <v>9157.5443475813317</v>
      </c>
      <c r="Y73" s="549">
        <f t="shared" si="11"/>
        <v>9523.5096777394374</v>
      </c>
      <c r="Z73" s="549">
        <f t="shared" si="11"/>
        <v>9904.1035277915107</v>
      </c>
      <c r="AA73" s="549">
        <f t="shared" si="11"/>
        <v>10299.910735733944</v>
      </c>
      <c r="AB73" s="549">
        <f t="shared" si="11"/>
        <v>10711.539523998996</v>
      </c>
      <c r="AC73" s="549">
        <f t="shared" si="11"/>
        <v>11139.622434559722</v>
      </c>
      <c r="AD73" s="549">
        <f t="shared" si="11"/>
        <v>11584.817301430901</v>
      </c>
      <c r="AE73" s="549">
        <f t="shared" si="11"/>
        <v>12047.80826206159</v>
      </c>
      <c r="AF73" s="549">
        <f t="shared" si="11"/>
        <v>12529.306809174708</v>
      </c>
      <c r="AG73" s="549">
        <f t="shared" si="11"/>
        <v>13030.052884671273</v>
      </c>
      <c r="AH73" s="549">
        <f t="shared" si="11"/>
        <v>13550.816017281588</v>
      </c>
      <c r="AI73" s="549">
        <f t="shared" si="11"/>
        <v>14092.396505713015</v>
      </c>
      <c r="AJ73" s="549">
        <f t="shared" si="11"/>
        <v>14655.62664911391</v>
      </c>
      <c r="AK73" s="549">
        <f t="shared" si="11"/>
        <v>15241.37202674601</v>
      </c>
      <c r="AL73" s="549">
        <f t="shared" si="11"/>
        <v>15850.53282883342</v>
      </c>
      <c r="AM73" s="549">
        <f t="shared" si="11"/>
        <v>16484.045240634856</v>
      </c>
      <c r="AN73" s="549">
        <f t="shared" si="11"/>
        <v>17142.88288186779</v>
      </c>
      <c r="AO73" s="549">
        <f t="shared" si="11"/>
        <v>17828.058303698264</v>
      </c>
      <c r="AP73" s="549">
        <f t="shared" si="11"/>
        <v>18540.624545598639</v>
      </c>
      <c r="AQ73" s="549">
        <f t="shared" si="11"/>
        <v>19281.676754467593</v>
      </c>
      <c r="AR73" s="549">
        <f t="shared" si="11"/>
        <v>20052.353868502654</v>
      </c>
      <c r="AS73" s="549">
        <f t="shared" si="11"/>
        <v>20853.840368414814</v>
      </c>
      <c r="AT73" s="549">
        <f t="shared" si="11"/>
        <v>21687.368098678624</v>
      </c>
      <c r="AU73" s="549">
        <f t="shared" si="11"/>
        <v>22554.218161618795</v>
      </c>
      <c r="AV73" s="549">
        <f t="shared" si="11"/>
        <v>23455.722887246375</v>
      </c>
      <c r="AW73" s="549">
        <f t="shared" si="11"/>
        <v>24393.267881873933</v>
      </c>
      <c r="AX73" s="549">
        <f t="shared" si="11"/>
        <v>25368.29415866073</v>
      </c>
      <c r="AY73" s="549">
        <f t="shared" si="11"/>
        <v>26382.300353364353</v>
      </c>
      <c r="AZ73" s="549">
        <f t="shared" si="11"/>
        <v>27436.84502870683</v>
      </c>
      <c r="BA73" s="549">
        <f t="shared" si="11"/>
        <v>28533.549070899258</v>
      </c>
      <c r="BB73" s="549">
        <f t="shared" si="11"/>
        <v>29674.098182010704</v>
      </c>
      <c r="BC73" s="549">
        <f t="shared" si="11"/>
        <v>30860.245472014863</v>
      </c>
      <c r="BD73" s="549">
        <f t="shared" si="11"/>
        <v>32093.814154500902</v>
      </c>
      <c r="BE73" s="549">
        <f t="shared" si="11"/>
        <v>33376.700350194551</v>
      </c>
      <c r="BF73" s="549">
        <f t="shared" si="11"/>
        <v>34710.876002601348</v>
      </c>
      <c r="BG73" s="549">
        <f t="shared" si="11"/>
        <v>36098.391910256381</v>
      </c>
      <c r="BH73" s="549">
        <f t="shared" si="11"/>
        <v>37541.380880244171</v>
      </c>
      <c r="BI73" s="549">
        <f t="shared" si="11"/>
        <v>39042.061007838769</v>
      </c>
      <c r="BJ73" s="549">
        <f t="shared" si="11"/>
        <v>40602.739087308721</v>
      </c>
      <c r="BK73" s="549">
        <f t="shared" si="11"/>
        <v>42225.81415913214</v>
      </c>
      <c r="BL73" s="549">
        <f t="shared" si="11"/>
        <v>43913.781199078439</v>
      </c>
      <c r="BM73" s="549">
        <f t="shared" si="11"/>
        <v>45669.234954830026</v>
      </c>
    </row>
  </sheetData>
  <sheetProtection sheet="1" objects="1" scenarios="1"/>
  <mergeCells count="10">
    <mergeCell ref="B28:B35"/>
    <mergeCell ref="B38:B45"/>
    <mergeCell ref="B53:B60"/>
    <mergeCell ref="B64:B71"/>
    <mergeCell ref="C7:D7"/>
    <mergeCell ref="C8:D8"/>
    <mergeCell ref="C9:D9"/>
    <mergeCell ref="C10:D10"/>
    <mergeCell ref="C11:D11"/>
    <mergeCell ref="B18:B2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Z170"/>
  <sheetViews>
    <sheetView zoomScale="85" zoomScaleNormal="85" workbookViewId="0"/>
  </sheetViews>
  <sheetFormatPr defaultColWidth="9.140625" defaultRowHeight="14.25"/>
  <cols>
    <col min="1" max="1" width="3.28515625" style="678" customWidth="1"/>
    <col min="2" max="2" width="23.7109375" style="707" customWidth="1"/>
    <col min="3" max="3" width="22" style="707" customWidth="1"/>
    <col min="4" max="4" width="9.140625" style="707"/>
    <col min="5" max="5" width="11.140625" style="707" bestFit="1" customWidth="1"/>
    <col min="6" max="25" width="9.140625" style="707"/>
    <col min="26" max="26" width="39.7109375" style="707" customWidth="1"/>
    <col min="27" max="16384" width="9.140625" style="678"/>
  </cols>
  <sheetData>
    <row r="1" spans="2:26">
      <c r="B1" s="678"/>
      <c r="C1" s="678"/>
      <c r="D1" s="678"/>
      <c r="E1" s="678"/>
      <c r="F1" s="678"/>
      <c r="G1" s="678"/>
      <c r="H1" s="678"/>
      <c r="I1" s="678"/>
      <c r="J1" s="678"/>
      <c r="K1" s="678"/>
      <c r="L1" s="678"/>
      <c r="M1" s="678"/>
      <c r="N1" s="678"/>
      <c r="O1" s="678"/>
      <c r="P1" s="678"/>
      <c r="Q1" s="678"/>
      <c r="R1" s="678"/>
      <c r="S1" s="678"/>
      <c r="T1" s="678"/>
      <c r="U1" s="678"/>
      <c r="V1" s="678"/>
      <c r="W1" s="678"/>
      <c r="X1" s="678"/>
      <c r="Y1" s="678"/>
      <c r="Z1" s="678"/>
    </row>
    <row r="2" spans="2:26">
      <c r="B2" s="678"/>
      <c r="C2" s="678"/>
      <c r="D2" s="678"/>
      <c r="E2" s="678"/>
      <c r="F2" s="678"/>
      <c r="G2" s="678"/>
      <c r="H2" s="678"/>
      <c r="I2" s="678"/>
      <c r="J2" s="678"/>
      <c r="K2" s="678"/>
      <c r="L2" s="678"/>
      <c r="M2" s="678"/>
      <c r="N2" s="678"/>
      <c r="O2" s="678"/>
      <c r="P2" s="678"/>
      <c r="Q2" s="678"/>
      <c r="R2" s="678"/>
      <c r="S2" s="678"/>
      <c r="T2" s="678"/>
      <c r="U2" s="678"/>
      <c r="V2" s="678"/>
      <c r="W2" s="678"/>
      <c r="X2" s="678"/>
      <c r="Y2" s="678"/>
      <c r="Z2" s="678"/>
    </row>
    <row r="3" spans="2:26">
      <c r="B3" s="678"/>
      <c r="C3" s="678"/>
      <c r="D3" s="678"/>
      <c r="E3" s="678"/>
      <c r="F3" s="678"/>
      <c r="G3" s="678"/>
      <c r="H3" s="678"/>
      <c r="I3" s="678"/>
      <c r="J3" s="678"/>
      <c r="K3" s="678"/>
      <c r="L3" s="678"/>
      <c r="M3" s="678"/>
      <c r="N3" s="678"/>
      <c r="O3" s="678"/>
      <c r="P3" s="678"/>
      <c r="Q3" s="678"/>
      <c r="R3" s="678"/>
      <c r="S3" s="678"/>
      <c r="T3" s="678"/>
      <c r="U3" s="678"/>
      <c r="V3" s="678"/>
      <c r="W3" s="678"/>
      <c r="X3" s="678"/>
      <c r="Y3" s="678"/>
      <c r="Z3" s="678"/>
    </row>
    <row r="4" spans="2:26">
      <c r="B4" s="678"/>
      <c r="C4" s="678"/>
      <c r="D4" s="678"/>
      <c r="E4" s="678"/>
      <c r="F4" s="678"/>
      <c r="G4" s="678"/>
      <c r="H4" s="678"/>
      <c r="I4" s="678"/>
      <c r="J4" s="678"/>
      <c r="K4" s="678"/>
      <c r="L4" s="678"/>
      <c r="M4" s="678"/>
      <c r="N4" s="678"/>
      <c r="O4" s="678"/>
      <c r="P4" s="678"/>
      <c r="Q4" s="678"/>
      <c r="R4" s="678"/>
      <c r="S4" s="678"/>
      <c r="T4" s="678"/>
      <c r="U4" s="678"/>
      <c r="V4" s="678"/>
      <c r="W4" s="678"/>
      <c r="X4" s="678"/>
      <c r="Y4" s="678"/>
      <c r="Z4" s="678"/>
    </row>
    <row r="5" spans="2:26">
      <c r="B5" s="678"/>
      <c r="C5" s="678"/>
      <c r="D5" s="678"/>
      <c r="E5" s="678"/>
      <c r="F5" s="678"/>
      <c r="G5" s="678"/>
      <c r="H5" s="678"/>
      <c r="I5" s="678"/>
      <c r="J5" s="678"/>
      <c r="K5" s="678"/>
      <c r="L5" s="678"/>
      <c r="M5" s="678"/>
      <c r="N5" s="678"/>
      <c r="O5" s="678"/>
      <c r="P5" s="678"/>
      <c r="Q5" s="678"/>
      <c r="R5" s="678"/>
      <c r="S5" s="678"/>
      <c r="T5" s="678"/>
      <c r="U5" s="678"/>
      <c r="V5" s="678"/>
      <c r="W5" s="678"/>
      <c r="X5" s="678"/>
      <c r="Y5" s="678"/>
      <c r="Z5" s="678"/>
    </row>
    <row r="6" spans="2:26" ht="26.25">
      <c r="B6" s="689" t="s">
        <v>603</v>
      </c>
      <c r="C6" s="690"/>
      <c r="D6" s="690"/>
      <c r="E6" s="690"/>
      <c r="F6" s="690"/>
      <c r="G6" s="690"/>
      <c r="H6" s="690"/>
      <c r="I6" s="690"/>
      <c r="J6" s="690"/>
      <c r="K6" s="690"/>
      <c r="L6" s="690"/>
      <c r="M6" s="690"/>
      <c r="N6" s="690"/>
      <c r="O6" s="690"/>
      <c r="P6" s="690"/>
      <c r="Q6" s="690"/>
      <c r="R6" s="690"/>
      <c r="S6" s="690"/>
      <c r="T6" s="690"/>
      <c r="U6" s="690"/>
      <c r="V6" s="690"/>
      <c r="W6" s="690"/>
      <c r="X6" s="690"/>
      <c r="Y6" s="690"/>
      <c r="Z6" s="690"/>
    </row>
    <row r="7" spans="2:26">
      <c r="B7" s="678"/>
      <c r="C7" s="678"/>
      <c r="D7" s="678"/>
      <c r="E7" s="678"/>
      <c r="F7" s="678"/>
      <c r="G7" s="678"/>
      <c r="H7" s="678"/>
      <c r="I7" s="678"/>
      <c r="J7" s="678"/>
      <c r="K7" s="678"/>
      <c r="L7" s="678"/>
      <c r="M7" s="678"/>
      <c r="N7" s="678"/>
      <c r="O7" s="678"/>
      <c r="P7" s="678"/>
      <c r="Q7" s="678"/>
      <c r="R7" s="678"/>
      <c r="S7" s="678"/>
      <c r="T7" s="678"/>
      <c r="U7" s="678"/>
      <c r="V7" s="678"/>
      <c r="W7" s="678"/>
      <c r="X7" s="678"/>
      <c r="Y7" s="678"/>
      <c r="Z7" s="678"/>
    </row>
    <row r="8" spans="2:26">
      <c r="B8" s="678" t="s">
        <v>540</v>
      </c>
      <c r="C8" s="691"/>
      <c r="D8" s="678"/>
      <c r="E8" s="678"/>
      <c r="F8" s="678"/>
      <c r="G8" s="678"/>
      <c r="H8" s="678"/>
      <c r="I8" s="678"/>
      <c r="J8" s="678"/>
      <c r="K8" s="678"/>
      <c r="L8" s="678"/>
      <c r="M8" s="678"/>
      <c r="N8" s="678"/>
      <c r="O8" s="678"/>
      <c r="P8" s="678"/>
      <c r="Q8" s="678"/>
      <c r="R8" s="678"/>
      <c r="S8" s="678"/>
      <c r="T8" s="678"/>
      <c r="U8" s="678"/>
      <c r="V8" s="678"/>
      <c r="W8" s="678"/>
      <c r="X8" s="678"/>
      <c r="Y8" s="678"/>
      <c r="Z8" s="678"/>
    </row>
    <row r="9" spans="2:26">
      <c r="B9" s="678"/>
      <c r="C9" s="678" t="s">
        <v>445</v>
      </c>
      <c r="D9" s="678"/>
      <c r="E9" s="678"/>
      <c r="F9" s="678"/>
      <c r="G9" s="678"/>
      <c r="H9" s="678"/>
      <c r="I9" s="678"/>
      <c r="J9" s="678"/>
      <c r="K9" s="678"/>
      <c r="L9" s="678"/>
      <c r="M9" s="678"/>
      <c r="N9" s="678"/>
      <c r="O9" s="678"/>
      <c r="P9" s="678"/>
      <c r="Q9" s="678"/>
      <c r="R9" s="678"/>
      <c r="S9" s="678"/>
      <c r="T9" s="678"/>
      <c r="U9" s="678"/>
      <c r="V9" s="678"/>
      <c r="W9" s="678"/>
      <c r="X9" s="678"/>
      <c r="Y9" s="678"/>
      <c r="Z9" s="678"/>
    </row>
    <row r="10" spans="2:26">
      <c r="B10" s="678"/>
      <c r="C10" s="678" t="s">
        <v>446</v>
      </c>
      <c r="D10" s="678"/>
      <c r="E10" s="678"/>
      <c r="F10" s="678"/>
      <c r="G10" s="678"/>
      <c r="H10" s="678"/>
      <c r="I10" s="678"/>
      <c r="J10" s="678"/>
      <c r="K10" s="678"/>
      <c r="L10" s="678"/>
      <c r="M10" s="678"/>
      <c r="N10" s="678"/>
      <c r="O10" s="678"/>
      <c r="P10" s="678"/>
      <c r="Q10" s="678"/>
      <c r="R10" s="678"/>
      <c r="S10" s="678"/>
      <c r="T10" s="678"/>
      <c r="U10" s="678"/>
      <c r="V10" s="678"/>
      <c r="W10" s="678"/>
      <c r="X10" s="678"/>
      <c r="Y10" s="678"/>
      <c r="Z10" s="678"/>
    </row>
    <row r="11" spans="2:26">
      <c r="B11" s="678"/>
      <c r="C11" s="678" t="s">
        <v>662</v>
      </c>
      <c r="D11" s="678"/>
      <c r="E11" s="678"/>
      <c r="F11" s="678"/>
      <c r="G11" s="678"/>
      <c r="H11" s="678"/>
      <c r="I11" s="678"/>
      <c r="J11" s="678"/>
      <c r="K11" s="678"/>
      <c r="L11" s="678"/>
      <c r="M11" s="678"/>
      <c r="N11" s="678"/>
      <c r="O11" s="678"/>
      <c r="P11" s="678"/>
      <c r="Q11" s="678"/>
      <c r="R11" s="678"/>
      <c r="S11" s="678"/>
      <c r="T11" s="678"/>
      <c r="U11" s="678"/>
      <c r="V11" s="678"/>
      <c r="W11" s="678"/>
      <c r="X11" s="678"/>
      <c r="Y11" s="678"/>
      <c r="Z11" s="678"/>
    </row>
    <row r="12" spans="2:26">
      <c r="B12" s="678"/>
      <c r="C12" s="678" t="s">
        <v>447</v>
      </c>
      <c r="D12" s="678"/>
      <c r="E12" s="678"/>
      <c r="F12" s="678"/>
      <c r="G12" s="678"/>
      <c r="H12" s="678"/>
      <c r="I12" s="678"/>
      <c r="J12" s="678"/>
      <c r="K12" s="678"/>
      <c r="L12" s="678"/>
      <c r="M12" s="678"/>
      <c r="N12" s="678"/>
      <c r="O12" s="678"/>
      <c r="P12" s="678"/>
      <c r="Q12" s="678"/>
      <c r="R12" s="678"/>
      <c r="S12" s="678"/>
      <c r="T12" s="678"/>
      <c r="U12" s="678"/>
      <c r="V12" s="678"/>
      <c r="W12" s="678"/>
      <c r="X12" s="678"/>
      <c r="Y12" s="678"/>
      <c r="Z12" s="678"/>
    </row>
    <row r="13" spans="2:26">
      <c r="B13" s="678"/>
      <c r="C13" s="678" t="s">
        <v>448</v>
      </c>
      <c r="D13" s="678"/>
      <c r="E13" s="678"/>
      <c r="F13" s="678"/>
      <c r="G13" s="678"/>
      <c r="H13" s="678"/>
      <c r="I13" s="678"/>
      <c r="J13" s="678"/>
      <c r="K13" s="678"/>
      <c r="L13" s="678"/>
      <c r="M13" s="678"/>
      <c r="N13" s="678"/>
      <c r="O13" s="678"/>
      <c r="P13" s="678"/>
      <c r="Q13" s="678"/>
      <c r="R13" s="678"/>
      <c r="S13" s="678"/>
      <c r="T13" s="678"/>
      <c r="U13" s="678"/>
      <c r="V13" s="678"/>
      <c r="W13" s="678"/>
      <c r="X13" s="678"/>
      <c r="Y13" s="678"/>
      <c r="Z13" s="678"/>
    </row>
    <row r="14" spans="2:26">
      <c r="B14" s="678"/>
      <c r="C14" s="678"/>
      <c r="D14" s="678"/>
      <c r="E14" s="678"/>
      <c r="F14" s="678"/>
      <c r="G14" s="678"/>
      <c r="H14" s="678"/>
      <c r="I14" s="678"/>
      <c r="J14" s="678"/>
      <c r="K14" s="678"/>
      <c r="L14" s="678"/>
      <c r="M14" s="678"/>
      <c r="N14" s="678"/>
      <c r="O14" s="678"/>
      <c r="P14" s="678"/>
      <c r="Q14" s="678"/>
      <c r="R14" s="678"/>
      <c r="S14" s="678"/>
      <c r="T14" s="678"/>
      <c r="U14" s="678"/>
      <c r="V14" s="678"/>
      <c r="W14" s="678"/>
      <c r="X14" s="678"/>
      <c r="Y14" s="678"/>
      <c r="Z14" s="678"/>
    </row>
    <row r="15" spans="2:26">
      <c r="B15" s="678" t="s">
        <v>529</v>
      </c>
      <c r="C15" s="678"/>
      <c r="D15" s="678"/>
      <c r="E15" s="678"/>
      <c r="F15" s="678"/>
      <c r="G15" s="678"/>
      <c r="H15" s="678"/>
      <c r="I15" s="678"/>
      <c r="J15" s="678"/>
      <c r="K15" s="678"/>
      <c r="L15" s="678"/>
      <c r="M15" s="678"/>
      <c r="N15" s="678"/>
      <c r="O15" s="678"/>
      <c r="P15" s="678"/>
      <c r="Q15" s="678"/>
      <c r="R15" s="678"/>
      <c r="S15" s="678"/>
      <c r="T15" s="678"/>
      <c r="U15" s="678"/>
      <c r="V15" s="678"/>
      <c r="W15" s="678"/>
      <c r="X15" s="678"/>
      <c r="Y15" s="678"/>
      <c r="Z15" s="678"/>
    </row>
    <row r="16" spans="2:26">
      <c r="B16" s="678" t="s">
        <v>530</v>
      </c>
      <c r="C16" s="678"/>
      <c r="D16" s="678"/>
      <c r="E16" s="678"/>
      <c r="F16" s="678"/>
      <c r="G16" s="678"/>
      <c r="H16" s="678"/>
      <c r="I16" s="678"/>
      <c r="J16" s="678"/>
      <c r="K16" s="678"/>
      <c r="L16" s="678"/>
      <c r="M16" s="678"/>
      <c r="N16" s="678"/>
      <c r="O16" s="678"/>
      <c r="P16" s="678"/>
      <c r="Q16" s="678"/>
      <c r="R16" s="678"/>
      <c r="S16" s="678"/>
      <c r="T16" s="678"/>
      <c r="U16" s="678"/>
      <c r="V16" s="678"/>
      <c r="W16" s="678"/>
      <c r="X16" s="678"/>
      <c r="Y16" s="678"/>
      <c r="Z16" s="678"/>
    </row>
    <row r="17" spans="2:26">
      <c r="B17" s="678" t="s">
        <v>604</v>
      </c>
      <c r="C17" s="678"/>
      <c r="D17" s="678"/>
      <c r="E17" s="678"/>
      <c r="F17" s="678"/>
      <c r="G17" s="678"/>
      <c r="H17" s="678"/>
      <c r="I17" s="678"/>
      <c r="J17" s="678"/>
      <c r="K17" s="678"/>
      <c r="L17" s="678"/>
      <c r="M17" s="678"/>
      <c r="N17" s="678"/>
      <c r="O17" s="678"/>
      <c r="P17" s="678"/>
      <c r="Q17" s="678"/>
      <c r="R17" s="678"/>
      <c r="S17" s="678"/>
      <c r="T17" s="678"/>
      <c r="U17" s="678"/>
      <c r="V17" s="678"/>
      <c r="W17" s="678"/>
      <c r="X17" s="678"/>
      <c r="Y17" s="678"/>
      <c r="Z17" s="678"/>
    </row>
    <row r="18" spans="2:26">
      <c r="B18" s="678"/>
      <c r="C18" s="678"/>
      <c r="D18" s="678"/>
      <c r="E18" s="678"/>
      <c r="F18" s="678"/>
      <c r="G18" s="678"/>
      <c r="H18" s="678"/>
      <c r="I18" s="678"/>
      <c r="J18" s="678"/>
      <c r="K18" s="678"/>
      <c r="L18" s="678"/>
      <c r="M18" s="678"/>
      <c r="N18" s="678"/>
      <c r="O18" s="678"/>
      <c r="P18" s="678"/>
      <c r="Q18" s="678"/>
      <c r="R18" s="678"/>
      <c r="S18" s="678"/>
      <c r="T18" s="678"/>
      <c r="U18" s="678"/>
      <c r="V18" s="678"/>
      <c r="W18" s="678"/>
      <c r="X18" s="678"/>
      <c r="Y18" s="678"/>
      <c r="Z18" s="678"/>
    </row>
    <row r="19" spans="2:26" ht="15">
      <c r="B19" s="692" t="s">
        <v>523</v>
      </c>
      <c r="C19" s="678"/>
      <c r="D19" s="678"/>
      <c r="E19" s="678"/>
      <c r="F19" s="678"/>
      <c r="G19" s="678"/>
      <c r="H19" s="678"/>
      <c r="I19" s="678"/>
      <c r="J19" s="678"/>
      <c r="K19" s="678"/>
      <c r="L19" s="678"/>
      <c r="M19" s="678"/>
      <c r="N19" s="678"/>
      <c r="O19" s="678"/>
      <c r="P19" s="678"/>
      <c r="Q19" s="678"/>
      <c r="R19" s="678"/>
      <c r="S19" s="678"/>
      <c r="T19" s="678"/>
      <c r="U19" s="678"/>
      <c r="V19" s="678"/>
      <c r="W19" s="678"/>
      <c r="X19" s="678"/>
      <c r="Y19" s="678"/>
      <c r="Z19" s="678"/>
    </row>
    <row r="20" spans="2:26" ht="15">
      <c r="B20" s="692" t="s">
        <v>594</v>
      </c>
      <c r="C20" s="678"/>
      <c r="D20" s="678"/>
      <c r="E20" s="678"/>
      <c r="F20" s="678"/>
      <c r="G20" s="678"/>
      <c r="H20" s="678"/>
      <c r="I20" s="678"/>
      <c r="J20" s="678"/>
      <c r="K20" s="678"/>
      <c r="L20" s="678"/>
      <c r="M20" s="678"/>
      <c r="N20" s="678"/>
      <c r="O20" s="678"/>
      <c r="P20" s="678"/>
      <c r="Q20" s="678"/>
      <c r="R20" s="678"/>
      <c r="S20" s="678"/>
      <c r="T20" s="678"/>
      <c r="U20" s="678"/>
      <c r="V20" s="678"/>
      <c r="W20" s="678"/>
      <c r="X20" s="678"/>
      <c r="Y20" s="678"/>
      <c r="Z20" s="678"/>
    </row>
    <row r="21" spans="2:26" ht="15">
      <c r="B21" s="693"/>
      <c r="C21" s="678"/>
      <c r="D21" s="678"/>
      <c r="E21" s="678"/>
      <c r="F21" s="678"/>
      <c r="G21" s="678"/>
      <c r="H21" s="678"/>
      <c r="I21" s="678"/>
      <c r="J21" s="678"/>
      <c r="K21" s="678"/>
      <c r="L21" s="678"/>
      <c r="M21" s="678"/>
      <c r="N21" s="678"/>
      <c r="O21" s="678"/>
      <c r="P21" s="678"/>
      <c r="Q21" s="678"/>
      <c r="R21" s="678"/>
      <c r="S21" s="678"/>
      <c r="T21" s="678"/>
      <c r="U21" s="678"/>
      <c r="V21" s="678"/>
      <c r="W21" s="678"/>
      <c r="X21" s="678"/>
      <c r="Y21" s="678"/>
      <c r="Z21" s="678"/>
    </row>
    <row r="22" spans="2:26">
      <c r="B22" s="678" t="s">
        <v>660</v>
      </c>
      <c r="C22" s="678"/>
      <c r="D22" s="678"/>
      <c r="E22" s="678"/>
      <c r="F22" s="678"/>
      <c r="G22" s="678"/>
      <c r="H22" s="678"/>
      <c r="I22" s="678"/>
      <c r="J22" s="678"/>
      <c r="K22" s="678"/>
      <c r="L22" s="678"/>
      <c r="M22" s="678"/>
      <c r="N22" s="678"/>
      <c r="O22" s="678"/>
      <c r="P22" s="678"/>
      <c r="Q22" s="678"/>
      <c r="R22" s="678"/>
      <c r="S22" s="678"/>
      <c r="T22" s="678"/>
      <c r="U22" s="678"/>
      <c r="V22" s="678"/>
      <c r="W22" s="678"/>
      <c r="X22" s="678"/>
      <c r="Y22" s="678"/>
      <c r="Z22" s="678"/>
    </row>
    <row r="23" spans="2:26">
      <c r="B23" s="678"/>
      <c r="C23" s="678"/>
      <c r="D23" s="678"/>
      <c r="E23" s="678"/>
      <c r="F23" s="678"/>
      <c r="G23" s="678"/>
      <c r="H23" s="678"/>
      <c r="I23" s="678"/>
      <c r="J23" s="678"/>
      <c r="K23" s="678"/>
      <c r="L23" s="678"/>
      <c r="M23" s="678"/>
      <c r="N23" s="678"/>
      <c r="O23" s="678"/>
      <c r="P23" s="678"/>
      <c r="Q23" s="678"/>
      <c r="R23" s="678"/>
      <c r="S23" s="678"/>
      <c r="T23" s="678"/>
      <c r="U23" s="678"/>
      <c r="V23" s="678"/>
      <c r="W23" s="678"/>
      <c r="X23" s="678"/>
      <c r="Y23" s="678"/>
      <c r="Z23" s="678"/>
    </row>
    <row r="24" spans="2:26" ht="15">
      <c r="B24" s="693" t="s">
        <v>577</v>
      </c>
      <c r="C24" s="678"/>
      <c r="D24" s="678"/>
      <c r="E24" s="678"/>
      <c r="F24" s="678"/>
      <c r="G24" s="678"/>
      <c r="H24" s="678"/>
      <c r="I24" s="678"/>
      <c r="J24" s="678"/>
      <c r="K24" s="678"/>
      <c r="L24" s="678"/>
      <c r="M24" s="678"/>
      <c r="N24" s="678"/>
      <c r="O24" s="678"/>
      <c r="P24" s="678"/>
      <c r="Q24" s="678"/>
      <c r="R24" s="678"/>
      <c r="S24" s="678"/>
      <c r="T24" s="678"/>
      <c r="U24" s="678"/>
      <c r="V24" s="678"/>
      <c r="W24" s="678"/>
      <c r="X24" s="678"/>
      <c r="Y24" s="678"/>
      <c r="Z24" s="678"/>
    </row>
    <row r="25" spans="2:26">
      <c r="B25" s="678"/>
      <c r="C25" s="678"/>
      <c r="D25" s="678"/>
      <c r="E25" s="678"/>
      <c r="F25" s="678"/>
      <c r="G25" s="678"/>
      <c r="H25" s="678"/>
      <c r="I25" s="678"/>
      <c r="J25" s="678"/>
      <c r="K25" s="678"/>
      <c r="L25" s="678"/>
      <c r="M25" s="678"/>
      <c r="N25" s="678"/>
      <c r="O25" s="678"/>
      <c r="P25" s="678"/>
      <c r="Q25" s="678"/>
      <c r="R25" s="678"/>
      <c r="S25" s="678"/>
      <c r="T25" s="678"/>
      <c r="U25" s="678"/>
      <c r="V25" s="678"/>
      <c r="W25" s="678"/>
      <c r="X25" s="678"/>
      <c r="Y25" s="678"/>
      <c r="Z25" s="678"/>
    </row>
    <row r="26" spans="2:26">
      <c r="B26" s="678" t="s">
        <v>531</v>
      </c>
      <c r="C26" s="678"/>
      <c r="D26" s="678"/>
      <c r="E26" s="678"/>
      <c r="F26" s="678"/>
      <c r="G26" s="678"/>
      <c r="H26" s="678"/>
      <c r="I26" s="678"/>
      <c r="J26" s="678"/>
      <c r="K26" s="678"/>
      <c r="L26" s="678"/>
      <c r="M26" s="678"/>
      <c r="N26" s="678"/>
      <c r="O26" s="678"/>
      <c r="P26" s="678"/>
      <c r="Q26" s="678"/>
      <c r="R26" s="678"/>
      <c r="S26" s="678"/>
      <c r="T26" s="678"/>
      <c r="U26" s="678"/>
      <c r="V26" s="678"/>
      <c r="W26" s="678"/>
      <c r="X26" s="678"/>
      <c r="Y26" s="678"/>
      <c r="Z26" s="678"/>
    </row>
    <row r="27" spans="2:26">
      <c r="B27" s="678"/>
      <c r="C27" s="678"/>
      <c r="D27" s="678"/>
      <c r="E27" s="678"/>
      <c r="F27" s="678"/>
      <c r="G27" s="678"/>
      <c r="H27" s="678"/>
      <c r="I27" s="678"/>
      <c r="J27" s="678"/>
      <c r="K27" s="678"/>
      <c r="L27" s="678"/>
      <c r="M27" s="678"/>
      <c r="N27" s="678"/>
      <c r="O27" s="678"/>
      <c r="P27" s="678"/>
      <c r="Q27" s="678"/>
      <c r="R27" s="678"/>
      <c r="S27" s="678"/>
      <c r="T27" s="678"/>
      <c r="U27" s="678"/>
      <c r="V27" s="678"/>
      <c r="W27" s="678"/>
      <c r="X27" s="678"/>
      <c r="Y27" s="678"/>
      <c r="Z27" s="678"/>
    </row>
    <row r="28" spans="2:26" ht="15">
      <c r="B28" s="694" t="s">
        <v>605</v>
      </c>
      <c r="C28" s="695"/>
      <c r="D28" s="695"/>
      <c r="E28" s="695"/>
      <c r="F28" s="695"/>
      <c r="G28" s="695"/>
      <c r="H28" s="695"/>
      <c r="I28" s="695"/>
      <c r="J28" s="695"/>
      <c r="K28" s="695"/>
      <c r="L28" s="695"/>
      <c r="M28" s="695"/>
      <c r="N28" s="695"/>
      <c r="O28" s="695"/>
      <c r="P28" s="695"/>
      <c r="Q28" s="695"/>
      <c r="R28" s="695"/>
      <c r="S28" s="695"/>
      <c r="T28" s="695"/>
      <c r="U28" s="695"/>
      <c r="V28" s="695"/>
      <c r="W28" s="695"/>
      <c r="X28" s="695"/>
      <c r="Y28" s="695"/>
      <c r="Z28" s="695"/>
    </row>
    <row r="29" spans="2:26">
      <c r="B29" s="678"/>
      <c r="C29" s="678"/>
      <c r="D29" s="678"/>
      <c r="E29" s="678"/>
      <c r="F29" s="678"/>
      <c r="G29" s="678"/>
      <c r="H29" s="678"/>
      <c r="I29" s="678"/>
      <c r="J29" s="678"/>
      <c r="K29" s="678"/>
      <c r="L29" s="678"/>
      <c r="M29" s="678"/>
      <c r="N29" s="678"/>
      <c r="O29" s="678"/>
      <c r="P29" s="678"/>
      <c r="Q29" s="678"/>
      <c r="R29" s="678"/>
      <c r="S29" s="678"/>
      <c r="T29" s="678"/>
      <c r="U29" s="678"/>
      <c r="V29" s="678"/>
      <c r="W29" s="678"/>
      <c r="X29" s="678"/>
      <c r="Y29" s="678"/>
      <c r="Z29" s="678"/>
    </row>
    <row r="30" spans="2:26">
      <c r="B30" s="678" t="s">
        <v>606</v>
      </c>
      <c r="C30" s="678"/>
      <c r="D30" s="678"/>
      <c r="E30" s="678"/>
      <c r="F30" s="678"/>
      <c r="G30" s="678"/>
      <c r="H30" s="678"/>
      <c r="I30" s="678"/>
      <c r="J30" s="678"/>
      <c r="K30" s="678"/>
      <c r="L30" s="678"/>
      <c r="M30" s="678"/>
      <c r="N30" s="678"/>
      <c r="O30" s="678"/>
      <c r="P30" s="678"/>
      <c r="Q30" s="678"/>
      <c r="R30" s="678"/>
      <c r="S30" s="678"/>
      <c r="T30" s="678"/>
      <c r="U30" s="678"/>
      <c r="V30" s="678"/>
      <c r="W30" s="678"/>
      <c r="X30" s="678"/>
      <c r="Y30" s="678"/>
      <c r="Z30" s="678"/>
    </row>
    <row r="31" spans="2:26" ht="15">
      <c r="B31" s="678"/>
      <c r="C31" s="696" t="s">
        <v>607</v>
      </c>
      <c r="D31" s="693"/>
      <c r="E31" s="696" t="s">
        <v>608</v>
      </c>
      <c r="F31" s="678"/>
      <c r="G31" s="678"/>
      <c r="H31" s="678"/>
      <c r="I31" s="678"/>
      <c r="J31" s="678"/>
      <c r="K31" s="678"/>
      <c r="L31" s="678"/>
      <c r="M31" s="678"/>
      <c r="N31" s="678"/>
      <c r="O31" s="678"/>
      <c r="P31" s="678"/>
      <c r="Q31" s="678"/>
      <c r="R31" s="678"/>
      <c r="S31" s="678"/>
      <c r="T31" s="678"/>
      <c r="U31" s="678"/>
      <c r="V31" s="678"/>
      <c r="W31" s="678"/>
      <c r="X31" s="678"/>
      <c r="Y31" s="678"/>
      <c r="Z31" s="678"/>
    </row>
    <row r="32" spans="2:26">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697" customFormat="1" ht="48.75" customHeight="1">
      <c r="C33" s="698" t="s">
        <v>663</v>
      </c>
      <c r="E33" s="1244" t="s">
        <v>685</v>
      </c>
      <c r="F33" s="1244"/>
      <c r="G33" s="1244"/>
      <c r="H33" s="1244"/>
      <c r="I33" s="1244"/>
      <c r="J33" s="1244"/>
      <c r="K33" s="1244"/>
      <c r="L33" s="1244"/>
      <c r="M33" s="1244"/>
      <c r="N33" s="1244"/>
      <c r="O33" s="1244"/>
      <c r="P33" s="1244"/>
      <c r="Q33" s="1244"/>
      <c r="R33" s="1244"/>
      <c r="S33" s="1244"/>
      <c r="T33" s="1244"/>
      <c r="U33" s="1244"/>
      <c r="V33" s="1244"/>
      <c r="W33" s="1244"/>
      <c r="X33" s="1244"/>
      <c r="Y33" s="1244"/>
      <c r="Z33" s="1244"/>
    </row>
    <row r="34" spans="2:26" ht="15">
      <c r="B34" s="678"/>
      <c r="C34" s="699" t="s">
        <v>687</v>
      </c>
      <c r="D34" s="678"/>
      <c r="E34" s="700" t="s">
        <v>609</v>
      </c>
      <c r="F34" s="678"/>
      <c r="G34" s="678"/>
      <c r="H34" s="678"/>
      <c r="I34" s="678"/>
      <c r="J34" s="678"/>
      <c r="K34" s="678"/>
      <c r="L34" s="678"/>
      <c r="M34" s="678"/>
      <c r="N34" s="678"/>
      <c r="O34" s="678"/>
      <c r="P34" s="678"/>
      <c r="Q34" s="678"/>
      <c r="R34" s="678"/>
      <c r="S34" s="678"/>
      <c r="T34" s="678"/>
      <c r="U34" s="678"/>
      <c r="V34" s="678"/>
      <c r="W34" s="678"/>
      <c r="X34" s="678"/>
      <c r="Y34" s="678"/>
      <c r="Z34" s="678"/>
    </row>
    <row r="35" spans="2:26" s="697" customFormat="1" ht="36" customHeight="1">
      <c r="C35" s="698" t="s">
        <v>688</v>
      </c>
      <c r="E35" s="1244" t="s">
        <v>767</v>
      </c>
      <c r="F35" s="1244"/>
      <c r="G35" s="1244"/>
      <c r="H35" s="1244"/>
      <c r="I35" s="1244"/>
      <c r="J35" s="1244"/>
      <c r="K35" s="1244"/>
      <c r="L35" s="1244"/>
      <c r="M35" s="1244"/>
      <c r="N35" s="1244"/>
      <c r="O35" s="1244"/>
      <c r="P35" s="1244"/>
      <c r="Q35" s="1244"/>
      <c r="R35" s="1244"/>
      <c r="S35" s="1244"/>
      <c r="T35" s="1244"/>
      <c r="U35" s="1244"/>
      <c r="V35" s="1244"/>
      <c r="W35" s="1244"/>
      <c r="X35" s="1244"/>
      <c r="Y35" s="1244"/>
      <c r="Z35" s="1244"/>
    </row>
    <row r="36" spans="2:26" ht="15">
      <c r="B36" s="678"/>
      <c r="C36" s="699" t="s">
        <v>532</v>
      </c>
      <c r="D36" s="678"/>
      <c r="E36" s="700" t="s">
        <v>610</v>
      </c>
      <c r="F36" s="678"/>
      <c r="G36" s="678"/>
      <c r="H36" s="678"/>
      <c r="I36" s="678"/>
      <c r="J36" s="678"/>
      <c r="K36" s="678"/>
      <c r="L36" s="678"/>
      <c r="M36" s="678"/>
      <c r="N36" s="678"/>
      <c r="O36" s="678"/>
      <c r="P36" s="678"/>
      <c r="Q36" s="678"/>
      <c r="R36" s="678"/>
      <c r="S36" s="678"/>
      <c r="T36" s="678"/>
      <c r="U36" s="678"/>
      <c r="V36" s="678"/>
      <c r="W36" s="678"/>
      <c r="X36" s="678"/>
      <c r="Y36" s="678"/>
      <c r="Z36" s="678"/>
    </row>
    <row r="37" spans="2:26" ht="15">
      <c r="B37" s="678"/>
      <c r="C37" s="699" t="s">
        <v>527</v>
      </c>
      <c r="D37" s="678"/>
      <c r="E37" s="701" t="s">
        <v>611</v>
      </c>
      <c r="F37" s="678"/>
      <c r="G37" s="678"/>
      <c r="H37" s="678"/>
      <c r="I37" s="678"/>
      <c r="J37" s="678"/>
      <c r="K37" s="678"/>
      <c r="L37" s="678"/>
      <c r="M37" s="678"/>
      <c r="N37" s="678"/>
      <c r="O37" s="678"/>
      <c r="P37" s="678"/>
      <c r="Q37" s="678"/>
      <c r="R37" s="678"/>
      <c r="S37" s="678"/>
      <c r="T37" s="678"/>
      <c r="U37" s="678"/>
      <c r="V37" s="678"/>
      <c r="W37" s="678"/>
      <c r="X37" s="678"/>
      <c r="Y37" s="678"/>
      <c r="Z37" s="678"/>
    </row>
    <row r="38" spans="2:26" ht="15">
      <c r="B38" s="678"/>
      <c r="C38" s="702" t="s">
        <v>528</v>
      </c>
      <c r="D38" s="678"/>
      <c r="E38" s="700" t="s">
        <v>768</v>
      </c>
      <c r="F38" s="678"/>
      <c r="G38" s="678"/>
      <c r="H38" s="678"/>
      <c r="I38" s="678"/>
      <c r="J38" s="678"/>
      <c r="K38" s="678"/>
      <c r="L38" s="678"/>
      <c r="M38" s="678"/>
      <c r="N38" s="678"/>
      <c r="O38" s="678"/>
      <c r="P38" s="678"/>
      <c r="Q38" s="678"/>
      <c r="R38" s="678"/>
      <c r="S38" s="678"/>
      <c r="T38" s="678"/>
      <c r="U38" s="678"/>
      <c r="V38" s="678"/>
      <c r="W38" s="678"/>
      <c r="X38" s="678"/>
      <c r="Y38" s="678"/>
      <c r="Z38" s="678"/>
    </row>
    <row r="39" spans="2:26">
      <c r="B39" s="678"/>
      <c r="C39" s="678"/>
      <c r="D39" s="678"/>
      <c r="E39" s="678"/>
      <c r="F39" s="678"/>
      <c r="G39" s="678"/>
      <c r="H39" s="678"/>
      <c r="I39" s="678"/>
      <c r="J39" s="678"/>
      <c r="K39" s="678"/>
      <c r="L39" s="678"/>
      <c r="M39" s="678"/>
      <c r="N39" s="678"/>
      <c r="O39" s="678"/>
      <c r="P39" s="678"/>
      <c r="Q39" s="678"/>
      <c r="R39" s="678"/>
      <c r="S39" s="678"/>
      <c r="T39" s="678"/>
      <c r="U39" s="678"/>
      <c r="V39" s="678"/>
      <c r="W39" s="678"/>
      <c r="X39" s="678"/>
      <c r="Y39" s="678"/>
      <c r="Z39" s="678"/>
    </row>
    <row r="40" spans="2:26">
      <c r="B40" s="678" t="s">
        <v>550</v>
      </c>
      <c r="C40" s="678"/>
      <c r="D40" s="678"/>
      <c r="E40" s="678"/>
      <c r="F40" s="678"/>
      <c r="G40" s="678"/>
      <c r="H40" s="678"/>
      <c r="I40" s="678"/>
      <c r="J40" s="678"/>
      <c r="K40" s="678"/>
      <c r="L40" s="678"/>
      <c r="M40" s="678"/>
      <c r="N40" s="678"/>
      <c r="O40" s="678"/>
      <c r="P40" s="678"/>
      <c r="Q40" s="678"/>
      <c r="R40" s="678"/>
      <c r="S40" s="678"/>
      <c r="T40" s="678"/>
      <c r="U40" s="678"/>
      <c r="V40" s="678"/>
      <c r="W40" s="678"/>
      <c r="X40" s="678"/>
      <c r="Y40" s="678"/>
      <c r="Z40" s="678"/>
    </row>
    <row r="41" spans="2:26">
      <c r="B41" s="678" t="s">
        <v>454</v>
      </c>
      <c r="C41" s="678"/>
      <c r="D41" s="678"/>
      <c r="E41" s="678"/>
      <c r="F41" s="678"/>
      <c r="G41" s="678"/>
      <c r="H41" s="678"/>
      <c r="I41" s="678"/>
      <c r="J41" s="678"/>
      <c r="K41" s="678"/>
      <c r="L41" s="678"/>
      <c r="M41" s="678"/>
      <c r="N41" s="678"/>
      <c r="O41" s="678"/>
      <c r="P41" s="678"/>
      <c r="Q41" s="678"/>
      <c r="R41" s="678"/>
      <c r="S41" s="678"/>
      <c r="T41" s="678"/>
      <c r="U41" s="678"/>
      <c r="V41" s="678"/>
      <c r="W41" s="678"/>
      <c r="X41" s="678"/>
      <c r="Y41" s="678"/>
      <c r="Z41" s="678"/>
    </row>
    <row r="42" spans="2:26" ht="15">
      <c r="B42" s="678"/>
      <c r="C42" s="703" t="s">
        <v>416</v>
      </c>
      <c r="D42" s="678"/>
      <c r="E42" s="678"/>
      <c r="F42" s="678"/>
      <c r="G42" s="678"/>
      <c r="H42" s="678"/>
      <c r="I42" s="678"/>
      <c r="J42" s="678"/>
      <c r="K42" s="678"/>
      <c r="L42" s="678"/>
      <c r="M42" s="678"/>
      <c r="N42" s="678"/>
      <c r="O42" s="678"/>
      <c r="P42" s="678"/>
      <c r="Q42" s="678"/>
      <c r="R42" s="678"/>
      <c r="S42" s="678"/>
      <c r="T42" s="678"/>
      <c r="U42" s="678"/>
      <c r="V42" s="678"/>
      <c r="W42" s="678"/>
      <c r="X42" s="678"/>
      <c r="Y42" s="678"/>
      <c r="Z42" s="678"/>
    </row>
    <row r="43" spans="2:26" ht="15">
      <c r="B43" s="678"/>
      <c r="C43" s="703" t="s">
        <v>417</v>
      </c>
      <c r="D43" s="678"/>
      <c r="E43" s="678"/>
      <c r="F43" s="678"/>
      <c r="G43" s="678"/>
      <c r="H43" s="678"/>
      <c r="I43" s="678"/>
      <c r="J43" s="678"/>
      <c r="K43" s="678"/>
      <c r="L43" s="678"/>
      <c r="M43" s="678"/>
      <c r="N43" s="678"/>
      <c r="O43" s="678"/>
      <c r="P43" s="678"/>
      <c r="Q43" s="678"/>
      <c r="R43" s="678"/>
      <c r="S43" s="678"/>
      <c r="T43" s="678"/>
      <c r="U43" s="678"/>
      <c r="V43" s="678"/>
      <c r="W43" s="678"/>
      <c r="X43" s="678"/>
      <c r="Y43" s="678"/>
      <c r="Z43" s="678"/>
    </row>
    <row r="44" spans="2:26" ht="15">
      <c r="B44" s="678"/>
      <c r="C44" s="703" t="s">
        <v>769</v>
      </c>
      <c r="D44" s="678"/>
      <c r="E44" s="678"/>
      <c r="F44" s="678"/>
      <c r="G44" s="678"/>
      <c r="H44" s="678"/>
      <c r="I44" s="678"/>
      <c r="J44" s="678"/>
      <c r="K44" s="678"/>
      <c r="L44" s="678"/>
      <c r="M44" s="678"/>
      <c r="N44" s="678"/>
      <c r="O44" s="678"/>
      <c r="P44" s="678"/>
      <c r="Q44" s="678"/>
      <c r="R44" s="678"/>
      <c r="S44" s="678"/>
      <c r="T44" s="678"/>
      <c r="U44" s="678"/>
      <c r="V44" s="678"/>
      <c r="W44" s="678"/>
      <c r="X44" s="678"/>
      <c r="Y44" s="678"/>
      <c r="Z44" s="678"/>
    </row>
    <row r="45" spans="2:26" ht="15">
      <c r="B45" s="678"/>
      <c r="C45" s="703" t="s">
        <v>418</v>
      </c>
      <c r="D45" s="678"/>
      <c r="E45" s="678"/>
      <c r="F45" s="678"/>
      <c r="G45" s="678"/>
      <c r="H45" s="678"/>
      <c r="I45" s="678"/>
      <c r="J45" s="678"/>
      <c r="K45" s="678"/>
      <c r="L45" s="678"/>
      <c r="M45" s="678"/>
      <c r="N45" s="678"/>
      <c r="O45" s="678"/>
      <c r="P45" s="678"/>
      <c r="Q45" s="678"/>
      <c r="R45" s="678"/>
      <c r="S45" s="678"/>
      <c r="T45" s="678"/>
      <c r="U45" s="678"/>
      <c r="V45" s="678"/>
      <c r="W45" s="678"/>
      <c r="X45" s="678"/>
      <c r="Y45" s="678"/>
      <c r="Z45" s="678"/>
    </row>
    <row r="46" spans="2:26">
      <c r="B46" s="678"/>
      <c r="C46" s="678"/>
      <c r="D46" s="678"/>
      <c r="E46" s="678"/>
      <c r="F46" s="678"/>
      <c r="G46" s="678"/>
      <c r="H46" s="678"/>
      <c r="I46" s="678"/>
      <c r="J46" s="678"/>
      <c r="K46" s="678"/>
      <c r="L46" s="678"/>
      <c r="M46" s="678"/>
      <c r="N46" s="678"/>
      <c r="O46" s="678"/>
      <c r="P46" s="678"/>
      <c r="Q46" s="678"/>
      <c r="R46" s="678"/>
      <c r="S46" s="678"/>
      <c r="T46" s="678"/>
      <c r="U46" s="678"/>
      <c r="V46" s="678"/>
      <c r="W46" s="678"/>
      <c r="X46" s="678"/>
      <c r="Y46" s="678"/>
      <c r="Z46" s="678"/>
    </row>
    <row r="47" spans="2:26">
      <c r="B47" s="704" t="s">
        <v>423</v>
      </c>
      <c r="C47" s="695"/>
      <c r="D47" s="695"/>
      <c r="E47" s="695"/>
      <c r="F47" s="695"/>
      <c r="G47" s="695"/>
      <c r="H47" s="695"/>
      <c r="I47" s="695"/>
      <c r="J47" s="695"/>
      <c r="K47" s="695"/>
      <c r="L47" s="695"/>
      <c r="M47" s="695"/>
      <c r="N47" s="695"/>
      <c r="O47" s="695"/>
      <c r="P47" s="695"/>
      <c r="Q47" s="695"/>
      <c r="R47" s="695"/>
      <c r="S47" s="695"/>
      <c r="T47" s="695"/>
      <c r="U47" s="695"/>
      <c r="V47" s="695"/>
      <c r="W47" s="695"/>
      <c r="X47" s="695"/>
      <c r="Y47" s="695"/>
      <c r="Z47" s="695"/>
    </row>
    <row r="48" spans="2:26">
      <c r="B48" s="678"/>
      <c r="C48" s="678"/>
      <c r="D48" s="678"/>
      <c r="E48" s="678"/>
      <c r="F48" s="678"/>
      <c r="G48" s="678"/>
      <c r="H48" s="678"/>
      <c r="I48" s="678"/>
      <c r="J48" s="678"/>
      <c r="K48" s="678"/>
      <c r="L48" s="678"/>
      <c r="M48" s="678"/>
      <c r="N48" s="678"/>
      <c r="O48" s="678"/>
      <c r="P48" s="678"/>
      <c r="Q48" s="678"/>
      <c r="R48" s="678"/>
      <c r="S48" s="678"/>
      <c r="T48" s="678"/>
      <c r="U48" s="678"/>
      <c r="V48" s="678"/>
      <c r="W48" s="678"/>
      <c r="X48" s="678"/>
      <c r="Y48" s="678"/>
      <c r="Z48" s="678"/>
    </row>
    <row r="49" spans="2:26" ht="15">
      <c r="B49" s="705" t="s">
        <v>663</v>
      </c>
      <c r="C49" s="678"/>
      <c r="D49" s="678"/>
      <c r="E49" s="678"/>
      <c r="F49" s="678"/>
      <c r="G49" s="678"/>
      <c r="H49" s="678"/>
      <c r="I49" s="678"/>
      <c r="J49" s="678"/>
      <c r="K49" s="678"/>
      <c r="L49" s="678"/>
      <c r="M49" s="678"/>
      <c r="N49" s="678"/>
      <c r="O49" s="678"/>
      <c r="P49" s="678"/>
      <c r="Q49" s="678"/>
      <c r="R49" s="678"/>
      <c r="S49" s="678"/>
      <c r="T49" s="678"/>
      <c r="U49" s="678"/>
      <c r="V49" s="678"/>
      <c r="W49" s="678"/>
      <c r="X49" s="678"/>
      <c r="Y49" s="678"/>
      <c r="Z49" s="678"/>
    </row>
    <row r="50" spans="2:26">
      <c r="B50" s="678"/>
      <c r="C50" s="678"/>
      <c r="D50" s="678"/>
      <c r="E50" s="678"/>
      <c r="F50" s="678"/>
      <c r="G50" s="678"/>
      <c r="H50" s="678"/>
      <c r="I50" s="678"/>
      <c r="J50" s="678"/>
      <c r="K50" s="678"/>
      <c r="L50" s="678"/>
      <c r="M50" s="678"/>
      <c r="N50" s="678"/>
      <c r="O50" s="678"/>
      <c r="P50" s="678"/>
      <c r="Q50" s="678"/>
      <c r="R50" s="678"/>
      <c r="S50" s="678"/>
      <c r="T50" s="678"/>
      <c r="U50" s="678"/>
      <c r="V50" s="678"/>
      <c r="W50" s="678"/>
      <c r="X50" s="678"/>
      <c r="Y50" s="678"/>
      <c r="Z50" s="678"/>
    </row>
    <row r="51" spans="2:26">
      <c r="B51" s="678" t="s">
        <v>644</v>
      </c>
      <c r="C51" s="678"/>
      <c r="D51" s="678"/>
      <c r="E51" s="678"/>
      <c r="F51" s="678"/>
      <c r="G51" s="678"/>
      <c r="H51" s="678"/>
      <c r="I51" s="678"/>
      <c r="J51" s="678"/>
      <c r="K51" s="678"/>
      <c r="L51" s="678"/>
      <c r="M51" s="678"/>
      <c r="N51" s="678"/>
      <c r="O51" s="678"/>
      <c r="P51" s="678"/>
      <c r="Q51" s="678"/>
      <c r="R51" s="678"/>
      <c r="S51" s="678"/>
      <c r="T51" s="678"/>
      <c r="U51" s="678"/>
      <c r="V51" s="678"/>
      <c r="W51" s="678"/>
      <c r="X51" s="678"/>
      <c r="Y51" s="678"/>
      <c r="Z51" s="678"/>
    </row>
    <row r="52" spans="2:26">
      <c r="B52" s="678" t="s">
        <v>645</v>
      </c>
      <c r="C52" s="678"/>
      <c r="D52" s="678"/>
      <c r="E52" s="678"/>
      <c r="F52" s="678"/>
      <c r="G52" s="678"/>
      <c r="H52" s="678"/>
      <c r="I52" s="678"/>
      <c r="J52" s="678"/>
      <c r="K52" s="678"/>
      <c r="L52" s="678"/>
      <c r="M52" s="678"/>
      <c r="N52" s="678"/>
      <c r="O52" s="678"/>
      <c r="P52" s="678"/>
      <c r="Q52" s="678"/>
      <c r="R52" s="678"/>
      <c r="S52" s="678"/>
      <c r="T52" s="678"/>
      <c r="U52" s="678"/>
      <c r="V52" s="678"/>
      <c r="W52" s="678"/>
      <c r="X52" s="678"/>
      <c r="Y52" s="678"/>
      <c r="Z52" s="678"/>
    </row>
    <row r="53" spans="2:26">
      <c r="B53" s="678"/>
      <c r="C53" s="678"/>
      <c r="D53" s="678"/>
      <c r="E53" s="678"/>
      <c r="F53" s="678"/>
      <c r="G53" s="678"/>
      <c r="H53" s="678"/>
      <c r="I53" s="678"/>
      <c r="J53" s="678"/>
      <c r="K53" s="678"/>
      <c r="L53" s="678"/>
      <c r="M53" s="678"/>
      <c r="N53" s="678"/>
      <c r="O53" s="678"/>
      <c r="P53" s="678"/>
      <c r="Q53" s="678"/>
      <c r="R53" s="678"/>
      <c r="S53" s="678"/>
      <c r="T53" s="678"/>
      <c r="U53" s="678"/>
      <c r="V53" s="678"/>
      <c r="W53" s="678"/>
      <c r="X53" s="678"/>
      <c r="Y53" s="678"/>
      <c r="Z53" s="678"/>
    </row>
    <row r="54" spans="2:26">
      <c r="B54" s="678" t="s">
        <v>646</v>
      </c>
      <c r="C54" s="678"/>
      <c r="D54" s="678"/>
      <c r="E54" s="678"/>
      <c r="F54" s="678"/>
      <c r="G54" s="678"/>
      <c r="H54" s="678"/>
      <c r="I54" s="678"/>
      <c r="J54" s="678"/>
      <c r="K54" s="678"/>
      <c r="L54" s="678"/>
      <c r="M54" s="678"/>
      <c r="N54" s="678"/>
      <c r="O54" s="678"/>
      <c r="P54" s="678"/>
      <c r="Q54" s="678"/>
      <c r="R54" s="678"/>
      <c r="S54" s="678"/>
      <c r="T54" s="678"/>
      <c r="U54" s="678"/>
      <c r="V54" s="678"/>
      <c r="W54" s="678"/>
      <c r="X54" s="678"/>
      <c r="Y54" s="678"/>
      <c r="Z54" s="678"/>
    </row>
    <row r="55" spans="2:26">
      <c r="B55" s="678"/>
      <c r="C55" s="678"/>
      <c r="D55" s="678"/>
      <c r="E55" s="678"/>
      <c r="F55" s="678"/>
      <c r="G55" s="678"/>
      <c r="H55" s="678"/>
      <c r="I55" s="678"/>
      <c r="J55" s="678"/>
      <c r="K55" s="678"/>
      <c r="L55" s="678"/>
      <c r="M55" s="678"/>
      <c r="N55" s="678"/>
      <c r="O55" s="678"/>
      <c r="P55" s="678"/>
      <c r="Q55" s="678"/>
      <c r="R55" s="678"/>
      <c r="S55" s="678"/>
      <c r="T55" s="678"/>
      <c r="U55" s="678"/>
      <c r="V55" s="678"/>
      <c r="W55" s="678"/>
      <c r="X55" s="678"/>
      <c r="Y55" s="678"/>
      <c r="Z55" s="678"/>
    </row>
    <row r="56" spans="2:26">
      <c r="B56" s="706" t="s">
        <v>642</v>
      </c>
      <c r="C56" s="678" t="s">
        <v>548</v>
      </c>
      <c r="D56" s="678"/>
      <c r="E56" s="678"/>
      <c r="F56" s="678"/>
      <c r="G56" s="678"/>
      <c r="H56" s="678"/>
      <c r="I56" s="678"/>
      <c r="J56" s="678"/>
      <c r="K56" s="678"/>
      <c r="L56" s="678"/>
      <c r="M56" s="678"/>
      <c r="N56" s="678"/>
      <c r="O56" s="678"/>
      <c r="P56" s="678"/>
      <c r="Q56" s="678"/>
      <c r="R56" s="678"/>
      <c r="S56" s="678"/>
      <c r="T56" s="678"/>
      <c r="U56" s="678"/>
      <c r="V56" s="678"/>
      <c r="W56" s="678"/>
      <c r="X56" s="678"/>
      <c r="Y56" s="678"/>
      <c r="Z56" s="678"/>
    </row>
    <row r="57" spans="2:26">
      <c r="B57" s="678"/>
      <c r="C57" s="679" t="s">
        <v>549</v>
      </c>
      <c r="D57" s="678"/>
      <c r="E57" s="678"/>
      <c r="F57" s="678"/>
      <c r="G57" s="678"/>
      <c r="H57" s="678"/>
      <c r="I57" s="678"/>
      <c r="J57" s="678"/>
      <c r="K57" s="678"/>
      <c r="L57" s="678"/>
      <c r="M57" s="678"/>
      <c r="N57" s="678"/>
      <c r="O57" s="678"/>
      <c r="P57" s="678"/>
      <c r="Q57" s="678"/>
      <c r="R57" s="678"/>
      <c r="S57" s="678"/>
      <c r="T57" s="678"/>
      <c r="U57" s="678"/>
      <c r="V57" s="678"/>
      <c r="W57" s="678"/>
      <c r="X57" s="678"/>
      <c r="Y57" s="678"/>
      <c r="Z57" s="678"/>
    </row>
    <row r="58" spans="2:26">
      <c r="B58" s="706"/>
      <c r="C58" s="678"/>
      <c r="D58" s="678"/>
      <c r="E58" s="678"/>
      <c r="F58" s="678"/>
      <c r="G58" s="678"/>
      <c r="H58" s="678"/>
      <c r="I58" s="678"/>
      <c r="J58" s="678"/>
      <c r="K58" s="678"/>
      <c r="L58" s="678"/>
      <c r="M58" s="678"/>
      <c r="N58" s="678"/>
      <c r="O58" s="678"/>
      <c r="P58" s="678"/>
      <c r="Q58" s="678"/>
      <c r="R58" s="678"/>
      <c r="S58" s="678"/>
      <c r="T58" s="678"/>
      <c r="U58" s="678"/>
      <c r="V58" s="678"/>
      <c r="W58" s="678"/>
      <c r="X58" s="678"/>
      <c r="Y58" s="678"/>
      <c r="Z58" s="678"/>
    </row>
    <row r="59" spans="2:26">
      <c r="B59" s="678"/>
      <c r="C59" s="678" t="s">
        <v>612</v>
      </c>
      <c r="D59" s="678"/>
      <c r="E59" s="678"/>
      <c r="F59" s="678"/>
      <c r="G59" s="678"/>
      <c r="H59" s="678"/>
      <c r="I59" s="678"/>
      <c r="J59" s="678"/>
      <c r="K59" s="678"/>
      <c r="L59" s="678"/>
      <c r="M59" s="678"/>
      <c r="N59" s="678"/>
      <c r="O59" s="678"/>
      <c r="P59" s="678"/>
      <c r="Q59" s="678"/>
      <c r="R59" s="678"/>
      <c r="S59" s="678"/>
      <c r="T59" s="678"/>
      <c r="U59" s="678"/>
      <c r="V59" s="678"/>
      <c r="W59" s="678"/>
      <c r="X59" s="678"/>
      <c r="Y59" s="678"/>
      <c r="Z59" s="678"/>
    </row>
    <row r="60" spans="2:26">
      <c r="C60" s="678" t="s">
        <v>640</v>
      </c>
      <c r="D60" s="678"/>
      <c r="E60" s="678"/>
      <c r="F60" s="678"/>
      <c r="G60" s="678"/>
      <c r="H60" s="678"/>
      <c r="I60" s="678"/>
      <c r="J60" s="678"/>
      <c r="K60" s="678"/>
      <c r="L60" s="678"/>
      <c r="M60" s="678"/>
      <c r="N60" s="678"/>
      <c r="O60" s="678"/>
      <c r="P60" s="678"/>
      <c r="Q60" s="678"/>
      <c r="R60" s="678"/>
      <c r="S60" s="678"/>
      <c r="T60" s="678"/>
      <c r="U60" s="678"/>
      <c r="V60" s="678"/>
      <c r="W60" s="678"/>
      <c r="X60" s="678"/>
      <c r="Y60" s="678"/>
      <c r="Z60" s="678"/>
    </row>
    <row r="61" spans="2:26">
      <c r="B61" s="678"/>
      <c r="C61" s="678" t="s">
        <v>641</v>
      </c>
      <c r="D61" s="678"/>
      <c r="E61" s="678"/>
      <c r="F61" s="678"/>
      <c r="G61" s="678"/>
      <c r="H61" s="678"/>
      <c r="I61" s="678"/>
      <c r="J61" s="678"/>
      <c r="K61" s="678"/>
      <c r="L61" s="678"/>
      <c r="M61" s="678"/>
      <c r="N61" s="678"/>
      <c r="O61" s="678"/>
      <c r="P61" s="678"/>
      <c r="Q61" s="678"/>
      <c r="R61" s="678"/>
      <c r="S61" s="678"/>
      <c r="T61" s="678"/>
      <c r="U61" s="678"/>
      <c r="V61" s="678"/>
      <c r="W61" s="678"/>
      <c r="X61" s="678"/>
      <c r="Y61" s="678"/>
      <c r="Z61" s="678"/>
    </row>
    <row r="62" spans="2:26">
      <c r="B62" s="678"/>
      <c r="C62" s="678"/>
      <c r="D62" s="678"/>
      <c r="E62" s="678"/>
      <c r="F62" s="678"/>
      <c r="G62" s="678"/>
      <c r="H62" s="678"/>
      <c r="I62" s="678"/>
      <c r="J62" s="678"/>
      <c r="K62" s="678"/>
      <c r="L62" s="678"/>
      <c r="M62" s="678"/>
      <c r="N62" s="678"/>
      <c r="O62" s="678"/>
      <c r="P62" s="678"/>
      <c r="Q62" s="678"/>
      <c r="R62" s="678"/>
      <c r="S62" s="678"/>
      <c r="T62" s="678"/>
      <c r="U62" s="678"/>
      <c r="V62" s="678"/>
      <c r="W62" s="678"/>
      <c r="X62" s="678"/>
      <c r="Y62" s="678"/>
      <c r="Z62" s="678"/>
    </row>
    <row r="63" spans="2:26">
      <c r="B63" s="678"/>
      <c r="C63" s="678"/>
      <c r="D63" s="678"/>
      <c r="E63" s="678"/>
      <c r="F63" s="678"/>
      <c r="G63" s="678"/>
      <c r="H63" s="678"/>
      <c r="I63" s="678"/>
      <c r="J63" s="678"/>
      <c r="K63" s="678"/>
      <c r="L63" s="678"/>
      <c r="M63" s="678"/>
      <c r="N63" s="678"/>
      <c r="O63" s="678"/>
      <c r="P63" s="678"/>
      <c r="Q63" s="678"/>
      <c r="R63" s="678"/>
      <c r="S63" s="678"/>
      <c r="T63" s="678"/>
      <c r="U63" s="678"/>
      <c r="V63" s="678"/>
      <c r="W63" s="678"/>
      <c r="X63" s="678"/>
      <c r="Y63" s="678"/>
      <c r="Z63" s="678"/>
    </row>
    <row r="64" spans="2:26" ht="15">
      <c r="B64" s="708" t="s">
        <v>524</v>
      </c>
      <c r="C64" s="678"/>
      <c r="D64" s="678"/>
      <c r="E64" s="678"/>
      <c r="F64" s="678"/>
      <c r="G64" s="678"/>
      <c r="H64" s="678"/>
      <c r="I64" s="678"/>
      <c r="J64" s="678"/>
      <c r="K64" s="678"/>
      <c r="L64" s="678"/>
      <c r="M64" s="678"/>
      <c r="N64" s="678"/>
      <c r="O64" s="678"/>
      <c r="P64" s="678"/>
      <c r="Q64" s="678"/>
      <c r="R64" s="678"/>
      <c r="S64" s="678"/>
      <c r="T64" s="678"/>
      <c r="U64" s="678"/>
      <c r="V64" s="678"/>
      <c r="W64" s="678"/>
      <c r="X64" s="678"/>
      <c r="Y64" s="678"/>
      <c r="Z64" s="678"/>
    </row>
    <row r="65" spans="2:26">
      <c r="B65" s="678"/>
      <c r="C65" s="678"/>
      <c r="D65" s="678"/>
      <c r="E65" s="678"/>
      <c r="F65" s="678"/>
      <c r="G65" s="678"/>
      <c r="H65" s="678"/>
      <c r="I65" s="678"/>
      <c r="J65" s="678"/>
      <c r="K65" s="678"/>
      <c r="L65" s="678"/>
      <c r="M65" s="678"/>
      <c r="N65" s="678"/>
      <c r="O65" s="678"/>
      <c r="P65" s="678"/>
      <c r="Q65" s="678"/>
      <c r="R65" s="678"/>
      <c r="S65" s="678"/>
      <c r="T65" s="678"/>
      <c r="U65" s="678"/>
      <c r="V65" s="678"/>
      <c r="W65" s="678"/>
      <c r="X65" s="678"/>
      <c r="Y65" s="678"/>
      <c r="Z65" s="678"/>
    </row>
    <row r="66" spans="2:26">
      <c r="C66" s="678" t="s">
        <v>700</v>
      </c>
      <c r="D66" s="678"/>
      <c r="E66" s="678"/>
      <c r="F66" s="678"/>
      <c r="G66" s="678"/>
      <c r="H66" s="678"/>
      <c r="I66" s="678"/>
      <c r="J66" s="678"/>
      <c r="K66" s="678"/>
      <c r="L66" s="678"/>
      <c r="M66" s="678"/>
      <c r="N66" s="678"/>
      <c r="O66" s="678"/>
      <c r="P66" s="678"/>
      <c r="Q66" s="678"/>
      <c r="R66" s="678"/>
      <c r="S66" s="678"/>
      <c r="T66" s="678"/>
      <c r="U66" s="678"/>
      <c r="V66" s="678"/>
      <c r="W66" s="678"/>
      <c r="X66" s="678"/>
      <c r="Y66" s="678"/>
      <c r="Z66" s="678"/>
    </row>
    <row r="67" spans="2:26">
      <c r="B67" s="678"/>
      <c r="C67" s="678"/>
      <c r="D67" s="678"/>
      <c r="E67" s="678"/>
      <c r="F67" s="678"/>
      <c r="G67" s="678"/>
      <c r="H67" s="678"/>
      <c r="I67" s="678"/>
      <c r="J67" s="678"/>
      <c r="K67" s="678"/>
      <c r="L67" s="678"/>
      <c r="M67" s="678"/>
      <c r="N67" s="678"/>
      <c r="O67" s="678"/>
      <c r="P67" s="678"/>
      <c r="Q67" s="678"/>
      <c r="R67" s="678"/>
      <c r="S67" s="678"/>
      <c r="T67" s="678"/>
      <c r="U67" s="678"/>
      <c r="V67" s="678"/>
      <c r="W67" s="678"/>
      <c r="X67" s="678"/>
      <c r="Y67" s="678"/>
      <c r="Z67" s="678"/>
    </row>
    <row r="68" spans="2:26" ht="15">
      <c r="B68" s="709" t="s">
        <v>525</v>
      </c>
      <c r="C68" s="678"/>
      <c r="D68" s="678"/>
      <c r="E68" s="678"/>
      <c r="F68" s="678"/>
      <c r="G68" s="678"/>
      <c r="H68" s="678"/>
      <c r="I68" s="678"/>
      <c r="J68" s="678"/>
      <c r="K68" s="678"/>
      <c r="L68" s="678"/>
      <c r="M68" s="678"/>
      <c r="N68" s="678"/>
      <c r="O68" s="678"/>
      <c r="P68" s="678"/>
      <c r="Q68" s="678"/>
      <c r="R68" s="678"/>
      <c r="S68" s="678"/>
      <c r="T68" s="678"/>
      <c r="U68" s="678"/>
      <c r="V68" s="678"/>
      <c r="W68" s="678"/>
      <c r="X68" s="678"/>
      <c r="Y68" s="678"/>
      <c r="Z68" s="678"/>
    </row>
    <row r="69" spans="2:26" ht="15">
      <c r="B69" s="678"/>
      <c r="C69" s="692" t="s">
        <v>695</v>
      </c>
      <c r="D69" s="678"/>
      <c r="E69" s="678"/>
      <c r="F69" s="678"/>
      <c r="G69" s="678"/>
      <c r="H69" s="678"/>
      <c r="I69" s="678"/>
      <c r="J69" s="678"/>
      <c r="K69" s="678"/>
      <c r="L69" s="678"/>
      <c r="M69" s="678"/>
      <c r="N69" s="678"/>
      <c r="O69" s="678"/>
      <c r="P69" s="678"/>
      <c r="Q69" s="678"/>
      <c r="R69" s="678"/>
      <c r="S69" s="678"/>
      <c r="T69" s="678"/>
      <c r="U69" s="678"/>
      <c r="V69" s="678"/>
      <c r="W69" s="678"/>
      <c r="X69" s="678"/>
      <c r="Y69" s="678"/>
      <c r="Z69" s="678"/>
    </row>
    <row r="70" spans="2:26" ht="15">
      <c r="B70" s="678"/>
      <c r="C70" s="692" t="s">
        <v>699</v>
      </c>
      <c r="D70" s="678"/>
      <c r="E70" s="678"/>
      <c r="F70" s="678"/>
      <c r="G70" s="678"/>
      <c r="H70" s="678"/>
      <c r="I70" s="678"/>
      <c r="J70" s="678"/>
      <c r="K70" s="678"/>
      <c r="L70" s="678"/>
      <c r="M70" s="678"/>
      <c r="N70" s="678"/>
      <c r="O70" s="678"/>
      <c r="P70" s="678"/>
      <c r="Q70" s="678"/>
      <c r="R70" s="678"/>
      <c r="S70" s="678"/>
      <c r="T70" s="678"/>
      <c r="U70" s="678"/>
      <c r="V70" s="678"/>
      <c r="W70" s="678"/>
      <c r="X70" s="678"/>
      <c r="Y70" s="678"/>
      <c r="Z70" s="678"/>
    </row>
    <row r="71" spans="2:26" ht="15">
      <c r="B71" s="678"/>
      <c r="C71" s="692" t="s">
        <v>715</v>
      </c>
      <c r="D71" s="678"/>
      <c r="E71" s="678"/>
      <c r="F71" s="678"/>
      <c r="G71" s="678"/>
      <c r="H71" s="678"/>
      <c r="I71" s="678"/>
      <c r="J71" s="678"/>
      <c r="K71" s="678"/>
      <c r="L71" s="678"/>
      <c r="M71" s="678"/>
      <c r="N71" s="678"/>
      <c r="O71" s="678"/>
      <c r="P71" s="678"/>
      <c r="Q71" s="678"/>
      <c r="R71" s="678"/>
      <c r="S71" s="678"/>
      <c r="T71" s="678"/>
      <c r="U71" s="678"/>
      <c r="V71" s="678"/>
      <c r="W71" s="678"/>
      <c r="X71" s="678"/>
      <c r="Y71" s="678"/>
      <c r="Z71" s="678"/>
    </row>
    <row r="72" spans="2:26">
      <c r="B72" s="678"/>
      <c r="C72" s="710" t="s">
        <v>593</v>
      </c>
      <c r="D72" s="678"/>
      <c r="E72" s="678"/>
      <c r="F72" s="678"/>
      <c r="G72" s="678"/>
      <c r="H72" s="678"/>
      <c r="I72" s="678"/>
      <c r="J72" s="678"/>
      <c r="K72" s="678"/>
      <c r="L72" s="678"/>
      <c r="M72" s="678"/>
      <c r="N72" s="678"/>
      <c r="O72" s="678"/>
      <c r="P72" s="678"/>
      <c r="Q72" s="678"/>
      <c r="R72" s="678"/>
      <c r="S72" s="678"/>
      <c r="T72" s="678"/>
      <c r="U72" s="678"/>
      <c r="V72" s="678"/>
      <c r="W72" s="678"/>
      <c r="X72" s="678"/>
      <c r="Y72" s="678"/>
      <c r="Z72" s="678"/>
    </row>
    <row r="73" spans="2:26">
      <c r="B73" s="678"/>
      <c r="C73" s="711" t="s">
        <v>572</v>
      </c>
      <c r="D73" s="691"/>
      <c r="E73" s="691"/>
      <c r="F73" s="691"/>
      <c r="G73" s="691"/>
      <c r="H73" s="691"/>
      <c r="I73" s="691"/>
      <c r="J73" s="678"/>
      <c r="K73" s="678"/>
      <c r="L73" s="678"/>
      <c r="M73" s="678"/>
      <c r="N73" s="678"/>
      <c r="O73" s="678"/>
      <c r="P73" s="678"/>
      <c r="Q73" s="678"/>
      <c r="R73" s="678"/>
      <c r="S73" s="678"/>
      <c r="T73" s="678"/>
      <c r="U73" s="678"/>
      <c r="V73" s="678"/>
      <c r="W73" s="678"/>
      <c r="X73" s="678"/>
      <c r="Y73" s="678"/>
      <c r="Z73" s="678"/>
    </row>
    <row r="74" spans="2:26">
      <c r="B74" s="678"/>
      <c r="C74" s="678"/>
      <c r="D74" s="678"/>
      <c r="E74" s="678"/>
      <c r="F74" s="678"/>
      <c r="G74" s="678"/>
      <c r="H74" s="678"/>
      <c r="I74" s="678"/>
      <c r="J74" s="678"/>
      <c r="K74" s="678"/>
      <c r="L74" s="678"/>
      <c r="M74" s="678"/>
      <c r="N74" s="678"/>
      <c r="O74" s="678"/>
      <c r="P74" s="678"/>
      <c r="Q74" s="678"/>
      <c r="R74" s="678"/>
      <c r="S74" s="678"/>
      <c r="T74" s="678"/>
      <c r="U74" s="678"/>
      <c r="V74" s="678"/>
      <c r="W74" s="678"/>
      <c r="X74" s="678"/>
      <c r="Y74" s="678"/>
      <c r="Z74" s="678"/>
    </row>
    <row r="75" spans="2:26">
      <c r="B75" s="678"/>
      <c r="C75" s="679" t="s">
        <v>549</v>
      </c>
      <c r="D75" s="678"/>
      <c r="E75" s="678"/>
      <c r="F75" s="678"/>
      <c r="G75" s="678"/>
      <c r="H75" s="678"/>
      <c r="I75" s="678"/>
      <c r="J75" s="678"/>
      <c r="K75" s="678"/>
      <c r="L75" s="678"/>
      <c r="M75" s="678"/>
      <c r="N75" s="678"/>
      <c r="O75" s="678"/>
      <c r="P75" s="678"/>
      <c r="Q75" s="678"/>
      <c r="R75" s="678"/>
      <c r="S75" s="678"/>
      <c r="T75" s="678"/>
      <c r="U75" s="678"/>
      <c r="V75" s="678"/>
      <c r="W75" s="678"/>
      <c r="X75" s="678"/>
      <c r="Y75" s="678"/>
      <c r="Z75" s="678"/>
    </row>
    <row r="76" spans="2:26">
      <c r="B76" s="678"/>
      <c r="C76" s="691" t="s">
        <v>630</v>
      </c>
      <c r="D76" s="678"/>
      <c r="E76" s="678"/>
      <c r="F76" s="678"/>
      <c r="G76" s="678"/>
      <c r="H76" s="678"/>
      <c r="I76" s="678"/>
      <c r="J76" s="678"/>
      <c r="K76" s="678"/>
      <c r="L76" s="678"/>
      <c r="M76" s="678"/>
      <c r="N76" s="678"/>
      <c r="O76" s="678"/>
      <c r="P76" s="678"/>
      <c r="Q76" s="678"/>
      <c r="R76" s="678"/>
      <c r="S76" s="678"/>
      <c r="T76" s="678"/>
      <c r="U76" s="678"/>
      <c r="V76" s="678"/>
      <c r="W76" s="678"/>
      <c r="X76" s="678"/>
      <c r="Y76" s="678"/>
      <c r="Z76" s="678"/>
    </row>
    <row r="77" spans="2:26">
      <c r="B77" s="678"/>
      <c r="C77" s="678"/>
      <c r="D77" s="678"/>
      <c r="E77" s="678"/>
      <c r="F77" s="678"/>
      <c r="G77" s="678"/>
      <c r="H77" s="678"/>
      <c r="I77" s="678"/>
      <c r="J77" s="678"/>
      <c r="K77" s="678"/>
      <c r="L77" s="678"/>
      <c r="M77" s="678"/>
      <c r="N77" s="678"/>
      <c r="O77" s="678"/>
      <c r="P77" s="678"/>
      <c r="Q77" s="678"/>
      <c r="R77" s="678"/>
      <c r="S77" s="678"/>
      <c r="T77" s="678"/>
      <c r="U77" s="678"/>
      <c r="V77" s="678"/>
      <c r="W77" s="678"/>
      <c r="X77" s="678"/>
      <c r="Y77" s="678"/>
      <c r="Z77" s="678"/>
    </row>
    <row r="78" spans="2:26">
      <c r="B78" s="712" t="s">
        <v>781</v>
      </c>
      <c r="C78" s="679" t="s">
        <v>782</v>
      </c>
      <c r="D78" s="678"/>
      <c r="E78" s="678"/>
      <c r="F78" s="678"/>
      <c r="G78" s="678"/>
      <c r="H78" s="678"/>
      <c r="I78" s="678"/>
      <c r="J78" s="678"/>
      <c r="K78" s="678"/>
      <c r="L78" s="678"/>
      <c r="M78" s="678"/>
      <c r="N78" s="678"/>
      <c r="O78" s="678"/>
      <c r="P78" s="678"/>
      <c r="Q78" s="678"/>
      <c r="R78" s="678"/>
      <c r="S78" s="678"/>
      <c r="T78" s="678"/>
      <c r="U78" s="678"/>
      <c r="V78" s="678"/>
      <c r="W78" s="678"/>
      <c r="X78" s="678"/>
      <c r="Y78" s="678"/>
      <c r="Z78" s="678"/>
    </row>
    <row r="79" spans="2:26">
      <c r="B79" s="678"/>
      <c r="C79" s="678" t="s">
        <v>783</v>
      </c>
      <c r="D79" s="678"/>
      <c r="E79" s="678"/>
      <c r="F79" s="678"/>
      <c r="G79" s="678"/>
      <c r="H79" s="678"/>
      <c r="I79" s="678"/>
      <c r="J79" s="678"/>
      <c r="K79" s="678"/>
      <c r="L79" s="678"/>
      <c r="M79" s="678"/>
      <c r="N79" s="678"/>
      <c r="O79" s="678"/>
      <c r="P79" s="678"/>
      <c r="Q79" s="678"/>
      <c r="R79" s="678"/>
      <c r="S79" s="678"/>
      <c r="T79" s="678"/>
      <c r="U79" s="678"/>
      <c r="V79" s="678"/>
      <c r="W79" s="678"/>
      <c r="X79" s="678"/>
      <c r="Y79" s="678"/>
      <c r="Z79" s="678"/>
    </row>
    <row r="80" spans="2:26">
      <c r="B80" s="678"/>
      <c r="C80" s="678"/>
      <c r="D80" s="678"/>
      <c r="E80" s="678"/>
      <c r="F80" s="678"/>
      <c r="G80" s="678"/>
      <c r="H80" s="678"/>
      <c r="I80" s="678"/>
      <c r="J80" s="678"/>
      <c r="K80" s="678"/>
      <c r="L80" s="678"/>
      <c r="M80" s="678"/>
      <c r="N80" s="678"/>
      <c r="O80" s="678"/>
      <c r="P80" s="678"/>
      <c r="Q80" s="678"/>
      <c r="R80" s="678"/>
      <c r="S80" s="678"/>
      <c r="T80" s="678"/>
      <c r="U80" s="678"/>
      <c r="V80" s="678"/>
      <c r="W80" s="678"/>
      <c r="X80" s="678"/>
      <c r="Y80" s="678"/>
      <c r="Z80" s="678"/>
    </row>
    <row r="81" spans="2:26">
      <c r="B81" s="678"/>
      <c r="C81" s="668" t="s">
        <v>784</v>
      </c>
      <c r="D81" s="678"/>
      <c r="E81" s="678"/>
      <c r="F81" s="678"/>
      <c r="G81" s="678"/>
      <c r="H81" s="678"/>
      <c r="I81" s="678"/>
      <c r="J81" s="678"/>
      <c r="K81" s="678"/>
      <c r="L81" s="678"/>
      <c r="M81" s="678"/>
      <c r="N81" s="678"/>
      <c r="O81" s="678"/>
      <c r="P81" s="678"/>
      <c r="Q81" s="678"/>
      <c r="R81" s="678"/>
      <c r="S81" s="678"/>
      <c r="T81" s="678"/>
      <c r="U81" s="678"/>
      <c r="V81" s="678"/>
      <c r="W81" s="678"/>
      <c r="X81" s="678"/>
      <c r="Y81" s="678"/>
      <c r="Z81" s="678"/>
    </row>
    <row r="82" spans="2:26">
      <c r="B82" s="678"/>
      <c r="C82" s="678"/>
      <c r="D82" s="678"/>
      <c r="E82" s="678"/>
      <c r="F82" s="678"/>
      <c r="G82" s="678"/>
      <c r="H82" s="678"/>
      <c r="I82" s="678"/>
      <c r="J82" s="678"/>
      <c r="K82" s="678"/>
      <c r="L82" s="678"/>
      <c r="M82" s="678"/>
      <c r="N82" s="678"/>
      <c r="O82" s="678"/>
      <c r="P82" s="678"/>
      <c r="Q82" s="678"/>
      <c r="R82" s="678"/>
      <c r="S82" s="678"/>
      <c r="T82" s="678"/>
      <c r="U82" s="678"/>
      <c r="V82" s="678"/>
      <c r="W82" s="678"/>
      <c r="X82" s="678"/>
      <c r="Y82" s="678"/>
      <c r="Z82" s="678"/>
    </row>
    <row r="83" spans="2:26">
      <c r="B83" s="712" t="s">
        <v>533</v>
      </c>
      <c r="C83" s="678"/>
      <c r="D83" s="678"/>
      <c r="E83" s="678"/>
      <c r="F83" s="678"/>
      <c r="G83" s="678"/>
      <c r="H83" s="678"/>
      <c r="I83" s="678"/>
      <c r="J83" s="678"/>
      <c r="K83" s="678"/>
      <c r="L83" s="678"/>
      <c r="M83" s="678"/>
      <c r="N83" s="678"/>
      <c r="O83" s="678"/>
      <c r="P83" s="678"/>
      <c r="Q83" s="678"/>
      <c r="R83" s="678"/>
      <c r="S83" s="678"/>
      <c r="T83" s="678"/>
      <c r="U83" s="678"/>
      <c r="V83" s="678"/>
      <c r="W83" s="678"/>
      <c r="X83" s="678"/>
      <c r="Y83" s="678"/>
      <c r="Z83" s="678"/>
    </row>
    <row r="84" spans="2:26">
      <c r="B84" s="712"/>
      <c r="C84" s="679" t="s">
        <v>696</v>
      </c>
      <c r="D84" s="679"/>
      <c r="E84" s="679"/>
      <c r="F84" s="679"/>
      <c r="G84" s="679"/>
      <c r="H84" s="679"/>
      <c r="I84" s="679"/>
      <c r="J84" s="679"/>
      <c r="K84" s="679"/>
      <c r="L84" s="679"/>
      <c r="M84" s="679"/>
      <c r="N84" s="679"/>
      <c r="O84" s="678"/>
      <c r="P84" s="678"/>
      <c r="Q84" s="678"/>
      <c r="R84" s="678"/>
      <c r="S84" s="678"/>
      <c r="T84" s="678"/>
      <c r="U84" s="678"/>
      <c r="V84" s="678"/>
      <c r="W84" s="678"/>
      <c r="X84" s="678"/>
      <c r="Y84" s="678"/>
      <c r="Z84" s="678"/>
    </row>
    <row r="85" spans="2:26">
      <c r="B85" s="712"/>
      <c r="C85" s="679"/>
      <c r="D85" s="679"/>
      <c r="E85" s="679"/>
      <c r="F85" s="679"/>
      <c r="G85" s="679"/>
      <c r="H85" s="679"/>
      <c r="I85" s="679"/>
      <c r="J85" s="679"/>
      <c r="K85" s="679"/>
      <c r="L85" s="679"/>
      <c r="M85" s="679"/>
      <c r="N85" s="679"/>
      <c r="O85" s="678"/>
      <c r="P85" s="678"/>
      <c r="Q85" s="678"/>
      <c r="R85" s="678"/>
      <c r="S85" s="678"/>
      <c r="T85" s="678"/>
      <c r="U85" s="678"/>
      <c r="V85" s="678"/>
      <c r="W85" s="678"/>
      <c r="X85" s="678"/>
      <c r="Y85" s="678"/>
      <c r="Z85" s="678"/>
    </row>
    <row r="86" spans="2:26">
      <c r="B86" s="679"/>
      <c r="C86" s="679" t="s">
        <v>573</v>
      </c>
      <c r="D86" s="679"/>
      <c r="E86" s="679"/>
      <c r="F86" s="679"/>
      <c r="G86" s="679"/>
      <c r="H86" s="679"/>
      <c r="I86" s="679"/>
      <c r="J86" s="679"/>
      <c r="K86" s="679"/>
      <c r="L86" s="679"/>
      <c r="M86" s="679"/>
      <c r="N86" s="679"/>
      <c r="O86" s="678"/>
      <c r="P86" s="678"/>
      <c r="Q86" s="678"/>
      <c r="R86" s="678"/>
      <c r="S86" s="678"/>
      <c r="T86" s="678"/>
      <c r="U86" s="678"/>
      <c r="V86" s="678"/>
      <c r="W86" s="678"/>
      <c r="X86" s="678"/>
      <c r="Y86" s="678"/>
      <c r="Z86" s="678"/>
    </row>
    <row r="87" spans="2:26">
      <c r="B87" s="679"/>
      <c r="C87" s="679" t="s">
        <v>697</v>
      </c>
      <c r="D87" s="679"/>
      <c r="E87" s="679"/>
      <c r="F87" s="679"/>
      <c r="G87" s="679"/>
      <c r="H87" s="679"/>
      <c r="I87" s="679"/>
      <c r="J87" s="679"/>
      <c r="K87" s="679"/>
      <c r="L87" s="679"/>
      <c r="M87" s="679"/>
      <c r="N87" s="679"/>
      <c r="O87" s="678"/>
      <c r="P87" s="678"/>
      <c r="Q87" s="678"/>
      <c r="R87" s="678"/>
      <c r="S87" s="678"/>
      <c r="T87" s="678"/>
      <c r="U87" s="678"/>
      <c r="V87" s="678"/>
      <c r="W87" s="678"/>
      <c r="X87" s="678"/>
      <c r="Y87" s="678"/>
      <c r="Z87" s="678"/>
    </row>
    <row r="88" spans="2:26">
      <c r="B88" s="679"/>
      <c r="C88" s="679"/>
      <c r="D88" s="679"/>
      <c r="E88" s="679"/>
      <c r="F88" s="679"/>
      <c r="G88" s="679"/>
      <c r="H88" s="679"/>
      <c r="I88" s="679"/>
      <c r="J88" s="679"/>
      <c r="K88" s="679"/>
      <c r="L88" s="679"/>
      <c r="M88" s="679"/>
      <c r="N88" s="679"/>
      <c r="O88" s="678"/>
      <c r="P88" s="678"/>
      <c r="Q88" s="678"/>
      <c r="R88" s="678"/>
      <c r="S88" s="678"/>
      <c r="T88" s="678"/>
      <c r="U88" s="678"/>
      <c r="V88" s="678"/>
      <c r="W88" s="678"/>
      <c r="X88" s="678"/>
      <c r="Y88" s="678"/>
      <c r="Z88" s="678"/>
    </row>
    <row r="89" spans="2:26">
      <c r="B89" s="679"/>
      <c r="C89" s="679"/>
      <c r="D89" s="679"/>
      <c r="E89" s="679"/>
      <c r="F89" s="679"/>
      <c r="G89" s="679"/>
      <c r="H89" s="679"/>
      <c r="I89" s="679"/>
      <c r="J89" s="679"/>
      <c r="K89" s="679"/>
      <c r="L89" s="679"/>
      <c r="M89" s="679"/>
      <c r="N89" s="679"/>
      <c r="O89" s="678"/>
      <c r="P89" s="678"/>
      <c r="Q89" s="678"/>
      <c r="R89" s="678"/>
      <c r="S89" s="678"/>
      <c r="T89" s="678"/>
      <c r="U89" s="678"/>
      <c r="V89" s="678"/>
      <c r="W89" s="678"/>
      <c r="X89" s="678"/>
      <c r="Y89" s="678"/>
      <c r="Z89" s="678"/>
    </row>
    <row r="90" spans="2:26">
      <c r="B90" s="678"/>
      <c r="C90" s="678"/>
      <c r="D90" s="678"/>
      <c r="E90" s="678"/>
      <c r="F90" s="678"/>
      <c r="G90" s="678"/>
      <c r="H90" s="678"/>
      <c r="I90" s="678"/>
      <c r="J90" s="678"/>
      <c r="K90" s="678"/>
      <c r="L90" s="678"/>
      <c r="M90" s="678"/>
      <c r="N90" s="678"/>
      <c r="O90" s="678"/>
      <c r="P90" s="678"/>
      <c r="Q90" s="678"/>
      <c r="R90" s="678"/>
      <c r="S90" s="678"/>
      <c r="T90" s="678"/>
      <c r="U90" s="678"/>
      <c r="V90" s="678"/>
      <c r="W90" s="678"/>
      <c r="X90" s="678"/>
      <c r="Y90" s="678"/>
      <c r="Z90" s="678"/>
    </row>
    <row r="91" spans="2:26">
      <c r="B91" s="712" t="s">
        <v>719</v>
      </c>
      <c r="C91" s="678"/>
      <c r="D91" s="678"/>
      <c r="E91" s="678"/>
      <c r="F91" s="678"/>
      <c r="G91" s="678"/>
      <c r="H91" s="678"/>
      <c r="I91" s="678"/>
      <c r="J91" s="678"/>
      <c r="K91" s="678"/>
      <c r="L91" s="678"/>
      <c r="M91" s="678"/>
      <c r="N91" s="678"/>
      <c r="O91" s="678"/>
      <c r="P91" s="678"/>
      <c r="Q91" s="678"/>
      <c r="R91" s="678"/>
      <c r="S91" s="678"/>
      <c r="T91" s="678"/>
      <c r="U91" s="678"/>
      <c r="V91" s="678"/>
      <c r="W91" s="678"/>
      <c r="X91" s="678"/>
      <c r="Y91" s="678"/>
      <c r="Z91" s="678"/>
    </row>
    <row r="92" spans="2:26">
      <c r="B92" s="679"/>
      <c r="C92" s="679" t="s">
        <v>574</v>
      </c>
      <c r="D92" s="678"/>
      <c r="E92" s="678"/>
      <c r="F92" s="678"/>
      <c r="G92" s="678"/>
      <c r="H92" s="678"/>
      <c r="I92" s="678"/>
      <c r="J92" s="678"/>
      <c r="K92" s="678"/>
      <c r="L92" s="678"/>
      <c r="M92" s="678"/>
      <c r="N92" s="678"/>
      <c r="O92" s="678"/>
      <c r="P92" s="678"/>
      <c r="Q92" s="678"/>
      <c r="R92" s="678"/>
      <c r="S92" s="678"/>
      <c r="T92" s="678"/>
      <c r="U92" s="678"/>
      <c r="V92" s="678"/>
      <c r="W92" s="678"/>
      <c r="X92" s="678"/>
      <c r="Y92" s="678"/>
      <c r="Z92" s="678"/>
    </row>
    <row r="93" spans="2:26">
      <c r="B93" s="679"/>
      <c r="C93" s="679"/>
      <c r="D93" s="678"/>
      <c r="E93" s="678"/>
      <c r="F93" s="678"/>
      <c r="G93" s="678"/>
      <c r="H93" s="678"/>
      <c r="I93" s="678"/>
      <c r="J93" s="678"/>
      <c r="K93" s="678"/>
      <c r="L93" s="678"/>
      <c r="M93" s="678"/>
      <c r="N93" s="678"/>
      <c r="O93" s="678"/>
      <c r="P93" s="678"/>
      <c r="Q93" s="678"/>
      <c r="R93" s="678"/>
      <c r="S93" s="678"/>
      <c r="T93" s="678"/>
      <c r="U93" s="678"/>
      <c r="V93" s="678"/>
      <c r="W93" s="678"/>
      <c r="X93" s="678"/>
      <c r="Y93" s="678"/>
      <c r="Z93" s="678"/>
    </row>
    <row r="94" spans="2:26">
      <c r="B94" s="678"/>
      <c r="C94" s="678" t="s">
        <v>575</v>
      </c>
      <c r="D94" s="678"/>
      <c r="E94" s="678"/>
      <c r="F94" s="678"/>
      <c r="G94" s="678"/>
      <c r="H94" s="678"/>
      <c r="I94" s="678"/>
      <c r="J94" s="678"/>
      <c r="K94" s="678"/>
      <c r="L94" s="678"/>
      <c r="M94" s="678"/>
      <c r="N94" s="678"/>
      <c r="O94" s="678"/>
      <c r="P94" s="678"/>
      <c r="Q94" s="678"/>
      <c r="R94" s="678"/>
      <c r="S94" s="678"/>
      <c r="T94" s="678"/>
      <c r="U94" s="678"/>
      <c r="V94" s="678"/>
      <c r="W94" s="678"/>
      <c r="X94" s="678"/>
      <c r="Y94" s="678"/>
      <c r="Z94" s="678"/>
    </row>
    <row r="95" spans="2:26">
      <c r="B95" s="678"/>
      <c r="C95" s="678"/>
      <c r="D95" s="678"/>
      <c r="E95" s="678"/>
      <c r="F95" s="678"/>
      <c r="G95" s="678"/>
      <c r="H95" s="678"/>
      <c r="I95" s="678"/>
      <c r="J95" s="678"/>
      <c r="K95" s="678"/>
      <c r="L95" s="678"/>
      <c r="M95" s="678"/>
      <c r="N95" s="678"/>
      <c r="O95" s="678"/>
      <c r="P95" s="678"/>
      <c r="Q95" s="678"/>
      <c r="R95" s="678"/>
      <c r="S95" s="678"/>
      <c r="T95" s="678"/>
      <c r="U95" s="678"/>
      <c r="V95" s="678"/>
      <c r="W95" s="678"/>
      <c r="X95" s="678"/>
      <c r="Y95" s="678"/>
      <c r="Z95" s="678"/>
    </row>
    <row r="96" spans="2:26">
      <c r="B96" s="712" t="s">
        <v>721</v>
      </c>
      <c r="C96" s="678"/>
      <c r="D96" s="678"/>
      <c r="E96" s="678"/>
      <c r="F96" s="678"/>
      <c r="G96" s="678"/>
      <c r="H96" s="678"/>
      <c r="I96" s="678"/>
      <c r="J96" s="678"/>
      <c r="K96" s="678"/>
      <c r="L96" s="678"/>
      <c r="M96" s="678"/>
      <c r="N96" s="678"/>
      <c r="O96" s="678"/>
      <c r="P96" s="678"/>
      <c r="Q96" s="678"/>
      <c r="R96" s="678"/>
      <c r="S96" s="678"/>
      <c r="T96" s="678"/>
      <c r="U96" s="678"/>
      <c r="V96" s="678"/>
      <c r="W96" s="678"/>
      <c r="X96" s="678"/>
      <c r="Y96" s="678"/>
      <c r="Z96" s="678"/>
    </row>
    <row r="97" spans="1:26">
      <c r="B97" s="679"/>
      <c r="C97" s="679" t="s">
        <v>537</v>
      </c>
      <c r="D97" s="678"/>
      <c r="E97" s="678"/>
      <c r="F97" s="678"/>
      <c r="G97" s="678"/>
      <c r="H97" s="678"/>
      <c r="I97" s="678"/>
      <c r="J97" s="678"/>
      <c r="K97" s="678"/>
      <c r="L97" s="678"/>
      <c r="M97" s="678"/>
      <c r="N97" s="678"/>
      <c r="O97" s="678"/>
      <c r="P97" s="678"/>
      <c r="Q97" s="678"/>
      <c r="R97" s="678"/>
      <c r="S97" s="678"/>
      <c r="T97" s="678"/>
      <c r="U97" s="678"/>
      <c r="V97" s="678"/>
      <c r="W97" s="678"/>
      <c r="X97" s="678"/>
      <c r="Y97" s="678"/>
      <c r="Z97" s="678"/>
    </row>
    <row r="98" spans="1:26">
      <c r="C98" s="678"/>
      <c r="D98" s="678"/>
      <c r="E98" s="678"/>
      <c r="F98" s="678"/>
      <c r="G98" s="678"/>
      <c r="H98" s="678"/>
      <c r="I98" s="678"/>
      <c r="J98" s="678"/>
      <c r="K98" s="678"/>
      <c r="L98" s="678"/>
      <c r="M98" s="678"/>
      <c r="N98" s="678"/>
      <c r="O98" s="678"/>
      <c r="P98" s="678"/>
      <c r="Q98" s="678"/>
      <c r="R98" s="678"/>
      <c r="S98" s="678"/>
      <c r="T98" s="678"/>
      <c r="U98" s="678"/>
      <c r="V98" s="678"/>
      <c r="W98" s="678"/>
      <c r="X98" s="678"/>
      <c r="Y98" s="678"/>
      <c r="Z98" s="678"/>
    </row>
    <row r="99" spans="1:26">
      <c r="B99" s="678"/>
      <c r="C99" s="678" t="s">
        <v>536</v>
      </c>
      <c r="D99" s="678"/>
      <c r="E99" s="678"/>
      <c r="F99" s="678"/>
      <c r="G99" s="678"/>
      <c r="H99" s="678"/>
      <c r="I99" s="678"/>
      <c r="J99" s="678"/>
      <c r="K99" s="678"/>
      <c r="L99" s="678"/>
      <c r="M99" s="678"/>
      <c r="N99" s="678"/>
      <c r="O99" s="678"/>
      <c r="P99" s="678"/>
      <c r="Q99" s="678"/>
      <c r="R99" s="678"/>
      <c r="S99" s="678"/>
      <c r="T99" s="678"/>
      <c r="U99" s="678"/>
      <c r="V99" s="678"/>
      <c r="W99" s="678"/>
      <c r="X99" s="678"/>
      <c r="Y99" s="678"/>
      <c r="Z99" s="678"/>
    </row>
    <row r="100" spans="1:26">
      <c r="B100" s="678"/>
      <c r="C100" s="678"/>
      <c r="D100" s="678"/>
      <c r="E100" s="678"/>
      <c r="F100" s="678"/>
      <c r="G100" s="678"/>
      <c r="H100" s="678"/>
      <c r="I100" s="678"/>
      <c r="J100" s="678"/>
      <c r="K100" s="678"/>
      <c r="L100" s="678"/>
      <c r="M100" s="678"/>
      <c r="N100" s="678"/>
      <c r="O100" s="678"/>
      <c r="P100" s="678"/>
      <c r="Q100" s="678"/>
      <c r="R100" s="678"/>
      <c r="S100" s="678"/>
      <c r="T100" s="678"/>
      <c r="U100" s="678"/>
      <c r="V100" s="678"/>
      <c r="W100" s="678"/>
      <c r="X100" s="678"/>
      <c r="Y100" s="678"/>
      <c r="Z100" s="678"/>
    </row>
    <row r="101" spans="1:26">
      <c r="B101" s="712" t="s">
        <v>726</v>
      </c>
      <c r="C101" s="678"/>
      <c r="D101" s="678"/>
      <c r="E101" s="678"/>
      <c r="F101" s="678"/>
      <c r="G101" s="678"/>
      <c r="H101" s="678"/>
      <c r="I101" s="678"/>
      <c r="J101" s="678"/>
      <c r="K101" s="678"/>
      <c r="L101" s="678"/>
      <c r="M101" s="678"/>
      <c r="N101" s="678"/>
      <c r="O101" s="678"/>
      <c r="P101" s="678"/>
      <c r="Q101" s="678"/>
      <c r="R101" s="678"/>
      <c r="S101" s="678"/>
      <c r="T101" s="678"/>
      <c r="U101" s="678"/>
      <c r="V101" s="678"/>
      <c r="W101" s="678"/>
      <c r="X101" s="678"/>
      <c r="Y101" s="678"/>
      <c r="Z101" s="678"/>
    </row>
    <row r="102" spans="1:26">
      <c r="B102" s="679"/>
      <c r="C102" s="679" t="s">
        <v>634</v>
      </c>
      <c r="D102" s="678"/>
      <c r="E102" s="678"/>
      <c r="F102" s="678"/>
      <c r="G102" s="678"/>
      <c r="H102" s="678"/>
      <c r="I102" s="678"/>
      <c r="J102" s="678"/>
      <c r="K102" s="678"/>
      <c r="L102" s="678"/>
      <c r="M102" s="678"/>
      <c r="N102" s="678"/>
      <c r="O102" s="678"/>
      <c r="P102" s="678"/>
      <c r="Q102" s="678"/>
      <c r="R102" s="678"/>
      <c r="S102" s="678"/>
      <c r="T102" s="678"/>
      <c r="U102" s="678"/>
      <c r="V102" s="678"/>
      <c r="W102" s="678"/>
      <c r="X102" s="678"/>
      <c r="Y102" s="678"/>
      <c r="Z102" s="678"/>
    </row>
    <row r="103" spans="1:26">
      <c r="B103" s="679"/>
      <c r="C103" s="679" t="s">
        <v>538</v>
      </c>
      <c r="D103" s="678"/>
      <c r="E103" s="678"/>
      <c r="F103" s="678"/>
      <c r="G103" s="678"/>
      <c r="H103" s="678"/>
      <c r="I103" s="678"/>
      <c r="J103" s="678"/>
      <c r="K103" s="678"/>
      <c r="L103" s="678"/>
      <c r="M103" s="678"/>
      <c r="N103" s="678"/>
      <c r="O103" s="678"/>
      <c r="P103" s="678"/>
      <c r="Q103" s="678"/>
      <c r="R103" s="678"/>
      <c r="S103" s="678"/>
      <c r="T103" s="678"/>
      <c r="U103" s="678"/>
      <c r="V103" s="678"/>
      <c r="W103" s="678"/>
      <c r="X103" s="678"/>
      <c r="Y103" s="678"/>
      <c r="Z103" s="678"/>
    </row>
    <row r="104" spans="1:26">
      <c r="B104" s="678"/>
      <c r="C104" s="678"/>
      <c r="D104" s="678"/>
      <c r="E104" s="678"/>
      <c r="F104" s="678"/>
      <c r="G104" s="678"/>
      <c r="H104" s="678"/>
      <c r="I104" s="678"/>
      <c r="J104" s="678"/>
      <c r="K104" s="678"/>
      <c r="L104" s="678"/>
      <c r="M104" s="678"/>
      <c r="N104" s="678"/>
      <c r="O104" s="678"/>
      <c r="P104" s="678"/>
      <c r="Q104" s="678"/>
      <c r="R104" s="678"/>
      <c r="S104" s="678"/>
      <c r="T104" s="678"/>
      <c r="U104" s="678"/>
      <c r="V104" s="678"/>
      <c r="W104" s="678"/>
      <c r="X104" s="678"/>
      <c r="Y104" s="678"/>
      <c r="Z104" s="678"/>
    </row>
    <row r="105" spans="1:26">
      <c r="B105" s="678"/>
      <c r="C105" s="678" t="s">
        <v>717</v>
      </c>
      <c r="D105" s="678"/>
      <c r="E105" s="678"/>
      <c r="F105" s="678"/>
      <c r="G105" s="678"/>
      <c r="H105" s="678"/>
      <c r="I105" s="678"/>
      <c r="J105" s="678"/>
      <c r="K105" s="678"/>
      <c r="L105" s="678"/>
      <c r="M105" s="678"/>
      <c r="N105" s="678"/>
      <c r="O105" s="678"/>
      <c r="P105" s="678"/>
      <c r="Q105" s="678"/>
      <c r="R105" s="678"/>
      <c r="S105" s="678"/>
      <c r="T105" s="678"/>
      <c r="U105" s="678"/>
      <c r="V105" s="678"/>
      <c r="W105" s="678"/>
      <c r="X105" s="678"/>
      <c r="Y105" s="678"/>
      <c r="Z105" s="678"/>
    </row>
    <row r="106" spans="1:26">
      <c r="B106" s="678"/>
      <c r="C106" s="678"/>
      <c r="D106" s="678"/>
      <c r="E106" s="678"/>
      <c r="F106" s="678"/>
      <c r="G106" s="678"/>
      <c r="H106" s="678"/>
      <c r="I106" s="678"/>
      <c r="J106" s="678"/>
      <c r="K106" s="678"/>
      <c r="L106" s="678"/>
      <c r="M106" s="678"/>
      <c r="N106" s="678"/>
      <c r="O106" s="678"/>
      <c r="P106" s="678"/>
      <c r="Q106" s="678"/>
      <c r="R106" s="678"/>
      <c r="S106" s="678"/>
      <c r="T106" s="678"/>
      <c r="U106" s="678"/>
      <c r="V106" s="678"/>
      <c r="W106" s="678"/>
      <c r="X106" s="678"/>
      <c r="Y106" s="678"/>
      <c r="Z106" s="678"/>
    </row>
    <row r="107" spans="1:26">
      <c r="A107" s="691"/>
      <c r="B107" s="678"/>
      <c r="C107" s="678" t="s">
        <v>539</v>
      </c>
      <c r="D107" s="691"/>
      <c r="E107" s="691"/>
      <c r="F107" s="691"/>
      <c r="G107" s="691"/>
      <c r="H107" s="691"/>
      <c r="I107" s="691"/>
      <c r="J107" s="691"/>
      <c r="K107" s="678"/>
      <c r="L107" s="678"/>
      <c r="M107" s="678"/>
      <c r="N107" s="678"/>
      <c r="O107" s="678"/>
      <c r="P107" s="678"/>
      <c r="Q107" s="678"/>
      <c r="R107" s="678"/>
      <c r="S107" s="678"/>
      <c r="T107" s="678"/>
      <c r="U107" s="678"/>
      <c r="V107" s="678"/>
      <c r="W107" s="678"/>
      <c r="X107" s="678"/>
      <c r="Y107" s="678"/>
      <c r="Z107" s="678"/>
    </row>
    <row r="108" spans="1:26">
      <c r="C108" s="678"/>
      <c r="D108" s="678"/>
      <c r="E108" s="678"/>
      <c r="F108" s="678"/>
      <c r="G108" s="678"/>
      <c r="H108" s="678"/>
      <c r="I108" s="678"/>
      <c r="J108" s="678"/>
      <c r="K108" s="678"/>
      <c r="L108" s="678"/>
      <c r="M108" s="678"/>
      <c r="N108" s="678"/>
      <c r="O108" s="678"/>
      <c r="P108" s="678"/>
      <c r="Q108" s="678"/>
      <c r="R108" s="678"/>
      <c r="S108" s="678"/>
      <c r="T108" s="678"/>
      <c r="U108" s="678"/>
      <c r="V108" s="678"/>
      <c r="W108" s="678"/>
      <c r="X108" s="678"/>
      <c r="Y108" s="678"/>
      <c r="Z108" s="678"/>
    </row>
    <row r="109" spans="1:26">
      <c r="B109" s="678"/>
      <c r="C109" s="678" t="s">
        <v>474</v>
      </c>
      <c r="D109" s="678"/>
      <c r="E109" s="678"/>
      <c r="F109" s="678"/>
      <c r="G109" s="678"/>
      <c r="H109" s="678"/>
      <c r="I109" s="678"/>
      <c r="J109" s="678"/>
      <c r="K109" s="678"/>
      <c r="L109" s="678"/>
      <c r="M109" s="678"/>
      <c r="N109" s="678"/>
      <c r="O109" s="678"/>
      <c r="P109" s="678"/>
      <c r="Q109" s="678"/>
      <c r="R109" s="678"/>
      <c r="S109" s="678"/>
      <c r="T109" s="678"/>
      <c r="U109" s="678"/>
      <c r="V109" s="678"/>
      <c r="W109" s="678"/>
      <c r="X109" s="678"/>
      <c r="Y109" s="678"/>
      <c r="Z109" s="678"/>
    </row>
    <row r="110" spans="1:26">
      <c r="B110" s="678"/>
      <c r="C110" s="678"/>
      <c r="D110" s="678"/>
      <c r="E110" s="678"/>
      <c r="F110" s="678"/>
      <c r="G110" s="678"/>
      <c r="H110" s="678"/>
      <c r="I110" s="678"/>
      <c r="J110" s="678"/>
      <c r="K110" s="678"/>
      <c r="L110" s="678"/>
      <c r="M110" s="678"/>
      <c r="N110" s="678"/>
      <c r="O110" s="678"/>
      <c r="P110" s="678"/>
      <c r="Q110" s="678"/>
      <c r="R110" s="678"/>
      <c r="S110" s="678"/>
      <c r="T110" s="678"/>
      <c r="U110" s="678"/>
      <c r="V110" s="678"/>
      <c r="W110" s="678"/>
      <c r="X110" s="678"/>
      <c r="Y110" s="678"/>
      <c r="Z110" s="678"/>
    </row>
    <row r="111" spans="1:26">
      <c r="B111" s="678"/>
      <c r="C111" s="678" t="s">
        <v>438</v>
      </c>
      <c r="D111" s="678"/>
      <c r="E111" s="678"/>
      <c r="F111" s="678"/>
      <c r="G111" s="678"/>
      <c r="H111" s="678"/>
      <c r="I111" s="678"/>
      <c r="J111" s="678"/>
      <c r="K111" s="678"/>
      <c r="L111" s="678"/>
      <c r="M111" s="678"/>
      <c r="N111" s="678"/>
      <c r="O111" s="678"/>
      <c r="P111" s="678"/>
      <c r="Q111" s="678"/>
      <c r="R111" s="678"/>
      <c r="S111" s="678"/>
      <c r="T111" s="678"/>
      <c r="U111" s="678"/>
      <c r="V111" s="678"/>
      <c r="W111" s="678"/>
      <c r="X111" s="678"/>
      <c r="Y111" s="678"/>
      <c r="Z111" s="678"/>
    </row>
    <row r="112" spans="1:26">
      <c r="B112" s="678"/>
      <c r="C112" s="678" t="s">
        <v>475</v>
      </c>
      <c r="D112" s="678"/>
      <c r="E112" s="678"/>
      <c r="F112" s="678"/>
      <c r="G112" s="678"/>
      <c r="H112" s="678"/>
      <c r="I112" s="678"/>
      <c r="J112" s="678"/>
      <c r="K112" s="678"/>
      <c r="L112" s="678"/>
      <c r="M112" s="678"/>
      <c r="N112" s="678"/>
      <c r="O112" s="678"/>
      <c r="P112" s="678"/>
      <c r="Q112" s="678"/>
      <c r="R112" s="678"/>
      <c r="S112" s="678"/>
      <c r="T112" s="678"/>
      <c r="U112" s="678"/>
      <c r="V112" s="678"/>
      <c r="W112" s="678"/>
      <c r="X112" s="678"/>
      <c r="Y112" s="678"/>
      <c r="Z112" s="678"/>
    </row>
    <row r="113" spans="2:26">
      <c r="B113" s="678"/>
      <c r="C113" s="678" t="s">
        <v>551</v>
      </c>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row>
    <row r="114" spans="2:26">
      <c r="B114" s="678"/>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row>
    <row r="115" spans="2:26">
      <c r="B115" s="712" t="s">
        <v>759</v>
      </c>
      <c r="C115" s="678"/>
      <c r="D115" s="678"/>
      <c r="E115" s="678"/>
      <c r="F115" s="678"/>
      <c r="G115" s="678"/>
      <c r="H115" s="678"/>
      <c r="I115" s="678"/>
      <c r="J115" s="678"/>
      <c r="K115" s="678"/>
      <c r="L115" s="678"/>
      <c r="M115" s="678"/>
      <c r="N115" s="678"/>
      <c r="O115" s="678"/>
      <c r="P115" s="678"/>
      <c r="Q115" s="678"/>
      <c r="R115" s="678"/>
      <c r="S115" s="678"/>
      <c r="T115" s="678"/>
      <c r="U115" s="678"/>
      <c r="V115" s="678"/>
      <c r="W115" s="678"/>
      <c r="X115" s="678"/>
      <c r="Y115" s="678"/>
      <c r="Z115" s="678"/>
    </row>
    <row r="116" spans="2:26">
      <c r="B116" s="678"/>
      <c r="C116" s="678" t="s">
        <v>635</v>
      </c>
      <c r="D116" s="678"/>
      <c r="E116" s="678"/>
      <c r="F116" s="678"/>
      <c r="G116" s="678"/>
      <c r="H116" s="678"/>
      <c r="I116" s="678"/>
      <c r="J116" s="678"/>
      <c r="K116" s="678"/>
      <c r="L116" s="678"/>
      <c r="M116" s="678"/>
      <c r="N116" s="678"/>
      <c r="O116" s="678"/>
      <c r="P116" s="678"/>
      <c r="Q116" s="678"/>
      <c r="R116" s="678"/>
      <c r="S116" s="678"/>
      <c r="T116" s="678"/>
      <c r="U116" s="678"/>
      <c r="V116" s="678"/>
      <c r="W116" s="678"/>
      <c r="X116" s="678"/>
      <c r="Y116" s="678"/>
      <c r="Z116" s="678"/>
    </row>
    <row r="117" spans="2:26">
      <c r="B117" s="678"/>
      <c r="C117" s="678"/>
      <c r="D117" s="678" t="s">
        <v>636</v>
      </c>
      <c r="E117" s="678"/>
      <c r="F117" s="678"/>
      <c r="G117" s="678"/>
      <c r="H117" s="678"/>
      <c r="I117" s="678"/>
      <c r="J117" s="678"/>
      <c r="K117" s="678"/>
      <c r="L117" s="678"/>
      <c r="M117" s="678"/>
      <c r="N117" s="678"/>
      <c r="O117" s="678"/>
      <c r="P117" s="678"/>
      <c r="Q117" s="678"/>
      <c r="R117" s="678"/>
      <c r="S117" s="678"/>
      <c r="T117" s="678"/>
      <c r="U117" s="678"/>
      <c r="V117" s="678"/>
      <c r="W117" s="678"/>
      <c r="X117" s="678"/>
      <c r="Y117" s="678"/>
      <c r="Z117" s="678"/>
    </row>
    <row r="118" spans="2:26">
      <c r="B118" s="678"/>
      <c r="C118" s="678" t="s">
        <v>637</v>
      </c>
      <c r="D118" s="678"/>
      <c r="E118" s="678"/>
      <c r="F118" s="678"/>
      <c r="G118" s="678"/>
      <c r="H118" s="678"/>
      <c r="I118" s="678"/>
      <c r="J118" s="678"/>
      <c r="K118" s="678"/>
      <c r="L118" s="678"/>
      <c r="M118" s="678"/>
      <c r="N118" s="678"/>
      <c r="O118" s="678"/>
      <c r="P118" s="678"/>
      <c r="Q118" s="678"/>
      <c r="R118" s="678"/>
      <c r="S118" s="678"/>
      <c r="T118" s="678"/>
      <c r="U118" s="678"/>
      <c r="V118" s="678"/>
      <c r="W118" s="678"/>
      <c r="X118" s="678"/>
      <c r="Y118" s="678"/>
      <c r="Z118" s="678"/>
    </row>
    <row r="119" spans="2:26">
      <c r="B119" s="678"/>
      <c r="C119" s="678"/>
      <c r="D119" s="678" t="s">
        <v>638</v>
      </c>
      <c r="E119" s="678"/>
      <c r="F119" s="678"/>
      <c r="G119" s="678"/>
      <c r="H119" s="678"/>
      <c r="I119" s="678"/>
      <c r="J119" s="678"/>
      <c r="K119" s="678"/>
      <c r="L119" s="678"/>
      <c r="M119" s="678"/>
      <c r="N119" s="678"/>
      <c r="O119" s="678"/>
      <c r="P119" s="678"/>
      <c r="Q119" s="678"/>
      <c r="R119" s="678"/>
      <c r="S119" s="678"/>
      <c r="T119" s="678"/>
      <c r="U119" s="678"/>
      <c r="V119" s="678"/>
      <c r="W119" s="678"/>
      <c r="X119" s="678"/>
      <c r="Y119" s="678"/>
      <c r="Z119" s="678"/>
    </row>
    <row r="120" spans="2:26">
      <c r="B120" s="678"/>
      <c r="C120" s="678"/>
      <c r="D120" s="678"/>
      <c r="E120" s="678"/>
      <c r="F120" s="678"/>
      <c r="G120" s="678"/>
      <c r="H120" s="678"/>
      <c r="I120" s="678"/>
      <c r="J120" s="678"/>
      <c r="K120" s="678"/>
      <c r="L120" s="678"/>
      <c r="M120" s="678"/>
      <c r="N120" s="678"/>
      <c r="O120" s="678"/>
      <c r="P120" s="678"/>
      <c r="Q120" s="678"/>
      <c r="R120" s="678"/>
      <c r="S120" s="678"/>
      <c r="T120" s="678"/>
      <c r="U120" s="678"/>
      <c r="V120" s="678"/>
      <c r="W120" s="678"/>
      <c r="X120" s="678"/>
      <c r="Y120" s="678"/>
      <c r="Z120" s="678"/>
    </row>
    <row r="121" spans="2:26">
      <c r="B121" s="678"/>
      <c r="C121" s="679" t="s">
        <v>549</v>
      </c>
      <c r="D121" s="678"/>
      <c r="E121" s="678"/>
      <c r="F121" s="678"/>
      <c r="G121" s="678"/>
      <c r="H121" s="678"/>
      <c r="I121" s="678"/>
      <c r="J121" s="678"/>
      <c r="K121" s="678"/>
      <c r="L121" s="678"/>
      <c r="M121" s="678"/>
      <c r="N121" s="678"/>
      <c r="O121" s="678"/>
      <c r="P121" s="678"/>
      <c r="Q121" s="678"/>
      <c r="R121" s="678"/>
      <c r="S121" s="678"/>
      <c r="T121" s="678"/>
      <c r="U121" s="678"/>
      <c r="V121" s="678"/>
      <c r="W121" s="678"/>
      <c r="X121" s="678"/>
      <c r="Y121" s="678"/>
      <c r="Z121" s="678"/>
    </row>
    <row r="122" spans="2:26">
      <c r="B122" s="678"/>
      <c r="C122" s="679"/>
      <c r="D122" s="678"/>
      <c r="E122" s="678"/>
      <c r="F122" s="678"/>
      <c r="G122" s="678"/>
      <c r="H122" s="678"/>
      <c r="I122" s="678"/>
      <c r="J122" s="678"/>
      <c r="K122" s="678"/>
      <c r="L122" s="678"/>
      <c r="M122" s="678"/>
      <c r="N122" s="678"/>
      <c r="O122" s="678"/>
      <c r="P122" s="678"/>
      <c r="Q122" s="678"/>
      <c r="R122" s="678"/>
      <c r="S122" s="678"/>
      <c r="T122" s="678"/>
      <c r="U122" s="678"/>
      <c r="V122" s="678"/>
      <c r="W122" s="678"/>
      <c r="X122" s="678"/>
      <c r="Y122" s="678"/>
      <c r="Z122" s="678"/>
    </row>
    <row r="123" spans="2:26">
      <c r="B123" s="712" t="s">
        <v>723</v>
      </c>
      <c r="C123" s="678"/>
      <c r="D123" s="678"/>
      <c r="E123" s="678"/>
      <c r="F123" s="678"/>
      <c r="G123" s="678"/>
      <c r="H123" s="678"/>
      <c r="I123" s="678"/>
      <c r="J123" s="678"/>
      <c r="K123" s="678"/>
      <c r="L123" s="678"/>
      <c r="M123" s="678"/>
      <c r="N123" s="678"/>
      <c r="O123" s="678"/>
      <c r="P123" s="678"/>
      <c r="Q123" s="678"/>
      <c r="R123" s="678"/>
      <c r="S123" s="678"/>
      <c r="T123" s="678"/>
      <c r="U123" s="678"/>
      <c r="V123" s="678"/>
      <c r="W123" s="678"/>
      <c r="X123" s="678"/>
      <c r="Y123" s="678"/>
      <c r="Z123" s="678"/>
    </row>
    <row r="124" spans="2:26">
      <c r="B124" s="678"/>
      <c r="C124" s="678" t="s">
        <v>587</v>
      </c>
      <c r="D124" s="678"/>
      <c r="E124" s="678"/>
      <c r="F124" s="678"/>
      <c r="G124" s="678"/>
      <c r="H124" s="678"/>
      <c r="I124" s="678"/>
      <c r="J124" s="678"/>
      <c r="K124" s="678"/>
      <c r="L124" s="678"/>
      <c r="M124" s="678"/>
      <c r="N124" s="678"/>
      <c r="O124" s="678"/>
      <c r="P124" s="678"/>
      <c r="Q124" s="678"/>
      <c r="R124" s="678"/>
      <c r="S124" s="678"/>
      <c r="T124" s="678"/>
      <c r="U124" s="678"/>
      <c r="V124" s="678"/>
      <c r="W124" s="678"/>
      <c r="X124" s="678"/>
      <c r="Y124" s="678"/>
      <c r="Z124" s="678"/>
    </row>
    <row r="125" spans="2:26">
      <c r="B125" s="678"/>
      <c r="C125" s="678" t="s">
        <v>588</v>
      </c>
      <c r="D125" s="678"/>
      <c r="E125" s="678"/>
      <c r="F125" s="678"/>
      <c r="G125" s="678"/>
      <c r="H125" s="678"/>
      <c r="I125" s="678"/>
      <c r="J125" s="678"/>
      <c r="K125" s="678"/>
      <c r="L125" s="678"/>
      <c r="M125" s="678"/>
      <c r="N125" s="678"/>
      <c r="O125" s="678"/>
      <c r="P125" s="678"/>
      <c r="Q125" s="678"/>
      <c r="R125" s="678"/>
      <c r="S125" s="678"/>
      <c r="T125" s="678"/>
      <c r="U125" s="678"/>
      <c r="V125" s="678"/>
      <c r="W125" s="678"/>
      <c r="X125" s="678"/>
      <c r="Y125" s="678"/>
      <c r="Z125" s="678"/>
    </row>
    <row r="126" spans="2:26" ht="15">
      <c r="B126" s="693"/>
      <c r="C126" s="693" t="s">
        <v>589</v>
      </c>
      <c r="D126" s="678"/>
      <c r="E126" s="678"/>
      <c r="F126" s="678"/>
      <c r="G126" s="678"/>
      <c r="H126" s="678"/>
      <c r="I126" s="678"/>
      <c r="J126" s="678"/>
      <c r="K126" s="678"/>
      <c r="L126" s="678"/>
      <c r="M126" s="678"/>
      <c r="N126" s="678"/>
      <c r="O126" s="678"/>
      <c r="P126" s="678"/>
      <c r="Q126" s="678"/>
      <c r="R126" s="678"/>
      <c r="S126" s="678"/>
      <c r="T126" s="678"/>
      <c r="U126" s="678"/>
      <c r="V126" s="678"/>
      <c r="W126" s="678"/>
      <c r="X126" s="678"/>
      <c r="Y126" s="678"/>
      <c r="Z126" s="678"/>
    </row>
    <row r="127" spans="2:26">
      <c r="B127" s="678"/>
      <c r="C127" s="678"/>
      <c r="D127" s="678"/>
      <c r="E127" s="678"/>
      <c r="F127" s="678"/>
      <c r="G127" s="678"/>
      <c r="H127" s="678"/>
      <c r="I127" s="678"/>
      <c r="J127" s="678"/>
      <c r="K127" s="678"/>
      <c r="L127" s="678"/>
      <c r="M127" s="678"/>
      <c r="N127" s="678"/>
      <c r="O127" s="678"/>
      <c r="P127" s="678"/>
      <c r="Q127" s="678"/>
      <c r="R127" s="678"/>
      <c r="S127" s="678"/>
      <c r="T127" s="678"/>
      <c r="U127" s="678"/>
      <c r="V127" s="678"/>
      <c r="W127" s="678"/>
      <c r="X127" s="678"/>
      <c r="Y127" s="678"/>
      <c r="Z127" s="678"/>
    </row>
    <row r="128" spans="2:26">
      <c r="B128" s="678"/>
      <c r="C128" s="678" t="s">
        <v>590</v>
      </c>
      <c r="D128" s="678"/>
      <c r="E128" s="678"/>
      <c r="F128" s="678"/>
      <c r="G128" s="678"/>
      <c r="H128" s="678"/>
      <c r="I128" s="678"/>
      <c r="J128" s="678"/>
      <c r="K128" s="678"/>
      <c r="L128" s="678"/>
      <c r="M128" s="678"/>
      <c r="N128" s="678"/>
      <c r="O128" s="678"/>
      <c r="P128" s="678"/>
      <c r="Q128" s="678"/>
      <c r="R128" s="678"/>
      <c r="S128" s="678"/>
      <c r="T128" s="678"/>
      <c r="U128" s="678"/>
      <c r="V128" s="678"/>
      <c r="W128" s="678"/>
      <c r="X128" s="678"/>
      <c r="Y128" s="678"/>
      <c r="Z128" s="678"/>
    </row>
    <row r="129" spans="2:26">
      <c r="B129" s="678"/>
      <c r="C129" s="678" t="s">
        <v>591</v>
      </c>
      <c r="D129" s="678"/>
      <c r="E129" s="678"/>
      <c r="F129" s="678"/>
      <c r="G129" s="678"/>
      <c r="H129" s="678"/>
      <c r="I129" s="678"/>
      <c r="J129" s="678"/>
      <c r="K129" s="678"/>
      <c r="L129" s="678"/>
      <c r="M129" s="678"/>
      <c r="N129" s="678"/>
      <c r="O129" s="678"/>
      <c r="P129" s="678"/>
      <c r="Q129" s="678"/>
      <c r="R129" s="678"/>
      <c r="S129" s="678"/>
      <c r="T129" s="678"/>
      <c r="U129" s="678"/>
      <c r="V129" s="678"/>
      <c r="W129" s="678"/>
      <c r="X129" s="678"/>
      <c r="Y129" s="678"/>
      <c r="Z129" s="678"/>
    </row>
    <row r="130" spans="2:26">
      <c r="B130" s="678"/>
      <c r="C130" s="678" t="s">
        <v>554</v>
      </c>
      <c r="D130" s="678"/>
      <c r="E130" s="678"/>
      <c r="F130" s="678"/>
      <c r="G130" s="678"/>
      <c r="H130" s="678"/>
      <c r="I130" s="678"/>
      <c r="J130" s="678"/>
      <c r="K130" s="678"/>
      <c r="L130" s="678"/>
      <c r="M130" s="678"/>
      <c r="N130" s="678"/>
      <c r="O130" s="678"/>
      <c r="P130" s="678"/>
      <c r="Q130" s="678"/>
      <c r="R130" s="678"/>
      <c r="S130" s="678"/>
      <c r="T130" s="678"/>
      <c r="U130" s="678"/>
      <c r="V130" s="678"/>
      <c r="W130" s="678"/>
      <c r="X130" s="678"/>
      <c r="Y130" s="678"/>
      <c r="Z130" s="678"/>
    </row>
    <row r="131" spans="2:26">
      <c r="B131" s="678"/>
      <c r="C131" s="678"/>
      <c r="D131" s="678"/>
      <c r="E131" s="678"/>
      <c r="F131" s="678"/>
      <c r="G131" s="678"/>
      <c r="H131" s="678"/>
      <c r="I131" s="678"/>
      <c r="J131" s="678"/>
      <c r="K131" s="678"/>
      <c r="L131" s="678"/>
      <c r="M131" s="678"/>
      <c r="N131" s="678"/>
      <c r="O131" s="678"/>
      <c r="P131" s="678"/>
      <c r="Q131" s="678"/>
      <c r="R131" s="678"/>
      <c r="S131" s="678"/>
      <c r="T131" s="678"/>
      <c r="U131" s="678"/>
      <c r="V131" s="678"/>
      <c r="W131" s="678"/>
      <c r="X131" s="678"/>
      <c r="Y131" s="678"/>
      <c r="Z131" s="678"/>
    </row>
    <row r="132" spans="2:26">
      <c r="B132" s="712" t="s">
        <v>724</v>
      </c>
      <c r="C132" s="678"/>
      <c r="D132" s="678"/>
      <c r="E132" s="678"/>
      <c r="F132" s="678"/>
      <c r="G132" s="678"/>
      <c r="H132" s="678"/>
      <c r="I132" s="678"/>
      <c r="J132" s="678"/>
      <c r="K132" s="678"/>
      <c r="L132" s="678"/>
      <c r="M132" s="678"/>
      <c r="N132" s="678"/>
      <c r="O132" s="678"/>
      <c r="P132" s="678"/>
      <c r="Q132" s="678"/>
      <c r="R132" s="678"/>
      <c r="S132" s="678"/>
      <c r="T132" s="678"/>
      <c r="U132" s="678"/>
      <c r="V132" s="678"/>
      <c r="W132" s="678"/>
      <c r="X132" s="678"/>
      <c r="Y132" s="678"/>
      <c r="Z132" s="678"/>
    </row>
    <row r="133" spans="2:26">
      <c r="B133" s="678"/>
      <c r="C133" s="678" t="s">
        <v>552</v>
      </c>
      <c r="D133" s="678"/>
      <c r="E133" s="678"/>
      <c r="F133" s="678"/>
      <c r="G133" s="678"/>
      <c r="H133" s="678"/>
      <c r="I133" s="678"/>
      <c r="J133" s="678"/>
      <c r="K133" s="678"/>
      <c r="L133" s="678"/>
      <c r="M133" s="678"/>
      <c r="N133" s="678"/>
      <c r="O133" s="678"/>
      <c r="P133" s="678"/>
      <c r="Q133" s="678"/>
      <c r="R133" s="678"/>
      <c r="S133" s="678"/>
      <c r="T133" s="678"/>
      <c r="U133" s="678"/>
      <c r="V133" s="678"/>
      <c r="W133" s="678"/>
      <c r="X133" s="678"/>
      <c r="Y133" s="678"/>
      <c r="Z133" s="678"/>
    </row>
    <row r="134" spans="2:26">
      <c r="B134" s="678"/>
      <c r="C134" s="678"/>
      <c r="D134" s="678"/>
      <c r="E134" s="678"/>
      <c r="F134" s="678"/>
      <c r="G134" s="678"/>
      <c r="H134" s="678"/>
      <c r="I134" s="678"/>
      <c r="J134" s="678"/>
      <c r="K134" s="678"/>
      <c r="L134" s="678"/>
      <c r="M134" s="678"/>
      <c r="N134" s="678"/>
      <c r="O134" s="678"/>
      <c r="P134" s="678"/>
      <c r="Q134" s="678"/>
      <c r="R134" s="678"/>
      <c r="S134" s="678"/>
      <c r="T134" s="678"/>
      <c r="U134" s="678"/>
      <c r="V134" s="678"/>
      <c r="W134" s="678"/>
      <c r="X134" s="678"/>
      <c r="Y134" s="678"/>
      <c r="Z134" s="678"/>
    </row>
    <row r="135" spans="2:26">
      <c r="B135" s="678"/>
      <c r="C135" s="678" t="s">
        <v>553</v>
      </c>
      <c r="D135" s="678"/>
      <c r="E135" s="678"/>
      <c r="F135" s="678"/>
      <c r="G135" s="678"/>
      <c r="H135" s="678"/>
      <c r="I135" s="678"/>
      <c r="J135" s="678"/>
      <c r="K135" s="678"/>
      <c r="L135" s="678"/>
      <c r="M135" s="678"/>
      <c r="N135" s="678"/>
      <c r="O135" s="678"/>
      <c r="P135" s="678"/>
      <c r="Q135" s="678"/>
      <c r="R135" s="678"/>
      <c r="S135" s="678"/>
      <c r="T135" s="678"/>
      <c r="U135" s="678"/>
      <c r="V135" s="678"/>
      <c r="W135" s="678"/>
      <c r="X135" s="678"/>
      <c r="Y135" s="678"/>
      <c r="Z135" s="678"/>
    </row>
    <row r="136" spans="2:26">
      <c r="B136" s="678"/>
      <c r="C136" s="678"/>
      <c r="D136" s="678"/>
      <c r="E136" s="678"/>
      <c r="F136" s="678"/>
      <c r="G136" s="678"/>
      <c r="H136" s="678"/>
      <c r="I136" s="678"/>
      <c r="J136" s="678"/>
      <c r="K136" s="678"/>
      <c r="L136" s="678"/>
      <c r="M136" s="678"/>
      <c r="N136" s="678"/>
      <c r="O136" s="678"/>
      <c r="P136" s="678"/>
      <c r="Q136" s="678"/>
      <c r="R136" s="678"/>
      <c r="S136" s="678"/>
      <c r="T136" s="678"/>
      <c r="U136" s="678"/>
      <c r="V136" s="678"/>
      <c r="W136" s="678"/>
      <c r="X136" s="678"/>
      <c r="Y136" s="678"/>
      <c r="Z136" s="678"/>
    </row>
    <row r="137" spans="2:26">
      <c r="B137" s="712" t="s">
        <v>534</v>
      </c>
      <c r="C137" s="678"/>
      <c r="D137" s="678"/>
      <c r="E137" s="678"/>
      <c r="F137" s="678"/>
      <c r="G137" s="678"/>
      <c r="H137" s="678"/>
      <c r="I137" s="678"/>
      <c r="J137" s="678"/>
      <c r="K137" s="678"/>
      <c r="L137" s="678"/>
      <c r="M137" s="678"/>
      <c r="N137" s="678"/>
      <c r="O137" s="678"/>
      <c r="P137" s="678"/>
      <c r="Q137" s="678"/>
      <c r="R137" s="678"/>
      <c r="S137" s="678"/>
      <c r="T137" s="678"/>
      <c r="U137" s="678"/>
      <c r="V137" s="678"/>
      <c r="W137" s="678"/>
      <c r="X137" s="678"/>
      <c r="Y137" s="678"/>
      <c r="Z137" s="678"/>
    </row>
    <row r="138" spans="2:26">
      <c r="B138" s="712"/>
      <c r="C138" s="678"/>
      <c r="D138" s="678"/>
      <c r="E138" s="678"/>
      <c r="F138" s="678"/>
      <c r="G138" s="678"/>
      <c r="H138" s="678"/>
      <c r="I138" s="678"/>
      <c r="J138" s="678"/>
      <c r="K138" s="678"/>
      <c r="L138" s="678"/>
      <c r="M138" s="678"/>
      <c r="N138" s="678"/>
      <c r="O138" s="678"/>
      <c r="P138" s="678"/>
      <c r="Q138" s="678"/>
      <c r="R138" s="678"/>
      <c r="S138" s="678"/>
      <c r="T138" s="678"/>
      <c r="U138" s="678"/>
      <c r="V138" s="678"/>
      <c r="W138" s="678"/>
      <c r="X138" s="678"/>
      <c r="Y138" s="678"/>
      <c r="Z138" s="678"/>
    </row>
    <row r="139" spans="2:26">
      <c r="B139" s="678"/>
      <c r="C139" s="678" t="s">
        <v>576</v>
      </c>
      <c r="D139" s="678"/>
      <c r="E139" s="678"/>
      <c r="F139" s="678"/>
      <c r="G139" s="678"/>
      <c r="H139" s="678"/>
      <c r="I139" s="678"/>
      <c r="J139" s="678"/>
      <c r="K139" s="678"/>
      <c r="L139" s="678"/>
      <c r="M139" s="678"/>
      <c r="N139" s="678"/>
      <c r="O139" s="678"/>
      <c r="P139" s="678"/>
      <c r="Q139" s="678"/>
      <c r="R139" s="678"/>
      <c r="S139" s="678"/>
      <c r="T139" s="678"/>
      <c r="U139" s="678"/>
      <c r="V139" s="678"/>
      <c r="W139" s="678"/>
      <c r="X139" s="678"/>
      <c r="Y139" s="678"/>
      <c r="Z139" s="678"/>
    </row>
    <row r="140" spans="2:26">
      <c r="B140" s="678"/>
      <c r="C140" s="678"/>
      <c r="D140" s="678"/>
      <c r="E140" s="678"/>
      <c r="F140" s="678"/>
      <c r="G140" s="678"/>
      <c r="H140" s="678"/>
      <c r="I140" s="678"/>
      <c r="J140" s="678"/>
      <c r="K140" s="678"/>
      <c r="L140" s="678"/>
      <c r="M140" s="678"/>
      <c r="N140" s="678"/>
      <c r="O140" s="678"/>
      <c r="P140" s="678"/>
      <c r="Q140" s="678"/>
      <c r="R140" s="678"/>
      <c r="S140" s="678"/>
      <c r="T140" s="678"/>
      <c r="U140" s="678"/>
      <c r="V140" s="678"/>
      <c r="W140" s="678"/>
      <c r="X140" s="678"/>
      <c r="Y140" s="678"/>
      <c r="Z140" s="678"/>
    </row>
    <row r="141" spans="2:26">
      <c r="B141" s="678"/>
      <c r="C141" s="678" t="s">
        <v>555</v>
      </c>
      <c r="D141" s="678"/>
      <c r="E141" s="678"/>
      <c r="F141" s="678"/>
      <c r="G141" s="678"/>
      <c r="H141" s="678"/>
      <c r="I141" s="678"/>
      <c r="J141" s="678"/>
      <c r="K141" s="678"/>
      <c r="L141" s="678"/>
      <c r="M141" s="678"/>
      <c r="N141" s="678"/>
      <c r="O141" s="678"/>
      <c r="P141" s="678"/>
      <c r="Q141" s="678"/>
      <c r="R141" s="678"/>
      <c r="S141" s="678"/>
      <c r="T141" s="678"/>
      <c r="U141" s="678"/>
      <c r="V141" s="678"/>
      <c r="W141" s="678"/>
      <c r="X141" s="678"/>
      <c r="Y141" s="678"/>
      <c r="Z141" s="678"/>
    </row>
    <row r="142" spans="2:26">
      <c r="B142" s="678"/>
      <c r="C142" s="678" t="s">
        <v>556</v>
      </c>
      <c r="D142" s="678"/>
      <c r="E142" s="678"/>
      <c r="F142" s="678"/>
      <c r="G142" s="678"/>
      <c r="H142" s="678"/>
      <c r="I142" s="678"/>
      <c r="J142" s="678"/>
      <c r="K142" s="678"/>
      <c r="L142" s="678"/>
      <c r="M142" s="678"/>
      <c r="N142" s="678"/>
      <c r="O142" s="678"/>
      <c r="P142" s="678"/>
      <c r="Q142" s="678"/>
      <c r="R142" s="678"/>
      <c r="S142" s="678"/>
      <c r="T142" s="678"/>
      <c r="U142" s="678"/>
      <c r="V142" s="678"/>
      <c r="W142" s="678"/>
      <c r="X142" s="678"/>
      <c r="Y142" s="678"/>
      <c r="Z142" s="678"/>
    </row>
    <row r="143" spans="2:26">
      <c r="B143" s="678"/>
      <c r="C143" s="678"/>
      <c r="D143" s="678"/>
      <c r="E143" s="678"/>
      <c r="F143" s="678"/>
      <c r="G143" s="678"/>
      <c r="H143" s="678"/>
      <c r="I143" s="678"/>
      <c r="J143" s="678"/>
      <c r="K143" s="678"/>
      <c r="L143" s="678"/>
      <c r="M143" s="678"/>
      <c r="N143" s="678"/>
      <c r="O143" s="678"/>
      <c r="P143" s="678"/>
      <c r="Q143" s="678"/>
      <c r="R143" s="678"/>
      <c r="S143" s="678"/>
      <c r="T143" s="678"/>
      <c r="U143" s="678"/>
      <c r="V143" s="678"/>
      <c r="W143" s="678"/>
      <c r="X143" s="678"/>
      <c r="Y143" s="678"/>
      <c r="Z143" s="678"/>
    </row>
    <row r="144" spans="2:26">
      <c r="B144" s="712" t="s">
        <v>535</v>
      </c>
      <c r="C144" s="678"/>
      <c r="D144" s="678"/>
      <c r="E144" s="678"/>
      <c r="F144" s="678"/>
      <c r="G144" s="678"/>
      <c r="H144" s="678"/>
      <c r="I144" s="678"/>
      <c r="J144" s="678"/>
      <c r="K144" s="678"/>
      <c r="L144" s="678"/>
      <c r="M144" s="678"/>
      <c r="N144" s="678"/>
      <c r="O144" s="678"/>
      <c r="P144" s="678"/>
      <c r="Q144" s="678"/>
      <c r="R144" s="678"/>
      <c r="S144" s="678"/>
      <c r="T144" s="678"/>
      <c r="U144" s="678"/>
      <c r="V144" s="678"/>
      <c r="W144" s="678"/>
      <c r="X144" s="678"/>
      <c r="Y144" s="678"/>
      <c r="Z144" s="678"/>
    </row>
    <row r="145" spans="2:26">
      <c r="B145" s="678"/>
      <c r="C145" s="678" t="s">
        <v>592</v>
      </c>
      <c r="D145" s="678"/>
      <c r="E145" s="678"/>
      <c r="F145" s="678"/>
      <c r="G145" s="678"/>
      <c r="H145" s="678"/>
      <c r="I145" s="678"/>
      <c r="J145" s="678"/>
      <c r="K145" s="678"/>
      <c r="L145" s="678"/>
      <c r="M145" s="678"/>
      <c r="N145" s="678"/>
      <c r="O145" s="678"/>
      <c r="P145" s="678"/>
      <c r="Q145" s="678"/>
      <c r="R145" s="678"/>
      <c r="S145" s="678"/>
      <c r="T145" s="678"/>
      <c r="U145" s="678"/>
      <c r="V145" s="678"/>
      <c r="W145" s="678"/>
      <c r="X145" s="678"/>
      <c r="Y145" s="678"/>
      <c r="Z145" s="678"/>
    </row>
    <row r="146" spans="2:26">
      <c r="B146" s="678"/>
      <c r="C146" s="678"/>
      <c r="D146" s="678"/>
      <c r="E146" s="678"/>
      <c r="F146" s="678"/>
      <c r="G146" s="678"/>
      <c r="H146" s="678"/>
      <c r="I146" s="678"/>
      <c r="J146" s="678"/>
      <c r="K146" s="678"/>
      <c r="L146" s="678"/>
      <c r="M146" s="678"/>
      <c r="N146" s="678"/>
      <c r="O146" s="678"/>
      <c r="P146" s="678"/>
      <c r="Q146" s="678"/>
      <c r="R146" s="678"/>
      <c r="S146" s="678"/>
      <c r="T146" s="678"/>
      <c r="U146" s="678"/>
      <c r="V146" s="678"/>
      <c r="W146" s="678"/>
      <c r="X146" s="678"/>
      <c r="Y146" s="678"/>
      <c r="Z146" s="678"/>
    </row>
    <row r="147" spans="2:26" ht="15">
      <c r="B147" s="713" t="s">
        <v>526</v>
      </c>
      <c r="C147" s="678"/>
      <c r="D147" s="678"/>
      <c r="E147" s="678"/>
      <c r="F147" s="678"/>
      <c r="G147" s="678"/>
      <c r="H147" s="678"/>
      <c r="I147" s="678"/>
      <c r="J147" s="678"/>
      <c r="K147" s="678"/>
      <c r="L147" s="678"/>
      <c r="M147" s="678"/>
      <c r="N147" s="678"/>
      <c r="O147" s="678"/>
      <c r="P147" s="678"/>
      <c r="Q147" s="678"/>
      <c r="R147" s="678"/>
      <c r="S147" s="678"/>
      <c r="T147" s="678"/>
      <c r="U147" s="678"/>
      <c r="V147" s="678"/>
      <c r="W147" s="678"/>
      <c r="X147" s="678"/>
      <c r="Y147" s="678"/>
      <c r="Z147" s="678"/>
    </row>
    <row r="148" spans="2:26">
      <c r="B148" s="678"/>
      <c r="C148" s="678"/>
      <c r="D148" s="678"/>
      <c r="E148" s="678"/>
      <c r="F148" s="678"/>
      <c r="G148" s="678"/>
      <c r="H148" s="678"/>
      <c r="I148" s="678"/>
      <c r="J148" s="678"/>
      <c r="K148" s="678"/>
      <c r="L148" s="678"/>
      <c r="M148" s="678"/>
      <c r="N148" s="678"/>
      <c r="O148" s="678"/>
      <c r="P148" s="678"/>
      <c r="Q148" s="678"/>
      <c r="R148" s="678"/>
      <c r="S148" s="678"/>
      <c r="T148" s="678"/>
      <c r="U148" s="678"/>
      <c r="V148" s="678"/>
      <c r="W148" s="678"/>
      <c r="X148" s="678"/>
      <c r="Y148" s="678"/>
      <c r="Z148" s="678"/>
    </row>
    <row r="149" spans="2:26">
      <c r="B149" s="678" t="s">
        <v>541</v>
      </c>
      <c r="C149" s="678"/>
      <c r="D149" s="678"/>
      <c r="E149" s="678"/>
      <c r="F149" s="678"/>
      <c r="G149" s="678"/>
      <c r="H149" s="678"/>
      <c r="I149" s="678"/>
      <c r="J149" s="678"/>
      <c r="K149" s="678"/>
      <c r="L149" s="678"/>
      <c r="M149" s="678"/>
      <c r="N149" s="678"/>
      <c r="O149" s="678"/>
      <c r="P149" s="678"/>
      <c r="Q149" s="678"/>
      <c r="R149" s="678"/>
      <c r="S149" s="678"/>
      <c r="T149" s="678"/>
      <c r="U149" s="678"/>
      <c r="V149" s="678"/>
      <c r="W149" s="678"/>
      <c r="X149" s="678"/>
      <c r="Y149" s="678"/>
      <c r="Z149" s="678"/>
    </row>
    <row r="150" spans="2:26">
      <c r="B150" s="678"/>
      <c r="C150" s="679" t="s">
        <v>445</v>
      </c>
      <c r="D150" s="678"/>
      <c r="E150" s="678"/>
      <c r="F150" s="678"/>
      <c r="G150" s="678"/>
      <c r="H150" s="678"/>
      <c r="I150" s="678"/>
      <c r="J150" s="678"/>
      <c r="K150" s="678"/>
      <c r="L150" s="678"/>
      <c r="M150" s="678"/>
      <c r="N150" s="678"/>
      <c r="O150" s="678"/>
      <c r="P150" s="678"/>
      <c r="Q150" s="678"/>
      <c r="R150" s="678"/>
      <c r="S150" s="678"/>
      <c r="T150" s="678"/>
      <c r="U150" s="678"/>
      <c r="V150" s="678"/>
      <c r="W150" s="678"/>
      <c r="X150" s="678"/>
      <c r="Y150" s="678"/>
      <c r="Z150" s="678"/>
    </row>
    <row r="151" spans="2:26">
      <c r="B151" s="678"/>
      <c r="C151" s="679" t="s">
        <v>446</v>
      </c>
      <c r="D151" s="678"/>
      <c r="E151" s="678"/>
      <c r="F151" s="678"/>
      <c r="G151" s="678"/>
      <c r="H151" s="678"/>
      <c r="I151" s="678"/>
      <c r="J151" s="678"/>
      <c r="K151" s="678"/>
      <c r="L151" s="678"/>
      <c r="M151" s="678"/>
      <c r="N151" s="678"/>
      <c r="O151" s="678"/>
      <c r="P151" s="678"/>
      <c r="Q151" s="678"/>
      <c r="R151" s="678"/>
      <c r="S151" s="678"/>
      <c r="T151" s="678"/>
      <c r="U151" s="678"/>
      <c r="V151" s="678"/>
      <c r="W151" s="678"/>
      <c r="X151" s="678"/>
      <c r="Y151" s="678"/>
      <c r="Z151" s="678"/>
    </row>
    <row r="152" spans="2:26">
      <c r="B152" s="678"/>
      <c r="C152" s="679" t="s">
        <v>716</v>
      </c>
      <c r="D152" s="678"/>
      <c r="E152" s="678"/>
      <c r="F152" s="678"/>
      <c r="G152" s="678"/>
      <c r="H152" s="678"/>
      <c r="I152" s="678"/>
      <c r="J152" s="678"/>
      <c r="K152" s="678"/>
      <c r="L152" s="678"/>
      <c r="M152" s="678"/>
      <c r="N152" s="678"/>
      <c r="O152" s="678"/>
      <c r="P152" s="678"/>
      <c r="Q152" s="678"/>
      <c r="R152" s="678"/>
      <c r="S152" s="678"/>
      <c r="T152" s="678"/>
      <c r="U152" s="678"/>
      <c r="V152" s="678"/>
      <c r="W152" s="678"/>
      <c r="X152" s="678"/>
      <c r="Y152" s="678"/>
      <c r="Z152" s="678"/>
    </row>
    <row r="153" spans="2:26">
      <c r="B153" s="678"/>
      <c r="C153" s="679" t="s">
        <v>447</v>
      </c>
      <c r="D153" s="678"/>
      <c r="E153" s="678"/>
      <c r="F153" s="678"/>
      <c r="G153" s="678"/>
      <c r="H153" s="678"/>
      <c r="I153" s="678"/>
      <c r="J153" s="678"/>
      <c r="K153" s="678"/>
      <c r="L153" s="678"/>
      <c r="M153" s="678"/>
      <c r="N153" s="678"/>
      <c r="O153" s="678"/>
      <c r="P153" s="678"/>
      <c r="Q153" s="678"/>
      <c r="R153" s="678"/>
      <c r="S153" s="678"/>
      <c r="T153" s="678"/>
      <c r="U153" s="678"/>
      <c r="V153" s="678"/>
      <c r="W153" s="678"/>
      <c r="X153" s="678"/>
      <c r="Y153" s="678"/>
      <c r="Z153" s="678"/>
    </row>
    <row r="154" spans="2:26">
      <c r="B154" s="678"/>
      <c r="C154" s="679" t="s">
        <v>448</v>
      </c>
      <c r="D154" s="678"/>
      <c r="E154" s="678"/>
      <c r="F154" s="678"/>
      <c r="G154" s="678"/>
      <c r="H154" s="678"/>
      <c r="I154" s="678"/>
      <c r="J154" s="678"/>
      <c r="K154" s="678"/>
      <c r="L154" s="678"/>
      <c r="M154" s="678"/>
      <c r="N154" s="678"/>
      <c r="O154" s="678"/>
      <c r="P154" s="678"/>
      <c r="Q154" s="678"/>
      <c r="R154" s="678"/>
      <c r="S154" s="678"/>
      <c r="T154" s="678"/>
      <c r="U154" s="678"/>
      <c r="V154" s="678"/>
      <c r="W154" s="678"/>
      <c r="X154" s="678"/>
      <c r="Y154" s="678"/>
      <c r="Z154" s="678"/>
    </row>
    <row r="155" spans="2:26">
      <c r="B155" s="678"/>
      <c r="C155" s="678"/>
      <c r="D155" s="678"/>
      <c r="E155" s="678"/>
      <c r="F155" s="678"/>
      <c r="G155" s="678"/>
      <c r="H155" s="678"/>
      <c r="I155" s="678"/>
      <c r="J155" s="678"/>
      <c r="K155" s="678"/>
      <c r="L155" s="678"/>
      <c r="M155" s="678"/>
      <c r="N155" s="678"/>
      <c r="O155" s="678"/>
      <c r="P155" s="678"/>
      <c r="Q155" s="678"/>
      <c r="R155" s="678"/>
      <c r="S155" s="678"/>
      <c r="T155" s="678"/>
      <c r="U155" s="678"/>
      <c r="V155" s="678"/>
      <c r="W155" s="678"/>
      <c r="X155" s="678"/>
      <c r="Y155" s="678"/>
      <c r="Z155" s="678"/>
    </row>
    <row r="156" spans="2:26" ht="15">
      <c r="B156" s="714" t="s">
        <v>527</v>
      </c>
      <c r="C156" s="678"/>
      <c r="D156" s="678"/>
      <c r="E156" s="678"/>
      <c r="F156" s="678"/>
      <c r="G156" s="678"/>
      <c r="H156" s="678"/>
      <c r="I156" s="678"/>
      <c r="J156" s="678"/>
      <c r="K156" s="678"/>
      <c r="L156" s="678"/>
      <c r="M156" s="678"/>
      <c r="N156" s="678"/>
      <c r="O156" s="678"/>
      <c r="P156" s="678"/>
      <c r="Q156" s="678"/>
      <c r="R156" s="678"/>
      <c r="S156" s="678"/>
      <c r="T156" s="678"/>
      <c r="U156" s="678"/>
      <c r="V156" s="678"/>
      <c r="W156" s="678"/>
      <c r="X156" s="678"/>
      <c r="Y156" s="678"/>
      <c r="Z156" s="678"/>
    </row>
    <row r="157" spans="2:26">
      <c r="B157" s="678"/>
      <c r="C157" s="678"/>
      <c r="D157" s="678"/>
      <c r="E157" s="678"/>
      <c r="F157" s="678"/>
      <c r="G157" s="678"/>
      <c r="H157" s="678"/>
      <c r="I157" s="678"/>
      <c r="J157" s="678"/>
      <c r="K157" s="678"/>
      <c r="L157" s="678"/>
      <c r="M157" s="678"/>
      <c r="N157" s="678"/>
      <c r="O157" s="678"/>
      <c r="P157" s="678"/>
      <c r="Q157" s="678"/>
      <c r="R157" s="678"/>
      <c r="S157" s="678"/>
      <c r="T157" s="678"/>
      <c r="U157" s="678"/>
      <c r="V157" s="678"/>
      <c r="W157" s="678"/>
      <c r="X157" s="678"/>
      <c r="Y157" s="678"/>
      <c r="Z157" s="678"/>
    </row>
    <row r="158" spans="2:26">
      <c r="B158" s="678" t="s">
        <v>639</v>
      </c>
      <c r="C158" s="678"/>
      <c r="D158" s="678"/>
      <c r="E158" s="678"/>
      <c r="F158" s="678"/>
      <c r="G158" s="678"/>
      <c r="H158" s="678"/>
      <c r="I158" s="678"/>
      <c r="J158" s="678"/>
      <c r="K158" s="678"/>
      <c r="L158" s="678"/>
      <c r="M158" s="678"/>
      <c r="N158" s="678"/>
      <c r="O158" s="678"/>
      <c r="P158" s="678"/>
      <c r="Q158" s="678"/>
      <c r="R158" s="678"/>
      <c r="S158" s="678"/>
      <c r="T158" s="678"/>
      <c r="U158" s="678"/>
      <c r="V158" s="678"/>
      <c r="W158" s="678"/>
      <c r="X158" s="678"/>
      <c r="Y158" s="678"/>
      <c r="Z158" s="678"/>
    </row>
    <row r="159" spans="2:26">
      <c r="B159" s="678"/>
      <c r="C159" s="678"/>
      <c r="D159" s="678"/>
      <c r="E159" s="678"/>
      <c r="F159" s="678"/>
      <c r="G159" s="678"/>
      <c r="H159" s="678"/>
      <c r="I159" s="678"/>
      <c r="J159" s="678"/>
      <c r="K159" s="678"/>
      <c r="L159" s="678"/>
      <c r="M159" s="678"/>
      <c r="N159" s="678"/>
      <c r="O159" s="678"/>
      <c r="P159" s="678"/>
      <c r="Q159" s="678"/>
      <c r="R159" s="678"/>
      <c r="S159" s="678"/>
      <c r="T159" s="678"/>
      <c r="U159" s="678"/>
      <c r="V159" s="678"/>
      <c r="W159" s="678"/>
      <c r="X159" s="678"/>
      <c r="Y159" s="678"/>
      <c r="Z159" s="678"/>
    </row>
    <row r="160" spans="2:26">
      <c r="B160" s="678" t="s">
        <v>643</v>
      </c>
      <c r="C160" s="678"/>
      <c r="D160" s="678"/>
      <c r="E160" s="678"/>
      <c r="F160" s="678"/>
      <c r="G160" s="678"/>
      <c r="H160" s="678"/>
      <c r="I160" s="678"/>
      <c r="J160" s="678"/>
      <c r="K160" s="678"/>
      <c r="L160" s="678"/>
      <c r="M160" s="678"/>
      <c r="N160" s="678"/>
      <c r="O160" s="678"/>
      <c r="P160" s="678"/>
      <c r="Q160" s="678"/>
      <c r="R160" s="678"/>
      <c r="S160" s="678"/>
      <c r="T160" s="678"/>
      <c r="U160" s="678"/>
      <c r="V160" s="678"/>
      <c r="W160" s="678"/>
      <c r="X160" s="678"/>
      <c r="Y160" s="678"/>
      <c r="Z160" s="678"/>
    </row>
    <row r="161" spans="2:26">
      <c r="B161" s="678"/>
      <c r="C161" s="678"/>
      <c r="D161" s="678"/>
      <c r="E161" s="678"/>
      <c r="F161" s="678"/>
      <c r="G161" s="678"/>
      <c r="H161" s="678"/>
      <c r="I161" s="678"/>
      <c r="J161" s="678"/>
      <c r="K161" s="678"/>
      <c r="L161" s="678"/>
      <c r="M161" s="678"/>
      <c r="N161" s="678"/>
      <c r="O161" s="678"/>
      <c r="P161" s="678"/>
      <c r="Q161" s="678"/>
      <c r="R161" s="678"/>
      <c r="S161" s="678"/>
      <c r="T161" s="678"/>
      <c r="U161" s="678"/>
      <c r="V161" s="678"/>
      <c r="W161" s="678"/>
      <c r="X161" s="678"/>
      <c r="Y161" s="678"/>
      <c r="Z161" s="678"/>
    </row>
    <row r="162" spans="2:26" ht="15">
      <c r="B162" s="715" t="s">
        <v>528</v>
      </c>
      <c r="C162" s="678"/>
      <c r="D162" s="678"/>
      <c r="E162" s="678"/>
      <c r="F162" s="678"/>
      <c r="G162" s="678"/>
      <c r="H162" s="678"/>
      <c r="I162" s="678"/>
      <c r="J162" s="678"/>
      <c r="K162" s="678"/>
      <c r="L162" s="678"/>
      <c r="M162" s="678"/>
      <c r="N162" s="678"/>
      <c r="O162" s="678"/>
      <c r="P162" s="678"/>
      <c r="Q162" s="678"/>
      <c r="R162" s="678"/>
      <c r="S162" s="678"/>
      <c r="T162" s="678"/>
      <c r="U162" s="678"/>
      <c r="V162" s="678"/>
      <c r="W162" s="678"/>
      <c r="X162" s="678"/>
      <c r="Y162" s="678"/>
      <c r="Z162" s="678"/>
    </row>
    <row r="163" spans="2:26">
      <c r="B163" s="678"/>
      <c r="C163" s="678"/>
      <c r="D163" s="678"/>
      <c r="E163" s="678"/>
      <c r="F163" s="678"/>
      <c r="G163" s="678"/>
      <c r="H163" s="678"/>
      <c r="I163" s="678"/>
      <c r="J163" s="678"/>
      <c r="K163" s="678"/>
      <c r="L163" s="678"/>
      <c r="M163" s="678"/>
      <c r="N163" s="678"/>
      <c r="O163" s="678"/>
      <c r="P163" s="678"/>
      <c r="Q163" s="678"/>
      <c r="R163" s="678"/>
      <c r="S163" s="678"/>
      <c r="T163" s="678"/>
      <c r="U163" s="678"/>
      <c r="V163" s="678"/>
      <c r="W163" s="678"/>
      <c r="X163" s="678"/>
      <c r="Y163" s="678"/>
      <c r="Z163" s="678"/>
    </row>
    <row r="164" spans="2:26">
      <c r="B164" s="668" t="s">
        <v>542</v>
      </c>
      <c r="C164" s="678"/>
      <c r="D164" s="678"/>
      <c r="E164" s="678"/>
      <c r="F164" s="678"/>
      <c r="G164" s="678"/>
      <c r="H164" s="678"/>
      <c r="I164" s="678"/>
      <c r="J164" s="678"/>
      <c r="K164" s="678"/>
      <c r="L164" s="678"/>
      <c r="M164" s="678"/>
      <c r="N164" s="678"/>
      <c r="O164" s="678"/>
      <c r="P164" s="678"/>
      <c r="Q164" s="678"/>
      <c r="R164" s="678"/>
      <c r="S164" s="678"/>
      <c r="T164" s="678"/>
      <c r="U164" s="678"/>
      <c r="V164" s="678"/>
      <c r="W164" s="678"/>
      <c r="X164" s="678"/>
      <c r="Y164" s="678"/>
      <c r="Z164" s="678"/>
    </row>
    <row r="165" spans="2:26">
      <c r="B165" s="678"/>
      <c r="C165" s="678"/>
      <c r="D165" s="678"/>
      <c r="E165" s="678"/>
      <c r="F165" s="678"/>
      <c r="G165" s="678"/>
      <c r="H165" s="678"/>
      <c r="I165" s="678"/>
      <c r="J165" s="678"/>
      <c r="K165" s="678"/>
      <c r="L165" s="678"/>
      <c r="M165" s="678"/>
      <c r="N165" s="678"/>
      <c r="O165" s="678"/>
      <c r="P165" s="678"/>
      <c r="Q165" s="678"/>
      <c r="R165" s="678"/>
      <c r="S165" s="678"/>
      <c r="T165" s="678"/>
      <c r="U165" s="678"/>
      <c r="V165" s="678"/>
      <c r="W165" s="678"/>
      <c r="X165" s="678"/>
      <c r="Y165" s="678"/>
      <c r="Z165" s="678"/>
    </row>
    <row r="166" spans="2:26" ht="15">
      <c r="B166" s="696" t="s">
        <v>647</v>
      </c>
      <c r="C166" s="678"/>
      <c r="D166" s="678"/>
      <c r="E166" s="678"/>
      <c r="F166" s="678"/>
      <c r="G166" s="678"/>
      <c r="H166" s="678"/>
      <c r="I166" s="678"/>
      <c r="J166" s="678"/>
      <c r="K166" s="678"/>
      <c r="L166" s="678"/>
      <c r="M166" s="678"/>
      <c r="N166" s="678"/>
      <c r="O166" s="678"/>
      <c r="P166" s="678"/>
      <c r="Q166" s="678"/>
      <c r="R166" s="678"/>
      <c r="S166" s="678"/>
      <c r="T166" s="678"/>
      <c r="U166" s="678"/>
      <c r="V166" s="678"/>
      <c r="W166" s="678"/>
      <c r="X166" s="678"/>
      <c r="Y166" s="678"/>
      <c r="Z166" s="678"/>
    </row>
    <row r="167" spans="2:26">
      <c r="B167" s="678"/>
      <c r="C167" s="678"/>
      <c r="D167" s="678"/>
      <c r="E167" s="678"/>
      <c r="F167" s="678"/>
      <c r="G167" s="678"/>
      <c r="H167" s="678"/>
      <c r="I167" s="678"/>
      <c r="J167" s="678"/>
      <c r="K167" s="678"/>
      <c r="L167" s="678"/>
      <c r="M167" s="678"/>
      <c r="N167" s="678"/>
      <c r="O167" s="678"/>
      <c r="P167" s="678"/>
      <c r="Q167" s="678"/>
      <c r="R167" s="678"/>
      <c r="S167" s="678"/>
      <c r="T167" s="678"/>
      <c r="U167" s="678"/>
      <c r="V167" s="678"/>
      <c r="W167" s="678"/>
      <c r="X167" s="678"/>
      <c r="Y167" s="678"/>
      <c r="Z167" s="678"/>
    </row>
    <row r="168" spans="2:26" ht="15">
      <c r="B168" s="678" t="s">
        <v>686</v>
      </c>
      <c r="C168" s="678"/>
      <c r="D168" s="678"/>
      <c r="E168" s="678"/>
      <c r="F168" s="678"/>
      <c r="G168" s="678"/>
      <c r="H168" s="678"/>
      <c r="I168" s="678"/>
      <c r="J168" s="678"/>
      <c r="K168" s="678"/>
      <c r="L168" s="678"/>
      <c r="M168" s="678"/>
      <c r="N168" s="678"/>
      <c r="O168" s="678"/>
      <c r="P168" s="678"/>
      <c r="Q168" s="678"/>
      <c r="R168" s="678"/>
      <c r="S168" s="678"/>
      <c r="T168" s="678"/>
      <c r="U168" s="678"/>
      <c r="V168" s="678"/>
      <c r="W168" s="678"/>
      <c r="X168" s="678"/>
      <c r="Y168" s="678"/>
      <c r="Z168" s="678"/>
    </row>
    <row r="169" spans="2:26">
      <c r="B169" s="678"/>
      <c r="C169" s="678"/>
      <c r="D169" s="678"/>
      <c r="E169" s="678"/>
      <c r="F169" s="678"/>
      <c r="G169" s="678"/>
      <c r="H169" s="678"/>
      <c r="I169" s="678"/>
      <c r="J169" s="678"/>
      <c r="K169" s="678"/>
      <c r="L169" s="678"/>
      <c r="M169" s="678"/>
      <c r="N169" s="678"/>
      <c r="O169" s="678"/>
      <c r="P169" s="678"/>
      <c r="Q169" s="678"/>
      <c r="R169" s="678"/>
      <c r="S169" s="678"/>
      <c r="T169" s="678"/>
      <c r="U169" s="678"/>
      <c r="V169" s="678"/>
      <c r="W169" s="678"/>
      <c r="X169" s="678"/>
      <c r="Y169" s="678"/>
      <c r="Z169" s="678"/>
    </row>
    <row r="170" spans="2:26">
      <c r="B170" s="678"/>
      <c r="C170" s="678"/>
      <c r="D170" s="678"/>
      <c r="E170" s="678"/>
      <c r="F170" s="678"/>
      <c r="G170" s="678"/>
      <c r="H170" s="678"/>
      <c r="I170" s="678"/>
      <c r="J170" s="678"/>
      <c r="K170" s="678"/>
      <c r="L170" s="678"/>
      <c r="M170" s="678"/>
      <c r="N170" s="678"/>
      <c r="O170" s="678"/>
      <c r="P170" s="678"/>
      <c r="Q170" s="678"/>
      <c r="R170" s="678"/>
      <c r="S170" s="678"/>
      <c r="T170" s="678"/>
      <c r="U170" s="678"/>
      <c r="V170" s="678"/>
      <c r="W170" s="678"/>
      <c r="X170" s="678"/>
      <c r="Y170" s="678"/>
      <c r="Z170" s="678"/>
    </row>
  </sheetData>
  <mergeCells count="2">
    <mergeCell ref="E33:Z33"/>
    <mergeCell ref="E35:Z35"/>
  </mergeCells>
  <hyperlinks>
    <hyperlink ref="B156" location="'5. I&amp;E Summary'!A1" display="5. I&amp;E Summary"/>
    <hyperlink ref="B147" location="'4. Investment Appraisal'!A1" display="4. Investment Appraisal "/>
    <hyperlink ref="B68" location="'3. Inputs'!A1" display="3. Inputs "/>
    <hyperlink ref="B64" location="'2. Salary Costs'!A1" display="2. Salary Costs "/>
    <hyperlink ref="B49" location="'1. Project Summary'!A1" display="1. Project Summary"/>
    <hyperlink ref="B162" location="'6. Notes'!A1" display="6. Notes"/>
  </hyperlinks>
  <pageMargins left="0.7" right="0.7" top="0.75" bottom="0.75" header="0.3" footer="0.3"/>
  <pageSetup paperSize="8"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7" tint="0.59999389629810485"/>
  </sheetPr>
  <dimension ref="A3:XFD448"/>
  <sheetViews>
    <sheetView topLeftCell="A40" zoomScale="70" zoomScaleNormal="70" workbookViewId="0">
      <selection activeCell="O34" sqref="O34"/>
    </sheetView>
  </sheetViews>
  <sheetFormatPr defaultRowHeight="15"/>
  <cols>
    <col min="2" max="2" width="21.7109375" customWidth="1"/>
    <col min="3" max="3" width="17.42578125" customWidth="1"/>
    <col min="4" max="4" width="21.85546875" customWidth="1"/>
    <col min="5" max="5" width="18.5703125" customWidth="1"/>
    <col min="6" max="6" width="17.140625" customWidth="1"/>
    <col min="7" max="7" width="16.42578125" customWidth="1"/>
    <col min="8" max="8" width="16.5703125" bestFit="1" customWidth="1"/>
    <col min="9" max="9" width="22.140625" customWidth="1"/>
    <col min="10" max="60" width="18.140625" customWidth="1"/>
    <col min="61" max="64" width="15.7109375" customWidth="1"/>
    <col min="65" max="65" width="19.42578125" customWidth="1"/>
    <col min="66" max="67" width="14.28515625" bestFit="1" customWidth="1"/>
    <col min="68" max="68" width="13.42578125" customWidth="1"/>
  </cols>
  <sheetData>
    <row r="3" spans="1:68" ht="26.25">
      <c r="B3" s="116" t="s">
        <v>586</v>
      </c>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row>
    <row r="4" spans="1:68" s="42" customFormat="1" ht="26.25">
      <c r="B4" s="569"/>
      <c r="C4" s="248"/>
      <c r="D4" s="248"/>
      <c r="K4" s="571"/>
      <c r="L4" s="571"/>
    </row>
    <row r="5" spans="1:68" s="42" customFormat="1" ht="36.75" customHeight="1">
      <c r="A5"/>
      <c r="B5" s="550" t="s">
        <v>468</v>
      </c>
      <c r="C5" s="248"/>
      <c r="D5" s="570"/>
      <c r="E5" s="1660" t="str">
        <f>'3. Inputs'!F10</f>
        <v>New Project</v>
      </c>
      <c r="F5" s="1661"/>
      <c r="G5" s="1662"/>
      <c r="I5" s="573" t="s">
        <v>424</v>
      </c>
      <c r="J5" s="572"/>
      <c r="K5" s="1663">
        <f>'3. Inputs'!L10</f>
        <v>0.03</v>
      </c>
      <c r="L5" s="1664"/>
    </row>
    <row r="6" spans="1:68" s="42" customFormat="1" ht="26.25">
      <c r="B6" s="286"/>
    </row>
    <row r="7" spans="1:68" s="42" customFormat="1" ht="18.75">
      <c r="B7" s="284" t="s">
        <v>118</v>
      </c>
      <c r="D7" s="1642">
        <f>'3. Inputs'!E12</f>
        <v>2017</v>
      </c>
      <c r="E7" s="1643"/>
    </row>
    <row r="8" spans="1:68" s="42" customFormat="1" ht="18.75">
      <c r="B8" s="287"/>
      <c r="C8" s="288"/>
      <c r="D8" s="288"/>
      <c r="G8" s="43"/>
    </row>
    <row r="9" spans="1:68" s="42" customFormat="1" ht="18.75">
      <c r="B9" s="43" t="s">
        <v>82</v>
      </c>
      <c r="D9" s="1642">
        <f>'3. Inputs'!E14</f>
        <v>2018</v>
      </c>
      <c r="E9" s="1643"/>
      <c r="F9" s="635" t="str">
        <f>"Latest possible construction date is "&amp;D7+2</f>
        <v>Latest possible construction date is 2019</v>
      </c>
      <c r="G9" s="43"/>
    </row>
    <row r="10" spans="1:68" s="42" customFormat="1" ht="18.75">
      <c r="B10" s="43" t="s">
        <v>84</v>
      </c>
      <c r="D10" s="1642">
        <f>'3. Inputs'!E15</f>
        <v>3</v>
      </c>
      <c r="E10" s="1643"/>
      <c r="F10" s="42" t="s">
        <v>104</v>
      </c>
      <c r="G10" s="43"/>
    </row>
    <row r="11" spans="1:68" s="42" customFormat="1" ht="18.75">
      <c r="B11" s="43" t="s">
        <v>101</v>
      </c>
      <c r="D11" s="1658">
        <f>'3. Inputs'!E16</f>
        <v>2021</v>
      </c>
      <c r="E11" s="1659"/>
      <c r="G11" s="43"/>
    </row>
    <row r="12" spans="1:68" s="42" customFormat="1" ht="18.75">
      <c r="B12" s="287"/>
      <c r="C12" s="288"/>
      <c r="D12" s="288"/>
      <c r="G12" s="43"/>
    </row>
    <row r="13" spans="1:68" s="42" customFormat="1" ht="18.75">
      <c r="B13" s="40" t="s">
        <v>456</v>
      </c>
      <c r="D13" s="1646" t="str">
        <f>'3. Inputs'!E18</f>
        <v>Existing Building</v>
      </c>
      <c r="E13" s="1647"/>
    </row>
    <row r="14" spans="1:68" s="42" customFormat="1" ht="18.75">
      <c r="B14" s="40" t="s">
        <v>455</v>
      </c>
      <c r="D14" s="1646" t="str">
        <f>'3. Inputs'!E19</f>
        <v>Existing Building</v>
      </c>
      <c r="E14" s="1647"/>
      <c r="G14" s="43"/>
    </row>
    <row r="15" spans="1:68" s="42" customFormat="1" ht="21">
      <c r="B15" s="56"/>
    </row>
    <row r="16" spans="1:68" s="42" customFormat="1" ht="18.75">
      <c r="B16" s="43" t="s">
        <v>288</v>
      </c>
    </row>
    <row r="17" spans="2:20" s="42" customFormat="1" ht="21">
      <c r="B17" s="56"/>
    </row>
    <row r="18" spans="2:20" s="42" customFormat="1" ht="15.75" customHeight="1">
      <c r="B18" s="1530" t="s">
        <v>115</v>
      </c>
      <c r="C18" s="1531"/>
      <c r="D18" s="1531"/>
      <c r="E18" s="1531"/>
      <c r="F18" s="1532"/>
      <c r="I18" s="40" t="s">
        <v>289</v>
      </c>
      <c r="O18" s="1646">
        <f>'3. Inputs'!N23</f>
        <v>12000</v>
      </c>
      <c r="P18" s="1647"/>
    </row>
    <row r="19" spans="2:20" s="42" customFormat="1" ht="15" customHeight="1">
      <c r="B19" s="1648" t="s">
        <v>326</v>
      </c>
      <c r="C19" s="1649"/>
      <c r="D19" s="1649"/>
      <c r="E19" s="1650">
        <f>'3. Inputs'!$L$13</f>
        <v>2019</v>
      </c>
      <c r="F19" s="1651"/>
    </row>
    <row r="20" spans="2:20" s="42" customFormat="1" ht="18.75">
      <c r="B20" s="1648" t="s">
        <v>105</v>
      </c>
      <c r="C20" s="1649"/>
      <c r="D20" s="1649"/>
      <c r="E20" s="1652">
        <f>'3. Inputs'!$L$14</f>
        <v>750</v>
      </c>
      <c r="F20" s="1653"/>
      <c r="H20" s="94"/>
      <c r="I20" s="40" t="s">
        <v>290</v>
      </c>
      <c r="O20" s="1646">
        <f>'3. Inputs'!N25</f>
        <v>20000</v>
      </c>
      <c r="P20" s="1647"/>
    </row>
    <row r="21" spans="2:20" s="42" customFormat="1">
      <c r="B21" s="1648" t="s">
        <v>106</v>
      </c>
      <c r="C21" s="1649"/>
      <c r="D21" s="1649"/>
      <c r="E21" s="1652">
        <f>'3. Inputs'!$L$15</f>
        <v>500</v>
      </c>
      <c r="F21" s="1653"/>
    </row>
    <row r="22" spans="2:20" s="42" customFormat="1" ht="30" customHeight="1">
      <c r="B22" s="1638" t="s">
        <v>107</v>
      </c>
      <c r="C22" s="1639"/>
      <c r="D22" s="1639"/>
      <c r="E22" s="1640">
        <f>'3. Inputs'!$L$16</f>
        <v>500</v>
      </c>
      <c r="F22" s="1641"/>
      <c r="I22" s="284" t="str">
        <f>'Investment Appraisal (2)'!C5&amp;" Weighted Space "</f>
        <v xml:space="preserve">2017 Weighted Space </v>
      </c>
      <c r="J22" s="284"/>
      <c r="K22" s="284"/>
      <c r="O22" s="1642">
        <f>'3. Inputs'!N27</f>
        <v>0</v>
      </c>
      <c r="P22" s="1643"/>
    </row>
    <row r="23" spans="2:20" s="42" customFormat="1">
      <c r="B23" s="1654" t="s">
        <v>327</v>
      </c>
      <c r="C23" s="1655"/>
      <c r="D23" s="1655"/>
      <c r="E23" s="1656">
        <f>'3. Inputs'!$L$17</f>
        <v>5</v>
      </c>
      <c r="F23" s="1657"/>
    </row>
    <row r="24" spans="2:20" s="42" customFormat="1" ht="18.75">
      <c r="B24" s="555"/>
      <c r="C24" s="555"/>
      <c r="D24" s="555"/>
      <c r="E24" s="115"/>
      <c r="I24" s="284" t="s">
        <v>295</v>
      </c>
      <c r="O24" s="1642">
        <f>'3. Inputs'!N29</f>
        <v>0</v>
      </c>
      <c r="P24" s="1643"/>
    </row>
    <row r="25" spans="2:20" s="42" customFormat="1">
      <c r="B25" s="555"/>
      <c r="C25" s="555"/>
      <c r="D25" s="555"/>
      <c r="E25" s="115"/>
    </row>
    <row r="26" spans="2:20" s="42" customFormat="1" ht="18.75">
      <c r="B26" s="43" t="s">
        <v>242</v>
      </c>
      <c r="C26" s="555"/>
      <c r="D26" s="555"/>
      <c r="E26" s="115"/>
    </row>
    <row r="28" spans="2:20" ht="15.75">
      <c r="B28" s="107" t="s">
        <v>243</v>
      </c>
      <c r="D28" s="108">
        <f>'3. Inputs'!E34</f>
        <v>3</v>
      </c>
      <c r="E28" s="109"/>
      <c r="G28" s="107" t="s">
        <v>298</v>
      </c>
      <c r="J28" s="108">
        <f>'3. Inputs'!K34</f>
        <v>3</v>
      </c>
      <c r="K28" s="109"/>
    </row>
    <row r="29" spans="2:20" ht="15" customHeight="1"/>
    <row r="30" spans="2:20" s="42" customFormat="1" ht="21.75" customHeight="1">
      <c r="B30" s="1518" t="s">
        <v>161</v>
      </c>
      <c r="C30" s="1636"/>
      <c r="D30" s="553" t="s">
        <v>111</v>
      </c>
      <c r="E30" s="554" t="s">
        <v>112</v>
      </c>
      <c r="G30" s="1518" t="s">
        <v>229</v>
      </c>
      <c r="H30" s="1636"/>
      <c r="I30" s="553" t="s">
        <v>111</v>
      </c>
      <c r="J30" s="554" t="s">
        <v>112</v>
      </c>
      <c r="L30" s="1632" t="s">
        <v>127</v>
      </c>
      <c r="M30" s="1633"/>
      <c r="N30" s="1633" t="s">
        <v>111</v>
      </c>
      <c r="O30" s="1637" t="s">
        <v>112</v>
      </c>
      <c r="Q30" s="1632" t="s">
        <v>244</v>
      </c>
      <c r="R30" s="1633"/>
      <c r="S30" s="1644" t="s">
        <v>420</v>
      </c>
      <c r="T30" s="1626" t="s">
        <v>422</v>
      </c>
    </row>
    <row r="31" spans="2:20">
      <c r="B31" s="1628" t="s">
        <v>110</v>
      </c>
      <c r="C31" s="1629"/>
      <c r="D31" s="88">
        <f>'1. Project Dashboard'!J34</f>
        <v>0.5</v>
      </c>
      <c r="E31" s="90">
        <f>1-D31</f>
        <v>0.5</v>
      </c>
      <c r="G31" s="1628" t="s">
        <v>110</v>
      </c>
      <c r="H31" s="1629"/>
      <c r="I31" s="108">
        <f>'3. Inputs'!J37</f>
        <v>0.8</v>
      </c>
      <c r="J31" s="108">
        <f>'3. Inputs'!K37</f>
        <v>0.8</v>
      </c>
      <c r="L31" s="1634"/>
      <c r="M31" s="1635"/>
      <c r="N31" s="1635"/>
      <c r="O31" s="1529"/>
      <c r="Q31" s="1634"/>
      <c r="R31" s="1635"/>
      <c r="S31" s="1645"/>
      <c r="T31" s="1627"/>
    </row>
    <row r="32" spans="2:20">
      <c r="B32" s="1623" t="s">
        <v>162</v>
      </c>
      <c r="C32" s="1630"/>
      <c r="D32" s="88">
        <f>'1. Project Dashboard'!J35</f>
        <v>0.5</v>
      </c>
      <c r="E32" s="91">
        <f>1-D32</f>
        <v>0.5</v>
      </c>
      <c r="G32" s="1621" t="s">
        <v>126</v>
      </c>
      <c r="H32" s="1625"/>
      <c r="I32" s="108">
        <f>'3. Inputs'!J38</f>
        <v>0.95</v>
      </c>
      <c r="J32" s="108">
        <f>'3. Inputs'!K38</f>
        <v>0.95</v>
      </c>
      <c r="L32" s="1628" t="s">
        <v>110</v>
      </c>
      <c r="M32" s="1631"/>
      <c r="N32" s="79">
        <f>'3. Inputs'!O38</f>
        <v>9</v>
      </c>
      <c r="O32" s="79">
        <f>'3. Inputs'!P38</f>
        <v>27</v>
      </c>
      <c r="Q32" s="1628" t="s">
        <v>110</v>
      </c>
      <c r="R32" s="1631"/>
      <c r="S32" s="455">
        <f>'3. Inputs'!T38</f>
        <v>40</v>
      </c>
      <c r="T32" s="455">
        <f>'3. Inputs'!U38</f>
        <v>55</v>
      </c>
    </row>
    <row r="33" spans="2:68">
      <c r="B33" s="1623" t="s">
        <v>239</v>
      </c>
      <c r="C33" s="1630"/>
      <c r="D33" s="88">
        <f>'1. Project Dashboard'!J36</f>
        <v>0.5</v>
      </c>
      <c r="E33" s="91">
        <f>1-D33</f>
        <v>0.5</v>
      </c>
      <c r="L33" s="1623" t="s">
        <v>162</v>
      </c>
      <c r="M33" s="1624"/>
      <c r="N33" s="79">
        <f>'3. Inputs'!O39</f>
        <v>10.7</v>
      </c>
      <c r="O33" s="79">
        <f>'3. Inputs'!P39</f>
        <v>30</v>
      </c>
      <c r="Q33" s="1623" t="s">
        <v>162</v>
      </c>
      <c r="R33" s="1624"/>
      <c r="S33" s="455">
        <f>'3. Inputs'!T39</f>
        <v>20</v>
      </c>
      <c r="T33" s="455">
        <f>'3. Inputs'!U39</f>
        <v>25</v>
      </c>
    </row>
    <row r="34" spans="2:68">
      <c r="B34" s="1621" t="s">
        <v>126</v>
      </c>
      <c r="C34" s="1622"/>
      <c r="D34" s="89">
        <f>'1. Project Dashboard'!J37</f>
        <v>0.5</v>
      </c>
      <c r="E34" s="92">
        <f>1-D34</f>
        <v>0.5</v>
      </c>
      <c r="L34" s="1623" t="s">
        <v>113</v>
      </c>
      <c r="M34" s="1624"/>
      <c r="N34" s="79">
        <f>'3. Inputs'!O40</f>
        <v>10.7</v>
      </c>
      <c r="O34" s="79">
        <f>'3. Inputs'!P40</f>
        <v>30</v>
      </c>
      <c r="Q34" s="1623" t="s">
        <v>239</v>
      </c>
      <c r="R34" s="1624"/>
      <c r="S34" s="455">
        <f>'3. Inputs'!T40</f>
        <v>15</v>
      </c>
      <c r="T34" s="455">
        <f>'3. Inputs'!U40</f>
        <v>20</v>
      </c>
    </row>
    <row r="35" spans="2:68" s="42" customFormat="1">
      <c r="B35" s="563"/>
      <c r="C35" s="563"/>
      <c r="D35" s="117"/>
      <c r="E35" s="117"/>
      <c r="L35" s="1621" t="s">
        <v>126</v>
      </c>
      <c r="M35" s="1625"/>
      <c r="N35" s="80">
        <f>'3. Inputs'!O41</f>
        <v>4.0999999999999996</v>
      </c>
      <c r="O35" s="80">
        <f>'3. Inputs'!P41</f>
        <v>27.1</v>
      </c>
      <c r="Q35" s="1621" t="s">
        <v>126</v>
      </c>
      <c r="R35" s="1625"/>
      <c r="S35" s="456">
        <f>'3. Inputs'!T41</f>
        <v>10</v>
      </c>
      <c r="T35" s="456">
        <f>'3. Inputs'!U41</f>
        <v>14</v>
      </c>
    </row>
    <row r="36" spans="2:68" s="42" customFormat="1">
      <c r="B36" s="563"/>
      <c r="C36" s="563"/>
      <c r="D36" s="117"/>
      <c r="E36" s="117"/>
      <c r="M36" s="563"/>
      <c r="N36" s="563"/>
      <c r="O36" s="119"/>
      <c r="P36" s="119"/>
      <c r="R36" s="563"/>
      <c r="S36" s="563"/>
      <c r="T36" s="120"/>
      <c r="U36" s="120"/>
    </row>
    <row r="37" spans="2:68">
      <c r="L37" s="94"/>
      <c r="M37" s="94"/>
      <c r="N37" s="94"/>
      <c r="O37" s="94"/>
    </row>
    <row r="38" spans="2:68" s="353" customFormat="1" ht="30.75" customHeight="1" thickBot="1">
      <c r="J38" s="124" t="s">
        <v>419</v>
      </c>
      <c r="M38" s="124" t="s">
        <v>421</v>
      </c>
    </row>
    <row r="39" spans="2:68" ht="16.5" thickTop="1" thickBot="1">
      <c r="D39" s="491">
        <f t="shared" ref="D39:H39" si="0">E39-1</f>
        <v>2015</v>
      </c>
      <c r="E39" s="491">
        <f t="shared" si="0"/>
        <v>2016</v>
      </c>
      <c r="F39" s="491">
        <f t="shared" si="0"/>
        <v>2017</v>
      </c>
      <c r="G39" s="491">
        <f t="shared" si="0"/>
        <v>2018</v>
      </c>
      <c r="H39" s="491">
        <f t="shared" si="0"/>
        <v>2019</v>
      </c>
      <c r="I39" s="491">
        <f>J39-1</f>
        <v>2020</v>
      </c>
      <c r="J39" s="491">
        <f>D11</f>
        <v>2021</v>
      </c>
      <c r="K39" s="491">
        <f t="shared" ref="K39:BP39" si="1">J39+1</f>
        <v>2022</v>
      </c>
      <c r="L39" s="491">
        <f t="shared" si="1"/>
        <v>2023</v>
      </c>
      <c r="M39" s="491">
        <f t="shared" si="1"/>
        <v>2024</v>
      </c>
      <c r="N39" s="491">
        <f t="shared" si="1"/>
        <v>2025</v>
      </c>
      <c r="O39" s="491">
        <f t="shared" si="1"/>
        <v>2026</v>
      </c>
      <c r="P39" s="491">
        <f t="shared" si="1"/>
        <v>2027</v>
      </c>
      <c r="Q39" s="491">
        <f t="shared" si="1"/>
        <v>2028</v>
      </c>
      <c r="R39" s="491">
        <f t="shared" si="1"/>
        <v>2029</v>
      </c>
      <c r="S39" s="491">
        <f t="shared" si="1"/>
        <v>2030</v>
      </c>
      <c r="T39" s="491">
        <f t="shared" si="1"/>
        <v>2031</v>
      </c>
      <c r="U39" s="491">
        <f t="shared" si="1"/>
        <v>2032</v>
      </c>
      <c r="V39" s="491">
        <f t="shared" si="1"/>
        <v>2033</v>
      </c>
      <c r="W39" s="491">
        <f t="shared" si="1"/>
        <v>2034</v>
      </c>
      <c r="X39" s="491">
        <f t="shared" si="1"/>
        <v>2035</v>
      </c>
      <c r="Y39" s="491">
        <f t="shared" si="1"/>
        <v>2036</v>
      </c>
      <c r="Z39" s="491">
        <f t="shared" si="1"/>
        <v>2037</v>
      </c>
      <c r="AA39" s="491">
        <f t="shared" si="1"/>
        <v>2038</v>
      </c>
      <c r="AB39" s="491">
        <f t="shared" si="1"/>
        <v>2039</v>
      </c>
      <c r="AC39" s="491">
        <f t="shared" si="1"/>
        <v>2040</v>
      </c>
      <c r="AD39" s="491">
        <f t="shared" si="1"/>
        <v>2041</v>
      </c>
      <c r="AE39" s="491">
        <f t="shared" si="1"/>
        <v>2042</v>
      </c>
      <c r="AF39" s="491">
        <f t="shared" si="1"/>
        <v>2043</v>
      </c>
      <c r="AG39" s="491">
        <f t="shared" si="1"/>
        <v>2044</v>
      </c>
      <c r="AH39" s="491">
        <f t="shared" si="1"/>
        <v>2045</v>
      </c>
      <c r="AI39" s="491">
        <f t="shared" si="1"/>
        <v>2046</v>
      </c>
      <c r="AJ39" s="491">
        <f t="shared" si="1"/>
        <v>2047</v>
      </c>
      <c r="AK39" s="491">
        <f t="shared" si="1"/>
        <v>2048</v>
      </c>
      <c r="AL39" s="491">
        <f t="shared" si="1"/>
        <v>2049</v>
      </c>
      <c r="AM39" s="491">
        <f t="shared" si="1"/>
        <v>2050</v>
      </c>
      <c r="AN39" s="491">
        <f t="shared" si="1"/>
        <v>2051</v>
      </c>
      <c r="AO39" s="491">
        <f t="shared" si="1"/>
        <v>2052</v>
      </c>
      <c r="AP39" s="491">
        <f t="shared" si="1"/>
        <v>2053</v>
      </c>
      <c r="AQ39" s="491">
        <f t="shared" si="1"/>
        <v>2054</v>
      </c>
      <c r="AR39" s="491">
        <f t="shared" si="1"/>
        <v>2055</v>
      </c>
      <c r="AS39" s="491">
        <f t="shared" si="1"/>
        <v>2056</v>
      </c>
      <c r="AT39" s="491">
        <f t="shared" si="1"/>
        <v>2057</v>
      </c>
      <c r="AU39" s="491">
        <f t="shared" si="1"/>
        <v>2058</v>
      </c>
      <c r="AV39" s="491">
        <f t="shared" si="1"/>
        <v>2059</v>
      </c>
      <c r="AW39" s="491">
        <f t="shared" si="1"/>
        <v>2060</v>
      </c>
      <c r="AX39" s="491">
        <f t="shared" si="1"/>
        <v>2061</v>
      </c>
      <c r="AY39" s="491">
        <f t="shared" si="1"/>
        <v>2062</v>
      </c>
      <c r="AZ39" s="491">
        <f t="shared" si="1"/>
        <v>2063</v>
      </c>
      <c r="BA39" s="491">
        <f t="shared" si="1"/>
        <v>2064</v>
      </c>
      <c r="BB39" s="491">
        <f t="shared" si="1"/>
        <v>2065</v>
      </c>
      <c r="BC39" s="491">
        <f t="shared" si="1"/>
        <v>2066</v>
      </c>
      <c r="BD39" s="491">
        <f t="shared" si="1"/>
        <v>2067</v>
      </c>
      <c r="BE39" s="491">
        <f t="shared" si="1"/>
        <v>2068</v>
      </c>
      <c r="BF39" s="491">
        <f t="shared" si="1"/>
        <v>2069</v>
      </c>
      <c r="BG39" s="491">
        <f t="shared" si="1"/>
        <v>2070</v>
      </c>
      <c r="BH39" s="491">
        <f t="shared" si="1"/>
        <v>2071</v>
      </c>
      <c r="BI39" s="491">
        <f t="shared" si="1"/>
        <v>2072</v>
      </c>
      <c r="BJ39" s="491">
        <f t="shared" si="1"/>
        <v>2073</v>
      </c>
      <c r="BK39" s="491">
        <f t="shared" si="1"/>
        <v>2074</v>
      </c>
      <c r="BL39" s="491">
        <f t="shared" si="1"/>
        <v>2075</v>
      </c>
      <c r="BM39" s="491">
        <f t="shared" si="1"/>
        <v>2076</v>
      </c>
      <c r="BN39" s="491">
        <f t="shared" si="1"/>
        <v>2077</v>
      </c>
      <c r="BO39" s="491">
        <f t="shared" si="1"/>
        <v>2078</v>
      </c>
      <c r="BP39" s="491">
        <f t="shared" si="1"/>
        <v>2079</v>
      </c>
    </row>
    <row r="40" spans="2:68" ht="15.75" thickTop="1"/>
    <row r="41" spans="2:68" s="60" customFormat="1" ht="18.75">
      <c r="B41" s="1602" t="s">
        <v>225</v>
      </c>
      <c r="C41" s="1603"/>
      <c r="D41" s="86"/>
      <c r="E41" s="86"/>
      <c r="F41" s="86"/>
      <c r="G41" s="86"/>
      <c r="H41" s="86"/>
      <c r="I41" s="128" t="s">
        <v>228</v>
      </c>
      <c r="J41" s="129">
        <f>S32</f>
        <v>40</v>
      </c>
      <c r="K41" s="86">
        <f>J41</f>
        <v>40</v>
      </c>
      <c r="L41" s="86">
        <f t="shared" ref="L41:BP41" si="2">K41</f>
        <v>40</v>
      </c>
      <c r="M41" s="129">
        <f>T32</f>
        <v>55</v>
      </c>
      <c r="N41" s="86">
        <f t="shared" si="2"/>
        <v>55</v>
      </c>
      <c r="O41" s="86">
        <f t="shared" si="2"/>
        <v>55</v>
      </c>
      <c r="P41" s="86">
        <f t="shared" si="2"/>
        <v>55</v>
      </c>
      <c r="Q41" s="86">
        <f t="shared" si="2"/>
        <v>55</v>
      </c>
      <c r="R41" s="86">
        <f t="shared" si="2"/>
        <v>55</v>
      </c>
      <c r="S41" s="86">
        <f t="shared" si="2"/>
        <v>55</v>
      </c>
      <c r="T41" s="86">
        <f t="shared" si="2"/>
        <v>55</v>
      </c>
      <c r="U41" s="86">
        <f t="shared" si="2"/>
        <v>55</v>
      </c>
      <c r="V41" s="86">
        <f t="shared" si="2"/>
        <v>55</v>
      </c>
      <c r="W41" s="86">
        <f t="shared" si="2"/>
        <v>55</v>
      </c>
      <c r="X41" s="86">
        <f t="shared" si="2"/>
        <v>55</v>
      </c>
      <c r="Y41" s="86">
        <f t="shared" si="2"/>
        <v>55</v>
      </c>
      <c r="Z41" s="86">
        <f t="shared" si="2"/>
        <v>55</v>
      </c>
      <c r="AA41" s="86">
        <f t="shared" si="2"/>
        <v>55</v>
      </c>
      <c r="AB41" s="86">
        <f t="shared" si="2"/>
        <v>55</v>
      </c>
      <c r="AC41" s="86">
        <f t="shared" si="2"/>
        <v>55</v>
      </c>
      <c r="AD41" s="86">
        <f t="shared" si="2"/>
        <v>55</v>
      </c>
      <c r="AE41" s="86">
        <f t="shared" si="2"/>
        <v>55</v>
      </c>
      <c r="AF41" s="86">
        <f t="shared" si="2"/>
        <v>55</v>
      </c>
      <c r="AG41" s="86">
        <f t="shared" si="2"/>
        <v>55</v>
      </c>
      <c r="AH41" s="86">
        <f t="shared" si="2"/>
        <v>55</v>
      </c>
      <c r="AI41" s="86">
        <f t="shared" si="2"/>
        <v>55</v>
      </c>
      <c r="AJ41" s="86">
        <f t="shared" si="2"/>
        <v>55</v>
      </c>
      <c r="AK41" s="86">
        <f t="shared" si="2"/>
        <v>55</v>
      </c>
      <c r="AL41" s="86">
        <f t="shared" si="2"/>
        <v>55</v>
      </c>
      <c r="AM41" s="86">
        <f t="shared" si="2"/>
        <v>55</v>
      </c>
      <c r="AN41" s="86">
        <f t="shared" si="2"/>
        <v>55</v>
      </c>
      <c r="AO41" s="86">
        <f t="shared" si="2"/>
        <v>55</v>
      </c>
      <c r="AP41" s="86">
        <f t="shared" si="2"/>
        <v>55</v>
      </c>
      <c r="AQ41" s="86">
        <f t="shared" si="2"/>
        <v>55</v>
      </c>
      <c r="AR41" s="86">
        <f t="shared" si="2"/>
        <v>55</v>
      </c>
      <c r="AS41" s="86">
        <f t="shared" si="2"/>
        <v>55</v>
      </c>
      <c r="AT41" s="86">
        <f t="shared" si="2"/>
        <v>55</v>
      </c>
      <c r="AU41" s="86">
        <f t="shared" si="2"/>
        <v>55</v>
      </c>
      <c r="AV41" s="86">
        <f t="shared" si="2"/>
        <v>55</v>
      </c>
      <c r="AW41" s="86">
        <f t="shared" si="2"/>
        <v>55</v>
      </c>
      <c r="AX41" s="86">
        <f t="shared" si="2"/>
        <v>55</v>
      </c>
      <c r="AY41" s="86">
        <f t="shared" si="2"/>
        <v>55</v>
      </c>
      <c r="AZ41" s="86">
        <f t="shared" si="2"/>
        <v>55</v>
      </c>
      <c r="BA41" s="86">
        <f t="shared" si="2"/>
        <v>55</v>
      </c>
      <c r="BB41" s="86">
        <f t="shared" si="2"/>
        <v>55</v>
      </c>
      <c r="BC41" s="86">
        <f t="shared" si="2"/>
        <v>55</v>
      </c>
      <c r="BD41" s="86">
        <f t="shared" si="2"/>
        <v>55</v>
      </c>
      <c r="BE41" s="86">
        <f t="shared" si="2"/>
        <v>55</v>
      </c>
      <c r="BF41" s="86">
        <f t="shared" si="2"/>
        <v>55</v>
      </c>
      <c r="BG41" s="86">
        <f t="shared" si="2"/>
        <v>55</v>
      </c>
      <c r="BH41" s="86">
        <f t="shared" si="2"/>
        <v>55</v>
      </c>
      <c r="BI41" s="86">
        <f t="shared" si="2"/>
        <v>55</v>
      </c>
      <c r="BJ41" s="86">
        <f t="shared" si="2"/>
        <v>55</v>
      </c>
      <c r="BK41" s="86">
        <f t="shared" si="2"/>
        <v>55</v>
      </c>
      <c r="BL41" s="86">
        <f t="shared" si="2"/>
        <v>55</v>
      </c>
      <c r="BM41" s="86">
        <f t="shared" si="2"/>
        <v>55</v>
      </c>
      <c r="BN41" s="86">
        <f t="shared" si="2"/>
        <v>55</v>
      </c>
      <c r="BO41" s="86">
        <f t="shared" si="2"/>
        <v>55</v>
      </c>
      <c r="BP41" s="130">
        <f t="shared" si="2"/>
        <v>55</v>
      </c>
    </row>
    <row r="42" spans="2:68" s="60" customFormat="1">
      <c r="B42" s="121" t="s">
        <v>111</v>
      </c>
      <c r="C42" s="122" t="s">
        <v>226</v>
      </c>
      <c r="D42" s="131">
        <f>'3. Inputs'!E48</f>
        <v>5</v>
      </c>
      <c r="E42" s="132">
        <f>'3. Inputs'!F48</f>
        <v>5</v>
      </c>
      <c r="F42" s="132">
        <f>'3. Inputs'!G48</f>
        <v>5</v>
      </c>
      <c r="G42" s="132">
        <f>'3. Inputs'!H48</f>
        <v>5</v>
      </c>
      <c r="H42" s="132">
        <f>'3. Inputs'!I48</f>
        <v>5</v>
      </c>
      <c r="I42" s="133">
        <f>'3. Inputs'!J48</f>
        <v>5</v>
      </c>
      <c r="J42" s="122">
        <f>J41*$D$31</f>
        <v>20</v>
      </c>
      <c r="K42" s="122">
        <f t="shared" ref="K42:BP42" si="3">K41*$D$31</f>
        <v>20</v>
      </c>
      <c r="L42" s="122">
        <f t="shared" si="3"/>
        <v>20</v>
      </c>
      <c r="M42" s="122">
        <f t="shared" si="3"/>
        <v>27.5</v>
      </c>
      <c r="N42" s="122">
        <f t="shared" si="3"/>
        <v>27.5</v>
      </c>
      <c r="O42" s="122">
        <f t="shared" si="3"/>
        <v>27.5</v>
      </c>
      <c r="P42" s="122">
        <f t="shared" si="3"/>
        <v>27.5</v>
      </c>
      <c r="Q42" s="122">
        <f t="shared" si="3"/>
        <v>27.5</v>
      </c>
      <c r="R42" s="122">
        <f t="shared" si="3"/>
        <v>27.5</v>
      </c>
      <c r="S42" s="122">
        <f t="shared" si="3"/>
        <v>27.5</v>
      </c>
      <c r="T42" s="122">
        <f t="shared" si="3"/>
        <v>27.5</v>
      </c>
      <c r="U42" s="122">
        <f t="shared" si="3"/>
        <v>27.5</v>
      </c>
      <c r="V42" s="122">
        <f t="shared" si="3"/>
        <v>27.5</v>
      </c>
      <c r="W42" s="122">
        <f t="shared" si="3"/>
        <v>27.5</v>
      </c>
      <c r="X42" s="122">
        <f t="shared" si="3"/>
        <v>27.5</v>
      </c>
      <c r="Y42" s="122">
        <f t="shared" si="3"/>
        <v>27.5</v>
      </c>
      <c r="Z42" s="122">
        <f t="shared" si="3"/>
        <v>27.5</v>
      </c>
      <c r="AA42" s="122">
        <f t="shared" si="3"/>
        <v>27.5</v>
      </c>
      <c r="AB42" s="122">
        <f t="shared" si="3"/>
        <v>27.5</v>
      </c>
      <c r="AC42" s="122">
        <f t="shared" si="3"/>
        <v>27.5</v>
      </c>
      <c r="AD42" s="122">
        <f t="shared" si="3"/>
        <v>27.5</v>
      </c>
      <c r="AE42" s="122">
        <f t="shared" si="3"/>
        <v>27.5</v>
      </c>
      <c r="AF42" s="122">
        <f t="shared" si="3"/>
        <v>27.5</v>
      </c>
      <c r="AG42" s="122">
        <f t="shared" si="3"/>
        <v>27.5</v>
      </c>
      <c r="AH42" s="122">
        <f t="shared" si="3"/>
        <v>27.5</v>
      </c>
      <c r="AI42" s="122">
        <f t="shared" si="3"/>
        <v>27.5</v>
      </c>
      <c r="AJ42" s="122">
        <f t="shared" si="3"/>
        <v>27.5</v>
      </c>
      <c r="AK42" s="122">
        <f t="shared" si="3"/>
        <v>27.5</v>
      </c>
      <c r="AL42" s="122">
        <f t="shared" si="3"/>
        <v>27.5</v>
      </c>
      <c r="AM42" s="122">
        <f t="shared" si="3"/>
        <v>27.5</v>
      </c>
      <c r="AN42" s="122">
        <f t="shared" si="3"/>
        <v>27.5</v>
      </c>
      <c r="AO42" s="122">
        <f t="shared" si="3"/>
        <v>27.5</v>
      </c>
      <c r="AP42" s="122">
        <f t="shared" si="3"/>
        <v>27.5</v>
      </c>
      <c r="AQ42" s="122">
        <f t="shared" si="3"/>
        <v>27.5</v>
      </c>
      <c r="AR42" s="122">
        <f t="shared" si="3"/>
        <v>27.5</v>
      </c>
      <c r="AS42" s="122">
        <f t="shared" si="3"/>
        <v>27.5</v>
      </c>
      <c r="AT42" s="122">
        <f t="shared" si="3"/>
        <v>27.5</v>
      </c>
      <c r="AU42" s="122">
        <f t="shared" si="3"/>
        <v>27.5</v>
      </c>
      <c r="AV42" s="122">
        <f t="shared" si="3"/>
        <v>27.5</v>
      </c>
      <c r="AW42" s="122">
        <f t="shared" si="3"/>
        <v>27.5</v>
      </c>
      <c r="AX42" s="122">
        <f t="shared" si="3"/>
        <v>27.5</v>
      </c>
      <c r="AY42" s="122">
        <f t="shared" si="3"/>
        <v>27.5</v>
      </c>
      <c r="AZ42" s="122">
        <f t="shared" si="3"/>
        <v>27.5</v>
      </c>
      <c r="BA42" s="122">
        <f t="shared" si="3"/>
        <v>27.5</v>
      </c>
      <c r="BB42" s="122">
        <f t="shared" si="3"/>
        <v>27.5</v>
      </c>
      <c r="BC42" s="122">
        <f t="shared" si="3"/>
        <v>27.5</v>
      </c>
      <c r="BD42" s="122">
        <f t="shared" si="3"/>
        <v>27.5</v>
      </c>
      <c r="BE42" s="122">
        <f t="shared" si="3"/>
        <v>27.5</v>
      </c>
      <c r="BF42" s="122">
        <f t="shared" si="3"/>
        <v>27.5</v>
      </c>
      <c r="BG42" s="122">
        <f t="shared" si="3"/>
        <v>27.5</v>
      </c>
      <c r="BH42" s="122">
        <f t="shared" si="3"/>
        <v>27.5</v>
      </c>
      <c r="BI42" s="122">
        <f t="shared" si="3"/>
        <v>27.5</v>
      </c>
      <c r="BJ42" s="122">
        <f t="shared" si="3"/>
        <v>27.5</v>
      </c>
      <c r="BK42" s="122">
        <f t="shared" si="3"/>
        <v>27.5</v>
      </c>
      <c r="BL42" s="122">
        <f t="shared" si="3"/>
        <v>27.5</v>
      </c>
      <c r="BM42" s="122">
        <f t="shared" si="3"/>
        <v>27.5</v>
      </c>
      <c r="BN42" s="122">
        <f t="shared" si="3"/>
        <v>27.5</v>
      </c>
      <c r="BO42" s="122">
        <f t="shared" si="3"/>
        <v>27.5</v>
      </c>
      <c r="BP42" s="123">
        <f t="shared" si="3"/>
        <v>27.5</v>
      </c>
    </row>
    <row r="43" spans="2:68" s="60" customFormat="1">
      <c r="B43" s="121" t="s">
        <v>112</v>
      </c>
      <c r="C43" s="122" t="s">
        <v>226</v>
      </c>
      <c r="D43" s="134">
        <f>'3. Inputs'!E49</f>
        <v>8</v>
      </c>
      <c r="E43" s="118">
        <f>'3. Inputs'!F49</f>
        <v>8</v>
      </c>
      <c r="F43" s="118">
        <f>'3. Inputs'!G49</f>
        <v>8</v>
      </c>
      <c r="G43" s="118">
        <f>'3. Inputs'!H49</f>
        <v>8</v>
      </c>
      <c r="H43" s="118">
        <f>'3. Inputs'!I49</f>
        <v>8</v>
      </c>
      <c r="I43" s="135">
        <f>'3. Inputs'!J49</f>
        <v>8</v>
      </c>
      <c r="J43" s="122">
        <f>J41*$E$31</f>
        <v>20</v>
      </c>
      <c r="K43" s="122">
        <f t="shared" ref="K43:BP43" si="4">K41*$E$31</f>
        <v>20</v>
      </c>
      <c r="L43" s="122">
        <f t="shared" si="4"/>
        <v>20</v>
      </c>
      <c r="M43" s="122">
        <f t="shared" si="4"/>
        <v>27.5</v>
      </c>
      <c r="N43" s="122">
        <f t="shared" si="4"/>
        <v>27.5</v>
      </c>
      <c r="O43" s="122">
        <f t="shared" si="4"/>
        <v>27.5</v>
      </c>
      <c r="P43" s="122">
        <f t="shared" si="4"/>
        <v>27.5</v>
      </c>
      <c r="Q43" s="122">
        <f t="shared" si="4"/>
        <v>27.5</v>
      </c>
      <c r="R43" s="122">
        <f t="shared" si="4"/>
        <v>27.5</v>
      </c>
      <c r="S43" s="122">
        <f t="shared" si="4"/>
        <v>27.5</v>
      </c>
      <c r="T43" s="122">
        <f t="shared" si="4"/>
        <v>27.5</v>
      </c>
      <c r="U43" s="122">
        <f t="shared" si="4"/>
        <v>27.5</v>
      </c>
      <c r="V43" s="122">
        <f t="shared" si="4"/>
        <v>27.5</v>
      </c>
      <c r="W43" s="122">
        <f t="shared" si="4"/>
        <v>27.5</v>
      </c>
      <c r="X43" s="122">
        <f t="shared" si="4"/>
        <v>27.5</v>
      </c>
      <c r="Y43" s="122">
        <f t="shared" si="4"/>
        <v>27.5</v>
      </c>
      <c r="Z43" s="122">
        <f t="shared" si="4"/>
        <v>27.5</v>
      </c>
      <c r="AA43" s="122">
        <f t="shared" si="4"/>
        <v>27.5</v>
      </c>
      <c r="AB43" s="122">
        <f t="shared" si="4"/>
        <v>27.5</v>
      </c>
      <c r="AC43" s="122">
        <f t="shared" si="4"/>
        <v>27.5</v>
      </c>
      <c r="AD43" s="122">
        <f t="shared" si="4"/>
        <v>27.5</v>
      </c>
      <c r="AE43" s="122">
        <f t="shared" si="4"/>
        <v>27.5</v>
      </c>
      <c r="AF43" s="122">
        <f t="shared" si="4"/>
        <v>27.5</v>
      </c>
      <c r="AG43" s="122">
        <f t="shared" si="4"/>
        <v>27.5</v>
      </c>
      <c r="AH43" s="122">
        <f t="shared" si="4"/>
        <v>27.5</v>
      </c>
      <c r="AI43" s="122">
        <f t="shared" si="4"/>
        <v>27.5</v>
      </c>
      <c r="AJ43" s="122">
        <f t="shared" si="4"/>
        <v>27.5</v>
      </c>
      <c r="AK43" s="122">
        <f t="shared" si="4"/>
        <v>27.5</v>
      </c>
      <c r="AL43" s="122">
        <f t="shared" si="4"/>
        <v>27.5</v>
      </c>
      <c r="AM43" s="122">
        <f t="shared" si="4"/>
        <v>27.5</v>
      </c>
      <c r="AN43" s="122">
        <f t="shared" si="4"/>
        <v>27.5</v>
      </c>
      <c r="AO43" s="122">
        <f t="shared" si="4"/>
        <v>27.5</v>
      </c>
      <c r="AP43" s="122">
        <f t="shared" si="4"/>
        <v>27.5</v>
      </c>
      <c r="AQ43" s="122">
        <f t="shared" si="4"/>
        <v>27.5</v>
      </c>
      <c r="AR43" s="122">
        <f t="shared" si="4"/>
        <v>27.5</v>
      </c>
      <c r="AS43" s="122">
        <f t="shared" si="4"/>
        <v>27.5</v>
      </c>
      <c r="AT43" s="122">
        <f t="shared" si="4"/>
        <v>27.5</v>
      </c>
      <c r="AU43" s="122">
        <f t="shared" si="4"/>
        <v>27.5</v>
      </c>
      <c r="AV43" s="122">
        <f t="shared" si="4"/>
        <v>27.5</v>
      </c>
      <c r="AW43" s="122">
        <f t="shared" si="4"/>
        <v>27.5</v>
      </c>
      <c r="AX43" s="122">
        <f t="shared" si="4"/>
        <v>27.5</v>
      </c>
      <c r="AY43" s="122">
        <f t="shared" si="4"/>
        <v>27.5</v>
      </c>
      <c r="AZ43" s="122">
        <f t="shared" si="4"/>
        <v>27.5</v>
      </c>
      <c r="BA43" s="122">
        <f t="shared" si="4"/>
        <v>27.5</v>
      </c>
      <c r="BB43" s="122">
        <f t="shared" si="4"/>
        <v>27.5</v>
      </c>
      <c r="BC43" s="122">
        <f t="shared" si="4"/>
        <v>27.5</v>
      </c>
      <c r="BD43" s="122">
        <f t="shared" si="4"/>
        <v>27.5</v>
      </c>
      <c r="BE43" s="122">
        <f t="shared" si="4"/>
        <v>27.5</v>
      </c>
      <c r="BF43" s="122">
        <f t="shared" si="4"/>
        <v>27.5</v>
      </c>
      <c r="BG43" s="122">
        <f t="shared" si="4"/>
        <v>27.5</v>
      </c>
      <c r="BH43" s="122">
        <f t="shared" si="4"/>
        <v>27.5</v>
      </c>
      <c r="BI43" s="122">
        <f t="shared" si="4"/>
        <v>27.5</v>
      </c>
      <c r="BJ43" s="122">
        <f t="shared" si="4"/>
        <v>27.5</v>
      </c>
      <c r="BK43" s="122">
        <f t="shared" si="4"/>
        <v>27.5</v>
      </c>
      <c r="BL43" s="122">
        <f t="shared" si="4"/>
        <v>27.5</v>
      </c>
      <c r="BM43" s="122">
        <f t="shared" si="4"/>
        <v>27.5</v>
      </c>
      <c r="BN43" s="122">
        <f t="shared" si="4"/>
        <v>27.5</v>
      </c>
      <c r="BO43" s="122">
        <f t="shared" si="4"/>
        <v>27.5</v>
      </c>
      <c r="BP43" s="123">
        <f t="shared" si="4"/>
        <v>27.5</v>
      </c>
    </row>
    <row r="44" spans="2:68" s="60" customFormat="1">
      <c r="B44" s="121" t="s">
        <v>111</v>
      </c>
      <c r="C44" s="122" t="s">
        <v>227</v>
      </c>
      <c r="D44" s="134">
        <f>'3. Inputs'!E50</f>
        <v>10</v>
      </c>
      <c r="E44" s="118">
        <f>'3. Inputs'!F50</f>
        <v>10</v>
      </c>
      <c r="F44" s="118">
        <f>'3. Inputs'!G50</f>
        <v>10</v>
      </c>
      <c r="G44" s="118">
        <f>'3. Inputs'!H50</f>
        <v>10</v>
      </c>
      <c r="H44" s="118">
        <f>'3. Inputs'!I50</f>
        <v>10</v>
      </c>
      <c r="I44" s="135">
        <f>'3. Inputs'!J50</f>
        <v>10</v>
      </c>
      <c r="J44" s="122">
        <f>IF($D$28=3,I42+H42,IF($D$28=4,I42+H42+G42,IF($D$28=5,I42+H42+G42+F42,I42+H42+G42+F42+E42)))*$I$31</f>
        <v>8</v>
      </c>
      <c r="K44" s="122">
        <f t="shared" ref="K44:BP44" si="5">IF($D$28=3,J42+I42,IF($D$28=4,J42+I42+H42,IF($D$28=5,J42+I42+H42+G42,J42+I42+H42+G42+F42)))*$I$31</f>
        <v>20</v>
      </c>
      <c r="L44" s="122">
        <f t="shared" si="5"/>
        <v>32</v>
      </c>
      <c r="M44" s="122">
        <f t="shared" si="5"/>
        <v>32</v>
      </c>
      <c r="N44" s="122">
        <f t="shared" si="5"/>
        <v>38</v>
      </c>
      <c r="O44" s="122">
        <f t="shared" si="5"/>
        <v>44</v>
      </c>
      <c r="P44" s="122">
        <f t="shared" si="5"/>
        <v>44</v>
      </c>
      <c r="Q44" s="122">
        <f t="shared" si="5"/>
        <v>44</v>
      </c>
      <c r="R44" s="122">
        <f t="shared" si="5"/>
        <v>44</v>
      </c>
      <c r="S44" s="122">
        <f t="shared" si="5"/>
        <v>44</v>
      </c>
      <c r="T44" s="122">
        <f t="shared" si="5"/>
        <v>44</v>
      </c>
      <c r="U44" s="122">
        <f t="shared" si="5"/>
        <v>44</v>
      </c>
      <c r="V44" s="122">
        <f t="shared" si="5"/>
        <v>44</v>
      </c>
      <c r="W44" s="122">
        <f t="shared" si="5"/>
        <v>44</v>
      </c>
      <c r="X44" s="122">
        <f t="shared" si="5"/>
        <v>44</v>
      </c>
      <c r="Y44" s="122">
        <f t="shared" si="5"/>
        <v>44</v>
      </c>
      <c r="Z44" s="122">
        <f t="shared" si="5"/>
        <v>44</v>
      </c>
      <c r="AA44" s="122">
        <f t="shared" si="5"/>
        <v>44</v>
      </c>
      <c r="AB44" s="122">
        <f t="shared" si="5"/>
        <v>44</v>
      </c>
      <c r="AC44" s="122">
        <f t="shared" si="5"/>
        <v>44</v>
      </c>
      <c r="AD44" s="122">
        <f t="shared" si="5"/>
        <v>44</v>
      </c>
      <c r="AE44" s="122">
        <f t="shared" si="5"/>
        <v>44</v>
      </c>
      <c r="AF44" s="122">
        <f t="shared" si="5"/>
        <v>44</v>
      </c>
      <c r="AG44" s="122">
        <f t="shared" si="5"/>
        <v>44</v>
      </c>
      <c r="AH44" s="122">
        <f t="shared" si="5"/>
        <v>44</v>
      </c>
      <c r="AI44" s="122">
        <f t="shared" si="5"/>
        <v>44</v>
      </c>
      <c r="AJ44" s="122">
        <f t="shared" si="5"/>
        <v>44</v>
      </c>
      <c r="AK44" s="122">
        <f t="shared" si="5"/>
        <v>44</v>
      </c>
      <c r="AL44" s="122">
        <f t="shared" si="5"/>
        <v>44</v>
      </c>
      <c r="AM44" s="122">
        <f t="shared" si="5"/>
        <v>44</v>
      </c>
      <c r="AN44" s="122">
        <f t="shared" si="5"/>
        <v>44</v>
      </c>
      <c r="AO44" s="122">
        <f t="shared" si="5"/>
        <v>44</v>
      </c>
      <c r="AP44" s="122">
        <f t="shared" si="5"/>
        <v>44</v>
      </c>
      <c r="AQ44" s="122">
        <f t="shared" si="5"/>
        <v>44</v>
      </c>
      <c r="AR44" s="122">
        <f t="shared" si="5"/>
        <v>44</v>
      </c>
      <c r="AS44" s="122">
        <f t="shared" si="5"/>
        <v>44</v>
      </c>
      <c r="AT44" s="122">
        <f t="shared" si="5"/>
        <v>44</v>
      </c>
      <c r="AU44" s="122">
        <f t="shared" si="5"/>
        <v>44</v>
      </c>
      <c r="AV44" s="122">
        <f t="shared" si="5"/>
        <v>44</v>
      </c>
      <c r="AW44" s="122">
        <f t="shared" si="5"/>
        <v>44</v>
      </c>
      <c r="AX44" s="122">
        <f t="shared" si="5"/>
        <v>44</v>
      </c>
      <c r="AY44" s="122">
        <f t="shared" si="5"/>
        <v>44</v>
      </c>
      <c r="AZ44" s="122">
        <f t="shared" si="5"/>
        <v>44</v>
      </c>
      <c r="BA44" s="122">
        <f t="shared" si="5"/>
        <v>44</v>
      </c>
      <c r="BB44" s="122">
        <f t="shared" si="5"/>
        <v>44</v>
      </c>
      <c r="BC44" s="122">
        <f t="shared" si="5"/>
        <v>44</v>
      </c>
      <c r="BD44" s="122">
        <f t="shared" si="5"/>
        <v>44</v>
      </c>
      <c r="BE44" s="122">
        <f t="shared" si="5"/>
        <v>44</v>
      </c>
      <c r="BF44" s="122">
        <f t="shared" si="5"/>
        <v>44</v>
      </c>
      <c r="BG44" s="122">
        <f t="shared" si="5"/>
        <v>44</v>
      </c>
      <c r="BH44" s="122">
        <f t="shared" si="5"/>
        <v>44</v>
      </c>
      <c r="BI44" s="122">
        <f t="shared" si="5"/>
        <v>44</v>
      </c>
      <c r="BJ44" s="122">
        <f t="shared" si="5"/>
        <v>44</v>
      </c>
      <c r="BK44" s="122">
        <f t="shared" si="5"/>
        <v>44</v>
      </c>
      <c r="BL44" s="122">
        <f t="shared" si="5"/>
        <v>44</v>
      </c>
      <c r="BM44" s="122">
        <f t="shared" si="5"/>
        <v>44</v>
      </c>
      <c r="BN44" s="122">
        <f t="shared" si="5"/>
        <v>44</v>
      </c>
      <c r="BO44" s="122">
        <f t="shared" si="5"/>
        <v>44</v>
      </c>
      <c r="BP44" s="123">
        <f t="shared" si="5"/>
        <v>44</v>
      </c>
    </row>
    <row r="45" spans="2:68" s="60" customFormat="1">
      <c r="B45" s="121" t="s">
        <v>112</v>
      </c>
      <c r="C45" s="122" t="s">
        <v>227</v>
      </c>
      <c r="D45" s="136">
        <f>'3. Inputs'!E51</f>
        <v>8</v>
      </c>
      <c r="E45" s="137">
        <f>'3. Inputs'!F51</f>
        <v>8</v>
      </c>
      <c r="F45" s="137">
        <f>'3. Inputs'!G51</f>
        <v>8</v>
      </c>
      <c r="G45" s="137">
        <f>'3. Inputs'!H51</f>
        <v>8</v>
      </c>
      <c r="H45" s="137">
        <f>'3. Inputs'!I51</f>
        <v>8</v>
      </c>
      <c r="I45" s="138">
        <f>'3. Inputs'!J51</f>
        <v>8</v>
      </c>
      <c r="J45" s="122">
        <f>IF($D$28=3,I43+H43,IF($D$28=4,I43+H43+G43,IF($D$28=5,I43+H43+G43+F43,I43+H43+G43+F43+E43)))*$J$31</f>
        <v>12.8</v>
      </c>
      <c r="K45" s="122">
        <f t="shared" ref="K45:BP45" si="6">IF($D$28=3,J43+I43,IF($D$28=4,J43+I43+H43,IF($D$28=5,J43+I43+H43+G43,J43+I43+H43+G43+F43)))*$J$31</f>
        <v>22.400000000000002</v>
      </c>
      <c r="L45" s="122">
        <f t="shared" si="6"/>
        <v>32</v>
      </c>
      <c r="M45" s="122">
        <f t="shared" si="6"/>
        <v>32</v>
      </c>
      <c r="N45" s="122">
        <f t="shared" si="6"/>
        <v>38</v>
      </c>
      <c r="O45" s="122">
        <f t="shared" si="6"/>
        <v>44</v>
      </c>
      <c r="P45" s="122">
        <f t="shared" si="6"/>
        <v>44</v>
      </c>
      <c r="Q45" s="122">
        <f t="shared" si="6"/>
        <v>44</v>
      </c>
      <c r="R45" s="122">
        <f t="shared" si="6"/>
        <v>44</v>
      </c>
      <c r="S45" s="122">
        <f t="shared" si="6"/>
        <v>44</v>
      </c>
      <c r="T45" s="122">
        <f t="shared" si="6"/>
        <v>44</v>
      </c>
      <c r="U45" s="122">
        <f t="shared" si="6"/>
        <v>44</v>
      </c>
      <c r="V45" s="122">
        <f t="shared" si="6"/>
        <v>44</v>
      </c>
      <c r="W45" s="122">
        <f t="shared" si="6"/>
        <v>44</v>
      </c>
      <c r="X45" s="122">
        <f t="shared" si="6"/>
        <v>44</v>
      </c>
      <c r="Y45" s="122">
        <f t="shared" si="6"/>
        <v>44</v>
      </c>
      <c r="Z45" s="122">
        <f t="shared" si="6"/>
        <v>44</v>
      </c>
      <c r="AA45" s="122">
        <f t="shared" si="6"/>
        <v>44</v>
      </c>
      <c r="AB45" s="122">
        <f t="shared" si="6"/>
        <v>44</v>
      </c>
      <c r="AC45" s="122">
        <f t="shared" si="6"/>
        <v>44</v>
      </c>
      <c r="AD45" s="122">
        <f t="shared" si="6"/>
        <v>44</v>
      </c>
      <c r="AE45" s="122">
        <f t="shared" si="6"/>
        <v>44</v>
      </c>
      <c r="AF45" s="122">
        <f t="shared" si="6"/>
        <v>44</v>
      </c>
      <c r="AG45" s="122">
        <f t="shared" si="6"/>
        <v>44</v>
      </c>
      <c r="AH45" s="122">
        <f t="shared" si="6"/>
        <v>44</v>
      </c>
      <c r="AI45" s="122">
        <f t="shared" si="6"/>
        <v>44</v>
      </c>
      <c r="AJ45" s="122">
        <f t="shared" si="6"/>
        <v>44</v>
      </c>
      <c r="AK45" s="122">
        <f t="shared" si="6"/>
        <v>44</v>
      </c>
      <c r="AL45" s="122">
        <f t="shared" si="6"/>
        <v>44</v>
      </c>
      <c r="AM45" s="122">
        <f t="shared" si="6"/>
        <v>44</v>
      </c>
      <c r="AN45" s="122">
        <f t="shared" si="6"/>
        <v>44</v>
      </c>
      <c r="AO45" s="122">
        <f t="shared" si="6"/>
        <v>44</v>
      </c>
      <c r="AP45" s="122">
        <f t="shared" si="6"/>
        <v>44</v>
      </c>
      <c r="AQ45" s="122">
        <f t="shared" si="6"/>
        <v>44</v>
      </c>
      <c r="AR45" s="122">
        <f t="shared" si="6"/>
        <v>44</v>
      </c>
      <c r="AS45" s="122">
        <f t="shared" si="6"/>
        <v>44</v>
      </c>
      <c r="AT45" s="122">
        <f t="shared" si="6"/>
        <v>44</v>
      </c>
      <c r="AU45" s="122">
        <f t="shared" si="6"/>
        <v>44</v>
      </c>
      <c r="AV45" s="122">
        <f t="shared" si="6"/>
        <v>44</v>
      </c>
      <c r="AW45" s="122">
        <f t="shared" si="6"/>
        <v>44</v>
      </c>
      <c r="AX45" s="122">
        <f t="shared" si="6"/>
        <v>44</v>
      </c>
      <c r="AY45" s="122">
        <f t="shared" si="6"/>
        <v>44</v>
      </c>
      <c r="AZ45" s="122">
        <f t="shared" si="6"/>
        <v>44</v>
      </c>
      <c r="BA45" s="122">
        <f t="shared" si="6"/>
        <v>44</v>
      </c>
      <c r="BB45" s="122">
        <f t="shared" si="6"/>
        <v>44</v>
      </c>
      <c r="BC45" s="122">
        <f t="shared" si="6"/>
        <v>44</v>
      </c>
      <c r="BD45" s="122">
        <f t="shared" si="6"/>
        <v>44</v>
      </c>
      <c r="BE45" s="122">
        <f t="shared" si="6"/>
        <v>44</v>
      </c>
      <c r="BF45" s="122">
        <f t="shared" si="6"/>
        <v>44</v>
      </c>
      <c r="BG45" s="122">
        <f t="shared" si="6"/>
        <v>44</v>
      </c>
      <c r="BH45" s="122">
        <f t="shared" si="6"/>
        <v>44</v>
      </c>
      <c r="BI45" s="122">
        <f t="shared" si="6"/>
        <v>44</v>
      </c>
      <c r="BJ45" s="122">
        <f t="shared" si="6"/>
        <v>44</v>
      </c>
      <c r="BK45" s="122">
        <f t="shared" si="6"/>
        <v>44</v>
      </c>
      <c r="BL45" s="122">
        <f t="shared" si="6"/>
        <v>44</v>
      </c>
      <c r="BM45" s="122">
        <f t="shared" si="6"/>
        <v>44</v>
      </c>
      <c r="BN45" s="122">
        <f t="shared" si="6"/>
        <v>44</v>
      </c>
      <c r="BO45" s="122">
        <f t="shared" si="6"/>
        <v>44</v>
      </c>
      <c r="BP45" s="123">
        <f t="shared" si="6"/>
        <v>44</v>
      </c>
    </row>
    <row r="46" spans="2:68" s="60" customFormat="1">
      <c r="B46" s="139"/>
      <c r="C46" s="122"/>
      <c r="D46" s="140"/>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1"/>
    </row>
    <row r="47" spans="2:68" s="144" customFormat="1">
      <c r="B47" s="1604" t="s">
        <v>233</v>
      </c>
      <c r="C47" s="1605"/>
      <c r="D47" s="142">
        <f>SUM(D42:D45)</f>
        <v>31</v>
      </c>
      <c r="E47" s="142">
        <f t="shared" ref="E47:BP47" si="7">SUM(E42:E45)</f>
        <v>31</v>
      </c>
      <c r="F47" s="142">
        <f t="shared" si="7"/>
        <v>31</v>
      </c>
      <c r="G47" s="142">
        <f t="shared" si="7"/>
        <v>31</v>
      </c>
      <c r="H47" s="142">
        <f t="shared" si="7"/>
        <v>31</v>
      </c>
      <c r="I47" s="142">
        <f t="shared" si="7"/>
        <v>31</v>
      </c>
      <c r="J47" s="142">
        <f t="shared" si="7"/>
        <v>60.8</v>
      </c>
      <c r="K47" s="142">
        <f t="shared" si="7"/>
        <v>82.4</v>
      </c>
      <c r="L47" s="142">
        <f t="shared" si="7"/>
        <v>104</v>
      </c>
      <c r="M47" s="142">
        <f t="shared" si="7"/>
        <v>119</v>
      </c>
      <c r="N47" s="142">
        <f t="shared" si="7"/>
        <v>131</v>
      </c>
      <c r="O47" s="142">
        <f t="shared" si="7"/>
        <v>143</v>
      </c>
      <c r="P47" s="142">
        <f t="shared" si="7"/>
        <v>143</v>
      </c>
      <c r="Q47" s="142">
        <f t="shared" si="7"/>
        <v>143</v>
      </c>
      <c r="R47" s="142">
        <f t="shared" si="7"/>
        <v>143</v>
      </c>
      <c r="S47" s="142">
        <f t="shared" si="7"/>
        <v>143</v>
      </c>
      <c r="T47" s="142">
        <f t="shared" si="7"/>
        <v>143</v>
      </c>
      <c r="U47" s="142">
        <f t="shared" si="7"/>
        <v>143</v>
      </c>
      <c r="V47" s="142">
        <f t="shared" si="7"/>
        <v>143</v>
      </c>
      <c r="W47" s="142">
        <f t="shared" si="7"/>
        <v>143</v>
      </c>
      <c r="X47" s="142">
        <f t="shared" si="7"/>
        <v>143</v>
      </c>
      <c r="Y47" s="142">
        <f t="shared" si="7"/>
        <v>143</v>
      </c>
      <c r="Z47" s="142">
        <f t="shared" si="7"/>
        <v>143</v>
      </c>
      <c r="AA47" s="142">
        <f t="shared" si="7"/>
        <v>143</v>
      </c>
      <c r="AB47" s="142">
        <f t="shared" si="7"/>
        <v>143</v>
      </c>
      <c r="AC47" s="142">
        <f t="shared" si="7"/>
        <v>143</v>
      </c>
      <c r="AD47" s="142">
        <f t="shared" si="7"/>
        <v>143</v>
      </c>
      <c r="AE47" s="142">
        <f t="shared" si="7"/>
        <v>143</v>
      </c>
      <c r="AF47" s="142">
        <f t="shared" si="7"/>
        <v>143</v>
      </c>
      <c r="AG47" s="142">
        <f t="shared" si="7"/>
        <v>143</v>
      </c>
      <c r="AH47" s="142">
        <f t="shared" si="7"/>
        <v>143</v>
      </c>
      <c r="AI47" s="142">
        <f t="shared" si="7"/>
        <v>143</v>
      </c>
      <c r="AJ47" s="142">
        <f t="shared" si="7"/>
        <v>143</v>
      </c>
      <c r="AK47" s="142">
        <f t="shared" si="7"/>
        <v>143</v>
      </c>
      <c r="AL47" s="142">
        <f t="shared" si="7"/>
        <v>143</v>
      </c>
      <c r="AM47" s="142">
        <f t="shared" si="7"/>
        <v>143</v>
      </c>
      <c r="AN47" s="142">
        <f t="shared" si="7"/>
        <v>143</v>
      </c>
      <c r="AO47" s="142">
        <f t="shared" si="7"/>
        <v>143</v>
      </c>
      <c r="AP47" s="142">
        <f t="shared" si="7"/>
        <v>143</v>
      </c>
      <c r="AQ47" s="142">
        <f t="shared" si="7"/>
        <v>143</v>
      </c>
      <c r="AR47" s="142">
        <f t="shared" si="7"/>
        <v>143</v>
      </c>
      <c r="AS47" s="142">
        <f t="shared" si="7"/>
        <v>143</v>
      </c>
      <c r="AT47" s="142">
        <f t="shared" si="7"/>
        <v>143</v>
      </c>
      <c r="AU47" s="142">
        <f t="shared" si="7"/>
        <v>143</v>
      </c>
      <c r="AV47" s="142">
        <f t="shared" si="7"/>
        <v>143</v>
      </c>
      <c r="AW47" s="142">
        <f t="shared" si="7"/>
        <v>143</v>
      </c>
      <c r="AX47" s="142">
        <f t="shared" si="7"/>
        <v>143</v>
      </c>
      <c r="AY47" s="142">
        <f t="shared" si="7"/>
        <v>143</v>
      </c>
      <c r="AZ47" s="142">
        <f t="shared" si="7"/>
        <v>143</v>
      </c>
      <c r="BA47" s="142">
        <f t="shared" si="7"/>
        <v>143</v>
      </c>
      <c r="BB47" s="142">
        <f t="shared" si="7"/>
        <v>143</v>
      </c>
      <c r="BC47" s="142">
        <f t="shared" si="7"/>
        <v>143</v>
      </c>
      <c r="BD47" s="142">
        <f t="shared" si="7"/>
        <v>143</v>
      </c>
      <c r="BE47" s="142">
        <f t="shared" si="7"/>
        <v>143</v>
      </c>
      <c r="BF47" s="142">
        <f t="shared" si="7"/>
        <v>143</v>
      </c>
      <c r="BG47" s="142">
        <f t="shared" si="7"/>
        <v>143</v>
      </c>
      <c r="BH47" s="142">
        <f t="shared" si="7"/>
        <v>143</v>
      </c>
      <c r="BI47" s="142">
        <f t="shared" si="7"/>
        <v>143</v>
      </c>
      <c r="BJ47" s="142">
        <f t="shared" si="7"/>
        <v>143</v>
      </c>
      <c r="BK47" s="142">
        <f t="shared" si="7"/>
        <v>143</v>
      </c>
      <c r="BL47" s="142">
        <f t="shared" si="7"/>
        <v>143</v>
      </c>
      <c r="BM47" s="142">
        <f t="shared" si="7"/>
        <v>143</v>
      </c>
      <c r="BN47" s="142">
        <f t="shared" si="7"/>
        <v>143</v>
      </c>
      <c r="BO47" s="142">
        <f t="shared" si="7"/>
        <v>143</v>
      </c>
      <c r="BP47" s="143">
        <f t="shared" si="7"/>
        <v>143</v>
      </c>
    </row>
    <row r="48" spans="2:68" s="147" customFormat="1">
      <c r="B48" s="1600" t="s">
        <v>231</v>
      </c>
      <c r="C48" s="1601"/>
      <c r="D48" s="145">
        <f>D42+D44</f>
        <v>15</v>
      </c>
      <c r="E48" s="145">
        <f t="shared" ref="E48:BP48" si="8">E42+E44</f>
        <v>15</v>
      </c>
      <c r="F48" s="145">
        <f t="shared" si="8"/>
        <v>15</v>
      </c>
      <c r="G48" s="145">
        <f t="shared" si="8"/>
        <v>15</v>
      </c>
      <c r="H48" s="145">
        <f t="shared" si="8"/>
        <v>15</v>
      </c>
      <c r="I48" s="145">
        <f t="shared" si="8"/>
        <v>15</v>
      </c>
      <c r="J48" s="145">
        <f t="shared" si="8"/>
        <v>28</v>
      </c>
      <c r="K48" s="145">
        <f t="shared" si="8"/>
        <v>40</v>
      </c>
      <c r="L48" s="145">
        <f t="shared" si="8"/>
        <v>52</v>
      </c>
      <c r="M48" s="145">
        <f t="shared" si="8"/>
        <v>59.5</v>
      </c>
      <c r="N48" s="145">
        <f t="shared" si="8"/>
        <v>65.5</v>
      </c>
      <c r="O48" s="145">
        <f t="shared" si="8"/>
        <v>71.5</v>
      </c>
      <c r="P48" s="145">
        <f t="shared" si="8"/>
        <v>71.5</v>
      </c>
      <c r="Q48" s="145">
        <f t="shared" si="8"/>
        <v>71.5</v>
      </c>
      <c r="R48" s="145">
        <f t="shared" si="8"/>
        <v>71.5</v>
      </c>
      <c r="S48" s="145">
        <f t="shared" si="8"/>
        <v>71.5</v>
      </c>
      <c r="T48" s="145">
        <f t="shared" si="8"/>
        <v>71.5</v>
      </c>
      <c r="U48" s="145">
        <f t="shared" si="8"/>
        <v>71.5</v>
      </c>
      <c r="V48" s="145">
        <f t="shared" si="8"/>
        <v>71.5</v>
      </c>
      <c r="W48" s="145">
        <f t="shared" si="8"/>
        <v>71.5</v>
      </c>
      <c r="X48" s="145">
        <f t="shared" si="8"/>
        <v>71.5</v>
      </c>
      <c r="Y48" s="145">
        <f t="shared" si="8"/>
        <v>71.5</v>
      </c>
      <c r="Z48" s="145">
        <f t="shared" si="8"/>
        <v>71.5</v>
      </c>
      <c r="AA48" s="145">
        <f t="shared" si="8"/>
        <v>71.5</v>
      </c>
      <c r="AB48" s="145">
        <f t="shared" si="8"/>
        <v>71.5</v>
      </c>
      <c r="AC48" s="145">
        <f t="shared" si="8"/>
        <v>71.5</v>
      </c>
      <c r="AD48" s="145">
        <f t="shared" si="8"/>
        <v>71.5</v>
      </c>
      <c r="AE48" s="145">
        <f t="shared" si="8"/>
        <v>71.5</v>
      </c>
      <c r="AF48" s="145">
        <f t="shared" si="8"/>
        <v>71.5</v>
      </c>
      <c r="AG48" s="145">
        <f t="shared" si="8"/>
        <v>71.5</v>
      </c>
      <c r="AH48" s="145">
        <f t="shared" si="8"/>
        <v>71.5</v>
      </c>
      <c r="AI48" s="145">
        <f t="shared" si="8"/>
        <v>71.5</v>
      </c>
      <c r="AJ48" s="145">
        <f t="shared" si="8"/>
        <v>71.5</v>
      </c>
      <c r="AK48" s="145">
        <f t="shared" si="8"/>
        <v>71.5</v>
      </c>
      <c r="AL48" s="145">
        <f t="shared" si="8"/>
        <v>71.5</v>
      </c>
      <c r="AM48" s="145">
        <f t="shared" si="8"/>
        <v>71.5</v>
      </c>
      <c r="AN48" s="145">
        <f t="shared" si="8"/>
        <v>71.5</v>
      </c>
      <c r="AO48" s="145">
        <f t="shared" si="8"/>
        <v>71.5</v>
      </c>
      <c r="AP48" s="145">
        <f t="shared" si="8"/>
        <v>71.5</v>
      </c>
      <c r="AQ48" s="145">
        <f t="shared" si="8"/>
        <v>71.5</v>
      </c>
      <c r="AR48" s="145">
        <f t="shared" si="8"/>
        <v>71.5</v>
      </c>
      <c r="AS48" s="145">
        <f t="shared" si="8"/>
        <v>71.5</v>
      </c>
      <c r="AT48" s="145">
        <f t="shared" si="8"/>
        <v>71.5</v>
      </c>
      <c r="AU48" s="145">
        <f t="shared" si="8"/>
        <v>71.5</v>
      </c>
      <c r="AV48" s="145">
        <f t="shared" si="8"/>
        <v>71.5</v>
      </c>
      <c r="AW48" s="145">
        <f t="shared" si="8"/>
        <v>71.5</v>
      </c>
      <c r="AX48" s="145">
        <f t="shared" si="8"/>
        <v>71.5</v>
      </c>
      <c r="AY48" s="145">
        <f t="shared" si="8"/>
        <v>71.5</v>
      </c>
      <c r="AZ48" s="145">
        <f t="shared" si="8"/>
        <v>71.5</v>
      </c>
      <c r="BA48" s="145">
        <f t="shared" si="8"/>
        <v>71.5</v>
      </c>
      <c r="BB48" s="145">
        <f t="shared" si="8"/>
        <v>71.5</v>
      </c>
      <c r="BC48" s="145">
        <f t="shared" si="8"/>
        <v>71.5</v>
      </c>
      <c r="BD48" s="145">
        <f t="shared" si="8"/>
        <v>71.5</v>
      </c>
      <c r="BE48" s="145">
        <f t="shared" si="8"/>
        <v>71.5</v>
      </c>
      <c r="BF48" s="145">
        <f t="shared" si="8"/>
        <v>71.5</v>
      </c>
      <c r="BG48" s="145">
        <f t="shared" si="8"/>
        <v>71.5</v>
      </c>
      <c r="BH48" s="145">
        <f t="shared" si="8"/>
        <v>71.5</v>
      </c>
      <c r="BI48" s="145">
        <f t="shared" si="8"/>
        <v>71.5</v>
      </c>
      <c r="BJ48" s="145">
        <f t="shared" si="8"/>
        <v>71.5</v>
      </c>
      <c r="BK48" s="145">
        <f t="shared" si="8"/>
        <v>71.5</v>
      </c>
      <c r="BL48" s="145">
        <f t="shared" si="8"/>
        <v>71.5</v>
      </c>
      <c r="BM48" s="145">
        <f t="shared" si="8"/>
        <v>71.5</v>
      </c>
      <c r="BN48" s="145">
        <f t="shared" si="8"/>
        <v>71.5</v>
      </c>
      <c r="BO48" s="145">
        <f t="shared" si="8"/>
        <v>71.5</v>
      </c>
      <c r="BP48" s="146">
        <f t="shared" si="8"/>
        <v>71.5</v>
      </c>
    </row>
    <row r="49" spans="2:68" s="111" customFormat="1">
      <c r="B49" s="1600" t="s">
        <v>234</v>
      </c>
      <c r="C49" s="1601"/>
      <c r="D49" s="103">
        <f>D48/D47</f>
        <v>0.4838709677419355</v>
      </c>
      <c r="E49" s="103">
        <f t="shared" ref="E49:BP49" si="9">E48/E47</f>
        <v>0.4838709677419355</v>
      </c>
      <c r="F49" s="103">
        <f t="shared" si="9"/>
        <v>0.4838709677419355</v>
      </c>
      <c r="G49" s="103">
        <f t="shared" si="9"/>
        <v>0.4838709677419355</v>
      </c>
      <c r="H49" s="103">
        <f t="shared" si="9"/>
        <v>0.4838709677419355</v>
      </c>
      <c r="I49" s="103">
        <f t="shared" si="9"/>
        <v>0.4838709677419355</v>
      </c>
      <c r="J49" s="103">
        <f t="shared" si="9"/>
        <v>0.46052631578947373</v>
      </c>
      <c r="K49" s="103">
        <f t="shared" si="9"/>
        <v>0.48543689320388345</v>
      </c>
      <c r="L49" s="103">
        <f t="shared" si="9"/>
        <v>0.5</v>
      </c>
      <c r="M49" s="103">
        <f t="shared" si="9"/>
        <v>0.5</v>
      </c>
      <c r="N49" s="103">
        <f t="shared" si="9"/>
        <v>0.5</v>
      </c>
      <c r="O49" s="103">
        <f t="shared" si="9"/>
        <v>0.5</v>
      </c>
      <c r="P49" s="103">
        <f t="shared" si="9"/>
        <v>0.5</v>
      </c>
      <c r="Q49" s="103">
        <f t="shared" si="9"/>
        <v>0.5</v>
      </c>
      <c r="R49" s="103">
        <f t="shared" si="9"/>
        <v>0.5</v>
      </c>
      <c r="S49" s="103">
        <f t="shared" si="9"/>
        <v>0.5</v>
      </c>
      <c r="T49" s="103">
        <f t="shared" si="9"/>
        <v>0.5</v>
      </c>
      <c r="U49" s="103">
        <f t="shared" si="9"/>
        <v>0.5</v>
      </c>
      <c r="V49" s="103">
        <f t="shared" si="9"/>
        <v>0.5</v>
      </c>
      <c r="W49" s="103">
        <f t="shared" si="9"/>
        <v>0.5</v>
      </c>
      <c r="X49" s="103">
        <f t="shared" si="9"/>
        <v>0.5</v>
      </c>
      <c r="Y49" s="103">
        <f t="shared" si="9"/>
        <v>0.5</v>
      </c>
      <c r="Z49" s="103">
        <f t="shared" si="9"/>
        <v>0.5</v>
      </c>
      <c r="AA49" s="103">
        <f t="shared" si="9"/>
        <v>0.5</v>
      </c>
      <c r="AB49" s="103">
        <f t="shared" si="9"/>
        <v>0.5</v>
      </c>
      <c r="AC49" s="103">
        <f t="shared" si="9"/>
        <v>0.5</v>
      </c>
      <c r="AD49" s="103">
        <f t="shared" si="9"/>
        <v>0.5</v>
      </c>
      <c r="AE49" s="103">
        <f t="shared" si="9"/>
        <v>0.5</v>
      </c>
      <c r="AF49" s="103">
        <f t="shared" si="9"/>
        <v>0.5</v>
      </c>
      <c r="AG49" s="103">
        <f t="shared" si="9"/>
        <v>0.5</v>
      </c>
      <c r="AH49" s="103">
        <f t="shared" si="9"/>
        <v>0.5</v>
      </c>
      <c r="AI49" s="103">
        <f t="shared" si="9"/>
        <v>0.5</v>
      </c>
      <c r="AJ49" s="103">
        <f t="shared" si="9"/>
        <v>0.5</v>
      </c>
      <c r="AK49" s="103">
        <f t="shared" si="9"/>
        <v>0.5</v>
      </c>
      <c r="AL49" s="103">
        <f t="shared" si="9"/>
        <v>0.5</v>
      </c>
      <c r="AM49" s="103">
        <f t="shared" si="9"/>
        <v>0.5</v>
      </c>
      <c r="AN49" s="103">
        <f t="shared" si="9"/>
        <v>0.5</v>
      </c>
      <c r="AO49" s="103">
        <f t="shared" si="9"/>
        <v>0.5</v>
      </c>
      <c r="AP49" s="103">
        <f t="shared" si="9"/>
        <v>0.5</v>
      </c>
      <c r="AQ49" s="103">
        <f t="shared" si="9"/>
        <v>0.5</v>
      </c>
      <c r="AR49" s="103">
        <f t="shared" si="9"/>
        <v>0.5</v>
      </c>
      <c r="AS49" s="103">
        <f t="shared" si="9"/>
        <v>0.5</v>
      </c>
      <c r="AT49" s="103">
        <f t="shared" si="9"/>
        <v>0.5</v>
      </c>
      <c r="AU49" s="103">
        <f t="shared" si="9"/>
        <v>0.5</v>
      </c>
      <c r="AV49" s="103">
        <f t="shared" si="9"/>
        <v>0.5</v>
      </c>
      <c r="AW49" s="103">
        <f t="shared" si="9"/>
        <v>0.5</v>
      </c>
      <c r="AX49" s="103">
        <f t="shared" si="9"/>
        <v>0.5</v>
      </c>
      <c r="AY49" s="103">
        <f t="shared" si="9"/>
        <v>0.5</v>
      </c>
      <c r="AZ49" s="103">
        <f t="shared" si="9"/>
        <v>0.5</v>
      </c>
      <c r="BA49" s="103">
        <f t="shared" si="9"/>
        <v>0.5</v>
      </c>
      <c r="BB49" s="103">
        <f t="shared" si="9"/>
        <v>0.5</v>
      </c>
      <c r="BC49" s="103">
        <f t="shared" si="9"/>
        <v>0.5</v>
      </c>
      <c r="BD49" s="103">
        <f t="shared" si="9"/>
        <v>0.5</v>
      </c>
      <c r="BE49" s="103">
        <f t="shared" si="9"/>
        <v>0.5</v>
      </c>
      <c r="BF49" s="103">
        <f t="shared" si="9"/>
        <v>0.5</v>
      </c>
      <c r="BG49" s="103">
        <f t="shared" si="9"/>
        <v>0.5</v>
      </c>
      <c r="BH49" s="103">
        <f t="shared" si="9"/>
        <v>0.5</v>
      </c>
      <c r="BI49" s="103">
        <f t="shared" si="9"/>
        <v>0.5</v>
      </c>
      <c r="BJ49" s="103">
        <f t="shared" si="9"/>
        <v>0.5</v>
      </c>
      <c r="BK49" s="103">
        <f t="shared" si="9"/>
        <v>0.5</v>
      </c>
      <c r="BL49" s="103">
        <f t="shared" si="9"/>
        <v>0.5</v>
      </c>
      <c r="BM49" s="103">
        <f t="shared" si="9"/>
        <v>0.5</v>
      </c>
      <c r="BN49" s="103">
        <f t="shared" si="9"/>
        <v>0.5</v>
      </c>
      <c r="BO49" s="103">
        <f t="shared" si="9"/>
        <v>0.5</v>
      </c>
      <c r="BP49" s="104">
        <f t="shared" si="9"/>
        <v>0.5</v>
      </c>
    </row>
    <row r="50" spans="2:68" s="147" customFormat="1">
      <c r="B50" s="1600" t="s">
        <v>232</v>
      </c>
      <c r="C50" s="1601"/>
      <c r="D50" s="145">
        <f>D43+D45</f>
        <v>16</v>
      </c>
      <c r="E50" s="145">
        <f t="shared" ref="E50:BP50" si="10">E43+E45</f>
        <v>16</v>
      </c>
      <c r="F50" s="145">
        <f t="shared" si="10"/>
        <v>16</v>
      </c>
      <c r="G50" s="145">
        <f t="shared" si="10"/>
        <v>16</v>
      </c>
      <c r="H50" s="145">
        <f t="shared" si="10"/>
        <v>16</v>
      </c>
      <c r="I50" s="145">
        <f t="shared" si="10"/>
        <v>16</v>
      </c>
      <c r="J50" s="145">
        <f t="shared" si="10"/>
        <v>32.799999999999997</v>
      </c>
      <c r="K50" s="145">
        <f t="shared" si="10"/>
        <v>42.400000000000006</v>
      </c>
      <c r="L50" s="145">
        <f t="shared" si="10"/>
        <v>52</v>
      </c>
      <c r="M50" s="145">
        <f t="shared" si="10"/>
        <v>59.5</v>
      </c>
      <c r="N50" s="145">
        <f t="shared" si="10"/>
        <v>65.5</v>
      </c>
      <c r="O50" s="145">
        <f t="shared" si="10"/>
        <v>71.5</v>
      </c>
      <c r="P50" s="145">
        <f t="shared" si="10"/>
        <v>71.5</v>
      </c>
      <c r="Q50" s="145">
        <f t="shared" si="10"/>
        <v>71.5</v>
      </c>
      <c r="R50" s="145">
        <f t="shared" si="10"/>
        <v>71.5</v>
      </c>
      <c r="S50" s="145">
        <f t="shared" si="10"/>
        <v>71.5</v>
      </c>
      <c r="T50" s="145">
        <f t="shared" si="10"/>
        <v>71.5</v>
      </c>
      <c r="U50" s="145">
        <f t="shared" si="10"/>
        <v>71.5</v>
      </c>
      <c r="V50" s="145">
        <f t="shared" si="10"/>
        <v>71.5</v>
      </c>
      <c r="W50" s="145">
        <f t="shared" si="10"/>
        <v>71.5</v>
      </c>
      <c r="X50" s="145">
        <f t="shared" si="10"/>
        <v>71.5</v>
      </c>
      <c r="Y50" s="145">
        <f t="shared" si="10"/>
        <v>71.5</v>
      </c>
      <c r="Z50" s="145">
        <f t="shared" si="10"/>
        <v>71.5</v>
      </c>
      <c r="AA50" s="145">
        <f t="shared" si="10"/>
        <v>71.5</v>
      </c>
      <c r="AB50" s="145">
        <f t="shared" si="10"/>
        <v>71.5</v>
      </c>
      <c r="AC50" s="145">
        <f t="shared" si="10"/>
        <v>71.5</v>
      </c>
      <c r="AD50" s="145">
        <f t="shared" si="10"/>
        <v>71.5</v>
      </c>
      <c r="AE50" s="145">
        <f t="shared" si="10"/>
        <v>71.5</v>
      </c>
      <c r="AF50" s="145">
        <f t="shared" si="10"/>
        <v>71.5</v>
      </c>
      <c r="AG50" s="145">
        <f t="shared" si="10"/>
        <v>71.5</v>
      </c>
      <c r="AH50" s="145">
        <f t="shared" si="10"/>
        <v>71.5</v>
      </c>
      <c r="AI50" s="145">
        <f t="shared" si="10"/>
        <v>71.5</v>
      </c>
      <c r="AJ50" s="145">
        <f t="shared" si="10"/>
        <v>71.5</v>
      </c>
      <c r="AK50" s="145">
        <f t="shared" si="10"/>
        <v>71.5</v>
      </c>
      <c r="AL50" s="145">
        <f t="shared" si="10"/>
        <v>71.5</v>
      </c>
      <c r="AM50" s="145">
        <f t="shared" si="10"/>
        <v>71.5</v>
      </c>
      <c r="AN50" s="145">
        <f t="shared" si="10"/>
        <v>71.5</v>
      </c>
      <c r="AO50" s="145">
        <f t="shared" si="10"/>
        <v>71.5</v>
      </c>
      <c r="AP50" s="145">
        <f t="shared" si="10"/>
        <v>71.5</v>
      </c>
      <c r="AQ50" s="145">
        <f t="shared" si="10"/>
        <v>71.5</v>
      </c>
      <c r="AR50" s="145">
        <f t="shared" si="10"/>
        <v>71.5</v>
      </c>
      <c r="AS50" s="145">
        <f t="shared" si="10"/>
        <v>71.5</v>
      </c>
      <c r="AT50" s="145">
        <f t="shared" si="10"/>
        <v>71.5</v>
      </c>
      <c r="AU50" s="145">
        <f t="shared" si="10"/>
        <v>71.5</v>
      </c>
      <c r="AV50" s="145">
        <f t="shared" si="10"/>
        <v>71.5</v>
      </c>
      <c r="AW50" s="145">
        <f t="shared" si="10"/>
        <v>71.5</v>
      </c>
      <c r="AX50" s="145">
        <f t="shared" si="10"/>
        <v>71.5</v>
      </c>
      <c r="AY50" s="145">
        <f t="shared" si="10"/>
        <v>71.5</v>
      </c>
      <c r="AZ50" s="145">
        <f t="shared" si="10"/>
        <v>71.5</v>
      </c>
      <c r="BA50" s="145">
        <f t="shared" si="10"/>
        <v>71.5</v>
      </c>
      <c r="BB50" s="145">
        <f t="shared" si="10"/>
        <v>71.5</v>
      </c>
      <c r="BC50" s="145">
        <f t="shared" si="10"/>
        <v>71.5</v>
      </c>
      <c r="BD50" s="145">
        <f t="shared" si="10"/>
        <v>71.5</v>
      </c>
      <c r="BE50" s="145">
        <f t="shared" si="10"/>
        <v>71.5</v>
      </c>
      <c r="BF50" s="145">
        <f t="shared" si="10"/>
        <v>71.5</v>
      </c>
      <c r="BG50" s="145">
        <f t="shared" si="10"/>
        <v>71.5</v>
      </c>
      <c r="BH50" s="145">
        <f t="shared" si="10"/>
        <v>71.5</v>
      </c>
      <c r="BI50" s="145">
        <f t="shared" si="10"/>
        <v>71.5</v>
      </c>
      <c r="BJ50" s="145">
        <f t="shared" si="10"/>
        <v>71.5</v>
      </c>
      <c r="BK50" s="145">
        <f t="shared" si="10"/>
        <v>71.5</v>
      </c>
      <c r="BL50" s="145">
        <f t="shared" si="10"/>
        <v>71.5</v>
      </c>
      <c r="BM50" s="145">
        <f t="shared" si="10"/>
        <v>71.5</v>
      </c>
      <c r="BN50" s="145">
        <f t="shared" si="10"/>
        <v>71.5</v>
      </c>
      <c r="BO50" s="145">
        <f t="shared" si="10"/>
        <v>71.5</v>
      </c>
      <c r="BP50" s="146">
        <f t="shared" si="10"/>
        <v>71.5</v>
      </c>
    </row>
    <row r="51" spans="2:68" s="111" customFormat="1">
      <c r="B51" s="1600" t="s">
        <v>235</v>
      </c>
      <c r="C51" s="1601"/>
      <c r="D51" s="103">
        <f>D50/D47</f>
        <v>0.5161290322580645</v>
      </c>
      <c r="E51" s="103">
        <f t="shared" ref="E51:BP51" si="11">E50/E47</f>
        <v>0.5161290322580645</v>
      </c>
      <c r="F51" s="103">
        <f t="shared" si="11"/>
        <v>0.5161290322580645</v>
      </c>
      <c r="G51" s="103">
        <f t="shared" si="11"/>
        <v>0.5161290322580645</v>
      </c>
      <c r="H51" s="103">
        <f t="shared" si="11"/>
        <v>0.5161290322580645</v>
      </c>
      <c r="I51" s="103">
        <f t="shared" si="11"/>
        <v>0.5161290322580645</v>
      </c>
      <c r="J51" s="103">
        <f t="shared" si="11"/>
        <v>0.53947368421052633</v>
      </c>
      <c r="K51" s="103">
        <f t="shared" si="11"/>
        <v>0.5145631067961165</v>
      </c>
      <c r="L51" s="103">
        <f t="shared" si="11"/>
        <v>0.5</v>
      </c>
      <c r="M51" s="103">
        <f t="shared" si="11"/>
        <v>0.5</v>
      </c>
      <c r="N51" s="103">
        <f t="shared" si="11"/>
        <v>0.5</v>
      </c>
      <c r="O51" s="103">
        <f t="shared" si="11"/>
        <v>0.5</v>
      </c>
      <c r="P51" s="103">
        <f t="shared" si="11"/>
        <v>0.5</v>
      </c>
      <c r="Q51" s="103">
        <f t="shared" si="11"/>
        <v>0.5</v>
      </c>
      <c r="R51" s="103">
        <f t="shared" si="11"/>
        <v>0.5</v>
      </c>
      <c r="S51" s="103">
        <f t="shared" si="11"/>
        <v>0.5</v>
      </c>
      <c r="T51" s="103">
        <f t="shared" si="11"/>
        <v>0.5</v>
      </c>
      <c r="U51" s="103">
        <f t="shared" si="11"/>
        <v>0.5</v>
      </c>
      <c r="V51" s="103">
        <f t="shared" si="11"/>
        <v>0.5</v>
      </c>
      <c r="W51" s="103">
        <f t="shared" si="11"/>
        <v>0.5</v>
      </c>
      <c r="X51" s="103">
        <f t="shared" si="11"/>
        <v>0.5</v>
      </c>
      <c r="Y51" s="103">
        <f t="shared" si="11"/>
        <v>0.5</v>
      </c>
      <c r="Z51" s="103">
        <f t="shared" si="11"/>
        <v>0.5</v>
      </c>
      <c r="AA51" s="103">
        <f t="shared" si="11"/>
        <v>0.5</v>
      </c>
      <c r="AB51" s="103">
        <f t="shared" si="11"/>
        <v>0.5</v>
      </c>
      <c r="AC51" s="103">
        <f t="shared" si="11"/>
        <v>0.5</v>
      </c>
      <c r="AD51" s="103">
        <f t="shared" si="11"/>
        <v>0.5</v>
      </c>
      <c r="AE51" s="103">
        <f t="shared" si="11"/>
        <v>0.5</v>
      </c>
      <c r="AF51" s="103">
        <f t="shared" si="11"/>
        <v>0.5</v>
      </c>
      <c r="AG51" s="103">
        <f t="shared" si="11"/>
        <v>0.5</v>
      </c>
      <c r="AH51" s="103">
        <f t="shared" si="11"/>
        <v>0.5</v>
      </c>
      <c r="AI51" s="103">
        <f t="shared" si="11"/>
        <v>0.5</v>
      </c>
      <c r="AJ51" s="103">
        <f t="shared" si="11"/>
        <v>0.5</v>
      </c>
      <c r="AK51" s="103">
        <f t="shared" si="11"/>
        <v>0.5</v>
      </c>
      <c r="AL51" s="103">
        <f t="shared" si="11"/>
        <v>0.5</v>
      </c>
      <c r="AM51" s="103">
        <f t="shared" si="11"/>
        <v>0.5</v>
      </c>
      <c r="AN51" s="103">
        <f t="shared" si="11"/>
        <v>0.5</v>
      </c>
      <c r="AO51" s="103">
        <f t="shared" si="11"/>
        <v>0.5</v>
      </c>
      <c r="AP51" s="103">
        <f t="shared" si="11"/>
        <v>0.5</v>
      </c>
      <c r="AQ51" s="103">
        <f t="shared" si="11"/>
        <v>0.5</v>
      </c>
      <c r="AR51" s="103">
        <f t="shared" si="11"/>
        <v>0.5</v>
      </c>
      <c r="AS51" s="103">
        <f t="shared" si="11"/>
        <v>0.5</v>
      </c>
      <c r="AT51" s="103">
        <f t="shared" si="11"/>
        <v>0.5</v>
      </c>
      <c r="AU51" s="103">
        <f t="shared" si="11"/>
        <v>0.5</v>
      </c>
      <c r="AV51" s="103">
        <f t="shared" si="11"/>
        <v>0.5</v>
      </c>
      <c r="AW51" s="103">
        <f t="shared" si="11"/>
        <v>0.5</v>
      </c>
      <c r="AX51" s="103">
        <f t="shared" si="11"/>
        <v>0.5</v>
      </c>
      <c r="AY51" s="103">
        <f t="shared" si="11"/>
        <v>0.5</v>
      </c>
      <c r="AZ51" s="103">
        <f t="shared" si="11"/>
        <v>0.5</v>
      </c>
      <c r="BA51" s="103">
        <f t="shared" si="11"/>
        <v>0.5</v>
      </c>
      <c r="BB51" s="103">
        <f t="shared" si="11"/>
        <v>0.5</v>
      </c>
      <c r="BC51" s="103">
        <f t="shared" si="11"/>
        <v>0.5</v>
      </c>
      <c r="BD51" s="103">
        <f t="shared" si="11"/>
        <v>0.5</v>
      </c>
      <c r="BE51" s="103">
        <f t="shared" si="11"/>
        <v>0.5</v>
      </c>
      <c r="BF51" s="103">
        <f t="shared" si="11"/>
        <v>0.5</v>
      </c>
      <c r="BG51" s="103">
        <f t="shared" si="11"/>
        <v>0.5</v>
      </c>
      <c r="BH51" s="103">
        <f t="shared" si="11"/>
        <v>0.5</v>
      </c>
      <c r="BI51" s="103">
        <f t="shared" si="11"/>
        <v>0.5</v>
      </c>
      <c r="BJ51" s="103">
        <f t="shared" si="11"/>
        <v>0.5</v>
      </c>
      <c r="BK51" s="103">
        <f t="shared" si="11"/>
        <v>0.5</v>
      </c>
      <c r="BL51" s="103">
        <f t="shared" si="11"/>
        <v>0.5</v>
      </c>
      <c r="BM51" s="103">
        <f t="shared" si="11"/>
        <v>0.5</v>
      </c>
      <c r="BN51" s="103">
        <f t="shared" si="11"/>
        <v>0.5</v>
      </c>
      <c r="BO51" s="103">
        <f t="shared" si="11"/>
        <v>0.5</v>
      </c>
      <c r="BP51" s="104">
        <f t="shared" si="11"/>
        <v>0.5</v>
      </c>
    </row>
    <row r="52" spans="2:68" s="111" customFormat="1">
      <c r="B52" s="558" t="s">
        <v>236</v>
      </c>
      <c r="C52" s="559"/>
      <c r="D52" s="105">
        <f>(D42+D43)/D47</f>
        <v>0.41935483870967744</v>
      </c>
      <c r="E52" s="105">
        <f t="shared" ref="E52:BP52" si="12">(E42+E43)/E47</f>
        <v>0.41935483870967744</v>
      </c>
      <c r="F52" s="105">
        <f t="shared" si="12"/>
        <v>0.41935483870967744</v>
      </c>
      <c r="G52" s="105">
        <f t="shared" si="12"/>
        <v>0.41935483870967744</v>
      </c>
      <c r="H52" s="105">
        <f t="shared" si="12"/>
        <v>0.41935483870967744</v>
      </c>
      <c r="I52" s="105">
        <f t="shared" si="12"/>
        <v>0.41935483870967744</v>
      </c>
      <c r="J52" s="105">
        <f t="shared" si="12"/>
        <v>0.65789473684210531</v>
      </c>
      <c r="K52" s="105">
        <f t="shared" si="12"/>
        <v>0.48543689320388345</v>
      </c>
      <c r="L52" s="105">
        <f t="shared" si="12"/>
        <v>0.38461538461538464</v>
      </c>
      <c r="M52" s="105">
        <f t="shared" si="12"/>
        <v>0.46218487394957986</v>
      </c>
      <c r="N52" s="105">
        <f t="shared" si="12"/>
        <v>0.41984732824427479</v>
      </c>
      <c r="O52" s="105">
        <f t="shared" si="12"/>
        <v>0.38461538461538464</v>
      </c>
      <c r="P52" s="105">
        <f t="shared" si="12"/>
        <v>0.38461538461538464</v>
      </c>
      <c r="Q52" s="105">
        <f t="shared" si="12"/>
        <v>0.38461538461538464</v>
      </c>
      <c r="R52" s="105">
        <f t="shared" si="12"/>
        <v>0.38461538461538464</v>
      </c>
      <c r="S52" s="105">
        <f t="shared" si="12"/>
        <v>0.38461538461538464</v>
      </c>
      <c r="T52" s="105">
        <f t="shared" si="12"/>
        <v>0.38461538461538464</v>
      </c>
      <c r="U52" s="105">
        <f t="shared" si="12"/>
        <v>0.38461538461538464</v>
      </c>
      <c r="V52" s="105">
        <f t="shared" si="12"/>
        <v>0.38461538461538464</v>
      </c>
      <c r="W52" s="105">
        <f t="shared" si="12"/>
        <v>0.38461538461538464</v>
      </c>
      <c r="X52" s="105">
        <f t="shared" si="12"/>
        <v>0.38461538461538464</v>
      </c>
      <c r="Y52" s="105">
        <f t="shared" si="12"/>
        <v>0.38461538461538464</v>
      </c>
      <c r="Z52" s="105">
        <f t="shared" si="12"/>
        <v>0.38461538461538464</v>
      </c>
      <c r="AA52" s="105">
        <f t="shared" si="12"/>
        <v>0.38461538461538464</v>
      </c>
      <c r="AB52" s="105">
        <f t="shared" si="12"/>
        <v>0.38461538461538464</v>
      </c>
      <c r="AC52" s="105">
        <f t="shared" si="12"/>
        <v>0.38461538461538464</v>
      </c>
      <c r="AD52" s="105">
        <f t="shared" si="12"/>
        <v>0.38461538461538464</v>
      </c>
      <c r="AE52" s="105">
        <f t="shared" si="12"/>
        <v>0.38461538461538464</v>
      </c>
      <c r="AF52" s="105">
        <f t="shared" si="12"/>
        <v>0.38461538461538464</v>
      </c>
      <c r="AG52" s="105">
        <f t="shared" si="12"/>
        <v>0.38461538461538464</v>
      </c>
      <c r="AH52" s="105">
        <f t="shared" si="12"/>
        <v>0.38461538461538464</v>
      </c>
      <c r="AI52" s="105">
        <f t="shared" si="12"/>
        <v>0.38461538461538464</v>
      </c>
      <c r="AJ52" s="105">
        <f t="shared" si="12"/>
        <v>0.38461538461538464</v>
      </c>
      <c r="AK52" s="105">
        <f t="shared" si="12"/>
        <v>0.38461538461538464</v>
      </c>
      <c r="AL52" s="105">
        <f t="shared" si="12"/>
        <v>0.38461538461538464</v>
      </c>
      <c r="AM52" s="105">
        <f t="shared" si="12"/>
        <v>0.38461538461538464</v>
      </c>
      <c r="AN52" s="105">
        <f t="shared" si="12"/>
        <v>0.38461538461538464</v>
      </c>
      <c r="AO52" s="105">
        <f t="shared" si="12"/>
        <v>0.38461538461538464</v>
      </c>
      <c r="AP52" s="105">
        <f t="shared" si="12"/>
        <v>0.38461538461538464</v>
      </c>
      <c r="AQ52" s="105">
        <f t="shared" si="12"/>
        <v>0.38461538461538464</v>
      </c>
      <c r="AR52" s="105">
        <f t="shared" si="12"/>
        <v>0.38461538461538464</v>
      </c>
      <c r="AS52" s="105">
        <f t="shared" si="12"/>
        <v>0.38461538461538464</v>
      </c>
      <c r="AT52" s="105">
        <f t="shared" si="12"/>
        <v>0.38461538461538464</v>
      </c>
      <c r="AU52" s="105">
        <f t="shared" si="12"/>
        <v>0.38461538461538464</v>
      </c>
      <c r="AV52" s="105">
        <f t="shared" si="12"/>
        <v>0.38461538461538464</v>
      </c>
      <c r="AW52" s="105">
        <f t="shared" si="12"/>
        <v>0.38461538461538464</v>
      </c>
      <c r="AX52" s="105">
        <f t="shared" si="12"/>
        <v>0.38461538461538464</v>
      </c>
      <c r="AY52" s="105">
        <f t="shared" si="12"/>
        <v>0.38461538461538464</v>
      </c>
      <c r="AZ52" s="105">
        <f t="shared" si="12"/>
        <v>0.38461538461538464</v>
      </c>
      <c r="BA52" s="105">
        <f t="shared" si="12"/>
        <v>0.38461538461538464</v>
      </c>
      <c r="BB52" s="105">
        <f t="shared" si="12"/>
        <v>0.38461538461538464</v>
      </c>
      <c r="BC52" s="105">
        <f t="shared" si="12"/>
        <v>0.38461538461538464</v>
      </c>
      <c r="BD52" s="105">
        <f t="shared" si="12"/>
        <v>0.38461538461538464</v>
      </c>
      <c r="BE52" s="105">
        <f t="shared" si="12"/>
        <v>0.38461538461538464</v>
      </c>
      <c r="BF52" s="105">
        <f t="shared" si="12"/>
        <v>0.38461538461538464</v>
      </c>
      <c r="BG52" s="105">
        <f t="shared" si="12"/>
        <v>0.38461538461538464</v>
      </c>
      <c r="BH52" s="105">
        <f t="shared" si="12"/>
        <v>0.38461538461538464</v>
      </c>
      <c r="BI52" s="105">
        <f t="shared" si="12"/>
        <v>0.38461538461538464</v>
      </c>
      <c r="BJ52" s="105">
        <f t="shared" si="12"/>
        <v>0.38461538461538464</v>
      </c>
      <c r="BK52" s="105">
        <f t="shared" si="12"/>
        <v>0.38461538461538464</v>
      </c>
      <c r="BL52" s="105">
        <f t="shared" si="12"/>
        <v>0.38461538461538464</v>
      </c>
      <c r="BM52" s="105">
        <f t="shared" si="12"/>
        <v>0.38461538461538464</v>
      </c>
      <c r="BN52" s="105">
        <f t="shared" si="12"/>
        <v>0.38461538461538464</v>
      </c>
      <c r="BO52" s="105">
        <f t="shared" si="12"/>
        <v>0.38461538461538464</v>
      </c>
      <c r="BP52" s="106">
        <f t="shared" si="12"/>
        <v>0.38461538461538464</v>
      </c>
    </row>
    <row r="53" spans="2:68" s="147" customFormat="1"/>
    <row r="54" spans="2:68" s="60" customFormat="1"/>
    <row r="55" spans="2:68" s="60" customFormat="1"/>
    <row r="56" spans="2:68" s="60" customFormat="1" ht="18.75">
      <c r="B56" s="1602" t="s">
        <v>162</v>
      </c>
      <c r="C56" s="1603"/>
      <c r="D56" s="86"/>
      <c r="E56" s="86"/>
      <c r="F56" s="86"/>
      <c r="G56" s="86"/>
      <c r="H56" s="86"/>
      <c r="I56" s="128" t="s">
        <v>228</v>
      </c>
      <c r="J56" s="129">
        <f>S33</f>
        <v>20</v>
      </c>
      <c r="K56" s="86">
        <f>J56</f>
        <v>20</v>
      </c>
      <c r="L56" s="86">
        <f t="shared" ref="L56" si="13">K56</f>
        <v>20</v>
      </c>
      <c r="M56" s="129">
        <f>T33</f>
        <v>25</v>
      </c>
      <c r="N56" s="86">
        <f t="shared" ref="N56:BP56" si="14">M56</f>
        <v>25</v>
      </c>
      <c r="O56" s="86">
        <f t="shared" si="14"/>
        <v>25</v>
      </c>
      <c r="P56" s="86">
        <f t="shared" si="14"/>
        <v>25</v>
      </c>
      <c r="Q56" s="86">
        <f t="shared" si="14"/>
        <v>25</v>
      </c>
      <c r="R56" s="86">
        <f t="shared" si="14"/>
        <v>25</v>
      </c>
      <c r="S56" s="86">
        <f t="shared" si="14"/>
        <v>25</v>
      </c>
      <c r="T56" s="86">
        <f t="shared" si="14"/>
        <v>25</v>
      </c>
      <c r="U56" s="86">
        <f t="shared" si="14"/>
        <v>25</v>
      </c>
      <c r="V56" s="86">
        <f t="shared" si="14"/>
        <v>25</v>
      </c>
      <c r="W56" s="86">
        <f t="shared" si="14"/>
        <v>25</v>
      </c>
      <c r="X56" s="86">
        <f t="shared" si="14"/>
        <v>25</v>
      </c>
      <c r="Y56" s="86">
        <f t="shared" si="14"/>
        <v>25</v>
      </c>
      <c r="Z56" s="86">
        <f t="shared" si="14"/>
        <v>25</v>
      </c>
      <c r="AA56" s="86">
        <f t="shared" si="14"/>
        <v>25</v>
      </c>
      <c r="AB56" s="86">
        <f t="shared" si="14"/>
        <v>25</v>
      </c>
      <c r="AC56" s="86">
        <f t="shared" si="14"/>
        <v>25</v>
      </c>
      <c r="AD56" s="86">
        <f t="shared" si="14"/>
        <v>25</v>
      </c>
      <c r="AE56" s="86">
        <f t="shared" si="14"/>
        <v>25</v>
      </c>
      <c r="AF56" s="86">
        <f t="shared" si="14"/>
        <v>25</v>
      </c>
      <c r="AG56" s="86">
        <f t="shared" si="14"/>
        <v>25</v>
      </c>
      <c r="AH56" s="86">
        <f t="shared" si="14"/>
        <v>25</v>
      </c>
      <c r="AI56" s="86">
        <f t="shared" si="14"/>
        <v>25</v>
      </c>
      <c r="AJ56" s="86">
        <f t="shared" si="14"/>
        <v>25</v>
      </c>
      <c r="AK56" s="86">
        <f t="shared" si="14"/>
        <v>25</v>
      </c>
      <c r="AL56" s="86">
        <f t="shared" si="14"/>
        <v>25</v>
      </c>
      <c r="AM56" s="86">
        <f t="shared" si="14"/>
        <v>25</v>
      </c>
      <c r="AN56" s="86">
        <f t="shared" si="14"/>
        <v>25</v>
      </c>
      <c r="AO56" s="86">
        <f t="shared" si="14"/>
        <v>25</v>
      </c>
      <c r="AP56" s="86">
        <f t="shared" si="14"/>
        <v>25</v>
      </c>
      <c r="AQ56" s="86">
        <f t="shared" si="14"/>
        <v>25</v>
      </c>
      <c r="AR56" s="86">
        <f t="shared" si="14"/>
        <v>25</v>
      </c>
      <c r="AS56" s="86">
        <f t="shared" si="14"/>
        <v>25</v>
      </c>
      <c r="AT56" s="86">
        <f t="shared" si="14"/>
        <v>25</v>
      </c>
      <c r="AU56" s="86">
        <f t="shared" si="14"/>
        <v>25</v>
      </c>
      <c r="AV56" s="86">
        <f t="shared" si="14"/>
        <v>25</v>
      </c>
      <c r="AW56" s="86">
        <f t="shared" si="14"/>
        <v>25</v>
      </c>
      <c r="AX56" s="86">
        <f t="shared" si="14"/>
        <v>25</v>
      </c>
      <c r="AY56" s="86">
        <f t="shared" si="14"/>
        <v>25</v>
      </c>
      <c r="AZ56" s="86">
        <f t="shared" si="14"/>
        <v>25</v>
      </c>
      <c r="BA56" s="86">
        <f t="shared" si="14"/>
        <v>25</v>
      </c>
      <c r="BB56" s="86">
        <f t="shared" si="14"/>
        <v>25</v>
      </c>
      <c r="BC56" s="86">
        <f t="shared" si="14"/>
        <v>25</v>
      </c>
      <c r="BD56" s="86">
        <f t="shared" si="14"/>
        <v>25</v>
      </c>
      <c r="BE56" s="86">
        <f t="shared" si="14"/>
        <v>25</v>
      </c>
      <c r="BF56" s="86">
        <f t="shared" si="14"/>
        <v>25</v>
      </c>
      <c r="BG56" s="86">
        <f t="shared" si="14"/>
        <v>25</v>
      </c>
      <c r="BH56" s="86">
        <f t="shared" si="14"/>
        <v>25</v>
      </c>
      <c r="BI56" s="86">
        <f t="shared" si="14"/>
        <v>25</v>
      </c>
      <c r="BJ56" s="86">
        <f t="shared" si="14"/>
        <v>25</v>
      </c>
      <c r="BK56" s="86">
        <f t="shared" si="14"/>
        <v>25</v>
      </c>
      <c r="BL56" s="86">
        <f t="shared" si="14"/>
        <v>25</v>
      </c>
      <c r="BM56" s="86">
        <f t="shared" si="14"/>
        <v>25</v>
      </c>
      <c r="BN56" s="86">
        <f t="shared" si="14"/>
        <v>25</v>
      </c>
      <c r="BO56" s="86">
        <f t="shared" si="14"/>
        <v>25</v>
      </c>
      <c r="BP56" s="130">
        <f t="shared" si="14"/>
        <v>25</v>
      </c>
    </row>
    <row r="57" spans="2:68" s="60" customFormat="1">
      <c r="B57" s="121" t="s">
        <v>111</v>
      </c>
      <c r="C57" s="122" t="s">
        <v>226</v>
      </c>
      <c r="D57" s="131">
        <f>'3. Inputs'!E63</f>
        <v>5</v>
      </c>
      <c r="E57" s="132">
        <f>'3. Inputs'!F63</f>
        <v>5</v>
      </c>
      <c r="F57" s="132">
        <f>'3. Inputs'!G63</f>
        <v>5</v>
      </c>
      <c r="G57" s="132">
        <f>'3. Inputs'!H63</f>
        <v>5</v>
      </c>
      <c r="H57" s="132">
        <f>'3. Inputs'!I63</f>
        <v>5</v>
      </c>
      <c r="I57" s="133">
        <f>'3. Inputs'!J63</f>
        <v>5</v>
      </c>
      <c r="J57" s="122">
        <f>J56*$D$32</f>
        <v>10</v>
      </c>
      <c r="K57" s="122">
        <f t="shared" ref="K57:BP57" si="15">K56*$D$31</f>
        <v>10</v>
      </c>
      <c r="L57" s="122">
        <f t="shared" si="15"/>
        <v>10</v>
      </c>
      <c r="M57" s="122">
        <f t="shared" si="15"/>
        <v>12.5</v>
      </c>
      <c r="N57" s="122">
        <f t="shared" si="15"/>
        <v>12.5</v>
      </c>
      <c r="O57" s="122">
        <f t="shared" si="15"/>
        <v>12.5</v>
      </c>
      <c r="P57" s="122">
        <f t="shared" si="15"/>
        <v>12.5</v>
      </c>
      <c r="Q57" s="122">
        <f t="shared" si="15"/>
        <v>12.5</v>
      </c>
      <c r="R57" s="122">
        <f t="shared" si="15"/>
        <v>12.5</v>
      </c>
      <c r="S57" s="122">
        <f t="shared" si="15"/>
        <v>12.5</v>
      </c>
      <c r="T57" s="122">
        <f t="shared" si="15"/>
        <v>12.5</v>
      </c>
      <c r="U57" s="122">
        <f t="shared" si="15"/>
        <v>12.5</v>
      </c>
      <c r="V57" s="122">
        <f t="shared" si="15"/>
        <v>12.5</v>
      </c>
      <c r="W57" s="122">
        <f t="shared" si="15"/>
        <v>12.5</v>
      </c>
      <c r="X57" s="122">
        <f t="shared" si="15"/>
        <v>12.5</v>
      </c>
      <c r="Y57" s="122">
        <f t="shared" si="15"/>
        <v>12.5</v>
      </c>
      <c r="Z57" s="122">
        <f t="shared" si="15"/>
        <v>12.5</v>
      </c>
      <c r="AA57" s="122">
        <f t="shared" si="15"/>
        <v>12.5</v>
      </c>
      <c r="AB57" s="122">
        <f t="shared" si="15"/>
        <v>12.5</v>
      </c>
      <c r="AC57" s="122">
        <f t="shared" si="15"/>
        <v>12.5</v>
      </c>
      <c r="AD57" s="122">
        <f t="shared" si="15"/>
        <v>12.5</v>
      </c>
      <c r="AE57" s="122">
        <f t="shared" si="15"/>
        <v>12.5</v>
      </c>
      <c r="AF57" s="122">
        <f t="shared" si="15"/>
        <v>12.5</v>
      </c>
      <c r="AG57" s="122">
        <f t="shared" si="15"/>
        <v>12.5</v>
      </c>
      <c r="AH57" s="122">
        <f t="shared" si="15"/>
        <v>12.5</v>
      </c>
      <c r="AI57" s="122">
        <f t="shared" si="15"/>
        <v>12.5</v>
      </c>
      <c r="AJ57" s="122">
        <f t="shared" si="15"/>
        <v>12.5</v>
      </c>
      <c r="AK57" s="122">
        <f t="shared" si="15"/>
        <v>12.5</v>
      </c>
      <c r="AL57" s="122">
        <f t="shared" si="15"/>
        <v>12.5</v>
      </c>
      <c r="AM57" s="122">
        <f t="shared" si="15"/>
        <v>12.5</v>
      </c>
      <c r="AN57" s="122">
        <f t="shared" si="15"/>
        <v>12.5</v>
      </c>
      <c r="AO57" s="122">
        <f t="shared" si="15"/>
        <v>12.5</v>
      </c>
      <c r="AP57" s="122">
        <f t="shared" si="15"/>
        <v>12.5</v>
      </c>
      <c r="AQ57" s="122">
        <f t="shared" si="15"/>
        <v>12.5</v>
      </c>
      <c r="AR57" s="122">
        <f t="shared" si="15"/>
        <v>12.5</v>
      </c>
      <c r="AS57" s="122">
        <f t="shared" si="15"/>
        <v>12.5</v>
      </c>
      <c r="AT57" s="122">
        <f t="shared" si="15"/>
        <v>12.5</v>
      </c>
      <c r="AU57" s="122">
        <f t="shared" si="15"/>
        <v>12.5</v>
      </c>
      <c r="AV57" s="122">
        <f t="shared" si="15"/>
        <v>12.5</v>
      </c>
      <c r="AW57" s="122">
        <f t="shared" si="15"/>
        <v>12.5</v>
      </c>
      <c r="AX57" s="122">
        <f t="shared" si="15"/>
        <v>12.5</v>
      </c>
      <c r="AY57" s="122">
        <f t="shared" si="15"/>
        <v>12.5</v>
      </c>
      <c r="AZ57" s="122">
        <f t="shared" si="15"/>
        <v>12.5</v>
      </c>
      <c r="BA57" s="122">
        <f t="shared" si="15"/>
        <v>12.5</v>
      </c>
      <c r="BB57" s="122">
        <f t="shared" si="15"/>
        <v>12.5</v>
      </c>
      <c r="BC57" s="122">
        <f t="shared" si="15"/>
        <v>12.5</v>
      </c>
      <c r="BD57" s="122">
        <f t="shared" si="15"/>
        <v>12.5</v>
      </c>
      <c r="BE57" s="122">
        <f t="shared" si="15"/>
        <v>12.5</v>
      </c>
      <c r="BF57" s="122">
        <f t="shared" si="15"/>
        <v>12.5</v>
      </c>
      <c r="BG57" s="122">
        <f t="shared" si="15"/>
        <v>12.5</v>
      </c>
      <c r="BH57" s="122">
        <f t="shared" si="15"/>
        <v>12.5</v>
      </c>
      <c r="BI57" s="122">
        <f t="shared" si="15"/>
        <v>12.5</v>
      </c>
      <c r="BJ57" s="122">
        <f t="shared" si="15"/>
        <v>12.5</v>
      </c>
      <c r="BK57" s="122">
        <f t="shared" si="15"/>
        <v>12.5</v>
      </c>
      <c r="BL57" s="122">
        <f t="shared" si="15"/>
        <v>12.5</v>
      </c>
      <c r="BM57" s="122">
        <f t="shared" si="15"/>
        <v>12.5</v>
      </c>
      <c r="BN57" s="122">
        <f t="shared" si="15"/>
        <v>12.5</v>
      </c>
      <c r="BO57" s="122">
        <f t="shared" si="15"/>
        <v>12.5</v>
      </c>
      <c r="BP57" s="123">
        <f t="shared" si="15"/>
        <v>12.5</v>
      </c>
    </row>
    <row r="58" spans="2:68" s="60" customFormat="1">
      <c r="B58" s="121" t="s">
        <v>112</v>
      </c>
      <c r="C58" s="122" t="s">
        <v>226</v>
      </c>
      <c r="D58" s="134">
        <f>'3. Inputs'!E64</f>
        <v>8</v>
      </c>
      <c r="E58" s="118">
        <f>'3. Inputs'!F64</f>
        <v>8</v>
      </c>
      <c r="F58" s="118">
        <f>'3. Inputs'!G64</f>
        <v>8</v>
      </c>
      <c r="G58" s="118">
        <f>'3. Inputs'!H64</f>
        <v>8</v>
      </c>
      <c r="H58" s="118">
        <f>'3. Inputs'!I64</f>
        <v>8</v>
      </c>
      <c r="I58" s="135">
        <f>'3. Inputs'!J64</f>
        <v>8</v>
      </c>
      <c r="J58" s="122">
        <f>J56*$E$32</f>
        <v>10</v>
      </c>
      <c r="K58" s="122">
        <f t="shared" ref="K58:BP58" si="16">K56*$E$31</f>
        <v>10</v>
      </c>
      <c r="L58" s="122">
        <f t="shared" si="16"/>
        <v>10</v>
      </c>
      <c r="M58" s="122">
        <f t="shared" si="16"/>
        <v>12.5</v>
      </c>
      <c r="N58" s="122">
        <f t="shared" si="16"/>
        <v>12.5</v>
      </c>
      <c r="O58" s="122">
        <f t="shared" si="16"/>
        <v>12.5</v>
      </c>
      <c r="P58" s="122">
        <f t="shared" si="16"/>
        <v>12.5</v>
      </c>
      <c r="Q58" s="122">
        <f t="shared" si="16"/>
        <v>12.5</v>
      </c>
      <c r="R58" s="122">
        <f t="shared" si="16"/>
        <v>12.5</v>
      </c>
      <c r="S58" s="122">
        <f t="shared" si="16"/>
        <v>12.5</v>
      </c>
      <c r="T58" s="122">
        <f t="shared" si="16"/>
        <v>12.5</v>
      </c>
      <c r="U58" s="122">
        <f t="shared" si="16"/>
        <v>12.5</v>
      </c>
      <c r="V58" s="122">
        <f t="shared" si="16"/>
        <v>12.5</v>
      </c>
      <c r="W58" s="122">
        <f t="shared" si="16"/>
        <v>12.5</v>
      </c>
      <c r="X58" s="122">
        <f t="shared" si="16"/>
        <v>12.5</v>
      </c>
      <c r="Y58" s="122">
        <f t="shared" si="16"/>
        <v>12.5</v>
      </c>
      <c r="Z58" s="122">
        <f t="shared" si="16"/>
        <v>12.5</v>
      </c>
      <c r="AA58" s="122">
        <f t="shared" si="16"/>
        <v>12.5</v>
      </c>
      <c r="AB58" s="122">
        <f t="shared" si="16"/>
        <v>12.5</v>
      </c>
      <c r="AC58" s="122">
        <f t="shared" si="16"/>
        <v>12.5</v>
      </c>
      <c r="AD58" s="122">
        <f t="shared" si="16"/>
        <v>12.5</v>
      </c>
      <c r="AE58" s="122">
        <f t="shared" si="16"/>
        <v>12.5</v>
      </c>
      <c r="AF58" s="122">
        <f t="shared" si="16"/>
        <v>12.5</v>
      </c>
      <c r="AG58" s="122">
        <f t="shared" si="16"/>
        <v>12.5</v>
      </c>
      <c r="AH58" s="122">
        <f t="shared" si="16"/>
        <v>12.5</v>
      </c>
      <c r="AI58" s="122">
        <f t="shared" si="16"/>
        <v>12.5</v>
      </c>
      <c r="AJ58" s="122">
        <f t="shared" si="16"/>
        <v>12.5</v>
      </c>
      <c r="AK58" s="122">
        <f t="shared" si="16"/>
        <v>12.5</v>
      </c>
      <c r="AL58" s="122">
        <f t="shared" si="16"/>
        <v>12.5</v>
      </c>
      <c r="AM58" s="122">
        <f t="shared" si="16"/>
        <v>12.5</v>
      </c>
      <c r="AN58" s="122">
        <f t="shared" si="16"/>
        <v>12.5</v>
      </c>
      <c r="AO58" s="122">
        <f t="shared" si="16"/>
        <v>12.5</v>
      </c>
      <c r="AP58" s="122">
        <f t="shared" si="16"/>
        <v>12.5</v>
      </c>
      <c r="AQ58" s="122">
        <f t="shared" si="16"/>
        <v>12.5</v>
      </c>
      <c r="AR58" s="122">
        <f t="shared" si="16"/>
        <v>12.5</v>
      </c>
      <c r="AS58" s="122">
        <f t="shared" si="16"/>
        <v>12.5</v>
      </c>
      <c r="AT58" s="122">
        <f t="shared" si="16"/>
        <v>12.5</v>
      </c>
      <c r="AU58" s="122">
        <f t="shared" si="16"/>
        <v>12.5</v>
      </c>
      <c r="AV58" s="122">
        <f t="shared" si="16"/>
        <v>12.5</v>
      </c>
      <c r="AW58" s="122">
        <f t="shared" si="16"/>
        <v>12.5</v>
      </c>
      <c r="AX58" s="122">
        <f t="shared" si="16"/>
        <v>12.5</v>
      </c>
      <c r="AY58" s="122">
        <f t="shared" si="16"/>
        <v>12.5</v>
      </c>
      <c r="AZ58" s="122">
        <f t="shared" si="16"/>
        <v>12.5</v>
      </c>
      <c r="BA58" s="122">
        <f t="shared" si="16"/>
        <v>12.5</v>
      </c>
      <c r="BB58" s="122">
        <f t="shared" si="16"/>
        <v>12.5</v>
      </c>
      <c r="BC58" s="122">
        <f t="shared" si="16"/>
        <v>12.5</v>
      </c>
      <c r="BD58" s="122">
        <f t="shared" si="16"/>
        <v>12.5</v>
      </c>
      <c r="BE58" s="122">
        <f t="shared" si="16"/>
        <v>12.5</v>
      </c>
      <c r="BF58" s="122">
        <f t="shared" si="16"/>
        <v>12.5</v>
      </c>
      <c r="BG58" s="122">
        <f t="shared" si="16"/>
        <v>12.5</v>
      </c>
      <c r="BH58" s="122">
        <f t="shared" si="16"/>
        <v>12.5</v>
      </c>
      <c r="BI58" s="122">
        <f t="shared" si="16"/>
        <v>12.5</v>
      </c>
      <c r="BJ58" s="122">
        <f t="shared" si="16"/>
        <v>12.5</v>
      </c>
      <c r="BK58" s="122">
        <f t="shared" si="16"/>
        <v>12.5</v>
      </c>
      <c r="BL58" s="122">
        <f t="shared" si="16"/>
        <v>12.5</v>
      </c>
      <c r="BM58" s="122">
        <f t="shared" si="16"/>
        <v>12.5</v>
      </c>
      <c r="BN58" s="122">
        <f t="shared" si="16"/>
        <v>12.5</v>
      </c>
      <c r="BO58" s="122">
        <f t="shared" si="16"/>
        <v>12.5</v>
      </c>
      <c r="BP58" s="123">
        <f t="shared" si="16"/>
        <v>12.5</v>
      </c>
    </row>
    <row r="59" spans="2:68" s="60" customFormat="1">
      <c r="B59" s="139"/>
      <c r="C59" s="122"/>
      <c r="D59" s="140"/>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1"/>
    </row>
    <row r="60" spans="2:68" s="144" customFormat="1">
      <c r="B60" s="1604" t="s">
        <v>237</v>
      </c>
      <c r="C60" s="1605"/>
      <c r="D60" s="142">
        <f t="shared" ref="D60:AI60" si="17">SUM(D57:D58)</f>
        <v>13</v>
      </c>
      <c r="E60" s="142">
        <f t="shared" si="17"/>
        <v>13</v>
      </c>
      <c r="F60" s="142">
        <f t="shared" si="17"/>
        <v>13</v>
      </c>
      <c r="G60" s="142">
        <f t="shared" si="17"/>
        <v>13</v>
      </c>
      <c r="H60" s="142">
        <f t="shared" si="17"/>
        <v>13</v>
      </c>
      <c r="I60" s="142">
        <f t="shared" si="17"/>
        <v>13</v>
      </c>
      <c r="J60" s="142">
        <f t="shared" si="17"/>
        <v>20</v>
      </c>
      <c r="K60" s="142">
        <f t="shared" si="17"/>
        <v>20</v>
      </c>
      <c r="L60" s="142">
        <f t="shared" si="17"/>
        <v>20</v>
      </c>
      <c r="M60" s="142">
        <f t="shared" si="17"/>
        <v>25</v>
      </c>
      <c r="N60" s="142">
        <f t="shared" si="17"/>
        <v>25</v>
      </c>
      <c r="O60" s="142">
        <f t="shared" si="17"/>
        <v>25</v>
      </c>
      <c r="P60" s="142">
        <f t="shared" si="17"/>
        <v>25</v>
      </c>
      <c r="Q60" s="142">
        <f t="shared" si="17"/>
        <v>25</v>
      </c>
      <c r="R60" s="142">
        <f t="shared" si="17"/>
        <v>25</v>
      </c>
      <c r="S60" s="142">
        <f t="shared" si="17"/>
        <v>25</v>
      </c>
      <c r="T60" s="142">
        <f t="shared" si="17"/>
        <v>25</v>
      </c>
      <c r="U60" s="142">
        <f t="shared" si="17"/>
        <v>25</v>
      </c>
      <c r="V60" s="142">
        <f t="shared" si="17"/>
        <v>25</v>
      </c>
      <c r="W60" s="142">
        <f t="shared" si="17"/>
        <v>25</v>
      </c>
      <c r="X60" s="142">
        <f t="shared" si="17"/>
        <v>25</v>
      </c>
      <c r="Y60" s="142">
        <f t="shared" si="17"/>
        <v>25</v>
      </c>
      <c r="Z60" s="142">
        <f t="shared" si="17"/>
        <v>25</v>
      </c>
      <c r="AA60" s="142">
        <f t="shared" si="17"/>
        <v>25</v>
      </c>
      <c r="AB60" s="142">
        <f t="shared" si="17"/>
        <v>25</v>
      </c>
      <c r="AC60" s="142">
        <f t="shared" si="17"/>
        <v>25</v>
      </c>
      <c r="AD60" s="142">
        <f t="shared" si="17"/>
        <v>25</v>
      </c>
      <c r="AE60" s="142">
        <f t="shared" si="17"/>
        <v>25</v>
      </c>
      <c r="AF60" s="142">
        <f t="shared" si="17"/>
        <v>25</v>
      </c>
      <c r="AG60" s="142">
        <f t="shared" si="17"/>
        <v>25</v>
      </c>
      <c r="AH60" s="142">
        <f t="shared" si="17"/>
        <v>25</v>
      </c>
      <c r="AI60" s="142">
        <f t="shared" si="17"/>
        <v>25</v>
      </c>
      <c r="AJ60" s="142">
        <f t="shared" ref="AJ60:BP60" si="18">SUM(AJ57:AJ58)</f>
        <v>25</v>
      </c>
      <c r="AK60" s="142">
        <f t="shared" si="18"/>
        <v>25</v>
      </c>
      <c r="AL60" s="142">
        <f t="shared" si="18"/>
        <v>25</v>
      </c>
      <c r="AM60" s="142">
        <f t="shared" si="18"/>
        <v>25</v>
      </c>
      <c r="AN60" s="142">
        <f t="shared" si="18"/>
        <v>25</v>
      </c>
      <c r="AO60" s="142">
        <f t="shared" si="18"/>
        <v>25</v>
      </c>
      <c r="AP60" s="142">
        <f t="shared" si="18"/>
        <v>25</v>
      </c>
      <c r="AQ60" s="142">
        <f t="shared" si="18"/>
        <v>25</v>
      </c>
      <c r="AR60" s="142">
        <f t="shared" si="18"/>
        <v>25</v>
      </c>
      <c r="AS60" s="142">
        <f t="shared" si="18"/>
        <v>25</v>
      </c>
      <c r="AT60" s="142">
        <f t="shared" si="18"/>
        <v>25</v>
      </c>
      <c r="AU60" s="142">
        <f t="shared" si="18"/>
        <v>25</v>
      </c>
      <c r="AV60" s="142">
        <f t="shared" si="18"/>
        <v>25</v>
      </c>
      <c r="AW60" s="142">
        <f t="shared" si="18"/>
        <v>25</v>
      </c>
      <c r="AX60" s="142">
        <f t="shared" si="18"/>
        <v>25</v>
      </c>
      <c r="AY60" s="142">
        <f t="shared" si="18"/>
        <v>25</v>
      </c>
      <c r="AZ60" s="142">
        <f t="shared" si="18"/>
        <v>25</v>
      </c>
      <c r="BA60" s="142">
        <f t="shared" si="18"/>
        <v>25</v>
      </c>
      <c r="BB60" s="142">
        <f t="shared" si="18"/>
        <v>25</v>
      </c>
      <c r="BC60" s="142">
        <f t="shared" si="18"/>
        <v>25</v>
      </c>
      <c r="BD60" s="142">
        <f t="shared" si="18"/>
        <v>25</v>
      </c>
      <c r="BE60" s="142">
        <f t="shared" si="18"/>
        <v>25</v>
      </c>
      <c r="BF60" s="142">
        <f t="shared" si="18"/>
        <v>25</v>
      </c>
      <c r="BG60" s="142">
        <f t="shared" si="18"/>
        <v>25</v>
      </c>
      <c r="BH60" s="142">
        <f t="shared" si="18"/>
        <v>25</v>
      </c>
      <c r="BI60" s="142">
        <f t="shared" si="18"/>
        <v>25</v>
      </c>
      <c r="BJ60" s="142">
        <f t="shared" si="18"/>
        <v>25</v>
      </c>
      <c r="BK60" s="142">
        <f t="shared" si="18"/>
        <v>25</v>
      </c>
      <c r="BL60" s="142">
        <f t="shared" si="18"/>
        <v>25</v>
      </c>
      <c r="BM60" s="142">
        <f t="shared" si="18"/>
        <v>25</v>
      </c>
      <c r="BN60" s="142">
        <f t="shared" si="18"/>
        <v>25</v>
      </c>
      <c r="BO60" s="142">
        <f t="shared" si="18"/>
        <v>25</v>
      </c>
      <c r="BP60" s="143">
        <f t="shared" si="18"/>
        <v>25</v>
      </c>
    </row>
    <row r="61" spans="2:68" s="111" customFormat="1">
      <c r="B61" s="1600" t="s">
        <v>234</v>
      </c>
      <c r="C61" s="1601"/>
      <c r="D61" s="103">
        <f>D57/D60</f>
        <v>0.38461538461538464</v>
      </c>
      <c r="E61" s="103">
        <f t="shared" ref="E61:BP61" si="19">E57/E60</f>
        <v>0.38461538461538464</v>
      </c>
      <c r="F61" s="103">
        <f t="shared" si="19"/>
        <v>0.38461538461538464</v>
      </c>
      <c r="G61" s="103">
        <f t="shared" si="19"/>
        <v>0.38461538461538464</v>
      </c>
      <c r="H61" s="103">
        <f t="shared" si="19"/>
        <v>0.38461538461538464</v>
      </c>
      <c r="I61" s="103">
        <f t="shared" si="19"/>
        <v>0.38461538461538464</v>
      </c>
      <c r="J61" s="103">
        <f t="shared" si="19"/>
        <v>0.5</v>
      </c>
      <c r="K61" s="103">
        <f t="shared" si="19"/>
        <v>0.5</v>
      </c>
      <c r="L61" s="103">
        <f t="shared" si="19"/>
        <v>0.5</v>
      </c>
      <c r="M61" s="103">
        <f t="shared" si="19"/>
        <v>0.5</v>
      </c>
      <c r="N61" s="103">
        <f t="shared" si="19"/>
        <v>0.5</v>
      </c>
      <c r="O61" s="103">
        <f t="shared" si="19"/>
        <v>0.5</v>
      </c>
      <c r="P61" s="103">
        <f t="shared" si="19"/>
        <v>0.5</v>
      </c>
      <c r="Q61" s="103">
        <f t="shared" si="19"/>
        <v>0.5</v>
      </c>
      <c r="R61" s="103">
        <f t="shared" si="19"/>
        <v>0.5</v>
      </c>
      <c r="S61" s="103">
        <f t="shared" si="19"/>
        <v>0.5</v>
      </c>
      <c r="T61" s="103">
        <f t="shared" si="19"/>
        <v>0.5</v>
      </c>
      <c r="U61" s="103">
        <f t="shared" si="19"/>
        <v>0.5</v>
      </c>
      <c r="V61" s="103">
        <f t="shared" si="19"/>
        <v>0.5</v>
      </c>
      <c r="W61" s="103">
        <f t="shared" si="19"/>
        <v>0.5</v>
      </c>
      <c r="X61" s="103">
        <f t="shared" si="19"/>
        <v>0.5</v>
      </c>
      <c r="Y61" s="103">
        <f t="shared" si="19"/>
        <v>0.5</v>
      </c>
      <c r="Z61" s="103">
        <f t="shared" si="19"/>
        <v>0.5</v>
      </c>
      <c r="AA61" s="103">
        <f t="shared" si="19"/>
        <v>0.5</v>
      </c>
      <c r="AB61" s="103">
        <f t="shared" si="19"/>
        <v>0.5</v>
      </c>
      <c r="AC61" s="103">
        <f t="shared" si="19"/>
        <v>0.5</v>
      </c>
      <c r="AD61" s="103">
        <f t="shared" si="19"/>
        <v>0.5</v>
      </c>
      <c r="AE61" s="103">
        <f t="shared" si="19"/>
        <v>0.5</v>
      </c>
      <c r="AF61" s="103">
        <f t="shared" si="19"/>
        <v>0.5</v>
      </c>
      <c r="AG61" s="103">
        <f t="shared" si="19"/>
        <v>0.5</v>
      </c>
      <c r="AH61" s="103">
        <f t="shared" si="19"/>
        <v>0.5</v>
      </c>
      <c r="AI61" s="103">
        <f t="shared" si="19"/>
        <v>0.5</v>
      </c>
      <c r="AJ61" s="103">
        <f t="shared" si="19"/>
        <v>0.5</v>
      </c>
      <c r="AK61" s="103">
        <f t="shared" si="19"/>
        <v>0.5</v>
      </c>
      <c r="AL61" s="103">
        <f t="shared" si="19"/>
        <v>0.5</v>
      </c>
      <c r="AM61" s="103">
        <f t="shared" si="19"/>
        <v>0.5</v>
      </c>
      <c r="AN61" s="103">
        <f t="shared" si="19"/>
        <v>0.5</v>
      </c>
      <c r="AO61" s="103">
        <f t="shared" si="19"/>
        <v>0.5</v>
      </c>
      <c r="AP61" s="103">
        <f t="shared" si="19"/>
        <v>0.5</v>
      </c>
      <c r="AQ61" s="103">
        <f t="shared" si="19"/>
        <v>0.5</v>
      </c>
      <c r="AR61" s="103">
        <f t="shared" si="19"/>
        <v>0.5</v>
      </c>
      <c r="AS61" s="103">
        <f t="shared" si="19"/>
        <v>0.5</v>
      </c>
      <c r="AT61" s="103">
        <f t="shared" si="19"/>
        <v>0.5</v>
      </c>
      <c r="AU61" s="103">
        <f t="shared" si="19"/>
        <v>0.5</v>
      </c>
      <c r="AV61" s="103">
        <f t="shared" si="19"/>
        <v>0.5</v>
      </c>
      <c r="AW61" s="103">
        <f t="shared" si="19"/>
        <v>0.5</v>
      </c>
      <c r="AX61" s="103">
        <f t="shared" si="19"/>
        <v>0.5</v>
      </c>
      <c r="AY61" s="103">
        <f t="shared" si="19"/>
        <v>0.5</v>
      </c>
      <c r="AZ61" s="103">
        <f t="shared" si="19"/>
        <v>0.5</v>
      </c>
      <c r="BA61" s="103">
        <f t="shared" si="19"/>
        <v>0.5</v>
      </c>
      <c r="BB61" s="103">
        <f t="shared" si="19"/>
        <v>0.5</v>
      </c>
      <c r="BC61" s="103">
        <f t="shared" si="19"/>
        <v>0.5</v>
      </c>
      <c r="BD61" s="103">
        <f t="shared" si="19"/>
        <v>0.5</v>
      </c>
      <c r="BE61" s="103">
        <f t="shared" si="19"/>
        <v>0.5</v>
      </c>
      <c r="BF61" s="103">
        <f t="shared" si="19"/>
        <v>0.5</v>
      </c>
      <c r="BG61" s="103">
        <f t="shared" si="19"/>
        <v>0.5</v>
      </c>
      <c r="BH61" s="103">
        <f t="shared" si="19"/>
        <v>0.5</v>
      </c>
      <c r="BI61" s="103">
        <f t="shared" si="19"/>
        <v>0.5</v>
      </c>
      <c r="BJ61" s="103">
        <f t="shared" si="19"/>
        <v>0.5</v>
      </c>
      <c r="BK61" s="103">
        <f t="shared" si="19"/>
        <v>0.5</v>
      </c>
      <c r="BL61" s="103">
        <f t="shared" si="19"/>
        <v>0.5</v>
      </c>
      <c r="BM61" s="103">
        <f t="shared" si="19"/>
        <v>0.5</v>
      </c>
      <c r="BN61" s="103">
        <f t="shared" si="19"/>
        <v>0.5</v>
      </c>
      <c r="BO61" s="103">
        <f t="shared" si="19"/>
        <v>0.5</v>
      </c>
      <c r="BP61" s="104">
        <f t="shared" si="19"/>
        <v>0.5</v>
      </c>
    </row>
    <row r="62" spans="2:68" s="111" customFormat="1">
      <c r="B62" s="1606" t="s">
        <v>235</v>
      </c>
      <c r="C62" s="1607"/>
      <c r="D62" s="105">
        <f>D58/D60</f>
        <v>0.61538461538461542</v>
      </c>
      <c r="E62" s="105">
        <f t="shared" ref="E62:BP62" si="20">E58/E60</f>
        <v>0.61538461538461542</v>
      </c>
      <c r="F62" s="105">
        <f t="shared" si="20"/>
        <v>0.61538461538461542</v>
      </c>
      <c r="G62" s="105">
        <f t="shared" si="20"/>
        <v>0.61538461538461542</v>
      </c>
      <c r="H62" s="105">
        <f t="shared" si="20"/>
        <v>0.61538461538461542</v>
      </c>
      <c r="I62" s="105">
        <f t="shared" si="20"/>
        <v>0.61538461538461542</v>
      </c>
      <c r="J62" s="105">
        <f t="shared" si="20"/>
        <v>0.5</v>
      </c>
      <c r="K62" s="105">
        <f t="shared" si="20"/>
        <v>0.5</v>
      </c>
      <c r="L62" s="105">
        <f t="shared" si="20"/>
        <v>0.5</v>
      </c>
      <c r="M62" s="105">
        <f t="shared" si="20"/>
        <v>0.5</v>
      </c>
      <c r="N62" s="105">
        <f t="shared" si="20"/>
        <v>0.5</v>
      </c>
      <c r="O62" s="105">
        <f t="shared" si="20"/>
        <v>0.5</v>
      </c>
      <c r="P62" s="105">
        <f t="shared" si="20"/>
        <v>0.5</v>
      </c>
      <c r="Q62" s="105">
        <f t="shared" si="20"/>
        <v>0.5</v>
      </c>
      <c r="R62" s="105">
        <f t="shared" si="20"/>
        <v>0.5</v>
      </c>
      <c r="S62" s="105">
        <f t="shared" si="20"/>
        <v>0.5</v>
      </c>
      <c r="T62" s="105">
        <f t="shared" si="20"/>
        <v>0.5</v>
      </c>
      <c r="U62" s="105">
        <f t="shared" si="20"/>
        <v>0.5</v>
      </c>
      <c r="V62" s="105">
        <f t="shared" si="20"/>
        <v>0.5</v>
      </c>
      <c r="W62" s="105">
        <f t="shared" si="20"/>
        <v>0.5</v>
      </c>
      <c r="X62" s="105">
        <f t="shared" si="20"/>
        <v>0.5</v>
      </c>
      <c r="Y62" s="105">
        <f t="shared" si="20"/>
        <v>0.5</v>
      </c>
      <c r="Z62" s="105">
        <f t="shared" si="20"/>
        <v>0.5</v>
      </c>
      <c r="AA62" s="105">
        <f t="shared" si="20"/>
        <v>0.5</v>
      </c>
      <c r="AB62" s="105">
        <f t="shared" si="20"/>
        <v>0.5</v>
      </c>
      <c r="AC62" s="105">
        <f t="shared" si="20"/>
        <v>0.5</v>
      </c>
      <c r="AD62" s="105">
        <f t="shared" si="20"/>
        <v>0.5</v>
      </c>
      <c r="AE62" s="105">
        <f t="shared" si="20"/>
        <v>0.5</v>
      </c>
      <c r="AF62" s="105">
        <f t="shared" si="20"/>
        <v>0.5</v>
      </c>
      <c r="AG62" s="105">
        <f t="shared" si="20"/>
        <v>0.5</v>
      </c>
      <c r="AH62" s="105">
        <f t="shared" si="20"/>
        <v>0.5</v>
      </c>
      <c r="AI62" s="105">
        <f t="shared" si="20"/>
        <v>0.5</v>
      </c>
      <c r="AJ62" s="105">
        <f t="shared" si="20"/>
        <v>0.5</v>
      </c>
      <c r="AK62" s="105">
        <f t="shared" si="20"/>
        <v>0.5</v>
      </c>
      <c r="AL62" s="105">
        <f t="shared" si="20"/>
        <v>0.5</v>
      </c>
      <c r="AM62" s="105">
        <f t="shared" si="20"/>
        <v>0.5</v>
      </c>
      <c r="AN62" s="105">
        <f t="shared" si="20"/>
        <v>0.5</v>
      </c>
      <c r="AO62" s="105">
        <f t="shared" si="20"/>
        <v>0.5</v>
      </c>
      <c r="AP62" s="105">
        <f t="shared" si="20"/>
        <v>0.5</v>
      </c>
      <c r="AQ62" s="105">
        <f t="shared" si="20"/>
        <v>0.5</v>
      </c>
      <c r="AR62" s="105">
        <f t="shared" si="20"/>
        <v>0.5</v>
      </c>
      <c r="AS62" s="105">
        <f t="shared" si="20"/>
        <v>0.5</v>
      </c>
      <c r="AT62" s="105">
        <f t="shared" si="20"/>
        <v>0.5</v>
      </c>
      <c r="AU62" s="105">
        <f t="shared" si="20"/>
        <v>0.5</v>
      </c>
      <c r="AV62" s="105">
        <f t="shared" si="20"/>
        <v>0.5</v>
      </c>
      <c r="AW62" s="105">
        <f t="shared" si="20"/>
        <v>0.5</v>
      </c>
      <c r="AX62" s="105">
        <f t="shared" si="20"/>
        <v>0.5</v>
      </c>
      <c r="AY62" s="105">
        <f t="shared" si="20"/>
        <v>0.5</v>
      </c>
      <c r="AZ62" s="105">
        <f t="shared" si="20"/>
        <v>0.5</v>
      </c>
      <c r="BA62" s="105">
        <f t="shared" si="20"/>
        <v>0.5</v>
      </c>
      <c r="BB62" s="105">
        <f t="shared" si="20"/>
        <v>0.5</v>
      </c>
      <c r="BC62" s="105">
        <f t="shared" si="20"/>
        <v>0.5</v>
      </c>
      <c r="BD62" s="105">
        <f t="shared" si="20"/>
        <v>0.5</v>
      </c>
      <c r="BE62" s="105">
        <f t="shared" si="20"/>
        <v>0.5</v>
      </c>
      <c r="BF62" s="105">
        <f t="shared" si="20"/>
        <v>0.5</v>
      </c>
      <c r="BG62" s="105">
        <f t="shared" si="20"/>
        <v>0.5</v>
      </c>
      <c r="BH62" s="105">
        <f t="shared" si="20"/>
        <v>0.5</v>
      </c>
      <c r="BI62" s="105">
        <f t="shared" si="20"/>
        <v>0.5</v>
      </c>
      <c r="BJ62" s="105">
        <f t="shared" si="20"/>
        <v>0.5</v>
      </c>
      <c r="BK62" s="105">
        <f t="shared" si="20"/>
        <v>0.5</v>
      </c>
      <c r="BL62" s="105">
        <f t="shared" si="20"/>
        <v>0.5</v>
      </c>
      <c r="BM62" s="105">
        <f t="shared" si="20"/>
        <v>0.5</v>
      </c>
      <c r="BN62" s="105">
        <f t="shared" si="20"/>
        <v>0.5</v>
      </c>
      <c r="BO62" s="105">
        <f t="shared" si="20"/>
        <v>0.5</v>
      </c>
      <c r="BP62" s="106">
        <f t="shared" si="20"/>
        <v>0.5</v>
      </c>
    </row>
    <row r="63" spans="2:68" s="147" customFormat="1"/>
    <row r="64" spans="2:68" s="60" customFormat="1">
      <c r="O64" s="122"/>
    </row>
    <row r="65" spans="2:68" s="60" customFormat="1"/>
    <row r="66" spans="2:68" s="60" customFormat="1" ht="18.75">
      <c r="B66" s="1602" t="s">
        <v>239</v>
      </c>
      <c r="C66" s="1603"/>
      <c r="D66" s="86"/>
      <c r="E66" s="86"/>
      <c r="F66" s="86"/>
      <c r="G66" s="86"/>
      <c r="H66" s="86"/>
      <c r="I66" s="128" t="s">
        <v>228</v>
      </c>
      <c r="J66" s="129">
        <f>S34</f>
        <v>15</v>
      </c>
      <c r="K66" s="86">
        <f>J66</f>
        <v>15</v>
      </c>
      <c r="L66" s="86">
        <f t="shared" ref="L66" si="21">K66</f>
        <v>15</v>
      </c>
      <c r="M66" s="129">
        <f>T34</f>
        <v>20</v>
      </c>
      <c r="N66" s="86">
        <f t="shared" ref="N66:BP66" si="22">M66</f>
        <v>20</v>
      </c>
      <c r="O66" s="86">
        <f t="shared" si="22"/>
        <v>20</v>
      </c>
      <c r="P66" s="86">
        <f t="shared" si="22"/>
        <v>20</v>
      </c>
      <c r="Q66" s="86">
        <f t="shared" si="22"/>
        <v>20</v>
      </c>
      <c r="R66" s="86">
        <f t="shared" si="22"/>
        <v>20</v>
      </c>
      <c r="S66" s="86">
        <f t="shared" si="22"/>
        <v>20</v>
      </c>
      <c r="T66" s="86">
        <f t="shared" si="22"/>
        <v>20</v>
      </c>
      <c r="U66" s="86">
        <f t="shared" si="22"/>
        <v>20</v>
      </c>
      <c r="V66" s="86">
        <f t="shared" si="22"/>
        <v>20</v>
      </c>
      <c r="W66" s="86">
        <f t="shared" si="22"/>
        <v>20</v>
      </c>
      <c r="X66" s="86">
        <f t="shared" si="22"/>
        <v>20</v>
      </c>
      <c r="Y66" s="86">
        <f t="shared" si="22"/>
        <v>20</v>
      </c>
      <c r="Z66" s="86">
        <f t="shared" si="22"/>
        <v>20</v>
      </c>
      <c r="AA66" s="86">
        <f t="shared" si="22"/>
        <v>20</v>
      </c>
      <c r="AB66" s="86">
        <f t="shared" si="22"/>
        <v>20</v>
      </c>
      <c r="AC66" s="86">
        <f t="shared" si="22"/>
        <v>20</v>
      </c>
      <c r="AD66" s="86">
        <f t="shared" si="22"/>
        <v>20</v>
      </c>
      <c r="AE66" s="86">
        <f t="shared" si="22"/>
        <v>20</v>
      </c>
      <c r="AF66" s="86">
        <f t="shared" si="22"/>
        <v>20</v>
      </c>
      <c r="AG66" s="86">
        <f t="shared" si="22"/>
        <v>20</v>
      </c>
      <c r="AH66" s="86">
        <f t="shared" si="22"/>
        <v>20</v>
      </c>
      <c r="AI66" s="86">
        <f t="shared" si="22"/>
        <v>20</v>
      </c>
      <c r="AJ66" s="86">
        <f t="shared" si="22"/>
        <v>20</v>
      </c>
      <c r="AK66" s="86">
        <f t="shared" si="22"/>
        <v>20</v>
      </c>
      <c r="AL66" s="86">
        <f t="shared" si="22"/>
        <v>20</v>
      </c>
      <c r="AM66" s="86">
        <f t="shared" si="22"/>
        <v>20</v>
      </c>
      <c r="AN66" s="86">
        <f t="shared" si="22"/>
        <v>20</v>
      </c>
      <c r="AO66" s="86">
        <f t="shared" si="22"/>
        <v>20</v>
      </c>
      <c r="AP66" s="86">
        <f t="shared" si="22"/>
        <v>20</v>
      </c>
      <c r="AQ66" s="86">
        <f t="shared" si="22"/>
        <v>20</v>
      </c>
      <c r="AR66" s="86">
        <f t="shared" si="22"/>
        <v>20</v>
      </c>
      <c r="AS66" s="86">
        <f t="shared" si="22"/>
        <v>20</v>
      </c>
      <c r="AT66" s="86">
        <f t="shared" si="22"/>
        <v>20</v>
      </c>
      <c r="AU66" s="86">
        <f t="shared" si="22"/>
        <v>20</v>
      </c>
      <c r="AV66" s="86">
        <f t="shared" si="22"/>
        <v>20</v>
      </c>
      <c r="AW66" s="86">
        <f t="shared" si="22"/>
        <v>20</v>
      </c>
      <c r="AX66" s="86">
        <f t="shared" si="22"/>
        <v>20</v>
      </c>
      <c r="AY66" s="86">
        <f t="shared" si="22"/>
        <v>20</v>
      </c>
      <c r="AZ66" s="86">
        <f t="shared" si="22"/>
        <v>20</v>
      </c>
      <c r="BA66" s="86">
        <f t="shared" si="22"/>
        <v>20</v>
      </c>
      <c r="BB66" s="86">
        <f t="shared" si="22"/>
        <v>20</v>
      </c>
      <c r="BC66" s="86">
        <f t="shared" si="22"/>
        <v>20</v>
      </c>
      <c r="BD66" s="86">
        <f t="shared" si="22"/>
        <v>20</v>
      </c>
      <c r="BE66" s="86">
        <f t="shared" si="22"/>
        <v>20</v>
      </c>
      <c r="BF66" s="86">
        <f t="shared" si="22"/>
        <v>20</v>
      </c>
      <c r="BG66" s="86">
        <f t="shared" si="22"/>
        <v>20</v>
      </c>
      <c r="BH66" s="86">
        <f t="shared" si="22"/>
        <v>20</v>
      </c>
      <c r="BI66" s="86">
        <f t="shared" si="22"/>
        <v>20</v>
      </c>
      <c r="BJ66" s="86">
        <f t="shared" si="22"/>
        <v>20</v>
      </c>
      <c r="BK66" s="86">
        <f t="shared" si="22"/>
        <v>20</v>
      </c>
      <c r="BL66" s="86">
        <f t="shared" si="22"/>
        <v>20</v>
      </c>
      <c r="BM66" s="86">
        <f t="shared" si="22"/>
        <v>20</v>
      </c>
      <c r="BN66" s="86">
        <f t="shared" si="22"/>
        <v>20</v>
      </c>
      <c r="BO66" s="86">
        <f t="shared" si="22"/>
        <v>20</v>
      </c>
      <c r="BP66" s="130">
        <f t="shared" si="22"/>
        <v>20</v>
      </c>
    </row>
    <row r="67" spans="2:68" s="60" customFormat="1">
      <c r="B67" s="121" t="s">
        <v>111</v>
      </c>
      <c r="C67" s="122" t="s">
        <v>226</v>
      </c>
      <c r="D67" s="131">
        <f>'3. Inputs'!E73</f>
        <v>5</v>
      </c>
      <c r="E67" s="132">
        <f>'3. Inputs'!F73</f>
        <v>5</v>
      </c>
      <c r="F67" s="132">
        <f>'3. Inputs'!G73</f>
        <v>5</v>
      </c>
      <c r="G67" s="132">
        <f>'3. Inputs'!H73</f>
        <v>5</v>
      </c>
      <c r="H67" s="132">
        <f>'3. Inputs'!I73</f>
        <v>5</v>
      </c>
      <c r="I67" s="133">
        <f>'3. Inputs'!J73</f>
        <v>5</v>
      </c>
      <c r="J67" s="122">
        <f>J66*$D$33</f>
        <v>7.5</v>
      </c>
      <c r="K67" s="122">
        <f t="shared" ref="K67:BP67" si="23">K66*$D$31</f>
        <v>7.5</v>
      </c>
      <c r="L67" s="122">
        <f t="shared" si="23"/>
        <v>7.5</v>
      </c>
      <c r="M67" s="122">
        <f t="shared" si="23"/>
        <v>10</v>
      </c>
      <c r="N67" s="122">
        <f t="shared" si="23"/>
        <v>10</v>
      </c>
      <c r="O67" s="122">
        <f t="shared" si="23"/>
        <v>10</v>
      </c>
      <c r="P67" s="122">
        <f t="shared" si="23"/>
        <v>10</v>
      </c>
      <c r="Q67" s="122">
        <f t="shared" si="23"/>
        <v>10</v>
      </c>
      <c r="R67" s="122">
        <f t="shared" si="23"/>
        <v>10</v>
      </c>
      <c r="S67" s="122">
        <f t="shared" si="23"/>
        <v>10</v>
      </c>
      <c r="T67" s="122">
        <f t="shared" si="23"/>
        <v>10</v>
      </c>
      <c r="U67" s="122">
        <f t="shared" si="23"/>
        <v>10</v>
      </c>
      <c r="V67" s="122">
        <f t="shared" si="23"/>
        <v>10</v>
      </c>
      <c r="W67" s="122">
        <f t="shared" si="23"/>
        <v>10</v>
      </c>
      <c r="X67" s="122">
        <f t="shared" si="23"/>
        <v>10</v>
      </c>
      <c r="Y67" s="122">
        <f t="shared" si="23"/>
        <v>10</v>
      </c>
      <c r="Z67" s="122">
        <f t="shared" si="23"/>
        <v>10</v>
      </c>
      <c r="AA67" s="122">
        <f t="shared" si="23"/>
        <v>10</v>
      </c>
      <c r="AB67" s="122">
        <f t="shared" si="23"/>
        <v>10</v>
      </c>
      <c r="AC67" s="122">
        <f t="shared" si="23"/>
        <v>10</v>
      </c>
      <c r="AD67" s="122">
        <f t="shared" si="23"/>
        <v>10</v>
      </c>
      <c r="AE67" s="122">
        <f t="shared" si="23"/>
        <v>10</v>
      </c>
      <c r="AF67" s="122">
        <f t="shared" si="23"/>
        <v>10</v>
      </c>
      <c r="AG67" s="122">
        <f t="shared" si="23"/>
        <v>10</v>
      </c>
      <c r="AH67" s="122">
        <f t="shared" si="23"/>
        <v>10</v>
      </c>
      <c r="AI67" s="122">
        <f t="shared" si="23"/>
        <v>10</v>
      </c>
      <c r="AJ67" s="122">
        <f t="shared" si="23"/>
        <v>10</v>
      </c>
      <c r="AK67" s="122">
        <f t="shared" si="23"/>
        <v>10</v>
      </c>
      <c r="AL67" s="122">
        <f t="shared" si="23"/>
        <v>10</v>
      </c>
      <c r="AM67" s="122">
        <f t="shared" si="23"/>
        <v>10</v>
      </c>
      <c r="AN67" s="122">
        <f t="shared" si="23"/>
        <v>10</v>
      </c>
      <c r="AO67" s="122">
        <f t="shared" si="23"/>
        <v>10</v>
      </c>
      <c r="AP67" s="122">
        <f t="shared" si="23"/>
        <v>10</v>
      </c>
      <c r="AQ67" s="122">
        <f t="shared" si="23"/>
        <v>10</v>
      </c>
      <c r="AR67" s="122">
        <f t="shared" si="23"/>
        <v>10</v>
      </c>
      <c r="AS67" s="122">
        <f t="shared" si="23"/>
        <v>10</v>
      </c>
      <c r="AT67" s="122">
        <f t="shared" si="23"/>
        <v>10</v>
      </c>
      <c r="AU67" s="122">
        <f t="shared" si="23"/>
        <v>10</v>
      </c>
      <c r="AV67" s="122">
        <f t="shared" si="23"/>
        <v>10</v>
      </c>
      <c r="AW67" s="122">
        <f t="shared" si="23"/>
        <v>10</v>
      </c>
      <c r="AX67" s="122">
        <f t="shared" si="23"/>
        <v>10</v>
      </c>
      <c r="AY67" s="122">
        <f t="shared" si="23"/>
        <v>10</v>
      </c>
      <c r="AZ67" s="122">
        <f t="shared" si="23"/>
        <v>10</v>
      </c>
      <c r="BA67" s="122">
        <f t="shared" si="23"/>
        <v>10</v>
      </c>
      <c r="BB67" s="122">
        <f t="shared" si="23"/>
        <v>10</v>
      </c>
      <c r="BC67" s="122">
        <f t="shared" si="23"/>
        <v>10</v>
      </c>
      <c r="BD67" s="122">
        <f t="shared" si="23"/>
        <v>10</v>
      </c>
      <c r="BE67" s="122">
        <f t="shared" si="23"/>
        <v>10</v>
      </c>
      <c r="BF67" s="122">
        <f t="shared" si="23"/>
        <v>10</v>
      </c>
      <c r="BG67" s="122">
        <f t="shared" si="23"/>
        <v>10</v>
      </c>
      <c r="BH67" s="122">
        <f t="shared" si="23"/>
        <v>10</v>
      </c>
      <c r="BI67" s="122">
        <f t="shared" si="23"/>
        <v>10</v>
      </c>
      <c r="BJ67" s="122">
        <f t="shared" si="23"/>
        <v>10</v>
      </c>
      <c r="BK67" s="122">
        <f t="shared" si="23"/>
        <v>10</v>
      </c>
      <c r="BL67" s="122">
        <f t="shared" si="23"/>
        <v>10</v>
      </c>
      <c r="BM67" s="122">
        <f t="shared" si="23"/>
        <v>10</v>
      </c>
      <c r="BN67" s="122">
        <f t="shared" si="23"/>
        <v>10</v>
      </c>
      <c r="BO67" s="122">
        <f t="shared" si="23"/>
        <v>10</v>
      </c>
      <c r="BP67" s="123">
        <f t="shared" si="23"/>
        <v>10</v>
      </c>
    </row>
    <row r="68" spans="2:68" s="60" customFormat="1">
      <c r="B68" s="121" t="s">
        <v>112</v>
      </c>
      <c r="C68" s="122" t="s">
        <v>226</v>
      </c>
      <c r="D68" s="134">
        <f>'3. Inputs'!E74</f>
        <v>8</v>
      </c>
      <c r="E68" s="118">
        <f>'3. Inputs'!F74</f>
        <v>8</v>
      </c>
      <c r="F68" s="118">
        <f>'3. Inputs'!G74</f>
        <v>8</v>
      </c>
      <c r="G68" s="118">
        <f>'3. Inputs'!H74</f>
        <v>8</v>
      </c>
      <c r="H68" s="118">
        <f>'3. Inputs'!I74</f>
        <v>8</v>
      </c>
      <c r="I68" s="135">
        <f>'3. Inputs'!J74</f>
        <v>8</v>
      </c>
      <c r="J68" s="122">
        <f>J66*$E$33</f>
        <v>7.5</v>
      </c>
      <c r="K68" s="122">
        <f t="shared" ref="K68:BP68" si="24">K66*$E$31</f>
        <v>7.5</v>
      </c>
      <c r="L68" s="122">
        <f t="shared" si="24"/>
        <v>7.5</v>
      </c>
      <c r="M68" s="122">
        <f t="shared" si="24"/>
        <v>10</v>
      </c>
      <c r="N68" s="122">
        <f t="shared" si="24"/>
        <v>10</v>
      </c>
      <c r="O68" s="122">
        <f t="shared" si="24"/>
        <v>10</v>
      </c>
      <c r="P68" s="122">
        <f t="shared" si="24"/>
        <v>10</v>
      </c>
      <c r="Q68" s="122">
        <f t="shared" si="24"/>
        <v>10</v>
      </c>
      <c r="R68" s="122">
        <f t="shared" si="24"/>
        <v>10</v>
      </c>
      <c r="S68" s="122">
        <f t="shared" si="24"/>
        <v>10</v>
      </c>
      <c r="T68" s="122">
        <f t="shared" si="24"/>
        <v>10</v>
      </c>
      <c r="U68" s="122">
        <f t="shared" si="24"/>
        <v>10</v>
      </c>
      <c r="V68" s="122">
        <f t="shared" si="24"/>
        <v>10</v>
      </c>
      <c r="W68" s="122">
        <f t="shared" si="24"/>
        <v>10</v>
      </c>
      <c r="X68" s="122">
        <f t="shared" si="24"/>
        <v>10</v>
      </c>
      <c r="Y68" s="122">
        <f t="shared" si="24"/>
        <v>10</v>
      </c>
      <c r="Z68" s="122">
        <f t="shared" si="24"/>
        <v>10</v>
      </c>
      <c r="AA68" s="122">
        <f t="shared" si="24"/>
        <v>10</v>
      </c>
      <c r="AB68" s="122">
        <f t="shared" si="24"/>
        <v>10</v>
      </c>
      <c r="AC68" s="122">
        <f t="shared" si="24"/>
        <v>10</v>
      </c>
      <c r="AD68" s="122">
        <f t="shared" si="24"/>
        <v>10</v>
      </c>
      <c r="AE68" s="122">
        <f t="shared" si="24"/>
        <v>10</v>
      </c>
      <c r="AF68" s="122">
        <f t="shared" si="24"/>
        <v>10</v>
      </c>
      <c r="AG68" s="122">
        <f t="shared" si="24"/>
        <v>10</v>
      </c>
      <c r="AH68" s="122">
        <f t="shared" si="24"/>
        <v>10</v>
      </c>
      <c r="AI68" s="122">
        <f t="shared" si="24"/>
        <v>10</v>
      </c>
      <c r="AJ68" s="122">
        <f t="shared" si="24"/>
        <v>10</v>
      </c>
      <c r="AK68" s="122">
        <f t="shared" si="24"/>
        <v>10</v>
      </c>
      <c r="AL68" s="122">
        <f t="shared" si="24"/>
        <v>10</v>
      </c>
      <c r="AM68" s="122">
        <f t="shared" si="24"/>
        <v>10</v>
      </c>
      <c r="AN68" s="122">
        <f t="shared" si="24"/>
        <v>10</v>
      </c>
      <c r="AO68" s="122">
        <f t="shared" si="24"/>
        <v>10</v>
      </c>
      <c r="AP68" s="122">
        <f t="shared" si="24"/>
        <v>10</v>
      </c>
      <c r="AQ68" s="122">
        <f t="shared" si="24"/>
        <v>10</v>
      </c>
      <c r="AR68" s="122">
        <f t="shared" si="24"/>
        <v>10</v>
      </c>
      <c r="AS68" s="122">
        <f t="shared" si="24"/>
        <v>10</v>
      </c>
      <c r="AT68" s="122">
        <f t="shared" si="24"/>
        <v>10</v>
      </c>
      <c r="AU68" s="122">
        <f t="shared" si="24"/>
        <v>10</v>
      </c>
      <c r="AV68" s="122">
        <f t="shared" si="24"/>
        <v>10</v>
      </c>
      <c r="AW68" s="122">
        <f t="shared" si="24"/>
        <v>10</v>
      </c>
      <c r="AX68" s="122">
        <f t="shared" si="24"/>
        <v>10</v>
      </c>
      <c r="AY68" s="122">
        <f t="shared" si="24"/>
        <v>10</v>
      </c>
      <c r="AZ68" s="122">
        <f t="shared" si="24"/>
        <v>10</v>
      </c>
      <c r="BA68" s="122">
        <f t="shared" si="24"/>
        <v>10</v>
      </c>
      <c r="BB68" s="122">
        <f t="shared" si="24"/>
        <v>10</v>
      </c>
      <c r="BC68" s="122">
        <f t="shared" si="24"/>
        <v>10</v>
      </c>
      <c r="BD68" s="122">
        <f t="shared" si="24"/>
        <v>10</v>
      </c>
      <c r="BE68" s="122">
        <f t="shared" si="24"/>
        <v>10</v>
      </c>
      <c r="BF68" s="122">
        <f t="shared" si="24"/>
        <v>10</v>
      </c>
      <c r="BG68" s="122">
        <f t="shared" si="24"/>
        <v>10</v>
      </c>
      <c r="BH68" s="122">
        <f t="shared" si="24"/>
        <v>10</v>
      </c>
      <c r="BI68" s="122">
        <f t="shared" si="24"/>
        <v>10</v>
      </c>
      <c r="BJ68" s="122">
        <f t="shared" si="24"/>
        <v>10</v>
      </c>
      <c r="BK68" s="122">
        <f t="shared" si="24"/>
        <v>10</v>
      </c>
      <c r="BL68" s="122">
        <f t="shared" si="24"/>
        <v>10</v>
      </c>
      <c r="BM68" s="122">
        <f t="shared" si="24"/>
        <v>10</v>
      </c>
      <c r="BN68" s="122">
        <f t="shared" si="24"/>
        <v>10</v>
      </c>
      <c r="BO68" s="122">
        <f t="shared" si="24"/>
        <v>10</v>
      </c>
      <c r="BP68" s="123">
        <f t="shared" si="24"/>
        <v>10</v>
      </c>
    </row>
    <row r="69" spans="2:68" s="60" customFormat="1">
      <c r="B69" s="139"/>
      <c r="C69" s="122"/>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1"/>
    </row>
    <row r="70" spans="2:68" s="144" customFormat="1">
      <c r="B70" s="1604" t="s">
        <v>238</v>
      </c>
      <c r="C70" s="1605"/>
      <c r="D70" s="142">
        <f t="shared" ref="D70:BO70" si="25">SUM(D67:D68)</f>
        <v>13</v>
      </c>
      <c r="E70" s="142">
        <f t="shared" si="25"/>
        <v>13</v>
      </c>
      <c r="F70" s="142">
        <f t="shared" si="25"/>
        <v>13</v>
      </c>
      <c r="G70" s="142">
        <f t="shared" si="25"/>
        <v>13</v>
      </c>
      <c r="H70" s="142">
        <f t="shared" si="25"/>
        <v>13</v>
      </c>
      <c r="I70" s="142">
        <f t="shared" si="25"/>
        <v>13</v>
      </c>
      <c r="J70" s="142">
        <f t="shared" si="25"/>
        <v>15</v>
      </c>
      <c r="K70" s="142">
        <f t="shared" si="25"/>
        <v>15</v>
      </c>
      <c r="L70" s="142">
        <f t="shared" si="25"/>
        <v>15</v>
      </c>
      <c r="M70" s="142">
        <f t="shared" si="25"/>
        <v>20</v>
      </c>
      <c r="N70" s="142">
        <f t="shared" si="25"/>
        <v>20</v>
      </c>
      <c r="O70" s="142">
        <f t="shared" si="25"/>
        <v>20</v>
      </c>
      <c r="P70" s="142">
        <f t="shared" si="25"/>
        <v>20</v>
      </c>
      <c r="Q70" s="142">
        <f t="shared" si="25"/>
        <v>20</v>
      </c>
      <c r="R70" s="142">
        <f t="shared" si="25"/>
        <v>20</v>
      </c>
      <c r="S70" s="142">
        <f t="shared" si="25"/>
        <v>20</v>
      </c>
      <c r="T70" s="142">
        <f t="shared" si="25"/>
        <v>20</v>
      </c>
      <c r="U70" s="142">
        <f t="shared" si="25"/>
        <v>20</v>
      </c>
      <c r="V70" s="142">
        <f t="shared" si="25"/>
        <v>20</v>
      </c>
      <c r="W70" s="142">
        <f t="shared" si="25"/>
        <v>20</v>
      </c>
      <c r="X70" s="142">
        <f t="shared" si="25"/>
        <v>20</v>
      </c>
      <c r="Y70" s="142">
        <f t="shared" si="25"/>
        <v>20</v>
      </c>
      <c r="Z70" s="142">
        <f t="shared" si="25"/>
        <v>20</v>
      </c>
      <c r="AA70" s="142">
        <f t="shared" si="25"/>
        <v>20</v>
      </c>
      <c r="AB70" s="142">
        <f t="shared" si="25"/>
        <v>20</v>
      </c>
      <c r="AC70" s="142">
        <f t="shared" si="25"/>
        <v>20</v>
      </c>
      <c r="AD70" s="142">
        <f t="shared" si="25"/>
        <v>20</v>
      </c>
      <c r="AE70" s="142">
        <f t="shared" si="25"/>
        <v>20</v>
      </c>
      <c r="AF70" s="142">
        <f t="shared" si="25"/>
        <v>20</v>
      </c>
      <c r="AG70" s="142">
        <f t="shared" si="25"/>
        <v>20</v>
      </c>
      <c r="AH70" s="142">
        <f t="shared" si="25"/>
        <v>20</v>
      </c>
      <c r="AI70" s="142">
        <f t="shared" si="25"/>
        <v>20</v>
      </c>
      <c r="AJ70" s="142">
        <f t="shared" si="25"/>
        <v>20</v>
      </c>
      <c r="AK70" s="142">
        <f t="shared" si="25"/>
        <v>20</v>
      </c>
      <c r="AL70" s="142">
        <f t="shared" si="25"/>
        <v>20</v>
      </c>
      <c r="AM70" s="142">
        <f t="shared" si="25"/>
        <v>20</v>
      </c>
      <c r="AN70" s="142">
        <f t="shared" si="25"/>
        <v>20</v>
      </c>
      <c r="AO70" s="142">
        <f t="shared" si="25"/>
        <v>20</v>
      </c>
      <c r="AP70" s="142">
        <f t="shared" si="25"/>
        <v>20</v>
      </c>
      <c r="AQ70" s="142">
        <f t="shared" si="25"/>
        <v>20</v>
      </c>
      <c r="AR70" s="142">
        <f t="shared" si="25"/>
        <v>20</v>
      </c>
      <c r="AS70" s="142">
        <f t="shared" si="25"/>
        <v>20</v>
      </c>
      <c r="AT70" s="142">
        <f t="shared" si="25"/>
        <v>20</v>
      </c>
      <c r="AU70" s="142">
        <f t="shared" si="25"/>
        <v>20</v>
      </c>
      <c r="AV70" s="142">
        <f t="shared" si="25"/>
        <v>20</v>
      </c>
      <c r="AW70" s="142">
        <f t="shared" si="25"/>
        <v>20</v>
      </c>
      <c r="AX70" s="142">
        <f t="shared" si="25"/>
        <v>20</v>
      </c>
      <c r="AY70" s="142">
        <f t="shared" si="25"/>
        <v>20</v>
      </c>
      <c r="AZ70" s="142">
        <f t="shared" si="25"/>
        <v>20</v>
      </c>
      <c r="BA70" s="142">
        <f t="shared" si="25"/>
        <v>20</v>
      </c>
      <c r="BB70" s="142">
        <f t="shared" si="25"/>
        <v>20</v>
      </c>
      <c r="BC70" s="142">
        <f t="shared" si="25"/>
        <v>20</v>
      </c>
      <c r="BD70" s="142">
        <f t="shared" si="25"/>
        <v>20</v>
      </c>
      <c r="BE70" s="142">
        <f t="shared" si="25"/>
        <v>20</v>
      </c>
      <c r="BF70" s="142">
        <f t="shared" si="25"/>
        <v>20</v>
      </c>
      <c r="BG70" s="142">
        <f t="shared" si="25"/>
        <v>20</v>
      </c>
      <c r="BH70" s="142">
        <f t="shared" si="25"/>
        <v>20</v>
      </c>
      <c r="BI70" s="142">
        <f t="shared" si="25"/>
        <v>20</v>
      </c>
      <c r="BJ70" s="142">
        <f t="shared" si="25"/>
        <v>20</v>
      </c>
      <c r="BK70" s="142">
        <f t="shared" si="25"/>
        <v>20</v>
      </c>
      <c r="BL70" s="142">
        <f t="shared" si="25"/>
        <v>20</v>
      </c>
      <c r="BM70" s="142">
        <f t="shared" si="25"/>
        <v>20</v>
      </c>
      <c r="BN70" s="142">
        <f t="shared" si="25"/>
        <v>20</v>
      </c>
      <c r="BO70" s="142">
        <f t="shared" si="25"/>
        <v>20</v>
      </c>
      <c r="BP70" s="143">
        <f t="shared" ref="BP70" si="26">SUM(BP67:BP68)</f>
        <v>20</v>
      </c>
    </row>
    <row r="71" spans="2:68" s="111" customFormat="1">
      <c r="B71" s="1600" t="s">
        <v>234</v>
      </c>
      <c r="C71" s="1601"/>
      <c r="D71" s="103">
        <f t="shared" ref="D71:BO71" si="27">D67/D70</f>
        <v>0.38461538461538464</v>
      </c>
      <c r="E71" s="103">
        <f t="shared" si="27"/>
        <v>0.38461538461538464</v>
      </c>
      <c r="F71" s="103">
        <f t="shared" si="27"/>
        <v>0.38461538461538464</v>
      </c>
      <c r="G71" s="103">
        <f t="shared" si="27"/>
        <v>0.38461538461538464</v>
      </c>
      <c r="H71" s="103">
        <f t="shared" si="27"/>
        <v>0.38461538461538464</v>
      </c>
      <c r="I71" s="103">
        <f t="shared" si="27"/>
        <v>0.38461538461538464</v>
      </c>
      <c r="J71" s="103">
        <f t="shared" si="27"/>
        <v>0.5</v>
      </c>
      <c r="K71" s="103">
        <f t="shared" si="27"/>
        <v>0.5</v>
      </c>
      <c r="L71" s="103">
        <f t="shared" si="27"/>
        <v>0.5</v>
      </c>
      <c r="M71" s="103">
        <f t="shared" si="27"/>
        <v>0.5</v>
      </c>
      <c r="N71" s="103">
        <f t="shared" si="27"/>
        <v>0.5</v>
      </c>
      <c r="O71" s="103">
        <f t="shared" si="27"/>
        <v>0.5</v>
      </c>
      <c r="P71" s="103">
        <f t="shared" si="27"/>
        <v>0.5</v>
      </c>
      <c r="Q71" s="103">
        <f t="shared" si="27"/>
        <v>0.5</v>
      </c>
      <c r="R71" s="103">
        <f t="shared" si="27"/>
        <v>0.5</v>
      </c>
      <c r="S71" s="103">
        <f t="shared" si="27"/>
        <v>0.5</v>
      </c>
      <c r="T71" s="103">
        <f t="shared" si="27"/>
        <v>0.5</v>
      </c>
      <c r="U71" s="103">
        <f t="shared" si="27"/>
        <v>0.5</v>
      </c>
      <c r="V71" s="103">
        <f t="shared" si="27"/>
        <v>0.5</v>
      </c>
      <c r="W71" s="103">
        <f t="shared" si="27"/>
        <v>0.5</v>
      </c>
      <c r="X71" s="103">
        <f t="shared" si="27"/>
        <v>0.5</v>
      </c>
      <c r="Y71" s="103">
        <f t="shared" si="27"/>
        <v>0.5</v>
      </c>
      <c r="Z71" s="103">
        <f t="shared" si="27"/>
        <v>0.5</v>
      </c>
      <c r="AA71" s="103">
        <f t="shared" si="27"/>
        <v>0.5</v>
      </c>
      <c r="AB71" s="103">
        <f t="shared" si="27"/>
        <v>0.5</v>
      </c>
      <c r="AC71" s="103">
        <f t="shared" si="27"/>
        <v>0.5</v>
      </c>
      <c r="AD71" s="103">
        <f t="shared" si="27"/>
        <v>0.5</v>
      </c>
      <c r="AE71" s="103">
        <f t="shared" si="27"/>
        <v>0.5</v>
      </c>
      <c r="AF71" s="103">
        <f t="shared" si="27"/>
        <v>0.5</v>
      </c>
      <c r="AG71" s="103">
        <f t="shared" si="27"/>
        <v>0.5</v>
      </c>
      <c r="AH71" s="103">
        <f t="shared" si="27"/>
        <v>0.5</v>
      </c>
      <c r="AI71" s="103">
        <f t="shared" si="27"/>
        <v>0.5</v>
      </c>
      <c r="AJ71" s="103">
        <f t="shared" si="27"/>
        <v>0.5</v>
      </c>
      <c r="AK71" s="103">
        <f t="shared" si="27"/>
        <v>0.5</v>
      </c>
      <c r="AL71" s="103">
        <f t="shared" si="27"/>
        <v>0.5</v>
      </c>
      <c r="AM71" s="103">
        <f t="shared" si="27"/>
        <v>0.5</v>
      </c>
      <c r="AN71" s="103">
        <f t="shared" si="27"/>
        <v>0.5</v>
      </c>
      <c r="AO71" s="103">
        <f t="shared" si="27"/>
        <v>0.5</v>
      </c>
      <c r="AP71" s="103">
        <f t="shared" si="27"/>
        <v>0.5</v>
      </c>
      <c r="AQ71" s="103">
        <f t="shared" si="27"/>
        <v>0.5</v>
      </c>
      <c r="AR71" s="103">
        <f t="shared" si="27"/>
        <v>0.5</v>
      </c>
      <c r="AS71" s="103">
        <f t="shared" si="27"/>
        <v>0.5</v>
      </c>
      <c r="AT71" s="103">
        <f t="shared" si="27"/>
        <v>0.5</v>
      </c>
      <c r="AU71" s="103">
        <f t="shared" si="27"/>
        <v>0.5</v>
      </c>
      <c r="AV71" s="103">
        <f t="shared" si="27"/>
        <v>0.5</v>
      </c>
      <c r="AW71" s="103">
        <f t="shared" si="27"/>
        <v>0.5</v>
      </c>
      <c r="AX71" s="103">
        <f t="shared" si="27"/>
        <v>0.5</v>
      </c>
      <c r="AY71" s="103">
        <f t="shared" si="27"/>
        <v>0.5</v>
      </c>
      <c r="AZ71" s="103">
        <f t="shared" si="27"/>
        <v>0.5</v>
      </c>
      <c r="BA71" s="103">
        <f t="shared" si="27"/>
        <v>0.5</v>
      </c>
      <c r="BB71" s="103">
        <f t="shared" si="27"/>
        <v>0.5</v>
      </c>
      <c r="BC71" s="103">
        <f t="shared" si="27"/>
        <v>0.5</v>
      </c>
      <c r="BD71" s="103">
        <f t="shared" si="27"/>
        <v>0.5</v>
      </c>
      <c r="BE71" s="103">
        <f t="shared" si="27"/>
        <v>0.5</v>
      </c>
      <c r="BF71" s="103">
        <f t="shared" si="27"/>
        <v>0.5</v>
      </c>
      <c r="BG71" s="103">
        <f t="shared" si="27"/>
        <v>0.5</v>
      </c>
      <c r="BH71" s="103">
        <f t="shared" si="27"/>
        <v>0.5</v>
      </c>
      <c r="BI71" s="103">
        <f t="shared" si="27"/>
        <v>0.5</v>
      </c>
      <c r="BJ71" s="103">
        <f t="shared" si="27"/>
        <v>0.5</v>
      </c>
      <c r="BK71" s="103">
        <f t="shared" si="27"/>
        <v>0.5</v>
      </c>
      <c r="BL71" s="103">
        <f t="shared" si="27"/>
        <v>0.5</v>
      </c>
      <c r="BM71" s="103">
        <f t="shared" si="27"/>
        <v>0.5</v>
      </c>
      <c r="BN71" s="103">
        <f t="shared" si="27"/>
        <v>0.5</v>
      </c>
      <c r="BO71" s="103">
        <f t="shared" si="27"/>
        <v>0.5</v>
      </c>
      <c r="BP71" s="104">
        <f t="shared" ref="BP71" si="28">BP67/BP70</f>
        <v>0.5</v>
      </c>
    </row>
    <row r="72" spans="2:68" s="111" customFormat="1">
      <c r="B72" s="1606" t="s">
        <v>235</v>
      </c>
      <c r="C72" s="1607"/>
      <c r="D72" s="105">
        <f t="shared" ref="D72:BO72" si="29">D68/D70</f>
        <v>0.61538461538461542</v>
      </c>
      <c r="E72" s="105">
        <f t="shared" si="29"/>
        <v>0.61538461538461542</v>
      </c>
      <c r="F72" s="105">
        <f t="shared" si="29"/>
        <v>0.61538461538461542</v>
      </c>
      <c r="G72" s="105">
        <f t="shared" si="29"/>
        <v>0.61538461538461542</v>
      </c>
      <c r="H72" s="105">
        <f t="shared" si="29"/>
        <v>0.61538461538461542</v>
      </c>
      <c r="I72" s="105">
        <f t="shared" si="29"/>
        <v>0.61538461538461542</v>
      </c>
      <c r="J72" s="105">
        <f t="shared" si="29"/>
        <v>0.5</v>
      </c>
      <c r="K72" s="105">
        <f t="shared" si="29"/>
        <v>0.5</v>
      </c>
      <c r="L72" s="105">
        <f t="shared" si="29"/>
        <v>0.5</v>
      </c>
      <c r="M72" s="105">
        <f t="shared" si="29"/>
        <v>0.5</v>
      </c>
      <c r="N72" s="105">
        <f t="shared" si="29"/>
        <v>0.5</v>
      </c>
      <c r="O72" s="105">
        <f t="shared" si="29"/>
        <v>0.5</v>
      </c>
      <c r="P72" s="105">
        <f t="shared" si="29"/>
        <v>0.5</v>
      </c>
      <c r="Q72" s="105">
        <f t="shared" si="29"/>
        <v>0.5</v>
      </c>
      <c r="R72" s="105">
        <f t="shared" si="29"/>
        <v>0.5</v>
      </c>
      <c r="S72" s="105">
        <f t="shared" si="29"/>
        <v>0.5</v>
      </c>
      <c r="T72" s="105">
        <f t="shared" si="29"/>
        <v>0.5</v>
      </c>
      <c r="U72" s="105">
        <f t="shared" si="29"/>
        <v>0.5</v>
      </c>
      <c r="V72" s="105">
        <f t="shared" si="29"/>
        <v>0.5</v>
      </c>
      <c r="W72" s="105">
        <f t="shared" si="29"/>
        <v>0.5</v>
      </c>
      <c r="X72" s="105">
        <f t="shared" si="29"/>
        <v>0.5</v>
      </c>
      <c r="Y72" s="105">
        <f t="shared" si="29"/>
        <v>0.5</v>
      </c>
      <c r="Z72" s="105">
        <f t="shared" si="29"/>
        <v>0.5</v>
      </c>
      <c r="AA72" s="105">
        <f t="shared" si="29"/>
        <v>0.5</v>
      </c>
      <c r="AB72" s="105">
        <f t="shared" si="29"/>
        <v>0.5</v>
      </c>
      <c r="AC72" s="105">
        <f t="shared" si="29"/>
        <v>0.5</v>
      </c>
      <c r="AD72" s="105">
        <f t="shared" si="29"/>
        <v>0.5</v>
      </c>
      <c r="AE72" s="105">
        <f t="shared" si="29"/>
        <v>0.5</v>
      </c>
      <c r="AF72" s="105">
        <f t="shared" si="29"/>
        <v>0.5</v>
      </c>
      <c r="AG72" s="105">
        <f t="shared" si="29"/>
        <v>0.5</v>
      </c>
      <c r="AH72" s="105">
        <f t="shared" si="29"/>
        <v>0.5</v>
      </c>
      <c r="AI72" s="105">
        <f t="shared" si="29"/>
        <v>0.5</v>
      </c>
      <c r="AJ72" s="105">
        <f t="shared" si="29"/>
        <v>0.5</v>
      </c>
      <c r="AK72" s="105">
        <f t="shared" si="29"/>
        <v>0.5</v>
      </c>
      <c r="AL72" s="105">
        <f t="shared" si="29"/>
        <v>0.5</v>
      </c>
      <c r="AM72" s="105">
        <f t="shared" si="29"/>
        <v>0.5</v>
      </c>
      <c r="AN72" s="105">
        <f t="shared" si="29"/>
        <v>0.5</v>
      </c>
      <c r="AO72" s="105">
        <f t="shared" si="29"/>
        <v>0.5</v>
      </c>
      <c r="AP72" s="105">
        <f t="shared" si="29"/>
        <v>0.5</v>
      </c>
      <c r="AQ72" s="105">
        <f t="shared" si="29"/>
        <v>0.5</v>
      </c>
      <c r="AR72" s="105">
        <f t="shared" si="29"/>
        <v>0.5</v>
      </c>
      <c r="AS72" s="105">
        <f t="shared" si="29"/>
        <v>0.5</v>
      </c>
      <c r="AT72" s="105">
        <f t="shared" si="29"/>
        <v>0.5</v>
      </c>
      <c r="AU72" s="105">
        <f t="shared" si="29"/>
        <v>0.5</v>
      </c>
      <c r="AV72" s="105">
        <f t="shared" si="29"/>
        <v>0.5</v>
      </c>
      <c r="AW72" s="105">
        <f t="shared" si="29"/>
        <v>0.5</v>
      </c>
      <c r="AX72" s="105">
        <f t="shared" si="29"/>
        <v>0.5</v>
      </c>
      <c r="AY72" s="105">
        <f t="shared" si="29"/>
        <v>0.5</v>
      </c>
      <c r="AZ72" s="105">
        <f t="shared" si="29"/>
        <v>0.5</v>
      </c>
      <c r="BA72" s="105">
        <f t="shared" si="29"/>
        <v>0.5</v>
      </c>
      <c r="BB72" s="105">
        <f t="shared" si="29"/>
        <v>0.5</v>
      </c>
      <c r="BC72" s="105">
        <f t="shared" si="29"/>
        <v>0.5</v>
      </c>
      <c r="BD72" s="105">
        <f t="shared" si="29"/>
        <v>0.5</v>
      </c>
      <c r="BE72" s="105">
        <f t="shared" si="29"/>
        <v>0.5</v>
      </c>
      <c r="BF72" s="105">
        <f t="shared" si="29"/>
        <v>0.5</v>
      </c>
      <c r="BG72" s="105">
        <f t="shared" si="29"/>
        <v>0.5</v>
      </c>
      <c r="BH72" s="105">
        <f t="shared" si="29"/>
        <v>0.5</v>
      </c>
      <c r="BI72" s="105">
        <f t="shared" si="29"/>
        <v>0.5</v>
      </c>
      <c r="BJ72" s="105">
        <f t="shared" si="29"/>
        <v>0.5</v>
      </c>
      <c r="BK72" s="105">
        <f t="shared" si="29"/>
        <v>0.5</v>
      </c>
      <c r="BL72" s="105">
        <f t="shared" si="29"/>
        <v>0.5</v>
      </c>
      <c r="BM72" s="105">
        <f t="shared" si="29"/>
        <v>0.5</v>
      </c>
      <c r="BN72" s="105">
        <f t="shared" si="29"/>
        <v>0.5</v>
      </c>
      <c r="BO72" s="105">
        <f t="shared" si="29"/>
        <v>0.5</v>
      </c>
      <c r="BP72" s="106">
        <f t="shared" ref="BP72" si="30">BP68/BP70</f>
        <v>0.5</v>
      </c>
    </row>
    <row r="73" spans="2:68" s="60" customFormat="1"/>
    <row r="74" spans="2:68" s="60" customFormat="1"/>
    <row r="75" spans="2:68" s="60" customFormat="1"/>
    <row r="76" spans="2:68" s="60" customFormat="1" ht="18.75">
      <c r="B76" s="1602" t="s">
        <v>126</v>
      </c>
      <c r="C76" s="1603"/>
      <c r="D76" s="86"/>
      <c r="E76" s="86"/>
      <c r="F76" s="86"/>
      <c r="G76" s="86"/>
      <c r="H76" s="86"/>
      <c r="I76" s="128" t="s">
        <v>228</v>
      </c>
      <c r="J76" s="129">
        <f>S35</f>
        <v>10</v>
      </c>
      <c r="K76" s="86">
        <f>J76</f>
        <v>10</v>
      </c>
      <c r="L76" s="86">
        <f t="shared" ref="L76" si="31">K76</f>
        <v>10</v>
      </c>
      <c r="M76" s="129">
        <f>T35</f>
        <v>14</v>
      </c>
      <c r="N76" s="86">
        <f t="shared" ref="N76:BP76" si="32">M76</f>
        <v>14</v>
      </c>
      <c r="O76" s="86">
        <f t="shared" si="32"/>
        <v>14</v>
      </c>
      <c r="P76" s="86">
        <f t="shared" si="32"/>
        <v>14</v>
      </c>
      <c r="Q76" s="86">
        <f t="shared" si="32"/>
        <v>14</v>
      </c>
      <c r="R76" s="86">
        <f t="shared" si="32"/>
        <v>14</v>
      </c>
      <c r="S76" s="86">
        <f t="shared" si="32"/>
        <v>14</v>
      </c>
      <c r="T76" s="86">
        <f t="shared" si="32"/>
        <v>14</v>
      </c>
      <c r="U76" s="86">
        <f t="shared" si="32"/>
        <v>14</v>
      </c>
      <c r="V76" s="86">
        <f t="shared" si="32"/>
        <v>14</v>
      </c>
      <c r="W76" s="86">
        <f t="shared" si="32"/>
        <v>14</v>
      </c>
      <c r="X76" s="86">
        <f t="shared" si="32"/>
        <v>14</v>
      </c>
      <c r="Y76" s="86">
        <f t="shared" si="32"/>
        <v>14</v>
      </c>
      <c r="Z76" s="86">
        <f t="shared" si="32"/>
        <v>14</v>
      </c>
      <c r="AA76" s="86">
        <f t="shared" si="32"/>
        <v>14</v>
      </c>
      <c r="AB76" s="86">
        <f t="shared" si="32"/>
        <v>14</v>
      </c>
      <c r="AC76" s="86">
        <f t="shared" si="32"/>
        <v>14</v>
      </c>
      <c r="AD76" s="86">
        <f t="shared" si="32"/>
        <v>14</v>
      </c>
      <c r="AE76" s="86">
        <f t="shared" si="32"/>
        <v>14</v>
      </c>
      <c r="AF76" s="86">
        <f t="shared" si="32"/>
        <v>14</v>
      </c>
      <c r="AG76" s="86">
        <f t="shared" si="32"/>
        <v>14</v>
      </c>
      <c r="AH76" s="86">
        <f t="shared" si="32"/>
        <v>14</v>
      </c>
      <c r="AI76" s="86">
        <f t="shared" si="32"/>
        <v>14</v>
      </c>
      <c r="AJ76" s="86">
        <f t="shared" si="32"/>
        <v>14</v>
      </c>
      <c r="AK76" s="86">
        <f t="shared" si="32"/>
        <v>14</v>
      </c>
      <c r="AL76" s="86">
        <f t="shared" si="32"/>
        <v>14</v>
      </c>
      <c r="AM76" s="86">
        <f t="shared" si="32"/>
        <v>14</v>
      </c>
      <c r="AN76" s="86">
        <f t="shared" si="32"/>
        <v>14</v>
      </c>
      <c r="AO76" s="86">
        <f t="shared" si="32"/>
        <v>14</v>
      </c>
      <c r="AP76" s="86">
        <f t="shared" si="32"/>
        <v>14</v>
      </c>
      <c r="AQ76" s="86">
        <f t="shared" si="32"/>
        <v>14</v>
      </c>
      <c r="AR76" s="86">
        <f t="shared" si="32"/>
        <v>14</v>
      </c>
      <c r="AS76" s="86">
        <f t="shared" si="32"/>
        <v>14</v>
      </c>
      <c r="AT76" s="86">
        <f t="shared" si="32"/>
        <v>14</v>
      </c>
      <c r="AU76" s="86">
        <f t="shared" si="32"/>
        <v>14</v>
      </c>
      <c r="AV76" s="86">
        <f t="shared" si="32"/>
        <v>14</v>
      </c>
      <c r="AW76" s="86">
        <f t="shared" si="32"/>
        <v>14</v>
      </c>
      <c r="AX76" s="86">
        <f t="shared" si="32"/>
        <v>14</v>
      </c>
      <c r="AY76" s="86">
        <f t="shared" si="32"/>
        <v>14</v>
      </c>
      <c r="AZ76" s="86">
        <f t="shared" si="32"/>
        <v>14</v>
      </c>
      <c r="BA76" s="86">
        <f t="shared" si="32"/>
        <v>14</v>
      </c>
      <c r="BB76" s="86">
        <f t="shared" si="32"/>
        <v>14</v>
      </c>
      <c r="BC76" s="86">
        <f t="shared" si="32"/>
        <v>14</v>
      </c>
      <c r="BD76" s="86">
        <f t="shared" si="32"/>
        <v>14</v>
      </c>
      <c r="BE76" s="86">
        <f t="shared" si="32"/>
        <v>14</v>
      </c>
      <c r="BF76" s="86">
        <f t="shared" si="32"/>
        <v>14</v>
      </c>
      <c r="BG76" s="86">
        <f t="shared" si="32"/>
        <v>14</v>
      </c>
      <c r="BH76" s="86">
        <f t="shared" si="32"/>
        <v>14</v>
      </c>
      <c r="BI76" s="86">
        <f t="shared" si="32"/>
        <v>14</v>
      </c>
      <c r="BJ76" s="86">
        <f t="shared" si="32"/>
        <v>14</v>
      </c>
      <c r="BK76" s="86">
        <f t="shared" si="32"/>
        <v>14</v>
      </c>
      <c r="BL76" s="86">
        <f t="shared" si="32"/>
        <v>14</v>
      </c>
      <c r="BM76" s="86">
        <f t="shared" si="32"/>
        <v>14</v>
      </c>
      <c r="BN76" s="86">
        <f t="shared" si="32"/>
        <v>14</v>
      </c>
      <c r="BO76" s="86">
        <f t="shared" si="32"/>
        <v>14</v>
      </c>
      <c r="BP76" s="130">
        <f t="shared" si="32"/>
        <v>14</v>
      </c>
    </row>
    <row r="77" spans="2:68" s="60" customFormat="1">
      <c r="B77" s="121" t="s">
        <v>111</v>
      </c>
      <c r="C77" s="122" t="s">
        <v>226</v>
      </c>
      <c r="D77" s="131">
        <f>'3. Inputs'!E83</f>
        <v>5</v>
      </c>
      <c r="E77" s="132">
        <f>'3. Inputs'!F83</f>
        <v>5</v>
      </c>
      <c r="F77" s="132">
        <f>'3. Inputs'!G83</f>
        <v>5</v>
      </c>
      <c r="G77" s="132">
        <f>'3. Inputs'!H83</f>
        <v>5</v>
      </c>
      <c r="H77" s="132">
        <f>'3. Inputs'!I83</f>
        <v>5</v>
      </c>
      <c r="I77" s="132">
        <f>'3. Inputs'!J83</f>
        <v>5</v>
      </c>
      <c r="J77" s="122">
        <f>J76*$D$34</f>
        <v>5</v>
      </c>
      <c r="K77" s="122">
        <f t="shared" ref="K77:BP77" si="33">K76*$D$34</f>
        <v>5</v>
      </c>
      <c r="L77" s="122">
        <f t="shared" si="33"/>
        <v>5</v>
      </c>
      <c r="M77" s="122">
        <f t="shared" si="33"/>
        <v>7</v>
      </c>
      <c r="N77" s="122">
        <f t="shared" si="33"/>
        <v>7</v>
      </c>
      <c r="O77" s="122">
        <f t="shared" si="33"/>
        <v>7</v>
      </c>
      <c r="P77" s="122">
        <f t="shared" si="33"/>
        <v>7</v>
      </c>
      <c r="Q77" s="122">
        <f t="shared" si="33"/>
        <v>7</v>
      </c>
      <c r="R77" s="122">
        <f t="shared" si="33"/>
        <v>7</v>
      </c>
      <c r="S77" s="122">
        <f t="shared" si="33"/>
        <v>7</v>
      </c>
      <c r="T77" s="122">
        <f t="shared" si="33"/>
        <v>7</v>
      </c>
      <c r="U77" s="122">
        <f t="shared" si="33"/>
        <v>7</v>
      </c>
      <c r="V77" s="122">
        <f t="shared" si="33"/>
        <v>7</v>
      </c>
      <c r="W77" s="122">
        <f t="shared" si="33"/>
        <v>7</v>
      </c>
      <c r="X77" s="122">
        <f t="shared" si="33"/>
        <v>7</v>
      </c>
      <c r="Y77" s="122">
        <f t="shared" si="33"/>
        <v>7</v>
      </c>
      <c r="Z77" s="122">
        <f t="shared" si="33"/>
        <v>7</v>
      </c>
      <c r="AA77" s="122">
        <f t="shared" si="33"/>
        <v>7</v>
      </c>
      <c r="AB77" s="122">
        <f t="shared" si="33"/>
        <v>7</v>
      </c>
      <c r="AC77" s="122">
        <f t="shared" si="33"/>
        <v>7</v>
      </c>
      <c r="AD77" s="122">
        <f t="shared" si="33"/>
        <v>7</v>
      </c>
      <c r="AE77" s="122">
        <f t="shared" si="33"/>
        <v>7</v>
      </c>
      <c r="AF77" s="122">
        <f t="shared" si="33"/>
        <v>7</v>
      </c>
      <c r="AG77" s="122">
        <f t="shared" si="33"/>
        <v>7</v>
      </c>
      <c r="AH77" s="122">
        <f t="shared" si="33"/>
        <v>7</v>
      </c>
      <c r="AI77" s="122">
        <f t="shared" si="33"/>
        <v>7</v>
      </c>
      <c r="AJ77" s="122">
        <f t="shared" si="33"/>
        <v>7</v>
      </c>
      <c r="AK77" s="122">
        <f t="shared" si="33"/>
        <v>7</v>
      </c>
      <c r="AL77" s="122">
        <f t="shared" si="33"/>
        <v>7</v>
      </c>
      <c r="AM77" s="122">
        <f t="shared" si="33"/>
        <v>7</v>
      </c>
      <c r="AN77" s="122">
        <f t="shared" si="33"/>
        <v>7</v>
      </c>
      <c r="AO77" s="122">
        <f t="shared" si="33"/>
        <v>7</v>
      </c>
      <c r="AP77" s="122">
        <f t="shared" si="33"/>
        <v>7</v>
      </c>
      <c r="AQ77" s="122">
        <f t="shared" si="33"/>
        <v>7</v>
      </c>
      <c r="AR77" s="122">
        <f t="shared" si="33"/>
        <v>7</v>
      </c>
      <c r="AS77" s="122">
        <f t="shared" si="33"/>
        <v>7</v>
      </c>
      <c r="AT77" s="122">
        <f t="shared" si="33"/>
        <v>7</v>
      </c>
      <c r="AU77" s="122">
        <f t="shared" si="33"/>
        <v>7</v>
      </c>
      <c r="AV77" s="122">
        <f t="shared" si="33"/>
        <v>7</v>
      </c>
      <c r="AW77" s="122">
        <f t="shared" si="33"/>
        <v>7</v>
      </c>
      <c r="AX77" s="122">
        <f t="shared" si="33"/>
        <v>7</v>
      </c>
      <c r="AY77" s="122">
        <f t="shared" si="33"/>
        <v>7</v>
      </c>
      <c r="AZ77" s="122">
        <f t="shared" si="33"/>
        <v>7</v>
      </c>
      <c r="BA77" s="122">
        <f t="shared" si="33"/>
        <v>7</v>
      </c>
      <c r="BB77" s="122">
        <f t="shared" si="33"/>
        <v>7</v>
      </c>
      <c r="BC77" s="122">
        <f t="shared" si="33"/>
        <v>7</v>
      </c>
      <c r="BD77" s="122">
        <f t="shared" si="33"/>
        <v>7</v>
      </c>
      <c r="BE77" s="122">
        <f t="shared" si="33"/>
        <v>7</v>
      </c>
      <c r="BF77" s="122">
        <f t="shared" si="33"/>
        <v>7</v>
      </c>
      <c r="BG77" s="122">
        <f t="shared" si="33"/>
        <v>7</v>
      </c>
      <c r="BH77" s="122">
        <f t="shared" si="33"/>
        <v>7</v>
      </c>
      <c r="BI77" s="122">
        <f t="shared" si="33"/>
        <v>7</v>
      </c>
      <c r="BJ77" s="122">
        <f t="shared" si="33"/>
        <v>7</v>
      </c>
      <c r="BK77" s="122">
        <f t="shared" si="33"/>
        <v>7</v>
      </c>
      <c r="BL77" s="122">
        <f t="shared" si="33"/>
        <v>7</v>
      </c>
      <c r="BM77" s="122">
        <f t="shared" si="33"/>
        <v>7</v>
      </c>
      <c r="BN77" s="122">
        <f t="shared" si="33"/>
        <v>7</v>
      </c>
      <c r="BO77" s="122">
        <f t="shared" si="33"/>
        <v>7</v>
      </c>
      <c r="BP77" s="123">
        <f t="shared" si="33"/>
        <v>7</v>
      </c>
    </row>
    <row r="78" spans="2:68" s="60" customFormat="1">
      <c r="B78" s="121" t="s">
        <v>112</v>
      </c>
      <c r="C78" s="122" t="s">
        <v>226</v>
      </c>
      <c r="D78" s="134">
        <f>'3. Inputs'!E84</f>
        <v>8</v>
      </c>
      <c r="E78" s="118">
        <f>'3. Inputs'!F84</f>
        <v>8</v>
      </c>
      <c r="F78" s="118">
        <f>'3. Inputs'!G84</f>
        <v>8</v>
      </c>
      <c r="G78" s="118">
        <f>'3. Inputs'!H84</f>
        <v>8</v>
      </c>
      <c r="H78" s="118">
        <f>'3. Inputs'!I84</f>
        <v>8</v>
      </c>
      <c r="I78" s="118">
        <f>'3. Inputs'!J84</f>
        <v>8</v>
      </c>
      <c r="J78" s="122">
        <f>J76*$E$34</f>
        <v>5</v>
      </c>
      <c r="K78" s="122">
        <f t="shared" ref="K78:BP78" si="34">K76*$E$34</f>
        <v>5</v>
      </c>
      <c r="L78" s="122">
        <f t="shared" si="34"/>
        <v>5</v>
      </c>
      <c r="M78" s="122">
        <f t="shared" si="34"/>
        <v>7</v>
      </c>
      <c r="N78" s="122">
        <f t="shared" si="34"/>
        <v>7</v>
      </c>
      <c r="O78" s="122">
        <f t="shared" si="34"/>
        <v>7</v>
      </c>
      <c r="P78" s="122">
        <f t="shared" si="34"/>
        <v>7</v>
      </c>
      <c r="Q78" s="122">
        <f t="shared" si="34"/>
        <v>7</v>
      </c>
      <c r="R78" s="122">
        <f t="shared" si="34"/>
        <v>7</v>
      </c>
      <c r="S78" s="122">
        <f t="shared" si="34"/>
        <v>7</v>
      </c>
      <c r="T78" s="122">
        <f t="shared" si="34"/>
        <v>7</v>
      </c>
      <c r="U78" s="122">
        <f t="shared" si="34"/>
        <v>7</v>
      </c>
      <c r="V78" s="122">
        <f t="shared" si="34"/>
        <v>7</v>
      </c>
      <c r="W78" s="122">
        <f t="shared" si="34"/>
        <v>7</v>
      </c>
      <c r="X78" s="122">
        <f t="shared" si="34"/>
        <v>7</v>
      </c>
      <c r="Y78" s="122">
        <f t="shared" si="34"/>
        <v>7</v>
      </c>
      <c r="Z78" s="122">
        <f t="shared" si="34"/>
        <v>7</v>
      </c>
      <c r="AA78" s="122">
        <f t="shared" si="34"/>
        <v>7</v>
      </c>
      <c r="AB78" s="122">
        <f t="shared" si="34"/>
        <v>7</v>
      </c>
      <c r="AC78" s="122">
        <f t="shared" si="34"/>
        <v>7</v>
      </c>
      <c r="AD78" s="122">
        <f t="shared" si="34"/>
        <v>7</v>
      </c>
      <c r="AE78" s="122">
        <f t="shared" si="34"/>
        <v>7</v>
      </c>
      <c r="AF78" s="122">
        <f t="shared" si="34"/>
        <v>7</v>
      </c>
      <c r="AG78" s="122">
        <f t="shared" si="34"/>
        <v>7</v>
      </c>
      <c r="AH78" s="122">
        <f t="shared" si="34"/>
        <v>7</v>
      </c>
      <c r="AI78" s="122">
        <f t="shared" si="34"/>
        <v>7</v>
      </c>
      <c r="AJ78" s="122">
        <f t="shared" si="34"/>
        <v>7</v>
      </c>
      <c r="AK78" s="122">
        <f t="shared" si="34"/>
        <v>7</v>
      </c>
      <c r="AL78" s="122">
        <f t="shared" si="34"/>
        <v>7</v>
      </c>
      <c r="AM78" s="122">
        <f t="shared" si="34"/>
        <v>7</v>
      </c>
      <c r="AN78" s="122">
        <f t="shared" si="34"/>
        <v>7</v>
      </c>
      <c r="AO78" s="122">
        <f t="shared" si="34"/>
        <v>7</v>
      </c>
      <c r="AP78" s="122">
        <f t="shared" si="34"/>
        <v>7</v>
      </c>
      <c r="AQ78" s="122">
        <f t="shared" si="34"/>
        <v>7</v>
      </c>
      <c r="AR78" s="122">
        <f t="shared" si="34"/>
        <v>7</v>
      </c>
      <c r="AS78" s="122">
        <f t="shared" si="34"/>
        <v>7</v>
      </c>
      <c r="AT78" s="122">
        <f t="shared" si="34"/>
        <v>7</v>
      </c>
      <c r="AU78" s="122">
        <f t="shared" si="34"/>
        <v>7</v>
      </c>
      <c r="AV78" s="122">
        <f t="shared" si="34"/>
        <v>7</v>
      </c>
      <c r="AW78" s="122">
        <f t="shared" si="34"/>
        <v>7</v>
      </c>
      <c r="AX78" s="122">
        <f t="shared" si="34"/>
        <v>7</v>
      </c>
      <c r="AY78" s="122">
        <f t="shared" si="34"/>
        <v>7</v>
      </c>
      <c r="AZ78" s="122">
        <f t="shared" si="34"/>
        <v>7</v>
      </c>
      <c r="BA78" s="122">
        <f t="shared" si="34"/>
        <v>7</v>
      </c>
      <c r="BB78" s="122">
        <f t="shared" si="34"/>
        <v>7</v>
      </c>
      <c r="BC78" s="122">
        <f t="shared" si="34"/>
        <v>7</v>
      </c>
      <c r="BD78" s="122">
        <f t="shared" si="34"/>
        <v>7</v>
      </c>
      <c r="BE78" s="122">
        <f t="shared" si="34"/>
        <v>7</v>
      </c>
      <c r="BF78" s="122">
        <f t="shared" si="34"/>
        <v>7</v>
      </c>
      <c r="BG78" s="122">
        <f t="shared" si="34"/>
        <v>7</v>
      </c>
      <c r="BH78" s="122">
        <f t="shared" si="34"/>
        <v>7</v>
      </c>
      <c r="BI78" s="122">
        <f t="shared" si="34"/>
        <v>7</v>
      </c>
      <c r="BJ78" s="122">
        <f t="shared" si="34"/>
        <v>7</v>
      </c>
      <c r="BK78" s="122">
        <f t="shared" si="34"/>
        <v>7</v>
      </c>
      <c r="BL78" s="122">
        <f t="shared" si="34"/>
        <v>7</v>
      </c>
      <c r="BM78" s="122">
        <f t="shared" si="34"/>
        <v>7</v>
      </c>
      <c r="BN78" s="122">
        <f t="shared" si="34"/>
        <v>7</v>
      </c>
      <c r="BO78" s="122">
        <f t="shared" si="34"/>
        <v>7</v>
      </c>
      <c r="BP78" s="123">
        <f t="shared" si="34"/>
        <v>7</v>
      </c>
    </row>
    <row r="79" spans="2:68" s="60" customFormat="1">
      <c r="B79" s="121" t="s">
        <v>111</v>
      </c>
      <c r="C79" s="122" t="s">
        <v>227</v>
      </c>
      <c r="D79" s="134">
        <f>'3. Inputs'!E85</f>
        <v>10</v>
      </c>
      <c r="E79" s="118">
        <f>'3. Inputs'!F85</f>
        <v>10</v>
      </c>
      <c r="F79" s="118">
        <f>'3. Inputs'!G85</f>
        <v>10</v>
      </c>
      <c r="G79" s="118">
        <f>'3. Inputs'!H85</f>
        <v>10</v>
      </c>
      <c r="H79" s="118">
        <f>'3. Inputs'!I85</f>
        <v>10</v>
      </c>
      <c r="I79" s="118">
        <f>'3. Inputs'!J85</f>
        <v>10</v>
      </c>
      <c r="J79" s="122">
        <f>IF($J$28=3,I77+H77+G77,IF($J$28=4,I77+H77+G77+F77,IF($J$28=5,I77+H77+G77+F77+E77,I77+H77+G77+F77+E77+D77)))*$I$32</f>
        <v>14.25</v>
      </c>
      <c r="K79" s="122">
        <f t="shared" ref="K79:BP79" si="35">IF($J$28=3,J77+I77+H77,IF($J$28=4,J77+I77+H77+G77,IF($J$28=5,J77+I77+H77+G77+F77,J77+I77+H77+G77+F77+E77)))*$I$32</f>
        <v>14.25</v>
      </c>
      <c r="L79" s="122">
        <f t="shared" si="35"/>
        <v>14.25</v>
      </c>
      <c r="M79" s="122">
        <f t="shared" si="35"/>
        <v>14.25</v>
      </c>
      <c r="N79" s="122">
        <f t="shared" si="35"/>
        <v>16.149999999999999</v>
      </c>
      <c r="O79" s="122">
        <f t="shared" si="35"/>
        <v>18.05</v>
      </c>
      <c r="P79" s="122">
        <f t="shared" si="35"/>
        <v>19.95</v>
      </c>
      <c r="Q79" s="122">
        <f t="shared" si="35"/>
        <v>19.95</v>
      </c>
      <c r="R79" s="122">
        <f t="shared" si="35"/>
        <v>19.95</v>
      </c>
      <c r="S79" s="122">
        <f t="shared" si="35"/>
        <v>19.95</v>
      </c>
      <c r="T79" s="122">
        <f t="shared" si="35"/>
        <v>19.95</v>
      </c>
      <c r="U79" s="122">
        <f t="shared" si="35"/>
        <v>19.95</v>
      </c>
      <c r="V79" s="122">
        <f t="shared" si="35"/>
        <v>19.95</v>
      </c>
      <c r="W79" s="122">
        <f t="shared" si="35"/>
        <v>19.95</v>
      </c>
      <c r="X79" s="122">
        <f t="shared" si="35"/>
        <v>19.95</v>
      </c>
      <c r="Y79" s="122">
        <f t="shared" si="35"/>
        <v>19.95</v>
      </c>
      <c r="Z79" s="122">
        <f t="shared" si="35"/>
        <v>19.95</v>
      </c>
      <c r="AA79" s="122">
        <f t="shared" si="35"/>
        <v>19.95</v>
      </c>
      <c r="AB79" s="122">
        <f t="shared" si="35"/>
        <v>19.95</v>
      </c>
      <c r="AC79" s="122">
        <f t="shared" si="35"/>
        <v>19.95</v>
      </c>
      <c r="AD79" s="122">
        <f t="shared" si="35"/>
        <v>19.95</v>
      </c>
      <c r="AE79" s="122">
        <f t="shared" si="35"/>
        <v>19.95</v>
      </c>
      <c r="AF79" s="122">
        <f t="shared" si="35"/>
        <v>19.95</v>
      </c>
      <c r="AG79" s="122">
        <f t="shared" si="35"/>
        <v>19.95</v>
      </c>
      <c r="AH79" s="122">
        <f t="shared" si="35"/>
        <v>19.95</v>
      </c>
      <c r="AI79" s="122">
        <f t="shared" si="35"/>
        <v>19.95</v>
      </c>
      <c r="AJ79" s="122">
        <f t="shared" si="35"/>
        <v>19.95</v>
      </c>
      <c r="AK79" s="122">
        <f t="shared" si="35"/>
        <v>19.95</v>
      </c>
      <c r="AL79" s="122">
        <f t="shared" si="35"/>
        <v>19.95</v>
      </c>
      <c r="AM79" s="122">
        <f t="shared" si="35"/>
        <v>19.95</v>
      </c>
      <c r="AN79" s="122">
        <f t="shared" si="35"/>
        <v>19.95</v>
      </c>
      <c r="AO79" s="122">
        <f t="shared" si="35"/>
        <v>19.95</v>
      </c>
      <c r="AP79" s="122">
        <f t="shared" si="35"/>
        <v>19.95</v>
      </c>
      <c r="AQ79" s="122">
        <f t="shared" si="35"/>
        <v>19.95</v>
      </c>
      <c r="AR79" s="122">
        <f t="shared" si="35"/>
        <v>19.95</v>
      </c>
      <c r="AS79" s="122">
        <f t="shared" si="35"/>
        <v>19.95</v>
      </c>
      <c r="AT79" s="122">
        <f t="shared" si="35"/>
        <v>19.95</v>
      </c>
      <c r="AU79" s="122">
        <f t="shared" si="35"/>
        <v>19.95</v>
      </c>
      <c r="AV79" s="122">
        <f t="shared" si="35"/>
        <v>19.95</v>
      </c>
      <c r="AW79" s="122">
        <f t="shared" si="35"/>
        <v>19.95</v>
      </c>
      <c r="AX79" s="122">
        <f t="shared" si="35"/>
        <v>19.95</v>
      </c>
      <c r="AY79" s="122">
        <f t="shared" si="35"/>
        <v>19.95</v>
      </c>
      <c r="AZ79" s="122">
        <f t="shared" si="35"/>
        <v>19.95</v>
      </c>
      <c r="BA79" s="122">
        <f t="shared" si="35"/>
        <v>19.95</v>
      </c>
      <c r="BB79" s="122">
        <f t="shared" si="35"/>
        <v>19.95</v>
      </c>
      <c r="BC79" s="122">
        <f t="shared" si="35"/>
        <v>19.95</v>
      </c>
      <c r="BD79" s="122">
        <f t="shared" si="35"/>
        <v>19.95</v>
      </c>
      <c r="BE79" s="122">
        <f t="shared" si="35"/>
        <v>19.95</v>
      </c>
      <c r="BF79" s="122">
        <f t="shared" si="35"/>
        <v>19.95</v>
      </c>
      <c r="BG79" s="122">
        <f t="shared" si="35"/>
        <v>19.95</v>
      </c>
      <c r="BH79" s="122">
        <f t="shared" si="35"/>
        <v>19.95</v>
      </c>
      <c r="BI79" s="122">
        <f t="shared" si="35"/>
        <v>19.95</v>
      </c>
      <c r="BJ79" s="122">
        <f t="shared" si="35"/>
        <v>19.95</v>
      </c>
      <c r="BK79" s="122">
        <f t="shared" si="35"/>
        <v>19.95</v>
      </c>
      <c r="BL79" s="122">
        <f t="shared" si="35"/>
        <v>19.95</v>
      </c>
      <c r="BM79" s="122">
        <f t="shared" si="35"/>
        <v>19.95</v>
      </c>
      <c r="BN79" s="122">
        <f t="shared" si="35"/>
        <v>19.95</v>
      </c>
      <c r="BO79" s="122">
        <f t="shared" si="35"/>
        <v>19.95</v>
      </c>
      <c r="BP79" s="123">
        <f t="shared" si="35"/>
        <v>19.95</v>
      </c>
    </row>
    <row r="80" spans="2:68" s="60" customFormat="1">
      <c r="B80" s="121" t="s">
        <v>112</v>
      </c>
      <c r="C80" s="122" t="s">
        <v>227</v>
      </c>
      <c r="D80" s="136">
        <f>'3. Inputs'!E86</f>
        <v>8</v>
      </c>
      <c r="E80" s="137">
        <f>'3. Inputs'!F86</f>
        <v>8</v>
      </c>
      <c r="F80" s="137">
        <f>'3. Inputs'!G86</f>
        <v>8</v>
      </c>
      <c r="G80" s="137">
        <f>'3. Inputs'!H86</f>
        <v>8</v>
      </c>
      <c r="H80" s="137">
        <f>'3. Inputs'!I86</f>
        <v>8</v>
      </c>
      <c r="I80" s="137">
        <f>'3. Inputs'!J86</f>
        <v>8</v>
      </c>
      <c r="J80" s="122">
        <f>IF($J$28=3,I78+H78+G78,IF($J$28=4,I78+H78+G78+F78,IF($J$28=5,I78+H78+G78+F78+E78,I78+H78+G78+F78+E78+D78)))*$J$32</f>
        <v>22.799999999999997</v>
      </c>
      <c r="K80" s="122">
        <f t="shared" ref="K80:BP80" si="36">IF($J$28=3,J78+I78+H78,IF($J$28=4,J78+I78+H78+G78,IF($J$28=5,J78+I78+H78+G78+F78,J78+I78+H78+G78+F78+E78)))*$J$32</f>
        <v>19.95</v>
      </c>
      <c r="L80" s="122">
        <f t="shared" si="36"/>
        <v>17.099999999999998</v>
      </c>
      <c r="M80" s="122">
        <f t="shared" si="36"/>
        <v>14.25</v>
      </c>
      <c r="N80" s="122">
        <f t="shared" si="36"/>
        <v>16.149999999999999</v>
      </c>
      <c r="O80" s="122">
        <f t="shared" si="36"/>
        <v>18.05</v>
      </c>
      <c r="P80" s="122">
        <f t="shared" si="36"/>
        <v>19.95</v>
      </c>
      <c r="Q80" s="122">
        <f t="shared" si="36"/>
        <v>19.95</v>
      </c>
      <c r="R80" s="122">
        <f t="shared" si="36"/>
        <v>19.95</v>
      </c>
      <c r="S80" s="122">
        <f t="shared" si="36"/>
        <v>19.95</v>
      </c>
      <c r="T80" s="122">
        <f t="shared" si="36"/>
        <v>19.95</v>
      </c>
      <c r="U80" s="122">
        <f t="shared" si="36"/>
        <v>19.95</v>
      </c>
      <c r="V80" s="122">
        <f t="shared" si="36"/>
        <v>19.95</v>
      </c>
      <c r="W80" s="122">
        <f t="shared" si="36"/>
        <v>19.95</v>
      </c>
      <c r="X80" s="122">
        <f t="shared" si="36"/>
        <v>19.95</v>
      </c>
      <c r="Y80" s="122">
        <f t="shared" si="36"/>
        <v>19.95</v>
      </c>
      <c r="Z80" s="122">
        <f t="shared" si="36"/>
        <v>19.95</v>
      </c>
      <c r="AA80" s="122">
        <f t="shared" si="36"/>
        <v>19.95</v>
      </c>
      <c r="AB80" s="122">
        <f t="shared" si="36"/>
        <v>19.95</v>
      </c>
      <c r="AC80" s="122">
        <f t="shared" si="36"/>
        <v>19.95</v>
      </c>
      <c r="AD80" s="122">
        <f t="shared" si="36"/>
        <v>19.95</v>
      </c>
      <c r="AE80" s="122">
        <f t="shared" si="36"/>
        <v>19.95</v>
      </c>
      <c r="AF80" s="122">
        <f t="shared" si="36"/>
        <v>19.95</v>
      </c>
      <c r="AG80" s="122">
        <f t="shared" si="36"/>
        <v>19.95</v>
      </c>
      <c r="AH80" s="122">
        <f t="shared" si="36"/>
        <v>19.95</v>
      </c>
      <c r="AI80" s="122">
        <f t="shared" si="36"/>
        <v>19.95</v>
      </c>
      <c r="AJ80" s="122">
        <f t="shared" si="36"/>
        <v>19.95</v>
      </c>
      <c r="AK80" s="122">
        <f t="shared" si="36"/>
        <v>19.95</v>
      </c>
      <c r="AL80" s="122">
        <f t="shared" si="36"/>
        <v>19.95</v>
      </c>
      <c r="AM80" s="122">
        <f t="shared" si="36"/>
        <v>19.95</v>
      </c>
      <c r="AN80" s="122">
        <f t="shared" si="36"/>
        <v>19.95</v>
      </c>
      <c r="AO80" s="122">
        <f t="shared" si="36"/>
        <v>19.95</v>
      </c>
      <c r="AP80" s="122">
        <f t="shared" si="36"/>
        <v>19.95</v>
      </c>
      <c r="AQ80" s="122">
        <f t="shared" si="36"/>
        <v>19.95</v>
      </c>
      <c r="AR80" s="122">
        <f t="shared" si="36"/>
        <v>19.95</v>
      </c>
      <c r="AS80" s="122">
        <f t="shared" si="36"/>
        <v>19.95</v>
      </c>
      <c r="AT80" s="122">
        <f t="shared" si="36"/>
        <v>19.95</v>
      </c>
      <c r="AU80" s="122">
        <f t="shared" si="36"/>
        <v>19.95</v>
      </c>
      <c r="AV80" s="122">
        <f t="shared" si="36"/>
        <v>19.95</v>
      </c>
      <c r="AW80" s="122">
        <f t="shared" si="36"/>
        <v>19.95</v>
      </c>
      <c r="AX80" s="122">
        <f t="shared" si="36"/>
        <v>19.95</v>
      </c>
      <c r="AY80" s="122">
        <f t="shared" si="36"/>
        <v>19.95</v>
      </c>
      <c r="AZ80" s="122">
        <f t="shared" si="36"/>
        <v>19.95</v>
      </c>
      <c r="BA80" s="122">
        <f t="shared" si="36"/>
        <v>19.95</v>
      </c>
      <c r="BB80" s="122">
        <f t="shared" si="36"/>
        <v>19.95</v>
      </c>
      <c r="BC80" s="122">
        <f t="shared" si="36"/>
        <v>19.95</v>
      </c>
      <c r="BD80" s="122">
        <f t="shared" si="36"/>
        <v>19.95</v>
      </c>
      <c r="BE80" s="122">
        <f t="shared" si="36"/>
        <v>19.95</v>
      </c>
      <c r="BF80" s="122">
        <f t="shared" si="36"/>
        <v>19.95</v>
      </c>
      <c r="BG80" s="122">
        <f t="shared" si="36"/>
        <v>19.95</v>
      </c>
      <c r="BH80" s="122">
        <f t="shared" si="36"/>
        <v>19.95</v>
      </c>
      <c r="BI80" s="122">
        <f t="shared" si="36"/>
        <v>19.95</v>
      </c>
      <c r="BJ80" s="122">
        <f t="shared" si="36"/>
        <v>19.95</v>
      </c>
      <c r="BK80" s="122">
        <f t="shared" si="36"/>
        <v>19.95</v>
      </c>
      <c r="BL80" s="122">
        <f t="shared" si="36"/>
        <v>19.95</v>
      </c>
      <c r="BM80" s="122">
        <f t="shared" si="36"/>
        <v>19.95</v>
      </c>
      <c r="BN80" s="122">
        <f t="shared" si="36"/>
        <v>19.95</v>
      </c>
      <c r="BO80" s="122">
        <f t="shared" si="36"/>
        <v>19.95</v>
      </c>
      <c r="BP80" s="123">
        <f t="shared" si="36"/>
        <v>19.95</v>
      </c>
    </row>
    <row r="81" spans="2:68" s="60" customFormat="1">
      <c r="B81" s="139"/>
      <c r="C81" s="122"/>
      <c r="D81" s="140"/>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1"/>
    </row>
    <row r="82" spans="2:68" s="144" customFormat="1">
      <c r="B82" s="1604" t="s">
        <v>240</v>
      </c>
      <c r="C82" s="1605"/>
      <c r="D82" s="142">
        <f>SUM(D77:D80)</f>
        <v>31</v>
      </c>
      <c r="E82" s="142">
        <f t="shared" ref="E82:BP82" si="37">SUM(E77:E80)</f>
        <v>31</v>
      </c>
      <c r="F82" s="142">
        <f t="shared" si="37"/>
        <v>31</v>
      </c>
      <c r="G82" s="142">
        <f t="shared" si="37"/>
        <v>31</v>
      </c>
      <c r="H82" s="142">
        <f t="shared" si="37"/>
        <v>31</v>
      </c>
      <c r="I82" s="142">
        <f t="shared" si="37"/>
        <v>31</v>
      </c>
      <c r="J82" s="142">
        <f t="shared" si="37"/>
        <v>47.05</v>
      </c>
      <c r="K82" s="142">
        <f t="shared" si="37"/>
        <v>44.2</v>
      </c>
      <c r="L82" s="142">
        <f t="shared" si="37"/>
        <v>41.349999999999994</v>
      </c>
      <c r="M82" s="142">
        <f t="shared" si="37"/>
        <v>42.5</v>
      </c>
      <c r="N82" s="142">
        <f t="shared" si="37"/>
        <v>46.3</v>
      </c>
      <c r="O82" s="142">
        <f t="shared" si="37"/>
        <v>50.099999999999994</v>
      </c>
      <c r="P82" s="142">
        <f t="shared" si="37"/>
        <v>53.900000000000006</v>
      </c>
      <c r="Q82" s="142">
        <f t="shared" si="37"/>
        <v>53.900000000000006</v>
      </c>
      <c r="R82" s="142">
        <f t="shared" si="37"/>
        <v>53.900000000000006</v>
      </c>
      <c r="S82" s="142">
        <f t="shared" si="37"/>
        <v>53.900000000000006</v>
      </c>
      <c r="T82" s="142">
        <f t="shared" si="37"/>
        <v>53.900000000000006</v>
      </c>
      <c r="U82" s="142">
        <f t="shared" si="37"/>
        <v>53.900000000000006</v>
      </c>
      <c r="V82" s="142">
        <f t="shared" si="37"/>
        <v>53.900000000000006</v>
      </c>
      <c r="W82" s="142">
        <f t="shared" si="37"/>
        <v>53.900000000000006</v>
      </c>
      <c r="X82" s="142">
        <f t="shared" si="37"/>
        <v>53.900000000000006</v>
      </c>
      <c r="Y82" s="142">
        <f t="shared" si="37"/>
        <v>53.900000000000006</v>
      </c>
      <c r="Z82" s="142">
        <f t="shared" si="37"/>
        <v>53.900000000000006</v>
      </c>
      <c r="AA82" s="142">
        <f t="shared" si="37"/>
        <v>53.900000000000006</v>
      </c>
      <c r="AB82" s="142">
        <f t="shared" si="37"/>
        <v>53.900000000000006</v>
      </c>
      <c r="AC82" s="142">
        <f t="shared" si="37"/>
        <v>53.900000000000006</v>
      </c>
      <c r="AD82" s="142">
        <f t="shared" si="37"/>
        <v>53.900000000000006</v>
      </c>
      <c r="AE82" s="142">
        <f t="shared" si="37"/>
        <v>53.900000000000006</v>
      </c>
      <c r="AF82" s="142">
        <f t="shared" si="37"/>
        <v>53.900000000000006</v>
      </c>
      <c r="AG82" s="142">
        <f t="shared" si="37"/>
        <v>53.900000000000006</v>
      </c>
      <c r="AH82" s="142">
        <f t="shared" si="37"/>
        <v>53.900000000000006</v>
      </c>
      <c r="AI82" s="142">
        <f t="shared" si="37"/>
        <v>53.900000000000006</v>
      </c>
      <c r="AJ82" s="142">
        <f t="shared" si="37"/>
        <v>53.900000000000006</v>
      </c>
      <c r="AK82" s="142">
        <f t="shared" si="37"/>
        <v>53.900000000000006</v>
      </c>
      <c r="AL82" s="142">
        <f t="shared" si="37"/>
        <v>53.900000000000006</v>
      </c>
      <c r="AM82" s="142">
        <f t="shared" si="37"/>
        <v>53.900000000000006</v>
      </c>
      <c r="AN82" s="142">
        <f t="shared" si="37"/>
        <v>53.900000000000006</v>
      </c>
      <c r="AO82" s="142">
        <f t="shared" si="37"/>
        <v>53.900000000000006</v>
      </c>
      <c r="AP82" s="142">
        <f t="shared" si="37"/>
        <v>53.900000000000006</v>
      </c>
      <c r="AQ82" s="142">
        <f t="shared" si="37"/>
        <v>53.900000000000006</v>
      </c>
      <c r="AR82" s="142">
        <f t="shared" si="37"/>
        <v>53.900000000000006</v>
      </c>
      <c r="AS82" s="142">
        <f t="shared" si="37"/>
        <v>53.900000000000006</v>
      </c>
      <c r="AT82" s="142">
        <f t="shared" si="37"/>
        <v>53.900000000000006</v>
      </c>
      <c r="AU82" s="142">
        <f t="shared" si="37"/>
        <v>53.900000000000006</v>
      </c>
      <c r="AV82" s="142">
        <f t="shared" si="37"/>
        <v>53.900000000000006</v>
      </c>
      <c r="AW82" s="142">
        <f t="shared" si="37"/>
        <v>53.900000000000006</v>
      </c>
      <c r="AX82" s="142">
        <f t="shared" si="37"/>
        <v>53.900000000000006</v>
      </c>
      <c r="AY82" s="142">
        <f t="shared" si="37"/>
        <v>53.900000000000006</v>
      </c>
      <c r="AZ82" s="142">
        <f t="shared" si="37"/>
        <v>53.900000000000006</v>
      </c>
      <c r="BA82" s="142">
        <f t="shared" si="37"/>
        <v>53.900000000000006</v>
      </c>
      <c r="BB82" s="142">
        <f t="shared" si="37"/>
        <v>53.900000000000006</v>
      </c>
      <c r="BC82" s="142">
        <f t="shared" si="37"/>
        <v>53.900000000000006</v>
      </c>
      <c r="BD82" s="142">
        <f t="shared" si="37"/>
        <v>53.900000000000006</v>
      </c>
      <c r="BE82" s="142">
        <f t="shared" si="37"/>
        <v>53.900000000000006</v>
      </c>
      <c r="BF82" s="142">
        <f t="shared" si="37"/>
        <v>53.900000000000006</v>
      </c>
      <c r="BG82" s="142">
        <f t="shared" si="37"/>
        <v>53.900000000000006</v>
      </c>
      <c r="BH82" s="142">
        <f t="shared" si="37"/>
        <v>53.900000000000006</v>
      </c>
      <c r="BI82" s="142">
        <f t="shared" si="37"/>
        <v>53.900000000000006</v>
      </c>
      <c r="BJ82" s="142">
        <f t="shared" si="37"/>
        <v>53.900000000000006</v>
      </c>
      <c r="BK82" s="142">
        <f t="shared" si="37"/>
        <v>53.900000000000006</v>
      </c>
      <c r="BL82" s="142">
        <f t="shared" si="37"/>
        <v>53.900000000000006</v>
      </c>
      <c r="BM82" s="142">
        <f t="shared" si="37"/>
        <v>53.900000000000006</v>
      </c>
      <c r="BN82" s="142">
        <f t="shared" si="37"/>
        <v>53.900000000000006</v>
      </c>
      <c r="BO82" s="142">
        <f t="shared" si="37"/>
        <v>53.900000000000006</v>
      </c>
      <c r="BP82" s="143">
        <f t="shared" si="37"/>
        <v>53.900000000000006</v>
      </c>
    </row>
    <row r="83" spans="2:68" s="147" customFormat="1">
      <c r="B83" s="1600" t="s">
        <v>231</v>
      </c>
      <c r="C83" s="1601"/>
      <c r="D83" s="145">
        <f>D77+D79</f>
        <v>15</v>
      </c>
      <c r="E83" s="145">
        <f t="shared" ref="E83:BP83" si="38">E77+E79</f>
        <v>15</v>
      </c>
      <c r="F83" s="145">
        <f t="shared" si="38"/>
        <v>15</v>
      </c>
      <c r="G83" s="145">
        <f t="shared" si="38"/>
        <v>15</v>
      </c>
      <c r="H83" s="145">
        <f t="shared" si="38"/>
        <v>15</v>
      </c>
      <c r="I83" s="145">
        <f t="shared" si="38"/>
        <v>15</v>
      </c>
      <c r="J83" s="145">
        <f t="shared" si="38"/>
        <v>19.25</v>
      </c>
      <c r="K83" s="145">
        <f t="shared" si="38"/>
        <v>19.25</v>
      </c>
      <c r="L83" s="145">
        <f t="shared" si="38"/>
        <v>19.25</v>
      </c>
      <c r="M83" s="145">
        <f t="shared" si="38"/>
        <v>21.25</v>
      </c>
      <c r="N83" s="145">
        <f t="shared" si="38"/>
        <v>23.15</v>
      </c>
      <c r="O83" s="145">
        <f t="shared" si="38"/>
        <v>25.05</v>
      </c>
      <c r="P83" s="145">
        <f t="shared" si="38"/>
        <v>26.95</v>
      </c>
      <c r="Q83" s="145">
        <f t="shared" si="38"/>
        <v>26.95</v>
      </c>
      <c r="R83" s="145">
        <f t="shared" si="38"/>
        <v>26.95</v>
      </c>
      <c r="S83" s="145">
        <f t="shared" si="38"/>
        <v>26.95</v>
      </c>
      <c r="T83" s="145">
        <f t="shared" si="38"/>
        <v>26.95</v>
      </c>
      <c r="U83" s="145">
        <f t="shared" si="38"/>
        <v>26.95</v>
      </c>
      <c r="V83" s="145">
        <f t="shared" si="38"/>
        <v>26.95</v>
      </c>
      <c r="W83" s="145">
        <f t="shared" si="38"/>
        <v>26.95</v>
      </c>
      <c r="X83" s="145">
        <f t="shared" si="38"/>
        <v>26.95</v>
      </c>
      <c r="Y83" s="145">
        <f t="shared" si="38"/>
        <v>26.95</v>
      </c>
      <c r="Z83" s="145">
        <f t="shared" si="38"/>
        <v>26.95</v>
      </c>
      <c r="AA83" s="145">
        <f t="shared" si="38"/>
        <v>26.95</v>
      </c>
      <c r="AB83" s="145">
        <f t="shared" si="38"/>
        <v>26.95</v>
      </c>
      <c r="AC83" s="145">
        <f t="shared" si="38"/>
        <v>26.95</v>
      </c>
      <c r="AD83" s="145">
        <f t="shared" si="38"/>
        <v>26.95</v>
      </c>
      <c r="AE83" s="145">
        <f t="shared" si="38"/>
        <v>26.95</v>
      </c>
      <c r="AF83" s="145">
        <f t="shared" si="38"/>
        <v>26.95</v>
      </c>
      <c r="AG83" s="145">
        <f t="shared" si="38"/>
        <v>26.95</v>
      </c>
      <c r="AH83" s="145">
        <f t="shared" si="38"/>
        <v>26.95</v>
      </c>
      <c r="AI83" s="145">
        <f t="shared" si="38"/>
        <v>26.95</v>
      </c>
      <c r="AJ83" s="145">
        <f t="shared" si="38"/>
        <v>26.95</v>
      </c>
      <c r="AK83" s="145">
        <f t="shared" si="38"/>
        <v>26.95</v>
      </c>
      <c r="AL83" s="145">
        <f t="shared" si="38"/>
        <v>26.95</v>
      </c>
      <c r="AM83" s="145">
        <f t="shared" si="38"/>
        <v>26.95</v>
      </c>
      <c r="AN83" s="145">
        <f t="shared" si="38"/>
        <v>26.95</v>
      </c>
      <c r="AO83" s="145">
        <f t="shared" si="38"/>
        <v>26.95</v>
      </c>
      <c r="AP83" s="145">
        <f t="shared" si="38"/>
        <v>26.95</v>
      </c>
      <c r="AQ83" s="145">
        <f t="shared" si="38"/>
        <v>26.95</v>
      </c>
      <c r="AR83" s="145">
        <f t="shared" si="38"/>
        <v>26.95</v>
      </c>
      <c r="AS83" s="145">
        <f t="shared" si="38"/>
        <v>26.95</v>
      </c>
      <c r="AT83" s="145">
        <f t="shared" si="38"/>
        <v>26.95</v>
      </c>
      <c r="AU83" s="145">
        <f t="shared" si="38"/>
        <v>26.95</v>
      </c>
      <c r="AV83" s="145">
        <f t="shared" si="38"/>
        <v>26.95</v>
      </c>
      <c r="AW83" s="145">
        <f t="shared" si="38"/>
        <v>26.95</v>
      </c>
      <c r="AX83" s="145">
        <f t="shared" si="38"/>
        <v>26.95</v>
      </c>
      <c r="AY83" s="145">
        <f t="shared" si="38"/>
        <v>26.95</v>
      </c>
      <c r="AZ83" s="145">
        <f t="shared" si="38"/>
        <v>26.95</v>
      </c>
      <c r="BA83" s="145">
        <f t="shared" si="38"/>
        <v>26.95</v>
      </c>
      <c r="BB83" s="145">
        <f t="shared" si="38"/>
        <v>26.95</v>
      </c>
      <c r="BC83" s="145">
        <f t="shared" si="38"/>
        <v>26.95</v>
      </c>
      <c r="BD83" s="145">
        <f t="shared" si="38"/>
        <v>26.95</v>
      </c>
      <c r="BE83" s="145">
        <f t="shared" si="38"/>
        <v>26.95</v>
      </c>
      <c r="BF83" s="145">
        <f t="shared" si="38"/>
        <v>26.95</v>
      </c>
      <c r="BG83" s="145">
        <f t="shared" si="38"/>
        <v>26.95</v>
      </c>
      <c r="BH83" s="145">
        <f t="shared" si="38"/>
        <v>26.95</v>
      </c>
      <c r="BI83" s="145">
        <f t="shared" si="38"/>
        <v>26.95</v>
      </c>
      <c r="BJ83" s="145">
        <f t="shared" si="38"/>
        <v>26.95</v>
      </c>
      <c r="BK83" s="145">
        <f t="shared" si="38"/>
        <v>26.95</v>
      </c>
      <c r="BL83" s="145">
        <f t="shared" si="38"/>
        <v>26.95</v>
      </c>
      <c r="BM83" s="145">
        <f t="shared" si="38"/>
        <v>26.95</v>
      </c>
      <c r="BN83" s="145">
        <f t="shared" si="38"/>
        <v>26.95</v>
      </c>
      <c r="BO83" s="145">
        <f t="shared" si="38"/>
        <v>26.95</v>
      </c>
      <c r="BP83" s="146">
        <f t="shared" si="38"/>
        <v>26.95</v>
      </c>
    </row>
    <row r="84" spans="2:68" s="111" customFormat="1">
      <c r="B84" s="1600" t="s">
        <v>234</v>
      </c>
      <c r="C84" s="1601"/>
      <c r="D84" s="103">
        <f>D83/D82</f>
        <v>0.4838709677419355</v>
      </c>
      <c r="E84" s="103">
        <f t="shared" ref="E84:BP84" si="39">E83/E82</f>
        <v>0.4838709677419355</v>
      </c>
      <c r="F84" s="103">
        <f t="shared" si="39"/>
        <v>0.4838709677419355</v>
      </c>
      <c r="G84" s="103">
        <f t="shared" si="39"/>
        <v>0.4838709677419355</v>
      </c>
      <c r="H84" s="103">
        <f t="shared" si="39"/>
        <v>0.4838709677419355</v>
      </c>
      <c r="I84" s="103">
        <f t="shared" si="39"/>
        <v>0.4838709677419355</v>
      </c>
      <c r="J84" s="103">
        <f t="shared" si="39"/>
        <v>0.40913921360255051</v>
      </c>
      <c r="K84" s="103">
        <f t="shared" si="39"/>
        <v>0.43552036199095018</v>
      </c>
      <c r="L84" s="103">
        <f t="shared" si="39"/>
        <v>0.46553808948004843</v>
      </c>
      <c r="M84" s="103">
        <f t="shared" si="39"/>
        <v>0.5</v>
      </c>
      <c r="N84" s="103">
        <f t="shared" si="39"/>
        <v>0.5</v>
      </c>
      <c r="O84" s="103">
        <f t="shared" si="39"/>
        <v>0.50000000000000011</v>
      </c>
      <c r="P84" s="103">
        <f t="shared" si="39"/>
        <v>0.49999999999999994</v>
      </c>
      <c r="Q84" s="103">
        <f t="shared" si="39"/>
        <v>0.49999999999999994</v>
      </c>
      <c r="R84" s="103">
        <f t="shared" si="39"/>
        <v>0.49999999999999994</v>
      </c>
      <c r="S84" s="103">
        <f t="shared" si="39"/>
        <v>0.49999999999999994</v>
      </c>
      <c r="T84" s="103">
        <f t="shared" si="39"/>
        <v>0.49999999999999994</v>
      </c>
      <c r="U84" s="103">
        <f t="shared" si="39"/>
        <v>0.49999999999999994</v>
      </c>
      <c r="V84" s="103">
        <f t="shared" si="39"/>
        <v>0.49999999999999994</v>
      </c>
      <c r="W84" s="103">
        <f t="shared" si="39"/>
        <v>0.49999999999999994</v>
      </c>
      <c r="X84" s="103">
        <f t="shared" si="39"/>
        <v>0.49999999999999994</v>
      </c>
      <c r="Y84" s="103">
        <f t="shared" si="39"/>
        <v>0.49999999999999994</v>
      </c>
      <c r="Z84" s="103">
        <f t="shared" si="39"/>
        <v>0.49999999999999994</v>
      </c>
      <c r="AA84" s="103">
        <f t="shared" si="39"/>
        <v>0.49999999999999994</v>
      </c>
      <c r="AB84" s="103">
        <f t="shared" si="39"/>
        <v>0.49999999999999994</v>
      </c>
      <c r="AC84" s="103">
        <f t="shared" si="39"/>
        <v>0.49999999999999994</v>
      </c>
      <c r="AD84" s="103">
        <f t="shared" si="39"/>
        <v>0.49999999999999994</v>
      </c>
      <c r="AE84" s="103">
        <f t="shared" si="39"/>
        <v>0.49999999999999994</v>
      </c>
      <c r="AF84" s="103">
        <f t="shared" si="39"/>
        <v>0.49999999999999994</v>
      </c>
      <c r="AG84" s="103">
        <f t="shared" si="39"/>
        <v>0.49999999999999994</v>
      </c>
      <c r="AH84" s="103">
        <f t="shared" si="39"/>
        <v>0.49999999999999994</v>
      </c>
      <c r="AI84" s="103">
        <f t="shared" si="39"/>
        <v>0.49999999999999994</v>
      </c>
      <c r="AJ84" s="103">
        <f t="shared" si="39"/>
        <v>0.49999999999999994</v>
      </c>
      <c r="AK84" s="103">
        <f t="shared" si="39"/>
        <v>0.49999999999999994</v>
      </c>
      <c r="AL84" s="103">
        <f t="shared" si="39"/>
        <v>0.49999999999999994</v>
      </c>
      <c r="AM84" s="103">
        <f t="shared" si="39"/>
        <v>0.49999999999999994</v>
      </c>
      <c r="AN84" s="103">
        <f t="shared" si="39"/>
        <v>0.49999999999999994</v>
      </c>
      <c r="AO84" s="103">
        <f t="shared" si="39"/>
        <v>0.49999999999999994</v>
      </c>
      <c r="AP84" s="103">
        <f t="shared" si="39"/>
        <v>0.49999999999999994</v>
      </c>
      <c r="AQ84" s="103">
        <f t="shared" si="39"/>
        <v>0.49999999999999994</v>
      </c>
      <c r="AR84" s="103">
        <f t="shared" si="39"/>
        <v>0.49999999999999994</v>
      </c>
      <c r="AS84" s="103">
        <f t="shared" si="39"/>
        <v>0.49999999999999994</v>
      </c>
      <c r="AT84" s="103">
        <f t="shared" si="39"/>
        <v>0.49999999999999994</v>
      </c>
      <c r="AU84" s="103">
        <f t="shared" si="39"/>
        <v>0.49999999999999994</v>
      </c>
      <c r="AV84" s="103">
        <f t="shared" si="39"/>
        <v>0.49999999999999994</v>
      </c>
      <c r="AW84" s="103">
        <f t="shared" si="39"/>
        <v>0.49999999999999994</v>
      </c>
      <c r="AX84" s="103">
        <f t="shared" si="39"/>
        <v>0.49999999999999994</v>
      </c>
      <c r="AY84" s="103">
        <f t="shared" si="39"/>
        <v>0.49999999999999994</v>
      </c>
      <c r="AZ84" s="103">
        <f t="shared" si="39"/>
        <v>0.49999999999999994</v>
      </c>
      <c r="BA84" s="103">
        <f t="shared" si="39"/>
        <v>0.49999999999999994</v>
      </c>
      <c r="BB84" s="103">
        <f t="shared" si="39"/>
        <v>0.49999999999999994</v>
      </c>
      <c r="BC84" s="103">
        <f t="shared" si="39"/>
        <v>0.49999999999999994</v>
      </c>
      <c r="BD84" s="103">
        <f t="shared" si="39"/>
        <v>0.49999999999999994</v>
      </c>
      <c r="BE84" s="103">
        <f t="shared" si="39"/>
        <v>0.49999999999999994</v>
      </c>
      <c r="BF84" s="103">
        <f t="shared" si="39"/>
        <v>0.49999999999999994</v>
      </c>
      <c r="BG84" s="103">
        <f t="shared" si="39"/>
        <v>0.49999999999999994</v>
      </c>
      <c r="BH84" s="103">
        <f t="shared" si="39"/>
        <v>0.49999999999999994</v>
      </c>
      <c r="BI84" s="103">
        <f t="shared" si="39"/>
        <v>0.49999999999999994</v>
      </c>
      <c r="BJ84" s="103">
        <f t="shared" si="39"/>
        <v>0.49999999999999994</v>
      </c>
      <c r="BK84" s="103">
        <f t="shared" si="39"/>
        <v>0.49999999999999994</v>
      </c>
      <c r="BL84" s="103">
        <f t="shared" si="39"/>
        <v>0.49999999999999994</v>
      </c>
      <c r="BM84" s="103">
        <f t="shared" si="39"/>
        <v>0.49999999999999994</v>
      </c>
      <c r="BN84" s="103">
        <f t="shared" si="39"/>
        <v>0.49999999999999994</v>
      </c>
      <c r="BO84" s="103">
        <f t="shared" si="39"/>
        <v>0.49999999999999994</v>
      </c>
      <c r="BP84" s="104">
        <f t="shared" si="39"/>
        <v>0.49999999999999994</v>
      </c>
    </row>
    <row r="85" spans="2:68" s="147" customFormat="1">
      <c r="B85" s="1600" t="s">
        <v>232</v>
      </c>
      <c r="C85" s="1601"/>
      <c r="D85" s="145">
        <f>D78+D80</f>
        <v>16</v>
      </c>
      <c r="E85" s="145">
        <f t="shared" ref="E85:BP85" si="40">E78+E80</f>
        <v>16</v>
      </c>
      <c r="F85" s="145">
        <f t="shared" si="40"/>
        <v>16</v>
      </c>
      <c r="G85" s="145">
        <f t="shared" si="40"/>
        <v>16</v>
      </c>
      <c r="H85" s="145">
        <f t="shared" si="40"/>
        <v>16</v>
      </c>
      <c r="I85" s="145">
        <f t="shared" si="40"/>
        <v>16</v>
      </c>
      <c r="J85" s="145">
        <f t="shared" si="40"/>
        <v>27.799999999999997</v>
      </c>
      <c r="K85" s="145">
        <f t="shared" si="40"/>
        <v>24.95</v>
      </c>
      <c r="L85" s="145">
        <f t="shared" si="40"/>
        <v>22.099999999999998</v>
      </c>
      <c r="M85" s="145">
        <f t="shared" si="40"/>
        <v>21.25</v>
      </c>
      <c r="N85" s="145">
        <f t="shared" si="40"/>
        <v>23.15</v>
      </c>
      <c r="O85" s="145">
        <f t="shared" si="40"/>
        <v>25.05</v>
      </c>
      <c r="P85" s="145">
        <f t="shared" si="40"/>
        <v>26.95</v>
      </c>
      <c r="Q85" s="145">
        <f t="shared" si="40"/>
        <v>26.95</v>
      </c>
      <c r="R85" s="145">
        <f t="shared" si="40"/>
        <v>26.95</v>
      </c>
      <c r="S85" s="145">
        <f t="shared" si="40"/>
        <v>26.95</v>
      </c>
      <c r="T85" s="145">
        <f t="shared" si="40"/>
        <v>26.95</v>
      </c>
      <c r="U85" s="145">
        <f t="shared" si="40"/>
        <v>26.95</v>
      </c>
      <c r="V85" s="145">
        <f t="shared" si="40"/>
        <v>26.95</v>
      </c>
      <c r="W85" s="145">
        <f t="shared" si="40"/>
        <v>26.95</v>
      </c>
      <c r="X85" s="145">
        <f t="shared" si="40"/>
        <v>26.95</v>
      </c>
      <c r="Y85" s="145">
        <f t="shared" si="40"/>
        <v>26.95</v>
      </c>
      <c r="Z85" s="145">
        <f t="shared" si="40"/>
        <v>26.95</v>
      </c>
      <c r="AA85" s="145">
        <f t="shared" si="40"/>
        <v>26.95</v>
      </c>
      <c r="AB85" s="145">
        <f t="shared" si="40"/>
        <v>26.95</v>
      </c>
      <c r="AC85" s="145">
        <f t="shared" si="40"/>
        <v>26.95</v>
      </c>
      <c r="AD85" s="145">
        <f t="shared" si="40"/>
        <v>26.95</v>
      </c>
      <c r="AE85" s="145">
        <f t="shared" si="40"/>
        <v>26.95</v>
      </c>
      <c r="AF85" s="145">
        <f t="shared" si="40"/>
        <v>26.95</v>
      </c>
      <c r="AG85" s="145">
        <f t="shared" si="40"/>
        <v>26.95</v>
      </c>
      <c r="AH85" s="145">
        <f t="shared" si="40"/>
        <v>26.95</v>
      </c>
      <c r="AI85" s="145">
        <f t="shared" si="40"/>
        <v>26.95</v>
      </c>
      <c r="AJ85" s="145">
        <f t="shared" si="40"/>
        <v>26.95</v>
      </c>
      <c r="AK85" s="145">
        <f t="shared" si="40"/>
        <v>26.95</v>
      </c>
      <c r="AL85" s="145">
        <f t="shared" si="40"/>
        <v>26.95</v>
      </c>
      <c r="AM85" s="145">
        <f t="shared" si="40"/>
        <v>26.95</v>
      </c>
      <c r="AN85" s="145">
        <f t="shared" si="40"/>
        <v>26.95</v>
      </c>
      <c r="AO85" s="145">
        <f t="shared" si="40"/>
        <v>26.95</v>
      </c>
      <c r="AP85" s="145">
        <f t="shared" si="40"/>
        <v>26.95</v>
      </c>
      <c r="AQ85" s="145">
        <f t="shared" si="40"/>
        <v>26.95</v>
      </c>
      <c r="AR85" s="145">
        <f t="shared" si="40"/>
        <v>26.95</v>
      </c>
      <c r="AS85" s="145">
        <f t="shared" si="40"/>
        <v>26.95</v>
      </c>
      <c r="AT85" s="145">
        <f t="shared" si="40"/>
        <v>26.95</v>
      </c>
      <c r="AU85" s="145">
        <f t="shared" si="40"/>
        <v>26.95</v>
      </c>
      <c r="AV85" s="145">
        <f t="shared" si="40"/>
        <v>26.95</v>
      </c>
      <c r="AW85" s="145">
        <f t="shared" si="40"/>
        <v>26.95</v>
      </c>
      <c r="AX85" s="145">
        <f t="shared" si="40"/>
        <v>26.95</v>
      </c>
      <c r="AY85" s="145">
        <f t="shared" si="40"/>
        <v>26.95</v>
      </c>
      <c r="AZ85" s="145">
        <f t="shared" si="40"/>
        <v>26.95</v>
      </c>
      <c r="BA85" s="145">
        <f t="shared" si="40"/>
        <v>26.95</v>
      </c>
      <c r="BB85" s="145">
        <f t="shared" si="40"/>
        <v>26.95</v>
      </c>
      <c r="BC85" s="145">
        <f t="shared" si="40"/>
        <v>26.95</v>
      </c>
      <c r="BD85" s="145">
        <f t="shared" si="40"/>
        <v>26.95</v>
      </c>
      <c r="BE85" s="145">
        <f t="shared" si="40"/>
        <v>26.95</v>
      </c>
      <c r="BF85" s="145">
        <f t="shared" si="40"/>
        <v>26.95</v>
      </c>
      <c r="BG85" s="145">
        <f t="shared" si="40"/>
        <v>26.95</v>
      </c>
      <c r="BH85" s="145">
        <f t="shared" si="40"/>
        <v>26.95</v>
      </c>
      <c r="BI85" s="145">
        <f t="shared" si="40"/>
        <v>26.95</v>
      </c>
      <c r="BJ85" s="145">
        <f t="shared" si="40"/>
        <v>26.95</v>
      </c>
      <c r="BK85" s="145">
        <f t="shared" si="40"/>
        <v>26.95</v>
      </c>
      <c r="BL85" s="145">
        <f t="shared" si="40"/>
        <v>26.95</v>
      </c>
      <c r="BM85" s="145">
        <f t="shared" si="40"/>
        <v>26.95</v>
      </c>
      <c r="BN85" s="145">
        <f t="shared" si="40"/>
        <v>26.95</v>
      </c>
      <c r="BO85" s="145">
        <f t="shared" si="40"/>
        <v>26.95</v>
      </c>
      <c r="BP85" s="146">
        <f t="shared" si="40"/>
        <v>26.95</v>
      </c>
    </row>
    <row r="86" spans="2:68" s="111" customFormat="1">
      <c r="B86" s="1600" t="s">
        <v>235</v>
      </c>
      <c r="C86" s="1601"/>
      <c r="D86" s="103">
        <f>D85/D82</f>
        <v>0.5161290322580645</v>
      </c>
      <c r="E86" s="103">
        <f t="shared" ref="E86:BP86" si="41">E85/E82</f>
        <v>0.5161290322580645</v>
      </c>
      <c r="F86" s="103">
        <f t="shared" si="41"/>
        <v>0.5161290322580645</v>
      </c>
      <c r="G86" s="103">
        <f t="shared" si="41"/>
        <v>0.5161290322580645</v>
      </c>
      <c r="H86" s="103">
        <f t="shared" si="41"/>
        <v>0.5161290322580645</v>
      </c>
      <c r="I86" s="103">
        <f t="shared" si="41"/>
        <v>0.5161290322580645</v>
      </c>
      <c r="J86" s="103">
        <f t="shared" si="41"/>
        <v>0.59086078639744954</v>
      </c>
      <c r="K86" s="103">
        <f t="shared" si="41"/>
        <v>0.56447963800904977</v>
      </c>
      <c r="L86" s="103">
        <f t="shared" si="41"/>
        <v>0.53446191051995162</v>
      </c>
      <c r="M86" s="103">
        <f t="shared" si="41"/>
        <v>0.5</v>
      </c>
      <c r="N86" s="103">
        <f t="shared" si="41"/>
        <v>0.5</v>
      </c>
      <c r="O86" s="103">
        <f t="shared" si="41"/>
        <v>0.50000000000000011</v>
      </c>
      <c r="P86" s="103">
        <f t="shared" si="41"/>
        <v>0.49999999999999994</v>
      </c>
      <c r="Q86" s="103">
        <f t="shared" si="41"/>
        <v>0.49999999999999994</v>
      </c>
      <c r="R86" s="103">
        <f t="shared" si="41"/>
        <v>0.49999999999999994</v>
      </c>
      <c r="S86" s="103">
        <f t="shared" si="41"/>
        <v>0.49999999999999994</v>
      </c>
      <c r="T86" s="103">
        <f t="shared" si="41"/>
        <v>0.49999999999999994</v>
      </c>
      <c r="U86" s="103">
        <f t="shared" si="41"/>
        <v>0.49999999999999994</v>
      </c>
      <c r="V86" s="103">
        <f t="shared" si="41"/>
        <v>0.49999999999999994</v>
      </c>
      <c r="W86" s="103">
        <f t="shared" si="41"/>
        <v>0.49999999999999994</v>
      </c>
      <c r="X86" s="103">
        <f t="shared" si="41"/>
        <v>0.49999999999999994</v>
      </c>
      <c r="Y86" s="103">
        <f t="shared" si="41"/>
        <v>0.49999999999999994</v>
      </c>
      <c r="Z86" s="103">
        <f t="shared" si="41"/>
        <v>0.49999999999999994</v>
      </c>
      <c r="AA86" s="103">
        <f t="shared" si="41"/>
        <v>0.49999999999999994</v>
      </c>
      <c r="AB86" s="103">
        <f t="shared" si="41"/>
        <v>0.49999999999999994</v>
      </c>
      <c r="AC86" s="103">
        <f t="shared" si="41"/>
        <v>0.49999999999999994</v>
      </c>
      <c r="AD86" s="103">
        <f t="shared" si="41"/>
        <v>0.49999999999999994</v>
      </c>
      <c r="AE86" s="103">
        <f t="shared" si="41"/>
        <v>0.49999999999999994</v>
      </c>
      <c r="AF86" s="103">
        <f t="shared" si="41"/>
        <v>0.49999999999999994</v>
      </c>
      <c r="AG86" s="103">
        <f t="shared" si="41"/>
        <v>0.49999999999999994</v>
      </c>
      <c r="AH86" s="103">
        <f t="shared" si="41"/>
        <v>0.49999999999999994</v>
      </c>
      <c r="AI86" s="103">
        <f t="shared" si="41"/>
        <v>0.49999999999999994</v>
      </c>
      <c r="AJ86" s="103">
        <f t="shared" si="41"/>
        <v>0.49999999999999994</v>
      </c>
      <c r="AK86" s="103">
        <f t="shared" si="41"/>
        <v>0.49999999999999994</v>
      </c>
      <c r="AL86" s="103">
        <f t="shared" si="41"/>
        <v>0.49999999999999994</v>
      </c>
      <c r="AM86" s="103">
        <f t="shared" si="41"/>
        <v>0.49999999999999994</v>
      </c>
      <c r="AN86" s="103">
        <f t="shared" si="41"/>
        <v>0.49999999999999994</v>
      </c>
      <c r="AO86" s="103">
        <f t="shared" si="41"/>
        <v>0.49999999999999994</v>
      </c>
      <c r="AP86" s="103">
        <f t="shared" si="41"/>
        <v>0.49999999999999994</v>
      </c>
      <c r="AQ86" s="103">
        <f t="shared" si="41"/>
        <v>0.49999999999999994</v>
      </c>
      <c r="AR86" s="103">
        <f t="shared" si="41"/>
        <v>0.49999999999999994</v>
      </c>
      <c r="AS86" s="103">
        <f t="shared" si="41"/>
        <v>0.49999999999999994</v>
      </c>
      <c r="AT86" s="103">
        <f t="shared" si="41"/>
        <v>0.49999999999999994</v>
      </c>
      <c r="AU86" s="103">
        <f t="shared" si="41"/>
        <v>0.49999999999999994</v>
      </c>
      <c r="AV86" s="103">
        <f t="shared" si="41"/>
        <v>0.49999999999999994</v>
      </c>
      <c r="AW86" s="103">
        <f t="shared" si="41"/>
        <v>0.49999999999999994</v>
      </c>
      <c r="AX86" s="103">
        <f t="shared" si="41"/>
        <v>0.49999999999999994</v>
      </c>
      <c r="AY86" s="103">
        <f t="shared" si="41"/>
        <v>0.49999999999999994</v>
      </c>
      <c r="AZ86" s="103">
        <f t="shared" si="41"/>
        <v>0.49999999999999994</v>
      </c>
      <c r="BA86" s="103">
        <f t="shared" si="41"/>
        <v>0.49999999999999994</v>
      </c>
      <c r="BB86" s="103">
        <f t="shared" si="41"/>
        <v>0.49999999999999994</v>
      </c>
      <c r="BC86" s="103">
        <f t="shared" si="41"/>
        <v>0.49999999999999994</v>
      </c>
      <c r="BD86" s="103">
        <f t="shared" si="41"/>
        <v>0.49999999999999994</v>
      </c>
      <c r="BE86" s="103">
        <f t="shared" si="41"/>
        <v>0.49999999999999994</v>
      </c>
      <c r="BF86" s="103">
        <f t="shared" si="41"/>
        <v>0.49999999999999994</v>
      </c>
      <c r="BG86" s="103">
        <f t="shared" si="41"/>
        <v>0.49999999999999994</v>
      </c>
      <c r="BH86" s="103">
        <f t="shared" si="41"/>
        <v>0.49999999999999994</v>
      </c>
      <c r="BI86" s="103">
        <f t="shared" si="41"/>
        <v>0.49999999999999994</v>
      </c>
      <c r="BJ86" s="103">
        <f t="shared" si="41"/>
        <v>0.49999999999999994</v>
      </c>
      <c r="BK86" s="103">
        <f t="shared" si="41"/>
        <v>0.49999999999999994</v>
      </c>
      <c r="BL86" s="103">
        <f t="shared" si="41"/>
        <v>0.49999999999999994</v>
      </c>
      <c r="BM86" s="103">
        <f t="shared" si="41"/>
        <v>0.49999999999999994</v>
      </c>
      <c r="BN86" s="103">
        <f t="shared" si="41"/>
        <v>0.49999999999999994</v>
      </c>
      <c r="BO86" s="103">
        <f t="shared" si="41"/>
        <v>0.49999999999999994</v>
      </c>
      <c r="BP86" s="104">
        <f t="shared" si="41"/>
        <v>0.49999999999999994</v>
      </c>
    </row>
    <row r="87" spans="2:68" s="111" customFormat="1">
      <c r="B87" s="102" t="s">
        <v>236</v>
      </c>
      <c r="C87" s="105"/>
      <c r="D87" s="105">
        <f>(D77+D78)/D82</f>
        <v>0.41935483870967744</v>
      </c>
      <c r="E87" s="105">
        <f t="shared" ref="E87:BP87" si="42">(E77+E78)/E82</f>
        <v>0.41935483870967744</v>
      </c>
      <c r="F87" s="105">
        <f t="shared" si="42"/>
        <v>0.41935483870967744</v>
      </c>
      <c r="G87" s="105">
        <f t="shared" si="42"/>
        <v>0.41935483870967744</v>
      </c>
      <c r="H87" s="105">
        <f t="shared" si="42"/>
        <v>0.41935483870967744</v>
      </c>
      <c r="I87" s="105">
        <f t="shared" si="42"/>
        <v>0.41935483870967744</v>
      </c>
      <c r="J87" s="105">
        <f t="shared" si="42"/>
        <v>0.21253985122210417</v>
      </c>
      <c r="K87" s="105">
        <f t="shared" si="42"/>
        <v>0.22624434389140269</v>
      </c>
      <c r="L87" s="105">
        <f t="shared" si="42"/>
        <v>0.24183796856106413</v>
      </c>
      <c r="M87" s="105">
        <f t="shared" si="42"/>
        <v>0.32941176470588235</v>
      </c>
      <c r="N87" s="105">
        <f t="shared" si="42"/>
        <v>0.30237580993520519</v>
      </c>
      <c r="O87" s="105">
        <f t="shared" si="42"/>
        <v>0.27944111776447111</v>
      </c>
      <c r="P87" s="105">
        <f t="shared" si="42"/>
        <v>0.25974025974025972</v>
      </c>
      <c r="Q87" s="105">
        <f t="shared" si="42"/>
        <v>0.25974025974025972</v>
      </c>
      <c r="R87" s="105">
        <f t="shared" si="42"/>
        <v>0.25974025974025972</v>
      </c>
      <c r="S87" s="105">
        <f t="shared" si="42"/>
        <v>0.25974025974025972</v>
      </c>
      <c r="T87" s="105">
        <f t="shared" si="42"/>
        <v>0.25974025974025972</v>
      </c>
      <c r="U87" s="105">
        <f t="shared" si="42"/>
        <v>0.25974025974025972</v>
      </c>
      <c r="V87" s="105">
        <f t="shared" si="42"/>
        <v>0.25974025974025972</v>
      </c>
      <c r="W87" s="105">
        <f t="shared" si="42"/>
        <v>0.25974025974025972</v>
      </c>
      <c r="X87" s="105">
        <f t="shared" si="42"/>
        <v>0.25974025974025972</v>
      </c>
      <c r="Y87" s="105">
        <f t="shared" si="42"/>
        <v>0.25974025974025972</v>
      </c>
      <c r="Z87" s="105">
        <f t="shared" si="42"/>
        <v>0.25974025974025972</v>
      </c>
      <c r="AA87" s="105">
        <f t="shared" si="42"/>
        <v>0.25974025974025972</v>
      </c>
      <c r="AB87" s="105">
        <f t="shared" si="42"/>
        <v>0.25974025974025972</v>
      </c>
      <c r="AC87" s="105">
        <f t="shared" si="42"/>
        <v>0.25974025974025972</v>
      </c>
      <c r="AD87" s="105">
        <f t="shared" si="42"/>
        <v>0.25974025974025972</v>
      </c>
      <c r="AE87" s="105">
        <f t="shared" si="42"/>
        <v>0.25974025974025972</v>
      </c>
      <c r="AF87" s="105">
        <f t="shared" si="42"/>
        <v>0.25974025974025972</v>
      </c>
      <c r="AG87" s="105">
        <f t="shared" si="42"/>
        <v>0.25974025974025972</v>
      </c>
      <c r="AH87" s="105">
        <f t="shared" si="42"/>
        <v>0.25974025974025972</v>
      </c>
      <c r="AI87" s="105">
        <f t="shared" si="42"/>
        <v>0.25974025974025972</v>
      </c>
      <c r="AJ87" s="105">
        <f t="shared" si="42"/>
        <v>0.25974025974025972</v>
      </c>
      <c r="AK87" s="105">
        <f t="shared" si="42"/>
        <v>0.25974025974025972</v>
      </c>
      <c r="AL87" s="105">
        <f t="shared" si="42"/>
        <v>0.25974025974025972</v>
      </c>
      <c r="AM87" s="105">
        <f t="shared" si="42"/>
        <v>0.25974025974025972</v>
      </c>
      <c r="AN87" s="105">
        <f t="shared" si="42"/>
        <v>0.25974025974025972</v>
      </c>
      <c r="AO87" s="105">
        <f t="shared" si="42"/>
        <v>0.25974025974025972</v>
      </c>
      <c r="AP87" s="105">
        <f t="shared" si="42"/>
        <v>0.25974025974025972</v>
      </c>
      <c r="AQ87" s="105">
        <f t="shared" si="42"/>
        <v>0.25974025974025972</v>
      </c>
      <c r="AR87" s="105">
        <f t="shared" si="42"/>
        <v>0.25974025974025972</v>
      </c>
      <c r="AS87" s="105">
        <f t="shared" si="42"/>
        <v>0.25974025974025972</v>
      </c>
      <c r="AT87" s="105">
        <f t="shared" si="42"/>
        <v>0.25974025974025972</v>
      </c>
      <c r="AU87" s="105">
        <f t="shared" si="42"/>
        <v>0.25974025974025972</v>
      </c>
      <c r="AV87" s="105">
        <f t="shared" si="42"/>
        <v>0.25974025974025972</v>
      </c>
      <c r="AW87" s="105">
        <f t="shared" si="42"/>
        <v>0.25974025974025972</v>
      </c>
      <c r="AX87" s="105">
        <f t="shared" si="42"/>
        <v>0.25974025974025972</v>
      </c>
      <c r="AY87" s="105">
        <f t="shared" si="42"/>
        <v>0.25974025974025972</v>
      </c>
      <c r="AZ87" s="105">
        <f t="shared" si="42"/>
        <v>0.25974025974025972</v>
      </c>
      <c r="BA87" s="105">
        <f t="shared" si="42"/>
        <v>0.25974025974025972</v>
      </c>
      <c r="BB87" s="105">
        <f t="shared" si="42"/>
        <v>0.25974025974025972</v>
      </c>
      <c r="BC87" s="105">
        <f t="shared" si="42"/>
        <v>0.25974025974025972</v>
      </c>
      <c r="BD87" s="105">
        <f t="shared" si="42"/>
        <v>0.25974025974025972</v>
      </c>
      <c r="BE87" s="105">
        <f t="shared" si="42"/>
        <v>0.25974025974025972</v>
      </c>
      <c r="BF87" s="105">
        <f t="shared" si="42"/>
        <v>0.25974025974025972</v>
      </c>
      <c r="BG87" s="105">
        <f t="shared" si="42"/>
        <v>0.25974025974025972</v>
      </c>
      <c r="BH87" s="105">
        <f t="shared" si="42"/>
        <v>0.25974025974025972</v>
      </c>
      <c r="BI87" s="105">
        <f t="shared" si="42"/>
        <v>0.25974025974025972</v>
      </c>
      <c r="BJ87" s="105">
        <f t="shared" si="42"/>
        <v>0.25974025974025972</v>
      </c>
      <c r="BK87" s="105">
        <f t="shared" si="42"/>
        <v>0.25974025974025972</v>
      </c>
      <c r="BL87" s="105">
        <f t="shared" si="42"/>
        <v>0.25974025974025972</v>
      </c>
      <c r="BM87" s="105">
        <f t="shared" si="42"/>
        <v>0.25974025974025972</v>
      </c>
      <c r="BN87" s="105">
        <f t="shared" si="42"/>
        <v>0.25974025974025972</v>
      </c>
      <c r="BO87" s="105">
        <f t="shared" si="42"/>
        <v>0.25974025974025972</v>
      </c>
      <c r="BP87" s="106">
        <f t="shared" si="42"/>
        <v>0.25974025974025972</v>
      </c>
    </row>
    <row r="88" spans="2:68" s="60" customFormat="1"/>
    <row r="89" spans="2:68" s="60" customFormat="1" ht="15.75" thickBot="1"/>
    <row r="90" spans="2:68" s="42" customFormat="1" ht="16.5" thickTop="1" thickBot="1">
      <c r="D90" s="491">
        <f>D39</f>
        <v>2015</v>
      </c>
      <c r="E90" s="491">
        <f t="shared" ref="E90:BP90" si="43">E39</f>
        <v>2016</v>
      </c>
      <c r="F90" s="491">
        <f t="shared" si="43"/>
        <v>2017</v>
      </c>
      <c r="G90" s="491">
        <f t="shared" si="43"/>
        <v>2018</v>
      </c>
      <c r="H90" s="491">
        <f t="shared" si="43"/>
        <v>2019</v>
      </c>
      <c r="I90" s="491">
        <f t="shared" si="43"/>
        <v>2020</v>
      </c>
      <c r="J90" s="491">
        <f t="shared" si="43"/>
        <v>2021</v>
      </c>
      <c r="K90" s="491">
        <f t="shared" si="43"/>
        <v>2022</v>
      </c>
      <c r="L90" s="491">
        <f t="shared" si="43"/>
        <v>2023</v>
      </c>
      <c r="M90" s="491">
        <f t="shared" si="43"/>
        <v>2024</v>
      </c>
      <c r="N90" s="491">
        <f t="shared" si="43"/>
        <v>2025</v>
      </c>
      <c r="O90" s="491">
        <f t="shared" si="43"/>
        <v>2026</v>
      </c>
      <c r="P90" s="491">
        <f t="shared" si="43"/>
        <v>2027</v>
      </c>
      <c r="Q90" s="491">
        <f t="shared" si="43"/>
        <v>2028</v>
      </c>
      <c r="R90" s="491">
        <f t="shared" si="43"/>
        <v>2029</v>
      </c>
      <c r="S90" s="491">
        <f t="shared" si="43"/>
        <v>2030</v>
      </c>
      <c r="T90" s="491">
        <f t="shared" si="43"/>
        <v>2031</v>
      </c>
      <c r="U90" s="491">
        <f t="shared" si="43"/>
        <v>2032</v>
      </c>
      <c r="V90" s="491">
        <f t="shared" si="43"/>
        <v>2033</v>
      </c>
      <c r="W90" s="491">
        <f t="shared" si="43"/>
        <v>2034</v>
      </c>
      <c r="X90" s="491">
        <f t="shared" si="43"/>
        <v>2035</v>
      </c>
      <c r="Y90" s="491">
        <f t="shared" si="43"/>
        <v>2036</v>
      </c>
      <c r="Z90" s="491">
        <f t="shared" si="43"/>
        <v>2037</v>
      </c>
      <c r="AA90" s="491">
        <f t="shared" si="43"/>
        <v>2038</v>
      </c>
      <c r="AB90" s="491">
        <f t="shared" si="43"/>
        <v>2039</v>
      </c>
      <c r="AC90" s="491">
        <f t="shared" si="43"/>
        <v>2040</v>
      </c>
      <c r="AD90" s="491">
        <f t="shared" si="43"/>
        <v>2041</v>
      </c>
      <c r="AE90" s="491">
        <f t="shared" si="43"/>
        <v>2042</v>
      </c>
      <c r="AF90" s="491">
        <f t="shared" si="43"/>
        <v>2043</v>
      </c>
      <c r="AG90" s="491">
        <f t="shared" si="43"/>
        <v>2044</v>
      </c>
      <c r="AH90" s="491">
        <f t="shared" si="43"/>
        <v>2045</v>
      </c>
      <c r="AI90" s="491">
        <f t="shared" si="43"/>
        <v>2046</v>
      </c>
      <c r="AJ90" s="491">
        <f t="shared" si="43"/>
        <v>2047</v>
      </c>
      <c r="AK90" s="491">
        <f t="shared" si="43"/>
        <v>2048</v>
      </c>
      <c r="AL90" s="491">
        <f t="shared" si="43"/>
        <v>2049</v>
      </c>
      <c r="AM90" s="491">
        <f t="shared" si="43"/>
        <v>2050</v>
      </c>
      <c r="AN90" s="491">
        <f t="shared" si="43"/>
        <v>2051</v>
      </c>
      <c r="AO90" s="491">
        <f t="shared" si="43"/>
        <v>2052</v>
      </c>
      <c r="AP90" s="491">
        <f t="shared" si="43"/>
        <v>2053</v>
      </c>
      <c r="AQ90" s="491">
        <f t="shared" si="43"/>
        <v>2054</v>
      </c>
      <c r="AR90" s="491">
        <f t="shared" si="43"/>
        <v>2055</v>
      </c>
      <c r="AS90" s="491">
        <f t="shared" si="43"/>
        <v>2056</v>
      </c>
      <c r="AT90" s="491">
        <f t="shared" si="43"/>
        <v>2057</v>
      </c>
      <c r="AU90" s="491">
        <f t="shared" si="43"/>
        <v>2058</v>
      </c>
      <c r="AV90" s="491">
        <f t="shared" si="43"/>
        <v>2059</v>
      </c>
      <c r="AW90" s="491">
        <f t="shared" si="43"/>
        <v>2060</v>
      </c>
      <c r="AX90" s="491">
        <f t="shared" si="43"/>
        <v>2061</v>
      </c>
      <c r="AY90" s="491">
        <f t="shared" si="43"/>
        <v>2062</v>
      </c>
      <c r="AZ90" s="491">
        <f t="shared" si="43"/>
        <v>2063</v>
      </c>
      <c r="BA90" s="491">
        <f t="shared" si="43"/>
        <v>2064</v>
      </c>
      <c r="BB90" s="491">
        <f t="shared" si="43"/>
        <v>2065</v>
      </c>
      <c r="BC90" s="491">
        <f t="shared" si="43"/>
        <v>2066</v>
      </c>
      <c r="BD90" s="491">
        <f t="shared" si="43"/>
        <v>2067</v>
      </c>
      <c r="BE90" s="491">
        <f t="shared" si="43"/>
        <v>2068</v>
      </c>
      <c r="BF90" s="491">
        <f t="shared" si="43"/>
        <v>2069</v>
      </c>
      <c r="BG90" s="491">
        <f t="shared" si="43"/>
        <v>2070</v>
      </c>
      <c r="BH90" s="491">
        <f t="shared" si="43"/>
        <v>2071</v>
      </c>
      <c r="BI90" s="491">
        <f t="shared" si="43"/>
        <v>2072</v>
      </c>
      <c r="BJ90" s="491">
        <f t="shared" si="43"/>
        <v>2073</v>
      </c>
      <c r="BK90" s="491">
        <f t="shared" si="43"/>
        <v>2074</v>
      </c>
      <c r="BL90" s="491">
        <f t="shared" si="43"/>
        <v>2075</v>
      </c>
      <c r="BM90" s="491">
        <f t="shared" si="43"/>
        <v>2076</v>
      </c>
      <c r="BN90" s="491">
        <f t="shared" si="43"/>
        <v>2077</v>
      </c>
      <c r="BO90" s="491">
        <f t="shared" si="43"/>
        <v>2078</v>
      </c>
      <c r="BP90" s="491">
        <f t="shared" si="43"/>
        <v>2079</v>
      </c>
    </row>
    <row r="91" spans="2:68" s="144" customFormat="1" ht="19.5" thickTop="1">
      <c r="B91" s="1608" t="s">
        <v>241</v>
      </c>
      <c r="C91" s="1609"/>
      <c r="D91" s="142">
        <f t="shared" ref="D91:BO91" si="44">D82+D70+D60+D47</f>
        <v>88</v>
      </c>
      <c r="E91" s="142">
        <f t="shared" si="44"/>
        <v>88</v>
      </c>
      <c r="F91" s="142">
        <f t="shared" si="44"/>
        <v>88</v>
      </c>
      <c r="G91" s="142">
        <f t="shared" si="44"/>
        <v>88</v>
      </c>
      <c r="H91" s="142">
        <f t="shared" si="44"/>
        <v>88</v>
      </c>
      <c r="I91" s="142">
        <f t="shared" si="44"/>
        <v>88</v>
      </c>
      <c r="J91" s="142">
        <f t="shared" si="44"/>
        <v>142.85</v>
      </c>
      <c r="K91" s="142">
        <f t="shared" si="44"/>
        <v>161.60000000000002</v>
      </c>
      <c r="L91" s="142">
        <f t="shared" si="44"/>
        <v>180.35</v>
      </c>
      <c r="M91" s="142">
        <f t="shared" si="44"/>
        <v>206.5</v>
      </c>
      <c r="N91" s="142">
        <f t="shared" si="44"/>
        <v>222.3</v>
      </c>
      <c r="O91" s="142">
        <f t="shared" si="44"/>
        <v>238.1</v>
      </c>
      <c r="P91" s="142">
        <f t="shared" si="44"/>
        <v>241.9</v>
      </c>
      <c r="Q91" s="142">
        <f t="shared" si="44"/>
        <v>241.9</v>
      </c>
      <c r="R91" s="142">
        <f t="shared" si="44"/>
        <v>241.9</v>
      </c>
      <c r="S91" s="142">
        <f t="shared" si="44"/>
        <v>241.9</v>
      </c>
      <c r="T91" s="142">
        <f t="shared" si="44"/>
        <v>241.9</v>
      </c>
      <c r="U91" s="142">
        <f t="shared" si="44"/>
        <v>241.9</v>
      </c>
      <c r="V91" s="142">
        <f t="shared" si="44"/>
        <v>241.9</v>
      </c>
      <c r="W91" s="142">
        <f t="shared" si="44"/>
        <v>241.9</v>
      </c>
      <c r="X91" s="142">
        <f t="shared" si="44"/>
        <v>241.9</v>
      </c>
      <c r="Y91" s="142">
        <f t="shared" si="44"/>
        <v>241.9</v>
      </c>
      <c r="Z91" s="142">
        <f t="shared" si="44"/>
        <v>241.9</v>
      </c>
      <c r="AA91" s="142">
        <f t="shared" si="44"/>
        <v>241.9</v>
      </c>
      <c r="AB91" s="142">
        <f t="shared" si="44"/>
        <v>241.9</v>
      </c>
      <c r="AC91" s="142">
        <f t="shared" si="44"/>
        <v>241.9</v>
      </c>
      <c r="AD91" s="142">
        <f t="shared" si="44"/>
        <v>241.9</v>
      </c>
      <c r="AE91" s="142">
        <f t="shared" si="44"/>
        <v>241.9</v>
      </c>
      <c r="AF91" s="142">
        <f t="shared" si="44"/>
        <v>241.9</v>
      </c>
      <c r="AG91" s="142">
        <f t="shared" si="44"/>
        <v>241.9</v>
      </c>
      <c r="AH91" s="142">
        <f t="shared" si="44"/>
        <v>241.9</v>
      </c>
      <c r="AI91" s="142">
        <f t="shared" si="44"/>
        <v>241.9</v>
      </c>
      <c r="AJ91" s="142">
        <f t="shared" si="44"/>
        <v>241.9</v>
      </c>
      <c r="AK91" s="142">
        <f t="shared" si="44"/>
        <v>241.9</v>
      </c>
      <c r="AL91" s="142">
        <f t="shared" si="44"/>
        <v>241.9</v>
      </c>
      <c r="AM91" s="142">
        <f t="shared" si="44"/>
        <v>241.9</v>
      </c>
      <c r="AN91" s="142">
        <f t="shared" si="44"/>
        <v>241.9</v>
      </c>
      <c r="AO91" s="142">
        <f t="shared" si="44"/>
        <v>241.9</v>
      </c>
      <c r="AP91" s="142">
        <f t="shared" si="44"/>
        <v>241.9</v>
      </c>
      <c r="AQ91" s="142">
        <f t="shared" si="44"/>
        <v>241.9</v>
      </c>
      <c r="AR91" s="142">
        <f t="shared" si="44"/>
        <v>241.9</v>
      </c>
      <c r="AS91" s="142">
        <f t="shared" si="44"/>
        <v>241.9</v>
      </c>
      <c r="AT91" s="142">
        <f t="shared" si="44"/>
        <v>241.9</v>
      </c>
      <c r="AU91" s="142">
        <f t="shared" si="44"/>
        <v>241.9</v>
      </c>
      <c r="AV91" s="142">
        <f t="shared" si="44"/>
        <v>241.9</v>
      </c>
      <c r="AW91" s="142">
        <f t="shared" si="44"/>
        <v>241.9</v>
      </c>
      <c r="AX91" s="142">
        <f t="shared" si="44"/>
        <v>241.9</v>
      </c>
      <c r="AY91" s="142">
        <f t="shared" si="44"/>
        <v>241.9</v>
      </c>
      <c r="AZ91" s="142">
        <f t="shared" si="44"/>
        <v>241.9</v>
      </c>
      <c r="BA91" s="142">
        <f t="shared" si="44"/>
        <v>241.9</v>
      </c>
      <c r="BB91" s="142">
        <f t="shared" si="44"/>
        <v>241.9</v>
      </c>
      <c r="BC91" s="142">
        <f t="shared" si="44"/>
        <v>241.9</v>
      </c>
      <c r="BD91" s="142">
        <f t="shared" si="44"/>
        <v>241.9</v>
      </c>
      <c r="BE91" s="142">
        <f t="shared" si="44"/>
        <v>241.9</v>
      </c>
      <c r="BF91" s="142">
        <f t="shared" si="44"/>
        <v>241.9</v>
      </c>
      <c r="BG91" s="142">
        <f t="shared" si="44"/>
        <v>241.9</v>
      </c>
      <c r="BH91" s="142">
        <f t="shared" si="44"/>
        <v>241.9</v>
      </c>
      <c r="BI91" s="142">
        <f t="shared" si="44"/>
        <v>241.9</v>
      </c>
      <c r="BJ91" s="142">
        <f t="shared" si="44"/>
        <v>241.9</v>
      </c>
      <c r="BK91" s="142">
        <f t="shared" si="44"/>
        <v>241.9</v>
      </c>
      <c r="BL91" s="142">
        <f t="shared" si="44"/>
        <v>241.9</v>
      </c>
      <c r="BM91" s="142">
        <f t="shared" si="44"/>
        <v>241.9</v>
      </c>
      <c r="BN91" s="142">
        <f t="shared" si="44"/>
        <v>241.9</v>
      </c>
      <c r="BO91" s="142">
        <f t="shared" si="44"/>
        <v>241.9</v>
      </c>
      <c r="BP91" s="143">
        <f t="shared" ref="BP91" si="45">BP82+BP70+BP60+BP47</f>
        <v>241.9</v>
      </c>
    </row>
    <row r="92" spans="2:68" s="147" customFormat="1">
      <c r="B92" s="1600" t="s">
        <v>231</v>
      </c>
      <c r="C92" s="1601"/>
      <c r="D92" s="145">
        <f t="shared" ref="D92:BO92" si="46">D83++D67+D57+D48</f>
        <v>40</v>
      </c>
      <c r="E92" s="145">
        <f t="shared" si="46"/>
        <v>40</v>
      </c>
      <c r="F92" s="145">
        <f t="shared" si="46"/>
        <v>40</v>
      </c>
      <c r="G92" s="145">
        <f t="shared" si="46"/>
        <v>40</v>
      </c>
      <c r="H92" s="145">
        <f t="shared" si="46"/>
        <v>40</v>
      </c>
      <c r="I92" s="145">
        <f t="shared" si="46"/>
        <v>40</v>
      </c>
      <c r="J92" s="145">
        <f t="shared" si="46"/>
        <v>64.75</v>
      </c>
      <c r="K92" s="145">
        <f t="shared" si="46"/>
        <v>76.75</v>
      </c>
      <c r="L92" s="145">
        <f t="shared" si="46"/>
        <v>88.75</v>
      </c>
      <c r="M92" s="145">
        <f t="shared" si="46"/>
        <v>103.25</v>
      </c>
      <c r="N92" s="145">
        <f t="shared" si="46"/>
        <v>111.15</v>
      </c>
      <c r="O92" s="145">
        <f t="shared" si="46"/>
        <v>119.05</v>
      </c>
      <c r="P92" s="145">
        <f t="shared" si="46"/>
        <v>120.95</v>
      </c>
      <c r="Q92" s="145">
        <f t="shared" si="46"/>
        <v>120.95</v>
      </c>
      <c r="R92" s="145">
        <f t="shared" si="46"/>
        <v>120.95</v>
      </c>
      <c r="S92" s="145">
        <f t="shared" si="46"/>
        <v>120.95</v>
      </c>
      <c r="T92" s="145">
        <f t="shared" si="46"/>
        <v>120.95</v>
      </c>
      <c r="U92" s="145">
        <f t="shared" si="46"/>
        <v>120.95</v>
      </c>
      <c r="V92" s="145">
        <f t="shared" si="46"/>
        <v>120.95</v>
      </c>
      <c r="W92" s="145">
        <f t="shared" si="46"/>
        <v>120.95</v>
      </c>
      <c r="X92" s="145">
        <f t="shared" si="46"/>
        <v>120.95</v>
      </c>
      <c r="Y92" s="145">
        <f t="shared" si="46"/>
        <v>120.95</v>
      </c>
      <c r="Z92" s="145">
        <f t="shared" si="46"/>
        <v>120.95</v>
      </c>
      <c r="AA92" s="145">
        <f t="shared" si="46"/>
        <v>120.95</v>
      </c>
      <c r="AB92" s="145">
        <f t="shared" si="46"/>
        <v>120.95</v>
      </c>
      <c r="AC92" s="145">
        <f t="shared" si="46"/>
        <v>120.95</v>
      </c>
      <c r="AD92" s="145">
        <f t="shared" si="46"/>
        <v>120.95</v>
      </c>
      <c r="AE92" s="145">
        <f t="shared" si="46"/>
        <v>120.95</v>
      </c>
      <c r="AF92" s="145">
        <f t="shared" si="46"/>
        <v>120.95</v>
      </c>
      <c r="AG92" s="145">
        <f t="shared" si="46"/>
        <v>120.95</v>
      </c>
      <c r="AH92" s="145">
        <f t="shared" si="46"/>
        <v>120.95</v>
      </c>
      <c r="AI92" s="145">
        <f t="shared" si="46"/>
        <v>120.95</v>
      </c>
      <c r="AJ92" s="145">
        <f t="shared" si="46"/>
        <v>120.95</v>
      </c>
      <c r="AK92" s="145">
        <f t="shared" si="46"/>
        <v>120.95</v>
      </c>
      <c r="AL92" s="145">
        <f t="shared" si="46"/>
        <v>120.95</v>
      </c>
      <c r="AM92" s="145">
        <f t="shared" si="46"/>
        <v>120.95</v>
      </c>
      <c r="AN92" s="145">
        <f t="shared" si="46"/>
        <v>120.95</v>
      </c>
      <c r="AO92" s="145">
        <f t="shared" si="46"/>
        <v>120.95</v>
      </c>
      <c r="AP92" s="145">
        <f t="shared" si="46"/>
        <v>120.95</v>
      </c>
      <c r="AQ92" s="145">
        <f t="shared" si="46"/>
        <v>120.95</v>
      </c>
      <c r="AR92" s="145">
        <f t="shared" si="46"/>
        <v>120.95</v>
      </c>
      <c r="AS92" s="145">
        <f t="shared" si="46"/>
        <v>120.95</v>
      </c>
      <c r="AT92" s="145">
        <f t="shared" si="46"/>
        <v>120.95</v>
      </c>
      <c r="AU92" s="145">
        <f t="shared" si="46"/>
        <v>120.95</v>
      </c>
      <c r="AV92" s="145">
        <f t="shared" si="46"/>
        <v>120.95</v>
      </c>
      <c r="AW92" s="145">
        <f t="shared" si="46"/>
        <v>120.95</v>
      </c>
      <c r="AX92" s="145">
        <f t="shared" si="46"/>
        <v>120.95</v>
      </c>
      <c r="AY92" s="145">
        <f t="shared" si="46"/>
        <v>120.95</v>
      </c>
      <c r="AZ92" s="145">
        <f t="shared" si="46"/>
        <v>120.95</v>
      </c>
      <c r="BA92" s="145">
        <f t="shared" si="46"/>
        <v>120.95</v>
      </c>
      <c r="BB92" s="145">
        <f t="shared" si="46"/>
        <v>120.95</v>
      </c>
      <c r="BC92" s="145">
        <f t="shared" si="46"/>
        <v>120.95</v>
      </c>
      <c r="BD92" s="145">
        <f t="shared" si="46"/>
        <v>120.95</v>
      </c>
      <c r="BE92" s="145">
        <f t="shared" si="46"/>
        <v>120.95</v>
      </c>
      <c r="BF92" s="145">
        <f t="shared" si="46"/>
        <v>120.95</v>
      </c>
      <c r="BG92" s="145">
        <f t="shared" si="46"/>
        <v>120.95</v>
      </c>
      <c r="BH92" s="145">
        <f t="shared" si="46"/>
        <v>120.95</v>
      </c>
      <c r="BI92" s="145">
        <f t="shared" si="46"/>
        <v>120.95</v>
      </c>
      <c r="BJ92" s="145">
        <f t="shared" si="46"/>
        <v>120.95</v>
      </c>
      <c r="BK92" s="145">
        <f t="shared" si="46"/>
        <v>120.95</v>
      </c>
      <c r="BL92" s="145">
        <f t="shared" si="46"/>
        <v>120.95</v>
      </c>
      <c r="BM92" s="145">
        <f t="shared" si="46"/>
        <v>120.95</v>
      </c>
      <c r="BN92" s="145">
        <f t="shared" si="46"/>
        <v>120.95</v>
      </c>
      <c r="BO92" s="145">
        <f t="shared" si="46"/>
        <v>120.95</v>
      </c>
      <c r="BP92" s="146">
        <f t="shared" ref="BP92" si="47">BP83++BP67+BP57+BP48</f>
        <v>120.95</v>
      </c>
    </row>
    <row r="93" spans="2:68" s="111" customFormat="1">
      <c r="B93" s="1600" t="s">
        <v>234</v>
      </c>
      <c r="C93" s="1601"/>
      <c r="D93" s="103">
        <f>D92/D91</f>
        <v>0.45454545454545453</v>
      </c>
      <c r="E93" s="103">
        <f t="shared" ref="E93:BP93" si="48">E92/E91</f>
        <v>0.45454545454545453</v>
      </c>
      <c r="F93" s="103">
        <f t="shared" si="48"/>
        <v>0.45454545454545453</v>
      </c>
      <c r="G93" s="103">
        <f t="shared" si="48"/>
        <v>0.45454545454545453</v>
      </c>
      <c r="H93" s="103">
        <f t="shared" si="48"/>
        <v>0.45454545454545453</v>
      </c>
      <c r="I93" s="103">
        <f t="shared" si="48"/>
        <v>0.45454545454545453</v>
      </c>
      <c r="J93" s="103">
        <f t="shared" si="48"/>
        <v>0.45327266363318169</v>
      </c>
      <c r="K93" s="103">
        <f t="shared" si="48"/>
        <v>0.47493811881188114</v>
      </c>
      <c r="L93" s="103">
        <f t="shared" si="48"/>
        <v>0.49209869697809816</v>
      </c>
      <c r="M93" s="103">
        <f t="shared" si="48"/>
        <v>0.5</v>
      </c>
      <c r="N93" s="103">
        <f t="shared" si="48"/>
        <v>0.5</v>
      </c>
      <c r="O93" s="103">
        <f t="shared" si="48"/>
        <v>0.5</v>
      </c>
      <c r="P93" s="103">
        <f t="shared" si="48"/>
        <v>0.5</v>
      </c>
      <c r="Q93" s="103">
        <f t="shared" si="48"/>
        <v>0.5</v>
      </c>
      <c r="R93" s="103">
        <f t="shared" si="48"/>
        <v>0.5</v>
      </c>
      <c r="S93" s="103">
        <f t="shared" si="48"/>
        <v>0.5</v>
      </c>
      <c r="T93" s="103">
        <f t="shared" si="48"/>
        <v>0.5</v>
      </c>
      <c r="U93" s="103">
        <f t="shared" si="48"/>
        <v>0.5</v>
      </c>
      <c r="V93" s="103">
        <f t="shared" si="48"/>
        <v>0.5</v>
      </c>
      <c r="W93" s="103">
        <f t="shared" si="48"/>
        <v>0.5</v>
      </c>
      <c r="X93" s="103">
        <f t="shared" si="48"/>
        <v>0.5</v>
      </c>
      <c r="Y93" s="103">
        <f t="shared" si="48"/>
        <v>0.5</v>
      </c>
      <c r="Z93" s="103">
        <f t="shared" si="48"/>
        <v>0.5</v>
      </c>
      <c r="AA93" s="103">
        <f t="shared" si="48"/>
        <v>0.5</v>
      </c>
      <c r="AB93" s="103">
        <f t="shared" si="48"/>
        <v>0.5</v>
      </c>
      <c r="AC93" s="103">
        <f t="shared" si="48"/>
        <v>0.5</v>
      </c>
      <c r="AD93" s="103">
        <f t="shared" si="48"/>
        <v>0.5</v>
      </c>
      <c r="AE93" s="103">
        <f t="shared" si="48"/>
        <v>0.5</v>
      </c>
      <c r="AF93" s="103">
        <f t="shared" si="48"/>
        <v>0.5</v>
      </c>
      <c r="AG93" s="103">
        <f t="shared" si="48"/>
        <v>0.5</v>
      </c>
      <c r="AH93" s="103">
        <f t="shared" si="48"/>
        <v>0.5</v>
      </c>
      <c r="AI93" s="103">
        <f t="shared" si="48"/>
        <v>0.5</v>
      </c>
      <c r="AJ93" s="103">
        <f t="shared" si="48"/>
        <v>0.5</v>
      </c>
      <c r="AK93" s="103">
        <f t="shared" si="48"/>
        <v>0.5</v>
      </c>
      <c r="AL93" s="103">
        <f t="shared" si="48"/>
        <v>0.5</v>
      </c>
      <c r="AM93" s="103">
        <f t="shared" si="48"/>
        <v>0.5</v>
      </c>
      <c r="AN93" s="103">
        <f t="shared" si="48"/>
        <v>0.5</v>
      </c>
      <c r="AO93" s="103">
        <f t="shared" si="48"/>
        <v>0.5</v>
      </c>
      <c r="AP93" s="103">
        <f t="shared" si="48"/>
        <v>0.5</v>
      </c>
      <c r="AQ93" s="103">
        <f t="shared" si="48"/>
        <v>0.5</v>
      </c>
      <c r="AR93" s="103">
        <f t="shared" si="48"/>
        <v>0.5</v>
      </c>
      <c r="AS93" s="103">
        <f t="shared" si="48"/>
        <v>0.5</v>
      </c>
      <c r="AT93" s="103">
        <f t="shared" si="48"/>
        <v>0.5</v>
      </c>
      <c r="AU93" s="103">
        <f t="shared" si="48"/>
        <v>0.5</v>
      </c>
      <c r="AV93" s="103">
        <f t="shared" si="48"/>
        <v>0.5</v>
      </c>
      <c r="AW93" s="103">
        <f t="shared" si="48"/>
        <v>0.5</v>
      </c>
      <c r="AX93" s="103">
        <f t="shared" si="48"/>
        <v>0.5</v>
      </c>
      <c r="AY93" s="103">
        <f t="shared" si="48"/>
        <v>0.5</v>
      </c>
      <c r="AZ93" s="103">
        <f t="shared" si="48"/>
        <v>0.5</v>
      </c>
      <c r="BA93" s="103">
        <f t="shared" si="48"/>
        <v>0.5</v>
      </c>
      <c r="BB93" s="103">
        <f t="shared" si="48"/>
        <v>0.5</v>
      </c>
      <c r="BC93" s="103">
        <f t="shared" si="48"/>
        <v>0.5</v>
      </c>
      <c r="BD93" s="103">
        <f t="shared" si="48"/>
        <v>0.5</v>
      </c>
      <c r="BE93" s="103">
        <f t="shared" si="48"/>
        <v>0.5</v>
      </c>
      <c r="BF93" s="103">
        <f t="shared" si="48"/>
        <v>0.5</v>
      </c>
      <c r="BG93" s="103">
        <f t="shared" si="48"/>
        <v>0.5</v>
      </c>
      <c r="BH93" s="103">
        <f t="shared" si="48"/>
        <v>0.5</v>
      </c>
      <c r="BI93" s="103">
        <f t="shared" si="48"/>
        <v>0.5</v>
      </c>
      <c r="BJ93" s="103">
        <f t="shared" si="48"/>
        <v>0.5</v>
      </c>
      <c r="BK93" s="103">
        <f t="shared" si="48"/>
        <v>0.5</v>
      </c>
      <c r="BL93" s="103">
        <f t="shared" si="48"/>
        <v>0.5</v>
      </c>
      <c r="BM93" s="103">
        <f t="shared" si="48"/>
        <v>0.5</v>
      </c>
      <c r="BN93" s="103">
        <f t="shared" si="48"/>
        <v>0.5</v>
      </c>
      <c r="BO93" s="103">
        <f t="shared" si="48"/>
        <v>0.5</v>
      </c>
      <c r="BP93" s="104">
        <f t="shared" si="48"/>
        <v>0.5</v>
      </c>
    </row>
    <row r="94" spans="2:68" s="147" customFormat="1">
      <c r="B94" s="1600" t="s">
        <v>232</v>
      </c>
      <c r="C94" s="1601"/>
      <c r="D94" s="145">
        <f t="shared" ref="D94:BO94" si="49">D85+D68+D58+D50</f>
        <v>48</v>
      </c>
      <c r="E94" s="145">
        <f t="shared" si="49"/>
        <v>48</v>
      </c>
      <c r="F94" s="145">
        <f t="shared" si="49"/>
        <v>48</v>
      </c>
      <c r="G94" s="145">
        <f t="shared" si="49"/>
        <v>48</v>
      </c>
      <c r="H94" s="145">
        <f t="shared" si="49"/>
        <v>48</v>
      </c>
      <c r="I94" s="145">
        <f t="shared" si="49"/>
        <v>48</v>
      </c>
      <c r="J94" s="145">
        <f t="shared" si="49"/>
        <v>78.099999999999994</v>
      </c>
      <c r="K94" s="145">
        <f t="shared" si="49"/>
        <v>84.850000000000009</v>
      </c>
      <c r="L94" s="145">
        <f t="shared" si="49"/>
        <v>91.6</v>
      </c>
      <c r="M94" s="145">
        <f t="shared" si="49"/>
        <v>103.25</v>
      </c>
      <c r="N94" s="145">
        <f t="shared" si="49"/>
        <v>111.15</v>
      </c>
      <c r="O94" s="145">
        <f t="shared" si="49"/>
        <v>119.05</v>
      </c>
      <c r="P94" s="145">
        <f t="shared" si="49"/>
        <v>120.95</v>
      </c>
      <c r="Q94" s="145">
        <f t="shared" si="49"/>
        <v>120.95</v>
      </c>
      <c r="R94" s="145">
        <f t="shared" si="49"/>
        <v>120.95</v>
      </c>
      <c r="S94" s="145">
        <f t="shared" si="49"/>
        <v>120.95</v>
      </c>
      <c r="T94" s="145">
        <f t="shared" si="49"/>
        <v>120.95</v>
      </c>
      <c r="U94" s="145">
        <f t="shared" si="49"/>
        <v>120.95</v>
      </c>
      <c r="V94" s="145">
        <f t="shared" si="49"/>
        <v>120.95</v>
      </c>
      <c r="W94" s="145">
        <f t="shared" si="49"/>
        <v>120.95</v>
      </c>
      <c r="X94" s="145">
        <f t="shared" si="49"/>
        <v>120.95</v>
      </c>
      <c r="Y94" s="145">
        <f t="shared" si="49"/>
        <v>120.95</v>
      </c>
      <c r="Z94" s="145">
        <f t="shared" si="49"/>
        <v>120.95</v>
      </c>
      <c r="AA94" s="145">
        <f t="shared" si="49"/>
        <v>120.95</v>
      </c>
      <c r="AB94" s="145">
        <f t="shared" si="49"/>
        <v>120.95</v>
      </c>
      <c r="AC94" s="145">
        <f t="shared" si="49"/>
        <v>120.95</v>
      </c>
      <c r="AD94" s="145">
        <f t="shared" si="49"/>
        <v>120.95</v>
      </c>
      <c r="AE94" s="145">
        <f t="shared" si="49"/>
        <v>120.95</v>
      </c>
      <c r="AF94" s="145">
        <f t="shared" si="49"/>
        <v>120.95</v>
      </c>
      <c r="AG94" s="145">
        <f t="shared" si="49"/>
        <v>120.95</v>
      </c>
      <c r="AH94" s="145">
        <f t="shared" si="49"/>
        <v>120.95</v>
      </c>
      <c r="AI94" s="145">
        <f t="shared" si="49"/>
        <v>120.95</v>
      </c>
      <c r="AJ94" s="145">
        <f t="shared" si="49"/>
        <v>120.95</v>
      </c>
      <c r="AK94" s="145">
        <f t="shared" si="49"/>
        <v>120.95</v>
      </c>
      <c r="AL94" s="145">
        <f t="shared" si="49"/>
        <v>120.95</v>
      </c>
      <c r="AM94" s="145">
        <f t="shared" si="49"/>
        <v>120.95</v>
      </c>
      <c r="AN94" s="145">
        <f t="shared" si="49"/>
        <v>120.95</v>
      </c>
      <c r="AO94" s="145">
        <f t="shared" si="49"/>
        <v>120.95</v>
      </c>
      <c r="AP94" s="145">
        <f t="shared" si="49"/>
        <v>120.95</v>
      </c>
      <c r="AQ94" s="145">
        <f t="shared" si="49"/>
        <v>120.95</v>
      </c>
      <c r="AR94" s="145">
        <f t="shared" si="49"/>
        <v>120.95</v>
      </c>
      <c r="AS94" s="145">
        <f t="shared" si="49"/>
        <v>120.95</v>
      </c>
      <c r="AT94" s="145">
        <f t="shared" si="49"/>
        <v>120.95</v>
      </c>
      <c r="AU94" s="145">
        <f t="shared" si="49"/>
        <v>120.95</v>
      </c>
      <c r="AV94" s="145">
        <f t="shared" si="49"/>
        <v>120.95</v>
      </c>
      <c r="AW94" s="145">
        <f t="shared" si="49"/>
        <v>120.95</v>
      </c>
      <c r="AX94" s="145">
        <f t="shared" si="49"/>
        <v>120.95</v>
      </c>
      <c r="AY94" s="145">
        <f t="shared" si="49"/>
        <v>120.95</v>
      </c>
      <c r="AZ94" s="145">
        <f t="shared" si="49"/>
        <v>120.95</v>
      </c>
      <c r="BA94" s="145">
        <f t="shared" si="49"/>
        <v>120.95</v>
      </c>
      <c r="BB94" s="145">
        <f t="shared" si="49"/>
        <v>120.95</v>
      </c>
      <c r="BC94" s="145">
        <f t="shared" si="49"/>
        <v>120.95</v>
      </c>
      <c r="BD94" s="145">
        <f t="shared" si="49"/>
        <v>120.95</v>
      </c>
      <c r="BE94" s="145">
        <f t="shared" si="49"/>
        <v>120.95</v>
      </c>
      <c r="BF94" s="145">
        <f t="shared" si="49"/>
        <v>120.95</v>
      </c>
      <c r="BG94" s="145">
        <f t="shared" si="49"/>
        <v>120.95</v>
      </c>
      <c r="BH94" s="145">
        <f t="shared" si="49"/>
        <v>120.95</v>
      </c>
      <c r="BI94" s="145">
        <f t="shared" si="49"/>
        <v>120.95</v>
      </c>
      <c r="BJ94" s="145">
        <f t="shared" si="49"/>
        <v>120.95</v>
      </c>
      <c r="BK94" s="145">
        <f t="shared" si="49"/>
        <v>120.95</v>
      </c>
      <c r="BL94" s="145">
        <f t="shared" si="49"/>
        <v>120.95</v>
      </c>
      <c r="BM94" s="145">
        <f t="shared" si="49"/>
        <v>120.95</v>
      </c>
      <c r="BN94" s="145">
        <f t="shared" si="49"/>
        <v>120.95</v>
      </c>
      <c r="BO94" s="145">
        <f t="shared" si="49"/>
        <v>120.95</v>
      </c>
      <c r="BP94" s="146">
        <f t="shared" ref="BP94" si="50">BP85+BP68+BP58+BP50</f>
        <v>120.95</v>
      </c>
    </row>
    <row r="95" spans="2:68" s="111" customFormat="1">
      <c r="B95" s="1606" t="s">
        <v>235</v>
      </c>
      <c r="C95" s="1607"/>
      <c r="D95" s="105">
        <f>D94/D91</f>
        <v>0.54545454545454541</v>
      </c>
      <c r="E95" s="105">
        <f t="shared" ref="E95:BP95" si="51">E94/E91</f>
        <v>0.54545454545454541</v>
      </c>
      <c r="F95" s="105">
        <f t="shared" si="51"/>
        <v>0.54545454545454541</v>
      </c>
      <c r="G95" s="105">
        <f t="shared" si="51"/>
        <v>0.54545454545454541</v>
      </c>
      <c r="H95" s="105">
        <f t="shared" si="51"/>
        <v>0.54545454545454541</v>
      </c>
      <c r="I95" s="105">
        <f t="shared" si="51"/>
        <v>0.54545454545454541</v>
      </c>
      <c r="J95" s="105">
        <f t="shared" si="51"/>
        <v>0.54672733636681836</v>
      </c>
      <c r="K95" s="105">
        <f t="shared" si="51"/>
        <v>0.52506188118811881</v>
      </c>
      <c r="L95" s="105">
        <f t="shared" si="51"/>
        <v>0.50790130302190184</v>
      </c>
      <c r="M95" s="105">
        <f t="shared" si="51"/>
        <v>0.5</v>
      </c>
      <c r="N95" s="105">
        <f t="shared" si="51"/>
        <v>0.5</v>
      </c>
      <c r="O95" s="105">
        <f t="shared" si="51"/>
        <v>0.5</v>
      </c>
      <c r="P95" s="105">
        <f t="shared" si="51"/>
        <v>0.5</v>
      </c>
      <c r="Q95" s="105">
        <f t="shared" si="51"/>
        <v>0.5</v>
      </c>
      <c r="R95" s="105">
        <f t="shared" si="51"/>
        <v>0.5</v>
      </c>
      <c r="S95" s="105">
        <f t="shared" si="51"/>
        <v>0.5</v>
      </c>
      <c r="T95" s="105">
        <f t="shared" si="51"/>
        <v>0.5</v>
      </c>
      <c r="U95" s="105">
        <f t="shared" si="51"/>
        <v>0.5</v>
      </c>
      <c r="V95" s="105">
        <f t="shared" si="51"/>
        <v>0.5</v>
      </c>
      <c r="W95" s="105">
        <f t="shared" si="51"/>
        <v>0.5</v>
      </c>
      <c r="X95" s="105">
        <f t="shared" si="51"/>
        <v>0.5</v>
      </c>
      <c r="Y95" s="105">
        <f t="shared" si="51"/>
        <v>0.5</v>
      </c>
      <c r="Z95" s="105">
        <f t="shared" si="51"/>
        <v>0.5</v>
      </c>
      <c r="AA95" s="105">
        <f t="shared" si="51"/>
        <v>0.5</v>
      </c>
      <c r="AB95" s="105">
        <f t="shared" si="51"/>
        <v>0.5</v>
      </c>
      <c r="AC95" s="105">
        <f t="shared" si="51"/>
        <v>0.5</v>
      </c>
      <c r="AD95" s="105">
        <f t="shared" si="51"/>
        <v>0.5</v>
      </c>
      <c r="AE95" s="105">
        <f t="shared" si="51"/>
        <v>0.5</v>
      </c>
      <c r="AF95" s="105">
        <f t="shared" si="51"/>
        <v>0.5</v>
      </c>
      <c r="AG95" s="105">
        <f t="shared" si="51"/>
        <v>0.5</v>
      </c>
      <c r="AH95" s="105">
        <f t="shared" si="51"/>
        <v>0.5</v>
      </c>
      <c r="AI95" s="105">
        <f t="shared" si="51"/>
        <v>0.5</v>
      </c>
      <c r="AJ95" s="105">
        <f t="shared" si="51"/>
        <v>0.5</v>
      </c>
      <c r="AK95" s="105">
        <f t="shared" si="51"/>
        <v>0.5</v>
      </c>
      <c r="AL95" s="105">
        <f t="shared" si="51"/>
        <v>0.5</v>
      </c>
      <c r="AM95" s="105">
        <f t="shared" si="51"/>
        <v>0.5</v>
      </c>
      <c r="AN95" s="105">
        <f t="shared" si="51"/>
        <v>0.5</v>
      </c>
      <c r="AO95" s="105">
        <f t="shared" si="51"/>
        <v>0.5</v>
      </c>
      <c r="AP95" s="105">
        <f t="shared" si="51"/>
        <v>0.5</v>
      </c>
      <c r="AQ95" s="105">
        <f t="shared" si="51"/>
        <v>0.5</v>
      </c>
      <c r="AR95" s="105">
        <f t="shared" si="51"/>
        <v>0.5</v>
      </c>
      <c r="AS95" s="105">
        <f t="shared" si="51"/>
        <v>0.5</v>
      </c>
      <c r="AT95" s="105">
        <f t="shared" si="51"/>
        <v>0.5</v>
      </c>
      <c r="AU95" s="105">
        <f t="shared" si="51"/>
        <v>0.5</v>
      </c>
      <c r="AV95" s="105">
        <f t="shared" si="51"/>
        <v>0.5</v>
      </c>
      <c r="AW95" s="105">
        <f t="shared" si="51"/>
        <v>0.5</v>
      </c>
      <c r="AX95" s="105">
        <f t="shared" si="51"/>
        <v>0.5</v>
      </c>
      <c r="AY95" s="105">
        <f t="shared" si="51"/>
        <v>0.5</v>
      </c>
      <c r="AZ95" s="105">
        <f t="shared" si="51"/>
        <v>0.5</v>
      </c>
      <c r="BA95" s="105">
        <f t="shared" si="51"/>
        <v>0.5</v>
      </c>
      <c r="BB95" s="105">
        <f t="shared" si="51"/>
        <v>0.5</v>
      </c>
      <c r="BC95" s="105">
        <f t="shared" si="51"/>
        <v>0.5</v>
      </c>
      <c r="BD95" s="105">
        <f t="shared" si="51"/>
        <v>0.5</v>
      </c>
      <c r="BE95" s="105">
        <f t="shared" si="51"/>
        <v>0.5</v>
      </c>
      <c r="BF95" s="105">
        <f t="shared" si="51"/>
        <v>0.5</v>
      </c>
      <c r="BG95" s="105">
        <f t="shared" si="51"/>
        <v>0.5</v>
      </c>
      <c r="BH95" s="105">
        <f t="shared" si="51"/>
        <v>0.5</v>
      </c>
      <c r="BI95" s="105">
        <f t="shared" si="51"/>
        <v>0.5</v>
      </c>
      <c r="BJ95" s="105">
        <f t="shared" si="51"/>
        <v>0.5</v>
      </c>
      <c r="BK95" s="105">
        <f t="shared" si="51"/>
        <v>0.5</v>
      </c>
      <c r="BL95" s="105">
        <f t="shared" si="51"/>
        <v>0.5</v>
      </c>
      <c r="BM95" s="105">
        <f t="shared" si="51"/>
        <v>0.5</v>
      </c>
      <c r="BN95" s="105">
        <f t="shared" si="51"/>
        <v>0.5</v>
      </c>
      <c r="BO95" s="105">
        <f t="shared" si="51"/>
        <v>0.5</v>
      </c>
      <c r="BP95" s="106">
        <f t="shared" si="51"/>
        <v>0.5</v>
      </c>
    </row>
    <row r="96" spans="2:68" s="60" customFormat="1"/>
    <row r="97" spans="1:69" s="60" customFormat="1"/>
    <row r="98" spans="1:69" s="60" customFormat="1"/>
    <row r="99" spans="1:69" s="60" customFormat="1" ht="18.75">
      <c r="B99" s="43" t="s">
        <v>270</v>
      </c>
      <c r="H99" s="148"/>
    </row>
    <row r="101" spans="1:69" ht="15.75" thickBot="1">
      <c r="A101" s="98"/>
      <c r="B101" s="98"/>
      <c r="C101" s="98"/>
      <c r="D101" s="98"/>
      <c r="E101" s="98"/>
    </row>
    <row r="102" spans="1:69" s="42" customFormat="1" ht="16.5" thickTop="1" thickBot="1">
      <c r="A102" s="94"/>
      <c r="B102" s="94"/>
      <c r="C102" s="94"/>
      <c r="D102" s="149"/>
      <c r="E102" s="272"/>
      <c r="F102" s="492">
        <f>'Investment Appraisal (2)'!$C$5</f>
        <v>2017</v>
      </c>
      <c r="G102" s="491">
        <f t="shared" ref="G102:BP102" si="52">F102+1</f>
        <v>2018</v>
      </c>
      <c r="H102" s="491">
        <f t="shared" si="52"/>
        <v>2019</v>
      </c>
      <c r="I102" s="491">
        <f t="shared" si="52"/>
        <v>2020</v>
      </c>
      <c r="J102" s="491">
        <f t="shared" si="52"/>
        <v>2021</v>
      </c>
      <c r="K102" s="491">
        <f t="shared" si="52"/>
        <v>2022</v>
      </c>
      <c r="L102" s="491">
        <f t="shared" si="52"/>
        <v>2023</v>
      </c>
      <c r="M102" s="491">
        <f t="shared" si="52"/>
        <v>2024</v>
      </c>
      <c r="N102" s="491">
        <f t="shared" si="52"/>
        <v>2025</v>
      </c>
      <c r="O102" s="491">
        <f t="shared" si="52"/>
        <v>2026</v>
      </c>
      <c r="P102" s="491">
        <f t="shared" si="52"/>
        <v>2027</v>
      </c>
      <c r="Q102" s="491">
        <f t="shared" si="52"/>
        <v>2028</v>
      </c>
      <c r="R102" s="491">
        <f t="shared" si="52"/>
        <v>2029</v>
      </c>
      <c r="S102" s="491">
        <f t="shared" si="52"/>
        <v>2030</v>
      </c>
      <c r="T102" s="491">
        <f t="shared" si="52"/>
        <v>2031</v>
      </c>
      <c r="U102" s="491">
        <f t="shared" si="52"/>
        <v>2032</v>
      </c>
      <c r="V102" s="491">
        <f t="shared" si="52"/>
        <v>2033</v>
      </c>
      <c r="W102" s="491">
        <f t="shared" si="52"/>
        <v>2034</v>
      </c>
      <c r="X102" s="491">
        <f t="shared" si="52"/>
        <v>2035</v>
      </c>
      <c r="Y102" s="491">
        <f t="shared" si="52"/>
        <v>2036</v>
      </c>
      <c r="Z102" s="491">
        <f t="shared" si="52"/>
        <v>2037</v>
      </c>
      <c r="AA102" s="491">
        <f t="shared" si="52"/>
        <v>2038</v>
      </c>
      <c r="AB102" s="491">
        <f t="shared" si="52"/>
        <v>2039</v>
      </c>
      <c r="AC102" s="491">
        <f t="shared" si="52"/>
        <v>2040</v>
      </c>
      <c r="AD102" s="491">
        <f t="shared" si="52"/>
        <v>2041</v>
      </c>
      <c r="AE102" s="491">
        <f t="shared" si="52"/>
        <v>2042</v>
      </c>
      <c r="AF102" s="491">
        <f t="shared" si="52"/>
        <v>2043</v>
      </c>
      <c r="AG102" s="491">
        <f t="shared" si="52"/>
        <v>2044</v>
      </c>
      <c r="AH102" s="491">
        <f t="shared" si="52"/>
        <v>2045</v>
      </c>
      <c r="AI102" s="491">
        <f t="shared" si="52"/>
        <v>2046</v>
      </c>
      <c r="AJ102" s="491">
        <f t="shared" si="52"/>
        <v>2047</v>
      </c>
      <c r="AK102" s="491">
        <f t="shared" si="52"/>
        <v>2048</v>
      </c>
      <c r="AL102" s="491">
        <f t="shared" si="52"/>
        <v>2049</v>
      </c>
      <c r="AM102" s="491">
        <f t="shared" si="52"/>
        <v>2050</v>
      </c>
      <c r="AN102" s="491">
        <f t="shared" si="52"/>
        <v>2051</v>
      </c>
      <c r="AO102" s="491">
        <f t="shared" si="52"/>
        <v>2052</v>
      </c>
      <c r="AP102" s="491">
        <f t="shared" si="52"/>
        <v>2053</v>
      </c>
      <c r="AQ102" s="491">
        <f t="shared" si="52"/>
        <v>2054</v>
      </c>
      <c r="AR102" s="491">
        <f t="shared" si="52"/>
        <v>2055</v>
      </c>
      <c r="AS102" s="491">
        <f t="shared" si="52"/>
        <v>2056</v>
      </c>
      <c r="AT102" s="491">
        <f t="shared" si="52"/>
        <v>2057</v>
      </c>
      <c r="AU102" s="491">
        <f t="shared" si="52"/>
        <v>2058</v>
      </c>
      <c r="AV102" s="491">
        <f t="shared" si="52"/>
        <v>2059</v>
      </c>
      <c r="AW102" s="491">
        <f t="shared" si="52"/>
        <v>2060</v>
      </c>
      <c r="AX102" s="491">
        <f t="shared" si="52"/>
        <v>2061</v>
      </c>
      <c r="AY102" s="491">
        <f t="shared" si="52"/>
        <v>2062</v>
      </c>
      <c r="AZ102" s="491">
        <f t="shared" si="52"/>
        <v>2063</v>
      </c>
      <c r="BA102" s="491">
        <f t="shared" si="52"/>
        <v>2064</v>
      </c>
      <c r="BB102" s="491">
        <f t="shared" si="52"/>
        <v>2065</v>
      </c>
      <c r="BC102" s="491">
        <f t="shared" si="52"/>
        <v>2066</v>
      </c>
      <c r="BD102" s="491">
        <f t="shared" si="52"/>
        <v>2067</v>
      </c>
      <c r="BE102" s="491">
        <f t="shared" si="52"/>
        <v>2068</v>
      </c>
      <c r="BF102" s="491">
        <f t="shared" si="52"/>
        <v>2069</v>
      </c>
      <c r="BG102" s="491">
        <f t="shared" si="52"/>
        <v>2070</v>
      </c>
      <c r="BH102" s="491">
        <f t="shared" si="52"/>
        <v>2071</v>
      </c>
      <c r="BI102" s="491">
        <f t="shared" si="52"/>
        <v>2072</v>
      </c>
      <c r="BJ102" s="491">
        <f t="shared" si="52"/>
        <v>2073</v>
      </c>
      <c r="BK102" s="491">
        <f t="shared" si="52"/>
        <v>2074</v>
      </c>
      <c r="BL102" s="491">
        <f t="shared" si="52"/>
        <v>2075</v>
      </c>
      <c r="BM102" s="491">
        <f t="shared" si="52"/>
        <v>2076</v>
      </c>
      <c r="BN102" s="491">
        <f t="shared" si="52"/>
        <v>2077</v>
      </c>
      <c r="BO102" s="491">
        <f t="shared" si="52"/>
        <v>2078</v>
      </c>
      <c r="BP102" s="491">
        <f t="shared" si="52"/>
        <v>2079</v>
      </c>
    </row>
    <row r="103" spans="1:69" ht="15.75" thickTop="1">
      <c r="A103" s="94"/>
      <c r="B103" s="98"/>
      <c r="C103" s="98"/>
      <c r="D103" s="98"/>
      <c r="E103" s="338" t="s">
        <v>108</v>
      </c>
      <c r="F103" s="81">
        <f>HLOOKUP(F102,'Inflation Index'!$20:$25,6,FALSE)</f>
        <v>1.0249999999999999</v>
      </c>
      <c r="G103" s="81">
        <f>HLOOKUP(G102,'Inflation Index'!$20:$25,6,FALSE)</f>
        <v>1.0506249999999997</v>
      </c>
      <c r="H103" s="81">
        <f>HLOOKUP(H102,'Inflation Index'!$20:$25,6,FALSE)</f>
        <v>1.0768906249999997</v>
      </c>
      <c r="I103" s="81">
        <f>HLOOKUP(I102,'Inflation Index'!$20:$25,6,FALSE)</f>
        <v>1.1038128906249995</v>
      </c>
      <c r="J103" s="81">
        <f>HLOOKUP(J102,'Inflation Index'!$20:$25,6,FALSE)</f>
        <v>1.1314082128906244</v>
      </c>
      <c r="K103" s="81">
        <f>HLOOKUP(K102,'Inflation Index'!$20:$25,6,FALSE)</f>
        <v>1.15969341821289</v>
      </c>
      <c r="L103" s="81">
        <f>HLOOKUP(L102,'Inflation Index'!$20:$25,6,FALSE)</f>
        <v>1.1886857536682121</v>
      </c>
      <c r="M103" s="81">
        <f>HLOOKUP(M102,'Inflation Index'!$20:$25,6,FALSE)</f>
        <v>1.2184028975099173</v>
      </c>
      <c r="N103" s="81">
        <f>HLOOKUP(N102,'Inflation Index'!$20:$25,6,FALSE)</f>
        <v>1.2488629699476652</v>
      </c>
      <c r="O103" s="81">
        <f>HLOOKUP(O102,'Inflation Index'!$20:$25,6,FALSE)</f>
        <v>1.2800845441963564</v>
      </c>
      <c r="P103" s="81">
        <f>HLOOKUP(P102,'Inflation Index'!$20:$25,6,FALSE)</f>
        <v>1.3120866578012653</v>
      </c>
      <c r="Q103" s="81">
        <f>HLOOKUP(Q102,'Inflation Index'!$20:$25,6,FALSE)</f>
        <v>1.3448888242462969</v>
      </c>
      <c r="R103" s="81">
        <f>HLOOKUP(R102,'Inflation Index'!$20:$25,6,FALSE)</f>
        <v>1.378511044852454</v>
      </c>
      <c r="S103" s="81">
        <f>HLOOKUP(S102,'Inflation Index'!$20:$25,6,FALSE)</f>
        <v>1.4129738209737652</v>
      </c>
      <c r="T103" s="81">
        <f>HLOOKUP(T102,'Inflation Index'!$20:$25,6,FALSE)</f>
        <v>1.4482981664981094</v>
      </c>
      <c r="U103" s="81">
        <f>HLOOKUP(U102,'Inflation Index'!$20:$25,6,FALSE)</f>
        <v>1.484505620660562</v>
      </c>
      <c r="V103" s="81">
        <f>HLOOKUP(V102,'Inflation Index'!$20:$25,6,FALSE)</f>
        <v>1.5216182611770759</v>
      </c>
      <c r="W103" s="81">
        <f>HLOOKUP(W102,'Inflation Index'!$20:$25,6,FALSE)</f>
        <v>1.5596587177065027</v>
      </c>
      <c r="X103" s="81">
        <f>HLOOKUP(X102,'Inflation Index'!$20:$25,6,FALSE)</f>
        <v>1.5986501856491651</v>
      </c>
      <c r="Y103" s="81">
        <f>HLOOKUP(Y102,'Inflation Index'!$20:$25,6,FALSE)</f>
        <v>1.6386164402903942</v>
      </c>
      <c r="Z103" s="81">
        <f>HLOOKUP(Z102,'Inflation Index'!$20:$25,6,FALSE)</f>
        <v>1.6795818512976539</v>
      </c>
      <c r="AA103" s="81">
        <f>HLOOKUP(AA102,'Inflation Index'!$20:$25,6,FALSE)</f>
        <v>1.721571397580095</v>
      </c>
      <c r="AB103" s="81">
        <f>HLOOKUP(AB102,'Inflation Index'!$20:$25,6,FALSE)</f>
        <v>1.7646106825195971</v>
      </c>
      <c r="AC103" s="81">
        <f>HLOOKUP(AC102,'Inflation Index'!$20:$25,6,FALSE)</f>
        <v>1.8087259495825871</v>
      </c>
      <c r="AD103" s="81">
        <f>HLOOKUP(AD102,'Inflation Index'!$20:$25,6,FALSE)</f>
        <v>1.8539440983221516</v>
      </c>
      <c r="AE103" s="81">
        <f>HLOOKUP(AE102,'Inflation Index'!$20:$25,6,FALSE)</f>
        <v>1.9002927007802053</v>
      </c>
      <c r="AF103" s="81">
        <f>HLOOKUP(AF102,'Inflation Index'!$20:$25,6,FALSE)</f>
        <v>1.9478000182997102</v>
      </c>
      <c r="AG103" s="81">
        <f>HLOOKUP(AG102,'Inflation Index'!$20:$25,6,FALSE)</f>
        <v>1.9964950187572026</v>
      </c>
      <c r="AH103" s="81">
        <f>HLOOKUP(AH102,'Inflation Index'!$20:$25,6,FALSE)</f>
        <v>2.0464073942261325</v>
      </c>
      <c r="AI103" s="81">
        <f>HLOOKUP(AI102,'Inflation Index'!$20:$25,6,FALSE)</f>
        <v>2.0975675790817858</v>
      </c>
      <c r="AJ103" s="81">
        <f>HLOOKUP(AJ102,'Inflation Index'!$20:$25,6,FALSE)</f>
        <v>2.1500067685588302</v>
      </c>
      <c r="AK103" s="81">
        <f>HLOOKUP(AK102,'Inflation Index'!$20:$25,6,FALSE)</f>
        <v>2.203756937772801</v>
      </c>
      <c r="AL103" s="81">
        <f>HLOOKUP(AL102,'Inflation Index'!$20:$25,6,FALSE)</f>
        <v>2.2588508612171205</v>
      </c>
      <c r="AM103" s="81">
        <f>HLOOKUP(AM102,'Inflation Index'!$20:$25,6,FALSE)</f>
        <v>2.3153221327475482</v>
      </c>
      <c r="AN103" s="81">
        <f>HLOOKUP(AN102,'Inflation Index'!$20:$25,6,FALSE)</f>
        <v>2.3732051860662366</v>
      </c>
      <c r="AO103" s="81">
        <f>HLOOKUP(AO102,'Inflation Index'!$20:$25,6,FALSE)</f>
        <v>2.4325353157178924</v>
      </c>
      <c r="AP103" s="81">
        <f>HLOOKUP(AP102,'Inflation Index'!$20:$25,6,FALSE)</f>
        <v>2.4933486986108395</v>
      </c>
      <c r="AQ103" s="81">
        <f>HLOOKUP(AQ102,'Inflation Index'!$20:$25,6,FALSE)</f>
        <v>2.5556824160761105</v>
      </c>
      <c r="AR103" s="81">
        <f>HLOOKUP(AR102,'Inflation Index'!$20:$25,6,FALSE)</f>
        <v>2.6195744764780131</v>
      </c>
      <c r="AS103" s="81">
        <f>HLOOKUP(AS102,'Inflation Index'!$20:$25,6,FALSE)</f>
        <v>2.6850638383899632</v>
      </c>
      <c r="AT103" s="81">
        <f>HLOOKUP(AT102,'Inflation Index'!$20:$25,6,FALSE)</f>
        <v>2.7521904343497123</v>
      </c>
      <c r="AU103" s="81">
        <f>HLOOKUP(AU102,'Inflation Index'!$20:$25,6,FALSE)</f>
        <v>2.8209951952084547</v>
      </c>
      <c r="AV103" s="81">
        <f>HLOOKUP(AV102,'Inflation Index'!$20:$25,6,FALSE)</f>
        <v>2.8915200750886658</v>
      </c>
      <c r="AW103" s="81">
        <f>HLOOKUP(AW102,'Inflation Index'!$20:$25,6,FALSE)</f>
        <v>2.9638080769658819</v>
      </c>
      <c r="AX103" s="81">
        <f>HLOOKUP(AX102,'Inflation Index'!$20:$25,6,FALSE)</f>
        <v>3.0379032788900289</v>
      </c>
      <c r="AY103" s="81">
        <f>HLOOKUP(AY102,'Inflation Index'!$20:$25,6,FALSE)</f>
        <v>3.113850860862279</v>
      </c>
      <c r="AZ103" s="81">
        <f>HLOOKUP(AZ102,'Inflation Index'!$20:$25,6,FALSE)</f>
        <v>3.1916971323838355</v>
      </c>
      <c r="BA103" s="81">
        <f>HLOOKUP(BA102,'Inflation Index'!$20:$25,6,FALSE)</f>
        <v>3.2714895606934311</v>
      </c>
      <c r="BB103" s="81">
        <f>HLOOKUP(BB102,'Inflation Index'!$20:$25,6,FALSE)</f>
        <v>3.3532767997107671</v>
      </c>
      <c r="BC103" s="81">
        <f>HLOOKUP(BC102,'Inflation Index'!$20:$25,6,FALSE)</f>
        <v>3.4371087197035362</v>
      </c>
      <c r="BD103" s="81">
        <f>HLOOKUP(BD102,'Inflation Index'!$20:$25,6,FALSE)</f>
        <v>3.5230364376961241</v>
      </c>
      <c r="BE103" s="81">
        <f>HLOOKUP(BE102,'Inflation Index'!$20:$25,6,FALSE)</f>
        <v>3.6111123486385264</v>
      </c>
      <c r="BF103" s="81">
        <f>HLOOKUP(BF102,'Inflation Index'!$20:$25,6,FALSE)</f>
        <v>3.7013901573544894</v>
      </c>
      <c r="BG103" s="81">
        <f>HLOOKUP(BG102,'Inflation Index'!$20:$25,6,FALSE)</f>
        <v>3.7939249112883511</v>
      </c>
      <c r="BH103" s="81">
        <f>HLOOKUP(BH102,'Inflation Index'!$20:$25,6,FALSE)</f>
        <v>3.8887730340705593</v>
      </c>
      <c r="BI103" s="81">
        <f>HLOOKUP(BI102,'Inflation Index'!$20:$25,6,FALSE)</f>
        <v>3.985992359922323</v>
      </c>
      <c r="BJ103" s="81">
        <f>HLOOKUP(BJ102,'Inflation Index'!$20:$25,6,FALSE)</f>
        <v>4.0856421689203808</v>
      </c>
      <c r="BK103" s="81">
        <f>HLOOKUP(BK102,'Inflation Index'!$20:$25,6,FALSE)</f>
        <v>4.1877832231433896</v>
      </c>
      <c r="BL103" s="81">
        <f>HLOOKUP(BL102,'Inflation Index'!$20:$25,6,FALSE)</f>
        <v>4.2924778037219742</v>
      </c>
      <c r="BM103" s="81">
        <f>HLOOKUP(BM102,'Inflation Index'!$20:$25,6,FALSE)</f>
        <v>4.3997897488150226</v>
      </c>
      <c r="BN103" s="81" t="e">
        <f>HLOOKUP(BN102,'Inflation Index'!$20:$25,6,FALSE)</f>
        <v>#N/A</v>
      </c>
      <c r="BO103" s="81" t="e">
        <f>HLOOKUP(BO102,'Inflation Index'!$20:$25,6,FALSE)</f>
        <v>#N/A</v>
      </c>
      <c r="BP103" s="81" t="e">
        <f>HLOOKUP(BP102,'Inflation Index'!$20:$25,6,FALSE)</f>
        <v>#N/A</v>
      </c>
      <c r="BQ103" s="255"/>
    </row>
    <row r="104" spans="1:69" s="42" customFormat="1">
      <c r="A104" s="94"/>
      <c r="B104" s="94"/>
      <c r="C104" s="94"/>
      <c r="D104" s="94"/>
      <c r="E104" s="94"/>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94"/>
    </row>
    <row r="105" spans="1:69">
      <c r="B105" s="1610" t="s">
        <v>141</v>
      </c>
      <c r="C105" s="44" t="s">
        <v>284</v>
      </c>
      <c r="D105" s="44"/>
      <c r="E105" s="44" t="s">
        <v>140</v>
      </c>
      <c r="F105" s="254">
        <f>'3. Inputs'!G135</f>
        <v>0</v>
      </c>
      <c r="G105" s="254">
        <f>'3. Inputs'!H135</f>
        <v>0</v>
      </c>
      <c r="H105" s="254">
        <f>'3. Inputs'!I135</f>
        <v>0</v>
      </c>
      <c r="I105" s="254">
        <f>'3. Inputs'!J135</f>
        <v>0</v>
      </c>
      <c r="J105" s="254">
        <f>'3. Inputs'!K135</f>
        <v>0</v>
      </c>
      <c r="K105" s="254">
        <f>'3. Inputs'!L135</f>
        <v>0</v>
      </c>
      <c r="L105" s="254">
        <f>'3. Inputs'!M135</f>
        <v>0</v>
      </c>
      <c r="M105" s="254">
        <f>'3. Inputs'!N135</f>
        <v>0</v>
      </c>
      <c r="N105" s="254">
        <f>'3. Inputs'!O135</f>
        <v>0</v>
      </c>
      <c r="O105" s="254">
        <f>'3. Inputs'!P135</f>
        <v>0</v>
      </c>
      <c r="P105" s="254">
        <f>'3. Inputs'!Q135</f>
        <v>0</v>
      </c>
      <c r="Q105" s="254">
        <f>'3. Inputs'!R135</f>
        <v>0</v>
      </c>
      <c r="R105" s="254">
        <f>'3. Inputs'!S135</f>
        <v>0</v>
      </c>
      <c r="S105" s="254">
        <f>'3. Inputs'!T135</f>
        <v>0</v>
      </c>
      <c r="T105" s="254">
        <f>'3. Inputs'!U135</f>
        <v>0</v>
      </c>
      <c r="U105" s="254">
        <f>'3. Inputs'!V135</f>
        <v>0</v>
      </c>
      <c r="V105" s="254">
        <f>'3. Inputs'!W135</f>
        <v>0</v>
      </c>
      <c r="W105" s="254">
        <f>'3. Inputs'!X135</f>
        <v>0</v>
      </c>
      <c r="X105" s="254">
        <f>'3. Inputs'!Y135</f>
        <v>0</v>
      </c>
      <c r="Y105" s="254">
        <f>'3. Inputs'!Z135</f>
        <v>0</v>
      </c>
      <c r="Z105" s="254">
        <f>'3. Inputs'!AA135</f>
        <v>0</v>
      </c>
      <c r="AA105" s="254">
        <f>'3. Inputs'!AB135</f>
        <v>0</v>
      </c>
      <c r="AB105" s="254">
        <f>'3. Inputs'!AC135</f>
        <v>0</v>
      </c>
      <c r="AC105" s="254">
        <f>'3. Inputs'!AD135</f>
        <v>0</v>
      </c>
      <c r="AD105" s="254">
        <f>'3. Inputs'!AE135</f>
        <v>0</v>
      </c>
      <c r="AE105" s="254">
        <f>'3. Inputs'!AF135</f>
        <v>0</v>
      </c>
      <c r="AF105" s="254">
        <f>'3. Inputs'!AG135</f>
        <v>0</v>
      </c>
      <c r="AG105" s="254">
        <f>'3. Inputs'!AH135</f>
        <v>0</v>
      </c>
      <c r="AH105" s="254">
        <f>'3. Inputs'!AI135</f>
        <v>0</v>
      </c>
      <c r="AI105" s="254">
        <f>'3. Inputs'!AJ135</f>
        <v>0</v>
      </c>
      <c r="AJ105" s="254">
        <f>'3. Inputs'!AK135</f>
        <v>0</v>
      </c>
      <c r="AK105" s="254">
        <f>'3. Inputs'!AL135</f>
        <v>0</v>
      </c>
      <c r="AL105" s="254">
        <f>'3. Inputs'!AM135</f>
        <v>0</v>
      </c>
      <c r="AM105" s="254">
        <f>'3. Inputs'!AN135</f>
        <v>0</v>
      </c>
      <c r="AN105" s="254">
        <f>'3. Inputs'!AO135</f>
        <v>0</v>
      </c>
      <c r="AO105" s="254">
        <f>'3. Inputs'!AP135</f>
        <v>0</v>
      </c>
      <c r="AP105" s="254">
        <f>'3. Inputs'!AQ135</f>
        <v>0</v>
      </c>
      <c r="AQ105" s="254">
        <f>'3. Inputs'!AR135</f>
        <v>0</v>
      </c>
      <c r="AR105" s="254">
        <f>'3. Inputs'!AS135</f>
        <v>0</v>
      </c>
      <c r="AS105" s="254">
        <f>'3. Inputs'!AT135</f>
        <v>0</v>
      </c>
      <c r="AT105" s="254">
        <f>'3. Inputs'!AU135</f>
        <v>0</v>
      </c>
      <c r="AU105" s="254">
        <f>'3. Inputs'!AV135</f>
        <v>0</v>
      </c>
      <c r="AV105" s="254">
        <f>'3. Inputs'!AW135</f>
        <v>0</v>
      </c>
      <c r="AW105" s="254">
        <f>'3. Inputs'!AX135</f>
        <v>0</v>
      </c>
      <c r="AX105" s="254">
        <f>'3. Inputs'!AY135</f>
        <v>0</v>
      </c>
      <c r="AY105" s="254">
        <f>'3. Inputs'!AZ135</f>
        <v>0</v>
      </c>
      <c r="AZ105" s="254">
        <f>'3. Inputs'!BA135</f>
        <v>0</v>
      </c>
      <c r="BA105" s="254">
        <f>'3. Inputs'!BB135</f>
        <v>0</v>
      </c>
      <c r="BB105" s="254">
        <f>'3. Inputs'!BC135</f>
        <v>0</v>
      </c>
      <c r="BC105" s="254">
        <f>'3. Inputs'!BD135</f>
        <v>0</v>
      </c>
      <c r="BD105" s="254">
        <f>'3. Inputs'!BE135</f>
        <v>0</v>
      </c>
      <c r="BE105" s="254">
        <f>'3. Inputs'!BF135</f>
        <v>0</v>
      </c>
      <c r="BF105" s="254">
        <f>'3. Inputs'!BG135</f>
        <v>0</v>
      </c>
      <c r="BG105" s="254">
        <f>'3. Inputs'!BH135</f>
        <v>0</v>
      </c>
      <c r="BH105" s="254">
        <f>'3. Inputs'!BI135</f>
        <v>0</v>
      </c>
      <c r="BI105" s="254">
        <f>'3. Inputs'!BJ135</f>
        <v>0</v>
      </c>
      <c r="BJ105" s="254">
        <f>'3. Inputs'!BK135</f>
        <v>0</v>
      </c>
      <c r="BK105" s="254">
        <f>'3. Inputs'!BL135</f>
        <v>0</v>
      </c>
      <c r="BL105" s="254">
        <f>'3. Inputs'!BM135</f>
        <v>0</v>
      </c>
      <c r="BM105" s="254">
        <f>'3. Inputs'!BN135</f>
        <v>0</v>
      </c>
      <c r="BN105" s="254">
        <f>'3. Inputs'!BO135</f>
        <v>0</v>
      </c>
      <c r="BO105" s="254">
        <f>'3. Inputs'!BP135</f>
        <v>0</v>
      </c>
      <c r="BP105" s="297">
        <f>'3. Inputs'!BQ135</f>
        <v>0</v>
      </c>
    </row>
    <row r="106" spans="1:69">
      <c r="B106" s="1611"/>
      <c r="C106" s="98" t="s">
        <v>284</v>
      </c>
      <c r="D106" s="98"/>
      <c r="E106" s="98" t="s">
        <v>247</v>
      </c>
      <c r="F106" s="256">
        <f>'3. Inputs'!G136</f>
        <v>1</v>
      </c>
      <c r="G106" s="256">
        <f>'3. Inputs'!H136</f>
        <v>1</v>
      </c>
      <c r="H106" s="256">
        <f>'3. Inputs'!I136</f>
        <v>1</v>
      </c>
      <c r="I106" s="256">
        <f>'3. Inputs'!J136</f>
        <v>1</v>
      </c>
      <c r="J106" s="256">
        <f>'3. Inputs'!K136</f>
        <v>1</v>
      </c>
      <c r="K106" s="256">
        <f>'3. Inputs'!L136</f>
        <v>1</v>
      </c>
      <c r="L106" s="256">
        <f>'3. Inputs'!M136</f>
        <v>1</v>
      </c>
      <c r="M106" s="256">
        <f>'3. Inputs'!N136</f>
        <v>1</v>
      </c>
      <c r="N106" s="256">
        <f>'3. Inputs'!O136</f>
        <v>1</v>
      </c>
      <c r="O106" s="256">
        <f>'3. Inputs'!P136</f>
        <v>1</v>
      </c>
      <c r="P106" s="256">
        <f>'3. Inputs'!Q136</f>
        <v>1</v>
      </c>
      <c r="Q106" s="256">
        <f>'3. Inputs'!R136</f>
        <v>1</v>
      </c>
      <c r="R106" s="256">
        <f>'3. Inputs'!S136</f>
        <v>1</v>
      </c>
      <c r="S106" s="256">
        <f>'3. Inputs'!T136</f>
        <v>1</v>
      </c>
      <c r="T106" s="256">
        <f>'3. Inputs'!U136</f>
        <v>1</v>
      </c>
      <c r="U106" s="256">
        <f>'3. Inputs'!V136</f>
        <v>1</v>
      </c>
      <c r="V106" s="256">
        <f>'3. Inputs'!W136</f>
        <v>1</v>
      </c>
      <c r="W106" s="256">
        <f>'3. Inputs'!X136</f>
        <v>1</v>
      </c>
      <c r="X106" s="256">
        <f>'3. Inputs'!Y136</f>
        <v>1</v>
      </c>
      <c r="Y106" s="256">
        <f>'3. Inputs'!Z136</f>
        <v>1</v>
      </c>
      <c r="Z106" s="256">
        <f>'3. Inputs'!AA136</f>
        <v>1</v>
      </c>
      <c r="AA106" s="256">
        <f>'3. Inputs'!AB136</f>
        <v>1</v>
      </c>
      <c r="AB106" s="256">
        <f>'3. Inputs'!AC136</f>
        <v>1</v>
      </c>
      <c r="AC106" s="256">
        <f>'3. Inputs'!AD136</f>
        <v>1</v>
      </c>
      <c r="AD106" s="256">
        <f>'3. Inputs'!AE136</f>
        <v>1</v>
      </c>
      <c r="AE106" s="256">
        <f>'3. Inputs'!AF136</f>
        <v>1</v>
      </c>
      <c r="AF106" s="256">
        <f>'3. Inputs'!AG136</f>
        <v>1</v>
      </c>
      <c r="AG106" s="256">
        <f>'3. Inputs'!AH136</f>
        <v>1</v>
      </c>
      <c r="AH106" s="256">
        <f>'3. Inputs'!AI136</f>
        <v>1</v>
      </c>
      <c r="AI106" s="256">
        <f>'3. Inputs'!AJ136</f>
        <v>1</v>
      </c>
      <c r="AJ106" s="256">
        <f>'3. Inputs'!AK136</f>
        <v>1</v>
      </c>
      <c r="AK106" s="256">
        <f>'3. Inputs'!AL136</f>
        <v>1</v>
      </c>
      <c r="AL106" s="256">
        <f>'3. Inputs'!AM136</f>
        <v>1</v>
      </c>
      <c r="AM106" s="256">
        <f>'3. Inputs'!AN136</f>
        <v>1</v>
      </c>
      <c r="AN106" s="256">
        <f>'3. Inputs'!AO136</f>
        <v>1</v>
      </c>
      <c r="AO106" s="256">
        <f>'3. Inputs'!AP136</f>
        <v>1</v>
      </c>
      <c r="AP106" s="256">
        <f>'3. Inputs'!AQ136</f>
        <v>1</v>
      </c>
      <c r="AQ106" s="256">
        <f>'3. Inputs'!AR136</f>
        <v>1</v>
      </c>
      <c r="AR106" s="256">
        <f>'3. Inputs'!AS136</f>
        <v>1</v>
      </c>
      <c r="AS106" s="256">
        <f>'3. Inputs'!AT136</f>
        <v>1</v>
      </c>
      <c r="AT106" s="256">
        <f>'3. Inputs'!AU136</f>
        <v>1</v>
      </c>
      <c r="AU106" s="256">
        <f>'3. Inputs'!AV136</f>
        <v>1</v>
      </c>
      <c r="AV106" s="256">
        <f>'3. Inputs'!AW136</f>
        <v>1</v>
      </c>
      <c r="AW106" s="256">
        <f>'3. Inputs'!AX136</f>
        <v>1</v>
      </c>
      <c r="AX106" s="256">
        <f>'3. Inputs'!AY136</f>
        <v>1</v>
      </c>
      <c r="AY106" s="256">
        <f>'3. Inputs'!AZ136</f>
        <v>1</v>
      </c>
      <c r="AZ106" s="256">
        <f>'3. Inputs'!BA136</f>
        <v>1</v>
      </c>
      <c r="BA106" s="256">
        <f>'3. Inputs'!BB136</f>
        <v>1</v>
      </c>
      <c r="BB106" s="256">
        <f>'3. Inputs'!BC136</f>
        <v>1</v>
      </c>
      <c r="BC106" s="256">
        <f>'3. Inputs'!BD136</f>
        <v>1</v>
      </c>
      <c r="BD106" s="256">
        <f>'3. Inputs'!BE136</f>
        <v>1</v>
      </c>
      <c r="BE106" s="256">
        <f>'3. Inputs'!BF136</f>
        <v>1</v>
      </c>
      <c r="BF106" s="256">
        <f>'3. Inputs'!BG136</f>
        <v>1</v>
      </c>
      <c r="BG106" s="256">
        <f>'3. Inputs'!BH136</f>
        <v>1</v>
      </c>
      <c r="BH106" s="256">
        <f>'3. Inputs'!BI136</f>
        <v>1</v>
      </c>
      <c r="BI106" s="256">
        <f>'3. Inputs'!BJ136</f>
        <v>1</v>
      </c>
      <c r="BJ106" s="256">
        <f>'3. Inputs'!BK136</f>
        <v>1</v>
      </c>
      <c r="BK106" s="256">
        <f>'3. Inputs'!BL136</f>
        <v>1</v>
      </c>
      <c r="BL106" s="256">
        <f>'3. Inputs'!BM136</f>
        <v>1</v>
      </c>
      <c r="BM106" s="256">
        <f>'3. Inputs'!BN136</f>
        <v>1</v>
      </c>
      <c r="BN106" s="256">
        <f>'3. Inputs'!BO136</f>
        <v>1</v>
      </c>
      <c r="BO106" s="256">
        <f>'3. Inputs'!BP136</f>
        <v>1</v>
      </c>
      <c r="BP106" s="298">
        <f>'3. Inputs'!BQ136</f>
        <v>1</v>
      </c>
      <c r="BQ106" s="98"/>
    </row>
    <row r="107" spans="1:69">
      <c r="B107" s="1611"/>
      <c r="C107" s="98" t="s">
        <v>284</v>
      </c>
      <c r="D107" s="98"/>
      <c r="E107" s="98" t="s">
        <v>246</v>
      </c>
      <c r="F107" s="256">
        <f>'3. Inputs'!G137</f>
        <v>1</v>
      </c>
      <c r="G107" s="256">
        <f>'3. Inputs'!H137</f>
        <v>1</v>
      </c>
      <c r="H107" s="256">
        <f>'3. Inputs'!I137</f>
        <v>1</v>
      </c>
      <c r="I107" s="256">
        <f>'3. Inputs'!J137</f>
        <v>1</v>
      </c>
      <c r="J107" s="256">
        <f>'3. Inputs'!K137</f>
        <v>1</v>
      </c>
      <c r="K107" s="256">
        <f>'3. Inputs'!L137</f>
        <v>1</v>
      </c>
      <c r="L107" s="256">
        <f>'3. Inputs'!M137</f>
        <v>1</v>
      </c>
      <c r="M107" s="256">
        <f>'3. Inputs'!N137</f>
        <v>1</v>
      </c>
      <c r="N107" s="256">
        <f>'3. Inputs'!O137</f>
        <v>1</v>
      </c>
      <c r="O107" s="256">
        <f>'3. Inputs'!P137</f>
        <v>1</v>
      </c>
      <c r="P107" s="256">
        <f>'3. Inputs'!Q137</f>
        <v>1</v>
      </c>
      <c r="Q107" s="256">
        <f>'3. Inputs'!R137</f>
        <v>1</v>
      </c>
      <c r="R107" s="256">
        <f>'3. Inputs'!S137</f>
        <v>1</v>
      </c>
      <c r="S107" s="256">
        <f>'3. Inputs'!T137</f>
        <v>1</v>
      </c>
      <c r="T107" s="256">
        <f>'3. Inputs'!U137</f>
        <v>1</v>
      </c>
      <c r="U107" s="256">
        <f>'3. Inputs'!V137</f>
        <v>1</v>
      </c>
      <c r="V107" s="256">
        <f>'3. Inputs'!W137</f>
        <v>1</v>
      </c>
      <c r="W107" s="256">
        <f>'3. Inputs'!X137</f>
        <v>1</v>
      </c>
      <c r="X107" s="256">
        <f>'3. Inputs'!Y137</f>
        <v>1</v>
      </c>
      <c r="Y107" s="256">
        <f>'3. Inputs'!Z137</f>
        <v>1</v>
      </c>
      <c r="Z107" s="256">
        <f>'3. Inputs'!AA137</f>
        <v>1</v>
      </c>
      <c r="AA107" s="256">
        <f>'3. Inputs'!AB137</f>
        <v>1</v>
      </c>
      <c r="AB107" s="256">
        <f>'3. Inputs'!AC137</f>
        <v>1</v>
      </c>
      <c r="AC107" s="256">
        <f>'3. Inputs'!AD137</f>
        <v>1</v>
      </c>
      <c r="AD107" s="256">
        <f>'3. Inputs'!AE137</f>
        <v>1</v>
      </c>
      <c r="AE107" s="256">
        <f>'3. Inputs'!AF137</f>
        <v>1</v>
      </c>
      <c r="AF107" s="256">
        <f>'3. Inputs'!AG137</f>
        <v>1</v>
      </c>
      <c r="AG107" s="256">
        <f>'3. Inputs'!AH137</f>
        <v>1</v>
      </c>
      <c r="AH107" s="256">
        <f>'3. Inputs'!AI137</f>
        <v>1</v>
      </c>
      <c r="AI107" s="256">
        <f>'3. Inputs'!AJ137</f>
        <v>1</v>
      </c>
      <c r="AJ107" s="256">
        <f>'3. Inputs'!AK137</f>
        <v>1</v>
      </c>
      <c r="AK107" s="256">
        <f>'3. Inputs'!AL137</f>
        <v>1</v>
      </c>
      <c r="AL107" s="256">
        <f>'3. Inputs'!AM137</f>
        <v>1</v>
      </c>
      <c r="AM107" s="256">
        <f>'3. Inputs'!AN137</f>
        <v>1</v>
      </c>
      <c r="AN107" s="256">
        <f>'3. Inputs'!AO137</f>
        <v>1</v>
      </c>
      <c r="AO107" s="256">
        <f>'3. Inputs'!AP137</f>
        <v>1</v>
      </c>
      <c r="AP107" s="256">
        <f>'3. Inputs'!AQ137</f>
        <v>1</v>
      </c>
      <c r="AQ107" s="256">
        <f>'3. Inputs'!AR137</f>
        <v>1</v>
      </c>
      <c r="AR107" s="256">
        <f>'3. Inputs'!AS137</f>
        <v>1</v>
      </c>
      <c r="AS107" s="256">
        <f>'3. Inputs'!AT137</f>
        <v>1</v>
      </c>
      <c r="AT107" s="256">
        <f>'3. Inputs'!AU137</f>
        <v>1</v>
      </c>
      <c r="AU107" s="256">
        <f>'3. Inputs'!AV137</f>
        <v>1</v>
      </c>
      <c r="AV107" s="256">
        <f>'3. Inputs'!AW137</f>
        <v>1</v>
      </c>
      <c r="AW107" s="256">
        <f>'3. Inputs'!AX137</f>
        <v>1</v>
      </c>
      <c r="AX107" s="256">
        <f>'3. Inputs'!AY137</f>
        <v>1</v>
      </c>
      <c r="AY107" s="256">
        <f>'3. Inputs'!AZ137</f>
        <v>1</v>
      </c>
      <c r="AZ107" s="256">
        <f>'3. Inputs'!BA137</f>
        <v>1</v>
      </c>
      <c r="BA107" s="256">
        <f>'3. Inputs'!BB137</f>
        <v>1</v>
      </c>
      <c r="BB107" s="256">
        <f>'3. Inputs'!BC137</f>
        <v>1</v>
      </c>
      <c r="BC107" s="256">
        <f>'3. Inputs'!BD137</f>
        <v>1</v>
      </c>
      <c r="BD107" s="256">
        <f>'3. Inputs'!BE137</f>
        <v>1</v>
      </c>
      <c r="BE107" s="256">
        <f>'3. Inputs'!BF137</f>
        <v>1</v>
      </c>
      <c r="BF107" s="256">
        <f>'3. Inputs'!BG137</f>
        <v>1</v>
      </c>
      <c r="BG107" s="256">
        <f>'3. Inputs'!BH137</f>
        <v>1</v>
      </c>
      <c r="BH107" s="256">
        <f>'3. Inputs'!BI137</f>
        <v>1</v>
      </c>
      <c r="BI107" s="256">
        <f>'3. Inputs'!BJ137</f>
        <v>1</v>
      </c>
      <c r="BJ107" s="256">
        <f>'3. Inputs'!BK137</f>
        <v>1</v>
      </c>
      <c r="BK107" s="256">
        <f>'3. Inputs'!BL137</f>
        <v>1</v>
      </c>
      <c r="BL107" s="256">
        <f>'3. Inputs'!BM137</f>
        <v>1</v>
      </c>
      <c r="BM107" s="256">
        <f>'3. Inputs'!BN137</f>
        <v>1</v>
      </c>
      <c r="BN107" s="256">
        <f>'3. Inputs'!BO137</f>
        <v>1</v>
      </c>
      <c r="BO107" s="256">
        <f>'3. Inputs'!BP137</f>
        <v>1</v>
      </c>
      <c r="BP107" s="298">
        <f>'3. Inputs'!BQ137</f>
        <v>1</v>
      </c>
      <c r="BQ107" s="98"/>
    </row>
    <row r="108" spans="1:69" s="42" customFormat="1">
      <c r="B108" s="1611"/>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300"/>
      <c r="BQ108" s="94"/>
    </row>
    <row r="109" spans="1:69">
      <c r="B109" s="1611"/>
      <c r="C109" s="98" t="s">
        <v>135</v>
      </c>
      <c r="D109" s="98"/>
      <c r="E109" s="98" t="s">
        <v>129</v>
      </c>
      <c r="F109" s="256">
        <f>'3. Inputs'!G139</f>
        <v>0</v>
      </c>
      <c r="G109" s="256">
        <f>'3. Inputs'!H139</f>
        <v>0</v>
      </c>
      <c r="H109" s="256">
        <f>'3. Inputs'!I139</f>
        <v>0</v>
      </c>
      <c r="I109" s="256">
        <f>'3. Inputs'!J139</f>
        <v>0</v>
      </c>
      <c r="J109" s="256">
        <f>'3. Inputs'!K139</f>
        <v>0</v>
      </c>
      <c r="K109" s="256">
        <f>'3. Inputs'!L139</f>
        <v>0</v>
      </c>
      <c r="L109" s="256">
        <f>'3. Inputs'!M139</f>
        <v>0</v>
      </c>
      <c r="M109" s="256">
        <f>'3. Inputs'!N139</f>
        <v>0</v>
      </c>
      <c r="N109" s="256">
        <f>'3. Inputs'!O139</f>
        <v>0</v>
      </c>
      <c r="O109" s="256">
        <f>'3. Inputs'!P139</f>
        <v>0</v>
      </c>
      <c r="P109" s="256">
        <f>'3. Inputs'!Q139</f>
        <v>0</v>
      </c>
      <c r="Q109" s="256">
        <f>'3. Inputs'!R139</f>
        <v>0</v>
      </c>
      <c r="R109" s="256">
        <f>'3. Inputs'!S139</f>
        <v>0</v>
      </c>
      <c r="S109" s="256">
        <f>'3. Inputs'!T139</f>
        <v>0</v>
      </c>
      <c r="T109" s="256">
        <f>'3. Inputs'!U139</f>
        <v>0</v>
      </c>
      <c r="U109" s="256">
        <f>'3. Inputs'!V139</f>
        <v>0</v>
      </c>
      <c r="V109" s="256">
        <f>'3. Inputs'!W139</f>
        <v>0</v>
      </c>
      <c r="W109" s="256">
        <f>'3. Inputs'!X139</f>
        <v>0</v>
      </c>
      <c r="X109" s="256">
        <f>'3. Inputs'!Y139</f>
        <v>0</v>
      </c>
      <c r="Y109" s="256">
        <f>'3. Inputs'!Z139</f>
        <v>0</v>
      </c>
      <c r="Z109" s="256">
        <f>'3. Inputs'!AA139</f>
        <v>0</v>
      </c>
      <c r="AA109" s="256">
        <f>'3. Inputs'!AB139</f>
        <v>0</v>
      </c>
      <c r="AB109" s="256">
        <f>'3. Inputs'!AC139</f>
        <v>0</v>
      </c>
      <c r="AC109" s="256">
        <f>'3. Inputs'!AD139</f>
        <v>0</v>
      </c>
      <c r="AD109" s="256">
        <f>'3. Inputs'!AE139</f>
        <v>0</v>
      </c>
      <c r="AE109" s="256">
        <f>'3. Inputs'!AF139</f>
        <v>0</v>
      </c>
      <c r="AF109" s="256">
        <f>'3. Inputs'!AG139</f>
        <v>0</v>
      </c>
      <c r="AG109" s="256">
        <f>'3. Inputs'!AH139</f>
        <v>0</v>
      </c>
      <c r="AH109" s="256">
        <f>'3. Inputs'!AI139</f>
        <v>0</v>
      </c>
      <c r="AI109" s="256">
        <f>'3. Inputs'!AJ139</f>
        <v>0</v>
      </c>
      <c r="AJ109" s="256">
        <f>'3. Inputs'!AK139</f>
        <v>0</v>
      </c>
      <c r="AK109" s="256">
        <f>'3. Inputs'!AL139</f>
        <v>0</v>
      </c>
      <c r="AL109" s="256">
        <f>'3. Inputs'!AM139</f>
        <v>0</v>
      </c>
      <c r="AM109" s="256">
        <f>'3. Inputs'!AN139</f>
        <v>0</v>
      </c>
      <c r="AN109" s="256">
        <f>'3. Inputs'!AO139</f>
        <v>0</v>
      </c>
      <c r="AO109" s="256">
        <f>'3. Inputs'!AP139</f>
        <v>0</v>
      </c>
      <c r="AP109" s="256">
        <f>'3. Inputs'!AQ139</f>
        <v>0</v>
      </c>
      <c r="AQ109" s="256">
        <f>'3. Inputs'!AR139</f>
        <v>0</v>
      </c>
      <c r="AR109" s="256">
        <f>'3. Inputs'!AS139</f>
        <v>0</v>
      </c>
      <c r="AS109" s="256">
        <f>'3. Inputs'!AT139</f>
        <v>0</v>
      </c>
      <c r="AT109" s="256">
        <f>'3. Inputs'!AU139</f>
        <v>0</v>
      </c>
      <c r="AU109" s="256">
        <f>'3. Inputs'!AV139</f>
        <v>0</v>
      </c>
      <c r="AV109" s="256">
        <f>'3. Inputs'!AW139</f>
        <v>0</v>
      </c>
      <c r="AW109" s="256">
        <f>'3. Inputs'!AX139</f>
        <v>0</v>
      </c>
      <c r="AX109" s="256">
        <f>'3. Inputs'!AY139</f>
        <v>0</v>
      </c>
      <c r="AY109" s="256">
        <f>'3. Inputs'!AZ139</f>
        <v>0</v>
      </c>
      <c r="AZ109" s="256">
        <f>'3. Inputs'!BA139</f>
        <v>0</v>
      </c>
      <c r="BA109" s="256">
        <f>'3. Inputs'!BB139</f>
        <v>0</v>
      </c>
      <c r="BB109" s="256">
        <f>'3. Inputs'!BC139</f>
        <v>0</v>
      </c>
      <c r="BC109" s="256">
        <f>'3. Inputs'!BD139</f>
        <v>0</v>
      </c>
      <c r="BD109" s="256">
        <f>'3. Inputs'!BE139</f>
        <v>0</v>
      </c>
      <c r="BE109" s="256">
        <f>'3. Inputs'!BF139</f>
        <v>0</v>
      </c>
      <c r="BF109" s="256">
        <f>'3. Inputs'!BG139</f>
        <v>0</v>
      </c>
      <c r="BG109" s="256">
        <f>'3. Inputs'!BH139</f>
        <v>0</v>
      </c>
      <c r="BH109" s="256">
        <f>'3. Inputs'!BI139</f>
        <v>0</v>
      </c>
      <c r="BI109" s="256">
        <f>'3. Inputs'!BJ139</f>
        <v>0</v>
      </c>
      <c r="BJ109" s="256">
        <f>'3. Inputs'!BK139</f>
        <v>0</v>
      </c>
      <c r="BK109" s="256">
        <f>'3. Inputs'!BL139</f>
        <v>0</v>
      </c>
      <c r="BL109" s="256">
        <f>'3. Inputs'!BM139</f>
        <v>0</v>
      </c>
      <c r="BM109" s="256">
        <f>'3. Inputs'!BN139</f>
        <v>0</v>
      </c>
      <c r="BN109" s="256">
        <f>'3. Inputs'!BO139</f>
        <v>0</v>
      </c>
      <c r="BO109" s="256">
        <f>'3. Inputs'!BP139</f>
        <v>0</v>
      </c>
      <c r="BP109" s="298">
        <f>'3. Inputs'!BQ139</f>
        <v>0</v>
      </c>
    </row>
    <row r="110" spans="1:69">
      <c r="B110" s="1611"/>
      <c r="C110" s="98" t="s">
        <v>135</v>
      </c>
      <c r="D110" s="98"/>
      <c r="E110" s="98" t="s">
        <v>130</v>
      </c>
      <c r="F110" s="256">
        <f>'3. Inputs'!G140</f>
        <v>3</v>
      </c>
      <c r="G110" s="256">
        <f>'3. Inputs'!H140</f>
        <v>3</v>
      </c>
      <c r="H110" s="256">
        <f>'3. Inputs'!I140</f>
        <v>3</v>
      </c>
      <c r="I110" s="256">
        <f>'3. Inputs'!J140</f>
        <v>3</v>
      </c>
      <c r="J110" s="256">
        <f>'3. Inputs'!K140</f>
        <v>3</v>
      </c>
      <c r="K110" s="256">
        <f>'3. Inputs'!L140</f>
        <v>3</v>
      </c>
      <c r="L110" s="256">
        <f>'3. Inputs'!M140</f>
        <v>3</v>
      </c>
      <c r="M110" s="256">
        <f>'3. Inputs'!N140</f>
        <v>3</v>
      </c>
      <c r="N110" s="256">
        <f>'3. Inputs'!O140</f>
        <v>3</v>
      </c>
      <c r="O110" s="256">
        <f>'3. Inputs'!P140</f>
        <v>3</v>
      </c>
      <c r="P110" s="256">
        <f>'3. Inputs'!Q140</f>
        <v>3</v>
      </c>
      <c r="Q110" s="256">
        <f>'3. Inputs'!R140</f>
        <v>3</v>
      </c>
      <c r="R110" s="256">
        <f>'3. Inputs'!S140</f>
        <v>3</v>
      </c>
      <c r="S110" s="256">
        <f>'3. Inputs'!T140</f>
        <v>3</v>
      </c>
      <c r="T110" s="256">
        <f>'3. Inputs'!U140</f>
        <v>3</v>
      </c>
      <c r="U110" s="256">
        <f>'3. Inputs'!V140</f>
        <v>3</v>
      </c>
      <c r="V110" s="256">
        <f>'3. Inputs'!W140</f>
        <v>3</v>
      </c>
      <c r="W110" s="256">
        <f>'3. Inputs'!X140</f>
        <v>3</v>
      </c>
      <c r="X110" s="256">
        <f>'3. Inputs'!Y140</f>
        <v>3</v>
      </c>
      <c r="Y110" s="256">
        <f>'3. Inputs'!Z140</f>
        <v>3</v>
      </c>
      <c r="Z110" s="256">
        <f>'3. Inputs'!AA140</f>
        <v>3</v>
      </c>
      <c r="AA110" s="256">
        <f>'3. Inputs'!AB140</f>
        <v>3</v>
      </c>
      <c r="AB110" s="256">
        <f>'3. Inputs'!AC140</f>
        <v>3</v>
      </c>
      <c r="AC110" s="256">
        <f>'3. Inputs'!AD140</f>
        <v>3</v>
      </c>
      <c r="AD110" s="256">
        <f>'3. Inputs'!AE140</f>
        <v>3</v>
      </c>
      <c r="AE110" s="256">
        <f>'3. Inputs'!AF140</f>
        <v>3</v>
      </c>
      <c r="AF110" s="256">
        <f>'3. Inputs'!AG140</f>
        <v>3</v>
      </c>
      <c r="AG110" s="256">
        <f>'3. Inputs'!AH140</f>
        <v>3</v>
      </c>
      <c r="AH110" s="256">
        <f>'3. Inputs'!AI140</f>
        <v>3</v>
      </c>
      <c r="AI110" s="256">
        <f>'3. Inputs'!AJ140</f>
        <v>3</v>
      </c>
      <c r="AJ110" s="256">
        <f>'3. Inputs'!AK140</f>
        <v>3</v>
      </c>
      <c r="AK110" s="256">
        <f>'3. Inputs'!AL140</f>
        <v>3</v>
      </c>
      <c r="AL110" s="256">
        <f>'3. Inputs'!AM140</f>
        <v>3</v>
      </c>
      <c r="AM110" s="256">
        <f>'3. Inputs'!AN140</f>
        <v>3</v>
      </c>
      <c r="AN110" s="256">
        <f>'3. Inputs'!AO140</f>
        <v>3</v>
      </c>
      <c r="AO110" s="256">
        <f>'3. Inputs'!AP140</f>
        <v>3</v>
      </c>
      <c r="AP110" s="256">
        <f>'3. Inputs'!AQ140</f>
        <v>3</v>
      </c>
      <c r="AQ110" s="256">
        <f>'3. Inputs'!AR140</f>
        <v>3</v>
      </c>
      <c r="AR110" s="256">
        <f>'3. Inputs'!AS140</f>
        <v>3</v>
      </c>
      <c r="AS110" s="256">
        <f>'3. Inputs'!AT140</f>
        <v>3</v>
      </c>
      <c r="AT110" s="256">
        <f>'3. Inputs'!AU140</f>
        <v>3</v>
      </c>
      <c r="AU110" s="256">
        <f>'3. Inputs'!AV140</f>
        <v>3</v>
      </c>
      <c r="AV110" s="256">
        <f>'3. Inputs'!AW140</f>
        <v>3</v>
      </c>
      <c r="AW110" s="256">
        <f>'3. Inputs'!AX140</f>
        <v>3</v>
      </c>
      <c r="AX110" s="256">
        <f>'3. Inputs'!AY140</f>
        <v>3</v>
      </c>
      <c r="AY110" s="256">
        <f>'3. Inputs'!AZ140</f>
        <v>3</v>
      </c>
      <c r="AZ110" s="256">
        <f>'3. Inputs'!BA140</f>
        <v>3</v>
      </c>
      <c r="BA110" s="256">
        <f>'3. Inputs'!BB140</f>
        <v>3</v>
      </c>
      <c r="BB110" s="256">
        <f>'3. Inputs'!BC140</f>
        <v>3</v>
      </c>
      <c r="BC110" s="256">
        <f>'3. Inputs'!BD140</f>
        <v>3</v>
      </c>
      <c r="BD110" s="256">
        <f>'3. Inputs'!BE140</f>
        <v>3</v>
      </c>
      <c r="BE110" s="256">
        <f>'3. Inputs'!BF140</f>
        <v>3</v>
      </c>
      <c r="BF110" s="256">
        <f>'3. Inputs'!BG140</f>
        <v>3</v>
      </c>
      <c r="BG110" s="256">
        <f>'3. Inputs'!BH140</f>
        <v>3</v>
      </c>
      <c r="BH110" s="256">
        <f>'3. Inputs'!BI140</f>
        <v>3</v>
      </c>
      <c r="BI110" s="256">
        <f>'3. Inputs'!BJ140</f>
        <v>3</v>
      </c>
      <c r="BJ110" s="256">
        <f>'3. Inputs'!BK140</f>
        <v>3</v>
      </c>
      <c r="BK110" s="256">
        <f>'3. Inputs'!BL140</f>
        <v>3</v>
      </c>
      <c r="BL110" s="256">
        <f>'3. Inputs'!BM140</f>
        <v>3</v>
      </c>
      <c r="BM110" s="256">
        <f>'3. Inputs'!BN140</f>
        <v>3</v>
      </c>
      <c r="BN110" s="256">
        <f>'3. Inputs'!BO140</f>
        <v>3</v>
      </c>
      <c r="BO110" s="256">
        <f>'3. Inputs'!BP140</f>
        <v>3</v>
      </c>
      <c r="BP110" s="298">
        <f>'3. Inputs'!BQ140</f>
        <v>3</v>
      </c>
    </row>
    <row r="111" spans="1:69">
      <c r="B111" s="1611"/>
      <c r="C111" s="98" t="s">
        <v>135</v>
      </c>
      <c r="D111" s="98"/>
      <c r="E111" s="98" t="s">
        <v>131</v>
      </c>
      <c r="F111" s="256">
        <f>'3. Inputs'!G141</f>
        <v>0</v>
      </c>
      <c r="G111" s="256">
        <f>'3. Inputs'!H141</f>
        <v>0</v>
      </c>
      <c r="H111" s="256">
        <f>'3. Inputs'!I141</f>
        <v>0</v>
      </c>
      <c r="I111" s="256">
        <f>'3. Inputs'!J141</f>
        <v>0</v>
      </c>
      <c r="J111" s="256">
        <f>'3. Inputs'!K141</f>
        <v>0</v>
      </c>
      <c r="K111" s="256">
        <f>'3. Inputs'!L141</f>
        <v>0</v>
      </c>
      <c r="L111" s="256">
        <f>'3. Inputs'!M141</f>
        <v>0</v>
      </c>
      <c r="M111" s="256">
        <f>'3. Inputs'!N141</f>
        <v>0</v>
      </c>
      <c r="N111" s="256">
        <f>'3. Inputs'!O141</f>
        <v>0</v>
      </c>
      <c r="O111" s="256">
        <f>'3. Inputs'!P141</f>
        <v>0</v>
      </c>
      <c r="P111" s="256">
        <f>'3. Inputs'!Q141</f>
        <v>0</v>
      </c>
      <c r="Q111" s="256">
        <f>'3. Inputs'!R141</f>
        <v>0</v>
      </c>
      <c r="R111" s="256">
        <f>'3. Inputs'!S141</f>
        <v>0</v>
      </c>
      <c r="S111" s="256">
        <f>'3. Inputs'!T141</f>
        <v>0</v>
      </c>
      <c r="T111" s="256">
        <f>'3. Inputs'!U141</f>
        <v>0</v>
      </c>
      <c r="U111" s="256">
        <f>'3. Inputs'!V141</f>
        <v>0</v>
      </c>
      <c r="V111" s="256">
        <f>'3. Inputs'!W141</f>
        <v>0</v>
      </c>
      <c r="W111" s="256">
        <f>'3. Inputs'!X141</f>
        <v>0</v>
      </c>
      <c r="X111" s="256">
        <f>'3. Inputs'!Y141</f>
        <v>0</v>
      </c>
      <c r="Y111" s="256">
        <f>'3. Inputs'!Z141</f>
        <v>0</v>
      </c>
      <c r="Z111" s="256">
        <f>'3. Inputs'!AA141</f>
        <v>0</v>
      </c>
      <c r="AA111" s="256">
        <f>'3. Inputs'!AB141</f>
        <v>0</v>
      </c>
      <c r="AB111" s="256">
        <f>'3. Inputs'!AC141</f>
        <v>0</v>
      </c>
      <c r="AC111" s="256">
        <f>'3. Inputs'!AD141</f>
        <v>0</v>
      </c>
      <c r="AD111" s="256">
        <f>'3. Inputs'!AE141</f>
        <v>0</v>
      </c>
      <c r="AE111" s="256">
        <f>'3. Inputs'!AF141</f>
        <v>0</v>
      </c>
      <c r="AF111" s="256">
        <f>'3. Inputs'!AG141</f>
        <v>0</v>
      </c>
      <c r="AG111" s="256">
        <f>'3. Inputs'!AH141</f>
        <v>0</v>
      </c>
      <c r="AH111" s="256">
        <f>'3. Inputs'!AI141</f>
        <v>0</v>
      </c>
      <c r="AI111" s="256">
        <f>'3. Inputs'!AJ141</f>
        <v>0</v>
      </c>
      <c r="AJ111" s="256">
        <f>'3. Inputs'!AK141</f>
        <v>0</v>
      </c>
      <c r="AK111" s="256">
        <f>'3. Inputs'!AL141</f>
        <v>0</v>
      </c>
      <c r="AL111" s="256">
        <f>'3. Inputs'!AM141</f>
        <v>0</v>
      </c>
      <c r="AM111" s="256">
        <f>'3. Inputs'!AN141</f>
        <v>0</v>
      </c>
      <c r="AN111" s="256">
        <f>'3. Inputs'!AO141</f>
        <v>0</v>
      </c>
      <c r="AO111" s="256">
        <f>'3. Inputs'!AP141</f>
        <v>0</v>
      </c>
      <c r="AP111" s="256">
        <f>'3. Inputs'!AQ141</f>
        <v>0</v>
      </c>
      <c r="AQ111" s="256">
        <f>'3. Inputs'!AR141</f>
        <v>0</v>
      </c>
      <c r="AR111" s="256">
        <f>'3. Inputs'!AS141</f>
        <v>0</v>
      </c>
      <c r="AS111" s="256">
        <f>'3. Inputs'!AT141</f>
        <v>0</v>
      </c>
      <c r="AT111" s="256">
        <f>'3. Inputs'!AU141</f>
        <v>0</v>
      </c>
      <c r="AU111" s="256">
        <f>'3. Inputs'!AV141</f>
        <v>0</v>
      </c>
      <c r="AV111" s="256">
        <f>'3. Inputs'!AW141</f>
        <v>0</v>
      </c>
      <c r="AW111" s="256">
        <f>'3. Inputs'!AX141</f>
        <v>0</v>
      </c>
      <c r="AX111" s="256">
        <f>'3. Inputs'!AY141</f>
        <v>0</v>
      </c>
      <c r="AY111" s="256">
        <f>'3. Inputs'!AZ141</f>
        <v>0</v>
      </c>
      <c r="AZ111" s="256">
        <f>'3. Inputs'!BA141</f>
        <v>0</v>
      </c>
      <c r="BA111" s="256">
        <f>'3. Inputs'!BB141</f>
        <v>0</v>
      </c>
      <c r="BB111" s="256">
        <f>'3. Inputs'!BC141</f>
        <v>0</v>
      </c>
      <c r="BC111" s="256">
        <f>'3. Inputs'!BD141</f>
        <v>0</v>
      </c>
      <c r="BD111" s="256">
        <f>'3. Inputs'!BE141</f>
        <v>0</v>
      </c>
      <c r="BE111" s="256">
        <f>'3. Inputs'!BF141</f>
        <v>0</v>
      </c>
      <c r="BF111" s="256">
        <f>'3. Inputs'!BG141</f>
        <v>0</v>
      </c>
      <c r="BG111" s="256">
        <f>'3. Inputs'!BH141</f>
        <v>0</v>
      </c>
      <c r="BH111" s="256">
        <f>'3. Inputs'!BI141</f>
        <v>0</v>
      </c>
      <c r="BI111" s="256">
        <f>'3. Inputs'!BJ141</f>
        <v>0</v>
      </c>
      <c r="BJ111" s="256">
        <f>'3. Inputs'!BK141</f>
        <v>0</v>
      </c>
      <c r="BK111" s="256">
        <f>'3. Inputs'!BL141</f>
        <v>0</v>
      </c>
      <c r="BL111" s="256">
        <f>'3. Inputs'!BM141</f>
        <v>0</v>
      </c>
      <c r="BM111" s="256">
        <f>'3. Inputs'!BN141</f>
        <v>0</v>
      </c>
      <c r="BN111" s="256">
        <f>'3. Inputs'!BO141</f>
        <v>0</v>
      </c>
      <c r="BO111" s="256">
        <f>'3. Inputs'!BP141</f>
        <v>0</v>
      </c>
      <c r="BP111" s="298">
        <f>'3. Inputs'!BQ141</f>
        <v>0</v>
      </c>
    </row>
    <row r="112" spans="1:69">
      <c r="B112" s="1611"/>
      <c r="C112" s="98" t="s">
        <v>135</v>
      </c>
      <c r="D112" s="98"/>
      <c r="E112" s="98" t="s">
        <v>132</v>
      </c>
      <c r="F112" s="256">
        <f>'3. Inputs'!G142</f>
        <v>0</v>
      </c>
      <c r="G112" s="256">
        <f>'3. Inputs'!H142</f>
        <v>0</v>
      </c>
      <c r="H112" s="256">
        <f>'3. Inputs'!I142</f>
        <v>0</v>
      </c>
      <c r="I112" s="256">
        <f>'3. Inputs'!J142</f>
        <v>0</v>
      </c>
      <c r="J112" s="256">
        <f>'3. Inputs'!K142</f>
        <v>0</v>
      </c>
      <c r="K112" s="256">
        <f>'3. Inputs'!L142</f>
        <v>0</v>
      </c>
      <c r="L112" s="256">
        <f>'3. Inputs'!M142</f>
        <v>0</v>
      </c>
      <c r="M112" s="256">
        <f>'3. Inputs'!N142</f>
        <v>0</v>
      </c>
      <c r="N112" s="256">
        <f>'3. Inputs'!O142</f>
        <v>0</v>
      </c>
      <c r="O112" s="256">
        <f>'3. Inputs'!P142</f>
        <v>0</v>
      </c>
      <c r="P112" s="256">
        <f>'3. Inputs'!Q142</f>
        <v>0</v>
      </c>
      <c r="Q112" s="256">
        <f>'3. Inputs'!R142</f>
        <v>0</v>
      </c>
      <c r="R112" s="256">
        <f>'3. Inputs'!S142</f>
        <v>0</v>
      </c>
      <c r="S112" s="256">
        <f>'3. Inputs'!T142</f>
        <v>0</v>
      </c>
      <c r="T112" s="256">
        <f>'3. Inputs'!U142</f>
        <v>0</v>
      </c>
      <c r="U112" s="256">
        <f>'3. Inputs'!V142</f>
        <v>0</v>
      </c>
      <c r="V112" s="256">
        <f>'3. Inputs'!W142</f>
        <v>0</v>
      </c>
      <c r="W112" s="256">
        <f>'3. Inputs'!X142</f>
        <v>0</v>
      </c>
      <c r="X112" s="256">
        <f>'3. Inputs'!Y142</f>
        <v>0</v>
      </c>
      <c r="Y112" s="256">
        <f>'3. Inputs'!Z142</f>
        <v>0</v>
      </c>
      <c r="Z112" s="256">
        <f>'3. Inputs'!AA142</f>
        <v>0</v>
      </c>
      <c r="AA112" s="256">
        <f>'3. Inputs'!AB142</f>
        <v>0</v>
      </c>
      <c r="AB112" s="256">
        <f>'3. Inputs'!AC142</f>
        <v>0</v>
      </c>
      <c r="AC112" s="256">
        <f>'3. Inputs'!AD142</f>
        <v>0</v>
      </c>
      <c r="AD112" s="256">
        <f>'3. Inputs'!AE142</f>
        <v>0</v>
      </c>
      <c r="AE112" s="256">
        <f>'3. Inputs'!AF142</f>
        <v>0</v>
      </c>
      <c r="AF112" s="256">
        <f>'3. Inputs'!AG142</f>
        <v>0</v>
      </c>
      <c r="AG112" s="256">
        <f>'3. Inputs'!AH142</f>
        <v>0</v>
      </c>
      <c r="AH112" s="256">
        <f>'3. Inputs'!AI142</f>
        <v>0</v>
      </c>
      <c r="AI112" s="256">
        <f>'3. Inputs'!AJ142</f>
        <v>0</v>
      </c>
      <c r="AJ112" s="256">
        <f>'3. Inputs'!AK142</f>
        <v>0</v>
      </c>
      <c r="AK112" s="256">
        <f>'3. Inputs'!AL142</f>
        <v>0</v>
      </c>
      <c r="AL112" s="256">
        <f>'3. Inputs'!AM142</f>
        <v>0</v>
      </c>
      <c r="AM112" s="256">
        <f>'3. Inputs'!AN142</f>
        <v>0</v>
      </c>
      <c r="AN112" s="256">
        <f>'3. Inputs'!AO142</f>
        <v>0</v>
      </c>
      <c r="AO112" s="256">
        <f>'3. Inputs'!AP142</f>
        <v>0</v>
      </c>
      <c r="AP112" s="256">
        <f>'3. Inputs'!AQ142</f>
        <v>0</v>
      </c>
      <c r="AQ112" s="256">
        <f>'3. Inputs'!AR142</f>
        <v>0</v>
      </c>
      <c r="AR112" s="256">
        <f>'3. Inputs'!AS142</f>
        <v>0</v>
      </c>
      <c r="AS112" s="256">
        <f>'3. Inputs'!AT142</f>
        <v>0</v>
      </c>
      <c r="AT112" s="256">
        <f>'3. Inputs'!AU142</f>
        <v>0</v>
      </c>
      <c r="AU112" s="256">
        <f>'3. Inputs'!AV142</f>
        <v>0</v>
      </c>
      <c r="AV112" s="256">
        <f>'3. Inputs'!AW142</f>
        <v>0</v>
      </c>
      <c r="AW112" s="256">
        <f>'3. Inputs'!AX142</f>
        <v>0</v>
      </c>
      <c r="AX112" s="256">
        <f>'3. Inputs'!AY142</f>
        <v>0</v>
      </c>
      <c r="AY112" s="256">
        <f>'3. Inputs'!AZ142</f>
        <v>0</v>
      </c>
      <c r="AZ112" s="256">
        <f>'3. Inputs'!BA142</f>
        <v>0</v>
      </c>
      <c r="BA112" s="256">
        <f>'3. Inputs'!BB142</f>
        <v>0</v>
      </c>
      <c r="BB112" s="256">
        <f>'3. Inputs'!BC142</f>
        <v>0</v>
      </c>
      <c r="BC112" s="256">
        <f>'3. Inputs'!BD142</f>
        <v>0</v>
      </c>
      <c r="BD112" s="256">
        <f>'3. Inputs'!BE142</f>
        <v>0</v>
      </c>
      <c r="BE112" s="256">
        <f>'3. Inputs'!BF142</f>
        <v>0</v>
      </c>
      <c r="BF112" s="256">
        <f>'3. Inputs'!BG142</f>
        <v>0</v>
      </c>
      <c r="BG112" s="256">
        <f>'3. Inputs'!BH142</f>
        <v>0</v>
      </c>
      <c r="BH112" s="256">
        <f>'3. Inputs'!BI142</f>
        <v>0</v>
      </c>
      <c r="BI112" s="256">
        <f>'3. Inputs'!BJ142</f>
        <v>0</v>
      </c>
      <c r="BJ112" s="256">
        <f>'3. Inputs'!BK142</f>
        <v>0</v>
      </c>
      <c r="BK112" s="256">
        <f>'3. Inputs'!BL142</f>
        <v>0</v>
      </c>
      <c r="BL112" s="256">
        <f>'3. Inputs'!BM142</f>
        <v>0</v>
      </c>
      <c r="BM112" s="256">
        <f>'3. Inputs'!BN142</f>
        <v>0</v>
      </c>
      <c r="BN112" s="256">
        <f>'3. Inputs'!BO142</f>
        <v>0</v>
      </c>
      <c r="BO112" s="256">
        <f>'3. Inputs'!BP142</f>
        <v>0</v>
      </c>
      <c r="BP112" s="298">
        <f>'3. Inputs'!BQ142</f>
        <v>0</v>
      </c>
    </row>
    <row r="113" spans="2:68">
      <c r="B113" s="1611"/>
      <c r="C113" s="98" t="s">
        <v>135</v>
      </c>
      <c r="D113" s="98"/>
      <c r="E113" s="98" t="s">
        <v>133</v>
      </c>
      <c r="F113" s="256">
        <f>'3. Inputs'!G143</f>
        <v>1</v>
      </c>
      <c r="G113" s="256">
        <f>'3. Inputs'!H143</f>
        <v>1</v>
      </c>
      <c r="H113" s="256">
        <f>'3. Inputs'!I143</f>
        <v>1</v>
      </c>
      <c r="I113" s="256">
        <f>'3. Inputs'!J143</f>
        <v>1</v>
      </c>
      <c r="J113" s="256">
        <f>'3. Inputs'!K143</f>
        <v>1</v>
      </c>
      <c r="K113" s="256">
        <f>'3. Inputs'!L143</f>
        <v>1</v>
      </c>
      <c r="L113" s="256">
        <f>'3. Inputs'!M143</f>
        <v>1</v>
      </c>
      <c r="M113" s="256">
        <f>'3. Inputs'!N143</f>
        <v>1</v>
      </c>
      <c r="N113" s="256">
        <f>'3. Inputs'!O143</f>
        <v>1</v>
      </c>
      <c r="O113" s="256">
        <f>'3. Inputs'!P143</f>
        <v>1</v>
      </c>
      <c r="P113" s="256">
        <f>'3. Inputs'!Q143</f>
        <v>1</v>
      </c>
      <c r="Q113" s="256">
        <f>'3. Inputs'!R143</f>
        <v>1</v>
      </c>
      <c r="R113" s="256">
        <f>'3. Inputs'!S143</f>
        <v>1</v>
      </c>
      <c r="S113" s="256">
        <f>'3. Inputs'!T143</f>
        <v>1</v>
      </c>
      <c r="T113" s="256">
        <f>'3. Inputs'!U143</f>
        <v>1</v>
      </c>
      <c r="U113" s="256">
        <f>'3. Inputs'!V143</f>
        <v>1</v>
      </c>
      <c r="V113" s="256">
        <f>'3. Inputs'!W143</f>
        <v>1</v>
      </c>
      <c r="W113" s="256">
        <f>'3. Inputs'!X143</f>
        <v>1</v>
      </c>
      <c r="X113" s="256">
        <f>'3. Inputs'!Y143</f>
        <v>1</v>
      </c>
      <c r="Y113" s="256">
        <f>'3. Inputs'!Z143</f>
        <v>1</v>
      </c>
      <c r="Z113" s="256">
        <f>'3. Inputs'!AA143</f>
        <v>1</v>
      </c>
      <c r="AA113" s="256">
        <f>'3. Inputs'!AB143</f>
        <v>1</v>
      </c>
      <c r="AB113" s="256">
        <f>'3. Inputs'!AC143</f>
        <v>1</v>
      </c>
      <c r="AC113" s="256">
        <f>'3. Inputs'!AD143</f>
        <v>1</v>
      </c>
      <c r="AD113" s="256">
        <f>'3. Inputs'!AE143</f>
        <v>1</v>
      </c>
      <c r="AE113" s="256">
        <f>'3. Inputs'!AF143</f>
        <v>1</v>
      </c>
      <c r="AF113" s="256">
        <f>'3. Inputs'!AG143</f>
        <v>1</v>
      </c>
      <c r="AG113" s="256">
        <f>'3. Inputs'!AH143</f>
        <v>1</v>
      </c>
      <c r="AH113" s="256">
        <f>'3. Inputs'!AI143</f>
        <v>1</v>
      </c>
      <c r="AI113" s="256">
        <f>'3. Inputs'!AJ143</f>
        <v>1</v>
      </c>
      <c r="AJ113" s="256">
        <f>'3. Inputs'!AK143</f>
        <v>1</v>
      </c>
      <c r="AK113" s="256">
        <f>'3. Inputs'!AL143</f>
        <v>1</v>
      </c>
      <c r="AL113" s="256">
        <f>'3. Inputs'!AM143</f>
        <v>1</v>
      </c>
      <c r="AM113" s="256">
        <f>'3. Inputs'!AN143</f>
        <v>1</v>
      </c>
      <c r="AN113" s="256">
        <f>'3. Inputs'!AO143</f>
        <v>1</v>
      </c>
      <c r="AO113" s="256">
        <f>'3. Inputs'!AP143</f>
        <v>1</v>
      </c>
      <c r="AP113" s="256">
        <f>'3. Inputs'!AQ143</f>
        <v>1</v>
      </c>
      <c r="AQ113" s="256">
        <f>'3. Inputs'!AR143</f>
        <v>1</v>
      </c>
      <c r="AR113" s="256">
        <f>'3. Inputs'!AS143</f>
        <v>1</v>
      </c>
      <c r="AS113" s="256">
        <f>'3. Inputs'!AT143</f>
        <v>1</v>
      </c>
      <c r="AT113" s="256">
        <f>'3. Inputs'!AU143</f>
        <v>1</v>
      </c>
      <c r="AU113" s="256">
        <f>'3. Inputs'!AV143</f>
        <v>1</v>
      </c>
      <c r="AV113" s="256">
        <f>'3. Inputs'!AW143</f>
        <v>1</v>
      </c>
      <c r="AW113" s="256">
        <f>'3. Inputs'!AX143</f>
        <v>1</v>
      </c>
      <c r="AX113" s="256">
        <f>'3. Inputs'!AY143</f>
        <v>1</v>
      </c>
      <c r="AY113" s="256">
        <f>'3. Inputs'!AZ143</f>
        <v>1</v>
      </c>
      <c r="AZ113" s="256">
        <f>'3. Inputs'!BA143</f>
        <v>1</v>
      </c>
      <c r="BA113" s="256">
        <f>'3. Inputs'!BB143</f>
        <v>1</v>
      </c>
      <c r="BB113" s="256">
        <f>'3. Inputs'!BC143</f>
        <v>1</v>
      </c>
      <c r="BC113" s="256">
        <f>'3. Inputs'!BD143</f>
        <v>1</v>
      </c>
      <c r="BD113" s="256">
        <f>'3. Inputs'!BE143</f>
        <v>1</v>
      </c>
      <c r="BE113" s="256">
        <f>'3. Inputs'!BF143</f>
        <v>1</v>
      </c>
      <c r="BF113" s="256">
        <f>'3. Inputs'!BG143</f>
        <v>1</v>
      </c>
      <c r="BG113" s="256">
        <f>'3. Inputs'!BH143</f>
        <v>1</v>
      </c>
      <c r="BH113" s="256">
        <f>'3. Inputs'!BI143</f>
        <v>1</v>
      </c>
      <c r="BI113" s="256">
        <f>'3. Inputs'!BJ143</f>
        <v>1</v>
      </c>
      <c r="BJ113" s="256">
        <f>'3. Inputs'!BK143</f>
        <v>1</v>
      </c>
      <c r="BK113" s="256">
        <f>'3. Inputs'!BL143</f>
        <v>1</v>
      </c>
      <c r="BL113" s="256">
        <f>'3. Inputs'!BM143</f>
        <v>1</v>
      </c>
      <c r="BM113" s="256">
        <f>'3. Inputs'!BN143</f>
        <v>1</v>
      </c>
      <c r="BN113" s="256">
        <f>'3. Inputs'!BO143</f>
        <v>1</v>
      </c>
      <c r="BO113" s="256">
        <f>'3. Inputs'!BP143</f>
        <v>1</v>
      </c>
      <c r="BP113" s="298">
        <f>'3. Inputs'!BQ143</f>
        <v>1</v>
      </c>
    </row>
    <row r="114" spans="2:68">
      <c r="B114" s="1611"/>
      <c r="C114" s="98" t="s">
        <v>135</v>
      </c>
      <c r="D114" s="98"/>
      <c r="E114" s="98" t="s">
        <v>134</v>
      </c>
      <c r="F114" s="256">
        <f>'3. Inputs'!G144</f>
        <v>0</v>
      </c>
      <c r="G114" s="256">
        <f>'3. Inputs'!H144</f>
        <v>0</v>
      </c>
      <c r="H114" s="256">
        <f>'3. Inputs'!I144</f>
        <v>0</v>
      </c>
      <c r="I114" s="256">
        <f>'3. Inputs'!J144</f>
        <v>0</v>
      </c>
      <c r="J114" s="256">
        <f>'3. Inputs'!K144</f>
        <v>0</v>
      </c>
      <c r="K114" s="256">
        <f>'3. Inputs'!L144</f>
        <v>0</v>
      </c>
      <c r="L114" s="256">
        <f>'3. Inputs'!M144</f>
        <v>0</v>
      </c>
      <c r="M114" s="256">
        <f>'3. Inputs'!N144</f>
        <v>0</v>
      </c>
      <c r="N114" s="256">
        <f>'3. Inputs'!O144</f>
        <v>0</v>
      </c>
      <c r="O114" s="256">
        <f>'3. Inputs'!P144</f>
        <v>0</v>
      </c>
      <c r="P114" s="256">
        <f>'3. Inputs'!Q144</f>
        <v>0</v>
      </c>
      <c r="Q114" s="256">
        <f>'3. Inputs'!R144</f>
        <v>0</v>
      </c>
      <c r="R114" s="256">
        <f>'3. Inputs'!S144</f>
        <v>0</v>
      </c>
      <c r="S114" s="256">
        <f>'3. Inputs'!T144</f>
        <v>0</v>
      </c>
      <c r="T114" s="256">
        <f>'3. Inputs'!U144</f>
        <v>0</v>
      </c>
      <c r="U114" s="256">
        <f>'3. Inputs'!V144</f>
        <v>0</v>
      </c>
      <c r="V114" s="256">
        <f>'3. Inputs'!W144</f>
        <v>0</v>
      </c>
      <c r="W114" s="256">
        <f>'3. Inputs'!X144</f>
        <v>0</v>
      </c>
      <c r="X114" s="256">
        <f>'3. Inputs'!Y144</f>
        <v>0</v>
      </c>
      <c r="Y114" s="256">
        <f>'3. Inputs'!Z144</f>
        <v>0</v>
      </c>
      <c r="Z114" s="256">
        <f>'3. Inputs'!AA144</f>
        <v>0</v>
      </c>
      <c r="AA114" s="256">
        <f>'3. Inputs'!AB144</f>
        <v>0</v>
      </c>
      <c r="AB114" s="256">
        <f>'3. Inputs'!AC144</f>
        <v>0</v>
      </c>
      <c r="AC114" s="256">
        <f>'3. Inputs'!AD144</f>
        <v>0</v>
      </c>
      <c r="AD114" s="256">
        <f>'3. Inputs'!AE144</f>
        <v>0</v>
      </c>
      <c r="AE114" s="256">
        <f>'3. Inputs'!AF144</f>
        <v>0</v>
      </c>
      <c r="AF114" s="256">
        <f>'3. Inputs'!AG144</f>
        <v>0</v>
      </c>
      <c r="AG114" s="256">
        <f>'3. Inputs'!AH144</f>
        <v>0</v>
      </c>
      <c r="AH114" s="256">
        <f>'3. Inputs'!AI144</f>
        <v>0</v>
      </c>
      <c r="AI114" s="256">
        <f>'3. Inputs'!AJ144</f>
        <v>0</v>
      </c>
      <c r="AJ114" s="256">
        <f>'3. Inputs'!AK144</f>
        <v>0</v>
      </c>
      <c r="AK114" s="256">
        <f>'3. Inputs'!AL144</f>
        <v>0</v>
      </c>
      <c r="AL114" s="256">
        <f>'3. Inputs'!AM144</f>
        <v>0</v>
      </c>
      <c r="AM114" s="256">
        <f>'3. Inputs'!AN144</f>
        <v>0</v>
      </c>
      <c r="AN114" s="256">
        <f>'3. Inputs'!AO144</f>
        <v>0</v>
      </c>
      <c r="AO114" s="256">
        <f>'3. Inputs'!AP144</f>
        <v>0</v>
      </c>
      <c r="AP114" s="256">
        <f>'3. Inputs'!AQ144</f>
        <v>0</v>
      </c>
      <c r="AQ114" s="256">
        <f>'3. Inputs'!AR144</f>
        <v>0</v>
      </c>
      <c r="AR114" s="256">
        <f>'3. Inputs'!AS144</f>
        <v>0</v>
      </c>
      <c r="AS114" s="256">
        <f>'3. Inputs'!AT144</f>
        <v>0</v>
      </c>
      <c r="AT114" s="256">
        <f>'3. Inputs'!AU144</f>
        <v>0</v>
      </c>
      <c r="AU114" s="256">
        <f>'3. Inputs'!AV144</f>
        <v>0</v>
      </c>
      <c r="AV114" s="256">
        <f>'3. Inputs'!AW144</f>
        <v>0</v>
      </c>
      <c r="AW114" s="256">
        <f>'3. Inputs'!AX144</f>
        <v>0</v>
      </c>
      <c r="AX114" s="256">
        <f>'3. Inputs'!AY144</f>
        <v>0</v>
      </c>
      <c r="AY114" s="256">
        <f>'3. Inputs'!AZ144</f>
        <v>0</v>
      </c>
      <c r="AZ114" s="256">
        <f>'3. Inputs'!BA144</f>
        <v>0</v>
      </c>
      <c r="BA114" s="256">
        <f>'3. Inputs'!BB144</f>
        <v>0</v>
      </c>
      <c r="BB114" s="256">
        <f>'3. Inputs'!BC144</f>
        <v>0</v>
      </c>
      <c r="BC114" s="256">
        <f>'3. Inputs'!BD144</f>
        <v>0</v>
      </c>
      <c r="BD114" s="256">
        <f>'3. Inputs'!BE144</f>
        <v>0</v>
      </c>
      <c r="BE114" s="256">
        <f>'3. Inputs'!BF144</f>
        <v>0</v>
      </c>
      <c r="BF114" s="256">
        <f>'3. Inputs'!BG144</f>
        <v>0</v>
      </c>
      <c r="BG114" s="256">
        <f>'3. Inputs'!BH144</f>
        <v>0</v>
      </c>
      <c r="BH114" s="256">
        <f>'3. Inputs'!BI144</f>
        <v>0</v>
      </c>
      <c r="BI114" s="256">
        <f>'3. Inputs'!BJ144</f>
        <v>0</v>
      </c>
      <c r="BJ114" s="256">
        <f>'3. Inputs'!BK144</f>
        <v>0</v>
      </c>
      <c r="BK114" s="256">
        <f>'3. Inputs'!BL144</f>
        <v>0</v>
      </c>
      <c r="BL114" s="256">
        <f>'3. Inputs'!BM144</f>
        <v>0</v>
      </c>
      <c r="BM114" s="256">
        <f>'3. Inputs'!BN144</f>
        <v>0</v>
      </c>
      <c r="BN114" s="256">
        <f>'3. Inputs'!BO144</f>
        <v>0</v>
      </c>
      <c r="BO114" s="256">
        <f>'3. Inputs'!BP144</f>
        <v>0</v>
      </c>
      <c r="BP114" s="298">
        <f>'3. Inputs'!BQ144</f>
        <v>0</v>
      </c>
    </row>
    <row r="115" spans="2:68" s="42" customFormat="1">
      <c r="B115" s="1611"/>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300"/>
    </row>
    <row r="116" spans="2:68">
      <c r="B116" s="1611"/>
      <c r="C116" s="98" t="s">
        <v>136</v>
      </c>
      <c r="D116" s="98"/>
      <c r="E116" s="98" t="s">
        <v>129</v>
      </c>
      <c r="F116" s="256">
        <f>'3. Inputs'!G146</f>
        <v>0</v>
      </c>
      <c r="G116" s="256">
        <f>'3. Inputs'!H146</f>
        <v>0</v>
      </c>
      <c r="H116" s="256">
        <f>'3. Inputs'!I146</f>
        <v>0</v>
      </c>
      <c r="I116" s="256">
        <f>'3. Inputs'!J146</f>
        <v>0</v>
      </c>
      <c r="J116" s="256">
        <f>'3. Inputs'!K146</f>
        <v>0</v>
      </c>
      <c r="K116" s="256">
        <f>'3. Inputs'!L146</f>
        <v>0</v>
      </c>
      <c r="L116" s="256">
        <f>'3. Inputs'!M146</f>
        <v>0</v>
      </c>
      <c r="M116" s="256">
        <f>'3. Inputs'!N146</f>
        <v>0</v>
      </c>
      <c r="N116" s="256">
        <f>'3. Inputs'!O146</f>
        <v>0</v>
      </c>
      <c r="O116" s="256">
        <f>'3. Inputs'!P146</f>
        <v>0</v>
      </c>
      <c r="P116" s="256">
        <f>'3. Inputs'!Q146</f>
        <v>0</v>
      </c>
      <c r="Q116" s="256">
        <f>'3. Inputs'!R146</f>
        <v>0</v>
      </c>
      <c r="R116" s="256">
        <f>'3. Inputs'!S146</f>
        <v>0</v>
      </c>
      <c r="S116" s="256">
        <f>'3. Inputs'!T146</f>
        <v>0</v>
      </c>
      <c r="T116" s="256">
        <f>'3. Inputs'!U146</f>
        <v>0</v>
      </c>
      <c r="U116" s="256">
        <f>'3. Inputs'!V146</f>
        <v>0</v>
      </c>
      <c r="V116" s="256">
        <f>'3. Inputs'!W146</f>
        <v>0</v>
      </c>
      <c r="W116" s="256">
        <f>'3. Inputs'!X146</f>
        <v>0</v>
      </c>
      <c r="X116" s="256">
        <f>'3. Inputs'!Y146</f>
        <v>0</v>
      </c>
      <c r="Y116" s="256">
        <f>'3. Inputs'!Z146</f>
        <v>0</v>
      </c>
      <c r="Z116" s="256">
        <f>'3. Inputs'!AA146</f>
        <v>0</v>
      </c>
      <c r="AA116" s="256">
        <f>'3. Inputs'!AB146</f>
        <v>0</v>
      </c>
      <c r="AB116" s="256">
        <f>'3. Inputs'!AC146</f>
        <v>0</v>
      </c>
      <c r="AC116" s="256">
        <f>'3. Inputs'!AD146</f>
        <v>0</v>
      </c>
      <c r="AD116" s="256">
        <f>'3. Inputs'!AE146</f>
        <v>0</v>
      </c>
      <c r="AE116" s="256">
        <f>'3. Inputs'!AF146</f>
        <v>0</v>
      </c>
      <c r="AF116" s="256">
        <f>'3. Inputs'!AG146</f>
        <v>0</v>
      </c>
      <c r="AG116" s="256">
        <f>'3. Inputs'!AH146</f>
        <v>0</v>
      </c>
      <c r="AH116" s="256">
        <f>'3. Inputs'!AI146</f>
        <v>0</v>
      </c>
      <c r="AI116" s="256">
        <f>'3. Inputs'!AJ146</f>
        <v>0</v>
      </c>
      <c r="AJ116" s="256">
        <f>'3. Inputs'!AK146</f>
        <v>0</v>
      </c>
      <c r="AK116" s="256">
        <f>'3. Inputs'!AL146</f>
        <v>0</v>
      </c>
      <c r="AL116" s="256">
        <f>'3. Inputs'!AM146</f>
        <v>0</v>
      </c>
      <c r="AM116" s="256">
        <f>'3. Inputs'!AN146</f>
        <v>0</v>
      </c>
      <c r="AN116" s="256">
        <f>'3. Inputs'!AO146</f>
        <v>0</v>
      </c>
      <c r="AO116" s="256">
        <f>'3. Inputs'!AP146</f>
        <v>0</v>
      </c>
      <c r="AP116" s="256">
        <f>'3. Inputs'!AQ146</f>
        <v>0</v>
      </c>
      <c r="AQ116" s="256">
        <f>'3. Inputs'!AR146</f>
        <v>0</v>
      </c>
      <c r="AR116" s="256">
        <f>'3. Inputs'!AS146</f>
        <v>0</v>
      </c>
      <c r="AS116" s="256">
        <f>'3. Inputs'!AT146</f>
        <v>0</v>
      </c>
      <c r="AT116" s="256">
        <f>'3. Inputs'!AU146</f>
        <v>0</v>
      </c>
      <c r="AU116" s="256">
        <f>'3. Inputs'!AV146</f>
        <v>0</v>
      </c>
      <c r="AV116" s="256">
        <f>'3. Inputs'!AW146</f>
        <v>0</v>
      </c>
      <c r="AW116" s="256">
        <f>'3. Inputs'!AX146</f>
        <v>0</v>
      </c>
      <c r="AX116" s="256">
        <f>'3. Inputs'!AY146</f>
        <v>0</v>
      </c>
      <c r="AY116" s="256">
        <f>'3. Inputs'!AZ146</f>
        <v>0</v>
      </c>
      <c r="AZ116" s="256">
        <f>'3. Inputs'!BA146</f>
        <v>0</v>
      </c>
      <c r="BA116" s="256">
        <f>'3. Inputs'!BB146</f>
        <v>0</v>
      </c>
      <c r="BB116" s="256">
        <f>'3. Inputs'!BC146</f>
        <v>0</v>
      </c>
      <c r="BC116" s="256">
        <f>'3. Inputs'!BD146</f>
        <v>0</v>
      </c>
      <c r="BD116" s="256">
        <f>'3. Inputs'!BE146</f>
        <v>0</v>
      </c>
      <c r="BE116" s="256">
        <f>'3. Inputs'!BF146</f>
        <v>0</v>
      </c>
      <c r="BF116" s="256">
        <f>'3. Inputs'!BG146</f>
        <v>0</v>
      </c>
      <c r="BG116" s="256">
        <f>'3. Inputs'!BH146</f>
        <v>0</v>
      </c>
      <c r="BH116" s="256">
        <f>'3. Inputs'!BI146</f>
        <v>0</v>
      </c>
      <c r="BI116" s="256">
        <f>'3. Inputs'!BJ146</f>
        <v>0</v>
      </c>
      <c r="BJ116" s="256">
        <f>'3. Inputs'!BK146</f>
        <v>0</v>
      </c>
      <c r="BK116" s="256">
        <f>'3. Inputs'!BL146</f>
        <v>0</v>
      </c>
      <c r="BL116" s="256">
        <f>'3. Inputs'!BM146</f>
        <v>0</v>
      </c>
      <c r="BM116" s="256">
        <f>'3. Inputs'!BN146</f>
        <v>0</v>
      </c>
      <c r="BN116" s="256">
        <f>'3. Inputs'!BO146</f>
        <v>0</v>
      </c>
      <c r="BO116" s="256">
        <f>'3. Inputs'!BP146</f>
        <v>0</v>
      </c>
      <c r="BP116" s="298">
        <f>'3. Inputs'!BQ146</f>
        <v>0</v>
      </c>
    </row>
    <row r="117" spans="2:68">
      <c r="B117" s="1611"/>
      <c r="C117" s="98" t="s">
        <v>136</v>
      </c>
      <c r="D117" s="98"/>
      <c r="E117" s="98" t="s">
        <v>130</v>
      </c>
      <c r="F117" s="256">
        <f>'3. Inputs'!G147</f>
        <v>0</v>
      </c>
      <c r="G117" s="256">
        <f>'3. Inputs'!H147</f>
        <v>0</v>
      </c>
      <c r="H117" s="256">
        <f>'3. Inputs'!I147</f>
        <v>0</v>
      </c>
      <c r="I117" s="256">
        <f>'3. Inputs'!J147</f>
        <v>0</v>
      </c>
      <c r="J117" s="256">
        <f>'3. Inputs'!K147</f>
        <v>0</v>
      </c>
      <c r="K117" s="256">
        <f>'3. Inputs'!L147</f>
        <v>0</v>
      </c>
      <c r="L117" s="256">
        <f>'3. Inputs'!M147</f>
        <v>0</v>
      </c>
      <c r="M117" s="256">
        <f>'3. Inputs'!N147</f>
        <v>0</v>
      </c>
      <c r="N117" s="256">
        <f>'3. Inputs'!O147</f>
        <v>0</v>
      </c>
      <c r="O117" s="256">
        <f>'3. Inputs'!P147</f>
        <v>0</v>
      </c>
      <c r="P117" s="256">
        <f>'3. Inputs'!Q147</f>
        <v>0</v>
      </c>
      <c r="Q117" s="256">
        <f>'3. Inputs'!R147</f>
        <v>0</v>
      </c>
      <c r="R117" s="256">
        <f>'3. Inputs'!S147</f>
        <v>0</v>
      </c>
      <c r="S117" s="256">
        <f>'3. Inputs'!T147</f>
        <v>0</v>
      </c>
      <c r="T117" s="256">
        <f>'3. Inputs'!U147</f>
        <v>0</v>
      </c>
      <c r="U117" s="256">
        <f>'3. Inputs'!V147</f>
        <v>0</v>
      </c>
      <c r="V117" s="256">
        <f>'3. Inputs'!W147</f>
        <v>0</v>
      </c>
      <c r="W117" s="256">
        <f>'3. Inputs'!X147</f>
        <v>0</v>
      </c>
      <c r="X117" s="256">
        <f>'3. Inputs'!Y147</f>
        <v>0</v>
      </c>
      <c r="Y117" s="256">
        <f>'3. Inputs'!Z147</f>
        <v>0</v>
      </c>
      <c r="Z117" s="256">
        <f>'3. Inputs'!AA147</f>
        <v>0</v>
      </c>
      <c r="AA117" s="256">
        <f>'3. Inputs'!AB147</f>
        <v>0</v>
      </c>
      <c r="AB117" s="256">
        <f>'3. Inputs'!AC147</f>
        <v>0</v>
      </c>
      <c r="AC117" s="256">
        <f>'3. Inputs'!AD147</f>
        <v>0</v>
      </c>
      <c r="AD117" s="256">
        <f>'3. Inputs'!AE147</f>
        <v>0</v>
      </c>
      <c r="AE117" s="256">
        <f>'3. Inputs'!AF147</f>
        <v>0</v>
      </c>
      <c r="AF117" s="256">
        <f>'3. Inputs'!AG147</f>
        <v>0</v>
      </c>
      <c r="AG117" s="256">
        <f>'3. Inputs'!AH147</f>
        <v>0</v>
      </c>
      <c r="AH117" s="256">
        <f>'3. Inputs'!AI147</f>
        <v>0</v>
      </c>
      <c r="AI117" s="256">
        <f>'3. Inputs'!AJ147</f>
        <v>0</v>
      </c>
      <c r="AJ117" s="256">
        <f>'3. Inputs'!AK147</f>
        <v>0</v>
      </c>
      <c r="AK117" s="256">
        <f>'3. Inputs'!AL147</f>
        <v>0</v>
      </c>
      <c r="AL117" s="256">
        <f>'3. Inputs'!AM147</f>
        <v>0</v>
      </c>
      <c r="AM117" s="256">
        <f>'3. Inputs'!AN147</f>
        <v>0</v>
      </c>
      <c r="AN117" s="256">
        <f>'3. Inputs'!AO147</f>
        <v>0</v>
      </c>
      <c r="AO117" s="256">
        <f>'3. Inputs'!AP147</f>
        <v>0</v>
      </c>
      <c r="AP117" s="256">
        <f>'3. Inputs'!AQ147</f>
        <v>0</v>
      </c>
      <c r="AQ117" s="256">
        <f>'3. Inputs'!AR147</f>
        <v>0</v>
      </c>
      <c r="AR117" s="256">
        <f>'3. Inputs'!AS147</f>
        <v>0</v>
      </c>
      <c r="AS117" s="256">
        <f>'3. Inputs'!AT147</f>
        <v>0</v>
      </c>
      <c r="AT117" s="256">
        <f>'3. Inputs'!AU147</f>
        <v>0</v>
      </c>
      <c r="AU117" s="256">
        <f>'3. Inputs'!AV147</f>
        <v>0</v>
      </c>
      <c r="AV117" s="256">
        <f>'3. Inputs'!AW147</f>
        <v>0</v>
      </c>
      <c r="AW117" s="256">
        <f>'3. Inputs'!AX147</f>
        <v>0</v>
      </c>
      <c r="AX117" s="256">
        <f>'3. Inputs'!AY147</f>
        <v>0</v>
      </c>
      <c r="AY117" s="256">
        <f>'3. Inputs'!AZ147</f>
        <v>0</v>
      </c>
      <c r="AZ117" s="256">
        <f>'3. Inputs'!BA147</f>
        <v>0</v>
      </c>
      <c r="BA117" s="256">
        <f>'3. Inputs'!BB147</f>
        <v>0</v>
      </c>
      <c r="BB117" s="256">
        <f>'3. Inputs'!BC147</f>
        <v>0</v>
      </c>
      <c r="BC117" s="256">
        <f>'3. Inputs'!BD147</f>
        <v>0</v>
      </c>
      <c r="BD117" s="256">
        <f>'3. Inputs'!BE147</f>
        <v>0</v>
      </c>
      <c r="BE117" s="256">
        <f>'3. Inputs'!BF147</f>
        <v>0</v>
      </c>
      <c r="BF117" s="256">
        <f>'3. Inputs'!BG147</f>
        <v>0</v>
      </c>
      <c r="BG117" s="256">
        <f>'3. Inputs'!BH147</f>
        <v>0</v>
      </c>
      <c r="BH117" s="256">
        <f>'3. Inputs'!BI147</f>
        <v>0</v>
      </c>
      <c r="BI117" s="256">
        <f>'3. Inputs'!BJ147</f>
        <v>0</v>
      </c>
      <c r="BJ117" s="256">
        <f>'3. Inputs'!BK147</f>
        <v>0</v>
      </c>
      <c r="BK117" s="256">
        <f>'3. Inputs'!BL147</f>
        <v>0</v>
      </c>
      <c r="BL117" s="256">
        <f>'3. Inputs'!BM147</f>
        <v>0</v>
      </c>
      <c r="BM117" s="256">
        <f>'3. Inputs'!BN147</f>
        <v>0</v>
      </c>
      <c r="BN117" s="256">
        <f>'3. Inputs'!BO147</f>
        <v>0</v>
      </c>
      <c r="BO117" s="256">
        <f>'3. Inputs'!BP147</f>
        <v>0</v>
      </c>
      <c r="BP117" s="298">
        <f>'3. Inputs'!BQ147</f>
        <v>0</v>
      </c>
    </row>
    <row r="118" spans="2:68">
      <c r="B118" s="1611"/>
      <c r="C118" s="98" t="s">
        <v>136</v>
      </c>
      <c r="D118" s="98"/>
      <c r="E118" s="98" t="s">
        <v>131</v>
      </c>
      <c r="F118" s="256">
        <f>'3. Inputs'!G148</f>
        <v>0</v>
      </c>
      <c r="G118" s="256">
        <f>'3. Inputs'!H148</f>
        <v>0</v>
      </c>
      <c r="H118" s="256">
        <f>'3. Inputs'!I148</f>
        <v>0</v>
      </c>
      <c r="I118" s="256">
        <f>'3. Inputs'!J148</f>
        <v>0</v>
      </c>
      <c r="J118" s="256">
        <f>'3. Inputs'!K148</f>
        <v>0</v>
      </c>
      <c r="K118" s="256">
        <f>'3. Inputs'!L148</f>
        <v>0</v>
      </c>
      <c r="L118" s="256">
        <f>'3. Inputs'!M148</f>
        <v>0</v>
      </c>
      <c r="M118" s="256">
        <f>'3. Inputs'!N148</f>
        <v>0</v>
      </c>
      <c r="N118" s="256">
        <f>'3. Inputs'!O148</f>
        <v>0</v>
      </c>
      <c r="O118" s="256">
        <f>'3. Inputs'!P148</f>
        <v>0</v>
      </c>
      <c r="P118" s="256">
        <f>'3. Inputs'!Q148</f>
        <v>0</v>
      </c>
      <c r="Q118" s="256">
        <f>'3. Inputs'!R148</f>
        <v>0</v>
      </c>
      <c r="R118" s="256">
        <f>'3. Inputs'!S148</f>
        <v>0</v>
      </c>
      <c r="S118" s="256">
        <f>'3. Inputs'!T148</f>
        <v>0</v>
      </c>
      <c r="T118" s="256">
        <f>'3. Inputs'!U148</f>
        <v>0</v>
      </c>
      <c r="U118" s="256">
        <f>'3. Inputs'!V148</f>
        <v>0</v>
      </c>
      <c r="V118" s="256">
        <f>'3. Inputs'!W148</f>
        <v>0</v>
      </c>
      <c r="W118" s="256">
        <f>'3. Inputs'!X148</f>
        <v>0</v>
      </c>
      <c r="X118" s="256">
        <f>'3. Inputs'!Y148</f>
        <v>0</v>
      </c>
      <c r="Y118" s="256">
        <f>'3. Inputs'!Z148</f>
        <v>0</v>
      </c>
      <c r="Z118" s="256">
        <f>'3. Inputs'!AA148</f>
        <v>0</v>
      </c>
      <c r="AA118" s="256">
        <f>'3. Inputs'!AB148</f>
        <v>0</v>
      </c>
      <c r="AB118" s="256">
        <f>'3. Inputs'!AC148</f>
        <v>0</v>
      </c>
      <c r="AC118" s="256">
        <f>'3. Inputs'!AD148</f>
        <v>0</v>
      </c>
      <c r="AD118" s="256">
        <f>'3. Inputs'!AE148</f>
        <v>0</v>
      </c>
      <c r="AE118" s="256">
        <f>'3. Inputs'!AF148</f>
        <v>0</v>
      </c>
      <c r="AF118" s="256">
        <f>'3. Inputs'!AG148</f>
        <v>0</v>
      </c>
      <c r="AG118" s="256">
        <f>'3. Inputs'!AH148</f>
        <v>0</v>
      </c>
      <c r="AH118" s="256">
        <f>'3. Inputs'!AI148</f>
        <v>0</v>
      </c>
      <c r="AI118" s="256">
        <f>'3. Inputs'!AJ148</f>
        <v>0</v>
      </c>
      <c r="AJ118" s="256">
        <f>'3. Inputs'!AK148</f>
        <v>0</v>
      </c>
      <c r="AK118" s="256">
        <f>'3. Inputs'!AL148</f>
        <v>0</v>
      </c>
      <c r="AL118" s="256">
        <f>'3. Inputs'!AM148</f>
        <v>0</v>
      </c>
      <c r="AM118" s="256">
        <f>'3. Inputs'!AN148</f>
        <v>0</v>
      </c>
      <c r="AN118" s="256">
        <f>'3. Inputs'!AO148</f>
        <v>0</v>
      </c>
      <c r="AO118" s="256">
        <f>'3. Inputs'!AP148</f>
        <v>0</v>
      </c>
      <c r="AP118" s="256">
        <f>'3. Inputs'!AQ148</f>
        <v>0</v>
      </c>
      <c r="AQ118" s="256">
        <f>'3. Inputs'!AR148</f>
        <v>0</v>
      </c>
      <c r="AR118" s="256">
        <f>'3. Inputs'!AS148</f>
        <v>0</v>
      </c>
      <c r="AS118" s="256">
        <f>'3. Inputs'!AT148</f>
        <v>0</v>
      </c>
      <c r="AT118" s="256">
        <f>'3. Inputs'!AU148</f>
        <v>0</v>
      </c>
      <c r="AU118" s="256">
        <f>'3. Inputs'!AV148</f>
        <v>0</v>
      </c>
      <c r="AV118" s="256">
        <f>'3. Inputs'!AW148</f>
        <v>0</v>
      </c>
      <c r="AW118" s="256">
        <f>'3. Inputs'!AX148</f>
        <v>0</v>
      </c>
      <c r="AX118" s="256">
        <f>'3. Inputs'!AY148</f>
        <v>0</v>
      </c>
      <c r="AY118" s="256">
        <f>'3. Inputs'!AZ148</f>
        <v>0</v>
      </c>
      <c r="AZ118" s="256">
        <f>'3. Inputs'!BA148</f>
        <v>0</v>
      </c>
      <c r="BA118" s="256">
        <f>'3. Inputs'!BB148</f>
        <v>0</v>
      </c>
      <c r="BB118" s="256">
        <f>'3. Inputs'!BC148</f>
        <v>0</v>
      </c>
      <c r="BC118" s="256">
        <f>'3. Inputs'!BD148</f>
        <v>0</v>
      </c>
      <c r="BD118" s="256">
        <f>'3. Inputs'!BE148</f>
        <v>0</v>
      </c>
      <c r="BE118" s="256">
        <f>'3. Inputs'!BF148</f>
        <v>0</v>
      </c>
      <c r="BF118" s="256">
        <f>'3. Inputs'!BG148</f>
        <v>0</v>
      </c>
      <c r="BG118" s="256">
        <f>'3. Inputs'!BH148</f>
        <v>0</v>
      </c>
      <c r="BH118" s="256">
        <f>'3. Inputs'!BI148</f>
        <v>0</v>
      </c>
      <c r="BI118" s="256">
        <f>'3. Inputs'!BJ148</f>
        <v>0</v>
      </c>
      <c r="BJ118" s="256">
        <f>'3. Inputs'!BK148</f>
        <v>0</v>
      </c>
      <c r="BK118" s="256">
        <f>'3. Inputs'!BL148</f>
        <v>0</v>
      </c>
      <c r="BL118" s="256">
        <f>'3. Inputs'!BM148</f>
        <v>0</v>
      </c>
      <c r="BM118" s="256">
        <f>'3. Inputs'!BN148</f>
        <v>0</v>
      </c>
      <c r="BN118" s="256">
        <f>'3. Inputs'!BO148</f>
        <v>0</v>
      </c>
      <c r="BO118" s="256">
        <f>'3. Inputs'!BP148</f>
        <v>0</v>
      </c>
      <c r="BP118" s="298">
        <f>'3. Inputs'!BQ148</f>
        <v>0</v>
      </c>
    </row>
    <row r="119" spans="2:68">
      <c r="B119" s="1611"/>
      <c r="C119" s="98" t="s">
        <v>136</v>
      </c>
      <c r="D119" s="98"/>
      <c r="E119" s="98" t="s">
        <v>132</v>
      </c>
      <c r="F119" s="256">
        <f>'3. Inputs'!G149</f>
        <v>0</v>
      </c>
      <c r="G119" s="256">
        <f>'3. Inputs'!H149</f>
        <v>0</v>
      </c>
      <c r="H119" s="256">
        <f>'3. Inputs'!I149</f>
        <v>0</v>
      </c>
      <c r="I119" s="256">
        <f>'3. Inputs'!J149</f>
        <v>0</v>
      </c>
      <c r="J119" s="256">
        <f>'3. Inputs'!K149</f>
        <v>0</v>
      </c>
      <c r="K119" s="256">
        <f>'3. Inputs'!L149</f>
        <v>0</v>
      </c>
      <c r="L119" s="256">
        <f>'3. Inputs'!M149</f>
        <v>0</v>
      </c>
      <c r="M119" s="256">
        <f>'3. Inputs'!N149</f>
        <v>0</v>
      </c>
      <c r="N119" s="256">
        <f>'3. Inputs'!O149</f>
        <v>0</v>
      </c>
      <c r="O119" s="256">
        <f>'3. Inputs'!P149</f>
        <v>0</v>
      </c>
      <c r="P119" s="256">
        <f>'3. Inputs'!Q149</f>
        <v>0</v>
      </c>
      <c r="Q119" s="256">
        <f>'3. Inputs'!R149</f>
        <v>0</v>
      </c>
      <c r="R119" s="256">
        <f>'3. Inputs'!S149</f>
        <v>0</v>
      </c>
      <c r="S119" s="256">
        <f>'3. Inputs'!T149</f>
        <v>0</v>
      </c>
      <c r="T119" s="256">
        <f>'3. Inputs'!U149</f>
        <v>0</v>
      </c>
      <c r="U119" s="256">
        <f>'3. Inputs'!V149</f>
        <v>0</v>
      </c>
      <c r="V119" s="256">
        <f>'3. Inputs'!W149</f>
        <v>0</v>
      </c>
      <c r="W119" s="256">
        <f>'3. Inputs'!X149</f>
        <v>0</v>
      </c>
      <c r="X119" s="256">
        <f>'3. Inputs'!Y149</f>
        <v>0</v>
      </c>
      <c r="Y119" s="256">
        <f>'3. Inputs'!Z149</f>
        <v>0</v>
      </c>
      <c r="Z119" s="256">
        <f>'3. Inputs'!AA149</f>
        <v>0</v>
      </c>
      <c r="AA119" s="256">
        <f>'3. Inputs'!AB149</f>
        <v>0</v>
      </c>
      <c r="AB119" s="256">
        <f>'3. Inputs'!AC149</f>
        <v>0</v>
      </c>
      <c r="AC119" s="256">
        <f>'3. Inputs'!AD149</f>
        <v>0</v>
      </c>
      <c r="AD119" s="256">
        <f>'3. Inputs'!AE149</f>
        <v>0</v>
      </c>
      <c r="AE119" s="256">
        <f>'3. Inputs'!AF149</f>
        <v>0</v>
      </c>
      <c r="AF119" s="256">
        <f>'3. Inputs'!AG149</f>
        <v>0</v>
      </c>
      <c r="AG119" s="256">
        <f>'3. Inputs'!AH149</f>
        <v>0</v>
      </c>
      <c r="AH119" s="256">
        <f>'3. Inputs'!AI149</f>
        <v>0</v>
      </c>
      <c r="AI119" s="256">
        <f>'3. Inputs'!AJ149</f>
        <v>0</v>
      </c>
      <c r="AJ119" s="256">
        <f>'3. Inputs'!AK149</f>
        <v>0</v>
      </c>
      <c r="AK119" s="256">
        <f>'3. Inputs'!AL149</f>
        <v>0</v>
      </c>
      <c r="AL119" s="256">
        <f>'3. Inputs'!AM149</f>
        <v>0</v>
      </c>
      <c r="AM119" s="256">
        <f>'3. Inputs'!AN149</f>
        <v>0</v>
      </c>
      <c r="AN119" s="256">
        <f>'3. Inputs'!AO149</f>
        <v>0</v>
      </c>
      <c r="AO119" s="256">
        <f>'3. Inputs'!AP149</f>
        <v>0</v>
      </c>
      <c r="AP119" s="256">
        <f>'3. Inputs'!AQ149</f>
        <v>0</v>
      </c>
      <c r="AQ119" s="256">
        <f>'3. Inputs'!AR149</f>
        <v>0</v>
      </c>
      <c r="AR119" s="256">
        <f>'3. Inputs'!AS149</f>
        <v>0</v>
      </c>
      <c r="AS119" s="256">
        <f>'3. Inputs'!AT149</f>
        <v>0</v>
      </c>
      <c r="AT119" s="256">
        <f>'3. Inputs'!AU149</f>
        <v>0</v>
      </c>
      <c r="AU119" s="256">
        <f>'3. Inputs'!AV149</f>
        <v>0</v>
      </c>
      <c r="AV119" s="256">
        <f>'3. Inputs'!AW149</f>
        <v>0</v>
      </c>
      <c r="AW119" s="256">
        <f>'3. Inputs'!AX149</f>
        <v>0</v>
      </c>
      <c r="AX119" s="256">
        <f>'3. Inputs'!AY149</f>
        <v>0</v>
      </c>
      <c r="AY119" s="256">
        <f>'3. Inputs'!AZ149</f>
        <v>0</v>
      </c>
      <c r="AZ119" s="256">
        <f>'3. Inputs'!BA149</f>
        <v>0</v>
      </c>
      <c r="BA119" s="256">
        <f>'3. Inputs'!BB149</f>
        <v>0</v>
      </c>
      <c r="BB119" s="256">
        <f>'3. Inputs'!BC149</f>
        <v>0</v>
      </c>
      <c r="BC119" s="256">
        <f>'3. Inputs'!BD149</f>
        <v>0</v>
      </c>
      <c r="BD119" s="256">
        <f>'3. Inputs'!BE149</f>
        <v>0</v>
      </c>
      <c r="BE119" s="256">
        <f>'3. Inputs'!BF149</f>
        <v>0</v>
      </c>
      <c r="BF119" s="256">
        <f>'3. Inputs'!BG149</f>
        <v>0</v>
      </c>
      <c r="BG119" s="256">
        <f>'3. Inputs'!BH149</f>
        <v>0</v>
      </c>
      <c r="BH119" s="256">
        <f>'3. Inputs'!BI149</f>
        <v>0</v>
      </c>
      <c r="BI119" s="256">
        <f>'3. Inputs'!BJ149</f>
        <v>0</v>
      </c>
      <c r="BJ119" s="256">
        <f>'3. Inputs'!BK149</f>
        <v>0</v>
      </c>
      <c r="BK119" s="256">
        <f>'3. Inputs'!BL149</f>
        <v>0</v>
      </c>
      <c r="BL119" s="256">
        <f>'3. Inputs'!BM149</f>
        <v>0</v>
      </c>
      <c r="BM119" s="256">
        <f>'3. Inputs'!BN149</f>
        <v>0</v>
      </c>
      <c r="BN119" s="256">
        <f>'3. Inputs'!BO149</f>
        <v>0</v>
      </c>
      <c r="BO119" s="256">
        <f>'3. Inputs'!BP149</f>
        <v>0</v>
      </c>
      <c r="BP119" s="298">
        <f>'3. Inputs'!BQ149</f>
        <v>0</v>
      </c>
    </row>
    <row r="120" spans="2:68">
      <c r="B120" s="1611"/>
      <c r="C120" s="98" t="s">
        <v>136</v>
      </c>
      <c r="D120" s="98"/>
      <c r="E120" s="98" t="s">
        <v>133</v>
      </c>
      <c r="F120" s="256">
        <f>'3. Inputs'!G150</f>
        <v>0</v>
      </c>
      <c r="G120" s="256">
        <f>'3. Inputs'!H150</f>
        <v>0</v>
      </c>
      <c r="H120" s="256">
        <f>'3. Inputs'!I150</f>
        <v>0</v>
      </c>
      <c r="I120" s="256">
        <f>'3. Inputs'!J150</f>
        <v>0</v>
      </c>
      <c r="J120" s="256">
        <f>'3. Inputs'!K150</f>
        <v>0</v>
      </c>
      <c r="K120" s="256">
        <f>'3. Inputs'!L150</f>
        <v>0</v>
      </c>
      <c r="L120" s="256">
        <f>'3. Inputs'!M150</f>
        <v>0</v>
      </c>
      <c r="M120" s="256">
        <f>'3. Inputs'!N150</f>
        <v>0</v>
      </c>
      <c r="N120" s="256">
        <f>'3. Inputs'!O150</f>
        <v>0</v>
      </c>
      <c r="O120" s="256">
        <f>'3. Inputs'!P150</f>
        <v>0</v>
      </c>
      <c r="P120" s="256">
        <f>'3. Inputs'!Q150</f>
        <v>0</v>
      </c>
      <c r="Q120" s="256">
        <f>'3. Inputs'!R150</f>
        <v>0</v>
      </c>
      <c r="R120" s="256">
        <f>'3. Inputs'!S150</f>
        <v>0</v>
      </c>
      <c r="S120" s="256">
        <f>'3. Inputs'!T150</f>
        <v>0</v>
      </c>
      <c r="T120" s="256">
        <f>'3. Inputs'!U150</f>
        <v>0</v>
      </c>
      <c r="U120" s="256">
        <f>'3. Inputs'!V150</f>
        <v>0</v>
      </c>
      <c r="V120" s="256">
        <f>'3. Inputs'!W150</f>
        <v>0</v>
      </c>
      <c r="W120" s="256">
        <f>'3. Inputs'!X150</f>
        <v>0</v>
      </c>
      <c r="X120" s="256">
        <f>'3. Inputs'!Y150</f>
        <v>0</v>
      </c>
      <c r="Y120" s="256">
        <f>'3. Inputs'!Z150</f>
        <v>0</v>
      </c>
      <c r="Z120" s="256">
        <f>'3. Inputs'!AA150</f>
        <v>0</v>
      </c>
      <c r="AA120" s="256">
        <f>'3. Inputs'!AB150</f>
        <v>0</v>
      </c>
      <c r="AB120" s="256">
        <f>'3. Inputs'!AC150</f>
        <v>0</v>
      </c>
      <c r="AC120" s="256">
        <f>'3. Inputs'!AD150</f>
        <v>0</v>
      </c>
      <c r="AD120" s="256">
        <f>'3. Inputs'!AE150</f>
        <v>0</v>
      </c>
      <c r="AE120" s="256">
        <f>'3. Inputs'!AF150</f>
        <v>0</v>
      </c>
      <c r="AF120" s="256">
        <f>'3. Inputs'!AG150</f>
        <v>0</v>
      </c>
      <c r="AG120" s="256">
        <f>'3. Inputs'!AH150</f>
        <v>0</v>
      </c>
      <c r="AH120" s="256">
        <f>'3. Inputs'!AI150</f>
        <v>0</v>
      </c>
      <c r="AI120" s="256">
        <f>'3. Inputs'!AJ150</f>
        <v>0</v>
      </c>
      <c r="AJ120" s="256">
        <f>'3. Inputs'!AK150</f>
        <v>0</v>
      </c>
      <c r="AK120" s="256">
        <f>'3. Inputs'!AL150</f>
        <v>0</v>
      </c>
      <c r="AL120" s="256">
        <f>'3. Inputs'!AM150</f>
        <v>0</v>
      </c>
      <c r="AM120" s="256">
        <f>'3. Inputs'!AN150</f>
        <v>0</v>
      </c>
      <c r="AN120" s="256">
        <f>'3. Inputs'!AO150</f>
        <v>0</v>
      </c>
      <c r="AO120" s="256">
        <f>'3. Inputs'!AP150</f>
        <v>0</v>
      </c>
      <c r="AP120" s="256">
        <f>'3. Inputs'!AQ150</f>
        <v>0</v>
      </c>
      <c r="AQ120" s="256">
        <f>'3. Inputs'!AR150</f>
        <v>0</v>
      </c>
      <c r="AR120" s="256">
        <f>'3. Inputs'!AS150</f>
        <v>0</v>
      </c>
      <c r="AS120" s="256">
        <f>'3. Inputs'!AT150</f>
        <v>0</v>
      </c>
      <c r="AT120" s="256">
        <f>'3. Inputs'!AU150</f>
        <v>0</v>
      </c>
      <c r="AU120" s="256">
        <f>'3. Inputs'!AV150</f>
        <v>0</v>
      </c>
      <c r="AV120" s="256">
        <f>'3. Inputs'!AW150</f>
        <v>0</v>
      </c>
      <c r="AW120" s="256">
        <f>'3. Inputs'!AX150</f>
        <v>0</v>
      </c>
      <c r="AX120" s="256">
        <f>'3. Inputs'!AY150</f>
        <v>0</v>
      </c>
      <c r="AY120" s="256">
        <f>'3. Inputs'!AZ150</f>
        <v>0</v>
      </c>
      <c r="AZ120" s="256">
        <f>'3. Inputs'!BA150</f>
        <v>0</v>
      </c>
      <c r="BA120" s="256">
        <f>'3. Inputs'!BB150</f>
        <v>0</v>
      </c>
      <c r="BB120" s="256">
        <f>'3. Inputs'!BC150</f>
        <v>0</v>
      </c>
      <c r="BC120" s="256">
        <f>'3. Inputs'!BD150</f>
        <v>0</v>
      </c>
      <c r="BD120" s="256">
        <f>'3. Inputs'!BE150</f>
        <v>0</v>
      </c>
      <c r="BE120" s="256">
        <f>'3. Inputs'!BF150</f>
        <v>0</v>
      </c>
      <c r="BF120" s="256">
        <f>'3. Inputs'!BG150</f>
        <v>0</v>
      </c>
      <c r="BG120" s="256">
        <f>'3. Inputs'!BH150</f>
        <v>0</v>
      </c>
      <c r="BH120" s="256">
        <f>'3. Inputs'!BI150</f>
        <v>0</v>
      </c>
      <c r="BI120" s="256">
        <f>'3. Inputs'!BJ150</f>
        <v>0</v>
      </c>
      <c r="BJ120" s="256">
        <f>'3. Inputs'!BK150</f>
        <v>0</v>
      </c>
      <c r="BK120" s="256">
        <f>'3. Inputs'!BL150</f>
        <v>0</v>
      </c>
      <c r="BL120" s="256">
        <f>'3. Inputs'!BM150</f>
        <v>0</v>
      </c>
      <c r="BM120" s="256">
        <f>'3. Inputs'!BN150</f>
        <v>0</v>
      </c>
      <c r="BN120" s="256">
        <f>'3. Inputs'!BO150</f>
        <v>0</v>
      </c>
      <c r="BO120" s="256">
        <f>'3. Inputs'!BP150</f>
        <v>0</v>
      </c>
      <c r="BP120" s="298">
        <f>'3. Inputs'!BQ150</f>
        <v>0</v>
      </c>
    </row>
    <row r="121" spans="2:68">
      <c r="B121" s="1611"/>
      <c r="C121" s="98" t="s">
        <v>136</v>
      </c>
      <c r="D121" s="98"/>
      <c r="E121" s="98" t="s">
        <v>134</v>
      </c>
      <c r="F121" s="256">
        <f>'3. Inputs'!G151</f>
        <v>0</v>
      </c>
      <c r="G121" s="256">
        <f>'3. Inputs'!H151</f>
        <v>0</v>
      </c>
      <c r="H121" s="256">
        <f>'3. Inputs'!I151</f>
        <v>0</v>
      </c>
      <c r="I121" s="256">
        <f>'3. Inputs'!J151</f>
        <v>0</v>
      </c>
      <c r="J121" s="256">
        <f>'3. Inputs'!K151</f>
        <v>0</v>
      </c>
      <c r="K121" s="256">
        <f>'3. Inputs'!L151</f>
        <v>0</v>
      </c>
      <c r="L121" s="256">
        <f>'3. Inputs'!M151</f>
        <v>0</v>
      </c>
      <c r="M121" s="256">
        <f>'3. Inputs'!N151</f>
        <v>0</v>
      </c>
      <c r="N121" s="256">
        <f>'3. Inputs'!O151</f>
        <v>0</v>
      </c>
      <c r="O121" s="256">
        <f>'3. Inputs'!P151</f>
        <v>0</v>
      </c>
      <c r="P121" s="256">
        <f>'3. Inputs'!Q151</f>
        <v>0</v>
      </c>
      <c r="Q121" s="256">
        <f>'3. Inputs'!R151</f>
        <v>0</v>
      </c>
      <c r="R121" s="256">
        <f>'3. Inputs'!S151</f>
        <v>0</v>
      </c>
      <c r="S121" s="256">
        <f>'3. Inputs'!T151</f>
        <v>0</v>
      </c>
      <c r="T121" s="256">
        <f>'3. Inputs'!U151</f>
        <v>0</v>
      </c>
      <c r="U121" s="256">
        <f>'3. Inputs'!V151</f>
        <v>0</v>
      </c>
      <c r="V121" s="256">
        <f>'3. Inputs'!W151</f>
        <v>0</v>
      </c>
      <c r="W121" s="256">
        <f>'3. Inputs'!X151</f>
        <v>0</v>
      </c>
      <c r="X121" s="256">
        <f>'3. Inputs'!Y151</f>
        <v>0</v>
      </c>
      <c r="Y121" s="256">
        <f>'3. Inputs'!Z151</f>
        <v>0</v>
      </c>
      <c r="Z121" s="256">
        <f>'3. Inputs'!AA151</f>
        <v>0</v>
      </c>
      <c r="AA121" s="256">
        <f>'3. Inputs'!AB151</f>
        <v>0</v>
      </c>
      <c r="AB121" s="256">
        <f>'3. Inputs'!AC151</f>
        <v>0</v>
      </c>
      <c r="AC121" s="256">
        <f>'3. Inputs'!AD151</f>
        <v>0</v>
      </c>
      <c r="AD121" s="256">
        <f>'3. Inputs'!AE151</f>
        <v>0</v>
      </c>
      <c r="AE121" s="256">
        <f>'3. Inputs'!AF151</f>
        <v>0</v>
      </c>
      <c r="AF121" s="256">
        <f>'3. Inputs'!AG151</f>
        <v>0</v>
      </c>
      <c r="AG121" s="256">
        <f>'3. Inputs'!AH151</f>
        <v>0</v>
      </c>
      <c r="AH121" s="256">
        <f>'3. Inputs'!AI151</f>
        <v>0</v>
      </c>
      <c r="AI121" s="256">
        <f>'3. Inputs'!AJ151</f>
        <v>0</v>
      </c>
      <c r="AJ121" s="256">
        <f>'3. Inputs'!AK151</f>
        <v>0</v>
      </c>
      <c r="AK121" s="256">
        <f>'3. Inputs'!AL151</f>
        <v>0</v>
      </c>
      <c r="AL121" s="256">
        <f>'3. Inputs'!AM151</f>
        <v>0</v>
      </c>
      <c r="AM121" s="256">
        <f>'3. Inputs'!AN151</f>
        <v>0</v>
      </c>
      <c r="AN121" s="256">
        <f>'3. Inputs'!AO151</f>
        <v>0</v>
      </c>
      <c r="AO121" s="256">
        <f>'3. Inputs'!AP151</f>
        <v>0</v>
      </c>
      <c r="AP121" s="256">
        <f>'3. Inputs'!AQ151</f>
        <v>0</v>
      </c>
      <c r="AQ121" s="256">
        <f>'3. Inputs'!AR151</f>
        <v>0</v>
      </c>
      <c r="AR121" s="256">
        <f>'3. Inputs'!AS151</f>
        <v>0</v>
      </c>
      <c r="AS121" s="256">
        <f>'3. Inputs'!AT151</f>
        <v>0</v>
      </c>
      <c r="AT121" s="256">
        <f>'3. Inputs'!AU151</f>
        <v>0</v>
      </c>
      <c r="AU121" s="256">
        <f>'3. Inputs'!AV151</f>
        <v>0</v>
      </c>
      <c r="AV121" s="256">
        <f>'3. Inputs'!AW151</f>
        <v>0</v>
      </c>
      <c r="AW121" s="256">
        <f>'3. Inputs'!AX151</f>
        <v>0</v>
      </c>
      <c r="AX121" s="256">
        <f>'3. Inputs'!AY151</f>
        <v>0</v>
      </c>
      <c r="AY121" s="256">
        <f>'3. Inputs'!AZ151</f>
        <v>0</v>
      </c>
      <c r="AZ121" s="256">
        <f>'3. Inputs'!BA151</f>
        <v>0</v>
      </c>
      <c r="BA121" s="256">
        <f>'3. Inputs'!BB151</f>
        <v>0</v>
      </c>
      <c r="BB121" s="256">
        <f>'3. Inputs'!BC151</f>
        <v>0</v>
      </c>
      <c r="BC121" s="256">
        <f>'3. Inputs'!BD151</f>
        <v>0</v>
      </c>
      <c r="BD121" s="256">
        <f>'3. Inputs'!BE151</f>
        <v>0</v>
      </c>
      <c r="BE121" s="256">
        <f>'3. Inputs'!BF151</f>
        <v>0</v>
      </c>
      <c r="BF121" s="256">
        <f>'3. Inputs'!BG151</f>
        <v>0</v>
      </c>
      <c r="BG121" s="256">
        <f>'3. Inputs'!BH151</f>
        <v>0</v>
      </c>
      <c r="BH121" s="256">
        <f>'3. Inputs'!BI151</f>
        <v>0</v>
      </c>
      <c r="BI121" s="256">
        <f>'3. Inputs'!BJ151</f>
        <v>0</v>
      </c>
      <c r="BJ121" s="256">
        <f>'3. Inputs'!BK151</f>
        <v>0</v>
      </c>
      <c r="BK121" s="256">
        <f>'3. Inputs'!BL151</f>
        <v>0</v>
      </c>
      <c r="BL121" s="256">
        <f>'3. Inputs'!BM151</f>
        <v>0</v>
      </c>
      <c r="BM121" s="256">
        <f>'3. Inputs'!BN151</f>
        <v>0</v>
      </c>
      <c r="BN121" s="256">
        <f>'3. Inputs'!BO151</f>
        <v>0</v>
      </c>
      <c r="BO121" s="256">
        <f>'3. Inputs'!BP151</f>
        <v>0</v>
      </c>
      <c r="BP121" s="298">
        <f>'3. Inputs'!BQ151</f>
        <v>0</v>
      </c>
    </row>
    <row r="122" spans="2:68" s="42" customFormat="1">
      <c r="B122" s="1611"/>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300"/>
    </row>
    <row r="123" spans="2:68">
      <c r="B123" s="1611"/>
      <c r="C123" s="98" t="s">
        <v>137</v>
      </c>
      <c r="D123" s="98"/>
      <c r="E123" s="98" t="s">
        <v>129</v>
      </c>
      <c r="F123" s="256">
        <f>'3. Inputs'!G153</f>
        <v>0</v>
      </c>
      <c r="G123" s="256">
        <f>'3. Inputs'!H153</f>
        <v>0</v>
      </c>
      <c r="H123" s="256">
        <f>'3. Inputs'!I153</f>
        <v>0</v>
      </c>
      <c r="I123" s="256">
        <f>'3. Inputs'!J153</f>
        <v>0</v>
      </c>
      <c r="J123" s="256">
        <f>'3. Inputs'!K153</f>
        <v>0</v>
      </c>
      <c r="K123" s="256">
        <f>'3. Inputs'!L153</f>
        <v>0</v>
      </c>
      <c r="L123" s="256">
        <f>'3. Inputs'!M153</f>
        <v>0</v>
      </c>
      <c r="M123" s="256">
        <f>'3. Inputs'!N153</f>
        <v>0</v>
      </c>
      <c r="N123" s="256">
        <f>'3. Inputs'!O153</f>
        <v>0</v>
      </c>
      <c r="O123" s="256">
        <f>'3. Inputs'!P153</f>
        <v>0</v>
      </c>
      <c r="P123" s="256">
        <f>'3. Inputs'!Q153</f>
        <v>0</v>
      </c>
      <c r="Q123" s="256">
        <f>'3. Inputs'!R153</f>
        <v>0</v>
      </c>
      <c r="R123" s="256">
        <f>'3. Inputs'!S153</f>
        <v>0</v>
      </c>
      <c r="S123" s="256">
        <f>'3. Inputs'!T153</f>
        <v>0</v>
      </c>
      <c r="T123" s="256">
        <f>'3. Inputs'!U153</f>
        <v>0</v>
      </c>
      <c r="U123" s="256">
        <f>'3. Inputs'!V153</f>
        <v>0</v>
      </c>
      <c r="V123" s="256">
        <f>'3. Inputs'!W153</f>
        <v>0</v>
      </c>
      <c r="W123" s="256">
        <f>'3. Inputs'!X153</f>
        <v>0</v>
      </c>
      <c r="X123" s="256">
        <f>'3. Inputs'!Y153</f>
        <v>0</v>
      </c>
      <c r="Y123" s="256">
        <f>'3. Inputs'!Z153</f>
        <v>0</v>
      </c>
      <c r="Z123" s="256">
        <f>'3. Inputs'!AA153</f>
        <v>0</v>
      </c>
      <c r="AA123" s="256">
        <f>'3. Inputs'!AB153</f>
        <v>0</v>
      </c>
      <c r="AB123" s="256">
        <f>'3. Inputs'!AC153</f>
        <v>0</v>
      </c>
      <c r="AC123" s="256">
        <f>'3. Inputs'!AD153</f>
        <v>0</v>
      </c>
      <c r="AD123" s="256">
        <f>'3. Inputs'!AE153</f>
        <v>0</v>
      </c>
      <c r="AE123" s="256">
        <f>'3. Inputs'!AF153</f>
        <v>0</v>
      </c>
      <c r="AF123" s="256">
        <f>'3. Inputs'!AG153</f>
        <v>0</v>
      </c>
      <c r="AG123" s="256">
        <f>'3. Inputs'!AH153</f>
        <v>0</v>
      </c>
      <c r="AH123" s="256">
        <f>'3. Inputs'!AI153</f>
        <v>0</v>
      </c>
      <c r="AI123" s="256">
        <f>'3. Inputs'!AJ153</f>
        <v>0</v>
      </c>
      <c r="AJ123" s="256">
        <f>'3. Inputs'!AK153</f>
        <v>0</v>
      </c>
      <c r="AK123" s="256">
        <f>'3. Inputs'!AL153</f>
        <v>0</v>
      </c>
      <c r="AL123" s="256">
        <f>'3. Inputs'!AM153</f>
        <v>0</v>
      </c>
      <c r="AM123" s="256">
        <f>'3. Inputs'!AN153</f>
        <v>0</v>
      </c>
      <c r="AN123" s="256">
        <f>'3. Inputs'!AO153</f>
        <v>0</v>
      </c>
      <c r="AO123" s="256">
        <f>'3. Inputs'!AP153</f>
        <v>0</v>
      </c>
      <c r="AP123" s="256">
        <f>'3. Inputs'!AQ153</f>
        <v>0</v>
      </c>
      <c r="AQ123" s="256">
        <f>'3. Inputs'!AR153</f>
        <v>0</v>
      </c>
      <c r="AR123" s="256">
        <f>'3. Inputs'!AS153</f>
        <v>0</v>
      </c>
      <c r="AS123" s="256">
        <f>'3. Inputs'!AT153</f>
        <v>0</v>
      </c>
      <c r="AT123" s="256">
        <f>'3. Inputs'!AU153</f>
        <v>0</v>
      </c>
      <c r="AU123" s="256">
        <f>'3. Inputs'!AV153</f>
        <v>0</v>
      </c>
      <c r="AV123" s="256">
        <f>'3. Inputs'!AW153</f>
        <v>0</v>
      </c>
      <c r="AW123" s="256">
        <f>'3. Inputs'!AX153</f>
        <v>0</v>
      </c>
      <c r="AX123" s="256">
        <f>'3. Inputs'!AY153</f>
        <v>0</v>
      </c>
      <c r="AY123" s="256">
        <f>'3. Inputs'!AZ153</f>
        <v>0</v>
      </c>
      <c r="AZ123" s="256">
        <f>'3. Inputs'!BA153</f>
        <v>0</v>
      </c>
      <c r="BA123" s="256">
        <f>'3. Inputs'!BB153</f>
        <v>0</v>
      </c>
      <c r="BB123" s="256">
        <f>'3. Inputs'!BC153</f>
        <v>0</v>
      </c>
      <c r="BC123" s="256">
        <f>'3. Inputs'!BD153</f>
        <v>0</v>
      </c>
      <c r="BD123" s="256">
        <f>'3. Inputs'!BE153</f>
        <v>0</v>
      </c>
      <c r="BE123" s="256">
        <f>'3. Inputs'!BF153</f>
        <v>0</v>
      </c>
      <c r="BF123" s="256">
        <f>'3. Inputs'!BG153</f>
        <v>0</v>
      </c>
      <c r="BG123" s="256">
        <f>'3. Inputs'!BH153</f>
        <v>0</v>
      </c>
      <c r="BH123" s="256">
        <f>'3. Inputs'!BI153</f>
        <v>0</v>
      </c>
      <c r="BI123" s="256">
        <f>'3. Inputs'!BJ153</f>
        <v>0</v>
      </c>
      <c r="BJ123" s="256">
        <f>'3. Inputs'!BK153</f>
        <v>0</v>
      </c>
      <c r="BK123" s="256">
        <f>'3. Inputs'!BL153</f>
        <v>0</v>
      </c>
      <c r="BL123" s="256">
        <f>'3. Inputs'!BM153</f>
        <v>0</v>
      </c>
      <c r="BM123" s="256">
        <f>'3. Inputs'!BN153</f>
        <v>0</v>
      </c>
      <c r="BN123" s="256">
        <f>'3. Inputs'!BO153</f>
        <v>0</v>
      </c>
      <c r="BO123" s="256">
        <f>'3. Inputs'!BP153</f>
        <v>0</v>
      </c>
      <c r="BP123" s="298">
        <f>'3. Inputs'!BQ153</f>
        <v>0</v>
      </c>
    </row>
    <row r="124" spans="2:68">
      <c r="B124" s="1611"/>
      <c r="C124" s="98" t="s">
        <v>137</v>
      </c>
      <c r="D124" s="98"/>
      <c r="E124" s="98" t="s">
        <v>130</v>
      </c>
      <c r="F124" s="256">
        <f>'3. Inputs'!G154</f>
        <v>0</v>
      </c>
      <c r="G124" s="256">
        <f>'3. Inputs'!H154</f>
        <v>0</v>
      </c>
      <c r="H124" s="256">
        <f>'3. Inputs'!I154</f>
        <v>0</v>
      </c>
      <c r="I124" s="256">
        <f>'3. Inputs'!J154</f>
        <v>0</v>
      </c>
      <c r="J124" s="256">
        <f>'3. Inputs'!K154</f>
        <v>0</v>
      </c>
      <c r="K124" s="256">
        <f>'3. Inputs'!L154</f>
        <v>0</v>
      </c>
      <c r="L124" s="256">
        <f>'3. Inputs'!M154</f>
        <v>0</v>
      </c>
      <c r="M124" s="256">
        <f>'3. Inputs'!N154</f>
        <v>0</v>
      </c>
      <c r="N124" s="256">
        <f>'3. Inputs'!O154</f>
        <v>0</v>
      </c>
      <c r="O124" s="256">
        <f>'3. Inputs'!P154</f>
        <v>0</v>
      </c>
      <c r="P124" s="256">
        <f>'3. Inputs'!Q154</f>
        <v>0</v>
      </c>
      <c r="Q124" s="256">
        <f>'3. Inputs'!R154</f>
        <v>0</v>
      </c>
      <c r="R124" s="256">
        <f>'3. Inputs'!S154</f>
        <v>0</v>
      </c>
      <c r="S124" s="256">
        <f>'3. Inputs'!T154</f>
        <v>0</v>
      </c>
      <c r="T124" s="256">
        <f>'3. Inputs'!U154</f>
        <v>0</v>
      </c>
      <c r="U124" s="256">
        <f>'3. Inputs'!V154</f>
        <v>0</v>
      </c>
      <c r="V124" s="256">
        <f>'3. Inputs'!W154</f>
        <v>0</v>
      </c>
      <c r="W124" s="256">
        <f>'3. Inputs'!X154</f>
        <v>0</v>
      </c>
      <c r="X124" s="256">
        <f>'3. Inputs'!Y154</f>
        <v>0</v>
      </c>
      <c r="Y124" s="256">
        <f>'3. Inputs'!Z154</f>
        <v>0</v>
      </c>
      <c r="Z124" s="256">
        <f>'3. Inputs'!AA154</f>
        <v>0</v>
      </c>
      <c r="AA124" s="256">
        <f>'3. Inputs'!AB154</f>
        <v>0</v>
      </c>
      <c r="AB124" s="256">
        <f>'3. Inputs'!AC154</f>
        <v>0</v>
      </c>
      <c r="AC124" s="256">
        <f>'3. Inputs'!AD154</f>
        <v>0</v>
      </c>
      <c r="AD124" s="256">
        <f>'3. Inputs'!AE154</f>
        <v>0</v>
      </c>
      <c r="AE124" s="256">
        <f>'3. Inputs'!AF154</f>
        <v>0</v>
      </c>
      <c r="AF124" s="256">
        <f>'3. Inputs'!AG154</f>
        <v>0</v>
      </c>
      <c r="AG124" s="256">
        <f>'3. Inputs'!AH154</f>
        <v>0</v>
      </c>
      <c r="AH124" s="256">
        <f>'3. Inputs'!AI154</f>
        <v>0</v>
      </c>
      <c r="AI124" s="256">
        <f>'3. Inputs'!AJ154</f>
        <v>0</v>
      </c>
      <c r="AJ124" s="256">
        <f>'3. Inputs'!AK154</f>
        <v>0</v>
      </c>
      <c r="AK124" s="256">
        <f>'3. Inputs'!AL154</f>
        <v>0</v>
      </c>
      <c r="AL124" s="256">
        <f>'3. Inputs'!AM154</f>
        <v>0</v>
      </c>
      <c r="AM124" s="256">
        <f>'3. Inputs'!AN154</f>
        <v>0</v>
      </c>
      <c r="AN124" s="256">
        <f>'3. Inputs'!AO154</f>
        <v>0</v>
      </c>
      <c r="AO124" s="256">
        <f>'3. Inputs'!AP154</f>
        <v>0</v>
      </c>
      <c r="AP124" s="256">
        <f>'3. Inputs'!AQ154</f>
        <v>0</v>
      </c>
      <c r="AQ124" s="256">
        <f>'3. Inputs'!AR154</f>
        <v>0</v>
      </c>
      <c r="AR124" s="256">
        <f>'3. Inputs'!AS154</f>
        <v>0</v>
      </c>
      <c r="AS124" s="256">
        <f>'3. Inputs'!AT154</f>
        <v>0</v>
      </c>
      <c r="AT124" s="256">
        <f>'3. Inputs'!AU154</f>
        <v>0</v>
      </c>
      <c r="AU124" s="256">
        <f>'3. Inputs'!AV154</f>
        <v>0</v>
      </c>
      <c r="AV124" s="256">
        <f>'3. Inputs'!AW154</f>
        <v>0</v>
      </c>
      <c r="AW124" s="256">
        <f>'3. Inputs'!AX154</f>
        <v>0</v>
      </c>
      <c r="AX124" s="256">
        <f>'3. Inputs'!AY154</f>
        <v>0</v>
      </c>
      <c r="AY124" s="256">
        <f>'3. Inputs'!AZ154</f>
        <v>0</v>
      </c>
      <c r="AZ124" s="256">
        <f>'3. Inputs'!BA154</f>
        <v>0</v>
      </c>
      <c r="BA124" s="256">
        <f>'3. Inputs'!BB154</f>
        <v>0</v>
      </c>
      <c r="BB124" s="256">
        <f>'3. Inputs'!BC154</f>
        <v>0</v>
      </c>
      <c r="BC124" s="256">
        <f>'3. Inputs'!BD154</f>
        <v>0</v>
      </c>
      <c r="BD124" s="256">
        <f>'3. Inputs'!BE154</f>
        <v>0</v>
      </c>
      <c r="BE124" s="256">
        <f>'3. Inputs'!BF154</f>
        <v>0</v>
      </c>
      <c r="BF124" s="256">
        <f>'3. Inputs'!BG154</f>
        <v>0</v>
      </c>
      <c r="BG124" s="256">
        <f>'3. Inputs'!BH154</f>
        <v>0</v>
      </c>
      <c r="BH124" s="256">
        <f>'3. Inputs'!BI154</f>
        <v>0</v>
      </c>
      <c r="BI124" s="256">
        <f>'3. Inputs'!BJ154</f>
        <v>0</v>
      </c>
      <c r="BJ124" s="256">
        <f>'3. Inputs'!BK154</f>
        <v>0</v>
      </c>
      <c r="BK124" s="256">
        <f>'3. Inputs'!BL154</f>
        <v>0</v>
      </c>
      <c r="BL124" s="256">
        <f>'3. Inputs'!BM154</f>
        <v>0</v>
      </c>
      <c r="BM124" s="256">
        <f>'3. Inputs'!BN154</f>
        <v>0</v>
      </c>
      <c r="BN124" s="256">
        <f>'3. Inputs'!BO154</f>
        <v>0</v>
      </c>
      <c r="BO124" s="256">
        <f>'3. Inputs'!BP154</f>
        <v>0</v>
      </c>
      <c r="BP124" s="298">
        <f>'3. Inputs'!BQ154</f>
        <v>0</v>
      </c>
    </row>
    <row r="125" spans="2:68">
      <c r="B125" s="1611"/>
      <c r="C125" s="98" t="s">
        <v>137</v>
      </c>
      <c r="D125" s="98"/>
      <c r="E125" s="98" t="s">
        <v>131</v>
      </c>
      <c r="F125" s="256">
        <f>'3. Inputs'!G155</f>
        <v>0</v>
      </c>
      <c r="G125" s="256">
        <f>'3. Inputs'!H155</f>
        <v>0</v>
      </c>
      <c r="H125" s="256">
        <f>'3. Inputs'!I155</f>
        <v>0</v>
      </c>
      <c r="I125" s="256">
        <f>'3. Inputs'!J155</f>
        <v>0</v>
      </c>
      <c r="J125" s="256">
        <f>'3. Inputs'!K155</f>
        <v>0</v>
      </c>
      <c r="K125" s="256">
        <f>'3. Inputs'!L155</f>
        <v>0</v>
      </c>
      <c r="L125" s="256">
        <f>'3. Inputs'!M155</f>
        <v>0</v>
      </c>
      <c r="M125" s="256">
        <f>'3. Inputs'!N155</f>
        <v>0</v>
      </c>
      <c r="N125" s="256">
        <f>'3. Inputs'!O155</f>
        <v>0</v>
      </c>
      <c r="O125" s="256">
        <f>'3. Inputs'!P155</f>
        <v>0</v>
      </c>
      <c r="P125" s="256">
        <f>'3. Inputs'!Q155</f>
        <v>0</v>
      </c>
      <c r="Q125" s="256">
        <f>'3. Inputs'!R155</f>
        <v>0</v>
      </c>
      <c r="R125" s="256">
        <f>'3. Inputs'!S155</f>
        <v>0</v>
      </c>
      <c r="S125" s="256">
        <f>'3. Inputs'!T155</f>
        <v>0</v>
      </c>
      <c r="T125" s="256">
        <f>'3. Inputs'!U155</f>
        <v>0</v>
      </c>
      <c r="U125" s="256">
        <f>'3. Inputs'!V155</f>
        <v>0</v>
      </c>
      <c r="V125" s="256">
        <f>'3. Inputs'!W155</f>
        <v>0</v>
      </c>
      <c r="W125" s="256">
        <f>'3. Inputs'!X155</f>
        <v>0</v>
      </c>
      <c r="X125" s="256">
        <f>'3. Inputs'!Y155</f>
        <v>0</v>
      </c>
      <c r="Y125" s="256">
        <f>'3. Inputs'!Z155</f>
        <v>0</v>
      </c>
      <c r="Z125" s="256">
        <f>'3. Inputs'!AA155</f>
        <v>0</v>
      </c>
      <c r="AA125" s="256">
        <f>'3. Inputs'!AB155</f>
        <v>0</v>
      </c>
      <c r="AB125" s="256">
        <f>'3. Inputs'!AC155</f>
        <v>0</v>
      </c>
      <c r="AC125" s="256">
        <f>'3. Inputs'!AD155</f>
        <v>0</v>
      </c>
      <c r="AD125" s="256">
        <f>'3. Inputs'!AE155</f>
        <v>0</v>
      </c>
      <c r="AE125" s="256">
        <f>'3. Inputs'!AF155</f>
        <v>0</v>
      </c>
      <c r="AF125" s="256">
        <f>'3. Inputs'!AG155</f>
        <v>0</v>
      </c>
      <c r="AG125" s="256">
        <f>'3. Inputs'!AH155</f>
        <v>0</v>
      </c>
      <c r="AH125" s="256">
        <f>'3. Inputs'!AI155</f>
        <v>0</v>
      </c>
      <c r="AI125" s="256">
        <f>'3. Inputs'!AJ155</f>
        <v>0</v>
      </c>
      <c r="AJ125" s="256">
        <f>'3. Inputs'!AK155</f>
        <v>0</v>
      </c>
      <c r="AK125" s="256">
        <f>'3. Inputs'!AL155</f>
        <v>0</v>
      </c>
      <c r="AL125" s="256">
        <f>'3. Inputs'!AM155</f>
        <v>0</v>
      </c>
      <c r="AM125" s="256">
        <f>'3. Inputs'!AN155</f>
        <v>0</v>
      </c>
      <c r="AN125" s="256">
        <f>'3. Inputs'!AO155</f>
        <v>0</v>
      </c>
      <c r="AO125" s="256">
        <f>'3. Inputs'!AP155</f>
        <v>0</v>
      </c>
      <c r="AP125" s="256">
        <f>'3. Inputs'!AQ155</f>
        <v>0</v>
      </c>
      <c r="AQ125" s="256">
        <f>'3. Inputs'!AR155</f>
        <v>0</v>
      </c>
      <c r="AR125" s="256">
        <f>'3. Inputs'!AS155</f>
        <v>0</v>
      </c>
      <c r="AS125" s="256">
        <f>'3. Inputs'!AT155</f>
        <v>0</v>
      </c>
      <c r="AT125" s="256">
        <f>'3. Inputs'!AU155</f>
        <v>0</v>
      </c>
      <c r="AU125" s="256">
        <f>'3. Inputs'!AV155</f>
        <v>0</v>
      </c>
      <c r="AV125" s="256">
        <f>'3. Inputs'!AW155</f>
        <v>0</v>
      </c>
      <c r="AW125" s="256">
        <f>'3. Inputs'!AX155</f>
        <v>0</v>
      </c>
      <c r="AX125" s="256">
        <f>'3. Inputs'!AY155</f>
        <v>0</v>
      </c>
      <c r="AY125" s="256">
        <f>'3. Inputs'!AZ155</f>
        <v>0</v>
      </c>
      <c r="AZ125" s="256">
        <f>'3. Inputs'!BA155</f>
        <v>0</v>
      </c>
      <c r="BA125" s="256">
        <f>'3. Inputs'!BB155</f>
        <v>0</v>
      </c>
      <c r="BB125" s="256">
        <f>'3. Inputs'!BC155</f>
        <v>0</v>
      </c>
      <c r="BC125" s="256">
        <f>'3. Inputs'!BD155</f>
        <v>0</v>
      </c>
      <c r="BD125" s="256">
        <f>'3. Inputs'!BE155</f>
        <v>0</v>
      </c>
      <c r="BE125" s="256">
        <f>'3. Inputs'!BF155</f>
        <v>0</v>
      </c>
      <c r="BF125" s="256">
        <f>'3. Inputs'!BG155</f>
        <v>0</v>
      </c>
      <c r="BG125" s="256">
        <f>'3. Inputs'!BH155</f>
        <v>0</v>
      </c>
      <c r="BH125" s="256">
        <f>'3. Inputs'!BI155</f>
        <v>0</v>
      </c>
      <c r="BI125" s="256">
        <f>'3. Inputs'!BJ155</f>
        <v>0</v>
      </c>
      <c r="BJ125" s="256">
        <f>'3. Inputs'!BK155</f>
        <v>0</v>
      </c>
      <c r="BK125" s="256">
        <f>'3. Inputs'!BL155</f>
        <v>0</v>
      </c>
      <c r="BL125" s="256">
        <f>'3. Inputs'!BM155</f>
        <v>0</v>
      </c>
      <c r="BM125" s="256">
        <f>'3. Inputs'!BN155</f>
        <v>0</v>
      </c>
      <c r="BN125" s="256">
        <f>'3. Inputs'!BO155</f>
        <v>0</v>
      </c>
      <c r="BO125" s="256">
        <f>'3. Inputs'!BP155</f>
        <v>0</v>
      </c>
      <c r="BP125" s="298">
        <f>'3. Inputs'!BQ155</f>
        <v>0</v>
      </c>
    </row>
    <row r="126" spans="2:68">
      <c r="B126" s="1611"/>
      <c r="C126" s="98" t="s">
        <v>137</v>
      </c>
      <c r="D126" s="98"/>
      <c r="E126" s="98" t="s">
        <v>132</v>
      </c>
      <c r="F126" s="256">
        <f>'3. Inputs'!G156</f>
        <v>0</v>
      </c>
      <c r="G126" s="256">
        <f>'3. Inputs'!H156</f>
        <v>0</v>
      </c>
      <c r="H126" s="256">
        <f>'3. Inputs'!I156</f>
        <v>0</v>
      </c>
      <c r="I126" s="256">
        <f>'3. Inputs'!J156</f>
        <v>0</v>
      </c>
      <c r="J126" s="256">
        <f>'3. Inputs'!K156</f>
        <v>0</v>
      </c>
      <c r="K126" s="256">
        <f>'3. Inputs'!L156</f>
        <v>0</v>
      </c>
      <c r="L126" s="256">
        <f>'3. Inputs'!M156</f>
        <v>0</v>
      </c>
      <c r="M126" s="256">
        <f>'3. Inputs'!N156</f>
        <v>0</v>
      </c>
      <c r="N126" s="256">
        <f>'3. Inputs'!O156</f>
        <v>0</v>
      </c>
      <c r="O126" s="256">
        <f>'3. Inputs'!P156</f>
        <v>0</v>
      </c>
      <c r="P126" s="256">
        <f>'3. Inputs'!Q156</f>
        <v>0</v>
      </c>
      <c r="Q126" s="256">
        <f>'3. Inputs'!R156</f>
        <v>0</v>
      </c>
      <c r="R126" s="256">
        <f>'3. Inputs'!S156</f>
        <v>0</v>
      </c>
      <c r="S126" s="256">
        <f>'3. Inputs'!T156</f>
        <v>0</v>
      </c>
      <c r="T126" s="256">
        <f>'3. Inputs'!U156</f>
        <v>0</v>
      </c>
      <c r="U126" s="256">
        <f>'3. Inputs'!V156</f>
        <v>0</v>
      </c>
      <c r="V126" s="256">
        <f>'3. Inputs'!W156</f>
        <v>0</v>
      </c>
      <c r="W126" s="256">
        <f>'3. Inputs'!X156</f>
        <v>0</v>
      </c>
      <c r="X126" s="256">
        <f>'3. Inputs'!Y156</f>
        <v>0</v>
      </c>
      <c r="Y126" s="256">
        <f>'3. Inputs'!Z156</f>
        <v>0</v>
      </c>
      <c r="Z126" s="256">
        <f>'3. Inputs'!AA156</f>
        <v>0</v>
      </c>
      <c r="AA126" s="256">
        <f>'3. Inputs'!AB156</f>
        <v>0</v>
      </c>
      <c r="AB126" s="256">
        <f>'3. Inputs'!AC156</f>
        <v>0</v>
      </c>
      <c r="AC126" s="256">
        <f>'3. Inputs'!AD156</f>
        <v>0</v>
      </c>
      <c r="AD126" s="256">
        <f>'3. Inputs'!AE156</f>
        <v>0</v>
      </c>
      <c r="AE126" s="256">
        <f>'3. Inputs'!AF156</f>
        <v>0</v>
      </c>
      <c r="AF126" s="256">
        <f>'3. Inputs'!AG156</f>
        <v>0</v>
      </c>
      <c r="AG126" s="256">
        <f>'3. Inputs'!AH156</f>
        <v>0</v>
      </c>
      <c r="AH126" s="256">
        <f>'3. Inputs'!AI156</f>
        <v>0</v>
      </c>
      <c r="AI126" s="256">
        <f>'3. Inputs'!AJ156</f>
        <v>0</v>
      </c>
      <c r="AJ126" s="256">
        <f>'3. Inputs'!AK156</f>
        <v>0</v>
      </c>
      <c r="AK126" s="256">
        <f>'3. Inputs'!AL156</f>
        <v>0</v>
      </c>
      <c r="AL126" s="256">
        <f>'3. Inputs'!AM156</f>
        <v>0</v>
      </c>
      <c r="AM126" s="256">
        <f>'3. Inputs'!AN156</f>
        <v>0</v>
      </c>
      <c r="AN126" s="256">
        <f>'3. Inputs'!AO156</f>
        <v>0</v>
      </c>
      <c r="AO126" s="256">
        <f>'3. Inputs'!AP156</f>
        <v>0</v>
      </c>
      <c r="AP126" s="256">
        <f>'3. Inputs'!AQ156</f>
        <v>0</v>
      </c>
      <c r="AQ126" s="256">
        <f>'3. Inputs'!AR156</f>
        <v>0</v>
      </c>
      <c r="AR126" s="256">
        <f>'3. Inputs'!AS156</f>
        <v>0</v>
      </c>
      <c r="AS126" s="256">
        <f>'3. Inputs'!AT156</f>
        <v>0</v>
      </c>
      <c r="AT126" s="256">
        <f>'3. Inputs'!AU156</f>
        <v>0</v>
      </c>
      <c r="AU126" s="256">
        <f>'3. Inputs'!AV156</f>
        <v>0</v>
      </c>
      <c r="AV126" s="256">
        <f>'3. Inputs'!AW156</f>
        <v>0</v>
      </c>
      <c r="AW126" s="256">
        <f>'3. Inputs'!AX156</f>
        <v>0</v>
      </c>
      <c r="AX126" s="256">
        <f>'3. Inputs'!AY156</f>
        <v>0</v>
      </c>
      <c r="AY126" s="256">
        <f>'3. Inputs'!AZ156</f>
        <v>0</v>
      </c>
      <c r="AZ126" s="256">
        <f>'3. Inputs'!BA156</f>
        <v>0</v>
      </c>
      <c r="BA126" s="256">
        <f>'3. Inputs'!BB156</f>
        <v>0</v>
      </c>
      <c r="BB126" s="256">
        <f>'3. Inputs'!BC156</f>
        <v>0</v>
      </c>
      <c r="BC126" s="256">
        <f>'3. Inputs'!BD156</f>
        <v>0</v>
      </c>
      <c r="BD126" s="256">
        <f>'3. Inputs'!BE156</f>
        <v>0</v>
      </c>
      <c r="BE126" s="256">
        <f>'3. Inputs'!BF156</f>
        <v>0</v>
      </c>
      <c r="BF126" s="256">
        <f>'3. Inputs'!BG156</f>
        <v>0</v>
      </c>
      <c r="BG126" s="256">
        <f>'3. Inputs'!BH156</f>
        <v>0</v>
      </c>
      <c r="BH126" s="256">
        <f>'3. Inputs'!BI156</f>
        <v>0</v>
      </c>
      <c r="BI126" s="256">
        <f>'3. Inputs'!BJ156</f>
        <v>0</v>
      </c>
      <c r="BJ126" s="256">
        <f>'3. Inputs'!BK156</f>
        <v>0</v>
      </c>
      <c r="BK126" s="256">
        <f>'3. Inputs'!BL156</f>
        <v>0</v>
      </c>
      <c r="BL126" s="256">
        <f>'3. Inputs'!BM156</f>
        <v>0</v>
      </c>
      <c r="BM126" s="256">
        <f>'3. Inputs'!BN156</f>
        <v>0</v>
      </c>
      <c r="BN126" s="256">
        <f>'3. Inputs'!BO156</f>
        <v>0</v>
      </c>
      <c r="BO126" s="256">
        <f>'3. Inputs'!BP156</f>
        <v>0</v>
      </c>
      <c r="BP126" s="298">
        <f>'3. Inputs'!BQ156</f>
        <v>0</v>
      </c>
    </row>
    <row r="127" spans="2:68">
      <c r="B127" s="1611"/>
      <c r="C127" s="98" t="s">
        <v>137</v>
      </c>
      <c r="D127" s="98"/>
      <c r="E127" s="98" t="s">
        <v>133</v>
      </c>
      <c r="F127" s="256">
        <f>'3. Inputs'!G157</f>
        <v>0</v>
      </c>
      <c r="G127" s="256">
        <f>'3. Inputs'!H157</f>
        <v>0</v>
      </c>
      <c r="H127" s="256">
        <f>'3. Inputs'!I157</f>
        <v>0</v>
      </c>
      <c r="I127" s="256">
        <f>'3. Inputs'!J157</f>
        <v>0</v>
      </c>
      <c r="J127" s="256">
        <f>'3. Inputs'!K157</f>
        <v>0</v>
      </c>
      <c r="K127" s="256">
        <f>'3. Inputs'!L157</f>
        <v>0</v>
      </c>
      <c r="L127" s="256">
        <f>'3. Inputs'!M157</f>
        <v>0</v>
      </c>
      <c r="M127" s="256">
        <f>'3. Inputs'!N157</f>
        <v>0</v>
      </c>
      <c r="N127" s="256">
        <f>'3. Inputs'!O157</f>
        <v>0</v>
      </c>
      <c r="O127" s="256">
        <f>'3. Inputs'!P157</f>
        <v>0</v>
      </c>
      <c r="P127" s="256">
        <f>'3. Inputs'!Q157</f>
        <v>0</v>
      </c>
      <c r="Q127" s="256">
        <f>'3. Inputs'!R157</f>
        <v>0</v>
      </c>
      <c r="R127" s="256">
        <f>'3. Inputs'!S157</f>
        <v>0</v>
      </c>
      <c r="S127" s="256">
        <f>'3. Inputs'!T157</f>
        <v>0</v>
      </c>
      <c r="T127" s="256">
        <f>'3. Inputs'!U157</f>
        <v>0</v>
      </c>
      <c r="U127" s="256">
        <f>'3. Inputs'!V157</f>
        <v>0</v>
      </c>
      <c r="V127" s="256">
        <f>'3. Inputs'!W157</f>
        <v>0</v>
      </c>
      <c r="W127" s="256">
        <f>'3. Inputs'!X157</f>
        <v>0</v>
      </c>
      <c r="X127" s="256">
        <f>'3. Inputs'!Y157</f>
        <v>0</v>
      </c>
      <c r="Y127" s="256">
        <f>'3. Inputs'!Z157</f>
        <v>0</v>
      </c>
      <c r="Z127" s="256">
        <f>'3. Inputs'!AA157</f>
        <v>0</v>
      </c>
      <c r="AA127" s="256">
        <f>'3. Inputs'!AB157</f>
        <v>0</v>
      </c>
      <c r="AB127" s="256">
        <f>'3. Inputs'!AC157</f>
        <v>0</v>
      </c>
      <c r="AC127" s="256">
        <f>'3. Inputs'!AD157</f>
        <v>0</v>
      </c>
      <c r="AD127" s="256">
        <f>'3. Inputs'!AE157</f>
        <v>0</v>
      </c>
      <c r="AE127" s="256">
        <f>'3. Inputs'!AF157</f>
        <v>0</v>
      </c>
      <c r="AF127" s="256">
        <f>'3. Inputs'!AG157</f>
        <v>0</v>
      </c>
      <c r="AG127" s="256">
        <f>'3. Inputs'!AH157</f>
        <v>0</v>
      </c>
      <c r="AH127" s="256">
        <f>'3. Inputs'!AI157</f>
        <v>0</v>
      </c>
      <c r="AI127" s="256">
        <f>'3. Inputs'!AJ157</f>
        <v>0</v>
      </c>
      <c r="AJ127" s="256">
        <f>'3. Inputs'!AK157</f>
        <v>0</v>
      </c>
      <c r="AK127" s="256">
        <f>'3. Inputs'!AL157</f>
        <v>0</v>
      </c>
      <c r="AL127" s="256">
        <f>'3. Inputs'!AM157</f>
        <v>0</v>
      </c>
      <c r="AM127" s="256">
        <f>'3. Inputs'!AN157</f>
        <v>0</v>
      </c>
      <c r="AN127" s="256">
        <f>'3. Inputs'!AO157</f>
        <v>0</v>
      </c>
      <c r="AO127" s="256">
        <f>'3. Inputs'!AP157</f>
        <v>0</v>
      </c>
      <c r="AP127" s="256">
        <f>'3. Inputs'!AQ157</f>
        <v>0</v>
      </c>
      <c r="AQ127" s="256">
        <f>'3. Inputs'!AR157</f>
        <v>0</v>
      </c>
      <c r="AR127" s="256">
        <f>'3. Inputs'!AS157</f>
        <v>0</v>
      </c>
      <c r="AS127" s="256">
        <f>'3. Inputs'!AT157</f>
        <v>0</v>
      </c>
      <c r="AT127" s="256">
        <f>'3. Inputs'!AU157</f>
        <v>0</v>
      </c>
      <c r="AU127" s="256">
        <f>'3. Inputs'!AV157</f>
        <v>0</v>
      </c>
      <c r="AV127" s="256">
        <f>'3. Inputs'!AW157</f>
        <v>0</v>
      </c>
      <c r="AW127" s="256">
        <f>'3. Inputs'!AX157</f>
        <v>0</v>
      </c>
      <c r="AX127" s="256">
        <f>'3. Inputs'!AY157</f>
        <v>0</v>
      </c>
      <c r="AY127" s="256">
        <f>'3. Inputs'!AZ157</f>
        <v>0</v>
      </c>
      <c r="AZ127" s="256">
        <f>'3. Inputs'!BA157</f>
        <v>0</v>
      </c>
      <c r="BA127" s="256">
        <f>'3. Inputs'!BB157</f>
        <v>0</v>
      </c>
      <c r="BB127" s="256">
        <f>'3. Inputs'!BC157</f>
        <v>0</v>
      </c>
      <c r="BC127" s="256">
        <f>'3. Inputs'!BD157</f>
        <v>0</v>
      </c>
      <c r="BD127" s="256">
        <f>'3. Inputs'!BE157</f>
        <v>0</v>
      </c>
      <c r="BE127" s="256">
        <f>'3. Inputs'!BF157</f>
        <v>0</v>
      </c>
      <c r="BF127" s="256">
        <f>'3. Inputs'!BG157</f>
        <v>0</v>
      </c>
      <c r="BG127" s="256">
        <f>'3. Inputs'!BH157</f>
        <v>0</v>
      </c>
      <c r="BH127" s="256">
        <f>'3. Inputs'!BI157</f>
        <v>0</v>
      </c>
      <c r="BI127" s="256">
        <f>'3. Inputs'!BJ157</f>
        <v>0</v>
      </c>
      <c r="BJ127" s="256">
        <f>'3. Inputs'!BK157</f>
        <v>0</v>
      </c>
      <c r="BK127" s="256">
        <f>'3. Inputs'!BL157</f>
        <v>0</v>
      </c>
      <c r="BL127" s="256">
        <f>'3. Inputs'!BM157</f>
        <v>0</v>
      </c>
      <c r="BM127" s="256">
        <f>'3. Inputs'!BN157</f>
        <v>0</v>
      </c>
      <c r="BN127" s="256">
        <f>'3. Inputs'!BO157</f>
        <v>0</v>
      </c>
      <c r="BO127" s="256">
        <f>'3. Inputs'!BP157</f>
        <v>0</v>
      </c>
      <c r="BP127" s="298">
        <f>'3. Inputs'!BQ157</f>
        <v>0</v>
      </c>
    </row>
    <row r="128" spans="2:68">
      <c r="B128" s="1611"/>
      <c r="C128" s="98" t="s">
        <v>137</v>
      </c>
      <c r="D128" s="98"/>
      <c r="E128" s="98" t="s">
        <v>134</v>
      </c>
      <c r="F128" s="256">
        <f>'3. Inputs'!G158</f>
        <v>0</v>
      </c>
      <c r="G128" s="256">
        <f>'3. Inputs'!H158</f>
        <v>0</v>
      </c>
      <c r="H128" s="256">
        <f>'3. Inputs'!I158</f>
        <v>0</v>
      </c>
      <c r="I128" s="256">
        <f>'3. Inputs'!J158</f>
        <v>0</v>
      </c>
      <c r="J128" s="256">
        <f>'3. Inputs'!K158</f>
        <v>0</v>
      </c>
      <c r="K128" s="256">
        <f>'3. Inputs'!L158</f>
        <v>0</v>
      </c>
      <c r="L128" s="256">
        <f>'3. Inputs'!M158</f>
        <v>0</v>
      </c>
      <c r="M128" s="256">
        <f>'3. Inputs'!N158</f>
        <v>0</v>
      </c>
      <c r="N128" s="256">
        <f>'3. Inputs'!O158</f>
        <v>0</v>
      </c>
      <c r="O128" s="256">
        <f>'3. Inputs'!P158</f>
        <v>0</v>
      </c>
      <c r="P128" s="256">
        <f>'3. Inputs'!Q158</f>
        <v>0</v>
      </c>
      <c r="Q128" s="256">
        <f>'3. Inputs'!R158</f>
        <v>0</v>
      </c>
      <c r="R128" s="256">
        <f>'3. Inputs'!S158</f>
        <v>0</v>
      </c>
      <c r="S128" s="256">
        <f>'3. Inputs'!T158</f>
        <v>0</v>
      </c>
      <c r="T128" s="256">
        <f>'3. Inputs'!U158</f>
        <v>0</v>
      </c>
      <c r="U128" s="256">
        <f>'3. Inputs'!V158</f>
        <v>0</v>
      </c>
      <c r="V128" s="256">
        <f>'3. Inputs'!W158</f>
        <v>0</v>
      </c>
      <c r="W128" s="256">
        <f>'3. Inputs'!X158</f>
        <v>0</v>
      </c>
      <c r="X128" s="256">
        <f>'3. Inputs'!Y158</f>
        <v>0</v>
      </c>
      <c r="Y128" s="256">
        <f>'3. Inputs'!Z158</f>
        <v>0</v>
      </c>
      <c r="Z128" s="256">
        <f>'3. Inputs'!AA158</f>
        <v>0</v>
      </c>
      <c r="AA128" s="256">
        <f>'3. Inputs'!AB158</f>
        <v>0</v>
      </c>
      <c r="AB128" s="256">
        <f>'3. Inputs'!AC158</f>
        <v>0</v>
      </c>
      <c r="AC128" s="256">
        <f>'3. Inputs'!AD158</f>
        <v>0</v>
      </c>
      <c r="AD128" s="256">
        <f>'3. Inputs'!AE158</f>
        <v>0</v>
      </c>
      <c r="AE128" s="256">
        <f>'3. Inputs'!AF158</f>
        <v>0</v>
      </c>
      <c r="AF128" s="256">
        <f>'3. Inputs'!AG158</f>
        <v>0</v>
      </c>
      <c r="AG128" s="256">
        <f>'3. Inputs'!AH158</f>
        <v>0</v>
      </c>
      <c r="AH128" s="256">
        <f>'3. Inputs'!AI158</f>
        <v>0</v>
      </c>
      <c r="AI128" s="256">
        <f>'3. Inputs'!AJ158</f>
        <v>0</v>
      </c>
      <c r="AJ128" s="256">
        <f>'3. Inputs'!AK158</f>
        <v>0</v>
      </c>
      <c r="AK128" s="256">
        <f>'3. Inputs'!AL158</f>
        <v>0</v>
      </c>
      <c r="AL128" s="256">
        <f>'3. Inputs'!AM158</f>
        <v>0</v>
      </c>
      <c r="AM128" s="256">
        <f>'3. Inputs'!AN158</f>
        <v>0</v>
      </c>
      <c r="AN128" s="256">
        <f>'3. Inputs'!AO158</f>
        <v>0</v>
      </c>
      <c r="AO128" s="256">
        <f>'3. Inputs'!AP158</f>
        <v>0</v>
      </c>
      <c r="AP128" s="256">
        <f>'3. Inputs'!AQ158</f>
        <v>0</v>
      </c>
      <c r="AQ128" s="256">
        <f>'3. Inputs'!AR158</f>
        <v>0</v>
      </c>
      <c r="AR128" s="256">
        <f>'3. Inputs'!AS158</f>
        <v>0</v>
      </c>
      <c r="AS128" s="256">
        <f>'3. Inputs'!AT158</f>
        <v>0</v>
      </c>
      <c r="AT128" s="256">
        <f>'3. Inputs'!AU158</f>
        <v>0</v>
      </c>
      <c r="AU128" s="256">
        <f>'3. Inputs'!AV158</f>
        <v>0</v>
      </c>
      <c r="AV128" s="256">
        <f>'3. Inputs'!AW158</f>
        <v>0</v>
      </c>
      <c r="AW128" s="256">
        <f>'3. Inputs'!AX158</f>
        <v>0</v>
      </c>
      <c r="AX128" s="256">
        <f>'3. Inputs'!AY158</f>
        <v>0</v>
      </c>
      <c r="AY128" s="256">
        <f>'3. Inputs'!AZ158</f>
        <v>0</v>
      </c>
      <c r="AZ128" s="256">
        <f>'3. Inputs'!BA158</f>
        <v>0</v>
      </c>
      <c r="BA128" s="256">
        <f>'3. Inputs'!BB158</f>
        <v>0</v>
      </c>
      <c r="BB128" s="256">
        <f>'3. Inputs'!BC158</f>
        <v>0</v>
      </c>
      <c r="BC128" s="256">
        <f>'3. Inputs'!BD158</f>
        <v>0</v>
      </c>
      <c r="BD128" s="256">
        <f>'3. Inputs'!BE158</f>
        <v>0</v>
      </c>
      <c r="BE128" s="256">
        <f>'3. Inputs'!BF158</f>
        <v>0</v>
      </c>
      <c r="BF128" s="256">
        <f>'3. Inputs'!BG158</f>
        <v>0</v>
      </c>
      <c r="BG128" s="256">
        <f>'3. Inputs'!BH158</f>
        <v>0</v>
      </c>
      <c r="BH128" s="256">
        <f>'3. Inputs'!BI158</f>
        <v>0</v>
      </c>
      <c r="BI128" s="256">
        <f>'3. Inputs'!BJ158</f>
        <v>0</v>
      </c>
      <c r="BJ128" s="256">
        <f>'3. Inputs'!BK158</f>
        <v>0</v>
      </c>
      <c r="BK128" s="256">
        <f>'3. Inputs'!BL158</f>
        <v>0</v>
      </c>
      <c r="BL128" s="256">
        <f>'3. Inputs'!BM158</f>
        <v>0</v>
      </c>
      <c r="BM128" s="256">
        <f>'3. Inputs'!BN158</f>
        <v>0</v>
      </c>
      <c r="BN128" s="256">
        <f>'3. Inputs'!BO158</f>
        <v>0</v>
      </c>
      <c r="BO128" s="256">
        <f>'3. Inputs'!BP158</f>
        <v>0</v>
      </c>
      <c r="BP128" s="298">
        <f>'3. Inputs'!BQ158</f>
        <v>0</v>
      </c>
    </row>
    <row r="129" spans="2:68" s="42" customFormat="1">
      <c r="B129" s="1611"/>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c r="BK129" s="94"/>
      <c r="BL129" s="94"/>
      <c r="BM129" s="94"/>
      <c r="BN129" s="94"/>
      <c r="BO129" s="94"/>
      <c r="BP129" s="300"/>
    </row>
    <row r="130" spans="2:68">
      <c r="B130" s="1611"/>
      <c r="C130" s="98" t="s">
        <v>299</v>
      </c>
      <c r="D130" s="98"/>
      <c r="E130" s="98" t="s">
        <v>138</v>
      </c>
      <c r="F130" s="256">
        <f>'3. Inputs'!G160</f>
        <v>0</v>
      </c>
      <c r="G130" s="256">
        <f>'3. Inputs'!H160</f>
        <v>0</v>
      </c>
      <c r="H130" s="256">
        <f>'3. Inputs'!I160</f>
        <v>0</v>
      </c>
      <c r="I130" s="256">
        <f>'3. Inputs'!J160</f>
        <v>0</v>
      </c>
      <c r="J130" s="256">
        <f>'3. Inputs'!K160</f>
        <v>0</v>
      </c>
      <c r="K130" s="256">
        <f>'3. Inputs'!L160</f>
        <v>0</v>
      </c>
      <c r="L130" s="256">
        <f>'3. Inputs'!M160</f>
        <v>0</v>
      </c>
      <c r="M130" s="256">
        <f>'3. Inputs'!N160</f>
        <v>0</v>
      </c>
      <c r="N130" s="256">
        <f>'3. Inputs'!O160</f>
        <v>0</v>
      </c>
      <c r="O130" s="256">
        <f>'3. Inputs'!P160</f>
        <v>0</v>
      </c>
      <c r="P130" s="256">
        <f>'3. Inputs'!Q160</f>
        <v>0</v>
      </c>
      <c r="Q130" s="256">
        <f>'3. Inputs'!R160</f>
        <v>0</v>
      </c>
      <c r="R130" s="256">
        <f>'3. Inputs'!S160</f>
        <v>0</v>
      </c>
      <c r="S130" s="256">
        <f>'3. Inputs'!T160</f>
        <v>0</v>
      </c>
      <c r="T130" s="256">
        <f>'3. Inputs'!U160</f>
        <v>0</v>
      </c>
      <c r="U130" s="256">
        <f>'3. Inputs'!V160</f>
        <v>0</v>
      </c>
      <c r="V130" s="256">
        <f>'3. Inputs'!W160</f>
        <v>0</v>
      </c>
      <c r="W130" s="256">
        <f>'3. Inputs'!X160</f>
        <v>0</v>
      </c>
      <c r="X130" s="256">
        <f>'3. Inputs'!Y160</f>
        <v>0</v>
      </c>
      <c r="Y130" s="256">
        <f>'3. Inputs'!Z160</f>
        <v>0</v>
      </c>
      <c r="Z130" s="256">
        <f>'3. Inputs'!AA160</f>
        <v>0</v>
      </c>
      <c r="AA130" s="256">
        <f>'3. Inputs'!AB160</f>
        <v>0</v>
      </c>
      <c r="AB130" s="256">
        <f>'3. Inputs'!AC160</f>
        <v>0</v>
      </c>
      <c r="AC130" s="256">
        <f>'3. Inputs'!AD160</f>
        <v>0</v>
      </c>
      <c r="AD130" s="256">
        <f>'3. Inputs'!AE160</f>
        <v>0</v>
      </c>
      <c r="AE130" s="256">
        <f>'3. Inputs'!AF160</f>
        <v>0</v>
      </c>
      <c r="AF130" s="256">
        <f>'3. Inputs'!AG160</f>
        <v>0</v>
      </c>
      <c r="AG130" s="256">
        <f>'3. Inputs'!AH160</f>
        <v>0</v>
      </c>
      <c r="AH130" s="256">
        <f>'3. Inputs'!AI160</f>
        <v>0</v>
      </c>
      <c r="AI130" s="256">
        <f>'3. Inputs'!AJ160</f>
        <v>0</v>
      </c>
      <c r="AJ130" s="256">
        <f>'3. Inputs'!AK160</f>
        <v>0</v>
      </c>
      <c r="AK130" s="256">
        <f>'3. Inputs'!AL160</f>
        <v>0</v>
      </c>
      <c r="AL130" s="256">
        <f>'3. Inputs'!AM160</f>
        <v>0</v>
      </c>
      <c r="AM130" s="256">
        <f>'3. Inputs'!AN160</f>
        <v>0</v>
      </c>
      <c r="AN130" s="256">
        <f>'3. Inputs'!AO160</f>
        <v>0</v>
      </c>
      <c r="AO130" s="256">
        <f>'3. Inputs'!AP160</f>
        <v>0</v>
      </c>
      <c r="AP130" s="256">
        <f>'3. Inputs'!AQ160</f>
        <v>0</v>
      </c>
      <c r="AQ130" s="256">
        <f>'3. Inputs'!AR160</f>
        <v>0</v>
      </c>
      <c r="AR130" s="256">
        <f>'3. Inputs'!AS160</f>
        <v>0</v>
      </c>
      <c r="AS130" s="256">
        <f>'3. Inputs'!AT160</f>
        <v>0</v>
      </c>
      <c r="AT130" s="256">
        <f>'3. Inputs'!AU160</f>
        <v>0</v>
      </c>
      <c r="AU130" s="256">
        <f>'3. Inputs'!AV160</f>
        <v>0</v>
      </c>
      <c r="AV130" s="256">
        <f>'3. Inputs'!AW160</f>
        <v>0</v>
      </c>
      <c r="AW130" s="256">
        <f>'3. Inputs'!AX160</f>
        <v>0</v>
      </c>
      <c r="AX130" s="256">
        <f>'3. Inputs'!AY160</f>
        <v>0</v>
      </c>
      <c r="AY130" s="256">
        <f>'3. Inputs'!AZ160</f>
        <v>0</v>
      </c>
      <c r="AZ130" s="256">
        <f>'3. Inputs'!BA160</f>
        <v>0</v>
      </c>
      <c r="BA130" s="256">
        <f>'3. Inputs'!BB160</f>
        <v>0</v>
      </c>
      <c r="BB130" s="256">
        <f>'3. Inputs'!BC160</f>
        <v>0</v>
      </c>
      <c r="BC130" s="256">
        <f>'3. Inputs'!BD160</f>
        <v>0</v>
      </c>
      <c r="BD130" s="256">
        <f>'3. Inputs'!BE160</f>
        <v>0</v>
      </c>
      <c r="BE130" s="256">
        <f>'3. Inputs'!BF160</f>
        <v>0</v>
      </c>
      <c r="BF130" s="256">
        <f>'3. Inputs'!BG160</f>
        <v>0</v>
      </c>
      <c r="BG130" s="256">
        <f>'3. Inputs'!BH160</f>
        <v>0</v>
      </c>
      <c r="BH130" s="256">
        <f>'3. Inputs'!BI160</f>
        <v>0</v>
      </c>
      <c r="BI130" s="256">
        <f>'3. Inputs'!BJ160</f>
        <v>0</v>
      </c>
      <c r="BJ130" s="256">
        <f>'3. Inputs'!BK160</f>
        <v>0</v>
      </c>
      <c r="BK130" s="256">
        <f>'3. Inputs'!BL160</f>
        <v>0</v>
      </c>
      <c r="BL130" s="256">
        <f>'3. Inputs'!BM160</f>
        <v>0</v>
      </c>
      <c r="BM130" s="256">
        <f>'3. Inputs'!BN160</f>
        <v>0</v>
      </c>
      <c r="BN130" s="256">
        <f>'3. Inputs'!BO160</f>
        <v>0</v>
      </c>
      <c r="BO130" s="256">
        <f>'3. Inputs'!BP160</f>
        <v>0</v>
      </c>
      <c r="BP130" s="298">
        <f>'3. Inputs'!BQ160</f>
        <v>0</v>
      </c>
    </row>
    <row r="131" spans="2:68">
      <c r="B131" s="1611"/>
      <c r="C131" s="98" t="s">
        <v>299</v>
      </c>
      <c r="D131" s="98"/>
      <c r="E131" s="98" t="s">
        <v>139</v>
      </c>
      <c r="F131" s="256">
        <f>'3. Inputs'!G161</f>
        <v>0</v>
      </c>
      <c r="G131" s="256">
        <f>'3. Inputs'!H161</f>
        <v>0</v>
      </c>
      <c r="H131" s="256">
        <f>'3. Inputs'!I161</f>
        <v>0</v>
      </c>
      <c r="I131" s="256">
        <f>'3. Inputs'!J161</f>
        <v>0</v>
      </c>
      <c r="J131" s="256">
        <f>'3. Inputs'!K161</f>
        <v>0</v>
      </c>
      <c r="K131" s="256">
        <f>'3. Inputs'!L161</f>
        <v>0</v>
      </c>
      <c r="L131" s="256">
        <f>'3. Inputs'!M161</f>
        <v>0</v>
      </c>
      <c r="M131" s="256">
        <f>'3. Inputs'!N161</f>
        <v>0</v>
      </c>
      <c r="N131" s="256">
        <f>'3. Inputs'!O161</f>
        <v>0</v>
      </c>
      <c r="O131" s="256">
        <f>'3. Inputs'!P161</f>
        <v>0</v>
      </c>
      <c r="P131" s="256">
        <f>'3. Inputs'!Q161</f>
        <v>0</v>
      </c>
      <c r="Q131" s="256">
        <f>'3. Inputs'!R161</f>
        <v>0</v>
      </c>
      <c r="R131" s="256">
        <f>'3. Inputs'!S161</f>
        <v>0</v>
      </c>
      <c r="S131" s="256">
        <f>'3. Inputs'!T161</f>
        <v>0</v>
      </c>
      <c r="T131" s="256">
        <f>'3. Inputs'!U161</f>
        <v>0</v>
      </c>
      <c r="U131" s="256">
        <f>'3. Inputs'!V161</f>
        <v>0</v>
      </c>
      <c r="V131" s="256">
        <f>'3. Inputs'!W161</f>
        <v>0</v>
      </c>
      <c r="W131" s="256">
        <f>'3. Inputs'!X161</f>
        <v>0</v>
      </c>
      <c r="X131" s="256">
        <f>'3. Inputs'!Y161</f>
        <v>0</v>
      </c>
      <c r="Y131" s="256">
        <f>'3. Inputs'!Z161</f>
        <v>0</v>
      </c>
      <c r="Z131" s="256">
        <f>'3. Inputs'!AA161</f>
        <v>0</v>
      </c>
      <c r="AA131" s="256">
        <f>'3. Inputs'!AB161</f>
        <v>0</v>
      </c>
      <c r="AB131" s="256">
        <f>'3. Inputs'!AC161</f>
        <v>0</v>
      </c>
      <c r="AC131" s="256">
        <f>'3. Inputs'!AD161</f>
        <v>0</v>
      </c>
      <c r="AD131" s="256">
        <f>'3. Inputs'!AE161</f>
        <v>0</v>
      </c>
      <c r="AE131" s="256">
        <f>'3. Inputs'!AF161</f>
        <v>0</v>
      </c>
      <c r="AF131" s="256">
        <f>'3. Inputs'!AG161</f>
        <v>0</v>
      </c>
      <c r="AG131" s="256">
        <f>'3. Inputs'!AH161</f>
        <v>0</v>
      </c>
      <c r="AH131" s="256">
        <f>'3. Inputs'!AI161</f>
        <v>0</v>
      </c>
      <c r="AI131" s="256">
        <f>'3. Inputs'!AJ161</f>
        <v>0</v>
      </c>
      <c r="AJ131" s="256">
        <f>'3. Inputs'!AK161</f>
        <v>0</v>
      </c>
      <c r="AK131" s="256">
        <f>'3. Inputs'!AL161</f>
        <v>0</v>
      </c>
      <c r="AL131" s="256">
        <f>'3. Inputs'!AM161</f>
        <v>0</v>
      </c>
      <c r="AM131" s="256">
        <f>'3. Inputs'!AN161</f>
        <v>0</v>
      </c>
      <c r="AN131" s="256">
        <f>'3. Inputs'!AO161</f>
        <v>0</v>
      </c>
      <c r="AO131" s="256">
        <f>'3. Inputs'!AP161</f>
        <v>0</v>
      </c>
      <c r="AP131" s="256">
        <f>'3. Inputs'!AQ161</f>
        <v>0</v>
      </c>
      <c r="AQ131" s="256">
        <f>'3. Inputs'!AR161</f>
        <v>0</v>
      </c>
      <c r="AR131" s="256">
        <f>'3. Inputs'!AS161</f>
        <v>0</v>
      </c>
      <c r="AS131" s="256">
        <f>'3. Inputs'!AT161</f>
        <v>0</v>
      </c>
      <c r="AT131" s="256">
        <f>'3. Inputs'!AU161</f>
        <v>0</v>
      </c>
      <c r="AU131" s="256">
        <f>'3. Inputs'!AV161</f>
        <v>0</v>
      </c>
      <c r="AV131" s="256">
        <f>'3. Inputs'!AW161</f>
        <v>0</v>
      </c>
      <c r="AW131" s="256">
        <f>'3. Inputs'!AX161</f>
        <v>0</v>
      </c>
      <c r="AX131" s="256">
        <f>'3. Inputs'!AY161</f>
        <v>0</v>
      </c>
      <c r="AY131" s="256">
        <f>'3. Inputs'!AZ161</f>
        <v>0</v>
      </c>
      <c r="AZ131" s="256">
        <f>'3. Inputs'!BA161</f>
        <v>0</v>
      </c>
      <c r="BA131" s="256">
        <f>'3. Inputs'!BB161</f>
        <v>0</v>
      </c>
      <c r="BB131" s="256">
        <f>'3. Inputs'!BC161</f>
        <v>0</v>
      </c>
      <c r="BC131" s="256">
        <f>'3. Inputs'!BD161</f>
        <v>0</v>
      </c>
      <c r="BD131" s="256">
        <f>'3. Inputs'!BE161</f>
        <v>0</v>
      </c>
      <c r="BE131" s="256">
        <f>'3. Inputs'!BF161</f>
        <v>0</v>
      </c>
      <c r="BF131" s="256">
        <f>'3. Inputs'!BG161</f>
        <v>0</v>
      </c>
      <c r="BG131" s="256">
        <f>'3. Inputs'!BH161</f>
        <v>0</v>
      </c>
      <c r="BH131" s="256">
        <f>'3. Inputs'!BI161</f>
        <v>0</v>
      </c>
      <c r="BI131" s="256">
        <f>'3. Inputs'!BJ161</f>
        <v>0</v>
      </c>
      <c r="BJ131" s="256">
        <f>'3. Inputs'!BK161</f>
        <v>0</v>
      </c>
      <c r="BK131" s="256">
        <f>'3. Inputs'!BL161</f>
        <v>0</v>
      </c>
      <c r="BL131" s="256">
        <f>'3. Inputs'!BM161</f>
        <v>0</v>
      </c>
      <c r="BM131" s="256">
        <f>'3. Inputs'!BN161</f>
        <v>0</v>
      </c>
      <c r="BN131" s="256">
        <f>'3. Inputs'!BO161</f>
        <v>0</v>
      </c>
      <c r="BO131" s="256">
        <f>'3. Inputs'!BP161</f>
        <v>0</v>
      </c>
      <c r="BP131" s="298">
        <f>'3. Inputs'!BQ161</f>
        <v>0</v>
      </c>
    </row>
    <row r="132" spans="2:68">
      <c r="B132" s="1612"/>
      <c r="C132" s="99" t="s">
        <v>299</v>
      </c>
      <c r="D132" s="99"/>
      <c r="E132" s="99" t="s">
        <v>140</v>
      </c>
      <c r="F132" s="259">
        <f>'3. Inputs'!G162</f>
        <v>0</v>
      </c>
      <c r="G132" s="259">
        <f>'3. Inputs'!H162</f>
        <v>0</v>
      </c>
      <c r="H132" s="259">
        <f>'3. Inputs'!I162</f>
        <v>0</v>
      </c>
      <c r="I132" s="259">
        <f>'3. Inputs'!J162</f>
        <v>0</v>
      </c>
      <c r="J132" s="259">
        <f>'3. Inputs'!K162</f>
        <v>0</v>
      </c>
      <c r="K132" s="259">
        <f>'3. Inputs'!L162</f>
        <v>0</v>
      </c>
      <c r="L132" s="259">
        <f>'3. Inputs'!M162</f>
        <v>0</v>
      </c>
      <c r="M132" s="259">
        <f>'3. Inputs'!N162</f>
        <v>0</v>
      </c>
      <c r="N132" s="259">
        <f>'3. Inputs'!O162</f>
        <v>0</v>
      </c>
      <c r="O132" s="259">
        <f>'3. Inputs'!P162</f>
        <v>0</v>
      </c>
      <c r="P132" s="259">
        <f>'3. Inputs'!Q162</f>
        <v>0</v>
      </c>
      <c r="Q132" s="259">
        <f>'3. Inputs'!R162</f>
        <v>0</v>
      </c>
      <c r="R132" s="259">
        <f>'3. Inputs'!S162</f>
        <v>0</v>
      </c>
      <c r="S132" s="259">
        <f>'3. Inputs'!T162</f>
        <v>0</v>
      </c>
      <c r="T132" s="259">
        <f>'3. Inputs'!U162</f>
        <v>0</v>
      </c>
      <c r="U132" s="259">
        <f>'3. Inputs'!V162</f>
        <v>0</v>
      </c>
      <c r="V132" s="259">
        <f>'3. Inputs'!W162</f>
        <v>0</v>
      </c>
      <c r="W132" s="259">
        <f>'3. Inputs'!X162</f>
        <v>0</v>
      </c>
      <c r="X132" s="259">
        <f>'3. Inputs'!Y162</f>
        <v>0</v>
      </c>
      <c r="Y132" s="259">
        <f>'3. Inputs'!Z162</f>
        <v>0</v>
      </c>
      <c r="Z132" s="259">
        <f>'3. Inputs'!AA162</f>
        <v>0</v>
      </c>
      <c r="AA132" s="259">
        <f>'3. Inputs'!AB162</f>
        <v>0</v>
      </c>
      <c r="AB132" s="259">
        <f>'3. Inputs'!AC162</f>
        <v>0</v>
      </c>
      <c r="AC132" s="259">
        <f>'3. Inputs'!AD162</f>
        <v>0</v>
      </c>
      <c r="AD132" s="259">
        <f>'3. Inputs'!AE162</f>
        <v>0</v>
      </c>
      <c r="AE132" s="259">
        <f>'3. Inputs'!AF162</f>
        <v>0</v>
      </c>
      <c r="AF132" s="259">
        <f>'3. Inputs'!AG162</f>
        <v>0</v>
      </c>
      <c r="AG132" s="259">
        <f>'3. Inputs'!AH162</f>
        <v>0</v>
      </c>
      <c r="AH132" s="259">
        <f>'3. Inputs'!AI162</f>
        <v>0</v>
      </c>
      <c r="AI132" s="259">
        <f>'3. Inputs'!AJ162</f>
        <v>0</v>
      </c>
      <c r="AJ132" s="259">
        <f>'3. Inputs'!AK162</f>
        <v>0</v>
      </c>
      <c r="AK132" s="259">
        <f>'3. Inputs'!AL162</f>
        <v>0</v>
      </c>
      <c r="AL132" s="259">
        <f>'3. Inputs'!AM162</f>
        <v>0</v>
      </c>
      <c r="AM132" s="259">
        <f>'3. Inputs'!AN162</f>
        <v>0</v>
      </c>
      <c r="AN132" s="259">
        <f>'3. Inputs'!AO162</f>
        <v>0</v>
      </c>
      <c r="AO132" s="259">
        <f>'3. Inputs'!AP162</f>
        <v>0</v>
      </c>
      <c r="AP132" s="259">
        <f>'3. Inputs'!AQ162</f>
        <v>0</v>
      </c>
      <c r="AQ132" s="259">
        <f>'3. Inputs'!AR162</f>
        <v>0</v>
      </c>
      <c r="AR132" s="259">
        <f>'3. Inputs'!AS162</f>
        <v>0</v>
      </c>
      <c r="AS132" s="259">
        <f>'3. Inputs'!AT162</f>
        <v>0</v>
      </c>
      <c r="AT132" s="259">
        <f>'3. Inputs'!AU162</f>
        <v>0</v>
      </c>
      <c r="AU132" s="259">
        <f>'3. Inputs'!AV162</f>
        <v>0</v>
      </c>
      <c r="AV132" s="259">
        <f>'3. Inputs'!AW162</f>
        <v>0</v>
      </c>
      <c r="AW132" s="259">
        <f>'3. Inputs'!AX162</f>
        <v>0</v>
      </c>
      <c r="AX132" s="259">
        <f>'3. Inputs'!AY162</f>
        <v>0</v>
      </c>
      <c r="AY132" s="259">
        <f>'3. Inputs'!AZ162</f>
        <v>0</v>
      </c>
      <c r="AZ132" s="259">
        <f>'3. Inputs'!BA162</f>
        <v>0</v>
      </c>
      <c r="BA132" s="259">
        <f>'3. Inputs'!BB162</f>
        <v>0</v>
      </c>
      <c r="BB132" s="259">
        <f>'3. Inputs'!BC162</f>
        <v>0</v>
      </c>
      <c r="BC132" s="259">
        <f>'3. Inputs'!BD162</f>
        <v>0</v>
      </c>
      <c r="BD132" s="259">
        <f>'3. Inputs'!BE162</f>
        <v>0</v>
      </c>
      <c r="BE132" s="259">
        <f>'3. Inputs'!BF162</f>
        <v>0</v>
      </c>
      <c r="BF132" s="259">
        <f>'3. Inputs'!BG162</f>
        <v>0</v>
      </c>
      <c r="BG132" s="259">
        <f>'3. Inputs'!BH162</f>
        <v>0</v>
      </c>
      <c r="BH132" s="259">
        <f>'3. Inputs'!BI162</f>
        <v>0</v>
      </c>
      <c r="BI132" s="259">
        <f>'3. Inputs'!BJ162</f>
        <v>0</v>
      </c>
      <c r="BJ132" s="259">
        <f>'3. Inputs'!BK162</f>
        <v>0</v>
      </c>
      <c r="BK132" s="259">
        <f>'3. Inputs'!BL162</f>
        <v>0</v>
      </c>
      <c r="BL132" s="259">
        <f>'3. Inputs'!BM162</f>
        <v>0</v>
      </c>
      <c r="BM132" s="259">
        <f>'3. Inputs'!BN162</f>
        <v>0</v>
      </c>
      <c r="BN132" s="259">
        <f>'3. Inputs'!BO162</f>
        <v>0</v>
      </c>
      <c r="BO132" s="259">
        <f>'3. Inputs'!BP162</f>
        <v>0</v>
      </c>
      <c r="BP132" s="299">
        <f>'3. Inputs'!BQ162</f>
        <v>0</v>
      </c>
    </row>
    <row r="135" spans="2:68">
      <c r="E135" s="150"/>
    </row>
    <row r="136" spans="2:68">
      <c r="B136" s="253"/>
      <c r="C136" s="44" t="s">
        <v>142</v>
      </c>
      <c r="D136" s="44"/>
      <c r="E136" s="260"/>
      <c r="F136" s="254">
        <f>'3. Inputs'!G166</f>
        <v>0</v>
      </c>
      <c r="G136" s="333">
        <f>'3. Inputs'!H166</f>
        <v>0</v>
      </c>
      <c r="H136" s="333">
        <f>'3. Inputs'!I166</f>
        <v>0</v>
      </c>
      <c r="I136" s="333">
        <f>'3. Inputs'!J166</f>
        <v>0</v>
      </c>
      <c r="J136" s="333">
        <f>'3. Inputs'!K166</f>
        <v>0</v>
      </c>
      <c r="K136" s="333">
        <f>'3. Inputs'!L166</f>
        <v>0</v>
      </c>
      <c r="L136" s="333">
        <f>'3. Inputs'!M166</f>
        <v>0</v>
      </c>
      <c r="M136" s="333">
        <f>'3. Inputs'!N166</f>
        <v>0</v>
      </c>
      <c r="N136" s="333">
        <f>'3. Inputs'!O166</f>
        <v>0</v>
      </c>
      <c r="O136" s="333">
        <f>'3. Inputs'!P166</f>
        <v>0</v>
      </c>
      <c r="P136" s="333">
        <f>'3. Inputs'!Q166</f>
        <v>0</v>
      </c>
      <c r="Q136" s="333">
        <f>'3. Inputs'!R166</f>
        <v>0</v>
      </c>
      <c r="R136" s="333">
        <f>'3. Inputs'!S166</f>
        <v>0</v>
      </c>
      <c r="S136" s="333">
        <f>'3. Inputs'!T166</f>
        <v>0</v>
      </c>
      <c r="T136" s="333">
        <f>'3. Inputs'!U166</f>
        <v>0</v>
      </c>
      <c r="U136" s="333">
        <f>'3. Inputs'!V166</f>
        <v>0</v>
      </c>
      <c r="V136" s="333">
        <f>'3. Inputs'!W166</f>
        <v>0</v>
      </c>
      <c r="W136" s="333">
        <f>'3. Inputs'!X166</f>
        <v>0</v>
      </c>
      <c r="X136" s="333">
        <f>'3. Inputs'!Y166</f>
        <v>0</v>
      </c>
      <c r="Y136" s="333">
        <f>'3. Inputs'!Z166</f>
        <v>0</v>
      </c>
      <c r="Z136" s="333">
        <f>'3. Inputs'!AA166</f>
        <v>0</v>
      </c>
      <c r="AA136" s="333">
        <f>'3. Inputs'!AB166</f>
        <v>0</v>
      </c>
      <c r="AB136" s="333">
        <f>'3. Inputs'!AC166</f>
        <v>0</v>
      </c>
      <c r="AC136" s="333">
        <f>'3. Inputs'!AD166</f>
        <v>0</v>
      </c>
      <c r="AD136" s="333">
        <f>'3. Inputs'!AE166</f>
        <v>0</v>
      </c>
      <c r="AE136" s="333">
        <f>'3. Inputs'!AF166</f>
        <v>0</v>
      </c>
      <c r="AF136" s="333">
        <f>'3. Inputs'!AG166</f>
        <v>0</v>
      </c>
      <c r="AG136" s="333">
        <f>'3. Inputs'!AH166</f>
        <v>0</v>
      </c>
      <c r="AH136" s="333">
        <f>'3. Inputs'!AI166</f>
        <v>0</v>
      </c>
      <c r="AI136" s="333">
        <f>'3. Inputs'!AJ166</f>
        <v>0</v>
      </c>
      <c r="AJ136" s="333">
        <f>'3. Inputs'!AK166</f>
        <v>0</v>
      </c>
      <c r="AK136" s="333">
        <f>'3. Inputs'!AL166</f>
        <v>0</v>
      </c>
      <c r="AL136" s="333">
        <f>'3. Inputs'!AM166</f>
        <v>0</v>
      </c>
      <c r="AM136" s="333">
        <f>'3. Inputs'!AN166</f>
        <v>0</v>
      </c>
      <c r="AN136" s="333">
        <f>'3. Inputs'!AO166</f>
        <v>0</v>
      </c>
      <c r="AO136" s="333">
        <f>'3. Inputs'!AP166</f>
        <v>0</v>
      </c>
      <c r="AP136" s="333">
        <f>'3. Inputs'!AQ166</f>
        <v>0</v>
      </c>
      <c r="AQ136" s="333">
        <f>'3. Inputs'!AR166</f>
        <v>0</v>
      </c>
      <c r="AR136" s="333">
        <f>'3. Inputs'!AS166</f>
        <v>0</v>
      </c>
      <c r="AS136" s="333">
        <f>'3. Inputs'!AT166</f>
        <v>0</v>
      </c>
      <c r="AT136" s="333">
        <f>'3. Inputs'!AU166</f>
        <v>0</v>
      </c>
      <c r="AU136" s="333">
        <f>'3. Inputs'!AV166</f>
        <v>0</v>
      </c>
      <c r="AV136" s="333">
        <f>'3. Inputs'!AW166</f>
        <v>0</v>
      </c>
      <c r="AW136" s="333">
        <f>'3. Inputs'!AX166</f>
        <v>0</v>
      </c>
      <c r="AX136" s="333">
        <f>'3. Inputs'!AY166</f>
        <v>0</v>
      </c>
      <c r="AY136" s="333">
        <f>'3. Inputs'!AZ166</f>
        <v>0</v>
      </c>
      <c r="AZ136" s="333">
        <f>'3. Inputs'!BA166</f>
        <v>0</v>
      </c>
      <c r="BA136" s="333">
        <f>'3. Inputs'!BB166</f>
        <v>0</v>
      </c>
      <c r="BB136" s="333">
        <f>'3. Inputs'!BC166</f>
        <v>0</v>
      </c>
      <c r="BC136" s="333">
        <f>'3. Inputs'!BD166</f>
        <v>0</v>
      </c>
      <c r="BD136" s="333">
        <f>'3. Inputs'!BE166</f>
        <v>0</v>
      </c>
      <c r="BE136" s="333">
        <f>'3. Inputs'!BF166</f>
        <v>0</v>
      </c>
      <c r="BF136" s="333">
        <f>'3. Inputs'!BG166</f>
        <v>0</v>
      </c>
      <c r="BG136" s="333">
        <f>'3. Inputs'!BH166</f>
        <v>0</v>
      </c>
      <c r="BH136" s="333">
        <f>'3. Inputs'!BI166</f>
        <v>0</v>
      </c>
      <c r="BI136" s="333">
        <f>'3. Inputs'!BJ166</f>
        <v>0</v>
      </c>
      <c r="BJ136" s="333">
        <f>'3. Inputs'!BK166</f>
        <v>0</v>
      </c>
      <c r="BK136" s="333">
        <f>'3. Inputs'!BL166</f>
        <v>0</v>
      </c>
      <c r="BL136" s="333">
        <f>'3. Inputs'!BM166</f>
        <v>0</v>
      </c>
      <c r="BM136" s="333">
        <f>'3. Inputs'!BN166</f>
        <v>0</v>
      </c>
      <c r="BN136" s="333" t="e">
        <f>'3. Inputs'!BO166</f>
        <v>#N/A</v>
      </c>
      <c r="BO136" s="333" t="e">
        <f>'3. Inputs'!BP166</f>
        <v>#N/A</v>
      </c>
      <c r="BP136" s="379" t="e">
        <f>'3. Inputs'!BQ166</f>
        <v>#N/A</v>
      </c>
    </row>
    <row r="137" spans="2:68">
      <c r="B137" s="258"/>
      <c r="C137" s="99" t="s">
        <v>245</v>
      </c>
      <c r="D137" s="99"/>
      <c r="E137" s="248"/>
      <c r="F137" s="259">
        <f>'3. Inputs'!G167</f>
        <v>0</v>
      </c>
      <c r="G137" s="334">
        <f>'3. Inputs'!H167</f>
        <v>0</v>
      </c>
      <c r="H137" s="334">
        <f>'3. Inputs'!I167</f>
        <v>0</v>
      </c>
      <c r="I137" s="334">
        <f>'3. Inputs'!J167</f>
        <v>0</v>
      </c>
      <c r="J137" s="334">
        <f>'3. Inputs'!K167</f>
        <v>0</v>
      </c>
      <c r="K137" s="334">
        <f>'3. Inputs'!L167</f>
        <v>0</v>
      </c>
      <c r="L137" s="334">
        <f>'3. Inputs'!M167</f>
        <v>0</v>
      </c>
      <c r="M137" s="334">
        <f>'3. Inputs'!N167</f>
        <v>0</v>
      </c>
      <c r="N137" s="334">
        <f>'3. Inputs'!O167</f>
        <v>0</v>
      </c>
      <c r="O137" s="334">
        <f>'3. Inputs'!P167</f>
        <v>0</v>
      </c>
      <c r="P137" s="334">
        <f>'3. Inputs'!Q167</f>
        <v>0</v>
      </c>
      <c r="Q137" s="334">
        <f>'3. Inputs'!R167</f>
        <v>0</v>
      </c>
      <c r="R137" s="334">
        <f>'3. Inputs'!S167</f>
        <v>0</v>
      </c>
      <c r="S137" s="334">
        <f>'3. Inputs'!T167</f>
        <v>0</v>
      </c>
      <c r="T137" s="334">
        <f>'3. Inputs'!U167</f>
        <v>0</v>
      </c>
      <c r="U137" s="334">
        <f>'3. Inputs'!V167</f>
        <v>0</v>
      </c>
      <c r="V137" s="334">
        <f>'3. Inputs'!W167</f>
        <v>0</v>
      </c>
      <c r="W137" s="334">
        <f>'3. Inputs'!X167</f>
        <v>0</v>
      </c>
      <c r="X137" s="334">
        <f>'3. Inputs'!Y167</f>
        <v>0</v>
      </c>
      <c r="Y137" s="334">
        <f>'3. Inputs'!Z167</f>
        <v>0</v>
      </c>
      <c r="Z137" s="334">
        <f>'3. Inputs'!AA167</f>
        <v>0</v>
      </c>
      <c r="AA137" s="334">
        <f>'3. Inputs'!AB167</f>
        <v>0</v>
      </c>
      <c r="AB137" s="334">
        <f>'3. Inputs'!AC167</f>
        <v>0</v>
      </c>
      <c r="AC137" s="334">
        <f>'3. Inputs'!AD167</f>
        <v>0</v>
      </c>
      <c r="AD137" s="334">
        <f>'3. Inputs'!AE167</f>
        <v>0</v>
      </c>
      <c r="AE137" s="334">
        <f>'3. Inputs'!AF167</f>
        <v>0</v>
      </c>
      <c r="AF137" s="334">
        <f>'3. Inputs'!AG167</f>
        <v>0</v>
      </c>
      <c r="AG137" s="334">
        <f>'3. Inputs'!AH167</f>
        <v>0</v>
      </c>
      <c r="AH137" s="334">
        <f>'3. Inputs'!AI167</f>
        <v>0</v>
      </c>
      <c r="AI137" s="334">
        <f>'3. Inputs'!AJ167</f>
        <v>0</v>
      </c>
      <c r="AJ137" s="334">
        <f>'3. Inputs'!AK167</f>
        <v>0</v>
      </c>
      <c r="AK137" s="334">
        <f>'3. Inputs'!AL167</f>
        <v>0</v>
      </c>
      <c r="AL137" s="334">
        <f>'3. Inputs'!AM167</f>
        <v>0</v>
      </c>
      <c r="AM137" s="334">
        <f>'3. Inputs'!AN167</f>
        <v>0</v>
      </c>
      <c r="AN137" s="334">
        <f>'3. Inputs'!AO167</f>
        <v>0</v>
      </c>
      <c r="AO137" s="334">
        <f>'3. Inputs'!AP167</f>
        <v>0</v>
      </c>
      <c r="AP137" s="334">
        <f>'3. Inputs'!AQ167</f>
        <v>0</v>
      </c>
      <c r="AQ137" s="334">
        <f>'3. Inputs'!AR167</f>
        <v>0</v>
      </c>
      <c r="AR137" s="334">
        <f>'3. Inputs'!AS167</f>
        <v>0</v>
      </c>
      <c r="AS137" s="334">
        <f>'3. Inputs'!AT167</f>
        <v>0</v>
      </c>
      <c r="AT137" s="334">
        <f>'3. Inputs'!AU167</f>
        <v>0</v>
      </c>
      <c r="AU137" s="334">
        <f>'3. Inputs'!AV167</f>
        <v>0</v>
      </c>
      <c r="AV137" s="334">
        <f>'3. Inputs'!AW167</f>
        <v>0</v>
      </c>
      <c r="AW137" s="334">
        <f>'3. Inputs'!AX167</f>
        <v>0</v>
      </c>
      <c r="AX137" s="334">
        <f>'3. Inputs'!AY167</f>
        <v>0</v>
      </c>
      <c r="AY137" s="334">
        <f>'3. Inputs'!AZ167</f>
        <v>0</v>
      </c>
      <c r="AZ137" s="334">
        <f>'3. Inputs'!BA167</f>
        <v>0</v>
      </c>
      <c r="BA137" s="334">
        <f>'3. Inputs'!BB167</f>
        <v>0</v>
      </c>
      <c r="BB137" s="334">
        <f>'3. Inputs'!BC167</f>
        <v>0</v>
      </c>
      <c r="BC137" s="334">
        <f>'3. Inputs'!BD167</f>
        <v>0</v>
      </c>
      <c r="BD137" s="334">
        <f>'3. Inputs'!BE167</f>
        <v>0</v>
      </c>
      <c r="BE137" s="334">
        <f>'3. Inputs'!BF167</f>
        <v>0</v>
      </c>
      <c r="BF137" s="334">
        <f>'3. Inputs'!BG167</f>
        <v>0</v>
      </c>
      <c r="BG137" s="334">
        <f>'3. Inputs'!BH167</f>
        <v>0</v>
      </c>
      <c r="BH137" s="334">
        <f>'3. Inputs'!BI167</f>
        <v>0</v>
      </c>
      <c r="BI137" s="334">
        <f>'3. Inputs'!BJ167</f>
        <v>0</v>
      </c>
      <c r="BJ137" s="334">
        <f>'3. Inputs'!BK167</f>
        <v>0</v>
      </c>
      <c r="BK137" s="334">
        <f>'3. Inputs'!BL167</f>
        <v>0</v>
      </c>
      <c r="BL137" s="334">
        <f>'3. Inputs'!BM167</f>
        <v>0</v>
      </c>
      <c r="BM137" s="334">
        <f>'3. Inputs'!BN167</f>
        <v>0</v>
      </c>
      <c r="BN137" s="334" t="e">
        <f>'3. Inputs'!BO167</f>
        <v>#N/A</v>
      </c>
      <c r="BO137" s="334" t="e">
        <f>'3. Inputs'!BP167</f>
        <v>#N/A</v>
      </c>
      <c r="BP137" s="380" t="e">
        <f>'3. Inputs'!BQ167</f>
        <v>#N/A</v>
      </c>
    </row>
    <row r="139" spans="2:68">
      <c r="E139" s="42"/>
    </row>
    <row r="140" spans="2:68">
      <c r="B140" s="1613" t="s">
        <v>274</v>
      </c>
      <c r="C140" s="44" t="s">
        <v>284</v>
      </c>
      <c r="D140" s="44"/>
      <c r="E140" s="44" t="s">
        <v>140</v>
      </c>
      <c r="F140" s="263">
        <f>'3. Inputs'!G170</f>
        <v>65.857566666666656</v>
      </c>
      <c r="G140" s="86">
        <f>$F$140*G$103</f>
        <v>69.191605979166638</v>
      </c>
      <c r="H140" s="86">
        <f t="shared" ref="H140:BP140" si="53">$F$140*H$103</f>
        <v>70.921396128645796</v>
      </c>
      <c r="I140" s="86">
        <f t="shared" si="53"/>
        <v>72.694431031861939</v>
      </c>
      <c r="J140" s="86">
        <f t="shared" si="53"/>
        <v>74.511791807658483</v>
      </c>
      <c r="K140" s="86">
        <f t="shared" si="53"/>
        <v>76.374586602849931</v>
      </c>
      <c r="L140" s="86">
        <f t="shared" si="53"/>
        <v>78.283951267921168</v>
      </c>
      <c r="M140" s="86">
        <f t="shared" si="53"/>
        <v>80.241050049619204</v>
      </c>
      <c r="N140" s="86">
        <f t="shared" si="53"/>
        <v>82.247076300859675</v>
      </c>
      <c r="O140" s="86">
        <f t="shared" si="53"/>
        <v>84.303253208381136</v>
      </c>
      <c r="P140" s="86">
        <f t="shared" si="53"/>
        <v>86.410834538590677</v>
      </c>
      <c r="Q140" s="86">
        <f t="shared" si="53"/>
        <v>88.571105402055437</v>
      </c>
      <c r="R140" s="86">
        <f t="shared" si="53"/>
        <v>90.785383037106797</v>
      </c>
      <c r="S140" s="86">
        <f t="shared" si="53"/>
        <v>93.055017613034465</v>
      </c>
      <c r="T140" s="86">
        <f t="shared" si="53"/>
        <v>95.381393053360327</v>
      </c>
      <c r="U140" s="86">
        <f t="shared" si="53"/>
        <v>97.765927879694331</v>
      </c>
      <c r="V140" s="86">
        <f t="shared" si="53"/>
        <v>100.21007607668668</v>
      </c>
      <c r="W140" s="86">
        <f t="shared" si="53"/>
        <v>102.71532797860382</v>
      </c>
      <c r="X140" s="86">
        <f t="shared" si="53"/>
        <v>105.28321117806891</v>
      </c>
      <c r="Y140" s="86">
        <f t="shared" si="53"/>
        <v>107.91529145752064</v>
      </c>
      <c r="Z140" s="86">
        <f t="shared" si="53"/>
        <v>110.61317374395864</v>
      </c>
      <c r="AA140" s="86">
        <f t="shared" si="53"/>
        <v>113.37850308755759</v>
      </c>
      <c r="AB140" s="86">
        <f t="shared" si="53"/>
        <v>116.21296566474652</v>
      </c>
      <c r="AC140" s="86">
        <f t="shared" si="53"/>
        <v>119.11828980636518</v>
      </c>
      <c r="AD140" s="86">
        <f t="shared" si="53"/>
        <v>122.0962470515243</v>
      </c>
      <c r="AE140" s="86">
        <f t="shared" si="53"/>
        <v>125.1486532278124</v>
      </c>
      <c r="AF140" s="86">
        <f t="shared" si="53"/>
        <v>128.2773695585077</v>
      </c>
      <c r="AG140" s="86">
        <f t="shared" si="53"/>
        <v>131.48430379747037</v>
      </c>
      <c r="AH140" s="86">
        <f t="shared" si="53"/>
        <v>134.77141139240712</v>
      </c>
      <c r="AI140" s="86">
        <f t="shared" si="53"/>
        <v>138.14069667721731</v>
      </c>
      <c r="AJ140" s="86">
        <f t="shared" si="53"/>
        <v>141.5942140941477</v>
      </c>
      <c r="AK140" s="86">
        <f t="shared" si="53"/>
        <v>145.1340694465014</v>
      </c>
      <c r="AL140" s="86">
        <f t="shared" si="53"/>
        <v>148.7624211826639</v>
      </c>
      <c r="AM140" s="86">
        <f t="shared" si="53"/>
        <v>152.48148171223048</v>
      </c>
      <c r="AN140" s="86">
        <f t="shared" si="53"/>
        <v>156.29351875503622</v>
      </c>
      <c r="AO140" s="86">
        <f t="shared" si="53"/>
        <v>160.20085672391212</v>
      </c>
      <c r="AP140" s="86">
        <f t="shared" si="53"/>
        <v>164.20587814200991</v>
      </c>
      <c r="AQ140" s="86">
        <f t="shared" si="53"/>
        <v>168.31102509556015</v>
      </c>
      <c r="AR140" s="86">
        <f t="shared" si="53"/>
        <v>172.51880072294915</v>
      </c>
      <c r="AS140" s="86">
        <f t="shared" si="53"/>
        <v>176.83177074102286</v>
      </c>
      <c r="AT140" s="86">
        <f t="shared" si="53"/>
        <v>181.25256500954845</v>
      </c>
      <c r="AU140" s="86">
        <f t="shared" si="53"/>
        <v>185.78387913478713</v>
      </c>
      <c r="AV140" s="86">
        <f t="shared" si="53"/>
        <v>190.42847611315679</v>
      </c>
      <c r="AW140" s="86">
        <f t="shared" si="53"/>
        <v>195.18918801598568</v>
      </c>
      <c r="AX140" s="86">
        <f t="shared" si="53"/>
        <v>200.0689177163853</v>
      </c>
      <c r="AY140" s="86">
        <f t="shared" si="53"/>
        <v>205.0706406592949</v>
      </c>
      <c r="AZ140" s="86">
        <f t="shared" si="53"/>
        <v>210.19740667577724</v>
      </c>
      <c r="BA140" s="86">
        <f t="shared" si="53"/>
        <v>215.45234184267164</v>
      </c>
      <c r="BB140" s="86">
        <f t="shared" si="53"/>
        <v>220.83865038873844</v>
      </c>
      <c r="BC140" s="86">
        <f t="shared" si="53"/>
        <v>226.35961664845692</v>
      </c>
      <c r="BD140" s="86">
        <f t="shared" si="53"/>
        <v>232.01860706466829</v>
      </c>
      <c r="BE140" s="86">
        <f t="shared" si="53"/>
        <v>237.81907224128494</v>
      </c>
      <c r="BF140" s="86">
        <f t="shared" si="53"/>
        <v>243.76454904731708</v>
      </c>
      <c r="BG140" s="86">
        <f t="shared" si="53"/>
        <v>249.85866277349996</v>
      </c>
      <c r="BH140" s="86">
        <f t="shared" si="53"/>
        <v>256.10512934283742</v>
      </c>
      <c r="BI140" s="86">
        <f t="shared" si="53"/>
        <v>262.50775757640832</v>
      </c>
      <c r="BJ140" s="86">
        <f t="shared" si="53"/>
        <v>269.07045151581855</v>
      </c>
      <c r="BK140" s="86">
        <f t="shared" si="53"/>
        <v>275.79721280371393</v>
      </c>
      <c r="BL140" s="86">
        <f t="shared" si="53"/>
        <v>282.69214312380677</v>
      </c>
      <c r="BM140" s="86">
        <f t="shared" si="53"/>
        <v>289.75944670190188</v>
      </c>
      <c r="BN140" s="86" t="e">
        <f t="shared" si="53"/>
        <v>#N/A</v>
      </c>
      <c r="BO140" s="86" t="e">
        <f t="shared" si="53"/>
        <v>#N/A</v>
      </c>
      <c r="BP140" s="130" t="e">
        <f t="shared" si="53"/>
        <v>#N/A</v>
      </c>
    </row>
    <row r="141" spans="2:68">
      <c r="B141" s="1614"/>
      <c r="C141" s="98" t="s">
        <v>284</v>
      </c>
      <c r="D141" s="98"/>
      <c r="E141" s="98" t="s">
        <v>247</v>
      </c>
      <c r="F141" s="264">
        <f>'3. Inputs'!G171</f>
        <v>72.714600000000004</v>
      </c>
      <c r="G141" s="122">
        <f>$F$141*G$103</f>
        <v>76.395776624999982</v>
      </c>
      <c r="H141" s="122">
        <f t="shared" ref="H141:BP141" si="54">$F$141*H$103</f>
        <v>78.305671040624986</v>
      </c>
      <c r="I141" s="122">
        <f t="shared" si="54"/>
        <v>80.263312816640592</v>
      </c>
      <c r="J141" s="122">
        <f t="shared" si="54"/>
        <v>82.269895637056607</v>
      </c>
      <c r="K141" s="122">
        <f t="shared" si="54"/>
        <v>84.32664302798301</v>
      </c>
      <c r="L141" s="122">
        <f t="shared" si="54"/>
        <v>86.434809103682582</v>
      </c>
      <c r="M141" s="122">
        <f t="shared" si="54"/>
        <v>88.595679331274638</v>
      </c>
      <c r="N141" s="122">
        <f t="shared" si="54"/>
        <v>90.810571314556498</v>
      </c>
      <c r="O141" s="122">
        <f t="shared" si="54"/>
        <v>93.080835597420389</v>
      </c>
      <c r="P141" s="122">
        <f t="shared" si="54"/>
        <v>95.407856487355886</v>
      </c>
      <c r="Q141" s="122">
        <f t="shared" si="54"/>
        <v>97.793052899539788</v>
      </c>
      <c r="R141" s="122">
        <f t="shared" si="54"/>
        <v>100.23787922202825</v>
      </c>
      <c r="S141" s="122">
        <f t="shared" si="54"/>
        <v>102.74382620257896</v>
      </c>
      <c r="T141" s="122">
        <f t="shared" si="54"/>
        <v>105.31242185764343</v>
      </c>
      <c r="U141" s="122">
        <f t="shared" si="54"/>
        <v>107.94523240408451</v>
      </c>
      <c r="V141" s="122">
        <f t="shared" si="54"/>
        <v>110.64386321418661</v>
      </c>
      <c r="W141" s="122">
        <f t="shared" si="54"/>
        <v>113.40995979454127</v>
      </c>
      <c r="X141" s="122">
        <f t="shared" si="54"/>
        <v>116.24520878940478</v>
      </c>
      <c r="Y141" s="122">
        <f t="shared" si="54"/>
        <v>119.1513390091399</v>
      </c>
      <c r="Z141" s="122">
        <f t="shared" si="54"/>
        <v>122.1301224843684</v>
      </c>
      <c r="AA141" s="122">
        <f t="shared" si="54"/>
        <v>125.18337554647759</v>
      </c>
      <c r="AB141" s="122">
        <f t="shared" si="54"/>
        <v>128.3129599351395</v>
      </c>
      <c r="AC141" s="122">
        <f t="shared" si="54"/>
        <v>131.520783933518</v>
      </c>
      <c r="AD141" s="122">
        <f t="shared" si="54"/>
        <v>134.80880353185594</v>
      </c>
      <c r="AE141" s="122">
        <f t="shared" si="54"/>
        <v>138.17902362015232</v>
      </c>
      <c r="AF141" s="122">
        <f t="shared" si="54"/>
        <v>141.63349921065611</v>
      </c>
      <c r="AG141" s="122">
        <f t="shared" si="54"/>
        <v>145.1743366909225</v>
      </c>
      <c r="AH141" s="122">
        <f t="shared" si="54"/>
        <v>148.80369510819554</v>
      </c>
      <c r="AI141" s="122">
        <f t="shared" si="54"/>
        <v>152.52378748590044</v>
      </c>
      <c r="AJ141" s="122">
        <f t="shared" si="54"/>
        <v>156.33688217304791</v>
      </c>
      <c r="AK141" s="122">
        <f t="shared" si="54"/>
        <v>160.24530422737413</v>
      </c>
      <c r="AL141" s="122">
        <f t="shared" si="54"/>
        <v>164.25143683305845</v>
      </c>
      <c r="AM141" s="122">
        <f t="shared" si="54"/>
        <v>168.35772275388487</v>
      </c>
      <c r="AN141" s="122">
        <f t="shared" si="54"/>
        <v>172.56666582273198</v>
      </c>
      <c r="AO141" s="122">
        <f t="shared" si="54"/>
        <v>176.88083246830027</v>
      </c>
      <c r="AP141" s="122">
        <f t="shared" si="54"/>
        <v>181.30285328000775</v>
      </c>
      <c r="AQ141" s="122">
        <f t="shared" si="54"/>
        <v>185.83542461200796</v>
      </c>
      <c r="AR141" s="122">
        <f t="shared" si="54"/>
        <v>190.48131022730814</v>
      </c>
      <c r="AS141" s="122">
        <f t="shared" si="54"/>
        <v>195.24334298299084</v>
      </c>
      <c r="AT141" s="122">
        <f t="shared" si="54"/>
        <v>200.12442655756561</v>
      </c>
      <c r="AU141" s="122">
        <f t="shared" si="54"/>
        <v>205.1275372215047</v>
      </c>
      <c r="AV141" s="122">
        <f t="shared" si="54"/>
        <v>210.25572565204232</v>
      </c>
      <c r="AW141" s="122">
        <f t="shared" si="54"/>
        <v>215.51211879334332</v>
      </c>
      <c r="AX141" s="122">
        <f t="shared" si="54"/>
        <v>220.89992176317691</v>
      </c>
      <c r="AY141" s="122">
        <f t="shared" si="54"/>
        <v>226.42241980725629</v>
      </c>
      <c r="AZ141" s="122">
        <f t="shared" si="54"/>
        <v>232.08298030243765</v>
      </c>
      <c r="BA141" s="122">
        <f t="shared" si="54"/>
        <v>237.88505480999859</v>
      </c>
      <c r="BB141" s="122">
        <f t="shared" si="54"/>
        <v>243.83218118024857</v>
      </c>
      <c r="BC141" s="122">
        <f t="shared" si="54"/>
        <v>249.92798570975478</v>
      </c>
      <c r="BD141" s="122">
        <f t="shared" si="54"/>
        <v>256.17618535249858</v>
      </c>
      <c r="BE141" s="122">
        <f t="shared" si="54"/>
        <v>262.580589986311</v>
      </c>
      <c r="BF141" s="122">
        <f t="shared" si="54"/>
        <v>269.14510473596874</v>
      </c>
      <c r="BG141" s="122">
        <f t="shared" si="54"/>
        <v>275.87373235436797</v>
      </c>
      <c r="BH141" s="122">
        <f t="shared" si="54"/>
        <v>282.77057566322713</v>
      </c>
      <c r="BI141" s="122">
        <f t="shared" si="54"/>
        <v>289.83984005480778</v>
      </c>
      <c r="BJ141" s="122">
        <f t="shared" si="54"/>
        <v>297.08583605617793</v>
      </c>
      <c r="BK141" s="122">
        <f t="shared" si="54"/>
        <v>304.51298195758233</v>
      </c>
      <c r="BL141" s="122">
        <f t="shared" si="54"/>
        <v>312.12580650652188</v>
      </c>
      <c r="BM141" s="122">
        <f t="shared" si="54"/>
        <v>319.92895166918487</v>
      </c>
      <c r="BN141" s="122" t="e">
        <f t="shared" si="54"/>
        <v>#N/A</v>
      </c>
      <c r="BO141" s="122" t="e">
        <f t="shared" si="54"/>
        <v>#N/A</v>
      </c>
      <c r="BP141" s="123" t="e">
        <f t="shared" si="54"/>
        <v>#N/A</v>
      </c>
    </row>
    <row r="142" spans="2:68">
      <c r="B142" s="1614"/>
      <c r="C142" s="98" t="s">
        <v>284</v>
      </c>
      <c r="D142" s="98"/>
      <c r="E142" s="98" t="s">
        <v>246</v>
      </c>
      <c r="F142" s="264">
        <f>'3. Inputs'!G172</f>
        <v>93.052899999999994</v>
      </c>
      <c r="G142" s="122">
        <f>$F$142*G$103</f>
        <v>97.763703062499971</v>
      </c>
      <c r="H142" s="122">
        <f t="shared" ref="H142:BP142" si="55">$F$142*H$103</f>
        <v>100.20779563906247</v>
      </c>
      <c r="I142" s="122">
        <f t="shared" si="55"/>
        <v>102.71299053003901</v>
      </c>
      <c r="J142" s="122">
        <f t="shared" si="55"/>
        <v>105.28081529328998</v>
      </c>
      <c r="K142" s="122">
        <f t="shared" si="55"/>
        <v>107.91283567562222</v>
      </c>
      <c r="L142" s="122">
        <f t="shared" si="55"/>
        <v>110.61065656751276</v>
      </c>
      <c r="M142" s="122">
        <f t="shared" si="55"/>
        <v>113.37592298170057</v>
      </c>
      <c r="N142" s="122">
        <f t="shared" si="55"/>
        <v>116.21032105624309</v>
      </c>
      <c r="O142" s="122">
        <f t="shared" si="55"/>
        <v>119.11557908264912</v>
      </c>
      <c r="P142" s="122">
        <f t="shared" si="55"/>
        <v>122.09346855971535</v>
      </c>
      <c r="Q142" s="122">
        <f t="shared" si="55"/>
        <v>125.14580527370823</v>
      </c>
      <c r="R142" s="122">
        <f t="shared" si="55"/>
        <v>128.27445040555091</v>
      </c>
      <c r="S142" s="122">
        <f t="shared" si="55"/>
        <v>131.48131166568967</v>
      </c>
      <c r="T142" s="122">
        <f t="shared" si="55"/>
        <v>134.76834445733192</v>
      </c>
      <c r="U142" s="122">
        <f t="shared" si="55"/>
        <v>138.13755306876521</v>
      </c>
      <c r="V142" s="122">
        <f t="shared" si="55"/>
        <v>141.59099189548431</v>
      </c>
      <c r="W142" s="122">
        <f t="shared" si="55"/>
        <v>145.13076669287142</v>
      </c>
      <c r="X142" s="122">
        <f t="shared" si="55"/>
        <v>148.75903586019319</v>
      </c>
      <c r="Y142" s="122">
        <f t="shared" si="55"/>
        <v>152.47801175669801</v>
      </c>
      <c r="Z142" s="122">
        <f t="shared" si="55"/>
        <v>156.28996205061546</v>
      </c>
      <c r="AA142" s="122">
        <f t="shared" si="55"/>
        <v>160.19721110188081</v>
      </c>
      <c r="AB142" s="122">
        <f t="shared" si="55"/>
        <v>164.20214137942781</v>
      </c>
      <c r="AC142" s="122">
        <f t="shared" si="55"/>
        <v>168.30719491391352</v>
      </c>
      <c r="AD142" s="122">
        <f t="shared" si="55"/>
        <v>172.51487478676134</v>
      </c>
      <c r="AE142" s="122">
        <f t="shared" si="55"/>
        <v>176.82774665643035</v>
      </c>
      <c r="AF142" s="122">
        <f t="shared" si="55"/>
        <v>181.24844032284108</v>
      </c>
      <c r="AG142" s="122">
        <f t="shared" si="55"/>
        <v>185.77965133091209</v>
      </c>
      <c r="AH142" s="122">
        <f t="shared" si="55"/>
        <v>190.42414261418486</v>
      </c>
      <c r="AI142" s="122">
        <f t="shared" si="55"/>
        <v>195.1847461795395</v>
      </c>
      <c r="AJ142" s="122">
        <f t="shared" si="55"/>
        <v>200.06436483402797</v>
      </c>
      <c r="AK142" s="122">
        <f t="shared" si="55"/>
        <v>205.06597395487867</v>
      </c>
      <c r="AL142" s="122">
        <f t="shared" si="55"/>
        <v>210.19262330375059</v>
      </c>
      <c r="AM142" s="122">
        <f t="shared" si="55"/>
        <v>215.44743888634432</v>
      </c>
      <c r="AN142" s="122">
        <f t="shared" si="55"/>
        <v>220.8336248585029</v>
      </c>
      <c r="AO142" s="122">
        <f t="shared" si="55"/>
        <v>226.35446547996546</v>
      </c>
      <c r="AP142" s="122">
        <f t="shared" si="55"/>
        <v>232.01332711696458</v>
      </c>
      <c r="AQ142" s="122">
        <f t="shared" si="55"/>
        <v>237.81366029488868</v>
      </c>
      <c r="AR142" s="122">
        <f t="shared" si="55"/>
        <v>243.75900180226088</v>
      </c>
      <c r="AS142" s="122">
        <f t="shared" si="55"/>
        <v>249.85297684731739</v>
      </c>
      <c r="AT142" s="122">
        <f t="shared" si="55"/>
        <v>256.09930126850031</v>
      </c>
      <c r="AU142" s="122">
        <f t="shared" si="55"/>
        <v>262.50178380021282</v>
      </c>
      <c r="AV142" s="122">
        <f t="shared" si="55"/>
        <v>269.06432839521807</v>
      </c>
      <c r="AW142" s="122">
        <f t="shared" si="55"/>
        <v>275.79093660509847</v>
      </c>
      <c r="AX142" s="122">
        <f t="shared" si="55"/>
        <v>282.68571002022594</v>
      </c>
      <c r="AY142" s="122">
        <f t="shared" si="55"/>
        <v>289.75285277073152</v>
      </c>
      <c r="AZ142" s="122">
        <f t="shared" si="55"/>
        <v>296.99667408999977</v>
      </c>
      <c r="BA142" s="122">
        <f t="shared" si="55"/>
        <v>304.42159094224974</v>
      </c>
      <c r="BB142" s="122">
        <f t="shared" si="55"/>
        <v>312.03213071580603</v>
      </c>
      <c r="BC142" s="122">
        <f t="shared" si="55"/>
        <v>319.83293398370114</v>
      </c>
      <c r="BD142" s="122">
        <f t="shared" si="55"/>
        <v>327.82875733329365</v>
      </c>
      <c r="BE142" s="122">
        <f t="shared" si="55"/>
        <v>336.02447626662592</v>
      </c>
      <c r="BF142" s="122">
        <f t="shared" si="55"/>
        <v>344.42508817329156</v>
      </c>
      <c r="BG142" s="122">
        <f t="shared" si="55"/>
        <v>353.03571537762377</v>
      </c>
      <c r="BH142" s="122">
        <f t="shared" si="55"/>
        <v>361.86160826206435</v>
      </c>
      <c r="BI142" s="122">
        <f t="shared" si="55"/>
        <v>370.90814846861593</v>
      </c>
      <c r="BJ142" s="122">
        <f t="shared" si="55"/>
        <v>380.18085218033127</v>
      </c>
      <c r="BK142" s="122">
        <f t="shared" si="55"/>
        <v>389.68537348483949</v>
      </c>
      <c r="BL142" s="122">
        <f t="shared" si="55"/>
        <v>399.42750782196049</v>
      </c>
      <c r="BM142" s="122">
        <f t="shared" si="55"/>
        <v>409.41319551750939</v>
      </c>
      <c r="BN142" s="122" t="e">
        <f t="shared" si="55"/>
        <v>#N/A</v>
      </c>
      <c r="BO142" s="122" t="e">
        <f t="shared" si="55"/>
        <v>#N/A</v>
      </c>
      <c r="BP142" s="123" t="e">
        <f t="shared" si="55"/>
        <v>#N/A</v>
      </c>
    </row>
    <row r="143" spans="2:68">
      <c r="B143" s="1614"/>
      <c r="C143" s="98"/>
      <c r="D143" s="98"/>
      <c r="E143" s="98"/>
      <c r="F143" s="264"/>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265"/>
      <c r="AF143" s="265"/>
      <c r="AG143" s="265"/>
      <c r="AH143" s="265"/>
      <c r="AI143" s="265"/>
      <c r="AJ143" s="265"/>
      <c r="AK143" s="265"/>
      <c r="AL143" s="265"/>
      <c r="AM143" s="265"/>
      <c r="AN143" s="265"/>
      <c r="AO143" s="265"/>
      <c r="AP143" s="265"/>
      <c r="AQ143" s="265"/>
      <c r="AR143" s="265"/>
      <c r="AS143" s="265"/>
      <c r="AT143" s="265"/>
      <c r="AU143" s="265"/>
      <c r="AV143" s="265"/>
      <c r="AW143" s="265"/>
      <c r="AX143" s="265"/>
      <c r="AY143" s="265"/>
      <c r="AZ143" s="265"/>
      <c r="BA143" s="265"/>
      <c r="BB143" s="265"/>
      <c r="BC143" s="265"/>
      <c r="BD143" s="265"/>
      <c r="BE143" s="265"/>
      <c r="BF143" s="265"/>
      <c r="BG143" s="265"/>
      <c r="BH143" s="265"/>
      <c r="BI143" s="265"/>
      <c r="BJ143" s="265"/>
      <c r="BK143" s="265"/>
      <c r="BL143" s="265"/>
      <c r="BM143" s="265"/>
      <c r="BN143" s="265"/>
      <c r="BO143" s="265"/>
      <c r="BP143" s="266"/>
    </row>
    <row r="144" spans="2:68">
      <c r="B144" s="1614"/>
      <c r="C144" s="98" t="s">
        <v>135</v>
      </c>
      <c r="D144" s="98"/>
      <c r="E144" s="98" t="s">
        <v>129</v>
      </c>
      <c r="F144" s="264">
        <f>'3. Inputs'!G174</f>
        <v>36.663701500000002</v>
      </c>
      <c r="G144" s="265">
        <f t="shared" ref="G144:BP148" si="56">$F144*G$103</f>
        <v>38.519801388437493</v>
      </c>
      <c r="H144" s="265">
        <f t="shared" si="56"/>
        <v>39.482796423148429</v>
      </c>
      <c r="I144" s="265">
        <f t="shared" si="56"/>
        <v>40.469866333727133</v>
      </c>
      <c r="J144" s="265">
        <f t="shared" si="56"/>
        <v>41.48161299207031</v>
      </c>
      <c r="K144" s="265">
        <f t="shared" si="56"/>
        <v>42.518653316872062</v>
      </c>
      <c r="L144" s="265">
        <f t="shared" si="56"/>
        <v>43.581619649793858</v>
      </c>
      <c r="M144" s="265">
        <f t="shared" si="56"/>
        <v>44.671160141038705</v>
      </c>
      <c r="N144" s="265">
        <f t="shared" si="56"/>
        <v>45.787939144564668</v>
      </c>
      <c r="O144" s="265">
        <f t="shared" si="56"/>
        <v>46.932637623178771</v>
      </c>
      <c r="P144" s="265">
        <f t="shared" si="56"/>
        <v>48.105953563758241</v>
      </c>
      <c r="Q144" s="265">
        <f t="shared" si="56"/>
        <v>49.308602402852195</v>
      </c>
      <c r="R144" s="265">
        <f t="shared" si="56"/>
        <v>50.541317462923487</v>
      </c>
      <c r="S144" s="265">
        <f t="shared" si="56"/>
        <v>51.804850399496573</v>
      </c>
      <c r="T144" s="265">
        <f t="shared" si="56"/>
        <v>53.099971659483984</v>
      </c>
      <c r="U144" s="265">
        <f t="shared" si="56"/>
        <v>54.427470950971085</v>
      </c>
      <c r="V144" s="265">
        <f t="shared" si="56"/>
        <v>55.788157724745354</v>
      </c>
      <c r="W144" s="265">
        <f t="shared" si="56"/>
        <v>57.182861667863982</v>
      </c>
      <c r="X144" s="265">
        <f t="shared" si="56"/>
        <v>58.612433209560578</v>
      </c>
      <c r="Y144" s="265">
        <f t="shared" si="56"/>
        <v>60.07774403979959</v>
      </c>
      <c r="Z144" s="265">
        <f t="shared" si="56"/>
        <v>61.579687640794575</v>
      </c>
      <c r="AA144" s="265">
        <f t="shared" si="56"/>
        <v>63.119179831814428</v>
      </c>
      <c r="AB144" s="265">
        <f t="shared" si="56"/>
        <v>64.697159327609782</v>
      </c>
      <c r="AC144" s="265">
        <f t="shared" si="56"/>
        <v>66.314588310800033</v>
      </c>
      <c r="AD144" s="265">
        <f t="shared" si="56"/>
        <v>67.972453018570022</v>
      </c>
      <c r="AE144" s="265">
        <f t="shared" si="56"/>
        <v>69.671764344034273</v>
      </c>
      <c r="AF144" s="265">
        <f t="shared" si="56"/>
        <v>71.413558452635115</v>
      </c>
      <c r="AG144" s="265">
        <f t="shared" si="56"/>
        <v>73.198897413950974</v>
      </c>
      <c r="AH144" s="265">
        <f t="shared" si="56"/>
        <v>75.028869849299753</v>
      </c>
      <c r="AI144" s="265">
        <f t="shared" si="56"/>
        <v>76.904591595532239</v>
      </c>
      <c r="AJ144" s="265">
        <f t="shared" si="56"/>
        <v>78.827206385420538</v>
      </c>
      <c r="AK144" s="265">
        <f t="shared" si="56"/>
        <v>80.797886545056059</v>
      </c>
      <c r="AL144" s="265">
        <f t="shared" si="56"/>
        <v>82.817833708682443</v>
      </c>
      <c r="AM144" s="265">
        <f t="shared" si="56"/>
        <v>84.888279551399492</v>
      </c>
      <c r="AN144" s="265">
        <f t="shared" si="56"/>
        <v>87.010486540184459</v>
      </c>
      <c r="AO144" s="265">
        <f t="shared" si="56"/>
        <v>89.185748703689072</v>
      </c>
      <c r="AP144" s="265">
        <f t="shared" si="56"/>
        <v>91.415392421281297</v>
      </c>
      <c r="AQ144" s="265">
        <f t="shared" si="56"/>
        <v>93.700777231813319</v>
      </c>
      <c r="AR144" s="265">
        <f t="shared" si="56"/>
        <v>96.043296662608654</v>
      </c>
      <c r="AS144" s="265">
        <f t="shared" si="56"/>
        <v>98.444379079173856</v>
      </c>
      <c r="AT144" s="265">
        <f t="shared" si="56"/>
        <v>100.9054885561532</v>
      </c>
      <c r="AU144" s="265">
        <f t="shared" si="56"/>
        <v>103.42812577005702</v>
      </c>
      <c r="AV144" s="265">
        <f t="shared" si="56"/>
        <v>106.01382891430843</v>
      </c>
      <c r="AW144" s="265">
        <f t="shared" si="56"/>
        <v>108.66417463716613</v>
      </c>
      <c r="AX144" s="265">
        <f t="shared" si="56"/>
        <v>111.38077900309527</v>
      </c>
      <c r="AY144" s="265">
        <f t="shared" si="56"/>
        <v>114.16529847817263</v>
      </c>
      <c r="AZ144" s="265">
        <f t="shared" si="56"/>
        <v>117.01943094012694</v>
      </c>
      <c r="BA144" s="265">
        <f t="shared" si="56"/>
        <v>119.94491671363009</v>
      </c>
      <c r="BB144" s="265">
        <f t="shared" si="56"/>
        <v>122.94353963147086</v>
      </c>
      <c r="BC144" s="265">
        <f t="shared" si="56"/>
        <v>126.01712812225763</v>
      </c>
      <c r="BD144" s="265">
        <f t="shared" si="56"/>
        <v>129.16755632531405</v>
      </c>
      <c r="BE144" s="265">
        <f t="shared" si="56"/>
        <v>132.39674523344686</v>
      </c>
      <c r="BF144" s="265">
        <f t="shared" si="56"/>
        <v>135.70666386428303</v>
      </c>
      <c r="BG144" s="265">
        <f t="shared" si="56"/>
        <v>139.09933046089009</v>
      </c>
      <c r="BH144" s="265">
        <f t="shared" si="56"/>
        <v>142.57681372241231</v>
      </c>
      <c r="BI144" s="265">
        <f t="shared" si="56"/>
        <v>146.14123406547262</v>
      </c>
      <c r="BJ144" s="265">
        <f t="shared" si="56"/>
        <v>149.79476491710943</v>
      </c>
      <c r="BK144" s="265">
        <f t="shared" si="56"/>
        <v>153.53963404003713</v>
      </c>
      <c r="BL144" s="265">
        <f t="shared" si="56"/>
        <v>157.37812489103806</v>
      </c>
      <c r="BM144" s="265">
        <f t="shared" si="56"/>
        <v>161.31257801331398</v>
      </c>
      <c r="BN144" s="265" t="e">
        <f t="shared" si="56"/>
        <v>#N/A</v>
      </c>
      <c r="BO144" s="265" t="e">
        <f t="shared" si="56"/>
        <v>#N/A</v>
      </c>
      <c r="BP144" s="266" t="e">
        <f t="shared" si="56"/>
        <v>#N/A</v>
      </c>
    </row>
    <row r="145" spans="2:68">
      <c r="B145" s="1614"/>
      <c r="C145" s="98" t="s">
        <v>135</v>
      </c>
      <c r="D145" s="98"/>
      <c r="E145" s="98" t="s">
        <v>130</v>
      </c>
      <c r="F145" s="264">
        <f>'3. Inputs'!G175</f>
        <v>42.326046222222232</v>
      </c>
      <c r="G145" s="265">
        <f t="shared" si="56"/>
        <v>44.468802312222216</v>
      </c>
      <c r="H145" s="265">
        <f t="shared" si="56"/>
        <v>45.580522370027772</v>
      </c>
      <c r="I145" s="265">
        <f t="shared" si="56"/>
        <v>46.720035429278461</v>
      </c>
      <c r="J145" s="265">
        <f t="shared" si="56"/>
        <v>47.888036315010417</v>
      </c>
      <c r="K145" s="265">
        <f t="shared" si="56"/>
        <v>49.085237222885681</v>
      </c>
      <c r="L145" s="265">
        <f t="shared" si="56"/>
        <v>50.312368153457811</v>
      </c>
      <c r="M145" s="265">
        <f t="shared" si="56"/>
        <v>51.570177357294256</v>
      </c>
      <c r="N145" s="265">
        <f t="shared" si="56"/>
        <v>52.859431791226612</v>
      </c>
      <c r="O145" s="265">
        <f t="shared" si="56"/>
        <v>54.180917586007261</v>
      </c>
      <c r="P145" s="265">
        <f t="shared" si="56"/>
        <v>55.535440525657442</v>
      </c>
      <c r="Q145" s="265">
        <f t="shared" si="56"/>
        <v>56.92382653879887</v>
      </c>
      <c r="R145" s="265">
        <f t="shared" si="56"/>
        <v>58.346922202268836</v>
      </c>
      <c r="S145" s="265">
        <f t="shared" si="56"/>
        <v>59.80559525732555</v>
      </c>
      <c r="T145" s="265">
        <f t="shared" si="56"/>
        <v>61.300735138758689</v>
      </c>
      <c r="U145" s="265">
        <f t="shared" si="56"/>
        <v>62.833253517227654</v>
      </c>
      <c r="V145" s="265">
        <f t="shared" si="56"/>
        <v>64.404084855158331</v>
      </c>
      <c r="W145" s="265">
        <f t="shared" si="56"/>
        <v>66.014186976537289</v>
      </c>
      <c r="X145" s="265">
        <f t="shared" si="56"/>
        <v>67.66454165095071</v>
      </c>
      <c r="Y145" s="265">
        <f t="shared" si="56"/>
        <v>69.356155192224477</v>
      </c>
      <c r="Z145" s="265">
        <f t="shared" si="56"/>
        <v>71.090059072030087</v>
      </c>
      <c r="AA145" s="265">
        <f t="shared" si="56"/>
        <v>72.867310548830829</v>
      </c>
      <c r="AB145" s="265">
        <f t="shared" si="56"/>
        <v>74.688993312551588</v>
      </c>
      <c r="AC145" s="265">
        <f t="shared" si="56"/>
        <v>76.556218145365378</v>
      </c>
      <c r="AD145" s="265">
        <f t="shared" si="56"/>
        <v>78.470123598999507</v>
      </c>
      <c r="AE145" s="265">
        <f t="shared" si="56"/>
        <v>80.431876688974484</v>
      </c>
      <c r="AF145" s="265">
        <f t="shared" si="56"/>
        <v>82.442673606198838</v>
      </c>
      <c r="AG145" s="265">
        <f t="shared" si="56"/>
        <v>84.503740446353802</v>
      </c>
      <c r="AH145" s="265">
        <f t="shared" si="56"/>
        <v>86.616333957512637</v>
      </c>
      <c r="AI145" s="265">
        <f t="shared" si="56"/>
        <v>88.781742306450454</v>
      </c>
      <c r="AJ145" s="265">
        <f t="shared" si="56"/>
        <v>91.001285864111708</v>
      </c>
      <c r="AK145" s="265">
        <f t="shared" si="56"/>
        <v>93.276318010714505</v>
      </c>
      <c r="AL145" s="265">
        <f t="shared" si="56"/>
        <v>95.608225960982338</v>
      </c>
      <c r="AM145" s="265">
        <f t="shared" si="56"/>
        <v>97.998431610006875</v>
      </c>
      <c r="AN145" s="265">
        <f t="shared" si="56"/>
        <v>100.44839240025705</v>
      </c>
      <c r="AO145" s="265">
        <f t="shared" si="56"/>
        <v>102.95960221026347</v>
      </c>
      <c r="AP145" s="265">
        <f t="shared" si="56"/>
        <v>105.53359226552004</v>
      </c>
      <c r="AQ145" s="265">
        <f t="shared" si="56"/>
        <v>108.17193207215804</v>
      </c>
      <c r="AR145" s="265">
        <f t="shared" si="56"/>
        <v>110.87623037396199</v>
      </c>
      <c r="AS145" s="265">
        <f t="shared" si="56"/>
        <v>113.64813613331103</v>
      </c>
      <c r="AT145" s="265">
        <f t="shared" si="56"/>
        <v>116.48933953664381</v>
      </c>
      <c r="AU145" s="265">
        <f t="shared" si="56"/>
        <v>119.40157302505988</v>
      </c>
      <c r="AV145" s="265">
        <f t="shared" si="56"/>
        <v>122.38661235068636</v>
      </c>
      <c r="AW145" s="265">
        <f t="shared" si="56"/>
        <v>125.4462776594535</v>
      </c>
      <c r="AX145" s="265">
        <f t="shared" si="56"/>
        <v>128.58243460093985</v>
      </c>
      <c r="AY145" s="265">
        <f t="shared" si="56"/>
        <v>131.79699546596331</v>
      </c>
      <c r="AZ145" s="265">
        <f t="shared" si="56"/>
        <v>135.09192035261236</v>
      </c>
      <c r="BA145" s="265">
        <f t="shared" si="56"/>
        <v>138.46921836142766</v>
      </c>
      <c r="BB145" s="265">
        <f t="shared" si="56"/>
        <v>141.93094882046336</v>
      </c>
      <c r="BC145" s="265">
        <f t="shared" si="56"/>
        <v>145.47922254097494</v>
      </c>
      <c r="BD145" s="265">
        <f t="shared" si="56"/>
        <v>149.11620310449931</v>
      </c>
      <c r="BE145" s="265">
        <f t="shared" si="56"/>
        <v>152.84410818211174</v>
      </c>
      <c r="BF145" s="265">
        <f t="shared" si="56"/>
        <v>156.66521088666454</v>
      </c>
      <c r="BG145" s="265">
        <f t="shared" si="56"/>
        <v>160.58184115883114</v>
      </c>
      <c r="BH145" s="265">
        <f t="shared" si="56"/>
        <v>164.59638718780189</v>
      </c>
      <c r="BI145" s="265">
        <f t="shared" si="56"/>
        <v>168.71129686749691</v>
      </c>
      <c r="BJ145" s="265">
        <f t="shared" si="56"/>
        <v>172.92907928918433</v>
      </c>
      <c r="BK145" s="265">
        <f t="shared" si="56"/>
        <v>177.25230627141391</v>
      </c>
      <c r="BL145" s="265">
        <f t="shared" si="56"/>
        <v>181.68361392819924</v>
      </c>
      <c r="BM145" s="265">
        <f t="shared" si="56"/>
        <v>186.2257042764042</v>
      </c>
      <c r="BN145" s="265" t="e">
        <f t="shared" si="56"/>
        <v>#N/A</v>
      </c>
      <c r="BO145" s="265" t="e">
        <f t="shared" si="56"/>
        <v>#N/A</v>
      </c>
      <c r="BP145" s="266" t="e">
        <f t="shared" si="56"/>
        <v>#N/A</v>
      </c>
    </row>
    <row r="146" spans="2:68">
      <c r="B146" s="1614"/>
      <c r="C146" s="98" t="s">
        <v>135</v>
      </c>
      <c r="D146" s="98"/>
      <c r="E146" s="98" t="s">
        <v>131</v>
      </c>
      <c r="F146" s="264">
        <f>'3. Inputs'!G176</f>
        <v>52.012412333333337</v>
      </c>
      <c r="G146" s="265">
        <f t="shared" si="56"/>
        <v>54.645540707708321</v>
      </c>
      <c r="H146" s="265">
        <f t="shared" si="56"/>
        <v>56.011679225401025</v>
      </c>
      <c r="I146" s="265">
        <f t="shared" si="56"/>
        <v>57.41197120603605</v>
      </c>
      <c r="J146" s="265">
        <f t="shared" si="56"/>
        <v>58.847270486186943</v>
      </c>
      <c r="K146" s="265">
        <f t="shared" si="56"/>
        <v>60.318452248341615</v>
      </c>
      <c r="L146" s="265">
        <f t="shared" si="56"/>
        <v>61.826413554550143</v>
      </c>
      <c r="M146" s="265">
        <f t="shared" si="56"/>
        <v>63.372073893413898</v>
      </c>
      <c r="N146" s="265">
        <f t="shared" si="56"/>
        <v>64.956375740749237</v>
      </c>
      <c r="O146" s="265">
        <f t="shared" si="56"/>
        <v>66.580285134267953</v>
      </c>
      <c r="P146" s="265">
        <f t="shared" si="56"/>
        <v>68.244792262624657</v>
      </c>
      <c r="Q146" s="265">
        <f t="shared" si="56"/>
        <v>69.950912069190267</v>
      </c>
      <c r="R146" s="265">
        <f t="shared" si="56"/>
        <v>71.699684870920009</v>
      </c>
      <c r="S146" s="265">
        <f t="shared" si="56"/>
        <v>73.492176992693004</v>
      </c>
      <c r="T146" s="265">
        <f t="shared" si="56"/>
        <v>75.329481417510323</v>
      </c>
      <c r="U146" s="265">
        <f t="shared" si="56"/>
        <v>77.212718452948081</v>
      </c>
      <c r="V146" s="265">
        <f t="shared" si="56"/>
        <v>79.143036414271762</v>
      </c>
      <c r="W146" s="265">
        <f t="shared" si="56"/>
        <v>81.121612324628558</v>
      </c>
      <c r="X146" s="265">
        <f t="shared" si="56"/>
        <v>83.149652632744264</v>
      </c>
      <c r="Y146" s="265">
        <f t="shared" si="56"/>
        <v>85.228393948562868</v>
      </c>
      <c r="Z146" s="265">
        <f t="shared" si="56"/>
        <v>87.35910379727693</v>
      </c>
      <c r="AA146" s="265">
        <f t="shared" si="56"/>
        <v>89.543081392208848</v>
      </c>
      <c r="AB146" s="265">
        <f t="shared" si="56"/>
        <v>91.781658427014051</v>
      </c>
      <c r="AC146" s="265">
        <f t="shared" si="56"/>
        <v>94.076199887689413</v>
      </c>
      <c r="AD146" s="265">
        <f t="shared" si="56"/>
        <v>96.428104884881634</v>
      </c>
      <c r="AE146" s="265">
        <f t="shared" si="56"/>
        <v>98.838807507003665</v>
      </c>
      <c r="AF146" s="265">
        <f t="shared" si="56"/>
        <v>101.30977769467874</v>
      </c>
      <c r="AG146" s="265">
        <f t="shared" si="56"/>
        <v>103.84252213704569</v>
      </c>
      <c r="AH146" s="265">
        <f t="shared" si="56"/>
        <v>106.43858519047183</v>
      </c>
      <c r="AI146" s="265">
        <f t="shared" si="56"/>
        <v>109.09954982023363</v>
      </c>
      <c r="AJ146" s="265">
        <f t="shared" si="56"/>
        <v>111.82703856573946</v>
      </c>
      <c r="AK146" s="265">
        <f t="shared" si="56"/>
        <v>114.62271452988294</v>
      </c>
      <c r="AL146" s="265">
        <f t="shared" si="56"/>
        <v>117.48828239312999</v>
      </c>
      <c r="AM146" s="265">
        <f t="shared" si="56"/>
        <v>120.42548945295822</v>
      </c>
      <c r="AN146" s="265">
        <f t="shared" si="56"/>
        <v>123.43612668928216</v>
      </c>
      <c r="AO146" s="265">
        <f t="shared" si="56"/>
        <v>126.52202985651421</v>
      </c>
      <c r="AP146" s="265">
        <f t="shared" si="56"/>
        <v>129.68508060292706</v>
      </c>
      <c r="AQ146" s="265">
        <f t="shared" si="56"/>
        <v>132.92720761800024</v>
      </c>
      <c r="AR146" s="265">
        <f t="shared" si="56"/>
        <v>136.25038780845023</v>
      </c>
      <c r="AS146" s="265">
        <f t="shared" si="56"/>
        <v>139.65664750366147</v>
      </c>
      <c r="AT146" s="265">
        <f t="shared" si="56"/>
        <v>143.14806369125301</v>
      </c>
      <c r="AU146" s="265">
        <f t="shared" si="56"/>
        <v>146.72676528353432</v>
      </c>
      <c r="AV146" s="265">
        <f t="shared" si="56"/>
        <v>150.39493441562266</v>
      </c>
      <c r="AW146" s="265">
        <f t="shared" si="56"/>
        <v>154.1548077760132</v>
      </c>
      <c r="AX146" s="265">
        <f t="shared" si="56"/>
        <v>158.00867797041352</v>
      </c>
      <c r="AY146" s="265">
        <f t="shared" si="56"/>
        <v>161.95889491967384</v>
      </c>
      <c r="AZ146" s="265">
        <f t="shared" si="56"/>
        <v>166.00786729266565</v>
      </c>
      <c r="BA146" s="265">
        <f t="shared" si="56"/>
        <v>170.15806397498227</v>
      </c>
      <c r="BB146" s="265">
        <f t="shared" si="56"/>
        <v>174.41201557435684</v>
      </c>
      <c r="BC146" s="265">
        <f t="shared" si="56"/>
        <v>178.77231596371576</v>
      </c>
      <c r="BD146" s="265">
        <f t="shared" si="56"/>
        <v>183.24162386280864</v>
      </c>
      <c r="BE146" s="265">
        <f t="shared" si="56"/>
        <v>187.82266445937881</v>
      </c>
      <c r="BF146" s="265">
        <f t="shared" si="56"/>
        <v>192.51823107086327</v>
      </c>
      <c r="BG146" s="265">
        <f t="shared" si="56"/>
        <v>197.33118684763483</v>
      </c>
      <c r="BH146" s="265">
        <f t="shared" si="56"/>
        <v>202.26446651882566</v>
      </c>
      <c r="BI146" s="265">
        <f t="shared" si="56"/>
        <v>207.32107818179628</v>
      </c>
      <c r="BJ146" s="265">
        <f t="shared" si="56"/>
        <v>212.50410513634117</v>
      </c>
      <c r="BK146" s="265">
        <f t="shared" si="56"/>
        <v>217.81670776474968</v>
      </c>
      <c r="BL146" s="265">
        <f t="shared" si="56"/>
        <v>223.26212545886841</v>
      </c>
      <c r="BM146" s="265">
        <f t="shared" si="56"/>
        <v>228.84367859534007</v>
      </c>
      <c r="BN146" s="265" t="e">
        <f t="shared" si="56"/>
        <v>#N/A</v>
      </c>
      <c r="BO146" s="265" t="e">
        <f t="shared" si="56"/>
        <v>#N/A</v>
      </c>
      <c r="BP146" s="266" t="e">
        <f t="shared" si="56"/>
        <v>#N/A</v>
      </c>
    </row>
    <row r="147" spans="2:68">
      <c r="B147" s="1614"/>
      <c r="C147" s="98" t="s">
        <v>135</v>
      </c>
      <c r="D147" s="98"/>
      <c r="E147" s="98" t="s">
        <v>132</v>
      </c>
      <c r="F147" s="264">
        <f>'3. Inputs'!G177</f>
        <v>66.289054909090922</v>
      </c>
      <c r="G147" s="265">
        <f t="shared" si="56"/>
        <v>69.644938313863634</v>
      </c>
      <c r="H147" s="265">
        <f t="shared" si="56"/>
        <v>71.386061771710217</v>
      </c>
      <c r="I147" s="265">
        <f t="shared" si="56"/>
        <v>73.17071331600296</v>
      </c>
      <c r="J147" s="265">
        <f t="shared" si="56"/>
        <v>74.999981148903032</v>
      </c>
      <c r="K147" s="265">
        <f t="shared" si="56"/>
        <v>76.874980677625601</v>
      </c>
      <c r="L147" s="265">
        <f t="shared" si="56"/>
        <v>78.796855194566234</v>
      </c>
      <c r="M147" s="265">
        <f t="shared" si="56"/>
        <v>80.766776574430381</v>
      </c>
      <c r="N147" s="265">
        <f t="shared" si="56"/>
        <v>82.785945988791141</v>
      </c>
      <c r="O147" s="265">
        <f t="shared" si="56"/>
        <v>84.855594638510894</v>
      </c>
      <c r="P147" s="265">
        <f t="shared" si="56"/>
        <v>86.976984504473663</v>
      </c>
      <c r="Q147" s="265">
        <f t="shared" si="56"/>
        <v>89.151409117085507</v>
      </c>
      <c r="R147" s="265">
        <f t="shared" si="56"/>
        <v>91.380194345012626</v>
      </c>
      <c r="S147" s="265">
        <f t="shared" si="56"/>
        <v>93.664699203637923</v>
      </c>
      <c r="T147" s="265">
        <f t="shared" si="56"/>
        <v>96.006316683728883</v>
      </c>
      <c r="U147" s="265">
        <f t="shared" si="56"/>
        <v>98.406474600822094</v>
      </c>
      <c r="V147" s="265">
        <f t="shared" si="56"/>
        <v>100.86663646584263</v>
      </c>
      <c r="W147" s="265">
        <f t="shared" si="56"/>
        <v>103.3883023774887</v>
      </c>
      <c r="X147" s="265">
        <f t="shared" si="56"/>
        <v>105.97300993692591</v>
      </c>
      <c r="Y147" s="265">
        <f t="shared" si="56"/>
        <v>108.62233518534904</v>
      </c>
      <c r="Z147" s="265">
        <f t="shared" si="56"/>
        <v>111.33789356498276</v>
      </c>
      <c r="AA147" s="265">
        <f t="shared" si="56"/>
        <v>114.12134090410731</v>
      </c>
      <c r="AB147" s="265">
        <f t="shared" si="56"/>
        <v>116.97437442670997</v>
      </c>
      <c r="AC147" s="265">
        <f t="shared" si="56"/>
        <v>119.89873378737774</v>
      </c>
      <c r="AD147" s="265">
        <f t="shared" si="56"/>
        <v>122.89620213206216</v>
      </c>
      <c r="AE147" s="265">
        <f t="shared" si="56"/>
        <v>125.96860718536371</v>
      </c>
      <c r="AF147" s="265">
        <f t="shared" si="56"/>
        <v>129.11782236499778</v>
      </c>
      <c r="AG147" s="265">
        <f t="shared" si="56"/>
        <v>132.34576792412273</v>
      </c>
      <c r="AH147" s="265">
        <f t="shared" si="56"/>
        <v>135.65441212222578</v>
      </c>
      <c r="AI147" s="265">
        <f t="shared" si="56"/>
        <v>139.04577242528143</v>
      </c>
      <c r="AJ147" s="265">
        <f t="shared" si="56"/>
        <v>142.52191673591344</v>
      </c>
      <c r="AK147" s="265">
        <f t="shared" si="56"/>
        <v>146.08496465431128</v>
      </c>
      <c r="AL147" s="265">
        <f t="shared" si="56"/>
        <v>149.73708877066903</v>
      </c>
      <c r="AM147" s="265">
        <f t="shared" si="56"/>
        <v>153.48051598993572</v>
      </c>
      <c r="AN147" s="265">
        <f t="shared" si="56"/>
        <v>157.3175288896841</v>
      </c>
      <c r="AO147" s="265">
        <f t="shared" si="56"/>
        <v>161.25046711192618</v>
      </c>
      <c r="AP147" s="265">
        <f t="shared" si="56"/>
        <v>165.28172878972433</v>
      </c>
      <c r="AQ147" s="265">
        <f t="shared" si="56"/>
        <v>169.41377200946744</v>
      </c>
      <c r="AR147" s="265">
        <f t="shared" si="56"/>
        <v>173.64911630970411</v>
      </c>
      <c r="AS147" s="265">
        <f t="shared" si="56"/>
        <v>177.9903442174467</v>
      </c>
      <c r="AT147" s="265">
        <f t="shared" si="56"/>
        <v>182.44010282288286</v>
      </c>
      <c r="AU147" s="265">
        <f t="shared" si="56"/>
        <v>187.00110539345491</v>
      </c>
      <c r="AV147" s="265">
        <f t="shared" si="56"/>
        <v>191.67613302829128</v>
      </c>
      <c r="AW147" s="265">
        <f t="shared" si="56"/>
        <v>196.46803635399851</v>
      </c>
      <c r="AX147" s="265">
        <f t="shared" si="56"/>
        <v>201.37973726284847</v>
      </c>
      <c r="AY147" s="265">
        <f t="shared" si="56"/>
        <v>206.41423069441964</v>
      </c>
      <c r="AZ147" s="265">
        <f t="shared" si="56"/>
        <v>211.57458646178011</v>
      </c>
      <c r="BA147" s="265">
        <f t="shared" si="56"/>
        <v>216.8639511233246</v>
      </c>
      <c r="BB147" s="265">
        <f t="shared" si="56"/>
        <v>222.28554990140773</v>
      </c>
      <c r="BC147" s="265">
        <f t="shared" si="56"/>
        <v>227.8426886489429</v>
      </c>
      <c r="BD147" s="265">
        <f t="shared" si="56"/>
        <v>233.53875586516645</v>
      </c>
      <c r="BE147" s="265">
        <f t="shared" si="56"/>
        <v>239.37722476179556</v>
      </c>
      <c r="BF147" s="265">
        <f t="shared" si="56"/>
        <v>245.36165538084043</v>
      </c>
      <c r="BG147" s="265">
        <f t="shared" si="56"/>
        <v>251.4956967653614</v>
      </c>
      <c r="BH147" s="265">
        <f t="shared" si="56"/>
        <v>257.7830891844954</v>
      </c>
      <c r="BI147" s="265">
        <f t="shared" si="56"/>
        <v>264.22766641410777</v>
      </c>
      <c r="BJ147" s="265">
        <f t="shared" si="56"/>
        <v>270.83335807446048</v>
      </c>
      <c r="BK147" s="265">
        <f t="shared" si="56"/>
        <v>277.60419202632193</v>
      </c>
      <c r="BL147" s="265">
        <f t="shared" si="56"/>
        <v>284.54429682697997</v>
      </c>
      <c r="BM147" s="265">
        <f t="shared" si="56"/>
        <v>291.65790424765441</v>
      </c>
      <c r="BN147" s="265" t="e">
        <f t="shared" si="56"/>
        <v>#N/A</v>
      </c>
      <c r="BO147" s="265" t="e">
        <f t="shared" si="56"/>
        <v>#N/A</v>
      </c>
      <c r="BP147" s="266" t="e">
        <f t="shared" si="56"/>
        <v>#N/A</v>
      </c>
    </row>
    <row r="148" spans="2:68">
      <c r="B148" s="1614"/>
      <c r="C148" s="98" t="s">
        <v>135</v>
      </c>
      <c r="D148" s="98"/>
      <c r="E148" s="98" t="s">
        <v>133</v>
      </c>
      <c r="F148" s="264">
        <f>'3. Inputs'!G178</f>
        <v>78.227072888888898</v>
      </c>
      <c r="G148" s="265">
        <f t="shared" si="56"/>
        <v>82.187318453888878</v>
      </c>
      <c r="H148" s="265">
        <f t="shared" si="56"/>
        <v>84.242001415236089</v>
      </c>
      <c r="I148" s="265">
        <f t="shared" si="56"/>
        <v>86.348051450616992</v>
      </c>
      <c r="J148" s="265">
        <f t="shared" si="56"/>
        <v>88.506752736882405</v>
      </c>
      <c r="K148" s="265">
        <f t="shared" si="56"/>
        <v>90.719421555304464</v>
      </c>
      <c r="L148" s="265">
        <f t="shared" si="56"/>
        <v>92.987407094187063</v>
      </c>
      <c r="M148" s="265">
        <f t="shared" si="56"/>
        <v>95.312092271541729</v>
      </c>
      <c r="N148" s="265">
        <f t="shared" ref="N148:BP149" si="57">$F148*N$103</f>
        <v>97.694894578330278</v>
      </c>
      <c r="O148" s="265">
        <f t="shared" si="57"/>
        <v>100.1372669427885</v>
      </c>
      <c r="P148" s="265">
        <f t="shared" si="57"/>
        <v>102.64069861635821</v>
      </c>
      <c r="Q148" s="265">
        <f t="shared" si="57"/>
        <v>105.20671608176715</v>
      </c>
      <c r="R148" s="265">
        <f t="shared" si="57"/>
        <v>107.83688398381132</v>
      </c>
      <c r="S148" s="265">
        <f t="shared" si="57"/>
        <v>110.53280608340658</v>
      </c>
      <c r="T148" s="265">
        <f t="shared" si="57"/>
        <v>113.29612623549176</v>
      </c>
      <c r="U148" s="265">
        <f t="shared" si="57"/>
        <v>116.12852939137903</v>
      </c>
      <c r="V148" s="265">
        <f t="shared" si="57"/>
        <v>119.03174262616351</v>
      </c>
      <c r="W148" s="265">
        <f t="shared" si="57"/>
        <v>122.00753619181758</v>
      </c>
      <c r="X148" s="265">
        <f t="shared" si="57"/>
        <v>125.057724596613</v>
      </c>
      <c r="Y148" s="265">
        <f t="shared" si="57"/>
        <v>128.18416771152832</v>
      </c>
      <c r="Z148" s="265">
        <f t="shared" si="57"/>
        <v>131.38877190431651</v>
      </c>
      <c r="AA148" s="265">
        <f t="shared" si="57"/>
        <v>134.67349120192443</v>
      </c>
      <c r="AB148" s="265">
        <f t="shared" si="57"/>
        <v>138.04032848197249</v>
      </c>
      <c r="AC148" s="265">
        <f t="shared" si="57"/>
        <v>141.49133669402184</v>
      </c>
      <c r="AD148" s="265">
        <f t="shared" si="57"/>
        <v>145.02862011137236</v>
      </c>
      <c r="AE148" s="265">
        <f t="shared" si="57"/>
        <v>148.65433561415665</v>
      </c>
      <c r="AF148" s="265">
        <f t="shared" si="57"/>
        <v>152.37069400451057</v>
      </c>
      <c r="AG148" s="265">
        <f t="shared" si="57"/>
        <v>156.17996135462329</v>
      </c>
      <c r="AH148" s="265">
        <f t="shared" si="57"/>
        <v>160.08446038848888</v>
      </c>
      <c r="AI148" s="265">
        <f t="shared" si="57"/>
        <v>164.0865718982011</v>
      </c>
      <c r="AJ148" s="265">
        <f t="shared" si="57"/>
        <v>168.18873619565611</v>
      </c>
      <c r="AK148" s="265">
        <f t="shared" si="57"/>
        <v>172.3934546005475</v>
      </c>
      <c r="AL148" s="265">
        <f t="shared" si="57"/>
        <v>176.70329096556114</v>
      </c>
      <c r="AM148" s="265">
        <f t="shared" si="57"/>
        <v>181.12087323970016</v>
      </c>
      <c r="AN148" s="265">
        <f t="shared" si="57"/>
        <v>185.64889507069265</v>
      </c>
      <c r="AO148" s="265">
        <f t="shared" si="57"/>
        <v>190.29011744745995</v>
      </c>
      <c r="AP148" s="265">
        <f t="shared" si="57"/>
        <v>195.04737038364641</v>
      </c>
      <c r="AQ148" s="265">
        <f t="shared" si="57"/>
        <v>199.92355464323757</v>
      </c>
      <c r="AR148" s="265">
        <f t="shared" si="57"/>
        <v>204.9216435093185</v>
      </c>
      <c r="AS148" s="265">
        <f t="shared" si="57"/>
        <v>210.04468459705146</v>
      </c>
      <c r="AT148" s="265">
        <f t="shared" si="57"/>
        <v>215.29580171197773</v>
      </c>
      <c r="AU148" s="265">
        <f t="shared" si="57"/>
        <v>220.67819675477716</v>
      </c>
      <c r="AV148" s="265">
        <f t="shared" si="57"/>
        <v>226.19515167364656</v>
      </c>
      <c r="AW148" s="265">
        <f t="shared" si="57"/>
        <v>231.85003046548769</v>
      </c>
      <c r="AX148" s="265">
        <f t="shared" si="57"/>
        <v>237.64628122712486</v>
      </c>
      <c r="AY148" s="265">
        <f t="shared" si="57"/>
        <v>243.58743825780294</v>
      </c>
      <c r="AZ148" s="265">
        <f t="shared" si="57"/>
        <v>249.67712421424798</v>
      </c>
      <c r="BA148" s="265">
        <f t="shared" si="57"/>
        <v>255.91905231960416</v>
      </c>
      <c r="BB148" s="265">
        <f t="shared" si="57"/>
        <v>262.31702862759425</v>
      </c>
      <c r="BC148" s="265">
        <f t="shared" si="57"/>
        <v>268.87495434328412</v>
      </c>
      <c r="BD148" s="265">
        <f t="shared" si="57"/>
        <v>275.59682820186617</v>
      </c>
      <c r="BE148" s="265">
        <f t="shared" si="57"/>
        <v>282.48674890691279</v>
      </c>
      <c r="BF148" s="265">
        <f t="shared" si="57"/>
        <v>289.54891762958562</v>
      </c>
      <c r="BG148" s="265">
        <f t="shared" si="57"/>
        <v>296.78764057032521</v>
      </c>
      <c r="BH148" s="265">
        <f t="shared" si="57"/>
        <v>304.2073315845833</v>
      </c>
      <c r="BI148" s="265">
        <f t="shared" si="57"/>
        <v>311.81251487419786</v>
      </c>
      <c r="BJ148" s="265">
        <f t="shared" si="57"/>
        <v>319.60782774605275</v>
      </c>
      <c r="BK148" s="265">
        <f t="shared" si="57"/>
        <v>327.59802343970404</v>
      </c>
      <c r="BL148" s="265">
        <f t="shared" si="57"/>
        <v>335.7879740256966</v>
      </c>
      <c r="BM148" s="265">
        <f t="shared" si="57"/>
        <v>344.18267337633893</v>
      </c>
      <c r="BN148" s="265" t="e">
        <f t="shared" si="57"/>
        <v>#N/A</v>
      </c>
      <c r="BO148" s="265" t="e">
        <f t="shared" si="57"/>
        <v>#N/A</v>
      </c>
      <c r="BP148" s="266" t="e">
        <f t="shared" si="57"/>
        <v>#N/A</v>
      </c>
    </row>
    <row r="149" spans="2:68">
      <c r="B149" s="1614"/>
      <c r="C149" s="98" t="s">
        <v>135</v>
      </c>
      <c r="D149" s="98"/>
      <c r="E149" s="98" t="s">
        <v>134</v>
      </c>
      <c r="F149" s="264">
        <f>'3. Inputs'!G179</f>
        <v>90</v>
      </c>
      <c r="G149" s="265">
        <f t="shared" ref="G149:V149" si="58">$F149*G$103</f>
        <v>94.556249999999977</v>
      </c>
      <c r="H149" s="265">
        <f t="shared" si="58"/>
        <v>96.920156249999962</v>
      </c>
      <c r="I149" s="265">
        <f t="shared" si="58"/>
        <v>99.343160156249965</v>
      </c>
      <c r="J149" s="265">
        <f t="shared" si="58"/>
        <v>101.82673916015619</v>
      </c>
      <c r="K149" s="265">
        <f t="shared" si="58"/>
        <v>104.3724076391601</v>
      </c>
      <c r="L149" s="265">
        <f t="shared" si="58"/>
        <v>106.98171783013909</v>
      </c>
      <c r="M149" s="265">
        <f t="shared" si="58"/>
        <v>109.65626077589255</v>
      </c>
      <c r="N149" s="265">
        <f t="shared" si="58"/>
        <v>112.39766729528986</v>
      </c>
      <c r="O149" s="265">
        <f t="shared" si="58"/>
        <v>115.20760897767208</v>
      </c>
      <c r="P149" s="265">
        <f t="shared" si="58"/>
        <v>118.08779920211389</v>
      </c>
      <c r="Q149" s="265">
        <f t="shared" si="58"/>
        <v>121.03999418216672</v>
      </c>
      <c r="R149" s="265">
        <f t="shared" si="58"/>
        <v>124.06599403672087</v>
      </c>
      <c r="S149" s="265">
        <f t="shared" si="58"/>
        <v>127.16764388763887</v>
      </c>
      <c r="T149" s="265">
        <f t="shared" si="58"/>
        <v>130.34683498482985</v>
      </c>
      <c r="U149" s="265">
        <f t="shared" si="58"/>
        <v>133.60550585945057</v>
      </c>
      <c r="V149" s="265">
        <f t="shared" si="58"/>
        <v>136.94564350593683</v>
      </c>
      <c r="W149" s="265">
        <f t="shared" si="57"/>
        <v>140.36928459358523</v>
      </c>
      <c r="X149" s="265">
        <f t="shared" si="57"/>
        <v>143.87851670842485</v>
      </c>
      <c r="Y149" s="265">
        <f t="shared" si="57"/>
        <v>147.47547962613547</v>
      </c>
      <c r="Z149" s="265">
        <f t="shared" si="57"/>
        <v>151.16236661678886</v>
      </c>
      <c r="AA149" s="265">
        <f t="shared" si="57"/>
        <v>154.94142578220854</v>
      </c>
      <c r="AB149" s="265">
        <f t="shared" si="57"/>
        <v>158.81496142676374</v>
      </c>
      <c r="AC149" s="265">
        <f t="shared" si="57"/>
        <v>162.78533546243284</v>
      </c>
      <c r="AD149" s="265">
        <f t="shared" si="57"/>
        <v>166.85496884899365</v>
      </c>
      <c r="AE149" s="265">
        <f t="shared" si="57"/>
        <v>171.02634307021847</v>
      </c>
      <c r="AF149" s="265">
        <f t="shared" si="57"/>
        <v>175.30200164697391</v>
      </c>
      <c r="AG149" s="265">
        <f t="shared" si="57"/>
        <v>179.68455168814825</v>
      </c>
      <c r="AH149" s="265">
        <f t="shared" si="57"/>
        <v>184.17666548035191</v>
      </c>
      <c r="AI149" s="265">
        <f t="shared" si="57"/>
        <v>188.78108211736071</v>
      </c>
      <c r="AJ149" s="265">
        <f t="shared" si="57"/>
        <v>193.50060917029472</v>
      </c>
      <c r="AK149" s="265">
        <f t="shared" si="57"/>
        <v>198.3381243995521</v>
      </c>
      <c r="AL149" s="265">
        <f t="shared" si="57"/>
        <v>203.29657750954084</v>
      </c>
      <c r="AM149" s="265">
        <f t="shared" si="57"/>
        <v>208.37899194727933</v>
      </c>
      <c r="AN149" s="265">
        <f t="shared" si="57"/>
        <v>213.58846674596128</v>
      </c>
      <c r="AO149" s="265">
        <f t="shared" si="57"/>
        <v>218.92817841461033</v>
      </c>
      <c r="AP149" s="265">
        <f t="shared" si="57"/>
        <v>224.40138287497555</v>
      </c>
      <c r="AQ149" s="265">
        <f t="shared" si="57"/>
        <v>230.01141744684995</v>
      </c>
      <c r="AR149" s="265">
        <f t="shared" si="57"/>
        <v>235.76170288302117</v>
      </c>
      <c r="AS149" s="265">
        <f t="shared" si="57"/>
        <v>241.65574545509668</v>
      </c>
      <c r="AT149" s="265">
        <f t="shared" si="57"/>
        <v>247.6971390914741</v>
      </c>
      <c r="AU149" s="265">
        <f t="shared" si="57"/>
        <v>253.88956756876092</v>
      </c>
      <c r="AV149" s="265">
        <f t="shared" si="57"/>
        <v>260.23680675797993</v>
      </c>
      <c r="AW149" s="265">
        <f t="shared" si="57"/>
        <v>266.74272692692938</v>
      </c>
      <c r="AX149" s="265">
        <f t="shared" si="57"/>
        <v>273.41129510010262</v>
      </c>
      <c r="AY149" s="265">
        <f t="shared" si="57"/>
        <v>280.24657747760511</v>
      </c>
      <c r="AZ149" s="265">
        <f t="shared" si="57"/>
        <v>287.2527419145452</v>
      </c>
      <c r="BA149" s="265">
        <f t="shared" si="57"/>
        <v>294.43406046240881</v>
      </c>
      <c r="BB149" s="265">
        <f t="shared" si="57"/>
        <v>301.79491197396902</v>
      </c>
      <c r="BC149" s="265">
        <f t="shared" si="57"/>
        <v>309.33978477331823</v>
      </c>
      <c r="BD149" s="265">
        <f t="shared" si="57"/>
        <v>317.07327939265116</v>
      </c>
      <c r="BE149" s="265">
        <f t="shared" si="57"/>
        <v>325.00011137746736</v>
      </c>
      <c r="BF149" s="265">
        <f t="shared" si="57"/>
        <v>333.12511416190404</v>
      </c>
      <c r="BG149" s="265">
        <f t="shared" si="57"/>
        <v>341.45324201595162</v>
      </c>
      <c r="BH149" s="265">
        <f t="shared" si="57"/>
        <v>349.98957306635032</v>
      </c>
      <c r="BI149" s="265">
        <f t="shared" si="57"/>
        <v>358.73931239300907</v>
      </c>
      <c r="BJ149" s="265">
        <f t="shared" si="57"/>
        <v>367.70779520283429</v>
      </c>
      <c r="BK149" s="265">
        <f t="shared" si="57"/>
        <v>376.90049008290504</v>
      </c>
      <c r="BL149" s="265">
        <f t="shared" si="57"/>
        <v>386.32300233497767</v>
      </c>
      <c r="BM149" s="265">
        <f t="shared" si="57"/>
        <v>395.98107739335205</v>
      </c>
      <c r="BN149" s="265" t="e">
        <f t="shared" si="57"/>
        <v>#N/A</v>
      </c>
      <c r="BO149" s="265" t="e">
        <f t="shared" si="57"/>
        <v>#N/A</v>
      </c>
      <c r="BP149" s="266" t="e">
        <f t="shared" si="57"/>
        <v>#N/A</v>
      </c>
    </row>
    <row r="150" spans="2:68">
      <c r="B150" s="1614"/>
      <c r="C150" s="98"/>
      <c r="D150" s="98"/>
      <c r="E150" s="98"/>
      <c r="F150" s="264"/>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65"/>
      <c r="AE150" s="265"/>
      <c r="AF150" s="265"/>
      <c r="AG150" s="265"/>
      <c r="AH150" s="265"/>
      <c r="AI150" s="265"/>
      <c r="AJ150" s="265"/>
      <c r="AK150" s="265"/>
      <c r="AL150" s="265"/>
      <c r="AM150" s="265"/>
      <c r="AN150" s="265"/>
      <c r="AO150" s="265"/>
      <c r="AP150" s="265"/>
      <c r="AQ150" s="265"/>
      <c r="AR150" s="265"/>
      <c r="AS150" s="265"/>
      <c r="AT150" s="265"/>
      <c r="AU150" s="265"/>
      <c r="AV150" s="265"/>
      <c r="AW150" s="265"/>
      <c r="AX150" s="265"/>
      <c r="AY150" s="265"/>
      <c r="AZ150" s="265"/>
      <c r="BA150" s="265"/>
      <c r="BB150" s="265"/>
      <c r="BC150" s="265"/>
      <c r="BD150" s="265"/>
      <c r="BE150" s="265"/>
      <c r="BF150" s="265"/>
      <c r="BG150" s="265"/>
      <c r="BH150" s="265"/>
      <c r="BI150" s="265"/>
      <c r="BJ150" s="265"/>
      <c r="BK150" s="265"/>
      <c r="BL150" s="265"/>
      <c r="BM150" s="265"/>
      <c r="BN150" s="265"/>
      <c r="BO150" s="265"/>
      <c r="BP150" s="266"/>
    </row>
    <row r="151" spans="2:68">
      <c r="B151" s="1614"/>
      <c r="C151" s="98" t="s">
        <v>136</v>
      </c>
      <c r="D151" s="98"/>
      <c r="E151" s="98" t="s">
        <v>129</v>
      </c>
      <c r="F151" s="264">
        <f>F144</f>
        <v>36.663701500000002</v>
      </c>
      <c r="G151" s="265">
        <f t="shared" ref="G151:V156" si="59">$F151*G$103</f>
        <v>38.519801388437493</v>
      </c>
      <c r="H151" s="265">
        <f t="shared" si="59"/>
        <v>39.482796423148429</v>
      </c>
      <c r="I151" s="265">
        <f t="shared" si="59"/>
        <v>40.469866333727133</v>
      </c>
      <c r="J151" s="265">
        <f t="shared" si="59"/>
        <v>41.48161299207031</v>
      </c>
      <c r="K151" s="265">
        <f t="shared" si="59"/>
        <v>42.518653316872062</v>
      </c>
      <c r="L151" s="265">
        <f t="shared" si="59"/>
        <v>43.581619649793858</v>
      </c>
      <c r="M151" s="265">
        <f t="shared" si="59"/>
        <v>44.671160141038705</v>
      </c>
      <c r="N151" s="265">
        <f t="shared" si="59"/>
        <v>45.787939144564668</v>
      </c>
      <c r="O151" s="265">
        <f t="shared" si="59"/>
        <v>46.932637623178771</v>
      </c>
      <c r="P151" s="265">
        <f t="shared" si="59"/>
        <v>48.105953563758241</v>
      </c>
      <c r="Q151" s="265">
        <f t="shared" si="59"/>
        <v>49.308602402852195</v>
      </c>
      <c r="R151" s="265">
        <f t="shared" si="59"/>
        <v>50.541317462923487</v>
      </c>
      <c r="S151" s="265">
        <f t="shared" si="59"/>
        <v>51.804850399496573</v>
      </c>
      <c r="T151" s="265">
        <f t="shared" si="59"/>
        <v>53.099971659483984</v>
      </c>
      <c r="U151" s="265">
        <f t="shared" si="59"/>
        <v>54.427470950971085</v>
      </c>
      <c r="V151" s="265">
        <f t="shared" si="59"/>
        <v>55.788157724745354</v>
      </c>
      <c r="W151" s="265">
        <f t="shared" ref="W151:BP156" si="60">$F151*W$103</f>
        <v>57.182861667863982</v>
      </c>
      <c r="X151" s="265">
        <f t="shared" si="60"/>
        <v>58.612433209560578</v>
      </c>
      <c r="Y151" s="265">
        <f t="shared" si="60"/>
        <v>60.07774403979959</v>
      </c>
      <c r="Z151" s="265">
        <f t="shared" si="60"/>
        <v>61.579687640794575</v>
      </c>
      <c r="AA151" s="265">
        <f t="shared" si="60"/>
        <v>63.119179831814428</v>
      </c>
      <c r="AB151" s="265">
        <f t="shared" si="60"/>
        <v>64.697159327609782</v>
      </c>
      <c r="AC151" s="265">
        <f t="shared" si="60"/>
        <v>66.314588310800033</v>
      </c>
      <c r="AD151" s="265">
        <f t="shared" si="60"/>
        <v>67.972453018570022</v>
      </c>
      <c r="AE151" s="265">
        <f t="shared" si="60"/>
        <v>69.671764344034273</v>
      </c>
      <c r="AF151" s="265">
        <f t="shared" si="60"/>
        <v>71.413558452635115</v>
      </c>
      <c r="AG151" s="265">
        <f t="shared" si="60"/>
        <v>73.198897413950974</v>
      </c>
      <c r="AH151" s="265">
        <f t="shared" si="60"/>
        <v>75.028869849299753</v>
      </c>
      <c r="AI151" s="265">
        <f t="shared" si="60"/>
        <v>76.904591595532239</v>
      </c>
      <c r="AJ151" s="265">
        <f t="shared" si="60"/>
        <v>78.827206385420538</v>
      </c>
      <c r="AK151" s="265">
        <f t="shared" si="60"/>
        <v>80.797886545056059</v>
      </c>
      <c r="AL151" s="265">
        <f t="shared" si="60"/>
        <v>82.817833708682443</v>
      </c>
      <c r="AM151" s="265">
        <f t="shared" si="60"/>
        <v>84.888279551399492</v>
      </c>
      <c r="AN151" s="265">
        <f t="shared" si="60"/>
        <v>87.010486540184459</v>
      </c>
      <c r="AO151" s="265">
        <f t="shared" si="60"/>
        <v>89.185748703689072</v>
      </c>
      <c r="AP151" s="265">
        <f t="shared" si="60"/>
        <v>91.415392421281297</v>
      </c>
      <c r="AQ151" s="265">
        <f t="shared" si="60"/>
        <v>93.700777231813319</v>
      </c>
      <c r="AR151" s="265">
        <f t="shared" si="60"/>
        <v>96.043296662608654</v>
      </c>
      <c r="AS151" s="265">
        <f t="shared" si="60"/>
        <v>98.444379079173856</v>
      </c>
      <c r="AT151" s="265">
        <f t="shared" si="60"/>
        <v>100.9054885561532</v>
      </c>
      <c r="AU151" s="265">
        <f t="shared" si="60"/>
        <v>103.42812577005702</v>
      </c>
      <c r="AV151" s="265">
        <f t="shared" si="60"/>
        <v>106.01382891430843</v>
      </c>
      <c r="AW151" s="265">
        <f t="shared" si="60"/>
        <v>108.66417463716613</v>
      </c>
      <c r="AX151" s="265">
        <f t="shared" si="60"/>
        <v>111.38077900309527</v>
      </c>
      <c r="AY151" s="265">
        <f t="shared" si="60"/>
        <v>114.16529847817263</v>
      </c>
      <c r="AZ151" s="265">
        <f t="shared" si="60"/>
        <v>117.01943094012694</v>
      </c>
      <c r="BA151" s="265">
        <f t="shared" si="60"/>
        <v>119.94491671363009</v>
      </c>
      <c r="BB151" s="265">
        <f t="shared" si="60"/>
        <v>122.94353963147086</v>
      </c>
      <c r="BC151" s="265">
        <f t="shared" si="60"/>
        <v>126.01712812225763</v>
      </c>
      <c r="BD151" s="265">
        <f t="shared" si="60"/>
        <v>129.16755632531405</v>
      </c>
      <c r="BE151" s="265">
        <f t="shared" si="60"/>
        <v>132.39674523344686</v>
      </c>
      <c r="BF151" s="265">
        <f t="shared" si="60"/>
        <v>135.70666386428303</v>
      </c>
      <c r="BG151" s="265">
        <f t="shared" si="60"/>
        <v>139.09933046089009</v>
      </c>
      <c r="BH151" s="265">
        <f t="shared" si="60"/>
        <v>142.57681372241231</v>
      </c>
      <c r="BI151" s="265">
        <f t="shared" si="60"/>
        <v>146.14123406547262</v>
      </c>
      <c r="BJ151" s="265">
        <f t="shared" si="60"/>
        <v>149.79476491710943</v>
      </c>
      <c r="BK151" s="265">
        <f t="shared" si="60"/>
        <v>153.53963404003713</v>
      </c>
      <c r="BL151" s="265">
        <f t="shared" si="60"/>
        <v>157.37812489103806</v>
      </c>
      <c r="BM151" s="265">
        <f t="shared" si="60"/>
        <v>161.31257801331398</v>
      </c>
      <c r="BN151" s="265" t="e">
        <f t="shared" si="60"/>
        <v>#N/A</v>
      </c>
      <c r="BO151" s="265" t="e">
        <f t="shared" si="60"/>
        <v>#N/A</v>
      </c>
      <c r="BP151" s="266" t="e">
        <f t="shared" si="60"/>
        <v>#N/A</v>
      </c>
    </row>
    <row r="152" spans="2:68">
      <c r="B152" s="1614"/>
      <c r="C152" s="98" t="s">
        <v>136</v>
      </c>
      <c r="D152" s="98"/>
      <c r="E152" s="98" t="s">
        <v>130</v>
      </c>
      <c r="F152" s="264">
        <f t="shared" ref="F152:F156" si="61">F145</f>
        <v>42.326046222222232</v>
      </c>
      <c r="G152" s="265">
        <f t="shared" si="59"/>
        <v>44.468802312222216</v>
      </c>
      <c r="H152" s="265">
        <f t="shared" si="59"/>
        <v>45.580522370027772</v>
      </c>
      <c r="I152" s="265">
        <f t="shared" si="59"/>
        <v>46.720035429278461</v>
      </c>
      <c r="J152" s="265">
        <f t="shared" si="59"/>
        <v>47.888036315010417</v>
      </c>
      <c r="K152" s="265">
        <f t="shared" si="59"/>
        <v>49.085237222885681</v>
      </c>
      <c r="L152" s="265">
        <f t="shared" si="59"/>
        <v>50.312368153457811</v>
      </c>
      <c r="M152" s="265">
        <f t="shared" si="59"/>
        <v>51.570177357294256</v>
      </c>
      <c r="N152" s="265">
        <f t="shared" si="59"/>
        <v>52.859431791226612</v>
      </c>
      <c r="O152" s="265">
        <f t="shared" si="59"/>
        <v>54.180917586007261</v>
      </c>
      <c r="P152" s="265">
        <f t="shared" si="59"/>
        <v>55.535440525657442</v>
      </c>
      <c r="Q152" s="265">
        <f t="shared" si="59"/>
        <v>56.92382653879887</v>
      </c>
      <c r="R152" s="265">
        <f t="shared" si="59"/>
        <v>58.346922202268836</v>
      </c>
      <c r="S152" s="265">
        <f t="shared" si="59"/>
        <v>59.80559525732555</v>
      </c>
      <c r="T152" s="265">
        <f t="shared" si="59"/>
        <v>61.300735138758689</v>
      </c>
      <c r="U152" s="265">
        <f t="shared" si="59"/>
        <v>62.833253517227654</v>
      </c>
      <c r="V152" s="265">
        <f t="shared" si="59"/>
        <v>64.404084855158331</v>
      </c>
      <c r="W152" s="265">
        <f t="shared" si="60"/>
        <v>66.014186976537289</v>
      </c>
      <c r="X152" s="265">
        <f t="shared" si="60"/>
        <v>67.66454165095071</v>
      </c>
      <c r="Y152" s="265">
        <f t="shared" si="60"/>
        <v>69.356155192224477</v>
      </c>
      <c r="Z152" s="265">
        <f t="shared" si="60"/>
        <v>71.090059072030087</v>
      </c>
      <c r="AA152" s="265">
        <f t="shared" si="60"/>
        <v>72.867310548830829</v>
      </c>
      <c r="AB152" s="265">
        <f t="shared" si="60"/>
        <v>74.688993312551588</v>
      </c>
      <c r="AC152" s="265">
        <f t="shared" si="60"/>
        <v>76.556218145365378</v>
      </c>
      <c r="AD152" s="265">
        <f t="shared" si="60"/>
        <v>78.470123598999507</v>
      </c>
      <c r="AE152" s="265">
        <f t="shared" si="60"/>
        <v>80.431876688974484</v>
      </c>
      <c r="AF152" s="265">
        <f t="shared" si="60"/>
        <v>82.442673606198838</v>
      </c>
      <c r="AG152" s="265">
        <f t="shared" si="60"/>
        <v>84.503740446353802</v>
      </c>
      <c r="AH152" s="265">
        <f t="shared" si="60"/>
        <v>86.616333957512637</v>
      </c>
      <c r="AI152" s="265">
        <f t="shared" si="60"/>
        <v>88.781742306450454</v>
      </c>
      <c r="AJ152" s="265">
        <f t="shared" si="60"/>
        <v>91.001285864111708</v>
      </c>
      <c r="AK152" s="265">
        <f t="shared" si="60"/>
        <v>93.276318010714505</v>
      </c>
      <c r="AL152" s="265">
        <f t="shared" si="60"/>
        <v>95.608225960982338</v>
      </c>
      <c r="AM152" s="265">
        <f t="shared" si="60"/>
        <v>97.998431610006875</v>
      </c>
      <c r="AN152" s="265">
        <f t="shared" si="60"/>
        <v>100.44839240025705</v>
      </c>
      <c r="AO152" s="265">
        <f t="shared" si="60"/>
        <v>102.95960221026347</v>
      </c>
      <c r="AP152" s="265">
        <f t="shared" si="60"/>
        <v>105.53359226552004</v>
      </c>
      <c r="AQ152" s="265">
        <f t="shared" si="60"/>
        <v>108.17193207215804</v>
      </c>
      <c r="AR152" s="265">
        <f t="shared" si="60"/>
        <v>110.87623037396199</v>
      </c>
      <c r="AS152" s="265">
        <f t="shared" si="60"/>
        <v>113.64813613331103</v>
      </c>
      <c r="AT152" s="265">
        <f t="shared" si="60"/>
        <v>116.48933953664381</v>
      </c>
      <c r="AU152" s="265">
        <f t="shared" si="60"/>
        <v>119.40157302505988</v>
      </c>
      <c r="AV152" s="265">
        <f t="shared" si="60"/>
        <v>122.38661235068636</v>
      </c>
      <c r="AW152" s="265">
        <f t="shared" si="60"/>
        <v>125.4462776594535</v>
      </c>
      <c r="AX152" s="265">
        <f t="shared" si="60"/>
        <v>128.58243460093985</v>
      </c>
      <c r="AY152" s="265">
        <f t="shared" si="60"/>
        <v>131.79699546596331</v>
      </c>
      <c r="AZ152" s="265">
        <f t="shared" si="60"/>
        <v>135.09192035261236</v>
      </c>
      <c r="BA152" s="265">
        <f t="shared" si="60"/>
        <v>138.46921836142766</v>
      </c>
      <c r="BB152" s="265">
        <f t="shared" si="60"/>
        <v>141.93094882046336</v>
      </c>
      <c r="BC152" s="265">
        <f t="shared" si="60"/>
        <v>145.47922254097494</v>
      </c>
      <c r="BD152" s="265">
        <f t="shared" si="60"/>
        <v>149.11620310449931</v>
      </c>
      <c r="BE152" s="265">
        <f t="shared" si="60"/>
        <v>152.84410818211174</v>
      </c>
      <c r="BF152" s="265">
        <f t="shared" si="60"/>
        <v>156.66521088666454</v>
      </c>
      <c r="BG152" s="265">
        <f t="shared" si="60"/>
        <v>160.58184115883114</v>
      </c>
      <c r="BH152" s="265">
        <f t="shared" si="60"/>
        <v>164.59638718780189</v>
      </c>
      <c r="BI152" s="265">
        <f t="shared" si="60"/>
        <v>168.71129686749691</v>
      </c>
      <c r="BJ152" s="265">
        <f t="shared" si="60"/>
        <v>172.92907928918433</v>
      </c>
      <c r="BK152" s="265">
        <f t="shared" si="60"/>
        <v>177.25230627141391</v>
      </c>
      <c r="BL152" s="265">
        <f t="shared" si="60"/>
        <v>181.68361392819924</v>
      </c>
      <c r="BM152" s="265">
        <f t="shared" si="60"/>
        <v>186.2257042764042</v>
      </c>
      <c r="BN152" s="265" t="e">
        <f t="shared" si="60"/>
        <v>#N/A</v>
      </c>
      <c r="BO152" s="265" t="e">
        <f t="shared" si="60"/>
        <v>#N/A</v>
      </c>
      <c r="BP152" s="266" t="e">
        <f t="shared" si="60"/>
        <v>#N/A</v>
      </c>
    </row>
    <row r="153" spans="2:68">
      <c r="B153" s="1614"/>
      <c r="C153" s="98" t="s">
        <v>136</v>
      </c>
      <c r="D153" s="98"/>
      <c r="E153" s="98" t="s">
        <v>131</v>
      </c>
      <c r="F153" s="264">
        <f t="shared" si="61"/>
        <v>52.012412333333337</v>
      </c>
      <c r="G153" s="265">
        <f t="shared" si="59"/>
        <v>54.645540707708321</v>
      </c>
      <c r="H153" s="265">
        <f t="shared" si="59"/>
        <v>56.011679225401025</v>
      </c>
      <c r="I153" s="265">
        <f t="shared" si="59"/>
        <v>57.41197120603605</v>
      </c>
      <c r="J153" s="265">
        <f t="shared" si="59"/>
        <v>58.847270486186943</v>
      </c>
      <c r="K153" s="265">
        <f t="shared" si="59"/>
        <v>60.318452248341615</v>
      </c>
      <c r="L153" s="265">
        <f t="shared" si="59"/>
        <v>61.826413554550143</v>
      </c>
      <c r="M153" s="265">
        <f t="shared" si="59"/>
        <v>63.372073893413898</v>
      </c>
      <c r="N153" s="265">
        <f t="shared" si="59"/>
        <v>64.956375740749237</v>
      </c>
      <c r="O153" s="265">
        <f t="shared" si="59"/>
        <v>66.580285134267953</v>
      </c>
      <c r="P153" s="265">
        <f t="shared" si="59"/>
        <v>68.244792262624657</v>
      </c>
      <c r="Q153" s="265">
        <f t="shared" si="59"/>
        <v>69.950912069190267</v>
      </c>
      <c r="R153" s="265">
        <f t="shared" si="59"/>
        <v>71.699684870920009</v>
      </c>
      <c r="S153" s="265">
        <f t="shared" si="59"/>
        <v>73.492176992693004</v>
      </c>
      <c r="T153" s="265">
        <f t="shared" si="59"/>
        <v>75.329481417510323</v>
      </c>
      <c r="U153" s="265">
        <f t="shared" si="59"/>
        <v>77.212718452948081</v>
      </c>
      <c r="V153" s="265">
        <f t="shared" si="59"/>
        <v>79.143036414271762</v>
      </c>
      <c r="W153" s="265">
        <f t="shared" si="60"/>
        <v>81.121612324628558</v>
      </c>
      <c r="X153" s="265">
        <f t="shared" si="60"/>
        <v>83.149652632744264</v>
      </c>
      <c r="Y153" s="265">
        <f t="shared" si="60"/>
        <v>85.228393948562868</v>
      </c>
      <c r="Z153" s="265">
        <f t="shared" si="60"/>
        <v>87.35910379727693</v>
      </c>
      <c r="AA153" s="265">
        <f t="shared" si="60"/>
        <v>89.543081392208848</v>
      </c>
      <c r="AB153" s="265">
        <f t="shared" si="60"/>
        <v>91.781658427014051</v>
      </c>
      <c r="AC153" s="265">
        <f t="shared" si="60"/>
        <v>94.076199887689413</v>
      </c>
      <c r="AD153" s="265">
        <f t="shared" si="60"/>
        <v>96.428104884881634</v>
      </c>
      <c r="AE153" s="265">
        <f t="shared" si="60"/>
        <v>98.838807507003665</v>
      </c>
      <c r="AF153" s="265">
        <f t="shared" si="60"/>
        <v>101.30977769467874</v>
      </c>
      <c r="AG153" s="265">
        <f t="shared" si="60"/>
        <v>103.84252213704569</v>
      </c>
      <c r="AH153" s="265">
        <f t="shared" si="60"/>
        <v>106.43858519047183</v>
      </c>
      <c r="AI153" s="265">
        <f t="shared" si="60"/>
        <v>109.09954982023363</v>
      </c>
      <c r="AJ153" s="265">
        <f t="shared" si="60"/>
        <v>111.82703856573946</v>
      </c>
      <c r="AK153" s="265">
        <f t="shared" si="60"/>
        <v>114.62271452988294</v>
      </c>
      <c r="AL153" s="265">
        <f t="shared" si="60"/>
        <v>117.48828239312999</v>
      </c>
      <c r="AM153" s="265">
        <f t="shared" si="60"/>
        <v>120.42548945295822</v>
      </c>
      <c r="AN153" s="265">
        <f t="shared" si="60"/>
        <v>123.43612668928216</v>
      </c>
      <c r="AO153" s="265">
        <f t="shared" si="60"/>
        <v>126.52202985651421</v>
      </c>
      <c r="AP153" s="265">
        <f t="shared" si="60"/>
        <v>129.68508060292706</v>
      </c>
      <c r="AQ153" s="265">
        <f t="shared" si="60"/>
        <v>132.92720761800024</v>
      </c>
      <c r="AR153" s="265">
        <f t="shared" si="60"/>
        <v>136.25038780845023</v>
      </c>
      <c r="AS153" s="265">
        <f t="shared" si="60"/>
        <v>139.65664750366147</v>
      </c>
      <c r="AT153" s="265">
        <f t="shared" si="60"/>
        <v>143.14806369125301</v>
      </c>
      <c r="AU153" s="265">
        <f t="shared" si="60"/>
        <v>146.72676528353432</v>
      </c>
      <c r="AV153" s="265">
        <f t="shared" si="60"/>
        <v>150.39493441562266</v>
      </c>
      <c r="AW153" s="265">
        <f t="shared" si="60"/>
        <v>154.1548077760132</v>
      </c>
      <c r="AX153" s="265">
        <f t="shared" si="60"/>
        <v>158.00867797041352</v>
      </c>
      <c r="AY153" s="265">
        <f t="shared" si="60"/>
        <v>161.95889491967384</v>
      </c>
      <c r="AZ153" s="265">
        <f t="shared" si="60"/>
        <v>166.00786729266565</v>
      </c>
      <c r="BA153" s="265">
        <f t="shared" si="60"/>
        <v>170.15806397498227</v>
      </c>
      <c r="BB153" s="265">
        <f t="shared" si="60"/>
        <v>174.41201557435684</v>
      </c>
      <c r="BC153" s="265">
        <f t="shared" si="60"/>
        <v>178.77231596371576</v>
      </c>
      <c r="BD153" s="265">
        <f t="shared" si="60"/>
        <v>183.24162386280864</v>
      </c>
      <c r="BE153" s="265">
        <f t="shared" si="60"/>
        <v>187.82266445937881</v>
      </c>
      <c r="BF153" s="265">
        <f t="shared" si="60"/>
        <v>192.51823107086327</v>
      </c>
      <c r="BG153" s="265">
        <f t="shared" si="60"/>
        <v>197.33118684763483</v>
      </c>
      <c r="BH153" s="265">
        <f t="shared" si="60"/>
        <v>202.26446651882566</v>
      </c>
      <c r="BI153" s="265">
        <f t="shared" si="60"/>
        <v>207.32107818179628</v>
      </c>
      <c r="BJ153" s="265">
        <f t="shared" si="60"/>
        <v>212.50410513634117</v>
      </c>
      <c r="BK153" s="265">
        <f t="shared" si="60"/>
        <v>217.81670776474968</v>
      </c>
      <c r="BL153" s="265">
        <f t="shared" si="60"/>
        <v>223.26212545886841</v>
      </c>
      <c r="BM153" s="265">
        <f t="shared" si="60"/>
        <v>228.84367859534007</v>
      </c>
      <c r="BN153" s="265" t="e">
        <f t="shared" si="60"/>
        <v>#N/A</v>
      </c>
      <c r="BO153" s="265" t="e">
        <f t="shared" si="60"/>
        <v>#N/A</v>
      </c>
      <c r="BP153" s="266" t="e">
        <f t="shared" si="60"/>
        <v>#N/A</v>
      </c>
    </row>
    <row r="154" spans="2:68">
      <c r="B154" s="1614"/>
      <c r="C154" s="98" t="s">
        <v>136</v>
      </c>
      <c r="D154" s="98"/>
      <c r="E154" s="98" t="s">
        <v>132</v>
      </c>
      <c r="F154" s="264">
        <f t="shared" si="61"/>
        <v>66.289054909090922</v>
      </c>
      <c r="G154" s="265">
        <f t="shared" si="59"/>
        <v>69.644938313863634</v>
      </c>
      <c r="H154" s="265">
        <f t="shared" si="59"/>
        <v>71.386061771710217</v>
      </c>
      <c r="I154" s="265">
        <f t="shared" si="59"/>
        <v>73.17071331600296</v>
      </c>
      <c r="J154" s="265">
        <f t="shared" si="59"/>
        <v>74.999981148903032</v>
      </c>
      <c r="K154" s="265">
        <f t="shared" si="59"/>
        <v>76.874980677625601</v>
      </c>
      <c r="L154" s="265">
        <f t="shared" si="59"/>
        <v>78.796855194566234</v>
      </c>
      <c r="M154" s="265">
        <f t="shared" si="59"/>
        <v>80.766776574430381</v>
      </c>
      <c r="N154" s="265">
        <f t="shared" si="59"/>
        <v>82.785945988791141</v>
      </c>
      <c r="O154" s="265">
        <f t="shared" si="59"/>
        <v>84.855594638510894</v>
      </c>
      <c r="P154" s="265">
        <f t="shared" si="59"/>
        <v>86.976984504473663</v>
      </c>
      <c r="Q154" s="265">
        <f t="shared" si="59"/>
        <v>89.151409117085507</v>
      </c>
      <c r="R154" s="265">
        <f t="shared" si="59"/>
        <v>91.380194345012626</v>
      </c>
      <c r="S154" s="265">
        <f t="shared" si="59"/>
        <v>93.664699203637923</v>
      </c>
      <c r="T154" s="265">
        <f t="shared" si="59"/>
        <v>96.006316683728883</v>
      </c>
      <c r="U154" s="265">
        <f t="shared" si="59"/>
        <v>98.406474600822094</v>
      </c>
      <c r="V154" s="265">
        <f t="shared" si="59"/>
        <v>100.86663646584263</v>
      </c>
      <c r="W154" s="265">
        <f t="shared" si="60"/>
        <v>103.3883023774887</v>
      </c>
      <c r="X154" s="265">
        <f t="shared" si="60"/>
        <v>105.97300993692591</v>
      </c>
      <c r="Y154" s="265">
        <f t="shared" si="60"/>
        <v>108.62233518534904</v>
      </c>
      <c r="Z154" s="265">
        <f t="shared" si="60"/>
        <v>111.33789356498276</v>
      </c>
      <c r="AA154" s="265">
        <f t="shared" si="60"/>
        <v>114.12134090410731</v>
      </c>
      <c r="AB154" s="265">
        <f t="shared" si="60"/>
        <v>116.97437442670997</v>
      </c>
      <c r="AC154" s="265">
        <f t="shared" si="60"/>
        <v>119.89873378737774</v>
      </c>
      <c r="AD154" s="265">
        <f t="shared" si="60"/>
        <v>122.89620213206216</v>
      </c>
      <c r="AE154" s="265">
        <f t="shared" si="60"/>
        <v>125.96860718536371</v>
      </c>
      <c r="AF154" s="265">
        <f t="shared" si="60"/>
        <v>129.11782236499778</v>
      </c>
      <c r="AG154" s="265">
        <f t="shared" si="60"/>
        <v>132.34576792412273</v>
      </c>
      <c r="AH154" s="265">
        <f t="shared" si="60"/>
        <v>135.65441212222578</v>
      </c>
      <c r="AI154" s="265">
        <f t="shared" si="60"/>
        <v>139.04577242528143</v>
      </c>
      <c r="AJ154" s="265">
        <f t="shared" si="60"/>
        <v>142.52191673591344</v>
      </c>
      <c r="AK154" s="265">
        <f t="shared" si="60"/>
        <v>146.08496465431128</v>
      </c>
      <c r="AL154" s="265">
        <f t="shared" si="60"/>
        <v>149.73708877066903</v>
      </c>
      <c r="AM154" s="265">
        <f t="shared" si="60"/>
        <v>153.48051598993572</v>
      </c>
      <c r="AN154" s="265">
        <f t="shared" si="60"/>
        <v>157.3175288896841</v>
      </c>
      <c r="AO154" s="265">
        <f t="shared" si="60"/>
        <v>161.25046711192618</v>
      </c>
      <c r="AP154" s="265">
        <f t="shared" si="60"/>
        <v>165.28172878972433</v>
      </c>
      <c r="AQ154" s="265">
        <f t="shared" si="60"/>
        <v>169.41377200946744</v>
      </c>
      <c r="AR154" s="265">
        <f t="shared" si="60"/>
        <v>173.64911630970411</v>
      </c>
      <c r="AS154" s="265">
        <f t="shared" si="60"/>
        <v>177.9903442174467</v>
      </c>
      <c r="AT154" s="265">
        <f t="shared" si="60"/>
        <v>182.44010282288286</v>
      </c>
      <c r="AU154" s="265">
        <f t="shared" si="60"/>
        <v>187.00110539345491</v>
      </c>
      <c r="AV154" s="265">
        <f t="shared" si="60"/>
        <v>191.67613302829128</v>
      </c>
      <c r="AW154" s="265">
        <f t="shared" si="60"/>
        <v>196.46803635399851</v>
      </c>
      <c r="AX154" s="265">
        <f t="shared" si="60"/>
        <v>201.37973726284847</v>
      </c>
      <c r="AY154" s="265">
        <f t="shared" si="60"/>
        <v>206.41423069441964</v>
      </c>
      <c r="AZ154" s="265">
        <f t="shared" si="60"/>
        <v>211.57458646178011</v>
      </c>
      <c r="BA154" s="265">
        <f t="shared" si="60"/>
        <v>216.8639511233246</v>
      </c>
      <c r="BB154" s="265">
        <f t="shared" si="60"/>
        <v>222.28554990140773</v>
      </c>
      <c r="BC154" s="265">
        <f t="shared" si="60"/>
        <v>227.8426886489429</v>
      </c>
      <c r="BD154" s="265">
        <f t="shared" si="60"/>
        <v>233.53875586516645</v>
      </c>
      <c r="BE154" s="265">
        <f t="shared" si="60"/>
        <v>239.37722476179556</v>
      </c>
      <c r="BF154" s="265">
        <f t="shared" si="60"/>
        <v>245.36165538084043</v>
      </c>
      <c r="BG154" s="265">
        <f t="shared" si="60"/>
        <v>251.4956967653614</v>
      </c>
      <c r="BH154" s="265">
        <f t="shared" si="60"/>
        <v>257.7830891844954</v>
      </c>
      <c r="BI154" s="265">
        <f t="shared" si="60"/>
        <v>264.22766641410777</v>
      </c>
      <c r="BJ154" s="265">
        <f t="shared" si="60"/>
        <v>270.83335807446048</v>
      </c>
      <c r="BK154" s="265">
        <f t="shared" si="60"/>
        <v>277.60419202632193</v>
      </c>
      <c r="BL154" s="265">
        <f t="shared" si="60"/>
        <v>284.54429682697997</v>
      </c>
      <c r="BM154" s="265">
        <f t="shared" si="60"/>
        <v>291.65790424765441</v>
      </c>
      <c r="BN154" s="265" t="e">
        <f t="shared" si="60"/>
        <v>#N/A</v>
      </c>
      <c r="BO154" s="265" t="e">
        <f t="shared" si="60"/>
        <v>#N/A</v>
      </c>
      <c r="BP154" s="266" t="e">
        <f t="shared" si="60"/>
        <v>#N/A</v>
      </c>
    </row>
    <row r="155" spans="2:68">
      <c r="B155" s="1614"/>
      <c r="C155" s="98" t="s">
        <v>136</v>
      </c>
      <c r="D155" s="98"/>
      <c r="E155" s="98" t="s">
        <v>133</v>
      </c>
      <c r="F155" s="264">
        <f t="shared" si="61"/>
        <v>78.227072888888898</v>
      </c>
      <c r="G155" s="265">
        <f t="shared" si="59"/>
        <v>82.187318453888878</v>
      </c>
      <c r="H155" s="265">
        <f t="shared" si="59"/>
        <v>84.242001415236089</v>
      </c>
      <c r="I155" s="265">
        <f t="shared" si="59"/>
        <v>86.348051450616992</v>
      </c>
      <c r="J155" s="265">
        <f t="shared" si="59"/>
        <v>88.506752736882405</v>
      </c>
      <c r="K155" s="265">
        <f t="shared" si="59"/>
        <v>90.719421555304464</v>
      </c>
      <c r="L155" s="265">
        <f t="shared" si="59"/>
        <v>92.987407094187063</v>
      </c>
      <c r="M155" s="265">
        <f t="shared" si="59"/>
        <v>95.312092271541729</v>
      </c>
      <c r="N155" s="265">
        <f t="shared" si="59"/>
        <v>97.694894578330278</v>
      </c>
      <c r="O155" s="265">
        <f t="shared" si="59"/>
        <v>100.1372669427885</v>
      </c>
      <c r="P155" s="265">
        <f t="shared" si="59"/>
        <v>102.64069861635821</v>
      </c>
      <c r="Q155" s="265">
        <f t="shared" si="59"/>
        <v>105.20671608176715</v>
      </c>
      <c r="R155" s="265">
        <f t="shared" si="59"/>
        <v>107.83688398381132</v>
      </c>
      <c r="S155" s="265">
        <f t="shared" si="59"/>
        <v>110.53280608340658</v>
      </c>
      <c r="T155" s="265">
        <f t="shared" si="59"/>
        <v>113.29612623549176</v>
      </c>
      <c r="U155" s="265">
        <f t="shared" si="59"/>
        <v>116.12852939137903</v>
      </c>
      <c r="V155" s="265">
        <f t="shared" si="59"/>
        <v>119.03174262616351</v>
      </c>
      <c r="W155" s="265">
        <f t="shared" si="60"/>
        <v>122.00753619181758</v>
      </c>
      <c r="X155" s="265">
        <f t="shared" si="60"/>
        <v>125.057724596613</v>
      </c>
      <c r="Y155" s="265">
        <f t="shared" si="60"/>
        <v>128.18416771152832</v>
      </c>
      <c r="Z155" s="265">
        <f t="shared" si="60"/>
        <v>131.38877190431651</v>
      </c>
      <c r="AA155" s="265">
        <f t="shared" si="60"/>
        <v>134.67349120192443</v>
      </c>
      <c r="AB155" s="265">
        <f t="shared" si="60"/>
        <v>138.04032848197249</v>
      </c>
      <c r="AC155" s="265">
        <f t="shared" si="60"/>
        <v>141.49133669402184</v>
      </c>
      <c r="AD155" s="265">
        <f t="shared" si="60"/>
        <v>145.02862011137236</v>
      </c>
      <c r="AE155" s="265">
        <f t="shared" si="60"/>
        <v>148.65433561415665</v>
      </c>
      <c r="AF155" s="265">
        <f t="shared" si="60"/>
        <v>152.37069400451057</v>
      </c>
      <c r="AG155" s="265">
        <f t="shared" si="60"/>
        <v>156.17996135462329</v>
      </c>
      <c r="AH155" s="265">
        <f t="shared" si="60"/>
        <v>160.08446038848888</v>
      </c>
      <c r="AI155" s="265">
        <f t="shared" si="60"/>
        <v>164.0865718982011</v>
      </c>
      <c r="AJ155" s="265">
        <f t="shared" si="60"/>
        <v>168.18873619565611</v>
      </c>
      <c r="AK155" s="265">
        <f t="shared" si="60"/>
        <v>172.3934546005475</v>
      </c>
      <c r="AL155" s="265">
        <f t="shared" si="60"/>
        <v>176.70329096556114</v>
      </c>
      <c r="AM155" s="265">
        <f t="shared" si="60"/>
        <v>181.12087323970016</v>
      </c>
      <c r="AN155" s="265">
        <f t="shared" si="60"/>
        <v>185.64889507069265</v>
      </c>
      <c r="AO155" s="265">
        <f t="shared" si="60"/>
        <v>190.29011744745995</v>
      </c>
      <c r="AP155" s="265">
        <f t="shared" si="60"/>
        <v>195.04737038364641</v>
      </c>
      <c r="AQ155" s="265">
        <f t="shared" si="60"/>
        <v>199.92355464323757</v>
      </c>
      <c r="AR155" s="265">
        <f t="shared" si="60"/>
        <v>204.9216435093185</v>
      </c>
      <c r="AS155" s="265">
        <f t="shared" si="60"/>
        <v>210.04468459705146</v>
      </c>
      <c r="AT155" s="265">
        <f t="shared" si="60"/>
        <v>215.29580171197773</v>
      </c>
      <c r="AU155" s="265">
        <f t="shared" si="60"/>
        <v>220.67819675477716</v>
      </c>
      <c r="AV155" s="265">
        <f t="shared" si="60"/>
        <v>226.19515167364656</v>
      </c>
      <c r="AW155" s="265">
        <f t="shared" si="60"/>
        <v>231.85003046548769</v>
      </c>
      <c r="AX155" s="265">
        <f t="shared" si="60"/>
        <v>237.64628122712486</v>
      </c>
      <c r="AY155" s="265">
        <f t="shared" si="60"/>
        <v>243.58743825780294</v>
      </c>
      <c r="AZ155" s="265">
        <f t="shared" si="60"/>
        <v>249.67712421424798</v>
      </c>
      <c r="BA155" s="265">
        <f t="shared" si="60"/>
        <v>255.91905231960416</v>
      </c>
      <c r="BB155" s="265">
        <f t="shared" si="60"/>
        <v>262.31702862759425</v>
      </c>
      <c r="BC155" s="265">
        <f t="shared" si="60"/>
        <v>268.87495434328412</v>
      </c>
      <c r="BD155" s="265">
        <f t="shared" si="60"/>
        <v>275.59682820186617</v>
      </c>
      <c r="BE155" s="265">
        <f t="shared" si="60"/>
        <v>282.48674890691279</v>
      </c>
      <c r="BF155" s="265">
        <f t="shared" si="60"/>
        <v>289.54891762958562</v>
      </c>
      <c r="BG155" s="265">
        <f t="shared" si="60"/>
        <v>296.78764057032521</v>
      </c>
      <c r="BH155" s="265">
        <f t="shared" si="60"/>
        <v>304.2073315845833</v>
      </c>
      <c r="BI155" s="265">
        <f t="shared" si="60"/>
        <v>311.81251487419786</v>
      </c>
      <c r="BJ155" s="265">
        <f t="shared" si="60"/>
        <v>319.60782774605275</v>
      </c>
      <c r="BK155" s="265">
        <f t="shared" si="60"/>
        <v>327.59802343970404</v>
      </c>
      <c r="BL155" s="265">
        <f t="shared" si="60"/>
        <v>335.7879740256966</v>
      </c>
      <c r="BM155" s="265">
        <f t="shared" si="60"/>
        <v>344.18267337633893</v>
      </c>
      <c r="BN155" s="265" t="e">
        <f t="shared" si="60"/>
        <v>#N/A</v>
      </c>
      <c r="BO155" s="265" t="e">
        <f t="shared" si="60"/>
        <v>#N/A</v>
      </c>
      <c r="BP155" s="266" t="e">
        <f t="shared" si="60"/>
        <v>#N/A</v>
      </c>
    </row>
    <row r="156" spans="2:68">
      <c r="B156" s="1614"/>
      <c r="C156" s="98" t="s">
        <v>136</v>
      </c>
      <c r="D156" s="98"/>
      <c r="E156" s="98" t="s">
        <v>134</v>
      </c>
      <c r="F156" s="264">
        <f t="shared" si="61"/>
        <v>90</v>
      </c>
      <c r="G156" s="265">
        <f t="shared" si="59"/>
        <v>94.556249999999977</v>
      </c>
      <c r="H156" s="265">
        <f t="shared" si="59"/>
        <v>96.920156249999962</v>
      </c>
      <c r="I156" s="265">
        <f t="shared" si="59"/>
        <v>99.343160156249965</v>
      </c>
      <c r="J156" s="265">
        <f t="shared" si="59"/>
        <v>101.82673916015619</v>
      </c>
      <c r="K156" s="265">
        <f t="shared" si="59"/>
        <v>104.3724076391601</v>
      </c>
      <c r="L156" s="265">
        <f t="shared" si="59"/>
        <v>106.98171783013909</v>
      </c>
      <c r="M156" s="265">
        <f t="shared" si="59"/>
        <v>109.65626077589255</v>
      </c>
      <c r="N156" s="265">
        <f t="shared" si="59"/>
        <v>112.39766729528986</v>
      </c>
      <c r="O156" s="265">
        <f t="shared" si="59"/>
        <v>115.20760897767208</v>
      </c>
      <c r="P156" s="265">
        <f t="shared" si="59"/>
        <v>118.08779920211389</v>
      </c>
      <c r="Q156" s="265">
        <f t="shared" si="59"/>
        <v>121.03999418216672</v>
      </c>
      <c r="R156" s="265">
        <f t="shared" si="59"/>
        <v>124.06599403672087</v>
      </c>
      <c r="S156" s="265">
        <f t="shared" si="59"/>
        <v>127.16764388763887</v>
      </c>
      <c r="T156" s="265">
        <f t="shared" si="59"/>
        <v>130.34683498482985</v>
      </c>
      <c r="U156" s="265">
        <f t="shared" si="59"/>
        <v>133.60550585945057</v>
      </c>
      <c r="V156" s="265">
        <f t="shared" si="59"/>
        <v>136.94564350593683</v>
      </c>
      <c r="W156" s="265">
        <f t="shared" si="60"/>
        <v>140.36928459358523</v>
      </c>
      <c r="X156" s="265">
        <f t="shared" si="60"/>
        <v>143.87851670842485</v>
      </c>
      <c r="Y156" s="265">
        <f t="shared" si="60"/>
        <v>147.47547962613547</v>
      </c>
      <c r="Z156" s="265">
        <f t="shared" si="60"/>
        <v>151.16236661678886</v>
      </c>
      <c r="AA156" s="265">
        <f t="shared" si="60"/>
        <v>154.94142578220854</v>
      </c>
      <c r="AB156" s="265">
        <f t="shared" si="60"/>
        <v>158.81496142676374</v>
      </c>
      <c r="AC156" s="265">
        <f t="shared" si="60"/>
        <v>162.78533546243284</v>
      </c>
      <c r="AD156" s="265">
        <f t="shared" si="60"/>
        <v>166.85496884899365</v>
      </c>
      <c r="AE156" s="265">
        <f t="shared" si="60"/>
        <v>171.02634307021847</v>
      </c>
      <c r="AF156" s="265">
        <f t="shared" si="60"/>
        <v>175.30200164697391</v>
      </c>
      <c r="AG156" s="265">
        <f t="shared" si="60"/>
        <v>179.68455168814825</v>
      </c>
      <c r="AH156" s="265">
        <f t="shared" si="60"/>
        <v>184.17666548035191</v>
      </c>
      <c r="AI156" s="265">
        <f t="shared" si="60"/>
        <v>188.78108211736071</v>
      </c>
      <c r="AJ156" s="265">
        <f t="shared" si="60"/>
        <v>193.50060917029472</v>
      </c>
      <c r="AK156" s="265">
        <f t="shared" si="60"/>
        <v>198.3381243995521</v>
      </c>
      <c r="AL156" s="265">
        <f t="shared" si="60"/>
        <v>203.29657750954084</v>
      </c>
      <c r="AM156" s="265">
        <f t="shared" si="60"/>
        <v>208.37899194727933</v>
      </c>
      <c r="AN156" s="265">
        <f t="shared" si="60"/>
        <v>213.58846674596128</v>
      </c>
      <c r="AO156" s="265">
        <f t="shared" si="60"/>
        <v>218.92817841461033</v>
      </c>
      <c r="AP156" s="265">
        <f t="shared" si="60"/>
        <v>224.40138287497555</v>
      </c>
      <c r="AQ156" s="265">
        <f t="shared" si="60"/>
        <v>230.01141744684995</v>
      </c>
      <c r="AR156" s="265">
        <f t="shared" si="60"/>
        <v>235.76170288302117</v>
      </c>
      <c r="AS156" s="265">
        <f t="shared" si="60"/>
        <v>241.65574545509668</v>
      </c>
      <c r="AT156" s="265">
        <f t="shared" si="60"/>
        <v>247.6971390914741</v>
      </c>
      <c r="AU156" s="265">
        <f t="shared" si="60"/>
        <v>253.88956756876092</v>
      </c>
      <c r="AV156" s="265">
        <f t="shared" ref="AV156:BP156" si="62">$F156*AV$103</f>
        <v>260.23680675797993</v>
      </c>
      <c r="AW156" s="265">
        <f t="shared" si="62"/>
        <v>266.74272692692938</v>
      </c>
      <c r="AX156" s="265">
        <f t="shared" si="62"/>
        <v>273.41129510010262</v>
      </c>
      <c r="AY156" s="265">
        <f t="shared" si="62"/>
        <v>280.24657747760511</v>
      </c>
      <c r="AZ156" s="265">
        <f t="shared" si="62"/>
        <v>287.2527419145452</v>
      </c>
      <c r="BA156" s="265">
        <f t="shared" si="62"/>
        <v>294.43406046240881</v>
      </c>
      <c r="BB156" s="265">
        <f t="shared" si="62"/>
        <v>301.79491197396902</v>
      </c>
      <c r="BC156" s="265">
        <f t="shared" si="62"/>
        <v>309.33978477331823</v>
      </c>
      <c r="BD156" s="265">
        <f t="shared" si="62"/>
        <v>317.07327939265116</v>
      </c>
      <c r="BE156" s="265">
        <f t="shared" si="62"/>
        <v>325.00011137746736</v>
      </c>
      <c r="BF156" s="265">
        <f t="shared" si="62"/>
        <v>333.12511416190404</v>
      </c>
      <c r="BG156" s="265">
        <f t="shared" si="62"/>
        <v>341.45324201595162</v>
      </c>
      <c r="BH156" s="265">
        <f t="shared" si="62"/>
        <v>349.98957306635032</v>
      </c>
      <c r="BI156" s="265">
        <f t="shared" si="62"/>
        <v>358.73931239300907</v>
      </c>
      <c r="BJ156" s="265">
        <f t="shared" si="62"/>
        <v>367.70779520283429</v>
      </c>
      <c r="BK156" s="265">
        <f t="shared" si="62"/>
        <v>376.90049008290504</v>
      </c>
      <c r="BL156" s="265">
        <f t="shared" si="62"/>
        <v>386.32300233497767</v>
      </c>
      <c r="BM156" s="265">
        <f t="shared" si="62"/>
        <v>395.98107739335205</v>
      </c>
      <c r="BN156" s="265" t="e">
        <f t="shared" si="62"/>
        <v>#N/A</v>
      </c>
      <c r="BO156" s="265" t="e">
        <f t="shared" si="62"/>
        <v>#N/A</v>
      </c>
      <c r="BP156" s="266" t="e">
        <f t="shared" si="62"/>
        <v>#N/A</v>
      </c>
    </row>
    <row r="157" spans="2:68">
      <c r="B157" s="1614"/>
      <c r="C157" s="98"/>
      <c r="D157" s="98"/>
      <c r="E157" s="98"/>
      <c r="F157" s="267"/>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c r="BJ157" s="265"/>
      <c r="BK157" s="265"/>
      <c r="BL157" s="265"/>
      <c r="BM157" s="265"/>
      <c r="BN157" s="265"/>
      <c r="BO157" s="265"/>
      <c r="BP157" s="266"/>
    </row>
    <row r="158" spans="2:68">
      <c r="B158" s="1614"/>
      <c r="C158" s="98" t="s">
        <v>137</v>
      </c>
      <c r="D158" s="98"/>
      <c r="E158" s="98" t="s">
        <v>129</v>
      </c>
      <c r="F158" s="264">
        <f>F151</f>
        <v>36.663701500000002</v>
      </c>
      <c r="G158" s="265">
        <f t="shared" ref="G158:V163" si="63">$F158*G$103</f>
        <v>38.519801388437493</v>
      </c>
      <c r="H158" s="265">
        <f t="shared" si="63"/>
        <v>39.482796423148429</v>
      </c>
      <c r="I158" s="265">
        <f t="shared" si="63"/>
        <v>40.469866333727133</v>
      </c>
      <c r="J158" s="265">
        <f t="shared" si="63"/>
        <v>41.48161299207031</v>
      </c>
      <c r="K158" s="265">
        <f t="shared" si="63"/>
        <v>42.518653316872062</v>
      </c>
      <c r="L158" s="265">
        <f t="shared" si="63"/>
        <v>43.581619649793858</v>
      </c>
      <c r="M158" s="265">
        <f t="shared" si="63"/>
        <v>44.671160141038705</v>
      </c>
      <c r="N158" s="265">
        <f t="shared" si="63"/>
        <v>45.787939144564668</v>
      </c>
      <c r="O158" s="265">
        <f t="shared" si="63"/>
        <v>46.932637623178771</v>
      </c>
      <c r="P158" s="265">
        <f t="shared" si="63"/>
        <v>48.105953563758241</v>
      </c>
      <c r="Q158" s="265">
        <f t="shared" si="63"/>
        <v>49.308602402852195</v>
      </c>
      <c r="R158" s="265">
        <f t="shared" si="63"/>
        <v>50.541317462923487</v>
      </c>
      <c r="S158" s="265">
        <f t="shared" si="63"/>
        <v>51.804850399496573</v>
      </c>
      <c r="T158" s="265">
        <f t="shared" si="63"/>
        <v>53.099971659483984</v>
      </c>
      <c r="U158" s="265">
        <f t="shared" si="63"/>
        <v>54.427470950971085</v>
      </c>
      <c r="V158" s="265">
        <f t="shared" si="63"/>
        <v>55.788157724745354</v>
      </c>
      <c r="W158" s="265">
        <f t="shared" ref="W158:BP163" si="64">$F158*W$103</f>
        <v>57.182861667863982</v>
      </c>
      <c r="X158" s="265">
        <f t="shared" si="64"/>
        <v>58.612433209560578</v>
      </c>
      <c r="Y158" s="265">
        <f t="shared" si="64"/>
        <v>60.07774403979959</v>
      </c>
      <c r="Z158" s="265">
        <f t="shared" si="64"/>
        <v>61.579687640794575</v>
      </c>
      <c r="AA158" s="265">
        <f t="shared" si="64"/>
        <v>63.119179831814428</v>
      </c>
      <c r="AB158" s="265">
        <f t="shared" si="64"/>
        <v>64.697159327609782</v>
      </c>
      <c r="AC158" s="265">
        <f t="shared" si="64"/>
        <v>66.314588310800033</v>
      </c>
      <c r="AD158" s="265">
        <f t="shared" si="64"/>
        <v>67.972453018570022</v>
      </c>
      <c r="AE158" s="265">
        <f t="shared" si="64"/>
        <v>69.671764344034273</v>
      </c>
      <c r="AF158" s="265">
        <f t="shared" si="64"/>
        <v>71.413558452635115</v>
      </c>
      <c r="AG158" s="265">
        <f t="shared" si="64"/>
        <v>73.198897413950974</v>
      </c>
      <c r="AH158" s="265">
        <f t="shared" si="64"/>
        <v>75.028869849299753</v>
      </c>
      <c r="AI158" s="265">
        <f t="shared" si="64"/>
        <v>76.904591595532239</v>
      </c>
      <c r="AJ158" s="265">
        <f t="shared" si="64"/>
        <v>78.827206385420538</v>
      </c>
      <c r="AK158" s="265">
        <f t="shared" si="64"/>
        <v>80.797886545056059</v>
      </c>
      <c r="AL158" s="265">
        <f t="shared" si="64"/>
        <v>82.817833708682443</v>
      </c>
      <c r="AM158" s="265">
        <f t="shared" si="64"/>
        <v>84.888279551399492</v>
      </c>
      <c r="AN158" s="265">
        <f t="shared" si="64"/>
        <v>87.010486540184459</v>
      </c>
      <c r="AO158" s="265">
        <f t="shared" si="64"/>
        <v>89.185748703689072</v>
      </c>
      <c r="AP158" s="265">
        <f t="shared" si="64"/>
        <v>91.415392421281297</v>
      </c>
      <c r="AQ158" s="265">
        <f t="shared" si="64"/>
        <v>93.700777231813319</v>
      </c>
      <c r="AR158" s="265">
        <f t="shared" si="64"/>
        <v>96.043296662608654</v>
      </c>
      <c r="AS158" s="265">
        <f t="shared" si="64"/>
        <v>98.444379079173856</v>
      </c>
      <c r="AT158" s="265">
        <f t="shared" si="64"/>
        <v>100.9054885561532</v>
      </c>
      <c r="AU158" s="265">
        <f t="shared" si="64"/>
        <v>103.42812577005702</v>
      </c>
      <c r="AV158" s="265">
        <f t="shared" si="64"/>
        <v>106.01382891430843</v>
      </c>
      <c r="AW158" s="265">
        <f t="shared" si="64"/>
        <v>108.66417463716613</v>
      </c>
      <c r="AX158" s="265">
        <f t="shared" si="64"/>
        <v>111.38077900309527</v>
      </c>
      <c r="AY158" s="265">
        <f t="shared" si="64"/>
        <v>114.16529847817263</v>
      </c>
      <c r="AZ158" s="265">
        <f t="shared" si="64"/>
        <v>117.01943094012694</v>
      </c>
      <c r="BA158" s="265">
        <f t="shared" si="64"/>
        <v>119.94491671363009</v>
      </c>
      <c r="BB158" s="265">
        <f t="shared" si="64"/>
        <v>122.94353963147086</v>
      </c>
      <c r="BC158" s="265">
        <f t="shared" si="64"/>
        <v>126.01712812225763</v>
      </c>
      <c r="BD158" s="265">
        <f t="shared" si="64"/>
        <v>129.16755632531405</v>
      </c>
      <c r="BE158" s="265">
        <f t="shared" si="64"/>
        <v>132.39674523344686</v>
      </c>
      <c r="BF158" s="265">
        <f t="shared" si="64"/>
        <v>135.70666386428303</v>
      </c>
      <c r="BG158" s="265">
        <f t="shared" si="64"/>
        <v>139.09933046089009</v>
      </c>
      <c r="BH158" s="265">
        <f t="shared" si="64"/>
        <v>142.57681372241231</v>
      </c>
      <c r="BI158" s="265">
        <f t="shared" si="64"/>
        <v>146.14123406547262</v>
      </c>
      <c r="BJ158" s="265">
        <f t="shared" si="64"/>
        <v>149.79476491710943</v>
      </c>
      <c r="BK158" s="265">
        <f t="shared" si="64"/>
        <v>153.53963404003713</v>
      </c>
      <c r="BL158" s="265">
        <f t="shared" si="64"/>
        <v>157.37812489103806</v>
      </c>
      <c r="BM158" s="265">
        <f t="shared" si="64"/>
        <v>161.31257801331398</v>
      </c>
      <c r="BN158" s="265" t="e">
        <f t="shared" si="64"/>
        <v>#N/A</v>
      </c>
      <c r="BO158" s="265" t="e">
        <f t="shared" si="64"/>
        <v>#N/A</v>
      </c>
      <c r="BP158" s="266" t="e">
        <f t="shared" si="64"/>
        <v>#N/A</v>
      </c>
    </row>
    <row r="159" spans="2:68">
      <c r="B159" s="1614"/>
      <c r="C159" s="98" t="s">
        <v>137</v>
      </c>
      <c r="D159" s="98"/>
      <c r="E159" s="98" t="s">
        <v>130</v>
      </c>
      <c r="F159" s="264">
        <f t="shared" ref="F159:F163" si="65">F152</f>
        <v>42.326046222222232</v>
      </c>
      <c r="G159" s="265">
        <f t="shared" si="63"/>
        <v>44.468802312222216</v>
      </c>
      <c r="H159" s="265">
        <f t="shared" si="63"/>
        <v>45.580522370027772</v>
      </c>
      <c r="I159" s="265">
        <f t="shared" si="63"/>
        <v>46.720035429278461</v>
      </c>
      <c r="J159" s="265">
        <f t="shared" si="63"/>
        <v>47.888036315010417</v>
      </c>
      <c r="K159" s="265">
        <f t="shared" si="63"/>
        <v>49.085237222885681</v>
      </c>
      <c r="L159" s="265">
        <f t="shared" si="63"/>
        <v>50.312368153457811</v>
      </c>
      <c r="M159" s="265">
        <f t="shared" si="63"/>
        <v>51.570177357294256</v>
      </c>
      <c r="N159" s="265">
        <f t="shared" si="63"/>
        <v>52.859431791226612</v>
      </c>
      <c r="O159" s="265">
        <f t="shared" si="63"/>
        <v>54.180917586007261</v>
      </c>
      <c r="P159" s="265">
        <f t="shared" si="63"/>
        <v>55.535440525657442</v>
      </c>
      <c r="Q159" s="265">
        <f t="shared" si="63"/>
        <v>56.92382653879887</v>
      </c>
      <c r="R159" s="265">
        <f t="shared" si="63"/>
        <v>58.346922202268836</v>
      </c>
      <c r="S159" s="265">
        <f t="shared" si="63"/>
        <v>59.80559525732555</v>
      </c>
      <c r="T159" s="265">
        <f t="shared" si="63"/>
        <v>61.300735138758689</v>
      </c>
      <c r="U159" s="265">
        <f t="shared" si="63"/>
        <v>62.833253517227654</v>
      </c>
      <c r="V159" s="265">
        <f t="shared" si="63"/>
        <v>64.404084855158331</v>
      </c>
      <c r="W159" s="265">
        <f t="shared" si="64"/>
        <v>66.014186976537289</v>
      </c>
      <c r="X159" s="265">
        <f t="shared" si="64"/>
        <v>67.66454165095071</v>
      </c>
      <c r="Y159" s="265">
        <f t="shared" si="64"/>
        <v>69.356155192224477</v>
      </c>
      <c r="Z159" s="265">
        <f t="shared" si="64"/>
        <v>71.090059072030087</v>
      </c>
      <c r="AA159" s="265">
        <f t="shared" si="64"/>
        <v>72.867310548830829</v>
      </c>
      <c r="AB159" s="265">
        <f t="shared" si="64"/>
        <v>74.688993312551588</v>
      </c>
      <c r="AC159" s="265">
        <f t="shared" si="64"/>
        <v>76.556218145365378</v>
      </c>
      <c r="AD159" s="265">
        <f t="shared" si="64"/>
        <v>78.470123598999507</v>
      </c>
      <c r="AE159" s="265">
        <f t="shared" si="64"/>
        <v>80.431876688974484</v>
      </c>
      <c r="AF159" s="265">
        <f t="shared" si="64"/>
        <v>82.442673606198838</v>
      </c>
      <c r="AG159" s="265">
        <f t="shared" si="64"/>
        <v>84.503740446353802</v>
      </c>
      <c r="AH159" s="265">
        <f t="shared" si="64"/>
        <v>86.616333957512637</v>
      </c>
      <c r="AI159" s="265">
        <f t="shared" si="64"/>
        <v>88.781742306450454</v>
      </c>
      <c r="AJ159" s="265">
        <f t="shared" si="64"/>
        <v>91.001285864111708</v>
      </c>
      <c r="AK159" s="265">
        <f t="shared" si="64"/>
        <v>93.276318010714505</v>
      </c>
      <c r="AL159" s="265">
        <f t="shared" si="64"/>
        <v>95.608225960982338</v>
      </c>
      <c r="AM159" s="265">
        <f t="shared" si="64"/>
        <v>97.998431610006875</v>
      </c>
      <c r="AN159" s="265">
        <f t="shared" si="64"/>
        <v>100.44839240025705</v>
      </c>
      <c r="AO159" s="265">
        <f t="shared" si="64"/>
        <v>102.95960221026347</v>
      </c>
      <c r="AP159" s="265">
        <f t="shared" si="64"/>
        <v>105.53359226552004</v>
      </c>
      <c r="AQ159" s="265">
        <f t="shared" si="64"/>
        <v>108.17193207215804</v>
      </c>
      <c r="AR159" s="265">
        <f t="shared" si="64"/>
        <v>110.87623037396199</v>
      </c>
      <c r="AS159" s="265">
        <f t="shared" si="64"/>
        <v>113.64813613331103</v>
      </c>
      <c r="AT159" s="265">
        <f t="shared" si="64"/>
        <v>116.48933953664381</v>
      </c>
      <c r="AU159" s="265">
        <f t="shared" si="64"/>
        <v>119.40157302505988</v>
      </c>
      <c r="AV159" s="265">
        <f t="shared" si="64"/>
        <v>122.38661235068636</v>
      </c>
      <c r="AW159" s="265">
        <f t="shared" si="64"/>
        <v>125.4462776594535</v>
      </c>
      <c r="AX159" s="265">
        <f t="shared" si="64"/>
        <v>128.58243460093985</v>
      </c>
      <c r="AY159" s="265">
        <f t="shared" si="64"/>
        <v>131.79699546596331</v>
      </c>
      <c r="AZ159" s="265">
        <f t="shared" si="64"/>
        <v>135.09192035261236</v>
      </c>
      <c r="BA159" s="265">
        <f t="shared" si="64"/>
        <v>138.46921836142766</v>
      </c>
      <c r="BB159" s="265">
        <f t="shared" si="64"/>
        <v>141.93094882046336</v>
      </c>
      <c r="BC159" s="265">
        <f t="shared" si="64"/>
        <v>145.47922254097494</v>
      </c>
      <c r="BD159" s="265">
        <f t="shared" si="64"/>
        <v>149.11620310449931</v>
      </c>
      <c r="BE159" s="265">
        <f t="shared" si="64"/>
        <v>152.84410818211174</v>
      </c>
      <c r="BF159" s="265">
        <f t="shared" si="64"/>
        <v>156.66521088666454</v>
      </c>
      <c r="BG159" s="265">
        <f t="shared" si="64"/>
        <v>160.58184115883114</v>
      </c>
      <c r="BH159" s="265">
        <f t="shared" si="64"/>
        <v>164.59638718780189</v>
      </c>
      <c r="BI159" s="265">
        <f t="shared" si="64"/>
        <v>168.71129686749691</v>
      </c>
      <c r="BJ159" s="265">
        <f t="shared" si="64"/>
        <v>172.92907928918433</v>
      </c>
      <c r="BK159" s="265">
        <f t="shared" si="64"/>
        <v>177.25230627141391</v>
      </c>
      <c r="BL159" s="265">
        <f t="shared" si="64"/>
        <v>181.68361392819924</v>
      </c>
      <c r="BM159" s="265">
        <f t="shared" si="64"/>
        <v>186.2257042764042</v>
      </c>
      <c r="BN159" s="265" t="e">
        <f t="shared" si="64"/>
        <v>#N/A</v>
      </c>
      <c r="BO159" s="265" t="e">
        <f t="shared" si="64"/>
        <v>#N/A</v>
      </c>
      <c r="BP159" s="266" t="e">
        <f t="shared" si="64"/>
        <v>#N/A</v>
      </c>
    </row>
    <row r="160" spans="2:68">
      <c r="B160" s="1614"/>
      <c r="C160" s="98" t="s">
        <v>137</v>
      </c>
      <c r="D160" s="98"/>
      <c r="E160" s="98" t="s">
        <v>131</v>
      </c>
      <c r="F160" s="264">
        <f t="shared" si="65"/>
        <v>52.012412333333337</v>
      </c>
      <c r="G160" s="265">
        <f t="shared" si="63"/>
        <v>54.645540707708321</v>
      </c>
      <c r="H160" s="265">
        <f t="shared" si="63"/>
        <v>56.011679225401025</v>
      </c>
      <c r="I160" s="265">
        <f t="shared" si="63"/>
        <v>57.41197120603605</v>
      </c>
      <c r="J160" s="265">
        <f t="shared" si="63"/>
        <v>58.847270486186943</v>
      </c>
      <c r="K160" s="265">
        <f t="shared" si="63"/>
        <v>60.318452248341615</v>
      </c>
      <c r="L160" s="265">
        <f t="shared" si="63"/>
        <v>61.826413554550143</v>
      </c>
      <c r="M160" s="265">
        <f t="shared" si="63"/>
        <v>63.372073893413898</v>
      </c>
      <c r="N160" s="265">
        <f t="shared" si="63"/>
        <v>64.956375740749237</v>
      </c>
      <c r="O160" s="265">
        <f t="shared" si="63"/>
        <v>66.580285134267953</v>
      </c>
      <c r="P160" s="265">
        <f t="shared" si="63"/>
        <v>68.244792262624657</v>
      </c>
      <c r="Q160" s="265">
        <f t="shared" si="63"/>
        <v>69.950912069190267</v>
      </c>
      <c r="R160" s="265">
        <f t="shared" si="63"/>
        <v>71.699684870920009</v>
      </c>
      <c r="S160" s="265">
        <f t="shared" si="63"/>
        <v>73.492176992693004</v>
      </c>
      <c r="T160" s="265">
        <f t="shared" si="63"/>
        <v>75.329481417510323</v>
      </c>
      <c r="U160" s="265">
        <f t="shared" si="63"/>
        <v>77.212718452948081</v>
      </c>
      <c r="V160" s="265">
        <f t="shared" si="63"/>
        <v>79.143036414271762</v>
      </c>
      <c r="W160" s="265">
        <f t="shared" si="64"/>
        <v>81.121612324628558</v>
      </c>
      <c r="X160" s="265">
        <f t="shared" si="64"/>
        <v>83.149652632744264</v>
      </c>
      <c r="Y160" s="265">
        <f t="shared" si="64"/>
        <v>85.228393948562868</v>
      </c>
      <c r="Z160" s="265">
        <f t="shared" si="64"/>
        <v>87.35910379727693</v>
      </c>
      <c r="AA160" s="265">
        <f t="shared" si="64"/>
        <v>89.543081392208848</v>
      </c>
      <c r="AB160" s="265">
        <f t="shared" si="64"/>
        <v>91.781658427014051</v>
      </c>
      <c r="AC160" s="265">
        <f t="shared" si="64"/>
        <v>94.076199887689413</v>
      </c>
      <c r="AD160" s="265">
        <f t="shared" si="64"/>
        <v>96.428104884881634</v>
      </c>
      <c r="AE160" s="265">
        <f t="shared" si="64"/>
        <v>98.838807507003665</v>
      </c>
      <c r="AF160" s="265">
        <f t="shared" si="64"/>
        <v>101.30977769467874</v>
      </c>
      <c r="AG160" s="265">
        <f t="shared" si="64"/>
        <v>103.84252213704569</v>
      </c>
      <c r="AH160" s="265">
        <f t="shared" si="64"/>
        <v>106.43858519047183</v>
      </c>
      <c r="AI160" s="265">
        <f t="shared" si="64"/>
        <v>109.09954982023363</v>
      </c>
      <c r="AJ160" s="265">
        <f t="shared" si="64"/>
        <v>111.82703856573946</v>
      </c>
      <c r="AK160" s="265">
        <f t="shared" si="64"/>
        <v>114.62271452988294</v>
      </c>
      <c r="AL160" s="265">
        <f t="shared" si="64"/>
        <v>117.48828239312999</v>
      </c>
      <c r="AM160" s="265">
        <f t="shared" si="64"/>
        <v>120.42548945295822</v>
      </c>
      <c r="AN160" s="265">
        <f t="shared" si="64"/>
        <v>123.43612668928216</v>
      </c>
      <c r="AO160" s="265">
        <f t="shared" si="64"/>
        <v>126.52202985651421</v>
      </c>
      <c r="AP160" s="265">
        <f t="shared" si="64"/>
        <v>129.68508060292706</v>
      </c>
      <c r="AQ160" s="265">
        <f t="shared" si="64"/>
        <v>132.92720761800024</v>
      </c>
      <c r="AR160" s="265">
        <f t="shared" si="64"/>
        <v>136.25038780845023</v>
      </c>
      <c r="AS160" s="265">
        <f t="shared" si="64"/>
        <v>139.65664750366147</v>
      </c>
      <c r="AT160" s="265">
        <f t="shared" si="64"/>
        <v>143.14806369125301</v>
      </c>
      <c r="AU160" s="265">
        <f t="shared" si="64"/>
        <v>146.72676528353432</v>
      </c>
      <c r="AV160" s="265">
        <f t="shared" si="64"/>
        <v>150.39493441562266</v>
      </c>
      <c r="AW160" s="265">
        <f t="shared" si="64"/>
        <v>154.1548077760132</v>
      </c>
      <c r="AX160" s="265">
        <f t="shared" si="64"/>
        <v>158.00867797041352</v>
      </c>
      <c r="AY160" s="265">
        <f t="shared" si="64"/>
        <v>161.95889491967384</v>
      </c>
      <c r="AZ160" s="265">
        <f t="shared" si="64"/>
        <v>166.00786729266565</v>
      </c>
      <c r="BA160" s="265">
        <f t="shared" si="64"/>
        <v>170.15806397498227</v>
      </c>
      <c r="BB160" s="265">
        <f t="shared" si="64"/>
        <v>174.41201557435684</v>
      </c>
      <c r="BC160" s="265">
        <f t="shared" si="64"/>
        <v>178.77231596371576</v>
      </c>
      <c r="BD160" s="265">
        <f t="shared" si="64"/>
        <v>183.24162386280864</v>
      </c>
      <c r="BE160" s="265">
        <f t="shared" si="64"/>
        <v>187.82266445937881</v>
      </c>
      <c r="BF160" s="265">
        <f t="shared" si="64"/>
        <v>192.51823107086327</v>
      </c>
      <c r="BG160" s="265">
        <f t="shared" si="64"/>
        <v>197.33118684763483</v>
      </c>
      <c r="BH160" s="265">
        <f t="shared" si="64"/>
        <v>202.26446651882566</v>
      </c>
      <c r="BI160" s="265">
        <f t="shared" si="64"/>
        <v>207.32107818179628</v>
      </c>
      <c r="BJ160" s="265">
        <f t="shared" si="64"/>
        <v>212.50410513634117</v>
      </c>
      <c r="BK160" s="265">
        <f t="shared" si="64"/>
        <v>217.81670776474968</v>
      </c>
      <c r="BL160" s="265">
        <f t="shared" si="64"/>
        <v>223.26212545886841</v>
      </c>
      <c r="BM160" s="265">
        <f t="shared" si="64"/>
        <v>228.84367859534007</v>
      </c>
      <c r="BN160" s="265" t="e">
        <f t="shared" si="64"/>
        <v>#N/A</v>
      </c>
      <c r="BO160" s="265" t="e">
        <f t="shared" si="64"/>
        <v>#N/A</v>
      </c>
      <c r="BP160" s="266" t="e">
        <f t="shared" si="64"/>
        <v>#N/A</v>
      </c>
    </row>
    <row r="161" spans="2:68">
      <c r="B161" s="1614"/>
      <c r="C161" s="98" t="s">
        <v>137</v>
      </c>
      <c r="D161" s="98"/>
      <c r="E161" s="98" t="s">
        <v>132</v>
      </c>
      <c r="F161" s="264">
        <f t="shared" si="65"/>
        <v>66.289054909090922</v>
      </c>
      <c r="G161" s="265">
        <f t="shared" si="63"/>
        <v>69.644938313863634</v>
      </c>
      <c r="H161" s="265">
        <f t="shared" si="63"/>
        <v>71.386061771710217</v>
      </c>
      <c r="I161" s="265">
        <f t="shared" si="63"/>
        <v>73.17071331600296</v>
      </c>
      <c r="J161" s="265">
        <f t="shared" si="63"/>
        <v>74.999981148903032</v>
      </c>
      <c r="K161" s="265">
        <f t="shared" si="63"/>
        <v>76.874980677625601</v>
      </c>
      <c r="L161" s="265">
        <f t="shared" si="63"/>
        <v>78.796855194566234</v>
      </c>
      <c r="M161" s="265">
        <f t="shared" si="63"/>
        <v>80.766776574430381</v>
      </c>
      <c r="N161" s="265">
        <f t="shared" si="63"/>
        <v>82.785945988791141</v>
      </c>
      <c r="O161" s="265">
        <f t="shared" si="63"/>
        <v>84.855594638510894</v>
      </c>
      <c r="P161" s="265">
        <f t="shared" si="63"/>
        <v>86.976984504473663</v>
      </c>
      <c r="Q161" s="265">
        <f t="shared" si="63"/>
        <v>89.151409117085507</v>
      </c>
      <c r="R161" s="265">
        <f t="shared" si="63"/>
        <v>91.380194345012626</v>
      </c>
      <c r="S161" s="265">
        <f t="shared" si="63"/>
        <v>93.664699203637923</v>
      </c>
      <c r="T161" s="265">
        <f t="shared" si="63"/>
        <v>96.006316683728883</v>
      </c>
      <c r="U161" s="265">
        <f t="shared" si="63"/>
        <v>98.406474600822094</v>
      </c>
      <c r="V161" s="265">
        <f t="shared" si="63"/>
        <v>100.86663646584263</v>
      </c>
      <c r="W161" s="265">
        <f t="shared" si="64"/>
        <v>103.3883023774887</v>
      </c>
      <c r="X161" s="265">
        <f t="shared" si="64"/>
        <v>105.97300993692591</v>
      </c>
      <c r="Y161" s="265">
        <f t="shared" si="64"/>
        <v>108.62233518534904</v>
      </c>
      <c r="Z161" s="265">
        <f t="shared" si="64"/>
        <v>111.33789356498276</v>
      </c>
      <c r="AA161" s="265">
        <f t="shared" si="64"/>
        <v>114.12134090410731</v>
      </c>
      <c r="AB161" s="265">
        <f t="shared" si="64"/>
        <v>116.97437442670997</v>
      </c>
      <c r="AC161" s="265">
        <f t="shared" si="64"/>
        <v>119.89873378737774</v>
      </c>
      <c r="AD161" s="265">
        <f t="shared" si="64"/>
        <v>122.89620213206216</v>
      </c>
      <c r="AE161" s="265">
        <f t="shared" si="64"/>
        <v>125.96860718536371</v>
      </c>
      <c r="AF161" s="265">
        <f t="shared" si="64"/>
        <v>129.11782236499778</v>
      </c>
      <c r="AG161" s="265">
        <f t="shared" si="64"/>
        <v>132.34576792412273</v>
      </c>
      <c r="AH161" s="265">
        <f t="shared" si="64"/>
        <v>135.65441212222578</v>
      </c>
      <c r="AI161" s="265">
        <f t="shared" si="64"/>
        <v>139.04577242528143</v>
      </c>
      <c r="AJ161" s="265">
        <f t="shared" si="64"/>
        <v>142.52191673591344</v>
      </c>
      <c r="AK161" s="265">
        <f t="shared" si="64"/>
        <v>146.08496465431128</v>
      </c>
      <c r="AL161" s="265">
        <f t="shared" si="64"/>
        <v>149.73708877066903</v>
      </c>
      <c r="AM161" s="265">
        <f t="shared" si="64"/>
        <v>153.48051598993572</v>
      </c>
      <c r="AN161" s="265">
        <f t="shared" si="64"/>
        <v>157.3175288896841</v>
      </c>
      <c r="AO161" s="265">
        <f t="shared" si="64"/>
        <v>161.25046711192618</v>
      </c>
      <c r="AP161" s="265">
        <f t="shared" si="64"/>
        <v>165.28172878972433</v>
      </c>
      <c r="AQ161" s="265">
        <f t="shared" si="64"/>
        <v>169.41377200946744</v>
      </c>
      <c r="AR161" s="265">
        <f t="shared" si="64"/>
        <v>173.64911630970411</v>
      </c>
      <c r="AS161" s="265">
        <f t="shared" si="64"/>
        <v>177.9903442174467</v>
      </c>
      <c r="AT161" s="265">
        <f t="shared" si="64"/>
        <v>182.44010282288286</v>
      </c>
      <c r="AU161" s="265">
        <f t="shared" si="64"/>
        <v>187.00110539345491</v>
      </c>
      <c r="AV161" s="265">
        <f t="shared" si="64"/>
        <v>191.67613302829128</v>
      </c>
      <c r="AW161" s="265">
        <f t="shared" si="64"/>
        <v>196.46803635399851</v>
      </c>
      <c r="AX161" s="265">
        <f t="shared" si="64"/>
        <v>201.37973726284847</v>
      </c>
      <c r="AY161" s="265">
        <f t="shared" si="64"/>
        <v>206.41423069441964</v>
      </c>
      <c r="AZ161" s="265">
        <f t="shared" si="64"/>
        <v>211.57458646178011</v>
      </c>
      <c r="BA161" s="265">
        <f t="shared" si="64"/>
        <v>216.8639511233246</v>
      </c>
      <c r="BB161" s="265">
        <f t="shared" si="64"/>
        <v>222.28554990140773</v>
      </c>
      <c r="BC161" s="265">
        <f t="shared" si="64"/>
        <v>227.8426886489429</v>
      </c>
      <c r="BD161" s="265">
        <f t="shared" si="64"/>
        <v>233.53875586516645</v>
      </c>
      <c r="BE161" s="265">
        <f t="shared" si="64"/>
        <v>239.37722476179556</v>
      </c>
      <c r="BF161" s="265">
        <f t="shared" si="64"/>
        <v>245.36165538084043</v>
      </c>
      <c r="BG161" s="265">
        <f t="shared" si="64"/>
        <v>251.4956967653614</v>
      </c>
      <c r="BH161" s="265">
        <f t="shared" si="64"/>
        <v>257.7830891844954</v>
      </c>
      <c r="BI161" s="265">
        <f t="shared" si="64"/>
        <v>264.22766641410777</v>
      </c>
      <c r="BJ161" s="265">
        <f t="shared" si="64"/>
        <v>270.83335807446048</v>
      </c>
      <c r="BK161" s="265">
        <f t="shared" si="64"/>
        <v>277.60419202632193</v>
      </c>
      <c r="BL161" s="265">
        <f t="shared" si="64"/>
        <v>284.54429682697997</v>
      </c>
      <c r="BM161" s="265">
        <f t="shared" si="64"/>
        <v>291.65790424765441</v>
      </c>
      <c r="BN161" s="265" t="e">
        <f t="shared" si="64"/>
        <v>#N/A</v>
      </c>
      <c r="BO161" s="265" t="e">
        <f t="shared" si="64"/>
        <v>#N/A</v>
      </c>
      <c r="BP161" s="266" t="e">
        <f t="shared" si="64"/>
        <v>#N/A</v>
      </c>
    </row>
    <row r="162" spans="2:68">
      <c r="B162" s="1614"/>
      <c r="C162" s="98" t="s">
        <v>137</v>
      </c>
      <c r="D162" s="98"/>
      <c r="E162" s="98" t="s">
        <v>133</v>
      </c>
      <c r="F162" s="264">
        <f t="shared" si="65"/>
        <v>78.227072888888898</v>
      </c>
      <c r="G162" s="265">
        <f t="shared" si="63"/>
        <v>82.187318453888878</v>
      </c>
      <c r="H162" s="265">
        <f t="shared" si="63"/>
        <v>84.242001415236089</v>
      </c>
      <c r="I162" s="265">
        <f t="shared" si="63"/>
        <v>86.348051450616992</v>
      </c>
      <c r="J162" s="265">
        <f t="shared" si="63"/>
        <v>88.506752736882405</v>
      </c>
      <c r="K162" s="265">
        <f t="shared" si="63"/>
        <v>90.719421555304464</v>
      </c>
      <c r="L162" s="265">
        <f t="shared" si="63"/>
        <v>92.987407094187063</v>
      </c>
      <c r="M162" s="265">
        <f t="shared" si="63"/>
        <v>95.312092271541729</v>
      </c>
      <c r="N162" s="265">
        <f t="shared" si="63"/>
        <v>97.694894578330278</v>
      </c>
      <c r="O162" s="265">
        <f t="shared" si="63"/>
        <v>100.1372669427885</v>
      </c>
      <c r="P162" s="265">
        <f t="shared" si="63"/>
        <v>102.64069861635821</v>
      </c>
      <c r="Q162" s="265">
        <f t="shared" si="63"/>
        <v>105.20671608176715</v>
      </c>
      <c r="R162" s="265">
        <f t="shared" si="63"/>
        <v>107.83688398381132</v>
      </c>
      <c r="S162" s="265">
        <f t="shared" si="63"/>
        <v>110.53280608340658</v>
      </c>
      <c r="T162" s="265">
        <f t="shared" si="63"/>
        <v>113.29612623549176</v>
      </c>
      <c r="U162" s="265">
        <f t="shared" si="63"/>
        <v>116.12852939137903</v>
      </c>
      <c r="V162" s="265">
        <f t="shared" si="63"/>
        <v>119.03174262616351</v>
      </c>
      <c r="W162" s="265">
        <f t="shared" si="64"/>
        <v>122.00753619181758</v>
      </c>
      <c r="X162" s="265">
        <f t="shared" si="64"/>
        <v>125.057724596613</v>
      </c>
      <c r="Y162" s="265">
        <f t="shared" si="64"/>
        <v>128.18416771152832</v>
      </c>
      <c r="Z162" s="265">
        <f t="shared" si="64"/>
        <v>131.38877190431651</v>
      </c>
      <c r="AA162" s="265">
        <f t="shared" si="64"/>
        <v>134.67349120192443</v>
      </c>
      <c r="AB162" s="265">
        <f t="shared" si="64"/>
        <v>138.04032848197249</v>
      </c>
      <c r="AC162" s="265">
        <f t="shared" si="64"/>
        <v>141.49133669402184</v>
      </c>
      <c r="AD162" s="265">
        <f t="shared" si="64"/>
        <v>145.02862011137236</v>
      </c>
      <c r="AE162" s="265">
        <f t="shared" si="64"/>
        <v>148.65433561415665</v>
      </c>
      <c r="AF162" s="265">
        <f t="shared" si="64"/>
        <v>152.37069400451057</v>
      </c>
      <c r="AG162" s="265">
        <f t="shared" si="64"/>
        <v>156.17996135462329</v>
      </c>
      <c r="AH162" s="265">
        <f t="shared" si="64"/>
        <v>160.08446038848888</v>
      </c>
      <c r="AI162" s="265">
        <f t="shared" si="64"/>
        <v>164.0865718982011</v>
      </c>
      <c r="AJ162" s="265">
        <f t="shared" si="64"/>
        <v>168.18873619565611</v>
      </c>
      <c r="AK162" s="265">
        <f t="shared" si="64"/>
        <v>172.3934546005475</v>
      </c>
      <c r="AL162" s="265">
        <f t="shared" si="64"/>
        <v>176.70329096556114</v>
      </c>
      <c r="AM162" s="265">
        <f t="shared" si="64"/>
        <v>181.12087323970016</v>
      </c>
      <c r="AN162" s="265">
        <f t="shared" si="64"/>
        <v>185.64889507069265</v>
      </c>
      <c r="AO162" s="265">
        <f t="shared" si="64"/>
        <v>190.29011744745995</v>
      </c>
      <c r="AP162" s="265">
        <f t="shared" si="64"/>
        <v>195.04737038364641</v>
      </c>
      <c r="AQ162" s="265">
        <f t="shared" si="64"/>
        <v>199.92355464323757</v>
      </c>
      <c r="AR162" s="265">
        <f t="shared" si="64"/>
        <v>204.9216435093185</v>
      </c>
      <c r="AS162" s="265">
        <f t="shared" si="64"/>
        <v>210.04468459705146</v>
      </c>
      <c r="AT162" s="265">
        <f t="shared" si="64"/>
        <v>215.29580171197773</v>
      </c>
      <c r="AU162" s="265">
        <f t="shared" si="64"/>
        <v>220.67819675477716</v>
      </c>
      <c r="AV162" s="265">
        <f t="shared" si="64"/>
        <v>226.19515167364656</v>
      </c>
      <c r="AW162" s="265">
        <f t="shared" si="64"/>
        <v>231.85003046548769</v>
      </c>
      <c r="AX162" s="265">
        <f t="shared" si="64"/>
        <v>237.64628122712486</v>
      </c>
      <c r="AY162" s="265">
        <f t="shared" si="64"/>
        <v>243.58743825780294</v>
      </c>
      <c r="AZ162" s="265">
        <f t="shared" si="64"/>
        <v>249.67712421424798</v>
      </c>
      <c r="BA162" s="265">
        <f t="shared" si="64"/>
        <v>255.91905231960416</v>
      </c>
      <c r="BB162" s="265">
        <f t="shared" si="64"/>
        <v>262.31702862759425</v>
      </c>
      <c r="BC162" s="265">
        <f t="shared" si="64"/>
        <v>268.87495434328412</v>
      </c>
      <c r="BD162" s="265">
        <f t="shared" si="64"/>
        <v>275.59682820186617</v>
      </c>
      <c r="BE162" s="265">
        <f t="shared" si="64"/>
        <v>282.48674890691279</v>
      </c>
      <c r="BF162" s="265">
        <f t="shared" si="64"/>
        <v>289.54891762958562</v>
      </c>
      <c r="BG162" s="265">
        <f t="shared" si="64"/>
        <v>296.78764057032521</v>
      </c>
      <c r="BH162" s="265">
        <f t="shared" si="64"/>
        <v>304.2073315845833</v>
      </c>
      <c r="BI162" s="265">
        <f t="shared" si="64"/>
        <v>311.81251487419786</v>
      </c>
      <c r="BJ162" s="265">
        <f t="shared" si="64"/>
        <v>319.60782774605275</v>
      </c>
      <c r="BK162" s="265">
        <f t="shared" si="64"/>
        <v>327.59802343970404</v>
      </c>
      <c r="BL162" s="265">
        <f t="shared" si="64"/>
        <v>335.7879740256966</v>
      </c>
      <c r="BM162" s="265">
        <f t="shared" si="64"/>
        <v>344.18267337633893</v>
      </c>
      <c r="BN162" s="265" t="e">
        <f t="shared" si="64"/>
        <v>#N/A</v>
      </c>
      <c r="BO162" s="265" t="e">
        <f t="shared" si="64"/>
        <v>#N/A</v>
      </c>
      <c r="BP162" s="266" t="e">
        <f t="shared" si="64"/>
        <v>#N/A</v>
      </c>
    </row>
    <row r="163" spans="2:68">
      <c r="B163" s="1614"/>
      <c r="C163" s="98" t="s">
        <v>137</v>
      </c>
      <c r="D163" s="98"/>
      <c r="E163" s="98" t="s">
        <v>134</v>
      </c>
      <c r="F163" s="264">
        <f t="shared" si="65"/>
        <v>90</v>
      </c>
      <c r="G163" s="265">
        <f t="shared" si="63"/>
        <v>94.556249999999977</v>
      </c>
      <c r="H163" s="265">
        <f t="shared" si="63"/>
        <v>96.920156249999962</v>
      </c>
      <c r="I163" s="265">
        <f t="shared" si="63"/>
        <v>99.343160156249965</v>
      </c>
      <c r="J163" s="265">
        <f t="shared" si="63"/>
        <v>101.82673916015619</v>
      </c>
      <c r="K163" s="265">
        <f t="shared" si="63"/>
        <v>104.3724076391601</v>
      </c>
      <c r="L163" s="265">
        <f t="shared" si="63"/>
        <v>106.98171783013909</v>
      </c>
      <c r="M163" s="265">
        <f t="shared" si="63"/>
        <v>109.65626077589255</v>
      </c>
      <c r="N163" s="265">
        <f t="shared" si="63"/>
        <v>112.39766729528986</v>
      </c>
      <c r="O163" s="265">
        <f t="shared" si="63"/>
        <v>115.20760897767208</v>
      </c>
      <c r="P163" s="265">
        <f t="shared" si="63"/>
        <v>118.08779920211389</v>
      </c>
      <c r="Q163" s="265">
        <f t="shared" si="63"/>
        <v>121.03999418216672</v>
      </c>
      <c r="R163" s="265">
        <f t="shared" si="63"/>
        <v>124.06599403672087</v>
      </c>
      <c r="S163" s="265">
        <f t="shared" si="63"/>
        <v>127.16764388763887</v>
      </c>
      <c r="T163" s="265">
        <f t="shared" si="63"/>
        <v>130.34683498482985</v>
      </c>
      <c r="U163" s="265">
        <f t="shared" si="63"/>
        <v>133.60550585945057</v>
      </c>
      <c r="V163" s="265">
        <f t="shared" si="63"/>
        <v>136.94564350593683</v>
      </c>
      <c r="W163" s="265">
        <f t="shared" si="64"/>
        <v>140.36928459358523</v>
      </c>
      <c r="X163" s="265">
        <f t="shared" si="64"/>
        <v>143.87851670842485</v>
      </c>
      <c r="Y163" s="265">
        <f t="shared" si="64"/>
        <v>147.47547962613547</v>
      </c>
      <c r="Z163" s="265">
        <f t="shared" si="64"/>
        <v>151.16236661678886</v>
      </c>
      <c r="AA163" s="265">
        <f t="shared" si="64"/>
        <v>154.94142578220854</v>
      </c>
      <c r="AB163" s="265">
        <f t="shared" si="64"/>
        <v>158.81496142676374</v>
      </c>
      <c r="AC163" s="265">
        <f t="shared" si="64"/>
        <v>162.78533546243284</v>
      </c>
      <c r="AD163" s="265">
        <f t="shared" si="64"/>
        <v>166.85496884899365</v>
      </c>
      <c r="AE163" s="265">
        <f t="shared" si="64"/>
        <v>171.02634307021847</v>
      </c>
      <c r="AF163" s="265">
        <f t="shared" si="64"/>
        <v>175.30200164697391</v>
      </c>
      <c r="AG163" s="265">
        <f t="shared" si="64"/>
        <v>179.68455168814825</v>
      </c>
      <c r="AH163" s="265">
        <f t="shared" si="64"/>
        <v>184.17666548035191</v>
      </c>
      <c r="AI163" s="265">
        <f t="shared" si="64"/>
        <v>188.78108211736071</v>
      </c>
      <c r="AJ163" s="265">
        <f t="shared" si="64"/>
        <v>193.50060917029472</v>
      </c>
      <c r="AK163" s="265">
        <f t="shared" si="64"/>
        <v>198.3381243995521</v>
      </c>
      <c r="AL163" s="265">
        <f t="shared" si="64"/>
        <v>203.29657750954084</v>
      </c>
      <c r="AM163" s="265">
        <f t="shared" si="64"/>
        <v>208.37899194727933</v>
      </c>
      <c r="AN163" s="265">
        <f t="shared" si="64"/>
        <v>213.58846674596128</v>
      </c>
      <c r="AO163" s="265">
        <f t="shared" si="64"/>
        <v>218.92817841461033</v>
      </c>
      <c r="AP163" s="265">
        <f t="shared" si="64"/>
        <v>224.40138287497555</v>
      </c>
      <c r="AQ163" s="265">
        <f t="shared" si="64"/>
        <v>230.01141744684995</v>
      </c>
      <c r="AR163" s="265">
        <f t="shared" si="64"/>
        <v>235.76170288302117</v>
      </c>
      <c r="AS163" s="265">
        <f t="shared" si="64"/>
        <v>241.65574545509668</v>
      </c>
      <c r="AT163" s="265">
        <f t="shared" si="64"/>
        <v>247.6971390914741</v>
      </c>
      <c r="AU163" s="265">
        <f t="shared" si="64"/>
        <v>253.88956756876092</v>
      </c>
      <c r="AV163" s="265">
        <f t="shared" ref="AV163:BP163" si="66">$F163*AV$103</f>
        <v>260.23680675797993</v>
      </c>
      <c r="AW163" s="265">
        <f t="shared" si="66"/>
        <v>266.74272692692938</v>
      </c>
      <c r="AX163" s="265">
        <f t="shared" si="66"/>
        <v>273.41129510010262</v>
      </c>
      <c r="AY163" s="265">
        <f t="shared" si="66"/>
        <v>280.24657747760511</v>
      </c>
      <c r="AZ163" s="265">
        <f t="shared" si="66"/>
        <v>287.2527419145452</v>
      </c>
      <c r="BA163" s="265">
        <f t="shared" si="66"/>
        <v>294.43406046240881</v>
      </c>
      <c r="BB163" s="265">
        <f t="shared" si="66"/>
        <v>301.79491197396902</v>
      </c>
      <c r="BC163" s="265">
        <f t="shared" si="66"/>
        <v>309.33978477331823</v>
      </c>
      <c r="BD163" s="265">
        <f t="shared" si="66"/>
        <v>317.07327939265116</v>
      </c>
      <c r="BE163" s="265">
        <f t="shared" si="66"/>
        <v>325.00011137746736</v>
      </c>
      <c r="BF163" s="265">
        <f t="shared" si="66"/>
        <v>333.12511416190404</v>
      </c>
      <c r="BG163" s="265">
        <f t="shared" si="66"/>
        <v>341.45324201595162</v>
      </c>
      <c r="BH163" s="265">
        <f t="shared" si="66"/>
        <v>349.98957306635032</v>
      </c>
      <c r="BI163" s="265">
        <f t="shared" si="66"/>
        <v>358.73931239300907</v>
      </c>
      <c r="BJ163" s="265">
        <f t="shared" si="66"/>
        <v>367.70779520283429</v>
      </c>
      <c r="BK163" s="265">
        <f t="shared" si="66"/>
        <v>376.90049008290504</v>
      </c>
      <c r="BL163" s="265">
        <f t="shared" si="66"/>
        <v>386.32300233497767</v>
      </c>
      <c r="BM163" s="265">
        <f t="shared" si="66"/>
        <v>395.98107739335205</v>
      </c>
      <c r="BN163" s="265" t="e">
        <f t="shared" si="66"/>
        <v>#N/A</v>
      </c>
      <c r="BO163" s="265" t="e">
        <f t="shared" si="66"/>
        <v>#N/A</v>
      </c>
      <c r="BP163" s="266" t="e">
        <f t="shared" si="66"/>
        <v>#N/A</v>
      </c>
    </row>
    <row r="164" spans="2:68">
      <c r="B164" s="1614"/>
      <c r="C164" s="98"/>
      <c r="D164" s="98"/>
      <c r="E164" s="98"/>
      <c r="F164" s="267"/>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257"/>
    </row>
    <row r="165" spans="2:68">
      <c r="B165" s="1614"/>
      <c r="C165" s="98" t="s">
        <v>299</v>
      </c>
      <c r="D165" s="98"/>
      <c r="E165" s="98" t="s">
        <v>138</v>
      </c>
      <c r="F165" s="264">
        <f>'3. Inputs'!G195</f>
        <v>39.171933333333335</v>
      </c>
      <c r="G165" s="265">
        <f>$F165*G$103</f>
        <v>41.155012458333324</v>
      </c>
      <c r="H165" s="265">
        <f t="shared" ref="H165:BL167" si="67">$F165*H$103</f>
        <v>42.183887769791653</v>
      </c>
      <c r="I165" s="265">
        <f t="shared" si="67"/>
        <v>43.238484964036445</v>
      </c>
      <c r="J165" s="265">
        <f t="shared" si="67"/>
        <v>44.319447088137352</v>
      </c>
      <c r="K165" s="265">
        <f t="shared" si="67"/>
        <v>45.427433265340781</v>
      </c>
      <c r="L165" s="265">
        <f t="shared" si="67"/>
        <v>46.56311909697429</v>
      </c>
      <c r="M165" s="265">
        <f t="shared" si="67"/>
        <v>47.727197074398646</v>
      </c>
      <c r="N165" s="265">
        <f t="shared" si="67"/>
        <v>48.920377001258615</v>
      </c>
      <c r="O165" s="265">
        <f t="shared" si="67"/>
        <v>50.143386426290064</v>
      </c>
      <c r="P165" s="265">
        <f t="shared" si="67"/>
        <v>51.396971086947318</v>
      </c>
      <c r="Q165" s="265">
        <f t="shared" si="67"/>
        <v>52.68189536412099</v>
      </c>
      <c r="R165" s="265">
        <f t="shared" si="67"/>
        <v>53.99894274822401</v>
      </c>
      <c r="S165" s="265">
        <f t="shared" si="67"/>
        <v>55.348916316929603</v>
      </c>
      <c r="T165" s="265">
        <f t="shared" si="67"/>
        <v>56.732639224852846</v>
      </c>
      <c r="U165" s="265">
        <f t="shared" si="67"/>
        <v>58.150955205474162</v>
      </c>
      <c r="V165" s="265">
        <f t="shared" si="67"/>
        <v>59.604729085611005</v>
      </c>
      <c r="W165" s="265">
        <f t="shared" si="67"/>
        <v>61.094847312751277</v>
      </c>
      <c r="X165" s="265">
        <f t="shared" si="67"/>
        <v>62.622218495570053</v>
      </c>
      <c r="Y165" s="265">
        <f t="shared" si="67"/>
        <v>64.187773957959308</v>
      </c>
      <c r="Z165" s="265">
        <f t="shared" si="67"/>
        <v>65.792468306908276</v>
      </c>
      <c r="AA165" s="265">
        <f t="shared" si="67"/>
        <v>67.437280014580978</v>
      </c>
      <c r="AB165" s="265">
        <f t="shared" si="67"/>
        <v>69.123212014945494</v>
      </c>
      <c r="AC165" s="265">
        <f t="shared" si="67"/>
        <v>70.851292315319128</v>
      </c>
      <c r="AD165" s="265">
        <f t="shared" si="67"/>
        <v>72.622574623202098</v>
      </c>
      <c r="AE165" s="265">
        <f t="shared" si="67"/>
        <v>74.438138988782157</v>
      </c>
      <c r="AF165" s="265">
        <f t="shared" si="67"/>
        <v>76.299092463501694</v>
      </c>
      <c r="AG165" s="265">
        <f t="shared" si="67"/>
        <v>78.206569775089221</v>
      </c>
      <c r="AH165" s="265">
        <f t="shared" si="67"/>
        <v>80.161734019466451</v>
      </c>
      <c r="AI165" s="265">
        <f t="shared" si="67"/>
        <v>82.165777369953119</v>
      </c>
      <c r="AJ165" s="265">
        <f t="shared" si="67"/>
        <v>84.219921804201931</v>
      </c>
      <c r="AK165" s="265">
        <f t="shared" si="67"/>
        <v>86.325419849306982</v>
      </c>
      <c r="AL165" s="265">
        <f t="shared" si="67"/>
        <v>88.483555345539642</v>
      </c>
      <c r="AM165" s="265">
        <f t="shared" si="67"/>
        <v>90.695644229178114</v>
      </c>
      <c r="AN165" s="265">
        <f t="shared" si="67"/>
        <v>92.963035334907559</v>
      </c>
      <c r="AO165" s="265">
        <f t="shared" si="67"/>
        <v>95.287111218280231</v>
      </c>
      <c r="AP165" s="265">
        <f t="shared" si="67"/>
        <v>97.66928899873723</v>
      </c>
      <c r="AQ165" s="265">
        <f t="shared" si="67"/>
        <v>100.11102122370566</v>
      </c>
      <c r="AR165" s="265">
        <f t="shared" si="67"/>
        <v>102.61379675429831</v>
      </c>
      <c r="AS165" s="265">
        <f t="shared" si="67"/>
        <v>105.17914167315575</v>
      </c>
      <c r="AT165" s="265">
        <f t="shared" si="67"/>
        <v>107.80862021498464</v>
      </c>
      <c r="AU165" s="265">
        <f t="shared" si="67"/>
        <v>110.50383572035925</v>
      </c>
      <c r="AV165" s="265">
        <f t="shared" si="67"/>
        <v>113.26643161336821</v>
      </c>
      <c r="AW165" s="265">
        <f t="shared" si="67"/>
        <v>116.0980924037024</v>
      </c>
      <c r="AX165" s="265">
        <f t="shared" si="67"/>
        <v>119.00054471379495</v>
      </c>
      <c r="AY165" s="265">
        <f t="shared" si="67"/>
        <v>121.9755583316398</v>
      </c>
      <c r="AZ165" s="265">
        <f t="shared" si="67"/>
        <v>125.02494728993078</v>
      </c>
      <c r="BA165" s="265">
        <f t="shared" si="67"/>
        <v>128.15057097217905</v>
      </c>
      <c r="BB165" s="265">
        <f t="shared" si="67"/>
        <v>131.35433524648352</v>
      </c>
      <c r="BC165" s="265">
        <f t="shared" si="67"/>
        <v>134.63819362764562</v>
      </c>
      <c r="BD165" s="265">
        <f t="shared" si="67"/>
        <v>138.00414846833672</v>
      </c>
      <c r="BE165" s="265">
        <f t="shared" si="67"/>
        <v>141.45425218004513</v>
      </c>
      <c r="BF165" s="265">
        <f t="shared" si="67"/>
        <v>144.99060848454624</v>
      </c>
      <c r="BG165" s="265">
        <f t="shared" si="67"/>
        <v>148.61537369665987</v>
      </c>
      <c r="BH165" s="265">
        <f t="shared" si="67"/>
        <v>152.33075803907636</v>
      </c>
      <c r="BI165" s="265">
        <f t="shared" si="67"/>
        <v>156.13902699005325</v>
      </c>
      <c r="BJ165" s="265">
        <f t="shared" si="67"/>
        <v>160.04250266480457</v>
      </c>
      <c r="BK165" s="265">
        <f t="shared" si="67"/>
        <v>164.04356523142465</v>
      </c>
      <c r="BL165" s="265">
        <f t="shared" si="67"/>
        <v>168.14465436221028</v>
      </c>
      <c r="BM165" s="265">
        <f t="shared" ref="BL165:BP167" si="68">$F165*BM$103</f>
        <v>172.34827072126549</v>
      </c>
      <c r="BN165" s="265" t="e">
        <f t="shared" si="68"/>
        <v>#N/A</v>
      </c>
      <c r="BO165" s="265" t="e">
        <f t="shared" si="68"/>
        <v>#N/A</v>
      </c>
      <c r="BP165" s="266" t="e">
        <f t="shared" si="68"/>
        <v>#N/A</v>
      </c>
    </row>
    <row r="166" spans="2:68">
      <c r="B166" s="1614"/>
      <c r="C166" s="98" t="s">
        <v>299</v>
      </c>
      <c r="D166" s="98"/>
      <c r="E166" s="98" t="s">
        <v>139</v>
      </c>
      <c r="F166" s="264">
        <f>'3. Inputs'!G196</f>
        <v>47.886319999999998</v>
      </c>
      <c r="G166" s="265">
        <f>$F166*G$103</f>
        <v>50.310564949999986</v>
      </c>
      <c r="H166" s="265">
        <f t="shared" si="67"/>
        <v>51.568329073749979</v>
      </c>
      <c r="I166" s="265">
        <f t="shared" si="67"/>
        <v>52.857537300593727</v>
      </c>
      <c r="J166" s="265">
        <f t="shared" si="67"/>
        <v>54.178975733108565</v>
      </c>
      <c r="K166" s="265">
        <f t="shared" si="67"/>
        <v>55.533450126436271</v>
      </c>
      <c r="L166" s="265">
        <f t="shared" si="67"/>
        <v>56.921786379597172</v>
      </c>
      <c r="M166" s="265">
        <f t="shared" si="67"/>
        <v>58.344831039087097</v>
      </c>
      <c r="N166" s="265">
        <f t="shared" si="67"/>
        <v>59.803451815064278</v>
      </c>
      <c r="O166" s="265">
        <f t="shared" si="67"/>
        <v>61.298538110440866</v>
      </c>
      <c r="P166" s="265">
        <f t="shared" si="67"/>
        <v>62.831001563201887</v>
      </c>
      <c r="Q166" s="265">
        <f t="shared" si="67"/>
        <v>64.401776602281927</v>
      </c>
      <c r="R166" s="265">
        <f t="shared" si="67"/>
        <v>66.01182101733896</v>
      </c>
      <c r="S166" s="265">
        <f t="shared" si="67"/>
        <v>67.662116542772424</v>
      </c>
      <c r="T166" s="265">
        <f t="shared" si="67"/>
        <v>69.353669456341748</v>
      </c>
      <c r="U166" s="265">
        <f t="shared" si="67"/>
        <v>71.087511192750284</v>
      </c>
      <c r="V166" s="265">
        <f t="shared" si="67"/>
        <v>72.86469897256903</v>
      </c>
      <c r="W166" s="265">
        <f t="shared" si="67"/>
        <v>74.686316446883254</v>
      </c>
      <c r="X166" s="265">
        <f t="shared" si="67"/>
        <v>76.553474358055325</v>
      </c>
      <c r="Y166" s="265">
        <f t="shared" si="67"/>
        <v>78.46731121700671</v>
      </c>
      <c r="Z166" s="265">
        <f t="shared" si="67"/>
        <v>80.42899399743186</v>
      </c>
      <c r="AA166" s="265">
        <f t="shared" si="67"/>
        <v>82.439718847367658</v>
      </c>
      <c r="AB166" s="265">
        <f t="shared" si="67"/>
        <v>84.500711818551821</v>
      </c>
      <c r="AC166" s="265">
        <f t="shared" si="67"/>
        <v>86.613229614015637</v>
      </c>
      <c r="AD166" s="265">
        <f t="shared" si="67"/>
        <v>88.778560354366007</v>
      </c>
      <c r="AE166" s="265">
        <f t="shared" si="67"/>
        <v>90.998024363225156</v>
      </c>
      <c r="AF166" s="265">
        <f t="shared" si="67"/>
        <v>93.272974972305775</v>
      </c>
      <c r="AG166" s="265">
        <f t="shared" si="67"/>
        <v>95.604799346613405</v>
      </c>
      <c r="AH166" s="265">
        <f t="shared" si="67"/>
        <v>97.994919330278734</v>
      </c>
      <c r="AI166" s="265">
        <f t="shared" si="67"/>
        <v>100.4447923135357</v>
      </c>
      <c r="AJ166" s="265">
        <f t="shared" si="67"/>
        <v>102.95591212137408</v>
      </c>
      <c r="AK166" s="265">
        <f t="shared" si="67"/>
        <v>105.52980992440843</v>
      </c>
      <c r="AL166" s="265">
        <f t="shared" si="67"/>
        <v>108.16805517251862</v>
      </c>
      <c r="AM166" s="265">
        <f t="shared" si="67"/>
        <v>110.87225655183157</v>
      </c>
      <c r="AN166" s="265">
        <f t="shared" si="67"/>
        <v>113.64406296562734</v>
      </c>
      <c r="AO166" s="265">
        <f t="shared" si="67"/>
        <v>116.48516453976802</v>
      </c>
      <c r="AP166" s="265">
        <f t="shared" si="67"/>
        <v>119.39729365326221</v>
      </c>
      <c r="AQ166" s="265">
        <f t="shared" si="67"/>
        <v>122.38222599459377</v>
      </c>
      <c r="AR166" s="265">
        <f t="shared" si="67"/>
        <v>125.4417816444586</v>
      </c>
      <c r="AS166" s="265">
        <f t="shared" si="67"/>
        <v>128.57782618557005</v>
      </c>
      <c r="AT166" s="265">
        <f t="shared" si="67"/>
        <v>131.79227184020931</v>
      </c>
      <c r="AU166" s="265">
        <f t="shared" si="67"/>
        <v>135.08707863621453</v>
      </c>
      <c r="AV166" s="265">
        <f t="shared" si="67"/>
        <v>138.46425560211986</v>
      </c>
      <c r="AW166" s="265">
        <f t="shared" si="67"/>
        <v>141.92586199217286</v>
      </c>
      <c r="AX166" s="265">
        <f t="shared" si="67"/>
        <v>145.47400854197716</v>
      </c>
      <c r="AY166" s="265">
        <f t="shared" si="67"/>
        <v>149.11085875552655</v>
      </c>
      <c r="AZ166" s="265">
        <f t="shared" si="67"/>
        <v>152.83863022441471</v>
      </c>
      <c r="BA166" s="265">
        <f t="shared" si="67"/>
        <v>156.65959598002505</v>
      </c>
      <c r="BB166" s="265">
        <f t="shared" si="67"/>
        <v>160.57608587952569</v>
      </c>
      <c r="BC166" s="265">
        <f t="shared" si="67"/>
        <v>164.59048802651384</v>
      </c>
      <c r="BD166" s="265">
        <f t="shared" si="67"/>
        <v>168.70525022717666</v>
      </c>
      <c r="BE166" s="265">
        <f t="shared" si="67"/>
        <v>172.92288148285604</v>
      </c>
      <c r="BF166" s="265">
        <f t="shared" si="67"/>
        <v>177.24595351992741</v>
      </c>
      <c r="BG166" s="265">
        <f t="shared" si="67"/>
        <v>181.67710235792558</v>
      </c>
      <c r="BH166" s="265">
        <f t="shared" si="67"/>
        <v>186.21902991687369</v>
      </c>
      <c r="BI166" s="265">
        <f t="shared" si="67"/>
        <v>190.87450566479552</v>
      </c>
      <c r="BJ166" s="265">
        <f t="shared" si="67"/>
        <v>195.64636830641541</v>
      </c>
      <c r="BK166" s="265">
        <f t="shared" si="67"/>
        <v>200.53752751407575</v>
      </c>
      <c r="BL166" s="265">
        <f t="shared" si="68"/>
        <v>205.55096570192762</v>
      </c>
      <c r="BM166" s="265">
        <f t="shared" si="68"/>
        <v>210.68973984447578</v>
      </c>
      <c r="BN166" s="265" t="e">
        <f t="shared" si="68"/>
        <v>#N/A</v>
      </c>
      <c r="BO166" s="265" t="e">
        <f t="shared" si="68"/>
        <v>#N/A</v>
      </c>
      <c r="BP166" s="266" t="e">
        <f t="shared" si="68"/>
        <v>#N/A</v>
      </c>
    </row>
    <row r="167" spans="2:68">
      <c r="B167" s="1615"/>
      <c r="C167" s="99" t="s">
        <v>299</v>
      </c>
      <c r="D167" s="99"/>
      <c r="E167" s="99" t="s">
        <v>140</v>
      </c>
      <c r="F167" s="268">
        <f>'3. Inputs'!G197</f>
        <v>65.857566666666656</v>
      </c>
      <c r="G167" s="261">
        <f>$F167*G$103</f>
        <v>69.191605979166638</v>
      </c>
      <c r="H167" s="261">
        <f t="shared" si="67"/>
        <v>70.921396128645796</v>
      </c>
      <c r="I167" s="261">
        <f t="shared" si="67"/>
        <v>72.694431031861939</v>
      </c>
      <c r="J167" s="261">
        <f t="shared" si="67"/>
        <v>74.511791807658483</v>
      </c>
      <c r="K167" s="261">
        <f t="shared" si="67"/>
        <v>76.374586602849931</v>
      </c>
      <c r="L167" s="261">
        <f t="shared" si="67"/>
        <v>78.283951267921168</v>
      </c>
      <c r="M167" s="261">
        <f t="shared" si="67"/>
        <v>80.241050049619204</v>
      </c>
      <c r="N167" s="261">
        <f t="shared" si="67"/>
        <v>82.247076300859675</v>
      </c>
      <c r="O167" s="261">
        <f t="shared" si="67"/>
        <v>84.303253208381136</v>
      </c>
      <c r="P167" s="261">
        <f t="shared" si="67"/>
        <v>86.410834538590677</v>
      </c>
      <c r="Q167" s="261">
        <f t="shared" si="67"/>
        <v>88.571105402055437</v>
      </c>
      <c r="R167" s="261">
        <f t="shared" si="67"/>
        <v>90.785383037106797</v>
      </c>
      <c r="S167" s="261">
        <f t="shared" si="67"/>
        <v>93.055017613034465</v>
      </c>
      <c r="T167" s="261">
        <f t="shared" si="67"/>
        <v>95.381393053360327</v>
      </c>
      <c r="U167" s="261">
        <f t="shared" si="67"/>
        <v>97.765927879694331</v>
      </c>
      <c r="V167" s="261">
        <f t="shared" si="67"/>
        <v>100.21007607668668</v>
      </c>
      <c r="W167" s="261">
        <f t="shared" si="67"/>
        <v>102.71532797860382</v>
      </c>
      <c r="X167" s="261">
        <f t="shared" si="67"/>
        <v>105.28321117806891</v>
      </c>
      <c r="Y167" s="261">
        <f t="shared" si="67"/>
        <v>107.91529145752064</v>
      </c>
      <c r="Z167" s="261">
        <f t="shared" si="67"/>
        <v>110.61317374395864</v>
      </c>
      <c r="AA167" s="261">
        <f t="shared" si="67"/>
        <v>113.37850308755759</v>
      </c>
      <c r="AB167" s="261">
        <f t="shared" si="67"/>
        <v>116.21296566474652</v>
      </c>
      <c r="AC167" s="261">
        <f t="shared" si="67"/>
        <v>119.11828980636518</v>
      </c>
      <c r="AD167" s="261">
        <f t="shared" si="67"/>
        <v>122.0962470515243</v>
      </c>
      <c r="AE167" s="261">
        <f t="shared" si="67"/>
        <v>125.1486532278124</v>
      </c>
      <c r="AF167" s="261">
        <f t="shared" si="67"/>
        <v>128.2773695585077</v>
      </c>
      <c r="AG167" s="261">
        <f t="shared" si="67"/>
        <v>131.48430379747037</v>
      </c>
      <c r="AH167" s="261">
        <f t="shared" si="67"/>
        <v>134.77141139240712</v>
      </c>
      <c r="AI167" s="261">
        <f t="shared" si="67"/>
        <v>138.14069667721731</v>
      </c>
      <c r="AJ167" s="261">
        <f t="shared" si="67"/>
        <v>141.5942140941477</v>
      </c>
      <c r="AK167" s="261">
        <f t="shared" si="67"/>
        <v>145.1340694465014</v>
      </c>
      <c r="AL167" s="261">
        <f t="shared" si="67"/>
        <v>148.7624211826639</v>
      </c>
      <c r="AM167" s="261">
        <f t="shared" si="67"/>
        <v>152.48148171223048</v>
      </c>
      <c r="AN167" s="261">
        <f t="shared" si="67"/>
        <v>156.29351875503622</v>
      </c>
      <c r="AO167" s="261">
        <f t="shared" si="67"/>
        <v>160.20085672391212</v>
      </c>
      <c r="AP167" s="261">
        <f t="shared" si="67"/>
        <v>164.20587814200991</v>
      </c>
      <c r="AQ167" s="261">
        <f t="shared" si="67"/>
        <v>168.31102509556015</v>
      </c>
      <c r="AR167" s="261">
        <f t="shared" si="67"/>
        <v>172.51880072294915</v>
      </c>
      <c r="AS167" s="261">
        <f t="shared" si="67"/>
        <v>176.83177074102286</v>
      </c>
      <c r="AT167" s="261">
        <f t="shared" si="67"/>
        <v>181.25256500954845</v>
      </c>
      <c r="AU167" s="261">
        <f t="shared" si="67"/>
        <v>185.78387913478713</v>
      </c>
      <c r="AV167" s="261">
        <f t="shared" si="67"/>
        <v>190.42847611315679</v>
      </c>
      <c r="AW167" s="261">
        <f t="shared" si="67"/>
        <v>195.18918801598568</v>
      </c>
      <c r="AX167" s="261">
        <f t="shared" si="67"/>
        <v>200.0689177163853</v>
      </c>
      <c r="AY167" s="261">
        <f t="shared" si="67"/>
        <v>205.0706406592949</v>
      </c>
      <c r="AZ167" s="261">
        <f t="shared" si="67"/>
        <v>210.19740667577724</v>
      </c>
      <c r="BA167" s="261">
        <f t="shared" si="67"/>
        <v>215.45234184267164</v>
      </c>
      <c r="BB167" s="261">
        <f t="shared" si="67"/>
        <v>220.83865038873844</v>
      </c>
      <c r="BC167" s="261">
        <f t="shared" si="67"/>
        <v>226.35961664845692</v>
      </c>
      <c r="BD167" s="261">
        <f t="shared" si="67"/>
        <v>232.01860706466829</v>
      </c>
      <c r="BE167" s="261">
        <f t="shared" si="67"/>
        <v>237.81907224128494</v>
      </c>
      <c r="BF167" s="261">
        <f t="shared" si="67"/>
        <v>243.76454904731708</v>
      </c>
      <c r="BG167" s="261">
        <f t="shared" si="67"/>
        <v>249.85866277349996</v>
      </c>
      <c r="BH167" s="261">
        <f t="shared" si="67"/>
        <v>256.10512934283742</v>
      </c>
      <c r="BI167" s="261">
        <f t="shared" si="67"/>
        <v>262.50775757640832</v>
      </c>
      <c r="BJ167" s="261">
        <f t="shared" si="67"/>
        <v>269.07045151581855</v>
      </c>
      <c r="BK167" s="261">
        <f t="shared" si="67"/>
        <v>275.79721280371393</v>
      </c>
      <c r="BL167" s="261">
        <f t="shared" si="68"/>
        <v>282.69214312380677</v>
      </c>
      <c r="BM167" s="261">
        <f t="shared" si="68"/>
        <v>289.75944670190188</v>
      </c>
      <c r="BN167" s="261" t="e">
        <f t="shared" si="68"/>
        <v>#N/A</v>
      </c>
      <c r="BO167" s="261" t="e">
        <f t="shared" si="68"/>
        <v>#N/A</v>
      </c>
      <c r="BP167" s="262" t="e">
        <f t="shared" si="68"/>
        <v>#N/A</v>
      </c>
    </row>
    <row r="170" spans="2:68">
      <c r="B170" s="1616" t="s">
        <v>128</v>
      </c>
      <c r="C170" s="310" t="s">
        <v>284</v>
      </c>
      <c r="D170" s="310"/>
      <c r="E170" s="310" t="s">
        <v>140</v>
      </c>
      <c r="F170" s="310">
        <f t="shared" ref="F170:BP172" si="69">F140*F105</f>
        <v>0</v>
      </c>
      <c r="G170" s="310">
        <f t="shared" si="69"/>
        <v>0</v>
      </c>
      <c r="H170" s="310">
        <f t="shared" si="69"/>
        <v>0</v>
      </c>
      <c r="I170" s="310">
        <f t="shared" si="69"/>
        <v>0</v>
      </c>
      <c r="J170" s="310">
        <f t="shared" si="69"/>
        <v>0</v>
      </c>
      <c r="K170" s="310">
        <f t="shared" si="69"/>
        <v>0</v>
      </c>
      <c r="L170" s="310">
        <f t="shared" si="69"/>
        <v>0</v>
      </c>
      <c r="M170" s="310">
        <f t="shared" si="69"/>
        <v>0</v>
      </c>
      <c r="N170" s="310">
        <f t="shared" si="69"/>
        <v>0</v>
      </c>
      <c r="O170" s="310">
        <f t="shared" si="69"/>
        <v>0</v>
      </c>
      <c r="P170" s="310">
        <f t="shared" si="69"/>
        <v>0</v>
      </c>
      <c r="Q170" s="310">
        <f t="shared" si="69"/>
        <v>0</v>
      </c>
      <c r="R170" s="310">
        <f t="shared" si="69"/>
        <v>0</v>
      </c>
      <c r="S170" s="310">
        <f t="shared" si="69"/>
        <v>0</v>
      </c>
      <c r="T170" s="310">
        <f t="shared" si="69"/>
        <v>0</v>
      </c>
      <c r="U170" s="310">
        <f t="shared" si="69"/>
        <v>0</v>
      </c>
      <c r="V170" s="310">
        <f t="shared" si="69"/>
        <v>0</v>
      </c>
      <c r="W170" s="310">
        <f t="shared" si="69"/>
        <v>0</v>
      </c>
      <c r="X170" s="310">
        <f t="shared" si="69"/>
        <v>0</v>
      </c>
      <c r="Y170" s="310">
        <f t="shared" si="69"/>
        <v>0</v>
      </c>
      <c r="Z170" s="310">
        <f t="shared" si="69"/>
        <v>0</v>
      </c>
      <c r="AA170" s="310">
        <f t="shared" si="69"/>
        <v>0</v>
      </c>
      <c r="AB170" s="310">
        <f t="shared" si="69"/>
        <v>0</v>
      </c>
      <c r="AC170" s="310">
        <f t="shared" si="69"/>
        <v>0</v>
      </c>
      <c r="AD170" s="310">
        <f t="shared" si="69"/>
        <v>0</v>
      </c>
      <c r="AE170" s="310">
        <f t="shared" si="69"/>
        <v>0</v>
      </c>
      <c r="AF170" s="310">
        <f t="shared" si="69"/>
        <v>0</v>
      </c>
      <c r="AG170" s="310">
        <f t="shared" si="69"/>
        <v>0</v>
      </c>
      <c r="AH170" s="310">
        <f t="shared" si="69"/>
        <v>0</v>
      </c>
      <c r="AI170" s="310">
        <f t="shared" si="69"/>
        <v>0</v>
      </c>
      <c r="AJ170" s="310">
        <f t="shared" si="69"/>
        <v>0</v>
      </c>
      <c r="AK170" s="310">
        <f t="shared" si="69"/>
        <v>0</v>
      </c>
      <c r="AL170" s="310">
        <f t="shared" si="69"/>
        <v>0</v>
      </c>
      <c r="AM170" s="310">
        <f t="shared" si="69"/>
        <v>0</v>
      </c>
      <c r="AN170" s="310">
        <f t="shared" si="69"/>
        <v>0</v>
      </c>
      <c r="AO170" s="310">
        <f t="shared" si="69"/>
        <v>0</v>
      </c>
      <c r="AP170" s="310">
        <f t="shared" si="69"/>
        <v>0</v>
      </c>
      <c r="AQ170" s="310">
        <f t="shared" si="69"/>
        <v>0</v>
      </c>
      <c r="AR170" s="310">
        <f t="shared" si="69"/>
        <v>0</v>
      </c>
      <c r="AS170" s="310">
        <f t="shared" si="69"/>
        <v>0</v>
      </c>
      <c r="AT170" s="310">
        <f t="shared" si="69"/>
        <v>0</v>
      </c>
      <c r="AU170" s="310">
        <f t="shared" si="69"/>
        <v>0</v>
      </c>
      <c r="AV170" s="310">
        <f t="shared" si="69"/>
        <v>0</v>
      </c>
      <c r="AW170" s="310">
        <f t="shared" si="69"/>
        <v>0</v>
      </c>
      <c r="AX170" s="310">
        <f t="shared" si="69"/>
        <v>0</v>
      </c>
      <c r="AY170" s="310">
        <f t="shared" si="69"/>
        <v>0</v>
      </c>
      <c r="AZ170" s="310">
        <f t="shared" si="69"/>
        <v>0</v>
      </c>
      <c r="BA170" s="310">
        <f t="shared" si="69"/>
        <v>0</v>
      </c>
      <c r="BB170" s="310">
        <f t="shared" si="69"/>
        <v>0</v>
      </c>
      <c r="BC170" s="310">
        <f t="shared" si="69"/>
        <v>0</v>
      </c>
      <c r="BD170" s="310">
        <f t="shared" si="69"/>
        <v>0</v>
      </c>
      <c r="BE170" s="310">
        <f t="shared" si="69"/>
        <v>0</v>
      </c>
      <c r="BF170" s="310">
        <f t="shared" si="69"/>
        <v>0</v>
      </c>
      <c r="BG170" s="310">
        <f t="shared" si="69"/>
        <v>0</v>
      </c>
      <c r="BH170" s="310">
        <f t="shared" si="69"/>
        <v>0</v>
      </c>
      <c r="BI170" s="310">
        <f t="shared" si="69"/>
        <v>0</v>
      </c>
      <c r="BJ170" s="310">
        <f t="shared" si="69"/>
        <v>0</v>
      </c>
      <c r="BK170" s="310">
        <f t="shared" si="69"/>
        <v>0</v>
      </c>
      <c r="BL170" s="310">
        <f t="shared" si="69"/>
        <v>0</v>
      </c>
      <c r="BM170" s="310">
        <f t="shared" si="69"/>
        <v>0</v>
      </c>
      <c r="BN170" s="310" t="e">
        <f t="shared" si="69"/>
        <v>#N/A</v>
      </c>
      <c r="BO170" s="310" t="e">
        <f t="shared" si="69"/>
        <v>#N/A</v>
      </c>
      <c r="BP170" s="311" t="e">
        <f t="shared" si="69"/>
        <v>#N/A</v>
      </c>
    </row>
    <row r="171" spans="2:68">
      <c r="B171" s="1617"/>
      <c r="C171" s="309" t="s">
        <v>284</v>
      </c>
      <c r="D171" s="309"/>
      <c r="E171" s="309" t="s">
        <v>247</v>
      </c>
      <c r="F171" s="309">
        <f t="shared" si="69"/>
        <v>72.714600000000004</v>
      </c>
      <c r="G171" s="309">
        <f t="shared" si="69"/>
        <v>76.395776624999982</v>
      </c>
      <c r="H171" s="309">
        <f t="shared" si="69"/>
        <v>78.305671040624986</v>
      </c>
      <c r="I171" s="309">
        <f t="shared" si="69"/>
        <v>80.263312816640592</v>
      </c>
      <c r="J171" s="309">
        <f t="shared" si="69"/>
        <v>82.269895637056607</v>
      </c>
      <c r="K171" s="309">
        <f t="shared" si="69"/>
        <v>84.32664302798301</v>
      </c>
      <c r="L171" s="309">
        <f t="shared" si="69"/>
        <v>86.434809103682582</v>
      </c>
      <c r="M171" s="309">
        <f t="shared" si="69"/>
        <v>88.595679331274638</v>
      </c>
      <c r="N171" s="309">
        <f t="shared" si="69"/>
        <v>90.810571314556498</v>
      </c>
      <c r="O171" s="309">
        <f t="shared" si="69"/>
        <v>93.080835597420389</v>
      </c>
      <c r="P171" s="309">
        <f t="shared" si="69"/>
        <v>95.407856487355886</v>
      </c>
      <c r="Q171" s="309">
        <f t="shared" si="69"/>
        <v>97.793052899539788</v>
      </c>
      <c r="R171" s="309">
        <f t="shared" si="69"/>
        <v>100.23787922202825</v>
      </c>
      <c r="S171" s="309">
        <f t="shared" si="69"/>
        <v>102.74382620257896</v>
      </c>
      <c r="T171" s="309">
        <f t="shared" si="69"/>
        <v>105.31242185764343</v>
      </c>
      <c r="U171" s="309">
        <f t="shared" si="69"/>
        <v>107.94523240408451</v>
      </c>
      <c r="V171" s="309">
        <f t="shared" si="69"/>
        <v>110.64386321418661</v>
      </c>
      <c r="W171" s="309">
        <f t="shared" si="69"/>
        <v>113.40995979454127</v>
      </c>
      <c r="X171" s="309">
        <f t="shared" si="69"/>
        <v>116.24520878940478</v>
      </c>
      <c r="Y171" s="309">
        <f t="shared" si="69"/>
        <v>119.1513390091399</v>
      </c>
      <c r="Z171" s="309">
        <f t="shared" si="69"/>
        <v>122.1301224843684</v>
      </c>
      <c r="AA171" s="309">
        <f t="shared" si="69"/>
        <v>125.18337554647759</v>
      </c>
      <c r="AB171" s="309">
        <f t="shared" si="69"/>
        <v>128.3129599351395</v>
      </c>
      <c r="AC171" s="309">
        <f t="shared" si="69"/>
        <v>131.520783933518</v>
      </c>
      <c r="AD171" s="309">
        <f t="shared" si="69"/>
        <v>134.80880353185594</v>
      </c>
      <c r="AE171" s="309">
        <f t="shared" si="69"/>
        <v>138.17902362015232</v>
      </c>
      <c r="AF171" s="309">
        <f t="shared" si="69"/>
        <v>141.63349921065611</v>
      </c>
      <c r="AG171" s="309">
        <f t="shared" si="69"/>
        <v>145.1743366909225</v>
      </c>
      <c r="AH171" s="309">
        <f t="shared" si="69"/>
        <v>148.80369510819554</v>
      </c>
      <c r="AI171" s="309">
        <f t="shared" si="69"/>
        <v>152.52378748590044</v>
      </c>
      <c r="AJ171" s="309">
        <f t="shared" si="69"/>
        <v>156.33688217304791</v>
      </c>
      <c r="AK171" s="309">
        <f t="shared" si="69"/>
        <v>160.24530422737413</v>
      </c>
      <c r="AL171" s="309">
        <f t="shared" si="69"/>
        <v>164.25143683305845</v>
      </c>
      <c r="AM171" s="309">
        <f t="shared" si="69"/>
        <v>168.35772275388487</v>
      </c>
      <c r="AN171" s="309">
        <f t="shared" si="69"/>
        <v>172.56666582273198</v>
      </c>
      <c r="AO171" s="309">
        <f t="shared" si="69"/>
        <v>176.88083246830027</v>
      </c>
      <c r="AP171" s="309">
        <f t="shared" si="69"/>
        <v>181.30285328000775</v>
      </c>
      <c r="AQ171" s="309">
        <f t="shared" si="69"/>
        <v>185.83542461200796</v>
      </c>
      <c r="AR171" s="309">
        <f t="shared" si="69"/>
        <v>190.48131022730814</v>
      </c>
      <c r="AS171" s="309">
        <f t="shared" si="69"/>
        <v>195.24334298299084</v>
      </c>
      <c r="AT171" s="309">
        <f t="shared" si="69"/>
        <v>200.12442655756561</v>
      </c>
      <c r="AU171" s="309">
        <f t="shared" si="69"/>
        <v>205.1275372215047</v>
      </c>
      <c r="AV171" s="309">
        <f t="shared" si="69"/>
        <v>210.25572565204232</v>
      </c>
      <c r="AW171" s="309">
        <f t="shared" si="69"/>
        <v>215.51211879334332</v>
      </c>
      <c r="AX171" s="309">
        <f t="shared" si="69"/>
        <v>220.89992176317691</v>
      </c>
      <c r="AY171" s="309">
        <f t="shared" si="69"/>
        <v>226.42241980725629</v>
      </c>
      <c r="AZ171" s="309">
        <f t="shared" si="69"/>
        <v>232.08298030243765</v>
      </c>
      <c r="BA171" s="309">
        <f t="shared" si="69"/>
        <v>237.88505480999859</v>
      </c>
      <c r="BB171" s="309">
        <f t="shared" si="69"/>
        <v>243.83218118024857</v>
      </c>
      <c r="BC171" s="309">
        <f t="shared" si="69"/>
        <v>249.92798570975478</v>
      </c>
      <c r="BD171" s="309">
        <f t="shared" si="69"/>
        <v>256.17618535249858</v>
      </c>
      <c r="BE171" s="309">
        <f t="shared" si="69"/>
        <v>262.580589986311</v>
      </c>
      <c r="BF171" s="309">
        <f t="shared" si="69"/>
        <v>269.14510473596874</v>
      </c>
      <c r="BG171" s="309">
        <f t="shared" si="69"/>
        <v>275.87373235436797</v>
      </c>
      <c r="BH171" s="309">
        <f t="shared" si="69"/>
        <v>282.77057566322713</v>
      </c>
      <c r="BI171" s="309">
        <f t="shared" si="69"/>
        <v>289.83984005480778</v>
      </c>
      <c r="BJ171" s="309">
        <f t="shared" si="69"/>
        <v>297.08583605617793</v>
      </c>
      <c r="BK171" s="309">
        <f t="shared" si="69"/>
        <v>304.51298195758233</v>
      </c>
      <c r="BL171" s="309">
        <f t="shared" si="69"/>
        <v>312.12580650652188</v>
      </c>
      <c r="BM171" s="309">
        <f t="shared" si="69"/>
        <v>319.92895166918487</v>
      </c>
      <c r="BN171" s="309" t="e">
        <f t="shared" si="69"/>
        <v>#N/A</v>
      </c>
      <c r="BO171" s="309" t="e">
        <f t="shared" si="69"/>
        <v>#N/A</v>
      </c>
      <c r="BP171" s="312" t="e">
        <f t="shared" si="69"/>
        <v>#N/A</v>
      </c>
    </row>
    <row r="172" spans="2:68">
      <c r="B172" s="1617"/>
      <c r="C172" s="309" t="s">
        <v>284</v>
      </c>
      <c r="D172" s="309"/>
      <c r="E172" s="309" t="s">
        <v>246</v>
      </c>
      <c r="F172" s="309">
        <f t="shared" si="69"/>
        <v>93.052899999999994</v>
      </c>
      <c r="G172" s="309">
        <f t="shared" si="69"/>
        <v>97.763703062499971</v>
      </c>
      <c r="H172" s="309">
        <f t="shared" si="69"/>
        <v>100.20779563906247</v>
      </c>
      <c r="I172" s="309">
        <f t="shared" si="69"/>
        <v>102.71299053003901</v>
      </c>
      <c r="J172" s="309">
        <f t="shared" si="69"/>
        <v>105.28081529328998</v>
      </c>
      <c r="K172" s="309">
        <f t="shared" si="69"/>
        <v>107.91283567562222</v>
      </c>
      <c r="L172" s="309">
        <f t="shared" si="69"/>
        <v>110.61065656751276</v>
      </c>
      <c r="M172" s="309">
        <f t="shared" si="69"/>
        <v>113.37592298170057</v>
      </c>
      <c r="N172" s="309">
        <f t="shared" si="69"/>
        <v>116.21032105624309</v>
      </c>
      <c r="O172" s="309">
        <f t="shared" si="69"/>
        <v>119.11557908264912</v>
      </c>
      <c r="P172" s="309">
        <f t="shared" si="69"/>
        <v>122.09346855971535</v>
      </c>
      <c r="Q172" s="309">
        <f t="shared" si="69"/>
        <v>125.14580527370823</v>
      </c>
      <c r="R172" s="309">
        <f t="shared" si="69"/>
        <v>128.27445040555091</v>
      </c>
      <c r="S172" s="309">
        <f t="shared" si="69"/>
        <v>131.48131166568967</v>
      </c>
      <c r="T172" s="309">
        <f t="shared" si="69"/>
        <v>134.76834445733192</v>
      </c>
      <c r="U172" s="309">
        <f t="shared" si="69"/>
        <v>138.13755306876521</v>
      </c>
      <c r="V172" s="309">
        <f t="shared" si="69"/>
        <v>141.59099189548431</v>
      </c>
      <c r="W172" s="309">
        <f t="shared" si="69"/>
        <v>145.13076669287142</v>
      </c>
      <c r="X172" s="309">
        <f t="shared" si="69"/>
        <v>148.75903586019319</v>
      </c>
      <c r="Y172" s="309">
        <f t="shared" si="69"/>
        <v>152.47801175669801</v>
      </c>
      <c r="Z172" s="309">
        <f t="shared" si="69"/>
        <v>156.28996205061546</v>
      </c>
      <c r="AA172" s="309">
        <f t="shared" si="69"/>
        <v>160.19721110188081</v>
      </c>
      <c r="AB172" s="309">
        <f t="shared" si="69"/>
        <v>164.20214137942781</v>
      </c>
      <c r="AC172" s="309">
        <f t="shared" si="69"/>
        <v>168.30719491391352</v>
      </c>
      <c r="AD172" s="309">
        <f t="shared" si="69"/>
        <v>172.51487478676134</v>
      </c>
      <c r="AE172" s="309">
        <f t="shared" si="69"/>
        <v>176.82774665643035</v>
      </c>
      <c r="AF172" s="309">
        <f t="shared" si="69"/>
        <v>181.24844032284108</v>
      </c>
      <c r="AG172" s="309">
        <f t="shared" si="69"/>
        <v>185.77965133091209</v>
      </c>
      <c r="AH172" s="309">
        <f t="shared" si="69"/>
        <v>190.42414261418486</v>
      </c>
      <c r="AI172" s="309">
        <f t="shared" si="69"/>
        <v>195.1847461795395</v>
      </c>
      <c r="AJ172" s="309">
        <f t="shared" si="69"/>
        <v>200.06436483402797</v>
      </c>
      <c r="AK172" s="309">
        <f t="shared" si="69"/>
        <v>205.06597395487867</v>
      </c>
      <c r="AL172" s="309">
        <f t="shared" si="69"/>
        <v>210.19262330375059</v>
      </c>
      <c r="AM172" s="309">
        <f t="shared" si="69"/>
        <v>215.44743888634432</v>
      </c>
      <c r="AN172" s="309">
        <f t="shared" si="69"/>
        <v>220.8336248585029</v>
      </c>
      <c r="AO172" s="309">
        <f t="shared" si="69"/>
        <v>226.35446547996546</v>
      </c>
      <c r="AP172" s="309">
        <f t="shared" si="69"/>
        <v>232.01332711696458</v>
      </c>
      <c r="AQ172" s="309">
        <f t="shared" si="69"/>
        <v>237.81366029488868</v>
      </c>
      <c r="AR172" s="309">
        <f t="shared" si="69"/>
        <v>243.75900180226088</v>
      </c>
      <c r="AS172" s="309">
        <f t="shared" si="69"/>
        <v>249.85297684731739</v>
      </c>
      <c r="AT172" s="309">
        <f t="shared" si="69"/>
        <v>256.09930126850031</v>
      </c>
      <c r="AU172" s="309">
        <f t="shared" si="69"/>
        <v>262.50178380021282</v>
      </c>
      <c r="AV172" s="309">
        <f t="shared" si="69"/>
        <v>269.06432839521807</v>
      </c>
      <c r="AW172" s="309">
        <f t="shared" si="69"/>
        <v>275.79093660509847</v>
      </c>
      <c r="AX172" s="309">
        <f t="shared" si="69"/>
        <v>282.68571002022594</v>
      </c>
      <c r="AY172" s="309">
        <f t="shared" si="69"/>
        <v>289.75285277073152</v>
      </c>
      <c r="AZ172" s="309">
        <f t="shared" si="69"/>
        <v>296.99667408999977</v>
      </c>
      <c r="BA172" s="309">
        <f t="shared" si="69"/>
        <v>304.42159094224974</v>
      </c>
      <c r="BB172" s="309">
        <f t="shared" si="69"/>
        <v>312.03213071580603</v>
      </c>
      <c r="BC172" s="309">
        <f t="shared" si="69"/>
        <v>319.83293398370114</v>
      </c>
      <c r="BD172" s="309">
        <f t="shared" si="69"/>
        <v>327.82875733329365</v>
      </c>
      <c r="BE172" s="309">
        <f t="shared" si="69"/>
        <v>336.02447626662592</v>
      </c>
      <c r="BF172" s="309">
        <f t="shared" si="69"/>
        <v>344.42508817329156</v>
      </c>
      <c r="BG172" s="309">
        <f t="shared" si="69"/>
        <v>353.03571537762377</v>
      </c>
      <c r="BH172" s="309">
        <f t="shared" si="69"/>
        <v>361.86160826206435</v>
      </c>
      <c r="BI172" s="309">
        <f t="shared" si="69"/>
        <v>370.90814846861593</v>
      </c>
      <c r="BJ172" s="309">
        <f t="shared" si="69"/>
        <v>380.18085218033127</v>
      </c>
      <c r="BK172" s="309">
        <f t="shared" si="69"/>
        <v>389.68537348483949</v>
      </c>
      <c r="BL172" s="309">
        <f t="shared" si="69"/>
        <v>399.42750782196049</v>
      </c>
      <c r="BM172" s="309">
        <f t="shared" si="69"/>
        <v>409.41319551750939</v>
      </c>
      <c r="BN172" s="309" t="e">
        <f t="shared" si="69"/>
        <v>#N/A</v>
      </c>
      <c r="BO172" s="309" t="e">
        <f t="shared" si="69"/>
        <v>#N/A</v>
      </c>
      <c r="BP172" s="312" t="e">
        <f t="shared" si="69"/>
        <v>#N/A</v>
      </c>
    </row>
    <row r="173" spans="2:68">
      <c r="B173" s="1617"/>
      <c r="C173" s="309"/>
      <c r="D173" s="309"/>
      <c r="E173" s="309"/>
      <c r="F173" s="309"/>
      <c r="G173" s="309"/>
      <c r="H173" s="309"/>
      <c r="I173" s="309"/>
      <c r="J173" s="309"/>
      <c r="K173" s="309"/>
      <c r="L173" s="309"/>
      <c r="M173" s="309"/>
      <c r="N173" s="309"/>
      <c r="O173" s="309"/>
      <c r="P173" s="309"/>
      <c r="Q173" s="309"/>
      <c r="R173" s="309"/>
      <c r="S173" s="309"/>
      <c r="T173" s="309"/>
      <c r="U173" s="309"/>
      <c r="V173" s="309"/>
      <c r="W173" s="309"/>
      <c r="X173" s="309"/>
      <c r="Y173" s="309"/>
      <c r="Z173" s="309"/>
      <c r="AA173" s="309"/>
      <c r="AB173" s="309"/>
      <c r="AC173" s="309"/>
      <c r="AD173" s="309"/>
      <c r="AE173" s="309"/>
      <c r="AF173" s="309"/>
      <c r="AG173" s="309"/>
      <c r="AH173" s="309"/>
      <c r="AI173" s="309"/>
      <c r="AJ173" s="309"/>
      <c r="AK173" s="309"/>
      <c r="AL173" s="309"/>
      <c r="AM173" s="309"/>
      <c r="AN173" s="309"/>
      <c r="AO173" s="309"/>
      <c r="AP173" s="309"/>
      <c r="AQ173" s="309"/>
      <c r="AR173" s="309"/>
      <c r="AS173" s="309"/>
      <c r="AT173" s="309"/>
      <c r="AU173" s="309"/>
      <c r="AV173" s="309"/>
      <c r="AW173" s="309"/>
      <c r="AX173" s="309"/>
      <c r="AY173" s="309"/>
      <c r="AZ173" s="309"/>
      <c r="BA173" s="309"/>
      <c r="BB173" s="309"/>
      <c r="BC173" s="309"/>
      <c r="BD173" s="309"/>
      <c r="BE173" s="309"/>
      <c r="BF173" s="309"/>
      <c r="BG173" s="309"/>
      <c r="BH173" s="309"/>
      <c r="BI173" s="309"/>
      <c r="BJ173" s="309"/>
      <c r="BK173" s="309"/>
      <c r="BL173" s="309"/>
      <c r="BM173" s="309"/>
      <c r="BN173" s="309"/>
      <c r="BO173" s="309"/>
      <c r="BP173" s="312"/>
    </row>
    <row r="174" spans="2:68">
      <c r="B174" s="1617"/>
      <c r="C174" s="309" t="s">
        <v>135</v>
      </c>
      <c r="D174" s="309"/>
      <c r="E174" s="309" t="s">
        <v>129</v>
      </c>
      <c r="F174" s="309">
        <f t="shared" ref="F174:BP178" si="70">F144*F109</f>
        <v>0</v>
      </c>
      <c r="G174" s="309">
        <f t="shared" si="70"/>
        <v>0</v>
      </c>
      <c r="H174" s="309">
        <f t="shared" si="70"/>
        <v>0</v>
      </c>
      <c r="I174" s="309">
        <f t="shared" si="70"/>
        <v>0</v>
      </c>
      <c r="J174" s="309">
        <f t="shared" si="70"/>
        <v>0</v>
      </c>
      <c r="K174" s="309">
        <f t="shared" si="70"/>
        <v>0</v>
      </c>
      <c r="L174" s="309">
        <f t="shared" si="70"/>
        <v>0</v>
      </c>
      <c r="M174" s="309">
        <f t="shared" si="70"/>
        <v>0</v>
      </c>
      <c r="N174" s="309">
        <f t="shared" si="70"/>
        <v>0</v>
      </c>
      <c r="O174" s="309">
        <f t="shared" si="70"/>
        <v>0</v>
      </c>
      <c r="P174" s="309">
        <f t="shared" si="70"/>
        <v>0</v>
      </c>
      <c r="Q174" s="309">
        <f t="shared" si="70"/>
        <v>0</v>
      </c>
      <c r="R174" s="309">
        <f t="shared" si="70"/>
        <v>0</v>
      </c>
      <c r="S174" s="309">
        <f t="shared" si="70"/>
        <v>0</v>
      </c>
      <c r="T174" s="309">
        <f t="shared" si="70"/>
        <v>0</v>
      </c>
      <c r="U174" s="309">
        <f t="shared" si="70"/>
        <v>0</v>
      </c>
      <c r="V174" s="309">
        <f t="shared" si="70"/>
        <v>0</v>
      </c>
      <c r="W174" s="309">
        <f t="shared" si="70"/>
        <v>0</v>
      </c>
      <c r="X174" s="309">
        <f t="shared" si="70"/>
        <v>0</v>
      </c>
      <c r="Y174" s="309">
        <f t="shared" si="70"/>
        <v>0</v>
      </c>
      <c r="Z174" s="309">
        <f t="shared" si="70"/>
        <v>0</v>
      </c>
      <c r="AA174" s="309">
        <f t="shared" si="70"/>
        <v>0</v>
      </c>
      <c r="AB174" s="309">
        <f t="shared" si="70"/>
        <v>0</v>
      </c>
      <c r="AC174" s="309">
        <f t="shared" si="70"/>
        <v>0</v>
      </c>
      <c r="AD174" s="309">
        <f t="shared" si="70"/>
        <v>0</v>
      </c>
      <c r="AE174" s="309">
        <f t="shared" si="70"/>
        <v>0</v>
      </c>
      <c r="AF174" s="309">
        <f t="shared" si="70"/>
        <v>0</v>
      </c>
      <c r="AG174" s="309">
        <f t="shared" si="70"/>
        <v>0</v>
      </c>
      <c r="AH174" s="309">
        <f t="shared" si="70"/>
        <v>0</v>
      </c>
      <c r="AI174" s="309">
        <f t="shared" si="70"/>
        <v>0</v>
      </c>
      <c r="AJ174" s="309">
        <f t="shared" si="70"/>
        <v>0</v>
      </c>
      <c r="AK174" s="309">
        <f t="shared" si="70"/>
        <v>0</v>
      </c>
      <c r="AL174" s="309">
        <f t="shared" si="70"/>
        <v>0</v>
      </c>
      <c r="AM174" s="309">
        <f t="shared" si="70"/>
        <v>0</v>
      </c>
      <c r="AN174" s="309">
        <f t="shared" si="70"/>
        <v>0</v>
      </c>
      <c r="AO174" s="309">
        <f t="shared" si="70"/>
        <v>0</v>
      </c>
      <c r="AP174" s="309">
        <f t="shared" si="70"/>
        <v>0</v>
      </c>
      <c r="AQ174" s="309">
        <f t="shared" si="70"/>
        <v>0</v>
      </c>
      <c r="AR174" s="309">
        <f t="shared" si="70"/>
        <v>0</v>
      </c>
      <c r="AS174" s="309">
        <f t="shared" si="70"/>
        <v>0</v>
      </c>
      <c r="AT174" s="309">
        <f t="shared" si="70"/>
        <v>0</v>
      </c>
      <c r="AU174" s="309">
        <f t="shared" si="70"/>
        <v>0</v>
      </c>
      <c r="AV174" s="309">
        <f t="shared" si="70"/>
        <v>0</v>
      </c>
      <c r="AW174" s="309">
        <f t="shared" si="70"/>
        <v>0</v>
      </c>
      <c r="AX174" s="309">
        <f t="shared" si="70"/>
        <v>0</v>
      </c>
      <c r="AY174" s="309">
        <f t="shared" si="70"/>
        <v>0</v>
      </c>
      <c r="AZ174" s="309">
        <f t="shared" si="70"/>
        <v>0</v>
      </c>
      <c r="BA174" s="309">
        <f t="shared" si="70"/>
        <v>0</v>
      </c>
      <c r="BB174" s="309">
        <f t="shared" si="70"/>
        <v>0</v>
      </c>
      <c r="BC174" s="309">
        <f t="shared" si="70"/>
        <v>0</v>
      </c>
      <c r="BD174" s="309">
        <f t="shared" si="70"/>
        <v>0</v>
      </c>
      <c r="BE174" s="309">
        <f t="shared" si="70"/>
        <v>0</v>
      </c>
      <c r="BF174" s="309">
        <f t="shared" si="70"/>
        <v>0</v>
      </c>
      <c r="BG174" s="309">
        <f t="shared" si="70"/>
        <v>0</v>
      </c>
      <c r="BH174" s="309">
        <f t="shared" si="70"/>
        <v>0</v>
      </c>
      <c r="BI174" s="309">
        <f t="shared" si="70"/>
        <v>0</v>
      </c>
      <c r="BJ174" s="309">
        <f t="shared" si="70"/>
        <v>0</v>
      </c>
      <c r="BK174" s="309">
        <f t="shared" si="70"/>
        <v>0</v>
      </c>
      <c r="BL174" s="309">
        <f t="shared" si="70"/>
        <v>0</v>
      </c>
      <c r="BM174" s="309">
        <f t="shared" si="70"/>
        <v>0</v>
      </c>
      <c r="BN174" s="309" t="e">
        <f t="shared" si="70"/>
        <v>#N/A</v>
      </c>
      <c r="BO174" s="309" t="e">
        <f t="shared" si="70"/>
        <v>#N/A</v>
      </c>
      <c r="BP174" s="312" t="e">
        <f t="shared" si="70"/>
        <v>#N/A</v>
      </c>
    </row>
    <row r="175" spans="2:68">
      <c r="B175" s="1617"/>
      <c r="C175" s="309" t="s">
        <v>135</v>
      </c>
      <c r="D175" s="309"/>
      <c r="E175" s="309" t="s">
        <v>130</v>
      </c>
      <c r="F175" s="309">
        <f t="shared" si="70"/>
        <v>126.97813866666669</v>
      </c>
      <c r="G175" s="309">
        <f t="shared" si="70"/>
        <v>133.40640693666666</v>
      </c>
      <c r="H175" s="309">
        <f t="shared" si="70"/>
        <v>136.74156711008331</v>
      </c>
      <c r="I175" s="309">
        <f t="shared" si="70"/>
        <v>140.16010628783539</v>
      </c>
      <c r="J175" s="309">
        <f t="shared" si="70"/>
        <v>143.66410894503124</v>
      </c>
      <c r="K175" s="309">
        <f t="shared" si="70"/>
        <v>147.25571166865706</v>
      </c>
      <c r="L175" s="309">
        <f t="shared" si="70"/>
        <v>150.93710446037343</v>
      </c>
      <c r="M175" s="309">
        <f t="shared" si="70"/>
        <v>154.71053207188277</v>
      </c>
      <c r="N175" s="309">
        <f t="shared" si="70"/>
        <v>158.57829537367985</v>
      </c>
      <c r="O175" s="309">
        <f t="shared" si="70"/>
        <v>162.54275275802178</v>
      </c>
      <c r="P175" s="309">
        <f t="shared" si="70"/>
        <v>166.60632157697233</v>
      </c>
      <c r="Q175" s="309">
        <f t="shared" si="70"/>
        <v>170.77147961639662</v>
      </c>
      <c r="R175" s="309">
        <f t="shared" si="70"/>
        <v>175.0407666068065</v>
      </c>
      <c r="S175" s="309">
        <f t="shared" si="70"/>
        <v>179.41678577197666</v>
      </c>
      <c r="T175" s="309">
        <f t="shared" si="70"/>
        <v>183.90220541627608</v>
      </c>
      <c r="U175" s="309">
        <f t="shared" si="70"/>
        <v>188.49976055168295</v>
      </c>
      <c r="V175" s="309">
        <f t="shared" si="70"/>
        <v>193.21225456547501</v>
      </c>
      <c r="W175" s="309">
        <f t="shared" si="70"/>
        <v>198.04256092961185</v>
      </c>
      <c r="X175" s="309">
        <f t="shared" si="70"/>
        <v>202.99362495285214</v>
      </c>
      <c r="Y175" s="309">
        <f t="shared" si="70"/>
        <v>208.06846557667342</v>
      </c>
      <c r="Z175" s="309">
        <f t="shared" si="70"/>
        <v>213.27017721609025</v>
      </c>
      <c r="AA175" s="309">
        <f t="shared" si="70"/>
        <v>218.60193164649249</v>
      </c>
      <c r="AB175" s="309">
        <f t="shared" si="70"/>
        <v>224.06697993765476</v>
      </c>
      <c r="AC175" s="309">
        <f t="shared" si="70"/>
        <v>229.66865443609612</v>
      </c>
      <c r="AD175" s="309">
        <f t="shared" si="70"/>
        <v>235.41037079699851</v>
      </c>
      <c r="AE175" s="309">
        <f t="shared" si="70"/>
        <v>241.29563006692345</v>
      </c>
      <c r="AF175" s="309">
        <f t="shared" si="70"/>
        <v>247.32802081859651</v>
      </c>
      <c r="AG175" s="309">
        <f t="shared" si="70"/>
        <v>253.51122133906142</v>
      </c>
      <c r="AH175" s="309">
        <f t="shared" si="70"/>
        <v>259.84900187253788</v>
      </c>
      <c r="AI175" s="309">
        <f t="shared" si="70"/>
        <v>266.34522691935138</v>
      </c>
      <c r="AJ175" s="309">
        <f t="shared" si="70"/>
        <v>273.00385759233512</v>
      </c>
      <c r="AK175" s="309">
        <f t="shared" si="70"/>
        <v>279.82895403214354</v>
      </c>
      <c r="AL175" s="309">
        <f t="shared" si="70"/>
        <v>286.82467788294701</v>
      </c>
      <c r="AM175" s="309">
        <f t="shared" si="70"/>
        <v>293.99529483002061</v>
      </c>
      <c r="AN175" s="309">
        <f t="shared" si="70"/>
        <v>301.34517720077116</v>
      </c>
      <c r="AO175" s="309">
        <f t="shared" si="70"/>
        <v>308.87880663079039</v>
      </c>
      <c r="AP175" s="309">
        <f t="shared" si="70"/>
        <v>316.60077679656013</v>
      </c>
      <c r="AQ175" s="309">
        <f t="shared" si="70"/>
        <v>324.51579621647414</v>
      </c>
      <c r="AR175" s="309">
        <f t="shared" si="70"/>
        <v>332.62869112188594</v>
      </c>
      <c r="AS175" s="309">
        <f t="shared" si="70"/>
        <v>340.94440839993308</v>
      </c>
      <c r="AT175" s="309">
        <f t="shared" si="70"/>
        <v>349.46801860993145</v>
      </c>
      <c r="AU175" s="309">
        <f t="shared" si="70"/>
        <v>358.20471907517964</v>
      </c>
      <c r="AV175" s="309">
        <f t="shared" si="70"/>
        <v>367.15983705205906</v>
      </c>
      <c r="AW175" s="309">
        <f t="shared" si="70"/>
        <v>376.33883297836053</v>
      </c>
      <c r="AX175" s="309">
        <f t="shared" si="70"/>
        <v>385.74730380281954</v>
      </c>
      <c r="AY175" s="309">
        <f t="shared" si="70"/>
        <v>395.39098639788995</v>
      </c>
      <c r="AZ175" s="309">
        <f t="shared" si="70"/>
        <v>405.27576105783709</v>
      </c>
      <c r="BA175" s="309">
        <f t="shared" si="70"/>
        <v>415.40765508428296</v>
      </c>
      <c r="BB175" s="309">
        <f t="shared" si="70"/>
        <v>425.79284646139007</v>
      </c>
      <c r="BC175" s="309">
        <f t="shared" si="70"/>
        <v>436.43766762292483</v>
      </c>
      <c r="BD175" s="309">
        <f t="shared" si="70"/>
        <v>447.34860931349795</v>
      </c>
      <c r="BE175" s="309">
        <f t="shared" si="70"/>
        <v>458.53232454633519</v>
      </c>
      <c r="BF175" s="309">
        <f t="shared" si="70"/>
        <v>469.99563265999359</v>
      </c>
      <c r="BG175" s="309">
        <f t="shared" si="70"/>
        <v>481.74552347649342</v>
      </c>
      <c r="BH175" s="309">
        <f t="shared" si="70"/>
        <v>493.78916156340568</v>
      </c>
      <c r="BI175" s="309">
        <f t="shared" si="70"/>
        <v>506.13389060249074</v>
      </c>
      <c r="BJ175" s="309">
        <f t="shared" si="70"/>
        <v>518.78723786755302</v>
      </c>
      <c r="BK175" s="309">
        <f t="shared" si="70"/>
        <v>531.75691881424177</v>
      </c>
      <c r="BL175" s="309">
        <f t="shared" si="70"/>
        <v>545.05084178459765</v>
      </c>
      <c r="BM175" s="309">
        <f t="shared" si="70"/>
        <v>558.67711282921255</v>
      </c>
      <c r="BN175" s="309" t="e">
        <f t="shared" si="70"/>
        <v>#N/A</v>
      </c>
      <c r="BO175" s="309" t="e">
        <f t="shared" si="70"/>
        <v>#N/A</v>
      </c>
      <c r="BP175" s="312" t="e">
        <f t="shared" si="70"/>
        <v>#N/A</v>
      </c>
    </row>
    <row r="176" spans="2:68">
      <c r="B176" s="1617"/>
      <c r="C176" s="309" t="s">
        <v>135</v>
      </c>
      <c r="D176" s="309"/>
      <c r="E176" s="309" t="s">
        <v>131</v>
      </c>
      <c r="F176" s="309">
        <f t="shared" si="70"/>
        <v>0</v>
      </c>
      <c r="G176" s="309">
        <f t="shared" si="70"/>
        <v>0</v>
      </c>
      <c r="H176" s="309">
        <f t="shared" si="70"/>
        <v>0</v>
      </c>
      <c r="I176" s="309">
        <f t="shared" si="70"/>
        <v>0</v>
      </c>
      <c r="J176" s="309">
        <f t="shared" si="70"/>
        <v>0</v>
      </c>
      <c r="K176" s="309">
        <f t="shared" si="70"/>
        <v>0</v>
      </c>
      <c r="L176" s="309">
        <f t="shared" si="70"/>
        <v>0</v>
      </c>
      <c r="M176" s="309">
        <f t="shared" si="70"/>
        <v>0</v>
      </c>
      <c r="N176" s="309">
        <f t="shared" si="70"/>
        <v>0</v>
      </c>
      <c r="O176" s="309">
        <f t="shared" si="70"/>
        <v>0</v>
      </c>
      <c r="P176" s="309">
        <f t="shared" si="70"/>
        <v>0</v>
      </c>
      <c r="Q176" s="309">
        <f t="shared" si="70"/>
        <v>0</v>
      </c>
      <c r="R176" s="309">
        <f t="shared" si="70"/>
        <v>0</v>
      </c>
      <c r="S176" s="309">
        <f t="shared" si="70"/>
        <v>0</v>
      </c>
      <c r="T176" s="309">
        <f t="shared" si="70"/>
        <v>0</v>
      </c>
      <c r="U176" s="309">
        <f t="shared" si="70"/>
        <v>0</v>
      </c>
      <c r="V176" s="309">
        <f t="shared" si="70"/>
        <v>0</v>
      </c>
      <c r="W176" s="309">
        <f t="shared" si="70"/>
        <v>0</v>
      </c>
      <c r="X176" s="309">
        <f t="shared" si="70"/>
        <v>0</v>
      </c>
      <c r="Y176" s="309">
        <f t="shared" si="70"/>
        <v>0</v>
      </c>
      <c r="Z176" s="309">
        <f t="shared" si="70"/>
        <v>0</v>
      </c>
      <c r="AA176" s="309">
        <f t="shared" si="70"/>
        <v>0</v>
      </c>
      <c r="AB176" s="309">
        <f t="shared" si="70"/>
        <v>0</v>
      </c>
      <c r="AC176" s="309">
        <f t="shared" si="70"/>
        <v>0</v>
      </c>
      <c r="AD176" s="309">
        <f t="shared" si="70"/>
        <v>0</v>
      </c>
      <c r="AE176" s="309">
        <f t="shared" si="70"/>
        <v>0</v>
      </c>
      <c r="AF176" s="309">
        <f t="shared" si="70"/>
        <v>0</v>
      </c>
      <c r="AG176" s="309">
        <f t="shared" si="70"/>
        <v>0</v>
      </c>
      <c r="AH176" s="309">
        <f t="shared" si="70"/>
        <v>0</v>
      </c>
      <c r="AI176" s="309">
        <f t="shared" si="70"/>
        <v>0</v>
      </c>
      <c r="AJ176" s="309">
        <f t="shared" si="70"/>
        <v>0</v>
      </c>
      <c r="AK176" s="309">
        <f t="shared" si="70"/>
        <v>0</v>
      </c>
      <c r="AL176" s="309">
        <f t="shared" si="70"/>
        <v>0</v>
      </c>
      <c r="AM176" s="309">
        <f t="shared" si="70"/>
        <v>0</v>
      </c>
      <c r="AN176" s="309">
        <f t="shared" si="70"/>
        <v>0</v>
      </c>
      <c r="AO176" s="309">
        <f t="shared" si="70"/>
        <v>0</v>
      </c>
      <c r="AP176" s="309">
        <f t="shared" si="70"/>
        <v>0</v>
      </c>
      <c r="AQ176" s="309">
        <f t="shared" si="70"/>
        <v>0</v>
      </c>
      <c r="AR176" s="309">
        <f t="shared" si="70"/>
        <v>0</v>
      </c>
      <c r="AS176" s="309">
        <f t="shared" si="70"/>
        <v>0</v>
      </c>
      <c r="AT176" s="309">
        <f t="shared" si="70"/>
        <v>0</v>
      </c>
      <c r="AU176" s="309">
        <f t="shared" si="70"/>
        <v>0</v>
      </c>
      <c r="AV176" s="309">
        <f t="shared" si="70"/>
        <v>0</v>
      </c>
      <c r="AW176" s="309">
        <f t="shared" si="70"/>
        <v>0</v>
      </c>
      <c r="AX176" s="309">
        <f t="shared" si="70"/>
        <v>0</v>
      </c>
      <c r="AY176" s="309">
        <f t="shared" si="70"/>
        <v>0</v>
      </c>
      <c r="AZ176" s="309">
        <f t="shared" si="70"/>
        <v>0</v>
      </c>
      <c r="BA176" s="309">
        <f t="shared" si="70"/>
        <v>0</v>
      </c>
      <c r="BB176" s="309">
        <f t="shared" si="70"/>
        <v>0</v>
      </c>
      <c r="BC176" s="309">
        <f t="shared" si="70"/>
        <v>0</v>
      </c>
      <c r="BD176" s="309">
        <f t="shared" si="70"/>
        <v>0</v>
      </c>
      <c r="BE176" s="309">
        <f t="shared" si="70"/>
        <v>0</v>
      </c>
      <c r="BF176" s="309">
        <f t="shared" si="70"/>
        <v>0</v>
      </c>
      <c r="BG176" s="309">
        <f t="shared" si="70"/>
        <v>0</v>
      </c>
      <c r="BH176" s="309">
        <f t="shared" si="70"/>
        <v>0</v>
      </c>
      <c r="BI176" s="309">
        <f t="shared" si="70"/>
        <v>0</v>
      </c>
      <c r="BJ176" s="309">
        <f t="shared" si="70"/>
        <v>0</v>
      </c>
      <c r="BK176" s="309">
        <f t="shared" si="70"/>
        <v>0</v>
      </c>
      <c r="BL176" s="309">
        <f t="shared" si="70"/>
        <v>0</v>
      </c>
      <c r="BM176" s="309">
        <f t="shared" si="70"/>
        <v>0</v>
      </c>
      <c r="BN176" s="309" t="e">
        <f t="shared" si="70"/>
        <v>#N/A</v>
      </c>
      <c r="BO176" s="309" t="e">
        <f t="shared" si="70"/>
        <v>#N/A</v>
      </c>
      <c r="BP176" s="312" t="e">
        <f t="shared" si="70"/>
        <v>#N/A</v>
      </c>
    </row>
    <row r="177" spans="2:68">
      <c r="B177" s="1617"/>
      <c r="C177" s="309" t="s">
        <v>135</v>
      </c>
      <c r="D177" s="309"/>
      <c r="E177" s="309" t="s">
        <v>132</v>
      </c>
      <c r="F177" s="309">
        <f t="shared" si="70"/>
        <v>0</v>
      </c>
      <c r="G177" s="309">
        <f t="shared" si="70"/>
        <v>0</v>
      </c>
      <c r="H177" s="309">
        <f t="shared" si="70"/>
        <v>0</v>
      </c>
      <c r="I177" s="309">
        <f t="shared" si="70"/>
        <v>0</v>
      </c>
      <c r="J177" s="309">
        <f t="shared" si="70"/>
        <v>0</v>
      </c>
      <c r="K177" s="309">
        <f t="shared" si="70"/>
        <v>0</v>
      </c>
      <c r="L177" s="309">
        <f t="shared" si="70"/>
        <v>0</v>
      </c>
      <c r="M177" s="309">
        <f t="shared" si="70"/>
        <v>0</v>
      </c>
      <c r="N177" s="309">
        <f t="shared" si="70"/>
        <v>0</v>
      </c>
      <c r="O177" s="309">
        <f t="shared" si="70"/>
        <v>0</v>
      </c>
      <c r="P177" s="309">
        <f t="shared" si="70"/>
        <v>0</v>
      </c>
      <c r="Q177" s="309">
        <f t="shared" si="70"/>
        <v>0</v>
      </c>
      <c r="R177" s="309">
        <f t="shared" si="70"/>
        <v>0</v>
      </c>
      <c r="S177" s="309">
        <f t="shared" si="70"/>
        <v>0</v>
      </c>
      <c r="T177" s="309">
        <f t="shared" si="70"/>
        <v>0</v>
      </c>
      <c r="U177" s="309">
        <f t="shared" si="70"/>
        <v>0</v>
      </c>
      <c r="V177" s="309">
        <f t="shared" si="70"/>
        <v>0</v>
      </c>
      <c r="W177" s="309">
        <f t="shared" si="70"/>
        <v>0</v>
      </c>
      <c r="X177" s="309">
        <f t="shared" si="70"/>
        <v>0</v>
      </c>
      <c r="Y177" s="309">
        <f t="shared" si="70"/>
        <v>0</v>
      </c>
      <c r="Z177" s="309">
        <f t="shared" si="70"/>
        <v>0</v>
      </c>
      <c r="AA177" s="309">
        <f t="shared" si="70"/>
        <v>0</v>
      </c>
      <c r="AB177" s="309">
        <f t="shared" si="70"/>
        <v>0</v>
      </c>
      <c r="AC177" s="309">
        <f t="shared" si="70"/>
        <v>0</v>
      </c>
      <c r="AD177" s="309">
        <f t="shared" si="70"/>
        <v>0</v>
      </c>
      <c r="AE177" s="309">
        <f t="shared" si="70"/>
        <v>0</v>
      </c>
      <c r="AF177" s="309">
        <f t="shared" si="70"/>
        <v>0</v>
      </c>
      <c r="AG177" s="309">
        <f t="shared" si="70"/>
        <v>0</v>
      </c>
      <c r="AH177" s="309">
        <f t="shared" si="70"/>
        <v>0</v>
      </c>
      <c r="AI177" s="309">
        <f t="shared" si="70"/>
        <v>0</v>
      </c>
      <c r="AJ177" s="309">
        <f t="shared" si="70"/>
        <v>0</v>
      </c>
      <c r="AK177" s="309">
        <f t="shared" si="70"/>
        <v>0</v>
      </c>
      <c r="AL177" s="309">
        <f t="shared" si="70"/>
        <v>0</v>
      </c>
      <c r="AM177" s="309">
        <f t="shared" si="70"/>
        <v>0</v>
      </c>
      <c r="AN177" s="309">
        <f t="shared" si="70"/>
        <v>0</v>
      </c>
      <c r="AO177" s="309">
        <f t="shared" si="70"/>
        <v>0</v>
      </c>
      <c r="AP177" s="309">
        <f t="shared" si="70"/>
        <v>0</v>
      </c>
      <c r="AQ177" s="309">
        <f t="shared" si="70"/>
        <v>0</v>
      </c>
      <c r="AR177" s="309">
        <f t="shared" si="70"/>
        <v>0</v>
      </c>
      <c r="AS177" s="309">
        <f t="shared" si="70"/>
        <v>0</v>
      </c>
      <c r="AT177" s="309">
        <f t="shared" si="70"/>
        <v>0</v>
      </c>
      <c r="AU177" s="309">
        <f t="shared" si="70"/>
        <v>0</v>
      </c>
      <c r="AV177" s="309">
        <f t="shared" si="70"/>
        <v>0</v>
      </c>
      <c r="AW177" s="309">
        <f t="shared" si="70"/>
        <v>0</v>
      </c>
      <c r="AX177" s="309">
        <f t="shared" si="70"/>
        <v>0</v>
      </c>
      <c r="AY177" s="309">
        <f t="shared" si="70"/>
        <v>0</v>
      </c>
      <c r="AZ177" s="309">
        <f t="shared" si="70"/>
        <v>0</v>
      </c>
      <c r="BA177" s="309">
        <f t="shared" si="70"/>
        <v>0</v>
      </c>
      <c r="BB177" s="309">
        <f t="shared" si="70"/>
        <v>0</v>
      </c>
      <c r="BC177" s="309">
        <f t="shared" si="70"/>
        <v>0</v>
      </c>
      <c r="BD177" s="309">
        <f t="shared" si="70"/>
        <v>0</v>
      </c>
      <c r="BE177" s="309">
        <f t="shared" si="70"/>
        <v>0</v>
      </c>
      <c r="BF177" s="309">
        <f t="shared" si="70"/>
        <v>0</v>
      </c>
      <c r="BG177" s="309">
        <f t="shared" si="70"/>
        <v>0</v>
      </c>
      <c r="BH177" s="309">
        <f t="shared" si="70"/>
        <v>0</v>
      </c>
      <c r="BI177" s="309">
        <f t="shared" si="70"/>
        <v>0</v>
      </c>
      <c r="BJ177" s="309">
        <f t="shared" si="70"/>
        <v>0</v>
      </c>
      <c r="BK177" s="309">
        <f t="shared" si="70"/>
        <v>0</v>
      </c>
      <c r="BL177" s="309">
        <f t="shared" si="70"/>
        <v>0</v>
      </c>
      <c r="BM177" s="309">
        <f t="shared" si="70"/>
        <v>0</v>
      </c>
      <c r="BN177" s="309" t="e">
        <f t="shared" si="70"/>
        <v>#N/A</v>
      </c>
      <c r="BO177" s="309" t="e">
        <f t="shared" si="70"/>
        <v>#N/A</v>
      </c>
      <c r="BP177" s="312" t="e">
        <f t="shared" si="70"/>
        <v>#N/A</v>
      </c>
    </row>
    <row r="178" spans="2:68">
      <c r="B178" s="1617"/>
      <c r="C178" s="309" t="s">
        <v>135</v>
      </c>
      <c r="D178" s="309"/>
      <c r="E178" s="309" t="s">
        <v>133</v>
      </c>
      <c r="F178" s="309">
        <f t="shared" si="70"/>
        <v>78.227072888888898</v>
      </c>
      <c r="G178" s="309">
        <f t="shared" si="70"/>
        <v>82.187318453888878</v>
      </c>
      <c r="H178" s="309">
        <f t="shared" si="70"/>
        <v>84.242001415236089</v>
      </c>
      <c r="I178" s="309">
        <f t="shared" ref="I178:BP179" si="71">I148*I113</f>
        <v>86.348051450616992</v>
      </c>
      <c r="J178" s="309">
        <f t="shared" si="71"/>
        <v>88.506752736882405</v>
      </c>
      <c r="K178" s="309">
        <f t="shared" si="71"/>
        <v>90.719421555304464</v>
      </c>
      <c r="L178" s="309">
        <f t="shared" si="71"/>
        <v>92.987407094187063</v>
      </c>
      <c r="M178" s="309">
        <f t="shared" si="71"/>
        <v>95.312092271541729</v>
      </c>
      <c r="N178" s="309">
        <f t="shared" si="71"/>
        <v>97.694894578330278</v>
      </c>
      <c r="O178" s="309">
        <f t="shared" si="71"/>
        <v>100.1372669427885</v>
      </c>
      <c r="P178" s="309">
        <f t="shared" si="71"/>
        <v>102.64069861635821</v>
      </c>
      <c r="Q178" s="309">
        <f t="shared" si="71"/>
        <v>105.20671608176715</v>
      </c>
      <c r="R178" s="309">
        <f t="shared" si="71"/>
        <v>107.83688398381132</v>
      </c>
      <c r="S178" s="309">
        <f t="shared" si="71"/>
        <v>110.53280608340658</v>
      </c>
      <c r="T178" s="309">
        <f t="shared" si="71"/>
        <v>113.29612623549176</v>
      </c>
      <c r="U178" s="309">
        <f t="shared" si="71"/>
        <v>116.12852939137903</v>
      </c>
      <c r="V178" s="309">
        <f t="shared" si="71"/>
        <v>119.03174262616351</v>
      </c>
      <c r="W178" s="309">
        <f t="shared" si="71"/>
        <v>122.00753619181758</v>
      </c>
      <c r="X178" s="309">
        <f t="shared" si="71"/>
        <v>125.057724596613</v>
      </c>
      <c r="Y178" s="309">
        <f t="shared" si="71"/>
        <v>128.18416771152832</v>
      </c>
      <c r="Z178" s="309">
        <f t="shared" si="71"/>
        <v>131.38877190431651</v>
      </c>
      <c r="AA178" s="309">
        <f t="shared" si="71"/>
        <v>134.67349120192443</v>
      </c>
      <c r="AB178" s="309">
        <f t="shared" si="71"/>
        <v>138.04032848197249</v>
      </c>
      <c r="AC178" s="309">
        <f t="shared" si="71"/>
        <v>141.49133669402184</v>
      </c>
      <c r="AD178" s="309">
        <f t="shared" si="71"/>
        <v>145.02862011137236</v>
      </c>
      <c r="AE178" s="309">
        <f t="shared" si="71"/>
        <v>148.65433561415665</v>
      </c>
      <c r="AF178" s="309">
        <f t="shared" si="71"/>
        <v>152.37069400451057</v>
      </c>
      <c r="AG178" s="309">
        <f t="shared" si="71"/>
        <v>156.17996135462329</v>
      </c>
      <c r="AH178" s="309">
        <f t="shared" si="71"/>
        <v>160.08446038848888</v>
      </c>
      <c r="AI178" s="309">
        <f t="shared" si="71"/>
        <v>164.0865718982011</v>
      </c>
      <c r="AJ178" s="309">
        <f t="shared" si="71"/>
        <v>168.18873619565611</v>
      </c>
      <c r="AK178" s="309">
        <f t="shared" si="71"/>
        <v>172.3934546005475</v>
      </c>
      <c r="AL178" s="309">
        <f t="shared" si="71"/>
        <v>176.70329096556114</v>
      </c>
      <c r="AM178" s="309">
        <f t="shared" si="71"/>
        <v>181.12087323970016</v>
      </c>
      <c r="AN178" s="309">
        <f t="shared" si="71"/>
        <v>185.64889507069265</v>
      </c>
      <c r="AO178" s="309">
        <f t="shared" si="71"/>
        <v>190.29011744745995</v>
      </c>
      <c r="AP178" s="309">
        <f t="shared" si="71"/>
        <v>195.04737038364641</v>
      </c>
      <c r="AQ178" s="309">
        <f t="shared" si="71"/>
        <v>199.92355464323757</v>
      </c>
      <c r="AR178" s="309">
        <f t="shared" si="71"/>
        <v>204.9216435093185</v>
      </c>
      <c r="AS178" s="309">
        <f t="shared" si="71"/>
        <v>210.04468459705146</v>
      </c>
      <c r="AT178" s="309">
        <f t="shared" si="71"/>
        <v>215.29580171197773</v>
      </c>
      <c r="AU178" s="309">
        <f t="shared" si="71"/>
        <v>220.67819675477716</v>
      </c>
      <c r="AV178" s="309">
        <f t="shared" si="71"/>
        <v>226.19515167364656</v>
      </c>
      <c r="AW178" s="309">
        <f t="shared" si="71"/>
        <v>231.85003046548769</v>
      </c>
      <c r="AX178" s="309">
        <f t="shared" si="71"/>
        <v>237.64628122712486</v>
      </c>
      <c r="AY178" s="309">
        <f t="shared" si="71"/>
        <v>243.58743825780294</v>
      </c>
      <c r="AZ178" s="309">
        <f t="shared" si="71"/>
        <v>249.67712421424798</v>
      </c>
      <c r="BA178" s="309">
        <f t="shared" si="71"/>
        <v>255.91905231960416</v>
      </c>
      <c r="BB178" s="309">
        <f t="shared" si="71"/>
        <v>262.31702862759425</v>
      </c>
      <c r="BC178" s="309">
        <f t="shared" si="71"/>
        <v>268.87495434328412</v>
      </c>
      <c r="BD178" s="309">
        <f t="shared" si="71"/>
        <v>275.59682820186617</v>
      </c>
      <c r="BE178" s="309">
        <f t="shared" si="71"/>
        <v>282.48674890691279</v>
      </c>
      <c r="BF178" s="309">
        <f t="shared" si="71"/>
        <v>289.54891762958562</v>
      </c>
      <c r="BG178" s="309">
        <f t="shared" si="71"/>
        <v>296.78764057032521</v>
      </c>
      <c r="BH178" s="309">
        <f t="shared" si="71"/>
        <v>304.2073315845833</v>
      </c>
      <c r="BI178" s="309">
        <f t="shared" si="71"/>
        <v>311.81251487419786</v>
      </c>
      <c r="BJ178" s="309">
        <f t="shared" si="71"/>
        <v>319.60782774605275</v>
      </c>
      <c r="BK178" s="309">
        <f t="shared" si="71"/>
        <v>327.59802343970404</v>
      </c>
      <c r="BL178" s="309">
        <f t="shared" si="71"/>
        <v>335.7879740256966</v>
      </c>
      <c r="BM178" s="309">
        <f t="shared" si="71"/>
        <v>344.18267337633893</v>
      </c>
      <c r="BN178" s="309" t="e">
        <f t="shared" si="71"/>
        <v>#N/A</v>
      </c>
      <c r="BO178" s="309" t="e">
        <f t="shared" si="71"/>
        <v>#N/A</v>
      </c>
      <c r="BP178" s="312" t="e">
        <f t="shared" si="71"/>
        <v>#N/A</v>
      </c>
    </row>
    <row r="179" spans="2:68">
      <c r="B179" s="1617"/>
      <c r="C179" s="309" t="s">
        <v>135</v>
      </c>
      <c r="D179" s="309"/>
      <c r="E179" s="309" t="s">
        <v>134</v>
      </c>
      <c r="F179" s="309">
        <f t="shared" ref="F179:AK179" si="72">F149*F114</f>
        <v>0</v>
      </c>
      <c r="G179" s="309">
        <f t="shared" si="72"/>
        <v>0</v>
      </c>
      <c r="H179" s="309">
        <f t="shared" si="72"/>
        <v>0</v>
      </c>
      <c r="I179" s="309">
        <f t="shared" si="72"/>
        <v>0</v>
      </c>
      <c r="J179" s="309">
        <f t="shared" si="72"/>
        <v>0</v>
      </c>
      <c r="K179" s="309">
        <f t="shared" si="72"/>
        <v>0</v>
      </c>
      <c r="L179" s="309">
        <f t="shared" si="72"/>
        <v>0</v>
      </c>
      <c r="M179" s="309">
        <f t="shared" si="72"/>
        <v>0</v>
      </c>
      <c r="N179" s="309">
        <f t="shared" si="72"/>
        <v>0</v>
      </c>
      <c r="O179" s="309">
        <f t="shared" si="72"/>
        <v>0</v>
      </c>
      <c r="P179" s="309">
        <f t="shared" si="72"/>
        <v>0</v>
      </c>
      <c r="Q179" s="309">
        <f t="shared" si="72"/>
        <v>0</v>
      </c>
      <c r="R179" s="309">
        <f t="shared" si="72"/>
        <v>0</v>
      </c>
      <c r="S179" s="309">
        <f t="shared" si="72"/>
        <v>0</v>
      </c>
      <c r="T179" s="309">
        <f t="shared" si="72"/>
        <v>0</v>
      </c>
      <c r="U179" s="309">
        <f t="shared" si="72"/>
        <v>0</v>
      </c>
      <c r="V179" s="309">
        <f t="shared" si="72"/>
        <v>0</v>
      </c>
      <c r="W179" s="309">
        <f t="shared" si="72"/>
        <v>0</v>
      </c>
      <c r="X179" s="309">
        <f t="shared" si="72"/>
        <v>0</v>
      </c>
      <c r="Y179" s="309">
        <f t="shared" si="72"/>
        <v>0</v>
      </c>
      <c r="Z179" s="309">
        <f t="shared" si="72"/>
        <v>0</v>
      </c>
      <c r="AA179" s="309">
        <f t="shared" si="72"/>
        <v>0</v>
      </c>
      <c r="AB179" s="309">
        <f t="shared" si="72"/>
        <v>0</v>
      </c>
      <c r="AC179" s="309">
        <f t="shared" si="72"/>
        <v>0</v>
      </c>
      <c r="AD179" s="309">
        <f t="shared" si="72"/>
        <v>0</v>
      </c>
      <c r="AE179" s="309">
        <f t="shared" si="72"/>
        <v>0</v>
      </c>
      <c r="AF179" s="309">
        <f t="shared" si="72"/>
        <v>0</v>
      </c>
      <c r="AG179" s="309">
        <f t="shared" si="72"/>
        <v>0</v>
      </c>
      <c r="AH179" s="309">
        <f t="shared" si="72"/>
        <v>0</v>
      </c>
      <c r="AI179" s="309">
        <f t="shared" si="72"/>
        <v>0</v>
      </c>
      <c r="AJ179" s="309">
        <f t="shared" si="72"/>
        <v>0</v>
      </c>
      <c r="AK179" s="309">
        <f t="shared" si="72"/>
        <v>0</v>
      </c>
      <c r="AL179" s="309">
        <f t="shared" si="71"/>
        <v>0</v>
      </c>
      <c r="AM179" s="309">
        <f t="shared" si="71"/>
        <v>0</v>
      </c>
      <c r="AN179" s="309">
        <f t="shared" si="71"/>
        <v>0</v>
      </c>
      <c r="AO179" s="309">
        <f t="shared" si="71"/>
        <v>0</v>
      </c>
      <c r="AP179" s="309">
        <f t="shared" si="71"/>
        <v>0</v>
      </c>
      <c r="AQ179" s="309">
        <f t="shared" si="71"/>
        <v>0</v>
      </c>
      <c r="AR179" s="309">
        <f t="shared" si="71"/>
        <v>0</v>
      </c>
      <c r="AS179" s="309">
        <f t="shared" si="71"/>
        <v>0</v>
      </c>
      <c r="AT179" s="309">
        <f t="shared" si="71"/>
        <v>0</v>
      </c>
      <c r="AU179" s="309">
        <f t="shared" si="71"/>
        <v>0</v>
      </c>
      <c r="AV179" s="309">
        <f t="shared" si="71"/>
        <v>0</v>
      </c>
      <c r="AW179" s="309">
        <f t="shared" si="71"/>
        <v>0</v>
      </c>
      <c r="AX179" s="309">
        <f t="shared" si="71"/>
        <v>0</v>
      </c>
      <c r="AY179" s="309">
        <f t="shared" si="71"/>
        <v>0</v>
      </c>
      <c r="AZ179" s="309">
        <f t="shared" si="71"/>
        <v>0</v>
      </c>
      <c r="BA179" s="309">
        <f t="shared" si="71"/>
        <v>0</v>
      </c>
      <c r="BB179" s="309">
        <f t="shared" si="71"/>
        <v>0</v>
      </c>
      <c r="BC179" s="309">
        <f t="shared" si="71"/>
        <v>0</v>
      </c>
      <c r="BD179" s="309">
        <f t="shared" si="71"/>
        <v>0</v>
      </c>
      <c r="BE179" s="309">
        <f t="shared" si="71"/>
        <v>0</v>
      </c>
      <c r="BF179" s="309">
        <f t="shared" si="71"/>
        <v>0</v>
      </c>
      <c r="BG179" s="309">
        <f t="shared" si="71"/>
        <v>0</v>
      </c>
      <c r="BH179" s="309">
        <f t="shared" si="71"/>
        <v>0</v>
      </c>
      <c r="BI179" s="309">
        <f t="shared" si="71"/>
        <v>0</v>
      </c>
      <c r="BJ179" s="309">
        <f t="shared" si="71"/>
        <v>0</v>
      </c>
      <c r="BK179" s="309">
        <f t="shared" si="71"/>
        <v>0</v>
      </c>
      <c r="BL179" s="309">
        <f t="shared" si="71"/>
        <v>0</v>
      </c>
      <c r="BM179" s="309">
        <f t="shared" si="71"/>
        <v>0</v>
      </c>
      <c r="BN179" s="309" t="e">
        <f t="shared" si="71"/>
        <v>#N/A</v>
      </c>
      <c r="BO179" s="309" t="e">
        <f t="shared" si="71"/>
        <v>#N/A</v>
      </c>
      <c r="BP179" s="312" t="e">
        <f t="shared" si="71"/>
        <v>#N/A</v>
      </c>
    </row>
    <row r="180" spans="2:68">
      <c r="B180" s="1617"/>
      <c r="C180" s="309"/>
      <c r="D180" s="309"/>
      <c r="E180" s="309"/>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309"/>
      <c r="AE180" s="309"/>
      <c r="AF180" s="309"/>
      <c r="AG180" s="309"/>
      <c r="AH180" s="309"/>
      <c r="AI180" s="309"/>
      <c r="AJ180" s="309"/>
      <c r="AK180" s="309"/>
      <c r="AL180" s="309"/>
      <c r="AM180" s="309"/>
      <c r="AN180" s="309"/>
      <c r="AO180" s="309"/>
      <c r="AP180" s="309"/>
      <c r="AQ180" s="309"/>
      <c r="AR180" s="309"/>
      <c r="AS180" s="309"/>
      <c r="AT180" s="309"/>
      <c r="AU180" s="309"/>
      <c r="AV180" s="309"/>
      <c r="AW180" s="309"/>
      <c r="AX180" s="309"/>
      <c r="AY180" s="309"/>
      <c r="AZ180" s="309"/>
      <c r="BA180" s="309"/>
      <c r="BB180" s="309"/>
      <c r="BC180" s="309"/>
      <c r="BD180" s="309"/>
      <c r="BE180" s="309"/>
      <c r="BF180" s="309"/>
      <c r="BG180" s="309"/>
      <c r="BH180" s="309"/>
      <c r="BI180" s="309"/>
      <c r="BJ180" s="309"/>
      <c r="BK180" s="309"/>
      <c r="BL180" s="309"/>
      <c r="BM180" s="309"/>
      <c r="BN180" s="309"/>
      <c r="BO180" s="309"/>
      <c r="BP180" s="312"/>
    </row>
    <row r="181" spans="2:68">
      <c r="B181" s="1617"/>
      <c r="C181" s="309" t="s">
        <v>136</v>
      </c>
      <c r="D181" s="309"/>
      <c r="E181" s="309" t="s">
        <v>129</v>
      </c>
      <c r="F181" s="309">
        <f t="shared" ref="F181:BP185" si="73">F151*F116</f>
        <v>0</v>
      </c>
      <c r="G181" s="309">
        <f t="shared" si="73"/>
        <v>0</v>
      </c>
      <c r="H181" s="309">
        <f t="shared" si="73"/>
        <v>0</v>
      </c>
      <c r="I181" s="309">
        <f t="shared" si="73"/>
        <v>0</v>
      </c>
      <c r="J181" s="309">
        <f t="shared" si="73"/>
        <v>0</v>
      </c>
      <c r="K181" s="309">
        <f t="shared" si="73"/>
        <v>0</v>
      </c>
      <c r="L181" s="309">
        <f t="shared" si="73"/>
        <v>0</v>
      </c>
      <c r="M181" s="309">
        <f t="shared" si="73"/>
        <v>0</v>
      </c>
      <c r="N181" s="309">
        <f t="shared" si="73"/>
        <v>0</v>
      </c>
      <c r="O181" s="309">
        <f t="shared" si="73"/>
        <v>0</v>
      </c>
      <c r="P181" s="309">
        <f t="shared" si="73"/>
        <v>0</v>
      </c>
      <c r="Q181" s="309">
        <f t="shared" si="73"/>
        <v>0</v>
      </c>
      <c r="R181" s="309">
        <f t="shared" si="73"/>
        <v>0</v>
      </c>
      <c r="S181" s="309">
        <f t="shared" si="73"/>
        <v>0</v>
      </c>
      <c r="T181" s="309">
        <f t="shared" si="73"/>
        <v>0</v>
      </c>
      <c r="U181" s="309">
        <f t="shared" si="73"/>
        <v>0</v>
      </c>
      <c r="V181" s="309">
        <f t="shared" si="73"/>
        <v>0</v>
      </c>
      <c r="W181" s="309">
        <f t="shared" si="73"/>
        <v>0</v>
      </c>
      <c r="X181" s="309">
        <f t="shared" si="73"/>
        <v>0</v>
      </c>
      <c r="Y181" s="309">
        <f t="shared" si="73"/>
        <v>0</v>
      </c>
      <c r="Z181" s="309">
        <f t="shared" si="73"/>
        <v>0</v>
      </c>
      <c r="AA181" s="309">
        <f t="shared" si="73"/>
        <v>0</v>
      </c>
      <c r="AB181" s="309">
        <f t="shared" si="73"/>
        <v>0</v>
      </c>
      <c r="AC181" s="309">
        <f t="shared" si="73"/>
        <v>0</v>
      </c>
      <c r="AD181" s="309">
        <f t="shared" si="73"/>
        <v>0</v>
      </c>
      <c r="AE181" s="309">
        <f t="shared" si="73"/>
        <v>0</v>
      </c>
      <c r="AF181" s="309">
        <f t="shared" si="73"/>
        <v>0</v>
      </c>
      <c r="AG181" s="309">
        <f t="shared" si="73"/>
        <v>0</v>
      </c>
      <c r="AH181" s="309">
        <f t="shared" si="73"/>
        <v>0</v>
      </c>
      <c r="AI181" s="309">
        <f t="shared" si="73"/>
        <v>0</v>
      </c>
      <c r="AJ181" s="309">
        <f t="shared" si="73"/>
        <v>0</v>
      </c>
      <c r="AK181" s="309">
        <f t="shared" si="73"/>
        <v>0</v>
      </c>
      <c r="AL181" s="309">
        <f t="shared" si="73"/>
        <v>0</v>
      </c>
      <c r="AM181" s="309">
        <f t="shared" si="73"/>
        <v>0</v>
      </c>
      <c r="AN181" s="309">
        <f t="shared" si="73"/>
        <v>0</v>
      </c>
      <c r="AO181" s="309">
        <f t="shared" si="73"/>
        <v>0</v>
      </c>
      <c r="AP181" s="309">
        <f t="shared" si="73"/>
        <v>0</v>
      </c>
      <c r="AQ181" s="309">
        <f t="shared" si="73"/>
        <v>0</v>
      </c>
      <c r="AR181" s="309">
        <f t="shared" si="73"/>
        <v>0</v>
      </c>
      <c r="AS181" s="309">
        <f t="shared" si="73"/>
        <v>0</v>
      </c>
      <c r="AT181" s="309">
        <f t="shared" si="73"/>
        <v>0</v>
      </c>
      <c r="AU181" s="309">
        <f t="shared" si="73"/>
        <v>0</v>
      </c>
      <c r="AV181" s="309">
        <f t="shared" si="73"/>
        <v>0</v>
      </c>
      <c r="AW181" s="309">
        <f t="shared" si="73"/>
        <v>0</v>
      </c>
      <c r="AX181" s="309">
        <f t="shared" si="73"/>
        <v>0</v>
      </c>
      <c r="AY181" s="309">
        <f t="shared" si="73"/>
        <v>0</v>
      </c>
      <c r="AZ181" s="309">
        <f t="shared" si="73"/>
        <v>0</v>
      </c>
      <c r="BA181" s="309">
        <f t="shared" si="73"/>
        <v>0</v>
      </c>
      <c r="BB181" s="309">
        <f t="shared" si="73"/>
        <v>0</v>
      </c>
      <c r="BC181" s="309">
        <f t="shared" si="73"/>
        <v>0</v>
      </c>
      <c r="BD181" s="309">
        <f t="shared" si="73"/>
        <v>0</v>
      </c>
      <c r="BE181" s="309">
        <f t="shared" si="73"/>
        <v>0</v>
      </c>
      <c r="BF181" s="309">
        <f t="shared" si="73"/>
        <v>0</v>
      </c>
      <c r="BG181" s="309">
        <f t="shared" si="73"/>
        <v>0</v>
      </c>
      <c r="BH181" s="309">
        <f t="shared" si="73"/>
        <v>0</v>
      </c>
      <c r="BI181" s="309">
        <f t="shared" si="73"/>
        <v>0</v>
      </c>
      <c r="BJ181" s="309">
        <f t="shared" si="73"/>
        <v>0</v>
      </c>
      <c r="BK181" s="309">
        <f t="shared" si="73"/>
        <v>0</v>
      </c>
      <c r="BL181" s="309">
        <f t="shared" si="73"/>
        <v>0</v>
      </c>
      <c r="BM181" s="309">
        <f t="shared" si="73"/>
        <v>0</v>
      </c>
      <c r="BN181" s="309" t="e">
        <f t="shared" si="73"/>
        <v>#N/A</v>
      </c>
      <c r="BO181" s="309" t="e">
        <f t="shared" si="73"/>
        <v>#N/A</v>
      </c>
      <c r="BP181" s="312" t="e">
        <f t="shared" si="73"/>
        <v>#N/A</v>
      </c>
    </row>
    <row r="182" spans="2:68">
      <c r="B182" s="1617"/>
      <c r="C182" s="309" t="s">
        <v>136</v>
      </c>
      <c r="D182" s="309"/>
      <c r="E182" s="309" t="s">
        <v>130</v>
      </c>
      <c r="F182" s="309">
        <f t="shared" si="73"/>
        <v>0</v>
      </c>
      <c r="G182" s="309">
        <f t="shared" si="73"/>
        <v>0</v>
      </c>
      <c r="H182" s="309">
        <f t="shared" si="73"/>
        <v>0</v>
      </c>
      <c r="I182" s="309">
        <f t="shared" si="73"/>
        <v>0</v>
      </c>
      <c r="J182" s="309">
        <f t="shared" si="73"/>
        <v>0</v>
      </c>
      <c r="K182" s="309">
        <f t="shared" si="73"/>
        <v>0</v>
      </c>
      <c r="L182" s="309">
        <f t="shared" si="73"/>
        <v>0</v>
      </c>
      <c r="M182" s="309">
        <f t="shared" si="73"/>
        <v>0</v>
      </c>
      <c r="N182" s="309">
        <f t="shared" si="73"/>
        <v>0</v>
      </c>
      <c r="O182" s="309">
        <f t="shared" si="73"/>
        <v>0</v>
      </c>
      <c r="P182" s="309">
        <f t="shared" si="73"/>
        <v>0</v>
      </c>
      <c r="Q182" s="309">
        <f t="shared" si="73"/>
        <v>0</v>
      </c>
      <c r="R182" s="309">
        <f t="shared" si="73"/>
        <v>0</v>
      </c>
      <c r="S182" s="309">
        <f t="shared" si="73"/>
        <v>0</v>
      </c>
      <c r="T182" s="309">
        <f t="shared" si="73"/>
        <v>0</v>
      </c>
      <c r="U182" s="309">
        <f t="shared" si="73"/>
        <v>0</v>
      </c>
      <c r="V182" s="309">
        <f t="shared" si="73"/>
        <v>0</v>
      </c>
      <c r="W182" s="309">
        <f t="shared" si="73"/>
        <v>0</v>
      </c>
      <c r="X182" s="309">
        <f t="shared" si="73"/>
        <v>0</v>
      </c>
      <c r="Y182" s="309">
        <f t="shared" si="73"/>
        <v>0</v>
      </c>
      <c r="Z182" s="309">
        <f t="shared" si="73"/>
        <v>0</v>
      </c>
      <c r="AA182" s="309">
        <f t="shared" si="73"/>
        <v>0</v>
      </c>
      <c r="AB182" s="309">
        <f t="shared" si="73"/>
        <v>0</v>
      </c>
      <c r="AC182" s="309">
        <f t="shared" si="73"/>
        <v>0</v>
      </c>
      <c r="AD182" s="309">
        <f t="shared" si="73"/>
        <v>0</v>
      </c>
      <c r="AE182" s="309">
        <f t="shared" si="73"/>
        <v>0</v>
      </c>
      <c r="AF182" s="309">
        <f t="shared" si="73"/>
        <v>0</v>
      </c>
      <c r="AG182" s="309">
        <f t="shared" si="73"/>
        <v>0</v>
      </c>
      <c r="AH182" s="309">
        <f t="shared" si="73"/>
        <v>0</v>
      </c>
      <c r="AI182" s="309">
        <f t="shared" si="73"/>
        <v>0</v>
      </c>
      <c r="AJ182" s="309">
        <f t="shared" si="73"/>
        <v>0</v>
      </c>
      <c r="AK182" s="309">
        <f t="shared" si="73"/>
        <v>0</v>
      </c>
      <c r="AL182" s="309">
        <f t="shared" si="73"/>
        <v>0</v>
      </c>
      <c r="AM182" s="309">
        <f t="shared" si="73"/>
        <v>0</v>
      </c>
      <c r="AN182" s="309">
        <f t="shared" si="73"/>
        <v>0</v>
      </c>
      <c r="AO182" s="309">
        <f t="shared" si="73"/>
        <v>0</v>
      </c>
      <c r="AP182" s="309">
        <f t="shared" si="73"/>
        <v>0</v>
      </c>
      <c r="AQ182" s="309">
        <f t="shared" si="73"/>
        <v>0</v>
      </c>
      <c r="AR182" s="309">
        <f t="shared" si="73"/>
        <v>0</v>
      </c>
      <c r="AS182" s="309">
        <f t="shared" si="73"/>
        <v>0</v>
      </c>
      <c r="AT182" s="309">
        <f t="shared" si="73"/>
        <v>0</v>
      </c>
      <c r="AU182" s="309">
        <f t="shared" si="73"/>
        <v>0</v>
      </c>
      <c r="AV182" s="309">
        <f t="shared" si="73"/>
        <v>0</v>
      </c>
      <c r="AW182" s="309">
        <f t="shared" si="73"/>
        <v>0</v>
      </c>
      <c r="AX182" s="309">
        <f t="shared" si="73"/>
        <v>0</v>
      </c>
      <c r="AY182" s="309">
        <f t="shared" si="73"/>
        <v>0</v>
      </c>
      <c r="AZ182" s="309">
        <f t="shared" si="73"/>
        <v>0</v>
      </c>
      <c r="BA182" s="309">
        <f t="shared" si="73"/>
        <v>0</v>
      </c>
      <c r="BB182" s="309">
        <f t="shared" si="73"/>
        <v>0</v>
      </c>
      <c r="BC182" s="309">
        <f t="shared" si="73"/>
        <v>0</v>
      </c>
      <c r="BD182" s="309">
        <f t="shared" si="73"/>
        <v>0</v>
      </c>
      <c r="BE182" s="309">
        <f t="shared" si="73"/>
        <v>0</v>
      </c>
      <c r="BF182" s="309">
        <f t="shared" si="73"/>
        <v>0</v>
      </c>
      <c r="BG182" s="309">
        <f t="shared" si="73"/>
        <v>0</v>
      </c>
      <c r="BH182" s="309">
        <f t="shared" si="73"/>
        <v>0</v>
      </c>
      <c r="BI182" s="309">
        <f t="shared" si="73"/>
        <v>0</v>
      </c>
      <c r="BJ182" s="309">
        <f t="shared" si="73"/>
        <v>0</v>
      </c>
      <c r="BK182" s="309">
        <f t="shared" si="73"/>
        <v>0</v>
      </c>
      <c r="BL182" s="309">
        <f t="shared" si="73"/>
        <v>0</v>
      </c>
      <c r="BM182" s="309">
        <f t="shared" si="73"/>
        <v>0</v>
      </c>
      <c r="BN182" s="309" t="e">
        <f t="shared" si="73"/>
        <v>#N/A</v>
      </c>
      <c r="BO182" s="309" t="e">
        <f t="shared" si="73"/>
        <v>#N/A</v>
      </c>
      <c r="BP182" s="312" t="e">
        <f t="shared" si="73"/>
        <v>#N/A</v>
      </c>
    </row>
    <row r="183" spans="2:68">
      <c r="B183" s="1617"/>
      <c r="C183" s="309" t="s">
        <v>136</v>
      </c>
      <c r="D183" s="309"/>
      <c r="E183" s="309" t="s">
        <v>131</v>
      </c>
      <c r="F183" s="309">
        <f t="shared" si="73"/>
        <v>0</v>
      </c>
      <c r="G183" s="309">
        <f t="shared" si="73"/>
        <v>0</v>
      </c>
      <c r="H183" s="309">
        <f t="shared" si="73"/>
        <v>0</v>
      </c>
      <c r="I183" s="309">
        <f t="shared" si="73"/>
        <v>0</v>
      </c>
      <c r="J183" s="309">
        <f t="shared" si="73"/>
        <v>0</v>
      </c>
      <c r="K183" s="309">
        <f t="shared" si="73"/>
        <v>0</v>
      </c>
      <c r="L183" s="309">
        <f t="shared" si="73"/>
        <v>0</v>
      </c>
      <c r="M183" s="309">
        <f t="shared" si="73"/>
        <v>0</v>
      </c>
      <c r="N183" s="309">
        <f t="shared" si="73"/>
        <v>0</v>
      </c>
      <c r="O183" s="309">
        <f t="shared" si="73"/>
        <v>0</v>
      </c>
      <c r="P183" s="309">
        <f t="shared" si="73"/>
        <v>0</v>
      </c>
      <c r="Q183" s="309">
        <f t="shared" si="73"/>
        <v>0</v>
      </c>
      <c r="R183" s="309">
        <f t="shared" si="73"/>
        <v>0</v>
      </c>
      <c r="S183" s="309">
        <f t="shared" si="73"/>
        <v>0</v>
      </c>
      <c r="T183" s="309">
        <f t="shared" si="73"/>
        <v>0</v>
      </c>
      <c r="U183" s="309">
        <f t="shared" si="73"/>
        <v>0</v>
      </c>
      <c r="V183" s="309">
        <f t="shared" si="73"/>
        <v>0</v>
      </c>
      <c r="W183" s="309">
        <f t="shared" si="73"/>
        <v>0</v>
      </c>
      <c r="X183" s="309">
        <f t="shared" si="73"/>
        <v>0</v>
      </c>
      <c r="Y183" s="309">
        <f t="shared" si="73"/>
        <v>0</v>
      </c>
      <c r="Z183" s="309">
        <f t="shared" si="73"/>
        <v>0</v>
      </c>
      <c r="AA183" s="309">
        <f t="shared" si="73"/>
        <v>0</v>
      </c>
      <c r="AB183" s="309">
        <f t="shared" si="73"/>
        <v>0</v>
      </c>
      <c r="AC183" s="309">
        <f t="shared" si="73"/>
        <v>0</v>
      </c>
      <c r="AD183" s="309">
        <f t="shared" si="73"/>
        <v>0</v>
      </c>
      <c r="AE183" s="309">
        <f t="shared" si="73"/>
        <v>0</v>
      </c>
      <c r="AF183" s="309">
        <f t="shared" si="73"/>
        <v>0</v>
      </c>
      <c r="AG183" s="309">
        <f t="shared" si="73"/>
        <v>0</v>
      </c>
      <c r="AH183" s="309">
        <f t="shared" si="73"/>
        <v>0</v>
      </c>
      <c r="AI183" s="309">
        <f t="shared" si="73"/>
        <v>0</v>
      </c>
      <c r="AJ183" s="309">
        <f t="shared" si="73"/>
        <v>0</v>
      </c>
      <c r="AK183" s="309">
        <f t="shared" si="73"/>
        <v>0</v>
      </c>
      <c r="AL183" s="309">
        <f t="shared" si="73"/>
        <v>0</v>
      </c>
      <c r="AM183" s="309">
        <f t="shared" si="73"/>
        <v>0</v>
      </c>
      <c r="AN183" s="309">
        <f t="shared" si="73"/>
        <v>0</v>
      </c>
      <c r="AO183" s="309">
        <f t="shared" si="73"/>
        <v>0</v>
      </c>
      <c r="AP183" s="309">
        <f t="shared" si="73"/>
        <v>0</v>
      </c>
      <c r="AQ183" s="309">
        <f t="shared" si="73"/>
        <v>0</v>
      </c>
      <c r="AR183" s="309">
        <f t="shared" si="73"/>
        <v>0</v>
      </c>
      <c r="AS183" s="309">
        <f t="shared" si="73"/>
        <v>0</v>
      </c>
      <c r="AT183" s="309">
        <f t="shared" si="73"/>
        <v>0</v>
      </c>
      <c r="AU183" s="309">
        <f t="shared" si="73"/>
        <v>0</v>
      </c>
      <c r="AV183" s="309">
        <f t="shared" si="73"/>
        <v>0</v>
      </c>
      <c r="AW183" s="309">
        <f t="shared" si="73"/>
        <v>0</v>
      </c>
      <c r="AX183" s="309">
        <f t="shared" si="73"/>
        <v>0</v>
      </c>
      <c r="AY183" s="309">
        <f t="shared" si="73"/>
        <v>0</v>
      </c>
      <c r="AZ183" s="309">
        <f t="shared" si="73"/>
        <v>0</v>
      </c>
      <c r="BA183" s="309">
        <f t="shared" si="73"/>
        <v>0</v>
      </c>
      <c r="BB183" s="309">
        <f t="shared" si="73"/>
        <v>0</v>
      </c>
      <c r="BC183" s="309">
        <f t="shared" si="73"/>
        <v>0</v>
      </c>
      <c r="BD183" s="309">
        <f t="shared" si="73"/>
        <v>0</v>
      </c>
      <c r="BE183" s="309">
        <f t="shared" si="73"/>
        <v>0</v>
      </c>
      <c r="BF183" s="309">
        <f t="shared" si="73"/>
        <v>0</v>
      </c>
      <c r="BG183" s="309">
        <f t="shared" si="73"/>
        <v>0</v>
      </c>
      <c r="BH183" s="309">
        <f t="shared" si="73"/>
        <v>0</v>
      </c>
      <c r="BI183" s="309">
        <f t="shared" si="73"/>
        <v>0</v>
      </c>
      <c r="BJ183" s="309">
        <f t="shared" si="73"/>
        <v>0</v>
      </c>
      <c r="BK183" s="309">
        <f t="shared" si="73"/>
        <v>0</v>
      </c>
      <c r="BL183" s="309">
        <f t="shared" si="73"/>
        <v>0</v>
      </c>
      <c r="BM183" s="309">
        <f t="shared" si="73"/>
        <v>0</v>
      </c>
      <c r="BN183" s="309" t="e">
        <f t="shared" si="73"/>
        <v>#N/A</v>
      </c>
      <c r="BO183" s="309" t="e">
        <f t="shared" si="73"/>
        <v>#N/A</v>
      </c>
      <c r="BP183" s="312" t="e">
        <f t="shared" si="73"/>
        <v>#N/A</v>
      </c>
    </row>
    <row r="184" spans="2:68">
      <c r="B184" s="1617"/>
      <c r="C184" s="309" t="s">
        <v>136</v>
      </c>
      <c r="D184" s="309"/>
      <c r="E184" s="309" t="s">
        <v>132</v>
      </c>
      <c r="F184" s="309">
        <f t="shared" si="73"/>
        <v>0</v>
      </c>
      <c r="G184" s="309">
        <f t="shared" si="73"/>
        <v>0</v>
      </c>
      <c r="H184" s="309">
        <f t="shared" si="73"/>
        <v>0</v>
      </c>
      <c r="I184" s="309">
        <f t="shared" si="73"/>
        <v>0</v>
      </c>
      <c r="J184" s="309">
        <f t="shared" si="73"/>
        <v>0</v>
      </c>
      <c r="K184" s="309">
        <f t="shared" si="73"/>
        <v>0</v>
      </c>
      <c r="L184" s="309">
        <f t="shared" si="73"/>
        <v>0</v>
      </c>
      <c r="M184" s="309">
        <f t="shared" si="73"/>
        <v>0</v>
      </c>
      <c r="N184" s="309">
        <f t="shared" si="73"/>
        <v>0</v>
      </c>
      <c r="O184" s="309">
        <f t="shared" si="73"/>
        <v>0</v>
      </c>
      <c r="P184" s="309">
        <f t="shared" si="73"/>
        <v>0</v>
      </c>
      <c r="Q184" s="309">
        <f t="shared" si="73"/>
        <v>0</v>
      </c>
      <c r="R184" s="309">
        <f t="shared" si="73"/>
        <v>0</v>
      </c>
      <c r="S184" s="309">
        <f t="shared" si="73"/>
        <v>0</v>
      </c>
      <c r="T184" s="309">
        <f t="shared" si="73"/>
        <v>0</v>
      </c>
      <c r="U184" s="309">
        <f t="shared" si="73"/>
        <v>0</v>
      </c>
      <c r="V184" s="309">
        <f t="shared" si="73"/>
        <v>0</v>
      </c>
      <c r="W184" s="309">
        <f t="shared" si="73"/>
        <v>0</v>
      </c>
      <c r="X184" s="309">
        <f t="shared" si="73"/>
        <v>0</v>
      </c>
      <c r="Y184" s="309">
        <f t="shared" si="73"/>
        <v>0</v>
      </c>
      <c r="Z184" s="309">
        <f t="shared" si="73"/>
        <v>0</v>
      </c>
      <c r="AA184" s="309">
        <f t="shared" si="73"/>
        <v>0</v>
      </c>
      <c r="AB184" s="309">
        <f t="shared" si="73"/>
        <v>0</v>
      </c>
      <c r="AC184" s="309">
        <f t="shared" si="73"/>
        <v>0</v>
      </c>
      <c r="AD184" s="309">
        <f t="shared" si="73"/>
        <v>0</v>
      </c>
      <c r="AE184" s="309">
        <f t="shared" si="73"/>
        <v>0</v>
      </c>
      <c r="AF184" s="309">
        <f t="shared" si="73"/>
        <v>0</v>
      </c>
      <c r="AG184" s="309">
        <f t="shared" si="73"/>
        <v>0</v>
      </c>
      <c r="AH184" s="309">
        <f t="shared" si="73"/>
        <v>0</v>
      </c>
      <c r="AI184" s="309">
        <f t="shared" si="73"/>
        <v>0</v>
      </c>
      <c r="AJ184" s="309">
        <f t="shared" si="73"/>
        <v>0</v>
      </c>
      <c r="AK184" s="309">
        <f t="shared" si="73"/>
        <v>0</v>
      </c>
      <c r="AL184" s="309">
        <f t="shared" si="73"/>
        <v>0</v>
      </c>
      <c r="AM184" s="309">
        <f t="shared" si="73"/>
        <v>0</v>
      </c>
      <c r="AN184" s="309">
        <f t="shared" si="73"/>
        <v>0</v>
      </c>
      <c r="AO184" s="309">
        <f t="shared" si="73"/>
        <v>0</v>
      </c>
      <c r="AP184" s="309">
        <f t="shared" si="73"/>
        <v>0</v>
      </c>
      <c r="AQ184" s="309">
        <f t="shared" si="73"/>
        <v>0</v>
      </c>
      <c r="AR184" s="309">
        <f t="shared" si="73"/>
        <v>0</v>
      </c>
      <c r="AS184" s="309">
        <f t="shared" si="73"/>
        <v>0</v>
      </c>
      <c r="AT184" s="309">
        <f t="shared" si="73"/>
        <v>0</v>
      </c>
      <c r="AU184" s="309">
        <f t="shared" si="73"/>
        <v>0</v>
      </c>
      <c r="AV184" s="309">
        <f t="shared" si="73"/>
        <v>0</v>
      </c>
      <c r="AW184" s="309">
        <f t="shared" si="73"/>
        <v>0</v>
      </c>
      <c r="AX184" s="309">
        <f t="shared" si="73"/>
        <v>0</v>
      </c>
      <c r="AY184" s="309">
        <f t="shared" si="73"/>
        <v>0</v>
      </c>
      <c r="AZ184" s="309">
        <f t="shared" si="73"/>
        <v>0</v>
      </c>
      <c r="BA184" s="309">
        <f t="shared" si="73"/>
        <v>0</v>
      </c>
      <c r="BB184" s="309">
        <f t="shared" si="73"/>
        <v>0</v>
      </c>
      <c r="BC184" s="309">
        <f t="shared" si="73"/>
        <v>0</v>
      </c>
      <c r="BD184" s="309">
        <f t="shared" si="73"/>
        <v>0</v>
      </c>
      <c r="BE184" s="309">
        <f t="shared" si="73"/>
        <v>0</v>
      </c>
      <c r="BF184" s="309">
        <f t="shared" si="73"/>
        <v>0</v>
      </c>
      <c r="BG184" s="309">
        <f t="shared" si="73"/>
        <v>0</v>
      </c>
      <c r="BH184" s="309">
        <f t="shared" si="73"/>
        <v>0</v>
      </c>
      <c r="BI184" s="309">
        <f t="shared" si="73"/>
        <v>0</v>
      </c>
      <c r="BJ184" s="309">
        <f t="shared" si="73"/>
        <v>0</v>
      </c>
      <c r="BK184" s="309">
        <f t="shared" si="73"/>
        <v>0</v>
      </c>
      <c r="BL184" s="309">
        <f t="shared" si="73"/>
        <v>0</v>
      </c>
      <c r="BM184" s="309">
        <f t="shared" si="73"/>
        <v>0</v>
      </c>
      <c r="BN184" s="309" t="e">
        <f t="shared" si="73"/>
        <v>#N/A</v>
      </c>
      <c r="BO184" s="309" t="e">
        <f t="shared" si="73"/>
        <v>#N/A</v>
      </c>
      <c r="BP184" s="312" t="e">
        <f t="shared" si="73"/>
        <v>#N/A</v>
      </c>
    </row>
    <row r="185" spans="2:68">
      <c r="B185" s="1617"/>
      <c r="C185" s="309" t="s">
        <v>136</v>
      </c>
      <c r="D185" s="309"/>
      <c r="E185" s="309" t="s">
        <v>133</v>
      </c>
      <c r="F185" s="309">
        <f t="shared" si="73"/>
        <v>0</v>
      </c>
      <c r="G185" s="309">
        <f t="shared" si="73"/>
        <v>0</v>
      </c>
      <c r="H185" s="309">
        <f t="shared" si="73"/>
        <v>0</v>
      </c>
      <c r="I185" s="309">
        <f t="shared" ref="I185:BP186" si="74">I155*I120</f>
        <v>0</v>
      </c>
      <c r="J185" s="309">
        <f t="shared" si="74"/>
        <v>0</v>
      </c>
      <c r="K185" s="309">
        <f t="shared" si="74"/>
        <v>0</v>
      </c>
      <c r="L185" s="309">
        <f t="shared" si="74"/>
        <v>0</v>
      </c>
      <c r="M185" s="309">
        <f t="shared" si="74"/>
        <v>0</v>
      </c>
      <c r="N185" s="309">
        <f t="shared" si="74"/>
        <v>0</v>
      </c>
      <c r="O185" s="309">
        <f t="shared" si="74"/>
        <v>0</v>
      </c>
      <c r="P185" s="309">
        <f t="shared" si="74"/>
        <v>0</v>
      </c>
      <c r="Q185" s="309">
        <f t="shared" si="74"/>
        <v>0</v>
      </c>
      <c r="R185" s="309">
        <f t="shared" si="74"/>
        <v>0</v>
      </c>
      <c r="S185" s="309">
        <f t="shared" si="74"/>
        <v>0</v>
      </c>
      <c r="T185" s="309">
        <f t="shared" si="74"/>
        <v>0</v>
      </c>
      <c r="U185" s="309">
        <f t="shared" si="74"/>
        <v>0</v>
      </c>
      <c r="V185" s="309">
        <f t="shared" si="74"/>
        <v>0</v>
      </c>
      <c r="W185" s="309">
        <f t="shared" si="74"/>
        <v>0</v>
      </c>
      <c r="X185" s="309">
        <f t="shared" si="74"/>
        <v>0</v>
      </c>
      <c r="Y185" s="309">
        <f t="shared" si="74"/>
        <v>0</v>
      </c>
      <c r="Z185" s="309">
        <f t="shared" si="74"/>
        <v>0</v>
      </c>
      <c r="AA185" s="309">
        <f t="shared" si="74"/>
        <v>0</v>
      </c>
      <c r="AB185" s="309">
        <f t="shared" si="74"/>
        <v>0</v>
      </c>
      <c r="AC185" s="309">
        <f t="shared" si="74"/>
        <v>0</v>
      </c>
      <c r="AD185" s="309">
        <f t="shared" si="74"/>
        <v>0</v>
      </c>
      <c r="AE185" s="309">
        <f t="shared" si="74"/>
        <v>0</v>
      </c>
      <c r="AF185" s="309">
        <f t="shared" si="74"/>
        <v>0</v>
      </c>
      <c r="AG185" s="309">
        <f t="shared" si="74"/>
        <v>0</v>
      </c>
      <c r="AH185" s="309">
        <f t="shared" si="74"/>
        <v>0</v>
      </c>
      <c r="AI185" s="309">
        <f t="shared" si="74"/>
        <v>0</v>
      </c>
      <c r="AJ185" s="309">
        <f t="shared" si="74"/>
        <v>0</v>
      </c>
      <c r="AK185" s="309">
        <f t="shared" si="74"/>
        <v>0</v>
      </c>
      <c r="AL185" s="309">
        <f t="shared" si="74"/>
        <v>0</v>
      </c>
      <c r="AM185" s="309">
        <f t="shared" si="74"/>
        <v>0</v>
      </c>
      <c r="AN185" s="309">
        <f t="shared" si="74"/>
        <v>0</v>
      </c>
      <c r="AO185" s="309">
        <f t="shared" si="74"/>
        <v>0</v>
      </c>
      <c r="AP185" s="309">
        <f t="shared" si="74"/>
        <v>0</v>
      </c>
      <c r="AQ185" s="309">
        <f t="shared" si="74"/>
        <v>0</v>
      </c>
      <c r="AR185" s="309">
        <f t="shared" si="74"/>
        <v>0</v>
      </c>
      <c r="AS185" s="309">
        <f t="shared" si="74"/>
        <v>0</v>
      </c>
      <c r="AT185" s="309">
        <f t="shared" si="74"/>
        <v>0</v>
      </c>
      <c r="AU185" s="309">
        <f t="shared" si="74"/>
        <v>0</v>
      </c>
      <c r="AV185" s="309">
        <f t="shared" si="74"/>
        <v>0</v>
      </c>
      <c r="AW185" s="309">
        <f t="shared" si="74"/>
        <v>0</v>
      </c>
      <c r="AX185" s="309">
        <f t="shared" si="74"/>
        <v>0</v>
      </c>
      <c r="AY185" s="309">
        <f t="shared" si="74"/>
        <v>0</v>
      </c>
      <c r="AZ185" s="309">
        <f t="shared" si="74"/>
        <v>0</v>
      </c>
      <c r="BA185" s="309">
        <f t="shared" si="74"/>
        <v>0</v>
      </c>
      <c r="BB185" s="309">
        <f t="shared" si="74"/>
        <v>0</v>
      </c>
      <c r="BC185" s="309">
        <f t="shared" si="74"/>
        <v>0</v>
      </c>
      <c r="BD185" s="309">
        <f t="shared" si="74"/>
        <v>0</v>
      </c>
      <c r="BE185" s="309">
        <f t="shared" si="74"/>
        <v>0</v>
      </c>
      <c r="BF185" s="309">
        <f t="shared" si="74"/>
        <v>0</v>
      </c>
      <c r="BG185" s="309">
        <f t="shared" si="74"/>
        <v>0</v>
      </c>
      <c r="BH185" s="309">
        <f t="shared" si="74"/>
        <v>0</v>
      </c>
      <c r="BI185" s="309">
        <f t="shared" si="74"/>
        <v>0</v>
      </c>
      <c r="BJ185" s="309">
        <f t="shared" si="74"/>
        <v>0</v>
      </c>
      <c r="BK185" s="309">
        <f t="shared" si="74"/>
        <v>0</v>
      </c>
      <c r="BL185" s="309">
        <f t="shared" si="74"/>
        <v>0</v>
      </c>
      <c r="BM185" s="309">
        <f t="shared" si="74"/>
        <v>0</v>
      </c>
      <c r="BN185" s="309" t="e">
        <f t="shared" si="74"/>
        <v>#N/A</v>
      </c>
      <c r="BO185" s="309" t="e">
        <f t="shared" si="74"/>
        <v>#N/A</v>
      </c>
      <c r="BP185" s="312" t="e">
        <f t="shared" si="74"/>
        <v>#N/A</v>
      </c>
    </row>
    <row r="186" spans="2:68">
      <c r="B186" s="1617"/>
      <c r="C186" s="309" t="s">
        <v>136</v>
      </c>
      <c r="D186" s="309"/>
      <c r="E186" s="309" t="s">
        <v>134</v>
      </c>
      <c r="F186" s="309">
        <f t="shared" ref="F186:AK186" si="75">F156*F121</f>
        <v>0</v>
      </c>
      <c r="G186" s="309">
        <f t="shared" si="75"/>
        <v>0</v>
      </c>
      <c r="H186" s="309">
        <f t="shared" si="75"/>
        <v>0</v>
      </c>
      <c r="I186" s="309">
        <f t="shared" si="75"/>
        <v>0</v>
      </c>
      <c r="J186" s="309">
        <f t="shared" si="75"/>
        <v>0</v>
      </c>
      <c r="K186" s="309">
        <f t="shared" si="75"/>
        <v>0</v>
      </c>
      <c r="L186" s="309">
        <f t="shared" si="75"/>
        <v>0</v>
      </c>
      <c r="M186" s="309">
        <f t="shared" si="75"/>
        <v>0</v>
      </c>
      <c r="N186" s="309">
        <f t="shared" si="75"/>
        <v>0</v>
      </c>
      <c r="O186" s="309">
        <f t="shared" si="75"/>
        <v>0</v>
      </c>
      <c r="P186" s="309">
        <f t="shared" si="75"/>
        <v>0</v>
      </c>
      <c r="Q186" s="309">
        <f t="shared" si="75"/>
        <v>0</v>
      </c>
      <c r="R186" s="309">
        <f t="shared" si="75"/>
        <v>0</v>
      </c>
      <c r="S186" s="309">
        <f t="shared" si="75"/>
        <v>0</v>
      </c>
      <c r="T186" s="309">
        <f t="shared" si="75"/>
        <v>0</v>
      </c>
      <c r="U186" s="309">
        <f t="shared" si="75"/>
        <v>0</v>
      </c>
      <c r="V186" s="309">
        <f t="shared" si="75"/>
        <v>0</v>
      </c>
      <c r="W186" s="309">
        <f t="shared" si="75"/>
        <v>0</v>
      </c>
      <c r="X186" s="309">
        <f t="shared" si="75"/>
        <v>0</v>
      </c>
      <c r="Y186" s="309">
        <f t="shared" si="75"/>
        <v>0</v>
      </c>
      <c r="Z186" s="309">
        <f t="shared" si="75"/>
        <v>0</v>
      </c>
      <c r="AA186" s="309">
        <f t="shared" si="75"/>
        <v>0</v>
      </c>
      <c r="AB186" s="309">
        <f t="shared" si="75"/>
        <v>0</v>
      </c>
      <c r="AC186" s="309">
        <f t="shared" si="75"/>
        <v>0</v>
      </c>
      <c r="AD186" s="309">
        <f t="shared" si="75"/>
        <v>0</v>
      </c>
      <c r="AE186" s="309">
        <f t="shared" si="75"/>
        <v>0</v>
      </c>
      <c r="AF186" s="309">
        <f t="shared" si="75"/>
        <v>0</v>
      </c>
      <c r="AG186" s="309">
        <f t="shared" si="75"/>
        <v>0</v>
      </c>
      <c r="AH186" s="309">
        <f t="shared" si="75"/>
        <v>0</v>
      </c>
      <c r="AI186" s="309">
        <f t="shared" si="75"/>
        <v>0</v>
      </c>
      <c r="AJ186" s="309">
        <f t="shared" si="75"/>
        <v>0</v>
      </c>
      <c r="AK186" s="309">
        <f t="shared" si="75"/>
        <v>0</v>
      </c>
      <c r="AL186" s="309">
        <f t="shared" si="74"/>
        <v>0</v>
      </c>
      <c r="AM186" s="309">
        <f t="shared" si="74"/>
        <v>0</v>
      </c>
      <c r="AN186" s="309">
        <f t="shared" si="74"/>
        <v>0</v>
      </c>
      <c r="AO186" s="309">
        <f t="shared" si="74"/>
        <v>0</v>
      </c>
      <c r="AP186" s="309">
        <f t="shared" si="74"/>
        <v>0</v>
      </c>
      <c r="AQ186" s="309">
        <f t="shared" si="74"/>
        <v>0</v>
      </c>
      <c r="AR186" s="309">
        <f t="shared" si="74"/>
        <v>0</v>
      </c>
      <c r="AS186" s="309">
        <f t="shared" si="74"/>
        <v>0</v>
      </c>
      <c r="AT186" s="309">
        <f t="shared" si="74"/>
        <v>0</v>
      </c>
      <c r="AU186" s="309">
        <f t="shared" si="74"/>
        <v>0</v>
      </c>
      <c r="AV186" s="309">
        <f t="shared" si="74"/>
        <v>0</v>
      </c>
      <c r="AW186" s="309">
        <f t="shared" si="74"/>
        <v>0</v>
      </c>
      <c r="AX186" s="309">
        <f t="shared" si="74"/>
        <v>0</v>
      </c>
      <c r="AY186" s="309">
        <f t="shared" si="74"/>
        <v>0</v>
      </c>
      <c r="AZ186" s="309">
        <f t="shared" si="74"/>
        <v>0</v>
      </c>
      <c r="BA186" s="309">
        <f t="shared" si="74"/>
        <v>0</v>
      </c>
      <c r="BB186" s="309">
        <f t="shared" si="74"/>
        <v>0</v>
      </c>
      <c r="BC186" s="309">
        <f t="shared" si="74"/>
        <v>0</v>
      </c>
      <c r="BD186" s="309">
        <f t="shared" si="74"/>
        <v>0</v>
      </c>
      <c r="BE186" s="309">
        <f t="shared" si="74"/>
        <v>0</v>
      </c>
      <c r="BF186" s="309">
        <f t="shared" si="74"/>
        <v>0</v>
      </c>
      <c r="BG186" s="309">
        <f t="shared" si="74"/>
        <v>0</v>
      </c>
      <c r="BH186" s="309">
        <f t="shared" si="74"/>
        <v>0</v>
      </c>
      <c r="BI186" s="309">
        <f t="shared" si="74"/>
        <v>0</v>
      </c>
      <c r="BJ186" s="309">
        <f t="shared" si="74"/>
        <v>0</v>
      </c>
      <c r="BK186" s="309">
        <f t="shared" si="74"/>
        <v>0</v>
      </c>
      <c r="BL186" s="309">
        <f t="shared" si="74"/>
        <v>0</v>
      </c>
      <c r="BM186" s="309">
        <f t="shared" si="74"/>
        <v>0</v>
      </c>
      <c r="BN186" s="309" t="e">
        <f t="shared" si="74"/>
        <v>#N/A</v>
      </c>
      <c r="BO186" s="309" t="e">
        <f t="shared" si="74"/>
        <v>#N/A</v>
      </c>
      <c r="BP186" s="312" t="e">
        <f t="shared" si="74"/>
        <v>#N/A</v>
      </c>
    </row>
    <row r="187" spans="2:68">
      <c r="B187" s="1617"/>
      <c r="C187" s="309"/>
      <c r="D187" s="309"/>
      <c r="E187" s="309"/>
      <c r="F187" s="309"/>
      <c r="G187" s="309"/>
      <c r="H187" s="309"/>
      <c r="I187" s="309"/>
      <c r="J187" s="309"/>
      <c r="K187" s="309"/>
      <c r="L187" s="309"/>
      <c r="M187" s="309"/>
      <c r="N187" s="309"/>
      <c r="O187" s="309"/>
      <c r="P187" s="309"/>
      <c r="Q187" s="309"/>
      <c r="R187" s="309"/>
      <c r="S187" s="309"/>
      <c r="T187" s="309"/>
      <c r="U187" s="309"/>
      <c r="V187" s="309"/>
      <c r="W187" s="309"/>
      <c r="X187" s="309"/>
      <c r="Y187" s="309"/>
      <c r="Z187" s="309"/>
      <c r="AA187" s="309"/>
      <c r="AB187" s="309"/>
      <c r="AC187" s="309"/>
      <c r="AD187" s="309"/>
      <c r="AE187" s="309"/>
      <c r="AF187" s="309"/>
      <c r="AG187" s="309"/>
      <c r="AH187" s="309"/>
      <c r="AI187" s="309"/>
      <c r="AJ187" s="309"/>
      <c r="AK187" s="309"/>
      <c r="AL187" s="309"/>
      <c r="AM187" s="309"/>
      <c r="AN187" s="309"/>
      <c r="AO187" s="309"/>
      <c r="AP187" s="309"/>
      <c r="AQ187" s="309"/>
      <c r="AR187" s="309"/>
      <c r="AS187" s="309"/>
      <c r="AT187" s="309"/>
      <c r="AU187" s="309"/>
      <c r="AV187" s="309"/>
      <c r="AW187" s="309"/>
      <c r="AX187" s="309"/>
      <c r="AY187" s="309"/>
      <c r="AZ187" s="309"/>
      <c r="BA187" s="309"/>
      <c r="BB187" s="309"/>
      <c r="BC187" s="309"/>
      <c r="BD187" s="309"/>
      <c r="BE187" s="309"/>
      <c r="BF187" s="309"/>
      <c r="BG187" s="309"/>
      <c r="BH187" s="309"/>
      <c r="BI187" s="309"/>
      <c r="BJ187" s="309"/>
      <c r="BK187" s="309"/>
      <c r="BL187" s="309"/>
      <c r="BM187" s="309"/>
      <c r="BN187" s="309"/>
      <c r="BO187" s="309"/>
      <c r="BP187" s="312"/>
    </row>
    <row r="188" spans="2:68">
      <c r="B188" s="1617"/>
      <c r="C188" s="309" t="s">
        <v>137</v>
      </c>
      <c r="D188" s="309"/>
      <c r="E188" s="309" t="s">
        <v>129</v>
      </c>
      <c r="F188" s="309">
        <f t="shared" ref="F188:BP192" si="76">F158*F123</f>
        <v>0</v>
      </c>
      <c r="G188" s="309">
        <f t="shared" si="76"/>
        <v>0</v>
      </c>
      <c r="H188" s="309">
        <f t="shared" si="76"/>
        <v>0</v>
      </c>
      <c r="I188" s="309">
        <f t="shared" si="76"/>
        <v>0</v>
      </c>
      <c r="J188" s="309">
        <f t="shared" si="76"/>
        <v>0</v>
      </c>
      <c r="K188" s="309">
        <f t="shared" si="76"/>
        <v>0</v>
      </c>
      <c r="L188" s="309">
        <f t="shared" si="76"/>
        <v>0</v>
      </c>
      <c r="M188" s="309">
        <f t="shared" si="76"/>
        <v>0</v>
      </c>
      <c r="N188" s="309">
        <f t="shared" si="76"/>
        <v>0</v>
      </c>
      <c r="O188" s="309">
        <f t="shared" si="76"/>
        <v>0</v>
      </c>
      <c r="P188" s="309">
        <f t="shared" si="76"/>
        <v>0</v>
      </c>
      <c r="Q188" s="309">
        <f t="shared" si="76"/>
        <v>0</v>
      </c>
      <c r="R188" s="309">
        <f t="shared" si="76"/>
        <v>0</v>
      </c>
      <c r="S188" s="309">
        <f t="shared" si="76"/>
        <v>0</v>
      </c>
      <c r="T188" s="309">
        <f t="shared" si="76"/>
        <v>0</v>
      </c>
      <c r="U188" s="309">
        <f t="shared" si="76"/>
        <v>0</v>
      </c>
      <c r="V188" s="309">
        <f t="shared" si="76"/>
        <v>0</v>
      </c>
      <c r="W188" s="309">
        <f t="shared" si="76"/>
        <v>0</v>
      </c>
      <c r="X188" s="309">
        <f t="shared" si="76"/>
        <v>0</v>
      </c>
      <c r="Y188" s="309">
        <f t="shared" si="76"/>
        <v>0</v>
      </c>
      <c r="Z188" s="309">
        <f t="shared" si="76"/>
        <v>0</v>
      </c>
      <c r="AA188" s="309">
        <f t="shared" si="76"/>
        <v>0</v>
      </c>
      <c r="AB188" s="309">
        <f t="shared" si="76"/>
        <v>0</v>
      </c>
      <c r="AC188" s="309">
        <f t="shared" si="76"/>
        <v>0</v>
      </c>
      <c r="AD188" s="309">
        <f t="shared" si="76"/>
        <v>0</v>
      </c>
      <c r="AE188" s="309">
        <f t="shared" si="76"/>
        <v>0</v>
      </c>
      <c r="AF188" s="309">
        <f t="shared" si="76"/>
        <v>0</v>
      </c>
      <c r="AG188" s="309">
        <f t="shared" si="76"/>
        <v>0</v>
      </c>
      <c r="AH188" s="309">
        <f t="shared" si="76"/>
        <v>0</v>
      </c>
      <c r="AI188" s="309">
        <f t="shared" si="76"/>
        <v>0</v>
      </c>
      <c r="AJ188" s="309">
        <f t="shared" si="76"/>
        <v>0</v>
      </c>
      <c r="AK188" s="309">
        <f t="shared" si="76"/>
        <v>0</v>
      </c>
      <c r="AL188" s="309">
        <f t="shared" si="76"/>
        <v>0</v>
      </c>
      <c r="AM188" s="309">
        <f t="shared" si="76"/>
        <v>0</v>
      </c>
      <c r="AN188" s="309">
        <f t="shared" si="76"/>
        <v>0</v>
      </c>
      <c r="AO188" s="309">
        <f t="shared" si="76"/>
        <v>0</v>
      </c>
      <c r="AP188" s="309">
        <f t="shared" si="76"/>
        <v>0</v>
      </c>
      <c r="AQ188" s="309">
        <f t="shared" si="76"/>
        <v>0</v>
      </c>
      <c r="AR188" s="309">
        <f t="shared" si="76"/>
        <v>0</v>
      </c>
      <c r="AS188" s="309">
        <f t="shared" si="76"/>
        <v>0</v>
      </c>
      <c r="AT188" s="309">
        <f t="shared" si="76"/>
        <v>0</v>
      </c>
      <c r="AU188" s="309">
        <f t="shared" si="76"/>
        <v>0</v>
      </c>
      <c r="AV188" s="309">
        <f t="shared" si="76"/>
        <v>0</v>
      </c>
      <c r="AW188" s="309">
        <f t="shared" si="76"/>
        <v>0</v>
      </c>
      <c r="AX188" s="309">
        <f t="shared" si="76"/>
        <v>0</v>
      </c>
      <c r="AY188" s="309">
        <f t="shared" si="76"/>
        <v>0</v>
      </c>
      <c r="AZ188" s="309">
        <f t="shared" si="76"/>
        <v>0</v>
      </c>
      <c r="BA188" s="309">
        <f t="shared" si="76"/>
        <v>0</v>
      </c>
      <c r="BB188" s="309">
        <f t="shared" si="76"/>
        <v>0</v>
      </c>
      <c r="BC188" s="309">
        <f t="shared" si="76"/>
        <v>0</v>
      </c>
      <c r="BD188" s="309">
        <f t="shared" si="76"/>
        <v>0</v>
      </c>
      <c r="BE188" s="309">
        <f t="shared" si="76"/>
        <v>0</v>
      </c>
      <c r="BF188" s="309">
        <f t="shared" si="76"/>
        <v>0</v>
      </c>
      <c r="BG188" s="309">
        <f t="shared" si="76"/>
        <v>0</v>
      </c>
      <c r="BH188" s="309">
        <f t="shared" si="76"/>
        <v>0</v>
      </c>
      <c r="BI188" s="309">
        <f t="shared" si="76"/>
        <v>0</v>
      </c>
      <c r="BJ188" s="309">
        <f t="shared" si="76"/>
        <v>0</v>
      </c>
      <c r="BK188" s="309">
        <f t="shared" si="76"/>
        <v>0</v>
      </c>
      <c r="BL188" s="309">
        <f t="shared" si="76"/>
        <v>0</v>
      </c>
      <c r="BM188" s="309">
        <f t="shared" si="76"/>
        <v>0</v>
      </c>
      <c r="BN188" s="309" t="e">
        <f t="shared" si="76"/>
        <v>#N/A</v>
      </c>
      <c r="BO188" s="309" t="e">
        <f t="shared" si="76"/>
        <v>#N/A</v>
      </c>
      <c r="BP188" s="312" t="e">
        <f t="shared" si="76"/>
        <v>#N/A</v>
      </c>
    </row>
    <row r="189" spans="2:68">
      <c r="B189" s="1617"/>
      <c r="C189" s="309" t="s">
        <v>137</v>
      </c>
      <c r="D189" s="309"/>
      <c r="E189" s="309" t="s">
        <v>130</v>
      </c>
      <c r="F189" s="309">
        <f t="shared" si="76"/>
        <v>0</v>
      </c>
      <c r="G189" s="309">
        <f t="shared" si="76"/>
        <v>0</v>
      </c>
      <c r="H189" s="309">
        <f t="shared" si="76"/>
        <v>0</v>
      </c>
      <c r="I189" s="309">
        <f t="shared" si="76"/>
        <v>0</v>
      </c>
      <c r="J189" s="309">
        <f t="shared" si="76"/>
        <v>0</v>
      </c>
      <c r="K189" s="309">
        <f t="shared" si="76"/>
        <v>0</v>
      </c>
      <c r="L189" s="309">
        <f t="shared" si="76"/>
        <v>0</v>
      </c>
      <c r="M189" s="309">
        <f t="shared" si="76"/>
        <v>0</v>
      </c>
      <c r="N189" s="309">
        <f t="shared" si="76"/>
        <v>0</v>
      </c>
      <c r="O189" s="309">
        <f t="shared" si="76"/>
        <v>0</v>
      </c>
      <c r="P189" s="309">
        <f t="shared" si="76"/>
        <v>0</v>
      </c>
      <c r="Q189" s="309">
        <f t="shared" si="76"/>
        <v>0</v>
      </c>
      <c r="R189" s="309">
        <f t="shared" si="76"/>
        <v>0</v>
      </c>
      <c r="S189" s="309">
        <f t="shared" si="76"/>
        <v>0</v>
      </c>
      <c r="T189" s="309">
        <f t="shared" si="76"/>
        <v>0</v>
      </c>
      <c r="U189" s="309">
        <f t="shared" si="76"/>
        <v>0</v>
      </c>
      <c r="V189" s="309">
        <f t="shared" si="76"/>
        <v>0</v>
      </c>
      <c r="W189" s="309">
        <f t="shared" si="76"/>
        <v>0</v>
      </c>
      <c r="X189" s="309">
        <f t="shared" si="76"/>
        <v>0</v>
      </c>
      <c r="Y189" s="309">
        <f t="shared" si="76"/>
        <v>0</v>
      </c>
      <c r="Z189" s="309">
        <f t="shared" si="76"/>
        <v>0</v>
      </c>
      <c r="AA189" s="309">
        <f t="shared" si="76"/>
        <v>0</v>
      </c>
      <c r="AB189" s="309">
        <f t="shared" si="76"/>
        <v>0</v>
      </c>
      <c r="AC189" s="309">
        <f t="shared" si="76"/>
        <v>0</v>
      </c>
      <c r="AD189" s="309">
        <f t="shared" si="76"/>
        <v>0</v>
      </c>
      <c r="AE189" s="309">
        <f t="shared" si="76"/>
        <v>0</v>
      </c>
      <c r="AF189" s="309">
        <f t="shared" si="76"/>
        <v>0</v>
      </c>
      <c r="AG189" s="309">
        <f t="shared" si="76"/>
        <v>0</v>
      </c>
      <c r="AH189" s="309">
        <f t="shared" si="76"/>
        <v>0</v>
      </c>
      <c r="AI189" s="309">
        <f t="shared" si="76"/>
        <v>0</v>
      </c>
      <c r="AJ189" s="309">
        <f t="shared" si="76"/>
        <v>0</v>
      </c>
      <c r="AK189" s="309">
        <f t="shared" si="76"/>
        <v>0</v>
      </c>
      <c r="AL189" s="309">
        <f t="shared" si="76"/>
        <v>0</v>
      </c>
      <c r="AM189" s="309">
        <f t="shared" si="76"/>
        <v>0</v>
      </c>
      <c r="AN189" s="309">
        <f t="shared" si="76"/>
        <v>0</v>
      </c>
      <c r="AO189" s="309">
        <f t="shared" si="76"/>
        <v>0</v>
      </c>
      <c r="AP189" s="309">
        <f t="shared" si="76"/>
        <v>0</v>
      </c>
      <c r="AQ189" s="309">
        <f t="shared" si="76"/>
        <v>0</v>
      </c>
      <c r="AR189" s="309">
        <f t="shared" si="76"/>
        <v>0</v>
      </c>
      <c r="AS189" s="309">
        <f t="shared" si="76"/>
        <v>0</v>
      </c>
      <c r="AT189" s="309">
        <f t="shared" si="76"/>
        <v>0</v>
      </c>
      <c r="AU189" s="309">
        <f t="shared" si="76"/>
        <v>0</v>
      </c>
      <c r="AV189" s="309">
        <f t="shared" si="76"/>
        <v>0</v>
      </c>
      <c r="AW189" s="309">
        <f t="shared" si="76"/>
        <v>0</v>
      </c>
      <c r="AX189" s="309">
        <f t="shared" si="76"/>
        <v>0</v>
      </c>
      <c r="AY189" s="309">
        <f t="shared" si="76"/>
        <v>0</v>
      </c>
      <c r="AZ189" s="309">
        <f t="shared" si="76"/>
        <v>0</v>
      </c>
      <c r="BA189" s="309">
        <f t="shared" si="76"/>
        <v>0</v>
      </c>
      <c r="BB189" s="309">
        <f t="shared" si="76"/>
        <v>0</v>
      </c>
      <c r="BC189" s="309">
        <f t="shared" si="76"/>
        <v>0</v>
      </c>
      <c r="BD189" s="309">
        <f t="shared" si="76"/>
        <v>0</v>
      </c>
      <c r="BE189" s="309">
        <f t="shared" si="76"/>
        <v>0</v>
      </c>
      <c r="BF189" s="309">
        <f t="shared" si="76"/>
        <v>0</v>
      </c>
      <c r="BG189" s="309">
        <f t="shared" si="76"/>
        <v>0</v>
      </c>
      <c r="BH189" s="309">
        <f t="shared" si="76"/>
        <v>0</v>
      </c>
      <c r="BI189" s="309">
        <f t="shared" si="76"/>
        <v>0</v>
      </c>
      <c r="BJ189" s="309">
        <f t="shared" si="76"/>
        <v>0</v>
      </c>
      <c r="BK189" s="309">
        <f t="shared" si="76"/>
        <v>0</v>
      </c>
      <c r="BL189" s="309">
        <f t="shared" si="76"/>
        <v>0</v>
      </c>
      <c r="BM189" s="309">
        <f t="shared" si="76"/>
        <v>0</v>
      </c>
      <c r="BN189" s="309" t="e">
        <f t="shared" si="76"/>
        <v>#N/A</v>
      </c>
      <c r="BO189" s="309" t="e">
        <f t="shared" si="76"/>
        <v>#N/A</v>
      </c>
      <c r="BP189" s="312" t="e">
        <f t="shared" si="76"/>
        <v>#N/A</v>
      </c>
    </row>
    <row r="190" spans="2:68">
      <c r="B190" s="1617"/>
      <c r="C190" s="309" t="s">
        <v>137</v>
      </c>
      <c r="D190" s="309"/>
      <c r="E190" s="309" t="s">
        <v>131</v>
      </c>
      <c r="F190" s="309">
        <f t="shared" si="76"/>
        <v>0</v>
      </c>
      <c r="G190" s="309">
        <f t="shared" si="76"/>
        <v>0</v>
      </c>
      <c r="H190" s="309">
        <f t="shared" si="76"/>
        <v>0</v>
      </c>
      <c r="I190" s="309">
        <f t="shared" si="76"/>
        <v>0</v>
      </c>
      <c r="J190" s="309">
        <f t="shared" si="76"/>
        <v>0</v>
      </c>
      <c r="K190" s="309">
        <f t="shared" si="76"/>
        <v>0</v>
      </c>
      <c r="L190" s="309">
        <f t="shared" si="76"/>
        <v>0</v>
      </c>
      <c r="M190" s="309">
        <f t="shared" si="76"/>
        <v>0</v>
      </c>
      <c r="N190" s="309">
        <f t="shared" si="76"/>
        <v>0</v>
      </c>
      <c r="O190" s="309">
        <f t="shared" si="76"/>
        <v>0</v>
      </c>
      <c r="P190" s="309">
        <f t="shared" si="76"/>
        <v>0</v>
      </c>
      <c r="Q190" s="309">
        <f t="shared" si="76"/>
        <v>0</v>
      </c>
      <c r="R190" s="309">
        <f t="shared" si="76"/>
        <v>0</v>
      </c>
      <c r="S190" s="309">
        <f t="shared" si="76"/>
        <v>0</v>
      </c>
      <c r="T190" s="309">
        <f t="shared" si="76"/>
        <v>0</v>
      </c>
      <c r="U190" s="309">
        <f t="shared" si="76"/>
        <v>0</v>
      </c>
      <c r="V190" s="309">
        <f t="shared" si="76"/>
        <v>0</v>
      </c>
      <c r="W190" s="309">
        <f t="shared" si="76"/>
        <v>0</v>
      </c>
      <c r="X190" s="309">
        <f t="shared" si="76"/>
        <v>0</v>
      </c>
      <c r="Y190" s="309">
        <f t="shared" si="76"/>
        <v>0</v>
      </c>
      <c r="Z190" s="309">
        <f t="shared" si="76"/>
        <v>0</v>
      </c>
      <c r="AA190" s="309">
        <f t="shared" si="76"/>
        <v>0</v>
      </c>
      <c r="AB190" s="309">
        <f t="shared" si="76"/>
        <v>0</v>
      </c>
      <c r="AC190" s="309">
        <f t="shared" si="76"/>
        <v>0</v>
      </c>
      <c r="AD190" s="309">
        <f t="shared" si="76"/>
        <v>0</v>
      </c>
      <c r="AE190" s="309">
        <f t="shared" si="76"/>
        <v>0</v>
      </c>
      <c r="AF190" s="309">
        <f t="shared" si="76"/>
        <v>0</v>
      </c>
      <c r="AG190" s="309">
        <f t="shared" si="76"/>
        <v>0</v>
      </c>
      <c r="AH190" s="309">
        <f t="shared" si="76"/>
        <v>0</v>
      </c>
      <c r="AI190" s="309">
        <f t="shared" si="76"/>
        <v>0</v>
      </c>
      <c r="AJ190" s="309">
        <f t="shared" si="76"/>
        <v>0</v>
      </c>
      <c r="AK190" s="309">
        <f t="shared" si="76"/>
        <v>0</v>
      </c>
      <c r="AL190" s="309">
        <f t="shared" si="76"/>
        <v>0</v>
      </c>
      <c r="AM190" s="309">
        <f t="shared" si="76"/>
        <v>0</v>
      </c>
      <c r="AN190" s="309">
        <f t="shared" si="76"/>
        <v>0</v>
      </c>
      <c r="AO190" s="309">
        <f t="shared" si="76"/>
        <v>0</v>
      </c>
      <c r="AP190" s="309">
        <f t="shared" si="76"/>
        <v>0</v>
      </c>
      <c r="AQ190" s="309">
        <f t="shared" si="76"/>
        <v>0</v>
      </c>
      <c r="AR190" s="309">
        <f t="shared" si="76"/>
        <v>0</v>
      </c>
      <c r="AS190" s="309">
        <f t="shared" si="76"/>
        <v>0</v>
      </c>
      <c r="AT190" s="309">
        <f t="shared" si="76"/>
        <v>0</v>
      </c>
      <c r="AU190" s="309">
        <f t="shared" si="76"/>
        <v>0</v>
      </c>
      <c r="AV190" s="309">
        <f t="shared" si="76"/>
        <v>0</v>
      </c>
      <c r="AW190" s="309">
        <f t="shared" si="76"/>
        <v>0</v>
      </c>
      <c r="AX190" s="309">
        <f t="shared" si="76"/>
        <v>0</v>
      </c>
      <c r="AY190" s="309">
        <f t="shared" si="76"/>
        <v>0</v>
      </c>
      <c r="AZ190" s="309">
        <f t="shared" si="76"/>
        <v>0</v>
      </c>
      <c r="BA190" s="309">
        <f t="shared" si="76"/>
        <v>0</v>
      </c>
      <c r="BB190" s="309">
        <f t="shared" si="76"/>
        <v>0</v>
      </c>
      <c r="BC190" s="309">
        <f t="shared" si="76"/>
        <v>0</v>
      </c>
      <c r="BD190" s="309">
        <f t="shared" si="76"/>
        <v>0</v>
      </c>
      <c r="BE190" s="309">
        <f t="shared" si="76"/>
        <v>0</v>
      </c>
      <c r="BF190" s="309">
        <f t="shared" si="76"/>
        <v>0</v>
      </c>
      <c r="BG190" s="309">
        <f t="shared" si="76"/>
        <v>0</v>
      </c>
      <c r="BH190" s="309">
        <f t="shared" si="76"/>
        <v>0</v>
      </c>
      <c r="BI190" s="309">
        <f t="shared" si="76"/>
        <v>0</v>
      </c>
      <c r="BJ190" s="309">
        <f t="shared" si="76"/>
        <v>0</v>
      </c>
      <c r="BK190" s="309">
        <f t="shared" si="76"/>
        <v>0</v>
      </c>
      <c r="BL190" s="309">
        <f t="shared" si="76"/>
        <v>0</v>
      </c>
      <c r="BM190" s="309">
        <f t="shared" si="76"/>
        <v>0</v>
      </c>
      <c r="BN190" s="309" t="e">
        <f t="shared" si="76"/>
        <v>#N/A</v>
      </c>
      <c r="BO190" s="309" t="e">
        <f t="shared" si="76"/>
        <v>#N/A</v>
      </c>
      <c r="BP190" s="312" t="e">
        <f t="shared" si="76"/>
        <v>#N/A</v>
      </c>
    </row>
    <row r="191" spans="2:68">
      <c r="B191" s="1617"/>
      <c r="C191" s="309" t="s">
        <v>137</v>
      </c>
      <c r="D191" s="309"/>
      <c r="E191" s="309" t="s">
        <v>132</v>
      </c>
      <c r="F191" s="309">
        <f t="shared" si="76"/>
        <v>0</v>
      </c>
      <c r="G191" s="309">
        <f t="shared" si="76"/>
        <v>0</v>
      </c>
      <c r="H191" s="309">
        <f t="shared" si="76"/>
        <v>0</v>
      </c>
      <c r="I191" s="309">
        <f t="shared" si="76"/>
        <v>0</v>
      </c>
      <c r="J191" s="309">
        <f t="shared" si="76"/>
        <v>0</v>
      </c>
      <c r="K191" s="309">
        <f t="shared" si="76"/>
        <v>0</v>
      </c>
      <c r="L191" s="309">
        <f t="shared" si="76"/>
        <v>0</v>
      </c>
      <c r="M191" s="309">
        <f t="shared" si="76"/>
        <v>0</v>
      </c>
      <c r="N191" s="309">
        <f t="shared" si="76"/>
        <v>0</v>
      </c>
      <c r="O191" s="309">
        <f t="shared" si="76"/>
        <v>0</v>
      </c>
      <c r="P191" s="309">
        <f t="shared" si="76"/>
        <v>0</v>
      </c>
      <c r="Q191" s="309">
        <f t="shared" si="76"/>
        <v>0</v>
      </c>
      <c r="R191" s="309">
        <f t="shared" si="76"/>
        <v>0</v>
      </c>
      <c r="S191" s="309">
        <f t="shared" si="76"/>
        <v>0</v>
      </c>
      <c r="T191" s="309">
        <f t="shared" si="76"/>
        <v>0</v>
      </c>
      <c r="U191" s="309">
        <f t="shared" si="76"/>
        <v>0</v>
      </c>
      <c r="V191" s="309">
        <f t="shared" si="76"/>
        <v>0</v>
      </c>
      <c r="W191" s="309">
        <f t="shared" si="76"/>
        <v>0</v>
      </c>
      <c r="X191" s="309">
        <f t="shared" si="76"/>
        <v>0</v>
      </c>
      <c r="Y191" s="309">
        <f t="shared" si="76"/>
        <v>0</v>
      </c>
      <c r="Z191" s="309">
        <f t="shared" si="76"/>
        <v>0</v>
      </c>
      <c r="AA191" s="309">
        <f t="shared" si="76"/>
        <v>0</v>
      </c>
      <c r="AB191" s="309">
        <f t="shared" si="76"/>
        <v>0</v>
      </c>
      <c r="AC191" s="309">
        <f t="shared" si="76"/>
        <v>0</v>
      </c>
      <c r="AD191" s="309">
        <f t="shared" si="76"/>
        <v>0</v>
      </c>
      <c r="AE191" s="309">
        <f t="shared" si="76"/>
        <v>0</v>
      </c>
      <c r="AF191" s="309">
        <f t="shared" si="76"/>
        <v>0</v>
      </c>
      <c r="AG191" s="309">
        <f t="shared" si="76"/>
        <v>0</v>
      </c>
      <c r="AH191" s="309">
        <f t="shared" si="76"/>
        <v>0</v>
      </c>
      <c r="AI191" s="309">
        <f t="shared" si="76"/>
        <v>0</v>
      </c>
      <c r="AJ191" s="309">
        <f t="shared" si="76"/>
        <v>0</v>
      </c>
      <c r="AK191" s="309">
        <f t="shared" si="76"/>
        <v>0</v>
      </c>
      <c r="AL191" s="309">
        <f t="shared" si="76"/>
        <v>0</v>
      </c>
      <c r="AM191" s="309">
        <f t="shared" si="76"/>
        <v>0</v>
      </c>
      <c r="AN191" s="309">
        <f t="shared" si="76"/>
        <v>0</v>
      </c>
      <c r="AO191" s="309">
        <f t="shared" si="76"/>
        <v>0</v>
      </c>
      <c r="AP191" s="309">
        <f t="shared" si="76"/>
        <v>0</v>
      </c>
      <c r="AQ191" s="309">
        <f t="shared" si="76"/>
        <v>0</v>
      </c>
      <c r="AR191" s="309">
        <f t="shared" si="76"/>
        <v>0</v>
      </c>
      <c r="AS191" s="309">
        <f t="shared" si="76"/>
        <v>0</v>
      </c>
      <c r="AT191" s="309">
        <f t="shared" si="76"/>
        <v>0</v>
      </c>
      <c r="AU191" s="309">
        <f t="shared" si="76"/>
        <v>0</v>
      </c>
      <c r="AV191" s="309">
        <f t="shared" si="76"/>
        <v>0</v>
      </c>
      <c r="AW191" s="309">
        <f t="shared" si="76"/>
        <v>0</v>
      </c>
      <c r="AX191" s="309">
        <f t="shared" si="76"/>
        <v>0</v>
      </c>
      <c r="AY191" s="309">
        <f t="shared" si="76"/>
        <v>0</v>
      </c>
      <c r="AZ191" s="309">
        <f t="shared" si="76"/>
        <v>0</v>
      </c>
      <c r="BA191" s="309">
        <f t="shared" si="76"/>
        <v>0</v>
      </c>
      <c r="BB191" s="309">
        <f t="shared" si="76"/>
        <v>0</v>
      </c>
      <c r="BC191" s="309">
        <f t="shared" si="76"/>
        <v>0</v>
      </c>
      <c r="BD191" s="309">
        <f t="shared" si="76"/>
        <v>0</v>
      </c>
      <c r="BE191" s="309">
        <f t="shared" si="76"/>
        <v>0</v>
      </c>
      <c r="BF191" s="309">
        <f t="shared" si="76"/>
        <v>0</v>
      </c>
      <c r="BG191" s="309">
        <f t="shared" si="76"/>
        <v>0</v>
      </c>
      <c r="BH191" s="309">
        <f t="shared" si="76"/>
        <v>0</v>
      </c>
      <c r="BI191" s="309">
        <f t="shared" si="76"/>
        <v>0</v>
      </c>
      <c r="BJ191" s="309">
        <f t="shared" si="76"/>
        <v>0</v>
      </c>
      <c r="BK191" s="309">
        <f t="shared" si="76"/>
        <v>0</v>
      </c>
      <c r="BL191" s="309">
        <f t="shared" si="76"/>
        <v>0</v>
      </c>
      <c r="BM191" s="309">
        <f t="shared" si="76"/>
        <v>0</v>
      </c>
      <c r="BN191" s="309" t="e">
        <f t="shared" si="76"/>
        <v>#N/A</v>
      </c>
      <c r="BO191" s="309" t="e">
        <f t="shared" si="76"/>
        <v>#N/A</v>
      </c>
      <c r="BP191" s="312" t="e">
        <f t="shared" si="76"/>
        <v>#N/A</v>
      </c>
    </row>
    <row r="192" spans="2:68">
      <c r="B192" s="1617"/>
      <c r="C192" s="309" t="s">
        <v>137</v>
      </c>
      <c r="D192" s="309"/>
      <c r="E192" s="309" t="s">
        <v>133</v>
      </c>
      <c r="F192" s="309">
        <f t="shared" si="76"/>
        <v>0</v>
      </c>
      <c r="G192" s="309">
        <f t="shared" si="76"/>
        <v>0</v>
      </c>
      <c r="H192" s="309">
        <f t="shared" si="76"/>
        <v>0</v>
      </c>
      <c r="I192" s="309">
        <f t="shared" ref="I192:BP193" si="77">I162*I127</f>
        <v>0</v>
      </c>
      <c r="J192" s="309">
        <f t="shared" si="77"/>
        <v>0</v>
      </c>
      <c r="K192" s="309">
        <f t="shared" si="77"/>
        <v>0</v>
      </c>
      <c r="L192" s="309">
        <f t="shared" si="77"/>
        <v>0</v>
      </c>
      <c r="M192" s="309">
        <f t="shared" si="77"/>
        <v>0</v>
      </c>
      <c r="N192" s="309">
        <f t="shared" si="77"/>
        <v>0</v>
      </c>
      <c r="O192" s="309">
        <f t="shared" si="77"/>
        <v>0</v>
      </c>
      <c r="P192" s="309">
        <f t="shared" si="77"/>
        <v>0</v>
      </c>
      <c r="Q192" s="309">
        <f t="shared" si="77"/>
        <v>0</v>
      </c>
      <c r="R192" s="309">
        <f t="shared" si="77"/>
        <v>0</v>
      </c>
      <c r="S192" s="309">
        <f t="shared" si="77"/>
        <v>0</v>
      </c>
      <c r="T192" s="309">
        <f t="shared" si="77"/>
        <v>0</v>
      </c>
      <c r="U192" s="309">
        <f t="shared" si="77"/>
        <v>0</v>
      </c>
      <c r="V192" s="309">
        <f t="shared" si="77"/>
        <v>0</v>
      </c>
      <c r="W192" s="309">
        <f t="shared" si="77"/>
        <v>0</v>
      </c>
      <c r="X192" s="309">
        <f t="shared" si="77"/>
        <v>0</v>
      </c>
      <c r="Y192" s="309">
        <f t="shared" si="77"/>
        <v>0</v>
      </c>
      <c r="Z192" s="309">
        <f t="shared" si="77"/>
        <v>0</v>
      </c>
      <c r="AA192" s="309">
        <f t="shared" si="77"/>
        <v>0</v>
      </c>
      <c r="AB192" s="309">
        <f t="shared" si="77"/>
        <v>0</v>
      </c>
      <c r="AC192" s="309">
        <f t="shared" si="77"/>
        <v>0</v>
      </c>
      <c r="AD192" s="309">
        <f t="shared" si="77"/>
        <v>0</v>
      </c>
      <c r="AE192" s="309">
        <f t="shared" si="77"/>
        <v>0</v>
      </c>
      <c r="AF192" s="309">
        <f t="shared" si="77"/>
        <v>0</v>
      </c>
      <c r="AG192" s="309">
        <f t="shared" si="77"/>
        <v>0</v>
      </c>
      <c r="AH192" s="309">
        <f t="shared" si="77"/>
        <v>0</v>
      </c>
      <c r="AI192" s="309">
        <f t="shared" si="77"/>
        <v>0</v>
      </c>
      <c r="AJ192" s="309">
        <f t="shared" si="77"/>
        <v>0</v>
      </c>
      <c r="AK192" s="309">
        <f t="shared" si="77"/>
        <v>0</v>
      </c>
      <c r="AL192" s="309">
        <f t="shared" si="77"/>
        <v>0</v>
      </c>
      <c r="AM192" s="309">
        <f t="shared" si="77"/>
        <v>0</v>
      </c>
      <c r="AN192" s="309">
        <f t="shared" si="77"/>
        <v>0</v>
      </c>
      <c r="AO192" s="309">
        <f t="shared" si="77"/>
        <v>0</v>
      </c>
      <c r="AP192" s="309">
        <f t="shared" si="77"/>
        <v>0</v>
      </c>
      <c r="AQ192" s="309">
        <f t="shared" si="77"/>
        <v>0</v>
      </c>
      <c r="AR192" s="309">
        <f t="shared" si="77"/>
        <v>0</v>
      </c>
      <c r="AS192" s="309">
        <f t="shared" si="77"/>
        <v>0</v>
      </c>
      <c r="AT192" s="309">
        <f t="shared" si="77"/>
        <v>0</v>
      </c>
      <c r="AU192" s="309">
        <f t="shared" si="77"/>
        <v>0</v>
      </c>
      <c r="AV192" s="309">
        <f t="shared" si="77"/>
        <v>0</v>
      </c>
      <c r="AW192" s="309">
        <f t="shared" si="77"/>
        <v>0</v>
      </c>
      <c r="AX192" s="309">
        <f t="shared" si="77"/>
        <v>0</v>
      </c>
      <c r="AY192" s="309">
        <f t="shared" si="77"/>
        <v>0</v>
      </c>
      <c r="AZ192" s="309">
        <f t="shared" si="77"/>
        <v>0</v>
      </c>
      <c r="BA192" s="309">
        <f t="shared" si="77"/>
        <v>0</v>
      </c>
      <c r="BB192" s="309">
        <f t="shared" si="77"/>
        <v>0</v>
      </c>
      <c r="BC192" s="309">
        <f t="shared" si="77"/>
        <v>0</v>
      </c>
      <c r="BD192" s="309">
        <f t="shared" si="77"/>
        <v>0</v>
      </c>
      <c r="BE192" s="309">
        <f t="shared" si="77"/>
        <v>0</v>
      </c>
      <c r="BF192" s="309">
        <f t="shared" si="77"/>
        <v>0</v>
      </c>
      <c r="BG192" s="309">
        <f t="shared" si="77"/>
        <v>0</v>
      </c>
      <c r="BH192" s="309">
        <f t="shared" si="77"/>
        <v>0</v>
      </c>
      <c r="BI192" s="309">
        <f t="shared" si="77"/>
        <v>0</v>
      </c>
      <c r="BJ192" s="309">
        <f t="shared" si="77"/>
        <v>0</v>
      </c>
      <c r="BK192" s="309">
        <f t="shared" si="77"/>
        <v>0</v>
      </c>
      <c r="BL192" s="309">
        <f t="shared" si="77"/>
        <v>0</v>
      </c>
      <c r="BM192" s="309">
        <f t="shared" si="77"/>
        <v>0</v>
      </c>
      <c r="BN192" s="309" t="e">
        <f t="shared" si="77"/>
        <v>#N/A</v>
      </c>
      <c r="BO192" s="309" t="e">
        <f t="shared" si="77"/>
        <v>#N/A</v>
      </c>
      <c r="BP192" s="312" t="e">
        <f t="shared" si="77"/>
        <v>#N/A</v>
      </c>
    </row>
    <row r="193" spans="1:68">
      <c r="B193" s="1617"/>
      <c r="C193" s="309" t="s">
        <v>137</v>
      </c>
      <c r="D193" s="309"/>
      <c r="E193" s="309" t="s">
        <v>134</v>
      </c>
      <c r="F193" s="309">
        <f t="shared" ref="F193:AK193" si="78">F163*F128</f>
        <v>0</v>
      </c>
      <c r="G193" s="309">
        <f t="shared" si="78"/>
        <v>0</v>
      </c>
      <c r="H193" s="309">
        <f t="shared" si="78"/>
        <v>0</v>
      </c>
      <c r="I193" s="309">
        <f t="shared" si="78"/>
        <v>0</v>
      </c>
      <c r="J193" s="309">
        <f t="shared" si="78"/>
        <v>0</v>
      </c>
      <c r="K193" s="309">
        <f t="shared" si="78"/>
        <v>0</v>
      </c>
      <c r="L193" s="309">
        <f t="shared" si="78"/>
        <v>0</v>
      </c>
      <c r="M193" s="309">
        <f t="shared" si="78"/>
        <v>0</v>
      </c>
      <c r="N193" s="309">
        <f t="shared" si="78"/>
        <v>0</v>
      </c>
      <c r="O193" s="309">
        <f t="shared" si="78"/>
        <v>0</v>
      </c>
      <c r="P193" s="309">
        <f t="shared" si="78"/>
        <v>0</v>
      </c>
      <c r="Q193" s="309">
        <f t="shared" si="78"/>
        <v>0</v>
      </c>
      <c r="R193" s="309">
        <f t="shared" si="78"/>
        <v>0</v>
      </c>
      <c r="S193" s="309">
        <f t="shared" si="78"/>
        <v>0</v>
      </c>
      <c r="T193" s="309">
        <f t="shared" si="78"/>
        <v>0</v>
      </c>
      <c r="U193" s="309">
        <f t="shared" si="78"/>
        <v>0</v>
      </c>
      <c r="V193" s="309">
        <f t="shared" si="78"/>
        <v>0</v>
      </c>
      <c r="W193" s="309">
        <f t="shared" si="78"/>
        <v>0</v>
      </c>
      <c r="X193" s="309">
        <f t="shared" si="78"/>
        <v>0</v>
      </c>
      <c r="Y193" s="309">
        <f t="shared" si="78"/>
        <v>0</v>
      </c>
      <c r="Z193" s="309">
        <f t="shared" si="78"/>
        <v>0</v>
      </c>
      <c r="AA193" s="309">
        <f t="shared" si="78"/>
        <v>0</v>
      </c>
      <c r="AB193" s="309">
        <f t="shared" si="78"/>
        <v>0</v>
      </c>
      <c r="AC193" s="309">
        <f t="shared" si="78"/>
        <v>0</v>
      </c>
      <c r="AD193" s="309">
        <f t="shared" si="78"/>
        <v>0</v>
      </c>
      <c r="AE193" s="309">
        <f t="shared" si="78"/>
        <v>0</v>
      </c>
      <c r="AF193" s="309">
        <f t="shared" si="78"/>
        <v>0</v>
      </c>
      <c r="AG193" s="309">
        <f t="shared" si="78"/>
        <v>0</v>
      </c>
      <c r="AH193" s="309">
        <f t="shared" si="78"/>
        <v>0</v>
      </c>
      <c r="AI193" s="309">
        <f t="shared" si="78"/>
        <v>0</v>
      </c>
      <c r="AJ193" s="309">
        <f t="shared" si="78"/>
        <v>0</v>
      </c>
      <c r="AK193" s="309">
        <f t="shared" si="78"/>
        <v>0</v>
      </c>
      <c r="AL193" s="309">
        <f t="shared" si="77"/>
        <v>0</v>
      </c>
      <c r="AM193" s="309">
        <f t="shared" si="77"/>
        <v>0</v>
      </c>
      <c r="AN193" s="309">
        <f t="shared" si="77"/>
        <v>0</v>
      </c>
      <c r="AO193" s="309">
        <f t="shared" si="77"/>
        <v>0</v>
      </c>
      <c r="AP193" s="309">
        <f t="shared" si="77"/>
        <v>0</v>
      </c>
      <c r="AQ193" s="309">
        <f t="shared" si="77"/>
        <v>0</v>
      </c>
      <c r="AR193" s="309">
        <f t="shared" si="77"/>
        <v>0</v>
      </c>
      <c r="AS193" s="309">
        <f t="shared" si="77"/>
        <v>0</v>
      </c>
      <c r="AT193" s="309">
        <f t="shared" si="77"/>
        <v>0</v>
      </c>
      <c r="AU193" s="309">
        <f t="shared" si="77"/>
        <v>0</v>
      </c>
      <c r="AV193" s="309">
        <f t="shared" si="77"/>
        <v>0</v>
      </c>
      <c r="AW193" s="309">
        <f t="shared" si="77"/>
        <v>0</v>
      </c>
      <c r="AX193" s="309">
        <f t="shared" si="77"/>
        <v>0</v>
      </c>
      <c r="AY193" s="309">
        <f t="shared" si="77"/>
        <v>0</v>
      </c>
      <c r="AZ193" s="309">
        <f t="shared" si="77"/>
        <v>0</v>
      </c>
      <c r="BA193" s="309">
        <f t="shared" si="77"/>
        <v>0</v>
      </c>
      <c r="BB193" s="309">
        <f t="shared" si="77"/>
        <v>0</v>
      </c>
      <c r="BC193" s="309">
        <f t="shared" si="77"/>
        <v>0</v>
      </c>
      <c r="BD193" s="309">
        <f t="shared" si="77"/>
        <v>0</v>
      </c>
      <c r="BE193" s="309">
        <f t="shared" si="77"/>
        <v>0</v>
      </c>
      <c r="BF193" s="309">
        <f t="shared" si="77"/>
        <v>0</v>
      </c>
      <c r="BG193" s="309">
        <f t="shared" si="77"/>
        <v>0</v>
      </c>
      <c r="BH193" s="309">
        <f t="shared" si="77"/>
        <v>0</v>
      </c>
      <c r="BI193" s="309">
        <f t="shared" si="77"/>
        <v>0</v>
      </c>
      <c r="BJ193" s="309">
        <f t="shared" si="77"/>
        <v>0</v>
      </c>
      <c r="BK193" s="309">
        <f t="shared" si="77"/>
        <v>0</v>
      </c>
      <c r="BL193" s="309">
        <f t="shared" si="77"/>
        <v>0</v>
      </c>
      <c r="BM193" s="309">
        <f t="shared" si="77"/>
        <v>0</v>
      </c>
      <c r="BN193" s="309" t="e">
        <f t="shared" si="77"/>
        <v>#N/A</v>
      </c>
      <c r="BO193" s="309" t="e">
        <f t="shared" si="77"/>
        <v>#N/A</v>
      </c>
      <c r="BP193" s="312" t="e">
        <f t="shared" si="77"/>
        <v>#N/A</v>
      </c>
    </row>
    <row r="194" spans="1:68">
      <c r="B194" s="1617"/>
      <c r="C194" s="309"/>
      <c r="D194" s="309"/>
      <c r="E194" s="309"/>
      <c r="F194" s="309"/>
      <c r="G194" s="309"/>
      <c r="H194" s="309"/>
      <c r="I194" s="309"/>
      <c r="J194" s="309"/>
      <c r="K194" s="309"/>
      <c r="L194" s="309"/>
      <c r="M194" s="309"/>
      <c r="N194" s="309"/>
      <c r="O194" s="309"/>
      <c r="P194" s="309"/>
      <c r="Q194" s="309"/>
      <c r="R194" s="309"/>
      <c r="S194" s="309"/>
      <c r="T194" s="309"/>
      <c r="U194" s="309"/>
      <c r="V194" s="309"/>
      <c r="W194" s="309"/>
      <c r="X194" s="309"/>
      <c r="Y194" s="309"/>
      <c r="Z194" s="309"/>
      <c r="AA194" s="309"/>
      <c r="AB194" s="309"/>
      <c r="AC194" s="309"/>
      <c r="AD194" s="309"/>
      <c r="AE194" s="309"/>
      <c r="AF194" s="309"/>
      <c r="AG194" s="309"/>
      <c r="AH194" s="309"/>
      <c r="AI194" s="309"/>
      <c r="AJ194" s="309"/>
      <c r="AK194" s="309"/>
      <c r="AL194" s="309"/>
      <c r="AM194" s="309"/>
      <c r="AN194" s="309"/>
      <c r="AO194" s="309"/>
      <c r="AP194" s="309"/>
      <c r="AQ194" s="309"/>
      <c r="AR194" s="309"/>
      <c r="AS194" s="309"/>
      <c r="AT194" s="309"/>
      <c r="AU194" s="309"/>
      <c r="AV194" s="309"/>
      <c r="AW194" s="309"/>
      <c r="AX194" s="309"/>
      <c r="AY194" s="309"/>
      <c r="AZ194" s="309"/>
      <c r="BA194" s="309"/>
      <c r="BB194" s="309"/>
      <c r="BC194" s="309"/>
      <c r="BD194" s="309"/>
      <c r="BE194" s="309"/>
      <c r="BF194" s="309"/>
      <c r="BG194" s="309"/>
      <c r="BH194" s="309"/>
      <c r="BI194" s="309"/>
      <c r="BJ194" s="309"/>
      <c r="BK194" s="309"/>
      <c r="BL194" s="309"/>
      <c r="BM194" s="309"/>
      <c r="BN194" s="309"/>
      <c r="BO194" s="309"/>
      <c r="BP194" s="312"/>
    </row>
    <row r="195" spans="1:68">
      <c r="B195" s="1617"/>
      <c r="C195" s="309" t="s">
        <v>299</v>
      </c>
      <c r="D195" s="309"/>
      <c r="E195" s="309" t="s">
        <v>138</v>
      </c>
      <c r="F195" s="309">
        <f t="shared" ref="F195:BP197" si="79">F165*F130</f>
        <v>0</v>
      </c>
      <c r="G195" s="309">
        <f t="shared" si="79"/>
        <v>0</v>
      </c>
      <c r="H195" s="309">
        <f t="shared" si="79"/>
        <v>0</v>
      </c>
      <c r="I195" s="309">
        <f t="shared" si="79"/>
        <v>0</v>
      </c>
      <c r="J195" s="309">
        <f t="shared" si="79"/>
        <v>0</v>
      </c>
      <c r="K195" s="309">
        <f t="shared" si="79"/>
        <v>0</v>
      </c>
      <c r="L195" s="309">
        <f t="shared" si="79"/>
        <v>0</v>
      </c>
      <c r="M195" s="309">
        <f t="shared" si="79"/>
        <v>0</v>
      </c>
      <c r="N195" s="309">
        <f t="shared" si="79"/>
        <v>0</v>
      </c>
      <c r="O195" s="309">
        <f t="shared" si="79"/>
        <v>0</v>
      </c>
      <c r="P195" s="309">
        <f t="shared" si="79"/>
        <v>0</v>
      </c>
      <c r="Q195" s="309">
        <f t="shared" si="79"/>
        <v>0</v>
      </c>
      <c r="R195" s="309">
        <f t="shared" si="79"/>
        <v>0</v>
      </c>
      <c r="S195" s="309">
        <f t="shared" si="79"/>
        <v>0</v>
      </c>
      <c r="T195" s="309">
        <f t="shared" si="79"/>
        <v>0</v>
      </c>
      <c r="U195" s="309">
        <f t="shared" si="79"/>
        <v>0</v>
      </c>
      <c r="V195" s="309">
        <f t="shared" si="79"/>
        <v>0</v>
      </c>
      <c r="W195" s="309">
        <f t="shared" si="79"/>
        <v>0</v>
      </c>
      <c r="X195" s="309">
        <f t="shared" si="79"/>
        <v>0</v>
      </c>
      <c r="Y195" s="309">
        <f t="shared" si="79"/>
        <v>0</v>
      </c>
      <c r="Z195" s="309">
        <f t="shared" si="79"/>
        <v>0</v>
      </c>
      <c r="AA195" s="309">
        <f t="shared" si="79"/>
        <v>0</v>
      </c>
      <c r="AB195" s="309">
        <f t="shared" si="79"/>
        <v>0</v>
      </c>
      <c r="AC195" s="309">
        <f t="shared" si="79"/>
        <v>0</v>
      </c>
      <c r="AD195" s="309">
        <f t="shared" si="79"/>
        <v>0</v>
      </c>
      <c r="AE195" s="309">
        <f t="shared" si="79"/>
        <v>0</v>
      </c>
      <c r="AF195" s="309">
        <f t="shared" si="79"/>
        <v>0</v>
      </c>
      <c r="AG195" s="309">
        <f t="shared" si="79"/>
        <v>0</v>
      </c>
      <c r="AH195" s="309">
        <f t="shared" si="79"/>
        <v>0</v>
      </c>
      <c r="AI195" s="309">
        <f t="shared" si="79"/>
        <v>0</v>
      </c>
      <c r="AJ195" s="309">
        <f t="shared" si="79"/>
        <v>0</v>
      </c>
      <c r="AK195" s="309">
        <f t="shared" si="79"/>
        <v>0</v>
      </c>
      <c r="AL195" s="309">
        <f t="shared" si="79"/>
        <v>0</v>
      </c>
      <c r="AM195" s="309">
        <f t="shared" si="79"/>
        <v>0</v>
      </c>
      <c r="AN195" s="309">
        <f t="shared" si="79"/>
        <v>0</v>
      </c>
      <c r="AO195" s="309">
        <f t="shared" si="79"/>
        <v>0</v>
      </c>
      <c r="AP195" s="309">
        <f t="shared" si="79"/>
        <v>0</v>
      </c>
      <c r="AQ195" s="309">
        <f t="shared" si="79"/>
        <v>0</v>
      </c>
      <c r="AR195" s="309">
        <f t="shared" si="79"/>
        <v>0</v>
      </c>
      <c r="AS195" s="309">
        <f t="shared" si="79"/>
        <v>0</v>
      </c>
      <c r="AT195" s="309">
        <f t="shared" si="79"/>
        <v>0</v>
      </c>
      <c r="AU195" s="309">
        <f t="shared" si="79"/>
        <v>0</v>
      </c>
      <c r="AV195" s="309">
        <f t="shared" si="79"/>
        <v>0</v>
      </c>
      <c r="AW195" s="309">
        <f t="shared" si="79"/>
        <v>0</v>
      </c>
      <c r="AX195" s="309">
        <f t="shared" si="79"/>
        <v>0</v>
      </c>
      <c r="AY195" s="309">
        <f t="shared" si="79"/>
        <v>0</v>
      </c>
      <c r="AZ195" s="309">
        <f t="shared" si="79"/>
        <v>0</v>
      </c>
      <c r="BA195" s="309">
        <f t="shared" si="79"/>
        <v>0</v>
      </c>
      <c r="BB195" s="309">
        <f t="shared" si="79"/>
        <v>0</v>
      </c>
      <c r="BC195" s="309">
        <f t="shared" si="79"/>
        <v>0</v>
      </c>
      <c r="BD195" s="309">
        <f t="shared" si="79"/>
        <v>0</v>
      </c>
      <c r="BE195" s="309">
        <f t="shared" si="79"/>
        <v>0</v>
      </c>
      <c r="BF195" s="309">
        <f t="shared" si="79"/>
        <v>0</v>
      </c>
      <c r="BG195" s="309">
        <f t="shared" si="79"/>
        <v>0</v>
      </c>
      <c r="BH195" s="309">
        <f t="shared" si="79"/>
        <v>0</v>
      </c>
      <c r="BI195" s="309">
        <f t="shared" si="79"/>
        <v>0</v>
      </c>
      <c r="BJ195" s="309">
        <f t="shared" si="79"/>
        <v>0</v>
      </c>
      <c r="BK195" s="309">
        <f t="shared" si="79"/>
        <v>0</v>
      </c>
      <c r="BL195" s="309">
        <f t="shared" si="79"/>
        <v>0</v>
      </c>
      <c r="BM195" s="309">
        <f t="shared" si="79"/>
        <v>0</v>
      </c>
      <c r="BN195" s="309" t="e">
        <f t="shared" si="79"/>
        <v>#N/A</v>
      </c>
      <c r="BO195" s="309" t="e">
        <f t="shared" si="79"/>
        <v>#N/A</v>
      </c>
      <c r="BP195" s="312" t="e">
        <f t="shared" si="79"/>
        <v>#N/A</v>
      </c>
    </row>
    <row r="196" spans="1:68">
      <c r="B196" s="1617"/>
      <c r="C196" s="309" t="s">
        <v>299</v>
      </c>
      <c r="D196" s="309"/>
      <c r="E196" s="309" t="s">
        <v>139</v>
      </c>
      <c r="F196" s="309">
        <f t="shared" si="79"/>
        <v>0</v>
      </c>
      <c r="G196" s="309">
        <f t="shared" si="79"/>
        <v>0</v>
      </c>
      <c r="H196" s="309">
        <f t="shared" si="79"/>
        <v>0</v>
      </c>
      <c r="I196" s="309">
        <f t="shared" si="79"/>
        <v>0</v>
      </c>
      <c r="J196" s="309">
        <f t="shared" si="79"/>
        <v>0</v>
      </c>
      <c r="K196" s="309">
        <f t="shared" si="79"/>
        <v>0</v>
      </c>
      <c r="L196" s="309">
        <f t="shared" si="79"/>
        <v>0</v>
      </c>
      <c r="M196" s="309">
        <f t="shared" si="79"/>
        <v>0</v>
      </c>
      <c r="N196" s="309">
        <f t="shared" si="79"/>
        <v>0</v>
      </c>
      <c r="O196" s="309">
        <f t="shared" si="79"/>
        <v>0</v>
      </c>
      <c r="P196" s="309">
        <f t="shared" si="79"/>
        <v>0</v>
      </c>
      <c r="Q196" s="309">
        <f t="shared" si="79"/>
        <v>0</v>
      </c>
      <c r="R196" s="309">
        <f t="shared" si="79"/>
        <v>0</v>
      </c>
      <c r="S196" s="309">
        <f t="shared" si="79"/>
        <v>0</v>
      </c>
      <c r="T196" s="309">
        <f t="shared" si="79"/>
        <v>0</v>
      </c>
      <c r="U196" s="309">
        <f t="shared" si="79"/>
        <v>0</v>
      </c>
      <c r="V196" s="309">
        <f t="shared" si="79"/>
        <v>0</v>
      </c>
      <c r="W196" s="309">
        <f t="shared" si="79"/>
        <v>0</v>
      </c>
      <c r="X196" s="309">
        <f t="shared" si="79"/>
        <v>0</v>
      </c>
      <c r="Y196" s="309">
        <f t="shared" si="79"/>
        <v>0</v>
      </c>
      <c r="Z196" s="309">
        <f t="shared" si="79"/>
        <v>0</v>
      </c>
      <c r="AA196" s="309">
        <f t="shared" si="79"/>
        <v>0</v>
      </c>
      <c r="AB196" s="309">
        <f t="shared" si="79"/>
        <v>0</v>
      </c>
      <c r="AC196" s="309">
        <f t="shared" si="79"/>
        <v>0</v>
      </c>
      <c r="AD196" s="309">
        <f t="shared" si="79"/>
        <v>0</v>
      </c>
      <c r="AE196" s="309">
        <f t="shared" si="79"/>
        <v>0</v>
      </c>
      <c r="AF196" s="309">
        <f t="shared" si="79"/>
        <v>0</v>
      </c>
      <c r="AG196" s="309">
        <f t="shared" si="79"/>
        <v>0</v>
      </c>
      <c r="AH196" s="309">
        <f t="shared" si="79"/>
        <v>0</v>
      </c>
      <c r="AI196" s="309">
        <f t="shared" si="79"/>
        <v>0</v>
      </c>
      <c r="AJ196" s="309">
        <f t="shared" si="79"/>
        <v>0</v>
      </c>
      <c r="AK196" s="309">
        <f t="shared" si="79"/>
        <v>0</v>
      </c>
      <c r="AL196" s="309">
        <f t="shared" si="79"/>
        <v>0</v>
      </c>
      <c r="AM196" s="309">
        <f t="shared" si="79"/>
        <v>0</v>
      </c>
      <c r="AN196" s="309">
        <f t="shared" si="79"/>
        <v>0</v>
      </c>
      <c r="AO196" s="309">
        <f t="shared" si="79"/>
        <v>0</v>
      </c>
      <c r="AP196" s="309">
        <f t="shared" si="79"/>
        <v>0</v>
      </c>
      <c r="AQ196" s="309">
        <f t="shared" si="79"/>
        <v>0</v>
      </c>
      <c r="AR196" s="309">
        <f t="shared" si="79"/>
        <v>0</v>
      </c>
      <c r="AS196" s="309">
        <f t="shared" si="79"/>
        <v>0</v>
      </c>
      <c r="AT196" s="309">
        <f t="shared" si="79"/>
        <v>0</v>
      </c>
      <c r="AU196" s="309">
        <f t="shared" si="79"/>
        <v>0</v>
      </c>
      <c r="AV196" s="309">
        <f t="shared" si="79"/>
        <v>0</v>
      </c>
      <c r="AW196" s="309">
        <f t="shared" si="79"/>
        <v>0</v>
      </c>
      <c r="AX196" s="309">
        <f t="shared" si="79"/>
        <v>0</v>
      </c>
      <c r="AY196" s="309">
        <f t="shared" si="79"/>
        <v>0</v>
      </c>
      <c r="AZ196" s="309">
        <f t="shared" si="79"/>
        <v>0</v>
      </c>
      <c r="BA196" s="309">
        <f t="shared" si="79"/>
        <v>0</v>
      </c>
      <c r="BB196" s="309">
        <f t="shared" si="79"/>
        <v>0</v>
      </c>
      <c r="BC196" s="309">
        <f t="shared" si="79"/>
        <v>0</v>
      </c>
      <c r="BD196" s="309">
        <f t="shared" si="79"/>
        <v>0</v>
      </c>
      <c r="BE196" s="309">
        <f t="shared" si="79"/>
        <v>0</v>
      </c>
      <c r="BF196" s="309">
        <f t="shared" si="79"/>
        <v>0</v>
      </c>
      <c r="BG196" s="309">
        <f t="shared" si="79"/>
        <v>0</v>
      </c>
      <c r="BH196" s="309">
        <f t="shared" si="79"/>
        <v>0</v>
      </c>
      <c r="BI196" s="309">
        <f t="shared" si="79"/>
        <v>0</v>
      </c>
      <c r="BJ196" s="309">
        <f t="shared" si="79"/>
        <v>0</v>
      </c>
      <c r="BK196" s="309">
        <f t="shared" si="79"/>
        <v>0</v>
      </c>
      <c r="BL196" s="309">
        <f t="shared" si="79"/>
        <v>0</v>
      </c>
      <c r="BM196" s="309">
        <f t="shared" si="79"/>
        <v>0</v>
      </c>
      <c r="BN196" s="309" t="e">
        <f t="shared" si="79"/>
        <v>#N/A</v>
      </c>
      <c r="BO196" s="309" t="e">
        <f t="shared" si="79"/>
        <v>#N/A</v>
      </c>
      <c r="BP196" s="312" t="e">
        <f t="shared" si="79"/>
        <v>#N/A</v>
      </c>
    </row>
    <row r="197" spans="1:68">
      <c r="B197" s="1618"/>
      <c r="C197" s="321" t="s">
        <v>299</v>
      </c>
      <c r="D197" s="321"/>
      <c r="E197" s="321" t="s">
        <v>140</v>
      </c>
      <c r="F197" s="321">
        <f t="shared" si="79"/>
        <v>0</v>
      </c>
      <c r="G197" s="321">
        <f t="shared" si="79"/>
        <v>0</v>
      </c>
      <c r="H197" s="321">
        <f t="shared" si="79"/>
        <v>0</v>
      </c>
      <c r="I197" s="321">
        <f t="shared" si="79"/>
        <v>0</v>
      </c>
      <c r="J197" s="321">
        <f t="shared" si="79"/>
        <v>0</v>
      </c>
      <c r="K197" s="321">
        <f t="shared" si="79"/>
        <v>0</v>
      </c>
      <c r="L197" s="321">
        <f t="shared" si="79"/>
        <v>0</v>
      </c>
      <c r="M197" s="321">
        <f t="shared" si="79"/>
        <v>0</v>
      </c>
      <c r="N197" s="321">
        <f t="shared" si="79"/>
        <v>0</v>
      </c>
      <c r="O197" s="321">
        <f t="shared" si="79"/>
        <v>0</v>
      </c>
      <c r="P197" s="321">
        <f t="shared" si="79"/>
        <v>0</v>
      </c>
      <c r="Q197" s="321">
        <f t="shared" si="79"/>
        <v>0</v>
      </c>
      <c r="R197" s="321">
        <f t="shared" si="79"/>
        <v>0</v>
      </c>
      <c r="S197" s="321">
        <f t="shared" si="79"/>
        <v>0</v>
      </c>
      <c r="T197" s="321">
        <f t="shared" si="79"/>
        <v>0</v>
      </c>
      <c r="U197" s="321">
        <f t="shared" si="79"/>
        <v>0</v>
      </c>
      <c r="V197" s="321">
        <f t="shared" si="79"/>
        <v>0</v>
      </c>
      <c r="W197" s="321">
        <f t="shared" si="79"/>
        <v>0</v>
      </c>
      <c r="X197" s="321">
        <f t="shared" si="79"/>
        <v>0</v>
      </c>
      <c r="Y197" s="321">
        <f t="shared" si="79"/>
        <v>0</v>
      </c>
      <c r="Z197" s="321">
        <f t="shared" si="79"/>
        <v>0</v>
      </c>
      <c r="AA197" s="321">
        <f t="shared" si="79"/>
        <v>0</v>
      </c>
      <c r="AB197" s="321">
        <f t="shared" si="79"/>
        <v>0</v>
      </c>
      <c r="AC197" s="321">
        <f t="shared" si="79"/>
        <v>0</v>
      </c>
      <c r="AD197" s="321">
        <f t="shared" si="79"/>
        <v>0</v>
      </c>
      <c r="AE197" s="321">
        <f t="shared" si="79"/>
        <v>0</v>
      </c>
      <c r="AF197" s="321">
        <f t="shared" si="79"/>
        <v>0</v>
      </c>
      <c r="AG197" s="321">
        <f t="shared" si="79"/>
        <v>0</v>
      </c>
      <c r="AH197" s="321">
        <f t="shared" si="79"/>
        <v>0</v>
      </c>
      <c r="AI197" s="321">
        <f t="shared" si="79"/>
        <v>0</v>
      </c>
      <c r="AJ197" s="321">
        <f t="shared" si="79"/>
        <v>0</v>
      </c>
      <c r="AK197" s="321">
        <f t="shared" si="79"/>
        <v>0</v>
      </c>
      <c r="AL197" s="321">
        <f t="shared" si="79"/>
        <v>0</v>
      </c>
      <c r="AM197" s="321">
        <f t="shared" si="79"/>
        <v>0</v>
      </c>
      <c r="AN197" s="321">
        <f t="shared" si="79"/>
        <v>0</v>
      </c>
      <c r="AO197" s="321">
        <f t="shared" si="79"/>
        <v>0</v>
      </c>
      <c r="AP197" s="321">
        <f t="shared" si="79"/>
        <v>0</v>
      </c>
      <c r="AQ197" s="321">
        <f t="shared" si="79"/>
        <v>0</v>
      </c>
      <c r="AR197" s="321">
        <f t="shared" si="79"/>
        <v>0</v>
      </c>
      <c r="AS197" s="321">
        <f t="shared" si="79"/>
        <v>0</v>
      </c>
      <c r="AT197" s="321">
        <f t="shared" si="79"/>
        <v>0</v>
      </c>
      <c r="AU197" s="321">
        <f t="shared" si="79"/>
        <v>0</v>
      </c>
      <c r="AV197" s="321">
        <f t="shared" si="79"/>
        <v>0</v>
      </c>
      <c r="AW197" s="321">
        <f t="shared" si="79"/>
        <v>0</v>
      </c>
      <c r="AX197" s="321">
        <f t="shared" si="79"/>
        <v>0</v>
      </c>
      <c r="AY197" s="321">
        <f t="shared" si="79"/>
        <v>0</v>
      </c>
      <c r="AZ197" s="321">
        <f t="shared" si="79"/>
        <v>0</v>
      </c>
      <c r="BA197" s="321">
        <f t="shared" si="79"/>
        <v>0</v>
      </c>
      <c r="BB197" s="321">
        <f t="shared" si="79"/>
        <v>0</v>
      </c>
      <c r="BC197" s="321">
        <f t="shared" si="79"/>
        <v>0</v>
      </c>
      <c r="BD197" s="321">
        <f t="shared" si="79"/>
        <v>0</v>
      </c>
      <c r="BE197" s="321">
        <f t="shared" si="79"/>
        <v>0</v>
      </c>
      <c r="BF197" s="321">
        <f t="shared" si="79"/>
        <v>0</v>
      </c>
      <c r="BG197" s="321">
        <f t="shared" si="79"/>
        <v>0</v>
      </c>
      <c r="BH197" s="321">
        <f t="shared" si="79"/>
        <v>0</v>
      </c>
      <c r="BI197" s="321">
        <f t="shared" si="79"/>
        <v>0</v>
      </c>
      <c r="BJ197" s="321">
        <f t="shared" si="79"/>
        <v>0</v>
      </c>
      <c r="BK197" s="321">
        <f t="shared" si="79"/>
        <v>0</v>
      </c>
      <c r="BL197" s="321">
        <f t="shared" si="79"/>
        <v>0</v>
      </c>
      <c r="BM197" s="321">
        <f t="shared" si="79"/>
        <v>0</v>
      </c>
      <c r="BN197" s="321" t="e">
        <f t="shared" si="79"/>
        <v>#N/A</v>
      </c>
      <c r="BO197" s="321" t="e">
        <f t="shared" si="79"/>
        <v>#N/A</v>
      </c>
      <c r="BP197" s="313" t="e">
        <f t="shared" si="79"/>
        <v>#N/A</v>
      </c>
    </row>
    <row r="198" spans="1:68" ht="19.5" thickBot="1">
      <c r="B198" s="332"/>
      <c r="C198" s="309"/>
      <c r="D198" s="309"/>
      <c r="E198" s="309"/>
      <c r="F198" s="309"/>
      <c r="G198" s="309"/>
      <c r="H198" s="309"/>
      <c r="I198" s="309"/>
      <c r="J198" s="309"/>
      <c r="K198" s="309"/>
      <c r="L198" s="309"/>
      <c r="M198" s="309"/>
      <c r="N198" s="309"/>
      <c r="O198" s="309"/>
      <c r="P198" s="309"/>
      <c r="Q198" s="309"/>
      <c r="R198" s="309"/>
      <c r="S198" s="309"/>
      <c r="T198" s="309"/>
      <c r="U198" s="309"/>
      <c r="V198" s="309"/>
      <c r="W198" s="309"/>
      <c r="X198" s="309"/>
      <c r="Y198" s="309"/>
      <c r="Z198" s="309"/>
      <c r="AA198" s="309"/>
      <c r="AB198" s="309"/>
      <c r="AC198" s="309"/>
      <c r="AD198" s="309"/>
      <c r="AE198" s="309"/>
      <c r="AF198" s="309"/>
      <c r="AG198" s="309"/>
      <c r="AH198" s="309"/>
      <c r="AI198" s="309"/>
      <c r="AJ198" s="309"/>
      <c r="AK198" s="309"/>
      <c r="AL198" s="309"/>
      <c r="AM198" s="309"/>
      <c r="AN198" s="309"/>
      <c r="AO198" s="309"/>
      <c r="AP198" s="309"/>
      <c r="AQ198" s="309"/>
      <c r="AR198" s="309"/>
      <c r="AS198" s="309"/>
      <c r="AT198" s="309"/>
      <c r="AU198" s="309"/>
      <c r="AV198" s="309"/>
      <c r="AW198" s="309"/>
      <c r="AX198" s="309"/>
      <c r="AY198" s="309"/>
      <c r="AZ198" s="309"/>
      <c r="BA198" s="309"/>
      <c r="BB198" s="309"/>
      <c r="BC198" s="309"/>
      <c r="BD198" s="309"/>
      <c r="BE198" s="309"/>
      <c r="BF198" s="309"/>
      <c r="BG198" s="309"/>
      <c r="BH198" s="309"/>
      <c r="BI198" s="309"/>
      <c r="BJ198" s="309"/>
      <c r="BK198" s="309"/>
      <c r="BL198" s="309"/>
      <c r="BM198" s="309"/>
      <c r="BN198" s="309"/>
      <c r="BO198" s="309"/>
      <c r="BP198" s="309"/>
    </row>
    <row r="199" spans="1:68" s="42" customFormat="1" ht="16.5" thickTop="1" thickBot="1">
      <c r="A199" s="94"/>
      <c r="B199" s="94"/>
      <c r="C199" s="94"/>
      <c r="D199" s="149"/>
      <c r="E199" s="272"/>
      <c r="F199" s="492">
        <f>'Investment Appraisal (2)'!$C$5</f>
        <v>2017</v>
      </c>
      <c r="G199" s="491">
        <f t="shared" ref="G199:BP199" si="80">F199+1</f>
        <v>2018</v>
      </c>
      <c r="H199" s="491">
        <f t="shared" si="80"/>
        <v>2019</v>
      </c>
      <c r="I199" s="491">
        <f t="shared" si="80"/>
        <v>2020</v>
      </c>
      <c r="J199" s="491">
        <f t="shared" si="80"/>
        <v>2021</v>
      </c>
      <c r="K199" s="491">
        <f t="shared" si="80"/>
        <v>2022</v>
      </c>
      <c r="L199" s="491">
        <f t="shared" si="80"/>
        <v>2023</v>
      </c>
      <c r="M199" s="491">
        <f t="shared" si="80"/>
        <v>2024</v>
      </c>
      <c r="N199" s="491">
        <f t="shared" si="80"/>
        <v>2025</v>
      </c>
      <c r="O199" s="491">
        <f t="shared" si="80"/>
        <v>2026</v>
      </c>
      <c r="P199" s="491">
        <f t="shared" si="80"/>
        <v>2027</v>
      </c>
      <c r="Q199" s="491">
        <f t="shared" si="80"/>
        <v>2028</v>
      </c>
      <c r="R199" s="491">
        <f t="shared" si="80"/>
        <v>2029</v>
      </c>
      <c r="S199" s="491">
        <f t="shared" si="80"/>
        <v>2030</v>
      </c>
      <c r="T199" s="491">
        <f t="shared" si="80"/>
        <v>2031</v>
      </c>
      <c r="U199" s="491">
        <f t="shared" si="80"/>
        <v>2032</v>
      </c>
      <c r="V199" s="491">
        <f t="shared" si="80"/>
        <v>2033</v>
      </c>
      <c r="W199" s="491">
        <f t="shared" si="80"/>
        <v>2034</v>
      </c>
      <c r="X199" s="491">
        <f t="shared" si="80"/>
        <v>2035</v>
      </c>
      <c r="Y199" s="491">
        <f t="shared" si="80"/>
        <v>2036</v>
      </c>
      <c r="Z199" s="491">
        <f t="shared" si="80"/>
        <v>2037</v>
      </c>
      <c r="AA199" s="491">
        <f t="shared" si="80"/>
        <v>2038</v>
      </c>
      <c r="AB199" s="491">
        <f t="shared" si="80"/>
        <v>2039</v>
      </c>
      <c r="AC199" s="491">
        <f t="shared" si="80"/>
        <v>2040</v>
      </c>
      <c r="AD199" s="491">
        <f t="shared" si="80"/>
        <v>2041</v>
      </c>
      <c r="AE199" s="491">
        <f t="shared" si="80"/>
        <v>2042</v>
      </c>
      <c r="AF199" s="491">
        <f t="shared" si="80"/>
        <v>2043</v>
      </c>
      <c r="AG199" s="491">
        <f t="shared" si="80"/>
        <v>2044</v>
      </c>
      <c r="AH199" s="491">
        <f t="shared" si="80"/>
        <v>2045</v>
      </c>
      <c r="AI199" s="491">
        <f t="shared" si="80"/>
        <v>2046</v>
      </c>
      <c r="AJ199" s="491">
        <f t="shared" si="80"/>
        <v>2047</v>
      </c>
      <c r="AK199" s="491">
        <f t="shared" si="80"/>
        <v>2048</v>
      </c>
      <c r="AL199" s="491">
        <f t="shared" si="80"/>
        <v>2049</v>
      </c>
      <c r="AM199" s="491">
        <f t="shared" si="80"/>
        <v>2050</v>
      </c>
      <c r="AN199" s="491">
        <f t="shared" si="80"/>
        <v>2051</v>
      </c>
      <c r="AO199" s="491">
        <f t="shared" si="80"/>
        <v>2052</v>
      </c>
      <c r="AP199" s="491">
        <f t="shared" si="80"/>
        <v>2053</v>
      </c>
      <c r="AQ199" s="491">
        <f t="shared" si="80"/>
        <v>2054</v>
      </c>
      <c r="AR199" s="491">
        <f t="shared" si="80"/>
        <v>2055</v>
      </c>
      <c r="AS199" s="491">
        <f t="shared" si="80"/>
        <v>2056</v>
      </c>
      <c r="AT199" s="491">
        <f t="shared" si="80"/>
        <v>2057</v>
      </c>
      <c r="AU199" s="491">
        <f t="shared" si="80"/>
        <v>2058</v>
      </c>
      <c r="AV199" s="491">
        <f t="shared" si="80"/>
        <v>2059</v>
      </c>
      <c r="AW199" s="491">
        <f t="shared" si="80"/>
        <v>2060</v>
      </c>
      <c r="AX199" s="491">
        <f t="shared" si="80"/>
        <v>2061</v>
      </c>
      <c r="AY199" s="491">
        <f t="shared" si="80"/>
        <v>2062</v>
      </c>
      <c r="AZ199" s="491">
        <f t="shared" si="80"/>
        <v>2063</v>
      </c>
      <c r="BA199" s="491">
        <f t="shared" si="80"/>
        <v>2064</v>
      </c>
      <c r="BB199" s="491">
        <f t="shared" si="80"/>
        <v>2065</v>
      </c>
      <c r="BC199" s="491">
        <f t="shared" si="80"/>
        <v>2066</v>
      </c>
      <c r="BD199" s="491">
        <f t="shared" si="80"/>
        <v>2067</v>
      </c>
      <c r="BE199" s="491">
        <f t="shared" si="80"/>
        <v>2068</v>
      </c>
      <c r="BF199" s="491">
        <f t="shared" si="80"/>
        <v>2069</v>
      </c>
      <c r="BG199" s="491">
        <f t="shared" si="80"/>
        <v>2070</v>
      </c>
      <c r="BH199" s="491">
        <f t="shared" si="80"/>
        <v>2071</v>
      </c>
      <c r="BI199" s="491">
        <f t="shared" si="80"/>
        <v>2072</v>
      </c>
      <c r="BJ199" s="491">
        <f t="shared" si="80"/>
        <v>2073</v>
      </c>
      <c r="BK199" s="491">
        <f t="shared" si="80"/>
        <v>2074</v>
      </c>
      <c r="BL199" s="491">
        <f t="shared" si="80"/>
        <v>2075</v>
      </c>
      <c r="BM199" s="491">
        <f t="shared" si="80"/>
        <v>2076</v>
      </c>
      <c r="BN199" s="491">
        <f t="shared" si="80"/>
        <v>2077</v>
      </c>
      <c r="BO199" s="491">
        <f t="shared" si="80"/>
        <v>2078</v>
      </c>
      <c r="BP199" s="491">
        <f t="shared" si="80"/>
        <v>2079</v>
      </c>
    </row>
    <row r="200" spans="1:68" ht="15.75" thickTop="1">
      <c r="B200" s="253"/>
      <c r="C200" s="44"/>
      <c r="D200" s="44"/>
      <c r="E200" s="335" t="s">
        <v>293</v>
      </c>
      <c r="F200" s="238">
        <f>SUM(F170:F197)</f>
        <v>370.97271155555552</v>
      </c>
      <c r="G200" s="238">
        <f t="shared" ref="G200:BP200" si="81">SUM(G170:G197)</f>
        <v>389.75320507805554</v>
      </c>
      <c r="H200" s="238">
        <f t="shared" si="81"/>
        <v>399.49703520500685</v>
      </c>
      <c r="I200" s="238">
        <f t="shared" si="81"/>
        <v>409.48446108513195</v>
      </c>
      <c r="J200" s="238">
        <f t="shared" si="81"/>
        <v>419.72157261226022</v>
      </c>
      <c r="K200" s="238">
        <f t="shared" si="81"/>
        <v>430.21461192756675</v>
      </c>
      <c r="L200" s="238">
        <f t="shared" si="81"/>
        <v>440.96997722575583</v>
      </c>
      <c r="M200" s="238">
        <f t="shared" si="81"/>
        <v>451.99422665639975</v>
      </c>
      <c r="N200" s="238">
        <f t="shared" si="81"/>
        <v>463.29408232280969</v>
      </c>
      <c r="O200" s="238">
        <f t="shared" si="81"/>
        <v>474.8764343808798</v>
      </c>
      <c r="P200" s="238">
        <f t="shared" si="81"/>
        <v>486.74834524040182</v>
      </c>
      <c r="Q200" s="238">
        <f t="shared" si="81"/>
        <v>498.91705387141178</v>
      </c>
      <c r="R200" s="238">
        <f t="shared" si="81"/>
        <v>511.38998021819697</v>
      </c>
      <c r="S200" s="238">
        <f t="shared" si="81"/>
        <v>524.17472972365192</v>
      </c>
      <c r="T200" s="238">
        <f t="shared" si="81"/>
        <v>537.27909796674317</v>
      </c>
      <c r="U200" s="238">
        <f t="shared" si="81"/>
        <v>550.71107541591175</v>
      </c>
      <c r="V200" s="238">
        <f t="shared" si="81"/>
        <v>564.47885230130942</v>
      </c>
      <c r="W200" s="238">
        <f t="shared" si="81"/>
        <v>578.59082360884213</v>
      </c>
      <c r="X200" s="238">
        <f t="shared" si="81"/>
        <v>593.05559419906308</v>
      </c>
      <c r="Y200" s="238">
        <f t="shared" si="81"/>
        <v>607.88198405403966</v>
      </c>
      <c r="Z200" s="238">
        <f t="shared" si="81"/>
        <v>623.07903365539062</v>
      </c>
      <c r="AA200" s="238">
        <f t="shared" si="81"/>
        <v>638.65600949677537</v>
      </c>
      <c r="AB200" s="238">
        <f t="shared" si="81"/>
        <v>654.62240973419466</v>
      </c>
      <c r="AC200" s="238">
        <f t="shared" si="81"/>
        <v>670.98796997754948</v>
      </c>
      <c r="AD200" s="238">
        <f t="shared" si="81"/>
        <v>687.76266922698812</v>
      </c>
      <c r="AE200" s="238">
        <f t="shared" si="81"/>
        <v>704.95673595766266</v>
      </c>
      <c r="AF200" s="238">
        <f t="shared" si="81"/>
        <v>722.58065435660433</v>
      </c>
      <c r="AG200" s="238">
        <f t="shared" si="81"/>
        <v>740.64517071551927</v>
      </c>
      <c r="AH200" s="238">
        <f t="shared" si="81"/>
        <v>759.16129998340716</v>
      </c>
      <c r="AI200" s="238">
        <f t="shared" si="81"/>
        <v>778.14033248299245</v>
      </c>
      <c r="AJ200" s="238">
        <f t="shared" si="81"/>
        <v>797.59384079506719</v>
      </c>
      <c r="AK200" s="238">
        <f t="shared" si="81"/>
        <v>817.53368681494385</v>
      </c>
      <c r="AL200" s="238">
        <f t="shared" si="81"/>
        <v>837.97202898531714</v>
      </c>
      <c r="AM200" s="238">
        <f t="shared" si="81"/>
        <v>858.92132970994999</v>
      </c>
      <c r="AN200" s="238">
        <f t="shared" si="81"/>
        <v>880.39436295269877</v>
      </c>
      <c r="AO200" s="238">
        <f t="shared" si="81"/>
        <v>902.40422202651609</v>
      </c>
      <c r="AP200" s="238">
        <f t="shared" si="81"/>
        <v>924.96432757717889</v>
      </c>
      <c r="AQ200" s="238">
        <f t="shared" si="81"/>
        <v>948.08843576660843</v>
      </c>
      <c r="AR200" s="238">
        <f t="shared" si="81"/>
        <v>971.79064666077352</v>
      </c>
      <c r="AS200" s="238">
        <f t="shared" si="81"/>
        <v>996.08541282729266</v>
      </c>
      <c r="AT200" s="238">
        <f t="shared" si="81"/>
        <v>1020.9875481479751</v>
      </c>
      <c r="AU200" s="238">
        <f t="shared" si="81"/>
        <v>1046.5122368516743</v>
      </c>
      <c r="AV200" s="238">
        <f t="shared" si="81"/>
        <v>1072.675042772966</v>
      </c>
      <c r="AW200" s="238">
        <f t="shared" si="81"/>
        <v>1099.49191884229</v>
      </c>
      <c r="AX200" s="238">
        <f t="shared" si="81"/>
        <v>1126.9792168133472</v>
      </c>
      <c r="AY200" s="238">
        <f t="shared" si="81"/>
        <v>1155.1536972336808</v>
      </c>
      <c r="AZ200" s="238">
        <f t="shared" si="81"/>
        <v>1184.0325396645223</v>
      </c>
      <c r="BA200" s="238">
        <f t="shared" si="81"/>
        <v>1213.6333531561354</v>
      </c>
      <c r="BB200" s="238">
        <f t="shared" si="81"/>
        <v>1243.9741869850388</v>
      </c>
      <c r="BC200" s="238">
        <f t="shared" si="81"/>
        <v>1275.0735416596649</v>
      </c>
      <c r="BD200" s="238">
        <f t="shared" si="81"/>
        <v>1306.9503802011563</v>
      </c>
      <c r="BE200" s="238">
        <f t="shared" si="81"/>
        <v>1339.6241397061849</v>
      </c>
      <c r="BF200" s="238">
        <f t="shared" si="81"/>
        <v>1373.1147431988393</v>
      </c>
      <c r="BG200" s="238">
        <f t="shared" si="81"/>
        <v>1407.4426117788105</v>
      </c>
      <c r="BH200" s="238">
        <f t="shared" si="81"/>
        <v>1442.6286770732804</v>
      </c>
      <c r="BI200" s="238">
        <f t="shared" si="81"/>
        <v>1478.6943940001124</v>
      </c>
      <c r="BJ200" s="238">
        <f t="shared" si="81"/>
        <v>1515.661753850115</v>
      </c>
      <c r="BK200" s="238">
        <f t="shared" si="81"/>
        <v>1553.5532976963677</v>
      </c>
      <c r="BL200" s="238">
        <f t="shared" si="81"/>
        <v>1592.3921301387768</v>
      </c>
      <c r="BM200" s="238">
        <f t="shared" si="81"/>
        <v>1632.2019333922458</v>
      </c>
      <c r="BN200" s="238" t="e">
        <f t="shared" si="81"/>
        <v>#N/A</v>
      </c>
      <c r="BO200" s="238" t="e">
        <f t="shared" si="81"/>
        <v>#N/A</v>
      </c>
      <c r="BP200" s="238" t="e">
        <f t="shared" si="81"/>
        <v>#N/A</v>
      </c>
    </row>
    <row r="201" spans="1:68">
      <c r="B201" s="255"/>
      <c r="C201" s="98"/>
      <c r="D201" s="98"/>
      <c r="E201" s="336" t="s">
        <v>294</v>
      </c>
      <c r="F201" s="322">
        <f>SUM(F105:F132)</f>
        <v>6</v>
      </c>
      <c r="G201" s="322">
        <f t="shared" ref="G201:BP201" si="82">SUM(G105:G132)</f>
        <v>6</v>
      </c>
      <c r="H201" s="322">
        <f t="shared" si="82"/>
        <v>6</v>
      </c>
      <c r="I201" s="322">
        <f t="shared" si="82"/>
        <v>6</v>
      </c>
      <c r="J201" s="322">
        <f t="shared" si="82"/>
        <v>6</v>
      </c>
      <c r="K201" s="322">
        <f t="shared" si="82"/>
        <v>6</v>
      </c>
      <c r="L201" s="322">
        <f t="shared" si="82"/>
        <v>6</v>
      </c>
      <c r="M201" s="322">
        <f t="shared" si="82"/>
        <v>6</v>
      </c>
      <c r="N201" s="322">
        <f t="shared" si="82"/>
        <v>6</v>
      </c>
      <c r="O201" s="322">
        <f t="shared" si="82"/>
        <v>6</v>
      </c>
      <c r="P201" s="322">
        <f t="shared" si="82"/>
        <v>6</v>
      </c>
      <c r="Q201" s="322">
        <f t="shared" si="82"/>
        <v>6</v>
      </c>
      <c r="R201" s="322">
        <f t="shared" si="82"/>
        <v>6</v>
      </c>
      <c r="S201" s="322">
        <f t="shared" si="82"/>
        <v>6</v>
      </c>
      <c r="T201" s="322">
        <f t="shared" si="82"/>
        <v>6</v>
      </c>
      <c r="U201" s="322">
        <f t="shared" si="82"/>
        <v>6</v>
      </c>
      <c r="V201" s="322">
        <f t="shared" si="82"/>
        <v>6</v>
      </c>
      <c r="W201" s="322">
        <f t="shared" si="82"/>
        <v>6</v>
      </c>
      <c r="X201" s="322">
        <f t="shared" si="82"/>
        <v>6</v>
      </c>
      <c r="Y201" s="322">
        <f t="shared" si="82"/>
        <v>6</v>
      </c>
      <c r="Z201" s="322">
        <f t="shared" si="82"/>
        <v>6</v>
      </c>
      <c r="AA201" s="322">
        <f t="shared" si="82"/>
        <v>6</v>
      </c>
      <c r="AB201" s="322">
        <f t="shared" si="82"/>
        <v>6</v>
      </c>
      <c r="AC201" s="322">
        <f t="shared" si="82"/>
        <v>6</v>
      </c>
      <c r="AD201" s="322">
        <f t="shared" si="82"/>
        <v>6</v>
      </c>
      <c r="AE201" s="322">
        <f t="shared" si="82"/>
        <v>6</v>
      </c>
      <c r="AF201" s="322">
        <f t="shared" si="82"/>
        <v>6</v>
      </c>
      <c r="AG201" s="322">
        <f t="shared" si="82"/>
        <v>6</v>
      </c>
      <c r="AH201" s="322">
        <f t="shared" si="82"/>
        <v>6</v>
      </c>
      <c r="AI201" s="322">
        <f t="shared" si="82"/>
        <v>6</v>
      </c>
      <c r="AJ201" s="322">
        <f t="shared" si="82"/>
        <v>6</v>
      </c>
      <c r="AK201" s="322">
        <f t="shared" si="82"/>
        <v>6</v>
      </c>
      <c r="AL201" s="322">
        <f t="shared" si="82"/>
        <v>6</v>
      </c>
      <c r="AM201" s="322">
        <f t="shared" si="82"/>
        <v>6</v>
      </c>
      <c r="AN201" s="322">
        <f t="shared" si="82"/>
        <v>6</v>
      </c>
      <c r="AO201" s="322">
        <f t="shared" si="82"/>
        <v>6</v>
      </c>
      <c r="AP201" s="322">
        <f t="shared" si="82"/>
        <v>6</v>
      </c>
      <c r="AQ201" s="322">
        <f t="shared" si="82"/>
        <v>6</v>
      </c>
      <c r="AR201" s="322">
        <f t="shared" si="82"/>
        <v>6</v>
      </c>
      <c r="AS201" s="322">
        <f t="shared" si="82"/>
        <v>6</v>
      </c>
      <c r="AT201" s="322">
        <f t="shared" si="82"/>
        <v>6</v>
      </c>
      <c r="AU201" s="322">
        <f t="shared" si="82"/>
        <v>6</v>
      </c>
      <c r="AV201" s="322">
        <f t="shared" si="82"/>
        <v>6</v>
      </c>
      <c r="AW201" s="322">
        <f t="shared" si="82"/>
        <v>6</v>
      </c>
      <c r="AX201" s="322">
        <f t="shared" si="82"/>
        <v>6</v>
      </c>
      <c r="AY201" s="322">
        <f t="shared" si="82"/>
        <v>6</v>
      </c>
      <c r="AZ201" s="322">
        <f t="shared" si="82"/>
        <v>6</v>
      </c>
      <c r="BA201" s="322">
        <f t="shared" si="82"/>
        <v>6</v>
      </c>
      <c r="BB201" s="322">
        <f t="shared" si="82"/>
        <v>6</v>
      </c>
      <c r="BC201" s="322">
        <f t="shared" si="82"/>
        <v>6</v>
      </c>
      <c r="BD201" s="322">
        <f t="shared" si="82"/>
        <v>6</v>
      </c>
      <c r="BE201" s="322">
        <f t="shared" si="82"/>
        <v>6</v>
      </c>
      <c r="BF201" s="322">
        <f t="shared" si="82"/>
        <v>6</v>
      </c>
      <c r="BG201" s="322">
        <f t="shared" si="82"/>
        <v>6</v>
      </c>
      <c r="BH201" s="322">
        <f t="shared" si="82"/>
        <v>6</v>
      </c>
      <c r="BI201" s="322">
        <f t="shared" si="82"/>
        <v>6</v>
      </c>
      <c r="BJ201" s="322">
        <f t="shared" si="82"/>
        <v>6</v>
      </c>
      <c r="BK201" s="322">
        <f t="shared" si="82"/>
        <v>6</v>
      </c>
      <c r="BL201" s="322">
        <f t="shared" si="82"/>
        <v>6</v>
      </c>
      <c r="BM201" s="322">
        <f t="shared" si="82"/>
        <v>6</v>
      </c>
      <c r="BN201" s="322">
        <f t="shared" si="82"/>
        <v>6</v>
      </c>
      <c r="BO201" s="322">
        <f t="shared" si="82"/>
        <v>6</v>
      </c>
      <c r="BP201" s="323">
        <f t="shared" si="82"/>
        <v>6</v>
      </c>
    </row>
    <row r="202" spans="1:68">
      <c r="B202" s="258"/>
      <c r="C202" s="99"/>
      <c r="D202" s="99"/>
      <c r="E202" s="269"/>
      <c r="F202" s="99"/>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257"/>
    </row>
    <row r="203" spans="1:68">
      <c r="B203" s="258"/>
      <c r="C203" s="99"/>
      <c r="D203" s="99"/>
      <c r="E203" s="269" t="s">
        <v>271</v>
      </c>
      <c r="F203" s="261">
        <f t="shared" ref="F203:BP203" si="83">F200+F137+F136</f>
        <v>370.97271155555552</v>
      </c>
      <c r="G203" s="270">
        <f t="shared" si="83"/>
        <v>389.75320507805554</v>
      </c>
      <c r="H203" s="270">
        <f t="shared" si="83"/>
        <v>399.49703520500685</v>
      </c>
      <c r="I203" s="270">
        <f t="shared" si="83"/>
        <v>409.48446108513195</v>
      </c>
      <c r="J203" s="270">
        <f t="shared" si="83"/>
        <v>419.72157261226022</v>
      </c>
      <c r="K203" s="270">
        <f t="shared" si="83"/>
        <v>430.21461192756675</v>
      </c>
      <c r="L203" s="270">
        <f t="shared" si="83"/>
        <v>440.96997722575583</v>
      </c>
      <c r="M203" s="270">
        <f t="shared" si="83"/>
        <v>451.99422665639975</v>
      </c>
      <c r="N203" s="270">
        <f t="shared" si="83"/>
        <v>463.29408232280969</v>
      </c>
      <c r="O203" s="270">
        <f t="shared" si="83"/>
        <v>474.8764343808798</v>
      </c>
      <c r="P203" s="270">
        <f t="shared" si="83"/>
        <v>486.74834524040182</v>
      </c>
      <c r="Q203" s="270">
        <f t="shared" si="83"/>
        <v>498.91705387141178</v>
      </c>
      <c r="R203" s="270">
        <f t="shared" si="83"/>
        <v>511.38998021819697</v>
      </c>
      <c r="S203" s="270">
        <f t="shared" si="83"/>
        <v>524.17472972365192</v>
      </c>
      <c r="T203" s="270">
        <f t="shared" si="83"/>
        <v>537.27909796674317</v>
      </c>
      <c r="U203" s="270">
        <f t="shared" si="83"/>
        <v>550.71107541591175</v>
      </c>
      <c r="V203" s="270">
        <f t="shared" si="83"/>
        <v>564.47885230130942</v>
      </c>
      <c r="W203" s="270">
        <f t="shared" si="83"/>
        <v>578.59082360884213</v>
      </c>
      <c r="X203" s="270">
        <f t="shared" si="83"/>
        <v>593.05559419906308</v>
      </c>
      <c r="Y203" s="270">
        <f t="shared" si="83"/>
        <v>607.88198405403966</v>
      </c>
      <c r="Z203" s="270">
        <f t="shared" si="83"/>
        <v>623.07903365539062</v>
      </c>
      <c r="AA203" s="270">
        <f t="shared" si="83"/>
        <v>638.65600949677537</v>
      </c>
      <c r="AB203" s="270">
        <f t="shared" si="83"/>
        <v>654.62240973419466</v>
      </c>
      <c r="AC203" s="270">
        <f t="shared" si="83"/>
        <v>670.98796997754948</v>
      </c>
      <c r="AD203" s="270">
        <f t="shared" si="83"/>
        <v>687.76266922698812</v>
      </c>
      <c r="AE203" s="270">
        <f t="shared" si="83"/>
        <v>704.95673595766266</v>
      </c>
      <c r="AF203" s="270">
        <f t="shared" si="83"/>
        <v>722.58065435660433</v>
      </c>
      <c r="AG203" s="270">
        <f t="shared" si="83"/>
        <v>740.64517071551927</v>
      </c>
      <c r="AH203" s="270">
        <f t="shared" si="83"/>
        <v>759.16129998340716</v>
      </c>
      <c r="AI203" s="270">
        <f t="shared" si="83"/>
        <v>778.14033248299245</v>
      </c>
      <c r="AJ203" s="270">
        <f t="shared" si="83"/>
        <v>797.59384079506719</v>
      </c>
      <c r="AK203" s="270">
        <f t="shared" si="83"/>
        <v>817.53368681494385</v>
      </c>
      <c r="AL203" s="270">
        <f t="shared" si="83"/>
        <v>837.97202898531714</v>
      </c>
      <c r="AM203" s="270">
        <f t="shared" si="83"/>
        <v>858.92132970994999</v>
      </c>
      <c r="AN203" s="270">
        <f t="shared" si="83"/>
        <v>880.39436295269877</v>
      </c>
      <c r="AO203" s="270">
        <f t="shared" si="83"/>
        <v>902.40422202651609</v>
      </c>
      <c r="AP203" s="270">
        <f t="shared" si="83"/>
        <v>924.96432757717889</v>
      </c>
      <c r="AQ203" s="270">
        <f t="shared" si="83"/>
        <v>948.08843576660843</v>
      </c>
      <c r="AR203" s="270">
        <f t="shared" si="83"/>
        <v>971.79064666077352</v>
      </c>
      <c r="AS203" s="270">
        <f t="shared" si="83"/>
        <v>996.08541282729266</v>
      </c>
      <c r="AT203" s="270">
        <f t="shared" si="83"/>
        <v>1020.9875481479751</v>
      </c>
      <c r="AU203" s="270">
        <f t="shared" si="83"/>
        <v>1046.5122368516743</v>
      </c>
      <c r="AV203" s="270">
        <f t="shared" si="83"/>
        <v>1072.675042772966</v>
      </c>
      <c r="AW203" s="270">
        <f t="shared" si="83"/>
        <v>1099.49191884229</v>
      </c>
      <c r="AX203" s="270">
        <f t="shared" si="83"/>
        <v>1126.9792168133472</v>
      </c>
      <c r="AY203" s="270">
        <f t="shared" si="83"/>
        <v>1155.1536972336808</v>
      </c>
      <c r="AZ203" s="270">
        <f t="shared" si="83"/>
        <v>1184.0325396645223</v>
      </c>
      <c r="BA203" s="270">
        <f t="shared" si="83"/>
        <v>1213.6333531561354</v>
      </c>
      <c r="BB203" s="270">
        <f t="shared" si="83"/>
        <v>1243.9741869850388</v>
      </c>
      <c r="BC203" s="270">
        <f t="shared" si="83"/>
        <v>1275.0735416596649</v>
      </c>
      <c r="BD203" s="270">
        <f t="shared" si="83"/>
        <v>1306.9503802011563</v>
      </c>
      <c r="BE203" s="270">
        <f t="shared" si="83"/>
        <v>1339.6241397061849</v>
      </c>
      <c r="BF203" s="270">
        <f t="shared" si="83"/>
        <v>1373.1147431988393</v>
      </c>
      <c r="BG203" s="270">
        <f t="shared" si="83"/>
        <v>1407.4426117788105</v>
      </c>
      <c r="BH203" s="270">
        <f t="shared" si="83"/>
        <v>1442.6286770732804</v>
      </c>
      <c r="BI203" s="270">
        <f t="shared" si="83"/>
        <v>1478.6943940001124</v>
      </c>
      <c r="BJ203" s="270">
        <f t="shared" si="83"/>
        <v>1515.661753850115</v>
      </c>
      <c r="BK203" s="270">
        <f t="shared" si="83"/>
        <v>1553.5532976963677</v>
      </c>
      <c r="BL203" s="270">
        <f t="shared" si="83"/>
        <v>1592.3921301387768</v>
      </c>
      <c r="BM203" s="270">
        <f t="shared" si="83"/>
        <v>1632.2019333922458</v>
      </c>
      <c r="BN203" s="270" t="e">
        <f t="shared" si="83"/>
        <v>#N/A</v>
      </c>
      <c r="BO203" s="270" t="e">
        <f t="shared" si="83"/>
        <v>#N/A</v>
      </c>
      <c r="BP203" s="271" t="e">
        <f t="shared" si="83"/>
        <v>#N/A</v>
      </c>
    </row>
    <row r="207" spans="1:68" ht="18.75">
      <c r="B207" s="43" t="s">
        <v>277</v>
      </c>
    </row>
    <row r="208" spans="1:68" ht="18.75">
      <c r="B208" s="43"/>
    </row>
    <row r="210" spans="1:69" s="42" customFormat="1">
      <c r="B210" s="1592" t="s">
        <v>279</v>
      </c>
      <c r="C210" s="1593"/>
      <c r="D210" s="494">
        <f>'Investment Appraisal (2)'!C5</f>
        <v>2017</v>
      </c>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c r="AA210" s="149"/>
      <c r="AB210" s="149"/>
      <c r="AC210" s="149"/>
      <c r="AD210" s="149"/>
      <c r="AE210" s="149"/>
      <c r="AF210" s="149"/>
      <c r="AG210" s="149"/>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c r="BI210" s="149"/>
      <c r="BJ210" s="149"/>
      <c r="BK210" s="149"/>
      <c r="BL210" s="149"/>
      <c r="BM210" s="149"/>
      <c r="BN210" s="149"/>
    </row>
    <row r="211" spans="1:69" s="42" customFormat="1">
      <c r="B211" s="1619" t="s">
        <v>280</v>
      </c>
      <c r="C211" s="246" t="s">
        <v>143</v>
      </c>
      <c r="D211" s="79">
        <f>'3. Inputs'!E241</f>
        <v>50</v>
      </c>
      <c r="E211" s="149"/>
      <c r="F211" s="308"/>
      <c r="G211" s="308"/>
      <c r="H211" s="149"/>
      <c r="I211" s="149"/>
      <c r="J211" s="149"/>
      <c r="K211" s="149"/>
      <c r="L211" s="149"/>
      <c r="M211" s="149"/>
      <c r="N211" s="149"/>
      <c r="O211" s="149"/>
      <c r="P211" s="149"/>
      <c r="Q211" s="149"/>
      <c r="R211" s="149"/>
      <c r="S211" s="149"/>
      <c r="T211" s="149"/>
      <c r="U211" s="149"/>
      <c r="V211" s="149"/>
      <c r="W211" s="149"/>
      <c r="X211" s="149"/>
      <c r="Y211" s="149"/>
      <c r="Z211" s="149"/>
      <c r="AA211" s="149"/>
      <c r="AB211" s="149"/>
      <c r="AC211" s="149"/>
      <c r="AD211" s="149"/>
      <c r="AE211" s="149"/>
      <c r="AF211" s="149"/>
      <c r="AG211" s="149"/>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c r="BI211" s="149"/>
      <c r="BJ211" s="149"/>
      <c r="BK211" s="149"/>
      <c r="BL211" s="149"/>
      <c r="BM211" s="149"/>
      <c r="BN211" s="149"/>
    </row>
    <row r="212" spans="1:69" s="42" customFormat="1">
      <c r="B212" s="1620"/>
      <c r="C212" s="247" t="s">
        <v>281</v>
      </c>
      <c r="D212" s="79">
        <f>'3. Inputs'!E242</f>
        <v>10</v>
      </c>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c r="AA212" s="149"/>
      <c r="AB212" s="149"/>
      <c r="AC212" s="149"/>
      <c r="AD212" s="149"/>
      <c r="AE212" s="149"/>
      <c r="AF212" s="149"/>
      <c r="AG212" s="149"/>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c r="BI212" s="149"/>
      <c r="BJ212" s="149"/>
      <c r="BK212" s="149"/>
      <c r="BL212" s="149"/>
      <c r="BM212" s="149"/>
      <c r="BN212" s="149"/>
    </row>
    <row r="213" spans="1:69" s="42" customFormat="1">
      <c r="B213" s="280"/>
      <c r="C213" s="158"/>
      <c r="D213" s="282">
        <f>SUM(D211:D212)</f>
        <v>60</v>
      </c>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c r="AA213" s="149"/>
      <c r="AB213" s="149"/>
      <c r="AC213" s="149"/>
      <c r="AD213" s="149"/>
      <c r="AE213" s="149"/>
      <c r="AF213" s="149"/>
      <c r="AG213" s="149"/>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c r="BI213" s="149"/>
      <c r="BJ213" s="149"/>
      <c r="BK213" s="149"/>
      <c r="BL213" s="149"/>
      <c r="BM213" s="149"/>
      <c r="BN213" s="149"/>
    </row>
    <row r="214" spans="1:69" s="42" customFormat="1">
      <c r="A214" s="94"/>
      <c r="B214" s="557"/>
      <c r="C214" s="249"/>
      <c r="D214" s="281"/>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c r="AA214" s="149"/>
      <c r="AB214" s="149"/>
      <c r="AC214" s="149"/>
      <c r="AD214" s="149"/>
      <c r="AE214" s="149"/>
      <c r="AF214" s="149"/>
      <c r="AG214" s="149"/>
      <c r="AH214" s="149"/>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c r="BI214" s="149"/>
      <c r="BJ214" s="149"/>
      <c r="BK214" s="149"/>
      <c r="BL214" s="149"/>
      <c r="BM214" s="149"/>
      <c r="BN214" s="149"/>
    </row>
    <row r="215" spans="1:69" s="42" customFormat="1">
      <c r="B215" s="1496" t="s">
        <v>204</v>
      </c>
      <c r="C215" s="1497"/>
      <c r="D215" s="251">
        <f>'3. Inputs'!E247</f>
        <v>10</v>
      </c>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c r="AA215" s="149"/>
      <c r="AB215" s="149"/>
      <c r="AC215" s="149"/>
      <c r="AD215" s="149"/>
      <c r="AE215" s="149"/>
      <c r="AF215" s="149"/>
      <c r="AG215" s="149"/>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c r="BI215" s="149"/>
      <c r="BJ215" s="149"/>
      <c r="BK215" s="149"/>
      <c r="BL215" s="149"/>
      <c r="BM215" s="149"/>
      <c r="BN215" s="149"/>
    </row>
    <row r="216" spans="1:69" s="94" customFormat="1">
      <c r="B216" s="249"/>
      <c r="C216" s="249"/>
      <c r="D216" s="250"/>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149"/>
      <c r="AC216" s="149"/>
      <c r="AD216" s="149"/>
      <c r="AE216" s="149"/>
      <c r="AF216" s="149"/>
      <c r="AG216" s="149"/>
      <c r="AH216" s="149"/>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c r="BI216" s="149"/>
      <c r="BJ216" s="149"/>
      <c r="BK216" s="149"/>
      <c r="BL216" s="149"/>
      <c r="BM216" s="149"/>
      <c r="BN216" s="149"/>
    </row>
    <row r="217" spans="1:69" s="42" customFormat="1">
      <c r="B217" s="1496" t="s">
        <v>282</v>
      </c>
      <c r="C217" s="1498"/>
      <c r="D217" s="252">
        <f>D215+D213</f>
        <v>70</v>
      </c>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c r="BI217" s="149"/>
      <c r="BJ217" s="149"/>
      <c r="BK217" s="149"/>
      <c r="BL217" s="149"/>
      <c r="BM217" s="149"/>
      <c r="BN217" s="149"/>
    </row>
    <row r="218" spans="1:69" s="42" customFormat="1">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c r="BI218" s="149"/>
      <c r="BJ218" s="149"/>
      <c r="BK218" s="149"/>
      <c r="BL218" s="149"/>
      <c r="BM218" s="149"/>
      <c r="BN218" s="149"/>
      <c r="BO218" s="149"/>
    </row>
    <row r="219" spans="1:69" s="42" customFormat="1">
      <c r="C219" s="244"/>
      <c r="D219" s="245"/>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149"/>
      <c r="AC219" s="149"/>
      <c r="AD219" s="149"/>
      <c r="AE219" s="149"/>
      <c r="AF219" s="149"/>
      <c r="AG219" s="149"/>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c r="BI219" s="149"/>
      <c r="BJ219" s="149"/>
      <c r="BK219" s="149"/>
      <c r="BL219" s="149"/>
      <c r="BM219" s="149"/>
      <c r="BN219" s="149"/>
      <c r="BO219" s="149"/>
    </row>
    <row r="220" spans="1:69" s="42" customFormat="1" ht="18.75">
      <c r="B220" s="243" t="s">
        <v>278</v>
      </c>
      <c r="C220" s="243"/>
      <c r="D220" s="244"/>
      <c r="E220" s="245"/>
      <c r="F220" s="149"/>
      <c r="G220" s="149"/>
      <c r="H220" s="149"/>
      <c r="I220" s="149"/>
      <c r="J220" s="149"/>
      <c r="K220" s="149"/>
      <c r="L220" s="149"/>
      <c r="M220" s="149"/>
      <c r="N220" s="149"/>
      <c r="O220" s="149"/>
      <c r="P220" s="149"/>
      <c r="Q220" s="149"/>
      <c r="R220" s="149"/>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c r="BI220" s="149"/>
      <c r="BJ220" s="149"/>
      <c r="BK220" s="149"/>
      <c r="BL220" s="149"/>
      <c r="BM220" s="149"/>
      <c r="BN220" s="149"/>
      <c r="BO220" s="149"/>
      <c r="BP220" s="149"/>
    </row>
    <row r="221" spans="1:69" s="42" customFormat="1" ht="15.75" thickBot="1">
      <c r="F221" s="149"/>
      <c r="G221" s="149"/>
      <c r="H221" s="149"/>
      <c r="I221" s="149"/>
      <c r="J221" s="149"/>
      <c r="K221" s="149"/>
      <c r="L221" s="149"/>
      <c r="M221" s="149"/>
      <c r="N221" s="149"/>
      <c r="O221" s="149"/>
      <c r="P221" s="149"/>
      <c r="Q221" s="149"/>
      <c r="R221" s="149"/>
      <c r="S221" s="149"/>
      <c r="T221" s="149"/>
      <c r="U221" s="149"/>
      <c r="V221" s="149"/>
      <c r="W221" s="149"/>
      <c r="X221" s="149"/>
      <c r="Y221" s="149"/>
      <c r="Z221" s="149"/>
      <c r="AA221" s="149"/>
      <c r="AB221" s="149"/>
      <c r="AC221" s="149"/>
      <c r="AD221" s="149"/>
      <c r="AE221" s="149"/>
      <c r="AF221" s="149"/>
      <c r="AG221" s="149"/>
      <c r="AH221" s="149"/>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c r="BI221" s="149"/>
      <c r="BJ221" s="149"/>
      <c r="BK221" s="149"/>
      <c r="BL221" s="149"/>
      <c r="BM221" s="149"/>
      <c r="BN221" s="149"/>
      <c r="BO221" s="149"/>
      <c r="BP221" s="149"/>
    </row>
    <row r="222" spans="1:69" s="42" customFormat="1" ht="16.5" thickTop="1" thickBot="1">
      <c r="F222" s="491">
        <f>'Investment Appraisal (2)'!$C$5</f>
        <v>2017</v>
      </c>
      <c r="G222" s="491">
        <f>F222+1</f>
        <v>2018</v>
      </c>
      <c r="H222" s="491">
        <f t="shared" ref="H222:BP222" si="84">G222+1</f>
        <v>2019</v>
      </c>
      <c r="I222" s="491">
        <f t="shared" si="84"/>
        <v>2020</v>
      </c>
      <c r="J222" s="491">
        <f t="shared" si="84"/>
        <v>2021</v>
      </c>
      <c r="K222" s="491">
        <f t="shared" si="84"/>
        <v>2022</v>
      </c>
      <c r="L222" s="491">
        <f t="shared" si="84"/>
        <v>2023</v>
      </c>
      <c r="M222" s="491">
        <f t="shared" si="84"/>
        <v>2024</v>
      </c>
      <c r="N222" s="491">
        <f t="shared" si="84"/>
        <v>2025</v>
      </c>
      <c r="O222" s="491">
        <f t="shared" si="84"/>
        <v>2026</v>
      </c>
      <c r="P222" s="491">
        <f t="shared" si="84"/>
        <v>2027</v>
      </c>
      <c r="Q222" s="491">
        <f t="shared" si="84"/>
        <v>2028</v>
      </c>
      <c r="R222" s="491">
        <f t="shared" si="84"/>
        <v>2029</v>
      </c>
      <c r="S222" s="491">
        <f t="shared" si="84"/>
        <v>2030</v>
      </c>
      <c r="T222" s="491">
        <f t="shared" si="84"/>
        <v>2031</v>
      </c>
      <c r="U222" s="491">
        <f t="shared" si="84"/>
        <v>2032</v>
      </c>
      <c r="V222" s="491">
        <f t="shared" si="84"/>
        <v>2033</v>
      </c>
      <c r="W222" s="491">
        <f t="shared" si="84"/>
        <v>2034</v>
      </c>
      <c r="X222" s="491">
        <f t="shared" si="84"/>
        <v>2035</v>
      </c>
      <c r="Y222" s="491">
        <f t="shared" si="84"/>
        <v>2036</v>
      </c>
      <c r="Z222" s="491">
        <f t="shared" si="84"/>
        <v>2037</v>
      </c>
      <c r="AA222" s="491">
        <f t="shared" si="84"/>
        <v>2038</v>
      </c>
      <c r="AB222" s="491">
        <f t="shared" si="84"/>
        <v>2039</v>
      </c>
      <c r="AC222" s="491">
        <f t="shared" si="84"/>
        <v>2040</v>
      </c>
      <c r="AD222" s="491">
        <f t="shared" si="84"/>
        <v>2041</v>
      </c>
      <c r="AE222" s="491">
        <f t="shared" si="84"/>
        <v>2042</v>
      </c>
      <c r="AF222" s="491">
        <f t="shared" si="84"/>
        <v>2043</v>
      </c>
      <c r="AG222" s="491">
        <f t="shared" si="84"/>
        <v>2044</v>
      </c>
      <c r="AH222" s="491">
        <f t="shared" si="84"/>
        <v>2045</v>
      </c>
      <c r="AI222" s="491">
        <f t="shared" si="84"/>
        <v>2046</v>
      </c>
      <c r="AJ222" s="491">
        <f t="shared" si="84"/>
        <v>2047</v>
      </c>
      <c r="AK222" s="491">
        <f t="shared" si="84"/>
        <v>2048</v>
      </c>
      <c r="AL222" s="491">
        <f t="shared" si="84"/>
        <v>2049</v>
      </c>
      <c r="AM222" s="491">
        <f t="shared" si="84"/>
        <v>2050</v>
      </c>
      <c r="AN222" s="491">
        <f t="shared" si="84"/>
        <v>2051</v>
      </c>
      <c r="AO222" s="491">
        <f t="shared" si="84"/>
        <v>2052</v>
      </c>
      <c r="AP222" s="491">
        <f t="shared" si="84"/>
        <v>2053</v>
      </c>
      <c r="AQ222" s="491">
        <f t="shared" si="84"/>
        <v>2054</v>
      </c>
      <c r="AR222" s="491">
        <f t="shared" si="84"/>
        <v>2055</v>
      </c>
      <c r="AS222" s="491">
        <f t="shared" si="84"/>
        <v>2056</v>
      </c>
      <c r="AT222" s="491">
        <f t="shared" si="84"/>
        <v>2057</v>
      </c>
      <c r="AU222" s="491">
        <f t="shared" si="84"/>
        <v>2058</v>
      </c>
      <c r="AV222" s="491">
        <f t="shared" si="84"/>
        <v>2059</v>
      </c>
      <c r="AW222" s="491">
        <f t="shared" si="84"/>
        <v>2060</v>
      </c>
      <c r="AX222" s="491">
        <f t="shared" si="84"/>
        <v>2061</v>
      </c>
      <c r="AY222" s="491">
        <f t="shared" si="84"/>
        <v>2062</v>
      </c>
      <c r="AZ222" s="491">
        <f t="shared" si="84"/>
        <v>2063</v>
      </c>
      <c r="BA222" s="491">
        <f t="shared" si="84"/>
        <v>2064</v>
      </c>
      <c r="BB222" s="491">
        <f t="shared" si="84"/>
        <v>2065</v>
      </c>
      <c r="BC222" s="491">
        <f t="shared" si="84"/>
        <v>2066</v>
      </c>
      <c r="BD222" s="491">
        <f t="shared" si="84"/>
        <v>2067</v>
      </c>
      <c r="BE222" s="491">
        <f t="shared" si="84"/>
        <v>2068</v>
      </c>
      <c r="BF222" s="491">
        <f t="shared" si="84"/>
        <v>2069</v>
      </c>
      <c r="BG222" s="491">
        <f t="shared" si="84"/>
        <v>2070</v>
      </c>
      <c r="BH222" s="491">
        <f t="shared" si="84"/>
        <v>2071</v>
      </c>
      <c r="BI222" s="491">
        <f t="shared" si="84"/>
        <v>2072</v>
      </c>
      <c r="BJ222" s="491">
        <f t="shared" si="84"/>
        <v>2073</v>
      </c>
      <c r="BK222" s="491">
        <f t="shared" si="84"/>
        <v>2074</v>
      </c>
      <c r="BL222" s="491">
        <f t="shared" si="84"/>
        <v>2075</v>
      </c>
      <c r="BM222" s="491">
        <f t="shared" si="84"/>
        <v>2076</v>
      </c>
      <c r="BN222" s="491">
        <f t="shared" si="84"/>
        <v>2077</v>
      </c>
      <c r="BO222" s="491">
        <f t="shared" si="84"/>
        <v>2078</v>
      </c>
      <c r="BP222" s="491">
        <f t="shared" si="84"/>
        <v>2079</v>
      </c>
    </row>
    <row r="223" spans="1:69" ht="15.75" thickTop="1">
      <c r="A223" s="94"/>
      <c r="B223" s="98"/>
      <c r="C223" s="98"/>
      <c r="D223" s="98"/>
      <c r="E223" s="419" t="s">
        <v>334</v>
      </c>
      <c r="F223" s="81">
        <f>HLOOKUP(F222,'Inflation Index'!10:15,6,FALSE)+1</f>
        <v>1.0249999999999999</v>
      </c>
      <c r="G223" s="81">
        <f>HLOOKUP(G222,'Inflation Index'!10:15,6,FALSE)+1</f>
        <v>1.0249999999999999</v>
      </c>
      <c r="H223" s="81">
        <f>HLOOKUP(H222,'Inflation Index'!10:15,6,FALSE)+1</f>
        <v>1.0249999999999999</v>
      </c>
      <c r="I223" s="81">
        <f>HLOOKUP(I222,'Inflation Index'!10:15,6,FALSE)+1</f>
        <v>1.0249999999999999</v>
      </c>
      <c r="J223" s="81">
        <f>HLOOKUP(J222,'Inflation Index'!10:15,6,FALSE)+1</f>
        <v>1.0249999999999999</v>
      </c>
      <c r="K223" s="81">
        <f>HLOOKUP(K222,'Inflation Index'!10:15,6,FALSE)+1</f>
        <v>1.0249999999999999</v>
      </c>
      <c r="L223" s="81">
        <f>HLOOKUP(L222,'Inflation Index'!10:15,6,FALSE)+1</f>
        <v>1.0249999999999999</v>
      </c>
      <c r="M223" s="81">
        <f>HLOOKUP(M222,'Inflation Index'!10:15,6,FALSE)+1</f>
        <v>1.0249999999999999</v>
      </c>
      <c r="N223" s="81">
        <f>HLOOKUP(N222,'Inflation Index'!10:15,6,FALSE)+1</f>
        <v>1.0249999999999999</v>
      </c>
      <c r="O223" s="81">
        <f>HLOOKUP(O222,'Inflation Index'!10:15,6,FALSE)+1</f>
        <v>1.0249999999999999</v>
      </c>
      <c r="P223" s="81">
        <f>HLOOKUP(P222,'Inflation Index'!10:15,6,FALSE)+1</f>
        <v>1.0249999999999999</v>
      </c>
      <c r="Q223" s="81">
        <f>HLOOKUP(Q222,'Inflation Index'!10:15,6,FALSE)+1</f>
        <v>1.0249999999999999</v>
      </c>
      <c r="R223" s="81">
        <f>HLOOKUP(R222,'Inflation Index'!10:15,6,FALSE)+1</f>
        <v>1.0249999999999999</v>
      </c>
      <c r="S223" s="81">
        <f>HLOOKUP(S222,'Inflation Index'!10:15,6,FALSE)+1</f>
        <v>1.0249999999999999</v>
      </c>
      <c r="T223" s="81">
        <f>HLOOKUP(T222,'Inflation Index'!10:15,6,FALSE)+1</f>
        <v>1.0249999999999999</v>
      </c>
      <c r="U223" s="81">
        <f>HLOOKUP(U222,'Inflation Index'!10:15,6,FALSE)+1</f>
        <v>1.0249999999999999</v>
      </c>
      <c r="V223" s="81">
        <f>HLOOKUP(V222,'Inflation Index'!10:15,6,FALSE)+1</f>
        <v>1.0249999999999999</v>
      </c>
      <c r="W223" s="81">
        <f>HLOOKUP(W222,'Inflation Index'!10:15,6,FALSE)+1</f>
        <v>1.0249999999999999</v>
      </c>
      <c r="X223" s="81">
        <f>HLOOKUP(X222,'Inflation Index'!10:15,6,FALSE)+1</f>
        <v>1.0249999999999999</v>
      </c>
      <c r="Y223" s="81">
        <f>HLOOKUP(Y222,'Inflation Index'!10:15,6,FALSE)+1</f>
        <v>1.0249999999999999</v>
      </c>
      <c r="Z223" s="81">
        <f>HLOOKUP(Z222,'Inflation Index'!10:15,6,FALSE)+1</f>
        <v>1.0249999999999999</v>
      </c>
      <c r="AA223" s="81">
        <f>HLOOKUP(AA222,'Inflation Index'!10:15,6,FALSE)+1</f>
        <v>1.0249999999999999</v>
      </c>
      <c r="AB223" s="81">
        <f>HLOOKUP(AB222,'Inflation Index'!10:15,6,FALSE)+1</f>
        <v>1.0249999999999999</v>
      </c>
      <c r="AC223" s="81">
        <f>HLOOKUP(AC222,'Inflation Index'!10:15,6,FALSE)+1</f>
        <v>1.0249999999999999</v>
      </c>
      <c r="AD223" s="81">
        <f>HLOOKUP(AD222,'Inflation Index'!10:15,6,FALSE)+1</f>
        <v>1.0249999999999999</v>
      </c>
      <c r="AE223" s="81">
        <f>HLOOKUP(AE222,'Inflation Index'!10:15,6,FALSE)+1</f>
        <v>1.0249999999999999</v>
      </c>
      <c r="AF223" s="81">
        <f>HLOOKUP(AF222,'Inflation Index'!10:15,6,FALSE)+1</f>
        <v>1.0249999999999999</v>
      </c>
      <c r="AG223" s="81">
        <f>HLOOKUP(AG222,'Inflation Index'!10:15,6,FALSE)+1</f>
        <v>1.0249999999999999</v>
      </c>
      <c r="AH223" s="81">
        <f>HLOOKUP(AH222,'Inflation Index'!10:15,6,FALSE)+1</f>
        <v>1.0249999999999999</v>
      </c>
      <c r="AI223" s="81">
        <f>HLOOKUP(AI222,'Inflation Index'!10:15,6,FALSE)+1</f>
        <v>1.0249999999999999</v>
      </c>
      <c r="AJ223" s="81">
        <f>HLOOKUP(AJ222,'Inflation Index'!10:15,6,FALSE)+1</f>
        <v>1.0249999999999999</v>
      </c>
      <c r="AK223" s="81">
        <f>HLOOKUP(AK222,'Inflation Index'!10:15,6,FALSE)+1</f>
        <v>1.0249999999999999</v>
      </c>
      <c r="AL223" s="81">
        <f>HLOOKUP(AL222,'Inflation Index'!10:15,6,FALSE)+1</f>
        <v>1.0249999999999999</v>
      </c>
      <c r="AM223" s="81">
        <f>HLOOKUP(AM222,'Inflation Index'!10:15,6,FALSE)+1</f>
        <v>1.0249999999999999</v>
      </c>
      <c r="AN223" s="81">
        <f>HLOOKUP(AN222,'Inflation Index'!10:15,6,FALSE)+1</f>
        <v>1.0249999999999999</v>
      </c>
      <c r="AO223" s="81">
        <f>HLOOKUP(AO222,'Inflation Index'!10:15,6,FALSE)+1</f>
        <v>1.0249999999999999</v>
      </c>
      <c r="AP223" s="81">
        <f>HLOOKUP(AP222,'Inflation Index'!10:15,6,FALSE)+1</f>
        <v>1.0249999999999999</v>
      </c>
      <c r="AQ223" s="81">
        <f>HLOOKUP(AQ222,'Inflation Index'!10:15,6,FALSE)+1</f>
        <v>1.0249999999999999</v>
      </c>
      <c r="AR223" s="81">
        <f>HLOOKUP(AR222,'Inflation Index'!10:15,6,FALSE)+1</f>
        <v>1.0249999999999999</v>
      </c>
      <c r="AS223" s="81">
        <f>HLOOKUP(AS222,'Inflation Index'!10:15,6,FALSE)+1</f>
        <v>1.0249999999999999</v>
      </c>
      <c r="AT223" s="81">
        <f>HLOOKUP(AT222,'Inflation Index'!10:15,6,FALSE)+1</f>
        <v>1.0249999999999999</v>
      </c>
      <c r="AU223" s="81">
        <f>HLOOKUP(AU222,'Inflation Index'!10:15,6,FALSE)+1</f>
        <v>1.0249999999999999</v>
      </c>
      <c r="AV223" s="81">
        <f>HLOOKUP(AV222,'Inflation Index'!10:15,6,FALSE)+1</f>
        <v>1.0249999999999999</v>
      </c>
      <c r="AW223" s="81">
        <f>HLOOKUP(AW222,'Inflation Index'!10:15,6,FALSE)+1</f>
        <v>1.0249999999999999</v>
      </c>
      <c r="AX223" s="81">
        <f>HLOOKUP(AX222,'Inflation Index'!10:15,6,FALSE)+1</f>
        <v>1.0249999999999999</v>
      </c>
      <c r="AY223" s="81">
        <f>HLOOKUP(AY222,'Inflation Index'!10:15,6,FALSE)+1</f>
        <v>1.0249999999999999</v>
      </c>
      <c r="AZ223" s="81">
        <f>HLOOKUP(AZ222,'Inflation Index'!10:15,6,FALSE)+1</f>
        <v>1.0249999999999999</v>
      </c>
      <c r="BA223" s="81">
        <f>HLOOKUP(BA222,'Inflation Index'!10:15,6,FALSE)+1</f>
        <v>1.0249999999999999</v>
      </c>
      <c r="BB223" s="81">
        <f>HLOOKUP(BB222,'Inflation Index'!10:15,6,FALSE)+1</f>
        <v>1.0249999999999999</v>
      </c>
      <c r="BC223" s="81">
        <f>HLOOKUP(BC222,'Inflation Index'!10:15,6,FALSE)+1</f>
        <v>1.0249999999999999</v>
      </c>
      <c r="BD223" s="81">
        <f>HLOOKUP(BD222,'Inflation Index'!10:15,6,FALSE)+1</f>
        <v>1.0249999999999999</v>
      </c>
      <c r="BE223" s="81">
        <f>HLOOKUP(BE222,'Inflation Index'!10:15,6,FALSE)+1</f>
        <v>1.0249999999999999</v>
      </c>
      <c r="BF223" s="81">
        <f>HLOOKUP(BF222,'Inflation Index'!10:15,6,FALSE)+1</f>
        <v>1.0249999999999999</v>
      </c>
      <c r="BG223" s="81">
        <f>HLOOKUP(BG222,'Inflation Index'!10:15,6,FALSE)+1</f>
        <v>1.0249999999999999</v>
      </c>
      <c r="BH223" s="81">
        <f>HLOOKUP(BH222,'Inflation Index'!10:15,6,FALSE)+1</f>
        <v>1.0249999999999999</v>
      </c>
      <c r="BI223" s="81">
        <f>HLOOKUP(BI222,'Inflation Index'!10:15,6,FALSE)+1</f>
        <v>1.0249999999999999</v>
      </c>
      <c r="BJ223" s="81">
        <f>HLOOKUP(BJ222,'Inflation Index'!10:15,6,FALSE)+1</f>
        <v>1.0249999999999999</v>
      </c>
      <c r="BK223" s="81">
        <f>HLOOKUP(BK222,'Inflation Index'!10:15,6,FALSE)+1</f>
        <v>1.0249999999999999</v>
      </c>
      <c r="BL223" s="81">
        <f>HLOOKUP(BL222,'Inflation Index'!10:15,6,FALSE)+1</f>
        <v>1.0249999999999999</v>
      </c>
      <c r="BM223" s="81">
        <f>HLOOKUP(BM222,'Inflation Index'!10:15,6,FALSE)+1</f>
        <v>1.0249999999999999</v>
      </c>
      <c r="BN223" s="81" t="e">
        <f>HLOOKUP(BN222,'Inflation Index'!10:15,6,FALSE)+1</f>
        <v>#N/A</v>
      </c>
      <c r="BO223" s="81" t="e">
        <f>HLOOKUP(BO222,'Inflation Index'!10:15,6,FALSE)+1</f>
        <v>#N/A</v>
      </c>
      <c r="BP223" s="81" t="e">
        <f>HLOOKUP(BP222,'Inflation Index'!10:15,6,FALSE)+1</f>
        <v>#N/A</v>
      </c>
      <c r="BQ223" s="255"/>
    </row>
    <row r="225" spans="2:68" s="58" customFormat="1">
      <c r="B225" s="1581" t="s">
        <v>141</v>
      </c>
      <c r="C225" s="59" t="s">
        <v>284</v>
      </c>
      <c r="D225" s="59"/>
      <c r="E225" s="59"/>
      <c r="F225" s="274">
        <f>'3. Inputs'!G265</f>
        <v>1</v>
      </c>
      <c r="G225" s="274">
        <f>'3. Inputs'!H265</f>
        <v>1</v>
      </c>
      <c r="H225" s="274">
        <f>'3. Inputs'!I265</f>
        <v>1</v>
      </c>
      <c r="I225" s="274">
        <f>'3. Inputs'!J265</f>
        <v>1</v>
      </c>
      <c r="J225" s="274">
        <f>'3. Inputs'!K265</f>
        <v>1</v>
      </c>
      <c r="K225" s="274">
        <f>'3. Inputs'!L265</f>
        <v>1</v>
      </c>
      <c r="L225" s="274">
        <f>'3. Inputs'!M265</f>
        <v>1</v>
      </c>
      <c r="M225" s="274">
        <f>'3. Inputs'!N265</f>
        <v>1</v>
      </c>
      <c r="N225" s="274">
        <f>'3. Inputs'!O265</f>
        <v>1</v>
      </c>
      <c r="O225" s="274">
        <f>'3. Inputs'!P265</f>
        <v>1</v>
      </c>
      <c r="P225" s="274">
        <f>'3. Inputs'!Q265</f>
        <v>1</v>
      </c>
      <c r="Q225" s="274">
        <f>'3. Inputs'!R265</f>
        <v>1</v>
      </c>
      <c r="R225" s="274">
        <f>'3. Inputs'!S265</f>
        <v>1</v>
      </c>
      <c r="S225" s="274">
        <f>'3. Inputs'!T265</f>
        <v>1</v>
      </c>
      <c r="T225" s="274">
        <f>'3. Inputs'!U265</f>
        <v>1</v>
      </c>
      <c r="U225" s="274">
        <f>'3. Inputs'!V265</f>
        <v>1</v>
      </c>
      <c r="V225" s="274">
        <f>'3. Inputs'!W265</f>
        <v>1</v>
      </c>
      <c r="W225" s="274">
        <f>'3. Inputs'!X265</f>
        <v>1</v>
      </c>
      <c r="X225" s="274">
        <f>'3. Inputs'!Y265</f>
        <v>1</v>
      </c>
      <c r="Y225" s="274">
        <f>'3. Inputs'!Z265</f>
        <v>1</v>
      </c>
      <c r="Z225" s="274">
        <f>'3. Inputs'!AA265</f>
        <v>1</v>
      </c>
      <c r="AA225" s="274">
        <f>'3. Inputs'!AB265</f>
        <v>1</v>
      </c>
      <c r="AB225" s="274">
        <f>'3. Inputs'!AC265</f>
        <v>1</v>
      </c>
      <c r="AC225" s="274">
        <f>'3. Inputs'!AD265</f>
        <v>1</v>
      </c>
      <c r="AD225" s="274">
        <f>'3. Inputs'!AE265</f>
        <v>1</v>
      </c>
      <c r="AE225" s="274">
        <f>'3. Inputs'!AF265</f>
        <v>1</v>
      </c>
      <c r="AF225" s="274">
        <f>'3. Inputs'!AG265</f>
        <v>1</v>
      </c>
      <c r="AG225" s="274">
        <f>'3. Inputs'!AH265</f>
        <v>1</v>
      </c>
      <c r="AH225" s="274">
        <f>'3. Inputs'!AI265</f>
        <v>1</v>
      </c>
      <c r="AI225" s="274">
        <f>'3. Inputs'!AJ265</f>
        <v>1</v>
      </c>
      <c r="AJ225" s="274">
        <f>'3. Inputs'!AK265</f>
        <v>1</v>
      </c>
      <c r="AK225" s="274">
        <f>'3. Inputs'!AL265</f>
        <v>1</v>
      </c>
      <c r="AL225" s="274">
        <f>'3. Inputs'!AM265</f>
        <v>1</v>
      </c>
      <c r="AM225" s="274">
        <f>'3. Inputs'!AN265</f>
        <v>1</v>
      </c>
      <c r="AN225" s="274">
        <f>'3. Inputs'!AO265</f>
        <v>1</v>
      </c>
      <c r="AO225" s="274">
        <f>'3. Inputs'!AP265</f>
        <v>1</v>
      </c>
      <c r="AP225" s="274">
        <f>'3. Inputs'!AQ265</f>
        <v>1</v>
      </c>
      <c r="AQ225" s="274">
        <f>'3. Inputs'!AR265</f>
        <v>1</v>
      </c>
      <c r="AR225" s="274">
        <f>'3. Inputs'!AS265</f>
        <v>1</v>
      </c>
      <c r="AS225" s="274">
        <f>'3. Inputs'!AT265</f>
        <v>1</v>
      </c>
      <c r="AT225" s="274">
        <f>'3. Inputs'!AU265</f>
        <v>1</v>
      </c>
      <c r="AU225" s="274">
        <f>'3. Inputs'!AV265</f>
        <v>1</v>
      </c>
      <c r="AV225" s="274">
        <f>'3. Inputs'!AW265</f>
        <v>1</v>
      </c>
      <c r="AW225" s="274">
        <f>'3. Inputs'!AX265</f>
        <v>1</v>
      </c>
      <c r="AX225" s="274">
        <f>'3. Inputs'!AY265</f>
        <v>1</v>
      </c>
      <c r="AY225" s="274">
        <f>'3. Inputs'!AZ265</f>
        <v>1</v>
      </c>
      <c r="AZ225" s="274">
        <f>'3. Inputs'!BA265</f>
        <v>1</v>
      </c>
      <c r="BA225" s="274">
        <f>'3. Inputs'!BB265</f>
        <v>1</v>
      </c>
      <c r="BB225" s="274">
        <f>'3. Inputs'!BC265</f>
        <v>1</v>
      </c>
      <c r="BC225" s="274">
        <f>'3. Inputs'!BD265</f>
        <v>1</v>
      </c>
      <c r="BD225" s="274">
        <f>'3. Inputs'!BE265</f>
        <v>1</v>
      </c>
      <c r="BE225" s="274">
        <f>'3. Inputs'!BF265</f>
        <v>1</v>
      </c>
      <c r="BF225" s="274">
        <f>'3. Inputs'!BG265</f>
        <v>1</v>
      </c>
      <c r="BG225" s="274">
        <f>'3. Inputs'!BH265</f>
        <v>1</v>
      </c>
      <c r="BH225" s="274">
        <f>'3. Inputs'!BI265</f>
        <v>1</v>
      </c>
      <c r="BI225" s="274">
        <f>'3. Inputs'!BJ265</f>
        <v>1</v>
      </c>
      <c r="BJ225" s="274">
        <f>'3. Inputs'!BK265</f>
        <v>1</v>
      </c>
      <c r="BK225" s="274">
        <f>'3. Inputs'!BL265</f>
        <v>1</v>
      </c>
      <c r="BL225" s="274">
        <f>'3. Inputs'!BM265</f>
        <v>1</v>
      </c>
      <c r="BM225" s="274">
        <f>'3. Inputs'!BN265</f>
        <v>1</v>
      </c>
      <c r="BN225" s="274">
        <f>'3. Inputs'!BO265</f>
        <v>1</v>
      </c>
      <c r="BO225" s="274">
        <f>'3. Inputs'!BP265</f>
        <v>1</v>
      </c>
      <c r="BP225" s="295">
        <f>'3. Inputs'!BQ265</f>
        <v>1</v>
      </c>
    </row>
    <row r="226" spans="2:68" s="58" customFormat="1">
      <c r="B226" s="1582"/>
      <c r="C226" s="275" t="s">
        <v>285</v>
      </c>
      <c r="D226" s="275"/>
      <c r="E226" s="275"/>
      <c r="F226" s="276">
        <f>'3. Inputs'!G266</f>
        <v>0</v>
      </c>
      <c r="G226" s="276">
        <f>'3. Inputs'!H266</f>
        <v>0</v>
      </c>
      <c r="H226" s="276">
        <f>'3. Inputs'!I266</f>
        <v>0</v>
      </c>
      <c r="I226" s="276">
        <f>'3. Inputs'!J266</f>
        <v>0</v>
      </c>
      <c r="J226" s="276">
        <f>'3. Inputs'!K266</f>
        <v>0</v>
      </c>
      <c r="K226" s="276">
        <f>'3. Inputs'!L266</f>
        <v>0</v>
      </c>
      <c r="L226" s="276">
        <f>'3. Inputs'!M266</f>
        <v>0</v>
      </c>
      <c r="M226" s="276">
        <f>'3. Inputs'!N266</f>
        <v>0</v>
      </c>
      <c r="N226" s="276">
        <f>'3. Inputs'!O266</f>
        <v>0</v>
      </c>
      <c r="O226" s="276">
        <f>'3. Inputs'!P266</f>
        <v>0</v>
      </c>
      <c r="P226" s="276">
        <f>'3. Inputs'!Q266</f>
        <v>0</v>
      </c>
      <c r="Q226" s="276">
        <f>'3. Inputs'!R266</f>
        <v>0</v>
      </c>
      <c r="R226" s="276">
        <f>'3. Inputs'!S266</f>
        <v>0</v>
      </c>
      <c r="S226" s="276">
        <f>'3. Inputs'!T266</f>
        <v>0</v>
      </c>
      <c r="T226" s="276">
        <f>'3. Inputs'!U266</f>
        <v>0</v>
      </c>
      <c r="U226" s="276">
        <f>'3. Inputs'!V266</f>
        <v>0</v>
      </c>
      <c r="V226" s="276">
        <f>'3. Inputs'!W266</f>
        <v>0</v>
      </c>
      <c r="W226" s="276">
        <f>'3. Inputs'!X266</f>
        <v>0</v>
      </c>
      <c r="X226" s="276">
        <f>'3. Inputs'!Y266</f>
        <v>0</v>
      </c>
      <c r="Y226" s="276">
        <f>'3. Inputs'!Z266</f>
        <v>0</v>
      </c>
      <c r="Z226" s="276">
        <f>'3. Inputs'!AA266</f>
        <v>0</v>
      </c>
      <c r="AA226" s="276">
        <f>'3. Inputs'!AB266</f>
        <v>0</v>
      </c>
      <c r="AB226" s="276">
        <f>'3. Inputs'!AC266</f>
        <v>0</v>
      </c>
      <c r="AC226" s="276">
        <f>'3. Inputs'!AD266</f>
        <v>0</v>
      </c>
      <c r="AD226" s="276">
        <f>'3. Inputs'!AE266</f>
        <v>0</v>
      </c>
      <c r="AE226" s="276">
        <f>'3. Inputs'!AF266</f>
        <v>0</v>
      </c>
      <c r="AF226" s="276">
        <f>'3. Inputs'!AG266</f>
        <v>0</v>
      </c>
      <c r="AG226" s="276">
        <f>'3. Inputs'!AH266</f>
        <v>0</v>
      </c>
      <c r="AH226" s="276">
        <f>'3. Inputs'!AI266</f>
        <v>0</v>
      </c>
      <c r="AI226" s="276">
        <f>'3. Inputs'!AJ266</f>
        <v>0</v>
      </c>
      <c r="AJ226" s="276">
        <f>'3. Inputs'!AK266</f>
        <v>0</v>
      </c>
      <c r="AK226" s="276">
        <f>'3. Inputs'!AL266</f>
        <v>0</v>
      </c>
      <c r="AL226" s="276">
        <f>'3. Inputs'!AM266</f>
        <v>0</v>
      </c>
      <c r="AM226" s="276">
        <f>'3. Inputs'!AN266</f>
        <v>0</v>
      </c>
      <c r="AN226" s="276">
        <f>'3. Inputs'!AO266</f>
        <v>0</v>
      </c>
      <c r="AO226" s="276">
        <f>'3. Inputs'!AP266</f>
        <v>0</v>
      </c>
      <c r="AP226" s="276">
        <f>'3. Inputs'!AQ266</f>
        <v>0</v>
      </c>
      <c r="AQ226" s="276">
        <f>'3. Inputs'!AR266</f>
        <v>0</v>
      </c>
      <c r="AR226" s="276">
        <f>'3. Inputs'!AS266</f>
        <v>0</v>
      </c>
      <c r="AS226" s="276">
        <f>'3. Inputs'!AT266</f>
        <v>0</v>
      </c>
      <c r="AT226" s="276">
        <f>'3. Inputs'!AU266</f>
        <v>0</v>
      </c>
      <c r="AU226" s="276">
        <f>'3. Inputs'!AV266</f>
        <v>0</v>
      </c>
      <c r="AV226" s="276">
        <f>'3. Inputs'!AW266</f>
        <v>0</v>
      </c>
      <c r="AW226" s="276">
        <f>'3. Inputs'!AX266</f>
        <v>0</v>
      </c>
      <c r="AX226" s="276">
        <f>'3. Inputs'!AY266</f>
        <v>0</v>
      </c>
      <c r="AY226" s="276">
        <f>'3. Inputs'!AZ266</f>
        <v>0</v>
      </c>
      <c r="AZ226" s="276">
        <f>'3. Inputs'!BA266</f>
        <v>0</v>
      </c>
      <c r="BA226" s="276">
        <f>'3. Inputs'!BB266</f>
        <v>0</v>
      </c>
      <c r="BB226" s="276">
        <f>'3. Inputs'!BC266</f>
        <v>0</v>
      </c>
      <c r="BC226" s="276">
        <f>'3. Inputs'!BD266</f>
        <v>0</v>
      </c>
      <c r="BD226" s="276">
        <f>'3. Inputs'!BE266</f>
        <v>0</v>
      </c>
      <c r="BE226" s="276">
        <f>'3. Inputs'!BF266</f>
        <v>0</v>
      </c>
      <c r="BF226" s="276">
        <f>'3. Inputs'!BG266</f>
        <v>0</v>
      </c>
      <c r="BG226" s="276">
        <f>'3. Inputs'!BH266</f>
        <v>0</v>
      </c>
      <c r="BH226" s="276">
        <f>'3. Inputs'!BI266</f>
        <v>0</v>
      </c>
      <c r="BI226" s="276">
        <f>'3. Inputs'!BJ266</f>
        <v>0</v>
      </c>
      <c r="BJ226" s="276">
        <f>'3. Inputs'!BK266</f>
        <v>0</v>
      </c>
      <c r="BK226" s="276">
        <f>'3. Inputs'!BL266</f>
        <v>0</v>
      </c>
      <c r="BL226" s="276">
        <f>'3. Inputs'!BM266</f>
        <v>0</v>
      </c>
      <c r="BM226" s="276">
        <f>'3. Inputs'!BN266</f>
        <v>0</v>
      </c>
      <c r="BN226" s="276">
        <f>'3. Inputs'!BO266</f>
        <v>0</v>
      </c>
      <c r="BO226" s="276">
        <f>'3. Inputs'!BP266</f>
        <v>0</v>
      </c>
      <c r="BP226" s="296">
        <f>'3. Inputs'!BQ266</f>
        <v>0</v>
      </c>
    </row>
    <row r="227" spans="2:68" s="58" customFormat="1">
      <c r="B227" s="1582"/>
      <c r="C227" s="275" t="s">
        <v>286</v>
      </c>
      <c r="D227" s="275"/>
      <c r="E227" s="275"/>
      <c r="F227" s="276">
        <f>'3. Inputs'!G267</f>
        <v>0</v>
      </c>
      <c r="G227" s="276">
        <f>'3. Inputs'!H267</f>
        <v>0</v>
      </c>
      <c r="H227" s="276">
        <f>'3. Inputs'!I267</f>
        <v>0</v>
      </c>
      <c r="I227" s="276">
        <f>'3. Inputs'!J267</f>
        <v>0</v>
      </c>
      <c r="J227" s="276">
        <f>'3. Inputs'!K267</f>
        <v>0</v>
      </c>
      <c r="K227" s="276">
        <f>'3. Inputs'!L267</f>
        <v>0</v>
      </c>
      <c r="L227" s="276">
        <f>'3. Inputs'!M267</f>
        <v>0</v>
      </c>
      <c r="M227" s="276">
        <f>'3. Inputs'!N267</f>
        <v>0</v>
      </c>
      <c r="N227" s="276">
        <f>'3. Inputs'!O267</f>
        <v>0</v>
      </c>
      <c r="O227" s="276">
        <f>'3. Inputs'!P267</f>
        <v>0</v>
      </c>
      <c r="P227" s="276">
        <f>'3. Inputs'!Q267</f>
        <v>0</v>
      </c>
      <c r="Q227" s="276">
        <f>'3. Inputs'!R267</f>
        <v>0</v>
      </c>
      <c r="R227" s="276">
        <f>'3. Inputs'!S267</f>
        <v>0</v>
      </c>
      <c r="S227" s="276">
        <f>'3. Inputs'!T267</f>
        <v>0</v>
      </c>
      <c r="T227" s="276">
        <f>'3. Inputs'!U267</f>
        <v>0</v>
      </c>
      <c r="U227" s="276">
        <f>'3. Inputs'!V267</f>
        <v>0</v>
      </c>
      <c r="V227" s="276">
        <f>'3. Inputs'!W267</f>
        <v>0</v>
      </c>
      <c r="W227" s="276">
        <f>'3. Inputs'!X267</f>
        <v>0</v>
      </c>
      <c r="X227" s="276">
        <f>'3. Inputs'!Y267</f>
        <v>0</v>
      </c>
      <c r="Y227" s="276">
        <f>'3. Inputs'!Z267</f>
        <v>0</v>
      </c>
      <c r="Z227" s="276">
        <f>'3. Inputs'!AA267</f>
        <v>0</v>
      </c>
      <c r="AA227" s="276">
        <f>'3. Inputs'!AB267</f>
        <v>0</v>
      </c>
      <c r="AB227" s="276">
        <f>'3. Inputs'!AC267</f>
        <v>0</v>
      </c>
      <c r="AC227" s="276">
        <f>'3. Inputs'!AD267</f>
        <v>0</v>
      </c>
      <c r="AD227" s="276">
        <f>'3. Inputs'!AE267</f>
        <v>0</v>
      </c>
      <c r="AE227" s="276">
        <f>'3. Inputs'!AF267</f>
        <v>0</v>
      </c>
      <c r="AF227" s="276">
        <f>'3. Inputs'!AG267</f>
        <v>0</v>
      </c>
      <c r="AG227" s="276">
        <f>'3. Inputs'!AH267</f>
        <v>0</v>
      </c>
      <c r="AH227" s="276">
        <f>'3. Inputs'!AI267</f>
        <v>0</v>
      </c>
      <c r="AI227" s="276">
        <f>'3. Inputs'!AJ267</f>
        <v>0</v>
      </c>
      <c r="AJ227" s="276">
        <f>'3. Inputs'!AK267</f>
        <v>0</v>
      </c>
      <c r="AK227" s="276">
        <f>'3. Inputs'!AL267</f>
        <v>0</v>
      </c>
      <c r="AL227" s="276">
        <f>'3. Inputs'!AM267</f>
        <v>0</v>
      </c>
      <c r="AM227" s="276">
        <f>'3. Inputs'!AN267</f>
        <v>0</v>
      </c>
      <c r="AN227" s="276">
        <f>'3. Inputs'!AO267</f>
        <v>0</v>
      </c>
      <c r="AO227" s="276">
        <f>'3. Inputs'!AP267</f>
        <v>0</v>
      </c>
      <c r="AP227" s="276">
        <f>'3. Inputs'!AQ267</f>
        <v>0</v>
      </c>
      <c r="AQ227" s="276">
        <f>'3. Inputs'!AR267</f>
        <v>0</v>
      </c>
      <c r="AR227" s="276">
        <f>'3. Inputs'!AS267</f>
        <v>0</v>
      </c>
      <c r="AS227" s="276">
        <f>'3. Inputs'!AT267</f>
        <v>0</v>
      </c>
      <c r="AT227" s="276">
        <f>'3. Inputs'!AU267</f>
        <v>0</v>
      </c>
      <c r="AU227" s="276">
        <f>'3. Inputs'!AV267</f>
        <v>0</v>
      </c>
      <c r="AV227" s="276">
        <f>'3. Inputs'!AW267</f>
        <v>0</v>
      </c>
      <c r="AW227" s="276">
        <f>'3. Inputs'!AX267</f>
        <v>0</v>
      </c>
      <c r="AX227" s="276">
        <f>'3. Inputs'!AY267</f>
        <v>0</v>
      </c>
      <c r="AY227" s="276">
        <f>'3. Inputs'!AZ267</f>
        <v>0</v>
      </c>
      <c r="AZ227" s="276">
        <f>'3. Inputs'!BA267</f>
        <v>0</v>
      </c>
      <c r="BA227" s="276">
        <f>'3. Inputs'!BB267</f>
        <v>0</v>
      </c>
      <c r="BB227" s="276">
        <f>'3. Inputs'!BC267</f>
        <v>0</v>
      </c>
      <c r="BC227" s="276">
        <f>'3. Inputs'!BD267</f>
        <v>0</v>
      </c>
      <c r="BD227" s="276">
        <f>'3. Inputs'!BE267</f>
        <v>0</v>
      </c>
      <c r="BE227" s="276">
        <f>'3. Inputs'!BF267</f>
        <v>0</v>
      </c>
      <c r="BF227" s="276">
        <f>'3. Inputs'!BG267</f>
        <v>0</v>
      </c>
      <c r="BG227" s="276">
        <f>'3. Inputs'!BH267</f>
        <v>0</v>
      </c>
      <c r="BH227" s="276">
        <f>'3. Inputs'!BI267</f>
        <v>0</v>
      </c>
      <c r="BI227" s="276">
        <f>'3. Inputs'!BJ267</f>
        <v>0</v>
      </c>
      <c r="BJ227" s="276">
        <f>'3. Inputs'!BK267</f>
        <v>0</v>
      </c>
      <c r="BK227" s="276">
        <f>'3. Inputs'!BL267</f>
        <v>0</v>
      </c>
      <c r="BL227" s="276">
        <f>'3. Inputs'!BM267</f>
        <v>0</v>
      </c>
      <c r="BM227" s="276">
        <f>'3. Inputs'!BN267</f>
        <v>0</v>
      </c>
      <c r="BN227" s="276">
        <f>'3. Inputs'!BO267</f>
        <v>0</v>
      </c>
      <c r="BO227" s="276">
        <f>'3. Inputs'!BP267</f>
        <v>0</v>
      </c>
      <c r="BP227" s="296">
        <f>'3. Inputs'!BQ267</f>
        <v>0</v>
      </c>
    </row>
    <row r="228" spans="2:68" s="58" customFormat="1">
      <c r="B228" s="1582"/>
      <c r="C228" s="275" t="s">
        <v>287</v>
      </c>
      <c r="D228" s="275"/>
      <c r="E228" s="275"/>
      <c r="F228" s="276">
        <f>'3. Inputs'!G268</f>
        <v>0</v>
      </c>
      <c r="G228" s="276">
        <f>'3. Inputs'!H268</f>
        <v>0</v>
      </c>
      <c r="H228" s="276">
        <f>'3. Inputs'!I268</f>
        <v>0</v>
      </c>
      <c r="I228" s="276">
        <f>'3. Inputs'!J268</f>
        <v>0</v>
      </c>
      <c r="J228" s="276">
        <f>'3. Inputs'!K268</f>
        <v>0</v>
      </c>
      <c r="K228" s="276">
        <f>'3. Inputs'!L268</f>
        <v>0</v>
      </c>
      <c r="L228" s="276">
        <f>'3. Inputs'!M268</f>
        <v>0</v>
      </c>
      <c r="M228" s="276">
        <f>'3. Inputs'!N268</f>
        <v>0</v>
      </c>
      <c r="N228" s="276">
        <f>'3. Inputs'!O268</f>
        <v>0</v>
      </c>
      <c r="O228" s="276">
        <f>'3. Inputs'!P268</f>
        <v>0</v>
      </c>
      <c r="P228" s="276">
        <f>'3. Inputs'!Q268</f>
        <v>0</v>
      </c>
      <c r="Q228" s="276">
        <f>'3. Inputs'!R268</f>
        <v>0</v>
      </c>
      <c r="R228" s="276">
        <f>'3. Inputs'!S268</f>
        <v>0</v>
      </c>
      <c r="S228" s="276">
        <f>'3. Inputs'!T268</f>
        <v>0</v>
      </c>
      <c r="T228" s="276">
        <f>'3. Inputs'!U268</f>
        <v>0</v>
      </c>
      <c r="U228" s="276">
        <f>'3. Inputs'!V268</f>
        <v>0</v>
      </c>
      <c r="V228" s="276">
        <f>'3. Inputs'!W268</f>
        <v>0</v>
      </c>
      <c r="W228" s="276">
        <f>'3. Inputs'!X268</f>
        <v>0</v>
      </c>
      <c r="X228" s="276">
        <f>'3. Inputs'!Y268</f>
        <v>0</v>
      </c>
      <c r="Y228" s="276">
        <f>'3. Inputs'!Z268</f>
        <v>0</v>
      </c>
      <c r="Z228" s="276">
        <f>'3. Inputs'!AA268</f>
        <v>0</v>
      </c>
      <c r="AA228" s="276">
        <f>'3. Inputs'!AB268</f>
        <v>0</v>
      </c>
      <c r="AB228" s="276">
        <f>'3. Inputs'!AC268</f>
        <v>0</v>
      </c>
      <c r="AC228" s="276">
        <f>'3. Inputs'!AD268</f>
        <v>0</v>
      </c>
      <c r="AD228" s="276">
        <f>'3. Inputs'!AE268</f>
        <v>0</v>
      </c>
      <c r="AE228" s="276">
        <f>'3. Inputs'!AF268</f>
        <v>0</v>
      </c>
      <c r="AF228" s="276">
        <f>'3. Inputs'!AG268</f>
        <v>0</v>
      </c>
      <c r="AG228" s="276">
        <f>'3. Inputs'!AH268</f>
        <v>0</v>
      </c>
      <c r="AH228" s="276">
        <f>'3. Inputs'!AI268</f>
        <v>0</v>
      </c>
      <c r="AI228" s="276">
        <f>'3. Inputs'!AJ268</f>
        <v>0</v>
      </c>
      <c r="AJ228" s="276">
        <f>'3. Inputs'!AK268</f>
        <v>0</v>
      </c>
      <c r="AK228" s="276">
        <f>'3. Inputs'!AL268</f>
        <v>0</v>
      </c>
      <c r="AL228" s="276">
        <f>'3. Inputs'!AM268</f>
        <v>0</v>
      </c>
      <c r="AM228" s="276">
        <f>'3. Inputs'!AN268</f>
        <v>0</v>
      </c>
      <c r="AN228" s="276">
        <f>'3. Inputs'!AO268</f>
        <v>0</v>
      </c>
      <c r="AO228" s="276">
        <f>'3. Inputs'!AP268</f>
        <v>0</v>
      </c>
      <c r="AP228" s="276">
        <f>'3. Inputs'!AQ268</f>
        <v>0</v>
      </c>
      <c r="AQ228" s="276">
        <f>'3. Inputs'!AR268</f>
        <v>0</v>
      </c>
      <c r="AR228" s="276">
        <f>'3. Inputs'!AS268</f>
        <v>0</v>
      </c>
      <c r="AS228" s="276">
        <f>'3. Inputs'!AT268</f>
        <v>0</v>
      </c>
      <c r="AT228" s="276">
        <f>'3. Inputs'!AU268</f>
        <v>0</v>
      </c>
      <c r="AU228" s="276">
        <f>'3. Inputs'!AV268</f>
        <v>0</v>
      </c>
      <c r="AV228" s="276">
        <f>'3. Inputs'!AW268</f>
        <v>0</v>
      </c>
      <c r="AW228" s="276">
        <f>'3. Inputs'!AX268</f>
        <v>0</v>
      </c>
      <c r="AX228" s="276">
        <f>'3. Inputs'!AY268</f>
        <v>0</v>
      </c>
      <c r="AY228" s="276">
        <f>'3. Inputs'!AZ268</f>
        <v>0</v>
      </c>
      <c r="AZ228" s="276">
        <f>'3. Inputs'!BA268</f>
        <v>0</v>
      </c>
      <c r="BA228" s="276">
        <f>'3. Inputs'!BB268</f>
        <v>0</v>
      </c>
      <c r="BB228" s="276">
        <f>'3. Inputs'!BC268</f>
        <v>0</v>
      </c>
      <c r="BC228" s="276">
        <f>'3. Inputs'!BD268</f>
        <v>0</v>
      </c>
      <c r="BD228" s="276">
        <f>'3. Inputs'!BE268</f>
        <v>0</v>
      </c>
      <c r="BE228" s="276">
        <f>'3. Inputs'!BF268</f>
        <v>0</v>
      </c>
      <c r="BF228" s="276">
        <f>'3. Inputs'!BG268</f>
        <v>0</v>
      </c>
      <c r="BG228" s="276">
        <f>'3. Inputs'!BH268</f>
        <v>0</v>
      </c>
      <c r="BH228" s="276">
        <f>'3. Inputs'!BI268</f>
        <v>0</v>
      </c>
      <c r="BI228" s="276">
        <f>'3. Inputs'!BJ268</f>
        <v>0</v>
      </c>
      <c r="BJ228" s="276">
        <f>'3. Inputs'!BK268</f>
        <v>0</v>
      </c>
      <c r="BK228" s="276">
        <f>'3. Inputs'!BL268</f>
        <v>0</v>
      </c>
      <c r="BL228" s="276">
        <f>'3. Inputs'!BM268</f>
        <v>0</v>
      </c>
      <c r="BM228" s="276">
        <f>'3. Inputs'!BN268</f>
        <v>0</v>
      </c>
      <c r="BN228" s="276">
        <f>'3. Inputs'!BO268</f>
        <v>0</v>
      </c>
      <c r="BO228" s="276">
        <f>'3. Inputs'!BP268</f>
        <v>0</v>
      </c>
      <c r="BP228" s="296">
        <f>'3. Inputs'!BQ268</f>
        <v>0</v>
      </c>
    </row>
    <row r="229" spans="2:68" s="58" customFormat="1">
      <c r="B229" s="1582"/>
      <c r="C229" s="275" t="s">
        <v>275</v>
      </c>
      <c r="D229" s="275"/>
      <c r="E229" s="275"/>
      <c r="F229" s="276">
        <f>'3. Inputs'!G269</f>
        <v>0</v>
      </c>
      <c r="G229" s="276">
        <f>'3. Inputs'!H269</f>
        <v>0</v>
      </c>
      <c r="H229" s="276">
        <f>'3. Inputs'!I269</f>
        <v>0</v>
      </c>
      <c r="I229" s="276">
        <f>'3. Inputs'!J269</f>
        <v>0</v>
      </c>
      <c r="J229" s="276">
        <f>'3. Inputs'!K269</f>
        <v>0</v>
      </c>
      <c r="K229" s="276">
        <f>'3. Inputs'!L269</f>
        <v>0</v>
      </c>
      <c r="L229" s="276">
        <f>'3. Inputs'!M269</f>
        <v>0</v>
      </c>
      <c r="M229" s="276">
        <f>'3. Inputs'!N269</f>
        <v>0</v>
      </c>
      <c r="N229" s="276">
        <f>'3. Inputs'!O269</f>
        <v>0</v>
      </c>
      <c r="O229" s="276">
        <f>'3. Inputs'!P269</f>
        <v>0</v>
      </c>
      <c r="P229" s="276">
        <f>'3. Inputs'!Q269</f>
        <v>0</v>
      </c>
      <c r="Q229" s="276">
        <f>'3. Inputs'!R269</f>
        <v>0</v>
      </c>
      <c r="R229" s="276">
        <f>'3. Inputs'!S269</f>
        <v>0</v>
      </c>
      <c r="S229" s="276">
        <f>'3. Inputs'!T269</f>
        <v>0</v>
      </c>
      <c r="T229" s="276">
        <f>'3. Inputs'!U269</f>
        <v>0</v>
      </c>
      <c r="U229" s="276">
        <f>'3. Inputs'!V269</f>
        <v>0</v>
      </c>
      <c r="V229" s="276">
        <f>'3. Inputs'!W269</f>
        <v>0</v>
      </c>
      <c r="W229" s="276">
        <f>'3. Inputs'!X269</f>
        <v>0</v>
      </c>
      <c r="X229" s="276">
        <f>'3. Inputs'!Y269</f>
        <v>0</v>
      </c>
      <c r="Y229" s="276">
        <f>'3. Inputs'!Z269</f>
        <v>0</v>
      </c>
      <c r="Z229" s="276">
        <f>'3. Inputs'!AA269</f>
        <v>0</v>
      </c>
      <c r="AA229" s="276">
        <f>'3. Inputs'!AB269</f>
        <v>0</v>
      </c>
      <c r="AB229" s="276">
        <f>'3. Inputs'!AC269</f>
        <v>0</v>
      </c>
      <c r="AC229" s="276">
        <f>'3. Inputs'!AD269</f>
        <v>0</v>
      </c>
      <c r="AD229" s="276">
        <f>'3. Inputs'!AE269</f>
        <v>0</v>
      </c>
      <c r="AE229" s="276">
        <f>'3. Inputs'!AF269</f>
        <v>0</v>
      </c>
      <c r="AF229" s="276">
        <f>'3. Inputs'!AG269</f>
        <v>0</v>
      </c>
      <c r="AG229" s="276">
        <f>'3. Inputs'!AH269</f>
        <v>0</v>
      </c>
      <c r="AH229" s="276">
        <f>'3. Inputs'!AI269</f>
        <v>0</v>
      </c>
      <c r="AI229" s="276">
        <f>'3. Inputs'!AJ269</f>
        <v>0</v>
      </c>
      <c r="AJ229" s="276">
        <f>'3. Inputs'!AK269</f>
        <v>0</v>
      </c>
      <c r="AK229" s="276">
        <f>'3. Inputs'!AL269</f>
        <v>0</v>
      </c>
      <c r="AL229" s="276">
        <f>'3. Inputs'!AM269</f>
        <v>0</v>
      </c>
      <c r="AM229" s="276">
        <f>'3. Inputs'!AN269</f>
        <v>0</v>
      </c>
      <c r="AN229" s="276">
        <f>'3. Inputs'!AO269</f>
        <v>0</v>
      </c>
      <c r="AO229" s="276">
        <f>'3. Inputs'!AP269</f>
        <v>0</v>
      </c>
      <c r="AP229" s="276">
        <f>'3. Inputs'!AQ269</f>
        <v>0</v>
      </c>
      <c r="AQ229" s="276">
        <f>'3. Inputs'!AR269</f>
        <v>0</v>
      </c>
      <c r="AR229" s="276">
        <f>'3. Inputs'!AS269</f>
        <v>0</v>
      </c>
      <c r="AS229" s="276">
        <f>'3. Inputs'!AT269</f>
        <v>0</v>
      </c>
      <c r="AT229" s="276">
        <f>'3. Inputs'!AU269</f>
        <v>0</v>
      </c>
      <c r="AU229" s="276">
        <f>'3. Inputs'!AV269</f>
        <v>0</v>
      </c>
      <c r="AV229" s="276">
        <f>'3. Inputs'!AW269</f>
        <v>0</v>
      </c>
      <c r="AW229" s="276">
        <f>'3. Inputs'!AX269</f>
        <v>0</v>
      </c>
      <c r="AX229" s="276">
        <f>'3. Inputs'!AY269</f>
        <v>0</v>
      </c>
      <c r="AY229" s="276">
        <f>'3. Inputs'!AZ269</f>
        <v>0</v>
      </c>
      <c r="AZ229" s="276">
        <f>'3. Inputs'!BA269</f>
        <v>0</v>
      </c>
      <c r="BA229" s="276">
        <f>'3. Inputs'!BB269</f>
        <v>0</v>
      </c>
      <c r="BB229" s="276">
        <f>'3. Inputs'!BC269</f>
        <v>0</v>
      </c>
      <c r="BC229" s="276">
        <f>'3. Inputs'!BD269</f>
        <v>0</v>
      </c>
      <c r="BD229" s="276">
        <f>'3. Inputs'!BE269</f>
        <v>0</v>
      </c>
      <c r="BE229" s="276">
        <f>'3. Inputs'!BF269</f>
        <v>0</v>
      </c>
      <c r="BF229" s="276">
        <f>'3. Inputs'!BG269</f>
        <v>0</v>
      </c>
      <c r="BG229" s="276">
        <f>'3. Inputs'!BH269</f>
        <v>0</v>
      </c>
      <c r="BH229" s="276">
        <f>'3. Inputs'!BI269</f>
        <v>0</v>
      </c>
      <c r="BI229" s="276">
        <f>'3. Inputs'!BJ269</f>
        <v>0</v>
      </c>
      <c r="BJ229" s="276">
        <f>'3. Inputs'!BK269</f>
        <v>0</v>
      </c>
      <c r="BK229" s="276">
        <f>'3. Inputs'!BL269</f>
        <v>0</v>
      </c>
      <c r="BL229" s="276">
        <f>'3. Inputs'!BM269</f>
        <v>0</v>
      </c>
      <c r="BM229" s="276">
        <f>'3. Inputs'!BN269</f>
        <v>0</v>
      </c>
      <c r="BN229" s="276">
        <f>'3. Inputs'!BO269</f>
        <v>0</v>
      </c>
      <c r="BO229" s="276">
        <f>'3. Inputs'!BP269</f>
        <v>0</v>
      </c>
      <c r="BP229" s="296">
        <f>'3. Inputs'!BQ269</f>
        <v>0</v>
      </c>
    </row>
    <row r="230" spans="2:68" s="58" customFormat="1">
      <c r="B230" s="1582"/>
      <c r="C230" s="275" t="s">
        <v>136</v>
      </c>
      <c r="D230" s="275"/>
      <c r="E230" s="275"/>
      <c r="F230" s="276">
        <f>'3. Inputs'!G270</f>
        <v>0</v>
      </c>
      <c r="G230" s="276">
        <f>'3. Inputs'!H270</f>
        <v>0</v>
      </c>
      <c r="H230" s="276">
        <f>'3. Inputs'!I270</f>
        <v>0</v>
      </c>
      <c r="I230" s="276">
        <f>'3. Inputs'!J270</f>
        <v>0</v>
      </c>
      <c r="J230" s="276">
        <f>'3. Inputs'!K270</f>
        <v>0</v>
      </c>
      <c r="K230" s="276">
        <f>'3. Inputs'!L270</f>
        <v>0</v>
      </c>
      <c r="L230" s="276">
        <f>'3. Inputs'!M270</f>
        <v>0</v>
      </c>
      <c r="M230" s="276">
        <f>'3. Inputs'!N270</f>
        <v>0</v>
      </c>
      <c r="N230" s="276">
        <f>'3. Inputs'!O270</f>
        <v>0</v>
      </c>
      <c r="O230" s="276">
        <f>'3. Inputs'!P270</f>
        <v>0</v>
      </c>
      <c r="P230" s="276">
        <f>'3. Inputs'!Q270</f>
        <v>0</v>
      </c>
      <c r="Q230" s="276">
        <f>'3. Inputs'!R270</f>
        <v>0</v>
      </c>
      <c r="R230" s="276">
        <f>'3. Inputs'!S270</f>
        <v>0</v>
      </c>
      <c r="S230" s="276">
        <f>'3. Inputs'!T270</f>
        <v>0</v>
      </c>
      <c r="T230" s="276">
        <f>'3. Inputs'!U270</f>
        <v>0</v>
      </c>
      <c r="U230" s="276">
        <f>'3. Inputs'!V270</f>
        <v>0</v>
      </c>
      <c r="V230" s="276">
        <f>'3. Inputs'!W270</f>
        <v>0</v>
      </c>
      <c r="W230" s="276">
        <f>'3. Inputs'!X270</f>
        <v>0</v>
      </c>
      <c r="X230" s="276">
        <f>'3. Inputs'!Y270</f>
        <v>0</v>
      </c>
      <c r="Y230" s="276">
        <f>'3. Inputs'!Z270</f>
        <v>0</v>
      </c>
      <c r="Z230" s="276">
        <f>'3. Inputs'!AA270</f>
        <v>0</v>
      </c>
      <c r="AA230" s="276">
        <f>'3. Inputs'!AB270</f>
        <v>0</v>
      </c>
      <c r="AB230" s="276">
        <f>'3. Inputs'!AC270</f>
        <v>0</v>
      </c>
      <c r="AC230" s="276">
        <f>'3. Inputs'!AD270</f>
        <v>0</v>
      </c>
      <c r="AD230" s="276">
        <f>'3. Inputs'!AE270</f>
        <v>0</v>
      </c>
      <c r="AE230" s="276">
        <f>'3. Inputs'!AF270</f>
        <v>0</v>
      </c>
      <c r="AF230" s="276">
        <f>'3. Inputs'!AG270</f>
        <v>0</v>
      </c>
      <c r="AG230" s="276">
        <f>'3. Inputs'!AH270</f>
        <v>0</v>
      </c>
      <c r="AH230" s="276">
        <f>'3. Inputs'!AI270</f>
        <v>0</v>
      </c>
      <c r="AI230" s="276">
        <f>'3. Inputs'!AJ270</f>
        <v>0</v>
      </c>
      <c r="AJ230" s="276">
        <f>'3. Inputs'!AK270</f>
        <v>0</v>
      </c>
      <c r="AK230" s="276">
        <f>'3. Inputs'!AL270</f>
        <v>0</v>
      </c>
      <c r="AL230" s="276">
        <f>'3. Inputs'!AM270</f>
        <v>0</v>
      </c>
      <c r="AM230" s="276">
        <f>'3. Inputs'!AN270</f>
        <v>0</v>
      </c>
      <c r="AN230" s="276">
        <f>'3. Inputs'!AO270</f>
        <v>0</v>
      </c>
      <c r="AO230" s="276">
        <f>'3. Inputs'!AP270</f>
        <v>0</v>
      </c>
      <c r="AP230" s="276">
        <f>'3. Inputs'!AQ270</f>
        <v>0</v>
      </c>
      <c r="AQ230" s="276">
        <f>'3. Inputs'!AR270</f>
        <v>0</v>
      </c>
      <c r="AR230" s="276">
        <f>'3. Inputs'!AS270</f>
        <v>0</v>
      </c>
      <c r="AS230" s="276">
        <f>'3. Inputs'!AT270</f>
        <v>0</v>
      </c>
      <c r="AT230" s="276">
        <f>'3. Inputs'!AU270</f>
        <v>0</v>
      </c>
      <c r="AU230" s="276">
        <f>'3. Inputs'!AV270</f>
        <v>0</v>
      </c>
      <c r="AV230" s="276">
        <f>'3. Inputs'!AW270</f>
        <v>0</v>
      </c>
      <c r="AW230" s="276">
        <f>'3. Inputs'!AX270</f>
        <v>0</v>
      </c>
      <c r="AX230" s="276">
        <f>'3. Inputs'!AY270</f>
        <v>0</v>
      </c>
      <c r="AY230" s="276">
        <f>'3. Inputs'!AZ270</f>
        <v>0</v>
      </c>
      <c r="AZ230" s="276">
        <f>'3. Inputs'!BA270</f>
        <v>0</v>
      </c>
      <c r="BA230" s="276">
        <f>'3. Inputs'!BB270</f>
        <v>0</v>
      </c>
      <c r="BB230" s="276">
        <f>'3. Inputs'!BC270</f>
        <v>0</v>
      </c>
      <c r="BC230" s="276">
        <f>'3. Inputs'!BD270</f>
        <v>0</v>
      </c>
      <c r="BD230" s="276">
        <f>'3. Inputs'!BE270</f>
        <v>0</v>
      </c>
      <c r="BE230" s="276">
        <f>'3. Inputs'!BF270</f>
        <v>0</v>
      </c>
      <c r="BF230" s="276">
        <f>'3. Inputs'!BG270</f>
        <v>0</v>
      </c>
      <c r="BG230" s="276">
        <f>'3. Inputs'!BH270</f>
        <v>0</v>
      </c>
      <c r="BH230" s="276">
        <f>'3. Inputs'!BI270</f>
        <v>0</v>
      </c>
      <c r="BI230" s="276">
        <f>'3. Inputs'!BJ270</f>
        <v>0</v>
      </c>
      <c r="BJ230" s="276">
        <f>'3. Inputs'!BK270</f>
        <v>0</v>
      </c>
      <c r="BK230" s="276">
        <f>'3. Inputs'!BL270</f>
        <v>0</v>
      </c>
      <c r="BL230" s="276">
        <f>'3. Inputs'!BM270</f>
        <v>0</v>
      </c>
      <c r="BM230" s="276">
        <f>'3. Inputs'!BN270</f>
        <v>0</v>
      </c>
      <c r="BN230" s="276">
        <f>'3. Inputs'!BO270</f>
        <v>0</v>
      </c>
      <c r="BO230" s="276">
        <f>'3. Inputs'!BP270</f>
        <v>0</v>
      </c>
      <c r="BP230" s="296">
        <f>'3. Inputs'!BQ270</f>
        <v>0</v>
      </c>
    </row>
    <row r="231" spans="2:68" s="58" customFormat="1">
      <c r="B231" s="1582"/>
      <c r="C231" s="275" t="s">
        <v>276</v>
      </c>
      <c r="D231" s="275"/>
      <c r="E231" s="275"/>
      <c r="F231" s="276">
        <f>'3. Inputs'!G271</f>
        <v>0</v>
      </c>
      <c r="G231" s="276">
        <f>'3. Inputs'!H271</f>
        <v>0</v>
      </c>
      <c r="H231" s="276">
        <f>'3. Inputs'!I271</f>
        <v>0</v>
      </c>
      <c r="I231" s="276">
        <f>'3. Inputs'!J271</f>
        <v>0</v>
      </c>
      <c r="J231" s="276">
        <f>'3. Inputs'!K271</f>
        <v>0</v>
      </c>
      <c r="K231" s="276">
        <f>'3. Inputs'!L271</f>
        <v>0</v>
      </c>
      <c r="L231" s="276">
        <f>'3. Inputs'!M271</f>
        <v>0</v>
      </c>
      <c r="M231" s="276">
        <f>'3. Inputs'!N271</f>
        <v>0</v>
      </c>
      <c r="N231" s="276">
        <f>'3. Inputs'!O271</f>
        <v>0</v>
      </c>
      <c r="O231" s="276">
        <f>'3. Inputs'!P271</f>
        <v>0</v>
      </c>
      <c r="P231" s="276">
        <f>'3. Inputs'!Q271</f>
        <v>0</v>
      </c>
      <c r="Q231" s="276">
        <f>'3. Inputs'!R271</f>
        <v>0</v>
      </c>
      <c r="R231" s="276">
        <f>'3. Inputs'!S271</f>
        <v>0</v>
      </c>
      <c r="S231" s="276">
        <f>'3. Inputs'!T271</f>
        <v>0</v>
      </c>
      <c r="T231" s="276">
        <f>'3. Inputs'!U271</f>
        <v>0</v>
      </c>
      <c r="U231" s="276">
        <f>'3. Inputs'!V271</f>
        <v>0</v>
      </c>
      <c r="V231" s="276">
        <f>'3. Inputs'!W271</f>
        <v>0</v>
      </c>
      <c r="W231" s="276">
        <f>'3. Inputs'!X271</f>
        <v>0</v>
      </c>
      <c r="X231" s="276">
        <f>'3. Inputs'!Y271</f>
        <v>0</v>
      </c>
      <c r="Y231" s="276">
        <f>'3. Inputs'!Z271</f>
        <v>0</v>
      </c>
      <c r="Z231" s="276">
        <f>'3. Inputs'!AA271</f>
        <v>0</v>
      </c>
      <c r="AA231" s="276">
        <f>'3. Inputs'!AB271</f>
        <v>0</v>
      </c>
      <c r="AB231" s="276">
        <f>'3. Inputs'!AC271</f>
        <v>0</v>
      </c>
      <c r="AC231" s="276">
        <f>'3. Inputs'!AD271</f>
        <v>0</v>
      </c>
      <c r="AD231" s="276">
        <f>'3. Inputs'!AE271</f>
        <v>0</v>
      </c>
      <c r="AE231" s="276">
        <f>'3. Inputs'!AF271</f>
        <v>0</v>
      </c>
      <c r="AF231" s="276">
        <f>'3. Inputs'!AG271</f>
        <v>0</v>
      </c>
      <c r="AG231" s="276">
        <f>'3. Inputs'!AH271</f>
        <v>0</v>
      </c>
      <c r="AH231" s="276">
        <f>'3. Inputs'!AI271</f>
        <v>0</v>
      </c>
      <c r="AI231" s="276">
        <f>'3. Inputs'!AJ271</f>
        <v>0</v>
      </c>
      <c r="AJ231" s="276">
        <f>'3. Inputs'!AK271</f>
        <v>0</v>
      </c>
      <c r="AK231" s="276">
        <f>'3. Inputs'!AL271</f>
        <v>0</v>
      </c>
      <c r="AL231" s="276">
        <f>'3. Inputs'!AM271</f>
        <v>0</v>
      </c>
      <c r="AM231" s="276">
        <f>'3. Inputs'!AN271</f>
        <v>0</v>
      </c>
      <c r="AN231" s="276">
        <f>'3. Inputs'!AO271</f>
        <v>0</v>
      </c>
      <c r="AO231" s="276">
        <f>'3. Inputs'!AP271</f>
        <v>0</v>
      </c>
      <c r="AP231" s="276">
        <f>'3. Inputs'!AQ271</f>
        <v>0</v>
      </c>
      <c r="AQ231" s="276">
        <f>'3. Inputs'!AR271</f>
        <v>0</v>
      </c>
      <c r="AR231" s="276">
        <f>'3. Inputs'!AS271</f>
        <v>0</v>
      </c>
      <c r="AS231" s="276">
        <f>'3. Inputs'!AT271</f>
        <v>0</v>
      </c>
      <c r="AT231" s="276">
        <f>'3. Inputs'!AU271</f>
        <v>0</v>
      </c>
      <c r="AU231" s="276">
        <f>'3. Inputs'!AV271</f>
        <v>0</v>
      </c>
      <c r="AV231" s="276">
        <f>'3. Inputs'!AW271</f>
        <v>0</v>
      </c>
      <c r="AW231" s="276">
        <f>'3. Inputs'!AX271</f>
        <v>0</v>
      </c>
      <c r="AX231" s="276">
        <f>'3. Inputs'!AY271</f>
        <v>0</v>
      </c>
      <c r="AY231" s="276">
        <f>'3. Inputs'!AZ271</f>
        <v>0</v>
      </c>
      <c r="AZ231" s="276">
        <f>'3. Inputs'!BA271</f>
        <v>0</v>
      </c>
      <c r="BA231" s="276">
        <f>'3. Inputs'!BB271</f>
        <v>0</v>
      </c>
      <c r="BB231" s="276">
        <f>'3. Inputs'!BC271</f>
        <v>0</v>
      </c>
      <c r="BC231" s="276">
        <f>'3. Inputs'!BD271</f>
        <v>0</v>
      </c>
      <c r="BD231" s="276">
        <f>'3. Inputs'!BE271</f>
        <v>0</v>
      </c>
      <c r="BE231" s="276">
        <f>'3. Inputs'!BF271</f>
        <v>0</v>
      </c>
      <c r="BF231" s="276">
        <f>'3. Inputs'!BG271</f>
        <v>0</v>
      </c>
      <c r="BG231" s="276">
        <f>'3. Inputs'!BH271</f>
        <v>0</v>
      </c>
      <c r="BH231" s="276">
        <f>'3. Inputs'!BI271</f>
        <v>0</v>
      </c>
      <c r="BI231" s="276">
        <f>'3. Inputs'!BJ271</f>
        <v>0</v>
      </c>
      <c r="BJ231" s="276">
        <f>'3. Inputs'!BK271</f>
        <v>0</v>
      </c>
      <c r="BK231" s="276">
        <f>'3. Inputs'!BL271</f>
        <v>0</v>
      </c>
      <c r="BL231" s="276">
        <f>'3. Inputs'!BM271</f>
        <v>0</v>
      </c>
      <c r="BM231" s="276">
        <f>'3. Inputs'!BN271</f>
        <v>0</v>
      </c>
      <c r="BN231" s="276">
        <f>'3. Inputs'!BO271</f>
        <v>0</v>
      </c>
      <c r="BO231" s="276">
        <f>'3. Inputs'!BP271</f>
        <v>0</v>
      </c>
      <c r="BP231" s="296">
        <f>'3. Inputs'!BQ271</f>
        <v>0</v>
      </c>
    </row>
    <row r="232" spans="2:68" s="58" customFormat="1">
      <c r="B232" s="1583"/>
      <c r="C232" s="277"/>
      <c r="D232" s="277"/>
      <c r="E232" s="277"/>
      <c r="F232" s="278">
        <f>SUM(F225:F231)</f>
        <v>1</v>
      </c>
      <c r="G232" s="278">
        <f t="shared" ref="G232:BP232" si="85">SUM(G225:G231)</f>
        <v>1</v>
      </c>
      <c r="H232" s="278">
        <f t="shared" si="85"/>
        <v>1</v>
      </c>
      <c r="I232" s="278">
        <f t="shared" si="85"/>
        <v>1</v>
      </c>
      <c r="J232" s="278">
        <f t="shared" si="85"/>
        <v>1</v>
      </c>
      <c r="K232" s="278">
        <f t="shared" si="85"/>
        <v>1</v>
      </c>
      <c r="L232" s="278">
        <f t="shared" si="85"/>
        <v>1</v>
      </c>
      <c r="M232" s="278">
        <f t="shared" si="85"/>
        <v>1</v>
      </c>
      <c r="N232" s="278">
        <f t="shared" si="85"/>
        <v>1</v>
      </c>
      <c r="O232" s="278">
        <f t="shared" si="85"/>
        <v>1</v>
      </c>
      <c r="P232" s="278">
        <f t="shared" si="85"/>
        <v>1</v>
      </c>
      <c r="Q232" s="278">
        <f t="shared" si="85"/>
        <v>1</v>
      </c>
      <c r="R232" s="278">
        <f t="shared" si="85"/>
        <v>1</v>
      </c>
      <c r="S232" s="278">
        <f t="shared" si="85"/>
        <v>1</v>
      </c>
      <c r="T232" s="278">
        <f t="shared" si="85"/>
        <v>1</v>
      </c>
      <c r="U232" s="278">
        <f t="shared" si="85"/>
        <v>1</v>
      </c>
      <c r="V232" s="278">
        <f t="shared" si="85"/>
        <v>1</v>
      </c>
      <c r="W232" s="278">
        <f t="shared" si="85"/>
        <v>1</v>
      </c>
      <c r="X232" s="278">
        <f t="shared" si="85"/>
        <v>1</v>
      </c>
      <c r="Y232" s="278">
        <f t="shared" si="85"/>
        <v>1</v>
      </c>
      <c r="Z232" s="278">
        <f t="shared" si="85"/>
        <v>1</v>
      </c>
      <c r="AA232" s="278">
        <f t="shared" si="85"/>
        <v>1</v>
      </c>
      <c r="AB232" s="278">
        <f t="shared" si="85"/>
        <v>1</v>
      </c>
      <c r="AC232" s="278">
        <f t="shared" si="85"/>
        <v>1</v>
      </c>
      <c r="AD232" s="278">
        <f t="shared" si="85"/>
        <v>1</v>
      </c>
      <c r="AE232" s="278">
        <f t="shared" si="85"/>
        <v>1</v>
      </c>
      <c r="AF232" s="278">
        <f t="shared" si="85"/>
        <v>1</v>
      </c>
      <c r="AG232" s="278">
        <f t="shared" si="85"/>
        <v>1</v>
      </c>
      <c r="AH232" s="278">
        <f t="shared" si="85"/>
        <v>1</v>
      </c>
      <c r="AI232" s="278">
        <f t="shared" si="85"/>
        <v>1</v>
      </c>
      <c r="AJ232" s="278">
        <f t="shared" si="85"/>
        <v>1</v>
      </c>
      <c r="AK232" s="278">
        <f t="shared" si="85"/>
        <v>1</v>
      </c>
      <c r="AL232" s="278">
        <f t="shared" si="85"/>
        <v>1</v>
      </c>
      <c r="AM232" s="278">
        <f t="shared" si="85"/>
        <v>1</v>
      </c>
      <c r="AN232" s="278">
        <f t="shared" si="85"/>
        <v>1</v>
      </c>
      <c r="AO232" s="278">
        <f t="shared" si="85"/>
        <v>1</v>
      </c>
      <c r="AP232" s="278">
        <f t="shared" si="85"/>
        <v>1</v>
      </c>
      <c r="AQ232" s="278">
        <f t="shared" si="85"/>
        <v>1</v>
      </c>
      <c r="AR232" s="278">
        <f t="shared" si="85"/>
        <v>1</v>
      </c>
      <c r="AS232" s="278">
        <f t="shared" si="85"/>
        <v>1</v>
      </c>
      <c r="AT232" s="278">
        <f t="shared" si="85"/>
        <v>1</v>
      </c>
      <c r="AU232" s="278">
        <f t="shared" si="85"/>
        <v>1</v>
      </c>
      <c r="AV232" s="278">
        <f t="shared" si="85"/>
        <v>1</v>
      </c>
      <c r="AW232" s="278">
        <f t="shared" si="85"/>
        <v>1</v>
      </c>
      <c r="AX232" s="278">
        <f t="shared" si="85"/>
        <v>1</v>
      </c>
      <c r="AY232" s="278">
        <f t="shared" si="85"/>
        <v>1</v>
      </c>
      <c r="AZ232" s="278">
        <f t="shared" si="85"/>
        <v>1</v>
      </c>
      <c r="BA232" s="278">
        <f t="shared" si="85"/>
        <v>1</v>
      </c>
      <c r="BB232" s="278">
        <f t="shared" si="85"/>
        <v>1</v>
      </c>
      <c r="BC232" s="278">
        <f t="shared" si="85"/>
        <v>1</v>
      </c>
      <c r="BD232" s="278">
        <f t="shared" si="85"/>
        <v>1</v>
      </c>
      <c r="BE232" s="278">
        <f t="shared" si="85"/>
        <v>1</v>
      </c>
      <c r="BF232" s="278">
        <f t="shared" si="85"/>
        <v>1</v>
      </c>
      <c r="BG232" s="278">
        <f t="shared" si="85"/>
        <v>1</v>
      </c>
      <c r="BH232" s="278">
        <f t="shared" si="85"/>
        <v>1</v>
      </c>
      <c r="BI232" s="278">
        <f t="shared" si="85"/>
        <v>1</v>
      </c>
      <c r="BJ232" s="278">
        <f t="shared" si="85"/>
        <v>1</v>
      </c>
      <c r="BK232" s="278">
        <f t="shared" si="85"/>
        <v>1</v>
      </c>
      <c r="BL232" s="278">
        <f t="shared" si="85"/>
        <v>1</v>
      </c>
      <c r="BM232" s="278">
        <f t="shared" si="85"/>
        <v>1</v>
      </c>
      <c r="BN232" s="278">
        <f t="shared" si="85"/>
        <v>1</v>
      </c>
      <c r="BO232" s="278">
        <f t="shared" si="85"/>
        <v>1</v>
      </c>
      <c r="BP232" s="279">
        <f t="shared" si="85"/>
        <v>1</v>
      </c>
    </row>
    <row r="234" spans="2:68" ht="18.75">
      <c r="B234" s="243" t="s">
        <v>292</v>
      </c>
      <c r="C234" s="98"/>
      <c r="D234" s="98"/>
      <c r="E234" s="98"/>
      <c r="F234" s="94"/>
      <c r="G234" s="98"/>
    </row>
    <row r="235" spans="2:68" ht="18.75">
      <c r="B235" s="243"/>
      <c r="C235" s="98"/>
      <c r="D235" s="98"/>
      <c r="E235" s="98"/>
      <c r="F235" s="94"/>
      <c r="G235" s="98"/>
    </row>
    <row r="236" spans="2:68" ht="36.75" customHeight="1">
      <c r="B236" s="326" t="s">
        <v>204</v>
      </c>
      <c r="C236" s="426" t="s">
        <v>338</v>
      </c>
      <c r="D236" s="426"/>
      <c r="E236" s="426"/>
      <c r="F236" s="307">
        <f>D215/(D211+D212)</f>
        <v>0.16666666666666666</v>
      </c>
      <c r="G236" s="306">
        <f>'3. Inputs'!H276</f>
        <v>0.4</v>
      </c>
      <c r="H236" s="306">
        <f>'3. Inputs'!I276</f>
        <v>0.4</v>
      </c>
      <c r="I236" s="306">
        <f>'3. Inputs'!J276</f>
        <v>0.4</v>
      </c>
      <c r="J236" s="306">
        <f>'3. Inputs'!K276</f>
        <v>0.4</v>
      </c>
      <c r="K236" s="306">
        <f>'3. Inputs'!L276</f>
        <v>0.4</v>
      </c>
      <c r="L236" s="306">
        <f>'3. Inputs'!M276</f>
        <v>0.4</v>
      </c>
      <c r="M236" s="306">
        <f>'3. Inputs'!N276</f>
        <v>0.4</v>
      </c>
      <c r="N236" s="306">
        <f>'3. Inputs'!O276</f>
        <v>0.4</v>
      </c>
      <c r="O236" s="306">
        <f>'3. Inputs'!P276</f>
        <v>0.4</v>
      </c>
      <c r="P236" s="306">
        <f>'3. Inputs'!Q276</f>
        <v>0.4</v>
      </c>
      <c r="Q236" s="306">
        <f>'3. Inputs'!R276</f>
        <v>0.4</v>
      </c>
      <c r="R236" s="306">
        <f>'3. Inputs'!S276</f>
        <v>0.4</v>
      </c>
      <c r="S236" s="306">
        <f>'3. Inputs'!T276</f>
        <v>0.4</v>
      </c>
      <c r="T236" s="306">
        <f>'3. Inputs'!U276</f>
        <v>0.4</v>
      </c>
      <c r="U236" s="306">
        <f>'3. Inputs'!V276</f>
        <v>0.4</v>
      </c>
      <c r="V236" s="306">
        <f>'3. Inputs'!W276</f>
        <v>0.4</v>
      </c>
      <c r="W236" s="306">
        <f>'3. Inputs'!X276</f>
        <v>0.4</v>
      </c>
      <c r="X236" s="306">
        <f>'3. Inputs'!Y276</f>
        <v>0.4</v>
      </c>
      <c r="Y236" s="306">
        <f>'3. Inputs'!Z276</f>
        <v>0.4</v>
      </c>
      <c r="Z236" s="306">
        <f>'3. Inputs'!AA276</f>
        <v>0.4</v>
      </c>
      <c r="AA236" s="306">
        <f>'3. Inputs'!AB276</f>
        <v>0.4</v>
      </c>
      <c r="AB236" s="306">
        <f>'3. Inputs'!AC276</f>
        <v>0.4</v>
      </c>
      <c r="AC236" s="306">
        <f>'3. Inputs'!AD276</f>
        <v>0.4</v>
      </c>
      <c r="AD236" s="306">
        <f>'3. Inputs'!AE276</f>
        <v>0.4</v>
      </c>
      <c r="AE236" s="306">
        <f>'3. Inputs'!AF276</f>
        <v>0.4</v>
      </c>
      <c r="AF236" s="306">
        <f>'3. Inputs'!AG276</f>
        <v>0.4</v>
      </c>
      <c r="AG236" s="306">
        <f>'3. Inputs'!AH276</f>
        <v>0.4</v>
      </c>
      <c r="AH236" s="306">
        <f>'3. Inputs'!AI276</f>
        <v>0.4</v>
      </c>
      <c r="AI236" s="306">
        <f>'3. Inputs'!AJ276</f>
        <v>0.4</v>
      </c>
      <c r="AJ236" s="306">
        <f>'3. Inputs'!AK276</f>
        <v>0.4</v>
      </c>
      <c r="AK236" s="306">
        <f>'3. Inputs'!AL276</f>
        <v>0.4</v>
      </c>
      <c r="AL236" s="306">
        <f>'3. Inputs'!AM276</f>
        <v>0.4</v>
      </c>
      <c r="AM236" s="306">
        <f>'3. Inputs'!AN276</f>
        <v>0.4</v>
      </c>
      <c r="AN236" s="306">
        <f>'3. Inputs'!AO276</f>
        <v>0.4</v>
      </c>
      <c r="AO236" s="306">
        <f>'3. Inputs'!AP276</f>
        <v>0.4</v>
      </c>
      <c r="AP236" s="306">
        <f>'3. Inputs'!AQ276</f>
        <v>0.4</v>
      </c>
      <c r="AQ236" s="306">
        <f>'3. Inputs'!AR276</f>
        <v>0.4</v>
      </c>
      <c r="AR236" s="306">
        <f>'3. Inputs'!AS276</f>
        <v>0.4</v>
      </c>
      <c r="AS236" s="306">
        <f>'3. Inputs'!AT276</f>
        <v>0.4</v>
      </c>
      <c r="AT236" s="306">
        <f>'3. Inputs'!AU276</f>
        <v>0.4</v>
      </c>
      <c r="AU236" s="306">
        <f>'3. Inputs'!AV276</f>
        <v>0.4</v>
      </c>
      <c r="AV236" s="306">
        <f>'3. Inputs'!AW276</f>
        <v>0.4</v>
      </c>
      <c r="AW236" s="306">
        <f>'3. Inputs'!AX276</f>
        <v>0.4</v>
      </c>
      <c r="AX236" s="306">
        <f>'3. Inputs'!AY276</f>
        <v>0.4</v>
      </c>
      <c r="AY236" s="306">
        <f>'3. Inputs'!AZ276</f>
        <v>0.4</v>
      </c>
      <c r="AZ236" s="306">
        <f>'3. Inputs'!BA276</f>
        <v>0.4</v>
      </c>
      <c r="BA236" s="306">
        <f>'3. Inputs'!BB276</f>
        <v>0.4</v>
      </c>
      <c r="BB236" s="306">
        <f>'3. Inputs'!BC276</f>
        <v>0.4</v>
      </c>
      <c r="BC236" s="306">
        <f>'3. Inputs'!BD276</f>
        <v>0.4</v>
      </c>
      <c r="BD236" s="306">
        <f>'3. Inputs'!BE276</f>
        <v>0.4</v>
      </c>
      <c r="BE236" s="306">
        <f>'3. Inputs'!BF276</f>
        <v>0.4</v>
      </c>
      <c r="BF236" s="306">
        <f>'3. Inputs'!BG276</f>
        <v>0.4</v>
      </c>
      <c r="BG236" s="306">
        <f>'3. Inputs'!BH276</f>
        <v>0.4</v>
      </c>
      <c r="BH236" s="306">
        <f>'3. Inputs'!BI276</f>
        <v>0.4</v>
      </c>
      <c r="BI236" s="306">
        <f>'3. Inputs'!BJ276</f>
        <v>0.4</v>
      </c>
      <c r="BJ236" s="306">
        <f>'3. Inputs'!BK276</f>
        <v>0.4</v>
      </c>
      <c r="BK236" s="306">
        <f>'3. Inputs'!BL276</f>
        <v>0.4</v>
      </c>
      <c r="BL236" s="306">
        <f>'3. Inputs'!BM276</f>
        <v>0.4</v>
      </c>
      <c r="BM236" s="306">
        <f>'3. Inputs'!BN276</f>
        <v>0.4</v>
      </c>
      <c r="BN236" s="306">
        <f>'3. Inputs'!BO276</f>
        <v>0.4</v>
      </c>
      <c r="BO236" s="306">
        <f>'3. Inputs'!BP276</f>
        <v>0.4</v>
      </c>
      <c r="BP236" s="305">
        <f>'3. Inputs'!BQ276</f>
        <v>0.4</v>
      </c>
    </row>
    <row r="237" spans="2:68" ht="15.75">
      <c r="C237" s="304"/>
      <c r="D237" s="304"/>
      <c r="F237" s="303"/>
      <c r="G237" s="98"/>
    </row>
    <row r="238" spans="2:68" s="60" customFormat="1">
      <c r="C238" s="122"/>
      <c r="D238" s="122"/>
      <c r="F238" s="119"/>
      <c r="G238" s="122"/>
    </row>
    <row r="239" spans="2:68" s="60" customFormat="1">
      <c r="B239" s="1589" t="s">
        <v>292</v>
      </c>
      <c r="C239" s="1597" t="s">
        <v>280</v>
      </c>
      <c r="D239" s="314" t="s">
        <v>143</v>
      </c>
      <c r="E239" s="86"/>
      <c r="F239" s="290">
        <f>D211</f>
        <v>50</v>
      </c>
      <c r="G239" s="86">
        <f t="shared" ref="G239:BP239" si="86">(G232/F232)*F239*G223</f>
        <v>51.249999999999993</v>
      </c>
      <c r="H239" s="86">
        <f t="shared" si="86"/>
        <v>52.531249999999986</v>
      </c>
      <c r="I239" s="86">
        <f t="shared" si="86"/>
        <v>53.844531249999982</v>
      </c>
      <c r="J239" s="86">
        <f t="shared" si="86"/>
        <v>55.19064453124998</v>
      </c>
      <c r="K239" s="86">
        <f t="shared" si="86"/>
        <v>56.570410644531222</v>
      </c>
      <c r="L239" s="86">
        <f t="shared" si="86"/>
        <v>57.984670910644496</v>
      </c>
      <c r="M239" s="86">
        <f t="shared" si="86"/>
        <v>59.434287683410602</v>
      </c>
      <c r="N239" s="86">
        <f t="shared" si="86"/>
        <v>60.920144875495865</v>
      </c>
      <c r="O239" s="86">
        <f t="shared" si="86"/>
        <v>62.443148497383255</v>
      </c>
      <c r="P239" s="86">
        <f t="shared" si="86"/>
        <v>64.004227209817827</v>
      </c>
      <c r="Q239" s="86">
        <f t="shared" si="86"/>
        <v>65.604332890063262</v>
      </c>
      <c r="R239" s="86">
        <f t="shared" si="86"/>
        <v>67.24444121231484</v>
      </c>
      <c r="S239" s="86">
        <f t="shared" si="86"/>
        <v>68.9255522426227</v>
      </c>
      <c r="T239" s="86">
        <f t="shared" si="86"/>
        <v>70.648691048688264</v>
      </c>
      <c r="U239" s="86">
        <f t="shared" si="86"/>
        <v>72.414908324905468</v>
      </c>
      <c r="V239" s="86">
        <f t="shared" si="86"/>
        <v>74.225281033028097</v>
      </c>
      <c r="W239" s="86">
        <f t="shared" si="86"/>
        <v>76.080913058853795</v>
      </c>
      <c r="X239" s="86">
        <f t="shared" si="86"/>
        <v>77.982935885325134</v>
      </c>
      <c r="Y239" s="86">
        <f t="shared" si="86"/>
        <v>79.932509282458255</v>
      </c>
      <c r="Z239" s="86">
        <f t="shared" si="86"/>
        <v>81.930822014519705</v>
      </c>
      <c r="AA239" s="86">
        <f t="shared" si="86"/>
        <v>83.979092564882691</v>
      </c>
      <c r="AB239" s="86">
        <f t="shared" si="86"/>
        <v>86.078569879004746</v>
      </c>
      <c r="AC239" s="86">
        <f t="shared" si="86"/>
        <v>88.230534125979858</v>
      </c>
      <c r="AD239" s="86">
        <f t="shared" si="86"/>
        <v>90.436297479129351</v>
      </c>
      <c r="AE239" s="86">
        <f t="shared" si="86"/>
        <v>92.69720491610758</v>
      </c>
      <c r="AF239" s="86">
        <f t="shared" si="86"/>
        <v>95.014635039010258</v>
      </c>
      <c r="AG239" s="86">
        <f t="shared" si="86"/>
        <v>97.390000914985507</v>
      </c>
      <c r="AH239" s="86">
        <f t="shared" si="86"/>
        <v>99.824750937860131</v>
      </c>
      <c r="AI239" s="86">
        <f t="shared" si="86"/>
        <v>102.32036971130663</v>
      </c>
      <c r="AJ239" s="86">
        <f t="shared" si="86"/>
        <v>104.87837895408929</v>
      </c>
      <c r="AK239" s="86">
        <f t="shared" si="86"/>
        <v>107.50033842794151</v>
      </c>
      <c r="AL239" s="86">
        <f t="shared" si="86"/>
        <v>110.18784688864004</v>
      </c>
      <c r="AM239" s="86">
        <f t="shared" si="86"/>
        <v>112.94254306085602</v>
      </c>
      <c r="AN239" s="86">
        <f t="shared" si="86"/>
        <v>115.76610663737742</v>
      </c>
      <c r="AO239" s="86">
        <f t="shared" si="86"/>
        <v>118.66025930331185</v>
      </c>
      <c r="AP239" s="86">
        <f t="shared" si="86"/>
        <v>121.62676578589463</v>
      </c>
      <c r="AQ239" s="86">
        <f t="shared" si="86"/>
        <v>124.66743493054199</v>
      </c>
      <c r="AR239" s="86">
        <f t="shared" si="86"/>
        <v>127.78412080380552</v>
      </c>
      <c r="AS239" s="86">
        <f t="shared" si="86"/>
        <v>130.97872382390065</v>
      </c>
      <c r="AT239" s="86">
        <f t="shared" si="86"/>
        <v>134.25319191949816</v>
      </c>
      <c r="AU239" s="86">
        <f t="shared" si="86"/>
        <v>137.60952171748562</v>
      </c>
      <c r="AV239" s="86">
        <f t="shared" si="86"/>
        <v>141.04975976042275</v>
      </c>
      <c r="AW239" s="86">
        <f t="shared" si="86"/>
        <v>144.57600375443329</v>
      </c>
      <c r="AX239" s="86">
        <f t="shared" si="86"/>
        <v>148.1904038482941</v>
      </c>
      <c r="AY239" s="86">
        <f t="shared" si="86"/>
        <v>151.89516394450143</v>
      </c>
      <c r="AZ239" s="86">
        <f t="shared" si="86"/>
        <v>155.69254304311394</v>
      </c>
      <c r="BA239" s="86">
        <f t="shared" si="86"/>
        <v>159.58485661919178</v>
      </c>
      <c r="BB239" s="86">
        <f t="shared" si="86"/>
        <v>163.57447803467156</v>
      </c>
      <c r="BC239" s="86">
        <f t="shared" si="86"/>
        <v>167.66383998553835</v>
      </c>
      <c r="BD239" s="86">
        <f t="shared" si="86"/>
        <v>171.8554359851768</v>
      </c>
      <c r="BE239" s="86">
        <f t="shared" si="86"/>
        <v>176.1518218848062</v>
      </c>
      <c r="BF239" s="86">
        <f t="shared" si="86"/>
        <v>180.55561743192632</v>
      </c>
      <c r="BG239" s="86">
        <f t="shared" si="86"/>
        <v>185.06950786772447</v>
      </c>
      <c r="BH239" s="86">
        <f t="shared" si="86"/>
        <v>189.69624556441755</v>
      </c>
      <c r="BI239" s="86">
        <f t="shared" si="86"/>
        <v>194.43865170352797</v>
      </c>
      <c r="BJ239" s="86">
        <f t="shared" si="86"/>
        <v>199.29961799611615</v>
      </c>
      <c r="BK239" s="86">
        <f t="shared" si="86"/>
        <v>204.28210844601904</v>
      </c>
      <c r="BL239" s="86">
        <f t="shared" si="86"/>
        <v>209.3891611571695</v>
      </c>
      <c r="BM239" s="86">
        <f t="shared" si="86"/>
        <v>214.62389018609872</v>
      </c>
      <c r="BN239" s="86" t="e">
        <f t="shared" si="86"/>
        <v>#N/A</v>
      </c>
      <c r="BO239" s="86" t="e">
        <f t="shared" si="86"/>
        <v>#N/A</v>
      </c>
      <c r="BP239" s="130" t="e">
        <f t="shared" si="86"/>
        <v>#N/A</v>
      </c>
    </row>
    <row r="240" spans="2:68" s="60" customFormat="1">
      <c r="B240" s="1590"/>
      <c r="C240" s="1598"/>
      <c r="D240" s="562" t="s">
        <v>281</v>
      </c>
      <c r="E240" s="122"/>
      <c r="F240" s="119">
        <f>D212</f>
        <v>10</v>
      </c>
      <c r="G240" s="122">
        <f>(F240/F239)*G239</f>
        <v>10.25</v>
      </c>
      <c r="H240" s="122">
        <f t="shared" ref="H240:BP240" si="87">(G240/G239)*H239</f>
        <v>10.50625</v>
      </c>
      <c r="I240" s="122">
        <f t="shared" si="87"/>
        <v>10.768906249999999</v>
      </c>
      <c r="J240" s="122">
        <f t="shared" si="87"/>
        <v>11.038128906249998</v>
      </c>
      <c r="K240" s="122">
        <f t="shared" si="87"/>
        <v>11.314082128906247</v>
      </c>
      <c r="L240" s="122">
        <f t="shared" si="87"/>
        <v>11.596934182128901</v>
      </c>
      <c r="M240" s="122">
        <f t="shared" si="87"/>
        <v>11.886857536682122</v>
      </c>
      <c r="N240" s="122">
        <f t="shared" si="87"/>
        <v>12.184028975099174</v>
      </c>
      <c r="O240" s="122">
        <f t="shared" si="87"/>
        <v>12.488629699476652</v>
      </c>
      <c r="P240" s="122">
        <f t="shared" si="87"/>
        <v>12.800845441963567</v>
      </c>
      <c r="Q240" s="122">
        <f t="shared" si="87"/>
        <v>13.120866578012652</v>
      </c>
      <c r="R240" s="122">
        <f t="shared" si="87"/>
        <v>13.448888242462969</v>
      </c>
      <c r="S240" s="122">
        <f t="shared" si="87"/>
        <v>13.785110448524541</v>
      </c>
      <c r="T240" s="122">
        <f t="shared" si="87"/>
        <v>14.129738209737653</v>
      </c>
      <c r="U240" s="122">
        <f t="shared" si="87"/>
        <v>14.482981664981095</v>
      </c>
      <c r="V240" s="122">
        <f t="shared" si="87"/>
        <v>14.845056206605619</v>
      </c>
      <c r="W240" s="122">
        <f t="shared" si="87"/>
        <v>15.21618261177076</v>
      </c>
      <c r="X240" s="122">
        <f t="shared" si="87"/>
        <v>15.596587177065027</v>
      </c>
      <c r="Y240" s="122">
        <f t="shared" si="87"/>
        <v>15.986501856491651</v>
      </c>
      <c r="Z240" s="122">
        <f t="shared" si="87"/>
        <v>16.38616440290394</v>
      </c>
      <c r="AA240" s="122">
        <f t="shared" si="87"/>
        <v>16.795818512976538</v>
      </c>
      <c r="AB240" s="122">
        <f t="shared" si="87"/>
        <v>17.215713975800949</v>
      </c>
      <c r="AC240" s="122">
        <f t="shared" si="87"/>
        <v>17.646106825195972</v>
      </c>
      <c r="AD240" s="122">
        <f t="shared" si="87"/>
        <v>18.087259495825872</v>
      </c>
      <c r="AE240" s="122">
        <f t="shared" si="87"/>
        <v>18.539440983221517</v>
      </c>
      <c r="AF240" s="122">
        <f t="shared" si="87"/>
        <v>19.002927007802054</v>
      </c>
      <c r="AG240" s="122">
        <f t="shared" si="87"/>
        <v>19.478000182997103</v>
      </c>
      <c r="AH240" s="122">
        <f t="shared" si="87"/>
        <v>19.964950187572029</v>
      </c>
      <c r="AI240" s="122">
        <f t="shared" si="87"/>
        <v>20.464073942261329</v>
      </c>
      <c r="AJ240" s="122">
        <f t="shared" si="87"/>
        <v>20.97567579081786</v>
      </c>
      <c r="AK240" s="122">
        <f t="shared" si="87"/>
        <v>21.500067685588306</v>
      </c>
      <c r="AL240" s="122">
        <f t="shared" si="87"/>
        <v>22.037569377728012</v>
      </c>
      <c r="AM240" s="122">
        <f t="shared" si="87"/>
        <v>22.588508612171211</v>
      </c>
      <c r="AN240" s="122">
        <f t="shared" si="87"/>
        <v>23.153221327475489</v>
      </c>
      <c r="AO240" s="122">
        <f t="shared" si="87"/>
        <v>23.732051860662374</v>
      </c>
      <c r="AP240" s="122">
        <f t="shared" si="87"/>
        <v>24.325353157178931</v>
      </c>
      <c r="AQ240" s="122">
        <f t="shared" si="87"/>
        <v>24.933486986108402</v>
      </c>
      <c r="AR240" s="122">
        <f t="shared" si="87"/>
        <v>25.55682416076111</v>
      </c>
      <c r="AS240" s="122">
        <f t="shared" si="87"/>
        <v>26.195744764780134</v>
      </c>
      <c r="AT240" s="122">
        <f t="shared" si="87"/>
        <v>26.850638383899639</v>
      </c>
      <c r="AU240" s="122">
        <f t="shared" si="87"/>
        <v>27.52190434349713</v>
      </c>
      <c r="AV240" s="122">
        <f t="shared" si="87"/>
        <v>28.209951952084555</v>
      </c>
      <c r="AW240" s="122">
        <f t="shared" si="87"/>
        <v>28.915200750886662</v>
      </c>
      <c r="AX240" s="122">
        <f t="shared" si="87"/>
        <v>29.638080769658824</v>
      </c>
      <c r="AY240" s="122">
        <f t="shared" si="87"/>
        <v>30.379032788900293</v>
      </c>
      <c r="AZ240" s="122">
        <f t="shared" si="87"/>
        <v>31.138508608622796</v>
      </c>
      <c r="BA240" s="122">
        <f t="shared" si="87"/>
        <v>31.916971323838364</v>
      </c>
      <c r="BB240" s="122">
        <f t="shared" si="87"/>
        <v>32.71489560693432</v>
      </c>
      <c r="BC240" s="122">
        <f t="shared" si="87"/>
        <v>33.532767997107676</v>
      </c>
      <c r="BD240" s="122">
        <f t="shared" si="87"/>
        <v>34.371087197035365</v>
      </c>
      <c r="BE240" s="122">
        <f t="shared" si="87"/>
        <v>35.230364376961248</v>
      </c>
      <c r="BF240" s="122">
        <f t="shared" si="87"/>
        <v>36.111123486385274</v>
      </c>
      <c r="BG240" s="122">
        <f t="shared" si="87"/>
        <v>37.013901573544906</v>
      </c>
      <c r="BH240" s="122">
        <f t="shared" si="87"/>
        <v>37.939249112883523</v>
      </c>
      <c r="BI240" s="122">
        <f t="shared" si="87"/>
        <v>38.887730340705609</v>
      </c>
      <c r="BJ240" s="122">
        <f t="shared" si="87"/>
        <v>39.859923599223244</v>
      </c>
      <c r="BK240" s="122">
        <f t="shared" si="87"/>
        <v>40.85642168920382</v>
      </c>
      <c r="BL240" s="122">
        <f t="shared" si="87"/>
        <v>41.877832231433914</v>
      </c>
      <c r="BM240" s="122">
        <f t="shared" si="87"/>
        <v>42.92477803721976</v>
      </c>
      <c r="BN240" s="122" t="e">
        <f t="shared" si="87"/>
        <v>#N/A</v>
      </c>
      <c r="BO240" s="122" t="e">
        <f t="shared" si="87"/>
        <v>#N/A</v>
      </c>
      <c r="BP240" s="123" t="e">
        <f t="shared" si="87"/>
        <v>#N/A</v>
      </c>
    </row>
    <row r="241" spans="1:69" s="60" customFormat="1">
      <c r="B241" s="1590"/>
      <c r="C241" s="561"/>
      <c r="D241" s="315"/>
      <c r="E241" s="122"/>
      <c r="F241" s="119"/>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41"/>
    </row>
    <row r="242" spans="1:69" s="60" customFormat="1">
      <c r="B242" s="1590"/>
      <c r="C242" s="561"/>
      <c r="D242" s="315"/>
      <c r="E242" s="122"/>
      <c r="F242" s="291">
        <f>SUM(F239:F240)</f>
        <v>60</v>
      </c>
      <c r="G242" s="291">
        <f t="shared" ref="G242:BP242" si="88">SUM(G239:G240)</f>
        <v>61.499999999999993</v>
      </c>
      <c r="H242" s="291">
        <f t="shared" si="88"/>
        <v>63.037499999999987</v>
      </c>
      <c r="I242" s="291">
        <f t="shared" si="88"/>
        <v>64.613437499999975</v>
      </c>
      <c r="J242" s="291">
        <f t="shared" si="88"/>
        <v>66.228773437499981</v>
      </c>
      <c r="K242" s="291">
        <f t="shared" si="88"/>
        <v>67.884492773437472</v>
      </c>
      <c r="L242" s="291">
        <f t="shared" si="88"/>
        <v>69.581605092773401</v>
      </c>
      <c r="M242" s="291">
        <f t="shared" si="88"/>
        <v>71.321145220092717</v>
      </c>
      <c r="N242" s="291">
        <f t="shared" si="88"/>
        <v>73.104173850595032</v>
      </c>
      <c r="O242" s="291">
        <f t="shared" si="88"/>
        <v>74.931778196859909</v>
      </c>
      <c r="P242" s="291">
        <f t="shared" si="88"/>
        <v>76.805072651781387</v>
      </c>
      <c r="Q242" s="291">
        <f t="shared" si="88"/>
        <v>78.725199468075914</v>
      </c>
      <c r="R242" s="291">
        <f t="shared" si="88"/>
        <v>80.69332945477781</v>
      </c>
      <c r="S242" s="291">
        <f t="shared" si="88"/>
        <v>82.710662691147235</v>
      </c>
      <c r="T242" s="291">
        <f t="shared" si="88"/>
        <v>84.778429258425916</v>
      </c>
      <c r="U242" s="291">
        <f t="shared" si="88"/>
        <v>86.897889989886565</v>
      </c>
      <c r="V242" s="291">
        <f t="shared" si="88"/>
        <v>89.070337239633716</v>
      </c>
      <c r="W242" s="291">
        <f t="shared" si="88"/>
        <v>91.297095670624557</v>
      </c>
      <c r="X242" s="291">
        <f t="shared" si="88"/>
        <v>93.579523062390166</v>
      </c>
      <c r="Y242" s="291">
        <f t="shared" si="88"/>
        <v>95.919011138949912</v>
      </c>
      <c r="Z242" s="291">
        <f t="shared" si="88"/>
        <v>98.316986417423649</v>
      </c>
      <c r="AA242" s="291">
        <f t="shared" si="88"/>
        <v>100.77491107785923</v>
      </c>
      <c r="AB242" s="291">
        <f t="shared" si="88"/>
        <v>103.2942838548057</v>
      </c>
      <c r="AC242" s="291">
        <f t="shared" si="88"/>
        <v>105.87664095117583</v>
      </c>
      <c r="AD242" s="291">
        <f t="shared" si="88"/>
        <v>108.52355697495523</v>
      </c>
      <c r="AE242" s="291">
        <f t="shared" si="88"/>
        <v>111.23664589932909</v>
      </c>
      <c r="AF242" s="291">
        <f t="shared" si="88"/>
        <v>114.01756204681232</v>
      </c>
      <c r="AG242" s="291">
        <f t="shared" si="88"/>
        <v>116.86800109798261</v>
      </c>
      <c r="AH242" s="291">
        <f t="shared" si="88"/>
        <v>119.78970112543216</v>
      </c>
      <c r="AI242" s="291">
        <f t="shared" si="88"/>
        <v>122.78444365356796</v>
      </c>
      <c r="AJ242" s="291">
        <f t="shared" si="88"/>
        <v>125.85405474490715</v>
      </c>
      <c r="AK242" s="291">
        <f t="shared" si="88"/>
        <v>129.00040611352983</v>
      </c>
      <c r="AL242" s="291">
        <f t="shared" si="88"/>
        <v>132.22541626636806</v>
      </c>
      <c r="AM242" s="291">
        <f t="shared" si="88"/>
        <v>135.53105167302724</v>
      </c>
      <c r="AN242" s="291">
        <f t="shared" si="88"/>
        <v>138.9193279648529</v>
      </c>
      <c r="AO242" s="291">
        <f t="shared" si="88"/>
        <v>142.39231116397423</v>
      </c>
      <c r="AP242" s="291">
        <f t="shared" si="88"/>
        <v>145.95211894307357</v>
      </c>
      <c r="AQ242" s="291">
        <f t="shared" si="88"/>
        <v>149.60092191665038</v>
      </c>
      <c r="AR242" s="291">
        <f t="shared" si="88"/>
        <v>153.34094496456663</v>
      </c>
      <c r="AS242" s="291">
        <f t="shared" si="88"/>
        <v>157.17446858868078</v>
      </c>
      <c r="AT242" s="291">
        <f t="shared" si="88"/>
        <v>161.10383030339781</v>
      </c>
      <c r="AU242" s="291">
        <f t="shared" si="88"/>
        <v>165.13142606098276</v>
      </c>
      <c r="AV242" s="291">
        <f t="shared" si="88"/>
        <v>169.25971171250731</v>
      </c>
      <c r="AW242" s="291">
        <f t="shared" si="88"/>
        <v>173.49120450531996</v>
      </c>
      <c r="AX242" s="291">
        <f t="shared" si="88"/>
        <v>177.82848461795291</v>
      </c>
      <c r="AY242" s="291">
        <f t="shared" si="88"/>
        <v>182.27419673340174</v>
      </c>
      <c r="AZ242" s="291">
        <f t="shared" si="88"/>
        <v>186.83105165173674</v>
      </c>
      <c r="BA242" s="291">
        <f t="shared" si="88"/>
        <v>191.50182794303015</v>
      </c>
      <c r="BB242" s="291">
        <f t="shared" si="88"/>
        <v>196.28937364160589</v>
      </c>
      <c r="BC242" s="291">
        <f t="shared" si="88"/>
        <v>201.19660798264601</v>
      </c>
      <c r="BD242" s="291">
        <f t="shared" si="88"/>
        <v>206.22652318221216</v>
      </c>
      <c r="BE242" s="291">
        <f t="shared" si="88"/>
        <v>211.38218626176746</v>
      </c>
      <c r="BF242" s="291">
        <f t="shared" si="88"/>
        <v>216.6667409183116</v>
      </c>
      <c r="BG242" s="291">
        <f t="shared" si="88"/>
        <v>222.08340944126937</v>
      </c>
      <c r="BH242" s="291">
        <f t="shared" si="88"/>
        <v>227.63549467730107</v>
      </c>
      <c r="BI242" s="291">
        <f t="shared" si="88"/>
        <v>233.32638204423358</v>
      </c>
      <c r="BJ242" s="291">
        <f t="shared" si="88"/>
        <v>239.15954159533939</v>
      </c>
      <c r="BK242" s="291">
        <f t="shared" si="88"/>
        <v>245.13853013522285</v>
      </c>
      <c r="BL242" s="291">
        <f t="shared" si="88"/>
        <v>251.2669933886034</v>
      </c>
      <c r="BM242" s="291">
        <f t="shared" si="88"/>
        <v>257.54866822331849</v>
      </c>
      <c r="BN242" s="291" t="e">
        <f t="shared" si="88"/>
        <v>#N/A</v>
      </c>
      <c r="BO242" s="291" t="e">
        <f t="shared" si="88"/>
        <v>#N/A</v>
      </c>
      <c r="BP242" s="292" t="e">
        <f t="shared" si="88"/>
        <v>#N/A</v>
      </c>
      <c r="BQ242" s="122"/>
    </row>
    <row r="243" spans="1:69" s="60" customFormat="1">
      <c r="B243" s="1590"/>
      <c r="C243" s="327"/>
      <c r="D243" s="316"/>
      <c r="E243" s="122"/>
      <c r="F243" s="289"/>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3"/>
      <c r="BQ243" s="122"/>
    </row>
    <row r="244" spans="1:69" s="60" customFormat="1">
      <c r="B244" s="1590"/>
      <c r="C244" s="1599" t="s">
        <v>204</v>
      </c>
      <c r="D244" s="1599"/>
      <c r="E244" s="122"/>
      <c r="F244" s="119">
        <f>D215</f>
        <v>10</v>
      </c>
      <c r="G244" s="122">
        <f>(G239+G240)*G236</f>
        <v>24.599999999999998</v>
      </c>
      <c r="H244" s="122">
        <f t="shared" ref="H244:BP244" si="89">(H239+H240)*H236</f>
        <v>25.214999999999996</v>
      </c>
      <c r="I244" s="122">
        <f t="shared" si="89"/>
        <v>25.84537499999999</v>
      </c>
      <c r="J244" s="122">
        <f t="shared" si="89"/>
        <v>26.491509374999993</v>
      </c>
      <c r="K244" s="122">
        <f t="shared" si="89"/>
        <v>27.153797109374992</v>
      </c>
      <c r="L244" s="122">
        <f t="shared" si="89"/>
        <v>27.832642037109363</v>
      </c>
      <c r="M244" s="122">
        <f t="shared" si="89"/>
        <v>28.528458088037087</v>
      </c>
      <c r="N244" s="122">
        <f t="shared" si="89"/>
        <v>29.241669540238014</v>
      </c>
      <c r="O244" s="122">
        <f t="shared" si="89"/>
        <v>29.972711278743965</v>
      </c>
      <c r="P244" s="122">
        <f t="shared" si="89"/>
        <v>30.722029060712558</v>
      </c>
      <c r="Q244" s="122">
        <f t="shared" si="89"/>
        <v>31.490079787230368</v>
      </c>
      <c r="R244" s="122">
        <f t="shared" si="89"/>
        <v>32.277331781911123</v>
      </c>
      <c r="S244" s="122">
        <f t="shared" si="89"/>
        <v>33.084265076458898</v>
      </c>
      <c r="T244" s="122">
        <f t="shared" si="89"/>
        <v>33.911371703370371</v>
      </c>
      <c r="U244" s="122">
        <f t="shared" si="89"/>
        <v>34.759155995954629</v>
      </c>
      <c r="V244" s="122">
        <f t="shared" si="89"/>
        <v>35.628134895853485</v>
      </c>
      <c r="W244" s="122">
        <f t="shared" si="89"/>
        <v>36.518838268249823</v>
      </c>
      <c r="X244" s="122">
        <f t="shared" si="89"/>
        <v>37.431809224956069</v>
      </c>
      <c r="Y244" s="122">
        <f t="shared" si="89"/>
        <v>38.367604455579965</v>
      </c>
      <c r="Z244" s="122">
        <f t="shared" si="89"/>
        <v>39.326794566969461</v>
      </c>
      <c r="AA244" s="122">
        <f t="shared" si="89"/>
        <v>40.309964431143698</v>
      </c>
      <c r="AB244" s="122">
        <f t="shared" si="89"/>
        <v>41.317713541922281</v>
      </c>
      <c r="AC244" s="122">
        <f t="shared" si="89"/>
        <v>42.350656380470333</v>
      </c>
      <c r="AD244" s="122">
        <f t="shared" si="89"/>
        <v>43.409422789982095</v>
      </c>
      <c r="AE244" s="122">
        <f t="shared" si="89"/>
        <v>44.494658359731638</v>
      </c>
      <c r="AF244" s="122">
        <f t="shared" si="89"/>
        <v>45.607024818724931</v>
      </c>
      <c r="AG244" s="122">
        <f t="shared" si="89"/>
        <v>46.747200439193051</v>
      </c>
      <c r="AH244" s="122">
        <f t="shared" si="89"/>
        <v>47.915880450172864</v>
      </c>
      <c r="AI244" s="122">
        <f t="shared" si="89"/>
        <v>49.11377746142719</v>
      </c>
      <c r="AJ244" s="122">
        <f t="shared" si="89"/>
        <v>50.34162189796286</v>
      </c>
      <c r="AK244" s="122">
        <f t="shared" si="89"/>
        <v>51.600162445411939</v>
      </c>
      <c r="AL244" s="122">
        <f t="shared" si="89"/>
        <v>52.890166506547224</v>
      </c>
      <c r="AM244" s="122">
        <f t="shared" si="89"/>
        <v>54.2124206692109</v>
      </c>
      <c r="AN244" s="122">
        <f t="shared" si="89"/>
        <v>55.567731185941163</v>
      </c>
      <c r="AO244" s="122">
        <f t="shared" si="89"/>
        <v>56.956924465589694</v>
      </c>
      <c r="AP244" s="122">
        <f t="shared" si="89"/>
        <v>58.380847577229432</v>
      </c>
      <c r="AQ244" s="122">
        <f t="shared" si="89"/>
        <v>59.840368766660156</v>
      </c>
      <c r="AR244" s="122">
        <f t="shared" si="89"/>
        <v>61.336377985826658</v>
      </c>
      <c r="AS244" s="122">
        <f t="shared" si="89"/>
        <v>62.869787435472318</v>
      </c>
      <c r="AT244" s="122">
        <f t="shared" si="89"/>
        <v>64.441532121359131</v>
      </c>
      <c r="AU244" s="122">
        <f t="shared" si="89"/>
        <v>66.05257042439311</v>
      </c>
      <c r="AV244" s="122">
        <f t="shared" si="89"/>
        <v>67.703884685002933</v>
      </c>
      <c r="AW244" s="122">
        <f t="shared" si="89"/>
        <v>69.39648180212798</v>
      </c>
      <c r="AX244" s="122">
        <f t="shared" si="89"/>
        <v>71.131393847181172</v>
      </c>
      <c r="AY244" s="122">
        <f t="shared" si="89"/>
        <v>72.909678693360704</v>
      </c>
      <c r="AZ244" s="122">
        <f t="shared" si="89"/>
        <v>74.7324206606947</v>
      </c>
      <c r="BA244" s="122">
        <f t="shared" si="89"/>
        <v>76.600731177212069</v>
      </c>
      <c r="BB244" s="122">
        <f t="shared" si="89"/>
        <v>78.515749456642368</v>
      </c>
      <c r="BC244" s="122">
        <f t="shared" si="89"/>
        <v>80.478643193058417</v>
      </c>
      <c r="BD244" s="122">
        <f t="shared" si="89"/>
        <v>82.490609272884868</v>
      </c>
      <c r="BE244" s="122">
        <f t="shared" si="89"/>
        <v>84.552874504706992</v>
      </c>
      <c r="BF244" s="122">
        <f t="shared" si="89"/>
        <v>86.666696367324647</v>
      </c>
      <c r="BG244" s="122">
        <f t="shared" si="89"/>
        <v>88.833363776507753</v>
      </c>
      <c r="BH244" s="122">
        <f t="shared" si="89"/>
        <v>91.054197870920433</v>
      </c>
      <c r="BI244" s="122">
        <f t="shared" si="89"/>
        <v>93.330552817693444</v>
      </c>
      <c r="BJ244" s="122">
        <f t="shared" si="89"/>
        <v>95.663816638135756</v>
      </c>
      <c r="BK244" s="122">
        <f t="shared" si="89"/>
        <v>98.055412054089146</v>
      </c>
      <c r="BL244" s="122">
        <f t="shared" si="89"/>
        <v>100.50679735544136</v>
      </c>
      <c r="BM244" s="122">
        <f t="shared" si="89"/>
        <v>103.01946728932739</v>
      </c>
      <c r="BN244" s="122" t="e">
        <f t="shared" si="89"/>
        <v>#N/A</v>
      </c>
      <c r="BO244" s="122" t="e">
        <f t="shared" si="89"/>
        <v>#N/A</v>
      </c>
      <c r="BP244" s="123" t="e">
        <f t="shared" si="89"/>
        <v>#N/A</v>
      </c>
      <c r="BQ244" s="122"/>
    </row>
    <row r="245" spans="1:69" s="60" customFormat="1">
      <c r="B245" s="1590"/>
      <c r="C245" s="122"/>
      <c r="D245" s="122"/>
      <c r="E245" s="122"/>
      <c r="F245" s="119"/>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3"/>
    </row>
    <row r="246" spans="1:69" s="60" customFormat="1">
      <c r="B246" s="1591"/>
      <c r="C246" s="140"/>
      <c r="D246" s="317" t="s">
        <v>116</v>
      </c>
      <c r="E246" s="140"/>
      <c r="F246" s="318">
        <f>IFERROR(F244+F242,0)</f>
        <v>70</v>
      </c>
      <c r="G246" s="240">
        <f t="shared" ref="G246:BP246" si="90">IFERROR(G244+G242,0)</f>
        <v>86.1</v>
      </c>
      <c r="H246" s="240">
        <f t="shared" si="90"/>
        <v>88.252499999999984</v>
      </c>
      <c r="I246" s="240">
        <f t="shared" si="90"/>
        <v>90.458812499999965</v>
      </c>
      <c r="J246" s="240">
        <f t="shared" si="90"/>
        <v>92.720282812499974</v>
      </c>
      <c r="K246" s="240">
        <f t="shared" si="90"/>
        <v>95.038289882812464</v>
      </c>
      <c r="L246" s="240">
        <f t="shared" si="90"/>
        <v>97.414247129882767</v>
      </c>
      <c r="M246" s="240">
        <f t="shared" si="90"/>
        <v>99.849603308129801</v>
      </c>
      <c r="N246" s="240">
        <f t="shared" si="90"/>
        <v>102.34584339083304</v>
      </c>
      <c r="O246" s="240">
        <f t="shared" si="90"/>
        <v>104.90448947560387</v>
      </c>
      <c r="P246" s="240">
        <f t="shared" si="90"/>
        <v>107.52710171249394</v>
      </c>
      <c r="Q246" s="240">
        <f t="shared" si="90"/>
        <v>110.21527925530629</v>
      </c>
      <c r="R246" s="240">
        <f t="shared" si="90"/>
        <v>112.97066123668893</v>
      </c>
      <c r="S246" s="240">
        <f t="shared" si="90"/>
        <v>115.79492776760614</v>
      </c>
      <c r="T246" s="240">
        <f t="shared" si="90"/>
        <v>118.68980096179629</v>
      </c>
      <c r="U246" s="240">
        <f t="shared" si="90"/>
        <v>121.65704598584119</v>
      </c>
      <c r="V246" s="240">
        <f t="shared" si="90"/>
        <v>124.69847213548721</v>
      </c>
      <c r="W246" s="240">
        <f t="shared" si="90"/>
        <v>127.81593393887438</v>
      </c>
      <c r="X246" s="240">
        <f t="shared" si="90"/>
        <v>131.01133228734625</v>
      </c>
      <c r="Y246" s="240">
        <f t="shared" si="90"/>
        <v>134.28661559452988</v>
      </c>
      <c r="Z246" s="240">
        <f t="shared" si="90"/>
        <v>137.64378098439312</v>
      </c>
      <c r="AA246" s="240">
        <f t="shared" si="90"/>
        <v>141.08487550900293</v>
      </c>
      <c r="AB246" s="240">
        <f t="shared" si="90"/>
        <v>144.61199739672799</v>
      </c>
      <c r="AC246" s="240">
        <f t="shared" si="90"/>
        <v>148.22729733164616</v>
      </c>
      <c r="AD246" s="240">
        <f t="shared" si="90"/>
        <v>151.93297976493733</v>
      </c>
      <c r="AE246" s="240">
        <f t="shared" si="90"/>
        <v>155.73130425906072</v>
      </c>
      <c r="AF246" s="240">
        <f t="shared" si="90"/>
        <v>159.62458686553725</v>
      </c>
      <c r="AG246" s="240">
        <f t="shared" si="90"/>
        <v>163.61520153717566</v>
      </c>
      <c r="AH246" s="240">
        <f t="shared" si="90"/>
        <v>167.70558157560504</v>
      </c>
      <c r="AI246" s="240">
        <f t="shared" si="90"/>
        <v>171.89822111499515</v>
      </c>
      <c r="AJ246" s="240">
        <f t="shared" si="90"/>
        <v>176.19567664287001</v>
      </c>
      <c r="AK246" s="240">
        <f t="shared" si="90"/>
        <v>180.60056855894177</v>
      </c>
      <c r="AL246" s="240">
        <f t="shared" si="90"/>
        <v>185.11558277291527</v>
      </c>
      <c r="AM246" s="240">
        <f t="shared" si="90"/>
        <v>189.74347234223814</v>
      </c>
      <c r="AN246" s="240">
        <f t="shared" si="90"/>
        <v>194.48705915079407</v>
      </c>
      <c r="AO246" s="240">
        <f t="shared" si="90"/>
        <v>199.34923562956391</v>
      </c>
      <c r="AP246" s="240">
        <f t="shared" si="90"/>
        <v>204.33296652030299</v>
      </c>
      <c r="AQ246" s="240">
        <f t="shared" si="90"/>
        <v>209.44129068331054</v>
      </c>
      <c r="AR246" s="240">
        <f t="shared" si="90"/>
        <v>214.67732295039329</v>
      </c>
      <c r="AS246" s="240">
        <f t="shared" si="90"/>
        <v>220.0442560241531</v>
      </c>
      <c r="AT246" s="240">
        <f t="shared" si="90"/>
        <v>225.54536242475695</v>
      </c>
      <c r="AU246" s="240">
        <f t="shared" si="90"/>
        <v>231.18399648537587</v>
      </c>
      <c r="AV246" s="240">
        <f t="shared" si="90"/>
        <v>236.96359639751023</v>
      </c>
      <c r="AW246" s="240">
        <f t="shared" si="90"/>
        <v>242.88768630744795</v>
      </c>
      <c r="AX246" s="240">
        <f t="shared" si="90"/>
        <v>248.95987846513407</v>
      </c>
      <c r="AY246" s="240">
        <f t="shared" si="90"/>
        <v>255.18387542676243</v>
      </c>
      <c r="AZ246" s="240">
        <f t="shared" si="90"/>
        <v>261.56347231243143</v>
      </c>
      <c r="BA246" s="240">
        <f t="shared" si="90"/>
        <v>268.10255912024223</v>
      </c>
      <c r="BB246" s="240">
        <f t="shared" si="90"/>
        <v>274.80512309824826</v>
      </c>
      <c r="BC246" s="240">
        <f t="shared" si="90"/>
        <v>281.67525117570443</v>
      </c>
      <c r="BD246" s="240">
        <f t="shared" si="90"/>
        <v>288.71713245509704</v>
      </c>
      <c r="BE246" s="240">
        <f t="shared" si="90"/>
        <v>295.93506076647446</v>
      </c>
      <c r="BF246" s="240">
        <f t="shared" si="90"/>
        <v>303.33343728563625</v>
      </c>
      <c r="BG246" s="240">
        <f t="shared" si="90"/>
        <v>310.91677321777712</v>
      </c>
      <c r="BH246" s="240">
        <f t="shared" si="90"/>
        <v>318.6896925482215</v>
      </c>
      <c r="BI246" s="240">
        <f t="shared" si="90"/>
        <v>326.65693486192703</v>
      </c>
      <c r="BJ246" s="240">
        <f t="shared" si="90"/>
        <v>334.82335823347512</v>
      </c>
      <c r="BK246" s="240">
        <f t="shared" si="90"/>
        <v>343.193942189312</v>
      </c>
      <c r="BL246" s="240">
        <f t="shared" si="90"/>
        <v>351.77379074404473</v>
      </c>
      <c r="BM246" s="240">
        <f t="shared" si="90"/>
        <v>360.56813551264588</v>
      </c>
      <c r="BN246" s="240">
        <f t="shared" si="90"/>
        <v>0</v>
      </c>
      <c r="BO246" s="240">
        <f t="shared" si="90"/>
        <v>0</v>
      </c>
      <c r="BP246" s="241">
        <f t="shared" si="90"/>
        <v>0</v>
      </c>
    </row>
    <row r="249" spans="1:69">
      <c r="B249" s="1581" t="s">
        <v>146</v>
      </c>
      <c r="C249" s="324" t="s">
        <v>209</v>
      </c>
      <c r="D249" s="44"/>
      <c r="E249" s="324"/>
      <c r="F249" s="294">
        <f t="shared" ref="F249:BP249" si="91">F225+F105+F106+F107</f>
        <v>3</v>
      </c>
      <c r="G249" s="294">
        <f t="shared" si="91"/>
        <v>3</v>
      </c>
      <c r="H249" s="294">
        <f t="shared" si="91"/>
        <v>3</v>
      </c>
      <c r="I249" s="294">
        <f t="shared" si="91"/>
        <v>3</v>
      </c>
      <c r="J249" s="294">
        <f t="shared" si="91"/>
        <v>3</v>
      </c>
      <c r="K249" s="294">
        <f t="shared" si="91"/>
        <v>3</v>
      </c>
      <c r="L249" s="294">
        <f t="shared" si="91"/>
        <v>3</v>
      </c>
      <c r="M249" s="294">
        <f t="shared" si="91"/>
        <v>3</v>
      </c>
      <c r="N249" s="294">
        <f t="shared" si="91"/>
        <v>3</v>
      </c>
      <c r="O249" s="294">
        <f t="shared" si="91"/>
        <v>3</v>
      </c>
      <c r="P249" s="294">
        <f t="shared" si="91"/>
        <v>3</v>
      </c>
      <c r="Q249" s="294">
        <f t="shared" si="91"/>
        <v>3</v>
      </c>
      <c r="R249" s="294">
        <f t="shared" si="91"/>
        <v>3</v>
      </c>
      <c r="S249" s="294">
        <f t="shared" si="91"/>
        <v>3</v>
      </c>
      <c r="T249" s="294">
        <f t="shared" si="91"/>
        <v>3</v>
      </c>
      <c r="U249" s="294">
        <f t="shared" si="91"/>
        <v>3</v>
      </c>
      <c r="V249" s="294">
        <f t="shared" si="91"/>
        <v>3</v>
      </c>
      <c r="W249" s="294">
        <f t="shared" si="91"/>
        <v>3</v>
      </c>
      <c r="X249" s="294">
        <f t="shared" si="91"/>
        <v>3</v>
      </c>
      <c r="Y249" s="294">
        <f t="shared" si="91"/>
        <v>3</v>
      </c>
      <c r="Z249" s="294">
        <f t="shared" si="91"/>
        <v>3</v>
      </c>
      <c r="AA249" s="294">
        <f t="shared" si="91"/>
        <v>3</v>
      </c>
      <c r="AB249" s="294">
        <f t="shared" si="91"/>
        <v>3</v>
      </c>
      <c r="AC249" s="294">
        <f t="shared" si="91"/>
        <v>3</v>
      </c>
      <c r="AD249" s="294">
        <f t="shared" si="91"/>
        <v>3</v>
      </c>
      <c r="AE249" s="294">
        <f t="shared" si="91"/>
        <v>3</v>
      </c>
      <c r="AF249" s="294">
        <f t="shared" si="91"/>
        <v>3</v>
      </c>
      <c r="AG249" s="294">
        <f t="shared" si="91"/>
        <v>3</v>
      </c>
      <c r="AH249" s="294">
        <f t="shared" si="91"/>
        <v>3</v>
      </c>
      <c r="AI249" s="294">
        <f t="shared" si="91"/>
        <v>3</v>
      </c>
      <c r="AJ249" s="294">
        <f t="shared" si="91"/>
        <v>3</v>
      </c>
      <c r="AK249" s="294">
        <f t="shared" si="91"/>
        <v>3</v>
      </c>
      <c r="AL249" s="294">
        <f t="shared" si="91"/>
        <v>3</v>
      </c>
      <c r="AM249" s="294">
        <f t="shared" si="91"/>
        <v>3</v>
      </c>
      <c r="AN249" s="294">
        <f t="shared" si="91"/>
        <v>3</v>
      </c>
      <c r="AO249" s="294">
        <f t="shared" si="91"/>
        <v>3</v>
      </c>
      <c r="AP249" s="294">
        <f t="shared" si="91"/>
        <v>3</v>
      </c>
      <c r="AQ249" s="294">
        <f t="shared" si="91"/>
        <v>3</v>
      </c>
      <c r="AR249" s="294">
        <f t="shared" si="91"/>
        <v>3</v>
      </c>
      <c r="AS249" s="294">
        <f t="shared" si="91"/>
        <v>3</v>
      </c>
      <c r="AT249" s="294">
        <f t="shared" si="91"/>
        <v>3</v>
      </c>
      <c r="AU249" s="294">
        <f t="shared" si="91"/>
        <v>3</v>
      </c>
      <c r="AV249" s="294">
        <f t="shared" si="91"/>
        <v>3</v>
      </c>
      <c r="AW249" s="294">
        <f t="shared" si="91"/>
        <v>3</v>
      </c>
      <c r="AX249" s="294">
        <f t="shared" si="91"/>
        <v>3</v>
      </c>
      <c r="AY249" s="294">
        <f t="shared" si="91"/>
        <v>3</v>
      </c>
      <c r="AZ249" s="294">
        <f t="shared" si="91"/>
        <v>3</v>
      </c>
      <c r="BA249" s="294">
        <f t="shared" si="91"/>
        <v>3</v>
      </c>
      <c r="BB249" s="294">
        <f t="shared" si="91"/>
        <v>3</v>
      </c>
      <c r="BC249" s="294">
        <f t="shared" si="91"/>
        <v>3</v>
      </c>
      <c r="BD249" s="294">
        <f t="shared" si="91"/>
        <v>3</v>
      </c>
      <c r="BE249" s="294">
        <f t="shared" si="91"/>
        <v>3</v>
      </c>
      <c r="BF249" s="294">
        <f t="shared" si="91"/>
        <v>3</v>
      </c>
      <c r="BG249" s="294">
        <f t="shared" si="91"/>
        <v>3</v>
      </c>
      <c r="BH249" s="294">
        <f t="shared" si="91"/>
        <v>3</v>
      </c>
      <c r="BI249" s="294">
        <f t="shared" si="91"/>
        <v>3</v>
      </c>
      <c r="BJ249" s="294">
        <f t="shared" si="91"/>
        <v>3</v>
      </c>
      <c r="BK249" s="294">
        <f t="shared" si="91"/>
        <v>3</v>
      </c>
      <c r="BL249" s="294">
        <f t="shared" si="91"/>
        <v>3</v>
      </c>
      <c r="BM249" s="294">
        <f t="shared" si="91"/>
        <v>3</v>
      </c>
      <c r="BN249" s="294">
        <f t="shared" si="91"/>
        <v>3</v>
      </c>
      <c r="BO249" s="294">
        <f t="shared" si="91"/>
        <v>3</v>
      </c>
      <c r="BP249" s="301">
        <f t="shared" si="91"/>
        <v>3</v>
      </c>
    </row>
    <row r="250" spans="1:69">
      <c r="B250" s="1582"/>
      <c r="C250" s="319" t="s">
        <v>210</v>
      </c>
      <c r="D250" s="98"/>
      <c r="E250" s="319"/>
      <c r="F250" s="242">
        <f t="shared" ref="F250:BP250" si="92">F226+F128+F127+F126+F125+F124+F123</f>
        <v>0</v>
      </c>
      <c r="G250" s="242">
        <f t="shared" si="92"/>
        <v>0</v>
      </c>
      <c r="H250" s="242">
        <f t="shared" si="92"/>
        <v>0</v>
      </c>
      <c r="I250" s="242">
        <f t="shared" si="92"/>
        <v>0</v>
      </c>
      <c r="J250" s="242">
        <f t="shared" si="92"/>
        <v>0</v>
      </c>
      <c r="K250" s="242">
        <f t="shared" si="92"/>
        <v>0</v>
      </c>
      <c r="L250" s="242">
        <f t="shared" si="92"/>
        <v>0</v>
      </c>
      <c r="M250" s="242">
        <f t="shared" si="92"/>
        <v>0</v>
      </c>
      <c r="N250" s="242">
        <f t="shared" si="92"/>
        <v>0</v>
      </c>
      <c r="O250" s="242">
        <f t="shared" si="92"/>
        <v>0</v>
      </c>
      <c r="P250" s="242">
        <f t="shared" si="92"/>
        <v>0</v>
      </c>
      <c r="Q250" s="242">
        <f t="shared" si="92"/>
        <v>0</v>
      </c>
      <c r="R250" s="242">
        <f t="shared" si="92"/>
        <v>0</v>
      </c>
      <c r="S250" s="242">
        <f t="shared" si="92"/>
        <v>0</v>
      </c>
      <c r="T250" s="242">
        <f t="shared" si="92"/>
        <v>0</v>
      </c>
      <c r="U250" s="242">
        <f t="shared" si="92"/>
        <v>0</v>
      </c>
      <c r="V250" s="242">
        <f t="shared" si="92"/>
        <v>0</v>
      </c>
      <c r="W250" s="242">
        <f t="shared" si="92"/>
        <v>0</v>
      </c>
      <c r="X250" s="242">
        <f t="shared" si="92"/>
        <v>0</v>
      </c>
      <c r="Y250" s="242">
        <f t="shared" si="92"/>
        <v>0</v>
      </c>
      <c r="Z250" s="242">
        <f t="shared" si="92"/>
        <v>0</v>
      </c>
      <c r="AA250" s="242">
        <f t="shared" si="92"/>
        <v>0</v>
      </c>
      <c r="AB250" s="242">
        <f t="shared" si="92"/>
        <v>0</v>
      </c>
      <c r="AC250" s="242">
        <f t="shared" si="92"/>
        <v>0</v>
      </c>
      <c r="AD250" s="242">
        <f t="shared" si="92"/>
        <v>0</v>
      </c>
      <c r="AE250" s="242">
        <f t="shared" si="92"/>
        <v>0</v>
      </c>
      <c r="AF250" s="242">
        <f t="shared" si="92"/>
        <v>0</v>
      </c>
      <c r="AG250" s="242">
        <f t="shared" si="92"/>
        <v>0</v>
      </c>
      <c r="AH250" s="242">
        <f t="shared" si="92"/>
        <v>0</v>
      </c>
      <c r="AI250" s="242">
        <f t="shared" si="92"/>
        <v>0</v>
      </c>
      <c r="AJ250" s="242">
        <f t="shared" si="92"/>
        <v>0</v>
      </c>
      <c r="AK250" s="242">
        <f t="shared" si="92"/>
        <v>0</v>
      </c>
      <c r="AL250" s="242">
        <f t="shared" si="92"/>
        <v>0</v>
      </c>
      <c r="AM250" s="242">
        <f t="shared" si="92"/>
        <v>0</v>
      </c>
      <c r="AN250" s="242">
        <f t="shared" si="92"/>
        <v>0</v>
      </c>
      <c r="AO250" s="242">
        <f t="shared" si="92"/>
        <v>0</v>
      </c>
      <c r="AP250" s="242">
        <f t="shared" si="92"/>
        <v>0</v>
      </c>
      <c r="AQ250" s="242">
        <f t="shared" si="92"/>
        <v>0</v>
      </c>
      <c r="AR250" s="242">
        <f t="shared" si="92"/>
        <v>0</v>
      </c>
      <c r="AS250" s="242">
        <f t="shared" si="92"/>
        <v>0</v>
      </c>
      <c r="AT250" s="242">
        <f t="shared" si="92"/>
        <v>0</v>
      </c>
      <c r="AU250" s="242">
        <f t="shared" si="92"/>
        <v>0</v>
      </c>
      <c r="AV250" s="242">
        <f t="shared" si="92"/>
        <v>0</v>
      </c>
      <c r="AW250" s="242">
        <f t="shared" si="92"/>
        <v>0</v>
      </c>
      <c r="AX250" s="242">
        <f t="shared" si="92"/>
        <v>0</v>
      </c>
      <c r="AY250" s="242">
        <f t="shared" si="92"/>
        <v>0</v>
      </c>
      <c r="AZ250" s="242">
        <f t="shared" si="92"/>
        <v>0</v>
      </c>
      <c r="BA250" s="242">
        <f t="shared" si="92"/>
        <v>0</v>
      </c>
      <c r="BB250" s="242">
        <f t="shared" si="92"/>
        <v>0</v>
      </c>
      <c r="BC250" s="242">
        <f t="shared" si="92"/>
        <v>0</v>
      </c>
      <c r="BD250" s="242">
        <f t="shared" si="92"/>
        <v>0</v>
      </c>
      <c r="BE250" s="242">
        <f t="shared" si="92"/>
        <v>0</v>
      </c>
      <c r="BF250" s="242">
        <f t="shared" si="92"/>
        <v>0</v>
      </c>
      <c r="BG250" s="242">
        <f t="shared" si="92"/>
        <v>0</v>
      </c>
      <c r="BH250" s="242">
        <f t="shared" si="92"/>
        <v>0</v>
      </c>
      <c r="BI250" s="242">
        <f t="shared" si="92"/>
        <v>0</v>
      </c>
      <c r="BJ250" s="242">
        <f t="shared" si="92"/>
        <v>0</v>
      </c>
      <c r="BK250" s="242">
        <f t="shared" si="92"/>
        <v>0</v>
      </c>
      <c r="BL250" s="242">
        <f t="shared" si="92"/>
        <v>0</v>
      </c>
      <c r="BM250" s="242">
        <f t="shared" si="92"/>
        <v>0</v>
      </c>
      <c r="BN250" s="242">
        <f t="shared" si="92"/>
        <v>0</v>
      </c>
      <c r="BO250" s="242">
        <f t="shared" si="92"/>
        <v>0</v>
      </c>
      <c r="BP250" s="302">
        <f t="shared" si="92"/>
        <v>0</v>
      </c>
    </row>
    <row r="251" spans="1:69">
      <c r="B251" s="1582"/>
      <c r="C251" s="319" t="s">
        <v>211</v>
      </c>
      <c r="D251" s="98"/>
      <c r="E251" s="319"/>
      <c r="F251" s="242">
        <f t="shared" ref="F251:BP251" si="93">F228+F130+F131+F132</f>
        <v>0</v>
      </c>
      <c r="G251" s="242">
        <f t="shared" si="93"/>
        <v>0</v>
      </c>
      <c r="H251" s="242">
        <f t="shared" si="93"/>
        <v>0</v>
      </c>
      <c r="I251" s="242">
        <f t="shared" si="93"/>
        <v>0</v>
      </c>
      <c r="J251" s="242">
        <f t="shared" si="93"/>
        <v>0</v>
      </c>
      <c r="K251" s="242">
        <f t="shared" si="93"/>
        <v>0</v>
      </c>
      <c r="L251" s="242">
        <f t="shared" si="93"/>
        <v>0</v>
      </c>
      <c r="M251" s="242">
        <f t="shared" si="93"/>
        <v>0</v>
      </c>
      <c r="N251" s="242">
        <f t="shared" si="93"/>
        <v>0</v>
      </c>
      <c r="O251" s="242">
        <f t="shared" si="93"/>
        <v>0</v>
      </c>
      <c r="P251" s="242">
        <f t="shared" si="93"/>
        <v>0</v>
      </c>
      <c r="Q251" s="242">
        <f t="shared" si="93"/>
        <v>0</v>
      </c>
      <c r="R251" s="242">
        <f t="shared" si="93"/>
        <v>0</v>
      </c>
      <c r="S251" s="242">
        <f t="shared" si="93"/>
        <v>0</v>
      </c>
      <c r="T251" s="242">
        <f t="shared" si="93"/>
        <v>0</v>
      </c>
      <c r="U251" s="242">
        <f t="shared" si="93"/>
        <v>0</v>
      </c>
      <c r="V251" s="242">
        <f t="shared" si="93"/>
        <v>0</v>
      </c>
      <c r="W251" s="242">
        <f t="shared" si="93"/>
        <v>0</v>
      </c>
      <c r="X251" s="242">
        <f t="shared" si="93"/>
        <v>0</v>
      </c>
      <c r="Y251" s="242">
        <f t="shared" si="93"/>
        <v>0</v>
      </c>
      <c r="Z251" s="242">
        <f t="shared" si="93"/>
        <v>0</v>
      </c>
      <c r="AA251" s="242">
        <f t="shared" si="93"/>
        <v>0</v>
      </c>
      <c r="AB251" s="242">
        <f t="shared" si="93"/>
        <v>0</v>
      </c>
      <c r="AC251" s="242">
        <f t="shared" si="93"/>
        <v>0</v>
      </c>
      <c r="AD251" s="242">
        <f t="shared" si="93"/>
        <v>0</v>
      </c>
      <c r="AE251" s="242">
        <f t="shared" si="93"/>
        <v>0</v>
      </c>
      <c r="AF251" s="242">
        <f t="shared" si="93"/>
        <v>0</v>
      </c>
      <c r="AG251" s="242">
        <f t="shared" si="93"/>
        <v>0</v>
      </c>
      <c r="AH251" s="242">
        <f t="shared" si="93"/>
        <v>0</v>
      </c>
      <c r="AI251" s="242">
        <f t="shared" si="93"/>
        <v>0</v>
      </c>
      <c r="AJ251" s="242">
        <f t="shared" si="93"/>
        <v>0</v>
      </c>
      <c r="AK251" s="242">
        <f t="shared" si="93"/>
        <v>0</v>
      </c>
      <c r="AL251" s="242">
        <f t="shared" si="93"/>
        <v>0</v>
      </c>
      <c r="AM251" s="242">
        <f t="shared" si="93"/>
        <v>0</v>
      </c>
      <c r="AN251" s="242">
        <f t="shared" si="93"/>
        <v>0</v>
      </c>
      <c r="AO251" s="242">
        <f t="shared" si="93"/>
        <v>0</v>
      </c>
      <c r="AP251" s="242">
        <f t="shared" si="93"/>
        <v>0</v>
      </c>
      <c r="AQ251" s="242">
        <f t="shared" si="93"/>
        <v>0</v>
      </c>
      <c r="AR251" s="242">
        <f t="shared" si="93"/>
        <v>0</v>
      </c>
      <c r="AS251" s="242">
        <f t="shared" si="93"/>
        <v>0</v>
      </c>
      <c r="AT251" s="242">
        <f t="shared" si="93"/>
        <v>0</v>
      </c>
      <c r="AU251" s="242">
        <f t="shared" si="93"/>
        <v>0</v>
      </c>
      <c r="AV251" s="242">
        <f t="shared" si="93"/>
        <v>0</v>
      </c>
      <c r="AW251" s="242">
        <f t="shared" si="93"/>
        <v>0</v>
      </c>
      <c r="AX251" s="242">
        <f t="shared" si="93"/>
        <v>0</v>
      </c>
      <c r="AY251" s="242">
        <f t="shared" si="93"/>
        <v>0</v>
      </c>
      <c r="AZ251" s="242">
        <f t="shared" si="93"/>
        <v>0</v>
      </c>
      <c r="BA251" s="242">
        <f t="shared" si="93"/>
        <v>0</v>
      </c>
      <c r="BB251" s="242">
        <f t="shared" si="93"/>
        <v>0</v>
      </c>
      <c r="BC251" s="242">
        <f t="shared" si="93"/>
        <v>0</v>
      </c>
      <c r="BD251" s="242">
        <f t="shared" si="93"/>
        <v>0</v>
      </c>
      <c r="BE251" s="242">
        <f t="shared" si="93"/>
        <v>0</v>
      </c>
      <c r="BF251" s="242">
        <f t="shared" si="93"/>
        <v>0</v>
      </c>
      <c r="BG251" s="242">
        <f t="shared" si="93"/>
        <v>0</v>
      </c>
      <c r="BH251" s="242">
        <f t="shared" si="93"/>
        <v>0</v>
      </c>
      <c r="BI251" s="242">
        <f t="shared" si="93"/>
        <v>0</v>
      </c>
      <c r="BJ251" s="242">
        <f t="shared" si="93"/>
        <v>0</v>
      </c>
      <c r="BK251" s="242">
        <f t="shared" si="93"/>
        <v>0</v>
      </c>
      <c r="BL251" s="242">
        <f t="shared" si="93"/>
        <v>0</v>
      </c>
      <c r="BM251" s="242">
        <f t="shared" si="93"/>
        <v>0</v>
      </c>
      <c r="BN251" s="242">
        <f t="shared" si="93"/>
        <v>0</v>
      </c>
      <c r="BO251" s="242">
        <f t="shared" si="93"/>
        <v>0</v>
      </c>
      <c r="BP251" s="302">
        <f t="shared" si="93"/>
        <v>0</v>
      </c>
    </row>
    <row r="252" spans="1:69">
      <c r="B252" s="1582"/>
      <c r="C252" s="319" t="s">
        <v>212</v>
      </c>
      <c r="D252" s="98"/>
      <c r="E252" s="319"/>
      <c r="F252" s="242">
        <f t="shared" ref="F252:BP252" si="94">F230+F229+F121+F120+F119+F118+F117+F116+F114+F113+F112+F111+F110+F109</f>
        <v>4</v>
      </c>
      <c r="G252" s="242">
        <f t="shared" si="94"/>
        <v>4</v>
      </c>
      <c r="H252" s="242">
        <f t="shared" si="94"/>
        <v>4</v>
      </c>
      <c r="I252" s="242">
        <f t="shared" si="94"/>
        <v>4</v>
      </c>
      <c r="J252" s="242">
        <f t="shared" si="94"/>
        <v>4</v>
      </c>
      <c r="K252" s="242">
        <f t="shared" si="94"/>
        <v>4</v>
      </c>
      <c r="L252" s="242">
        <f t="shared" si="94"/>
        <v>4</v>
      </c>
      <c r="M252" s="242">
        <f t="shared" si="94"/>
        <v>4</v>
      </c>
      <c r="N252" s="242">
        <f t="shared" si="94"/>
        <v>4</v>
      </c>
      <c r="O252" s="242">
        <f t="shared" si="94"/>
        <v>4</v>
      </c>
      <c r="P252" s="242">
        <f t="shared" si="94"/>
        <v>4</v>
      </c>
      <c r="Q252" s="242">
        <f t="shared" si="94"/>
        <v>4</v>
      </c>
      <c r="R252" s="242">
        <f t="shared" si="94"/>
        <v>4</v>
      </c>
      <c r="S252" s="242">
        <f t="shared" si="94"/>
        <v>4</v>
      </c>
      <c r="T252" s="242">
        <f t="shared" si="94"/>
        <v>4</v>
      </c>
      <c r="U252" s="242">
        <f t="shared" si="94"/>
        <v>4</v>
      </c>
      <c r="V252" s="242">
        <f t="shared" si="94"/>
        <v>4</v>
      </c>
      <c r="W252" s="242">
        <f t="shared" si="94"/>
        <v>4</v>
      </c>
      <c r="X252" s="242">
        <f t="shared" si="94"/>
        <v>4</v>
      </c>
      <c r="Y252" s="242">
        <f t="shared" si="94"/>
        <v>4</v>
      </c>
      <c r="Z252" s="242">
        <f t="shared" si="94"/>
        <v>4</v>
      </c>
      <c r="AA252" s="242">
        <f t="shared" si="94"/>
        <v>4</v>
      </c>
      <c r="AB252" s="242">
        <f t="shared" si="94"/>
        <v>4</v>
      </c>
      <c r="AC252" s="242">
        <f t="shared" si="94"/>
        <v>4</v>
      </c>
      <c r="AD252" s="242">
        <f t="shared" si="94"/>
        <v>4</v>
      </c>
      <c r="AE252" s="242">
        <f t="shared" si="94"/>
        <v>4</v>
      </c>
      <c r="AF252" s="242">
        <f t="shared" si="94"/>
        <v>4</v>
      </c>
      <c r="AG252" s="242">
        <f t="shared" si="94"/>
        <v>4</v>
      </c>
      <c r="AH252" s="242">
        <f t="shared" si="94"/>
        <v>4</v>
      </c>
      <c r="AI252" s="242">
        <f t="shared" si="94"/>
        <v>4</v>
      </c>
      <c r="AJ252" s="242">
        <f t="shared" si="94"/>
        <v>4</v>
      </c>
      <c r="AK252" s="242">
        <f t="shared" si="94"/>
        <v>4</v>
      </c>
      <c r="AL252" s="242">
        <f t="shared" si="94"/>
        <v>4</v>
      </c>
      <c r="AM252" s="242">
        <f t="shared" si="94"/>
        <v>4</v>
      </c>
      <c r="AN252" s="242">
        <f t="shared" si="94"/>
        <v>4</v>
      </c>
      <c r="AO252" s="242">
        <f t="shared" si="94"/>
        <v>4</v>
      </c>
      <c r="AP252" s="242">
        <f t="shared" si="94"/>
        <v>4</v>
      </c>
      <c r="AQ252" s="242">
        <f t="shared" si="94"/>
        <v>4</v>
      </c>
      <c r="AR252" s="242">
        <f t="shared" si="94"/>
        <v>4</v>
      </c>
      <c r="AS252" s="242">
        <f t="shared" si="94"/>
        <v>4</v>
      </c>
      <c r="AT252" s="242">
        <f t="shared" si="94"/>
        <v>4</v>
      </c>
      <c r="AU252" s="242">
        <f t="shared" si="94"/>
        <v>4</v>
      </c>
      <c r="AV252" s="242">
        <f t="shared" si="94"/>
        <v>4</v>
      </c>
      <c r="AW252" s="242">
        <f t="shared" si="94"/>
        <v>4</v>
      </c>
      <c r="AX252" s="242">
        <f t="shared" si="94"/>
        <v>4</v>
      </c>
      <c r="AY252" s="242">
        <f t="shared" si="94"/>
        <v>4</v>
      </c>
      <c r="AZ252" s="242">
        <f t="shared" si="94"/>
        <v>4</v>
      </c>
      <c r="BA252" s="242">
        <f t="shared" si="94"/>
        <v>4</v>
      </c>
      <c r="BB252" s="242">
        <f t="shared" si="94"/>
        <v>4</v>
      </c>
      <c r="BC252" s="242">
        <f t="shared" si="94"/>
        <v>4</v>
      </c>
      <c r="BD252" s="242">
        <f t="shared" si="94"/>
        <v>4</v>
      </c>
      <c r="BE252" s="242">
        <f t="shared" si="94"/>
        <v>4</v>
      </c>
      <c r="BF252" s="242">
        <f t="shared" si="94"/>
        <v>4</v>
      </c>
      <c r="BG252" s="242">
        <f t="shared" si="94"/>
        <v>4</v>
      </c>
      <c r="BH252" s="242">
        <f t="shared" si="94"/>
        <v>4</v>
      </c>
      <c r="BI252" s="242">
        <f t="shared" si="94"/>
        <v>4</v>
      </c>
      <c r="BJ252" s="242">
        <f t="shared" si="94"/>
        <v>4</v>
      </c>
      <c r="BK252" s="242">
        <f t="shared" si="94"/>
        <v>4</v>
      </c>
      <c r="BL252" s="242">
        <f t="shared" si="94"/>
        <v>4</v>
      </c>
      <c r="BM252" s="242">
        <f t="shared" si="94"/>
        <v>4</v>
      </c>
      <c r="BN252" s="242">
        <f t="shared" si="94"/>
        <v>4</v>
      </c>
      <c r="BO252" s="242">
        <f t="shared" si="94"/>
        <v>4</v>
      </c>
      <c r="BP252" s="302">
        <f t="shared" si="94"/>
        <v>4</v>
      </c>
    </row>
    <row r="253" spans="1:69">
      <c r="B253" s="1582"/>
      <c r="C253" s="319"/>
      <c r="D253" s="98"/>
      <c r="E253" s="319"/>
      <c r="F253" s="242"/>
      <c r="G253" s="242"/>
      <c r="H253" s="242"/>
      <c r="I253" s="242"/>
      <c r="J253" s="242"/>
      <c r="K253" s="242"/>
      <c r="L253" s="242"/>
      <c r="M253" s="242"/>
      <c r="N253" s="242"/>
      <c r="O253" s="242"/>
      <c r="P253" s="242"/>
      <c r="Q253" s="242"/>
      <c r="R253" s="242"/>
      <c r="S253" s="242"/>
      <c r="T253" s="242"/>
      <c r="U253" s="242"/>
      <c r="V253" s="242"/>
      <c r="W253" s="242"/>
      <c r="X253" s="242"/>
      <c r="Y253" s="242"/>
      <c r="Z253" s="242"/>
      <c r="AA253" s="242"/>
      <c r="AB253" s="242"/>
      <c r="AC253" s="242"/>
      <c r="AD253" s="242"/>
      <c r="AE253" s="242"/>
      <c r="AF253" s="242"/>
      <c r="AG253" s="242"/>
      <c r="AH253" s="242"/>
      <c r="AI253" s="242"/>
      <c r="AJ253" s="242"/>
      <c r="AK253" s="242"/>
      <c r="AL253" s="242"/>
      <c r="AM253" s="242"/>
      <c r="AN253" s="242"/>
      <c r="AO253" s="242"/>
      <c r="AP253" s="242"/>
      <c r="AQ253" s="242"/>
      <c r="AR253" s="242"/>
      <c r="AS253" s="242"/>
      <c r="AT253" s="242"/>
      <c r="AU253" s="242"/>
      <c r="AV253" s="242"/>
      <c r="AW253" s="242"/>
      <c r="AX253" s="242"/>
      <c r="AY253" s="242"/>
      <c r="AZ253" s="242"/>
      <c r="BA253" s="242"/>
      <c r="BB253" s="242"/>
      <c r="BC253" s="242"/>
      <c r="BD253" s="242"/>
      <c r="BE253" s="242"/>
      <c r="BF253" s="242"/>
      <c r="BG253" s="242"/>
      <c r="BH253" s="242"/>
      <c r="BI253" s="242"/>
      <c r="BJ253" s="242"/>
      <c r="BK253" s="242"/>
      <c r="BL253" s="242"/>
      <c r="BM253" s="242"/>
      <c r="BN253" s="242"/>
      <c r="BO253" s="242"/>
      <c r="BP253" s="302"/>
    </row>
    <row r="254" spans="1:69">
      <c r="B254" s="1583"/>
      <c r="C254" s="325" t="s">
        <v>213</v>
      </c>
      <c r="D254" s="99"/>
      <c r="E254" s="325"/>
      <c r="F254" s="328">
        <f>SUM(F249:F252)</f>
        <v>7</v>
      </c>
      <c r="G254" s="328">
        <f t="shared" ref="G254:BP254" si="95">SUM(G249:G252)</f>
        <v>7</v>
      </c>
      <c r="H254" s="328">
        <f t="shared" si="95"/>
        <v>7</v>
      </c>
      <c r="I254" s="328">
        <f t="shared" si="95"/>
        <v>7</v>
      </c>
      <c r="J254" s="328">
        <f t="shared" si="95"/>
        <v>7</v>
      </c>
      <c r="K254" s="328">
        <f t="shared" si="95"/>
        <v>7</v>
      </c>
      <c r="L254" s="328">
        <f t="shared" si="95"/>
        <v>7</v>
      </c>
      <c r="M254" s="328">
        <f t="shared" si="95"/>
        <v>7</v>
      </c>
      <c r="N254" s="328">
        <f t="shared" si="95"/>
        <v>7</v>
      </c>
      <c r="O254" s="328">
        <f t="shared" si="95"/>
        <v>7</v>
      </c>
      <c r="P254" s="328">
        <f t="shared" si="95"/>
        <v>7</v>
      </c>
      <c r="Q254" s="328">
        <f t="shared" si="95"/>
        <v>7</v>
      </c>
      <c r="R254" s="328">
        <f t="shared" si="95"/>
        <v>7</v>
      </c>
      <c r="S254" s="328">
        <f t="shared" si="95"/>
        <v>7</v>
      </c>
      <c r="T254" s="328">
        <f t="shared" si="95"/>
        <v>7</v>
      </c>
      <c r="U254" s="328">
        <f t="shared" si="95"/>
        <v>7</v>
      </c>
      <c r="V254" s="328">
        <f t="shared" si="95"/>
        <v>7</v>
      </c>
      <c r="W254" s="328">
        <f t="shared" si="95"/>
        <v>7</v>
      </c>
      <c r="X254" s="328">
        <f t="shared" si="95"/>
        <v>7</v>
      </c>
      <c r="Y254" s="328">
        <f t="shared" si="95"/>
        <v>7</v>
      </c>
      <c r="Z254" s="328">
        <f t="shared" si="95"/>
        <v>7</v>
      </c>
      <c r="AA254" s="328">
        <f t="shared" si="95"/>
        <v>7</v>
      </c>
      <c r="AB254" s="328">
        <f t="shared" si="95"/>
        <v>7</v>
      </c>
      <c r="AC254" s="328">
        <f t="shared" si="95"/>
        <v>7</v>
      </c>
      <c r="AD254" s="328">
        <f t="shared" si="95"/>
        <v>7</v>
      </c>
      <c r="AE254" s="328">
        <f t="shared" si="95"/>
        <v>7</v>
      </c>
      <c r="AF254" s="328">
        <f t="shared" si="95"/>
        <v>7</v>
      </c>
      <c r="AG254" s="328">
        <f t="shared" si="95"/>
        <v>7</v>
      </c>
      <c r="AH254" s="328">
        <f t="shared" si="95"/>
        <v>7</v>
      </c>
      <c r="AI254" s="328">
        <f t="shared" si="95"/>
        <v>7</v>
      </c>
      <c r="AJ254" s="328">
        <f t="shared" si="95"/>
        <v>7</v>
      </c>
      <c r="AK254" s="328">
        <f t="shared" si="95"/>
        <v>7</v>
      </c>
      <c r="AL254" s="328">
        <f t="shared" si="95"/>
        <v>7</v>
      </c>
      <c r="AM254" s="328">
        <f t="shared" si="95"/>
        <v>7</v>
      </c>
      <c r="AN254" s="328">
        <f t="shared" si="95"/>
        <v>7</v>
      </c>
      <c r="AO254" s="328">
        <f t="shared" si="95"/>
        <v>7</v>
      </c>
      <c r="AP254" s="328">
        <f t="shared" si="95"/>
        <v>7</v>
      </c>
      <c r="AQ254" s="328">
        <f t="shared" si="95"/>
        <v>7</v>
      </c>
      <c r="AR254" s="328">
        <f t="shared" si="95"/>
        <v>7</v>
      </c>
      <c r="AS254" s="328">
        <f t="shared" si="95"/>
        <v>7</v>
      </c>
      <c r="AT254" s="328">
        <f t="shared" si="95"/>
        <v>7</v>
      </c>
      <c r="AU254" s="328">
        <f t="shared" si="95"/>
        <v>7</v>
      </c>
      <c r="AV254" s="328">
        <f t="shared" si="95"/>
        <v>7</v>
      </c>
      <c r="AW254" s="328">
        <f t="shared" si="95"/>
        <v>7</v>
      </c>
      <c r="AX254" s="328">
        <f t="shared" si="95"/>
        <v>7</v>
      </c>
      <c r="AY254" s="328">
        <f t="shared" si="95"/>
        <v>7</v>
      </c>
      <c r="AZ254" s="328">
        <f t="shared" si="95"/>
        <v>7</v>
      </c>
      <c r="BA254" s="328">
        <f t="shared" si="95"/>
        <v>7</v>
      </c>
      <c r="BB254" s="328">
        <f t="shared" si="95"/>
        <v>7</v>
      </c>
      <c r="BC254" s="328">
        <f t="shared" si="95"/>
        <v>7</v>
      </c>
      <c r="BD254" s="328">
        <f t="shared" si="95"/>
        <v>7</v>
      </c>
      <c r="BE254" s="328">
        <f t="shared" si="95"/>
        <v>7</v>
      </c>
      <c r="BF254" s="328">
        <f t="shared" si="95"/>
        <v>7</v>
      </c>
      <c r="BG254" s="328">
        <f t="shared" si="95"/>
        <v>7</v>
      </c>
      <c r="BH254" s="328">
        <f t="shared" si="95"/>
        <v>7</v>
      </c>
      <c r="BI254" s="328">
        <f t="shared" si="95"/>
        <v>7</v>
      </c>
      <c r="BJ254" s="328">
        <f t="shared" si="95"/>
        <v>7</v>
      </c>
      <c r="BK254" s="328">
        <f t="shared" si="95"/>
        <v>7</v>
      </c>
      <c r="BL254" s="328">
        <f t="shared" si="95"/>
        <v>7</v>
      </c>
      <c r="BM254" s="328">
        <f t="shared" si="95"/>
        <v>7</v>
      </c>
      <c r="BN254" s="328">
        <f t="shared" si="95"/>
        <v>7</v>
      </c>
      <c r="BO254" s="328">
        <f t="shared" si="95"/>
        <v>7</v>
      </c>
      <c r="BP254" s="329">
        <f t="shared" si="95"/>
        <v>7</v>
      </c>
    </row>
    <row r="255" spans="1:69">
      <c r="A255" s="98"/>
      <c r="B255" s="320"/>
      <c r="C255" s="98"/>
      <c r="D255" s="98"/>
      <c r="E255" s="98"/>
    </row>
    <row r="256" spans="1:69">
      <c r="A256" s="98"/>
      <c r="B256" s="320"/>
      <c r="C256" s="98"/>
      <c r="D256" s="98"/>
      <c r="E256" s="98"/>
    </row>
    <row r="257" spans="1:69">
      <c r="A257" s="98"/>
      <c r="B257" s="320"/>
      <c r="C257" s="98"/>
    </row>
    <row r="258" spans="1:69">
      <c r="A258" s="98"/>
    </row>
    <row r="259" spans="1:69" ht="18.75">
      <c r="B259" s="43" t="s">
        <v>296</v>
      </c>
    </row>
    <row r="260" spans="1:69" ht="18.75">
      <c r="B260" s="43"/>
    </row>
    <row r="261" spans="1:69">
      <c r="B261">
        <v>1</v>
      </c>
      <c r="C261" t="s">
        <v>302</v>
      </c>
    </row>
    <row r="262" spans="1:69">
      <c r="B262">
        <v>2</v>
      </c>
      <c r="C262" t="s">
        <v>303</v>
      </c>
    </row>
    <row r="263" spans="1:69">
      <c r="B263">
        <v>3</v>
      </c>
      <c r="C263" t="s">
        <v>304</v>
      </c>
    </row>
    <row r="264" spans="1:69" ht="15.75" thickBot="1"/>
    <row r="265" spans="1:69" s="42" customFormat="1" ht="16.5" thickTop="1" thickBot="1">
      <c r="F265" s="491">
        <f>'Investment Appraisal (2)'!$C$5</f>
        <v>2017</v>
      </c>
      <c r="G265" s="491">
        <f>F265+1</f>
        <v>2018</v>
      </c>
      <c r="H265" s="491">
        <f t="shared" ref="H265:BP265" si="96">G265+1</f>
        <v>2019</v>
      </c>
      <c r="I265" s="491">
        <f t="shared" si="96"/>
        <v>2020</v>
      </c>
      <c r="J265" s="491">
        <f t="shared" si="96"/>
        <v>2021</v>
      </c>
      <c r="K265" s="491">
        <f t="shared" si="96"/>
        <v>2022</v>
      </c>
      <c r="L265" s="491">
        <f t="shared" si="96"/>
        <v>2023</v>
      </c>
      <c r="M265" s="491">
        <f t="shared" si="96"/>
        <v>2024</v>
      </c>
      <c r="N265" s="491">
        <f t="shared" si="96"/>
        <v>2025</v>
      </c>
      <c r="O265" s="491">
        <f t="shared" si="96"/>
        <v>2026</v>
      </c>
      <c r="P265" s="491">
        <f t="shared" si="96"/>
        <v>2027</v>
      </c>
      <c r="Q265" s="491">
        <f t="shared" si="96"/>
        <v>2028</v>
      </c>
      <c r="R265" s="491">
        <f t="shared" si="96"/>
        <v>2029</v>
      </c>
      <c r="S265" s="491">
        <f t="shared" si="96"/>
        <v>2030</v>
      </c>
      <c r="T265" s="491">
        <f t="shared" si="96"/>
        <v>2031</v>
      </c>
      <c r="U265" s="491">
        <f t="shared" si="96"/>
        <v>2032</v>
      </c>
      <c r="V265" s="491">
        <f t="shared" si="96"/>
        <v>2033</v>
      </c>
      <c r="W265" s="491">
        <f t="shared" si="96"/>
        <v>2034</v>
      </c>
      <c r="X265" s="491">
        <f t="shared" si="96"/>
        <v>2035</v>
      </c>
      <c r="Y265" s="491">
        <f t="shared" si="96"/>
        <v>2036</v>
      </c>
      <c r="Z265" s="491">
        <f t="shared" si="96"/>
        <v>2037</v>
      </c>
      <c r="AA265" s="491">
        <f t="shared" si="96"/>
        <v>2038</v>
      </c>
      <c r="AB265" s="491">
        <f t="shared" si="96"/>
        <v>2039</v>
      </c>
      <c r="AC265" s="491">
        <f t="shared" si="96"/>
        <v>2040</v>
      </c>
      <c r="AD265" s="491">
        <f t="shared" si="96"/>
        <v>2041</v>
      </c>
      <c r="AE265" s="491">
        <f t="shared" si="96"/>
        <v>2042</v>
      </c>
      <c r="AF265" s="491">
        <f t="shared" si="96"/>
        <v>2043</v>
      </c>
      <c r="AG265" s="491">
        <f t="shared" si="96"/>
        <v>2044</v>
      </c>
      <c r="AH265" s="491">
        <f t="shared" si="96"/>
        <v>2045</v>
      </c>
      <c r="AI265" s="491">
        <f t="shared" si="96"/>
        <v>2046</v>
      </c>
      <c r="AJ265" s="491">
        <f t="shared" si="96"/>
        <v>2047</v>
      </c>
      <c r="AK265" s="491">
        <f t="shared" si="96"/>
        <v>2048</v>
      </c>
      <c r="AL265" s="491">
        <f t="shared" si="96"/>
        <v>2049</v>
      </c>
      <c r="AM265" s="491">
        <f t="shared" si="96"/>
        <v>2050</v>
      </c>
      <c r="AN265" s="491">
        <f t="shared" si="96"/>
        <v>2051</v>
      </c>
      <c r="AO265" s="491">
        <f t="shared" si="96"/>
        <v>2052</v>
      </c>
      <c r="AP265" s="491">
        <f t="shared" si="96"/>
        <v>2053</v>
      </c>
      <c r="AQ265" s="491">
        <f t="shared" si="96"/>
        <v>2054</v>
      </c>
      <c r="AR265" s="491">
        <f t="shared" si="96"/>
        <v>2055</v>
      </c>
      <c r="AS265" s="491">
        <f t="shared" si="96"/>
        <v>2056</v>
      </c>
      <c r="AT265" s="491">
        <f t="shared" si="96"/>
        <v>2057</v>
      </c>
      <c r="AU265" s="491">
        <f t="shared" si="96"/>
        <v>2058</v>
      </c>
      <c r="AV265" s="491">
        <f t="shared" si="96"/>
        <v>2059</v>
      </c>
      <c r="AW265" s="491">
        <f t="shared" si="96"/>
        <v>2060</v>
      </c>
      <c r="AX265" s="491">
        <f t="shared" si="96"/>
        <v>2061</v>
      </c>
      <c r="AY265" s="491">
        <f t="shared" si="96"/>
        <v>2062</v>
      </c>
      <c r="AZ265" s="491">
        <f t="shared" si="96"/>
        <v>2063</v>
      </c>
      <c r="BA265" s="491">
        <f t="shared" si="96"/>
        <v>2064</v>
      </c>
      <c r="BB265" s="491">
        <f t="shared" si="96"/>
        <v>2065</v>
      </c>
      <c r="BC265" s="491">
        <f t="shared" si="96"/>
        <v>2066</v>
      </c>
      <c r="BD265" s="491">
        <f t="shared" si="96"/>
        <v>2067</v>
      </c>
      <c r="BE265" s="491">
        <f t="shared" si="96"/>
        <v>2068</v>
      </c>
      <c r="BF265" s="491">
        <f t="shared" si="96"/>
        <v>2069</v>
      </c>
      <c r="BG265" s="491">
        <f t="shared" si="96"/>
        <v>2070</v>
      </c>
      <c r="BH265" s="491">
        <f t="shared" si="96"/>
        <v>2071</v>
      </c>
      <c r="BI265" s="491">
        <f t="shared" si="96"/>
        <v>2072</v>
      </c>
      <c r="BJ265" s="491">
        <f t="shared" si="96"/>
        <v>2073</v>
      </c>
      <c r="BK265" s="491">
        <f t="shared" si="96"/>
        <v>2074</v>
      </c>
      <c r="BL265" s="491">
        <f t="shared" si="96"/>
        <v>2075</v>
      </c>
      <c r="BM265" s="491">
        <f t="shared" si="96"/>
        <v>2076</v>
      </c>
      <c r="BN265" s="491">
        <f t="shared" si="96"/>
        <v>2077</v>
      </c>
      <c r="BO265" s="491">
        <f t="shared" si="96"/>
        <v>2078</v>
      </c>
      <c r="BP265" s="491">
        <f t="shared" si="96"/>
        <v>2079</v>
      </c>
    </row>
    <row r="266" spans="1:69" ht="15.75" thickTop="1">
      <c r="A266" s="94"/>
      <c r="B266" s="98"/>
      <c r="C266" s="98"/>
      <c r="D266" s="98"/>
      <c r="E266" s="338" t="s">
        <v>305</v>
      </c>
      <c r="F266" s="81">
        <f>HLOOKUP(F265,'Inflation Index'!$20:$25,2,FALSE)</f>
        <v>1.0249999999999999</v>
      </c>
      <c r="G266" s="81">
        <f>HLOOKUP(G265,'Inflation Index'!$20:$25,2,FALSE)</f>
        <v>1.0506249999999997</v>
      </c>
      <c r="H266" s="81">
        <f>HLOOKUP(H265,'Inflation Index'!$20:$25,2,FALSE)</f>
        <v>1.0768906249999997</v>
      </c>
      <c r="I266" s="81">
        <f>HLOOKUP(I265,'Inflation Index'!$20:$25,2,FALSE)</f>
        <v>1.1038128906249995</v>
      </c>
      <c r="J266" s="81">
        <f>HLOOKUP(J265,'Inflation Index'!$20:$25,2,FALSE)</f>
        <v>1.1314082128906244</v>
      </c>
      <c r="K266" s="81">
        <f>HLOOKUP(K265,'Inflation Index'!$20:$25,2,FALSE)</f>
        <v>1.15969341821289</v>
      </c>
      <c r="L266" s="81">
        <f>HLOOKUP(L265,'Inflation Index'!$20:$25,2,FALSE)</f>
        <v>1.1886857536682121</v>
      </c>
      <c r="M266" s="81">
        <f>HLOOKUP(M265,'Inflation Index'!$20:$25,2,FALSE)</f>
        <v>1.2184028975099173</v>
      </c>
      <c r="N266" s="81">
        <f>HLOOKUP(N265,'Inflation Index'!$20:$25,2,FALSE)</f>
        <v>1.2488629699476652</v>
      </c>
      <c r="O266" s="81">
        <f>HLOOKUP(O265,'Inflation Index'!$20:$25,2,FALSE)</f>
        <v>1.2800845441963564</v>
      </c>
      <c r="P266" s="81">
        <f>HLOOKUP(P265,'Inflation Index'!$20:$25,2,FALSE)</f>
        <v>1.3120866578012653</v>
      </c>
      <c r="Q266" s="81">
        <f>HLOOKUP(Q265,'Inflation Index'!$20:$25,2,FALSE)</f>
        <v>1.3448888242462969</v>
      </c>
      <c r="R266" s="81">
        <f>HLOOKUP(R265,'Inflation Index'!$20:$25,2,FALSE)</f>
        <v>1.378511044852454</v>
      </c>
      <c r="S266" s="81">
        <f>HLOOKUP(S265,'Inflation Index'!$20:$25,2,FALSE)</f>
        <v>1.4129738209737652</v>
      </c>
      <c r="T266" s="81">
        <f>HLOOKUP(T265,'Inflation Index'!$20:$25,2,FALSE)</f>
        <v>1.4482981664981094</v>
      </c>
      <c r="U266" s="81">
        <f>HLOOKUP(U265,'Inflation Index'!$20:$25,2,FALSE)</f>
        <v>1.484505620660562</v>
      </c>
      <c r="V266" s="81">
        <f>HLOOKUP(V265,'Inflation Index'!$20:$25,2,FALSE)</f>
        <v>1.5216182611770759</v>
      </c>
      <c r="W266" s="81">
        <f>HLOOKUP(W265,'Inflation Index'!$20:$25,2,FALSE)</f>
        <v>1.5596587177065027</v>
      </c>
      <c r="X266" s="81">
        <f>HLOOKUP(X265,'Inflation Index'!$20:$25,2,FALSE)</f>
        <v>1.5986501856491651</v>
      </c>
      <c r="Y266" s="81">
        <f>HLOOKUP(Y265,'Inflation Index'!$20:$25,2,FALSE)</f>
        <v>1.6386164402903942</v>
      </c>
      <c r="Z266" s="81">
        <f>HLOOKUP(Z265,'Inflation Index'!$20:$25,2,FALSE)</f>
        <v>1.6795818512976539</v>
      </c>
      <c r="AA266" s="81">
        <f>HLOOKUP(AA265,'Inflation Index'!$20:$25,2,FALSE)</f>
        <v>1.721571397580095</v>
      </c>
      <c r="AB266" s="81">
        <f>HLOOKUP(AB265,'Inflation Index'!$20:$25,2,FALSE)</f>
        <v>1.7646106825195971</v>
      </c>
      <c r="AC266" s="81">
        <f>HLOOKUP(AC265,'Inflation Index'!$20:$25,2,FALSE)</f>
        <v>1.8087259495825871</v>
      </c>
      <c r="AD266" s="81">
        <f>HLOOKUP(AD265,'Inflation Index'!$20:$25,2,FALSE)</f>
        <v>1.8539440983221516</v>
      </c>
      <c r="AE266" s="81">
        <f>HLOOKUP(AE265,'Inflation Index'!$20:$25,2,FALSE)</f>
        <v>1.9002927007802053</v>
      </c>
      <c r="AF266" s="81">
        <f>HLOOKUP(AF265,'Inflation Index'!$20:$25,2,FALSE)</f>
        <v>1.9478000182997102</v>
      </c>
      <c r="AG266" s="81">
        <f>HLOOKUP(AG265,'Inflation Index'!$20:$25,2,FALSE)</f>
        <v>1.9964950187572026</v>
      </c>
      <c r="AH266" s="81">
        <f>HLOOKUP(AH265,'Inflation Index'!$20:$25,2,FALSE)</f>
        <v>2.0464073942261325</v>
      </c>
      <c r="AI266" s="81">
        <f>HLOOKUP(AI265,'Inflation Index'!$20:$25,2,FALSE)</f>
        <v>2.0975675790817858</v>
      </c>
      <c r="AJ266" s="81">
        <f>HLOOKUP(AJ265,'Inflation Index'!$20:$25,2,FALSE)</f>
        <v>2.1500067685588302</v>
      </c>
      <c r="AK266" s="81">
        <f>HLOOKUP(AK265,'Inflation Index'!$20:$25,2,FALSE)</f>
        <v>2.203756937772801</v>
      </c>
      <c r="AL266" s="81">
        <f>HLOOKUP(AL265,'Inflation Index'!$20:$25,2,FALSE)</f>
        <v>2.2588508612171205</v>
      </c>
      <c r="AM266" s="81">
        <f>HLOOKUP(AM265,'Inflation Index'!$20:$25,2,FALSE)</f>
        <v>2.3153221327475482</v>
      </c>
      <c r="AN266" s="81">
        <f>HLOOKUP(AN265,'Inflation Index'!$20:$25,2,FALSE)</f>
        <v>2.3732051860662366</v>
      </c>
      <c r="AO266" s="81">
        <f>HLOOKUP(AO265,'Inflation Index'!$20:$25,2,FALSE)</f>
        <v>2.4325353157178924</v>
      </c>
      <c r="AP266" s="81">
        <f>HLOOKUP(AP265,'Inflation Index'!$20:$25,2,FALSE)</f>
        <v>2.4933486986108395</v>
      </c>
      <c r="AQ266" s="81">
        <f>HLOOKUP(AQ265,'Inflation Index'!$20:$25,2,FALSE)</f>
        <v>2.5556824160761105</v>
      </c>
      <c r="AR266" s="81">
        <f>HLOOKUP(AR265,'Inflation Index'!$20:$25,2,FALSE)</f>
        <v>2.6195744764780131</v>
      </c>
      <c r="AS266" s="81">
        <f>HLOOKUP(AS265,'Inflation Index'!$20:$25,2,FALSE)</f>
        <v>2.6850638383899632</v>
      </c>
      <c r="AT266" s="81">
        <f>HLOOKUP(AT265,'Inflation Index'!$20:$25,2,FALSE)</f>
        <v>2.7521904343497123</v>
      </c>
      <c r="AU266" s="81">
        <f>HLOOKUP(AU265,'Inflation Index'!$20:$25,2,FALSE)</f>
        <v>2.8209951952084547</v>
      </c>
      <c r="AV266" s="81">
        <f>HLOOKUP(AV265,'Inflation Index'!$20:$25,2,FALSE)</f>
        <v>2.8915200750886658</v>
      </c>
      <c r="AW266" s="81">
        <f>HLOOKUP(AW265,'Inflation Index'!$20:$25,2,FALSE)</f>
        <v>2.9638080769658819</v>
      </c>
      <c r="AX266" s="81">
        <f>HLOOKUP(AX265,'Inflation Index'!$20:$25,2,FALSE)</f>
        <v>3.0379032788900289</v>
      </c>
      <c r="AY266" s="81">
        <f>HLOOKUP(AY265,'Inflation Index'!$20:$25,2,FALSE)</f>
        <v>3.113850860862279</v>
      </c>
      <c r="AZ266" s="81">
        <f>HLOOKUP(AZ265,'Inflation Index'!$20:$25,2,FALSE)</f>
        <v>3.1916971323838355</v>
      </c>
      <c r="BA266" s="81">
        <f>HLOOKUP(BA265,'Inflation Index'!$20:$25,2,FALSE)</f>
        <v>3.2714895606934311</v>
      </c>
      <c r="BB266" s="81">
        <f>HLOOKUP(BB265,'Inflation Index'!$20:$25,2,FALSE)</f>
        <v>3.3532767997107671</v>
      </c>
      <c r="BC266" s="81">
        <f>HLOOKUP(BC265,'Inflation Index'!$20:$25,2,FALSE)</f>
        <v>3.4371087197035362</v>
      </c>
      <c r="BD266" s="81">
        <f>HLOOKUP(BD265,'Inflation Index'!$20:$25,2,FALSE)</f>
        <v>3.5230364376961241</v>
      </c>
      <c r="BE266" s="81">
        <f>HLOOKUP(BE265,'Inflation Index'!$20:$25,2,FALSE)</f>
        <v>3.6111123486385264</v>
      </c>
      <c r="BF266" s="81">
        <f>HLOOKUP(BF265,'Inflation Index'!$20:$25,2,FALSE)</f>
        <v>3.7013901573544894</v>
      </c>
      <c r="BG266" s="81">
        <f>HLOOKUP(BG265,'Inflation Index'!$20:$25,2,FALSE)</f>
        <v>3.7939249112883511</v>
      </c>
      <c r="BH266" s="81">
        <f>HLOOKUP(BH265,'Inflation Index'!$20:$25,2,FALSE)</f>
        <v>3.8887730340705593</v>
      </c>
      <c r="BI266" s="81">
        <f>HLOOKUP(BI265,'Inflation Index'!$20:$25,2,FALSE)</f>
        <v>3.985992359922323</v>
      </c>
      <c r="BJ266" s="81">
        <f>HLOOKUP(BJ265,'Inflation Index'!$20:$25,2,FALSE)</f>
        <v>4.0856421689203808</v>
      </c>
      <c r="BK266" s="81">
        <f>HLOOKUP(BK265,'Inflation Index'!$20:$25,2,FALSE)</f>
        <v>4.1877832231433896</v>
      </c>
      <c r="BL266" s="81">
        <f>HLOOKUP(BL265,'Inflation Index'!$20:$25,2,FALSE)</f>
        <v>4.2924778037219742</v>
      </c>
      <c r="BM266" s="81">
        <f>HLOOKUP(BM265,'Inflation Index'!$20:$25,2,FALSE)</f>
        <v>4.3997897488150226</v>
      </c>
      <c r="BN266" s="81" t="e">
        <f>HLOOKUP(BN265,'Inflation Index'!$20:$25,2,FALSE)</f>
        <v>#N/A</v>
      </c>
      <c r="BO266" s="81" t="e">
        <f>HLOOKUP(BO265,'Inflation Index'!$20:$25,2,FALSE)</f>
        <v>#N/A</v>
      </c>
      <c r="BP266" s="81" t="e">
        <f>HLOOKUP(BP265,'Inflation Index'!$20:$25,2,FALSE)</f>
        <v>#N/A</v>
      </c>
      <c r="BQ266" s="255"/>
    </row>
    <row r="267" spans="1:69" s="42" customFormat="1">
      <c r="A267" s="94"/>
      <c r="B267" s="94"/>
      <c r="C267" s="94"/>
      <c r="D267" s="94"/>
      <c r="E267" s="94"/>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73"/>
      <c r="AE267" s="273"/>
      <c r="AF267" s="273"/>
      <c r="AG267" s="273"/>
      <c r="AH267" s="273"/>
      <c r="AI267" s="273"/>
      <c r="AJ267" s="273"/>
      <c r="AK267" s="273"/>
      <c r="AL267" s="273"/>
      <c r="AM267" s="273"/>
      <c r="AN267" s="273"/>
      <c r="AO267" s="273"/>
      <c r="AP267" s="273"/>
      <c r="AQ267" s="273"/>
      <c r="AR267" s="273"/>
      <c r="AS267" s="273"/>
      <c r="AT267" s="273"/>
      <c r="AU267" s="273"/>
      <c r="AV267" s="273"/>
      <c r="AW267" s="273"/>
      <c r="AX267" s="273"/>
      <c r="AY267" s="273"/>
      <c r="AZ267" s="273"/>
      <c r="BA267" s="273"/>
      <c r="BB267" s="273"/>
      <c r="BC267" s="273"/>
      <c r="BD267" s="273"/>
      <c r="BE267" s="273"/>
      <c r="BF267" s="273"/>
      <c r="BG267" s="273"/>
      <c r="BH267" s="273"/>
      <c r="BI267" s="273"/>
      <c r="BJ267" s="273"/>
      <c r="BK267" s="273"/>
      <c r="BL267" s="273"/>
      <c r="BM267" s="273"/>
      <c r="BN267" s="273"/>
      <c r="BO267" s="273"/>
      <c r="BP267" s="273"/>
      <c r="BQ267" s="94"/>
    </row>
    <row r="268" spans="1:69" s="60" customFormat="1">
      <c r="B268" s="1589" t="s">
        <v>297</v>
      </c>
      <c r="C268" s="86" t="s">
        <v>300</v>
      </c>
      <c r="D268" s="86"/>
      <c r="E268" s="86"/>
      <c r="F268" s="342">
        <f>'3. Inputs'!G310</f>
        <v>-5000</v>
      </c>
      <c r="G268" s="86">
        <f>F268</f>
        <v>-5000</v>
      </c>
      <c r="H268" s="86">
        <f t="shared" ref="H268:BP268" si="97">G268</f>
        <v>-5000</v>
      </c>
      <c r="I268" s="86">
        <f t="shared" si="97"/>
        <v>-5000</v>
      </c>
      <c r="J268" s="86">
        <f t="shared" si="97"/>
        <v>-5000</v>
      </c>
      <c r="K268" s="86">
        <f t="shared" si="97"/>
        <v>-5000</v>
      </c>
      <c r="L268" s="86">
        <f t="shared" si="97"/>
        <v>-5000</v>
      </c>
      <c r="M268" s="86">
        <f t="shared" si="97"/>
        <v>-5000</v>
      </c>
      <c r="N268" s="86">
        <f t="shared" si="97"/>
        <v>-5000</v>
      </c>
      <c r="O268" s="86">
        <f t="shared" si="97"/>
        <v>-5000</v>
      </c>
      <c r="P268" s="86">
        <f t="shared" si="97"/>
        <v>-5000</v>
      </c>
      <c r="Q268" s="86">
        <f t="shared" si="97"/>
        <v>-5000</v>
      </c>
      <c r="R268" s="86">
        <f t="shared" si="97"/>
        <v>-5000</v>
      </c>
      <c r="S268" s="86">
        <f t="shared" si="97"/>
        <v>-5000</v>
      </c>
      <c r="T268" s="86">
        <f t="shared" si="97"/>
        <v>-5000</v>
      </c>
      <c r="U268" s="86">
        <f t="shared" si="97"/>
        <v>-5000</v>
      </c>
      <c r="V268" s="86">
        <f t="shared" si="97"/>
        <v>-5000</v>
      </c>
      <c r="W268" s="86">
        <f t="shared" si="97"/>
        <v>-5000</v>
      </c>
      <c r="X268" s="86">
        <f t="shared" si="97"/>
        <v>-5000</v>
      </c>
      <c r="Y268" s="86">
        <f t="shared" si="97"/>
        <v>-5000</v>
      </c>
      <c r="Z268" s="86">
        <f t="shared" si="97"/>
        <v>-5000</v>
      </c>
      <c r="AA268" s="86">
        <f t="shared" si="97"/>
        <v>-5000</v>
      </c>
      <c r="AB268" s="86">
        <f t="shared" si="97"/>
        <v>-5000</v>
      </c>
      <c r="AC268" s="86">
        <f t="shared" si="97"/>
        <v>-5000</v>
      </c>
      <c r="AD268" s="86">
        <f t="shared" si="97"/>
        <v>-5000</v>
      </c>
      <c r="AE268" s="86">
        <f t="shared" si="97"/>
        <v>-5000</v>
      </c>
      <c r="AF268" s="86">
        <f t="shared" si="97"/>
        <v>-5000</v>
      </c>
      <c r="AG268" s="86">
        <f t="shared" si="97"/>
        <v>-5000</v>
      </c>
      <c r="AH268" s="86">
        <f t="shared" si="97"/>
        <v>-5000</v>
      </c>
      <c r="AI268" s="86">
        <f t="shared" si="97"/>
        <v>-5000</v>
      </c>
      <c r="AJ268" s="86">
        <f t="shared" si="97"/>
        <v>-5000</v>
      </c>
      <c r="AK268" s="86">
        <f t="shared" si="97"/>
        <v>-5000</v>
      </c>
      <c r="AL268" s="86">
        <f t="shared" si="97"/>
        <v>-5000</v>
      </c>
      <c r="AM268" s="86">
        <f t="shared" si="97"/>
        <v>-5000</v>
      </c>
      <c r="AN268" s="86">
        <f t="shared" si="97"/>
        <v>-5000</v>
      </c>
      <c r="AO268" s="86">
        <f t="shared" si="97"/>
        <v>-5000</v>
      </c>
      <c r="AP268" s="86">
        <f t="shared" si="97"/>
        <v>-5000</v>
      </c>
      <c r="AQ268" s="86">
        <f t="shared" si="97"/>
        <v>-5000</v>
      </c>
      <c r="AR268" s="86">
        <f t="shared" si="97"/>
        <v>-5000</v>
      </c>
      <c r="AS268" s="86">
        <f t="shared" si="97"/>
        <v>-5000</v>
      </c>
      <c r="AT268" s="86">
        <f t="shared" si="97"/>
        <v>-5000</v>
      </c>
      <c r="AU268" s="86">
        <f t="shared" si="97"/>
        <v>-5000</v>
      </c>
      <c r="AV268" s="86">
        <f t="shared" si="97"/>
        <v>-5000</v>
      </c>
      <c r="AW268" s="86">
        <f t="shared" si="97"/>
        <v>-5000</v>
      </c>
      <c r="AX268" s="86">
        <f t="shared" si="97"/>
        <v>-5000</v>
      </c>
      <c r="AY268" s="86">
        <f t="shared" si="97"/>
        <v>-5000</v>
      </c>
      <c r="AZ268" s="86">
        <f t="shared" si="97"/>
        <v>-5000</v>
      </c>
      <c r="BA268" s="86">
        <f t="shared" si="97"/>
        <v>-5000</v>
      </c>
      <c r="BB268" s="86">
        <f t="shared" si="97"/>
        <v>-5000</v>
      </c>
      <c r="BC268" s="86">
        <f t="shared" si="97"/>
        <v>-5000</v>
      </c>
      <c r="BD268" s="86">
        <f t="shared" si="97"/>
        <v>-5000</v>
      </c>
      <c r="BE268" s="86">
        <f t="shared" si="97"/>
        <v>-5000</v>
      </c>
      <c r="BF268" s="86">
        <f t="shared" si="97"/>
        <v>-5000</v>
      </c>
      <c r="BG268" s="86">
        <f t="shared" si="97"/>
        <v>-5000</v>
      </c>
      <c r="BH268" s="86">
        <f t="shared" si="97"/>
        <v>-5000</v>
      </c>
      <c r="BI268" s="86">
        <f t="shared" si="97"/>
        <v>-5000</v>
      </c>
      <c r="BJ268" s="86">
        <f t="shared" si="97"/>
        <v>-5000</v>
      </c>
      <c r="BK268" s="86">
        <f t="shared" si="97"/>
        <v>-5000</v>
      </c>
      <c r="BL268" s="86">
        <f t="shared" si="97"/>
        <v>-5000</v>
      </c>
      <c r="BM268" s="86">
        <f t="shared" si="97"/>
        <v>-5000</v>
      </c>
      <c r="BN268" s="86">
        <f t="shared" si="97"/>
        <v>-5000</v>
      </c>
      <c r="BO268" s="86">
        <f t="shared" si="97"/>
        <v>-5000</v>
      </c>
      <c r="BP268" s="130">
        <f t="shared" si="97"/>
        <v>-5000</v>
      </c>
    </row>
    <row r="269" spans="1:69" s="60" customFormat="1">
      <c r="B269" s="1590"/>
      <c r="C269" s="122" t="s">
        <v>301</v>
      </c>
      <c r="D269" s="122"/>
      <c r="E269" s="122"/>
      <c r="F269" s="118">
        <f>'3. Inputs'!G311</f>
        <v>-177</v>
      </c>
      <c r="G269" s="122">
        <f>$F$269*G266</f>
        <v>-185.96062499999994</v>
      </c>
      <c r="H269" s="122">
        <f t="shared" ref="H269:BP269" si="98">$F$269*H266</f>
        <v>-190.60964062499994</v>
      </c>
      <c r="I269" s="122">
        <f t="shared" si="98"/>
        <v>-195.37488164062492</v>
      </c>
      <c r="J269" s="122">
        <f t="shared" si="98"/>
        <v>-200.25925368164053</v>
      </c>
      <c r="K269" s="122">
        <f t="shared" si="98"/>
        <v>-205.26573502368151</v>
      </c>
      <c r="L269" s="122">
        <f t="shared" si="98"/>
        <v>-210.39737839927352</v>
      </c>
      <c r="M269" s="122">
        <f t="shared" si="98"/>
        <v>-215.65731285925534</v>
      </c>
      <c r="N269" s="122">
        <f t="shared" si="98"/>
        <v>-221.04874568073674</v>
      </c>
      <c r="O269" s="122">
        <f t="shared" si="98"/>
        <v>-226.57496432275508</v>
      </c>
      <c r="P269" s="122">
        <f t="shared" si="98"/>
        <v>-232.23933843082395</v>
      </c>
      <c r="Q269" s="122">
        <f t="shared" si="98"/>
        <v>-238.04532189159454</v>
      </c>
      <c r="R269" s="122">
        <f t="shared" si="98"/>
        <v>-243.99645493888437</v>
      </c>
      <c r="S269" s="122">
        <f t="shared" si="98"/>
        <v>-250.09636631235645</v>
      </c>
      <c r="T269" s="122">
        <f t="shared" si="98"/>
        <v>-256.34877547016538</v>
      </c>
      <c r="U269" s="122">
        <f t="shared" si="98"/>
        <v>-262.75749485691949</v>
      </c>
      <c r="V269" s="122">
        <f t="shared" si="98"/>
        <v>-269.32643222834241</v>
      </c>
      <c r="W269" s="122">
        <f t="shared" si="98"/>
        <v>-276.05959303405098</v>
      </c>
      <c r="X269" s="122">
        <f t="shared" si="98"/>
        <v>-282.96108285990221</v>
      </c>
      <c r="Y269" s="122">
        <f t="shared" si="98"/>
        <v>-290.0351099313998</v>
      </c>
      <c r="Z269" s="122">
        <f t="shared" si="98"/>
        <v>-297.28598767968475</v>
      </c>
      <c r="AA269" s="122">
        <f t="shared" si="98"/>
        <v>-304.71813737167685</v>
      </c>
      <c r="AB269" s="122">
        <f t="shared" si="98"/>
        <v>-312.33609080596869</v>
      </c>
      <c r="AC269" s="122">
        <f t="shared" si="98"/>
        <v>-320.1444930761179</v>
      </c>
      <c r="AD269" s="122">
        <f t="shared" si="98"/>
        <v>-328.14810540302085</v>
      </c>
      <c r="AE269" s="122">
        <f t="shared" si="98"/>
        <v>-336.35180803809635</v>
      </c>
      <c r="AF269" s="122">
        <f t="shared" si="98"/>
        <v>-344.76060323904869</v>
      </c>
      <c r="AG269" s="122">
        <f t="shared" si="98"/>
        <v>-353.37961832002486</v>
      </c>
      <c r="AH269" s="122">
        <f t="shared" si="98"/>
        <v>-362.21410877802543</v>
      </c>
      <c r="AI269" s="122">
        <f t="shared" si="98"/>
        <v>-371.26946149747607</v>
      </c>
      <c r="AJ269" s="122">
        <f t="shared" si="98"/>
        <v>-380.55119803491294</v>
      </c>
      <c r="AK269" s="122">
        <f t="shared" si="98"/>
        <v>-390.06497798578579</v>
      </c>
      <c r="AL269" s="122">
        <f t="shared" si="98"/>
        <v>-399.81660243543035</v>
      </c>
      <c r="AM269" s="122">
        <f t="shared" si="98"/>
        <v>-409.812017496316</v>
      </c>
      <c r="AN269" s="122">
        <f t="shared" si="98"/>
        <v>-420.05731793372388</v>
      </c>
      <c r="AO269" s="122">
        <f t="shared" si="98"/>
        <v>-430.55875088206693</v>
      </c>
      <c r="AP269" s="122">
        <f t="shared" si="98"/>
        <v>-441.3227196541186</v>
      </c>
      <c r="AQ269" s="122">
        <f t="shared" si="98"/>
        <v>-452.35578764547154</v>
      </c>
      <c r="AR269" s="122">
        <f t="shared" si="98"/>
        <v>-463.66468233660834</v>
      </c>
      <c r="AS269" s="122">
        <f t="shared" si="98"/>
        <v>-475.25629939502346</v>
      </c>
      <c r="AT269" s="122">
        <f t="shared" si="98"/>
        <v>-487.1377068798991</v>
      </c>
      <c r="AU269" s="122">
        <f t="shared" si="98"/>
        <v>-499.3161495518965</v>
      </c>
      <c r="AV269" s="122">
        <f t="shared" si="98"/>
        <v>-511.79905329069385</v>
      </c>
      <c r="AW269" s="122">
        <f t="shared" si="98"/>
        <v>-524.5940296229611</v>
      </c>
      <c r="AX269" s="122">
        <f t="shared" si="98"/>
        <v>-537.70888036353506</v>
      </c>
      <c r="AY269" s="122">
        <f t="shared" si="98"/>
        <v>-551.15160237262342</v>
      </c>
      <c r="AZ269" s="122">
        <f t="shared" si="98"/>
        <v>-564.93039243193891</v>
      </c>
      <c r="BA269" s="122">
        <f t="shared" si="98"/>
        <v>-579.05365224273726</v>
      </c>
      <c r="BB269" s="122">
        <f t="shared" si="98"/>
        <v>-593.52999354880581</v>
      </c>
      <c r="BC269" s="122">
        <f t="shared" si="98"/>
        <v>-608.36824338752592</v>
      </c>
      <c r="BD269" s="122">
        <f t="shared" si="98"/>
        <v>-623.57744947221397</v>
      </c>
      <c r="BE269" s="122">
        <f t="shared" si="98"/>
        <v>-639.1668857090192</v>
      </c>
      <c r="BF269" s="122">
        <f t="shared" si="98"/>
        <v>-655.14605785174467</v>
      </c>
      <c r="BG269" s="122">
        <f t="shared" si="98"/>
        <v>-671.52470929803815</v>
      </c>
      <c r="BH269" s="122">
        <f t="shared" si="98"/>
        <v>-688.31282703048896</v>
      </c>
      <c r="BI269" s="122">
        <f t="shared" si="98"/>
        <v>-705.52064770625122</v>
      </c>
      <c r="BJ269" s="122">
        <f t="shared" si="98"/>
        <v>-723.15866389890743</v>
      </c>
      <c r="BK269" s="122">
        <f t="shared" si="98"/>
        <v>-741.23763049638001</v>
      </c>
      <c r="BL269" s="122">
        <f t="shared" si="98"/>
        <v>-759.76857125878939</v>
      </c>
      <c r="BM269" s="122">
        <f t="shared" si="98"/>
        <v>-778.76278554025896</v>
      </c>
      <c r="BN269" s="122" t="e">
        <f t="shared" si="98"/>
        <v>#N/A</v>
      </c>
      <c r="BO269" s="122" t="e">
        <f t="shared" si="98"/>
        <v>#N/A</v>
      </c>
      <c r="BP269" s="123" t="e">
        <f t="shared" si="98"/>
        <v>#N/A</v>
      </c>
    </row>
    <row r="270" spans="1:69" s="60" customFormat="1">
      <c r="B270" s="1591"/>
      <c r="C270" s="140" t="s">
        <v>297</v>
      </c>
      <c r="D270" s="140"/>
      <c r="E270" s="140"/>
      <c r="F270" s="343">
        <f>'3. Inputs'!G312</f>
        <v>-255</v>
      </c>
      <c r="G270" s="140">
        <f>$F$270*G266</f>
        <v>-267.9093749999999</v>
      </c>
      <c r="H270" s="140">
        <f t="shared" ref="H270:BP270" si="99">$F$270*H266</f>
        <v>-274.60710937499994</v>
      </c>
      <c r="I270" s="140">
        <f t="shared" si="99"/>
        <v>-281.47228710937486</v>
      </c>
      <c r="J270" s="140">
        <f t="shared" si="99"/>
        <v>-288.50909428710924</v>
      </c>
      <c r="K270" s="140">
        <f t="shared" si="99"/>
        <v>-295.72182164428693</v>
      </c>
      <c r="L270" s="140">
        <f t="shared" si="99"/>
        <v>-303.11486718539408</v>
      </c>
      <c r="M270" s="140">
        <f t="shared" si="99"/>
        <v>-310.6927388650289</v>
      </c>
      <c r="N270" s="140">
        <f t="shared" si="99"/>
        <v>-318.46005733665464</v>
      </c>
      <c r="O270" s="140">
        <f t="shared" si="99"/>
        <v>-326.42155877007087</v>
      </c>
      <c r="P270" s="140">
        <f t="shared" si="99"/>
        <v>-334.58209773932265</v>
      </c>
      <c r="Q270" s="140">
        <f t="shared" si="99"/>
        <v>-342.94665018280568</v>
      </c>
      <c r="R270" s="140">
        <f t="shared" si="99"/>
        <v>-351.52031643737575</v>
      </c>
      <c r="S270" s="140">
        <f t="shared" si="99"/>
        <v>-360.30832434831012</v>
      </c>
      <c r="T270" s="140">
        <f t="shared" si="99"/>
        <v>-369.31603245701791</v>
      </c>
      <c r="U270" s="140">
        <f t="shared" si="99"/>
        <v>-378.54893326844331</v>
      </c>
      <c r="V270" s="140">
        <f t="shared" si="99"/>
        <v>-388.01265660015434</v>
      </c>
      <c r="W270" s="140">
        <f t="shared" si="99"/>
        <v>-397.71297301515818</v>
      </c>
      <c r="X270" s="140">
        <f t="shared" si="99"/>
        <v>-407.65579734053711</v>
      </c>
      <c r="Y270" s="140">
        <f t="shared" si="99"/>
        <v>-417.84719227405054</v>
      </c>
      <c r="Z270" s="140">
        <f t="shared" si="99"/>
        <v>-428.29337208090175</v>
      </c>
      <c r="AA270" s="140">
        <f t="shared" si="99"/>
        <v>-439.00070638292425</v>
      </c>
      <c r="AB270" s="140">
        <f t="shared" si="99"/>
        <v>-449.97572404249723</v>
      </c>
      <c r="AC270" s="140">
        <f t="shared" si="99"/>
        <v>-461.22511714355971</v>
      </c>
      <c r="AD270" s="140">
        <f t="shared" si="99"/>
        <v>-472.75574507214867</v>
      </c>
      <c r="AE270" s="140">
        <f t="shared" si="99"/>
        <v>-484.57463869895236</v>
      </c>
      <c r="AF270" s="140">
        <f t="shared" si="99"/>
        <v>-496.68900466642611</v>
      </c>
      <c r="AG270" s="140">
        <f t="shared" si="99"/>
        <v>-509.10622978308663</v>
      </c>
      <c r="AH270" s="140">
        <f t="shared" si="99"/>
        <v>-521.83388552766382</v>
      </c>
      <c r="AI270" s="140">
        <f t="shared" si="99"/>
        <v>-534.87973266585539</v>
      </c>
      <c r="AJ270" s="140">
        <f t="shared" si="99"/>
        <v>-548.25172598250174</v>
      </c>
      <c r="AK270" s="140">
        <f t="shared" si="99"/>
        <v>-561.95801913206424</v>
      </c>
      <c r="AL270" s="140">
        <f t="shared" si="99"/>
        <v>-576.00696961036579</v>
      </c>
      <c r="AM270" s="140">
        <f t="shared" si="99"/>
        <v>-590.40714385062483</v>
      </c>
      <c r="AN270" s="140">
        <f t="shared" si="99"/>
        <v>-605.16732244689035</v>
      </c>
      <c r="AO270" s="140">
        <f t="shared" si="99"/>
        <v>-620.29650550806252</v>
      </c>
      <c r="AP270" s="140">
        <f t="shared" si="99"/>
        <v>-635.8039181457641</v>
      </c>
      <c r="AQ270" s="140">
        <f t="shared" si="99"/>
        <v>-651.69901609940814</v>
      </c>
      <c r="AR270" s="140">
        <f t="shared" si="99"/>
        <v>-667.99149150189339</v>
      </c>
      <c r="AS270" s="140">
        <f t="shared" si="99"/>
        <v>-684.69127878944062</v>
      </c>
      <c r="AT270" s="140">
        <f t="shared" si="99"/>
        <v>-701.80856075917666</v>
      </c>
      <c r="AU270" s="140">
        <f t="shared" si="99"/>
        <v>-719.35377477815598</v>
      </c>
      <c r="AV270" s="140">
        <f t="shared" si="99"/>
        <v>-737.33761914760976</v>
      </c>
      <c r="AW270" s="140">
        <f t="shared" si="99"/>
        <v>-755.77105962629992</v>
      </c>
      <c r="AX270" s="140">
        <f t="shared" si="99"/>
        <v>-774.66533611695741</v>
      </c>
      <c r="AY270" s="140">
        <f t="shared" si="99"/>
        <v>-794.03196951988116</v>
      </c>
      <c r="AZ270" s="140">
        <f t="shared" si="99"/>
        <v>-813.88276875787801</v>
      </c>
      <c r="BA270" s="140">
        <f t="shared" si="99"/>
        <v>-834.22983797682491</v>
      </c>
      <c r="BB270" s="140">
        <f t="shared" si="99"/>
        <v>-855.08558392624559</v>
      </c>
      <c r="BC270" s="140">
        <f t="shared" si="99"/>
        <v>-876.46272352440167</v>
      </c>
      <c r="BD270" s="140">
        <f t="shared" si="99"/>
        <v>-898.37429161251168</v>
      </c>
      <c r="BE270" s="140">
        <f t="shared" si="99"/>
        <v>-920.83364890282428</v>
      </c>
      <c r="BF270" s="140">
        <f t="shared" si="99"/>
        <v>-943.85449012539482</v>
      </c>
      <c r="BG270" s="140">
        <f t="shared" si="99"/>
        <v>-967.45085237852948</v>
      </c>
      <c r="BH270" s="140">
        <f t="shared" si="99"/>
        <v>-991.63712368799258</v>
      </c>
      <c r="BI270" s="140">
        <f t="shared" si="99"/>
        <v>-1016.4280517801924</v>
      </c>
      <c r="BJ270" s="140">
        <f t="shared" si="99"/>
        <v>-1041.838753074697</v>
      </c>
      <c r="BK270" s="140">
        <f t="shared" si="99"/>
        <v>-1067.8847219015643</v>
      </c>
      <c r="BL270" s="140">
        <f t="shared" si="99"/>
        <v>-1094.5818399491034</v>
      </c>
      <c r="BM270" s="140">
        <f t="shared" si="99"/>
        <v>-1121.9463859478308</v>
      </c>
      <c r="BN270" s="140" t="e">
        <f t="shared" si="99"/>
        <v>#N/A</v>
      </c>
      <c r="BO270" s="140" t="e">
        <f t="shared" si="99"/>
        <v>#N/A</v>
      </c>
      <c r="BP270" s="141" t="e">
        <f t="shared" si="99"/>
        <v>#N/A</v>
      </c>
    </row>
    <row r="273" spans="2:68">
      <c r="B273">
        <v>1</v>
      </c>
      <c r="C273" t="s">
        <v>307</v>
      </c>
    </row>
    <row r="274" spans="2:68">
      <c r="B274">
        <v>2</v>
      </c>
      <c r="C274" t="s">
        <v>308</v>
      </c>
    </row>
    <row r="275" spans="2:68">
      <c r="B275">
        <v>3</v>
      </c>
      <c r="C275" t="s">
        <v>309</v>
      </c>
    </row>
    <row r="277" spans="2:68">
      <c r="E277" s="98"/>
    </row>
    <row r="278" spans="2:68" s="60" customFormat="1">
      <c r="B278" s="1589" t="s">
        <v>306</v>
      </c>
      <c r="C278" s="86" t="s">
        <v>181</v>
      </c>
      <c r="D278" s="86"/>
      <c r="E278" s="86"/>
      <c r="F278" s="342">
        <f>'3. Inputs'!G320</f>
        <v>10</v>
      </c>
      <c r="G278" s="86">
        <f>'I&amp;E Summary (2)'!E31</f>
        <v>21.218</v>
      </c>
      <c r="H278" s="86">
        <f>'I&amp;E Summary (2)'!F31</f>
        <v>21.85454</v>
      </c>
      <c r="I278" s="86">
        <f>'I&amp;E Summary (2)'!G31</f>
        <v>22.510176199999997</v>
      </c>
      <c r="J278" s="86">
        <f>'I&amp;E Summary (2)'!H31</f>
        <v>30.411184096835793</v>
      </c>
      <c r="K278" s="86">
        <f>'I&amp;E Summary (2)'!I31</f>
        <v>33.867665137913463</v>
      </c>
      <c r="L278" s="86">
        <f>'I&amp;E Summary (2)'!J31</f>
        <v>37.504164975768617</v>
      </c>
      <c r="M278" s="86">
        <f>'I&amp;E Summary (2)'!K31</f>
        <v>42.393612382801471</v>
      </c>
      <c r="N278" s="86">
        <f>'I&amp;E Summary (2)'!L31</f>
        <v>46.008081697978938</v>
      </c>
      <c r="O278" s="86">
        <f>'I&amp;E Summary (2)'!M31</f>
        <v>49.801264920922527</v>
      </c>
      <c r="P278" s="86">
        <f>'I&amp;E Summary (2)'!N31</f>
        <v>51.893040221817579</v>
      </c>
      <c r="Q278" s="86">
        <f>'I&amp;E Summary (2)'!O31</f>
        <v>53.449831428472109</v>
      </c>
      <c r="R278" s="86">
        <f>'I&amp;E Summary (2)'!P31</f>
        <v>55.053326371326271</v>
      </c>
      <c r="S278" s="86">
        <f>'I&amp;E Summary (2)'!Q31</f>
        <v>56.704926162466059</v>
      </c>
      <c r="T278" s="86">
        <f>'I&amp;E Summary (2)'!R31</f>
        <v>58.40607394734004</v>
      </c>
      <c r="U278" s="86">
        <f>'I&amp;E Summary (2)'!S31</f>
        <v>60.158256165760235</v>
      </c>
      <c r="V278" s="86">
        <f>'I&amp;E Summary (2)'!T31</f>
        <v>61.963003850733038</v>
      </c>
      <c r="W278" s="86">
        <f>'I&amp;E Summary (2)'!U31</f>
        <v>63.82189396625504</v>
      </c>
      <c r="X278" s="86">
        <f>'I&amp;E Summary (2)'!V31</f>
        <v>65.736550785242699</v>
      </c>
      <c r="Y278" s="86">
        <f>'I&amp;E Summary (2)'!W31</f>
        <v>67.708647308799968</v>
      </c>
      <c r="Z278" s="86">
        <f>'I&amp;E Summary (2)'!X31</f>
        <v>69.739906728063971</v>
      </c>
      <c r="AA278" s="86">
        <f>'I&amp;E Summary (2)'!Y31</f>
        <v>71.832103929905884</v>
      </c>
      <c r="AB278" s="86">
        <f>'I&amp;E Summary (2)'!Z31</f>
        <v>73.98706704780308</v>
      </c>
      <c r="AC278" s="86">
        <f>'I&amp;E Summary (2)'!AA31</f>
        <v>76.206679059237175</v>
      </c>
      <c r="AD278" s="86">
        <f>'I&amp;E Summary (2)'!AB31</f>
        <v>78.492879431014273</v>
      </c>
      <c r="AE278" s="86">
        <f>'I&amp;E Summary (2)'!AC31</f>
        <v>80.847665813944715</v>
      </c>
      <c r="AF278" s="86">
        <f>'I&amp;E Summary (2)'!AD31</f>
        <v>83.273095788363051</v>
      </c>
      <c r="AG278" s="86">
        <f>'I&amp;E Summary (2)'!AE31</f>
        <v>85.771288662013944</v>
      </c>
      <c r="AH278" s="86">
        <f>'I&amp;E Summary (2)'!AF31</f>
        <v>88.344427321874377</v>
      </c>
      <c r="AI278" s="86">
        <f>'I&amp;E Summary (2)'!AG31</f>
        <v>90.994760141530591</v>
      </c>
      <c r="AJ278" s="86">
        <f>'I&amp;E Summary (2)'!AH31</f>
        <v>93.72460294577651</v>
      </c>
      <c r="AK278" s="86">
        <f>'I&amp;E Summary (2)'!AI31</f>
        <v>96.536341034149828</v>
      </c>
      <c r="AL278" s="86">
        <f>'I&amp;E Summary (2)'!AJ31</f>
        <v>99.432431265174316</v>
      </c>
      <c r="AM278" s="86">
        <f>'I&amp;E Summary (2)'!AK31</f>
        <v>102.41540420312955</v>
      </c>
      <c r="AN278" s="86">
        <f>'I&amp;E Summary (2)'!AL31</f>
        <v>105.48786632922344</v>
      </c>
      <c r="AO278" s="86">
        <f>'I&amp;E Summary (2)'!AM31</f>
        <v>108.65250231910015</v>
      </c>
      <c r="AP278" s="86">
        <f>'I&amp;E Summary (2)'!AN31</f>
        <v>111.91207738867315</v>
      </c>
      <c r="AQ278" s="86">
        <f>'I&amp;E Summary (2)'!AO31</f>
        <v>115.26943971033334</v>
      </c>
      <c r="AR278" s="86">
        <f>'I&amp;E Summary (2)'!AP31</f>
        <v>118.72752290164335</v>
      </c>
      <c r="AS278" s="86">
        <f>'I&amp;E Summary (2)'!AQ31</f>
        <v>122.28934858869266</v>
      </c>
      <c r="AT278" s="86">
        <f>'I&amp;E Summary (2)'!AR31</f>
        <v>125.95802904635345</v>
      </c>
      <c r="AU278" s="86">
        <f>'I&amp;E Summary (2)'!AS31</f>
        <v>129.73676991774406</v>
      </c>
      <c r="AV278" s="86">
        <f>'I&amp;E Summary (2)'!AT31</f>
        <v>133.62887301527638</v>
      </c>
      <c r="AW278" s="86">
        <f>'I&amp;E Summary (2)'!AU31</f>
        <v>137.63773920573465</v>
      </c>
      <c r="AX278" s="86">
        <f>'I&amp;E Summary (2)'!AV31</f>
        <v>141.76687138190672</v>
      </c>
      <c r="AY278" s="86">
        <f>'I&amp;E Summary (2)'!AW31</f>
        <v>146.0198775233639</v>
      </c>
      <c r="AZ278" s="86">
        <f>'I&amp;E Summary (2)'!AX31</f>
        <v>150.40047384906481</v>
      </c>
      <c r="BA278" s="86">
        <f>'I&amp;E Summary (2)'!AY31</f>
        <v>154.91248806453677</v>
      </c>
      <c r="BB278" s="86">
        <f>'I&amp;E Summary (2)'!AZ31</f>
        <v>159.5598627064729</v>
      </c>
      <c r="BC278" s="86">
        <f>'I&amp;E Summary (2)'!BA31</f>
        <v>164.34665858766709</v>
      </c>
      <c r="BD278" s="86">
        <f>'I&amp;E Summary (2)'!BB31</f>
        <v>169.27705834529709</v>
      </c>
      <c r="BE278" s="86">
        <f>'I&amp;E Summary (2)'!BC31</f>
        <v>174.35537009565599</v>
      </c>
      <c r="BF278" s="86">
        <f>'I&amp;E Summary (2)'!BD31</f>
        <v>179.58603119852569</v>
      </c>
      <c r="BG278" s="86">
        <f>'I&amp;E Summary (2)'!BE31</f>
        <v>184.9736121344815</v>
      </c>
      <c r="BH278" s="86">
        <f>'I&amp;E Summary (2)'!BF31</f>
        <v>190.52282049851593</v>
      </c>
      <c r="BI278" s="86">
        <f>'I&amp;E Summary (2)'!BG31</f>
        <v>196.23850511347143</v>
      </c>
      <c r="BJ278" s="86">
        <f>'I&amp;E Summary (2)'!BH31</f>
        <v>202.12566026687557</v>
      </c>
      <c r="BK278" s="86">
        <f>'I&amp;E Summary (2)'!BI31</f>
        <v>208.18943007488184</v>
      </c>
      <c r="BL278" s="86">
        <f>'I&amp;E Summary (2)'!BJ31</f>
        <v>214.43511297712831</v>
      </c>
      <c r="BM278" s="86">
        <f>'I&amp;E Summary (2)'!BK31</f>
        <v>220.86816636644213</v>
      </c>
      <c r="BN278" s="86">
        <f>'I&amp;E Summary (2)'!BL31</f>
        <v>0</v>
      </c>
      <c r="BO278" s="86">
        <f>'I&amp;E Summary (2)'!BM31</f>
        <v>0</v>
      </c>
      <c r="BP278" s="130">
        <f>'I&amp;E Summary (2)'!BN31</f>
        <v>0</v>
      </c>
    </row>
    <row r="279" spans="2:68" s="60" customFormat="1">
      <c r="B279" s="1590"/>
      <c r="C279" s="122" t="s">
        <v>182</v>
      </c>
      <c r="D279" s="122"/>
      <c r="E279" s="122"/>
      <c r="F279" s="118">
        <f>'3. Inputs'!G321</f>
        <v>2</v>
      </c>
      <c r="G279" s="122">
        <f>'I&amp;E Summary (2)'!E32</f>
        <v>4.2435999999999998</v>
      </c>
      <c r="H279" s="122">
        <f>'I&amp;E Summary (2)'!F32</f>
        <v>4.370908</v>
      </c>
      <c r="I279" s="122">
        <f>'I&amp;E Summary (2)'!G32</f>
        <v>4.5020352399999997</v>
      </c>
      <c r="J279" s="122">
        <f>'I&amp;E Summary (2)'!H32</f>
        <v>6.082236819367159</v>
      </c>
      <c r="K279" s="122">
        <f>'I&amp;E Summary (2)'!I32</f>
        <v>6.773533027582693</v>
      </c>
      <c r="L279" s="122">
        <f>'I&amp;E Summary (2)'!J32</f>
        <v>7.5008329951537238</v>
      </c>
      <c r="M279" s="122">
        <f>'I&amp;E Summary (2)'!K32</f>
        <v>8.4787224765602947</v>
      </c>
      <c r="N279" s="122">
        <f>'I&amp;E Summary (2)'!L32</f>
        <v>9.2016163395957875</v>
      </c>
      <c r="O279" s="122">
        <f>'I&amp;E Summary (2)'!M32</f>
        <v>9.9602529841845051</v>
      </c>
      <c r="P279" s="122">
        <f>'I&amp;E Summary (2)'!N32</f>
        <v>10.378608044363517</v>
      </c>
      <c r="Q279" s="122">
        <f>'I&amp;E Summary (2)'!O32</f>
        <v>10.689966285694423</v>
      </c>
      <c r="R279" s="122">
        <f>'I&amp;E Summary (2)'!P32</f>
        <v>11.010665274265254</v>
      </c>
      <c r="S279" s="122">
        <f>'I&amp;E Summary (2)'!Q32</f>
        <v>11.340985232493212</v>
      </c>
      <c r="T279" s="122">
        <f>'I&amp;E Summary (2)'!R32</f>
        <v>11.681214789468008</v>
      </c>
      <c r="U279" s="122">
        <f>'I&amp;E Summary (2)'!S32</f>
        <v>12.031651233152047</v>
      </c>
      <c r="V279" s="122">
        <f>'I&amp;E Summary (2)'!T32</f>
        <v>12.392600770146609</v>
      </c>
      <c r="W279" s="122">
        <f>'I&amp;E Summary (2)'!U32</f>
        <v>12.764378793251009</v>
      </c>
      <c r="X279" s="122">
        <f>'I&amp;E Summary (2)'!V32</f>
        <v>13.147310157048539</v>
      </c>
      <c r="Y279" s="122">
        <f>'I&amp;E Summary (2)'!W32</f>
        <v>13.541729461759994</v>
      </c>
      <c r="Z279" s="122">
        <f>'I&amp;E Summary (2)'!X32</f>
        <v>13.947981345612794</v>
      </c>
      <c r="AA279" s="122">
        <f>'I&amp;E Summary (2)'!Y32</f>
        <v>14.366420785981177</v>
      </c>
      <c r="AB279" s="122">
        <f>'I&amp;E Summary (2)'!Z32</f>
        <v>14.797413409560615</v>
      </c>
      <c r="AC279" s="122">
        <f>'I&amp;E Summary (2)'!AA32</f>
        <v>15.241335811847433</v>
      </c>
      <c r="AD279" s="122">
        <f>'I&amp;E Summary (2)'!AB32</f>
        <v>15.698575886202855</v>
      </c>
      <c r="AE279" s="122">
        <f>'I&amp;E Summary (2)'!AC32</f>
        <v>16.169533162788941</v>
      </c>
      <c r="AF279" s="122">
        <f>'I&amp;E Summary (2)'!AD32</f>
        <v>16.654619157672613</v>
      </c>
      <c r="AG279" s="122">
        <f>'I&amp;E Summary (2)'!AE32</f>
        <v>17.15425773240279</v>
      </c>
      <c r="AH279" s="122">
        <f>'I&amp;E Summary (2)'!AF32</f>
        <v>17.668885464374874</v>
      </c>
      <c r="AI279" s="122">
        <f>'I&amp;E Summary (2)'!AG32</f>
        <v>18.19895202830612</v>
      </c>
      <c r="AJ279" s="122">
        <f>'I&amp;E Summary (2)'!AH32</f>
        <v>18.744920589155303</v>
      </c>
      <c r="AK279" s="122">
        <f>'I&amp;E Summary (2)'!AI32</f>
        <v>19.307268206829963</v>
      </c>
      <c r="AL279" s="122">
        <f>'I&amp;E Summary (2)'!AJ32</f>
        <v>19.886486253034864</v>
      </c>
      <c r="AM279" s="122">
        <f>'I&amp;E Summary (2)'!AK32</f>
        <v>20.48308084062591</v>
      </c>
      <c r="AN279" s="122">
        <f>'I&amp;E Summary (2)'!AL32</f>
        <v>21.097573265844687</v>
      </c>
      <c r="AO279" s="122">
        <f>'I&amp;E Summary (2)'!AM32</f>
        <v>21.730500463820029</v>
      </c>
      <c r="AP279" s="122">
        <f>'I&amp;E Summary (2)'!AN32</f>
        <v>22.382415477734632</v>
      </c>
      <c r="AQ279" s="122">
        <f>'I&amp;E Summary (2)'!AO32</f>
        <v>23.05388794206667</v>
      </c>
      <c r="AR279" s="122">
        <f>'I&amp;E Summary (2)'!AP32</f>
        <v>23.745504580328674</v>
      </c>
      <c r="AS279" s="122">
        <f>'I&amp;E Summary (2)'!AQ32</f>
        <v>24.457869717738532</v>
      </c>
      <c r="AT279" s="122">
        <f>'I&amp;E Summary (2)'!AR32</f>
        <v>25.191605809270687</v>
      </c>
      <c r="AU279" s="122">
        <f>'I&amp;E Summary (2)'!AS32</f>
        <v>25.947353983548808</v>
      </c>
      <c r="AV279" s="122">
        <f>'I&amp;E Summary (2)'!AT32</f>
        <v>26.725774603055275</v>
      </c>
      <c r="AW279" s="122">
        <f>'I&amp;E Summary (2)'!AU32</f>
        <v>27.52754784114693</v>
      </c>
      <c r="AX279" s="122">
        <f>'I&amp;E Summary (2)'!AV32</f>
        <v>28.353374276381341</v>
      </c>
      <c r="AY279" s="122">
        <f>'I&amp;E Summary (2)'!AW32</f>
        <v>29.20397550467278</v>
      </c>
      <c r="AZ279" s="122">
        <f>'I&amp;E Summary (2)'!AX32</f>
        <v>30.080094769812963</v>
      </c>
      <c r="BA279" s="122">
        <f>'I&amp;E Summary (2)'!AY32</f>
        <v>30.982497612907355</v>
      </c>
      <c r="BB279" s="122">
        <f>'I&amp;E Summary (2)'!AZ32</f>
        <v>31.911972541294578</v>
      </c>
      <c r="BC279" s="122">
        <f>'I&amp;E Summary (2)'!BA32</f>
        <v>32.86933171753342</v>
      </c>
      <c r="BD279" s="122">
        <f>'I&amp;E Summary (2)'!BB32</f>
        <v>33.855411669059421</v>
      </c>
      <c r="BE279" s="122">
        <f>'I&amp;E Summary (2)'!BC32</f>
        <v>34.8710740191312</v>
      </c>
      <c r="BF279" s="122">
        <f>'I&amp;E Summary (2)'!BD32</f>
        <v>35.917206239705145</v>
      </c>
      <c r="BG279" s="122">
        <f>'I&amp;E Summary (2)'!BE32</f>
        <v>36.994722426896296</v>
      </c>
      <c r="BH279" s="122">
        <f>'I&amp;E Summary (2)'!BF32</f>
        <v>38.10456409970319</v>
      </c>
      <c r="BI279" s="122">
        <f>'I&amp;E Summary (2)'!BG32</f>
        <v>39.247701022694287</v>
      </c>
      <c r="BJ279" s="122">
        <f>'I&amp;E Summary (2)'!BH32</f>
        <v>40.425132053375116</v>
      </c>
      <c r="BK279" s="122">
        <f>'I&amp;E Summary (2)'!BI32</f>
        <v>41.637886014976367</v>
      </c>
      <c r="BL279" s="122">
        <f>'I&amp;E Summary (2)'!BJ32</f>
        <v>42.887022595425663</v>
      </c>
      <c r="BM279" s="122">
        <f>'I&amp;E Summary (2)'!BK32</f>
        <v>44.173633273288431</v>
      </c>
      <c r="BN279" s="122">
        <f>'I&amp;E Summary (2)'!BL32</f>
        <v>0</v>
      </c>
      <c r="BO279" s="122">
        <f>'I&amp;E Summary (2)'!BM32</f>
        <v>0</v>
      </c>
      <c r="BP279" s="123">
        <f>'I&amp;E Summary (2)'!BN32</f>
        <v>0</v>
      </c>
    </row>
    <row r="280" spans="2:68" s="60" customFormat="1">
      <c r="B280" s="1590"/>
      <c r="C280" s="122" t="s">
        <v>183</v>
      </c>
      <c r="D280" s="122"/>
      <c r="E280" s="122"/>
      <c r="F280" s="118">
        <f>'3. Inputs'!G322</f>
        <v>2</v>
      </c>
      <c r="G280" s="122">
        <f>$F$280*G266</f>
        <v>2.1012499999999994</v>
      </c>
      <c r="H280" s="122">
        <f t="shared" ref="H280:BP280" si="100">$F$280*H266</f>
        <v>2.1537812499999993</v>
      </c>
      <c r="I280" s="122">
        <f t="shared" si="100"/>
        <v>2.2076257812499991</v>
      </c>
      <c r="J280" s="122">
        <f t="shared" si="100"/>
        <v>2.2628164257812489</v>
      </c>
      <c r="K280" s="122">
        <f t="shared" si="100"/>
        <v>2.3193868364257799</v>
      </c>
      <c r="L280" s="122">
        <f t="shared" si="100"/>
        <v>2.3773715073364241</v>
      </c>
      <c r="M280" s="122">
        <f t="shared" si="100"/>
        <v>2.4368057950198345</v>
      </c>
      <c r="N280" s="122">
        <f t="shared" si="100"/>
        <v>2.4977259398953304</v>
      </c>
      <c r="O280" s="122">
        <f t="shared" si="100"/>
        <v>2.5601690883927128</v>
      </c>
      <c r="P280" s="122">
        <f t="shared" si="100"/>
        <v>2.6241733156025306</v>
      </c>
      <c r="Q280" s="122">
        <f t="shared" si="100"/>
        <v>2.6897776484925937</v>
      </c>
      <c r="R280" s="122">
        <f t="shared" si="100"/>
        <v>2.757022089704908</v>
      </c>
      <c r="S280" s="122">
        <f t="shared" si="100"/>
        <v>2.8259476419475305</v>
      </c>
      <c r="T280" s="122">
        <f t="shared" si="100"/>
        <v>2.8965963329962188</v>
      </c>
      <c r="U280" s="122">
        <f t="shared" si="100"/>
        <v>2.969011241321124</v>
      </c>
      <c r="V280" s="122">
        <f t="shared" si="100"/>
        <v>3.0432365223541518</v>
      </c>
      <c r="W280" s="122">
        <f t="shared" si="100"/>
        <v>3.1193174354130053</v>
      </c>
      <c r="X280" s="122">
        <f t="shared" si="100"/>
        <v>3.1973003712983301</v>
      </c>
      <c r="Y280" s="122">
        <f t="shared" si="100"/>
        <v>3.2772328805807884</v>
      </c>
      <c r="Z280" s="122">
        <f t="shared" si="100"/>
        <v>3.3591637025953078</v>
      </c>
      <c r="AA280" s="122">
        <f t="shared" si="100"/>
        <v>3.4431427951601901</v>
      </c>
      <c r="AB280" s="122">
        <f t="shared" si="100"/>
        <v>3.5292213650391941</v>
      </c>
      <c r="AC280" s="122">
        <f t="shared" si="100"/>
        <v>3.6174518991651743</v>
      </c>
      <c r="AD280" s="122">
        <f t="shared" si="100"/>
        <v>3.7078881966443031</v>
      </c>
      <c r="AE280" s="122">
        <f t="shared" si="100"/>
        <v>3.8005854015604106</v>
      </c>
      <c r="AF280" s="122">
        <f t="shared" si="100"/>
        <v>3.8956000365994203</v>
      </c>
      <c r="AG280" s="122">
        <f t="shared" si="100"/>
        <v>3.9929900375144052</v>
      </c>
      <c r="AH280" s="122">
        <f t="shared" si="100"/>
        <v>4.092814788452265</v>
      </c>
      <c r="AI280" s="122">
        <f t="shared" si="100"/>
        <v>4.1951351581635716</v>
      </c>
      <c r="AJ280" s="122">
        <f t="shared" si="100"/>
        <v>4.3000135371176604</v>
      </c>
      <c r="AK280" s="122">
        <f t="shared" si="100"/>
        <v>4.407513875545602</v>
      </c>
      <c r="AL280" s="122">
        <f t="shared" si="100"/>
        <v>4.5177017224342411</v>
      </c>
      <c r="AM280" s="122">
        <f t="shared" si="100"/>
        <v>4.6306442654950963</v>
      </c>
      <c r="AN280" s="122">
        <f t="shared" si="100"/>
        <v>4.7464103721324733</v>
      </c>
      <c r="AO280" s="122">
        <f t="shared" si="100"/>
        <v>4.8650706314357848</v>
      </c>
      <c r="AP280" s="122">
        <f t="shared" si="100"/>
        <v>4.986697397221679</v>
      </c>
      <c r="AQ280" s="122">
        <f t="shared" si="100"/>
        <v>5.1113648321522209</v>
      </c>
      <c r="AR280" s="122">
        <f t="shared" si="100"/>
        <v>5.2391489529560262</v>
      </c>
      <c r="AS280" s="122">
        <f t="shared" si="100"/>
        <v>5.3701276767799264</v>
      </c>
      <c r="AT280" s="122">
        <f t="shared" si="100"/>
        <v>5.5043808686994247</v>
      </c>
      <c r="AU280" s="122">
        <f t="shared" si="100"/>
        <v>5.6419903904169093</v>
      </c>
      <c r="AV280" s="122">
        <f t="shared" si="100"/>
        <v>5.7830401501773316</v>
      </c>
      <c r="AW280" s="122">
        <f t="shared" si="100"/>
        <v>5.9276161539317638</v>
      </c>
      <c r="AX280" s="122">
        <f t="shared" si="100"/>
        <v>6.0758065577800577</v>
      </c>
      <c r="AY280" s="122">
        <f t="shared" si="100"/>
        <v>6.227701721724558</v>
      </c>
      <c r="AZ280" s="122">
        <f t="shared" si="100"/>
        <v>6.3833942647676709</v>
      </c>
      <c r="BA280" s="122">
        <f t="shared" si="100"/>
        <v>6.5429791213868622</v>
      </c>
      <c r="BB280" s="122">
        <f t="shared" si="100"/>
        <v>6.7065535994215342</v>
      </c>
      <c r="BC280" s="122">
        <f t="shared" si="100"/>
        <v>6.8742174394070723</v>
      </c>
      <c r="BD280" s="122">
        <f t="shared" si="100"/>
        <v>7.0460728753922481</v>
      </c>
      <c r="BE280" s="122">
        <f t="shared" si="100"/>
        <v>7.2222246972770527</v>
      </c>
      <c r="BF280" s="122">
        <f t="shared" si="100"/>
        <v>7.4027803147089788</v>
      </c>
      <c r="BG280" s="122">
        <f t="shared" si="100"/>
        <v>7.5878498225767022</v>
      </c>
      <c r="BH280" s="122">
        <f t="shared" si="100"/>
        <v>7.7775460681411186</v>
      </c>
      <c r="BI280" s="122">
        <f t="shared" si="100"/>
        <v>7.9719847198446461</v>
      </c>
      <c r="BJ280" s="122">
        <f t="shared" si="100"/>
        <v>8.1712843378407616</v>
      </c>
      <c r="BK280" s="122">
        <f t="shared" si="100"/>
        <v>8.3755664462867792</v>
      </c>
      <c r="BL280" s="122">
        <f t="shared" si="100"/>
        <v>8.5849556074439484</v>
      </c>
      <c r="BM280" s="122">
        <f t="shared" si="100"/>
        <v>8.7995794976300452</v>
      </c>
      <c r="BN280" s="122" t="e">
        <f t="shared" si="100"/>
        <v>#N/A</v>
      </c>
      <c r="BO280" s="122" t="e">
        <f t="shared" si="100"/>
        <v>#N/A</v>
      </c>
      <c r="BP280" s="123" t="e">
        <f t="shared" si="100"/>
        <v>#N/A</v>
      </c>
    </row>
    <row r="281" spans="2:68" s="60" customFormat="1">
      <c r="B281" s="1591"/>
      <c r="C281" s="140" t="s">
        <v>187</v>
      </c>
      <c r="D281" s="140"/>
      <c r="E281" s="140"/>
      <c r="F281" s="343">
        <f>'3. Inputs'!G323</f>
        <v>20</v>
      </c>
      <c r="G281" s="140">
        <f>$F$281*G266</f>
        <v>21.012499999999996</v>
      </c>
      <c r="H281" s="140">
        <f t="shared" ref="H281:BP281" si="101">$F$281*H266</f>
        <v>21.537812499999994</v>
      </c>
      <c r="I281" s="140">
        <f t="shared" si="101"/>
        <v>22.076257812499989</v>
      </c>
      <c r="J281" s="140">
        <f t="shared" si="101"/>
        <v>22.62816425781249</v>
      </c>
      <c r="K281" s="140">
        <f t="shared" si="101"/>
        <v>23.193868364257799</v>
      </c>
      <c r="L281" s="140">
        <f t="shared" si="101"/>
        <v>23.77371507336424</v>
      </c>
      <c r="M281" s="140">
        <f t="shared" si="101"/>
        <v>24.368057950198345</v>
      </c>
      <c r="N281" s="140">
        <f t="shared" si="101"/>
        <v>24.977259398953304</v>
      </c>
      <c r="O281" s="140">
        <f t="shared" si="101"/>
        <v>25.601690883927127</v>
      </c>
      <c r="P281" s="140">
        <f t="shared" si="101"/>
        <v>26.241733156025305</v>
      </c>
      <c r="Q281" s="140">
        <f t="shared" si="101"/>
        <v>26.897776484925938</v>
      </c>
      <c r="R281" s="140">
        <f t="shared" si="101"/>
        <v>27.570220897049079</v>
      </c>
      <c r="S281" s="140">
        <f t="shared" si="101"/>
        <v>28.259476419475305</v>
      </c>
      <c r="T281" s="140">
        <f t="shared" si="101"/>
        <v>28.965963329962186</v>
      </c>
      <c r="U281" s="140">
        <f t="shared" si="101"/>
        <v>29.690112413211239</v>
      </c>
      <c r="V281" s="140">
        <f t="shared" si="101"/>
        <v>30.432365223541517</v>
      </c>
      <c r="W281" s="140">
        <f t="shared" si="101"/>
        <v>31.193174354130054</v>
      </c>
      <c r="X281" s="140">
        <f t="shared" si="101"/>
        <v>31.973003712983299</v>
      </c>
      <c r="Y281" s="140">
        <f t="shared" si="101"/>
        <v>32.772328805807888</v>
      </c>
      <c r="Z281" s="140">
        <f t="shared" si="101"/>
        <v>33.591637025953077</v>
      </c>
      <c r="AA281" s="140">
        <f t="shared" si="101"/>
        <v>34.431427951601904</v>
      </c>
      <c r="AB281" s="140">
        <f t="shared" si="101"/>
        <v>35.292213650391943</v>
      </c>
      <c r="AC281" s="140">
        <f t="shared" si="101"/>
        <v>36.174518991651745</v>
      </c>
      <c r="AD281" s="140">
        <f t="shared" si="101"/>
        <v>37.078881966443035</v>
      </c>
      <c r="AE281" s="140">
        <f t="shared" si="101"/>
        <v>38.005854015604108</v>
      </c>
      <c r="AF281" s="140">
        <f t="shared" si="101"/>
        <v>38.9560003659942</v>
      </c>
      <c r="AG281" s="140">
        <f t="shared" si="101"/>
        <v>39.929900375144051</v>
      </c>
      <c r="AH281" s="140">
        <f t="shared" si="101"/>
        <v>40.928147884522652</v>
      </c>
      <c r="AI281" s="140">
        <f t="shared" si="101"/>
        <v>41.95135158163572</v>
      </c>
      <c r="AJ281" s="140">
        <f t="shared" si="101"/>
        <v>43.000135371176604</v>
      </c>
      <c r="AK281" s="140">
        <f t="shared" si="101"/>
        <v>44.075138755456024</v>
      </c>
      <c r="AL281" s="140">
        <f t="shared" si="101"/>
        <v>45.177017224342407</v>
      </c>
      <c r="AM281" s="140">
        <f t="shared" si="101"/>
        <v>46.306442654950963</v>
      </c>
      <c r="AN281" s="140">
        <f t="shared" si="101"/>
        <v>47.464103721324733</v>
      </c>
      <c r="AO281" s="140">
        <f t="shared" si="101"/>
        <v>48.650706314357848</v>
      </c>
      <c r="AP281" s="140">
        <f t="shared" si="101"/>
        <v>49.86697397221679</v>
      </c>
      <c r="AQ281" s="140">
        <f t="shared" si="101"/>
        <v>51.113648321522206</v>
      </c>
      <c r="AR281" s="140">
        <f t="shared" si="101"/>
        <v>52.391489529560261</v>
      </c>
      <c r="AS281" s="140">
        <f t="shared" si="101"/>
        <v>53.701276767799264</v>
      </c>
      <c r="AT281" s="140">
        <f t="shared" si="101"/>
        <v>55.043808686994247</v>
      </c>
      <c r="AU281" s="140">
        <f t="shared" si="101"/>
        <v>56.41990390416909</v>
      </c>
      <c r="AV281" s="140">
        <f t="shared" si="101"/>
        <v>57.830401501773316</v>
      </c>
      <c r="AW281" s="140">
        <f t="shared" si="101"/>
        <v>59.276161539317641</v>
      </c>
      <c r="AX281" s="140">
        <f t="shared" si="101"/>
        <v>60.758065577800579</v>
      </c>
      <c r="AY281" s="140">
        <f t="shared" si="101"/>
        <v>62.277017217245579</v>
      </c>
      <c r="AZ281" s="140">
        <f t="shared" si="101"/>
        <v>63.833942647676707</v>
      </c>
      <c r="BA281" s="140">
        <f t="shared" si="101"/>
        <v>65.429791213868626</v>
      </c>
      <c r="BB281" s="140">
        <f t="shared" si="101"/>
        <v>67.065535994215338</v>
      </c>
      <c r="BC281" s="140">
        <f t="shared" si="101"/>
        <v>68.74217439407073</v>
      </c>
      <c r="BD281" s="140">
        <f t="shared" si="101"/>
        <v>70.460728753922481</v>
      </c>
      <c r="BE281" s="140">
        <f t="shared" si="101"/>
        <v>72.222246972770535</v>
      </c>
      <c r="BF281" s="140">
        <f t="shared" si="101"/>
        <v>74.027803147089784</v>
      </c>
      <c r="BG281" s="140">
        <f t="shared" si="101"/>
        <v>75.878498225767018</v>
      </c>
      <c r="BH281" s="140">
        <f t="shared" si="101"/>
        <v>77.77546068141119</v>
      </c>
      <c r="BI281" s="140">
        <f t="shared" si="101"/>
        <v>79.719847198446459</v>
      </c>
      <c r="BJ281" s="140">
        <f t="shared" si="101"/>
        <v>81.712843378407612</v>
      </c>
      <c r="BK281" s="140">
        <f t="shared" si="101"/>
        <v>83.755664462867799</v>
      </c>
      <c r="BL281" s="140">
        <f t="shared" si="101"/>
        <v>85.849556074439477</v>
      </c>
      <c r="BM281" s="140">
        <f t="shared" si="101"/>
        <v>87.995794976300459</v>
      </c>
      <c r="BN281" s="140" t="e">
        <f t="shared" si="101"/>
        <v>#N/A</v>
      </c>
      <c r="BO281" s="140" t="e">
        <f t="shared" si="101"/>
        <v>#N/A</v>
      </c>
      <c r="BP281" s="141" t="e">
        <f t="shared" si="101"/>
        <v>#N/A</v>
      </c>
    </row>
    <row r="284" spans="2:68">
      <c r="B284">
        <v>1</v>
      </c>
      <c r="C284" s="119" t="s">
        <v>440</v>
      </c>
    </row>
    <row r="286" spans="2:68">
      <c r="B286" s="344" t="s">
        <v>310</v>
      </c>
      <c r="C286" s="293" t="s">
        <v>311</v>
      </c>
      <c r="D286" s="293"/>
      <c r="E286" s="293"/>
      <c r="F286" s="345">
        <f>'3. Inputs'!G328</f>
        <v>0</v>
      </c>
      <c r="G286" s="345">
        <f>'3. Inputs'!H328</f>
        <v>0</v>
      </c>
      <c r="H286" s="345">
        <f>'3. Inputs'!I328</f>
        <v>0</v>
      </c>
      <c r="I286" s="345">
        <f>'3. Inputs'!J328</f>
        <v>0</v>
      </c>
      <c r="J286" s="345">
        <f>'3. Inputs'!K328</f>
        <v>0</v>
      </c>
      <c r="K286" s="345">
        <f>'3. Inputs'!L328</f>
        <v>0</v>
      </c>
      <c r="L286" s="345">
        <f>'3. Inputs'!M328</f>
        <v>0</v>
      </c>
      <c r="M286" s="345">
        <f>'3. Inputs'!N328</f>
        <v>0</v>
      </c>
      <c r="N286" s="345">
        <f>'3. Inputs'!O328</f>
        <v>0</v>
      </c>
      <c r="O286" s="345">
        <f>'3. Inputs'!P328</f>
        <v>0</v>
      </c>
      <c r="P286" s="345">
        <f>'3. Inputs'!Q328</f>
        <v>0</v>
      </c>
      <c r="Q286" s="345">
        <f>'3. Inputs'!R328</f>
        <v>0</v>
      </c>
      <c r="R286" s="345">
        <f>'3. Inputs'!S328</f>
        <v>0</v>
      </c>
      <c r="S286" s="345">
        <f>'3. Inputs'!T328</f>
        <v>0</v>
      </c>
      <c r="T286" s="345">
        <f>'3. Inputs'!U328</f>
        <v>0</v>
      </c>
      <c r="U286" s="345">
        <f>'3. Inputs'!V328</f>
        <v>0</v>
      </c>
      <c r="V286" s="345">
        <f>'3. Inputs'!W328</f>
        <v>0</v>
      </c>
      <c r="W286" s="345">
        <f>'3. Inputs'!X328</f>
        <v>0</v>
      </c>
      <c r="X286" s="345">
        <f>'3. Inputs'!Y328</f>
        <v>0</v>
      </c>
      <c r="Y286" s="345">
        <f>'3. Inputs'!Z328</f>
        <v>0</v>
      </c>
      <c r="Z286" s="345">
        <f>'3. Inputs'!AA328</f>
        <v>0</v>
      </c>
      <c r="AA286" s="345">
        <f>'3. Inputs'!AB328</f>
        <v>0</v>
      </c>
      <c r="AB286" s="345">
        <f>'3. Inputs'!AC328</f>
        <v>0</v>
      </c>
      <c r="AC286" s="345">
        <f>'3. Inputs'!AD328</f>
        <v>0</v>
      </c>
      <c r="AD286" s="345">
        <f>'3. Inputs'!AE328</f>
        <v>0</v>
      </c>
      <c r="AE286" s="345">
        <f>'3. Inputs'!AF328</f>
        <v>0</v>
      </c>
      <c r="AF286" s="345">
        <f>'3. Inputs'!AG328</f>
        <v>0</v>
      </c>
      <c r="AG286" s="345">
        <f>'3. Inputs'!AH328</f>
        <v>0</v>
      </c>
      <c r="AH286" s="345">
        <f>'3. Inputs'!AI328</f>
        <v>0</v>
      </c>
      <c r="AI286" s="345">
        <f>'3. Inputs'!AJ328</f>
        <v>0</v>
      </c>
      <c r="AJ286" s="345">
        <f>'3. Inputs'!AK328</f>
        <v>0</v>
      </c>
      <c r="AK286" s="345">
        <f>'3. Inputs'!AL328</f>
        <v>0</v>
      </c>
      <c r="AL286" s="345">
        <f>'3. Inputs'!AM328</f>
        <v>0</v>
      </c>
      <c r="AM286" s="345">
        <f>'3. Inputs'!AN328</f>
        <v>0</v>
      </c>
      <c r="AN286" s="345">
        <f>'3. Inputs'!AO328</f>
        <v>0</v>
      </c>
      <c r="AO286" s="345">
        <f>'3. Inputs'!AP328</f>
        <v>0</v>
      </c>
      <c r="AP286" s="345">
        <f>'3. Inputs'!AQ328</f>
        <v>0</v>
      </c>
      <c r="AQ286" s="345">
        <f>'3. Inputs'!AR328</f>
        <v>0</v>
      </c>
      <c r="AR286" s="345">
        <f>'3. Inputs'!AS328</f>
        <v>0</v>
      </c>
      <c r="AS286" s="345">
        <f>'3. Inputs'!AT328</f>
        <v>0</v>
      </c>
      <c r="AT286" s="345">
        <f>'3. Inputs'!AU328</f>
        <v>0</v>
      </c>
      <c r="AU286" s="345">
        <f>'3. Inputs'!AV328</f>
        <v>0</v>
      </c>
      <c r="AV286" s="345">
        <f>'3. Inputs'!AW328</f>
        <v>0</v>
      </c>
      <c r="AW286" s="345">
        <f>'3. Inputs'!AX328</f>
        <v>0</v>
      </c>
      <c r="AX286" s="345">
        <f>'3. Inputs'!AY328</f>
        <v>0</v>
      </c>
      <c r="AY286" s="345">
        <f>'3. Inputs'!AZ328</f>
        <v>0</v>
      </c>
      <c r="AZ286" s="345">
        <f>'3. Inputs'!BA328</f>
        <v>0</v>
      </c>
      <c r="BA286" s="345">
        <f>'3. Inputs'!BB328</f>
        <v>0</v>
      </c>
      <c r="BB286" s="345">
        <f>'3. Inputs'!BC328</f>
        <v>0</v>
      </c>
      <c r="BC286" s="345">
        <f>'3. Inputs'!BD328</f>
        <v>0</v>
      </c>
      <c r="BD286" s="345">
        <f>'3. Inputs'!BE328</f>
        <v>0</v>
      </c>
      <c r="BE286" s="345">
        <f>'3. Inputs'!BF328</f>
        <v>0</v>
      </c>
      <c r="BF286" s="345">
        <f>'3. Inputs'!BG328</f>
        <v>0</v>
      </c>
      <c r="BG286" s="345">
        <f>'3. Inputs'!BH328</f>
        <v>0</v>
      </c>
      <c r="BH286" s="345">
        <f>'3. Inputs'!BI328</f>
        <v>0</v>
      </c>
      <c r="BI286" s="345">
        <f>'3. Inputs'!BJ328</f>
        <v>0</v>
      </c>
      <c r="BJ286" s="345">
        <f>'3. Inputs'!BK328</f>
        <v>0</v>
      </c>
      <c r="BK286" s="345">
        <f>'3. Inputs'!BL328</f>
        <v>0</v>
      </c>
      <c r="BL286" s="345">
        <f>'3. Inputs'!BM328</f>
        <v>0</v>
      </c>
      <c r="BM286" s="345">
        <f>'3. Inputs'!BN328</f>
        <v>0</v>
      </c>
      <c r="BN286" s="345">
        <f>'3. Inputs'!BO328</f>
        <v>0</v>
      </c>
      <c r="BO286" s="345">
        <f>'3. Inputs'!BP328</f>
        <v>0</v>
      </c>
      <c r="BP286" s="346">
        <f>'3. Inputs'!BQ328</f>
        <v>0</v>
      </c>
    </row>
    <row r="291" spans="1:16384" ht="18.75">
      <c r="B291" s="43" t="s">
        <v>312</v>
      </c>
      <c r="D291" s="85" t="s">
        <v>329</v>
      </c>
      <c r="E291" s="88">
        <f>'3. Inputs'!F333</f>
        <v>0.5</v>
      </c>
      <c r="F291" t="s">
        <v>337</v>
      </c>
    </row>
    <row r="292" spans="1:16384" ht="18.75">
      <c r="B292" s="43"/>
      <c r="D292" s="85"/>
      <c r="E292" s="463"/>
    </row>
    <row r="293" spans="1:16384" ht="18.75">
      <c r="B293" s="425"/>
      <c r="C293" s="99"/>
      <c r="BQ293" s="42"/>
      <c r="BR293" s="42"/>
      <c r="BS293" s="42"/>
      <c r="BT293" s="42"/>
      <c r="BU293" s="42"/>
      <c r="BV293" s="42"/>
      <c r="BW293" s="42"/>
      <c r="BX293" s="42"/>
      <c r="BY293" s="42"/>
      <c r="BZ293" s="42"/>
      <c r="CA293" s="42"/>
      <c r="CB293" s="42"/>
      <c r="CC293" s="42"/>
      <c r="CD293" s="42"/>
      <c r="CE293" s="42"/>
      <c r="CF293" s="42"/>
      <c r="CG293" s="42"/>
      <c r="CH293" s="42"/>
      <c r="CI293" s="42"/>
      <c r="CJ293" s="42"/>
      <c r="CK293" s="42"/>
      <c r="CL293" s="42"/>
      <c r="CM293" s="42"/>
      <c r="CN293" s="42"/>
      <c r="CO293" s="42"/>
      <c r="CP293" s="42"/>
      <c r="CQ293" s="42"/>
      <c r="CR293" s="42"/>
      <c r="CS293" s="42"/>
      <c r="CT293" s="42"/>
      <c r="CU293" s="42"/>
      <c r="CV293" s="42"/>
      <c r="CW293" s="42"/>
      <c r="CX293" s="42"/>
      <c r="CY293" s="42"/>
      <c r="CZ293" s="42"/>
      <c r="DA293" s="42"/>
      <c r="DB293" s="42"/>
      <c r="DC293" s="42"/>
      <c r="DD293" s="42"/>
      <c r="DE293" s="42"/>
      <c r="DF293" s="42"/>
      <c r="DG293" s="42"/>
      <c r="DH293" s="42"/>
      <c r="DI293" s="42"/>
      <c r="DJ293" s="42"/>
      <c r="DK293" s="42"/>
      <c r="DL293" s="42"/>
      <c r="DM293" s="42"/>
      <c r="DN293" s="42"/>
      <c r="DO293" s="42"/>
      <c r="DP293" s="42"/>
      <c r="DQ293" s="42"/>
      <c r="DR293" s="42"/>
      <c r="DS293" s="42"/>
      <c r="DT293" s="42"/>
      <c r="DU293" s="42"/>
      <c r="DV293" s="42"/>
      <c r="DW293" s="42"/>
      <c r="DX293" s="42"/>
      <c r="DY293" s="42"/>
      <c r="DZ293" s="42"/>
      <c r="EA293" s="42"/>
      <c r="EB293" s="42"/>
      <c r="EC293" s="42"/>
      <c r="ED293" s="42"/>
      <c r="EE293" s="42"/>
      <c r="EF293" s="42"/>
      <c r="EG293" s="42"/>
      <c r="EH293" s="42"/>
      <c r="EI293" s="42"/>
      <c r="EJ293" s="42"/>
      <c r="EK293" s="42"/>
      <c r="EL293" s="42"/>
      <c r="EM293" s="42"/>
      <c r="EN293" s="42"/>
      <c r="EO293" s="42"/>
      <c r="EP293" s="42"/>
      <c r="EQ293" s="42"/>
      <c r="ER293" s="42"/>
      <c r="ES293" s="42"/>
      <c r="ET293" s="42"/>
      <c r="EU293" s="42"/>
      <c r="EV293" s="42"/>
      <c r="EW293" s="42"/>
      <c r="EX293" s="42"/>
      <c r="EY293" s="42"/>
      <c r="EZ293" s="42"/>
      <c r="FA293" s="42"/>
      <c r="FB293" s="42"/>
      <c r="FC293" s="42"/>
      <c r="FD293" s="42"/>
      <c r="FE293" s="42"/>
      <c r="FF293" s="42"/>
      <c r="FG293" s="42"/>
      <c r="FH293" s="42"/>
      <c r="FI293" s="42"/>
      <c r="FJ293" s="42"/>
      <c r="FK293" s="42"/>
      <c r="FL293" s="42"/>
      <c r="FM293" s="42"/>
      <c r="FN293" s="42"/>
      <c r="FO293" s="42"/>
      <c r="FP293" s="42"/>
      <c r="FQ293" s="42"/>
      <c r="FR293" s="42"/>
      <c r="FS293" s="42"/>
      <c r="FT293" s="42"/>
      <c r="FU293" s="42"/>
      <c r="FV293" s="42"/>
      <c r="FW293" s="42"/>
      <c r="FX293" s="42"/>
      <c r="FY293" s="42"/>
      <c r="FZ293" s="42"/>
      <c r="GA293" s="42"/>
      <c r="GB293" s="42"/>
      <c r="GC293" s="42"/>
      <c r="GD293" s="42"/>
      <c r="GE293" s="42"/>
      <c r="GF293" s="42"/>
      <c r="GG293" s="42"/>
      <c r="GH293" s="42"/>
      <c r="GI293" s="42"/>
      <c r="GJ293" s="42"/>
      <c r="GK293" s="42"/>
      <c r="GL293" s="42"/>
      <c r="GM293" s="42"/>
      <c r="GN293" s="42"/>
      <c r="GO293" s="42"/>
      <c r="GP293" s="42"/>
      <c r="GQ293" s="42"/>
      <c r="GR293" s="42"/>
      <c r="GS293" s="42"/>
      <c r="GT293" s="42"/>
      <c r="GU293" s="42"/>
      <c r="GV293" s="42"/>
      <c r="GW293" s="42"/>
      <c r="GX293" s="42"/>
      <c r="GY293" s="42"/>
      <c r="GZ293" s="42"/>
      <c r="HA293" s="42"/>
      <c r="HB293" s="42"/>
      <c r="HC293" s="42"/>
      <c r="HD293" s="42"/>
      <c r="HE293" s="42"/>
      <c r="HF293" s="42"/>
      <c r="HG293" s="42"/>
      <c r="HH293" s="42"/>
      <c r="HI293" s="42"/>
      <c r="HJ293" s="42"/>
      <c r="HK293" s="42"/>
      <c r="HL293" s="42"/>
      <c r="HM293" s="42"/>
      <c r="HN293" s="42"/>
      <c r="HO293" s="42"/>
      <c r="HP293" s="42"/>
      <c r="HQ293" s="42"/>
      <c r="HR293" s="42"/>
      <c r="HS293" s="42"/>
      <c r="HT293" s="42"/>
      <c r="HU293" s="42"/>
      <c r="HV293" s="42"/>
      <c r="HW293" s="42"/>
      <c r="HX293" s="42"/>
      <c r="HY293" s="42"/>
      <c r="HZ293" s="42"/>
      <c r="IA293" s="42"/>
      <c r="IB293" s="42"/>
      <c r="IC293" s="42"/>
      <c r="ID293" s="42"/>
      <c r="IE293" s="42"/>
      <c r="IF293" s="42"/>
      <c r="IG293" s="42"/>
      <c r="IH293" s="42"/>
      <c r="II293" s="42"/>
      <c r="IJ293" s="42"/>
      <c r="IK293" s="42"/>
      <c r="IL293" s="42"/>
      <c r="IM293" s="42"/>
      <c r="IN293" s="42"/>
      <c r="IO293" s="42"/>
      <c r="IP293" s="42"/>
      <c r="IQ293" s="42"/>
      <c r="IR293" s="42"/>
      <c r="IS293" s="42"/>
      <c r="IT293" s="42"/>
      <c r="IU293" s="42"/>
      <c r="IV293" s="42"/>
      <c r="IW293" s="42"/>
      <c r="IX293" s="42"/>
      <c r="IY293" s="42"/>
      <c r="IZ293" s="42"/>
      <c r="JA293" s="42"/>
      <c r="JB293" s="42"/>
      <c r="JC293" s="42"/>
      <c r="JD293" s="42"/>
      <c r="JE293" s="42"/>
      <c r="JF293" s="42"/>
      <c r="JG293" s="42"/>
      <c r="JH293" s="42"/>
      <c r="JI293" s="42"/>
      <c r="JJ293" s="42"/>
      <c r="JK293" s="42"/>
      <c r="JL293" s="42"/>
      <c r="JM293" s="42"/>
      <c r="JN293" s="42"/>
      <c r="JO293" s="42"/>
      <c r="JP293" s="42"/>
      <c r="JQ293" s="42"/>
      <c r="JR293" s="42"/>
      <c r="JS293" s="42"/>
      <c r="JT293" s="42"/>
      <c r="JU293" s="42"/>
      <c r="JV293" s="42"/>
      <c r="JW293" s="42"/>
      <c r="JX293" s="42"/>
      <c r="JY293" s="42"/>
      <c r="JZ293" s="42"/>
      <c r="KA293" s="42"/>
      <c r="KB293" s="42"/>
      <c r="KC293" s="42"/>
      <c r="KD293" s="42"/>
      <c r="KE293" s="42"/>
      <c r="KF293" s="42"/>
      <c r="KG293" s="42"/>
      <c r="KH293" s="42"/>
      <c r="KI293" s="42"/>
      <c r="KJ293" s="42"/>
      <c r="KK293" s="42"/>
      <c r="KL293" s="42"/>
      <c r="KM293" s="42"/>
      <c r="KN293" s="42"/>
      <c r="KO293" s="42"/>
      <c r="KP293" s="42"/>
      <c r="KQ293" s="42"/>
      <c r="KR293" s="42"/>
      <c r="KS293" s="42"/>
      <c r="KT293" s="42"/>
      <c r="KU293" s="42"/>
      <c r="KV293" s="42"/>
      <c r="KW293" s="42"/>
      <c r="KX293" s="42"/>
      <c r="KY293" s="42"/>
      <c r="KZ293" s="42"/>
      <c r="LA293" s="42"/>
      <c r="LB293" s="42"/>
      <c r="LC293" s="42"/>
      <c r="LD293" s="42"/>
      <c r="LE293" s="42"/>
      <c r="LF293" s="42"/>
      <c r="LG293" s="42"/>
      <c r="LH293" s="42"/>
      <c r="LI293" s="42"/>
      <c r="LJ293" s="42"/>
      <c r="LK293" s="42"/>
      <c r="LL293" s="42"/>
      <c r="LM293" s="42"/>
      <c r="LN293" s="42"/>
      <c r="LO293" s="42"/>
      <c r="LP293" s="42"/>
      <c r="LQ293" s="42"/>
      <c r="LR293" s="42"/>
      <c r="LS293" s="42"/>
      <c r="LT293" s="42"/>
      <c r="LU293" s="42"/>
      <c r="LV293" s="42"/>
      <c r="LW293" s="42"/>
      <c r="LX293" s="42"/>
      <c r="LY293" s="42"/>
      <c r="LZ293" s="42"/>
      <c r="MA293" s="42"/>
      <c r="MB293" s="42"/>
      <c r="MC293" s="42"/>
      <c r="MD293" s="42"/>
      <c r="ME293" s="42"/>
      <c r="MF293" s="42"/>
      <c r="MG293" s="42"/>
      <c r="MH293" s="42"/>
      <c r="MI293" s="42"/>
      <c r="MJ293" s="42"/>
      <c r="MK293" s="42"/>
      <c r="ML293" s="42"/>
      <c r="MM293" s="42"/>
      <c r="MN293" s="42"/>
      <c r="MO293" s="42"/>
      <c r="MP293" s="42"/>
      <c r="MQ293" s="42"/>
      <c r="MR293" s="42"/>
      <c r="MS293" s="42"/>
      <c r="MT293" s="42"/>
      <c r="MU293" s="42"/>
      <c r="MV293" s="42"/>
      <c r="MW293" s="42"/>
      <c r="MX293" s="42"/>
      <c r="MY293" s="42"/>
      <c r="MZ293" s="42"/>
      <c r="NA293" s="42"/>
      <c r="NB293" s="42"/>
      <c r="NC293" s="42"/>
      <c r="ND293" s="42"/>
      <c r="NE293" s="42"/>
      <c r="NF293" s="42"/>
      <c r="NG293" s="42"/>
      <c r="NH293" s="42"/>
      <c r="NI293" s="42"/>
      <c r="NJ293" s="42"/>
      <c r="NK293" s="42"/>
      <c r="NL293" s="42"/>
      <c r="NM293" s="42"/>
      <c r="NN293" s="42"/>
      <c r="NO293" s="42"/>
      <c r="NP293" s="42"/>
      <c r="NQ293" s="42"/>
      <c r="NR293" s="42"/>
      <c r="NS293" s="42"/>
      <c r="NT293" s="42"/>
      <c r="NU293" s="42"/>
      <c r="NV293" s="42"/>
      <c r="NW293" s="42"/>
      <c r="NX293" s="42"/>
      <c r="NY293" s="42"/>
      <c r="NZ293" s="42"/>
      <c r="OA293" s="42"/>
      <c r="OB293" s="42"/>
      <c r="OC293" s="42"/>
      <c r="OD293" s="42"/>
      <c r="OE293" s="42"/>
      <c r="OF293" s="42"/>
      <c r="OG293" s="42"/>
      <c r="OH293" s="42"/>
      <c r="OI293" s="42"/>
      <c r="OJ293" s="42"/>
      <c r="OK293" s="42"/>
      <c r="OL293" s="42"/>
      <c r="OM293" s="42"/>
      <c r="ON293" s="42"/>
      <c r="OO293" s="42"/>
      <c r="OP293" s="42"/>
      <c r="OQ293" s="42"/>
      <c r="OR293" s="42"/>
      <c r="OS293" s="42"/>
      <c r="OT293" s="42"/>
      <c r="OU293" s="42"/>
      <c r="OV293" s="42"/>
      <c r="OW293" s="42"/>
      <c r="OX293" s="42"/>
      <c r="OY293" s="42"/>
      <c r="OZ293" s="42"/>
      <c r="PA293" s="42"/>
      <c r="PB293" s="42"/>
      <c r="PC293" s="42"/>
      <c r="PD293" s="42"/>
      <c r="PE293" s="42"/>
      <c r="PF293" s="42"/>
      <c r="PG293" s="42"/>
      <c r="PH293" s="42"/>
      <c r="PI293" s="42"/>
      <c r="PJ293" s="42"/>
      <c r="PK293" s="42"/>
      <c r="PL293" s="42"/>
      <c r="PM293" s="42"/>
      <c r="PN293" s="42"/>
      <c r="PO293" s="42"/>
      <c r="PP293" s="42"/>
      <c r="PQ293" s="42"/>
      <c r="PR293" s="42"/>
      <c r="PS293" s="42"/>
      <c r="PT293" s="42"/>
      <c r="PU293" s="42"/>
      <c r="PV293" s="42"/>
      <c r="PW293" s="42"/>
      <c r="PX293" s="42"/>
      <c r="PY293" s="42"/>
      <c r="PZ293" s="42"/>
      <c r="QA293" s="42"/>
      <c r="QB293" s="42"/>
      <c r="QC293" s="42"/>
      <c r="QD293" s="42"/>
      <c r="QE293" s="42"/>
      <c r="QF293" s="42"/>
      <c r="QG293" s="42"/>
      <c r="QH293" s="42"/>
      <c r="QI293" s="42"/>
      <c r="QJ293" s="42"/>
      <c r="QK293" s="42"/>
      <c r="QL293" s="42"/>
      <c r="QM293" s="42"/>
      <c r="QN293" s="42"/>
      <c r="QO293" s="42"/>
      <c r="QP293" s="42"/>
      <c r="QQ293" s="42"/>
      <c r="QR293" s="42"/>
      <c r="QS293" s="42"/>
      <c r="QT293" s="42"/>
      <c r="QU293" s="42"/>
      <c r="QV293" s="42"/>
      <c r="QW293" s="42"/>
      <c r="QX293" s="42"/>
      <c r="QY293" s="42"/>
      <c r="QZ293" s="42"/>
      <c r="RA293" s="42"/>
      <c r="RB293" s="42"/>
      <c r="RC293" s="42"/>
      <c r="RD293" s="42"/>
      <c r="RE293" s="42"/>
      <c r="RF293" s="42"/>
      <c r="RG293" s="42"/>
      <c r="RH293" s="42"/>
      <c r="RI293" s="42"/>
      <c r="RJ293" s="42"/>
      <c r="RK293" s="42"/>
      <c r="RL293" s="42"/>
      <c r="RM293" s="42"/>
      <c r="RN293" s="42"/>
      <c r="RO293" s="42"/>
      <c r="RP293" s="42"/>
      <c r="RQ293" s="42"/>
      <c r="RR293" s="42"/>
      <c r="RS293" s="42"/>
      <c r="RT293" s="42"/>
      <c r="RU293" s="42"/>
      <c r="RV293" s="42"/>
      <c r="RW293" s="42"/>
      <c r="RX293" s="42"/>
      <c r="RY293" s="42"/>
      <c r="RZ293" s="42"/>
      <c r="SA293" s="42"/>
      <c r="SB293" s="42"/>
      <c r="SC293" s="42"/>
      <c r="SD293" s="42"/>
      <c r="SE293" s="42"/>
      <c r="SF293" s="42"/>
      <c r="SG293" s="42"/>
      <c r="SH293" s="42"/>
      <c r="SI293" s="42"/>
      <c r="SJ293" s="42"/>
      <c r="SK293" s="42"/>
      <c r="SL293" s="42"/>
      <c r="SM293" s="42"/>
      <c r="SN293" s="42"/>
      <c r="SO293" s="42"/>
      <c r="SP293" s="42"/>
      <c r="SQ293" s="42"/>
      <c r="SR293" s="42"/>
      <c r="SS293" s="42"/>
      <c r="ST293" s="42"/>
      <c r="SU293" s="42"/>
      <c r="SV293" s="42"/>
      <c r="SW293" s="42"/>
      <c r="SX293" s="42"/>
      <c r="SY293" s="42"/>
      <c r="SZ293" s="42"/>
      <c r="TA293" s="42"/>
      <c r="TB293" s="42"/>
      <c r="TC293" s="42"/>
      <c r="TD293" s="42"/>
      <c r="TE293" s="42"/>
      <c r="TF293" s="42"/>
      <c r="TG293" s="42"/>
      <c r="TH293" s="42"/>
      <c r="TI293" s="42"/>
      <c r="TJ293" s="42"/>
      <c r="TK293" s="42"/>
      <c r="TL293" s="42"/>
      <c r="TM293" s="42"/>
      <c r="TN293" s="42"/>
      <c r="TO293" s="42"/>
      <c r="TP293" s="42"/>
      <c r="TQ293" s="42"/>
      <c r="TR293" s="42"/>
      <c r="TS293" s="42"/>
      <c r="TT293" s="42"/>
      <c r="TU293" s="42"/>
      <c r="TV293" s="42"/>
      <c r="TW293" s="42"/>
      <c r="TX293" s="42"/>
      <c r="TY293" s="42"/>
      <c r="TZ293" s="42"/>
      <c r="UA293" s="42"/>
      <c r="UB293" s="42"/>
      <c r="UC293" s="42"/>
      <c r="UD293" s="42"/>
      <c r="UE293" s="42"/>
      <c r="UF293" s="42"/>
      <c r="UG293" s="42"/>
      <c r="UH293" s="42"/>
      <c r="UI293" s="42"/>
      <c r="UJ293" s="42"/>
      <c r="UK293" s="42"/>
      <c r="UL293" s="42"/>
      <c r="UM293" s="42"/>
      <c r="UN293" s="42"/>
      <c r="UO293" s="42"/>
      <c r="UP293" s="42"/>
      <c r="UQ293" s="42"/>
      <c r="UR293" s="42"/>
      <c r="US293" s="42"/>
      <c r="UT293" s="42"/>
      <c r="UU293" s="42"/>
      <c r="UV293" s="42"/>
      <c r="UW293" s="42"/>
      <c r="UX293" s="42"/>
      <c r="UY293" s="42"/>
      <c r="UZ293" s="42"/>
      <c r="VA293" s="42"/>
      <c r="VB293" s="42"/>
      <c r="VC293" s="42"/>
      <c r="VD293" s="42"/>
      <c r="VE293" s="42"/>
      <c r="VF293" s="42"/>
      <c r="VG293" s="42"/>
      <c r="VH293" s="42"/>
      <c r="VI293" s="42"/>
      <c r="VJ293" s="42"/>
      <c r="VK293" s="42"/>
      <c r="VL293" s="42"/>
      <c r="VM293" s="42"/>
      <c r="VN293" s="42"/>
      <c r="VO293" s="42"/>
      <c r="VP293" s="42"/>
      <c r="VQ293" s="42"/>
      <c r="VR293" s="42"/>
      <c r="VS293" s="42"/>
      <c r="VT293" s="42"/>
      <c r="VU293" s="42"/>
      <c r="VV293" s="42"/>
      <c r="VW293" s="42"/>
      <c r="VX293" s="42"/>
      <c r="VY293" s="42"/>
      <c r="VZ293" s="42"/>
      <c r="WA293" s="42"/>
      <c r="WB293" s="42"/>
      <c r="WC293" s="42"/>
      <c r="WD293" s="42"/>
      <c r="WE293" s="42"/>
      <c r="WF293" s="42"/>
      <c r="WG293" s="42"/>
      <c r="WH293" s="42"/>
      <c r="WI293" s="42"/>
      <c r="WJ293" s="42"/>
      <c r="WK293" s="42"/>
      <c r="WL293" s="42"/>
      <c r="WM293" s="42"/>
      <c r="WN293" s="42"/>
      <c r="WO293" s="42"/>
      <c r="WP293" s="42"/>
      <c r="WQ293" s="42"/>
      <c r="WR293" s="42"/>
      <c r="WS293" s="42"/>
      <c r="WT293" s="42"/>
      <c r="WU293" s="42"/>
      <c r="WV293" s="42"/>
      <c r="WW293" s="42"/>
      <c r="WX293" s="42"/>
      <c r="WY293" s="42"/>
      <c r="WZ293" s="42"/>
      <c r="XA293" s="42"/>
      <c r="XB293" s="42"/>
      <c r="XC293" s="42"/>
      <c r="XD293" s="42"/>
      <c r="XE293" s="42"/>
      <c r="XF293" s="42"/>
      <c r="XG293" s="42"/>
      <c r="XH293" s="42"/>
      <c r="XI293" s="42"/>
      <c r="XJ293" s="42"/>
      <c r="XK293" s="42"/>
      <c r="XL293" s="42"/>
      <c r="XM293" s="42"/>
      <c r="XN293" s="42"/>
      <c r="XO293" s="42"/>
      <c r="XP293" s="42"/>
      <c r="XQ293" s="42"/>
      <c r="XR293" s="42"/>
      <c r="XS293" s="42"/>
      <c r="XT293" s="42"/>
      <c r="XU293" s="42"/>
      <c r="XV293" s="42"/>
      <c r="XW293" s="42"/>
      <c r="XX293" s="42"/>
      <c r="XY293" s="42"/>
      <c r="XZ293" s="42"/>
      <c r="YA293" s="42"/>
      <c r="YB293" s="42"/>
      <c r="YC293" s="42"/>
      <c r="YD293" s="42"/>
      <c r="YE293" s="42"/>
      <c r="YF293" s="42"/>
      <c r="YG293" s="42"/>
      <c r="YH293" s="42"/>
      <c r="YI293" s="42"/>
      <c r="YJ293" s="42"/>
      <c r="YK293" s="42"/>
      <c r="YL293" s="42"/>
      <c r="YM293" s="42"/>
      <c r="YN293" s="42"/>
      <c r="YO293" s="42"/>
      <c r="YP293" s="42"/>
      <c r="YQ293" s="42"/>
      <c r="YR293" s="42"/>
      <c r="YS293" s="42"/>
      <c r="YT293" s="42"/>
      <c r="YU293" s="42"/>
      <c r="YV293" s="42"/>
      <c r="YW293" s="42"/>
      <c r="YX293" s="42"/>
      <c r="YY293" s="42"/>
      <c r="YZ293" s="42"/>
      <c r="ZA293" s="42"/>
      <c r="ZB293" s="42"/>
      <c r="ZC293" s="42"/>
      <c r="ZD293" s="42"/>
      <c r="ZE293" s="42"/>
      <c r="ZF293" s="42"/>
      <c r="ZG293" s="42"/>
      <c r="ZH293" s="42"/>
      <c r="ZI293" s="42"/>
      <c r="ZJ293" s="42"/>
      <c r="ZK293" s="42"/>
      <c r="ZL293" s="42"/>
      <c r="ZM293" s="42"/>
      <c r="ZN293" s="42"/>
      <c r="ZO293" s="42"/>
      <c r="ZP293" s="42"/>
      <c r="ZQ293" s="42"/>
      <c r="ZR293" s="42"/>
      <c r="ZS293" s="42"/>
      <c r="ZT293" s="42"/>
      <c r="ZU293" s="42"/>
      <c r="ZV293" s="42"/>
      <c r="ZW293" s="42"/>
      <c r="ZX293" s="42"/>
      <c r="ZY293" s="42"/>
      <c r="ZZ293" s="42"/>
      <c r="AAA293" s="42"/>
      <c r="AAB293" s="42"/>
      <c r="AAC293" s="42"/>
      <c r="AAD293" s="42"/>
      <c r="AAE293" s="42"/>
      <c r="AAF293" s="42"/>
      <c r="AAG293" s="42"/>
      <c r="AAH293" s="42"/>
      <c r="AAI293" s="42"/>
      <c r="AAJ293" s="42"/>
      <c r="AAK293" s="42"/>
      <c r="AAL293" s="42"/>
      <c r="AAM293" s="42"/>
      <c r="AAN293" s="42"/>
      <c r="AAO293" s="42"/>
      <c r="AAP293" s="42"/>
      <c r="AAQ293" s="42"/>
      <c r="AAR293" s="42"/>
      <c r="AAS293" s="42"/>
      <c r="AAT293" s="42"/>
      <c r="AAU293" s="42"/>
      <c r="AAV293" s="42"/>
      <c r="AAW293" s="42"/>
      <c r="AAX293" s="42"/>
      <c r="AAY293" s="42"/>
      <c r="AAZ293" s="42"/>
      <c r="ABA293" s="42"/>
      <c r="ABB293" s="42"/>
      <c r="ABC293" s="42"/>
      <c r="ABD293" s="42"/>
      <c r="ABE293" s="42"/>
      <c r="ABF293" s="42"/>
      <c r="ABG293" s="42"/>
      <c r="ABH293" s="42"/>
      <c r="ABI293" s="42"/>
      <c r="ABJ293" s="42"/>
      <c r="ABK293" s="42"/>
      <c r="ABL293" s="42"/>
      <c r="ABM293" s="42"/>
      <c r="ABN293" s="42"/>
      <c r="ABO293" s="42"/>
      <c r="ABP293" s="42"/>
      <c r="ABQ293" s="42"/>
      <c r="ABR293" s="42"/>
      <c r="ABS293" s="42"/>
      <c r="ABT293" s="42"/>
      <c r="ABU293" s="42"/>
      <c r="ABV293" s="42"/>
      <c r="ABW293" s="42"/>
      <c r="ABX293" s="42"/>
      <c r="ABY293" s="42"/>
      <c r="ABZ293" s="42"/>
      <c r="ACA293" s="42"/>
      <c r="ACB293" s="42"/>
      <c r="ACC293" s="42"/>
      <c r="ACD293" s="42"/>
      <c r="ACE293" s="42"/>
      <c r="ACF293" s="42"/>
      <c r="ACG293" s="42"/>
      <c r="ACH293" s="42"/>
      <c r="ACI293" s="42"/>
      <c r="ACJ293" s="42"/>
      <c r="ACK293" s="42"/>
      <c r="ACL293" s="42"/>
      <c r="ACM293" s="42"/>
      <c r="ACN293" s="42"/>
      <c r="ACO293" s="42"/>
      <c r="ACP293" s="42"/>
      <c r="ACQ293" s="42"/>
      <c r="ACR293" s="42"/>
      <c r="ACS293" s="42"/>
      <c r="ACT293" s="42"/>
      <c r="ACU293" s="42"/>
      <c r="ACV293" s="42"/>
      <c r="ACW293" s="42"/>
      <c r="ACX293" s="42"/>
      <c r="ACY293" s="42"/>
      <c r="ACZ293" s="42"/>
      <c r="ADA293" s="42"/>
      <c r="ADB293" s="42"/>
      <c r="ADC293" s="42"/>
      <c r="ADD293" s="42"/>
      <c r="ADE293" s="42"/>
      <c r="ADF293" s="42"/>
      <c r="ADG293" s="42"/>
      <c r="ADH293" s="42"/>
      <c r="ADI293" s="42"/>
      <c r="ADJ293" s="42"/>
      <c r="ADK293" s="42"/>
      <c r="ADL293" s="42"/>
      <c r="ADM293" s="42"/>
      <c r="ADN293" s="42"/>
      <c r="ADO293" s="42"/>
      <c r="ADP293" s="42"/>
      <c r="ADQ293" s="42"/>
      <c r="ADR293" s="42"/>
      <c r="ADS293" s="42"/>
      <c r="ADT293" s="42"/>
      <c r="ADU293" s="42"/>
      <c r="ADV293" s="42"/>
      <c r="ADW293" s="42"/>
      <c r="ADX293" s="42"/>
      <c r="ADY293" s="42"/>
      <c r="ADZ293" s="42"/>
      <c r="AEA293" s="42"/>
      <c r="AEB293" s="42"/>
      <c r="AEC293" s="42"/>
      <c r="AED293" s="42"/>
      <c r="AEE293" s="42"/>
      <c r="AEF293" s="42"/>
      <c r="AEG293" s="42"/>
      <c r="AEH293" s="42"/>
      <c r="AEI293" s="42"/>
      <c r="AEJ293" s="42"/>
      <c r="AEK293" s="42"/>
      <c r="AEL293" s="42"/>
      <c r="AEM293" s="42"/>
      <c r="AEN293" s="42"/>
      <c r="AEO293" s="42"/>
      <c r="AEP293" s="42"/>
      <c r="AEQ293" s="42"/>
      <c r="AER293" s="42"/>
      <c r="AES293" s="42"/>
      <c r="AET293" s="42"/>
      <c r="AEU293" s="42"/>
      <c r="AEV293" s="42"/>
      <c r="AEW293" s="42"/>
      <c r="AEX293" s="42"/>
      <c r="AEY293" s="42"/>
      <c r="AEZ293" s="42"/>
      <c r="AFA293" s="42"/>
      <c r="AFB293" s="42"/>
      <c r="AFC293" s="42"/>
      <c r="AFD293" s="42"/>
      <c r="AFE293" s="42"/>
      <c r="AFF293" s="42"/>
      <c r="AFG293" s="42"/>
      <c r="AFH293" s="42"/>
      <c r="AFI293" s="42"/>
      <c r="AFJ293" s="42"/>
      <c r="AFK293" s="42"/>
      <c r="AFL293" s="42"/>
      <c r="AFM293" s="42"/>
      <c r="AFN293" s="42"/>
      <c r="AFO293" s="42"/>
      <c r="AFP293" s="42"/>
      <c r="AFQ293" s="42"/>
      <c r="AFR293" s="42"/>
      <c r="AFS293" s="42"/>
      <c r="AFT293" s="42"/>
      <c r="AFU293" s="42"/>
      <c r="AFV293" s="42"/>
      <c r="AFW293" s="42"/>
      <c r="AFX293" s="42"/>
      <c r="AFY293" s="42"/>
      <c r="AFZ293" s="42"/>
      <c r="AGA293" s="42"/>
      <c r="AGB293" s="42"/>
      <c r="AGC293" s="42"/>
      <c r="AGD293" s="42"/>
      <c r="AGE293" s="42"/>
      <c r="AGF293" s="42"/>
      <c r="AGG293" s="42"/>
      <c r="AGH293" s="42"/>
      <c r="AGI293" s="42"/>
      <c r="AGJ293" s="42"/>
      <c r="AGK293" s="42"/>
      <c r="AGL293" s="42"/>
      <c r="AGM293" s="42"/>
      <c r="AGN293" s="42"/>
      <c r="AGO293" s="42"/>
      <c r="AGP293" s="42"/>
      <c r="AGQ293" s="42"/>
      <c r="AGR293" s="42"/>
      <c r="AGS293" s="42"/>
      <c r="AGT293" s="42"/>
      <c r="AGU293" s="42"/>
      <c r="AGV293" s="42"/>
      <c r="AGW293" s="42"/>
      <c r="AGX293" s="42"/>
      <c r="AGY293" s="42"/>
      <c r="AGZ293" s="42"/>
      <c r="AHA293" s="42"/>
      <c r="AHB293" s="42"/>
      <c r="AHC293" s="42"/>
      <c r="AHD293" s="42"/>
      <c r="AHE293" s="42"/>
      <c r="AHF293" s="42"/>
      <c r="AHG293" s="42"/>
      <c r="AHH293" s="42"/>
      <c r="AHI293" s="42"/>
      <c r="AHJ293" s="42"/>
      <c r="AHK293" s="42"/>
      <c r="AHL293" s="42"/>
      <c r="AHM293" s="42"/>
      <c r="AHN293" s="42"/>
      <c r="AHO293" s="42"/>
      <c r="AHP293" s="42"/>
      <c r="AHQ293" s="42"/>
      <c r="AHR293" s="42"/>
      <c r="AHS293" s="42"/>
      <c r="AHT293" s="42"/>
      <c r="AHU293" s="42"/>
      <c r="AHV293" s="42"/>
      <c r="AHW293" s="42"/>
      <c r="AHX293" s="42"/>
      <c r="AHY293" s="42"/>
      <c r="AHZ293" s="42"/>
      <c r="AIA293" s="42"/>
      <c r="AIB293" s="42"/>
      <c r="AIC293" s="42"/>
      <c r="AID293" s="42"/>
      <c r="AIE293" s="42"/>
      <c r="AIF293" s="42"/>
      <c r="AIG293" s="42"/>
      <c r="AIH293" s="42"/>
      <c r="AII293" s="42"/>
      <c r="AIJ293" s="42"/>
      <c r="AIK293" s="42"/>
      <c r="AIL293" s="42"/>
      <c r="AIM293" s="42"/>
      <c r="AIN293" s="42"/>
      <c r="AIO293" s="42"/>
      <c r="AIP293" s="42"/>
      <c r="AIQ293" s="42"/>
      <c r="AIR293" s="42"/>
      <c r="AIS293" s="42"/>
      <c r="AIT293" s="42"/>
      <c r="AIU293" s="42"/>
      <c r="AIV293" s="42"/>
      <c r="AIW293" s="42"/>
      <c r="AIX293" s="42"/>
      <c r="AIY293" s="42"/>
      <c r="AIZ293" s="42"/>
      <c r="AJA293" s="42"/>
      <c r="AJB293" s="42"/>
      <c r="AJC293" s="42"/>
      <c r="AJD293" s="42"/>
      <c r="AJE293" s="42"/>
      <c r="AJF293" s="42"/>
      <c r="AJG293" s="42"/>
      <c r="AJH293" s="42"/>
      <c r="AJI293" s="42"/>
      <c r="AJJ293" s="42"/>
      <c r="AJK293" s="42"/>
      <c r="AJL293" s="42"/>
      <c r="AJM293" s="42"/>
      <c r="AJN293" s="42"/>
      <c r="AJO293" s="42"/>
      <c r="AJP293" s="42"/>
      <c r="AJQ293" s="42"/>
      <c r="AJR293" s="42"/>
      <c r="AJS293" s="42"/>
      <c r="AJT293" s="42"/>
      <c r="AJU293" s="42"/>
      <c r="AJV293" s="42"/>
      <c r="AJW293" s="42"/>
      <c r="AJX293" s="42"/>
      <c r="AJY293" s="42"/>
      <c r="AJZ293" s="42"/>
      <c r="AKA293" s="42"/>
      <c r="AKB293" s="42"/>
      <c r="AKC293" s="42"/>
      <c r="AKD293" s="42"/>
      <c r="AKE293" s="42"/>
      <c r="AKF293" s="42"/>
      <c r="AKG293" s="42"/>
      <c r="AKH293" s="42"/>
      <c r="AKI293" s="42"/>
      <c r="AKJ293" s="42"/>
      <c r="AKK293" s="42"/>
      <c r="AKL293" s="42"/>
      <c r="AKM293" s="42"/>
      <c r="AKN293" s="42"/>
      <c r="AKO293" s="42"/>
      <c r="AKP293" s="42"/>
      <c r="AKQ293" s="42"/>
      <c r="AKR293" s="42"/>
      <c r="AKS293" s="42"/>
      <c r="AKT293" s="42"/>
      <c r="AKU293" s="42"/>
      <c r="AKV293" s="42"/>
      <c r="AKW293" s="42"/>
      <c r="AKX293" s="42"/>
      <c r="AKY293" s="42"/>
      <c r="AKZ293" s="42"/>
      <c r="ALA293" s="42"/>
      <c r="ALB293" s="42"/>
      <c r="ALC293" s="42"/>
      <c r="ALD293" s="42"/>
      <c r="ALE293" s="42"/>
      <c r="ALF293" s="42"/>
      <c r="ALG293" s="42"/>
      <c r="ALH293" s="42"/>
      <c r="ALI293" s="42"/>
      <c r="ALJ293" s="42"/>
      <c r="ALK293" s="42"/>
      <c r="ALL293" s="42"/>
      <c r="ALM293" s="42"/>
      <c r="ALN293" s="42"/>
      <c r="ALO293" s="42"/>
      <c r="ALP293" s="42"/>
      <c r="ALQ293" s="42"/>
      <c r="ALR293" s="42"/>
      <c r="ALS293" s="42"/>
      <c r="ALT293" s="42"/>
      <c r="ALU293" s="42"/>
      <c r="ALV293" s="42"/>
      <c r="ALW293" s="42"/>
      <c r="ALX293" s="42"/>
      <c r="ALY293" s="42"/>
      <c r="ALZ293" s="42"/>
      <c r="AMA293" s="42"/>
      <c r="AMB293" s="42"/>
      <c r="AMC293" s="42"/>
      <c r="AMD293" s="42"/>
      <c r="AME293" s="42"/>
      <c r="AMF293" s="42"/>
      <c r="AMG293" s="42"/>
      <c r="AMH293" s="42"/>
      <c r="AMI293" s="42"/>
      <c r="AMJ293" s="42"/>
      <c r="AMK293" s="42"/>
      <c r="AML293" s="42"/>
      <c r="AMM293" s="42"/>
      <c r="AMN293" s="42"/>
      <c r="AMO293" s="42"/>
      <c r="AMP293" s="42"/>
      <c r="AMQ293" s="42"/>
      <c r="AMR293" s="42"/>
      <c r="AMS293" s="42"/>
      <c r="AMT293" s="42"/>
      <c r="AMU293" s="42"/>
      <c r="AMV293" s="42"/>
      <c r="AMW293" s="42"/>
      <c r="AMX293" s="42"/>
      <c r="AMY293" s="42"/>
      <c r="AMZ293" s="42"/>
      <c r="ANA293" s="42"/>
      <c r="ANB293" s="42"/>
      <c r="ANC293" s="42"/>
      <c r="AND293" s="42"/>
      <c r="ANE293" s="42"/>
      <c r="ANF293" s="42"/>
      <c r="ANG293" s="42"/>
      <c r="ANH293" s="42"/>
      <c r="ANI293" s="42"/>
      <c r="ANJ293" s="42"/>
      <c r="ANK293" s="42"/>
      <c r="ANL293" s="42"/>
      <c r="ANM293" s="42"/>
      <c r="ANN293" s="42"/>
      <c r="ANO293" s="42"/>
      <c r="ANP293" s="42"/>
      <c r="ANQ293" s="42"/>
      <c r="ANR293" s="42"/>
      <c r="ANS293" s="42"/>
      <c r="ANT293" s="42"/>
      <c r="ANU293" s="42"/>
      <c r="ANV293" s="42"/>
      <c r="ANW293" s="42"/>
      <c r="ANX293" s="42"/>
      <c r="ANY293" s="42"/>
      <c r="ANZ293" s="42"/>
      <c r="AOA293" s="42"/>
      <c r="AOB293" s="42"/>
      <c r="AOC293" s="42"/>
      <c r="AOD293" s="42"/>
      <c r="AOE293" s="42"/>
      <c r="AOF293" s="42"/>
      <c r="AOG293" s="42"/>
      <c r="AOH293" s="42"/>
      <c r="AOI293" s="42"/>
      <c r="AOJ293" s="42"/>
      <c r="AOK293" s="42"/>
      <c r="AOL293" s="42"/>
      <c r="AOM293" s="42"/>
      <c r="AON293" s="42"/>
      <c r="AOO293" s="42"/>
      <c r="AOP293" s="42"/>
      <c r="AOQ293" s="42"/>
      <c r="AOR293" s="42"/>
      <c r="AOS293" s="42"/>
      <c r="AOT293" s="42"/>
      <c r="AOU293" s="42"/>
      <c r="AOV293" s="42"/>
      <c r="AOW293" s="42"/>
      <c r="AOX293" s="42"/>
      <c r="AOY293" s="42"/>
      <c r="AOZ293" s="42"/>
      <c r="APA293" s="42"/>
      <c r="APB293" s="42"/>
      <c r="APC293" s="42"/>
      <c r="APD293" s="42"/>
      <c r="APE293" s="42"/>
      <c r="APF293" s="42"/>
      <c r="APG293" s="42"/>
      <c r="APH293" s="42"/>
      <c r="API293" s="42"/>
      <c r="APJ293" s="42"/>
      <c r="APK293" s="42"/>
      <c r="APL293" s="42"/>
      <c r="APM293" s="42"/>
      <c r="APN293" s="42"/>
      <c r="APO293" s="42"/>
      <c r="APP293" s="42"/>
      <c r="APQ293" s="42"/>
      <c r="APR293" s="42"/>
      <c r="APS293" s="42"/>
      <c r="APT293" s="42"/>
      <c r="APU293" s="42"/>
      <c r="APV293" s="42"/>
      <c r="APW293" s="42"/>
      <c r="APX293" s="42"/>
      <c r="APY293" s="42"/>
      <c r="APZ293" s="42"/>
      <c r="AQA293" s="42"/>
      <c r="AQB293" s="42"/>
      <c r="AQC293" s="42"/>
      <c r="AQD293" s="42"/>
      <c r="AQE293" s="42"/>
      <c r="AQF293" s="42"/>
      <c r="AQG293" s="42"/>
      <c r="AQH293" s="42"/>
      <c r="AQI293" s="42"/>
      <c r="AQJ293" s="42"/>
      <c r="AQK293" s="42"/>
      <c r="AQL293" s="42"/>
      <c r="AQM293" s="42"/>
      <c r="AQN293" s="42"/>
      <c r="AQO293" s="42"/>
      <c r="AQP293" s="42"/>
      <c r="AQQ293" s="42"/>
      <c r="AQR293" s="42"/>
      <c r="AQS293" s="42"/>
      <c r="AQT293" s="42"/>
      <c r="AQU293" s="42"/>
      <c r="AQV293" s="42"/>
      <c r="AQW293" s="42"/>
      <c r="AQX293" s="42"/>
      <c r="AQY293" s="42"/>
      <c r="AQZ293" s="42"/>
      <c r="ARA293" s="42"/>
      <c r="ARB293" s="42"/>
      <c r="ARC293" s="42"/>
      <c r="ARD293" s="42"/>
      <c r="ARE293" s="42"/>
      <c r="ARF293" s="42"/>
      <c r="ARG293" s="42"/>
      <c r="ARH293" s="42"/>
      <c r="ARI293" s="42"/>
      <c r="ARJ293" s="42"/>
      <c r="ARK293" s="42"/>
      <c r="ARL293" s="42"/>
      <c r="ARM293" s="42"/>
      <c r="ARN293" s="42"/>
      <c r="ARO293" s="42"/>
      <c r="ARP293" s="42"/>
      <c r="ARQ293" s="42"/>
      <c r="ARR293" s="42"/>
      <c r="ARS293" s="42"/>
      <c r="ART293" s="42"/>
      <c r="ARU293" s="42"/>
      <c r="ARV293" s="42"/>
      <c r="ARW293" s="42"/>
      <c r="ARX293" s="42"/>
      <c r="ARY293" s="42"/>
      <c r="ARZ293" s="42"/>
      <c r="ASA293" s="42"/>
      <c r="ASB293" s="42"/>
      <c r="ASC293" s="42"/>
      <c r="ASD293" s="42"/>
      <c r="ASE293" s="42"/>
      <c r="ASF293" s="42"/>
      <c r="ASG293" s="42"/>
      <c r="ASH293" s="42"/>
      <c r="ASI293" s="42"/>
      <c r="ASJ293" s="42"/>
      <c r="ASK293" s="42"/>
      <c r="ASL293" s="42"/>
      <c r="ASM293" s="42"/>
      <c r="ASN293" s="42"/>
      <c r="ASO293" s="42"/>
      <c r="ASP293" s="42"/>
      <c r="ASQ293" s="42"/>
      <c r="ASR293" s="42"/>
      <c r="ASS293" s="42"/>
      <c r="AST293" s="42"/>
      <c r="ASU293" s="42"/>
      <c r="ASV293" s="42"/>
      <c r="ASW293" s="42"/>
      <c r="ASX293" s="42"/>
      <c r="ASY293" s="42"/>
      <c r="ASZ293" s="42"/>
      <c r="ATA293" s="42"/>
      <c r="ATB293" s="42"/>
      <c r="ATC293" s="42"/>
      <c r="ATD293" s="42"/>
      <c r="ATE293" s="42"/>
      <c r="ATF293" s="42"/>
      <c r="ATG293" s="42"/>
      <c r="ATH293" s="42"/>
      <c r="ATI293" s="42"/>
      <c r="ATJ293" s="42"/>
      <c r="ATK293" s="42"/>
      <c r="ATL293" s="42"/>
      <c r="ATM293" s="42"/>
      <c r="ATN293" s="42"/>
      <c r="ATO293" s="42"/>
      <c r="ATP293" s="42"/>
      <c r="ATQ293" s="42"/>
      <c r="ATR293" s="42"/>
      <c r="ATS293" s="42"/>
      <c r="ATT293" s="42"/>
      <c r="ATU293" s="42"/>
      <c r="ATV293" s="42"/>
      <c r="ATW293" s="42"/>
      <c r="ATX293" s="42"/>
      <c r="ATY293" s="42"/>
      <c r="ATZ293" s="42"/>
      <c r="AUA293" s="42"/>
      <c r="AUB293" s="42"/>
      <c r="AUC293" s="42"/>
      <c r="AUD293" s="42"/>
      <c r="AUE293" s="42"/>
      <c r="AUF293" s="42"/>
      <c r="AUG293" s="42"/>
      <c r="AUH293" s="42"/>
      <c r="AUI293" s="42"/>
      <c r="AUJ293" s="42"/>
      <c r="AUK293" s="42"/>
      <c r="AUL293" s="42"/>
      <c r="AUM293" s="42"/>
      <c r="AUN293" s="42"/>
      <c r="AUO293" s="42"/>
      <c r="AUP293" s="42"/>
      <c r="AUQ293" s="42"/>
      <c r="AUR293" s="42"/>
      <c r="AUS293" s="42"/>
      <c r="AUT293" s="42"/>
      <c r="AUU293" s="42"/>
      <c r="AUV293" s="42"/>
      <c r="AUW293" s="42"/>
      <c r="AUX293" s="42"/>
      <c r="AUY293" s="42"/>
      <c r="AUZ293" s="42"/>
      <c r="AVA293" s="42"/>
      <c r="AVB293" s="42"/>
      <c r="AVC293" s="42"/>
      <c r="AVD293" s="42"/>
      <c r="AVE293" s="42"/>
      <c r="AVF293" s="42"/>
      <c r="AVG293" s="42"/>
      <c r="AVH293" s="42"/>
      <c r="AVI293" s="42"/>
      <c r="AVJ293" s="42"/>
      <c r="AVK293" s="42"/>
      <c r="AVL293" s="42"/>
      <c r="AVM293" s="42"/>
      <c r="AVN293" s="42"/>
      <c r="AVO293" s="42"/>
      <c r="AVP293" s="42"/>
      <c r="AVQ293" s="42"/>
      <c r="AVR293" s="42"/>
      <c r="AVS293" s="42"/>
      <c r="AVT293" s="42"/>
      <c r="AVU293" s="42"/>
      <c r="AVV293" s="42"/>
      <c r="AVW293" s="42"/>
      <c r="AVX293" s="42"/>
      <c r="AVY293" s="42"/>
      <c r="AVZ293" s="42"/>
      <c r="AWA293" s="42"/>
      <c r="AWB293" s="42"/>
      <c r="AWC293" s="42"/>
      <c r="AWD293" s="42"/>
      <c r="AWE293" s="42"/>
      <c r="AWF293" s="42"/>
      <c r="AWG293" s="42"/>
      <c r="AWH293" s="42"/>
      <c r="AWI293" s="42"/>
      <c r="AWJ293" s="42"/>
      <c r="AWK293" s="42"/>
      <c r="AWL293" s="42"/>
      <c r="AWM293" s="42"/>
      <c r="AWN293" s="42"/>
      <c r="AWO293" s="42"/>
      <c r="AWP293" s="42"/>
      <c r="AWQ293" s="42"/>
      <c r="AWR293" s="42"/>
      <c r="AWS293" s="42"/>
      <c r="AWT293" s="42"/>
      <c r="AWU293" s="42"/>
      <c r="AWV293" s="42"/>
      <c r="AWW293" s="42"/>
      <c r="AWX293" s="42"/>
      <c r="AWY293" s="42"/>
      <c r="AWZ293" s="42"/>
      <c r="AXA293" s="42"/>
      <c r="AXB293" s="42"/>
      <c r="AXC293" s="42"/>
      <c r="AXD293" s="42"/>
      <c r="AXE293" s="42"/>
      <c r="AXF293" s="42"/>
      <c r="AXG293" s="42"/>
      <c r="AXH293" s="42"/>
      <c r="AXI293" s="42"/>
      <c r="AXJ293" s="42"/>
      <c r="AXK293" s="42"/>
      <c r="AXL293" s="42"/>
      <c r="AXM293" s="42"/>
      <c r="AXN293" s="42"/>
      <c r="AXO293" s="42"/>
      <c r="AXP293" s="42"/>
      <c r="AXQ293" s="42"/>
      <c r="AXR293" s="42"/>
      <c r="AXS293" s="42"/>
      <c r="AXT293" s="42"/>
      <c r="AXU293" s="42"/>
      <c r="AXV293" s="42"/>
      <c r="AXW293" s="42"/>
      <c r="AXX293" s="42"/>
      <c r="AXY293" s="42"/>
      <c r="AXZ293" s="42"/>
      <c r="AYA293" s="42"/>
      <c r="AYB293" s="42"/>
      <c r="AYC293" s="42"/>
      <c r="AYD293" s="42"/>
      <c r="AYE293" s="42"/>
      <c r="AYF293" s="42"/>
      <c r="AYG293" s="42"/>
      <c r="AYH293" s="42"/>
      <c r="AYI293" s="42"/>
      <c r="AYJ293" s="42"/>
      <c r="AYK293" s="42"/>
      <c r="AYL293" s="42"/>
      <c r="AYM293" s="42"/>
      <c r="AYN293" s="42"/>
      <c r="AYO293" s="42"/>
      <c r="AYP293" s="42"/>
      <c r="AYQ293" s="42"/>
      <c r="AYR293" s="42"/>
      <c r="AYS293" s="42"/>
      <c r="AYT293" s="42"/>
      <c r="AYU293" s="42"/>
      <c r="AYV293" s="42"/>
      <c r="AYW293" s="42"/>
      <c r="AYX293" s="42"/>
      <c r="AYY293" s="42"/>
      <c r="AYZ293" s="42"/>
      <c r="AZA293" s="42"/>
      <c r="AZB293" s="42"/>
      <c r="AZC293" s="42"/>
      <c r="AZD293" s="42"/>
      <c r="AZE293" s="42"/>
      <c r="AZF293" s="42"/>
      <c r="AZG293" s="42"/>
      <c r="AZH293" s="42"/>
      <c r="AZI293" s="42"/>
      <c r="AZJ293" s="42"/>
      <c r="AZK293" s="42"/>
      <c r="AZL293" s="42"/>
      <c r="AZM293" s="42"/>
      <c r="AZN293" s="42"/>
      <c r="AZO293" s="42"/>
      <c r="AZP293" s="42"/>
      <c r="AZQ293" s="42"/>
      <c r="AZR293" s="42"/>
      <c r="AZS293" s="42"/>
      <c r="AZT293" s="42"/>
      <c r="AZU293" s="42"/>
      <c r="AZV293" s="42"/>
      <c r="AZW293" s="42"/>
      <c r="AZX293" s="42"/>
      <c r="AZY293" s="42"/>
      <c r="AZZ293" s="42"/>
      <c r="BAA293" s="42"/>
      <c r="BAB293" s="42"/>
      <c r="BAC293" s="42"/>
      <c r="BAD293" s="42"/>
      <c r="BAE293" s="42"/>
      <c r="BAF293" s="42"/>
      <c r="BAG293" s="42"/>
      <c r="BAH293" s="42"/>
      <c r="BAI293" s="42"/>
      <c r="BAJ293" s="42"/>
      <c r="BAK293" s="42"/>
      <c r="BAL293" s="42"/>
      <c r="BAM293" s="42"/>
      <c r="BAN293" s="42"/>
      <c r="BAO293" s="42"/>
      <c r="BAP293" s="42"/>
      <c r="BAQ293" s="42"/>
      <c r="BAR293" s="42"/>
      <c r="BAS293" s="42"/>
      <c r="BAT293" s="42"/>
      <c r="BAU293" s="42"/>
      <c r="BAV293" s="42"/>
      <c r="BAW293" s="42"/>
      <c r="BAX293" s="42"/>
      <c r="BAY293" s="42"/>
      <c r="BAZ293" s="42"/>
      <c r="BBA293" s="42"/>
      <c r="BBB293" s="42"/>
      <c r="BBC293" s="42"/>
      <c r="BBD293" s="42"/>
      <c r="BBE293" s="42"/>
      <c r="BBF293" s="42"/>
      <c r="BBG293" s="42"/>
      <c r="BBH293" s="42"/>
      <c r="BBI293" s="42"/>
      <c r="BBJ293" s="42"/>
      <c r="BBK293" s="42"/>
      <c r="BBL293" s="42"/>
      <c r="BBM293" s="42"/>
      <c r="BBN293" s="42"/>
      <c r="BBO293" s="42"/>
      <c r="BBP293" s="42"/>
      <c r="BBQ293" s="42"/>
      <c r="BBR293" s="42"/>
      <c r="BBS293" s="42"/>
      <c r="BBT293" s="42"/>
      <c r="BBU293" s="42"/>
      <c r="BBV293" s="42"/>
      <c r="BBW293" s="42"/>
      <c r="BBX293" s="42"/>
      <c r="BBY293" s="42"/>
      <c r="BBZ293" s="42"/>
      <c r="BCA293" s="42"/>
      <c r="BCB293" s="42"/>
      <c r="BCC293" s="42"/>
      <c r="BCD293" s="42"/>
      <c r="BCE293" s="42"/>
      <c r="BCF293" s="42"/>
      <c r="BCG293" s="42"/>
      <c r="BCH293" s="42"/>
      <c r="BCI293" s="42"/>
      <c r="BCJ293" s="42"/>
      <c r="BCK293" s="42"/>
      <c r="BCL293" s="42"/>
      <c r="BCM293" s="42"/>
      <c r="BCN293" s="42"/>
      <c r="BCO293" s="42"/>
      <c r="BCP293" s="42"/>
      <c r="BCQ293" s="42"/>
      <c r="BCR293" s="42"/>
      <c r="BCS293" s="42"/>
      <c r="BCT293" s="42"/>
      <c r="BCU293" s="42"/>
      <c r="BCV293" s="42"/>
      <c r="BCW293" s="42"/>
      <c r="BCX293" s="42"/>
      <c r="BCY293" s="42"/>
      <c r="BCZ293" s="42"/>
      <c r="BDA293" s="42"/>
      <c r="BDB293" s="42"/>
      <c r="BDC293" s="42"/>
      <c r="BDD293" s="42"/>
      <c r="BDE293" s="42"/>
      <c r="BDF293" s="42"/>
      <c r="BDG293" s="42"/>
      <c r="BDH293" s="42"/>
      <c r="BDI293" s="42"/>
      <c r="BDJ293" s="42"/>
      <c r="BDK293" s="42"/>
      <c r="BDL293" s="42"/>
      <c r="BDM293" s="42"/>
      <c r="BDN293" s="42"/>
      <c r="BDO293" s="42"/>
      <c r="BDP293" s="42"/>
      <c r="BDQ293" s="42"/>
      <c r="BDR293" s="42"/>
      <c r="BDS293" s="42"/>
      <c r="BDT293" s="42"/>
      <c r="BDU293" s="42"/>
      <c r="BDV293" s="42"/>
      <c r="BDW293" s="42"/>
      <c r="BDX293" s="42"/>
      <c r="BDY293" s="42"/>
      <c r="BDZ293" s="42"/>
      <c r="BEA293" s="42"/>
      <c r="BEB293" s="42"/>
      <c r="BEC293" s="42"/>
      <c r="BED293" s="42"/>
      <c r="BEE293" s="42"/>
      <c r="BEF293" s="42"/>
      <c r="BEG293" s="42"/>
      <c r="BEH293" s="42"/>
      <c r="BEI293" s="42"/>
      <c r="BEJ293" s="42"/>
      <c r="BEK293" s="42"/>
      <c r="BEL293" s="42"/>
      <c r="BEM293" s="42"/>
      <c r="BEN293" s="42"/>
      <c r="BEO293" s="42"/>
      <c r="BEP293" s="42"/>
      <c r="BEQ293" s="42"/>
      <c r="BER293" s="42"/>
      <c r="BES293" s="42"/>
      <c r="BET293" s="42"/>
      <c r="BEU293" s="42"/>
      <c r="BEV293" s="42"/>
      <c r="BEW293" s="42"/>
      <c r="BEX293" s="42"/>
      <c r="BEY293" s="42"/>
      <c r="BEZ293" s="42"/>
      <c r="BFA293" s="42"/>
      <c r="BFB293" s="42"/>
      <c r="BFC293" s="42"/>
      <c r="BFD293" s="42"/>
      <c r="BFE293" s="42"/>
      <c r="BFF293" s="42"/>
      <c r="BFG293" s="42"/>
      <c r="BFH293" s="42"/>
      <c r="BFI293" s="42"/>
      <c r="BFJ293" s="42"/>
      <c r="BFK293" s="42"/>
      <c r="BFL293" s="42"/>
      <c r="BFM293" s="42"/>
      <c r="BFN293" s="42"/>
      <c r="BFO293" s="42"/>
      <c r="BFP293" s="42"/>
      <c r="BFQ293" s="42"/>
      <c r="BFR293" s="42"/>
      <c r="BFS293" s="42"/>
      <c r="BFT293" s="42"/>
      <c r="BFU293" s="42"/>
      <c r="BFV293" s="42"/>
      <c r="BFW293" s="42"/>
      <c r="BFX293" s="42"/>
      <c r="BFY293" s="42"/>
      <c r="BFZ293" s="42"/>
      <c r="BGA293" s="42"/>
      <c r="BGB293" s="42"/>
      <c r="BGC293" s="42"/>
      <c r="BGD293" s="42"/>
      <c r="BGE293" s="42"/>
      <c r="BGF293" s="42"/>
      <c r="BGG293" s="42"/>
      <c r="BGH293" s="42"/>
      <c r="BGI293" s="42"/>
      <c r="BGJ293" s="42"/>
      <c r="BGK293" s="42"/>
      <c r="BGL293" s="42"/>
      <c r="BGM293" s="42"/>
      <c r="BGN293" s="42"/>
      <c r="BGO293" s="42"/>
      <c r="BGP293" s="42"/>
      <c r="BGQ293" s="42"/>
      <c r="BGR293" s="42"/>
      <c r="BGS293" s="42"/>
      <c r="BGT293" s="42"/>
      <c r="BGU293" s="42"/>
      <c r="BGV293" s="42"/>
      <c r="BGW293" s="42"/>
      <c r="BGX293" s="42"/>
      <c r="BGY293" s="42"/>
      <c r="BGZ293" s="42"/>
      <c r="BHA293" s="42"/>
      <c r="BHB293" s="42"/>
      <c r="BHC293" s="42"/>
      <c r="BHD293" s="42"/>
      <c r="BHE293" s="42"/>
      <c r="BHF293" s="42"/>
      <c r="BHG293" s="42"/>
      <c r="BHH293" s="42"/>
      <c r="BHI293" s="42"/>
      <c r="BHJ293" s="42"/>
      <c r="BHK293" s="42"/>
      <c r="BHL293" s="42"/>
      <c r="BHM293" s="42"/>
      <c r="BHN293" s="42"/>
      <c r="BHO293" s="42"/>
      <c r="BHP293" s="42"/>
      <c r="BHQ293" s="42"/>
      <c r="BHR293" s="42"/>
      <c r="BHS293" s="42"/>
      <c r="BHT293" s="42"/>
      <c r="BHU293" s="42"/>
      <c r="BHV293" s="42"/>
      <c r="BHW293" s="42"/>
      <c r="BHX293" s="42"/>
      <c r="BHY293" s="42"/>
      <c r="BHZ293" s="42"/>
      <c r="BIA293" s="42"/>
      <c r="BIB293" s="42"/>
      <c r="BIC293" s="42"/>
      <c r="BID293" s="42"/>
      <c r="BIE293" s="42"/>
      <c r="BIF293" s="42"/>
      <c r="BIG293" s="42"/>
      <c r="BIH293" s="42"/>
      <c r="BII293" s="42"/>
      <c r="BIJ293" s="42"/>
      <c r="BIK293" s="42"/>
      <c r="BIL293" s="42"/>
      <c r="BIM293" s="42"/>
      <c r="BIN293" s="42"/>
      <c r="BIO293" s="42"/>
      <c r="BIP293" s="42"/>
      <c r="BIQ293" s="42"/>
      <c r="BIR293" s="42"/>
      <c r="BIS293" s="42"/>
      <c r="BIT293" s="42"/>
      <c r="BIU293" s="42"/>
      <c r="BIV293" s="42"/>
      <c r="BIW293" s="42"/>
      <c r="BIX293" s="42"/>
      <c r="BIY293" s="42"/>
      <c r="BIZ293" s="42"/>
      <c r="BJA293" s="42"/>
      <c r="BJB293" s="42"/>
      <c r="BJC293" s="42"/>
      <c r="BJD293" s="42"/>
      <c r="BJE293" s="42"/>
      <c r="BJF293" s="42"/>
      <c r="BJG293" s="42"/>
      <c r="BJH293" s="42"/>
      <c r="BJI293" s="42"/>
      <c r="BJJ293" s="42"/>
      <c r="BJK293" s="42"/>
      <c r="BJL293" s="42"/>
      <c r="BJM293" s="42"/>
      <c r="BJN293" s="42"/>
      <c r="BJO293" s="42"/>
      <c r="BJP293" s="42"/>
      <c r="BJQ293" s="42"/>
      <c r="BJR293" s="42"/>
      <c r="BJS293" s="42"/>
      <c r="BJT293" s="42"/>
      <c r="BJU293" s="42"/>
      <c r="BJV293" s="42"/>
      <c r="BJW293" s="42"/>
      <c r="BJX293" s="42"/>
      <c r="BJY293" s="42"/>
      <c r="BJZ293" s="42"/>
      <c r="BKA293" s="42"/>
      <c r="BKB293" s="42"/>
      <c r="BKC293" s="42"/>
      <c r="BKD293" s="42"/>
      <c r="BKE293" s="42"/>
      <c r="BKF293" s="42"/>
      <c r="BKG293" s="42"/>
      <c r="BKH293" s="42"/>
      <c r="BKI293" s="42"/>
      <c r="BKJ293" s="42"/>
      <c r="BKK293" s="42"/>
      <c r="BKL293" s="42"/>
      <c r="BKM293" s="42"/>
      <c r="BKN293" s="42"/>
      <c r="BKO293" s="42"/>
      <c r="BKP293" s="42"/>
      <c r="BKQ293" s="42"/>
      <c r="BKR293" s="42"/>
      <c r="BKS293" s="42"/>
      <c r="BKT293" s="42"/>
      <c r="BKU293" s="42"/>
      <c r="BKV293" s="42"/>
      <c r="BKW293" s="42"/>
      <c r="BKX293" s="42"/>
      <c r="BKY293" s="42"/>
      <c r="BKZ293" s="42"/>
      <c r="BLA293" s="42"/>
      <c r="BLB293" s="42"/>
      <c r="BLC293" s="42"/>
      <c r="BLD293" s="42"/>
      <c r="BLE293" s="42"/>
      <c r="BLF293" s="42"/>
      <c r="BLG293" s="42"/>
      <c r="BLH293" s="42"/>
      <c r="BLI293" s="42"/>
      <c r="BLJ293" s="42"/>
      <c r="BLK293" s="42"/>
      <c r="BLL293" s="42"/>
      <c r="BLM293" s="42"/>
      <c r="BLN293" s="42"/>
      <c r="BLO293" s="42"/>
      <c r="BLP293" s="42"/>
      <c r="BLQ293" s="42"/>
      <c r="BLR293" s="42"/>
      <c r="BLS293" s="42"/>
      <c r="BLT293" s="42"/>
      <c r="BLU293" s="42"/>
      <c r="BLV293" s="42"/>
      <c r="BLW293" s="42"/>
      <c r="BLX293" s="42"/>
      <c r="BLY293" s="42"/>
      <c r="BLZ293" s="42"/>
      <c r="BMA293" s="42"/>
      <c r="BMB293" s="42"/>
      <c r="BMC293" s="42"/>
      <c r="BMD293" s="42"/>
      <c r="BME293" s="42"/>
      <c r="BMF293" s="42"/>
      <c r="BMG293" s="42"/>
      <c r="BMH293" s="42"/>
      <c r="BMI293" s="42"/>
      <c r="BMJ293" s="42"/>
      <c r="BMK293" s="42"/>
      <c r="BML293" s="42"/>
      <c r="BMM293" s="42"/>
      <c r="BMN293" s="42"/>
      <c r="BMO293" s="42"/>
      <c r="BMP293" s="42"/>
      <c r="BMQ293" s="42"/>
      <c r="BMR293" s="42"/>
      <c r="BMS293" s="42"/>
      <c r="BMT293" s="42"/>
      <c r="BMU293" s="42"/>
      <c r="BMV293" s="42"/>
      <c r="BMW293" s="42"/>
      <c r="BMX293" s="42"/>
      <c r="BMY293" s="42"/>
      <c r="BMZ293" s="42"/>
      <c r="BNA293" s="42"/>
      <c r="BNB293" s="42"/>
      <c r="BNC293" s="42"/>
      <c r="BND293" s="42"/>
      <c r="BNE293" s="42"/>
      <c r="BNF293" s="42"/>
      <c r="BNG293" s="42"/>
      <c r="BNH293" s="42"/>
      <c r="BNI293" s="42"/>
      <c r="BNJ293" s="42"/>
      <c r="BNK293" s="42"/>
      <c r="BNL293" s="42"/>
      <c r="BNM293" s="42"/>
      <c r="BNN293" s="42"/>
      <c r="BNO293" s="42"/>
      <c r="BNP293" s="42"/>
      <c r="BNQ293" s="42"/>
      <c r="BNR293" s="42"/>
      <c r="BNS293" s="42"/>
      <c r="BNT293" s="42"/>
      <c r="BNU293" s="42"/>
      <c r="BNV293" s="42"/>
      <c r="BNW293" s="42"/>
      <c r="BNX293" s="42"/>
      <c r="BNY293" s="42"/>
      <c r="BNZ293" s="42"/>
      <c r="BOA293" s="42"/>
      <c r="BOB293" s="42"/>
      <c r="BOC293" s="42"/>
      <c r="BOD293" s="42"/>
      <c r="BOE293" s="42"/>
      <c r="BOF293" s="42"/>
      <c r="BOG293" s="42"/>
      <c r="BOH293" s="42"/>
      <c r="BOI293" s="42"/>
      <c r="BOJ293" s="42"/>
      <c r="BOK293" s="42"/>
      <c r="BOL293" s="42"/>
      <c r="BOM293" s="42"/>
      <c r="BON293" s="42"/>
      <c r="BOO293" s="42"/>
      <c r="BOP293" s="42"/>
      <c r="BOQ293" s="42"/>
      <c r="BOR293" s="42"/>
      <c r="BOS293" s="42"/>
      <c r="BOT293" s="42"/>
      <c r="BOU293" s="42"/>
      <c r="BOV293" s="42"/>
      <c r="BOW293" s="42"/>
      <c r="BOX293" s="42"/>
      <c r="BOY293" s="42"/>
      <c r="BOZ293" s="42"/>
      <c r="BPA293" s="42"/>
      <c r="BPB293" s="42"/>
      <c r="BPC293" s="42"/>
      <c r="BPD293" s="42"/>
      <c r="BPE293" s="42"/>
      <c r="BPF293" s="42"/>
      <c r="BPG293" s="42"/>
      <c r="BPH293" s="42"/>
      <c r="BPI293" s="42"/>
      <c r="BPJ293" s="42"/>
      <c r="BPK293" s="42"/>
      <c r="BPL293" s="42"/>
      <c r="BPM293" s="42"/>
      <c r="BPN293" s="42"/>
      <c r="BPO293" s="42"/>
      <c r="BPP293" s="42"/>
      <c r="BPQ293" s="42"/>
      <c r="BPR293" s="42"/>
      <c r="BPS293" s="42"/>
      <c r="BPT293" s="42"/>
      <c r="BPU293" s="42"/>
      <c r="BPV293" s="42"/>
      <c r="BPW293" s="42"/>
      <c r="BPX293" s="42"/>
      <c r="BPY293" s="42"/>
      <c r="BPZ293" s="42"/>
      <c r="BQA293" s="42"/>
      <c r="BQB293" s="42"/>
      <c r="BQC293" s="42"/>
      <c r="BQD293" s="42"/>
      <c r="BQE293" s="42"/>
      <c r="BQF293" s="42"/>
      <c r="BQG293" s="42"/>
      <c r="BQH293" s="42"/>
      <c r="BQI293" s="42"/>
      <c r="BQJ293" s="42"/>
      <c r="BQK293" s="42"/>
      <c r="BQL293" s="42"/>
      <c r="BQM293" s="42"/>
      <c r="BQN293" s="42"/>
      <c r="BQO293" s="42"/>
      <c r="BQP293" s="42"/>
      <c r="BQQ293" s="42"/>
      <c r="BQR293" s="42"/>
      <c r="BQS293" s="42"/>
      <c r="BQT293" s="42"/>
      <c r="BQU293" s="42"/>
      <c r="BQV293" s="42"/>
      <c r="BQW293" s="42"/>
      <c r="BQX293" s="42"/>
      <c r="BQY293" s="42"/>
      <c r="BQZ293" s="42"/>
      <c r="BRA293" s="42"/>
      <c r="BRB293" s="42"/>
      <c r="BRC293" s="42"/>
      <c r="BRD293" s="42"/>
      <c r="BRE293" s="42"/>
      <c r="BRF293" s="42"/>
      <c r="BRG293" s="42"/>
      <c r="BRH293" s="42"/>
      <c r="BRI293" s="42"/>
      <c r="BRJ293" s="42"/>
      <c r="BRK293" s="42"/>
      <c r="BRL293" s="42"/>
      <c r="BRM293" s="42"/>
      <c r="BRN293" s="42"/>
      <c r="BRO293" s="42"/>
      <c r="BRP293" s="42"/>
      <c r="BRQ293" s="42"/>
      <c r="BRR293" s="42"/>
      <c r="BRS293" s="42"/>
      <c r="BRT293" s="42"/>
      <c r="BRU293" s="42"/>
      <c r="BRV293" s="42"/>
      <c r="BRW293" s="42"/>
      <c r="BRX293" s="42"/>
      <c r="BRY293" s="42"/>
      <c r="BRZ293" s="42"/>
      <c r="BSA293" s="42"/>
      <c r="BSB293" s="42"/>
      <c r="BSC293" s="42"/>
      <c r="BSD293" s="42"/>
      <c r="BSE293" s="42"/>
      <c r="BSF293" s="42"/>
      <c r="BSG293" s="42"/>
      <c r="BSH293" s="42"/>
      <c r="BSI293" s="42"/>
      <c r="BSJ293" s="42"/>
      <c r="BSK293" s="42"/>
      <c r="BSL293" s="42"/>
      <c r="BSM293" s="42"/>
      <c r="BSN293" s="42"/>
      <c r="BSO293" s="42"/>
      <c r="BSP293" s="42"/>
      <c r="BSQ293" s="42"/>
      <c r="BSR293" s="42"/>
      <c r="BSS293" s="42"/>
      <c r="BST293" s="42"/>
      <c r="BSU293" s="42"/>
      <c r="BSV293" s="42"/>
      <c r="BSW293" s="42"/>
      <c r="BSX293" s="42"/>
      <c r="BSY293" s="42"/>
      <c r="BSZ293" s="42"/>
      <c r="BTA293" s="42"/>
      <c r="BTB293" s="42"/>
      <c r="BTC293" s="42"/>
      <c r="BTD293" s="42"/>
      <c r="BTE293" s="42"/>
      <c r="BTF293" s="42"/>
      <c r="BTG293" s="42"/>
      <c r="BTH293" s="42"/>
      <c r="BTI293" s="42"/>
      <c r="BTJ293" s="42"/>
      <c r="BTK293" s="42"/>
      <c r="BTL293" s="42"/>
      <c r="BTM293" s="42"/>
      <c r="BTN293" s="42"/>
      <c r="BTO293" s="42"/>
      <c r="BTP293" s="42"/>
      <c r="BTQ293" s="42"/>
      <c r="BTR293" s="42"/>
      <c r="BTS293" s="42"/>
      <c r="BTT293" s="42"/>
      <c r="BTU293" s="42"/>
      <c r="BTV293" s="42"/>
      <c r="BTW293" s="42"/>
      <c r="BTX293" s="42"/>
      <c r="BTY293" s="42"/>
      <c r="BTZ293" s="42"/>
      <c r="BUA293" s="42"/>
      <c r="BUB293" s="42"/>
      <c r="BUC293" s="42"/>
      <c r="BUD293" s="42"/>
      <c r="BUE293" s="42"/>
      <c r="BUF293" s="42"/>
      <c r="BUG293" s="42"/>
      <c r="BUH293" s="42"/>
      <c r="BUI293" s="42"/>
      <c r="BUJ293" s="42"/>
      <c r="BUK293" s="42"/>
      <c r="BUL293" s="42"/>
      <c r="BUM293" s="42"/>
      <c r="BUN293" s="42"/>
      <c r="BUO293" s="42"/>
      <c r="BUP293" s="42"/>
      <c r="BUQ293" s="42"/>
      <c r="BUR293" s="42"/>
      <c r="BUS293" s="42"/>
      <c r="BUT293" s="42"/>
      <c r="BUU293" s="42"/>
      <c r="BUV293" s="42"/>
      <c r="BUW293" s="42"/>
      <c r="BUX293" s="42"/>
      <c r="BUY293" s="42"/>
      <c r="BUZ293" s="42"/>
      <c r="BVA293" s="42"/>
      <c r="BVB293" s="42"/>
      <c r="BVC293" s="42"/>
      <c r="BVD293" s="42"/>
      <c r="BVE293" s="42"/>
      <c r="BVF293" s="42"/>
      <c r="BVG293" s="42"/>
      <c r="BVH293" s="42"/>
      <c r="BVI293" s="42"/>
      <c r="BVJ293" s="42"/>
      <c r="BVK293" s="42"/>
      <c r="BVL293" s="42"/>
      <c r="BVM293" s="42"/>
      <c r="BVN293" s="42"/>
      <c r="BVO293" s="42"/>
      <c r="BVP293" s="42"/>
      <c r="BVQ293" s="42"/>
      <c r="BVR293" s="42"/>
      <c r="BVS293" s="42"/>
      <c r="BVT293" s="42"/>
      <c r="BVU293" s="42"/>
      <c r="BVV293" s="42"/>
      <c r="BVW293" s="42"/>
      <c r="BVX293" s="42"/>
      <c r="BVY293" s="42"/>
      <c r="BVZ293" s="42"/>
      <c r="BWA293" s="42"/>
      <c r="BWB293" s="42"/>
      <c r="BWC293" s="42"/>
      <c r="BWD293" s="42"/>
      <c r="BWE293" s="42"/>
      <c r="BWF293" s="42"/>
      <c r="BWG293" s="42"/>
      <c r="BWH293" s="42"/>
      <c r="BWI293" s="42"/>
      <c r="BWJ293" s="42"/>
      <c r="BWK293" s="42"/>
      <c r="BWL293" s="42"/>
      <c r="BWM293" s="42"/>
      <c r="BWN293" s="42"/>
      <c r="BWO293" s="42"/>
      <c r="BWP293" s="42"/>
      <c r="BWQ293" s="42"/>
      <c r="BWR293" s="42"/>
      <c r="BWS293" s="42"/>
      <c r="BWT293" s="42"/>
      <c r="BWU293" s="42"/>
      <c r="BWV293" s="42"/>
      <c r="BWW293" s="42"/>
      <c r="BWX293" s="42"/>
      <c r="BWY293" s="42"/>
      <c r="BWZ293" s="42"/>
      <c r="BXA293" s="42"/>
      <c r="BXB293" s="42"/>
      <c r="BXC293" s="42"/>
      <c r="BXD293" s="42"/>
      <c r="BXE293" s="42"/>
      <c r="BXF293" s="42"/>
      <c r="BXG293" s="42"/>
      <c r="BXH293" s="42"/>
      <c r="BXI293" s="42"/>
      <c r="BXJ293" s="42"/>
      <c r="BXK293" s="42"/>
      <c r="BXL293" s="42"/>
      <c r="BXM293" s="42"/>
      <c r="BXN293" s="42"/>
      <c r="BXO293" s="42"/>
      <c r="BXP293" s="42"/>
      <c r="BXQ293" s="42"/>
      <c r="BXR293" s="42"/>
      <c r="BXS293" s="42"/>
      <c r="BXT293" s="42"/>
      <c r="BXU293" s="42"/>
      <c r="BXV293" s="42"/>
      <c r="BXW293" s="42"/>
      <c r="BXX293" s="42"/>
      <c r="BXY293" s="42"/>
      <c r="BXZ293" s="42"/>
      <c r="BYA293" s="42"/>
      <c r="BYB293" s="42"/>
      <c r="BYC293" s="42"/>
      <c r="BYD293" s="42"/>
      <c r="BYE293" s="42"/>
      <c r="BYF293" s="42"/>
      <c r="BYG293" s="42"/>
      <c r="BYH293" s="42"/>
      <c r="BYI293" s="42"/>
      <c r="BYJ293" s="42"/>
      <c r="BYK293" s="42"/>
      <c r="BYL293" s="42"/>
      <c r="BYM293" s="42"/>
      <c r="BYN293" s="42"/>
      <c r="BYO293" s="42"/>
      <c r="BYP293" s="42"/>
      <c r="BYQ293" s="42"/>
      <c r="BYR293" s="42"/>
      <c r="BYS293" s="42"/>
      <c r="BYT293" s="42"/>
      <c r="BYU293" s="42"/>
      <c r="BYV293" s="42"/>
      <c r="BYW293" s="42"/>
      <c r="BYX293" s="42"/>
      <c r="BYY293" s="42"/>
      <c r="BYZ293" s="42"/>
      <c r="BZA293" s="42"/>
      <c r="BZB293" s="42"/>
      <c r="BZC293" s="42"/>
      <c r="BZD293" s="42"/>
      <c r="BZE293" s="42"/>
      <c r="BZF293" s="42"/>
      <c r="BZG293" s="42"/>
      <c r="BZH293" s="42"/>
      <c r="BZI293" s="42"/>
      <c r="BZJ293" s="42"/>
      <c r="BZK293" s="42"/>
      <c r="BZL293" s="42"/>
      <c r="BZM293" s="42"/>
      <c r="BZN293" s="42"/>
      <c r="BZO293" s="42"/>
      <c r="BZP293" s="42"/>
      <c r="BZQ293" s="42"/>
      <c r="BZR293" s="42"/>
      <c r="BZS293" s="42"/>
      <c r="BZT293" s="42"/>
      <c r="BZU293" s="42"/>
      <c r="BZV293" s="42"/>
      <c r="BZW293" s="42"/>
      <c r="BZX293" s="42"/>
      <c r="BZY293" s="42"/>
      <c r="BZZ293" s="42"/>
      <c r="CAA293" s="42"/>
      <c r="CAB293" s="42"/>
      <c r="CAC293" s="42"/>
      <c r="CAD293" s="42"/>
      <c r="CAE293" s="42"/>
      <c r="CAF293" s="42"/>
      <c r="CAG293" s="42"/>
      <c r="CAH293" s="42"/>
      <c r="CAI293" s="42"/>
      <c r="CAJ293" s="42"/>
      <c r="CAK293" s="42"/>
      <c r="CAL293" s="42"/>
      <c r="CAM293" s="42"/>
      <c r="CAN293" s="42"/>
      <c r="CAO293" s="42"/>
      <c r="CAP293" s="42"/>
      <c r="CAQ293" s="42"/>
      <c r="CAR293" s="42"/>
      <c r="CAS293" s="42"/>
      <c r="CAT293" s="42"/>
      <c r="CAU293" s="42"/>
      <c r="CAV293" s="42"/>
      <c r="CAW293" s="42"/>
      <c r="CAX293" s="42"/>
      <c r="CAY293" s="42"/>
      <c r="CAZ293" s="42"/>
      <c r="CBA293" s="42"/>
      <c r="CBB293" s="42"/>
      <c r="CBC293" s="42"/>
      <c r="CBD293" s="42"/>
      <c r="CBE293" s="42"/>
      <c r="CBF293" s="42"/>
      <c r="CBG293" s="42"/>
      <c r="CBH293" s="42"/>
      <c r="CBI293" s="42"/>
      <c r="CBJ293" s="42"/>
      <c r="CBK293" s="42"/>
      <c r="CBL293" s="42"/>
      <c r="CBM293" s="42"/>
      <c r="CBN293" s="42"/>
      <c r="CBO293" s="42"/>
      <c r="CBP293" s="42"/>
      <c r="CBQ293" s="42"/>
      <c r="CBR293" s="42"/>
      <c r="CBS293" s="42"/>
      <c r="CBT293" s="42"/>
      <c r="CBU293" s="42"/>
      <c r="CBV293" s="42"/>
      <c r="CBW293" s="42"/>
      <c r="CBX293" s="42"/>
      <c r="CBY293" s="42"/>
      <c r="CBZ293" s="42"/>
      <c r="CCA293" s="42"/>
      <c r="CCB293" s="42"/>
      <c r="CCC293" s="42"/>
      <c r="CCD293" s="42"/>
      <c r="CCE293" s="42"/>
      <c r="CCF293" s="42"/>
      <c r="CCG293" s="42"/>
      <c r="CCH293" s="42"/>
      <c r="CCI293" s="42"/>
      <c r="CCJ293" s="42"/>
      <c r="CCK293" s="42"/>
      <c r="CCL293" s="42"/>
      <c r="CCM293" s="42"/>
      <c r="CCN293" s="42"/>
      <c r="CCO293" s="42"/>
      <c r="CCP293" s="42"/>
      <c r="CCQ293" s="42"/>
      <c r="CCR293" s="42"/>
      <c r="CCS293" s="42"/>
      <c r="CCT293" s="42"/>
      <c r="CCU293" s="42"/>
      <c r="CCV293" s="42"/>
      <c r="CCW293" s="42"/>
      <c r="CCX293" s="42"/>
      <c r="CCY293" s="42"/>
      <c r="CCZ293" s="42"/>
      <c r="CDA293" s="42"/>
      <c r="CDB293" s="42"/>
      <c r="CDC293" s="42"/>
      <c r="CDD293" s="42"/>
      <c r="CDE293" s="42"/>
      <c r="CDF293" s="42"/>
      <c r="CDG293" s="42"/>
      <c r="CDH293" s="42"/>
      <c r="CDI293" s="42"/>
      <c r="CDJ293" s="42"/>
      <c r="CDK293" s="42"/>
      <c r="CDL293" s="42"/>
      <c r="CDM293" s="42"/>
      <c r="CDN293" s="42"/>
      <c r="CDO293" s="42"/>
      <c r="CDP293" s="42"/>
      <c r="CDQ293" s="42"/>
      <c r="CDR293" s="42"/>
      <c r="CDS293" s="42"/>
      <c r="CDT293" s="42"/>
      <c r="CDU293" s="42"/>
      <c r="CDV293" s="42"/>
      <c r="CDW293" s="42"/>
      <c r="CDX293" s="42"/>
      <c r="CDY293" s="42"/>
      <c r="CDZ293" s="42"/>
      <c r="CEA293" s="42"/>
      <c r="CEB293" s="42"/>
      <c r="CEC293" s="42"/>
      <c r="CED293" s="42"/>
      <c r="CEE293" s="42"/>
      <c r="CEF293" s="42"/>
      <c r="CEG293" s="42"/>
      <c r="CEH293" s="42"/>
      <c r="CEI293" s="42"/>
      <c r="CEJ293" s="42"/>
      <c r="CEK293" s="42"/>
      <c r="CEL293" s="42"/>
      <c r="CEM293" s="42"/>
      <c r="CEN293" s="42"/>
      <c r="CEO293" s="42"/>
      <c r="CEP293" s="42"/>
      <c r="CEQ293" s="42"/>
      <c r="CER293" s="42"/>
      <c r="CES293" s="42"/>
      <c r="CET293" s="42"/>
      <c r="CEU293" s="42"/>
      <c r="CEV293" s="42"/>
      <c r="CEW293" s="42"/>
      <c r="CEX293" s="42"/>
      <c r="CEY293" s="42"/>
      <c r="CEZ293" s="42"/>
      <c r="CFA293" s="42"/>
      <c r="CFB293" s="42"/>
      <c r="CFC293" s="42"/>
      <c r="CFD293" s="42"/>
      <c r="CFE293" s="42"/>
      <c r="CFF293" s="42"/>
      <c r="CFG293" s="42"/>
      <c r="CFH293" s="42"/>
      <c r="CFI293" s="42"/>
      <c r="CFJ293" s="42"/>
      <c r="CFK293" s="42"/>
      <c r="CFL293" s="42"/>
      <c r="CFM293" s="42"/>
      <c r="CFN293" s="42"/>
      <c r="CFO293" s="42"/>
      <c r="CFP293" s="42"/>
      <c r="CFQ293" s="42"/>
      <c r="CFR293" s="42"/>
      <c r="CFS293" s="42"/>
      <c r="CFT293" s="42"/>
      <c r="CFU293" s="42"/>
      <c r="CFV293" s="42"/>
      <c r="CFW293" s="42"/>
      <c r="CFX293" s="42"/>
      <c r="CFY293" s="42"/>
      <c r="CFZ293" s="42"/>
      <c r="CGA293" s="42"/>
      <c r="CGB293" s="42"/>
      <c r="CGC293" s="42"/>
      <c r="CGD293" s="42"/>
      <c r="CGE293" s="42"/>
      <c r="CGF293" s="42"/>
      <c r="CGG293" s="42"/>
      <c r="CGH293" s="42"/>
      <c r="CGI293" s="42"/>
      <c r="CGJ293" s="42"/>
      <c r="CGK293" s="42"/>
      <c r="CGL293" s="42"/>
      <c r="CGM293" s="42"/>
      <c r="CGN293" s="42"/>
      <c r="CGO293" s="42"/>
      <c r="CGP293" s="42"/>
      <c r="CGQ293" s="42"/>
      <c r="CGR293" s="42"/>
      <c r="CGS293" s="42"/>
      <c r="CGT293" s="42"/>
      <c r="CGU293" s="42"/>
      <c r="CGV293" s="42"/>
      <c r="CGW293" s="42"/>
      <c r="CGX293" s="42"/>
      <c r="CGY293" s="42"/>
      <c r="CGZ293" s="42"/>
      <c r="CHA293" s="42"/>
      <c r="CHB293" s="42"/>
      <c r="CHC293" s="42"/>
      <c r="CHD293" s="42"/>
      <c r="CHE293" s="42"/>
      <c r="CHF293" s="42"/>
      <c r="CHG293" s="42"/>
      <c r="CHH293" s="42"/>
      <c r="CHI293" s="42"/>
      <c r="CHJ293" s="42"/>
      <c r="CHK293" s="42"/>
      <c r="CHL293" s="42"/>
      <c r="CHM293" s="42"/>
      <c r="CHN293" s="42"/>
      <c r="CHO293" s="42"/>
      <c r="CHP293" s="42"/>
      <c r="CHQ293" s="42"/>
      <c r="CHR293" s="42"/>
      <c r="CHS293" s="42"/>
      <c r="CHT293" s="42"/>
      <c r="CHU293" s="42"/>
      <c r="CHV293" s="42"/>
      <c r="CHW293" s="42"/>
      <c r="CHX293" s="42"/>
      <c r="CHY293" s="42"/>
      <c r="CHZ293" s="42"/>
      <c r="CIA293" s="42"/>
      <c r="CIB293" s="42"/>
      <c r="CIC293" s="42"/>
      <c r="CID293" s="42"/>
      <c r="CIE293" s="42"/>
      <c r="CIF293" s="42"/>
      <c r="CIG293" s="42"/>
      <c r="CIH293" s="42"/>
      <c r="CII293" s="42"/>
      <c r="CIJ293" s="42"/>
      <c r="CIK293" s="42"/>
      <c r="CIL293" s="42"/>
      <c r="CIM293" s="42"/>
      <c r="CIN293" s="42"/>
      <c r="CIO293" s="42"/>
      <c r="CIP293" s="42"/>
      <c r="CIQ293" s="42"/>
      <c r="CIR293" s="42"/>
      <c r="CIS293" s="42"/>
      <c r="CIT293" s="42"/>
      <c r="CIU293" s="42"/>
      <c r="CIV293" s="42"/>
      <c r="CIW293" s="42"/>
      <c r="CIX293" s="42"/>
      <c r="CIY293" s="42"/>
      <c r="CIZ293" s="42"/>
      <c r="CJA293" s="42"/>
      <c r="CJB293" s="42"/>
      <c r="CJC293" s="42"/>
      <c r="CJD293" s="42"/>
      <c r="CJE293" s="42"/>
      <c r="CJF293" s="42"/>
      <c r="CJG293" s="42"/>
      <c r="CJH293" s="42"/>
      <c r="CJI293" s="42"/>
      <c r="CJJ293" s="42"/>
      <c r="CJK293" s="42"/>
      <c r="CJL293" s="42"/>
      <c r="CJM293" s="42"/>
      <c r="CJN293" s="42"/>
      <c r="CJO293" s="42"/>
      <c r="CJP293" s="42"/>
      <c r="CJQ293" s="42"/>
      <c r="CJR293" s="42"/>
      <c r="CJS293" s="42"/>
      <c r="CJT293" s="42"/>
      <c r="CJU293" s="42"/>
      <c r="CJV293" s="42"/>
      <c r="CJW293" s="42"/>
      <c r="CJX293" s="42"/>
      <c r="CJY293" s="42"/>
      <c r="CJZ293" s="42"/>
      <c r="CKA293" s="42"/>
      <c r="CKB293" s="42"/>
      <c r="CKC293" s="42"/>
      <c r="CKD293" s="42"/>
      <c r="CKE293" s="42"/>
      <c r="CKF293" s="42"/>
      <c r="CKG293" s="42"/>
      <c r="CKH293" s="42"/>
      <c r="CKI293" s="42"/>
      <c r="CKJ293" s="42"/>
      <c r="CKK293" s="42"/>
      <c r="CKL293" s="42"/>
      <c r="CKM293" s="42"/>
      <c r="CKN293" s="42"/>
      <c r="CKO293" s="42"/>
      <c r="CKP293" s="42"/>
      <c r="CKQ293" s="42"/>
      <c r="CKR293" s="42"/>
      <c r="CKS293" s="42"/>
      <c r="CKT293" s="42"/>
      <c r="CKU293" s="42"/>
      <c r="CKV293" s="42"/>
      <c r="CKW293" s="42"/>
      <c r="CKX293" s="42"/>
      <c r="CKY293" s="42"/>
      <c r="CKZ293" s="42"/>
      <c r="CLA293" s="42"/>
      <c r="CLB293" s="42"/>
      <c r="CLC293" s="42"/>
      <c r="CLD293" s="42"/>
      <c r="CLE293" s="42"/>
      <c r="CLF293" s="42"/>
      <c r="CLG293" s="42"/>
      <c r="CLH293" s="42"/>
      <c r="CLI293" s="42"/>
      <c r="CLJ293" s="42"/>
      <c r="CLK293" s="42"/>
      <c r="CLL293" s="42"/>
      <c r="CLM293" s="42"/>
      <c r="CLN293" s="42"/>
      <c r="CLO293" s="42"/>
      <c r="CLP293" s="42"/>
      <c r="CLQ293" s="42"/>
      <c r="CLR293" s="42"/>
      <c r="CLS293" s="42"/>
      <c r="CLT293" s="42"/>
      <c r="CLU293" s="42"/>
      <c r="CLV293" s="42"/>
      <c r="CLW293" s="42"/>
      <c r="CLX293" s="42"/>
      <c r="CLY293" s="42"/>
      <c r="CLZ293" s="42"/>
      <c r="CMA293" s="42"/>
      <c r="CMB293" s="42"/>
      <c r="CMC293" s="42"/>
      <c r="CMD293" s="42"/>
      <c r="CME293" s="42"/>
      <c r="CMF293" s="42"/>
      <c r="CMG293" s="42"/>
      <c r="CMH293" s="42"/>
      <c r="CMI293" s="42"/>
      <c r="CMJ293" s="42"/>
      <c r="CMK293" s="42"/>
      <c r="CML293" s="42"/>
      <c r="CMM293" s="42"/>
      <c r="CMN293" s="42"/>
      <c r="CMO293" s="42"/>
      <c r="CMP293" s="42"/>
      <c r="CMQ293" s="42"/>
      <c r="CMR293" s="42"/>
      <c r="CMS293" s="42"/>
      <c r="CMT293" s="42"/>
      <c r="CMU293" s="42"/>
      <c r="CMV293" s="42"/>
      <c r="CMW293" s="42"/>
      <c r="CMX293" s="42"/>
      <c r="CMY293" s="42"/>
      <c r="CMZ293" s="42"/>
      <c r="CNA293" s="42"/>
      <c r="CNB293" s="42"/>
      <c r="CNC293" s="42"/>
      <c r="CND293" s="42"/>
      <c r="CNE293" s="42"/>
      <c r="CNF293" s="42"/>
      <c r="CNG293" s="42"/>
      <c r="CNH293" s="42"/>
      <c r="CNI293" s="42"/>
      <c r="CNJ293" s="42"/>
      <c r="CNK293" s="42"/>
      <c r="CNL293" s="42"/>
      <c r="CNM293" s="42"/>
      <c r="CNN293" s="42"/>
      <c r="CNO293" s="42"/>
      <c r="CNP293" s="42"/>
      <c r="CNQ293" s="42"/>
      <c r="CNR293" s="42"/>
      <c r="CNS293" s="42"/>
      <c r="CNT293" s="42"/>
      <c r="CNU293" s="42"/>
      <c r="CNV293" s="42"/>
      <c r="CNW293" s="42"/>
      <c r="CNX293" s="42"/>
      <c r="CNY293" s="42"/>
      <c r="CNZ293" s="42"/>
      <c r="COA293" s="42"/>
      <c r="COB293" s="42"/>
      <c r="COC293" s="42"/>
      <c r="COD293" s="42"/>
      <c r="COE293" s="42"/>
      <c r="COF293" s="42"/>
      <c r="COG293" s="42"/>
      <c r="COH293" s="42"/>
      <c r="COI293" s="42"/>
      <c r="COJ293" s="42"/>
      <c r="COK293" s="42"/>
      <c r="COL293" s="42"/>
      <c r="COM293" s="42"/>
      <c r="CON293" s="42"/>
      <c r="COO293" s="42"/>
      <c r="COP293" s="42"/>
      <c r="COQ293" s="42"/>
      <c r="COR293" s="42"/>
      <c r="COS293" s="42"/>
      <c r="COT293" s="42"/>
      <c r="COU293" s="42"/>
      <c r="COV293" s="42"/>
      <c r="COW293" s="42"/>
      <c r="COX293" s="42"/>
      <c r="COY293" s="42"/>
      <c r="COZ293" s="42"/>
      <c r="CPA293" s="42"/>
      <c r="CPB293" s="42"/>
      <c r="CPC293" s="42"/>
      <c r="CPD293" s="42"/>
      <c r="CPE293" s="42"/>
      <c r="CPF293" s="42"/>
      <c r="CPG293" s="42"/>
      <c r="CPH293" s="42"/>
      <c r="CPI293" s="42"/>
      <c r="CPJ293" s="42"/>
      <c r="CPK293" s="42"/>
      <c r="CPL293" s="42"/>
      <c r="CPM293" s="42"/>
      <c r="CPN293" s="42"/>
      <c r="CPO293" s="42"/>
      <c r="CPP293" s="42"/>
      <c r="CPQ293" s="42"/>
      <c r="CPR293" s="42"/>
      <c r="CPS293" s="42"/>
      <c r="CPT293" s="42"/>
      <c r="CPU293" s="42"/>
      <c r="CPV293" s="42"/>
      <c r="CPW293" s="42"/>
      <c r="CPX293" s="42"/>
      <c r="CPY293" s="42"/>
      <c r="CPZ293" s="42"/>
      <c r="CQA293" s="42"/>
      <c r="CQB293" s="42"/>
      <c r="CQC293" s="42"/>
      <c r="CQD293" s="42"/>
      <c r="CQE293" s="42"/>
      <c r="CQF293" s="42"/>
      <c r="CQG293" s="42"/>
      <c r="CQH293" s="42"/>
      <c r="CQI293" s="42"/>
      <c r="CQJ293" s="42"/>
      <c r="CQK293" s="42"/>
      <c r="CQL293" s="42"/>
      <c r="CQM293" s="42"/>
      <c r="CQN293" s="42"/>
      <c r="CQO293" s="42"/>
      <c r="CQP293" s="42"/>
      <c r="CQQ293" s="42"/>
      <c r="CQR293" s="42"/>
      <c r="CQS293" s="42"/>
      <c r="CQT293" s="42"/>
      <c r="CQU293" s="42"/>
      <c r="CQV293" s="42"/>
      <c r="CQW293" s="42"/>
      <c r="CQX293" s="42"/>
      <c r="CQY293" s="42"/>
      <c r="CQZ293" s="42"/>
      <c r="CRA293" s="42"/>
      <c r="CRB293" s="42"/>
      <c r="CRC293" s="42"/>
      <c r="CRD293" s="42"/>
      <c r="CRE293" s="42"/>
      <c r="CRF293" s="42"/>
      <c r="CRG293" s="42"/>
      <c r="CRH293" s="42"/>
      <c r="CRI293" s="42"/>
      <c r="CRJ293" s="42"/>
      <c r="CRK293" s="42"/>
      <c r="CRL293" s="42"/>
      <c r="CRM293" s="42"/>
      <c r="CRN293" s="42"/>
      <c r="CRO293" s="42"/>
      <c r="CRP293" s="42"/>
      <c r="CRQ293" s="42"/>
      <c r="CRR293" s="42"/>
      <c r="CRS293" s="42"/>
      <c r="CRT293" s="42"/>
      <c r="CRU293" s="42"/>
      <c r="CRV293" s="42"/>
      <c r="CRW293" s="42"/>
      <c r="CRX293" s="42"/>
      <c r="CRY293" s="42"/>
      <c r="CRZ293" s="42"/>
      <c r="CSA293" s="42"/>
      <c r="CSB293" s="42"/>
      <c r="CSC293" s="42"/>
      <c r="CSD293" s="42"/>
      <c r="CSE293" s="42"/>
      <c r="CSF293" s="42"/>
      <c r="CSG293" s="42"/>
      <c r="CSH293" s="42"/>
      <c r="CSI293" s="42"/>
      <c r="CSJ293" s="42"/>
      <c r="CSK293" s="42"/>
      <c r="CSL293" s="42"/>
      <c r="CSM293" s="42"/>
      <c r="CSN293" s="42"/>
      <c r="CSO293" s="42"/>
      <c r="CSP293" s="42"/>
      <c r="CSQ293" s="42"/>
      <c r="CSR293" s="42"/>
      <c r="CSS293" s="42"/>
      <c r="CST293" s="42"/>
      <c r="CSU293" s="42"/>
      <c r="CSV293" s="42"/>
      <c r="CSW293" s="42"/>
      <c r="CSX293" s="42"/>
      <c r="CSY293" s="42"/>
      <c r="CSZ293" s="42"/>
      <c r="CTA293" s="42"/>
      <c r="CTB293" s="42"/>
      <c r="CTC293" s="42"/>
      <c r="CTD293" s="42"/>
      <c r="CTE293" s="42"/>
      <c r="CTF293" s="42"/>
      <c r="CTG293" s="42"/>
      <c r="CTH293" s="42"/>
      <c r="CTI293" s="42"/>
      <c r="CTJ293" s="42"/>
      <c r="CTK293" s="42"/>
      <c r="CTL293" s="42"/>
      <c r="CTM293" s="42"/>
      <c r="CTN293" s="42"/>
      <c r="CTO293" s="42"/>
      <c r="CTP293" s="42"/>
      <c r="CTQ293" s="42"/>
      <c r="CTR293" s="42"/>
      <c r="CTS293" s="42"/>
      <c r="CTT293" s="42"/>
      <c r="CTU293" s="42"/>
      <c r="CTV293" s="42"/>
      <c r="CTW293" s="42"/>
      <c r="CTX293" s="42"/>
      <c r="CTY293" s="42"/>
      <c r="CTZ293" s="42"/>
      <c r="CUA293" s="42"/>
      <c r="CUB293" s="42"/>
      <c r="CUC293" s="42"/>
      <c r="CUD293" s="42"/>
      <c r="CUE293" s="42"/>
      <c r="CUF293" s="42"/>
      <c r="CUG293" s="42"/>
      <c r="CUH293" s="42"/>
      <c r="CUI293" s="42"/>
      <c r="CUJ293" s="42"/>
      <c r="CUK293" s="42"/>
      <c r="CUL293" s="42"/>
      <c r="CUM293" s="42"/>
      <c r="CUN293" s="42"/>
      <c r="CUO293" s="42"/>
      <c r="CUP293" s="42"/>
      <c r="CUQ293" s="42"/>
      <c r="CUR293" s="42"/>
      <c r="CUS293" s="42"/>
      <c r="CUT293" s="42"/>
      <c r="CUU293" s="42"/>
      <c r="CUV293" s="42"/>
      <c r="CUW293" s="42"/>
      <c r="CUX293" s="42"/>
      <c r="CUY293" s="42"/>
      <c r="CUZ293" s="42"/>
      <c r="CVA293" s="42"/>
      <c r="CVB293" s="42"/>
      <c r="CVC293" s="42"/>
      <c r="CVD293" s="42"/>
      <c r="CVE293" s="42"/>
      <c r="CVF293" s="42"/>
      <c r="CVG293" s="42"/>
      <c r="CVH293" s="42"/>
      <c r="CVI293" s="42"/>
      <c r="CVJ293" s="42"/>
      <c r="CVK293" s="42"/>
      <c r="CVL293" s="42"/>
      <c r="CVM293" s="42"/>
      <c r="CVN293" s="42"/>
      <c r="CVO293" s="42"/>
      <c r="CVP293" s="42"/>
      <c r="CVQ293" s="42"/>
      <c r="CVR293" s="42"/>
      <c r="CVS293" s="42"/>
      <c r="CVT293" s="42"/>
      <c r="CVU293" s="42"/>
      <c r="CVV293" s="42"/>
      <c r="CVW293" s="42"/>
      <c r="CVX293" s="42"/>
      <c r="CVY293" s="42"/>
      <c r="CVZ293" s="42"/>
      <c r="CWA293" s="42"/>
      <c r="CWB293" s="42"/>
      <c r="CWC293" s="42"/>
      <c r="CWD293" s="42"/>
      <c r="CWE293" s="42"/>
      <c r="CWF293" s="42"/>
      <c r="CWG293" s="42"/>
      <c r="CWH293" s="42"/>
      <c r="CWI293" s="42"/>
      <c r="CWJ293" s="42"/>
      <c r="CWK293" s="42"/>
      <c r="CWL293" s="42"/>
      <c r="CWM293" s="42"/>
      <c r="CWN293" s="42"/>
      <c r="CWO293" s="42"/>
      <c r="CWP293" s="42"/>
      <c r="CWQ293" s="42"/>
      <c r="CWR293" s="42"/>
      <c r="CWS293" s="42"/>
      <c r="CWT293" s="42"/>
      <c r="CWU293" s="42"/>
      <c r="CWV293" s="42"/>
      <c r="CWW293" s="42"/>
      <c r="CWX293" s="42"/>
      <c r="CWY293" s="42"/>
      <c r="CWZ293" s="42"/>
      <c r="CXA293" s="42"/>
      <c r="CXB293" s="42"/>
      <c r="CXC293" s="42"/>
      <c r="CXD293" s="42"/>
      <c r="CXE293" s="42"/>
      <c r="CXF293" s="42"/>
      <c r="CXG293" s="42"/>
      <c r="CXH293" s="42"/>
      <c r="CXI293" s="42"/>
      <c r="CXJ293" s="42"/>
      <c r="CXK293" s="42"/>
      <c r="CXL293" s="42"/>
      <c r="CXM293" s="42"/>
      <c r="CXN293" s="42"/>
      <c r="CXO293" s="42"/>
      <c r="CXP293" s="42"/>
      <c r="CXQ293" s="42"/>
      <c r="CXR293" s="42"/>
      <c r="CXS293" s="42"/>
      <c r="CXT293" s="42"/>
      <c r="CXU293" s="42"/>
      <c r="CXV293" s="42"/>
      <c r="CXW293" s="42"/>
      <c r="CXX293" s="42"/>
      <c r="CXY293" s="42"/>
      <c r="CXZ293" s="42"/>
      <c r="CYA293" s="42"/>
      <c r="CYB293" s="42"/>
      <c r="CYC293" s="42"/>
      <c r="CYD293" s="42"/>
      <c r="CYE293" s="42"/>
      <c r="CYF293" s="42"/>
      <c r="CYG293" s="42"/>
      <c r="CYH293" s="42"/>
      <c r="CYI293" s="42"/>
      <c r="CYJ293" s="42"/>
      <c r="CYK293" s="42"/>
      <c r="CYL293" s="42"/>
      <c r="CYM293" s="42"/>
      <c r="CYN293" s="42"/>
      <c r="CYO293" s="42"/>
      <c r="CYP293" s="42"/>
      <c r="CYQ293" s="42"/>
      <c r="CYR293" s="42"/>
      <c r="CYS293" s="42"/>
      <c r="CYT293" s="42"/>
      <c r="CYU293" s="42"/>
      <c r="CYV293" s="42"/>
      <c r="CYW293" s="42"/>
      <c r="CYX293" s="42"/>
      <c r="CYY293" s="42"/>
      <c r="CYZ293" s="42"/>
      <c r="CZA293" s="42"/>
      <c r="CZB293" s="42"/>
      <c r="CZC293" s="42"/>
      <c r="CZD293" s="42"/>
      <c r="CZE293" s="42"/>
      <c r="CZF293" s="42"/>
      <c r="CZG293" s="42"/>
      <c r="CZH293" s="42"/>
      <c r="CZI293" s="42"/>
      <c r="CZJ293" s="42"/>
      <c r="CZK293" s="42"/>
      <c r="CZL293" s="42"/>
      <c r="CZM293" s="42"/>
      <c r="CZN293" s="42"/>
      <c r="CZO293" s="42"/>
      <c r="CZP293" s="42"/>
      <c r="CZQ293" s="42"/>
      <c r="CZR293" s="42"/>
      <c r="CZS293" s="42"/>
      <c r="CZT293" s="42"/>
      <c r="CZU293" s="42"/>
      <c r="CZV293" s="42"/>
      <c r="CZW293" s="42"/>
      <c r="CZX293" s="42"/>
      <c r="CZY293" s="42"/>
      <c r="CZZ293" s="42"/>
      <c r="DAA293" s="42"/>
      <c r="DAB293" s="42"/>
      <c r="DAC293" s="42"/>
      <c r="DAD293" s="42"/>
      <c r="DAE293" s="42"/>
      <c r="DAF293" s="42"/>
      <c r="DAG293" s="42"/>
      <c r="DAH293" s="42"/>
      <c r="DAI293" s="42"/>
      <c r="DAJ293" s="42"/>
      <c r="DAK293" s="42"/>
      <c r="DAL293" s="42"/>
      <c r="DAM293" s="42"/>
      <c r="DAN293" s="42"/>
      <c r="DAO293" s="42"/>
      <c r="DAP293" s="42"/>
      <c r="DAQ293" s="42"/>
      <c r="DAR293" s="42"/>
      <c r="DAS293" s="42"/>
      <c r="DAT293" s="42"/>
      <c r="DAU293" s="42"/>
      <c r="DAV293" s="42"/>
      <c r="DAW293" s="42"/>
      <c r="DAX293" s="42"/>
      <c r="DAY293" s="42"/>
      <c r="DAZ293" s="42"/>
      <c r="DBA293" s="42"/>
      <c r="DBB293" s="42"/>
      <c r="DBC293" s="42"/>
      <c r="DBD293" s="42"/>
      <c r="DBE293" s="42"/>
      <c r="DBF293" s="42"/>
      <c r="DBG293" s="42"/>
      <c r="DBH293" s="42"/>
      <c r="DBI293" s="42"/>
      <c r="DBJ293" s="42"/>
      <c r="DBK293" s="42"/>
      <c r="DBL293" s="42"/>
      <c r="DBM293" s="42"/>
      <c r="DBN293" s="42"/>
      <c r="DBO293" s="42"/>
      <c r="DBP293" s="42"/>
      <c r="DBQ293" s="42"/>
      <c r="DBR293" s="42"/>
      <c r="DBS293" s="42"/>
      <c r="DBT293" s="42"/>
      <c r="DBU293" s="42"/>
      <c r="DBV293" s="42"/>
      <c r="DBW293" s="42"/>
      <c r="DBX293" s="42"/>
      <c r="DBY293" s="42"/>
      <c r="DBZ293" s="42"/>
      <c r="DCA293" s="42"/>
      <c r="DCB293" s="42"/>
      <c r="DCC293" s="42"/>
      <c r="DCD293" s="42"/>
      <c r="DCE293" s="42"/>
      <c r="DCF293" s="42"/>
      <c r="DCG293" s="42"/>
      <c r="DCH293" s="42"/>
      <c r="DCI293" s="42"/>
      <c r="DCJ293" s="42"/>
      <c r="DCK293" s="42"/>
      <c r="DCL293" s="42"/>
      <c r="DCM293" s="42"/>
      <c r="DCN293" s="42"/>
      <c r="DCO293" s="42"/>
      <c r="DCP293" s="42"/>
      <c r="DCQ293" s="42"/>
      <c r="DCR293" s="42"/>
      <c r="DCS293" s="42"/>
      <c r="DCT293" s="42"/>
      <c r="DCU293" s="42"/>
      <c r="DCV293" s="42"/>
      <c r="DCW293" s="42"/>
      <c r="DCX293" s="42"/>
      <c r="DCY293" s="42"/>
      <c r="DCZ293" s="42"/>
      <c r="DDA293" s="42"/>
      <c r="DDB293" s="42"/>
      <c r="DDC293" s="42"/>
      <c r="DDD293" s="42"/>
      <c r="DDE293" s="42"/>
      <c r="DDF293" s="42"/>
      <c r="DDG293" s="42"/>
      <c r="DDH293" s="42"/>
      <c r="DDI293" s="42"/>
      <c r="DDJ293" s="42"/>
      <c r="DDK293" s="42"/>
      <c r="DDL293" s="42"/>
      <c r="DDM293" s="42"/>
      <c r="DDN293" s="42"/>
      <c r="DDO293" s="42"/>
      <c r="DDP293" s="42"/>
      <c r="DDQ293" s="42"/>
      <c r="DDR293" s="42"/>
      <c r="DDS293" s="42"/>
      <c r="DDT293" s="42"/>
      <c r="DDU293" s="42"/>
      <c r="DDV293" s="42"/>
      <c r="DDW293" s="42"/>
      <c r="DDX293" s="42"/>
      <c r="DDY293" s="42"/>
      <c r="DDZ293" s="42"/>
      <c r="DEA293" s="42"/>
      <c r="DEB293" s="42"/>
      <c r="DEC293" s="42"/>
      <c r="DED293" s="42"/>
      <c r="DEE293" s="42"/>
      <c r="DEF293" s="42"/>
      <c r="DEG293" s="42"/>
      <c r="DEH293" s="42"/>
      <c r="DEI293" s="42"/>
      <c r="DEJ293" s="42"/>
      <c r="DEK293" s="42"/>
      <c r="DEL293" s="42"/>
      <c r="DEM293" s="42"/>
      <c r="DEN293" s="42"/>
      <c r="DEO293" s="42"/>
      <c r="DEP293" s="42"/>
      <c r="DEQ293" s="42"/>
      <c r="DER293" s="42"/>
      <c r="DES293" s="42"/>
      <c r="DET293" s="42"/>
      <c r="DEU293" s="42"/>
      <c r="DEV293" s="42"/>
      <c r="DEW293" s="42"/>
      <c r="DEX293" s="42"/>
      <c r="DEY293" s="42"/>
      <c r="DEZ293" s="42"/>
      <c r="DFA293" s="42"/>
      <c r="DFB293" s="42"/>
      <c r="DFC293" s="42"/>
      <c r="DFD293" s="42"/>
      <c r="DFE293" s="42"/>
      <c r="DFF293" s="42"/>
      <c r="DFG293" s="42"/>
      <c r="DFH293" s="42"/>
      <c r="DFI293" s="42"/>
      <c r="DFJ293" s="42"/>
      <c r="DFK293" s="42"/>
      <c r="DFL293" s="42"/>
      <c r="DFM293" s="42"/>
      <c r="DFN293" s="42"/>
      <c r="DFO293" s="42"/>
      <c r="DFP293" s="42"/>
      <c r="DFQ293" s="42"/>
      <c r="DFR293" s="42"/>
      <c r="DFS293" s="42"/>
      <c r="DFT293" s="42"/>
      <c r="DFU293" s="42"/>
      <c r="DFV293" s="42"/>
      <c r="DFW293" s="42"/>
      <c r="DFX293" s="42"/>
      <c r="DFY293" s="42"/>
      <c r="DFZ293" s="42"/>
      <c r="DGA293" s="42"/>
      <c r="DGB293" s="42"/>
      <c r="DGC293" s="42"/>
      <c r="DGD293" s="42"/>
      <c r="DGE293" s="42"/>
      <c r="DGF293" s="42"/>
      <c r="DGG293" s="42"/>
      <c r="DGH293" s="42"/>
      <c r="DGI293" s="42"/>
      <c r="DGJ293" s="42"/>
      <c r="DGK293" s="42"/>
      <c r="DGL293" s="42"/>
      <c r="DGM293" s="42"/>
      <c r="DGN293" s="42"/>
      <c r="DGO293" s="42"/>
      <c r="DGP293" s="42"/>
      <c r="DGQ293" s="42"/>
      <c r="DGR293" s="42"/>
      <c r="DGS293" s="42"/>
      <c r="DGT293" s="42"/>
      <c r="DGU293" s="42"/>
      <c r="DGV293" s="42"/>
      <c r="DGW293" s="42"/>
      <c r="DGX293" s="42"/>
      <c r="DGY293" s="42"/>
      <c r="DGZ293" s="42"/>
      <c r="DHA293" s="42"/>
      <c r="DHB293" s="42"/>
      <c r="DHC293" s="42"/>
      <c r="DHD293" s="42"/>
      <c r="DHE293" s="42"/>
      <c r="DHF293" s="42"/>
      <c r="DHG293" s="42"/>
      <c r="DHH293" s="42"/>
      <c r="DHI293" s="42"/>
      <c r="DHJ293" s="42"/>
      <c r="DHK293" s="42"/>
      <c r="DHL293" s="42"/>
      <c r="DHM293" s="42"/>
      <c r="DHN293" s="42"/>
      <c r="DHO293" s="42"/>
      <c r="DHP293" s="42"/>
      <c r="DHQ293" s="42"/>
      <c r="DHR293" s="42"/>
      <c r="DHS293" s="42"/>
      <c r="DHT293" s="42"/>
      <c r="DHU293" s="42"/>
      <c r="DHV293" s="42"/>
      <c r="DHW293" s="42"/>
      <c r="DHX293" s="42"/>
      <c r="DHY293" s="42"/>
      <c r="DHZ293" s="42"/>
      <c r="DIA293" s="42"/>
      <c r="DIB293" s="42"/>
      <c r="DIC293" s="42"/>
      <c r="DID293" s="42"/>
      <c r="DIE293" s="42"/>
      <c r="DIF293" s="42"/>
      <c r="DIG293" s="42"/>
      <c r="DIH293" s="42"/>
      <c r="DII293" s="42"/>
      <c r="DIJ293" s="42"/>
      <c r="DIK293" s="42"/>
      <c r="DIL293" s="42"/>
      <c r="DIM293" s="42"/>
      <c r="DIN293" s="42"/>
      <c r="DIO293" s="42"/>
      <c r="DIP293" s="42"/>
      <c r="DIQ293" s="42"/>
      <c r="DIR293" s="42"/>
      <c r="DIS293" s="42"/>
      <c r="DIT293" s="42"/>
      <c r="DIU293" s="42"/>
      <c r="DIV293" s="42"/>
      <c r="DIW293" s="42"/>
      <c r="DIX293" s="42"/>
      <c r="DIY293" s="42"/>
      <c r="DIZ293" s="42"/>
      <c r="DJA293" s="42"/>
      <c r="DJB293" s="42"/>
      <c r="DJC293" s="42"/>
      <c r="DJD293" s="42"/>
      <c r="DJE293" s="42"/>
      <c r="DJF293" s="42"/>
      <c r="DJG293" s="42"/>
      <c r="DJH293" s="42"/>
      <c r="DJI293" s="42"/>
      <c r="DJJ293" s="42"/>
      <c r="DJK293" s="42"/>
      <c r="DJL293" s="42"/>
      <c r="DJM293" s="42"/>
      <c r="DJN293" s="42"/>
      <c r="DJO293" s="42"/>
      <c r="DJP293" s="42"/>
      <c r="DJQ293" s="42"/>
      <c r="DJR293" s="42"/>
      <c r="DJS293" s="42"/>
      <c r="DJT293" s="42"/>
      <c r="DJU293" s="42"/>
      <c r="DJV293" s="42"/>
      <c r="DJW293" s="42"/>
      <c r="DJX293" s="42"/>
      <c r="DJY293" s="42"/>
      <c r="DJZ293" s="42"/>
      <c r="DKA293" s="42"/>
      <c r="DKB293" s="42"/>
      <c r="DKC293" s="42"/>
      <c r="DKD293" s="42"/>
      <c r="DKE293" s="42"/>
      <c r="DKF293" s="42"/>
      <c r="DKG293" s="42"/>
      <c r="DKH293" s="42"/>
      <c r="DKI293" s="42"/>
      <c r="DKJ293" s="42"/>
      <c r="DKK293" s="42"/>
      <c r="DKL293" s="42"/>
      <c r="DKM293" s="42"/>
      <c r="DKN293" s="42"/>
      <c r="DKO293" s="42"/>
      <c r="DKP293" s="42"/>
      <c r="DKQ293" s="42"/>
      <c r="DKR293" s="42"/>
      <c r="DKS293" s="42"/>
      <c r="DKT293" s="42"/>
      <c r="DKU293" s="42"/>
      <c r="DKV293" s="42"/>
      <c r="DKW293" s="42"/>
      <c r="DKX293" s="42"/>
      <c r="DKY293" s="42"/>
      <c r="DKZ293" s="42"/>
      <c r="DLA293" s="42"/>
      <c r="DLB293" s="42"/>
      <c r="DLC293" s="42"/>
      <c r="DLD293" s="42"/>
      <c r="DLE293" s="42"/>
      <c r="DLF293" s="42"/>
      <c r="DLG293" s="42"/>
      <c r="DLH293" s="42"/>
      <c r="DLI293" s="42"/>
      <c r="DLJ293" s="42"/>
      <c r="DLK293" s="42"/>
      <c r="DLL293" s="42"/>
      <c r="DLM293" s="42"/>
      <c r="DLN293" s="42"/>
      <c r="DLO293" s="42"/>
      <c r="DLP293" s="42"/>
      <c r="DLQ293" s="42"/>
      <c r="DLR293" s="42"/>
      <c r="DLS293" s="42"/>
      <c r="DLT293" s="42"/>
      <c r="DLU293" s="42"/>
      <c r="DLV293" s="42"/>
      <c r="DLW293" s="42"/>
      <c r="DLX293" s="42"/>
      <c r="DLY293" s="42"/>
      <c r="DLZ293" s="42"/>
      <c r="DMA293" s="42"/>
      <c r="DMB293" s="42"/>
      <c r="DMC293" s="42"/>
      <c r="DMD293" s="42"/>
      <c r="DME293" s="42"/>
      <c r="DMF293" s="42"/>
      <c r="DMG293" s="42"/>
      <c r="DMH293" s="42"/>
      <c r="DMI293" s="42"/>
      <c r="DMJ293" s="42"/>
      <c r="DMK293" s="42"/>
      <c r="DML293" s="42"/>
      <c r="DMM293" s="42"/>
      <c r="DMN293" s="42"/>
      <c r="DMO293" s="42"/>
      <c r="DMP293" s="42"/>
      <c r="DMQ293" s="42"/>
      <c r="DMR293" s="42"/>
      <c r="DMS293" s="42"/>
      <c r="DMT293" s="42"/>
      <c r="DMU293" s="42"/>
      <c r="DMV293" s="42"/>
      <c r="DMW293" s="42"/>
      <c r="DMX293" s="42"/>
      <c r="DMY293" s="42"/>
      <c r="DMZ293" s="42"/>
      <c r="DNA293" s="42"/>
      <c r="DNB293" s="42"/>
      <c r="DNC293" s="42"/>
      <c r="DND293" s="42"/>
      <c r="DNE293" s="42"/>
      <c r="DNF293" s="42"/>
      <c r="DNG293" s="42"/>
      <c r="DNH293" s="42"/>
      <c r="DNI293" s="42"/>
      <c r="DNJ293" s="42"/>
      <c r="DNK293" s="42"/>
      <c r="DNL293" s="42"/>
      <c r="DNM293" s="42"/>
      <c r="DNN293" s="42"/>
      <c r="DNO293" s="42"/>
      <c r="DNP293" s="42"/>
      <c r="DNQ293" s="42"/>
      <c r="DNR293" s="42"/>
      <c r="DNS293" s="42"/>
      <c r="DNT293" s="42"/>
      <c r="DNU293" s="42"/>
      <c r="DNV293" s="42"/>
      <c r="DNW293" s="42"/>
      <c r="DNX293" s="42"/>
      <c r="DNY293" s="42"/>
      <c r="DNZ293" s="42"/>
      <c r="DOA293" s="42"/>
      <c r="DOB293" s="42"/>
      <c r="DOC293" s="42"/>
      <c r="DOD293" s="42"/>
      <c r="DOE293" s="42"/>
      <c r="DOF293" s="42"/>
      <c r="DOG293" s="42"/>
      <c r="DOH293" s="42"/>
      <c r="DOI293" s="42"/>
      <c r="DOJ293" s="42"/>
      <c r="DOK293" s="42"/>
      <c r="DOL293" s="42"/>
      <c r="DOM293" s="42"/>
      <c r="DON293" s="42"/>
      <c r="DOO293" s="42"/>
      <c r="DOP293" s="42"/>
      <c r="DOQ293" s="42"/>
      <c r="DOR293" s="42"/>
      <c r="DOS293" s="42"/>
      <c r="DOT293" s="42"/>
      <c r="DOU293" s="42"/>
      <c r="DOV293" s="42"/>
      <c r="DOW293" s="42"/>
      <c r="DOX293" s="42"/>
      <c r="DOY293" s="42"/>
      <c r="DOZ293" s="42"/>
      <c r="DPA293" s="42"/>
      <c r="DPB293" s="42"/>
      <c r="DPC293" s="42"/>
      <c r="DPD293" s="42"/>
      <c r="DPE293" s="42"/>
      <c r="DPF293" s="42"/>
      <c r="DPG293" s="42"/>
      <c r="DPH293" s="42"/>
      <c r="DPI293" s="42"/>
      <c r="DPJ293" s="42"/>
      <c r="DPK293" s="42"/>
      <c r="DPL293" s="42"/>
      <c r="DPM293" s="42"/>
      <c r="DPN293" s="42"/>
      <c r="DPO293" s="42"/>
      <c r="DPP293" s="42"/>
      <c r="DPQ293" s="42"/>
      <c r="DPR293" s="42"/>
      <c r="DPS293" s="42"/>
      <c r="DPT293" s="42"/>
      <c r="DPU293" s="42"/>
      <c r="DPV293" s="42"/>
      <c r="DPW293" s="42"/>
      <c r="DPX293" s="42"/>
      <c r="DPY293" s="42"/>
      <c r="DPZ293" s="42"/>
      <c r="DQA293" s="42"/>
      <c r="DQB293" s="42"/>
      <c r="DQC293" s="42"/>
      <c r="DQD293" s="42"/>
      <c r="DQE293" s="42"/>
      <c r="DQF293" s="42"/>
      <c r="DQG293" s="42"/>
      <c r="DQH293" s="42"/>
      <c r="DQI293" s="42"/>
      <c r="DQJ293" s="42"/>
      <c r="DQK293" s="42"/>
      <c r="DQL293" s="42"/>
      <c r="DQM293" s="42"/>
      <c r="DQN293" s="42"/>
      <c r="DQO293" s="42"/>
      <c r="DQP293" s="42"/>
      <c r="DQQ293" s="42"/>
      <c r="DQR293" s="42"/>
      <c r="DQS293" s="42"/>
      <c r="DQT293" s="42"/>
      <c r="DQU293" s="42"/>
      <c r="DQV293" s="42"/>
      <c r="DQW293" s="42"/>
      <c r="DQX293" s="42"/>
      <c r="DQY293" s="42"/>
      <c r="DQZ293" s="42"/>
      <c r="DRA293" s="42"/>
      <c r="DRB293" s="42"/>
      <c r="DRC293" s="42"/>
      <c r="DRD293" s="42"/>
      <c r="DRE293" s="42"/>
      <c r="DRF293" s="42"/>
      <c r="DRG293" s="42"/>
      <c r="DRH293" s="42"/>
      <c r="DRI293" s="42"/>
      <c r="DRJ293" s="42"/>
      <c r="DRK293" s="42"/>
      <c r="DRL293" s="42"/>
      <c r="DRM293" s="42"/>
      <c r="DRN293" s="42"/>
      <c r="DRO293" s="42"/>
      <c r="DRP293" s="42"/>
      <c r="DRQ293" s="42"/>
      <c r="DRR293" s="42"/>
      <c r="DRS293" s="42"/>
      <c r="DRT293" s="42"/>
      <c r="DRU293" s="42"/>
      <c r="DRV293" s="42"/>
      <c r="DRW293" s="42"/>
      <c r="DRX293" s="42"/>
      <c r="DRY293" s="42"/>
      <c r="DRZ293" s="42"/>
      <c r="DSA293" s="42"/>
      <c r="DSB293" s="42"/>
      <c r="DSC293" s="42"/>
      <c r="DSD293" s="42"/>
      <c r="DSE293" s="42"/>
      <c r="DSF293" s="42"/>
      <c r="DSG293" s="42"/>
      <c r="DSH293" s="42"/>
      <c r="DSI293" s="42"/>
      <c r="DSJ293" s="42"/>
      <c r="DSK293" s="42"/>
      <c r="DSL293" s="42"/>
      <c r="DSM293" s="42"/>
      <c r="DSN293" s="42"/>
      <c r="DSO293" s="42"/>
      <c r="DSP293" s="42"/>
      <c r="DSQ293" s="42"/>
      <c r="DSR293" s="42"/>
      <c r="DSS293" s="42"/>
      <c r="DST293" s="42"/>
      <c r="DSU293" s="42"/>
      <c r="DSV293" s="42"/>
      <c r="DSW293" s="42"/>
      <c r="DSX293" s="42"/>
      <c r="DSY293" s="42"/>
      <c r="DSZ293" s="42"/>
      <c r="DTA293" s="42"/>
      <c r="DTB293" s="42"/>
      <c r="DTC293" s="42"/>
      <c r="DTD293" s="42"/>
      <c r="DTE293" s="42"/>
      <c r="DTF293" s="42"/>
      <c r="DTG293" s="42"/>
      <c r="DTH293" s="42"/>
      <c r="DTI293" s="42"/>
      <c r="DTJ293" s="42"/>
      <c r="DTK293" s="42"/>
      <c r="DTL293" s="42"/>
      <c r="DTM293" s="42"/>
      <c r="DTN293" s="42"/>
      <c r="DTO293" s="42"/>
      <c r="DTP293" s="42"/>
      <c r="DTQ293" s="42"/>
      <c r="DTR293" s="42"/>
      <c r="DTS293" s="42"/>
      <c r="DTT293" s="42"/>
      <c r="DTU293" s="42"/>
      <c r="DTV293" s="42"/>
      <c r="DTW293" s="42"/>
      <c r="DTX293" s="42"/>
      <c r="DTY293" s="42"/>
      <c r="DTZ293" s="42"/>
      <c r="DUA293" s="42"/>
      <c r="DUB293" s="42"/>
      <c r="DUC293" s="42"/>
      <c r="DUD293" s="42"/>
      <c r="DUE293" s="42"/>
      <c r="DUF293" s="42"/>
      <c r="DUG293" s="42"/>
      <c r="DUH293" s="42"/>
      <c r="DUI293" s="42"/>
      <c r="DUJ293" s="42"/>
      <c r="DUK293" s="42"/>
      <c r="DUL293" s="42"/>
      <c r="DUM293" s="42"/>
      <c r="DUN293" s="42"/>
      <c r="DUO293" s="42"/>
      <c r="DUP293" s="42"/>
      <c r="DUQ293" s="42"/>
      <c r="DUR293" s="42"/>
      <c r="DUS293" s="42"/>
      <c r="DUT293" s="42"/>
      <c r="DUU293" s="42"/>
      <c r="DUV293" s="42"/>
      <c r="DUW293" s="42"/>
      <c r="DUX293" s="42"/>
      <c r="DUY293" s="42"/>
      <c r="DUZ293" s="42"/>
      <c r="DVA293" s="42"/>
      <c r="DVB293" s="42"/>
      <c r="DVC293" s="42"/>
      <c r="DVD293" s="42"/>
      <c r="DVE293" s="42"/>
      <c r="DVF293" s="42"/>
      <c r="DVG293" s="42"/>
      <c r="DVH293" s="42"/>
      <c r="DVI293" s="42"/>
      <c r="DVJ293" s="42"/>
      <c r="DVK293" s="42"/>
      <c r="DVL293" s="42"/>
      <c r="DVM293" s="42"/>
      <c r="DVN293" s="42"/>
      <c r="DVO293" s="42"/>
      <c r="DVP293" s="42"/>
      <c r="DVQ293" s="42"/>
      <c r="DVR293" s="42"/>
      <c r="DVS293" s="42"/>
      <c r="DVT293" s="42"/>
      <c r="DVU293" s="42"/>
      <c r="DVV293" s="42"/>
      <c r="DVW293" s="42"/>
      <c r="DVX293" s="42"/>
      <c r="DVY293" s="42"/>
      <c r="DVZ293" s="42"/>
      <c r="DWA293" s="42"/>
      <c r="DWB293" s="42"/>
      <c r="DWC293" s="42"/>
      <c r="DWD293" s="42"/>
      <c r="DWE293" s="42"/>
      <c r="DWF293" s="42"/>
      <c r="DWG293" s="42"/>
      <c r="DWH293" s="42"/>
      <c r="DWI293" s="42"/>
      <c r="DWJ293" s="42"/>
      <c r="DWK293" s="42"/>
      <c r="DWL293" s="42"/>
      <c r="DWM293" s="42"/>
      <c r="DWN293" s="42"/>
      <c r="DWO293" s="42"/>
      <c r="DWP293" s="42"/>
      <c r="DWQ293" s="42"/>
      <c r="DWR293" s="42"/>
      <c r="DWS293" s="42"/>
      <c r="DWT293" s="42"/>
      <c r="DWU293" s="42"/>
      <c r="DWV293" s="42"/>
      <c r="DWW293" s="42"/>
      <c r="DWX293" s="42"/>
      <c r="DWY293" s="42"/>
      <c r="DWZ293" s="42"/>
      <c r="DXA293" s="42"/>
      <c r="DXB293" s="42"/>
      <c r="DXC293" s="42"/>
      <c r="DXD293" s="42"/>
      <c r="DXE293" s="42"/>
      <c r="DXF293" s="42"/>
      <c r="DXG293" s="42"/>
      <c r="DXH293" s="42"/>
      <c r="DXI293" s="42"/>
      <c r="DXJ293" s="42"/>
      <c r="DXK293" s="42"/>
      <c r="DXL293" s="42"/>
      <c r="DXM293" s="42"/>
      <c r="DXN293" s="42"/>
      <c r="DXO293" s="42"/>
      <c r="DXP293" s="42"/>
      <c r="DXQ293" s="42"/>
      <c r="DXR293" s="42"/>
      <c r="DXS293" s="42"/>
      <c r="DXT293" s="42"/>
      <c r="DXU293" s="42"/>
      <c r="DXV293" s="42"/>
      <c r="DXW293" s="42"/>
      <c r="DXX293" s="42"/>
      <c r="DXY293" s="42"/>
      <c r="DXZ293" s="42"/>
      <c r="DYA293" s="42"/>
      <c r="DYB293" s="42"/>
      <c r="DYC293" s="42"/>
      <c r="DYD293" s="42"/>
      <c r="DYE293" s="42"/>
      <c r="DYF293" s="42"/>
      <c r="DYG293" s="42"/>
      <c r="DYH293" s="42"/>
      <c r="DYI293" s="42"/>
      <c r="DYJ293" s="42"/>
      <c r="DYK293" s="42"/>
      <c r="DYL293" s="42"/>
      <c r="DYM293" s="42"/>
      <c r="DYN293" s="42"/>
      <c r="DYO293" s="42"/>
      <c r="DYP293" s="42"/>
      <c r="DYQ293" s="42"/>
      <c r="DYR293" s="42"/>
      <c r="DYS293" s="42"/>
      <c r="DYT293" s="42"/>
      <c r="DYU293" s="42"/>
      <c r="DYV293" s="42"/>
      <c r="DYW293" s="42"/>
      <c r="DYX293" s="42"/>
      <c r="DYY293" s="42"/>
      <c r="DYZ293" s="42"/>
      <c r="DZA293" s="42"/>
      <c r="DZB293" s="42"/>
      <c r="DZC293" s="42"/>
      <c r="DZD293" s="42"/>
      <c r="DZE293" s="42"/>
      <c r="DZF293" s="42"/>
      <c r="DZG293" s="42"/>
      <c r="DZH293" s="42"/>
      <c r="DZI293" s="42"/>
      <c r="DZJ293" s="42"/>
      <c r="DZK293" s="42"/>
      <c r="DZL293" s="42"/>
      <c r="DZM293" s="42"/>
      <c r="DZN293" s="42"/>
      <c r="DZO293" s="42"/>
      <c r="DZP293" s="42"/>
      <c r="DZQ293" s="42"/>
      <c r="DZR293" s="42"/>
      <c r="DZS293" s="42"/>
      <c r="DZT293" s="42"/>
      <c r="DZU293" s="42"/>
      <c r="DZV293" s="42"/>
      <c r="DZW293" s="42"/>
      <c r="DZX293" s="42"/>
      <c r="DZY293" s="42"/>
      <c r="DZZ293" s="42"/>
      <c r="EAA293" s="42"/>
      <c r="EAB293" s="42"/>
      <c r="EAC293" s="42"/>
      <c r="EAD293" s="42"/>
      <c r="EAE293" s="42"/>
      <c r="EAF293" s="42"/>
      <c r="EAG293" s="42"/>
      <c r="EAH293" s="42"/>
      <c r="EAI293" s="42"/>
      <c r="EAJ293" s="42"/>
      <c r="EAK293" s="42"/>
      <c r="EAL293" s="42"/>
      <c r="EAM293" s="42"/>
      <c r="EAN293" s="42"/>
      <c r="EAO293" s="42"/>
      <c r="EAP293" s="42"/>
      <c r="EAQ293" s="42"/>
      <c r="EAR293" s="42"/>
      <c r="EAS293" s="42"/>
      <c r="EAT293" s="42"/>
      <c r="EAU293" s="42"/>
      <c r="EAV293" s="42"/>
      <c r="EAW293" s="42"/>
      <c r="EAX293" s="42"/>
      <c r="EAY293" s="42"/>
      <c r="EAZ293" s="42"/>
      <c r="EBA293" s="42"/>
      <c r="EBB293" s="42"/>
      <c r="EBC293" s="42"/>
      <c r="EBD293" s="42"/>
      <c r="EBE293" s="42"/>
      <c r="EBF293" s="42"/>
      <c r="EBG293" s="42"/>
      <c r="EBH293" s="42"/>
      <c r="EBI293" s="42"/>
      <c r="EBJ293" s="42"/>
      <c r="EBK293" s="42"/>
      <c r="EBL293" s="42"/>
      <c r="EBM293" s="42"/>
      <c r="EBN293" s="42"/>
      <c r="EBO293" s="42"/>
      <c r="EBP293" s="42"/>
      <c r="EBQ293" s="42"/>
      <c r="EBR293" s="42"/>
      <c r="EBS293" s="42"/>
      <c r="EBT293" s="42"/>
      <c r="EBU293" s="42"/>
      <c r="EBV293" s="42"/>
      <c r="EBW293" s="42"/>
      <c r="EBX293" s="42"/>
      <c r="EBY293" s="42"/>
      <c r="EBZ293" s="42"/>
      <c r="ECA293" s="42"/>
      <c r="ECB293" s="42"/>
      <c r="ECC293" s="42"/>
      <c r="ECD293" s="42"/>
      <c r="ECE293" s="42"/>
      <c r="ECF293" s="42"/>
      <c r="ECG293" s="42"/>
      <c r="ECH293" s="42"/>
      <c r="ECI293" s="42"/>
      <c r="ECJ293" s="42"/>
      <c r="ECK293" s="42"/>
      <c r="ECL293" s="42"/>
      <c r="ECM293" s="42"/>
      <c r="ECN293" s="42"/>
      <c r="ECO293" s="42"/>
      <c r="ECP293" s="42"/>
      <c r="ECQ293" s="42"/>
      <c r="ECR293" s="42"/>
      <c r="ECS293" s="42"/>
      <c r="ECT293" s="42"/>
      <c r="ECU293" s="42"/>
      <c r="ECV293" s="42"/>
      <c r="ECW293" s="42"/>
      <c r="ECX293" s="42"/>
      <c r="ECY293" s="42"/>
      <c r="ECZ293" s="42"/>
      <c r="EDA293" s="42"/>
      <c r="EDB293" s="42"/>
      <c r="EDC293" s="42"/>
      <c r="EDD293" s="42"/>
      <c r="EDE293" s="42"/>
      <c r="EDF293" s="42"/>
      <c r="EDG293" s="42"/>
      <c r="EDH293" s="42"/>
      <c r="EDI293" s="42"/>
      <c r="EDJ293" s="42"/>
      <c r="EDK293" s="42"/>
      <c r="EDL293" s="42"/>
      <c r="EDM293" s="42"/>
      <c r="EDN293" s="42"/>
      <c r="EDO293" s="42"/>
      <c r="EDP293" s="42"/>
      <c r="EDQ293" s="42"/>
      <c r="EDR293" s="42"/>
      <c r="EDS293" s="42"/>
      <c r="EDT293" s="42"/>
      <c r="EDU293" s="42"/>
      <c r="EDV293" s="42"/>
      <c r="EDW293" s="42"/>
      <c r="EDX293" s="42"/>
      <c r="EDY293" s="42"/>
      <c r="EDZ293" s="42"/>
      <c r="EEA293" s="42"/>
      <c r="EEB293" s="42"/>
      <c r="EEC293" s="42"/>
      <c r="EED293" s="42"/>
      <c r="EEE293" s="42"/>
      <c r="EEF293" s="42"/>
      <c r="EEG293" s="42"/>
      <c r="EEH293" s="42"/>
      <c r="EEI293" s="42"/>
      <c r="EEJ293" s="42"/>
      <c r="EEK293" s="42"/>
      <c r="EEL293" s="42"/>
      <c r="EEM293" s="42"/>
      <c r="EEN293" s="42"/>
      <c r="EEO293" s="42"/>
      <c r="EEP293" s="42"/>
      <c r="EEQ293" s="42"/>
      <c r="EER293" s="42"/>
      <c r="EES293" s="42"/>
      <c r="EET293" s="42"/>
      <c r="EEU293" s="42"/>
      <c r="EEV293" s="42"/>
      <c r="EEW293" s="42"/>
      <c r="EEX293" s="42"/>
      <c r="EEY293" s="42"/>
      <c r="EEZ293" s="42"/>
      <c r="EFA293" s="42"/>
      <c r="EFB293" s="42"/>
      <c r="EFC293" s="42"/>
      <c r="EFD293" s="42"/>
      <c r="EFE293" s="42"/>
      <c r="EFF293" s="42"/>
      <c r="EFG293" s="42"/>
      <c r="EFH293" s="42"/>
      <c r="EFI293" s="42"/>
      <c r="EFJ293" s="42"/>
      <c r="EFK293" s="42"/>
      <c r="EFL293" s="42"/>
      <c r="EFM293" s="42"/>
      <c r="EFN293" s="42"/>
      <c r="EFO293" s="42"/>
      <c r="EFP293" s="42"/>
      <c r="EFQ293" s="42"/>
      <c r="EFR293" s="42"/>
      <c r="EFS293" s="42"/>
      <c r="EFT293" s="42"/>
      <c r="EFU293" s="42"/>
      <c r="EFV293" s="42"/>
      <c r="EFW293" s="42"/>
      <c r="EFX293" s="42"/>
      <c r="EFY293" s="42"/>
      <c r="EFZ293" s="42"/>
      <c r="EGA293" s="42"/>
      <c r="EGB293" s="42"/>
      <c r="EGC293" s="42"/>
      <c r="EGD293" s="42"/>
      <c r="EGE293" s="42"/>
      <c r="EGF293" s="42"/>
      <c r="EGG293" s="42"/>
      <c r="EGH293" s="42"/>
      <c r="EGI293" s="42"/>
      <c r="EGJ293" s="42"/>
      <c r="EGK293" s="42"/>
      <c r="EGL293" s="42"/>
      <c r="EGM293" s="42"/>
      <c r="EGN293" s="42"/>
      <c r="EGO293" s="42"/>
      <c r="EGP293" s="42"/>
      <c r="EGQ293" s="42"/>
      <c r="EGR293" s="42"/>
      <c r="EGS293" s="42"/>
      <c r="EGT293" s="42"/>
      <c r="EGU293" s="42"/>
      <c r="EGV293" s="42"/>
      <c r="EGW293" s="42"/>
      <c r="EGX293" s="42"/>
      <c r="EGY293" s="42"/>
      <c r="EGZ293" s="42"/>
      <c r="EHA293" s="42"/>
      <c r="EHB293" s="42"/>
      <c r="EHC293" s="42"/>
      <c r="EHD293" s="42"/>
      <c r="EHE293" s="42"/>
      <c r="EHF293" s="42"/>
      <c r="EHG293" s="42"/>
      <c r="EHH293" s="42"/>
      <c r="EHI293" s="42"/>
      <c r="EHJ293" s="42"/>
      <c r="EHK293" s="42"/>
      <c r="EHL293" s="42"/>
      <c r="EHM293" s="42"/>
      <c r="EHN293" s="42"/>
      <c r="EHO293" s="42"/>
      <c r="EHP293" s="42"/>
      <c r="EHQ293" s="42"/>
      <c r="EHR293" s="42"/>
      <c r="EHS293" s="42"/>
      <c r="EHT293" s="42"/>
      <c r="EHU293" s="42"/>
      <c r="EHV293" s="42"/>
      <c r="EHW293" s="42"/>
      <c r="EHX293" s="42"/>
      <c r="EHY293" s="42"/>
      <c r="EHZ293" s="42"/>
      <c r="EIA293" s="42"/>
      <c r="EIB293" s="42"/>
      <c r="EIC293" s="42"/>
      <c r="EID293" s="42"/>
      <c r="EIE293" s="42"/>
      <c r="EIF293" s="42"/>
      <c r="EIG293" s="42"/>
      <c r="EIH293" s="42"/>
      <c r="EII293" s="42"/>
      <c r="EIJ293" s="42"/>
      <c r="EIK293" s="42"/>
      <c r="EIL293" s="42"/>
      <c r="EIM293" s="42"/>
      <c r="EIN293" s="42"/>
      <c r="EIO293" s="42"/>
      <c r="EIP293" s="42"/>
      <c r="EIQ293" s="42"/>
      <c r="EIR293" s="42"/>
      <c r="EIS293" s="42"/>
      <c r="EIT293" s="42"/>
      <c r="EIU293" s="42"/>
      <c r="EIV293" s="42"/>
      <c r="EIW293" s="42"/>
      <c r="EIX293" s="42"/>
      <c r="EIY293" s="42"/>
      <c r="EIZ293" s="42"/>
      <c r="EJA293" s="42"/>
      <c r="EJB293" s="42"/>
      <c r="EJC293" s="42"/>
      <c r="EJD293" s="42"/>
      <c r="EJE293" s="42"/>
      <c r="EJF293" s="42"/>
      <c r="EJG293" s="42"/>
      <c r="EJH293" s="42"/>
      <c r="EJI293" s="42"/>
      <c r="EJJ293" s="42"/>
      <c r="EJK293" s="42"/>
      <c r="EJL293" s="42"/>
      <c r="EJM293" s="42"/>
      <c r="EJN293" s="42"/>
      <c r="EJO293" s="42"/>
      <c r="EJP293" s="42"/>
      <c r="EJQ293" s="42"/>
      <c r="EJR293" s="42"/>
      <c r="EJS293" s="42"/>
      <c r="EJT293" s="42"/>
      <c r="EJU293" s="42"/>
      <c r="EJV293" s="42"/>
      <c r="EJW293" s="42"/>
      <c r="EJX293" s="42"/>
      <c r="EJY293" s="42"/>
      <c r="EJZ293" s="42"/>
      <c r="EKA293" s="42"/>
      <c r="EKB293" s="42"/>
      <c r="EKC293" s="42"/>
      <c r="EKD293" s="42"/>
      <c r="EKE293" s="42"/>
      <c r="EKF293" s="42"/>
      <c r="EKG293" s="42"/>
      <c r="EKH293" s="42"/>
      <c r="EKI293" s="42"/>
      <c r="EKJ293" s="42"/>
      <c r="EKK293" s="42"/>
      <c r="EKL293" s="42"/>
      <c r="EKM293" s="42"/>
      <c r="EKN293" s="42"/>
      <c r="EKO293" s="42"/>
      <c r="EKP293" s="42"/>
      <c r="EKQ293" s="42"/>
      <c r="EKR293" s="42"/>
      <c r="EKS293" s="42"/>
      <c r="EKT293" s="42"/>
      <c r="EKU293" s="42"/>
      <c r="EKV293" s="42"/>
      <c r="EKW293" s="42"/>
      <c r="EKX293" s="42"/>
      <c r="EKY293" s="42"/>
      <c r="EKZ293" s="42"/>
      <c r="ELA293" s="42"/>
      <c r="ELB293" s="42"/>
      <c r="ELC293" s="42"/>
      <c r="ELD293" s="42"/>
      <c r="ELE293" s="42"/>
      <c r="ELF293" s="42"/>
      <c r="ELG293" s="42"/>
      <c r="ELH293" s="42"/>
      <c r="ELI293" s="42"/>
      <c r="ELJ293" s="42"/>
      <c r="ELK293" s="42"/>
      <c r="ELL293" s="42"/>
      <c r="ELM293" s="42"/>
      <c r="ELN293" s="42"/>
      <c r="ELO293" s="42"/>
      <c r="ELP293" s="42"/>
      <c r="ELQ293" s="42"/>
      <c r="ELR293" s="42"/>
      <c r="ELS293" s="42"/>
      <c r="ELT293" s="42"/>
      <c r="ELU293" s="42"/>
      <c r="ELV293" s="42"/>
      <c r="ELW293" s="42"/>
      <c r="ELX293" s="42"/>
      <c r="ELY293" s="42"/>
      <c r="ELZ293" s="42"/>
      <c r="EMA293" s="42"/>
      <c r="EMB293" s="42"/>
      <c r="EMC293" s="42"/>
      <c r="EMD293" s="42"/>
      <c r="EME293" s="42"/>
      <c r="EMF293" s="42"/>
      <c r="EMG293" s="42"/>
      <c r="EMH293" s="42"/>
      <c r="EMI293" s="42"/>
      <c r="EMJ293" s="42"/>
      <c r="EMK293" s="42"/>
      <c r="EML293" s="42"/>
      <c r="EMM293" s="42"/>
      <c r="EMN293" s="42"/>
      <c r="EMO293" s="42"/>
      <c r="EMP293" s="42"/>
      <c r="EMQ293" s="42"/>
      <c r="EMR293" s="42"/>
      <c r="EMS293" s="42"/>
      <c r="EMT293" s="42"/>
      <c r="EMU293" s="42"/>
      <c r="EMV293" s="42"/>
      <c r="EMW293" s="42"/>
      <c r="EMX293" s="42"/>
      <c r="EMY293" s="42"/>
      <c r="EMZ293" s="42"/>
      <c r="ENA293" s="42"/>
      <c r="ENB293" s="42"/>
      <c r="ENC293" s="42"/>
      <c r="END293" s="42"/>
      <c r="ENE293" s="42"/>
      <c r="ENF293" s="42"/>
      <c r="ENG293" s="42"/>
      <c r="ENH293" s="42"/>
      <c r="ENI293" s="42"/>
      <c r="ENJ293" s="42"/>
      <c r="ENK293" s="42"/>
      <c r="ENL293" s="42"/>
      <c r="ENM293" s="42"/>
      <c r="ENN293" s="42"/>
      <c r="ENO293" s="42"/>
      <c r="ENP293" s="42"/>
      <c r="ENQ293" s="42"/>
      <c r="ENR293" s="42"/>
      <c r="ENS293" s="42"/>
      <c r="ENT293" s="42"/>
      <c r="ENU293" s="42"/>
      <c r="ENV293" s="42"/>
      <c r="ENW293" s="42"/>
      <c r="ENX293" s="42"/>
      <c r="ENY293" s="42"/>
      <c r="ENZ293" s="42"/>
      <c r="EOA293" s="42"/>
      <c r="EOB293" s="42"/>
      <c r="EOC293" s="42"/>
      <c r="EOD293" s="42"/>
      <c r="EOE293" s="42"/>
      <c r="EOF293" s="42"/>
      <c r="EOG293" s="42"/>
      <c r="EOH293" s="42"/>
      <c r="EOI293" s="42"/>
      <c r="EOJ293" s="42"/>
      <c r="EOK293" s="42"/>
      <c r="EOL293" s="42"/>
      <c r="EOM293" s="42"/>
      <c r="EON293" s="42"/>
      <c r="EOO293" s="42"/>
      <c r="EOP293" s="42"/>
      <c r="EOQ293" s="42"/>
      <c r="EOR293" s="42"/>
      <c r="EOS293" s="42"/>
      <c r="EOT293" s="42"/>
      <c r="EOU293" s="42"/>
      <c r="EOV293" s="42"/>
      <c r="EOW293" s="42"/>
      <c r="EOX293" s="42"/>
      <c r="EOY293" s="42"/>
      <c r="EOZ293" s="42"/>
      <c r="EPA293" s="42"/>
      <c r="EPB293" s="42"/>
      <c r="EPC293" s="42"/>
      <c r="EPD293" s="42"/>
      <c r="EPE293" s="42"/>
      <c r="EPF293" s="42"/>
      <c r="EPG293" s="42"/>
      <c r="EPH293" s="42"/>
      <c r="EPI293" s="42"/>
      <c r="EPJ293" s="42"/>
      <c r="EPK293" s="42"/>
      <c r="EPL293" s="42"/>
      <c r="EPM293" s="42"/>
      <c r="EPN293" s="42"/>
      <c r="EPO293" s="42"/>
      <c r="EPP293" s="42"/>
      <c r="EPQ293" s="42"/>
      <c r="EPR293" s="42"/>
      <c r="EPS293" s="42"/>
      <c r="EPT293" s="42"/>
      <c r="EPU293" s="42"/>
      <c r="EPV293" s="42"/>
      <c r="EPW293" s="42"/>
      <c r="EPX293" s="42"/>
      <c r="EPY293" s="42"/>
      <c r="EPZ293" s="42"/>
      <c r="EQA293" s="42"/>
      <c r="EQB293" s="42"/>
      <c r="EQC293" s="42"/>
      <c r="EQD293" s="42"/>
      <c r="EQE293" s="42"/>
      <c r="EQF293" s="42"/>
      <c r="EQG293" s="42"/>
      <c r="EQH293" s="42"/>
      <c r="EQI293" s="42"/>
      <c r="EQJ293" s="42"/>
      <c r="EQK293" s="42"/>
      <c r="EQL293" s="42"/>
      <c r="EQM293" s="42"/>
      <c r="EQN293" s="42"/>
      <c r="EQO293" s="42"/>
      <c r="EQP293" s="42"/>
      <c r="EQQ293" s="42"/>
      <c r="EQR293" s="42"/>
      <c r="EQS293" s="42"/>
      <c r="EQT293" s="42"/>
      <c r="EQU293" s="42"/>
      <c r="EQV293" s="42"/>
      <c r="EQW293" s="42"/>
      <c r="EQX293" s="42"/>
      <c r="EQY293" s="42"/>
      <c r="EQZ293" s="42"/>
      <c r="ERA293" s="42"/>
      <c r="ERB293" s="42"/>
      <c r="ERC293" s="42"/>
      <c r="ERD293" s="42"/>
      <c r="ERE293" s="42"/>
      <c r="ERF293" s="42"/>
      <c r="ERG293" s="42"/>
      <c r="ERH293" s="42"/>
      <c r="ERI293" s="42"/>
      <c r="ERJ293" s="42"/>
      <c r="ERK293" s="42"/>
      <c r="ERL293" s="42"/>
      <c r="ERM293" s="42"/>
      <c r="ERN293" s="42"/>
      <c r="ERO293" s="42"/>
      <c r="ERP293" s="42"/>
      <c r="ERQ293" s="42"/>
      <c r="ERR293" s="42"/>
      <c r="ERS293" s="42"/>
      <c r="ERT293" s="42"/>
      <c r="ERU293" s="42"/>
      <c r="ERV293" s="42"/>
      <c r="ERW293" s="42"/>
      <c r="ERX293" s="42"/>
      <c r="ERY293" s="42"/>
      <c r="ERZ293" s="42"/>
      <c r="ESA293" s="42"/>
      <c r="ESB293" s="42"/>
      <c r="ESC293" s="42"/>
      <c r="ESD293" s="42"/>
      <c r="ESE293" s="42"/>
      <c r="ESF293" s="42"/>
      <c r="ESG293" s="42"/>
      <c r="ESH293" s="42"/>
      <c r="ESI293" s="42"/>
      <c r="ESJ293" s="42"/>
      <c r="ESK293" s="42"/>
      <c r="ESL293" s="42"/>
      <c r="ESM293" s="42"/>
      <c r="ESN293" s="42"/>
      <c r="ESO293" s="42"/>
      <c r="ESP293" s="42"/>
      <c r="ESQ293" s="42"/>
      <c r="ESR293" s="42"/>
      <c r="ESS293" s="42"/>
      <c r="EST293" s="42"/>
      <c r="ESU293" s="42"/>
      <c r="ESV293" s="42"/>
      <c r="ESW293" s="42"/>
      <c r="ESX293" s="42"/>
      <c r="ESY293" s="42"/>
      <c r="ESZ293" s="42"/>
      <c r="ETA293" s="42"/>
      <c r="ETB293" s="42"/>
      <c r="ETC293" s="42"/>
      <c r="ETD293" s="42"/>
      <c r="ETE293" s="42"/>
      <c r="ETF293" s="42"/>
      <c r="ETG293" s="42"/>
      <c r="ETH293" s="42"/>
      <c r="ETI293" s="42"/>
      <c r="ETJ293" s="42"/>
      <c r="ETK293" s="42"/>
      <c r="ETL293" s="42"/>
      <c r="ETM293" s="42"/>
      <c r="ETN293" s="42"/>
      <c r="ETO293" s="42"/>
      <c r="ETP293" s="42"/>
      <c r="ETQ293" s="42"/>
      <c r="ETR293" s="42"/>
      <c r="ETS293" s="42"/>
      <c r="ETT293" s="42"/>
      <c r="ETU293" s="42"/>
      <c r="ETV293" s="42"/>
      <c r="ETW293" s="42"/>
      <c r="ETX293" s="42"/>
      <c r="ETY293" s="42"/>
      <c r="ETZ293" s="42"/>
      <c r="EUA293" s="42"/>
      <c r="EUB293" s="42"/>
      <c r="EUC293" s="42"/>
      <c r="EUD293" s="42"/>
      <c r="EUE293" s="42"/>
      <c r="EUF293" s="42"/>
      <c r="EUG293" s="42"/>
      <c r="EUH293" s="42"/>
      <c r="EUI293" s="42"/>
      <c r="EUJ293" s="42"/>
      <c r="EUK293" s="42"/>
      <c r="EUL293" s="42"/>
      <c r="EUM293" s="42"/>
      <c r="EUN293" s="42"/>
      <c r="EUO293" s="42"/>
      <c r="EUP293" s="42"/>
      <c r="EUQ293" s="42"/>
      <c r="EUR293" s="42"/>
      <c r="EUS293" s="42"/>
      <c r="EUT293" s="42"/>
      <c r="EUU293" s="42"/>
      <c r="EUV293" s="42"/>
      <c r="EUW293" s="42"/>
      <c r="EUX293" s="42"/>
      <c r="EUY293" s="42"/>
      <c r="EUZ293" s="42"/>
      <c r="EVA293" s="42"/>
      <c r="EVB293" s="42"/>
      <c r="EVC293" s="42"/>
      <c r="EVD293" s="42"/>
      <c r="EVE293" s="42"/>
      <c r="EVF293" s="42"/>
      <c r="EVG293" s="42"/>
      <c r="EVH293" s="42"/>
      <c r="EVI293" s="42"/>
      <c r="EVJ293" s="42"/>
      <c r="EVK293" s="42"/>
      <c r="EVL293" s="42"/>
      <c r="EVM293" s="42"/>
      <c r="EVN293" s="42"/>
      <c r="EVO293" s="42"/>
      <c r="EVP293" s="42"/>
      <c r="EVQ293" s="42"/>
      <c r="EVR293" s="42"/>
      <c r="EVS293" s="42"/>
      <c r="EVT293" s="42"/>
      <c r="EVU293" s="42"/>
      <c r="EVV293" s="42"/>
      <c r="EVW293" s="42"/>
      <c r="EVX293" s="42"/>
      <c r="EVY293" s="42"/>
      <c r="EVZ293" s="42"/>
      <c r="EWA293" s="42"/>
      <c r="EWB293" s="42"/>
      <c r="EWC293" s="42"/>
      <c r="EWD293" s="42"/>
      <c r="EWE293" s="42"/>
      <c r="EWF293" s="42"/>
      <c r="EWG293" s="42"/>
      <c r="EWH293" s="42"/>
      <c r="EWI293" s="42"/>
      <c r="EWJ293" s="42"/>
      <c r="EWK293" s="42"/>
      <c r="EWL293" s="42"/>
      <c r="EWM293" s="42"/>
      <c r="EWN293" s="42"/>
      <c r="EWO293" s="42"/>
      <c r="EWP293" s="42"/>
      <c r="EWQ293" s="42"/>
      <c r="EWR293" s="42"/>
      <c r="EWS293" s="42"/>
      <c r="EWT293" s="42"/>
      <c r="EWU293" s="42"/>
      <c r="EWV293" s="42"/>
      <c r="EWW293" s="42"/>
      <c r="EWX293" s="42"/>
      <c r="EWY293" s="42"/>
      <c r="EWZ293" s="42"/>
      <c r="EXA293" s="42"/>
      <c r="EXB293" s="42"/>
      <c r="EXC293" s="42"/>
      <c r="EXD293" s="42"/>
      <c r="EXE293" s="42"/>
      <c r="EXF293" s="42"/>
      <c r="EXG293" s="42"/>
      <c r="EXH293" s="42"/>
      <c r="EXI293" s="42"/>
      <c r="EXJ293" s="42"/>
      <c r="EXK293" s="42"/>
      <c r="EXL293" s="42"/>
      <c r="EXM293" s="42"/>
      <c r="EXN293" s="42"/>
      <c r="EXO293" s="42"/>
      <c r="EXP293" s="42"/>
      <c r="EXQ293" s="42"/>
      <c r="EXR293" s="42"/>
      <c r="EXS293" s="42"/>
      <c r="EXT293" s="42"/>
      <c r="EXU293" s="42"/>
      <c r="EXV293" s="42"/>
      <c r="EXW293" s="42"/>
      <c r="EXX293" s="42"/>
      <c r="EXY293" s="42"/>
      <c r="EXZ293" s="42"/>
      <c r="EYA293" s="42"/>
      <c r="EYB293" s="42"/>
      <c r="EYC293" s="42"/>
      <c r="EYD293" s="42"/>
      <c r="EYE293" s="42"/>
      <c r="EYF293" s="42"/>
      <c r="EYG293" s="42"/>
      <c r="EYH293" s="42"/>
      <c r="EYI293" s="42"/>
      <c r="EYJ293" s="42"/>
      <c r="EYK293" s="42"/>
      <c r="EYL293" s="42"/>
      <c r="EYM293" s="42"/>
      <c r="EYN293" s="42"/>
      <c r="EYO293" s="42"/>
      <c r="EYP293" s="42"/>
      <c r="EYQ293" s="42"/>
      <c r="EYR293" s="42"/>
      <c r="EYS293" s="42"/>
      <c r="EYT293" s="42"/>
      <c r="EYU293" s="42"/>
      <c r="EYV293" s="42"/>
      <c r="EYW293" s="42"/>
      <c r="EYX293" s="42"/>
      <c r="EYY293" s="42"/>
      <c r="EYZ293" s="42"/>
      <c r="EZA293" s="42"/>
      <c r="EZB293" s="42"/>
      <c r="EZC293" s="42"/>
      <c r="EZD293" s="42"/>
      <c r="EZE293" s="42"/>
      <c r="EZF293" s="42"/>
      <c r="EZG293" s="42"/>
      <c r="EZH293" s="42"/>
      <c r="EZI293" s="42"/>
      <c r="EZJ293" s="42"/>
      <c r="EZK293" s="42"/>
      <c r="EZL293" s="42"/>
      <c r="EZM293" s="42"/>
      <c r="EZN293" s="42"/>
      <c r="EZO293" s="42"/>
      <c r="EZP293" s="42"/>
      <c r="EZQ293" s="42"/>
      <c r="EZR293" s="42"/>
      <c r="EZS293" s="42"/>
      <c r="EZT293" s="42"/>
      <c r="EZU293" s="42"/>
      <c r="EZV293" s="42"/>
      <c r="EZW293" s="42"/>
      <c r="EZX293" s="42"/>
      <c r="EZY293" s="42"/>
      <c r="EZZ293" s="42"/>
      <c r="FAA293" s="42"/>
      <c r="FAB293" s="42"/>
      <c r="FAC293" s="42"/>
      <c r="FAD293" s="42"/>
      <c r="FAE293" s="42"/>
      <c r="FAF293" s="42"/>
      <c r="FAG293" s="42"/>
      <c r="FAH293" s="42"/>
      <c r="FAI293" s="42"/>
      <c r="FAJ293" s="42"/>
      <c r="FAK293" s="42"/>
      <c r="FAL293" s="42"/>
      <c r="FAM293" s="42"/>
      <c r="FAN293" s="42"/>
      <c r="FAO293" s="42"/>
      <c r="FAP293" s="42"/>
      <c r="FAQ293" s="42"/>
      <c r="FAR293" s="42"/>
      <c r="FAS293" s="42"/>
      <c r="FAT293" s="42"/>
      <c r="FAU293" s="42"/>
      <c r="FAV293" s="42"/>
      <c r="FAW293" s="42"/>
      <c r="FAX293" s="42"/>
      <c r="FAY293" s="42"/>
      <c r="FAZ293" s="42"/>
      <c r="FBA293" s="42"/>
      <c r="FBB293" s="42"/>
      <c r="FBC293" s="42"/>
      <c r="FBD293" s="42"/>
      <c r="FBE293" s="42"/>
      <c r="FBF293" s="42"/>
      <c r="FBG293" s="42"/>
      <c r="FBH293" s="42"/>
      <c r="FBI293" s="42"/>
      <c r="FBJ293" s="42"/>
      <c r="FBK293" s="42"/>
      <c r="FBL293" s="42"/>
      <c r="FBM293" s="42"/>
      <c r="FBN293" s="42"/>
      <c r="FBO293" s="42"/>
      <c r="FBP293" s="42"/>
      <c r="FBQ293" s="42"/>
      <c r="FBR293" s="42"/>
      <c r="FBS293" s="42"/>
      <c r="FBT293" s="42"/>
      <c r="FBU293" s="42"/>
      <c r="FBV293" s="42"/>
      <c r="FBW293" s="42"/>
      <c r="FBX293" s="42"/>
      <c r="FBY293" s="42"/>
      <c r="FBZ293" s="42"/>
      <c r="FCA293" s="42"/>
      <c r="FCB293" s="42"/>
      <c r="FCC293" s="42"/>
      <c r="FCD293" s="42"/>
      <c r="FCE293" s="42"/>
      <c r="FCF293" s="42"/>
      <c r="FCG293" s="42"/>
      <c r="FCH293" s="42"/>
      <c r="FCI293" s="42"/>
      <c r="FCJ293" s="42"/>
      <c r="FCK293" s="42"/>
      <c r="FCL293" s="42"/>
      <c r="FCM293" s="42"/>
      <c r="FCN293" s="42"/>
      <c r="FCO293" s="42"/>
      <c r="FCP293" s="42"/>
      <c r="FCQ293" s="42"/>
      <c r="FCR293" s="42"/>
      <c r="FCS293" s="42"/>
      <c r="FCT293" s="42"/>
      <c r="FCU293" s="42"/>
      <c r="FCV293" s="42"/>
      <c r="FCW293" s="42"/>
      <c r="FCX293" s="42"/>
      <c r="FCY293" s="42"/>
      <c r="FCZ293" s="42"/>
      <c r="FDA293" s="42"/>
      <c r="FDB293" s="42"/>
      <c r="FDC293" s="42"/>
      <c r="FDD293" s="42"/>
      <c r="FDE293" s="42"/>
      <c r="FDF293" s="42"/>
      <c r="FDG293" s="42"/>
      <c r="FDH293" s="42"/>
      <c r="FDI293" s="42"/>
      <c r="FDJ293" s="42"/>
      <c r="FDK293" s="42"/>
      <c r="FDL293" s="42"/>
      <c r="FDM293" s="42"/>
      <c r="FDN293" s="42"/>
      <c r="FDO293" s="42"/>
      <c r="FDP293" s="42"/>
      <c r="FDQ293" s="42"/>
      <c r="FDR293" s="42"/>
      <c r="FDS293" s="42"/>
      <c r="FDT293" s="42"/>
      <c r="FDU293" s="42"/>
      <c r="FDV293" s="42"/>
      <c r="FDW293" s="42"/>
      <c r="FDX293" s="42"/>
      <c r="FDY293" s="42"/>
      <c r="FDZ293" s="42"/>
      <c r="FEA293" s="42"/>
      <c r="FEB293" s="42"/>
      <c r="FEC293" s="42"/>
      <c r="FED293" s="42"/>
      <c r="FEE293" s="42"/>
      <c r="FEF293" s="42"/>
      <c r="FEG293" s="42"/>
      <c r="FEH293" s="42"/>
      <c r="FEI293" s="42"/>
      <c r="FEJ293" s="42"/>
      <c r="FEK293" s="42"/>
      <c r="FEL293" s="42"/>
      <c r="FEM293" s="42"/>
      <c r="FEN293" s="42"/>
      <c r="FEO293" s="42"/>
      <c r="FEP293" s="42"/>
      <c r="FEQ293" s="42"/>
      <c r="FER293" s="42"/>
      <c r="FES293" s="42"/>
      <c r="FET293" s="42"/>
      <c r="FEU293" s="42"/>
      <c r="FEV293" s="42"/>
      <c r="FEW293" s="42"/>
      <c r="FEX293" s="42"/>
      <c r="FEY293" s="42"/>
      <c r="FEZ293" s="42"/>
      <c r="FFA293" s="42"/>
      <c r="FFB293" s="42"/>
      <c r="FFC293" s="42"/>
      <c r="FFD293" s="42"/>
      <c r="FFE293" s="42"/>
      <c r="FFF293" s="42"/>
      <c r="FFG293" s="42"/>
      <c r="FFH293" s="42"/>
      <c r="FFI293" s="42"/>
      <c r="FFJ293" s="42"/>
      <c r="FFK293" s="42"/>
      <c r="FFL293" s="42"/>
      <c r="FFM293" s="42"/>
      <c r="FFN293" s="42"/>
      <c r="FFO293" s="42"/>
      <c r="FFP293" s="42"/>
      <c r="FFQ293" s="42"/>
      <c r="FFR293" s="42"/>
      <c r="FFS293" s="42"/>
      <c r="FFT293" s="42"/>
      <c r="FFU293" s="42"/>
      <c r="FFV293" s="42"/>
      <c r="FFW293" s="42"/>
      <c r="FFX293" s="42"/>
      <c r="FFY293" s="42"/>
      <c r="FFZ293" s="42"/>
      <c r="FGA293" s="42"/>
      <c r="FGB293" s="42"/>
      <c r="FGC293" s="42"/>
      <c r="FGD293" s="42"/>
      <c r="FGE293" s="42"/>
      <c r="FGF293" s="42"/>
      <c r="FGG293" s="42"/>
      <c r="FGH293" s="42"/>
      <c r="FGI293" s="42"/>
      <c r="FGJ293" s="42"/>
      <c r="FGK293" s="42"/>
      <c r="FGL293" s="42"/>
      <c r="FGM293" s="42"/>
      <c r="FGN293" s="42"/>
      <c r="FGO293" s="42"/>
      <c r="FGP293" s="42"/>
      <c r="FGQ293" s="42"/>
      <c r="FGR293" s="42"/>
      <c r="FGS293" s="42"/>
      <c r="FGT293" s="42"/>
      <c r="FGU293" s="42"/>
      <c r="FGV293" s="42"/>
      <c r="FGW293" s="42"/>
      <c r="FGX293" s="42"/>
      <c r="FGY293" s="42"/>
      <c r="FGZ293" s="42"/>
      <c r="FHA293" s="42"/>
      <c r="FHB293" s="42"/>
      <c r="FHC293" s="42"/>
      <c r="FHD293" s="42"/>
      <c r="FHE293" s="42"/>
      <c r="FHF293" s="42"/>
      <c r="FHG293" s="42"/>
      <c r="FHH293" s="42"/>
      <c r="FHI293" s="42"/>
      <c r="FHJ293" s="42"/>
      <c r="FHK293" s="42"/>
      <c r="FHL293" s="42"/>
      <c r="FHM293" s="42"/>
      <c r="FHN293" s="42"/>
      <c r="FHO293" s="42"/>
      <c r="FHP293" s="42"/>
      <c r="FHQ293" s="42"/>
      <c r="FHR293" s="42"/>
      <c r="FHS293" s="42"/>
      <c r="FHT293" s="42"/>
      <c r="FHU293" s="42"/>
      <c r="FHV293" s="42"/>
      <c r="FHW293" s="42"/>
      <c r="FHX293" s="42"/>
      <c r="FHY293" s="42"/>
      <c r="FHZ293" s="42"/>
      <c r="FIA293" s="42"/>
      <c r="FIB293" s="42"/>
      <c r="FIC293" s="42"/>
      <c r="FID293" s="42"/>
      <c r="FIE293" s="42"/>
      <c r="FIF293" s="42"/>
      <c r="FIG293" s="42"/>
      <c r="FIH293" s="42"/>
      <c r="FII293" s="42"/>
      <c r="FIJ293" s="42"/>
      <c r="FIK293" s="42"/>
      <c r="FIL293" s="42"/>
      <c r="FIM293" s="42"/>
      <c r="FIN293" s="42"/>
      <c r="FIO293" s="42"/>
      <c r="FIP293" s="42"/>
      <c r="FIQ293" s="42"/>
      <c r="FIR293" s="42"/>
      <c r="FIS293" s="42"/>
      <c r="FIT293" s="42"/>
      <c r="FIU293" s="42"/>
      <c r="FIV293" s="42"/>
      <c r="FIW293" s="42"/>
      <c r="FIX293" s="42"/>
      <c r="FIY293" s="42"/>
      <c r="FIZ293" s="42"/>
      <c r="FJA293" s="42"/>
      <c r="FJB293" s="42"/>
      <c r="FJC293" s="42"/>
      <c r="FJD293" s="42"/>
      <c r="FJE293" s="42"/>
      <c r="FJF293" s="42"/>
      <c r="FJG293" s="42"/>
      <c r="FJH293" s="42"/>
      <c r="FJI293" s="42"/>
      <c r="FJJ293" s="42"/>
      <c r="FJK293" s="42"/>
      <c r="FJL293" s="42"/>
      <c r="FJM293" s="42"/>
      <c r="FJN293" s="42"/>
      <c r="FJO293" s="42"/>
      <c r="FJP293" s="42"/>
      <c r="FJQ293" s="42"/>
      <c r="FJR293" s="42"/>
      <c r="FJS293" s="42"/>
      <c r="FJT293" s="42"/>
      <c r="FJU293" s="42"/>
      <c r="FJV293" s="42"/>
      <c r="FJW293" s="42"/>
      <c r="FJX293" s="42"/>
      <c r="FJY293" s="42"/>
      <c r="FJZ293" s="42"/>
      <c r="FKA293" s="42"/>
      <c r="FKB293" s="42"/>
      <c r="FKC293" s="42"/>
      <c r="FKD293" s="42"/>
      <c r="FKE293" s="42"/>
      <c r="FKF293" s="42"/>
      <c r="FKG293" s="42"/>
      <c r="FKH293" s="42"/>
      <c r="FKI293" s="42"/>
      <c r="FKJ293" s="42"/>
      <c r="FKK293" s="42"/>
      <c r="FKL293" s="42"/>
      <c r="FKM293" s="42"/>
      <c r="FKN293" s="42"/>
      <c r="FKO293" s="42"/>
      <c r="FKP293" s="42"/>
      <c r="FKQ293" s="42"/>
      <c r="FKR293" s="42"/>
      <c r="FKS293" s="42"/>
      <c r="FKT293" s="42"/>
      <c r="FKU293" s="42"/>
      <c r="FKV293" s="42"/>
      <c r="FKW293" s="42"/>
      <c r="FKX293" s="42"/>
      <c r="FKY293" s="42"/>
      <c r="FKZ293" s="42"/>
      <c r="FLA293" s="42"/>
      <c r="FLB293" s="42"/>
      <c r="FLC293" s="42"/>
      <c r="FLD293" s="42"/>
      <c r="FLE293" s="42"/>
      <c r="FLF293" s="42"/>
      <c r="FLG293" s="42"/>
      <c r="FLH293" s="42"/>
      <c r="FLI293" s="42"/>
      <c r="FLJ293" s="42"/>
      <c r="FLK293" s="42"/>
      <c r="FLL293" s="42"/>
      <c r="FLM293" s="42"/>
      <c r="FLN293" s="42"/>
      <c r="FLO293" s="42"/>
      <c r="FLP293" s="42"/>
      <c r="FLQ293" s="42"/>
      <c r="FLR293" s="42"/>
      <c r="FLS293" s="42"/>
      <c r="FLT293" s="42"/>
      <c r="FLU293" s="42"/>
      <c r="FLV293" s="42"/>
      <c r="FLW293" s="42"/>
      <c r="FLX293" s="42"/>
      <c r="FLY293" s="42"/>
      <c r="FLZ293" s="42"/>
      <c r="FMA293" s="42"/>
      <c r="FMB293" s="42"/>
      <c r="FMC293" s="42"/>
      <c r="FMD293" s="42"/>
      <c r="FME293" s="42"/>
      <c r="FMF293" s="42"/>
      <c r="FMG293" s="42"/>
      <c r="FMH293" s="42"/>
      <c r="FMI293" s="42"/>
      <c r="FMJ293" s="42"/>
      <c r="FMK293" s="42"/>
      <c r="FML293" s="42"/>
      <c r="FMM293" s="42"/>
      <c r="FMN293" s="42"/>
      <c r="FMO293" s="42"/>
      <c r="FMP293" s="42"/>
      <c r="FMQ293" s="42"/>
      <c r="FMR293" s="42"/>
      <c r="FMS293" s="42"/>
      <c r="FMT293" s="42"/>
      <c r="FMU293" s="42"/>
      <c r="FMV293" s="42"/>
      <c r="FMW293" s="42"/>
      <c r="FMX293" s="42"/>
      <c r="FMY293" s="42"/>
      <c r="FMZ293" s="42"/>
      <c r="FNA293" s="42"/>
      <c r="FNB293" s="42"/>
      <c r="FNC293" s="42"/>
      <c r="FND293" s="42"/>
      <c r="FNE293" s="42"/>
      <c r="FNF293" s="42"/>
      <c r="FNG293" s="42"/>
      <c r="FNH293" s="42"/>
      <c r="FNI293" s="42"/>
      <c r="FNJ293" s="42"/>
      <c r="FNK293" s="42"/>
      <c r="FNL293" s="42"/>
      <c r="FNM293" s="42"/>
      <c r="FNN293" s="42"/>
      <c r="FNO293" s="42"/>
      <c r="FNP293" s="42"/>
      <c r="FNQ293" s="42"/>
      <c r="FNR293" s="42"/>
      <c r="FNS293" s="42"/>
      <c r="FNT293" s="42"/>
      <c r="FNU293" s="42"/>
      <c r="FNV293" s="42"/>
      <c r="FNW293" s="42"/>
      <c r="FNX293" s="42"/>
      <c r="FNY293" s="42"/>
      <c r="FNZ293" s="42"/>
      <c r="FOA293" s="42"/>
      <c r="FOB293" s="42"/>
      <c r="FOC293" s="42"/>
      <c r="FOD293" s="42"/>
      <c r="FOE293" s="42"/>
      <c r="FOF293" s="42"/>
      <c r="FOG293" s="42"/>
      <c r="FOH293" s="42"/>
      <c r="FOI293" s="42"/>
      <c r="FOJ293" s="42"/>
      <c r="FOK293" s="42"/>
      <c r="FOL293" s="42"/>
      <c r="FOM293" s="42"/>
      <c r="FON293" s="42"/>
      <c r="FOO293" s="42"/>
      <c r="FOP293" s="42"/>
      <c r="FOQ293" s="42"/>
      <c r="FOR293" s="42"/>
      <c r="FOS293" s="42"/>
      <c r="FOT293" s="42"/>
      <c r="FOU293" s="42"/>
      <c r="FOV293" s="42"/>
      <c r="FOW293" s="42"/>
      <c r="FOX293" s="42"/>
      <c r="FOY293" s="42"/>
      <c r="FOZ293" s="42"/>
      <c r="FPA293" s="42"/>
      <c r="FPB293" s="42"/>
      <c r="FPC293" s="42"/>
      <c r="FPD293" s="42"/>
      <c r="FPE293" s="42"/>
      <c r="FPF293" s="42"/>
      <c r="FPG293" s="42"/>
      <c r="FPH293" s="42"/>
      <c r="FPI293" s="42"/>
      <c r="FPJ293" s="42"/>
      <c r="FPK293" s="42"/>
      <c r="FPL293" s="42"/>
      <c r="FPM293" s="42"/>
      <c r="FPN293" s="42"/>
      <c r="FPO293" s="42"/>
      <c r="FPP293" s="42"/>
      <c r="FPQ293" s="42"/>
      <c r="FPR293" s="42"/>
      <c r="FPS293" s="42"/>
      <c r="FPT293" s="42"/>
      <c r="FPU293" s="42"/>
      <c r="FPV293" s="42"/>
      <c r="FPW293" s="42"/>
      <c r="FPX293" s="42"/>
      <c r="FPY293" s="42"/>
      <c r="FPZ293" s="42"/>
      <c r="FQA293" s="42"/>
      <c r="FQB293" s="42"/>
      <c r="FQC293" s="42"/>
      <c r="FQD293" s="42"/>
      <c r="FQE293" s="42"/>
      <c r="FQF293" s="42"/>
      <c r="FQG293" s="42"/>
      <c r="FQH293" s="42"/>
      <c r="FQI293" s="42"/>
      <c r="FQJ293" s="42"/>
      <c r="FQK293" s="42"/>
      <c r="FQL293" s="42"/>
      <c r="FQM293" s="42"/>
      <c r="FQN293" s="42"/>
      <c r="FQO293" s="42"/>
      <c r="FQP293" s="42"/>
      <c r="FQQ293" s="42"/>
      <c r="FQR293" s="42"/>
      <c r="FQS293" s="42"/>
      <c r="FQT293" s="42"/>
      <c r="FQU293" s="42"/>
      <c r="FQV293" s="42"/>
      <c r="FQW293" s="42"/>
      <c r="FQX293" s="42"/>
      <c r="FQY293" s="42"/>
      <c r="FQZ293" s="42"/>
      <c r="FRA293" s="42"/>
      <c r="FRB293" s="42"/>
      <c r="FRC293" s="42"/>
      <c r="FRD293" s="42"/>
      <c r="FRE293" s="42"/>
      <c r="FRF293" s="42"/>
      <c r="FRG293" s="42"/>
      <c r="FRH293" s="42"/>
      <c r="FRI293" s="42"/>
      <c r="FRJ293" s="42"/>
      <c r="FRK293" s="42"/>
      <c r="FRL293" s="42"/>
      <c r="FRM293" s="42"/>
      <c r="FRN293" s="42"/>
      <c r="FRO293" s="42"/>
      <c r="FRP293" s="42"/>
      <c r="FRQ293" s="42"/>
      <c r="FRR293" s="42"/>
      <c r="FRS293" s="42"/>
      <c r="FRT293" s="42"/>
      <c r="FRU293" s="42"/>
      <c r="FRV293" s="42"/>
      <c r="FRW293" s="42"/>
      <c r="FRX293" s="42"/>
      <c r="FRY293" s="42"/>
      <c r="FRZ293" s="42"/>
      <c r="FSA293" s="42"/>
      <c r="FSB293" s="42"/>
      <c r="FSC293" s="42"/>
      <c r="FSD293" s="42"/>
      <c r="FSE293" s="42"/>
      <c r="FSF293" s="42"/>
      <c r="FSG293" s="42"/>
      <c r="FSH293" s="42"/>
      <c r="FSI293" s="42"/>
      <c r="FSJ293" s="42"/>
      <c r="FSK293" s="42"/>
      <c r="FSL293" s="42"/>
      <c r="FSM293" s="42"/>
      <c r="FSN293" s="42"/>
      <c r="FSO293" s="42"/>
      <c r="FSP293" s="42"/>
      <c r="FSQ293" s="42"/>
      <c r="FSR293" s="42"/>
      <c r="FSS293" s="42"/>
      <c r="FST293" s="42"/>
      <c r="FSU293" s="42"/>
      <c r="FSV293" s="42"/>
      <c r="FSW293" s="42"/>
      <c r="FSX293" s="42"/>
      <c r="FSY293" s="42"/>
      <c r="FSZ293" s="42"/>
      <c r="FTA293" s="42"/>
      <c r="FTB293" s="42"/>
      <c r="FTC293" s="42"/>
      <c r="FTD293" s="42"/>
      <c r="FTE293" s="42"/>
      <c r="FTF293" s="42"/>
      <c r="FTG293" s="42"/>
      <c r="FTH293" s="42"/>
      <c r="FTI293" s="42"/>
      <c r="FTJ293" s="42"/>
      <c r="FTK293" s="42"/>
      <c r="FTL293" s="42"/>
      <c r="FTM293" s="42"/>
      <c r="FTN293" s="42"/>
      <c r="FTO293" s="42"/>
      <c r="FTP293" s="42"/>
      <c r="FTQ293" s="42"/>
      <c r="FTR293" s="42"/>
      <c r="FTS293" s="42"/>
      <c r="FTT293" s="42"/>
      <c r="FTU293" s="42"/>
      <c r="FTV293" s="42"/>
      <c r="FTW293" s="42"/>
      <c r="FTX293" s="42"/>
      <c r="FTY293" s="42"/>
      <c r="FTZ293" s="42"/>
      <c r="FUA293" s="42"/>
      <c r="FUB293" s="42"/>
      <c r="FUC293" s="42"/>
      <c r="FUD293" s="42"/>
      <c r="FUE293" s="42"/>
      <c r="FUF293" s="42"/>
      <c r="FUG293" s="42"/>
      <c r="FUH293" s="42"/>
      <c r="FUI293" s="42"/>
      <c r="FUJ293" s="42"/>
      <c r="FUK293" s="42"/>
      <c r="FUL293" s="42"/>
      <c r="FUM293" s="42"/>
      <c r="FUN293" s="42"/>
      <c r="FUO293" s="42"/>
      <c r="FUP293" s="42"/>
      <c r="FUQ293" s="42"/>
      <c r="FUR293" s="42"/>
      <c r="FUS293" s="42"/>
      <c r="FUT293" s="42"/>
      <c r="FUU293" s="42"/>
      <c r="FUV293" s="42"/>
      <c r="FUW293" s="42"/>
      <c r="FUX293" s="42"/>
      <c r="FUY293" s="42"/>
      <c r="FUZ293" s="42"/>
      <c r="FVA293" s="42"/>
      <c r="FVB293" s="42"/>
      <c r="FVC293" s="42"/>
      <c r="FVD293" s="42"/>
      <c r="FVE293" s="42"/>
      <c r="FVF293" s="42"/>
      <c r="FVG293" s="42"/>
      <c r="FVH293" s="42"/>
      <c r="FVI293" s="42"/>
      <c r="FVJ293" s="42"/>
      <c r="FVK293" s="42"/>
      <c r="FVL293" s="42"/>
      <c r="FVM293" s="42"/>
      <c r="FVN293" s="42"/>
      <c r="FVO293" s="42"/>
      <c r="FVP293" s="42"/>
      <c r="FVQ293" s="42"/>
      <c r="FVR293" s="42"/>
      <c r="FVS293" s="42"/>
      <c r="FVT293" s="42"/>
      <c r="FVU293" s="42"/>
      <c r="FVV293" s="42"/>
      <c r="FVW293" s="42"/>
      <c r="FVX293" s="42"/>
      <c r="FVY293" s="42"/>
      <c r="FVZ293" s="42"/>
      <c r="FWA293" s="42"/>
      <c r="FWB293" s="42"/>
      <c r="FWC293" s="42"/>
      <c r="FWD293" s="42"/>
      <c r="FWE293" s="42"/>
      <c r="FWF293" s="42"/>
      <c r="FWG293" s="42"/>
      <c r="FWH293" s="42"/>
      <c r="FWI293" s="42"/>
      <c r="FWJ293" s="42"/>
      <c r="FWK293" s="42"/>
      <c r="FWL293" s="42"/>
      <c r="FWM293" s="42"/>
      <c r="FWN293" s="42"/>
      <c r="FWO293" s="42"/>
      <c r="FWP293" s="42"/>
      <c r="FWQ293" s="42"/>
      <c r="FWR293" s="42"/>
      <c r="FWS293" s="42"/>
      <c r="FWT293" s="42"/>
      <c r="FWU293" s="42"/>
      <c r="FWV293" s="42"/>
      <c r="FWW293" s="42"/>
      <c r="FWX293" s="42"/>
      <c r="FWY293" s="42"/>
      <c r="FWZ293" s="42"/>
      <c r="FXA293" s="42"/>
      <c r="FXB293" s="42"/>
      <c r="FXC293" s="42"/>
      <c r="FXD293" s="42"/>
      <c r="FXE293" s="42"/>
      <c r="FXF293" s="42"/>
      <c r="FXG293" s="42"/>
      <c r="FXH293" s="42"/>
      <c r="FXI293" s="42"/>
      <c r="FXJ293" s="42"/>
      <c r="FXK293" s="42"/>
      <c r="FXL293" s="42"/>
      <c r="FXM293" s="42"/>
      <c r="FXN293" s="42"/>
      <c r="FXO293" s="42"/>
      <c r="FXP293" s="42"/>
      <c r="FXQ293" s="42"/>
      <c r="FXR293" s="42"/>
      <c r="FXS293" s="42"/>
      <c r="FXT293" s="42"/>
      <c r="FXU293" s="42"/>
      <c r="FXV293" s="42"/>
      <c r="FXW293" s="42"/>
      <c r="FXX293" s="42"/>
      <c r="FXY293" s="42"/>
      <c r="FXZ293" s="42"/>
      <c r="FYA293" s="42"/>
      <c r="FYB293" s="42"/>
      <c r="FYC293" s="42"/>
      <c r="FYD293" s="42"/>
      <c r="FYE293" s="42"/>
      <c r="FYF293" s="42"/>
      <c r="FYG293" s="42"/>
      <c r="FYH293" s="42"/>
      <c r="FYI293" s="42"/>
      <c r="FYJ293" s="42"/>
      <c r="FYK293" s="42"/>
      <c r="FYL293" s="42"/>
      <c r="FYM293" s="42"/>
      <c r="FYN293" s="42"/>
      <c r="FYO293" s="42"/>
      <c r="FYP293" s="42"/>
      <c r="FYQ293" s="42"/>
      <c r="FYR293" s="42"/>
      <c r="FYS293" s="42"/>
      <c r="FYT293" s="42"/>
      <c r="FYU293" s="42"/>
      <c r="FYV293" s="42"/>
      <c r="FYW293" s="42"/>
      <c r="FYX293" s="42"/>
      <c r="FYY293" s="42"/>
      <c r="FYZ293" s="42"/>
      <c r="FZA293" s="42"/>
      <c r="FZB293" s="42"/>
      <c r="FZC293" s="42"/>
      <c r="FZD293" s="42"/>
      <c r="FZE293" s="42"/>
      <c r="FZF293" s="42"/>
      <c r="FZG293" s="42"/>
      <c r="FZH293" s="42"/>
      <c r="FZI293" s="42"/>
      <c r="FZJ293" s="42"/>
      <c r="FZK293" s="42"/>
      <c r="FZL293" s="42"/>
      <c r="FZM293" s="42"/>
      <c r="FZN293" s="42"/>
      <c r="FZO293" s="42"/>
      <c r="FZP293" s="42"/>
      <c r="FZQ293" s="42"/>
      <c r="FZR293" s="42"/>
      <c r="FZS293" s="42"/>
      <c r="FZT293" s="42"/>
      <c r="FZU293" s="42"/>
      <c r="FZV293" s="42"/>
      <c r="FZW293" s="42"/>
      <c r="FZX293" s="42"/>
      <c r="FZY293" s="42"/>
      <c r="FZZ293" s="42"/>
      <c r="GAA293" s="42"/>
      <c r="GAB293" s="42"/>
      <c r="GAC293" s="42"/>
      <c r="GAD293" s="42"/>
      <c r="GAE293" s="42"/>
      <c r="GAF293" s="42"/>
      <c r="GAG293" s="42"/>
      <c r="GAH293" s="42"/>
      <c r="GAI293" s="42"/>
      <c r="GAJ293" s="42"/>
      <c r="GAK293" s="42"/>
      <c r="GAL293" s="42"/>
      <c r="GAM293" s="42"/>
      <c r="GAN293" s="42"/>
      <c r="GAO293" s="42"/>
      <c r="GAP293" s="42"/>
      <c r="GAQ293" s="42"/>
      <c r="GAR293" s="42"/>
      <c r="GAS293" s="42"/>
      <c r="GAT293" s="42"/>
      <c r="GAU293" s="42"/>
      <c r="GAV293" s="42"/>
      <c r="GAW293" s="42"/>
      <c r="GAX293" s="42"/>
      <c r="GAY293" s="42"/>
      <c r="GAZ293" s="42"/>
      <c r="GBA293" s="42"/>
      <c r="GBB293" s="42"/>
      <c r="GBC293" s="42"/>
      <c r="GBD293" s="42"/>
      <c r="GBE293" s="42"/>
      <c r="GBF293" s="42"/>
      <c r="GBG293" s="42"/>
      <c r="GBH293" s="42"/>
      <c r="GBI293" s="42"/>
      <c r="GBJ293" s="42"/>
      <c r="GBK293" s="42"/>
      <c r="GBL293" s="42"/>
      <c r="GBM293" s="42"/>
      <c r="GBN293" s="42"/>
      <c r="GBO293" s="42"/>
      <c r="GBP293" s="42"/>
      <c r="GBQ293" s="42"/>
      <c r="GBR293" s="42"/>
      <c r="GBS293" s="42"/>
      <c r="GBT293" s="42"/>
      <c r="GBU293" s="42"/>
      <c r="GBV293" s="42"/>
      <c r="GBW293" s="42"/>
      <c r="GBX293" s="42"/>
      <c r="GBY293" s="42"/>
      <c r="GBZ293" s="42"/>
      <c r="GCA293" s="42"/>
      <c r="GCB293" s="42"/>
      <c r="GCC293" s="42"/>
      <c r="GCD293" s="42"/>
      <c r="GCE293" s="42"/>
      <c r="GCF293" s="42"/>
      <c r="GCG293" s="42"/>
      <c r="GCH293" s="42"/>
      <c r="GCI293" s="42"/>
      <c r="GCJ293" s="42"/>
      <c r="GCK293" s="42"/>
      <c r="GCL293" s="42"/>
      <c r="GCM293" s="42"/>
      <c r="GCN293" s="42"/>
      <c r="GCO293" s="42"/>
      <c r="GCP293" s="42"/>
      <c r="GCQ293" s="42"/>
      <c r="GCR293" s="42"/>
      <c r="GCS293" s="42"/>
      <c r="GCT293" s="42"/>
      <c r="GCU293" s="42"/>
      <c r="GCV293" s="42"/>
      <c r="GCW293" s="42"/>
      <c r="GCX293" s="42"/>
      <c r="GCY293" s="42"/>
      <c r="GCZ293" s="42"/>
      <c r="GDA293" s="42"/>
      <c r="GDB293" s="42"/>
      <c r="GDC293" s="42"/>
      <c r="GDD293" s="42"/>
      <c r="GDE293" s="42"/>
      <c r="GDF293" s="42"/>
      <c r="GDG293" s="42"/>
      <c r="GDH293" s="42"/>
      <c r="GDI293" s="42"/>
      <c r="GDJ293" s="42"/>
      <c r="GDK293" s="42"/>
      <c r="GDL293" s="42"/>
      <c r="GDM293" s="42"/>
      <c r="GDN293" s="42"/>
      <c r="GDO293" s="42"/>
      <c r="GDP293" s="42"/>
      <c r="GDQ293" s="42"/>
      <c r="GDR293" s="42"/>
      <c r="GDS293" s="42"/>
      <c r="GDT293" s="42"/>
      <c r="GDU293" s="42"/>
      <c r="GDV293" s="42"/>
      <c r="GDW293" s="42"/>
      <c r="GDX293" s="42"/>
      <c r="GDY293" s="42"/>
      <c r="GDZ293" s="42"/>
      <c r="GEA293" s="42"/>
      <c r="GEB293" s="42"/>
      <c r="GEC293" s="42"/>
      <c r="GED293" s="42"/>
      <c r="GEE293" s="42"/>
      <c r="GEF293" s="42"/>
      <c r="GEG293" s="42"/>
      <c r="GEH293" s="42"/>
      <c r="GEI293" s="42"/>
      <c r="GEJ293" s="42"/>
      <c r="GEK293" s="42"/>
      <c r="GEL293" s="42"/>
      <c r="GEM293" s="42"/>
      <c r="GEN293" s="42"/>
      <c r="GEO293" s="42"/>
      <c r="GEP293" s="42"/>
      <c r="GEQ293" s="42"/>
      <c r="GER293" s="42"/>
      <c r="GES293" s="42"/>
      <c r="GET293" s="42"/>
      <c r="GEU293" s="42"/>
      <c r="GEV293" s="42"/>
      <c r="GEW293" s="42"/>
      <c r="GEX293" s="42"/>
      <c r="GEY293" s="42"/>
      <c r="GEZ293" s="42"/>
      <c r="GFA293" s="42"/>
      <c r="GFB293" s="42"/>
      <c r="GFC293" s="42"/>
      <c r="GFD293" s="42"/>
      <c r="GFE293" s="42"/>
      <c r="GFF293" s="42"/>
      <c r="GFG293" s="42"/>
      <c r="GFH293" s="42"/>
      <c r="GFI293" s="42"/>
      <c r="GFJ293" s="42"/>
      <c r="GFK293" s="42"/>
      <c r="GFL293" s="42"/>
      <c r="GFM293" s="42"/>
      <c r="GFN293" s="42"/>
      <c r="GFO293" s="42"/>
      <c r="GFP293" s="42"/>
      <c r="GFQ293" s="42"/>
      <c r="GFR293" s="42"/>
      <c r="GFS293" s="42"/>
      <c r="GFT293" s="42"/>
      <c r="GFU293" s="42"/>
      <c r="GFV293" s="42"/>
      <c r="GFW293" s="42"/>
      <c r="GFX293" s="42"/>
      <c r="GFY293" s="42"/>
      <c r="GFZ293" s="42"/>
      <c r="GGA293" s="42"/>
      <c r="GGB293" s="42"/>
      <c r="GGC293" s="42"/>
      <c r="GGD293" s="42"/>
      <c r="GGE293" s="42"/>
      <c r="GGF293" s="42"/>
      <c r="GGG293" s="42"/>
      <c r="GGH293" s="42"/>
      <c r="GGI293" s="42"/>
      <c r="GGJ293" s="42"/>
      <c r="GGK293" s="42"/>
      <c r="GGL293" s="42"/>
      <c r="GGM293" s="42"/>
      <c r="GGN293" s="42"/>
      <c r="GGO293" s="42"/>
      <c r="GGP293" s="42"/>
      <c r="GGQ293" s="42"/>
      <c r="GGR293" s="42"/>
      <c r="GGS293" s="42"/>
      <c r="GGT293" s="42"/>
      <c r="GGU293" s="42"/>
      <c r="GGV293" s="42"/>
      <c r="GGW293" s="42"/>
      <c r="GGX293" s="42"/>
      <c r="GGY293" s="42"/>
      <c r="GGZ293" s="42"/>
      <c r="GHA293" s="42"/>
      <c r="GHB293" s="42"/>
      <c r="GHC293" s="42"/>
      <c r="GHD293" s="42"/>
      <c r="GHE293" s="42"/>
      <c r="GHF293" s="42"/>
      <c r="GHG293" s="42"/>
      <c r="GHH293" s="42"/>
      <c r="GHI293" s="42"/>
      <c r="GHJ293" s="42"/>
      <c r="GHK293" s="42"/>
      <c r="GHL293" s="42"/>
      <c r="GHM293" s="42"/>
      <c r="GHN293" s="42"/>
      <c r="GHO293" s="42"/>
      <c r="GHP293" s="42"/>
      <c r="GHQ293" s="42"/>
      <c r="GHR293" s="42"/>
      <c r="GHS293" s="42"/>
      <c r="GHT293" s="42"/>
      <c r="GHU293" s="42"/>
      <c r="GHV293" s="42"/>
      <c r="GHW293" s="42"/>
      <c r="GHX293" s="42"/>
      <c r="GHY293" s="42"/>
      <c r="GHZ293" s="42"/>
      <c r="GIA293" s="42"/>
      <c r="GIB293" s="42"/>
      <c r="GIC293" s="42"/>
      <c r="GID293" s="42"/>
      <c r="GIE293" s="42"/>
      <c r="GIF293" s="42"/>
      <c r="GIG293" s="42"/>
      <c r="GIH293" s="42"/>
      <c r="GII293" s="42"/>
      <c r="GIJ293" s="42"/>
      <c r="GIK293" s="42"/>
      <c r="GIL293" s="42"/>
      <c r="GIM293" s="42"/>
      <c r="GIN293" s="42"/>
      <c r="GIO293" s="42"/>
      <c r="GIP293" s="42"/>
      <c r="GIQ293" s="42"/>
      <c r="GIR293" s="42"/>
      <c r="GIS293" s="42"/>
      <c r="GIT293" s="42"/>
      <c r="GIU293" s="42"/>
      <c r="GIV293" s="42"/>
      <c r="GIW293" s="42"/>
      <c r="GIX293" s="42"/>
      <c r="GIY293" s="42"/>
      <c r="GIZ293" s="42"/>
      <c r="GJA293" s="42"/>
      <c r="GJB293" s="42"/>
      <c r="GJC293" s="42"/>
      <c r="GJD293" s="42"/>
      <c r="GJE293" s="42"/>
      <c r="GJF293" s="42"/>
      <c r="GJG293" s="42"/>
      <c r="GJH293" s="42"/>
      <c r="GJI293" s="42"/>
      <c r="GJJ293" s="42"/>
      <c r="GJK293" s="42"/>
      <c r="GJL293" s="42"/>
      <c r="GJM293" s="42"/>
      <c r="GJN293" s="42"/>
      <c r="GJO293" s="42"/>
      <c r="GJP293" s="42"/>
      <c r="GJQ293" s="42"/>
      <c r="GJR293" s="42"/>
      <c r="GJS293" s="42"/>
      <c r="GJT293" s="42"/>
      <c r="GJU293" s="42"/>
      <c r="GJV293" s="42"/>
      <c r="GJW293" s="42"/>
      <c r="GJX293" s="42"/>
      <c r="GJY293" s="42"/>
      <c r="GJZ293" s="42"/>
      <c r="GKA293" s="42"/>
      <c r="GKB293" s="42"/>
      <c r="GKC293" s="42"/>
      <c r="GKD293" s="42"/>
      <c r="GKE293" s="42"/>
      <c r="GKF293" s="42"/>
      <c r="GKG293" s="42"/>
      <c r="GKH293" s="42"/>
      <c r="GKI293" s="42"/>
      <c r="GKJ293" s="42"/>
      <c r="GKK293" s="42"/>
      <c r="GKL293" s="42"/>
      <c r="GKM293" s="42"/>
      <c r="GKN293" s="42"/>
      <c r="GKO293" s="42"/>
      <c r="GKP293" s="42"/>
      <c r="GKQ293" s="42"/>
      <c r="GKR293" s="42"/>
      <c r="GKS293" s="42"/>
      <c r="GKT293" s="42"/>
      <c r="GKU293" s="42"/>
      <c r="GKV293" s="42"/>
      <c r="GKW293" s="42"/>
      <c r="GKX293" s="42"/>
      <c r="GKY293" s="42"/>
      <c r="GKZ293" s="42"/>
      <c r="GLA293" s="42"/>
      <c r="GLB293" s="42"/>
      <c r="GLC293" s="42"/>
      <c r="GLD293" s="42"/>
      <c r="GLE293" s="42"/>
      <c r="GLF293" s="42"/>
      <c r="GLG293" s="42"/>
      <c r="GLH293" s="42"/>
      <c r="GLI293" s="42"/>
      <c r="GLJ293" s="42"/>
      <c r="GLK293" s="42"/>
      <c r="GLL293" s="42"/>
      <c r="GLM293" s="42"/>
      <c r="GLN293" s="42"/>
      <c r="GLO293" s="42"/>
      <c r="GLP293" s="42"/>
      <c r="GLQ293" s="42"/>
      <c r="GLR293" s="42"/>
      <c r="GLS293" s="42"/>
      <c r="GLT293" s="42"/>
      <c r="GLU293" s="42"/>
      <c r="GLV293" s="42"/>
      <c r="GLW293" s="42"/>
      <c r="GLX293" s="42"/>
      <c r="GLY293" s="42"/>
      <c r="GLZ293" s="42"/>
      <c r="GMA293" s="42"/>
      <c r="GMB293" s="42"/>
      <c r="GMC293" s="42"/>
      <c r="GMD293" s="42"/>
      <c r="GME293" s="42"/>
      <c r="GMF293" s="42"/>
      <c r="GMG293" s="42"/>
      <c r="GMH293" s="42"/>
      <c r="GMI293" s="42"/>
      <c r="GMJ293" s="42"/>
      <c r="GMK293" s="42"/>
      <c r="GML293" s="42"/>
      <c r="GMM293" s="42"/>
      <c r="GMN293" s="42"/>
      <c r="GMO293" s="42"/>
      <c r="GMP293" s="42"/>
      <c r="GMQ293" s="42"/>
      <c r="GMR293" s="42"/>
      <c r="GMS293" s="42"/>
      <c r="GMT293" s="42"/>
      <c r="GMU293" s="42"/>
      <c r="GMV293" s="42"/>
      <c r="GMW293" s="42"/>
      <c r="GMX293" s="42"/>
      <c r="GMY293" s="42"/>
      <c r="GMZ293" s="42"/>
      <c r="GNA293" s="42"/>
      <c r="GNB293" s="42"/>
      <c r="GNC293" s="42"/>
      <c r="GND293" s="42"/>
      <c r="GNE293" s="42"/>
      <c r="GNF293" s="42"/>
      <c r="GNG293" s="42"/>
      <c r="GNH293" s="42"/>
      <c r="GNI293" s="42"/>
      <c r="GNJ293" s="42"/>
      <c r="GNK293" s="42"/>
      <c r="GNL293" s="42"/>
      <c r="GNM293" s="42"/>
      <c r="GNN293" s="42"/>
      <c r="GNO293" s="42"/>
      <c r="GNP293" s="42"/>
      <c r="GNQ293" s="42"/>
      <c r="GNR293" s="42"/>
      <c r="GNS293" s="42"/>
      <c r="GNT293" s="42"/>
      <c r="GNU293" s="42"/>
      <c r="GNV293" s="42"/>
      <c r="GNW293" s="42"/>
      <c r="GNX293" s="42"/>
      <c r="GNY293" s="42"/>
      <c r="GNZ293" s="42"/>
      <c r="GOA293" s="42"/>
      <c r="GOB293" s="42"/>
      <c r="GOC293" s="42"/>
      <c r="GOD293" s="42"/>
      <c r="GOE293" s="42"/>
      <c r="GOF293" s="42"/>
      <c r="GOG293" s="42"/>
      <c r="GOH293" s="42"/>
      <c r="GOI293" s="42"/>
      <c r="GOJ293" s="42"/>
      <c r="GOK293" s="42"/>
      <c r="GOL293" s="42"/>
      <c r="GOM293" s="42"/>
      <c r="GON293" s="42"/>
      <c r="GOO293" s="42"/>
      <c r="GOP293" s="42"/>
      <c r="GOQ293" s="42"/>
      <c r="GOR293" s="42"/>
      <c r="GOS293" s="42"/>
      <c r="GOT293" s="42"/>
      <c r="GOU293" s="42"/>
      <c r="GOV293" s="42"/>
      <c r="GOW293" s="42"/>
      <c r="GOX293" s="42"/>
      <c r="GOY293" s="42"/>
      <c r="GOZ293" s="42"/>
      <c r="GPA293" s="42"/>
      <c r="GPB293" s="42"/>
      <c r="GPC293" s="42"/>
      <c r="GPD293" s="42"/>
      <c r="GPE293" s="42"/>
      <c r="GPF293" s="42"/>
      <c r="GPG293" s="42"/>
      <c r="GPH293" s="42"/>
      <c r="GPI293" s="42"/>
      <c r="GPJ293" s="42"/>
      <c r="GPK293" s="42"/>
      <c r="GPL293" s="42"/>
      <c r="GPM293" s="42"/>
      <c r="GPN293" s="42"/>
      <c r="GPO293" s="42"/>
      <c r="GPP293" s="42"/>
      <c r="GPQ293" s="42"/>
      <c r="GPR293" s="42"/>
      <c r="GPS293" s="42"/>
      <c r="GPT293" s="42"/>
      <c r="GPU293" s="42"/>
      <c r="GPV293" s="42"/>
      <c r="GPW293" s="42"/>
      <c r="GPX293" s="42"/>
      <c r="GPY293" s="42"/>
      <c r="GPZ293" s="42"/>
      <c r="GQA293" s="42"/>
      <c r="GQB293" s="42"/>
      <c r="GQC293" s="42"/>
      <c r="GQD293" s="42"/>
      <c r="GQE293" s="42"/>
      <c r="GQF293" s="42"/>
      <c r="GQG293" s="42"/>
      <c r="GQH293" s="42"/>
      <c r="GQI293" s="42"/>
      <c r="GQJ293" s="42"/>
      <c r="GQK293" s="42"/>
      <c r="GQL293" s="42"/>
      <c r="GQM293" s="42"/>
      <c r="GQN293" s="42"/>
      <c r="GQO293" s="42"/>
      <c r="GQP293" s="42"/>
      <c r="GQQ293" s="42"/>
      <c r="GQR293" s="42"/>
      <c r="GQS293" s="42"/>
      <c r="GQT293" s="42"/>
      <c r="GQU293" s="42"/>
      <c r="GQV293" s="42"/>
      <c r="GQW293" s="42"/>
      <c r="GQX293" s="42"/>
      <c r="GQY293" s="42"/>
      <c r="GQZ293" s="42"/>
      <c r="GRA293" s="42"/>
      <c r="GRB293" s="42"/>
      <c r="GRC293" s="42"/>
      <c r="GRD293" s="42"/>
      <c r="GRE293" s="42"/>
      <c r="GRF293" s="42"/>
      <c r="GRG293" s="42"/>
      <c r="GRH293" s="42"/>
      <c r="GRI293" s="42"/>
      <c r="GRJ293" s="42"/>
      <c r="GRK293" s="42"/>
      <c r="GRL293" s="42"/>
      <c r="GRM293" s="42"/>
      <c r="GRN293" s="42"/>
      <c r="GRO293" s="42"/>
      <c r="GRP293" s="42"/>
      <c r="GRQ293" s="42"/>
      <c r="GRR293" s="42"/>
      <c r="GRS293" s="42"/>
      <c r="GRT293" s="42"/>
      <c r="GRU293" s="42"/>
      <c r="GRV293" s="42"/>
      <c r="GRW293" s="42"/>
      <c r="GRX293" s="42"/>
      <c r="GRY293" s="42"/>
      <c r="GRZ293" s="42"/>
      <c r="GSA293" s="42"/>
      <c r="GSB293" s="42"/>
      <c r="GSC293" s="42"/>
      <c r="GSD293" s="42"/>
      <c r="GSE293" s="42"/>
      <c r="GSF293" s="42"/>
      <c r="GSG293" s="42"/>
      <c r="GSH293" s="42"/>
      <c r="GSI293" s="42"/>
      <c r="GSJ293" s="42"/>
      <c r="GSK293" s="42"/>
      <c r="GSL293" s="42"/>
      <c r="GSM293" s="42"/>
      <c r="GSN293" s="42"/>
      <c r="GSO293" s="42"/>
      <c r="GSP293" s="42"/>
      <c r="GSQ293" s="42"/>
      <c r="GSR293" s="42"/>
      <c r="GSS293" s="42"/>
      <c r="GST293" s="42"/>
      <c r="GSU293" s="42"/>
      <c r="GSV293" s="42"/>
      <c r="GSW293" s="42"/>
      <c r="GSX293" s="42"/>
      <c r="GSY293" s="42"/>
      <c r="GSZ293" s="42"/>
      <c r="GTA293" s="42"/>
      <c r="GTB293" s="42"/>
      <c r="GTC293" s="42"/>
      <c r="GTD293" s="42"/>
      <c r="GTE293" s="42"/>
      <c r="GTF293" s="42"/>
      <c r="GTG293" s="42"/>
      <c r="GTH293" s="42"/>
      <c r="GTI293" s="42"/>
      <c r="GTJ293" s="42"/>
      <c r="GTK293" s="42"/>
      <c r="GTL293" s="42"/>
      <c r="GTM293" s="42"/>
      <c r="GTN293" s="42"/>
      <c r="GTO293" s="42"/>
      <c r="GTP293" s="42"/>
      <c r="GTQ293" s="42"/>
      <c r="GTR293" s="42"/>
      <c r="GTS293" s="42"/>
      <c r="GTT293" s="42"/>
      <c r="GTU293" s="42"/>
      <c r="GTV293" s="42"/>
      <c r="GTW293" s="42"/>
      <c r="GTX293" s="42"/>
      <c r="GTY293" s="42"/>
      <c r="GTZ293" s="42"/>
      <c r="GUA293" s="42"/>
      <c r="GUB293" s="42"/>
      <c r="GUC293" s="42"/>
      <c r="GUD293" s="42"/>
      <c r="GUE293" s="42"/>
      <c r="GUF293" s="42"/>
      <c r="GUG293" s="42"/>
      <c r="GUH293" s="42"/>
      <c r="GUI293" s="42"/>
      <c r="GUJ293" s="42"/>
      <c r="GUK293" s="42"/>
      <c r="GUL293" s="42"/>
      <c r="GUM293" s="42"/>
      <c r="GUN293" s="42"/>
      <c r="GUO293" s="42"/>
      <c r="GUP293" s="42"/>
      <c r="GUQ293" s="42"/>
      <c r="GUR293" s="42"/>
      <c r="GUS293" s="42"/>
      <c r="GUT293" s="42"/>
      <c r="GUU293" s="42"/>
      <c r="GUV293" s="42"/>
      <c r="GUW293" s="42"/>
      <c r="GUX293" s="42"/>
      <c r="GUY293" s="42"/>
      <c r="GUZ293" s="42"/>
      <c r="GVA293" s="42"/>
      <c r="GVB293" s="42"/>
      <c r="GVC293" s="42"/>
      <c r="GVD293" s="42"/>
      <c r="GVE293" s="42"/>
      <c r="GVF293" s="42"/>
      <c r="GVG293" s="42"/>
      <c r="GVH293" s="42"/>
      <c r="GVI293" s="42"/>
      <c r="GVJ293" s="42"/>
      <c r="GVK293" s="42"/>
      <c r="GVL293" s="42"/>
      <c r="GVM293" s="42"/>
      <c r="GVN293" s="42"/>
      <c r="GVO293" s="42"/>
      <c r="GVP293" s="42"/>
      <c r="GVQ293" s="42"/>
      <c r="GVR293" s="42"/>
      <c r="GVS293" s="42"/>
      <c r="GVT293" s="42"/>
      <c r="GVU293" s="42"/>
      <c r="GVV293" s="42"/>
      <c r="GVW293" s="42"/>
      <c r="GVX293" s="42"/>
      <c r="GVY293" s="42"/>
      <c r="GVZ293" s="42"/>
      <c r="GWA293" s="42"/>
      <c r="GWB293" s="42"/>
      <c r="GWC293" s="42"/>
      <c r="GWD293" s="42"/>
      <c r="GWE293" s="42"/>
      <c r="GWF293" s="42"/>
      <c r="GWG293" s="42"/>
      <c r="GWH293" s="42"/>
      <c r="GWI293" s="42"/>
      <c r="GWJ293" s="42"/>
      <c r="GWK293" s="42"/>
      <c r="GWL293" s="42"/>
      <c r="GWM293" s="42"/>
      <c r="GWN293" s="42"/>
      <c r="GWO293" s="42"/>
      <c r="GWP293" s="42"/>
      <c r="GWQ293" s="42"/>
      <c r="GWR293" s="42"/>
      <c r="GWS293" s="42"/>
      <c r="GWT293" s="42"/>
      <c r="GWU293" s="42"/>
      <c r="GWV293" s="42"/>
      <c r="GWW293" s="42"/>
      <c r="GWX293" s="42"/>
      <c r="GWY293" s="42"/>
      <c r="GWZ293" s="42"/>
      <c r="GXA293" s="42"/>
      <c r="GXB293" s="42"/>
      <c r="GXC293" s="42"/>
      <c r="GXD293" s="42"/>
      <c r="GXE293" s="42"/>
      <c r="GXF293" s="42"/>
      <c r="GXG293" s="42"/>
      <c r="GXH293" s="42"/>
      <c r="GXI293" s="42"/>
      <c r="GXJ293" s="42"/>
      <c r="GXK293" s="42"/>
      <c r="GXL293" s="42"/>
      <c r="GXM293" s="42"/>
      <c r="GXN293" s="42"/>
      <c r="GXO293" s="42"/>
      <c r="GXP293" s="42"/>
      <c r="GXQ293" s="42"/>
      <c r="GXR293" s="42"/>
      <c r="GXS293" s="42"/>
      <c r="GXT293" s="42"/>
      <c r="GXU293" s="42"/>
      <c r="GXV293" s="42"/>
      <c r="GXW293" s="42"/>
      <c r="GXX293" s="42"/>
      <c r="GXY293" s="42"/>
      <c r="GXZ293" s="42"/>
      <c r="GYA293" s="42"/>
      <c r="GYB293" s="42"/>
      <c r="GYC293" s="42"/>
      <c r="GYD293" s="42"/>
      <c r="GYE293" s="42"/>
      <c r="GYF293" s="42"/>
      <c r="GYG293" s="42"/>
      <c r="GYH293" s="42"/>
      <c r="GYI293" s="42"/>
      <c r="GYJ293" s="42"/>
      <c r="GYK293" s="42"/>
      <c r="GYL293" s="42"/>
      <c r="GYM293" s="42"/>
      <c r="GYN293" s="42"/>
      <c r="GYO293" s="42"/>
      <c r="GYP293" s="42"/>
      <c r="GYQ293" s="42"/>
      <c r="GYR293" s="42"/>
      <c r="GYS293" s="42"/>
      <c r="GYT293" s="42"/>
      <c r="GYU293" s="42"/>
      <c r="GYV293" s="42"/>
      <c r="GYW293" s="42"/>
      <c r="GYX293" s="42"/>
      <c r="GYY293" s="42"/>
      <c r="GYZ293" s="42"/>
      <c r="GZA293" s="42"/>
      <c r="GZB293" s="42"/>
      <c r="GZC293" s="42"/>
      <c r="GZD293" s="42"/>
      <c r="GZE293" s="42"/>
      <c r="GZF293" s="42"/>
      <c r="GZG293" s="42"/>
      <c r="GZH293" s="42"/>
      <c r="GZI293" s="42"/>
      <c r="GZJ293" s="42"/>
      <c r="GZK293" s="42"/>
      <c r="GZL293" s="42"/>
      <c r="GZM293" s="42"/>
      <c r="GZN293" s="42"/>
      <c r="GZO293" s="42"/>
      <c r="GZP293" s="42"/>
      <c r="GZQ293" s="42"/>
      <c r="GZR293" s="42"/>
      <c r="GZS293" s="42"/>
      <c r="GZT293" s="42"/>
      <c r="GZU293" s="42"/>
      <c r="GZV293" s="42"/>
      <c r="GZW293" s="42"/>
      <c r="GZX293" s="42"/>
      <c r="GZY293" s="42"/>
      <c r="GZZ293" s="42"/>
      <c r="HAA293" s="42"/>
      <c r="HAB293" s="42"/>
      <c r="HAC293" s="42"/>
      <c r="HAD293" s="42"/>
      <c r="HAE293" s="42"/>
      <c r="HAF293" s="42"/>
      <c r="HAG293" s="42"/>
      <c r="HAH293" s="42"/>
      <c r="HAI293" s="42"/>
      <c r="HAJ293" s="42"/>
      <c r="HAK293" s="42"/>
      <c r="HAL293" s="42"/>
      <c r="HAM293" s="42"/>
      <c r="HAN293" s="42"/>
      <c r="HAO293" s="42"/>
      <c r="HAP293" s="42"/>
      <c r="HAQ293" s="42"/>
      <c r="HAR293" s="42"/>
      <c r="HAS293" s="42"/>
      <c r="HAT293" s="42"/>
      <c r="HAU293" s="42"/>
      <c r="HAV293" s="42"/>
      <c r="HAW293" s="42"/>
      <c r="HAX293" s="42"/>
      <c r="HAY293" s="42"/>
      <c r="HAZ293" s="42"/>
      <c r="HBA293" s="42"/>
      <c r="HBB293" s="42"/>
      <c r="HBC293" s="42"/>
      <c r="HBD293" s="42"/>
      <c r="HBE293" s="42"/>
      <c r="HBF293" s="42"/>
      <c r="HBG293" s="42"/>
      <c r="HBH293" s="42"/>
      <c r="HBI293" s="42"/>
      <c r="HBJ293" s="42"/>
      <c r="HBK293" s="42"/>
      <c r="HBL293" s="42"/>
      <c r="HBM293" s="42"/>
      <c r="HBN293" s="42"/>
      <c r="HBO293" s="42"/>
      <c r="HBP293" s="42"/>
      <c r="HBQ293" s="42"/>
      <c r="HBR293" s="42"/>
      <c r="HBS293" s="42"/>
      <c r="HBT293" s="42"/>
      <c r="HBU293" s="42"/>
      <c r="HBV293" s="42"/>
      <c r="HBW293" s="42"/>
      <c r="HBX293" s="42"/>
      <c r="HBY293" s="42"/>
      <c r="HBZ293" s="42"/>
      <c r="HCA293" s="42"/>
      <c r="HCB293" s="42"/>
      <c r="HCC293" s="42"/>
      <c r="HCD293" s="42"/>
      <c r="HCE293" s="42"/>
      <c r="HCF293" s="42"/>
      <c r="HCG293" s="42"/>
      <c r="HCH293" s="42"/>
      <c r="HCI293" s="42"/>
      <c r="HCJ293" s="42"/>
      <c r="HCK293" s="42"/>
      <c r="HCL293" s="42"/>
      <c r="HCM293" s="42"/>
      <c r="HCN293" s="42"/>
      <c r="HCO293" s="42"/>
      <c r="HCP293" s="42"/>
      <c r="HCQ293" s="42"/>
      <c r="HCR293" s="42"/>
      <c r="HCS293" s="42"/>
      <c r="HCT293" s="42"/>
      <c r="HCU293" s="42"/>
      <c r="HCV293" s="42"/>
      <c r="HCW293" s="42"/>
      <c r="HCX293" s="42"/>
      <c r="HCY293" s="42"/>
      <c r="HCZ293" s="42"/>
      <c r="HDA293" s="42"/>
      <c r="HDB293" s="42"/>
      <c r="HDC293" s="42"/>
      <c r="HDD293" s="42"/>
      <c r="HDE293" s="42"/>
      <c r="HDF293" s="42"/>
      <c r="HDG293" s="42"/>
      <c r="HDH293" s="42"/>
      <c r="HDI293" s="42"/>
      <c r="HDJ293" s="42"/>
      <c r="HDK293" s="42"/>
      <c r="HDL293" s="42"/>
      <c r="HDM293" s="42"/>
      <c r="HDN293" s="42"/>
      <c r="HDO293" s="42"/>
      <c r="HDP293" s="42"/>
      <c r="HDQ293" s="42"/>
      <c r="HDR293" s="42"/>
      <c r="HDS293" s="42"/>
      <c r="HDT293" s="42"/>
      <c r="HDU293" s="42"/>
      <c r="HDV293" s="42"/>
      <c r="HDW293" s="42"/>
      <c r="HDX293" s="42"/>
      <c r="HDY293" s="42"/>
      <c r="HDZ293" s="42"/>
      <c r="HEA293" s="42"/>
      <c r="HEB293" s="42"/>
      <c r="HEC293" s="42"/>
      <c r="HED293" s="42"/>
      <c r="HEE293" s="42"/>
      <c r="HEF293" s="42"/>
      <c r="HEG293" s="42"/>
      <c r="HEH293" s="42"/>
      <c r="HEI293" s="42"/>
      <c r="HEJ293" s="42"/>
      <c r="HEK293" s="42"/>
      <c r="HEL293" s="42"/>
      <c r="HEM293" s="42"/>
      <c r="HEN293" s="42"/>
      <c r="HEO293" s="42"/>
      <c r="HEP293" s="42"/>
      <c r="HEQ293" s="42"/>
      <c r="HER293" s="42"/>
      <c r="HES293" s="42"/>
      <c r="HET293" s="42"/>
      <c r="HEU293" s="42"/>
      <c r="HEV293" s="42"/>
      <c r="HEW293" s="42"/>
      <c r="HEX293" s="42"/>
      <c r="HEY293" s="42"/>
      <c r="HEZ293" s="42"/>
      <c r="HFA293" s="42"/>
      <c r="HFB293" s="42"/>
      <c r="HFC293" s="42"/>
      <c r="HFD293" s="42"/>
      <c r="HFE293" s="42"/>
      <c r="HFF293" s="42"/>
      <c r="HFG293" s="42"/>
      <c r="HFH293" s="42"/>
      <c r="HFI293" s="42"/>
      <c r="HFJ293" s="42"/>
      <c r="HFK293" s="42"/>
      <c r="HFL293" s="42"/>
      <c r="HFM293" s="42"/>
      <c r="HFN293" s="42"/>
      <c r="HFO293" s="42"/>
      <c r="HFP293" s="42"/>
      <c r="HFQ293" s="42"/>
      <c r="HFR293" s="42"/>
      <c r="HFS293" s="42"/>
      <c r="HFT293" s="42"/>
      <c r="HFU293" s="42"/>
      <c r="HFV293" s="42"/>
      <c r="HFW293" s="42"/>
      <c r="HFX293" s="42"/>
      <c r="HFY293" s="42"/>
      <c r="HFZ293" s="42"/>
      <c r="HGA293" s="42"/>
      <c r="HGB293" s="42"/>
      <c r="HGC293" s="42"/>
      <c r="HGD293" s="42"/>
      <c r="HGE293" s="42"/>
      <c r="HGF293" s="42"/>
      <c r="HGG293" s="42"/>
      <c r="HGH293" s="42"/>
      <c r="HGI293" s="42"/>
      <c r="HGJ293" s="42"/>
      <c r="HGK293" s="42"/>
      <c r="HGL293" s="42"/>
      <c r="HGM293" s="42"/>
      <c r="HGN293" s="42"/>
      <c r="HGO293" s="42"/>
      <c r="HGP293" s="42"/>
      <c r="HGQ293" s="42"/>
      <c r="HGR293" s="42"/>
      <c r="HGS293" s="42"/>
      <c r="HGT293" s="42"/>
      <c r="HGU293" s="42"/>
      <c r="HGV293" s="42"/>
      <c r="HGW293" s="42"/>
      <c r="HGX293" s="42"/>
      <c r="HGY293" s="42"/>
      <c r="HGZ293" s="42"/>
      <c r="HHA293" s="42"/>
      <c r="HHB293" s="42"/>
      <c r="HHC293" s="42"/>
      <c r="HHD293" s="42"/>
      <c r="HHE293" s="42"/>
      <c r="HHF293" s="42"/>
      <c r="HHG293" s="42"/>
      <c r="HHH293" s="42"/>
      <c r="HHI293" s="42"/>
      <c r="HHJ293" s="42"/>
      <c r="HHK293" s="42"/>
      <c r="HHL293" s="42"/>
      <c r="HHM293" s="42"/>
      <c r="HHN293" s="42"/>
      <c r="HHO293" s="42"/>
      <c r="HHP293" s="42"/>
      <c r="HHQ293" s="42"/>
      <c r="HHR293" s="42"/>
      <c r="HHS293" s="42"/>
      <c r="HHT293" s="42"/>
      <c r="HHU293" s="42"/>
      <c r="HHV293" s="42"/>
      <c r="HHW293" s="42"/>
      <c r="HHX293" s="42"/>
      <c r="HHY293" s="42"/>
      <c r="HHZ293" s="42"/>
      <c r="HIA293" s="42"/>
      <c r="HIB293" s="42"/>
      <c r="HIC293" s="42"/>
      <c r="HID293" s="42"/>
      <c r="HIE293" s="42"/>
      <c r="HIF293" s="42"/>
      <c r="HIG293" s="42"/>
      <c r="HIH293" s="42"/>
      <c r="HII293" s="42"/>
      <c r="HIJ293" s="42"/>
      <c r="HIK293" s="42"/>
      <c r="HIL293" s="42"/>
      <c r="HIM293" s="42"/>
      <c r="HIN293" s="42"/>
      <c r="HIO293" s="42"/>
      <c r="HIP293" s="42"/>
      <c r="HIQ293" s="42"/>
      <c r="HIR293" s="42"/>
      <c r="HIS293" s="42"/>
      <c r="HIT293" s="42"/>
      <c r="HIU293" s="42"/>
      <c r="HIV293" s="42"/>
      <c r="HIW293" s="42"/>
      <c r="HIX293" s="42"/>
      <c r="HIY293" s="42"/>
      <c r="HIZ293" s="42"/>
      <c r="HJA293" s="42"/>
      <c r="HJB293" s="42"/>
      <c r="HJC293" s="42"/>
      <c r="HJD293" s="42"/>
      <c r="HJE293" s="42"/>
      <c r="HJF293" s="42"/>
      <c r="HJG293" s="42"/>
      <c r="HJH293" s="42"/>
      <c r="HJI293" s="42"/>
      <c r="HJJ293" s="42"/>
      <c r="HJK293" s="42"/>
      <c r="HJL293" s="42"/>
      <c r="HJM293" s="42"/>
      <c r="HJN293" s="42"/>
      <c r="HJO293" s="42"/>
      <c r="HJP293" s="42"/>
      <c r="HJQ293" s="42"/>
      <c r="HJR293" s="42"/>
      <c r="HJS293" s="42"/>
      <c r="HJT293" s="42"/>
      <c r="HJU293" s="42"/>
      <c r="HJV293" s="42"/>
      <c r="HJW293" s="42"/>
      <c r="HJX293" s="42"/>
      <c r="HJY293" s="42"/>
      <c r="HJZ293" s="42"/>
      <c r="HKA293" s="42"/>
      <c r="HKB293" s="42"/>
      <c r="HKC293" s="42"/>
      <c r="HKD293" s="42"/>
      <c r="HKE293" s="42"/>
      <c r="HKF293" s="42"/>
      <c r="HKG293" s="42"/>
      <c r="HKH293" s="42"/>
      <c r="HKI293" s="42"/>
      <c r="HKJ293" s="42"/>
      <c r="HKK293" s="42"/>
      <c r="HKL293" s="42"/>
      <c r="HKM293" s="42"/>
      <c r="HKN293" s="42"/>
      <c r="HKO293" s="42"/>
      <c r="HKP293" s="42"/>
      <c r="HKQ293" s="42"/>
      <c r="HKR293" s="42"/>
      <c r="HKS293" s="42"/>
      <c r="HKT293" s="42"/>
      <c r="HKU293" s="42"/>
      <c r="HKV293" s="42"/>
      <c r="HKW293" s="42"/>
      <c r="HKX293" s="42"/>
      <c r="HKY293" s="42"/>
      <c r="HKZ293" s="42"/>
      <c r="HLA293" s="42"/>
      <c r="HLB293" s="42"/>
      <c r="HLC293" s="42"/>
      <c r="HLD293" s="42"/>
      <c r="HLE293" s="42"/>
      <c r="HLF293" s="42"/>
      <c r="HLG293" s="42"/>
      <c r="HLH293" s="42"/>
      <c r="HLI293" s="42"/>
      <c r="HLJ293" s="42"/>
      <c r="HLK293" s="42"/>
      <c r="HLL293" s="42"/>
      <c r="HLM293" s="42"/>
      <c r="HLN293" s="42"/>
      <c r="HLO293" s="42"/>
      <c r="HLP293" s="42"/>
      <c r="HLQ293" s="42"/>
      <c r="HLR293" s="42"/>
      <c r="HLS293" s="42"/>
      <c r="HLT293" s="42"/>
      <c r="HLU293" s="42"/>
      <c r="HLV293" s="42"/>
      <c r="HLW293" s="42"/>
      <c r="HLX293" s="42"/>
      <c r="HLY293" s="42"/>
      <c r="HLZ293" s="42"/>
      <c r="HMA293" s="42"/>
      <c r="HMB293" s="42"/>
      <c r="HMC293" s="42"/>
      <c r="HMD293" s="42"/>
      <c r="HME293" s="42"/>
      <c r="HMF293" s="42"/>
      <c r="HMG293" s="42"/>
      <c r="HMH293" s="42"/>
      <c r="HMI293" s="42"/>
      <c r="HMJ293" s="42"/>
      <c r="HMK293" s="42"/>
      <c r="HML293" s="42"/>
      <c r="HMM293" s="42"/>
      <c r="HMN293" s="42"/>
      <c r="HMO293" s="42"/>
      <c r="HMP293" s="42"/>
      <c r="HMQ293" s="42"/>
      <c r="HMR293" s="42"/>
      <c r="HMS293" s="42"/>
      <c r="HMT293" s="42"/>
      <c r="HMU293" s="42"/>
      <c r="HMV293" s="42"/>
      <c r="HMW293" s="42"/>
      <c r="HMX293" s="42"/>
      <c r="HMY293" s="42"/>
      <c r="HMZ293" s="42"/>
      <c r="HNA293" s="42"/>
      <c r="HNB293" s="42"/>
      <c r="HNC293" s="42"/>
      <c r="HND293" s="42"/>
      <c r="HNE293" s="42"/>
      <c r="HNF293" s="42"/>
      <c r="HNG293" s="42"/>
      <c r="HNH293" s="42"/>
      <c r="HNI293" s="42"/>
      <c r="HNJ293" s="42"/>
      <c r="HNK293" s="42"/>
      <c r="HNL293" s="42"/>
      <c r="HNM293" s="42"/>
      <c r="HNN293" s="42"/>
      <c r="HNO293" s="42"/>
      <c r="HNP293" s="42"/>
      <c r="HNQ293" s="42"/>
      <c r="HNR293" s="42"/>
      <c r="HNS293" s="42"/>
      <c r="HNT293" s="42"/>
      <c r="HNU293" s="42"/>
      <c r="HNV293" s="42"/>
      <c r="HNW293" s="42"/>
      <c r="HNX293" s="42"/>
      <c r="HNY293" s="42"/>
      <c r="HNZ293" s="42"/>
      <c r="HOA293" s="42"/>
      <c r="HOB293" s="42"/>
      <c r="HOC293" s="42"/>
      <c r="HOD293" s="42"/>
      <c r="HOE293" s="42"/>
      <c r="HOF293" s="42"/>
      <c r="HOG293" s="42"/>
      <c r="HOH293" s="42"/>
      <c r="HOI293" s="42"/>
      <c r="HOJ293" s="42"/>
      <c r="HOK293" s="42"/>
      <c r="HOL293" s="42"/>
      <c r="HOM293" s="42"/>
      <c r="HON293" s="42"/>
      <c r="HOO293" s="42"/>
      <c r="HOP293" s="42"/>
      <c r="HOQ293" s="42"/>
      <c r="HOR293" s="42"/>
      <c r="HOS293" s="42"/>
      <c r="HOT293" s="42"/>
      <c r="HOU293" s="42"/>
      <c r="HOV293" s="42"/>
      <c r="HOW293" s="42"/>
      <c r="HOX293" s="42"/>
      <c r="HOY293" s="42"/>
      <c r="HOZ293" s="42"/>
      <c r="HPA293" s="42"/>
      <c r="HPB293" s="42"/>
      <c r="HPC293" s="42"/>
      <c r="HPD293" s="42"/>
      <c r="HPE293" s="42"/>
      <c r="HPF293" s="42"/>
      <c r="HPG293" s="42"/>
      <c r="HPH293" s="42"/>
      <c r="HPI293" s="42"/>
      <c r="HPJ293" s="42"/>
      <c r="HPK293" s="42"/>
      <c r="HPL293" s="42"/>
      <c r="HPM293" s="42"/>
      <c r="HPN293" s="42"/>
      <c r="HPO293" s="42"/>
      <c r="HPP293" s="42"/>
      <c r="HPQ293" s="42"/>
      <c r="HPR293" s="42"/>
      <c r="HPS293" s="42"/>
      <c r="HPT293" s="42"/>
      <c r="HPU293" s="42"/>
      <c r="HPV293" s="42"/>
      <c r="HPW293" s="42"/>
      <c r="HPX293" s="42"/>
      <c r="HPY293" s="42"/>
      <c r="HPZ293" s="42"/>
      <c r="HQA293" s="42"/>
      <c r="HQB293" s="42"/>
      <c r="HQC293" s="42"/>
      <c r="HQD293" s="42"/>
      <c r="HQE293" s="42"/>
      <c r="HQF293" s="42"/>
      <c r="HQG293" s="42"/>
      <c r="HQH293" s="42"/>
      <c r="HQI293" s="42"/>
      <c r="HQJ293" s="42"/>
      <c r="HQK293" s="42"/>
      <c r="HQL293" s="42"/>
      <c r="HQM293" s="42"/>
      <c r="HQN293" s="42"/>
      <c r="HQO293" s="42"/>
      <c r="HQP293" s="42"/>
      <c r="HQQ293" s="42"/>
      <c r="HQR293" s="42"/>
      <c r="HQS293" s="42"/>
      <c r="HQT293" s="42"/>
      <c r="HQU293" s="42"/>
      <c r="HQV293" s="42"/>
      <c r="HQW293" s="42"/>
      <c r="HQX293" s="42"/>
      <c r="HQY293" s="42"/>
      <c r="HQZ293" s="42"/>
      <c r="HRA293" s="42"/>
      <c r="HRB293" s="42"/>
      <c r="HRC293" s="42"/>
      <c r="HRD293" s="42"/>
      <c r="HRE293" s="42"/>
      <c r="HRF293" s="42"/>
      <c r="HRG293" s="42"/>
      <c r="HRH293" s="42"/>
      <c r="HRI293" s="42"/>
      <c r="HRJ293" s="42"/>
      <c r="HRK293" s="42"/>
      <c r="HRL293" s="42"/>
      <c r="HRM293" s="42"/>
      <c r="HRN293" s="42"/>
      <c r="HRO293" s="42"/>
      <c r="HRP293" s="42"/>
      <c r="HRQ293" s="42"/>
      <c r="HRR293" s="42"/>
      <c r="HRS293" s="42"/>
      <c r="HRT293" s="42"/>
      <c r="HRU293" s="42"/>
      <c r="HRV293" s="42"/>
      <c r="HRW293" s="42"/>
      <c r="HRX293" s="42"/>
      <c r="HRY293" s="42"/>
      <c r="HRZ293" s="42"/>
      <c r="HSA293" s="42"/>
      <c r="HSB293" s="42"/>
      <c r="HSC293" s="42"/>
      <c r="HSD293" s="42"/>
      <c r="HSE293" s="42"/>
      <c r="HSF293" s="42"/>
      <c r="HSG293" s="42"/>
      <c r="HSH293" s="42"/>
      <c r="HSI293" s="42"/>
      <c r="HSJ293" s="42"/>
      <c r="HSK293" s="42"/>
      <c r="HSL293" s="42"/>
      <c r="HSM293" s="42"/>
      <c r="HSN293" s="42"/>
      <c r="HSO293" s="42"/>
      <c r="HSP293" s="42"/>
      <c r="HSQ293" s="42"/>
      <c r="HSR293" s="42"/>
      <c r="HSS293" s="42"/>
      <c r="HST293" s="42"/>
      <c r="HSU293" s="42"/>
      <c r="HSV293" s="42"/>
      <c r="HSW293" s="42"/>
      <c r="HSX293" s="42"/>
      <c r="HSY293" s="42"/>
      <c r="HSZ293" s="42"/>
      <c r="HTA293" s="42"/>
      <c r="HTB293" s="42"/>
      <c r="HTC293" s="42"/>
      <c r="HTD293" s="42"/>
      <c r="HTE293" s="42"/>
      <c r="HTF293" s="42"/>
      <c r="HTG293" s="42"/>
      <c r="HTH293" s="42"/>
      <c r="HTI293" s="42"/>
      <c r="HTJ293" s="42"/>
      <c r="HTK293" s="42"/>
      <c r="HTL293" s="42"/>
      <c r="HTM293" s="42"/>
      <c r="HTN293" s="42"/>
      <c r="HTO293" s="42"/>
      <c r="HTP293" s="42"/>
      <c r="HTQ293" s="42"/>
      <c r="HTR293" s="42"/>
      <c r="HTS293" s="42"/>
      <c r="HTT293" s="42"/>
      <c r="HTU293" s="42"/>
      <c r="HTV293" s="42"/>
      <c r="HTW293" s="42"/>
      <c r="HTX293" s="42"/>
      <c r="HTY293" s="42"/>
      <c r="HTZ293" s="42"/>
      <c r="HUA293" s="42"/>
      <c r="HUB293" s="42"/>
      <c r="HUC293" s="42"/>
      <c r="HUD293" s="42"/>
      <c r="HUE293" s="42"/>
      <c r="HUF293" s="42"/>
      <c r="HUG293" s="42"/>
      <c r="HUH293" s="42"/>
      <c r="HUI293" s="42"/>
      <c r="HUJ293" s="42"/>
      <c r="HUK293" s="42"/>
      <c r="HUL293" s="42"/>
      <c r="HUM293" s="42"/>
      <c r="HUN293" s="42"/>
      <c r="HUO293" s="42"/>
      <c r="HUP293" s="42"/>
      <c r="HUQ293" s="42"/>
      <c r="HUR293" s="42"/>
      <c r="HUS293" s="42"/>
      <c r="HUT293" s="42"/>
      <c r="HUU293" s="42"/>
      <c r="HUV293" s="42"/>
      <c r="HUW293" s="42"/>
      <c r="HUX293" s="42"/>
      <c r="HUY293" s="42"/>
      <c r="HUZ293" s="42"/>
      <c r="HVA293" s="42"/>
      <c r="HVB293" s="42"/>
      <c r="HVC293" s="42"/>
      <c r="HVD293" s="42"/>
      <c r="HVE293" s="42"/>
      <c r="HVF293" s="42"/>
      <c r="HVG293" s="42"/>
      <c r="HVH293" s="42"/>
      <c r="HVI293" s="42"/>
      <c r="HVJ293" s="42"/>
      <c r="HVK293" s="42"/>
      <c r="HVL293" s="42"/>
      <c r="HVM293" s="42"/>
      <c r="HVN293" s="42"/>
      <c r="HVO293" s="42"/>
      <c r="HVP293" s="42"/>
      <c r="HVQ293" s="42"/>
      <c r="HVR293" s="42"/>
      <c r="HVS293" s="42"/>
      <c r="HVT293" s="42"/>
      <c r="HVU293" s="42"/>
      <c r="HVV293" s="42"/>
      <c r="HVW293" s="42"/>
      <c r="HVX293" s="42"/>
      <c r="HVY293" s="42"/>
      <c r="HVZ293" s="42"/>
      <c r="HWA293" s="42"/>
      <c r="HWB293" s="42"/>
      <c r="HWC293" s="42"/>
      <c r="HWD293" s="42"/>
      <c r="HWE293" s="42"/>
      <c r="HWF293" s="42"/>
      <c r="HWG293" s="42"/>
      <c r="HWH293" s="42"/>
      <c r="HWI293" s="42"/>
      <c r="HWJ293" s="42"/>
      <c r="HWK293" s="42"/>
      <c r="HWL293" s="42"/>
      <c r="HWM293" s="42"/>
      <c r="HWN293" s="42"/>
      <c r="HWO293" s="42"/>
      <c r="HWP293" s="42"/>
      <c r="HWQ293" s="42"/>
      <c r="HWR293" s="42"/>
      <c r="HWS293" s="42"/>
      <c r="HWT293" s="42"/>
      <c r="HWU293" s="42"/>
      <c r="HWV293" s="42"/>
      <c r="HWW293" s="42"/>
      <c r="HWX293" s="42"/>
      <c r="HWY293" s="42"/>
      <c r="HWZ293" s="42"/>
      <c r="HXA293" s="42"/>
      <c r="HXB293" s="42"/>
      <c r="HXC293" s="42"/>
      <c r="HXD293" s="42"/>
      <c r="HXE293" s="42"/>
      <c r="HXF293" s="42"/>
      <c r="HXG293" s="42"/>
      <c r="HXH293" s="42"/>
      <c r="HXI293" s="42"/>
      <c r="HXJ293" s="42"/>
      <c r="HXK293" s="42"/>
      <c r="HXL293" s="42"/>
      <c r="HXM293" s="42"/>
      <c r="HXN293" s="42"/>
      <c r="HXO293" s="42"/>
      <c r="HXP293" s="42"/>
      <c r="HXQ293" s="42"/>
      <c r="HXR293" s="42"/>
      <c r="HXS293" s="42"/>
      <c r="HXT293" s="42"/>
      <c r="HXU293" s="42"/>
      <c r="HXV293" s="42"/>
      <c r="HXW293" s="42"/>
      <c r="HXX293" s="42"/>
      <c r="HXY293" s="42"/>
      <c r="HXZ293" s="42"/>
      <c r="HYA293" s="42"/>
      <c r="HYB293" s="42"/>
      <c r="HYC293" s="42"/>
      <c r="HYD293" s="42"/>
      <c r="HYE293" s="42"/>
      <c r="HYF293" s="42"/>
      <c r="HYG293" s="42"/>
      <c r="HYH293" s="42"/>
      <c r="HYI293" s="42"/>
      <c r="HYJ293" s="42"/>
      <c r="HYK293" s="42"/>
      <c r="HYL293" s="42"/>
      <c r="HYM293" s="42"/>
      <c r="HYN293" s="42"/>
      <c r="HYO293" s="42"/>
      <c r="HYP293" s="42"/>
      <c r="HYQ293" s="42"/>
      <c r="HYR293" s="42"/>
      <c r="HYS293" s="42"/>
      <c r="HYT293" s="42"/>
      <c r="HYU293" s="42"/>
      <c r="HYV293" s="42"/>
      <c r="HYW293" s="42"/>
      <c r="HYX293" s="42"/>
      <c r="HYY293" s="42"/>
      <c r="HYZ293" s="42"/>
      <c r="HZA293" s="42"/>
      <c r="HZB293" s="42"/>
      <c r="HZC293" s="42"/>
      <c r="HZD293" s="42"/>
      <c r="HZE293" s="42"/>
      <c r="HZF293" s="42"/>
      <c r="HZG293" s="42"/>
      <c r="HZH293" s="42"/>
      <c r="HZI293" s="42"/>
      <c r="HZJ293" s="42"/>
      <c r="HZK293" s="42"/>
      <c r="HZL293" s="42"/>
      <c r="HZM293" s="42"/>
      <c r="HZN293" s="42"/>
      <c r="HZO293" s="42"/>
      <c r="HZP293" s="42"/>
      <c r="HZQ293" s="42"/>
      <c r="HZR293" s="42"/>
      <c r="HZS293" s="42"/>
      <c r="HZT293" s="42"/>
      <c r="HZU293" s="42"/>
      <c r="HZV293" s="42"/>
      <c r="HZW293" s="42"/>
      <c r="HZX293" s="42"/>
      <c r="HZY293" s="42"/>
      <c r="HZZ293" s="42"/>
      <c r="IAA293" s="42"/>
      <c r="IAB293" s="42"/>
      <c r="IAC293" s="42"/>
      <c r="IAD293" s="42"/>
      <c r="IAE293" s="42"/>
      <c r="IAF293" s="42"/>
      <c r="IAG293" s="42"/>
      <c r="IAH293" s="42"/>
      <c r="IAI293" s="42"/>
      <c r="IAJ293" s="42"/>
      <c r="IAK293" s="42"/>
      <c r="IAL293" s="42"/>
      <c r="IAM293" s="42"/>
      <c r="IAN293" s="42"/>
      <c r="IAO293" s="42"/>
      <c r="IAP293" s="42"/>
      <c r="IAQ293" s="42"/>
      <c r="IAR293" s="42"/>
      <c r="IAS293" s="42"/>
      <c r="IAT293" s="42"/>
      <c r="IAU293" s="42"/>
      <c r="IAV293" s="42"/>
      <c r="IAW293" s="42"/>
      <c r="IAX293" s="42"/>
      <c r="IAY293" s="42"/>
      <c r="IAZ293" s="42"/>
      <c r="IBA293" s="42"/>
      <c r="IBB293" s="42"/>
      <c r="IBC293" s="42"/>
      <c r="IBD293" s="42"/>
      <c r="IBE293" s="42"/>
      <c r="IBF293" s="42"/>
      <c r="IBG293" s="42"/>
      <c r="IBH293" s="42"/>
      <c r="IBI293" s="42"/>
      <c r="IBJ293" s="42"/>
      <c r="IBK293" s="42"/>
      <c r="IBL293" s="42"/>
      <c r="IBM293" s="42"/>
      <c r="IBN293" s="42"/>
      <c r="IBO293" s="42"/>
      <c r="IBP293" s="42"/>
      <c r="IBQ293" s="42"/>
      <c r="IBR293" s="42"/>
      <c r="IBS293" s="42"/>
      <c r="IBT293" s="42"/>
      <c r="IBU293" s="42"/>
      <c r="IBV293" s="42"/>
      <c r="IBW293" s="42"/>
      <c r="IBX293" s="42"/>
      <c r="IBY293" s="42"/>
      <c r="IBZ293" s="42"/>
      <c r="ICA293" s="42"/>
      <c r="ICB293" s="42"/>
      <c r="ICC293" s="42"/>
      <c r="ICD293" s="42"/>
      <c r="ICE293" s="42"/>
      <c r="ICF293" s="42"/>
      <c r="ICG293" s="42"/>
      <c r="ICH293" s="42"/>
      <c r="ICI293" s="42"/>
      <c r="ICJ293" s="42"/>
      <c r="ICK293" s="42"/>
      <c r="ICL293" s="42"/>
      <c r="ICM293" s="42"/>
      <c r="ICN293" s="42"/>
      <c r="ICO293" s="42"/>
      <c r="ICP293" s="42"/>
      <c r="ICQ293" s="42"/>
      <c r="ICR293" s="42"/>
      <c r="ICS293" s="42"/>
      <c r="ICT293" s="42"/>
      <c r="ICU293" s="42"/>
      <c r="ICV293" s="42"/>
      <c r="ICW293" s="42"/>
      <c r="ICX293" s="42"/>
      <c r="ICY293" s="42"/>
      <c r="ICZ293" s="42"/>
      <c r="IDA293" s="42"/>
      <c r="IDB293" s="42"/>
      <c r="IDC293" s="42"/>
      <c r="IDD293" s="42"/>
      <c r="IDE293" s="42"/>
      <c r="IDF293" s="42"/>
      <c r="IDG293" s="42"/>
      <c r="IDH293" s="42"/>
      <c r="IDI293" s="42"/>
      <c r="IDJ293" s="42"/>
      <c r="IDK293" s="42"/>
      <c r="IDL293" s="42"/>
      <c r="IDM293" s="42"/>
      <c r="IDN293" s="42"/>
      <c r="IDO293" s="42"/>
      <c r="IDP293" s="42"/>
      <c r="IDQ293" s="42"/>
      <c r="IDR293" s="42"/>
      <c r="IDS293" s="42"/>
      <c r="IDT293" s="42"/>
      <c r="IDU293" s="42"/>
      <c r="IDV293" s="42"/>
      <c r="IDW293" s="42"/>
      <c r="IDX293" s="42"/>
      <c r="IDY293" s="42"/>
      <c r="IDZ293" s="42"/>
      <c r="IEA293" s="42"/>
      <c r="IEB293" s="42"/>
      <c r="IEC293" s="42"/>
      <c r="IED293" s="42"/>
      <c r="IEE293" s="42"/>
      <c r="IEF293" s="42"/>
      <c r="IEG293" s="42"/>
      <c r="IEH293" s="42"/>
      <c r="IEI293" s="42"/>
      <c r="IEJ293" s="42"/>
      <c r="IEK293" s="42"/>
      <c r="IEL293" s="42"/>
      <c r="IEM293" s="42"/>
      <c r="IEN293" s="42"/>
      <c r="IEO293" s="42"/>
      <c r="IEP293" s="42"/>
      <c r="IEQ293" s="42"/>
      <c r="IER293" s="42"/>
      <c r="IES293" s="42"/>
      <c r="IET293" s="42"/>
      <c r="IEU293" s="42"/>
      <c r="IEV293" s="42"/>
      <c r="IEW293" s="42"/>
      <c r="IEX293" s="42"/>
      <c r="IEY293" s="42"/>
      <c r="IEZ293" s="42"/>
      <c r="IFA293" s="42"/>
      <c r="IFB293" s="42"/>
      <c r="IFC293" s="42"/>
      <c r="IFD293" s="42"/>
      <c r="IFE293" s="42"/>
      <c r="IFF293" s="42"/>
      <c r="IFG293" s="42"/>
      <c r="IFH293" s="42"/>
      <c r="IFI293" s="42"/>
      <c r="IFJ293" s="42"/>
      <c r="IFK293" s="42"/>
      <c r="IFL293" s="42"/>
      <c r="IFM293" s="42"/>
      <c r="IFN293" s="42"/>
      <c r="IFO293" s="42"/>
      <c r="IFP293" s="42"/>
      <c r="IFQ293" s="42"/>
      <c r="IFR293" s="42"/>
      <c r="IFS293" s="42"/>
      <c r="IFT293" s="42"/>
      <c r="IFU293" s="42"/>
      <c r="IFV293" s="42"/>
      <c r="IFW293" s="42"/>
      <c r="IFX293" s="42"/>
      <c r="IFY293" s="42"/>
      <c r="IFZ293" s="42"/>
      <c r="IGA293" s="42"/>
      <c r="IGB293" s="42"/>
      <c r="IGC293" s="42"/>
      <c r="IGD293" s="42"/>
      <c r="IGE293" s="42"/>
      <c r="IGF293" s="42"/>
      <c r="IGG293" s="42"/>
      <c r="IGH293" s="42"/>
      <c r="IGI293" s="42"/>
      <c r="IGJ293" s="42"/>
      <c r="IGK293" s="42"/>
      <c r="IGL293" s="42"/>
      <c r="IGM293" s="42"/>
      <c r="IGN293" s="42"/>
      <c r="IGO293" s="42"/>
      <c r="IGP293" s="42"/>
      <c r="IGQ293" s="42"/>
      <c r="IGR293" s="42"/>
      <c r="IGS293" s="42"/>
      <c r="IGT293" s="42"/>
      <c r="IGU293" s="42"/>
      <c r="IGV293" s="42"/>
      <c r="IGW293" s="42"/>
      <c r="IGX293" s="42"/>
      <c r="IGY293" s="42"/>
      <c r="IGZ293" s="42"/>
      <c r="IHA293" s="42"/>
      <c r="IHB293" s="42"/>
      <c r="IHC293" s="42"/>
      <c r="IHD293" s="42"/>
      <c r="IHE293" s="42"/>
      <c r="IHF293" s="42"/>
      <c r="IHG293" s="42"/>
      <c r="IHH293" s="42"/>
      <c r="IHI293" s="42"/>
      <c r="IHJ293" s="42"/>
      <c r="IHK293" s="42"/>
      <c r="IHL293" s="42"/>
      <c r="IHM293" s="42"/>
      <c r="IHN293" s="42"/>
      <c r="IHO293" s="42"/>
      <c r="IHP293" s="42"/>
      <c r="IHQ293" s="42"/>
      <c r="IHR293" s="42"/>
      <c r="IHS293" s="42"/>
      <c r="IHT293" s="42"/>
      <c r="IHU293" s="42"/>
      <c r="IHV293" s="42"/>
      <c r="IHW293" s="42"/>
      <c r="IHX293" s="42"/>
      <c r="IHY293" s="42"/>
      <c r="IHZ293" s="42"/>
      <c r="IIA293" s="42"/>
      <c r="IIB293" s="42"/>
      <c r="IIC293" s="42"/>
      <c r="IID293" s="42"/>
      <c r="IIE293" s="42"/>
      <c r="IIF293" s="42"/>
      <c r="IIG293" s="42"/>
      <c r="IIH293" s="42"/>
      <c r="III293" s="42"/>
      <c r="IIJ293" s="42"/>
      <c r="IIK293" s="42"/>
      <c r="IIL293" s="42"/>
      <c r="IIM293" s="42"/>
      <c r="IIN293" s="42"/>
      <c r="IIO293" s="42"/>
      <c r="IIP293" s="42"/>
      <c r="IIQ293" s="42"/>
      <c r="IIR293" s="42"/>
      <c r="IIS293" s="42"/>
      <c r="IIT293" s="42"/>
      <c r="IIU293" s="42"/>
      <c r="IIV293" s="42"/>
      <c r="IIW293" s="42"/>
      <c r="IIX293" s="42"/>
      <c r="IIY293" s="42"/>
      <c r="IIZ293" s="42"/>
      <c r="IJA293" s="42"/>
      <c r="IJB293" s="42"/>
      <c r="IJC293" s="42"/>
      <c r="IJD293" s="42"/>
      <c r="IJE293" s="42"/>
      <c r="IJF293" s="42"/>
      <c r="IJG293" s="42"/>
      <c r="IJH293" s="42"/>
      <c r="IJI293" s="42"/>
      <c r="IJJ293" s="42"/>
      <c r="IJK293" s="42"/>
      <c r="IJL293" s="42"/>
      <c r="IJM293" s="42"/>
      <c r="IJN293" s="42"/>
      <c r="IJO293" s="42"/>
      <c r="IJP293" s="42"/>
      <c r="IJQ293" s="42"/>
      <c r="IJR293" s="42"/>
      <c r="IJS293" s="42"/>
      <c r="IJT293" s="42"/>
      <c r="IJU293" s="42"/>
      <c r="IJV293" s="42"/>
      <c r="IJW293" s="42"/>
      <c r="IJX293" s="42"/>
      <c r="IJY293" s="42"/>
      <c r="IJZ293" s="42"/>
      <c r="IKA293" s="42"/>
      <c r="IKB293" s="42"/>
      <c r="IKC293" s="42"/>
      <c r="IKD293" s="42"/>
      <c r="IKE293" s="42"/>
      <c r="IKF293" s="42"/>
      <c r="IKG293" s="42"/>
      <c r="IKH293" s="42"/>
      <c r="IKI293" s="42"/>
      <c r="IKJ293" s="42"/>
      <c r="IKK293" s="42"/>
      <c r="IKL293" s="42"/>
      <c r="IKM293" s="42"/>
      <c r="IKN293" s="42"/>
      <c r="IKO293" s="42"/>
      <c r="IKP293" s="42"/>
      <c r="IKQ293" s="42"/>
      <c r="IKR293" s="42"/>
      <c r="IKS293" s="42"/>
      <c r="IKT293" s="42"/>
      <c r="IKU293" s="42"/>
      <c r="IKV293" s="42"/>
      <c r="IKW293" s="42"/>
      <c r="IKX293" s="42"/>
      <c r="IKY293" s="42"/>
      <c r="IKZ293" s="42"/>
      <c r="ILA293" s="42"/>
      <c r="ILB293" s="42"/>
      <c r="ILC293" s="42"/>
      <c r="ILD293" s="42"/>
      <c r="ILE293" s="42"/>
      <c r="ILF293" s="42"/>
      <c r="ILG293" s="42"/>
      <c r="ILH293" s="42"/>
      <c r="ILI293" s="42"/>
      <c r="ILJ293" s="42"/>
      <c r="ILK293" s="42"/>
      <c r="ILL293" s="42"/>
      <c r="ILM293" s="42"/>
      <c r="ILN293" s="42"/>
      <c r="ILO293" s="42"/>
      <c r="ILP293" s="42"/>
      <c r="ILQ293" s="42"/>
      <c r="ILR293" s="42"/>
      <c r="ILS293" s="42"/>
      <c r="ILT293" s="42"/>
      <c r="ILU293" s="42"/>
      <c r="ILV293" s="42"/>
      <c r="ILW293" s="42"/>
      <c r="ILX293" s="42"/>
      <c r="ILY293" s="42"/>
      <c r="ILZ293" s="42"/>
      <c r="IMA293" s="42"/>
      <c r="IMB293" s="42"/>
      <c r="IMC293" s="42"/>
      <c r="IMD293" s="42"/>
      <c r="IME293" s="42"/>
      <c r="IMF293" s="42"/>
      <c r="IMG293" s="42"/>
      <c r="IMH293" s="42"/>
      <c r="IMI293" s="42"/>
      <c r="IMJ293" s="42"/>
      <c r="IMK293" s="42"/>
      <c r="IML293" s="42"/>
      <c r="IMM293" s="42"/>
      <c r="IMN293" s="42"/>
      <c r="IMO293" s="42"/>
      <c r="IMP293" s="42"/>
      <c r="IMQ293" s="42"/>
      <c r="IMR293" s="42"/>
      <c r="IMS293" s="42"/>
      <c r="IMT293" s="42"/>
      <c r="IMU293" s="42"/>
      <c r="IMV293" s="42"/>
      <c r="IMW293" s="42"/>
      <c r="IMX293" s="42"/>
      <c r="IMY293" s="42"/>
      <c r="IMZ293" s="42"/>
      <c r="INA293" s="42"/>
      <c r="INB293" s="42"/>
      <c r="INC293" s="42"/>
      <c r="IND293" s="42"/>
      <c r="INE293" s="42"/>
      <c r="INF293" s="42"/>
      <c r="ING293" s="42"/>
      <c r="INH293" s="42"/>
      <c r="INI293" s="42"/>
      <c r="INJ293" s="42"/>
      <c r="INK293" s="42"/>
      <c r="INL293" s="42"/>
      <c r="INM293" s="42"/>
      <c r="INN293" s="42"/>
      <c r="INO293" s="42"/>
      <c r="INP293" s="42"/>
      <c r="INQ293" s="42"/>
      <c r="INR293" s="42"/>
      <c r="INS293" s="42"/>
      <c r="INT293" s="42"/>
      <c r="INU293" s="42"/>
      <c r="INV293" s="42"/>
      <c r="INW293" s="42"/>
      <c r="INX293" s="42"/>
      <c r="INY293" s="42"/>
      <c r="INZ293" s="42"/>
      <c r="IOA293" s="42"/>
      <c r="IOB293" s="42"/>
      <c r="IOC293" s="42"/>
      <c r="IOD293" s="42"/>
      <c r="IOE293" s="42"/>
      <c r="IOF293" s="42"/>
      <c r="IOG293" s="42"/>
      <c r="IOH293" s="42"/>
      <c r="IOI293" s="42"/>
      <c r="IOJ293" s="42"/>
      <c r="IOK293" s="42"/>
      <c r="IOL293" s="42"/>
      <c r="IOM293" s="42"/>
      <c r="ION293" s="42"/>
      <c r="IOO293" s="42"/>
      <c r="IOP293" s="42"/>
      <c r="IOQ293" s="42"/>
      <c r="IOR293" s="42"/>
      <c r="IOS293" s="42"/>
      <c r="IOT293" s="42"/>
      <c r="IOU293" s="42"/>
      <c r="IOV293" s="42"/>
      <c r="IOW293" s="42"/>
      <c r="IOX293" s="42"/>
      <c r="IOY293" s="42"/>
      <c r="IOZ293" s="42"/>
      <c r="IPA293" s="42"/>
      <c r="IPB293" s="42"/>
      <c r="IPC293" s="42"/>
      <c r="IPD293" s="42"/>
      <c r="IPE293" s="42"/>
      <c r="IPF293" s="42"/>
      <c r="IPG293" s="42"/>
      <c r="IPH293" s="42"/>
      <c r="IPI293" s="42"/>
      <c r="IPJ293" s="42"/>
      <c r="IPK293" s="42"/>
      <c r="IPL293" s="42"/>
      <c r="IPM293" s="42"/>
      <c r="IPN293" s="42"/>
      <c r="IPO293" s="42"/>
      <c r="IPP293" s="42"/>
      <c r="IPQ293" s="42"/>
      <c r="IPR293" s="42"/>
      <c r="IPS293" s="42"/>
      <c r="IPT293" s="42"/>
      <c r="IPU293" s="42"/>
      <c r="IPV293" s="42"/>
      <c r="IPW293" s="42"/>
      <c r="IPX293" s="42"/>
      <c r="IPY293" s="42"/>
      <c r="IPZ293" s="42"/>
      <c r="IQA293" s="42"/>
      <c r="IQB293" s="42"/>
      <c r="IQC293" s="42"/>
      <c r="IQD293" s="42"/>
      <c r="IQE293" s="42"/>
      <c r="IQF293" s="42"/>
      <c r="IQG293" s="42"/>
      <c r="IQH293" s="42"/>
      <c r="IQI293" s="42"/>
      <c r="IQJ293" s="42"/>
      <c r="IQK293" s="42"/>
      <c r="IQL293" s="42"/>
      <c r="IQM293" s="42"/>
      <c r="IQN293" s="42"/>
      <c r="IQO293" s="42"/>
      <c r="IQP293" s="42"/>
      <c r="IQQ293" s="42"/>
      <c r="IQR293" s="42"/>
      <c r="IQS293" s="42"/>
      <c r="IQT293" s="42"/>
      <c r="IQU293" s="42"/>
      <c r="IQV293" s="42"/>
      <c r="IQW293" s="42"/>
      <c r="IQX293" s="42"/>
      <c r="IQY293" s="42"/>
      <c r="IQZ293" s="42"/>
      <c r="IRA293" s="42"/>
      <c r="IRB293" s="42"/>
      <c r="IRC293" s="42"/>
      <c r="IRD293" s="42"/>
      <c r="IRE293" s="42"/>
      <c r="IRF293" s="42"/>
      <c r="IRG293" s="42"/>
      <c r="IRH293" s="42"/>
      <c r="IRI293" s="42"/>
      <c r="IRJ293" s="42"/>
      <c r="IRK293" s="42"/>
      <c r="IRL293" s="42"/>
      <c r="IRM293" s="42"/>
      <c r="IRN293" s="42"/>
      <c r="IRO293" s="42"/>
      <c r="IRP293" s="42"/>
      <c r="IRQ293" s="42"/>
      <c r="IRR293" s="42"/>
      <c r="IRS293" s="42"/>
      <c r="IRT293" s="42"/>
      <c r="IRU293" s="42"/>
      <c r="IRV293" s="42"/>
      <c r="IRW293" s="42"/>
      <c r="IRX293" s="42"/>
      <c r="IRY293" s="42"/>
      <c r="IRZ293" s="42"/>
      <c r="ISA293" s="42"/>
      <c r="ISB293" s="42"/>
      <c r="ISC293" s="42"/>
      <c r="ISD293" s="42"/>
      <c r="ISE293" s="42"/>
      <c r="ISF293" s="42"/>
      <c r="ISG293" s="42"/>
      <c r="ISH293" s="42"/>
      <c r="ISI293" s="42"/>
      <c r="ISJ293" s="42"/>
      <c r="ISK293" s="42"/>
      <c r="ISL293" s="42"/>
      <c r="ISM293" s="42"/>
      <c r="ISN293" s="42"/>
      <c r="ISO293" s="42"/>
      <c r="ISP293" s="42"/>
      <c r="ISQ293" s="42"/>
      <c r="ISR293" s="42"/>
      <c r="ISS293" s="42"/>
      <c r="IST293" s="42"/>
      <c r="ISU293" s="42"/>
      <c r="ISV293" s="42"/>
      <c r="ISW293" s="42"/>
      <c r="ISX293" s="42"/>
      <c r="ISY293" s="42"/>
      <c r="ISZ293" s="42"/>
      <c r="ITA293" s="42"/>
      <c r="ITB293" s="42"/>
      <c r="ITC293" s="42"/>
      <c r="ITD293" s="42"/>
      <c r="ITE293" s="42"/>
      <c r="ITF293" s="42"/>
      <c r="ITG293" s="42"/>
      <c r="ITH293" s="42"/>
      <c r="ITI293" s="42"/>
      <c r="ITJ293" s="42"/>
      <c r="ITK293" s="42"/>
      <c r="ITL293" s="42"/>
      <c r="ITM293" s="42"/>
      <c r="ITN293" s="42"/>
      <c r="ITO293" s="42"/>
      <c r="ITP293" s="42"/>
      <c r="ITQ293" s="42"/>
      <c r="ITR293" s="42"/>
      <c r="ITS293" s="42"/>
      <c r="ITT293" s="42"/>
      <c r="ITU293" s="42"/>
      <c r="ITV293" s="42"/>
      <c r="ITW293" s="42"/>
      <c r="ITX293" s="42"/>
      <c r="ITY293" s="42"/>
      <c r="ITZ293" s="42"/>
      <c r="IUA293" s="42"/>
      <c r="IUB293" s="42"/>
      <c r="IUC293" s="42"/>
      <c r="IUD293" s="42"/>
      <c r="IUE293" s="42"/>
      <c r="IUF293" s="42"/>
      <c r="IUG293" s="42"/>
      <c r="IUH293" s="42"/>
      <c r="IUI293" s="42"/>
      <c r="IUJ293" s="42"/>
      <c r="IUK293" s="42"/>
      <c r="IUL293" s="42"/>
      <c r="IUM293" s="42"/>
      <c r="IUN293" s="42"/>
      <c r="IUO293" s="42"/>
      <c r="IUP293" s="42"/>
      <c r="IUQ293" s="42"/>
      <c r="IUR293" s="42"/>
      <c r="IUS293" s="42"/>
      <c r="IUT293" s="42"/>
      <c r="IUU293" s="42"/>
      <c r="IUV293" s="42"/>
      <c r="IUW293" s="42"/>
      <c r="IUX293" s="42"/>
      <c r="IUY293" s="42"/>
      <c r="IUZ293" s="42"/>
      <c r="IVA293" s="42"/>
      <c r="IVB293" s="42"/>
      <c r="IVC293" s="42"/>
      <c r="IVD293" s="42"/>
      <c r="IVE293" s="42"/>
      <c r="IVF293" s="42"/>
      <c r="IVG293" s="42"/>
      <c r="IVH293" s="42"/>
      <c r="IVI293" s="42"/>
      <c r="IVJ293" s="42"/>
      <c r="IVK293" s="42"/>
      <c r="IVL293" s="42"/>
      <c r="IVM293" s="42"/>
      <c r="IVN293" s="42"/>
      <c r="IVO293" s="42"/>
      <c r="IVP293" s="42"/>
      <c r="IVQ293" s="42"/>
      <c r="IVR293" s="42"/>
      <c r="IVS293" s="42"/>
      <c r="IVT293" s="42"/>
      <c r="IVU293" s="42"/>
      <c r="IVV293" s="42"/>
      <c r="IVW293" s="42"/>
      <c r="IVX293" s="42"/>
      <c r="IVY293" s="42"/>
      <c r="IVZ293" s="42"/>
      <c r="IWA293" s="42"/>
      <c r="IWB293" s="42"/>
      <c r="IWC293" s="42"/>
      <c r="IWD293" s="42"/>
      <c r="IWE293" s="42"/>
      <c r="IWF293" s="42"/>
      <c r="IWG293" s="42"/>
      <c r="IWH293" s="42"/>
      <c r="IWI293" s="42"/>
      <c r="IWJ293" s="42"/>
      <c r="IWK293" s="42"/>
      <c r="IWL293" s="42"/>
      <c r="IWM293" s="42"/>
      <c r="IWN293" s="42"/>
      <c r="IWO293" s="42"/>
      <c r="IWP293" s="42"/>
      <c r="IWQ293" s="42"/>
      <c r="IWR293" s="42"/>
      <c r="IWS293" s="42"/>
      <c r="IWT293" s="42"/>
      <c r="IWU293" s="42"/>
      <c r="IWV293" s="42"/>
      <c r="IWW293" s="42"/>
      <c r="IWX293" s="42"/>
      <c r="IWY293" s="42"/>
      <c r="IWZ293" s="42"/>
      <c r="IXA293" s="42"/>
      <c r="IXB293" s="42"/>
      <c r="IXC293" s="42"/>
      <c r="IXD293" s="42"/>
      <c r="IXE293" s="42"/>
      <c r="IXF293" s="42"/>
      <c r="IXG293" s="42"/>
      <c r="IXH293" s="42"/>
      <c r="IXI293" s="42"/>
      <c r="IXJ293" s="42"/>
      <c r="IXK293" s="42"/>
      <c r="IXL293" s="42"/>
      <c r="IXM293" s="42"/>
      <c r="IXN293" s="42"/>
      <c r="IXO293" s="42"/>
      <c r="IXP293" s="42"/>
      <c r="IXQ293" s="42"/>
      <c r="IXR293" s="42"/>
      <c r="IXS293" s="42"/>
      <c r="IXT293" s="42"/>
      <c r="IXU293" s="42"/>
      <c r="IXV293" s="42"/>
      <c r="IXW293" s="42"/>
      <c r="IXX293" s="42"/>
      <c r="IXY293" s="42"/>
      <c r="IXZ293" s="42"/>
      <c r="IYA293" s="42"/>
      <c r="IYB293" s="42"/>
      <c r="IYC293" s="42"/>
      <c r="IYD293" s="42"/>
      <c r="IYE293" s="42"/>
      <c r="IYF293" s="42"/>
      <c r="IYG293" s="42"/>
      <c r="IYH293" s="42"/>
      <c r="IYI293" s="42"/>
      <c r="IYJ293" s="42"/>
      <c r="IYK293" s="42"/>
      <c r="IYL293" s="42"/>
      <c r="IYM293" s="42"/>
      <c r="IYN293" s="42"/>
      <c r="IYO293" s="42"/>
      <c r="IYP293" s="42"/>
      <c r="IYQ293" s="42"/>
      <c r="IYR293" s="42"/>
      <c r="IYS293" s="42"/>
      <c r="IYT293" s="42"/>
      <c r="IYU293" s="42"/>
      <c r="IYV293" s="42"/>
      <c r="IYW293" s="42"/>
      <c r="IYX293" s="42"/>
      <c r="IYY293" s="42"/>
      <c r="IYZ293" s="42"/>
      <c r="IZA293" s="42"/>
      <c r="IZB293" s="42"/>
      <c r="IZC293" s="42"/>
      <c r="IZD293" s="42"/>
      <c r="IZE293" s="42"/>
      <c r="IZF293" s="42"/>
      <c r="IZG293" s="42"/>
      <c r="IZH293" s="42"/>
      <c r="IZI293" s="42"/>
      <c r="IZJ293" s="42"/>
      <c r="IZK293" s="42"/>
      <c r="IZL293" s="42"/>
      <c r="IZM293" s="42"/>
      <c r="IZN293" s="42"/>
      <c r="IZO293" s="42"/>
      <c r="IZP293" s="42"/>
      <c r="IZQ293" s="42"/>
      <c r="IZR293" s="42"/>
      <c r="IZS293" s="42"/>
      <c r="IZT293" s="42"/>
      <c r="IZU293" s="42"/>
      <c r="IZV293" s="42"/>
      <c r="IZW293" s="42"/>
      <c r="IZX293" s="42"/>
      <c r="IZY293" s="42"/>
      <c r="IZZ293" s="42"/>
      <c r="JAA293" s="42"/>
      <c r="JAB293" s="42"/>
      <c r="JAC293" s="42"/>
      <c r="JAD293" s="42"/>
      <c r="JAE293" s="42"/>
      <c r="JAF293" s="42"/>
      <c r="JAG293" s="42"/>
      <c r="JAH293" s="42"/>
      <c r="JAI293" s="42"/>
      <c r="JAJ293" s="42"/>
      <c r="JAK293" s="42"/>
      <c r="JAL293" s="42"/>
      <c r="JAM293" s="42"/>
      <c r="JAN293" s="42"/>
      <c r="JAO293" s="42"/>
      <c r="JAP293" s="42"/>
      <c r="JAQ293" s="42"/>
      <c r="JAR293" s="42"/>
      <c r="JAS293" s="42"/>
      <c r="JAT293" s="42"/>
      <c r="JAU293" s="42"/>
      <c r="JAV293" s="42"/>
      <c r="JAW293" s="42"/>
      <c r="JAX293" s="42"/>
      <c r="JAY293" s="42"/>
      <c r="JAZ293" s="42"/>
      <c r="JBA293" s="42"/>
      <c r="JBB293" s="42"/>
      <c r="JBC293" s="42"/>
      <c r="JBD293" s="42"/>
      <c r="JBE293" s="42"/>
      <c r="JBF293" s="42"/>
      <c r="JBG293" s="42"/>
      <c r="JBH293" s="42"/>
      <c r="JBI293" s="42"/>
      <c r="JBJ293" s="42"/>
      <c r="JBK293" s="42"/>
      <c r="JBL293" s="42"/>
      <c r="JBM293" s="42"/>
      <c r="JBN293" s="42"/>
      <c r="JBO293" s="42"/>
      <c r="JBP293" s="42"/>
      <c r="JBQ293" s="42"/>
      <c r="JBR293" s="42"/>
      <c r="JBS293" s="42"/>
      <c r="JBT293" s="42"/>
      <c r="JBU293" s="42"/>
      <c r="JBV293" s="42"/>
      <c r="JBW293" s="42"/>
      <c r="JBX293" s="42"/>
      <c r="JBY293" s="42"/>
      <c r="JBZ293" s="42"/>
      <c r="JCA293" s="42"/>
      <c r="JCB293" s="42"/>
      <c r="JCC293" s="42"/>
      <c r="JCD293" s="42"/>
      <c r="JCE293" s="42"/>
      <c r="JCF293" s="42"/>
      <c r="JCG293" s="42"/>
      <c r="JCH293" s="42"/>
      <c r="JCI293" s="42"/>
      <c r="JCJ293" s="42"/>
      <c r="JCK293" s="42"/>
      <c r="JCL293" s="42"/>
      <c r="JCM293" s="42"/>
      <c r="JCN293" s="42"/>
      <c r="JCO293" s="42"/>
      <c r="JCP293" s="42"/>
      <c r="JCQ293" s="42"/>
      <c r="JCR293" s="42"/>
      <c r="JCS293" s="42"/>
      <c r="JCT293" s="42"/>
      <c r="JCU293" s="42"/>
      <c r="JCV293" s="42"/>
      <c r="JCW293" s="42"/>
      <c r="JCX293" s="42"/>
      <c r="JCY293" s="42"/>
      <c r="JCZ293" s="42"/>
      <c r="JDA293" s="42"/>
      <c r="JDB293" s="42"/>
      <c r="JDC293" s="42"/>
      <c r="JDD293" s="42"/>
      <c r="JDE293" s="42"/>
      <c r="JDF293" s="42"/>
      <c r="JDG293" s="42"/>
      <c r="JDH293" s="42"/>
      <c r="JDI293" s="42"/>
      <c r="JDJ293" s="42"/>
      <c r="JDK293" s="42"/>
      <c r="JDL293" s="42"/>
      <c r="JDM293" s="42"/>
      <c r="JDN293" s="42"/>
      <c r="JDO293" s="42"/>
      <c r="JDP293" s="42"/>
      <c r="JDQ293" s="42"/>
      <c r="JDR293" s="42"/>
      <c r="JDS293" s="42"/>
      <c r="JDT293" s="42"/>
      <c r="JDU293" s="42"/>
      <c r="JDV293" s="42"/>
      <c r="JDW293" s="42"/>
      <c r="JDX293" s="42"/>
      <c r="JDY293" s="42"/>
      <c r="JDZ293" s="42"/>
      <c r="JEA293" s="42"/>
      <c r="JEB293" s="42"/>
      <c r="JEC293" s="42"/>
      <c r="JED293" s="42"/>
      <c r="JEE293" s="42"/>
      <c r="JEF293" s="42"/>
      <c r="JEG293" s="42"/>
      <c r="JEH293" s="42"/>
      <c r="JEI293" s="42"/>
      <c r="JEJ293" s="42"/>
      <c r="JEK293" s="42"/>
      <c r="JEL293" s="42"/>
      <c r="JEM293" s="42"/>
      <c r="JEN293" s="42"/>
      <c r="JEO293" s="42"/>
      <c r="JEP293" s="42"/>
      <c r="JEQ293" s="42"/>
      <c r="JER293" s="42"/>
      <c r="JES293" s="42"/>
      <c r="JET293" s="42"/>
      <c r="JEU293" s="42"/>
      <c r="JEV293" s="42"/>
      <c r="JEW293" s="42"/>
      <c r="JEX293" s="42"/>
      <c r="JEY293" s="42"/>
      <c r="JEZ293" s="42"/>
      <c r="JFA293" s="42"/>
      <c r="JFB293" s="42"/>
      <c r="JFC293" s="42"/>
      <c r="JFD293" s="42"/>
      <c r="JFE293" s="42"/>
      <c r="JFF293" s="42"/>
      <c r="JFG293" s="42"/>
      <c r="JFH293" s="42"/>
      <c r="JFI293" s="42"/>
      <c r="JFJ293" s="42"/>
      <c r="JFK293" s="42"/>
      <c r="JFL293" s="42"/>
      <c r="JFM293" s="42"/>
      <c r="JFN293" s="42"/>
      <c r="JFO293" s="42"/>
      <c r="JFP293" s="42"/>
      <c r="JFQ293" s="42"/>
      <c r="JFR293" s="42"/>
      <c r="JFS293" s="42"/>
      <c r="JFT293" s="42"/>
      <c r="JFU293" s="42"/>
      <c r="JFV293" s="42"/>
      <c r="JFW293" s="42"/>
      <c r="JFX293" s="42"/>
      <c r="JFY293" s="42"/>
      <c r="JFZ293" s="42"/>
      <c r="JGA293" s="42"/>
      <c r="JGB293" s="42"/>
      <c r="JGC293" s="42"/>
      <c r="JGD293" s="42"/>
      <c r="JGE293" s="42"/>
      <c r="JGF293" s="42"/>
      <c r="JGG293" s="42"/>
      <c r="JGH293" s="42"/>
      <c r="JGI293" s="42"/>
      <c r="JGJ293" s="42"/>
      <c r="JGK293" s="42"/>
      <c r="JGL293" s="42"/>
      <c r="JGM293" s="42"/>
      <c r="JGN293" s="42"/>
      <c r="JGO293" s="42"/>
      <c r="JGP293" s="42"/>
      <c r="JGQ293" s="42"/>
      <c r="JGR293" s="42"/>
      <c r="JGS293" s="42"/>
      <c r="JGT293" s="42"/>
      <c r="JGU293" s="42"/>
      <c r="JGV293" s="42"/>
      <c r="JGW293" s="42"/>
      <c r="JGX293" s="42"/>
      <c r="JGY293" s="42"/>
      <c r="JGZ293" s="42"/>
      <c r="JHA293" s="42"/>
      <c r="JHB293" s="42"/>
      <c r="JHC293" s="42"/>
      <c r="JHD293" s="42"/>
      <c r="JHE293" s="42"/>
      <c r="JHF293" s="42"/>
      <c r="JHG293" s="42"/>
      <c r="JHH293" s="42"/>
      <c r="JHI293" s="42"/>
      <c r="JHJ293" s="42"/>
      <c r="JHK293" s="42"/>
      <c r="JHL293" s="42"/>
      <c r="JHM293" s="42"/>
      <c r="JHN293" s="42"/>
      <c r="JHO293" s="42"/>
      <c r="JHP293" s="42"/>
      <c r="JHQ293" s="42"/>
      <c r="JHR293" s="42"/>
      <c r="JHS293" s="42"/>
      <c r="JHT293" s="42"/>
      <c r="JHU293" s="42"/>
      <c r="JHV293" s="42"/>
      <c r="JHW293" s="42"/>
      <c r="JHX293" s="42"/>
      <c r="JHY293" s="42"/>
      <c r="JHZ293" s="42"/>
      <c r="JIA293" s="42"/>
      <c r="JIB293" s="42"/>
      <c r="JIC293" s="42"/>
      <c r="JID293" s="42"/>
      <c r="JIE293" s="42"/>
      <c r="JIF293" s="42"/>
      <c r="JIG293" s="42"/>
      <c r="JIH293" s="42"/>
      <c r="JII293" s="42"/>
      <c r="JIJ293" s="42"/>
      <c r="JIK293" s="42"/>
      <c r="JIL293" s="42"/>
      <c r="JIM293" s="42"/>
      <c r="JIN293" s="42"/>
      <c r="JIO293" s="42"/>
      <c r="JIP293" s="42"/>
      <c r="JIQ293" s="42"/>
      <c r="JIR293" s="42"/>
      <c r="JIS293" s="42"/>
      <c r="JIT293" s="42"/>
      <c r="JIU293" s="42"/>
      <c r="JIV293" s="42"/>
      <c r="JIW293" s="42"/>
      <c r="JIX293" s="42"/>
      <c r="JIY293" s="42"/>
      <c r="JIZ293" s="42"/>
      <c r="JJA293" s="42"/>
      <c r="JJB293" s="42"/>
      <c r="JJC293" s="42"/>
      <c r="JJD293" s="42"/>
      <c r="JJE293" s="42"/>
      <c r="JJF293" s="42"/>
      <c r="JJG293" s="42"/>
      <c r="JJH293" s="42"/>
      <c r="JJI293" s="42"/>
      <c r="JJJ293" s="42"/>
      <c r="JJK293" s="42"/>
      <c r="JJL293" s="42"/>
      <c r="JJM293" s="42"/>
      <c r="JJN293" s="42"/>
      <c r="JJO293" s="42"/>
      <c r="JJP293" s="42"/>
      <c r="JJQ293" s="42"/>
      <c r="JJR293" s="42"/>
      <c r="JJS293" s="42"/>
      <c r="JJT293" s="42"/>
      <c r="JJU293" s="42"/>
      <c r="JJV293" s="42"/>
      <c r="JJW293" s="42"/>
      <c r="JJX293" s="42"/>
      <c r="JJY293" s="42"/>
      <c r="JJZ293" s="42"/>
      <c r="JKA293" s="42"/>
      <c r="JKB293" s="42"/>
      <c r="JKC293" s="42"/>
      <c r="JKD293" s="42"/>
      <c r="JKE293" s="42"/>
      <c r="JKF293" s="42"/>
      <c r="JKG293" s="42"/>
      <c r="JKH293" s="42"/>
      <c r="JKI293" s="42"/>
      <c r="JKJ293" s="42"/>
      <c r="JKK293" s="42"/>
      <c r="JKL293" s="42"/>
      <c r="JKM293" s="42"/>
      <c r="JKN293" s="42"/>
      <c r="JKO293" s="42"/>
      <c r="JKP293" s="42"/>
      <c r="JKQ293" s="42"/>
      <c r="JKR293" s="42"/>
      <c r="JKS293" s="42"/>
      <c r="JKT293" s="42"/>
      <c r="JKU293" s="42"/>
      <c r="JKV293" s="42"/>
      <c r="JKW293" s="42"/>
      <c r="JKX293" s="42"/>
      <c r="JKY293" s="42"/>
      <c r="JKZ293" s="42"/>
      <c r="JLA293" s="42"/>
      <c r="JLB293" s="42"/>
      <c r="JLC293" s="42"/>
      <c r="JLD293" s="42"/>
      <c r="JLE293" s="42"/>
      <c r="JLF293" s="42"/>
      <c r="JLG293" s="42"/>
      <c r="JLH293" s="42"/>
      <c r="JLI293" s="42"/>
      <c r="JLJ293" s="42"/>
      <c r="JLK293" s="42"/>
      <c r="JLL293" s="42"/>
      <c r="JLM293" s="42"/>
      <c r="JLN293" s="42"/>
      <c r="JLO293" s="42"/>
      <c r="JLP293" s="42"/>
      <c r="JLQ293" s="42"/>
      <c r="JLR293" s="42"/>
      <c r="JLS293" s="42"/>
      <c r="JLT293" s="42"/>
      <c r="JLU293" s="42"/>
      <c r="JLV293" s="42"/>
      <c r="JLW293" s="42"/>
      <c r="JLX293" s="42"/>
      <c r="JLY293" s="42"/>
      <c r="JLZ293" s="42"/>
      <c r="JMA293" s="42"/>
      <c r="JMB293" s="42"/>
      <c r="JMC293" s="42"/>
      <c r="JMD293" s="42"/>
      <c r="JME293" s="42"/>
      <c r="JMF293" s="42"/>
      <c r="JMG293" s="42"/>
      <c r="JMH293" s="42"/>
      <c r="JMI293" s="42"/>
      <c r="JMJ293" s="42"/>
      <c r="JMK293" s="42"/>
      <c r="JML293" s="42"/>
      <c r="JMM293" s="42"/>
      <c r="JMN293" s="42"/>
      <c r="JMO293" s="42"/>
      <c r="JMP293" s="42"/>
      <c r="JMQ293" s="42"/>
      <c r="JMR293" s="42"/>
      <c r="JMS293" s="42"/>
      <c r="JMT293" s="42"/>
      <c r="JMU293" s="42"/>
      <c r="JMV293" s="42"/>
      <c r="JMW293" s="42"/>
      <c r="JMX293" s="42"/>
      <c r="JMY293" s="42"/>
      <c r="JMZ293" s="42"/>
      <c r="JNA293" s="42"/>
      <c r="JNB293" s="42"/>
      <c r="JNC293" s="42"/>
      <c r="JND293" s="42"/>
      <c r="JNE293" s="42"/>
      <c r="JNF293" s="42"/>
      <c r="JNG293" s="42"/>
      <c r="JNH293" s="42"/>
      <c r="JNI293" s="42"/>
      <c r="JNJ293" s="42"/>
      <c r="JNK293" s="42"/>
      <c r="JNL293" s="42"/>
      <c r="JNM293" s="42"/>
      <c r="JNN293" s="42"/>
      <c r="JNO293" s="42"/>
      <c r="JNP293" s="42"/>
      <c r="JNQ293" s="42"/>
      <c r="JNR293" s="42"/>
      <c r="JNS293" s="42"/>
      <c r="JNT293" s="42"/>
      <c r="JNU293" s="42"/>
      <c r="JNV293" s="42"/>
      <c r="JNW293" s="42"/>
      <c r="JNX293" s="42"/>
      <c r="JNY293" s="42"/>
      <c r="JNZ293" s="42"/>
      <c r="JOA293" s="42"/>
      <c r="JOB293" s="42"/>
      <c r="JOC293" s="42"/>
      <c r="JOD293" s="42"/>
      <c r="JOE293" s="42"/>
      <c r="JOF293" s="42"/>
      <c r="JOG293" s="42"/>
      <c r="JOH293" s="42"/>
      <c r="JOI293" s="42"/>
      <c r="JOJ293" s="42"/>
      <c r="JOK293" s="42"/>
      <c r="JOL293" s="42"/>
      <c r="JOM293" s="42"/>
      <c r="JON293" s="42"/>
      <c r="JOO293" s="42"/>
      <c r="JOP293" s="42"/>
      <c r="JOQ293" s="42"/>
      <c r="JOR293" s="42"/>
      <c r="JOS293" s="42"/>
      <c r="JOT293" s="42"/>
      <c r="JOU293" s="42"/>
      <c r="JOV293" s="42"/>
      <c r="JOW293" s="42"/>
      <c r="JOX293" s="42"/>
      <c r="JOY293" s="42"/>
      <c r="JOZ293" s="42"/>
      <c r="JPA293" s="42"/>
      <c r="JPB293" s="42"/>
      <c r="JPC293" s="42"/>
      <c r="JPD293" s="42"/>
      <c r="JPE293" s="42"/>
      <c r="JPF293" s="42"/>
      <c r="JPG293" s="42"/>
      <c r="JPH293" s="42"/>
      <c r="JPI293" s="42"/>
      <c r="JPJ293" s="42"/>
      <c r="JPK293" s="42"/>
      <c r="JPL293" s="42"/>
      <c r="JPM293" s="42"/>
      <c r="JPN293" s="42"/>
      <c r="JPO293" s="42"/>
      <c r="JPP293" s="42"/>
      <c r="JPQ293" s="42"/>
      <c r="JPR293" s="42"/>
      <c r="JPS293" s="42"/>
      <c r="JPT293" s="42"/>
      <c r="JPU293" s="42"/>
      <c r="JPV293" s="42"/>
      <c r="JPW293" s="42"/>
      <c r="JPX293" s="42"/>
      <c r="JPY293" s="42"/>
      <c r="JPZ293" s="42"/>
      <c r="JQA293" s="42"/>
      <c r="JQB293" s="42"/>
      <c r="JQC293" s="42"/>
      <c r="JQD293" s="42"/>
      <c r="JQE293" s="42"/>
      <c r="JQF293" s="42"/>
      <c r="JQG293" s="42"/>
      <c r="JQH293" s="42"/>
      <c r="JQI293" s="42"/>
      <c r="JQJ293" s="42"/>
      <c r="JQK293" s="42"/>
      <c r="JQL293" s="42"/>
      <c r="JQM293" s="42"/>
      <c r="JQN293" s="42"/>
      <c r="JQO293" s="42"/>
      <c r="JQP293" s="42"/>
      <c r="JQQ293" s="42"/>
      <c r="JQR293" s="42"/>
      <c r="JQS293" s="42"/>
      <c r="JQT293" s="42"/>
      <c r="JQU293" s="42"/>
      <c r="JQV293" s="42"/>
      <c r="JQW293" s="42"/>
      <c r="JQX293" s="42"/>
      <c r="JQY293" s="42"/>
      <c r="JQZ293" s="42"/>
      <c r="JRA293" s="42"/>
      <c r="JRB293" s="42"/>
      <c r="JRC293" s="42"/>
      <c r="JRD293" s="42"/>
      <c r="JRE293" s="42"/>
      <c r="JRF293" s="42"/>
      <c r="JRG293" s="42"/>
      <c r="JRH293" s="42"/>
      <c r="JRI293" s="42"/>
      <c r="JRJ293" s="42"/>
      <c r="JRK293" s="42"/>
      <c r="JRL293" s="42"/>
      <c r="JRM293" s="42"/>
      <c r="JRN293" s="42"/>
      <c r="JRO293" s="42"/>
      <c r="JRP293" s="42"/>
      <c r="JRQ293" s="42"/>
      <c r="JRR293" s="42"/>
      <c r="JRS293" s="42"/>
      <c r="JRT293" s="42"/>
      <c r="JRU293" s="42"/>
      <c r="JRV293" s="42"/>
      <c r="JRW293" s="42"/>
      <c r="JRX293" s="42"/>
      <c r="JRY293" s="42"/>
      <c r="JRZ293" s="42"/>
      <c r="JSA293" s="42"/>
      <c r="JSB293" s="42"/>
      <c r="JSC293" s="42"/>
      <c r="JSD293" s="42"/>
      <c r="JSE293" s="42"/>
      <c r="JSF293" s="42"/>
      <c r="JSG293" s="42"/>
      <c r="JSH293" s="42"/>
      <c r="JSI293" s="42"/>
      <c r="JSJ293" s="42"/>
      <c r="JSK293" s="42"/>
      <c r="JSL293" s="42"/>
      <c r="JSM293" s="42"/>
      <c r="JSN293" s="42"/>
      <c r="JSO293" s="42"/>
      <c r="JSP293" s="42"/>
      <c r="JSQ293" s="42"/>
      <c r="JSR293" s="42"/>
      <c r="JSS293" s="42"/>
      <c r="JST293" s="42"/>
      <c r="JSU293" s="42"/>
      <c r="JSV293" s="42"/>
      <c r="JSW293" s="42"/>
      <c r="JSX293" s="42"/>
      <c r="JSY293" s="42"/>
      <c r="JSZ293" s="42"/>
      <c r="JTA293" s="42"/>
      <c r="JTB293" s="42"/>
      <c r="JTC293" s="42"/>
      <c r="JTD293" s="42"/>
      <c r="JTE293" s="42"/>
      <c r="JTF293" s="42"/>
      <c r="JTG293" s="42"/>
      <c r="JTH293" s="42"/>
      <c r="JTI293" s="42"/>
      <c r="JTJ293" s="42"/>
      <c r="JTK293" s="42"/>
      <c r="JTL293" s="42"/>
      <c r="JTM293" s="42"/>
      <c r="JTN293" s="42"/>
      <c r="JTO293" s="42"/>
      <c r="JTP293" s="42"/>
      <c r="JTQ293" s="42"/>
      <c r="JTR293" s="42"/>
      <c r="JTS293" s="42"/>
      <c r="JTT293" s="42"/>
      <c r="JTU293" s="42"/>
      <c r="JTV293" s="42"/>
      <c r="JTW293" s="42"/>
      <c r="JTX293" s="42"/>
      <c r="JTY293" s="42"/>
      <c r="JTZ293" s="42"/>
      <c r="JUA293" s="42"/>
      <c r="JUB293" s="42"/>
      <c r="JUC293" s="42"/>
      <c r="JUD293" s="42"/>
      <c r="JUE293" s="42"/>
      <c r="JUF293" s="42"/>
      <c r="JUG293" s="42"/>
      <c r="JUH293" s="42"/>
      <c r="JUI293" s="42"/>
      <c r="JUJ293" s="42"/>
      <c r="JUK293" s="42"/>
      <c r="JUL293" s="42"/>
      <c r="JUM293" s="42"/>
      <c r="JUN293" s="42"/>
      <c r="JUO293" s="42"/>
      <c r="JUP293" s="42"/>
      <c r="JUQ293" s="42"/>
      <c r="JUR293" s="42"/>
      <c r="JUS293" s="42"/>
      <c r="JUT293" s="42"/>
      <c r="JUU293" s="42"/>
      <c r="JUV293" s="42"/>
      <c r="JUW293" s="42"/>
      <c r="JUX293" s="42"/>
      <c r="JUY293" s="42"/>
      <c r="JUZ293" s="42"/>
      <c r="JVA293" s="42"/>
      <c r="JVB293" s="42"/>
      <c r="JVC293" s="42"/>
      <c r="JVD293" s="42"/>
      <c r="JVE293" s="42"/>
      <c r="JVF293" s="42"/>
      <c r="JVG293" s="42"/>
      <c r="JVH293" s="42"/>
      <c r="JVI293" s="42"/>
      <c r="JVJ293" s="42"/>
      <c r="JVK293" s="42"/>
      <c r="JVL293" s="42"/>
      <c r="JVM293" s="42"/>
      <c r="JVN293" s="42"/>
      <c r="JVO293" s="42"/>
      <c r="JVP293" s="42"/>
      <c r="JVQ293" s="42"/>
      <c r="JVR293" s="42"/>
      <c r="JVS293" s="42"/>
      <c r="JVT293" s="42"/>
      <c r="JVU293" s="42"/>
      <c r="JVV293" s="42"/>
      <c r="JVW293" s="42"/>
      <c r="JVX293" s="42"/>
      <c r="JVY293" s="42"/>
      <c r="JVZ293" s="42"/>
      <c r="JWA293" s="42"/>
      <c r="JWB293" s="42"/>
      <c r="JWC293" s="42"/>
      <c r="JWD293" s="42"/>
      <c r="JWE293" s="42"/>
      <c r="JWF293" s="42"/>
      <c r="JWG293" s="42"/>
      <c r="JWH293" s="42"/>
      <c r="JWI293" s="42"/>
      <c r="JWJ293" s="42"/>
      <c r="JWK293" s="42"/>
      <c r="JWL293" s="42"/>
      <c r="JWM293" s="42"/>
      <c r="JWN293" s="42"/>
      <c r="JWO293" s="42"/>
      <c r="JWP293" s="42"/>
      <c r="JWQ293" s="42"/>
      <c r="JWR293" s="42"/>
      <c r="JWS293" s="42"/>
      <c r="JWT293" s="42"/>
      <c r="JWU293" s="42"/>
      <c r="JWV293" s="42"/>
      <c r="JWW293" s="42"/>
      <c r="JWX293" s="42"/>
      <c r="JWY293" s="42"/>
      <c r="JWZ293" s="42"/>
      <c r="JXA293" s="42"/>
      <c r="JXB293" s="42"/>
      <c r="JXC293" s="42"/>
      <c r="JXD293" s="42"/>
      <c r="JXE293" s="42"/>
      <c r="JXF293" s="42"/>
      <c r="JXG293" s="42"/>
      <c r="JXH293" s="42"/>
      <c r="JXI293" s="42"/>
      <c r="JXJ293" s="42"/>
      <c r="JXK293" s="42"/>
      <c r="JXL293" s="42"/>
      <c r="JXM293" s="42"/>
      <c r="JXN293" s="42"/>
      <c r="JXO293" s="42"/>
      <c r="JXP293" s="42"/>
      <c r="JXQ293" s="42"/>
      <c r="JXR293" s="42"/>
      <c r="JXS293" s="42"/>
      <c r="JXT293" s="42"/>
      <c r="JXU293" s="42"/>
      <c r="JXV293" s="42"/>
      <c r="JXW293" s="42"/>
      <c r="JXX293" s="42"/>
      <c r="JXY293" s="42"/>
      <c r="JXZ293" s="42"/>
      <c r="JYA293" s="42"/>
      <c r="JYB293" s="42"/>
      <c r="JYC293" s="42"/>
      <c r="JYD293" s="42"/>
      <c r="JYE293" s="42"/>
      <c r="JYF293" s="42"/>
      <c r="JYG293" s="42"/>
      <c r="JYH293" s="42"/>
      <c r="JYI293" s="42"/>
      <c r="JYJ293" s="42"/>
      <c r="JYK293" s="42"/>
      <c r="JYL293" s="42"/>
      <c r="JYM293" s="42"/>
      <c r="JYN293" s="42"/>
      <c r="JYO293" s="42"/>
      <c r="JYP293" s="42"/>
      <c r="JYQ293" s="42"/>
      <c r="JYR293" s="42"/>
      <c r="JYS293" s="42"/>
      <c r="JYT293" s="42"/>
      <c r="JYU293" s="42"/>
      <c r="JYV293" s="42"/>
      <c r="JYW293" s="42"/>
      <c r="JYX293" s="42"/>
      <c r="JYY293" s="42"/>
      <c r="JYZ293" s="42"/>
      <c r="JZA293" s="42"/>
      <c r="JZB293" s="42"/>
      <c r="JZC293" s="42"/>
      <c r="JZD293" s="42"/>
      <c r="JZE293" s="42"/>
      <c r="JZF293" s="42"/>
      <c r="JZG293" s="42"/>
      <c r="JZH293" s="42"/>
      <c r="JZI293" s="42"/>
      <c r="JZJ293" s="42"/>
      <c r="JZK293" s="42"/>
      <c r="JZL293" s="42"/>
      <c r="JZM293" s="42"/>
      <c r="JZN293" s="42"/>
      <c r="JZO293" s="42"/>
      <c r="JZP293" s="42"/>
      <c r="JZQ293" s="42"/>
      <c r="JZR293" s="42"/>
      <c r="JZS293" s="42"/>
      <c r="JZT293" s="42"/>
      <c r="JZU293" s="42"/>
      <c r="JZV293" s="42"/>
      <c r="JZW293" s="42"/>
      <c r="JZX293" s="42"/>
      <c r="JZY293" s="42"/>
      <c r="JZZ293" s="42"/>
      <c r="KAA293" s="42"/>
      <c r="KAB293" s="42"/>
      <c r="KAC293" s="42"/>
      <c r="KAD293" s="42"/>
      <c r="KAE293" s="42"/>
      <c r="KAF293" s="42"/>
      <c r="KAG293" s="42"/>
      <c r="KAH293" s="42"/>
      <c r="KAI293" s="42"/>
      <c r="KAJ293" s="42"/>
      <c r="KAK293" s="42"/>
      <c r="KAL293" s="42"/>
      <c r="KAM293" s="42"/>
      <c r="KAN293" s="42"/>
      <c r="KAO293" s="42"/>
      <c r="KAP293" s="42"/>
      <c r="KAQ293" s="42"/>
      <c r="KAR293" s="42"/>
      <c r="KAS293" s="42"/>
      <c r="KAT293" s="42"/>
      <c r="KAU293" s="42"/>
      <c r="KAV293" s="42"/>
      <c r="KAW293" s="42"/>
      <c r="KAX293" s="42"/>
      <c r="KAY293" s="42"/>
      <c r="KAZ293" s="42"/>
      <c r="KBA293" s="42"/>
      <c r="KBB293" s="42"/>
      <c r="KBC293" s="42"/>
      <c r="KBD293" s="42"/>
      <c r="KBE293" s="42"/>
      <c r="KBF293" s="42"/>
      <c r="KBG293" s="42"/>
      <c r="KBH293" s="42"/>
      <c r="KBI293" s="42"/>
      <c r="KBJ293" s="42"/>
      <c r="KBK293" s="42"/>
      <c r="KBL293" s="42"/>
      <c r="KBM293" s="42"/>
      <c r="KBN293" s="42"/>
      <c r="KBO293" s="42"/>
      <c r="KBP293" s="42"/>
      <c r="KBQ293" s="42"/>
      <c r="KBR293" s="42"/>
      <c r="KBS293" s="42"/>
      <c r="KBT293" s="42"/>
      <c r="KBU293" s="42"/>
      <c r="KBV293" s="42"/>
      <c r="KBW293" s="42"/>
      <c r="KBX293" s="42"/>
      <c r="KBY293" s="42"/>
      <c r="KBZ293" s="42"/>
      <c r="KCA293" s="42"/>
      <c r="KCB293" s="42"/>
      <c r="KCC293" s="42"/>
      <c r="KCD293" s="42"/>
      <c r="KCE293" s="42"/>
      <c r="KCF293" s="42"/>
      <c r="KCG293" s="42"/>
      <c r="KCH293" s="42"/>
      <c r="KCI293" s="42"/>
      <c r="KCJ293" s="42"/>
      <c r="KCK293" s="42"/>
      <c r="KCL293" s="42"/>
      <c r="KCM293" s="42"/>
      <c r="KCN293" s="42"/>
      <c r="KCO293" s="42"/>
      <c r="KCP293" s="42"/>
      <c r="KCQ293" s="42"/>
      <c r="KCR293" s="42"/>
      <c r="KCS293" s="42"/>
      <c r="KCT293" s="42"/>
      <c r="KCU293" s="42"/>
      <c r="KCV293" s="42"/>
      <c r="KCW293" s="42"/>
      <c r="KCX293" s="42"/>
      <c r="KCY293" s="42"/>
      <c r="KCZ293" s="42"/>
      <c r="KDA293" s="42"/>
      <c r="KDB293" s="42"/>
      <c r="KDC293" s="42"/>
      <c r="KDD293" s="42"/>
      <c r="KDE293" s="42"/>
      <c r="KDF293" s="42"/>
      <c r="KDG293" s="42"/>
      <c r="KDH293" s="42"/>
      <c r="KDI293" s="42"/>
      <c r="KDJ293" s="42"/>
      <c r="KDK293" s="42"/>
      <c r="KDL293" s="42"/>
      <c r="KDM293" s="42"/>
      <c r="KDN293" s="42"/>
      <c r="KDO293" s="42"/>
      <c r="KDP293" s="42"/>
      <c r="KDQ293" s="42"/>
      <c r="KDR293" s="42"/>
      <c r="KDS293" s="42"/>
      <c r="KDT293" s="42"/>
      <c r="KDU293" s="42"/>
      <c r="KDV293" s="42"/>
      <c r="KDW293" s="42"/>
      <c r="KDX293" s="42"/>
      <c r="KDY293" s="42"/>
      <c r="KDZ293" s="42"/>
      <c r="KEA293" s="42"/>
      <c r="KEB293" s="42"/>
      <c r="KEC293" s="42"/>
      <c r="KED293" s="42"/>
      <c r="KEE293" s="42"/>
      <c r="KEF293" s="42"/>
      <c r="KEG293" s="42"/>
      <c r="KEH293" s="42"/>
      <c r="KEI293" s="42"/>
      <c r="KEJ293" s="42"/>
      <c r="KEK293" s="42"/>
      <c r="KEL293" s="42"/>
      <c r="KEM293" s="42"/>
      <c r="KEN293" s="42"/>
      <c r="KEO293" s="42"/>
      <c r="KEP293" s="42"/>
      <c r="KEQ293" s="42"/>
      <c r="KER293" s="42"/>
      <c r="KES293" s="42"/>
      <c r="KET293" s="42"/>
      <c r="KEU293" s="42"/>
      <c r="KEV293" s="42"/>
      <c r="KEW293" s="42"/>
      <c r="KEX293" s="42"/>
      <c r="KEY293" s="42"/>
      <c r="KEZ293" s="42"/>
      <c r="KFA293" s="42"/>
      <c r="KFB293" s="42"/>
      <c r="KFC293" s="42"/>
      <c r="KFD293" s="42"/>
      <c r="KFE293" s="42"/>
      <c r="KFF293" s="42"/>
      <c r="KFG293" s="42"/>
      <c r="KFH293" s="42"/>
      <c r="KFI293" s="42"/>
      <c r="KFJ293" s="42"/>
      <c r="KFK293" s="42"/>
      <c r="KFL293" s="42"/>
      <c r="KFM293" s="42"/>
      <c r="KFN293" s="42"/>
      <c r="KFO293" s="42"/>
      <c r="KFP293" s="42"/>
      <c r="KFQ293" s="42"/>
      <c r="KFR293" s="42"/>
      <c r="KFS293" s="42"/>
      <c r="KFT293" s="42"/>
      <c r="KFU293" s="42"/>
      <c r="KFV293" s="42"/>
      <c r="KFW293" s="42"/>
      <c r="KFX293" s="42"/>
      <c r="KFY293" s="42"/>
      <c r="KFZ293" s="42"/>
      <c r="KGA293" s="42"/>
      <c r="KGB293" s="42"/>
      <c r="KGC293" s="42"/>
      <c r="KGD293" s="42"/>
      <c r="KGE293" s="42"/>
      <c r="KGF293" s="42"/>
      <c r="KGG293" s="42"/>
      <c r="KGH293" s="42"/>
      <c r="KGI293" s="42"/>
      <c r="KGJ293" s="42"/>
      <c r="KGK293" s="42"/>
      <c r="KGL293" s="42"/>
      <c r="KGM293" s="42"/>
      <c r="KGN293" s="42"/>
      <c r="KGO293" s="42"/>
      <c r="KGP293" s="42"/>
      <c r="KGQ293" s="42"/>
      <c r="KGR293" s="42"/>
      <c r="KGS293" s="42"/>
      <c r="KGT293" s="42"/>
      <c r="KGU293" s="42"/>
      <c r="KGV293" s="42"/>
      <c r="KGW293" s="42"/>
      <c r="KGX293" s="42"/>
      <c r="KGY293" s="42"/>
      <c r="KGZ293" s="42"/>
      <c r="KHA293" s="42"/>
      <c r="KHB293" s="42"/>
      <c r="KHC293" s="42"/>
      <c r="KHD293" s="42"/>
      <c r="KHE293" s="42"/>
      <c r="KHF293" s="42"/>
      <c r="KHG293" s="42"/>
      <c r="KHH293" s="42"/>
      <c r="KHI293" s="42"/>
      <c r="KHJ293" s="42"/>
      <c r="KHK293" s="42"/>
      <c r="KHL293" s="42"/>
      <c r="KHM293" s="42"/>
      <c r="KHN293" s="42"/>
      <c r="KHO293" s="42"/>
      <c r="KHP293" s="42"/>
      <c r="KHQ293" s="42"/>
      <c r="KHR293" s="42"/>
      <c r="KHS293" s="42"/>
      <c r="KHT293" s="42"/>
      <c r="KHU293" s="42"/>
      <c r="KHV293" s="42"/>
      <c r="KHW293" s="42"/>
      <c r="KHX293" s="42"/>
      <c r="KHY293" s="42"/>
      <c r="KHZ293" s="42"/>
      <c r="KIA293" s="42"/>
      <c r="KIB293" s="42"/>
      <c r="KIC293" s="42"/>
      <c r="KID293" s="42"/>
      <c r="KIE293" s="42"/>
      <c r="KIF293" s="42"/>
      <c r="KIG293" s="42"/>
      <c r="KIH293" s="42"/>
      <c r="KII293" s="42"/>
      <c r="KIJ293" s="42"/>
      <c r="KIK293" s="42"/>
      <c r="KIL293" s="42"/>
      <c r="KIM293" s="42"/>
      <c r="KIN293" s="42"/>
      <c r="KIO293" s="42"/>
      <c r="KIP293" s="42"/>
      <c r="KIQ293" s="42"/>
      <c r="KIR293" s="42"/>
      <c r="KIS293" s="42"/>
      <c r="KIT293" s="42"/>
      <c r="KIU293" s="42"/>
      <c r="KIV293" s="42"/>
      <c r="KIW293" s="42"/>
      <c r="KIX293" s="42"/>
      <c r="KIY293" s="42"/>
      <c r="KIZ293" s="42"/>
      <c r="KJA293" s="42"/>
      <c r="KJB293" s="42"/>
      <c r="KJC293" s="42"/>
      <c r="KJD293" s="42"/>
      <c r="KJE293" s="42"/>
      <c r="KJF293" s="42"/>
      <c r="KJG293" s="42"/>
      <c r="KJH293" s="42"/>
      <c r="KJI293" s="42"/>
      <c r="KJJ293" s="42"/>
      <c r="KJK293" s="42"/>
      <c r="KJL293" s="42"/>
      <c r="KJM293" s="42"/>
      <c r="KJN293" s="42"/>
      <c r="KJO293" s="42"/>
      <c r="KJP293" s="42"/>
      <c r="KJQ293" s="42"/>
      <c r="KJR293" s="42"/>
      <c r="KJS293" s="42"/>
      <c r="KJT293" s="42"/>
      <c r="KJU293" s="42"/>
      <c r="KJV293" s="42"/>
      <c r="KJW293" s="42"/>
      <c r="KJX293" s="42"/>
      <c r="KJY293" s="42"/>
      <c r="KJZ293" s="42"/>
      <c r="KKA293" s="42"/>
      <c r="KKB293" s="42"/>
      <c r="KKC293" s="42"/>
      <c r="KKD293" s="42"/>
      <c r="KKE293" s="42"/>
      <c r="KKF293" s="42"/>
      <c r="KKG293" s="42"/>
      <c r="KKH293" s="42"/>
      <c r="KKI293" s="42"/>
      <c r="KKJ293" s="42"/>
      <c r="KKK293" s="42"/>
      <c r="KKL293" s="42"/>
      <c r="KKM293" s="42"/>
      <c r="KKN293" s="42"/>
      <c r="KKO293" s="42"/>
      <c r="KKP293" s="42"/>
      <c r="KKQ293" s="42"/>
      <c r="KKR293" s="42"/>
      <c r="KKS293" s="42"/>
      <c r="KKT293" s="42"/>
      <c r="KKU293" s="42"/>
      <c r="KKV293" s="42"/>
      <c r="KKW293" s="42"/>
      <c r="KKX293" s="42"/>
      <c r="KKY293" s="42"/>
      <c r="KKZ293" s="42"/>
      <c r="KLA293" s="42"/>
      <c r="KLB293" s="42"/>
      <c r="KLC293" s="42"/>
      <c r="KLD293" s="42"/>
      <c r="KLE293" s="42"/>
      <c r="KLF293" s="42"/>
      <c r="KLG293" s="42"/>
      <c r="KLH293" s="42"/>
      <c r="KLI293" s="42"/>
      <c r="KLJ293" s="42"/>
      <c r="KLK293" s="42"/>
      <c r="KLL293" s="42"/>
      <c r="KLM293" s="42"/>
      <c r="KLN293" s="42"/>
      <c r="KLO293" s="42"/>
      <c r="KLP293" s="42"/>
      <c r="KLQ293" s="42"/>
      <c r="KLR293" s="42"/>
      <c r="KLS293" s="42"/>
      <c r="KLT293" s="42"/>
      <c r="KLU293" s="42"/>
      <c r="KLV293" s="42"/>
      <c r="KLW293" s="42"/>
      <c r="KLX293" s="42"/>
      <c r="KLY293" s="42"/>
      <c r="KLZ293" s="42"/>
      <c r="KMA293" s="42"/>
      <c r="KMB293" s="42"/>
      <c r="KMC293" s="42"/>
      <c r="KMD293" s="42"/>
      <c r="KME293" s="42"/>
      <c r="KMF293" s="42"/>
      <c r="KMG293" s="42"/>
      <c r="KMH293" s="42"/>
      <c r="KMI293" s="42"/>
      <c r="KMJ293" s="42"/>
      <c r="KMK293" s="42"/>
      <c r="KML293" s="42"/>
      <c r="KMM293" s="42"/>
      <c r="KMN293" s="42"/>
      <c r="KMO293" s="42"/>
      <c r="KMP293" s="42"/>
      <c r="KMQ293" s="42"/>
      <c r="KMR293" s="42"/>
      <c r="KMS293" s="42"/>
      <c r="KMT293" s="42"/>
      <c r="KMU293" s="42"/>
      <c r="KMV293" s="42"/>
      <c r="KMW293" s="42"/>
      <c r="KMX293" s="42"/>
      <c r="KMY293" s="42"/>
      <c r="KMZ293" s="42"/>
      <c r="KNA293" s="42"/>
      <c r="KNB293" s="42"/>
      <c r="KNC293" s="42"/>
      <c r="KND293" s="42"/>
      <c r="KNE293" s="42"/>
      <c r="KNF293" s="42"/>
      <c r="KNG293" s="42"/>
      <c r="KNH293" s="42"/>
      <c r="KNI293" s="42"/>
      <c r="KNJ293" s="42"/>
      <c r="KNK293" s="42"/>
      <c r="KNL293" s="42"/>
      <c r="KNM293" s="42"/>
      <c r="KNN293" s="42"/>
      <c r="KNO293" s="42"/>
      <c r="KNP293" s="42"/>
      <c r="KNQ293" s="42"/>
      <c r="KNR293" s="42"/>
      <c r="KNS293" s="42"/>
      <c r="KNT293" s="42"/>
      <c r="KNU293" s="42"/>
      <c r="KNV293" s="42"/>
      <c r="KNW293" s="42"/>
      <c r="KNX293" s="42"/>
      <c r="KNY293" s="42"/>
      <c r="KNZ293" s="42"/>
      <c r="KOA293" s="42"/>
      <c r="KOB293" s="42"/>
      <c r="KOC293" s="42"/>
      <c r="KOD293" s="42"/>
      <c r="KOE293" s="42"/>
      <c r="KOF293" s="42"/>
      <c r="KOG293" s="42"/>
      <c r="KOH293" s="42"/>
      <c r="KOI293" s="42"/>
      <c r="KOJ293" s="42"/>
      <c r="KOK293" s="42"/>
      <c r="KOL293" s="42"/>
      <c r="KOM293" s="42"/>
      <c r="KON293" s="42"/>
      <c r="KOO293" s="42"/>
      <c r="KOP293" s="42"/>
      <c r="KOQ293" s="42"/>
      <c r="KOR293" s="42"/>
      <c r="KOS293" s="42"/>
      <c r="KOT293" s="42"/>
      <c r="KOU293" s="42"/>
      <c r="KOV293" s="42"/>
      <c r="KOW293" s="42"/>
      <c r="KOX293" s="42"/>
      <c r="KOY293" s="42"/>
      <c r="KOZ293" s="42"/>
      <c r="KPA293" s="42"/>
      <c r="KPB293" s="42"/>
      <c r="KPC293" s="42"/>
      <c r="KPD293" s="42"/>
      <c r="KPE293" s="42"/>
      <c r="KPF293" s="42"/>
      <c r="KPG293" s="42"/>
      <c r="KPH293" s="42"/>
      <c r="KPI293" s="42"/>
      <c r="KPJ293" s="42"/>
      <c r="KPK293" s="42"/>
      <c r="KPL293" s="42"/>
      <c r="KPM293" s="42"/>
      <c r="KPN293" s="42"/>
      <c r="KPO293" s="42"/>
      <c r="KPP293" s="42"/>
      <c r="KPQ293" s="42"/>
      <c r="KPR293" s="42"/>
      <c r="KPS293" s="42"/>
      <c r="KPT293" s="42"/>
      <c r="KPU293" s="42"/>
      <c r="KPV293" s="42"/>
      <c r="KPW293" s="42"/>
      <c r="KPX293" s="42"/>
      <c r="KPY293" s="42"/>
      <c r="KPZ293" s="42"/>
      <c r="KQA293" s="42"/>
      <c r="KQB293" s="42"/>
      <c r="KQC293" s="42"/>
      <c r="KQD293" s="42"/>
      <c r="KQE293" s="42"/>
      <c r="KQF293" s="42"/>
      <c r="KQG293" s="42"/>
      <c r="KQH293" s="42"/>
      <c r="KQI293" s="42"/>
      <c r="KQJ293" s="42"/>
      <c r="KQK293" s="42"/>
      <c r="KQL293" s="42"/>
      <c r="KQM293" s="42"/>
      <c r="KQN293" s="42"/>
      <c r="KQO293" s="42"/>
      <c r="KQP293" s="42"/>
      <c r="KQQ293" s="42"/>
      <c r="KQR293" s="42"/>
      <c r="KQS293" s="42"/>
      <c r="KQT293" s="42"/>
      <c r="KQU293" s="42"/>
      <c r="KQV293" s="42"/>
      <c r="KQW293" s="42"/>
      <c r="KQX293" s="42"/>
      <c r="KQY293" s="42"/>
      <c r="KQZ293" s="42"/>
      <c r="KRA293" s="42"/>
      <c r="KRB293" s="42"/>
      <c r="KRC293" s="42"/>
      <c r="KRD293" s="42"/>
      <c r="KRE293" s="42"/>
      <c r="KRF293" s="42"/>
      <c r="KRG293" s="42"/>
      <c r="KRH293" s="42"/>
      <c r="KRI293" s="42"/>
      <c r="KRJ293" s="42"/>
      <c r="KRK293" s="42"/>
      <c r="KRL293" s="42"/>
      <c r="KRM293" s="42"/>
      <c r="KRN293" s="42"/>
      <c r="KRO293" s="42"/>
      <c r="KRP293" s="42"/>
      <c r="KRQ293" s="42"/>
      <c r="KRR293" s="42"/>
      <c r="KRS293" s="42"/>
      <c r="KRT293" s="42"/>
      <c r="KRU293" s="42"/>
      <c r="KRV293" s="42"/>
      <c r="KRW293" s="42"/>
      <c r="KRX293" s="42"/>
      <c r="KRY293" s="42"/>
      <c r="KRZ293" s="42"/>
      <c r="KSA293" s="42"/>
      <c r="KSB293" s="42"/>
      <c r="KSC293" s="42"/>
      <c r="KSD293" s="42"/>
      <c r="KSE293" s="42"/>
      <c r="KSF293" s="42"/>
      <c r="KSG293" s="42"/>
      <c r="KSH293" s="42"/>
      <c r="KSI293" s="42"/>
      <c r="KSJ293" s="42"/>
      <c r="KSK293" s="42"/>
      <c r="KSL293" s="42"/>
      <c r="KSM293" s="42"/>
      <c r="KSN293" s="42"/>
      <c r="KSO293" s="42"/>
      <c r="KSP293" s="42"/>
      <c r="KSQ293" s="42"/>
      <c r="KSR293" s="42"/>
      <c r="KSS293" s="42"/>
      <c r="KST293" s="42"/>
      <c r="KSU293" s="42"/>
      <c r="KSV293" s="42"/>
      <c r="KSW293" s="42"/>
      <c r="KSX293" s="42"/>
      <c r="KSY293" s="42"/>
      <c r="KSZ293" s="42"/>
      <c r="KTA293" s="42"/>
      <c r="KTB293" s="42"/>
      <c r="KTC293" s="42"/>
      <c r="KTD293" s="42"/>
      <c r="KTE293" s="42"/>
      <c r="KTF293" s="42"/>
      <c r="KTG293" s="42"/>
      <c r="KTH293" s="42"/>
      <c r="KTI293" s="42"/>
      <c r="KTJ293" s="42"/>
      <c r="KTK293" s="42"/>
      <c r="KTL293" s="42"/>
      <c r="KTM293" s="42"/>
      <c r="KTN293" s="42"/>
      <c r="KTO293" s="42"/>
      <c r="KTP293" s="42"/>
      <c r="KTQ293" s="42"/>
      <c r="KTR293" s="42"/>
      <c r="KTS293" s="42"/>
      <c r="KTT293" s="42"/>
      <c r="KTU293" s="42"/>
      <c r="KTV293" s="42"/>
      <c r="KTW293" s="42"/>
      <c r="KTX293" s="42"/>
      <c r="KTY293" s="42"/>
      <c r="KTZ293" s="42"/>
      <c r="KUA293" s="42"/>
      <c r="KUB293" s="42"/>
      <c r="KUC293" s="42"/>
      <c r="KUD293" s="42"/>
      <c r="KUE293" s="42"/>
      <c r="KUF293" s="42"/>
      <c r="KUG293" s="42"/>
      <c r="KUH293" s="42"/>
      <c r="KUI293" s="42"/>
      <c r="KUJ293" s="42"/>
      <c r="KUK293" s="42"/>
      <c r="KUL293" s="42"/>
      <c r="KUM293" s="42"/>
      <c r="KUN293" s="42"/>
      <c r="KUO293" s="42"/>
      <c r="KUP293" s="42"/>
      <c r="KUQ293" s="42"/>
      <c r="KUR293" s="42"/>
      <c r="KUS293" s="42"/>
      <c r="KUT293" s="42"/>
      <c r="KUU293" s="42"/>
      <c r="KUV293" s="42"/>
      <c r="KUW293" s="42"/>
      <c r="KUX293" s="42"/>
      <c r="KUY293" s="42"/>
      <c r="KUZ293" s="42"/>
      <c r="KVA293" s="42"/>
      <c r="KVB293" s="42"/>
      <c r="KVC293" s="42"/>
      <c r="KVD293" s="42"/>
      <c r="KVE293" s="42"/>
      <c r="KVF293" s="42"/>
      <c r="KVG293" s="42"/>
      <c r="KVH293" s="42"/>
      <c r="KVI293" s="42"/>
      <c r="KVJ293" s="42"/>
      <c r="KVK293" s="42"/>
      <c r="KVL293" s="42"/>
      <c r="KVM293" s="42"/>
      <c r="KVN293" s="42"/>
      <c r="KVO293" s="42"/>
      <c r="KVP293" s="42"/>
      <c r="KVQ293" s="42"/>
      <c r="KVR293" s="42"/>
      <c r="KVS293" s="42"/>
      <c r="KVT293" s="42"/>
      <c r="KVU293" s="42"/>
      <c r="KVV293" s="42"/>
      <c r="KVW293" s="42"/>
      <c r="KVX293" s="42"/>
      <c r="KVY293" s="42"/>
      <c r="KVZ293" s="42"/>
      <c r="KWA293" s="42"/>
      <c r="KWB293" s="42"/>
      <c r="KWC293" s="42"/>
      <c r="KWD293" s="42"/>
      <c r="KWE293" s="42"/>
      <c r="KWF293" s="42"/>
      <c r="KWG293" s="42"/>
      <c r="KWH293" s="42"/>
      <c r="KWI293" s="42"/>
      <c r="KWJ293" s="42"/>
      <c r="KWK293" s="42"/>
      <c r="KWL293" s="42"/>
      <c r="KWM293" s="42"/>
      <c r="KWN293" s="42"/>
      <c r="KWO293" s="42"/>
      <c r="KWP293" s="42"/>
      <c r="KWQ293" s="42"/>
      <c r="KWR293" s="42"/>
      <c r="KWS293" s="42"/>
      <c r="KWT293" s="42"/>
      <c r="KWU293" s="42"/>
      <c r="KWV293" s="42"/>
      <c r="KWW293" s="42"/>
      <c r="KWX293" s="42"/>
      <c r="KWY293" s="42"/>
      <c r="KWZ293" s="42"/>
      <c r="KXA293" s="42"/>
      <c r="KXB293" s="42"/>
      <c r="KXC293" s="42"/>
      <c r="KXD293" s="42"/>
      <c r="KXE293" s="42"/>
      <c r="KXF293" s="42"/>
      <c r="KXG293" s="42"/>
      <c r="KXH293" s="42"/>
      <c r="KXI293" s="42"/>
      <c r="KXJ293" s="42"/>
      <c r="KXK293" s="42"/>
      <c r="KXL293" s="42"/>
      <c r="KXM293" s="42"/>
      <c r="KXN293" s="42"/>
      <c r="KXO293" s="42"/>
      <c r="KXP293" s="42"/>
      <c r="KXQ293" s="42"/>
      <c r="KXR293" s="42"/>
      <c r="KXS293" s="42"/>
      <c r="KXT293" s="42"/>
      <c r="KXU293" s="42"/>
      <c r="KXV293" s="42"/>
      <c r="KXW293" s="42"/>
      <c r="KXX293" s="42"/>
      <c r="KXY293" s="42"/>
      <c r="KXZ293" s="42"/>
      <c r="KYA293" s="42"/>
      <c r="KYB293" s="42"/>
      <c r="KYC293" s="42"/>
      <c r="KYD293" s="42"/>
      <c r="KYE293" s="42"/>
      <c r="KYF293" s="42"/>
      <c r="KYG293" s="42"/>
      <c r="KYH293" s="42"/>
      <c r="KYI293" s="42"/>
      <c r="KYJ293" s="42"/>
      <c r="KYK293" s="42"/>
      <c r="KYL293" s="42"/>
      <c r="KYM293" s="42"/>
      <c r="KYN293" s="42"/>
      <c r="KYO293" s="42"/>
      <c r="KYP293" s="42"/>
      <c r="KYQ293" s="42"/>
      <c r="KYR293" s="42"/>
      <c r="KYS293" s="42"/>
      <c r="KYT293" s="42"/>
      <c r="KYU293" s="42"/>
      <c r="KYV293" s="42"/>
      <c r="KYW293" s="42"/>
      <c r="KYX293" s="42"/>
      <c r="KYY293" s="42"/>
      <c r="KYZ293" s="42"/>
      <c r="KZA293" s="42"/>
      <c r="KZB293" s="42"/>
      <c r="KZC293" s="42"/>
      <c r="KZD293" s="42"/>
      <c r="KZE293" s="42"/>
      <c r="KZF293" s="42"/>
      <c r="KZG293" s="42"/>
      <c r="KZH293" s="42"/>
      <c r="KZI293" s="42"/>
      <c r="KZJ293" s="42"/>
      <c r="KZK293" s="42"/>
      <c r="KZL293" s="42"/>
      <c r="KZM293" s="42"/>
      <c r="KZN293" s="42"/>
      <c r="KZO293" s="42"/>
      <c r="KZP293" s="42"/>
      <c r="KZQ293" s="42"/>
      <c r="KZR293" s="42"/>
      <c r="KZS293" s="42"/>
      <c r="KZT293" s="42"/>
      <c r="KZU293" s="42"/>
      <c r="KZV293" s="42"/>
      <c r="KZW293" s="42"/>
      <c r="KZX293" s="42"/>
      <c r="KZY293" s="42"/>
      <c r="KZZ293" s="42"/>
      <c r="LAA293" s="42"/>
      <c r="LAB293" s="42"/>
      <c r="LAC293" s="42"/>
      <c r="LAD293" s="42"/>
      <c r="LAE293" s="42"/>
      <c r="LAF293" s="42"/>
      <c r="LAG293" s="42"/>
      <c r="LAH293" s="42"/>
      <c r="LAI293" s="42"/>
      <c r="LAJ293" s="42"/>
      <c r="LAK293" s="42"/>
      <c r="LAL293" s="42"/>
      <c r="LAM293" s="42"/>
      <c r="LAN293" s="42"/>
      <c r="LAO293" s="42"/>
      <c r="LAP293" s="42"/>
      <c r="LAQ293" s="42"/>
      <c r="LAR293" s="42"/>
      <c r="LAS293" s="42"/>
      <c r="LAT293" s="42"/>
      <c r="LAU293" s="42"/>
      <c r="LAV293" s="42"/>
      <c r="LAW293" s="42"/>
      <c r="LAX293" s="42"/>
      <c r="LAY293" s="42"/>
      <c r="LAZ293" s="42"/>
      <c r="LBA293" s="42"/>
      <c r="LBB293" s="42"/>
      <c r="LBC293" s="42"/>
      <c r="LBD293" s="42"/>
      <c r="LBE293" s="42"/>
      <c r="LBF293" s="42"/>
      <c r="LBG293" s="42"/>
      <c r="LBH293" s="42"/>
      <c r="LBI293" s="42"/>
      <c r="LBJ293" s="42"/>
      <c r="LBK293" s="42"/>
      <c r="LBL293" s="42"/>
      <c r="LBM293" s="42"/>
      <c r="LBN293" s="42"/>
      <c r="LBO293" s="42"/>
      <c r="LBP293" s="42"/>
      <c r="LBQ293" s="42"/>
      <c r="LBR293" s="42"/>
      <c r="LBS293" s="42"/>
      <c r="LBT293" s="42"/>
      <c r="LBU293" s="42"/>
      <c r="LBV293" s="42"/>
      <c r="LBW293" s="42"/>
      <c r="LBX293" s="42"/>
      <c r="LBY293" s="42"/>
      <c r="LBZ293" s="42"/>
      <c r="LCA293" s="42"/>
      <c r="LCB293" s="42"/>
      <c r="LCC293" s="42"/>
      <c r="LCD293" s="42"/>
      <c r="LCE293" s="42"/>
      <c r="LCF293" s="42"/>
      <c r="LCG293" s="42"/>
      <c r="LCH293" s="42"/>
      <c r="LCI293" s="42"/>
      <c r="LCJ293" s="42"/>
      <c r="LCK293" s="42"/>
      <c r="LCL293" s="42"/>
      <c r="LCM293" s="42"/>
      <c r="LCN293" s="42"/>
      <c r="LCO293" s="42"/>
      <c r="LCP293" s="42"/>
      <c r="LCQ293" s="42"/>
      <c r="LCR293" s="42"/>
      <c r="LCS293" s="42"/>
      <c r="LCT293" s="42"/>
      <c r="LCU293" s="42"/>
      <c r="LCV293" s="42"/>
      <c r="LCW293" s="42"/>
      <c r="LCX293" s="42"/>
      <c r="LCY293" s="42"/>
      <c r="LCZ293" s="42"/>
      <c r="LDA293" s="42"/>
      <c r="LDB293" s="42"/>
      <c r="LDC293" s="42"/>
      <c r="LDD293" s="42"/>
      <c r="LDE293" s="42"/>
      <c r="LDF293" s="42"/>
      <c r="LDG293" s="42"/>
      <c r="LDH293" s="42"/>
      <c r="LDI293" s="42"/>
      <c r="LDJ293" s="42"/>
      <c r="LDK293" s="42"/>
      <c r="LDL293" s="42"/>
      <c r="LDM293" s="42"/>
      <c r="LDN293" s="42"/>
      <c r="LDO293" s="42"/>
      <c r="LDP293" s="42"/>
      <c r="LDQ293" s="42"/>
      <c r="LDR293" s="42"/>
      <c r="LDS293" s="42"/>
      <c r="LDT293" s="42"/>
      <c r="LDU293" s="42"/>
      <c r="LDV293" s="42"/>
      <c r="LDW293" s="42"/>
      <c r="LDX293" s="42"/>
      <c r="LDY293" s="42"/>
      <c r="LDZ293" s="42"/>
      <c r="LEA293" s="42"/>
      <c r="LEB293" s="42"/>
      <c r="LEC293" s="42"/>
      <c r="LED293" s="42"/>
      <c r="LEE293" s="42"/>
      <c r="LEF293" s="42"/>
      <c r="LEG293" s="42"/>
      <c r="LEH293" s="42"/>
      <c r="LEI293" s="42"/>
      <c r="LEJ293" s="42"/>
      <c r="LEK293" s="42"/>
      <c r="LEL293" s="42"/>
      <c r="LEM293" s="42"/>
      <c r="LEN293" s="42"/>
      <c r="LEO293" s="42"/>
      <c r="LEP293" s="42"/>
      <c r="LEQ293" s="42"/>
      <c r="LER293" s="42"/>
      <c r="LES293" s="42"/>
      <c r="LET293" s="42"/>
      <c r="LEU293" s="42"/>
      <c r="LEV293" s="42"/>
      <c r="LEW293" s="42"/>
      <c r="LEX293" s="42"/>
      <c r="LEY293" s="42"/>
      <c r="LEZ293" s="42"/>
      <c r="LFA293" s="42"/>
      <c r="LFB293" s="42"/>
      <c r="LFC293" s="42"/>
      <c r="LFD293" s="42"/>
      <c r="LFE293" s="42"/>
      <c r="LFF293" s="42"/>
      <c r="LFG293" s="42"/>
      <c r="LFH293" s="42"/>
      <c r="LFI293" s="42"/>
      <c r="LFJ293" s="42"/>
      <c r="LFK293" s="42"/>
      <c r="LFL293" s="42"/>
      <c r="LFM293" s="42"/>
      <c r="LFN293" s="42"/>
      <c r="LFO293" s="42"/>
      <c r="LFP293" s="42"/>
      <c r="LFQ293" s="42"/>
      <c r="LFR293" s="42"/>
      <c r="LFS293" s="42"/>
      <c r="LFT293" s="42"/>
      <c r="LFU293" s="42"/>
      <c r="LFV293" s="42"/>
      <c r="LFW293" s="42"/>
      <c r="LFX293" s="42"/>
      <c r="LFY293" s="42"/>
      <c r="LFZ293" s="42"/>
      <c r="LGA293" s="42"/>
      <c r="LGB293" s="42"/>
      <c r="LGC293" s="42"/>
      <c r="LGD293" s="42"/>
      <c r="LGE293" s="42"/>
      <c r="LGF293" s="42"/>
      <c r="LGG293" s="42"/>
      <c r="LGH293" s="42"/>
      <c r="LGI293" s="42"/>
      <c r="LGJ293" s="42"/>
      <c r="LGK293" s="42"/>
      <c r="LGL293" s="42"/>
      <c r="LGM293" s="42"/>
      <c r="LGN293" s="42"/>
      <c r="LGO293" s="42"/>
      <c r="LGP293" s="42"/>
      <c r="LGQ293" s="42"/>
      <c r="LGR293" s="42"/>
      <c r="LGS293" s="42"/>
      <c r="LGT293" s="42"/>
      <c r="LGU293" s="42"/>
      <c r="LGV293" s="42"/>
      <c r="LGW293" s="42"/>
      <c r="LGX293" s="42"/>
      <c r="LGY293" s="42"/>
      <c r="LGZ293" s="42"/>
      <c r="LHA293" s="42"/>
      <c r="LHB293" s="42"/>
      <c r="LHC293" s="42"/>
      <c r="LHD293" s="42"/>
      <c r="LHE293" s="42"/>
      <c r="LHF293" s="42"/>
      <c r="LHG293" s="42"/>
      <c r="LHH293" s="42"/>
      <c r="LHI293" s="42"/>
      <c r="LHJ293" s="42"/>
      <c r="LHK293" s="42"/>
      <c r="LHL293" s="42"/>
      <c r="LHM293" s="42"/>
      <c r="LHN293" s="42"/>
      <c r="LHO293" s="42"/>
      <c r="LHP293" s="42"/>
      <c r="LHQ293" s="42"/>
      <c r="LHR293" s="42"/>
      <c r="LHS293" s="42"/>
      <c r="LHT293" s="42"/>
      <c r="LHU293" s="42"/>
      <c r="LHV293" s="42"/>
      <c r="LHW293" s="42"/>
      <c r="LHX293" s="42"/>
      <c r="LHY293" s="42"/>
      <c r="LHZ293" s="42"/>
      <c r="LIA293" s="42"/>
      <c r="LIB293" s="42"/>
      <c r="LIC293" s="42"/>
      <c r="LID293" s="42"/>
      <c r="LIE293" s="42"/>
      <c r="LIF293" s="42"/>
      <c r="LIG293" s="42"/>
      <c r="LIH293" s="42"/>
      <c r="LII293" s="42"/>
      <c r="LIJ293" s="42"/>
      <c r="LIK293" s="42"/>
      <c r="LIL293" s="42"/>
      <c r="LIM293" s="42"/>
      <c r="LIN293" s="42"/>
      <c r="LIO293" s="42"/>
      <c r="LIP293" s="42"/>
      <c r="LIQ293" s="42"/>
      <c r="LIR293" s="42"/>
      <c r="LIS293" s="42"/>
      <c r="LIT293" s="42"/>
      <c r="LIU293" s="42"/>
      <c r="LIV293" s="42"/>
      <c r="LIW293" s="42"/>
      <c r="LIX293" s="42"/>
      <c r="LIY293" s="42"/>
      <c r="LIZ293" s="42"/>
      <c r="LJA293" s="42"/>
      <c r="LJB293" s="42"/>
      <c r="LJC293" s="42"/>
      <c r="LJD293" s="42"/>
      <c r="LJE293" s="42"/>
      <c r="LJF293" s="42"/>
      <c r="LJG293" s="42"/>
      <c r="LJH293" s="42"/>
      <c r="LJI293" s="42"/>
      <c r="LJJ293" s="42"/>
      <c r="LJK293" s="42"/>
      <c r="LJL293" s="42"/>
      <c r="LJM293" s="42"/>
      <c r="LJN293" s="42"/>
      <c r="LJO293" s="42"/>
      <c r="LJP293" s="42"/>
      <c r="LJQ293" s="42"/>
      <c r="LJR293" s="42"/>
      <c r="LJS293" s="42"/>
      <c r="LJT293" s="42"/>
      <c r="LJU293" s="42"/>
      <c r="LJV293" s="42"/>
      <c r="LJW293" s="42"/>
      <c r="LJX293" s="42"/>
      <c r="LJY293" s="42"/>
      <c r="LJZ293" s="42"/>
      <c r="LKA293" s="42"/>
      <c r="LKB293" s="42"/>
      <c r="LKC293" s="42"/>
      <c r="LKD293" s="42"/>
      <c r="LKE293" s="42"/>
      <c r="LKF293" s="42"/>
      <c r="LKG293" s="42"/>
      <c r="LKH293" s="42"/>
      <c r="LKI293" s="42"/>
      <c r="LKJ293" s="42"/>
      <c r="LKK293" s="42"/>
      <c r="LKL293" s="42"/>
      <c r="LKM293" s="42"/>
      <c r="LKN293" s="42"/>
      <c r="LKO293" s="42"/>
      <c r="LKP293" s="42"/>
      <c r="LKQ293" s="42"/>
      <c r="LKR293" s="42"/>
      <c r="LKS293" s="42"/>
      <c r="LKT293" s="42"/>
      <c r="LKU293" s="42"/>
      <c r="LKV293" s="42"/>
      <c r="LKW293" s="42"/>
      <c r="LKX293" s="42"/>
      <c r="LKY293" s="42"/>
      <c r="LKZ293" s="42"/>
      <c r="LLA293" s="42"/>
      <c r="LLB293" s="42"/>
      <c r="LLC293" s="42"/>
      <c r="LLD293" s="42"/>
      <c r="LLE293" s="42"/>
      <c r="LLF293" s="42"/>
      <c r="LLG293" s="42"/>
      <c r="LLH293" s="42"/>
      <c r="LLI293" s="42"/>
      <c r="LLJ293" s="42"/>
      <c r="LLK293" s="42"/>
      <c r="LLL293" s="42"/>
      <c r="LLM293" s="42"/>
      <c r="LLN293" s="42"/>
      <c r="LLO293" s="42"/>
      <c r="LLP293" s="42"/>
      <c r="LLQ293" s="42"/>
      <c r="LLR293" s="42"/>
      <c r="LLS293" s="42"/>
      <c r="LLT293" s="42"/>
      <c r="LLU293" s="42"/>
      <c r="LLV293" s="42"/>
      <c r="LLW293" s="42"/>
      <c r="LLX293" s="42"/>
      <c r="LLY293" s="42"/>
      <c r="LLZ293" s="42"/>
      <c r="LMA293" s="42"/>
      <c r="LMB293" s="42"/>
      <c r="LMC293" s="42"/>
      <c r="LMD293" s="42"/>
      <c r="LME293" s="42"/>
      <c r="LMF293" s="42"/>
      <c r="LMG293" s="42"/>
      <c r="LMH293" s="42"/>
      <c r="LMI293" s="42"/>
      <c r="LMJ293" s="42"/>
      <c r="LMK293" s="42"/>
      <c r="LML293" s="42"/>
      <c r="LMM293" s="42"/>
      <c r="LMN293" s="42"/>
      <c r="LMO293" s="42"/>
      <c r="LMP293" s="42"/>
      <c r="LMQ293" s="42"/>
      <c r="LMR293" s="42"/>
      <c r="LMS293" s="42"/>
      <c r="LMT293" s="42"/>
      <c r="LMU293" s="42"/>
      <c r="LMV293" s="42"/>
      <c r="LMW293" s="42"/>
      <c r="LMX293" s="42"/>
      <c r="LMY293" s="42"/>
      <c r="LMZ293" s="42"/>
      <c r="LNA293" s="42"/>
      <c r="LNB293" s="42"/>
      <c r="LNC293" s="42"/>
      <c r="LND293" s="42"/>
      <c r="LNE293" s="42"/>
      <c r="LNF293" s="42"/>
      <c r="LNG293" s="42"/>
      <c r="LNH293" s="42"/>
      <c r="LNI293" s="42"/>
      <c r="LNJ293" s="42"/>
      <c r="LNK293" s="42"/>
      <c r="LNL293" s="42"/>
      <c r="LNM293" s="42"/>
      <c r="LNN293" s="42"/>
      <c r="LNO293" s="42"/>
      <c r="LNP293" s="42"/>
      <c r="LNQ293" s="42"/>
      <c r="LNR293" s="42"/>
      <c r="LNS293" s="42"/>
      <c r="LNT293" s="42"/>
      <c r="LNU293" s="42"/>
      <c r="LNV293" s="42"/>
      <c r="LNW293" s="42"/>
      <c r="LNX293" s="42"/>
      <c r="LNY293" s="42"/>
      <c r="LNZ293" s="42"/>
      <c r="LOA293" s="42"/>
      <c r="LOB293" s="42"/>
      <c r="LOC293" s="42"/>
      <c r="LOD293" s="42"/>
      <c r="LOE293" s="42"/>
      <c r="LOF293" s="42"/>
      <c r="LOG293" s="42"/>
      <c r="LOH293" s="42"/>
      <c r="LOI293" s="42"/>
      <c r="LOJ293" s="42"/>
      <c r="LOK293" s="42"/>
      <c r="LOL293" s="42"/>
      <c r="LOM293" s="42"/>
      <c r="LON293" s="42"/>
      <c r="LOO293" s="42"/>
      <c r="LOP293" s="42"/>
      <c r="LOQ293" s="42"/>
      <c r="LOR293" s="42"/>
      <c r="LOS293" s="42"/>
      <c r="LOT293" s="42"/>
      <c r="LOU293" s="42"/>
      <c r="LOV293" s="42"/>
      <c r="LOW293" s="42"/>
      <c r="LOX293" s="42"/>
      <c r="LOY293" s="42"/>
      <c r="LOZ293" s="42"/>
      <c r="LPA293" s="42"/>
      <c r="LPB293" s="42"/>
      <c r="LPC293" s="42"/>
      <c r="LPD293" s="42"/>
      <c r="LPE293" s="42"/>
      <c r="LPF293" s="42"/>
      <c r="LPG293" s="42"/>
      <c r="LPH293" s="42"/>
      <c r="LPI293" s="42"/>
      <c r="LPJ293" s="42"/>
      <c r="LPK293" s="42"/>
      <c r="LPL293" s="42"/>
      <c r="LPM293" s="42"/>
      <c r="LPN293" s="42"/>
      <c r="LPO293" s="42"/>
      <c r="LPP293" s="42"/>
      <c r="LPQ293" s="42"/>
      <c r="LPR293" s="42"/>
      <c r="LPS293" s="42"/>
      <c r="LPT293" s="42"/>
      <c r="LPU293" s="42"/>
      <c r="LPV293" s="42"/>
      <c r="LPW293" s="42"/>
      <c r="LPX293" s="42"/>
      <c r="LPY293" s="42"/>
      <c r="LPZ293" s="42"/>
      <c r="LQA293" s="42"/>
      <c r="LQB293" s="42"/>
      <c r="LQC293" s="42"/>
      <c r="LQD293" s="42"/>
      <c r="LQE293" s="42"/>
      <c r="LQF293" s="42"/>
      <c r="LQG293" s="42"/>
      <c r="LQH293" s="42"/>
      <c r="LQI293" s="42"/>
      <c r="LQJ293" s="42"/>
      <c r="LQK293" s="42"/>
      <c r="LQL293" s="42"/>
      <c r="LQM293" s="42"/>
      <c r="LQN293" s="42"/>
      <c r="LQO293" s="42"/>
      <c r="LQP293" s="42"/>
      <c r="LQQ293" s="42"/>
      <c r="LQR293" s="42"/>
      <c r="LQS293" s="42"/>
      <c r="LQT293" s="42"/>
      <c r="LQU293" s="42"/>
      <c r="LQV293" s="42"/>
      <c r="LQW293" s="42"/>
      <c r="LQX293" s="42"/>
      <c r="LQY293" s="42"/>
      <c r="LQZ293" s="42"/>
      <c r="LRA293" s="42"/>
      <c r="LRB293" s="42"/>
      <c r="LRC293" s="42"/>
      <c r="LRD293" s="42"/>
      <c r="LRE293" s="42"/>
      <c r="LRF293" s="42"/>
      <c r="LRG293" s="42"/>
      <c r="LRH293" s="42"/>
      <c r="LRI293" s="42"/>
      <c r="LRJ293" s="42"/>
      <c r="LRK293" s="42"/>
      <c r="LRL293" s="42"/>
      <c r="LRM293" s="42"/>
      <c r="LRN293" s="42"/>
      <c r="LRO293" s="42"/>
      <c r="LRP293" s="42"/>
      <c r="LRQ293" s="42"/>
      <c r="LRR293" s="42"/>
      <c r="LRS293" s="42"/>
      <c r="LRT293" s="42"/>
      <c r="LRU293" s="42"/>
      <c r="LRV293" s="42"/>
      <c r="LRW293" s="42"/>
      <c r="LRX293" s="42"/>
      <c r="LRY293" s="42"/>
      <c r="LRZ293" s="42"/>
      <c r="LSA293" s="42"/>
      <c r="LSB293" s="42"/>
      <c r="LSC293" s="42"/>
      <c r="LSD293" s="42"/>
      <c r="LSE293" s="42"/>
      <c r="LSF293" s="42"/>
      <c r="LSG293" s="42"/>
      <c r="LSH293" s="42"/>
      <c r="LSI293" s="42"/>
      <c r="LSJ293" s="42"/>
      <c r="LSK293" s="42"/>
      <c r="LSL293" s="42"/>
      <c r="LSM293" s="42"/>
      <c r="LSN293" s="42"/>
      <c r="LSO293" s="42"/>
      <c r="LSP293" s="42"/>
      <c r="LSQ293" s="42"/>
      <c r="LSR293" s="42"/>
      <c r="LSS293" s="42"/>
      <c r="LST293" s="42"/>
      <c r="LSU293" s="42"/>
      <c r="LSV293" s="42"/>
      <c r="LSW293" s="42"/>
      <c r="LSX293" s="42"/>
      <c r="LSY293" s="42"/>
      <c r="LSZ293" s="42"/>
      <c r="LTA293" s="42"/>
      <c r="LTB293" s="42"/>
      <c r="LTC293" s="42"/>
      <c r="LTD293" s="42"/>
      <c r="LTE293" s="42"/>
      <c r="LTF293" s="42"/>
      <c r="LTG293" s="42"/>
      <c r="LTH293" s="42"/>
      <c r="LTI293" s="42"/>
      <c r="LTJ293" s="42"/>
      <c r="LTK293" s="42"/>
      <c r="LTL293" s="42"/>
      <c r="LTM293" s="42"/>
      <c r="LTN293" s="42"/>
      <c r="LTO293" s="42"/>
      <c r="LTP293" s="42"/>
      <c r="LTQ293" s="42"/>
      <c r="LTR293" s="42"/>
      <c r="LTS293" s="42"/>
      <c r="LTT293" s="42"/>
      <c r="LTU293" s="42"/>
      <c r="LTV293" s="42"/>
      <c r="LTW293" s="42"/>
      <c r="LTX293" s="42"/>
      <c r="LTY293" s="42"/>
      <c r="LTZ293" s="42"/>
      <c r="LUA293" s="42"/>
      <c r="LUB293" s="42"/>
      <c r="LUC293" s="42"/>
      <c r="LUD293" s="42"/>
      <c r="LUE293" s="42"/>
      <c r="LUF293" s="42"/>
      <c r="LUG293" s="42"/>
      <c r="LUH293" s="42"/>
      <c r="LUI293" s="42"/>
      <c r="LUJ293" s="42"/>
      <c r="LUK293" s="42"/>
      <c r="LUL293" s="42"/>
      <c r="LUM293" s="42"/>
      <c r="LUN293" s="42"/>
      <c r="LUO293" s="42"/>
      <c r="LUP293" s="42"/>
      <c r="LUQ293" s="42"/>
      <c r="LUR293" s="42"/>
      <c r="LUS293" s="42"/>
      <c r="LUT293" s="42"/>
      <c r="LUU293" s="42"/>
      <c r="LUV293" s="42"/>
      <c r="LUW293" s="42"/>
      <c r="LUX293" s="42"/>
      <c r="LUY293" s="42"/>
      <c r="LUZ293" s="42"/>
      <c r="LVA293" s="42"/>
      <c r="LVB293" s="42"/>
      <c r="LVC293" s="42"/>
      <c r="LVD293" s="42"/>
      <c r="LVE293" s="42"/>
      <c r="LVF293" s="42"/>
      <c r="LVG293" s="42"/>
      <c r="LVH293" s="42"/>
      <c r="LVI293" s="42"/>
      <c r="LVJ293" s="42"/>
      <c r="LVK293" s="42"/>
      <c r="LVL293" s="42"/>
      <c r="LVM293" s="42"/>
      <c r="LVN293" s="42"/>
      <c r="LVO293" s="42"/>
      <c r="LVP293" s="42"/>
      <c r="LVQ293" s="42"/>
      <c r="LVR293" s="42"/>
      <c r="LVS293" s="42"/>
      <c r="LVT293" s="42"/>
      <c r="LVU293" s="42"/>
      <c r="LVV293" s="42"/>
      <c r="LVW293" s="42"/>
      <c r="LVX293" s="42"/>
      <c r="LVY293" s="42"/>
      <c r="LVZ293" s="42"/>
      <c r="LWA293" s="42"/>
      <c r="LWB293" s="42"/>
      <c r="LWC293" s="42"/>
      <c r="LWD293" s="42"/>
      <c r="LWE293" s="42"/>
      <c r="LWF293" s="42"/>
      <c r="LWG293" s="42"/>
      <c r="LWH293" s="42"/>
      <c r="LWI293" s="42"/>
      <c r="LWJ293" s="42"/>
      <c r="LWK293" s="42"/>
      <c r="LWL293" s="42"/>
      <c r="LWM293" s="42"/>
      <c r="LWN293" s="42"/>
      <c r="LWO293" s="42"/>
      <c r="LWP293" s="42"/>
      <c r="LWQ293" s="42"/>
      <c r="LWR293" s="42"/>
      <c r="LWS293" s="42"/>
      <c r="LWT293" s="42"/>
      <c r="LWU293" s="42"/>
      <c r="LWV293" s="42"/>
      <c r="LWW293" s="42"/>
      <c r="LWX293" s="42"/>
      <c r="LWY293" s="42"/>
      <c r="LWZ293" s="42"/>
      <c r="LXA293" s="42"/>
      <c r="LXB293" s="42"/>
      <c r="LXC293" s="42"/>
      <c r="LXD293" s="42"/>
      <c r="LXE293" s="42"/>
      <c r="LXF293" s="42"/>
      <c r="LXG293" s="42"/>
      <c r="LXH293" s="42"/>
      <c r="LXI293" s="42"/>
      <c r="LXJ293" s="42"/>
      <c r="LXK293" s="42"/>
      <c r="LXL293" s="42"/>
      <c r="LXM293" s="42"/>
      <c r="LXN293" s="42"/>
      <c r="LXO293" s="42"/>
      <c r="LXP293" s="42"/>
      <c r="LXQ293" s="42"/>
      <c r="LXR293" s="42"/>
      <c r="LXS293" s="42"/>
      <c r="LXT293" s="42"/>
      <c r="LXU293" s="42"/>
      <c r="LXV293" s="42"/>
      <c r="LXW293" s="42"/>
      <c r="LXX293" s="42"/>
      <c r="LXY293" s="42"/>
      <c r="LXZ293" s="42"/>
      <c r="LYA293" s="42"/>
      <c r="LYB293" s="42"/>
      <c r="LYC293" s="42"/>
      <c r="LYD293" s="42"/>
      <c r="LYE293" s="42"/>
      <c r="LYF293" s="42"/>
      <c r="LYG293" s="42"/>
      <c r="LYH293" s="42"/>
      <c r="LYI293" s="42"/>
      <c r="LYJ293" s="42"/>
      <c r="LYK293" s="42"/>
      <c r="LYL293" s="42"/>
      <c r="LYM293" s="42"/>
      <c r="LYN293" s="42"/>
      <c r="LYO293" s="42"/>
      <c r="LYP293" s="42"/>
      <c r="LYQ293" s="42"/>
      <c r="LYR293" s="42"/>
      <c r="LYS293" s="42"/>
      <c r="LYT293" s="42"/>
      <c r="LYU293" s="42"/>
      <c r="LYV293" s="42"/>
      <c r="LYW293" s="42"/>
      <c r="LYX293" s="42"/>
      <c r="LYY293" s="42"/>
      <c r="LYZ293" s="42"/>
      <c r="LZA293" s="42"/>
      <c r="LZB293" s="42"/>
      <c r="LZC293" s="42"/>
      <c r="LZD293" s="42"/>
      <c r="LZE293" s="42"/>
      <c r="LZF293" s="42"/>
      <c r="LZG293" s="42"/>
      <c r="LZH293" s="42"/>
      <c r="LZI293" s="42"/>
      <c r="LZJ293" s="42"/>
      <c r="LZK293" s="42"/>
      <c r="LZL293" s="42"/>
      <c r="LZM293" s="42"/>
      <c r="LZN293" s="42"/>
      <c r="LZO293" s="42"/>
      <c r="LZP293" s="42"/>
      <c r="LZQ293" s="42"/>
      <c r="LZR293" s="42"/>
      <c r="LZS293" s="42"/>
      <c r="LZT293" s="42"/>
      <c r="LZU293" s="42"/>
      <c r="LZV293" s="42"/>
      <c r="LZW293" s="42"/>
      <c r="LZX293" s="42"/>
      <c r="LZY293" s="42"/>
      <c r="LZZ293" s="42"/>
      <c r="MAA293" s="42"/>
      <c r="MAB293" s="42"/>
      <c r="MAC293" s="42"/>
      <c r="MAD293" s="42"/>
      <c r="MAE293" s="42"/>
      <c r="MAF293" s="42"/>
      <c r="MAG293" s="42"/>
      <c r="MAH293" s="42"/>
      <c r="MAI293" s="42"/>
      <c r="MAJ293" s="42"/>
      <c r="MAK293" s="42"/>
      <c r="MAL293" s="42"/>
      <c r="MAM293" s="42"/>
      <c r="MAN293" s="42"/>
      <c r="MAO293" s="42"/>
      <c r="MAP293" s="42"/>
      <c r="MAQ293" s="42"/>
      <c r="MAR293" s="42"/>
      <c r="MAS293" s="42"/>
      <c r="MAT293" s="42"/>
      <c r="MAU293" s="42"/>
      <c r="MAV293" s="42"/>
      <c r="MAW293" s="42"/>
      <c r="MAX293" s="42"/>
      <c r="MAY293" s="42"/>
      <c r="MAZ293" s="42"/>
      <c r="MBA293" s="42"/>
      <c r="MBB293" s="42"/>
      <c r="MBC293" s="42"/>
      <c r="MBD293" s="42"/>
      <c r="MBE293" s="42"/>
      <c r="MBF293" s="42"/>
      <c r="MBG293" s="42"/>
      <c r="MBH293" s="42"/>
      <c r="MBI293" s="42"/>
      <c r="MBJ293" s="42"/>
      <c r="MBK293" s="42"/>
      <c r="MBL293" s="42"/>
      <c r="MBM293" s="42"/>
      <c r="MBN293" s="42"/>
      <c r="MBO293" s="42"/>
      <c r="MBP293" s="42"/>
      <c r="MBQ293" s="42"/>
      <c r="MBR293" s="42"/>
      <c r="MBS293" s="42"/>
      <c r="MBT293" s="42"/>
      <c r="MBU293" s="42"/>
      <c r="MBV293" s="42"/>
      <c r="MBW293" s="42"/>
      <c r="MBX293" s="42"/>
      <c r="MBY293" s="42"/>
      <c r="MBZ293" s="42"/>
      <c r="MCA293" s="42"/>
      <c r="MCB293" s="42"/>
      <c r="MCC293" s="42"/>
      <c r="MCD293" s="42"/>
      <c r="MCE293" s="42"/>
      <c r="MCF293" s="42"/>
      <c r="MCG293" s="42"/>
      <c r="MCH293" s="42"/>
      <c r="MCI293" s="42"/>
      <c r="MCJ293" s="42"/>
      <c r="MCK293" s="42"/>
      <c r="MCL293" s="42"/>
      <c r="MCM293" s="42"/>
      <c r="MCN293" s="42"/>
      <c r="MCO293" s="42"/>
      <c r="MCP293" s="42"/>
      <c r="MCQ293" s="42"/>
      <c r="MCR293" s="42"/>
      <c r="MCS293" s="42"/>
      <c r="MCT293" s="42"/>
      <c r="MCU293" s="42"/>
      <c r="MCV293" s="42"/>
      <c r="MCW293" s="42"/>
      <c r="MCX293" s="42"/>
      <c r="MCY293" s="42"/>
      <c r="MCZ293" s="42"/>
      <c r="MDA293" s="42"/>
      <c r="MDB293" s="42"/>
      <c r="MDC293" s="42"/>
      <c r="MDD293" s="42"/>
      <c r="MDE293" s="42"/>
      <c r="MDF293" s="42"/>
      <c r="MDG293" s="42"/>
      <c r="MDH293" s="42"/>
      <c r="MDI293" s="42"/>
      <c r="MDJ293" s="42"/>
      <c r="MDK293" s="42"/>
      <c r="MDL293" s="42"/>
      <c r="MDM293" s="42"/>
      <c r="MDN293" s="42"/>
      <c r="MDO293" s="42"/>
      <c r="MDP293" s="42"/>
      <c r="MDQ293" s="42"/>
      <c r="MDR293" s="42"/>
      <c r="MDS293" s="42"/>
      <c r="MDT293" s="42"/>
      <c r="MDU293" s="42"/>
      <c r="MDV293" s="42"/>
      <c r="MDW293" s="42"/>
      <c r="MDX293" s="42"/>
      <c r="MDY293" s="42"/>
      <c r="MDZ293" s="42"/>
      <c r="MEA293" s="42"/>
      <c r="MEB293" s="42"/>
      <c r="MEC293" s="42"/>
      <c r="MED293" s="42"/>
      <c r="MEE293" s="42"/>
      <c r="MEF293" s="42"/>
      <c r="MEG293" s="42"/>
      <c r="MEH293" s="42"/>
      <c r="MEI293" s="42"/>
      <c r="MEJ293" s="42"/>
      <c r="MEK293" s="42"/>
      <c r="MEL293" s="42"/>
      <c r="MEM293" s="42"/>
      <c r="MEN293" s="42"/>
      <c r="MEO293" s="42"/>
      <c r="MEP293" s="42"/>
      <c r="MEQ293" s="42"/>
      <c r="MER293" s="42"/>
      <c r="MES293" s="42"/>
      <c r="MET293" s="42"/>
      <c r="MEU293" s="42"/>
      <c r="MEV293" s="42"/>
      <c r="MEW293" s="42"/>
      <c r="MEX293" s="42"/>
      <c r="MEY293" s="42"/>
      <c r="MEZ293" s="42"/>
      <c r="MFA293" s="42"/>
      <c r="MFB293" s="42"/>
      <c r="MFC293" s="42"/>
      <c r="MFD293" s="42"/>
      <c r="MFE293" s="42"/>
      <c r="MFF293" s="42"/>
      <c r="MFG293" s="42"/>
      <c r="MFH293" s="42"/>
      <c r="MFI293" s="42"/>
      <c r="MFJ293" s="42"/>
      <c r="MFK293" s="42"/>
      <c r="MFL293" s="42"/>
      <c r="MFM293" s="42"/>
      <c r="MFN293" s="42"/>
      <c r="MFO293" s="42"/>
      <c r="MFP293" s="42"/>
      <c r="MFQ293" s="42"/>
      <c r="MFR293" s="42"/>
      <c r="MFS293" s="42"/>
      <c r="MFT293" s="42"/>
      <c r="MFU293" s="42"/>
      <c r="MFV293" s="42"/>
      <c r="MFW293" s="42"/>
      <c r="MFX293" s="42"/>
      <c r="MFY293" s="42"/>
      <c r="MFZ293" s="42"/>
      <c r="MGA293" s="42"/>
      <c r="MGB293" s="42"/>
      <c r="MGC293" s="42"/>
      <c r="MGD293" s="42"/>
      <c r="MGE293" s="42"/>
      <c r="MGF293" s="42"/>
      <c r="MGG293" s="42"/>
      <c r="MGH293" s="42"/>
      <c r="MGI293" s="42"/>
      <c r="MGJ293" s="42"/>
      <c r="MGK293" s="42"/>
      <c r="MGL293" s="42"/>
      <c r="MGM293" s="42"/>
      <c r="MGN293" s="42"/>
      <c r="MGO293" s="42"/>
      <c r="MGP293" s="42"/>
      <c r="MGQ293" s="42"/>
      <c r="MGR293" s="42"/>
      <c r="MGS293" s="42"/>
      <c r="MGT293" s="42"/>
      <c r="MGU293" s="42"/>
      <c r="MGV293" s="42"/>
      <c r="MGW293" s="42"/>
      <c r="MGX293" s="42"/>
      <c r="MGY293" s="42"/>
      <c r="MGZ293" s="42"/>
      <c r="MHA293" s="42"/>
      <c r="MHB293" s="42"/>
      <c r="MHC293" s="42"/>
      <c r="MHD293" s="42"/>
      <c r="MHE293" s="42"/>
      <c r="MHF293" s="42"/>
      <c r="MHG293" s="42"/>
      <c r="MHH293" s="42"/>
      <c r="MHI293" s="42"/>
      <c r="MHJ293" s="42"/>
      <c r="MHK293" s="42"/>
      <c r="MHL293" s="42"/>
      <c r="MHM293" s="42"/>
      <c r="MHN293" s="42"/>
      <c r="MHO293" s="42"/>
      <c r="MHP293" s="42"/>
      <c r="MHQ293" s="42"/>
      <c r="MHR293" s="42"/>
      <c r="MHS293" s="42"/>
      <c r="MHT293" s="42"/>
      <c r="MHU293" s="42"/>
      <c r="MHV293" s="42"/>
      <c r="MHW293" s="42"/>
      <c r="MHX293" s="42"/>
      <c r="MHY293" s="42"/>
      <c r="MHZ293" s="42"/>
      <c r="MIA293" s="42"/>
      <c r="MIB293" s="42"/>
      <c r="MIC293" s="42"/>
      <c r="MID293" s="42"/>
      <c r="MIE293" s="42"/>
      <c r="MIF293" s="42"/>
      <c r="MIG293" s="42"/>
      <c r="MIH293" s="42"/>
      <c r="MII293" s="42"/>
      <c r="MIJ293" s="42"/>
      <c r="MIK293" s="42"/>
      <c r="MIL293" s="42"/>
      <c r="MIM293" s="42"/>
      <c r="MIN293" s="42"/>
      <c r="MIO293" s="42"/>
      <c r="MIP293" s="42"/>
      <c r="MIQ293" s="42"/>
      <c r="MIR293" s="42"/>
      <c r="MIS293" s="42"/>
      <c r="MIT293" s="42"/>
      <c r="MIU293" s="42"/>
      <c r="MIV293" s="42"/>
      <c r="MIW293" s="42"/>
      <c r="MIX293" s="42"/>
      <c r="MIY293" s="42"/>
      <c r="MIZ293" s="42"/>
      <c r="MJA293" s="42"/>
      <c r="MJB293" s="42"/>
      <c r="MJC293" s="42"/>
      <c r="MJD293" s="42"/>
      <c r="MJE293" s="42"/>
      <c r="MJF293" s="42"/>
      <c r="MJG293" s="42"/>
      <c r="MJH293" s="42"/>
      <c r="MJI293" s="42"/>
      <c r="MJJ293" s="42"/>
      <c r="MJK293" s="42"/>
      <c r="MJL293" s="42"/>
      <c r="MJM293" s="42"/>
      <c r="MJN293" s="42"/>
      <c r="MJO293" s="42"/>
      <c r="MJP293" s="42"/>
      <c r="MJQ293" s="42"/>
      <c r="MJR293" s="42"/>
      <c r="MJS293" s="42"/>
      <c r="MJT293" s="42"/>
      <c r="MJU293" s="42"/>
      <c r="MJV293" s="42"/>
      <c r="MJW293" s="42"/>
      <c r="MJX293" s="42"/>
      <c r="MJY293" s="42"/>
      <c r="MJZ293" s="42"/>
      <c r="MKA293" s="42"/>
      <c r="MKB293" s="42"/>
      <c r="MKC293" s="42"/>
      <c r="MKD293" s="42"/>
      <c r="MKE293" s="42"/>
      <c r="MKF293" s="42"/>
      <c r="MKG293" s="42"/>
      <c r="MKH293" s="42"/>
      <c r="MKI293" s="42"/>
      <c r="MKJ293" s="42"/>
      <c r="MKK293" s="42"/>
      <c r="MKL293" s="42"/>
      <c r="MKM293" s="42"/>
      <c r="MKN293" s="42"/>
      <c r="MKO293" s="42"/>
      <c r="MKP293" s="42"/>
      <c r="MKQ293" s="42"/>
      <c r="MKR293" s="42"/>
      <c r="MKS293" s="42"/>
      <c r="MKT293" s="42"/>
      <c r="MKU293" s="42"/>
      <c r="MKV293" s="42"/>
      <c r="MKW293" s="42"/>
      <c r="MKX293" s="42"/>
      <c r="MKY293" s="42"/>
      <c r="MKZ293" s="42"/>
      <c r="MLA293" s="42"/>
      <c r="MLB293" s="42"/>
      <c r="MLC293" s="42"/>
      <c r="MLD293" s="42"/>
      <c r="MLE293" s="42"/>
      <c r="MLF293" s="42"/>
      <c r="MLG293" s="42"/>
      <c r="MLH293" s="42"/>
      <c r="MLI293" s="42"/>
      <c r="MLJ293" s="42"/>
      <c r="MLK293" s="42"/>
      <c r="MLL293" s="42"/>
      <c r="MLM293" s="42"/>
      <c r="MLN293" s="42"/>
      <c r="MLO293" s="42"/>
      <c r="MLP293" s="42"/>
      <c r="MLQ293" s="42"/>
      <c r="MLR293" s="42"/>
      <c r="MLS293" s="42"/>
      <c r="MLT293" s="42"/>
      <c r="MLU293" s="42"/>
      <c r="MLV293" s="42"/>
      <c r="MLW293" s="42"/>
      <c r="MLX293" s="42"/>
      <c r="MLY293" s="42"/>
      <c r="MLZ293" s="42"/>
      <c r="MMA293" s="42"/>
      <c r="MMB293" s="42"/>
      <c r="MMC293" s="42"/>
      <c r="MMD293" s="42"/>
      <c r="MME293" s="42"/>
      <c r="MMF293" s="42"/>
      <c r="MMG293" s="42"/>
      <c r="MMH293" s="42"/>
      <c r="MMI293" s="42"/>
      <c r="MMJ293" s="42"/>
      <c r="MMK293" s="42"/>
      <c r="MML293" s="42"/>
      <c r="MMM293" s="42"/>
      <c r="MMN293" s="42"/>
      <c r="MMO293" s="42"/>
      <c r="MMP293" s="42"/>
      <c r="MMQ293" s="42"/>
      <c r="MMR293" s="42"/>
      <c r="MMS293" s="42"/>
      <c r="MMT293" s="42"/>
      <c r="MMU293" s="42"/>
      <c r="MMV293" s="42"/>
      <c r="MMW293" s="42"/>
      <c r="MMX293" s="42"/>
      <c r="MMY293" s="42"/>
      <c r="MMZ293" s="42"/>
      <c r="MNA293" s="42"/>
      <c r="MNB293" s="42"/>
      <c r="MNC293" s="42"/>
      <c r="MND293" s="42"/>
      <c r="MNE293" s="42"/>
      <c r="MNF293" s="42"/>
      <c r="MNG293" s="42"/>
      <c r="MNH293" s="42"/>
      <c r="MNI293" s="42"/>
      <c r="MNJ293" s="42"/>
      <c r="MNK293" s="42"/>
      <c r="MNL293" s="42"/>
      <c r="MNM293" s="42"/>
      <c r="MNN293" s="42"/>
      <c r="MNO293" s="42"/>
      <c r="MNP293" s="42"/>
      <c r="MNQ293" s="42"/>
      <c r="MNR293" s="42"/>
      <c r="MNS293" s="42"/>
      <c r="MNT293" s="42"/>
      <c r="MNU293" s="42"/>
      <c r="MNV293" s="42"/>
      <c r="MNW293" s="42"/>
      <c r="MNX293" s="42"/>
      <c r="MNY293" s="42"/>
      <c r="MNZ293" s="42"/>
      <c r="MOA293" s="42"/>
      <c r="MOB293" s="42"/>
      <c r="MOC293" s="42"/>
      <c r="MOD293" s="42"/>
      <c r="MOE293" s="42"/>
      <c r="MOF293" s="42"/>
      <c r="MOG293" s="42"/>
      <c r="MOH293" s="42"/>
      <c r="MOI293" s="42"/>
      <c r="MOJ293" s="42"/>
      <c r="MOK293" s="42"/>
      <c r="MOL293" s="42"/>
      <c r="MOM293" s="42"/>
      <c r="MON293" s="42"/>
      <c r="MOO293" s="42"/>
      <c r="MOP293" s="42"/>
      <c r="MOQ293" s="42"/>
      <c r="MOR293" s="42"/>
      <c r="MOS293" s="42"/>
      <c r="MOT293" s="42"/>
      <c r="MOU293" s="42"/>
      <c r="MOV293" s="42"/>
      <c r="MOW293" s="42"/>
      <c r="MOX293" s="42"/>
      <c r="MOY293" s="42"/>
      <c r="MOZ293" s="42"/>
      <c r="MPA293" s="42"/>
      <c r="MPB293" s="42"/>
      <c r="MPC293" s="42"/>
      <c r="MPD293" s="42"/>
      <c r="MPE293" s="42"/>
      <c r="MPF293" s="42"/>
      <c r="MPG293" s="42"/>
      <c r="MPH293" s="42"/>
      <c r="MPI293" s="42"/>
      <c r="MPJ293" s="42"/>
      <c r="MPK293" s="42"/>
      <c r="MPL293" s="42"/>
      <c r="MPM293" s="42"/>
      <c r="MPN293" s="42"/>
      <c r="MPO293" s="42"/>
      <c r="MPP293" s="42"/>
      <c r="MPQ293" s="42"/>
      <c r="MPR293" s="42"/>
      <c r="MPS293" s="42"/>
      <c r="MPT293" s="42"/>
      <c r="MPU293" s="42"/>
      <c r="MPV293" s="42"/>
      <c r="MPW293" s="42"/>
      <c r="MPX293" s="42"/>
      <c r="MPY293" s="42"/>
      <c r="MPZ293" s="42"/>
      <c r="MQA293" s="42"/>
      <c r="MQB293" s="42"/>
      <c r="MQC293" s="42"/>
      <c r="MQD293" s="42"/>
      <c r="MQE293" s="42"/>
      <c r="MQF293" s="42"/>
      <c r="MQG293" s="42"/>
      <c r="MQH293" s="42"/>
      <c r="MQI293" s="42"/>
      <c r="MQJ293" s="42"/>
      <c r="MQK293" s="42"/>
      <c r="MQL293" s="42"/>
      <c r="MQM293" s="42"/>
      <c r="MQN293" s="42"/>
      <c r="MQO293" s="42"/>
      <c r="MQP293" s="42"/>
      <c r="MQQ293" s="42"/>
      <c r="MQR293" s="42"/>
      <c r="MQS293" s="42"/>
      <c r="MQT293" s="42"/>
      <c r="MQU293" s="42"/>
      <c r="MQV293" s="42"/>
      <c r="MQW293" s="42"/>
      <c r="MQX293" s="42"/>
      <c r="MQY293" s="42"/>
      <c r="MQZ293" s="42"/>
      <c r="MRA293" s="42"/>
      <c r="MRB293" s="42"/>
      <c r="MRC293" s="42"/>
      <c r="MRD293" s="42"/>
      <c r="MRE293" s="42"/>
      <c r="MRF293" s="42"/>
      <c r="MRG293" s="42"/>
      <c r="MRH293" s="42"/>
      <c r="MRI293" s="42"/>
      <c r="MRJ293" s="42"/>
      <c r="MRK293" s="42"/>
      <c r="MRL293" s="42"/>
      <c r="MRM293" s="42"/>
      <c r="MRN293" s="42"/>
      <c r="MRO293" s="42"/>
      <c r="MRP293" s="42"/>
      <c r="MRQ293" s="42"/>
      <c r="MRR293" s="42"/>
      <c r="MRS293" s="42"/>
      <c r="MRT293" s="42"/>
      <c r="MRU293" s="42"/>
      <c r="MRV293" s="42"/>
      <c r="MRW293" s="42"/>
      <c r="MRX293" s="42"/>
      <c r="MRY293" s="42"/>
      <c r="MRZ293" s="42"/>
      <c r="MSA293" s="42"/>
      <c r="MSB293" s="42"/>
      <c r="MSC293" s="42"/>
      <c r="MSD293" s="42"/>
      <c r="MSE293" s="42"/>
      <c r="MSF293" s="42"/>
      <c r="MSG293" s="42"/>
      <c r="MSH293" s="42"/>
      <c r="MSI293" s="42"/>
      <c r="MSJ293" s="42"/>
      <c r="MSK293" s="42"/>
      <c r="MSL293" s="42"/>
      <c r="MSM293" s="42"/>
      <c r="MSN293" s="42"/>
      <c r="MSO293" s="42"/>
      <c r="MSP293" s="42"/>
      <c r="MSQ293" s="42"/>
      <c r="MSR293" s="42"/>
      <c r="MSS293" s="42"/>
      <c r="MST293" s="42"/>
      <c r="MSU293" s="42"/>
      <c r="MSV293" s="42"/>
      <c r="MSW293" s="42"/>
      <c r="MSX293" s="42"/>
      <c r="MSY293" s="42"/>
      <c r="MSZ293" s="42"/>
      <c r="MTA293" s="42"/>
      <c r="MTB293" s="42"/>
      <c r="MTC293" s="42"/>
      <c r="MTD293" s="42"/>
      <c r="MTE293" s="42"/>
      <c r="MTF293" s="42"/>
      <c r="MTG293" s="42"/>
      <c r="MTH293" s="42"/>
      <c r="MTI293" s="42"/>
      <c r="MTJ293" s="42"/>
      <c r="MTK293" s="42"/>
      <c r="MTL293" s="42"/>
      <c r="MTM293" s="42"/>
      <c r="MTN293" s="42"/>
      <c r="MTO293" s="42"/>
      <c r="MTP293" s="42"/>
      <c r="MTQ293" s="42"/>
      <c r="MTR293" s="42"/>
      <c r="MTS293" s="42"/>
      <c r="MTT293" s="42"/>
      <c r="MTU293" s="42"/>
      <c r="MTV293" s="42"/>
      <c r="MTW293" s="42"/>
      <c r="MTX293" s="42"/>
      <c r="MTY293" s="42"/>
      <c r="MTZ293" s="42"/>
      <c r="MUA293" s="42"/>
      <c r="MUB293" s="42"/>
      <c r="MUC293" s="42"/>
      <c r="MUD293" s="42"/>
      <c r="MUE293" s="42"/>
      <c r="MUF293" s="42"/>
      <c r="MUG293" s="42"/>
      <c r="MUH293" s="42"/>
      <c r="MUI293" s="42"/>
      <c r="MUJ293" s="42"/>
      <c r="MUK293" s="42"/>
      <c r="MUL293" s="42"/>
      <c r="MUM293" s="42"/>
      <c r="MUN293" s="42"/>
      <c r="MUO293" s="42"/>
      <c r="MUP293" s="42"/>
      <c r="MUQ293" s="42"/>
      <c r="MUR293" s="42"/>
      <c r="MUS293" s="42"/>
      <c r="MUT293" s="42"/>
      <c r="MUU293" s="42"/>
      <c r="MUV293" s="42"/>
      <c r="MUW293" s="42"/>
      <c r="MUX293" s="42"/>
      <c r="MUY293" s="42"/>
      <c r="MUZ293" s="42"/>
      <c r="MVA293" s="42"/>
      <c r="MVB293" s="42"/>
      <c r="MVC293" s="42"/>
      <c r="MVD293" s="42"/>
      <c r="MVE293" s="42"/>
      <c r="MVF293" s="42"/>
      <c r="MVG293" s="42"/>
      <c r="MVH293" s="42"/>
      <c r="MVI293" s="42"/>
      <c r="MVJ293" s="42"/>
      <c r="MVK293" s="42"/>
      <c r="MVL293" s="42"/>
      <c r="MVM293" s="42"/>
      <c r="MVN293" s="42"/>
      <c r="MVO293" s="42"/>
      <c r="MVP293" s="42"/>
      <c r="MVQ293" s="42"/>
      <c r="MVR293" s="42"/>
      <c r="MVS293" s="42"/>
      <c r="MVT293" s="42"/>
      <c r="MVU293" s="42"/>
      <c r="MVV293" s="42"/>
      <c r="MVW293" s="42"/>
      <c r="MVX293" s="42"/>
      <c r="MVY293" s="42"/>
      <c r="MVZ293" s="42"/>
      <c r="MWA293" s="42"/>
      <c r="MWB293" s="42"/>
      <c r="MWC293" s="42"/>
      <c r="MWD293" s="42"/>
      <c r="MWE293" s="42"/>
      <c r="MWF293" s="42"/>
      <c r="MWG293" s="42"/>
      <c r="MWH293" s="42"/>
      <c r="MWI293" s="42"/>
      <c r="MWJ293" s="42"/>
      <c r="MWK293" s="42"/>
      <c r="MWL293" s="42"/>
      <c r="MWM293" s="42"/>
      <c r="MWN293" s="42"/>
      <c r="MWO293" s="42"/>
      <c r="MWP293" s="42"/>
      <c r="MWQ293" s="42"/>
      <c r="MWR293" s="42"/>
      <c r="MWS293" s="42"/>
      <c r="MWT293" s="42"/>
      <c r="MWU293" s="42"/>
      <c r="MWV293" s="42"/>
      <c r="MWW293" s="42"/>
      <c r="MWX293" s="42"/>
      <c r="MWY293" s="42"/>
      <c r="MWZ293" s="42"/>
      <c r="MXA293" s="42"/>
      <c r="MXB293" s="42"/>
      <c r="MXC293" s="42"/>
      <c r="MXD293" s="42"/>
      <c r="MXE293" s="42"/>
      <c r="MXF293" s="42"/>
      <c r="MXG293" s="42"/>
      <c r="MXH293" s="42"/>
      <c r="MXI293" s="42"/>
      <c r="MXJ293" s="42"/>
      <c r="MXK293" s="42"/>
      <c r="MXL293" s="42"/>
      <c r="MXM293" s="42"/>
      <c r="MXN293" s="42"/>
      <c r="MXO293" s="42"/>
      <c r="MXP293" s="42"/>
      <c r="MXQ293" s="42"/>
      <c r="MXR293" s="42"/>
      <c r="MXS293" s="42"/>
      <c r="MXT293" s="42"/>
      <c r="MXU293" s="42"/>
      <c r="MXV293" s="42"/>
      <c r="MXW293" s="42"/>
      <c r="MXX293" s="42"/>
      <c r="MXY293" s="42"/>
      <c r="MXZ293" s="42"/>
      <c r="MYA293" s="42"/>
      <c r="MYB293" s="42"/>
      <c r="MYC293" s="42"/>
      <c r="MYD293" s="42"/>
      <c r="MYE293" s="42"/>
      <c r="MYF293" s="42"/>
      <c r="MYG293" s="42"/>
      <c r="MYH293" s="42"/>
      <c r="MYI293" s="42"/>
      <c r="MYJ293" s="42"/>
      <c r="MYK293" s="42"/>
      <c r="MYL293" s="42"/>
      <c r="MYM293" s="42"/>
      <c r="MYN293" s="42"/>
      <c r="MYO293" s="42"/>
      <c r="MYP293" s="42"/>
      <c r="MYQ293" s="42"/>
      <c r="MYR293" s="42"/>
      <c r="MYS293" s="42"/>
      <c r="MYT293" s="42"/>
      <c r="MYU293" s="42"/>
      <c r="MYV293" s="42"/>
      <c r="MYW293" s="42"/>
      <c r="MYX293" s="42"/>
      <c r="MYY293" s="42"/>
      <c r="MYZ293" s="42"/>
      <c r="MZA293" s="42"/>
      <c r="MZB293" s="42"/>
      <c r="MZC293" s="42"/>
      <c r="MZD293" s="42"/>
      <c r="MZE293" s="42"/>
      <c r="MZF293" s="42"/>
      <c r="MZG293" s="42"/>
      <c r="MZH293" s="42"/>
      <c r="MZI293" s="42"/>
      <c r="MZJ293" s="42"/>
      <c r="MZK293" s="42"/>
      <c r="MZL293" s="42"/>
      <c r="MZM293" s="42"/>
      <c r="MZN293" s="42"/>
      <c r="MZO293" s="42"/>
      <c r="MZP293" s="42"/>
      <c r="MZQ293" s="42"/>
      <c r="MZR293" s="42"/>
      <c r="MZS293" s="42"/>
      <c r="MZT293" s="42"/>
      <c r="MZU293" s="42"/>
      <c r="MZV293" s="42"/>
      <c r="MZW293" s="42"/>
      <c r="MZX293" s="42"/>
      <c r="MZY293" s="42"/>
      <c r="MZZ293" s="42"/>
      <c r="NAA293" s="42"/>
      <c r="NAB293" s="42"/>
      <c r="NAC293" s="42"/>
      <c r="NAD293" s="42"/>
      <c r="NAE293" s="42"/>
      <c r="NAF293" s="42"/>
      <c r="NAG293" s="42"/>
      <c r="NAH293" s="42"/>
      <c r="NAI293" s="42"/>
      <c r="NAJ293" s="42"/>
      <c r="NAK293" s="42"/>
      <c r="NAL293" s="42"/>
      <c r="NAM293" s="42"/>
      <c r="NAN293" s="42"/>
      <c r="NAO293" s="42"/>
      <c r="NAP293" s="42"/>
      <c r="NAQ293" s="42"/>
      <c r="NAR293" s="42"/>
      <c r="NAS293" s="42"/>
      <c r="NAT293" s="42"/>
      <c r="NAU293" s="42"/>
      <c r="NAV293" s="42"/>
      <c r="NAW293" s="42"/>
      <c r="NAX293" s="42"/>
      <c r="NAY293" s="42"/>
      <c r="NAZ293" s="42"/>
      <c r="NBA293" s="42"/>
      <c r="NBB293" s="42"/>
      <c r="NBC293" s="42"/>
      <c r="NBD293" s="42"/>
      <c r="NBE293" s="42"/>
      <c r="NBF293" s="42"/>
      <c r="NBG293" s="42"/>
      <c r="NBH293" s="42"/>
      <c r="NBI293" s="42"/>
      <c r="NBJ293" s="42"/>
      <c r="NBK293" s="42"/>
      <c r="NBL293" s="42"/>
      <c r="NBM293" s="42"/>
      <c r="NBN293" s="42"/>
      <c r="NBO293" s="42"/>
      <c r="NBP293" s="42"/>
      <c r="NBQ293" s="42"/>
      <c r="NBR293" s="42"/>
      <c r="NBS293" s="42"/>
      <c r="NBT293" s="42"/>
      <c r="NBU293" s="42"/>
      <c r="NBV293" s="42"/>
      <c r="NBW293" s="42"/>
      <c r="NBX293" s="42"/>
      <c r="NBY293" s="42"/>
      <c r="NBZ293" s="42"/>
      <c r="NCA293" s="42"/>
      <c r="NCB293" s="42"/>
      <c r="NCC293" s="42"/>
      <c r="NCD293" s="42"/>
      <c r="NCE293" s="42"/>
      <c r="NCF293" s="42"/>
      <c r="NCG293" s="42"/>
      <c r="NCH293" s="42"/>
      <c r="NCI293" s="42"/>
      <c r="NCJ293" s="42"/>
      <c r="NCK293" s="42"/>
      <c r="NCL293" s="42"/>
      <c r="NCM293" s="42"/>
      <c r="NCN293" s="42"/>
      <c r="NCO293" s="42"/>
      <c r="NCP293" s="42"/>
      <c r="NCQ293" s="42"/>
      <c r="NCR293" s="42"/>
      <c r="NCS293" s="42"/>
      <c r="NCT293" s="42"/>
      <c r="NCU293" s="42"/>
      <c r="NCV293" s="42"/>
      <c r="NCW293" s="42"/>
      <c r="NCX293" s="42"/>
      <c r="NCY293" s="42"/>
      <c r="NCZ293" s="42"/>
      <c r="NDA293" s="42"/>
      <c r="NDB293" s="42"/>
      <c r="NDC293" s="42"/>
      <c r="NDD293" s="42"/>
      <c r="NDE293" s="42"/>
      <c r="NDF293" s="42"/>
      <c r="NDG293" s="42"/>
      <c r="NDH293" s="42"/>
      <c r="NDI293" s="42"/>
      <c r="NDJ293" s="42"/>
      <c r="NDK293" s="42"/>
      <c r="NDL293" s="42"/>
      <c r="NDM293" s="42"/>
      <c r="NDN293" s="42"/>
      <c r="NDO293" s="42"/>
      <c r="NDP293" s="42"/>
      <c r="NDQ293" s="42"/>
      <c r="NDR293" s="42"/>
      <c r="NDS293" s="42"/>
      <c r="NDT293" s="42"/>
      <c r="NDU293" s="42"/>
      <c r="NDV293" s="42"/>
      <c r="NDW293" s="42"/>
      <c r="NDX293" s="42"/>
      <c r="NDY293" s="42"/>
      <c r="NDZ293" s="42"/>
      <c r="NEA293" s="42"/>
      <c r="NEB293" s="42"/>
      <c r="NEC293" s="42"/>
      <c r="NED293" s="42"/>
      <c r="NEE293" s="42"/>
      <c r="NEF293" s="42"/>
      <c r="NEG293" s="42"/>
      <c r="NEH293" s="42"/>
      <c r="NEI293" s="42"/>
      <c r="NEJ293" s="42"/>
      <c r="NEK293" s="42"/>
      <c r="NEL293" s="42"/>
      <c r="NEM293" s="42"/>
      <c r="NEN293" s="42"/>
      <c r="NEO293" s="42"/>
      <c r="NEP293" s="42"/>
      <c r="NEQ293" s="42"/>
      <c r="NER293" s="42"/>
      <c r="NES293" s="42"/>
      <c r="NET293" s="42"/>
      <c r="NEU293" s="42"/>
      <c r="NEV293" s="42"/>
      <c r="NEW293" s="42"/>
      <c r="NEX293" s="42"/>
      <c r="NEY293" s="42"/>
      <c r="NEZ293" s="42"/>
      <c r="NFA293" s="42"/>
      <c r="NFB293" s="42"/>
      <c r="NFC293" s="42"/>
      <c r="NFD293" s="42"/>
      <c r="NFE293" s="42"/>
      <c r="NFF293" s="42"/>
      <c r="NFG293" s="42"/>
      <c r="NFH293" s="42"/>
      <c r="NFI293" s="42"/>
      <c r="NFJ293" s="42"/>
      <c r="NFK293" s="42"/>
      <c r="NFL293" s="42"/>
      <c r="NFM293" s="42"/>
      <c r="NFN293" s="42"/>
      <c r="NFO293" s="42"/>
      <c r="NFP293" s="42"/>
      <c r="NFQ293" s="42"/>
      <c r="NFR293" s="42"/>
      <c r="NFS293" s="42"/>
      <c r="NFT293" s="42"/>
      <c r="NFU293" s="42"/>
      <c r="NFV293" s="42"/>
      <c r="NFW293" s="42"/>
      <c r="NFX293" s="42"/>
      <c r="NFY293" s="42"/>
      <c r="NFZ293" s="42"/>
      <c r="NGA293" s="42"/>
      <c r="NGB293" s="42"/>
      <c r="NGC293" s="42"/>
      <c r="NGD293" s="42"/>
      <c r="NGE293" s="42"/>
      <c r="NGF293" s="42"/>
      <c r="NGG293" s="42"/>
      <c r="NGH293" s="42"/>
      <c r="NGI293" s="42"/>
      <c r="NGJ293" s="42"/>
      <c r="NGK293" s="42"/>
      <c r="NGL293" s="42"/>
      <c r="NGM293" s="42"/>
      <c r="NGN293" s="42"/>
      <c r="NGO293" s="42"/>
      <c r="NGP293" s="42"/>
      <c r="NGQ293" s="42"/>
      <c r="NGR293" s="42"/>
      <c r="NGS293" s="42"/>
      <c r="NGT293" s="42"/>
      <c r="NGU293" s="42"/>
      <c r="NGV293" s="42"/>
      <c r="NGW293" s="42"/>
      <c r="NGX293" s="42"/>
      <c r="NGY293" s="42"/>
      <c r="NGZ293" s="42"/>
      <c r="NHA293" s="42"/>
      <c r="NHB293" s="42"/>
      <c r="NHC293" s="42"/>
      <c r="NHD293" s="42"/>
      <c r="NHE293" s="42"/>
      <c r="NHF293" s="42"/>
      <c r="NHG293" s="42"/>
      <c r="NHH293" s="42"/>
      <c r="NHI293" s="42"/>
      <c r="NHJ293" s="42"/>
      <c r="NHK293" s="42"/>
      <c r="NHL293" s="42"/>
      <c r="NHM293" s="42"/>
      <c r="NHN293" s="42"/>
      <c r="NHO293" s="42"/>
      <c r="NHP293" s="42"/>
      <c r="NHQ293" s="42"/>
      <c r="NHR293" s="42"/>
      <c r="NHS293" s="42"/>
      <c r="NHT293" s="42"/>
      <c r="NHU293" s="42"/>
      <c r="NHV293" s="42"/>
      <c r="NHW293" s="42"/>
      <c r="NHX293" s="42"/>
      <c r="NHY293" s="42"/>
      <c r="NHZ293" s="42"/>
      <c r="NIA293" s="42"/>
      <c r="NIB293" s="42"/>
      <c r="NIC293" s="42"/>
      <c r="NID293" s="42"/>
      <c r="NIE293" s="42"/>
      <c r="NIF293" s="42"/>
      <c r="NIG293" s="42"/>
      <c r="NIH293" s="42"/>
      <c r="NII293" s="42"/>
      <c r="NIJ293" s="42"/>
      <c r="NIK293" s="42"/>
      <c r="NIL293" s="42"/>
      <c r="NIM293" s="42"/>
      <c r="NIN293" s="42"/>
      <c r="NIO293" s="42"/>
      <c r="NIP293" s="42"/>
      <c r="NIQ293" s="42"/>
      <c r="NIR293" s="42"/>
      <c r="NIS293" s="42"/>
      <c r="NIT293" s="42"/>
      <c r="NIU293" s="42"/>
      <c r="NIV293" s="42"/>
      <c r="NIW293" s="42"/>
      <c r="NIX293" s="42"/>
      <c r="NIY293" s="42"/>
      <c r="NIZ293" s="42"/>
      <c r="NJA293" s="42"/>
      <c r="NJB293" s="42"/>
      <c r="NJC293" s="42"/>
      <c r="NJD293" s="42"/>
      <c r="NJE293" s="42"/>
      <c r="NJF293" s="42"/>
      <c r="NJG293" s="42"/>
      <c r="NJH293" s="42"/>
      <c r="NJI293" s="42"/>
      <c r="NJJ293" s="42"/>
      <c r="NJK293" s="42"/>
      <c r="NJL293" s="42"/>
      <c r="NJM293" s="42"/>
      <c r="NJN293" s="42"/>
      <c r="NJO293" s="42"/>
      <c r="NJP293" s="42"/>
      <c r="NJQ293" s="42"/>
      <c r="NJR293" s="42"/>
      <c r="NJS293" s="42"/>
      <c r="NJT293" s="42"/>
      <c r="NJU293" s="42"/>
      <c r="NJV293" s="42"/>
      <c r="NJW293" s="42"/>
      <c r="NJX293" s="42"/>
      <c r="NJY293" s="42"/>
      <c r="NJZ293" s="42"/>
      <c r="NKA293" s="42"/>
      <c r="NKB293" s="42"/>
      <c r="NKC293" s="42"/>
      <c r="NKD293" s="42"/>
      <c r="NKE293" s="42"/>
      <c r="NKF293" s="42"/>
      <c r="NKG293" s="42"/>
      <c r="NKH293" s="42"/>
      <c r="NKI293" s="42"/>
      <c r="NKJ293" s="42"/>
      <c r="NKK293" s="42"/>
      <c r="NKL293" s="42"/>
      <c r="NKM293" s="42"/>
      <c r="NKN293" s="42"/>
      <c r="NKO293" s="42"/>
      <c r="NKP293" s="42"/>
      <c r="NKQ293" s="42"/>
      <c r="NKR293" s="42"/>
      <c r="NKS293" s="42"/>
      <c r="NKT293" s="42"/>
      <c r="NKU293" s="42"/>
      <c r="NKV293" s="42"/>
      <c r="NKW293" s="42"/>
      <c r="NKX293" s="42"/>
      <c r="NKY293" s="42"/>
      <c r="NKZ293" s="42"/>
      <c r="NLA293" s="42"/>
      <c r="NLB293" s="42"/>
      <c r="NLC293" s="42"/>
      <c r="NLD293" s="42"/>
      <c r="NLE293" s="42"/>
      <c r="NLF293" s="42"/>
      <c r="NLG293" s="42"/>
      <c r="NLH293" s="42"/>
      <c r="NLI293" s="42"/>
      <c r="NLJ293" s="42"/>
      <c r="NLK293" s="42"/>
      <c r="NLL293" s="42"/>
      <c r="NLM293" s="42"/>
      <c r="NLN293" s="42"/>
      <c r="NLO293" s="42"/>
      <c r="NLP293" s="42"/>
      <c r="NLQ293" s="42"/>
      <c r="NLR293" s="42"/>
      <c r="NLS293" s="42"/>
      <c r="NLT293" s="42"/>
      <c r="NLU293" s="42"/>
      <c r="NLV293" s="42"/>
      <c r="NLW293" s="42"/>
      <c r="NLX293" s="42"/>
      <c r="NLY293" s="42"/>
      <c r="NLZ293" s="42"/>
      <c r="NMA293" s="42"/>
      <c r="NMB293" s="42"/>
      <c r="NMC293" s="42"/>
      <c r="NMD293" s="42"/>
      <c r="NME293" s="42"/>
      <c r="NMF293" s="42"/>
      <c r="NMG293" s="42"/>
      <c r="NMH293" s="42"/>
      <c r="NMI293" s="42"/>
      <c r="NMJ293" s="42"/>
      <c r="NMK293" s="42"/>
      <c r="NML293" s="42"/>
      <c r="NMM293" s="42"/>
      <c r="NMN293" s="42"/>
      <c r="NMO293" s="42"/>
      <c r="NMP293" s="42"/>
      <c r="NMQ293" s="42"/>
      <c r="NMR293" s="42"/>
      <c r="NMS293" s="42"/>
      <c r="NMT293" s="42"/>
      <c r="NMU293" s="42"/>
      <c r="NMV293" s="42"/>
      <c r="NMW293" s="42"/>
      <c r="NMX293" s="42"/>
      <c r="NMY293" s="42"/>
      <c r="NMZ293" s="42"/>
      <c r="NNA293" s="42"/>
      <c r="NNB293" s="42"/>
      <c r="NNC293" s="42"/>
      <c r="NND293" s="42"/>
      <c r="NNE293" s="42"/>
      <c r="NNF293" s="42"/>
      <c r="NNG293" s="42"/>
      <c r="NNH293" s="42"/>
      <c r="NNI293" s="42"/>
      <c r="NNJ293" s="42"/>
      <c r="NNK293" s="42"/>
      <c r="NNL293" s="42"/>
      <c r="NNM293" s="42"/>
      <c r="NNN293" s="42"/>
      <c r="NNO293" s="42"/>
      <c r="NNP293" s="42"/>
      <c r="NNQ293" s="42"/>
      <c r="NNR293" s="42"/>
      <c r="NNS293" s="42"/>
      <c r="NNT293" s="42"/>
      <c r="NNU293" s="42"/>
      <c r="NNV293" s="42"/>
      <c r="NNW293" s="42"/>
      <c r="NNX293" s="42"/>
      <c r="NNY293" s="42"/>
      <c r="NNZ293" s="42"/>
      <c r="NOA293" s="42"/>
      <c r="NOB293" s="42"/>
      <c r="NOC293" s="42"/>
      <c r="NOD293" s="42"/>
      <c r="NOE293" s="42"/>
      <c r="NOF293" s="42"/>
      <c r="NOG293" s="42"/>
      <c r="NOH293" s="42"/>
      <c r="NOI293" s="42"/>
      <c r="NOJ293" s="42"/>
      <c r="NOK293" s="42"/>
      <c r="NOL293" s="42"/>
      <c r="NOM293" s="42"/>
      <c r="NON293" s="42"/>
      <c r="NOO293" s="42"/>
      <c r="NOP293" s="42"/>
      <c r="NOQ293" s="42"/>
      <c r="NOR293" s="42"/>
      <c r="NOS293" s="42"/>
      <c r="NOT293" s="42"/>
      <c r="NOU293" s="42"/>
      <c r="NOV293" s="42"/>
      <c r="NOW293" s="42"/>
      <c r="NOX293" s="42"/>
      <c r="NOY293" s="42"/>
      <c r="NOZ293" s="42"/>
      <c r="NPA293" s="42"/>
      <c r="NPB293" s="42"/>
      <c r="NPC293" s="42"/>
      <c r="NPD293" s="42"/>
      <c r="NPE293" s="42"/>
      <c r="NPF293" s="42"/>
      <c r="NPG293" s="42"/>
      <c r="NPH293" s="42"/>
      <c r="NPI293" s="42"/>
      <c r="NPJ293" s="42"/>
      <c r="NPK293" s="42"/>
      <c r="NPL293" s="42"/>
      <c r="NPM293" s="42"/>
      <c r="NPN293" s="42"/>
      <c r="NPO293" s="42"/>
      <c r="NPP293" s="42"/>
      <c r="NPQ293" s="42"/>
      <c r="NPR293" s="42"/>
      <c r="NPS293" s="42"/>
      <c r="NPT293" s="42"/>
      <c r="NPU293" s="42"/>
      <c r="NPV293" s="42"/>
      <c r="NPW293" s="42"/>
      <c r="NPX293" s="42"/>
      <c r="NPY293" s="42"/>
      <c r="NPZ293" s="42"/>
      <c r="NQA293" s="42"/>
      <c r="NQB293" s="42"/>
      <c r="NQC293" s="42"/>
      <c r="NQD293" s="42"/>
      <c r="NQE293" s="42"/>
      <c r="NQF293" s="42"/>
      <c r="NQG293" s="42"/>
      <c r="NQH293" s="42"/>
      <c r="NQI293" s="42"/>
      <c r="NQJ293" s="42"/>
      <c r="NQK293" s="42"/>
      <c r="NQL293" s="42"/>
      <c r="NQM293" s="42"/>
      <c r="NQN293" s="42"/>
      <c r="NQO293" s="42"/>
      <c r="NQP293" s="42"/>
      <c r="NQQ293" s="42"/>
      <c r="NQR293" s="42"/>
      <c r="NQS293" s="42"/>
      <c r="NQT293" s="42"/>
      <c r="NQU293" s="42"/>
      <c r="NQV293" s="42"/>
      <c r="NQW293" s="42"/>
      <c r="NQX293" s="42"/>
      <c r="NQY293" s="42"/>
      <c r="NQZ293" s="42"/>
      <c r="NRA293" s="42"/>
      <c r="NRB293" s="42"/>
      <c r="NRC293" s="42"/>
      <c r="NRD293" s="42"/>
      <c r="NRE293" s="42"/>
      <c r="NRF293" s="42"/>
      <c r="NRG293" s="42"/>
      <c r="NRH293" s="42"/>
      <c r="NRI293" s="42"/>
      <c r="NRJ293" s="42"/>
      <c r="NRK293" s="42"/>
      <c r="NRL293" s="42"/>
      <c r="NRM293" s="42"/>
      <c r="NRN293" s="42"/>
      <c r="NRO293" s="42"/>
      <c r="NRP293" s="42"/>
      <c r="NRQ293" s="42"/>
      <c r="NRR293" s="42"/>
      <c r="NRS293" s="42"/>
      <c r="NRT293" s="42"/>
      <c r="NRU293" s="42"/>
      <c r="NRV293" s="42"/>
      <c r="NRW293" s="42"/>
      <c r="NRX293" s="42"/>
      <c r="NRY293" s="42"/>
      <c r="NRZ293" s="42"/>
      <c r="NSA293" s="42"/>
      <c r="NSB293" s="42"/>
      <c r="NSC293" s="42"/>
      <c r="NSD293" s="42"/>
      <c r="NSE293" s="42"/>
      <c r="NSF293" s="42"/>
      <c r="NSG293" s="42"/>
      <c r="NSH293" s="42"/>
      <c r="NSI293" s="42"/>
      <c r="NSJ293" s="42"/>
      <c r="NSK293" s="42"/>
      <c r="NSL293" s="42"/>
      <c r="NSM293" s="42"/>
      <c r="NSN293" s="42"/>
      <c r="NSO293" s="42"/>
      <c r="NSP293" s="42"/>
      <c r="NSQ293" s="42"/>
      <c r="NSR293" s="42"/>
      <c r="NSS293" s="42"/>
      <c r="NST293" s="42"/>
      <c r="NSU293" s="42"/>
      <c r="NSV293" s="42"/>
      <c r="NSW293" s="42"/>
      <c r="NSX293" s="42"/>
      <c r="NSY293" s="42"/>
      <c r="NSZ293" s="42"/>
      <c r="NTA293" s="42"/>
      <c r="NTB293" s="42"/>
      <c r="NTC293" s="42"/>
      <c r="NTD293" s="42"/>
      <c r="NTE293" s="42"/>
      <c r="NTF293" s="42"/>
      <c r="NTG293" s="42"/>
      <c r="NTH293" s="42"/>
      <c r="NTI293" s="42"/>
      <c r="NTJ293" s="42"/>
      <c r="NTK293" s="42"/>
      <c r="NTL293" s="42"/>
      <c r="NTM293" s="42"/>
      <c r="NTN293" s="42"/>
      <c r="NTO293" s="42"/>
      <c r="NTP293" s="42"/>
      <c r="NTQ293" s="42"/>
      <c r="NTR293" s="42"/>
      <c r="NTS293" s="42"/>
      <c r="NTT293" s="42"/>
      <c r="NTU293" s="42"/>
      <c r="NTV293" s="42"/>
      <c r="NTW293" s="42"/>
      <c r="NTX293" s="42"/>
      <c r="NTY293" s="42"/>
      <c r="NTZ293" s="42"/>
      <c r="NUA293" s="42"/>
      <c r="NUB293" s="42"/>
      <c r="NUC293" s="42"/>
      <c r="NUD293" s="42"/>
      <c r="NUE293" s="42"/>
      <c r="NUF293" s="42"/>
      <c r="NUG293" s="42"/>
      <c r="NUH293" s="42"/>
      <c r="NUI293" s="42"/>
      <c r="NUJ293" s="42"/>
      <c r="NUK293" s="42"/>
      <c r="NUL293" s="42"/>
      <c r="NUM293" s="42"/>
      <c r="NUN293" s="42"/>
      <c r="NUO293" s="42"/>
      <c r="NUP293" s="42"/>
      <c r="NUQ293" s="42"/>
      <c r="NUR293" s="42"/>
      <c r="NUS293" s="42"/>
      <c r="NUT293" s="42"/>
      <c r="NUU293" s="42"/>
      <c r="NUV293" s="42"/>
      <c r="NUW293" s="42"/>
      <c r="NUX293" s="42"/>
      <c r="NUY293" s="42"/>
      <c r="NUZ293" s="42"/>
      <c r="NVA293" s="42"/>
      <c r="NVB293" s="42"/>
      <c r="NVC293" s="42"/>
      <c r="NVD293" s="42"/>
      <c r="NVE293" s="42"/>
      <c r="NVF293" s="42"/>
      <c r="NVG293" s="42"/>
      <c r="NVH293" s="42"/>
      <c r="NVI293" s="42"/>
      <c r="NVJ293" s="42"/>
      <c r="NVK293" s="42"/>
      <c r="NVL293" s="42"/>
      <c r="NVM293" s="42"/>
      <c r="NVN293" s="42"/>
      <c r="NVO293" s="42"/>
      <c r="NVP293" s="42"/>
      <c r="NVQ293" s="42"/>
      <c r="NVR293" s="42"/>
      <c r="NVS293" s="42"/>
      <c r="NVT293" s="42"/>
      <c r="NVU293" s="42"/>
      <c r="NVV293" s="42"/>
      <c r="NVW293" s="42"/>
      <c r="NVX293" s="42"/>
      <c r="NVY293" s="42"/>
      <c r="NVZ293" s="42"/>
      <c r="NWA293" s="42"/>
      <c r="NWB293" s="42"/>
      <c r="NWC293" s="42"/>
      <c r="NWD293" s="42"/>
      <c r="NWE293" s="42"/>
      <c r="NWF293" s="42"/>
      <c r="NWG293" s="42"/>
      <c r="NWH293" s="42"/>
      <c r="NWI293" s="42"/>
      <c r="NWJ293" s="42"/>
      <c r="NWK293" s="42"/>
      <c r="NWL293" s="42"/>
      <c r="NWM293" s="42"/>
      <c r="NWN293" s="42"/>
      <c r="NWO293" s="42"/>
      <c r="NWP293" s="42"/>
      <c r="NWQ293" s="42"/>
      <c r="NWR293" s="42"/>
      <c r="NWS293" s="42"/>
      <c r="NWT293" s="42"/>
      <c r="NWU293" s="42"/>
      <c r="NWV293" s="42"/>
      <c r="NWW293" s="42"/>
      <c r="NWX293" s="42"/>
      <c r="NWY293" s="42"/>
      <c r="NWZ293" s="42"/>
      <c r="NXA293" s="42"/>
      <c r="NXB293" s="42"/>
      <c r="NXC293" s="42"/>
      <c r="NXD293" s="42"/>
      <c r="NXE293" s="42"/>
      <c r="NXF293" s="42"/>
      <c r="NXG293" s="42"/>
      <c r="NXH293" s="42"/>
      <c r="NXI293" s="42"/>
      <c r="NXJ293" s="42"/>
      <c r="NXK293" s="42"/>
      <c r="NXL293" s="42"/>
      <c r="NXM293" s="42"/>
      <c r="NXN293" s="42"/>
      <c r="NXO293" s="42"/>
      <c r="NXP293" s="42"/>
      <c r="NXQ293" s="42"/>
      <c r="NXR293" s="42"/>
      <c r="NXS293" s="42"/>
      <c r="NXT293" s="42"/>
      <c r="NXU293" s="42"/>
      <c r="NXV293" s="42"/>
      <c r="NXW293" s="42"/>
      <c r="NXX293" s="42"/>
      <c r="NXY293" s="42"/>
      <c r="NXZ293" s="42"/>
      <c r="NYA293" s="42"/>
      <c r="NYB293" s="42"/>
      <c r="NYC293" s="42"/>
      <c r="NYD293" s="42"/>
      <c r="NYE293" s="42"/>
      <c r="NYF293" s="42"/>
      <c r="NYG293" s="42"/>
      <c r="NYH293" s="42"/>
      <c r="NYI293" s="42"/>
      <c r="NYJ293" s="42"/>
      <c r="NYK293" s="42"/>
      <c r="NYL293" s="42"/>
      <c r="NYM293" s="42"/>
      <c r="NYN293" s="42"/>
      <c r="NYO293" s="42"/>
      <c r="NYP293" s="42"/>
      <c r="NYQ293" s="42"/>
      <c r="NYR293" s="42"/>
      <c r="NYS293" s="42"/>
      <c r="NYT293" s="42"/>
      <c r="NYU293" s="42"/>
      <c r="NYV293" s="42"/>
      <c r="NYW293" s="42"/>
      <c r="NYX293" s="42"/>
      <c r="NYY293" s="42"/>
      <c r="NYZ293" s="42"/>
      <c r="NZA293" s="42"/>
      <c r="NZB293" s="42"/>
      <c r="NZC293" s="42"/>
      <c r="NZD293" s="42"/>
      <c r="NZE293" s="42"/>
      <c r="NZF293" s="42"/>
      <c r="NZG293" s="42"/>
      <c r="NZH293" s="42"/>
      <c r="NZI293" s="42"/>
      <c r="NZJ293" s="42"/>
      <c r="NZK293" s="42"/>
      <c r="NZL293" s="42"/>
      <c r="NZM293" s="42"/>
      <c r="NZN293" s="42"/>
      <c r="NZO293" s="42"/>
      <c r="NZP293" s="42"/>
      <c r="NZQ293" s="42"/>
      <c r="NZR293" s="42"/>
      <c r="NZS293" s="42"/>
      <c r="NZT293" s="42"/>
      <c r="NZU293" s="42"/>
      <c r="NZV293" s="42"/>
      <c r="NZW293" s="42"/>
      <c r="NZX293" s="42"/>
      <c r="NZY293" s="42"/>
      <c r="NZZ293" s="42"/>
      <c r="OAA293" s="42"/>
      <c r="OAB293" s="42"/>
      <c r="OAC293" s="42"/>
      <c r="OAD293" s="42"/>
      <c r="OAE293" s="42"/>
      <c r="OAF293" s="42"/>
      <c r="OAG293" s="42"/>
      <c r="OAH293" s="42"/>
      <c r="OAI293" s="42"/>
      <c r="OAJ293" s="42"/>
      <c r="OAK293" s="42"/>
      <c r="OAL293" s="42"/>
      <c r="OAM293" s="42"/>
      <c r="OAN293" s="42"/>
      <c r="OAO293" s="42"/>
      <c r="OAP293" s="42"/>
      <c r="OAQ293" s="42"/>
      <c r="OAR293" s="42"/>
      <c r="OAS293" s="42"/>
      <c r="OAT293" s="42"/>
      <c r="OAU293" s="42"/>
      <c r="OAV293" s="42"/>
      <c r="OAW293" s="42"/>
      <c r="OAX293" s="42"/>
      <c r="OAY293" s="42"/>
      <c r="OAZ293" s="42"/>
      <c r="OBA293" s="42"/>
      <c r="OBB293" s="42"/>
      <c r="OBC293" s="42"/>
      <c r="OBD293" s="42"/>
      <c r="OBE293" s="42"/>
      <c r="OBF293" s="42"/>
      <c r="OBG293" s="42"/>
      <c r="OBH293" s="42"/>
      <c r="OBI293" s="42"/>
      <c r="OBJ293" s="42"/>
      <c r="OBK293" s="42"/>
      <c r="OBL293" s="42"/>
      <c r="OBM293" s="42"/>
      <c r="OBN293" s="42"/>
      <c r="OBO293" s="42"/>
      <c r="OBP293" s="42"/>
      <c r="OBQ293" s="42"/>
      <c r="OBR293" s="42"/>
      <c r="OBS293" s="42"/>
      <c r="OBT293" s="42"/>
      <c r="OBU293" s="42"/>
      <c r="OBV293" s="42"/>
      <c r="OBW293" s="42"/>
      <c r="OBX293" s="42"/>
      <c r="OBY293" s="42"/>
      <c r="OBZ293" s="42"/>
      <c r="OCA293" s="42"/>
      <c r="OCB293" s="42"/>
      <c r="OCC293" s="42"/>
      <c r="OCD293" s="42"/>
      <c r="OCE293" s="42"/>
      <c r="OCF293" s="42"/>
      <c r="OCG293" s="42"/>
      <c r="OCH293" s="42"/>
      <c r="OCI293" s="42"/>
      <c r="OCJ293" s="42"/>
      <c r="OCK293" s="42"/>
      <c r="OCL293" s="42"/>
      <c r="OCM293" s="42"/>
      <c r="OCN293" s="42"/>
      <c r="OCO293" s="42"/>
      <c r="OCP293" s="42"/>
      <c r="OCQ293" s="42"/>
      <c r="OCR293" s="42"/>
      <c r="OCS293" s="42"/>
      <c r="OCT293" s="42"/>
      <c r="OCU293" s="42"/>
      <c r="OCV293" s="42"/>
      <c r="OCW293" s="42"/>
      <c r="OCX293" s="42"/>
      <c r="OCY293" s="42"/>
      <c r="OCZ293" s="42"/>
      <c r="ODA293" s="42"/>
      <c r="ODB293" s="42"/>
      <c r="ODC293" s="42"/>
      <c r="ODD293" s="42"/>
      <c r="ODE293" s="42"/>
      <c r="ODF293" s="42"/>
      <c r="ODG293" s="42"/>
      <c r="ODH293" s="42"/>
      <c r="ODI293" s="42"/>
      <c r="ODJ293" s="42"/>
      <c r="ODK293" s="42"/>
      <c r="ODL293" s="42"/>
      <c r="ODM293" s="42"/>
      <c r="ODN293" s="42"/>
      <c r="ODO293" s="42"/>
      <c r="ODP293" s="42"/>
      <c r="ODQ293" s="42"/>
      <c r="ODR293" s="42"/>
      <c r="ODS293" s="42"/>
      <c r="ODT293" s="42"/>
      <c r="ODU293" s="42"/>
      <c r="ODV293" s="42"/>
      <c r="ODW293" s="42"/>
      <c r="ODX293" s="42"/>
      <c r="ODY293" s="42"/>
      <c r="ODZ293" s="42"/>
      <c r="OEA293" s="42"/>
      <c r="OEB293" s="42"/>
      <c r="OEC293" s="42"/>
      <c r="OED293" s="42"/>
      <c r="OEE293" s="42"/>
      <c r="OEF293" s="42"/>
      <c r="OEG293" s="42"/>
      <c r="OEH293" s="42"/>
      <c r="OEI293" s="42"/>
      <c r="OEJ293" s="42"/>
      <c r="OEK293" s="42"/>
      <c r="OEL293" s="42"/>
      <c r="OEM293" s="42"/>
      <c r="OEN293" s="42"/>
      <c r="OEO293" s="42"/>
      <c r="OEP293" s="42"/>
      <c r="OEQ293" s="42"/>
      <c r="OER293" s="42"/>
      <c r="OES293" s="42"/>
      <c r="OET293" s="42"/>
      <c r="OEU293" s="42"/>
      <c r="OEV293" s="42"/>
      <c r="OEW293" s="42"/>
      <c r="OEX293" s="42"/>
      <c r="OEY293" s="42"/>
      <c r="OEZ293" s="42"/>
      <c r="OFA293" s="42"/>
      <c r="OFB293" s="42"/>
      <c r="OFC293" s="42"/>
      <c r="OFD293" s="42"/>
      <c r="OFE293" s="42"/>
      <c r="OFF293" s="42"/>
      <c r="OFG293" s="42"/>
      <c r="OFH293" s="42"/>
      <c r="OFI293" s="42"/>
      <c r="OFJ293" s="42"/>
      <c r="OFK293" s="42"/>
      <c r="OFL293" s="42"/>
      <c r="OFM293" s="42"/>
      <c r="OFN293" s="42"/>
      <c r="OFO293" s="42"/>
      <c r="OFP293" s="42"/>
      <c r="OFQ293" s="42"/>
      <c r="OFR293" s="42"/>
      <c r="OFS293" s="42"/>
      <c r="OFT293" s="42"/>
      <c r="OFU293" s="42"/>
      <c r="OFV293" s="42"/>
      <c r="OFW293" s="42"/>
      <c r="OFX293" s="42"/>
      <c r="OFY293" s="42"/>
      <c r="OFZ293" s="42"/>
      <c r="OGA293" s="42"/>
      <c r="OGB293" s="42"/>
      <c r="OGC293" s="42"/>
      <c r="OGD293" s="42"/>
      <c r="OGE293" s="42"/>
      <c r="OGF293" s="42"/>
      <c r="OGG293" s="42"/>
      <c r="OGH293" s="42"/>
      <c r="OGI293" s="42"/>
      <c r="OGJ293" s="42"/>
      <c r="OGK293" s="42"/>
      <c r="OGL293" s="42"/>
      <c r="OGM293" s="42"/>
      <c r="OGN293" s="42"/>
      <c r="OGO293" s="42"/>
      <c r="OGP293" s="42"/>
      <c r="OGQ293" s="42"/>
      <c r="OGR293" s="42"/>
      <c r="OGS293" s="42"/>
      <c r="OGT293" s="42"/>
      <c r="OGU293" s="42"/>
      <c r="OGV293" s="42"/>
      <c r="OGW293" s="42"/>
      <c r="OGX293" s="42"/>
      <c r="OGY293" s="42"/>
      <c r="OGZ293" s="42"/>
      <c r="OHA293" s="42"/>
      <c r="OHB293" s="42"/>
      <c r="OHC293" s="42"/>
      <c r="OHD293" s="42"/>
      <c r="OHE293" s="42"/>
      <c r="OHF293" s="42"/>
      <c r="OHG293" s="42"/>
      <c r="OHH293" s="42"/>
      <c r="OHI293" s="42"/>
      <c r="OHJ293" s="42"/>
      <c r="OHK293" s="42"/>
      <c r="OHL293" s="42"/>
      <c r="OHM293" s="42"/>
      <c r="OHN293" s="42"/>
      <c r="OHO293" s="42"/>
      <c r="OHP293" s="42"/>
      <c r="OHQ293" s="42"/>
      <c r="OHR293" s="42"/>
      <c r="OHS293" s="42"/>
      <c r="OHT293" s="42"/>
      <c r="OHU293" s="42"/>
      <c r="OHV293" s="42"/>
      <c r="OHW293" s="42"/>
      <c r="OHX293" s="42"/>
      <c r="OHY293" s="42"/>
      <c r="OHZ293" s="42"/>
      <c r="OIA293" s="42"/>
      <c r="OIB293" s="42"/>
      <c r="OIC293" s="42"/>
      <c r="OID293" s="42"/>
      <c r="OIE293" s="42"/>
      <c r="OIF293" s="42"/>
      <c r="OIG293" s="42"/>
      <c r="OIH293" s="42"/>
      <c r="OII293" s="42"/>
      <c r="OIJ293" s="42"/>
      <c r="OIK293" s="42"/>
      <c r="OIL293" s="42"/>
      <c r="OIM293" s="42"/>
      <c r="OIN293" s="42"/>
      <c r="OIO293" s="42"/>
      <c r="OIP293" s="42"/>
      <c r="OIQ293" s="42"/>
      <c r="OIR293" s="42"/>
      <c r="OIS293" s="42"/>
      <c r="OIT293" s="42"/>
      <c r="OIU293" s="42"/>
      <c r="OIV293" s="42"/>
      <c r="OIW293" s="42"/>
      <c r="OIX293" s="42"/>
      <c r="OIY293" s="42"/>
      <c r="OIZ293" s="42"/>
      <c r="OJA293" s="42"/>
      <c r="OJB293" s="42"/>
      <c r="OJC293" s="42"/>
      <c r="OJD293" s="42"/>
      <c r="OJE293" s="42"/>
      <c r="OJF293" s="42"/>
      <c r="OJG293" s="42"/>
      <c r="OJH293" s="42"/>
      <c r="OJI293" s="42"/>
      <c r="OJJ293" s="42"/>
      <c r="OJK293" s="42"/>
      <c r="OJL293" s="42"/>
      <c r="OJM293" s="42"/>
      <c r="OJN293" s="42"/>
      <c r="OJO293" s="42"/>
      <c r="OJP293" s="42"/>
      <c r="OJQ293" s="42"/>
      <c r="OJR293" s="42"/>
      <c r="OJS293" s="42"/>
      <c r="OJT293" s="42"/>
      <c r="OJU293" s="42"/>
      <c r="OJV293" s="42"/>
      <c r="OJW293" s="42"/>
      <c r="OJX293" s="42"/>
      <c r="OJY293" s="42"/>
      <c r="OJZ293" s="42"/>
      <c r="OKA293" s="42"/>
      <c r="OKB293" s="42"/>
      <c r="OKC293" s="42"/>
      <c r="OKD293" s="42"/>
      <c r="OKE293" s="42"/>
      <c r="OKF293" s="42"/>
      <c r="OKG293" s="42"/>
      <c r="OKH293" s="42"/>
      <c r="OKI293" s="42"/>
      <c r="OKJ293" s="42"/>
      <c r="OKK293" s="42"/>
      <c r="OKL293" s="42"/>
      <c r="OKM293" s="42"/>
      <c r="OKN293" s="42"/>
      <c r="OKO293" s="42"/>
      <c r="OKP293" s="42"/>
      <c r="OKQ293" s="42"/>
      <c r="OKR293" s="42"/>
      <c r="OKS293" s="42"/>
      <c r="OKT293" s="42"/>
      <c r="OKU293" s="42"/>
      <c r="OKV293" s="42"/>
      <c r="OKW293" s="42"/>
      <c r="OKX293" s="42"/>
      <c r="OKY293" s="42"/>
      <c r="OKZ293" s="42"/>
      <c r="OLA293" s="42"/>
      <c r="OLB293" s="42"/>
      <c r="OLC293" s="42"/>
      <c r="OLD293" s="42"/>
      <c r="OLE293" s="42"/>
      <c r="OLF293" s="42"/>
      <c r="OLG293" s="42"/>
      <c r="OLH293" s="42"/>
      <c r="OLI293" s="42"/>
      <c r="OLJ293" s="42"/>
      <c r="OLK293" s="42"/>
      <c r="OLL293" s="42"/>
      <c r="OLM293" s="42"/>
      <c r="OLN293" s="42"/>
      <c r="OLO293" s="42"/>
      <c r="OLP293" s="42"/>
      <c r="OLQ293" s="42"/>
      <c r="OLR293" s="42"/>
      <c r="OLS293" s="42"/>
      <c r="OLT293" s="42"/>
      <c r="OLU293" s="42"/>
      <c r="OLV293" s="42"/>
      <c r="OLW293" s="42"/>
      <c r="OLX293" s="42"/>
      <c r="OLY293" s="42"/>
      <c r="OLZ293" s="42"/>
      <c r="OMA293" s="42"/>
      <c r="OMB293" s="42"/>
      <c r="OMC293" s="42"/>
      <c r="OMD293" s="42"/>
      <c r="OME293" s="42"/>
      <c r="OMF293" s="42"/>
      <c r="OMG293" s="42"/>
      <c r="OMH293" s="42"/>
      <c r="OMI293" s="42"/>
      <c r="OMJ293" s="42"/>
      <c r="OMK293" s="42"/>
      <c r="OML293" s="42"/>
      <c r="OMM293" s="42"/>
      <c r="OMN293" s="42"/>
      <c r="OMO293" s="42"/>
      <c r="OMP293" s="42"/>
      <c r="OMQ293" s="42"/>
      <c r="OMR293" s="42"/>
      <c r="OMS293" s="42"/>
      <c r="OMT293" s="42"/>
      <c r="OMU293" s="42"/>
      <c r="OMV293" s="42"/>
      <c r="OMW293" s="42"/>
      <c r="OMX293" s="42"/>
      <c r="OMY293" s="42"/>
      <c r="OMZ293" s="42"/>
      <c r="ONA293" s="42"/>
      <c r="ONB293" s="42"/>
      <c r="ONC293" s="42"/>
      <c r="OND293" s="42"/>
      <c r="ONE293" s="42"/>
      <c r="ONF293" s="42"/>
      <c r="ONG293" s="42"/>
      <c r="ONH293" s="42"/>
      <c r="ONI293" s="42"/>
      <c r="ONJ293" s="42"/>
      <c r="ONK293" s="42"/>
      <c r="ONL293" s="42"/>
      <c r="ONM293" s="42"/>
      <c r="ONN293" s="42"/>
      <c r="ONO293" s="42"/>
      <c r="ONP293" s="42"/>
      <c r="ONQ293" s="42"/>
      <c r="ONR293" s="42"/>
      <c r="ONS293" s="42"/>
      <c r="ONT293" s="42"/>
      <c r="ONU293" s="42"/>
      <c r="ONV293" s="42"/>
      <c r="ONW293" s="42"/>
      <c r="ONX293" s="42"/>
      <c r="ONY293" s="42"/>
      <c r="ONZ293" s="42"/>
      <c r="OOA293" s="42"/>
      <c r="OOB293" s="42"/>
      <c r="OOC293" s="42"/>
      <c r="OOD293" s="42"/>
      <c r="OOE293" s="42"/>
      <c r="OOF293" s="42"/>
      <c r="OOG293" s="42"/>
      <c r="OOH293" s="42"/>
      <c r="OOI293" s="42"/>
      <c r="OOJ293" s="42"/>
      <c r="OOK293" s="42"/>
      <c r="OOL293" s="42"/>
      <c r="OOM293" s="42"/>
      <c r="OON293" s="42"/>
      <c r="OOO293" s="42"/>
      <c r="OOP293" s="42"/>
      <c r="OOQ293" s="42"/>
      <c r="OOR293" s="42"/>
      <c r="OOS293" s="42"/>
      <c r="OOT293" s="42"/>
      <c r="OOU293" s="42"/>
      <c r="OOV293" s="42"/>
      <c r="OOW293" s="42"/>
      <c r="OOX293" s="42"/>
      <c r="OOY293" s="42"/>
      <c r="OOZ293" s="42"/>
      <c r="OPA293" s="42"/>
      <c r="OPB293" s="42"/>
      <c r="OPC293" s="42"/>
      <c r="OPD293" s="42"/>
      <c r="OPE293" s="42"/>
      <c r="OPF293" s="42"/>
      <c r="OPG293" s="42"/>
      <c r="OPH293" s="42"/>
      <c r="OPI293" s="42"/>
      <c r="OPJ293" s="42"/>
      <c r="OPK293" s="42"/>
      <c r="OPL293" s="42"/>
      <c r="OPM293" s="42"/>
      <c r="OPN293" s="42"/>
      <c r="OPO293" s="42"/>
      <c r="OPP293" s="42"/>
      <c r="OPQ293" s="42"/>
      <c r="OPR293" s="42"/>
      <c r="OPS293" s="42"/>
      <c r="OPT293" s="42"/>
      <c r="OPU293" s="42"/>
      <c r="OPV293" s="42"/>
      <c r="OPW293" s="42"/>
      <c r="OPX293" s="42"/>
      <c r="OPY293" s="42"/>
      <c r="OPZ293" s="42"/>
      <c r="OQA293" s="42"/>
      <c r="OQB293" s="42"/>
      <c r="OQC293" s="42"/>
      <c r="OQD293" s="42"/>
      <c r="OQE293" s="42"/>
      <c r="OQF293" s="42"/>
      <c r="OQG293" s="42"/>
      <c r="OQH293" s="42"/>
      <c r="OQI293" s="42"/>
      <c r="OQJ293" s="42"/>
      <c r="OQK293" s="42"/>
      <c r="OQL293" s="42"/>
      <c r="OQM293" s="42"/>
      <c r="OQN293" s="42"/>
      <c r="OQO293" s="42"/>
      <c r="OQP293" s="42"/>
      <c r="OQQ293" s="42"/>
      <c r="OQR293" s="42"/>
      <c r="OQS293" s="42"/>
      <c r="OQT293" s="42"/>
      <c r="OQU293" s="42"/>
      <c r="OQV293" s="42"/>
      <c r="OQW293" s="42"/>
      <c r="OQX293" s="42"/>
      <c r="OQY293" s="42"/>
      <c r="OQZ293" s="42"/>
      <c r="ORA293" s="42"/>
      <c r="ORB293" s="42"/>
      <c r="ORC293" s="42"/>
      <c r="ORD293" s="42"/>
      <c r="ORE293" s="42"/>
      <c r="ORF293" s="42"/>
      <c r="ORG293" s="42"/>
      <c r="ORH293" s="42"/>
      <c r="ORI293" s="42"/>
      <c r="ORJ293" s="42"/>
      <c r="ORK293" s="42"/>
      <c r="ORL293" s="42"/>
      <c r="ORM293" s="42"/>
      <c r="ORN293" s="42"/>
      <c r="ORO293" s="42"/>
      <c r="ORP293" s="42"/>
      <c r="ORQ293" s="42"/>
      <c r="ORR293" s="42"/>
      <c r="ORS293" s="42"/>
      <c r="ORT293" s="42"/>
      <c r="ORU293" s="42"/>
      <c r="ORV293" s="42"/>
      <c r="ORW293" s="42"/>
      <c r="ORX293" s="42"/>
      <c r="ORY293" s="42"/>
      <c r="ORZ293" s="42"/>
      <c r="OSA293" s="42"/>
      <c r="OSB293" s="42"/>
      <c r="OSC293" s="42"/>
      <c r="OSD293" s="42"/>
      <c r="OSE293" s="42"/>
      <c r="OSF293" s="42"/>
      <c r="OSG293" s="42"/>
      <c r="OSH293" s="42"/>
      <c r="OSI293" s="42"/>
      <c r="OSJ293" s="42"/>
      <c r="OSK293" s="42"/>
      <c r="OSL293" s="42"/>
      <c r="OSM293" s="42"/>
      <c r="OSN293" s="42"/>
      <c r="OSO293" s="42"/>
      <c r="OSP293" s="42"/>
      <c r="OSQ293" s="42"/>
      <c r="OSR293" s="42"/>
      <c r="OSS293" s="42"/>
      <c r="OST293" s="42"/>
      <c r="OSU293" s="42"/>
      <c r="OSV293" s="42"/>
      <c r="OSW293" s="42"/>
      <c r="OSX293" s="42"/>
      <c r="OSY293" s="42"/>
      <c r="OSZ293" s="42"/>
      <c r="OTA293" s="42"/>
      <c r="OTB293" s="42"/>
      <c r="OTC293" s="42"/>
      <c r="OTD293" s="42"/>
      <c r="OTE293" s="42"/>
      <c r="OTF293" s="42"/>
      <c r="OTG293" s="42"/>
      <c r="OTH293" s="42"/>
      <c r="OTI293" s="42"/>
      <c r="OTJ293" s="42"/>
      <c r="OTK293" s="42"/>
      <c r="OTL293" s="42"/>
      <c r="OTM293" s="42"/>
      <c r="OTN293" s="42"/>
      <c r="OTO293" s="42"/>
      <c r="OTP293" s="42"/>
      <c r="OTQ293" s="42"/>
      <c r="OTR293" s="42"/>
      <c r="OTS293" s="42"/>
      <c r="OTT293" s="42"/>
      <c r="OTU293" s="42"/>
      <c r="OTV293" s="42"/>
      <c r="OTW293" s="42"/>
      <c r="OTX293" s="42"/>
      <c r="OTY293" s="42"/>
      <c r="OTZ293" s="42"/>
      <c r="OUA293" s="42"/>
      <c r="OUB293" s="42"/>
      <c r="OUC293" s="42"/>
      <c r="OUD293" s="42"/>
      <c r="OUE293" s="42"/>
      <c r="OUF293" s="42"/>
      <c r="OUG293" s="42"/>
      <c r="OUH293" s="42"/>
      <c r="OUI293" s="42"/>
      <c r="OUJ293" s="42"/>
      <c r="OUK293" s="42"/>
      <c r="OUL293" s="42"/>
      <c r="OUM293" s="42"/>
      <c r="OUN293" s="42"/>
      <c r="OUO293" s="42"/>
      <c r="OUP293" s="42"/>
      <c r="OUQ293" s="42"/>
      <c r="OUR293" s="42"/>
      <c r="OUS293" s="42"/>
      <c r="OUT293" s="42"/>
      <c r="OUU293" s="42"/>
      <c r="OUV293" s="42"/>
      <c r="OUW293" s="42"/>
      <c r="OUX293" s="42"/>
      <c r="OUY293" s="42"/>
      <c r="OUZ293" s="42"/>
      <c r="OVA293" s="42"/>
      <c r="OVB293" s="42"/>
      <c r="OVC293" s="42"/>
      <c r="OVD293" s="42"/>
      <c r="OVE293" s="42"/>
      <c r="OVF293" s="42"/>
      <c r="OVG293" s="42"/>
      <c r="OVH293" s="42"/>
      <c r="OVI293" s="42"/>
      <c r="OVJ293" s="42"/>
      <c r="OVK293" s="42"/>
      <c r="OVL293" s="42"/>
      <c r="OVM293" s="42"/>
      <c r="OVN293" s="42"/>
      <c r="OVO293" s="42"/>
      <c r="OVP293" s="42"/>
      <c r="OVQ293" s="42"/>
      <c r="OVR293" s="42"/>
      <c r="OVS293" s="42"/>
      <c r="OVT293" s="42"/>
      <c r="OVU293" s="42"/>
      <c r="OVV293" s="42"/>
      <c r="OVW293" s="42"/>
      <c r="OVX293" s="42"/>
      <c r="OVY293" s="42"/>
      <c r="OVZ293" s="42"/>
      <c r="OWA293" s="42"/>
      <c r="OWB293" s="42"/>
      <c r="OWC293" s="42"/>
      <c r="OWD293" s="42"/>
      <c r="OWE293" s="42"/>
      <c r="OWF293" s="42"/>
      <c r="OWG293" s="42"/>
      <c r="OWH293" s="42"/>
      <c r="OWI293" s="42"/>
      <c r="OWJ293" s="42"/>
      <c r="OWK293" s="42"/>
      <c r="OWL293" s="42"/>
      <c r="OWM293" s="42"/>
      <c r="OWN293" s="42"/>
      <c r="OWO293" s="42"/>
      <c r="OWP293" s="42"/>
      <c r="OWQ293" s="42"/>
      <c r="OWR293" s="42"/>
      <c r="OWS293" s="42"/>
      <c r="OWT293" s="42"/>
      <c r="OWU293" s="42"/>
      <c r="OWV293" s="42"/>
      <c r="OWW293" s="42"/>
      <c r="OWX293" s="42"/>
      <c r="OWY293" s="42"/>
      <c r="OWZ293" s="42"/>
      <c r="OXA293" s="42"/>
      <c r="OXB293" s="42"/>
      <c r="OXC293" s="42"/>
      <c r="OXD293" s="42"/>
      <c r="OXE293" s="42"/>
      <c r="OXF293" s="42"/>
      <c r="OXG293" s="42"/>
      <c r="OXH293" s="42"/>
      <c r="OXI293" s="42"/>
      <c r="OXJ293" s="42"/>
      <c r="OXK293" s="42"/>
      <c r="OXL293" s="42"/>
      <c r="OXM293" s="42"/>
      <c r="OXN293" s="42"/>
      <c r="OXO293" s="42"/>
      <c r="OXP293" s="42"/>
      <c r="OXQ293" s="42"/>
      <c r="OXR293" s="42"/>
      <c r="OXS293" s="42"/>
      <c r="OXT293" s="42"/>
      <c r="OXU293" s="42"/>
      <c r="OXV293" s="42"/>
      <c r="OXW293" s="42"/>
      <c r="OXX293" s="42"/>
      <c r="OXY293" s="42"/>
      <c r="OXZ293" s="42"/>
      <c r="OYA293" s="42"/>
      <c r="OYB293" s="42"/>
      <c r="OYC293" s="42"/>
      <c r="OYD293" s="42"/>
      <c r="OYE293" s="42"/>
      <c r="OYF293" s="42"/>
      <c r="OYG293" s="42"/>
      <c r="OYH293" s="42"/>
      <c r="OYI293" s="42"/>
      <c r="OYJ293" s="42"/>
      <c r="OYK293" s="42"/>
      <c r="OYL293" s="42"/>
      <c r="OYM293" s="42"/>
      <c r="OYN293" s="42"/>
      <c r="OYO293" s="42"/>
      <c r="OYP293" s="42"/>
      <c r="OYQ293" s="42"/>
      <c r="OYR293" s="42"/>
      <c r="OYS293" s="42"/>
      <c r="OYT293" s="42"/>
      <c r="OYU293" s="42"/>
      <c r="OYV293" s="42"/>
      <c r="OYW293" s="42"/>
      <c r="OYX293" s="42"/>
      <c r="OYY293" s="42"/>
      <c r="OYZ293" s="42"/>
      <c r="OZA293" s="42"/>
      <c r="OZB293" s="42"/>
      <c r="OZC293" s="42"/>
      <c r="OZD293" s="42"/>
      <c r="OZE293" s="42"/>
      <c r="OZF293" s="42"/>
      <c r="OZG293" s="42"/>
      <c r="OZH293" s="42"/>
      <c r="OZI293" s="42"/>
      <c r="OZJ293" s="42"/>
      <c r="OZK293" s="42"/>
      <c r="OZL293" s="42"/>
      <c r="OZM293" s="42"/>
      <c r="OZN293" s="42"/>
      <c r="OZO293" s="42"/>
      <c r="OZP293" s="42"/>
      <c r="OZQ293" s="42"/>
      <c r="OZR293" s="42"/>
      <c r="OZS293" s="42"/>
      <c r="OZT293" s="42"/>
      <c r="OZU293" s="42"/>
      <c r="OZV293" s="42"/>
      <c r="OZW293" s="42"/>
      <c r="OZX293" s="42"/>
      <c r="OZY293" s="42"/>
      <c r="OZZ293" s="42"/>
      <c r="PAA293" s="42"/>
      <c r="PAB293" s="42"/>
      <c r="PAC293" s="42"/>
      <c r="PAD293" s="42"/>
      <c r="PAE293" s="42"/>
      <c r="PAF293" s="42"/>
      <c r="PAG293" s="42"/>
      <c r="PAH293" s="42"/>
      <c r="PAI293" s="42"/>
      <c r="PAJ293" s="42"/>
      <c r="PAK293" s="42"/>
      <c r="PAL293" s="42"/>
      <c r="PAM293" s="42"/>
      <c r="PAN293" s="42"/>
      <c r="PAO293" s="42"/>
      <c r="PAP293" s="42"/>
      <c r="PAQ293" s="42"/>
      <c r="PAR293" s="42"/>
      <c r="PAS293" s="42"/>
      <c r="PAT293" s="42"/>
      <c r="PAU293" s="42"/>
      <c r="PAV293" s="42"/>
      <c r="PAW293" s="42"/>
      <c r="PAX293" s="42"/>
      <c r="PAY293" s="42"/>
      <c r="PAZ293" s="42"/>
      <c r="PBA293" s="42"/>
      <c r="PBB293" s="42"/>
      <c r="PBC293" s="42"/>
      <c r="PBD293" s="42"/>
      <c r="PBE293" s="42"/>
      <c r="PBF293" s="42"/>
      <c r="PBG293" s="42"/>
      <c r="PBH293" s="42"/>
      <c r="PBI293" s="42"/>
      <c r="PBJ293" s="42"/>
      <c r="PBK293" s="42"/>
      <c r="PBL293" s="42"/>
      <c r="PBM293" s="42"/>
      <c r="PBN293" s="42"/>
      <c r="PBO293" s="42"/>
      <c r="PBP293" s="42"/>
      <c r="PBQ293" s="42"/>
      <c r="PBR293" s="42"/>
      <c r="PBS293" s="42"/>
      <c r="PBT293" s="42"/>
      <c r="PBU293" s="42"/>
      <c r="PBV293" s="42"/>
      <c r="PBW293" s="42"/>
      <c r="PBX293" s="42"/>
      <c r="PBY293" s="42"/>
      <c r="PBZ293" s="42"/>
      <c r="PCA293" s="42"/>
      <c r="PCB293" s="42"/>
      <c r="PCC293" s="42"/>
      <c r="PCD293" s="42"/>
      <c r="PCE293" s="42"/>
      <c r="PCF293" s="42"/>
      <c r="PCG293" s="42"/>
      <c r="PCH293" s="42"/>
      <c r="PCI293" s="42"/>
      <c r="PCJ293" s="42"/>
      <c r="PCK293" s="42"/>
      <c r="PCL293" s="42"/>
      <c r="PCM293" s="42"/>
      <c r="PCN293" s="42"/>
      <c r="PCO293" s="42"/>
      <c r="PCP293" s="42"/>
      <c r="PCQ293" s="42"/>
      <c r="PCR293" s="42"/>
      <c r="PCS293" s="42"/>
      <c r="PCT293" s="42"/>
      <c r="PCU293" s="42"/>
      <c r="PCV293" s="42"/>
      <c r="PCW293" s="42"/>
      <c r="PCX293" s="42"/>
      <c r="PCY293" s="42"/>
      <c r="PCZ293" s="42"/>
      <c r="PDA293" s="42"/>
      <c r="PDB293" s="42"/>
      <c r="PDC293" s="42"/>
      <c r="PDD293" s="42"/>
      <c r="PDE293" s="42"/>
      <c r="PDF293" s="42"/>
      <c r="PDG293" s="42"/>
      <c r="PDH293" s="42"/>
      <c r="PDI293" s="42"/>
      <c r="PDJ293" s="42"/>
      <c r="PDK293" s="42"/>
      <c r="PDL293" s="42"/>
      <c r="PDM293" s="42"/>
      <c r="PDN293" s="42"/>
      <c r="PDO293" s="42"/>
      <c r="PDP293" s="42"/>
      <c r="PDQ293" s="42"/>
      <c r="PDR293" s="42"/>
      <c r="PDS293" s="42"/>
      <c r="PDT293" s="42"/>
      <c r="PDU293" s="42"/>
      <c r="PDV293" s="42"/>
      <c r="PDW293" s="42"/>
      <c r="PDX293" s="42"/>
      <c r="PDY293" s="42"/>
      <c r="PDZ293" s="42"/>
      <c r="PEA293" s="42"/>
      <c r="PEB293" s="42"/>
      <c r="PEC293" s="42"/>
      <c r="PED293" s="42"/>
      <c r="PEE293" s="42"/>
      <c r="PEF293" s="42"/>
      <c r="PEG293" s="42"/>
      <c r="PEH293" s="42"/>
      <c r="PEI293" s="42"/>
      <c r="PEJ293" s="42"/>
      <c r="PEK293" s="42"/>
      <c r="PEL293" s="42"/>
      <c r="PEM293" s="42"/>
      <c r="PEN293" s="42"/>
      <c r="PEO293" s="42"/>
      <c r="PEP293" s="42"/>
      <c r="PEQ293" s="42"/>
      <c r="PER293" s="42"/>
      <c r="PES293" s="42"/>
      <c r="PET293" s="42"/>
      <c r="PEU293" s="42"/>
      <c r="PEV293" s="42"/>
      <c r="PEW293" s="42"/>
      <c r="PEX293" s="42"/>
      <c r="PEY293" s="42"/>
      <c r="PEZ293" s="42"/>
      <c r="PFA293" s="42"/>
      <c r="PFB293" s="42"/>
      <c r="PFC293" s="42"/>
      <c r="PFD293" s="42"/>
      <c r="PFE293" s="42"/>
      <c r="PFF293" s="42"/>
      <c r="PFG293" s="42"/>
      <c r="PFH293" s="42"/>
      <c r="PFI293" s="42"/>
      <c r="PFJ293" s="42"/>
      <c r="PFK293" s="42"/>
      <c r="PFL293" s="42"/>
      <c r="PFM293" s="42"/>
      <c r="PFN293" s="42"/>
      <c r="PFO293" s="42"/>
      <c r="PFP293" s="42"/>
      <c r="PFQ293" s="42"/>
      <c r="PFR293" s="42"/>
      <c r="PFS293" s="42"/>
      <c r="PFT293" s="42"/>
      <c r="PFU293" s="42"/>
      <c r="PFV293" s="42"/>
      <c r="PFW293" s="42"/>
      <c r="PFX293" s="42"/>
      <c r="PFY293" s="42"/>
      <c r="PFZ293" s="42"/>
      <c r="PGA293" s="42"/>
      <c r="PGB293" s="42"/>
      <c r="PGC293" s="42"/>
      <c r="PGD293" s="42"/>
      <c r="PGE293" s="42"/>
      <c r="PGF293" s="42"/>
      <c r="PGG293" s="42"/>
      <c r="PGH293" s="42"/>
      <c r="PGI293" s="42"/>
      <c r="PGJ293" s="42"/>
      <c r="PGK293" s="42"/>
      <c r="PGL293" s="42"/>
      <c r="PGM293" s="42"/>
      <c r="PGN293" s="42"/>
      <c r="PGO293" s="42"/>
      <c r="PGP293" s="42"/>
      <c r="PGQ293" s="42"/>
      <c r="PGR293" s="42"/>
      <c r="PGS293" s="42"/>
      <c r="PGT293" s="42"/>
      <c r="PGU293" s="42"/>
      <c r="PGV293" s="42"/>
      <c r="PGW293" s="42"/>
      <c r="PGX293" s="42"/>
      <c r="PGY293" s="42"/>
      <c r="PGZ293" s="42"/>
      <c r="PHA293" s="42"/>
      <c r="PHB293" s="42"/>
      <c r="PHC293" s="42"/>
      <c r="PHD293" s="42"/>
      <c r="PHE293" s="42"/>
      <c r="PHF293" s="42"/>
      <c r="PHG293" s="42"/>
      <c r="PHH293" s="42"/>
      <c r="PHI293" s="42"/>
      <c r="PHJ293" s="42"/>
      <c r="PHK293" s="42"/>
      <c r="PHL293" s="42"/>
      <c r="PHM293" s="42"/>
      <c r="PHN293" s="42"/>
      <c r="PHO293" s="42"/>
      <c r="PHP293" s="42"/>
      <c r="PHQ293" s="42"/>
      <c r="PHR293" s="42"/>
      <c r="PHS293" s="42"/>
      <c r="PHT293" s="42"/>
      <c r="PHU293" s="42"/>
      <c r="PHV293" s="42"/>
      <c r="PHW293" s="42"/>
      <c r="PHX293" s="42"/>
      <c r="PHY293" s="42"/>
      <c r="PHZ293" s="42"/>
      <c r="PIA293" s="42"/>
      <c r="PIB293" s="42"/>
      <c r="PIC293" s="42"/>
      <c r="PID293" s="42"/>
      <c r="PIE293" s="42"/>
      <c r="PIF293" s="42"/>
      <c r="PIG293" s="42"/>
      <c r="PIH293" s="42"/>
      <c r="PII293" s="42"/>
      <c r="PIJ293" s="42"/>
      <c r="PIK293" s="42"/>
      <c r="PIL293" s="42"/>
      <c r="PIM293" s="42"/>
      <c r="PIN293" s="42"/>
      <c r="PIO293" s="42"/>
      <c r="PIP293" s="42"/>
      <c r="PIQ293" s="42"/>
      <c r="PIR293" s="42"/>
      <c r="PIS293" s="42"/>
      <c r="PIT293" s="42"/>
      <c r="PIU293" s="42"/>
      <c r="PIV293" s="42"/>
      <c r="PIW293" s="42"/>
      <c r="PIX293" s="42"/>
      <c r="PIY293" s="42"/>
      <c r="PIZ293" s="42"/>
      <c r="PJA293" s="42"/>
      <c r="PJB293" s="42"/>
      <c r="PJC293" s="42"/>
      <c r="PJD293" s="42"/>
      <c r="PJE293" s="42"/>
      <c r="PJF293" s="42"/>
      <c r="PJG293" s="42"/>
      <c r="PJH293" s="42"/>
      <c r="PJI293" s="42"/>
      <c r="PJJ293" s="42"/>
      <c r="PJK293" s="42"/>
      <c r="PJL293" s="42"/>
      <c r="PJM293" s="42"/>
      <c r="PJN293" s="42"/>
      <c r="PJO293" s="42"/>
      <c r="PJP293" s="42"/>
      <c r="PJQ293" s="42"/>
      <c r="PJR293" s="42"/>
      <c r="PJS293" s="42"/>
      <c r="PJT293" s="42"/>
      <c r="PJU293" s="42"/>
      <c r="PJV293" s="42"/>
      <c r="PJW293" s="42"/>
      <c r="PJX293" s="42"/>
      <c r="PJY293" s="42"/>
      <c r="PJZ293" s="42"/>
      <c r="PKA293" s="42"/>
      <c r="PKB293" s="42"/>
      <c r="PKC293" s="42"/>
      <c r="PKD293" s="42"/>
      <c r="PKE293" s="42"/>
      <c r="PKF293" s="42"/>
      <c r="PKG293" s="42"/>
      <c r="PKH293" s="42"/>
      <c r="PKI293" s="42"/>
      <c r="PKJ293" s="42"/>
      <c r="PKK293" s="42"/>
      <c r="PKL293" s="42"/>
      <c r="PKM293" s="42"/>
      <c r="PKN293" s="42"/>
      <c r="PKO293" s="42"/>
      <c r="PKP293" s="42"/>
      <c r="PKQ293" s="42"/>
      <c r="PKR293" s="42"/>
      <c r="PKS293" s="42"/>
      <c r="PKT293" s="42"/>
      <c r="PKU293" s="42"/>
      <c r="PKV293" s="42"/>
      <c r="PKW293" s="42"/>
      <c r="PKX293" s="42"/>
      <c r="PKY293" s="42"/>
      <c r="PKZ293" s="42"/>
      <c r="PLA293" s="42"/>
      <c r="PLB293" s="42"/>
      <c r="PLC293" s="42"/>
      <c r="PLD293" s="42"/>
      <c r="PLE293" s="42"/>
      <c r="PLF293" s="42"/>
      <c r="PLG293" s="42"/>
      <c r="PLH293" s="42"/>
      <c r="PLI293" s="42"/>
      <c r="PLJ293" s="42"/>
      <c r="PLK293" s="42"/>
      <c r="PLL293" s="42"/>
      <c r="PLM293" s="42"/>
      <c r="PLN293" s="42"/>
      <c r="PLO293" s="42"/>
      <c r="PLP293" s="42"/>
      <c r="PLQ293" s="42"/>
      <c r="PLR293" s="42"/>
      <c r="PLS293" s="42"/>
      <c r="PLT293" s="42"/>
      <c r="PLU293" s="42"/>
      <c r="PLV293" s="42"/>
      <c r="PLW293" s="42"/>
      <c r="PLX293" s="42"/>
      <c r="PLY293" s="42"/>
      <c r="PLZ293" s="42"/>
      <c r="PMA293" s="42"/>
      <c r="PMB293" s="42"/>
      <c r="PMC293" s="42"/>
      <c r="PMD293" s="42"/>
      <c r="PME293" s="42"/>
      <c r="PMF293" s="42"/>
      <c r="PMG293" s="42"/>
      <c r="PMH293" s="42"/>
      <c r="PMI293" s="42"/>
      <c r="PMJ293" s="42"/>
      <c r="PMK293" s="42"/>
      <c r="PML293" s="42"/>
      <c r="PMM293" s="42"/>
      <c r="PMN293" s="42"/>
      <c r="PMO293" s="42"/>
      <c r="PMP293" s="42"/>
      <c r="PMQ293" s="42"/>
      <c r="PMR293" s="42"/>
      <c r="PMS293" s="42"/>
      <c r="PMT293" s="42"/>
      <c r="PMU293" s="42"/>
      <c r="PMV293" s="42"/>
      <c r="PMW293" s="42"/>
      <c r="PMX293" s="42"/>
      <c r="PMY293" s="42"/>
      <c r="PMZ293" s="42"/>
      <c r="PNA293" s="42"/>
      <c r="PNB293" s="42"/>
      <c r="PNC293" s="42"/>
      <c r="PND293" s="42"/>
      <c r="PNE293" s="42"/>
      <c r="PNF293" s="42"/>
      <c r="PNG293" s="42"/>
      <c r="PNH293" s="42"/>
      <c r="PNI293" s="42"/>
      <c r="PNJ293" s="42"/>
      <c r="PNK293" s="42"/>
      <c r="PNL293" s="42"/>
      <c r="PNM293" s="42"/>
      <c r="PNN293" s="42"/>
      <c r="PNO293" s="42"/>
      <c r="PNP293" s="42"/>
      <c r="PNQ293" s="42"/>
      <c r="PNR293" s="42"/>
      <c r="PNS293" s="42"/>
      <c r="PNT293" s="42"/>
      <c r="PNU293" s="42"/>
      <c r="PNV293" s="42"/>
      <c r="PNW293" s="42"/>
      <c r="PNX293" s="42"/>
      <c r="PNY293" s="42"/>
      <c r="PNZ293" s="42"/>
      <c r="POA293" s="42"/>
      <c r="POB293" s="42"/>
      <c r="POC293" s="42"/>
      <c r="POD293" s="42"/>
      <c r="POE293" s="42"/>
      <c r="POF293" s="42"/>
      <c r="POG293" s="42"/>
      <c r="POH293" s="42"/>
      <c r="POI293" s="42"/>
      <c r="POJ293" s="42"/>
      <c r="POK293" s="42"/>
      <c r="POL293" s="42"/>
      <c r="POM293" s="42"/>
      <c r="PON293" s="42"/>
      <c r="POO293" s="42"/>
      <c r="POP293" s="42"/>
      <c r="POQ293" s="42"/>
      <c r="POR293" s="42"/>
      <c r="POS293" s="42"/>
      <c r="POT293" s="42"/>
      <c r="POU293" s="42"/>
      <c r="POV293" s="42"/>
      <c r="POW293" s="42"/>
      <c r="POX293" s="42"/>
      <c r="POY293" s="42"/>
      <c r="POZ293" s="42"/>
      <c r="PPA293" s="42"/>
      <c r="PPB293" s="42"/>
      <c r="PPC293" s="42"/>
      <c r="PPD293" s="42"/>
      <c r="PPE293" s="42"/>
      <c r="PPF293" s="42"/>
      <c r="PPG293" s="42"/>
      <c r="PPH293" s="42"/>
      <c r="PPI293" s="42"/>
      <c r="PPJ293" s="42"/>
      <c r="PPK293" s="42"/>
      <c r="PPL293" s="42"/>
      <c r="PPM293" s="42"/>
      <c r="PPN293" s="42"/>
      <c r="PPO293" s="42"/>
      <c r="PPP293" s="42"/>
      <c r="PPQ293" s="42"/>
      <c r="PPR293" s="42"/>
      <c r="PPS293" s="42"/>
      <c r="PPT293" s="42"/>
      <c r="PPU293" s="42"/>
      <c r="PPV293" s="42"/>
      <c r="PPW293" s="42"/>
      <c r="PPX293" s="42"/>
      <c r="PPY293" s="42"/>
      <c r="PPZ293" s="42"/>
      <c r="PQA293" s="42"/>
      <c r="PQB293" s="42"/>
      <c r="PQC293" s="42"/>
      <c r="PQD293" s="42"/>
      <c r="PQE293" s="42"/>
      <c r="PQF293" s="42"/>
      <c r="PQG293" s="42"/>
      <c r="PQH293" s="42"/>
      <c r="PQI293" s="42"/>
      <c r="PQJ293" s="42"/>
      <c r="PQK293" s="42"/>
      <c r="PQL293" s="42"/>
      <c r="PQM293" s="42"/>
      <c r="PQN293" s="42"/>
      <c r="PQO293" s="42"/>
      <c r="PQP293" s="42"/>
      <c r="PQQ293" s="42"/>
      <c r="PQR293" s="42"/>
      <c r="PQS293" s="42"/>
      <c r="PQT293" s="42"/>
      <c r="PQU293" s="42"/>
      <c r="PQV293" s="42"/>
      <c r="PQW293" s="42"/>
      <c r="PQX293" s="42"/>
      <c r="PQY293" s="42"/>
      <c r="PQZ293" s="42"/>
      <c r="PRA293" s="42"/>
      <c r="PRB293" s="42"/>
      <c r="PRC293" s="42"/>
      <c r="PRD293" s="42"/>
      <c r="PRE293" s="42"/>
      <c r="PRF293" s="42"/>
      <c r="PRG293" s="42"/>
      <c r="PRH293" s="42"/>
      <c r="PRI293" s="42"/>
      <c r="PRJ293" s="42"/>
      <c r="PRK293" s="42"/>
      <c r="PRL293" s="42"/>
      <c r="PRM293" s="42"/>
      <c r="PRN293" s="42"/>
      <c r="PRO293" s="42"/>
      <c r="PRP293" s="42"/>
      <c r="PRQ293" s="42"/>
      <c r="PRR293" s="42"/>
      <c r="PRS293" s="42"/>
      <c r="PRT293" s="42"/>
      <c r="PRU293" s="42"/>
      <c r="PRV293" s="42"/>
      <c r="PRW293" s="42"/>
      <c r="PRX293" s="42"/>
      <c r="PRY293" s="42"/>
      <c r="PRZ293" s="42"/>
      <c r="PSA293" s="42"/>
      <c r="PSB293" s="42"/>
      <c r="PSC293" s="42"/>
      <c r="PSD293" s="42"/>
      <c r="PSE293" s="42"/>
      <c r="PSF293" s="42"/>
      <c r="PSG293" s="42"/>
      <c r="PSH293" s="42"/>
      <c r="PSI293" s="42"/>
      <c r="PSJ293" s="42"/>
      <c r="PSK293" s="42"/>
      <c r="PSL293" s="42"/>
      <c r="PSM293" s="42"/>
      <c r="PSN293" s="42"/>
      <c r="PSO293" s="42"/>
      <c r="PSP293" s="42"/>
      <c r="PSQ293" s="42"/>
      <c r="PSR293" s="42"/>
      <c r="PSS293" s="42"/>
      <c r="PST293" s="42"/>
      <c r="PSU293" s="42"/>
      <c r="PSV293" s="42"/>
      <c r="PSW293" s="42"/>
      <c r="PSX293" s="42"/>
      <c r="PSY293" s="42"/>
      <c r="PSZ293" s="42"/>
      <c r="PTA293" s="42"/>
      <c r="PTB293" s="42"/>
      <c r="PTC293" s="42"/>
      <c r="PTD293" s="42"/>
      <c r="PTE293" s="42"/>
      <c r="PTF293" s="42"/>
      <c r="PTG293" s="42"/>
      <c r="PTH293" s="42"/>
      <c r="PTI293" s="42"/>
      <c r="PTJ293" s="42"/>
      <c r="PTK293" s="42"/>
      <c r="PTL293" s="42"/>
      <c r="PTM293" s="42"/>
      <c r="PTN293" s="42"/>
      <c r="PTO293" s="42"/>
      <c r="PTP293" s="42"/>
      <c r="PTQ293" s="42"/>
      <c r="PTR293" s="42"/>
      <c r="PTS293" s="42"/>
      <c r="PTT293" s="42"/>
      <c r="PTU293" s="42"/>
      <c r="PTV293" s="42"/>
      <c r="PTW293" s="42"/>
      <c r="PTX293" s="42"/>
      <c r="PTY293" s="42"/>
      <c r="PTZ293" s="42"/>
      <c r="PUA293" s="42"/>
      <c r="PUB293" s="42"/>
      <c r="PUC293" s="42"/>
      <c r="PUD293" s="42"/>
      <c r="PUE293" s="42"/>
      <c r="PUF293" s="42"/>
      <c r="PUG293" s="42"/>
      <c r="PUH293" s="42"/>
      <c r="PUI293" s="42"/>
      <c r="PUJ293" s="42"/>
      <c r="PUK293" s="42"/>
      <c r="PUL293" s="42"/>
      <c r="PUM293" s="42"/>
      <c r="PUN293" s="42"/>
      <c r="PUO293" s="42"/>
      <c r="PUP293" s="42"/>
      <c r="PUQ293" s="42"/>
      <c r="PUR293" s="42"/>
      <c r="PUS293" s="42"/>
      <c r="PUT293" s="42"/>
      <c r="PUU293" s="42"/>
      <c r="PUV293" s="42"/>
      <c r="PUW293" s="42"/>
      <c r="PUX293" s="42"/>
      <c r="PUY293" s="42"/>
      <c r="PUZ293" s="42"/>
      <c r="PVA293" s="42"/>
      <c r="PVB293" s="42"/>
      <c r="PVC293" s="42"/>
      <c r="PVD293" s="42"/>
      <c r="PVE293" s="42"/>
      <c r="PVF293" s="42"/>
      <c r="PVG293" s="42"/>
      <c r="PVH293" s="42"/>
      <c r="PVI293" s="42"/>
      <c r="PVJ293" s="42"/>
      <c r="PVK293" s="42"/>
      <c r="PVL293" s="42"/>
      <c r="PVM293" s="42"/>
      <c r="PVN293" s="42"/>
      <c r="PVO293" s="42"/>
      <c r="PVP293" s="42"/>
      <c r="PVQ293" s="42"/>
      <c r="PVR293" s="42"/>
      <c r="PVS293" s="42"/>
      <c r="PVT293" s="42"/>
      <c r="PVU293" s="42"/>
      <c r="PVV293" s="42"/>
      <c r="PVW293" s="42"/>
      <c r="PVX293" s="42"/>
      <c r="PVY293" s="42"/>
      <c r="PVZ293" s="42"/>
      <c r="PWA293" s="42"/>
      <c r="PWB293" s="42"/>
      <c r="PWC293" s="42"/>
      <c r="PWD293" s="42"/>
      <c r="PWE293" s="42"/>
      <c r="PWF293" s="42"/>
      <c r="PWG293" s="42"/>
      <c r="PWH293" s="42"/>
      <c r="PWI293" s="42"/>
      <c r="PWJ293" s="42"/>
      <c r="PWK293" s="42"/>
      <c r="PWL293" s="42"/>
      <c r="PWM293" s="42"/>
      <c r="PWN293" s="42"/>
      <c r="PWO293" s="42"/>
      <c r="PWP293" s="42"/>
      <c r="PWQ293" s="42"/>
      <c r="PWR293" s="42"/>
      <c r="PWS293" s="42"/>
      <c r="PWT293" s="42"/>
      <c r="PWU293" s="42"/>
      <c r="PWV293" s="42"/>
      <c r="PWW293" s="42"/>
      <c r="PWX293" s="42"/>
      <c r="PWY293" s="42"/>
      <c r="PWZ293" s="42"/>
      <c r="PXA293" s="42"/>
      <c r="PXB293" s="42"/>
      <c r="PXC293" s="42"/>
      <c r="PXD293" s="42"/>
      <c r="PXE293" s="42"/>
      <c r="PXF293" s="42"/>
      <c r="PXG293" s="42"/>
      <c r="PXH293" s="42"/>
      <c r="PXI293" s="42"/>
      <c r="PXJ293" s="42"/>
      <c r="PXK293" s="42"/>
      <c r="PXL293" s="42"/>
      <c r="PXM293" s="42"/>
      <c r="PXN293" s="42"/>
      <c r="PXO293" s="42"/>
      <c r="PXP293" s="42"/>
      <c r="PXQ293" s="42"/>
      <c r="PXR293" s="42"/>
      <c r="PXS293" s="42"/>
      <c r="PXT293" s="42"/>
      <c r="PXU293" s="42"/>
      <c r="PXV293" s="42"/>
      <c r="PXW293" s="42"/>
      <c r="PXX293" s="42"/>
      <c r="PXY293" s="42"/>
      <c r="PXZ293" s="42"/>
      <c r="PYA293" s="42"/>
      <c r="PYB293" s="42"/>
      <c r="PYC293" s="42"/>
      <c r="PYD293" s="42"/>
      <c r="PYE293" s="42"/>
      <c r="PYF293" s="42"/>
      <c r="PYG293" s="42"/>
      <c r="PYH293" s="42"/>
      <c r="PYI293" s="42"/>
      <c r="PYJ293" s="42"/>
      <c r="PYK293" s="42"/>
      <c r="PYL293" s="42"/>
      <c r="PYM293" s="42"/>
      <c r="PYN293" s="42"/>
      <c r="PYO293" s="42"/>
      <c r="PYP293" s="42"/>
      <c r="PYQ293" s="42"/>
      <c r="PYR293" s="42"/>
      <c r="PYS293" s="42"/>
      <c r="PYT293" s="42"/>
      <c r="PYU293" s="42"/>
      <c r="PYV293" s="42"/>
      <c r="PYW293" s="42"/>
      <c r="PYX293" s="42"/>
      <c r="PYY293" s="42"/>
      <c r="PYZ293" s="42"/>
      <c r="PZA293" s="42"/>
      <c r="PZB293" s="42"/>
      <c r="PZC293" s="42"/>
      <c r="PZD293" s="42"/>
      <c r="PZE293" s="42"/>
      <c r="PZF293" s="42"/>
      <c r="PZG293" s="42"/>
      <c r="PZH293" s="42"/>
      <c r="PZI293" s="42"/>
      <c r="PZJ293" s="42"/>
      <c r="PZK293" s="42"/>
      <c r="PZL293" s="42"/>
      <c r="PZM293" s="42"/>
      <c r="PZN293" s="42"/>
      <c r="PZO293" s="42"/>
      <c r="PZP293" s="42"/>
      <c r="PZQ293" s="42"/>
      <c r="PZR293" s="42"/>
      <c r="PZS293" s="42"/>
      <c r="PZT293" s="42"/>
      <c r="PZU293" s="42"/>
      <c r="PZV293" s="42"/>
      <c r="PZW293" s="42"/>
      <c r="PZX293" s="42"/>
      <c r="PZY293" s="42"/>
      <c r="PZZ293" s="42"/>
      <c r="QAA293" s="42"/>
      <c r="QAB293" s="42"/>
      <c r="QAC293" s="42"/>
      <c r="QAD293" s="42"/>
      <c r="QAE293" s="42"/>
      <c r="QAF293" s="42"/>
      <c r="QAG293" s="42"/>
      <c r="QAH293" s="42"/>
      <c r="QAI293" s="42"/>
      <c r="QAJ293" s="42"/>
      <c r="QAK293" s="42"/>
      <c r="QAL293" s="42"/>
      <c r="QAM293" s="42"/>
      <c r="QAN293" s="42"/>
      <c r="QAO293" s="42"/>
      <c r="QAP293" s="42"/>
      <c r="QAQ293" s="42"/>
      <c r="QAR293" s="42"/>
      <c r="QAS293" s="42"/>
      <c r="QAT293" s="42"/>
      <c r="QAU293" s="42"/>
      <c r="QAV293" s="42"/>
      <c r="QAW293" s="42"/>
      <c r="QAX293" s="42"/>
      <c r="QAY293" s="42"/>
      <c r="QAZ293" s="42"/>
      <c r="QBA293" s="42"/>
      <c r="QBB293" s="42"/>
      <c r="QBC293" s="42"/>
      <c r="QBD293" s="42"/>
      <c r="QBE293" s="42"/>
      <c r="QBF293" s="42"/>
      <c r="QBG293" s="42"/>
      <c r="QBH293" s="42"/>
      <c r="QBI293" s="42"/>
      <c r="QBJ293" s="42"/>
      <c r="QBK293" s="42"/>
      <c r="QBL293" s="42"/>
      <c r="QBM293" s="42"/>
      <c r="QBN293" s="42"/>
      <c r="QBO293" s="42"/>
      <c r="QBP293" s="42"/>
      <c r="QBQ293" s="42"/>
      <c r="QBR293" s="42"/>
      <c r="QBS293" s="42"/>
      <c r="QBT293" s="42"/>
      <c r="QBU293" s="42"/>
      <c r="QBV293" s="42"/>
      <c r="QBW293" s="42"/>
      <c r="QBX293" s="42"/>
      <c r="QBY293" s="42"/>
      <c r="QBZ293" s="42"/>
      <c r="QCA293" s="42"/>
      <c r="QCB293" s="42"/>
      <c r="QCC293" s="42"/>
      <c r="QCD293" s="42"/>
      <c r="QCE293" s="42"/>
      <c r="QCF293" s="42"/>
      <c r="QCG293" s="42"/>
      <c r="QCH293" s="42"/>
      <c r="QCI293" s="42"/>
      <c r="QCJ293" s="42"/>
      <c r="QCK293" s="42"/>
      <c r="QCL293" s="42"/>
      <c r="QCM293" s="42"/>
      <c r="QCN293" s="42"/>
      <c r="QCO293" s="42"/>
      <c r="QCP293" s="42"/>
      <c r="QCQ293" s="42"/>
      <c r="QCR293" s="42"/>
      <c r="QCS293" s="42"/>
      <c r="QCT293" s="42"/>
      <c r="QCU293" s="42"/>
      <c r="QCV293" s="42"/>
      <c r="QCW293" s="42"/>
      <c r="QCX293" s="42"/>
      <c r="QCY293" s="42"/>
      <c r="QCZ293" s="42"/>
      <c r="QDA293" s="42"/>
      <c r="QDB293" s="42"/>
      <c r="QDC293" s="42"/>
      <c r="QDD293" s="42"/>
      <c r="QDE293" s="42"/>
      <c r="QDF293" s="42"/>
      <c r="QDG293" s="42"/>
      <c r="QDH293" s="42"/>
      <c r="QDI293" s="42"/>
      <c r="QDJ293" s="42"/>
      <c r="QDK293" s="42"/>
      <c r="QDL293" s="42"/>
      <c r="QDM293" s="42"/>
      <c r="QDN293" s="42"/>
      <c r="QDO293" s="42"/>
      <c r="QDP293" s="42"/>
      <c r="QDQ293" s="42"/>
      <c r="QDR293" s="42"/>
      <c r="QDS293" s="42"/>
      <c r="QDT293" s="42"/>
      <c r="QDU293" s="42"/>
      <c r="QDV293" s="42"/>
      <c r="QDW293" s="42"/>
      <c r="QDX293" s="42"/>
      <c r="QDY293" s="42"/>
      <c r="QDZ293" s="42"/>
      <c r="QEA293" s="42"/>
      <c r="QEB293" s="42"/>
      <c r="QEC293" s="42"/>
      <c r="QED293" s="42"/>
      <c r="QEE293" s="42"/>
      <c r="QEF293" s="42"/>
      <c r="QEG293" s="42"/>
      <c r="QEH293" s="42"/>
      <c r="QEI293" s="42"/>
      <c r="QEJ293" s="42"/>
      <c r="QEK293" s="42"/>
      <c r="QEL293" s="42"/>
      <c r="QEM293" s="42"/>
      <c r="QEN293" s="42"/>
      <c r="QEO293" s="42"/>
      <c r="QEP293" s="42"/>
      <c r="QEQ293" s="42"/>
      <c r="QER293" s="42"/>
      <c r="QES293" s="42"/>
      <c r="QET293" s="42"/>
      <c r="QEU293" s="42"/>
      <c r="QEV293" s="42"/>
      <c r="QEW293" s="42"/>
      <c r="QEX293" s="42"/>
      <c r="QEY293" s="42"/>
      <c r="QEZ293" s="42"/>
      <c r="QFA293" s="42"/>
      <c r="QFB293" s="42"/>
      <c r="QFC293" s="42"/>
      <c r="QFD293" s="42"/>
      <c r="QFE293" s="42"/>
      <c r="QFF293" s="42"/>
      <c r="QFG293" s="42"/>
      <c r="QFH293" s="42"/>
      <c r="QFI293" s="42"/>
      <c r="QFJ293" s="42"/>
      <c r="QFK293" s="42"/>
      <c r="QFL293" s="42"/>
      <c r="QFM293" s="42"/>
      <c r="QFN293" s="42"/>
      <c r="QFO293" s="42"/>
      <c r="QFP293" s="42"/>
      <c r="QFQ293" s="42"/>
      <c r="QFR293" s="42"/>
      <c r="QFS293" s="42"/>
      <c r="QFT293" s="42"/>
      <c r="QFU293" s="42"/>
      <c r="QFV293" s="42"/>
      <c r="QFW293" s="42"/>
      <c r="QFX293" s="42"/>
      <c r="QFY293" s="42"/>
      <c r="QFZ293" s="42"/>
      <c r="QGA293" s="42"/>
      <c r="QGB293" s="42"/>
      <c r="QGC293" s="42"/>
      <c r="QGD293" s="42"/>
      <c r="QGE293" s="42"/>
      <c r="QGF293" s="42"/>
      <c r="QGG293" s="42"/>
      <c r="QGH293" s="42"/>
      <c r="QGI293" s="42"/>
      <c r="QGJ293" s="42"/>
      <c r="QGK293" s="42"/>
      <c r="QGL293" s="42"/>
      <c r="QGM293" s="42"/>
      <c r="QGN293" s="42"/>
      <c r="QGO293" s="42"/>
      <c r="QGP293" s="42"/>
      <c r="QGQ293" s="42"/>
      <c r="QGR293" s="42"/>
      <c r="QGS293" s="42"/>
      <c r="QGT293" s="42"/>
      <c r="QGU293" s="42"/>
      <c r="QGV293" s="42"/>
      <c r="QGW293" s="42"/>
      <c r="QGX293" s="42"/>
      <c r="QGY293" s="42"/>
      <c r="QGZ293" s="42"/>
      <c r="QHA293" s="42"/>
      <c r="QHB293" s="42"/>
      <c r="QHC293" s="42"/>
      <c r="QHD293" s="42"/>
      <c r="QHE293" s="42"/>
      <c r="QHF293" s="42"/>
      <c r="QHG293" s="42"/>
      <c r="QHH293" s="42"/>
      <c r="QHI293" s="42"/>
      <c r="QHJ293" s="42"/>
      <c r="QHK293" s="42"/>
      <c r="QHL293" s="42"/>
      <c r="QHM293" s="42"/>
      <c r="QHN293" s="42"/>
      <c r="QHO293" s="42"/>
      <c r="QHP293" s="42"/>
      <c r="QHQ293" s="42"/>
      <c r="QHR293" s="42"/>
      <c r="QHS293" s="42"/>
      <c r="QHT293" s="42"/>
      <c r="QHU293" s="42"/>
      <c r="QHV293" s="42"/>
      <c r="QHW293" s="42"/>
      <c r="QHX293" s="42"/>
      <c r="QHY293" s="42"/>
      <c r="QHZ293" s="42"/>
      <c r="QIA293" s="42"/>
      <c r="QIB293" s="42"/>
      <c r="QIC293" s="42"/>
      <c r="QID293" s="42"/>
      <c r="QIE293" s="42"/>
      <c r="QIF293" s="42"/>
      <c r="QIG293" s="42"/>
      <c r="QIH293" s="42"/>
      <c r="QII293" s="42"/>
      <c r="QIJ293" s="42"/>
      <c r="QIK293" s="42"/>
      <c r="QIL293" s="42"/>
      <c r="QIM293" s="42"/>
      <c r="QIN293" s="42"/>
      <c r="QIO293" s="42"/>
      <c r="QIP293" s="42"/>
      <c r="QIQ293" s="42"/>
      <c r="QIR293" s="42"/>
      <c r="QIS293" s="42"/>
      <c r="QIT293" s="42"/>
      <c r="QIU293" s="42"/>
      <c r="QIV293" s="42"/>
      <c r="QIW293" s="42"/>
      <c r="QIX293" s="42"/>
      <c r="QIY293" s="42"/>
      <c r="QIZ293" s="42"/>
      <c r="QJA293" s="42"/>
      <c r="QJB293" s="42"/>
      <c r="QJC293" s="42"/>
      <c r="QJD293" s="42"/>
      <c r="QJE293" s="42"/>
      <c r="QJF293" s="42"/>
      <c r="QJG293" s="42"/>
      <c r="QJH293" s="42"/>
      <c r="QJI293" s="42"/>
      <c r="QJJ293" s="42"/>
      <c r="QJK293" s="42"/>
      <c r="QJL293" s="42"/>
      <c r="QJM293" s="42"/>
      <c r="QJN293" s="42"/>
      <c r="QJO293" s="42"/>
      <c r="QJP293" s="42"/>
      <c r="QJQ293" s="42"/>
      <c r="QJR293" s="42"/>
      <c r="QJS293" s="42"/>
      <c r="QJT293" s="42"/>
      <c r="QJU293" s="42"/>
      <c r="QJV293" s="42"/>
      <c r="QJW293" s="42"/>
      <c r="QJX293" s="42"/>
      <c r="QJY293" s="42"/>
      <c r="QJZ293" s="42"/>
      <c r="QKA293" s="42"/>
      <c r="QKB293" s="42"/>
      <c r="QKC293" s="42"/>
      <c r="QKD293" s="42"/>
      <c r="QKE293" s="42"/>
      <c r="QKF293" s="42"/>
      <c r="QKG293" s="42"/>
      <c r="QKH293" s="42"/>
      <c r="QKI293" s="42"/>
      <c r="QKJ293" s="42"/>
      <c r="QKK293" s="42"/>
      <c r="QKL293" s="42"/>
      <c r="QKM293" s="42"/>
      <c r="QKN293" s="42"/>
      <c r="QKO293" s="42"/>
      <c r="QKP293" s="42"/>
      <c r="QKQ293" s="42"/>
      <c r="QKR293" s="42"/>
      <c r="QKS293" s="42"/>
      <c r="QKT293" s="42"/>
      <c r="QKU293" s="42"/>
      <c r="QKV293" s="42"/>
      <c r="QKW293" s="42"/>
      <c r="QKX293" s="42"/>
      <c r="QKY293" s="42"/>
      <c r="QKZ293" s="42"/>
      <c r="QLA293" s="42"/>
      <c r="QLB293" s="42"/>
      <c r="QLC293" s="42"/>
      <c r="QLD293" s="42"/>
      <c r="QLE293" s="42"/>
      <c r="QLF293" s="42"/>
      <c r="QLG293" s="42"/>
      <c r="QLH293" s="42"/>
      <c r="QLI293" s="42"/>
      <c r="QLJ293" s="42"/>
      <c r="QLK293" s="42"/>
      <c r="QLL293" s="42"/>
      <c r="QLM293" s="42"/>
      <c r="QLN293" s="42"/>
      <c r="QLO293" s="42"/>
      <c r="QLP293" s="42"/>
      <c r="QLQ293" s="42"/>
      <c r="QLR293" s="42"/>
      <c r="QLS293" s="42"/>
      <c r="QLT293" s="42"/>
      <c r="QLU293" s="42"/>
      <c r="QLV293" s="42"/>
      <c r="QLW293" s="42"/>
      <c r="QLX293" s="42"/>
      <c r="QLY293" s="42"/>
      <c r="QLZ293" s="42"/>
      <c r="QMA293" s="42"/>
      <c r="QMB293" s="42"/>
      <c r="QMC293" s="42"/>
      <c r="QMD293" s="42"/>
      <c r="QME293" s="42"/>
      <c r="QMF293" s="42"/>
      <c r="QMG293" s="42"/>
      <c r="QMH293" s="42"/>
      <c r="QMI293" s="42"/>
      <c r="QMJ293" s="42"/>
      <c r="QMK293" s="42"/>
      <c r="QML293" s="42"/>
      <c r="QMM293" s="42"/>
      <c r="QMN293" s="42"/>
      <c r="QMO293" s="42"/>
      <c r="QMP293" s="42"/>
      <c r="QMQ293" s="42"/>
      <c r="QMR293" s="42"/>
      <c r="QMS293" s="42"/>
      <c r="QMT293" s="42"/>
      <c r="QMU293" s="42"/>
      <c r="QMV293" s="42"/>
      <c r="QMW293" s="42"/>
      <c r="QMX293" s="42"/>
      <c r="QMY293" s="42"/>
      <c r="QMZ293" s="42"/>
      <c r="QNA293" s="42"/>
      <c r="QNB293" s="42"/>
      <c r="QNC293" s="42"/>
      <c r="QND293" s="42"/>
      <c r="QNE293" s="42"/>
      <c r="QNF293" s="42"/>
      <c r="QNG293" s="42"/>
      <c r="QNH293" s="42"/>
      <c r="QNI293" s="42"/>
      <c r="QNJ293" s="42"/>
      <c r="QNK293" s="42"/>
      <c r="QNL293" s="42"/>
      <c r="QNM293" s="42"/>
      <c r="QNN293" s="42"/>
      <c r="QNO293" s="42"/>
      <c r="QNP293" s="42"/>
      <c r="QNQ293" s="42"/>
      <c r="QNR293" s="42"/>
      <c r="QNS293" s="42"/>
      <c r="QNT293" s="42"/>
      <c r="QNU293" s="42"/>
      <c r="QNV293" s="42"/>
      <c r="QNW293" s="42"/>
      <c r="QNX293" s="42"/>
      <c r="QNY293" s="42"/>
      <c r="QNZ293" s="42"/>
      <c r="QOA293" s="42"/>
      <c r="QOB293" s="42"/>
      <c r="QOC293" s="42"/>
      <c r="QOD293" s="42"/>
      <c r="QOE293" s="42"/>
      <c r="QOF293" s="42"/>
      <c r="QOG293" s="42"/>
      <c r="QOH293" s="42"/>
      <c r="QOI293" s="42"/>
      <c r="QOJ293" s="42"/>
      <c r="QOK293" s="42"/>
      <c r="QOL293" s="42"/>
      <c r="QOM293" s="42"/>
      <c r="QON293" s="42"/>
      <c r="QOO293" s="42"/>
      <c r="QOP293" s="42"/>
      <c r="QOQ293" s="42"/>
      <c r="QOR293" s="42"/>
      <c r="QOS293" s="42"/>
      <c r="QOT293" s="42"/>
      <c r="QOU293" s="42"/>
      <c r="QOV293" s="42"/>
      <c r="QOW293" s="42"/>
      <c r="QOX293" s="42"/>
      <c r="QOY293" s="42"/>
      <c r="QOZ293" s="42"/>
      <c r="QPA293" s="42"/>
      <c r="QPB293" s="42"/>
      <c r="QPC293" s="42"/>
      <c r="QPD293" s="42"/>
      <c r="QPE293" s="42"/>
      <c r="QPF293" s="42"/>
      <c r="QPG293" s="42"/>
      <c r="QPH293" s="42"/>
      <c r="QPI293" s="42"/>
      <c r="QPJ293" s="42"/>
      <c r="QPK293" s="42"/>
      <c r="QPL293" s="42"/>
      <c r="QPM293" s="42"/>
      <c r="QPN293" s="42"/>
      <c r="QPO293" s="42"/>
      <c r="QPP293" s="42"/>
      <c r="QPQ293" s="42"/>
      <c r="QPR293" s="42"/>
      <c r="QPS293" s="42"/>
      <c r="QPT293" s="42"/>
      <c r="QPU293" s="42"/>
      <c r="QPV293" s="42"/>
      <c r="QPW293" s="42"/>
      <c r="QPX293" s="42"/>
      <c r="QPY293" s="42"/>
      <c r="QPZ293" s="42"/>
      <c r="QQA293" s="42"/>
      <c r="QQB293" s="42"/>
      <c r="QQC293" s="42"/>
      <c r="QQD293" s="42"/>
      <c r="QQE293" s="42"/>
      <c r="QQF293" s="42"/>
      <c r="QQG293" s="42"/>
      <c r="QQH293" s="42"/>
      <c r="QQI293" s="42"/>
      <c r="QQJ293" s="42"/>
      <c r="QQK293" s="42"/>
      <c r="QQL293" s="42"/>
      <c r="QQM293" s="42"/>
      <c r="QQN293" s="42"/>
      <c r="QQO293" s="42"/>
      <c r="QQP293" s="42"/>
      <c r="QQQ293" s="42"/>
      <c r="QQR293" s="42"/>
      <c r="QQS293" s="42"/>
      <c r="QQT293" s="42"/>
      <c r="QQU293" s="42"/>
      <c r="QQV293" s="42"/>
      <c r="QQW293" s="42"/>
      <c r="QQX293" s="42"/>
      <c r="QQY293" s="42"/>
      <c r="QQZ293" s="42"/>
      <c r="QRA293" s="42"/>
      <c r="QRB293" s="42"/>
      <c r="QRC293" s="42"/>
      <c r="QRD293" s="42"/>
      <c r="QRE293" s="42"/>
      <c r="QRF293" s="42"/>
      <c r="QRG293" s="42"/>
      <c r="QRH293" s="42"/>
      <c r="QRI293" s="42"/>
      <c r="QRJ293" s="42"/>
      <c r="QRK293" s="42"/>
      <c r="QRL293" s="42"/>
      <c r="QRM293" s="42"/>
      <c r="QRN293" s="42"/>
      <c r="QRO293" s="42"/>
      <c r="QRP293" s="42"/>
      <c r="QRQ293" s="42"/>
      <c r="QRR293" s="42"/>
      <c r="QRS293" s="42"/>
      <c r="QRT293" s="42"/>
      <c r="QRU293" s="42"/>
      <c r="QRV293" s="42"/>
      <c r="QRW293" s="42"/>
      <c r="QRX293" s="42"/>
      <c r="QRY293" s="42"/>
      <c r="QRZ293" s="42"/>
      <c r="QSA293" s="42"/>
      <c r="QSB293" s="42"/>
      <c r="QSC293" s="42"/>
      <c r="QSD293" s="42"/>
      <c r="QSE293" s="42"/>
      <c r="QSF293" s="42"/>
      <c r="QSG293" s="42"/>
      <c r="QSH293" s="42"/>
      <c r="QSI293" s="42"/>
      <c r="QSJ293" s="42"/>
      <c r="QSK293" s="42"/>
      <c r="QSL293" s="42"/>
      <c r="QSM293" s="42"/>
      <c r="QSN293" s="42"/>
      <c r="QSO293" s="42"/>
      <c r="QSP293" s="42"/>
      <c r="QSQ293" s="42"/>
      <c r="QSR293" s="42"/>
      <c r="QSS293" s="42"/>
      <c r="QST293" s="42"/>
      <c r="QSU293" s="42"/>
      <c r="QSV293" s="42"/>
      <c r="QSW293" s="42"/>
      <c r="QSX293" s="42"/>
      <c r="QSY293" s="42"/>
      <c r="QSZ293" s="42"/>
      <c r="QTA293" s="42"/>
      <c r="QTB293" s="42"/>
      <c r="QTC293" s="42"/>
      <c r="QTD293" s="42"/>
      <c r="QTE293" s="42"/>
      <c r="QTF293" s="42"/>
      <c r="QTG293" s="42"/>
      <c r="QTH293" s="42"/>
      <c r="QTI293" s="42"/>
      <c r="QTJ293" s="42"/>
      <c r="QTK293" s="42"/>
      <c r="QTL293" s="42"/>
      <c r="QTM293" s="42"/>
      <c r="QTN293" s="42"/>
      <c r="QTO293" s="42"/>
      <c r="QTP293" s="42"/>
      <c r="QTQ293" s="42"/>
      <c r="QTR293" s="42"/>
      <c r="QTS293" s="42"/>
      <c r="QTT293" s="42"/>
      <c r="QTU293" s="42"/>
      <c r="QTV293" s="42"/>
      <c r="QTW293" s="42"/>
      <c r="QTX293" s="42"/>
      <c r="QTY293" s="42"/>
      <c r="QTZ293" s="42"/>
      <c r="QUA293" s="42"/>
      <c r="QUB293" s="42"/>
      <c r="QUC293" s="42"/>
      <c r="QUD293" s="42"/>
      <c r="QUE293" s="42"/>
      <c r="QUF293" s="42"/>
      <c r="QUG293" s="42"/>
      <c r="QUH293" s="42"/>
      <c r="QUI293" s="42"/>
      <c r="QUJ293" s="42"/>
      <c r="QUK293" s="42"/>
      <c r="QUL293" s="42"/>
      <c r="QUM293" s="42"/>
      <c r="QUN293" s="42"/>
      <c r="QUO293" s="42"/>
      <c r="QUP293" s="42"/>
      <c r="QUQ293" s="42"/>
      <c r="QUR293" s="42"/>
      <c r="QUS293" s="42"/>
      <c r="QUT293" s="42"/>
      <c r="QUU293" s="42"/>
      <c r="QUV293" s="42"/>
      <c r="QUW293" s="42"/>
      <c r="QUX293" s="42"/>
      <c r="QUY293" s="42"/>
      <c r="QUZ293" s="42"/>
      <c r="QVA293" s="42"/>
      <c r="QVB293" s="42"/>
      <c r="QVC293" s="42"/>
      <c r="QVD293" s="42"/>
      <c r="QVE293" s="42"/>
      <c r="QVF293" s="42"/>
      <c r="QVG293" s="42"/>
      <c r="QVH293" s="42"/>
      <c r="QVI293" s="42"/>
      <c r="QVJ293" s="42"/>
      <c r="QVK293" s="42"/>
      <c r="QVL293" s="42"/>
      <c r="QVM293" s="42"/>
      <c r="QVN293" s="42"/>
      <c r="QVO293" s="42"/>
      <c r="QVP293" s="42"/>
      <c r="QVQ293" s="42"/>
      <c r="QVR293" s="42"/>
      <c r="QVS293" s="42"/>
      <c r="QVT293" s="42"/>
      <c r="QVU293" s="42"/>
      <c r="QVV293" s="42"/>
      <c r="QVW293" s="42"/>
      <c r="QVX293" s="42"/>
      <c r="QVY293" s="42"/>
      <c r="QVZ293" s="42"/>
      <c r="QWA293" s="42"/>
      <c r="QWB293" s="42"/>
      <c r="QWC293" s="42"/>
      <c r="QWD293" s="42"/>
      <c r="QWE293" s="42"/>
      <c r="QWF293" s="42"/>
      <c r="QWG293" s="42"/>
      <c r="QWH293" s="42"/>
      <c r="QWI293" s="42"/>
      <c r="QWJ293" s="42"/>
      <c r="QWK293" s="42"/>
      <c r="QWL293" s="42"/>
      <c r="QWM293" s="42"/>
      <c r="QWN293" s="42"/>
      <c r="QWO293" s="42"/>
      <c r="QWP293" s="42"/>
      <c r="QWQ293" s="42"/>
      <c r="QWR293" s="42"/>
      <c r="QWS293" s="42"/>
      <c r="QWT293" s="42"/>
      <c r="QWU293" s="42"/>
      <c r="QWV293" s="42"/>
      <c r="QWW293" s="42"/>
      <c r="QWX293" s="42"/>
      <c r="QWY293" s="42"/>
      <c r="QWZ293" s="42"/>
      <c r="QXA293" s="42"/>
      <c r="QXB293" s="42"/>
      <c r="QXC293" s="42"/>
      <c r="QXD293" s="42"/>
      <c r="QXE293" s="42"/>
      <c r="QXF293" s="42"/>
      <c r="QXG293" s="42"/>
      <c r="QXH293" s="42"/>
      <c r="QXI293" s="42"/>
      <c r="QXJ293" s="42"/>
      <c r="QXK293" s="42"/>
      <c r="QXL293" s="42"/>
      <c r="QXM293" s="42"/>
      <c r="QXN293" s="42"/>
      <c r="QXO293" s="42"/>
      <c r="QXP293" s="42"/>
      <c r="QXQ293" s="42"/>
      <c r="QXR293" s="42"/>
      <c r="QXS293" s="42"/>
      <c r="QXT293" s="42"/>
      <c r="QXU293" s="42"/>
      <c r="QXV293" s="42"/>
      <c r="QXW293" s="42"/>
      <c r="QXX293" s="42"/>
      <c r="QXY293" s="42"/>
      <c r="QXZ293" s="42"/>
      <c r="QYA293" s="42"/>
      <c r="QYB293" s="42"/>
      <c r="QYC293" s="42"/>
      <c r="QYD293" s="42"/>
      <c r="QYE293" s="42"/>
      <c r="QYF293" s="42"/>
      <c r="QYG293" s="42"/>
      <c r="QYH293" s="42"/>
      <c r="QYI293" s="42"/>
      <c r="QYJ293" s="42"/>
      <c r="QYK293" s="42"/>
      <c r="QYL293" s="42"/>
      <c r="QYM293" s="42"/>
      <c r="QYN293" s="42"/>
      <c r="QYO293" s="42"/>
      <c r="QYP293" s="42"/>
      <c r="QYQ293" s="42"/>
      <c r="QYR293" s="42"/>
      <c r="QYS293" s="42"/>
      <c r="QYT293" s="42"/>
      <c r="QYU293" s="42"/>
      <c r="QYV293" s="42"/>
      <c r="QYW293" s="42"/>
      <c r="QYX293" s="42"/>
      <c r="QYY293" s="42"/>
      <c r="QYZ293" s="42"/>
      <c r="QZA293" s="42"/>
      <c r="QZB293" s="42"/>
      <c r="QZC293" s="42"/>
      <c r="QZD293" s="42"/>
      <c r="QZE293" s="42"/>
      <c r="QZF293" s="42"/>
      <c r="QZG293" s="42"/>
      <c r="QZH293" s="42"/>
      <c r="QZI293" s="42"/>
      <c r="QZJ293" s="42"/>
      <c r="QZK293" s="42"/>
      <c r="QZL293" s="42"/>
      <c r="QZM293" s="42"/>
      <c r="QZN293" s="42"/>
      <c r="QZO293" s="42"/>
      <c r="QZP293" s="42"/>
      <c r="QZQ293" s="42"/>
      <c r="QZR293" s="42"/>
      <c r="QZS293" s="42"/>
      <c r="QZT293" s="42"/>
      <c r="QZU293" s="42"/>
      <c r="QZV293" s="42"/>
      <c r="QZW293" s="42"/>
      <c r="QZX293" s="42"/>
      <c r="QZY293" s="42"/>
      <c r="QZZ293" s="42"/>
      <c r="RAA293" s="42"/>
      <c r="RAB293" s="42"/>
      <c r="RAC293" s="42"/>
      <c r="RAD293" s="42"/>
      <c r="RAE293" s="42"/>
      <c r="RAF293" s="42"/>
      <c r="RAG293" s="42"/>
      <c r="RAH293" s="42"/>
      <c r="RAI293" s="42"/>
      <c r="RAJ293" s="42"/>
      <c r="RAK293" s="42"/>
      <c r="RAL293" s="42"/>
      <c r="RAM293" s="42"/>
      <c r="RAN293" s="42"/>
      <c r="RAO293" s="42"/>
      <c r="RAP293" s="42"/>
      <c r="RAQ293" s="42"/>
      <c r="RAR293" s="42"/>
      <c r="RAS293" s="42"/>
      <c r="RAT293" s="42"/>
      <c r="RAU293" s="42"/>
      <c r="RAV293" s="42"/>
      <c r="RAW293" s="42"/>
      <c r="RAX293" s="42"/>
      <c r="RAY293" s="42"/>
      <c r="RAZ293" s="42"/>
      <c r="RBA293" s="42"/>
      <c r="RBB293" s="42"/>
      <c r="RBC293" s="42"/>
      <c r="RBD293" s="42"/>
      <c r="RBE293" s="42"/>
      <c r="RBF293" s="42"/>
      <c r="RBG293" s="42"/>
      <c r="RBH293" s="42"/>
      <c r="RBI293" s="42"/>
      <c r="RBJ293" s="42"/>
      <c r="RBK293" s="42"/>
      <c r="RBL293" s="42"/>
      <c r="RBM293" s="42"/>
      <c r="RBN293" s="42"/>
      <c r="RBO293" s="42"/>
      <c r="RBP293" s="42"/>
      <c r="RBQ293" s="42"/>
      <c r="RBR293" s="42"/>
      <c r="RBS293" s="42"/>
      <c r="RBT293" s="42"/>
      <c r="RBU293" s="42"/>
      <c r="RBV293" s="42"/>
      <c r="RBW293" s="42"/>
      <c r="RBX293" s="42"/>
      <c r="RBY293" s="42"/>
      <c r="RBZ293" s="42"/>
      <c r="RCA293" s="42"/>
      <c r="RCB293" s="42"/>
      <c r="RCC293" s="42"/>
      <c r="RCD293" s="42"/>
      <c r="RCE293" s="42"/>
      <c r="RCF293" s="42"/>
      <c r="RCG293" s="42"/>
      <c r="RCH293" s="42"/>
      <c r="RCI293" s="42"/>
      <c r="RCJ293" s="42"/>
      <c r="RCK293" s="42"/>
      <c r="RCL293" s="42"/>
      <c r="RCM293" s="42"/>
      <c r="RCN293" s="42"/>
      <c r="RCO293" s="42"/>
      <c r="RCP293" s="42"/>
      <c r="RCQ293" s="42"/>
      <c r="RCR293" s="42"/>
      <c r="RCS293" s="42"/>
      <c r="RCT293" s="42"/>
      <c r="RCU293" s="42"/>
      <c r="RCV293" s="42"/>
      <c r="RCW293" s="42"/>
      <c r="RCX293" s="42"/>
      <c r="RCY293" s="42"/>
      <c r="RCZ293" s="42"/>
      <c r="RDA293" s="42"/>
      <c r="RDB293" s="42"/>
      <c r="RDC293" s="42"/>
      <c r="RDD293" s="42"/>
      <c r="RDE293" s="42"/>
      <c r="RDF293" s="42"/>
      <c r="RDG293" s="42"/>
      <c r="RDH293" s="42"/>
      <c r="RDI293" s="42"/>
      <c r="RDJ293" s="42"/>
      <c r="RDK293" s="42"/>
      <c r="RDL293" s="42"/>
      <c r="RDM293" s="42"/>
      <c r="RDN293" s="42"/>
      <c r="RDO293" s="42"/>
      <c r="RDP293" s="42"/>
      <c r="RDQ293" s="42"/>
      <c r="RDR293" s="42"/>
      <c r="RDS293" s="42"/>
      <c r="RDT293" s="42"/>
      <c r="RDU293" s="42"/>
      <c r="RDV293" s="42"/>
      <c r="RDW293" s="42"/>
      <c r="RDX293" s="42"/>
      <c r="RDY293" s="42"/>
      <c r="RDZ293" s="42"/>
      <c r="REA293" s="42"/>
      <c r="REB293" s="42"/>
      <c r="REC293" s="42"/>
      <c r="RED293" s="42"/>
      <c r="REE293" s="42"/>
      <c r="REF293" s="42"/>
      <c r="REG293" s="42"/>
      <c r="REH293" s="42"/>
      <c r="REI293" s="42"/>
      <c r="REJ293" s="42"/>
      <c r="REK293" s="42"/>
      <c r="REL293" s="42"/>
      <c r="REM293" s="42"/>
      <c r="REN293" s="42"/>
      <c r="REO293" s="42"/>
      <c r="REP293" s="42"/>
      <c r="REQ293" s="42"/>
      <c r="RER293" s="42"/>
      <c r="RES293" s="42"/>
      <c r="RET293" s="42"/>
      <c r="REU293" s="42"/>
      <c r="REV293" s="42"/>
      <c r="REW293" s="42"/>
      <c r="REX293" s="42"/>
      <c r="REY293" s="42"/>
      <c r="REZ293" s="42"/>
      <c r="RFA293" s="42"/>
      <c r="RFB293" s="42"/>
      <c r="RFC293" s="42"/>
      <c r="RFD293" s="42"/>
      <c r="RFE293" s="42"/>
      <c r="RFF293" s="42"/>
      <c r="RFG293" s="42"/>
      <c r="RFH293" s="42"/>
      <c r="RFI293" s="42"/>
      <c r="RFJ293" s="42"/>
      <c r="RFK293" s="42"/>
      <c r="RFL293" s="42"/>
      <c r="RFM293" s="42"/>
      <c r="RFN293" s="42"/>
      <c r="RFO293" s="42"/>
      <c r="RFP293" s="42"/>
      <c r="RFQ293" s="42"/>
      <c r="RFR293" s="42"/>
      <c r="RFS293" s="42"/>
      <c r="RFT293" s="42"/>
      <c r="RFU293" s="42"/>
      <c r="RFV293" s="42"/>
      <c r="RFW293" s="42"/>
      <c r="RFX293" s="42"/>
      <c r="RFY293" s="42"/>
      <c r="RFZ293" s="42"/>
      <c r="RGA293" s="42"/>
      <c r="RGB293" s="42"/>
      <c r="RGC293" s="42"/>
      <c r="RGD293" s="42"/>
      <c r="RGE293" s="42"/>
      <c r="RGF293" s="42"/>
      <c r="RGG293" s="42"/>
      <c r="RGH293" s="42"/>
      <c r="RGI293" s="42"/>
      <c r="RGJ293" s="42"/>
      <c r="RGK293" s="42"/>
      <c r="RGL293" s="42"/>
      <c r="RGM293" s="42"/>
      <c r="RGN293" s="42"/>
      <c r="RGO293" s="42"/>
      <c r="RGP293" s="42"/>
      <c r="RGQ293" s="42"/>
      <c r="RGR293" s="42"/>
      <c r="RGS293" s="42"/>
      <c r="RGT293" s="42"/>
      <c r="RGU293" s="42"/>
      <c r="RGV293" s="42"/>
      <c r="RGW293" s="42"/>
      <c r="RGX293" s="42"/>
      <c r="RGY293" s="42"/>
      <c r="RGZ293" s="42"/>
      <c r="RHA293" s="42"/>
      <c r="RHB293" s="42"/>
      <c r="RHC293" s="42"/>
      <c r="RHD293" s="42"/>
      <c r="RHE293" s="42"/>
      <c r="RHF293" s="42"/>
      <c r="RHG293" s="42"/>
      <c r="RHH293" s="42"/>
      <c r="RHI293" s="42"/>
      <c r="RHJ293" s="42"/>
      <c r="RHK293" s="42"/>
      <c r="RHL293" s="42"/>
      <c r="RHM293" s="42"/>
      <c r="RHN293" s="42"/>
      <c r="RHO293" s="42"/>
      <c r="RHP293" s="42"/>
      <c r="RHQ293" s="42"/>
      <c r="RHR293" s="42"/>
      <c r="RHS293" s="42"/>
      <c r="RHT293" s="42"/>
      <c r="RHU293" s="42"/>
      <c r="RHV293" s="42"/>
      <c r="RHW293" s="42"/>
      <c r="RHX293" s="42"/>
      <c r="RHY293" s="42"/>
      <c r="RHZ293" s="42"/>
      <c r="RIA293" s="42"/>
      <c r="RIB293" s="42"/>
      <c r="RIC293" s="42"/>
      <c r="RID293" s="42"/>
      <c r="RIE293" s="42"/>
      <c r="RIF293" s="42"/>
      <c r="RIG293" s="42"/>
      <c r="RIH293" s="42"/>
      <c r="RII293" s="42"/>
      <c r="RIJ293" s="42"/>
      <c r="RIK293" s="42"/>
      <c r="RIL293" s="42"/>
      <c r="RIM293" s="42"/>
      <c r="RIN293" s="42"/>
      <c r="RIO293" s="42"/>
      <c r="RIP293" s="42"/>
      <c r="RIQ293" s="42"/>
      <c r="RIR293" s="42"/>
      <c r="RIS293" s="42"/>
      <c r="RIT293" s="42"/>
      <c r="RIU293" s="42"/>
      <c r="RIV293" s="42"/>
      <c r="RIW293" s="42"/>
      <c r="RIX293" s="42"/>
      <c r="RIY293" s="42"/>
      <c r="RIZ293" s="42"/>
      <c r="RJA293" s="42"/>
      <c r="RJB293" s="42"/>
      <c r="RJC293" s="42"/>
      <c r="RJD293" s="42"/>
      <c r="RJE293" s="42"/>
      <c r="RJF293" s="42"/>
      <c r="RJG293" s="42"/>
      <c r="RJH293" s="42"/>
      <c r="RJI293" s="42"/>
      <c r="RJJ293" s="42"/>
      <c r="RJK293" s="42"/>
      <c r="RJL293" s="42"/>
      <c r="RJM293" s="42"/>
      <c r="RJN293" s="42"/>
      <c r="RJO293" s="42"/>
      <c r="RJP293" s="42"/>
      <c r="RJQ293" s="42"/>
      <c r="RJR293" s="42"/>
      <c r="RJS293" s="42"/>
      <c r="RJT293" s="42"/>
      <c r="RJU293" s="42"/>
      <c r="RJV293" s="42"/>
      <c r="RJW293" s="42"/>
      <c r="RJX293" s="42"/>
      <c r="RJY293" s="42"/>
      <c r="RJZ293" s="42"/>
      <c r="RKA293" s="42"/>
      <c r="RKB293" s="42"/>
      <c r="RKC293" s="42"/>
      <c r="RKD293" s="42"/>
      <c r="RKE293" s="42"/>
      <c r="RKF293" s="42"/>
      <c r="RKG293" s="42"/>
      <c r="RKH293" s="42"/>
      <c r="RKI293" s="42"/>
      <c r="RKJ293" s="42"/>
      <c r="RKK293" s="42"/>
      <c r="RKL293" s="42"/>
      <c r="RKM293" s="42"/>
      <c r="RKN293" s="42"/>
      <c r="RKO293" s="42"/>
      <c r="RKP293" s="42"/>
      <c r="RKQ293" s="42"/>
      <c r="RKR293" s="42"/>
      <c r="RKS293" s="42"/>
      <c r="RKT293" s="42"/>
      <c r="RKU293" s="42"/>
      <c r="RKV293" s="42"/>
      <c r="RKW293" s="42"/>
      <c r="RKX293" s="42"/>
      <c r="RKY293" s="42"/>
      <c r="RKZ293" s="42"/>
      <c r="RLA293" s="42"/>
      <c r="RLB293" s="42"/>
      <c r="RLC293" s="42"/>
      <c r="RLD293" s="42"/>
      <c r="RLE293" s="42"/>
      <c r="RLF293" s="42"/>
      <c r="RLG293" s="42"/>
      <c r="RLH293" s="42"/>
      <c r="RLI293" s="42"/>
      <c r="RLJ293" s="42"/>
      <c r="RLK293" s="42"/>
      <c r="RLL293" s="42"/>
      <c r="RLM293" s="42"/>
      <c r="RLN293" s="42"/>
      <c r="RLO293" s="42"/>
      <c r="RLP293" s="42"/>
      <c r="RLQ293" s="42"/>
      <c r="RLR293" s="42"/>
      <c r="RLS293" s="42"/>
      <c r="RLT293" s="42"/>
      <c r="RLU293" s="42"/>
      <c r="RLV293" s="42"/>
      <c r="RLW293" s="42"/>
      <c r="RLX293" s="42"/>
      <c r="RLY293" s="42"/>
      <c r="RLZ293" s="42"/>
      <c r="RMA293" s="42"/>
      <c r="RMB293" s="42"/>
      <c r="RMC293" s="42"/>
      <c r="RMD293" s="42"/>
      <c r="RME293" s="42"/>
      <c r="RMF293" s="42"/>
      <c r="RMG293" s="42"/>
      <c r="RMH293" s="42"/>
      <c r="RMI293" s="42"/>
      <c r="RMJ293" s="42"/>
      <c r="RMK293" s="42"/>
      <c r="RML293" s="42"/>
      <c r="RMM293" s="42"/>
      <c r="RMN293" s="42"/>
      <c r="RMO293" s="42"/>
      <c r="RMP293" s="42"/>
      <c r="RMQ293" s="42"/>
      <c r="RMR293" s="42"/>
      <c r="RMS293" s="42"/>
      <c r="RMT293" s="42"/>
      <c r="RMU293" s="42"/>
      <c r="RMV293" s="42"/>
      <c r="RMW293" s="42"/>
      <c r="RMX293" s="42"/>
      <c r="RMY293" s="42"/>
      <c r="RMZ293" s="42"/>
      <c r="RNA293" s="42"/>
      <c r="RNB293" s="42"/>
      <c r="RNC293" s="42"/>
      <c r="RND293" s="42"/>
      <c r="RNE293" s="42"/>
      <c r="RNF293" s="42"/>
      <c r="RNG293" s="42"/>
      <c r="RNH293" s="42"/>
      <c r="RNI293" s="42"/>
      <c r="RNJ293" s="42"/>
      <c r="RNK293" s="42"/>
      <c r="RNL293" s="42"/>
      <c r="RNM293" s="42"/>
      <c r="RNN293" s="42"/>
      <c r="RNO293" s="42"/>
      <c r="RNP293" s="42"/>
      <c r="RNQ293" s="42"/>
      <c r="RNR293" s="42"/>
      <c r="RNS293" s="42"/>
      <c r="RNT293" s="42"/>
      <c r="RNU293" s="42"/>
      <c r="RNV293" s="42"/>
      <c r="RNW293" s="42"/>
      <c r="RNX293" s="42"/>
      <c r="RNY293" s="42"/>
      <c r="RNZ293" s="42"/>
      <c r="ROA293" s="42"/>
      <c r="ROB293" s="42"/>
      <c r="ROC293" s="42"/>
      <c r="ROD293" s="42"/>
      <c r="ROE293" s="42"/>
      <c r="ROF293" s="42"/>
      <c r="ROG293" s="42"/>
      <c r="ROH293" s="42"/>
      <c r="ROI293" s="42"/>
      <c r="ROJ293" s="42"/>
      <c r="ROK293" s="42"/>
      <c r="ROL293" s="42"/>
      <c r="ROM293" s="42"/>
      <c r="RON293" s="42"/>
      <c r="ROO293" s="42"/>
      <c r="ROP293" s="42"/>
      <c r="ROQ293" s="42"/>
      <c r="ROR293" s="42"/>
      <c r="ROS293" s="42"/>
      <c r="ROT293" s="42"/>
      <c r="ROU293" s="42"/>
      <c r="ROV293" s="42"/>
      <c r="ROW293" s="42"/>
      <c r="ROX293" s="42"/>
      <c r="ROY293" s="42"/>
      <c r="ROZ293" s="42"/>
      <c r="RPA293" s="42"/>
      <c r="RPB293" s="42"/>
      <c r="RPC293" s="42"/>
      <c r="RPD293" s="42"/>
      <c r="RPE293" s="42"/>
      <c r="RPF293" s="42"/>
      <c r="RPG293" s="42"/>
      <c r="RPH293" s="42"/>
      <c r="RPI293" s="42"/>
      <c r="RPJ293" s="42"/>
      <c r="RPK293" s="42"/>
      <c r="RPL293" s="42"/>
      <c r="RPM293" s="42"/>
      <c r="RPN293" s="42"/>
      <c r="RPO293" s="42"/>
      <c r="RPP293" s="42"/>
      <c r="RPQ293" s="42"/>
      <c r="RPR293" s="42"/>
      <c r="RPS293" s="42"/>
      <c r="RPT293" s="42"/>
      <c r="RPU293" s="42"/>
      <c r="RPV293" s="42"/>
      <c r="RPW293" s="42"/>
      <c r="RPX293" s="42"/>
      <c r="RPY293" s="42"/>
      <c r="RPZ293" s="42"/>
      <c r="RQA293" s="42"/>
      <c r="RQB293" s="42"/>
      <c r="RQC293" s="42"/>
      <c r="RQD293" s="42"/>
      <c r="RQE293" s="42"/>
      <c r="RQF293" s="42"/>
      <c r="RQG293" s="42"/>
      <c r="RQH293" s="42"/>
      <c r="RQI293" s="42"/>
      <c r="RQJ293" s="42"/>
      <c r="RQK293" s="42"/>
      <c r="RQL293" s="42"/>
      <c r="RQM293" s="42"/>
      <c r="RQN293" s="42"/>
      <c r="RQO293" s="42"/>
      <c r="RQP293" s="42"/>
      <c r="RQQ293" s="42"/>
      <c r="RQR293" s="42"/>
      <c r="RQS293" s="42"/>
      <c r="RQT293" s="42"/>
      <c r="RQU293" s="42"/>
      <c r="RQV293" s="42"/>
      <c r="RQW293" s="42"/>
      <c r="RQX293" s="42"/>
      <c r="RQY293" s="42"/>
      <c r="RQZ293" s="42"/>
      <c r="RRA293" s="42"/>
      <c r="RRB293" s="42"/>
      <c r="RRC293" s="42"/>
      <c r="RRD293" s="42"/>
      <c r="RRE293" s="42"/>
      <c r="RRF293" s="42"/>
      <c r="RRG293" s="42"/>
      <c r="RRH293" s="42"/>
      <c r="RRI293" s="42"/>
      <c r="RRJ293" s="42"/>
      <c r="RRK293" s="42"/>
      <c r="RRL293" s="42"/>
      <c r="RRM293" s="42"/>
      <c r="RRN293" s="42"/>
      <c r="RRO293" s="42"/>
      <c r="RRP293" s="42"/>
      <c r="RRQ293" s="42"/>
      <c r="RRR293" s="42"/>
      <c r="RRS293" s="42"/>
      <c r="RRT293" s="42"/>
      <c r="RRU293" s="42"/>
      <c r="RRV293" s="42"/>
      <c r="RRW293" s="42"/>
      <c r="RRX293" s="42"/>
      <c r="RRY293" s="42"/>
      <c r="RRZ293" s="42"/>
      <c r="RSA293" s="42"/>
      <c r="RSB293" s="42"/>
      <c r="RSC293" s="42"/>
      <c r="RSD293" s="42"/>
      <c r="RSE293" s="42"/>
      <c r="RSF293" s="42"/>
      <c r="RSG293" s="42"/>
      <c r="RSH293" s="42"/>
      <c r="RSI293" s="42"/>
      <c r="RSJ293" s="42"/>
      <c r="RSK293" s="42"/>
      <c r="RSL293" s="42"/>
      <c r="RSM293" s="42"/>
      <c r="RSN293" s="42"/>
      <c r="RSO293" s="42"/>
      <c r="RSP293" s="42"/>
      <c r="RSQ293" s="42"/>
      <c r="RSR293" s="42"/>
      <c r="RSS293" s="42"/>
      <c r="RST293" s="42"/>
      <c r="RSU293" s="42"/>
      <c r="RSV293" s="42"/>
      <c r="RSW293" s="42"/>
      <c r="RSX293" s="42"/>
      <c r="RSY293" s="42"/>
      <c r="RSZ293" s="42"/>
      <c r="RTA293" s="42"/>
      <c r="RTB293" s="42"/>
      <c r="RTC293" s="42"/>
      <c r="RTD293" s="42"/>
      <c r="RTE293" s="42"/>
      <c r="RTF293" s="42"/>
      <c r="RTG293" s="42"/>
      <c r="RTH293" s="42"/>
      <c r="RTI293" s="42"/>
      <c r="RTJ293" s="42"/>
      <c r="RTK293" s="42"/>
      <c r="RTL293" s="42"/>
      <c r="RTM293" s="42"/>
      <c r="RTN293" s="42"/>
      <c r="RTO293" s="42"/>
      <c r="RTP293" s="42"/>
      <c r="RTQ293" s="42"/>
      <c r="RTR293" s="42"/>
      <c r="RTS293" s="42"/>
      <c r="RTT293" s="42"/>
      <c r="RTU293" s="42"/>
      <c r="RTV293" s="42"/>
      <c r="RTW293" s="42"/>
      <c r="RTX293" s="42"/>
      <c r="RTY293" s="42"/>
      <c r="RTZ293" s="42"/>
      <c r="RUA293" s="42"/>
      <c r="RUB293" s="42"/>
      <c r="RUC293" s="42"/>
      <c r="RUD293" s="42"/>
      <c r="RUE293" s="42"/>
      <c r="RUF293" s="42"/>
      <c r="RUG293" s="42"/>
      <c r="RUH293" s="42"/>
      <c r="RUI293" s="42"/>
      <c r="RUJ293" s="42"/>
      <c r="RUK293" s="42"/>
      <c r="RUL293" s="42"/>
      <c r="RUM293" s="42"/>
      <c r="RUN293" s="42"/>
      <c r="RUO293" s="42"/>
      <c r="RUP293" s="42"/>
      <c r="RUQ293" s="42"/>
      <c r="RUR293" s="42"/>
      <c r="RUS293" s="42"/>
      <c r="RUT293" s="42"/>
      <c r="RUU293" s="42"/>
      <c r="RUV293" s="42"/>
      <c r="RUW293" s="42"/>
      <c r="RUX293" s="42"/>
      <c r="RUY293" s="42"/>
      <c r="RUZ293" s="42"/>
      <c r="RVA293" s="42"/>
      <c r="RVB293" s="42"/>
      <c r="RVC293" s="42"/>
      <c r="RVD293" s="42"/>
      <c r="RVE293" s="42"/>
      <c r="RVF293" s="42"/>
      <c r="RVG293" s="42"/>
      <c r="RVH293" s="42"/>
      <c r="RVI293" s="42"/>
      <c r="RVJ293" s="42"/>
      <c r="RVK293" s="42"/>
      <c r="RVL293" s="42"/>
      <c r="RVM293" s="42"/>
      <c r="RVN293" s="42"/>
      <c r="RVO293" s="42"/>
      <c r="RVP293" s="42"/>
      <c r="RVQ293" s="42"/>
      <c r="RVR293" s="42"/>
      <c r="RVS293" s="42"/>
      <c r="RVT293" s="42"/>
      <c r="RVU293" s="42"/>
      <c r="RVV293" s="42"/>
      <c r="RVW293" s="42"/>
      <c r="RVX293" s="42"/>
      <c r="RVY293" s="42"/>
      <c r="RVZ293" s="42"/>
      <c r="RWA293" s="42"/>
      <c r="RWB293" s="42"/>
      <c r="RWC293" s="42"/>
      <c r="RWD293" s="42"/>
      <c r="RWE293" s="42"/>
      <c r="RWF293" s="42"/>
      <c r="RWG293" s="42"/>
      <c r="RWH293" s="42"/>
      <c r="RWI293" s="42"/>
      <c r="RWJ293" s="42"/>
      <c r="RWK293" s="42"/>
      <c r="RWL293" s="42"/>
      <c r="RWM293" s="42"/>
      <c r="RWN293" s="42"/>
      <c r="RWO293" s="42"/>
      <c r="RWP293" s="42"/>
      <c r="RWQ293" s="42"/>
      <c r="RWR293" s="42"/>
      <c r="RWS293" s="42"/>
      <c r="RWT293" s="42"/>
      <c r="RWU293" s="42"/>
      <c r="RWV293" s="42"/>
      <c r="RWW293" s="42"/>
      <c r="RWX293" s="42"/>
      <c r="RWY293" s="42"/>
      <c r="RWZ293" s="42"/>
      <c r="RXA293" s="42"/>
      <c r="RXB293" s="42"/>
      <c r="RXC293" s="42"/>
      <c r="RXD293" s="42"/>
      <c r="RXE293" s="42"/>
      <c r="RXF293" s="42"/>
      <c r="RXG293" s="42"/>
      <c r="RXH293" s="42"/>
      <c r="RXI293" s="42"/>
      <c r="RXJ293" s="42"/>
      <c r="RXK293" s="42"/>
      <c r="RXL293" s="42"/>
      <c r="RXM293" s="42"/>
      <c r="RXN293" s="42"/>
      <c r="RXO293" s="42"/>
      <c r="RXP293" s="42"/>
      <c r="RXQ293" s="42"/>
      <c r="RXR293" s="42"/>
      <c r="RXS293" s="42"/>
      <c r="RXT293" s="42"/>
      <c r="RXU293" s="42"/>
      <c r="RXV293" s="42"/>
      <c r="RXW293" s="42"/>
      <c r="RXX293" s="42"/>
      <c r="RXY293" s="42"/>
      <c r="RXZ293" s="42"/>
      <c r="RYA293" s="42"/>
      <c r="RYB293" s="42"/>
      <c r="RYC293" s="42"/>
      <c r="RYD293" s="42"/>
      <c r="RYE293" s="42"/>
      <c r="RYF293" s="42"/>
      <c r="RYG293" s="42"/>
      <c r="RYH293" s="42"/>
      <c r="RYI293" s="42"/>
      <c r="RYJ293" s="42"/>
      <c r="RYK293" s="42"/>
      <c r="RYL293" s="42"/>
      <c r="RYM293" s="42"/>
      <c r="RYN293" s="42"/>
      <c r="RYO293" s="42"/>
      <c r="RYP293" s="42"/>
      <c r="RYQ293" s="42"/>
      <c r="RYR293" s="42"/>
      <c r="RYS293" s="42"/>
      <c r="RYT293" s="42"/>
      <c r="RYU293" s="42"/>
      <c r="RYV293" s="42"/>
      <c r="RYW293" s="42"/>
      <c r="RYX293" s="42"/>
      <c r="RYY293" s="42"/>
      <c r="RYZ293" s="42"/>
      <c r="RZA293" s="42"/>
      <c r="RZB293" s="42"/>
      <c r="RZC293" s="42"/>
      <c r="RZD293" s="42"/>
      <c r="RZE293" s="42"/>
      <c r="RZF293" s="42"/>
      <c r="RZG293" s="42"/>
      <c r="RZH293" s="42"/>
      <c r="RZI293" s="42"/>
      <c r="RZJ293" s="42"/>
      <c r="RZK293" s="42"/>
      <c r="RZL293" s="42"/>
      <c r="RZM293" s="42"/>
      <c r="RZN293" s="42"/>
      <c r="RZO293" s="42"/>
      <c r="RZP293" s="42"/>
      <c r="RZQ293" s="42"/>
      <c r="RZR293" s="42"/>
      <c r="RZS293" s="42"/>
      <c r="RZT293" s="42"/>
      <c r="RZU293" s="42"/>
      <c r="RZV293" s="42"/>
      <c r="RZW293" s="42"/>
      <c r="RZX293" s="42"/>
      <c r="RZY293" s="42"/>
      <c r="RZZ293" s="42"/>
      <c r="SAA293" s="42"/>
      <c r="SAB293" s="42"/>
      <c r="SAC293" s="42"/>
      <c r="SAD293" s="42"/>
      <c r="SAE293" s="42"/>
      <c r="SAF293" s="42"/>
      <c r="SAG293" s="42"/>
      <c r="SAH293" s="42"/>
      <c r="SAI293" s="42"/>
      <c r="SAJ293" s="42"/>
      <c r="SAK293" s="42"/>
      <c r="SAL293" s="42"/>
      <c r="SAM293" s="42"/>
      <c r="SAN293" s="42"/>
      <c r="SAO293" s="42"/>
      <c r="SAP293" s="42"/>
      <c r="SAQ293" s="42"/>
      <c r="SAR293" s="42"/>
      <c r="SAS293" s="42"/>
      <c r="SAT293" s="42"/>
      <c r="SAU293" s="42"/>
      <c r="SAV293" s="42"/>
      <c r="SAW293" s="42"/>
      <c r="SAX293" s="42"/>
      <c r="SAY293" s="42"/>
      <c r="SAZ293" s="42"/>
      <c r="SBA293" s="42"/>
      <c r="SBB293" s="42"/>
      <c r="SBC293" s="42"/>
      <c r="SBD293" s="42"/>
      <c r="SBE293" s="42"/>
      <c r="SBF293" s="42"/>
      <c r="SBG293" s="42"/>
      <c r="SBH293" s="42"/>
      <c r="SBI293" s="42"/>
      <c r="SBJ293" s="42"/>
      <c r="SBK293" s="42"/>
      <c r="SBL293" s="42"/>
      <c r="SBM293" s="42"/>
      <c r="SBN293" s="42"/>
      <c r="SBO293" s="42"/>
      <c r="SBP293" s="42"/>
      <c r="SBQ293" s="42"/>
      <c r="SBR293" s="42"/>
      <c r="SBS293" s="42"/>
      <c r="SBT293" s="42"/>
      <c r="SBU293" s="42"/>
      <c r="SBV293" s="42"/>
      <c r="SBW293" s="42"/>
      <c r="SBX293" s="42"/>
      <c r="SBY293" s="42"/>
      <c r="SBZ293" s="42"/>
      <c r="SCA293" s="42"/>
      <c r="SCB293" s="42"/>
      <c r="SCC293" s="42"/>
      <c r="SCD293" s="42"/>
      <c r="SCE293" s="42"/>
      <c r="SCF293" s="42"/>
      <c r="SCG293" s="42"/>
      <c r="SCH293" s="42"/>
      <c r="SCI293" s="42"/>
      <c r="SCJ293" s="42"/>
      <c r="SCK293" s="42"/>
      <c r="SCL293" s="42"/>
      <c r="SCM293" s="42"/>
      <c r="SCN293" s="42"/>
      <c r="SCO293" s="42"/>
      <c r="SCP293" s="42"/>
      <c r="SCQ293" s="42"/>
      <c r="SCR293" s="42"/>
      <c r="SCS293" s="42"/>
      <c r="SCT293" s="42"/>
      <c r="SCU293" s="42"/>
      <c r="SCV293" s="42"/>
      <c r="SCW293" s="42"/>
      <c r="SCX293" s="42"/>
      <c r="SCY293" s="42"/>
      <c r="SCZ293" s="42"/>
      <c r="SDA293" s="42"/>
      <c r="SDB293" s="42"/>
      <c r="SDC293" s="42"/>
      <c r="SDD293" s="42"/>
      <c r="SDE293" s="42"/>
      <c r="SDF293" s="42"/>
      <c r="SDG293" s="42"/>
      <c r="SDH293" s="42"/>
      <c r="SDI293" s="42"/>
      <c r="SDJ293" s="42"/>
      <c r="SDK293" s="42"/>
      <c r="SDL293" s="42"/>
      <c r="SDM293" s="42"/>
      <c r="SDN293" s="42"/>
      <c r="SDO293" s="42"/>
      <c r="SDP293" s="42"/>
      <c r="SDQ293" s="42"/>
      <c r="SDR293" s="42"/>
      <c r="SDS293" s="42"/>
      <c r="SDT293" s="42"/>
      <c r="SDU293" s="42"/>
      <c r="SDV293" s="42"/>
      <c r="SDW293" s="42"/>
      <c r="SDX293" s="42"/>
      <c r="SDY293" s="42"/>
      <c r="SDZ293" s="42"/>
      <c r="SEA293" s="42"/>
      <c r="SEB293" s="42"/>
      <c r="SEC293" s="42"/>
      <c r="SED293" s="42"/>
      <c r="SEE293" s="42"/>
      <c r="SEF293" s="42"/>
      <c r="SEG293" s="42"/>
      <c r="SEH293" s="42"/>
      <c r="SEI293" s="42"/>
      <c r="SEJ293" s="42"/>
      <c r="SEK293" s="42"/>
      <c r="SEL293" s="42"/>
      <c r="SEM293" s="42"/>
      <c r="SEN293" s="42"/>
      <c r="SEO293" s="42"/>
      <c r="SEP293" s="42"/>
      <c r="SEQ293" s="42"/>
      <c r="SER293" s="42"/>
      <c r="SES293" s="42"/>
      <c r="SET293" s="42"/>
      <c r="SEU293" s="42"/>
      <c r="SEV293" s="42"/>
      <c r="SEW293" s="42"/>
      <c r="SEX293" s="42"/>
      <c r="SEY293" s="42"/>
      <c r="SEZ293" s="42"/>
      <c r="SFA293" s="42"/>
      <c r="SFB293" s="42"/>
      <c r="SFC293" s="42"/>
      <c r="SFD293" s="42"/>
      <c r="SFE293" s="42"/>
      <c r="SFF293" s="42"/>
      <c r="SFG293" s="42"/>
      <c r="SFH293" s="42"/>
      <c r="SFI293" s="42"/>
      <c r="SFJ293" s="42"/>
      <c r="SFK293" s="42"/>
      <c r="SFL293" s="42"/>
      <c r="SFM293" s="42"/>
      <c r="SFN293" s="42"/>
      <c r="SFO293" s="42"/>
      <c r="SFP293" s="42"/>
      <c r="SFQ293" s="42"/>
      <c r="SFR293" s="42"/>
      <c r="SFS293" s="42"/>
      <c r="SFT293" s="42"/>
      <c r="SFU293" s="42"/>
      <c r="SFV293" s="42"/>
      <c r="SFW293" s="42"/>
      <c r="SFX293" s="42"/>
      <c r="SFY293" s="42"/>
      <c r="SFZ293" s="42"/>
      <c r="SGA293" s="42"/>
      <c r="SGB293" s="42"/>
      <c r="SGC293" s="42"/>
      <c r="SGD293" s="42"/>
      <c r="SGE293" s="42"/>
      <c r="SGF293" s="42"/>
      <c r="SGG293" s="42"/>
      <c r="SGH293" s="42"/>
      <c r="SGI293" s="42"/>
      <c r="SGJ293" s="42"/>
      <c r="SGK293" s="42"/>
      <c r="SGL293" s="42"/>
      <c r="SGM293" s="42"/>
      <c r="SGN293" s="42"/>
      <c r="SGO293" s="42"/>
      <c r="SGP293" s="42"/>
      <c r="SGQ293" s="42"/>
      <c r="SGR293" s="42"/>
      <c r="SGS293" s="42"/>
      <c r="SGT293" s="42"/>
      <c r="SGU293" s="42"/>
      <c r="SGV293" s="42"/>
      <c r="SGW293" s="42"/>
      <c r="SGX293" s="42"/>
      <c r="SGY293" s="42"/>
      <c r="SGZ293" s="42"/>
      <c r="SHA293" s="42"/>
      <c r="SHB293" s="42"/>
      <c r="SHC293" s="42"/>
      <c r="SHD293" s="42"/>
      <c r="SHE293" s="42"/>
      <c r="SHF293" s="42"/>
      <c r="SHG293" s="42"/>
      <c r="SHH293" s="42"/>
      <c r="SHI293" s="42"/>
      <c r="SHJ293" s="42"/>
      <c r="SHK293" s="42"/>
      <c r="SHL293" s="42"/>
      <c r="SHM293" s="42"/>
      <c r="SHN293" s="42"/>
      <c r="SHO293" s="42"/>
      <c r="SHP293" s="42"/>
      <c r="SHQ293" s="42"/>
      <c r="SHR293" s="42"/>
      <c r="SHS293" s="42"/>
      <c r="SHT293" s="42"/>
      <c r="SHU293" s="42"/>
      <c r="SHV293" s="42"/>
      <c r="SHW293" s="42"/>
      <c r="SHX293" s="42"/>
      <c r="SHY293" s="42"/>
      <c r="SHZ293" s="42"/>
      <c r="SIA293" s="42"/>
      <c r="SIB293" s="42"/>
      <c r="SIC293" s="42"/>
      <c r="SID293" s="42"/>
      <c r="SIE293" s="42"/>
      <c r="SIF293" s="42"/>
      <c r="SIG293" s="42"/>
      <c r="SIH293" s="42"/>
      <c r="SII293" s="42"/>
      <c r="SIJ293" s="42"/>
      <c r="SIK293" s="42"/>
      <c r="SIL293" s="42"/>
      <c r="SIM293" s="42"/>
      <c r="SIN293" s="42"/>
      <c r="SIO293" s="42"/>
      <c r="SIP293" s="42"/>
      <c r="SIQ293" s="42"/>
      <c r="SIR293" s="42"/>
      <c r="SIS293" s="42"/>
      <c r="SIT293" s="42"/>
      <c r="SIU293" s="42"/>
      <c r="SIV293" s="42"/>
      <c r="SIW293" s="42"/>
      <c r="SIX293" s="42"/>
      <c r="SIY293" s="42"/>
      <c r="SIZ293" s="42"/>
      <c r="SJA293" s="42"/>
      <c r="SJB293" s="42"/>
      <c r="SJC293" s="42"/>
      <c r="SJD293" s="42"/>
      <c r="SJE293" s="42"/>
      <c r="SJF293" s="42"/>
      <c r="SJG293" s="42"/>
      <c r="SJH293" s="42"/>
      <c r="SJI293" s="42"/>
      <c r="SJJ293" s="42"/>
      <c r="SJK293" s="42"/>
      <c r="SJL293" s="42"/>
      <c r="SJM293" s="42"/>
      <c r="SJN293" s="42"/>
      <c r="SJO293" s="42"/>
      <c r="SJP293" s="42"/>
      <c r="SJQ293" s="42"/>
      <c r="SJR293" s="42"/>
      <c r="SJS293" s="42"/>
      <c r="SJT293" s="42"/>
      <c r="SJU293" s="42"/>
      <c r="SJV293" s="42"/>
      <c r="SJW293" s="42"/>
      <c r="SJX293" s="42"/>
      <c r="SJY293" s="42"/>
      <c r="SJZ293" s="42"/>
      <c r="SKA293" s="42"/>
      <c r="SKB293" s="42"/>
      <c r="SKC293" s="42"/>
      <c r="SKD293" s="42"/>
      <c r="SKE293" s="42"/>
      <c r="SKF293" s="42"/>
      <c r="SKG293" s="42"/>
      <c r="SKH293" s="42"/>
      <c r="SKI293" s="42"/>
      <c r="SKJ293" s="42"/>
      <c r="SKK293" s="42"/>
      <c r="SKL293" s="42"/>
      <c r="SKM293" s="42"/>
      <c r="SKN293" s="42"/>
      <c r="SKO293" s="42"/>
      <c r="SKP293" s="42"/>
      <c r="SKQ293" s="42"/>
      <c r="SKR293" s="42"/>
      <c r="SKS293" s="42"/>
      <c r="SKT293" s="42"/>
      <c r="SKU293" s="42"/>
      <c r="SKV293" s="42"/>
      <c r="SKW293" s="42"/>
      <c r="SKX293" s="42"/>
      <c r="SKY293" s="42"/>
      <c r="SKZ293" s="42"/>
      <c r="SLA293" s="42"/>
      <c r="SLB293" s="42"/>
      <c r="SLC293" s="42"/>
      <c r="SLD293" s="42"/>
      <c r="SLE293" s="42"/>
      <c r="SLF293" s="42"/>
      <c r="SLG293" s="42"/>
      <c r="SLH293" s="42"/>
      <c r="SLI293" s="42"/>
      <c r="SLJ293" s="42"/>
      <c r="SLK293" s="42"/>
      <c r="SLL293" s="42"/>
      <c r="SLM293" s="42"/>
      <c r="SLN293" s="42"/>
      <c r="SLO293" s="42"/>
      <c r="SLP293" s="42"/>
      <c r="SLQ293" s="42"/>
      <c r="SLR293" s="42"/>
      <c r="SLS293" s="42"/>
      <c r="SLT293" s="42"/>
      <c r="SLU293" s="42"/>
      <c r="SLV293" s="42"/>
      <c r="SLW293" s="42"/>
      <c r="SLX293" s="42"/>
      <c r="SLY293" s="42"/>
      <c r="SLZ293" s="42"/>
      <c r="SMA293" s="42"/>
      <c r="SMB293" s="42"/>
      <c r="SMC293" s="42"/>
      <c r="SMD293" s="42"/>
      <c r="SME293" s="42"/>
      <c r="SMF293" s="42"/>
      <c r="SMG293" s="42"/>
      <c r="SMH293" s="42"/>
      <c r="SMI293" s="42"/>
      <c r="SMJ293" s="42"/>
      <c r="SMK293" s="42"/>
      <c r="SML293" s="42"/>
      <c r="SMM293" s="42"/>
      <c r="SMN293" s="42"/>
      <c r="SMO293" s="42"/>
      <c r="SMP293" s="42"/>
      <c r="SMQ293" s="42"/>
      <c r="SMR293" s="42"/>
      <c r="SMS293" s="42"/>
      <c r="SMT293" s="42"/>
      <c r="SMU293" s="42"/>
      <c r="SMV293" s="42"/>
      <c r="SMW293" s="42"/>
      <c r="SMX293" s="42"/>
      <c r="SMY293" s="42"/>
      <c r="SMZ293" s="42"/>
      <c r="SNA293" s="42"/>
      <c r="SNB293" s="42"/>
      <c r="SNC293" s="42"/>
      <c r="SND293" s="42"/>
      <c r="SNE293" s="42"/>
      <c r="SNF293" s="42"/>
      <c r="SNG293" s="42"/>
      <c r="SNH293" s="42"/>
      <c r="SNI293" s="42"/>
      <c r="SNJ293" s="42"/>
      <c r="SNK293" s="42"/>
      <c r="SNL293" s="42"/>
      <c r="SNM293" s="42"/>
      <c r="SNN293" s="42"/>
      <c r="SNO293" s="42"/>
      <c r="SNP293" s="42"/>
      <c r="SNQ293" s="42"/>
      <c r="SNR293" s="42"/>
      <c r="SNS293" s="42"/>
      <c r="SNT293" s="42"/>
      <c r="SNU293" s="42"/>
      <c r="SNV293" s="42"/>
      <c r="SNW293" s="42"/>
      <c r="SNX293" s="42"/>
      <c r="SNY293" s="42"/>
      <c r="SNZ293" s="42"/>
      <c r="SOA293" s="42"/>
      <c r="SOB293" s="42"/>
      <c r="SOC293" s="42"/>
      <c r="SOD293" s="42"/>
      <c r="SOE293" s="42"/>
      <c r="SOF293" s="42"/>
      <c r="SOG293" s="42"/>
      <c r="SOH293" s="42"/>
      <c r="SOI293" s="42"/>
      <c r="SOJ293" s="42"/>
      <c r="SOK293" s="42"/>
      <c r="SOL293" s="42"/>
      <c r="SOM293" s="42"/>
      <c r="SON293" s="42"/>
      <c r="SOO293" s="42"/>
      <c r="SOP293" s="42"/>
      <c r="SOQ293" s="42"/>
      <c r="SOR293" s="42"/>
      <c r="SOS293" s="42"/>
      <c r="SOT293" s="42"/>
      <c r="SOU293" s="42"/>
      <c r="SOV293" s="42"/>
      <c r="SOW293" s="42"/>
      <c r="SOX293" s="42"/>
      <c r="SOY293" s="42"/>
      <c r="SOZ293" s="42"/>
      <c r="SPA293" s="42"/>
      <c r="SPB293" s="42"/>
      <c r="SPC293" s="42"/>
      <c r="SPD293" s="42"/>
      <c r="SPE293" s="42"/>
      <c r="SPF293" s="42"/>
      <c r="SPG293" s="42"/>
      <c r="SPH293" s="42"/>
      <c r="SPI293" s="42"/>
      <c r="SPJ293" s="42"/>
      <c r="SPK293" s="42"/>
      <c r="SPL293" s="42"/>
      <c r="SPM293" s="42"/>
      <c r="SPN293" s="42"/>
      <c r="SPO293" s="42"/>
      <c r="SPP293" s="42"/>
      <c r="SPQ293" s="42"/>
      <c r="SPR293" s="42"/>
      <c r="SPS293" s="42"/>
      <c r="SPT293" s="42"/>
      <c r="SPU293" s="42"/>
      <c r="SPV293" s="42"/>
      <c r="SPW293" s="42"/>
      <c r="SPX293" s="42"/>
      <c r="SPY293" s="42"/>
      <c r="SPZ293" s="42"/>
      <c r="SQA293" s="42"/>
      <c r="SQB293" s="42"/>
      <c r="SQC293" s="42"/>
      <c r="SQD293" s="42"/>
      <c r="SQE293" s="42"/>
      <c r="SQF293" s="42"/>
      <c r="SQG293" s="42"/>
      <c r="SQH293" s="42"/>
      <c r="SQI293" s="42"/>
      <c r="SQJ293" s="42"/>
      <c r="SQK293" s="42"/>
      <c r="SQL293" s="42"/>
      <c r="SQM293" s="42"/>
      <c r="SQN293" s="42"/>
      <c r="SQO293" s="42"/>
      <c r="SQP293" s="42"/>
      <c r="SQQ293" s="42"/>
      <c r="SQR293" s="42"/>
      <c r="SQS293" s="42"/>
      <c r="SQT293" s="42"/>
      <c r="SQU293" s="42"/>
      <c r="SQV293" s="42"/>
      <c r="SQW293" s="42"/>
      <c r="SQX293" s="42"/>
      <c r="SQY293" s="42"/>
      <c r="SQZ293" s="42"/>
      <c r="SRA293" s="42"/>
      <c r="SRB293" s="42"/>
      <c r="SRC293" s="42"/>
      <c r="SRD293" s="42"/>
      <c r="SRE293" s="42"/>
      <c r="SRF293" s="42"/>
      <c r="SRG293" s="42"/>
      <c r="SRH293" s="42"/>
      <c r="SRI293" s="42"/>
      <c r="SRJ293" s="42"/>
      <c r="SRK293" s="42"/>
      <c r="SRL293" s="42"/>
      <c r="SRM293" s="42"/>
      <c r="SRN293" s="42"/>
      <c r="SRO293" s="42"/>
      <c r="SRP293" s="42"/>
      <c r="SRQ293" s="42"/>
      <c r="SRR293" s="42"/>
      <c r="SRS293" s="42"/>
      <c r="SRT293" s="42"/>
      <c r="SRU293" s="42"/>
      <c r="SRV293" s="42"/>
      <c r="SRW293" s="42"/>
      <c r="SRX293" s="42"/>
      <c r="SRY293" s="42"/>
      <c r="SRZ293" s="42"/>
      <c r="SSA293" s="42"/>
      <c r="SSB293" s="42"/>
      <c r="SSC293" s="42"/>
      <c r="SSD293" s="42"/>
      <c r="SSE293" s="42"/>
      <c r="SSF293" s="42"/>
      <c r="SSG293" s="42"/>
      <c r="SSH293" s="42"/>
      <c r="SSI293" s="42"/>
      <c r="SSJ293" s="42"/>
      <c r="SSK293" s="42"/>
      <c r="SSL293" s="42"/>
      <c r="SSM293" s="42"/>
      <c r="SSN293" s="42"/>
      <c r="SSO293" s="42"/>
      <c r="SSP293" s="42"/>
      <c r="SSQ293" s="42"/>
      <c r="SSR293" s="42"/>
      <c r="SSS293" s="42"/>
      <c r="SST293" s="42"/>
      <c r="SSU293" s="42"/>
      <c r="SSV293" s="42"/>
      <c r="SSW293" s="42"/>
      <c r="SSX293" s="42"/>
      <c r="SSY293" s="42"/>
      <c r="SSZ293" s="42"/>
      <c r="STA293" s="42"/>
      <c r="STB293" s="42"/>
      <c r="STC293" s="42"/>
      <c r="STD293" s="42"/>
      <c r="STE293" s="42"/>
      <c r="STF293" s="42"/>
      <c r="STG293" s="42"/>
      <c r="STH293" s="42"/>
      <c r="STI293" s="42"/>
      <c r="STJ293" s="42"/>
      <c r="STK293" s="42"/>
      <c r="STL293" s="42"/>
      <c r="STM293" s="42"/>
      <c r="STN293" s="42"/>
      <c r="STO293" s="42"/>
      <c r="STP293" s="42"/>
      <c r="STQ293" s="42"/>
      <c r="STR293" s="42"/>
      <c r="STS293" s="42"/>
      <c r="STT293" s="42"/>
      <c r="STU293" s="42"/>
      <c r="STV293" s="42"/>
      <c r="STW293" s="42"/>
      <c r="STX293" s="42"/>
      <c r="STY293" s="42"/>
      <c r="STZ293" s="42"/>
      <c r="SUA293" s="42"/>
      <c r="SUB293" s="42"/>
      <c r="SUC293" s="42"/>
      <c r="SUD293" s="42"/>
      <c r="SUE293" s="42"/>
      <c r="SUF293" s="42"/>
      <c r="SUG293" s="42"/>
      <c r="SUH293" s="42"/>
      <c r="SUI293" s="42"/>
      <c r="SUJ293" s="42"/>
      <c r="SUK293" s="42"/>
      <c r="SUL293" s="42"/>
      <c r="SUM293" s="42"/>
      <c r="SUN293" s="42"/>
      <c r="SUO293" s="42"/>
      <c r="SUP293" s="42"/>
      <c r="SUQ293" s="42"/>
      <c r="SUR293" s="42"/>
      <c r="SUS293" s="42"/>
      <c r="SUT293" s="42"/>
      <c r="SUU293" s="42"/>
      <c r="SUV293" s="42"/>
      <c r="SUW293" s="42"/>
      <c r="SUX293" s="42"/>
      <c r="SUY293" s="42"/>
      <c r="SUZ293" s="42"/>
      <c r="SVA293" s="42"/>
      <c r="SVB293" s="42"/>
      <c r="SVC293" s="42"/>
      <c r="SVD293" s="42"/>
      <c r="SVE293" s="42"/>
      <c r="SVF293" s="42"/>
      <c r="SVG293" s="42"/>
      <c r="SVH293" s="42"/>
      <c r="SVI293" s="42"/>
      <c r="SVJ293" s="42"/>
      <c r="SVK293" s="42"/>
      <c r="SVL293" s="42"/>
      <c r="SVM293" s="42"/>
      <c r="SVN293" s="42"/>
      <c r="SVO293" s="42"/>
      <c r="SVP293" s="42"/>
      <c r="SVQ293" s="42"/>
      <c r="SVR293" s="42"/>
      <c r="SVS293" s="42"/>
      <c r="SVT293" s="42"/>
      <c r="SVU293" s="42"/>
      <c r="SVV293" s="42"/>
      <c r="SVW293" s="42"/>
      <c r="SVX293" s="42"/>
      <c r="SVY293" s="42"/>
      <c r="SVZ293" s="42"/>
      <c r="SWA293" s="42"/>
      <c r="SWB293" s="42"/>
      <c r="SWC293" s="42"/>
      <c r="SWD293" s="42"/>
      <c r="SWE293" s="42"/>
      <c r="SWF293" s="42"/>
      <c r="SWG293" s="42"/>
      <c r="SWH293" s="42"/>
      <c r="SWI293" s="42"/>
      <c r="SWJ293" s="42"/>
      <c r="SWK293" s="42"/>
      <c r="SWL293" s="42"/>
      <c r="SWM293" s="42"/>
      <c r="SWN293" s="42"/>
      <c r="SWO293" s="42"/>
      <c r="SWP293" s="42"/>
      <c r="SWQ293" s="42"/>
      <c r="SWR293" s="42"/>
      <c r="SWS293" s="42"/>
      <c r="SWT293" s="42"/>
      <c r="SWU293" s="42"/>
      <c r="SWV293" s="42"/>
      <c r="SWW293" s="42"/>
      <c r="SWX293" s="42"/>
      <c r="SWY293" s="42"/>
      <c r="SWZ293" s="42"/>
      <c r="SXA293" s="42"/>
      <c r="SXB293" s="42"/>
      <c r="SXC293" s="42"/>
      <c r="SXD293" s="42"/>
      <c r="SXE293" s="42"/>
      <c r="SXF293" s="42"/>
      <c r="SXG293" s="42"/>
      <c r="SXH293" s="42"/>
      <c r="SXI293" s="42"/>
      <c r="SXJ293" s="42"/>
      <c r="SXK293" s="42"/>
      <c r="SXL293" s="42"/>
      <c r="SXM293" s="42"/>
      <c r="SXN293" s="42"/>
      <c r="SXO293" s="42"/>
      <c r="SXP293" s="42"/>
      <c r="SXQ293" s="42"/>
      <c r="SXR293" s="42"/>
      <c r="SXS293" s="42"/>
      <c r="SXT293" s="42"/>
      <c r="SXU293" s="42"/>
      <c r="SXV293" s="42"/>
      <c r="SXW293" s="42"/>
      <c r="SXX293" s="42"/>
      <c r="SXY293" s="42"/>
      <c r="SXZ293" s="42"/>
      <c r="SYA293" s="42"/>
      <c r="SYB293" s="42"/>
      <c r="SYC293" s="42"/>
      <c r="SYD293" s="42"/>
      <c r="SYE293" s="42"/>
      <c r="SYF293" s="42"/>
      <c r="SYG293" s="42"/>
      <c r="SYH293" s="42"/>
      <c r="SYI293" s="42"/>
      <c r="SYJ293" s="42"/>
      <c r="SYK293" s="42"/>
      <c r="SYL293" s="42"/>
      <c r="SYM293" s="42"/>
      <c r="SYN293" s="42"/>
      <c r="SYO293" s="42"/>
      <c r="SYP293" s="42"/>
      <c r="SYQ293" s="42"/>
      <c r="SYR293" s="42"/>
      <c r="SYS293" s="42"/>
      <c r="SYT293" s="42"/>
      <c r="SYU293" s="42"/>
      <c r="SYV293" s="42"/>
      <c r="SYW293" s="42"/>
      <c r="SYX293" s="42"/>
      <c r="SYY293" s="42"/>
      <c r="SYZ293" s="42"/>
      <c r="SZA293" s="42"/>
      <c r="SZB293" s="42"/>
      <c r="SZC293" s="42"/>
      <c r="SZD293" s="42"/>
      <c r="SZE293" s="42"/>
      <c r="SZF293" s="42"/>
      <c r="SZG293" s="42"/>
      <c r="SZH293" s="42"/>
      <c r="SZI293" s="42"/>
      <c r="SZJ293" s="42"/>
      <c r="SZK293" s="42"/>
      <c r="SZL293" s="42"/>
      <c r="SZM293" s="42"/>
      <c r="SZN293" s="42"/>
      <c r="SZO293" s="42"/>
      <c r="SZP293" s="42"/>
      <c r="SZQ293" s="42"/>
      <c r="SZR293" s="42"/>
      <c r="SZS293" s="42"/>
      <c r="SZT293" s="42"/>
      <c r="SZU293" s="42"/>
      <c r="SZV293" s="42"/>
      <c r="SZW293" s="42"/>
      <c r="SZX293" s="42"/>
      <c r="SZY293" s="42"/>
      <c r="SZZ293" s="42"/>
      <c r="TAA293" s="42"/>
      <c r="TAB293" s="42"/>
      <c r="TAC293" s="42"/>
      <c r="TAD293" s="42"/>
      <c r="TAE293" s="42"/>
      <c r="TAF293" s="42"/>
      <c r="TAG293" s="42"/>
      <c r="TAH293" s="42"/>
      <c r="TAI293" s="42"/>
      <c r="TAJ293" s="42"/>
      <c r="TAK293" s="42"/>
      <c r="TAL293" s="42"/>
      <c r="TAM293" s="42"/>
      <c r="TAN293" s="42"/>
      <c r="TAO293" s="42"/>
      <c r="TAP293" s="42"/>
      <c r="TAQ293" s="42"/>
      <c r="TAR293" s="42"/>
      <c r="TAS293" s="42"/>
      <c r="TAT293" s="42"/>
      <c r="TAU293" s="42"/>
      <c r="TAV293" s="42"/>
      <c r="TAW293" s="42"/>
      <c r="TAX293" s="42"/>
      <c r="TAY293" s="42"/>
      <c r="TAZ293" s="42"/>
      <c r="TBA293" s="42"/>
      <c r="TBB293" s="42"/>
      <c r="TBC293" s="42"/>
      <c r="TBD293" s="42"/>
      <c r="TBE293" s="42"/>
      <c r="TBF293" s="42"/>
      <c r="TBG293" s="42"/>
      <c r="TBH293" s="42"/>
      <c r="TBI293" s="42"/>
      <c r="TBJ293" s="42"/>
      <c r="TBK293" s="42"/>
      <c r="TBL293" s="42"/>
      <c r="TBM293" s="42"/>
      <c r="TBN293" s="42"/>
      <c r="TBO293" s="42"/>
      <c r="TBP293" s="42"/>
      <c r="TBQ293" s="42"/>
      <c r="TBR293" s="42"/>
      <c r="TBS293" s="42"/>
      <c r="TBT293" s="42"/>
      <c r="TBU293" s="42"/>
      <c r="TBV293" s="42"/>
      <c r="TBW293" s="42"/>
      <c r="TBX293" s="42"/>
      <c r="TBY293" s="42"/>
      <c r="TBZ293" s="42"/>
      <c r="TCA293" s="42"/>
      <c r="TCB293" s="42"/>
      <c r="TCC293" s="42"/>
      <c r="TCD293" s="42"/>
      <c r="TCE293" s="42"/>
      <c r="TCF293" s="42"/>
      <c r="TCG293" s="42"/>
      <c r="TCH293" s="42"/>
      <c r="TCI293" s="42"/>
      <c r="TCJ293" s="42"/>
      <c r="TCK293" s="42"/>
      <c r="TCL293" s="42"/>
      <c r="TCM293" s="42"/>
      <c r="TCN293" s="42"/>
      <c r="TCO293" s="42"/>
      <c r="TCP293" s="42"/>
      <c r="TCQ293" s="42"/>
      <c r="TCR293" s="42"/>
      <c r="TCS293" s="42"/>
      <c r="TCT293" s="42"/>
      <c r="TCU293" s="42"/>
      <c r="TCV293" s="42"/>
      <c r="TCW293" s="42"/>
      <c r="TCX293" s="42"/>
      <c r="TCY293" s="42"/>
      <c r="TCZ293" s="42"/>
      <c r="TDA293" s="42"/>
      <c r="TDB293" s="42"/>
      <c r="TDC293" s="42"/>
      <c r="TDD293" s="42"/>
      <c r="TDE293" s="42"/>
      <c r="TDF293" s="42"/>
      <c r="TDG293" s="42"/>
      <c r="TDH293" s="42"/>
      <c r="TDI293" s="42"/>
      <c r="TDJ293" s="42"/>
      <c r="TDK293" s="42"/>
      <c r="TDL293" s="42"/>
      <c r="TDM293" s="42"/>
      <c r="TDN293" s="42"/>
      <c r="TDO293" s="42"/>
      <c r="TDP293" s="42"/>
      <c r="TDQ293" s="42"/>
      <c r="TDR293" s="42"/>
      <c r="TDS293" s="42"/>
      <c r="TDT293" s="42"/>
      <c r="TDU293" s="42"/>
      <c r="TDV293" s="42"/>
      <c r="TDW293" s="42"/>
      <c r="TDX293" s="42"/>
      <c r="TDY293" s="42"/>
      <c r="TDZ293" s="42"/>
      <c r="TEA293" s="42"/>
      <c r="TEB293" s="42"/>
      <c r="TEC293" s="42"/>
      <c r="TED293" s="42"/>
      <c r="TEE293" s="42"/>
      <c r="TEF293" s="42"/>
      <c r="TEG293" s="42"/>
      <c r="TEH293" s="42"/>
      <c r="TEI293" s="42"/>
      <c r="TEJ293" s="42"/>
      <c r="TEK293" s="42"/>
      <c r="TEL293" s="42"/>
      <c r="TEM293" s="42"/>
      <c r="TEN293" s="42"/>
      <c r="TEO293" s="42"/>
      <c r="TEP293" s="42"/>
      <c r="TEQ293" s="42"/>
      <c r="TER293" s="42"/>
      <c r="TES293" s="42"/>
      <c r="TET293" s="42"/>
      <c r="TEU293" s="42"/>
      <c r="TEV293" s="42"/>
      <c r="TEW293" s="42"/>
      <c r="TEX293" s="42"/>
      <c r="TEY293" s="42"/>
      <c r="TEZ293" s="42"/>
      <c r="TFA293" s="42"/>
      <c r="TFB293" s="42"/>
      <c r="TFC293" s="42"/>
      <c r="TFD293" s="42"/>
      <c r="TFE293" s="42"/>
      <c r="TFF293" s="42"/>
      <c r="TFG293" s="42"/>
      <c r="TFH293" s="42"/>
      <c r="TFI293" s="42"/>
      <c r="TFJ293" s="42"/>
      <c r="TFK293" s="42"/>
      <c r="TFL293" s="42"/>
      <c r="TFM293" s="42"/>
      <c r="TFN293" s="42"/>
      <c r="TFO293" s="42"/>
      <c r="TFP293" s="42"/>
      <c r="TFQ293" s="42"/>
      <c r="TFR293" s="42"/>
      <c r="TFS293" s="42"/>
      <c r="TFT293" s="42"/>
      <c r="TFU293" s="42"/>
      <c r="TFV293" s="42"/>
      <c r="TFW293" s="42"/>
      <c r="TFX293" s="42"/>
      <c r="TFY293" s="42"/>
      <c r="TFZ293" s="42"/>
      <c r="TGA293" s="42"/>
      <c r="TGB293" s="42"/>
      <c r="TGC293" s="42"/>
      <c r="TGD293" s="42"/>
      <c r="TGE293" s="42"/>
      <c r="TGF293" s="42"/>
      <c r="TGG293" s="42"/>
      <c r="TGH293" s="42"/>
      <c r="TGI293" s="42"/>
      <c r="TGJ293" s="42"/>
      <c r="TGK293" s="42"/>
      <c r="TGL293" s="42"/>
      <c r="TGM293" s="42"/>
      <c r="TGN293" s="42"/>
      <c r="TGO293" s="42"/>
      <c r="TGP293" s="42"/>
      <c r="TGQ293" s="42"/>
      <c r="TGR293" s="42"/>
      <c r="TGS293" s="42"/>
      <c r="TGT293" s="42"/>
      <c r="TGU293" s="42"/>
      <c r="TGV293" s="42"/>
      <c r="TGW293" s="42"/>
      <c r="TGX293" s="42"/>
      <c r="TGY293" s="42"/>
      <c r="TGZ293" s="42"/>
      <c r="THA293" s="42"/>
      <c r="THB293" s="42"/>
      <c r="THC293" s="42"/>
      <c r="THD293" s="42"/>
      <c r="THE293" s="42"/>
      <c r="THF293" s="42"/>
      <c r="THG293" s="42"/>
      <c r="THH293" s="42"/>
      <c r="THI293" s="42"/>
      <c r="THJ293" s="42"/>
      <c r="THK293" s="42"/>
      <c r="THL293" s="42"/>
      <c r="THM293" s="42"/>
      <c r="THN293" s="42"/>
      <c r="THO293" s="42"/>
      <c r="THP293" s="42"/>
      <c r="THQ293" s="42"/>
      <c r="THR293" s="42"/>
      <c r="THS293" s="42"/>
      <c r="THT293" s="42"/>
      <c r="THU293" s="42"/>
      <c r="THV293" s="42"/>
      <c r="THW293" s="42"/>
      <c r="THX293" s="42"/>
      <c r="THY293" s="42"/>
      <c r="THZ293" s="42"/>
      <c r="TIA293" s="42"/>
      <c r="TIB293" s="42"/>
      <c r="TIC293" s="42"/>
      <c r="TID293" s="42"/>
      <c r="TIE293" s="42"/>
      <c r="TIF293" s="42"/>
      <c r="TIG293" s="42"/>
      <c r="TIH293" s="42"/>
      <c r="TII293" s="42"/>
      <c r="TIJ293" s="42"/>
      <c r="TIK293" s="42"/>
      <c r="TIL293" s="42"/>
      <c r="TIM293" s="42"/>
      <c r="TIN293" s="42"/>
      <c r="TIO293" s="42"/>
      <c r="TIP293" s="42"/>
      <c r="TIQ293" s="42"/>
      <c r="TIR293" s="42"/>
      <c r="TIS293" s="42"/>
      <c r="TIT293" s="42"/>
      <c r="TIU293" s="42"/>
      <c r="TIV293" s="42"/>
      <c r="TIW293" s="42"/>
      <c r="TIX293" s="42"/>
      <c r="TIY293" s="42"/>
      <c r="TIZ293" s="42"/>
      <c r="TJA293" s="42"/>
      <c r="TJB293" s="42"/>
      <c r="TJC293" s="42"/>
      <c r="TJD293" s="42"/>
      <c r="TJE293" s="42"/>
      <c r="TJF293" s="42"/>
      <c r="TJG293" s="42"/>
      <c r="TJH293" s="42"/>
      <c r="TJI293" s="42"/>
      <c r="TJJ293" s="42"/>
      <c r="TJK293" s="42"/>
      <c r="TJL293" s="42"/>
      <c r="TJM293" s="42"/>
      <c r="TJN293" s="42"/>
      <c r="TJO293" s="42"/>
      <c r="TJP293" s="42"/>
      <c r="TJQ293" s="42"/>
      <c r="TJR293" s="42"/>
      <c r="TJS293" s="42"/>
      <c r="TJT293" s="42"/>
      <c r="TJU293" s="42"/>
      <c r="TJV293" s="42"/>
      <c r="TJW293" s="42"/>
      <c r="TJX293" s="42"/>
      <c r="TJY293" s="42"/>
      <c r="TJZ293" s="42"/>
      <c r="TKA293" s="42"/>
      <c r="TKB293" s="42"/>
      <c r="TKC293" s="42"/>
      <c r="TKD293" s="42"/>
      <c r="TKE293" s="42"/>
      <c r="TKF293" s="42"/>
      <c r="TKG293" s="42"/>
      <c r="TKH293" s="42"/>
      <c r="TKI293" s="42"/>
      <c r="TKJ293" s="42"/>
      <c r="TKK293" s="42"/>
      <c r="TKL293" s="42"/>
      <c r="TKM293" s="42"/>
      <c r="TKN293" s="42"/>
      <c r="TKO293" s="42"/>
      <c r="TKP293" s="42"/>
      <c r="TKQ293" s="42"/>
      <c r="TKR293" s="42"/>
      <c r="TKS293" s="42"/>
      <c r="TKT293" s="42"/>
      <c r="TKU293" s="42"/>
      <c r="TKV293" s="42"/>
      <c r="TKW293" s="42"/>
      <c r="TKX293" s="42"/>
      <c r="TKY293" s="42"/>
      <c r="TKZ293" s="42"/>
      <c r="TLA293" s="42"/>
      <c r="TLB293" s="42"/>
      <c r="TLC293" s="42"/>
      <c r="TLD293" s="42"/>
      <c r="TLE293" s="42"/>
      <c r="TLF293" s="42"/>
      <c r="TLG293" s="42"/>
      <c r="TLH293" s="42"/>
      <c r="TLI293" s="42"/>
      <c r="TLJ293" s="42"/>
      <c r="TLK293" s="42"/>
      <c r="TLL293" s="42"/>
      <c r="TLM293" s="42"/>
      <c r="TLN293" s="42"/>
      <c r="TLO293" s="42"/>
      <c r="TLP293" s="42"/>
      <c r="TLQ293" s="42"/>
      <c r="TLR293" s="42"/>
      <c r="TLS293" s="42"/>
      <c r="TLT293" s="42"/>
      <c r="TLU293" s="42"/>
      <c r="TLV293" s="42"/>
      <c r="TLW293" s="42"/>
      <c r="TLX293" s="42"/>
      <c r="TLY293" s="42"/>
      <c r="TLZ293" s="42"/>
      <c r="TMA293" s="42"/>
      <c r="TMB293" s="42"/>
      <c r="TMC293" s="42"/>
      <c r="TMD293" s="42"/>
      <c r="TME293" s="42"/>
      <c r="TMF293" s="42"/>
      <c r="TMG293" s="42"/>
      <c r="TMH293" s="42"/>
      <c r="TMI293" s="42"/>
      <c r="TMJ293" s="42"/>
      <c r="TMK293" s="42"/>
      <c r="TML293" s="42"/>
      <c r="TMM293" s="42"/>
      <c r="TMN293" s="42"/>
      <c r="TMO293" s="42"/>
      <c r="TMP293" s="42"/>
      <c r="TMQ293" s="42"/>
      <c r="TMR293" s="42"/>
      <c r="TMS293" s="42"/>
      <c r="TMT293" s="42"/>
      <c r="TMU293" s="42"/>
      <c r="TMV293" s="42"/>
      <c r="TMW293" s="42"/>
      <c r="TMX293" s="42"/>
      <c r="TMY293" s="42"/>
      <c r="TMZ293" s="42"/>
      <c r="TNA293" s="42"/>
      <c r="TNB293" s="42"/>
      <c r="TNC293" s="42"/>
      <c r="TND293" s="42"/>
      <c r="TNE293" s="42"/>
      <c r="TNF293" s="42"/>
      <c r="TNG293" s="42"/>
      <c r="TNH293" s="42"/>
      <c r="TNI293" s="42"/>
      <c r="TNJ293" s="42"/>
      <c r="TNK293" s="42"/>
      <c r="TNL293" s="42"/>
      <c r="TNM293" s="42"/>
      <c r="TNN293" s="42"/>
      <c r="TNO293" s="42"/>
      <c r="TNP293" s="42"/>
      <c r="TNQ293" s="42"/>
      <c r="TNR293" s="42"/>
      <c r="TNS293" s="42"/>
      <c r="TNT293" s="42"/>
      <c r="TNU293" s="42"/>
      <c r="TNV293" s="42"/>
      <c r="TNW293" s="42"/>
      <c r="TNX293" s="42"/>
      <c r="TNY293" s="42"/>
      <c r="TNZ293" s="42"/>
      <c r="TOA293" s="42"/>
      <c r="TOB293" s="42"/>
      <c r="TOC293" s="42"/>
      <c r="TOD293" s="42"/>
      <c r="TOE293" s="42"/>
      <c r="TOF293" s="42"/>
      <c r="TOG293" s="42"/>
      <c r="TOH293" s="42"/>
      <c r="TOI293" s="42"/>
      <c r="TOJ293" s="42"/>
      <c r="TOK293" s="42"/>
      <c r="TOL293" s="42"/>
      <c r="TOM293" s="42"/>
      <c r="TON293" s="42"/>
      <c r="TOO293" s="42"/>
      <c r="TOP293" s="42"/>
      <c r="TOQ293" s="42"/>
      <c r="TOR293" s="42"/>
      <c r="TOS293" s="42"/>
      <c r="TOT293" s="42"/>
      <c r="TOU293" s="42"/>
      <c r="TOV293" s="42"/>
      <c r="TOW293" s="42"/>
      <c r="TOX293" s="42"/>
      <c r="TOY293" s="42"/>
      <c r="TOZ293" s="42"/>
      <c r="TPA293" s="42"/>
      <c r="TPB293" s="42"/>
      <c r="TPC293" s="42"/>
      <c r="TPD293" s="42"/>
      <c r="TPE293" s="42"/>
      <c r="TPF293" s="42"/>
      <c r="TPG293" s="42"/>
      <c r="TPH293" s="42"/>
      <c r="TPI293" s="42"/>
      <c r="TPJ293" s="42"/>
      <c r="TPK293" s="42"/>
      <c r="TPL293" s="42"/>
      <c r="TPM293" s="42"/>
      <c r="TPN293" s="42"/>
      <c r="TPO293" s="42"/>
      <c r="TPP293" s="42"/>
      <c r="TPQ293" s="42"/>
      <c r="TPR293" s="42"/>
      <c r="TPS293" s="42"/>
      <c r="TPT293" s="42"/>
      <c r="TPU293" s="42"/>
      <c r="TPV293" s="42"/>
      <c r="TPW293" s="42"/>
      <c r="TPX293" s="42"/>
      <c r="TPY293" s="42"/>
      <c r="TPZ293" s="42"/>
      <c r="TQA293" s="42"/>
      <c r="TQB293" s="42"/>
      <c r="TQC293" s="42"/>
      <c r="TQD293" s="42"/>
      <c r="TQE293" s="42"/>
      <c r="TQF293" s="42"/>
      <c r="TQG293" s="42"/>
      <c r="TQH293" s="42"/>
      <c r="TQI293" s="42"/>
      <c r="TQJ293" s="42"/>
      <c r="TQK293" s="42"/>
      <c r="TQL293" s="42"/>
      <c r="TQM293" s="42"/>
      <c r="TQN293" s="42"/>
      <c r="TQO293" s="42"/>
      <c r="TQP293" s="42"/>
      <c r="TQQ293" s="42"/>
      <c r="TQR293" s="42"/>
      <c r="TQS293" s="42"/>
      <c r="TQT293" s="42"/>
      <c r="TQU293" s="42"/>
      <c r="TQV293" s="42"/>
      <c r="TQW293" s="42"/>
      <c r="TQX293" s="42"/>
      <c r="TQY293" s="42"/>
      <c r="TQZ293" s="42"/>
      <c r="TRA293" s="42"/>
      <c r="TRB293" s="42"/>
      <c r="TRC293" s="42"/>
      <c r="TRD293" s="42"/>
      <c r="TRE293" s="42"/>
      <c r="TRF293" s="42"/>
      <c r="TRG293" s="42"/>
      <c r="TRH293" s="42"/>
      <c r="TRI293" s="42"/>
      <c r="TRJ293" s="42"/>
      <c r="TRK293" s="42"/>
      <c r="TRL293" s="42"/>
      <c r="TRM293" s="42"/>
      <c r="TRN293" s="42"/>
      <c r="TRO293" s="42"/>
      <c r="TRP293" s="42"/>
      <c r="TRQ293" s="42"/>
      <c r="TRR293" s="42"/>
      <c r="TRS293" s="42"/>
      <c r="TRT293" s="42"/>
      <c r="TRU293" s="42"/>
      <c r="TRV293" s="42"/>
      <c r="TRW293" s="42"/>
      <c r="TRX293" s="42"/>
      <c r="TRY293" s="42"/>
      <c r="TRZ293" s="42"/>
      <c r="TSA293" s="42"/>
      <c r="TSB293" s="42"/>
      <c r="TSC293" s="42"/>
      <c r="TSD293" s="42"/>
      <c r="TSE293" s="42"/>
      <c r="TSF293" s="42"/>
      <c r="TSG293" s="42"/>
      <c r="TSH293" s="42"/>
      <c r="TSI293" s="42"/>
      <c r="TSJ293" s="42"/>
      <c r="TSK293" s="42"/>
      <c r="TSL293" s="42"/>
      <c r="TSM293" s="42"/>
      <c r="TSN293" s="42"/>
      <c r="TSO293" s="42"/>
      <c r="TSP293" s="42"/>
      <c r="TSQ293" s="42"/>
      <c r="TSR293" s="42"/>
      <c r="TSS293" s="42"/>
      <c r="TST293" s="42"/>
      <c r="TSU293" s="42"/>
      <c r="TSV293" s="42"/>
      <c r="TSW293" s="42"/>
      <c r="TSX293" s="42"/>
      <c r="TSY293" s="42"/>
      <c r="TSZ293" s="42"/>
      <c r="TTA293" s="42"/>
      <c r="TTB293" s="42"/>
      <c r="TTC293" s="42"/>
      <c r="TTD293" s="42"/>
      <c r="TTE293" s="42"/>
      <c r="TTF293" s="42"/>
      <c r="TTG293" s="42"/>
      <c r="TTH293" s="42"/>
      <c r="TTI293" s="42"/>
      <c r="TTJ293" s="42"/>
      <c r="TTK293" s="42"/>
      <c r="TTL293" s="42"/>
      <c r="TTM293" s="42"/>
      <c r="TTN293" s="42"/>
      <c r="TTO293" s="42"/>
      <c r="TTP293" s="42"/>
      <c r="TTQ293" s="42"/>
      <c r="TTR293" s="42"/>
      <c r="TTS293" s="42"/>
      <c r="TTT293" s="42"/>
      <c r="TTU293" s="42"/>
      <c r="TTV293" s="42"/>
      <c r="TTW293" s="42"/>
      <c r="TTX293" s="42"/>
      <c r="TTY293" s="42"/>
      <c r="TTZ293" s="42"/>
      <c r="TUA293" s="42"/>
      <c r="TUB293" s="42"/>
      <c r="TUC293" s="42"/>
      <c r="TUD293" s="42"/>
      <c r="TUE293" s="42"/>
      <c r="TUF293" s="42"/>
      <c r="TUG293" s="42"/>
      <c r="TUH293" s="42"/>
      <c r="TUI293" s="42"/>
      <c r="TUJ293" s="42"/>
      <c r="TUK293" s="42"/>
      <c r="TUL293" s="42"/>
      <c r="TUM293" s="42"/>
      <c r="TUN293" s="42"/>
      <c r="TUO293" s="42"/>
      <c r="TUP293" s="42"/>
      <c r="TUQ293" s="42"/>
      <c r="TUR293" s="42"/>
      <c r="TUS293" s="42"/>
      <c r="TUT293" s="42"/>
      <c r="TUU293" s="42"/>
      <c r="TUV293" s="42"/>
      <c r="TUW293" s="42"/>
      <c r="TUX293" s="42"/>
      <c r="TUY293" s="42"/>
      <c r="TUZ293" s="42"/>
      <c r="TVA293" s="42"/>
      <c r="TVB293" s="42"/>
      <c r="TVC293" s="42"/>
      <c r="TVD293" s="42"/>
      <c r="TVE293" s="42"/>
      <c r="TVF293" s="42"/>
      <c r="TVG293" s="42"/>
      <c r="TVH293" s="42"/>
      <c r="TVI293" s="42"/>
      <c r="TVJ293" s="42"/>
      <c r="TVK293" s="42"/>
      <c r="TVL293" s="42"/>
      <c r="TVM293" s="42"/>
      <c r="TVN293" s="42"/>
      <c r="TVO293" s="42"/>
      <c r="TVP293" s="42"/>
      <c r="TVQ293" s="42"/>
      <c r="TVR293" s="42"/>
      <c r="TVS293" s="42"/>
      <c r="TVT293" s="42"/>
      <c r="TVU293" s="42"/>
      <c r="TVV293" s="42"/>
      <c r="TVW293" s="42"/>
      <c r="TVX293" s="42"/>
      <c r="TVY293" s="42"/>
      <c r="TVZ293" s="42"/>
      <c r="TWA293" s="42"/>
      <c r="TWB293" s="42"/>
      <c r="TWC293" s="42"/>
      <c r="TWD293" s="42"/>
      <c r="TWE293" s="42"/>
      <c r="TWF293" s="42"/>
      <c r="TWG293" s="42"/>
      <c r="TWH293" s="42"/>
      <c r="TWI293" s="42"/>
      <c r="TWJ293" s="42"/>
      <c r="TWK293" s="42"/>
      <c r="TWL293" s="42"/>
      <c r="TWM293" s="42"/>
      <c r="TWN293" s="42"/>
      <c r="TWO293" s="42"/>
      <c r="TWP293" s="42"/>
      <c r="TWQ293" s="42"/>
      <c r="TWR293" s="42"/>
      <c r="TWS293" s="42"/>
      <c r="TWT293" s="42"/>
      <c r="TWU293" s="42"/>
      <c r="TWV293" s="42"/>
      <c r="TWW293" s="42"/>
      <c r="TWX293" s="42"/>
      <c r="TWY293" s="42"/>
      <c r="TWZ293" s="42"/>
      <c r="TXA293" s="42"/>
      <c r="TXB293" s="42"/>
      <c r="TXC293" s="42"/>
      <c r="TXD293" s="42"/>
      <c r="TXE293" s="42"/>
      <c r="TXF293" s="42"/>
      <c r="TXG293" s="42"/>
      <c r="TXH293" s="42"/>
      <c r="TXI293" s="42"/>
      <c r="TXJ293" s="42"/>
      <c r="TXK293" s="42"/>
      <c r="TXL293" s="42"/>
      <c r="TXM293" s="42"/>
      <c r="TXN293" s="42"/>
      <c r="TXO293" s="42"/>
      <c r="TXP293" s="42"/>
      <c r="TXQ293" s="42"/>
      <c r="TXR293" s="42"/>
      <c r="TXS293" s="42"/>
      <c r="TXT293" s="42"/>
      <c r="TXU293" s="42"/>
      <c r="TXV293" s="42"/>
      <c r="TXW293" s="42"/>
      <c r="TXX293" s="42"/>
      <c r="TXY293" s="42"/>
      <c r="TXZ293" s="42"/>
      <c r="TYA293" s="42"/>
      <c r="TYB293" s="42"/>
      <c r="TYC293" s="42"/>
      <c r="TYD293" s="42"/>
      <c r="TYE293" s="42"/>
      <c r="TYF293" s="42"/>
      <c r="TYG293" s="42"/>
      <c r="TYH293" s="42"/>
      <c r="TYI293" s="42"/>
      <c r="TYJ293" s="42"/>
      <c r="TYK293" s="42"/>
      <c r="TYL293" s="42"/>
      <c r="TYM293" s="42"/>
      <c r="TYN293" s="42"/>
      <c r="TYO293" s="42"/>
      <c r="TYP293" s="42"/>
      <c r="TYQ293" s="42"/>
      <c r="TYR293" s="42"/>
      <c r="TYS293" s="42"/>
      <c r="TYT293" s="42"/>
      <c r="TYU293" s="42"/>
      <c r="TYV293" s="42"/>
      <c r="TYW293" s="42"/>
      <c r="TYX293" s="42"/>
      <c r="TYY293" s="42"/>
      <c r="TYZ293" s="42"/>
      <c r="TZA293" s="42"/>
      <c r="TZB293" s="42"/>
      <c r="TZC293" s="42"/>
      <c r="TZD293" s="42"/>
      <c r="TZE293" s="42"/>
      <c r="TZF293" s="42"/>
      <c r="TZG293" s="42"/>
      <c r="TZH293" s="42"/>
      <c r="TZI293" s="42"/>
      <c r="TZJ293" s="42"/>
      <c r="TZK293" s="42"/>
      <c r="TZL293" s="42"/>
      <c r="TZM293" s="42"/>
      <c r="TZN293" s="42"/>
      <c r="TZO293" s="42"/>
      <c r="TZP293" s="42"/>
      <c r="TZQ293" s="42"/>
      <c r="TZR293" s="42"/>
      <c r="TZS293" s="42"/>
      <c r="TZT293" s="42"/>
      <c r="TZU293" s="42"/>
      <c r="TZV293" s="42"/>
      <c r="TZW293" s="42"/>
      <c r="TZX293" s="42"/>
      <c r="TZY293" s="42"/>
      <c r="TZZ293" s="42"/>
      <c r="UAA293" s="42"/>
      <c r="UAB293" s="42"/>
      <c r="UAC293" s="42"/>
      <c r="UAD293" s="42"/>
      <c r="UAE293" s="42"/>
      <c r="UAF293" s="42"/>
      <c r="UAG293" s="42"/>
      <c r="UAH293" s="42"/>
      <c r="UAI293" s="42"/>
      <c r="UAJ293" s="42"/>
      <c r="UAK293" s="42"/>
      <c r="UAL293" s="42"/>
      <c r="UAM293" s="42"/>
      <c r="UAN293" s="42"/>
      <c r="UAO293" s="42"/>
      <c r="UAP293" s="42"/>
      <c r="UAQ293" s="42"/>
      <c r="UAR293" s="42"/>
      <c r="UAS293" s="42"/>
      <c r="UAT293" s="42"/>
      <c r="UAU293" s="42"/>
      <c r="UAV293" s="42"/>
      <c r="UAW293" s="42"/>
      <c r="UAX293" s="42"/>
      <c r="UAY293" s="42"/>
      <c r="UAZ293" s="42"/>
      <c r="UBA293" s="42"/>
      <c r="UBB293" s="42"/>
      <c r="UBC293" s="42"/>
      <c r="UBD293" s="42"/>
      <c r="UBE293" s="42"/>
      <c r="UBF293" s="42"/>
      <c r="UBG293" s="42"/>
      <c r="UBH293" s="42"/>
      <c r="UBI293" s="42"/>
      <c r="UBJ293" s="42"/>
      <c r="UBK293" s="42"/>
      <c r="UBL293" s="42"/>
      <c r="UBM293" s="42"/>
      <c r="UBN293" s="42"/>
      <c r="UBO293" s="42"/>
      <c r="UBP293" s="42"/>
      <c r="UBQ293" s="42"/>
      <c r="UBR293" s="42"/>
      <c r="UBS293" s="42"/>
      <c r="UBT293" s="42"/>
      <c r="UBU293" s="42"/>
      <c r="UBV293" s="42"/>
      <c r="UBW293" s="42"/>
      <c r="UBX293" s="42"/>
      <c r="UBY293" s="42"/>
      <c r="UBZ293" s="42"/>
      <c r="UCA293" s="42"/>
      <c r="UCB293" s="42"/>
      <c r="UCC293" s="42"/>
      <c r="UCD293" s="42"/>
      <c r="UCE293" s="42"/>
      <c r="UCF293" s="42"/>
      <c r="UCG293" s="42"/>
      <c r="UCH293" s="42"/>
      <c r="UCI293" s="42"/>
      <c r="UCJ293" s="42"/>
      <c r="UCK293" s="42"/>
      <c r="UCL293" s="42"/>
      <c r="UCM293" s="42"/>
      <c r="UCN293" s="42"/>
      <c r="UCO293" s="42"/>
      <c r="UCP293" s="42"/>
      <c r="UCQ293" s="42"/>
      <c r="UCR293" s="42"/>
      <c r="UCS293" s="42"/>
      <c r="UCT293" s="42"/>
      <c r="UCU293" s="42"/>
      <c r="UCV293" s="42"/>
      <c r="UCW293" s="42"/>
      <c r="UCX293" s="42"/>
      <c r="UCY293" s="42"/>
      <c r="UCZ293" s="42"/>
      <c r="UDA293" s="42"/>
      <c r="UDB293" s="42"/>
      <c r="UDC293" s="42"/>
      <c r="UDD293" s="42"/>
      <c r="UDE293" s="42"/>
      <c r="UDF293" s="42"/>
      <c r="UDG293" s="42"/>
      <c r="UDH293" s="42"/>
      <c r="UDI293" s="42"/>
      <c r="UDJ293" s="42"/>
      <c r="UDK293" s="42"/>
      <c r="UDL293" s="42"/>
      <c r="UDM293" s="42"/>
      <c r="UDN293" s="42"/>
      <c r="UDO293" s="42"/>
      <c r="UDP293" s="42"/>
      <c r="UDQ293" s="42"/>
      <c r="UDR293" s="42"/>
      <c r="UDS293" s="42"/>
      <c r="UDT293" s="42"/>
      <c r="UDU293" s="42"/>
      <c r="UDV293" s="42"/>
      <c r="UDW293" s="42"/>
      <c r="UDX293" s="42"/>
      <c r="UDY293" s="42"/>
      <c r="UDZ293" s="42"/>
      <c r="UEA293" s="42"/>
      <c r="UEB293" s="42"/>
      <c r="UEC293" s="42"/>
      <c r="UED293" s="42"/>
      <c r="UEE293" s="42"/>
      <c r="UEF293" s="42"/>
      <c r="UEG293" s="42"/>
      <c r="UEH293" s="42"/>
      <c r="UEI293" s="42"/>
      <c r="UEJ293" s="42"/>
      <c r="UEK293" s="42"/>
      <c r="UEL293" s="42"/>
      <c r="UEM293" s="42"/>
      <c r="UEN293" s="42"/>
      <c r="UEO293" s="42"/>
      <c r="UEP293" s="42"/>
      <c r="UEQ293" s="42"/>
      <c r="UER293" s="42"/>
      <c r="UES293" s="42"/>
      <c r="UET293" s="42"/>
      <c r="UEU293" s="42"/>
      <c r="UEV293" s="42"/>
      <c r="UEW293" s="42"/>
      <c r="UEX293" s="42"/>
      <c r="UEY293" s="42"/>
      <c r="UEZ293" s="42"/>
      <c r="UFA293" s="42"/>
      <c r="UFB293" s="42"/>
      <c r="UFC293" s="42"/>
      <c r="UFD293" s="42"/>
      <c r="UFE293" s="42"/>
      <c r="UFF293" s="42"/>
      <c r="UFG293" s="42"/>
      <c r="UFH293" s="42"/>
      <c r="UFI293" s="42"/>
      <c r="UFJ293" s="42"/>
      <c r="UFK293" s="42"/>
      <c r="UFL293" s="42"/>
      <c r="UFM293" s="42"/>
      <c r="UFN293" s="42"/>
      <c r="UFO293" s="42"/>
      <c r="UFP293" s="42"/>
      <c r="UFQ293" s="42"/>
      <c r="UFR293" s="42"/>
      <c r="UFS293" s="42"/>
      <c r="UFT293" s="42"/>
      <c r="UFU293" s="42"/>
      <c r="UFV293" s="42"/>
      <c r="UFW293" s="42"/>
      <c r="UFX293" s="42"/>
      <c r="UFY293" s="42"/>
      <c r="UFZ293" s="42"/>
      <c r="UGA293" s="42"/>
      <c r="UGB293" s="42"/>
      <c r="UGC293" s="42"/>
      <c r="UGD293" s="42"/>
      <c r="UGE293" s="42"/>
      <c r="UGF293" s="42"/>
      <c r="UGG293" s="42"/>
      <c r="UGH293" s="42"/>
      <c r="UGI293" s="42"/>
      <c r="UGJ293" s="42"/>
      <c r="UGK293" s="42"/>
      <c r="UGL293" s="42"/>
      <c r="UGM293" s="42"/>
      <c r="UGN293" s="42"/>
      <c r="UGO293" s="42"/>
      <c r="UGP293" s="42"/>
      <c r="UGQ293" s="42"/>
      <c r="UGR293" s="42"/>
      <c r="UGS293" s="42"/>
      <c r="UGT293" s="42"/>
      <c r="UGU293" s="42"/>
      <c r="UGV293" s="42"/>
      <c r="UGW293" s="42"/>
      <c r="UGX293" s="42"/>
      <c r="UGY293" s="42"/>
      <c r="UGZ293" s="42"/>
      <c r="UHA293" s="42"/>
      <c r="UHB293" s="42"/>
      <c r="UHC293" s="42"/>
      <c r="UHD293" s="42"/>
      <c r="UHE293" s="42"/>
      <c r="UHF293" s="42"/>
      <c r="UHG293" s="42"/>
      <c r="UHH293" s="42"/>
      <c r="UHI293" s="42"/>
      <c r="UHJ293" s="42"/>
      <c r="UHK293" s="42"/>
      <c r="UHL293" s="42"/>
      <c r="UHM293" s="42"/>
      <c r="UHN293" s="42"/>
      <c r="UHO293" s="42"/>
      <c r="UHP293" s="42"/>
      <c r="UHQ293" s="42"/>
      <c r="UHR293" s="42"/>
      <c r="UHS293" s="42"/>
      <c r="UHT293" s="42"/>
      <c r="UHU293" s="42"/>
      <c r="UHV293" s="42"/>
      <c r="UHW293" s="42"/>
      <c r="UHX293" s="42"/>
      <c r="UHY293" s="42"/>
      <c r="UHZ293" s="42"/>
      <c r="UIA293" s="42"/>
      <c r="UIB293" s="42"/>
      <c r="UIC293" s="42"/>
      <c r="UID293" s="42"/>
      <c r="UIE293" s="42"/>
      <c r="UIF293" s="42"/>
      <c r="UIG293" s="42"/>
      <c r="UIH293" s="42"/>
      <c r="UII293" s="42"/>
      <c r="UIJ293" s="42"/>
      <c r="UIK293" s="42"/>
      <c r="UIL293" s="42"/>
      <c r="UIM293" s="42"/>
      <c r="UIN293" s="42"/>
      <c r="UIO293" s="42"/>
      <c r="UIP293" s="42"/>
      <c r="UIQ293" s="42"/>
      <c r="UIR293" s="42"/>
      <c r="UIS293" s="42"/>
      <c r="UIT293" s="42"/>
      <c r="UIU293" s="42"/>
      <c r="UIV293" s="42"/>
      <c r="UIW293" s="42"/>
      <c r="UIX293" s="42"/>
      <c r="UIY293" s="42"/>
      <c r="UIZ293" s="42"/>
      <c r="UJA293" s="42"/>
      <c r="UJB293" s="42"/>
      <c r="UJC293" s="42"/>
      <c r="UJD293" s="42"/>
      <c r="UJE293" s="42"/>
      <c r="UJF293" s="42"/>
      <c r="UJG293" s="42"/>
      <c r="UJH293" s="42"/>
      <c r="UJI293" s="42"/>
      <c r="UJJ293" s="42"/>
      <c r="UJK293" s="42"/>
      <c r="UJL293" s="42"/>
      <c r="UJM293" s="42"/>
      <c r="UJN293" s="42"/>
      <c r="UJO293" s="42"/>
      <c r="UJP293" s="42"/>
      <c r="UJQ293" s="42"/>
      <c r="UJR293" s="42"/>
      <c r="UJS293" s="42"/>
      <c r="UJT293" s="42"/>
      <c r="UJU293" s="42"/>
      <c r="UJV293" s="42"/>
      <c r="UJW293" s="42"/>
      <c r="UJX293" s="42"/>
      <c r="UJY293" s="42"/>
      <c r="UJZ293" s="42"/>
      <c r="UKA293" s="42"/>
      <c r="UKB293" s="42"/>
      <c r="UKC293" s="42"/>
      <c r="UKD293" s="42"/>
      <c r="UKE293" s="42"/>
      <c r="UKF293" s="42"/>
      <c r="UKG293" s="42"/>
      <c r="UKH293" s="42"/>
      <c r="UKI293" s="42"/>
      <c r="UKJ293" s="42"/>
      <c r="UKK293" s="42"/>
      <c r="UKL293" s="42"/>
      <c r="UKM293" s="42"/>
      <c r="UKN293" s="42"/>
      <c r="UKO293" s="42"/>
      <c r="UKP293" s="42"/>
      <c r="UKQ293" s="42"/>
      <c r="UKR293" s="42"/>
      <c r="UKS293" s="42"/>
      <c r="UKT293" s="42"/>
      <c r="UKU293" s="42"/>
      <c r="UKV293" s="42"/>
      <c r="UKW293" s="42"/>
      <c r="UKX293" s="42"/>
      <c r="UKY293" s="42"/>
      <c r="UKZ293" s="42"/>
      <c r="ULA293" s="42"/>
      <c r="ULB293" s="42"/>
      <c r="ULC293" s="42"/>
      <c r="ULD293" s="42"/>
      <c r="ULE293" s="42"/>
      <c r="ULF293" s="42"/>
      <c r="ULG293" s="42"/>
      <c r="ULH293" s="42"/>
      <c r="ULI293" s="42"/>
      <c r="ULJ293" s="42"/>
      <c r="ULK293" s="42"/>
      <c r="ULL293" s="42"/>
      <c r="ULM293" s="42"/>
      <c r="ULN293" s="42"/>
      <c r="ULO293" s="42"/>
      <c r="ULP293" s="42"/>
      <c r="ULQ293" s="42"/>
      <c r="ULR293" s="42"/>
      <c r="ULS293" s="42"/>
      <c r="ULT293" s="42"/>
      <c r="ULU293" s="42"/>
      <c r="ULV293" s="42"/>
      <c r="ULW293" s="42"/>
      <c r="ULX293" s="42"/>
      <c r="ULY293" s="42"/>
      <c r="ULZ293" s="42"/>
      <c r="UMA293" s="42"/>
      <c r="UMB293" s="42"/>
      <c r="UMC293" s="42"/>
      <c r="UMD293" s="42"/>
      <c r="UME293" s="42"/>
      <c r="UMF293" s="42"/>
      <c r="UMG293" s="42"/>
      <c r="UMH293" s="42"/>
      <c r="UMI293" s="42"/>
      <c r="UMJ293" s="42"/>
      <c r="UMK293" s="42"/>
      <c r="UML293" s="42"/>
      <c r="UMM293" s="42"/>
      <c r="UMN293" s="42"/>
      <c r="UMO293" s="42"/>
      <c r="UMP293" s="42"/>
      <c r="UMQ293" s="42"/>
      <c r="UMR293" s="42"/>
      <c r="UMS293" s="42"/>
      <c r="UMT293" s="42"/>
      <c r="UMU293" s="42"/>
      <c r="UMV293" s="42"/>
      <c r="UMW293" s="42"/>
      <c r="UMX293" s="42"/>
      <c r="UMY293" s="42"/>
      <c r="UMZ293" s="42"/>
      <c r="UNA293" s="42"/>
      <c r="UNB293" s="42"/>
      <c r="UNC293" s="42"/>
      <c r="UND293" s="42"/>
      <c r="UNE293" s="42"/>
      <c r="UNF293" s="42"/>
      <c r="UNG293" s="42"/>
      <c r="UNH293" s="42"/>
      <c r="UNI293" s="42"/>
      <c r="UNJ293" s="42"/>
      <c r="UNK293" s="42"/>
      <c r="UNL293" s="42"/>
      <c r="UNM293" s="42"/>
      <c r="UNN293" s="42"/>
      <c r="UNO293" s="42"/>
      <c r="UNP293" s="42"/>
      <c r="UNQ293" s="42"/>
      <c r="UNR293" s="42"/>
      <c r="UNS293" s="42"/>
      <c r="UNT293" s="42"/>
      <c r="UNU293" s="42"/>
      <c r="UNV293" s="42"/>
      <c r="UNW293" s="42"/>
      <c r="UNX293" s="42"/>
      <c r="UNY293" s="42"/>
      <c r="UNZ293" s="42"/>
      <c r="UOA293" s="42"/>
      <c r="UOB293" s="42"/>
      <c r="UOC293" s="42"/>
      <c r="UOD293" s="42"/>
      <c r="UOE293" s="42"/>
      <c r="UOF293" s="42"/>
      <c r="UOG293" s="42"/>
      <c r="UOH293" s="42"/>
      <c r="UOI293" s="42"/>
      <c r="UOJ293" s="42"/>
      <c r="UOK293" s="42"/>
      <c r="UOL293" s="42"/>
      <c r="UOM293" s="42"/>
      <c r="UON293" s="42"/>
      <c r="UOO293" s="42"/>
      <c r="UOP293" s="42"/>
      <c r="UOQ293" s="42"/>
      <c r="UOR293" s="42"/>
      <c r="UOS293" s="42"/>
      <c r="UOT293" s="42"/>
      <c r="UOU293" s="42"/>
      <c r="UOV293" s="42"/>
      <c r="UOW293" s="42"/>
      <c r="UOX293" s="42"/>
      <c r="UOY293" s="42"/>
      <c r="UOZ293" s="42"/>
      <c r="UPA293" s="42"/>
      <c r="UPB293" s="42"/>
      <c r="UPC293" s="42"/>
      <c r="UPD293" s="42"/>
      <c r="UPE293" s="42"/>
      <c r="UPF293" s="42"/>
      <c r="UPG293" s="42"/>
      <c r="UPH293" s="42"/>
      <c r="UPI293" s="42"/>
      <c r="UPJ293" s="42"/>
      <c r="UPK293" s="42"/>
      <c r="UPL293" s="42"/>
      <c r="UPM293" s="42"/>
      <c r="UPN293" s="42"/>
      <c r="UPO293" s="42"/>
      <c r="UPP293" s="42"/>
      <c r="UPQ293" s="42"/>
      <c r="UPR293" s="42"/>
      <c r="UPS293" s="42"/>
      <c r="UPT293" s="42"/>
      <c r="UPU293" s="42"/>
      <c r="UPV293" s="42"/>
      <c r="UPW293" s="42"/>
      <c r="UPX293" s="42"/>
      <c r="UPY293" s="42"/>
      <c r="UPZ293" s="42"/>
      <c r="UQA293" s="42"/>
      <c r="UQB293" s="42"/>
      <c r="UQC293" s="42"/>
      <c r="UQD293" s="42"/>
      <c r="UQE293" s="42"/>
      <c r="UQF293" s="42"/>
      <c r="UQG293" s="42"/>
      <c r="UQH293" s="42"/>
      <c r="UQI293" s="42"/>
      <c r="UQJ293" s="42"/>
      <c r="UQK293" s="42"/>
      <c r="UQL293" s="42"/>
      <c r="UQM293" s="42"/>
      <c r="UQN293" s="42"/>
      <c r="UQO293" s="42"/>
      <c r="UQP293" s="42"/>
      <c r="UQQ293" s="42"/>
      <c r="UQR293" s="42"/>
      <c r="UQS293" s="42"/>
      <c r="UQT293" s="42"/>
      <c r="UQU293" s="42"/>
      <c r="UQV293" s="42"/>
      <c r="UQW293" s="42"/>
      <c r="UQX293" s="42"/>
      <c r="UQY293" s="42"/>
      <c r="UQZ293" s="42"/>
      <c r="URA293" s="42"/>
      <c r="URB293" s="42"/>
      <c r="URC293" s="42"/>
      <c r="URD293" s="42"/>
      <c r="URE293" s="42"/>
      <c r="URF293" s="42"/>
      <c r="URG293" s="42"/>
      <c r="URH293" s="42"/>
      <c r="URI293" s="42"/>
      <c r="URJ293" s="42"/>
      <c r="URK293" s="42"/>
      <c r="URL293" s="42"/>
      <c r="URM293" s="42"/>
      <c r="URN293" s="42"/>
      <c r="URO293" s="42"/>
      <c r="URP293" s="42"/>
      <c r="URQ293" s="42"/>
      <c r="URR293" s="42"/>
      <c r="URS293" s="42"/>
      <c r="URT293" s="42"/>
      <c r="URU293" s="42"/>
      <c r="URV293" s="42"/>
      <c r="URW293" s="42"/>
      <c r="URX293" s="42"/>
      <c r="URY293" s="42"/>
      <c r="URZ293" s="42"/>
      <c r="USA293" s="42"/>
      <c r="USB293" s="42"/>
      <c r="USC293" s="42"/>
      <c r="USD293" s="42"/>
      <c r="USE293" s="42"/>
      <c r="USF293" s="42"/>
      <c r="USG293" s="42"/>
      <c r="USH293" s="42"/>
      <c r="USI293" s="42"/>
      <c r="USJ293" s="42"/>
      <c r="USK293" s="42"/>
      <c r="USL293" s="42"/>
      <c r="USM293" s="42"/>
      <c r="USN293" s="42"/>
      <c r="USO293" s="42"/>
      <c r="USP293" s="42"/>
      <c r="USQ293" s="42"/>
      <c r="USR293" s="42"/>
      <c r="USS293" s="42"/>
      <c r="UST293" s="42"/>
      <c r="USU293" s="42"/>
      <c r="USV293" s="42"/>
      <c r="USW293" s="42"/>
      <c r="USX293" s="42"/>
      <c r="USY293" s="42"/>
      <c r="USZ293" s="42"/>
      <c r="UTA293" s="42"/>
      <c r="UTB293" s="42"/>
      <c r="UTC293" s="42"/>
      <c r="UTD293" s="42"/>
      <c r="UTE293" s="42"/>
      <c r="UTF293" s="42"/>
      <c r="UTG293" s="42"/>
      <c r="UTH293" s="42"/>
      <c r="UTI293" s="42"/>
      <c r="UTJ293" s="42"/>
      <c r="UTK293" s="42"/>
      <c r="UTL293" s="42"/>
      <c r="UTM293" s="42"/>
      <c r="UTN293" s="42"/>
      <c r="UTO293" s="42"/>
      <c r="UTP293" s="42"/>
      <c r="UTQ293" s="42"/>
      <c r="UTR293" s="42"/>
      <c r="UTS293" s="42"/>
      <c r="UTT293" s="42"/>
      <c r="UTU293" s="42"/>
      <c r="UTV293" s="42"/>
      <c r="UTW293" s="42"/>
      <c r="UTX293" s="42"/>
      <c r="UTY293" s="42"/>
      <c r="UTZ293" s="42"/>
      <c r="UUA293" s="42"/>
      <c r="UUB293" s="42"/>
      <c r="UUC293" s="42"/>
      <c r="UUD293" s="42"/>
      <c r="UUE293" s="42"/>
      <c r="UUF293" s="42"/>
      <c r="UUG293" s="42"/>
      <c r="UUH293" s="42"/>
      <c r="UUI293" s="42"/>
      <c r="UUJ293" s="42"/>
      <c r="UUK293" s="42"/>
      <c r="UUL293" s="42"/>
      <c r="UUM293" s="42"/>
      <c r="UUN293" s="42"/>
      <c r="UUO293" s="42"/>
      <c r="UUP293" s="42"/>
      <c r="UUQ293" s="42"/>
      <c r="UUR293" s="42"/>
      <c r="UUS293" s="42"/>
      <c r="UUT293" s="42"/>
      <c r="UUU293" s="42"/>
      <c r="UUV293" s="42"/>
      <c r="UUW293" s="42"/>
      <c r="UUX293" s="42"/>
      <c r="UUY293" s="42"/>
      <c r="UUZ293" s="42"/>
      <c r="UVA293" s="42"/>
      <c r="UVB293" s="42"/>
      <c r="UVC293" s="42"/>
      <c r="UVD293" s="42"/>
      <c r="UVE293" s="42"/>
      <c r="UVF293" s="42"/>
      <c r="UVG293" s="42"/>
      <c r="UVH293" s="42"/>
      <c r="UVI293" s="42"/>
      <c r="UVJ293" s="42"/>
      <c r="UVK293" s="42"/>
      <c r="UVL293" s="42"/>
      <c r="UVM293" s="42"/>
      <c r="UVN293" s="42"/>
      <c r="UVO293" s="42"/>
      <c r="UVP293" s="42"/>
      <c r="UVQ293" s="42"/>
      <c r="UVR293" s="42"/>
      <c r="UVS293" s="42"/>
      <c r="UVT293" s="42"/>
      <c r="UVU293" s="42"/>
      <c r="UVV293" s="42"/>
      <c r="UVW293" s="42"/>
      <c r="UVX293" s="42"/>
      <c r="UVY293" s="42"/>
      <c r="UVZ293" s="42"/>
      <c r="UWA293" s="42"/>
      <c r="UWB293" s="42"/>
      <c r="UWC293" s="42"/>
      <c r="UWD293" s="42"/>
      <c r="UWE293" s="42"/>
      <c r="UWF293" s="42"/>
      <c r="UWG293" s="42"/>
      <c r="UWH293" s="42"/>
      <c r="UWI293" s="42"/>
      <c r="UWJ293" s="42"/>
      <c r="UWK293" s="42"/>
      <c r="UWL293" s="42"/>
      <c r="UWM293" s="42"/>
      <c r="UWN293" s="42"/>
      <c r="UWO293" s="42"/>
      <c r="UWP293" s="42"/>
      <c r="UWQ293" s="42"/>
      <c r="UWR293" s="42"/>
      <c r="UWS293" s="42"/>
      <c r="UWT293" s="42"/>
      <c r="UWU293" s="42"/>
      <c r="UWV293" s="42"/>
      <c r="UWW293" s="42"/>
      <c r="UWX293" s="42"/>
      <c r="UWY293" s="42"/>
      <c r="UWZ293" s="42"/>
      <c r="UXA293" s="42"/>
      <c r="UXB293" s="42"/>
      <c r="UXC293" s="42"/>
      <c r="UXD293" s="42"/>
      <c r="UXE293" s="42"/>
      <c r="UXF293" s="42"/>
      <c r="UXG293" s="42"/>
      <c r="UXH293" s="42"/>
      <c r="UXI293" s="42"/>
      <c r="UXJ293" s="42"/>
      <c r="UXK293" s="42"/>
      <c r="UXL293" s="42"/>
      <c r="UXM293" s="42"/>
      <c r="UXN293" s="42"/>
      <c r="UXO293" s="42"/>
      <c r="UXP293" s="42"/>
      <c r="UXQ293" s="42"/>
      <c r="UXR293" s="42"/>
      <c r="UXS293" s="42"/>
      <c r="UXT293" s="42"/>
      <c r="UXU293" s="42"/>
      <c r="UXV293" s="42"/>
      <c r="UXW293" s="42"/>
      <c r="UXX293" s="42"/>
      <c r="UXY293" s="42"/>
      <c r="UXZ293" s="42"/>
      <c r="UYA293" s="42"/>
      <c r="UYB293" s="42"/>
      <c r="UYC293" s="42"/>
      <c r="UYD293" s="42"/>
      <c r="UYE293" s="42"/>
      <c r="UYF293" s="42"/>
      <c r="UYG293" s="42"/>
      <c r="UYH293" s="42"/>
      <c r="UYI293" s="42"/>
      <c r="UYJ293" s="42"/>
      <c r="UYK293" s="42"/>
      <c r="UYL293" s="42"/>
      <c r="UYM293" s="42"/>
      <c r="UYN293" s="42"/>
      <c r="UYO293" s="42"/>
      <c r="UYP293" s="42"/>
      <c r="UYQ293" s="42"/>
      <c r="UYR293" s="42"/>
      <c r="UYS293" s="42"/>
      <c r="UYT293" s="42"/>
      <c r="UYU293" s="42"/>
      <c r="UYV293" s="42"/>
      <c r="UYW293" s="42"/>
      <c r="UYX293" s="42"/>
      <c r="UYY293" s="42"/>
      <c r="UYZ293" s="42"/>
      <c r="UZA293" s="42"/>
      <c r="UZB293" s="42"/>
      <c r="UZC293" s="42"/>
      <c r="UZD293" s="42"/>
      <c r="UZE293" s="42"/>
      <c r="UZF293" s="42"/>
      <c r="UZG293" s="42"/>
      <c r="UZH293" s="42"/>
      <c r="UZI293" s="42"/>
      <c r="UZJ293" s="42"/>
      <c r="UZK293" s="42"/>
      <c r="UZL293" s="42"/>
      <c r="UZM293" s="42"/>
      <c r="UZN293" s="42"/>
      <c r="UZO293" s="42"/>
      <c r="UZP293" s="42"/>
      <c r="UZQ293" s="42"/>
      <c r="UZR293" s="42"/>
      <c r="UZS293" s="42"/>
      <c r="UZT293" s="42"/>
      <c r="UZU293" s="42"/>
      <c r="UZV293" s="42"/>
      <c r="UZW293" s="42"/>
      <c r="UZX293" s="42"/>
      <c r="UZY293" s="42"/>
      <c r="UZZ293" s="42"/>
      <c r="VAA293" s="42"/>
      <c r="VAB293" s="42"/>
      <c r="VAC293" s="42"/>
      <c r="VAD293" s="42"/>
      <c r="VAE293" s="42"/>
      <c r="VAF293" s="42"/>
      <c r="VAG293" s="42"/>
      <c r="VAH293" s="42"/>
      <c r="VAI293" s="42"/>
      <c r="VAJ293" s="42"/>
      <c r="VAK293" s="42"/>
      <c r="VAL293" s="42"/>
      <c r="VAM293" s="42"/>
      <c r="VAN293" s="42"/>
      <c r="VAO293" s="42"/>
      <c r="VAP293" s="42"/>
      <c r="VAQ293" s="42"/>
      <c r="VAR293" s="42"/>
      <c r="VAS293" s="42"/>
      <c r="VAT293" s="42"/>
      <c r="VAU293" s="42"/>
      <c r="VAV293" s="42"/>
      <c r="VAW293" s="42"/>
      <c r="VAX293" s="42"/>
      <c r="VAY293" s="42"/>
      <c r="VAZ293" s="42"/>
      <c r="VBA293" s="42"/>
      <c r="VBB293" s="42"/>
      <c r="VBC293" s="42"/>
      <c r="VBD293" s="42"/>
      <c r="VBE293" s="42"/>
      <c r="VBF293" s="42"/>
      <c r="VBG293" s="42"/>
      <c r="VBH293" s="42"/>
      <c r="VBI293" s="42"/>
      <c r="VBJ293" s="42"/>
      <c r="VBK293" s="42"/>
      <c r="VBL293" s="42"/>
      <c r="VBM293" s="42"/>
      <c r="VBN293" s="42"/>
      <c r="VBO293" s="42"/>
      <c r="VBP293" s="42"/>
      <c r="VBQ293" s="42"/>
      <c r="VBR293" s="42"/>
      <c r="VBS293" s="42"/>
      <c r="VBT293" s="42"/>
      <c r="VBU293" s="42"/>
      <c r="VBV293" s="42"/>
      <c r="VBW293" s="42"/>
      <c r="VBX293" s="42"/>
      <c r="VBY293" s="42"/>
      <c r="VBZ293" s="42"/>
      <c r="VCA293" s="42"/>
      <c r="VCB293" s="42"/>
      <c r="VCC293" s="42"/>
      <c r="VCD293" s="42"/>
      <c r="VCE293" s="42"/>
      <c r="VCF293" s="42"/>
      <c r="VCG293" s="42"/>
      <c r="VCH293" s="42"/>
      <c r="VCI293" s="42"/>
      <c r="VCJ293" s="42"/>
      <c r="VCK293" s="42"/>
      <c r="VCL293" s="42"/>
      <c r="VCM293" s="42"/>
      <c r="VCN293" s="42"/>
      <c r="VCO293" s="42"/>
      <c r="VCP293" s="42"/>
      <c r="VCQ293" s="42"/>
      <c r="VCR293" s="42"/>
      <c r="VCS293" s="42"/>
      <c r="VCT293" s="42"/>
      <c r="VCU293" s="42"/>
      <c r="VCV293" s="42"/>
      <c r="VCW293" s="42"/>
      <c r="VCX293" s="42"/>
      <c r="VCY293" s="42"/>
      <c r="VCZ293" s="42"/>
      <c r="VDA293" s="42"/>
      <c r="VDB293" s="42"/>
      <c r="VDC293" s="42"/>
      <c r="VDD293" s="42"/>
      <c r="VDE293" s="42"/>
      <c r="VDF293" s="42"/>
      <c r="VDG293" s="42"/>
      <c r="VDH293" s="42"/>
      <c r="VDI293" s="42"/>
      <c r="VDJ293" s="42"/>
      <c r="VDK293" s="42"/>
      <c r="VDL293" s="42"/>
      <c r="VDM293" s="42"/>
      <c r="VDN293" s="42"/>
      <c r="VDO293" s="42"/>
      <c r="VDP293" s="42"/>
      <c r="VDQ293" s="42"/>
      <c r="VDR293" s="42"/>
      <c r="VDS293" s="42"/>
      <c r="VDT293" s="42"/>
      <c r="VDU293" s="42"/>
      <c r="VDV293" s="42"/>
      <c r="VDW293" s="42"/>
      <c r="VDX293" s="42"/>
      <c r="VDY293" s="42"/>
      <c r="VDZ293" s="42"/>
      <c r="VEA293" s="42"/>
      <c r="VEB293" s="42"/>
      <c r="VEC293" s="42"/>
      <c r="VED293" s="42"/>
      <c r="VEE293" s="42"/>
      <c r="VEF293" s="42"/>
      <c r="VEG293" s="42"/>
      <c r="VEH293" s="42"/>
      <c r="VEI293" s="42"/>
      <c r="VEJ293" s="42"/>
      <c r="VEK293" s="42"/>
      <c r="VEL293" s="42"/>
      <c r="VEM293" s="42"/>
      <c r="VEN293" s="42"/>
      <c r="VEO293" s="42"/>
      <c r="VEP293" s="42"/>
      <c r="VEQ293" s="42"/>
      <c r="VER293" s="42"/>
      <c r="VES293" s="42"/>
      <c r="VET293" s="42"/>
      <c r="VEU293" s="42"/>
      <c r="VEV293" s="42"/>
      <c r="VEW293" s="42"/>
      <c r="VEX293" s="42"/>
      <c r="VEY293" s="42"/>
      <c r="VEZ293" s="42"/>
      <c r="VFA293" s="42"/>
      <c r="VFB293" s="42"/>
      <c r="VFC293" s="42"/>
      <c r="VFD293" s="42"/>
      <c r="VFE293" s="42"/>
      <c r="VFF293" s="42"/>
      <c r="VFG293" s="42"/>
      <c r="VFH293" s="42"/>
      <c r="VFI293" s="42"/>
      <c r="VFJ293" s="42"/>
      <c r="VFK293" s="42"/>
      <c r="VFL293" s="42"/>
      <c r="VFM293" s="42"/>
      <c r="VFN293" s="42"/>
      <c r="VFO293" s="42"/>
      <c r="VFP293" s="42"/>
      <c r="VFQ293" s="42"/>
      <c r="VFR293" s="42"/>
      <c r="VFS293" s="42"/>
      <c r="VFT293" s="42"/>
      <c r="VFU293" s="42"/>
      <c r="VFV293" s="42"/>
      <c r="VFW293" s="42"/>
      <c r="VFX293" s="42"/>
      <c r="VFY293" s="42"/>
      <c r="VFZ293" s="42"/>
      <c r="VGA293" s="42"/>
      <c r="VGB293" s="42"/>
      <c r="VGC293" s="42"/>
      <c r="VGD293" s="42"/>
      <c r="VGE293" s="42"/>
      <c r="VGF293" s="42"/>
      <c r="VGG293" s="42"/>
      <c r="VGH293" s="42"/>
      <c r="VGI293" s="42"/>
      <c r="VGJ293" s="42"/>
      <c r="VGK293" s="42"/>
      <c r="VGL293" s="42"/>
      <c r="VGM293" s="42"/>
      <c r="VGN293" s="42"/>
      <c r="VGO293" s="42"/>
      <c r="VGP293" s="42"/>
      <c r="VGQ293" s="42"/>
      <c r="VGR293" s="42"/>
      <c r="VGS293" s="42"/>
      <c r="VGT293" s="42"/>
      <c r="VGU293" s="42"/>
      <c r="VGV293" s="42"/>
      <c r="VGW293" s="42"/>
      <c r="VGX293" s="42"/>
      <c r="VGY293" s="42"/>
      <c r="VGZ293" s="42"/>
      <c r="VHA293" s="42"/>
      <c r="VHB293" s="42"/>
      <c r="VHC293" s="42"/>
      <c r="VHD293" s="42"/>
      <c r="VHE293" s="42"/>
      <c r="VHF293" s="42"/>
      <c r="VHG293" s="42"/>
      <c r="VHH293" s="42"/>
      <c r="VHI293" s="42"/>
      <c r="VHJ293" s="42"/>
      <c r="VHK293" s="42"/>
      <c r="VHL293" s="42"/>
      <c r="VHM293" s="42"/>
      <c r="VHN293" s="42"/>
      <c r="VHO293" s="42"/>
      <c r="VHP293" s="42"/>
      <c r="VHQ293" s="42"/>
      <c r="VHR293" s="42"/>
      <c r="VHS293" s="42"/>
      <c r="VHT293" s="42"/>
      <c r="VHU293" s="42"/>
      <c r="VHV293" s="42"/>
      <c r="VHW293" s="42"/>
      <c r="VHX293" s="42"/>
      <c r="VHY293" s="42"/>
      <c r="VHZ293" s="42"/>
      <c r="VIA293" s="42"/>
      <c r="VIB293" s="42"/>
      <c r="VIC293" s="42"/>
      <c r="VID293" s="42"/>
      <c r="VIE293" s="42"/>
      <c r="VIF293" s="42"/>
      <c r="VIG293" s="42"/>
      <c r="VIH293" s="42"/>
      <c r="VII293" s="42"/>
      <c r="VIJ293" s="42"/>
      <c r="VIK293" s="42"/>
      <c r="VIL293" s="42"/>
      <c r="VIM293" s="42"/>
      <c r="VIN293" s="42"/>
      <c r="VIO293" s="42"/>
      <c r="VIP293" s="42"/>
      <c r="VIQ293" s="42"/>
      <c r="VIR293" s="42"/>
      <c r="VIS293" s="42"/>
      <c r="VIT293" s="42"/>
      <c r="VIU293" s="42"/>
      <c r="VIV293" s="42"/>
      <c r="VIW293" s="42"/>
      <c r="VIX293" s="42"/>
      <c r="VIY293" s="42"/>
      <c r="VIZ293" s="42"/>
      <c r="VJA293" s="42"/>
      <c r="VJB293" s="42"/>
      <c r="VJC293" s="42"/>
      <c r="VJD293" s="42"/>
      <c r="VJE293" s="42"/>
      <c r="VJF293" s="42"/>
      <c r="VJG293" s="42"/>
      <c r="VJH293" s="42"/>
      <c r="VJI293" s="42"/>
      <c r="VJJ293" s="42"/>
      <c r="VJK293" s="42"/>
      <c r="VJL293" s="42"/>
      <c r="VJM293" s="42"/>
      <c r="VJN293" s="42"/>
      <c r="VJO293" s="42"/>
      <c r="VJP293" s="42"/>
      <c r="VJQ293" s="42"/>
      <c r="VJR293" s="42"/>
      <c r="VJS293" s="42"/>
      <c r="VJT293" s="42"/>
      <c r="VJU293" s="42"/>
      <c r="VJV293" s="42"/>
      <c r="VJW293" s="42"/>
      <c r="VJX293" s="42"/>
      <c r="VJY293" s="42"/>
      <c r="VJZ293" s="42"/>
      <c r="VKA293" s="42"/>
      <c r="VKB293" s="42"/>
      <c r="VKC293" s="42"/>
      <c r="VKD293" s="42"/>
      <c r="VKE293" s="42"/>
      <c r="VKF293" s="42"/>
      <c r="VKG293" s="42"/>
      <c r="VKH293" s="42"/>
      <c r="VKI293" s="42"/>
      <c r="VKJ293" s="42"/>
      <c r="VKK293" s="42"/>
      <c r="VKL293" s="42"/>
      <c r="VKM293" s="42"/>
      <c r="VKN293" s="42"/>
      <c r="VKO293" s="42"/>
      <c r="VKP293" s="42"/>
      <c r="VKQ293" s="42"/>
      <c r="VKR293" s="42"/>
      <c r="VKS293" s="42"/>
      <c r="VKT293" s="42"/>
      <c r="VKU293" s="42"/>
      <c r="VKV293" s="42"/>
      <c r="VKW293" s="42"/>
      <c r="VKX293" s="42"/>
      <c r="VKY293" s="42"/>
      <c r="VKZ293" s="42"/>
      <c r="VLA293" s="42"/>
      <c r="VLB293" s="42"/>
      <c r="VLC293" s="42"/>
      <c r="VLD293" s="42"/>
      <c r="VLE293" s="42"/>
      <c r="VLF293" s="42"/>
      <c r="VLG293" s="42"/>
      <c r="VLH293" s="42"/>
      <c r="VLI293" s="42"/>
      <c r="VLJ293" s="42"/>
      <c r="VLK293" s="42"/>
      <c r="VLL293" s="42"/>
      <c r="VLM293" s="42"/>
      <c r="VLN293" s="42"/>
      <c r="VLO293" s="42"/>
      <c r="VLP293" s="42"/>
      <c r="VLQ293" s="42"/>
      <c r="VLR293" s="42"/>
      <c r="VLS293" s="42"/>
      <c r="VLT293" s="42"/>
      <c r="VLU293" s="42"/>
      <c r="VLV293" s="42"/>
      <c r="VLW293" s="42"/>
      <c r="VLX293" s="42"/>
      <c r="VLY293" s="42"/>
      <c r="VLZ293" s="42"/>
      <c r="VMA293" s="42"/>
      <c r="VMB293" s="42"/>
      <c r="VMC293" s="42"/>
      <c r="VMD293" s="42"/>
      <c r="VME293" s="42"/>
      <c r="VMF293" s="42"/>
      <c r="VMG293" s="42"/>
      <c r="VMH293" s="42"/>
      <c r="VMI293" s="42"/>
      <c r="VMJ293" s="42"/>
      <c r="VMK293" s="42"/>
      <c r="VML293" s="42"/>
      <c r="VMM293" s="42"/>
      <c r="VMN293" s="42"/>
      <c r="VMO293" s="42"/>
      <c r="VMP293" s="42"/>
      <c r="VMQ293" s="42"/>
      <c r="VMR293" s="42"/>
      <c r="VMS293" s="42"/>
      <c r="VMT293" s="42"/>
      <c r="VMU293" s="42"/>
      <c r="VMV293" s="42"/>
      <c r="VMW293" s="42"/>
      <c r="VMX293" s="42"/>
      <c r="VMY293" s="42"/>
      <c r="VMZ293" s="42"/>
      <c r="VNA293" s="42"/>
      <c r="VNB293" s="42"/>
      <c r="VNC293" s="42"/>
      <c r="VND293" s="42"/>
      <c r="VNE293" s="42"/>
      <c r="VNF293" s="42"/>
      <c r="VNG293" s="42"/>
      <c r="VNH293" s="42"/>
      <c r="VNI293" s="42"/>
      <c r="VNJ293" s="42"/>
      <c r="VNK293" s="42"/>
      <c r="VNL293" s="42"/>
      <c r="VNM293" s="42"/>
      <c r="VNN293" s="42"/>
      <c r="VNO293" s="42"/>
      <c r="VNP293" s="42"/>
      <c r="VNQ293" s="42"/>
      <c r="VNR293" s="42"/>
      <c r="VNS293" s="42"/>
      <c r="VNT293" s="42"/>
      <c r="VNU293" s="42"/>
      <c r="VNV293" s="42"/>
      <c r="VNW293" s="42"/>
      <c r="VNX293" s="42"/>
      <c r="VNY293" s="42"/>
      <c r="VNZ293" s="42"/>
      <c r="VOA293" s="42"/>
      <c r="VOB293" s="42"/>
      <c r="VOC293" s="42"/>
      <c r="VOD293" s="42"/>
      <c r="VOE293" s="42"/>
      <c r="VOF293" s="42"/>
      <c r="VOG293" s="42"/>
      <c r="VOH293" s="42"/>
      <c r="VOI293" s="42"/>
      <c r="VOJ293" s="42"/>
      <c r="VOK293" s="42"/>
      <c r="VOL293" s="42"/>
      <c r="VOM293" s="42"/>
      <c r="VON293" s="42"/>
      <c r="VOO293" s="42"/>
      <c r="VOP293" s="42"/>
      <c r="VOQ293" s="42"/>
      <c r="VOR293" s="42"/>
      <c r="VOS293" s="42"/>
      <c r="VOT293" s="42"/>
      <c r="VOU293" s="42"/>
      <c r="VOV293" s="42"/>
      <c r="VOW293" s="42"/>
      <c r="VOX293" s="42"/>
      <c r="VOY293" s="42"/>
      <c r="VOZ293" s="42"/>
      <c r="VPA293" s="42"/>
      <c r="VPB293" s="42"/>
      <c r="VPC293" s="42"/>
      <c r="VPD293" s="42"/>
      <c r="VPE293" s="42"/>
      <c r="VPF293" s="42"/>
      <c r="VPG293" s="42"/>
      <c r="VPH293" s="42"/>
      <c r="VPI293" s="42"/>
      <c r="VPJ293" s="42"/>
      <c r="VPK293" s="42"/>
      <c r="VPL293" s="42"/>
      <c r="VPM293" s="42"/>
      <c r="VPN293" s="42"/>
      <c r="VPO293" s="42"/>
      <c r="VPP293" s="42"/>
      <c r="VPQ293" s="42"/>
      <c r="VPR293" s="42"/>
      <c r="VPS293" s="42"/>
      <c r="VPT293" s="42"/>
      <c r="VPU293" s="42"/>
      <c r="VPV293" s="42"/>
      <c r="VPW293" s="42"/>
      <c r="VPX293" s="42"/>
      <c r="VPY293" s="42"/>
      <c r="VPZ293" s="42"/>
      <c r="VQA293" s="42"/>
      <c r="VQB293" s="42"/>
      <c r="VQC293" s="42"/>
      <c r="VQD293" s="42"/>
      <c r="VQE293" s="42"/>
      <c r="VQF293" s="42"/>
      <c r="VQG293" s="42"/>
      <c r="VQH293" s="42"/>
      <c r="VQI293" s="42"/>
      <c r="VQJ293" s="42"/>
      <c r="VQK293" s="42"/>
      <c r="VQL293" s="42"/>
      <c r="VQM293" s="42"/>
      <c r="VQN293" s="42"/>
      <c r="VQO293" s="42"/>
      <c r="VQP293" s="42"/>
      <c r="VQQ293" s="42"/>
      <c r="VQR293" s="42"/>
      <c r="VQS293" s="42"/>
      <c r="VQT293" s="42"/>
      <c r="VQU293" s="42"/>
      <c r="VQV293" s="42"/>
      <c r="VQW293" s="42"/>
      <c r="VQX293" s="42"/>
      <c r="VQY293" s="42"/>
      <c r="VQZ293" s="42"/>
      <c r="VRA293" s="42"/>
      <c r="VRB293" s="42"/>
      <c r="VRC293" s="42"/>
      <c r="VRD293" s="42"/>
      <c r="VRE293" s="42"/>
      <c r="VRF293" s="42"/>
      <c r="VRG293" s="42"/>
      <c r="VRH293" s="42"/>
      <c r="VRI293" s="42"/>
      <c r="VRJ293" s="42"/>
      <c r="VRK293" s="42"/>
      <c r="VRL293" s="42"/>
      <c r="VRM293" s="42"/>
      <c r="VRN293" s="42"/>
      <c r="VRO293" s="42"/>
      <c r="VRP293" s="42"/>
      <c r="VRQ293" s="42"/>
      <c r="VRR293" s="42"/>
      <c r="VRS293" s="42"/>
      <c r="VRT293" s="42"/>
      <c r="VRU293" s="42"/>
      <c r="VRV293" s="42"/>
      <c r="VRW293" s="42"/>
      <c r="VRX293" s="42"/>
      <c r="VRY293" s="42"/>
      <c r="VRZ293" s="42"/>
      <c r="VSA293" s="42"/>
      <c r="VSB293" s="42"/>
      <c r="VSC293" s="42"/>
      <c r="VSD293" s="42"/>
      <c r="VSE293" s="42"/>
      <c r="VSF293" s="42"/>
      <c r="VSG293" s="42"/>
      <c r="VSH293" s="42"/>
      <c r="VSI293" s="42"/>
      <c r="VSJ293" s="42"/>
      <c r="VSK293" s="42"/>
      <c r="VSL293" s="42"/>
      <c r="VSM293" s="42"/>
      <c r="VSN293" s="42"/>
      <c r="VSO293" s="42"/>
      <c r="VSP293" s="42"/>
      <c r="VSQ293" s="42"/>
      <c r="VSR293" s="42"/>
      <c r="VSS293" s="42"/>
      <c r="VST293" s="42"/>
      <c r="VSU293" s="42"/>
      <c r="VSV293" s="42"/>
      <c r="VSW293" s="42"/>
      <c r="VSX293" s="42"/>
      <c r="VSY293" s="42"/>
      <c r="VSZ293" s="42"/>
      <c r="VTA293" s="42"/>
      <c r="VTB293" s="42"/>
      <c r="VTC293" s="42"/>
      <c r="VTD293" s="42"/>
      <c r="VTE293" s="42"/>
      <c r="VTF293" s="42"/>
      <c r="VTG293" s="42"/>
      <c r="VTH293" s="42"/>
      <c r="VTI293" s="42"/>
      <c r="VTJ293" s="42"/>
      <c r="VTK293" s="42"/>
      <c r="VTL293" s="42"/>
      <c r="VTM293" s="42"/>
      <c r="VTN293" s="42"/>
      <c r="VTO293" s="42"/>
      <c r="VTP293" s="42"/>
      <c r="VTQ293" s="42"/>
      <c r="VTR293" s="42"/>
      <c r="VTS293" s="42"/>
      <c r="VTT293" s="42"/>
      <c r="VTU293" s="42"/>
      <c r="VTV293" s="42"/>
      <c r="VTW293" s="42"/>
      <c r="VTX293" s="42"/>
      <c r="VTY293" s="42"/>
      <c r="VTZ293" s="42"/>
      <c r="VUA293" s="42"/>
      <c r="VUB293" s="42"/>
      <c r="VUC293" s="42"/>
      <c r="VUD293" s="42"/>
      <c r="VUE293" s="42"/>
      <c r="VUF293" s="42"/>
      <c r="VUG293" s="42"/>
      <c r="VUH293" s="42"/>
      <c r="VUI293" s="42"/>
      <c r="VUJ293" s="42"/>
      <c r="VUK293" s="42"/>
      <c r="VUL293" s="42"/>
      <c r="VUM293" s="42"/>
      <c r="VUN293" s="42"/>
      <c r="VUO293" s="42"/>
      <c r="VUP293" s="42"/>
      <c r="VUQ293" s="42"/>
      <c r="VUR293" s="42"/>
      <c r="VUS293" s="42"/>
      <c r="VUT293" s="42"/>
      <c r="VUU293" s="42"/>
      <c r="VUV293" s="42"/>
      <c r="VUW293" s="42"/>
      <c r="VUX293" s="42"/>
      <c r="VUY293" s="42"/>
      <c r="VUZ293" s="42"/>
      <c r="VVA293" s="42"/>
      <c r="VVB293" s="42"/>
      <c r="VVC293" s="42"/>
      <c r="VVD293" s="42"/>
      <c r="VVE293" s="42"/>
      <c r="VVF293" s="42"/>
      <c r="VVG293" s="42"/>
      <c r="VVH293" s="42"/>
      <c r="VVI293" s="42"/>
      <c r="VVJ293" s="42"/>
      <c r="VVK293" s="42"/>
      <c r="VVL293" s="42"/>
      <c r="VVM293" s="42"/>
      <c r="VVN293" s="42"/>
      <c r="VVO293" s="42"/>
      <c r="VVP293" s="42"/>
      <c r="VVQ293" s="42"/>
      <c r="VVR293" s="42"/>
      <c r="VVS293" s="42"/>
      <c r="VVT293" s="42"/>
      <c r="VVU293" s="42"/>
      <c r="VVV293" s="42"/>
      <c r="VVW293" s="42"/>
      <c r="VVX293" s="42"/>
      <c r="VVY293" s="42"/>
      <c r="VVZ293" s="42"/>
      <c r="VWA293" s="42"/>
      <c r="VWB293" s="42"/>
      <c r="VWC293" s="42"/>
      <c r="VWD293" s="42"/>
      <c r="VWE293" s="42"/>
      <c r="VWF293" s="42"/>
      <c r="VWG293" s="42"/>
      <c r="VWH293" s="42"/>
      <c r="VWI293" s="42"/>
      <c r="VWJ293" s="42"/>
      <c r="VWK293" s="42"/>
      <c r="VWL293" s="42"/>
      <c r="VWM293" s="42"/>
      <c r="VWN293" s="42"/>
      <c r="VWO293" s="42"/>
      <c r="VWP293" s="42"/>
      <c r="VWQ293" s="42"/>
      <c r="VWR293" s="42"/>
      <c r="VWS293" s="42"/>
      <c r="VWT293" s="42"/>
      <c r="VWU293" s="42"/>
      <c r="VWV293" s="42"/>
      <c r="VWW293" s="42"/>
      <c r="VWX293" s="42"/>
      <c r="VWY293" s="42"/>
      <c r="VWZ293" s="42"/>
      <c r="VXA293" s="42"/>
      <c r="VXB293" s="42"/>
      <c r="VXC293" s="42"/>
      <c r="VXD293" s="42"/>
      <c r="VXE293" s="42"/>
      <c r="VXF293" s="42"/>
      <c r="VXG293" s="42"/>
      <c r="VXH293" s="42"/>
      <c r="VXI293" s="42"/>
      <c r="VXJ293" s="42"/>
      <c r="VXK293" s="42"/>
      <c r="VXL293" s="42"/>
      <c r="VXM293" s="42"/>
      <c r="VXN293" s="42"/>
      <c r="VXO293" s="42"/>
      <c r="VXP293" s="42"/>
      <c r="VXQ293" s="42"/>
      <c r="VXR293" s="42"/>
      <c r="VXS293" s="42"/>
      <c r="VXT293" s="42"/>
      <c r="VXU293" s="42"/>
      <c r="VXV293" s="42"/>
      <c r="VXW293" s="42"/>
      <c r="VXX293" s="42"/>
      <c r="VXY293" s="42"/>
      <c r="VXZ293" s="42"/>
      <c r="VYA293" s="42"/>
      <c r="VYB293" s="42"/>
      <c r="VYC293" s="42"/>
      <c r="VYD293" s="42"/>
      <c r="VYE293" s="42"/>
      <c r="VYF293" s="42"/>
      <c r="VYG293" s="42"/>
      <c r="VYH293" s="42"/>
      <c r="VYI293" s="42"/>
      <c r="VYJ293" s="42"/>
      <c r="VYK293" s="42"/>
      <c r="VYL293" s="42"/>
      <c r="VYM293" s="42"/>
      <c r="VYN293" s="42"/>
      <c r="VYO293" s="42"/>
      <c r="VYP293" s="42"/>
      <c r="VYQ293" s="42"/>
      <c r="VYR293" s="42"/>
      <c r="VYS293" s="42"/>
      <c r="VYT293" s="42"/>
      <c r="VYU293" s="42"/>
      <c r="VYV293" s="42"/>
      <c r="VYW293" s="42"/>
      <c r="VYX293" s="42"/>
      <c r="VYY293" s="42"/>
      <c r="VYZ293" s="42"/>
      <c r="VZA293" s="42"/>
      <c r="VZB293" s="42"/>
      <c r="VZC293" s="42"/>
      <c r="VZD293" s="42"/>
      <c r="VZE293" s="42"/>
      <c r="VZF293" s="42"/>
      <c r="VZG293" s="42"/>
      <c r="VZH293" s="42"/>
      <c r="VZI293" s="42"/>
      <c r="VZJ293" s="42"/>
      <c r="VZK293" s="42"/>
      <c r="VZL293" s="42"/>
      <c r="VZM293" s="42"/>
      <c r="VZN293" s="42"/>
      <c r="VZO293" s="42"/>
      <c r="VZP293" s="42"/>
      <c r="VZQ293" s="42"/>
      <c r="VZR293" s="42"/>
      <c r="VZS293" s="42"/>
      <c r="VZT293" s="42"/>
      <c r="VZU293" s="42"/>
      <c r="VZV293" s="42"/>
      <c r="VZW293" s="42"/>
      <c r="VZX293" s="42"/>
      <c r="VZY293" s="42"/>
      <c r="VZZ293" s="42"/>
      <c r="WAA293" s="42"/>
      <c r="WAB293" s="42"/>
      <c r="WAC293" s="42"/>
      <c r="WAD293" s="42"/>
      <c r="WAE293" s="42"/>
      <c r="WAF293" s="42"/>
      <c r="WAG293" s="42"/>
      <c r="WAH293" s="42"/>
      <c r="WAI293" s="42"/>
      <c r="WAJ293" s="42"/>
      <c r="WAK293" s="42"/>
      <c r="WAL293" s="42"/>
      <c r="WAM293" s="42"/>
      <c r="WAN293" s="42"/>
      <c r="WAO293" s="42"/>
      <c r="WAP293" s="42"/>
      <c r="WAQ293" s="42"/>
      <c r="WAR293" s="42"/>
      <c r="WAS293" s="42"/>
      <c r="WAT293" s="42"/>
      <c r="WAU293" s="42"/>
      <c r="WAV293" s="42"/>
      <c r="WAW293" s="42"/>
      <c r="WAX293" s="42"/>
      <c r="WAY293" s="42"/>
      <c r="WAZ293" s="42"/>
      <c r="WBA293" s="42"/>
      <c r="WBB293" s="42"/>
      <c r="WBC293" s="42"/>
      <c r="WBD293" s="42"/>
      <c r="WBE293" s="42"/>
      <c r="WBF293" s="42"/>
      <c r="WBG293" s="42"/>
      <c r="WBH293" s="42"/>
      <c r="WBI293" s="42"/>
      <c r="WBJ293" s="42"/>
      <c r="WBK293" s="42"/>
      <c r="WBL293" s="42"/>
      <c r="WBM293" s="42"/>
      <c r="WBN293" s="42"/>
      <c r="WBO293" s="42"/>
      <c r="WBP293" s="42"/>
      <c r="WBQ293" s="42"/>
      <c r="WBR293" s="42"/>
      <c r="WBS293" s="42"/>
      <c r="WBT293" s="42"/>
      <c r="WBU293" s="42"/>
      <c r="WBV293" s="42"/>
      <c r="WBW293" s="42"/>
      <c r="WBX293" s="42"/>
      <c r="WBY293" s="42"/>
      <c r="WBZ293" s="42"/>
      <c r="WCA293" s="42"/>
      <c r="WCB293" s="42"/>
      <c r="WCC293" s="42"/>
      <c r="WCD293" s="42"/>
      <c r="WCE293" s="42"/>
      <c r="WCF293" s="42"/>
      <c r="WCG293" s="42"/>
      <c r="WCH293" s="42"/>
      <c r="WCI293" s="42"/>
      <c r="WCJ293" s="42"/>
      <c r="WCK293" s="42"/>
      <c r="WCL293" s="42"/>
      <c r="WCM293" s="42"/>
      <c r="WCN293" s="42"/>
      <c r="WCO293" s="42"/>
      <c r="WCP293" s="42"/>
      <c r="WCQ293" s="42"/>
      <c r="WCR293" s="42"/>
      <c r="WCS293" s="42"/>
      <c r="WCT293" s="42"/>
      <c r="WCU293" s="42"/>
      <c r="WCV293" s="42"/>
      <c r="WCW293" s="42"/>
      <c r="WCX293" s="42"/>
      <c r="WCY293" s="42"/>
      <c r="WCZ293" s="42"/>
      <c r="WDA293" s="42"/>
      <c r="WDB293" s="42"/>
      <c r="WDC293" s="42"/>
      <c r="WDD293" s="42"/>
      <c r="WDE293" s="42"/>
      <c r="WDF293" s="42"/>
      <c r="WDG293" s="42"/>
      <c r="WDH293" s="42"/>
      <c r="WDI293" s="42"/>
      <c r="WDJ293" s="42"/>
      <c r="WDK293" s="42"/>
      <c r="WDL293" s="42"/>
      <c r="WDM293" s="42"/>
      <c r="WDN293" s="42"/>
      <c r="WDO293" s="42"/>
      <c r="WDP293" s="42"/>
      <c r="WDQ293" s="42"/>
      <c r="WDR293" s="42"/>
      <c r="WDS293" s="42"/>
      <c r="WDT293" s="42"/>
      <c r="WDU293" s="42"/>
      <c r="WDV293" s="42"/>
      <c r="WDW293" s="42"/>
      <c r="WDX293" s="42"/>
      <c r="WDY293" s="42"/>
      <c r="WDZ293" s="42"/>
      <c r="WEA293" s="42"/>
      <c r="WEB293" s="42"/>
      <c r="WEC293" s="42"/>
      <c r="WED293" s="42"/>
      <c r="WEE293" s="42"/>
      <c r="WEF293" s="42"/>
      <c r="WEG293" s="42"/>
      <c r="WEH293" s="42"/>
      <c r="WEI293" s="42"/>
      <c r="WEJ293" s="42"/>
      <c r="WEK293" s="42"/>
      <c r="WEL293" s="42"/>
      <c r="WEM293" s="42"/>
      <c r="WEN293" s="42"/>
      <c r="WEO293" s="42"/>
      <c r="WEP293" s="42"/>
      <c r="WEQ293" s="42"/>
      <c r="WER293" s="42"/>
      <c r="WES293" s="42"/>
      <c r="WET293" s="42"/>
      <c r="WEU293" s="42"/>
      <c r="WEV293" s="42"/>
      <c r="WEW293" s="42"/>
      <c r="WEX293" s="42"/>
      <c r="WEY293" s="42"/>
      <c r="WEZ293" s="42"/>
      <c r="WFA293" s="42"/>
      <c r="WFB293" s="42"/>
      <c r="WFC293" s="42"/>
      <c r="WFD293" s="42"/>
      <c r="WFE293" s="42"/>
      <c r="WFF293" s="42"/>
      <c r="WFG293" s="42"/>
      <c r="WFH293" s="42"/>
      <c r="WFI293" s="42"/>
      <c r="WFJ293" s="42"/>
      <c r="WFK293" s="42"/>
      <c r="WFL293" s="42"/>
      <c r="WFM293" s="42"/>
      <c r="WFN293" s="42"/>
      <c r="WFO293" s="42"/>
      <c r="WFP293" s="42"/>
      <c r="WFQ293" s="42"/>
      <c r="WFR293" s="42"/>
      <c r="WFS293" s="42"/>
      <c r="WFT293" s="42"/>
      <c r="WFU293" s="42"/>
      <c r="WFV293" s="42"/>
      <c r="WFW293" s="42"/>
      <c r="WFX293" s="42"/>
      <c r="WFY293" s="42"/>
      <c r="WFZ293" s="42"/>
      <c r="WGA293" s="42"/>
      <c r="WGB293" s="42"/>
      <c r="WGC293" s="42"/>
      <c r="WGD293" s="42"/>
      <c r="WGE293" s="42"/>
      <c r="WGF293" s="42"/>
      <c r="WGG293" s="42"/>
      <c r="WGH293" s="42"/>
      <c r="WGI293" s="42"/>
      <c r="WGJ293" s="42"/>
      <c r="WGK293" s="42"/>
      <c r="WGL293" s="42"/>
      <c r="WGM293" s="42"/>
      <c r="WGN293" s="42"/>
      <c r="WGO293" s="42"/>
      <c r="WGP293" s="42"/>
      <c r="WGQ293" s="42"/>
      <c r="WGR293" s="42"/>
      <c r="WGS293" s="42"/>
      <c r="WGT293" s="42"/>
      <c r="WGU293" s="42"/>
      <c r="WGV293" s="42"/>
      <c r="WGW293" s="42"/>
      <c r="WGX293" s="42"/>
      <c r="WGY293" s="42"/>
      <c r="WGZ293" s="42"/>
      <c r="WHA293" s="42"/>
      <c r="WHB293" s="42"/>
      <c r="WHC293" s="42"/>
      <c r="WHD293" s="42"/>
      <c r="WHE293" s="42"/>
      <c r="WHF293" s="42"/>
      <c r="WHG293" s="42"/>
      <c r="WHH293" s="42"/>
      <c r="WHI293" s="42"/>
      <c r="WHJ293" s="42"/>
      <c r="WHK293" s="42"/>
      <c r="WHL293" s="42"/>
      <c r="WHM293" s="42"/>
      <c r="WHN293" s="42"/>
      <c r="WHO293" s="42"/>
      <c r="WHP293" s="42"/>
      <c r="WHQ293" s="42"/>
      <c r="WHR293" s="42"/>
      <c r="WHS293" s="42"/>
      <c r="WHT293" s="42"/>
      <c r="WHU293" s="42"/>
      <c r="WHV293" s="42"/>
      <c r="WHW293" s="42"/>
      <c r="WHX293" s="42"/>
      <c r="WHY293" s="42"/>
      <c r="WHZ293" s="42"/>
      <c r="WIA293" s="42"/>
      <c r="WIB293" s="42"/>
      <c r="WIC293" s="42"/>
      <c r="WID293" s="42"/>
      <c r="WIE293" s="42"/>
      <c r="WIF293" s="42"/>
      <c r="WIG293" s="42"/>
      <c r="WIH293" s="42"/>
      <c r="WII293" s="42"/>
      <c r="WIJ293" s="42"/>
      <c r="WIK293" s="42"/>
      <c r="WIL293" s="42"/>
      <c r="WIM293" s="42"/>
      <c r="WIN293" s="42"/>
      <c r="WIO293" s="42"/>
      <c r="WIP293" s="42"/>
      <c r="WIQ293" s="42"/>
      <c r="WIR293" s="42"/>
      <c r="WIS293" s="42"/>
      <c r="WIT293" s="42"/>
      <c r="WIU293" s="42"/>
      <c r="WIV293" s="42"/>
      <c r="WIW293" s="42"/>
      <c r="WIX293" s="42"/>
      <c r="WIY293" s="42"/>
      <c r="WIZ293" s="42"/>
      <c r="WJA293" s="42"/>
      <c r="WJB293" s="42"/>
      <c r="WJC293" s="42"/>
      <c r="WJD293" s="42"/>
      <c r="WJE293" s="42"/>
      <c r="WJF293" s="42"/>
      <c r="WJG293" s="42"/>
      <c r="WJH293" s="42"/>
      <c r="WJI293" s="42"/>
      <c r="WJJ293" s="42"/>
      <c r="WJK293" s="42"/>
      <c r="WJL293" s="42"/>
      <c r="WJM293" s="42"/>
      <c r="WJN293" s="42"/>
      <c r="WJO293" s="42"/>
      <c r="WJP293" s="42"/>
      <c r="WJQ293" s="42"/>
      <c r="WJR293" s="42"/>
      <c r="WJS293" s="42"/>
      <c r="WJT293" s="42"/>
      <c r="WJU293" s="42"/>
      <c r="WJV293" s="42"/>
      <c r="WJW293" s="42"/>
      <c r="WJX293" s="42"/>
      <c r="WJY293" s="42"/>
      <c r="WJZ293" s="42"/>
      <c r="WKA293" s="42"/>
      <c r="WKB293" s="42"/>
      <c r="WKC293" s="42"/>
      <c r="WKD293" s="42"/>
      <c r="WKE293" s="42"/>
      <c r="WKF293" s="42"/>
      <c r="WKG293" s="42"/>
      <c r="WKH293" s="42"/>
      <c r="WKI293" s="42"/>
      <c r="WKJ293" s="42"/>
      <c r="WKK293" s="42"/>
      <c r="WKL293" s="42"/>
      <c r="WKM293" s="42"/>
      <c r="WKN293" s="42"/>
      <c r="WKO293" s="42"/>
      <c r="WKP293" s="42"/>
      <c r="WKQ293" s="42"/>
      <c r="WKR293" s="42"/>
      <c r="WKS293" s="42"/>
      <c r="WKT293" s="42"/>
      <c r="WKU293" s="42"/>
      <c r="WKV293" s="42"/>
      <c r="WKW293" s="42"/>
      <c r="WKX293" s="42"/>
      <c r="WKY293" s="42"/>
      <c r="WKZ293" s="42"/>
      <c r="WLA293" s="42"/>
      <c r="WLB293" s="42"/>
      <c r="WLC293" s="42"/>
      <c r="WLD293" s="42"/>
      <c r="WLE293" s="42"/>
      <c r="WLF293" s="42"/>
      <c r="WLG293" s="42"/>
      <c r="WLH293" s="42"/>
      <c r="WLI293" s="42"/>
      <c r="WLJ293" s="42"/>
      <c r="WLK293" s="42"/>
      <c r="WLL293" s="42"/>
      <c r="WLM293" s="42"/>
      <c r="WLN293" s="42"/>
      <c r="WLO293" s="42"/>
      <c r="WLP293" s="42"/>
      <c r="WLQ293" s="42"/>
      <c r="WLR293" s="42"/>
      <c r="WLS293" s="42"/>
      <c r="WLT293" s="42"/>
      <c r="WLU293" s="42"/>
      <c r="WLV293" s="42"/>
      <c r="WLW293" s="42"/>
      <c r="WLX293" s="42"/>
      <c r="WLY293" s="42"/>
      <c r="WLZ293" s="42"/>
      <c r="WMA293" s="42"/>
      <c r="WMB293" s="42"/>
      <c r="WMC293" s="42"/>
      <c r="WMD293" s="42"/>
      <c r="WME293" s="42"/>
      <c r="WMF293" s="42"/>
      <c r="WMG293" s="42"/>
      <c r="WMH293" s="42"/>
      <c r="WMI293" s="42"/>
      <c r="WMJ293" s="42"/>
      <c r="WMK293" s="42"/>
      <c r="WML293" s="42"/>
      <c r="WMM293" s="42"/>
      <c r="WMN293" s="42"/>
      <c r="WMO293" s="42"/>
      <c r="WMP293" s="42"/>
      <c r="WMQ293" s="42"/>
      <c r="WMR293" s="42"/>
      <c r="WMS293" s="42"/>
      <c r="WMT293" s="42"/>
      <c r="WMU293" s="42"/>
      <c r="WMV293" s="42"/>
      <c r="WMW293" s="42"/>
      <c r="WMX293" s="42"/>
      <c r="WMY293" s="42"/>
      <c r="WMZ293" s="42"/>
      <c r="WNA293" s="42"/>
      <c r="WNB293" s="42"/>
      <c r="WNC293" s="42"/>
      <c r="WND293" s="42"/>
      <c r="WNE293" s="42"/>
      <c r="WNF293" s="42"/>
      <c r="WNG293" s="42"/>
      <c r="WNH293" s="42"/>
      <c r="WNI293" s="42"/>
      <c r="WNJ293" s="42"/>
      <c r="WNK293" s="42"/>
      <c r="WNL293" s="42"/>
      <c r="WNM293" s="42"/>
      <c r="WNN293" s="42"/>
      <c r="WNO293" s="42"/>
      <c r="WNP293" s="42"/>
      <c r="WNQ293" s="42"/>
      <c r="WNR293" s="42"/>
      <c r="WNS293" s="42"/>
      <c r="WNT293" s="42"/>
      <c r="WNU293" s="42"/>
      <c r="WNV293" s="42"/>
      <c r="WNW293" s="42"/>
      <c r="WNX293" s="42"/>
      <c r="WNY293" s="42"/>
      <c r="WNZ293" s="42"/>
      <c r="WOA293" s="42"/>
      <c r="WOB293" s="42"/>
      <c r="WOC293" s="42"/>
      <c r="WOD293" s="42"/>
      <c r="WOE293" s="42"/>
      <c r="WOF293" s="42"/>
      <c r="WOG293" s="42"/>
      <c r="WOH293" s="42"/>
      <c r="WOI293" s="42"/>
      <c r="WOJ293" s="42"/>
      <c r="WOK293" s="42"/>
      <c r="WOL293" s="42"/>
      <c r="WOM293" s="42"/>
      <c r="WON293" s="42"/>
      <c r="WOO293" s="42"/>
      <c r="WOP293" s="42"/>
      <c r="WOQ293" s="42"/>
      <c r="WOR293" s="42"/>
      <c r="WOS293" s="42"/>
      <c r="WOT293" s="42"/>
      <c r="WOU293" s="42"/>
      <c r="WOV293" s="42"/>
      <c r="WOW293" s="42"/>
      <c r="WOX293" s="42"/>
      <c r="WOY293" s="42"/>
      <c r="WOZ293" s="42"/>
      <c r="WPA293" s="42"/>
      <c r="WPB293" s="42"/>
      <c r="WPC293" s="42"/>
      <c r="WPD293" s="42"/>
      <c r="WPE293" s="42"/>
      <c r="WPF293" s="42"/>
      <c r="WPG293" s="42"/>
      <c r="WPH293" s="42"/>
      <c r="WPI293" s="42"/>
      <c r="WPJ293" s="42"/>
      <c r="WPK293" s="42"/>
      <c r="WPL293" s="42"/>
      <c r="WPM293" s="42"/>
      <c r="WPN293" s="42"/>
      <c r="WPO293" s="42"/>
      <c r="WPP293" s="42"/>
      <c r="WPQ293" s="42"/>
      <c r="WPR293" s="42"/>
      <c r="WPS293" s="42"/>
      <c r="WPT293" s="42"/>
      <c r="WPU293" s="42"/>
      <c r="WPV293" s="42"/>
      <c r="WPW293" s="42"/>
      <c r="WPX293" s="42"/>
      <c r="WPY293" s="42"/>
      <c r="WPZ293" s="42"/>
      <c r="WQA293" s="42"/>
      <c r="WQB293" s="42"/>
      <c r="WQC293" s="42"/>
      <c r="WQD293" s="42"/>
      <c r="WQE293" s="42"/>
      <c r="WQF293" s="42"/>
      <c r="WQG293" s="42"/>
      <c r="WQH293" s="42"/>
      <c r="WQI293" s="42"/>
      <c r="WQJ293" s="42"/>
      <c r="WQK293" s="42"/>
      <c r="WQL293" s="42"/>
      <c r="WQM293" s="42"/>
      <c r="WQN293" s="42"/>
      <c r="WQO293" s="42"/>
      <c r="WQP293" s="42"/>
      <c r="WQQ293" s="42"/>
      <c r="WQR293" s="42"/>
      <c r="WQS293" s="42"/>
      <c r="WQT293" s="42"/>
      <c r="WQU293" s="42"/>
      <c r="WQV293" s="42"/>
      <c r="WQW293" s="42"/>
      <c r="WQX293" s="42"/>
      <c r="WQY293" s="42"/>
      <c r="WQZ293" s="42"/>
      <c r="WRA293" s="42"/>
      <c r="WRB293" s="42"/>
      <c r="WRC293" s="42"/>
      <c r="WRD293" s="42"/>
      <c r="WRE293" s="42"/>
      <c r="WRF293" s="42"/>
      <c r="WRG293" s="42"/>
      <c r="WRH293" s="42"/>
      <c r="WRI293" s="42"/>
      <c r="WRJ293" s="42"/>
      <c r="WRK293" s="42"/>
      <c r="WRL293" s="42"/>
      <c r="WRM293" s="42"/>
      <c r="WRN293" s="42"/>
      <c r="WRO293" s="42"/>
      <c r="WRP293" s="42"/>
      <c r="WRQ293" s="42"/>
      <c r="WRR293" s="42"/>
      <c r="WRS293" s="42"/>
      <c r="WRT293" s="42"/>
      <c r="WRU293" s="42"/>
      <c r="WRV293" s="42"/>
      <c r="WRW293" s="42"/>
      <c r="WRX293" s="42"/>
      <c r="WRY293" s="42"/>
      <c r="WRZ293" s="42"/>
      <c r="WSA293" s="42"/>
      <c r="WSB293" s="42"/>
      <c r="WSC293" s="42"/>
      <c r="WSD293" s="42"/>
      <c r="WSE293" s="42"/>
      <c r="WSF293" s="42"/>
      <c r="WSG293" s="42"/>
      <c r="WSH293" s="42"/>
      <c r="WSI293" s="42"/>
      <c r="WSJ293" s="42"/>
      <c r="WSK293" s="42"/>
      <c r="WSL293" s="42"/>
      <c r="WSM293" s="42"/>
      <c r="WSN293" s="42"/>
      <c r="WSO293" s="42"/>
      <c r="WSP293" s="42"/>
      <c r="WSQ293" s="42"/>
      <c r="WSR293" s="42"/>
      <c r="WSS293" s="42"/>
      <c r="WST293" s="42"/>
      <c r="WSU293" s="42"/>
      <c r="WSV293" s="42"/>
      <c r="WSW293" s="42"/>
      <c r="WSX293" s="42"/>
      <c r="WSY293" s="42"/>
      <c r="WSZ293" s="42"/>
      <c r="WTA293" s="42"/>
      <c r="WTB293" s="42"/>
      <c r="WTC293" s="42"/>
      <c r="WTD293" s="42"/>
      <c r="WTE293" s="42"/>
      <c r="WTF293" s="42"/>
      <c r="WTG293" s="42"/>
      <c r="WTH293" s="42"/>
      <c r="WTI293" s="42"/>
      <c r="WTJ293" s="42"/>
      <c r="WTK293" s="42"/>
      <c r="WTL293" s="42"/>
      <c r="WTM293" s="42"/>
      <c r="WTN293" s="42"/>
      <c r="WTO293" s="42"/>
      <c r="WTP293" s="42"/>
      <c r="WTQ293" s="42"/>
      <c r="WTR293" s="42"/>
      <c r="WTS293" s="42"/>
      <c r="WTT293" s="42"/>
      <c r="WTU293" s="42"/>
      <c r="WTV293" s="42"/>
      <c r="WTW293" s="42"/>
      <c r="WTX293" s="42"/>
      <c r="WTY293" s="42"/>
      <c r="WTZ293" s="42"/>
      <c r="WUA293" s="42"/>
      <c r="WUB293" s="42"/>
      <c r="WUC293" s="42"/>
      <c r="WUD293" s="42"/>
      <c r="WUE293" s="42"/>
      <c r="WUF293" s="42"/>
      <c r="WUG293" s="42"/>
      <c r="WUH293" s="42"/>
      <c r="WUI293" s="42"/>
      <c r="WUJ293" s="42"/>
      <c r="WUK293" s="42"/>
      <c r="WUL293" s="42"/>
      <c r="WUM293" s="42"/>
      <c r="WUN293" s="42"/>
      <c r="WUO293" s="42"/>
      <c r="WUP293" s="42"/>
      <c r="WUQ293" s="42"/>
      <c r="WUR293" s="42"/>
      <c r="WUS293" s="42"/>
      <c r="WUT293" s="42"/>
      <c r="WUU293" s="42"/>
      <c r="WUV293" s="42"/>
      <c r="WUW293" s="42"/>
      <c r="WUX293" s="42"/>
      <c r="WUY293" s="42"/>
      <c r="WUZ293" s="42"/>
      <c r="WVA293" s="42"/>
      <c r="WVB293" s="42"/>
      <c r="WVC293" s="42"/>
      <c r="WVD293" s="42"/>
      <c r="WVE293" s="42"/>
      <c r="WVF293" s="42"/>
      <c r="WVG293" s="42"/>
      <c r="WVH293" s="42"/>
      <c r="WVI293" s="42"/>
      <c r="WVJ293" s="42"/>
      <c r="WVK293" s="42"/>
      <c r="WVL293" s="42"/>
      <c r="WVM293" s="42"/>
      <c r="WVN293" s="42"/>
      <c r="WVO293" s="42"/>
      <c r="WVP293" s="42"/>
      <c r="WVQ293" s="42"/>
      <c r="WVR293" s="42"/>
      <c r="WVS293" s="42"/>
      <c r="WVT293" s="42"/>
      <c r="WVU293" s="42"/>
      <c r="WVV293" s="42"/>
      <c r="WVW293" s="42"/>
      <c r="WVX293" s="42"/>
      <c r="WVY293" s="42"/>
      <c r="WVZ293" s="42"/>
      <c r="WWA293" s="42"/>
      <c r="WWB293" s="42"/>
      <c r="WWC293" s="42"/>
      <c r="WWD293" s="42"/>
      <c r="WWE293" s="42"/>
      <c r="WWF293" s="42"/>
      <c r="WWG293" s="42"/>
      <c r="WWH293" s="42"/>
      <c r="WWI293" s="42"/>
      <c r="WWJ293" s="42"/>
      <c r="WWK293" s="42"/>
      <c r="WWL293" s="42"/>
      <c r="WWM293" s="42"/>
      <c r="WWN293" s="42"/>
      <c r="WWO293" s="42"/>
      <c r="WWP293" s="42"/>
      <c r="WWQ293" s="42"/>
      <c r="WWR293" s="42"/>
      <c r="WWS293" s="42"/>
      <c r="WWT293" s="42"/>
      <c r="WWU293" s="42"/>
      <c r="WWV293" s="42"/>
      <c r="WWW293" s="42"/>
      <c r="WWX293" s="42"/>
      <c r="WWY293" s="42"/>
      <c r="WWZ293" s="42"/>
      <c r="WXA293" s="42"/>
      <c r="WXB293" s="42"/>
      <c r="WXC293" s="42"/>
      <c r="WXD293" s="42"/>
      <c r="WXE293" s="42"/>
      <c r="WXF293" s="42"/>
      <c r="WXG293" s="42"/>
      <c r="WXH293" s="42"/>
      <c r="WXI293" s="42"/>
      <c r="WXJ293" s="42"/>
      <c r="WXK293" s="42"/>
      <c r="WXL293" s="42"/>
      <c r="WXM293" s="42"/>
      <c r="WXN293" s="42"/>
      <c r="WXO293" s="42"/>
      <c r="WXP293" s="42"/>
      <c r="WXQ293" s="42"/>
      <c r="WXR293" s="42"/>
      <c r="WXS293" s="42"/>
      <c r="WXT293" s="42"/>
      <c r="WXU293" s="42"/>
      <c r="WXV293" s="42"/>
      <c r="WXW293" s="42"/>
      <c r="WXX293" s="42"/>
      <c r="WXY293" s="42"/>
      <c r="WXZ293" s="42"/>
      <c r="WYA293" s="42"/>
      <c r="WYB293" s="42"/>
      <c r="WYC293" s="42"/>
      <c r="WYD293" s="42"/>
      <c r="WYE293" s="42"/>
      <c r="WYF293" s="42"/>
      <c r="WYG293" s="42"/>
      <c r="WYH293" s="42"/>
      <c r="WYI293" s="42"/>
      <c r="WYJ293" s="42"/>
      <c r="WYK293" s="42"/>
      <c r="WYL293" s="42"/>
      <c r="WYM293" s="42"/>
      <c r="WYN293" s="42"/>
      <c r="WYO293" s="42"/>
      <c r="WYP293" s="42"/>
      <c r="WYQ293" s="42"/>
      <c r="WYR293" s="42"/>
      <c r="WYS293" s="42"/>
      <c r="WYT293" s="42"/>
      <c r="WYU293" s="42"/>
      <c r="WYV293" s="42"/>
      <c r="WYW293" s="42"/>
      <c r="WYX293" s="42"/>
      <c r="WYY293" s="42"/>
      <c r="WYZ293" s="42"/>
      <c r="WZA293" s="42"/>
      <c r="WZB293" s="42"/>
      <c r="WZC293" s="42"/>
      <c r="WZD293" s="42"/>
      <c r="WZE293" s="42"/>
      <c r="WZF293" s="42"/>
      <c r="WZG293" s="42"/>
      <c r="WZH293" s="42"/>
      <c r="WZI293" s="42"/>
      <c r="WZJ293" s="42"/>
      <c r="WZK293" s="42"/>
      <c r="WZL293" s="42"/>
      <c r="WZM293" s="42"/>
      <c r="WZN293" s="42"/>
      <c r="WZO293" s="42"/>
      <c r="WZP293" s="42"/>
      <c r="WZQ293" s="42"/>
      <c r="WZR293" s="42"/>
      <c r="WZS293" s="42"/>
      <c r="WZT293" s="42"/>
      <c r="WZU293" s="42"/>
      <c r="WZV293" s="42"/>
      <c r="WZW293" s="42"/>
      <c r="WZX293" s="42"/>
      <c r="WZY293" s="42"/>
      <c r="WZZ293" s="42"/>
      <c r="XAA293" s="42"/>
      <c r="XAB293" s="42"/>
      <c r="XAC293" s="42"/>
      <c r="XAD293" s="42"/>
      <c r="XAE293" s="42"/>
      <c r="XAF293" s="42"/>
      <c r="XAG293" s="42"/>
      <c r="XAH293" s="42"/>
      <c r="XAI293" s="42"/>
      <c r="XAJ293" s="42"/>
      <c r="XAK293" s="42"/>
      <c r="XAL293" s="42"/>
      <c r="XAM293" s="42"/>
      <c r="XAN293" s="42"/>
      <c r="XAO293" s="42"/>
      <c r="XAP293" s="42"/>
      <c r="XAQ293" s="42"/>
      <c r="XAR293" s="42"/>
      <c r="XAS293" s="42"/>
      <c r="XAT293" s="42"/>
      <c r="XAU293" s="42"/>
      <c r="XAV293" s="42"/>
      <c r="XAW293" s="42"/>
      <c r="XAX293" s="42"/>
      <c r="XAY293" s="42"/>
      <c r="XAZ293" s="42"/>
      <c r="XBA293" s="42"/>
      <c r="XBB293" s="42"/>
      <c r="XBC293" s="42"/>
      <c r="XBD293" s="42"/>
      <c r="XBE293" s="42"/>
      <c r="XBF293" s="42"/>
      <c r="XBG293" s="42"/>
      <c r="XBH293" s="42"/>
      <c r="XBI293" s="42"/>
      <c r="XBJ293" s="42"/>
      <c r="XBK293" s="42"/>
      <c r="XBL293" s="42"/>
      <c r="XBM293" s="42"/>
      <c r="XBN293" s="42"/>
      <c r="XBO293" s="42"/>
      <c r="XBP293" s="42"/>
      <c r="XBQ293" s="42"/>
      <c r="XBR293" s="42"/>
      <c r="XBS293" s="42"/>
      <c r="XBT293" s="42"/>
      <c r="XBU293" s="42"/>
      <c r="XBV293" s="42"/>
      <c r="XBW293" s="42"/>
      <c r="XBX293" s="42"/>
      <c r="XBY293" s="42"/>
      <c r="XBZ293" s="42"/>
      <c r="XCA293" s="42"/>
      <c r="XCB293" s="42"/>
      <c r="XCC293" s="42"/>
      <c r="XCD293" s="42"/>
      <c r="XCE293" s="42"/>
      <c r="XCF293" s="42"/>
      <c r="XCG293" s="42"/>
      <c r="XCH293" s="42"/>
      <c r="XCI293" s="42"/>
      <c r="XCJ293" s="42"/>
      <c r="XCK293" s="42"/>
      <c r="XCL293" s="42"/>
      <c r="XCM293" s="42"/>
      <c r="XCN293" s="42"/>
      <c r="XCO293" s="42"/>
      <c r="XCP293" s="42"/>
      <c r="XCQ293" s="42"/>
      <c r="XCR293" s="42"/>
      <c r="XCS293" s="42"/>
      <c r="XCT293" s="42"/>
      <c r="XCU293" s="42"/>
      <c r="XCV293" s="42"/>
      <c r="XCW293" s="42"/>
      <c r="XCX293" s="42"/>
      <c r="XCY293" s="42"/>
      <c r="XCZ293" s="42"/>
      <c r="XDA293" s="42"/>
      <c r="XDB293" s="42"/>
      <c r="XDC293" s="42"/>
      <c r="XDD293" s="42"/>
      <c r="XDE293" s="42"/>
      <c r="XDF293" s="42"/>
      <c r="XDG293" s="42"/>
      <c r="XDH293" s="42"/>
      <c r="XDI293" s="42"/>
      <c r="XDJ293" s="42"/>
      <c r="XDK293" s="42"/>
      <c r="XDL293" s="42"/>
      <c r="XDM293" s="42"/>
      <c r="XDN293" s="42"/>
      <c r="XDO293" s="42"/>
      <c r="XDP293" s="42"/>
      <c r="XDQ293" s="42"/>
      <c r="XDR293" s="42"/>
      <c r="XDS293" s="42"/>
      <c r="XDT293" s="42"/>
      <c r="XDU293" s="42"/>
      <c r="XDV293" s="42"/>
      <c r="XDW293" s="42"/>
      <c r="XDX293" s="42"/>
      <c r="XDY293" s="42"/>
      <c r="XDZ293" s="42"/>
      <c r="XEA293" s="42"/>
      <c r="XEB293" s="42"/>
      <c r="XEC293" s="42"/>
      <c r="XED293" s="42"/>
      <c r="XEE293" s="42"/>
      <c r="XEF293" s="42"/>
      <c r="XEG293" s="42"/>
      <c r="XEH293" s="42"/>
      <c r="XEI293" s="42"/>
      <c r="XEJ293" s="42"/>
      <c r="XEK293" s="42"/>
      <c r="XEL293" s="42"/>
      <c r="XEM293" s="42"/>
      <c r="XEN293" s="42"/>
      <c r="XEO293" s="42"/>
      <c r="XEP293" s="42"/>
      <c r="XEQ293" s="42"/>
      <c r="XER293" s="42"/>
      <c r="XES293" s="42"/>
      <c r="XET293" s="42"/>
      <c r="XEU293" s="42"/>
      <c r="XEV293" s="42"/>
      <c r="XEW293" s="42"/>
      <c r="XEX293" s="42"/>
      <c r="XEY293" s="42"/>
      <c r="XEZ293" s="42"/>
      <c r="XFA293" s="42"/>
      <c r="XFB293" s="42"/>
      <c r="XFC293" s="42"/>
      <c r="XFD293" s="42"/>
    </row>
    <row r="294" spans="1:16384" s="42" customFormat="1" ht="29.25" customHeight="1">
      <c r="A294" s="300"/>
      <c r="B294" s="1592">
        <f>F313-1</f>
        <v>2016</v>
      </c>
      <c r="C294" s="1593"/>
      <c r="D294" s="560" t="s">
        <v>160</v>
      </c>
      <c r="E294" s="494" t="s">
        <v>439</v>
      </c>
    </row>
    <row r="295" spans="1:16384" s="42" customFormat="1">
      <c r="B295" s="422" t="s">
        <v>144</v>
      </c>
      <c r="C295" s="369"/>
      <c r="D295" s="371">
        <f>'3. Inputs'!E337</f>
        <v>2.1</v>
      </c>
      <c r="E295" s="371">
        <f>'3. Inputs'!F337</f>
        <v>0</v>
      </c>
    </row>
    <row r="296" spans="1:16384" s="42" customFormat="1">
      <c r="B296" s="422" t="s">
        <v>145</v>
      </c>
      <c r="C296" s="369"/>
      <c r="D296" s="371">
        <f>'3. Inputs'!E338</f>
        <v>2.68</v>
      </c>
      <c r="E296" s="371">
        <f>'3. Inputs'!F338</f>
        <v>0</v>
      </c>
    </row>
    <row r="297" spans="1:16384" s="42" customFormat="1">
      <c r="B297" s="422" t="s">
        <v>146</v>
      </c>
      <c r="C297" s="369"/>
      <c r="D297" s="371">
        <f>'3. Inputs'!E339</f>
        <v>1.2</v>
      </c>
      <c r="E297" s="371">
        <f>'3. Inputs'!F339</f>
        <v>0</v>
      </c>
    </row>
    <row r="298" spans="1:16384" s="42" customFormat="1">
      <c r="B298" s="422"/>
      <c r="C298" s="369"/>
      <c r="D298" s="372"/>
      <c r="E298" s="372"/>
    </row>
    <row r="299" spans="1:16384" s="42" customFormat="1">
      <c r="B299" s="422" t="s">
        <v>148</v>
      </c>
      <c r="C299" s="369"/>
      <c r="D299" s="371">
        <f>'3. Inputs'!E341</f>
        <v>1.4</v>
      </c>
      <c r="E299" s="371">
        <f>'3. Inputs'!F341</f>
        <v>0</v>
      </c>
    </row>
    <row r="300" spans="1:16384" s="42" customFormat="1">
      <c r="B300" s="422" t="s">
        <v>149</v>
      </c>
      <c r="C300" s="369"/>
      <c r="D300" s="371">
        <f>'3. Inputs'!E342</f>
        <v>0.2</v>
      </c>
      <c r="E300" s="371">
        <f>'3. Inputs'!F342</f>
        <v>0</v>
      </c>
    </row>
    <row r="301" spans="1:16384" s="42" customFormat="1">
      <c r="B301" s="422" t="s">
        <v>150</v>
      </c>
      <c r="C301" s="369"/>
      <c r="D301" s="371">
        <f>'3. Inputs'!E343</f>
        <v>0.6</v>
      </c>
      <c r="E301" s="371">
        <f>'3. Inputs'!F343</f>
        <v>0</v>
      </c>
    </row>
    <row r="302" spans="1:16384" s="42" customFormat="1">
      <c r="B302" s="422" t="s">
        <v>151</v>
      </c>
      <c r="C302" s="369"/>
      <c r="D302" s="371">
        <f>'3. Inputs'!E344</f>
        <v>0.4</v>
      </c>
      <c r="E302" s="371">
        <f>'3. Inputs'!F344</f>
        <v>0</v>
      </c>
    </row>
    <row r="303" spans="1:16384" s="42" customFormat="1">
      <c r="B303" s="422" t="s">
        <v>152</v>
      </c>
      <c r="C303" s="369"/>
      <c r="D303" s="371">
        <f>'3. Inputs'!E345</f>
        <v>0.36</v>
      </c>
      <c r="E303" s="371">
        <f>'3. Inputs'!F345</f>
        <v>0</v>
      </c>
    </row>
    <row r="304" spans="1:16384" s="42" customFormat="1">
      <c r="B304" s="422" t="s">
        <v>153</v>
      </c>
      <c r="C304" s="369"/>
      <c r="D304" s="371">
        <f>'3. Inputs'!E346</f>
        <v>1.4</v>
      </c>
      <c r="E304" s="371">
        <f>'3. Inputs'!F346</f>
        <v>0</v>
      </c>
    </row>
    <row r="305" spans="1:16384" s="42" customFormat="1">
      <c r="B305" s="422" t="s">
        <v>154</v>
      </c>
      <c r="C305" s="369"/>
      <c r="D305" s="371">
        <f>'3. Inputs'!E347</f>
        <v>1.5</v>
      </c>
      <c r="E305" s="371">
        <f>'3. Inputs'!F347</f>
        <v>0</v>
      </c>
    </row>
    <row r="306" spans="1:16384" s="42" customFormat="1">
      <c r="B306" s="422"/>
      <c r="C306" s="369"/>
      <c r="D306" s="372"/>
      <c r="E306" s="372"/>
    </row>
    <row r="307" spans="1:16384" s="42" customFormat="1">
      <c r="B307" s="422" t="s">
        <v>156</v>
      </c>
      <c r="C307" s="369"/>
      <c r="D307" s="371">
        <f>'3. Inputs'!E349</f>
        <v>1.4</v>
      </c>
      <c r="E307" s="371">
        <f>'3. Inputs'!F349</f>
        <v>0</v>
      </c>
    </row>
    <row r="308" spans="1:16384" s="42" customFormat="1">
      <c r="B308" s="422" t="s">
        <v>157</v>
      </c>
      <c r="C308" s="369"/>
      <c r="D308" s="371">
        <f>'3. Inputs'!E350</f>
        <v>4.4999999999999998E-2</v>
      </c>
      <c r="E308" s="371">
        <f>'3. Inputs'!F350</f>
        <v>0</v>
      </c>
    </row>
    <row r="309" spans="1:16384" s="42" customFormat="1">
      <c r="B309" s="423" t="s">
        <v>335</v>
      </c>
      <c r="C309" s="369"/>
      <c r="D309" s="371">
        <f>'3. Inputs'!E351</f>
        <v>7.0000000000000001E-3</v>
      </c>
      <c r="E309" s="371">
        <f>'3. Inputs'!F351</f>
        <v>0</v>
      </c>
    </row>
    <row r="310" spans="1:16384" s="42" customFormat="1">
      <c r="B310" s="424" t="s">
        <v>336</v>
      </c>
      <c r="C310" s="370"/>
      <c r="D310" s="373">
        <f>'3. Inputs'!E352</f>
        <v>7.0000000000000001E-3</v>
      </c>
      <c r="E310" s="373">
        <f>'3. Inputs'!F352</f>
        <v>0</v>
      </c>
      <c r="H310" s="94"/>
      <c r="I310" s="94"/>
    </row>
    <row r="311" spans="1:16384" s="42" customFormat="1">
      <c r="E311" s="84"/>
      <c r="F311" s="94"/>
      <c r="G311" s="94"/>
    </row>
    <row r="312" spans="1:16384" s="42" customFormat="1" ht="15.75" thickBot="1">
      <c r="E312" s="84"/>
      <c r="F312" s="94"/>
      <c r="G312" s="94"/>
    </row>
    <row r="313" spans="1:16384" s="42" customFormat="1" ht="16.5" thickTop="1" thickBot="1">
      <c r="F313" s="491">
        <f>'Investment Appraisal (2)'!$C$5</f>
        <v>2017</v>
      </c>
      <c r="G313" s="491">
        <f>F313+1</f>
        <v>2018</v>
      </c>
      <c r="H313" s="491">
        <f t="shared" ref="H313:BP313" si="102">G313+1</f>
        <v>2019</v>
      </c>
      <c r="I313" s="491">
        <f t="shared" si="102"/>
        <v>2020</v>
      </c>
      <c r="J313" s="491">
        <f t="shared" si="102"/>
        <v>2021</v>
      </c>
      <c r="K313" s="491">
        <f t="shared" si="102"/>
        <v>2022</v>
      </c>
      <c r="L313" s="491">
        <f t="shared" si="102"/>
        <v>2023</v>
      </c>
      <c r="M313" s="491">
        <f t="shared" si="102"/>
        <v>2024</v>
      </c>
      <c r="N313" s="491">
        <f t="shared" si="102"/>
        <v>2025</v>
      </c>
      <c r="O313" s="491">
        <f t="shared" si="102"/>
        <v>2026</v>
      </c>
      <c r="P313" s="491">
        <f t="shared" si="102"/>
        <v>2027</v>
      </c>
      <c r="Q313" s="491">
        <f t="shared" si="102"/>
        <v>2028</v>
      </c>
      <c r="R313" s="491">
        <f t="shared" si="102"/>
        <v>2029</v>
      </c>
      <c r="S313" s="491">
        <f t="shared" si="102"/>
        <v>2030</v>
      </c>
      <c r="T313" s="491">
        <f t="shared" si="102"/>
        <v>2031</v>
      </c>
      <c r="U313" s="491">
        <f t="shared" si="102"/>
        <v>2032</v>
      </c>
      <c r="V313" s="491">
        <f t="shared" si="102"/>
        <v>2033</v>
      </c>
      <c r="W313" s="491">
        <f t="shared" si="102"/>
        <v>2034</v>
      </c>
      <c r="X313" s="491">
        <f t="shared" si="102"/>
        <v>2035</v>
      </c>
      <c r="Y313" s="491">
        <f t="shared" si="102"/>
        <v>2036</v>
      </c>
      <c r="Z313" s="491">
        <f t="shared" si="102"/>
        <v>2037</v>
      </c>
      <c r="AA313" s="491">
        <f t="shared" si="102"/>
        <v>2038</v>
      </c>
      <c r="AB313" s="491">
        <f t="shared" si="102"/>
        <v>2039</v>
      </c>
      <c r="AC313" s="491">
        <f t="shared" si="102"/>
        <v>2040</v>
      </c>
      <c r="AD313" s="491">
        <f t="shared" si="102"/>
        <v>2041</v>
      </c>
      <c r="AE313" s="491">
        <f t="shared" si="102"/>
        <v>2042</v>
      </c>
      <c r="AF313" s="491">
        <f t="shared" si="102"/>
        <v>2043</v>
      </c>
      <c r="AG313" s="491">
        <f t="shared" si="102"/>
        <v>2044</v>
      </c>
      <c r="AH313" s="491">
        <f t="shared" si="102"/>
        <v>2045</v>
      </c>
      <c r="AI313" s="491">
        <f t="shared" si="102"/>
        <v>2046</v>
      </c>
      <c r="AJ313" s="491">
        <f t="shared" si="102"/>
        <v>2047</v>
      </c>
      <c r="AK313" s="491">
        <f t="shared" si="102"/>
        <v>2048</v>
      </c>
      <c r="AL313" s="491">
        <f t="shared" si="102"/>
        <v>2049</v>
      </c>
      <c r="AM313" s="491">
        <f t="shared" si="102"/>
        <v>2050</v>
      </c>
      <c r="AN313" s="491">
        <f t="shared" si="102"/>
        <v>2051</v>
      </c>
      <c r="AO313" s="491">
        <f t="shared" si="102"/>
        <v>2052</v>
      </c>
      <c r="AP313" s="491">
        <f t="shared" si="102"/>
        <v>2053</v>
      </c>
      <c r="AQ313" s="491">
        <f t="shared" si="102"/>
        <v>2054</v>
      </c>
      <c r="AR313" s="491">
        <f t="shared" si="102"/>
        <v>2055</v>
      </c>
      <c r="AS313" s="491">
        <f t="shared" si="102"/>
        <v>2056</v>
      </c>
      <c r="AT313" s="491">
        <f t="shared" si="102"/>
        <v>2057</v>
      </c>
      <c r="AU313" s="491">
        <f t="shared" si="102"/>
        <v>2058</v>
      </c>
      <c r="AV313" s="491">
        <f t="shared" si="102"/>
        <v>2059</v>
      </c>
      <c r="AW313" s="491">
        <f t="shared" si="102"/>
        <v>2060</v>
      </c>
      <c r="AX313" s="491">
        <f t="shared" si="102"/>
        <v>2061</v>
      </c>
      <c r="AY313" s="491">
        <f t="shared" si="102"/>
        <v>2062</v>
      </c>
      <c r="AZ313" s="491">
        <f t="shared" si="102"/>
        <v>2063</v>
      </c>
      <c r="BA313" s="491">
        <f t="shared" si="102"/>
        <v>2064</v>
      </c>
      <c r="BB313" s="491">
        <f t="shared" si="102"/>
        <v>2065</v>
      </c>
      <c r="BC313" s="491">
        <f t="shared" si="102"/>
        <v>2066</v>
      </c>
      <c r="BD313" s="491">
        <f t="shared" si="102"/>
        <v>2067</v>
      </c>
      <c r="BE313" s="491">
        <f t="shared" si="102"/>
        <v>2068</v>
      </c>
      <c r="BF313" s="491">
        <f t="shared" si="102"/>
        <v>2069</v>
      </c>
      <c r="BG313" s="491">
        <f t="shared" si="102"/>
        <v>2070</v>
      </c>
      <c r="BH313" s="491">
        <f t="shared" si="102"/>
        <v>2071</v>
      </c>
      <c r="BI313" s="491">
        <f t="shared" si="102"/>
        <v>2072</v>
      </c>
      <c r="BJ313" s="491">
        <f t="shared" si="102"/>
        <v>2073</v>
      </c>
      <c r="BK313" s="491">
        <f t="shared" si="102"/>
        <v>2074</v>
      </c>
      <c r="BL313" s="491">
        <f t="shared" si="102"/>
        <v>2075</v>
      </c>
      <c r="BM313" s="491">
        <f t="shared" si="102"/>
        <v>2076</v>
      </c>
      <c r="BN313" s="491">
        <f t="shared" si="102"/>
        <v>2077</v>
      </c>
      <c r="BO313" s="491">
        <f t="shared" si="102"/>
        <v>2078</v>
      </c>
      <c r="BP313" s="491">
        <f t="shared" si="102"/>
        <v>2079</v>
      </c>
      <c r="BQ313" s="255"/>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c r="AMI313"/>
      <c r="AMJ313"/>
      <c r="AMK313"/>
      <c r="AML313"/>
      <c r="AMM313"/>
      <c r="AMN313"/>
      <c r="AMO313"/>
      <c r="AMP313"/>
      <c r="AMQ313"/>
      <c r="AMR313"/>
      <c r="AMS313"/>
      <c r="AMT313"/>
      <c r="AMU313"/>
      <c r="AMV313"/>
      <c r="AMW313"/>
      <c r="AMX313"/>
      <c r="AMY313"/>
      <c r="AMZ313"/>
      <c r="ANA313"/>
      <c r="ANB313"/>
      <c r="ANC313"/>
      <c r="AND313"/>
      <c r="ANE313"/>
      <c r="ANF313"/>
      <c r="ANG313"/>
      <c r="ANH313"/>
      <c r="ANI313"/>
      <c r="ANJ313"/>
      <c r="ANK313"/>
      <c r="ANL313"/>
      <c r="ANM313"/>
      <c r="ANN313"/>
      <c r="ANO313"/>
      <c r="ANP313"/>
      <c r="ANQ313"/>
      <c r="ANR313"/>
      <c r="ANS313"/>
      <c r="ANT313"/>
      <c r="ANU313"/>
      <c r="ANV313"/>
      <c r="ANW313"/>
      <c r="ANX313"/>
      <c r="ANY313"/>
      <c r="ANZ313"/>
      <c r="AOA313"/>
      <c r="AOB313"/>
      <c r="AOC313"/>
      <c r="AOD313"/>
      <c r="AOE313"/>
      <c r="AOF313"/>
      <c r="AOG313"/>
      <c r="AOH313"/>
      <c r="AOI313"/>
      <c r="AOJ313"/>
      <c r="AOK313"/>
      <c r="AOL313"/>
      <c r="AOM313"/>
      <c r="AON313"/>
      <c r="AOO313"/>
      <c r="AOP313"/>
      <c r="AOQ313"/>
      <c r="AOR313"/>
      <c r="AOS313"/>
      <c r="AOT313"/>
      <c r="AOU313"/>
      <c r="AOV313"/>
      <c r="AOW313"/>
      <c r="AOX313"/>
      <c r="AOY313"/>
      <c r="AOZ313"/>
      <c r="APA313"/>
      <c r="APB313"/>
      <c r="APC313"/>
      <c r="APD313"/>
      <c r="APE313"/>
      <c r="APF313"/>
      <c r="APG313"/>
      <c r="APH313"/>
      <c r="API313"/>
      <c r="APJ313"/>
      <c r="APK313"/>
      <c r="APL313"/>
      <c r="APM313"/>
      <c r="APN313"/>
      <c r="APO313"/>
      <c r="APP313"/>
      <c r="APQ313"/>
      <c r="APR313"/>
      <c r="APS313"/>
      <c r="APT313"/>
      <c r="APU313"/>
      <c r="APV313"/>
      <c r="APW313"/>
      <c r="APX313"/>
      <c r="APY313"/>
      <c r="APZ313"/>
      <c r="AQA313"/>
      <c r="AQB313"/>
      <c r="AQC313"/>
      <c r="AQD313"/>
      <c r="AQE313"/>
      <c r="AQF313"/>
      <c r="AQG313"/>
      <c r="AQH313"/>
      <c r="AQI313"/>
      <c r="AQJ313"/>
      <c r="AQK313"/>
      <c r="AQL313"/>
      <c r="AQM313"/>
      <c r="AQN313"/>
      <c r="AQO313"/>
      <c r="AQP313"/>
      <c r="AQQ313"/>
      <c r="AQR313"/>
      <c r="AQS313"/>
      <c r="AQT313"/>
      <c r="AQU313"/>
      <c r="AQV313"/>
      <c r="AQW313"/>
      <c r="AQX313"/>
      <c r="AQY313"/>
      <c r="AQZ313"/>
      <c r="ARA313"/>
      <c r="ARB313"/>
      <c r="ARC313"/>
      <c r="ARD313"/>
      <c r="ARE313"/>
      <c r="ARF313"/>
      <c r="ARG313"/>
      <c r="ARH313"/>
      <c r="ARI313"/>
      <c r="ARJ313"/>
      <c r="ARK313"/>
      <c r="ARL313"/>
      <c r="ARM313"/>
      <c r="ARN313"/>
      <c r="ARO313"/>
      <c r="ARP313"/>
      <c r="ARQ313"/>
      <c r="ARR313"/>
      <c r="ARS313"/>
      <c r="ART313"/>
      <c r="ARU313"/>
      <c r="ARV313"/>
      <c r="ARW313"/>
      <c r="ARX313"/>
      <c r="ARY313"/>
      <c r="ARZ313"/>
      <c r="ASA313"/>
      <c r="ASB313"/>
      <c r="ASC313"/>
      <c r="ASD313"/>
      <c r="ASE313"/>
      <c r="ASF313"/>
      <c r="ASG313"/>
      <c r="ASH313"/>
      <c r="ASI313"/>
      <c r="ASJ313"/>
      <c r="ASK313"/>
      <c r="ASL313"/>
      <c r="ASM313"/>
      <c r="ASN313"/>
      <c r="ASO313"/>
      <c r="ASP313"/>
      <c r="ASQ313"/>
      <c r="ASR313"/>
      <c r="ASS313"/>
      <c r="AST313"/>
      <c r="ASU313"/>
      <c r="ASV313"/>
      <c r="ASW313"/>
      <c r="ASX313"/>
      <c r="ASY313"/>
      <c r="ASZ313"/>
      <c r="ATA313"/>
      <c r="ATB313"/>
      <c r="ATC313"/>
      <c r="ATD313"/>
      <c r="ATE313"/>
      <c r="ATF313"/>
      <c r="ATG313"/>
      <c r="ATH313"/>
      <c r="ATI313"/>
      <c r="ATJ313"/>
      <c r="ATK313"/>
      <c r="ATL313"/>
      <c r="ATM313"/>
      <c r="ATN313"/>
      <c r="ATO313"/>
      <c r="ATP313"/>
      <c r="ATQ313"/>
      <c r="ATR313"/>
      <c r="ATS313"/>
      <c r="ATT313"/>
      <c r="ATU313"/>
      <c r="ATV313"/>
      <c r="ATW313"/>
      <c r="ATX313"/>
      <c r="ATY313"/>
      <c r="ATZ313"/>
      <c r="AUA313"/>
      <c r="AUB313"/>
      <c r="AUC313"/>
      <c r="AUD313"/>
      <c r="AUE313"/>
      <c r="AUF313"/>
      <c r="AUG313"/>
      <c r="AUH313"/>
      <c r="AUI313"/>
      <c r="AUJ313"/>
      <c r="AUK313"/>
      <c r="AUL313"/>
      <c r="AUM313"/>
      <c r="AUN313"/>
      <c r="AUO313"/>
      <c r="AUP313"/>
      <c r="AUQ313"/>
      <c r="AUR313"/>
      <c r="AUS313"/>
      <c r="AUT313"/>
      <c r="AUU313"/>
      <c r="AUV313"/>
      <c r="AUW313"/>
      <c r="AUX313"/>
      <c r="AUY313"/>
      <c r="AUZ313"/>
      <c r="AVA313"/>
      <c r="AVB313"/>
      <c r="AVC313"/>
      <c r="AVD313"/>
      <c r="AVE313"/>
      <c r="AVF313"/>
      <c r="AVG313"/>
      <c r="AVH313"/>
      <c r="AVI313"/>
      <c r="AVJ313"/>
      <c r="AVK313"/>
      <c r="AVL313"/>
      <c r="AVM313"/>
      <c r="AVN313"/>
      <c r="AVO313"/>
      <c r="AVP313"/>
      <c r="AVQ313"/>
      <c r="AVR313"/>
      <c r="AVS313"/>
      <c r="AVT313"/>
      <c r="AVU313"/>
      <c r="AVV313"/>
      <c r="AVW313"/>
      <c r="AVX313"/>
      <c r="AVY313"/>
      <c r="AVZ313"/>
      <c r="AWA313"/>
      <c r="AWB313"/>
      <c r="AWC313"/>
      <c r="AWD313"/>
      <c r="AWE313"/>
      <c r="AWF313"/>
      <c r="AWG313"/>
      <c r="AWH313"/>
      <c r="AWI313"/>
      <c r="AWJ313"/>
      <c r="AWK313"/>
      <c r="AWL313"/>
      <c r="AWM313"/>
      <c r="AWN313"/>
      <c r="AWO313"/>
      <c r="AWP313"/>
      <c r="AWQ313"/>
      <c r="AWR313"/>
      <c r="AWS313"/>
      <c r="AWT313"/>
      <c r="AWU313"/>
      <c r="AWV313"/>
      <c r="AWW313"/>
      <c r="AWX313"/>
      <c r="AWY313"/>
      <c r="AWZ313"/>
      <c r="AXA313"/>
      <c r="AXB313"/>
      <c r="AXC313"/>
      <c r="AXD313"/>
      <c r="AXE313"/>
      <c r="AXF313"/>
      <c r="AXG313"/>
      <c r="AXH313"/>
      <c r="AXI313"/>
      <c r="AXJ313"/>
      <c r="AXK313"/>
      <c r="AXL313"/>
      <c r="AXM313"/>
      <c r="AXN313"/>
      <c r="AXO313"/>
      <c r="AXP313"/>
      <c r="AXQ313"/>
      <c r="AXR313"/>
      <c r="AXS313"/>
      <c r="AXT313"/>
      <c r="AXU313"/>
      <c r="AXV313"/>
      <c r="AXW313"/>
      <c r="AXX313"/>
      <c r="AXY313"/>
      <c r="AXZ313"/>
      <c r="AYA313"/>
      <c r="AYB313"/>
      <c r="AYC313"/>
      <c r="AYD313"/>
      <c r="AYE313"/>
      <c r="AYF313"/>
      <c r="AYG313"/>
      <c r="AYH313"/>
      <c r="AYI313"/>
      <c r="AYJ313"/>
      <c r="AYK313"/>
      <c r="AYL313"/>
      <c r="AYM313"/>
      <c r="AYN313"/>
      <c r="AYO313"/>
      <c r="AYP313"/>
      <c r="AYQ313"/>
      <c r="AYR313"/>
      <c r="AYS313"/>
      <c r="AYT313"/>
      <c r="AYU313"/>
      <c r="AYV313"/>
      <c r="AYW313"/>
      <c r="AYX313"/>
      <c r="AYY313"/>
      <c r="AYZ313"/>
      <c r="AZA313"/>
      <c r="AZB313"/>
      <c r="AZC313"/>
      <c r="AZD313"/>
      <c r="AZE313"/>
      <c r="AZF313"/>
      <c r="AZG313"/>
      <c r="AZH313"/>
      <c r="AZI313"/>
      <c r="AZJ313"/>
      <c r="AZK313"/>
      <c r="AZL313"/>
      <c r="AZM313"/>
      <c r="AZN313"/>
      <c r="AZO313"/>
      <c r="AZP313"/>
      <c r="AZQ313"/>
      <c r="AZR313"/>
      <c r="AZS313"/>
      <c r="AZT313"/>
      <c r="AZU313"/>
      <c r="AZV313"/>
      <c r="AZW313"/>
      <c r="AZX313"/>
      <c r="AZY313"/>
      <c r="AZZ313"/>
      <c r="BAA313"/>
      <c r="BAB313"/>
      <c r="BAC313"/>
      <c r="BAD313"/>
      <c r="BAE313"/>
      <c r="BAF313"/>
      <c r="BAG313"/>
      <c r="BAH313"/>
      <c r="BAI313"/>
      <c r="BAJ313"/>
      <c r="BAK313"/>
      <c r="BAL313"/>
      <c r="BAM313"/>
      <c r="BAN313"/>
      <c r="BAO313"/>
      <c r="BAP313"/>
      <c r="BAQ313"/>
      <c r="BAR313"/>
      <c r="BAS313"/>
      <c r="BAT313"/>
      <c r="BAU313"/>
      <c r="BAV313"/>
      <c r="BAW313"/>
      <c r="BAX313"/>
      <c r="BAY313"/>
      <c r="BAZ313"/>
      <c r="BBA313"/>
      <c r="BBB313"/>
      <c r="BBC313"/>
      <c r="BBD313"/>
      <c r="BBE313"/>
      <c r="BBF313"/>
      <c r="BBG313"/>
      <c r="BBH313"/>
      <c r="BBI313"/>
      <c r="BBJ313"/>
      <c r="BBK313"/>
      <c r="BBL313"/>
      <c r="BBM313"/>
      <c r="BBN313"/>
      <c r="BBO313"/>
      <c r="BBP313"/>
      <c r="BBQ313"/>
      <c r="BBR313"/>
      <c r="BBS313"/>
      <c r="BBT313"/>
      <c r="BBU313"/>
      <c r="BBV313"/>
      <c r="BBW313"/>
      <c r="BBX313"/>
      <c r="BBY313"/>
      <c r="BBZ313"/>
      <c r="BCA313"/>
      <c r="BCB313"/>
      <c r="BCC313"/>
      <c r="BCD313"/>
      <c r="BCE313"/>
      <c r="BCF313"/>
      <c r="BCG313"/>
      <c r="BCH313"/>
      <c r="BCI313"/>
      <c r="BCJ313"/>
      <c r="BCK313"/>
      <c r="BCL313"/>
      <c r="BCM313"/>
      <c r="BCN313"/>
      <c r="BCO313"/>
      <c r="BCP313"/>
      <c r="BCQ313"/>
      <c r="BCR313"/>
      <c r="BCS313"/>
      <c r="BCT313"/>
      <c r="BCU313"/>
      <c r="BCV313"/>
      <c r="BCW313"/>
      <c r="BCX313"/>
      <c r="BCY313"/>
      <c r="BCZ313"/>
      <c r="BDA313"/>
      <c r="BDB313"/>
      <c r="BDC313"/>
      <c r="BDD313"/>
      <c r="BDE313"/>
      <c r="BDF313"/>
      <c r="BDG313"/>
      <c r="BDH313"/>
      <c r="BDI313"/>
      <c r="BDJ313"/>
      <c r="BDK313"/>
      <c r="BDL313"/>
      <c r="BDM313"/>
      <c r="BDN313"/>
      <c r="BDO313"/>
      <c r="BDP313"/>
      <c r="BDQ313"/>
      <c r="BDR313"/>
      <c r="BDS313"/>
      <c r="BDT313"/>
      <c r="BDU313"/>
      <c r="BDV313"/>
      <c r="BDW313"/>
      <c r="BDX313"/>
      <c r="BDY313"/>
      <c r="BDZ313"/>
      <c r="BEA313"/>
      <c r="BEB313"/>
      <c r="BEC313"/>
      <c r="BED313"/>
      <c r="BEE313"/>
      <c r="BEF313"/>
      <c r="BEG313"/>
      <c r="BEH313"/>
      <c r="BEI313"/>
      <c r="BEJ313"/>
      <c r="BEK313"/>
      <c r="BEL313"/>
      <c r="BEM313"/>
      <c r="BEN313"/>
      <c r="BEO313"/>
      <c r="BEP313"/>
      <c r="BEQ313"/>
      <c r="BER313"/>
      <c r="BES313"/>
      <c r="BET313"/>
      <c r="BEU313"/>
      <c r="BEV313"/>
      <c r="BEW313"/>
      <c r="BEX313"/>
      <c r="BEY313"/>
      <c r="BEZ313"/>
      <c r="BFA313"/>
      <c r="BFB313"/>
      <c r="BFC313"/>
      <c r="BFD313"/>
      <c r="BFE313"/>
      <c r="BFF313"/>
      <c r="BFG313"/>
      <c r="BFH313"/>
      <c r="BFI313"/>
      <c r="BFJ313"/>
      <c r="BFK313"/>
      <c r="BFL313"/>
      <c r="BFM313"/>
      <c r="BFN313"/>
      <c r="BFO313"/>
      <c r="BFP313"/>
      <c r="BFQ313"/>
      <c r="BFR313"/>
      <c r="BFS313"/>
      <c r="BFT313"/>
      <c r="BFU313"/>
      <c r="BFV313"/>
      <c r="BFW313"/>
      <c r="BFX313"/>
      <c r="BFY313"/>
      <c r="BFZ313"/>
      <c r="BGA313"/>
      <c r="BGB313"/>
      <c r="BGC313"/>
      <c r="BGD313"/>
      <c r="BGE313"/>
      <c r="BGF313"/>
      <c r="BGG313"/>
      <c r="BGH313"/>
      <c r="BGI313"/>
      <c r="BGJ313"/>
      <c r="BGK313"/>
      <c r="BGL313"/>
      <c r="BGM313"/>
      <c r="BGN313"/>
      <c r="BGO313"/>
      <c r="BGP313"/>
      <c r="BGQ313"/>
      <c r="BGR313"/>
      <c r="BGS313"/>
      <c r="BGT313"/>
      <c r="BGU313"/>
      <c r="BGV313"/>
      <c r="BGW313"/>
      <c r="BGX313"/>
      <c r="BGY313"/>
      <c r="BGZ313"/>
      <c r="BHA313"/>
      <c r="BHB313"/>
      <c r="BHC313"/>
      <c r="BHD313"/>
      <c r="BHE313"/>
      <c r="BHF313"/>
      <c r="BHG313"/>
      <c r="BHH313"/>
      <c r="BHI313"/>
      <c r="BHJ313"/>
      <c r="BHK313"/>
      <c r="BHL313"/>
      <c r="BHM313"/>
      <c r="BHN313"/>
      <c r="BHO313"/>
      <c r="BHP313"/>
      <c r="BHQ313"/>
      <c r="BHR313"/>
      <c r="BHS313"/>
      <c r="BHT313"/>
      <c r="BHU313"/>
      <c r="BHV313"/>
      <c r="BHW313"/>
      <c r="BHX313"/>
      <c r="BHY313"/>
      <c r="BHZ313"/>
      <c r="BIA313"/>
      <c r="BIB313"/>
      <c r="BIC313"/>
      <c r="BID313"/>
      <c r="BIE313"/>
      <c r="BIF313"/>
      <c r="BIG313"/>
      <c r="BIH313"/>
      <c r="BII313"/>
      <c r="BIJ313"/>
      <c r="BIK313"/>
      <c r="BIL313"/>
      <c r="BIM313"/>
      <c r="BIN313"/>
      <c r="BIO313"/>
      <c r="BIP313"/>
      <c r="BIQ313"/>
      <c r="BIR313"/>
      <c r="BIS313"/>
      <c r="BIT313"/>
      <c r="BIU313"/>
      <c r="BIV313"/>
      <c r="BIW313"/>
      <c r="BIX313"/>
      <c r="BIY313"/>
      <c r="BIZ313"/>
      <c r="BJA313"/>
      <c r="BJB313"/>
      <c r="BJC313"/>
      <c r="BJD313"/>
      <c r="BJE313"/>
      <c r="BJF313"/>
      <c r="BJG313"/>
      <c r="BJH313"/>
      <c r="BJI313"/>
      <c r="BJJ313"/>
      <c r="BJK313"/>
      <c r="BJL313"/>
      <c r="BJM313"/>
      <c r="BJN313"/>
      <c r="BJO313"/>
      <c r="BJP313"/>
      <c r="BJQ313"/>
      <c r="BJR313"/>
      <c r="BJS313"/>
      <c r="BJT313"/>
      <c r="BJU313"/>
      <c r="BJV313"/>
      <c r="BJW313"/>
      <c r="BJX313"/>
      <c r="BJY313"/>
      <c r="BJZ313"/>
      <c r="BKA313"/>
      <c r="BKB313"/>
      <c r="BKC313"/>
      <c r="BKD313"/>
      <c r="BKE313"/>
      <c r="BKF313"/>
      <c r="BKG313"/>
      <c r="BKH313"/>
      <c r="BKI313"/>
      <c r="BKJ313"/>
      <c r="BKK313"/>
      <c r="BKL313"/>
      <c r="BKM313"/>
      <c r="BKN313"/>
      <c r="BKO313"/>
      <c r="BKP313"/>
      <c r="BKQ313"/>
      <c r="BKR313"/>
      <c r="BKS313"/>
      <c r="BKT313"/>
      <c r="BKU313"/>
      <c r="BKV313"/>
      <c r="BKW313"/>
      <c r="BKX313"/>
      <c r="BKY313"/>
      <c r="BKZ313"/>
      <c r="BLA313"/>
      <c r="BLB313"/>
      <c r="BLC313"/>
      <c r="BLD313"/>
      <c r="BLE313"/>
      <c r="BLF313"/>
      <c r="BLG313"/>
      <c r="BLH313"/>
      <c r="BLI313"/>
      <c r="BLJ313"/>
      <c r="BLK313"/>
      <c r="BLL313"/>
      <c r="BLM313"/>
      <c r="BLN313"/>
      <c r="BLO313"/>
      <c r="BLP313"/>
      <c r="BLQ313"/>
      <c r="BLR313"/>
      <c r="BLS313"/>
      <c r="BLT313"/>
      <c r="BLU313"/>
      <c r="BLV313"/>
      <c r="BLW313"/>
      <c r="BLX313"/>
      <c r="BLY313"/>
      <c r="BLZ313"/>
      <c r="BMA313"/>
      <c r="BMB313"/>
      <c r="BMC313"/>
      <c r="BMD313"/>
      <c r="BME313"/>
      <c r="BMF313"/>
      <c r="BMG313"/>
      <c r="BMH313"/>
      <c r="BMI313"/>
      <c r="BMJ313"/>
      <c r="BMK313"/>
      <c r="BML313"/>
      <c r="BMM313"/>
      <c r="BMN313"/>
      <c r="BMO313"/>
      <c r="BMP313"/>
      <c r="BMQ313"/>
      <c r="BMR313"/>
      <c r="BMS313"/>
      <c r="BMT313"/>
      <c r="BMU313"/>
      <c r="BMV313"/>
      <c r="BMW313"/>
      <c r="BMX313"/>
      <c r="BMY313"/>
      <c r="BMZ313"/>
      <c r="BNA313"/>
      <c r="BNB313"/>
      <c r="BNC313"/>
      <c r="BND313"/>
      <c r="BNE313"/>
      <c r="BNF313"/>
      <c r="BNG313"/>
      <c r="BNH313"/>
      <c r="BNI313"/>
      <c r="BNJ313"/>
      <c r="BNK313"/>
      <c r="BNL313"/>
      <c r="BNM313"/>
      <c r="BNN313"/>
      <c r="BNO313"/>
      <c r="BNP313"/>
      <c r="BNQ313"/>
      <c r="BNR313"/>
      <c r="BNS313"/>
      <c r="BNT313"/>
      <c r="BNU313"/>
      <c r="BNV313"/>
      <c r="BNW313"/>
      <c r="BNX313"/>
      <c r="BNY313"/>
      <c r="BNZ313"/>
      <c r="BOA313"/>
      <c r="BOB313"/>
      <c r="BOC313"/>
      <c r="BOD313"/>
      <c r="BOE313"/>
      <c r="BOF313"/>
      <c r="BOG313"/>
      <c r="BOH313"/>
      <c r="BOI313"/>
      <c r="BOJ313"/>
      <c r="BOK313"/>
      <c r="BOL313"/>
      <c r="BOM313"/>
      <c r="BON313"/>
      <c r="BOO313"/>
      <c r="BOP313"/>
      <c r="BOQ313"/>
      <c r="BOR313"/>
      <c r="BOS313"/>
      <c r="BOT313"/>
      <c r="BOU313"/>
      <c r="BOV313"/>
      <c r="BOW313"/>
      <c r="BOX313"/>
      <c r="BOY313"/>
      <c r="BOZ313"/>
      <c r="BPA313"/>
      <c r="BPB313"/>
      <c r="BPC313"/>
      <c r="BPD313"/>
      <c r="BPE313"/>
      <c r="BPF313"/>
      <c r="BPG313"/>
      <c r="BPH313"/>
      <c r="BPI313"/>
      <c r="BPJ313"/>
      <c r="BPK313"/>
      <c r="BPL313"/>
      <c r="BPM313"/>
      <c r="BPN313"/>
      <c r="BPO313"/>
      <c r="BPP313"/>
      <c r="BPQ313"/>
      <c r="BPR313"/>
      <c r="BPS313"/>
      <c r="BPT313"/>
      <c r="BPU313"/>
      <c r="BPV313"/>
      <c r="BPW313"/>
      <c r="BPX313"/>
      <c r="BPY313"/>
      <c r="BPZ313"/>
      <c r="BQA313"/>
      <c r="BQB313"/>
      <c r="BQC313"/>
      <c r="BQD313"/>
      <c r="BQE313"/>
      <c r="BQF313"/>
      <c r="BQG313"/>
      <c r="BQH313"/>
      <c r="BQI313"/>
      <c r="BQJ313"/>
      <c r="BQK313"/>
      <c r="BQL313"/>
      <c r="BQM313"/>
      <c r="BQN313"/>
      <c r="BQO313"/>
      <c r="BQP313"/>
      <c r="BQQ313"/>
      <c r="BQR313"/>
      <c r="BQS313"/>
      <c r="BQT313"/>
      <c r="BQU313"/>
      <c r="BQV313"/>
      <c r="BQW313"/>
      <c r="BQX313"/>
      <c r="BQY313"/>
      <c r="BQZ313"/>
      <c r="BRA313"/>
      <c r="BRB313"/>
      <c r="BRC313"/>
      <c r="BRD313"/>
      <c r="BRE313"/>
      <c r="BRF313"/>
      <c r="BRG313"/>
      <c r="BRH313"/>
      <c r="BRI313"/>
      <c r="BRJ313"/>
      <c r="BRK313"/>
      <c r="BRL313"/>
      <c r="BRM313"/>
      <c r="BRN313"/>
      <c r="BRO313"/>
      <c r="BRP313"/>
      <c r="BRQ313"/>
      <c r="BRR313"/>
      <c r="BRS313"/>
      <c r="BRT313"/>
      <c r="BRU313"/>
      <c r="BRV313"/>
      <c r="BRW313"/>
      <c r="BRX313"/>
      <c r="BRY313"/>
      <c r="BRZ313"/>
      <c r="BSA313"/>
      <c r="BSB313"/>
      <c r="BSC313"/>
      <c r="BSD313"/>
      <c r="BSE313"/>
      <c r="BSF313"/>
      <c r="BSG313"/>
      <c r="BSH313"/>
      <c r="BSI313"/>
      <c r="BSJ313"/>
      <c r="BSK313"/>
      <c r="BSL313"/>
      <c r="BSM313"/>
      <c r="BSN313"/>
      <c r="BSO313"/>
      <c r="BSP313"/>
      <c r="BSQ313"/>
      <c r="BSR313"/>
      <c r="BSS313"/>
      <c r="BST313"/>
      <c r="BSU313"/>
      <c r="BSV313"/>
      <c r="BSW313"/>
      <c r="BSX313"/>
      <c r="BSY313"/>
      <c r="BSZ313"/>
      <c r="BTA313"/>
      <c r="BTB313"/>
      <c r="BTC313"/>
      <c r="BTD313"/>
      <c r="BTE313"/>
      <c r="BTF313"/>
      <c r="BTG313"/>
      <c r="BTH313"/>
      <c r="BTI313"/>
      <c r="BTJ313"/>
      <c r="BTK313"/>
      <c r="BTL313"/>
      <c r="BTM313"/>
      <c r="BTN313"/>
      <c r="BTO313"/>
      <c r="BTP313"/>
      <c r="BTQ313"/>
      <c r="BTR313"/>
      <c r="BTS313"/>
      <c r="BTT313"/>
      <c r="BTU313"/>
      <c r="BTV313"/>
      <c r="BTW313"/>
      <c r="BTX313"/>
      <c r="BTY313"/>
      <c r="BTZ313"/>
      <c r="BUA313"/>
      <c r="BUB313"/>
      <c r="BUC313"/>
      <c r="BUD313"/>
      <c r="BUE313"/>
      <c r="BUF313"/>
      <c r="BUG313"/>
      <c r="BUH313"/>
      <c r="BUI313"/>
      <c r="BUJ313"/>
      <c r="BUK313"/>
      <c r="BUL313"/>
      <c r="BUM313"/>
      <c r="BUN313"/>
      <c r="BUO313"/>
      <c r="BUP313"/>
      <c r="BUQ313"/>
      <c r="BUR313"/>
      <c r="BUS313"/>
      <c r="BUT313"/>
      <c r="BUU313"/>
      <c r="BUV313"/>
      <c r="BUW313"/>
      <c r="BUX313"/>
      <c r="BUY313"/>
      <c r="BUZ313"/>
      <c r="BVA313"/>
      <c r="BVB313"/>
      <c r="BVC313"/>
      <c r="BVD313"/>
      <c r="BVE313"/>
      <c r="BVF313"/>
      <c r="BVG313"/>
      <c r="BVH313"/>
      <c r="BVI313"/>
      <c r="BVJ313"/>
      <c r="BVK313"/>
      <c r="BVL313"/>
      <c r="BVM313"/>
      <c r="BVN313"/>
      <c r="BVO313"/>
      <c r="BVP313"/>
      <c r="BVQ313"/>
      <c r="BVR313"/>
      <c r="BVS313"/>
      <c r="BVT313"/>
      <c r="BVU313"/>
      <c r="BVV313"/>
      <c r="BVW313"/>
      <c r="BVX313"/>
      <c r="BVY313"/>
      <c r="BVZ313"/>
      <c r="BWA313"/>
      <c r="BWB313"/>
      <c r="BWC313"/>
      <c r="BWD313"/>
      <c r="BWE313"/>
      <c r="BWF313"/>
      <c r="BWG313"/>
      <c r="BWH313"/>
      <c r="BWI313"/>
      <c r="BWJ313"/>
      <c r="BWK313"/>
      <c r="BWL313"/>
      <c r="BWM313"/>
      <c r="BWN313"/>
      <c r="BWO313"/>
      <c r="BWP313"/>
      <c r="BWQ313"/>
      <c r="BWR313"/>
      <c r="BWS313"/>
      <c r="BWT313"/>
      <c r="BWU313"/>
      <c r="BWV313"/>
      <c r="BWW313"/>
      <c r="BWX313"/>
      <c r="BWY313"/>
      <c r="BWZ313"/>
      <c r="BXA313"/>
      <c r="BXB313"/>
      <c r="BXC313"/>
      <c r="BXD313"/>
      <c r="BXE313"/>
      <c r="BXF313"/>
      <c r="BXG313"/>
      <c r="BXH313"/>
      <c r="BXI313"/>
      <c r="BXJ313"/>
      <c r="BXK313"/>
      <c r="BXL313"/>
      <c r="BXM313"/>
      <c r="BXN313"/>
      <c r="BXO313"/>
      <c r="BXP313"/>
      <c r="BXQ313"/>
      <c r="BXR313"/>
      <c r="BXS313"/>
      <c r="BXT313"/>
      <c r="BXU313"/>
      <c r="BXV313"/>
      <c r="BXW313"/>
      <c r="BXX313"/>
      <c r="BXY313"/>
      <c r="BXZ313"/>
      <c r="BYA313"/>
      <c r="BYB313"/>
      <c r="BYC313"/>
      <c r="BYD313"/>
      <c r="BYE313"/>
      <c r="BYF313"/>
      <c r="BYG313"/>
      <c r="BYH313"/>
      <c r="BYI313"/>
      <c r="BYJ313"/>
      <c r="BYK313"/>
      <c r="BYL313"/>
      <c r="BYM313"/>
      <c r="BYN313"/>
      <c r="BYO313"/>
      <c r="BYP313"/>
      <c r="BYQ313"/>
      <c r="BYR313"/>
      <c r="BYS313"/>
      <c r="BYT313"/>
      <c r="BYU313"/>
      <c r="BYV313"/>
      <c r="BYW313"/>
      <c r="BYX313"/>
      <c r="BYY313"/>
      <c r="BYZ313"/>
      <c r="BZA313"/>
      <c r="BZB313"/>
      <c r="BZC313"/>
      <c r="BZD313"/>
      <c r="BZE313"/>
      <c r="BZF313"/>
      <c r="BZG313"/>
      <c r="BZH313"/>
      <c r="BZI313"/>
      <c r="BZJ313"/>
      <c r="BZK313"/>
      <c r="BZL313"/>
      <c r="BZM313"/>
      <c r="BZN313"/>
      <c r="BZO313"/>
      <c r="BZP313"/>
      <c r="BZQ313"/>
      <c r="BZR313"/>
      <c r="BZS313"/>
      <c r="BZT313"/>
      <c r="BZU313"/>
      <c r="BZV313"/>
      <c r="BZW313"/>
      <c r="BZX313"/>
      <c r="BZY313"/>
      <c r="BZZ313"/>
      <c r="CAA313"/>
      <c r="CAB313"/>
      <c r="CAC313"/>
      <c r="CAD313"/>
      <c r="CAE313"/>
      <c r="CAF313"/>
      <c r="CAG313"/>
      <c r="CAH313"/>
      <c r="CAI313"/>
      <c r="CAJ313"/>
      <c r="CAK313"/>
      <c r="CAL313"/>
      <c r="CAM313"/>
      <c r="CAN313"/>
      <c r="CAO313"/>
      <c r="CAP313"/>
      <c r="CAQ313"/>
      <c r="CAR313"/>
      <c r="CAS313"/>
      <c r="CAT313"/>
      <c r="CAU313"/>
      <c r="CAV313"/>
      <c r="CAW313"/>
      <c r="CAX313"/>
      <c r="CAY313"/>
      <c r="CAZ313"/>
      <c r="CBA313"/>
      <c r="CBB313"/>
      <c r="CBC313"/>
      <c r="CBD313"/>
      <c r="CBE313"/>
      <c r="CBF313"/>
      <c r="CBG313"/>
      <c r="CBH313"/>
      <c r="CBI313"/>
      <c r="CBJ313"/>
      <c r="CBK313"/>
      <c r="CBL313"/>
      <c r="CBM313"/>
      <c r="CBN313"/>
      <c r="CBO313"/>
      <c r="CBP313"/>
      <c r="CBQ313"/>
      <c r="CBR313"/>
      <c r="CBS313"/>
      <c r="CBT313"/>
      <c r="CBU313"/>
      <c r="CBV313"/>
      <c r="CBW313"/>
      <c r="CBX313"/>
      <c r="CBY313"/>
      <c r="CBZ313"/>
      <c r="CCA313"/>
      <c r="CCB313"/>
      <c r="CCC313"/>
      <c r="CCD313"/>
      <c r="CCE313"/>
      <c r="CCF313"/>
      <c r="CCG313"/>
      <c r="CCH313"/>
      <c r="CCI313"/>
      <c r="CCJ313"/>
      <c r="CCK313"/>
      <c r="CCL313"/>
      <c r="CCM313"/>
      <c r="CCN313"/>
      <c r="CCO313"/>
      <c r="CCP313"/>
      <c r="CCQ313"/>
      <c r="CCR313"/>
      <c r="CCS313"/>
      <c r="CCT313"/>
      <c r="CCU313"/>
      <c r="CCV313"/>
      <c r="CCW313"/>
      <c r="CCX313"/>
      <c r="CCY313"/>
      <c r="CCZ313"/>
      <c r="CDA313"/>
      <c r="CDB313"/>
      <c r="CDC313"/>
      <c r="CDD313"/>
      <c r="CDE313"/>
      <c r="CDF313"/>
      <c r="CDG313"/>
      <c r="CDH313"/>
      <c r="CDI313"/>
      <c r="CDJ313"/>
      <c r="CDK313"/>
      <c r="CDL313"/>
      <c r="CDM313"/>
      <c r="CDN313"/>
      <c r="CDO313"/>
      <c r="CDP313"/>
      <c r="CDQ313"/>
      <c r="CDR313"/>
      <c r="CDS313"/>
      <c r="CDT313"/>
      <c r="CDU313"/>
      <c r="CDV313"/>
      <c r="CDW313"/>
      <c r="CDX313"/>
      <c r="CDY313"/>
      <c r="CDZ313"/>
      <c r="CEA313"/>
      <c r="CEB313"/>
      <c r="CEC313"/>
      <c r="CED313"/>
      <c r="CEE313"/>
      <c r="CEF313"/>
      <c r="CEG313"/>
      <c r="CEH313"/>
      <c r="CEI313"/>
      <c r="CEJ313"/>
      <c r="CEK313"/>
      <c r="CEL313"/>
      <c r="CEM313"/>
      <c r="CEN313"/>
      <c r="CEO313"/>
      <c r="CEP313"/>
      <c r="CEQ313"/>
      <c r="CER313"/>
      <c r="CES313"/>
      <c r="CET313"/>
      <c r="CEU313"/>
      <c r="CEV313"/>
      <c r="CEW313"/>
      <c r="CEX313"/>
      <c r="CEY313"/>
      <c r="CEZ313"/>
      <c r="CFA313"/>
      <c r="CFB313"/>
      <c r="CFC313"/>
      <c r="CFD313"/>
      <c r="CFE313"/>
      <c r="CFF313"/>
      <c r="CFG313"/>
      <c r="CFH313"/>
      <c r="CFI313"/>
      <c r="CFJ313"/>
      <c r="CFK313"/>
      <c r="CFL313"/>
      <c r="CFM313"/>
      <c r="CFN313"/>
      <c r="CFO313"/>
      <c r="CFP313"/>
      <c r="CFQ313"/>
      <c r="CFR313"/>
      <c r="CFS313"/>
      <c r="CFT313"/>
      <c r="CFU313"/>
      <c r="CFV313"/>
      <c r="CFW313"/>
      <c r="CFX313"/>
      <c r="CFY313"/>
      <c r="CFZ313"/>
      <c r="CGA313"/>
      <c r="CGB313"/>
      <c r="CGC313"/>
      <c r="CGD313"/>
      <c r="CGE313"/>
      <c r="CGF313"/>
      <c r="CGG313"/>
      <c r="CGH313"/>
      <c r="CGI313"/>
      <c r="CGJ313"/>
      <c r="CGK313"/>
      <c r="CGL313"/>
      <c r="CGM313"/>
      <c r="CGN313"/>
      <c r="CGO313"/>
      <c r="CGP313"/>
      <c r="CGQ313"/>
      <c r="CGR313"/>
      <c r="CGS313"/>
      <c r="CGT313"/>
      <c r="CGU313"/>
      <c r="CGV313"/>
      <c r="CGW313"/>
      <c r="CGX313"/>
      <c r="CGY313"/>
      <c r="CGZ313"/>
      <c r="CHA313"/>
      <c r="CHB313"/>
      <c r="CHC313"/>
      <c r="CHD313"/>
      <c r="CHE313"/>
      <c r="CHF313"/>
      <c r="CHG313"/>
      <c r="CHH313"/>
      <c r="CHI313"/>
      <c r="CHJ313"/>
      <c r="CHK313"/>
      <c r="CHL313"/>
      <c r="CHM313"/>
      <c r="CHN313"/>
      <c r="CHO313"/>
      <c r="CHP313"/>
      <c r="CHQ313"/>
      <c r="CHR313"/>
      <c r="CHS313"/>
      <c r="CHT313"/>
      <c r="CHU313"/>
      <c r="CHV313"/>
      <c r="CHW313"/>
      <c r="CHX313"/>
      <c r="CHY313"/>
      <c r="CHZ313"/>
      <c r="CIA313"/>
      <c r="CIB313"/>
      <c r="CIC313"/>
      <c r="CID313"/>
      <c r="CIE313"/>
      <c r="CIF313"/>
      <c r="CIG313"/>
      <c r="CIH313"/>
      <c r="CII313"/>
      <c r="CIJ313"/>
      <c r="CIK313"/>
      <c r="CIL313"/>
      <c r="CIM313"/>
      <c r="CIN313"/>
      <c r="CIO313"/>
      <c r="CIP313"/>
      <c r="CIQ313"/>
      <c r="CIR313"/>
      <c r="CIS313"/>
      <c r="CIT313"/>
      <c r="CIU313"/>
      <c r="CIV313"/>
      <c r="CIW313"/>
      <c r="CIX313"/>
      <c r="CIY313"/>
      <c r="CIZ313"/>
      <c r="CJA313"/>
      <c r="CJB313"/>
      <c r="CJC313"/>
      <c r="CJD313"/>
      <c r="CJE313"/>
      <c r="CJF313"/>
      <c r="CJG313"/>
      <c r="CJH313"/>
      <c r="CJI313"/>
      <c r="CJJ313"/>
      <c r="CJK313"/>
      <c r="CJL313"/>
      <c r="CJM313"/>
      <c r="CJN313"/>
      <c r="CJO313"/>
      <c r="CJP313"/>
      <c r="CJQ313"/>
      <c r="CJR313"/>
      <c r="CJS313"/>
      <c r="CJT313"/>
      <c r="CJU313"/>
      <c r="CJV313"/>
      <c r="CJW313"/>
      <c r="CJX313"/>
      <c r="CJY313"/>
      <c r="CJZ313"/>
      <c r="CKA313"/>
      <c r="CKB313"/>
      <c r="CKC313"/>
      <c r="CKD313"/>
      <c r="CKE313"/>
      <c r="CKF313"/>
      <c r="CKG313"/>
      <c r="CKH313"/>
      <c r="CKI313"/>
      <c r="CKJ313"/>
      <c r="CKK313"/>
      <c r="CKL313"/>
      <c r="CKM313"/>
      <c r="CKN313"/>
      <c r="CKO313"/>
      <c r="CKP313"/>
      <c r="CKQ313"/>
      <c r="CKR313"/>
      <c r="CKS313"/>
      <c r="CKT313"/>
      <c r="CKU313"/>
      <c r="CKV313"/>
      <c r="CKW313"/>
      <c r="CKX313"/>
      <c r="CKY313"/>
      <c r="CKZ313"/>
      <c r="CLA313"/>
      <c r="CLB313"/>
      <c r="CLC313"/>
      <c r="CLD313"/>
      <c r="CLE313"/>
      <c r="CLF313"/>
      <c r="CLG313"/>
      <c r="CLH313"/>
      <c r="CLI313"/>
      <c r="CLJ313"/>
      <c r="CLK313"/>
      <c r="CLL313"/>
      <c r="CLM313"/>
      <c r="CLN313"/>
      <c r="CLO313"/>
      <c r="CLP313"/>
      <c r="CLQ313"/>
      <c r="CLR313"/>
      <c r="CLS313"/>
      <c r="CLT313"/>
      <c r="CLU313"/>
      <c r="CLV313"/>
      <c r="CLW313"/>
      <c r="CLX313"/>
      <c r="CLY313"/>
      <c r="CLZ313"/>
      <c r="CMA313"/>
      <c r="CMB313"/>
      <c r="CMC313"/>
      <c r="CMD313"/>
      <c r="CME313"/>
      <c r="CMF313"/>
      <c r="CMG313"/>
      <c r="CMH313"/>
      <c r="CMI313"/>
      <c r="CMJ313"/>
      <c r="CMK313"/>
      <c r="CML313"/>
      <c r="CMM313"/>
      <c r="CMN313"/>
      <c r="CMO313"/>
      <c r="CMP313"/>
      <c r="CMQ313"/>
      <c r="CMR313"/>
      <c r="CMS313"/>
      <c r="CMT313"/>
      <c r="CMU313"/>
      <c r="CMV313"/>
      <c r="CMW313"/>
      <c r="CMX313"/>
      <c r="CMY313"/>
      <c r="CMZ313"/>
      <c r="CNA313"/>
      <c r="CNB313"/>
      <c r="CNC313"/>
      <c r="CND313"/>
      <c r="CNE313"/>
      <c r="CNF313"/>
      <c r="CNG313"/>
      <c r="CNH313"/>
      <c r="CNI313"/>
      <c r="CNJ313"/>
      <c r="CNK313"/>
      <c r="CNL313"/>
      <c r="CNM313"/>
      <c r="CNN313"/>
      <c r="CNO313"/>
      <c r="CNP313"/>
      <c r="CNQ313"/>
      <c r="CNR313"/>
      <c r="CNS313"/>
      <c r="CNT313"/>
      <c r="CNU313"/>
      <c r="CNV313"/>
      <c r="CNW313"/>
      <c r="CNX313"/>
      <c r="CNY313"/>
      <c r="CNZ313"/>
      <c r="COA313"/>
      <c r="COB313"/>
      <c r="COC313"/>
      <c r="COD313"/>
      <c r="COE313"/>
      <c r="COF313"/>
      <c r="COG313"/>
      <c r="COH313"/>
      <c r="COI313"/>
      <c r="COJ313"/>
      <c r="COK313"/>
      <c r="COL313"/>
      <c r="COM313"/>
      <c r="CON313"/>
      <c r="COO313"/>
      <c r="COP313"/>
      <c r="COQ313"/>
      <c r="COR313"/>
      <c r="COS313"/>
      <c r="COT313"/>
      <c r="COU313"/>
      <c r="COV313"/>
      <c r="COW313"/>
      <c r="COX313"/>
      <c r="COY313"/>
      <c r="COZ313"/>
      <c r="CPA313"/>
      <c r="CPB313"/>
      <c r="CPC313"/>
      <c r="CPD313"/>
      <c r="CPE313"/>
      <c r="CPF313"/>
      <c r="CPG313"/>
      <c r="CPH313"/>
      <c r="CPI313"/>
      <c r="CPJ313"/>
      <c r="CPK313"/>
      <c r="CPL313"/>
      <c r="CPM313"/>
      <c r="CPN313"/>
      <c r="CPO313"/>
      <c r="CPP313"/>
      <c r="CPQ313"/>
      <c r="CPR313"/>
      <c r="CPS313"/>
      <c r="CPT313"/>
      <c r="CPU313"/>
      <c r="CPV313"/>
      <c r="CPW313"/>
      <c r="CPX313"/>
      <c r="CPY313"/>
      <c r="CPZ313"/>
      <c r="CQA313"/>
      <c r="CQB313"/>
      <c r="CQC313"/>
      <c r="CQD313"/>
      <c r="CQE313"/>
      <c r="CQF313"/>
      <c r="CQG313"/>
      <c r="CQH313"/>
      <c r="CQI313"/>
      <c r="CQJ313"/>
      <c r="CQK313"/>
      <c r="CQL313"/>
      <c r="CQM313"/>
      <c r="CQN313"/>
      <c r="CQO313"/>
      <c r="CQP313"/>
      <c r="CQQ313"/>
      <c r="CQR313"/>
      <c r="CQS313"/>
      <c r="CQT313"/>
      <c r="CQU313"/>
      <c r="CQV313"/>
      <c r="CQW313"/>
      <c r="CQX313"/>
      <c r="CQY313"/>
      <c r="CQZ313"/>
      <c r="CRA313"/>
      <c r="CRB313"/>
      <c r="CRC313"/>
      <c r="CRD313"/>
      <c r="CRE313"/>
      <c r="CRF313"/>
      <c r="CRG313"/>
      <c r="CRH313"/>
      <c r="CRI313"/>
      <c r="CRJ313"/>
      <c r="CRK313"/>
      <c r="CRL313"/>
      <c r="CRM313"/>
      <c r="CRN313"/>
      <c r="CRO313"/>
      <c r="CRP313"/>
      <c r="CRQ313"/>
      <c r="CRR313"/>
      <c r="CRS313"/>
      <c r="CRT313"/>
      <c r="CRU313"/>
      <c r="CRV313"/>
      <c r="CRW313"/>
      <c r="CRX313"/>
      <c r="CRY313"/>
      <c r="CRZ313"/>
      <c r="CSA313"/>
      <c r="CSB313"/>
      <c r="CSC313"/>
      <c r="CSD313"/>
      <c r="CSE313"/>
      <c r="CSF313"/>
      <c r="CSG313"/>
      <c r="CSH313"/>
      <c r="CSI313"/>
      <c r="CSJ313"/>
      <c r="CSK313"/>
      <c r="CSL313"/>
      <c r="CSM313"/>
      <c r="CSN313"/>
      <c r="CSO313"/>
      <c r="CSP313"/>
      <c r="CSQ313"/>
      <c r="CSR313"/>
      <c r="CSS313"/>
      <c r="CST313"/>
      <c r="CSU313"/>
      <c r="CSV313"/>
      <c r="CSW313"/>
      <c r="CSX313"/>
      <c r="CSY313"/>
      <c r="CSZ313"/>
      <c r="CTA313"/>
      <c r="CTB313"/>
      <c r="CTC313"/>
      <c r="CTD313"/>
      <c r="CTE313"/>
      <c r="CTF313"/>
      <c r="CTG313"/>
      <c r="CTH313"/>
      <c r="CTI313"/>
      <c r="CTJ313"/>
      <c r="CTK313"/>
      <c r="CTL313"/>
      <c r="CTM313"/>
      <c r="CTN313"/>
      <c r="CTO313"/>
      <c r="CTP313"/>
      <c r="CTQ313"/>
      <c r="CTR313"/>
      <c r="CTS313"/>
      <c r="CTT313"/>
      <c r="CTU313"/>
      <c r="CTV313"/>
      <c r="CTW313"/>
      <c r="CTX313"/>
      <c r="CTY313"/>
      <c r="CTZ313"/>
      <c r="CUA313"/>
      <c r="CUB313"/>
      <c r="CUC313"/>
      <c r="CUD313"/>
      <c r="CUE313"/>
      <c r="CUF313"/>
      <c r="CUG313"/>
      <c r="CUH313"/>
      <c r="CUI313"/>
      <c r="CUJ313"/>
      <c r="CUK313"/>
      <c r="CUL313"/>
      <c r="CUM313"/>
      <c r="CUN313"/>
      <c r="CUO313"/>
      <c r="CUP313"/>
      <c r="CUQ313"/>
      <c r="CUR313"/>
      <c r="CUS313"/>
      <c r="CUT313"/>
      <c r="CUU313"/>
      <c r="CUV313"/>
      <c r="CUW313"/>
      <c r="CUX313"/>
      <c r="CUY313"/>
      <c r="CUZ313"/>
      <c r="CVA313"/>
      <c r="CVB313"/>
      <c r="CVC313"/>
      <c r="CVD313"/>
      <c r="CVE313"/>
      <c r="CVF313"/>
      <c r="CVG313"/>
      <c r="CVH313"/>
      <c r="CVI313"/>
      <c r="CVJ313"/>
      <c r="CVK313"/>
      <c r="CVL313"/>
      <c r="CVM313"/>
      <c r="CVN313"/>
      <c r="CVO313"/>
      <c r="CVP313"/>
      <c r="CVQ313"/>
      <c r="CVR313"/>
      <c r="CVS313"/>
      <c r="CVT313"/>
      <c r="CVU313"/>
      <c r="CVV313"/>
      <c r="CVW313"/>
      <c r="CVX313"/>
      <c r="CVY313"/>
      <c r="CVZ313"/>
      <c r="CWA313"/>
      <c r="CWB313"/>
      <c r="CWC313"/>
      <c r="CWD313"/>
      <c r="CWE313"/>
      <c r="CWF313"/>
      <c r="CWG313"/>
      <c r="CWH313"/>
      <c r="CWI313"/>
      <c r="CWJ313"/>
      <c r="CWK313"/>
      <c r="CWL313"/>
      <c r="CWM313"/>
      <c r="CWN313"/>
      <c r="CWO313"/>
      <c r="CWP313"/>
      <c r="CWQ313"/>
      <c r="CWR313"/>
      <c r="CWS313"/>
      <c r="CWT313"/>
      <c r="CWU313"/>
      <c r="CWV313"/>
      <c r="CWW313"/>
      <c r="CWX313"/>
      <c r="CWY313"/>
      <c r="CWZ313"/>
      <c r="CXA313"/>
      <c r="CXB313"/>
      <c r="CXC313"/>
      <c r="CXD313"/>
      <c r="CXE313"/>
      <c r="CXF313"/>
      <c r="CXG313"/>
      <c r="CXH313"/>
      <c r="CXI313"/>
      <c r="CXJ313"/>
      <c r="CXK313"/>
      <c r="CXL313"/>
      <c r="CXM313"/>
      <c r="CXN313"/>
      <c r="CXO313"/>
      <c r="CXP313"/>
      <c r="CXQ313"/>
      <c r="CXR313"/>
      <c r="CXS313"/>
      <c r="CXT313"/>
      <c r="CXU313"/>
      <c r="CXV313"/>
      <c r="CXW313"/>
      <c r="CXX313"/>
      <c r="CXY313"/>
      <c r="CXZ313"/>
      <c r="CYA313"/>
      <c r="CYB313"/>
      <c r="CYC313"/>
      <c r="CYD313"/>
      <c r="CYE313"/>
      <c r="CYF313"/>
      <c r="CYG313"/>
      <c r="CYH313"/>
      <c r="CYI313"/>
      <c r="CYJ313"/>
      <c r="CYK313"/>
      <c r="CYL313"/>
      <c r="CYM313"/>
      <c r="CYN313"/>
      <c r="CYO313"/>
      <c r="CYP313"/>
      <c r="CYQ313"/>
      <c r="CYR313"/>
      <c r="CYS313"/>
      <c r="CYT313"/>
      <c r="CYU313"/>
      <c r="CYV313"/>
      <c r="CYW313"/>
      <c r="CYX313"/>
      <c r="CYY313"/>
      <c r="CYZ313"/>
      <c r="CZA313"/>
      <c r="CZB313"/>
      <c r="CZC313"/>
      <c r="CZD313"/>
      <c r="CZE313"/>
      <c r="CZF313"/>
      <c r="CZG313"/>
      <c r="CZH313"/>
      <c r="CZI313"/>
      <c r="CZJ313"/>
      <c r="CZK313"/>
      <c r="CZL313"/>
      <c r="CZM313"/>
      <c r="CZN313"/>
      <c r="CZO313"/>
      <c r="CZP313"/>
      <c r="CZQ313"/>
      <c r="CZR313"/>
      <c r="CZS313"/>
      <c r="CZT313"/>
      <c r="CZU313"/>
      <c r="CZV313"/>
      <c r="CZW313"/>
      <c r="CZX313"/>
      <c r="CZY313"/>
      <c r="CZZ313"/>
      <c r="DAA313"/>
      <c r="DAB313"/>
      <c r="DAC313"/>
      <c r="DAD313"/>
      <c r="DAE313"/>
      <c r="DAF313"/>
      <c r="DAG313"/>
      <c r="DAH313"/>
      <c r="DAI313"/>
      <c r="DAJ313"/>
      <c r="DAK313"/>
      <c r="DAL313"/>
      <c r="DAM313"/>
      <c r="DAN313"/>
      <c r="DAO313"/>
      <c r="DAP313"/>
      <c r="DAQ313"/>
      <c r="DAR313"/>
      <c r="DAS313"/>
      <c r="DAT313"/>
      <c r="DAU313"/>
      <c r="DAV313"/>
      <c r="DAW313"/>
      <c r="DAX313"/>
      <c r="DAY313"/>
      <c r="DAZ313"/>
      <c r="DBA313"/>
      <c r="DBB313"/>
      <c r="DBC313"/>
      <c r="DBD313"/>
      <c r="DBE313"/>
      <c r="DBF313"/>
      <c r="DBG313"/>
      <c r="DBH313"/>
      <c r="DBI313"/>
      <c r="DBJ313"/>
      <c r="DBK313"/>
      <c r="DBL313"/>
      <c r="DBM313"/>
      <c r="DBN313"/>
      <c r="DBO313"/>
      <c r="DBP313"/>
      <c r="DBQ313"/>
      <c r="DBR313"/>
      <c r="DBS313"/>
      <c r="DBT313"/>
      <c r="DBU313"/>
      <c r="DBV313"/>
      <c r="DBW313"/>
      <c r="DBX313"/>
      <c r="DBY313"/>
      <c r="DBZ313"/>
      <c r="DCA313"/>
      <c r="DCB313"/>
      <c r="DCC313"/>
      <c r="DCD313"/>
      <c r="DCE313"/>
      <c r="DCF313"/>
      <c r="DCG313"/>
      <c r="DCH313"/>
      <c r="DCI313"/>
      <c r="DCJ313"/>
      <c r="DCK313"/>
      <c r="DCL313"/>
      <c r="DCM313"/>
      <c r="DCN313"/>
      <c r="DCO313"/>
      <c r="DCP313"/>
      <c r="DCQ313"/>
      <c r="DCR313"/>
      <c r="DCS313"/>
      <c r="DCT313"/>
      <c r="DCU313"/>
      <c r="DCV313"/>
      <c r="DCW313"/>
      <c r="DCX313"/>
      <c r="DCY313"/>
      <c r="DCZ313"/>
      <c r="DDA313"/>
      <c r="DDB313"/>
      <c r="DDC313"/>
      <c r="DDD313"/>
      <c r="DDE313"/>
      <c r="DDF313"/>
      <c r="DDG313"/>
      <c r="DDH313"/>
      <c r="DDI313"/>
      <c r="DDJ313"/>
      <c r="DDK313"/>
      <c r="DDL313"/>
      <c r="DDM313"/>
      <c r="DDN313"/>
      <c r="DDO313"/>
      <c r="DDP313"/>
      <c r="DDQ313"/>
      <c r="DDR313"/>
      <c r="DDS313"/>
      <c r="DDT313"/>
      <c r="DDU313"/>
      <c r="DDV313"/>
      <c r="DDW313"/>
      <c r="DDX313"/>
      <c r="DDY313"/>
      <c r="DDZ313"/>
      <c r="DEA313"/>
      <c r="DEB313"/>
      <c r="DEC313"/>
      <c r="DED313"/>
      <c r="DEE313"/>
      <c r="DEF313"/>
      <c r="DEG313"/>
      <c r="DEH313"/>
      <c r="DEI313"/>
      <c r="DEJ313"/>
      <c r="DEK313"/>
      <c r="DEL313"/>
      <c r="DEM313"/>
      <c r="DEN313"/>
      <c r="DEO313"/>
      <c r="DEP313"/>
      <c r="DEQ313"/>
      <c r="DER313"/>
      <c r="DES313"/>
      <c r="DET313"/>
      <c r="DEU313"/>
      <c r="DEV313"/>
      <c r="DEW313"/>
      <c r="DEX313"/>
      <c r="DEY313"/>
      <c r="DEZ313"/>
      <c r="DFA313"/>
      <c r="DFB313"/>
      <c r="DFC313"/>
      <c r="DFD313"/>
      <c r="DFE313"/>
      <c r="DFF313"/>
      <c r="DFG313"/>
      <c r="DFH313"/>
      <c r="DFI313"/>
      <c r="DFJ313"/>
      <c r="DFK313"/>
      <c r="DFL313"/>
      <c r="DFM313"/>
      <c r="DFN313"/>
      <c r="DFO313"/>
      <c r="DFP313"/>
      <c r="DFQ313"/>
      <c r="DFR313"/>
      <c r="DFS313"/>
      <c r="DFT313"/>
      <c r="DFU313"/>
      <c r="DFV313"/>
      <c r="DFW313"/>
      <c r="DFX313"/>
      <c r="DFY313"/>
      <c r="DFZ313"/>
      <c r="DGA313"/>
      <c r="DGB313"/>
      <c r="DGC313"/>
      <c r="DGD313"/>
      <c r="DGE313"/>
      <c r="DGF313"/>
      <c r="DGG313"/>
      <c r="DGH313"/>
      <c r="DGI313"/>
      <c r="DGJ313"/>
      <c r="DGK313"/>
      <c r="DGL313"/>
      <c r="DGM313"/>
      <c r="DGN313"/>
      <c r="DGO313"/>
      <c r="DGP313"/>
      <c r="DGQ313"/>
      <c r="DGR313"/>
      <c r="DGS313"/>
      <c r="DGT313"/>
      <c r="DGU313"/>
      <c r="DGV313"/>
      <c r="DGW313"/>
      <c r="DGX313"/>
      <c r="DGY313"/>
      <c r="DGZ313"/>
      <c r="DHA313"/>
      <c r="DHB313"/>
      <c r="DHC313"/>
      <c r="DHD313"/>
      <c r="DHE313"/>
      <c r="DHF313"/>
      <c r="DHG313"/>
      <c r="DHH313"/>
      <c r="DHI313"/>
      <c r="DHJ313"/>
      <c r="DHK313"/>
      <c r="DHL313"/>
      <c r="DHM313"/>
      <c r="DHN313"/>
      <c r="DHO313"/>
      <c r="DHP313"/>
      <c r="DHQ313"/>
      <c r="DHR313"/>
      <c r="DHS313"/>
      <c r="DHT313"/>
      <c r="DHU313"/>
      <c r="DHV313"/>
      <c r="DHW313"/>
      <c r="DHX313"/>
      <c r="DHY313"/>
      <c r="DHZ313"/>
      <c r="DIA313"/>
      <c r="DIB313"/>
      <c r="DIC313"/>
      <c r="DID313"/>
      <c r="DIE313"/>
      <c r="DIF313"/>
      <c r="DIG313"/>
      <c r="DIH313"/>
      <c r="DII313"/>
      <c r="DIJ313"/>
      <c r="DIK313"/>
      <c r="DIL313"/>
      <c r="DIM313"/>
      <c r="DIN313"/>
      <c r="DIO313"/>
      <c r="DIP313"/>
      <c r="DIQ313"/>
      <c r="DIR313"/>
      <c r="DIS313"/>
      <c r="DIT313"/>
      <c r="DIU313"/>
      <c r="DIV313"/>
      <c r="DIW313"/>
      <c r="DIX313"/>
      <c r="DIY313"/>
      <c r="DIZ313"/>
      <c r="DJA313"/>
      <c r="DJB313"/>
      <c r="DJC313"/>
      <c r="DJD313"/>
      <c r="DJE313"/>
      <c r="DJF313"/>
      <c r="DJG313"/>
      <c r="DJH313"/>
      <c r="DJI313"/>
      <c r="DJJ313"/>
      <c r="DJK313"/>
      <c r="DJL313"/>
      <c r="DJM313"/>
      <c r="DJN313"/>
      <c r="DJO313"/>
      <c r="DJP313"/>
      <c r="DJQ313"/>
      <c r="DJR313"/>
      <c r="DJS313"/>
      <c r="DJT313"/>
      <c r="DJU313"/>
      <c r="DJV313"/>
      <c r="DJW313"/>
      <c r="DJX313"/>
      <c r="DJY313"/>
      <c r="DJZ313"/>
      <c r="DKA313"/>
      <c r="DKB313"/>
      <c r="DKC313"/>
      <c r="DKD313"/>
      <c r="DKE313"/>
      <c r="DKF313"/>
      <c r="DKG313"/>
      <c r="DKH313"/>
      <c r="DKI313"/>
      <c r="DKJ313"/>
      <c r="DKK313"/>
      <c r="DKL313"/>
      <c r="DKM313"/>
      <c r="DKN313"/>
      <c r="DKO313"/>
      <c r="DKP313"/>
      <c r="DKQ313"/>
      <c r="DKR313"/>
      <c r="DKS313"/>
      <c r="DKT313"/>
      <c r="DKU313"/>
      <c r="DKV313"/>
      <c r="DKW313"/>
      <c r="DKX313"/>
      <c r="DKY313"/>
      <c r="DKZ313"/>
      <c r="DLA313"/>
      <c r="DLB313"/>
      <c r="DLC313"/>
      <c r="DLD313"/>
      <c r="DLE313"/>
      <c r="DLF313"/>
      <c r="DLG313"/>
      <c r="DLH313"/>
      <c r="DLI313"/>
      <c r="DLJ313"/>
      <c r="DLK313"/>
      <c r="DLL313"/>
      <c r="DLM313"/>
      <c r="DLN313"/>
      <c r="DLO313"/>
      <c r="DLP313"/>
      <c r="DLQ313"/>
      <c r="DLR313"/>
      <c r="DLS313"/>
      <c r="DLT313"/>
      <c r="DLU313"/>
      <c r="DLV313"/>
      <c r="DLW313"/>
      <c r="DLX313"/>
      <c r="DLY313"/>
      <c r="DLZ313"/>
      <c r="DMA313"/>
      <c r="DMB313"/>
      <c r="DMC313"/>
      <c r="DMD313"/>
      <c r="DME313"/>
      <c r="DMF313"/>
      <c r="DMG313"/>
      <c r="DMH313"/>
      <c r="DMI313"/>
      <c r="DMJ313"/>
      <c r="DMK313"/>
      <c r="DML313"/>
      <c r="DMM313"/>
      <c r="DMN313"/>
      <c r="DMO313"/>
      <c r="DMP313"/>
      <c r="DMQ313"/>
      <c r="DMR313"/>
      <c r="DMS313"/>
      <c r="DMT313"/>
      <c r="DMU313"/>
      <c r="DMV313"/>
      <c r="DMW313"/>
      <c r="DMX313"/>
      <c r="DMY313"/>
      <c r="DMZ313"/>
      <c r="DNA313"/>
      <c r="DNB313"/>
      <c r="DNC313"/>
      <c r="DND313"/>
      <c r="DNE313"/>
      <c r="DNF313"/>
      <c r="DNG313"/>
      <c r="DNH313"/>
      <c r="DNI313"/>
      <c r="DNJ313"/>
      <c r="DNK313"/>
      <c r="DNL313"/>
      <c r="DNM313"/>
      <c r="DNN313"/>
      <c r="DNO313"/>
      <c r="DNP313"/>
      <c r="DNQ313"/>
      <c r="DNR313"/>
      <c r="DNS313"/>
      <c r="DNT313"/>
      <c r="DNU313"/>
      <c r="DNV313"/>
      <c r="DNW313"/>
      <c r="DNX313"/>
      <c r="DNY313"/>
      <c r="DNZ313"/>
      <c r="DOA313"/>
      <c r="DOB313"/>
      <c r="DOC313"/>
      <c r="DOD313"/>
      <c r="DOE313"/>
      <c r="DOF313"/>
      <c r="DOG313"/>
      <c r="DOH313"/>
      <c r="DOI313"/>
      <c r="DOJ313"/>
      <c r="DOK313"/>
      <c r="DOL313"/>
      <c r="DOM313"/>
      <c r="DON313"/>
      <c r="DOO313"/>
      <c r="DOP313"/>
      <c r="DOQ313"/>
      <c r="DOR313"/>
      <c r="DOS313"/>
      <c r="DOT313"/>
      <c r="DOU313"/>
      <c r="DOV313"/>
      <c r="DOW313"/>
      <c r="DOX313"/>
      <c r="DOY313"/>
      <c r="DOZ313"/>
      <c r="DPA313"/>
      <c r="DPB313"/>
      <c r="DPC313"/>
      <c r="DPD313"/>
      <c r="DPE313"/>
      <c r="DPF313"/>
      <c r="DPG313"/>
      <c r="DPH313"/>
      <c r="DPI313"/>
      <c r="DPJ313"/>
      <c r="DPK313"/>
      <c r="DPL313"/>
      <c r="DPM313"/>
      <c r="DPN313"/>
      <c r="DPO313"/>
      <c r="DPP313"/>
      <c r="DPQ313"/>
      <c r="DPR313"/>
      <c r="DPS313"/>
      <c r="DPT313"/>
      <c r="DPU313"/>
      <c r="DPV313"/>
      <c r="DPW313"/>
      <c r="DPX313"/>
      <c r="DPY313"/>
      <c r="DPZ313"/>
      <c r="DQA313"/>
      <c r="DQB313"/>
      <c r="DQC313"/>
      <c r="DQD313"/>
      <c r="DQE313"/>
      <c r="DQF313"/>
      <c r="DQG313"/>
      <c r="DQH313"/>
      <c r="DQI313"/>
      <c r="DQJ313"/>
      <c r="DQK313"/>
      <c r="DQL313"/>
      <c r="DQM313"/>
      <c r="DQN313"/>
      <c r="DQO313"/>
      <c r="DQP313"/>
      <c r="DQQ313"/>
      <c r="DQR313"/>
      <c r="DQS313"/>
      <c r="DQT313"/>
      <c r="DQU313"/>
      <c r="DQV313"/>
      <c r="DQW313"/>
      <c r="DQX313"/>
      <c r="DQY313"/>
      <c r="DQZ313"/>
      <c r="DRA313"/>
      <c r="DRB313"/>
      <c r="DRC313"/>
      <c r="DRD313"/>
      <c r="DRE313"/>
      <c r="DRF313"/>
      <c r="DRG313"/>
      <c r="DRH313"/>
      <c r="DRI313"/>
      <c r="DRJ313"/>
      <c r="DRK313"/>
      <c r="DRL313"/>
      <c r="DRM313"/>
      <c r="DRN313"/>
      <c r="DRO313"/>
      <c r="DRP313"/>
      <c r="DRQ313"/>
      <c r="DRR313"/>
      <c r="DRS313"/>
      <c r="DRT313"/>
      <c r="DRU313"/>
      <c r="DRV313"/>
      <c r="DRW313"/>
      <c r="DRX313"/>
      <c r="DRY313"/>
      <c r="DRZ313"/>
      <c r="DSA313"/>
      <c r="DSB313"/>
      <c r="DSC313"/>
      <c r="DSD313"/>
      <c r="DSE313"/>
      <c r="DSF313"/>
      <c r="DSG313"/>
      <c r="DSH313"/>
      <c r="DSI313"/>
      <c r="DSJ313"/>
      <c r="DSK313"/>
      <c r="DSL313"/>
      <c r="DSM313"/>
      <c r="DSN313"/>
      <c r="DSO313"/>
      <c r="DSP313"/>
      <c r="DSQ313"/>
      <c r="DSR313"/>
      <c r="DSS313"/>
      <c r="DST313"/>
      <c r="DSU313"/>
      <c r="DSV313"/>
      <c r="DSW313"/>
      <c r="DSX313"/>
      <c r="DSY313"/>
      <c r="DSZ313"/>
      <c r="DTA313"/>
      <c r="DTB313"/>
      <c r="DTC313"/>
      <c r="DTD313"/>
      <c r="DTE313"/>
      <c r="DTF313"/>
      <c r="DTG313"/>
      <c r="DTH313"/>
      <c r="DTI313"/>
      <c r="DTJ313"/>
      <c r="DTK313"/>
      <c r="DTL313"/>
      <c r="DTM313"/>
      <c r="DTN313"/>
      <c r="DTO313"/>
      <c r="DTP313"/>
      <c r="DTQ313"/>
      <c r="DTR313"/>
      <c r="DTS313"/>
      <c r="DTT313"/>
      <c r="DTU313"/>
      <c r="DTV313"/>
      <c r="DTW313"/>
      <c r="DTX313"/>
      <c r="DTY313"/>
      <c r="DTZ313"/>
      <c r="DUA313"/>
      <c r="DUB313"/>
      <c r="DUC313"/>
      <c r="DUD313"/>
      <c r="DUE313"/>
      <c r="DUF313"/>
      <c r="DUG313"/>
      <c r="DUH313"/>
      <c r="DUI313"/>
      <c r="DUJ313"/>
      <c r="DUK313"/>
      <c r="DUL313"/>
      <c r="DUM313"/>
      <c r="DUN313"/>
      <c r="DUO313"/>
      <c r="DUP313"/>
      <c r="DUQ313"/>
      <c r="DUR313"/>
      <c r="DUS313"/>
      <c r="DUT313"/>
      <c r="DUU313"/>
      <c r="DUV313"/>
      <c r="DUW313"/>
      <c r="DUX313"/>
      <c r="DUY313"/>
      <c r="DUZ313"/>
      <c r="DVA313"/>
      <c r="DVB313"/>
      <c r="DVC313"/>
      <c r="DVD313"/>
      <c r="DVE313"/>
      <c r="DVF313"/>
      <c r="DVG313"/>
      <c r="DVH313"/>
      <c r="DVI313"/>
      <c r="DVJ313"/>
      <c r="DVK313"/>
      <c r="DVL313"/>
      <c r="DVM313"/>
      <c r="DVN313"/>
      <c r="DVO313"/>
      <c r="DVP313"/>
      <c r="DVQ313"/>
      <c r="DVR313"/>
      <c r="DVS313"/>
      <c r="DVT313"/>
      <c r="DVU313"/>
      <c r="DVV313"/>
      <c r="DVW313"/>
      <c r="DVX313"/>
      <c r="DVY313"/>
      <c r="DVZ313"/>
      <c r="DWA313"/>
      <c r="DWB313"/>
      <c r="DWC313"/>
      <c r="DWD313"/>
      <c r="DWE313"/>
      <c r="DWF313"/>
      <c r="DWG313"/>
      <c r="DWH313"/>
      <c r="DWI313"/>
      <c r="DWJ313"/>
      <c r="DWK313"/>
      <c r="DWL313"/>
      <c r="DWM313"/>
      <c r="DWN313"/>
      <c r="DWO313"/>
      <c r="DWP313"/>
      <c r="DWQ313"/>
      <c r="DWR313"/>
      <c r="DWS313"/>
      <c r="DWT313"/>
      <c r="DWU313"/>
      <c r="DWV313"/>
      <c r="DWW313"/>
      <c r="DWX313"/>
      <c r="DWY313"/>
      <c r="DWZ313"/>
      <c r="DXA313"/>
      <c r="DXB313"/>
      <c r="DXC313"/>
      <c r="DXD313"/>
      <c r="DXE313"/>
      <c r="DXF313"/>
      <c r="DXG313"/>
      <c r="DXH313"/>
      <c r="DXI313"/>
      <c r="DXJ313"/>
      <c r="DXK313"/>
      <c r="DXL313"/>
      <c r="DXM313"/>
      <c r="DXN313"/>
      <c r="DXO313"/>
      <c r="DXP313"/>
      <c r="DXQ313"/>
      <c r="DXR313"/>
      <c r="DXS313"/>
      <c r="DXT313"/>
      <c r="DXU313"/>
      <c r="DXV313"/>
      <c r="DXW313"/>
      <c r="DXX313"/>
      <c r="DXY313"/>
      <c r="DXZ313"/>
      <c r="DYA313"/>
      <c r="DYB313"/>
      <c r="DYC313"/>
      <c r="DYD313"/>
      <c r="DYE313"/>
      <c r="DYF313"/>
      <c r="DYG313"/>
      <c r="DYH313"/>
      <c r="DYI313"/>
      <c r="DYJ313"/>
      <c r="DYK313"/>
      <c r="DYL313"/>
      <c r="DYM313"/>
      <c r="DYN313"/>
      <c r="DYO313"/>
      <c r="DYP313"/>
      <c r="DYQ313"/>
      <c r="DYR313"/>
      <c r="DYS313"/>
      <c r="DYT313"/>
      <c r="DYU313"/>
      <c r="DYV313"/>
      <c r="DYW313"/>
      <c r="DYX313"/>
      <c r="DYY313"/>
      <c r="DYZ313"/>
      <c r="DZA313"/>
      <c r="DZB313"/>
      <c r="DZC313"/>
      <c r="DZD313"/>
      <c r="DZE313"/>
      <c r="DZF313"/>
      <c r="DZG313"/>
      <c r="DZH313"/>
      <c r="DZI313"/>
      <c r="DZJ313"/>
      <c r="DZK313"/>
      <c r="DZL313"/>
      <c r="DZM313"/>
      <c r="DZN313"/>
      <c r="DZO313"/>
      <c r="DZP313"/>
      <c r="DZQ313"/>
      <c r="DZR313"/>
      <c r="DZS313"/>
      <c r="DZT313"/>
      <c r="DZU313"/>
      <c r="DZV313"/>
      <c r="DZW313"/>
      <c r="DZX313"/>
      <c r="DZY313"/>
      <c r="DZZ313"/>
      <c r="EAA313"/>
      <c r="EAB313"/>
      <c r="EAC313"/>
      <c r="EAD313"/>
      <c r="EAE313"/>
      <c r="EAF313"/>
      <c r="EAG313"/>
      <c r="EAH313"/>
      <c r="EAI313"/>
      <c r="EAJ313"/>
      <c r="EAK313"/>
      <c r="EAL313"/>
      <c r="EAM313"/>
      <c r="EAN313"/>
      <c r="EAO313"/>
      <c r="EAP313"/>
      <c r="EAQ313"/>
      <c r="EAR313"/>
      <c r="EAS313"/>
      <c r="EAT313"/>
      <c r="EAU313"/>
      <c r="EAV313"/>
      <c r="EAW313"/>
      <c r="EAX313"/>
      <c r="EAY313"/>
      <c r="EAZ313"/>
      <c r="EBA313"/>
      <c r="EBB313"/>
      <c r="EBC313"/>
      <c r="EBD313"/>
      <c r="EBE313"/>
      <c r="EBF313"/>
      <c r="EBG313"/>
      <c r="EBH313"/>
      <c r="EBI313"/>
      <c r="EBJ313"/>
      <c r="EBK313"/>
      <c r="EBL313"/>
      <c r="EBM313"/>
      <c r="EBN313"/>
      <c r="EBO313"/>
      <c r="EBP313"/>
      <c r="EBQ313"/>
      <c r="EBR313"/>
      <c r="EBS313"/>
      <c r="EBT313"/>
      <c r="EBU313"/>
      <c r="EBV313"/>
      <c r="EBW313"/>
      <c r="EBX313"/>
      <c r="EBY313"/>
      <c r="EBZ313"/>
      <c r="ECA313"/>
      <c r="ECB313"/>
      <c r="ECC313"/>
      <c r="ECD313"/>
      <c r="ECE313"/>
      <c r="ECF313"/>
      <c r="ECG313"/>
      <c r="ECH313"/>
      <c r="ECI313"/>
      <c r="ECJ313"/>
      <c r="ECK313"/>
      <c r="ECL313"/>
      <c r="ECM313"/>
      <c r="ECN313"/>
      <c r="ECO313"/>
      <c r="ECP313"/>
      <c r="ECQ313"/>
      <c r="ECR313"/>
      <c r="ECS313"/>
      <c r="ECT313"/>
      <c r="ECU313"/>
      <c r="ECV313"/>
      <c r="ECW313"/>
      <c r="ECX313"/>
      <c r="ECY313"/>
      <c r="ECZ313"/>
      <c r="EDA313"/>
      <c r="EDB313"/>
      <c r="EDC313"/>
      <c r="EDD313"/>
      <c r="EDE313"/>
      <c r="EDF313"/>
      <c r="EDG313"/>
      <c r="EDH313"/>
      <c r="EDI313"/>
      <c r="EDJ313"/>
      <c r="EDK313"/>
      <c r="EDL313"/>
      <c r="EDM313"/>
      <c r="EDN313"/>
      <c r="EDO313"/>
      <c r="EDP313"/>
      <c r="EDQ313"/>
      <c r="EDR313"/>
      <c r="EDS313"/>
      <c r="EDT313"/>
      <c r="EDU313"/>
      <c r="EDV313"/>
      <c r="EDW313"/>
      <c r="EDX313"/>
      <c r="EDY313"/>
      <c r="EDZ313"/>
      <c r="EEA313"/>
      <c r="EEB313"/>
      <c r="EEC313"/>
      <c r="EED313"/>
      <c r="EEE313"/>
      <c r="EEF313"/>
      <c r="EEG313"/>
      <c r="EEH313"/>
      <c r="EEI313"/>
      <c r="EEJ313"/>
      <c r="EEK313"/>
      <c r="EEL313"/>
      <c r="EEM313"/>
      <c r="EEN313"/>
      <c r="EEO313"/>
      <c r="EEP313"/>
      <c r="EEQ313"/>
      <c r="EER313"/>
      <c r="EES313"/>
      <c r="EET313"/>
      <c r="EEU313"/>
      <c r="EEV313"/>
      <c r="EEW313"/>
      <c r="EEX313"/>
      <c r="EEY313"/>
      <c r="EEZ313"/>
      <c r="EFA313"/>
      <c r="EFB313"/>
      <c r="EFC313"/>
      <c r="EFD313"/>
      <c r="EFE313"/>
      <c r="EFF313"/>
      <c r="EFG313"/>
      <c r="EFH313"/>
      <c r="EFI313"/>
      <c r="EFJ313"/>
      <c r="EFK313"/>
      <c r="EFL313"/>
      <c r="EFM313"/>
      <c r="EFN313"/>
      <c r="EFO313"/>
      <c r="EFP313"/>
      <c r="EFQ313"/>
      <c r="EFR313"/>
      <c r="EFS313"/>
      <c r="EFT313"/>
      <c r="EFU313"/>
      <c r="EFV313"/>
      <c r="EFW313"/>
      <c r="EFX313"/>
      <c r="EFY313"/>
      <c r="EFZ313"/>
      <c r="EGA313"/>
      <c r="EGB313"/>
      <c r="EGC313"/>
      <c r="EGD313"/>
      <c r="EGE313"/>
      <c r="EGF313"/>
      <c r="EGG313"/>
      <c r="EGH313"/>
      <c r="EGI313"/>
      <c r="EGJ313"/>
      <c r="EGK313"/>
      <c r="EGL313"/>
      <c r="EGM313"/>
      <c r="EGN313"/>
      <c r="EGO313"/>
      <c r="EGP313"/>
      <c r="EGQ313"/>
      <c r="EGR313"/>
      <c r="EGS313"/>
      <c r="EGT313"/>
      <c r="EGU313"/>
      <c r="EGV313"/>
      <c r="EGW313"/>
      <c r="EGX313"/>
      <c r="EGY313"/>
      <c r="EGZ313"/>
      <c r="EHA313"/>
      <c r="EHB313"/>
      <c r="EHC313"/>
      <c r="EHD313"/>
      <c r="EHE313"/>
      <c r="EHF313"/>
      <c r="EHG313"/>
      <c r="EHH313"/>
      <c r="EHI313"/>
      <c r="EHJ313"/>
      <c r="EHK313"/>
      <c r="EHL313"/>
      <c r="EHM313"/>
      <c r="EHN313"/>
      <c r="EHO313"/>
      <c r="EHP313"/>
      <c r="EHQ313"/>
      <c r="EHR313"/>
      <c r="EHS313"/>
      <c r="EHT313"/>
      <c r="EHU313"/>
      <c r="EHV313"/>
      <c r="EHW313"/>
      <c r="EHX313"/>
      <c r="EHY313"/>
      <c r="EHZ313"/>
      <c r="EIA313"/>
      <c r="EIB313"/>
      <c r="EIC313"/>
      <c r="EID313"/>
      <c r="EIE313"/>
      <c r="EIF313"/>
      <c r="EIG313"/>
      <c r="EIH313"/>
      <c r="EII313"/>
      <c r="EIJ313"/>
      <c r="EIK313"/>
      <c r="EIL313"/>
      <c r="EIM313"/>
      <c r="EIN313"/>
      <c r="EIO313"/>
      <c r="EIP313"/>
      <c r="EIQ313"/>
      <c r="EIR313"/>
      <c r="EIS313"/>
      <c r="EIT313"/>
      <c r="EIU313"/>
      <c r="EIV313"/>
      <c r="EIW313"/>
      <c r="EIX313"/>
      <c r="EIY313"/>
      <c r="EIZ313"/>
      <c r="EJA313"/>
      <c r="EJB313"/>
      <c r="EJC313"/>
      <c r="EJD313"/>
      <c r="EJE313"/>
      <c r="EJF313"/>
      <c r="EJG313"/>
      <c r="EJH313"/>
      <c r="EJI313"/>
      <c r="EJJ313"/>
      <c r="EJK313"/>
      <c r="EJL313"/>
      <c r="EJM313"/>
      <c r="EJN313"/>
      <c r="EJO313"/>
      <c r="EJP313"/>
      <c r="EJQ313"/>
      <c r="EJR313"/>
      <c r="EJS313"/>
      <c r="EJT313"/>
      <c r="EJU313"/>
      <c r="EJV313"/>
      <c r="EJW313"/>
      <c r="EJX313"/>
      <c r="EJY313"/>
      <c r="EJZ313"/>
      <c r="EKA313"/>
      <c r="EKB313"/>
      <c r="EKC313"/>
      <c r="EKD313"/>
      <c r="EKE313"/>
      <c r="EKF313"/>
      <c r="EKG313"/>
      <c r="EKH313"/>
      <c r="EKI313"/>
      <c r="EKJ313"/>
      <c r="EKK313"/>
      <c r="EKL313"/>
      <c r="EKM313"/>
      <c r="EKN313"/>
      <c r="EKO313"/>
      <c r="EKP313"/>
      <c r="EKQ313"/>
      <c r="EKR313"/>
      <c r="EKS313"/>
      <c r="EKT313"/>
      <c r="EKU313"/>
      <c r="EKV313"/>
      <c r="EKW313"/>
      <c r="EKX313"/>
      <c r="EKY313"/>
      <c r="EKZ313"/>
      <c r="ELA313"/>
      <c r="ELB313"/>
      <c r="ELC313"/>
      <c r="ELD313"/>
      <c r="ELE313"/>
      <c r="ELF313"/>
      <c r="ELG313"/>
      <c r="ELH313"/>
      <c r="ELI313"/>
      <c r="ELJ313"/>
      <c r="ELK313"/>
      <c r="ELL313"/>
      <c r="ELM313"/>
      <c r="ELN313"/>
      <c r="ELO313"/>
      <c r="ELP313"/>
      <c r="ELQ313"/>
      <c r="ELR313"/>
      <c r="ELS313"/>
      <c r="ELT313"/>
      <c r="ELU313"/>
      <c r="ELV313"/>
      <c r="ELW313"/>
      <c r="ELX313"/>
      <c r="ELY313"/>
      <c r="ELZ313"/>
      <c r="EMA313"/>
      <c r="EMB313"/>
      <c r="EMC313"/>
      <c r="EMD313"/>
      <c r="EME313"/>
      <c r="EMF313"/>
      <c r="EMG313"/>
      <c r="EMH313"/>
      <c r="EMI313"/>
      <c r="EMJ313"/>
      <c r="EMK313"/>
      <c r="EML313"/>
      <c r="EMM313"/>
      <c r="EMN313"/>
      <c r="EMO313"/>
      <c r="EMP313"/>
      <c r="EMQ313"/>
      <c r="EMR313"/>
      <c r="EMS313"/>
      <c r="EMT313"/>
      <c r="EMU313"/>
      <c r="EMV313"/>
      <c r="EMW313"/>
      <c r="EMX313"/>
      <c r="EMY313"/>
      <c r="EMZ313"/>
      <c r="ENA313"/>
      <c r="ENB313"/>
      <c r="ENC313"/>
      <c r="END313"/>
      <c r="ENE313"/>
      <c r="ENF313"/>
      <c r="ENG313"/>
      <c r="ENH313"/>
      <c r="ENI313"/>
      <c r="ENJ313"/>
      <c r="ENK313"/>
      <c r="ENL313"/>
      <c r="ENM313"/>
      <c r="ENN313"/>
      <c r="ENO313"/>
      <c r="ENP313"/>
      <c r="ENQ313"/>
      <c r="ENR313"/>
      <c r="ENS313"/>
      <c r="ENT313"/>
      <c r="ENU313"/>
      <c r="ENV313"/>
      <c r="ENW313"/>
      <c r="ENX313"/>
      <c r="ENY313"/>
      <c r="ENZ313"/>
      <c r="EOA313"/>
      <c r="EOB313"/>
      <c r="EOC313"/>
      <c r="EOD313"/>
      <c r="EOE313"/>
      <c r="EOF313"/>
      <c r="EOG313"/>
      <c r="EOH313"/>
      <c r="EOI313"/>
      <c r="EOJ313"/>
      <c r="EOK313"/>
      <c r="EOL313"/>
      <c r="EOM313"/>
      <c r="EON313"/>
      <c r="EOO313"/>
      <c r="EOP313"/>
      <c r="EOQ313"/>
      <c r="EOR313"/>
      <c r="EOS313"/>
      <c r="EOT313"/>
      <c r="EOU313"/>
      <c r="EOV313"/>
      <c r="EOW313"/>
      <c r="EOX313"/>
      <c r="EOY313"/>
      <c r="EOZ313"/>
      <c r="EPA313"/>
      <c r="EPB313"/>
      <c r="EPC313"/>
      <c r="EPD313"/>
      <c r="EPE313"/>
      <c r="EPF313"/>
      <c r="EPG313"/>
      <c r="EPH313"/>
      <c r="EPI313"/>
      <c r="EPJ313"/>
      <c r="EPK313"/>
      <c r="EPL313"/>
      <c r="EPM313"/>
      <c r="EPN313"/>
      <c r="EPO313"/>
      <c r="EPP313"/>
      <c r="EPQ313"/>
      <c r="EPR313"/>
      <c r="EPS313"/>
      <c r="EPT313"/>
      <c r="EPU313"/>
      <c r="EPV313"/>
      <c r="EPW313"/>
      <c r="EPX313"/>
      <c r="EPY313"/>
      <c r="EPZ313"/>
      <c r="EQA313"/>
      <c r="EQB313"/>
      <c r="EQC313"/>
      <c r="EQD313"/>
      <c r="EQE313"/>
      <c r="EQF313"/>
      <c r="EQG313"/>
      <c r="EQH313"/>
      <c r="EQI313"/>
      <c r="EQJ313"/>
      <c r="EQK313"/>
      <c r="EQL313"/>
      <c r="EQM313"/>
      <c r="EQN313"/>
      <c r="EQO313"/>
      <c r="EQP313"/>
      <c r="EQQ313"/>
      <c r="EQR313"/>
      <c r="EQS313"/>
      <c r="EQT313"/>
      <c r="EQU313"/>
      <c r="EQV313"/>
      <c r="EQW313"/>
      <c r="EQX313"/>
      <c r="EQY313"/>
      <c r="EQZ313"/>
      <c r="ERA313"/>
      <c r="ERB313"/>
      <c r="ERC313"/>
      <c r="ERD313"/>
      <c r="ERE313"/>
      <c r="ERF313"/>
      <c r="ERG313"/>
      <c r="ERH313"/>
      <c r="ERI313"/>
      <c r="ERJ313"/>
      <c r="ERK313"/>
      <c r="ERL313"/>
      <c r="ERM313"/>
      <c r="ERN313"/>
      <c r="ERO313"/>
      <c r="ERP313"/>
      <c r="ERQ313"/>
      <c r="ERR313"/>
      <c r="ERS313"/>
      <c r="ERT313"/>
      <c r="ERU313"/>
      <c r="ERV313"/>
      <c r="ERW313"/>
      <c r="ERX313"/>
      <c r="ERY313"/>
      <c r="ERZ313"/>
      <c r="ESA313"/>
      <c r="ESB313"/>
      <c r="ESC313"/>
      <c r="ESD313"/>
      <c r="ESE313"/>
      <c r="ESF313"/>
      <c r="ESG313"/>
      <c r="ESH313"/>
      <c r="ESI313"/>
      <c r="ESJ313"/>
      <c r="ESK313"/>
      <c r="ESL313"/>
      <c r="ESM313"/>
      <c r="ESN313"/>
      <c r="ESO313"/>
      <c r="ESP313"/>
      <c r="ESQ313"/>
      <c r="ESR313"/>
      <c r="ESS313"/>
      <c r="EST313"/>
      <c r="ESU313"/>
      <c r="ESV313"/>
      <c r="ESW313"/>
      <c r="ESX313"/>
      <c r="ESY313"/>
      <c r="ESZ313"/>
      <c r="ETA313"/>
      <c r="ETB313"/>
      <c r="ETC313"/>
      <c r="ETD313"/>
      <c r="ETE313"/>
      <c r="ETF313"/>
      <c r="ETG313"/>
      <c r="ETH313"/>
      <c r="ETI313"/>
      <c r="ETJ313"/>
      <c r="ETK313"/>
      <c r="ETL313"/>
      <c r="ETM313"/>
      <c r="ETN313"/>
      <c r="ETO313"/>
      <c r="ETP313"/>
      <c r="ETQ313"/>
      <c r="ETR313"/>
      <c r="ETS313"/>
      <c r="ETT313"/>
      <c r="ETU313"/>
      <c r="ETV313"/>
      <c r="ETW313"/>
      <c r="ETX313"/>
      <c r="ETY313"/>
      <c r="ETZ313"/>
      <c r="EUA313"/>
      <c r="EUB313"/>
      <c r="EUC313"/>
      <c r="EUD313"/>
      <c r="EUE313"/>
      <c r="EUF313"/>
      <c r="EUG313"/>
      <c r="EUH313"/>
      <c r="EUI313"/>
      <c r="EUJ313"/>
      <c r="EUK313"/>
      <c r="EUL313"/>
      <c r="EUM313"/>
      <c r="EUN313"/>
      <c r="EUO313"/>
      <c r="EUP313"/>
      <c r="EUQ313"/>
      <c r="EUR313"/>
      <c r="EUS313"/>
      <c r="EUT313"/>
      <c r="EUU313"/>
      <c r="EUV313"/>
      <c r="EUW313"/>
      <c r="EUX313"/>
      <c r="EUY313"/>
      <c r="EUZ313"/>
      <c r="EVA313"/>
      <c r="EVB313"/>
      <c r="EVC313"/>
      <c r="EVD313"/>
      <c r="EVE313"/>
      <c r="EVF313"/>
      <c r="EVG313"/>
      <c r="EVH313"/>
      <c r="EVI313"/>
      <c r="EVJ313"/>
      <c r="EVK313"/>
      <c r="EVL313"/>
      <c r="EVM313"/>
      <c r="EVN313"/>
      <c r="EVO313"/>
      <c r="EVP313"/>
      <c r="EVQ313"/>
      <c r="EVR313"/>
      <c r="EVS313"/>
      <c r="EVT313"/>
      <c r="EVU313"/>
      <c r="EVV313"/>
      <c r="EVW313"/>
      <c r="EVX313"/>
      <c r="EVY313"/>
      <c r="EVZ313"/>
      <c r="EWA313"/>
      <c r="EWB313"/>
      <c r="EWC313"/>
      <c r="EWD313"/>
      <c r="EWE313"/>
      <c r="EWF313"/>
      <c r="EWG313"/>
      <c r="EWH313"/>
      <c r="EWI313"/>
      <c r="EWJ313"/>
      <c r="EWK313"/>
      <c r="EWL313"/>
      <c r="EWM313"/>
      <c r="EWN313"/>
      <c r="EWO313"/>
      <c r="EWP313"/>
      <c r="EWQ313"/>
      <c r="EWR313"/>
      <c r="EWS313"/>
      <c r="EWT313"/>
      <c r="EWU313"/>
      <c r="EWV313"/>
      <c r="EWW313"/>
      <c r="EWX313"/>
      <c r="EWY313"/>
      <c r="EWZ313"/>
      <c r="EXA313"/>
      <c r="EXB313"/>
      <c r="EXC313"/>
      <c r="EXD313"/>
      <c r="EXE313"/>
      <c r="EXF313"/>
      <c r="EXG313"/>
      <c r="EXH313"/>
      <c r="EXI313"/>
      <c r="EXJ313"/>
      <c r="EXK313"/>
      <c r="EXL313"/>
      <c r="EXM313"/>
      <c r="EXN313"/>
      <c r="EXO313"/>
      <c r="EXP313"/>
      <c r="EXQ313"/>
      <c r="EXR313"/>
      <c r="EXS313"/>
      <c r="EXT313"/>
      <c r="EXU313"/>
      <c r="EXV313"/>
      <c r="EXW313"/>
      <c r="EXX313"/>
      <c r="EXY313"/>
      <c r="EXZ313"/>
      <c r="EYA313"/>
      <c r="EYB313"/>
      <c r="EYC313"/>
      <c r="EYD313"/>
      <c r="EYE313"/>
      <c r="EYF313"/>
      <c r="EYG313"/>
      <c r="EYH313"/>
      <c r="EYI313"/>
      <c r="EYJ313"/>
      <c r="EYK313"/>
      <c r="EYL313"/>
      <c r="EYM313"/>
      <c r="EYN313"/>
      <c r="EYO313"/>
      <c r="EYP313"/>
      <c r="EYQ313"/>
      <c r="EYR313"/>
      <c r="EYS313"/>
      <c r="EYT313"/>
      <c r="EYU313"/>
      <c r="EYV313"/>
      <c r="EYW313"/>
      <c r="EYX313"/>
      <c r="EYY313"/>
      <c r="EYZ313"/>
      <c r="EZA313"/>
      <c r="EZB313"/>
      <c r="EZC313"/>
      <c r="EZD313"/>
      <c r="EZE313"/>
      <c r="EZF313"/>
      <c r="EZG313"/>
      <c r="EZH313"/>
      <c r="EZI313"/>
      <c r="EZJ313"/>
      <c r="EZK313"/>
      <c r="EZL313"/>
      <c r="EZM313"/>
      <c r="EZN313"/>
      <c r="EZO313"/>
      <c r="EZP313"/>
      <c r="EZQ313"/>
      <c r="EZR313"/>
      <c r="EZS313"/>
      <c r="EZT313"/>
      <c r="EZU313"/>
      <c r="EZV313"/>
      <c r="EZW313"/>
      <c r="EZX313"/>
      <c r="EZY313"/>
      <c r="EZZ313"/>
      <c r="FAA313"/>
      <c r="FAB313"/>
      <c r="FAC313"/>
      <c r="FAD313"/>
      <c r="FAE313"/>
      <c r="FAF313"/>
      <c r="FAG313"/>
      <c r="FAH313"/>
      <c r="FAI313"/>
      <c r="FAJ313"/>
      <c r="FAK313"/>
      <c r="FAL313"/>
      <c r="FAM313"/>
      <c r="FAN313"/>
      <c r="FAO313"/>
      <c r="FAP313"/>
      <c r="FAQ313"/>
      <c r="FAR313"/>
      <c r="FAS313"/>
      <c r="FAT313"/>
      <c r="FAU313"/>
      <c r="FAV313"/>
      <c r="FAW313"/>
      <c r="FAX313"/>
      <c r="FAY313"/>
      <c r="FAZ313"/>
      <c r="FBA313"/>
      <c r="FBB313"/>
      <c r="FBC313"/>
      <c r="FBD313"/>
      <c r="FBE313"/>
      <c r="FBF313"/>
      <c r="FBG313"/>
      <c r="FBH313"/>
      <c r="FBI313"/>
      <c r="FBJ313"/>
      <c r="FBK313"/>
      <c r="FBL313"/>
      <c r="FBM313"/>
      <c r="FBN313"/>
      <c r="FBO313"/>
      <c r="FBP313"/>
      <c r="FBQ313"/>
      <c r="FBR313"/>
      <c r="FBS313"/>
      <c r="FBT313"/>
      <c r="FBU313"/>
      <c r="FBV313"/>
      <c r="FBW313"/>
      <c r="FBX313"/>
      <c r="FBY313"/>
      <c r="FBZ313"/>
      <c r="FCA313"/>
      <c r="FCB313"/>
      <c r="FCC313"/>
      <c r="FCD313"/>
      <c r="FCE313"/>
      <c r="FCF313"/>
      <c r="FCG313"/>
      <c r="FCH313"/>
      <c r="FCI313"/>
      <c r="FCJ313"/>
      <c r="FCK313"/>
      <c r="FCL313"/>
      <c r="FCM313"/>
      <c r="FCN313"/>
      <c r="FCO313"/>
      <c r="FCP313"/>
      <c r="FCQ313"/>
      <c r="FCR313"/>
      <c r="FCS313"/>
      <c r="FCT313"/>
      <c r="FCU313"/>
      <c r="FCV313"/>
      <c r="FCW313"/>
      <c r="FCX313"/>
      <c r="FCY313"/>
      <c r="FCZ313"/>
      <c r="FDA313"/>
      <c r="FDB313"/>
      <c r="FDC313"/>
      <c r="FDD313"/>
      <c r="FDE313"/>
      <c r="FDF313"/>
      <c r="FDG313"/>
      <c r="FDH313"/>
      <c r="FDI313"/>
      <c r="FDJ313"/>
      <c r="FDK313"/>
      <c r="FDL313"/>
      <c r="FDM313"/>
      <c r="FDN313"/>
      <c r="FDO313"/>
      <c r="FDP313"/>
      <c r="FDQ313"/>
      <c r="FDR313"/>
      <c r="FDS313"/>
      <c r="FDT313"/>
      <c r="FDU313"/>
      <c r="FDV313"/>
      <c r="FDW313"/>
      <c r="FDX313"/>
      <c r="FDY313"/>
      <c r="FDZ313"/>
      <c r="FEA313"/>
      <c r="FEB313"/>
      <c r="FEC313"/>
      <c r="FED313"/>
      <c r="FEE313"/>
      <c r="FEF313"/>
      <c r="FEG313"/>
      <c r="FEH313"/>
      <c r="FEI313"/>
      <c r="FEJ313"/>
      <c r="FEK313"/>
      <c r="FEL313"/>
      <c r="FEM313"/>
      <c r="FEN313"/>
      <c r="FEO313"/>
      <c r="FEP313"/>
      <c r="FEQ313"/>
      <c r="FER313"/>
      <c r="FES313"/>
      <c r="FET313"/>
      <c r="FEU313"/>
      <c r="FEV313"/>
      <c r="FEW313"/>
      <c r="FEX313"/>
      <c r="FEY313"/>
      <c r="FEZ313"/>
      <c r="FFA313"/>
      <c r="FFB313"/>
      <c r="FFC313"/>
      <c r="FFD313"/>
      <c r="FFE313"/>
      <c r="FFF313"/>
      <c r="FFG313"/>
      <c r="FFH313"/>
      <c r="FFI313"/>
      <c r="FFJ313"/>
      <c r="FFK313"/>
      <c r="FFL313"/>
      <c r="FFM313"/>
      <c r="FFN313"/>
      <c r="FFO313"/>
      <c r="FFP313"/>
      <c r="FFQ313"/>
      <c r="FFR313"/>
      <c r="FFS313"/>
      <c r="FFT313"/>
      <c r="FFU313"/>
      <c r="FFV313"/>
      <c r="FFW313"/>
      <c r="FFX313"/>
      <c r="FFY313"/>
      <c r="FFZ313"/>
      <c r="FGA313"/>
      <c r="FGB313"/>
      <c r="FGC313"/>
      <c r="FGD313"/>
      <c r="FGE313"/>
      <c r="FGF313"/>
      <c r="FGG313"/>
      <c r="FGH313"/>
      <c r="FGI313"/>
      <c r="FGJ313"/>
      <c r="FGK313"/>
      <c r="FGL313"/>
      <c r="FGM313"/>
      <c r="FGN313"/>
      <c r="FGO313"/>
      <c r="FGP313"/>
      <c r="FGQ313"/>
      <c r="FGR313"/>
      <c r="FGS313"/>
      <c r="FGT313"/>
      <c r="FGU313"/>
      <c r="FGV313"/>
      <c r="FGW313"/>
      <c r="FGX313"/>
      <c r="FGY313"/>
      <c r="FGZ313"/>
      <c r="FHA313"/>
      <c r="FHB313"/>
      <c r="FHC313"/>
      <c r="FHD313"/>
      <c r="FHE313"/>
      <c r="FHF313"/>
      <c r="FHG313"/>
      <c r="FHH313"/>
      <c r="FHI313"/>
      <c r="FHJ313"/>
      <c r="FHK313"/>
      <c r="FHL313"/>
      <c r="FHM313"/>
      <c r="FHN313"/>
      <c r="FHO313"/>
      <c r="FHP313"/>
      <c r="FHQ313"/>
      <c r="FHR313"/>
      <c r="FHS313"/>
      <c r="FHT313"/>
      <c r="FHU313"/>
      <c r="FHV313"/>
      <c r="FHW313"/>
      <c r="FHX313"/>
      <c r="FHY313"/>
      <c r="FHZ313"/>
      <c r="FIA313"/>
      <c r="FIB313"/>
      <c r="FIC313"/>
      <c r="FID313"/>
      <c r="FIE313"/>
      <c r="FIF313"/>
      <c r="FIG313"/>
      <c r="FIH313"/>
      <c r="FII313"/>
      <c r="FIJ313"/>
      <c r="FIK313"/>
      <c r="FIL313"/>
      <c r="FIM313"/>
      <c r="FIN313"/>
      <c r="FIO313"/>
      <c r="FIP313"/>
      <c r="FIQ313"/>
      <c r="FIR313"/>
      <c r="FIS313"/>
      <c r="FIT313"/>
      <c r="FIU313"/>
      <c r="FIV313"/>
      <c r="FIW313"/>
      <c r="FIX313"/>
      <c r="FIY313"/>
      <c r="FIZ313"/>
      <c r="FJA313"/>
      <c r="FJB313"/>
      <c r="FJC313"/>
      <c r="FJD313"/>
      <c r="FJE313"/>
      <c r="FJF313"/>
      <c r="FJG313"/>
      <c r="FJH313"/>
      <c r="FJI313"/>
      <c r="FJJ313"/>
      <c r="FJK313"/>
      <c r="FJL313"/>
      <c r="FJM313"/>
      <c r="FJN313"/>
      <c r="FJO313"/>
      <c r="FJP313"/>
      <c r="FJQ313"/>
      <c r="FJR313"/>
      <c r="FJS313"/>
      <c r="FJT313"/>
      <c r="FJU313"/>
      <c r="FJV313"/>
      <c r="FJW313"/>
      <c r="FJX313"/>
      <c r="FJY313"/>
      <c r="FJZ313"/>
      <c r="FKA313"/>
      <c r="FKB313"/>
      <c r="FKC313"/>
      <c r="FKD313"/>
      <c r="FKE313"/>
      <c r="FKF313"/>
      <c r="FKG313"/>
      <c r="FKH313"/>
      <c r="FKI313"/>
      <c r="FKJ313"/>
      <c r="FKK313"/>
      <c r="FKL313"/>
      <c r="FKM313"/>
      <c r="FKN313"/>
      <c r="FKO313"/>
      <c r="FKP313"/>
      <c r="FKQ313"/>
      <c r="FKR313"/>
      <c r="FKS313"/>
      <c r="FKT313"/>
      <c r="FKU313"/>
      <c r="FKV313"/>
      <c r="FKW313"/>
      <c r="FKX313"/>
      <c r="FKY313"/>
      <c r="FKZ313"/>
      <c r="FLA313"/>
      <c r="FLB313"/>
      <c r="FLC313"/>
      <c r="FLD313"/>
      <c r="FLE313"/>
      <c r="FLF313"/>
      <c r="FLG313"/>
      <c r="FLH313"/>
      <c r="FLI313"/>
      <c r="FLJ313"/>
      <c r="FLK313"/>
      <c r="FLL313"/>
      <c r="FLM313"/>
      <c r="FLN313"/>
      <c r="FLO313"/>
      <c r="FLP313"/>
      <c r="FLQ313"/>
      <c r="FLR313"/>
      <c r="FLS313"/>
      <c r="FLT313"/>
      <c r="FLU313"/>
      <c r="FLV313"/>
      <c r="FLW313"/>
      <c r="FLX313"/>
      <c r="FLY313"/>
      <c r="FLZ313"/>
      <c r="FMA313"/>
      <c r="FMB313"/>
      <c r="FMC313"/>
      <c r="FMD313"/>
      <c r="FME313"/>
      <c r="FMF313"/>
      <c r="FMG313"/>
      <c r="FMH313"/>
      <c r="FMI313"/>
      <c r="FMJ313"/>
      <c r="FMK313"/>
      <c r="FML313"/>
      <c r="FMM313"/>
      <c r="FMN313"/>
      <c r="FMO313"/>
      <c r="FMP313"/>
      <c r="FMQ313"/>
      <c r="FMR313"/>
      <c r="FMS313"/>
      <c r="FMT313"/>
      <c r="FMU313"/>
      <c r="FMV313"/>
      <c r="FMW313"/>
      <c r="FMX313"/>
      <c r="FMY313"/>
      <c r="FMZ313"/>
      <c r="FNA313"/>
      <c r="FNB313"/>
      <c r="FNC313"/>
      <c r="FND313"/>
      <c r="FNE313"/>
      <c r="FNF313"/>
      <c r="FNG313"/>
      <c r="FNH313"/>
      <c r="FNI313"/>
      <c r="FNJ313"/>
      <c r="FNK313"/>
      <c r="FNL313"/>
      <c r="FNM313"/>
      <c r="FNN313"/>
      <c r="FNO313"/>
      <c r="FNP313"/>
      <c r="FNQ313"/>
      <c r="FNR313"/>
      <c r="FNS313"/>
      <c r="FNT313"/>
      <c r="FNU313"/>
      <c r="FNV313"/>
      <c r="FNW313"/>
      <c r="FNX313"/>
      <c r="FNY313"/>
      <c r="FNZ313"/>
      <c r="FOA313"/>
      <c r="FOB313"/>
      <c r="FOC313"/>
      <c r="FOD313"/>
      <c r="FOE313"/>
      <c r="FOF313"/>
      <c r="FOG313"/>
      <c r="FOH313"/>
      <c r="FOI313"/>
      <c r="FOJ313"/>
      <c r="FOK313"/>
      <c r="FOL313"/>
      <c r="FOM313"/>
      <c r="FON313"/>
      <c r="FOO313"/>
      <c r="FOP313"/>
      <c r="FOQ313"/>
      <c r="FOR313"/>
      <c r="FOS313"/>
      <c r="FOT313"/>
      <c r="FOU313"/>
      <c r="FOV313"/>
      <c r="FOW313"/>
      <c r="FOX313"/>
      <c r="FOY313"/>
      <c r="FOZ313"/>
      <c r="FPA313"/>
      <c r="FPB313"/>
      <c r="FPC313"/>
      <c r="FPD313"/>
      <c r="FPE313"/>
      <c r="FPF313"/>
      <c r="FPG313"/>
      <c r="FPH313"/>
      <c r="FPI313"/>
      <c r="FPJ313"/>
      <c r="FPK313"/>
      <c r="FPL313"/>
      <c r="FPM313"/>
      <c r="FPN313"/>
      <c r="FPO313"/>
      <c r="FPP313"/>
      <c r="FPQ313"/>
      <c r="FPR313"/>
      <c r="FPS313"/>
      <c r="FPT313"/>
      <c r="FPU313"/>
      <c r="FPV313"/>
      <c r="FPW313"/>
      <c r="FPX313"/>
      <c r="FPY313"/>
      <c r="FPZ313"/>
      <c r="FQA313"/>
      <c r="FQB313"/>
      <c r="FQC313"/>
      <c r="FQD313"/>
      <c r="FQE313"/>
      <c r="FQF313"/>
      <c r="FQG313"/>
      <c r="FQH313"/>
      <c r="FQI313"/>
      <c r="FQJ313"/>
      <c r="FQK313"/>
      <c r="FQL313"/>
      <c r="FQM313"/>
      <c r="FQN313"/>
      <c r="FQO313"/>
      <c r="FQP313"/>
      <c r="FQQ313"/>
      <c r="FQR313"/>
      <c r="FQS313"/>
      <c r="FQT313"/>
      <c r="FQU313"/>
      <c r="FQV313"/>
      <c r="FQW313"/>
      <c r="FQX313"/>
      <c r="FQY313"/>
      <c r="FQZ313"/>
      <c r="FRA313"/>
      <c r="FRB313"/>
      <c r="FRC313"/>
      <c r="FRD313"/>
      <c r="FRE313"/>
      <c r="FRF313"/>
      <c r="FRG313"/>
      <c r="FRH313"/>
      <c r="FRI313"/>
      <c r="FRJ313"/>
      <c r="FRK313"/>
      <c r="FRL313"/>
      <c r="FRM313"/>
      <c r="FRN313"/>
      <c r="FRO313"/>
      <c r="FRP313"/>
      <c r="FRQ313"/>
      <c r="FRR313"/>
      <c r="FRS313"/>
      <c r="FRT313"/>
      <c r="FRU313"/>
      <c r="FRV313"/>
      <c r="FRW313"/>
      <c r="FRX313"/>
      <c r="FRY313"/>
      <c r="FRZ313"/>
      <c r="FSA313"/>
      <c r="FSB313"/>
      <c r="FSC313"/>
      <c r="FSD313"/>
      <c r="FSE313"/>
      <c r="FSF313"/>
      <c r="FSG313"/>
      <c r="FSH313"/>
      <c r="FSI313"/>
      <c r="FSJ313"/>
      <c r="FSK313"/>
      <c r="FSL313"/>
      <c r="FSM313"/>
      <c r="FSN313"/>
      <c r="FSO313"/>
      <c r="FSP313"/>
      <c r="FSQ313"/>
      <c r="FSR313"/>
      <c r="FSS313"/>
      <c r="FST313"/>
      <c r="FSU313"/>
      <c r="FSV313"/>
      <c r="FSW313"/>
      <c r="FSX313"/>
      <c r="FSY313"/>
      <c r="FSZ313"/>
      <c r="FTA313"/>
      <c r="FTB313"/>
      <c r="FTC313"/>
      <c r="FTD313"/>
      <c r="FTE313"/>
      <c r="FTF313"/>
      <c r="FTG313"/>
      <c r="FTH313"/>
      <c r="FTI313"/>
      <c r="FTJ313"/>
      <c r="FTK313"/>
      <c r="FTL313"/>
      <c r="FTM313"/>
      <c r="FTN313"/>
      <c r="FTO313"/>
      <c r="FTP313"/>
      <c r="FTQ313"/>
      <c r="FTR313"/>
      <c r="FTS313"/>
      <c r="FTT313"/>
      <c r="FTU313"/>
      <c r="FTV313"/>
      <c r="FTW313"/>
      <c r="FTX313"/>
      <c r="FTY313"/>
      <c r="FTZ313"/>
      <c r="FUA313"/>
      <c r="FUB313"/>
      <c r="FUC313"/>
      <c r="FUD313"/>
      <c r="FUE313"/>
      <c r="FUF313"/>
      <c r="FUG313"/>
      <c r="FUH313"/>
      <c r="FUI313"/>
      <c r="FUJ313"/>
      <c r="FUK313"/>
      <c r="FUL313"/>
      <c r="FUM313"/>
      <c r="FUN313"/>
      <c r="FUO313"/>
      <c r="FUP313"/>
      <c r="FUQ313"/>
      <c r="FUR313"/>
      <c r="FUS313"/>
      <c r="FUT313"/>
      <c r="FUU313"/>
      <c r="FUV313"/>
      <c r="FUW313"/>
      <c r="FUX313"/>
      <c r="FUY313"/>
      <c r="FUZ313"/>
      <c r="FVA313"/>
      <c r="FVB313"/>
      <c r="FVC313"/>
      <c r="FVD313"/>
      <c r="FVE313"/>
      <c r="FVF313"/>
      <c r="FVG313"/>
      <c r="FVH313"/>
      <c r="FVI313"/>
      <c r="FVJ313"/>
      <c r="FVK313"/>
      <c r="FVL313"/>
      <c r="FVM313"/>
      <c r="FVN313"/>
      <c r="FVO313"/>
      <c r="FVP313"/>
      <c r="FVQ313"/>
      <c r="FVR313"/>
      <c r="FVS313"/>
      <c r="FVT313"/>
      <c r="FVU313"/>
      <c r="FVV313"/>
      <c r="FVW313"/>
      <c r="FVX313"/>
      <c r="FVY313"/>
      <c r="FVZ313"/>
      <c r="FWA313"/>
      <c r="FWB313"/>
      <c r="FWC313"/>
      <c r="FWD313"/>
      <c r="FWE313"/>
      <c r="FWF313"/>
      <c r="FWG313"/>
      <c r="FWH313"/>
      <c r="FWI313"/>
      <c r="FWJ313"/>
      <c r="FWK313"/>
      <c r="FWL313"/>
      <c r="FWM313"/>
      <c r="FWN313"/>
      <c r="FWO313"/>
      <c r="FWP313"/>
      <c r="FWQ313"/>
      <c r="FWR313"/>
      <c r="FWS313"/>
      <c r="FWT313"/>
      <c r="FWU313"/>
      <c r="FWV313"/>
      <c r="FWW313"/>
      <c r="FWX313"/>
      <c r="FWY313"/>
      <c r="FWZ313"/>
      <c r="FXA313"/>
      <c r="FXB313"/>
      <c r="FXC313"/>
      <c r="FXD313"/>
      <c r="FXE313"/>
      <c r="FXF313"/>
      <c r="FXG313"/>
      <c r="FXH313"/>
      <c r="FXI313"/>
      <c r="FXJ313"/>
      <c r="FXK313"/>
      <c r="FXL313"/>
      <c r="FXM313"/>
      <c r="FXN313"/>
      <c r="FXO313"/>
      <c r="FXP313"/>
      <c r="FXQ313"/>
      <c r="FXR313"/>
      <c r="FXS313"/>
      <c r="FXT313"/>
      <c r="FXU313"/>
      <c r="FXV313"/>
      <c r="FXW313"/>
      <c r="FXX313"/>
      <c r="FXY313"/>
      <c r="FXZ313"/>
      <c r="FYA313"/>
      <c r="FYB313"/>
      <c r="FYC313"/>
      <c r="FYD313"/>
      <c r="FYE313"/>
      <c r="FYF313"/>
      <c r="FYG313"/>
      <c r="FYH313"/>
      <c r="FYI313"/>
      <c r="FYJ313"/>
      <c r="FYK313"/>
      <c r="FYL313"/>
      <c r="FYM313"/>
      <c r="FYN313"/>
      <c r="FYO313"/>
      <c r="FYP313"/>
      <c r="FYQ313"/>
      <c r="FYR313"/>
      <c r="FYS313"/>
      <c r="FYT313"/>
      <c r="FYU313"/>
      <c r="FYV313"/>
      <c r="FYW313"/>
      <c r="FYX313"/>
      <c r="FYY313"/>
      <c r="FYZ313"/>
      <c r="FZA313"/>
      <c r="FZB313"/>
      <c r="FZC313"/>
      <c r="FZD313"/>
      <c r="FZE313"/>
      <c r="FZF313"/>
      <c r="FZG313"/>
      <c r="FZH313"/>
      <c r="FZI313"/>
      <c r="FZJ313"/>
      <c r="FZK313"/>
      <c r="FZL313"/>
      <c r="FZM313"/>
      <c r="FZN313"/>
      <c r="FZO313"/>
      <c r="FZP313"/>
      <c r="FZQ313"/>
      <c r="FZR313"/>
      <c r="FZS313"/>
      <c r="FZT313"/>
      <c r="FZU313"/>
      <c r="FZV313"/>
      <c r="FZW313"/>
      <c r="FZX313"/>
      <c r="FZY313"/>
      <c r="FZZ313"/>
      <c r="GAA313"/>
      <c r="GAB313"/>
      <c r="GAC313"/>
      <c r="GAD313"/>
      <c r="GAE313"/>
      <c r="GAF313"/>
      <c r="GAG313"/>
      <c r="GAH313"/>
      <c r="GAI313"/>
      <c r="GAJ313"/>
      <c r="GAK313"/>
      <c r="GAL313"/>
      <c r="GAM313"/>
      <c r="GAN313"/>
      <c r="GAO313"/>
      <c r="GAP313"/>
      <c r="GAQ313"/>
      <c r="GAR313"/>
      <c r="GAS313"/>
      <c r="GAT313"/>
      <c r="GAU313"/>
      <c r="GAV313"/>
      <c r="GAW313"/>
      <c r="GAX313"/>
      <c r="GAY313"/>
      <c r="GAZ313"/>
      <c r="GBA313"/>
      <c r="GBB313"/>
      <c r="GBC313"/>
      <c r="GBD313"/>
      <c r="GBE313"/>
      <c r="GBF313"/>
      <c r="GBG313"/>
      <c r="GBH313"/>
      <c r="GBI313"/>
      <c r="GBJ313"/>
      <c r="GBK313"/>
      <c r="GBL313"/>
      <c r="GBM313"/>
      <c r="GBN313"/>
      <c r="GBO313"/>
      <c r="GBP313"/>
      <c r="GBQ313"/>
      <c r="GBR313"/>
      <c r="GBS313"/>
      <c r="GBT313"/>
      <c r="GBU313"/>
      <c r="GBV313"/>
      <c r="GBW313"/>
      <c r="GBX313"/>
      <c r="GBY313"/>
      <c r="GBZ313"/>
      <c r="GCA313"/>
      <c r="GCB313"/>
      <c r="GCC313"/>
      <c r="GCD313"/>
      <c r="GCE313"/>
      <c r="GCF313"/>
      <c r="GCG313"/>
      <c r="GCH313"/>
      <c r="GCI313"/>
      <c r="GCJ313"/>
      <c r="GCK313"/>
      <c r="GCL313"/>
      <c r="GCM313"/>
      <c r="GCN313"/>
      <c r="GCO313"/>
      <c r="GCP313"/>
      <c r="GCQ313"/>
      <c r="GCR313"/>
      <c r="GCS313"/>
      <c r="GCT313"/>
      <c r="GCU313"/>
      <c r="GCV313"/>
      <c r="GCW313"/>
      <c r="GCX313"/>
      <c r="GCY313"/>
      <c r="GCZ313"/>
      <c r="GDA313"/>
      <c r="GDB313"/>
      <c r="GDC313"/>
      <c r="GDD313"/>
      <c r="GDE313"/>
      <c r="GDF313"/>
      <c r="GDG313"/>
      <c r="GDH313"/>
      <c r="GDI313"/>
      <c r="GDJ313"/>
      <c r="GDK313"/>
      <c r="GDL313"/>
      <c r="GDM313"/>
      <c r="GDN313"/>
      <c r="GDO313"/>
      <c r="GDP313"/>
      <c r="GDQ313"/>
      <c r="GDR313"/>
      <c r="GDS313"/>
      <c r="GDT313"/>
      <c r="GDU313"/>
      <c r="GDV313"/>
      <c r="GDW313"/>
      <c r="GDX313"/>
      <c r="GDY313"/>
      <c r="GDZ313"/>
      <c r="GEA313"/>
      <c r="GEB313"/>
      <c r="GEC313"/>
      <c r="GED313"/>
      <c r="GEE313"/>
      <c r="GEF313"/>
      <c r="GEG313"/>
      <c r="GEH313"/>
      <c r="GEI313"/>
      <c r="GEJ313"/>
      <c r="GEK313"/>
      <c r="GEL313"/>
      <c r="GEM313"/>
      <c r="GEN313"/>
      <c r="GEO313"/>
      <c r="GEP313"/>
      <c r="GEQ313"/>
      <c r="GER313"/>
      <c r="GES313"/>
      <c r="GET313"/>
      <c r="GEU313"/>
      <c r="GEV313"/>
      <c r="GEW313"/>
      <c r="GEX313"/>
      <c r="GEY313"/>
      <c r="GEZ313"/>
      <c r="GFA313"/>
      <c r="GFB313"/>
      <c r="GFC313"/>
      <c r="GFD313"/>
      <c r="GFE313"/>
      <c r="GFF313"/>
      <c r="GFG313"/>
      <c r="GFH313"/>
      <c r="GFI313"/>
      <c r="GFJ313"/>
      <c r="GFK313"/>
      <c r="GFL313"/>
      <c r="GFM313"/>
      <c r="GFN313"/>
      <c r="GFO313"/>
      <c r="GFP313"/>
      <c r="GFQ313"/>
      <c r="GFR313"/>
      <c r="GFS313"/>
      <c r="GFT313"/>
      <c r="GFU313"/>
      <c r="GFV313"/>
      <c r="GFW313"/>
      <c r="GFX313"/>
      <c r="GFY313"/>
      <c r="GFZ313"/>
      <c r="GGA313"/>
      <c r="GGB313"/>
      <c r="GGC313"/>
      <c r="GGD313"/>
      <c r="GGE313"/>
      <c r="GGF313"/>
      <c r="GGG313"/>
      <c r="GGH313"/>
      <c r="GGI313"/>
      <c r="GGJ313"/>
      <c r="GGK313"/>
      <c r="GGL313"/>
      <c r="GGM313"/>
      <c r="GGN313"/>
      <c r="GGO313"/>
      <c r="GGP313"/>
      <c r="GGQ313"/>
      <c r="GGR313"/>
      <c r="GGS313"/>
      <c r="GGT313"/>
      <c r="GGU313"/>
      <c r="GGV313"/>
      <c r="GGW313"/>
      <c r="GGX313"/>
      <c r="GGY313"/>
      <c r="GGZ313"/>
      <c r="GHA313"/>
      <c r="GHB313"/>
      <c r="GHC313"/>
      <c r="GHD313"/>
      <c r="GHE313"/>
      <c r="GHF313"/>
      <c r="GHG313"/>
      <c r="GHH313"/>
      <c r="GHI313"/>
      <c r="GHJ313"/>
      <c r="GHK313"/>
      <c r="GHL313"/>
      <c r="GHM313"/>
      <c r="GHN313"/>
      <c r="GHO313"/>
      <c r="GHP313"/>
      <c r="GHQ313"/>
      <c r="GHR313"/>
      <c r="GHS313"/>
      <c r="GHT313"/>
      <c r="GHU313"/>
      <c r="GHV313"/>
      <c r="GHW313"/>
      <c r="GHX313"/>
      <c r="GHY313"/>
      <c r="GHZ313"/>
      <c r="GIA313"/>
      <c r="GIB313"/>
      <c r="GIC313"/>
      <c r="GID313"/>
      <c r="GIE313"/>
      <c r="GIF313"/>
      <c r="GIG313"/>
      <c r="GIH313"/>
      <c r="GII313"/>
      <c r="GIJ313"/>
      <c r="GIK313"/>
      <c r="GIL313"/>
      <c r="GIM313"/>
      <c r="GIN313"/>
      <c r="GIO313"/>
      <c r="GIP313"/>
      <c r="GIQ313"/>
      <c r="GIR313"/>
      <c r="GIS313"/>
      <c r="GIT313"/>
      <c r="GIU313"/>
      <c r="GIV313"/>
      <c r="GIW313"/>
      <c r="GIX313"/>
      <c r="GIY313"/>
      <c r="GIZ313"/>
      <c r="GJA313"/>
      <c r="GJB313"/>
      <c r="GJC313"/>
      <c r="GJD313"/>
      <c r="GJE313"/>
      <c r="GJF313"/>
      <c r="GJG313"/>
      <c r="GJH313"/>
      <c r="GJI313"/>
      <c r="GJJ313"/>
      <c r="GJK313"/>
      <c r="GJL313"/>
      <c r="GJM313"/>
      <c r="GJN313"/>
      <c r="GJO313"/>
      <c r="GJP313"/>
      <c r="GJQ313"/>
      <c r="GJR313"/>
      <c r="GJS313"/>
      <c r="GJT313"/>
      <c r="GJU313"/>
      <c r="GJV313"/>
      <c r="GJW313"/>
      <c r="GJX313"/>
      <c r="GJY313"/>
      <c r="GJZ313"/>
      <c r="GKA313"/>
      <c r="GKB313"/>
      <c r="GKC313"/>
      <c r="GKD313"/>
      <c r="GKE313"/>
      <c r="GKF313"/>
      <c r="GKG313"/>
      <c r="GKH313"/>
      <c r="GKI313"/>
      <c r="GKJ313"/>
      <c r="GKK313"/>
      <c r="GKL313"/>
      <c r="GKM313"/>
      <c r="GKN313"/>
      <c r="GKO313"/>
      <c r="GKP313"/>
      <c r="GKQ313"/>
      <c r="GKR313"/>
      <c r="GKS313"/>
      <c r="GKT313"/>
      <c r="GKU313"/>
      <c r="GKV313"/>
      <c r="GKW313"/>
      <c r="GKX313"/>
      <c r="GKY313"/>
      <c r="GKZ313"/>
      <c r="GLA313"/>
      <c r="GLB313"/>
      <c r="GLC313"/>
      <c r="GLD313"/>
      <c r="GLE313"/>
      <c r="GLF313"/>
      <c r="GLG313"/>
      <c r="GLH313"/>
      <c r="GLI313"/>
      <c r="GLJ313"/>
      <c r="GLK313"/>
      <c r="GLL313"/>
      <c r="GLM313"/>
      <c r="GLN313"/>
      <c r="GLO313"/>
      <c r="GLP313"/>
      <c r="GLQ313"/>
      <c r="GLR313"/>
      <c r="GLS313"/>
      <c r="GLT313"/>
      <c r="GLU313"/>
      <c r="GLV313"/>
      <c r="GLW313"/>
      <c r="GLX313"/>
      <c r="GLY313"/>
      <c r="GLZ313"/>
      <c r="GMA313"/>
      <c r="GMB313"/>
      <c r="GMC313"/>
      <c r="GMD313"/>
      <c r="GME313"/>
      <c r="GMF313"/>
      <c r="GMG313"/>
      <c r="GMH313"/>
      <c r="GMI313"/>
      <c r="GMJ313"/>
      <c r="GMK313"/>
      <c r="GML313"/>
      <c r="GMM313"/>
      <c r="GMN313"/>
      <c r="GMO313"/>
      <c r="GMP313"/>
      <c r="GMQ313"/>
      <c r="GMR313"/>
      <c r="GMS313"/>
      <c r="GMT313"/>
      <c r="GMU313"/>
      <c r="GMV313"/>
      <c r="GMW313"/>
      <c r="GMX313"/>
      <c r="GMY313"/>
      <c r="GMZ313"/>
      <c r="GNA313"/>
      <c r="GNB313"/>
      <c r="GNC313"/>
      <c r="GND313"/>
      <c r="GNE313"/>
      <c r="GNF313"/>
      <c r="GNG313"/>
      <c r="GNH313"/>
      <c r="GNI313"/>
      <c r="GNJ313"/>
      <c r="GNK313"/>
      <c r="GNL313"/>
      <c r="GNM313"/>
      <c r="GNN313"/>
      <c r="GNO313"/>
      <c r="GNP313"/>
      <c r="GNQ313"/>
      <c r="GNR313"/>
      <c r="GNS313"/>
      <c r="GNT313"/>
      <c r="GNU313"/>
      <c r="GNV313"/>
      <c r="GNW313"/>
      <c r="GNX313"/>
      <c r="GNY313"/>
      <c r="GNZ313"/>
      <c r="GOA313"/>
      <c r="GOB313"/>
      <c r="GOC313"/>
      <c r="GOD313"/>
      <c r="GOE313"/>
      <c r="GOF313"/>
      <c r="GOG313"/>
      <c r="GOH313"/>
      <c r="GOI313"/>
      <c r="GOJ313"/>
      <c r="GOK313"/>
      <c r="GOL313"/>
      <c r="GOM313"/>
      <c r="GON313"/>
      <c r="GOO313"/>
      <c r="GOP313"/>
      <c r="GOQ313"/>
      <c r="GOR313"/>
      <c r="GOS313"/>
      <c r="GOT313"/>
      <c r="GOU313"/>
      <c r="GOV313"/>
      <c r="GOW313"/>
      <c r="GOX313"/>
      <c r="GOY313"/>
      <c r="GOZ313"/>
      <c r="GPA313"/>
      <c r="GPB313"/>
      <c r="GPC313"/>
      <c r="GPD313"/>
      <c r="GPE313"/>
      <c r="GPF313"/>
      <c r="GPG313"/>
      <c r="GPH313"/>
      <c r="GPI313"/>
      <c r="GPJ313"/>
      <c r="GPK313"/>
      <c r="GPL313"/>
      <c r="GPM313"/>
      <c r="GPN313"/>
      <c r="GPO313"/>
      <c r="GPP313"/>
      <c r="GPQ313"/>
      <c r="GPR313"/>
      <c r="GPS313"/>
      <c r="GPT313"/>
      <c r="GPU313"/>
      <c r="GPV313"/>
      <c r="GPW313"/>
      <c r="GPX313"/>
      <c r="GPY313"/>
      <c r="GPZ313"/>
      <c r="GQA313"/>
      <c r="GQB313"/>
      <c r="GQC313"/>
      <c r="GQD313"/>
      <c r="GQE313"/>
      <c r="GQF313"/>
      <c r="GQG313"/>
      <c r="GQH313"/>
      <c r="GQI313"/>
      <c r="GQJ313"/>
      <c r="GQK313"/>
      <c r="GQL313"/>
      <c r="GQM313"/>
      <c r="GQN313"/>
      <c r="GQO313"/>
      <c r="GQP313"/>
      <c r="GQQ313"/>
      <c r="GQR313"/>
      <c r="GQS313"/>
      <c r="GQT313"/>
      <c r="GQU313"/>
      <c r="GQV313"/>
      <c r="GQW313"/>
      <c r="GQX313"/>
      <c r="GQY313"/>
      <c r="GQZ313"/>
      <c r="GRA313"/>
      <c r="GRB313"/>
      <c r="GRC313"/>
      <c r="GRD313"/>
      <c r="GRE313"/>
      <c r="GRF313"/>
      <c r="GRG313"/>
      <c r="GRH313"/>
      <c r="GRI313"/>
      <c r="GRJ313"/>
      <c r="GRK313"/>
      <c r="GRL313"/>
      <c r="GRM313"/>
      <c r="GRN313"/>
      <c r="GRO313"/>
      <c r="GRP313"/>
      <c r="GRQ313"/>
      <c r="GRR313"/>
      <c r="GRS313"/>
      <c r="GRT313"/>
      <c r="GRU313"/>
      <c r="GRV313"/>
      <c r="GRW313"/>
      <c r="GRX313"/>
      <c r="GRY313"/>
      <c r="GRZ313"/>
      <c r="GSA313"/>
      <c r="GSB313"/>
      <c r="GSC313"/>
      <c r="GSD313"/>
      <c r="GSE313"/>
      <c r="GSF313"/>
      <c r="GSG313"/>
      <c r="GSH313"/>
      <c r="GSI313"/>
      <c r="GSJ313"/>
      <c r="GSK313"/>
      <c r="GSL313"/>
      <c r="GSM313"/>
      <c r="GSN313"/>
      <c r="GSO313"/>
      <c r="GSP313"/>
      <c r="GSQ313"/>
      <c r="GSR313"/>
      <c r="GSS313"/>
      <c r="GST313"/>
      <c r="GSU313"/>
      <c r="GSV313"/>
      <c r="GSW313"/>
      <c r="GSX313"/>
      <c r="GSY313"/>
      <c r="GSZ313"/>
      <c r="GTA313"/>
      <c r="GTB313"/>
      <c r="GTC313"/>
      <c r="GTD313"/>
      <c r="GTE313"/>
      <c r="GTF313"/>
      <c r="GTG313"/>
      <c r="GTH313"/>
      <c r="GTI313"/>
      <c r="GTJ313"/>
      <c r="GTK313"/>
      <c r="GTL313"/>
      <c r="GTM313"/>
      <c r="GTN313"/>
      <c r="GTO313"/>
      <c r="GTP313"/>
      <c r="GTQ313"/>
      <c r="GTR313"/>
      <c r="GTS313"/>
      <c r="GTT313"/>
      <c r="GTU313"/>
      <c r="GTV313"/>
      <c r="GTW313"/>
      <c r="GTX313"/>
      <c r="GTY313"/>
      <c r="GTZ313"/>
      <c r="GUA313"/>
      <c r="GUB313"/>
      <c r="GUC313"/>
      <c r="GUD313"/>
      <c r="GUE313"/>
      <c r="GUF313"/>
      <c r="GUG313"/>
      <c r="GUH313"/>
      <c r="GUI313"/>
      <c r="GUJ313"/>
      <c r="GUK313"/>
      <c r="GUL313"/>
      <c r="GUM313"/>
      <c r="GUN313"/>
      <c r="GUO313"/>
      <c r="GUP313"/>
      <c r="GUQ313"/>
      <c r="GUR313"/>
      <c r="GUS313"/>
      <c r="GUT313"/>
      <c r="GUU313"/>
      <c r="GUV313"/>
      <c r="GUW313"/>
      <c r="GUX313"/>
      <c r="GUY313"/>
      <c r="GUZ313"/>
      <c r="GVA313"/>
      <c r="GVB313"/>
      <c r="GVC313"/>
      <c r="GVD313"/>
      <c r="GVE313"/>
      <c r="GVF313"/>
      <c r="GVG313"/>
      <c r="GVH313"/>
      <c r="GVI313"/>
      <c r="GVJ313"/>
      <c r="GVK313"/>
      <c r="GVL313"/>
      <c r="GVM313"/>
      <c r="GVN313"/>
      <c r="GVO313"/>
      <c r="GVP313"/>
      <c r="GVQ313"/>
      <c r="GVR313"/>
      <c r="GVS313"/>
      <c r="GVT313"/>
      <c r="GVU313"/>
      <c r="GVV313"/>
      <c r="GVW313"/>
      <c r="GVX313"/>
      <c r="GVY313"/>
      <c r="GVZ313"/>
      <c r="GWA313"/>
      <c r="GWB313"/>
      <c r="GWC313"/>
      <c r="GWD313"/>
      <c r="GWE313"/>
      <c r="GWF313"/>
      <c r="GWG313"/>
      <c r="GWH313"/>
      <c r="GWI313"/>
      <c r="GWJ313"/>
      <c r="GWK313"/>
      <c r="GWL313"/>
      <c r="GWM313"/>
      <c r="GWN313"/>
      <c r="GWO313"/>
      <c r="GWP313"/>
      <c r="GWQ313"/>
      <c r="GWR313"/>
      <c r="GWS313"/>
      <c r="GWT313"/>
      <c r="GWU313"/>
      <c r="GWV313"/>
      <c r="GWW313"/>
      <c r="GWX313"/>
      <c r="GWY313"/>
      <c r="GWZ313"/>
      <c r="GXA313"/>
      <c r="GXB313"/>
      <c r="GXC313"/>
      <c r="GXD313"/>
      <c r="GXE313"/>
      <c r="GXF313"/>
      <c r="GXG313"/>
      <c r="GXH313"/>
      <c r="GXI313"/>
      <c r="GXJ313"/>
      <c r="GXK313"/>
      <c r="GXL313"/>
      <c r="GXM313"/>
      <c r="GXN313"/>
      <c r="GXO313"/>
      <c r="GXP313"/>
      <c r="GXQ313"/>
      <c r="GXR313"/>
      <c r="GXS313"/>
      <c r="GXT313"/>
      <c r="GXU313"/>
      <c r="GXV313"/>
      <c r="GXW313"/>
      <c r="GXX313"/>
      <c r="GXY313"/>
      <c r="GXZ313"/>
      <c r="GYA313"/>
      <c r="GYB313"/>
      <c r="GYC313"/>
      <c r="GYD313"/>
      <c r="GYE313"/>
      <c r="GYF313"/>
      <c r="GYG313"/>
      <c r="GYH313"/>
      <c r="GYI313"/>
      <c r="GYJ313"/>
      <c r="GYK313"/>
      <c r="GYL313"/>
      <c r="GYM313"/>
      <c r="GYN313"/>
      <c r="GYO313"/>
      <c r="GYP313"/>
      <c r="GYQ313"/>
      <c r="GYR313"/>
      <c r="GYS313"/>
      <c r="GYT313"/>
      <c r="GYU313"/>
      <c r="GYV313"/>
      <c r="GYW313"/>
      <c r="GYX313"/>
      <c r="GYY313"/>
      <c r="GYZ313"/>
      <c r="GZA313"/>
      <c r="GZB313"/>
      <c r="GZC313"/>
      <c r="GZD313"/>
      <c r="GZE313"/>
      <c r="GZF313"/>
      <c r="GZG313"/>
      <c r="GZH313"/>
      <c r="GZI313"/>
      <c r="GZJ313"/>
      <c r="GZK313"/>
      <c r="GZL313"/>
      <c r="GZM313"/>
      <c r="GZN313"/>
      <c r="GZO313"/>
      <c r="GZP313"/>
      <c r="GZQ313"/>
      <c r="GZR313"/>
      <c r="GZS313"/>
      <c r="GZT313"/>
      <c r="GZU313"/>
      <c r="GZV313"/>
      <c r="GZW313"/>
      <c r="GZX313"/>
      <c r="GZY313"/>
      <c r="GZZ313"/>
      <c r="HAA313"/>
      <c r="HAB313"/>
      <c r="HAC313"/>
      <c r="HAD313"/>
      <c r="HAE313"/>
      <c r="HAF313"/>
      <c r="HAG313"/>
      <c r="HAH313"/>
      <c r="HAI313"/>
      <c r="HAJ313"/>
      <c r="HAK313"/>
      <c r="HAL313"/>
      <c r="HAM313"/>
      <c r="HAN313"/>
      <c r="HAO313"/>
      <c r="HAP313"/>
      <c r="HAQ313"/>
      <c r="HAR313"/>
      <c r="HAS313"/>
      <c r="HAT313"/>
      <c r="HAU313"/>
      <c r="HAV313"/>
      <c r="HAW313"/>
      <c r="HAX313"/>
      <c r="HAY313"/>
      <c r="HAZ313"/>
      <c r="HBA313"/>
      <c r="HBB313"/>
      <c r="HBC313"/>
      <c r="HBD313"/>
      <c r="HBE313"/>
      <c r="HBF313"/>
      <c r="HBG313"/>
      <c r="HBH313"/>
      <c r="HBI313"/>
      <c r="HBJ313"/>
      <c r="HBK313"/>
      <c r="HBL313"/>
      <c r="HBM313"/>
      <c r="HBN313"/>
      <c r="HBO313"/>
      <c r="HBP313"/>
      <c r="HBQ313"/>
      <c r="HBR313"/>
      <c r="HBS313"/>
      <c r="HBT313"/>
      <c r="HBU313"/>
      <c r="HBV313"/>
      <c r="HBW313"/>
      <c r="HBX313"/>
      <c r="HBY313"/>
      <c r="HBZ313"/>
      <c r="HCA313"/>
      <c r="HCB313"/>
      <c r="HCC313"/>
      <c r="HCD313"/>
      <c r="HCE313"/>
      <c r="HCF313"/>
      <c r="HCG313"/>
      <c r="HCH313"/>
      <c r="HCI313"/>
      <c r="HCJ313"/>
      <c r="HCK313"/>
      <c r="HCL313"/>
      <c r="HCM313"/>
      <c r="HCN313"/>
      <c r="HCO313"/>
      <c r="HCP313"/>
      <c r="HCQ313"/>
      <c r="HCR313"/>
      <c r="HCS313"/>
      <c r="HCT313"/>
      <c r="HCU313"/>
      <c r="HCV313"/>
      <c r="HCW313"/>
      <c r="HCX313"/>
      <c r="HCY313"/>
      <c r="HCZ313"/>
      <c r="HDA313"/>
      <c r="HDB313"/>
      <c r="HDC313"/>
      <c r="HDD313"/>
      <c r="HDE313"/>
      <c r="HDF313"/>
      <c r="HDG313"/>
      <c r="HDH313"/>
      <c r="HDI313"/>
      <c r="HDJ313"/>
      <c r="HDK313"/>
      <c r="HDL313"/>
      <c r="HDM313"/>
      <c r="HDN313"/>
      <c r="HDO313"/>
      <c r="HDP313"/>
      <c r="HDQ313"/>
      <c r="HDR313"/>
      <c r="HDS313"/>
      <c r="HDT313"/>
      <c r="HDU313"/>
      <c r="HDV313"/>
      <c r="HDW313"/>
      <c r="HDX313"/>
      <c r="HDY313"/>
      <c r="HDZ313"/>
      <c r="HEA313"/>
      <c r="HEB313"/>
      <c r="HEC313"/>
      <c r="HED313"/>
      <c r="HEE313"/>
      <c r="HEF313"/>
      <c r="HEG313"/>
      <c r="HEH313"/>
      <c r="HEI313"/>
      <c r="HEJ313"/>
      <c r="HEK313"/>
      <c r="HEL313"/>
      <c r="HEM313"/>
      <c r="HEN313"/>
      <c r="HEO313"/>
      <c r="HEP313"/>
      <c r="HEQ313"/>
      <c r="HER313"/>
      <c r="HES313"/>
      <c r="HET313"/>
      <c r="HEU313"/>
      <c r="HEV313"/>
      <c r="HEW313"/>
      <c r="HEX313"/>
      <c r="HEY313"/>
      <c r="HEZ313"/>
      <c r="HFA313"/>
      <c r="HFB313"/>
      <c r="HFC313"/>
      <c r="HFD313"/>
      <c r="HFE313"/>
      <c r="HFF313"/>
      <c r="HFG313"/>
      <c r="HFH313"/>
      <c r="HFI313"/>
      <c r="HFJ313"/>
      <c r="HFK313"/>
      <c r="HFL313"/>
      <c r="HFM313"/>
      <c r="HFN313"/>
      <c r="HFO313"/>
      <c r="HFP313"/>
      <c r="HFQ313"/>
      <c r="HFR313"/>
      <c r="HFS313"/>
      <c r="HFT313"/>
      <c r="HFU313"/>
      <c r="HFV313"/>
      <c r="HFW313"/>
      <c r="HFX313"/>
      <c r="HFY313"/>
      <c r="HFZ313"/>
      <c r="HGA313"/>
      <c r="HGB313"/>
      <c r="HGC313"/>
      <c r="HGD313"/>
      <c r="HGE313"/>
      <c r="HGF313"/>
      <c r="HGG313"/>
      <c r="HGH313"/>
      <c r="HGI313"/>
      <c r="HGJ313"/>
      <c r="HGK313"/>
      <c r="HGL313"/>
      <c r="HGM313"/>
      <c r="HGN313"/>
      <c r="HGO313"/>
      <c r="HGP313"/>
      <c r="HGQ313"/>
      <c r="HGR313"/>
      <c r="HGS313"/>
      <c r="HGT313"/>
      <c r="HGU313"/>
      <c r="HGV313"/>
      <c r="HGW313"/>
      <c r="HGX313"/>
      <c r="HGY313"/>
      <c r="HGZ313"/>
      <c r="HHA313"/>
      <c r="HHB313"/>
      <c r="HHC313"/>
      <c r="HHD313"/>
      <c r="HHE313"/>
      <c r="HHF313"/>
      <c r="HHG313"/>
      <c r="HHH313"/>
      <c r="HHI313"/>
      <c r="HHJ313"/>
      <c r="HHK313"/>
      <c r="HHL313"/>
      <c r="HHM313"/>
      <c r="HHN313"/>
      <c r="HHO313"/>
      <c r="HHP313"/>
      <c r="HHQ313"/>
      <c r="HHR313"/>
      <c r="HHS313"/>
      <c r="HHT313"/>
      <c r="HHU313"/>
      <c r="HHV313"/>
      <c r="HHW313"/>
      <c r="HHX313"/>
      <c r="HHY313"/>
      <c r="HHZ313"/>
      <c r="HIA313"/>
      <c r="HIB313"/>
      <c r="HIC313"/>
      <c r="HID313"/>
      <c r="HIE313"/>
      <c r="HIF313"/>
      <c r="HIG313"/>
      <c r="HIH313"/>
      <c r="HII313"/>
      <c r="HIJ313"/>
      <c r="HIK313"/>
      <c r="HIL313"/>
      <c r="HIM313"/>
      <c r="HIN313"/>
      <c r="HIO313"/>
      <c r="HIP313"/>
      <c r="HIQ313"/>
      <c r="HIR313"/>
      <c r="HIS313"/>
      <c r="HIT313"/>
      <c r="HIU313"/>
      <c r="HIV313"/>
      <c r="HIW313"/>
      <c r="HIX313"/>
      <c r="HIY313"/>
      <c r="HIZ313"/>
      <c r="HJA313"/>
      <c r="HJB313"/>
      <c r="HJC313"/>
      <c r="HJD313"/>
      <c r="HJE313"/>
      <c r="HJF313"/>
      <c r="HJG313"/>
      <c r="HJH313"/>
      <c r="HJI313"/>
      <c r="HJJ313"/>
      <c r="HJK313"/>
      <c r="HJL313"/>
      <c r="HJM313"/>
      <c r="HJN313"/>
      <c r="HJO313"/>
      <c r="HJP313"/>
      <c r="HJQ313"/>
      <c r="HJR313"/>
      <c r="HJS313"/>
      <c r="HJT313"/>
      <c r="HJU313"/>
      <c r="HJV313"/>
      <c r="HJW313"/>
      <c r="HJX313"/>
      <c r="HJY313"/>
      <c r="HJZ313"/>
      <c r="HKA313"/>
      <c r="HKB313"/>
      <c r="HKC313"/>
      <c r="HKD313"/>
      <c r="HKE313"/>
      <c r="HKF313"/>
      <c r="HKG313"/>
      <c r="HKH313"/>
      <c r="HKI313"/>
      <c r="HKJ313"/>
      <c r="HKK313"/>
      <c r="HKL313"/>
      <c r="HKM313"/>
      <c r="HKN313"/>
      <c r="HKO313"/>
      <c r="HKP313"/>
      <c r="HKQ313"/>
      <c r="HKR313"/>
      <c r="HKS313"/>
      <c r="HKT313"/>
      <c r="HKU313"/>
      <c r="HKV313"/>
      <c r="HKW313"/>
      <c r="HKX313"/>
      <c r="HKY313"/>
      <c r="HKZ313"/>
      <c r="HLA313"/>
      <c r="HLB313"/>
      <c r="HLC313"/>
      <c r="HLD313"/>
      <c r="HLE313"/>
      <c r="HLF313"/>
      <c r="HLG313"/>
      <c r="HLH313"/>
      <c r="HLI313"/>
      <c r="HLJ313"/>
      <c r="HLK313"/>
      <c r="HLL313"/>
      <c r="HLM313"/>
      <c r="HLN313"/>
      <c r="HLO313"/>
      <c r="HLP313"/>
      <c r="HLQ313"/>
      <c r="HLR313"/>
      <c r="HLS313"/>
      <c r="HLT313"/>
      <c r="HLU313"/>
      <c r="HLV313"/>
      <c r="HLW313"/>
      <c r="HLX313"/>
      <c r="HLY313"/>
      <c r="HLZ313"/>
      <c r="HMA313"/>
      <c r="HMB313"/>
      <c r="HMC313"/>
      <c r="HMD313"/>
      <c r="HME313"/>
      <c r="HMF313"/>
      <c r="HMG313"/>
      <c r="HMH313"/>
      <c r="HMI313"/>
      <c r="HMJ313"/>
      <c r="HMK313"/>
      <c r="HML313"/>
      <c r="HMM313"/>
      <c r="HMN313"/>
      <c r="HMO313"/>
      <c r="HMP313"/>
      <c r="HMQ313"/>
      <c r="HMR313"/>
      <c r="HMS313"/>
      <c r="HMT313"/>
      <c r="HMU313"/>
      <c r="HMV313"/>
      <c r="HMW313"/>
      <c r="HMX313"/>
      <c r="HMY313"/>
      <c r="HMZ313"/>
      <c r="HNA313"/>
      <c r="HNB313"/>
      <c r="HNC313"/>
      <c r="HND313"/>
      <c r="HNE313"/>
      <c r="HNF313"/>
      <c r="HNG313"/>
      <c r="HNH313"/>
      <c r="HNI313"/>
      <c r="HNJ313"/>
      <c r="HNK313"/>
      <c r="HNL313"/>
      <c r="HNM313"/>
      <c r="HNN313"/>
      <c r="HNO313"/>
      <c r="HNP313"/>
      <c r="HNQ313"/>
      <c r="HNR313"/>
      <c r="HNS313"/>
      <c r="HNT313"/>
      <c r="HNU313"/>
      <c r="HNV313"/>
      <c r="HNW313"/>
      <c r="HNX313"/>
      <c r="HNY313"/>
      <c r="HNZ313"/>
      <c r="HOA313"/>
      <c r="HOB313"/>
      <c r="HOC313"/>
      <c r="HOD313"/>
      <c r="HOE313"/>
      <c r="HOF313"/>
      <c r="HOG313"/>
      <c r="HOH313"/>
      <c r="HOI313"/>
      <c r="HOJ313"/>
      <c r="HOK313"/>
      <c r="HOL313"/>
      <c r="HOM313"/>
      <c r="HON313"/>
      <c r="HOO313"/>
      <c r="HOP313"/>
      <c r="HOQ313"/>
      <c r="HOR313"/>
      <c r="HOS313"/>
      <c r="HOT313"/>
      <c r="HOU313"/>
      <c r="HOV313"/>
      <c r="HOW313"/>
      <c r="HOX313"/>
      <c r="HOY313"/>
      <c r="HOZ313"/>
      <c r="HPA313"/>
      <c r="HPB313"/>
      <c r="HPC313"/>
      <c r="HPD313"/>
      <c r="HPE313"/>
      <c r="HPF313"/>
      <c r="HPG313"/>
      <c r="HPH313"/>
      <c r="HPI313"/>
      <c r="HPJ313"/>
      <c r="HPK313"/>
      <c r="HPL313"/>
      <c r="HPM313"/>
      <c r="HPN313"/>
      <c r="HPO313"/>
      <c r="HPP313"/>
      <c r="HPQ313"/>
      <c r="HPR313"/>
      <c r="HPS313"/>
      <c r="HPT313"/>
      <c r="HPU313"/>
      <c r="HPV313"/>
      <c r="HPW313"/>
      <c r="HPX313"/>
      <c r="HPY313"/>
      <c r="HPZ313"/>
      <c r="HQA313"/>
      <c r="HQB313"/>
      <c r="HQC313"/>
      <c r="HQD313"/>
      <c r="HQE313"/>
      <c r="HQF313"/>
      <c r="HQG313"/>
      <c r="HQH313"/>
      <c r="HQI313"/>
      <c r="HQJ313"/>
      <c r="HQK313"/>
      <c r="HQL313"/>
      <c r="HQM313"/>
      <c r="HQN313"/>
      <c r="HQO313"/>
      <c r="HQP313"/>
      <c r="HQQ313"/>
      <c r="HQR313"/>
      <c r="HQS313"/>
      <c r="HQT313"/>
      <c r="HQU313"/>
      <c r="HQV313"/>
      <c r="HQW313"/>
      <c r="HQX313"/>
      <c r="HQY313"/>
      <c r="HQZ313"/>
      <c r="HRA313"/>
      <c r="HRB313"/>
      <c r="HRC313"/>
      <c r="HRD313"/>
      <c r="HRE313"/>
      <c r="HRF313"/>
      <c r="HRG313"/>
      <c r="HRH313"/>
      <c r="HRI313"/>
      <c r="HRJ313"/>
      <c r="HRK313"/>
      <c r="HRL313"/>
      <c r="HRM313"/>
      <c r="HRN313"/>
      <c r="HRO313"/>
      <c r="HRP313"/>
      <c r="HRQ313"/>
      <c r="HRR313"/>
      <c r="HRS313"/>
      <c r="HRT313"/>
      <c r="HRU313"/>
      <c r="HRV313"/>
      <c r="HRW313"/>
      <c r="HRX313"/>
      <c r="HRY313"/>
      <c r="HRZ313"/>
      <c r="HSA313"/>
      <c r="HSB313"/>
      <c r="HSC313"/>
      <c r="HSD313"/>
      <c r="HSE313"/>
      <c r="HSF313"/>
      <c r="HSG313"/>
      <c r="HSH313"/>
      <c r="HSI313"/>
      <c r="HSJ313"/>
      <c r="HSK313"/>
      <c r="HSL313"/>
      <c r="HSM313"/>
      <c r="HSN313"/>
      <c r="HSO313"/>
      <c r="HSP313"/>
      <c r="HSQ313"/>
      <c r="HSR313"/>
      <c r="HSS313"/>
      <c r="HST313"/>
      <c r="HSU313"/>
      <c r="HSV313"/>
      <c r="HSW313"/>
      <c r="HSX313"/>
      <c r="HSY313"/>
      <c r="HSZ313"/>
      <c r="HTA313"/>
      <c r="HTB313"/>
      <c r="HTC313"/>
      <c r="HTD313"/>
      <c r="HTE313"/>
      <c r="HTF313"/>
      <c r="HTG313"/>
      <c r="HTH313"/>
      <c r="HTI313"/>
      <c r="HTJ313"/>
      <c r="HTK313"/>
      <c r="HTL313"/>
      <c r="HTM313"/>
      <c r="HTN313"/>
      <c r="HTO313"/>
      <c r="HTP313"/>
      <c r="HTQ313"/>
      <c r="HTR313"/>
      <c r="HTS313"/>
      <c r="HTT313"/>
      <c r="HTU313"/>
      <c r="HTV313"/>
      <c r="HTW313"/>
      <c r="HTX313"/>
      <c r="HTY313"/>
      <c r="HTZ313"/>
      <c r="HUA313"/>
      <c r="HUB313"/>
      <c r="HUC313"/>
      <c r="HUD313"/>
      <c r="HUE313"/>
      <c r="HUF313"/>
      <c r="HUG313"/>
      <c r="HUH313"/>
      <c r="HUI313"/>
      <c r="HUJ313"/>
      <c r="HUK313"/>
      <c r="HUL313"/>
      <c r="HUM313"/>
      <c r="HUN313"/>
      <c r="HUO313"/>
      <c r="HUP313"/>
      <c r="HUQ313"/>
      <c r="HUR313"/>
      <c r="HUS313"/>
      <c r="HUT313"/>
      <c r="HUU313"/>
      <c r="HUV313"/>
      <c r="HUW313"/>
      <c r="HUX313"/>
      <c r="HUY313"/>
      <c r="HUZ313"/>
      <c r="HVA313"/>
      <c r="HVB313"/>
      <c r="HVC313"/>
      <c r="HVD313"/>
      <c r="HVE313"/>
      <c r="HVF313"/>
      <c r="HVG313"/>
      <c r="HVH313"/>
      <c r="HVI313"/>
      <c r="HVJ313"/>
      <c r="HVK313"/>
      <c r="HVL313"/>
      <c r="HVM313"/>
      <c r="HVN313"/>
      <c r="HVO313"/>
      <c r="HVP313"/>
      <c r="HVQ313"/>
      <c r="HVR313"/>
      <c r="HVS313"/>
      <c r="HVT313"/>
      <c r="HVU313"/>
      <c r="HVV313"/>
      <c r="HVW313"/>
      <c r="HVX313"/>
      <c r="HVY313"/>
      <c r="HVZ313"/>
      <c r="HWA313"/>
      <c r="HWB313"/>
      <c r="HWC313"/>
      <c r="HWD313"/>
      <c r="HWE313"/>
      <c r="HWF313"/>
      <c r="HWG313"/>
      <c r="HWH313"/>
      <c r="HWI313"/>
      <c r="HWJ313"/>
      <c r="HWK313"/>
      <c r="HWL313"/>
      <c r="HWM313"/>
      <c r="HWN313"/>
      <c r="HWO313"/>
      <c r="HWP313"/>
      <c r="HWQ313"/>
      <c r="HWR313"/>
      <c r="HWS313"/>
      <c r="HWT313"/>
      <c r="HWU313"/>
      <c r="HWV313"/>
      <c r="HWW313"/>
      <c r="HWX313"/>
      <c r="HWY313"/>
      <c r="HWZ313"/>
      <c r="HXA313"/>
      <c r="HXB313"/>
      <c r="HXC313"/>
      <c r="HXD313"/>
      <c r="HXE313"/>
      <c r="HXF313"/>
      <c r="HXG313"/>
      <c r="HXH313"/>
      <c r="HXI313"/>
      <c r="HXJ313"/>
      <c r="HXK313"/>
      <c r="HXL313"/>
      <c r="HXM313"/>
      <c r="HXN313"/>
      <c r="HXO313"/>
      <c r="HXP313"/>
      <c r="HXQ313"/>
      <c r="HXR313"/>
      <c r="HXS313"/>
      <c r="HXT313"/>
      <c r="HXU313"/>
      <c r="HXV313"/>
      <c r="HXW313"/>
      <c r="HXX313"/>
      <c r="HXY313"/>
      <c r="HXZ313"/>
      <c r="HYA313"/>
      <c r="HYB313"/>
      <c r="HYC313"/>
      <c r="HYD313"/>
      <c r="HYE313"/>
      <c r="HYF313"/>
      <c r="HYG313"/>
      <c r="HYH313"/>
      <c r="HYI313"/>
      <c r="HYJ313"/>
      <c r="HYK313"/>
      <c r="HYL313"/>
      <c r="HYM313"/>
      <c r="HYN313"/>
      <c r="HYO313"/>
      <c r="HYP313"/>
      <c r="HYQ313"/>
      <c r="HYR313"/>
      <c r="HYS313"/>
      <c r="HYT313"/>
      <c r="HYU313"/>
      <c r="HYV313"/>
      <c r="HYW313"/>
      <c r="HYX313"/>
      <c r="HYY313"/>
      <c r="HYZ313"/>
      <c r="HZA313"/>
      <c r="HZB313"/>
      <c r="HZC313"/>
      <c r="HZD313"/>
      <c r="HZE313"/>
      <c r="HZF313"/>
      <c r="HZG313"/>
      <c r="HZH313"/>
      <c r="HZI313"/>
      <c r="HZJ313"/>
      <c r="HZK313"/>
      <c r="HZL313"/>
      <c r="HZM313"/>
      <c r="HZN313"/>
      <c r="HZO313"/>
      <c r="HZP313"/>
      <c r="HZQ313"/>
      <c r="HZR313"/>
      <c r="HZS313"/>
      <c r="HZT313"/>
      <c r="HZU313"/>
      <c r="HZV313"/>
      <c r="HZW313"/>
      <c r="HZX313"/>
      <c r="HZY313"/>
      <c r="HZZ313"/>
      <c r="IAA313"/>
      <c r="IAB313"/>
      <c r="IAC313"/>
      <c r="IAD313"/>
      <c r="IAE313"/>
      <c r="IAF313"/>
      <c r="IAG313"/>
      <c r="IAH313"/>
      <c r="IAI313"/>
      <c r="IAJ313"/>
      <c r="IAK313"/>
      <c r="IAL313"/>
      <c r="IAM313"/>
      <c r="IAN313"/>
      <c r="IAO313"/>
      <c r="IAP313"/>
      <c r="IAQ313"/>
      <c r="IAR313"/>
      <c r="IAS313"/>
      <c r="IAT313"/>
      <c r="IAU313"/>
      <c r="IAV313"/>
      <c r="IAW313"/>
      <c r="IAX313"/>
      <c r="IAY313"/>
      <c r="IAZ313"/>
      <c r="IBA313"/>
      <c r="IBB313"/>
      <c r="IBC313"/>
      <c r="IBD313"/>
      <c r="IBE313"/>
      <c r="IBF313"/>
      <c r="IBG313"/>
      <c r="IBH313"/>
      <c r="IBI313"/>
      <c r="IBJ313"/>
      <c r="IBK313"/>
      <c r="IBL313"/>
      <c r="IBM313"/>
      <c r="IBN313"/>
      <c r="IBO313"/>
      <c r="IBP313"/>
      <c r="IBQ313"/>
      <c r="IBR313"/>
      <c r="IBS313"/>
      <c r="IBT313"/>
      <c r="IBU313"/>
      <c r="IBV313"/>
      <c r="IBW313"/>
      <c r="IBX313"/>
      <c r="IBY313"/>
      <c r="IBZ313"/>
      <c r="ICA313"/>
      <c r="ICB313"/>
      <c r="ICC313"/>
      <c r="ICD313"/>
      <c r="ICE313"/>
      <c r="ICF313"/>
      <c r="ICG313"/>
      <c r="ICH313"/>
      <c r="ICI313"/>
      <c r="ICJ313"/>
      <c r="ICK313"/>
      <c r="ICL313"/>
      <c r="ICM313"/>
      <c r="ICN313"/>
      <c r="ICO313"/>
      <c r="ICP313"/>
      <c r="ICQ313"/>
      <c r="ICR313"/>
      <c r="ICS313"/>
      <c r="ICT313"/>
      <c r="ICU313"/>
      <c r="ICV313"/>
      <c r="ICW313"/>
      <c r="ICX313"/>
      <c r="ICY313"/>
      <c r="ICZ313"/>
      <c r="IDA313"/>
      <c r="IDB313"/>
      <c r="IDC313"/>
      <c r="IDD313"/>
      <c r="IDE313"/>
      <c r="IDF313"/>
      <c r="IDG313"/>
      <c r="IDH313"/>
      <c r="IDI313"/>
      <c r="IDJ313"/>
      <c r="IDK313"/>
      <c r="IDL313"/>
      <c r="IDM313"/>
      <c r="IDN313"/>
      <c r="IDO313"/>
      <c r="IDP313"/>
      <c r="IDQ313"/>
      <c r="IDR313"/>
      <c r="IDS313"/>
      <c r="IDT313"/>
      <c r="IDU313"/>
      <c r="IDV313"/>
      <c r="IDW313"/>
      <c r="IDX313"/>
      <c r="IDY313"/>
      <c r="IDZ313"/>
      <c r="IEA313"/>
      <c r="IEB313"/>
      <c r="IEC313"/>
      <c r="IED313"/>
      <c r="IEE313"/>
      <c r="IEF313"/>
      <c r="IEG313"/>
      <c r="IEH313"/>
      <c r="IEI313"/>
      <c r="IEJ313"/>
      <c r="IEK313"/>
      <c r="IEL313"/>
      <c r="IEM313"/>
      <c r="IEN313"/>
      <c r="IEO313"/>
      <c r="IEP313"/>
      <c r="IEQ313"/>
      <c r="IER313"/>
      <c r="IES313"/>
      <c r="IET313"/>
      <c r="IEU313"/>
      <c r="IEV313"/>
      <c r="IEW313"/>
      <c r="IEX313"/>
      <c r="IEY313"/>
      <c r="IEZ313"/>
      <c r="IFA313"/>
      <c r="IFB313"/>
      <c r="IFC313"/>
      <c r="IFD313"/>
      <c r="IFE313"/>
      <c r="IFF313"/>
      <c r="IFG313"/>
      <c r="IFH313"/>
      <c r="IFI313"/>
      <c r="IFJ313"/>
      <c r="IFK313"/>
      <c r="IFL313"/>
      <c r="IFM313"/>
      <c r="IFN313"/>
      <c r="IFO313"/>
      <c r="IFP313"/>
      <c r="IFQ313"/>
      <c r="IFR313"/>
      <c r="IFS313"/>
      <c r="IFT313"/>
      <c r="IFU313"/>
      <c r="IFV313"/>
      <c r="IFW313"/>
      <c r="IFX313"/>
      <c r="IFY313"/>
      <c r="IFZ313"/>
      <c r="IGA313"/>
      <c r="IGB313"/>
      <c r="IGC313"/>
      <c r="IGD313"/>
      <c r="IGE313"/>
      <c r="IGF313"/>
      <c r="IGG313"/>
      <c r="IGH313"/>
      <c r="IGI313"/>
      <c r="IGJ313"/>
      <c r="IGK313"/>
      <c r="IGL313"/>
      <c r="IGM313"/>
      <c r="IGN313"/>
      <c r="IGO313"/>
      <c r="IGP313"/>
      <c r="IGQ313"/>
      <c r="IGR313"/>
      <c r="IGS313"/>
      <c r="IGT313"/>
      <c r="IGU313"/>
      <c r="IGV313"/>
      <c r="IGW313"/>
      <c r="IGX313"/>
      <c r="IGY313"/>
      <c r="IGZ313"/>
      <c r="IHA313"/>
      <c r="IHB313"/>
      <c r="IHC313"/>
      <c r="IHD313"/>
      <c r="IHE313"/>
      <c r="IHF313"/>
      <c r="IHG313"/>
      <c r="IHH313"/>
      <c r="IHI313"/>
      <c r="IHJ313"/>
      <c r="IHK313"/>
      <c r="IHL313"/>
      <c r="IHM313"/>
      <c r="IHN313"/>
      <c r="IHO313"/>
      <c r="IHP313"/>
      <c r="IHQ313"/>
      <c r="IHR313"/>
      <c r="IHS313"/>
      <c r="IHT313"/>
      <c r="IHU313"/>
      <c r="IHV313"/>
      <c r="IHW313"/>
      <c r="IHX313"/>
      <c r="IHY313"/>
      <c r="IHZ313"/>
      <c r="IIA313"/>
      <c r="IIB313"/>
      <c r="IIC313"/>
      <c r="IID313"/>
      <c r="IIE313"/>
      <c r="IIF313"/>
      <c r="IIG313"/>
      <c r="IIH313"/>
      <c r="III313"/>
      <c r="IIJ313"/>
      <c r="IIK313"/>
      <c r="IIL313"/>
      <c r="IIM313"/>
      <c r="IIN313"/>
      <c r="IIO313"/>
      <c r="IIP313"/>
      <c r="IIQ313"/>
      <c r="IIR313"/>
      <c r="IIS313"/>
      <c r="IIT313"/>
      <c r="IIU313"/>
      <c r="IIV313"/>
      <c r="IIW313"/>
      <c r="IIX313"/>
      <c r="IIY313"/>
      <c r="IIZ313"/>
      <c r="IJA313"/>
      <c r="IJB313"/>
      <c r="IJC313"/>
      <c r="IJD313"/>
      <c r="IJE313"/>
      <c r="IJF313"/>
      <c r="IJG313"/>
      <c r="IJH313"/>
      <c r="IJI313"/>
      <c r="IJJ313"/>
      <c r="IJK313"/>
      <c r="IJL313"/>
      <c r="IJM313"/>
      <c r="IJN313"/>
      <c r="IJO313"/>
      <c r="IJP313"/>
      <c r="IJQ313"/>
      <c r="IJR313"/>
      <c r="IJS313"/>
      <c r="IJT313"/>
      <c r="IJU313"/>
      <c r="IJV313"/>
      <c r="IJW313"/>
      <c r="IJX313"/>
      <c r="IJY313"/>
      <c r="IJZ313"/>
      <c r="IKA313"/>
      <c r="IKB313"/>
      <c r="IKC313"/>
      <c r="IKD313"/>
      <c r="IKE313"/>
      <c r="IKF313"/>
      <c r="IKG313"/>
      <c r="IKH313"/>
      <c r="IKI313"/>
      <c r="IKJ313"/>
      <c r="IKK313"/>
      <c r="IKL313"/>
      <c r="IKM313"/>
      <c r="IKN313"/>
      <c r="IKO313"/>
      <c r="IKP313"/>
      <c r="IKQ313"/>
      <c r="IKR313"/>
      <c r="IKS313"/>
      <c r="IKT313"/>
      <c r="IKU313"/>
      <c r="IKV313"/>
      <c r="IKW313"/>
      <c r="IKX313"/>
      <c r="IKY313"/>
      <c r="IKZ313"/>
      <c r="ILA313"/>
      <c r="ILB313"/>
      <c r="ILC313"/>
      <c r="ILD313"/>
      <c r="ILE313"/>
      <c r="ILF313"/>
      <c r="ILG313"/>
      <c r="ILH313"/>
      <c r="ILI313"/>
      <c r="ILJ313"/>
      <c r="ILK313"/>
      <c r="ILL313"/>
      <c r="ILM313"/>
      <c r="ILN313"/>
      <c r="ILO313"/>
      <c r="ILP313"/>
      <c r="ILQ313"/>
      <c r="ILR313"/>
      <c r="ILS313"/>
      <c r="ILT313"/>
      <c r="ILU313"/>
      <c r="ILV313"/>
      <c r="ILW313"/>
      <c r="ILX313"/>
      <c r="ILY313"/>
      <c r="ILZ313"/>
      <c r="IMA313"/>
      <c r="IMB313"/>
      <c r="IMC313"/>
      <c r="IMD313"/>
      <c r="IME313"/>
      <c r="IMF313"/>
      <c r="IMG313"/>
      <c r="IMH313"/>
      <c r="IMI313"/>
      <c r="IMJ313"/>
      <c r="IMK313"/>
      <c r="IML313"/>
      <c r="IMM313"/>
      <c r="IMN313"/>
      <c r="IMO313"/>
      <c r="IMP313"/>
      <c r="IMQ313"/>
      <c r="IMR313"/>
      <c r="IMS313"/>
      <c r="IMT313"/>
      <c r="IMU313"/>
      <c r="IMV313"/>
      <c r="IMW313"/>
      <c r="IMX313"/>
      <c r="IMY313"/>
      <c r="IMZ313"/>
      <c r="INA313"/>
      <c r="INB313"/>
      <c r="INC313"/>
      <c r="IND313"/>
      <c r="INE313"/>
      <c r="INF313"/>
      <c r="ING313"/>
      <c r="INH313"/>
      <c r="INI313"/>
      <c r="INJ313"/>
      <c r="INK313"/>
      <c r="INL313"/>
      <c r="INM313"/>
      <c r="INN313"/>
      <c r="INO313"/>
      <c r="INP313"/>
      <c r="INQ313"/>
      <c r="INR313"/>
      <c r="INS313"/>
      <c r="INT313"/>
      <c r="INU313"/>
      <c r="INV313"/>
      <c r="INW313"/>
      <c r="INX313"/>
      <c r="INY313"/>
      <c r="INZ313"/>
      <c r="IOA313"/>
      <c r="IOB313"/>
      <c r="IOC313"/>
      <c r="IOD313"/>
      <c r="IOE313"/>
      <c r="IOF313"/>
      <c r="IOG313"/>
      <c r="IOH313"/>
      <c r="IOI313"/>
      <c r="IOJ313"/>
      <c r="IOK313"/>
      <c r="IOL313"/>
      <c r="IOM313"/>
      <c r="ION313"/>
      <c r="IOO313"/>
      <c r="IOP313"/>
      <c r="IOQ313"/>
      <c r="IOR313"/>
      <c r="IOS313"/>
      <c r="IOT313"/>
      <c r="IOU313"/>
      <c r="IOV313"/>
      <c r="IOW313"/>
      <c r="IOX313"/>
      <c r="IOY313"/>
      <c r="IOZ313"/>
      <c r="IPA313"/>
      <c r="IPB313"/>
      <c r="IPC313"/>
      <c r="IPD313"/>
      <c r="IPE313"/>
      <c r="IPF313"/>
      <c r="IPG313"/>
      <c r="IPH313"/>
      <c r="IPI313"/>
      <c r="IPJ313"/>
      <c r="IPK313"/>
      <c r="IPL313"/>
      <c r="IPM313"/>
      <c r="IPN313"/>
      <c r="IPO313"/>
      <c r="IPP313"/>
      <c r="IPQ313"/>
      <c r="IPR313"/>
      <c r="IPS313"/>
      <c r="IPT313"/>
      <c r="IPU313"/>
      <c r="IPV313"/>
      <c r="IPW313"/>
      <c r="IPX313"/>
      <c r="IPY313"/>
      <c r="IPZ313"/>
      <c r="IQA313"/>
      <c r="IQB313"/>
      <c r="IQC313"/>
      <c r="IQD313"/>
      <c r="IQE313"/>
      <c r="IQF313"/>
      <c r="IQG313"/>
      <c r="IQH313"/>
      <c r="IQI313"/>
      <c r="IQJ313"/>
      <c r="IQK313"/>
      <c r="IQL313"/>
      <c r="IQM313"/>
      <c r="IQN313"/>
      <c r="IQO313"/>
      <c r="IQP313"/>
      <c r="IQQ313"/>
      <c r="IQR313"/>
      <c r="IQS313"/>
      <c r="IQT313"/>
      <c r="IQU313"/>
      <c r="IQV313"/>
      <c r="IQW313"/>
      <c r="IQX313"/>
      <c r="IQY313"/>
      <c r="IQZ313"/>
      <c r="IRA313"/>
      <c r="IRB313"/>
      <c r="IRC313"/>
      <c r="IRD313"/>
      <c r="IRE313"/>
      <c r="IRF313"/>
      <c r="IRG313"/>
      <c r="IRH313"/>
      <c r="IRI313"/>
      <c r="IRJ313"/>
      <c r="IRK313"/>
      <c r="IRL313"/>
      <c r="IRM313"/>
      <c r="IRN313"/>
      <c r="IRO313"/>
      <c r="IRP313"/>
      <c r="IRQ313"/>
      <c r="IRR313"/>
      <c r="IRS313"/>
      <c r="IRT313"/>
      <c r="IRU313"/>
      <c r="IRV313"/>
      <c r="IRW313"/>
      <c r="IRX313"/>
      <c r="IRY313"/>
      <c r="IRZ313"/>
      <c r="ISA313"/>
      <c r="ISB313"/>
      <c r="ISC313"/>
      <c r="ISD313"/>
      <c r="ISE313"/>
      <c r="ISF313"/>
      <c r="ISG313"/>
      <c r="ISH313"/>
      <c r="ISI313"/>
      <c r="ISJ313"/>
      <c r="ISK313"/>
      <c r="ISL313"/>
      <c r="ISM313"/>
      <c r="ISN313"/>
      <c r="ISO313"/>
      <c r="ISP313"/>
      <c r="ISQ313"/>
      <c r="ISR313"/>
      <c r="ISS313"/>
      <c r="IST313"/>
      <c r="ISU313"/>
      <c r="ISV313"/>
      <c r="ISW313"/>
      <c r="ISX313"/>
      <c r="ISY313"/>
      <c r="ISZ313"/>
      <c r="ITA313"/>
      <c r="ITB313"/>
      <c r="ITC313"/>
      <c r="ITD313"/>
      <c r="ITE313"/>
      <c r="ITF313"/>
      <c r="ITG313"/>
      <c r="ITH313"/>
      <c r="ITI313"/>
      <c r="ITJ313"/>
      <c r="ITK313"/>
      <c r="ITL313"/>
      <c r="ITM313"/>
      <c r="ITN313"/>
      <c r="ITO313"/>
      <c r="ITP313"/>
      <c r="ITQ313"/>
      <c r="ITR313"/>
      <c r="ITS313"/>
      <c r="ITT313"/>
      <c r="ITU313"/>
      <c r="ITV313"/>
      <c r="ITW313"/>
      <c r="ITX313"/>
      <c r="ITY313"/>
      <c r="ITZ313"/>
      <c r="IUA313"/>
      <c r="IUB313"/>
      <c r="IUC313"/>
      <c r="IUD313"/>
      <c r="IUE313"/>
      <c r="IUF313"/>
      <c r="IUG313"/>
      <c r="IUH313"/>
      <c r="IUI313"/>
      <c r="IUJ313"/>
      <c r="IUK313"/>
      <c r="IUL313"/>
      <c r="IUM313"/>
      <c r="IUN313"/>
      <c r="IUO313"/>
      <c r="IUP313"/>
      <c r="IUQ313"/>
      <c r="IUR313"/>
      <c r="IUS313"/>
      <c r="IUT313"/>
      <c r="IUU313"/>
      <c r="IUV313"/>
      <c r="IUW313"/>
      <c r="IUX313"/>
      <c r="IUY313"/>
      <c r="IUZ313"/>
      <c r="IVA313"/>
      <c r="IVB313"/>
      <c r="IVC313"/>
      <c r="IVD313"/>
      <c r="IVE313"/>
      <c r="IVF313"/>
      <c r="IVG313"/>
      <c r="IVH313"/>
      <c r="IVI313"/>
      <c r="IVJ313"/>
      <c r="IVK313"/>
      <c r="IVL313"/>
      <c r="IVM313"/>
      <c r="IVN313"/>
      <c r="IVO313"/>
      <c r="IVP313"/>
      <c r="IVQ313"/>
      <c r="IVR313"/>
      <c r="IVS313"/>
      <c r="IVT313"/>
      <c r="IVU313"/>
      <c r="IVV313"/>
      <c r="IVW313"/>
      <c r="IVX313"/>
      <c r="IVY313"/>
      <c r="IVZ313"/>
      <c r="IWA313"/>
      <c r="IWB313"/>
      <c r="IWC313"/>
      <c r="IWD313"/>
      <c r="IWE313"/>
      <c r="IWF313"/>
      <c r="IWG313"/>
      <c r="IWH313"/>
      <c r="IWI313"/>
      <c r="IWJ313"/>
      <c r="IWK313"/>
      <c r="IWL313"/>
      <c r="IWM313"/>
      <c r="IWN313"/>
      <c r="IWO313"/>
      <c r="IWP313"/>
      <c r="IWQ313"/>
      <c r="IWR313"/>
      <c r="IWS313"/>
      <c r="IWT313"/>
      <c r="IWU313"/>
      <c r="IWV313"/>
      <c r="IWW313"/>
      <c r="IWX313"/>
      <c r="IWY313"/>
      <c r="IWZ313"/>
      <c r="IXA313"/>
      <c r="IXB313"/>
      <c r="IXC313"/>
      <c r="IXD313"/>
      <c r="IXE313"/>
      <c r="IXF313"/>
      <c r="IXG313"/>
      <c r="IXH313"/>
      <c r="IXI313"/>
      <c r="IXJ313"/>
      <c r="IXK313"/>
      <c r="IXL313"/>
      <c r="IXM313"/>
      <c r="IXN313"/>
      <c r="IXO313"/>
      <c r="IXP313"/>
      <c r="IXQ313"/>
      <c r="IXR313"/>
      <c r="IXS313"/>
      <c r="IXT313"/>
      <c r="IXU313"/>
      <c r="IXV313"/>
      <c r="IXW313"/>
      <c r="IXX313"/>
      <c r="IXY313"/>
      <c r="IXZ313"/>
      <c r="IYA313"/>
      <c r="IYB313"/>
      <c r="IYC313"/>
      <c r="IYD313"/>
      <c r="IYE313"/>
      <c r="IYF313"/>
      <c r="IYG313"/>
      <c r="IYH313"/>
      <c r="IYI313"/>
      <c r="IYJ313"/>
      <c r="IYK313"/>
      <c r="IYL313"/>
      <c r="IYM313"/>
      <c r="IYN313"/>
      <c r="IYO313"/>
      <c r="IYP313"/>
      <c r="IYQ313"/>
      <c r="IYR313"/>
      <c r="IYS313"/>
      <c r="IYT313"/>
      <c r="IYU313"/>
      <c r="IYV313"/>
      <c r="IYW313"/>
      <c r="IYX313"/>
      <c r="IYY313"/>
      <c r="IYZ313"/>
      <c r="IZA313"/>
      <c r="IZB313"/>
      <c r="IZC313"/>
      <c r="IZD313"/>
      <c r="IZE313"/>
      <c r="IZF313"/>
      <c r="IZG313"/>
      <c r="IZH313"/>
      <c r="IZI313"/>
      <c r="IZJ313"/>
      <c r="IZK313"/>
      <c r="IZL313"/>
      <c r="IZM313"/>
      <c r="IZN313"/>
      <c r="IZO313"/>
      <c r="IZP313"/>
      <c r="IZQ313"/>
      <c r="IZR313"/>
      <c r="IZS313"/>
      <c r="IZT313"/>
      <c r="IZU313"/>
      <c r="IZV313"/>
      <c r="IZW313"/>
      <c r="IZX313"/>
      <c r="IZY313"/>
      <c r="IZZ313"/>
      <c r="JAA313"/>
      <c r="JAB313"/>
      <c r="JAC313"/>
      <c r="JAD313"/>
      <c r="JAE313"/>
      <c r="JAF313"/>
      <c r="JAG313"/>
      <c r="JAH313"/>
      <c r="JAI313"/>
      <c r="JAJ313"/>
      <c r="JAK313"/>
      <c r="JAL313"/>
      <c r="JAM313"/>
      <c r="JAN313"/>
      <c r="JAO313"/>
      <c r="JAP313"/>
      <c r="JAQ313"/>
      <c r="JAR313"/>
      <c r="JAS313"/>
      <c r="JAT313"/>
      <c r="JAU313"/>
      <c r="JAV313"/>
      <c r="JAW313"/>
      <c r="JAX313"/>
      <c r="JAY313"/>
      <c r="JAZ313"/>
      <c r="JBA313"/>
      <c r="JBB313"/>
      <c r="JBC313"/>
      <c r="JBD313"/>
      <c r="JBE313"/>
      <c r="JBF313"/>
      <c r="JBG313"/>
      <c r="JBH313"/>
      <c r="JBI313"/>
      <c r="JBJ313"/>
      <c r="JBK313"/>
      <c r="JBL313"/>
      <c r="JBM313"/>
      <c r="JBN313"/>
      <c r="JBO313"/>
      <c r="JBP313"/>
      <c r="JBQ313"/>
      <c r="JBR313"/>
      <c r="JBS313"/>
      <c r="JBT313"/>
      <c r="JBU313"/>
      <c r="JBV313"/>
      <c r="JBW313"/>
      <c r="JBX313"/>
      <c r="JBY313"/>
      <c r="JBZ313"/>
      <c r="JCA313"/>
      <c r="JCB313"/>
      <c r="JCC313"/>
      <c r="JCD313"/>
      <c r="JCE313"/>
      <c r="JCF313"/>
      <c r="JCG313"/>
      <c r="JCH313"/>
      <c r="JCI313"/>
      <c r="JCJ313"/>
      <c r="JCK313"/>
      <c r="JCL313"/>
      <c r="JCM313"/>
      <c r="JCN313"/>
      <c r="JCO313"/>
      <c r="JCP313"/>
      <c r="JCQ313"/>
      <c r="JCR313"/>
      <c r="JCS313"/>
      <c r="JCT313"/>
      <c r="JCU313"/>
      <c r="JCV313"/>
      <c r="JCW313"/>
      <c r="JCX313"/>
      <c r="JCY313"/>
      <c r="JCZ313"/>
      <c r="JDA313"/>
      <c r="JDB313"/>
      <c r="JDC313"/>
      <c r="JDD313"/>
      <c r="JDE313"/>
      <c r="JDF313"/>
      <c r="JDG313"/>
      <c r="JDH313"/>
      <c r="JDI313"/>
      <c r="JDJ313"/>
      <c r="JDK313"/>
      <c r="JDL313"/>
      <c r="JDM313"/>
      <c r="JDN313"/>
      <c r="JDO313"/>
      <c r="JDP313"/>
      <c r="JDQ313"/>
      <c r="JDR313"/>
      <c r="JDS313"/>
      <c r="JDT313"/>
      <c r="JDU313"/>
      <c r="JDV313"/>
      <c r="JDW313"/>
      <c r="JDX313"/>
      <c r="JDY313"/>
      <c r="JDZ313"/>
      <c r="JEA313"/>
      <c r="JEB313"/>
      <c r="JEC313"/>
      <c r="JED313"/>
      <c r="JEE313"/>
      <c r="JEF313"/>
      <c r="JEG313"/>
      <c r="JEH313"/>
      <c r="JEI313"/>
      <c r="JEJ313"/>
      <c r="JEK313"/>
      <c r="JEL313"/>
      <c r="JEM313"/>
      <c r="JEN313"/>
      <c r="JEO313"/>
      <c r="JEP313"/>
      <c r="JEQ313"/>
      <c r="JER313"/>
      <c r="JES313"/>
      <c r="JET313"/>
      <c r="JEU313"/>
      <c r="JEV313"/>
      <c r="JEW313"/>
      <c r="JEX313"/>
      <c r="JEY313"/>
      <c r="JEZ313"/>
      <c r="JFA313"/>
      <c r="JFB313"/>
      <c r="JFC313"/>
      <c r="JFD313"/>
      <c r="JFE313"/>
      <c r="JFF313"/>
      <c r="JFG313"/>
      <c r="JFH313"/>
      <c r="JFI313"/>
      <c r="JFJ313"/>
      <c r="JFK313"/>
      <c r="JFL313"/>
      <c r="JFM313"/>
      <c r="JFN313"/>
      <c r="JFO313"/>
      <c r="JFP313"/>
      <c r="JFQ313"/>
      <c r="JFR313"/>
      <c r="JFS313"/>
      <c r="JFT313"/>
      <c r="JFU313"/>
      <c r="JFV313"/>
      <c r="JFW313"/>
      <c r="JFX313"/>
      <c r="JFY313"/>
      <c r="JFZ313"/>
      <c r="JGA313"/>
      <c r="JGB313"/>
      <c r="JGC313"/>
      <c r="JGD313"/>
      <c r="JGE313"/>
      <c r="JGF313"/>
      <c r="JGG313"/>
      <c r="JGH313"/>
      <c r="JGI313"/>
      <c r="JGJ313"/>
      <c r="JGK313"/>
      <c r="JGL313"/>
      <c r="JGM313"/>
      <c r="JGN313"/>
      <c r="JGO313"/>
      <c r="JGP313"/>
      <c r="JGQ313"/>
      <c r="JGR313"/>
      <c r="JGS313"/>
      <c r="JGT313"/>
      <c r="JGU313"/>
      <c r="JGV313"/>
      <c r="JGW313"/>
      <c r="JGX313"/>
      <c r="JGY313"/>
      <c r="JGZ313"/>
      <c r="JHA313"/>
      <c r="JHB313"/>
      <c r="JHC313"/>
      <c r="JHD313"/>
      <c r="JHE313"/>
      <c r="JHF313"/>
      <c r="JHG313"/>
      <c r="JHH313"/>
      <c r="JHI313"/>
      <c r="JHJ313"/>
      <c r="JHK313"/>
      <c r="JHL313"/>
      <c r="JHM313"/>
      <c r="JHN313"/>
      <c r="JHO313"/>
      <c r="JHP313"/>
      <c r="JHQ313"/>
      <c r="JHR313"/>
      <c r="JHS313"/>
      <c r="JHT313"/>
      <c r="JHU313"/>
      <c r="JHV313"/>
      <c r="JHW313"/>
      <c r="JHX313"/>
      <c r="JHY313"/>
      <c r="JHZ313"/>
      <c r="JIA313"/>
      <c r="JIB313"/>
      <c r="JIC313"/>
      <c r="JID313"/>
      <c r="JIE313"/>
      <c r="JIF313"/>
      <c r="JIG313"/>
      <c r="JIH313"/>
      <c r="JII313"/>
      <c r="JIJ313"/>
      <c r="JIK313"/>
      <c r="JIL313"/>
      <c r="JIM313"/>
      <c r="JIN313"/>
      <c r="JIO313"/>
      <c r="JIP313"/>
      <c r="JIQ313"/>
      <c r="JIR313"/>
      <c r="JIS313"/>
      <c r="JIT313"/>
      <c r="JIU313"/>
      <c r="JIV313"/>
      <c r="JIW313"/>
      <c r="JIX313"/>
      <c r="JIY313"/>
      <c r="JIZ313"/>
      <c r="JJA313"/>
      <c r="JJB313"/>
      <c r="JJC313"/>
      <c r="JJD313"/>
      <c r="JJE313"/>
      <c r="JJF313"/>
      <c r="JJG313"/>
      <c r="JJH313"/>
      <c r="JJI313"/>
      <c r="JJJ313"/>
      <c r="JJK313"/>
      <c r="JJL313"/>
      <c r="JJM313"/>
      <c r="JJN313"/>
      <c r="JJO313"/>
      <c r="JJP313"/>
      <c r="JJQ313"/>
      <c r="JJR313"/>
      <c r="JJS313"/>
      <c r="JJT313"/>
      <c r="JJU313"/>
      <c r="JJV313"/>
      <c r="JJW313"/>
      <c r="JJX313"/>
      <c r="JJY313"/>
      <c r="JJZ313"/>
      <c r="JKA313"/>
      <c r="JKB313"/>
      <c r="JKC313"/>
      <c r="JKD313"/>
      <c r="JKE313"/>
      <c r="JKF313"/>
      <c r="JKG313"/>
      <c r="JKH313"/>
      <c r="JKI313"/>
      <c r="JKJ313"/>
      <c r="JKK313"/>
      <c r="JKL313"/>
      <c r="JKM313"/>
      <c r="JKN313"/>
      <c r="JKO313"/>
      <c r="JKP313"/>
      <c r="JKQ313"/>
      <c r="JKR313"/>
      <c r="JKS313"/>
      <c r="JKT313"/>
      <c r="JKU313"/>
      <c r="JKV313"/>
      <c r="JKW313"/>
      <c r="JKX313"/>
      <c r="JKY313"/>
      <c r="JKZ313"/>
      <c r="JLA313"/>
      <c r="JLB313"/>
      <c r="JLC313"/>
      <c r="JLD313"/>
      <c r="JLE313"/>
      <c r="JLF313"/>
      <c r="JLG313"/>
      <c r="JLH313"/>
      <c r="JLI313"/>
      <c r="JLJ313"/>
      <c r="JLK313"/>
      <c r="JLL313"/>
      <c r="JLM313"/>
      <c r="JLN313"/>
      <c r="JLO313"/>
      <c r="JLP313"/>
      <c r="JLQ313"/>
      <c r="JLR313"/>
      <c r="JLS313"/>
      <c r="JLT313"/>
      <c r="JLU313"/>
      <c r="JLV313"/>
      <c r="JLW313"/>
      <c r="JLX313"/>
      <c r="JLY313"/>
      <c r="JLZ313"/>
      <c r="JMA313"/>
      <c r="JMB313"/>
      <c r="JMC313"/>
      <c r="JMD313"/>
      <c r="JME313"/>
      <c r="JMF313"/>
      <c r="JMG313"/>
      <c r="JMH313"/>
      <c r="JMI313"/>
      <c r="JMJ313"/>
      <c r="JMK313"/>
      <c r="JML313"/>
      <c r="JMM313"/>
      <c r="JMN313"/>
      <c r="JMO313"/>
      <c r="JMP313"/>
      <c r="JMQ313"/>
      <c r="JMR313"/>
      <c r="JMS313"/>
      <c r="JMT313"/>
      <c r="JMU313"/>
      <c r="JMV313"/>
      <c r="JMW313"/>
      <c r="JMX313"/>
      <c r="JMY313"/>
      <c r="JMZ313"/>
      <c r="JNA313"/>
      <c r="JNB313"/>
      <c r="JNC313"/>
      <c r="JND313"/>
      <c r="JNE313"/>
      <c r="JNF313"/>
      <c r="JNG313"/>
      <c r="JNH313"/>
      <c r="JNI313"/>
      <c r="JNJ313"/>
      <c r="JNK313"/>
      <c r="JNL313"/>
      <c r="JNM313"/>
      <c r="JNN313"/>
      <c r="JNO313"/>
      <c r="JNP313"/>
      <c r="JNQ313"/>
      <c r="JNR313"/>
      <c r="JNS313"/>
      <c r="JNT313"/>
      <c r="JNU313"/>
      <c r="JNV313"/>
      <c r="JNW313"/>
      <c r="JNX313"/>
      <c r="JNY313"/>
      <c r="JNZ313"/>
      <c r="JOA313"/>
      <c r="JOB313"/>
      <c r="JOC313"/>
      <c r="JOD313"/>
      <c r="JOE313"/>
      <c r="JOF313"/>
      <c r="JOG313"/>
      <c r="JOH313"/>
      <c r="JOI313"/>
      <c r="JOJ313"/>
      <c r="JOK313"/>
      <c r="JOL313"/>
      <c r="JOM313"/>
      <c r="JON313"/>
      <c r="JOO313"/>
      <c r="JOP313"/>
      <c r="JOQ313"/>
      <c r="JOR313"/>
      <c r="JOS313"/>
      <c r="JOT313"/>
      <c r="JOU313"/>
      <c r="JOV313"/>
      <c r="JOW313"/>
      <c r="JOX313"/>
      <c r="JOY313"/>
      <c r="JOZ313"/>
      <c r="JPA313"/>
      <c r="JPB313"/>
      <c r="JPC313"/>
      <c r="JPD313"/>
      <c r="JPE313"/>
      <c r="JPF313"/>
      <c r="JPG313"/>
      <c r="JPH313"/>
      <c r="JPI313"/>
      <c r="JPJ313"/>
      <c r="JPK313"/>
      <c r="JPL313"/>
      <c r="JPM313"/>
      <c r="JPN313"/>
      <c r="JPO313"/>
      <c r="JPP313"/>
      <c r="JPQ313"/>
      <c r="JPR313"/>
      <c r="JPS313"/>
      <c r="JPT313"/>
      <c r="JPU313"/>
      <c r="JPV313"/>
      <c r="JPW313"/>
      <c r="JPX313"/>
      <c r="JPY313"/>
      <c r="JPZ313"/>
      <c r="JQA313"/>
      <c r="JQB313"/>
      <c r="JQC313"/>
      <c r="JQD313"/>
      <c r="JQE313"/>
      <c r="JQF313"/>
      <c r="JQG313"/>
      <c r="JQH313"/>
      <c r="JQI313"/>
      <c r="JQJ313"/>
      <c r="JQK313"/>
      <c r="JQL313"/>
      <c r="JQM313"/>
      <c r="JQN313"/>
      <c r="JQO313"/>
      <c r="JQP313"/>
      <c r="JQQ313"/>
      <c r="JQR313"/>
      <c r="JQS313"/>
      <c r="JQT313"/>
      <c r="JQU313"/>
      <c r="JQV313"/>
      <c r="JQW313"/>
      <c r="JQX313"/>
      <c r="JQY313"/>
      <c r="JQZ313"/>
      <c r="JRA313"/>
      <c r="JRB313"/>
      <c r="JRC313"/>
      <c r="JRD313"/>
      <c r="JRE313"/>
      <c r="JRF313"/>
      <c r="JRG313"/>
      <c r="JRH313"/>
      <c r="JRI313"/>
      <c r="JRJ313"/>
      <c r="JRK313"/>
      <c r="JRL313"/>
      <c r="JRM313"/>
      <c r="JRN313"/>
      <c r="JRO313"/>
      <c r="JRP313"/>
      <c r="JRQ313"/>
      <c r="JRR313"/>
      <c r="JRS313"/>
      <c r="JRT313"/>
      <c r="JRU313"/>
      <c r="JRV313"/>
      <c r="JRW313"/>
      <c r="JRX313"/>
      <c r="JRY313"/>
      <c r="JRZ313"/>
      <c r="JSA313"/>
      <c r="JSB313"/>
      <c r="JSC313"/>
      <c r="JSD313"/>
      <c r="JSE313"/>
      <c r="JSF313"/>
      <c r="JSG313"/>
      <c r="JSH313"/>
      <c r="JSI313"/>
      <c r="JSJ313"/>
      <c r="JSK313"/>
      <c r="JSL313"/>
      <c r="JSM313"/>
      <c r="JSN313"/>
      <c r="JSO313"/>
      <c r="JSP313"/>
      <c r="JSQ313"/>
      <c r="JSR313"/>
      <c r="JSS313"/>
      <c r="JST313"/>
      <c r="JSU313"/>
      <c r="JSV313"/>
      <c r="JSW313"/>
      <c r="JSX313"/>
      <c r="JSY313"/>
      <c r="JSZ313"/>
      <c r="JTA313"/>
      <c r="JTB313"/>
      <c r="JTC313"/>
      <c r="JTD313"/>
      <c r="JTE313"/>
      <c r="JTF313"/>
      <c r="JTG313"/>
      <c r="JTH313"/>
      <c r="JTI313"/>
      <c r="JTJ313"/>
      <c r="JTK313"/>
      <c r="JTL313"/>
      <c r="JTM313"/>
      <c r="JTN313"/>
      <c r="JTO313"/>
      <c r="JTP313"/>
      <c r="JTQ313"/>
      <c r="JTR313"/>
      <c r="JTS313"/>
      <c r="JTT313"/>
      <c r="JTU313"/>
      <c r="JTV313"/>
      <c r="JTW313"/>
      <c r="JTX313"/>
      <c r="JTY313"/>
      <c r="JTZ313"/>
      <c r="JUA313"/>
      <c r="JUB313"/>
      <c r="JUC313"/>
      <c r="JUD313"/>
      <c r="JUE313"/>
      <c r="JUF313"/>
      <c r="JUG313"/>
      <c r="JUH313"/>
      <c r="JUI313"/>
      <c r="JUJ313"/>
      <c r="JUK313"/>
      <c r="JUL313"/>
      <c r="JUM313"/>
      <c r="JUN313"/>
      <c r="JUO313"/>
      <c r="JUP313"/>
      <c r="JUQ313"/>
      <c r="JUR313"/>
      <c r="JUS313"/>
      <c r="JUT313"/>
      <c r="JUU313"/>
      <c r="JUV313"/>
      <c r="JUW313"/>
      <c r="JUX313"/>
      <c r="JUY313"/>
      <c r="JUZ313"/>
      <c r="JVA313"/>
      <c r="JVB313"/>
      <c r="JVC313"/>
      <c r="JVD313"/>
      <c r="JVE313"/>
      <c r="JVF313"/>
      <c r="JVG313"/>
      <c r="JVH313"/>
      <c r="JVI313"/>
      <c r="JVJ313"/>
      <c r="JVK313"/>
      <c r="JVL313"/>
      <c r="JVM313"/>
      <c r="JVN313"/>
      <c r="JVO313"/>
      <c r="JVP313"/>
      <c r="JVQ313"/>
      <c r="JVR313"/>
      <c r="JVS313"/>
      <c r="JVT313"/>
      <c r="JVU313"/>
      <c r="JVV313"/>
      <c r="JVW313"/>
      <c r="JVX313"/>
      <c r="JVY313"/>
      <c r="JVZ313"/>
      <c r="JWA313"/>
      <c r="JWB313"/>
      <c r="JWC313"/>
      <c r="JWD313"/>
      <c r="JWE313"/>
      <c r="JWF313"/>
      <c r="JWG313"/>
      <c r="JWH313"/>
      <c r="JWI313"/>
      <c r="JWJ313"/>
      <c r="JWK313"/>
      <c r="JWL313"/>
      <c r="JWM313"/>
      <c r="JWN313"/>
      <c r="JWO313"/>
      <c r="JWP313"/>
      <c r="JWQ313"/>
      <c r="JWR313"/>
      <c r="JWS313"/>
      <c r="JWT313"/>
      <c r="JWU313"/>
      <c r="JWV313"/>
      <c r="JWW313"/>
      <c r="JWX313"/>
      <c r="JWY313"/>
      <c r="JWZ313"/>
      <c r="JXA313"/>
      <c r="JXB313"/>
      <c r="JXC313"/>
      <c r="JXD313"/>
      <c r="JXE313"/>
      <c r="JXF313"/>
      <c r="JXG313"/>
      <c r="JXH313"/>
      <c r="JXI313"/>
      <c r="JXJ313"/>
      <c r="JXK313"/>
      <c r="JXL313"/>
      <c r="JXM313"/>
      <c r="JXN313"/>
      <c r="JXO313"/>
      <c r="JXP313"/>
      <c r="JXQ313"/>
      <c r="JXR313"/>
      <c r="JXS313"/>
      <c r="JXT313"/>
      <c r="JXU313"/>
      <c r="JXV313"/>
      <c r="JXW313"/>
      <c r="JXX313"/>
      <c r="JXY313"/>
      <c r="JXZ313"/>
      <c r="JYA313"/>
      <c r="JYB313"/>
      <c r="JYC313"/>
      <c r="JYD313"/>
      <c r="JYE313"/>
      <c r="JYF313"/>
      <c r="JYG313"/>
      <c r="JYH313"/>
      <c r="JYI313"/>
      <c r="JYJ313"/>
      <c r="JYK313"/>
      <c r="JYL313"/>
      <c r="JYM313"/>
      <c r="JYN313"/>
      <c r="JYO313"/>
      <c r="JYP313"/>
      <c r="JYQ313"/>
      <c r="JYR313"/>
      <c r="JYS313"/>
      <c r="JYT313"/>
      <c r="JYU313"/>
      <c r="JYV313"/>
      <c r="JYW313"/>
      <c r="JYX313"/>
      <c r="JYY313"/>
      <c r="JYZ313"/>
      <c r="JZA313"/>
      <c r="JZB313"/>
      <c r="JZC313"/>
      <c r="JZD313"/>
      <c r="JZE313"/>
      <c r="JZF313"/>
      <c r="JZG313"/>
      <c r="JZH313"/>
      <c r="JZI313"/>
      <c r="JZJ313"/>
      <c r="JZK313"/>
      <c r="JZL313"/>
      <c r="JZM313"/>
      <c r="JZN313"/>
      <c r="JZO313"/>
      <c r="JZP313"/>
      <c r="JZQ313"/>
      <c r="JZR313"/>
      <c r="JZS313"/>
      <c r="JZT313"/>
      <c r="JZU313"/>
      <c r="JZV313"/>
      <c r="JZW313"/>
      <c r="JZX313"/>
      <c r="JZY313"/>
      <c r="JZZ313"/>
      <c r="KAA313"/>
      <c r="KAB313"/>
      <c r="KAC313"/>
      <c r="KAD313"/>
      <c r="KAE313"/>
      <c r="KAF313"/>
      <c r="KAG313"/>
      <c r="KAH313"/>
      <c r="KAI313"/>
      <c r="KAJ313"/>
      <c r="KAK313"/>
      <c r="KAL313"/>
      <c r="KAM313"/>
      <c r="KAN313"/>
      <c r="KAO313"/>
      <c r="KAP313"/>
      <c r="KAQ313"/>
      <c r="KAR313"/>
      <c r="KAS313"/>
      <c r="KAT313"/>
      <c r="KAU313"/>
      <c r="KAV313"/>
      <c r="KAW313"/>
      <c r="KAX313"/>
      <c r="KAY313"/>
      <c r="KAZ313"/>
      <c r="KBA313"/>
      <c r="KBB313"/>
      <c r="KBC313"/>
      <c r="KBD313"/>
      <c r="KBE313"/>
      <c r="KBF313"/>
      <c r="KBG313"/>
      <c r="KBH313"/>
      <c r="KBI313"/>
      <c r="KBJ313"/>
      <c r="KBK313"/>
      <c r="KBL313"/>
      <c r="KBM313"/>
      <c r="KBN313"/>
      <c r="KBO313"/>
      <c r="KBP313"/>
      <c r="KBQ313"/>
      <c r="KBR313"/>
      <c r="KBS313"/>
      <c r="KBT313"/>
      <c r="KBU313"/>
      <c r="KBV313"/>
      <c r="KBW313"/>
      <c r="KBX313"/>
      <c r="KBY313"/>
      <c r="KBZ313"/>
      <c r="KCA313"/>
      <c r="KCB313"/>
      <c r="KCC313"/>
      <c r="KCD313"/>
      <c r="KCE313"/>
      <c r="KCF313"/>
      <c r="KCG313"/>
      <c r="KCH313"/>
      <c r="KCI313"/>
      <c r="KCJ313"/>
      <c r="KCK313"/>
      <c r="KCL313"/>
      <c r="KCM313"/>
      <c r="KCN313"/>
      <c r="KCO313"/>
      <c r="KCP313"/>
      <c r="KCQ313"/>
      <c r="KCR313"/>
      <c r="KCS313"/>
      <c r="KCT313"/>
      <c r="KCU313"/>
      <c r="KCV313"/>
      <c r="KCW313"/>
      <c r="KCX313"/>
      <c r="KCY313"/>
      <c r="KCZ313"/>
      <c r="KDA313"/>
      <c r="KDB313"/>
      <c r="KDC313"/>
      <c r="KDD313"/>
      <c r="KDE313"/>
      <c r="KDF313"/>
      <c r="KDG313"/>
      <c r="KDH313"/>
      <c r="KDI313"/>
      <c r="KDJ313"/>
      <c r="KDK313"/>
      <c r="KDL313"/>
      <c r="KDM313"/>
      <c r="KDN313"/>
      <c r="KDO313"/>
      <c r="KDP313"/>
      <c r="KDQ313"/>
      <c r="KDR313"/>
      <c r="KDS313"/>
      <c r="KDT313"/>
      <c r="KDU313"/>
      <c r="KDV313"/>
      <c r="KDW313"/>
      <c r="KDX313"/>
      <c r="KDY313"/>
      <c r="KDZ313"/>
      <c r="KEA313"/>
      <c r="KEB313"/>
      <c r="KEC313"/>
      <c r="KED313"/>
      <c r="KEE313"/>
      <c r="KEF313"/>
      <c r="KEG313"/>
      <c r="KEH313"/>
      <c r="KEI313"/>
      <c r="KEJ313"/>
      <c r="KEK313"/>
      <c r="KEL313"/>
      <c r="KEM313"/>
      <c r="KEN313"/>
      <c r="KEO313"/>
      <c r="KEP313"/>
      <c r="KEQ313"/>
      <c r="KER313"/>
      <c r="KES313"/>
      <c r="KET313"/>
      <c r="KEU313"/>
      <c r="KEV313"/>
      <c r="KEW313"/>
      <c r="KEX313"/>
      <c r="KEY313"/>
      <c r="KEZ313"/>
      <c r="KFA313"/>
      <c r="KFB313"/>
      <c r="KFC313"/>
      <c r="KFD313"/>
      <c r="KFE313"/>
      <c r="KFF313"/>
      <c r="KFG313"/>
      <c r="KFH313"/>
      <c r="KFI313"/>
      <c r="KFJ313"/>
      <c r="KFK313"/>
      <c r="KFL313"/>
      <c r="KFM313"/>
      <c r="KFN313"/>
      <c r="KFO313"/>
      <c r="KFP313"/>
      <c r="KFQ313"/>
      <c r="KFR313"/>
      <c r="KFS313"/>
      <c r="KFT313"/>
      <c r="KFU313"/>
      <c r="KFV313"/>
      <c r="KFW313"/>
      <c r="KFX313"/>
      <c r="KFY313"/>
      <c r="KFZ313"/>
      <c r="KGA313"/>
      <c r="KGB313"/>
      <c r="KGC313"/>
      <c r="KGD313"/>
      <c r="KGE313"/>
      <c r="KGF313"/>
      <c r="KGG313"/>
      <c r="KGH313"/>
      <c r="KGI313"/>
      <c r="KGJ313"/>
      <c r="KGK313"/>
      <c r="KGL313"/>
      <c r="KGM313"/>
      <c r="KGN313"/>
      <c r="KGO313"/>
      <c r="KGP313"/>
      <c r="KGQ313"/>
      <c r="KGR313"/>
      <c r="KGS313"/>
      <c r="KGT313"/>
      <c r="KGU313"/>
      <c r="KGV313"/>
      <c r="KGW313"/>
      <c r="KGX313"/>
      <c r="KGY313"/>
      <c r="KGZ313"/>
      <c r="KHA313"/>
      <c r="KHB313"/>
      <c r="KHC313"/>
      <c r="KHD313"/>
      <c r="KHE313"/>
      <c r="KHF313"/>
      <c r="KHG313"/>
      <c r="KHH313"/>
      <c r="KHI313"/>
      <c r="KHJ313"/>
      <c r="KHK313"/>
      <c r="KHL313"/>
      <c r="KHM313"/>
      <c r="KHN313"/>
      <c r="KHO313"/>
      <c r="KHP313"/>
      <c r="KHQ313"/>
      <c r="KHR313"/>
      <c r="KHS313"/>
      <c r="KHT313"/>
      <c r="KHU313"/>
      <c r="KHV313"/>
      <c r="KHW313"/>
      <c r="KHX313"/>
      <c r="KHY313"/>
      <c r="KHZ313"/>
      <c r="KIA313"/>
      <c r="KIB313"/>
      <c r="KIC313"/>
      <c r="KID313"/>
      <c r="KIE313"/>
      <c r="KIF313"/>
      <c r="KIG313"/>
      <c r="KIH313"/>
      <c r="KII313"/>
      <c r="KIJ313"/>
      <c r="KIK313"/>
      <c r="KIL313"/>
      <c r="KIM313"/>
      <c r="KIN313"/>
      <c r="KIO313"/>
      <c r="KIP313"/>
      <c r="KIQ313"/>
      <c r="KIR313"/>
      <c r="KIS313"/>
      <c r="KIT313"/>
      <c r="KIU313"/>
      <c r="KIV313"/>
      <c r="KIW313"/>
      <c r="KIX313"/>
      <c r="KIY313"/>
      <c r="KIZ313"/>
      <c r="KJA313"/>
      <c r="KJB313"/>
      <c r="KJC313"/>
      <c r="KJD313"/>
      <c r="KJE313"/>
      <c r="KJF313"/>
      <c r="KJG313"/>
      <c r="KJH313"/>
      <c r="KJI313"/>
      <c r="KJJ313"/>
      <c r="KJK313"/>
      <c r="KJL313"/>
      <c r="KJM313"/>
      <c r="KJN313"/>
      <c r="KJO313"/>
      <c r="KJP313"/>
      <c r="KJQ313"/>
      <c r="KJR313"/>
      <c r="KJS313"/>
      <c r="KJT313"/>
      <c r="KJU313"/>
      <c r="KJV313"/>
      <c r="KJW313"/>
      <c r="KJX313"/>
      <c r="KJY313"/>
      <c r="KJZ313"/>
      <c r="KKA313"/>
      <c r="KKB313"/>
      <c r="KKC313"/>
      <c r="KKD313"/>
      <c r="KKE313"/>
      <c r="KKF313"/>
      <c r="KKG313"/>
      <c r="KKH313"/>
      <c r="KKI313"/>
      <c r="KKJ313"/>
      <c r="KKK313"/>
      <c r="KKL313"/>
      <c r="KKM313"/>
      <c r="KKN313"/>
      <c r="KKO313"/>
      <c r="KKP313"/>
      <c r="KKQ313"/>
      <c r="KKR313"/>
      <c r="KKS313"/>
      <c r="KKT313"/>
      <c r="KKU313"/>
      <c r="KKV313"/>
      <c r="KKW313"/>
      <c r="KKX313"/>
      <c r="KKY313"/>
      <c r="KKZ313"/>
      <c r="KLA313"/>
      <c r="KLB313"/>
      <c r="KLC313"/>
      <c r="KLD313"/>
      <c r="KLE313"/>
      <c r="KLF313"/>
      <c r="KLG313"/>
      <c r="KLH313"/>
      <c r="KLI313"/>
      <c r="KLJ313"/>
      <c r="KLK313"/>
      <c r="KLL313"/>
      <c r="KLM313"/>
      <c r="KLN313"/>
      <c r="KLO313"/>
      <c r="KLP313"/>
      <c r="KLQ313"/>
      <c r="KLR313"/>
      <c r="KLS313"/>
      <c r="KLT313"/>
      <c r="KLU313"/>
      <c r="KLV313"/>
      <c r="KLW313"/>
      <c r="KLX313"/>
      <c r="KLY313"/>
      <c r="KLZ313"/>
      <c r="KMA313"/>
      <c r="KMB313"/>
      <c r="KMC313"/>
      <c r="KMD313"/>
      <c r="KME313"/>
      <c r="KMF313"/>
      <c r="KMG313"/>
      <c r="KMH313"/>
      <c r="KMI313"/>
      <c r="KMJ313"/>
      <c r="KMK313"/>
      <c r="KML313"/>
      <c r="KMM313"/>
      <c r="KMN313"/>
      <c r="KMO313"/>
      <c r="KMP313"/>
      <c r="KMQ313"/>
      <c r="KMR313"/>
      <c r="KMS313"/>
      <c r="KMT313"/>
      <c r="KMU313"/>
      <c r="KMV313"/>
      <c r="KMW313"/>
      <c r="KMX313"/>
      <c r="KMY313"/>
      <c r="KMZ313"/>
      <c r="KNA313"/>
      <c r="KNB313"/>
      <c r="KNC313"/>
      <c r="KND313"/>
      <c r="KNE313"/>
      <c r="KNF313"/>
      <c r="KNG313"/>
      <c r="KNH313"/>
      <c r="KNI313"/>
      <c r="KNJ313"/>
      <c r="KNK313"/>
      <c r="KNL313"/>
      <c r="KNM313"/>
      <c r="KNN313"/>
      <c r="KNO313"/>
      <c r="KNP313"/>
      <c r="KNQ313"/>
      <c r="KNR313"/>
      <c r="KNS313"/>
      <c r="KNT313"/>
      <c r="KNU313"/>
      <c r="KNV313"/>
      <c r="KNW313"/>
      <c r="KNX313"/>
      <c r="KNY313"/>
      <c r="KNZ313"/>
      <c r="KOA313"/>
      <c r="KOB313"/>
      <c r="KOC313"/>
      <c r="KOD313"/>
      <c r="KOE313"/>
      <c r="KOF313"/>
      <c r="KOG313"/>
      <c r="KOH313"/>
      <c r="KOI313"/>
      <c r="KOJ313"/>
      <c r="KOK313"/>
      <c r="KOL313"/>
      <c r="KOM313"/>
      <c r="KON313"/>
      <c r="KOO313"/>
      <c r="KOP313"/>
      <c r="KOQ313"/>
      <c r="KOR313"/>
      <c r="KOS313"/>
      <c r="KOT313"/>
      <c r="KOU313"/>
      <c r="KOV313"/>
      <c r="KOW313"/>
      <c r="KOX313"/>
      <c r="KOY313"/>
      <c r="KOZ313"/>
      <c r="KPA313"/>
      <c r="KPB313"/>
      <c r="KPC313"/>
      <c r="KPD313"/>
      <c r="KPE313"/>
      <c r="KPF313"/>
      <c r="KPG313"/>
      <c r="KPH313"/>
      <c r="KPI313"/>
      <c r="KPJ313"/>
      <c r="KPK313"/>
      <c r="KPL313"/>
      <c r="KPM313"/>
      <c r="KPN313"/>
      <c r="KPO313"/>
      <c r="KPP313"/>
      <c r="KPQ313"/>
      <c r="KPR313"/>
      <c r="KPS313"/>
      <c r="KPT313"/>
      <c r="KPU313"/>
      <c r="KPV313"/>
      <c r="KPW313"/>
      <c r="KPX313"/>
      <c r="KPY313"/>
      <c r="KPZ313"/>
      <c r="KQA313"/>
      <c r="KQB313"/>
      <c r="KQC313"/>
      <c r="KQD313"/>
      <c r="KQE313"/>
      <c r="KQF313"/>
      <c r="KQG313"/>
      <c r="KQH313"/>
      <c r="KQI313"/>
      <c r="KQJ313"/>
      <c r="KQK313"/>
      <c r="KQL313"/>
      <c r="KQM313"/>
      <c r="KQN313"/>
      <c r="KQO313"/>
      <c r="KQP313"/>
      <c r="KQQ313"/>
      <c r="KQR313"/>
      <c r="KQS313"/>
      <c r="KQT313"/>
      <c r="KQU313"/>
      <c r="KQV313"/>
      <c r="KQW313"/>
      <c r="KQX313"/>
      <c r="KQY313"/>
      <c r="KQZ313"/>
      <c r="KRA313"/>
      <c r="KRB313"/>
      <c r="KRC313"/>
      <c r="KRD313"/>
      <c r="KRE313"/>
      <c r="KRF313"/>
      <c r="KRG313"/>
      <c r="KRH313"/>
      <c r="KRI313"/>
      <c r="KRJ313"/>
      <c r="KRK313"/>
      <c r="KRL313"/>
      <c r="KRM313"/>
      <c r="KRN313"/>
      <c r="KRO313"/>
      <c r="KRP313"/>
      <c r="KRQ313"/>
      <c r="KRR313"/>
      <c r="KRS313"/>
      <c r="KRT313"/>
      <c r="KRU313"/>
      <c r="KRV313"/>
      <c r="KRW313"/>
      <c r="KRX313"/>
      <c r="KRY313"/>
      <c r="KRZ313"/>
      <c r="KSA313"/>
      <c r="KSB313"/>
      <c r="KSC313"/>
      <c r="KSD313"/>
      <c r="KSE313"/>
      <c r="KSF313"/>
      <c r="KSG313"/>
      <c r="KSH313"/>
      <c r="KSI313"/>
      <c r="KSJ313"/>
      <c r="KSK313"/>
      <c r="KSL313"/>
      <c r="KSM313"/>
      <c r="KSN313"/>
      <c r="KSO313"/>
      <c r="KSP313"/>
      <c r="KSQ313"/>
      <c r="KSR313"/>
      <c r="KSS313"/>
      <c r="KST313"/>
      <c r="KSU313"/>
      <c r="KSV313"/>
      <c r="KSW313"/>
      <c r="KSX313"/>
      <c r="KSY313"/>
      <c r="KSZ313"/>
      <c r="KTA313"/>
      <c r="KTB313"/>
      <c r="KTC313"/>
      <c r="KTD313"/>
      <c r="KTE313"/>
      <c r="KTF313"/>
      <c r="KTG313"/>
      <c r="KTH313"/>
      <c r="KTI313"/>
      <c r="KTJ313"/>
      <c r="KTK313"/>
      <c r="KTL313"/>
      <c r="KTM313"/>
      <c r="KTN313"/>
      <c r="KTO313"/>
      <c r="KTP313"/>
      <c r="KTQ313"/>
      <c r="KTR313"/>
      <c r="KTS313"/>
      <c r="KTT313"/>
      <c r="KTU313"/>
      <c r="KTV313"/>
      <c r="KTW313"/>
      <c r="KTX313"/>
      <c r="KTY313"/>
      <c r="KTZ313"/>
      <c r="KUA313"/>
      <c r="KUB313"/>
      <c r="KUC313"/>
      <c r="KUD313"/>
      <c r="KUE313"/>
      <c r="KUF313"/>
      <c r="KUG313"/>
      <c r="KUH313"/>
      <c r="KUI313"/>
      <c r="KUJ313"/>
      <c r="KUK313"/>
      <c r="KUL313"/>
      <c r="KUM313"/>
      <c r="KUN313"/>
      <c r="KUO313"/>
      <c r="KUP313"/>
      <c r="KUQ313"/>
      <c r="KUR313"/>
      <c r="KUS313"/>
      <c r="KUT313"/>
      <c r="KUU313"/>
      <c r="KUV313"/>
      <c r="KUW313"/>
      <c r="KUX313"/>
      <c r="KUY313"/>
      <c r="KUZ313"/>
      <c r="KVA313"/>
      <c r="KVB313"/>
      <c r="KVC313"/>
      <c r="KVD313"/>
      <c r="KVE313"/>
      <c r="KVF313"/>
      <c r="KVG313"/>
      <c r="KVH313"/>
      <c r="KVI313"/>
      <c r="KVJ313"/>
      <c r="KVK313"/>
      <c r="KVL313"/>
      <c r="KVM313"/>
      <c r="KVN313"/>
      <c r="KVO313"/>
      <c r="KVP313"/>
      <c r="KVQ313"/>
      <c r="KVR313"/>
      <c r="KVS313"/>
      <c r="KVT313"/>
      <c r="KVU313"/>
      <c r="KVV313"/>
      <c r="KVW313"/>
      <c r="KVX313"/>
      <c r="KVY313"/>
      <c r="KVZ313"/>
      <c r="KWA313"/>
      <c r="KWB313"/>
      <c r="KWC313"/>
      <c r="KWD313"/>
      <c r="KWE313"/>
      <c r="KWF313"/>
      <c r="KWG313"/>
      <c r="KWH313"/>
      <c r="KWI313"/>
      <c r="KWJ313"/>
      <c r="KWK313"/>
      <c r="KWL313"/>
      <c r="KWM313"/>
      <c r="KWN313"/>
      <c r="KWO313"/>
      <c r="KWP313"/>
      <c r="KWQ313"/>
      <c r="KWR313"/>
      <c r="KWS313"/>
      <c r="KWT313"/>
      <c r="KWU313"/>
      <c r="KWV313"/>
      <c r="KWW313"/>
      <c r="KWX313"/>
      <c r="KWY313"/>
      <c r="KWZ313"/>
      <c r="KXA313"/>
      <c r="KXB313"/>
      <c r="KXC313"/>
      <c r="KXD313"/>
      <c r="KXE313"/>
      <c r="KXF313"/>
      <c r="KXG313"/>
      <c r="KXH313"/>
      <c r="KXI313"/>
      <c r="KXJ313"/>
      <c r="KXK313"/>
      <c r="KXL313"/>
      <c r="KXM313"/>
      <c r="KXN313"/>
      <c r="KXO313"/>
      <c r="KXP313"/>
      <c r="KXQ313"/>
      <c r="KXR313"/>
      <c r="KXS313"/>
      <c r="KXT313"/>
      <c r="KXU313"/>
      <c r="KXV313"/>
      <c r="KXW313"/>
      <c r="KXX313"/>
      <c r="KXY313"/>
      <c r="KXZ313"/>
      <c r="KYA313"/>
      <c r="KYB313"/>
      <c r="KYC313"/>
      <c r="KYD313"/>
      <c r="KYE313"/>
      <c r="KYF313"/>
      <c r="KYG313"/>
      <c r="KYH313"/>
      <c r="KYI313"/>
      <c r="KYJ313"/>
      <c r="KYK313"/>
      <c r="KYL313"/>
      <c r="KYM313"/>
      <c r="KYN313"/>
      <c r="KYO313"/>
      <c r="KYP313"/>
      <c r="KYQ313"/>
      <c r="KYR313"/>
      <c r="KYS313"/>
      <c r="KYT313"/>
      <c r="KYU313"/>
      <c r="KYV313"/>
      <c r="KYW313"/>
      <c r="KYX313"/>
      <c r="KYY313"/>
      <c r="KYZ313"/>
      <c r="KZA313"/>
      <c r="KZB313"/>
      <c r="KZC313"/>
      <c r="KZD313"/>
      <c r="KZE313"/>
      <c r="KZF313"/>
      <c r="KZG313"/>
      <c r="KZH313"/>
      <c r="KZI313"/>
      <c r="KZJ313"/>
      <c r="KZK313"/>
      <c r="KZL313"/>
      <c r="KZM313"/>
      <c r="KZN313"/>
      <c r="KZO313"/>
      <c r="KZP313"/>
      <c r="KZQ313"/>
      <c r="KZR313"/>
      <c r="KZS313"/>
      <c r="KZT313"/>
      <c r="KZU313"/>
      <c r="KZV313"/>
      <c r="KZW313"/>
      <c r="KZX313"/>
      <c r="KZY313"/>
      <c r="KZZ313"/>
      <c r="LAA313"/>
      <c r="LAB313"/>
      <c r="LAC313"/>
      <c r="LAD313"/>
      <c r="LAE313"/>
      <c r="LAF313"/>
      <c r="LAG313"/>
      <c r="LAH313"/>
      <c r="LAI313"/>
      <c r="LAJ313"/>
      <c r="LAK313"/>
      <c r="LAL313"/>
      <c r="LAM313"/>
      <c r="LAN313"/>
      <c r="LAO313"/>
      <c r="LAP313"/>
      <c r="LAQ313"/>
      <c r="LAR313"/>
      <c r="LAS313"/>
      <c r="LAT313"/>
      <c r="LAU313"/>
      <c r="LAV313"/>
      <c r="LAW313"/>
      <c r="LAX313"/>
      <c r="LAY313"/>
      <c r="LAZ313"/>
      <c r="LBA313"/>
      <c r="LBB313"/>
      <c r="LBC313"/>
      <c r="LBD313"/>
      <c r="LBE313"/>
      <c r="LBF313"/>
      <c r="LBG313"/>
      <c r="LBH313"/>
      <c r="LBI313"/>
      <c r="LBJ313"/>
      <c r="LBK313"/>
      <c r="LBL313"/>
      <c r="LBM313"/>
      <c r="LBN313"/>
      <c r="LBO313"/>
      <c r="LBP313"/>
      <c r="LBQ313"/>
      <c r="LBR313"/>
      <c r="LBS313"/>
      <c r="LBT313"/>
      <c r="LBU313"/>
      <c r="LBV313"/>
      <c r="LBW313"/>
      <c r="LBX313"/>
      <c r="LBY313"/>
      <c r="LBZ313"/>
      <c r="LCA313"/>
      <c r="LCB313"/>
      <c r="LCC313"/>
      <c r="LCD313"/>
      <c r="LCE313"/>
      <c r="LCF313"/>
      <c r="LCG313"/>
      <c r="LCH313"/>
      <c r="LCI313"/>
      <c r="LCJ313"/>
      <c r="LCK313"/>
      <c r="LCL313"/>
      <c r="LCM313"/>
      <c r="LCN313"/>
      <c r="LCO313"/>
      <c r="LCP313"/>
      <c r="LCQ313"/>
      <c r="LCR313"/>
      <c r="LCS313"/>
      <c r="LCT313"/>
      <c r="LCU313"/>
      <c r="LCV313"/>
      <c r="LCW313"/>
      <c r="LCX313"/>
      <c r="LCY313"/>
      <c r="LCZ313"/>
      <c r="LDA313"/>
      <c r="LDB313"/>
      <c r="LDC313"/>
      <c r="LDD313"/>
      <c r="LDE313"/>
      <c r="LDF313"/>
      <c r="LDG313"/>
      <c r="LDH313"/>
      <c r="LDI313"/>
      <c r="LDJ313"/>
      <c r="LDK313"/>
      <c r="LDL313"/>
      <c r="LDM313"/>
      <c r="LDN313"/>
      <c r="LDO313"/>
      <c r="LDP313"/>
      <c r="LDQ313"/>
      <c r="LDR313"/>
      <c r="LDS313"/>
      <c r="LDT313"/>
      <c r="LDU313"/>
      <c r="LDV313"/>
      <c r="LDW313"/>
      <c r="LDX313"/>
      <c r="LDY313"/>
      <c r="LDZ313"/>
      <c r="LEA313"/>
      <c r="LEB313"/>
      <c r="LEC313"/>
      <c r="LED313"/>
      <c r="LEE313"/>
      <c r="LEF313"/>
      <c r="LEG313"/>
      <c r="LEH313"/>
      <c r="LEI313"/>
      <c r="LEJ313"/>
      <c r="LEK313"/>
      <c r="LEL313"/>
      <c r="LEM313"/>
      <c r="LEN313"/>
      <c r="LEO313"/>
      <c r="LEP313"/>
      <c r="LEQ313"/>
      <c r="LER313"/>
      <c r="LES313"/>
      <c r="LET313"/>
      <c r="LEU313"/>
      <c r="LEV313"/>
      <c r="LEW313"/>
      <c r="LEX313"/>
      <c r="LEY313"/>
      <c r="LEZ313"/>
      <c r="LFA313"/>
      <c r="LFB313"/>
      <c r="LFC313"/>
      <c r="LFD313"/>
      <c r="LFE313"/>
      <c r="LFF313"/>
      <c r="LFG313"/>
      <c r="LFH313"/>
      <c r="LFI313"/>
      <c r="LFJ313"/>
      <c r="LFK313"/>
      <c r="LFL313"/>
      <c r="LFM313"/>
      <c r="LFN313"/>
      <c r="LFO313"/>
      <c r="LFP313"/>
      <c r="LFQ313"/>
      <c r="LFR313"/>
      <c r="LFS313"/>
      <c r="LFT313"/>
      <c r="LFU313"/>
      <c r="LFV313"/>
      <c r="LFW313"/>
      <c r="LFX313"/>
      <c r="LFY313"/>
      <c r="LFZ313"/>
      <c r="LGA313"/>
      <c r="LGB313"/>
      <c r="LGC313"/>
      <c r="LGD313"/>
      <c r="LGE313"/>
      <c r="LGF313"/>
      <c r="LGG313"/>
      <c r="LGH313"/>
      <c r="LGI313"/>
      <c r="LGJ313"/>
      <c r="LGK313"/>
      <c r="LGL313"/>
      <c r="LGM313"/>
      <c r="LGN313"/>
      <c r="LGO313"/>
      <c r="LGP313"/>
      <c r="LGQ313"/>
      <c r="LGR313"/>
      <c r="LGS313"/>
      <c r="LGT313"/>
      <c r="LGU313"/>
      <c r="LGV313"/>
      <c r="LGW313"/>
      <c r="LGX313"/>
      <c r="LGY313"/>
      <c r="LGZ313"/>
      <c r="LHA313"/>
      <c r="LHB313"/>
      <c r="LHC313"/>
      <c r="LHD313"/>
      <c r="LHE313"/>
      <c r="LHF313"/>
      <c r="LHG313"/>
      <c r="LHH313"/>
      <c r="LHI313"/>
      <c r="LHJ313"/>
      <c r="LHK313"/>
      <c r="LHL313"/>
      <c r="LHM313"/>
      <c r="LHN313"/>
      <c r="LHO313"/>
      <c r="LHP313"/>
      <c r="LHQ313"/>
      <c r="LHR313"/>
      <c r="LHS313"/>
      <c r="LHT313"/>
      <c r="LHU313"/>
      <c r="LHV313"/>
      <c r="LHW313"/>
      <c r="LHX313"/>
      <c r="LHY313"/>
      <c r="LHZ313"/>
      <c r="LIA313"/>
      <c r="LIB313"/>
      <c r="LIC313"/>
      <c r="LID313"/>
      <c r="LIE313"/>
      <c r="LIF313"/>
      <c r="LIG313"/>
      <c r="LIH313"/>
      <c r="LII313"/>
      <c r="LIJ313"/>
      <c r="LIK313"/>
      <c r="LIL313"/>
      <c r="LIM313"/>
      <c r="LIN313"/>
      <c r="LIO313"/>
      <c r="LIP313"/>
      <c r="LIQ313"/>
      <c r="LIR313"/>
      <c r="LIS313"/>
      <c r="LIT313"/>
      <c r="LIU313"/>
      <c r="LIV313"/>
      <c r="LIW313"/>
      <c r="LIX313"/>
      <c r="LIY313"/>
      <c r="LIZ313"/>
      <c r="LJA313"/>
      <c r="LJB313"/>
      <c r="LJC313"/>
      <c r="LJD313"/>
      <c r="LJE313"/>
      <c r="LJF313"/>
      <c r="LJG313"/>
      <c r="LJH313"/>
      <c r="LJI313"/>
      <c r="LJJ313"/>
      <c r="LJK313"/>
      <c r="LJL313"/>
      <c r="LJM313"/>
      <c r="LJN313"/>
      <c r="LJO313"/>
      <c r="LJP313"/>
      <c r="LJQ313"/>
      <c r="LJR313"/>
      <c r="LJS313"/>
      <c r="LJT313"/>
      <c r="LJU313"/>
      <c r="LJV313"/>
      <c r="LJW313"/>
      <c r="LJX313"/>
      <c r="LJY313"/>
      <c r="LJZ313"/>
      <c r="LKA313"/>
      <c r="LKB313"/>
      <c r="LKC313"/>
      <c r="LKD313"/>
      <c r="LKE313"/>
      <c r="LKF313"/>
      <c r="LKG313"/>
      <c r="LKH313"/>
      <c r="LKI313"/>
      <c r="LKJ313"/>
      <c r="LKK313"/>
      <c r="LKL313"/>
      <c r="LKM313"/>
      <c r="LKN313"/>
      <c r="LKO313"/>
      <c r="LKP313"/>
      <c r="LKQ313"/>
      <c r="LKR313"/>
      <c r="LKS313"/>
      <c r="LKT313"/>
      <c r="LKU313"/>
      <c r="LKV313"/>
      <c r="LKW313"/>
      <c r="LKX313"/>
      <c r="LKY313"/>
      <c r="LKZ313"/>
      <c r="LLA313"/>
      <c r="LLB313"/>
      <c r="LLC313"/>
      <c r="LLD313"/>
      <c r="LLE313"/>
      <c r="LLF313"/>
      <c r="LLG313"/>
      <c r="LLH313"/>
      <c r="LLI313"/>
      <c r="LLJ313"/>
      <c r="LLK313"/>
      <c r="LLL313"/>
      <c r="LLM313"/>
      <c r="LLN313"/>
      <c r="LLO313"/>
      <c r="LLP313"/>
      <c r="LLQ313"/>
      <c r="LLR313"/>
      <c r="LLS313"/>
      <c r="LLT313"/>
      <c r="LLU313"/>
      <c r="LLV313"/>
      <c r="LLW313"/>
      <c r="LLX313"/>
      <c r="LLY313"/>
      <c r="LLZ313"/>
      <c r="LMA313"/>
      <c r="LMB313"/>
      <c r="LMC313"/>
      <c r="LMD313"/>
      <c r="LME313"/>
      <c r="LMF313"/>
      <c r="LMG313"/>
      <c r="LMH313"/>
      <c r="LMI313"/>
      <c r="LMJ313"/>
      <c r="LMK313"/>
      <c r="LML313"/>
      <c r="LMM313"/>
      <c r="LMN313"/>
      <c r="LMO313"/>
      <c r="LMP313"/>
      <c r="LMQ313"/>
      <c r="LMR313"/>
      <c r="LMS313"/>
      <c r="LMT313"/>
      <c r="LMU313"/>
      <c r="LMV313"/>
      <c r="LMW313"/>
      <c r="LMX313"/>
      <c r="LMY313"/>
      <c r="LMZ313"/>
      <c r="LNA313"/>
      <c r="LNB313"/>
      <c r="LNC313"/>
      <c r="LND313"/>
      <c r="LNE313"/>
      <c r="LNF313"/>
      <c r="LNG313"/>
      <c r="LNH313"/>
      <c r="LNI313"/>
      <c r="LNJ313"/>
      <c r="LNK313"/>
      <c r="LNL313"/>
      <c r="LNM313"/>
      <c r="LNN313"/>
      <c r="LNO313"/>
      <c r="LNP313"/>
      <c r="LNQ313"/>
      <c r="LNR313"/>
      <c r="LNS313"/>
      <c r="LNT313"/>
      <c r="LNU313"/>
      <c r="LNV313"/>
      <c r="LNW313"/>
      <c r="LNX313"/>
      <c r="LNY313"/>
      <c r="LNZ313"/>
      <c r="LOA313"/>
      <c r="LOB313"/>
      <c r="LOC313"/>
      <c r="LOD313"/>
      <c r="LOE313"/>
      <c r="LOF313"/>
      <c r="LOG313"/>
      <c r="LOH313"/>
      <c r="LOI313"/>
      <c r="LOJ313"/>
      <c r="LOK313"/>
      <c r="LOL313"/>
      <c r="LOM313"/>
      <c r="LON313"/>
      <c r="LOO313"/>
      <c r="LOP313"/>
      <c r="LOQ313"/>
      <c r="LOR313"/>
      <c r="LOS313"/>
      <c r="LOT313"/>
      <c r="LOU313"/>
      <c r="LOV313"/>
      <c r="LOW313"/>
      <c r="LOX313"/>
      <c r="LOY313"/>
      <c r="LOZ313"/>
      <c r="LPA313"/>
      <c r="LPB313"/>
      <c r="LPC313"/>
      <c r="LPD313"/>
      <c r="LPE313"/>
      <c r="LPF313"/>
      <c r="LPG313"/>
      <c r="LPH313"/>
      <c r="LPI313"/>
      <c r="LPJ313"/>
      <c r="LPK313"/>
      <c r="LPL313"/>
      <c r="LPM313"/>
      <c r="LPN313"/>
      <c r="LPO313"/>
      <c r="LPP313"/>
      <c r="LPQ313"/>
      <c r="LPR313"/>
      <c r="LPS313"/>
      <c r="LPT313"/>
      <c r="LPU313"/>
      <c r="LPV313"/>
      <c r="LPW313"/>
      <c r="LPX313"/>
      <c r="LPY313"/>
      <c r="LPZ313"/>
      <c r="LQA313"/>
      <c r="LQB313"/>
      <c r="LQC313"/>
      <c r="LQD313"/>
      <c r="LQE313"/>
      <c r="LQF313"/>
      <c r="LQG313"/>
      <c r="LQH313"/>
      <c r="LQI313"/>
      <c r="LQJ313"/>
      <c r="LQK313"/>
      <c r="LQL313"/>
      <c r="LQM313"/>
      <c r="LQN313"/>
      <c r="LQO313"/>
      <c r="LQP313"/>
      <c r="LQQ313"/>
      <c r="LQR313"/>
      <c r="LQS313"/>
      <c r="LQT313"/>
      <c r="LQU313"/>
      <c r="LQV313"/>
      <c r="LQW313"/>
      <c r="LQX313"/>
      <c r="LQY313"/>
      <c r="LQZ313"/>
      <c r="LRA313"/>
      <c r="LRB313"/>
      <c r="LRC313"/>
      <c r="LRD313"/>
      <c r="LRE313"/>
      <c r="LRF313"/>
      <c r="LRG313"/>
      <c r="LRH313"/>
      <c r="LRI313"/>
      <c r="LRJ313"/>
      <c r="LRK313"/>
      <c r="LRL313"/>
      <c r="LRM313"/>
      <c r="LRN313"/>
      <c r="LRO313"/>
      <c r="LRP313"/>
      <c r="LRQ313"/>
      <c r="LRR313"/>
      <c r="LRS313"/>
      <c r="LRT313"/>
      <c r="LRU313"/>
      <c r="LRV313"/>
      <c r="LRW313"/>
      <c r="LRX313"/>
      <c r="LRY313"/>
      <c r="LRZ313"/>
      <c r="LSA313"/>
      <c r="LSB313"/>
      <c r="LSC313"/>
      <c r="LSD313"/>
      <c r="LSE313"/>
      <c r="LSF313"/>
      <c r="LSG313"/>
      <c r="LSH313"/>
      <c r="LSI313"/>
      <c r="LSJ313"/>
      <c r="LSK313"/>
      <c r="LSL313"/>
      <c r="LSM313"/>
      <c r="LSN313"/>
      <c r="LSO313"/>
      <c r="LSP313"/>
      <c r="LSQ313"/>
      <c r="LSR313"/>
      <c r="LSS313"/>
      <c r="LST313"/>
      <c r="LSU313"/>
      <c r="LSV313"/>
      <c r="LSW313"/>
      <c r="LSX313"/>
      <c r="LSY313"/>
      <c r="LSZ313"/>
      <c r="LTA313"/>
      <c r="LTB313"/>
      <c r="LTC313"/>
      <c r="LTD313"/>
      <c r="LTE313"/>
      <c r="LTF313"/>
      <c r="LTG313"/>
      <c r="LTH313"/>
      <c r="LTI313"/>
      <c r="LTJ313"/>
      <c r="LTK313"/>
      <c r="LTL313"/>
      <c r="LTM313"/>
      <c r="LTN313"/>
      <c r="LTO313"/>
      <c r="LTP313"/>
      <c r="LTQ313"/>
      <c r="LTR313"/>
      <c r="LTS313"/>
      <c r="LTT313"/>
      <c r="LTU313"/>
      <c r="LTV313"/>
      <c r="LTW313"/>
      <c r="LTX313"/>
      <c r="LTY313"/>
      <c r="LTZ313"/>
      <c r="LUA313"/>
      <c r="LUB313"/>
      <c r="LUC313"/>
      <c r="LUD313"/>
      <c r="LUE313"/>
      <c r="LUF313"/>
      <c r="LUG313"/>
      <c r="LUH313"/>
      <c r="LUI313"/>
      <c r="LUJ313"/>
      <c r="LUK313"/>
      <c r="LUL313"/>
      <c r="LUM313"/>
      <c r="LUN313"/>
      <c r="LUO313"/>
      <c r="LUP313"/>
      <c r="LUQ313"/>
      <c r="LUR313"/>
      <c r="LUS313"/>
      <c r="LUT313"/>
      <c r="LUU313"/>
      <c r="LUV313"/>
      <c r="LUW313"/>
      <c r="LUX313"/>
      <c r="LUY313"/>
      <c r="LUZ313"/>
      <c r="LVA313"/>
      <c r="LVB313"/>
      <c r="LVC313"/>
      <c r="LVD313"/>
      <c r="LVE313"/>
      <c r="LVF313"/>
      <c r="LVG313"/>
      <c r="LVH313"/>
      <c r="LVI313"/>
      <c r="LVJ313"/>
      <c r="LVK313"/>
      <c r="LVL313"/>
      <c r="LVM313"/>
      <c r="LVN313"/>
      <c r="LVO313"/>
      <c r="LVP313"/>
      <c r="LVQ313"/>
      <c r="LVR313"/>
      <c r="LVS313"/>
      <c r="LVT313"/>
      <c r="LVU313"/>
      <c r="LVV313"/>
      <c r="LVW313"/>
      <c r="LVX313"/>
      <c r="LVY313"/>
      <c r="LVZ313"/>
      <c r="LWA313"/>
      <c r="LWB313"/>
      <c r="LWC313"/>
      <c r="LWD313"/>
      <c r="LWE313"/>
      <c r="LWF313"/>
      <c r="LWG313"/>
      <c r="LWH313"/>
      <c r="LWI313"/>
      <c r="LWJ313"/>
      <c r="LWK313"/>
      <c r="LWL313"/>
      <c r="LWM313"/>
      <c r="LWN313"/>
      <c r="LWO313"/>
      <c r="LWP313"/>
      <c r="LWQ313"/>
      <c r="LWR313"/>
      <c r="LWS313"/>
      <c r="LWT313"/>
      <c r="LWU313"/>
      <c r="LWV313"/>
      <c r="LWW313"/>
      <c r="LWX313"/>
      <c r="LWY313"/>
      <c r="LWZ313"/>
      <c r="LXA313"/>
      <c r="LXB313"/>
      <c r="LXC313"/>
      <c r="LXD313"/>
      <c r="LXE313"/>
      <c r="LXF313"/>
      <c r="LXG313"/>
      <c r="LXH313"/>
      <c r="LXI313"/>
      <c r="LXJ313"/>
      <c r="LXK313"/>
      <c r="LXL313"/>
      <c r="LXM313"/>
      <c r="LXN313"/>
      <c r="LXO313"/>
      <c r="LXP313"/>
      <c r="LXQ313"/>
      <c r="LXR313"/>
      <c r="LXS313"/>
      <c r="LXT313"/>
      <c r="LXU313"/>
      <c r="LXV313"/>
      <c r="LXW313"/>
      <c r="LXX313"/>
      <c r="LXY313"/>
      <c r="LXZ313"/>
      <c r="LYA313"/>
      <c r="LYB313"/>
      <c r="LYC313"/>
      <c r="LYD313"/>
      <c r="LYE313"/>
      <c r="LYF313"/>
      <c r="LYG313"/>
      <c r="LYH313"/>
      <c r="LYI313"/>
      <c r="LYJ313"/>
      <c r="LYK313"/>
      <c r="LYL313"/>
      <c r="LYM313"/>
      <c r="LYN313"/>
      <c r="LYO313"/>
      <c r="LYP313"/>
      <c r="LYQ313"/>
      <c r="LYR313"/>
      <c r="LYS313"/>
      <c r="LYT313"/>
      <c r="LYU313"/>
      <c r="LYV313"/>
      <c r="LYW313"/>
      <c r="LYX313"/>
      <c r="LYY313"/>
      <c r="LYZ313"/>
      <c r="LZA313"/>
      <c r="LZB313"/>
      <c r="LZC313"/>
      <c r="LZD313"/>
      <c r="LZE313"/>
      <c r="LZF313"/>
      <c r="LZG313"/>
      <c r="LZH313"/>
      <c r="LZI313"/>
      <c r="LZJ313"/>
      <c r="LZK313"/>
      <c r="LZL313"/>
      <c r="LZM313"/>
      <c r="LZN313"/>
      <c r="LZO313"/>
      <c r="LZP313"/>
      <c r="LZQ313"/>
      <c r="LZR313"/>
      <c r="LZS313"/>
      <c r="LZT313"/>
      <c r="LZU313"/>
      <c r="LZV313"/>
      <c r="LZW313"/>
      <c r="LZX313"/>
      <c r="LZY313"/>
      <c r="LZZ313"/>
      <c r="MAA313"/>
      <c r="MAB313"/>
      <c r="MAC313"/>
      <c r="MAD313"/>
      <c r="MAE313"/>
      <c r="MAF313"/>
      <c r="MAG313"/>
      <c r="MAH313"/>
      <c r="MAI313"/>
      <c r="MAJ313"/>
      <c r="MAK313"/>
      <c r="MAL313"/>
      <c r="MAM313"/>
      <c r="MAN313"/>
      <c r="MAO313"/>
      <c r="MAP313"/>
      <c r="MAQ313"/>
      <c r="MAR313"/>
      <c r="MAS313"/>
      <c r="MAT313"/>
      <c r="MAU313"/>
      <c r="MAV313"/>
      <c r="MAW313"/>
      <c r="MAX313"/>
      <c r="MAY313"/>
      <c r="MAZ313"/>
      <c r="MBA313"/>
      <c r="MBB313"/>
      <c r="MBC313"/>
      <c r="MBD313"/>
      <c r="MBE313"/>
      <c r="MBF313"/>
      <c r="MBG313"/>
      <c r="MBH313"/>
      <c r="MBI313"/>
      <c r="MBJ313"/>
      <c r="MBK313"/>
      <c r="MBL313"/>
      <c r="MBM313"/>
      <c r="MBN313"/>
      <c r="MBO313"/>
      <c r="MBP313"/>
      <c r="MBQ313"/>
      <c r="MBR313"/>
      <c r="MBS313"/>
      <c r="MBT313"/>
      <c r="MBU313"/>
      <c r="MBV313"/>
      <c r="MBW313"/>
      <c r="MBX313"/>
      <c r="MBY313"/>
      <c r="MBZ313"/>
      <c r="MCA313"/>
      <c r="MCB313"/>
      <c r="MCC313"/>
      <c r="MCD313"/>
      <c r="MCE313"/>
      <c r="MCF313"/>
      <c r="MCG313"/>
      <c r="MCH313"/>
      <c r="MCI313"/>
      <c r="MCJ313"/>
      <c r="MCK313"/>
      <c r="MCL313"/>
      <c r="MCM313"/>
      <c r="MCN313"/>
      <c r="MCO313"/>
      <c r="MCP313"/>
      <c r="MCQ313"/>
      <c r="MCR313"/>
      <c r="MCS313"/>
      <c r="MCT313"/>
      <c r="MCU313"/>
      <c r="MCV313"/>
      <c r="MCW313"/>
      <c r="MCX313"/>
      <c r="MCY313"/>
      <c r="MCZ313"/>
      <c r="MDA313"/>
      <c r="MDB313"/>
      <c r="MDC313"/>
      <c r="MDD313"/>
      <c r="MDE313"/>
      <c r="MDF313"/>
      <c r="MDG313"/>
      <c r="MDH313"/>
      <c r="MDI313"/>
      <c r="MDJ313"/>
      <c r="MDK313"/>
      <c r="MDL313"/>
      <c r="MDM313"/>
      <c r="MDN313"/>
      <c r="MDO313"/>
      <c r="MDP313"/>
      <c r="MDQ313"/>
      <c r="MDR313"/>
      <c r="MDS313"/>
      <c r="MDT313"/>
      <c r="MDU313"/>
      <c r="MDV313"/>
      <c r="MDW313"/>
      <c r="MDX313"/>
      <c r="MDY313"/>
      <c r="MDZ313"/>
      <c r="MEA313"/>
      <c r="MEB313"/>
      <c r="MEC313"/>
      <c r="MED313"/>
      <c r="MEE313"/>
      <c r="MEF313"/>
      <c r="MEG313"/>
      <c r="MEH313"/>
      <c r="MEI313"/>
      <c r="MEJ313"/>
      <c r="MEK313"/>
      <c r="MEL313"/>
      <c r="MEM313"/>
      <c r="MEN313"/>
      <c r="MEO313"/>
      <c r="MEP313"/>
      <c r="MEQ313"/>
      <c r="MER313"/>
      <c r="MES313"/>
      <c r="MET313"/>
      <c r="MEU313"/>
      <c r="MEV313"/>
      <c r="MEW313"/>
      <c r="MEX313"/>
      <c r="MEY313"/>
      <c r="MEZ313"/>
      <c r="MFA313"/>
      <c r="MFB313"/>
      <c r="MFC313"/>
      <c r="MFD313"/>
      <c r="MFE313"/>
      <c r="MFF313"/>
      <c r="MFG313"/>
      <c r="MFH313"/>
      <c r="MFI313"/>
      <c r="MFJ313"/>
      <c r="MFK313"/>
      <c r="MFL313"/>
      <c r="MFM313"/>
      <c r="MFN313"/>
      <c r="MFO313"/>
      <c r="MFP313"/>
      <c r="MFQ313"/>
      <c r="MFR313"/>
      <c r="MFS313"/>
      <c r="MFT313"/>
      <c r="MFU313"/>
      <c r="MFV313"/>
      <c r="MFW313"/>
      <c r="MFX313"/>
      <c r="MFY313"/>
      <c r="MFZ313"/>
      <c r="MGA313"/>
      <c r="MGB313"/>
      <c r="MGC313"/>
      <c r="MGD313"/>
      <c r="MGE313"/>
      <c r="MGF313"/>
      <c r="MGG313"/>
      <c r="MGH313"/>
      <c r="MGI313"/>
      <c r="MGJ313"/>
      <c r="MGK313"/>
      <c r="MGL313"/>
      <c r="MGM313"/>
      <c r="MGN313"/>
      <c r="MGO313"/>
      <c r="MGP313"/>
      <c r="MGQ313"/>
      <c r="MGR313"/>
      <c r="MGS313"/>
      <c r="MGT313"/>
      <c r="MGU313"/>
      <c r="MGV313"/>
      <c r="MGW313"/>
      <c r="MGX313"/>
      <c r="MGY313"/>
      <c r="MGZ313"/>
      <c r="MHA313"/>
      <c r="MHB313"/>
      <c r="MHC313"/>
      <c r="MHD313"/>
      <c r="MHE313"/>
      <c r="MHF313"/>
      <c r="MHG313"/>
      <c r="MHH313"/>
      <c r="MHI313"/>
      <c r="MHJ313"/>
      <c r="MHK313"/>
      <c r="MHL313"/>
      <c r="MHM313"/>
      <c r="MHN313"/>
      <c r="MHO313"/>
      <c r="MHP313"/>
      <c r="MHQ313"/>
      <c r="MHR313"/>
      <c r="MHS313"/>
      <c r="MHT313"/>
      <c r="MHU313"/>
      <c r="MHV313"/>
      <c r="MHW313"/>
      <c r="MHX313"/>
      <c r="MHY313"/>
      <c r="MHZ313"/>
      <c r="MIA313"/>
      <c r="MIB313"/>
      <c r="MIC313"/>
      <c r="MID313"/>
      <c r="MIE313"/>
      <c r="MIF313"/>
      <c r="MIG313"/>
      <c r="MIH313"/>
      <c r="MII313"/>
      <c r="MIJ313"/>
      <c r="MIK313"/>
      <c r="MIL313"/>
      <c r="MIM313"/>
      <c r="MIN313"/>
      <c r="MIO313"/>
      <c r="MIP313"/>
      <c r="MIQ313"/>
      <c r="MIR313"/>
      <c r="MIS313"/>
      <c r="MIT313"/>
      <c r="MIU313"/>
      <c r="MIV313"/>
      <c r="MIW313"/>
      <c r="MIX313"/>
      <c r="MIY313"/>
      <c r="MIZ313"/>
      <c r="MJA313"/>
      <c r="MJB313"/>
      <c r="MJC313"/>
      <c r="MJD313"/>
      <c r="MJE313"/>
      <c r="MJF313"/>
      <c r="MJG313"/>
      <c r="MJH313"/>
      <c r="MJI313"/>
      <c r="MJJ313"/>
      <c r="MJK313"/>
      <c r="MJL313"/>
      <c r="MJM313"/>
      <c r="MJN313"/>
      <c r="MJO313"/>
      <c r="MJP313"/>
      <c r="MJQ313"/>
      <c r="MJR313"/>
      <c r="MJS313"/>
      <c r="MJT313"/>
      <c r="MJU313"/>
      <c r="MJV313"/>
      <c r="MJW313"/>
      <c r="MJX313"/>
      <c r="MJY313"/>
      <c r="MJZ313"/>
      <c r="MKA313"/>
      <c r="MKB313"/>
      <c r="MKC313"/>
      <c r="MKD313"/>
      <c r="MKE313"/>
      <c r="MKF313"/>
      <c r="MKG313"/>
      <c r="MKH313"/>
      <c r="MKI313"/>
      <c r="MKJ313"/>
      <c r="MKK313"/>
      <c r="MKL313"/>
      <c r="MKM313"/>
      <c r="MKN313"/>
      <c r="MKO313"/>
      <c r="MKP313"/>
      <c r="MKQ313"/>
      <c r="MKR313"/>
      <c r="MKS313"/>
      <c r="MKT313"/>
      <c r="MKU313"/>
      <c r="MKV313"/>
      <c r="MKW313"/>
      <c r="MKX313"/>
      <c r="MKY313"/>
      <c r="MKZ313"/>
      <c r="MLA313"/>
      <c r="MLB313"/>
      <c r="MLC313"/>
      <c r="MLD313"/>
      <c r="MLE313"/>
      <c r="MLF313"/>
      <c r="MLG313"/>
      <c r="MLH313"/>
      <c r="MLI313"/>
      <c r="MLJ313"/>
      <c r="MLK313"/>
      <c r="MLL313"/>
      <c r="MLM313"/>
      <c r="MLN313"/>
      <c r="MLO313"/>
      <c r="MLP313"/>
      <c r="MLQ313"/>
      <c r="MLR313"/>
      <c r="MLS313"/>
      <c r="MLT313"/>
      <c r="MLU313"/>
      <c r="MLV313"/>
      <c r="MLW313"/>
      <c r="MLX313"/>
      <c r="MLY313"/>
      <c r="MLZ313"/>
      <c r="MMA313"/>
      <c r="MMB313"/>
      <c r="MMC313"/>
      <c r="MMD313"/>
      <c r="MME313"/>
      <c r="MMF313"/>
      <c r="MMG313"/>
      <c r="MMH313"/>
      <c r="MMI313"/>
      <c r="MMJ313"/>
      <c r="MMK313"/>
      <c r="MML313"/>
      <c r="MMM313"/>
      <c r="MMN313"/>
      <c r="MMO313"/>
      <c r="MMP313"/>
      <c r="MMQ313"/>
      <c r="MMR313"/>
      <c r="MMS313"/>
      <c r="MMT313"/>
      <c r="MMU313"/>
      <c r="MMV313"/>
      <c r="MMW313"/>
      <c r="MMX313"/>
      <c r="MMY313"/>
      <c r="MMZ313"/>
      <c r="MNA313"/>
      <c r="MNB313"/>
      <c r="MNC313"/>
      <c r="MND313"/>
      <c r="MNE313"/>
      <c r="MNF313"/>
      <c r="MNG313"/>
      <c r="MNH313"/>
      <c r="MNI313"/>
      <c r="MNJ313"/>
      <c r="MNK313"/>
      <c r="MNL313"/>
      <c r="MNM313"/>
      <c r="MNN313"/>
      <c r="MNO313"/>
      <c r="MNP313"/>
      <c r="MNQ313"/>
      <c r="MNR313"/>
      <c r="MNS313"/>
      <c r="MNT313"/>
      <c r="MNU313"/>
      <c r="MNV313"/>
      <c r="MNW313"/>
      <c r="MNX313"/>
      <c r="MNY313"/>
      <c r="MNZ313"/>
      <c r="MOA313"/>
      <c r="MOB313"/>
      <c r="MOC313"/>
      <c r="MOD313"/>
      <c r="MOE313"/>
      <c r="MOF313"/>
      <c r="MOG313"/>
      <c r="MOH313"/>
      <c r="MOI313"/>
      <c r="MOJ313"/>
      <c r="MOK313"/>
      <c r="MOL313"/>
      <c r="MOM313"/>
      <c r="MON313"/>
      <c r="MOO313"/>
      <c r="MOP313"/>
      <c r="MOQ313"/>
      <c r="MOR313"/>
      <c r="MOS313"/>
      <c r="MOT313"/>
      <c r="MOU313"/>
      <c r="MOV313"/>
      <c r="MOW313"/>
      <c r="MOX313"/>
      <c r="MOY313"/>
      <c r="MOZ313"/>
      <c r="MPA313"/>
      <c r="MPB313"/>
      <c r="MPC313"/>
      <c r="MPD313"/>
      <c r="MPE313"/>
      <c r="MPF313"/>
      <c r="MPG313"/>
      <c r="MPH313"/>
      <c r="MPI313"/>
      <c r="MPJ313"/>
      <c r="MPK313"/>
      <c r="MPL313"/>
      <c r="MPM313"/>
      <c r="MPN313"/>
      <c r="MPO313"/>
      <c r="MPP313"/>
      <c r="MPQ313"/>
      <c r="MPR313"/>
      <c r="MPS313"/>
      <c r="MPT313"/>
      <c r="MPU313"/>
      <c r="MPV313"/>
      <c r="MPW313"/>
      <c r="MPX313"/>
      <c r="MPY313"/>
      <c r="MPZ313"/>
      <c r="MQA313"/>
      <c r="MQB313"/>
      <c r="MQC313"/>
      <c r="MQD313"/>
      <c r="MQE313"/>
      <c r="MQF313"/>
      <c r="MQG313"/>
      <c r="MQH313"/>
      <c r="MQI313"/>
      <c r="MQJ313"/>
      <c r="MQK313"/>
      <c r="MQL313"/>
      <c r="MQM313"/>
      <c r="MQN313"/>
      <c r="MQO313"/>
      <c r="MQP313"/>
      <c r="MQQ313"/>
      <c r="MQR313"/>
      <c r="MQS313"/>
      <c r="MQT313"/>
      <c r="MQU313"/>
      <c r="MQV313"/>
      <c r="MQW313"/>
      <c r="MQX313"/>
      <c r="MQY313"/>
      <c r="MQZ313"/>
      <c r="MRA313"/>
      <c r="MRB313"/>
      <c r="MRC313"/>
      <c r="MRD313"/>
      <c r="MRE313"/>
      <c r="MRF313"/>
      <c r="MRG313"/>
      <c r="MRH313"/>
      <c r="MRI313"/>
      <c r="MRJ313"/>
      <c r="MRK313"/>
      <c r="MRL313"/>
      <c r="MRM313"/>
      <c r="MRN313"/>
      <c r="MRO313"/>
      <c r="MRP313"/>
      <c r="MRQ313"/>
      <c r="MRR313"/>
      <c r="MRS313"/>
      <c r="MRT313"/>
      <c r="MRU313"/>
      <c r="MRV313"/>
      <c r="MRW313"/>
      <c r="MRX313"/>
      <c r="MRY313"/>
      <c r="MRZ313"/>
      <c r="MSA313"/>
      <c r="MSB313"/>
      <c r="MSC313"/>
      <c r="MSD313"/>
      <c r="MSE313"/>
      <c r="MSF313"/>
      <c r="MSG313"/>
      <c r="MSH313"/>
      <c r="MSI313"/>
      <c r="MSJ313"/>
      <c r="MSK313"/>
      <c r="MSL313"/>
      <c r="MSM313"/>
      <c r="MSN313"/>
      <c r="MSO313"/>
      <c r="MSP313"/>
      <c r="MSQ313"/>
      <c r="MSR313"/>
      <c r="MSS313"/>
      <c r="MST313"/>
      <c r="MSU313"/>
      <c r="MSV313"/>
      <c r="MSW313"/>
      <c r="MSX313"/>
      <c r="MSY313"/>
      <c r="MSZ313"/>
      <c r="MTA313"/>
      <c r="MTB313"/>
      <c r="MTC313"/>
      <c r="MTD313"/>
      <c r="MTE313"/>
      <c r="MTF313"/>
      <c r="MTG313"/>
      <c r="MTH313"/>
      <c r="MTI313"/>
      <c r="MTJ313"/>
      <c r="MTK313"/>
      <c r="MTL313"/>
      <c r="MTM313"/>
      <c r="MTN313"/>
      <c r="MTO313"/>
      <c r="MTP313"/>
      <c r="MTQ313"/>
      <c r="MTR313"/>
      <c r="MTS313"/>
      <c r="MTT313"/>
      <c r="MTU313"/>
      <c r="MTV313"/>
      <c r="MTW313"/>
      <c r="MTX313"/>
      <c r="MTY313"/>
      <c r="MTZ313"/>
      <c r="MUA313"/>
      <c r="MUB313"/>
      <c r="MUC313"/>
      <c r="MUD313"/>
      <c r="MUE313"/>
      <c r="MUF313"/>
      <c r="MUG313"/>
      <c r="MUH313"/>
      <c r="MUI313"/>
      <c r="MUJ313"/>
      <c r="MUK313"/>
      <c r="MUL313"/>
      <c r="MUM313"/>
      <c r="MUN313"/>
      <c r="MUO313"/>
      <c r="MUP313"/>
      <c r="MUQ313"/>
      <c r="MUR313"/>
      <c r="MUS313"/>
      <c r="MUT313"/>
      <c r="MUU313"/>
      <c r="MUV313"/>
      <c r="MUW313"/>
      <c r="MUX313"/>
      <c r="MUY313"/>
      <c r="MUZ313"/>
      <c r="MVA313"/>
      <c r="MVB313"/>
      <c r="MVC313"/>
      <c r="MVD313"/>
      <c r="MVE313"/>
      <c r="MVF313"/>
      <c r="MVG313"/>
      <c r="MVH313"/>
      <c r="MVI313"/>
      <c r="MVJ313"/>
      <c r="MVK313"/>
      <c r="MVL313"/>
      <c r="MVM313"/>
      <c r="MVN313"/>
      <c r="MVO313"/>
      <c r="MVP313"/>
      <c r="MVQ313"/>
      <c r="MVR313"/>
      <c r="MVS313"/>
      <c r="MVT313"/>
      <c r="MVU313"/>
      <c r="MVV313"/>
      <c r="MVW313"/>
      <c r="MVX313"/>
      <c r="MVY313"/>
      <c r="MVZ313"/>
      <c r="MWA313"/>
      <c r="MWB313"/>
      <c r="MWC313"/>
      <c r="MWD313"/>
      <c r="MWE313"/>
      <c r="MWF313"/>
      <c r="MWG313"/>
      <c r="MWH313"/>
      <c r="MWI313"/>
      <c r="MWJ313"/>
      <c r="MWK313"/>
      <c r="MWL313"/>
      <c r="MWM313"/>
      <c r="MWN313"/>
      <c r="MWO313"/>
      <c r="MWP313"/>
      <c r="MWQ313"/>
      <c r="MWR313"/>
      <c r="MWS313"/>
      <c r="MWT313"/>
      <c r="MWU313"/>
      <c r="MWV313"/>
      <c r="MWW313"/>
      <c r="MWX313"/>
      <c r="MWY313"/>
      <c r="MWZ313"/>
      <c r="MXA313"/>
      <c r="MXB313"/>
      <c r="MXC313"/>
      <c r="MXD313"/>
      <c r="MXE313"/>
      <c r="MXF313"/>
      <c r="MXG313"/>
      <c r="MXH313"/>
      <c r="MXI313"/>
      <c r="MXJ313"/>
      <c r="MXK313"/>
      <c r="MXL313"/>
      <c r="MXM313"/>
      <c r="MXN313"/>
      <c r="MXO313"/>
      <c r="MXP313"/>
      <c r="MXQ313"/>
      <c r="MXR313"/>
      <c r="MXS313"/>
      <c r="MXT313"/>
      <c r="MXU313"/>
      <c r="MXV313"/>
      <c r="MXW313"/>
      <c r="MXX313"/>
      <c r="MXY313"/>
      <c r="MXZ313"/>
      <c r="MYA313"/>
      <c r="MYB313"/>
      <c r="MYC313"/>
      <c r="MYD313"/>
      <c r="MYE313"/>
      <c r="MYF313"/>
      <c r="MYG313"/>
      <c r="MYH313"/>
      <c r="MYI313"/>
      <c r="MYJ313"/>
      <c r="MYK313"/>
      <c r="MYL313"/>
      <c r="MYM313"/>
      <c r="MYN313"/>
      <c r="MYO313"/>
      <c r="MYP313"/>
      <c r="MYQ313"/>
      <c r="MYR313"/>
      <c r="MYS313"/>
      <c r="MYT313"/>
      <c r="MYU313"/>
      <c r="MYV313"/>
      <c r="MYW313"/>
      <c r="MYX313"/>
      <c r="MYY313"/>
      <c r="MYZ313"/>
      <c r="MZA313"/>
      <c r="MZB313"/>
      <c r="MZC313"/>
      <c r="MZD313"/>
      <c r="MZE313"/>
      <c r="MZF313"/>
      <c r="MZG313"/>
      <c r="MZH313"/>
      <c r="MZI313"/>
      <c r="MZJ313"/>
      <c r="MZK313"/>
      <c r="MZL313"/>
      <c r="MZM313"/>
      <c r="MZN313"/>
      <c r="MZO313"/>
      <c r="MZP313"/>
      <c r="MZQ313"/>
      <c r="MZR313"/>
      <c r="MZS313"/>
      <c r="MZT313"/>
      <c r="MZU313"/>
      <c r="MZV313"/>
      <c r="MZW313"/>
      <c r="MZX313"/>
      <c r="MZY313"/>
      <c r="MZZ313"/>
      <c r="NAA313"/>
      <c r="NAB313"/>
      <c r="NAC313"/>
      <c r="NAD313"/>
      <c r="NAE313"/>
      <c r="NAF313"/>
      <c r="NAG313"/>
      <c r="NAH313"/>
      <c r="NAI313"/>
      <c r="NAJ313"/>
      <c r="NAK313"/>
      <c r="NAL313"/>
      <c r="NAM313"/>
      <c r="NAN313"/>
      <c r="NAO313"/>
      <c r="NAP313"/>
      <c r="NAQ313"/>
      <c r="NAR313"/>
      <c r="NAS313"/>
      <c r="NAT313"/>
      <c r="NAU313"/>
      <c r="NAV313"/>
      <c r="NAW313"/>
      <c r="NAX313"/>
      <c r="NAY313"/>
      <c r="NAZ313"/>
      <c r="NBA313"/>
      <c r="NBB313"/>
      <c r="NBC313"/>
      <c r="NBD313"/>
      <c r="NBE313"/>
      <c r="NBF313"/>
      <c r="NBG313"/>
      <c r="NBH313"/>
      <c r="NBI313"/>
      <c r="NBJ313"/>
      <c r="NBK313"/>
      <c r="NBL313"/>
      <c r="NBM313"/>
      <c r="NBN313"/>
      <c r="NBO313"/>
      <c r="NBP313"/>
      <c r="NBQ313"/>
      <c r="NBR313"/>
      <c r="NBS313"/>
      <c r="NBT313"/>
      <c r="NBU313"/>
      <c r="NBV313"/>
      <c r="NBW313"/>
      <c r="NBX313"/>
      <c r="NBY313"/>
      <c r="NBZ313"/>
      <c r="NCA313"/>
      <c r="NCB313"/>
      <c r="NCC313"/>
      <c r="NCD313"/>
      <c r="NCE313"/>
      <c r="NCF313"/>
      <c r="NCG313"/>
      <c r="NCH313"/>
      <c r="NCI313"/>
      <c r="NCJ313"/>
      <c r="NCK313"/>
      <c r="NCL313"/>
      <c r="NCM313"/>
      <c r="NCN313"/>
      <c r="NCO313"/>
      <c r="NCP313"/>
      <c r="NCQ313"/>
      <c r="NCR313"/>
      <c r="NCS313"/>
      <c r="NCT313"/>
      <c r="NCU313"/>
      <c r="NCV313"/>
      <c r="NCW313"/>
      <c r="NCX313"/>
      <c r="NCY313"/>
      <c r="NCZ313"/>
      <c r="NDA313"/>
      <c r="NDB313"/>
      <c r="NDC313"/>
      <c r="NDD313"/>
      <c r="NDE313"/>
      <c r="NDF313"/>
      <c r="NDG313"/>
      <c r="NDH313"/>
      <c r="NDI313"/>
      <c r="NDJ313"/>
      <c r="NDK313"/>
      <c r="NDL313"/>
      <c r="NDM313"/>
      <c r="NDN313"/>
      <c r="NDO313"/>
      <c r="NDP313"/>
      <c r="NDQ313"/>
      <c r="NDR313"/>
      <c r="NDS313"/>
      <c r="NDT313"/>
      <c r="NDU313"/>
      <c r="NDV313"/>
      <c r="NDW313"/>
      <c r="NDX313"/>
      <c r="NDY313"/>
      <c r="NDZ313"/>
      <c r="NEA313"/>
      <c r="NEB313"/>
      <c r="NEC313"/>
      <c r="NED313"/>
      <c r="NEE313"/>
      <c r="NEF313"/>
      <c r="NEG313"/>
      <c r="NEH313"/>
      <c r="NEI313"/>
      <c r="NEJ313"/>
      <c r="NEK313"/>
      <c r="NEL313"/>
      <c r="NEM313"/>
      <c r="NEN313"/>
      <c r="NEO313"/>
      <c r="NEP313"/>
      <c r="NEQ313"/>
      <c r="NER313"/>
      <c r="NES313"/>
      <c r="NET313"/>
      <c r="NEU313"/>
      <c r="NEV313"/>
      <c r="NEW313"/>
      <c r="NEX313"/>
      <c r="NEY313"/>
      <c r="NEZ313"/>
      <c r="NFA313"/>
      <c r="NFB313"/>
      <c r="NFC313"/>
      <c r="NFD313"/>
      <c r="NFE313"/>
      <c r="NFF313"/>
      <c r="NFG313"/>
      <c r="NFH313"/>
      <c r="NFI313"/>
      <c r="NFJ313"/>
      <c r="NFK313"/>
      <c r="NFL313"/>
      <c r="NFM313"/>
      <c r="NFN313"/>
      <c r="NFO313"/>
      <c r="NFP313"/>
      <c r="NFQ313"/>
      <c r="NFR313"/>
      <c r="NFS313"/>
      <c r="NFT313"/>
      <c r="NFU313"/>
      <c r="NFV313"/>
      <c r="NFW313"/>
      <c r="NFX313"/>
      <c r="NFY313"/>
      <c r="NFZ313"/>
      <c r="NGA313"/>
      <c r="NGB313"/>
      <c r="NGC313"/>
      <c r="NGD313"/>
      <c r="NGE313"/>
      <c r="NGF313"/>
      <c r="NGG313"/>
      <c r="NGH313"/>
      <c r="NGI313"/>
      <c r="NGJ313"/>
      <c r="NGK313"/>
      <c r="NGL313"/>
      <c r="NGM313"/>
      <c r="NGN313"/>
      <c r="NGO313"/>
      <c r="NGP313"/>
      <c r="NGQ313"/>
      <c r="NGR313"/>
      <c r="NGS313"/>
      <c r="NGT313"/>
      <c r="NGU313"/>
      <c r="NGV313"/>
      <c r="NGW313"/>
      <c r="NGX313"/>
      <c r="NGY313"/>
      <c r="NGZ313"/>
      <c r="NHA313"/>
      <c r="NHB313"/>
      <c r="NHC313"/>
      <c r="NHD313"/>
      <c r="NHE313"/>
      <c r="NHF313"/>
      <c r="NHG313"/>
      <c r="NHH313"/>
      <c r="NHI313"/>
      <c r="NHJ313"/>
      <c r="NHK313"/>
      <c r="NHL313"/>
      <c r="NHM313"/>
      <c r="NHN313"/>
      <c r="NHO313"/>
      <c r="NHP313"/>
      <c r="NHQ313"/>
      <c r="NHR313"/>
      <c r="NHS313"/>
      <c r="NHT313"/>
      <c r="NHU313"/>
      <c r="NHV313"/>
      <c r="NHW313"/>
      <c r="NHX313"/>
      <c r="NHY313"/>
      <c r="NHZ313"/>
      <c r="NIA313"/>
      <c r="NIB313"/>
      <c r="NIC313"/>
      <c r="NID313"/>
      <c r="NIE313"/>
      <c r="NIF313"/>
      <c r="NIG313"/>
      <c r="NIH313"/>
      <c r="NII313"/>
      <c r="NIJ313"/>
      <c r="NIK313"/>
      <c r="NIL313"/>
      <c r="NIM313"/>
      <c r="NIN313"/>
      <c r="NIO313"/>
      <c r="NIP313"/>
      <c r="NIQ313"/>
      <c r="NIR313"/>
      <c r="NIS313"/>
      <c r="NIT313"/>
      <c r="NIU313"/>
      <c r="NIV313"/>
      <c r="NIW313"/>
      <c r="NIX313"/>
      <c r="NIY313"/>
      <c r="NIZ313"/>
      <c r="NJA313"/>
      <c r="NJB313"/>
      <c r="NJC313"/>
      <c r="NJD313"/>
      <c r="NJE313"/>
      <c r="NJF313"/>
      <c r="NJG313"/>
      <c r="NJH313"/>
      <c r="NJI313"/>
      <c r="NJJ313"/>
      <c r="NJK313"/>
      <c r="NJL313"/>
      <c r="NJM313"/>
      <c r="NJN313"/>
      <c r="NJO313"/>
      <c r="NJP313"/>
      <c r="NJQ313"/>
      <c r="NJR313"/>
      <c r="NJS313"/>
      <c r="NJT313"/>
      <c r="NJU313"/>
      <c r="NJV313"/>
      <c r="NJW313"/>
      <c r="NJX313"/>
      <c r="NJY313"/>
      <c r="NJZ313"/>
      <c r="NKA313"/>
      <c r="NKB313"/>
      <c r="NKC313"/>
      <c r="NKD313"/>
      <c r="NKE313"/>
      <c r="NKF313"/>
      <c r="NKG313"/>
      <c r="NKH313"/>
      <c r="NKI313"/>
      <c r="NKJ313"/>
      <c r="NKK313"/>
      <c r="NKL313"/>
      <c r="NKM313"/>
      <c r="NKN313"/>
      <c r="NKO313"/>
      <c r="NKP313"/>
      <c r="NKQ313"/>
      <c r="NKR313"/>
      <c r="NKS313"/>
      <c r="NKT313"/>
      <c r="NKU313"/>
      <c r="NKV313"/>
      <c r="NKW313"/>
      <c r="NKX313"/>
      <c r="NKY313"/>
      <c r="NKZ313"/>
      <c r="NLA313"/>
      <c r="NLB313"/>
      <c r="NLC313"/>
      <c r="NLD313"/>
      <c r="NLE313"/>
      <c r="NLF313"/>
      <c r="NLG313"/>
      <c r="NLH313"/>
      <c r="NLI313"/>
      <c r="NLJ313"/>
      <c r="NLK313"/>
      <c r="NLL313"/>
      <c r="NLM313"/>
      <c r="NLN313"/>
      <c r="NLO313"/>
      <c r="NLP313"/>
      <c r="NLQ313"/>
      <c r="NLR313"/>
      <c r="NLS313"/>
      <c r="NLT313"/>
      <c r="NLU313"/>
      <c r="NLV313"/>
      <c r="NLW313"/>
      <c r="NLX313"/>
      <c r="NLY313"/>
      <c r="NLZ313"/>
      <c r="NMA313"/>
      <c r="NMB313"/>
      <c r="NMC313"/>
      <c r="NMD313"/>
      <c r="NME313"/>
      <c r="NMF313"/>
      <c r="NMG313"/>
      <c r="NMH313"/>
      <c r="NMI313"/>
      <c r="NMJ313"/>
      <c r="NMK313"/>
      <c r="NML313"/>
      <c r="NMM313"/>
      <c r="NMN313"/>
      <c r="NMO313"/>
      <c r="NMP313"/>
      <c r="NMQ313"/>
      <c r="NMR313"/>
      <c r="NMS313"/>
      <c r="NMT313"/>
      <c r="NMU313"/>
      <c r="NMV313"/>
      <c r="NMW313"/>
      <c r="NMX313"/>
      <c r="NMY313"/>
      <c r="NMZ313"/>
      <c r="NNA313"/>
      <c r="NNB313"/>
      <c r="NNC313"/>
      <c r="NND313"/>
      <c r="NNE313"/>
      <c r="NNF313"/>
      <c r="NNG313"/>
      <c r="NNH313"/>
      <c r="NNI313"/>
      <c r="NNJ313"/>
      <c r="NNK313"/>
      <c r="NNL313"/>
      <c r="NNM313"/>
      <c r="NNN313"/>
      <c r="NNO313"/>
      <c r="NNP313"/>
      <c r="NNQ313"/>
      <c r="NNR313"/>
      <c r="NNS313"/>
      <c r="NNT313"/>
      <c r="NNU313"/>
      <c r="NNV313"/>
      <c r="NNW313"/>
      <c r="NNX313"/>
      <c r="NNY313"/>
      <c r="NNZ313"/>
      <c r="NOA313"/>
      <c r="NOB313"/>
      <c r="NOC313"/>
      <c r="NOD313"/>
      <c r="NOE313"/>
      <c r="NOF313"/>
      <c r="NOG313"/>
      <c r="NOH313"/>
      <c r="NOI313"/>
      <c r="NOJ313"/>
      <c r="NOK313"/>
      <c r="NOL313"/>
      <c r="NOM313"/>
      <c r="NON313"/>
      <c r="NOO313"/>
      <c r="NOP313"/>
      <c r="NOQ313"/>
      <c r="NOR313"/>
      <c r="NOS313"/>
      <c r="NOT313"/>
      <c r="NOU313"/>
      <c r="NOV313"/>
      <c r="NOW313"/>
      <c r="NOX313"/>
      <c r="NOY313"/>
      <c r="NOZ313"/>
      <c r="NPA313"/>
      <c r="NPB313"/>
      <c r="NPC313"/>
      <c r="NPD313"/>
      <c r="NPE313"/>
      <c r="NPF313"/>
      <c r="NPG313"/>
      <c r="NPH313"/>
      <c r="NPI313"/>
      <c r="NPJ313"/>
      <c r="NPK313"/>
      <c r="NPL313"/>
      <c r="NPM313"/>
      <c r="NPN313"/>
      <c r="NPO313"/>
      <c r="NPP313"/>
      <c r="NPQ313"/>
      <c r="NPR313"/>
      <c r="NPS313"/>
      <c r="NPT313"/>
      <c r="NPU313"/>
      <c r="NPV313"/>
      <c r="NPW313"/>
      <c r="NPX313"/>
      <c r="NPY313"/>
      <c r="NPZ313"/>
      <c r="NQA313"/>
      <c r="NQB313"/>
      <c r="NQC313"/>
      <c r="NQD313"/>
      <c r="NQE313"/>
      <c r="NQF313"/>
      <c r="NQG313"/>
      <c r="NQH313"/>
      <c r="NQI313"/>
      <c r="NQJ313"/>
      <c r="NQK313"/>
      <c r="NQL313"/>
      <c r="NQM313"/>
      <c r="NQN313"/>
      <c r="NQO313"/>
      <c r="NQP313"/>
      <c r="NQQ313"/>
      <c r="NQR313"/>
      <c r="NQS313"/>
      <c r="NQT313"/>
      <c r="NQU313"/>
      <c r="NQV313"/>
      <c r="NQW313"/>
      <c r="NQX313"/>
      <c r="NQY313"/>
      <c r="NQZ313"/>
      <c r="NRA313"/>
      <c r="NRB313"/>
      <c r="NRC313"/>
      <c r="NRD313"/>
      <c r="NRE313"/>
      <c r="NRF313"/>
      <c r="NRG313"/>
      <c r="NRH313"/>
      <c r="NRI313"/>
      <c r="NRJ313"/>
      <c r="NRK313"/>
      <c r="NRL313"/>
      <c r="NRM313"/>
      <c r="NRN313"/>
      <c r="NRO313"/>
      <c r="NRP313"/>
      <c r="NRQ313"/>
      <c r="NRR313"/>
      <c r="NRS313"/>
      <c r="NRT313"/>
      <c r="NRU313"/>
      <c r="NRV313"/>
      <c r="NRW313"/>
      <c r="NRX313"/>
      <c r="NRY313"/>
      <c r="NRZ313"/>
      <c r="NSA313"/>
      <c r="NSB313"/>
      <c r="NSC313"/>
      <c r="NSD313"/>
      <c r="NSE313"/>
      <c r="NSF313"/>
      <c r="NSG313"/>
      <c r="NSH313"/>
      <c r="NSI313"/>
      <c r="NSJ313"/>
      <c r="NSK313"/>
      <c r="NSL313"/>
      <c r="NSM313"/>
      <c r="NSN313"/>
      <c r="NSO313"/>
      <c r="NSP313"/>
      <c r="NSQ313"/>
      <c r="NSR313"/>
      <c r="NSS313"/>
      <c r="NST313"/>
      <c r="NSU313"/>
      <c r="NSV313"/>
      <c r="NSW313"/>
      <c r="NSX313"/>
      <c r="NSY313"/>
      <c r="NSZ313"/>
      <c r="NTA313"/>
      <c r="NTB313"/>
      <c r="NTC313"/>
      <c r="NTD313"/>
      <c r="NTE313"/>
      <c r="NTF313"/>
      <c r="NTG313"/>
      <c r="NTH313"/>
      <c r="NTI313"/>
      <c r="NTJ313"/>
      <c r="NTK313"/>
      <c r="NTL313"/>
      <c r="NTM313"/>
      <c r="NTN313"/>
      <c r="NTO313"/>
      <c r="NTP313"/>
      <c r="NTQ313"/>
      <c r="NTR313"/>
      <c r="NTS313"/>
      <c r="NTT313"/>
      <c r="NTU313"/>
      <c r="NTV313"/>
      <c r="NTW313"/>
      <c r="NTX313"/>
      <c r="NTY313"/>
      <c r="NTZ313"/>
      <c r="NUA313"/>
      <c r="NUB313"/>
      <c r="NUC313"/>
      <c r="NUD313"/>
      <c r="NUE313"/>
      <c r="NUF313"/>
      <c r="NUG313"/>
      <c r="NUH313"/>
      <c r="NUI313"/>
      <c r="NUJ313"/>
      <c r="NUK313"/>
      <c r="NUL313"/>
      <c r="NUM313"/>
      <c r="NUN313"/>
      <c r="NUO313"/>
      <c r="NUP313"/>
      <c r="NUQ313"/>
      <c r="NUR313"/>
      <c r="NUS313"/>
      <c r="NUT313"/>
      <c r="NUU313"/>
      <c r="NUV313"/>
      <c r="NUW313"/>
      <c r="NUX313"/>
      <c r="NUY313"/>
      <c r="NUZ313"/>
      <c r="NVA313"/>
      <c r="NVB313"/>
      <c r="NVC313"/>
      <c r="NVD313"/>
      <c r="NVE313"/>
      <c r="NVF313"/>
      <c r="NVG313"/>
      <c r="NVH313"/>
      <c r="NVI313"/>
      <c r="NVJ313"/>
      <c r="NVK313"/>
      <c r="NVL313"/>
      <c r="NVM313"/>
      <c r="NVN313"/>
      <c r="NVO313"/>
      <c r="NVP313"/>
      <c r="NVQ313"/>
      <c r="NVR313"/>
      <c r="NVS313"/>
      <c r="NVT313"/>
      <c r="NVU313"/>
      <c r="NVV313"/>
      <c r="NVW313"/>
      <c r="NVX313"/>
      <c r="NVY313"/>
      <c r="NVZ313"/>
      <c r="NWA313"/>
      <c r="NWB313"/>
      <c r="NWC313"/>
      <c r="NWD313"/>
      <c r="NWE313"/>
      <c r="NWF313"/>
      <c r="NWG313"/>
      <c r="NWH313"/>
      <c r="NWI313"/>
      <c r="NWJ313"/>
      <c r="NWK313"/>
      <c r="NWL313"/>
      <c r="NWM313"/>
      <c r="NWN313"/>
      <c r="NWO313"/>
      <c r="NWP313"/>
      <c r="NWQ313"/>
      <c r="NWR313"/>
      <c r="NWS313"/>
      <c r="NWT313"/>
      <c r="NWU313"/>
      <c r="NWV313"/>
      <c r="NWW313"/>
      <c r="NWX313"/>
      <c r="NWY313"/>
      <c r="NWZ313"/>
      <c r="NXA313"/>
      <c r="NXB313"/>
      <c r="NXC313"/>
      <c r="NXD313"/>
      <c r="NXE313"/>
      <c r="NXF313"/>
      <c r="NXG313"/>
      <c r="NXH313"/>
      <c r="NXI313"/>
      <c r="NXJ313"/>
      <c r="NXK313"/>
      <c r="NXL313"/>
      <c r="NXM313"/>
      <c r="NXN313"/>
      <c r="NXO313"/>
      <c r="NXP313"/>
      <c r="NXQ313"/>
      <c r="NXR313"/>
      <c r="NXS313"/>
      <c r="NXT313"/>
      <c r="NXU313"/>
      <c r="NXV313"/>
      <c r="NXW313"/>
      <c r="NXX313"/>
      <c r="NXY313"/>
      <c r="NXZ313"/>
      <c r="NYA313"/>
      <c r="NYB313"/>
      <c r="NYC313"/>
      <c r="NYD313"/>
      <c r="NYE313"/>
      <c r="NYF313"/>
      <c r="NYG313"/>
      <c r="NYH313"/>
      <c r="NYI313"/>
      <c r="NYJ313"/>
      <c r="NYK313"/>
      <c r="NYL313"/>
      <c r="NYM313"/>
      <c r="NYN313"/>
      <c r="NYO313"/>
      <c r="NYP313"/>
      <c r="NYQ313"/>
      <c r="NYR313"/>
      <c r="NYS313"/>
      <c r="NYT313"/>
      <c r="NYU313"/>
      <c r="NYV313"/>
      <c r="NYW313"/>
      <c r="NYX313"/>
      <c r="NYY313"/>
      <c r="NYZ313"/>
      <c r="NZA313"/>
      <c r="NZB313"/>
      <c r="NZC313"/>
      <c r="NZD313"/>
      <c r="NZE313"/>
      <c r="NZF313"/>
      <c r="NZG313"/>
      <c r="NZH313"/>
      <c r="NZI313"/>
      <c r="NZJ313"/>
      <c r="NZK313"/>
      <c r="NZL313"/>
      <c r="NZM313"/>
      <c r="NZN313"/>
      <c r="NZO313"/>
      <c r="NZP313"/>
      <c r="NZQ313"/>
      <c r="NZR313"/>
      <c r="NZS313"/>
      <c r="NZT313"/>
      <c r="NZU313"/>
      <c r="NZV313"/>
      <c r="NZW313"/>
      <c r="NZX313"/>
      <c r="NZY313"/>
      <c r="NZZ313"/>
      <c r="OAA313"/>
      <c r="OAB313"/>
      <c r="OAC313"/>
      <c r="OAD313"/>
      <c r="OAE313"/>
      <c r="OAF313"/>
      <c r="OAG313"/>
      <c r="OAH313"/>
      <c r="OAI313"/>
      <c r="OAJ313"/>
      <c r="OAK313"/>
      <c r="OAL313"/>
      <c r="OAM313"/>
      <c r="OAN313"/>
      <c r="OAO313"/>
      <c r="OAP313"/>
      <c r="OAQ313"/>
      <c r="OAR313"/>
      <c r="OAS313"/>
      <c r="OAT313"/>
      <c r="OAU313"/>
      <c r="OAV313"/>
      <c r="OAW313"/>
      <c r="OAX313"/>
      <c r="OAY313"/>
      <c r="OAZ313"/>
      <c r="OBA313"/>
      <c r="OBB313"/>
      <c r="OBC313"/>
      <c r="OBD313"/>
      <c r="OBE313"/>
      <c r="OBF313"/>
      <c r="OBG313"/>
      <c r="OBH313"/>
      <c r="OBI313"/>
      <c r="OBJ313"/>
      <c r="OBK313"/>
      <c r="OBL313"/>
      <c r="OBM313"/>
      <c r="OBN313"/>
      <c r="OBO313"/>
      <c r="OBP313"/>
      <c r="OBQ313"/>
      <c r="OBR313"/>
      <c r="OBS313"/>
      <c r="OBT313"/>
      <c r="OBU313"/>
      <c r="OBV313"/>
      <c r="OBW313"/>
      <c r="OBX313"/>
      <c r="OBY313"/>
      <c r="OBZ313"/>
      <c r="OCA313"/>
      <c r="OCB313"/>
      <c r="OCC313"/>
      <c r="OCD313"/>
      <c r="OCE313"/>
      <c r="OCF313"/>
      <c r="OCG313"/>
      <c r="OCH313"/>
      <c r="OCI313"/>
      <c r="OCJ313"/>
      <c r="OCK313"/>
      <c r="OCL313"/>
      <c r="OCM313"/>
      <c r="OCN313"/>
      <c r="OCO313"/>
      <c r="OCP313"/>
      <c r="OCQ313"/>
      <c r="OCR313"/>
      <c r="OCS313"/>
      <c r="OCT313"/>
      <c r="OCU313"/>
      <c r="OCV313"/>
      <c r="OCW313"/>
      <c r="OCX313"/>
      <c r="OCY313"/>
      <c r="OCZ313"/>
      <c r="ODA313"/>
      <c r="ODB313"/>
      <c r="ODC313"/>
      <c r="ODD313"/>
      <c r="ODE313"/>
      <c r="ODF313"/>
      <c r="ODG313"/>
      <c r="ODH313"/>
      <c r="ODI313"/>
      <c r="ODJ313"/>
      <c r="ODK313"/>
      <c r="ODL313"/>
      <c r="ODM313"/>
      <c r="ODN313"/>
      <c r="ODO313"/>
      <c r="ODP313"/>
      <c r="ODQ313"/>
      <c r="ODR313"/>
      <c r="ODS313"/>
      <c r="ODT313"/>
      <c r="ODU313"/>
      <c r="ODV313"/>
      <c r="ODW313"/>
      <c r="ODX313"/>
      <c r="ODY313"/>
      <c r="ODZ313"/>
      <c r="OEA313"/>
      <c r="OEB313"/>
      <c r="OEC313"/>
      <c r="OED313"/>
      <c r="OEE313"/>
      <c r="OEF313"/>
      <c r="OEG313"/>
      <c r="OEH313"/>
      <c r="OEI313"/>
      <c r="OEJ313"/>
      <c r="OEK313"/>
      <c r="OEL313"/>
      <c r="OEM313"/>
      <c r="OEN313"/>
      <c r="OEO313"/>
      <c r="OEP313"/>
      <c r="OEQ313"/>
      <c r="OER313"/>
      <c r="OES313"/>
      <c r="OET313"/>
      <c r="OEU313"/>
      <c r="OEV313"/>
      <c r="OEW313"/>
      <c r="OEX313"/>
      <c r="OEY313"/>
      <c r="OEZ313"/>
      <c r="OFA313"/>
      <c r="OFB313"/>
      <c r="OFC313"/>
      <c r="OFD313"/>
      <c r="OFE313"/>
      <c r="OFF313"/>
      <c r="OFG313"/>
      <c r="OFH313"/>
      <c r="OFI313"/>
      <c r="OFJ313"/>
      <c r="OFK313"/>
      <c r="OFL313"/>
      <c r="OFM313"/>
      <c r="OFN313"/>
      <c r="OFO313"/>
      <c r="OFP313"/>
      <c r="OFQ313"/>
      <c r="OFR313"/>
      <c r="OFS313"/>
      <c r="OFT313"/>
      <c r="OFU313"/>
      <c r="OFV313"/>
      <c r="OFW313"/>
      <c r="OFX313"/>
      <c r="OFY313"/>
      <c r="OFZ313"/>
      <c r="OGA313"/>
      <c r="OGB313"/>
      <c r="OGC313"/>
      <c r="OGD313"/>
      <c r="OGE313"/>
      <c r="OGF313"/>
      <c r="OGG313"/>
      <c r="OGH313"/>
      <c r="OGI313"/>
      <c r="OGJ313"/>
      <c r="OGK313"/>
      <c r="OGL313"/>
      <c r="OGM313"/>
      <c r="OGN313"/>
      <c r="OGO313"/>
      <c r="OGP313"/>
      <c r="OGQ313"/>
      <c r="OGR313"/>
      <c r="OGS313"/>
      <c r="OGT313"/>
      <c r="OGU313"/>
      <c r="OGV313"/>
      <c r="OGW313"/>
      <c r="OGX313"/>
      <c r="OGY313"/>
      <c r="OGZ313"/>
      <c r="OHA313"/>
      <c r="OHB313"/>
      <c r="OHC313"/>
      <c r="OHD313"/>
      <c r="OHE313"/>
      <c r="OHF313"/>
      <c r="OHG313"/>
      <c r="OHH313"/>
      <c r="OHI313"/>
      <c r="OHJ313"/>
      <c r="OHK313"/>
      <c r="OHL313"/>
      <c r="OHM313"/>
      <c r="OHN313"/>
      <c r="OHO313"/>
      <c r="OHP313"/>
      <c r="OHQ313"/>
      <c r="OHR313"/>
      <c r="OHS313"/>
      <c r="OHT313"/>
      <c r="OHU313"/>
      <c r="OHV313"/>
      <c r="OHW313"/>
      <c r="OHX313"/>
      <c r="OHY313"/>
      <c r="OHZ313"/>
      <c r="OIA313"/>
      <c r="OIB313"/>
      <c r="OIC313"/>
      <c r="OID313"/>
      <c r="OIE313"/>
      <c r="OIF313"/>
      <c r="OIG313"/>
      <c r="OIH313"/>
      <c r="OII313"/>
      <c r="OIJ313"/>
      <c r="OIK313"/>
      <c r="OIL313"/>
      <c r="OIM313"/>
      <c r="OIN313"/>
      <c r="OIO313"/>
      <c r="OIP313"/>
      <c r="OIQ313"/>
      <c r="OIR313"/>
      <c r="OIS313"/>
      <c r="OIT313"/>
      <c r="OIU313"/>
      <c r="OIV313"/>
      <c r="OIW313"/>
      <c r="OIX313"/>
      <c r="OIY313"/>
      <c r="OIZ313"/>
      <c r="OJA313"/>
      <c r="OJB313"/>
      <c r="OJC313"/>
      <c r="OJD313"/>
      <c r="OJE313"/>
      <c r="OJF313"/>
      <c r="OJG313"/>
      <c r="OJH313"/>
      <c r="OJI313"/>
      <c r="OJJ313"/>
      <c r="OJK313"/>
      <c r="OJL313"/>
      <c r="OJM313"/>
      <c r="OJN313"/>
      <c r="OJO313"/>
      <c r="OJP313"/>
      <c r="OJQ313"/>
      <c r="OJR313"/>
      <c r="OJS313"/>
      <c r="OJT313"/>
      <c r="OJU313"/>
      <c r="OJV313"/>
      <c r="OJW313"/>
      <c r="OJX313"/>
      <c r="OJY313"/>
      <c r="OJZ313"/>
      <c r="OKA313"/>
      <c r="OKB313"/>
      <c r="OKC313"/>
      <c r="OKD313"/>
      <c r="OKE313"/>
      <c r="OKF313"/>
      <c r="OKG313"/>
      <c r="OKH313"/>
      <c r="OKI313"/>
      <c r="OKJ313"/>
      <c r="OKK313"/>
      <c r="OKL313"/>
      <c r="OKM313"/>
      <c r="OKN313"/>
      <c r="OKO313"/>
      <c r="OKP313"/>
      <c r="OKQ313"/>
      <c r="OKR313"/>
      <c r="OKS313"/>
      <c r="OKT313"/>
      <c r="OKU313"/>
      <c r="OKV313"/>
      <c r="OKW313"/>
      <c r="OKX313"/>
      <c r="OKY313"/>
      <c r="OKZ313"/>
      <c r="OLA313"/>
      <c r="OLB313"/>
      <c r="OLC313"/>
      <c r="OLD313"/>
      <c r="OLE313"/>
      <c r="OLF313"/>
      <c r="OLG313"/>
      <c r="OLH313"/>
      <c r="OLI313"/>
      <c r="OLJ313"/>
      <c r="OLK313"/>
      <c r="OLL313"/>
      <c r="OLM313"/>
      <c r="OLN313"/>
      <c r="OLO313"/>
      <c r="OLP313"/>
      <c r="OLQ313"/>
      <c r="OLR313"/>
      <c r="OLS313"/>
      <c r="OLT313"/>
      <c r="OLU313"/>
      <c r="OLV313"/>
      <c r="OLW313"/>
      <c r="OLX313"/>
      <c r="OLY313"/>
      <c r="OLZ313"/>
      <c r="OMA313"/>
      <c r="OMB313"/>
      <c r="OMC313"/>
      <c r="OMD313"/>
      <c r="OME313"/>
      <c r="OMF313"/>
      <c r="OMG313"/>
      <c r="OMH313"/>
      <c r="OMI313"/>
      <c r="OMJ313"/>
      <c r="OMK313"/>
      <c r="OML313"/>
      <c r="OMM313"/>
      <c r="OMN313"/>
      <c r="OMO313"/>
      <c r="OMP313"/>
      <c r="OMQ313"/>
      <c r="OMR313"/>
      <c r="OMS313"/>
      <c r="OMT313"/>
      <c r="OMU313"/>
      <c r="OMV313"/>
      <c r="OMW313"/>
      <c r="OMX313"/>
      <c r="OMY313"/>
      <c r="OMZ313"/>
      <c r="ONA313"/>
      <c r="ONB313"/>
      <c r="ONC313"/>
      <c r="OND313"/>
      <c r="ONE313"/>
      <c r="ONF313"/>
      <c r="ONG313"/>
      <c r="ONH313"/>
      <c r="ONI313"/>
      <c r="ONJ313"/>
      <c r="ONK313"/>
      <c r="ONL313"/>
      <c r="ONM313"/>
      <c r="ONN313"/>
      <c r="ONO313"/>
      <c r="ONP313"/>
      <c r="ONQ313"/>
      <c r="ONR313"/>
      <c r="ONS313"/>
      <c r="ONT313"/>
      <c r="ONU313"/>
      <c r="ONV313"/>
      <c r="ONW313"/>
      <c r="ONX313"/>
      <c r="ONY313"/>
      <c r="ONZ313"/>
      <c r="OOA313"/>
      <c r="OOB313"/>
      <c r="OOC313"/>
      <c r="OOD313"/>
      <c r="OOE313"/>
      <c r="OOF313"/>
      <c r="OOG313"/>
      <c r="OOH313"/>
      <c r="OOI313"/>
      <c r="OOJ313"/>
      <c r="OOK313"/>
      <c r="OOL313"/>
      <c r="OOM313"/>
      <c r="OON313"/>
      <c r="OOO313"/>
      <c r="OOP313"/>
      <c r="OOQ313"/>
      <c r="OOR313"/>
      <c r="OOS313"/>
      <c r="OOT313"/>
      <c r="OOU313"/>
      <c r="OOV313"/>
      <c r="OOW313"/>
      <c r="OOX313"/>
      <c r="OOY313"/>
      <c r="OOZ313"/>
      <c r="OPA313"/>
      <c r="OPB313"/>
      <c r="OPC313"/>
      <c r="OPD313"/>
      <c r="OPE313"/>
      <c r="OPF313"/>
      <c r="OPG313"/>
      <c r="OPH313"/>
      <c r="OPI313"/>
      <c r="OPJ313"/>
      <c r="OPK313"/>
      <c r="OPL313"/>
      <c r="OPM313"/>
      <c r="OPN313"/>
      <c r="OPO313"/>
      <c r="OPP313"/>
      <c r="OPQ313"/>
      <c r="OPR313"/>
      <c r="OPS313"/>
      <c r="OPT313"/>
      <c r="OPU313"/>
      <c r="OPV313"/>
      <c r="OPW313"/>
      <c r="OPX313"/>
      <c r="OPY313"/>
      <c r="OPZ313"/>
      <c r="OQA313"/>
      <c r="OQB313"/>
      <c r="OQC313"/>
      <c r="OQD313"/>
      <c r="OQE313"/>
      <c r="OQF313"/>
      <c r="OQG313"/>
      <c r="OQH313"/>
      <c r="OQI313"/>
      <c r="OQJ313"/>
      <c r="OQK313"/>
      <c r="OQL313"/>
      <c r="OQM313"/>
      <c r="OQN313"/>
      <c r="OQO313"/>
      <c r="OQP313"/>
      <c r="OQQ313"/>
      <c r="OQR313"/>
      <c r="OQS313"/>
      <c r="OQT313"/>
      <c r="OQU313"/>
      <c r="OQV313"/>
      <c r="OQW313"/>
      <c r="OQX313"/>
      <c r="OQY313"/>
      <c r="OQZ313"/>
      <c r="ORA313"/>
      <c r="ORB313"/>
      <c r="ORC313"/>
      <c r="ORD313"/>
      <c r="ORE313"/>
      <c r="ORF313"/>
      <c r="ORG313"/>
      <c r="ORH313"/>
      <c r="ORI313"/>
      <c r="ORJ313"/>
      <c r="ORK313"/>
      <c r="ORL313"/>
      <c r="ORM313"/>
      <c r="ORN313"/>
      <c r="ORO313"/>
      <c r="ORP313"/>
      <c r="ORQ313"/>
      <c r="ORR313"/>
      <c r="ORS313"/>
      <c r="ORT313"/>
      <c r="ORU313"/>
      <c r="ORV313"/>
      <c r="ORW313"/>
      <c r="ORX313"/>
      <c r="ORY313"/>
      <c r="ORZ313"/>
      <c r="OSA313"/>
      <c r="OSB313"/>
      <c r="OSC313"/>
      <c r="OSD313"/>
      <c r="OSE313"/>
      <c r="OSF313"/>
      <c r="OSG313"/>
      <c r="OSH313"/>
      <c r="OSI313"/>
      <c r="OSJ313"/>
      <c r="OSK313"/>
      <c r="OSL313"/>
      <c r="OSM313"/>
      <c r="OSN313"/>
      <c r="OSO313"/>
      <c r="OSP313"/>
      <c r="OSQ313"/>
      <c r="OSR313"/>
      <c r="OSS313"/>
      <c r="OST313"/>
      <c r="OSU313"/>
      <c r="OSV313"/>
      <c r="OSW313"/>
      <c r="OSX313"/>
      <c r="OSY313"/>
      <c r="OSZ313"/>
      <c r="OTA313"/>
      <c r="OTB313"/>
      <c r="OTC313"/>
      <c r="OTD313"/>
      <c r="OTE313"/>
      <c r="OTF313"/>
      <c r="OTG313"/>
      <c r="OTH313"/>
      <c r="OTI313"/>
      <c r="OTJ313"/>
      <c r="OTK313"/>
      <c r="OTL313"/>
      <c r="OTM313"/>
      <c r="OTN313"/>
      <c r="OTO313"/>
      <c r="OTP313"/>
      <c r="OTQ313"/>
      <c r="OTR313"/>
      <c r="OTS313"/>
      <c r="OTT313"/>
      <c r="OTU313"/>
      <c r="OTV313"/>
      <c r="OTW313"/>
      <c r="OTX313"/>
      <c r="OTY313"/>
      <c r="OTZ313"/>
      <c r="OUA313"/>
      <c r="OUB313"/>
      <c r="OUC313"/>
      <c r="OUD313"/>
      <c r="OUE313"/>
      <c r="OUF313"/>
      <c r="OUG313"/>
      <c r="OUH313"/>
      <c r="OUI313"/>
      <c r="OUJ313"/>
      <c r="OUK313"/>
      <c r="OUL313"/>
      <c r="OUM313"/>
      <c r="OUN313"/>
      <c r="OUO313"/>
      <c r="OUP313"/>
      <c r="OUQ313"/>
      <c r="OUR313"/>
      <c r="OUS313"/>
      <c r="OUT313"/>
      <c r="OUU313"/>
      <c r="OUV313"/>
      <c r="OUW313"/>
      <c r="OUX313"/>
      <c r="OUY313"/>
      <c r="OUZ313"/>
      <c r="OVA313"/>
      <c r="OVB313"/>
      <c r="OVC313"/>
      <c r="OVD313"/>
      <c r="OVE313"/>
      <c r="OVF313"/>
      <c r="OVG313"/>
      <c r="OVH313"/>
      <c r="OVI313"/>
      <c r="OVJ313"/>
      <c r="OVK313"/>
      <c r="OVL313"/>
      <c r="OVM313"/>
      <c r="OVN313"/>
      <c r="OVO313"/>
      <c r="OVP313"/>
      <c r="OVQ313"/>
      <c r="OVR313"/>
      <c r="OVS313"/>
      <c r="OVT313"/>
      <c r="OVU313"/>
      <c r="OVV313"/>
      <c r="OVW313"/>
      <c r="OVX313"/>
      <c r="OVY313"/>
      <c r="OVZ313"/>
      <c r="OWA313"/>
      <c r="OWB313"/>
      <c r="OWC313"/>
      <c r="OWD313"/>
      <c r="OWE313"/>
      <c r="OWF313"/>
      <c r="OWG313"/>
      <c r="OWH313"/>
      <c r="OWI313"/>
      <c r="OWJ313"/>
      <c r="OWK313"/>
      <c r="OWL313"/>
      <c r="OWM313"/>
      <c r="OWN313"/>
      <c r="OWO313"/>
      <c r="OWP313"/>
      <c r="OWQ313"/>
      <c r="OWR313"/>
      <c r="OWS313"/>
      <c r="OWT313"/>
      <c r="OWU313"/>
      <c r="OWV313"/>
      <c r="OWW313"/>
      <c r="OWX313"/>
      <c r="OWY313"/>
      <c r="OWZ313"/>
      <c r="OXA313"/>
      <c r="OXB313"/>
      <c r="OXC313"/>
      <c r="OXD313"/>
      <c r="OXE313"/>
      <c r="OXF313"/>
      <c r="OXG313"/>
      <c r="OXH313"/>
      <c r="OXI313"/>
      <c r="OXJ313"/>
      <c r="OXK313"/>
      <c r="OXL313"/>
      <c r="OXM313"/>
      <c r="OXN313"/>
      <c r="OXO313"/>
      <c r="OXP313"/>
      <c r="OXQ313"/>
      <c r="OXR313"/>
      <c r="OXS313"/>
      <c r="OXT313"/>
      <c r="OXU313"/>
      <c r="OXV313"/>
      <c r="OXW313"/>
      <c r="OXX313"/>
      <c r="OXY313"/>
      <c r="OXZ313"/>
      <c r="OYA313"/>
      <c r="OYB313"/>
      <c r="OYC313"/>
      <c r="OYD313"/>
      <c r="OYE313"/>
      <c r="OYF313"/>
      <c r="OYG313"/>
      <c r="OYH313"/>
      <c r="OYI313"/>
      <c r="OYJ313"/>
      <c r="OYK313"/>
      <c r="OYL313"/>
      <c r="OYM313"/>
      <c r="OYN313"/>
      <c r="OYO313"/>
      <c r="OYP313"/>
      <c r="OYQ313"/>
      <c r="OYR313"/>
      <c r="OYS313"/>
      <c r="OYT313"/>
      <c r="OYU313"/>
      <c r="OYV313"/>
      <c r="OYW313"/>
      <c r="OYX313"/>
      <c r="OYY313"/>
      <c r="OYZ313"/>
      <c r="OZA313"/>
      <c r="OZB313"/>
      <c r="OZC313"/>
      <c r="OZD313"/>
      <c r="OZE313"/>
      <c r="OZF313"/>
      <c r="OZG313"/>
      <c r="OZH313"/>
      <c r="OZI313"/>
      <c r="OZJ313"/>
      <c r="OZK313"/>
      <c r="OZL313"/>
      <c r="OZM313"/>
      <c r="OZN313"/>
      <c r="OZO313"/>
      <c r="OZP313"/>
      <c r="OZQ313"/>
      <c r="OZR313"/>
      <c r="OZS313"/>
      <c r="OZT313"/>
      <c r="OZU313"/>
      <c r="OZV313"/>
      <c r="OZW313"/>
      <c r="OZX313"/>
      <c r="OZY313"/>
      <c r="OZZ313"/>
      <c r="PAA313"/>
      <c r="PAB313"/>
      <c r="PAC313"/>
      <c r="PAD313"/>
      <c r="PAE313"/>
      <c r="PAF313"/>
      <c r="PAG313"/>
      <c r="PAH313"/>
      <c r="PAI313"/>
      <c r="PAJ313"/>
      <c r="PAK313"/>
      <c r="PAL313"/>
      <c r="PAM313"/>
      <c r="PAN313"/>
      <c r="PAO313"/>
      <c r="PAP313"/>
      <c r="PAQ313"/>
      <c r="PAR313"/>
      <c r="PAS313"/>
      <c r="PAT313"/>
      <c r="PAU313"/>
      <c r="PAV313"/>
      <c r="PAW313"/>
      <c r="PAX313"/>
      <c r="PAY313"/>
      <c r="PAZ313"/>
      <c r="PBA313"/>
      <c r="PBB313"/>
      <c r="PBC313"/>
      <c r="PBD313"/>
      <c r="PBE313"/>
      <c r="PBF313"/>
      <c r="PBG313"/>
      <c r="PBH313"/>
      <c r="PBI313"/>
      <c r="PBJ313"/>
      <c r="PBK313"/>
      <c r="PBL313"/>
      <c r="PBM313"/>
      <c r="PBN313"/>
      <c r="PBO313"/>
      <c r="PBP313"/>
      <c r="PBQ313"/>
      <c r="PBR313"/>
      <c r="PBS313"/>
      <c r="PBT313"/>
      <c r="PBU313"/>
      <c r="PBV313"/>
      <c r="PBW313"/>
      <c r="PBX313"/>
      <c r="PBY313"/>
      <c r="PBZ313"/>
      <c r="PCA313"/>
      <c r="PCB313"/>
      <c r="PCC313"/>
      <c r="PCD313"/>
      <c r="PCE313"/>
      <c r="PCF313"/>
      <c r="PCG313"/>
      <c r="PCH313"/>
      <c r="PCI313"/>
      <c r="PCJ313"/>
      <c r="PCK313"/>
      <c r="PCL313"/>
      <c r="PCM313"/>
      <c r="PCN313"/>
      <c r="PCO313"/>
      <c r="PCP313"/>
      <c r="PCQ313"/>
      <c r="PCR313"/>
      <c r="PCS313"/>
      <c r="PCT313"/>
      <c r="PCU313"/>
      <c r="PCV313"/>
      <c r="PCW313"/>
      <c r="PCX313"/>
      <c r="PCY313"/>
      <c r="PCZ313"/>
      <c r="PDA313"/>
      <c r="PDB313"/>
      <c r="PDC313"/>
      <c r="PDD313"/>
      <c r="PDE313"/>
      <c r="PDF313"/>
      <c r="PDG313"/>
      <c r="PDH313"/>
      <c r="PDI313"/>
      <c r="PDJ313"/>
      <c r="PDK313"/>
      <c r="PDL313"/>
      <c r="PDM313"/>
      <c r="PDN313"/>
      <c r="PDO313"/>
      <c r="PDP313"/>
      <c r="PDQ313"/>
      <c r="PDR313"/>
      <c r="PDS313"/>
      <c r="PDT313"/>
      <c r="PDU313"/>
      <c r="PDV313"/>
      <c r="PDW313"/>
      <c r="PDX313"/>
      <c r="PDY313"/>
      <c r="PDZ313"/>
      <c r="PEA313"/>
      <c r="PEB313"/>
      <c r="PEC313"/>
      <c r="PED313"/>
      <c r="PEE313"/>
      <c r="PEF313"/>
      <c r="PEG313"/>
      <c r="PEH313"/>
      <c r="PEI313"/>
      <c r="PEJ313"/>
      <c r="PEK313"/>
      <c r="PEL313"/>
      <c r="PEM313"/>
      <c r="PEN313"/>
      <c r="PEO313"/>
      <c r="PEP313"/>
      <c r="PEQ313"/>
      <c r="PER313"/>
      <c r="PES313"/>
      <c r="PET313"/>
      <c r="PEU313"/>
      <c r="PEV313"/>
      <c r="PEW313"/>
      <c r="PEX313"/>
      <c r="PEY313"/>
      <c r="PEZ313"/>
      <c r="PFA313"/>
      <c r="PFB313"/>
      <c r="PFC313"/>
      <c r="PFD313"/>
      <c r="PFE313"/>
      <c r="PFF313"/>
      <c r="PFG313"/>
      <c r="PFH313"/>
      <c r="PFI313"/>
      <c r="PFJ313"/>
      <c r="PFK313"/>
      <c r="PFL313"/>
      <c r="PFM313"/>
      <c r="PFN313"/>
      <c r="PFO313"/>
      <c r="PFP313"/>
      <c r="PFQ313"/>
      <c r="PFR313"/>
      <c r="PFS313"/>
      <c r="PFT313"/>
      <c r="PFU313"/>
      <c r="PFV313"/>
      <c r="PFW313"/>
      <c r="PFX313"/>
      <c r="PFY313"/>
      <c r="PFZ313"/>
      <c r="PGA313"/>
      <c r="PGB313"/>
      <c r="PGC313"/>
      <c r="PGD313"/>
      <c r="PGE313"/>
      <c r="PGF313"/>
      <c r="PGG313"/>
      <c r="PGH313"/>
      <c r="PGI313"/>
      <c r="PGJ313"/>
      <c r="PGK313"/>
      <c r="PGL313"/>
      <c r="PGM313"/>
      <c r="PGN313"/>
      <c r="PGO313"/>
      <c r="PGP313"/>
      <c r="PGQ313"/>
      <c r="PGR313"/>
      <c r="PGS313"/>
      <c r="PGT313"/>
      <c r="PGU313"/>
      <c r="PGV313"/>
      <c r="PGW313"/>
      <c r="PGX313"/>
      <c r="PGY313"/>
      <c r="PGZ313"/>
      <c r="PHA313"/>
      <c r="PHB313"/>
      <c r="PHC313"/>
      <c r="PHD313"/>
      <c r="PHE313"/>
      <c r="PHF313"/>
      <c r="PHG313"/>
      <c r="PHH313"/>
      <c r="PHI313"/>
      <c r="PHJ313"/>
      <c r="PHK313"/>
      <c r="PHL313"/>
      <c r="PHM313"/>
      <c r="PHN313"/>
      <c r="PHO313"/>
      <c r="PHP313"/>
      <c r="PHQ313"/>
      <c r="PHR313"/>
      <c r="PHS313"/>
      <c r="PHT313"/>
      <c r="PHU313"/>
      <c r="PHV313"/>
      <c r="PHW313"/>
      <c r="PHX313"/>
      <c r="PHY313"/>
      <c r="PHZ313"/>
      <c r="PIA313"/>
      <c r="PIB313"/>
      <c r="PIC313"/>
      <c r="PID313"/>
      <c r="PIE313"/>
      <c r="PIF313"/>
      <c r="PIG313"/>
      <c r="PIH313"/>
      <c r="PII313"/>
      <c r="PIJ313"/>
      <c r="PIK313"/>
      <c r="PIL313"/>
      <c r="PIM313"/>
      <c r="PIN313"/>
      <c r="PIO313"/>
      <c r="PIP313"/>
      <c r="PIQ313"/>
      <c r="PIR313"/>
      <c r="PIS313"/>
      <c r="PIT313"/>
      <c r="PIU313"/>
      <c r="PIV313"/>
      <c r="PIW313"/>
      <c r="PIX313"/>
      <c r="PIY313"/>
      <c r="PIZ313"/>
      <c r="PJA313"/>
      <c r="PJB313"/>
      <c r="PJC313"/>
      <c r="PJD313"/>
      <c r="PJE313"/>
      <c r="PJF313"/>
      <c r="PJG313"/>
      <c r="PJH313"/>
      <c r="PJI313"/>
      <c r="PJJ313"/>
      <c r="PJK313"/>
      <c r="PJL313"/>
      <c r="PJM313"/>
      <c r="PJN313"/>
      <c r="PJO313"/>
      <c r="PJP313"/>
      <c r="PJQ313"/>
      <c r="PJR313"/>
      <c r="PJS313"/>
      <c r="PJT313"/>
      <c r="PJU313"/>
      <c r="PJV313"/>
      <c r="PJW313"/>
      <c r="PJX313"/>
      <c r="PJY313"/>
      <c r="PJZ313"/>
      <c r="PKA313"/>
      <c r="PKB313"/>
      <c r="PKC313"/>
      <c r="PKD313"/>
      <c r="PKE313"/>
      <c r="PKF313"/>
      <c r="PKG313"/>
      <c r="PKH313"/>
      <c r="PKI313"/>
      <c r="PKJ313"/>
      <c r="PKK313"/>
      <c r="PKL313"/>
      <c r="PKM313"/>
      <c r="PKN313"/>
      <c r="PKO313"/>
      <c r="PKP313"/>
      <c r="PKQ313"/>
      <c r="PKR313"/>
      <c r="PKS313"/>
      <c r="PKT313"/>
      <c r="PKU313"/>
      <c r="PKV313"/>
      <c r="PKW313"/>
      <c r="PKX313"/>
      <c r="PKY313"/>
      <c r="PKZ313"/>
      <c r="PLA313"/>
      <c r="PLB313"/>
      <c r="PLC313"/>
      <c r="PLD313"/>
      <c r="PLE313"/>
      <c r="PLF313"/>
      <c r="PLG313"/>
      <c r="PLH313"/>
      <c r="PLI313"/>
      <c r="PLJ313"/>
      <c r="PLK313"/>
      <c r="PLL313"/>
      <c r="PLM313"/>
      <c r="PLN313"/>
      <c r="PLO313"/>
      <c r="PLP313"/>
      <c r="PLQ313"/>
      <c r="PLR313"/>
      <c r="PLS313"/>
      <c r="PLT313"/>
      <c r="PLU313"/>
      <c r="PLV313"/>
      <c r="PLW313"/>
      <c r="PLX313"/>
      <c r="PLY313"/>
      <c r="PLZ313"/>
      <c r="PMA313"/>
      <c r="PMB313"/>
      <c r="PMC313"/>
      <c r="PMD313"/>
      <c r="PME313"/>
      <c r="PMF313"/>
      <c r="PMG313"/>
      <c r="PMH313"/>
      <c r="PMI313"/>
      <c r="PMJ313"/>
      <c r="PMK313"/>
      <c r="PML313"/>
      <c r="PMM313"/>
      <c r="PMN313"/>
      <c r="PMO313"/>
      <c r="PMP313"/>
      <c r="PMQ313"/>
      <c r="PMR313"/>
      <c r="PMS313"/>
      <c r="PMT313"/>
      <c r="PMU313"/>
      <c r="PMV313"/>
      <c r="PMW313"/>
      <c r="PMX313"/>
      <c r="PMY313"/>
      <c r="PMZ313"/>
      <c r="PNA313"/>
      <c r="PNB313"/>
      <c r="PNC313"/>
      <c r="PND313"/>
      <c r="PNE313"/>
      <c r="PNF313"/>
      <c r="PNG313"/>
      <c r="PNH313"/>
      <c r="PNI313"/>
      <c r="PNJ313"/>
      <c r="PNK313"/>
      <c r="PNL313"/>
      <c r="PNM313"/>
      <c r="PNN313"/>
      <c r="PNO313"/>
      <c r="PNP313"/>
      <c r="PNQ313"/>
      <c r="PNR313"/>
      <c r="PNS313"/>
      <c r="PNT313"/>
      <c r="PNU313"/>
      <c r="PNV313"/>
      <c r="PNW313"/>
      <c r="PNX313"/>
      <c r="PNY313"/>
      <c r="PNZ313"/>
      <c r="POA313"/>
      <c r="POB313"/>
      <c r="POC313"/>
      <c r="POD313"/>
      <c r="POE313"/>
      <c r="POF313"/>
      <c r="POG313"/>
      <c r="POH313"/>
      <c r="POI313"/>
      <c r="POJ313"/>
      <c r="POK313"/>
      <c r="POL313"/>
      <c r="POM313"/>
      <c r="PON313"/>
      <c r="POO313"/>
      <c r="POP313"/>
      <c r="POQ313"/>
      <c r="POR313"/>
      <c r="POS313"/>
      <c r="POT313"/>
      <c r="POU313"/>
      <c r="POV313"/>
      <c r="POW313"/>
      <c r="POX313"/>
      <c r="POY313"/>
      <c r="POZ313"/>
      <c r="PPA313"/>
      <c r="PPB313"/>
      <c r="PPC313"/>
      <c r="PPD313"/>
      <c r="PPE313"/>
      <c r="PPF313"/>
      <c r="PPG313"/>
      <c r="PPH313"/>
      <c r="PPI313"/>
      <c r="PPJ313"/>
      <c r="PPK313"/>
      <c r="PPL313"/>
      <c r="PPM313"/>
      <c r="PPN313"/>
      <c r="PPO313"/>
      <c r="PPP313"/>
      <c r="PPQ313"/>
      <c r="PPR313"/>
      <c r="PPS313"/>
      <c r="PPT313"/>
      <c r="PPU313"/>
      <c r="PPV313"/>
      <c r="PPW313"/>
      <c r="PPX313"/>
      <c r="PPY313"/>
      <c r="PPZ313"/>
      <c r="PQA313"/>
      <c r="PQB313"/>
      <c r="PQC313"/>
      <c r="PQD313"/>
      <c r="PQE313"/>
      <c r="PQF313"/>
      <c r="PQG313"/>
      <c r="PQH313"/>
      <c r="PQI313"/>
      <c r="PQJ313"/>
      <c r="PQK313"/>
      <c r="PQL313"/>
      <c r="PQM313"/>
      <c r="PQN313"/>
      <c r="PQO313"/>
      <c r="PQP313"/>
      <c r="PQQ313"/>
      <c r="PQR313"/>
      <c r="PQS313"/>
      <c r="PQT313"/>
      <c r="PQU313"/>
      <c r="PQV313"/>
      <c r="PQW313"/>
      <c r="PQX313"/>
      <c r="PQY313"/>
      <c r="PQZ313"/>
      <c r="PRA313"/>
      <c r="PRB313"/>
      <c r="PRC313"/>
      <c r="PRD313"/>
      <c r="PRE313"/>
      <c r="PRF313"/>
      <c r="PRG313"/>
      <c r="PRH313"/>
      <c r="PRI313"/>
      <c r="PRJ313"/>
      <c r="PRK313"/>
      <c r="PRL313"/>
      <c r="PRM313"/>
      <c r="PRN313"/>
      <c r="PRO313"/>
      <c r="PRP313"/>
      <c r="PRQ313"/>
      <c r="PRR313"/>
      <c r="PRS313"/>
      <c r="PRT313"/>
      <c r="PRU313"/>
      <c r="PRV313"/>
      <c r="PRW313"/>
      <c r="PRX313"/>
      <c r="PRY313"/>
      <c r="PRZ313"/>
      <c r="PSA313"/>
      <c r="PSB313"/>
      <c r="PSC313"/>
      <c r="PSD313"/>
      <c r="PSE313"/>
      <c r="PSF313"/>
      <c r="PSG313"/>
      <c r="PSH313"/>
      <c r="PSI313"/>
      <c r="PSJ313"/>
      <c r="PSK313"/>
      <c r="PSL313"/>
      <c r="PSM313"/>
      <c r="PSN313"/>
      <c r="PSO313"/>
      <c r="PSP313"/>
      <c r="PSQ313"/>
      <c r="PSR313"/>
      <c r="PSS313"/>
      <c r="PST313"/>
      <c r="PSU313"/>
      <c r="PSV313"/>
      <c r="PSW313"/>
      <c r="PSX313"/>
      <c r="PSY313"/>
      <c r="PSZ313"/>
      <c r="PTA313"/>
      <c r="PTB313"/>
      <c r="PTC313"/>
      <c r="PTD313"/>
      <c r="PTE313"/>
      <c r="PTF313"/>
      <c r="PTG313"/>
      <c r="PTH313"/>
      <c r="PTI313"/>
      <c r="PTJ313"/>
      <c r="PTK313"/>
      <c r="PTL313"/>
      <c r="PTM313"/>
      <c r="PTN313"/>
      <c r="PTO313"/>
      <c r="PTP313"/>
      <c r="PTQ313"/>
      <c r="PTR313"/>
      <c r="PTS313"/>
      <c r="PTT313"/>
      <c r="PTU313"/>
      <c r="PTV313"/>
      <c r="PTW313"/>
      <c r="PTX313"/>
      <c r="PTY313"/>
      <c r="PTZ313"/>
      <c r="PUA313"/>
      <c r="PUB313"/>
      <c r="PUC313"/>
      <c r="PUD313"/>
      <c r="PUE313"/>
      <c r="PUF313"/>
      <c r="PUG313"/>
      <c r="PUH313"/>
      <c r="PUI313"/>
      <c r="PUJ313"/>
      <c r="PUK313"/>
      <c r="PUL313"/>
      <c r="PUM313"/>
      <c r="PUN313"/>
      <c r="PUO313"/>
      <c r="PUP313"/>
      <c r="PUQ313"/>
      <c r="PUR313"/>
      <c r="PUS313"/>
      <c r="PUT313"/>
      <c r="PUU313"/>
      <c r="PUV313"/>
      <c r="PUW313"/>
      <c r="PUX313"/>
      <c r="PUY313"/>
      <c r="PUZ313"/>
      <c r="PVA313"/>
      <c r="PVB313"/>
      <c r="PVC313"/>
      <c r="PVD313"/>
      <c r="PVE313"/>
      <c r="PVF313"/>
      <c r="PVG313"/>
      <c r="PVH313"/>
      <c r="PVI313"/>
      <c r="PVJ313"/>
      <c r="PVK313"/>
      <c r="PVL313"/>
      <c r="PVM313"/>
      <c r="PVN313"/>
      <c r="PVO313"/>
      <c r="PVP313"/>
      <c r="PVQ313"/>
      <c r="PVR313"/>
      <c r="PVS313"/>
      <c r="PVT313"/>
      <c r="PVU313"/>
      <c r="PVV313"/>
      <c r="PVW313"/>
      <c r="PVX313"/>
      <c r="PVY313"/>
      <c r="PVZ313"/>
      <c r="PWA313"/>
      <c r="PWB313"/>
      <c r="PWC313"/>
      <c r="PWD313"/>
      <c r="PWE313"/>
      <c r="PWF313"/>
      <c r="PWG313"/>
      <c r="PWH313"/>
      <c r="PWI313"/>
      <c r="PWJ313"/>
      <c r="PWK313"/>
      <c r="PWL313"/>
      <c r="PWM313"/>
      <c r="PWN313"/>
      <c r="PWO313"/>
      <c r="PWP313"/>
      <c r="PWQ313"/>
      <c r="PWR313"/>
      <c r="PWS313"/>
      <c r="PWT313"/>
      <c r="PWU313"/>
      <c r="PWV313"/>
      <c r="PWW313"/>
      <c r="PWX313"/>
      <c r="PWY313"/>
      <c r="PWZ313"/>
      <c r="PXA313"/>
      <c r="PXB313"/>
      <c r="PXC313"/>
      <c r="PXD313"/>
      <c r="PXE313"/>
      <c r="PXF313"/>
      <c r="PXG313"/>
      <c r="PXH313"/>
      <c r="PXI313"/>
      <c r="PXJ313"/>
      <c r="PXK313"/>
      <c r="PXL313"/>
      <c r="PXM313"/>
      <c r="PXN313"/>
      <c r="PXO313"/>
      <c r="PXP313"/>
      <c r="PXQ313"/>
      <c r="PXR313"/>
      <c r="PXS313"/>
      <c r="PXT313"/>
      <c r="PXU313"/>
      <c r="PXV313"/>
      <c r="PXW313"/>
      <c r="PXX313"/>
      <c r="PXY313"/>
      <c r="PXZ313"/>
      <c r="PYA313"/>
      <c r="PYB313"/>
      <c r="PYC313"/>
      <c r="PYD313"/>
      <c r="PYE313"/>
      <c r="PYF313"/>
      <c r="PYG313"/>
      <c r="PYH313"/>
      <c r="PYI313"/>
      <c r="PYJ313"/>
      <c r="PYK313"/>
      <c r="PYL313"/>
      <c r="PYM313"/>
      <c r="PYN313"/>
      <c r="PYO313"/>
      <c r="PYP313"/>
      <c r="PYQ313"/>
      <c r="PYR313"/>
      <c r="PYS313"/>
      <c r="PYT313"/>
      <c r="PYU313"/>
      <c r="PYV313"/>
      <c r="PYW313"/>
      <c r="PYX313"/>
      <c r="PYY313"/>
      <c r="PYZ313"/>
      <c r="PZA313"/>
      <c r="PZB313"/>
      <c r="PZC313"/>
      <c r="PZD313"/>
      <c r="PZE313"/>
      <c r="PZF313"/>
      <c r="PZG313"/>
      <c r="PZH313"/>
      <c r="PZI313"/>
      <c r="PZJ313"/>
      <c r="PZK313"/>
      <c r="PZL313"/>
      <c r="PZM313"/>
      <c r="PZN313"/>
      <c r="PZO313"/>
      <c r="PZP313"/>
      <c r="PZQ313"/>
      <c r="PZR313"/>
      <c r="PZS313"/>
      <c r="PZT313"/>
      <c r="PZU313"/>
      <c r="PZV313"/>
      <c r="PZW313"/>
      <c r="PZX313"/>
      <c r="PZY313"/>
      <c r="PZZ313"/>
      <c r="QAA313"/>
      <c r="QAB313"/>
      <c r="QAC313"/>
      <c r="QAD313"/>
      <c r="QAE313"/>
      <c r="QAF313"/>
      <c r="QAG313"/>
      <c r="QAH313"/>
      <c r="QAI313"/>
      <c r="QAJ313"/>
      <c r="QAK313"/>
      <c r="QAL313"/>
      <c r="QAM313"/>
      <c r="QAN313"/>
      <c r="QAO313"/>
      <c r="QAP313"/>
      <c r="QAQ313"/>
      <c r="QAR313"/>
      <c r="QAS313"/>
      <c r="QAT313"/>
      <c r="QAU313"/>
      <c r="QAV313"/>
      <c r="QAW313"/>
      <c r="QAX313"/>
      <c r="QAY313"/>
      <c r="QAZ313"/>
      <c r="QBA313"/>
      <c r="QBB313"/>
      <c r="QBC313"/>
      <c r="QBD313"/>
      <c r="QBE313"/>
      <c r="QBF313"/>
      <c r="QBG313"/>
      <c r="QBH313"/>
      <c r="QBI313"/>
      <c r="QBJ313"/>
      <c r="QBK313"/>
      <c r="QBL313"/>
      <c r="QBM313"/>
      <c r="QBN313"/>
      <c r="QBO313"/>
      <c r="QBP313"/>
      <c r="QBQ313"/>
      <c r="QBR313"/>
      <c r="QBS313"/>
      <c r="QBT313"/>
      <c r="QBU313"/>
      <c r="QBV313"/>
      <c r="QBW313"/>
      <c r="QBX313"/>
      <c r="QBY313"/>
      <c r="QBZ313"/>
      <c r="QCA313"/>
      <c r="QCB313"/>
      <c r="QCC313"/>
      <c r="QCD313"/>
      <c r="QCE313"/>
      <c r="QCF313"/>
      <c r="QCG313"/>
      <c r="QCH313"/>
      <c r="QCI313"/>
      <c r="QCJ313"/>
      <c r="QCK313"/>
      <c r="QCL313"/>
      <c r="QCM313"/>
      <c r="QCN313"/>
      <c r="QCO313"/>
      <c r="QCP313"/>
      <c r="QCQ313"/>
      <c r="QCR313"/>
      <c r="QCS313"/>
      <c r="QCT313"/>
      <c r="QCU313"/>
      <c r="QCV313"/>
      <c r="QCW313"/>
      <c r="QCX313"/>
      <c r="QCY313"/>
      <c r="QCZ313"/>
      <c r="QDA313"/>
      <c r="QDB313"/>
      <c r="QDC313"/>
      <c r="QDD313"/>
      <c r="QDE313"/>
      <c r="QDF313"/>
      <c r="QDG313"/>
      <c r="QDH313"/>
      <c r="QDI313"/>
      <c r="QDJ313"/>
      <c r="QDK313"/>
      <c r="QDL313"/>
      <c r="QDM313"/>
      <c r="QDN313"/>
      <c r="QDO313"/>
      <c r="QDP313"/>
      <c r="QDQ313"/>
      <c r="QDR313"/>
      <c r="QDS313"/>
      <c r="QDT313"/>
      <c r="QDU313"/>
      <c r="QDV313"/>
      <c r="QDW313"/>
      <c r="QDX313"/>
      <c r="QDY313"/>
      <c r="QDZ313"/>
      <c r="QEA313"/>
      <c r="QEB313"/>
      <c r="QEC313"/>
      <c r="QED313"/>
      <c r="QEE313"/>
      <c r="QEF313"/>
      <c r="QEG313"/>
      <c r="QEH313"/>
      <c r="QEI313"/>
      <c r="QEJ313"/>
      <c r="QEK313"/>
      <c r="QEL313"/>
      <c r="QEM313"/>
      <c r="QEN313"/>
      <c r="QEO313"/>
      <c r="QEP313"/>
      <c r="QEQ313"/>
      <c r="QER313"/>
      <c r="QES313"/>
      <c r="QET313"/>
      <c r="QEU313"/>
      <c r="QEV313"/>
      <c r="QEW313"/>
      <c r="QEX313"/>
      <c r="QEY313"/>
      <c r="QEZ313"/>
      <c r="QFA313"/>
      <c r="QFB313"/>
      <c r="QFC313"/>
      <c r="QFD313"/>
      <c r="QFE313"/>
      <c r="QFF313"/>
      <c r="QFG313"/>
      <c r="QFH313"/>
      <c r="QFI313"/>
      <c r="QFJ313"/>
      <c r="QFK313"/>
      <c r="QFL313"/>
      <c r="QFM313"/>
      <c r="QFN313"/>
      <c r="QFO313"/>
      <c r="QFP313"/>
      <c r="QFQ313"/>
      <c r="QFR313"/>
      <c r="QFS313"/>
      <c r="QFT313"/>
      <c r="QFU313"/>
      <c r="QFV313"/>
      <c r="QFW313"/>
      <c r="QFX313"/>
      <c r="QFY313"/>
      <c r="QFZ313"/>
      <c r="QGA313"/>
      <c r="QGB313"/>
      <c r="QGC313"/>
      <c r="QGD313"/>
      <c r="QGE313"/>
      <c r="QGF313"/>
      <c r="QGG313"/>
      <c r="QGH313"/>
      <c r="QGI313"/>
      <c r="QGJ313"/>
      <c r="QGK313"/>
      <c r="QGL313"/>
      <c r="QGM313"/>
      <c r="QGN313"/>
      <c r="QGO313"/>
      <c r="QGP313"/>
      <c r="QGQ313"/>
      <c r="QGR313"/>
      <c r="QGS313"/>
      <c r="QGT313"/>
      <c r="QGU313"/>
      <c r="QGV313"/>
      <c r="QGW313"/>
      <c r="QGX313"/>
      <c r="QGY313"/>
      <c r="QGZ313"/>
      <c r="QHA313"/>
      <c r="QHB313"/>
      <c r="QHC313"/>
      <c r="QHD313"/>
      <c r="QHE313"/>
      <c r="QHF313"/>
      <c r="QHG313"/>
      <c r="QHH313"/>
      <c r="QHI313"/>
      <c r="QHJ313"/>
      <c r="QHK313"/>
      <c r="QHL313"/>
      <c r="QHM313"/>
      <c r="QHN313"/>
      <c r="QHO313"/>
      <c r="QHP313"/>
      <c r="QHQ313"/>
      <c r="QHR313"/>
      <c r="QHS313"/>
      <c r="QHT313"/>
      <c r="QHU313"/>
      <c r="QHV313"/>
      <c r="QHW313"/>
      <c r="QHX313"/>
      <c r="QHY313"/>
      <c r="QHZ313"/>
      <c r="QIA313"/>
      <c r="QIB313"/>
      <c r="QIC313"/>
      <c r="QID313"/>
      <c r="QIE313"/>
      <c r="QIF313"/>
      <c r="QIG313"/>
      <c r="QIH313"/>
      <c r="QII313"/>
      <c r="QIJ313"/>
      <c r="QIK313"/>
      <c r="QIL313"/>
      <c r="QIM313"/>
      <c r="QIN313"/>
      <c r="QIO313"/>
      <c r="QIP313"/>
      <c r="QIQ313"/>
      <c r="QIR313"/>
      <c r="QIS313"/>
      <c r="QIT313"/>
      <c r="QIU313"/>
      <c r="QIV313"/>
      <c r="QIW313"/>
      <c r="QIX313"/>
      <c r="QIY313"/>
      <c r="QIZ313"/>
      <c r="QJA313"/>
      <c r="QJB313"/>
      <c r="QJC313"/>
      <c r="QJD313"/>
      <c r="QJE313"/>
      <c r="QJF313"/>
      <c r="QJG313"/>
      <c r="QJH313"/>
      <c r="QJI313"/>
      <c r="QJJ313"/>
      <c r="QJK313"/>
      <c r="QJL313"/>
      <c r="QJM313"/>
      <c r="QJN313"/>
      <c r="QJO313"/>
      <c r="QJP313"/>
      <c r="QJQ313"/>
      <c r="QJR313"/>
      <c r="QJS313"/>
      <c r="QJT313"/>
      <c r="QJU313"/>
      <c r="QJV313"/>
      <c r="QJW313"/>
      <c r="QJX313"/>
      <c r="QJY313"/>
      <c r="QJZ313"/>
      <c r="QKA313"/>
      <c r="QKB313"/>
      <c r="QKC313"/>
      <c r="QKD313"/>
      <c r="QKE313"/>
      <c r="QKF313"/>
      <c r="QKG313"/>
      <c r="QKH313"/>
      <c r="QKI313"/>
      <c r="QKJ313"/>
      <c r="QKK313"/>
      <c r="QKL313"/>
      <c r="QKM313"/>
      <c r="QKN313"/>
      <c r="QKO313"/>
      <c r="QKP313"/>
      <c r="QKQ313"/>
      <c r="QKR313"/>
      <c r="QKS313"/>
      <c r="QKT313"/>
      <c r="QKU313"/>
      <c r="QKV313"/>
      <c r="QKW313"/>
      <c r="QKX313"/>
      <c r="QKY313"/>
      <c r="QKZ313"/>
      <c r="QLA313"/>
      <c r="QLB313"/>
      <c r="QLC313"/>
      <c r="QLD313"/>
      <c r="QLE313"/>
      <c r="QLF313"/>
      <c r="QLG313"/>
      <c r="QLH313"/>
      <c r="QLI313"/>
      <c r="QLJ313"/>
      <c r="QLK313"/>
      <c r="QLL313"/>
      <c r="QLM313"/>
      <c r="QLN313"/>
      <c r="QLO313"/>
      <c r="QLP313"/>
      <c r="QLQ313"/>
      <c r="QLR313"/>
      <c r="QLS313"/>
      <c r="QLT313"/>
      <c r="QLU313"/>
      <c r="QLV313"/>
      <c r="QLW313"/>
      <c r="QLX313"/>
      <c r="QLY313"/>
      <c r="QLZ313"/>
      <c r="QMA313"/>
      <c r="QMB313"/>
      <c r="QMC313"/>
      <c r="QMD313"/>
      <c r="QME313"/>
      <c r="QMF313"/>
      <c r="QMG313"/>
      <c r="QMH313"/>
      <c r="QMI313"/>
      <c r="QMJ313"/>
      <c r="QMK313"/>
      <c r="QML313"/>
      <c r="QMM313"/>
      <c r="QMN313"/>
      <c r="QMO313"/>
      <c r="QMP313"/>
      <c r="QMQ313"/>
      <c r="QMR313"/>
      <c r="QMS313"/>
      <c r="QMT313"/>
      <c r="QMU313"/>
      <c r="QMV313"/>
      <c r="QMW313"/>
      <c r="QMX313"/>
      <c r="QMY313"/>
      <c r="QMZ313"/>
      <c r="QNA313"/>
      <c r="QNB313"/>
      <c r="QNC313"/>
      <c r="QND313"/>
      <c r="QNE313"/>
      <c r="QNF313"/>
      <c r="QNG313"/>
      <c r="QNH313"/>
      <c r="QNI313"/>
      <c r="QNJ313"/>
      <c r="QNK313"/>
      <c r="QNL313"/>
      <c r="QNM313"/>
      <c r="QNN313"/>
      <c r="QNO313"/>
      <c r="QNP313"/>
      <c r="QNQ313"/>
      <c r="QNR313"/>
      <c r="QNS313"/>
      <c r="QNT313"/>
      <c r="QNU313"/>
      <c r="QNV313"/>
      <c r="QNW313"/>
      <c r="QNX313"/>
      <c r="QNY313"/>
      <c r="QNZ313"/>
      <c r="QOA313"/>
      <c r="QOB313"/>
      <c r="QOC313"/>
      <c r="QOD313"/>
      <c r="QOE313"/>
      <c r="QOF313"/>
      <c r="QOG313"/>
      <c r="QOH313"/>
      <c r="QOI313"/>
      <c r="QOJ313"/>
      <c r="QOK313"/>
      <c r="QOL313"/>
      <c r="QOM313"/>
      <c r="QON313"/>
      <c r="QOO313"/>
      <c r="QOP313"/>
      <c r="QOQ313"/>
      <c r="QOR313"/>
      <c r="QOS313"/>
      <c r="QOT313"/>
      <c r="QOU313"/>
      <c r="QOV313"/>
      <c r="QOW313"/>
      <c r="QOX313"/>
      <c r="QOY313"/>
      <c r="QOZ313"/>
      <c r="QPA313"/>
      <c r="QPB313"/>
      <c r="QPC313"/>
      <c r="QPD313"/>
      <c r="QPE313"/>
      <c r="QPF313"/>
      <c r="QPG313"/>
      <c r="QPH313"/>
      <c r="QPI313"/>
      <c r="QPJ313"/>
      <c r="QPK313"/>
      <c r="QPL313"/>
      <c r="QPM313"/>
      <c r="QPN313"/>
      <c r="QPO313"/>
      <c r="QPP313"/>
      <c r="QPQ313"/>
      <c r="QPR313"/>
      <c r="QPS313"/>
      <c r="QPT313"/>
      <c r="QPU313"/>
      <c r="QPV313"/>
      <c r="QPW313"/>
      <c r="QPX313"/>
      <c r="QPY313"/>
      <c r="QPZ313"/>
      <c r="QQA313"/>
      <c r="QQB313"/>
      <c r="QQC313"/>
      <c r="QQD313"/>
      <c r="QQE313"/>
      <c r="QQF313"/>
      <c r="QQG313"/>
      <c r="QQH313"/>
      <c r="QQI313"/>
      <c r="QQJ313"/>
      <c r="QQK313"/>
      <c r="QQL313"/>
      <c r="QQM313"/>
      <c r="QQN313"/>
      <c r="QQO313"/>
      <c r="QQP313"/>
      <c r="QQQ313"/>
      <c r="QQR313"/>
      <c r="QQS313"/>
      <c r="QQT313"/>
      <c r="QQU313"/>
      <c r="QQV313"/>
      <c r="QQW313"/>
      <c r="QQX313"/>
      <c r="QQY313"/>
      <c r="QQZ313"/>
      <c r="QRA313"/>
      <c r="QRB313"/>
      <c r="QRC313"/>
      <c r="QRD313"/>
      <c r="QRE313"/>
      <c r="QRF313"/>
      <c r="QRG313"/>
      <c r="QRH313"/>
      <c r="QRI313"/>
      <c r="QRJ313"/>
      <c r="QRK313"/>
      <c r="QRL313"/>
      <c r="QRM313"/>
      <c r="QRN313"/>
      <c r="QRO313"/>
      <c r="QRP313"/>
      <c r="QRQ313"/>
      <c r="QRR313"/>
      <c r="QRS313"/>
      <c r="QRT313"/>
      <c r="QRU313"/>
      <c r="QRV313"/>
      <c r="QRW313"/>
      <c r="QRX313"/>
      <c r="QRY313"/>
      <c r="QRZ313"/>
      <c r="QSA313"/>
      <c r="QSB313"/>
      <c r="QSC313"/>
      <c r="QSD313"/>
      <c r="QSE313"/>
      <c r="QSF313"/>
      <c r="QSG313"/>
      <c r="QSH313"/>
      <c r="QSI313"/>
      <c r="QSJ313"/>
      <c r="QSK313"/>
      <c r="QSL313"/>
      <c r="QSM313"/>
      <c r="QSN313"/>
      <c r="QSO313"/>
      <c r="QSP313"/>
      <c r="QSQ313"/>
      <c r="QSR313"/>
      <c r="QSS313"/>
      <c r="QST313"/>
      <c r="QSU313"/>
      <c r="QSV313"/>
      <c r="QSW313"/>
      <c r="QSX313"/>
      <c r="QSY313"/>
      <c r="QSZ313"/>
      <c r="QTA313"/>
      <c r="QTB313"/>
      <c r="QTC313"/>
      <c r="QTD313"/>
      <c r="QTE313"/>
      <c r="QTF313"/>
      <c r="QTG313"/>
      <c r="QTH313"/>
      <c r="QTI313"/>
      <c r="QTJ313"/>
      <c r="QTK313"/>
      <c r="QTL313"/>
      <c r="QTM313"/>
      <c r="QTN313"/>
      <c r="QTO313"/>
      <c r="QTP313"/>
      <c r="QTQ313"/>
      <c r="QTR313"/>
      <c r="QTS313"/>
      <c r="QTT313"/>
      <c r="QTU313"/>
      <c r="QTV313"/>
      <c r="QTW313"/>
      <c r="QTX313"/>
      <c r="QTY313"/>
      <c r="QTZ313"/>
      <c r="QUA313"/>
      <c r="QUB313"/>
      <c r="QUC313"/>
      <c r="QUD313"/>
      <c r="QUE313"/>
      <c r="QUF313"/>
      <c r="QUG313"/>
      <c r="QUH313"/>
      <c r="QUI313"/>
      <c r="QUJ313"/>
      <c r="QUK313"/>
      <c r="QUL313"/>
      <c r="QUM313"/>
      <c r="QUN313"/>
      <c r="QUO313"/>
      <c r="QUP313"/>
      <c r="QUQ313"/>
      <c r="QUR313"/>
      <c r="QUS313"/>
      <c r="QUT313"/>
      <c r="QUU313"/>
      <c r="QUV313"/>
      <c r="QUW313"/>
      <c r="QUX313"/>
      <c r="QUY313"/>
      <c r="QUZ313"/>
      <c r="QVA313"/>
      <c r="QVB313"/>
      <c r="QVC313"/>
      <c r="QVD313"/>
      <c r="QVE313"/>
      <c r="QVF313"/>
      <c r="QVG313"/>
      <c r="QVH313"/>
      <c r="QVI313"/>
      <c r="QVJ313"/>
      <c r="QVK313"/>
      <c r="QVL313"/>
      <c r="QVM313"/>
      <c r="QVN313"/>
      <c r="QVO313"/>
      <c r="QVP313"/>
      <c r="QVQ313"/>
      <c r="QVR313"/>
      <c r="QVS313"/>
      <c r="QVT313"/>
      <c r="QVU313"/>
      <c r="QVV313"/>
      <c r="QVW313"/>
      <c r="QVX313"/>
      <c r="QVY313"/>
      <c r="QVZ313"/>
      <c r="QWA313"/>
      <c r="QWB313"/>
      <c r="QWC313"/>
      <c r="QWD313"/>
      <c r="QWE313"/>
      <c r="QWF313"/>
      <c r="QWG313"/>
      <c r="QWH313"/>
      <c r="QWI313"/>
      <c r="QWJ313"/>
      <c r="QWK313"/>
      <c r="QWL313"/>
      <c r="QWM313"/>
      <c r="QWN313"/>
      <c r="QWO313"/>
      <c r="QWP313"/>
      <c r="QWQ313"/>
      <c r="QWR313"/>
      <c r="QWS313"/>
      <c r="QWT313"/>
      <c r="QWU313"/>
      <c r="QWV313"/>
      <c r="QWW313"/>
      <c r="QWX313"/>
      <c r="QWY313"/>
      <c r="QWZ313"/>
      <c r="QXA313"/>
      <c r="QXB313"/>
      <c r="QXC313"/>
      <c r="QXD313"/>
      <c r="QXE313"/>
      <c r="QXF313"/>
      <c r="QXG313"/>
      <c r="QXH313"/>
      <c r="QXI313"/>
      <c r="QXJ313"/>
      <c r="QXK313"/>
      <c r="QXL313"/>
      <c r="QXM313"/>
      <c r="QXN313"/>
      <c r="QXO313"/>
      <c r="QXP313"/>
      <c r="QXQ313"/>
      <c r="QXR313"/>
      <c r="QXS313"/>
      <c r="QXT313"/>
      <c r="QXU313"/>
      <c r="QXV313"/>
      <c r="QXW313"/>
      <c r="QXX313"/>
      <c r="QXY313"/>
      <c r="QXZ313"/>
      <c r="QYA313"/>
      <c r="QYB313"/>
      <c r="QYC313"/>
      <c r="QYD313"/>
      <c r="QYE313"/>
      <c r="QYF313"/>
      <c r="QYG313"/>
      <c r="QYH313"/>
      <c r="QYI313"/>
      <c r="QYJ313"/>
      <c r="QYK313"/>
      <c r="QYL313"/>
      <c r="QYM313"/>
      <c r="QYN313"/>
      <c r="QYO313"/>
      <c r="QYP313"/>
      <c r="QYQ313"/>
      <c r="QYR313"/>
      <c r="QYS313"/>
      <c r="QYT313"/>
      <c r="QYU313"/>
      <c r="QYV313"/>
      <c r="QYW313"/>
      <c r="QYX313"/>
      <c r="QYY313"/>
      <c r="QYZ313"/>
      <c r="QZA313"/>
      <c r="QZB313"/>
      <c r="QZC313"/>
      <c r="QZD313"/>
      <c r="QZE313"/>
      <c r="QZF313"/>
      <c r="QZG313"/>
      <c r="QZH313"/>
      <c r="QZI313"/>
      <c r="QZJ313"/>
      <c r="QZK313"/>
      <c r="QZL313"/>
      <c r="QZM313"/>
      <c r="QZN313"/>
      <c r="QZO313"/>
      <c r="QZP313"/>
      <c r="QZQ313"/>
      <c r="QZR313"/>
      <c r="QZS313"/>
      <c r="QZT313"/>
      <c r="QZU313"/>
      <c r="QZV313"/>
      <c r="QZW313"/>
      <c r="QZX313"/>
      <c r="QZY313"/>
      <c r="QZZ313"/>
      <c r="RAA313"/>
      <c r="RAB313"/>
      <c r="RAC313"/>
      <c r="RAD313"/>
      <c r="RAE313"/>
      <c r="RAF313"/>
      <c r="RAG313"/>
      <c r="RAH313"/>
      <c r="RAI313"/>
      <c r="RAJ313"/>
      <c r="RAK313"/>
      <c r="RAL313"/>
      <c r="RAM313"/>
      <c r="RAN313"/>
      <c r="RAO313"/>
      <c r="RAP313"/>
      <c r="RAQ313"/>
      <c r="RAR313"/>
      <c r="RAS313"/>
      <c r="RAT313"/>
      <c r="RAU313"/>
      <c r="RAV313"/>
      <c r="RAW313"/>
      <c r="RAX313"/>
      <c r="RAY313"/>
      <c r="RAZ313"/>
      <c r="RBA313"/>
      <c r="RBB313"/>
      <c r="RBC313"/>
      <c r="RBD313"/>
      <c r="RBE313"/>
      <c r="RBF313"/>
      <c r="RBG313"/>
      <c r="RBH313"/>
      <c r="RBI313"/>
      <c r="RBJ313"/>
      <c r="RBK313"/>
      <c r="RBL313"/>
      <c r="RBM313"/>
      <c r="RBN313"/>
      <c r="RBO313"/>
      <c r="RBP313"/>
      <c r="RBQ313"/>
      <c r="RBR313"/>
      <c r="RBS313"/>
      <c r="RBT313"/>
      <c r="RBU313"/>
      <c r="RBV313"/>
      <c r="RBW313"/>
      <c r="RBX313"/>
      <c r="RBY313"/>
      <c r="RBZ313"/>
      <c r="RCA313"/>
      <c r="RCB313"/>
      <c r="RCC313"/>
      <c r="RCD313"/>
      <c r="RCE313"/>
      <c r="RCF313"/>
      <c r="RCG313"/>
      <c r="RCH313"/>
      <c r="RCI313"/>
      <c r="RCJ313"/>
      <c r="RCK313"/>
      <c r="RCL313"/>
      <c r="RCM313"/>
      <c r="RCN313"/>
      <c r="RCO313"/>
      <c r="RCP313"/>
      <c r="RCQ313"/>
      <c r="RCR313"/>
      <c r="RCS313"/>
      <c r="RCT313"/>
      <c r="RCU313"/>
      <c r="RCV313"/>
      <c r="RCW313"/>
      <c r="RCX313"/>
      <c r="RCY313"/>
      <c r="RCZ313"/>
      <c r="RDA313"/>
      <c r="RDB313"/>
      <c r="RDC313"/>
      <c r="RDD313"/>
      <c r="RDE313"/>
      <c r="RDF313"/>
      <c r="RDG313"/>
      <c r="RDH313"/>
      <c r="RDI313"/>
      <c r="RDJ313"/>
      <c r="RDK313"/>
      <c r="RDL313"/>
      <c r="RDM313"/>
      <c r="RDN313"/>
      <c r="RDO313"/>
      <c r="RDP313"/>
      <c r="RDQ313"/>
      <c r="RDR313"/>
      <c r="RDS313"/>
      <c r="RDT313"/>
      <c r="RDU313"/>
      <c r="RDV313"/>
      <c r="RDW313"/>
      <c r="RDX313"/>
      <c r="RDY313"/>
      <c r="RDZ313"/>
      <c r="REA313"/>
      <c r="REB313"/>
      <c r="REC313"/>
      <c r="RED313"/>
      <c r="REE313"/>
      <c r="REF313"/>
      <c r="REG313"/>
      <c r="REH313"/>
      <c r="REI313"/>
      <c r="REJ313"/>
      <c r="REK313"/>
      <c r="REL313"/>
      <c r="REM313"/>
      <c r="REN313"/>
      <c r="REO313"/>
      <c r="REP313"/>
      <c r="REQ313"/>
      <c r="RER313"/>
      <c r="RES313"/>
      <c r="RET313"/>
      <c r="REU313"/>
      <c r="REV313"/>
      <c r="REW313"/>
      <c r="REX313"/>
      <c r="REY313"/>
      <c r="REZ313"/>
      <c r="RFA313"/>
      <c r="RFB313"/>
      <c r="RFC313"/>
      <c r="RFD313"/>
      <c r="RFE313"/>
      <c r="RFF313"/>
      <c r="RFG313"/>
      <c r="RFH313"/>
      <c r="RFI313"/>
      <c r="RFJ313"/>
      <c r="RFK313"/>
      <c r="RFL313"/>
      <c r="RFM313"/>
      <c r="RFN313"/>
      <c r="RFO313"/>
      <c r="RFP313"/>
      <c r="RFQ313"/>
      <c r="RFR313"/>
      <c r="RFS313"/>
      <c r="RFT313"/>
      <c r="RFU313"/>
      <c r="RFV313"/>
      <c r="RFW313"/>
      <c r="RFX313"/>
      <c r="RFY313"/>
      <c r="RFZ313"/>
      <c r="RGA313"/>
      <c r="RGB313"/>
      <c r="RGC313"/>
      <c r="RGD313"/>
      <c r="RGE313"/>
      <c r="RGF313"/>
      <c r="RGG313"/>
      <c r="RGH313"/>
      <c r="RGI313"/>
      <c r="RGJ313"/>
      <c r="RGK313"/>
      <c r="RGL313"/>
      <c r="RGM313"/>
      <c r="RGN313"/>
      <c r="RGO313"/>
      <c r="RGP313"/>
      <c r="RGQ313"/>
      <c r="RGR313"/>
      <c r="RGS313"/>
      <c r="RGT313"/>
      <c r="RGU313"/>
      <c r="RGV313"/>
      <c r="RGW313"/>
      <c r="RGX313"/>
      <c r="RGY313"/>
      <c r="RGZ313"/>
      <c r="RHA313"/>
      <c r="RHB313"/>
      <c r="RHC313"/>
      <c r="RHD313"/>
      <c r="RHE313"/>
      <c r="RHF313"/>
      <c r="RHG313"/>
      <c r="RHH313"/>
      <c r="RHI313"/>
      <c r="RHJ313"/>
      <c r="RHK313"/>
      <c r="RHL313"/>
      <c r="RHM313"/>
      <c r="RHN313"/>
      <c r="RHO313"/>
      <c r="RHP313"/>
      <c r="RHQ313"/>
      <c r="RHR313"/>
      <c r="RHS313"/>
      <c r="RHT313"/>
      <c r="RHU313"/>
      <c r="RHV313"/>
      <c r="RHW313"/>
      <c r="RHX313"/>
      <c r="RHY313"/>
      <c r="RHZ313"/>
      <c r="RIA313"/>
      <c r="RIB313"/>
      <c r="RIC313"/>
      <c r="RID313"/>
      <c r="RIE313"/>
      <c r="RIF313"/>
      <c r="RIG313"/>
      <c r="RIH313"/>
      <c r="RII313"/>
      <c r="RIJ313"/>
      <c r="RIK313"/>
      <c r="RIL313"/>
      <c r="RIM313"/>
      <c r="RIN313"/>
      <c r="RIO313"/>
      <c r="RIP313"/>
      <c r="RIQ313"/>
      <c r="RIR313"/>
      <c r="RIS313"/>
      <c r="RIT313"/>
      <c r="RIU313"/>
      <c r="RIV313"/>
      <c r="RIW313"/>
      <c r="RIX313"/>
      <c r="RIY313"/>
      <c r="RIZ313"/>
      <c r="RJA313"/>
      <c r="RJB313"/>
      <c r="RJC313"/>
      <c r="RJD313"/>
      <c r="RJE313"/>
      <c r="RJF313"/>
      <c r="RJG313"/>
      <c r="RJH313"/>
      <c r="RJI313"/>
      <c r="RJJ313"/>
      <c r="RJK313"/>
      <c r="RJL313"/>
      <c r="RJM313"/>
      <c r="RJN313"/>
      <c r="RJO313"/>
      <c r="RJP313"/>
      <c r="RJQ313"/>
      <c r="RJR313"/>
      <c r="RJS313"/>
      <c r="RJT313"/>
      <c r="RJU313"/>
      <c r="RJV313"/>
      <c r="RJW313"/>
      <c r="RJX313"/>
      <c r="RJY313"/>
      <c r="RJZ313"/>
      <c r="RKA313"/>
      <c r="RKB313"/>
      <c r="RKC313"/>
      <c r="RKD313"/>
      <c r="RKE313"/>
      <c r="RKF313"/>
      <c r="RKG313"/>
      <c r="RKH313"/>
      <c r="RKI313"/>
      <c r="RKJ313"/>
      <c r="RKK313"/>
      <c r="RKL313"/>
      <c r="RKM313"/>
      <c r="RKN313"/>
      <c r="RKO313"/>
      <c r="RKP313"/>
      <c r="RKQ313"/>
      <c r="RKR313"/>
      <c r="RKS313"/>
      <c r="RKT313"/>
      <c r="RKU313"/>
      <c r="RKV313"/>
      <c r="RKW313"/>
      <c r="RKX313"/>
      <c r="RKY313"/>
      <c r="RKZ313"/>
      <c r="RLA313"/>
      <c r="RLB313"/>
      <c r="RLC313"/>
      <c r="RLD313"/>
      <c r="RLE313"/>
      <c r="RLF313"/>
      <c r="RLG313"/>
      <c r="RLH313"/>
      <c r="RLI313"/>
      <c r="RLJ313"/>
      <c r="RLK313"/>
      <c r="RLL313"/>
      <c r="RLM313"/>
      <c r="RLN313"/>
      <c r="RLO313"/>
      <c r="RLP313"/>
      <c r="RLQ313"/>
      <c r="RLR313"/>
      <c r="RLS313"/>
      <c r="RLT313"/>
      <c r="RLU313"/>
      <c r="RLV313"/>
      <c r="RLW313"/>
      <c r="RLX313"/>
      <c r="RLY313"/>
      <c r="RLZ313"/>
      <c r="RMA313"/>
      <c r="RMB313"/>
      <c r="RMC313"/>
      <c r="RMD313"/>
      <c r="RME313"/>
      <c r="RMF313"/>
      <c r="RMG313"/>
      <c r="RMH313"/>
      <c r="RMI313"/>
      <c r="RMJ313"/>
      <c r="RMK313"/>
      <c r="RML313"/>
      <c r="RMM313"/>
      <c r="RMN313"/>
      <c r="RMO313"/>
      <c r="RMP313"/>
      <c r="RMQ313"/>
      <c r="RMR313"/>
      <c r="RMS313"/>
      <c r="RMT313"/>
      <c r="RMU313"/>
      <c r="RMV313"/>
      <c r="RMW313"/>
      <c r="RMX313"/>
      <c r="RMY313"/>
      <c r="RMZ313"/>
      <c r="RNA313"/>
      <c r="RNB313"/>
      <c r="RNC313"/>
      <c r="RND313"/>
      <c r="RNE313"/>
      <c r="RNF313"/>
      <c r="RNG313"/>
      <c r="RNH313"/>
      <c r="RNI313"/>
      <c r="RNJ313"/>
      <c r="RNK313"/>
      <c r="RNL313"/>
      <c r="RNM313"/>
      <c r="RNN313"/>
      <c r="RNO313"/>
      <c r="RNP313"/>
      <c r="RNQ313"/>
      <c r="RNR313"/>
      <c r="RNS313"/>
      <c r="RNT313"/>
      <c r="RNU313"/>
      <c r="RNV313"/>
      <c r="RNW313"/>
      <c r="RNX313"/>
      <c r="RNY313"/>
      <c r="RNZ313"/>
      <c r="ROA313"/>
      <c r="ROB313"/>
      <c r="ROC313"/>
      <c r="ROD313"/>
      <c r="ROE313"/>
      <c r="ROF313"/>
      <c r="ROG313"/>
      <c r="ROH313"/>
      <c r="ROI313"/>
      <c r="ROJ313"/>
      <c r="ROK313"/>
      <c r="ROL313"/>
      <c r="ROM313"/>
      <c r="RON313"/>
      <c r="ROO313"/>
      <c r="ROP313"/>
      <c r="ROQ313"/>
      <c r="ROR313"/>
      <c r="ROS313"/>
      <c r="ROT313"/>
      <c r="ROU313"/>
      <c r="ROV313"/>
      <c r="ROW313"/>
      <c r="ROX313"/>
      <c r="ROY313"/>
      <c r="ROZ313"/>
      <c r="RPA313"/>
      <c r="RPB313"/>
      <c r="RPC313"/>
      <c r="RPD313"/>
      <c r="RPE313"/>
      <c r="RPF313"/>
      <c r="RPG313"/>
      <c r="RPH313"/>
      <c r="RPI313"/>
      <c r="RPJ313"/>
      <c r="RPK313"/>
      <c r="RPL313"/>
      <c r="RPM313"/>
      <c r="RPN313"/>
      <c r="RPO313"/>
      <c r="RPP313"/>
      <c r="RPQ313"/>
      <c r="RPR313"/>
      <c r="RPS313"/>
      <c r="RPT313"/>
      <c r="RPU313"/>
      <c r="RPV313"/>
      <c r="RPW313"/>
      <c r="RPX313"/>
      <c r="RPY313"/>
      <c r="RPZ313"/>
      <c r="RQA313"/>
      <c r="RQB313"/>
      <c r="RQC313"/>
      <c r="RQD313"/>
      <c r="RQE313"/>
      <c r="RQF313"/>
      <c r="RQG313"/>
      <c r="RQH313"/>
      <c r="RQI313"/>
      <c r="RQJ313"/>
      <c r="RQK313"/>
      <c r="RQL313"/>
      <c r="RQM313"/>
      <c r="RQN313"/>
      <c r="RQO313"/>
      <c r="RQP313"/>
      <c r="RQQ313"/>
      <c r="RQR313"/>
      <c r="RQS313"/>
      <c r="RQT313"/>
      <c r="RQU313"/>
      <c r="RQV313"/>
      <c r="RQW313"/>
      <c r="RQX313"/>
      <c r="RQY313"/>
      <c r="RQZ313"/>
      <c r="RRA313"/>
      <c r="RRB313"/>
      <c r="RRC313"/>
      <c r="RRD313"/>
      <c r="RRE313"/>
      <c r="RRF313"/>
      <c r="RRG313"/>
      <c r="RRH313"/>
      <c r="RRI313"/>
      <c r="RRJ313"/>
      <c r="RRK313"/>
      <c r="RRL313"/>
      <c r="RRM313"/>
      <c r="RRN313"/>
      <c r="RRO313"/>
      <c r="RRP313"/>
      <c r="RRQ313"/>
      <c r="RRR313"/>
      <c r="RRS313"/>
      <c r="RRT313"/>
      <c r="RRU313"/>
      <c r="RRV313"/>
      <c r="RRW313"/>
      <c r="RRX313"/>
      <c r="RRY313"/>
      <c r="RRZ313"/>
      <c r="RSA313"/>
      <c r="RSB313"/>
      <c r="RSC313"/>
      <c r="RSD313"/>
      <c r="RSE313"/>
      <c r="RSF313"/>
      <c r="RSG313"/>
      <c r="RSH313"/>
      <c r="RSI313"/>
      <c r="RSJ313"/>
      <c r="RSK313"/>
      <c r="RSL313"/>
      <c r="RSM313"/>
      <c r="RSN313"/>
      <c r="RSO313"/>
      <c r="RSP313"/>
      <c r="RSQ313"/>
      <c r="RSR313"/>
      <c r="RSS313"/>
      <c r="RST313"/>
      <c r="RSU313"/>
      <c r="RSV313"/>
      <c r="RSW313"/>
      <c r="RSX313"/>
      <c r="RSY313"/>
      <c r="RSZ313"/>
      <c r="RTA313"/>
      <c r="RTB313"/>
      <c r="RTC313"/>
      <c r="RTD313"/>
      <c r="RTE313"/>
      <c r="RTF313"/>
      <c r="RTG313"/>
      <c r="RTH313"/>
      <c r="RTI313"/>
      <c r="RTJ313"/>
      <c r="RTK313"/>
      <c r="RTL313"/>
      <c r="RTM313"/>
      <c r="RTN313"/>
      <c r="RTO313"/>
      <c r="RTP313"/>
      <c r="RTQ313"/>
      <c r="RTR313"/>
      <c r="RTS313"/>
      <c r="RTT313"/>
      <c r="RTU313"/>
      <c r="RTV313"/>
      <c r="RTW313"/>
      <c r="RTX313"/>
      <c r="RTY313"/>
      <c r="RTZ313"/>
      <c r="RUA313"/>
      <c r="RUB313"/>
      <c r="RUC313"/>
      <c r="RUD313"/>
      <c r="RUE313"/>
      <c r="RUF313"/>
      <c r="RUG313"/>
      <c r="RUH313"/>
      <c r="RUI313"/>
      <c r="RUJ313"/>
      <c r="RUK313"/>
      <c r="RUL313"/>
      <c r="RUM313"/>
      <c r="RUN313"/>
      <c r="RUO313"/>
      <c r="RUP313"/>
      <c r="RUQ313"/>
      <c r="RUR313"/>
      <c r="RUS313"/>
      <c r="RUT313"/>
      <c r="RUU313"/>
      <c r="RUV313"/>
      <c r="RUW313"/>
      <c r="RUX313"/>
      <c r="RUY313"/>
      <c r="RUZ313"/>
      <c r="RVA313"/>
      <c r="RVB313"/>
      <c r="RVC313"/>
      <c r="RVD313"/>
      <c r="RVE313"/>
      <c r="RVF313"/>
      <c r="RVG313"/>
      <c r="RVH313"/>
      <c r="RVI313"/>
      <c r="RVJ313"/>
      <c r="RVK313"/>
      <c r="RVL313"/>
      <c r="RVM313"/>
      <c r="RVN313"/>
      <c r="RVO313"/>
      <c r="RVP313"/>
      <c r="RVQ313"/>
      <c r="RVR313"/>
      <c r="RVS313"/>
      <c r="RVT313"/>
      <c r="RVU313"/>
      <c r="RVV313"/>
      <c r="RVW313"/>
      <c r="RVX313"/>
      <c r="RVY313"/>
      <c r="RVZ313"/>
      <c r="RWA313"/>
      <c r="RWB313"/>
      <c r="RWC313"/>
      <c r="RWD313"/>
      <c r="RWE313"/>
      <c r="RWF313"/>
      <c r="RWG313"/>
      <c r="RWH313"/>
      <c r="RWI313"/>
      <c r="RWJ313"/>
      <c r="RWK313"/>
      <c r="RWL313"/>
      <c r="RWM313"/>
      <c r="RWN313"/>
      <c r="RWO313"/>
      <c r="RWP313"/>
      <c r="RWQ313"/>
      <c r="RWR313"/>
      <c r="RWS313"/>
      <c r="RWT313"/>
      <c r="RWU313"/>
      <c r="RWV313"/>
      <c r="RWW313"/>
      <c r="RWX313"/>
      <c r="RWY313"/>
      <c r="RWZ313"/>
      <c r="RXA313"/>
      <c r="RXB313"/>
      <c r="RXC313"/>
      <c r="RXD313"/>
      <c r="RXE313"/>
      <c r="RXF313"/>
      <c r="RXG313"/>
      <c r="RXH313"/>
      <c r="RXI313"/>
      <c r="RXJ313"/>
      <c r="RXK313"/>
      <c r="RXL313"/>
      <c r="RXM313"/>
      <c r="RXN313"/>
      <c r="RXO313"/>
      <c r="RXP313"/>
      <c r="RXQ313"/>
      <c r="RXR313"/>
      <c r="RXS313"/>
      <c r="RXT313"/>
      <c r="RXU313"/>
      <c r="RXV313"/>
      <c r="RXW313"/>
      <c r="RXX313"/>
      <c r="RXY313"/>
      <c r="RXZ313"/>
      <c r="RYA313"/>
      <c r="RYB313"/>
      <c r="RYC313"/>
      <c r="RYD313"/>
      <c r="RYE313"/>
      <c r="RYF313"/>
      <c r="RYG313"/>
      <c r="RYH313"/>
      <c r="RYI313"/>
      <c r="RYJ313"/>
      <c r="RYK313"/>
      <c r="RYL313"/>
      <c r="RYM313"/>
      <c r="RYN313"/>
      <c r="RYO313"/>
      <c r="RYP313"/>
      <c r="RYQ313"/>
      <c r="RYR313"/>
      <c r="RYS313"/>
      <c r="RYT313"/>
      <c r="RYU313"/>
      <c r="RYV313"/>
      <c r="RYW313"/>
      <c r="RYX313"/>
      <c r="RYY313"/>
      <c r="RYZ313"/>
      <c r="RZA313"/>
      <c r="RZB313"/>
      <c r="RZC313"/>
      <c r="RZD313"/>
      <c r="RZE313"/>
      <c r="RZF313"/>
      <c r="RZG313"/>
      <c r="RZH313"/>
      <c r="RZI313"/>
      <c r="RZJ313"/>
      <c r="RZK313"/>
      <c r="RZL313"/>
      <c r="RZM313"/>
      <c r="RZN313"/>
      <c r="RZO313"/>
      <c r="RZP313"/>
      <c r="RZQ313"/>
      <c r="RZR313"/>
      <c r="RZS313"/>
      <c r="RZT313"/>
      <c r="RZU313"/>
      <c r="RZV313"/>
      <c r="RZW313"/>
      <c r="RZX313"/>
      <c r="RZY313"/>
      <c r="RZZ313"/>
      <c r="SAA313"/>
      <c r="SAB313"/>
      <c r="SAC313"/>
      <c r="SAD313"/>
      <c r="SAE313"/>
      <c r="SAF313"/>
      <c r="SAG313"/>
      <c r="SAH313"/>
      <c r="SAI313"/>
      <c r="SAJ313"/>
      <c r="SAK313"/>
      <c r="SAL313"/>
      <c r="SAM313"/>
      <c r="SAN313"/>
      <c r="SAO313"/>
      <c r="SAP313"/>
      <c r="SAQ313"/>
      <c r="SAR313"/>
      <c r="SAS313"/>
      <c r="SAT313"/>
      <c r="SAU313"/>
      <c r="SAV313"/>
      <c r="SAW313"/>
      <c r="SAX313"/>
      <c r="SAY313"/>
      <c r="SAZ313"/>
      <c r="SBA313"/>
      <c r="SBB313"/>
      <c r="SBC313"/>
      <c r="SBD313"/>
      <c r="SBE313"/>
      <c r="SBF313"/>
      <c r="SBG313"/>
      <c r="SBH313"/>
      <c r="SBI313"/>
      <c r="SBJ313"/>
      <c r="SBK313"/>
      <c r="SBL313"/>
      <c r="SBM313"/>
      <c r="SBN313"/>
      <c r="SBO313"/>
      <c r="SBP313"/>
      <c r="SBQ313"/>
      <c r="SBR313"/>
      <c r="SBS313"/>
      <c r="SBT313"/>
      <c r="SBU313"/>
      <c r="SBV313"/>
      <c r="SBW313"/>
      <c r="SBX313"/>
      <c r="SBY313"/>
      <c r="SBZ313"/>
      <c r="SCA313"/>
      <c r="SCB313"/>
      <c r="SCC313"/>
      <c r="SCD313"/>
      <c r="SCE313"/>
      <c r="SCF313"/>
      <c r="SCG313"/>
      <c r="SCH313"/>
      <c r="SCI313"/>
      <c r="SCJ313"/>
      <c r="SCK313"/>
      <c r="SCL313"/>
      <c r="SCM313"/>
      <c r="SCN313"/>
      <c r="SCO313"/>
      <c r="SCP313"/>
      <c r="SCQ313"/>
      <c r="SCR313"/>
      <c r="SCS313"/>
      <c r="SCT313"/>
      <c r="SCU313"/>
      <c r="SCV313"/>
      <c r="SCW313"/>
      <c r="SCX313"/>
      <c r="SCY313"/>
      <c r="SCZ313"/>
      <c r="SDA313"/>
      <c r="SDB313"/>
      <c r="SDC313"/>
      <c r="SDD313"/>
      <c r="SDE313"/>
      <c r="SDF313"/>
      <c r="SDG313"/>
      <c r="SDH313"/>
      <c r="SDI313"/>
      <c r="SDJ313"/>
      <c r="SDK313"/>
      <c r="SDL313"/>
      <c r="SDM313"/>
      <c r="SDN313"/>
      <c r="SDO313"/>
      <c r="SDP313"/>
      <c r="SDQ313"/>
      <c r="SDR313"/>
      <c r="SDS313"/>
      <c r="SDT313"/>
      <c r="SDU313"/>
      <c r="SDV313"/>
      <c r="SDW313"/>
      <c r="SDX313"/>
      <c r="SDY313"/>
      <c r="SDZ313"/>
      <c r="SEA313"/>
      <c r="SEB313"/>
      <c r="SEC313"/>
      <c r="SED313"/>
      <c r="SEE313"/>
      <c r="SEF313"/>
      <c r="SEG313"/>
      <c r="SEH313"/>
      <c r="SEI313"/>
      <c r="SEJ313"/>
      <c r="SEK313"/>
      <c r="SEL313"/>
      <c r="SEM313"/>
      <c r="SEN313"/>
      <c r="SEO313"/>
      <c r="SEP313"/>
      <c r="SEQ313"/>
      <c r="SER313"/>
      <c r="SES313"/>
      <c r="SET313"/>
      <c r="SEU313"/>
      <c r="SEV313"/>
      <c r="SEW313"/>
      <c r="SEX313"/>
      <c r="SEY313"/>
      <c r="SEZ313"/>
      <c r="SFA313"/>
      <c r="SFB313"/>
      <c r="SFC313"/>
      <c r="SFD313"/>
      <c r="SFE313"/>
      <c r="SFF313"/>
      <c r="SFG313"/>
      <c r="SFH313"/>
      <c r="SFI313"/>
      <c r="SFJ313"/>
      <c r="SFK313"/>
      <c r="SFL313"/>
      <c r="SFM313"/>
      <c r="SFN313"/>
      <c r="SFO313"/>
      <c r="SFP313"/>
      <c r="SFQ313"/>
      <c r="SFR313"/>
      <c r="SFS313"/>
      <c r="SFT313"/>
      <c r="SFU313"/>
      <c r="SFV313"/>
      <c r="SFW313"/>
      <c r="SFX313"/>
      <c r="SFY313"/>
      <c r="SFZ313"/>
      <c r="SGA313"/>
      <c r="SGB313"/>
      <c r="SGC313"/>
      <c r="SGD313"/>
      <c r="SGE313"/>
      <c r="SGF313"/>
      <c r="SGG313"/>
      <c r="SGH313"/>
      <c r="SGI313"/>
      <c r="SGJ313"/>
      <c r="SGK313"/>
      <c r="SGL313"/>
      <c r="SGM313"/>
      <c r="SGN313"/>
      <c r="SGO313"/>
      <c r="SGP313"/>
      <c r="SGQ313"/>
      <c r="SGR313"/>
      <c r="SGS313"/>
      <c r="SGT313"/>
      <c r="SGU313"/>
      <c r="SGV313"/>
      <c r="SGW313"/>
      <c r="SGX313"/>
      <c r="SGY313"/>
      <c r="SGZ313"/>
      <c r="SHA313"/>
      <c r="SHB313"/>
      <c r="SHC313"/>
      <c r="SHD313"/>
      <c r="SHE313"/>
      <c r="SHF313"/>
      <c r="SHG313"/>
      <c r="SHH313"/>
      <c r="SHI313"/>
      <c r="SHJ313"/>
      <c r="SHK313"/>
      <c r="SHL313"/>
      <c r="SHM313"/>
      <c r="SHN313"/>
      <c r="SHO313"/>
      <c r="SHP313"/>
      <c r="SHQ313"/>
      <c r="SHR313"/>
      <c r="SHS313"/>
      <c r="SHT313"/>
      <c r="SHU313"/>
      <c r="SHV313"/>
      <c r="SHW313"/>
      <c r="SHX313"/>
      <c r="SHY313"/>
      <c r="SHZ313"/>
      <c r="SIA313"/>
      <c r="SIB313"/>
      <c r="SIC313"/>
      <c r="SID313"/>
      <c r="SIE313"/>
      <c r="SIF313"/>
      <c r="SIG313"/>
      <c r="SIH313"/>
      <c r="SII313"/>
      <c r="SIJ313"/>
      <c r="SIK313"/>
      <c r="SIL313"/>
      <c r="SIM313"/>
      <c r="SIN313"/>
      <c r="SIO313"/>
      <c r="SIP313"/>
      <c r="SIQ313"/>
      <c r="SIR313"/>
      <c r="SIS313"/>
      <c r="SIT313"/>
      <c r="SIU313"/>
      <c r="SIV313"/>
      <c r="SIW313"/>
      <c r="SIX313"/>
      <c r="SIY313"/>
      <c r="SIZ313"/>
      <c r="SJA313"/>
      <c r="SJB313"/>
      <c r="SJC313"/>
      <c r="SJD313"/>
      <c r="SJE313"/>
      <c r="SJF313"/>
      <c r="SJG313"/>
      <c r="SJH313"/>
      <c r="SJI313"/>
      <c r="SJJ313"/>
      <c r="SJK313"/>
      <c r="SJL313"/>
      <c r="SJM313"/>
      <c r="SJN313"/>
      <c r="SJO313"/>
      <c r="SJP313"/>
      <c r="SJQ313"/>
      <c r="SJR313"/>
      <c r="SJS313"/>
      <c r="SJT313"/>
      <c r="SJU313"/>
      <c r="SJV313"/>
      <c r="SJW313"/>
      <c r="SJX313"/>
      <c r="SJY313"/>
      <c r="SJZ313"/>
      <c r="SKA313"/>
      <c r="SKB313"/>
      <c r="SKC313"/>
      <c r="SKD313"/>
      <c r="SKE313"/>
      <c r="SKF313"/>
      <c r="SKG313"/>
      <c r="SKH313"/>
      <c r="SKI313"/>
      <c r="SKJ313"/>
      <c r="SKK313"/>
      <c r="SKL313"/>
      <c r="SKM313"/>
      <c r="SKN313"/>
      <c r="SKO313"/>
      <c r="SKP313"/>
      <c r="SKQ313"/>
      <c r="SKR313"/>
      <c r="SKS313"/>
      <c r="SKT313"/>
      <c r="SKU313"/>
      <c r="SKV313"/>
      <c r="SKW313"/>
      <c r="SKX313"/>
      <c r="SKY313"/>
      <c r="SKZ313"/>
      <c r="SLA313"/>
      <c r="SLB313"/>
      <c r="SLC313"/>
      <c r="SLD313"/>
      <c r="SLE313"/>
      <c r="SLF313"/>
      <c r="SLG313"/>
      <c r="SLH313"/>
      <c r="SLI313"/>
      <c r="SLJ313"/>
      <c r="SLK313"/>
      <c r="SLL313"/>
      <c r="SLM313"/>
      <c r="SLN313"/>
      <c r="SLO313"/>
      <c r="SLP313"/>
      <c r="SLQ313"/>
      <c r="SLR313"/>
      <c r="SLS313"/>
      <c r="SLT313"/>
      <c r="SLU313"/>
      <c r="SLV313"/>
      <c r="SLW313"/>
      <c r="SLX313"/>
      <c r="SLY313"/>
      <c r="SLZ313"/>
      <c r="SMA313"/>
      <c r="SMB313"/>
      <c r="SMC313"/>
      <c r="SMD313"/>
      <c r="SME313"/>
      <c r="SMF313"/>
      <c r="SMG313"/>
      <c r="SMH313"/>
      <c r="SMI313"/>
      <c r="SMJ313"/>
      <c r="SMK313"/>
      <c r="SML313"/>
      <c r="SMM313"/>
      <c r="SMN313"/>
      <c r="SMO313"/>
      <c r="SMP313"/>
      <c r="SMQ313"/>
      <c r="SMR313"/>
      <c r="SMS313"/>
      <c r="SMT313"/>
      <c r="SMU313"/>
      <c r="SMV313"/>
      <c r="SMW313"/>
      <c r="SMX313"/>
      <c r="SMY313"/>
      <c r="SMZ313"/>
      <c r="SNA313"/>
      <c r="SNB313"/>
      <c r="SNC313"/>
      <c r="SND313"/>
      <c r="SNE313"/>
      <c r="SNF313"/>
      <c r="SNG313"/>
      <c r="SNH313"/>
      <c r="SNI313"/>
      <c r="SNJ313"/>
      <c r="SNK313"/>
      <c r="SNL313"/>
      <c r="SNM313"/>
      <c r="SNN313"/>
      <c r="SNO313"/>
      <c r="SNP313"/>
      <c r="SNQ313"/>
      <c r="SNR313"/>
      <c r="SNS313"/>
      <c r="SNT313"/>
      <c r="SNU313"/>
      <c r="SNV313"/>
      <c r="SNW313"/>
      <c r="SNX313"/>
      <c r="SNY313"/>
      <c r="SNZ313"/>
      <c r="SOA313"/>
      <c r="SOB313"/>
      <c r="SOC313"/>
      <c r="SOD313"/>
      <c r="SOE313"/>
      <c r="SOF313"/>
      <c r="SOG313"/>
      <c r="SOH313"/>
      <c r="SOI313"/>
      <c r="SOJ313"/>
      <c r="SOK313"/>
      <c r="SOL313"/>
      <c r="SOM313"/>
      <c r="SON313"/>
      <c r="SOO313"/>
      <c r="SOP313"/>
      <c r="SOQ313"/>
      <c r="SOR313"/>
      <c r="SOS313"/>
      <c r="SOT313"/>
      <c r="SOU313"/>
      <c r="SOV313"/>
      <c r="SOW313"/>
      <c r="SOX313"/>
      <c r="SOY313"/>
      <c r="SOZ313"/>
      <c r="SPA313"/>
      <c r="SPB313"/>
      <c r="SPC313"/>
      <c r="SPD313"/>
      <c r="SPE313"/>
      <c r="SPF313"/>
      <c r="SPG313"/>
      <c r="SPH313"/>
      <c r="SPI313"/>
      <c r="SPJ313"/>
      <c r="SPK313"/>
      <c r="SPL313"/>
      <c r="SPM313"/>
      <c r="SPN313"/>
      <c r="SPO313"/>
      <c r="SPP313"/>
      <c r="SPQ313"/>
      <c r="SPR313"/>
      <c r="SPS313"/>
      <c r="SPT313"/>
      <c r="SPU313"/>
      <c r="SPV313"/>
      <c r="SPW313"/>
      <c r="SPX313"/>
      <c r="SPY313"/>
      <c r="SPZ313"/>
      <c r="SQA313"/>
      <c r="SQB313"/>
      <c r="SQC313"/>
      <c r="SQD313"/>
      <c r="SQE313"/>
      <c r="SQF313"/>
      <c r="SQG313"/>
      <c r="SQH313"/>
      <c r="SQI313"/>
      <c r="SQJ313"/>
      <c r="SQK313"/>
      <c r="SQL313"/>
      <c r="SQM313"/>
      <c r="SQN313"/>
      <c r="SQO313"/>
      <c r="SQP313"/>
      <c r="SQQ313"/>
      <c r="SQR313"/>
      <c r="SQS313"/>
      <c r="SQT313"/>
      <c r="SQU313"/>
      <c r="SQV313"/>
      <c r="SQW313"/>
      <c r="SQX313"/>
      <c r="SQY313"/>
      <c r="SQZ313"/>
      <c r="SRA313"/>
      <c r="SRB313"/>
      <c r="SRC313"/>
      <c r="SRD313"/>
      <c r="SRE313"/>
      <c r="SRF313"/>
      <c r="SRG313"/>
      <c r="SRH313"/>
      <c r="SRI313"/>
      <c r="SRJ313"/>
      <c r="SRK313"/>
      <c r="SRL313"/>
      <c r="SRM313"/>
      <c r="SRN313"/>
      <c r="SRO313"/>
      <c r="SRP313"/>
      <c r="SRQ313"/>
      <c r="SRR313"/>
      <c r="SRS313"/>
      <c r="SRT313"/>
      <c r="SRU313"/>
      <c r="SRV313"/>
      <c r="SRW313"/>
      <c r="SRX313"/>
      <c r="SRY313"/>
      <c r="SRZ313"/>
      <c r="SSA313"/>
      <c r="SSB313"/>
      <c r="SSC313"/>
      <c r="SSD313"/>
      <c r="SSE313"/>
      <c r="SSF313"/>
      <c r="SSG313"/>
      <c r="SSH313"/>
      <c r="SSI313"/>
      <c r="SSJ313"/>
      <c r="SSK313"/>
      <c r="SSL313"/>
      <c r="SSM313"/>
      <c r="SSN313"/>
      <c r="SSO313"/>
      <c r="SSP313"/>
      <c r="SSQ313"/>
      <c r="SSR313"/>
      <c r="SSS313"/>
      <c r="SST313"/>
      <c r="SSU313"/>
      <c r="SSV313"/>
      <c r="SSW313"/>
      <c r="SSX313"/>
      <c r="SSY313"/>
      <c r="SSZ313"/>
      <c r="STA313"/>
      <c r="STB313"/>
      <c r="STC313"/>
      <c r="STD313"/>
      <c r="STE313"/>
      <c r="STF313"/>
      <c r="STG313"/>
      <c r="STH313"/>
      <c r="STI313"/>
      <c r="STJ313"/>
      <c r="STK313"/>
      <c r="STL313"/>
      <c r="STM313"/>
      <c r="STN313"/>
      <c r="STO313"/>
      <c r="STP313"/>
      <c r="STQ313"/>
      <c r="STR313"/>
      <c r="STS313"/>
      <c r="STT313"/>
      <c r="STU313"/>
      <c r="STV313"/>
      <c r="STW313"/>
      <c r="STX313"/>
      <c r="STY313"/>
      <c r="STZ313"/>
      <c r="SUA313"/>
      <c r="SUB313"/>
      <c r="SUC313"/>
      <c r="SUD313"/>
      <c r="SUE313"/>
      <c r="SUF313"/>
      <c r="SUG313"/>
      <c r="SUH313"/>
      <c r="SUI313"/>
      <c r="SUJ313"/>
      <c r="SUK313"/>
      <c r="SUL313"/>
      <c r="SUM313"/>
      <c r="SUN313"/>
      <c r="SUO313"/>
      <c r="SUP313"/>
      <c r="SUQ313"/>
      <c r="SUR313"/>
      <c r="SUS313"/>
      <c r="SUT313"/>
      <c r="SUU313"/>
      <c r="SUV313"/>
      <c r="SUW313"/>
      <c r="SUX313"/>
      <c r="SUY313"/>
      <c r="SUZ313"/>
      <c r="SVA313"/>
      <c r="SVB313"/>
      <c r="SVC313"/>
      <c r="SVD313"/>
      <c r="SVE313"/>
      <c r="SVF313"/>
      <c r="SVG313"/>
      <c r="SVH313"/>
      <c r="SVI313"/>
      <c r="SVJ313"/>
      <c r="SVK313"/>
      <c r="SVL313"/>
      <c r="SVM313"/>
      <c r="SVN313"/>
      <c r="SVO313"/>
      <c r="SVP313"/>
      <c r="SVQ313"/>
      <c r="SVR313"/>
      <c r="SVS313"/>
      <c r="SVT313"/>
      <c r="SVU313"/>
      <c r="SVV313"/>
      <c r="SVW313"/>
      <c r="SVX313"/>
      <c r="SVY313"/>
      <c r="SVZ313"/>
      <c r="SWA313"/>
      <c r="SWB313"/>
      <c r="SWC313"/>
      <c r="SWD313"/>
      <c r="SWE313"/>
      <c r="SWF313"/>
      <c r="SWG313"/>
      <c r="SWH313"/>
      <c r="SWI313"/>
      <c r="SWJ313"/>
      <c r="SWK313"/>
      <c r="SWL313"/>
      <c r="SWM313"/>
      <c r="SWN313"/>
      <c r="SWO313"/>
      <c r="SWP313"/>
      <c r="SWQ313"/>
      <c r="SWR313"/>
      <c r="SWS313"/>
      <c r="SWT313"/>
      <c r="SWU313"/>
      <c r="SWV313"/>
      <c r="SWW313"/>
      <c r="SWX313"/>
      <c r="SWY313"/>
      <c r="SWZ313"/>
      <c r="SXA313"/>
      <c r="SXB313"/>
      <c r="SXC313"/>
      <c r="SXD313"/>
      <c r="SXE313"/>
      <c r="SXF313"/>
      <c r="SXG313"/>
      <c r="SXH313"/>
      <c r="SXI313"/>
      <c r="SXJ313"/>
      <c r="SXK313"/>
      <c r="SXL313"/>
      <c r="SXM313"/>
      <c r="SXN313"/>
      <c r="SXO313"/>
      <c r="SXP313"/>
      <c r="SXQ313"/>
      <c r="SXR313"/>
      <c r="SXS313"/>
      <c r="SXT313"/>
      <c r="SXU313"/>
      <c r="SXV313"/>
      <c r="SXW313"/>
      <c r="SXX313"/>
      <c r="SXY313"/>
      <c r="SXZ313"/>
      <c r="SYA313"/>
      <c r="SYB313"/>
      <c r="SYC313"/>
      <c r="SYD313"/>
      <c r="SYE313"/>
      <c r="SYF313"/>
      <c r="SYG313"/>
      <c r="SYH313"/>
      <c r="SYI313"/>
      <c r="SYJ313"/>
      <c r="SYK313"/>
      <c r="SYL313"/>
      <c r="SYM313"/>
      <c r="SYN313"/>
      <c r="SYO313"/>
      <c r="SYP313"/>
      <c r="SYQ313"/>
      <c r="SYR313"/>
      <c r="SYS313"/>
      <c r="SYT313"/>
      <c r="SYU313"/>
      <c r="SYV313"/>
      <c r="SYW313"/>
      <c r="SYX313"/>
      <c r="SYY313"/>
      <c r="SYZ313"/>
      <c r="SZA313"/>
      <c r="SZB313"/>
      <c r="SZC313"/>
      <c r="SZD313"/>
      <c r="SZE313"/>
      <c r="SZF313"/>
      <c r="SZG313"/>
      <c r="SZH313"/>
      <c r="SZI313"/>
      <c r="SZJ313"/>
      <c r="SZK313"/>
      <c r="SZL313"/>
      <c r="SZM313"/>
      <c r="SZN313"/>
      <c r="SZO313"/>
      <c r="SZP313"/>
      <c r="SZQ313"/>
      <c r="SZR313"/>
      <c r="SZS313"/>
      <c r="SZT313"/>
      <c r="SZU313"/>
      <c r="SZV313"/>
      <c r="SZW313"/>
      <c r="SZX313"/>
      <c r="SZY313"/>
      <c r="SZZ313"/>
      <c r="TAA313"/>
      <c r="TAB313"/>
      <c r="TAC313"/>
      <c r="TAD313"/>
      <c r="TAE313"/>
      <c r="TAF313"/>
      <c r="TAG313"/>
      <c r="TAH313"/>
      <c r="TAI313"/>
      <c r="TAJ313"/>
      <c r="TAK313"/>
      <c r="TAL313"/>
      <c r="TAM313"/>
      <c r="TAN313"/>
      <c r="TAO313"/>
      <c r="TAP313"/>
      <c r="TAQ313"/>
      <c r="TAR313"/>
      <c r="TAS313"/>
      <c r="TAT313"/>
      <c r="TAU313"/>
      <c r="TAV313"/>
      <c r="TAW313"/>
      <c r="TAX313"/>
      <c r="TAY313"/>
      <c r="TAZ313"/>
      <c r="TBA313"/>
      <c r="TBB313"/>
      <c r="TBC313"/>
      <c r="TBD313"/>
      <c r="TBE313"/>
      <c r="TBF313"/>
      <c r="TBG313"/>
      <c r="TBH313"/>
      <c r="TBI313"/>
      <c r="TBJ313"/>
      <c r="TBK313"/>
      <c r="TBL313"/>
      <c r="TBM313"/>
      <c r="TBN313"/>
      <c r="TBO313"/>
      <c r="TBP313"/>
      <c r="TBQ313"/>
      <c r="TBR313"/>
      <c r="TBS313"/>
      <c r="TBT313"/>
      <c r="TBU313"/>
      <c r="TBV313"/>
      <c r="TBW313"/>
      <c r="TBX313"/>
      <c r="TBY313"/>
      <c r="TBZ313"/>
      <c r="TCA313"/>
      <c r="TCB313"/>
      <c r="TCC313"/>
      <c r="TCD313"/>
      <c r="TCE313"/>
      <c r="TCF313"/>
      <c r="TCG313"/>
      <c r="TCH313"/>
      <c r="TCI313"/>
      <c r="TCJ313"/>
      <c r="TCK313"/>
      <c r="TCL313"/>
      <c r="TCM313"/>
      <c r="TCN313"/>
      <c r="TCO313"/>
      <c r="TCP313"/>
      <c r="TCQ313"/>
      <c r="TCR313"/>
      <c r="TCS313"/>
      <c r="TCT313"/>
      <c r="TCU313"/>
      <c r="TCV313"/>
      <c r="TCW313"/>
      <c r="TCX313"/>
      <c r="TCY313"/>
      <c r="TCZ313"/>
      <c r="TDA313"/>
      <c r="TDB313"/>
      <c r="TDC313"/>
      <c r="TDD313"/>
      <c r="TDE313"/>
      <c r="TDF313"/>
      <c r="TDG313"/>
      <c r="TDH313"/>
      <c r="TDI313"/>
      <c r="TDJ313"/>
      <c r="TDK313"/>
      <c r="TDL313"/>
      <c r="TDM313"/>
      <c r="TDN313"/>
      <c r="TDO313"/>
      <c r="TDP313"/>
      <c r="TDQ313"/>
      <c r="TDR313"/>
      <c r="TDS313"/>
      <c r="TDT313"/>
      <c r="TDU313"/>
      <c r="TDV313"/>
      <c r="TDW313"/>
      <c r="TDX313"/>
      <c r="TDY313"/>
      <c r="TDZ313"/>
      <c r="TEA313"/>
      <c r="TEB313"/>
      <c r="TEC313"/>
      <c r="TED313"/>
      <c r="TEE313"/>
      <c r="TEF313"/>
      <c r="TEG313"/>
      <c r="TEH313"/>
      <c r="TEI313"/>
      <c r="TEJ313"/>
      <c r="TEK313"/>
      <c r="TEL313"/>
      <c r="TEM313"/>
      <c r="TEN313"/>
      <c r="TEO313"/>
      <c r="TEP313"/>
      <c r="TEQ313"/>
      <c r="TER313"/>
      <c r="TES313"/>
      <c r="TET313"/>
      <c r="TEU313"/>
      <c r="TEV313"/>
      <c r="TEW313"/>
      <c r="TEX313"/>
      <c r="TEY313"/>
      <c r="TEZ313"/>
      <c r="TFA313"/>
      <c r="TFB313"/>
      <c r="TFC313"/>
      <c r="TFD313"/>
      <c r="TFE313"/>
      <c r="TFF313"/>
      <c r="TFG313"/>
      <c r="TFH313"/>
      <c r="TFI313"/>
      <c r="TFJ313"/>
      <c r="TFK313"/>
      <c r="TFL313"/>
      <c r="TFM313"/>
      <c r="TFN313"/>
      <c r="TFO313"/>
      <c r="TFP313"/>
      <c r="TFQ313"/>
      <c r="TFR313"/>
      <c r="TFS313"/>
      <c r="TFT313"/>
      <c r="TFU313"/>
      <c r="TFV313"/>
      <c r="TFW313"/>
      <c r="TFX313"/>
      <c r="TFY313"/>
      <c r="TFZ313"/>
      <c r="TGA313"/>
      <c r="TGB313"/>
      <c r="TGC313"/>
      <c r="TGD313"/>
      <c r="TGE313"/>
      <c r="TGF313"/>
      <c r="TGG313"/>
      <c r="TGH313"/>
      <c r="TGI313"/>
      <c r="TGJ313"/>
      <c r="TGK313"/>
      <c r="TGL313"/>
      <c r="TGM313"/>
      <c r="TGN313"/>
      <c r="TGO313"/>
      <c r="TGP313"/>
      <c r="TGQ313"/>
      <c r="TGR313"/>
      <c r="TGS313"/>
      <c r="TGT313"/>
      <c r="TGU313"/>
      <c r="TGV313"/>
      <c r="TGW313"/>
      <c r="TGX313"/>
      <c r="TGY313"/>
      <c r="TGZ313"/>
      <c r="THA313"/>
      <c r="THB313"/>
      <c r="THC313"/>
      <c r="THD313"/>
      <c r="THE313"/>
      <c r="THF313"/>
      <c r="THG313"/>
      <c r="THH313"/>
      <c r="THI313"/>
      <c r="THJ313"/>
      <c r="THK313"/>
      <c r="THL313"/>
      <c r="THM313"/>
      <c r="THN313"/>
      <c r="THO313"/>
      <c r="THP313"/>
      <c r="THQ313"/>
      <c r="THR313"/>
      <c r="THS313"/>
      <c r="THT313"/>
      <c r="THU313"/>
      <c r="THV313"/>
      <c r="THW313"/>
      <c r="THX313"/>
      <c r="THY313"/>
      <c r="THZ313"/>
      <c r="TIA313"/>
      <c r="TIB313"/>
      <c r="TIC313"/>
      <c r="TID313"/>
      <c r="TIE313"/>
      <c r="TIF313"/>
      <c r="TIG313"/>
      <c r="TIH313"/>
      <c r="TII313"/>
      <c r="TIJ313"/>
      <c r="TIK313"/>
      <c r="TIL313"/>
      <c r="TIM313"/>
      <c r="TIN313"/>
      <c r="TIO313"/>
      <c r="TIP313"/>
      <c r="TIQ313"/>
      <c r="TIR313"/>
      <c r="TIS313"/>
      <c r="TIT313"/>
      <c r="TIU313"/>
      <c r="TIV313"/>
      <c r="TIW313"/>
      <c r="TIX313"/>
      <c r="TIY313"/>
      <c r="TIZ313"/>
      <c r="TJA313"/>
      <c r="TJB313"/>
      <c r="TJC313"/>
      <c r="TJD313"/>
      <c r="TJE313"/>
      <c r="TJF313"/>
      <c r="TJG313"/>
      <c r="TJH313"/>
      <c r="TJI313"/>
      <c r="TJJ313"/>
      <c r="TJK313"/>
      <c r="TJL313"/>
      <c r="TJM313"/>
      <c r="TJN313"/>
      <c r="TJO313"/>
      <c r="TJP313"/>
      <c r="TJQ313"/>
      <c r="TJR313"/>
      <c r="TJS313"/>
      <c r="TJT313"/>
      <c r="TJU313"/>
      <c r="TJV313"/>
      <c r="TJW313"/>
      <c r="TJX313"/>
      <c r="TJY313"/>
      <c r="TJZ313"/>
      <c r="TKA313"/>
      <c r="TKB313"/>
      <c r="TKC313"/>
      <c r="TKD313"/>
      <c r="TKE313"/>
      <c r="TKF313"/>
      <c r="TKG313"/>
      <c r="TKH313"/>
      <c r="TKI313"/>
      <c r="TKJ313"/>
      <c r="TKK313"/>
      <c r="TKL313"/>
      <c r="TKM313"/>
      <c r="TKN313"/>
      <c r="TKO313"/>
      <c r="TKP313"/>
      <c r="TKQ313"/>
      <c r="TKR313"/>
      <c r="TKS313"/>
      <c r="TKT313"/>
      <c r="TKU313"/>
      <c r="TKV313"/>
      <c r="TKW313"/>
      <c r="TKX313"/>
      <c r="TKY313"/>
      <c r="TKZ313"/>
      <c r="TLA313"/>
      <c r="TLB313"/>
      <c r="TLC313"/>
      <c r="TLD313"/>
      <c r="TLE313"/>
      <c r="TLF313"/>
      <c r="TLG313"/>
      <c r="TLH313"/>
      <c r="TLI313"/>
      <c r="TLJ313"/>
      <c r="TLK313"/>
      <c r="TLL313"/>
      <c r="TLM313"/>
      <c r="TLN313"/>
      <c r="TLO313"/>
      <c r="TLP313"/>
      <c r="TLQ313"/>
      <c r="TLR313"/>
      <c r="TLS313"/>
      <c r="TLT313"/>
      <c r="TLU313"/>
      <c r="TLV313"/>
      <c r="TLW313"/>
      <c r="TLX313"/>
      <c r="TLY313"/>
      <c r="TLZ313"/>
      <c r="TMA313"/>
      <c r="TMB313"/>
      <c r="TMC313"/>
      <c r="TMD313"/>
      <c r="TME313"/>
      <c r="TMF313"/>
      <c r="TMG313"/>
      <c r="TMH313"/>
      <c r="TMI313"/>
      <c r="TMJ313"/>
      <c r="TMK313"/>
      <c r="TML313"/>
      <c r="TMM313"/>
      <c r="TMN313"/>
      <c r="TMO313"/>
      <c r="TMP313"/>
      <c r="TMQ313"/>
      <c r="TMR313"/>
      <c r="TMS313"/>
      <c r="TMT313"/>
      <c r="TMU313"/>
      <c r="TMV313"/>
      <c r="TMW313"/>
      <c r="TMX313"/>
      <c r="TMY313"/>
      <c r="TMZ313"/>
      <c r="TNA313"/>
      <c r="TNB313"/>
      <c r="TNC313"/>
      <c r="TND313"/>
      <c r="TNE313"/>
      <c r="TNF313"/>
      <c r="TNG313"/>
      <c r="TNH313"/>
      <c r="TNI313"/>
      <c r="TNJ313"/>
      <c r="TNK313"/>
      <c r="TNL313"/>
      <c r="TNM313"/>
      <c r="TNN313"/>
      <c r="TNO313"/>
      <c r="TNP313"/>
      <c r="TNQ313"/>
      <c r="TNR313"/>
      <c r="TNS313"/>
      <c r="TNT313"/>
      <c r="TNU313"/>
      <c r="TNV313"/>
      <c r="TNW313"/>
      <c r="TNX313"/>
      <c r="TNY313"/>
      <c r="TNZ313"/>
      <c r="TOA313"/>
      <c r="TOB313"/>
      <c r="TOC313"/>
      <c r="TOD313"/>
      <c r="TOE313"/>
      <c r="TOF313"/>
      <c r="TOG313"/>
      <c r="TOH313"/>
      <c r="TOI313"/>
      <c r="TOJ313"/>
      <c r="TOK313"/>
      <c r="TOL313"/>
      <c r="TOM313"/>
      <c r="TON313"/>
      <c r="TOO313"/>
      <c r="TOP313"/>
      <c r="TOQ313"/>
      <c r="TOR313"/>
      <c r="TOS313"/>
      <c r="TOT313"/>
      <c r="TOU313"/>
      <c r="TOV313"/>
      <c r="TOW313"/>
      <c r="TOX313"/>
      <c r="TOY313"/>
      <c r="TOZ313"/>
      <c r="TPA313"/>
      <c r="TPB313"/>
      <c r="TPC313"/>
      <c r="TPD313"/>
      <c r="TPE313"/>
      <c r="TPF313"/>
      <c r="TPG313"/>
      <c r="TPH313"/>
      <c r="TPI313"/>
      <c r="TPJ313"/>
      <c r="TPK313"/>
      <c r="TPL313"/>
      <c r="TPM313"/>
      <c r="TPN313"/>
      <c r="TPO313"/>
      <c r="TPP313"/>
      <c r="TPQ313"/>
      <c r="TPR313"/>
      <c r="TPS313"/>
      <c r="TPT313"/>
      <c r="TPU313"/>
      <c r="TPV313"/>
      <c r="TPW313"/>
      <c r="TPX313"/>
      <c r="TPY313"/>
      <c r="TPZ313"/>
      <c r="TQA313"/>
      <c r="TQB313"/>
      <c r="TQC313"/>
      <c r="TQD313"/>
      <c r="TQE313"/>
      <c r="TQF313"/>
      <c r="TQG313"/>
      <c r="TQH313"/>
      <c r="TQI313"/>
      <c r="TQJ313"/>
      <c r="TQK313"/>
      <c r="TQL313"/>
      <c r="TQM313"/>
      <c r="TQN313"/>
      <c r="TQO313"/>
      <c r="TQP313"/>
      <c r="TQQ313"/>
      <c r="TQR313"/>
      <c r="TQS313"/>
      <c r="TQT313"/>
      <c r="TQU313"/>
      <c r="TQV313"/>
      <c r="TQW313"/>
      <c r="TQX313"/>
      <c r="TQY313"/>
      <c r="TQZ313"/>
      <c r="TRA313"/>
      <c r="TRB313"/>
      <c r="TRC313"/>
      <c r="TRD313"/>
      <c r="TRE313"/>
      <c r="TRF313"/>
      <c r="TRG313"/>
      <c r="TRH313"/>
      <c r="TRI313"/>
      <c r="TRJ313"/>
      <c r="TRK313"/>
      <c r="TRL313"/>
      <c r="TRM313"/>
      <c r="TRN313"/>
      <c r="TRO313"/>
      <c r="TRP313"/>
      <c r="TRQ313"/>
      <c r="TRR313"/>
      <c r="TRS313"/>
      <c r="TRT313"/>
      <c r="TRU313"/>
      <c r="TRV313"/>
      <c r="TRW313"/>
      <c r="TRX313"/>
      <c r="TRY313"/>
      <c r="TRZ313"/>
      <c r="TSA313"/>
      <c r="TSB313"/>
      <c r="TSC313"/>
      <c r="TSD313"/>
      <c r="TSE313"/>
      <c r="TSF313"/>
      <c r="TSG313"/>
      <c r="TSH313"/>
      <c r="TSI313"/>
      <c r="TSJ313"/>
      <c r="TSK313"/>
      <c r="TSL313"/>
      <c r="TSM313"/>
      <c r="TSN313"/>
      <c r="TSO313"/>
      <c r="TSP313"/>
      <c r="TSQ313"/>
      <c r="TSR313"/>
      <c r="TSS313"/>
      <c r="TST313"/>
      <c r="TSU313"/>
      <c r="TSV313"/>
      <c r="TSW313"/>
      <c r="TSX313"/>
      <c r="TSY313"/>
      <c r="TSZ313"/>
      <c r="TTA313"/>
      <c r="TTB313"/>
      <c r="TTC313"/>
      <c r="TTD313"/>
      <c r="TTE313"/>
      <c r="TTF313"/>
      <c r="TTG313"/>
      <c r="TTH313"/>
      <c r="TTI313"/>
      <c r="TTJ313"/>
      <c r="TTK313"/>
      <c r="TTL313"/>
      <c r="TTM313"/>
      <c r="TTN313"/>
      <c r="TTO313"/>
      <c r="TTP313"/>
      <c r="TTQ313"/>
      <c r="TTR313"/>
      <c r="TTS313"/>
      <c r="TTT313"/>
      <c r="TTU313"/>
      <c r="TTV313"/>
      <c r="TTW313"/>
      <c r="TTX313"/>
      <c r="TTY313"/>
      <c r="TTZ313"/>
      <c r="TUA313"/>
      <c r="TUB313"/>
      <c r="TUC313"/>
      <c r="TUD313"/>
      <c r="TUE313"/>
      <c r="TUF313"/>
      <c r="TUG313"/>
      <c r="TUH313"/>
      <c r="TUI313"/>
      <c r="TUJ313"/>
      <c r="TUK313"/>
      <c r="TUL313"/>
      <c r="TUM313"/>
      <c r="TUN313"/>
      <c r="TUO313"/>
      <c r="TUP313"/>
      <c r="TUQ313"/>
      <c r="TUR313"/>
      <c r="TUS313"/>
      <c r="TUT313"/>
      <c r="TUU313"/>
      <c r="TUV313"/>
      <c r="TUW313"/>
      <c r="TUX313"/>
      <c r="TUY313"/>
      <c r="TUZ313"/>
      <c r="TVA313"/>
      <c r="TVB313"/>
      <c r="TVC313"/>
      <c r="TVD313"/>
      <c r="TVE313"/>
      <c r="TVF313"/>
      <c r="TVG313"/>
      <c r="TVH313"/>
      <c r="TVI313"/>
      <c r="TVJ313"/>
      <c r="TVK313"/>
      <c r="TVL313"/>
      <c r="TVM313"/>
      <c r="TVN313"/>
      <c r="TVO313"/>
      <c r="TVP313"/>
      <c r="TVQ313"/>
      <c r="TVR313"/>
      <c r="TVS313"/>
      <c r="TVT313"/>
      <c r="TVU313"/>
      <c r="TVV313"/>
      <c r="TVW313"/>
      <c r="TVX313"/>
      <c r="TVY313"/>
      <c r="TVZ313"/>
      <c r="TWA313"/>
      <c r="TWB313"/>
      <c r="TWC313"/>
      <c r="TWD313"/>
      <c r="TWE313"/>
      <c r="TWF313"/>
      <c r="TWG313"/>
      <c r="TWH313"/>
      <c r="TWI313"/>
      <c r="TWJ313"/>
      <c r="TWK313"/>
      <c r="TWL313"/>
      <c r="TWM313"/>
      <c r="TWN313"/>
      <c r="TWO313"/>
      <c r="TWP313"/>
      <c r="TWQ313"/>
      <c r="TWR313"/>
      <c r="TWS313"/>
      <c r="TWT313"/>
      <c r="TWU313"/>
      <c r="TWV313"/>
      <c r="TWW313"/>
      <c r="TWX313"/>
      <c r="TWY313"/>
      <c r="TWZ313"/>
      <c r="TXA313"/>
      <c r="TXB313"/>
      <c r="TXC313"/>
      <c r="TXD313"/>
      <c r="TXE313"/>
      <c r="TXF313"/>
      <c r="TXG313"/>
      <c r="TXH313"/>
      <c r="TXI313"/>
      <c r="TXJ313"/>
      <c r="TXK313"/>
      <c r="TXL313"/>
      <c r="TXM313"/>
      <c r="TXN313"/>
      <c r="TXO313"/>
      <c r="TXP313"/>
      <c r="TXQ313"/>
      <c r="TXR313"/>
      <c r="TXS313"/>
      <c r="TXT313"/>
      <c r="TXU313"/>
      <c r="TXV313"/>
      <c r="TXW313"/>
      <c r="TXX313"/>
      <c r="TXY313"/>
      <c r="TXZ313"/>
      <c r="TYA313"/>
      <c r="TYB313"/>
      <c r="TYC313"/>
      <c r="TYD313"/>
      <c r="TYE313"/>
      <c r="TYF313"/>
      <c r="TYG313"/>
      <c r="TYH313"/>
      <c r="TYI313"/>
      <c r="TYJ313"/>
      <c r="TYK313"/>
      <c r="TYL313"/>
      <c r="TYM313"/>
      <c r="TYN313"/>
      <c r="TYO313"/>
      <c r="TYP313"/>
      <c r="TYQ313"/>
      <c r="TYR313"/>
      <c r="TYS313"/>
      <c r="TYT313"/>
      <c r="TYU313"/>
      <c r="TYV313"/>
      <c r="TYW313"/>
      <c r="TYX313"/>
      <c r="TYY313"/>
      <c r="TYZ313"/>
      <c r="TZA313"/>
      <c r="TZB313"/>
      <c r="TZC313"/>
      <c r="TZD313"/>
      <c r="TZE313"/>
      <c r="TZF313"/>
      <c r="TZG313"/>
      <c r="TZH313"/>
      <c r="TZI313"/>
      <c r="TZJ313"/>
      <c r="TZK313"/>
      <c r="TZL313"/>
      <c r="TZM313"/>
      <c r="TZN313"/>
      <c r="TZO313"/>
      <c r="TZP313"/>
      <c r="TZQ313"/>
      <c r="TZR313"/>
      <c r="TZS313"/>
      <c r="TZT313"/>
      <c r="TZU313"/>
      <c r="TZV313"/>
      <c r="TZW313"/>
      <c r="TZX313"/>
      <c r="TZY313"/>
      <c r="TZZ313"/>
      <c r="UAA313"/>
      <c r="UAB313"/>
      <c r="UAC313"/>
      <c r="UAD313"/>
      <c r="UAE313"/>
      <c r="UAF313"/>
      <c r="UAG313"/>
      <c r="UAH313"/>
      <c r="UAI313"/>
      <c r="UAJ313"/>
      <c r="UAK313"/>
      <c r="UAL313"/>
      <c r="UAM313"/>
      <c r="UAN313"/>
      <c r="UAO313"/>
      <c r="UAP313"/>
      <c r="UAQ313"/>
      <c r="UAR313"/>
      <c r="UAS313"/>
      <c r="UAT313"/>
      <c r="UAU313"/>
      <c r="UAV313"/>
      <c r="UAW313"/>
      <c r="UAX313"/>
      <c r="UAY313"/>
      <c r="UAZ313"/>
      <c r="UBA313"/>
      <c r="UBB313"/>
      <c r="UBC313"/>
      <c r="UBD313"/>
      <c r="UBE313"/>
      <c r="UBF313"/>
      <c r="UBG313"/>
      <c r="UBH313"/>
      <c r="UBI313"/>
      <c r="UBJ313"/>
      <c r="UBK313"/>
      <c r="UBL313"/>
      <c r="UBM313"/>
      <c r="UBN313"/>
      <c r="UBO313"/>
      <c r="UBP313"/>
      <c r="UBQ313"/>
      <c r="UBR313"/>
      <c r="UBS313"/>
      <c r="UBT313"/>
      <c r="UBU313"/>
      <c r="UBV313"/>
      <c r="UBW313"/>
      <c r="UBX313"/>
      <c r="UBY313"/>
      <c r="UBZ313"/>
      <c r="UCA313"/>
      <c r="UCB313"/>
      <c r="UCC313"/>
      <c r="UCD313"/>
      <c r="UCE313"/>
      <c r="UCF313"/>
      <c r="UCG313"/>
      <c r="UCH313"/>
      <c r="UCI313"/>
      <c r="UCJ313"/>
      <c r="UCK313"/>
      <c r="UCL313"/>
      <c r="UCM313"/>
      <c r="UCN313"/>
      <c r="UCO313"/>
      <c r="UCP313"/>
      <c r="UCQ313"/>
      <c r="UCR313"/>
      <c r="UCS313"/>
      <c r="UCT313"/>
      <c r="UCU313"/>
      <c r="UCV313"/>
      <c r="UCW313"/>
      <c r="UCX313"/>
      <c r="UCY313"/>
      <c r="UCZ313"/>
      <c r="UDA313"/>
      <c r="UDB313"/>
      <c r="UDC313"/>
      <c r="UDD313"/>
      <c r="UDE313"/>
      <c r="UDF313"/>
      <c r="UDG313"/>
      <c r="UDH313"/>
      <c r="UDI313"/>
      <c r="UDJ313"/>
      <c r="UDK313"/>
      <c r="UDL313"/>
      <c r="UDM313"/>
      <c r="UDN313"/>
      <c r="UDO313"/>
      <c r="UDP313"/>
      <c r="UDQ313"/>
      <c r="UDR313"/>
      <c r="UDS313"/>
      <c r="UDT313"/>
      <c r="UDU313"/>
      <c r="UDV313"/>
      <c r="UDW313"/>
      <c r="UDX313"/>
      <c r="UDY313"/>
      <c r="UDZ313"/>
      <c r="UEA313"/>
      <c r="UEB313"/>
      <c r="UEC313"/>
      <c r="UED313"/>
      <c r="UEE313"/>
      <c r="UEF313"/>
      <c r="UEG313"/>
      <c r="UEH313"/>
      <c r="UEI313"/>
      <c r="UEJ313"/>
      <c r="UEK313"/>
      <c r="UEL313"/>
      <c r="UEM313"/>
      <c r="UEN313"/>
      <c r="UEO313"/>
      <c r="UEP313"/>
      <c r="UEQ313"/>
      <c r="UER313"/>
      <c r="UES313"/>
      <c r="UET313"/>
      <c r="UEU313"/>
      <c r="UEV313"/>
      <c r="UEW313"/>
      <c r="UEX313"/>
      <c r="UEY313"/>
      <c r="UEZ313"/>
      <c r="UFA313"/>
      <c r="UFB313"/>
      <c r="UFC313"/>
      <c r="UFD313"/>
      <c r="UFE313"/>
      <c r="UFF313"/>
      <c r="UFG313"/>
      <c r="UFH313"/>
      <c r="UFI313"/>
      <c r="UFJ313"/>
      <c r="UFK313"/>
      <c r="UFL313"/>
      <c r="UFM313"/>
      <c r="UFN313"/>
      <c r="UFO313"/>
      <c r="UFP313"/>
      <c r="UFQ313"/>
      <c r="UFR313"/>
      <c r="UFS313"/>
      <c r="UFT313"/>
      <c r="UFU313"/>
      <c r="UFV313"/>
      <c r="UFW313"/>
      <c r="UFX313"/>
      <c r="UFY313"/>
      <c r="UFZ313"/>
      <c r="UGA313"/>
      <c r="UGB313"/>
      <c r="UGC313"/>
      <c r="UGD313"/>
      <c r="UGE313"/>
      <c r="UGF313"/>
      <c r="UGG313"/>
      <c r="UGH313"/>
      <c r="UGI313"/>
      <c r="UGJ313"/>
      <c r="UGK313"/>
      <c r="UGL313"/>
      <c r="UGM313"/>
      <c r="UGN313"/>
      <c r="UGO313"/>
      <c r="UGP313"/>
      <c r="UGQ313"/>
      <c r="UGR313"/>
      <c r="UGS313"/>
      <c r="UGT313"/>
      <c r="UGU313"/>
      <c r="UGV313"/>
      <c r="UGW313"/>
      <c r="UGX313"/>
      <c r="UGY313"/>
      <c r="UGZ313"/>
      <c r="UHA313"/>
      <c r="UHB313"/>
      <c r="UHC313"/>
      <c r="UHD313"/>
      <c r="UHE313"/>
      <c r="UHF313"/>
      <c r="UHG313"/>
      <c r="UHH313"/>
      <c r="UHI313"/>
      <c r="UHJ313"/>
      <c r="UHK313"/>
      <c r="UHL313"/>
      <c r="UHM313"/>
      <c r="UHN313"/>
      <c r="UHO313"/>
      <c r="UHP313"/>
      <c r="UHQ313"/>
      <c r="UHR313"/>
      <c r="UHS313"/>
      <c r="UHT313"/>
      <c r="UHU313"/>
      <c r="UHV313"/>
      <c r="UHW313"/>
      <c r="UHX313"/>
      <c r="UHY313"/>
      <c r="UHZ313"/>
      <c r="UIA313"/>
      <c r="UIB313"/>
      <c r="UIC313"/>
      <c r="UID313"/>
      <c r="UIE313"/>
      <c r="UIF313"/>
      <c r="UIG313"/>
      <c r="UIH313"/>
      <c r="UII313"/>
      <c r="UIJ313"/>
      <c r="UIK313"/>
      <c r="UIL313"/>
      <c r="UIM313"/>
      <c r="UIN313"/>
      <c r="UIO313"/>
      <c r="UIP313"/>
      <c r="UIQ313"/>
      <c r="UIR313"/>
      <c r="UIS313"/>
      <c r="UIT313"/>
      <c r="UIU313"/>
      <c r="UIV313"/>
      <c r="UIW313"/>
      <c r="UIX313"/>
      <c r="UIY313"/>
      <c r="UIZ313"/>
      <c r="UJA313"/>
      <c r="UJB313"/>
      <c r="UJC313"/>
      <c r="UJD313"/>
      <c r="UJE313"/>
      <c r="UJF313"/>
      <c r="UJG313"/>
      <c r="UJH313"/>
      <c r="UJI313"/>
      <c r="UJJ313"/>
      <c r="UJK313"/>
      <c r="UJL313"/>
      <c r="UJM313"/>
      <c r="UJN313"/>
      <c r="UJO313"/>
      <c r="UJP313"/>
      <c r="UJQ313"/>
      <c r="UJR313"/>
      <c r="UJS313"/>
      <c r="UJT313"/>
      <c r="UJU313"/>
      <c r="UJV313"/>
      <c r="UJW313"/>
      <c r="UJX313"/>
      <c r="UJY313"/>
      <c r="UJZ313"/>
      <c r="UKA313"/>
      <c r="UKB313"/>
      <c r="UKC313"/>
      <c r="UKD313"/>
      <c r="UKE313"/>
      <c r="UKF313"/>
      <c r="UKG313"/>
      <c r="UKH313"/>
      <c r="UKI313"/>
      <c r="UKJ313"/>
      <c r="UKK313"/>
      <c r="UKL313"/>
      <c r="UKM313"/>
      <c r="UKN313"/>
      <c r="UKO313"/>
      <c r="UKP313"/>
      <c r="UKQ313"/>
      <c r="UKR313"/>
      <c r="UKS313"/>
      <c r="UKT313"/>
      <c r="UKU313"/>
      <c r="UKV313"/>
      <c r="UKW313"/>
      <c r="UKX313"/>
      <c r="UKY313"/>
      <c r="UKZ313"/>
      <c r="ULA313"/>
      <c r="ULB313"/>
      <c r="ULC313"/>
      <c r="ULD313"/>
      <c r="ULE313"/>
      <c r="ULF313"/>
      <c r="ULG313"/>
      <c r="ULH313"/>
      <c r="ULI313"/>
      <c r="ULJ313"/>
      <c r="ULK313"/>
      <c r="ULL313"/>
      <c r="ULM313"/>
      <c r="ULN313"/>
      <c r="ULO313"/>
      <c r="ULP313"/>
      <c r="ULQ313"/>
      <c r="ULR313"/>
      <c r="ULS313"/>
      <c r="ULT313"/>
      <c r="ULU313"/>
      <c r="ULV313"/>
      <c r="ULW313"/>
      <c r="ULX313"/>
      <c r="ULY313"/>
      <c r="ULZ313"/>
      <c r="UMA313"/>
      <c r="UMB313"/>
      <c r="UMC313"/>
      <c r="UMD313"/>
      <c r="UME313"/>
      <c r="UMF313"/>
      <c r="UMG313"/>
      <c r="UMH313"/>
      <c r="UMI313"/>
      <c r="UMJ313"/>
      <c r="UMK313"/>
      <c r="UML313"/>
      <c r="UMM313"/>
      <c r="UMN313"/>
      <c r="UMO313"/>
      <c r="UMP313"/>
      <c r="UMQ313"/>
      <c r="UMR313"/>
      <c r="UMS313"/>
      <c r="UMT313"/>
      <c r="UMU313"/>
      <c r="UMV313"/>
      <c r="UMW313"/>
      <c r="UMX313"/>
      <c r="UMY313"/>
      <c r="UMZ313"/>
      <c r="UNA313"/>
      <c r="UNB313"/>
      <c r="UNC313"/>
      <c r="UND313"/>
      <c r="UNE313"/>
      <c r="UNF313"/>
      <c r="UNG313"/>
      <c r="UNH313"/>
      <c r="UNI313"/>
      <c r="UNJ313"/>
      <c r="UNK313"/>
      <c r="UNL313"/>
      <c r="UNM313"/>
      <c r="UNN313"/>
      <c r="UNO313"/>
      <c r="UNP313"/>
      <c r="UNQ313"/>
      <c r="UNR313"/>
      <c r="UNS313"/>
      <c r="UNT313"/>
      <c r="UNU313"/>
      <c r="UNV313"/>
      <c r="UNW313"/>
      <c r="UNX313"/>
      <c r="UNY313"/>
      <c r="UNZ313"/>
      <c r="UOA313"/>
      <c r="UOB313"/>
      <c r="UOC313"/>
      <c r="UOD313"/>
      <c r="UOE313"/>
      <c r="UOF313"/>
      <c r="UOG313"/>
      <c r="UOH313"/>
      <c r="UOI313"/>
      <c r="UOJ313"/>
      <c r="UOK313"/>
      <c r="UOL313"/>
      <c r="UOM313"/>
      <c r="UON313"/>
      <c r="UOO313"/>
      <c r="UOP313"/>
      <c r="UOQ313"/>
      <c r="UOR313"/>
      <c r="UOS313"/>
      <c r="UOT313"/>
      <c r="UOU313"/>
      <c r="UOV313"/>
      <c r="UOW313"/>
      <c r="UOX313"/>
      <c r="UOY313"/>
      <c r="UOZ313"/>
      <c r="UPA313"/>
      <c r="UPB313"/>
      <c r="UPC313"/>
      <c r="UPD313"/>
      <c r="UPE313"/>
      <c r="UPF313"/>
      <c r="UPG313"/>
      <c r="UPH313"/>
      <c r="UPI313"/>
      <c r="UPJ313"/>
      <c r="UPK313"/>
      <c r="UPL313"/>
      <c r="UPM313"/>
      <c r="UPN313"/>
      <c r="UPO313"/>
      <c r="UPP313"/>
      <c r="UPQ313"/>
      <c r="UPR313"/>
      <c r="UPS313"/>
      <c r="UPT313"/>
      <c r="UPU313"/>
      <c r="UPV313"/>
      <c r="UPW313"/>
      <c r="UPX313"/>
      <c r="UPY313"/>
      <c r="UPZ313"/>
      <c r="UQA313"/>
      <c r="UQB313"/>
      <c r="UQC313"/>
      <c r="UQD313"/>
      <c r="UQE313"/>
      <c r="UQF313"/>
      <c r="UQG313"/>
      <c r="UQH313"/>
      <c r="UQI313"/>
      <c r="UQJ313"/>
      <c r="UQK313"/>
      <c r="UQL313"/>
      <c r="UQM313"/>
      <c r="UQN313"/>
      <c r="UQO313"/>
      <c r="UQP313"/>
      <c r="UQQ313"/>
      <c r="UQR313"/>
      <c r="UQS313"/>
      <c r="UQT313"/>
      <c r="UQU313"/>
      <c r="UQV313"/>
      <c r="UQW313"/>
      <c r="UQX313"/>
      <c r="UQY313"/>
      <c r="UQZ313"/>
      <c r="URA313"/>
      <c r="URB313"/>
      <c r="URC313"/>
      <c r="URD313"/>
      <c r="URE313"/>
      <c r="URF313"/>
      <c r="URG313"/>
      <c r="URH313"/>
      <c r="URI313"/>
      <c r="URJ313"/>
      <c r="URK313"/>
      <c r="URL313"/>
      <c r="URM313"/>
      <c r="URN313"/>
      <c r="URO313"/>
      <c r="URP313"/>
      <c r="URQ313"/>
      <c r="URR313"/>
      <c r="URS313"/>
      <c r="URT313"/>
      <c r="URU313"/>
      <c r="URV313"/>
      <c r="URW313"/>
      <c r="URX313"/>
      <c r="URY313"/>
      <c r="URZ313"/>
      <c r="USA313"/>
      <c r="USB313"/>
      <c r="USC313"/>
      <c r="USD313"/>
      <c r="USE313"/>
      <c r="USF313"/>
      <c r="USG313"/>
      <c r="USH313"/>
      <c r="USI313"/>
      <c r="USJ313"/>
      <c r="USK313"/>
      <c r="USL313"/>
      <c r="USM313"/>
      <c r="USN313"/>
      <c r="USO313"/>
      <c r="USP313"/>
      <c r="USQ313"/>
      <c r="USR313"/>
      <c r="USS313"/>
      <c r="UST313"/>
      <c r="USU313"/>
      <c r="USV313"/>
      <c r="USW313"/>
      <c r="USX313"/>
      <c r="USY313"/>
      <c r="USZ313"/>
      <c r="UTA313"/>
      <c r="UTB313"/>
      <c r="UTC313"/>
      <c r="UTD313"/>
      <c r="UTE313"/>
      <c r="UTF313"/>
      <c r="UTG313"/>
      <c r="UTH313"/>
      <c r="UTI313"/>
      <c r="UTJ313"/>
      <c r="UTK313"/>
      <c r="UTL313"/>
      <c r="UTM313"/>
      <c r="UTN313"/>
      <c r="UTO313"/>
      <c r="UTP313"/>
      <c r="UTQ313"/>
      <c r="UTR313"/>
      <c r="UTS313"/>
      <c r="UTT313"/>
      <c r="UTU313"/>
      <c r="UTV313"/>
      <c r="UTW313"/>
      <c r="UTX313"/>
      <c r="UTY313"/>
      <c r="UTZ313"/>
      <c r="UUA313"/>
      <c r="UUB313"/>
      <c r="UUC313"/>
      <c r="UUD313"/>
      <c r="UUE313"/>
      <c r="UUF313"/>
      <c r="UUG313"/>
      <c r="UUH313"/>
      <c r="UUI313"/>
      <c r="UUJ313"/>
      <c r="UUK313"/>
      <c r="UUL313"/>
      <c r="UUM313"/>
      <c r="UUN313"/>
      <c r="UUO313"/>
      <c r="UUP313"/>
      <c r="UUQ313"/>
      <c r="UUR313"/>
      <c r="UUS313"/>
      <c r="UUT313"/>
      <c r="UUU313"/>
      <c r="UUV313"/>
      <c r="UUW313"/>
      <c r="UUX313"/>
      <c r="UUY313"/>
      <c r="UUZ313"/>
      <c r="UVA313"/>
      <c r="UVB313"/>
      <c r="UVC313"/>
      <c r="UVD313"/>
      <c r="UVE313"/>
      <c r="UVF313"/>
      <c r="UVG313"/>
      <c r="UVH313"/>
      <c r="UVI313"/>
      <c r="UVJ313"/>
      <c r="UVK313"/>
      <c r="UVL313"/>
      <c r="UVM313"/>
      <c r="UVN313"/>
      <c r="UVO313"/>
      <c r="UVP313"/>
      <c r="UVQ313"/>
      <c r="UVR313"/>
      <c r="UVS313"/>
      <c r="UVT313"/>
      <c r="UVU313"/>
      <c r="UVV313"/>
      <c r="UVW313"/>
      <c r="UVX313"/>
      <c r="UVY313"/>
      <c r="UVZ313"/>
      <c r="UWA313"/>
      <c r="UWB313"/>
      <c r="UWC313"/>
      <c r="UWD313"/>
      <c r="UWE313"/>
      <c r="UWF313"/>
      <c r="UWG313"/>
      <c r="UWH313"/>
      <c r="UWI313"/>
      <c r="UWJ313"/>
      <c r="UWK313"/>
      <c r="UWL313"/>
      <c r="UWM313"/>
      <c r="UWN313"/>
      <c r="UWO313"/>
      <c r="UWP313"/>
      <c r="UWQ313"/>
      <c r="UWR313"/>
      <c r="UWS313"/>
      <c r="UWT313"/>
      <c r="UWU313"/>
      <c r="UWV313"/>
      <c r="UWW313"/>
      <c r="UWX313"/>
      <c r="UWY313"/>
      <c r="UWZ313"/>
      <c r="UXA313"/>
      <c r="UXB313"/>
      <c r="UXC313"/>
      <c r="UXD313"/>
      <c r="UXE313"/>
      <c r="UXF313"/>
      <c r="UXG313"/>
      <c r="UXH313"/>
      <c r="UXI313"/>
      <c r="UXJ313"/>
      <c r="UXK313"/>
      <c r="UXL313"/>
      <c r="UXM313"/>
      <c r="UXN313"/>
      <c r="UXO313"/>
      <c r="UXP313"/>
      <c r="UXQ313"/>
      <c r="UXR313"/>
      <c r="UXS313"/>
      <c r="UXT313"/>
      <c r="UXU313"/>
      <c r="UXV313"/>
      <c r="UXW313"/>
      <c r="UXX313"/>
      <c r="UXY313"/>
      <c r="UXZ313"/>
      <c r="UYA313"/>
      <c r="UYB313"/>
      <c r="UYC313"/>
      <c r="UYD313"/>
      <c r="UYE313"/>
      <c r="UYF313"/>
      <c r="UYG313"/>
      <c r="UYH313"/>
      <c r="UYI313"/>
      <c r="UYJ313"/>
      <c r="UYK313"/>
      <c r="UYL313"/>
      <c r="UYM313"/>
      <c r="UYN313"/>
      <c r="UYO313"/>
      <c r="UYP313"/>
      <c r="UYQ313"/>
      <c r="UYR313"/>
      <c r="UYS313"/>
      <c r="UYT313"/>
      <c r="UYU313"/>
      <c r="UYV313"/>
      <c r="UYW313"/>
      <c r="UYX313"/>
      <c r="UYY313"/>
      <c r="UYZ313"/>
      <c r="UZA313"/>
      <c r="UZB313"/>
      <c r="UZC313"/>
      <c r="UZD313"/>
      <c r="UZE313"/>
      <c r="UZF313"/>
      <c r="UZG313"/>
      <c r="UZH313"/>
      <c r="UZI313"/>
      <c r="UZJ313"/>
      <c r="UZK313"/>
      <c r="UZL313"/>
      <c r="UZM313"/>
      <c r="UZN313"/>
      <c r="UZO313"/>
      <c r="UZP313"/>
      <c r="UZQ313"/>
      <c r="UZR313"/>
      <c r="UZS313"/>
      <c r="UZT313"/>
      <c r="UZU313"/>
      <c r="UZV313"/>
      <c r="UZW313"/>
      <c r="UZX313"/>
      <c r="UZY313"/>
      <c r="UZZ313"/>
      <c r="VAA313"/>
      <c r="VAB313"/>
      <c r="VAC313"/>
      <c r="VAD313"/>
      <c r="VAE313"/>
      <c r="VAF313"/>
      <c r="VAG313"/>
      <c r="VAH313"/>
      <c r="VAI313"/>
      <c r="VAJ313"/>
      <c r="VAK313"/>
      <c r="VAL313"/>
      <c r="VAM313"/>
      <c r="VAN313"/>
      <c r="VAO313"/>
      <c r="VAP313"/>
      <c r="VAQ313"/>
      <c r="VAR313"/>
      <c r="VAS313"/>
      <c r="VAT313"/>
      <c r="VAU313"/>
      <c r="VAV313"/>
      <c r="VAW313"/>
      <c r="VAX313"/>
      <c r="VAY313"/>
      <c r="VAZ313"/>
      <c r="VBA313"/>
      <c r="VBB313"/>
      <c r="VBC313"/>
      <c r="VBD313"/>
      <c r="VBE313"/>
      <c r="VBF313"/>
      <c r="VBG313"/>
      <c r="VBH313"/>
      <c r="VBI313"/>
      <c r="VBJ313"/>
      <c r="VBK313"/>
      <c r="VBL313"/>
      <c r="VBM313"/>
      <c r="VBN313"/>
      <c r="VBO313"/>
      <c r="VBP313"/>
      <c r="VBQ313"/>
      <c r="VBR313"/>
      <c r="VBS313"/>
      <c r="VBT313"/>
      <c r="VBU313"/>
      <c r="VBV313"/>
      <c r="VBW313"/>
      <c r="VBX313"/>
      <c r="VBY313"/>
      <c r="VBZ313"/>
      <c r="VCA313"/>
      <c r="VCB313"/>
      <c r="VCC313"/>
      <c r="VCD313"/>
      <c r="VCE313"/>
      <c r="VCF313"/>
      <c r="VCG313"/>
      <c r="VCH313"/>
      <c r="VCI313"/>
      <c r="VCJ313"/>
      <c r="VCK313"/>
      <c r="VCL313"/>
      <c r="VCM313"/>
      <c r="VCN313"/>
      <c r="VCO313"/>
      <c r="VCP313"/>
      <c r="VCQ313"/>
      <c r="VCR313"/>
      <c r="VCS313"/>
      <c r="VCT313"/>
      <c r="VCU313"/>
      <c r="VCV313"/>
      <c r="VCW313"/>
      <c r="VCX313"/>
      <c r="VCY313"/>
      <c r="VCZ313"/>
      <c r="VDA313"/>
      <c r="VDB313"/>
      <c r="VDC313"/>
      <c r="VDD313"/>
      <c r="VDE313"/>
      <c r="VDF313"/>
      <c r="VDG313"/>
      <c r="VDH313"/>
      <c r="VDI313"/>
      <c r="VDJ313"/>
      <c r="VDK313"/>
      <c r="VDL313"/>
      <c r="VDM313"/>
      <c r="VDN313"/>
      <c r="VDO313"/>
      <c r="VDP313"/>
      <c r="VDQ313"/>
      <c r="VDR313"/>
      <c r="VDS313"/>
      <c r="VDT313"/>
      <c r="VDU313"/>
      <c r="VDV313"/>
      <c r="VDW313"/>
      <c r="VDX313"/>
      <c r="VDY313"/>
      <c r="VDZ313"/>
      <c r="VEA313"/>
      <c r="VEB313"/>
      <c r="VEC313"/>
      <c r="VED313"/>
      <c r="VEE313"/>
      <c r="VEF313"/>
      <c r="VEG313"/>
      <c r="VEH313"/>
      <c r="VEI313"/>
      <c r="VEJ313"/>
      <c r="VEK313"/>
      <c r="VEL313"/>
      <c r="VEM313"/>
      <c r="VEN313"/>
      <c r="VEO313"/>
      <c r="VEP313"/>
      <c r="VEQ313"/>
      <c r="VER313"/>
      <c r="VES313"/>
      <c r="VET313"/>
      <c r="VEU313"/>
      <c r="VEV313"/>
      <c r="VEW313"/>
      <c r="VEX313"/>
      <c r="VEY313"/>
      <c r="VEZ313"/>
      <c r="VFA313"/>
      <c r="VFB313"/>
      <c r="VFC313"/>
      <c r="VFD313"/>
      <c r="VFE313"/>
      <c r="VFF313"/>
      <c r="VFG313"/>
      <c r="VFH313"/>
      <c r="VFI313"/>
      <c r="VFJ313"/>
      <c r="VFK313"/>
      <c r="VFL313"/>
      <c r="VFM313"/>
      <c r="VFN313"/>
      <c r="VFO313"/>
      <c r="VFP313"/>
      <c r="VFQ313"/>
      <c r="VFR313"/>
      <c r="VFS313"/>
      <c r="VFT313"/>
      <c r="VFU313"/>
      <c r="VFV313"/>
      <c r="VFW313"/>
      <c r="VFX313"/>
      <c r="VFY313"/>
      <c r="VFZ313"/>
      <c r="VGA313"/>
      <c r="VGB313"/>
      <c r="VGC313"/>
      <c r="VGD313"/>
      <c r="VGE313"/>
      <c r="VGF313"/>
      <c r="VGG313"/>
      <c r="VGH313"/>
      <c r="VGI313"/>
      <c r="VGJ313"/>
      <c r="VGK313"/>
      <c r="VGL313"/>
      <c r="VGM313"/>
      <c r="VGN313"/>
      <c r="VGO313"/>
      <c r="VGP313"/>
      <c r="VGQ313"/>
      <c r="VGR313"/>
      <c r="VGS313"/>
      <c r="VGT313"/>
      <c r="VGU313"/>
      <c r="VGV313"/>
      <c r="VGW313"/>
      <c r="VGX313"/>
      <c r="VGY313"/>
      <c r="VGZ313"/>
      <c r="VHA313"/>
      <c r="VHB313"/>
      <c r="VHC313"/>
      <c r="VHD313"/>
      <c r="VHE313"/>
      <c r="VHF313"/>
      <c r="VHG313"/>
      <c r="VHH313"/>
      <c r="VHI313"/>
      <c r="VHJ313"/>
      <c r="VHK313"/>
      <c r="VHL313"/>
      <c r="VHM313"/>
      <c r="VHN313"/>
      <c r="VHO313"/>
      <c r="VHP313"/>
      <c r="VHQ313"/>
      <c r="VHR313"/>
      <c r="VHS313"/>
      <c r="VHT313"/>
      <c r="VHU313"/>
      <c r="VHV313"/>
      <c r="VHW313"/>
      <c r="VHX313"/>
      <c r="VHY313"/>
      <c r="VHZ313"/>
      <c r="VIA313"/>
      <c r="VIB313"/>
      <c r="VIC313"/>
      <c r="VID313"/>
      <c r="VIE313"/>
      <c r="VIF313"/>
      <c r="VIG313"/>
      <c r="VIH313"/>
      <c r="VII313"/>
      <c r="VIJ313"/>
      <c r="VIK313"/>
      <c r="VIL313"/>
      <c r="VIM313"/>
      <c r="VIN313"/>
      <c r="VIO313"/>
      <c r="VIP313"/>
      <c r="VIQ313"/>
      <c r="VIR313"/>
      <c r="VIS313"/>
      <c r="VIT313"/>
      <c r="VIU313"/>
      <c r="VIV313"/>
      <c r="VIW313"/>
      <c r="VIX313"/>
      <c r="VIY313"/>
      <c r="VIZ313"/>
      <c r="VJA313"/>
      <c r="VJB313"/>
      <c r="VJC313"/>
      <c r="VJD313"/>
      <c r="VJE313"/>
      <c r="VJF313"/>
      <c r="VJG313"/>
      <c r="VJH313"/>
      <c r="VJI313"/>
      <c r="VJJ313"/>
      <c r="VJK313"/>
      <c r="VJL313"/>
      <c r="VJM313"/>
      <c r="VJN313"/>
      <c r="VJO313"/>
      <c r="VJP313"/>
      <c r="VJQ313"/>
      <c r="VJR313"/>
      <c r="VJS313"/>
      <c r="VJT313"/>
      <c r="VJU313"/>
      <c r="VJV313"/>
      <c r="VJW313"/>
      <c r="VJX313"/>
      <c r="VJY313"/>
      <c r="VJZ313"/>
      <c r="VKA313"/>
      <c r="VKB313"/>
      <c r="VKC313"/>
      <c r="VKD313"/>
      <c r="VKE313"/>
      <c r="VKF313"/>
      <c r="VKG313"/>
      <c r="VKH313"/>
      <c r="VKI313"/>
      <c r="VKJ313"/>
      <c r="VKK313"/>
      <c r="VKL313"/>
      <c r="VKM313"/>
      <c r="VKN313"/>
      <c r="VKO313"/>
      <c r="VKP313"/>
      <c r="VKQ313"/>
      <c r="VKR313"/>
      <c r="VKS313"/>
      <c r="VKT313"/>
      <c r="VKU313"/>
      <c r="VKV313"/>
      <c r="VKW313"/>
      <c r="VKX313"/>
      <c r="VKY313"/>
      <c r="VKZ313"/>
      <c r="VLA313"/>
      <c r="VLB313"/>
      <c r="VLC313"/>
      <c r="VLD313"/>
      <c r="VLE313"/>
      <c r="VLF313"/>
      <c r="VLG313"/>
      <c r="VLH313"/>
      <c r="VLI313"/>
      <c r="VLJ313"/>
      <c r="VLK313"/>
      <c r="VLL313"/>
      <c r="VLM313"/>
      <c r="VLN313"/>
      <c r="VLO313"/>
      <c r="VLP313"/>
      <c r="VLQ313"/>
      <c r="VLR313"/>
      <c r="VLS313"/>
      <c r="VLT313"/>
      <c r="VLU313"/>
      <c r="VLV313"/>
      <c r="VLW313"/>
      <c r="VLX313"/>
      <c r="VLY313"/>
      <c r="VLZ313"/>
      <c r="VMA313"/>
      <c r="VMB313"/>
      <c r="VMC313"/>
      <c r="VMD313"/>
      <c r="VME313"/>
      <c r="VMF313"/>
      <c r="VMG313"/>
      <c r="VMH313"/>
      <c r="VMI313"/>
      <c r="VMJ313"/>
      <c r="VMK313"/>
      <c r="VML313"/>
      <c r="VMM313"/>
      <c r="VMN313"/>
      <c r="VMO313"/>
      <c r="VMP313"/>
      <c r="VMQ313"/>
      <c r="VMR313"/>
      <c r="VMS313"/>
      <c r="VMT313"/>
      <c r="VMU313"/>
      <c r="VMV313"/>
      <c r="VMW313"/>
      <c r="VMX313"/>
      <c r="VMY313"/>
      <c r="VMZ313"/>
      <c r="VNA313"/>
      <c r="VNB313"/>
      <c r="VNC313"/>
      <c r="VND313"/>
      <c r="VNE313"/>
      <c r="VNF313"/>
      <c r="VNG313"/>
      <c r="VNH313"/>
      <c r="VNI313"/>
      <c r="VNJ313"/>
      <c r="VNK313"/>
      <c r="VNL313"/>
      <c r="VNM313"/>
      <c r="VNN313"/>
      <c r="VNO313"/>
      <c r="VNP313"/>
      <c r="VNQ313"/>
      <c r="VNR313"/>
      <c r="VNS313"/>
      <c r="VNT313"/>
      <c r="VNU313"/>
      <c r="VNV313"/>
      <c r="VNW313"/>
      <c r="VNX313"/>
      <c r="VNY313"/>
      <c r="VNZ313"/>
      <c r="VOA313"/>
      <c r="VOB313"/>
      <c r="VOC313"/>
      <c r="VOD313"/>
      <c r="VOE313"/>
      <c r="VOF313"/>
      <c r="VOG313"/>
      <c r="VOH313"/>
      <c r="VOI313"/>
      <c r="VOJ313"/>
      <c r="VOK313"/>
      <c r="VOL313"/>
      <c r="VOM313"/>
      <c r="VON313"/>
      <c r="VOO313"/>
      <c r="VOP313"/>
      <c r="VOQ313"/>
      <c r="VOR313"/>
      <c r="VOS313"/>
      <c r="VOT313"/>
      <c r="VOU313"/>
      <c r="VOV313"/>
      <c r="VOW313"/>
      <c r="VOX313"/>
      <c r="VOY313"/>
      <c r="VOZ313"/>
      <c r="VPA313"/>
      <c r="VPB313"/>
      <c r="VPC313"/>
      <c r="VPD313"/>
      <c r="VPE313"/>
      <c r="VPF313"/>
      <c r="VPG313"/>
      <c r="VPH313"/>
      <c r="VPI313"/>
      <c r="VPJ313"/>
      <c r="VPK313"/>
      <c r="VPL313"/>
      <c r="VPM313"/>
      <c r="VPN313"/>
      <c r="VPO313"/>
      <c r="VPP313"/>
      <c r="VPQ313"/>
      <c r="VPR313"/>
      <c r="VPS313"/>
      <c r="VPT313"/>
      <c r="VPU313"/>
      <c r="VPV313"/>
      <c r="VPW313"/>
      <c r="VPX313"/>
      <c r="VPY313"/>
      <c r="VPZ313"/>
      <c r="VQA313"/>
      <c r="VQB313"/>
      <c r="VQC313"/>
      <c r="VQD313"/>
      <c r="VQE313"/>
      <c r="VQF313"/>
      <c r="VQG313"/>
      <c r="VQH313"/>
      <c r="VQI313"/>
      <c r="VQJ313"/>
      <c r="VQK313"/>
      <c r="VQL313"/>
      <c r="VQM313"/>
      <c r="VQN313"/>
      <c r="VQO313"/>
      <c r="VQP313"/>
      <c r="VQQ313"/>
      <c r="VQR313"/>
      <c r="VQS313"/>
      <c r="VQT313"/>
      <c r="VQU313"/>
      <c r="VQV313"/>
      <c r="VQW313"/>
      <c r="VQX313"/>
      <c r="VQY313"/>
      <c r="VQZ313"/>
      <c r="VRA313"/>
      <c r="VRB313"/>
      <c r="VRC313"/>
      <c r="VRD313"/>
      <c r="VRE313"/>
      <c r="VRF313"/>
      <c r="VRG313"/>
      <c r="VRH313"/>
      <c r="VRI313"/>
      <c r="VRJ313"/>
      <c r="VRK313"/>
      <c r="VRL313"/>
      <c r="VRM313"/>
      <c r="VRN313"/>
      <c r="VRO313"/>
      <c r="VRP313"/>
      <c r="VRQ313"/>
      <c r="VRR313"/>
      <c r="VRS313"/>
      <c r="VRT313"/>
      <c r="VRU313"/>
      <c r="VRV313"/>
      <c r="VRW313"/>
      <c r="VRX313"/>
      <c r="VRY313"/>
      <c r="VRZ313"/>
      <c r="VSA313"/>
      <c r="VSB313"/>
      <c r="VSC313"/>
      <c r="VSD313"/>
      <c r="VSE313"/>
      <c r="VSF313"/>
      <c r="VSG313"/>
      <c r="VSH313"/>
      <c r="VSI313"/>
      <c r="VSJ313"/>
      <c r="VSK313"/>
      <c r="VSL313"/>
      <c r="VSM313"/>
      <c r="VSN313"/>
      <c r="VSO313"/>
      <c r="VSP313"/>
      <c r="VSQ313"/>
      <c r="VSR313"/>
      <c r="VSS313"/>
      <c r="VST313"/>
      <c r="VSU313"/>
      <c r="VSV313"/>
      <c r="VSW313"/>
      <c r="VSX313"/>
      <c r="VSY313"/>
      <c r="VSZ313"/>
      <c r="VTA313"/>
      <c r="VTB313"/>
      <c r="VTC313"/>
      <c r="VTD313"/>
      <c r="VTE313"/>
      <c r="VTF313"/>
      <c r="VTG313"/>
      <c r="VTH313"/>
      <c r="VTI313"/>
      <c r="VTJ313"/>
      <c r="VTK313"/>
      <c r="VTL313"/>
      <c r="VTM313"/>
      <c r="VTN313"/>
      <c r="VTO313"/>
      <c r="VTP313"/>
      <c r="VTQ313"/>
      <c r="VTR313"/>
      <c r="VTS313"/>
      <c r="VTT313"/>
      <c r="VTU313"/>
      <c r="VTV313"/>
      <c r="VTW313"/>
      <c r="VTX313"/>
      <c r="VTY313"/>
      <c r="VTZ313"/>
      <c r="VUA313"/>
      <c r="VUB313"/>
      <c r="VUC313"/>
      <c r="VUD313"/>
      <c r="VUE313"/>
      <c r="VUF313"/>
      <c r="VUG313"/>
      <c r="VUH313"/>
      <c r="VUI313"/>
      <c r="VUJ313"/>
      <c r="VUK313"/>
      <c r="VUL313"/>
      <c r="VUM313"/>
      <c r="VUN313"/>
      <c r="VUO313"/>
      <c r="VUP313"/>
      <c r="VUQ313"/>
      <c r="VUR313"/>
      <c r="VUS313"/>
      <c r="VUT313"/>
      <c r="VUU313"/>
      <c r="VUV313"/>
      <c r="VUW313"/>
      <c r="VUX313"/>
      <c r="VUY313"/>
      <c r="VUZ313"/>
      <c r="VVA313"/>
      <c r="VVB313"/>
      <c r="VVC313"/>
      <c r="VVD313"/>
      <c r="VVE313"/>
      <c r="VVF313"/>
      <c r="VVG313"/>
      <c r="VVH313"/>
      <c r="VVI313"/>
      <c r="VVJ313"/>
      <c r="VVK313"/>
      <c r="VVL313"/>
      <c r="VVM313"/>
      <c r="VVN313"/>
      <c r="VVO313"/>
      <c r="VVP313"/>
      <c r="VVQ313"/>
      <c r="VVR313"/>
      <c r="VVS313"/>
      <c r="VVT313"/>
      <c r="VVU313"/>
      <c r="VVV313"/>
      <c r="VVW313"/>
      <c r="VVX313"/>
      <c r="VVY313"/>
      <c r="VVZ313"/>
      <c r="VWA313"/>
      <c r="VWB313"/>
      <c r="VWC313"/>
      <c r="VWD313"/>
      <c r="VWE313"/>
      <c r="VWF313"/>
      <c r="VWG313"/>
      <c r="VWH313"/>
      <c r="VWI313"/>
      <c r="VWJ313"/>
      <c r="VWK313"/>
      <c r="VWL313"/>
      <c r="VWM313"/>
      <c r="VWN313"/>
      <c r="VWO313"/>
      <c r="VWP313"/>
      <c r="VWQ313"/>
      <c r="VWR313"/>
      <c r="VWS313"/>
      <c r="VWT313"/>
      <c r="VWU313"/>
      <c r="VWV313"/>
      <c r="VWW313"/>
      <c r="VWX313"/>
      <c r="VWY313"/>
      <c r="VWZ313"/>
      <c r="VXA313"/>
      <c r="VXB313"/>
      <c r="VXC313"/>
      <c r="VXD313"/>
      <c r="VXE313"/>
      <c r="VXF313"/>
      <c r="VXG313"/>
      <c r="VXH313"/>
      <c r="VXI313"/>
      <c r="VXJ313"/>
      <c r="VXK313"/>
      <c r="VXL313"/>
      <c r="VXM313"/>
      <c r="VXN313"/>
      <c r="VXO313"/>
      <c r="VXP313"/>
      <c r="VXQ313"/>
      <c r="VXR313"/>
      <c r="VXS313"/>
      <c r="VXT313"/>
      <c r="VXU313"/>
      <c r="VXV313"/>
      <c r="VXW313"/>
      <c r="VXX313"/>
      <c r="VXY313"/>
      <c r="VXZ313"/>
      <c r="VYA313"/>
      <c r="VYB313"/>
      <c r="VYC313"/>
      <c r="VYD313"/>
      <c r="VYE313"/>
      <c r="VYF313"/>
      <c r="VYG313"/>
      <c r="VYH313"/>
      <c r="VYI313"/>
      <c r="VYJ313"/>
      <c r="VYK313"/>
      <c r="VYL313"/>
      <c r="VYM313"/>
      <c r="VYN313"/>
      <c r="VYO313"/>
      <c r="VYP313"/>
      <c r="VYQ313"/>
      <c r="VYR313"/>
      <c r="VYS313"/>
      <c r="VYT313"/>
      <c r="VYU313"/>
      <c r="VYV313"/>
      <c r="VYW313"/>
      <c r="VYX313"/>
      <c r="VYY313"/>
      <c r="VYZ313"/>
      <c r="VZA313"/>
      <c r="VZB313"/>
      <c r="VZC313"/>
      <c r="VZD313"/>
      <c r="VZE313"/>
      <c r="VZF313"/>
      <c r="VZG313"/>
      <c r="VZH313"/>
      <c r="VZI313"/>
      <c r="VZJ313"/>
      <c r="VZK313"/>
      <c r="VZL313"/>
      <c r="VZM313"/>
      <c r="VZN313"/>
      <c r="VZO313"/>
      <c r="VZP313"/>
      <c r="VZQ313"/>
      <c r="VZR313"/>
      <c r="VZS313"/>
      <c r="VZT313"/>
      <c r="VZU313"/>
      <c r="VZV313"/>
      <c r="VZW313"/>
      <c r="VZX313"/>
      <c r="VZY313"/>
      <c r="VZZ313"/>
      <c r="WAA313"/>
      <c r="WAB313"/>
      <c r="WAC313"/>
      <c r="WAD313"/>
      <c r="WAE313"/>
      <c r="WAF313"/>
      <c r="WAG313"/>
      <c r="WAH313"/>
      <c r="WAI313"/>
      <c r="WAJ313"/>
      <c r="WAK313"/>
      <c r="WAL313"/>
      <c r="WAM313"/>
      <c r="WAN313"/>
      <c r="WAO313"/>
      <c r="WAP313"/>
      <c r="WAQ313"/>
      <c r="WAR313"/>
      <c r="WAS313"/>
      <c r="WAT313"/>
      <c r="WAU313"/>
      <c r="WAV313"/>
      <c r="WAW313"/>
      <c r="WAX313"/>
      <c r="WAY313"/>
      <c r="WAZ313"/>
      <c r="WBA313"/>
      <c r="WBB313"/>
      <c r="WBC313"/>
      <c r="WBD313"/>
      <c r="WBE313"/>
      <c r="WBF313"/>
      <c r="WBG313"/>
      <c r="WBH313"/>
      <c r="WBI313"/>
      <c r="WBJ313"/>
      <c r="WBK313"/>
      <c r="WBL313"/>
      <c r="WBM313"/>
      <c r="WBN313"/>
      <c r="WBO313"/>
      <c r="WBP313"/>
      <c r="WBQ313"/>
      <c r="WBR313"/>
      <c r="WBS313"/>
      <c r="WBT313"/>
      <c r="WBU313"/>
      <c r="WBV313"/>
      <c r="WBW313"/>
      <c r="WBX313"/>
      <c r="WBY313"/>
      <c r="WBZ313"/>
      <c r="WCA313"/>
      <c r="WCB313"/>
      <c r="WCC313"/>
      <c r="WCD313"/>
      <c r="WCE313"/>
      <c r="WCF313"/>
      <c r="WCG313"/>
      <c r="WCH313"/>
      <c r="WCI313"/>
      <c r="WCJ313"/>
      <c r="WCK313"/>
      <c r="WCL313"/>
      <c r="WCM313"/>
      <c r="WCN313"/>
      <c r="WCO313"/>
      <c r="WCP313"/>
      <c r="WCQ313"/>
      <c r="WCR313"/>
      <c r="WCS313"/>
      <c r="WCT313"/>
      <c r="WCU313"/>
      <c r="WCV313"/>
      <c r="WCW313"/>
      <c r="WCX313"/>
      <c r="WCY313"/>
      <c r="WCZ313"/>
      <c r="WDA313"/>
      <c r="WDB313"/>
      <c r="WDC313"/>
      <c r="WDD313"/>
      <c r="WDE313"/>
      <c r="WDF313"/>
      <c r="WDG313"/>
      <c r="WDH313"/>
      <c r="WDI313"/>
      <c r="WDJ313"/>
      <c r="WDK313"/>
      <c r="WDL313"/>
      <c r="WDM313"/>
      <c r="WDN313"/>
      <c r="WDO313"/>
      <c r="WDP313"/>
      <c r="WDQ313"/>
      <c r="WDR313"/>
      <c r="WDS313"/>
      <c r="WDT313"/>
      <c r="WDU313"/>
      <c r="WDV313"/>
      <c r="WDW313"/>
      <c r="WDX313"/>
      <c r="WDY313"/>
      <c r="WDZ313"/>
      <c r="WEA313"/>
      <c r="WEB313"/>
      <c r="WEC313"/>
      <c r="WED313"/>
      <c r="WEE313"/>
      <c r="WEF313"/>
      <c r="WEG313"/>
      <c r="WEH313"/>
      <c r="WEI313"/>
      <c r="WEJ313"/>
      <c r="WEK313"/>
      <c r="WEL313"/>
      <c r="WEM313"/>
      <c r="WEN313"/>
      <c r="WEO313"/>
      <c r="WEP313"/>
      <c r="WEQ313"/>
      <c r="WER313"/>
      <c r="WES313"/>
      <c r="WET313"/>
      <c r="WEU313"/>
      <c r="WEV313"/>
      <c r="WEW313"/>
      <c r="WEX313"/>
      <c r="WEY313"/>
      <c r="WEZ313"/>
      <c r="WFA313"/>
      <c r="WFB313"/>
      <c r="WFC313"/>
      <c r="WFD313"/>
      <c r="WFE313"/>
      <c r="WFF313"/>
      <c r="WFG313"/>
      <c r="WFH313"/>
      <c r="WFI313"/>
      <c r="WFJ313"/>
      <c r="WFK313"/>
      <c r="WFL313"/>
      <c r="WFM313"/>
      <c r="WFN313"/>
      <c r="WFO313"/>
      <c r="WFP313"/>
      <c r="WFQ313"/>
      <c r="WFR313"/>
      <c r="WFS313"/>
      <c r="WFT313"/>
      <c r="WFU313"/>
      <c r="WFV313"/>
      <c r="WFW313"/>
      <c r="WFX313"/>
      <c r="WFY313"/>
      <c r="WFZ313"/>
      <c r="WGA313"/>
      <c r="WGB313"/>
      <c r="WGC313"/>
      <c r="WGD313"/>
      <c r="WGE313"/>
      <c r="WGF313"/>
      <c r="WGG313"/>
      <c r="WGH313"/>
      <c r="WGI313"/>
      <c r="WGJ313"/>
      <c r="WGK313"/>
      <c r="WGL313"/>
      <c r="WGM313"/>
      <c r="WGN313"/>
      <c r="WGO313"/>
      <c r="WGP313"/>
      <c r="WGQ313"/>
      <c r="WGR313"/>
      <c r="WGS313"/>
      <c r="WGT313"/>
      <c r="WGU313"/>
      <c r="WGV313"/>
      <c r="WGW313"/>
      <c r="WGX313"/>
      <c r="WGY313"/>
      <c r="WGZ313"/>
      <c r="WHA313"/>
      <c r="WHB313"/>
      <c r="WHC313"/>
      <c r="WHD313"/>
      <c r="WHE313"/>
      <c r="WHF313"/>
      <c r="WHG313"/>
      <c r="WHH313"/>
      <c r="WHI313"/>
      <c r="WHJ313"/>
      <c r="WHK313"/>
      <c r="WHL313"/>
      <c r="WHM313"/>
      <c r="WHN313"/>
      <c r="WHO313"/>
      <c r="WHP313"/>
      <c r="WHQ313"/>
      <c r="WHR313"/>
      <c r="WHS313"/>
      <c r="WHT313"/>
      <c r="WHU313"/>
      <c r="WHV313"/>
      <c r="WHW313"/>
      <c r="WHX313"/>
      <c r="WHY313"/>
      <c r="WHZ313"/>
      <c r="WIA313"/>
      <c r="WIB313"/>
      <c r="WIC313"/>
      <c r="WID313"/>
      <c r="WIE313"/>
      <c r="WIF313"/>
      <c r="WIG313"/>
      <c r="WIH313"/>
      <c r="WII313"/>
      <c r="WIJ313"/>
      <c r="WIK313"/>
      <c r="WIL313"/>
      <c r="WIM313"/>
      <c r="WIN313"/>
      <c r="WIO313"/>
      <c r="WIP313"/>
      <c r="WIQ313"/>
      <c r="WIR313"/>
      <c r="WIS313"/>
      <c r="WIT313"/>
      <c r="WIU313"/>
      <c r="WIV313"/>
      <c r="WIW313"/>
      <c r="WIX313"/>
      <c r="WIY313"/>
      <c r="WIZ313"/>
      <c r="WJA313"/>
      <c r="WJB313"/>
      <c r="WJC313"/>
      <c r="WJD313"/>
      <c r="WJE313"/>
      <c r="WJF313"/>
      <c r="WJG313"/>
      <c r="WJH313"/>
      <c r="WJI313"/>
      <c r="WJJ313"/>
      <c r="WJK313"/>
      <c r="WJL313"/>
      <c r="WJM313"/>
      <c r="WJN313"/>
      <c r="WJO313"/>
      <c r="WJP313"/>
      <c r="WJQ313"/>
      <c r="WJR313"/>
      <c r="WJS313"/>
      <c r="WJT313"/>
      <c r="WJU313"/>
      <c r="WJV313"/>
      <c r="WJW313"/>
      <c r="WJX313"/>
      <c r="WJY313"/>
      <c r="WJZ313"/>
      <c r="WKA313"/>
      <c r="WKB313"/>
      <c r="WKC313"/>
      <c r="WKD313"/>
      <c r="WKE313"/>
      <c r="WKF313"/>
      <c r="WKG313"/>
      <c r="WKH313"/>
      <c r="WKI313"/>
      <c r="WKJ313"/>
      <c r="WKK313"/>
      <c r="WKL313"/>
      <c r="WKM313"/>
      <c r="WKN313"/>
      <c r="WKO313"/>
      <c r="WKP313"/>
      <c r="WKQ313"/>
      <c r="WKR313"/>
      <c r="WKS313"/>
      <c r="WKT313"/>
      <c r="WKU313"/>
      <c r="WKV313"/>
      <c r="WKW313"/>
      <c r="WKX313"/>
      <c r="WKY313"/>
      <c r="WKZ313"/>
      <c r="WLA313"/>
      <c r="WLB313"/>
      <c r="WLC313"/>
      <c r="WLD313"/>
      <c r="WLE313"/>
      <c r="WLF313"/>
      <c r="WLG313"/>
      <c r="WLH313"/>
      <c r="WLI313"/>
      <c r="WLJ313"/>
      <c r="WLK313"/>
      <c r="WLL313"/>
      <c r="WLM313"/>
      <c r="WLN313"/>
      <c r="WLO313"/>
      <c r="WLP313"/>
      <c r="WLQ313"/>
      <c r="WLR313"/>
      <c r="WLS313"/>
      <c r="WLT313"/>
      <c r="WLU313"/>
      <c r="WLV313"/>
      <c r="WLW313"/>
      <c r="WLX313"/>
      <c r="WLY313"/>
      <c r="WLZ313"/>
      <c r="WMA313"/>
      <c r="WMB313"/>
      <c r="WMC313"/>
      <c r="WMD313"/>
      <c r="WME313"/>
      <c r="WMF313"/>
      <c r="WMG313"/>
      <c r="WMH313"/>
      <c r="WMI313"/>
      <c r="WMJ313"/>
      <c r="WMK313"/>
      <c r="WML313"/>
      <c r="WMM313"/>
      <c r="WMN313"/>
      <c r="WMO313"/>
      <c r="WMP313"/>
      <c r="WMQ313"/>
      <c r="WMR313"/>
      <c r="WMS313"/>
      <c r="WMT313"/>
      <c r="WMU313"/>
      <c r="WMV313"/>
      <c r="WMW313"/>
      <c r="WMX313"/>
      <c r="WMY313"/>
      <c r="WMZ313"/>
      <c r="WNA313"/>
      <c r="WNB313"/>
      <c r="WNC313"/>
      <c r="WND313"/>
      <c r="WNE313"/>
      <c r="WNF313"/>
      <c r="WNG313"/>
      <c r="WNH313"/>
      <c r="WNI313"/>
      <c r="WNJ313"/>
      <c r="WNK313"/>
      <c r="WNL313"/>
      <c r="WNM313"/>
      <c r="WNN313"/>
      <c r="WNO313"/>
      <c r="WNP313"/>
      <c r="WNQ313"/>
      <c r="WNR313"/>
      <c r="WNS313"/>
      <c r="WNT313"/>
      <c r="WNU313"/>
      <c r="WNV313"/>
      <c r="WNW313"/>
      <c r="WNX313"/>
      <c r="WNY313"/>
      <c r="WNZ313"/>
      <c r="WOA313"/>
      <c r="WOB313"/>
      <c r="WOC313"/>
      <c r="WOD313"/>
      <c r="WOE313"/>
      <c r="WOF313"/>
      <c r="WOG313"/>
      <c r="WOH313"/>
      <c r="WOI313"/>
      <c r="WOJ313"/>
      <c r="WOK313"/>
      <c r="WOL313"/>
      <c r="WOM313"/>
      <c r="WON313"/>
      <c r="WOO313"/>
      <c r="WOP313"/>
      <c r="WOQ313"/>
      <c r="WOR313"/>
      <c r="WOS313"/>
      <c r="WOT313"/>
      <c r="WOU313"/>
      <c r="WOV313"/>
      <c r="WOW313"/>
      <c r="WOX313"/>
      <c r="WOY313"/>
      <c r="WOZ313"/>
      <c r="WPA313"/>
      <c r="WPB313"/>
      <c r="WPC313"/>
      <c r="WPD313"/>
      <c r="WPE313"/>
      <c r="WPF313"/>
      <c r="WPG313"/>
      <c r="WPH313"/>
      <c r="WPI313"/>
      <c r="WPJ313"/>
      <c r="WPK313"/>
      <c r="WPL313"/>
      <c r="WPM313"/>
      <c r="WPN313"/>
      <c r="WPO313"/>
      <c r="WPP313"/>
      <c r="WPQ313"/>
      <c r="WPR313"/>
      <c r="WPS313"/>
      <c r="WPT313"/>
      <c r="WPU313"/>
      <c r="WPV313"/>
      <c r="WPW313"/>
      <c r="WPX313"/>
      <c r="WPY313"/>
      <c r="WPZ313"/>
      <c r="WQA313"/>
      <c r="WQB313"/>
      <c r="WQC313"/>
      <c r="WQD313"/>
      <c r="WQE313"/>
      <c r="WQF313"/>
      <c r="WQG313"/>
      <c r="WQH313"/>
      <c r="WQI313"/>
      <c r="WQJ313"/>
      <c r="WQK313"/>
      <c r="WQL313"/>
      <c r="WQM313"/>
      <c r="WQN313"/>
      <c r="WQO313"/>
      <c r="WQP313"/>
      <c r="WQQ313"/>
      <c r="WQR313"/>
      <c r="WQS313"/>
      <c r="WQT313"/>
      <c r="WQU313"/>
      <c r="WQV313"/>
      <c r="WQW313"/>
      <c r="WQX313"/>
      <c r="WQY313"/>
      <c r="WQZ313"/>
      <c r="WRA313"/>
      <c r="WRB313"/>
      <c r="WRC313"/>
      <c r="WRD313"/>
      <c r="WRE313"/>
      <c r="WRF313"/>
      <c r="WRG313"/>
      <c r="WRH313"/>
      <c r="WRI313"/>
      <c r="WRJ313"/>
      <c r="WRK313"/>
      <c r="WRL313"/>
      <c r="WRM313"/>
      <c r="WRN313"/>
      <c r="WRO313"/>
      <c r="WRP313"/>
      <c r="WRQ313"/>
      <c r="WRR313"/>
      <c r="WRS313"/>
      <c r="WRT313"/>
      <c r="WRU313"/>
      <c r="WRV313"/>
      <c r="WRW313"/>
      <c r="WRX313"/>
      <c r="WRY313"/>
      <c r="WRZ313"/>
      <c r="WSA313"/>
      <c r="WSB313"/>
      <c r="WSC313"/>
      <c r="WSD313"/>
      <c r="WSE313"/>
      <c r="WSF313"/>
      <c r="WSG313"/>
      <c r="WSH313"/>
      <c r="WSI313"/>
      <c r="WSJ313"/>
      <c r="WSK313"/>
      <c r="WSL313"/>
      <c r="WSM313"/>
      <c r="WSN313"/>
      <c r="WSO313"/>
      <c r="WSP313"/>
      <c r="WSQ313"/>
      <c r="WSR313"/>
      <c r="WSS313"/>
      <c r="WST313"/>
      <c r="WSU313"/>
      <c r="WSV313"/>
      <c r="WSW313"/>
      <c r="WSX313"/>
      <c r="WSY313"/>
      <c r="WSZ313"/>
      <c r="WTA313"/>
      <c r="WTB313"/>
      <c r="WTC313"/>
      <c r="WTD313"/>
      <c r="WTE313"/>
      <c r="WTF313"/>
      <c r="WTG313"/>
      <c r="WTH313"/>
      <c r="WTI313"/>
      <c r="WTJ313"/>
      <c r="WTK313"/>
      <c r="WTL313"/>
      <c r="WTM313"/>
      <c r="WTN313"/>
      <c r="WTO313"/>
      <c r="WTP313"/>
      <c r="WTQ313"/>
      <c r="WTR313"/>
      <c r="WTS313"/>
      <c r="WTT313"/>
      <c r="WTU313"/>
      <c r="WTV313"/>
      <c r="WTW313"/>
      <c r="WTX313"/>
      <c r="WTY313"/>
      <c r="WTZ313"/>
      <c r="WUA313"/>
      <c r="WUB313"/>
      <c r="WUC313"/>
      <c r="WUD313"/>
      <c r="WUE313"/>
      <c r="WUF313"/>
      <c r="WUG313"/>
      <c r="WUH313"/>
      <c r="WUI313"/>
      <c r="WUJ313"/>
      <c r="WUK313"/>
      <c r="WUL313"/>
      <c r="WUM313"/>
      <c r="WUN313"/>
      <c r="WUO313"/>
      <c r="WUP313"/>
      <c r="WUQ313"/>
      <c r="WUR313"/>
      <c r="WUS313"/>
      <c r="WUT313"/>
      <c r="WUU313"/>
      <c r="WUV313"/>
      <c r="WUW313"/>
      <c r="WUX313"/>
      <c r="WUY313"/>
      <c r="WUZ313"/>
      <c r="WVA313"/>
      <c r="WVB313"/>
      <c r="WVC313"/>
      <c r="WVD313"/>
      <c r="WVE313"/>
      <c r="WVF313"/>
      <c r="WVG313"/>
      <c r="WVH313"/>
      <c r="WVI313"/>
      <c r="WVJ313"/>
      <c r="WVK313"/>
      <c r="WVL313"/>
      <c r="WVM313"/>
      <c r="WVN313"/>
      <c r="WVO313"/>
      <c r="WVP313"/>
      <c r="WVQ313"/>
      <c r="WVR313"/>
      <c r="WVS313"/>
      <c r="WVT313"/>
      <c r="WVU313"/>
      <c r="WVV313"/>
      <c r="WVW313"/>
      <c r="WVX313"/>
      <c r="WVY313"/>
      <c r="WVZ313"/>
      <c r="WWA313"/>
      <c r="WWB313"/>
      <c r="WWC313"/>
      <c r="WWD313"/>
      <c r="WWE313"/>
      <c r="WWF313"/>
      <c r="WWG313"/>
      <c r="WWH313"/>
      <c r="WWI313"/>
      <c r="WWJ313"/>
      <c r="WWK313"/>
      <c r="WWL313"/>
      <c r="WWM313"/>
      <c r="WWN313"/>
      <c r="WWO313"/>
      <c r="WWP313"/>
      <c r="WWQ313"/>
      <c r="WWR313"/>
      <c r="WWS313"/>
      <c r="WWT313"/>
      <c r="WWU313"/>
      <c r="WWV313"/>
      <c r="WWW313"/>
      <c r="WWX313"/>
      <c r="WWY313"/>
      <c r="WWZ313"/>
      <c r="WXA313"/>
      <c r="WXB313"/>
      <c r="WXC313"/>
      <c r="WXD313"/>
      <c r="WXE313"/>
      <c r="WXF313"/>
      <c r="WXG313"/>
      <c r="WXH313"/>
      <c r="WXI313"/>
      <c r="WXJ313"/>
      <c r="WXK313"/>
      <c r="WXL313"/>
      <c r="WXM313"/>
      <c r="WXN313"/>
      <c r="WXO313"/>
      <c r="WXP313"/>
      <c r="WXQ313"/>
      <c r="WXR313"/>
      <c r="WXS313"/>
      <c r="WXT313"/>
      <c r="WXU313"/>
      <c r="WXV313"/>
      <c r="WXW313"/>
      <c r="WXX313"/>
      <c r="WXY313"/>
      <c r="WXZ313"/>
      <c r="WYA313"/>
      <c r="WYB313"/>
      <c r="WYC313"/>
      <c r="WYD313"/>
      <c r="WYE313"/>
      <c r="WYF313"/>
      <c r="WYG313"/>
      <c r="WYH313"/>
      <c r="WYI313"/>
      <c r="WYJ313"/>
      <c r="WYK313"/>
      <c r="WYL313"/>
      <c r="WYM313"/>
      <c r="WYN313"/>
      <c r="WYO313"/>
      <c r="WYP313"/>
      <c r="WYQ313"/>
      <c r="WYR313"/>
      <c r="WYS313"/>
      <c r="WYT313"/>
      <c r="WYU313"/>
      <c r="WYV313"/>
      <c r="WYW313"/>
      <c r="WYX313"/>
      <c r="WYY313"/>
      <c r="WYZ313"/>
      <c r="WZA313"/>
      <c r="WZB313"/>
      <c r="WZC313"/>
      <c r="WZD313"/>
      <c r="WZE313"/>
      <c r="WZF313"/>
      <c r="WZG313"/>
      <c r="WZH313"/>
      <c r="WZI313"/>
      <c r="WZJ313"/>
      <c r="WZK313"/>
      <c r="WZL313"/>
      <c r="WZM313"/>
      <c r="WZN313"/>
      <c r="WZO313"/>
      <c r="WZP313"/>
      <c r="WZQ313"/>
      <c r="WZR313"/>
      <c r="WZS313"/>
      <c r="WZT313"/>
      <c r="WZU313"/>
      <c r="WZV313"/>
      <c r="WZW313"/>
      <c r="WZX313"/>
      <c r="WZY313"/>
      <c r="WZZ313"/>
      <c r="XAA313"/>
      <c r="XAB313"/>
      <c r="XAC313"/>
      <c r="XAD313"/>
      <c r="XAE313"/>
      <c r="XAF313"/>
      <c r="XAG313"/>
      <c r="XAH313"/>
      <c r="XAI313"/>
      <c r="XAJ313"/>
      <c r="XAK313"/>
      <c r="XAL313"/>
      <c r="XAM313"/>
      <c r="XAN313"/>
      <c r="XAO313"/>
      <c r="XAP313"/>
      <c r="XAQ313"/>
      <c r="XAR313"/>
      <c r="XAS313"/>
      <c r="XAT313"/>
      <c r="XAU313"/>
      <c r="XAV313"/>
      <c r="XAW313"/>
      <c r="XAX313"/>
      <c r="XAY313"/>
      <c r="XAZ313"/>
      <c r="XBA313"/>
      <c r="XBB313"/>
      <c r="XBC313"/>
      <c r="XBD313"/>
      <c r="XBE313"/>
      <c r="XBF313"/>
      <c r="XBG313"/>
      <c r="XBH313"/>
      <c r="XBI313"/>
      <c r="XBJ313"/>
      <c r="XBK313"/>
      <c r="XBL313"/>
      <c r="XBM313"/>
      <c r="XBN313"/>
      <c r="XBO313"/>
      <c r="XBP313"/>
      <c r="XBQ313"/>
      <c r="XBR313"/>
      <c r="XBS313"/>
      <c r="XBT313"/>
      <c r="XBU313"/>
      <c r="XBV313"/>
      <c r="XBW313"/>
      <c r="XBX313"/>
      <c r="XBY313"/>
      <c r="XBZ313"/>
      <c r="XCA313"/>
      <c r="XCB313"/>
      <c r="XCC313"/>
      <c r="XCD313"/>
      <c r="XCE313"/>
      <c r="XCF313"/>
      <c r="XCG313"/>
      <c r="XCH313"/>
      <c r="XCI313"/>
      <c r="XCJ313"/>
      <c r="XCK313"/>
      <c r="XCL313"/>
      <c r="XCM313"/>
      <c r="XCN313"/>
      <c r="XCO313"/>
      <c r="XCP313"/>
      <c r="XCQ313"/>
      <c r="XCR313"/>
      <c r="XCS313"/>
      <c r="XCT313"/>
      <c r="XCU313"/>
      <c r="XCV313"/>
      <c r="XCW313"/>
      <c r="XCX313"/>
      <c r="XCY313"/>
      <c r="XCZ313"/>
      <c r="XDA313"/>
      <c r="XDB313"/>
      <c r="XDC313"/>
      <c r="XDD313"/>
      <c r="XDE313"/>
      <c r="XDF313"/>
      <c r="XDG313"/>
      <c r="XDH313"/>
      <c r="XDI313"/>
      <c r="XDJ313"/>
      <c r="XDK313"/>
      <c r="XDL313"/>
      <c r="XDM313"/>
      <c r="XDN313"/>
      <c r="XDO313"/>
      <c r="XDP313"/>
      <c r="XDQ313"/>
      <c r="XDR313"/>
      <c r="XDS313"/>
      <c r="XDT313"/>
      <c r="XDU313"/>
      <c r="XDV313"/>
      <c r="XDW313"/>
      <c r="XDX313"/>
      <c r="XDY313"/>
      <c r="XDZ313"/>
      <c r="XEA313"/>
      <c r="XEB313"/>
      <c r="XEC313"/>
      <c r="XED313"/>
      <c r="XEE313"/>
      <c r="XEF313"/>
      <c r="XEG313"/>
      <c r="XEH313"/>
      <c r="XEI313"/>
      <c r="XEJ313"/>
      <c r="XEK313"/>
      <c r="XEL313"/>
      <c r="XEM313"/>
      <c r="XEN313"/>
      <c r="XEO313"/>
      <c r="XEP313"/>
      <c r="XEQ313"/>
      <c r="XER313"/>
      <c r="XES313"/>
      <c r="XET313"/>
      <c r="XEU313"/>
      <c r="XEV313"/>
      <c r="XEW313"/>
      <c r="XEX313"/>
      <c r="XEY313"/>
      <c r="XEZ313"/>
      <c r="XFA313"/>
      <c r="XFB313"/>
      <c r="XFC313"/>
      <c r="XFD313"/>
    </row>
    <row r="314" spans="1:16384" ht="15.75" thickTop="1">
      <c r="A314" s="94"/>
      <c r="B314" s="98"/>
      <c r="C314" s="98"/>
      <c r="D314" s="98"/>
      <c r="E314" s="338" t="s">
        <v>305</v>
      </c>
      <c r="F314" s="81">
        <f>HLOOKUP(F313,'Inflation Index'!$20:$25,2,FALSE)</f>
        <v>1.0249999999999999</v>
      </c>
      <c r="G314" s="81">
        <f>HLOOKUP(G313,'Inflation Index'!$20:$25,2,FALSE)</f>
        <v>1.0506249999999997</v>
      </c>
      <c r="H314" s="81">
        <f>HLOOKUP(H313,'Inflation Index'!$20:$25,2,FALSE)</f>
        <v>1.0768906249999997</v>
      </c>
      <c r="I314" s="81">
        <f>HLOOKUP(I313,'Inflation Index'!$20:$25,2,FALSE)</f>
        <v>1.1038128906249995</v>
      </c>
      <c r="J314" s="81">
        <f>HLOOKUP(J313,'Inflation Index'!$20:$25,2,FALSE)</f>
        <v>1.1314082128906244</v>
      </c>
      <c r="K314" s="81">
        <f>HLOOKUP(K313,'Inflation Index'!$20:$25,2,FALSE)</f>
        <v>1.15969341821289</v>
      </c>
      <c r="L314" s="81">
        <f>HLOOKUP(L313,'Inflation Index'!$20:$25,2,FALSE)</f>
        <v>1.1886857536682121</v>
      </c>
      <c r="M314" s="81">
        <f>HLOOKUP(M313,'Inflation Index'!$20:$25,2,FALSE)</f>
        <v>1.2184028975099173</v>
      </c>
      <c r="N314" s="81">
        <f>HLOOKUP(N313,'Inflation Index'!$20:$25,2,FALSE)</f>
        <v>1.2488629699476652</v>
      </c>
      <c r="O314" s="81">
        <f>HLOOKUP(O313,'Inflation Index'!$20:$25,2,FALSE)</f>
        <v>1.2800845441963564</v>
      </c>
      <c r="P314" s="81">
        <f>HLOOKUP(P313,'Inflation Index'!$20:$25,2,FALSE)</f>
        <v>1.3120866578012653</v>
      </c>
      <c r="Q314" s="81">
        <f>HLOOKUP(Q313,'Inflation Index'!$20:$25,2,FALSE)</f>
        <v>1.3448888242462969</v>
      </c>
      <c r="R314" s="81">
        <f>HLOOKUP(R313,'Inflation Index'!$20:$25,2,FALSE)</f>
        <v>1.378511044852454</v>
      </c>
      <c r="S314" s="81">
        <f>HLOOKUP(S313,'Inflation Index'!$20:$25,2,FALSE)</f>
        <v>1.4129738209737652</v>
      </c>
      <c r="T314" s="81">
        <f>HLOOKUP(T313,'Inflation Index'!$20:$25,2,FALSE)</f>
        <v>1.4482981664981094</v>
      </c>
      <c r="U314" s="81">
        <f>HLOOKUP(U313,'Inflation Index'!$20:$25,2,FALSE)</f>
        <v>1.484505620660562</v>
      </c>
      <c r="V314" s="81">
        <f>HLOOKUP(V313,'Inflation Index'!$20:$25,2,FALSE)</f>
        <v>1.5216182611770759</v>
      </c>
      <c r="W314" s="81">
        <f>HLOOKUP(W313,'Inflation Index'!$20:$25,2,FALSE)</f>
        <v>1.5596587177065027</v>
      </c>
      <c r="X314" s="81">
        <f>HLOOKUP(X313,'Inflation Index'!$20:$25,2,FALSE)</f>
        <v>1.5986501856491651</v>
      </c>
      <c r="Y314" s="81">
        <f>HLOOKUP(Y313,'Inflation Index'!$20:$25,2,FALSE)</f>
        <v>1.6386164402903942</v>
      </c>
      <c r="Z314" s="81">
        <f>HLOOKUP(Z313,'Inflation Index'!$20:$25,2,FALSE)</f>
        <v>1.6795818512976539</v>
      </c>
      <c r="AA314" s="81">
        <f>HLOOKUP(AA313,'Inflation Index'!$20:$25,2,FALSE)</f>
        <v>1.721571397580095</v>
      </c>
      <c r="AB314" s="81">
        <f>HLOOKUP(AB313,'Inflation Index'!$20:$25,2,FALSE)</f>
        <v>1.7646106825195971</v>
      </c>
      <c r="AC314" s="81">
        <f>HLOOKUP(AC313,'Inflation Index'!$20:$25,2,FALSE)</f>
        <v>1.8087259495825871</v>
      </c>
      <c r="AD314" s="81">
        <f>HLOOKUP(AD313,'Inflation Index'!$20:$25,2,FALSE)</f>
        <v>1.8539440983221516</v>
      </c>
      <c r="AE314" s="81">
        <f>HLOOKUP(AE313,'Inflation Index'!$20:$25,2,FALSE)</f>
        <v>1.9002927007802053</v>
      </c>
      <c r="AF314" s="81">
        <f>HLOOKUP(AF313,'Inflation Index'!$20:$25,2,FALSE)</f>
        <v>1.9478000182997102</v>
      </c>
      <c r="AG314" s="81">
        <f>HLOOKUP(AG313,'Inflation Index'!$20:$25,2,FALSE)</f>
        <v>1.9964950187572026</v>
      </c>
      <c r="AH314" s="81">
        <f>HLOOKUP(AH313,'Inflation Index'!$20:$25,2,FALSE)</f>
        <v>2.0464073942261325</v>
      </c>
      <c r="AI314" s="81">
        <f>HLOOKUP(AI313,'Inflation Index'!$20:$25,2,FALSE)</f>
        <v>2.0975675790817858</v>
      </c>
      <c r="AJ314" s="81">
        <f>HLOOKUP(AJ313,'Inflation Index'!$20:$25,2,FALSE)</f>
        <v>2.1500067685588302</v>
      </c>
      <c r="AK314" s="81">
        <f>HLOOKUP(AK313,'Inflation Index'!$20:$25,2,FALSE)</f>
        <v>2.203756937772801</v>
      </c>
      <c r="AL314" s="81">
        <f>HLOOKUP(AL313,'Inflation Index'!$20:$25,2,FALSE)</f>
        <v>2.2588508612171205</v>
      </c>
      <c r="AM314" s="81">
        <f>HLOOKUP(AM313,'Inflation Index'!$20:$25,2,FALSE)</f>
        <v>2.3153221327475482</v>
      </c>
      <c r="AN314" s="81">
        <f>HLOOKUP(AN313,'Inflation Index'!$20:$25,2,FALSE)</f>
        <v>2.3732051860662366</v>
      </c>
      <c r="AO314" s="81">
        <f>HLOOKUP(AO313,'Inflation Index'!$20:$25,2,FALSE)</f>
        <v>2.4325353157178924</v>
      </c>
      <c r="AP314" s="81">
        <f>HLOOKUP(AP313,'Inflation Index'!$20:$25,2,FALSE)</f>
        <v>2.4933486986108395</v>
      </c>
      <c r="AQ314" s="81">
        <f>HLOOKUP(AQ313,'Inflation Index'!$20:$25,2,FALSE)</f>
        <v>2.5556824160761105</v>
      </c>
      <c r="AR314" s="81">
        <f>HLOOKUP(AR313,'Inflation Index'!$20:$25,2,FALSE)</f>
        <v>2.6195744764780131</v>
      </c>
      <c r="AS314" s="81">
        <f>HLOOKUP(AS313,'Inflation Index'!$20:$25,2,FALSE)</f>
        <v>2.6850638383899632</v>
      </c>
      <c r="AT314" s="81">
        <f>HLOOKUP(AT313,'Inflation Index'!$20:$25,2,FALSE)</f>
        <v>2.7521904343497123</v>
      </c>
      <c r="AU314" s="81">
        <f>HLOOKUP(AU313,'Inflation Index'!$20:$25,2,FALSE)</f>
        <v>2.8209951952084547</v>
      </c>
      <c r="AV314" s="81">
        <f>HLOOKUP(AV313,'Inflation Index'!$20:$25,2,FALSE)</f>
        <v>2.8915200750886658</v>
      </c>
      <c r="AW314" s="81">
        <f>HLOOKUP(AW313,'Inflation Index'!$20:$25,2,FALSE)</f>
        <v>2.9638080769658819</v>
      </c>
      <c r="AX314" s="81">
        <f>HLOOKUP(AX313,'Inflation Index'!$20:$25,2,FALSE)</f>
        <v>3.0379032788900289</v>
      </c>
      <c r="AY314" s="81">
        <f>HLOOKUP(AY313,'Inflation Index'!$20:$25,2,FALSE)</f>
        <v>3.113850860862279</v>
      </c>
      <c r="AZ314" s="81">
        <f>HLOOKUP(AZ313,'Inflation Index'!$20:$25,2,FALSE)</f>
        <v>3.1916971323838355</v>
      </c>
      <c r="BA314" s="81">
        <f>HLOOKUP(BA313,'Inflation Index'!$20:$25,2,FALSE)</f>
        <v>3.2714895606934311</v>
      </c>
      <c r="BB314" s="81">
        <f>HLOOKUP(BB313,'Inflation Index'!$20:$25,2,FALSE)</f>
        <v>3.3532767997107671</v>
      </c>
      <c r="BC314" s="81">
        <f>HLOOKUP(BC313,'Inflation Index'!$20:$25,2,FALSE)</f>
        <v>3.4371087197035362</v>
      </c>
      <c r="BD314" s="81">
        <f>HLOOKUP(BD313,'Inflation Index'!$20:$25,2,FALSE)</f>
        <v>3.5230364376961241</v>
      </c>
      <c r="BE314" s="81">
        <f>HLOOKUP(BE313,'Inflation Index'!$20:$25,2,FALSE)</f>
        <v>3.6111123486385264</v>
      </c>
      <c r="BF314" s="81">
        <f>HLOOKUP(BF313,'Inflation Index'!$20:$25,2,FALSE)</f>
        <v>3.7013901573544894</v>
      </c>
      <c r="BG314" s="81">
        <f>HLOOKUP(BG313,'Inflation Index'!$20:$25,2,FALSE)</f>
        <v>3.7939249112883511</v>
      </c>
      <c r="BH314" s="81">
        <f>HLOOKUP(BH313,'Inflation Index'!$20:$25,2,FALSE)</f>
        <v>3.8887730340705593</v>
      </c>
      <c r="BI314" s="81">
        <f>HLOOKUP(BI313,'Inflation Index'!$20:$25,2,FALSE)</f>
        <v>3.985992359922323</v>
      </c>
      <c r="BJ314" s="81">
        <f>HLOOKUP(BJ313,'Inflation Index'!$20:$25,2,FALSE)</f>
        <v>4.0856421689203808</v>
      </c>
      <c r="BK314" s="81">
        <f>HLOOKUP(BK313,'Inflation Index'!$20:$25,2,FALSE)</f>
        <v>4.1877832231433896</v>
      </c>
      <c r="BL314" s="81">
        <f>HLOOKUP(BL313,'Inflation Index'!$20:$25,2,FALSE)</f>
        <v>4.2924778037219742</v>
      </c>
      <c r="BM314" s="81">
        <f>HLOOKUP(BM313,'Inflation Index'!$20:$25,2,FALSE)</f>
        <v>4.3997897488150226</v>
      </c>
      <c r="BN314" s="81" t="e">
        <f>HLOOKUP(BN313,'Inflation Index'!$20:$25,2,FALSE)</f>
        <v>#N/A</v>
      </c>
      <c r="BO314" s="81" t="e">
        <f>HLOOKUP(BO313,'Inflation Index'!$20:$25,2,FALSE)</f>
        <v>#N/A</v>
      </c>
      <c r="BP314" s="81" t="e">
        <f>HLOOKUP(BP313,'Inflation Index'!$20:$25,2,FALSE)</f>
        <v>#N/A</v>
      </c>
    </row>
    <row r="317" spans="1:16384">
      <c r="B317" s="1594" t="s">
        <v>328</v>
      </c>
      <c r="C317" s="366" t="s">
        <v>324</v>
      </c>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c r="BI317" s="44"/>
      <c r="BJ317" s="44"/>
      <c r="BK317" s="44"/>
      <c r="BL317" s="44"/>
      <c r="BM317" s="44"/>
      <c r="BN317" s="44"/>
      <c r="BO317" s="44"/>
      <c r="BP317" s="337"/>
      <c r="BQ317" s="58"/>
      <c r="BR317" s="58"/>
      <c r="BS317" s="58"/>
      <c r="BT317" s="58"/>
      <c r="BU317" s="58"/>
      <c r="BV317" s="58"/>
      <c r="BW317" s="58"/>
      <c r="BX317" s="58"/>
      <c r="BY317" s="58"/>
      <c r="BZ317" s="58"/>
      <c r="CA317" s="58"/>
      <c r="CB317" s="58"/>
      <c r="CC317" s="58"/>
      <c r="CD317" s="58"/>
      <c r="CE317" s="58"/>
      <c r="CF317" s="58"/>
      <c r="CG317" s="58"/>
      <c r="CH317" s="58"/>
      <c r="CI317" s="58"/>
      <c r="CJ317" s="58"/>
      <c r="CK317" s="58"/>
      <c r="CL317" s="58"/>
      <c r="CM317" s="58"/>
      <c r="CN317" s="58"/>
      <c r="CO317" s="58"/>
      <c r="CP317" s="58"/>
      <c r="CQ317" s="58"/>
      <c r="CR317" s="58"/>
      <c r="CS317" s="58"/>
      <c r="CT317" s="58"/>
      <c r="CU317" s="58"/>
      <c r="CV317" s="58"/>
      <c r="CW317" s="58"/>
      <c r="CX317" s="58"/>
      <c r="CY317" s="58"/>
      <c r="CZ317" s="58"/>
      <c r="DA317" s="58"/>
      <c r="DB317" s="58"/>
      <c r="DC317" s="58"/>
      <c r="DD317" s="58"/>
      <c r="DE317" s="58"/>
      <c r="DF317" s="58"/>
      <c r="DG317" s="58"/>
      <c r="DH317" s="58"/>
      <c r="DI317" s="58"/>
      <c r="DJ317" s="58"/>
      <c r="DK317" s="58"/>
      <c r="DL317" s="58"/>
      <c r="DM317" s="58"/>
      <c r="DN317" s="58"/>
      <c r="DO317" s="58"/>
      <c r="DP317" s="58"/>
      <c r="DQ317" s="58"/>
      <c r="DR317" s="58"/>
      <c r="DS317" s="58"/>
      <c r="DT317" s="58"/>
      <c r="DU317" s="58"/>
      <c r="DV317" s="58"/>
      <c r="DW317" s="58"/>
      <c r="DX317" s="58"/>
      <c r="DY317" s="58"/>
      <c r="DZ317" s="58"/>
      <c r="EA317" s="58"/>
      <c r="EB317" s="58"/>
      <c r="EC317" s="58"/>
      <c r="ED317" s="58"/>
      <c r="EE317" s="58"/>
      <c r="EF317" s="58"/>
      <c r="EG317" s="58"/>
      <c r="EH317" s="58"/>
      <c r="EI317" s="58"/>
      <c r="EJ317" s="58"/>
      <c r="EK317" s="58"/>
      <c r="EL317" s="58"/>
      <c r="EM317" s="58"/>
      <c r="EN317" s="58"/>
      <c r="EO317" s="58"/>
      <c r="EP317" s="58"/>
      <c r="EQ317" s="58"/>
      <c r="ER317" s="58"/>
      <c r="ES317" s="58"/>
      <c r="ET317" s="58"/>
      <c r="EU317" s="58"/>
      <c r="EV317" s="58"/>
      <c r="EW317" s="58"/>
      <c r="EX317" s="58"/>
      <c r="EY317" s="58"/>
      <c r="EZ317" s="58"/>
      <c r="FA317" s="58"/>
      <c r="FB317" s="58"/>
      <c r="FC317" s="58"/>
      <c r="FD317" s="58"/>
      <c r="FE317" s="58"/>
      <c r="FF317" s="58"/>
      <c r="FG317" s="58"/>
      <c r="FH317" s="58"/>
      <c r="FI317" s="58"/>
      <c r="FJ317" s="58"/>
      <c r="FK317" s="58"/>
      <c r="FL317" s="58"/>
      <c r="FM317" s="58"/>
      <c r="FN317" s="58"/>
      <c r="FO317" s="58"/>
      <c r="FP317" s="58"/>
      <c r="FQ317" s="58"/>
      <c r="FR317" s="58"/>
      <c r="FS317" s="58"/>
      <c r="FT317" s="58"/>
      <c r="FU317" s="58"/>
      <c r="FV317" s="58"/>
      <c r="FW317" s="58"/>
      <c r="FX317" s="58"/>
      <c r="FY317" s="58"/>
      <c r="FZ317" s="58"/>
      <c r="GA317" s="58"/>
      <c r="GB317" s="58"/>
      <c r="GC317" s="58"/>
      <c r="GD317" s="58"/>
      <c r="GE317" s="58"/>
      <c r="GF317" s="58"/>
      <c r="GG317" s="58"/>
      <c r="GH317" s="58"/>
      <c r="GI317" s="58"/>
      <c r="GJ317" s="58"/>
      <c r="GK317" s="58"/>
      <c r="GL317" s="58"/>
      <c r="GM317" s="58"/>
      <c r="GN317" s="58"/>
      <c r="GO317" s="58"/>
      <c r="GP317" s="58"/>
      <c r="GQ317" s="58"/>
      <c r="GR317" s="58"/>
      <c r="GS317" s="58"/>
      <c r="GT317" s="58"/>
      <c r="GU317" s="58"/>
      <c r="GV317" s="58"/>
      <c r="GW317" s="58"/>
      <c r="GX317" s="58"/>
      <c r="GY317" s="58"/>
      <c r="GZ317" s="58"/>
      <c r="HA317" s="58"/>
      <c r="HB317" s="58"/>
      <c r="HC317" s="58"/>
      <c r="HD317" s="58"/>
      <c r="HE317" s="58"/>
      <c r="HF317" s="58"/>
      <c r="HG317" s="58"/>
      <c r="HH317" s="58"/>
      <c r="HI317" s="58"/>
      <c r="HJ317" s="58"/>
      <c r="HK317" s="58"/>
      <c r="HL317" s="58"/>
      <c r="HM317" s="58"/>
      <c r="HN317" s="58"/>
      <c r="HO317" s="58"/>
      <c r="HP317" s="58"/>
      <c r="HQ317" s="58"/>
      <c r="HR317" s="58"/>
      <c r="HS317" s="58"/>
      <c r="HT317" s="58"/>
      <c r="HU317" s="58"/>
      <c r="HV317" s="58"/>
      <c r="HW317" s="58"/>
      <c r="HX317" s="58"/>
      <c r="HY317" s="58"/>
      <c r="HZ317" s="58"/>
      <c r="IA317" s="58"/>
      <c r="IB317" s="58"/>
      <c r="IC317" s="58"/>
      <c r="ID317" s="58"/>
      <c r="IE317" s="58"/>
      <c r="IF317" s="58"/>
      <c r="IG317" s="58"/>
      <c r="IH317" s="58"/>
      <c r="II317" s="58"/>
      <c r="IJ317" s="58"/>
      <c r="IK317" s="58"/>
      <c r="IL317" s="58"/>
      <c r="IM317" s="58"/>
      <c r="IN317" s="58"/>
      <c r="IO317" s="58"/>
      <c r="IP317" s="58"/>
      <c r="IQ317" s="58"/>
      <c r="IR317" s="58"/>
      <c r="IS317" s="58"/>
      <c r="IT317" s="58"/>
      <c r="IU317" s="58"/>
      <c r="IV317" s="58"/>
      <c r="IW317" s="58"/>
      <c r="IX317" s="58"/>
      <c r="IY317" s="58"/>
      <c r="IZ317" s="58"/>
      <c r="JA317" s="58"/>
      <c r="JB317" s="58"/>
      <c r="JC317" s="58"/>
      <c r="JD317" s="58"/>
      <c r="JE317" s="58"/>
      <c r="JF317" s="58"/>
      <c r="JG317" s="58"/>
      <c r="JH317" s="58"/>
      <c r="JI317" s="58"/>
      <c r="JJ317" s="58"/>
      <c r="JK317" s="58"/>
      <c r="JL317" s="58"/>
      <c r="JM317" s="58"/>
      <c r="JN317" s="58"/>
      <c r="JO317" s="58"/>
      <c r="JP317" s="58"/>
      <c r="JQ317" s="58"/>
      <c r="JR317" s="58"/>
      <c r="JS317" s="58"/>
      <c r="JT317" s="58"/>
      <c r="JU317" s="58"/>
      <c r="JV317" s="58"/>
      <c r="JW317" s="58"/>
      <c r="JX317" s="58"/>
      <c r="JY317" s="58"/>
      <c r="JZ317" s="58"/>
      <c r="KA317" s="58"/>
      <c r="KB317" s="58"/>
      <c r="KC317" s="58"/>
      <c r="KD317" s="58"/>
      <c r="KE317" s="58"/>
      <c r="KF317" s="58"/>
      <c r="KG317" s="58"/>
      <c r="KH317" s="58"/>
      <c r="KI317" s="58"/>
      <c r="KJ317" s="58"/>
      <c r="KK317" s="58"/>
      <c r="KL317" s="58"/>
      <c r="KM317" s="58"/>
      <c r="KN317" s="58"/>
      <c r="KO317" s="58"/>
      <c r="KP317" s="58"/>
      <c r="KQ317" s="58"/>
      <c r="KR317" s="58"/>
      <c r="KS317" s="58"/>
      <c r="KT317" s="58"/>
      <c r="KU317" s="58"/>
      <c r="KV317" s="58"/>
      <c r="KW317" s="58"/>
      <c r="KX317" s="58"/>
      <c r="KY317" s="58"/>
      <c r="KZ317" s="58"/>
      <c r="LA317" s="58"/>
      <c r="LB317" s="58"/>
      <c r="LC317" s="58"/>
      <c r="LD317" s="58"/>
      <c r="LE317" s="58"/>
      <c r="LF317" s="58"/>
      <c r="LG317" s="58"/>
      <c r="LH317" s="58"/>
      <c r="LI317" s="58"/>
      <c r="LJ317" s="58"/>
      <c r="LK317" s="58"/>
      <c r="LL317" s="58"/>
      <c r="LM317" s="58"/>
      <c r="LN317" s="58"/>
      <c r="LO317" s="58"/>
      <c r="LP317" s="58"/>
      <c r="LQ317" s="58"/>
      <c r="LR317" s="58"/>
      <c r="LS317" s="58"/>
      <c r="LT317" s="58"/>
      <c r="LU317" s="58"/>
      <c r="LV317" s="58"/>
      <c r="LW317" s="58"/>
      <c r="LX317" s="58"/>
      <c r="LY317" s="58"/>
      <c r="LZ317" s="58"/>
      <c r="MA317" s="58"/>
      <c r="MB317" s="58"/>
      <c r="MC317" s="58"/>
      <c r="MD317" s="58"/>
      <c r="ME317" s="58"/>
      <c r="MF317" s="58"/>
      <c r="MG317" s="58"/>
      <c r="MH317" s="58"/>
      <c r="MI317" s="58"/>
      <c r="MJ317" s="58"/>
      <c r="MK317" s="58"/>
      <c r="ML317" s="58"/>
      <c r="MM317" s="58"/>
      <c r="MN317" s="58"/>
      <c r="MO317" s="58"/>
      <c r="MP317" s="58"/>
      <c r="MQ317" s="58"/>
      <c r="MR317" s="58"/>
      <c r="MS317" s="58"/>
      <c r="MT317" s="58"/>
      <c r="MU317" s="58"/>
      <c r="MV317" s="58"/>
      <c r="MW317" s="58"/>
      <c r="MX317" s="58"/>
      <c r="MY317" s="58"/>
      <c r="MZ317" s="58"/>
      <c r="NA317" s="58"/>
      <c r="NB317" s="58"/>
      <c r="NC317" s="58"/>
      <c r="ND317" s="58"/>
      <c r="NE317" s="58"/>
      <c r="NF317" s="58"/>
      <c r="NG317" s="58"/>
      <c r="NH317" s="58"/>
      <c r="NI317" s="58"/>
      <c r="NJ317" s="58"/>
      <c r="NK317" s="58"/>
      <c r="NL317" s="58"/>
      <c r="NM317" s="58"/>
      <c r="NN317" s="58"/>
      <c r="NO317" s="58"/>
      <c r="NP317" s="58"/>
      <c r="NQ317" s="58"/>
      <c r="NR317" s="58"/>
      <c r="NS317" s="58"/>
      <c r="NT317" s="58"/>
      <c r="NU317" s="58"/>
      <c r="NV317" s="58"/>
      <c r="NW317" s="58"/>
      <c r="NX317" s="58"/>
      <c r="NY317" s="58"/>
      <c r="NZ317" s="58"/>
      <c r="OA317" s="58"/>
      <c r="OB317" s="58"/>
      <c r="OC317" s="58"/>
      <c r="OD317" s="58"/>
      <c r="OE317" s="58"/>
      <c r="OF317" s="58"/>
      <c r="OG317" s="58"/>
      <c r="OH317" s="58"/>
      <c r="OI317" s="58"/>
      <c r="OJ317" s="58"/>
      <c r="OK317" s="58"/>
      <c r="OL317" s="58"/>
      <c r="OM317" s="58"/>
      <c r="ON317" s="58"/>
      <c r="OO317" s="58"/>
      <c r="OP317" s="58"/>
      <c r="OQ317" s="58"/>
      <c r="OR317" s="58"/>
      <c r="OS317" s="58"/>
      <c r="OT317" s="58"/>
      <c r="OU317" s="58"/>
      <c r="OV317" s="58"/>
      <c r="OW317" s="58"/>
      <c r="OX317" s="58"/>
      <c r="OY317" s="58"/>
      <c r="OZ317" s="58"/>
      <c r="PA317" s="58"/>
      <c r="PB317" s="58"/>
      <c r="PC317" s="58"/>
      <c r="PD317" s="58"/>
      <c r="PE317" s="58"/>
      <c r="PF317" s="58"/>
      <c r="PG317" s="58"/>
      <c r="PH317" s="58"/>
      <c r="PI317" s="58"/>
      <c r="PJ317" s="58"/>
      <c r="PK317" s="58"/>
      <c r="PL317" s="58"/>
      <c r="PM317" s="58"/>
      <c r="PN317" s="58"/>
      <c r="PO317" s="58"/>
      <c r="PP317" s="58"/>
      <c r="PQ317" s="58"/>
      <c r="PR317" s="58"/>
      <c r="PS317" s="58"/>
      <c r="PT317" s="58"/>
      <c r="PU317" s="58"/>
      <c r="PV317" s="58"/>
      <c r="PW317" s="58"/>
      <c r="PX317" s="58"/>
      <c r="PY317" s="58"/>
      <c r="PZ317" s="58"/>
      <c r="QA317" s="58"/>
      <c r="QB317" s="58"/>
      <c r="QC317" s="58"/>
      <c r="QD317" s="58"/>
      <c r="QE317" s="58"/>
      <c r="QF317" s="58"/>
      <c r="QG317" s="58"/>
      <c r="QH317" s="58"/>
      <c r="QI317" s="58"/>
      <c r="QJ317" s="58"/>
      <c r="QK317" s="58"/>
      <c r="QL317" s="58"/>
      <c r="QM317" s="58"/>
      <c r="QN317" s="58"/>
      <c r="QO317" s="58"/>
      <c r="QP317" s="58"/>
      <c r="QQ317" s="58"/>
      <c r="QR317" s="58"/>
      <c r="QS317" s="58"/>
      <c r="QT317" s="58"/>
      <c r="QU317" s="58"/>
      <c r="QV317" s="58"/>
      <c r="QW317" s="58"/>
      <c r="QX317" s="58"/>
      <c r="QY317" s="58"/>
      <c r="QZ317" s="58"/>
      <c r="RA317" s="58"/>
      <c r="RB317" s="58"/>
      <c r="RC317" s="58"/>
      <c r="RD317" s="58"/>
      <c r="RE317" s="58"/>
      <c r="RF317" s="58"/>
      <c r="RG317" s="58"/>
      <c r="RH317" s="58"/>
      <c r="RI317" s="58"/>
      <c r="RJ317" s="58"/>
      <c r="RK317" s="58"/>
      <c r="RL317" s="58"/>
      <c r="RM317" s="58"/>
      <c r="RN317" s="58"/>
      <c r="RO317" s="58"/>
      <c r="RP317" s="58"/>
      <c r="RQ317" s="58"/>
      <c r="RR317" s="58"/>
      <c r="RS317" s="58"/>
      <c r="RT317" s="58"/>
      <c r="RU317" s="58"/>
      <c r="RV317" s="58"/>
      <c r="RW317" s="58"/>
      <c r="RX317" s="58"/>
      <c r="RY317" s="58"/>
      <c r="RZ317" s="58"/>
      <c r="SA317" s="58"/>
      <c r="SB317" s="58"/>
      <c r="SC317" s="58"/>
      <c r="SD317" s="58"/>
      <c r="SE317" s="58"/>
      <c r="SF317" s="58"/>
      <c r="SG317" s="58"/>
      <c r="SH317" s="58"/>
      <c r="SI317" s="58"/>
      <c r="SJ317" s="58"/>
      <c r="SK317" s="58"/>
      <c r="SL317" s="58"/>
      <c r="SM317" s="58"/>
      <c r="SN317" s="58"/>
      <c r="SO317" s="58"/>
      <c r="SP317" s="58"/>
      <c r="SQ317" s="58"/>
      <c r="SR317" s="58"/>
      <c r="SS317" s="58"/>
      <c r="ST317" s="58"/>
      <c r="SU317" s="58"/>
      <c r="SV317" s="58"/>
      <c r="SW317" s="58"/>
      <c r="SX317" s="58"/>
      <c r="SY317" s="58"/>
      <c r="SZ317" s="58"/>
      <c r="TA317" s="58"/>
      <c r="TB317" s="58"/>
      <c r="TC317" s="58"/>
      <c r="TD317" s="58"/>
      <c r="TE317" s="58"/>
      <c r="TF317" s="58"/>
      <c r="TG317" s="58"/>
      <c r="TH317" s="58"/>
      <c r="TI317" s="58"/>
      <c r="TJ317" s="58"/>
      <c r="TK317" s="58"/>
      <c r="TL317" s="58"/>
      <c r="TM317" s="58"/>
      <c r="TN317" s="58"/>
      <c r="TO317" s="58"/>
      <c r="TP317" s="58"/>
      <c r="TQ317" s="58"/>
      <c r="TR317" s="58"/>
      <c r="TS317" s="58"/>
      <c r="TT317" s="58"/>
      <c r="TU317" s="58"/>
      <c r="TV317" s="58"/>
      <c r="TW317" s="58"/>
      <c r="TX317" s="58"/>
      <c r="TY317" s="58"/>
      <c r="TZ317" s="58"/>
      <c r="UA317" s="58"/>
      <c r="UB317" s="58"/>
      <c r="UC317" s="58"/>
      <c r="UD317" s="58"/>
      <c r="UE317" s="58"/>
      <c r="UF317" s="58"/>
      <c r="UG317" s="58"/>
      <c r="UH317" s="58"/>
      <c r="UI317" s="58"/>
      <c r="UJ317" s="58"/>
      <c r="UK317" s="58"/>
      <c r="UL317" s="58"/>
      <c r="UM317" s="58"/>
      <c r="UN317" s="58"/>
      <c r="UO317" s="58"/>
      <c r="UP317" s="58"/>
      <c r="UQ317" s="58"/>
      <c r="UR317" s="58"/>
      <c r="US317" s="58"/>
      <c r="UT317" s="58"/>
      <c r="UU317" s="58"/>
      <c r="UV317" s="58"/>
      <c r="UW317" s="58"/>
      <c r="UX317" s="58"/>
      <c r="UY317" s="58"/>
      <c r="UZ317" s="58"/>
      <c r="VA317" s="58"/>
      <c r="VB317" s="58"/>
      <c r="VC317" s="58"/>
      <c r="VD317" s="58"/>
      <c r="VE317" s="58"/>
      <c r="VF317" s="58"/>
      <c r="VG317" s="58"/>
      <c r="VH317" s="58"/>
      <c r="VI317" s="58"/>
      <c r="VJ317" s="58"/>
      <c r="VK317" s="58"/>
      <c r="VL317" s="58"/>
      <c r="VM317" s="58"/>
      <c r="VN317" s="58"/>
      <c r="VO317" s="58"/>
      <c r="VP317" s="58"/>
      <c r="VQ317" s="58"/>
      <c r="VR317" s="58"/>
      <c r="VS317" s="58"/>
      <c r="VT317" s="58"/>
      <c r="VU317" s="58"/>
      <c r="VV317" s="58"/>
      <c r="VW317" s="58"/>
      <c r="VX317" s="58"/>
      <c r="VY317" s="58"/>
      <c r="VZ317" s="58"/>
      <c r="WA317" s="58"/>
      <c r="WB317" s="58"/>
      <c r="WC317" s="58"/>
      <c r="WD317" s="58"/>
      <c r="WE317" s="58"/>
      <c r="WF317" s="58"/>
      <c r="WG317" s="58"/>
      <c r="WH317" s="58"/>
      <c r="WI317" s="58"/>
      <c r="WJ317" s="58"/>
      <c r="WK317" s="58"/>
      <c r="WL317" s="58"/>
      <c r="WM317" s="58"/>
      <c r="WN317" s="58"/>
      <c r="WO317" s="58"/>
      <c r="WP317" s="58"/>
      <c r="WQ317" s="58"/>
      <c r="WR317" s="58"/>
      <c r="WS317" s="58"/>
      <c r="WT317" s="58"/>
      <c r="WU317" s="58"/>
      <c r="WV317" s="58"/>
      <c r="WW317" s="58"/>
      <c r="WX317" s="58"/>
      <c r="WY317" s="58"/>
      <c r="WZ317" s="58"/>
      <c r="XA317" s="58"/>
      <c r="XB317" s="58"/>
      <c r="XC317" s="58"/>
      <c r="XD317" s="58"/>
      <c r="XE317" s="58"/>
      <c r="XF317" s="58"/>
      <c r="XG317" s="58"/>
      <c r="XH317" s="58"/>
      <c r="XI317" s="58"/>
      <c r="XJ317" s="58"/>
      <c r="XK317" s="58"/>
      <c r="XL317" s="58"/>
      <c r="XM317" s="58"/>
      <c r="XN317" s="58"/>
      <c r="XO317" s="58"/>
      <c r="XP317" s="58"/>
      <c r="XQ317" s="58"/>
      <c r="XR317" s="58"/>
      <c r="XS317" s="58"/>
      <c r="XT317" s="58"/>
      <c r="XU317" s="58"/>
      <c r="XV317" s="58"/>
      <c r="XW317" s="58"/>
      <c r="XX317" s="58"/>
      <c r="XY317" s="58"/>
      <c r="XZ317" s="58"/>
      <c r="YA317" s="58"/>
      <c r="YB317" s="58"/>
      <c r="YC317" s="58"/>
      <c r="YD317" s="58"/>
      <c r="YE317" s="58"/>
      <c r="YF317" s="58"/>
      <c r="YG317" s="58"/>
      <c r="YH317" s="58"/>
      <c r="YI317" s="58"/>
      <c r="YJ317" s="58"/>
      <c r="YK317" s="58"/>
      <c r="YL317" s="58"/>
      <c r="YM317" s="58"/>
      <c r="YN317" s="58"/>
      <c r="YO317" s="58"/>
      <c r="YP317" s="58"/>
      <c r="YQ317" s="58"/>
      <c r="YR317" s="58"/>
      <c r="YS317" s="58"/>
      <c r="YT317" s="58"/>
      <c r="YU317" s="58"/>
      <c r="YV317" s="58"/>
      <c r="YW317" s="58"/>
      <c r="YX317" s="58"/>
      <c r="YY317" s="58"/>
      <c r="YZ317" s="58"/>
      <c r="ZA317" s="58"/>
      <c r="ZB317" s="58"/>
      <c r="ZC317" s="58"/>
      <c r="ZD317" s="58"/>
      <c r="ZE317" s="58"/>
      <c r="ZF317" s="58"/>
      <c r="ZG317" s="58"/>
      <c r="ZH317" s="58"/>
      <c r="ZI317" s="58"/>
      <c r="ZJ317" s="58"/>
      <c r="ZK317" s="58"/>
      <c r="ZL317" s="58"/>
      <c r="ZM317" s="58"/>
      <c r="ZN317" s="58"/>
      <c r="ZO317" s="58"/>
      <c r="ZP317" s="58"/>
      <c r="ZQ317" s="58"/>
      <c r="ZR317" s="58"/>
      <c r="ZS317" s="58"/>
      <c r="ZT317" s="58"/>
      <c r="ZU317" s="58"/>
      <c r="ZV317" s="58"/>
      <c r="ZW317" s="58"/>
      <c r="ZX317" s="58"/>
      <c r="ZY317" s="58"/>
      <c r="ZZ317" s="58"/>
      <c r="AAA317" s="58"/>
      <c r="AAB317" s="58"/>
      <c r="AAC317" s="58"/>
      <c r="AAD317" s="58"/>
      <c r="AAE317" s="58"/>
      <c r="AAF317" s="58"/>
      <c r="AAG317" s="58"/>
      <c r="AAH317" s="58"/>
      <c r="AAI317" s="58"/>
      <c r="AAJ317" s="58"/>
      <c r="AAK317" s="58"/>
      <c r="AAL317" s="58"/>
      <c r="AAM317" s="58"/>
      <c r="AAN317" s="58"/>
      <c r="AAO317" s="58"/>
      <c r="AAP317" s="58"/>
      <c r="AAQ317" s="58"/>
      <c r="AAR317" s="58"/>
      <c r="AAS317" s="58"/>
      <c r="AAT317" s="58"/>
      <c r="AAU317" s="58"/>
      <c r="AAV317" s="58"/>
      <c r="AAW317" s="58"/>
      <c r="AAX317" s="58"/>
      <c r="AAY317" s="58"/>
      <c r="AAZ317" s="58"/>
      <c r="ABA317" s="58"/>
      <c r="ABB317" s="58"/>
      <c r="ABC317" s="58"/>
      <c r="ABD317" s="58"/>
      <c r="ABE317" s="58"/>
      <c r="ABF317" s="58"/>
      <c r="ABG317" s="58"/>
      <c r="ABH317" s="58"/>
      <c r="ABI317" s="58"/>
      <c r="ABJ317" s="58"/>
      <c r="ABK317" s="58"/>
      <c r="ABL317" s="58"/>
      <c r="ABM317" s="58"/>
      <c r="ABN317" s="58"/>
      <c r="ABO317" s="58"/>
      <c r="ABP317" s="58"/>
      <c r="ABQ317" s="58"/>
      <c r="ABR317" s="58"/>
      <c r="ABS317" s="58"/>
      <c r="ABT317" s="58"/>
      <c r="ABU317" s="58"/>
      <c r="ABV317" s="58"/>
      <c r="ABW317" s="58"/>
      <c r="ABX317" s="58"/>
      <c r="ABY317" s="58"/>
      <c r="ABZ317" s="58"/>
      <c r="ACA317" s="58"/>
      <c r="ACB317" s="58"/>
      <c r="ACC317" s="58"/>
      <c r="ACD317" s="58"/>
      <c r="ACE317" s="58"/>
      <c r="ACF317" s="58"/>
      <c r="ACG317" s="58"/>
      <c r="ACH317" s="58"/>
      <c r="ACI317" s="58"/>
      <c r="ACJ317" s="58"/>
      <c r="ACK317" s="58"/>
      <c r="ACL317" s="58"/>
      <c r="ACM317" s="58"/>
      <c r="ACN317" s="58"/>
      <c r="ACO317" s="58"/>
      <c r="ACP317" s="58"/>
      <c r="ACQ317" s="58"/>
      <c r="ACR317" s="58"/>
      <c r="ACS317" s="58"/>
      <c r="ACT317" s="58"/>
      <c r="ACU317" s="58"/>
      <c r="ACV317" s="58"/>
      <c r="ACW317" s="58"/>
      <c r="ACX317" s="58"/>
      <c r="ACY317" s="58"/>
      <c r="ACZ317" s="58"/>
      <c r="ADA317" s="58"/>
      <c r="ADB317" s="58"/>
      <c r="ADC317" s="58"/>
      <c r="ADD317" s="58"/>
      <c r="ADE317" s="58"/>
      <c r="ADF317" s="58"/>
      <c r="ADG317" s="58"/>
      <c r="ADH317" s="58"/>
      <c r="ADI317" s="58"/>
      <c r="ADJ317" s="58"/>
      <c r="ADK317" s="58"/>
      <c r="ADL317" s="58"/>
      <c r="ADM317" s="58"/>
      <c r="ADN317" s="58"/>
      <c r="ADO317" s="58"/>
      <c r="ADP317" s="58"/>
      <c r="ADQ317" s="58"/>
      <c r="ADR317" s="58"/>
      <c r="ADS317" s="58"/>
      <c r="ADT317" s="58"/>
      <c r="ADU317" s="58"/>
      <c r="ADV317" s="58"/>
      <c r="ADW317" s="58"/>
      <c r="ADX317" s="58"/>
      <c r="ADY317" s="58"/>
      <c r="ADZ317" s="58"/>
      <c r="AEA317" s="58"/>
      <c r="AEB317" s="58"/>
      <c r="AEC317" s="58"/>
      <c r="AED317" s="58"/>
      <c r="AEE317" s="58"/>
      <c r="AEF317" s="58"/>
      <c r="AEG317" s="58"/>
      <c r="AEH317" s="58"/>
      <c r="AEI317" s="58"/>
      <c r="AEJ317" s="58"/>
      <c r="AEK317" s="58"/>
      <c r="AEL317" s="58"/>
      <c r="AEM317" s="58"/>
      <c r="AEN317" s="58"/>
      <c r="AEO317" s="58"/>
      <c r="AEP317" s="58"/>
      <c r="AEQ317" s="58"/>
      <c r="AER317" s="58"/>
      <c r="AES317" s="58"/>
      <c r="AET317" s="58"/>
      <c r="AEU317" s="58"/>
      <c r="AEV317" s="58"/>
      <c r="AEW317" s="58"/>
      <c r="AEX317" s="58"/>
      <c r="AEY317" s="58"/>
      <c r="AEZ317" s="58"/>
      <c r="AFA317" s="58"/>
      <c r="AFB317" s="58"/>
      <c r="AFC317" s="58"/>
      <c r="AFD317" s="58"/>
      <c r="AFE317" s="58"/>
      <c r="AFF317" s="58"/>
      <c r="AFG317" s="58"/>
      <c r="AFH317" s="58"/>
      <c r="AFI317" s="58"/>
      <c r="AFJ317" s="58"/>
      <c r="AFK317" s="58"/>
      <c r="AFL317" s="58"/>
      <c r="AFM317" s="58"/>
      <c r="AFN317" s="58"/>
      <c r="AFO317" s="58"/>
      <c r="AFP317" s="58"/>
      <c r="AFQ317" s="58"/>
      <c r="AFR317" s="58"/>
      <c r="AFS317" s="58"/>
      <c r="AFT317" s="58"/>
      <c r="AFU317" s="58"/>
      <c r="AFV317" s="58"/>
      <c r="AFW317" s="58"/>
      <c r="AFX317" s="58"/>
      <c r="AFY317" s="58"/>
      <c r="AFZ317" s="58"/>
      <c r="AGA317" s="58"/>
      <c r="AGB317" s="58"/>
      <c r="AGC317" s="58"/>
      <c r="AGD317" s="58"/>
      <c r="AGE317" s="58"/>
      <c r="AGF317" s="58"/>
      <c r="AGG317" s="58"/>
      <c r="AGH317" s="58"/>
      <c r="AGI317" s="58"/>
      <c r="AGJ317" s="58"/>
      <c r="AGK317" s="58"/>
      <c r="AGL317" s="58"/>
      <c r="AGM317" s="58"/>
      <c r="AGN317" s="58"/>
      <c r="AGO317" s="58"/>
      <c r="AGP317" s="58"/>
      <c r="AGQ317" s="58"/>
      <c r="AGR317" s="58"/>
      <c r="AGS317" s="58"/>
      <c r="AGT317" s="58"/>
      <c r="AGU317" s="58"/>
      <c r="AGV317" s="58"/>
      <c r="AGW317" s="58"/>
      <c r="AGX317" s="58"/>
      <c r="AGY317" s="58"/>
      <c r="AGZ317" s="58"/>
      <c r="AHA317" s="58"/>
      <c r="AHB317" s="58"/>
      <c r="AHC317" s="58"/>
      <c r="AHD317" s="58"/>
      <c r="AHE317" s="58"/>
      <c r="AHF317" s="58"/>
      <c r="AHG317" s="58"/>
      <c r="AHH317" s="58"/>
      <c r="AHI317" s="58"/>
      <c r="AHJ317" s="58"/>
      <c r="AHK317" s="58"/>
      <c r="AHL317" s="58"/>
      <c r="AHM317" s="58"/>
      <c r="AHN317" s="58"/>
      <c r="AHO317" s="58"/>
      <c r="AHP317" s="58"/>
      <c r="AHQ317" s="58"/>
      <c r="AHR317" s="58"/>
      <c r="AHS317" s="58"/>
      <c r="AHT317" s="58"/>
      <c r="AHU317" s="58"/>
      <c r="AHV317" s="58"/>
      <c r="AHW317" s="58"/>
      <c r="AHX317" s="58"/>
      <c r="AHY317" s="58"/>
      <c r="AHZ317" s="58"/>
      <c r="AIA317" s="58"/>
      <c r="AIB317" s="58"/>
      <c r="AIC317" s="58"/>
      <c r="AID317" s="58"/>
      <c r="AIE317" s="58"/>
      <c r="AIF317" s="58"/>
      <c r="AIG317" s="58"/>
      <c r="AIH317" s="58"/>
      <c r="AII317" s="58"/>
      <c r="AIJ317" s="58"/>
      <c r="AIK317" s="58"/>
      <c r="AIL317" s="58"/>
      <c r="AIM317" s="58"/>
      <c r="AIN317" s="58"/>
      <c r="AIO317" s="58"/>
      <c r="AIP317" s="58"/>
      <c r="AIQ317" s="58"/>
      <c r="AIR317" s="58"/>
      <c r="AIS317" s="58"/>
      <c r="AIT317" s="58"/>
      <c r="AIU317" s="58"/>
      <c r="AIV317" s="58"/>
      <c r="AIW317" s="58"/>
      <c r="AIX317" s="58"/>
      <c r="AIY317" s="58"/>
      <c r="AIZ317" s="58"/>
      <c r="AJA317" s="58"/>
      <c r="AJB317" s="58"/>
      <c r="AJC317" s="58"/>
      <c r="AJD317" s="58"/>
      <c r="AJE317" s="58"/>
      <c r="AJF317" s="58"/>
      <c r="AJG317" s="58"/>
      <c r="AJH317" s="58"/>
      <c r="AJI317" s="58"/>
      <c r="AJJ317" s="58"/>
      <c r="AJK317" s="58"/>
      <c r="AJL317" s="58"/>
      <c r="AJM317" s="58"/>
      <c r="AJN317" s="58"/>
      <c r="AJO317" s="58"/>
      <c r="AJP317" s="58"/>
      <c r="AJQ317" s="58"/>
      <c r="AJR317" s="58"/>
      <c r="AJS317" s="58"/>
      <c r="AJT317" s="58"/>
      <c r="AJU317" s="58"/>
      <c r="AJV317" s="58"/>
      <c r="AJW317" s="58"/>
      <c r="AJX317" s="58"/>
      <c r="AJY317" s="58"/>
      <c r="AJZ317" s="58"/>
      <c r="AKA317" s="58"/>
      <c r="AKB317" s="58"/>
      <c r="AKC317" s="58"/>
      <c r="AKD317" s="58"/>
      <c r="AKE317" s="58"/>
      <c r="AKF317" s="58"/>
      <c r="AKG317" s="58"/>
      <c r="AKH317" s="58"/>
      <c r="AKI317" s="58"/>
      <c r="AKJ317" s="58"/>
      <c r="AKK317" s="58"/>
      <c r="AKL317" s="58"/>
      <c r="AKM317" s="58"/>
      <c r="AKN317" s="58"/>
      <c r="AKO317" s="58"/>
      <c r="AKP317" s="58"/>
      <c r="AKQ317" s="58"/>
      <c r="AKR317" s="58"/>
      <c r="AKS317" s="58"/>
      <c r="AKT317" s="58"/>
      <c r="AKU317" s="58"/>
      <c r="AKV317" s="58"/>
      <c r="AKW317" s="58"/>
      <c r="AKX317" s="58"/>
      <c r="AKY317" s="58"/>
      <c r="AKZ317" s="58"/>
      <c r="ALA317" s="58"/>
      <c r="ALB317" s="58"/>
      <c r="ALC317" s="58"/>
      <c r="ALD317" s="58"/>
      <c r="ALE317" s="58"/>
      <c r="ALF317" s="58"/>
      <c r="ALG317" s="58"/>
      <c r="ALH317" s="58"/>
      <c r="ALI317" s="58"/>
      <c r="ALJ317" s="58"/>
      <c r="ALK317" s="58"/>
      <c r="ALL317" s="58"/>
      <c r="ALM317" s="58"/>
      <c r="ALN317" s="58"/>
      <c r="ALO317" s="58"/>
      <c r="ALP317" s="58"/>
      <c r="ALQ317" s="58"/>
      <c r="ALR317" s="58"/>
      <c r="ALS317" s="58"/>
      <c r="ALT317" s="58"/>
      <c r="ALU317" s="58"/>
      <c r="ALV317" s="58"/>
      <c r="ALW317" s="58"/>
      <c r="ALX317" s="58"/>
      <c r="ALY317" s="58"/>
      <c r="ALZ317" s="58"/>
      <c r="AMA317" s="58"/>
      <c r="AMB317" s="58"/>
      <c r="AMC317" s="58"/>
      <c r="AMD317" s="58"/>
      <c r="AME317" s="58"/>
      <c r="AMF317" s="58"/>
      <c r="AMG317" s="58"/>
      <c r="AMH317" s="58"/>
      <c r="AMI317" s="58"/>
      <c r="AMJ317" s="58"/>
      <c r="AMK317" s="58"/>
      <c r="AML317" s="58"/>
      <c r="AMM317" s="58"/>
      <c r="AMN317" s="58"/>
      <c r="AMO317" s="58"/>
      <c r="AMP317" s="58"/>
      <c r="AMQ317" s="58"/>
      <c r="AMR317" s="58"/>
      <c r="AMS317" s="58"/>
      <c r="AMT317" s="58"/>
      <c r="AMU317" s="58"/>
      <c r="AMV317" s="58"/>
      <c r="AMW317" s="58"/>
      <c r="AMX317" s="58"/>
      <c r="AMY317" s="58"/>
      <c r="AMZ317" s="58"/>
      <c r="ANA317" s="58"/>
      <c r="ANB317" s="58"/>
      <c r="ANC317" s="58"/>
      <c r="AND317" s="58"/>
      <c r="ANE317" s="58"/>
      <c r="ANF317" s="58"/>
      <c r="ANG317" s="58"/>
      <c r="ANH317" s="58"/>
      <c r="ANI317" s="58"/>
      <c r="ANJ317" s="58"/>
      <c r="ANK317" s="58"/>
      <c r="ANL317" s="58"/>
      <c r="ANM317" s="58"/>
      <c r="ANN317" s="58"/>
      <c r="ANO317" s="58"/>
      <c r="ANP317" s="58"/>
      <c r="ANQ317" s="58"/>
      <c r="ANR317" s="58"/>
      <c r="ANS317" s="58"/>
      <c r="ANT317" s="58"/>
      <c r="ANU317" s="58"/>
      <c r="ANV317" s="58"/>
      <c r="ANW317" s="58"/>
      <c r="ANX317" s="58"/>
      <c r="ANY317" s="58"/>
      <c r="ANZ317" s="58"/>
      <c r="AOA317" s="58"/>
      <c r="AOB317" s="58"/>
      <c r="AOC317" s="58"/>
      <c r="AOD317" s="58"/>
      <c r="AOE317" s="58"/>
      <c r="AOF317" s="58"/>
      <c r="AOG317" s="58"/>
      <c r="AOH317" s="58"/>
      <c r="AOI317" s="58"/>
      <c r="AOJ317" s="58"/>
      <c r="AOK317" s="58"/>
      <c r="AOL317" s="58"/>
      <c r="AOM317" s="58"/>
      <c r="AON317" s="58"/>
      <c r="AOO317" s="58"/>
      <c r="AOP317" s="58"/>
      <c r="AOQ317" s="58"/>
      <c r="AOR317" s="58"/>
      <c r="AOS317" s="58"/>
      <c r="AOT317" s="58"/>
      <c r="AOU317" s="58"/>
      <c r="AOV317" s="58"/>
      <c r="AOW317" s="58"/>
      <c r="AOX317" s="58"/>
      <c r="AOY317" s="58"/>
      <c r="AOZ317" s="58"/>
      <c r="APA317" s="58"/>
      <c r="APB317" s="58"/>
      <c r="APC317" s="58"/>
      <c r="APD317" s="58"/>
      <c r="APE317" s="58"/>
      <c r="APF317" s="58"/>
      <c r="APG317" s="58"/>
      <c r="APH317" s="58"/>
      <c r="API317" s="58"/>
      <c r="APJ317" s="58"/>
      <c r="APK317" s="58"/>
      <c r="APL317" s="58"/>
      <c r="APM317" s="58"/>
      <c r="APN317" s="58"/>
      <c r="APO317" s="58"/>
      <c r="APP317" s="58"/>
      <c r="APQ317" s="58"/>
      <c r="APR317" s="58"/>
      <c r="APS317" s="58"/>
      <c r="APT317" s="58"/>
      <c r="APU317" s="58"/>
      <c r="APV317" s="58"/>
      <c r="APW317" s="58"/>
      <c r="APX317" s="58"/>
      <c r="APY317" s="58"/>
      <c r="APZ317" s="58"/>
      <c r="AQA317" s="58"/>
      <c r="AQB317" s="58"/>
      <c r="AQC317" s="58"/>
      <c r="AQD317" s="58"/>
      <c r="AQE317" s="58"/>
      <c r="AQF317" s="58"/>
      <c r="AQG317" s="58"/>
      <c r="AQH317" s="58"/>
      <c r="AQI317" s="58"/>
      <c r="AQJ317" s="58"/>
      <c r="AQK317" s="58"/>
      <c r="AQL317" s="58"/>
      <c r="AQM317" s="58"/>
      <c r="AQN317" s="58"/>
      <c r="AQO317" s="58"/>
      <c r="AQP317" s="58"/>
      <c r="AQQ317" s="58"/>
      <c r="AQR317" s="58"/>
      <c r="AQS317" s="58"/>
      <c r="AQT317" s="58"/>
      <c r="AQU317" s="58"/>
      <c r="AQV317" s="58"/>
      <c r="AQW317" s="58"/>
      <c r="AQX317" s="58"/>
      <c r="AQY317" s="58"/>
      <c r="AQZ317" s="58"/>
      <c r="ARA317" s="58"/>
      <c r="ARB317" s="58"/>
      <c r="ARC317" s="58"/>
      <c r="ARD317" s="58"/>
      <c r="ARE317" s="58"/>
      <c r="ARF317" s="58"/>
      <c r="ARG317" s="58"/>
      <c r="ARH317" s="58"/>
      <c r="ARI317" s="58"/>
      <c r="ARJ317" s="58"/>
      <c r="ARK317" s="58"/>
      <c r="ARL317" s="58"/>
      <c r="ARM317" s="58"/>
      <c r="ARN317" s="58"/>
      <c r="ARO317" s="58"/>
      <c r="ARP317" s="58"/>
      <c r="ARQ317" s="58"/>
      <c r="ARR317" s="58"/>
      <c r="ARS317" s="58"/>
      <c r="ART317" s="58"/>
      <c r="ARU317" s="58"/>
      <c r="ARV317" s="58"/>
      <c r="ARW317" s="58"/>
      <c r="ARX317" s="58"/>
      <c r="ARY317" s="58"/>
      <c r="ARZ317" s="58"/>
      <c r="ASA317" s="58"/>
      <c r="ASB317" s="58"/>
      <c r="ASC317" s="58"/>
      <c r="ASD317" s="58"/>
      <c r="ASE317" s="58"/>
      <c r="ASF317" s="58"/>
      <c r="ASG317" s="58"/>
      <c r="ASH317" s="58"/>
      <c r="ASI317" s="58"/>
      <c r="ASJ317" s="58"/>
      <c r="ASK317" s="58"/>
      <c r="ASL317" s="58"/>
      <c r="ASM317" s="58"/>
      <c r="ASN317" s="58"/>
      <c r="ASO317" s="58"/>
      <c r="ASP317" s="58"/>
      <c r="ASQ317" s="58"/>
      <c r="ASR317" s="58"/>
      <c r="ASS317" s="58"/>
      <c r="AST317" s="58"/>
      <c r="ASU317" s="58"/>
      <c r="ASV317" s="58"/>
      <c r="ASW317" s="58"/>
      <c r="ASX317" s="58"/>
      <c r="ASY317" s="58"/>
      <c r="ASZ317" s="58"/>
      <c r="ATA317" s="58"/>
      <c r="ATB317" s="58"/>
      <c r="ATC317" s="58"/>
      <c r="ATD317" s="58"/>
      <c r="ATE317" s="58"/>
      <c r="ATF317" s="58"/>
      <c r="ATG317" s="58"/>
      <c r="ATH317" s="58"/>
      <c r="ATI317" s="58"/>
      <c r="ATJ317" s="58"/>
      <c r="ATK317" s="58"/>
      <c r="ATL317" s="58"/>
      <c r="ATM317" s="58"/>
      <c r="ATN317" s="58"/>
      <c r="ATO317" s="58"/>
      <c r="ATP317" s="58"/>
      <c r="ATQ317" s="58"/>
      <c r="ATR317" s="58"/>
      <c r="ATS317" s="58"/>
      <c r="ATT317" s="58"/>
      <c r="ATU317" s="58"/>
      <c r="ATV317" s="58"/>
      <c r="ATW317" s="58"/>
      <c r="ATX317" s="58"/>
      <c r="ATY317" s="58"/>
      <c r="ATZ317" s="58"/>
      <c r="AUA317" s="58"/>
      <c r="AUB317" s="58"/>
      <c r="AUC317" s="58"/>
      <c r="AUD317" s="58"/>
      <c r="AUE317" s="58"/>
      <c r="AUF317" s="58"/>
      <c r="AUG317" s="58"/>
      <c r="AUH317" s="58"/>
      <c r="AUI317" s="58"/>
      <c r="AUJ317" s="58"/>
      <c r="AUK317" s="58"/>
      <c r="AUL317" s="58"/>
      <c r="AUM317" s="58"/>
      <c r="AUN317" s="58"/>
      <c r="AUO317" s="58"/>
      <c r="AUP317" s="58"/>
      <c r="AUQ317" s="58"/>
      <c r="AUR317" s="58"/>
      <c r="AUS317" s="58"/>
      <c r="AUT317" s="58"/>
      <c r="AUU317" s="58"/>
      <c r="AUV317" s="58"/>
      <c r="AUW317" s="58"/>
      <c r="AUX317" s="58"/>
      <c r="AUY317" s="58"/>
      <c r="AUZ317" s="58"/>
      <c r="AVA317" s="58"/>
      <c r="AVB317" s="58"/>
      <c r="AVC317" s="58"/>
      <c r="AVD317" s="58"/>
      <c r="AVE317" s="58"/>
      <c r="AVF317" s="58"/>
      <c r="AVG317" s="58"/>
      <c r="AVH317" s="58"/>
      <c r="AVI317" s="58"/>
      <c r="AVJ317" s="58"/>
      <c r="AVK317" s="58"/>
      <c r="AVL317" s="58"/>
      <c r="AVM317" s="58"/>
      <c r="AVN317" s="58"/>
      <c r="AVO317" s="58"/>
      <c r="AVP317" s="58"/>
      <c r="AVQ317" s="58"/>
      <c r="AVR317" s="58"/>
      <c r="AVS317" s="58"/>
      <c r="AVT317" s="58"/>
      <c r="AVU317" s="58"/>
      <c r="AVV317" s="58"/>
      <c r="AVW317" s="58"/>
      <c r="AVX317" s="58"/>
      <c r="AVY317" s="58"/>
      <c r="AVZ317" s="58"/>
      <c r="AWA317" s="58"/>
      <c r="AWB317" s="58"/>
      <c r="AWC317" s="58"/>
      <c r="AWD317" s="58"/>
      <c r="AWE317" s="58"/>
      <c r="AWF317" s="58"/>
      <c r="AWG317" s="58"/>
      <c r="AWH317" s="58"/>
      <c r="AWI317" s="58"/>
      <c r="AWJ317" s="58"/>
      <c r="AWK317" s="58"/>
      <c r="AWL317" s="58"/>
      <c r="AWM317" s="58"/>
      <c r="AWN317" s="58"/>
      <c r="AWO317" s="58"/>
      <c r="AWP317" s="58"/>
      <c r="AWQ317" s="58"/>
      <c r="AWR317" s="58"/>
      <c r="AWS317" s="58"/>
      <c r="AWT317" s="58"/>
      <c r="AWU317" s="58"/>
      <c r="AWV317" s="58"/>
      <c r="AWW317" s="58"/>
      <c r="AWX317" s="58"/>
      <c r="AWY317" s="58"/>
      <c r="AWZ317" s="58"/>
      <c r="AXA317" s="58"/>
      <c r="AXB317" s="58"/>
      <c r="AXC317" s="58"/>
      <c r="AXD317" s="58"/>
      <c r="AXE317" s="58"/>
      <c r="AXF317" s="58"/>
      <c r="AXG317" s="58"/>
      <c r="AXH317" s="58"/>
      <c r="AXI317" s="58"/>
      <c r="AXJ317" s="58"/>
      <c r="AXK317" s="58"/>
      <c r="AXL317" s="58"/>
      <c r="AXM317" s="58"/>
      <c r="AXN317" s="58"/>
      <c r="AXO317" s="58"/>
      <c r="AXP317" s="58"/>
      <c r="AXQ317" s="58"/>
      <c r="AXR317" s="58"/>
      <c r="AXS317" s="58"/>
      <c r="AXT317" s="58"/>
      <c r="AXU317" s="58"/>
      <c r="AXV317" s="58"/>
      <c r="AXW317" s="58"/>
      <c r="AXX317" s="58"/>
      <c r="AXY317" s="58"/>
      <c r="AXZ317" s="58"/>
      <c r="AYA317" s="58"/>
      <c r="AYB317" s="58"/>
      <c r="AYC317" s="58"/>
      <c r="AYD317" s="58"/>
      <c r="AYE317" s="58"/>
      <c r="AYF317" s="58"/>
      <c r="AYG317" s="58"/>
      <c r="AYH317" s="58"/>
      <c r="AYI317" s="58"/>
      <c r="AYJ317" s="58"/>
      <c r="AYK317" s="58"/>
      <c r="AYL317" s="58"/>
      <c r="AYM317" s="58"/>
      <c r="AYN317" s="58"/>
      <c r="AYO317" s="58"/>
      <c r="AYP317" s="58"/>
      <c r="AYQ317" s="58"/>
      <c r="AYR317" s="58"/>
      <c r="AYS317" s="58"/>
      <c r="AYT317" s="58"/>
      <c r="AYU317" s="58"/>
      <c r="AYV317" s="58"/>
      <c r="AYW317" s="58"/>
      <c r="AYX317" s="58"/>
      <c r="AYY317" s="58"/>
      <c r="AYZ317" s="58"/>
      <c r="AZA317" s="58"/>
      <c r="AZB317" s="58"/>
      <c r="AZC317" s="58"/>
      <c r="AZD317" s="58"/>
      <c r="AZE317" s="58"/>
      <c r="AZF317" s="58"/>
      <c r="AZG317" s="58"/>
      <c r="AZH317" s="58"/>
      <c r="AZI317" s="58"/>
      <c r="AZJ317" s="58"/>
      <c r="AZK317" s="58"/>
      <c r="AZL317" s="58"/>
      <c r="AZM317" s="58"/>
      <c r="AZN317" s="58"/>
      <c r="AZO317" s="58"/>
      <c r="AZP317" s="58"/>
      <c r="AZQ317" s="58"/>
      <c r="AZR317" s="58"/>
      <c r="AZS317" s="58"/>
      <c r="AZT317" s="58"/>
      <c r="AZU317" s="58"/>
      <c r="AZV317" s="58"/>
      <c r="AZW317" s="58"/>
      <c r="AZX317" s="58"/>
      <c r="AZY317" s="58"/>
      <c r="AZZ317" s="58"/>
      <c r="BAA317" s="58"/>
      <c r="BAB317" s="58"/>
      <c r="BAC317" s="58"/>
      <c r="BAD317" s="58"/>
      <c r="BAE317" s="58"/>
      <c r="BAF317" s="58"/>
      <c r="BAG317" s="58"/>
      <c r="BAH317" s="58"/>
      <c r="BAI317" s="58"/>
      <c r="BAJ317" s="58"/>
      <c r="BAK317" s="58"/>
      <c r="BAL317" s="58"/>
      <c r="BAM317" s="58"/>
      <c r="BAN317" s="58"/>
      <c r="BAO317" s="58"/>
      <c r="BAP317" s="58"/>
      <c r="BAQ317" s="58"/>
      <c r="BAR317" s="58"/>
      <c r="BAS317" s="58"/>
      <c r="BAT317" s="58"/>
      <c r="BAU317" s="58"/>
      <c r="BAV317" s="58"/>
      <c r="BAW317" s="58"/>
      <c r="BAX317" s="58"/>
      <c r="BAY317" s="58"/>
      <c r="BAZ317" s="58"/>
      <c r="BBA317" s="58"/>
      <c r="BBB317" s="58"/>
      <c r="BBC317" s="58"/>
      <c r="BBD317" s="58"/>
      <c r="BBE317" s="58"/>
      <c r="BBF317" s="58"/>
      <c r="BBG317" s="58"/>
      <c r="BBH317" s="58"/>
      <c r="BBI317" s="58"/>
      <c r="BBJ317" s="58"/>
      <c r="BBK317" s="58"/>
      <c r="BBL317" s="58"/>
      <c r="BBM317" s="58"/>
      <c r="BBN317" s="58"/>
      <c r="BBO317" s="58"/>
      <c r="BBP317" s="58"/>
      <c r="BBQ317" s="58"/>
      <c r="BBR317" s="58"/>
      <c r="BBS317" s="58"/>
      <c r="BBT317" s="58"/>
      <c r="BBU317" s="58"/>
      <c r="BBV317" s="58"/>
      <c r="BBW317" s="58"/>
      <c r="BBX317" s="58"/>
      <c r="BBY317" s="58"/>
      <c r="BBZ317" s="58"/>
      <c r="BCA317" s="58"/>
      <c r="BCB317" s="58"/>
      <c r="BCC317" s="58"/>
      <c r="BCD317" s="58"/>
      <c r="BCE317" s="58"/>
      <c r="BCF317" s="58"/>
      <c r="BCG317" s="58"/>
      <c r="BCH317" s="58"/>
      <c r="BCI317" s="58"/>
      <c r="BCJ317" s="58"/>
      <c r="BCK317" s="58"/>
      <c r="BCL317" s="58"/>
      <c r="BCM317" s="58"/>
      <c r="BCN317" s="58"/>
      <c r="BCO317" s="58"/>
      <c r="BCP317" s="58"/>
      <c r="BCQ317" s="58"/>
      <c r="BCR317" s="58"/>
      <c r="BCS317" s="58"/>
      <c r="BCT317" s="58"/>
      <c r="BCU317" s="58"/>
      <c r="BCV317" s="58"/>
      <c r="BCW317" s="58"/>
      <c r="BCX317" s="58"/>
      <c r="BCY317" s="58"/>
      <c r="BCZ317" s="58"/>
      <c r="BDA317" s="58"/>
      <c r="BDB317" s="58"/>
      <c r="BDC317" s="58"/>
      <c r="BDD317" s="58"/>
      <c r="BDE317" s="58"/>
      <c r="BDF317" s="58"/>
      <c r="BDG317" s="58"/>
      <c r="BDH317" s="58"/>
      <c r="BDI317" s="58"/>
      <c r="BDJ317" s="58"/>
      <c r="BDK317" s="58"/>
      <c r="BDL317" s="58"/>
      <c r="BDM317" s="58"/>
      <c r="BDN317" s="58"/>
      <c r="BDO317" s="58"/>
      <c r="BDP317" s="58"/>
      <c r="BDQ317" s="58"/>
      <c r="BDR317" s="58"/>
      <c r="BDS317" s="58"/>
      <c r="BDT317" s="58"/>
      <c r="BDU317" s="58"/>
      <c r="BDV317" s="58"/>
      <c r="BDW317" s="58"/>
      <c r="BDX317" s="58"/>
      <c r="BDY317" s="58"/>
      <c r="BDZ317" s="58"/>
      <c r="BEA317" s="58"/>
      <c r="BEB317" s="58"/>
      <c r="BEC317" s="58"/>
      <c r="BED317" s="58"/>
      <c r="BEE317" s="58"/>
      <c r="BEF317" s="58"/>
      <c r="BEG317" s="58"/>
      <c r="BEH317" s="58"/>
      <c r="BEI317" s="58"/>
      <c r="BEJ317" s="58"/>
      <c r="BEK317" s="58"/>
      <c r="BEL317" s="58"/>
      <c r="BEM317" s="58"/>
      <c r="BEN317" s="58"/>
      <c r="BEO317" s="58"/>
      <c r="BEP317" s="58"/>
      <c r="BEQ317" s="58"/>
      <c r="BER317" s="58"/>
      <c r="BES317" s="58"/>
      <c r="BET317" s="58"/>
      <c r="BEU317" s="58"/>
      <c r="BEV317" s="58"/>
      <c r="BEW317" s="58"/>
      <c r="BEX317" s="58"/>
      <c r="BEY317" s="58"/>
      <c r="BEZ317" s="58"/>
      <c r="BFA317" s="58"/>
      <c r="BFB317" s="58"/>
      <c r="BFC317" s="58"/>
      <c r="BFD317" s="58"/>
      <c r="BFE317" s="58"/>
      <c r="BFF317" s="58"/>
      <c r="BFG317" s="58"/>
      <c r="BFH317" s="58"/>
      <c r="BFI317" s="58"/>
      <c r="BFJ317" s="58"/>
      <c r="BFK317" s="58"/>
      <c r="BFL317" s="58"/>
      <c r="BFM317" s="58"/>
      <c r="BFN317" s="58"/>
      <c r="BFO317" s="58"/>
      <c r="BFP317" s="58"/>
      <c r="BFQ317" s="58"/>
      <c r="BFR317" s="58"/>
      <c r="BFS317" s="58"/>
      <c r="BFT317" s="58"/>
      <c r="BFU317" s="58"/>
      <c r="BFV317" s="58"/>
      <c r="BFW317" s="58"/>
      <c r="BFX317" s="58"/>
      <c r="BFY317" s="58"/>
      <c r="BFZ317" s="58"/>
      <c r="BGA317" s="58"/>
      <c r="BGB317" s="58"/>
      <c r="BGC317" s="58"/>
      <c r="BGD317" s="58"/>
      <c r="BGE317" s="58"/>
      <c r="BGF317" s="58"/>
      <c r="BGG317" s="58"/>
      <c r="BGH317" s="58"/>
      <c r="BGI317" s="58"/>
      <c r="BGJ317" s="58"/>
      <c r="BGK317" s="58"/>
      <c r="BGL317" s="58"/>
      <c r="BGM317" s="58"/>
      <c r="BGN317" s="58"/>
      <c r="BGO317" s="58"/>
      <c r="BGP317" s="58"/>
      <c r="BGQ317" s="58"/>
      <c r="BGR317" s="58"/>
      <c r="BGS317" s="58"/>
      <c r="BGT317" s="58"/>
      <c r="BGU317" s="58"/>
      <c r="BGV317" s="58"/>
      <c r="BGW317" s="58"/>
      <c r="BGX317" s="58"/>
      <c r="BGY317" s="58"/>
      <c r="BGZ317" s="58"/>
      <c r="BHA317" s="58"/>
      <c r="BHB317" s="58"/>
      <c r="BHC317" s="58"/>
      <c r="BHD317" s="58"/>
      <c r="BHE317" s="58"/>
      <c r="BHF317" s="58"/>
      <c r="BHG317" s="58"/>
      <c r="BHH317" s="58"/>
      <c r="BHI317" s="58"/>
      <c r="BHJ317" s="58"/>
      <c r="BHK317" s="58"/>
      <c r="BHL317" s="58"/>
      <c r="BHM317" s="58"/>
      <c r="BHN317" s="58"/>
      <c r="BHO317" s="58"/>
      <c r="BHP317" s="58"/>
      <c r="BHQ317" s="58"/>
      <c r="BHR317" s="58"/>
      <c r="BHS317" s="58"/>
      <c r="BHT317" s="58"/>
      <c r="BHU317" s="58"/>
      <c r="BHV317" s="58"/>
      <c r="BHW317" s="58"/>
      <c r="BHX317" s="58"/>
      <c r="BHY317" s="58"/>
      <c r="BHZ317" s="58"/>
      <c r="BIA317" s="58"/>
      <c r="BIB317" s="58"/>
      <c r="BIC317" s="58"/>
      <c r="BID317" s="58"/>
      <c r="BIE317" s="58"/>
      <c r="BIF317" s="58"/>
      <c r="BIG317" s="58"/>
      <c r="BIH317" s="58"/>
      <c r="BII317" s="58"/>
      <c r="BIJ317" s="58"/>
      <c r="BIK317" s="58"/>
      <c r="BIL317" s="58"/>
      <c r="BIM317" s="58"/>
      <c r="BIN317" s="58"/>
      <c r="BIO317" s="58"/>
      <c r="BIP317" s="58"/>
      <c r="BIQ317" s="58"/>
      <c r="BIR317" s="58"/>
      <c r="BIS317" s="58"/>
      <c r="BIT317" s="58"/>
      <c r="BIU317" s="58"/>
      <c r="BIV317" s="58"/>
      <c r="BIW317" s="58"/>
      <c r="BIX317" s="58"/>
      <c r="BIY317" s="58"/>
      <c r="BIZ317" s="58"/>
      <c r="BJA317" s="58"/>
      <c r="BJB317" s="58"/>
      <c r="BJC317" s="58"/>
      <c r="BJD317" s="58"/>
      <c r="BJE317" s="58"/>
      <c r="BJF317" s="58"/>
      <c r="BJG317" s="58"/>
      <c r="BJH317" s="58"/>
      <c r="BJI317" s="58"/>
      <c r="BJJ317" s="58"/>
      <c r="BJK317" s="58"/>
      <c r="BJL317" s="58"/>
      <c r="BJM317" s="58"/>
      <c r="BJN317" s="58"/>
      <c r="BJO317" s="58"/>
      <c r="BJP317" s="58"/>
      <c r="BJQ317" s="58"/>
      <c r="BJR317" s="58"/>
      <c r="BJS317" s="58"/>
      <c r="BJT317" s="58"/>
      <c r="BJU317" s="58"/>
      <c r="BJV317" s="58"/>
      <c r="BJW317" s="58"/>
      <c r="BJX317" s="58"/>
      <c r="BJY317" s="58"/>
      <c r="BJZ317" s="58"/>
      <c r="BKA317" s="58"/>
      <c r="BKB317" s="58"/>
      <c r="BKC317" s="58"/>
      <c r="BKD317" s="58"/>
      <c r="BKE317" s="58"/>
      <c r="BKF317" s="58"/>
      <c r="BKG317" s="58"/>
      <c r="BKH317" s="58"/>
      <c r="BKI317" s="58"/>
      <c r="BKJ317" s="58"/>
      <c r="BKK317" s="58"/>
      <c r="BKL317" s="58"/>
      <c r="BKM317" s="58"/>
      <c r="BKN317" s="58"/>
      <c r="BKO317" s="58"/>
      <c r="BKP317" s="58"/>
      <c r="BKQ317" s="58"/>
      <c r="BKR317" s="58"/>
      <c r="BKS317" s="58"/>
      <c r="BKT317" s="58"/>
      <c r="BKU317" s="58"/>
      <c r="BKV317" s="58"/>
      <c r="BKW317" s="58"/>
      <c r="BKX317" s="58"/>
      <c r="BKY317" s="58"/>
      <c r="BKZ317" s="58"/>
      <c r="BLA317" s="58"/>
      <c r="BLB317" s="58"/>
      <c r="BLC317" s="58"/>
      <c r="BLD317" s="58"/>
      <c r="BLE317" s="58"/>
      <c r="BLF317" s="58"/>
      <c r="BLG317" s="58"/>
      <c r="BLH317" s="58"/>
      <c r="BLI317" s="58"/>
      <c r="BLJ317" s="58"/>
      <c r="BLK317" s="58"/>
      <c r="BLL317" s="58"/>
      <c r="BLM317" s="58"/>
      <c r="BLN317" s="58"/>
      <c r="BLO317" s="58"/>
      <c r="BLP317" s="58"/>
      <c r="BLQ317" s="58"/>
      <c r="BLR317" s="58"/>
      <c r="BLS317" s="58"/>
      <c r="BLT317" s="58"/>
      <c r="BLU317" s="58"/>
      <c r="BLV317" s="58"/>
      <c r="BLW317" s="58"/>
      <c r="BLX317" s="58"/>
      <c r="BLY317" s="58"/>
      <c r="BLZ317" s="58"/>
      <c r="BMA317" s="58"/>
      <c r="BMB317" s="58"/>
      <c r="BMC317" s="58"/>
      <c r="BMD317" s="58"/>
      <c r="BME317" s="58"/>
      <c r="BMF317" s="58"/>
      <c r="BMG317" s="58"/>
      <c r="BMH317" s="58"/>
      <c r="BMI317" s="58"/>
      <c r="BMJ317" s="58"/>
      <c r="BMK317" s="58"/>
      <c r="BML317" s="58"/>
      <c r="BMM317" s="58"/>
      <c r="BMN317" s="58"/>
      <c r="BMO317" s="58"/>
      <c r="BMP317" s="58"/>
      <c r="BMQ317" s="58"/>
      <c r="BMR317" s="58"/>
      <c r="BMS317" s="58"/>
      <c r="BMT317" s="58"/>
      <c r="BMU317" s="58"/>
      <c r="BMV317" s="58"/>
      <c r="BMW317" s="58"/>
      <c r="BMX317" s="58"/>
      <c r="BMY317" s="58"/>
      <c r="BMZ317" s="58"/>
      <c r="BNA317" s="58"/>
      <c r="BNB317" s="58"/>
      <c r="BNC317" s="58"/>
      <c r="BND317" s="58"/>
      <c r="BNE317" s="58"/>
      <c r="BNF317" s="58"/>
      <c r="BNG317" s="58"/>
      <c r="BNH317" s="58"/>
      <c r="BNI317" s="58"/>
      <c r="BNJ317" s="58"/>
      <c r="BNK317" s="58"/>
      <c r="BNL317" s="58"/>
      <c r="BNM317" s="58"/>
      <c r="BNN317" s="58"/>
      <c r="BNO317" s="58"/>
      <c r="BNP317" s="58"/>
      <c r="BNQ317" s="58"/>
      <c r="BNR317" s="58"/>
      <c r="BNS317" s="58"/>
      <c r="BNT317" s="58"/>
      <c r="BNU317" s="58"/>
      <c r="BNV317" s="58"/>
      <c r="BNW317" s="58"/>
      <c r="BNX317" s="58"/>
      <c r="BNY317" s="58"/>
      <c r="BNZ317" s="58"/>
      <c r="BOA317" s="58"/>
      <c r="BOB317" s="58"/>
      <c r="BOC317" s="58"/>
      <c r="BOD317" s="58"/>
      <c r="BOE317" s="58"/>
      <c r="BOF317" s="58"/>
      <c r="BOG317" s="58"/>
      <c r="BOH317" s="58"/>
      <c r="BOI317" s="58"/>
      <c r="BOJ317" s="58"/>
      <c r="BOK317" s="58"/>
      <c r="BOL317" s="58"/>
      <c r="BOM317" s="58"/>
      <c r="BON317" s="58"/>
      <c r="BOO317" s="58"/>
      <c r="BOP317" s="58"/>
      <c r="BOQ317" s="58"/>
      <c r="BOR317" s="58"/>
      <c r="BOS317" s="58"/>
      <c r="BOT317" s="58"/>
      <c r="BOU317" s="58"/>
      <c r="BOV317" s="58"/>
      <c r="BOW317" s="58"/>
      <c r="BOX317" s="58"/>
      <c r="BOY317" s="58"/>
      <c r="BOZ317" s="58"/>
      <c r="BPA317" s="58"/>
      <c r="BPB317" s="58"/>
      <c r="BPC317" s="58"/>
      <c r="BPD317" s="58"/>
      <c r="BPE317" s="58"/>
      <c r="BPF317" s="58"/>
      <c r="BPG317" s="58"/>
      <c r="BPH317" s="58"/>
      <c r="BPI317" s="58"/>
      <c r="BPJ317" s="58"/>
      <c r="BPK317" s="58"/>
      <c r="BPL317" s="58"/>
      <c r="BPM317" s="58"/>
      <c r="BPN317" s="58"/>
      <c r="BPO317" s="58"/>
      <c r="BPP317" s="58"/>
      <c r="BPQ317" s="58"/>
      <c r="BPR317" s="58"/>
      <c r="BPS317" s="58"/>
      <c r="BPT317" s="58"/>
      <c r="BPU317" s="58"/>
      <c r="BPV317" s="58"/>
      <c r="BPW317" s="58"/>
      <c r="BPX317" s="58"/>
      <c r="BPY317" s="58"/>
      <c r="BPZ317" s="58"/>
      <c r="BQA317" s="58"/>
      <c r="BQB317" s="58"/>
      <c r="BQC317" s="58"/>
      <c r="BQD317" s="58"/>
      <c r="BQE317" s="58"/>
      <c r="BQF317" s="58"/>
      <c r="BQG317" s="58"/>
      <c r="BQH317" s="58"/>
      <c r="BQI317" s="58"/>
      <c r="BQJ317" s="58"/>
      <c r="BQK317" s="58"/>
      <c r="BQL317" s="58"/>
      <c r="BQM317" s="58"/>
      <c r="BQN317" s="58"/>
      <c r="BQO317" s="58"/>
      <c r="BQP317" s="58"/>
      <c r="BQQ317" s="58"/>
      <c r="BQR317" s="58"/>
      <c r="BQS317" s="58"/>
      <c r="BQT317" s="58"/>
      <c r="BQU317" s="58"/>
      <c r="BQV317" s="58"/>
      <c r="BQW317" s="58"/>
      <c r="BQX317" s="58"/>
      <c r="BQY317" s="58"/>
      <c r="BQZ317" s="58"/>
      <c r="BRA317" s="58"/>
      <c r="BRB317" s="58"/>
      <c r="BRC317" s="58"/>
      <c r="BRD317" s="58"/>
      <c r="BRE317" s="58"/>
      <c r="BRF317" s="58"/>
      <c r="BRG317" s="58"/>
      <c r="BRH317" s="58"/>
      <c r="BRI317" s="58"/>
      <c r="BRJ317" s="58"/>
      <c r="BRK317" s="58"/>
      <c r="BRL317" s="58"/>
      <c r="BRM317" s="58"/>
      <c r="BRN317" s="58"/>
      <c r="BRO317" s="58"/>
      <c r="BRP317" s="58"/>
      <c r="BRQ317" s="58"/>
      <c r="BRR317" s="58"/>
      <c r="BRS317" s="58"/>
      <c r="BRT317" s="58"/>
      <c r="BRU317" s="58"/>
      <c r="BRV317" s="58"/>
      <c r="BRW317" s="58"/>
      <c r="BRX317" s="58"/>
      <c r="BRY317" s="58"/>
      <c r="BRZ317" s="58"/>
      <c r="BSA317" s="58"/>
      <c r="BSB317" s="58"/>
      <c r="BSC317" s="58"/>
      <c r="BSD317" s="58"/>
      <c r="BSE317" s="58"/>
      <c r="BSF317" s="58"/>
      <c r="BSG317" s="58"/>
      <c r="BSH317" s="58"/>
      <c r="BSI317" s="58"/>
      <c r="BSJ317" s="58"/>
      <c r="BSK317" s="58"/>
      <c r="BSL317" s="58"/>
      <c r="BSM317" s="58"/>
      <c r="BSN317" s="58"/>
      <c r="BSO317" s="58"/>
      <c r="BSP317" s="58"/>
      <c r="BSQ317" s="58"/>
      <c r="BSR317" s="58"/>
      <c r="BSS317" s="58"/>
      <c r="BST317" s="58"/>
      <c r="BSU317" s="58"/>
      <c r="BSV317" s="58"/>
      <c r="BSW317" s="58"/>
      <c r="BSX317" s="58"/>
      <c r="BSY317" s="58"/>
      <c r="BSZ317" s="58"/>
      <c r="BTA317" s="58"/>
      <c r="BTB317" s="58"/>
      <c r="BTC317" s="58"/>
      <c r="BTD317" s="58"/>
      <c r="BTE317" s="58"/>
      <c r="BTF317" s="58"/>
      <c r="BTG317" s="58"/>
      <c r="BTH317" s="58"/>
      <c r="BTI317" s="58"/>
      <c r="BTJ317" s="58"/>
      <c r="BTK317" s="58"/>
      <c r="BTL317" s="58"/>
      <c r="BTM317" s="58"/>
      <c r="BTN317" s="58"/>
      <c r="BTO317" s="58"/>
      <c r="BTP317" s="58"/>
      <c r="BTQ317" s="58"/>
      <c r="BTR317" s="58"/>
      <c r="BTS317" s="58"/>
      <c r="BTT317" s="58"/>
      <c r="BTU317" s="58"/>
      <c r="BTV317" s="58"/>
      <c r="BTW317" s="58"/>
      <c r="BTX317" s="58"/>
      <c r="BTY317" s="58"/>
      <c r="BTZ317" s="58"/>
      <c r="BUA317" s="58"/>
      <c r="BUB317" s="58"/>
      <c r="BUC317" s="58"/>
      <c r="BUD317" s="58"/>
      <c r="BUE317" s="58"/>
      <c r="BUF317" s="58"/>
      <c r="BUG317" s="58"/>
      <c r="BUH317" s="58"/>
      <c r="BUI317" s="58"/>
      <c r="BUJ317" s="58"/>
      <c r="BUK317" s="58"/>
      <c r="BUL317" s="58"/>
      <c r="BUM317" s="58"/>
      <c r="BUN317" s="58"/>
      <c r="BUO317" s="58"/>
      <c r="BUP317" s="58"/>
      <c r="BUQ317" s="58"/>
      <c r="BUR317" s="58"/>
      <c r="BUS317" s="58"/>
      <c r="BUT317" s="58"/>
      <c r="BUU317" s="58"/>
      <c r="BUV317" s="58"/>
      <c r="BUW317" s="58"/>
      <c r="BUX317" s="58"/>
      <c r="BUY317" s="58"/>
      <c r="BUZ317" s="58"/>
      <c r="BVA317" s="58"/>
      <c r="BVB317" s="58"/>
      <c r="BVC317" s="58"/>
      <c r="BVD317" s="58"/>
      <c r="BVE317" s="58"/>
      <c r="BVF317" s="58"/>
      <c r="BVG317" s="58"/>
      <c r="BVH317" s="58"/>
      <c r="BVI317" s="58"/>
      <c r="BVJ317" s="58"/>
      <c r="BVK317" s="58"/>
      <c r="BVL317" s="58"/>
      <c r="BVM317" s="58"/>
      <c r="BVN317" s="58"/>
      <c r="BVO317" s="58"/>
      <c r="BVP317" s="58"/>
      <c r="BVQ317" s="58"/>
      <c r="BVR317" s="58"/>
      <c r="BVS317" s="58"/>
      <c r="BVT317" s="58"/>
      <c r="BVU317" s="58"/>
      <c r="BVV317" s="58"/>
      <c r="BVW317" s="58"/>
      <c r="BVX317" s="58"/>
      <c r="BVY317" s="58"/>
      <c r="BVZ317" s="58"/>
      <c r="BWA317" s="58"/>
      <c r="BWB317" s="58"/>
      <c r="BWC317" s="58"/>
      <c r="BWD317" s="58"/>
      <c r="BWE317" s="58"/>
      <c r="BWF317" s="58"/>
      <c r="BWG317" s="58"/>
      <c r="BWH317" s="58"/>
      <c r="BWI317" s="58"/>
      <c r="BWJ317" s="58"/>
      <c r="BWK317" s="58"/>
      <c r="BWL317" s="58"/>
      <c r="BWM317" s="58"/>
      <c r="BWN317" s="58"/>
      <c r="BWO317" s="58"/>
      <c r="BWP317" s="58"/>
      <c r="BWQ317" s="58"/>
      <c r="BWR317" s="58"/>
      <c r="BWS317" s="58"/>
      <c r="BWT317" s="58"/>
      <c r="BWU317" s="58"/>
      <c r="BWV317" s="58"/>
      <c r="BWW317" s="58"/>
      <c r="BWX317" s="58"/>
      <c r="BWY317" s="58"/>
      <c r="BWZ317" s="58"/>
      <c r="BXA317" s="58"/>
      <c r="BXB317" s="58"/>
      <c r="BXC317" s="58"/>
      <c r="BXD317" s="58"/>
      <c r="BXE317" s="58"/>
      <c r="BXF317" s="58"/>
      <c r="BXG317" s="58"/>
      <c r="BXH317" s="58"/>
      <c r="BXI317" s="58"/>
      <c r="BXJ317" s="58"/>
      <c r="BXK317" s="58"/>
      <c r="BXL317" s="58"/>
      <c r="BXM317" s="58"/>
      <c r="BXN317" s="58"/>
      <c r="BXO317" s="58"/>
      <c r="BXP317" s="58"/>
      <c r="BXQ317" s="58"/>
      <c r="BXR317" s="58"/>
      <c r="BXS317" s="58"/>
      <c r="BXT317" s="58"/>
      <c r="BXU317" s="58"/>
      <c r="BXV317" s="58"/>
      <c r="BXW317" s="58"/>
      <c r="BXX317" s="58"/>
      <c r="BXY317" s="58"/>
      <c r="BXZ317" s="58"/>
      <c r="BYA317" s="58"/>
      <c r="BYB317" s="58"/>
      <c r="BYC317" s="58"/>
      <c r="BYD317" s="58"/>
      <c r="BYE317" s="58"/>
      <c r="BYF317" s="58"/>
      <c r="BYG317" s="58"/>
      <c r="BYH317" s="58"/>
      <c r="BYI317" s="58"/>
      <c r="BYJ317" s="58"/>
      <c r="BYK317" s="58"/>
      <c r="BYL317" s="58"/>
      <c r="BYM317" s="58"/>
      <c r="BYN317" s="58"/>
      <c r="BYO317" s="58"/>
      <c r="BYP317" s="58"/>
      <c r="BYQ317" s="58"/>
      <c r="BYR317" s="58"/>
      <c r="BYS317" s="58"/>
      <c r="BYT317" s="58"/>
      <c r="BYU317" s="58"/>
      <c r="BYV317" s="58"/>
      <c r="BYW317" s="58"/>
      <c r="BYX317" s="58"/>
      <c r="BYY317" s="58"/>
      <c r="BYZ317" s="58"/>
      <c r="BZA317" s="58"/>
      <c r="BZB317" s="58"/>
      <c r="BZC317" s="58"/>
      <c r="BZD317" s="58"/>
      <c r="BZE317" s="58"/>
      <c r="BZF317" s="58"/>
      <c r="BZG317" s="58"/>
      <c r="BZH317" s="58"/>
      <c r="BZI317" s="58"/>
      <c r="BZJ317" s="58"/>
      <c r="BZK317" s="58"/>
      <c r="BZL317" s="58"/>
      <c r="BZM317" s="58"/>
      <c r="BZN317" s="58"/>
      <c r="BZO317" s="58"/>
      <c r="BZP317" s="58"/>
      <c r="BZQ317" s="58"/>
      <c r="BZR317" s="58"/>
      <c r="BZS317" s="58"/>
      <c r="BZT317" s="58"/>
      <c r="BZU317" s="58"/>
      <c r="BZV317" s="58"/>
      <c r="BZW317" s="58"/>
      <c r="BZX317" s="58"/>
      <c r="BZY317" s="58"/>
      <c r="BZZ317" s="58"/>
      <c r="CAA317" s="58"/>
      <c r="CAB317" s="58"/>
      <c r="CAC317" s="58"/>
      <c r="CAD317" s="58"/>
      <c r="CAE317" s="58"/>
      <c r="CAF317" s="58"/>
      <c r="CAG317" s="58"/>
      <c r="CAH317" s="58"/>
      <c r="CAI317" s="58"/>
      <c r="CAJ317" s="58"/>
      <c r="CAK317" s="58"/>
      <c r="CAL317" s="58"/>
      <c r="CAM317" s="58"/>
      <c r="CAN317" s="58"/>
      <c r="CAO317" s="58"/>
      <c r="CAP317" s="58"/>
      <c r="CAQ317" s="58"/>
      <c r="CAR317" s="58"/>
      <c r="CAS317" s="58"/>
      <c r="CAT317" s="58"/>
      <c r="CAU317" s="58"/>
      <c r="CAV317" s="58"/>
      <c r="CAW317" s="58"/>
      <c r="CAX317" s="58"/>
      <c r="CAY317" s="58"/>
      <c r="CAZ317" s="58"/>
      <c r="CBA317" s="58"/>
      <c r="CBB317" s="58"/>
      <c r="CBC317" s="58"/>
      <c r="CBD317" s="58"/>
      <c r="CBE317" s="58"/>
      <c r="CBF317" s="58"/>
      <c r="CBG317" s="58"/>
      <c r="CBH317" s="58"/>
      <c r="CBI317" s="58"/>
      <c r="CBJ317" s="58"/>
      <c r="CBK317" s="58"/>
      <c r="CBL317" s="58"/>
      <c r="CBM317" s="58"/>
      <c r="CBN317" s="58"/>
      <c r="CBO317" s="58"/>
      <c r="CBP317" s="58"/>
      <c r="CBQ317" s="58"/>
      <c r="CBR317" s="58"/>
      <c r="CBS317" s="58"/>
      <c r="CBT317" s="58"/>
      <c r="CBU317" s="58"/>
      <c r="CBV317" s="58"/>
      <c r="CBW317" s="58"/>
      <c r="CBX317" s="58"/>
      <c r="CBY317" s="58"/>
      <c r="CBZ317" s="58"/>
      <c r="CCA317" s="58"/>
      <c r="CCB317" s="58"/>
      <c r="CCC317" s="58"/>
      <c r="CCD317" s="58"/>
      <c r="CCE317" s="58"/>
      <c r="CCF317" s="58"/>
      <c r="CCG317" s="58"/>
      <c r="CCH317" s="58"/>
      <c r="CCI317" s="58"/>
      <c r="CCJ317" s="58"/>
      <c r="CCK317" s="58"/>
      <c r="CCL317" s="58"/>
      <c r="CCM317" s="58"/>
      <c r="CCN317" s="58"/>
      <c r="CCO317" s="58"/>
      <c r="CCP317" s="58"/>
      <c r="CCQ317" s="58"/>
      <c r="CCR317" s="58"/>
      <c r="CCS317" s="58"/>
      <c r="CCT317" s="58"/>
      <c r="CCU317" s="58"/>
      <c r="CCV317" s="58"/>
      <c r="CCW317" s="58"/>
      <c r="CCX317" s="58"/>
      <c r="CCY317" s="58"/>
      <c r="CCZ317" s="58"/>
      <c r="CDA317" s="58"/>
      <c r="CDB317" s="58"/>
      <c r="CDC317" s="58"/>
      <c r="CDD317" s="58"/>
      <c r="CDE317" s="58"/>
      <c r="CDF317" s="58"/>
      <c r="CDG317" s="58"/>
      <c r="CDH317" s="58"/>
      <c r="CDI317" s="58"/>
      <c r="CDJ317" s="58"/>
      <c r="CDK317" s="58"/>
      <c r="CDL317" s="58"/>
      <c r="CDM317" s="58"/>
      <c r="CDN317" s="58"/>
      <c r="CDO317" s="58"/>
      <c r="CDP317" s="58"/>
      <c r="CDQ317" s="58"/>
      <c r="CDR317" s="58"/>
      <c r="CDS317" s="58"/>
      <c r="CDT317" s="58"/>
      <c r="CDU317" s="58"/>
      <c r="CDV317" s="58"/>
      <c r="CDW317" s="58"/>
      <c r="CDX317" s="58"/>
      <c r="CDY317" s="58"/>
      <c r="CDZ317" s="58"/>
      <c r="CEA317" s="58"/>
      <c r="CEB317" s="58"/>
      <c r="CEC317" s="58"/>
      <c r="CED317" s="58"/>
      <c r="CEE317" s="58"/>
      <c r="CEF317" s="58"/>
      <c r="CEG317" s="58"/>
      <c r="CEH317" s="58"/>
      <c r="CEI317" s="58"/>
      <c r="CEJ317" s="58"/>
      <c r="CEK317" s="58"/>
      <c r="CEL317" s="58"/>
      <c r="CEM317" s="58"/>
      <c r="CEN317" s="58"/>
      <c r="CEO317" s="58"/>
      <c r="CEP317" s="58"/>
      <c r="CEQ317" s="58"/>
      <c r="CER317" s="58"/>
      <c r="CES317" s="58"/>
      <c r="CET317" s="58"/>
      <c r="CEU317" s="58"/>
      <c r="CEV317" s="58"/>
      <c r="CEW317" s="58"/>
      <c r="CEX317" s="58"/>
      <c r="CEY317" s="58"/>
      <c r="CEZ317" s="58"/>
      <c r="CFA317" s="58"/>
      <c r="CFB317" s="58"/>
      <c r="CFC317" s="58"/>
      <c r="CFD317" s="58"/>
      <c r="CFE317" s="58"/>
      <c r="CFF317" s="58"/>
      <c r="CFG317" s="58"/>
      <c r="CFH317" s="58"/>
      <c r="CFI317" s="58"/>
      <c r="CFJ317" s="58"/>
      <c r="CFK317" s="58"/>
      <c r="CFL317" s="58"/>
      <c r="CFM317" s="58"/>
      <c r="CFN317" s="58"/>
      <c r="CFO317" s="58"/>
      <c r="CFP317" s="58"/>
      <c r="CFQ317" s="58"/>
      <c r="CFR317" s="58"/>
      <c r="CFS317" s="58"/>
      <c r="CFT317" s="58"/>
      <c r="CFU317" s="58"/>
      <c r="CFV317" s="58"/>
      <c r="CFW317" s="58"/>
      <c r="CFX317" s="58"/>
      <c r="CFY317" s="58"/>
      <c r="CFZ317" s="58"/>
      <c r="CGA317" s="58"/>
      <c r="CGB317" s="58"/>
      <c r="CGC317" s="58"/>
      <c r="CGD317" s="58"/>
      <c r="CGE317" s="58"/>
      <c r="CGF317" s="58"/>
      <c r="CGG317" s="58"/>
      <c r="CGH317" s="58"/>
      <c r="CGI317" s="58"/>
      <c r="CGJ317" s="58"/>
      <c r="CGK317" s="58"/>
      <c r="CGL317" s="58"/>
      <c r="CGM317" s="58"/>
      <c r="CGN317" s="58"/>
      <c r="CGO317" s="58"/>
      <c r="CGP317" s="58"/>
      <c r="CGQ317" s="58"/>
      <c r="CGR317" s="58"/>
      <c r="CGS317" s="58"/>
      <c r="CGT317" s="58"/>
      <c r="CGU317" s="58"/>
      <c r="CGV317" s="58"/>
      <c r="CGW317" s="58"/>
      <c r="CGX317" s="58"/>
      <c r="CGY317" s="58"/>
      <c r="CGZ317" s="58"/>
      <c r="CHA317" s="58"/>
      <c r="CHB317" s="58"/>
      <c r="CHC317" s="58"/>
      <c r="CHD317" s="58"/>
      <c r="CHE317" s="58"/>
      <c r="CHF317" s="58"/>
      <c r="CHG317" s="58"/>
      <c r="CHH317" s="58"/>
      <c r="CHI317" s="58"/>
      <c r="CHJ317" s="58"/>
      <c r="CHK317" s="58"/>
      <c r="CHL317" s="58"/>
      <c r="CHM317" s="58"/>
      <c r="CHN317" s="58"/>
      <c r="CHO317" s="58"/>
      <c r="CHP317" s="58"/>
      <c r="CHQ317" s="58"/>
      <c r="CHR317" s="58"/>
      <c r="CHS317" s="58"/>
      <c r="CHT317" s="58"/>
      <c r="CHU317" s="58"/>
      <c r="CHV317" s="58"/>
      <c r="CHW317" s="58"/>
      <c r="CHX317" s="58"/>
      <c r="CHY317" s="58"/>
      <c r="CHZ317" s="58"/>
      <c r="CIA317" s="58"/>
      <c r="CIB317" s="58"/>
      <c r="CIC317" s="58"/>
      <c r="CID317" s="58"/>
      <c r="CIE317" s="58"/>
      <c r="CIF317" s="58"/>
      <c r="CIG317" s="58"/>
      <c r="CIH317" s="58"/>
      <c r="CII317" s="58"/>
      <c r="CIJ317" s="58"/>
      <c r="CIK317" s="58"/>
      <c r="CIL317" s="58"/>
      <c r="CIM317" s="58"/>
      <c r="CIN317" s="58"/>
      <c r="CIO317" s="58"/>
      <c r="CIP317" s="58"/>
      <c r="CIQ317" s="58"/>
      <c r="CIR317" s="58"/>
      <c r="CIS317" s="58"/>
      <c r="CIT317" s="58"/>
      <c r="CIU317" s="58"/>
      <c r="CIV317" s="58"/>
      <c r="CIW317" s="58"/>
      <c r="CIX317" s="58"/>
      <c r="CIY317" s="58"/>
      <c r="CIZ317" s="58"/>
      <c r="CJA317" s="58"/>
      <c r="CJB317" s="58"/>
      <c r="CJC317" s="58"/>
      <c r="CJD317" s="58"/>
      <c r="CJE317" s="58"/>
      <c r="CJF317" s="58"/>
      <c r="CJG317" s="58"/>
      <c r="CJH317" s="58"/>
      <c r="CJI317" s="58"/>
      <c r="CJJ317" s="58"/>
      <c r="CJK317" s="58"/>
      <c r="CJL317" s="58"/>
      <c r="CJM317" s="58"/>
      <c r="CJN317" s="58"/>
      <c r="CJO317" s="58"/>
      <c r="CJP317" s="58"/>
      <c r="CJQ317" s="58"/>
      <c r="CJR317" s="58"/>
      <c r="CJS317" s="58"/>
      <c r="CJT317" s="58"/>
      <c r="CJU317" s="58"/>
      <c r="CJV317" s="58"/>
      <c r="CJW317" s="58"/>
      <c r="CJX317" s="58"/>
      <c r="CJY317" s="58"/>
      <c r="CJZ317" s="58"/>
      <c r="CKA317" s="58"/>
      <c r="CKB317" s="58"/>
      <c r="CKC317" s="58"/>
      <c r="CKD317" s="58"/>
      <c r="CKE317" s="58"/>
      <c r="CKF317" s="58"/>
      <c r="CKG317" s="58"/>
      <c r="CKH317" s="58"/>
      <c r="CKI317" s="58"/>
      <c r="CKJ317" s="58"/>
      <c r="CKK317" s="58"/>
      <c r="CKL317" s="58"/>
      <c r="CKM317" s="58"/>
      <c r="CKN317" s="58"/>
      <c r="CKO317" s="58"/>
      <c r="CKP317" s="58"/>
      <c r="CKQ317" s="58"/>
      <c r="CKR317" s="58"/>
      <c r="CKS317" s="58"/>
      <c r="CKT317" s="58"/>
      <c r="CKU317" s="58"/>
      <c r="CKV317" s="58"/>
      <c r="CKW317" s="58"/>
      <c r="CKX317" s="58"/>
      <c r="CKY317" s="58"/>
      <c r="CKZ317" s="58"/>
      <c r="CLA317" s="58"/>
      <c r="CLB317" s="58"/>
      <c r="CLC317" s="58"/>
      <c r="CLD317" s="58"/>
      <c r="CLE317" s="58"/>
      <c r="CLF317" s="58"/>
      <c r="CLG317" s="58"/>
      <c r="CLH317" s="58"/>
      <c r="CLI317" s="58"/>
      <c r="CLJ317" s="58"/>
      <c r="CLK317" s="58"/>
      <c r="CLL317" s="58"/>
      <c r="CLM317" s="58"/>
      <c r="CLN317" s="58"/>
      <c r="CLO317" s="58"/>
      <c r="CLP317" s="58"/>
      <c r="CLQ317" s="58"/>
      <c r="CLR317" s="58"/>
      <c r="CLS317" s="58"/>
      <c r="CLT317" s="58"/>
      <c r="CLU317" s="58"/>
      <c r="CLV317" s="58"/>
      <c r="CLW317" s="58"/>
      <c r="CLX317" s="58"/>
      <c r="CLY317" s="58"/>
      <c r="CLZ317" s="58"/>
      <c r="CMA317" s="58"/>
      <c r="CMB317" s="58"/>
      <c r="CMC317" s="58"/>
      <c r="CMD317" s="58"/>
      <c r="CME317" s="58"/>
      <c r="CMF317" s="58"/>
      <c r="CMG317" s="58"/>
      <c r="CMH317" s="58"/>
      <c r="CMI317" s="58"/>
      <c r="CMJ317" s="58"/>
      <c r="CMK317" s="58"/>
      <c r="CML317" s="58"/>
      <c r="CMM317" s="58"/>
      <c r="CMN317" s="58"/>
      <c r="CMO317" s="58"/>
      <c r="CMP317" s="58"/>
      <c r="CMQ317" s="58"/>
      <c r="CMR317" s="58"/>
      <c r="CMS317" s="58"/>
      <c r="CMT317" s="58"/>
      <c r="CMU317" s="58"/>
      <c r="CMV317" s="58"/>
      <c r="CMW317" s="58"/>
      <c r="CMX317" s="58"/>
      <c r="CMY317" s="58"/>
      <c r="CMZ317" s="58"/>
      <c r="CNA317" s="58"/>
      <c r="CNB317" s="58"/>
      <c r="CNC317" s="58"/>
      <c r="CND317" s="58"/>
      <c r="CNE317" s="58"/>
      <c r="CNF317" s="58"/>
      <c r="CNG317" s="58"/>
      <c r="CNH317" s="58"/>
      <c r="CNI317" s="58"/>
      <c r="CNJ317" s="58"/>
      <c r="CNK317" s="58"/>
      <c r="CNL317" s="58"/>
      <c r="CNM317" s="58"/>
      <c r="CNN317" s="58"/>
      <c r="CNO317" s="58"/>
      <c r="CNP317" s="58"/>
      <c r="CNQ317" s="58"/>
      <c r="CNR317" s="58"/>
      <c r="CNS317" s="58"/>
      <c r="CNT317" s="58"/>
      <c r="CNU317" s="58"/>
      <c r="CNV317" s="58"/>
      <c r="CNW317" s="58"/>
      <c r="CNX317" s="58"/>
      <c r="CNY317" s="58"/>
      <c r="CNZ317" s="58"/>
      <c r="COA317" s="58"/>
      <c r="COB317" s="58"/>
      <c r="COC317" s="58"/>
      <c r="COD317" s="58"/>
      <c r="COE317" s="58"/>
      <c r="COF317" s="58"/>
      <c r="COG317" s="58"/>
      <c r="COH317" s="58"/>
      <c r="COI317" s="58"/>
      <c r="COJ317" s="58"/>
      <c r="COK317" s="58"/>
      <c r="COL317" s="58"/>
      <c r="COM317" s="58"/>
      <c r="CON317" s="58"/>
      <c r="COO317" s="58"/>
      <c r="COP317" s="58"/>
      <c r="COQ317" s="58"/>
      <c r="COR317" s="58"/>
      <c r="COS317" s="58"/>
      <c r="COT317" s="58"/>
      <c r="COU317" s="58"/>
      <c r="COV317" s="58"/>
      <c r="COW317" s="58"/>
      <c r="COX317" s="58"/>
      <c r="COY317" s="58"/>
      <c r="COZ317" s="58"/>
      <c r="CPA317" s="58"/>
      <c r="CPB317" s="58"/>
      <c r="CPC317" s="58"/>
      <c r="CPD317" s="58"/>
      <c r="CPE317" s="58"/>
      <c r="CPF317" s="58"/>
      <c r="CPG317" s="58"/>
      <c r="CPH317" s="58"/>
      <c r="CPI317" s="58"/>
      <c r="CPJ317" s="58"/>
      <c r="CPK317" s="58"/>
      <c r="CPL317" s="58"/>
      <c r="CPM317" s="58"/>
      <c r="CPN317" s="58"/>
      <c r="CPO317" s="58"/>
      <c r="CPP317" s="58"/>
      <c r="CPQ317" s="58"/>
      <c r="CPR317" s="58"/>
      <c r="CPS317" s="58"/>
      <c r="CPT317" s="58"/>
      <c r="CPU317" s="58"/>
      <c r="CPV317" s="58"/>
      <c r="CPW317" s="58"/>
      <c r="CPX317" s="58"/>
      <c r="CPY317" s="58"/>
      <c r="CPZ317" s="58"/>
      <c r="CQA317" s="58"/>
      <c r="CQB317" s="58"/>
      <c r="CQC317" s="58"/>
      <c r="CQD317" s="58"/>
      <c r="CQE317" s="58"/>
      <c r="CQF317" s="58"/>
      <c r="CQG317" s="58"/>
      <c r="CQH317" s="58"/>
      <c r="CQI317" s="58"/>
      <c r="CQJ317" s="58"/>
      <c r="CQK317" s="58"/>
      <c r="CQL317" s="58"/>
      <c r="CQM317" s="58"/>
      <c r="CQN317" s="58"/>
      <c r="CQO317" s="58"/>
      <c r="CQP317" s="58"/>
      <c r="CQQ317" s="58"/>
      <c r="CQR317" s="58"/>
      <c r="CQS317" s="58"/>
      <c r="CQT317" s="58"/>
      <c r="CQU317" s="58"/>
      <c r="CQV317" s="58"/>
      <c r="CQW317" s="58"/>
      <c r="CQX317" s="58"/>
      <c r="CQY317" s="58"/>
      <c r="CQZ317" s="58"/>
      <c r="CRA317" s="58"/>
      <c r="CRB317" s="58"/>
      <c r="CRC317" s="58"/>
      <c r="CRD317" s="58"/>
      <c r="CRE317" s="58"/>
      <c r="CRF317" s="58"/>
      <c r="CRG317" s="58"/>
      <c r="CRH317" s="58"/>
      <c r="CRI317" s="58"/>
      <c r="CRJ317" s="58"/>
      <c r="CRK317" s="58"/>
      <c r="CRL317" s="58"/>
      <c r="CRM317" s="58"/>
      <c r="CRN317" s="58"/>
      <c r="CRO317" s="58"/>
      <c r="CRP317" s="58"/>
      <c r="CRQ317" s="58"/>
      <c r="CRR317" s="58"/>
      <c r="CRS317" s="58"/>
      <c r="CRT317" s="58"/>
      <c r="CRU317" s="58"/>
      <c r="CRV317" s="58"/>
      <c r="CRW317" s="58"/>
      <c r="CRX317" s="58"/>
      <c r="CRY317" s="58"/>
      <c r="CRZ317" s="58"/>
      <c r="CSA317" s="58"/>
      <c r="CSB317" s="58"/>
      <c r="CSC317" s="58"/>
      <c r="CSD317" s="58"/>
      <c r="CSE317" s="58"/>
      <c r="CSF317" s="58"/>
      <c r="CSG317" s="58"/>
      <c r="CSH317" s="58"/>
      <c r="CSI317" s="58"/>
      <c r="CSJ317" s="58"/>
      <c r="CSK317" s="58"/>
      <c r="CSL317" s="58"/>
      <c r="CSM317" s="58"/>
      <c r="CSN317" s="58"/>
      <c r="CSO317" s="58"/>
      <c r="CSP317" s="58"/>
      <c r="CSQ317" s="58"/>
      <c r="CSR317" s="58"/>
      <c r="CSS317" s="58"/>
      <c r="CST317" s="58"/>
      <c r="CSU317" s="58"/>
      <c r="CSV317" s="58"/>
      <c r="CSW317" s="58"/>
      <c r="CSX317" s="58"/>
      <c r="CSY317" s="58"/>
      <c r="CSZ317" s="58"/>
      <c r="CTA317" s="58"/>
      <c r="CTB317" s="58"/>
      <c r="CTC317" s="58"/>
      <c r="CTD317" s="58"/>
      <c r="CTE317" s="58"/>
      <c r="CTF317" s="58"/>
      <c r="CTG317" s="58"/>
      <c r="CTH317" s="58"/>
      <c r="CTI317" s="58"/>
      <c r="CTJ317" s="58"/>
      <c r="CTK317" s="58"/>
      <c r="CTL317" s="58"/>
      <c r="CTM317" s="58"/>
      <c r="CTN317" s="58"/>
      <c r="CTO317" s="58"/>
      <c r="CTP317" s="58"/>
      <c r="CTQ317" s="58"/>
      <c r="CTR317" s="58"/>
      <c r="CTS317" s="58"/>
      <c r="CTT317" s="58"/>
      <c r="CTU317" s="58"/>
      <c r="CTV317" s="58"/>
      <c r="CTW317" s="58"/>
      <c r="CTX317" s="58"/>
      <c r="CTY317" s="58"/>
      <c r="CTZ317" s="58"/>
      <c r="CUA317" s="58"/>
      <c r="CUB317" s="58"/>
      <c r="CUC317" s="58"/>
      <c r="CUD317" s="58"/>
      <c r="CUE317" s="58"/>
      <c r="CUF317" s="58"/>
      <c r="CUG317" s="58"/>
      <c r="CUH317" s="58"/>
      <c r="CUI317" s="58"/>
      <c r="CUJ317" s="58"/>
      <c r="CUK317" s="58"/>
      <c r="CUL317" s="58"/>
      <c r="CUM317" s="58"/>
      <c r="CUN317" s="58"/>
      <c r="CUO317" s="58"/>
      <c r="CUP317" s="58"/>
      <c r="CUQ317" s="58"/>
      <c r="CUR317" s="58"/>
      <c r="CUS317" s="58"/>
      <c r="CUT317" s="58"/>
      <c r="CUU317" s="58"/>
      <c r="CUV317" s="58"/>
      <c r="CUW317" s="58"/>
      <c r="CUX317" s="58"/>
      <c r="CUY317" s="58"/>
      <c r="CUZ317" s="58"/>
      <c r="CVA317" s="58"/>
      <c r="CVB317" s="58"/>
      <c r="CVC317" s="58"/>
      <c r="CVD317" s="58"/>
      <c r="CVE317" s="58"/>
      <c r="CVF317" s="58"/>
      <c r="CVG317" s="58"/>
      <c r="CVH317" s="58"/>
      <c r="CVI317" s="58"/>
      <c r="CVJ317" s="58"/>
      <c r="CVK317" s="58"/>
      <c r="CVL317" s="58"/>
      <c r="CVM317" s="58"/>
      <c r="CVN317" s="58"/>
      <c r="CVO317" s="58"/>
      <c r="CVP317" s="58"/>
      <c r="CVQ317" s="58"/>
      <c r="CVR317" s="58"/>
      <c r="CVS317" s="58"/>
      <c r="CVT317" s="58"/>
      <c r="CVU317" s="58"/>
      <c r="CVV317" s="58"/>
      <c r="CVW317" s="58"/>
      <c r="CVX317" s="58"/>
      <c r="CVY317" s="58"/>
      <c r="CVZ317" s="58"/>
      <c r="CWA317" s="58"/>
      <c r="CWB317" s="58"/>
      <c r="CWC317" s="58"/>
      <c r="CWD317" s="58"/>
      <c r="CWE317" s="58"/>
      <c r="CWF317" s="58"/>
      <c r="CWG317" s="58"/>
      <c r="CWH317" s="58"/>
      <c r="CWI317" s="58"/>
      <c r="CWJ317" s="58"/>
      <c r="CWK317" s="58"/>
      <c r="CWL317" s="58"/>
      <c r="CWM317" s="58"/>
      <c r="CWN317" s="58"/>
      <c r="CWO317" s="58"/>
      <c r="CWP317" s="58"/>
      <c r="CWQ317" s="58"/>
      <c r="CWR317" s="58"/>
      <c r="CWS317" s="58"/>
      <c r="CWT317" s="58"/>
      <c r="CWU317" s="58"/>
      <c r="CWV317" s="58"/>
      <c r="CWW317" s="58"/>
      <c r="CWX317" s="58"/>
      <c r="CWY317" s="58"/>
      <c r="CWZ317" s="58"/>
      <c r="CXA317" s="58"/>
      <c r="CXB317" s="58"/>
      <c r="CXC317" s="58"/>
      <c r="CXD317" s="58"/>
      <c r="CXE317" s="58"/>
      <c r="CXF317" s="58"/>
      <c r="CXG317" s="58"/>
      <c r="CXH317" s="58"/>
      <c r="CXI317" s="58"/>
      <c r="CXJ317" s="58"/>
      <c r="CXK317" s="58"/>
      <c r="CXL317" s="58"/>
      <c r="CXM317" s="58"/>
      <c r="CXN317" s="58"/>
      <c r="CXO317" s="58"/>
      <c r="CXP317" s="58"/>
      <c r="CXQ317" s="58"/>
      <c r="CXR317" s="58"/>
      <c r="CXS317" s="58"/>
      <c r="CXT317" s="58"/>
      <c r="CXU317" s="58"/>
      <c r="CXV317" s="58"/>
      <c r="CXW317" s="58"/>
      <c r="CXX317" s="58"/>
      <c r="CXY317" s="58"/>
      <c r="CXZ317" s="58"/>
      <c r="CYA317" s="58"/>
      <c r="CYB317" s="58"/>
      <c r="CYC317" s="58"/>
      <c r="CYD317" s="58"/>
      <c r="CYE317" s="58"/>
      <c r="CYF317" s="58"/>
      <c r="CYG317" s="58"/>
      <c r="CYH317" s="58"/>
      <c r="CYI317" s="58"/>
      <c r="CYJ317" s="58"/>
      <c r="CYK317" s="58"/>
      <c r="CYL317" s="58"/>
      <c r="CYM317" s="58"/>
      <c r="CYN317" s="58"/>
      <c r="CYO317" s="58"/>
      <c r="CYP317" s="58"/>
      <c r="CYQ317" s="58"/>
      <c r="CYR317" s="58"/>
      <c r="CYS317" s="58"/>
      <c r="CYT317" s="58"/>
      <c r="CYU317" s="58"/>
      <c r="CYV317" s="58"/>
      <c r="CYW317" s="58"/>
      <c r="CYX317" s="58"/>
      <c r="CYY317" s="58"/>
      <c r="CYZ317" s="58"/>
      <c r="CZA317" s="58"/>
      <c r="CZB317" s="58"/>
      <c r="CZC317" s="58"/>
      <c r="CZD317" s="58"/>
      <c r="CZE317" s="58"/>
      <c r="CZF317" s="58"/>
      <c r="CZG317" s="58"/>
      <c r="CZH317" s="58"/>
      <c r="CZI317" s="58"/>
      <c r="CZJ317" s="58"/>
      <c r="CZK317" s="58"/>
      <c r="CZL317" s="58"/>
      <c r="CZM317" s="58"/>
      <c r="CZN317" s="58"/>
      <c r="CZO317" s="58"/>
      <c r="CZP317" s="58"/>
      <c r="CZQ317" s="58"/>
      <c r="CZR317" s="58"/>
      <c r="CZS317" s="58"/>
      <c r="CZT317" s="58"/>
      <c r="CZU317" s="58"/>
      <c r="CZV317" s="58"/>
      <c r="CZW317" s="58"/>
      <c r="CZX317" s="58"/>
      <c r="CZY317" s="58"/>
      <c r="CZZ317" s="58"/>
      <c r="DAA317" s="58"/>
      <c r="DAB317" s="58"/>
      <c r="DAC317" s="58"/>
      <c r="DAD317" s="58"/>
      <c r="DAE317" s="58"/>
      <c r="DAF317" s="58"/>
      <c r="DAG317" s="58"/>
      <c r="DAH317" s="58"/>
      <c r="DAI317" s="58"/>
      <c r="DAJ317" s="58"/>
      <c r="DAK317" s="58"/>
      <c r="DAL317" s="58"/>
      <c r="DAM317" s="58"/>
      <c r="DAN317" s="58"/>
      <c r="DAO317" s="58"/>
      <c r="DAP317" s="58"/>
      <c r="DAQ317" s="58"/>
      <c r="DAR317" s="58"/>
      <c r="DAS317" s="58"/>
      <c r="DAT317" s="58"/>
      <c r="DAU317" s="58"/>
      <c r="DAV317" s="58"/>
      <c r="DAW317" s="58"/>
      <c r="DAX317" s="58"/>
      <c r="DAY317" s="58"/>
      <c r="DAZ317" s="58"/>
      <c r="DBA317" s="58"/>
      <c r="DBB317" s="58"/>
      <c r="DBC317" s="58"/>
      <c r="DBD317" s="58"/>
      <c r="DBE317" s="58"/>
      <c r="DBF317" s="58"/>
      <c r="DBG317" s="58"/>
      <c r="DBH317" s="58"/>
      <c r="DBI317" s="58"/>
      <c r="DBJ317" s="58"/>
      <c r="DBK317" s="58"/>
      <c r="DBL317" s="58"/>
      <c r="DBM317" s="58"/>
      <c r="DBN317" s="58"/>
      <c r="DBO317" s="58"/>
      <c r="DBP317" s="58"/>
      <c r="DBQ317" s="58"/>
      <c r="DBR317" s="58"/>
      <c r="DBS317" s="58"/>
      <c r="DBT317" s="58"/>
      <c r="DBU317" s="58"/>
      <c r="DBV317" s="58"/>
      <c r="DBW317" s="58"/>
      <c r="DBX317" s="58"/>
      <c r="DBY317" s="58"/>
      <c r="DBZ317" s="58"/>
      <c r="DCA317" s="58"/>
      <c r="DCB317" s="58"/>
      <c r="DCC317" s="58"/>
      <c r="DCD317" s="58"/>
      <c r="DCE317" s="58"/>
      <c r="DCF317" s="58"/>
      <c r="DCG317" s="58"/>
      <c r="DCH317" s="58"/>
      <c r="DCI317" s="58"/>
      <c r="DCJ317" s="58"/>
      <c r="DCK317" s="58"/>
      <c r="DCL317" s="58"/>
      <c r="DCM317" s="58"/>
      <c r="DCN317" s="58"/>
      <c r="DCO317" s="58"/>
      <c r="DCP317" s="58"/>
      <c r="DCQ317" s="58"/>
      <c r="DCR317" s="58"/>
      <c r="DCS317" s="58"/>
      <c r="DCT317" s="58"/>
      <c r="DCU317" s="58"/>
      <c r="DCV317" s="58"/>
      <c r="DCW317" s="58"/>
      <c r="DCX317" s="58"/>
      <c r="DCY317" s="58"/>
      <c r="DCZ317" s="58"/>
      <c r="DDA317" s="58"/>
      <c r="DDB317" s="58"/>
      <c r="DDC317" s="58"/>
      <c r="DDD317" s="58"/>
      <c r="DDE317" s="58"/>
      <c r="DDF317" s="58"/>
      <c r="DDG317" s="58"/>
      <c r="DDH317" s="58"/>
      <c r="DDI317" s="58"/>
      <c r="DDJ317" s="58"/>
      <c r="DDK317" s="58"/>
      <c r="DDL317" s="58"/>
      <c r="DDM317" s="58"/>
      <c r="DDN317" s="58"/>
      <c r="DDO317" s="58"/>
      <c r="DDP317" s="58"/>
      <c r="DDQ317" s="58"/>
      <c r="DDR317" s="58"/>
      <c r="DDS317" s="58"/>
      <c r="DDT317" s="58"/>
      <c r="DDU317" s="58"/>
      <c r="DDV317" s="58"/>
      <c r="DDW317" s="58"/>
      <c r="DDX317" s="58"/>
      <c r="DDY317" s="58"/>
      <c r="DDZ317" s="58"/>
      <c r="DEA317" s="58"/>
      <c r="DEB317" s="58"/>
      <c r="DEC317" s="58"/>
      <c r="DED317" s="58"/>
      <c r="DEE317" s="58"/>
      <c r="DEF317" s="58"/>
      <c r="DEG317" s="58"/>
      <c r="DEH317" s="58"/>
      <c r="DEI317" s="58"/>
      <c r="DEJ317" s="58"/>
      <c r="DEK317" s="58"/>
      <c r="DEL317" s="58"/>
      <c r="DEM317" s="58"/>
      <c r="DEN317" s="58"/>
      <c r="DEO317" s="58"/>
      <c r="DEP317" s="58"/>
      <c r="DEQ317" s="58"/>
      <c r="DER317" s="58"/>
      <c r="DES317" s="58"/>
      <c r="DET317" s="58"/>
      <c r="DEU317" s="58"/>
      <c r="DEV317" s="58"/>
      <c r="DEW317" s="58"/>
      <c r="DEX317" s="58"/>
      <c r="DEY317" s="58"/>
      <c r="DEZ317" s="58"/>
      <c r="DFA317" s="58"/>
      <c r="DFB317" s="58"/>
      <c r="DFC317" s="58"/>
      <c r="DFD317" s="58"/>
      <c r="DFE317" s="58"/>
      <c r="DFF317" s="58"/>
      <c r="DFG317" s="58"/>
      <c r="DFH317" s="58"/>
      <c r="DFI317" s="58"/>
      <c r="DFJ317" s="58"/>
      <c r="DFK317" s="58"/>
      <c r="DFL317" s="58"/>
      <c r="DFM317" s="58"/>
      <c r="DFN317" s="58"/>
      <c r="DFO317" s="58"/>
      <c r="DFP317" s="58"/>
      <c r="DFQ317" s="58"/>
      <c r="DFR317" s="58"/>
      <c r="DFS317" s="58"/>
      <c r="DFT317" s="58"/>
      <c r="DFU317" s="58"/>
      <c r="DFV317" s="58"/>
      <c r="DFW317" s="58"/>
      <c r="DFX317" s="58"/>
      <c r="DFY317" s="58"/>
      <c r="DFZ317" s="58"/>
      <c r="DGA317" s="58"/>
      <c r="DGB317" s="58"/>
      <c r="DGC317" s="58"/>
      <c r="DGD317" s="58"/>
      <c r="DGE317" s="58"/>
      <c r="DGF317" s="58"/>
      <c r="DGG317" s="58"/>
      <c r="DGH317" s="58"/>
      <c r="DGI317" s="58"/>
      <c r="DGJ317" s="58"/>
      <c r="DGK317" s="58"/>
      <c r="DGL317" s="58"/>
      <c r="DGM317" s="58"/>
      <c r="DGN317" s="58"/>
      <c r="DGO317" s="58"/>
      <c r="DGP317" s="58"/>
      <c r="DGQ317" s="58"/>
      <c r="DGR317" s="58"/>
      <c r="DGS317" s="58"/>
      <c r="DGT317" s="58"/>
      <c r="DGU317" s="58"/>
      <c r="DGV317" s="58"/>
      <c r="DGW317" s="58"/>
      <c r="DGX317" s="58"/>
      <c r="DGY317" s="58"/>
      <c r="DGZ317" s="58"/>
      <c r="DHA317" s="58"/>
      <c r="DHB317" s="58"/>
      <c r="DHC317" s="58"/>
      <c r="DHD317" s="58"/>
      <c r="DHE317" s="58"/>
      <c r="DHF317" s="58"/>
      <c r="DHG317" s="58"/>
      <c r="DHH317" s="58"/>
      <c r="DHI317" s="58"/>
      <c r="DHJ317" s="58"/>
      <c r="DHK317" s="58"/>
      <c r="DHL317" s="58"/>
      <c r="DHM317" s="58"/>
      <c r="DHN317" s="58"/>
      <c r="DHO317" s="58"/>
      <c r="DHP317" s="58"/>
      <c r="DHQ317" s="58"/>
      <c r="DHR317" s="58"/>
      <c r="DHS317" s="58"/>
      <c r="DHT317" s="58"/>
      <c r="DHU317" s="58"/>
      <c r="DHV317" s="58"/>
      <c r="DHW317" s="58"/>
      <c r="DHX317" s="58"/>
      <c r="DHY317" s="58"/>
      <c r="DHZ317" s="58"/>
      <c r="DIA317" s="58"/>
      <c r="DIB317" s="58"/>
      <c r="DIC317" s="58"/>
      <c r="DID317" s="58"/>
      <c r="DIE317" s="58"/>
      <c r="DIF317" s="58"/>
      <c r="DIG317" s="58"/>
      <c r="DIH317" s="58"/>
      <c r="DII317" s="58"/>
      <c r="DIJ317" s="58"/>
      <c r="DIK317" s="58"/>
      <c r="DIL317" s="58"/>
      <c r="DIM317" s="58"/>
      <c r="DIN317" s="58"/>
      <c r="DIO317" s="58"/>
      <c r="DIP317" s="58"/>
      <c r="DIQ317" s="58"/>
      <c r="DIR317" s="58"/>
      <c r="DIS317" s="58"/>
      <c r="DIT317" s="58"/>
      <c r="DIU317" s="58"/>
      <c r="DIV317" s="58"/>
      <c r="DIW317" s="58"/>
      <c r="DIX317" s="58"/>
      <c r="DIY317" s="58"/>
      <c r="DIZ317" s="58"/>
      <c r="DJA317" s="58"/>
      <c r="DJB317" s="58"/>
      <c r="DJC317" s="58"/>
      <c r="DJD317" s="58"/>
      <c r="DJE317" s="58"/>
      <c r="DJF317" s="58"/>
      <c r="DJG317" s="58"/>
      <c r="DJH317" s="58"/>
      <c r="DJI317" s="58"/>
      <c r="DJJ317" s="58"/>
      <c r="DJK317" s="58"/>
      <c r="DJL317" s="58"/>
      <c r="DJM317" s="58"/>
      <c r="DJN317" s="58"/>
      <c r="DJO317" s="58"/>
      <c r="DJP317" s="58"/>
      <c r="DJQ317" s="58"/>
      <c r="DJR317" s="58"/>
      <c r="DJS317" s="58"/>
      <c r="DJT317" s="58"/>
      <c r="DJU317" s="58"/>
      <c r="DJV317" s="58"/>
      <c r="DJW317" s="58"/>
      <c r="DJX317" s="58"/>
      <c r="DJY317" s="58"/>
      <c r="DJZ317" s="58"/>
      <c r="DKA317" s="58"/>
      <c r="DKB317" s="58"/>
      <c r="DKC317" s="58"/>
      <c r="DKD317" s="58"/>
      <c r="DKE317" s="58"/>
      <c r="DKF317" s="58"/>
      <c r="DKG317" s="58"/>
      <c r="DKH317" s="58"/>
      <c r="DKI317" s="58"/>
      <c r="DKJ317" s="58"/>
      <c r="DKK317" s="58"/>
      <c r="DKL317" s="58"/>
      <c r="DKM317" s="58"/>
      <c r="DKN317" s="58"/>
      <c r="DKO317" s="58"/>
      <c r="DKP317" s="58"/>
      <c r="DKQ317" s="58"/>
      <c r="DKR317" s="58"/>
      <c r="DKS317" s="58"/>
      <c r="DKT317" s="58"/>
      <c r="DKU317" s="58"/>
      <c r="DKV317" s="58"/>
      <c r="DKW317" s="58"/>
      <c r="DKX317" s="58"/>
      <c r="DKY317" s="58"/>
      <c r="DKZ317" s="58"/>
      <c r="DLA317" s="58"/>
      <c r="DLB317" s="58"/>
      <c r="DLC317" s="58"/>
      <c r="DLD317" s="58"/>
      <c r="DLE317" s="58"/>
      <c r="DLF317" s="58"/>
      <c r="DLG317" s="58"/>
      <c r="DLH317" s="58"/>
      <c r="DLI317" s="58"/>
      <c r="DLJ317" s="58"/>
      <c r="DLK317" s="58"/>
      <c r="DLL317" s="58"/>
      <c r="DLM317" s="58"/>
      <c r="DLN317" s="58"/>
      <c r="DLO317" s="58"/>
      <c r="DLP317" s="58"/>
      <c r="DLQ317" s="58"/>
      <c r="DLR317" s="58"/>
      <c r="DLS317" s="58"/>
      <c r="DLT317" s="58"/>
      <c r="DLU317" s="58"/>
      <c r="DLV317" s="58"/>
      <c r="DLW317" s="58"/>
      <c r="DLX317" s="58"/>
      <c r="DLY317" s="58"/>
      <c r="DLZ317" s="58"/>
      <c r="DMA317" s="58"/>
      <c r="DMB317" s="58"/>
      <c r="DMC317" s="58"/>
      <c r="DMD317" s="58"/>
      <c r="DME317" s="58"/>
      <c r="DMF317" s="58"/>
      <c r="DMG317" s="58"/>
      <c r="DMH317" s="58"/>
      <c r="DMI317" s="58"/>
      <c r="DMJ317" s="58"/>
      <c r="DMK317" s="58"/>
      <c r="DML317" s="58"/>
      <c r="DMM317" s="58"/>
      <c r="DMN317" s="58"/>
      <c r="DMO317" s="58"/>
      <c r="DMP317" s="58"/>
      <c r="DMQ317" s="58"/>
      <c r="DMR317" s="58"/>
      <c r="DMS317" s="58"/>
      <c r="DMT317" s="58"/>
      <c r="DMU317" s="58"/>
      <c r="DMV317" s="58"/>
      <c r="DMW317" s="58"/>
      <c r="DMX317" s="58"/>
      <c r="DMY317" s="58"/>
      <c r="DMZ317" s="58"/>
      <c r="DNA317" s="58"/>
      <c r="DNB317" s="58"/>
      <c r="DNC317" s="58"/>
      <c r="DND317" s="58"/>
      <c r="DNE317" s="58"/>
      <c r="DNF317" s="58"/>
      <c r="DNG317" s="58"/>
      <c r="DNH317" s="58"/>
      <c r="DNI317" s="58"/>
      <c r="DNJ317" s="58"/>
      <c r="DNK317" s="58"/>
      <c r="DNL317" s="58"/>
      <c r="DNM317" s="58"/>
      <c r="DNN317" s="58"/>
      <c r="DNO317" s="58"/>
      <c r="DNP317" s="58"/>
      <c r="DNQ317" s="58"/>
      <c r="DNR317" s="58"/>
      <c r="DNS317" s="58"/>
      <c r="DNT317" s="58"/>
      <c r="DNU317" s="58"/>
      <c r="DNV317" s="58"/>
      <c r="DNW317" s="58"/>
      <c r="DNX317" s="58"/>
      <c r="DNY317" s="58"/>
      <c r="DNZ317" s="58"/>
      <c r="DOA317" s="58"/>
      <c r="DOB317" s="58"/>
      <c r="DOC317" s="58"/>
      <c r="DOD317" s="58"/>
      <c r="DOE317" s="58"/>
      <c r="DOF317" s="58"/>
      <c r="DOG317" s="58"/>
      <c r="DOH317" s="58"/>
      <c r="DOI317" s="58"/>
      <c r="DOJ317" s="58"/>
      <c r="DOK317" s="58"/>
      <c r="DOL317" s="58"/>
      <c r="DOM317" s="58"/>
      <c r="DON317" s="58"/>
      <c r="DOO317" s="58"/>
      <c r="DOP317" s="58"/>
      <c r="DOQ317" s="58"/>
      <c r="DOR317" s="58"/>
      <c r="DOS317" s="58"/>
      <c r="DOT317" s="58"/>
      <c r="DOU317" s="58"/>
      <c r="DOV317" s="58"/>
      <c r="DOW317" s="58"/>
      <c r="DOX317" s="58"/>
      <c r="DOY317" s="58"/>
      <c r="DOZ317" s="58"/>
      <c r="DPA317" s="58"/>
      <c r="DPB317" s="58"/>
      <c r="DPC317" s="58"/>
      <c r="DPD317" s="58"/>
      <c r="DPE317" s="58"/>
      <c r="DPF317" s="58"/>
      <c r="DPG317" s="58"/>
      <c r="DPH317" s="58"/>
      <c r="DPI317" s="58"/>
      <c r="DPJ317" s="58"/>
      <c r="DPK317" s="58"/>
      <c r="DPL317" s="58"/>
      <c r="DPM317" s="58"/>
      <c r="DPN317" s="58"/>
      <c r="DPO317" s="58"/>
      <c r="DPP317" s="58"/>
      <c r="DPQ317" s="58"/>
      <c r="DPR317" s="58"/>
      <c r="DPS317" s="58"/>
      <c r="DPT317" s="58"/>
      <c r="DPU317" s="58"/>
      <c r="DPV317" s="58"/>
      <c r="DPW317" s="58"/>
      <c r="DPX317" s="58"/>
      <c r="DPY317" s="58"/>
      <c r="DPZ317" s="58"/>
      <c r="DQA317" s="58"/>
      <c r="DQB317" s="58"/>
      <c r="DQC317" s="58"/>
      <c r="DQD317" s="58"/>
      <c r="DQE317" s="58"/>
      <c r="DQF317" s="58"/>
      <c r="DQG317" s="58"/>
      <c r="DQH317" s="58"/>
      <c r="DQI317" s="58"/>
      <c r="DQJ317" s="58"/>
      <c r="DQK317" s="58"/>
      <c r="DQL317" s="58"/>
      <c r="DQM317" s="58"/>
      <c r="DQN317" s="58"/>
      <c r="DQO317" s="58"/>
      <c r="DQP317" s="58"/>
      <c r="DQQ317" s="58"/>
      <c r="DQR317" s="58"/>
      <c r="DQS317" s="58"/>
      <c r="DQT317" s="58"/>
      <c r="DQU317" s="58"/>
      <c r="DQV317" s="58"/>
      <c r="DQW317" s="58"/>
      <c r="DQX317" s="58"/>
      <c r="DQY317" s="58"/>
      <c r="DQZ317" s="58"/>
      <c r="DRA317" s="58"/>
      <c r="DRB317" s="58"/>
      <c r="DRC317" s="58"/>
      <c r="DRD317" s="58"/>
      <c r="DRE317" s="58"/>
      <c r="DRF317" s="58"/>
      <c r="DRG317" s="58"/>
      <c r="DRH317" s="58"/>
      <c r="DRI317" s="58"/>
      <c r="DRJ317" s="58"/>
      <c r="DRK317" s="58"/>
      <c r="DRL317" s="58"/>
      <c r="DRM317" s="58"/>
      <c r="DRN317" s="58"/>
      <c r="DRO317" s="58"/>
      <c r="DRP317" s="58"/>
      <c r="DRQ317" s="58"/>
      <c r="DRR317" s="58"/>
      <c r="DRS317" s="58"/>
      <c r="DRT317" s="58"/>
      <c r="DRU317" s="58"/>
      <c r="DRV317" s="58"/>
      <c r="DRW317" s="58"/>
      <c r="DRX317" s="58"/>
      <c r="DRY317" s="58"/>
      <c r="DRZ317" s="58"/>
      <c r="DSA317" s="58"/>
      <c r="DSB317" s="58"/>
      <c r="DSC317" s="58"/>
      <c r="DSD317" s="58"/>
      <c r="DSE317" s="58"/>
      <c r="DSF317" s="58"/>
      <c r="DSG317" s="58"/>
      <c r="DSH317" s="58"/>
      <c r="DSI317" s="58"/>
      <c r="DSJ317" s="58"/>
      <c r="DSK317" s="58"/>
      <c r="DSL317" s="58"/>
      <c r="DSM317" s="58"/>
      <c r="DSN317" s="58"/>
      <c r="DSO317" s="58"/>
      <c r="DSP317" s="58"/>
      <c r="DSQ317" s="58"/>
      <c r="DSR317" s="58"/>
      <c r="DSS317" s="58"/>
      <c r="DST317" s="58"/>
      <c r="DSU317" s="58"/>
      <c r="DSV317" s="58"/>
      <c r="DSW317" s="58"/>
      <c r="DSX317" s="58"/>
      <c r="DSY317" s="58"/>
      <c r="DSZ317" s="58"/>
      <c r="DTA317" s="58"/>
      <c r="DTB317" s="58"/>
      <c r="DTC317" s="58"/>
      <c r="DTD317" s="58"/>
      <c r="DTE317" s="58"/>
      <c r="DTF317" s="58"/>
      <c r="DTG317" s="58"/>
      <c r="DTH317" s="58"/>
      <c r="DTI317" s="58"/>
      <c r="DTJ317" s="58"/>
      <c r="DTK317" s="58"/>
      <c r="DTL317" s="58"/>
      <c r="DTM317" s="58"/>
      <c r="DTN317" s="58"/>
      <c r="DTO317" s="58"/>
      <c r="DTP317" s="58"/>
      <c r="DTQ317" s="58"/>
      <c r="DTR317" s="58"/>
      <c r="DTS317" s="58"/>
      <c r="DTT317" s="58"/>
      <c r="DTU317" s="58"/>
      <c r="DTV317" s="58"/>
      <c r="DTW317" s="58"/>
      <c r="DTX317" s="58"/>
      <c r="DTY317" s="58"/>
      <c r="DTZ317" s="58"/>
      <c r="DUA317" s="58"/>
      <c r="DUB317" s="58"/>
      <c r="DUC317" s="58"/>
      <c r="DUD317" s="58"/>
      <c r="DUE317" s="58"/>
      <c r="DUF317" s="58"/>
      <c r="DUG317" s="58"/>
      <c r="DUH317" s="58"/>
      <c r="DUI317" s="58"/>
      <c r="DUJ317" s="58"/>
      <c r="DUK317" s="58"/>
      <c r="DUL317" s="58"/>
      <c r="DUM317" s="58"/>
      <c r="DUN317" s="58"/>
      <c r="DUO317" s="58"/>
      <c r="DUP317" s="58"/>
      <c r="DUQ317" s="58"/>
      <c r="DUR317" s="58"/>
      <c r="DUS317" s="58"/>
      <c r="DUT317" s="58"/>
      <c r="DUU317" s="58"/>
      <c r="DUV317" s="58"/>
      <c r="DUW317" s="58"/>
      <c r="DUX317" s="58"/>
      <c r="DUY317" s="58"/>
      <c r="DUZ317" s="58"/>
      <c r="DVA317" s="58"/>
      <c r="DVB317" s="58"/>
      <c r="DVC317" s="58"/>
      <c r="DVD317" s="58"/>
      <c r="DVE317" s="58"/>
      <c r="DVF317" s="58"/>
      <c r="DVG317" s="58"/>
      <c r="DVH317" s="58"/>
      <c r="DVI317" s="58"/>
      <c r="DVJ317" s="58"/>
      <c r="DVK317" s="58"/>
      <c r="DVL317" s="58"/>
      <c r="DVM317" s="58"/>
      <c r="DVN317" s="58"/>
      <c r="DVO317" s="58"/>
      <c r="DVP317" s="58"/>
      <c r="DVQ317" s="58"/>
      <c r="DVR317" s="58"/>
      <c r="DVS317" s="58"/>
      <c r="DVT317" s="58"/>
      <c r="DVU317" s="58"/>
      <c r="DVV317" s="58"/>
      <c r="DVW317" s="58"/>
      <c r="DVX317" s="58"/>
      <c r="DVY317" s="58"/>
      <c r="DVZ317" s="58"/>
      <c r="DWA317" s="58"/>
      <c r="DWB317" s="58"/>
      <c r="DWC317" s="58"/>
      <c r="DWD317" s="58"/>
      <c r="DWE317" s="58"/>
      <c r="DWF317" s="58"/>
      <c r="DWG317" s="58"/>
      <c r="DWH317" s="58"/>
      <c r="DWI317" s="58"/>
      <c r="DWJ317" s="58"/>
      <c r="DWK317" s="58"/>
      <c r="DWL317" s="58"/>
      <c r="DWM317" s="58"/>
      <c r="DWN317" s="58"/>
      <c r="DWO317" s="58"/>
      <c r="DWP317" s="58"/>
      <c r="DWQ317" s="58"/>
      <c r="DWR317" s="58"/>
      <c r="DWS317" s="58"/>
      <c r="DWT317" s="58"/>
      <c r="DWU317" s="58"/>
      <c r="DWV317" s="58"/>
      <c r="DWW317" s="58"/>
      <c r="DWX317" s="58"/>
      <c r="DWY317" s="58"/>
      <c r="DWZ317" s="58"/>
      <c r="DXA317" s="58"/>
      <c r="DXB317" s="58"/>
      <c r="DXC317" s="58"/>
      <c r="DXD317" s="58"/>
      <c r="DXE317" s="58"/>
      <c r="DXF317" s="58"/>
      <c r="DXG317" s="58"/>
      <c r="DXH317" s="58"/>
      <c r="DXI317" s="58"/>
      <c r="DXJ317" s="58"/>
      <c r="DXK317" s="58"/>
      <c r="DXL317" s="58"/>
      <c r="DXM317" s="58"/>
      <c r="DXN317" s="58"/>
      <c r="DXO317" s="58"/>
      <c r="DXP317" s="58"/>
      <c r="DXQ317" s="58"/>
      <c r="DXR317" s="58"/>
      <c r="DXS317" s="58"/>
      <c r="DXT317" s="58"/>
      <c r="DXU317" s="58"/>
      <c r="DXV317" s="58"/>
      <c r="DXW317" s="58"/>
      <c r="DXX317" s="58"/>
      <c r="DXY317" s="58"/>
      <c r="DXZ317" s="58"/>
      <c r="DYA317" s="58"/>
      <c r="DYB317" s="58"/>
      <c r="DYC317" s="58"/>
      <c r="DYD317" s="58"/>
      <c r="DYE317" s="58"/>
      <c r="DYF317" s="58"/>
      <c r="DYG317" s="58"/>
      <c r="DYH317" s="58"/>
      <c r="DYI317" s="58"/>
      <c r="DYJ317" s="58"/>
      <c r="DYK317" s="58"/>
      <c r="DYL317" s="58"/>
      <c r="DYM317" s="58"/>
      <c r="DYN317" s="58"/>
      <c r="DYO317" s="58"/>
      <c r="DYP317" s="58"/>
      <c r="DYQ317" s="58"/>
      <c r="DYR317" s="58"/>
      <c r="DYS317" s="58"/>
      <c r="DYT317" s="58"/>
      <c r="DYU317" s="58"/>
      <c r="DYV317" s="58"/>
      <c r="DYW317" s="58"/>
      <c r="DYX317" s="58"/>
      <c r="DYY317" s="58"/>
      <c r="DYZ317" s="58"/>
      <c r="DZA317" s="58"/>
      <c r="DZB317" s="58"/>
      <c r="DZC317" s="58"/>
      <c r="DZD317" s="58"/>
      <c r="DZE317" s="58"/>
      <c r="DZF317" s="58"/>
      <c r="DZG317" s="58"/>
      <c r="DZH317" s="58"/>
      <c r="DZI317" s="58"/>
      <c r="DZJ317" s="58"/>
      <c r="DZK317" s="58"/>
      <c r="DZL317" s="58"/>
      <c r="DZM317" s="58"/>
      <c r="DZN317" s="58"/>
      <c r="DZO317" s="58"/>
      <c r="DZP317" s="58"/>
      <c r="DZQ317" s="58"/>
      <c r="DZR317" s="58"/>
      <c r="DZS317" s="58"/>
      <c r="DZT317" s="58"/>
      <c r="DZU317" s="58"/>
      <c r="DZV317" s="58"/>
      <c r="DZW317" s="58"/>
      <c r="DZX317" s="58"/>
      <c r="DZY317" s="58"/>
      <c r="DZZ317" s="58"/>
      <c r="EAA317" s="58"/>
      <c r="EAB317" s="58"/>
      <c r="EAC317" s="58"/>
      <c r="EAD317" s="58"/>
      <c r="EAE317" s="58"/>
      <c r="EAF317" s="58"/>
      <c r="EAG317" s="58"/>
      <c r="EAH317" s="58"/>
      <c r="EAI317" s="58"/>
      <c r="EAJ317" s="58"/>
      <c r="EAK317" s="58"/>
      <c r="EAL317" s="58"/>
      <c r="EAM317" s="58"/>
      <c r="EAN317" s="58"/>
      <c r="EAO317" s="58"/>
      <c r="EAP317" s="58"/>
      <c r="EAQ317" s="58"/>
      <c r="EAR317" s="58"/>
      <c r="EAS317" s="58"/>
      <c r="EAT317" s="58"/>
      <c r="EAU317" s="58"/>
      <c r="EAV317" s="58"/>
      <c r="EAW317" s="58"/>
      <c r="EAX317" s="58"/>
      <c r="EAY317" s="58"/>
      <c r="EAZ317" s="58"/>
      <c r="EBA317" s="58"/>
      <c r="EBB317" s="58"/>
      <c r="EBC317" s="58"/>
      <c r="EBD317" s="58"/>
      <c r="EBE317" s="58"/>
      <c r="EBF317" s="58"/>
      <c r="EBG317" s="58"/>
      <c r="EBH317" s="58"/>
      <c r="EBI317" s="58"/>
      <c r="EBJ317" s="58"/>
      <c r="EBK317" s="58"/>
      <c r="EBL317" s="58"/>
      <c r="EBM317" s="58"/>
      <c r="EBN317" s="58"/>
      <c r="EBO317" s="58"/>
      <c r="EBP317" s="58"/>
      <c r="EBQ317" s="58"/>
      <c r="EBR317" s="58"/>
      <c r="EBS317" s="58"/>
      <c r="EBT317" s="58"/>
      <c r="EBU317" s="58"/>
      <c r="EBV317" s="58"/>
      <c r="EBW317" s="58"/>
      <c r="EBX317" s="58"/>
      <c r="EBY317" s="58"/>
      <c r="EBZ317" s="58"/>
      <c r="ECA317" s="58"/>
      <c r="ECB317" s="58"/>
      <c r="ECC317" s="58"/>
      <c r="ECD317" s="58"/>
      <c r="ECE317" s="58"/>
      <c r="ECF317" s="58"/>
      <c r="ECG317" s="58"/>
      <c r="ECH317" s="58"/>
      <c r="ECI317" s="58"/>
      <c r="ECJ317" s="58"/>
      <c r="ECK317" s="58"/>
      <c r="ECL317" s="58"/>
      <c r="ECM317" s="58"/>
      <c r="ECN317" s="58"/>
      <c r="ECO317" s="58"/>
      <c r="ECP317" s="58"/>
      <c r="ECQ317" s="58"/>
      <c r="ECR317" s="58"/>
      <c r="ECS317" s="58"/>
      <c r="ECT317" s="58"/>
      <c r="ECU317" s="58"/>
      <c r="ECV317" s="58"/>
      <c r="ECW317" s="58"/>
      <c r="ECX317" s="58"/>
      <c r="ECY317" s="58"/>
      <c r="ECZ317" s="58"/>
      <c r="EDA317" s="58"/>
      <c r="EDB317" s="58"/>
      <c r="EDC317" s="58"/>
      <c r="EDD317" s="58"/>
      <c r="EDE317" s="58"/>
      <c r="EDF317" s="58"/>
      <c r="EDG317" s="58"/>
      <c r="EDH317" s="58"/>
      <c r="EDI317" s="58"/>
      <c r="EDJ317" s="58"/>
      <c r="EDK317" s="58"/>
      <c r="EDL317" s="58"/>
      <c r="EDM317" s="58"/>
      <c r="EDN317" s="58"/>
      <c r="EDO317" s="58"/>
      <c r="EDP317" s="58"/>
      <c r="EDQ317" s="58"/>
      <c r="EDR317" s="58"/>
      <c r="EDS317" s="58"/>
      <c r="EDT317" s="58"/>
      <c r="EDU317" s="58"/>
      <c r="EDV317" s="58"/>
      <c r="EDW317" s="58"/>
      <c r="EDX317" s="58"/>
      <c r="EDY317" s="58"/>
      <c r="EDZ317" s="58"/>
      <c r="EEA317" s="58"/>
      <c r="EEB317" s="58"/>
      <c r="EEC317" s="58"/>
      <c r="EED317" s="58"/>
      <c r="EEE317" s="58"/>
      <c r="EEF317" s="58"/>
      <c r="EEG317" s="58"/>
      <c r="EEH317" s="58"/>
      <c r="EEI317" s="58"/>
      <c r="EEJ317" s="58"/>
      <c r="EEK317" s="58"/>
      <c r="EEL317" s="58"/>
      <c r="EEM317" s="58"/>
      <c r="EEN317" s="58"/>
      <c r="EEO317" s="58"/>
      <c r="EEP317" s="58"/>
      <c r="EEQ317" s="58"/>
      <c r="EER317" s="58"/>
      <c r="EES317" s="58"/>
      <c r="EET317" s="58"/>
      <c r="EEU317" s="58"/>
      <c r="EEV317" s="58"/>
      <c r="EEW317" s="58"/>
      <c r="EEX317" s="58"/>
      <c r="EEY317" s="58"/>
      <c r="EEZ317" s="58"/>
      <c r="EFA317" s="58"/>
      <c r="EFB317" s="58"/>
      <c r="EFC317" s="58"/>
      <c r="EFD317" s="58"/>
      <c r="EFE317" s="58"/>
      <c r="EFF317" s="58"/>
      <c r="EFG317" s="58"/>
      <c r="EFH317" s="58"/>
      <c r="EFI317" s="58"/>
      <c r="EFJ317" s="58"/>
      <c r="EFK317" s="58"/>
      <c r="EFL317" s="58"/>
      <c r="EFM317" s="58"/>
      <c r="EFN317" s="58"/>
      <c r="EFO317" s="58"/>
      <c r="EFP317" s="58"/>
      <c r="EFQ317" s="58"/>
      <c r="EFR317" s="58"/>
      <c r="EFS317" s="58"/>
      <c r="EFT317" s="58"/>
      <c r="EFU317" s="58"/>
      <c r="EFV317" s="58"/>
      <c r="EFW317" s="58"/>
      <c r="EFX317" s="58"/>
      <c r="EFY317" s="58"/>
      <c r="EFZ317" s="58"/>
      <c r="EGA317" s="58"/>
      <c r="EGB317" s="58"/>
      <c r="EGC317" s="58"/>
      <c r="EGD317" s="58"/>
      <c r="EGE317" s="58"/>
      <c r="EGF317" s="58"/>
      <c r="EGG317" s="58"/>
      <c r="EGH317" s="58"/>
      <c r="EGI317" s="58"/>
      <c r="EGJ317" s="58"/>
      <c r="EGK317" s="58"/>
      <c r="EGL317" s="58"/>
      <c r="EGM317" s="58"/>
      <c r="EGN317" s="58"/>
      <c r="EGO317" s="58"/>
      <c r="EGP317" s="58"/>
      <c r="EGQ317" s="58"/>
      <c r="EGR317" s="58"/>
      <c r="EGS317" s="58"/>
      <c r="EGT317" s="58"/>
      <c r="EGU317" s="58"/>
      <c r="EGV317" s="58"/>
      <c r="EGW317" s="58"/>
      <c r="EGX317" s="58"/>
      <c r="EGY317" s="58"/>
      <c r="EGZ317" s="58"/>
      <c r="EHA317" s="58"/>
      <c r="EHB317" s="58"/>
      <c r="EHC317" s="58"/>
      <c r="EHD317" s="58"/>
      <c r="EHE317" s="58"/>
      <c r="EHF317" s="58"/>
      <c r="EHG317" s="58"/>
      <c r="EHH317" s="58"/>
      <c r="EHI317" s="58"/>
      <c r="EHJ317" s="58"/>
      <c r="EHK317" s="58"/>
      <c r="EHL317" s="58"/>
      <c r="EHM317" s="58"/>
      <c r="EHN317" s="58"/>
      <c r="EHO317" s="58"/>
      <c r="EHP317" s="58"/>
      <c r="EHQ317" s="58"/>
      <c r="EHR317" s="58"/>
      <c r="EHS317" s="58"/>
      <c r="EHT317" s="58"/>
      <c r="EHU317" s="58"/>
      <c r="EHV317" s="58"/>
      <c r="EHW317" s="58"/>
      <c r="EHX317" s="58"/>
      <c r="EHY317" s="58"/>
      <c r="EHZ317" s="58"/>
      <c r="EIA317" s="58"/>
      <c r="EIB317" s="58"/>
      <c r="EIC317" s="58"/>
      <c r="EID317" s="58"/>
      <c r="EIE317" s="58"/>
      <c r="EIF317" s="58"/>
      <c r="EIG317" s="58"/>
      <c r="EIH317" s="58"/>
      <c r="EII317" s="58"/>
      <c r="EIJ317" s="58"/>
      <c r="EIK317" s="58"/>
      <c r="EIL317" s="58"/>
      <c r="EIM317" s="58"/>
      <c r="EIN317" s="58"/>
      <c r="EIO317" s="58"/>
      <c r="EIP317" s="58"/>
      <c r="EIQ317" s="58"/>
      <c r="EIR317" s="58"/>
      <c r="EIS317" s="58"/>
      <c r="EIT317" s="58"/>
      <c r="EIU317" s="58"/>
      <c r="EIV317" s="58"/>
      <c r="EIW317" s="58"/>
      <c r="EIX317" s="58"/>
      <c r="EIY317" s="58"/>
      <c r="EIZ317" s="58"/>
      <c r="EJA317" s="58"/>
      <c r="EJB317" s="58"/>
      <c r="EJC317" s="58"/>
      <c r="EJD317" s="58"/>
      <c r="EJE317" s="58"/>
      <c r="EJF317" s="58"/>
      <c r="EJG317" s="58"/>
      <c r="EJH317" s="58"/>
      <c r="EJI317" s="58"/>
      <c r="EJJ317" s="58"/>
      <c r="EJK317" s="58"/>
      <c r="EJL317" s="58"/>
      <c r="EJM317" s="58"/>
      <c r="EJN317" s="58"/>
      <c r="EJO317" s="58"/>
      <c r="EJP317" s="58"/>
      <c r="EJQ317" s="58"/>
      <c r="EJR317" s="58"/>
      <c r="EJS317" s="58"/>
      <c r="EJT317" s="58"/>
      <c r="EJU317" s="58"/>
      <c r="EJV317" s="58"/>
      <c r="EJW317" s="58"/>
      <c r="EJX317" s="58"/>
      <c r="EJY317" s="58"/>
      <c r="EJZ317" s="58"/>
      <c r="EKA317" s="58"/>
      <c r="EKB317" s="58"/>
      <c r="EKC317" s="58"/>
      <c r="EKD317" s="58"/>
      <c r="EKE317" s="58"/>
      <c r="EKF317" s="58"/>
      <c r="EKG317" s="58"/>
      <c r="EKH317" s="58"/>
      <c r="EKI317" s="58"/>
      <c r="EKJ317" s="58"/>
      <c r="EKK317" s="58"/>
      <c r="EKL317" s="58"/>
      <c r="EKM317" s="58"/>
      <c r="EKN317" s="58"/>
      <c r="EKO317" s="58"/>
      <c r="EKP317" s="58"/>
      <c r="EKQ317" s="58"/>
      <c r="EKR317" s="58"/>
      <c r="EKS317" s="58"/>
      <c r="EKT317" s="58"/>
      <c r="EKU317" s="58"/>
      <c r="EKV317" s="58"/>
      <c r="EKW317" s="58"/>
      <c r="EKX317" s="58"/>
      <c r="EKY317" s="58"/>
      <c r="EKZ317" s="58"/>
      <c r="ELA317" s="58"/>
      <c r="ELB317" s="58"/>
      <c r="ELC317" s="58"/>
      <c r="ELD317" s="58"/>
      <c r="ELE317" s="58"/>
      <c r="ELF317" s="58"/>
      <c r="ELG317" s="58"/>
      <c r="ELH317" s="58"/>
      <c r="ELI317" s="58"/>
      <c r="ELJ317" s="58"/>
      <c r="ELK317" s="58"/>
      <c r="ELL317" s="58"/>
      <c r="ELM317" s="58"/>
      <c r="ELN317" s="58"/>
      <c r="ELO317" s="58"/>
      <c r="ELP317" s="58"/>
      <c r="ELQ317" s="58"/>
      <c r="ELR317" s="58"/>
      <c r="ELS317" s="58"/>
      <c r="ELT317" s="58"/>
      <c r="ELU317" s="58"/>
      <c r="ELV317" s="58"/>
      <c r="ELW317" s="58"/>
      <c r="ELX317" s="58"/>
      <c r="ELY317" s="58"/>
      <c r="ELZ317" s="58"/>
      <c r="EMA317" s="58"/>
      <c r="EMB317" s="58"/>
      <c r="EMC317" s="58"/>
      <c r="EMD317" s="58"/>
      <c r="EME317" s="58"/>
      <c r="EMF317" s="58"/>
      <c r="EMG317" s="58"/>
      <c r="EMH317" s="58"/>
      <c r="EMI317" s="58"/>
      <c r="EMJ317" s="58"/>
      <c r="EMK317" s="58"/>
      <c r="EML317" s="58"/>
      <c r="EMM317" s="58"/>
      <c r="EMN317" s="58"/>
      <c r="EMO317" s="58"/>
      <c r="EMP317" s="58"/>
      <c r="EMQ317" s="58"/>
      <c r="EMR317" s="58"/>
      <c r="EMS317" s="58"/>
      <c r="EMT317" s="58"/>
      <c r="EMU317" s="58"/>
      <c r="EMV317" s="58"/>
      <c r="EMW317" s="58"/>
      <c r="EMX317" s="58"/>
      <c r="EMY317" s="58"/>
      <c r="EMZ317" s="58"/>
      <c r="ENA317" s="58"/>
      <c r="ENB317" s="58"/>
      <c r="ENC317" s="58"/>
      <c r="END317" s="58"/>
      <c r="ENE317" s="58"/>
      <c r="ENF317" s="58"/>
      <c r="ENG317" s="58"/>
      <c r="ENH317" s="58"/>
      <c r="ENI317" s="58"/>
      <c r="ENJ317" s="58"/>
      <c r="ENK317" s="58"/>
      <c r="ENL317" s="58"/>
      <c r="ENM317" s="58"/>
      <c r="ENN317" s="58"/>
      <c r="ENO317" s="58"/>
      <c r="ENP317" s="58"/>
      <c r="ENQ317" s="58"/>
      <c r="ENR317" s="58"/>
      <c r="ENS317" s="58"/>
      <c r="ENT317" s="58"/>
      <c r="ENU317" s="58"/>
      <c r="ENV317" s="58"/>
      <c r="ENW317" s="58"/>
      <c r="ENX317" s="58"/>
      <c r="ENY317" s="58"/>
      <c r="ENZ317" s="58"/>
      <c r="EOA317" s="58"/>
      <c r="EOB317" s="58"/>
      <c r="EOC317" s="58"/>
      <c r="EOD317" s="58"/>
      <c r="EOE317" s="58"/>
      <c r="EOF317" s="58"/>
      <c r="EOG317" s="58"/>
      <c r="EOH317" s="58"/>
      <c r="EOI317" s="58"/>
      <c r="EOJ317" s="58"/>
      <c r="EOK317" s="58"/>
      <c r="EOL317" s="58"/>
      <c r="EOM317" s="58"/>
      <c r="EON317" s="58"/>
      <c r="EOO317" s="58"/>
      <c r="EOP317" s="58"/>
      <c r="EOQ317" s="58"/>
      <c r="EOR317" s="58"/>
      <c r="EOS317" s="58"/>
      <c r="EOT317" s="58"/>
      <c r="EOU317" s="58"/>
      <c r="EOV317" s="58"/>
      <c r="EOW317" s="58"/>
      <c r="EOX317" s="58"/>
      <c r="EOY317" s="58"/>
      <c r="EOZ317" s="58"/>
      <c r="EPA317" s="58"/>
      <c r="EPB317" s="58"/>
      <c r="EPC317" s="58"/>
      <c r="EPD317" s="58"/>
      <c r="EPE317" s="58"/>
      <c r="EPF317" s="58"/>
      <c r="EPG317" s="58"/>
      <c r="EPH317" s="58"/>
      <c r="EPI317" s="58"/>
      <c r="EPJ317" s="58"/>
      <c r="EPK317" s="58"/>
      <c r="EPL317" s="58"/>
      <c r="EPM317" s="58"/>
      <c r="EPN317" s="58"/>
      <c r="EPO317" s="58"/>
      <c r="EPP317" s="58"/>
      <c r="EPQ317" s="58"/>
      <c r="EPR317" s="58"/>
      <c r="EPS317" s="58"/>
      <c r="EPT317" s="58"/>
      <c r="EPU317" s="58"/>
      <c r="EPV317" s="58"/>
      <c r="EPW317" s="58"/>
      <c r="EPX317" s="58"/>
      <c r="EPY317" s="58"/>
      <c r="EPZ317" s="58"/>
      <c r="EQA317" s="58"/>
      <c r="EQB317" s="58"/>
      <c r="EQC317" s="58"/>
      <c r="EQD317" s="58"/>
      <c r="EQE317" s="58"/>
      <c r="EQF317" s="58"/>
      <c r="EQG317" s="58"/>
      <c r="EQH317" s="58"/>
      <c r="EQI317" s="58"/>
      <c r="EQJ317" s="58"/>
      <c r="EQK317" s="58"/>
      <c r="EQL317" s="58"/>
      <c r="EQM317" s="58"/>
      <c r="EQN317" s="58"/>
      <c r="EQO317" s="58"/>
      <c r="EQP317" s="58"/>
      <c r="EQQ317" s="58"/>
      <c r="EQR317" s="58"/>
      <c r="EQS317" s="58"/>
      <c r="EQT317" s="58"/>
      <c r="EQU317" s="58"/>
      <c r="EQV317" s="58"/>
      <c r="EQW317" s="58"/>
      <c r="EQX317" s="58"/>
      <c r="EQY317" s="58"/>
      <c r="EQZ317" s="58"/>
      <c r="ERA317" s="58"/>
      <c r="ERB317" s="58"/>
      <c r="ERC317" s="58"/>
      <c r="ERD317" s="58"/>
      <c r="ERE317" s="58"/>
      <c r="ERF317" s="58"/>
      <c r="ERG317" s="58"/>
      <c r="ERH317" s="58"/>
      <c r="ERI317" s="58"/>
      <c r="ERJ317" s="58"/>
      <c r="ERK317" s="58"/>
      <c r="ERL317" s="58"/>
      <c r="ERM317" s="58"/>
      <c r="ERN317" s="58"/>
      <c r="ERO317" s="58"/>
      <c r="ERP317" s="58"/>
      <c r="ERQ317" s="58"/>
      <c r="ERR317" s="58"/>
      <c r="ERS317" s="58"/>
      <c r="ERT317" s="58"/>
      <c r="ERU317" s="58"/>
      <c r="ERV317" s="58"/>
      <c r="ERW317" s="58"/>
      <c r="ERX317" s="58"/>
      <c r="ERY317" s="58"/>
      <c r="ERZ317" s="58"/>
      <c r="ESA317" s="58"/>
      <c r="ESB317" s="58"/>
      <c r="ESC317" s="58"/>
      <c r="ESD317" s="58"/>
      <c r="ESE317" s="58"/>
      <c r="ESF317" s="58"/>
      <c r="ESG317" s="58"/>
      <c r="ESH317" s="58"/>
      <c r="ESI317" s="58"/>
      <c r="ESJ317" s="58"/>
      <c r="ESK317" s="58"/>
      <c r="ESL317" s="58"/>
      <c r="ESM317" s="58"/>
      <c r="ESN317" s="58"/>
      <c r="ESO317" s="58"/>
      <c r="ESP317" s="58"/>
      <c r="ESQ317" s="58"/>
      <c r="ESR317" s="58"/>
      <c r="ESS317" s="58"/>
      <c r="EST317" s="58"/>
      <c r="ESU317" s="58"/>
      <c r="ESV317" s="58"/>
      <c r="ESW317" s="58"/>
      <c r="ESX317" s="58"/>
      <c r="ESY317" s="58"/>
      <c r="ESZ317" s="58"/>
      <c r="ETA317" s="58"/>
      <c r="ETB317" s="58"/>
      <c r="ETC317" s="58"/>
      <c r="ETD317" s="58"/>
      <c r="ETE317" s="58"/>
      <c r="ETF317" s="58"/>
      <c r="ETG317" s="58"/>
      <c r="ETH317" s="58"/>
      <c r="ETI317" s="58"/>
      <c r="ETJ317" s="58"/>
      <c r="ETK317" s="58"/>
      <c r="ETL317" s="58"/>
      <c r="ETM317" s="58"/>
      <c r="ETN317" s="58"/>
      <c r="ETO317" s="58"/>
      <c r="ETP317" s="58"/>
      <c r="ETQ317" s="58"/>
      <c r="ETR317" s="58"/>
      <c r="ETS317" s="58"/>
      <c r="ETT317" s="58"/>
      <c r="ETU317" s="58"/>
      <c r="ETV317" s="58"/>
      <c r="ETW317" s="58"/>
      <c r="ETX317" s="58"/>
      <c r="ETY317" s="58"/>
      <c r="ETZ317" s="58"/>
      <c r="EUA317" s="58"/>
      <c r="EUB317" s="58"/>
      <c r="EUC317" s="58"/>
      <c r="EUD317" s="58"/>
      <c r="EUE317" s="58"/>
      <c r="EUF317" s="58"/>
      <c r="EUG317" s="58"/>
      <c r="EUH317" s="58"/>
      <c r="EUI317" s="58"/>
      <c r="EUJ317" s="58"/>
      <c r="EUK317" s="58"/>
      <c r="EUL317" s="58"/>
      <c r="EUM317" s="58"/>
      <c r="EUN317" s="58"/>
      <c r="EUO317" s="58"/>
      <c r="EUP317" s="58"/>
      <c r="EUQ317" s="58"/>
      <c r="EUR317" s="58"/>
      <c r="EUS317" s="58"/>
      <c r="EUT317" s="58"/>
      <c r="EUU317" s="58"/>
      <c r="EUV317" s="58"/>
      <c r="EUW317" s="58"/>
      <c r="EUX317" s="58"/>
      <c r="EUY317" s="58"/>
      <c r="EUZ317" s="58"/>
      <c r="EVA317" s="58"/>
      <c r="EVB317" s="58"/>
      <c r="EVC317" s="58"/>
      <c r="EVD317" s="58"/>
      <c r="EVE317" s="58"/>
      <c r="EVF317" s="58"/>
      <c r="EVG317" s="58"/>
      <c r="EVH317" s="58"/>
      <c r="EVI317" s="58"/>
      <c r="EVJ317" s="58"/>
      <c r="EVK317" s="58"/>
      <c r="EVL317" s="58"/>
      <c r="EVM317" s="58"/>
      <c r="EVN317" s="58"/>
      <c r="EVO317" s="58"/>
      <c r="EVP317" s="58"/>
      <c r="EVQ317" s="58"/>
      <c r="EVR317" s="58"/>
      <c r="EVS317" s="58"/>
      <c r="EVT317" s="58"/>
      <c r="EVU317" s="58"/>
      <c r="EVV317" s="58"/>
      <c r="EVW317" s="58"/>
      <c r="EVX317" s="58"/>
      <c r="EVY317" s="58"/>
      <c r="EVZ317" s="58"/>
      <c r="EWA317" s="58"/>
      <c r="EWB317" s="58"/>
      <c r="EWC317" s="58"/>
      <c r="EWD317" s="58"/>
      <c r="EWE317" s="58"/>
      <c r="EWF317" s="58"/>
      <c r="EWG317" s="58"/>
      <c r="EWH317" s="58"/>
      <c r="EWI317" s="58"/>
      <c r="EWJ317" s="58"/>
      <c r="EWK317" s="58"/>
      <c r="EWL317" s="58"/>
      <c r="EWM317" s="58"/>
      <c r="EWN317" s="58"/>
      <c r="EWO317" s="58"/>
      <c r="EWP317" s="58"/>
      <c r="EWQ317" s="58"/>
      <c r="EWR317" s="58"/>
      <c r="EWS317" s="58"/>
      <c r="EWT317" s="58"/>
      <c r="EWU317" s="58"/>
      <c r="EWV317" s="58"/>
      <c r="EWW317" s="58"/>
      <c r="EWX317" s="58"/>
      <c r="EWY317" s="58"/>
      <c r="EWZ317" s="58"/>
      <c r="EXA317" s="58"/>
      <c r="EXB317" s="58"/>
      <c r="EXC317" s="58"/>
      <c r="EXD317" s="58"/>
      <c r="EXE317" s="58"/>
      <c r="EXF317" s="58"/>
      <c r="EXG317" s="58"/>
      <c r="EXH317" s="58"/>
      <c r="EXI317" s="58"/>
      <c r="EXJ317" s="58"/>
      <c r="EXK317" s="58"/>
      <c r="EXL317" s="58"/>
      <c r="EXM317" s="58"/>
      <c r="EXN317" s="58"/>
      <c r="EXO317" s="58"/>
      <c r="EXP317" s="58"/>
      <c r="EXQ317" s="58"/>
      <c r="EXR317" s="58"/>
      <c r="EXS317" s="58"/>
      <c r="EXT317" s="58"/>
      <c r="EXU317" s="58"/>
      <c r="EXV317" s="58"/>
      <c r="EXW317" s="58"/>
      <c r="EXX317" s="58"/>
      <c r="EXY317" s="58"/>
      <c r="EXZ317" s="58"/>
      <c r="EYA317" s="58"/>
      <c r="EYB317" s="58"/>
      <c r="EYC317" s="58"/>
      <c r="EYD317" s="58"/>
      <c r="EYE317" s="58"/>
      <c r="EYF317" s="58"/>
      <c r="EYG317" s="58"/>
      <c r="EYH317" s="58"/>
      <c r="EYI317" s="58"/>
      <c r="EYJ317" s="58"/>
      <c r="EYK317" s="58"/>
      <c r="EYL317" s="58"/>
      <c r="EYM317" s="58"/>
      <c r="EYN317" s="58"/>
      <c r="EYO317" s="58"/>
      <c r="EYP317" s="58"/>
      <c r="EYQ317" s="58"/>
      <c r="EYR317" s="58"/>
      <c r="EYS317" s="58"/>
      <c r="EYT317" s="58"/>
      <c r="EYU317" s="58"/>
      <c r="EYV317" s="58"/>
      <c r="EYW317" s="58"/>
      <c r="EYX317" s="58"/>
      <c r="EYY317" s="58"/>
      <c r="EYZ317" s="58"/>
      <c r="EZA317" s="58"/>
      <c r="EZB317" s="58"/>
      <c r="EZC317" s="58"/>
      <c r="EZD317" s="58"/>
      <c r="EZE317" s="58"/>
      <c r="EZF317" s="58"/>
      <c r="EZG317" s="58"/>
      <c r="EZH317" s="58"/>
      <c r="EZI317" s="58"/>
      <c r="EZJ317" s="58"/>
      <c r="EZK317" s="58"/>
      <c r="EZL317" s="58"/>
      <c r="EZM317" s="58"/>
      <c r="EZN317" s="58"/>
      <c r="EZO317" s="58"/>
      <c r="EZP317" s="58"/>
      <c r="EZQ317" s="58"/>
      <c r="EZR317" s="58"/>
      <c r="EZS317" s="58"/>
      <c r="EZT317" s="58"/>
      <c r="EZU317" s="58"/>
      <c r="EZV317" s="58"/>
      <c r="EZW317" s="58"/>
      <c r="EZX317" s="58"/>
      <c r="EZY317" s="58"/>
      <c r="EZZ317" s="58"/>
      <c r="FAA317" s="58"/>
      <c r="FAB317" s="58"/>
      <c r="FAC317" s="58"/>
      <c r="FAD317" s="58"/>
      <c r="FAE317" s="58"/>
      <c r="FAF317" s="58"/>
      <c r="FAG317" s="58"/>
      <c r="FAH317" s="58"/>
      <c r="FAI317" s="58"/>
      <c r="FAJ317" s="58"/>
      <c r="FAK317" s="58"/>
      <c r="FAL317" s="58"/>
      <c r="FAM317" s="58"/>
      <c r="FAN317" s="58"/>
      <c r="FAO317" s="58"/>
      <c r="FAP317" s="58"/>
      <c r="FAQ317" s="58"/>
      <c r="FAR317" s="58"/>
      <c r="FAS317" s="58"/>
      <c r="FAT317" s="58"/>
      <c r="FAU317" s="58"/>
      <c r="FAV317" s="58"/>
      <c r="FAW317" s="58"/>
      <c r="FAX317" s="58"/>
      <c r="FAY317" s="58"/>
      <c r="FAZ317" s="58"/>
      <c r="FBA317" s="58"/>
      <c r="FBB317" s="58"/>
      <c r="FBC317" s="58"/>
      <c r="FBD317" s="58"/>
      <c r="FBE317" s="58"/>
      <c r="FBF317" s="58"/>
      <c r="FBG317" s="58"/>
      <c r="FBH317" s="58"/>
      <c r="FBI317" s="58"/>
      <c r="FBJ317" s="58"/>
      <c r="FBK317" s="58"/>
      <c r="FBL317" s="58"/>
      <c r="FBM317" s="58"/>
      <c r="FBN317" s="58"/>
      <c r="FBO317" s="58"/>
      <c r="FBP317" s="58"/>
      <c r="FBQ317" s="58"/>
      <c r="FBR317" s="58"/>
      <c r="FBS317" s="58"/>
      <c r="FBT317" s="58"/>
      <c r="FBU317" s="58"/>
      <c r="FBV317" s="58"/>
      <c r="FBW317" s="58"/>
      <c r="FBX317" s="58"/>
      <c r="FBY317" s="58"/>
      <c r="FBZ317" s="58"/>
      <c r="FCA317" s="58"/>
      <c r="FCB317" s="58"/>
      <c r="FCC317" s="58"/>
      <c r="FCD317" s="58"/>
      <c r="FCE317" s="58"/>
      <c r="FCF317" s="58"/>
      <c r="FCG317" s="58"/>
      <c r="FCH317" s="58"/>
      <c r="FCI317" s="58"/>
      <c r="FCJ317" s="58"/>
      <c r="FCK317" s="58"/>
      <c r="FCL317" s="58"/>
      <c r="FCM317" s="58"/>
      <c r="FCN317" s="58"/>
      <c r="FCO317" s="58"/>
      <c r="FCP317" s="58"/>
      <c r="FCQ317" s="58"/>
      <c r="FCR317" s="58"/>
      <c r="FCS317" s="58"/>
      <c r="FCT317" s="58"/>
      <c r="FCU317" s="58"/>
      <c r="FCV317" s="58"/>
      <c r="FCW317" s="58"/>
      <c r="FCX317" s="58"/>
      <c r="FCY317" s="58"/>
      <c r="FCZ317" s="58"/>
      <c r="FDA317" s="58"/>
      <c r="FDB317" s="58"/>
      <c r="FDC317" s="58"/>
      <c r="FDD317" s="58"/>
      <c r="FDE317" s="58"/>
      <c r="FDF317" s="58"/>
      <c r="FDG317" s="58"/>
      <c r="FDH317" s="58"/>
      <c r="FDI317" s="58"/>
      <c r="FDJ317" s="58"/>
      <c r="FDK317" s="58"/>
      <c r="FDL317" s="58"/>
      <c r="FDM317" s="58"/>
      <c r="FDN317" s="58"/>
      <c r="FDO317" s="58"/>
      <c r="FDP317" s="58"/>
      <c r="FDQ317" s="58"/>
      <c r="FDR317" s="58"/>
      <c r="FDS317" s="58"/>
      <c r="FDT317" s="58"/>
      <c r="FDU317" s="58"/>
      <c r="FDV317" s="58"/>
      <c r="FDW317" s="58"/>
      <c r="FDX317" s="58"/>
      <c r="FDY317" s="58"/>
      <c r="FDZ317" s="58"/>
      <c r="FEA317" s="58"/>
      <c r="FEB317" s="58"/>
      <c r="FEC317" s="58"/>
      <c r="FED317" s="58"/>
      <c r="FEE317" s="58"/>
      <c r="FEF317" s="58"/>
      <c r="FEG317" s="58"/>
      <c r="FEH317" s="58"/>
      <c r="FEI317" s="58"/>
      <c r="FEJ317" s="58"/>
      <c r="FEK317" s="58"/>
      <c r="FEL317" s="58"/>
      <c r="FEM317" s="58"/>
      <c r="FEN317" s="58"/>
      <c r="FEO317" s="58"/>
      <c r="FEP317" s="58"/>
      <c r="FEQ317" s="58"/>
      <c r="FER317" s="58"/>
      <c r="FES317" s="58"/>
      <c r="FET317" s="58"/>
      <c r="FEU317" s="58"/>
      <c r="FEV317" s="58"/>
      <c r="FEW317" s="58"/>
      <c r="FEX317" s="58"/>
      <c r="FEY317" s="58"/>
      <c r="FEZ317" s="58"/>
      <c r="FFA317" s="58"/>
      <c r="FFB317" s="58"/>
      <c r="FFC317" s="58"/>
      <c r="FFD317" s="58"/>
      <c r="FFE317" s="58"/>
      <c r="FFF317" s="58"/>
      <c r="FFG317" s="58"/>
      <c r="FFH317" s="58"/>
      <c r="FFI317" s="58"/>
      <c r="FFJ317" s="58"/>
      <c r="FFK317" s="58"/>
      <c r="FFL317" s="58"/>
      <c r="FFM317" s="58"/>
      <c r="FFN317" s="58"/>
      <c r="FFO317" s="58"/>
      <c r="FFP317" s="58"/>
      <c r="FFQ317" s="58"/>
      <c r="FFR317" s="58"/>
      <c r="FFS317" s="58"/>
      <c r="FFT317" s="58"/>
      <c r="FFU317" s="58"/>
      <c r="FFV317" s="58"/>
      <c r="FFW317" s="58"/>
      <c r="FFX317" s="58"/>
      <c r="FFY317" s="58"/>
      <c r="FFZ317" s="58"/>
      <c r="FGA317" s="58"/>
      <c r="FGB317" s="58"/>
      <c r="FGC317" s="58"/>
      <c r="FGD317" s="58"/>
      <c r="FGE317" s="58"/>
      <c r="FGF317" s="58"/>
      <c r="FGG317" s="58"/>
      <c r="FGH317" s="58"/>
      <c r="FGI317" s="58"/>
      <c r="FGJ317" s="58"/>
      <c r="FGK317" s="58"/>
      <c r="FGL317" s="58"/>
      <c r="FGM317" s="58"/>
      <c r="FGN317" s="58"/>
      <c r="FGO317" s="58"/>
      <c r="FGP317" s="58"/>
      <c r="FGQ317" s="58"/>
      <c r="FGR317" s="58"/>
      <c r="FGS317" s="58"/>
      <c r="FGT317" s="58"/>
      <c r="FGU317" s="58"/>
      <c r="FGV317" s="58"/>
      <c r="FGW317" s="58"/>
      <c r="FGX317" s="58"/>
      <c r="FGY317" s="58"/>
      <c r="FGZ317" s="58"/>
      <c r="FHA317" s="58"/>
      <c r="FHB317" s="58"/>
      <c r="FHC317" s="58"/>
      <c r="FHD317" s="58"/>
      <c r="FHE317" s="58"/>
      <c r="FHF317" s="58"/>
      <c r="FHG317" s="58"/>
      <c r="FHH317" s="58"/>
      <c r="FHI317" s="58"/>
      <c r="FHJ317" s="58"/>
      <c r="FHK317" s="58"/>
      <c r="FHL317" s="58"/>
      <c r="FHM317" s="58"/>
      <c r="FHN317" s="58"/>
      <c r="FHO317" s="58"/>
      <c r="FHP317" s="58"/>
      <c r="FHQ317" s="58"/>
      <c r="FHR317" s="58"/>
      <c r="FHS317" s="58"/>
      <c r="FHT317" s="58"/>
      <c r="FHU317" s="58"/>
      <c r="FHV317" s="58"/>
      <c r="FHW317" s="58"/>
      <c r="FHX317" s="58"/>
      <c r="FHY317" s="58"/>
      <c r="FHZ317" s="58"/>
      <c r="FIA317" s="58"/>
      <c r="FIB317" s="58"/>
      <c r="FIC317" s="58"/>
      <c r="FID317" s="58"/>
      <c r="FIE317" s="58"/>
      <c r="FIF317" s="58"/>
      <c r="FIG317" s="58"/>
      <c r="FIH317" s="58"/>
      <c r="FII317" s="58"/>
      <c r="FIJ317" s="58"/>
      <c r="FIK317" s="58"/>
      <c r="FIL317" s="58"/>
      <c r="FIM317" s="58"/>
      <c r="FIN317" s="58"/>
      <c r="FIO317" s="58"/>
      <c r="FIP317" s="58"/>
      <c r="FIQ317" s="58"/>
      <c r="FIR317" s="58"/>
      <c r="FIS317" s="58"/>
      <c r="FIT317" s="58"/>
      <c r="FIU317" s="58"/>
      <c r="FIV317" s="58"/>
      <c r="FIW317" s="58"/>
      <c r="FIX317" s="58"/>
      <c r="FIY317" s="58"/>
      <c r="FIZ317" s="58"/>
      <c r="FJA317" s="58"/>
      <c r="FJB317" s="58"/>
      <c r="FJC317" s="58"/>
      <c r="FJD317" s="58"/>
      <c r="FJE317" s="58"/>
      <c r="FJF317" s="58"/>
      <c r="FJG317" s="58"/>
      <c r="FJH317" s="58"/>
      <c r="FJI317" s="58"/>
      <c r="FJJ317" s="58"/>
      <c r="FJK317" s="58"/>
      <c r="FJL317" s="58"/>
      <c r="FJM317" s="58"/>
      <c r="FJN317" s="58"/>
      <c r="FJO317" s="58"/>
      <c r="FJP317" s="58"/>
      <c r="FJQ317" s="58"/>
      <c r="FJR317" s="58"/>
      <c r="FJS317" s="58"/>
      <c r="FJT317" s="58"/>
      <c r="FJU317" s="58"/>
      <c r="FJV317" s="58"/>
      <c r="FJW317" s="58"/>
      <c r="FJX317" s="58"/>
      <c r="FJY317" s="58"/>
      <c r="FJZ317" s="58"/>
      <c r="FKA317" s="58"/>
      <c r="FKB317" s="58"/>
      <c r="FKC317" s="58"/>
      <c r="FKD317" s="58"/>
      <c r="FKE317" s="58"/>
      <c r="FKF317" s="58"/>
      <c r="FKG317" s="58"/>
      <c r="FKH317" s="58"/>
      <c r="FKI317" s="58"/>
      <c r="FKJ317" s="58"/>
      <c r="FKK317" s="58"/>
      <c r="FKL317" s="58"/>
      <c r="FKM317" s="58"/>
      <c r="FKN317" s="58"/>
      <c r="FKO317" s="58"/>
      <c r="FKP317" s="58"/>
      <c r="FKQ317" s="58"/>
      <c r="FKR317" s="58"/>
      <c r="FKS317" s="58"/>
      <c r="FKT317" s="58"/>
      <c r="FKU317" s="58"/>
      <c r="FKV317" s="58"/>
      <c r="FKW317" s="58"/>
      <c r="FKX317" s="58"/>
      <c r="FKY317" s="58"/>
      <c r="FKZ317" s="58"/>
      <c r="FLA317" s="58"/>
      <c r="FLB317" s="58"/>
      <c r="FLC317" s="58"/>
      <c r="FLD317" s="58"/>
      <c r="FLE317" s="58"/>
      <c r="FLF317" s="58"/>
      <c r="FLG317" s="58"/>
      <c r="FLH317" s="58"/>
      <c r="FLI317" s="58"/>
      <c r="FLJ317" s="58"/>
      <c r="FLK317" s="58"/>
      <c r="FLL317" s="58"/>
      <c r="FLM317" s="58"/>
      <c r="FLN317" s="58"/>
      <c r="FLO317" s="58"/>
      <c r="FLP317" s="58"/>
      <c r="FLQ317" s="58"/>
      <c r="FLR317" s="58"/>
      <c r="FLS317" s="58"/>
      <c r="FLT317" s="58"/>
      <c r="FLU317" s="58"/>
      <c r="FLV317" s="58"/>
      <c r="FLW317" s="58"/>
      <c r="FLX317" s="58"/>
      <c r="FLY317" s="58"/>
      <c r="FLZ317" s="58"/>
      <c r="FMA317" s="58"/>
      <c r="FMB317" s="58"/>
      <c r="FMC317" s="58"/>
      <c r="FMD317" s="58"/>
      <c r="FME317" s="58"/>
      <c r="FMF317" s="58"/>
      <c r="FMG317" s="58"/>
      <c r="FMH317" s="58"/>
      <c r="FMI317" s="58"/>
      <c r="FMJ317" s="58"/>
      <c r="FMK317" s="58"/>
      <c r="FML317" s="58"/>
      <c r="FMM317" s="58"/>
      <c r="FMN317" s="58"/>
      <c r="FMO317" s="58"/>
      <c r="FMP317" s="58"/>
      <c r="FMQ317" s="58"/>
      <c r="FMR317" s="58"/>
      <c r="FMS317" s="58"/>
      <c r="FMT317" s="58"/>
      <c r="FMU317" s="58"/>
      <c r="FMV317" s="58"/>
      <c r="FMW317" s="58"/>
      <c r="FMX317" s="58"/>
      <c r="FMY317" s="58"/>
      <c r="FMZ317" s="58"/>
      <c r="FNA317" s="58"/>
      <c r="FNB317" s="58"/>
      <c r="FNC317" s="58"/>
      <c r="FND317" s="58"/>
      <c r="FNE317" s="58"/>
      <c r="FNF317" s="58"/>
      <c r="FNG317" s="58"/>
      <c r="FNH317" s="58"/>
      <c r="FNI317" s="58"/>
      <c r="FNJ317" s="58"/>
      <c r="FNK317" s="58"/>
      <c r="FNL317" s="58"/>
      <c r="FNM317" s="58"/>
      <c r="FNN317" s="58"/>
      <c r="FNO317" s="58"/>
      <c r="FNP317" s="58"/>
      <c r="FNQ317" s="58"/>
      <c r="FNR317" s="58"/>
      <c r="FNS317" s="58"/>
      <c r="FNT317" s="58"/>
      <c r="FNU317" s="58"/>
      <c r="FNV317" s="58"/>
      <c r="FNW317" s="58"/>
      <c r="FNX317" s="58"/>
      <c r="FNY317" s="58"/>
      <c r="FNZ317" s="58"/>
      <c r="FOA317" s="58"/>
      <c r="FOB317" s="58"/>
      <c r="FOC317" s="58"/>
      <c r="FOD317" s="58"/>
      <c r="FOE317" s="58"/>
      <c r="FOF317" s="58"/>
      <c r="FOG317" s="58"/>
      <c r="FOH317" s="58"/>
      <c r="FOI317" s="58"/>
      <c r="FOJ317" s="58"/>
      <c r="FOK317" s="58"/>
      <c r="FOL317" s="58"/>
      <c r="FOM317" s="58"/>
      <c r="FON317" s="58"/>
      <c r="FOO317" s="58"/>
      <c r="FOP317" s="58"/>
      <c r="FOQ317" s="58"/>
      <c r="FOR317" s="58"/>
      <c r="FOS317" s="58"/>
      <c r="FOT317" s="58"/>
      <c r="FOU317" s="58"/>
      <c r="FOV317" s="58"/>
      <c r="FOW317" s="58"/>
      <c r="FOX317" s="58"/>
      <c r="FOY317" s="58"/>
      <c r="FOZ317" s="58"/>
      <c r="FPA317" s="58"/>
      <c r="FPB317" s="58"/>
      <c r="FPC317" s="58"/>
      <c r="FPD317" s="58"/>
      <c r="FPE317" s="58"/>
      <c r="FPF317" s="58"/>
      <c r="FPG317" s="58"/>
      <c r="FPH317" s="58"/>
      <c r="FPI317" s="58"/>
      <c r="FPJ317" s="58"/>
      <c r="FPK317" s="58"/>
      <c r="FPL317" s="58"/>
      <c r="FPM317" s="58"/>
      <c r="FPN317" s="58"/>
      <c r="FPO317" s="58"/>
      <c r="FPP317" s="58"/>
      <c r="FPQ317" s="58"/>
      <c r="FPR317" s="58"/>
      <c r="FPS317" s="58"/>
      <c r="FPT317" s="58"/>
      <c r="FPU317" s="58"/>
      <c r="FPV317" s="58"/>
      <c r="FPW317" s="58"/>
      <c r="FPX317" s="58"/>
      <c r="FPY317" s="58"/>
      <c r="FPZ317" s="58"/>
      <c r="FQA317" s="58"/>
      <c r="FQB317" s="58"/>
      <c r="FQC317" s="58"/>
      <c r="FQD317" s="58"/>
      <c r="FQE317" s="58"/>
      <c r="FQF317" s="58"/>
      <c r="FQG317" s="58"/>
      <c r="FQH317" s="58"/>
      <c r="FQI317" s="58"/>
      <c r="FQJ317" s="58"/>
      <c r="FQK317" s="58"/>
      <c r="FQL317" s="58"/>
      <c r="FQM317" s="58"/>
      <c r="FQN317" s="58"/>
      <c r="FQO317" s="58"/>
      <c r="FQP317" s="58"/>
      <c r="FQQ317" s="58"/>
      <c r="FQR317" s="58"/>
      <c r="FQS317" s="58"/>
      <c r="FQT317" s="58"/>
      <c r="FQU317" s="58"/>
      <c r="FQV317" s="58"/>
      <c r="FQW317" s="58"/>
      <c r="FQX317" s="58"/>
      <c r="FQY317" s="58"/>
      <c r="FQZ317" s="58"/>
      <c r="FRA317" s="58"/>
      <c r="FRB317" s="58"/>
      <c r="FRC317" s="58"/>
      <c r="FRD317" s="58"/>
      <c r="FRE317" s="58"/>
      <c r="FRF317" s="58"/>
      <c r="FRG317" s="58"/>
      <c r="FRH317" s="58"/>
      <c r="FRI317" s="58"/>
      <c r="FRJ317" s="58"/>
      <c r="FRK317" s="58"/>
      <c r="FRL317" s="58"/>
      <c r="FRM317" s="58"/>
      <c r="FRN317" s="58"/>
      <c r="FRO317" s="58"/>
      <c r="FRP317" s="58"/>
      <c r="FRQ317" s="58"/>
      <c r="FRR317" s="58"/>
      <c r="FRS317" s="58"/>
      <c r="FRT317" s="58"/>
      <c r="FRU317" s="58"/>
      <c r="FRV317" s="58"/>
      <c r="FRW317" s="58"/>
      <c r="FRX317" s="58"/>
      <c r="FRY317" s="58"/>
      <c r="FRZ317" s="58"/>
      <c r="FSA317" s="58"/>
      <c r="FSB317" s="58"/>
      <c r="FSC317" s="58"/>
      <c r="FSD317" s="58"/>
      <c r="FSE317" s="58"/>
      <c r="FSF317" s="58"/>
      <c r="FSG317" s="58"/>
      <c r="FSH317" s="58"/>
      <c r="FSI317" s="58"/>
      <c r="FSJ317" s="58"/>
      <c r="FSK317" s="58"/>
      <c r="FSL317" s="58"/>
      <c r="FSM317" s="58"/>
      <c r="FSN317" s="58"/>
      <c r="FSO317" s="58"/>
      <c r="FSP317" s="58"/>
      <c r="FSQ317" s="58"/>
      <c r="FSR317" s="58"/>
      <c r="FSS317" s="58"/>
      <c r="FST317" s="58"/>
      <c r="FSU317" s="58"/>
      <c r="FSV317" s="58"/>
      <c r="FSW317" s="58"/>
      <c r="FSX317" s="58"/>
      <c r="FSY317" s="58"/>
      <c r="FSZ317" s="58"/>
      <c r="FTA317" s="58"/>
      <c r="FTB317" s="58"/>
      <c r="FTC317" s="58"/>
      <c r="FTD317" s="58"/>
      <c r="FTE317" s="58"/>
      <c r="FTF317" s="58"/>
      <c r="FTG317" s="58"/>
      <c r="FTH317" s="58"/>
      <c r="FTI317" s="58"/>
      <c r="FTJ317" s="58"/>
      <c r="FTK317" s="58"/>
      <c r="FTL317" s="58"/>
      <c r="FTM317" s="58"/>
      <c r="FTN317" s="58"/>
      <c r="FTO317" s="58"/>
      <c r="FTP317" s="58"/>
      <c r="FTQ317" s="58"/>
      <c r="FTR317" s="58"/>
      <c r="FTS317" s="58"/>
      <c r="FTT317" s="58"/>
      <c r="FTU317" s="58"/>
      <c r="FTV317" s="58"/>
      <c r="FTW317" s="58"/>
      <c r="FTX317" s="58"/>
      <c r="FTY317" s="58"/>
      <c r="FTZ317" s="58"/>
      <c r="FUA317" s="58"/>
      <c r="FUB317" s="58"/>
      <c r="FUC317" s="58"/>
      <c r="FUD317" s="58"/>
      <c r="FUE317" s="58"/>
      <c r="FUF317" s="58"/>
      <c r="FUG317" s="58"/>
      <c r="FUH317" s="58"/>
      <c r="FUI317" s="58"/>
      <c r="FUJ317" s="58"/>
      <c r="FUK317" s="58"/>
      <c r="FUL317" s="58"/>
      <c r="FUM317" s="58"/>
      <c r="FUN317" s="58"/>
      <c r="FUO317" s="58"/>
      <c r="FUP317" s="58"/>
      <c r="FUQ317" s="58"/>
      <c r="FUR317" s="58"/>
      <c r="FUS317" s="58"/>
      <c r="FUT317" s="58"/>
      <c r="FUU317" s="58"/>
      <c r="FUV317" s="58"/>
      <c r="FUW317" s="58"/>
      <c r="FUX317" s="58"/>
      <c r="FUY317" s="58"/>
      <c r="FUZ317" s="58"/>
      <c r="FVA317" s="58"/>
      <c r="FVB317" s="58"/>
      <c r="FVC317" s="58"/>
      <c r="FVD317" s="58"/>
      <c r="FVE317" s="58"/>
      <c r="FVF317" s="58"/>
      <c r="FVG317" s="58"/>
      <c r="FVH317" s="58"/>
      <c r="FVI317" s="58"/>
      <c r="FVJ317" s="58"/>
      <c r="FVK317" s="58"/>
      <c r="FVL317" s="58"/>
      <c r="FVM317" s="58"/>
      <c r="FVN317" s="58"/>
      <c r="FVO317" s="58"/>
      <c r="FVP317" s="58"/>
      <c r="FVQ317" s="58"/>
      <c r="FVR317" s="58"/>
      <c r="FVS317" s="58"/>
      <c r="FVT317" s="58"/>
      <c r="FVU317" s="58"/>
      <c r="FVV317" s="58"/>
      <c r="FVW317" s="58"/>
      <c r="FVX317" s="58"/>
      <c r="FVY317" s="58"/>
      <c r="FVZ317" s="58"/>
      <c r="FWA317" s="58"/>
      <c r="FWB317" s="58"/>
      <c r="FWC317" s="58"/>
      <c r="FWD317" s="58"/>
      <c r="FWE317" s="58"/>
      <c r="FWF317" s="58"/>
      <c r="FWG317" s="58"/>
      <c r="FWH317" s="58"/>
      <c r="FWI317" s="58"/>
      <c r="FWJ317" s="58"/>
      <c r="FWK317" s="58"/>
      <c r="FWL317" s="58"/>
      <c r="FWM317" s="58"/>
      <c r="FWN317" s="58"/>
      <c r="FWO317" s="58"/>
      <c r="FWP317" s="58"/>
      <c r="FWQ317" s="58"/>
      <c r="FWR317" s="58"/>
      <c r="FWS317" s="58"/>
      <c r="FWT317" s="58"/>
      <c r="FWU317" s="58"/>
      <c r="FWV317" s="58"/>
      <c r="FWW317" s="58"/>
      <c r="FWX317" s="58"/>
      <c r="FWY317" s="58"/>
      <c r="FWZ317" s="58"/>
      <c r="FXA317" s="58"/>
      <c r="FXB317" s="58"/>
      <c r="FXC317" s="58"/>
      <c r="FXD317" s="58"/>
      <c r="FXE317" s="58"/>
      <c r="FXF317" s="58"/>
      <c r="FXG317" s="58"/>
      <c r="FXH317" s="58"/>
      <c r="FXI317" s="58"/>
      <c r="FXJ317" s="58"/>
      <c r="FXK317" s="58"/>
      <c r="FXL317" s="58"/>
      <c r="FXM317" s="58"/>
      <c r="FXN317" s="58"/>
      <c r="FXO317" s="58"/>
      <c r="FXP317" s="58"/>
      <c r="FXQ317" s="58"/>
      <c r="FXR317" s="58"/>
      <c r="FXS317" s="58"/>
      <c r="FXT317" s="58"/>
      <c r="FXU317" s="58"/>
      <c r="FXV317" s="58"/>
      <c r="FXW317" s="58"/>
      <c r="FXX317" s="58"/>
      <c r="FXY317" s="58"/>
      <c r="FXZ317" s="58"/>
      <c r="FYA317" s="58"/>
      <c r="FYB317" s="58"/>
      <c r="FYC317" s="58"/>
      <c r="FYD317" s="58"/>
      <c r="FYE317" s="58"/>
      <c r="FYF317" s="58"/>
      <c r="FYG317" s="58"/>
      <c r="FYH317" s="58"/>
      <c r="FYI317" s="58"/>
      <c r="FYJ317" s="58"/>
      <c r="FYK317" s="58"/>
      <c r="FYL317" s="58"/>
      <c r="FYM317" s="58"/>
      <c r="FYN317" s="58"/>
      <c r="FYO317" s="58"/>
      <c r="FYP317" s="58"/>
      <c r="FYQ317" s="58"/>
      <c r="FYR317" s="58"/>
      <c r="FYS317" s="58"/>
      <c r="FYT317" s="58"/>
      <c r="FYU317" s="58"/>
      <c r="FYV317" s="58"/>
      <c r="FYW317" s="58"/>
      <c r="FYX317" s="58"/>
      <c r="FYY317" s="58"/>
      <c r="FYZ317" s="58"/>
      <c r="FZA317" s="58"/>
      <c r="FZB317" s="58"/>
      <c r="FZC317" s="58"/>
      <c r="FZD317" s="58"/>
      <c r="FZE317" s="58"/>
      <c r="FZF317" s="58"/>
      <c r="FZG317" s="58"/>
      <c r="FZH317" s="58"/>
      <c r="FZI317" s="58"/>
      <c r="FZJ317" s="58"/>
      <c r="FZK317" s="58"/>
      <c r="FZL317" s="58"/>
      <c r="FZM317" s="58"/>
      <c r="FZN317" s="58"/>
      <c r="FZO317" s="58"/>
      <c r="FZP317" s="58"/>
      <c r="FZQ317" s="58"/>
      <c r="FZR317" s="58"/>
      <c r="FZS317" s="58"/>
      <c r="FZT317" s="58"/>
      <c r="FZU317" s="58"/>
      <c r="FZV317" s="58"/>
      <c r="FZW317" s="58"/>
      <c r="FZX317" s="58"/>
      <c r="FZY317" s="58"/>
      <c r="FZZ317" s="58"/>
      <c r="GAA317" s="58"/>
      <c r="GAB317" s="58"/>
      <c r="GAC317" s="58"/>
      <c r="GAD317" s="58"/>
      <c r="GAE317" s="58"/>
      <c r="GAF317" s="58"/>
      <c r="GAG317" s="58"/>
      <c r="GAH317" s="58"/>
      <c r="GAI317" s="58"/>
      <c r="GAJ317" s="58"/>
      <c r="GAK317" s="58"/>
      <c r="GAL317" s="58"/>
      <c r="GAM317" s="58"/>
      <c r="GAN317" s="58"/>
      <c r="GAO317" s="58"/>
      <c r="GAP317" s="58"/>
      <c r="GAQ317" s="58"/>
      <c r="GAR317" s="58"/>
      <c r="GAS317" s="58"/>
      <c r="GAT317" s="58"/>
      <c r="GAU317" s="58"/>
      <c r="GAV317" s="58"/>
      <c r="GAW317" s="58"/>
      <c r="GAX317" s="58"/>
      <c r="GAY317" s="58"/>
      <c r="GAZ317" s="58"/>
      <c r="GBA317" s="58"/>
      <c r="GBB317" s="58"/>
      <c r="GBC317" s="58"/>
      <c r="GBD317" s="58"/>
      <c r="GBE317" s="58"/>
      <c r="GBF317" s="58"/>
      <c r="GBG317" s="58"/>
      <c r="GBH317" s="58"/>
      <c r="GBI317" s="58"/>
      <c r="GBJ317" s="58"/>
      <c r="GBK317" s="58"/>
      <c r="GBL317" s="58"/>
      <c r="GBM317" s="58"/>
      <c r="GBN317" s="58"/>
      <c r="GBO317" s="58"/>
      <c r="GBP317" s="58"/>
      <c r="GBQ317" s="58"/>
      <c r="GBR317" s="58"/>
      <c r="GBS317" s="58"/>
      <c r="GBT317" s="58"/>
      <c r="GBU317" s="58"/>
      <c r="GBV317" s="58"/>
      <c r="GBW317" s="58"/>
      <c r="GBX317" s="58"/>
      <c r="GBY317" s="58"/>
      <c r="GBZ317" s="58"/>
      <c r="GCA317" s="58"/>
      <c r="GCB317" s="58"/>
      <c r="GCC317" s="58"/>
      <c r="GCD317" s="58"/>
      <c r="GCE317" s="58"/>
      <c r="GCF317" s="58"/>
      <c r="GCG317" s="58"/>
      <c r="GCH317" s="58"/>
      <c r="GCI317" s="58"/>
      <c r="GCJ317" s="58"/>
      <c r="GCK317" s="58"/>
      <c r="GCL317" s="58"/>
      <c r="GCM317" s="58"/>
      <c r="GCN317" s="58"/>
      <c r="GCO317" s="58"/>
      <c r="GCP317" s="58"/>
      <c r="GCQ317" s="58"/>
      <c r="GCR317" s="58"/>
      <c r="GCS317" s="58"/>
      <c r="GCT317" s="58"/>
      <c r="GCU317" s="58"/>
      <c r="GCV317" s="58"/>
      <c r="GCW317" s="58"/>
      <c r="GCX317" s="58"/>
      <c r="GCY317" s="58"/>
      <c r="GCZ317" s="58"/>
      <c r="GDA317" s="58"/>
      <c r="GDB317" s="58"/>
      <c r="GDC317" s="58"/>
      <c r="GDD317" s="58"/>
      <c r="GDE317" s="58"/>
      <c r="GDF317" s="58"/>
      <c r="GDG317" s="58"/>
      <c r="GDH317" s="58"/>
      <c r="GDI317" s="58"/>
      <c r="GDJ317" s="58"/>
      <c r="GDK317" s="58"/>
      <c r="GDL317" s="58"/>
      <c r="GDM317" s="58"/>
      <c r="GDN317" s="58"/>
      <c r="GDO317" s="58"/>
      <c r="GDP317" s="58"/>
      <c r="GDQ317" s="58"/>
      <c r="GDR317" s="58"/>
      <c r="GDS317" s="58"/>
      <c r="GDT317" s="58"/>
      <c r="GDU317" s="58"/>
      <c r="GDV317" s="58"/>
      <c r="GDW317" s="58"/>
      <c r="GDX317" s="58"/>
      <c r="GDY317" s="58"/>
      <c r="GDZ317" s="58"/>
      <c r="GEA317" s="58"/>
      <c r="GEB317" s="58"/>
      <c r="GEC317" s="58"/>
      <c r="GED317" s="58"/>
      <c r="GEE317" s="58"/>
      <c r="GEF317" s="58"/>
      <c r="GEG317" s="58"/>
      <c r="GEH317" s="58"/>
      <c r="GEI317" s="58"/>
      <c r="GEJ317" s="58"/>
      <c r="GEK317" s="58"/>
      <c r="GEL317" s="58"/>
      <c r="GEM317" s="58"/>
      <c r="GEN317" s="58"/>
      <c r="GEO317" s="58"/>
      <c r="GEP317" s="58"/>
      <c r="GEQ317" s="58"/>
      <c r="GER317" s="58"/>
      <c r="GES317" s="58"/>
      <c r="GET317" s="58"/>
      <c r="GEU317" s="58"/>
      <c r="GEV317" s="58"/>
      <c r="GEW317" s="58"/>
      <c r="GEX317" s="58"/>
      <c r="GEY317" s="58"/>
      <c r="GEZ317" s="58"/>
      <c r="GFA317" s="58"/>
      <c r="GFB317" s="58"/>
      <c r="GFC317" s="58"/>
      <c r="GFD317" s="58"/>
      <c r="GFE317" s="58"/>
      <c r="GFF317" s="58"/>
      <c r="GFG317" s="58"/>
      <c r="GFH317" s="58"/>
      <c r="GFI317" s="58"/>
      <c r="GFJ317" s="58"/>
      <c r="GFK317" s="58"/>
      <c r="GFL317" s="58"/>
      <c r="GFM317" s="58"/>
      <c r="GFN317" s="58"/>
      <c r="GFO317" s="58"/>
      <c r="GFP317" s="58"/>
      <c r="GFQ317" s="58"/>
      <c r="GFR317" s="58"/>
      <c r="GFS317" s="58"/>
      <c r="GFT317" s="58"/>
      <c r="GFU317" s="58"/>
      <c r="GFV317" s="58"/>
      <c r="GFW317" s="58"/>
      <c r="GFX317" s="58"/>
      <c r="GFY317" s="58"/>
      <c r="GFZ317" s="58"/>
      <c r="GGA317" s="58"/>
      <c r="GGB317" s="58"/>
      <c r="GGC317" s="58"/>
      <c r="GGD317" s="58"/>
      <c r="GGE317" s="58"/>
      <c r="GGF317" s="58"/>
      <c r="GGG317" s="58"/>
      <c r="GGH317" s="58"/>
      <c r="GGI317" s="58"/>
      <c r="GGJ317" s="58"/>
      <c r="GGK317" s="58"/>
      <c r="GGL317" s="58"/>
      <c r="GGM317" s="58"/>
      <c r="GGN317" s="58"/>
      <c r="GGO317" s="58"/>
      <c r="GGP317" s="58"/>
      <c r="GGQ317" s="58"/>
      <c r="GGR317" s="58"/>
      <c r="GGS317" s="58"/>
      <c r="GGT317" s="58"/>
      <c r="GGU317" s="58"/>
      <c r="GGV317" s="58"/>
      <c r="GGW317" s="58"/>
      <c r="GGX317" s="58"/>
      <c r="GGY317" s="58"/>
      <c r="GGZ317" s="58"/>
      <c r="GHA317" s="58"/>
      <c r="GHB317" s="58"/>
      <c r="GHC317" s="58"/>
      <c r="GHD317" s="58"/>
      <c r="GHE317" s="58"/>
      <c r="GHF317" s="58"/>
      <c r="GHG317" s="58"/>
      <c r="GHH317" s="58"/>
      <c r="GHI317" s="58"/>
      <c r="GHJ317" s="58"/>
      <c r="GHK317" s="58"/>
      <c r="GHL317" s="58"/>
      <c r="GHM317" s="58"/>
      <c r="GHN317" s="58"/>
      <c r="GHO317" s="58"/>
      <c r="GHP317" s="58"/>
      <c r="GHQ317" s="58"/>
      <c r="GHR317" s="58"/>
      <c r="GHS317" s="58"/>
      <c r="GHT317" s="58"/>
      <c r="GHU317" s="58"/>
      <c r="GHV317" s="58"/>
      <c r="GHW317" s="58"/>
      <c r="GHX317" s="58"/>
      <c r="GHY317" s="58"/>
      <c r="GHZ317" s="58"/>
      <c r="GIA317" s="58"/>
      <c r="GIB317" s="58"/>
      <c r="GIC317" s="58"/>
      <c r="GID317" s="58"/>
      <c r="GIE317" s="58"/>
      <c r="GIF317" s="58"/>
      <c r="GIG317" s="58"/>
      <c r="GIH317" s="58"/>
      <c r="GII317" s="58"/>
      <c r="GIJ317" s="58"/>
      <c r="GIK317" s="58"/>
      <c r="GIL317" s="58"/>
      <c r="GIM317" s="58"/>
      <c r="GIN317" s="58"/>
      <c r="GIO317" s="58"/>
      <c r="GIP317" s="58"/>
      <c r="GIQ317" s="58"/>
      <c r="GIR317" s="58"/>
      <c r="GIS317" s="58"/>
      <c r="GIT317" s="58"/>
      <c r="GIU317" s="58"/>
      <c r="GIV317" s="58"/>
      <c r="GIW317" s="58"/>
      <c r="GIX317" s="58"/>
      <c r="GIY317" s="58"/>
      <c r="GIZ317" s="58"/>
      <c r="GJA317" s="58"/>
      <c r="GJB317" s="58"/>
      <c r="GJC317" s="58"/>
      <c r="GJD317" s="58"/>
      <c r="GJE317" s="58"/>
      <c r="GJF317" s="58"/>
      <c r="GJG317" s="58"/>
      <c r="GJH317" s="58"/>
      <c r="GJI317" s="58"/>
      <c r="GJJ317" s="58"/>
      <c r="GJK317" s="58"/>
      <c r="GJL317" s="58"/>
      <c r="GJM317" s="58"/>
      <c r="GJN317" s="58"/>
      <c r="GJO317" s="58"/>
      <c r="GJP317" s="58"/>
      <c r="GJQ317" s="58"/>
      <c r="GJR317" s="58"/>
      <c r="GJS317" s="58"/>
      <c r="GJT317" s="58"/>
      <c r="GJU317" s="58"/>
      <c r="GJV317" s="58"/>
      <c r="GJW317" s="58"/>
      <c r="GJX317" s="58"/>
      <c r="GJY317" s="58"/>
      <c r="GJZ317" s="58"/>
      <c r="GKA317" s="58"/>
      <c r="GKB317" s="58"/>
      <c r="GKC317" s="58"/>
      <c r="GKD317" s="58"/>
      <c r="GKE317" s="58"/>
      <c r="GKF317" s="58"/>
      <c r="GKG317" s="58"/>
      <c r="GKH317" s="58"/>
      <c r="GKI317" s="58"/>
      <c r="GKJ317" s="58"/>
      <c r="GKK317" s="58"/>
      <c r="GKL317" s="58"/>
      <c r="GKM317" s="58"/>
      <c r="GKN317" s="58"/>
      <c r="GKO317" s="58"/>
      <c r="GKP317" s="58"/>
      <c r="GKQ317" s="58"/>
      <c r="GKR317" s="58"/>
      <c r="GKS317" s="58"/>
      <c r="GKT317" s="58"/>
      <c r="GKU317" s="58"/>
      <c r="GKV317" s="58"/>
      <c r="GKW317" s="58"/>
      <c r="GKX317" s="58"/>
      <c r="GKY317" s="58"/>
      <c r="GKZ317" s="58"/>
      <c r="GLA317" s="58"/>
      <c r="GLB317" s="58"/>
      <c r="GLC317" s="58"/>
      <c r="GLD317" s="58"/>
      <c r="GLE317" s="58"/>
      <c r="GLF317" s="58"/>
      <c r="GLG317" s="58"/>
      <c r="GLH317" s="58"/>
      <c r="GLI317" s="58"/>
      <c r="GLJ317" s="58"/>
      <c r="GLK317" s="58"/>
      <c r="GLL317" s="58"/>
      <c r="GLM317" s="58"/>
      <c r="GLN317" s="58"/>
      <c r="GLO317" s="58"/>
      <c r="GLP317" s="58"/>
      <c r="GLQ317" s="58"/>
      <c r="GLR317" s="58"/>
      <c r="GLS317" s="58"/>
      <c r="GLT317" s="58"/>
      <c r="GLU317" s="58"/>
      <c r="GLV317" s="58"/>
      <c r="GLW317" s="58"/>
      <c r="GLX317" s="58"/>
      <c r="GLY317" s="58"/>
      <c r="GLZ317" s="58"/>
      <c r="GMA317" s="58"/>
      <c r="GMB317" s="58"/>
      <c r="GMC317" s="58"/>
      <c r="GMD317" s="58"/>
      <c r="GME317" s="58"/>
      <c r="GMF317" s="58"/>
      <c r="GMG317" s="58"/>
      <c r="GMH317" s="58"/>
      <c r="GMI317" s="58"/>
      <c r="GMJ317" s="58"/>
      <c r="GMK317" s="58"/>
      <c r="GML317" s="58"/>
      <c r="GMM317" s="58"/>
      <c r="GMN317" s="58"/>
      <c r="GMO317" s="58"/>
      <c r="GMP317" s="58"/>
      <c r="GMQ317" s="58"/>
      <c r="GMR317" s="58"/>
      <c r="GMS317" s="58"/>
      <c r="GMT317" s="58"/>
      <c r="GMU317" s="58"/>
      <c r="GMV317" s="58"/>
      <c r="GMW317" s="58"/>
      <c r="GMX317" s="58"/>
      <c r="GMY317" s="58"/>
      <c r="GMZ317" s="58"/>
      <c r="GNA317" s="58"/>
      <c r="GNB317" s="58"/>
      <c r="GNC317" s="58"/>
      <c r="GND317" s="58"/>
      <c r="GNE317" s="58"/>
      <c r="GNF317" s="58"/>
      <c r="GNG317" s="58"/>
      <c r="GNH317" s="58"/>
      <c r="GNI317" s="58"/>
      <c r="GNJ317" s="58"/>
      <c r="GNK317" s="58"/>
      <c r="GNL317" s="58"/>
      <c r="GNM317" s="58"/>
      <c r="GNN317" s="58"/>
      <c r="GNO317" s="58"/>
      <c r="GNP317" s="58"/>
      <c r="GNQ317" s="58"/>
      <c r="GNR317" s="58"/>
      <c r="GNS317" s="58"/>
      <c r="GNT317" s="58"/>
      <c r="GNU317" s="58"/>
      <c r="GNV317" s="58"/>
      <c r="GNW317" s="58"/>
      <c r="GNX317" s="58"/>
      <c r="GNY317" s="58"/>
      <c r="GNZ317" s="58"/>
      <c r="GOA317" s="58"/>
      <c r="GOB317" s="58"/>
      <c r="GOC317" s="58"/>
      <c r="GOD317" s="58"/>
      <c r="GOE317" s="58"/>
      <c r="GOF317" s="58"/>
      <c r="GOG317" s="58"/>
      <c r="GOH317" s="58"/>
      <c r="GOI317" s="58"/>
      <c r="GOJ317" s="58"/>
      <c r="GOK317" s="58"/>
      <c r="GOL317" s="58"/>
      <c r="GOM317" s="58"/>
      <c r="GON317" s="58"/>
      <c r="GOO317" s="58"/>
      <c r="GOP317" s="58"/>
      <c r="GOQ317" s="58"/>
      <c r="GOR317" s="58"/>
      <c r="GOS317" s="58"/>
      <c r="GOT317" s="58"/>
      <c r="GOU317" s="58"/>
      <c r="GOV317" s="58"/>
      <c r="GOW317" s="58"/>
      <c r="GOX317" s="58"/>
      <c r="GOY317" s="58"/>
      <c r="GOZ317" s="58"/>
      <c r="GPA317" s="58"/>
      <c r="GPB317" s="58"/>
      <c r="GPC317" s="58"/>
      <c r="GPD317" s="58"/>
      <c r="GPE317" s="58"/>
      <c r="GPF317" s="58"/>
      <c r="GPG317" s="58"/>
      <c r="GPH317" s="58"/>
      <c r="GPI317" s="58"/>
      <c r="GPJ317" s="58"/>
      <c r="GPK317" s="58"/>
      <c r="GPL317" s="58"/>
      <c r="GPM317" s="58"/>
      <c r="GPN317" s="58"/>
      <c r="GPO317" s="58"/>
      <c r="GPP317" s="58"/>
      <c r="GPQ317" s="58"/>
      <c r="GPR317" s="58"/>
      <c r="GPS317" s="58"/>
      <c r="GPT317" s="58"/>
      <c r="GPU317" s="58"/>
      <c r="GPV317" s="58"/>
      <c r="GPW317" s="58"/>
      <c r="GPX317" s="58"/>
      <c r="GPY317" s="58"/>
      <c r="GPZ317" s="58"/>
      <c r="GQA317" s="58"/>
      <c r="GQB317" s="58"/>
      <c r="GQC317" s="58"/>
      <c r="GQD317" s="58"/>
      <c r="GQE317" s="58"/>
      <c r="GQF317" s="58"/>
      <c r="GQG317" s="58"/>
      <c r="GQH317" s="58"/>
      <c r="GQI317" s="58"/>
      <c r="GQJ317" s="58"/>
      <c r="GQK317" s="58"/>
      <c r="GQL317" s="58"/>
      <c r="GQM317" s="58"/>
      <c r="GQN317" s="58"/>
      <c r="GQO317" s="58"/>
      <c r="GQP317" s="58"/>
      <c r="GQQ317" s="58"/>
      <c r="GQR317" s="58"/>
      <c r="GQS317" s="58"/>
      <c r="GQT317" s="58"/>
      <c r="GQU317" s="58"/>
      <c r="GQV317" s="58"/>
      <c r="GQW317" s="58"/>
      <c r="GQX317" s="58"/>
      <c r="GQY317" s="58"/>
      <c r="GQZ317" s="58"/>
      <c r="GRA317" s="58"/>
      <c r="GRB317" s="58"/>
      <c r="GRC317" s="58"/>
      <c r="GRD317" s="58"/>
      <c r="GRE317" s="58"/>
      <c r="GRF317" s="58"/>
      <c r="GRG317" s="58"/>
      <c r="GRH317" s="58"/>
      <c r="GRI317" s="58"/>
      <c r="GRJ317" s="58"/>
      <c r="GRK317" s="58"/>
      <c r="GRL317" s="58"/>
      <c r="GRM317" s="58"/>
      <c r="GRN317" s="58"/>
      <c r="GRO317" s="58"/>
      <c r="GRP317" s="58"/>
      <c r="GRQ317" s="58"/>
      <c r="GRR317" s="58"/>
      <c r="GRS317" s="58"/>
      <c r="GRT317" s="58"/>
      <c r="GRU317" s="58"/>
      <c r="GRV317" s="58"/>
      <c r="GRW317" s="58"/>
      <c r="GRX317" s="58"/>
      <c r="GRY317" s="58"/>
      <c r="GRZ317" s="58"/>
      <c r="GSA317" s="58"/>
      <c r="GSB317" s="58"/>
      <c r="GSC317" s="58"/>
      <c r="GSD317" s="58"/>
      <c r="GSE317" s="58"/>
      <c r="GSF317" s="58"/>
      <c r="GSG317" s="58"/>
      <c r="GSH317" s="58"/>
      <c r="GSI317" s="58"/>
      <c r="GSJ317" s="58"/>
      <c r="GSK317" s="58"/>
      <c r="GSL317" s="58"/>
      <c r="GSM317" s="58"/>
      <c r="GSN317" s="58"/>
      <c r="GSO317" s="58"/>
      <c r="GSP317" s="58"/>
      <c r="GSQ317" s="58"/>
      <c r="GSR317" s="58"/>
      <c r="GSS317" s="58"/>
      <c r="GST317" s="58"/>
      <c r="GSU317" s="58"/>
      <c r="GSV317" s="58"/>
      <c r="GSW317" s="58"/>
      <c r="GSX317" s="58"/>
      <c r="GSY317" s="58"/>
      <c r="GSZ317" s="58"/>
      <c r="GTA317" s="58"/>
      <c r="GTB317" s="58"/>
      <c r="GTC317" s="58"/>
      <c r="GTD317" s="58"/>
      <c r="GTE317" s="58"/>
      <c r="GTF317" s="58"/>
      <c r="GTG317" s="58"/>
      <c r="GTH317" s="58"/>
      <c r="GTI317" s="58"/>
      <c r="GTJ317" s="58"/>
      <c r="GTK317" s="58"/>
      <c r="GTL317" s="58"/>
      <c r="GTM317" s="58"/>
      <c r="GTN317" s="58"/>
      <c r="GTO317" s="58"/>
      <c r="GTP317" s="58"/>
      <c r="GTQ317" s="58"/>
      <c r="GTR317" s="58"/>
      <c r="GTS317" s="58"/>
      <c r="GTT317" s="58"/>
      <c r="GTU317" s="58"/>
      <c r="GTV317" s="58"/>
      <c r="GTW317" s="58"/>
      <c r="GTX317" s="58"/>
      <c r="GTY317" s="58"/>
      <c r="GTZ317" s="58"/>
      <c r="GUA317" s="58"/>
      <c r="GUB317" s="58"/>
      <c r="GUC317" s="58"/>
      <c r="GUD317" s="58"/>
      <c r="GUE317" s="58"/>
      <c r="GUF317" s="58"/>
      <c r="GUG317" s="58"/>
      <c r="GUH317" s="58"/>
      <c r="GUI317" s="58"/>
      <c r="GUJ317" s="58"/>
      <c r="GUK317" s="58"/>
      <c r="GUL317" s="58"/>
      <c r="GUM317" s="58"/>
      <c r="GUN317" s="58"/>
      <c r="GUO317" s="58"/>
      <c r="GUP317" s="58"/>
      <c r="GUQ317" s="58"/>
      <c r="GUR317" s="58"/>
      <c r="GUS317" s="58"/>
      <c r="GUT317" s="58"/>
      <c r="GUU317" s="58"/>
      <c r="GUV317" s="58"/>
      <c r="GUW317" s="58"/>
      <c r="GUX317" s="58"/>
      <c r="GUY317" s="58"/>
      <c r="GUZ317" s="58"/>
      <c r="GVA317" s="58"/>
      <c r="GVB317" s="58"/>
      <c r="GVC317" s="58"/>
      <c r="GVD317" s="58"/>
      <c r="GVE317" s="58"/>
      <c r="GVF317" s="58"/>
      <c r="GVG317" s="58"/>
      <c r="GVH317" s="58"/>
      <c r="GVI317" s="58"/>
      <c r="GVJ317" s="58"/>
      <c r="GVK317" s="58"/>
      <c r="GVL317" s="58"/>
      <c r="GVM317" s="58"/>
      <c r="GVN317" s="58"/>
      <c r="GVO317" s="58"/>
      <c r="GVP317" s="58"/>
      <c r="GVQ317" s="58"/>
      <c r="GVR317" s="58"/>
      <c r="GVS317" s="58"/>
      <c r="GVT317" s="58"/>
      <c r="GVU317" s="58"/>
      <c r="GVV317" s="58"/>
      <c r="GVW317" s="58"/>
      <c r="GVX317" s="58"/>
      <c r="GVY317" s="58"/>
      <c r="GVZ317" s="58"/>
      <c r="GWA317" s="58"/>
      <c r="GWB317" s="58"/>
      <c r="GWC317" s="58"/>
      <c r="GWD317" s="58"/>
      <c r="GWE317" s="58"/>
      <c r="GWF317" s="58"/>
      <c r="GWG317" s="58"/>
      <c r="GWH317" s="58"/>
      <c r="GWI317" s="58"/>
      <c r="GWJ317" s="58"/>
      <c r="GWK317" s="58"/>
      <c r="GWL317" s="58"/>
      <c r="GWM317" s="58"/>
      <c r="GWN317" s="58"/>
      <c r="GWO317" s="58"/>
      <c r="GWP317" s="58"/>
      <c r="GWQ317" s="58"/>
      <c r="GWR317" s="58"/>
      <c r="GWS317" s="58"/>
      <c r="GWT317" s="58"/>
      <c r="GWU317" s="58"/>
      <c r="GWV317" s="58"/>
      <c r="GWW317" s="58"/>
      <c r="GWX317" s="58"/>
      <c r="GWY317" s="58"/>
      <c r="GWZ317" s="58"/>
      <c r="GXA317" s="58"/>
      <c r="GXB317" s="58"/>
      <c r="GXC317" s="58"/>
      <c r="GXD317" s="58"/>
      <c r="GXE317" s="58"/>
      <c r="GXF317" s="58"/>
      <c r="GXG317" s="58"/>
      <c r="GXH317" s="58"/>
      <c r="GXI317" s="58"/>
      <c r="GXJ317" s="58"/>
      <c r="GXK317" s="58"/>
      <c r="GXL317" s="58"/>
      <c r="GXM317" s="58"/>
      <c r="GXN317" s="58"/>
      <c r="GXO317" s="58"/>
      <c r="GXP317" s="58"/>
      <c r="GXQ317" s="58"/>
      <c r="GXR317" s="58"/>
      <c r="GXS317" s="58"/>
      <c r="GXT317" s="58"/>
      <c r="GXU317" s="58"/>
      <c r="GXV317" s="58"/>
      <c r="GXW317" s="58"/>
      <c r="GXX317" s="58"/>
      <c r="GXY317" s="58"/>
      <c r="GXZ317" s="58"/>
      <c r="GYA317" s="58"/>
      <c r="GYB317" s="58"/>
      <c r="GYC317" s="58"/>
      <c r="GYD317" s="58"/>
      <c r="GYE317" s="58"/>
      <c r="GYF317" s="58"/>
      <c r="GYG317" s="58"/>
      <c r="GYH317" s="58"/>
      <c r="GYI317" s="58"/>
      <c r="GYJ317" s="58"/>
      <c r="GYK317" s="58"/>
      <c r="GYL317" s="58"/>
      <c r="GYM317" s="58"/>
      <c r="GYN317" s="58"/>
      <c r="GYO317" s="58"/>
      <c r="GYP317" s="58"/>
      <c r="GYQ317" s="58"/>
      <c r="GYR317" s="58"/>
      <c r="GYS317" s="58"/>
      <c r="GYT317" s="58"/>
      <c r="GYU317" s="58"/>
      <c r="GYV317" s="58"/>
      <c r="GYW317" s="58"/>
      <c r="GYX317" s="58"/>
      <c r="GYY317" s="58"/>
      <c r="GYZ317" s="58"/>
      <c r="GZA317" s="58"/>
      <c r="GZB317" s="58"/>
      <c r="GZC317" s="58"/>
      <c r="GZD317" s="58"/>
      <c r="GZE317" s="58"/>
      <c r="GZF317" s="58"/>
      <c r="GZG317" s="58"/>
      <c r="GZH317" s="58"/>
      <c r="GZI317" s="58"/>
      <c r="GZJ317" s="58"/>
      <c r="GZK317" s="58"/>
      <c r="GZL317" s="58"/>
      <c r="GZM317" s="58"/>
      <c r="GZN317" s="58"/>
      <c r="GZO317" s="58"/>
      <c r="GZP317" s="58"/>
      <c r="GZQ317" s="58"/>
      <c r="GZR317" s="58"/>
      <c r="GZS317" s="58"/>
      <c r="GZT317" s="58"/>
      <c r="GZU317" s="58"/>
      <c r="GZV317" s="58"/>
      <c r="GZW317" s="58"/>
      <c r="GZX317" s="58"/>
      <c r="GZY317" s="58"/>
      <c r="GZZ317" s="58"/>
      <c r="HAA317" s="58"/>
      <c r="HAB317" s="58"/>
      <c r="HAC317" s="58"/>
      <c r="HAD317" s="58"/>
      <c r="HAE317" s="58"/>
      <c r="HAF317" s="58"/>
      <c r="HAG317" s="58"/>
      <c r="HAH317" s="58"/>
      <c r="HAI317" s="58"/>
      <c r="HAJ317" s="58"/>
      <c r="HAK317" s="58"/>
      <c r="HAL317" s="58"/>
      <c r="HAM317" s="58"/>
      <c r="HAN317" s="58"/>
      <c r="HAO317" s="58"/>
      <c r="HAP317" s="58"/>
      <c r="HAQ317" s="58"/>
      <c r="HAR317" s="58"/>
      <c r="HAS317" s="58"/>
      <c r="HAT317" s="58"/>
      <c r="HAU317" s="58"/>
      <c r="HAV317" s="58"/>
      <c r="HAW317" s="58"/>
      <c r="HAX317" s="58"/>
      <c r="HAY317" s="58"/>
      <c r="HAZ317" s="58"/>
      <c r="HBA317" s="58"/>
      <c r="HBB317" s="58"/>
      <c r="HBC317" s="58"/>
      <c r="HBD317" s="58"/>
      <c r="HBE317" s="58"/>
      <c r="HBF317" s="58"/>
      <c r="HBG317" s="58"/>
      <c r="HBH317" s="58"/>
      <c r="HBI317" s="58"/>
      <c r="HBJ317" s="58"/>
      <c r="HBK317" s="58"/>
      <c r="HBL317" s="58"/>
      <c r="HBM317" s="58"/>
      <c r="HBN317" s="58"/>
      <c r="HBO317" s="58"/>
      <c r="HBP317" s="58"/>
      <c r="HBQ317" s="58"/>
      <c r="HBR317" s="58"/>
      <c r="HBS317" s="58"/>
      <c r="HBT317" s="58"/>
      <c r="HBU317" s="58"/>
      <c r="HBV317" s="58"/>
      <c r="HBW317" s="58"/>
      <c r="HBX317" s="58"/>
      <c r="HBY317" s="58"/>
      <c r="HBZ317" s="58"/>
      <c r="HCA317" s="58"/>
      <c r="HCB317" s="58"/>
      <c r="HCC317" s="58"/>
      <c r="HCD317" s="58"/>
      <c r="HCE317" s="58"/>
      <c r="HCF317" s="58"/>
      <c r="HCG317" s="58"/>
      <c r="HCH317" s="58"/>
      <c r="HCI317" s="58"/>
      <c r="HCJ317" s="58"/>
      <c r="HCK317" s="58"/>
      <c r="HCL317" s="58"/>
      <c r="HCM317" s="58"/>
      <c r="HCN317" s="58"/>
      <c r="HCO317" s="58"/>
      <c r="HCP317" s="58"/>
      <c r="HCQ317" s="58"/>
      <c r="HCR317" s="58"/>
      <c r="HCS317" s="58"/>
      <c r="HCT317" s="58"/>
      <c r="HCU317" s="58"/>
      <c r="HCV317" s="58"/>
      <c r="HCW317" s="58"/>
      <c r="HCX317" s="58"/>
      <c r="HCY317" s="58"/>
      <c r="HCZ317" s="58"/>
      <c r="HDA317" s="58"/>
      <c r="HDB317" s="58"/>
      <c r="HDC317" s="58"/>
      <c r="HDD317" s="58"/>
      <c r="HDE317" s="58"/>
      <c r="HDF317" s="58"/>
      <c r="HDG317" s="58"/>
      <c r="HDH317" s="58"/>
      <c r="HDI317" s="58"/>
      <c r="HDJ317" s="58"/>
      <c r="HDK317" s="58"/>
      <c r="HDL317" s="58"/>
      <c r="HDM317" s="58"/>
      <c r="HDN317" s="58"/>
      <c r="HDO317" s="58"/>
      <c r="HDP317" s="58"/>
      <c r="HDQ317" s="58"/>
      <c r="HDR317" s="58"/>
      <c r="HDS317" s="58"/>
      <c r="HDT317" s="58"/>
      <c r="HDU317" s="58"/>
      <c r="HDV317" s="58"/>
      <c r="HDW317" s="58"/>
      <c r="HDX317" s="58"/>
      <c r="HDY317" s="58"/>
      <c r="HDZ317" s="58"/>
      <c r="HEA317" s="58"/>
      <c r="HEB317" s="58"/>
      <c r="HEC317" s="58"/>
      <c r="HED317" s="58"/>
      <c r="HEE317" s="58"/>
      <c r="HEF317" s="58"/>
      <c r="HEG317" s="58"/>
      <c r="HEH317" s="58"/>
      <c r="HEI317" s="58"/>
      <c r="HEJ317" s="58"/>
      <c r="HEK317" s="58"/>
      <c r="HEL317" s="58"/>
      <c r="HEM317" s="58"/>
      <c r="HEN317" s="58"/>
      <c r="HEO317" s="58"/>
      <c r="HEP317" s="58"/>
      <c r="HEQ317" s="58"/>
      <c r="HER317" s="58"/>
      <c r="HES317" s="58"/>
      <c r="HET317" s="58"/>
      <c r="HEU317" s="58"/>
      <c r="HEV317" s="58"/>
      <c r="HEW317" s="58"/>
      <c r="HEX317" s="58"/>
      <c r="HEY317" s="58"/>
      <c r="HEZ317" s="58"/>
      <c r="HFA317" s="58"/>
      <c r="HFB317" s="58"/>
      <c r="HFC317" s="58"/>
      <c r="HFD317" s="58"/>
      <c r="HFE317" s="58"/>
      <c r="HFF317" s="58"/>
      <c r="HFG317" s="58"/>
      <c r="HFH317" s="58"/>
      <c r="HFI317" s="58"/>
      <c r="HFJ317" s="58"/>
      <c r="HFK317" s="58"/>
      <c r="HFL317" s="58"/>
      <c r="HFM317" s="58"/>
      <c r="HFN317" s="58"/>
      <c r="HFO317" s="58"/>
      <c r="HFP317" s="58"/>
      <c r="HFQ317" s="58"/>
      <c r="HFR317" s="58"/>
      <c r="HFS317" s="58"/>
      <c r="HFT317" s="58"/>
      <c r="HFU317" s="58"/>
      <c r="HFV317" s="58"/>
      <c r="HFW317" s="58"/>
      <c r="HFX317" s="58"/>
      <c r="HFY317" s="58"/>
      <c r="HFZ317" s="58"/>
      <c r="HGA317" s="58"/>
      <c r="HGB317" s="58"/>
      <c r="HGC317" s="58"/>
      <c r="HGD317" s="58"/>
      <c r="HGE317" s="58"/>
      <c r="HGF317" s="58"/>
      <c r="HGG317" s="58"/>
      <c r="HGH317" s="58"/>
      <c r="HGI317" s="58"/>
      <c r="HGJ317" s="58"/>
      <c r="HGK317" s="58"/>
      <c r="HGL317" s="58"/>
      <c r="HGM317" s="58"/>
      <c r="HGN317" s="58"/>
      <c r="HGO317" s="58"/>
      <c r="HGP317" s="58"/>
      <c r="HGQ317" s="58"/>
      <c r="HGR317" s="58"/>
      <c r="HGS317" s="58"/>
      <c r="HGT317" s="58"/>
      <c r="HGU317" s="58"/>
      <c r="HGV317" s="58"/>
      <c r="HGW317" s="58"/>
      <c r="HGX317" s="58"/>
      <c r="HGY317" s="58"/>
      <c r="HGZ317" s="58"/>
      <c r="HHA317" s="58"/>
      <c r="HHB317" s="58"/>
      <c r="HHC317" s="58"/>
      <c r="HHD317" s="58"/>
      <c r="HHE317" s="58"/>
      <c r="HHF317" s="58"/>
      <c r="HHG317" s="58"/>
      <c r="HHH317" s="58"/>
      <c r="HHI317" s="58"/>
      <c r="HHJ317" s="58"/>
      <c r="HHK317" s="58"/>
      <c r="HHL317" s="58"/>
      <c r="HHM317" s="58"/>
      <c r="HHN317" s="58"/>
      <c r="HHO317" s="58"/>
      <c r="HHP317" s="58"/>
      <c r="HHQ317" s="58"/>
      <c r="HHR317" s="58"/>
      <c r="HHS317" s="58"/>
      <c r="HHT317" s="58"/>
      <c r="HHU317" s="58"/>
      <c r="HHV317" s="58"/>
      <c r="HHW317" s="58"/>
      <c r="HHX317" s="58"/>
      <c r="HHY317" s="58"/>
      <c r="HHZ317" s="58"/>
      <c r="HIA317" s="58"/>
      <c r="HIB317" s="58"/>
      <c r="HIC317" s="58"/>
      <c r="HID317" s="58"/>
      <c r="HIE317" s="58"/>
      <c r="HIF317" s="58"/>
      <c r="HIG317" s="58"/>
      <c r="HIH317" s="58"/>
      <c r="HII317" s="58"/>
      <c r="HIJ317" s="58"/>
      <c r="HIK317" s="58"/>
      <c r="HIL317" s="58"/>
      <c r="HIM317" s="58"/>
      <c r="HIN317" s="58"/>
      <c r="HIO317" s="58"/>
      <c r="HIP317" s="58"/>
      <c r="HIQ317" s="58"/>
      <c r="HIR317" s="58"/>
      <c r="HIS317" s="58"/>
      <c r="HIT317" s="58"/>
      <c r="HIU317" s="58"/>
      <c r="HIV317" s="58"/>
      <c r="HIW317" s="58"/>
      <c r="HIX317" s="58"/>
      <c r="HIY317" s="58"/>
      <c r="HIZ317" s="58"/>
      <c r="HJA317" s="58"/>
      <c r="HJB317" s="58"/>
      <c r="HJC317" s="58"/>
      <c r="HJD317" s="58"/>
      <c r="HJE317" s="58"/>
      <c r="HJF317" s="58"/>
      <c r="HJG317" s="58"/>
      <c r="HJH317" s="58"/>
      <c r="HJI317" s="58"/>
      <c r="HJJ317" s="58"/>
      <c r="HJK317" s="58"/>
      <c r="HJL317" s="58"/>
      <c r="HJM317" s="58"/>
      <c r="HJN317" s="58"/>
      <c r="HJO317" s="58"/>
      <c r="HJP317" s="58"/>
      <c r="HJQ317" s="58"/>
      <c r="HJR317" s="58"/>
      <c r="HJS317" s="58"/>
      <c r="HJT317" s="58"/>
      <c r="HJU317" s="58"/>
      <c r="HJV317" s="58"/>
      <c r="HJW317" s="58"/>
      <c r="HJX317" s="58"/>
      <c r="HJY317" s="58"/>
      <c r="HJZ317" s="58"/>
      <c r="HKA317" s="58"/>
      <c r="HKB317" s="58"/>
      <c r="HKC317" s="58"/>
      <c r="HKD317" s="58"/>
      <c r="HKE317" s="58"/>
      <c r="HKF317" s="58"/>
      <c r="HKG317" s="58"/>
      <c r="HKH317" s="58"/>
      <c r="HKI317" s="58"/>
      <c r="HKJ317" s="58"/>
      <c r="HKK317" s="58"/>
      <c r="HKL317" s="58"/>
      <c r="HKM317" s="58"/>
      <c r="HKN317" s="58"/>
      <c r="HKO317" s="58"/>
      <c r="HKP317" s="58"/>
      <c r="HKQ317" s="58"/>
      <c r="HKR317" s="58"/>
      <c r="HKS317" s="58"/>
      <c r="HKT317" s="58"/>
      <c r="HKU317" s="58"/>
      <c r="HKV317" s="58"/>
      <c r="HKW317" s="58"/>
      <c r="HKX317" s="58"/>
      <c r="HKY317" s="58"/>
      <c r="HKZ317" s="58"/>
      <c r="HLA317" s="58"/>
      <c r="HLB317" s="58"/>
      <c r="HLC317" s="58"/>
      <c r="HLD317" s="58"/>
      <c r="HLE317" s="58"/>
      <c r="HLF317" s="58"/>
      <c r="HLG317" s="58"/>
      <c r="HLH317" s="58"/>
      <c r="HLI317" s="58"/>
      <c r="HLJ317" s="58"/>
      <c r="HLK317" s="58"/>
      <c r="HLL317" s="58"/>
      <c r="HLM317" s="58"/>
      <c r="HLN317" s="58"/>
      <c r="HLO317" s="58"/>
      <c r="HLP317" s="58"/>
      <c r="HLQ317" s="58"/>
      <c r="HLR317" s="58"/>
      <c r="HLS317" s="58"/>
      <c r="HLT317" s="58"/>
      <c r="HLU317" s="58"/>
      <c r="HLV317" s="58"/>
      <c r="HLW317" s="58"/>
      <c r="HLX317" s="58"/>
      <c r="HLY317" s="58"/>
      <c r="HLZ317" s="58"/>
      <c r="HMA317" s="58"/>
      <c r="HMB317" s="58"/>
      <c r="HMC317" s="58"/>
      <c r="HMD317" s="58"/>
      <c r="HME317" s="58"/>
      <c r="HMF317" s="58"/>
      <c r="HMG317" s="58"/>
      <c r="HMH317" s="58"/>
      <c r="HMI317" s="58"/>
      <c r="HMJ317" s="58"/>
      <c r="HMK317" s="58"/>
      <c r="HML317" s="58"/>
      <c r="HMM317" s="58"/>
      <c r="HMN317" s="58"/>
      <c r="HMO317" s="58"/>
      <c r="HMP317" s="58"/>
      <c r="HMQ317" s="58"/>
      <c r="HMR317" s="58"/>
      <c r="HMS317" s="58"/>
      <c r="HMT317" s="58"/>
      <c r="HMU317" s="58"/>
      <c r="HMV317" s="58"/>
      <c r="HMW317" s="58"/>
      <c r="HMX317" s="58"/>
      <c r="HMY317" s="58"/>
      <c r="HMZ317" s="58"/>
      <c r="HNA317" s="58"/>
      <c r="HNB317" s="58"/>
      <c r="HNC317" s="58"/>
      <c r="HND317" s="58"/>
      <c r="HNE317" s="58"/>
      <c r="HNF317" s="58"/>
      <c r="HNG317" s="58"/>
      <c r="HNH317" s="58"/>
      <c r="HNI317" s="58"/>
      <c r="HNJ317" s="58"/>
      <c r="HNK317" s="58"/>
      <c r="HNL317" s="58"/>
      <c r="HNM317" s="58"/>
      <c r="HNN317" s="58"/>
      <c r="HNO317" s="58"/>
      <c r="HNP317" s="58"/>
      <c r="HNQ317" s="58"/>
      <c r="HNR317" s="58"/>
      <c r="HNS317" s="58"/>
      <c r="HNT317" s="58"/>
      <c r="HNU317" s="58"/>
      <c r="HNV317" s="58"/>
      <c r="HNW317" s="58"/>
      <c r="HNX317" s="58"/>
      <c r="HNY317" s="58"/>
      <c r="HNZ317" s="58"/>
      <c r="HOA317" s="58"/>
      <c r="HOB317" s="58"/>
      <c r="HOC317" s="58"/>
      <c r="HOD317" s="58"/>
      <c r="HOE317" s="58"/>
      <c r="HOF317" s="58"/>
      <c r="HOG317" s="58"/>
      <c r="HOH317" s="58"/>
      <c r="HOI317" s="58"/>
      <c r="HOJ317" s="58"/>
      <c r="HOK317" s="58"/>
      <c r="HOL317" s="58"/>
      <c r="HOM317" s="58"/>
      <c r="HON317" s="58"/>
      <c r="HOO317" s="58"/>
      <c r="HOP317" s="58"/>
      <c r="HOQ317" s="58"/>
      <c r="HOR317" s="58"/>
      <c r="HOS317" s="58"/>
      <c r="HOT317" s="58"/>
      <c r="HOU317" s="58"/>
      <c r="HOV317" s="58"/>
      <c r="HOW317" s="58"/>
      <c r="HOX317" s="58"/>
      <c r="HOY317" s="58"/>
      <c r="HOZ317" s="58"/>
      <c r="HPA317" s="58"/>
      <c r="HPB317" s="58"/>
      <c r="HPC317" s="58"/>
      <c r="HPD317" s="58"/>
      <c r="HPE317" s="58"/>
      <c r="HPF317" s="58"/>
      <c r="HPG317" s="58"/>
      <c r="HPH317" s="58"/>
      <c r="HPI317" s="58"/>
      <c r="HPJ317" s="58"/>
      <c r="HPK317" s="58"/>
      <c r="HPL317" s="58"/>
      <c r="HPM317" s="58"/>
      <c r="HPN317" s="58"/>
      <c r="HPO317" s="58"/>
      <c r="HPP317" s="58"/>
      <c r="HPQ317" s="58"/>
      <c r="HPR317" s="58"/>
      <c r="HPS317" s="58"/>
      <c r="HPT317" s="58"/>
      <c r="HPU317" s="58"/>
      <c r="HPV317" s="58"/>
      <c r="HPW317" s="58"/>
      <c r="HPX317" s="58"/>
      <c r="HPY317" s="58"/>
      <c r="HPZ317" s="58"/>
      <c r="HQA317" s="58"/>
      <c r="HQB317" s="58"/>
      <c r="HQC317" s="58"/>
      <c r="HQD317" s="58"/>
      <c r="HQE317" s="58"/>
      <c r="HQF317" s="58"/>
      <c r="HQG317" s="58"/>
      <c r="HQH317" s="58"/>
      <c r="HQI317" s="58"/>
      <c r="HQJ317" s="58"/>
      <c r="HQK317" s="58"/>
      <c r="HQL317" s="58"/>
      <c r="HQM317" s="58"/>
      <c r="HQN317" s="58"/>
      <c r="HQO317" s="58"/>
      <c r="HQP317" s="58"/>
      <c r="HQQ317" s="58"/>
      <c r="HQR317" s="58"/>
      <c r="HQS317" s="58"/>
      <c r="HQT317" s="58"/>
      <c r="HQU317" s="58"/>
      <c r="HQV317" s="58"/>
      <c r="HQW317" s="58"/>
      <c r="HQX317" s="58"/>
      <c r="HQY317" s="58"/>
      <c r="HQZ317" s="58"/>
      <c r="HRA317" s="58"/>
      <c r="HRB317" s="58"/>
      <c r="HRC317" s="58"/>
      <c r="HRD317" s="58"/>
      <c r="HRE317" s="58"/>
      <c r="HRF317" s="58"/>
      <c r="HRG317" s="58"/>
      <c r="HRH317" s="58"/>
      <c r="HRI317" s="58"/>
      <c r="HRJ317" s="58"/>
      <c r="HRK317" s="58"/>
      <c r="HRL317" s="58"/>
      <c r="HRM317" s="58"/>
      <c r="HRN317" s="58"/>
      <c r="HRO317" s="58"/>
      <c r="HRP317" s="58"/>
      <c r="HRQ317" s="58"/>
      <c r="HRR317" s="58"/>
      <c r="HRS317" s="58"/>
      <c r="HRT317" s="58"/>
      <c r="HRU317" s="58"/>
      <c r="HRV317" s="58"/>
      <c r="HRW317" s="58"/>
      <c r="HRX317" s="58"/>
      <c r="HRY317" s="58"/>
      <c r="HRZ317" s="58"/>
      <c r="HSA317" s="58"/>
      <c r="HSB317" s="58"/>
      <c r="HSC317" s="58"/>
      <c r="HSD317" s="58"/>
      <c r="HSE317" s="58"/>
      <c r="HSF317" s="58"/>
      <c r="HSG317" s="58"/>
      <c r="HSH317" s="58"/>
      <c r="HSI317" s="58"/>
      <c r="HSJ317" s="58"/>
      <c r="HSK317" s="58"/>
      <c r="HSL317" s="58"/>
      <c r="HSM317" s="58"/>
      <c r="HSN317" s="58"/>
      <c r="HSO317" s="58"/>
      <c r="HSP317" s="58"/>
      <c r="HSQ317" s="58"/>
      <c r="HSR317" s="58"/>
      <c r="HSS317" s="58"/>
      <c r="HST317" s="58"/>
      <c r="HSU317" s="58"/>
      <c r="HSV317" s="58"/>
      <c r="HSW317" s="58"/>
      <c r="HSX317" s="58"/>
      <c r="HSY317" s="58"/>
      <c r="HSZ317" s="58"/>
      <c r="HTA317" s="58"/>
      <c r="HTB317" s="58"/>
      <c r="HTC317" s="58"/>
      <c r="HTD317" s="58"/>
      <c r="HTE317" s="58"/>
      <c r="HTF317" s="58"/>
      <c r="HTG317" s="58"/>
      <c r="HTH317" s="58"/>
      <c r="HTI317" s="58"/>
      <c r="HTJ317" s="58"/>
      <c r="HTK317" s="58"/>
      <c r="HTL317" s="58"/>
      <c r="HTM317" s="58"/>
      <c r="HTN317" s="58"/>
      <c r="HTO317" s="58"/>
      <c r="HTP317" s="58"/>
      <c r="HTQ317" s="58"/>
      <c r="HTR317" s="58"/>
      <c r="HTS317" s="58"/>
      <c r="HTT317" s="58"/>
      <c r="HTU317" s="58"/>
      <c r="HTV317" s="58"/>
      <c r="HTW317" s="58"/>
      <c r="HTX317" s="58"/>
      <c r="HTY317" s="58"/>
      <c r="HTZ317" s="58"/>
      <c r="HUA317" s="58"/>
      <c r="HUB317" s="58"/>
      <c r="HUC317" s="58"/>
      <c r="HUD317" s="58"/>
      <c r="HUE317" s="58"/>
      <c r="HUF317" s="58"/>
      <c r="HUG317" s="58"/>
      <c r="HUH317" s="58"/>
      <c r="HUI317" s="58"/>
      <c r="HUJ317" s="58"/>
      <c r="HUK317" s="58"/>
      <c r="HUL317" s="58"/>
      <c r="HUM317" s="58"/>
      <c r="HUN317" s="58"/>
      <c r="HUO317" s="58"/>
      <c r="HUP317" s="58"/>
      <c r="HUQ317" s="58"/>
      <c r="HUR317" s="58"/>
      <c r="HUS317" s="58"/>
      <c r="HUT317" s="58"/>
      <c r="HUU317" s="58"/>
      <c r="HUV317" s="58"/>
      <c r="HUW317" s="58"/>
      <c r="HUX317" s="58"/>
      <c r="HUY317" s="58"/>
      <c r="HUZ317" s="58"/>
      <c r="HVA317" s="58"/>
      <c r="HVB317" s="58"/>
      <c r="HVC317" s="58"/>
      <c r="HVD317" s="58"/>
      <c r="HVE317" s="58"/>
      <c r="HVF317" s="58"/>
      <c r="HVG317" s="58"/>
      <c r="HVH317" s="58"/>
      <c r="HVI317" s="58"/>
      <c r="HVJ317" s="58"/>
      <c r="HVK317" s="58"/>
      <c r="HVL317" s="58"/>
      <c r="HVM317" s="58"/>
      <c r="HVN317" s="58"/>
      <c r="HVO317" s="58"/>
      <c r="HVP317" s="58"/>
      <c r="HVQ317" s="58"/>
      <c r="HVR317" s="58"/>
      <c r="HVS317" s="58"/>
      <c r="HVT317" s="58"/>
      <c r="HVU317" s="58"/>
      <c r="HVV317" s="58"/>
      <c r="HVW317" s="58"/>
      <c r="HVX317" s="58"/>
      <c r="HVY317" s="58"/>
      <c r="HVZ317" s="58"/>
      <c r="HWA317" s="58"/>
      <c r="HWB317" s="58"/>
      <c r="HWC317" s="58"/>
      <c r="HWD317" s="58"/>
      <c r="HWE317" s="58"/>
      <c r="HWF317" s="58"/>
      <c r="HWG317" s="58"/>
      <c r="HWH317" s="58"/>
      <c r="HWI317" s="58"/>
      <c r="HWJ317" s="58"/>
      <c r="HWK317" s="58"/>
      <c r="HWL317" s="58"/>
      <c r="HWM317" s="58"/>
      <c r="HWN317" s="58"/>
      <c r="HWO317" s="58"/>
      <c r="HWP317" s="58"/>
      <c r="HWQ317" s="58"/>
      <c r="HWR317" s="58"/>
      <c r="HWS317" s="58"/>
      <c r="HWT317" s="58"/>
      <c r="HWU317" s="58"/>
      <c r="HWV317" s="58"/>
      <c r="HWW317" s="58"/>
      <c r="HWX317" s="58"/>
      <c r="HWY317" s="58"/>
      <c r="HWZ317" s="58"/>
      <c r="HXA317" s="58"/>
      <c r="HXB317" s="58"/>
      <c r="HXC317" s="58"/>
      <c r="HXD317" s="58"/>
      <c r="HXE317" s="58"/>
      <c r="HXF317" s="58"/>
      <c r="HXG317" s="58"/>
      <c r="HXH317" s="58"/>
      <c r="HXI317" s="58"/>
      <c r="HXJ317" s="58"/>
      <c r="HXK317" s="58"/>
      <c r="HXL317" s="58"/>
      <c r="HXM317" s="58"/>
      <c r="HXN317" s="58"/>
      <c r="HXO317" s="58"/>
      <c r="HXP317" s="58"/>
      <c r="HXQ317" s="58"/>
      <c r="HXR317" s="58"/>
      <c r="HXS317" s="58"/>
      <c r="HXT317" s="58"/>
      <c r="HXU317" s="58"/>
      <c r="HXV317" s="58"/>
      <c r="HXW317" s="58"/>
      <c r="HXX317" s="58"/>
      <c r="HXY317" s="58"/>
      <c r="HXZ317" s="58"/>
      <c r="HYA317" s="58"/>
      <c r="HYB317" s="58"/>
      <c r="HYC317" s="58"/>
      <c r="HYD317" s="58"/>
      <c r="HYE317" s="58"/>
      <c r="HYF317" s="58"/>
      <c r="HYG317" s="58"/>
      <c r="HYH317" s="58"/>
      <c r="HYI317" s="58"/>
      <c r="HYJ317" s="58"/>
      <c r="HYK317" s="58"/>
      <c r="HYL317" s="58"/>
      <c r="HYM317" s="58"/>
      <c r="HYN317" s="58"/>
      <c r="HYO317" s="58"/>
      <c r="HYP317" s="58"/>
      <c r="HYQ317" s="58"/>
      <c r="HYR317" s="58"/>
      <c r="HYS317" s="58"/>
      <c r="HYT317" s="58"/>
      <c r="HYU317" s="58"/>
      <c r="HYV317" s="58"/>
      <c r="HYW317" s="58"/>
      <c r="HYX317" s="58"/>
      <c r="HYY317" s="58"/>
      <c r="HYZ317" s="58"/>
      <c r="HZA317" s="58"/>
      <c r="HZB317" s="58"/>
      <c r="HZC317" s="58"/>
      <c r="HZD317" s="58"/>
      <c r="HZE317" s="58"/>
      <c r="HZF317" s="58"/>
      <c r="HZG317" s="58"/>
      <c r="HZH317" s="58"/>
      <c r="HZI317" s="58"/>
      <c r="HZJ317" s="58"/>
      <c r="HZK317" s="58"/>
      <c r="HZL317" s="58"/>
      <c r="HZM317" s="58"/>
      <c r="HZN317" s="58"/>
      <c r="HZO317" s="58"/>
      <c r="HZP317" s="58"/>
      <c r="HZQ317" s="58"/>
      <c r="HZR317" s="58"/>
      <c r="HZS317" s="58"/>
      <c r="HZT317" s="58"/>
      <c r="HZU317" s="58"/>
      <c r="HZV317" s="58"/>
      <c r="HZW317" s="58"/>
      <c r="HZX317" s="58"/>
      <c r="HZY317" s="58"/>
      <c r="HZZ317" s="58"/>
      <c r="IAA317" s="58"/>
      <c r="IAB317" s="58"/>
      <c r="IAC317" s="58"/>
      <c r="IAD317" s="58"/>
      <c r="IAE317" s="58"/>
      <c r="IAF317" s="58"/>
      <c r="IAG317" s="58"/>
      <c r="IAH317" s="58"/>
      <c r="IAI317" s="58"/>
      <c r="IAJ317" s="58"/>
      <c r="IAK317" s="58"/>
      <c r="IAL317" s="58"/>
      <c r="IAM317" s="58"/>
      <c r="IAN317" s="58"/>
      <c r="IAO317" s="58"/>
      <c r="IAP317" s="58"/>
      <c r="IAQ317" s="58"/>
      <c r="IAR317" s="58"/>
      <c r="IAS317" s="58"/>
      <c r="IAT317" s="58"/>
      <c r="IAU317" s="58"/>
      <c r="IAV317" s="58"/>
      <c r="IAW317" s="58"/>
      <c r="IAX317" s="58"/>
      <c r="IAY317" s="58"/>
      <c r="IAZ317" s="58"/>
      <c r="IBA317" s="58"/>
      <c r="IBB317" s="58"/>
      <c r="IBC317" s="58"/>
      <c r="IBD317" s="58"/>
      <c r="IBE317" s="58"/>
      <c r="IBF317" s="58"/>
      <c r="IBG317" s="58"/>
      <c r="IBH317" s="58"/>
      <c r="IBI317" s="58"/>
      <c r="IBJ317" s="58"/>
      <c r="IBK317" s="58"/>
      <c r="IBL317" s="58"/>
      <c r="IBM317" s="58"/>
      <c r="IBN317" s="58"/>
      <c r="IBO317" s="58"/>
      <c r="IBP317" s="58"/>
      <c r="IBQ317" s="58"/>
      <c r="IBR317" s="58"/>
      <c r="IBS317" s="58"/>
      <c r="IBT317" s="58"/>
      <c r="IBU317" s="58"/>
      <c r="IBV317" s="58"/>
      <c r="IBW317" s="58"/>
      <c r="IBX317" s="58"/>
      <c r="IBY317" s="58"/>
      <c r="IBZ317" s="58"/>
      <c r="ICA317" s="58"/>
      <c r="ICB317" s="58"/>
      <c r="ICC317" s="58"/>
      <c r="ICD317" s="58"/>
      <c r="ICE317" s="58"/>
      <c r="ICF317" s="58"/>
      <c r="ICG317" s="58"/>
      <c r="ICH317" s="58"/>
      <c r="ICI317" s="58"/>
      <c r="ICJ317" s="58"/>
      <c r="ICK317" s="58"/>
      <c r="ICL317" s="58"/>
      <c r="ICM317" s="58"/>
      <c r="ICN317" s="58"/>
      <c r="ICO317" s="58"/>
      <c r="ICP317" s="58"/>
      <c r="ICQ317" s="58"/>
      <c r="ICR317" s="58"/>
      <c r="ICS317" s="58"/>
      <c r="ICT317" s="58"/>
      <c r="ICU317" s="58"/>
      <c r="ICV317" s="58"/>
      <c r="ICW317" s="58"/>
      <c r="ICX317" s="58"/>
      <c r="ICY317" s="58"/>
      <c r="ICZ317" s="58"/>
      <c r="IDA317" s="58"/>
      <c r="IDB317" s="58"/>
      <c r="IDC317" s="58"/>
      <c r="IDD317" s="58"/>
      <c r="IDE317" s="58"/>
      <c r="IDF317" s="58"/>
      <c r="IDG317" s="58"/>
      <c r="IDH317" s="58"/>
      <c r="IDI317" s="58"/>
      <c r="IDJ317" s="58"/>
      <c r="IDK317" s="58"/>
      <c r="IDL317" s="58"/>
      <c r="IDM317" s="58"/>
      <c r="IDN317" s="58"/>
      <c r="IDO317" s="58"/>
      <c r="IDP317" s="58"/>
      <c r="IDQ317" s="58"/>
      <c r="IDR317" s="58"/>
      <c r="IDS317" s="58"/>
      <c r="IDT317" s="58"/>
      <c r="IDU317" s="58"/>
      <c r="IDV317" s="58"/>
      <c r="IDW317" s="58"/>
      <c r="IDX317" s="58"/>
      <c r="IDY317" s="58"/>
      <c r="IDZ317" s="58"/>
      <c r="IEA317" s="58"/>
      <c r="IEB317" s="58"/>
      <c r="IEC317" s="58"/>
      <c r="IED317" s="58"/>
      <c r="IEE317" s="58"/>
      <c r="IEF317" s="58"/>
      <c r="IEG317" s="58"/>
      <c r="IEH317" s="58"/>
      <c r="IEI317" s="58"/>
      <c r="IEJ317" s="58"/>
      <c r="IEK317" s="58"/>
      <c r="IEL317" s="58"/>
      <c r="IEM317" s="58"/>
      <c r="IEN317" s="58"/>
      <c r="IEO317" s="58"/>
      <c r="IEP317" s="58"/>
      <c r="IEQ317" s="58"/>
      <c r="IER317" s="58"/>
      <c r="IES317" s="58"/>
      <c r="IET317" s="58"/>
      <c r="IEU317" s="58"/>
      <c r="IEV317" s="58"/>
      <c r="IEW317" s="58"/>
      <c r="IEX317" s="58"/>
      <c r="IEY317" s="58"/>
      <c r="IEZ317" s="58"/>
      <c r="IFA317" s="58"/>
      <c r="IFB317" s="58"/>
      <c r="IFC317" s="58"/>
      <c r="IFD317" s="58"/>
      <c r="IFE317" s="58"/>
      <c r="IFF317" s="58"/>
      <c r="IFG317" s="58"/>
      <c r="IFH317" s="58"/>
      <c r="IFI317" s="58"/>
      <c r="IFJ317" s="58"/>
      <c r="IFK317" s="58"/>
      <c r="IFL317" s="58"/>
      <c r="IFM317" s="58"/>
      <c r="IFN317" s="58"/>
      <c r="IFO317" s="58"/>
      <c r="IFP317" s="58"/>
      <c r="IFQ317" s="58"/>
      <c r="IFR317" s="58"/>
      <c r="IFS317" s="58"/>
      <c r="IFT317" s="58"/>
      <c r="IFU317" s="58"/>
      <c r="IFV317" s="58"/>
      <c r="IFW317" s="58"/>
      <c r="IFX317" s="58"/>
      <c r="IFY317" s="58"/>
      <c r="IFZ317" s="58"/>
      <c r="IGA317" s="58"/>
      <c r="IGB317" s="58"/>
      <c r="IGC317" s="58"/>
      <c r="IGD317" s="58"/>
      <c r="IGE317" s="58"/>
      <c r="IGF317" s="58"/>
      <c r="IGG317" s="58"/>
      <c r="IGH317" s="58"/>
      <c r="IGI317" s="58"/>
      <c r="IGJ317" s="58"/>
      <c r="IGK317" s="58"/>
      <c r="IGL317" s="58"/>
      <c r="IGM317" s="58"/>
      <c r="IGN317" s="58"/>
      <c r="IGO317" s="58"/>
      <c r="IGP317" s="58"/>
      <c r="IGQ317" s="58"/>
      <c r="IGR317" s="58"/>
      <c r="IGS317" s="58"/>
      <c r="IGT317" s="58"/>
      <c r="IGU317" s="58"/>
      <c r="IGV317" s="58"/>
      <c r="IGW317" s="58"/>
      <c r="IGX317" s="58"/>
      <c r="IGY317" s="58"/>
      <c r="IGZ317" s="58"/>
      <c r="IHA317" s="58"/>
      <c r="IHB317" s="58"/>
      <c r="IHC317" s="58"/>
      <c r="IHD317" s="58"/>
      <c r="IHE317" s="58"/>
      <c r="IHF317" s="58"/>
      <c r="IHG317" s="58"/>
      <c r="IHH317" s="58"/>
      <c r="IHI317" s="58"/>
      <c r="IHJ317" s="58"/>
      <c r="IHK317" s="58"/>
      <c r="IHL317" s="58"/>
      <c r="IHM317" s="58"/>
      <c r="IHN317" s="58"/>
      <c r="IHO317" s="58"/>
      <c r="IHP317" s="58"/>
      <c r="IHQ317" s="58"/>
      <c r="IHR317" s="58"/>
      <c r="IHS317" s="58"/>
      <c r="IHT317" s="58"/>
      <c r="IHU317" s="58"/>
      <c r="IHV317" s="58"/>
      <c r="IHW317" s="58"/>
      <c r="IHX317" s="58"/>
      <c r="IHY317" s="58"/>
      <c r="IHZ317" s="58"/>
      <c r="IIA317" s="58"/>
      <c r="IIB317" s="58"/>
      <c r="IIC317" s="58"/>
      <c r="IID317" s="58"/>
      <c r="IIE317" s="58"/>
      <c r="IIF317" s="58"/>
      <c r="IIG317" s="58"/>
      <c r="IIH317" s="58"/>
      <c r="III317" s="58"/>
      <c r="IIJ317" s="58"/>
      <c r="IIK317" s="58"/>
      <c r="IIL317" s="58"/>
      <c r="IIM317" s="58"/>
      <c r="IIN317" s="58"/>
      <c r="IIO317" s="58"/>
      <c r="IIP317" s="58"/>
      <c r="IIQ317" s="58"/>
      <c r="IIR317" s="58"/>
      <c r="IIS317" s="58"/>
      <c r="IIT317" s="58"/>
      <c r="IIU317" s="58"/>
      <c r="IIV317" s="58"/>
      <c r="IIW317" s="58"/>
      <c r="IIX317" s="58"/>
      <c r="IIY317" s="58"/>
      <c r="IIZ317" s="58"/>
      <c r="IJA317" s="58"/>
      <c r="IJB317" s="58"/>
      <c r="IJC317" s="58"/>
      <c r="IJD317" s="58"/>
      <c r="IJE317" s="58"/>
      <c r="IJF317" s="58"/>
      <c r="IJG317" s="58"/>
      <c r="IJH317" s="58"/>
      <c r="IJI317" s="58"/>
      <c r="IJJ317" s="58"/>
      <c r="IJK317" s="58"/>
      <c r="IJL317" s="58"/>
      <c r="IJM317" s="58"/>
      <c r="IJN317" s="58"/>
      <c r="IJO317" s="58"/>
      <c r="IJP317" s="58"/>
      <c r="IJQ317" s="58"/>
      <c r="IJR317" s="58"/>
      <c r="IJS317" s="58"/>
      <c r="IJT317" s="58"/>
      <c r="IJU317" s="58"/>
      <c r="IJV317" s="58"/>
      <c r="IJW317" s="58"/>
      <c r="IJX317" s="58"/>
      <c r="IJY317" s="58"/>
      <c r="IJZ317" s="58"/>
      <c r="IKA317" s="58"/>
      <c r="IKB317" s="58"/>
      <c r="IKC317" s="58"/>
      <c r="IKD317" s="58"/>
      <c r="IKE317" s="58"/>
      <c r="IKF317" s="58"/>
      <c r="IKG317" s="58"/>
      <c r="IKH317" s="58"/>
      <c r="IKI317" s="58"/>
      <c r="IKJ317" s="58"/>
      <c r="IKK317" s="58"/>
      <c r="IKL317" s="58"/>
      <c r="IKM317" s="58"/>
      <c r="IKN317" s="58"/>
      <c r="IKO317" s="58"/>
      <c r="IKP317" s="58"/>
      <c r="IKQ317" s="58"/>
      <c r="IKR317" s="58"/>
      <c r="IKS317" s="58"/>
      <c r="IKT317" s="58"/>
      <c r="IKU317" s="58"/>
      <c r="IKV317" s="58"/>
      <c r="IKW317" s="58"/>
      <c r="IKX317" s="58"/>
      <c r="IKY317" s="58"/>
      <c r="IKZ317" s="58"/>
      <c r="ILA317" s="58"/>
      <c r="ILB317" s="58"/>
      <c r="ILC317" s="58"/>
      <c r="ILD317" s="58"/>
      <c r="ILE317" s="58"/>
      <c r="ILF317" s="58"/>
      <c r="ILG317" s="58"/>
      <c r="ILH317" s="58"/>
      <c r="ILI317" s="58"/>
      <c r="ILJ317" s="58"/>
      <c r="ILK317" s="58"/>
      <c r="ILL317" s="58"/>
      <c r="ILM317" s="58"/>
      <c r="ILN317" s="58"/>
      <c r="ILO317" s="58"/>
      <c r="ILP317" s="58"/>
      <c r="ILQ317" s="58"/>
      <c r="ILR317" s="58"/>
      <c r="ILS317" s="58"/>
      <c r="ILT317" s="58"/>
      <c r="ILU317" s="58"/>
      <c r="ILV317" s="58"/>
      <c r="ILW317" s="58"/>
      <c r="ILX317" s="58"/>
      <c r="ILY317" s="58"/>
      <c r="ILZ317" s="58"/>
      <c r="IMA317" s="58"/>
      <c r="IMB317" s="58"/>
      <c r="IMC317" s="58"/>
      <c r="IMD317" s="58"/>
      <c r="IME317" s="58"/>
      <c r="IMF317" s="58"/>
      <c r="IMG317" s="58"/>
      <c r="IMH317" s="58"/>
      <c r="IMI317" s="58"/>
      <c r="IMJ317" s="58"/>
      <c r="IMK317" s="58"/>
      <c r="IML317" s="58"/>
      <c r="IMM317" s="58"/>
      <c r="IMN317" s="58"/>
      <c r="IMO317" s="58"/>
      <c r="IMP317" s="58"/>
      <c r="IMQ317" s="58"/>
      <c r="IMR317" s="58"/>
      <c r="IMS317" s="58"/>
      <c r="IMT317" s="58"/>
      <c r="IMU317" s="58"/>
      <c r="IMV317" s="58"/>
      <c r="IMW317" s="58"/>
      <c r="IMX317" s="58"/>
      <c r="IMY317" s="58"/>
      <c r="IMZ317" s="58"/>
      <c r="INA317" s="58"/>
      <c r="INB317" s="58"/>
      <c r="INC317" s="58"/>
      <c r="IND317" s="58"/>
      <c r="INE317" s="58"/>
      <c r="INF317" s="58"/>
      <c r="ING317" s="58"/>
      <c r="INH317" s="58"/>
      <c r="INI317" s="58"/>
      <c r="INJ317" s="58"/>
      <c r="INK317" s="58"/>
      <c r="INL317" s="58"/>
      <c r="INM317" s="58"/>
      <c r="INN317" s="58"/>
      <c r="INO317" s="58"/>
      <c r="INP317" s="58"/>
      <c r="INQ317" s="58"/>
      <c r="INR317" s="58"/>
      <c r="INS317" s="58"/>
      <c r="INT317" s="58"/>
      <c r="INU317" s="58"/>
      <c r="INV317" s="58"/>
      <c r="INW317" s="58"/>
      <c r="INX317" s="58"/>
      <c r="INY317" s="58"/>
      <c r="INZ317" s="58"/>
      <c r="IOA317" s="58"/>
      <c r="IOB317" s="58"/>
      <c r="IOC317" s="58"/>
      <c r="IOD317" s="58"/>
      <c r="IOE317" s="58"/>
      <c r="IOF317" s="58"/>
      <c r="IOG317" s="58"/>
      <c r="IOH317" s="58"/>
      <c r="IOI317" s="58"/>
      <c r="IOJ317" s="58"/>
      <c r="IOK317" s="58"/>
      <c r="IOL317" s="58"/>
      <c r="IOM317" s="58"/>
      <c r="ION317" s="58"/>
      <c r="IOO317" s="58"/>
      <c r="IOP317" s="58"/>
      <c r="IOQ317" s="58"/>
      <c r="IOR317" s="58"/>
      <c r="IOS317" s="58"/>
      <c r="IOT317" s="58"/>
      <c r="IOU317" s="58"/>
      <c r="IOV317" s="58"/>
      <c r="IOW317" s="58"/>
      <c r="IOX317" s="58"/>
      <c r="IOY317" s="58"/>
      <c r="IOZ317" s="58"/>
      <c r="IPA317" s="58"/>
      <c r="IPB317" s="58"/>
      <c r="IPC317" s="58"/>
      <c r="IPD317" s="58"/>
      <c r="IPE317" s="58"/>
      <c r="IPF317" s="58"/>
      <c r="IPG317" s="58"/>
      <c r="IPH317" s="58"/>
      <c r="IPI317" s="58"/>
      <c r="IPJ317" s="58"/>
      <c r="IPK317" s="58"/>
      <c r="IPL317" s="58"/>
      <c r="IPM317" s="58"/>
      <c r="IPN317" s="58"/>
      <c r="IPO317" s="58"/>
      <c r="IPP317" s="58"/>
      <c r="IPQ317" s="58"/>
      <c r="IPR317" s="58"/>
      <c r="IPS317" s="58"/>
      <c r="IPT317" s="58"/>
      <c r="IPU317" s="58"/>
      <c r="IPV317" s="58"/>
      <c r="IPW317" s="58"/>
      <c r="IPX317" s="58"/>
      <c r="IPY317" s="58"/>
      <c r="IPZ317" s="58"/>
      <c r="IQA317" s="58"/>
      <c r="IQB317" s="58"/>
      <c r="IQC317" s="58"/>
      <c r="IQD317" s="58"/>
      <c r="IQE317" s="58"/>
      <c r="IQF317" s="58"/>
      <c r="IQG317" s="58"/>
      <c r="IQH317" s="58"/>
      <c r="IQI317" s="58"/>
      <c r="IQJ317" s="58"/>
      <c r="IQK317" s="58"/>
      <c r="IQL317" s="58"/>
      <c r="IQM317" s="58"/>
      <c r="IQN317" s="58"/>
      <c r="IQO317" s="58"/>
      <c r="IQP317" s="58"/>
      <c r="IQQ317" s="58"/>
      <c r="IQR317" s="58"/>
      <c r="IQS317" s="58"/>
      <c r="IQT317" s="58"/>
      <c r="IQU317" s="58"/>
      <c r="IQV317" s="58"/>
      <c r="IQW317" s="58"/>
      <c r="IQX317" s="58"/>
      <c r="IQY317" s="58"/>
      <c r="IQZ317" s="58"/>
      <c r="IRA317" s="58"/>
      <c r="IRB317" s="58"/>
      <c r="IRC317" s="58"/>
      <c r="IRD317" s="58"/>
      <c r="IRE317" s="58"/>
      <c r="IRF317" s="58"/>
      <c r="IRG317" s="58"/>
      <c r="IRH317" s="58"/>
      <c r="IRI317" s="58"/>
      <c r="IRJ317" s="58"/>
      <c r="IRK317" s="58"/>
      <c r="IRL317" s="58"/>
      <c r="IRM317" s="58"/>
      <c r="IRN317" s="58"/>
      <c r="IRO317" s="58"/>
      <c r="IRP317" s="58"/>
      <c r="IRQ317" s="58"/>
      <c r="IRR317" s="58"/>
      <c r="IRS317" s="58"/>
      <c r="IRT317" s="58"/>
      <c r="IRU317" s="58"/>
      <c r="IRV317" s="58"/>
      <c r="IRW317" s="58"/>
      <c r="IRX317" s="58"/>
      <c r="IRY317" s="58"/>
      <c r="IRZ317" s="58"/>
      <c r="ISA317" s="58"/>
      <c r="ISB317" s="58"/>
      <c r="ISC317" s="58"/>
      <c r="ISD317" s="58"/>
      <c r="ISE317" s="58"/>
      <c r="ISF317" s="58"/>
      <c r="ISG317" s="58"/>
      <c r="ISH317" s="58"/>
      <c r="ISI317" s="58"/>
      <c r="ISJ317" s="58"/>
      <c r="ISK317" s="58"/>
      <c r="ISL317" s="58"/>
      <c r="ISM317" s="58"/>
      <c r="ISN317" s="58"/>
      <c r="ISO317" s="58"/>
      <c r="ISP317" s="58"/>
      <c r="ISQ317" s="58"/>
      <c r="ISR317" s="58"/>
      <c r="ISS317" s="58"/>
      <c r="IST317" s="58"/>
      <c r="ISU317" s="58"/>
      <c r="ISV317" s="58"/>
      <c r="ISW317" s="58"/>
      <c r="ISX317" s="58"/>
      <c r="ISY317" s="58"/>
      <c r="ISZ317" s="58"/>
      <c r="ITA317" s="58"/>
      <c r="ITB317" s="58"/>
      <c r="ITC317" s="58"/>
      <c r="ITD317" s="58"/>
      <c r="ITE317" s="58"/>
      <c r="ITF317" s="58"/>
      <c r="ITG317" s="58"/>
      <c r="ITH317" s="58"/>
      <c r="ITI317" s="58"/>
      <c r="ITJ317" s="58"/>
      <c r="ITK317" s="58"/>
      <c r="ITL317" s="58"/>
      <c r="ITM317" s="58"/>
      <c r="ITN317" s="58"/>
      <c r="ITO317" s="58"/>
      <c r="ITP317" s="58"/>
      <c r="ITQ317" s="58"/>
      <c r="ITR317" s="58"/>
      <c r="ITS317" s="58"/>
      <c r="ITT317" s="58"/>
      <c r="ITU317" s="58"/>
      <c r="ITV317" s="58"/>
      <c r="ITW317" s="58"/>
      <c r="ITX317" s="58"/>
      <c r="ITY317" s="58"/>
      <c r="ITZ317" s="58"/>
      <c r="IUA317" s="58"/>
      <c r="IUB317" s="58"/>
      <c r="IUC317" s="58"/>
      <c r="IUD317" s="58"/>
      <c r="IUE317" s="58"/>
      <c r="IUF317" s="58"/>
      <c r="IUG317" s="58"/>
      <c r="IUH317" s="58"/>
      <c r="IUI317" s="58"/>
      <c r="IUJ317" s="58"/>
      <c r="IUK317" s="58"/>
      <c r="IUL317" s="58"/>
      <c r="IUM317" s="58"/>
      <c r="IUN317" s="58"/>
      <c r="IUO317" s="58"/>
      <c r="IUP317" s="58"/>
      <c r="IUQ317" s="58"/>
      <c r="IUR317" s="58"/>
      <c r="IUS317" s="58"/>
      <c r="IUT317" s="58"/>
      <c r="IUU317" s="58"/>
      <c r="IUV317" s="58"/>
      <c r="IUW317" s="58"/>
      <c r="IUX317" s="58"/>
      <c r="IUY317" s="58"/>
      <c r="IUZ317" s="58"/>
      <c r="IVA317" s="58"/>
      <c r="IVB317" s="58"/>
      <c r="IVC317" s="58"/>
      <c r="IVD317" s="58"/>
      <c r="IVE317" s="58"/>
      <c r="IVF317" s="58"/>
      <c r="IVG317" s="58"/>
      <c r="IVH317" s="58"/>
      <c r="IVI317" s="58"/>
      <c r="IVJ317" s="58"/>
      <c r="IVK317" s="58"/>
      <c r="IVL317" s="58"/>
      <c r="IVM317" s="58"/>
      <c r="IVN317" s="58"/>
      <c r="IVO317" s="58"/>
      <c r="IVP317" s="58"/>
      <c r="IVQ317" s="58"/>
      <c r="IVR317" s="58"/>
      <c r="IVS317" s="58"/>
      <c r="IVT317" s="58"/>
      <c r="IVU317" s="58"/>
      <c r="IVV317" s="58"/>
      <c r="IVW317" s="58"/>
      <c r="IVX317" s="58"/>
      <c r="IVY317" s="58"/>
      <c r="IVZ317" s="58"/>
      <c r="IWA317" s="58"/>
      <c r="IWB317" s="58"/>
      <c r="IWC317" s="58"/>
      <c r="IWD317" s="58"/>
      <c r="IWE317" s="58"/>
      <c r="IWF317" s="58"/>
      <c r="IWG317" s="58"/>
      <c r="IWH317" s="58"/>
      <c r="IWI317" s="58"/>
      <c r="IWJ317" s="58"/>
      <c r="IWK317" s="58"/>
      <c r="IWL317" s="58"/>
      <c r="IWM317" s="58"/>
      <c r="IWN317" s="58"/>
      <c r="IWO317" s="58"/>
      <c r="IWP317" s="58"/>
      <c r="IWQ317" s="58"/>
      <c r="IWR317" s="58"/>
      <c r="IWS317" s="58"/>
      <c r="IWT317" s="58"/>
      <c r="IWU317" s="58"/>
      <c r="IWV317" s="58"/>
      <c r="IWW317" s="58"/>
      <c r="IWX317" s="58"/>
      <c r="IWY317" s="58"/>
      <c r="IWZ317" s="58"/>
      <c r="IXA317" s="58"/>
      <c r="IXB317" s="58"/>
      <c r="IXC317" s="58"/>
      <c r="IXD317" s="58"/>
      <c r="IXE317" s="58"/>
      <c r="IXF317" s="58"/>
      <c r="IXG317" s="58"/>
      <c r="IXH317" s="58"/>
      <c r="IXI317" s="58"/>
      <c r="IXJ317" s="58"/>
      <c r="IXK317" s="58"/>
      <c r="IXL317" s="58"/>
      <c r="IXM317" s="58"/>
      <c r="IXN317" s="58"/>
      <c r="IXO317" s="58"/>
      <c r="IXP317" s="58"/>
      <c r="IXQ317" s="58"/>
      <c r="IXR317" s="58"/>
      <c r="IXS317" s="58"/>
      <c r="IXT317" s="58"/>
      <c r="IXU317" s="58"/>
      <c r="IXV317" s="58"/>
      <c r="IXW317" s="58"/>
      <c r="IXX317" s="58"/>
      <c r="IXY317" s="58"/>
      <c r="IXZ317" s="58"/>
      <c r="IYA317" s="58"/>
      <c r="IYB317" s="58"/>
      <c r="IYC317" s="58"/>
      <c r="IYD317" s="58"/>
      <c r="IYE317" s="58"/>
      <c r="IYF317" s="58"/>
      <c r="IYG317" s="58"/>
      <c r="IYH317" s="58"/>
      <c r="IYI317" s="58"/>
      <c r="IYJ317" s="58"/>
      <c r="IYK317" s="58"/>
      <c r="IYL317" s="58"/>
      <c r="IYM317" s="58"/>
      <c r="IYN317" s="58"/>
      <c r="IYO317" s="58"/>
      <c r="IYP317" s="58"/>
      <c r="IYQ317" s="58"/>
      <c r="IYR317" s="58"/>
      <c r="IYS317" s="58"/>
      <c r="IYT317" s="58"/>
      <c r="IYU317" s="58"/>
      <c r="IYV317" s="58"/>
      <c r="IYW317" s="58"/>
      <c r="IYX317" s="58"/>
      <c r="IYY317" s="58"/>
      <c r="IYZ317" s="58"/>
      <c r="IZA317" s="58"/>
      <c r="IZB317" s="58"/>
      <c r="IZC317" s="58"/>
      <c r="IZD317" s="58"/>
      <c r="IZE317" s="58"/>
      <c r="IZF317" s="58"/>
      <c r="IZG317" s="58"/>
      <c r="IZH317" s="58"/>
      <c r="IZI317" s="58"/>
      <c r="IZJ317" s="58"/>
      <c r="IZK317" s="58"/>
      <c r="IZL317" s="58"/>
      <c r="IZM317" s="58"/>
      <c r="IZN317" s="58"/>
      <c r="IZO317" s="58"/>
      <c r="IZP317" s="58"/>
      <c r="IZQ317" s="58"/>
      <c r="IZR317" s="58"/>
      <c r="IZS317" s="58"/>
      <c r="IZT317" s="58"/>
      <c r="IZU317" s="58"/>
      <c r="IZV317" s="58"/>
      <c r="IZW317" s="58"/>
      <c r="IZX317" s="58"/>
      <c r="IZY317" s="58"/>
      <c r="IZZ317" s="58"/>
      <c r="JAA317" s="58"/>
      <c r="JAB317" s="58"/>
      <c r="JAC317" s="58"/>
      <c r="JAD317" s="58"/>
      <c r="JAE317" s="58"/>
      <c r="JAF317" s="58"/>
      <c r="JAG317" s="58"/>
      <c r="JAH317" s="58"/>
      <c r="JAI317" s="58"/>
      <c r="JAJ317" s="58"/>
      <c r="JAK317" s="58"/>
      <c r="JAL317" s="58"/>
      <c r="JAM317" s="58"/>
      <c r="JAN317" s="58"/>
      <c r="JAO317" s="58"/>
      <c r="JAP317" s="58"/>
      <c r="JAQ317" s="58"/>
      <c r="JAR317" s="58"/>
      <c r="JAS317" s="58"/>
      <c r="JAT317" s="58"/>
      <c r="JAU317" s="58"/>
      <c r="JAV317" s="58"/>
      <c r="JAW317" s="58"/>
      <c r="JAX317" s="58"/>
      <c r="JAY317" s="58"/>
      <c r="JAZ317" s="58"/>
      <c r="JBA317" s="58"/>
      <c r="JBB317" s="58"/>
      <c r="JBC317" s="58"/>
      <c r="JBD317" s="58"/>
      <c r="JBE317" s="58"/>
      <c r="JBF317" s="58"/>
      <c r="JBG317" s="58"/>
      <c r="JBH317" s="58"/>
      <c r="JBI317" s="58"/>
      <c r="JBJ317" s="58"/>
      <c r="JBK317" s="58"/>
      <c r="JBL317" s="58"/>
      <c r="JBM317" s="58"/>
      <c r="JBN317" s="58"/>
      <c r="JBO317" s="58"/>
      <c r="JBP317" s="58"/>
      <c r="JBQ317" s="58"/>
      <c r="JBR317" s="58"/>
      <c r="JBS317" s="58"/>
      <c r="JBT317" s="58"/>
      <c r="JBU317" s="58"/>
      <c r="JBV317" s="58"/>
      <c r="JBW317" s="58"/>
      <c r="JBX317" s="58"/>
      <c r="JBY317" s="58"/>
      <c r="JBZ317" s="58"/>
      <c r="JCA317" s="58"/>
      <c r="JCB317" s="58"/>
      <c r="JCC317" s="58"/>
      <c r="JCD317" s="58"/>
      <c r="JCE317" s="58"/>
      <c r="JCF317" s="58"/>
      <c r="JCG317" s="58"/>
      <c r="JCH317" s="58"/>
      <c r="JCI317" s="58"/>
      <c r="JCJ317" s="58"/>
      <c r="JCK317" s="58"/>
      <c r="JCL317" s="58"/>
      <c r="JCM317" s="58"/>
      <c r="JCN317" s="58"/>
      <c r="JCO317" s="58"/>
      <c r="JCP317" s="58"/>
      <c r="JCQ317" s="58"/>
      <c r="JCR317" s="58"/>
      <c r="JCS317" s="58"/>
      <c r="JCT317" s="58"/>
      <c r="JCU317" s="58"/>
      <c r="JCV317" s="58"/>
      <c r="JCW317" s="58"/>
      <c r="JCX317" s="58"/>
      <c r="JCY317" s="58"/>
      <c r="JCZ317" s="58"/>
      <c r="JDA317" s="58"/>
      <c r="JDB317" s="58"/>
      <c r="JDC317" s="58"/>
      <c r="JDD317" s="58"/>
      <c r="JDE317" s="58"/>
      <c r="JDF317" s="58"/>
      <c r="JDG317" s="58"/>
      <c r="JDH317" s="58"/>
      <c r="JDI317" s="58"/>
      <c r="JDJ317" s="58"/>
      <c r="JDK317" s="58"/>
      <c r="JDL317" s="58"/>
      <c r="JDM317" s="58"/>
      <c r="JDN317" s="58"/>
      <c r="JDO317" s="58"/>
      <c r="JDP317" s="58"/>
      <c r="JDQ317" s="58"/>
      <c r="JDR317" s="58"/>
      <c r="JDS317" s="58"/>
      <c r="JDT317" s="58"/>
      <c r="JDU317" s="58"/>
      <c r="JDV317" s="58"/>
      <c r="JDW317" s="58"/>
      <c r="JDX317" s="58"/>
      <c r="JDY317" s="58"/>
      <c r="JDZ317" s="58"/>
      <c r="JEA317" s="58"/>
      <c r="JEB317" s="58"/>
      <c r="JEC317" s="58"/>
      <c r="JED317" s="58"/>
      <c r="JEE317" s="58"/>
      <c r="JEF317" s="58"/>
      <c r="JEG317" s="58"/>
      <c r="JEH317" s="58"/>
      <c r="JEI317" s="58"/>
      <c r="JEJ317" s="58"/>
      <c r="JEK317" s="58"/>
      <c r="JEL317" s="58"/>
      <c r="JEM317" s="58"/>
      <c r="JEN317" s="58"/>
      <c r="JEO317" s="58"/>
      <c r="JEP317" s="58"/>
      <c r="JEQ317" s="58"/>
      <c r="JER317" s="58"/>
      <c r="JES317" s="58"/>
      <c r="JET317" s="58"/>
      <c r="JEU317" s="58"/>
      <c r="JEV317" s="58"/>
      <c r="JEW317" s="58"/>
      <c r="JEX317" s="58"/>
      <c r="JEY317" s="58"/>
      <c r="JEZ317" s="58"/>
      <c r="JFA317" s="58"/>
      <c r="JFB317" s="58"/>
      <c r="JFC317" s="58"/>
      <c r="JFD317" s="58"/>
      <c r="JFE317" s="58"/>
      <c r="JFF317" s="58"/>
      <c r="JFG317" s="58"/>
      <c r="JFH317" s="58"/>
      <c r="JFI317" s="58"/>
      <c r="JFJ317" s="58"/>
      <c r="JFK317" s="58"/>
      <c r="JFL317" s="58"/>
      <c r="JFM317" s="58"/>
      <c r="JFN317" s="58"/>
      <c r="JFO317" s="58"/>
      <c r="JFP317" s="58"/>
      <c r="JFQ317" s="58"/>
      <c r="JFR317" s="58"/>
      <c r="JFS317" s="58"/>
      <c r="JFT317" s="58"/>
      <c r="JFU317" s="58"/>
      <c r="JFV317" s="58"/>
      <c r="JFW317" s="58"/>
      <c r="JFX317" s="58"/>
      <c r="JFY317" s="58"/>
      <c r="JFZ317" s="58"/>
      <c r="JGA317" s="58"/>
      <c r="JGB317" s="58"/>
      <c r="JGC317" s="58"/>
      <c r="JGD317" s="58"/>
      <c r="JGE317" s="58"/>
      <c r="JGF317" s="58"/>
      <c r="JGG317" s="58"/>
      <c r="JGH317" s="58"/>
      <c r="JGI317" s="58"/>
      <c r="JGJ317" s="58"/>
      <c r="JGK317" s="58"/>
      <c r="JGL317" s="58"/>
      <c r="JGM317" s="58"/>
      <c r="JGN317" s="58"/>
      <c r="JGO317" s="58"/>
      <c r="JGP317" s="58"/>
      <c r="JGQ317" s="58"/>
      <c r="JGR317" s="58"/>
      <c r="JGS317" s="58"/>
      <c r="JGT317" s="58"/>
      <c r="JGU317" s="58"/>
      <c r="JGV317" s="58"/>
      <c r="JGW317" s="58"/>
      <c r="JGX317" s="58"/>
      <c r="JGY317" s="58"/>
      <c r="JGZ317" s="58"/>
      <c r="JHA317" s="58"/>
      <c r="JHB317" s="58"/>
      <c r="JHC317" s="58"/>
      <c r="JHD317" s="58"/>
      <c r="JHE317" s="58"/>
      <c r="JHF317" s="58"/>
      <c r="JHG317" s="58"/>
      <c r="JHH317" s="58"/>
      <c r="JHI317" s="58"/>
      <c r="JHJ317" s="58"/>
      <c r="JHK317" s="58"/>
      <c r="JHL317" s="58"/>
      <c r="JHM317" s="58"/>
      <c r="JHN317" s="58"/>
      <c r="JHO317" s="58"/>
      <c r="JHP317" s="58"/>
      <c r="JHQ317" s="58"/>
      <c r="JHR317" s="58"/>
      <c r="JHS317" s="58"/>
      <c r="JHT317" s="58"/>
      <c r="JHU317" s="58"/>
      <c r="JHV317" s="58"/>
      <c r="JHW317" s="58"/>
      <c r="JHX317" s="58"/>
      <c r="JHY317" s="58"/>
      <c r="JHZ317" s="58"/>
      <c r="JIA317" s="58"/>
      <c r="JIB317" s="58"/>
      <c r="JIC317" s="58"/>
      <c r="JID317" s="58"/>
      <c r="JIE317" s="58"/>
      <c r="JIF317" s="58"/>
      <c r="JIG317" s="58"/>
      <c r="JIH317" s="58"/>
      <c r="JII317" s="58"/>
      <c r="JIJ317" s="58"/>
      <c r="JIK317" s="58"/>
      <c r="JIL317" s="58"/>
      <c r="JIM317" s="58"/>
      <c r="JIN317" s="58"/>
      <c r="JIO317" s="58"/>
      <c r="JIP317" s="58"/>
      <c r="JIQ317" s="58"/>
      <c r="JIR317" s="58"/>
      <c r="JIS317" s="58"/>
      <c r="JIT317" s="58"/>
      <c r="JIU317" s="58"/>
      <c r="JIV317" s="58"/>
      <c r="JIW317" s="58"/>
      <c r="JIX317" s="58"/>
      <c r="JIY317" s="58"/>
      <c r="JIZ317" s="58"/>
      <c r="JJA317" s="58"/>
      <c r="JJB317" s="58"/>
      <c r="JJC317" s="58"/>
      <c r="JJD317" s="58"/>
      <c r="JJE317" s="58"/>
      <c r="JJF317" s="58"/>
      <c r="JJG317" s="58"/>
      <c r="JJH317" s="58"/>
      <c r="JJI317" s="58"/>
      <c r="JJJ317" s="58"/>
      <c r="JJK317" s="58"/>
      <c r="JJL317" s="58"/>
      <c r="JJM317" s="58"/>
      <c r="JJN317" s="58"/>
      <c r="JJO317" s="58"/>
      <c r="JJP317" s="58"/>
      <c r="JJQ317" s="58"/>
      <c r="JJR317" s="58"/>
      <c r="JJS317" s="58"/>
      <c r="JJT317" s="58"/>
      <c r="JJU317" s="58"/>
      <c r="JJV317" s="58"/>
      <c r="JJW317" s="58"/>
      <c r="JJX317" s="58"/>
      <c r="JJY317" s="58"/>
      <c r="JJZ317" s="58"/>
      <c r="JKA317" s="58"/>
      <c r="JKB317" s="58"/>
      <c r="JKC317" s="58"/>
      <c r="JKD317" s="58"/>
      <c r="JKE317" s="58"/>
      <c r="JKF317" s="58"/>
      <c r="JKG317" s="58"/>
      <c r="JKH317" s="58"/>
      <c r="JKI317" s="58"/>
      <c r="JKJ317" s="58"/>
      <c r="JKK317" s="58"/>
      <c r="JKL317" s="58"/>
      <c r="JKM317" s="58"/>
      <c r="JKN317" s="58"/>
      <c r="JKO317" s="58"/>
      <c r="JKP317" s="58"/>
      <c r="JKQ317" s="58"/>
      <c r="JKR317" s="58"/>
      <c r="JKS317" s="58"/>
      <c r="JKT317" s="58"/>
      <c r="JKU317" s="58"/>
      <c r="JKV317" s="58"/>
      <c r="JKW317" s="58"/>
      <c r="JKX317" s="58"/>
      <c r="JKY317" s="58"/>
      <c r="JKZ317" s="58"/>
      <c r="JLA317" s="58"/>
      <c r="JLB317" s="58"/>
      <c r="JLC317" s="58"/>
      <c r="JLD317" s="58"/>
      <c r="JLE317" s="58"/>
      <c r="JLF317" s="58"/>
      <c r="JLG317" s="58"/>
      <c r="JLH317" s="58"/>
      <c r="JLI317" s="58"/>
      <c r="JLJ317" s="58"/>
      <c r="JLK317" s="58"/>
      <c r="JLL317" s="58"/>
      <c r="JLM317" s="58"/>
      <c r="JLN317" s="58"/>
      <c r="JLO317" s="58"/>
      <c r="JLP317" s="58"/>
      <c r="JLQ317" s="58"/>
      <c r="JLR317" s="58"/>
      <c r="JLS317" s="58"/>
      <c r="JLT317" s="58"/>
      <c r="JLU317" s="58"/>
      <c r="JLV317" s="58"/>
      <c r="JLW317" s="58"/>
      <c r="JLX317" s="58"/>
      <c r="JLY317" s="58"/>
      <c r="JLZ317" s="58"/>
      <c r="JMA317" s="58"/>
      <c r="JMB317" s="58"/>
      <c r="JMC317" s="58"/>
      <c r="JMD317" s="58"/>
      <c r="JME317" s="58"/>
      <c r="JMF317" s="58"/>
      <c r="JMG317" s="58"/>
      <c r="JMH317" s="58"/>
      <c r="JMI317" s="58"/>
      <c r="JMJ317" s="58"/>
      <c r="JMK317" s="58"/>
      <c r="JML317" s="58"/>
      <c r="JMM317" s="58"/>
      <c r="JMN317" s="58"/>
      <c r="JMO317" s="58"/>
      <c r="JMP317" s="58"/>
      <c r="JMQ317" s="58"/>
      <c r="JMR317" s="58"/>
      <c r="JMS317" s="58"/>
      <c r="JMT317" s="58"/>
      <c r="JMU317" s="58"/>
      <c r="JMV317" s="58"/>
      <c r="JMW317" s="58"/>
      <c r="JMX317" s="58"/>
      <c r="JMY317" s="58"/>
      <c r="JMZ317" s="58"/>
      <c r="JNA317" s="58"/>
      <c r="JNB317" s="58"/>
      <c r="JNC317" s="58"/>
      <c r="JND317" s="58"/>
      <c r="JNE317" s="58"/>
      <c r="JNF317" s="58"/>
      <c r="JNG317" s="58"/>
      <c r="JNH317" s="58"/>
      <c r="JNI317" s="58"/>
      <c r="JNJ317" s="58"/>
      <c r="JNK317" s="58"/>
      <c r="JNL317" s="58"/>
      <c r="JNM317" s="58"/>
      <c r="JNN317" s="58"/>
      <c r="JNO317" s="58"/>
      <c r="JNP317" s="58"/>
      <c r="JNQ317" s="58"/>
      <c r="JNR317" s="58"/>
      <c r="JNS317" s="58"/>
      <c r="JNT317" s="58"/>
      <c r="JNU317" s="58"/>
      <c r="JNV317" s="58"/>
      <c r="JNW317" s="58"/>
      <c r="JNX317" s="58"/>
      <c r="JNY317" s="58"/>
      <c r="JNZ317" s="58"/>
      <c r="JOA317" s="58"/>
      <c r="JOB317" s="58"/>
      <c r="JOC317" s="58"/>
      <c r="JOD317" s="58"/>
      <c r="JOE317" s="58"/>
      <c r="JOF317" s="58"/>
      <c r="JOG317" s="58"/>
      <c r="JOH317" s="58"/>
      <c r="JOI317" s="58"/>
      <c r="JOJ317" s="58"/>
      <c r="JOK317" s="58"/>
      <c r="JOL317" s="58"/>
      <c r="JOM317" s="58"/>
      <c r="JON317" s="58"/>
      <c r="JOO317" s="58"/>
      <c r="JOP317" s="58"/>
      <c r="JOQ317" s="58"/>
      <c r="JOR317" s="58"/>
      <c r="JOS317" s="58"/>
      <c r="JOT317" s="58"/>
      <c r="JOU317" s="58"/>
      <c r="JOV317" s="58"/>
      <c r="JOW317" s="58"/>
      <c r="JOX317" s="58"/>
      <c r="JOY317" s="58"/>
      <c r="JOZ317" s="58"/>
      <c r="JPA317" s="58"/>
      <c r="JPB317" s="58"/>
      <c r="JPC317" s="58"/>
      <c r="JPD317" s="58"/>
      <c r="JPE317" s="58"/>
      <c r="JPF317" s="58"/>
      <c r="JPG317" s="58"/>
      <c r="JPH317" s="58"/>
      <c r="JPI317" s="58"/>
      <c r="JPJ317" s="58"/>
      <c r="JPK317" s="58"/>
      <c r="JPL317" s="58"/>
      <c r="JPM317" s="58"/>
      <c r="JPN317" s="58"/>
      <c r="JPO317" s="58"/>
      <c r="JPP317" s="58"/>
      <c r="JPQ317" s="58"/>
      <c r="JPR317" s="58"/>
      <c r="JPS317" s="58"/>
      <c r="JPT317" s="58"/>
      <c r="JPU317" s="58"/>
      <c r="JPV317" s="58"/>
      <c r="JPW317" s="58"/>
      <c r="JPX317" s="58"/>
      <c r="JPY317" s="58"/>
      <c r="JPZ317" s="58"/>
      <c r="JQA317" s="58"/>
      <c r="JQB317" s="58"/>
      <c r="JQC317" s="58"/>
      <c r="JQD317" s="58"/>
      <c r="JQE317" s="58"/>
      <c r="JQF317" s="58"/>
      <c r="JQG317" s="58"/>
      <c r="JQH317" s="58"/>
      <c r="JQI317" s="58"/>
      <c r="JQJ317" s="58"/>
      <c r="JQK317" s="58"/>
      <c r="JQL317" s="58"/>
      <c r="JQM317" s="58"/>
      <c r="JQN317" s="58"/>
      <c r="JQO317" s="58"/>
      <c r="JQP317" s="58"/>
      <c r="JQQ317" s="58"/>
      <c r="JQR317" s="58"/>
      <c r="JQS317" s="58"/>
      <c r="JQT317" s="58"/>
      <c r="JQU317" s="58"/>
      <c r="JQV317" s="58"/>
      <c r="JQW317" s="58"/>
      <c r="JQX317" s="58"/>
      <c r="JQY317" s="58"/>
      <c r="JQZ317" s="58"/>
      <c r="JRA317" s="58"/>
      <c r="JRB317" s="58"/>
      <c r="JRC317" s="58"/>
      <c r="JRD317" s="58"/>
      <c r="JRE317" s="58"/>
      <c r="JRF317" s="58"/>
      <c r="JRG317" s="58"/>
      <c r="JRH317" s="58"/>
      <c r="JRI317" s="58"/>
      <c r="JRJ317" s="58"/>
      <c r="JRK317" s="58"/>
      <c r="JRL317" s="58"/>
      <c r="JRM317" s="58"/>
      <c r="JRN317" s="58"/>
      <c r="JRO317" s="58"/>
      <c r="JRP317" s="58"/>
      <c r="JRQ317" s="58"/>
      <c r="JRR317" s="58"/>
      <c r="JRS317" s="58"/>
      <c r="JRT317" s="58"/>
      <c r="JRU317" s="58"/>
      <c r="JRV317" s="58"/>
      <c r="JRW317" s="58"/>
      <c r="JRX317" s="58"/>
      <c r="JRY317" s="58"/>
      <c r="JRZ317" s="58"/>
      <c r="JSA317" s="58"/>
      <c r="JSB317" s="58"/>
      <c r="JSC317" s="58"/>
      <c r="JSD317" s="58"/>
      <c r="JSE317" s="58"/>
      <c r="JSF317" s="58"/>
      <c r="JSG317" s="58"/>
      <c r="JSH317" s="58"/>
      <c r="JSI317" s="58"/>
      <c r="JSJ317" s="58"/>
      <c r="JSK317" s="58"/>
      <c r="JSL317" s="58"/>
      <c r="JSM317" s="58"/>
      <c r="JSN317" s="58"/>
      <c r="JSO317" s="58"/>
      <c r="JSP317" s="58"/>
      <c r="JSQ317" s="58"/>
      <c r="JSR317" s="58"/>
      <c r="JSS317" s="58"/>
      <c r="JST317" s="58"/>
      <c r="JSU317" s="58"/>
      <c r="JSV317" s="58"/>
      <c r="JSW317" s="58"/>
      <c r="JSX317" s="58"/>
      <c r="JSY317" s="58"/>
      <c r="JSZ317" s="58"/>
      <c r="JTA317" s="58"/>
      <c r="JTB317" s="58"/>
      <c r="JTC317" s="58"/>
      <c r="JTD317" s="58"/>
      <c r="JTE317" s="58"/>
      <c r="JTF317" s="58"/>
      <c r="JTG317" s="58"/>
      <c r="JTH317" s="58"/>
      <c r="JTI317" s="58"/>
      <c r="JTJ317" s="58"/>
      <c r="JTK317" s="58"/>
      <c r="JTL317" s="58"/>
      <c r="JTM317" s="58"/>
      <c r="JTN317" s="58"/>
      <c r="JTO317" s="58"/>
      <c r="JTP317" s="58"/>
      <c r="JTQ317" s="58"/>
      <c r="JTR317" s="58"/>
      <c r="JTS317" s="58"/>
      <c r="JTT317" s="58"/>
      <c r="JTU317" s="58"/>
      <c r="JTV317" s="58"/>
      <c r="JTW317" s="58"/>
      <c r="JTX317" s="58"/>
      <c r="JTY317" s="58"/>
      <c r="JTZ317" s="58"/>
      <c r="JUA317" s="58"/>
      <c r="JUB317" s="58"/>
      <c r="JUC317" s="58"/>
      <c r="JUD317" s="58"/>
      <c r="JUE317" s="58"/>
      <c r="JUF317" s="58"/>
      <c r="JUG317" s="58"/>
      <c r="JUH317" s="58"/>
      <c r="JUI317" s="58"/>
      <c r="JUJ317" s="58"/>
      <c r="JUK317" s="58"/>
      <c r="JUL317" s="58"/>
      <c r="JUM317" s="58"/>
      <c r="JUN317" s="58"/>
      <c r="JUO317" s="58"/>
      <c r="JUP317" s="58"/>
      <c r="JUQ317" s="58"/>
      <c r="JUR317" s="58"/>
      <c r="JUS317" s="58"/>
      <c r="JUT317" s="58"/>
      <c r="JUU317" s="58"/>
      <c r="JUV317" s="58"/>
      <c r="JUW317" s="58"/>
      <c r="JUX317" s="58"/>
      <c r="JUY317" s="58"/>
      <c r="JUZ317" s="58"/>
      <c r="JVA317" s="58"/>
      <c r="JVB317" s="58"/>
      <c r="JVC317" s="58"/>
      <c r="JVD317" s="58"/>
      <c r="JVE317" s="58"/>
      <c r="JVF317" s="58"/>
      <c r="JVG317" s="58"/>
      <c r="JVH317" s="58"/>
      <c r="JVI317" s="58"/>
      <c r="JVJ317" s="58"/>
      <c r="JVK317" s="58"/>
      <c r="JVL317" s="58"/>
      <c r="JVM317" s="58"/>
      <c r="JVN317" s="58"/>
      <c r="JVO317" s="58"/>
      <c r="JVP317" s="58"/>
      <c r="JVQ317" s="58"/>
      <c r="JVR317" s="58"/>
      <c r="JVS317" s="58"/>
      <c r="JVT317" s="58"/>
      <c r="JVU317" s="58"/>
      <c r="JVV317" s="58"/>
      <c r="JVW317" s="58"/>
      <c r="JVX317" s="58"/>
      <c r="JVY317" s="58"/>
      <c r="JVZ317" s="58"/>
      <c r="JWA317" s="58"/>
      <c r="JWB317" s="58"/>
      <c r="JWC317" s="58"/>
      <c r="JWD317" s="58"/>
      <c r="JWE317" s="58"/>
      <c r="JWF317" s="58"/>
      <c r="JWG317" s="58"/>
      <c r="JWH317" s="58"/>
      <c r="JWI317" s="58"/>
      <c r="JWJ317" s="58"/>
      <c r="JWK317" s="58"/>
      <c r="JWL317" s="58"/>
      <c r="JWM317" s="58"/>
      <c r="JWN317" s="58"/>
      <c r="JWO317" s="58"/>
      <c r="JWP317" s="58"/>
      <c r="JWQ317" s="58"/>
      <c r="JWR317" s="58"/>
      <c r="JWS317" s="58"/>
      <c r="JWT317" s="58"/>
      <c r="JWU317" s="58"/>
      <c r="JWV317" s="58"/>
      <c r="JWW317" s="58"/>
      <c r="JWX317" s="58"/>
      <c r="JWY317" s="58"/>
      <c r="JWZ317" s="58"/>
      <c r="JXA317" s="58"/>
      <c r="JXB317" s="58"/>
      <c r="JXC317" s="58"/>
      <c r="JXD317" s="58"/>
      <c r="JXE317" s="58"/>
      <c r="JXF317" s="58"/>
      <c r="JXG317" s="58"/>
      <c r="JXH317" s="58"/>
      <c r="JXI317" s="58"/>
      <c r="JXJ317" s="58"/>
      <c r="JXK317" s="58"/>
      <c r="JXL317" s="58"/>
      <c r="JXM317" s="58"/>
      <c r="JXN317" s="58"/>
      <c r="JXO317" s="58"/>
      <c r="JXP317" s="58"/>
      <c r="JXQ317" s="58"/>
      <c r="JXR317" s="58"/>
      <c r="JXS317" s="58"/>
      <c r="JXT317" s="58"/>
      <c r="JXU317" s="58"/>
      <c r="JXV317" s="58"/>
      <c r="JXW317" s="58"/>
      <c r="JXX317" s="58"/>
      <c r="JXY317" s="58"/>
      <c r="JXZ317" s="58"/>
      <c r="JYA317" s="58"/>
      <c r="JYB317" s="58"/>
      <c r="JYC317" s="58"/>
      <c r="JYD317" s="58"/>
      <c r="JYE317" s="58"/>
      <c r="JYF317" s="58"/>
      <c r="JYG317" s="58"/>
      <c r="JYH317" s="58"/>
      <c r="JYI317" s="58"/>
      <c r="JYJ317" s="58"/>
      <c r="JYK317" s="58"/>
      <c r="JYL317" s="58"/>
      <c r="JYM317" s="58"/>
      <c r="JYN317" s="58"/>
      <c r="JYO317" s="58"/>
      <c r="JYP317" s="58"/>
      <c r="JYQ317" s="58"/>
      <c r="JYR317" s="58"/>
      <c r="JYS317" s="58"/>
      <c r="JYT317" s="58"/>
      <c r="JYU317" s="58"/>
      <c r="JYV317" s="58"/>
      <c r="JYW317" s="58"/>
      <c r="JYX317" s="58"/>
      <c r="JYY317" s="58"/>
      <c r="JYZ317" s="58"/>
      <c r="JZA317" s="58"/>
      <c r="JZB317" s="58"/>
      <c r="JZC317" s="58"/>
      <c r="JZD317" s="58"/>
      <c r="JZE317" s="58"/>
      <c r="JZF317" s="58"/>
      <c r="JZG317" s="58"/>
      <c r="JZH317" s="58"/>
      <c r="JZI317" s="58"/>
      <c r="JZJ317" s="58"/>
      <c r="JZK317" s="58"/>
      <c r="JZL317" s="58"/>
      <c r="JZM317" s="58"/>
      <c r="JZN317" s="58"/>
      <c r="JZO317" s="58"/>
      <c r="JZP317" s="58"/>
      <c r="JZQ317" s="58"/>
      <c r="JZR317" s="58"/>
      <c r="JZS317" s="58"/>
      <c r="JZT317" s="58"/>
      <c r="JZU317" s="58"/>
      <c r="JZV317" s="58"/>
      <c r="JZW317" s="58"/>
      <c r="JZX317" s="58"/>
      <c r="JZY317" s="58"/>
      <c r="JZZ317" s="58"/>
      <c r="KAA317" s="58"/>
      <c r="KAB317" s="58"/>
      <c r="KAC317" s="58"/>
      <c r="KAD317" s="58"/>
      <c r="KAE317" s="58"/>
      <c r="KAF317" s="58"/>
      <c r="KAG317" s="58"/>
      <c r="KAH317" s="58"/>
      <c r="KAI317" s="58"/>
      <c r="KAJ317" s="58"/>
      <c r="KAK317" s="58"/>
      <c r="KAL317" s="58"/>
      <c r="KAM317" s="58"/>
      <c r="KAN317" s="58"/>
      <c r="KAO317" s="58"/>
      <c r="KAP317" s="58"/>
      <c r="KAQ317" s="58"/>
      <c r="KAR317" s="58"/>
      <c r="KAS317" s="58"/>
      <c r="KAT317" s="58"/>
      <c r="KAU317" s="58"/>
      <c r="KAV317" s="58"/>
      <c r="KAW317" s="58"/>
      <c r="KAX317" s="58"/>
      <c r="KAY317" s="58"/>
      <c r="KAZ317" s="58"/>
      <c r="KBA317" s="58"/>
      <c r="KBB317" s="58"/>
      <c r="KBC317" s="58"/>
      <c r="KBD317" s="58"/>
      <c r="KBE317" s="58"/>
      <c r="KBF317" s="58"/>
      <c r="KBG317" s="58"/>
      <c r="KBH317" s="58"/>
      <c r="KBI317" s="58"/>
      <c r="KBJ317" s="58"/>
      <c r="KBK317" s="58"/>
      <c r="KBL317" s="58"/>
      <c r="KBM317" s="58"/>
      <c r="KBN317" s="58"/>
      <c r="KBO317" s="58"/>
      <c r="KBP317" s="58"/>
      <c r="KBQ317" s="58"/>
      <c r="KBR317" s="58"/>
      <c r="KBS317" s="58"/>
      <c r="KBT317" s="58"/>
      <c r="KBU317" s="58"/>
      <c r="KBV317" s="58"/>
      <c r="KBW317" s="58"/>
      <c r="KBX317" s="58"/>
      <c r="KBY317" s="58"/>
      <c r="KBZ317" s="58"/>
      <c r="KCA317" s="58"/>
      <c r="KCB317" s="58"/>
      <c r="KCC317" s="58"/>
      <c r="KCD317" s="58"/>
      <c r="KCE317" s="58"/>
      <c r="KCF317" s="58"/>
      <c r="KCG317" s="58"/>
      <c r="KCH317" s="58"/>
      <c r="KCI317" s="58"/>
      <c r="KCJ317" s="58"/>
      <c r="KCK317" s="58"/>
      <c r="KCL317" s="58"/>
      <c r="KCM317" s="58"/>
      <c r="KCN317" s="58"/>
      <c r="KCO317" s="58"/>
      <c r="KCP317" s="58"/>
      <c r="KCQ317" s="58"/>
      <c r="KCR317" s="58"/>
      <c r="KCS317" s="58"/>
      <c r="KCT317" s="58"/>
      <c r="KCU317" s="58"/>
      <c r="KCV317" s="58"/>
      <c r="KCW317" s="58"/>
      <c r="KCX317" s="58"/>
      <c r="KCY317" s="58"/>
      <c r="KCZ317" s="58"/>
      <c r="KDA317" s="58"/>
      <c r="KDB317" s="58"/>
      <c r="KDC317" s="58"/>
      <c r="KDD317" s="58"/>
      <c r="KDE317" s="58"/>
      <c r="KDF317" s="58"/>
      <c r="KDG317" s="58"/>
      <c r="KDH317" s="58"/>
      <c r="KDI317" s="58"/>
      <c r="KDJ317" s="58"/>
      <c r="KDK317" s="58"/>
      <c r="KDL317" s="58"/>
      <c r="KDM317" s="58"/>
      <c r="KDN317" s="58"/>
      <c r="KDO317" s="58"/>
      <c r="KDP317" s="58"/>
      <c r="KDQ317" s="58"/>
      <c r="KDR317" s="58"/>
      <c r="KDS317" s="58"/>
      <c r="KDT317" s="58"/>
      <c r="KDU317" s="58"/>
      <c r="KDV317" s="58"/>
      <c r="KDW317" s="58"/>
      <c r="KDX317" s="58"/>
      <c r="KDY317" s="58"/>
      <c r="KDZ317" s="58"/>
      <c r="KEA317" s="58"/>
      <c r="KEB317" s="58"/>
      <c r="KEC317" s="58"/>
      <c r="KED317" s="58"/>
      <c r="KEE317" s="58"/>
      <c r="KEF317" s="58"/>
      <c r="KEG317" s="58"/>
      <c r="KEH317" s="58"/>
      <c r="KEI317" s="58"/>
      <c r="KEJ317" s="58"/>
      <c r="KEK317" s="58"/>
      <c r="KEL317" s="58"/>
      <c r="KEM317" s="58"/>
      <c r="KEN317" s="58"/>
      <c r="KEO317" s="58"/>
      <c r="KEP317" s="58"/>
      <c r="KEQ317" s="58"/>
      <c r="KER317" s="58"/>
      <c r="KES317" s="58"/>
      <c r="KET317" s="58"/>
      <c r="KEU317" s="58"/>
      <c r="KEV317" s="58"/>
      <c r="KEW317" s="58"/>
      <c r="KEX317" s="58"/>
      <c r="KEY317" s="58"/>
      <c r="KEZ317" s="58"/>
      <c r="KFA317" s="58"/>
      <c r="KFB317" s="58"/>
      <c r="KFC317" s="58"/>
      <c r="KFD317" s="58"/>
      <c r="KFE317" s="58"/>
      <c r="KFF317" s="58"/>
      <c r="KFG317" s="58"/>
      <c r="KFH317" s="58"/>
      <c r="KFI317" s="58"/>
      <c r="KFJ317" s="58"/>
      <c r="KFK317" s="58"/>
      <c r="KFL317" s="58"/>
      <c r="KFM317" s="58"/>
      <c r="KFN317" s="58"/>
      <c r="KFO317" s="58"/>
      <c r="KFP317" s="58"/>
      <c r="KFQ317" s="58"/>
      <c r="KFR317" s="58"/>
      <c r="KFS317" s="58"/>
      <c r="KFT317" s="58"/>
      <c r="KFU317" s="58"/>
      <c r="KFV317" s="58"/>
      <c r="KFW317" s="58"/>
      <c r="KFX317" s="58"/>
      <c r="KFY317" s="58"/>
      <c r="KFZ317" s="58"/>
      <c r="KGA317" s="58"/>
      <c r="KGB317" s="58"/>
      <c r="KGC317" s="58"/>
      <c r="KGD317" s="58"/>
      <c r="KGE317" s="58"/>
      <c r="KGF317" s="58"/>
      <c r="KGG317" s="58"/>
      <c r="KGH317" s="58"/>
      <c r="KGI317" s="58"/>
      <c r="KGJ317" s="58"/>
      <c r="KGK317" s="58"/>
      <c r="KGL317" s="58"/>
      <c r="KGM317" s="58"/>
      <c r="KGN317" s="58"/>
      <c r="KGO317" s="58"/>
      <c r="KGP317" s="58"/>
      <c r="KGQ317" s="58"/>
      <c r="KGR317" s="58"/>
      <c r="KGS317" s="58"/>
      <c r="KGT317" s="58"/>
      <c r="KGU317" s="58"/>
      <c r="KGV317" s="58"/>
      <c r="KGW317" s="58"/>
      <c r="KGX317" s="58"/>
      <c r="KGY317" s="58"/>
      <c r="KGZ317" s="58"/>
      <c r="KHA317" s="58"/>
      <c r="KHB317" s="58"/>
      <c r="KHC317" s="58"/>
      <c r="KHD317" s="58"/>
      <c r="KHE317" s="58"/>
      <c r="KHF317" s="58"/>
      <c r="KHG317" s="58"/>
      <c r="KHH317" s="58"/>
      <c r="KHI317" s="58"/>
      <c r="KHJ317" s="58"/>
      <c r="KHK317" s="58"/>
      <c r="KHL317" s="58"/>
      <c r="KHM317" s="58"/>
      <c r="KHN317" s="58"/>
      <c r="KHO317" s="58"/>
      <c r="KHP317" s="58"/>
      <c r="KHQ317" s="58"/>
      <c r="KHR317" s="58"/>
      <c r="KHS317" s="58"/>
      <c r="KHT317" s="58"/>
      <c r="KHU317" s="58"/>
      <c r="KHV317" s="58"/>
      <c r="KHW317" s="58"/>
      <c r="KHX317" s="58"/>
      <c r="KHY317" s="58"/>
      <c r="KHZ317" s="58"/>
      <c r="KIA317" s="58"/>
      <c r="KIB317" s="58"/>
      <c r="KIC317" s="58"/>
      <c r="KID317" s="58"/>
      <c r="KIE317" s="58"/>
      <c r="KIF317" s="58"/>
      <c r="KIG317" s="58"/>
      <c r="KIH317" s="58"/>
      <c r="KII317" s="58"/>
      <c r="KIJ317" s="58"/>
      <c r="KIK317" s="58"/>
      <c r="KIL317" s="58"/>
      <c r="KIM317" s="58"/>
      <c r="KIN317" s="58"/>
      <c r="KIO317" s="58"/>
      <c r="KIP317" s="58"/>
      <c r="KIQ317" s="58"/>
      <c r="KIR317" s="58"/>
      <c r="KIS317" s="58"/>
      <c r="KIT317" s="58"/>
      <c r="KIU317" s="58"/>
      <c r="KIV317" s="58"/>
      <c r="KIW317" s="58"/>
      <c r="KIX317" s="58"/>
      <c r="KIY317" s="58"/>
      <c r="KIZ317" s="58"/>
      <c r="KJA317" s="58"/>
      <c r="KJB317" s="58"/>
      <c r="KJC317" s="58"/>
      <c r="KJD317" s="58"/>
      <c r="KJE317" s="58"/>
      <c r="KJF317" s="58"/>
      <c r="KJG317" s="58"/>
      <c r="KJH317" s="58"/>
      <c r="KJI317" s="58"/>
      <c r="KJJ317" s="58"/>
      <c r="KJK317" s="58"/>
      <c r="KJL317" s="58"/>
      <c r="KJM317" s="58"/>
      <c r="KJN317" s="58"/>
      <c r="KJO317" s="58"/>
      <c r="KJP317" s="58"/>
      <c r="KJQ317" s="58"/>
      <c r="KJR317" s="58"/>
      <c r="KJS317" s="58"/>
      <c r="KJT317" s="58"/>
      <c r="KJU317" s="58"/>
      <c r="KJV317" s="58"/>
      <c r="KJW317" s="58"/>
      <c r="KJX317" s="58"/>
      <c r="KJY317" s="58"/>
      <c r="KJZ317" s="58"/>
      <c r="KKA317" s="58"/>
      <c r="KKB317" s="58"/>
      <c r="KKC317" s="58"/>
      <c r="KKD317" s="58"/>
      <c r="KKE317" s="58"/>
      <c r="KKF317" s="58"/>
      <c r="KKG317" s="58"/>
      <c r="KKH317" s="58"/>
      <c r="KKI317" s="58"/>
      <c r="KKJ317" s="58"/>
      <c r="KKK317" s="58"/>
      <c r="KKL317" s="58"/>
      <c r="KKM317" s="58"/>
      <c r="KKN317" s="58"/>
      <c r="KKO317" s="58"/>
      <c r="KKP317" s="58"/>
      <c r="KKQ317" s="58"/>
      <c r="KKR317" s="58"/>
      <c r="KKS317" s="58"/>
      <c r="KKT317" s="58"/>
      <c r="KKU317" s="58"/>
      <c r="KKV317" s="58"/>
      <c r="KKW317" s="58"/>
      <c r="KKX317" s="58"/>
      <c r="KKY317" s="58"/>
      <c r="KKZ317" s="58"/>
      <c r="KLA317" s="58"/>
      <c r="KLB317" s="58"/>
      <c r="KLC317" s="58"/>
      <c r="KLD317" s="58"/>
      <c r="KLE317" s="58"/>
      <c r="KLF317" s="58"/>
      <c r="KLG317" s="58"/>
      <c r="KLH317" s="58"/>
      <c r="KLI317" s="58"/>
      <c r="KLJ317" s="58"/>
      <c r="KLK317" s="58"/>
      <c r="KLL317" s="58"/>
      <c r="KLM317" s="58"/>
      <c r="KLN317" s="58"/>
      <c r="KLO317" s="58"/>
      <c r="KLP317" s="58"/>
      <c r="KLQ317" s="58"/>
      <c r="KLR317" s="58"/>
      <c r="KLS317" s="58"/>
      <c r="KLT317" s="58"/>
      <c r="KLU317" s="58"/>
      <c r="KLV317" s="58"/>
      <c r="KLW317" s="58"/>
      <c r="KLX317" s="58"/>
      <c r="KLY317" s="58"/>
      <c r="KLZ317" s="58"/>
      <c r="KMA317" s="58"/>
      <c r="KMB317" s="58"/>
      <c r="KMC317" s="58"/>
      <c r="KMD317" s="58"/>
      <c r="KME317" s="58"/>
      <c r="KMF317" s="58"/>
      <c r="KMG317" s="58"/>
      <c r="KMH317" s="58"/>
      <c r="KMI317" s="58"/>
      <c r="KMJ317" s="58"/>
      <c r="KMK317" s="58"/>
      <c r="KML317" s="58"/>
      <c r="KMM317" s="58"/>
      <c r="KMN317" s="58"/>
      <c r="KMO317" s="58"/>
      <c r="KMP317" s="58"/>
      <c r="KMQ317" s="58"/>
      <c r="KMR317" s="58"/>
      <c r="KMS317" s="58"/>
      <c r="KMT317" s="58"/>
      <c r="KMU317" s="58"/>
      <c r="KMV317" s="58"/>
      <c r="KMW317" s="58"/>
      <c r="KMX317" s="58"/>
      <c r="KMY317" s="58"/>
      <c r="KMZ317" s="58"/>
      <c r="KNA317" s="58"/>
      <c r="KNB317" s="58"/>
      <c r="KNC317" s="58"/>
      <c r="KND317" s="58"/>
      <c r="KNE317" s="58"/>
      <c r="KNF317" s="58"/>
      <c r="KNG317" s="58"/>
      <c r="KNH317" s="58"/>
      <c r="KNI317" s="58"/>
      <c r="KNJ317" s="58"/>
      <c r="KNK317" s="58"/>
      <c r="KNL317" s="58"/>
      <c r="KNM317" s="58"/>
      <c r="KNN317" s="58"/>
      <c r="KNO317" s="58"/>
      <c r="KNP317" s="58"/>
      <c r="KNQ317" s="58"/>
      <c r="KNR317" s="58"/>
      <c r="KNS317" s="58"/>
      <c r="KNT317" s="58"/>
      <c r="KNU317" s="58"/>
      <c r="KNV317" s="58"/>
      <c r="KNW317" s="58"/>
      <c r="KNX317" s="58"/>
      <c r="KNY317" s="58"/>
      <c r="KNZ317" s="58"/>
      <c r="KOA317" s="58"/>
      <c r="KOB317" s="58"/>
      <c r="KOC317" s="58"/>
      <c r="KOD317" s="58"/>
      <c r="KOE317" s="58"/>
      <c r="KOF317" s="58"/>
      <c r="KOG317" s="58"/>
      <c r="KOH317" s="58"/>
      <c r="KOI317" s="58"/>
      <c r="KOJ317" s="58"/>
      <c r="KOK317" s="58"/>
      <c r="KOL317" s="58"/>
      <c r="KOM317" s="58"/>
      <c r="KON317" s="58"/>
      <c r="KOO317" s="58"/>
      <c r="KOP317" s="58"/>
      <c r="KOQ317" s="58"/>
      <c r="KOR317" s="58"/>
      <c r="KOS317" s="58"/>
      <c r="KOT317" s="58"/>
      <c r="KOU317" s="58"/>
      <c r="KOV317" s="58"/>
      <c r="KOW317" s="58"/>
      <c r="KOX317" s="58"/>
      <c r="KOY317" s="58"/>
      <c r="KOZ317" s="58"/>
      <c r="KPA317" s="58"/>
      <c r="KPB317" s="58"/>
      <c r="KPC317" s="58"/>
      <c r="KPD317" s="58"/>
      <c r="KPE317" s="58"/>
      <c r="KPF317" s="58"/>
      <c r="KPG317" s="58"/>
      <c r="KPH317" s="58"/>
      <c r="KPI317" s="58"/>
      <c r="KPJ317" s="58"/>
      <c r="KPK317" s="58"/>
      <c r="KPL317" s="58"/>
      <c r="KPM317" s="58"/>
      <c r="KPN317" s="58"/>
      <c r="KPO317" s="58"/>
      <c r="KPP317" s="58"/>
      <c r="KPQ317" s="58"/>
      <c r="KPR317" s="58"/>
      <c r="KPS317" s="58"/>
      <c r="KPT317" s="58"/>
      <c r="KPU317" s="58"/>
      <c r="KPV317" s="58"/>
      <c r="KPW317" s="58"/>
      <c r="KPX317" s="58"/>
      <c r="KPY317" s="58"/>
      <c r="KPZ317" s="58"/>
      <c r="KQA317" s="58"/>
      <c r="KQB317" s="58"/>
      <c r="KQC317" s="58"/>
      <c r="KQD317" s="58"/>
      <c r="KQE317" s="58"/>
      <c r="KQF317" s="58"/>
      <c r="KQG317" s="58"/>
      <c r="KQH317" s="58"/>
      <c r="KQI317" s="58"/>
      <c r="KQJ317" s="58"/>
      <c r="KQK317" s="58"/>
      <c r="KQL317" s="58"/>
      <c r="KQM317" s="58"/>
      <c r="KQN317" s="58"/>
      <c r="KQO317" s="58"/>
      <c r="KQP317" s="58"/>
      <c r="KQQ317" s="58"/>
      <c r="KQR317" s="58"/>
      <c r="KQS317" s="58"/>
      <c r="KQT317" s="58"/>
      <c r="KQU317" s="58"/>
      <c r="KQV317" s="58"/>
      <c r="KQW317" s="58"/>
      <c r="KQX317" s="58"/>
      <c r="KQY317" s="58"/>
      <c r="KQZ317" s="58"/>
      <c r="KRA317" s="58"/>
      <c r="KRB317" s="58"/>
      <c r="KRC317" s="58"/>
      <c r="KRD317" s="58"/>
      <c r="KRE317" s="58"/>
      <c r="KRF317" s="58"/>
      <c r="KRG317" s="58"/>
      <c r="KRH317" s="58"/>
      <c r="KRI317" s="58"/>
      <c r="KRJ317" s="58"/>
      <c r="KRK317" s="58"/>
      <c r="KRL317" s="58"/>
      <c r="KRM317" s="58"/>
      <c r="KRN317" s="58"/>
      <c r="KRO317" s="58"/>
      <c r="KRP317" s="58"/>
      <c r="KRQ317" s="58"/>
      <c r="KRR317" s="58"/>
      <c r="KRS317" s="58"/>
      <c r="KRT317" s="58"/>
      <c r="KRU317" s="58"/>
      <c r="KRV317" s="58"/>
      <c r="KRW317" s="58"/>
      <c r="KRX317" s="58"/>
      <c r="KRY317" s="58"/>
      <c r="KRZ317" s="58"/>
      <c r="KSA317" s="58"/>
      <c r="KSB317" s="58"/>
      <c r="KSC317" s="58"/>
      <c r="KSD317" s="58"/>
      <c r="KSE317" s="58"/>
      <c r="KSF317" s="58"/>
      <c r="KSG317" s="58"/>
      <c r="KSH317" s="58"/>
      <c r="KSI317" s="58"/>
      <c r="KSJ317" s="58"/>
      <c r="KSK317" s="58"/>
      <c r="KSL317" s="58"/>
      <c r="KSM317" s="58"/>
      <c r="KSN317" s="58"/>
      <c r="KSO317" s="58"/>
      <c r="KSP317" s="58"/>
      <c r="KSQ317" s="58"/>
      <c r="KSR317" s="58"/>
      <c r="KSS317" s="58"/>
      <c r="KST317" s="58"/>
      <c r="KSU317" s="58"/>
      <c r="KSV317" s="58"/>
      <c r="KSW317" s="58"/>
      <c r="KSX317" s="58"/>
      <c r="KSY317" s="58"/>
      <c r="KSZ317" s="58"/>
      <c r="KTA317" s="58"/>
      <c r="KTB317" s="58"/>
      <c r="KTC317" s="58"/>
      <c r="KTD317" s="58"/>
      <c r="KTE317" s="58"/>
      <c r="KTF317" s="58"/>
      <c r="KTG317" s="58"/>
      <c r="KTH317" s="58"/>
      <c r="KTI317" s="58"/>
      <c r="KTJ317" s="58"/>
      <c r="KTK317" s="58"/>
      <c r="KTL317" s="58"/>
      <c r="KTM317" s="58"/>
      <c r="KTN317" s="58"/>
      <c r="KTO317" s="58"/>
      <c r="KTP317" s="58"/>
      <c r="KTQ317" s="58"/>
      <c r="KTR317" s="58"/>
      <c r="KTS317" s="58"/>
      <c r="KTT317" s="58"/>
      <c r="KTU317" s="58"/>
      <c r="KTV317" s="58"/>
      <c r="KTW317" s="58"/>
      <c r="KTX317" s="58"/>
      <c r="KTY317" s="58"/>
      <c r="KTZ317" s="58"/>
      <c r="KUA317" s="58"/>
      <c r="KUB317" s="58"/>
      <c r="KUC317" s="58"/>
      <c r="KUD317" s="58"/>
      <c r="KUE317" s="58"/>
      <c r="KUF317" s="58"/>
      <c r="KUG317" s="58"/>
      <c r="KUH317" s="58"/>
      <c r="KUI317" s="58"/>
      <c r="KUJ317" s="58"/>
      <c r="KUK317" s="58"/>
      <c r="KUL317" s="58"/>
      <c r="KUM317" s="58"/>
      <c r="KUN317" s="58"/>
      <c r="KUO317" s="58"/>
      <c r="KUP317" s="58"/>
      <c r="KUQ317" s="58"/>
      <c r="KUR317" s="58"/>
      <c r="KUS317" s="58"/>
      <c r="KUT317" s="58"/>
      <c r="KUU317" s="58"/>
      <c r="KUV317" s="58"/>
      <c r="KUW317" s="58"/>
      <c r="KUX317" s="58"/>
      <c r="KUY317" s="58"/>
      <c r="KUZ317" s="58"/>
      <c r="KVA317" s="58"/>
      <c r="KVB317" s="58"/>
      <c r="KVC317" s="58"/>
      <c r="KVD317" s="58"/>
      <c r="KVE317" s="58"/>
      <c r="KVF317" s="58"/>
      <c r="KVG317" s="58"/>
      <c r="KVH317" s="58"/>
      <c r="KVI317" s="58"/>
      <c r="KVJ317" s="58"/>
      <c r="KVK317" s="58"/>
      <c r="KVL317" s="58"/>
      <c r="KVM317" s="58"/>
      <c r="KVN317" s="58"/>
      <c r="KVO317" s="58"/>
      <c r="KVP317" s="58"/>
      <c r="KVQ317" s="58"/>
      <c r="KVR317" s="58"/>
      <c r="KVS317" s="58"/>
      <c r="KVT317" s="58"/>
      <c r="KVU317" s="58"/>
      <c r="KVV317" s="58"/>
      <c r="KVW317" s="58"/>
      <c r="KVX317" s="58"/>
      <c r="KVY317" s="58"/>
      <c r="KVZ317" s="58"/>
      <c r="KWA317" s="58"/>
      <c r="KWB317" s="58"/>
      <c r="KWC317" s="58"/>
      <c r="KWD317" s="58"/>
      <c r="KWE317" s="58"/>
      <c r="KWF317" s="58"/>
      <c r="KWG317" s="58"/>
      <c r="KWH317" s="58"/>
      <c r="KWI317" s="58"/>
      <c r="KWJ317" s="58"/>
      <c r="KWK317" s="58"/>
      <c r="KWL317" s="58"/>
      <c r="KWM317" s="58"/>
      <c r="KWN317" s="58"/>
      <c r="KWO317" s="58"/>
      <c r="KWP317" s="58"/>
      <c r="KWQ317" s="58"/>
      <c r="KWR317" s="58"/>
      <c r="KWS317" s="58"/>
      <c r="KWT317" s="58"/>
      <c r="KWU317" s="58"/>
      <c r="KWV317" s="58"/>
      <c r="KWW317" s="58"/>
      <c r="KWX317" s="58"/>
      <c r="KWY317" s="58"/>
      <c r="KWZ317" s="58"/>
      <c r="KXA317" s="58"/>
      <c r="KXB317" s="58"/>
      <c r="KXC317" s="58"/>
      <c r="KXD317" s="58"/>
      <c r="KXE317" s="58"/>
      <c r="KXF317" s="58"/>
      <c r="KXG317" s="58"/>
      <c r="KXH317" s="58"/>
      <c r="KXI317" s="58"/>
      <c r="KXJ317" s="58"/>
      <c r="KXK317" s="58"/>
      <c r="KXL317" s="58"/>
      <c r="KXM317" s="58"/>
      <c r="KXN317" s="58"/>
      <c r="KXO317" s="58"/>
      <c r="KXP317" s="58"/>
      <c r="KXQ317" s="58"/>
      <c r="KXR317" s="58"/>
      <c r="KXS317" s="58"/>
      <c r="KXT317" s="58"/>
      <c r="KXU317" s="58"/>
      <c r="KXV317" s="58"/>
      <c r="KXW317" s="58"/>
      <c r="KXX317" s="58"/>
      <c r="KXY317" s="58"/>
      <c r="KXZ317" s="58"/>
      <c r="KYA317" s="58"/>
      <c r="KYB317" s="58"/>
      <c r="KYC317" s="58"/>
      <c r="KYD317" s="58"/>
      <c r="KYE317" s="58"/>
      <c r="KYF317" s="58"/>
      <c r="KYG317" s="58"/>
      <c r="KYH317" s="58"/>
      <c r="KYI317" s="58"/>
      <c r="KYJ317" s="58"/>
      <c r="KYK317" s="58"/>
      <c r="KYL317" s="58"/>
      <c r="KYM317" s="58"/>
      <c r="KYN317" s="58"/>
      <c r="KYO317" s="58"/>
      <c r="KYP317" s="58"/>
      <c r="KYQ317" s="58"/>
      <c r="KYR317" s="58"/>
      <c r="KYS317" s="58"/>
      <c r="KYT317" s="58"/>
      <c r="KYU317" s="58"/>
      <c r="KYV317" s="58"/>
      <c r="KYW317" s="58"/>
      <c r="KYX317" s="58"/>
      <c r="KYY317" s="58"/>
      <c r="KYZ317" s="58"/>
      <c r="KZA317" s="58"/>
      <c r="KZB317" s="58"/>
      <c r="KZC317" s="58"/>
      <c r="KZD317" s="58"/>
      <c r="KZE317" s="58"/>
      <c r="KZF317" s="58"/>
      <c r="KZG317" s="58"/>
      <c r="KZH317" s="58"/>
      <c r="KZI317" s="58"/>
      <c r="KZJ317" s="58"/>
      <c r="KZK317" s="58"/>
      <c r="KZL317" s="58"/>
      <c r="KZM317" s="58"/>
      <c r="KZN317" s="58"/>
      <c r="KZO317" s="58"/>
      <c r="KZP317" s="58"/>
      <c r="KZQ317" s="58"/>
      <c r="KZR317" s="58"/>
      <c r="KZS317" s="58"/>
      <c r="KZT317" s="58"/>
      <c r="KZU317" s="58"/>
      <c r="KZV317" s="58"/>
      <c r="KZW317" s="58"/>
      <c r="KZX317" s="58"/>
      <c r="KZY317" s="58"/>
      <c r="KZZ317" s="58"/>
      <c r="LAA317" s="58"/>
      <c r="LAB317" s="58"/>
      <c r="LAC317" s="58"/>
      <c r="LAD317" s="58"/>
      <c r="LAE317" s="58"/>
      <c r="LAF317" s="58"/>
      <c r="LAG317" s="58"/>
      <c r="LAH317" s="58"/>
      <c r="LAI317" s="58"/>
      <c r="LAJ317" s="58"/>
      <c r="LAK317" s="58"/>
      <c r="LAL317" s="58"/>
      <c r="LAM317" s="58"/>
      <c r="LAN317" s="58"/>
      <c r="LAO317" s="58"/>
      <c r="LAP317" s="58"/>
      <c r="LAQ317" s="58"/>
      <c r="LAR317" s="58"/>
      <c r="LAS317" s="58"/>
      <c r="LAT317" s="58"/>
      <c r="LAU317" s="58"/>
      <c r="LAV317" s="58"/>
      <c r="LAW317" s="58"/>
      <c r="LAX317" s="58"/>
      <c r="LAY317" s="58"/>
      <c r="LAZ317" s="58"/>
      <c r="LBA317" s="58"/>
      <c r="LBB317" s="58"/>
      <c r="LBC317" s="58"/>
      <c r="LBD317" s="58"/>
      <c r="LBE317" s="58"/>
      <c r="LBF317" s="58"/>
      <c r="LBG317" s="58"/>
      <c r="LBH317" s="58"/>
      <c r="LBI317" s="58"/>
      <c r="LBJ317" s="58"/>
      <c r="LBK317" s="58"/>
      <c r="LBL317" s="58"/>
      <c r="LBM317" s="58"/>
      <c r="LBN317" s="58"/>
      <c r="LBO317" s="58"/>
      <c r="LBP317" s="58"/>
      <c r="LBQ317" s="58"/>
      <c r="LBR317" s="58"/>
      <c r="LBS317" s="58"/>
      <c r="LBT317" s="58"/>
      <c r="LBU317" s="58"/>
      <c r="LBV317" s="58"/>
      <c r="LBW317" s="58"/>
      <c r="LBX317" s="58"/>
      <c r="LBY317" s="58"/>
      <c r="LBZ317" s="58"/>
      <c r="LCA317" s="58"/>
      <c r="LCB317" s="58"/>
      <c r="LCC317" s="58"/>
      <c r="LCD317" s="58"/>
      <c r="LCE317" s="58"/>
      <c r="LCF317" s="58"/>
      <c r="LCG317" s="58"/>
      <c r="LCH317" s="58"/>
      <c r="LCI317" s="58"/>
      <c r="LCJ317" s="58"/>
      <c r="LCK317" s="58"/>
      <c r="LCL317" s="58"/>
      <c r="LCM317" s="58"/>
      <c r="LCN317" s="58"/>
      <c r="LCO317" s="58"/>
      <c r="LCP317" s="58"/>
      <c r="LCQ317" s="58"/>
      <c r="LCR317" s="58"/>
      <c r="LCS317" s="58"/>
      <c r="LCT317" s="58"/>
      <c r="LCU317" s="58"/>
      <c r="LCV317" s="58"/>
      <c r="LCW317" s="58"/>
      <c r="LCX317" s="58"/>
      <c r="LCY317" s="58"/>
      <c r="LCZ317" s="58"/>
      <c r="LDA317" s="58"/>
      <c r="LDB317" s="58"/>
      <c r="LDC317" s="58"/>
      <c r="LDD317" s="58"/>
      <c r="LDE317" s="58"/>
      <c r="LDF317" s="58"/>
      <c r="LDG317" s="58"/>
      <c r="LDH317" s="58"/>
      <c r="LDI317" s="58"/>
      <c r="LDJ317" s="58"/>
      <c r="LDK317" s="58"/>
      <c r="LDL317" s="58"/>
      <c r="LDM317" s="58"/>
      <c r="LDN317" s="58"/>
      <c r="LDO317" s="58"/>
      <c r="LDP317" s="58"/>
      <c r="LDQ317" s="58"/>
      <c r="LDR317" s="58"/>
      <c r="LDS317" s="58"/>
      <c r="LDT317" s="58"/>
      <c r="LDU317" s="58"/>
      <c r="LDV317" s="58"/>
      <c r="LDW317" s="58"/>
      <c r="LDX317" s="58"/>
      <c r="LDY317" s="58"/>
      <c r="LDZ317" s="58"/>
      <c r="LEA317" s="58"/>
      <c r="LEB317" s="58"/>
      <c r="LEC317" s="58"/>
      <c r="LED317" s="58"/>
      <c r="LEE317" s="58"/>
      <c r="LEF317" s="58"/>
      <c r="LEG317" s="58"/>
      <c r="LEH317" s="58"/>
      <c r="LEI317" s="58"/>
      <c r="LEJ317" s="58"/>
      <c r="LEK317" s="58"/>
      <c r="LEL317" s="58"/>
      <c r="LEM317" s="58"/>
      <c r="LEN317" s="58"/>
      <c r="LEO317" s="58"/>
      <c r="LEP317" s="58"/>
      <c r="LEQ317" s="58"/>
      <c r="LER317" s="58"/>
      <c r="LES317" s="58"/>
      <c r="LET317" s="58"/>
      <c r="LEU317" s="58"/>
      <c r="LEV317" s="58"/>
      <c r="LEW317" s="58"/>
      <c r="LEX317" s="58"/>
      <c r="LEY317" s="58"/>
      <c r="LEZ317" s="58"/>
      <c r="LFA317" s="58"/>
      <c r="LFB317" s="58"/>
      <c r="LFC317" s="58"/>
      <c r="LFD317" s="58"/>
      <c r="LFE317" s="58"/>
      <c r="LFF317" s="58"/>
      <c r="LFG317" s="58"/>
      <c r="LFH317" s="58"/>
      <c r="LFI317" s="58"/>
      <c r="LFJ317" s="58"/>
      <c r="LFK317" s="58"/>
      <c r="LFL317" s="58"/>
      <c r="LFM317" s="58"/>
      <c r="LFN317" s="58"/>
      <c r="LFO317" s="58"/>
      <c r="LFP317" s="58"/>
      <c r="LFQ317" s="58"/>
      <c r="LFR317" s="58"/>
      <c r="LFS317" s="58"/>
      <c r="LFT317" s="58"/>
      <c r="LFU317" s="58"/>
      <c r="LFV317" s="58"/>
      <c r="LFW317" s="58"/>
      <c r="LFX317" s="58"/>
      <c r="LFY317" s="58"/>
      <c r="LFZ317" s="58"/>
      <c r="LGA317" s="58"/>
      <c r="LGB317" s="58"/>
      <c r="LGC317" s="58"/>
      <c r="LGD317" s="58"/>
      <c r="LGE317" s="58"/>
      <c r="LGF317" s="58"/>
      <c r="LGG317" s="58"/>
      <c r="LGH317" s="58"/>
      <c r="LGI317" s="58"/>
      <c r="LGJ317" s="58"/>
      <c r="LGK317" s="58"/>
      <c r="LGL317" s="58"/>
      <c r="LGM317" s="58"/>
      <c r="LGN317" s="58"/>
      <c r="LGO317" s="58"/>
      <c r="LGP317" s="58"/>
      <c r="LGQ317" s="58"/>
      <c r="LGR317" s="58"/>
      <c r="LGS317" s="58"/>
      <c r="LGT317" s="58"/>
      <c r="LGU317" s="58"/>
      <c r="LGV317" s="58"/>
      <c r="LGW317" s="58"/>
      <c r="LGX317" s="58"/>
      <c r="LGY317" s="58"/>
      <c r="LGZ317" s="58"/>
      <c r="LHA317" s="58"/>
      <c r="LHB317" s="58"/>
      <c r="LHC317" s="58"/>
      <c r="LHD317" s="58"/>
      <c r="LHE317" s="58"/>
      <c r="LHF317" s="58"/>
      <c r="LHG317" s="58"/>
      <c r="LHH317" s="58"/>
      <c r="LHI317" s="58"/>
      <c r="LHJ317" s="58"/>
      <c r="LHK317" s="58"/>
      <c r="LHL317" s="58"/>
      <c r="LHM317" s="58"/>
      <c r="LHN317" s="58"/>
      <c r="LHO317" s="58"/>
      <c r="LHP317" s="58"/>
      <c r="LHQ317" s="58"/>
      <c r="LHR317" s="58"/>
      <c r="LHS317" s="58"/>
      <c r="LHT317" s="58"/>
      <c r="LHU317" s="58"/>
      <c r="LHV317" s="58"/>
      <c r="LHW317" s="58"/>
      <c r="LHX317" s="58"/>
      <c r="LHY317" s="58"/>
      <c r="LHZ317" s="58"/>
      <c r="LIA317" s="58"/>
      <c r="LIB317" s="58"/>
      <c r="LIC317" s="58"/>
      <c r="LID317" s="58"/>
      <c r="LIE317" s="58"/>
      <c r="LIF317" s="58"/>
      <c r="LIG317" s="58"/>
      <c r="LIH317" s="58"/>
      <c r="LII317" s="58"/>
      <c r="LIJ317" s="58"/>
      <c r="LIK317" s="58"/>
      <c r="LIL317" s="58"/>
      <c r="LIM317" s="58"/>
      <c r="LIN317" s="58"/>
      <c r="LIO317" s="58"/>
      <c r="LIP317" s="58"/>
      <c r="LIQ317" s="58"/>
      <c r="LIR317" s="58"/>
      <c r="LIS317" s="58"/>
      <c r="LIT317" s="58"/>
      <c r="LIU317" s="58"/>
      <c r="LIV317" s="58"/>
      <c r="LIW317" s="58"/>
      <c r="LIX317" s="58"/>
      <c r="LIY317" s="58"/>
      <c r="LIZ317" s="58"/>
      <c r="LJA317" s="58"/>
      <c r="LJB317" s="58"/>
      <c r="LJC317" s="58"/>
      <c r="LJD317" s="58"/>
      <c r="LJE317" s="58"/>
      <c r="LJF317" s="58"/>
      <c r="LJG317" s="58"/>
      <c r="LJH317" s="58"/>
      <c r="LJI317" s="58"/>
      <c r="LJJ317" s="58"/>
      <c r="LJK317" s="58"/>
      <c r="LJL317" s="58"/>
      <c r="LJM317" s="58"/>
      <c r="LJN317" s="58"/>
      <c r="LJO317" s="58"/>
      <c r="LJP317" s="58"/>
      <c r="LJQ317" s="58"/>
      <c r="LJR317" s="58"/>
      <c r="LJS317" s="58"/>
      <c r="LJT317" s="58"/>
      <c r="LJU317" s="58"/>
      <c r="LJV317" s="58"/>
      <c r="LJW317" s="58"/>
      <c r="LJX317" s="58"/>
      <c r="LJY317" s="58"/>
      <c r="LJZ317" s="58"/>
      <c r="LKA317" s="58"/>
      <c r="LKB317" s="58"/>
      <c r="LKC317" s="58"/>
      <c r="LKD317" s="58"/>
      <c r="LKE317" s="58"/>
      <c r="LKF317" s="58"/>
      <c r="LKG317" s="58"/>
      <c r="LKH317" s="58"/>
      <c r="LKI317" s="58"/>
      <c r="LKJ317" s="58"/>
      <c r="LKK317" s="58"/>
      <c r="LKL317" s="58"/>
      <c r="LKM317" s="58"/>
      <c r="LKN317" s="58"/>
      <c r="LKO317" s="58"/>
      <c r="LKP317" s="58"/>
      <c r="LKQ317" s="58"/>
      <c r="LKR317" s="58"/>
      <c r="LKS317" s="58"/>
      <c r="LKT317" s="58"/>
      <c r="LKU317" s="58"/>
      <c r="LKV317" s="58"/>
      <c r="LKW317" s="58"/>
      <c r="LKX317" s="58"/>
      <c r="LKY317" s="58"/>
      <c r="LKZ317" s="58"/>
      <c r="LLA317" s="58"/>
      <c r="LLB317" s="58"/>
      <c r="LLC317" s="58"/>
      <c r="LLD317" s="58"/>
      <c r="LLE317" s="58"/>
      <c r="LLF317" s="58"/>
      <c r="LLG317" s="58"/>
      <c r="LLH317" s="58"/>
      <c r="LLI317" s="58"/>
      <c r="LLJ317" s="58"/>
      <c r="LLK317" s="58"/>
      <c r="LLL317" s="58"/>
      <c r="LLM317" s="58"/>
      <c r="LLN317" s="58"/>
      <c r="LLO317" s="58"/>
      <c r="LLP317" s="58"/>
      <c r="LLQ317" s="58"/>
      <c r="LLR317" s="58"/>
      <c r="LLS317" s="58"/>
      <c r="LLT317" s="58"/>
      <c r="LLU317" s="58"/>
      <c r="LLV317" s="58"/>
      <c r="LLW317" s="58"/>
      <c r="LLX317" s="58"/>
      <c r="LLY317" s="58"/>
      <c r="LLZ317" s="58"/>
      <c r="LMA317" s="58"/>
      <c r="LMB317" s="58"/>
      <c r="LMC317" s="58"/>
      <c r="LMD317" s="58"/>
      <c r="LME317" s="58"/>
      <c r="LMF317" s="58"/>
      <c r="LMG317" s="58"/>
      <c r="LMH317" s="58"/>
      <c r="LMI317" s="58"/>
      <c r="LMJ317" s="58"/>
      <c r="LMK317" s="58"/>
      <c r="LML317" s="58"/>
      <c r="LMM317" s="58"/>
      <c r="LMN317" s="58"/>
      <c r="LMO317" s="58"/>
      <c r="LMP317" s="58"/>
      <c r="LMQ317" s="58"/>
      <c r="LMR317" s="58"/>
      <c r="LMS317" s="58"/>
      <c r="LMT317" s="58"/>
      <c r="LMU317" s="58"/>
      <c r="LMV317" s="58"/>
      <c r="LMW317" s="58"/>
      <c r="LMX317" s="58"/>
      <c r="LMY317" s="58"/>
      <c r="LMZ317" s="58"/>
      <c r="LNA317" s="58"/>
      <c r="LNB317" s="58"/>
      <c r="LNC317" s="58"/>
      <c r="LND317" s="58"/>
      <c r="LNE317" s="58"/>
      <c r="LNF317" s="58"/>
      <c r="LNG317" s="58"/>
      <c r="LNH317" s="58"/>
      <c r="LNI317" s="58"/>
      <c r="LNJ317" s="58"/>
      <c r="LNK317" s="58"/>
      <c r="LNL317" s="58"/>
      <c r="LNM317" s="58"/>
      <c r="LNN317" s="58"/>
      <c r="LNO317" s="58"/>
      <c r="LNP317" s="58"/>
      <c r="LNQ317" s="58"/>
      <c r="LNR317" s="58"/>
      <c r="LNS317" s="58"/>
      <c r="LNT317" s="58"/>
      <c r="LNU317" s="58"/>
      <c r="LNV317" s="58"/>
      <c r="LNW317" s="58"/>
      <c r="LNX317" s="58"/>
      <c r="LNY317" s="58"/>
      <c r="LNZ317" s="58"/>
      <c r="LOA317" s="58"/>
      <c r="LOB317" s="58"/>
      <c r="LOC317" s="58"/>
      <c r="LOD317" s="58"/>
      <c r="LOE317" s="58"/>
      <c r="LOF317" s="58"/>
      <c r="LOG317" s="58"/>
      <c r="LOH317" s="58"/>
      <c r="LOI317" s="58"/>
      <c r="LOJ317" s="58"/>
      <c r="LOK317" s="58"/>
      <c r="LOL317" s="58"/>
      <c r="LOM317" s="58"/>
      <c r="LON317" s="58"/>
      <c r="LOO317" s="58"/>
      <c r="LOP317" s="58"/>
      <c r="LOQ317" s="58"/>
      <c r="LOR317" s="58"/>
      <c r="LOS317" s="58"/>
      <c r="LOT317" s="58"/>
      <c r="LOU317" s="58"/>
      <c r="LOV317" s="58"/>
      <c r="LOW317" s="58"/>
      <c r="LOX317" s="58"/>
      <c r="LOY317" s="58"/>
      <c r="LOZ317" s="58"/>
      <c r="LPA317" s="58"/>
      <c r="LPB317" s="58"/>
      <c r="LPC317" s="58"/>
      <c r="LPD317" s="58"/>
      <c r="LPE317" s="58"/>
      <c r="LPF317" s="58"/>
      <c r="LPG317" s="58"/>
      <c r="LPH317" s="58"/>
      <c r="LPI317" s="58"/>
      <c r="LPJ317" s="58"/>
      <c r="LPK317" s="58"/>
      <c r="LPL317" s="58"/>
      <c r="LPM317" s="58"/>
      <c r="LPN317" s="58"/>
      <c r="LPO317" s="58"/>
      <c r="LPP317" s="58"/>
      <c r="LPQ317" s="58"/>
      <c r="LPR317" s="58"/>
      <c r="LPS317" s="58"/>
      <c r="LPT317" s="58"/>
      <c r="LPU317" s="58"/>
      <c r="LPV317" s="58"/>
      <c r="LPW317" s="58"/>
      <c r="LPX317" s="58"/>
      <c r="LPY317" s="58"/>
      <c r="LPZ317" s="58"/>
      <c r="LQA317" s="58"/>
      <c r="LQB317" s="58"/>
      <c r="LQC317" s="58"/>
      <c r="LQD317" s="58"/>
      <c r="LQE317" s="58"/>
      <c r="LQF317" s="58"/>
      <c r="LQG317" s="58"/>
      <c r="LQH317" s="58"/>
      <c r="LQI317" s="58"/>
      <c r="LQJ317" s="58"/>
      <c r="LQK317" s="58"/>
      <c r="LQL317" s="58"/>
      <c r="LQM317" s="58"/>
      <c r="LQN317" s="58"/>
      <c r="LQO317" s="58"/>
      <c r="LQP317" s="58"/>
      <c r="LQQ317" s="58"/>
      <c r="LQR317" s="58"/>
      <c r="LQS317" s="58"/>
      <c r="LQT317" s="58"/>
      <c r="LQU317" s="58"/>
      <c r="LQV317" s="58"/>
      <c r="LQW317" s="58"/>
      <c r="LQX317" s="58"/>
      <c r="LQY317" s="58"/>
      <c r="LQZ317" s="58"/>
      <c r="LRA317" s="58"/>
      <c r="LRB317" s="58"/>
      <c r="LRC317" s="58"/>
      <c r="LRD317" s="58"/>
      <c r="LRE317" s="58"/>
      <c r="LRF317" s="58"/>
      <c r="LRG317" s="58"/>
      <c r="LRH317" s="58"/>
      <c r="LRI317" s="58"/>
      <c r="LRJ317" s="58"/>
      <c r="LRK317" s="58"/>
      <c r="LRL317" s="58"/>
      <c r="LRM317" s="58"/>
      <c r="LRN317" s="58"/>
      <c r="LRO317" s="58"/>
      <c r="LRP317" s="58"/>
      <c r="LRQ317" s="58"/>
      <c r="LRR317" s="58"/>
      <c r="LRS317" s="58"/>
      <c r="LRT317" s="58"/>
      <c r="LRU317" s="58"/>
      <c r="LRV317" s="58"/>
      <c r="LRW317" s="58"/>
      <c r="LRX317" s="58"/>
      <c r="LRY317" s="58"/>
      <c r="LRZ317" s="58"/>
      <c r="LSA317" s="58"/>
      <c r="LSB317" s="58"/>
      <c r="LSC317" s="58"/>
      <c r="LSD317" s="58"/>
      <c r="LSE317" s="58"/>
      <c r="LSF317" s="58"/>
      <c r="LSG317" s="58"/>
      <c r="LSH317" s="58"/>
      <c r="LSI317" s="58"/>
      <c r="LSJ317" s="58"/>
      <c r="LSK317" s="58"/>
      <c r="LSL317" s="58"/>
      <c r="LSM317" s="58"/>
      <c r="LSN317" s="58"/>
      <c r="LSO317" s="58"/>
      <c r="LSP317" s="58"/>
      <c r="LSQ317" s="58"/>
      <c r="LSR317" s="58"/>
      <c r="LSS317" s="58"/>
      <c r="LST317" s="58"/>
      <c r="LSU317" s="58"/>
      <c r="LSV317" s="58"/>
      <c r="LSW317" s="58"/>
      <c r="LSX317" s="58"/>
      <c r="LSY317" s="58"/>
      <c r="LSZ317" s="58"/>
      <c r="LTA317" s="58"/>
      <c r="LTB317" s="58"/>
      <c r="LTC317" s="58"/>
      <c r="LTD317" s="58"/>
      <c r="LTE317" s="58"/>
      <c r="LTF317" s="58"/>
      <c r="LTG317" s="58"/>
      <c r="LTH317" s="58"/>
      <c r="LTI317" s="58"/>
      <c r="LTJ317" s="58"/>
      <c r="LTK317" s="58"/>
      <c r="LTL317" s="58"/>
      <c r="LTM317" s="58"/>
      <c r="LTN317" s="58"/>
      <c r="LTO317" s="58"/>
      <c r="LTP317" s="58"/>
      <c r="LTQ317" s="58"/>
      <c r="LTR317" s="58"/>
      <c r="LTS317" s="58"/>
      <c r="LTT317" s="58"/>
      <c r="LTU317" s="58"/>
      <c r="LTV317" s="58"/>
      <c r="LTW317" s="58"/>
      <c r="LTX317" s="58"/>
      <c r="LTY317" s="58"/>
      <c r="LTZ317" s="58"/>
      <c r="LUA317" s="58"/>
      <c r="LUB317" s="58"/>
      <c r="LUC317" s="58"/>
      <c r="LUD317" s="58"/>
      <c r="LUE317" s="58"/>
      <c r="LUF317" s="58"/>
      <c r="LUG317" s="58"/>
      <c r="LUH317" s="58"/>
      <c r="LUI317" s="58"/>
      <c r="LUJ317" s="58"/>
      <c r="LUK317" s="58"/>
      <c r="LUL317" s="58"/>
      <c r="LUM317" s="58"/>
      <c r="LUN317" s="58"/>
      <c r="LUO317" s="58"/>
      <c r="LUP317" s="58"/>
      <c r="LUQ317" s="58"/>
      <c r="LUR317" s="58"/>
      <c r="LUS317" s="58"/>
      <c r="LUT317" s="58"/>
      <c r="LUU317" s="58"/>
      <c r="LUV317" s="58"/>
      <c r="LUW317" s="58"/>
      <c r="LUX317" s="58"/>
      <c r="LUY317" s="58"/>
      <c r="LUZ317" s="58"/>
      <c r="LVA317" s="58"/>
      <c r="LVB317" s="58"/>
      <c r="LVC317" s="58"/>
      <c r="LVD317" s="58"/>
      <c r="LVE317" s="58"/>
      <c r="LVF317" s="58"/>
      <c r="LVG317" s="58"/>
      <c r="LVH317" s="58"/>
      <c r="LVI317" s="58"/>
      <c r="LVJ317" s="58"/>
      <c r="LVK317" s="58"/>
      <c r="LVL317" s="58"/>
      <c r="LVM317" s="58"/>
      <c r="LVN317" s="58"/>
      <c r="LVO317" s="58"/>
      <c r="LVP317" s="58"/>
      <c r="LVQ317" s="58"/>
      <c r="LVR317" s="58"/>
      <c r="LVS317" s="58"/>
      <c r="LVT317" s="58"/>
      <c r="LVU317" s="58"/>
      <c r="LVV317" s="58"/>
      <c r="LVW317" s="58"/>
      <c r="LVX317" s="58"/>
      <c r="LVY317" s="58"/>
      <c r="LVZ317" s="58"/>
      <c r="LWA317" s="58"/>
      <c r="LWB317" s="58"/>
      <c r="LWC317" s="58"/>
      <c r="LWD317" s="58"/>
      <c r="LWE317" s="58"/>
      <c r="LWF317" s="58"/>
      <c r="LWG317" s="58"/>
      <c r="LWH317" s="58"/>
      <c r="LWI317" s="58"/>
      <c r="LWJ317" s="58"/>
      <c r="LWK317" s="58"/>
      <c r="LWL317" s="58"/>
      <c r="LWM317" s="58"/>
      <c r="LWN317" s="58"/>
      <c r="LWO317" s="58"/>
      <c r="LWP317" s="58"/>
      <c r="LWQ317" s="58"/>
      <c r="LWR317" s="58"/>
      <c r="LWS317" s="58"/>
      <c r="LWT317" s="58"/>
      <c r="LWU317" s="58"/>
      <c r="LWV317" s="58"/>
      <c r="LWW317" s="58"/>
      <c r="LWX317" s="58"/>
      <c r="LWY317" s="58"/>
      <c r="LWZ317" s="58"/>
      <c r="LXA317" s="58"/>
      <c r="LXB317" s="58"/>
      <c r="LXC317" s="58"/>
      <c r="LXD317" s="58"/>
      <c r="LXE317" s="58"/>
      <c r="LXF317" s="58"/>
      <c r="LXG317" s="58"/>
      <c r="LXH317" s="58"/>
      <c r="LXI317" s="58"/>
      <c r="LXJ317" s="58"/>
      <c r="LXK317" s="58"/>
      <c r="LXL317" s="58"/>
      <c r="LXM317" s="58"/>
      <c r="LXN317" s="58"/>
      <c r="LXO317" s="58"/>
      <c r="LXP317" s="58"/>
      <c r="LXQ317" s="58"/>
      <c r="LXR317" s="58"/>
      <c r="LXS317" s="58"/>
      <c r="LXT317" s="58"/>
      <c r="LXU317" s="58"/>
      <c r="LXV317" s="58"/>
      <c r="LXW317" s="58"/>
      <c r="LXX317" s="58"/>
      <c r="LXY317" s="58"/>
      <c r="LXZ317" s="58"/>
      <c r="LYA317" s="58"/>
      <c r="LYB317" s="58"/>
      <c r="LYC317" s="58"/>
      <c r="LYD317" s="58"/>
      <c r="LYE317" s="58"/>
      <c r="LYF317" s="58"/>
      <c r="LYG317" s="58"/>
      <c r="LYH317" s="58"/>
      <c r="LYI317" s="58"/>
      <c r="LYJ317" s="58"/>
      <c r="LYK317" s="58"/>
      <c r="LYL317" s="58"/>
      <c r="LYM317" s="58"/>
      <c r="LYN317" s="58"/>
      <c r="LYO317" s="58"/>
      <c r="LYP317" s="58"/>
      <c r="LYQ317" s="58"/>
      <c r="LYR317" s="58"/>
      <c r="LYS317" s="58"/>
      <c r="LYT317" s="58"/>
      <c r="LYU317" s="58"/>
      <c r="LYV317" s="58"/>
      <c r="LYW317" s="58"/>
      <c r="LYX317" s="58"/>
      <c r="LYY317" s="58"/>
      <c r="LYZ317" s="58"/>
      <c r="LZA317" s="58"/>
      <c r="LZB317" s="58"/>
      <c r="LZC317" s="58"/>
      <c r="LZD317" s="58"/>
      <c r="LZE317" s="58"/>
      <c r="LZF317" s="58"/>
      <c r="LZG317" s="58"/>
      <c r="LZH317" s="58"/>
      <c r="LZI317" s="58"/>
      <c r="LZJ317" s="58"/>
      <c r="LZK317" s="58"/>
      <c r="LZL317" s="58"/>
      <c r="LZM317" s="58"/>
      <c r="LZN317" s="58"/>
      <c r="LZO317" s="58"/>
      <c r="LZP317" s="58"/>
      <c r="LZQ317" s="58"/>
      <c r="LZR317" s="58"/>
      <c r="LZS317" s="58"/>
      <c r="LZT317" s="58"/>
      <c r="LZU317" s="58"/>
      <c r="LZV317" s="58"/>
      <c r="LZW317" s="58"/>
      <c r="LZX317" s="58"/>
      <c r="LZY317" s="58"/>
      <c r="LZZ317" s="58"/>
      <c r="MAA317" s="58"/>
      <c r="MAB317" s="58"/>
      <c r="MAC317" s="58"/>
      <c r="MAD317" s="58"/>
      <c r="MAE317" s="58"/>
      <c r="MAF317" s="58"/>
      <c r="MAG317" s="58"/>
      <c r="MAH317" s="58"/>
      <c r="MAI317" s="58"/>
      <c r="MAJ317" s="58"/>
      <c r="MAK317" s="58"/>
      <c r="MAL317" s="58"/>
      <c r="MAM317" s="58"/>
      <c r="MAN317" s="58"/>
      <c r="MAO317" s="58"/>
      <c r="MAP317" s="58"/>
      <c r="MAQ317" s="58"/>
      <c r="MAR317" s="58"/>
      <c r="MAS317" s="58"/>
      <c r="MAT317" s="58"/>
      <c r="MAU317" s="58"/>
      <c r="MAV317" s="58"/>
      <c r="MAW317" s="58"/>
      <c r="MAX317" s="58"/>
      <c r="MAY317" s="58"/>
      <c r="MAZ317" s="58"/>
      <c r="MBA317" s="58"/>
      <c r="MBB317" s="58"/>
      <c r="MBC317" s="58"/>
      <c r="MBD317" s="58"/>
      <c r="MBE317" s="58"/>
      <c r="MBF317" s="58"/>
      <c r="MBG317" s="58"/>
      <c r="MBH317" s="58"/>
      <c r="MBI317" s="58"/>
      <c r="MBJ317" s="58"/>
      <c r="MBK317" s="58"/>
      <c r="MBL317" s="58"/>
      <c r="MBM317" s="58"/>
      <c r="MBN317" s="58"/>
      <c r="MBO317" s="58"/>
      <c r="MBP317" s="58"/>
      <c r="MBQ317" s="58"/>
      <c r="MBR317" s="58"/>
      <c r="MBS317" s="58"/>
      <c r="MBT317" s="58"/>
      <c r="MBU317" s="58"/>
      <c r="MBV317" s="58"/>
      <c r="MBW317" s="58"/>
      <c r="MBX317" s="58"/>
      <c r="MBY317" s="58"/>
      <c r="MBZ317" s="58"/>
      <c r="MCA317" s="58"/>
      <c r="MCB317" s="58"/>
      <c r="MCC317" s="58"/>
      <c r="MCD317" s="58"/>
      <c r="MCE317" s="58"/>
      <c r="MCF317" s="58"/>
      <c r="MCG317" s="58"/>
      <c r="MCH317" s="58"/>
      <c r="MCI317" s="58"/>
      <c r="MCJ317" s="58"/>
      <c r="MCK317" s="58"/>
      <c r="MCL317" s="58"/>
      <c r="MCM317" s="58"/>
      <c r="MCN317" s="58"/>
      <c r="MCO317" s="58"/>
      <c r="MCP317" s="58"/>
      <c r="MCQ317" s="58"/>
      <c r="MCR317" s="58"/>
      <c r="MCS317" s="58"/>
      <c r="MCT317" s="58"/>
      <c r="MCU317" s="58"/>
      <c r="MCV317" s="58"/>
      <c r="MCW317" s="58"/>
      <c r="MCX317" s="58"/>
      <c r="MCY317" s="58"/>
      <c r="MCZ317" s="58"/>
      <c r="MDA317" s="58"/>
      <c r="MDB317" s="58"/>
      <c r="MDC317" s="58"/>
      <c r="MDD317" s="58"/>
      <c r="MDE317" s="58"/>
      <c r="MDF317" s="58"/>
      <c r="MDG317" s="58"/>
      <c r="MDH317" s="58"/>
      <c r="MDI317" s="58"/>
      <c r="MDJ317" s="58"/>
      <c r="MDK317" s="58"/>
      <c r="MDL317" s="58"/>
      <c r="MDM317" s="58"/>
      <c r="MDN317" s="58"/>
      <c r="MDO317" s="58"/>
      <c r="MDP317" s="58"/>
      <c r="MDQ317" s="58"/>
      <c r="MDR317" s="58"/>
      <c r="MDS317" s="58"/>
      <c r="MDT317" s="58"/>
      <c r="MDU317" s="58"/>
      <c r="MDV317" s="58"/>
      <c r="MDW317" s="58"/>
      <c r="MDX317" s="58"/>
      <c r="MDY317" s="58"/>
      <c r="MDZ317" s="58"/>
      <c r="MEA317" s="58"/>
      <c r="MEB317" s="58"/>
      <c r="MEC317" s="58"/>
      <c r="MED317" s="58"/>
      <c r="MEE317" s="58"/>
      <c r="MEF317" s="58"/>
      <c r="MEG317" s="58"/>
      <c r="MEH317" s="58"/>
      <c r="MEI317" s="58"/>
      <c r="MEJ317" s="58"/>
      <c r="MEK317" s="58"/>
      <c r="MEL317" s="58"/>
      <c r="MEM317" s="58"/>
      <c r="MEN317" s="58"/>
      <c r="MEO317" s="58"/>
      <c r="MEP317" s="58"/>
      <c r="MEQ317" s="58"/>
      <c r="MER317" s="58"/>
      <c r="MES317" s="58"/>
      <c r="MET317" s="58"/>
      <c r="MEU317" s="58"/>
      <c r="MEV317" s="58"/>
      <c r="MEW317" s="58"/>
      <c r="MEX317" s="58"/>
      <c r="MEY317" s="58"/>
      <c r="MEZ317" s="58"/>
      <c r="MFA317" s="58"/>
      <c r="MFB317" s="58"/>
      <c r="MFC317" s="58"/>
      <c r="MFD317" s="58"/>
      <c r="MFE317" s="58"/>
      <c r="MFF317" s="58"/>
      <c r="MFG317" s="58"/>
      <c r="MFH317" s="58"/>
      <c r="MFI317" s="58"/>
      <c r="MFJ317" s="58"/>
      <c r="MFK317" s="58"/>
      <c r="MFL317" s="58"/>
      <c r="MFM317" s="58"/>
      <c r="MFN317" s="58"/>
      <c r="MFO317" s="58"/>
      <c r="MFP317" s="58"/>
      <c r="MFQ317" s="58"/>
      <c r="MFR317" s="58"/>
      <c r="MFS317" s="58"/>
      <c r="MFT317" s="58"/>
      <c r="MFU317" s="58"/>
      <c r="MFV317" s="58"/>
      <c r="MFW317" s="58"/>
      <c r="MFX317" s="58"/>
      <c r="MFY317" s="58"/>
      <c r="MFZ317" s="58"/>
      <c r="MGA317" s="58"/>
      <c r="MGB317" s="58"/>
      <c r="MGC317" s="58"/>
      <c r="MGD317" s="58"/>
      <c r="MGE317" s="58"/>
      <c r="MGF317" s="58"/>
      <c r="MGG317" s="58"/>
      <c r="MGH317" s="58"/>
      <c r="MGI317" s="58"/>
      <c r="MGJ317" s="58"/>
      <c r="MGK317" s="58"/>
      <c r="MGL317" s="58"/>
      <c r="MGM317" s="58"/>
      <c r="MGN317" s="58"/>
      <c r="MGO317" s="58"/>
      <c r="MGP317" s="58"/>
      <c r="MGQ317" s="58"/>
      <c r="MGR317" s="58"/>
      <c r="MGS317" s="58"/>
      <c r="MGT317" s="58"/>
      <c r="MGU317" s="58"/>
      <c r="MGV317" s="58"/>
      <c r="MGW317" s="58"/>
      <c r="MGX317" s="58"/>
      <c r="MGY317" s="58"/>
      <c r="MGZ317" s="58"/>
      <c r="MHA317" s="58"/>
      <c r="MHB317" s="58"/>
      <c r="MHC317" s="58"/>
      <c r="MHD317" s="58"/>
      <c r="MHE317" s="58"/>
      <c r="MHF317" s="58"/>
      <c r="MHG317" s="58"/>
      <c r="MHH317" s="58"/>
      <c r="MHI317" s="58"/>
      <c r="MHJ317" s="58"/>
      <c r="MHK317" s="58"/>
      <c r="MHL317" s="58"/>
      <c r="MHM317" s="58"/>
      <c r="MHN317" s="58"/>
      <c r="MHO317" s="58"/>
      <c r="MHP317" s="58"/>
      <c r="MHQ317" s="58"/>
      <c r="MHR317" s="58"/>
      <c r="MHS317" s="58"/>
      <c r="MHT317" s="58"/>
      <c r="MHU317" s="58"/>
      <c r="MHV317" s="58"/>
      <c r="MHW317" s="58"/>
      <c r="MHX317" s="58"/>
      <c r="MHY317" s="58"/>
      <c r="MHZ317" s="58"/>
      <c r="MIA317" s="58"/>
      <c r="MIB317" s="58"/>
      <c r="MIC317" s="58"/>
      <c r="MID317" s="58"/>
      <c r="MIE317" s="58"/>
      <c r="MIF317" s="58"/>
      <c r="MIG317" s="58"/>
      <c r="MIH317" s="58"/>
      <c r="MII317" s="58"/>
      <c r="MIJ317" s="58"/>
      <c r="MIK317" s="58"/>
      <c r="MIL317" s="58"/>
      <c r="MIM317" s="58"/>
      <c r="MIN317" s="58"/>
      <c r="MIO317" s="58"/>
      <c r="MIP317" s="58"/>
      <c r="MIQ317" s="58"/>
      <c r="MIR317" s="58"/>
      <c r="MIS317" s="58"/>
      <c r="MIT317" s="58"/>
      <c r="MIU317" s="58"/>
      <c r="MIV317" s="58"/>
      <c r="MIW317" s="58"/>
      <c r="MIX317" s="58"/>
      <c r="MIY317" s="58"/>
      <c r="MIZ317" s="58"/>
      <c r="MJA317" s="58"/>
      <c r="MJB317" s="58"/>
      <c r="MJC317" s="58"/>
      <c r="MJD317" s="58"/>
      <c r="MJE317" s="58"/>
      <c r="MJF317" s="58"/>
      <c r="MJG317" s="58"/>
      <c r="MJH317" s="58"/>
      <c r="MJI317" s="58"/>
      <c r="MJJ317" s="58"/>
      <c r="MJK317" s="58"/>
      <c r="MJL317" s="58"/>
      <c r="MJM317" s="58"/>
      <c r="MJN317" s="58"/>
      <c r="MJO317" s="58"/>
      <c r="MJP317" s="58"/>
      <c r="MJQ317" s="58"/>
      <c r="MJR317" s="58"/>
      <c r="MJS317" s="58"/>
      <c r="MJT317" s="58"/>
      <c r="MJU317" s="58"/>
      <c r="MJV317" s="58"/>
      <c r="MJW317" s="58"/>
      <c r="MJX317" s="58"/>
      <c r="MJY317" s="58"/>
      <c r="MJZ317" s="58"/>
      <c r="MKA317" s="58"/>
      <c r="MKB317" s="58"/>
      <c r="MKC317" s="58"/>
      <c r="MKD317" s="58"/>
      <c r="MKE317" s="58"/>
      <c r="MKF317" s="58"/>
      <c r="MKG317" s="58"/>
      <c r="MKH317" s="58"/>
      <c r="MKI317" s="58"/>
      <c r="MKJ317" s="58"/>
      <c r="MKK317" s="58"/>
      <c r="MKL317" s="58"/>
      <c r="MKM317" s="58"/>
      <c r="MKN317" s="58"/>
      <c r="MKO317" s="58"/>
      <c r="MKP317" s="58"/>
      <c r="MKQ317" s="58"/>
      <c r="MKR317" s="58"/>
      <c r="MKS317" s="58"/>
      <c r="MKT317" s="58"/>
      <c r="MKU317" s="58"/>
      <c r="MKV317" s="58"/>
      <c r="MKW317" s="58"/>
      <c r="MKX317" s="58"/>
      <c r="MKY317" s="58"/>
      <c r="MKZ317" s="58"/>
      <c r="MLA317" s="58"/>
      <c r="MLB317" s="58"/>
      <c r="MLC317" s="58"/>
      <c r="MLD317" s="58"/>
      <c r="MLE317" s="58"/>
      <c r="MLF317" s="58"/>
      <c r="MLG317" s="58"/>
      <c r="MLH317" s="58"/>
      <c r="MLI317" s="58"/>
      <c r="MLJ317" s="58"/>
      <c r="MLK317" s="58"/>
      <c r="MLL317" s="58"/>
      <c r="MLM317" s="58"/>
      <c r="MLN317" s="58"/>
      <c r="MLO317" s="58"/>
      <c r="MLP317" s="58"/>
      <c r="MLQ317" s="58"/>
      <c r="MLR317" s="58"/>
      <c r="MLS317" s="58"/>
      <c r="MLT317" s="58"/>
      <c r="MLU317" s="58"/>
      <c r="MLV317" s="58"/>
      <c r="MLW317" s="58"/>
      <c r="MLX317" s="58"/>
      <c r="MLY317" s="58"/>
      <c r="MLZ317" s="58"/>
      <c r="MMA317" s="58"/>
      <c r="MMB317" s="58"/>
      <c r="MMC317" s="58"/>
      <c r="MMD317" s="58"/>
      <c r="MME317" s="58"/>
      <c r="MMF317" s="58"/>
      <c r="MMG317" s="58"/>
      <c r="MMH317" s="58"/>
      <c r="MMI317" s="58"/>
      <c r="MMJ317" s="58"/>
      <c r="MMK317" s="58"/>
      <c r="MML317" s="58"/>
      <c r="MMM317" s="58"/>
      <c r="MMN317" s="58"/>
      <c r="MMO317" s="58"/>
      <c r="MMP317" s="58"/>
      <c r="MMQ317" s="58"/>
      <c r="MMR317" s="58"/>
      <c r="MMS317" s="58"/>
      <c r="MMT317" s="58"/>
      <c r="MMU317" s="58"/>
      <c r="MMV317" s="58"/>
      <c r="MMW317" s="58"/>
      <c r="MMX317" s="58"/>
      <c r="MMY317" s="58"/>
      <c r="MMZ317" s="58"/>
      <c r="MNA317" s="58"/>
      <c r="MNB317" s="58"/>
      <c r="MNC317" s="58"/>
      <c r="MND317" s="58"/>
      <c r="MNE317" s="58"/>
      <c r="MNF317" s="58"/>
      <c r="MNG317" s="58"/>
      <c r="MNH317" s="58"/>
      <c r="MNI317" s="58"/>
      <c r="MNJ317" s="58"/>
      <c r="MNK317" s="58"/>
      <c r="MNL317" s="58"/>
      <c r="MNM317" s="58"/>
      <c r="MNN317" s="58"/>
      <c r="MNO317" s="58"/>
      <c r="MNP317" s="58"/>
      <c r="MNQ317" s="58"/>
      <c r="MNR317" s="58"/>
      <c r="MNS317" s="58"/>
      <c r="MNT317" s="58"/>
      <c r="MNU317" s="58"/>
      <c r="MNV317" s="58"/>
      <c r="MNW317" s="58"/>
      <c r="MNX317" s="58"/>
      <c r="MNY317" s="58"/>
      <c r="MNZ317" s="58"/>
      <c r="MOA317" s="58"/>
      <c r="MOB317" s="58"/>
      <c r="MOC317" s="58"/>
      <c r="MOD317" s="58"/>
      <c r="MOE317" s="58"/>
      <c r="MOF317" s="58"/>
      <c r="MOG317" s="58"/>
      <c r="MOH317" s="58"/>
      <c r="MOI317" s="58"/>
      <c r="MOJ317" s="58"/>
      <c r="MOK317" s="58"/>
      <c r="MOL317" s="58"/>
      <c r="MOM317" s="58"/>
      <c r="MON317" s="58"/>
      <c r="MOO317" s="58"/>
      <c r="MOP317" s="58"/>
      <c r="MOQ317" s="58"/>
      <c r="MOR317" s="58"/>
      <c r="MOS317" s="58"/>
      <c r="MOT317" s="58"/>
      <c r="MOU317" s="58"/>
      <c r="MOV317" s="58"/>
      <c r="MOW317" s="58"/>
      <c r="MOX317" s="58"/>
      <c r="MOY317" s="58"/>
      <c r="MOZ317" s="58"/>
      <c r="MPA317" s="58"/>
      <c r="MPB317" s="58"/>
      <c r="MPC317" s="58"/>
      <c r="MPD317" s="58"/>
      <c r="MPE317" s="58"/>
      <c r="MPF317" s="58"/>
      <c r="MPG317" s="58"/>
      <c r="MPH317" s="58"/>
      <c r="MPI317" s="58"/>
      <c r="MPJ317" s="58"/>
      <c r="MPK317" s="58"/>
      <c r="MPL317" s="58"/>
      <c r="MPM317" s="58"/>
      <c r="MPN317" s="58"/>
      <c r="MPO317" s="58"/>
      <c r="MPP317" s="58"/>
      <c r="MPQ317" s="58"/>
      <c r="MPR317" s="58"/>
      <c r="MPS317" s="58"/>
      <c r="MPT317" s="58"/>
      <c r="MPU317" s="58"/>
      <c r="MPV317" s="58"/>
      <c r="MPW317" s="58"/>
      <c r="MPX317" s="58"/>
      <c r="MPY317" s="58"/>
      <c r="MPZ317" s="58"/>
      <c r="MQA317" s="58"/>
      <c r="MQB317" s="58"/>
      <c r="MQC317" s="58"/>
      <c r="MQD317" s="58"/>
      <c r="MQE317" s="58"/>
      <c r="MQF317" s="58"/>
      <c r="MQG317" s="58"/>
      <c r="MQH317" s="58"/>
      <c r="MQI317" s="58"/>
      <c r="MQJ317" s="58"/>
      <c r="MQK317" s="58"/>
      <c r="MQL317" s="58"/>
      <c r="MQM317" s="58"/>
      <c r="MQN317" s="58"/>
      <c r="MQO317" s="58"/>
      <c r="MQP317" s="58"/>
      <c r="MQQ317" s="58"/>
      <c r="MQR317" s="58"/>
      <c r="MQS317" s="58"/>
      <c r="MQT317" s="58"/>
      <c r="MQU317" s="58"/>
      <c r="MQV317" s="58"/>
      <c r="MQW317" s="58"/>
      <c r="MQX317" s="58"/>
      <c r="MQY317" s="58"/>
      <c r="MQZ317" s="58"/>
      <c r="MRA317" s="58"/>
      <c r="MRB317" s="58"/>
      <c r="MRC317" s="58"/>
      <c r="MRD317" s="58"/>
      <c r="MRE317" s="58"/>
      <c r="MRF317" s="58"/>
      <c r="MRG317" s="58"/>
      <c r="MRH317" s="58"/>
      <c r="MRI317" s="58"/>
      <c r="MRJ317" s="58"/>
      <c r="MRK317" s="58"/>
      <c r="MRL317" s="58"/>
      <c r="MRM317" s="58"/>
      <c r="MRN317" s="58"/>
      <c r="MRO317" s="58"/>
      <c r="MRP317" s="58"/>
      <c r="MRQ317" s="58"/>
      <c r="MRR317" s="58"/>
      <c r="MRS317" s="58"/>
      <c r="MRT317" s="58"/>
      <c r="MRU317" s="58"/>
      <c r="MRV317" s="58"/>
      <c r="MRW317" s="58"/>
      <c r="MRX317" s="58"/>
      <c r="MRY317" s="58"/>
      <c r="MRZ317" s="58"/>
      <c r="MSA317" s="58"/>
      <c r="MSB317" s="58"/>
      <c r="MSC317" s="58"/>
      <c r="MSD317" s="58"/>
      <c r="MSE317" s="58"/>
      <c r="MSF317" s="58"/>
      <c r="MSG317" s="58"/>
      <c r="MSH317" s="58"/>
      <c r="MSI317" s="58"/>
      <c r="MSJ317" s="58"/>
      <c r="MSK317" s="58"/>
      <c r="MSL317" s="58"/>
      <c r="MSM317" s="58"/>
      <c r="MSN317" s="58"/>
      <c r="MSO317" s="58"/>
      <c r="MSP317" s="58"/>
      <c r="MSQ317" s="58"/>
      <c r="MSR317" s="58"/>
      <c r="MSS317" s="58"/>
      <c r="MST317" s="58"/>
      <c r="MSU317" s="58"/>
      <c r="MSV317" s="58"/>
      <c r="MSW317" s="58"/>
      <c r="MSX317" s="58"/>
      <c r="MSY317" s="58"/>
      <c r="MSZ317" s="58"/>
      <c r="MTA317" s="58"/>
      <c r="MTB317" s="58"/>
      <c r="MTC317" s="58"/>
      <c r="MTD317" s="58"/>
      <c r="MTE317" s="58"/>
      <c r="MTF317" s="58"/>
      <c r="MTG317" s="58"/>
      <c r="MTH317" s="58"/>
      <c r="MTI317" s="58"/>
      <c r="MTJ317" s="58"/>
      <c r="MTK317" s="58"/>
      <c r="MTL317" s="58"/>
      <c r="MTM317" s="58"/>
      <c r="MTN317" s="58"/>
      <c r="MTO317" s="58"/>
      <c r="MTP317" s="58"/>
      <c r="MTQ317" s="58"/>
      <c r="MTR317" s="58"/>
      <c r="MTS317" s="58"/>
      <c r="MTT317" s="58"/>
      <c r="MTU317" s="58"/>
      <c r="MTV317" s="58"/>
      <c r="MTW317" s="58"/>
      <c r="MTX317" s="58"/>
      <c r="MTY317" s="58"/>
      <c r="MTZ317" s="58"/>
      <c r="MUA317" s="58"/>
      <c r="MUB317" s="58"/>
      <c r="MUC317" s="58"/>
      <c r="MUD317" s="58"/>
      <c r="MUE317" s="58"/>
      <c r="MUF317" s="58"/>
      <c r="MUG317" s="58"/>
      <c r="MUH317" s="58"/>
      <c r="MUI317" s="58"/>
      <c r="MUJ317" s="58"/>
      <c r="MUK317" s="58"/>
      <c r="MUL317" s="58"/>
      <c r="MUM317" s="58"/>
      <c r="MUN317" s="58"/>
      <c r="MUO317" s="58"/>
      <c r="MUP317" s="58"/>
      <c r="MUQ317" s="58"/>
      <c r="MUR317" s="58"/>
      <c r="MUS317" s="58"/>
      <c r="MUT317" s="58"/>
      <c r="MUU317" s="58"/>
      <c r="MUV317" s="58"/>
      <c r="MUW317" s="58"/>
      <c r="MUX317" s="58"/>
      <c r="MUY317" s="58"/>
      <c r="MUZ317" s="58"/>
      <c r="MVA317" s="58"/>
      <c r="MVB317" s="58"/>
      <c r="MVC317" s="58"/>
      <c r="MVD317" s="58"/>
      <c r="MVE317" s="58"/>
      <c r="MVF317" s="58"/>
      <c r="MVG317" s="58"/>
      <c r="MVH317" s="58"/>
      <c r="MVI317" s="58"/>
      <c r="MVJ317" s="58"/>
      <c r="MVK317" s="58"/>
      <c r="MVL317" s="58"/>
      <c r="MVM317" s="58"/>
      <c r="MVN317" s="58"/>
      <c r="MVO317" s="58"/>
      <c r="MVP317" s="58"/>
      <c r="MVQ317" s="58"/>
      <c r="MVR317" s="58"/>
      <c r="MVS317" s="58"/>
      <c r="MVT317" s="58"/>
      <c r="MVU317" s="58"/>
      <c r="MVV317" s="58"/>
      <c r="MVW317" s="58"/>
      <c r="MVX317" s="58"/>
      <c r="MVY317" s="58"/>
      <c r="MVZ317" s="58"/>
      <c r="MWA317" s="58"/>
      <c r="MWB317" s="58"/>
      <c r="MWC317" s="58"/>
      <c r="MWD317" s="58"/>
      <c r="MWE317" s="58"/>
      <c r="MWF317" s="58"/>
      <c r="MWG317" s="58"/>
      <c r="MWH317" s="58"/>
      <c r="MWI317" s="58"/>
      <c r="MWJ317" s="58"/>
      <c r="MWK317" s="58"/>
      <c r="MWL317" s="58"/>
      <c r="MWM317" s="58"/>
      <c r="MWN317" s="58"/>
      <c r="MWO317" s="58"/>
      <c r="MWP317" s="58"/>
      <c r="MWQ317" s="58"/>
      <c r="MWR317" s="58"/>
      <c r="MWS317" s="58"/>
      <c r="MWT317" s="58"/>
      <c r="MWU317" s="58"/>
      <c r="MWV317" s="58"/>
      <c r="MWW317" s="58"/>
      <c r="MWX317" s="58"/>
      <c r="MWY317" s="58"/>
      <c r="MWZ317" s="58"/>
      <c r="MXA317" s="58"/>
      <c r="MXB317" s="58"/>
      <c r="MXC317" s="58"/>
      <c r="MXD317" s="58"/>
      <c r="MXE317" s="58"/>
      <c r="MXF317" s="58"/>
      <c r="MXG317" s="58"/>
      <c r="MXH317" s="58"/>
      <c r="MXI317" s="58"/>
      <c r="MXJ317" s="58"/>
      <c r="MXK317" s="58"/>
      <c r="MXL317" s="58"/>
      <c r="MXM317" s="58"/>
      <c r="MXN317" s="58"/>
      <c r="MXO317" s="58"/>
      <c r="MXP317" s="58"/>
      <c r="MXQ317" s="58"/>
      <c r="MXR317" s="58"/>
      <c r="MXS317" s="58"/>
      <c r="MXT317" s="58"/>
      <c r="MXU317" s="58"/>
      <c r="MXV317" s="58"/>
      <c r="MXW317" s="58"/>
      <c r="MXX317" s="58"/>
      <c r="MXY317" s="58"/>
      <c r="MXZ317" s="58"/>
      <c r="MYA317" s="58"/>
      <c r="MYB317" s="58"/>
      <c r="MYC317" s="58"/>
      <c r="MYD317" s="58"/>
      <c r="MYE317" s="58"/>
      <c r="MYF317" s="58"/>
      <c r="MYG317" s="58"/>
      <c r="MYH317" s="58"/>
      <c r="MYI317" s="58"/>
      <c r="MYJ317" s="58"/>
      <c r="MYK317" s="58"/>
      <c r="MYL317" s="58"/>
      <c r="MYM317" s="58"/>
      <c r="MYN317" s="58"/>
      <c r="MYO317" s="58"/>
      <c r="MYP317" s="58"/>
      <c r="MYQ317" s="58"/>
      <c r="MYR317" s="58"/>
      <c r="MYS317" s="58"/>
      <c r="MYT317" s="58"/>
      <c r="MYU317" s="58"/>
      <c r="MYV317" s="58"/>
      <c r="MYW317" s="58"/>
      <c r="MYX317" s="58"/>
      <c r="MYY317" s="58"/>
      <c r="MYZ317" s="58"/>
      <c r="MZA317" s="58"/>
      <c r="MZB317" s="58"/>
      <c r="MZC317" s="58"/>
      <c r="MZD317" s="58"/>
      <c r="MZE317" s="58"/>
      <c r="MZF317" s="58"/>
      <c r="MZG317" s="58"/>
      <c r="MZH317" s="58"/>
      <c r="MZI317" s="58"/>
      <c r="MZJ317" s="58"/>
      <c r="MZK317" s="58"/>
      <c r="MZL317" s="58"/>
      <c r="MZM317" s="58"/>
      <c r="MZN317" s="58"/>
      <c r="MZO317" s="58"/>
      <c r="MZP317" s="58"/>
      <c r="MZQ317" s="58"/>
      <c r="MZR317" s="58"/>
      <c r="MZS317" s="58"/>
      <c r="MZT317" s="58"/>
      <c r="MZU317" s="58"/>
      <c r="MZV317" s="58"/>
      <c r="MZW317" s="58"/>
      <c r="MZX317" s="58"/>
      <c r="MZY317" s="58"/>
      <c r="MZZ317" s="58"/>
      <c r="NAA317" s="58"/>
      <c r="NAB317" s="58"/>
      <c r="NAC317" s="58"/>
      <c r="NAD317" s="58"/>
      <c r="NAE317" s="58"/>
      <c r="NAF317" s="58"/>
      <c r="NAG317" s="58"/>
      <c r="NAH317" s="58"/>
      <c r="NAI317" s="58"/>
      <c r="NAJ317" s="58"/>
      <c r="NAK317" s="58"/>
      <c r="NAL317" s="58"/>
      <c r="NAM317" s="58"/>
      <c r="NAN317" s="58"/>
      <c r="NAO317" s="58"/>
      <c r="NAP317" s="58"/>
      <c r="NAQ317" s="58"/>
      <c r="NAR317" s="58"/>
      <c r="NAS317" s="58"/>
      <c r="NAT317" s="58"/>
      <c r="NAU317" s="58"/>
      <c r="NAV317" s="58"/>
      <c r="NAW317" s="58"/>
      <c r="NAX317" s="58"/>
      <c r="NAY317" s="58"/>
      <c r="NAZ317" s="58"/>
      <c r="NBA317" s="58"/>
      <c r="NBB317" s="58"/>
      <c r="NBC317" s="58"/>
      <c r="NBD317" s="58"/>
      <c r="NBE317" s="58"/>
      <c r="NBF317" s="58"/>
      <c r="NBG317" s="58"/>
      <c r="NBH317" s="58"/>
      <c r="NBI317" s="58"/>
      <c r="NBJ317" s="58"/>
      <c r="NBK317" s="58"/>
      <c r="NBL317" s="58"/>
      <c r="NBM317" s="58"/>
      <c r="NBN317" s="58"/>
      <c r="NBO317" s="58"/>
      <c r="NBP317" s="58"/>
      <c r="NBQ317" s="58"/>
      <c r="NBR317" s="58"/>
      <c r="NBS317" s="58"/>
      <c r="NBT317" s="58"/>
      <c r="NBU317" s="58"/>
      <c r="NBV317" s="58"/>
      <c r="NBW317" s="58"/>
      <c r="NBX317" s="58"/>
      <c r="NBY317" s="58"/>
      <c r="NBZ317" s="58"/>
      <c r="NCA317" s="58"/>
      <c r="NCB317" s="58"/>
      <c r="NCC317" s="58"/>
      <c r="NCD317" s="58"/>
      <c r="NCE317" s="58"/>
      <c r="NCF317" s="58"/>
      <c r="NCG317" s="58"/>
      <c r="NCH317" s="58"/>
      <c r="NCI317" s="58"/>
      <c r="NCJ317" s="58"/>
      <c r="NCK317" s="58"/>
      <c r="NCL317" s="58"/>
      <c r="NCM317" s="58"/>
      <c r="NCN317" s="58"/>
      <c r="NCO317" s="58"/>
      <c r="NCP317" s="58"/>
      <c r="NCQ317" s="58"/>
      <c r="NCR317" s="58"/>
      <c r="NCS317" s="58"/>
      <c r="NCT317" s="58"/>
      <c r="NCU317" s="58"/>
      <c r="NCV317" s="58"/>
      <c r="NCW317" s="58"/>
      <c r="NCX317" s="58"/>
      <c r="NCY317" s="58"/>
      <c r="NCZ317" s="58"/>
      <c r="NDA317" s="58"/>
      <c r="NDB317" s="58"/>
      <c r="NDC317" s="58"/>
      <c r="NDD317" s="58"/>
      <c r="NDE317" s="58"/>
      <c r="NDF317" s="58"/>
      <c r="NDG317" s="58"/>
      <c r="NDH317" s="58"/>
      <c r="NDI317" s="58"/>
      <c r="NDJ317" s="58"/>
      <c r="NDK317" s="58"/>
      <c r="NDL317" s="58"/>
      <c r="NDM317" s="58"/>
      <c r="NDN317" s="58"/>
      <c r="NDO317" s="58"/>
      <c r="NDP317" s="58"/>
      <c r="NDQ317" s="58"/>
      <c r="NDR317" s="58"/>
      <c r="NDS317" s="58"/>
      <c r="NDT317" s="58"/>
      <c r="NDU317" s="58"/>
      <c r="NDV317" s="58"/>
      <c r="NDW317" s="58"/>
      <c r="NDX317" s="58"/>
      <c r="NDY317" s="58"/>
      <c r="NDZ317" s="58"/>
      <c r="NEA317" s="58"/>
      <c r="NEB317" s="58"/>
      <c r="NEC317" s="58"/>
      <c r="NED317" s="58"/>
      <c r="NEE317" s="58"/>
      <c r="NEF317" s="58"/>
      <c r="NEG317" s="58"/>
      <c r="NEH317" s="58"/>
      <c r="NEI317" s="58"/>
      <c r="NEJ317" s="58"/>
      <c r="NEK317" s="58"/>
      <c r="NEL317" s="58"/>
      <c r="NEM317" s="58"/>
      <c r="NEN317" s="58"/>
      <c r="NEO317" s="58"/>
      <c r="NEP317" s="58"/>
      <c r="NEQ317" s="58"/>
      <c r="NER317" s="58"/>
      <c r="NES317" s="58"/>
      <c r="NET317" s="58"/>
      <c r="NEU317" s="58"/>
      <c r="NEV317" s="58"/>
      <c r="NEW317" s="58"/>
      <c r="NEX317" s="58"/>
      <c r="NEY317" s="58"/>
      <c r="NEZ317" s="58"/>
      <c r="NFA317" s="58"/>
      <c r="NFB317" s="58"/>
      <c r="NFC317" s="58"/>
      <c r="NFD317" s="58"/>
      <c r="NFE317" s="58"/>
      <c r="NFF317" s="58"/>
      <c r="NFG317" s="58"/>
      <c r="NFH317" s="58"/>
      <c r="NFI317" s="58"/>
      <c r="NFJ317" s="58"/>
      <c r="NFK317" s="58"/>
      <c r="NFL317" s="58"/>
      <c r="NFM317" s="58"/>
      <c r="NFN317" s="58"/>
      <c r="NFO317" s="58"/>
      <c r="NFP317" s="58"/>
      <c r="NFQ317" s="58"/>
      <c r="NFR317" s="58"/>
      <c r="NFS317" s="58"/>
      <c r="NFT317" s="58"/>
      <c r="NFU317" s="58"/>
      <c r="NFV317" s="58"/>
      <c r="NFW317" s="58"/>
      <c r="NFX317" s="58"/>
      <c r="NFY317" s="58"/>
      <c r="NFZ317" s="58"/>
      <c r="NGA317" s="58"/>
      <c r="NGB317" s="58"/>
      <c r="NGC317" s="58"/>
      <c r="NGD317" s="58"/>
      <c r="NGE317" s="58"/>
      <c r="NGF317" s="58"/>
      <c r="NGG317" s="58"/>
      <c r="NGH317" s="58"/>
      <c r="NGI317" s="58"/>
      <c r="NGJ317" s="58"/>
      <c r="NGK317" s="58"/>
      <c r="NGL317" s="58"/>
      <c r="NGM317" s="58"/>
      <c r="NGN317" s="58"/>
      <c r="NGO317" s="58"/>
      <c r="NGP317" s="58"/>
      <c r="NGQ317" s="58"/>
      <c r="NGR317" s="58"/>
      <c r="NGS317" s="58"/>
      <c r="NGT317" s="58"/>
      <c r="NGU317" s="58"/>
      <c r="NGV317" s="58"/>
      <c r="NGW317" s="58"/>
      <c r="NGX317" s="58"/>
      <c r="NGY317" s="58"/>
      <c r="NGZ317" s="58"/>
      <c r="NHA317" s="58"/>
      <c r="NHB317" s="58"/>
      <c r="NHC317" s="58"/>
      <c r="NHD317" s="58"/>
      <c r="NHE317" s="58"/>
      <c r="NHF317" s="58"/>
      <c r="NHG317" s="58"/>
      <c r="NHH317" s="58"/>
      <c r="NHI317" s="58"/>
      <c r="NHJ317" s="58"/>
      <c r="NHK317" s="58"/>
      <c r="NHL317" s="58"/>
      <c r="NHM317" s="58"/>
      <c r="NHN317" s="58"/>
      <c r="NHO317" s="58"/>
      <c r="NHP317" s="58"/>
      <c r="NHQ317" s="58"/>
      <c r="NHR317" s="58"/>
      <c r="NHS317" s="58"/>
      <c r="NHT317" s="58"/>
      <c r="NHU317" s="58"/>
      <c r="NHV317" s="58"/>
      <c r="NHW317" s="58"/>
      <c r="NHX317" s="58"/>
      <c r="NHY317" s="58"/>
      <c r="NHZ317" s="58"/>
      <c r="NIA317" s="58"/>
      <c r="NIB317" s="58"/>
      <c r="NIC317" s="58"/>
      <c r="NID317" s="58"/>
      <c r="NIE317" s="58"/>
      <c r="NIF317" s="58"/>
      <c r="NIG317" s="58"/>
      <c r="NIH317" s="58"/>
      <c r="NII317" s="58"/>
      <c r="NIJ317" s="58"/>
      <c r="NIK317" s="58"/>
      <c r="NIL317" s="58"/>
      <c r="NIM317" s="58"/>
      <c r="NIN317" s="58"/>
      <c r="NIO317" s="58"/>
      <c r="NIP317" s="58"/>
      <c r="NIQ317" s="58"/>
      <c r="NIR317" s="58"/>
      <c r="NIS317" s="58"/>
      <c r="NIT317" s="58"/>
      <c r="NIU317" s="58"/>
      <c r="NIV317" s="58"/>
      <c r="NIW317" s="58"/>
      <c r="NIX317" s="58"/>
      <c r="NIY317" s="58"/>
      <c r="NIZ317" s="58"/>
      <c r="NJA317" s="58"/>
      <c r="NJB317" s="58"/>
      <c r="NJC317" s="58"/>
      <c r="NJD317" s="58"/>
      <c r="NJE317" s="58"/>
      <c r="NJF317" s="58"/>
      <c r="NJG317" s="58"/>
      <c r="NJH317" s="58"/>
      <c r="NJI317" s="58"/>
      <c r="NJJ317" s="58"/>
      <c r="NJK317" s="58"/>
      <c r="NJL317" s="58"/>
      <c r="NJM317" s="58"/>
      <c r="NJN317" s="58"/>
      <c r="NJO317" s="58"/>
      <c r="NJP317" s="58"/>
      <c r="NJQ317" s="58"/>
      <c r="NJR317" s="58"/>
      <c r="NJS317" s="58"/>
      <c r="NJT317" s="58"/>
      <c r="NJU317" s="58"/>
      <c r="NJV317" s="58"/>
      <c r="NJW317" s="58"/>
      <c r="NJX317" s="58"/>
      <c r="NJY317" s="58"/>
      <c r="NJZ317" s="58"/>
      <c r="NKA317" s="58"/>
      <c r="NKB317" s="58"/>
      <c r="NKC317" s="58"/>
      <c r="NKD317" s="58"/>
      <c r="NKE317" s="58"/>
      <c r="NKF317" s="58"/>
      <c r="NKG317" s="58"/>
      <c r="NKH317" s="58"/>
      <c r="NKI317" s="58"/>
      <c r="NKJ317" s="58"/>
      <c r="NKK317" s="58"/>
      <c r="NKL317" s="58"/>
      <c r="NKM317" s="58"/>
      <c r="NKN317" s="58"/>
      <c r="NKO317" s="58"/>
      <c r="NKP317" s="58"/>
      <c r="NKQ317" s="58"/>
      <c r="NKR317" s="58"/>
      <c r="NKS317" s="58"/>
      <c r="NKT317" s="58"/>
      <c r="NKU317" s="58"/>
      <c r="NKV317" s="58"/>
      <c r="NKW317" s="58"/>
      <c r="NKX317" s="58"/>
      <c r="NKY317" s="58"/>
      <c r="NKZ317" s="58"/>
      <c r="NLA317" s="58"/>
      <c r="NLB317" s="58"/>
      <c r="NLC317" s="58"/>
      <c r="NLD317" s="58"/>
      <c r="NLE317" s="58"/>
      <c r="NLF317" s="58"/>
      <c r="NLG317" s="58"/>
      <c r="NLH317" s="58"/>
      <c r="NLI317" s="58"/>
      <c r="NLJ317" s="58"/>
      <c r="NLK317" s="58"/>
      <c r="NLL317" s="58"/>
      <c r="NLM317" s="58"/>
      <c r="NLN317" s="58"/>
      <c r="NLO317" s="58"/>
      <c r="NLP317" s="58"/>
      <c r="NLQ317" s="58"/>
      <c r="NLR317" s="58"/>
      <c r="NLS317" s="58"/>
      <c r="NLT317" s="58"/>
      <c r="NLU317" s="58"/>
      <c r="NLV317" s="58"/>
      <c r="NLW317" s="58"/>
      <c r="NLX317" s="58"/>
      <c r="NLY317" s="58"/>
      <c r="NLZ317" s="58"/>
      <c r="NMA317" s="58"/>
      <c r="NMB317" s="58"/>
      <c r="NMC317" s="58"/>
      <c r="NMD317" s="58"/>
      <c r="NME317" s="58"/>
      <c r="NMF317" s="58"/>
      <c r="NMG317" s="58"/>
      <c r="NMH317" s="58"/>
      <c r="NMI317" s="58"/>
      <c r="NMJ317" s="58"/>
      <c r="NMK317" s="58"/>
      <c r="NML317" s="58"/>
      <c r="NMM317" s="58"/>
      <c r="NMN317" s="58"/>
      <c r="NMO317" s="58"/>
      <c r="NMP317" s="58"/>
      <c r="NMQ317" s="58"/>
      <c r="NMR317" s="58"/>
      <c r="NMS317" s="58"/>
      <c r="NMT317" s="58"/>
      <c r="NMU317" s="58"/>
      <c r="NMV317" s="58"/>
      <c r="NMW317" s="58"/>
      <c r="NMX317" s="58"/>
      <c r="NMY317" s="58"/>
      <c r="NMZ317" s="58"/>
      <c r="NNA317" s="58"/>
      <c r="NNB317" s="58"/>
      <c r="NNC317" s="58"/>
      <c r="NND317" s="58"/>
      <c r="NNE317" s="58"/>
      <c r="NNF317" s="58"/>
      <c r="NNG317" s="58"/>
      <c r="NNH317" s="58"/>
      <c r="NNI317" s="58"/>
      <c r="NNJ317" s="58"/>
      <c r="NNK317" s="58"/>
      <c r="NNL317" s="58"/>
      <c r="NNM317" s="58"/>
      <c r="NNN317" s="58"/>
      <c r="NNO317" s="58"/>
      <c r="NNP317" s="58"/>
      <c r="NNQ317" s="58"/>
      <c r="NNR317" s="58"/>
      <c r="NNS317" s="58"/>
      <c r="NNT317" s="58"/>
      <c r="NNU317" s="58"/>
      <c r="NNV317" s="58"/>
      <c r="NNW317" s="58"/>
      <c r="NNX317" s="58"/>
      <c r="NNY317" s="58"/>
      <c r="NNZ317" s="58"/>
      <c r="NOA317" s="58"/>
      <c r="NOB317" s="58"/>
      <c r="NOC317" s="58"/>
      <c r="NOD317" s="58"/>
      <c r="NOE317" s="58"/>
      <c r="NOF317" s="58"/>
      <c r="NOG317" s="58"/>
      <c r="NOH317" s="58"/>
      <c r="NOI317" s="58"/>
      <c r="NOJ317" s="58"/>
      <c r="NOK317" s="58"/>
      <c r="NOL317" s="58"/>
      <c r="NOM317" s="58"/>
      <c r="NON317" s="58"/>
      <c r="NOO317" s="58"/>
      <c r="NOP317" s="58"/>
      <c r="NOQ317" s="58"/>
      <c r="NOR317" s="58"/>
      <c r="NOS317" s="58"/>
      <c r="NOT317" s="58"/>
      <c r="NOU317" s="58"/>
      <c r="NOV317" s="58"/>
      <c r="NOW317" s="58"/>
      <c r="NOX317" s="58"/>
      <c r="NOY317" s="58"/>
      <c r="NOZ317" s="58"/>
      <c r="NPA317" s="58"/>
      <c r="NPB317" s="58"/>
      <c r="NPC317" s="58"/>
      <c r="NPD317" s="58"/>
      <c r="NPE317" s="58"/>
      <c r="NPF317" s="58"/>
      <c r="NPG317" s="58"/>
      <c r="NPH317" s="58"/>
      <c r="NPI317" s="58"/>
      <c r="NPJ317" s="58"/>
      <c r="NPK317" s="58"/>
      <c r="NPL317" s="58"/>
      <c r="NPM317" s="58"/>
      <c r="NPN317" s="58"/>
      <c r="NPO317" s="58"/>
      <c r="NPP317" s="58"/>
      <c r="NPQ317" s="58"/>
      <c r="NPR317" s="58"/>
      <c r="NPS317" s="58"/>
      <c r="NPT317" s="58"/>
      <c r="NPU317" s="58"/>
      <c r="NPV317" s="58"/>
      <c r="NPW317" s="58"/>
      <c r="NPX317" s="58"/>
      <c r="NPY317" s="58"/>
      <c r="NPZ317" s="58"/>
      <c r="NQA317" s="58"/>
      <c r="NQB317" s="58"/>
      <c r="NQC317" s="58"/>
      <c r="NQD317" s="58"/>
      <c r="NQE317" s="58"/>
      <c r="NQF317" s="58"/>
      <c r="NQG317" s="58"/>
      <c r="NQH317" s="58"/>
      <c r="NQI317" s="58"/>
      <c r="NQJ317" s="58"/>
      <c r="NQK317" s="58"/>
      <c r="NQL317" s="58"/>
      <c r="NQM317" s="58"/>
      <c r="NQN317" s="58"/>
      <c r="NQO317" s="58"/>
      <c r="NQP317" s="58"/>
      <c r="NQQ317" s="58"/>
      <c r="NQR317" s="58"/>
      <c r="NQS317" s="58"/>
      <c r="NQT317" s="58"/>
      <c r="NQU317" s="58"/>
      <c r="NQV317" s="58"/>
      <c r="NQW317" s="58"/>
      <c r="NQX317" s="58"/>
      <c r="NQY317" s="58"/>
      <c r="NQZ317" s="58"/>
      <c r="NRA317" s="58"/>
      <c r="NRB317" s="58"/>
      <c r="NRC317" s="58"/>
      <c r="NRD317" s="58"/>
      <c r="NRE317" s="58"/>
      <c r="NRF317" s="58"/>
      <c r="NRG317" s="58"/>
      <c r="NRH317" s="58"/>
      <c r="NRI317" s="58"/>
      <c r="NRJ317" s="58"/>
      <c r="NRK317" s="58"/>
      <c r="NRL317" s="58"/>
      <c r="NRM317" s="58"/>
      <c r="NRN317" s="58"/>
      <c r="NRO317" s="58"/>
      <c r="NRP317" s="58"/>
      <c r="NRQ317" s="58"/>
      <c r="NRR317" s="58"/>
      <c r="NRS317" s="58"/>
      <c r="NRT317" s="58"/>
      <c r="NRU317" s="58"/>
      <c r="NRV317" s="58"/>
      <c r="NRW317" s="58"/>
      <c r="NRX317" s="58"/>
      <c r="NRY317" s="58"/>
      <c r="NRZ317" s="58"/>
      <c r="NSA317" s="58"/>
      <c r="NSB317" s="58"/>
      <c r="NSC317" s="58"/>
      <c r="NSD317" s="58"/>
      <c r="NSE317" s="58"/>
      <c r="NSF317" s="58"/>
      <c r="NSG317" s="58"/>
      <c r="NSH317" s="58"/>
      <c r="NSI317" s="58"/>
      <c r="NSJ317" s="58"/>
      <c r="NSK317" s="58"/>
      <c r="NSL317" s="58"/>
      <c r="NSM317" s="58"/>
      <c r="NSN317" s="58"/>
      <c r="NSO317" s="58"/>
      <c r="NSP317" s="58"/>
      <c r="NSQ317" s="58"/>
      <c r="NSR317" s="58"/>
      <c r="NSS317" s="58"/>
      <c r="NST317" s="58"/>
      <c r="NSU317" s="58"/>
      <c r="NSV317" s="58"/>
      <c r="NSW317" s="58"/>
      <c r="NSX317" s="58"/>
      <c r="NSY317" s="58"/>
      <c r="NSZ317" s="58"/>
      <c r="NTA317" s="58"/>
      <c r="NTB317" s="58"/>
      <c r="NTC317" s="58"/>
      <c r="NTD317" s="58"/>
      <c r="NTE317" s="58"/>
      <c r="NTF317" s="58"/>
      <c r="NTG317" s="58"/>
      <c r="NTH317" s="58"/>
      <c r="NTI317" s="58"/>
      <c r="NTJ317" s="58"/>
      <c r="NTK317" s="58"/>
      <c r="NTL317" s="58"/>
      <c r="NTM317" s="58"/>
      <c r="NTN317" s="58"/>
      <c r="NTO317" s="58"/>
      <c r="NTP317" s="58"/>
      <c r="NTQ317" s="58"/>
      <c r="NTR317" s="58"/>
      <c r="NTS317" s="58"/>
      <c r="NTT317" s="58"/>
      <c r="NTU317" s="58"/>
      <c r="NTV317" s="58"/>
      <c r="NTW317" s="58"/>
      <c r="NTX317" s="58"/>
      <c r="NTY317" s="58"/>
      <c r="NTZ317" s="58"/>
      <c r="NUA317" s="58"/>
      <c r="NUB317" s="58"/>
      <c r="NUC317" s="58"/>
      <c r="NUD317" s="58"/>
      <c r="NUE317" s="58"/>
      <c r="NUF317" s="58"/>
      <c r="NUG317" s="58"/>
      <c r="NUH317" s="58"/>
      <c r="NUI317" s="58"/>
      <c r="NUJ317" s="58"/>
      <c r="NUK317" s="58"/>
      <c r="NUL317" s="58"/>
      <c r="NUM317" s="58"/>
      <c r="NUN317" s="58"/>
      <c r="NUO317" s="58"/>
      <c r="NUP317" s="58"/>
      <c r="NUQ317" s="58"/>
      <c r="NUR317" s="58"/>
      <c r="NUS317" s="58"/>
      <c r="NUT317" s="58"/>
      <c r="NUU317" s="58"/>
      <c r="NUV317" s="58"/>
      <c r="NUW317" s="58"/>
      <c r="NUX317" s="58"/>
      <c r="NUY317" s="58"/>
      <c r="NUZ317" s="58"/>
      <c r="NVA317" s="58"/>
      <c r="NVB317" s="58"/>
      <c r="NVC317" s="58"/>
      <c r="NVD317" s="58"/>
      <c r="NVE317" s="58"/>
      <c r="NVF317" s="58"/>
      <c r="NVG317" s="58"/>
      <c r="NVH317" s="58"/>
      <c r="NVI317" s="58"/>
      <c r="NVJ317" s="58"/>
      <c r="NVK317" s="58"/>
      <c r="NVL317" s="58"/>
      <c r="NVM317" s="58"/>
      <c r="NVN317" s="58"/>
      <c r="NVO317" s="58"/>
      <c r="NVP317" s="58"/>
      <c r="NVQ317" s="58"/>
      <c r="NVR317" s="58"/>
      <c r="NVS317" s="58"/>
      <c r="NVT317" s="58"/>
      <c r="NVU317" s="58"/>
      <c r="NVV317" s="58"/>
      <c r="NVW317" s="58"/>
      <c r="NVX317" s="58"/>
      <c r="NVY317" s="58"/>
      <c r="NVZ317" s="58"/>
      <c r="NWA317" s="58"/>
      <c r="NWB317" s="58"/>
      <c r="NWC317" s="58"/>
      <c r="NWD317" s="58"/>
      <c r="NWE317" s="58"/>
      <c r="NWF317" s="58"/>
      <c r="NWG317" s="58"/>
      <c r="NWH317" s="58"/>
      <c r="NWI317" s="58"/>
      <c r="NWJ317" s="58"/>
      <c r="NWK317" s="58"/>
      <c r="NWL317" s="58"/>
      <c r="NWM317" s="58"/>
      <c r="NWN317" s="58"/>
      <c r="NWO317" s="58"/>
      <c r="NWP317" s="58"/>
      <c r="NWQ317" s="58"/>
      <c r="NWR317" s="58"/>
      <c r="NWS317" s="58"/>
      <c r="NWT317" s="58"/>
      <c r="NWU317" s="58"/>
      <c r="NWV317" s="58"/>
      <c r="NWW317" s="58"/>
      <c r="NWX317" s="58"/>
      <c r="NWY317" s="58"/>
      <c r="NWZ317" s="58"/>
      <c r="NXA317" s="58"/>
      <c r="NXB317" s="58"/>
      <c r="NXC317" s="58"/>
      <c r="NXD317" s="58"/>
      <c r="NXE317" s="58"/>
      <c r="NXF317" s="58"/>
      <c r="NXG317" s="58"/>
      <c r="NXH317" s="58"/>
      <c r="NXI317" s="58"/>
      <c r="NXJ317" s="58"/>
      <c r="NXK317" s="58"/>
      <c r="NXL317" s="58"/>
      <c r="NXM317" s="58"/>
      <c r="NXN317" s="58"/>
      <c r="NXO317" s="58"/>
      <c r="NXP317" s="58"/>
      <c r="NXQ317" s="58"/>
      <c r="NXR317" s="58"/>
      <c r="NXS317" s="58"/>
      <c r="NXT317" s="58"/>
      <c r="NXU317" s="58"/>
      <c r="NXV317" s="58"/>
      <c r="NXW317" s="58"/>
      <c r="NXX317" s="58"/>
      <c r="NXY317" s="58"/>
      <c r="NXZ317" s="58"/>
      <c r="NYA317" s="58"/>
      <c r="NYB317" s="58"/>
      <c r="NYC317" s="58"/>
      <c r="NYD317" s="58"/>
      <c r="NYE317" s="58"/>
      <c r="NYF317" s="58"/>
      <c r="NYG317" s="58"/>
      <c r="NYH317" s="58"/>
      <c r="NYI317" s="58"/>
      <c r="NYJ317" s="58"/>
      <c r="NYK317" s="58"/>
      <c r="NYL317" s="58"/>
      <c r="NYM317" s="58"/>
      <c r="NYN317" s="58"/>
      <c r="NYO317" s="58"/>
      <c r="NYP317" s="58"/>
      <c r="NYQ317" s="58"/>
      <c r="NYR317" s="58"/>
      <c r="NYS317" s="58"/>
      <c r="NYT317" s="58"/>
      <c r="NYU317" s="58"/>
      <c r="NYV317" s="58"/>
      <c r="NYW317" s="58"/>
      <c r="NYX317" s="58"/>
      <c r="NYY317" s="58"/>
      <c r="NYZ317" s="58"/>
      <c r="NZA317" s="58"/>
      <c r="NZB317" s="58"/>
      <c r="NZC317" s="58"/>
      <c r="NZD317" s="58"/>
      <c r="NZE317" s="58"/>
      <c r="NZF317" s="58"/>
      <c r="NZG317" s="58"/>
      <c r="NZH317" s="58"/>
      <c r="NZI317" s="58"/>
      <c r="NZJ317" s="58"/>
      <c r="NZK317" s="58"/>
      <c r="NZL317" s="58"/>
      <c r="NZM317" s="58"/>
      <c r="NZN317" s="58"/>
      <c r="NZO317" s="58"/>
      <c r="NZP317" s="58"/>
      <c r="NZQ317" s="58"/>
      <c r="NZR317" s="58"/>
      <c r="NZS317" s="58"/>
      <c r="NZT317" s="58"/>
      <c r="NZU317" s="58"/>
      <c r="NZV317" s="58"/>
      <c r="NZW317" s="58"/>
      <c r="NZX317" s="58"/>
      <c r="NZY317" s="58"/>
      <c r="NZZ317" s="58"/>
      <c r="OAA317" s="58"/>
      <c r="OAB317" s="58"/>
      <c r="OAC317" s="58"/>
      <c r="OAD317" s="58"/>
      <c r="OAE317" s="58"/>
      <c r="OAF317" s="58"/>
      <c r="OAG317" s="58"/>
      <c r="OAH317" s="58"/>
      <c r="OAI317" s="58"/>
      <c r="OAJ317" s="58"/>
      <c r="OAK317" s="58"/>
      <c r="OAL317" s="58"/>
      <c r="OAM317" s="58"/>
      <c r="OAN317" s="58"/>
      <c r="OAO317" s="58"/>
      <c r="OAP317" s="58"/>
      <c r="OAQ317" s="58"/>
      <c r="OAR317" s="58"/>
      <c r="OAS317" s="58"/>
      <c r="OAT317" s="58"/>
      <c r="OAU317" s="58"/>
      <c r="OAV317" s="58"/>
      <c r="OAW317" s="58"/>
      <c r="OAX317" s="58"/>
      <c r="OAY317" s="58"/>
      <c r="OAZ317" s="58"/>
      <c r="OBA317" s="58"/>
      <c r="OBB317" s="58"/>
      <c r="OBC317" s="58"/>
      <c r="OBD317" s="58"/>
      <c r="OBE317" s="58"/>
      <c r="OBF317" s="58"/>
      <c r="OBG317" s="58"/>
      <c r="OBH317" s="58"/>
      <c r="OBI317" s="58"/>
      <c r="OBJ317" s="58"/>
      <c r="OBK317" s="58"/>
      <c r="OBL317" s="58"/>
      <c r="OBM317" s="58"/>
      <c r="OBN317" s="58"/>
      <c r="OBO317" s="58"/>
      <c r="OBP317" s="58"/>
      <c r="OBQ317" s="58"/>
      <c r="OBR317" s="58"/>
      <c r="OBS317" s="58"/>
      <c r="OBT317" s="58"/>
      <c r="OBU317" s="58"/>
      <c r="OBV317" s="58"/>
      <c r="OBW317" s="58"/>
      <c r="OBX317" s="58"/>
      <c r="OBY317" s="58"/>
      <c r="OBZ317" s="58"/>
      <c r="OCA317" s="58"/>
      <c r="OCB317" s="58"/>
      <c r="OCC317" s="58"/>
      <c r="OCD317" s="58"/>
      <c r="OCE317" s="58"/>
      <c r="OCF317" s="58"/>
      <c r="OCG317" s="58"/>
      <c r="OCH317" s="58"/>
      <c r="OCI317" s="58"/>
      <c r="OCJ317" s="58"/>
      <c r="OCK317" s="58"/>
      <c r="OCL317" s="58"/>
      <c r="OCM317" s="58"/>
      <c r="OCN317" s="58"/>
      <c r="OCO317" s="58"/>
      <c r="OCP317" s="58"/>
      <c r="OCQ317" s="58"/>
      <c r="OCR317" s="58"/>
      <c r="OCS317" s="58"/>
      <c r="OCT317" s="58"/>
      <c r="OCU317" s="58"/>
      <c r="OCV317" s="58"/>
      <c r="OCW317" s="58"/>
      <c r="OCX317" s="58"/>
      <c r="OCY317" s="58"/>
      <c r="OCZ317" s="58"/>
      <c r="ODA317" s="58"/>
      <c r="ODB317" s="58"/>
      <c r="ODC317" s="58"/>
      <c r="ODD317" s="58"/>
      <c r="ODE317" s="58"/>
      <c r="ODF317" s="58"/>
      <c r="ODG317" s="58"/>
      <c r="ODH317" s="58"/>
      <c r="ODI317" s="58"/>
      <c r="ODJ317" s="58"/>
      <c r="ODK317" s="58"/>
      <c r="ODL317" s="58"/>
      <c r="ODM317" s="58"/>
      <c r="ODN317" s="58"/>
      <c r="ODO317" s="58"/>
      <c r="ODP317" s="58"/>
      <c r="ODQ317" s="58"/>
      <c r="ODR317" s="58"/>
      <c r="ODS317" s="58"/>
      <c r="ODT317" s="58"/>
      <c r="ODU317" s="58"/>
      <c r="ODV317" s="58"/>
      <c r="ODW317" s="58"/>
      <c r="ODX317" s="58"/>
      <c r="ODY317" s="58"/>
      <c r="ODZ317" s="58"/>
      <c r="OEA317" s="58"/>
      <c r="OEB317" s="58"/>
      <c r="OEC317" s="58"/>
      <c r="OED317" s="58"/>
      <c r="OEE317" s="58"/>
      <c r="OEF317" s="58"/>
      <c r="OEG317" s="58"/>
      <c r="OEH317" s="58"/>
      <c r="OEI317" s="58"/>
      <c r="OEJ317" s="58"/>
      <c r="OEK317" s="58"/>
      <c r="OEL317" s="58"/>
      <c r="OEM317" s="58"/>
      <c r="OEN317" s="58"/>
      <c r="OEO317" s="58"/>
      <c r="OEP317" s="58"/>
      <c r="OEQ317" s="58"/>
      <c r="OER317" s="58"/>
      <c r="OES317" s="58"/>
      <c r="OET317" s="58"/>
      <c r="OEU317" s="58"/>
      <c r="OEV317" s="58"/>
      <c r="OEW317" s="58"/>
      <c r="OEX317" s="58"/>
      <c r="OEY317" s="58"/>
      <c r="OEZ317" s="58"/>
      <c r="OFA317" s="58"/>
      <c r="OFB317" s="58"/>
      <c r="OFC317" s="58"/>
      <c r="OFD317" s="58"/>
      <c r="OFE317" s="58"/>
      <c r="OFF317" s="58"/>
      <c r="OFG317" s="58"/>
      <c r="OFH317" s="58"/>
      <c r="OFI317" s="58"/>
      <c r="OFJ317" s="58"/>
      <c r="OFK317" s="58"/>
      <c r="OFL317" s="58"/>
      <c r="OFM317" s="58"/>
      <c r="OFN317" s="58"/>
      <c r="OFO317" s="58"/>
      <c r="OFP317" s="58"/>
      <c r="OFQ317" s="58"/>
      <c r="OFR317" s="58"/>
      <c r="OFS317" s="58"/>
      <c r="OFT317" s="58"/>
      <c r="OFU317" s="58"/>
      <c r="OFV317" s="58"/>
      <c r="OFW317" s="58"/>
      <c r="OFX317" s="58"/>
      <c r="OFY317" s="58"/>
      <c r="OFZ317" s="58"/>
      <c r="OGA317" s="58"/>
      <c r="OGB317" s="58"/>
      <c r="OGC317" s="58"/>
      <c r="OGD317" s="58"/>
      <c r="OGE317" s="58"/>
      <c r="OGF317" s="58"/>
      <c r="OGG317" s="58"/>
      <c r="OGH317" s="58"/>
      <c r="OGI317" s="58"/>
      <c r="OGJ317" s="58"/>
      <c r="OGK317" s="58"/>
      <c r="OGL317" s="58"/>
      <c r="OGM317" s="58"/>
      <c r="OGN317" s="58"/>
      <c r="OGO317" s="58"/>
      <c r="OGP317" s="58"/>
      <c r="OGQ317" s="58"/>
      <c r="OGR317" s="58"/>
      <c r="OGS317" s="58"/>
      <c r="OGT317" s="58"/>
      <c r="OGU317" s="58"/>
      <c r="OGV317" s="58"/>
      <c r="OGW317" s="58"/>
      <c r="OGX317" s="58"/>
      <c r="OGY317" s="58"/>
      <c r="OGZ317" s="58"/>
      <c r="OHA317" s="58"/>
      <c r="OHB317" s="58"/>
      <c r="OHC317" s="58"/>
      <c r="OHD317" s="58"/>
      <c r="OHE317" s="58"/>
      <c r="OHF317" s="58"/>
      <c r="OHG317" s="58"/>
      <c r="OHH317" s="58"/>
      <c r="OHI317" s="58"/>
      <c r="OHJ317" s="58"/>
      <c r="OHK317" s="58"/>
      <c r="OHL317" s="58"/>
      <c r="OHM317" s="58"/>
      <c r="OHN317" s="58"/>
      <c r="OHO317" s="58"/>
      <c r="OHP317" s="58"/>
      <c r="OHQ317" s="58"/>
      <c r="OHR317" s="58"/>
      <c r="OHS317" s="58"/>
      <c r="OHT317" s="58"/>
      <c r="OHU317" s="58"/>
      <c r="OHV317" s="58"/>
      <c r="OHW317" s="58"/>
      <c r="OHX317" s="58"/>
      <c r="OHY317" s="58"/>
      <c r="OHZ317" s="58"/>
      <c r="OIA317" s="58"/>
      <c r="OIB317" s="58"/>
      <c r="OIC317" s="58"/>
      <c r="OID317" s="58"/>
      <c r="OIE317" s="58"/>
      <c r="OIF317" s="58"/>
      <c r="OIG317" s="58"/>
      <c r="OIH317" s="58"/>
      <c r="OII317" s="58"/>
      <c r="OIJ317" s="58"/>
      <c r="OIK317" s="58"/>
      <c r="OIL317" s="58"/>
      <c r="OIM317" s="58"/>
      <c r="OIN317" s="58"/>
      <c r="OIO317" s="58"/>
      <c r="OIP317" s="58"/>
      <c r="OIQ317" s="58"/>
      <c r="OIR317" s="58"/>
      <c r="OIS317" s="58"/>
      <c r="OIT317" s="58"/>
      <c r="OIU317" s="58"/>
      <c r="OIV317" s="58"/>
      <c r="OIW317" s="58"/>
      <c r="OIX317" s="58"/>
      <c r="OIY317" s="58"/>
      <c r="OIZ317" s="58"/>
      <c r="OJA317" s="58"/>
      <c r="OJB317" s="58"/>
      <c r="OJC317" s="58"/>
      <c r="OJD317" s="58"/>
      <c r="OJE317" s="58"/>
      <c r="OJF317" s="58"/>
      <c r="OJG317" s="58"/>
      <c r="OJH317" s="58"/>
      <c r="OJI317" s="58"/>
      <c r="OJJ317" s="58"/>
      <c r="OJK317" s="58"/>
      <c r="OJL317" s="58"/>
      <c r="OJM317" s="58"/>
      <c r="OJN317" s="58"/>
      <c r="OJO317" s="58"/>
      <c r="OJP317" s="58"/>
      <c r="OJQ317" s="58"/>
      <c r="OJR317" s="58"/>
      <c r="OJS317" s="58"/>
      <c r="OJT317" s="58"/>
      <c r="OJU317" s="58"/>
      <c r="OJV317" s="58"/>
      <c r="OJW317" s="58"/>
      <c r="OJX317" s="58"/>
      <c r="OJY317" s="58"/>
      <c r="OJZ317" s="58"/>
      <c r="OKA317" s="58"/>
      <c r="OKB317" s="58"/>
      <c r="OKC317" s="58"/>
      <c r="OKD317" s="58"/>
      <c r="OKE317" s="58"/>
      <c r="OKF317" s="58"/>
      <c r="OKG317" s="58"/>
      <c r="OKH317" s="58"/>
      <c r="OKI317" s="58"/>
      <c r="OKJ317" s="58"/>
      <c r="OKK317" s="58"/>
      <c r="OKL317" s="58"/>
      <c r="OKM317" s="58"/>
      <c r="OKN317" s="58"/>
      <c r="OKO317" s="58"/>
      <c r="OKP317" s="58"/>
      <c r="OKQ317" s="58"/>
      <c r="OKR317" s="58"/>
      <c r="OKS317" s="58"/>
      <c r="OKT317" s="58"/>
      <c r="OKU317" s="58"/>
      <c r="OKV317" s="58"/>
      <c r="OKW317" s="58"/>
      <c r="OKX317" s="58"/>
      <c r="OKY317" s="58"/>
      <c r="OKZ317" s="58"/>
      <c r="OLA317" s="58"/>
      <c r="OLB317" s="58"/>
      <c r="OLC317" s="58"/>
      <c r="OLD317" s="58"/>
      <c r="OLE317" s="58"/>
      <c r="OLF317" s="58"/>
      <c r="OLG317" s="58"/>
      <c r="OLH317" s="58"/>
      <c r="OLI317" s="58"/>
      <c r="OLJ317" s="58"/>
      <c r="OLK317" s="58"/>
      <c r="OLL317" s="58"/>
      <c r="OLM317" s="58"/>
      <c r="OLN317" s="58"/>
      <c r="OLO317" s="58"/>
      <c r="OLP317" s="58"/>
      <c r="OLQ317" s="58"/>
      <c r="OLR317" s="58"/>
      <c r="OLS317" s="58"/>
      <c r="OLT317" s="58"/>
      <c r="OLU317" s="58"/>
      <c r="OLV317" s="58"/>
      <c r="OLW317" s="58"/>
      <c r="OLX317" s="58"/>
      <c r="OLY317" s="58"/>
      <c r="OLZ317" s="58"/>
      <c r="OMA317" s="58"/>
      <c r="OMB317" s="58"/>
      <c r="OMC317" s="58"/>
      <c r="OMD317" s="58"/>
      <c r="OME317" s="58"/>
      <c r="OMF317" s="58"/>
      <c r="OMG317" s="58"/>
      <c r="OMH317" s="58"/>
      <c r="OMI317" s="58"/>
      <c r="OMJ317" s="58"/>
      <c r="OMK317" s="58"/>
      <c r="OML317" s="58"/>
      <c r="OMM317" s="58"/>
      <c r="OMN317" s="58"/>
      <c r="OMO317" s="58"/>
      <c r="OMP317" s="58"/>
      <c r="OMQ317" s="58"/>
      <c r="OMR317" s="58"/>
      <c r="OMS317" s="58"/>
      <c r="OMT317" s="58"/>
      <c r="OMU317" s="58"/>
      <c r="OMV317" s="58"/>
      <c r="OMW317" s="58"/>
      <c r="OMX317" s="58"/>
      <c r="OMY317" s="58"/>
      <c r="OMZ317" s="58"/>
      <c r="ONA317" s="58"/>
      <c r="ONB317" s="58"/>
      <c r="ONC317" s="58"/>
      <c r="OND317" s="58"/>
      <c r="ONE317" s="58"/>
      <c r="ONF317" s="58"/>
      <c r="ONG317" s="58"/>
      <c r="ONH317" s="58"/>
      <c r="ONI317" s="58"/>
      <c r="ONJ317" s="58"/>
      <c r="ONK317" s="58"/>
      <c r="ONL317" s="58"/>
      <c r="ONM317" s="58"/>
      <c r="ONN317" s="58"/>
      <c r="ONO317" s="58"/>
      <c r="ONP317" s="58"/>
      <c r="ONQ317" s="58"/>
      <c r="ONR317" s="58"/>
      <c r="ONS317" s="58"/>
      <c r="ONT317" s="58"/>
      <c r="ONU317" s="58"/>
      <c r="ONV317" s="58"/>
      <c r="ONW317" s="58"/>
      <c r="ONX317" s="58"/>
      <c r="ONY317" s="58"/>
      <c r="ONZ317" s="58"/>
      <c r="OOA317" s="58"/>
      <c r="OOB317" s="58"/>
      <c r="OOC317" s="58"/>
      <c r="OOD317" s="58"/>
      <c r="OOE317" s="58"/>
      <c r="OOF317" s="58"/>
      <c r="OOG317" s="58"/>
      <c r="OOH317" s="58"/>
      <c r="OOI317" s="58"/>
      <c r="OOJ317" s="58"/>
      <c r="OOK317" s="58"/>
      <c r="OOL317" s="58"/>
      <c r="OOM317" s="58"/>
      <c r="OON317" s="58"/>
      <c r="OOO317" s="58"/>
      <c r="OOP317" s="58"/>
      <c r="OOQ317" s="58"/>
      <c r="OOR317" s="58"/>
      <c r="OOS317" s="58"/>
      <c r="OOT317" s="58"/>
      <c r="OOU317" s="58"/>
      <c r="OOV317" s="58"/>
      <c r="OOW317" s="58"/>
      <c r="OOX317" s="58"/>
      <c r="OOY317" s="58"/>
      <c r="OOZ317" s="58"/>
      <c r="OPA317" s="58"/>
      <c r="OPB317" s="58"/>
      <c r="OPC317" s="58"/>
      <c r="OPD317" s="58"/>
      <c r="OPE317" s="58"/>
      <c r="OPF317" s="58"/>
      <c r="OPG317" s="58"/>
      <c r="OPH317" s="58"/>
      <c r="OPI317" s="58"/>
      <c r="OPJ317" s="58"/>
      <c r="OPK317" s="58"/>
      <c r="OPL317" s="58"/>
      <c r="OPM317" s="58"/>
      <c r="OPN317" s="58"/>
      <c r="OPO317" s="58"/>
      <c r="OPP317" s="58"/>
      <c r="OPQ317" s="58"/>
      <c r="OPR317" s="58"/>
      <c r="OPS317" s="58"/>
      <c r="OPT317" s="58"/>
      <c r="OPU317" s="58"/>
      <c r="OPV317" s="58"/>
      <c r="OPW317" s="58"/>
      <c r="OPX317" s="58"/>
      <c r="OPY317" s="58"/>
      <c r="OPZ317" s="58"/>
      <c r="OQA317" s="58"/>
      <c r="OQB317" s="58"/>
      <c r="OQC317" s="58"/>
      <c r="OQD317" s="58"/>
      <c r="OQE317" s="58"/>
      <c r="OQF317" s="58"/>
      <c r="OQG317" s="58"/>
      <c r="OQH317" s="58"/>
      <c r="OQI317" s="58"/>
      <c r="OQJ317" s="58"/>
      <c r="OQK317" s="58"/>
      <c r="OQL317" s="58"/>
      <c r="OQM317" s="58"/>
      <c r="OQN317" s="58"/>
      <c r="OQO317" s="58"/>
      <c r="OQP317" s="58"/>
      <c r="OQQ317" s="58"/>
      <c r="OQR317" s="58"/>
      <c r="OQS317" s="58"/>
      <c r="OQT317" s="58"/>
      <c r="OQU317" s="58"/>
      <c r="OQV317" s="58"/>
      <c r="OQW317" s="58"/>
      <c r="OQX317" s="58"/>
      <c r="OQY317" s="58"/>
      <c r="OQZ317" s="58"/>
      <c r="ORA317" s="58"/>
      <c r="ORB317" s="58"/>
      <c r="ORC317" s="58"/>
      <c r="ORD317" s="58"/>
      <c r="ORE317" s="58"/>
      <c r="ORF317" s="58"/>
      <c r="ORG317" s="58"/>
      <c r="ORH317" s="58"/>
      <c r="ORI317" s="58"/>
      <c r="ORJ317" s="58"/>
      <c r="ORK317" s="58"/>
      <c r="ORL317" s="58"/>
      <c r="ORM317" s="58"/>
      <c r="ORN317" s="58"/>
      <c r="ORO317" s="58"/>
      <c r="ORP317" s="58"/>
      <c r="ORQ317" s="58"/>
      <c r="ORR317" s="58"/>
      <c r="ORS317" s="58"/>
      <c r="ORT317" s="58"/>
      <c r="ORU317" s="58"/>
      <c r="ORV317" s="58"/>
      <c r="ORW317" s="58"/>
      <c r="ORX317" s="58"/>
      <c r="ORY317" s="58"/>
      <c r="ORZ317" s="58"/>
      <c r="OSA317" s="58"/>
      <c r="OSB317" s="58"/>
      <c r="OSC317" s="58"/>
      <c r="OSD317" s="58"/>
      <c r="OSE317" s="58"/>
      <c r="OSF317" s="58"/>
      <c r="OSG317" s="58"/>
      <c r="OSH317" s="58"/>
      <c r="OSI317" s="58"/>
      <c r="OSJ317" s="58"/>
      <c r="OSK317" s="58"/>
      <c r="OSL317" s="58"/>
      <c r="OSM317" s="58"/>
      <c r="OSN317" s="58"/>
      <c r="OSO317" s="58"/>
      <c r="OSP317" s="58"/>
      <c r="OSQ317" s="58"/>
      <c r="OSR317" s="58"/>
      <c r="OSS317" s="58"/>
      <c r="OST317" s="58"/>
      <c r="OSU317" s="58"/>
      <c r="OSV317" s="58"/>
      <c r="OSW317" s="58"/>
      <c r="OSX317" s="58"/>
      <c r="OSY317" s="58"/>
      <c r="OSZ317" s="58"/>
      <c r="OTA317" s="58"/>
      <c r="OTB317" s="58"/>
      <c r="OTC317" s="58"/>
      <c r="OTD317" s="58"/>
      <c r="OTE317" s="58"/>
      <c r="OTF317" s="58"/>
      <c r="OTG317" s="58"/>
      <c r="OTH317" s="58"/>
      <c r="OTI317" s="58"/>
      <c r="OTJ317" s="58"/>
      <c r="OTK317" s="58"/>
      <c r="OTL317" s="58"/>
      <c r="OTM317" s="58"/>
      <c r="OTN317" s="58"/>
      <c r="OTO317" s="58"/>
      <c r="OTP317" s="58"/>
      <c r="OTQ317" s="58"/>
      <c r="OTR317" s="58"/>
      <c r="OTS317" s="58"/>
      <c r="OTT317" s="58"/>
      <c r="OTU317" s="58"/>
      <c r="OTV317" s="58"/>
      <c r="OTW317" s="58"/>
      <c r="OTX317" s="58"/>
      <c r="OTY317" s="58"/>
      <c r="OTZ317" s="58"/>
      <c r="OUA317" s="58"/>
      <c r="OUB317" s="58"/>
      <c r="OUC317" s="58"/>
      <c r="OUD317" s="58"/>
      <c r="OUE317" s="58"/>
      <c r="OUF317" s="58"/>
      <c r="OUG317" s="58"/>
      <c r="OUH317" s="58"/>
      <c r="OUI317" s="58"/>
      <c r="OUJ317" s="58"/>
      <c r="OUK317" s="58"/>
      <c r="OUL317" s="58"/>
      <c r="OUM317" s="58"/>
      <c r="OUN317" s="58"/>
      <c r="OUO317" s="58"/>
      <c r="OUP317" s="58"/>
      <c r="OUQ317" s="58"/>
      <c r="OUR317" s="58"/>
      <c r="OUS317" s="58"/>
      <c r="OUT317" s="58"/>
      <c r="OUU317" s="58"/>
      <c r="OUV317" s="58"/>
      <c r="OUW317" s="58"/>
      <c r="OUX317" s="58"/>
      <c r="OUY317" s="58"/>
      <c r="OUZ317" s="58"/>
      <c r="OVA317" s="58"/>
      <c r="OVB317" s="58"/>
      <c r="OVC317" s="58"/>
      <c r="OVD317" s="58"/>
      <c r="OVE317" s="58"/>
      <c r="OVF317" s="58"/>
      <c r="OVG317" s="58"/>
      <c r="OVH317" s="58"/>
      <c r="OVI317" s="58"/>
      <c r="OVJ317" s="58"/>
      <c r="OVK317" s="58"/>
      <c r="OVL317" s="58"/>
      <c r="OVM317" s="58"/>
      <c r="OVN317" s="58"/>
      <c r="OVO317" s="58"/>
      <c r="OVP317" s="58"/>
      <c r="OVQ317" s="58"/>
      <c r="OVR317" s="58"/>
      <c r="OVS317" s="58"/>
      <c r="OVT317" s="58"/>
      <c r="OVU317" s="58"/>
      <c r="OVV317" s="58"/>
      <c r="OVW317" s="58"/>
      <c r="OVX317" s="58"/>
      <c r="OVY317" s="58"/>
      <c r="OVZ317" s="58"/>
      <c r="OWA317" s="58"/>
      <c r="OWB317" s="58"/>
      <c r="OWC317" s="58"/>
      <c r="OWD317" s="58"/>
      <c r="OWE317" s="58"/>
      <c r="OWF317" s="58"/>
      <c r="OWG317" s="58"/>
      <c r="OWH317" s="58"/>
      <c r="OWI317" s="58"/>
      <c r="OWJ317" s="58"/>
      <c r="OWK317" s="58"/>
      <c r="OWL317" s="58"/>
      <c r="OWM317" s="58"/>
      <c r="OWN317" s="58"/>
      <c r="OWO317" s="58"/>
      <c r="OWP317" s="58"/>
      <c r="OWQ317" s="58"/>
      <c r="OWR317" s="58"/>
      <c r="OWS317" s="58"/>
      <c r="OWT317" s="58"/>
      <c r="OWU317" s="58"/>
      <c r="OWV317" s="58"/>
      <c r="OWW317" s="58"/>
      <c r="OWX317" s="58"/>
      <c r="OWY317" s="58"/>
      <c r="OWZ317" s="58"/>
      <c r="OXA317" s="58"/>
      <c r="OXB317" s="58"/>
      <c r="OXC317" s="58"/>
      <c r="OXD317" s="58"/>
      <c r="OXE317" s="58"/>
      <c r="OXF317" s="58"/>
      <c r="OXG317" s="58"/>
      <c r="OXH317" s="58"/>
      <c r="OXI317" s="58"/>
      <c r="OXJ317" s="58"/>
      <c r="OXK317" s="58"/>
      <c r="OXL317" s="58"/>
      <c r="OXM317" s="58"/>
      <c r="OXN317" s="58"/>
      <c r="OXO317" s="58"/>
      <c r="OXP317" s="58"/>
      <c r="OXQ317" s="58"/>
      <c r="OXR317" s="58"/>
      <c r="OXS317" s="58"/>
      <c r="OXT317" s="58"/>
      <c r="OXU317" s="58"/>
      <c r="OXV317" s="58"/>
      <c r="OXW317" s="58"/>
      <c r="OXX317" s="58"/>
      <c r="OXY317" s="58"/>
      <c r="OXZ317" s="58"/>
      <c r="OYA317" s="58"/>
      <c r="OYB317" s="58"/>
      <c r="OYC317" s="58"/>
      <c r="OYD317" s="58"/>
      <c r="OYE317" s="58"/>
      <c r="OYF317" s="58"/>
      <c r="OYG317" s="58"/>
      <c r="OYH317" s="58"/>
      <c r="OYI317" s="58"/>
      <c r="OYJ317" s="58"/>
      <c r="OYK317" s="58"/>
      <c r="OYL317" s="58"/>
      <c r="OYM317" s="58"/>
      <c r="OYN317" s="58"/>
      <c r="OYO317" s="58"/>
      <c r="OYP317" s="58"/>
      <c r="OYQ317" s="58"/>
      <c r="OYR317" s="58"/>
      <c r="OYS317" s="58"/>
      <c r="OYT317" s="58"/>
      <c r="OYU317" s="58"/>
      <c r="OYV317" s="58"/>
      <c r="OYW317" s="58"/>
      <c r="OYX317" s="58"/>
      <c r="OYY317" s="58"/>
      <c r="OYZ317" s="58"/>
      <c r="OZA317" s="58"/>
      <c r="OZB317" s="58"/>
      <c r="OZC317" s="58"/>
      <c r="OZD317" s="58"/>
      <c r="OZE317" s="58"/>
      <c r="OZF317" s="58"/>
      <c r="OZG317" s="58"/>
      <c r="OZH317" s="58"/>
      <c r="OZI317" s="58"/>
      <c r="OZJ317" s="58"/>
      <c r="OZK317" s="58"/>
      <c r="OZL317" s="58"/>
      <c r="OZM317" s="58"/>
      <c r="OZN317" s="58"/>
      <c r="OZO317" s="58"/>
      <c r="OZP317" s="58"/>
      <c r="OZQ317" s="58"/>
      <c r="OZR317" s="58"/>
      <c r="OZS317" s="58"/>
      <c r="OZT317" s="58"/>
      <c r="OZU317" s="58"/>
      <c r="OZV317" s="58"/>
      <c r="OZW317" s="58"/>
      <c r="OZX317" s="58"/>
      <c r="OZY317" s="58"/>
      <c r="OZZ317" s="58"/>
      <c r="PAA317" s="58"/>
      <c r="PAB317" s="58"/>
      <c r="PAC317" s="58"/>
      <c r="PAD317" s="58"/>
      <c r="PAE317" s="58"/>
      <c r="PAF317" s="58"/>
      <c r="PAG317" s="58"/>
      <c r="PAH317" s="58"/>
      <c r="PAI317" s="58"/>
      <c r="PAJ317" s="58"/>
      <c r="PAK317" s="58"/>
      <c r="PAL317" s="58"/>
      <c r="PAM317" s="58"/>
      <c r="PAN317" s="58"/>
      <c r="PAO317" s="58"/>
      <c r="PAP317" s="58"/>
      <c r="PAQ317" s="58"/>
      <c r="PAR317" s="58"/>
      <c r="PAS317" s="58"/>
      <c r="PAT317" s="58"/>
      <c r="PAU317" s="58"/>
      <c r="PAV317" s="58"/>
      <c r="PAW317" s="58"/>
      <c r="PAX317" s="58"/>
      <c r="PAY317" s="58"/>
      <c r="PAZ317" s="58"/>
      <c r="PBA317" s="58"/>
      <c r="PBB317" s="58"/>
      <c r="PBC317" s="58"/>
      <c r="PBD317" s="58"/>
      <c r="PBE317" s="58"/>
      <c r="PBF317" s="58"/>
      <c r="PBG317" s="58"/>
      <c r="PBH317" s="58"/>
      <c r="PBI317" s="58"/>
      <c r="PBJ317" s="58"/>
      <c r="PBK317" s="58"/>
      <c r="PBL317" s="58"/>
      <c r="PBM317" s="58"/>
      <c r="PBN317" s="58"/>
      <c r="PBO317" s="58"/>
      <c r="PBP317" s="58"/>
      <c r="PBQ317" s="58"/>
      <c r="PBR317" s="58"/>
      <c r="PBS317" s="58"/>
      <c r="PBT317" s="58"/>
      <c r="PBU317" s="58"/>
      <c r="PBV317" s="58"/>
      <c r="PBW317" s="58"/>
      <c r="PBX317" s="58"/>
      <c r="PBY317" s="58"/>
      <c r="PBZ317" s="58"/>
      <c r="PCA317" s="58"/>
      <c r="PCB317" s="58"/>
      <c r="PCC317" s="58"/>
      <c r="PCD317" s="58"/>
      <c r="PCE317" s="58"/>
      <c r="PCF317" s="58"/>
      <c r="PCG317" s="58"/>
      <c r="PCH317" s="58"/>
      <c r="PCI317" s="58"/>
      <c r="PCJ317" s="58"/>
      <c r="PCK317" s="58"/>
      <c r="PCL317" s="58"/>
      <c r="PCM317" s="58"/>
      <c r="PCN317" s="58"/>
      <c r="PCO317" s="58"/>
      <c r="PCP317" s="58"/>
      <c r="PCQ317" s="58"/>
      <c r="PCR317" s="58"/>
      <c r="PCS317" s="58"/>
      <c r="PCT317" s="58"/>
      <c r="PCU317" s="58"/>
      <c r="PCV317" s="58"/>
      <c r="PCW317" s="58"/>
      <c r="PCX317" s="58"/>
      <c r="PCY317" s="58"/>
      <c r="PCZ317" s="58"/>
      <c r="PDA317" s="58"/>
      <c r="PDB317" s="58"/>
      <c r="PDC317" s="58"/>
      <c r="PDD317" s="58"/>
      <c r="PDE317" s="58"/>
      <c r="PDF317" s="58"/>
      <c r="PDG317" s="58"/>
      <c r="PDH317" s="58"/>
      <c r="PDI317" s="58"/>
      <c r="PDJ317" s="58"/>
      <c r="PDK317" s="58"/>
      <c r="PDL317" s="58"/>
      <c r="PDM317" s="58"/>
      <c r="PDN317" s="58"/>
      <c r="PDO317" s="58"/>
      <c r="PDP317" s="58"/>
      <c r="PDQ317" s="58"/>
      <c r="PDR317" s="58"/>
      <c r="PDS317" s="58"/>
      <c r="PDT317" s="58"/>
      <c r="PDU317" s="58"/>
      <c r="PDV317" s="58"/>
      <c r="PDW317" s="58"/>
      <c r="PDX317" s="58"/>
      <c r="PDY317" s="58"/>
      <c r="PDZ317" s="58"/>
      <c r="PEA317" s="58"/>
      <c r="PEB317" s="58"/>
      <c r="PEC317" s="58"/>
      <c r="PED317" s="58"/>
      <c r="PEE317" s="58"/>
      <c r="PEF317" s="58"/>
      <c r="PEG317" s="58"/>
      <c r="PEH317" s="58"/>
      <c r="PEI317" s="58"/>
      <c r="PEJ317" s="58"/>
      <c r="PEK317" s="58"/>
      <c r="PEL317" s="58"/>
      <c r="PEM317" s="58"/>
      <c r="PEN317" s="58"/>
      <c r="PEO317" s="58"/>
      <c r="PEP317" s="58"/>
      <c r="PEQ317" s="58"/>
      <c r="PER317" s="58"/>
      <c r="PES317" s="58"/>
      <c r="PET317" s="58"/>
      <c r="PEU317" s="58"/>
      <c r="PEV317" s="58"/>
      <c r="PEW317" s="58"/>
      <c r="PEX317" s="58"/>
      <c r="PEY317" s="58"/>
      <c r="PEZ317" s="58"/>
      <c r="PFA317" s="58"/>
      <c r="PFB317" s="58"/>
      <c r="PFC317" s="58"/>
      <c r="PFD317" s="58"/>
      <c r="PFE317" s="58"/>
      <c r="PFF317" s="58"/>
      <c r="PFG317" s="58"/>
      <c r="PFH317" s="58"/>
      <c r="PFI317" s="58"/>
      <c r="PFJ317" s="58"/>
      <c r="PFK317" s="58"/>
      <c r="PFL317" s="58"/>
      <c r="PFM317" s="58"/>
      <c r="PFN317" s="58"/>
      <c r="PFO317" s="58"/>
      <c r="PFP317" s="58"/>
      <c r="PFQ317" s="58"/>
      <c r="PFR317" s="58"/>
      <c r="PFS317" s="58"/>
      <c r="PFT317" s="58"/>
      <c r="PFU317" s="58"/>
      <c r="PFV317" s="58"/>
      <c r="PFW317" s="58"/>
      <c r="PFX317" s="58"/>
      <c r="PFY317" s="58"/>
      <c r="PFZ317" s="58"/>
      <c r="PGA317" s="58"/>
      <c r="PGB317" s="58"/>
      <c r="PGC317" s="58"/>
      <c r="PGD317" s="58"/>
      <c r="PGE317" s="58"/>
      <c r="PGF317" s="58"/>
      <c r="PGG317" s="58"/>
      <c r="PGH317" s="58"/>
      <c r="PGI317" s="58"/>
      <c r="PGJ317" s="58"/>
      <c r="PGK317" s="58"/>
      <c r="PGL317" s="58"/>
      <c r="PGM317" s="58"/>
      <c r="PGN317" s="58"/>
      <c r="PGO317" s="58"/>
      <c r="PGP317" s="58"/>
      <c r="PGQ317" s="58"/>
      <c r="PGR317" s="58"/>
      <c r="PGS317" s="58"/>
      <c r="PGT317" s="58"/>
      <c r="PGU317" s="58"/>
      <c r="PGV317" s="58"/>
      <c r="PGW317" s="58"/>
      <c r="PGX317" s="58"/>
      <c r="PGY317" s="58"/>
      <c r="PGZ317" s="58"/>
      <c r="PHA317" s="58"/>
      <c r="PHB317" s="58"/>
      <c r="PHC317" s="58"/>
      <c r="PHD317" s="58"/>
      <c r="PHE317" s="58"/>
      <c r="PHF317" s="58"/>
      <c r="PHG317" s="58"/>
      <c r="PHH317" s="58"/>
      <c r="PHI317" s="58"/>
      <c r="PHJ317" s="58"/>
      <c r="PHK317" s="58"/>
      <c r="PHL317" s="58"/>
      <c r="PHM317" s="58"/>
      <c r="PHN317" s="58"/>
      <c r="PHO317" s="58"/>
      <c r="PHP317" s="58"/>
      <c r="PHQ317" s="58"/>
      <c r="PHR317" s="58"/>
      <c r="PHS317" s="58"/>
      <c r="PHT317" s="58"/>
      <c r="PHU317" s="58"/>
      <c r="PHV317" s="58"/>
      <c r="PHW317" s="58"/>
      <c r="PHX317" s="58"/>
      <c r="PHY317" s="58"/>
      <c r="PHZ317" s="58"/>
      <c r="PIA317" s="58"/>
      <c r="PIB317" s="58"/>
      <c r="PIC317" s="58"/>
      <c r="PID317" s="58"/>
      <c r="PIE317" s="58"/>
      <c r="PIF317" s="58"/>
      <c r="PIG317" s="58"/>
      <c r="PIH317" s="58"/>
      <c r="PII317" s="58"/>
      <c r="PIJ317" s="58"/>
      <c r="PIK317" s="58"/>
      <c r="PIL317" s="58"/>
      <c r="PIM317" s="58"/>
      <c r="PIN317" s="58"/>
      <c r="PIO317" s="58"/>
      <c r="PIP317" s="58"/>
      <c r="PIQ317" s="58"/>
      <c r="PIR317" s="58"/>
      <c r="PIS317" s="58"/>
      <c r="PIT317" s="58"/>
      <c r="PIU317" s="58"/>
      <c r="PIV317" s="58"/>
      <c r="PIW317" s="58"/>
      <c r="PIX317" s="58"/>
      <c r="PIY317" s="58"/>
      <c r="PIZ317" s="58"/>
      <c r="PJA317" s="58"/>
      <c r="PJB317" s="58"/>
      <c r="PJC317" s="58"/>
      <c r="PJD317" s="58"/>
      <c r="PJE317" s="58"/>
      <c r="PJF317" s="58"/>
      <c r="PJG317" s="58"/>
      <c r="PJH317" s="58"/>
      <c r="PJI317" s="58"/>
      <c r="PJJ317" s="58"/>
      <c r="PJK317" s="58"/>
      <c r="PJL317" s="58"/>
      <c r="PJM317" s="58"/>
      <c r="PJN317" s="58"/>
      <c r="PJO317" s="58"/>
      <c r="PJP317" s="58"/>
      <c r="PJQ317" s="58"/>
      <c r="PJR317" s="58"/>
      <c r="PJS317" s="58"/>
      <c r="PJT317" s="58"/>
      <c r="PJU317" s="58"/>
      <c r="PJV317" s="58"/>
      <c r="PJW317" s="58"/>
      <c r="PJX317" s="58"/>
      <c r="PJY317" s="58"/>
      <c r="PJZ317" s="58"/>
      <c r="PKA317" s="58"/>
      <c r="PKB317" s="58"/>
      <c r="PKC317" s="58"/>
      <c r="PKD317" s="58"/>
      <c r="PKE317" s="58"/>
      <c r="PKF317" s="58"/>
      <c r="PKG317" s="58"/>
      <c r="PKH317" s="58"/>
      <c r="PKI317" s="58"/>
      <c r="PKJ317" s="58"/>
      <c r="PKK317" s="58"/>
      <c r="PKL317" s="58"/>
      <c r="PKM317" s="58"/>
      <c r="PKN317" s="58"/>
      <c r="PKO317" s="58"/>
      <c r="PKP317" s="58"/>
      <c r="PKQ317" s="58"/>
      <c r="PKR317" s="58"/>
      <c r="PKS317" s="58"/>
      <c r="PKT317" s="58"/>
      <c r="PKU317" s="58"/>
      <c r="PKV317" s="58"/>
      <c r="PKW317" s="58"/>
      <c r="PKX317" s="58"/>
      <c r="PKY317" s="58"/>
      <c r="PKZ317" s="58"/>
      <c r="PLA317" s="58"/>
      <c r="PLB317" s="58"/>
      <c r="PLC317" s="58"/>
      <c r="PLD317" s="58"/>
      <c r="PLE317" s="58"/>
      <c r="PLF317" s="58"/>
      <c r="PLG317" s="58"/>
      <c r="PLH317" s="58"/>
      <c r="PLI317" s="58"/>
      <c r="PLJ317" s="58"/>
      <c r="PLK317" s="58"/>
      <c r="PLL317" s="58"/>
      <c r="PLM317" s="58"/>
      <c r="PLN317" s="58"/>
      <c r="PLO317" s="58"/>
      <c r="PLP317" s="58"/>
      <c r="PLQ317" s="58"/>
      <c r="PLR317" s="58"/>
      <c r="PLS317" s="58"/>
      <c r="PLT317" s="58"/>
      <c r="PLU317" s="58"/>
      <c r="PLV317" s="58"/>
      <c r="PLW317" s="58"/>
      <c r="PLX317" s="58"/>
      <c r="PLY317" s="58"/>
      <c r="PLZ317" s="58"/>
      <c r="PMA317" s="58"/>
      <c r="PMB317" s="58"/>
      <c r="PMC317" s="58"/>
      <c r="PMD317" s="58"/>
      <c r="PME317" s="58"/>
      <c r="PMF317" s="58"/>
      <c r="PMG317" s="58"/>
      <c r="PMH317" s="58"/>
      <c r="PMI317" s="58"/>
      <c r="PMJ317" s="58"/>
      <c r="PMK317" s="58"/>
      <c r="PML317" s="58"/>
      <c r="PMM317" s="58"/>
      <c r="PMN317" s="58"/>
      <c r="PMO317" s="58"/>
      <c r="PMP317" s="58"/>
      <c r="PMQ317" s="58"/>
      <c r="PMR317" s="58"/>
      <c r="PMS317" s="58"/>
      <c r="PMT317" s="58"/>
      <c r="PMU317" s="58"/>
      <c r="PMV317" s="58"/>
      <c r="PMW317" s="58"/>
      <c r="PMX317" s="58"/>
      <c r="PMY317" s="58"/>
      <c r="PMZ317" s="58"/>
      <c r="PNA317" s="58"/>
      <c r="PNB317" s="58"/>
      <c r="PNC317" s="58"/>
      <c r="PND317" s="58"/>
      <c r="PNE317" s="58"/>
      <c r="PNF317" s="58"/>
      <c r="PNG317" s="58"/>
      <c r="PNH317" s="58"/>
      <c r="PNI317" s="58"/>
      <c r="PNJ317" s="58"/>
      <c r="PNK317" s="58"/>
      <c r="PNL317" s="58"/>
      <c r="PNM317" s="58"/>
      <c r="PNN317" s="58"/>
      <c r="PNO317" s="58"/>
      <c r="PNP317" s="58"/>
      <c r="PNQ317" s="58"/>
      <c r="PNR317" s="58"/>
      <c r="PNS317" s="58"/>
      <c r="PNT317" s="58"/>
      <c r="PNU317" s="58"/>
      <c r="PNV317" s="58"/>
      <c r="PNW317" s="58"/>
      <c r="PNX317" s="58"/>
      <c r="PNY317" s="58"/>
      <c r="PNZ317" s="58"/>
      <c r="POA317" s="58"/>
      <c r="POB317" s="58"/>
      <c r="POC317" s="58"/>
      <c r="POD317" s="58"/>
      <c r="POE317" s="58"/>
      <c r="POF317" s="58"/>
      <c r="POG317" s="58"/>
      <c r="POH317" s="58"/>
      <c r="POI317" s="58"/>
      <c r="POJ317" s="58"/>
      <c r="POK317" s="58"/>
      <c r="POL317" s="58"/>
      <c r="POM317" s="58"/>
      <c r="PON317" s="58"/>
      <c r="POO317" s="58"/>
      <c r="POP317" s="58"/>
      <c r="POQ317" s="58"/>
      <c r="POR317" s="58"/>
      <c r="POS317" s="58"/>
      <c r="POT317" s="58"/>
      <c r="POU317" s="58"/>
      <c r="POV317" s="58"/>
      <c r="POW317" s="58"/>
      <c r="POX317" s="58"/>
      <c r="POY317" s="58"/>
      <c r="POZ317" s="58"/>
      <c r="PPA317" s="58"/>
      <c r="PPB317" s="58"/>
      <c r="PPC317" s="58"/>
      <c r="PPD317" s="58"/>
      <c r="PPE317" s="58"/>
      <c r="PPF317" s="58"/>
      <c r="PPG317" s="58"/>
      <c r="PPH317" s="58"/>
      <c r="PPI317" s="58"/>
      <c r="PPJ317" s="58"/>
      <c r="PPK317" s="58"/>
      <c r="PPL317" s="58"/>
      <c r="PPM317" s="58"/>
      <c r="PPN317" s="58"/>
      <c r="PPO317" s="58"/>
      <c r="PPP317" s="58"/>
      <c r="PPQ317" s="58"/>
      <c r="PPR317" s="58"/>
      <c r="PPS317" s="58"/>
      <c r="PPT317" s="58"/>
      <c r="PPU317" s="58"/>
      <c r="PPV317" s="58"/>
      <c r="PPW317" s="58"/>
      <c r="PPX317" s="58"/>
      <c r="PPY317" s="58"/>
      <c r="PPZ317" s="58"/>
      <c r="PQA317" s="58"/>
      <c r="PQB317" s="58"/>
      <c r="PQC317" s="58"/>
      <c r="PQD317" s="58"/>
      <c r="PQE317" s="58"/>
      <c r="PQF317" s="58"/>
      <c r="PQG317" s="58"/>
      <c r="PQH317" s="58"/>
      <c r="PQI317" s="58"/>
      <c r="PQJ317" s="58"/>
      <c r="PQK317" s="58"/>
      <c r="PQL317" s="58"/>
      <c r="PQM317" s="58"/>
      <c r="PQN317" s="58"/>
      <c r="PQO317" s="58"/>
      <c r="PQP317" s="58"/>
      <c r="PQQ317" s="58"/>
      <c r="PQR317" s="58"/>
      <c r="PQS317" s="58"/>
      <c r="PQT317" s="58"/>
      <c r="PQU317" s="58"/>
      <c r="PQV317" s="58"/>
      <c r="PQW317" s="58"/>
      <c r="PQX317" s="58"/>
      <c r="PQY317" s="58"/>
      <c r="PQZ317" s="58"/>
      <c r="PRA317" s="58"/>
      <c r="PRB317" s="58"/>
      <c r="PRC317" s="58"/>
      <c r="PRD317" s="58"/>
      <c r="PRE317" s="58"/>
      <c r="PRF317" s="58"/>
      <c r="PRG317" s="58"/>
      <c r="PRH317" s="58"/>
      <c r="PRI317" s="58"/>
      <c r="PRJ317" s="58"/>
      <c r="PRK317" s="58"/>
      <c r="PRL317" s="58"/>
      <c r="PRM317" s="58"/>
      <c r="PRN317" s="58"/>
      <c r="PRO317" s="58"/>
      <c r="PRP317" s="58"/>
      <c r="PRQ317" s="58"/>
      <c r="PRR317" s="58"/>
      <c r="PRS317" s="58"/>
      <c r="PRT317" s="58"/>
      <c r="PRU317" s="58"/>
      <c r="PRV317" s="58"/>
      <c r="PRW317" s="58"/>
      <c r="PRX317" s="58"/>
      <c r="PRY317" s="58"/>
      <c r="PRZ317" s="58"/>
      <c r="PSA317" s="58"/>
      <c r="PSB317" s="58"/>
      <c r="PSC317" s="58"/>
      <c r="PSD317" s="58"/>
      <c r="PSE317" s="58"/>
      <c r="PSF317" s="58"/>
      <c r="PSG317" s="58"/>
      <c r="PSH317" s="58"/>
      <c r="PSI317" s="58"/>
      <c r="PSJ317" s="58"/>
      <c r="PSK317" s="58"/>
      <c r="PSL317" s="58"/>
      <c r="PSM317" s="58"/>
      <c r="PSN317" s="58"/>
      <c r="PSO317" s="58"/>
      <c r="PSP317" s="58"/>
      <c r="PSQ317" s="58"/>
      <c r="PSR317" s="58"/>
      <c r="PSS317" s="58"/>
      <c r="PST317" s="58"/>
      <c r="PSU317" s="58"/>
      <c r="PSV317" s="58"/>
      <c r="PSW317" s="58"/>
      <c r="PSX317" s="58"/>
      <c r="PSY317" s="58"/>
      <c r="PSZ317" s="58"/>
      <c r="PTA317" s="58"/>
      <c r="PTB317" s="58"/>
      <c r="PTC317" s="58"/>
      <c r="PTD317" s="58"/>
      <c r="PTE317" s="58"/>
      <c r="PTF317" s="58"/>
      <c r="PTG317" s="58"/>
      <c r="PTH317" s="58"/>
      <c r="PTI317" s="58"/>
      <c r="PTJ317" s="58"/>
      <c r="PTK317" s="58"/>
      <c r="PTL317" s="58"/>
      <c r="PTM317" s="58"/>
      <c r="PTN317" s="58"/>
      <c r="PTO317" s="58"/>
      <c r="PTP317" s="58"/>
      <c r="PTQ317" s="58"/>
      <c r="PTR317" s="58"/>
      <c r="PTS317" s="58"/>
      <c r="PTT317" s="58"/>
      <c r="PTU317" s="58"/>
      <c r="PTV317" s="58"/>
      <c r="PTW317" s="58"/>
      <c r="PTX317" s="58"/>
      <c r="PTY317" s="58"/>
      <c r="PTZ317" s="58"/>
      <c r="PUA317" s="58"/>
      <c r="PUB317" s="58"/>
      <c r="PUC317" s="58"/>
      <c r="PUD317" s="58"/>
      <c r="PUE317" s="58"/>
      <c r="PUF317" s="58"/>
      <c r="PUG317" s="58"/>
      <c r="PUH317" s="58"/>
      <c r="PUI317" s="58"/>
      <c r="PUJ317" s="58"/>
      <c r="PUK317" s="58"/>
      <c r="PUL317" s="58"/>
      <c r="PUM317" s="58"/>
      <c r="PUN317" s="58"/>
      <c r="PUO317" s="58"/>
      <c r="PUP317" s="58"/>
      <c r="PUQ317" s="58"/>
      <c r="PUR317" s="58"/>
      <c r="PUS317" s="58"/>
      <c r="PUT317" s="58"/>
      <c r="PUU317" s="58"/>
      <c r="PUV317" s="58"/>
      <c r="PUW317" s="58"/>
      <c r="PUX317" s="58"/>
      <c r="PUY317" s="58"/>
      <c r="PUZ317" s="58"/>
      <c r="PVA317" s="58"/>
      <c r="PVB317" s="58"/>
      <c r="PVC317" s="58"/>
      <c r="PVD317" s="58"/>
      <c r="PVE317" s="58"/>
      <c r="PVF317" s="58"/>
      <c r="PVG317" s="58"/>
      <c r="PVH317" s="58"/>
      <c r="PVI317" s="58"/>
      <c r="PVJ317" s="58"/>
      <c r="PVK317" s="58"/>
      <c r="PVL317" s="58"/>
      <c r="PVM317" s="58"/>
      <c r="PVN317" s="58"/>
      <c r="PVO317" s="58"/>
      <c r="PVP317" s="58"/>
      <c r="PVQ317" s="58"/>
      <c r="PVR317" s="58"/>
      <c r="PVS317" s="58"/>
      <c r="PVT317" s="58"/>
      <c r="PVU317" s="58"/>
      <c r="PVV317" s="58"/>
      <c r="PVW317" s="58"/>
      <c r="PVX317" s="58"/>
      <c r="PVY317" s="58"/>
      <c r="PVZ317" s="58"/>
      <c r="PWA317" s="58"/>
      <c r="PWB317" s="58"/>
      <c r="PWC317" s="58"/>
      <c r="PWD317" s="58"/>
      <c r="PWE317" s="58"/>
      <c r="PWF317" s="58"/>
      <c r="PWG317" s="58"/>
      <c r="PWH317" s="58"/>
      <c r="PWI317" s="58"/>
      <c r="PWJ317" s="58"/>
      <c r="PWK317" s="58"/>
      <c r="PWL317" s="58"/>
      <c r="PWM317" s="58"/>
      <c r="PWN317" s="58"/>
      <c r="PWO317" s="58"/>
      <c r="PWP317" s="58"/>
      <c r="PWQ317" s="58"/>
      <c r="PWR317" s="58"/>
      <c r="PWS317" s="58"/>
      <c r="PWT317" s="58"/>
      <c r="PWU317" s="58"/>
      <c r="PWV317" s="58"/>
      <c r="PWW317" s="58"/>
      <c r="PWX317" s="58"/>
      <c r="PWY317" s="58"/>
      <c r="PWZ317" s="58"/>
      <c r="PXA317" s="58"/>
      <c r="PXB317" s="58"/>
      <c r="PXC317" s="58"/>
      <c r="PXD317" s="58"/>
      <c r="PXE317" s="58"/>
      <c r="PXF317" s="58"/>
      <c r="PXG317" s="58"/>
      <c r="PXH317" s="58"/>
      <c r="PXI317" s="58"/>
      <c r="PXJ317" s="58"/>
      <c r="PXK317" s="58"/>
      <c r="PXL317" s="58"/>
      <c r="PXM317" s="58"/>
      <c r="PXN317" s="58"/>
      <c r="PXO317" s="58"/>
      <c r="PXP317" s="58"/>
      <c r="PXQ317" s="58"/>
      <c r="PXR317" s="58"/>
      <c r="PXS317" s="58"/>
      <c r="PXT317" s="58"/>
      <c r="PXU317" s="58"/>
      <c r="PXV317" s="58"/>
      <c r="PXW317" s="58"/>
      <c r="PXX317" s="58"/>
      <c r="PXY317" s="58"/>
      <c r="PXZ317" s="58"/>
      <c r="PYA317" s="58"/>
      <c r="PYB317" s="58"/>
      <c r="PYC317" s="58"/>
      <c r="PYD317" s="58"/>
      <c r="PYE317" s="58"/>
      <c r="PYF317" s="58"/>
      <c r="PYG317" s="58"/>
      <c r="PYH317" s="58"/>
      <c r="PYI317" s="58"/>
      <c r="PYJ317" s="58"/>
      <c r="PYK317" s="58"/>
      <c r="PYL317" s="58"/>
      <c r="PYM317" s="58"/>
      <c r="PYN317" s="58"/>
      <c r="PYO317" s="58"/>
      <c r="PYP317" s="58"/>
      <c r="PYQ317" s="58"/>
      <c r="PYR317" s="58"/>
      <c r="PYS317" s="58"/>
      <c r="PYT317" s="58"/>
      <c r="PYU317" s="58"/>
      <c r="PYV317" s="58"/>
      <c r="PYW317" s="58"/>
      <c r="PYX317" s="58"/>
      <c r="PYY317" s="58"/>
      <c r="PYZ317" s="58"/>
      <c r="PZA317" s="58"/>
      <c r="PZB317" s="58"/>
      <c r="PZC317" s="58"/>
      <c r="PZD317" s="58"/>
      <c r="PZE317" s="58"/>
      <c r="PZF317" s="58"/>
      <c r="PZG317" s="58"/>
      <c r="PZH317" s="58"/>
      <c r="PZI317" s="58"/>
      <c r="PZJ317" s="58"/>
      <c r="PZK317" s="58"/>
      <c r="PZL317" s="58"/>
      <c r="PZM317" s="58"/>
      <c r="PZN317" s="58"/>
      <c r="PZO317" s="58"/>
      <c r="PZP317" s="58"/>
      <c r="PZQ317" s="58"/>
      <c r="PZR317" s="58"/>
      <c r="PZS317" s="58"/>
      <c r="PZT317" s="58"/>
      <c r="PZU317" s="58"/>
      <c r="PZV317" s="58"/>
      <c r="PZW317" s="58"/>
      <c r="PZX317" s="58"/>
      <c r="PZY317" s="58"/>
      <c r="PZZ317" s="58"/>
      <c r="QAA317" s="58"/>
      <c r="QAB317" s="58"/>
      <c r="QAC317" s="58"/>
      <c r="QAD317" s="58"/>
      <c r="QAE317" s="58"/>
      <c r="QAF317" s="58"/>
      <c r="QAG317" s="58"/>
      <c r="QAH317" s="58"/>
      <c r="QAI317" s="58"/>
      <c r="QAJ317" s="58"/>
      <c r="QAK317" s="58"/>
      <c r="QAL317" s="58"/>
      <c r="QAM317" s="58"/>
      <c r="QAN317" s="58"/>
      <c r="QAO317" s="58"/>
      <c r="QAP317" s="58"/>
      <c r="QAQ317" s="58"/>
      <c r="QAR317" s="58"/>
      <c r="QAS317" s="58"/>
      <c r="QAT317" s="58"/>
      <c r="QAU317" s="58"/>
      <c r="QAV317" s="58"/>
      <c r="QAW317" s="58"/>
      <c r="QAX317" s="58"/>
      <c r="QAY317" s="58"/>
      <c r="QAZ317" s="58"/>
      <c r="QBA317" s="58"/>
      <c r="QBB317" s="58"/>
      <c r="QBC317" s="58"/>
      <c r="QBD317" s="58"/>
      <c r="QBE317" s="58"/>
      <c r="QBF317" s="58"/>
      <c r="QBG317" s="58"/>
      <c r="QBH317" s="58"/>
      <c r="QBI317" s="58"/>
      <c r="QBJ317" s="58"/>
      <c r="QBK317" s="58"/>
      <c r="QBL317" s="58"/>
      <c r="QBM317" s="58"/>
      <c r="QBN317" s="58"/>
      <c r="QBO317" s="58"/>
      <c r="QBP317" s="58"/>
      <c r="QBQ317" s="58"/>
      <c r="QBR317" s="58"/>
      <c r="QBS317" s="58"/>
      <c r="QBT317" s="58"/>
      <c r="QBU317" s="58"/>
      <c r="QBV317" s="58"/>
      <c r="QBW317" s="58"/>
      <c r="QBX317" s="58"/>
      <c r="QBY317" s="58"/>
      <c r="QBZ317" s="58"/>
      <c r="QCA317" s="58"/>
      <c r="QCB317" s="58"/>
      <c r="QCC317" s="58"/>
      <c r="QCD317" s="58"/>
      <c r="QCE317" s="58"/>
      <c r="QCF317" s="58"/>
      <c r="QCG317" s="58"/>
      <c r="QCH317" s="58"/>
      <c r="QCI317" s="58"/>
      <c r="QCJ317" s="58"/>
      <c r="QCK317" s="58"/>
      <c r="QCL317" s="58"/>
      <c r="QCM317" s="58"/>
      <c r="QCN317" s="58"/>
      <c r="QCO317" s="58"/>
      <c r="QCP317" s="58"/>
      <c r="QCQ317" s="58"/>
      <c r="QCR317" s="58"/>
      <c r="QCS317" s="58"/>
      <c r="QCT317" s="58"/>
      <c r="QCU317" s="58"/>
      <c r="QCV317" s="58"/>
      <c r="QCW317" s="58"/>
      <c r="QCX317" s="58"/>
      <c r="QCY317" s="58"/>
      <c r="QCZ317" s="58"/>
      <c r="QDA317" s="58"/>
      <c r="QDB317" s="58"/>
      <c r="QDC317" s="58"/>
      <c r="QDD317" s="58"/>
      <c r="QDE317" s="58"/>
      <c r="QDF317" s="58"/>
      <c r="QDG317" s="58"/>
      <c r="QDH317" s="58"/>
      <c r="QDI317" s="58"/>
      <c r="QDJ317" s="58"/>
      <c r="QDK317" s="58"/>
      <c r="QDL317" s="58"/>
      <c r="QDM317" s="58"/>
      <c r="QDN317" s="58"/>
      <c r="QDO317" s="58"/>
      <c r="QDP317" s="58"/>
      <c r="QDQ317" s="58"/>
      <c r="QDR317" s="58"/>
      <c r="QDS317" s="58"/>
      <c r="QDT317" s="58"/>
      <c r="QDU317" s="58"/>
      <c r="QDV317" s="58"/>
      <c r="QDW317" s="58"/>
      <c r="QDX317" s="58"/>
      <c r="QDY317" s="58"/>
      <c r="QDZ317" s="58"/>
      <c r="QEA317" s="58"/>
      <c r="QEB317" s="58"/>
      <c r="QEC317" s="58"/>
      <c r="QED317" s="58"/>
      <c r="QEE317" s="58"/>
      <c r="QEF317" s="58"/>
      <c r="QEG317" s="58"/>
      <c r="QEH317" s="58"/>
      <c r="QEI317" s="58"/>
      <c r="QEJ317" s="58"/>
      <c r="QEK317" s="58"/>
      <c r="QEL317" s="58"/>
      <c r="QEM317" s="58"/>
      <c r="QEN317" s="58"/>
      <c r="QEO317" s="58"/>
      <c r="QEP317" s="58"/>
      <c r="QEQ317" s="58"/>
      <c r="QER317" s="58"/>
      <c r="QES317" s="58"/>
      <c r="QET317" s="58"/>
      <c r="QEU317" s="58"/>
      <c r="QEV317" s="58"/>
      <c r="QEW317" s="58"/>
      <c r="QEX317" s="58"/>
      <c r="QEY317" s="58"/>
      <c r="QEZ317" s="58"/>
      <c r="QFA317" s="58"/>
      <c r="QFB317" s="58"/>
      <c r="QFC317" s="58"/>
      <c r="QFD317" s="58"/>
      <c r="QFE317" s="58"/>
      <c r="QFF317" s="58"/>
      <c r="QFG317" s="58"/>
      <c r="QFH317" s="58"/>
      <c r="QFI317" s="58"/>
      <c r="QFJ317" s="58"/>
      <c r="QFK317" s="58"/>
      <c r="QFL317" s="58"/>
      <c r="QFM317" s="58"/>
      <c r="QFN317" s="58"/>
      <c r="QFO317" s="58"/>
      <c r="QFP317" s="58"/>
      <c r="QFQ317" s="58"/>
      <c r="QFR317" s="58"/>
      <c r="QFS317" s="58"/>
      <c r="QFT317" s="58"/>
      <c r="QFU317" s="58"/>
      <c r="QFV317" s="58"/>
      <c r="QFW317" s="58"/>
      <c r="QFX317" s="58"/>
      <c r="QFY317" s="58"/>
      <c r="QFZ317" s="58"/>
      <c r="QGA317" s="58"/>
      <c r="QGB317" s="58"/>
      <c r="QGC317" s="58"/>
      <c r="QGD317" s="58"/>
      <c r="QGE317" s="58"/>
      <c r="QGF317" s="58"/>
      <c r="QGG317" s="58"/>
      <c r="QGH317" s="58"/>
      <c r="QGI317" s="58"/>
      <c r="QGJ317" s="58"/>
      <c r="QGK317" s="58"/>
      <c r="QGL317" s="58"/>
      <c r="QGM317" s="58"/>
      <c r="QGN317" s="58"/>
      <c r="QGO317" s="58"/>
      <c r="QGP317" s="58"/>
      <c r="QGQ317" s="58"/>
      <c r="QGR317" s="58"/>
      <c r="QGS317" s="58"/>
      <c r="QGT317" s="58"/>
      <c r="QGU317" s="58"/>
      <c r="QGV317" s="58"/>
      <c r="QGW317" s="58"/>
      <c r="QGX317" s="58"/>
      <c r="QGY317" s="58"/>
      <c r="QGZ317" s="58"/>
      <c r="QHA317" s="58"/>
      <c r="QHB317" s="58"/>
      <c r="QHC317" s="58"/>
      <c r="QHD317" s="58"/>
      <c r="QHE317" s="58"/>
      <c r="QHF317" s="58"/>
      <c r="QHG317" s="58"/>
      <c r="QHH317" s="58"/>
      <c r="QHI317" s="58"/>
      <c r="QHJ317" s="58"/>
      <c r="QHK317" s="58"/>
      <c r="QHL317" s="58"/>
      <c r="QHM317" s="58"/>
      <c r="QHN317" s="58"/>
      <c r="QHO317" s="58"/>
      <c r="QHP317" s="58"/>
      <c r="QHQ317" s="58"/>
      <c r="QHR317" s="58"/>
      <c r="QHS317" s="58"/>
      <c r="QHT317" s="58"/>
      <c r="QHU317" s="58"/>
      <c r="QHV317" s="58"/>
      <c r="QHW317" s="58"/>
      <c r="QHX317" s="58"/>
      <c r="QHY317" s="58"/>
      <c r="QHZ317" s="58"/>
      <c r="QIA317" s="58"/>
      <c r="QIB317" s="58"/>
      <c r="QIC317" s="58"/>
      <c r="QID317" s="58"/>
      <c r="QIE317" s="58"/>
      <c r="QIF317" s="58"/>
      <c r="QIG317" s="58"/>
      <c r="QIH317" s="58"/>
      <c r="QII317" s="58"/>
      <c r="QIJ317" s="58"/>
      <c r="QIK317" s="58"/>
      <c r="QIL317" s="58"/>
      <c r="QIM317" s="58"/>
      <c r="QIN317" s="58"/>
      <c r="QIO317" s="58"/>
      <c r="QIP317" s="58"/>
      <c r="QIQ317" s="58"/>
      <c r="QIR317" s="58"/>
      <c r="QIS317" s="58"/>
      <c r="QIT317" s="58"/>
      <c r="QIU317" s="58"/>
      <c r="QIV317" s="58"/>
      <c r="QIW317" s="58"/>
      <c r="QIX317" s="58"/>
      <c r="QIY317" s="58"/>
      <c r="QIZ317" s="58"/>
      <c r="QJA317" s="58"/>
      <c r="QJB317" s="58"/>
      <c r="QJC317" s="58"/>
      <c r="QJD317" s="58"/>
      <c r="QJE317" s="58"/>
      <c r="QJF317" s="58"/>
      <c r="QJG317" s="58"/>
      <c r="QJH317" s="58"/>
      <c r="QJI317" s="58"/>
      <c r="QJJ317" s="58"/>
      <c r="QJK317" s="58"/>
      <c r="QJL317" s="58"/>
      <c r="QJM317" s="58"/>
      <c r="QJN317" s="58"/>
      <c r="QJO317" s="58"/>
      <c r="QJP317" s="58"/>
      <c r="QJQ317" s="58"/>
      <c r="QJR317" s="58"/>
      <c r="QJS317" s="58"/>
      <c r="QJT317" s="58"/>
      <c r="QJU317" s="58"/>
      <c r="QJV317" s="58"/>
      <c r="QJW317" s="58"/>
      <c r="QJX317" s="58"/>
      <c r="QJY317" s="58"/>
      <c r="QJZ317" s="58"/>
      <c r="QKA317" s="58"/>
      <c r="QKB317" s="58"/>
      <c r="QKC317" s="58"/>
      <c r="QKD317" s="58"/>
      <c r="QKE317" s="58"/>
      <c r="QKF317" s="58"/>
      <c r="QKG317" s="58"/>
      <c r="QKH317" s="58"/>
      <c r="QKI317" s="58"/>
      <c r="QKJ317" s="58"/>
      <c r="QKK317" s="58"/>
      <c r="QKL317" s="58"/>
      <c r="QKM317" s="58"/>
      <c r="QKN317" s="58"/>
      <c r="QKO317" s="58"/>
      <c r="QKP317" s="58"/>
      <c r="QKQ317" s="58"/>
      <c r="QKR317" s="58"/>
      <c r="QKS317" s="58"/>
      <c r="QKT317" s="58"/>
      <c r="QKU317" s="58"/>
      <c r="QKV317" s="58"/>
      <c r="QKW317" s="58"/>
      <c r="QKX317" s="58"/>
      <c r="QKY317" s="58"/>
      <c r="QKZ317" s="58"/>
      <c r="QLA317" s="58"/>
      <c r="QLB317" s="58"/>
      <c r="QLC317" s="58"/>
      <c r="QLD317" s="58"/>
      <c r="QLE317" s="58"/>
      <c r="QLF317" s="58"/>
      <c r="QLG317" s="58"/>
      <c r="QLH317" s="58"/>
      <c r="QLI317" s="58"/>
      <c r="QLJ317" s="58"/>
      <c r="QLK317" s="58"/>
      <c r="QLL317" s="58"/>
      <c r="QLM317" s="58"/>
      <c r="QLN317" s="58"/>
      <c r="QLO317" s="58"/>
      <c r="QLP317" s="58"/>
      <c r="QLQ317" s="58"/>
      <c r="QLR317" s="58"/>
      <c r="QLS317" s="58"/>
      <c r="QLT317" s="58"/>
      <c r="QLU317" s="58"/>
      <c r="QLV317" s="58"/>
      <c r="QLW317" s="58"/>
      <c r="QLX317" s="58"/>
      <c r="QLY317" s="58"/>
      <c r="QLZ317" s="58"/>
      <c r="QMA317" s="58"/>
      <c r="QMB317" s="58"/>
      <c r="QMC317" s="58"/>
      <c r="QMD317" s="58"/>
      <c r="QME317" s="58"/>
      <c r="QMF317" s="58"/>
      <c r="QMG317" s="58"/>
      <c r="QMH317" s="58"/>
      <c r="QMI317" s="58"/>
      <c r="QMJ317" s="58"/>
      <c r="QMK317" s="58"/>
      <c r="QML317" s="58"/>
      <c r="QMM317" s="58"/>
      <c r="QMN317" s="58"/>
      <c r="QMO317" s="58"/>
      <c r="QMP317" s="58"/>
      <c r="QMQ317" s="58"/>
      <c r="QMR317" s="58"/>
      <c r="QMS317" s="58"/>
      <c r="QMT317" s="58"/>
      <c r="QMU317" s="58"/>
      <c r="QMV317" s="58"/>
      <c r="QMW317" s="58"/>
      <c r="QMX317" s="58"/>
      <c r="QMY317" s="58"/>
      <c r="QMZ317" s="58"/>
      <c r="QNA317" s="58"/>
      <c r="QNB317" s="58"/>
      <c r="QNC317" s="58"/>
      <c r="QND317" s="58"/>
      <c r="QNE317" s="58"/>
      <c r="QNF317" s="58"/>
      <c r="QNG317" s="58"/>
      <c r="QNH317" s="58"/>
      <c r="QNI317" s="58"/>
      <c r="QNJ317" s="58"/>
      <c r="QNK317" s="58"/>
      <c r="QNL317" s="58"/>
      <c r="QNM317" s="58"/>
      <c r="QNN317" s="58"/>
      <c r="QNO317" s="58"/>
      <c r="QNP317" s="58"/>
      <c r="QNQ317" s="58"/>
      <c r="QNR317" s="58"/>
      <c r="QNS317" s="58"/>
      <c r="QNT317" s="58"/>
      <c r="QNU317" s="58"/>
      <c r="QNV317" s="58"/>
      <c r="QNW317" s="58"/>
      <c r="QNX317" s="58"/>
      <c r="QNY317" s="58"/>
      <c r="QNZ317" s="58"/>
      <c r="QOA317" s="58"/>
      <c r="QOB317" s="58"/>
      <c r="QOC317" s="58"/>
      <c r="QOD317" s="58"/>
      <c r="QOE317" s="58"/>
      <c r="QOF317" s="58"/>
      <c r="QOG317" s="58"/>
      <c r="QOH317" s="58"/>
      <c r="QOI317" s="58"/>
      <c r="QOJ317" s="58"/>
      <c r="QOK317" s="58"/>
      <c r="QOL317" s="58"/>
      <c r="QOM317" s="58"/>
      <c r="QON317" s="58"/>
      <c r="QOO317" s="58"/>
      <c r="QOP317" s="58"/>
      <c r="QOQ317" s="58"/>
      <c r="QOR317" s="58"/>
      <c r="QOS317" s="58"/>
      <c r="QOT317" s="58"/>
      <c r="QOU317" s="58"/>
      <c r="QOV317" s="58"/>
      <c r="QOW317" s="58"/>
      <c r="QOX317" s="58"/>
      <c r="QOY317" s="58"/>
      <c r="QOZ317" s="58"/>
      <c r="QPA317" s="58"/>
      <c r="QPB317" s="58"/>
      <c r="QPC317" s="58"/>
      <c r="QPD317" s="58"/>
      <c r="QPE317" s="58"/>
      <c r="QPF317" s="58"/>
      <c r="QPG317" s="58"/>
      <c r="QPH317" s="58"/>
      <c r="QPI317" s="58"/>
      <c r="QPJ317" s="58"/>
      <c r="QPK317" s="58"/>
      <c r="QPL317" s="58"/>
      <c r="QPM317" s="58"/>
      <c r="QPN317" s="58"/>
      <c r="QPO317" s="58"/>
      <c r="QPP317" s="58"/>
      <c r="QPQ317" s="58"/>
      <c r="QPR317" s="58"/>
      <c r="QPS317" s="58"/>
      <c r="QPT317" s="58"/>
      <c r="QPU317" s="58"/>
      <c r="QPV317" s="58"/>
      <c r="QPW317" s="58"/>
      <c r="QPX317" s="58"/>
      <c r="QPY317" s="58"/>
      <c r="QPZ317" s="58"/>
      <c r="QQA317" s="58"/>
      <c r="QQB317" s="58"/>
      <c r="QQC317" s="58"/>
      <c r="QQD317" s="58"/>
      <c r="QQE317" s="58"/>
      <c r="QQF317" s="58"/>
      <c r="QQG317" s="58"/>
      <c r="QQH317" s="58"/>
      <c r="QQI317" s="58"/>
      <c r="QQJ317" s="58"/>
      <c r="QQK317" s="58"/>
      <c r="QQL317" s="58"/>
      <c r="QQM317" s="58"/>
      <c r="QQN317" s="58"/>
      <c r="QQO317" s="58"/>
      <c r="QQP317" s="58"/>
      <c r="QQQ317" s="58"/>
      <c r="QQR317" s="58"/>
      <c r="QQS317" s="58"/>
      <c r="QQT317" s="58"/>
      <c r="QQU317" s="58"/>
      <c r="QQV317" s="58"/>
      <c r="QQW317" s="58"/>
      <c r="QQX317" s="58"/>
      <c r="QQY317" s="58"/>
      <c r="QQZ317" s="58"/>
      <c r="QRA317" s="58"/>
      <c r="QRB317" s="58"/>
      <c r="QRC317" s="58"/>
      <c r="QRD317" s="58"/>
      <c r="QRE317" s="58"/>
      <c r="QRF317" s="58"/>
      <c r="QRG317" s="58"/>
      <c r="QRH317" s="58"/>
      <c r="QRI317" s="58"/>
      <c r="QRJ317" s="58"/>
      <c r="QRK317" s="58"/>
      <c r="QRL317" s="58"/>
      <c r="QRM317" s="58"/>
      <c r="QRN317" s="58"/>
      <c r="QRO317" s="58"/>
      <c r="QRP317" s="58"/>
      <c r="QRQ317" s="58"/>
      <c r="QRR317" s="58"/>
      <c r="QRS317" s="58"/>
      <c r="QRT317" s="58"/>
      <c r="QRU317" s="58"/>
      <c r="QRV317" s="58"/>
      <c r="QRW317" s="58"/>
      <c r="QRX317" s="58"/>
      <c r="QRY317" s="58"/>
      <c r="QRZ317" s="58"/>
      <c r="QSA317" s="58"/>
      <c r="QSB317" s="58"/>
      <c r="QSC317" s="58"/>
      <c r="QSD317" s="58"/>
      <c r="QSE317" s="58"/>
      <c r="QSF317" s="58"/>
      <c r="QSG317" s="58"/>
      <c r="QSH317" s="58"/>
      <c r="QSI317" s="58"/>
      <c r="QSJ317" s="58"/>
      <c r="QSK317" s="58"/>
      <c r="QSL317" s="58"/>
      <c r="QSM317" s="58"/>
      <c r="QSN317" s="58"/>
      <c r="QSO317" s="58"/>
      <c r="QSP317" s="58"/>
      <c r="QSQ317" s="58"/>
      <c r="QSR317" s="58"/>
      <c r="QSS317" s="58"/>
      <c r="QST317" s="58"/>
      <c r="QSU317" s="58"/>
      <c r="QSV317" s="58"/>
      <c r="QSW317" s="58"/>
      <c r="QSX317" s="58"/>
      <c r="QSY317" s="58"/>
      <c r="QSZ317" s="58"/>
      <c r="QTA317" s="58"/>
      <c r="QTB317" s="58"/>
      <c r="QTC317" s="58"/>
      <c r="QTD317" s="58"/>
      <c r="QTE317" s="58"/>
      <c r="QTF317" s="58"/>
      <c r="QTG317" s="58"/>
      <c r="QTH317" s="58"/>
      <c r="QTI317" s="58"/>
      <c r="QTJ317" s="58"/>
      <c r="QTK317" s="58"/>
      <c r="QTL317" s="58"/>
      <c r="QTM317" s="58"/>
      <c r="QTN317" s="58"/>
      <c r="QTO317" s="58"/>
      <c r="QTP317" s="58"/>
      <c r="QTQ317" s="58"/>
      <c r="QTR317" s="58"/>
      <c r="QTS317" s="58"/>
      <c r="QTT317" s="58"/>
      <c r="QTU317" s="58"/>
      <c r="QTV317" s="58"/>
      <c r="QTW317" s="58"/>
      <c r="QTX317" s="58"/>
      <c r="QTY317" s="58"/>
      <c r="QTZ317" s="58"/>
      <c r="QUA317" s="58"/>
      <c r="QUB317" s="58"/>
      <c r="QUC317" s="58"/>
      <c r="QUD317" s="58"/>
      <c r="QUE317" s="58"/>
      <c r="QUF317" s="58"/>
      <c r="QUG317" s="58"/>
      <c r="QUH317" s="58"/>
      <c r="QUI317" s="58"/>
      <c r="QUJ317" s="58"/>
      <c r="QUK317" s="58"/>
      <c r="QUL317" s="58"/>
      <c r="QUM317" s="58"/>
      <c r="QUN317" s="58"/>
      <c r="QUO317" s="58"/>
      <c r="QUP317" s="58"/>
      <c r="QUQ317" s="58"/>
      <c r="QUR317" s="58"/>
      <c r="QUS317" s="58"/>
      <c r="QUT317" s="58"/>
      <c r="QUU317" s="58"/>
      <c r="QUV317" s="58"/>
      <c r="QUW317" s="58"/>
      <c r="QUX317" s="58"/>
      <c r="QUY317" s="58"/>
      <c r="QUZ317" s="58"/>
      <c r="QVA317" s="58"/>
      <c r="QVB317" s="58"/>
      <c r="QVC317" s="58"/>
      <c r="QVD317" s="58"/>
      <c r="QVE317" s="58"/>
      <c r="QVF317" s="58"/>
      <c r="QVG317" s="58"/>
      <c r="QVH317" s="58"/>
      <c r="QVI317" s="58"/>
      <c r="QVJ317" s="58"/>
      <c r="QVK317" s="58"/>
      <c r="QVL317" s="58"/>
      <c r="QVM317" s="58"/>
      <c r="QVN317" s="58"/>
      <c r="QVO317" s="58"/>
      <c r="QVP317" s="58"/>
      <c r="QVQ317" s="58"/>
      <c r="QVR317" s="58"/>
      <c r="QVS317" s="58"/>
      <c r="QVT317" s="58"/>
      <c r="QVU317" s="58"/>
      <c r="QVV317" s="58"/>
      <c r="QVW317" s="58"/>
      <c r="QVX317" s="58"/>
      <c r="QVY317" s="58"/>
      <c r="QVZ317" s="58"/>
      <c r="QWA317" s="58"/>
      <c r="QWB317" s="58"/>
      <c r="QWC317" s="58"/>
      <c r="QWD317" s="58"/>
      <c r="QWE317" s="58"/>
      <c r="QWF317" s="58"/>
      <c r="QWG317" s="58"/>
      <c r="QWH317" s="58"/>
      <c r="QWI317" s="58"/>
      <c r="QWJ317" s="58"/>
      <c r="QWK317" s="58"/>
      <c r="QWL317" s="58"/>
      <c r="QWM317" s="58"/>
      <c r="QWN317" s="58"/>
      <c r="QWO317" s="58"/>
      <c r="QWP317" s="58"/>
      <c r="QWQ317" s="58"/>
      <c r="QWR317" s="58"/>
      <c r="QWS317" s="58"/>
      <c r="QWT317" s="58"/>
      <c r="QWU317" s="58"/>
      <c r="QWV317" s="58"/>
      <c r="QWW317" s="58"/>
      <c r="QWX317" s="58"/>
      <c r="QWY317" s="58"/>
      <c r="QWZ317" s="58"/>
      <c r="QXA317" s="58"/>
      <c r="QXB317" s="58"/>
      <c r="QXC317" s="58"/>
      <c r="QXD317" s="58"/>
      <c r="QXE317" s="58"/>
      <c r="QXF317" s="58"/>
      <c r="QXG317" s="58"/>
      <c r="QXH317" s="58"/>
      <c r="QXI317" s="58"/>
      <c r="QXJ317" s="58"/>
      <c r="QXK317" s="58"/>
      <c r="QXL317" s="58"/>
      <c r="QXM317" s="58"/>
      <c r="QXN317" s="58"/>
      <c r="QXO317" s="58"/>
      <c r="QXP317" s="58"/>
      <c r="QXQ317" s="58"/>
      <c r="QXR317" s="58"/>
      <c r="QXS317" s="58"/>
      <c r="QXT317" s="58"/>
      <c r="QXU317" s="58"/>
      <c r="QXV317" s="58"/>
      <c r="QXW317" s="58"/>
      <c r="QXX317" s="58"/>
      <c r="QXY317" s="58"/>
      <c r="QXZ317" s="58"/>
      <c r="QYA317" s="58"/>
      <c r="QYB317" s="58"/>
      <c r="QYC317" s="58"/>
      <c r="QYD317" s="58"/>
      <c r="QYE317" s="58"/>
      <c r="QYF317" s="58"/>
      <c r="QYG317" s="58"/>
      <c r="QYH317" s="58"/>
      <c r="QYI317" s="58"/>
      <c r="QYJ317" s="58"/>
      <c r="QYK317" s="58"/>
      <c r="QYL317" s="58"/>
      <c r="QYM317" s="58"/>
      <c r="QYN317" s="58"/>
      <c r="QYO317" s="58"/>
      <c r="QYP317" s="58"/>
      <c r="QYQ317" s="58"/>
      <c r="QYR317" s="58"/>
      <c r="QYS317" s="58"/>
      <c r="QYT317" s="58"/>
      <c r="QYU317" s="58"/>
      <c r="QYV317" s="58"/>
      <c r="QYW317" s="58"/>
      <c r="QYX317" s="58"/>
      <c r="QYY317" s="58"/>
      <c r="QYZ317" s="58"/>
      <c r="QZA317" s="58"/>
      <c r="QZB317" s="58"/>
      <c r="QZC317" s="58"/>
      <c r="QZD317" s="58"/>
      <c r="QZE317" s="58"/>
      <c r="QZF317" s="58"/>
      <c r="QZG317" s="58"/>
      <c r="QZH317" s="58"/>
      <c r="QZI317" s="58"/>
      <c r="QZJ317" s="58"/>
      <c r="QZK317" s="58"/>
      <c r="QZL317" s="58"/>
      <c r="QZM317" s="58"/>
      <c r="QZN317" s="58"/>
      <c r="QZO317" s="58"/>
      <c r="QZP317" s="58"/>
      <c r="QZQ317" s="58"/>
      <c r="QZR317" s="58"/>
      <c r="QZS317" s="58"/>
      <c r="QZT317" s="58"/>
      <c r="QZU317" s="58"/>
      <c r="QZV317" s="58"/>
      <c r="QZW317" s="58"/>
      <c r="QZX317" s="58"/>
      <c r="QZY317" s="58"/>
      <c r="QZZ317" s="58"/>
      <c r="RAA317" s="58"/>
      <c r="RAB317" s="58"/>
      <c r="RAC317" s="58"/>
      <c r="RAD317" s="58"/>
      <c r="RAE317" s="58"/>
      <c r="RAF317" s="58"/>
      <c r="RAG317" s="58"/>
      <c r="RAH317" s="58"/>
      <c r="RAI317" s="58"/>
      <c r="RAJ317" s="58"/>
      <c r="RAK317" s="58"/>
      <c r="RAL317" s="58"/>
      <c r="RAM317" s="58"/>
      <c r="RAN317" s="58"/>
      <c r="RAO317" s="58"/>
      <c r="RAP317" s="58"/>
      <c r="RAQ317" s="58"/>
      <c r="RAR317" s="58"/>
      <c r="RAS317" s="58"/>
      <c r="RAT317" s="58"/>
      <c r="RAU317" s="58"/>
      <c r="RAV317" s="58"/>
      <c r="RAW317" s="58"/>
      <c r="RAX317" s="58"/>
      <c r="RAY317" s="58"/>
      <c r="RAZ317" s="58"/>
      <c r="RBA317" s="58"/>
      <c r="RBB317" s="58"/>
      <c r="RBC317" s="58"/>
      <c r="RBD317" s="58"/>
      <c r="RBE317" s="58"/>
      <c r="RBF317" s="58"/>
      <c r="RBG317" s="58"/>
      <c r="RBH317" s="58"/>
      <c r="RBI317" s="58"/>
      <c r="RBJ317" s="58"/>
      <c r="RBK317" s="58"/>
      <c r="RBL317" s="58"/>
      <c r="RBM317" s="58"/>
      <c r="RBN317" s="58"/>
      <c r="RBO317" s="58"/>
      <c r="RBP317" s="58"/>
      <c r="RBQ317" s="58"/>
      <c r="RBR317" s="58"/>
      <c r="RBS317" s="58"/>
      <c r="RBT317" s="58"/>
      <c r="RBU317" s="58"/>
      <c r="RBV317" s="58"/>
      <c r="RBW317" s="58"/>
      <c r="RBX317" s="58"/>
      <c r="RBY317" s="58"/>
      <c r="RBZ317" s="58"/>
      <c r="RCA317" s="58"/>
      <c r="RCB317" s="58"/>
      <c r="RCC317" s="58"/>
      <c r="RCD317" s="58"/>
      <c r="RCE317" s="58"/>
      <c r="RCF317" s="58"/>
      <c r="RCG317" s="58"/>
      <c r="RCH317" s="58"/>
      <c r="RCI317" s="58"/>
      <c r="RCJ317" s="58"/>
      <c r="RCK317" s="58"/>
      <c r="RCL317" s="58"/>
      <c r="RCM317" s="58"/>
      <c r="RCN317" s="58"/>
      <c r="RCO317" s="58"/>
      <c r="RCP317" s="58"/>
      <c r="RCQ317" s="58"/>
      <c r="RCR317" s="58"/>
      <c r="RCS317" s="58"/>
      <c r="RCT317" s="58"/>
      <c r="RCU317" s="58"/>
      <c r="RCV317" s="58"/>
      <c r="RCW317" s="58"/>
      <c r="RCX317" s="58"/>
      <c r="RCY317" s="58"/>
      <c r="RCZ317" s="58"/>
      <c r="RDA317" s="58"/>
      <c r="RDB317" s="58"/>
      <c r="RDC317" s="58"/>
      <c r="RDD317" s="58"/>
      <c r="RDE317" s="58"/>
      <c r="RDF317" s="58"/>
      <c r="RDG317" s="58"/>
      <c r="RDH317" s="58"/>
      <c r="RDI317" s="58"/>
      <c r="RDJ317" s="58"/>
      <c r="RDK317" s="58"/>
      <c r="RDL317" s="58"/>
      <c r="RDM317" s="58"/>
      <c r="RDN317" s="58"/>
      <c r="RDO317" s="58"/>
      <c r="RDP317" s="58"/>
      <c r="RDQ317" s="58"/>
      <c r="RDR317" s="58"/>
      <c r="RDS317" s="58"/>
      <c r="RDT317" s="58"/>
      <c r="RDU317" s="58"/>
      <c r="RDV317" s="58"/>
      <c r="RDW317" s="58"/>
      <c r="RDX317" s="58"/>
      <c r="RDY317" s="58"/>
      <c r="RDZ317" s="58"/>
      <c r="REA317" s="58"/>
      <c r="REB317" s="58"/>
      <c r="REC317" s="58"/>
      <c r="RED317" s="58"/>
      <c r="REE317" s="58"/>
      <c r="REF317" s="58"/>
      <c r="REG317" s="58"/>
      <c r="REH317" s="58"/>
      <c r="REI317" s="58"/>
      <c r="REJ317" s="58"/>
      <c r="REK317" s="58"/>
      <c r="REL317" s="58"/>
      <c r="REM317" s="58"/>
      <c r="REN317" s="58"/>
      <c r="REO317" s="58"/>
      <c r="REP317" s="58"/>
      <c r="REQ317" s="58"/>
      <c r="RER317" s="58"/>
      <c r="RES317" s="58"/>
      <c r="RET317" s="58"/>
      <c r="REU317" s="58"/>
      <c r="REV317" s="58"/>
      <c r="REW317" s="58"/>
      <c r="REX317" s="58"/>
      <c r="REY317" s="58"/>
      <c r="REZ317" s="58"/>
      <c r="RFA317" s="58"/>
      <c r="RFB317" s="58"/>
      <c r="RFC317" s="58"/>
      <c r="RFD317" s="58"/>
      <c r="RFE317" s="58"/>
      <c r="RFF317" s="58"/>
      <c r="RFG317" s="58"/>
      <c r="RFH317" s="58"/>
      <c r="RFI317" s="58"/>
      <c r="RFJ317" s="58"/>
      <c r="RFK317" s="58"/>
      <c r="RFL317" s="58"/>
      <c r="RFM317" s="58"/>
      <c r="RFN317" s="58"/>
      <c r="RFO317" s="58"/>
      <c r="RFP317" s="58"/>
      <c r="RFQ317" s="58"/>
      <c r="RFR317" s="58"/>
      <c r="RFS317" s="58"/>
      <c r="RFT317" s="58"/>
      <c r="RFU317" s="58"/>
      <c r="RFV317" s="58"/>
      <c r="RFW317" s="58"/>
      <c r="RFX317" s="58"/>
      <c r="RFY317" s="58"/>
      <c r="RFZ317" s="58"/>
      <c r="RGA317" s="58"/>
      <c r="RGB317" s="58"/>
      <c r="RGC317" s="58"/>
      <c r="RGD317" s="58"/>
      <c r="RGE317" s="58"/>
      <c r="RGF317" s="58"/>
      <c r="RGG317" s="58"/>
      <c r="RGH317" s="58"/>
      <c r="RGI317" s="58"/>
      <c r="RGJ317" s="58"/>
      <c r="RGK317" s="58"/>
      <c r="RGL317" s="58"/>
      <c r="RGM317" s="58"/>
      <c r="RGN317" s="58"/>
      <c r="RGO317" s="58"/>
      <c r="RGP317" s="58"/>
      <c r="RGQ317" s="58"/>
      <c r="RGR317" s="58"/>
      <c r="RGS317" s="58"/>
      <c r="RGT317" s="58"/>
      <c r="RGU317" s="58"/>
      <c r="RGV317" s="58"/>
      <c r="RGW317" s="58"/>
      <c r="RGX317" s="58"/>
      <c r="RGY317" s="58"/>
      <c r="RGZ317" s="58"/>
      <c r="RHA317" s="58"/>
      <c r="RHB317" s="58"/>
      <c r="RHC317" s="58"/>
      <c r="RHD317" s="58"/>
      <c r="RHE317" s="58"/>
      <c r="RHF317" s="58"/>
      <c r="RHG317" s="58"/>
      <c r="RHH317" s="58"/>
      <c r="RHI317" s="58"/>
      <c r="RHJ317" s="58"/>
      <c r="RHK317" s="58"/>
      <c r="RHL317" s="58"/>
      <c r="RHM317" s="58"/>
      <c r="RHN317" s="58"/>
      <c r="RHO317" s="58"/>
      <c r="RHP317" s="58"/>
      <c r="RHQ317" s="58"/>
      <c r="RHR317" s="58"/>
      <c r="RHS317" s="58"/>
      <c r="RHT317" s="58"/>
      <c r="RHU317" s="58"/>
      <c r="RHV317" s="58"/>
      <c r="RHW317" s="58"/>
      <c r="RHX317" s="58"/>
      <c r="RHY317" s="58"/>
      <c r="RHZ317" s="58"/>
      <c r="RIA317" s="58"/>
      <c r="RIB317" s="58"/>
      <c r="RIC317" s="58"/>
      <c r="RID317" s="58"/>
      <c r="RIE317" s="58"/>
      <c r="RIF317" s="58"/>
      <c r="RIG317" s="58"/>
      <c r="RIH317" s="58"/>
      <c r="RII317" s="58"/>
      <c r="RIJ317" s="58"/>
      <c r="RIK317" s="58"/>
      <c r="RIL317" s="58"/>
      <c r="RIM317" s="58"/>
      <c r="RIN317" s="58"/>
      <c r="RIO317" s="58"/>
      <c r="RIP317" s="58"/>
      <c r="RIQ317" s="58"/>
      <c r="RIR317" s="58"/>
      <c r="RIS317" s="58"/>
      <c r="RIT317" s="58"/>
      <c r="RIU317" s="58"/>
      <c r="RIV317" s="58"/>
      <c r="RIW317" s="58"/>
      <c r="RIX317" s="58"/>
      <c r="RIY317" s="58"/>
      <c r="RIZ317" s="58"/>
      <c r="RJA317" s="58"/>
      <c r="RJB317" s="58"/>
      <c r="RJC317" s="58"/>
      <c r="RJD317" s="58"/>
      <c r="RJE317" s="58"/>
      <c r="RJF317" s="58"/>
      <c r="RJG317" s="58"/>
      <c r="RJH317" s="58"/>
      <c r="RJI317" s="58"/>
      <c r="RJJ317" s="58"/>
      <c r="RJK317" s="58"/>
      <c r="RJL317" s="58"/>
      <c r="RJM317" s="58"/>
      <c r="RJN317" s="58"/>
      <c r="RJO317" s="58"/>
      <c r="RJP317" s="58"/>
      <c r="RJQ317" s="58"/>
      <c r="RJR317" s="58"/>
      <c r="RJS317" s="58"/>
      <c r="RJT317" s="58"/>
      <c r="RJU317" s="58"/>
      <c r="RJV317" s="58"/>
      <c r="RJW317" s="58"/>
      <c r="RJX317" s="58"/>
      <c r="RJY317" s="58"/>
      <c r="RJZ317" s="58"/>
      <c r="RKA317" s="58"/>
      <c r="RKB317" s="58"/>
      <c r="RKC317" s="58"/>
      <c r="RKD317" s="58"/>
      <c r="RKE317" s="58"/>
      <c r="RKF317" s="58"/>
      <c r="RKG317" s="58"/>
      <c r="RKH317" s="58"/>
      <c r="RKI317" s="58"/>
      <c r="RKJ317" s="58"/>
      <c r="RKK317" s="58"/>
      <c r="RKL317" s="58"/>
      <c r="RKM317" s="58"/>
      <c r="RKN317" s="58"/>
      <c r="RKO317" s="58"/>
      <c r="RKP317" s="58"/>
      <c r="RKQ317" s="58"/>
      <c r="RKR317" s="58"/>
      <c r="RKS317" s="58"/>
      <c r="RKT317" s="58"/>
      <c r="RKU317" s="58"/>
      <c r="RKV317" s="58"/>
      <c r="RKW317" s="58"/>
      <c r="RKX317" s="58"/>
      <c r="RKY317" s="58"/>
      <c r="RKZ317" s="58"/>
      <c r="RLA317" s="58"/>
      <c r="RLB317" s="58"/>
      <c r="RLC317" s="58"/>
      <c r="RLD317" s="58"/>
      <c r="RLE317" s="58"/>
      <c r="RLF317" s="58"/>
      <c r="RLG317" s="58"/>
      <c r="RLH317" s="58"/>
      <c r="RLI317" s="58"/>
      <c r="RLJ317" s="58"/>
      <c r="RLK317" s="58"/>
      <c r="RLL317" s="58"/>
      <c r="RLM317" s="58"/>
      <c r="RLN317" s="58"/>
      <c r="RLO317" s="58"/>
      <c r="RLP317" s="58"/>
      <c r="RLQ317" s="58"/>
      <c r="RLR317" s="58"/>
      <c r="RLS317" s="58"/>
      <c r="RLT317" s="58"/>
      <c r="RLU317" s="58"/>
      <c r="RLV317" s="58"/>
      <c r="RLW317" s="58"/>
      <c r="RLX317" s="58"/>
      <c r="RLY317" s="58"/>
      <c r="RLZ317" s="58"/>
      <c r="RMA317" s="58"/>
      <c r="RMB317" s="58"/>
      <c r="RMC317" s="58"/>
      <c r="RMD317" s="58"/>
      <c r="RME317" s="58"/>
      <c r="RMF317" s="58"/>
      <c r="RMG317" s="58"/>
      <c r="RMH317" s="58"/>
      <c r="RMI317" s="58"/>
      <c r="RMJ317" s="58"/>
      <c r="RMK317" s="58"/>
      <c r="RML317" s="58"/>
      <c r="RMM317" s="58"/>
      <c r="RMN317" s="58"/>
      <c r="RMO317" s="58"/>
      <c r="RMP317" s="58"/>
      <c r="RMQ317" s="58"/>
      <c r="RMR317" s="58"/>
      <c r="RMS317" s="58"/>
      <c r="RMT317" s="58"/>
      <c r="RMU317" s="58"/>
      <c r="RMV317" s="58"/>
      <c r="RMW317" s="58"/>
      <c r="RMX317" s="58"/>
      <c r="RMY317" s="58"/>
      <c r="RMZ317" s="58"/>
      <c r="RNA317" s="58"/>
      <c r="RNB317" s="58"/>
      <c r="RNC317" s="58"/>
      <c r="RND317" s="58"/>
      <c r="RNE317" s="58"/>
      <c r="RNF317" s="58"/>
      <c r="RNG317" s="58"/>
      <c r="RNH317" s="58"/>
      <c r="RNI317" s="58"/>
      <c r="RNJ317" s="58"/>
      <c r="RNK317" s="58"/>
      <c r="RNL317" s="58"/>
      <c r="RNM317" s="58"/>
      <c r="RNN317" s="58"/>
      <c r="RNO317" s="58"/>
      <c r="RNP317" s="58"/>
      <c r="RNQ317" s="58"/>
      <c r="RNR317" s="58"/>
      <c r="RNS317" s="58"/>
      <c r="RNT317" s="58"/>
      <c r="RNU317" s="58"/>
      <c r="RNV317" s="58"/>
      <c r="RNW317" s="58"/>
      <c r="RNX317" s="58"/>
      <c r="RNY317" s="58"/>
      <c r="RNZ317" s="58"/>
      <c r="ROA317" s="58"/>
      <c r="ROB317" s="58"/>
      <c r="ROC317" s="58"/>
      <c r="ROD317" s="58"/>
      <c r="ROE317" s="58"/>
      <c r="ROF317" s="58"/>
      <c r="ROG317" s="58"/>
      <c r="ROH317" s="58"/>
      <c r="ROI317" s="58"/>
      <c r="ROJ317" s="58"/>
      <c r="ROK317" s="58"/>
      <c r="ROL317" s="58"/>
      <c r="ROM317" s="58"/>
      <c r="RON317" s="58"/>
      <c r="ROO317" s="58"/>
      <c r="ROP317" s="58"/>
      <c r="ROQ317" s="58"/>
      <c r="ROR317" s="58"/>
      <c r="ROS317" s="58"/>
      <c r="ROT317" s="58"/>
      <c r="ROU317" s="58"/>
      <c r="ROV317" s="58"/>
      <c r="ROW317" s="58"/>
      <c r="ROX317" s="58"/>
      <c r="ROY317" s="58"/>
      <c r="ROZ317" s="58"/>
      <c r="RPA317" s="58"/>
      <c r="RPB317" s="58"/>
      <c r="RPC317" s="58"/>
      <c r="RPD317" s="58"/>
      <c r="RPE317" s="58"/>
      <c r="RPF317" s="58"/>
      <c r="RPG317" s="58"/>
      <c r="RPH317" s="58"/>
      <c r="RPI317" s="58"/>
      <c r="RPJ317" s="58"/>
      <c r="RPK317" s="58"/>
      <c r="RPL317" s="58"/>
      <c r="RPM317" s="58"/>
      <c r="RPN317" s="58"/>
      <c r="RPO317" s="58"/>
      <c r="RPP317" s="58"/>
      <c r="RPQ317" s="58"/>
      <c r="RPR317" s="58"/>
      <c r="RPS317" s="58"/>
      <c r="RPT317" s="58"/>
      <c r="RPU317" s="58"/>
      <c r="RPV317" s="58"/>
      <c r="RPW317" s="58"/>
      <c r="RPX317" s="58"/>
      <c r="RPY317" s="58"/>
      <c r="RPZ317" s="58"/>
      <c r="RQA317" s="58"/>
      <c r="RQB317" s="58"/>
      <c r="RQC317" s="58"/>
      <c r="RQD317" s="58"/>
      <c r="RQE317" s="58"/>
      <c r="RQF317" s="58"/>
      <c r="RQG317" s="58"/>
      <c r="RQH317" s="58"/>
      <c r="RQI317" s="58"/>
      <c r="RQJ317" s="58"/>
      <c r="RQK317" s="58"/>
      <c r="RQL317" s="58"/>
      <c r="RQM317" s="58"/>
      <c r="RQN317" s="58"/>
      <c r="RQO317" s="58"/>
      <c r="RQP317" s="58"/>
      <c r="RQQ317" s="58"/>
      <c r="RQR317" s="58"/>
      <c r="RQS317" s="58"/>
      <c r="RQT317" s="58"/>
      <c r="RQU317" s="58"/>
      <c r="RQV317" s="58"/>
      <c r="RQW317" s="58"/>
      <c r="RQX317" s="58"/>
      <c r="RQY317" s="58"/>
      <c r="RQZ317" s="58"/>
      <c r="RRA317" s="58"/>
      <c r="RRB317" s="58"/>
      <c r="RRC317" s="58"/>
      <c r="RRD317" s="58"/>
      <c r="RRE317" s="58"/>
      <c r="RRF317" s="58"/>
      <c r="RRG317" s="58"/>
      <c r="RRH317" s="58"/>
      <c r="RRI317" s="58"/>
      <c r="RRJ317" s="58"/>
      <c r="RRK317" s="58"/>
      <c r="RRL317" s="58"/>
      <c r="RRM317" s="58"/>
      <c r="RRN317" s="58"/>
      <c r="RRO317" s="58"/>
      <c r="RRP317" s="58"/>
      <c r="RRQ317" s="58"/>
      <c r="RRR317" s="58"/>
      <c r="RRS317" s="58"/>
      <c r="RRT317" s="58"/>
      <c r="RRU317" s="58"/>
      <c r="RRV317" s="58"/>
      <c r="RRW317" s="58"/>
      <c r="RRX317" s="58"/>
      <c r="RRY317" s="58"/>
      <c r="RRZ317" s="58"/>
      <c r="RSA317" s="58"/>
      <c r="RSB317" s="58"/>
      <c r="RSC317" s="58"/>
      <c r="RSD317" s="58"/>
      <c r="RSE317" s="58"/>
      <c r="RSF317" s="58"/>
      <c r="RSG317" s="58"/>
      <c r="RSH317" s="58"/>
      <c r="RSI317" s="58"/>
      <c r="RSJ317" s="58"/>
      <c r="RSK317" s="58"/>
      <c r="RSL317" s="58"/>
      <c r="RSM317" s="58"/>
      <c r="RSN317" s="58"/>
      <c r="RSO317" s="58"/>
      <c r="RSP317" s="58"/>
      <c r="RSQ317" s="58"/>
      <c r="RSR317" s="58"/>
      <c r="RSS317" s="58"/>
      <c r="RST317" s="58"/>
      <c r="RSU317" s="58"/>
      <c r="RSV317" s="58"/>
      <c r="RSW317" s="58"/>
      <c r="RSX317" s="58"/>
      <c r="RSY317" s="58"/>
      <c r="RSZ317" s="58"/>
      <c r="RTA317" s="58"/>
      <c r="RTB317" s="58"/>
      <c r="RTC317" s="58"/>
      <c r="RTD317" s="58"/>
      <c r="RTE317" s="58"/>
      <c r="RTF317" s="58"/>
      <c r="RTG317" s="58"/>
      <c r="RTH317" s="58"/>
      <c r="RTI317" s="58"/>
      <c r="RTJ317" s="58"/>
      <c r="RTK317" s="58"/>
      <c r="RTL317" s="58"/>
      <c r="RTM317" s="58"/>
      <c r="RTN317" s="58"/>
      <c r="RTO317" s="58"/>
      <c r="RTP317" s="58"/>
      <c r="RTQ317" s="58"/>
      <c r="RTR317" s="58"/>
      <c r="RTS317" s="58"/>
      <c r="RTT317" s="58"/>
      <c r="RTU317" s="58"/>
      <c r="RTV317" s="58"/>
      <c r="RTW317" s="58"/>
      <c r="RTX317" s="58"/>
      <c r="RTY317" s="58"/>
      <c r="RTZ317" s="58"/>
      <c r="RUA317" s="58"/>
      <c r="RUB317" s="58"/>
      <c r="RUC317" s="58"/>
      <c r="RUD317" s="58"/>
      <c r="RUE317" s="58"/>
      <c r="RUF317" s="58"/>
      <c r="RUG317" s="58"/>
      <c r="RUH317" s="58"/>
      <c r="RUI317" s="58"/>
      <c r="RUJ317" s="58"/>
      <c r="RUK317" s="58"/>
      <c r="RUL317" s="58"/>
      <c r="RUM317" s="58"/>
      <c r="RUN317" s="58"/>
      <c r="RUO317" s="58"/>
      <c r="RUP317" s="58"/>
      <c r="RUQ317" s="58"/>
      <c r="RUR317" s="58"/>
      <c r="RUS317" s="58"/>
      <c r="RUT317" s="58"/>
      <c r="RUU317" s="58"/>
      <c r="RUV317" s="58"/>
      <c r="RUW317" s="58"/>
      <c r="RUX317" s="58"/>
      <c r="RUY317" s="58"/>
      <c r="RUZ317" s="58"/>
      <c r="RVA317" s="58"/>
      <c r="RVB317" s="58"/>
      <c r="RVC317" s="58"/>
      <c r="RVD317" s="58"/>
      <c r="RVE317" s="58"/>
      <c r="RVF317" s="58"/>
      <c r="RVG317" s="58"/>
      <c r="RVH317" s="58"/>
      <c r="RVI317" s="58"/>
      <c r="RVJ317" s="58"/>
      <c r="RVK317" s="58"/>
      <c r="RVL317" s="58"/>
      <c r="RVM317" s="58"/>
      <c r="RVN317" s="58"/>
      <c r="RVO317" s="58"/>
      <c r="RVP317" s="58"/>
      <c r="RVQ317" s="58"/>
      <c r="RVR317" s="58"/>
      <c r="RVS317" s="58"/>
      <c r="RVT317" s="58"/>
      <c r="RVU317" s="58"/>
      <c r="RVV317" s="58"/>
      <c r="RVW317" s="58"/>
      <c r="RVX317" s="58"/>
      <c r="RVY317" s="58"/>
      <c r="RVZ317" s="58"/>
      <c r="RWA317" s="58"/>
      <c r="RWB317" s="58"/>
      <c r="RWC317" s="58"/>
      <c r="RWD317" s="58"/>
      <c r="RWE317" s="58"/>
      <c r="RWF317" s="58"/>
      <c r="RWG317" s="58"/>
      <c r="RWH317" s="58"/>
      <c r="RWI317" s="58"/>
      <c r="RWJ317" s="58"/>
      <c r="RWK317" s="58"/>
      <c r="RWL317" s="58"/>
      <c r="RWM317" s="58"/>
      <c r="RWN317" s="58"/>
      <c r="RWO317" s="58"/>
      <c r="RWP317" s="58"/>
      <c r="RWQ317" s="58"/>
      <c r="RWR317" s="58"/>
      <c r="RWS317" s="58"/>
      <c r="RWT317" s="58"/>
      <c r="RWU317" s="58"/>
      <c r="RWV317" s="58"/>
      <c r="RWW317" s="58"/>
      <c r="RWX317" s="58"/>
      <c r="RWY317" s="58"/>
      <c r="RWZ317" s="58"/>
      <c r="RXA317" s="58"/>
      <c r="RXB317" s="58"/>
      <c r="RXC317" s="58"/>
      <c r="RXD317" s="58"/>
      <c r="RXE317" s="58"/>
      <c r="RXF317" s="58"/>
      <c r="RXG317" s="58"/>
      <c r="RXH317" s="58"/>
      <c r="RXI317" s="58"/>
      <c r="RXJ317" s="58"/>
      <c r="RXK317" s="58"/>
      <c r="RXL317" s="58"/>
      <c r="RXM317" s="58"/>
      <c r="RXN317" s="58"/>
      <c r="RXO317" s="58"/>
      <c r="RXP317" s="58"/>
      <c r="RXQ317" s="58"/>
      <c r="RXR317" s="58"/>
      <c r="RXS317" s="58"/>
      <c r="RXT317" s="58"/>
      <c r="RXU317" s="58"/>
      <c r="RXV317" s="58"/>
      <c r="RXW317" s="58"/>
      <c r="RXX317" s="58"/>
      <c r="RXY317" s="58"/>
      <c r="RXZ317" s="58"/>
      <c r="RYA317" s="58"/>
      <c r="RYB317" s="58"/>
      <c r="RYC317" s="58"/>
      <c r="RYD317" s="58"/>
      <c r="RYE317" s="58"/>
      <c r="RYF317" s="58"/>
      <c r="RYG317" s="58"/>
      <c r="RYH317" s="58"/>
      <c r="RYI317" s="58"/>
      <c r="RYJ317" s="58"/>
      <c r="RYK317" s="58"/>
      <c r="RYL317" s="58"/>
      <c r="RYM317" s="58"/>
      <c r="RYN317" s="58"/>
      <c r="RYO317" s="58"/>
      <c r="RYP317" s="58"/>
      <c r="RYQ317" s="58"/>
      <c r="RYR317" s="58"/>
      <c r="RYS317" s="58"/>
      <c r="RYT317" s="58"/>
      <c r="RYU317" s="58"/>
      <c r="RYV317" s="58"/>
      <c r="RYW317" s="58"/>
      <c r="RYX317" s="58"/>
      <c r="RYY317" s="58"/>
      <c r="RYZ317" s="58"/>
      <c r="RZA317" s="58"/>
      <c r="RZB317" s="58"/>
      <c r="RZC317" s="58"/>
      <c r="RZD317" s="58"/>
      <c r="RZE317" s="58"/>
      <c r="RZF317" s="58"/>
      <c r="RZG317" s="58"/>
      <c r="RZH317" s="58"/>
      <c r="RZI317" s="58"/>
      <c r="RZJ317" s="58"/>
      <c r="RZK317" s="58"/>
      <c r="RZL317" s="58"/>
      <c r="RZM317" s="58"/>
      <c r="RZN317" s="58"/>
      <c r="RZO317" s="58"/>
      <c r="RZP317" s="58"/>
      <c r="RZQ317" s="58"/>
      <c r="RZR317" s="58"/>
      <c r="RZS317" s="58"/>
      <c r="RZT317" s="58"/>
      <c r="RZU317" s="58"/>
      <c r="RZV317" s="58"/>
      <c r="RZW317" s="58"/>
      <c r="RZX317" s="58"/>
      <c r="RZY317" s="58"/>
      <c r="RZZ317" s="58"/>
      <c r="SAA317" s="58"/>
      <c r="SAB317" s="58"/>
      <c r="SAC317" s="58"/>
      <c r="SAD317" s="58"/>
      <c r="SAE317" s="58"/>
      <c r="SAF317" s="58"/>
      <c r="SAG317" s="58"/>
      <c r="SAH317" s="58"/>
      <c r="SAI317" s="58"/>
      <c r="SAJ317" s="58"/>
      <c r="SAK317" s="58"/>
      <c r="SAL317" s="58"/>
      <c r="SAM317" s="58"/>
      <c r="SAN317" s="58"/>
      <c r="SAO317" s="58"/>
      <c r="SAP317" s="58"/>
      <c r="SAQ317" s="58"/>
      <c r="SAR317" s="58"/>
      <c r="SAS317" s="58"/>
      <c r="SAT317" s="58"/>
      <c r="SAU317" s="58"/>
      <c r="SAV317" s="58"/>
      <c r="SAW317" s="58"/>
      <c r="SAX317" s="58"/>
      <c r="SAY317" s="58"/>
      <c r="SAZ317" s="58"/>
      <c r="SBA317" s="58"/>
      <c r="SBB317" s="58"/>
      <c r="SBC317" s="58"/>
      <c r="SBD317" s="58"/>
      <c r="SBE317" s="58"/>
      <c r="SBF317" s="58"/>
      <c r="SBG317" s="58"/>
      <c r="SBH317" s="58"/>
      <c r="SBI317" s="58"/>
      <c r="SBJ317" s="58"/>
      <c r="SBK317" s="58"/>
      <c r="SBL317" s="58"/>
      <c r="SBM317" s="58"/>
      <c r="SBN317" s="58"/>
      <c r="SBO317" s="58"/>
      <c r="SBP317" s="58"/>
      <c r="SBQ317" s="58"/>
      <c r="SBR317" s="58"/>
      <c r="SBS317" s="58"/>
      <c r="SBT317" s="58"/>
      <c r="SBU317" s="58"/>
      <c r="SBV317" s="58"/>
      <c r="SBW317" s="58"/>
      <c r="SBX317" s="58"/>
      <c r="SBY317" s="58"/>
      <c r="SBZ317" s="58"/>
      <c r="SCA317" s="58"/>
      <c r="SCB317" s="58"/>
      <c r="SCC317" s="58"/>
      <c r="SCD317" s="58"/>
      <c r="SCE317" s="58"/>
      <c r="SCF317" s="58"/>
      <c r="SCG317" s="58"/>
      <c r="SCH317" s="58"/>
      <c r="SCI317" s="58"/>
      <c r="SCJ317" s="58"/>
      <c r="SCK317" s="58"/>
      <c r="SCL317" s="58"/>
      <c r="SCM317" s="58"/>
      <c r="SCN317" s="58"/>
      <c r="SCO317" s="58"/>
      <c r="SCP317" s="58"/>
      <c r="SCQ317" s="58"/>
      <c r="SCR317" s="58"/>
      <c r="SCS317" s="58"/>
      <c r="SCT317" s="58"/>
      <c r="SCU317" s="58"/>
      <c r="SCV317" s="58"/>
      <c r="SCW317" s="58"/>
      <c r="SCX317" s="58"/>
      <c r="SCY317" s="58"/>
      <c r="SCZ317" s="58"/>
      <c r="SDA317" s="58"/>
      <c r="SDB317" s="58"/>
      <c r="SDC317" s="58"/>
      <c r="SDD317" s="58"/>
      <c r="SDE317" s="58"/>
      <c r="SDF317" s="58"/>
      <c r="SDG317" s="58"/>
      <c r="SDH317" s="58"/>
      <c r="SDI317" s="58"/>
      <c r="SDJ317" s="58"/>
      <c r="SDK317" s="58"/>
      <c r="SDL317" s="58"/>
      <c r="SDM317" s="58"/>
      <c r="SDN317" s="58"/>
      <c r="SDO317" s="58"/>
      <c r="SDP317" s="58"/>
      <c r="SDQ317" s="58"/>
      <c r="SDR317" s="58"/>
      <c r="SDS317" s="58"/>
      <c r="SDT317" s="58"/>
      <c r="SDU317" s="58"/>
      <c r="SDV317" s="58"/>
      <c r="SDW317" s="58"/>
      <c r="SDX317" s="58"/>
      <c r="SDY317" s="58"/>
      <c r="SDZ317" s="58"/>
      <c r="SEA317" s="58"/>
      <c r="SEB317" s="58"/>
      <c r="SEC317" s="58"/>
      <c r="SED317" s="58"/>
      <c r="SEE317" s="58"/>
      <c r="SEF317" s="58"/>
      <c r="SEG317" s="58"/>
      <c r="SEH317" s="58"/>
      <c r="SEI317" s="58"/>
      <c r="SEJ317" s="58"/>
      <c r="SEK317" s="58"/>
      <c r="SEL317" s="58"/>
      <c r="SEM317" s="58"/>
      <c r="SEN317" s="58"/>
      <c r="SEO317" s="58"/>
      <c r="SEP317" s="58"/>
      <c r="SEQ317" s="58"/>
      <c r="SER317" s="58"/>
      <c r="SES317" s="58"/>
      <c r="SET317" s="58"/>
      <c r="SEU317" s="58"/>
      <c r="SEV317" s="58"/>
      <c r="SEW317" s="58"/>
      <c r="SEX317" s="58"/>
      <c r="SEY317" s="58"/>
      <c r="SEZ317" s="58"/>
      <c r="SFA317" s="58"/>
      <c r="SFB317" s="58"/>
      <c r="SFC317" s="58"/>
      <c r="SFD317" s="58"/>
      <c r="SFE317" s="58"/>
      <c r="SFF317" s="58"/>
      <c r="SFG317" s="58"/>
      <c r="SFH317" s="58"/>
      <c r="SFI317" s="58"/>
      <c r="SFJ317" s="58"/>
      <c r="SFK317" s="58"/>
      <c r="SFL317" s="58"/>
      <c r="SFM317" s="58"/>
      <c r="SFN317" s="58"/>
      <c r="SFO317" s="58"/>
      <c r="SFP317" s="58"/>
      <c r="SFQ317" s="58"/>
      <c r="SFR317" s="58"/>
      <c r="SFS317" s="58"/>
      <c r="SFT317" s="58"/>
      <c r="SFU317" s="58"/>
      <c r="SFV317" s="58"/>
      <c r="SFW317" s="58"/>
      <c r="SFX317" s="58"/>
      <c r="SFY317" s="58"/>
      <c r="SFZ317" s="58"/>
      <c r="SGA317" s="58"/>
      <c r="SGB317" s="58"/>
      <c r="SGC317" s="58"/>
      <c r="SGD317" s="58"/>
      <c r="SGE317" s="58"/>
      <c r="SGF317" s="58"/>
      <c r="SGG317" s="58"/>
      <c r="SGH317" s="58"/>
      <c r="SGI317" s="58"/>
      <c r="SGJ317" s="58"/>
      <c r="SGK317" s="58"/>
      <c r="SGL317" s="58"/>
      <c r="SGM317" s="58"/>
      <c r="SGN317" s="58"/>
      <c r="SGO317" s="58"/>
      <c r="SGP317" s="58"/>
      <c r="SGQ317" s="58"/>
      <c r="SGR317" s="58"/>
      <c r="SGS317" s="58"/>
      <c r="SGT317" s="58"/>
      <c r="SGU317" s="58"/>
      <c r="SGV317" s="58"/>
      <c r="SGW317" s="58"/>
      <c r="SGX317" s="58"/>
      <c r="SGY317" s="58"/>
      <c r="SGZ317" s="58"/>
      <c r="SHA317" s="58"/>
      <c r="SHB317" s="58"/>
      <c r="SHC317" s="58"/>
      <c r="SHD317" s="58"/>
      <c r="SHE317" s="58"/>
      <c r="SHF317" s="58"/>
      <c r="SHG317" s="58"/>
      <c r="SHH317" s="58"/>
      <c r="SHI317" s="58"/>
      <c r="SHJ317" s="58"/>
      <c r="SHK317" s="58"/>
      <c r="SHL317" s="58"/>
      <c r="SHM317" s="58"/>
      <c r="SHN317" s="58"/>
      <c r="SHO317" s="58"/>
      <c r="SHP317" s="58"/>
      <c r="SHQ317" s="58"/>
      <c r="SHR317" s="58"/>
      <c r="SHS317" s="58"/>
      <c r="SHT317" s="58"/>
      <c r="SHU317" s="58"/>
      <c r="SHV317" s="58"/>
      <c r="SHW317" s="58"/>
      <c r="SHX317" s="58"/>
      <c r="SHY317" s="58"/>
      <c r="SHZ317" s="58"/>
      <c r="SIA317" s="58"/>
      <c r="SIB317" s="58"/>
      <c r="SIC317" s="58"/>
      <c r="SID317" s="58"/>
      <c r="SIE317" s="58"/>
      <c r="SIF317" s="58"/>
      <c r="SIG317" s="58"/>
      <c r="SIH317" s="58"/>
      <c r="SII317" s="58"/>
      <c r="SIJ317" s="58"/>
      <c r="SIK317" s="58"/>
      <c r="SIL317" s="58"/>
      <c r="SIM317" s="58"/>
      <c r="SIN317" s="58"/>
      <c r="SIO317" s="58"/>
      <c r="SIP317" s="58"/>
      <c r="SIQ317" s="58"/>
      <c r="SIR317" s="58"/>
      <c r="SIS317" s="58"/>
      <c r="SIT317" s="58"/>
      <c r="SIU317" s="58"/>
      <c r="SIV317" s="58"/>
      <c r="SIW317" s="58"/>
      <c r="SIX317" s="58"/>
      <c r="SIY317" s="58"/>
      <c r="SIZ317" s="58"/>
      <c r="SJA317" s="58"/>
      <c r="SJB317" s="58"/>
      <c r="SJC317" s="58"/>
      <c r="SJD317" s="58"/>
      <c r="SJE317" s="58"/>
      <c r="SJF317" s="58"/>
      <c r="SJG317" s="58"/>
      <c r="SJH317" s="58"/>
      <c r="SJI317" s="58"/>
      <c r="SJJ317" s="58"/>
      <c r="SJK317" s="58"/>
      <c r="SJL317" s="58"/>
      <c r="SJM317" s="58"/>
      <c r="SJN317" s="58"/>
      <c r="SJO317" s="58"/>
      <c r="SJP317" s="58"/>
      <c r="SJQ317" s="58"/>
      <c r="SJR317" s="58"/>
      <c r="SJS317" s="58"/>
      <c r="SJT317" s="58"/>
      <c r="SJU317" s="58"/>
      <c r="SJV317" s="58"/>
      <c r="SJW317" s="58"/>
      <c r="SJX317" s="58"/>
      <c r="SJY317" s="58"/>
      <c r="SJZ317" s="58"/>
      <c r="SKA317" s="58"/>
      <c r="SKB317" s="58"/>
      <c r="SKC317" s="58"/>
      <c r="SKD317" s="58"/>
      <c r="SKE317" s="58"/>
      <c r="SKF317" s="58"/>
      <c r="SKG317" s="58"/>
      <c r="SKH317" s="58"/>
      <c r="SKI317" s="58"/>
      <c r="SKJ317" s="58"/>
      <c r="SKK317" s="58"/>
      <c r="SKL317" s="58"/>
      <c r="SKM317" s="58"/>
      <c r="SKN317" s="58"/>
      <c r="SKO317" s="58"/>
      <c r="SKP317" s="58"/>
      <c r="SKQ317" s="58"/>
      <c r="SKR317" s="58"/>
      <c r="SKS317" s="58"/>
      <c r="SKT317" s="58"/>
      <c r="SKU317" s="58"/>
      <c r="SKV317" s="58"/>
      <c r="SKW317" s="58"/>
      <c r="SKX317" s="58"/>
      <c r="SKY317" s="58"/>
      <c r="SKZ317" s="58"/>
      <c r="SLA317" s="58"/>
      <c r="SLB317" s="58"/>
      <c r="SLC317" s="58"/>
      <c r="SLD317" s="58"/>
      <c r="SLE317" s="58"/>
      <c r="SLF317" s="58"/>
      <c r="SLG317" s="58"/>
      <c r="SLH317" s="58"/>
      <c r="SLI317" s="58"/>
      <c r="SLJ317" s="58"/>
      <c r="SLK317" s="58"/>
      <c r="SLL317" s="58"/>
      <c r="SLM317" s="58"/>
      <c r="SLN317" s="58"/>
      <c r="SLO317" s="58"/>
      <c r="SLP317" s="58"/>
      <c r="SLQ317" s="58"/>
      <c r="SLR317" s="58"/>
      <c r="SLS317" s="58"/>
      <c r="SLT317" s="58"/>
      <c r="SLU317" s="58"/>
      <c r="SLV317" s="58"/>
      <c r="SLW317" s="58"/>
      <c r="SLX317" s="58"/>
      <c r="SLY317" s="58"/>
      <c r="SLZ317" s="58"/>
      <c r="SMA317" s="58"/>
      <c r="SMB317" s="58"/>
      <c r="SMC317" s="58"/>
      <c r="SMD317" s="58"/>
      <c r="SME317" s="58"/>
      <c r="SMF317" s="58"/>
      <c r="SMG317" s="58"/>
      <c r="SMH317" s="58"/>
      <c r="SMI317" s="58"/>
      <c r="SMJ317" s="58"/>
      <c r="SMK317" s="58"/>
      <c r="SML317" s="58"/>
      <c r="SMM317" s="58"/>
      <c r="SMN317" s="58"/>
      <c r="SMO317" s="58"/>
      <c r="SMP317" s="58"/>
      <c r="SMQ317" s="58"/>
      <c r="SMR317" s="58"/>
      <c r="SMS317" s="58"/>
      <c r="SMT317" s="58"/>
      <c r="SMU317" s="58"/>
      <c r="SMV317" s="58"/>
      <c r="SMW317" s="58"/>
      <c r="SMX317" s="58"/>
      <c r="SMY317" s="58"/>
      <c r="SMZ317" s="58"/>
      <c r="SNA317" s="58"/>
      <c r="SNB317" s="58"/>
      <c r="SNC317" s="58"/>
      <c r="SND317" s="58"/>
      <c r="SNE317" s="58"/>
      <c r="SNF317" s="58"/>
      <c r="SNG317" s="58"/>
      <c r="SNH317" s="58"/>
      <c r="SNI317" s="58"/>
      <c r="SNJ317" s="58"/>
      <c r="SNK317" s="58"/>
      <c r="SNL317" s="58"/>
      <c r="SNM317" s="58"/>
      <c r="SNN317" s="58"/>
      <c r="SNO317" s="58"/>
      <c r="SNP317" s="58"/>
      <c r="SNQ317" s="58"/>
      <c r="SNR317" s="58"/>
      <c r="SNS317" s="58"/>
      <c r="SNT317" s="58"/>
      <c r="SNU317" s="58"/>
      <c r="SNV317" s="58"/>
      <c r="SNW317" s="58"/>
      <c r="SNX317" s="58"/>
      <c r="SNY317" s="58"/>
      <c r="SNZ317" s="58"/>
      <c r="SOA317" s="58"/>
      <c r="SOB317" s="58"/>
      <c r="SOC317" s="58"/>
      <c r="SOD317" s="58"/>
      <c r="SOE317" s="58"/>
      <c r="SOF317" s="58"/>
      <c r="SOG317" s="58"/>
      <c r="SOH317" s="58"/>
      <c r="SOI317" s="58"/>
      <c r="SOJ317" s="58"/>
      <c r="SOK317" s="58"/>
      <c r="SOL317" s="58"/>
      <c r="SOM317" s="58"/>
      <c r="SON317" s="58"/>
      <c r="SOO317" s="58"/>
      <c r="SOP317" s="58"/>
      <c r="SOQ317" s="58"/>
      <c r="SOR317" s="58"/>
      <c r="SOS317" s="58"/>
      <c r="SOT317" s="58"/>
      <c r="SOU317" s="58"/>
      <c r="SOV317" s="58"/>
      <c r="SOW317" s="58"/>
      <c r="SOX317" s="58"/>
      <c r="SOY317" s="58"/>
      <c r="SOZ317" s="58"/>
      <c r="SPA317" s="58"/>
      <c r="SPB317" s="58"/>
      <c r="SPC317" s="58"/>
      <c r="SPD317" s="58"/>
      <c r="SPE317" s="58"/>
      <c r="SPF317" s="58"/>
      <c r="SPG317" s="58"/>
      <c r="SPH317" s="58"/>
      <c r="SPI317" s="58"/>
      <c r="SPJ317" s="58"/>
      <c r="SPK317" s="58"/>
      <c r="SPL317" s="58"/>
      <c r="SPM317" s="58"/>
      <c r="SPN317" s="58"/>
      <c r="SPO317" s="58"/>
      <c r="SPP317" s="58"/>
      <c r="SPQ317" s="58"/>
      <c r="SPR317" s="58"/>
      <c r="SPS317" s="58"/>
      <c r="SPT317" s="58"/>
      <c r="SPU317" s="58"/>
      <c r="SPV317" s="58"/>
      <c r="SPW317" s="58"/>
      <c r="SPX317" s="58"/>
      <c r="SPY317" s="58"/>
      <c r="SPZ317" s="58"/>
      <c r="SQA317" s="58"/>
      <c r="SQB317" s="58"/>
      <c r="SQC317" s="58"/>
      <c r="SQD317" s="58"/>
      <c r="SQE317" s="58"/>
      <c r="SQF317" s="58"/>
      <c r="SQG317" s="58"/>
      <c r="SQH317" s="58"/>
      <c r="SQI317" s="58"/>
      <c r="SQJ317" s="58"/>
      <c r="SQK317" s="58"/>
      <c r="SQL317" s="58"/>
      <c r="SQM317" s="58"/>
      <c r="SQN317" s="58"/>
      <c r="SQO317" s="58"/>
      <c r="SQP317" s="58"/>
      <c r="SQQ317" s="58"/>
      <c r="SQR317" s="58"/>
      <c r="SQS317" s="58"/>
      <c r="SQT317" s="58"/>
      <c r="SQU317" s="58"/>
      <c r="SQV317" s="58"/>
      <c r="SQW317" s="58"/>
      <c r="SQX317" s="58"/>
      <c r="SQY317" s="58"/>
      <c r="SQZ317" s="58"/>
      <c r="SRA317" s="58"/>
      <c r="SRB317" s="58"/>
      <c r="SRC317" s="58"/>
      <c r="SRD317" s="58"/>
      <c r="SRE317" s="58"/>
      <c r="SRF317" s="58"/>
      <c r="SRG317" s="58"/>
      <c r="SRH317" s="58"/>
      <c r="SRI317" s="58"/>
      <c r="SRJ317" s="58"/>
      <c r="SRK317" s="58"/>
      <c r="SRL317" s="58"/>
      <c r="SRM317" s="58"/>
      <c r="SRN317" s="58"/>
      <c r="SRO317" s="58"/>
      <c r="SRP317" s="58"/>
      <c r="SRQ317" s="58"/>
      <c r="SRR317" s="58"/>
      <c r="SRS317" s="58"/>
      <c r="SRT317" s="58"/>
      <c r="SRU317" s="58"/>
      <c r="SRV317" s="58"/>
      <c r="SRW317" s="58"/>
      <c r="SRX317" s="58"/>
      <c r="SRY317" s="58"/>
      <c r="SRZ317" s="58"/>
      <c r="SSA317" s="58"/>
      <c r="SSB317" s="58"/>
      <c r="SSC317" s="58"/>
      <c r="SSD317" s="58"/>
      <c r="SSE317" s="58"/>
      <c r="SSF317" s="58"/>
      <c r="SSG317" s="58"/>
      <c r="SSH317" s="58"/>
      <c r="SSI317" s="58"/>
      <c r="SSJ317" s="58"/>
      <c r="SSK317" s="58"/>
      <c r="SSL317" s="58"/>
      <c r="SSM317" s="58"/>
      <c r="SSN317" s="58"/>
      <c r="SSO317" s="58"/>
      <c r="SSP317" s="58"/>
      <c r="SSQ317" s="58"/>
      <c r="SSR317" s="58"/>
      <c r="SSS317" s="58"/>
      <c r="SST317" s="58"/>
      <c r="SSU317" s="58"/>
      <c r="SSV317" s="58"/>
      <c r="SSW317" s="58"/>
      <c r="SSX317" s="58"/>
      <c r="SSY317" s="58"/>
      <c r="SSZ317" s="58"/>
      <c r="STA317" s="58"/>
      <c r="STB317" s="58"/>
      <c r="STC317" s="58"/>
      <c r="STD317" s="58"/>
      <c r="STE317" s="58"/>
      <c r="STF317" s="58"/>
      <c r="STG317" s="58"/>
      <c r="STH317" s="58"/>
      <c r="STI317" s="58"/>
      <c r="STJ317" s="58"/>
      <c r="STK317" s="58"/>
      <c r="STL317" s="58"/>
      <c r="STM317" s="58"/>
      <c r="STN317" s="58"/>
      <c r="STO317" s="58"/>
      <c r="STP317" s="58"/>
      <c r="STQ317" s="58"/>
      <c r="STR317" s="58"/>
      <c r="STS317" s="58"/>
      <c r="STT317" s="58"/>
      <c r="STU317" s="58"/>
      <c r="STV317" s="58"/>
      <c r="STW317" s="58"/>
      <c r="STX317" s="58"/>
      <c r="STY317" s="58"/>
      <c r="STZ317" s="58"/>
      <c r="SUA317" s="58"/>
      <c r="SUB317" s="58"/>
      <c r="SUC317" s="58"/>
      <c r="SUD317" s="58"/>
      <c r="SUE317" s="58"/>
      <c r="SUF317" s="58"/>
      <c r="SUG317" s="58"/>
      <c r="SUH317" s="58"/>
      <c r="SUI317" s="58"/>
      <c r="SUJ317" s="58"/>
      <c r="SUK317" s="58"/>
      <c r="SUL317" s="58"/>
      <c r="SUM317" s="58"/>
      <c r="SUN317" s="58"/>
      <c r="SUO317" s="58"/>
      <c r="SUP317" s="58"/>
      <c r="SUQ317" s="58"/>
      <c r="SUR317" s="58"/>
      <c r="SUS317" s="58"/>
      <c r="SUT317" s="58"/>
      <c r="SUU317" s="58"/>
      <c r="SUV317" s="58"/>
      <c r="SUW317" s="58"/>
      <c r="SUX317" s="58"/>
      <c r="SUY317" s="58"/>
      <c r="SUZ317" s="58"/>
      <c r="SVA317" s="58"/>
      <c r="SVB317" s="58"/>
      <c r="SVC317" s="58"/>
      <c r="SVD317" s="58"/>
      <c r="SVE317" s="58"/>
      <c r="SVF317" s="58"/>
      <c r="SVG317" s="58"/>
      <c r="SVH317" s="58"/>
      <c r="SVI317" s="58"/>
      <c r="SVJ317" s="58"/>
      <c r="SVK317" s="58"/>
      <c r="SVL317" s="58"/>
      <c r="SVM317" s="58"/>
      <c r="SVN317" s="58"/>
      <c r="SVO317" s="58"/>
      <c r="SVP317" s="58"/>
      <c r="SVQ317" s="58"/>
      <c r="SVR317" s="58"/>
      <c r="SVS317" s="58"/>
      <c r="SVT317" s="58"/>
      <c r="SVU317" s="58"/>
      <c r="SVV317" s="58"/>
      <c r="SVW317" s="58"/>
      <c r="SVX317" s="58"/>
      <c r="SVY317" s="58"/>
      <c r="SVZ317" s="58"/>
      <c r="SWA317" s="58"/>
      <c r="SWB317" s="58"/>
      <c r="SWC317" s="58"/>
      <c r="SWD317" s="58"/>
      <c r="SWE317" s="58"/>
      <c r="SWF317" s="58"/>
      <c r="SWG317" s="58"/>
      <c r="SWH317" s="58"/>
      <c r="SWI317" s="58"/>
      <c r="SWJ317" s="58"/>
      <c r="SWK317" s="58"/>
      <c r="SWL317" s="58"/>
      <c r="SWM317" s="58"/>
      <c r="SWN317" s="58"/>
      <c r="SWO317" s="58"/>
      <c r="SWP317" s="58"/>
      <c r="SWQ317" s="58"/>
      <c r="SWR317" s="58"/>
      <c r="SWS317" s="58"/>
      <c r="SWT317" s="58"/>
      <c r="SWU317" s="58"/>
      <c r="SWV317" s="58"/>
      <c r="SWW317" s="58"/>
      <c r="SWX317" s="58"/>
      <c r="SWY317" s="58"/>
      <c r="SWZ317" s="58"/>
      <c r="SXA317" s="58"/>
      <c r="SXB317" s="58"/>
      <c r="SXC317" s="58"/>
      <c r="SXD317" s="58"/>
      <c r="SXE317" s="58"/>
      <c r="SXF317" s="58"/>
      <c r="SXG317" s="58"/>
      <c r="SXH317" s="58"/>
      <c r="SXI317" s="58"/>
      <c r="SXJ317" s="58"/>
      <c r="SXK317" s="58"/>
      <c r="SXL317" s="58"/>
      <c r="SXM317" s="58"/>
      <c r="SXN317" s="58"/>
      <c r="SXO317" s="58"/>
      <c r="SXP317" s="58"/>
      <c r="SXQ317" s="58"/>
      <c r="SXR317" s="58"/>
      <c r="SXS317" s="58"/>
      <c r="SXT317" s="58"/>
      <c r="SXU317" s="58"/>
      <c r="SXV317" s="58"/>
      <c r="SXW317" s="58"/>
      <c r="SXX317" s="58"/>
      <c r="SXY317" s="58"/>
      <c r="SXZ317" s="58"/>
      <c r="SYA317" s="58"/>
      <c r="SYB317" s="58"/>
      <c r="SYC317" s="58"/>
      <c r="SYD317" s="58"/>
      <c r="SYE317" s="58"/>
      <c r="SYF317" s="58"/>
      <c r="SYG317" s="58"/>
      <c r="SYH317" s="58"/>
      <c r="SYI317" s="58"/>
      <c r="SYJ317" s="58"/>
      <c r="SYK317" s="58"/>
      <c r="SYL317" s="58"/>
      <c r="SYM317" s="58"/>
      <c r="SYN317" s="58"/>
      <c r="SYO317" s="58"/>
      <c r="SYP317" s="58"/>
      <c r="SYQ317" s="58"/>
      <c r="SYR317" s="58"/>
      <c r="SYS317" s="58"/>
      <c r="SYT317" s="58"/>
      <c r="SYU317" s="58"/>
      <c r="SYV317" s="58"/>
      <c r="SYW317" s="58"/>
      <c r="SYX317" s="58"/>
      <c r="SYY317" s="58"/>
      <c r="SYZ317" s="58"/>
      <c r="SZA317" s="58"/>
      <c r="SZB317" s="58"/>
      <c r="SZC317" s="58"/>
      <c r="SZD317" s="58"/>
      <c r="SZE317" s="58"/>
      <c r="SZF317" s="58"/>
      <c r="SZG317" s="58"/>
      <c r="SZH317" s="58"/>
      <c r="SZI317" s="58"/>
      <c r="SZJ317" s="58"/>
      <c r="SZK317" s="58"/>
      <c r="SZL317" s="58"/>
      <c r="SZM317" s="58"/>
      <c r="SZN317" s="58"/>
      <c r="SZO317" s="58"/>
      <c r="SZP317" s="58"/>
      <c r="SZQ317" s="58"/>
      <c r="SZR317" s="58"/>
      <c r="SZS317" s="58"/>
      <c r="SZT317" s="58"/>
      <c r="SZU317" s="58"/>
      <c r="SZV317" s="58"/>
      <c r="SZW317" s="58"/>
      <c r="SZX317" s="58"/>
      <c r="SZY317" s="58"/>
      <c r="SZZ317" s="58"/>
      <c r="TAA317" s="58"/>
      <c r="TAB317" s="58"/>
      <c r="TAC317" s="58"/>
      <c r="TAD317" s="58"/>
      <c r="TAE317" s="58"/>
      <c r="TAF317" s="58"/>
      <c r="TAG317" s="58"/>
      <c r="TAH317" s="58"/>
      <c r="TAI317" s="58"/>
      <c r="TAJ317" s="58"/>
      <c r="TAK317" s="58"/>
      <c r="TAL317" s="58"/>
      <c r="TAM317" s="58"/>
      <c r="TAN317" s="58"/>
      <c r="TAO317" s="58"/>
      <c r="TAP317" s="58"/>
      <c r="TAQ317" s="58"/>
      <c r="TAR317" s="58"/>
      <c r="TAS317" s="58"/>
      <c r="TAT317" s="58"/>
      <c r="TAU317" s="58"/>
      <c r="TAV317" s="58"/>
      <c r="TAW317" s="58"/>
      <c r="TAX317" s="58"/>
      <c r="TAY317" s="58"/>
      <c r="TAZ317" s="58"/>
      <c r="TBA317" s="58"/>
      <c r="TBB317" s="58"/>
      <c r="TBC317" s="58"/>
      <c r="TBD317" s="58"/>
      <c r="TBE317" s="58"/>
      <c r="TBF317" s="58"/>
      <c r="TBG317" s="58"/>
      <c r="TBH317" s="58"/>
      <c r="TBI317" s="58"/>
      <c r="TBJ317" s="58"/>
      <c r="TBK317" s="58"/>
      <c r="TBL317" s="58"/>
      <c r="TBM317" s="58"/>
      <c r="TBN317" s="58"/>
      <c r="TBO317" s="58"/>
      <c r="TBP317" s="58"/>
      <c r="TBQ317" s="58"/>
      <c r="TBR317" s="58"/>
      <c r="TBS317" s="58"/>
      <c r="TBT317" s="58"/>
      <c r="TBU317" s="58"/>
      <c r="TBV317" s="58"/>
      <c r="TBW317" s="58"/>
      <c r="TBX317" s="58"/>
      <c r="TBY317" s="58"/>
      <c r="TBZ317" s="58"/>
      <c r="TCA317" s="58"/>
      <c r="TCB317" s="58"/>
      <c r="TCC317" s="58"/>
      <c r="TCD317" s="58"/>
      <c r="TCE317" s="58"/>
      <c r="TCF317" s="58"/>
      <c r="TCG317" s="58"/>
      <c r="TCH317" s="58"/>
      <c r="TCI317" s="58"/>
      <c r="TCJ317" s="58"/>
      <c r="TCK317" s="58"/>
      <c r="TCL317" s="58"/>
      <c r="TCM317" s="58"/>
      <c r="TCN317" s="58"/>
      <c r="TCO317" s="58"/>
      <c r="TCP317" s="58"/>
      <c r="TCQ317" s="58"/>
      <c r="TCR317" s="58"/>
      <c r="TCS317" s="58"/>
      <c r="TCT317" s="58"/>
      <c r="TCU317" s="58"/>
      <c r="TCV317" s="58"/>
      <c r="TCW317" s="58"/>
      <c r="TCX317" s="58"/>
      <c r="TCY317" s="58"/>
      <c r="TCZ317" s="58"/>
      <c r="TDA317" s="58"/>
      <c r="TDB317" s="58"/>
      <c r="TDC317" s="58"/>
      <c r="TDD317" s="58"/>
      <c r="TDE317" s="58"/>
      <c r="TDF317" s="58"/>
      <c r="TDG317" s="58"/>
      <c r="TDH317" s="58"/>
      <c r="TDI317" s="58"/>
      <c r="TDJ317" s="58"/>
      <c r="TDK317" s="58"/>
      <c r="TDL317" s="58"/>
      <c r="TDM317" s="58"/>
      <c r="TDN317" s="58"/>
      <c r="TDO317" s="58"/>
      <c r="TDP317" s="58"/>
      <c r="TDQ317" s="58"/>
      <c r="TDR317" s="58"/>
      <c r="TDS317" s="58"/>
      <c r="TDT317" s="58"/>
      <c r="TDU317" s="58"/>
      <c r="TDV317" s="58"/>
      <c r="TDW317" s="58"/>
      <c r="TDX317" s="58"/>
      <c r="TDY317" s="58"/>
      <c r="TDZ317" s="58"/>
      <c r="TEA317" s="58"/>
      <c r="TEB317" s="58"/>
      <c r="TEC317" s="58"/>
      <c r="TED317" s="58"/>
      <c r="TEE317" s="58"/>
      <c r="TEF317" s="58"/>
      <c r="TEG317" s="58"/>
      <c r="TEH317" s="58"/>
      <c r="TEI317" s="58"/>
      <c r="TEJ317" s="58"/>
      <c r="TEK317" s="58"/>
      <c r="TEL317" s="58"/>
      <c r="TEM317" s="58"/>
      <c r="TEN317" s="58"/>
      <c r="TEO317" s="58"/>
      <c r="TEP317" s="58"/>
      <c r="TEQ317" s="58"/>
      <c r="TER317" s="58"/>
      <c r="TES317" s="58"/>
      <c r="TET317" s="58"/>
      <c r="TEU317" s="58"/>
      <c r="TEV317" s="58"/>
      <c r="TEW317" s="58"/>
      <c r="TEX317" s="58"/>
      <c r="TEY317" s="58"/>
      <c r="TEZ317" s="58"/>
      <c r="TFA317" s="58"/>
      <c r="TFB317" s="58"/>
      <c r="TFC317" s="58"/>
      <c r="TFD317" s="58"/>
      <c r="TFE317" s="58"/>
      <c r="TFF317" s="58"/>
      <c r="TFG317" s="58"/>
      <c r="TFH317" s="58"/>
      <c r="TFI317" s="58"/>
      <c r="TFJ317" s="58"/>
      <c r="TFK317" s="58"/>
      <c r="TFL317" s="58"/>
      <c r="TFM317" s="58"/>
      <c r="TFN317" s="58"/>
      <c r="TFO317" s="58"/>
      <c r="TFP317" s="58"/>
      <c r="TFQ317" s="58"/>
      <c r="TFR317" s="58"/>
      <c r="TFS317" s="58"/>
      <c r="TFT317" s="58"/>
      <c r="TFU317" s="58"/>
      <c r="TFV317" s="58"/>
      <c r="TFW317" s="58"/>
      <c r="TFX317" s="58"/>
      <c r="TFY317" s="58"/>
      <c r="TFZ317" s="58"/>
      <c r="TGA317" s="58"/>
      <c r="TGB317" s="58"/>
      <c r="TGC317" s="58"/>
      <c r="TGD317" s="58"/>
      <c r="TGE317" s="58"/>
      <c r="TGF317" s="58"/>
      <c r="TGG317" s="58"/>
      <c r="TGH317" s="58"/>
      <c r="TGI317" s="58"/>
      <c r="TGJ317" s="58"/>
      <c r="TGK317" s="58"/>
      <c r="TGL317" s="58"/>
      <c r="TGM317" s="58"/>
      <c r="TGN317" s="58"/>
      <c r="TGO317" s="58"/>
      <c r="TGP317" s="58"/>
      <c r="TGQ317" s="58"/>
      <c r="TGR317" s="58"/>
      <c r="TGS317" s="58"/>
      <c r="TGT317" s="58"/>
      <c r="TGU317" s="58"/>
      <c r="TGV317" s="58"/>
      <c r="TGW317" s="58"/>
      <c r="TGX317" s="58"/>
      <c r="TGY317" s="58"/>
      <c r="TGZ317" s="58"/>
      <c r="THA317" s="58"/>
      <c r="THB317" s="58"/>
      <c r="THC317" s="58"/>
      <c r="THD317" s="58"/>
      <c r="THE317" s="58"/>
      <c r="THF317" s="58"/>
      <c r="THG317" s="58"/>
      <c r="THH317" s="58"/>
      <c r="THI317" s="58"/>
      <c r="THJ317" s="58"/>
      <c r="THK317" s="58"/>
      <c r="THL317" s="58"/>
      <c r="THM317" s="58"/>
      <c r="THN317" s="58"/>
      <c r="THO317" s="58"/>
      <c r="THP317" s="58"/>
      <c r="THQ317" s="58"/>
      <c r="THR317" s="58"/>
      <c r="THS317" s="58"/>
      <c r="THT317" s="58"/>
      <c r="THU317" s="58"/>
      <c r="THV317" s="58"/>
      <c r="THW317" s="58"/>
      <c r="THX317" s="58"/>
      <c r="THY317" s="58"/>
      <c r="THZ317" s="58"/>
      <c r="TIA317" s="58"/>
      <c r="TIB317" s="58"/>
      <c r="TIC317" s="58"/>
      <c r="TID317" s="58"/>
      <c r="TIE317" s="58"/>
      <c r="TIF317" s="58"/>
      <c r="TIG317" s="58"/>
      <c r="TIH317" s="58"/>
      <c r="TII317" s="58"/>
      <c r="TIJ317" s="58"/>
      <c r="TIK317" s="58"/>
      <c r="TIL317" s="58"/>
      <c r="TIM317" s="58"/>
      <c r="TIN317" s="58"/>
      <c r="TIO317" s="58"/>
      <c r="TIP317" s="58"/>
      <c r="TIQ317" s="58"/>
      <c r="TIR317" s="58"/>
      <c r="TIS317" s="58"/>
      <c r="TIT317" s="58"/>
      <c r="TIU317" s="58"/>
      <c r="TIV317" s="58"/>
      <c r="TIW317" s="58"/>
      <c r="TIX317" s="58"/>
      <c r="TIY317" s="58"/>
      <c r="TIZ317" s="58"/>
      <c r="TJA317" s="58"/>
      <c r="TJB317" s="58"/>
      <c r="TJC317" s="58"/>
      <c r="TJD317" s="58"/>
      <c r="TJE317" s="58"/>
      <c r="TJF317" s="58"/>
      <c r="TJG317" s="58"/>
      <c r="TJH317" s="58"/>
      <c r="TJI317" s="58"/>
      <c r="TJJ317" s="58"/>
      <c r="TJK317" s="58"/>
      <c r="TJL317" s="58"/>
      <c r="TJM317" s="58"/>
      <c r="TJN317" s="58"/>
      <c r="TJO317" s="58"/>
      <c r="TJP317" s="58"/>
      <c r="TJQ317" s="58"/>
      <c r="TJR317" s="58"/>
      <c r="TJS317" s="58"/>
      <c r="TJT317" s="58"/>
      <c r="TJU317" s="58"/>
      <c r="TJV317" s="58"/>
      <c r="TJW317" s="58"/>
      <c r="TJX317" s="58"/>
      <c r="TJY317" s="58"/>
      <c r="TJZ317" s="58"/>
      <c r="TKA317" s="58"/>
      <c r="TKB317" s="58"/>
      <c r="TKC317" s="58"/>
      <c r="TKD317" s="58"/>
      <c r="TKE317" s="58"/>
      <c r="TKF317" s="58"/>
      <c r="TKG317" s="58"/>
      <c r="TKH317" s="58"/>
      <c r="TKI317" s="58"/>
      <c r="TKJ317" s="58"/>
      <c r="TKK317" s="58"/>
      <c r="TKL317" s="58"/>
      <c r="TKM317" s="58"/>
      <c r="TKN317" s="58"/>
      <c r="TKO317" s="58"/>
      <c r="TKP317" s="58"/>
      <c r="TKQ317" s="58"/>
      <c r="TKR317" s="58"/>
      <c r="TKS317" s="58"/>
      <c r="TKT317" s="58"/>
      <c r="TKU317" s="58"/>
      <c r="TKV317" s="58"/>
      <c r="TKW317" s="58"/>
      <c r="TKX317" s="58"/>
      <c r="TKY317" s="58"/>
      <c r="TKZ317" s="58"/>
      <c r="TLA317" s="58"/>
      <c r="TLB317" s="58"/>
      <c r="TLC317" s="58"/>
      <c r="TLD317" s="58"/>
      <c r="TLE317" s="58"/>
      <c r="TLF317" s="58"/>
      <c r="TLG317" s="58"/>
      <c r="TLH317" s="58"/>
      <c r="TLI317" s="58"/>
      <c r="TLJ317" s="58"/>
      <c r="TLK317" s="58"/>
      <c r="TLL317" s="58"/>
      <c r="TLM317" s="58"/>
      <c r="TLN317" s="58"/>
      <c r="TLO317" s="58"/>
      <c r="TLP317" s="58"/>
      <c r="TLQ317" s="58"/>
      <c r="TLR317" s="58"/>
      <c r="TLS317" s="58"/>
      <c r="TLT317" s="58"/>
      <c r="TLU317" s="58"/>
      <c r="TLV317" s="58"/>
      <c r="TLW317" s="58"/>
      <c r="TLX317" s="58"/>
      <c r="TLY317" s="58"/>
      <c r="TLZ317" s="58"/>
      <c r="TMA317" s="58"/>
      <c r="TMB317" s="58"/>
      <c r="TMC317" s="58"/>
      <c r="TMD317" s="58"/>
      <c r="TME317" s="58"/>
      <c r="TMF317" s="58"/>
      <c r="TMG317" s="58"/>
      <c r="TMH317" s="58"/>
      <c r="TMI317" s="58"/>
      <c r="TMJ317" s="58"/>
      <c r="TMK317" s="58"/>
      <c r="TML317" s="58"/>
      <c r="TMM317" s="58"/>
      <c r="TMN317" s="58"/>
      <c r="TMO317" s="58"/>
      <c r="TMP317" s="58"/>
      <c r="TMQ317" s="58"/>
      <c r="TMR317" s="58"/>
      <c r="TMS317" s="58"/>
      <c r="TMT317" s="58"/>
      <c r="TMU317" s="58"/>
      <c r="TMV317" s="58"/>
      <c r="TMW317" s="58"/>
      <c r="TMX317" s="58"/>
      <c r="TMY317" s="58"/>
      <c r="TMZ317" s="58"/>
      <c r="TNA317" s="58"/>
      <c r="TNB317" s="58"/>
      <c r="TNC317" s="58"/>
      <c r="TND317" s="58"/>
      <c r="TNE317" s="58"/>
      <c r="TNF317" s="58"/>
      <c r="TNG317" s="58"/>
      <c r="TNH317" s="58"/>
      <c r="TNI317" s="58"/>
      <c r="TNJ317" s="58"/>
      <c r="TNK317" s="58"/>
      <c r="TNL317" s="58"/>
      <c r="TNM317" s="58"/>
      <c r="TNN317" s="58"/>
      <c r="TNO317" s="58"/>
      <c r="TNP317" s="58"/>
      <c r="TNQ317" s="58"/>
      <c r="TNR317" s="58"/>
      <c r="TNS317" s="58"/>
      <c r="TNT317" s="58"/>
      <c r="TNU317" s="58"/>
      <c r="TNV317" s="58"/>
      <c r="TNW317" s="58"/>
      <c r="TNX317" s="58"/>
      <c r="TNY317" s="58"/>
      <c r="TNZ317" s="58"/>
      <c r="TOA317" s="58"/>
      <c r="TOB317" s="58"/>
      <c r="TOC317" s="58"/>
      <c r="TOD317" s="58"/>
      <c r="TOE317" s="58"/>
      <c r="TOF317" s="58"/>
      <c r="TOG317" s="58"/>
      <c r="TOH317" s="58"/>
      <c r="TOI317" s="58"/>
      <c r="TOJ317" s="58"/>
      <c r="TOK317" s="58"/>
      <c r="TOL317" s="58"/>
      <c r="TOM317" s="58"/>
      <c r="TON317" s="58"/>
      <c r="TOO317" s="58"/>
      <c r="TOP317" s="58"/>
      <c r="TOQ317" s="58"/>
      <c r="TOR317" s="58"/>
      <c r="TOS317" s="58"/>
      <c r="TOT317" s="58"/>
      <c r="TOU317" s="58"/>
      <c r="TOV317" s="58"/>
      <c r="TOW317" s="58"/>
      <c r="TOX317" s="58"/>
      <c r="TOY317" s="58"/>
      <c r="TOZ317" s="58"/>
      <c r="TPA317" s="58"/>
      <c r="TPB317" s="58"/>
      <c r="TPC317" s="58"/>
      <c r="TPD317" s="58"/>
      <c r="TPE317" s="58"/>
      <c r="TPF317" s="58"/>
      <c r="TPG317" s="58"/>
      <c r="TPH317" s="58"/>
      <c r="TPI317" s="58"/>
      <c r="TPJ317" s="58"/>
      <c r="TPK317" s="58"/>
      <c r="TPL317" s="58"/>
      <c r="TPM317" s="58"/>
      <c r="TPN317" s="58"/>
      <c r="TPO317" s="58"/>
      <c r="TPP317" s="58"/>
      <c r="TPQ317" s="58"/>
      <c r="TPR317" s="58"/>
      <c r="TPS317" s="58"/>
      <c r="TPT317" s="58"/>
      <c r="TPU317" s="58"/>
      <c r="TPV317" s="58"/>
      <c r="TPW317" s="58"/>
      <c r="TPX317" s="58"/>
      <c r="TPY317" s="58"/>
      <c r="TPZ317" s="58"/>
      <c r="TQA317" s="58"/>
      <c r="TQB317" s="58"/>
      <c r="TQC317" s="58"/>
      <c r="TQD317" s="58"/>
      <c r="TQE317" s="58"/>
      <c r="TQF317" s="58"/>
      <c r="TQG317" s="58"/>
      <c r="TQH317" s="58"/>
      <c r="TQI317" s="58"/>
      <c r="TQJ317" s="58"/>
      <c r="TQK317" s="58"/>
      <c r="TQL317" s="58"/>
      <c r="TQM317" s="58"/>
      <c r="TQN317" s="58"/>
      <c r="TQO317" s="58"/>
      <c r="TQP317" s="58"/>
      <c r="TQQ317" s="58"/>
      <c r="TQR317" s="58"/>
      <c r="TQS317" s="58"/>
      <c r="TQT317" s="58"/>
      <c r="TQU317" s="58"/>
      <c r="TQV317" s="58"/>
      <c r="TQW317" s="58"/>
      <c r="TQX317" s="58"/>
      <c r="TQY317" s="58"/>
      <c r="TQZ317" s="58"/>
      <c r="TRA317" s="58"/>
      <c r="TRB317" s="58"/>
      <c r="TRC317" s="58"/>
      <c r="TRD317" s="58"/>
      <c r="TRE317" s="58"/>
      <c r="TRF317" s="58"/>
      <c r="TRG317" s="58"/>
      <c r="TRH317" s="58"/>
      <c r="TRI317" s="58"/>
      <c r="TRJ317" s="58"/>
      <c r="TRK317" s="58"/>
      <c r="TRL317" s="58"/>
      <c r="TRM317" s="58"/>
      <c r="TRN317" s="58"/>
      <c r="TRO317" s="58"/>
      <c r="TRP317" s="58"/>
      <c r="TRQ317" s="58"/>
      <c r="TRR317" s="58"/>
      <c r="TRS317" s="58"/>
      <c r="TRT317" s="58"/>
      <c r="TRU317" s="58"/>
      <c r="TRV317" s="58"/>
      <c r="TRW317" s="58"/>
      <c r="TRX317" s="58"/>
      <c r="TRY317" s="58"/>
      <c r="TRZ317" s="58"/>
      <c r="TSA317" s="58"/>
      <c r="TSB317" s="58"/>
      <c r="TSC317" s="58"/>
      <c r="TSD317" s="58"/>
      <c r="TSE317" s="58"/>
      <c r="TSF317" s="58"/>
      <c r="TSG317" s="58"/>
      <c r="TSH317" s="58"/>
      <c r="TSI317" s="58"/>
      <c r="TSJ317" s="58"/>
      <c r="TSK317" s="58"/>
      <c r="TSL317" s="58"/>
      <c r="TSM317" s="58"/>
      <c r="TSN317" s="58"/>
      <c r="TSO317" s="58"/>
      <c r="TSP317" s="58"/>
      <c r="TSQ317" s="58"/>
      <c r="TSR317" s="58"/>
      <c r="TSS317" s="58"/>
      <c r="TST317" s="58"/>
      <c r="TSU317" s="58"/>
      <c r="TSV317" s="58"/>
      <c r="TSW317" s="58"/>
      <c r="TSX317" s="58"/>
      <c r="TSY317" s="58"/>
      <c r="TSZ317" s="58"/>
      <c r="TTA317" s="58"/>
      <c r="TTB317" s="58"/>
      <c r="TTC317" s="58"/>
      <c r="TTD317" s="58"/>
      <c r="TTE317" s="58"/>
      <c r="TTF317" s="58"/>
      <c r="TTG317" s="58"/>
      <c r="TTH317" s="58"/>
      <c r="TTI317" s="58"/>
      <c r="TTJ317" s="58"/>
      <c r="TTK317" s="58"/>
      <c r="TTL317" s="58"/>
      <c r="TTM317" s="58"/>
      <c r="TTN317" s="58"/>
      <c r="TTO317" s="58"/>
      <c r="TTP317" s="58"/>
      <c r="TTQ317" s="58"/>
      <c r="TTR317" s="58"/>
      <c r="TTS317" s="58"/>
      <c r="TTT317" s="58"/>
      <c r="TTU317" s="58"/>
      <c r="TTV317" s="58"/>
      <c r="TTW317" s="58"/>
      <c r="TTX317" s="58"/>
      <c r="TTY317" s="58"/>
      <c r="TTZ317" s="58"/>
      <c r="TUA317" s="58"/>
      <c r="TUB317" s="58"/>
      <c r="TUC317" s="58"/>
      <c r="TUD317" s="58"/>
      <c r="TUE317" s="58"/>
      <c r="TUF317" s="58"/>
      <c r="TUG317" s="58"/>
      <c r="TUH317" s="58"/>
      <c r="TUI317" s="58"/>
      <c r="TUJ317" s="58"/>
      <c r="TUK317" s="58"/>
      <c r="TUL317" s="58"/>
      <c r="TUM317" s="58"/>
      <c r="TUN317" s="58"/>
      <c r="TUO317" s="58"/>
      <c r="TUP317" s="58"/>
      <c r="TUQ317" s="58"/>
      <c r="TUR317" s="58"/>
      <c r="TUS317" s="58"/>
      <c r="TUT317" s="58"/>
      <c r="TUU317" s="58"/>
      <c r="TUV317" s="58"/>
      <c r="TUW317" s="58"/>
      <c r="TUX317" s="58"/>
      <c r="TUY317" s="58"/>
      <c r="TUZ317" s="58"/>
      <c r="TVA317" s="58"/>
      <c r="TVB317" s="58"/>
      <c r="TVC317" s="58"/>
      <c r="TVD317" s="58"/>
      <c r="TVE317" s="58"/>
      <c r="TVF317" s="58"/>
      <c r="TVG317" s="58"/>
      <c r="TVH317" s="58"/>
      <c r="TVI317" s="58"/>
      <c r="TVJ317" s="58"/>
      <c r="TVK317" s="58"/>
      <c r="TVL317" s="58"/>
      <c r="TVM317" s="58"/>
      <c r="TVN317" s="58"/>
      <c r="TVO317" s="58"/>
      <c r="TVP317" s="58"/>
      <c r="TVQ317" s="58"/>
      <c r="TVR317" s="58"/>
      <c r="TVS317" s="58"/>
      <c r="TVT317" s="58"/>
      <c r="TVU317" s="58"/>
      <c r="TVV317" s="58"/>
      <c r="TVW317" s="58"/>
      <c r="TVX317" s="58"/>
      <c r="TVY317" s="58"/>
      <c r="TVZ317" s="58"/>
      <c r="TWA317" s="58"/>
      <c r="TWB317" s="58"/>
      <c r="TWC317" s="58"/>
      <c r="TWD317" s="58"/>
      <c r="TWE317" s="58"/>
      <c r="TWF317" s="58"/>
      <c r="TWG317" s="58"/>
      <c r="TWH317" s="58"/>
      <c r="TWI317" s="58"/>
      <c r="TWJ317" s="58"/>
      <c r="TWK317" s="58"/>
      <c r="TWL317" s="58"/>
      <c r="TWM317" s="58"/>
      <c r="TWN317" s="58"/>
      <c r="TWO317" s="58"/>
      <c r="TWP317" s="58"/>
      <c r="TWQ317" s="58"/>
      <c r="TWR317" s="58"/>
      <c r="TWS317" s="58"/>
      <c r="TWT317" s="58"/>
      <c r="TWU317" s="58"/>
      <c r="TWV317" s="58"/>
      <c r="TWW317" s="58"/>
      <c r="TWX317" s="58"/>
      <c r="TWY317" s="58"/>
      <c r="TWZ317" s="58"/>
      <c r="TXA317" s="58"/>
      <c r="TXB317" s="58"/>
      <c r="TXC317" s="58"/>
      <c r="TXD317" s="58"/>
      <c r="TXE317" s="58"/>
      <c r="TXF317" s="58"/>
      <c r="TXG317" s="58"/>
      <c r="TXH317" s="58"/>
      <c r="TXI317" s="58"/>
      <c r="TXJ317" s="58"/>
      <c r="TXK317" s="58"/>
      <c r="TXL317" s="58"/>
      <c r="TXM317" s="58"/>
      <c r="TXN317" s="58"/>
      <c r="TXO317" s="58"/>
      <c r="TXP317" s="58"/>
      <c r="TXQ317" s="58"/>
      <c r="TXR317" s="58"/>
      <c r="TXS317" s="58"/>
      <c r="TXT317" s="58"/>
      <c r="TXU317" s="58"/>
      <c r="TXV317" s="58"/>
      <c r="TXW317" s="58"/>
      <c r="TXX317" s="58"/>
      <c r="TXY317" s="58"/>
      <c r="TXZ317" s="58"/>
      <c r="TYA317" s="58"/>
      <c r="TYB317" s="58"/>
      <c r="TYC317" s="58"/>
      <c r="TYD317" s="58"/>
      <c r="TYE317" s="58"/>
      <c r="TYF317" s="58"/>
      <c r="TYG317" s="58"/>
      <c r="TYH317" s="58"/>
      <c r="TYI317" s="58"/>
      <c r="TYJ317" s="58"/>
      <c r="TYK317" s="58"/>
      <c r="TYL317" s="58"/>
      <c r="TYM317" s="58"/>
      <c r="TYN317" s="58"/>
      <c r="TYO317" s="58"/>
      <c r="TYP317" s="58"/>
      <c r="TYQ317" s="58"/>
      <c r="TYR317" s="58"/>
      <c r="TYS317" s="58"/>
      <c r="TYT317" s="58"/>
      <c r="TYU317" s="58"/>
      <c r="TYV317" s="58"/>
      <c r="TYW317" s="58"/>
      <c r="TYX317" s="58"/>
      <c r="TYY317" s="58"/>
      <c r="TYZ317" s="58"/>
      <c r="TZA317" s="58"/>
      <c r="TZB317" s="58"/>
      <c r="TZC317" s="58"/>
      <c r="TZD317" s="58"/>
      <c r="TZE317" s="58"/>
      <c r="TZF317" s="58"/>
      <c r="TZG317" s="58"/>
      <c r="TZH317" s="58"/>
      <c r="TZI317" s="58"/>
      <c r="TZJ317" s="58"/>
      <c r="TZK317" s="58"/>
      <c r="TZL317" s="58"/>
      <c r="TZM317" s="58"/>
      <c r="TZN317" s="58"/>
      <c r="TZO317" s="58"/>
      <c r="TZP317" s="58"/>
      <c r="TZQ317" s="58"/>
      <c r="TZR317" s="58"/>
      <c r="TZS317" s="58"/>
      <c r="TZT317" s="58"/>
      <c r="TZU317" s="58"/>
      <c r="TZV317" s="58"/>
      <c r="TZW317" s="58"/>
      <c r="TZX317" s="58"/>
      <c r="TZY317" s="58"/>
      <c r="TZZ317" s="58"/>
      <c r="UAA317" s="58"/>
      <c r="UAB317" s="58"/>
      <c r="UAC317" s="58"/>
      <c r="UAD317" s="58"/>
      <c r="UAE317" s="58"/>
      <c r="UAF317" s="58"/>
      <c r="UAG317" s="58"/>
      <c r="UAH317" s="58"/>
      <c r="UAI317" s="58"/>
      <c r="UAJ317" s="58"/>
      <c r="UAK317" s="58"/>
      <c r="UAL317" s="58"/>
      <c r="UAM317" s="58"/>
      <c r="UAN317" s="58"/>
      <c r="UAO317" s="58"/>
      <c r="UAP317" s="58"/>
      <c r="UAQ317" s="58"/>
      <c r="UAR317" s="58"/>
      <c r="UAS317" s="58"/>
      <c r="UAT317" s="58"/>
      <c r="UAU317" s="58"/>
      <c r="UAV317" s="58"/>
      <c r="UAW317" s="58"/>
      <c r="UAX317" s="58"/>
      <c r="UAY317" s="58"/>
      <c r="UAZ317" s="58"/>
      <c r="UBA317" s="58"/>
      <c r="UBB317" s="58"/>
      <c r="UBC317" s="58"/>
      <c r="UBD317" s="58"/>
      <c r="UBE317" s="58"/>
      <c r="UBF317" s="58"/>
      <c r="UBG317" s="58"/>
      <c r="UBH317" s="58"/>
      <c r="UBI317" s="58"/>
      <c r="UBJ317" s="58"/>
      <c r="UBK317" s="58"/>
      <c r="UBL317" s="58"/>
      <c r="UBM317" s="58"/>
      <c r="UBN317" s="58"/>
      <c r="UBO317" s="58"/>
      <c r="UBP317" s="58"/>
      <c r="UBQ317" s="58"/>
      <c r="UBR317" s="58"/>
      <c r="UBS317" s="58"/>
      <c r="UBT317" s="58"/>
      <c r="UBU317" s="58"/>
      <c r="UBV317" s="58"/>
      <c r="UBW317" s="58"/>
      <c r="UBX317" s="58"/>
      <c r="UBY317" s="58"/>
      <c r="UBZ317" s="58"/>
      <c r="UCA317" s="58"/>
      <c r="UCB317" s="58"/>
      <c r="UCC317" s="58"/>
      <c r="UCD317" s="58"/>
      <c r="UCE317" s="58"/>
      <c r="UCF317" s="58"/>
      <c r="UCG317" s="58"/>
      <c r="UCH317" s="58"/>
      <c r="UCI317" s="58"/>
      <c r="UCJ317" s="58"/>
      <c r="UCK317" s="58"/>
      <c r="UCL317" s="58"/>
      <c r="UCM317" s="58"/>
      <c r="UCN317" s="58"/>
      <c r="UCO317" s="58"/>
      <c r="UCP317" s="58"/>
      <c r="UCQ317" s="58"/>
      <c r="UCR317" s="58"/>
      <c r="UCS317" s="58"/>
      <c r="UCT317" s="58"/>
      <c r="UCU317" s="58"/>
      <c r="UCV317" s="58"/>
      <c r="UCW317" s="58"/>
      <c r="UCX317" s="58"/>
      <c r="UCY317" s="58"/>
      <c r="UCZ317" s="58"/>
      <c r="UDA317" s="58"/>
      <c r="UDB317" s="58"/>
      <c r="UDC317" s="58"/>
      <c r="UDD317" s="58"/>
      <c r="UDE317" s="58"/>
      <c r="UDF317" s="58"/>
      <c r="UDG317" s="58"/>
      <c r="UDH317" s="58"/>
      <c r="UDI317" s="58"/>
      <c r="UDJ317" s="58"/>
      <c r="UDK317" s="58"/>
      <c r="UDL317" s="58"/>
      <c r="UDM317" s="58"/>
      <c r="UDN317" s="58"/>
      <c r="UDO317" s="58"/>
      <c r="UDP317" s="58"/>
      <c r="UDQ317" s="58"/>
      <c r="UDR317" s="58"/>
      <c r="UDS317" s="58"/>
      <c r="UDT317" s="58"/>
      <c r="UDU317" s="58"/>
      <c r="UDV317" s="58"/>
      <c r="UDW317" s="58"/>
      <c r="UDX317" s="58"/>
      <c r="UDY317" s="58"/>
      <c r="UDZ317" s="58"/>
      <c r="UEA317" s="58"/>
      <c r="UEB317" s="58"/>
      <c r="UEC317" s="58"/>
      <c r="UED317" s="58"/>
      <c r="UEE317" s="58"/>
      <c r="UEF317" s="58"/>
      <c r="UEG317" s="58"/>
      <c r="UEH317" s="58"/>
      <c r="UEI317" s="58"/>
      <c r="UEJ317" s="58"/>
      <c r="UEK317" s="58"/>
      <c r="UEL317" s="58"/>
      <c r="UEM317" s="58"/>
      <c r="UEN317" s="58"/>
      <c r="UEO317" s="58"/>
      <c r="UEP317" s="58"/>
      <c r="UEQ317" s="58"/>
      <c r="UER317" s="58"/>
      <c r="UES317" s="58"/>
      <c r="UET317" s="58"/>
      <c r="UEU317" s="58"/>
      <c r="UEV317" s="58"/>
      <c r="UEW317" s="58"/>
      <c r="UEX317" s="58"/>
      <c r="UEY317" s="58"/>
      <c r="UEZ317" s="58"/>
      <c r="UFA317" s="58"/>
      <c r="UFB317" s="58"/>
      <c r="UFC317" s="58"/>
      <c r="UFD317" s="58"/>
      <c r="UFE317" s="58"/>
      <c r="UFF317" s="58"/>
      <c r="UFG317" s="58"/>
      <c r="UFH317" s="58"/>
      <c r="UFI317" s="58"/>
      <c r="UFJ317" s="58"/>
      <c r="UFK317" s="58"/>
      <c r="UFL317" s="58"/>
      <c r="UFM317" s="58"/>
      <c r="UFN317" s="58"/>
      <c r="UFO317" s="58"/>
      <c r="UFP317" s="58"/>
      <c r="UFQ317" s="58"/>
      <c r="UFR317" s="58"/>
      <c r="UFS317" s="58"/>
      <c r="UFT317" s="58"/>
      <c r="UFU317" s="58"/>
      <c r="UFV317" s="58"/>
      <c r="UFW317" s="58"/>
      <c r="UFX317" s="58"/>
      <c r="UFY317" s="58"/>
      <c r="UFZ317" s="58"/>
      <c r="UGA317" s="58"/>
      <c r="UGB317" s="58"/>
      <c r="UGC317" s="58"/>
      <c r="UGD317" s="58"/>
      <c r="UGE317" s="58"/>
      <c r="UGF317" s="58"/>
      <c r="UGG317" s="58"/>
      <c r="UGH317" s="58"/>
      <c r="UGI317" s="58"/>
      <c r="UGJ317" s="58"/>
      <c r="UGK317" s="58"/>
      <c r="UGL317" s="58"/>
      <c r="UGM317" s="58"/>
      <c r="UGN317" s="58"/>
      <c r="UGO317" s="58"/>
      <c r="UGP317" s="58"/>
      <c r="UGQ317" s="58"/>
      <c r="UGR317" s="58"/>
      <c r="UGS317" s="58"/>
      <c r="UGT317" s="58"/>
      <c r="UGU317" s="58"/>
      <c r="UGV317" s="58"/>
      <c r="UGW317" s="58"/>
      <c r="UGX317" s="58"/>
      <c r="UGY317" s="58"/>
      <c r="UGZ317" s="58"/>
      <c r="UHA317" s="58"/>
      <c r="UHB317" s="58"/>
      <c r="UHC317" s="58"/>
      <c r="UHD317" s="58"/>
      <c r="UHE317" s="58"/>
      <c r="UHF317" s="58"/>
      <c r="UHG317" s="58"/>
      <c r="UHH317" s="58"/>
      <c r="UHI317" s="58"/>
      <c r="UHJ317" s="58"/>
      <c r="UHK317" s="58"/>
      <c r="UHL317" s="58"/>
      <c r="UHM317" s="58"/>
      <c r="UHN317" s="58"/>
      <c r="UHO317" s="58"/>
      <c r="UHP317" s="58"/>
      <c r="UHQ317" s="58"/>
      <c r="UHR317" s="58"/>
      <c r="UHS317" s="58"/>
      <c r="UHT317" s="58"/>
      <c r="UHU317" s="58"/>
      <c r="UHV317" s="58"/>
      <c r="UHW317" s="58"/>
      <c r="UHX317" s="58"/>
      <c r="UHY317" s="58"/>
      <c r="UHZ317" s="58"/>
      <c r="UIA317" s="58"/>
      <c r="UIB317" s="58"/>
      <c r="UIC317" s="58"/>
      <c r="UID317" s="58"/>
      <c r="UIE317" s="58"/>
      <c r="UIF317" s="58"/>
      <c r="UIG317" s="58"/>
      <c r="UIH317" s="58"/>
      <c r="UII317" s="58"/>
      <c r="UIJ317" s="58"/>
      <c r="UIK317" s="58"/>
      <c r="UIL317" s="58"/>
      <c r="UIM317" s="58"/>
      <c r="UIN317" s="58"/>
      <c r="UIO317" s="58"/>
      <c r="UIP317" s="58"/>
      <c r="UIQ317" s="58"/>
      <c r="UIR317" s="58"/>
      <c r="UIS317" s="58"/>
      <c r="UIT317" s="58"/>
      <c r="UIU317" s="58"/>
      <c r="UIV317" s="58"/>
      <c r="UIW317" s="58"/>
      <c r="UIX317" s="58"/>
      <c r="UIY317" s="58"/>
      <c r="UIZ317" s="58"/>
      <c r="UJA317" s="58"/>
      <c r="UJB317" s="58"/>
      <c r="UJC317" s="58"/>
      <c r="UJD317" s="58"/>
      <c r="UJE317" s="58"/>
      <c r="UJF317" s="58"/>
      <c r="UJG317" s="58"/>
      <c r="UJH317" s="58"/>
      <c r="UJI317" s="58"/>
      <c r="UJJ317" s="58"/>
      <c r="UJK317" s="58"/>
      <c r="UJL317" s="58"/>
      <c r="UJM317" s="58"/>
      <c r="UJN317" s="58"/>
      <c r="UJO317" s="58"/>
      <c r="UJP317" s="58"/>
      <c r="UJQ317" s="58"/>
      <c r="UJR317" s="58"/>
      <c r="UJS317" s="58"/>
      <c r="UJT317" s="58"/>
      <c r="UJU317" s="58"/>
      <c r="UJV317" s="58"/>
      <c r="UJW317" s="58"/>
      <c r="UJX317" s="58"/>
      <c r="UJY317" s="58"/>
      <c r="UJZ317" s="58"/>
      <c r="UKA317" s="58"/>
      <c r="UKB317" s="58"/>
      <c r="UKC317" s="58"/>
      <c r="UKD317" s="58"/>
      <c r="UKE317" s="58"/>
      <c r="UKF317" s="58"/>
      <c r="UKG317" s="58"/>
      <c r="UKH317" s="58"/>
      <c r="UKI317" s="58"/>
      <c r="UKJ317" s="58"/>
      <c r="UKK317" s="58"/>
      <c r="UKL317" s="58"/>
      <c r="UKM317" s="58"/>
      <c r="UKN317" s="58"/>
      <c r="UKO317" s="58"/>
      <c r="UKP317" s="58"/>
      <c r="UKQ317" s="58"/>
      <c r="UKR317" s="58"/>
      <c r="UKS317" s="58"/>
      <c r="UKT317" s="58"/>
      <c r="UKU317" s="58"/>
      <c r="UKV317" s="58"/>
      <c r="UKW317" s="58"/>
      <c r="UKX317" s="58"/>
      <c r="UKY317" s="58"/>
      <c r="UKZ317" s="58"/>
      <c r="ULA317" s="58"/>
      <c r="ULB317" s="58"/>
      <c r="ULC317" s="58"/>
      <c r="ULD317" s="58"/>
      <c r="ULE317" s="58"/>
      <c r="ULF317" s="58"/>
      <c r="ULG317" s="58"/>
      <c r="ULH317" s="58"/>
      <c r="ULI317" s="58"/>
      <c r="ULJ317" s="58"/>
      <c r="ULK317" s="58"/>
      <c r="ULL317" s="58"/>
      <c r="ULM317" s="58"/>
      <c r="ULN317" s="58"/>
      <c r="ULO317" s="58"/>
      <c r="ULP317" s="58"/>
      <c r="ULQ317" s="58"/>
      <c r="ULR317" s="58"/>
      <c r="ULS317" s="58"/>
      <c r="ULT317" s="58"/>
      <c r="ULU317" s="58"/>
      <c r="ULV317" s="58"/>
      <c r="ULW317" s="58"/>
      <c r="ULX317" s="58"/>
      <c r="ULY317" s="58"/>
      <c r="ULZ317" s="58"/>
      <c r="UMA317" s="58"/>
      <c r="UMB317" s="58"/>
      <c r="UMC317" s="58"/>
      <c r="UMD317" s="58"/>
      <c r="UME317" s="58"/>
      <c r="UMF317" s="58"/>
      <c r="UMG317" s="58"/>
      <c r="UMH317" s="58"/>
      <c r="UMI317" s="58"/>
      <c r="UMJ317" s="58"/>
      <c r="UMK317" s="58"/>
      <c r="UML317" s="58"/>
      <c r="UMM317" s="58"/>
      <c r="UMN317" s="58"/>
      <c r="UMO317" s="58"/>
      <c r="UMP317" s="58"/>
      <c r="UMQ317" s="58"/>
      <c r="UMR317" s="58"/>
      <c r="UMS317" s="58"/>
      <c r="UMT317" s="58"/>
      <c r="UMU317" s="58"/>
      <c r="UMV317" s="58"/>
      <c r="UMW317" s="58"/>
      <c r="UMX317" s="58"/>
      <c r="UMY317" s="58"/>
      <c r="UMZ317" s="58"/>
      <c r="UNA317" s="58"/>
      <c r="UNB317" s="58"/>
      <c r="UNC317" s="58"/>
      <c r="UND317" s="58"/>
      <c r="UNE317" s="58"/>
      <c r="UNF317" s="58"/>
      <c r="UNG317" s="58"/>
      <c r="UNH317" s="58"/>
      <c r="UNI317" s="58"/>
      <c r="UNJ317" s="58"/>
      <c r="UNK317" s="58"/>
      <c r="UNL317" s="58"/>
      <c r="UNM317" s="58"/>
      <c r="UNN317" s="58"/>
      <c r="UNO317" s="58"/>
      <c r="UNP317" s="58"/>
      <c r="UNQ317" s="58"/>
      <c r="UNR317" s="58"/>
      <c r="UNS317" s="58"/>
      <c r="UNT317" s="58"/>
      <c r="UNU317" s="58"/>
      <c r="UNV317" s="58"/>
      <c r="UNW317" s="58"/>
      <c r="UNX317" s="58"/>
      <c r="UNY317" s="58"/>
      <c r="UNZ317" s="58"/>
      <c r="UOA317" s="58"/>
      <c r="UOB317" s="58"/>
      <c r="UOC317" s="58"/>
      <c r="UOD317" s="58"/>
      <c r="UOE317" s="58"/>
      <c r="UOF317" s="58"/>
      <c r="UOG317" s="58"/>
      <c r="UOH317" s="58"/>
      <c r="UOI317" s="58"/>
      <c r="UOJ317" s="58"/>
      <c r="UOK317" s="58"/>
      <c r="UOL317" s="58"/>
      <c r="UOM317" s="58"/>
      <c r="UON317" s="58"/>
      <c r="UOO317" s="58"/>
      <c r="UOP317" s="58"/>
      <c r="UOQ317" s="58"/>
      <c r="UOR317" s="58"/>
      <c r="UOS317" s="58"/>
      <c r="UOT317" s="58"/>
      <c r="UOU317" s="58"/>
      <c r="UOV317" s="58"/>
      <c r="UOW317" s="58"/>
      <c r="UOX317" s="58"/>
      <c r="UOY317" s="58"/>
      <c r="UOZ317" s="58"/>
      <c r="UPA317" s="58"/>
      <c r="UPB317" s="58"/>
      <c r="UPC317" s="58"/>
      <c r="UPD317" s="58"/>
      <c r="UPE317" s="58"/>
      <c r="UPF317" s="58"/>
      <c r="UPG317" s="58"/>
      <c r="UPH317" s="58"/>
      <c r="UPI317" s="58"/>
      <c r="UPJ317" s="58"/>
      <c r="UPK317" s="58"/>
      <c r="UPL317" s="58"/>
      <c r="UPM317" s="58"/>
      <c r="UPN317" s="58"/>
      <c r="UPO317" s="58"/>
      <c r="UPP317" s="58"/>
      <c r="UPQ317" s="58"/>
      <c r="UPR317" s="58"/>
      <c r="UPS317" s="58"/>
      <c r="UPT317" s="58"/>
      <c r="UPU317" s="58"/>
      <c r="UPV317" s="58"/>
      <c r="UPW317" s="58"/>
      <c r="UPX317" s="58"/>
      <c r="UPY317" s="58"/>
      <c r="UPZ317" s="58"/>
      <c r="UQA317" s="58"/>
      <c r="UQB317" s="58"/>
      <c r="UQC317" s="58"/>
      <c r="UQD317" s="58"/>
      <c r="UQE317" s="58"/>
      <c r="UQF317" s="58"/>
      <c r="UQG317" s="58"/>
      <c r="UQH317" s="58"/>
      <c r="UQI317" s="58"/>
      <c r="UQJ317" s="58"/>
      <c r="UQK317" s="58"/>
      <c r="UQL317" s="58"/>
      <c r="UQM317" s="58"/>
      <c r="UQN317" s="58"/>
      <c r="UQO317" s="58"/>
      <c r="UQP317" s="58"/>
      <c r="UQQ317" s="58"/>
      <c r="UQR317" s="58"/>
      <c r="UQS317" s="58"/>
      <c r="UQT317" s="58"/>
      <c r="UQU317" s="58"/>
      <c r="UQV317" s="58"/>
      <c r="UQW317" s="58"/>
      <c r="UQX317" s="58"/>
      <c r="UQY317" s="58"/>
      <c r="UQZ317" s="58"/>
      <c r="URA317" s="58"/>
      <c r="URB317" s="58"/>
      <c r="URC317" s="58"/>
      <c r="URD317" s="58"/>
      <c r="URE317" s="58"/>
      <c r="URF317" s="58"/>
      <c r="URG317" s="58"/>
      <c r="URH317" s="58"/>
      <c r="URI317" s="58"/>
      <c r="URJ317" s="58"/>
      <c r="URK317" s="58"/>
      <c r="URL317" s="58"/>
      <c r="URM317" s="58"/>
      <c r="URN317" s="58"/>
      <c r="URO317" s="58"/>
      <c r="URP317" s="58"/>
      <c r="URQ317" s="58"/>
      <c r="URR317" s="58"/>
      <c r="URS317" s="58"/>
      <c r="URT317" s="58"/>
      <c r="URU317" s="58"/>
      <c r="URV317" s="58"/>
      <c r="URW317" s="58"/>
      <c r="URX317" s="58"/>
      <c r="URY317" s="58"/>
      <c r="URZ317" s="58"/>
      <c r="USA317" s="58"/>
      <c r="USB317" s="58"/>
      <c r="USC317" s="58"/>
      <c r="USD317" s="58"/>
      <c r="USE317" s="58"/>
      <c r="USF317" s="58"/>
      <c r="USG317" s="58"/>
      <c r="USH317" s="58"/>
      <c r="USI317" s="58"/>
      <c r="USJ317" s="58"/>
      <c r="USK317" s="58"/>
      <c r="USL317" s="58"/>
      <c r="USM317" s="58"/>
      <c r="USN317" s="58"/>
      <c r="USO317" s="58"/>
      <c r="USP317" s="58"/>
      <c r="USQ317" s="58"/>
      <c r="USR317" s="58"/>
      <c r="USS317" s="58"/>
      <c r="UST317" s="58"/>
      <c r="USU317" s="58"/>
      <c r="USV317" s="58"/>
      <c r="USW317" s="58"/>
      <c r="USX317" s="58"/>
      <c r="USY317" s="58"/>
      <c r="USZ317" s="58"/>
      <c r="UTA317" s="58"/>
      <c r="UTB317" s="58"/>
      <c r="UTC317" s="58"/>
      <c r="UTD317" s="58"/>
      <c r="UTE317" s="58"/>
      <c r="UTF317" s="58"/>
      <c r="UTG317" s="58"/>
      <c r="UTH317" s="58"/>
      <c r="UTI317" s="58"/>
      <c r="UTJ317" s="58"/>
      <c r="UTK317" s="58"/>
      <c r="UTL317" s="58"/>
      <c r="UTM317" s="58"/>
      <c r="UTN317" s="58"/>
      <c r="UTO317" s="58"/>
      <c r="UTP317" s="58"/>
      <c r="UTQ317" s="58"/>
      <c r="UTR317" s="58"/>
      <c r="UTS317" s="58"/>
      <c r="UTT317" s="58"/>
      <c r="UTU317" s="58"/>
      <c r="UTV317" s="58"/>
      <c r="UTW317" s="58"/>
      <c r="UTX317" s="58"/>
      <c r="UTY317" s="58"/>
      <c r="UTZ317" s="58"/>
      <c r="UUA317" s="58"/>
      <c r="UUB317" s="58"/>
      <c r="UUC317" s="58"/>
      <c r="UUD317" s="58"/>
      <c r="UUE317" s="58"/>
      <c r="UUF317" s="58"/>
      <c r="UUG317" s="58"/>
      <c r="UUH317" s="58"/>
      <c r="UUI317" s="58"/>
      <c r="UUJ317" s="58"/>
      <c r="UUK317" s="58"/>
      <c r="UUL317" s="58"/>
      <c r="UUM317" s="58"/>
      <c r="UUN317" s="58"/>
      <c r="UUO317" s="58"/>
      <c r="UUP317" s="58"/>
      <c r="UUQ317" s="58"/>
      <c r="UUR317" s="58"/>
      <c r="UUS317" s="58"/>
      <c r="UUT317" s="58"/>
      <c r="UUU317" s="58"/>
      <c r="UUV317" s="58"/>
      <c r="UUW317" s="58"/>
      <c r="UUX317" s="58"/>
      <c r="UUY317" s="58"/>
      <c r="UUZ317" s="58"/>
      <c r="UVA317" s="58"/>
      <c r="UVB317" s="58"/>
      <c r="UVC317" s="58"/>
      <c r="UVD317" s="58"/>
      <c r="UVE317" s="58"/>
      <c r="UVF317" s="58"/>
      <c r="UVG317" s="58"/>
      <c r="UVH317" s="58"/>
      <c r="UVI317" s="58"/>
      <c r="UVJ317" s="58"/>
      <c r="UVK317" s="58"/>
      <c r="UVL317" s="58"/>
      <c r="UVM317" s="58"/>
      <c r="UVN317" s="58"/>
      <c r="UVO317" s="58"/>
      <c r="UVP317" s="58"/>
      <c r="UVQ317" s="58"/>
      <c r="UVR317" s="58"/>
      <c r="UVS317" s="58"/>
      <c r="UVT317" s="58"/>
      <c r="UVU317" s="58"/>
      <c r="UVV317" s="58"/>
      <c r="UVW317" s="58"/>
      <c r="UVX317" s="58"/>
      <c r="UVY317" s="58"/>
      <c r="UVZ317" s="58"/>
      <c r="UWA317" s="58"/>
      <c r="UWB317" s="58"/>
      <c r="UWC317" s="58"/>
      <c r="UWD317" s="58"/>
      <c r="UWE317" s="58"/>
      <c r="UWF317" s="58"/>
      <c r="UWG317" s="58"/>
      <c r="UWH317" s="58"/>
      <c r="UWI317" s="58"/>
      <c r="UWJ317" s="58"/>
      <c r="UWK317" s="58"/>
      <c r="UWL317" s="58"/>
      <c r="UWM317" s="58"/>
      <c r="UWN317" s="58"/>
      <c r="UWO317" s="58"/>
      <c r="UWP317" s="58"/>
      <c r="UWQ317" s="58"/>
      <c r="UWR317" s="58"/>
      <c r="UWS317" s="58"/>
      <c r="UWT317" s="58"/>
      <c r="UWU317" s="58"/>
      <c r="UWV317" s="58"/>
      <c r="UWW317" s="58"/>
      <c r="UWX317" s="58"/>
      <c r="UWY317" s="58"/>
      <c r="UWZ317" s="58"/>
      <c r="UXA317" s="58"/>
      <c r="UXB317" s="58"/>
      <c r="UXC317" s="58"/>
      <c r="UXD317" s="58"/>
      <c r="UXE317" s="58"/>
      <c r="UXF317" s="58"/>
      <c r="UXG317" s="58"/>
      <c r="UXH317" s="58"/>
      <c r="UXI317" s="58"/>
      <c r="UXJ317" s="58"/>
      <c r="UXK317" s="58"/>
      <c r="UXL317" s="58"/>
      <c r="UXM317" s="58"/>
      <c r="UXN317" s="58"/>
      <c r="UXO317" s="58"/>
      <c r="UXP317" s="58"/>
      <c r="UXQ317" s="58"/>
      <c r="UXR317" s="58"/>
      <c r="UXS317" s="58"/>
      <c r="UXT317" s="58"/>
      <c r="UXU317" s="58"/>
      <c r="UXV317" s="58"/>
      <c r="UXW317" s="58"/>
      <c r="UXX317" s="58"/>
      <c r="UXY317" s="58"/>
      <c r="UXZ317" s="58"/>
      <c r="UYA317" s="58"/>
      <c r="UYB317" s="58"/>
      <c r="UYC317" s="58"/>
      <c r="UYD317" s="58"/>
      <c r="UYE317" s="58"/>
      <c r="UYF317" s="58"/>
      <c r="UYG317" s="58"/>
      <c r="UYH317" s="58"/>
      <c r="UYI317" s="58"/>
      <c r="UYJ317" s="58"/>
      <c r="UYK317" s="58"/>
      <c r="UYL317" s="58"/>
      <c r="UYM317" s="58"/>
      <c r="UYN317" s="58"/>
      <c r="UYO317" s="58"/>
      <c r="UYP317" s="58"/>
      <c r="UYQ317" s="58"/>
      <c r="UYR317" s="58"/>
      <c r="UYS317" s="58"/>
      <c r="UYT317" s="58"/>
      <c r="UYU317" s="58"/>
      <c r="UYV317" s="58"/>
      <c r="UYW317" s="58"/>
      <c r="UYX317" s="58"/>
      <c r="UYY317" s="58"/>
      <c r="UYZ317" s="58"/>
      <c r="UZA317" s="58"/>
      <c r="UZB317" s="58"/>
      <c r="UZC317" s="58"/>
      <c r="UZD317" s="58"/>
      <c r="UZE317" s="58"/>
      <c r="UZF317" s="58"/>
      <c r="UZG317" s="58"/>
      <c r="UZH317" s="58"/>
      <c r="UZI317" s="58"/>
      <c r="UZJ317" s="58"/>
      <c r="UZK317" s="58"/>
      <c r="UZL317" s="58"/>
      <c r="UZM317" s="58"/>
      <c r="UZN317" s="58"/>
      <c r="UZO317" s="58"/>
      <c r="UZP317" s="58"/>
      <c r="UZQ317" s="58"/>
      <c r="UZR317" s="58"/>
      <c r="UZS317" s="58"/>
      <c r="UZT317" s="58"/>
      <c r="UZU317" s="58"/>
      <c r="UZV317" s="58"/>
      <c r="UZW317" s="58"/>
      <c r="UZX317" s="58"/>
      <c r="UZY317" s="58"/>
      <c r="UZZ317" s="58"/>
      <c r="VAA317" s="58"/>
      <c r="VAB317" s="58"/>
      <c r="VAC317" s="58"/>
      <c r="VAD317" s="58"/>
      <c r="VAE317" s="58"/>
      <c r="VAF317" s="58"/>
      <c r="VAG317" s="58"/>
      <c r="VAH317" s="58"/>
      <c r="VAI317" s="58"/>
      <c r="VAJ317" s="58"/>
      <c r="VAK317" s="58"/>
      <c r="VAL317" s="58"/>
      <c r="VAM317" s="58"/>
      <c r="VAN317" s="58"/>
      <c r="VAO317" s="58"/>
      <c r="VAP317" s="58"/>
      <c r="VAQ317" s="58"/>
      <c r="VAR317" s="58"/>
      <c r="VAS317" s="58"/>
      <c r="VAT317" s="58"/>
      <c r="VAU317" s="58"/>
      <c r="VAV317" s="58"/>
      <c r="VAW317" s="58"/>
      <c r="VAX317" s="58"/>
      <c r="VAY317" s="58"/>
      <c r="VAZ317" s="58"/>
      <c r="VBA317" s="58"/>
      <c r="VBB317" s="58"/>
      <c r="VBC317" s="58"/>
      <c r="VBD317" s="58"/>
      <c r="VBE317" s="58"/>
      <c r="VBF317" s="58"/>
      <c r="VBG317" s="58"/>
      <c r="VBH317" s="58"/>
      <c r="VBI317" s="58"/>
      <c r="VBJ317" s="58"/>
      <c r="VBK317" s="58"/>
      <c r="VBL317" s="58"/>
      <c r="VBM317" s="58"/>
      <c r="VBN317" s="58"/>
      <c r="VBO317" s="58"/>
      <c r="VBP317" s="58"/>
      <c r="VBQ317" s="58"/>
      <c r="VBR317" s="58"/>
      <c r="VBS317" s="58"/>
      <c r="VBT317" s="58"/>
      <c r="VBU317" s="58"/>
      <c r="VBV317" s="58"/>
      <c r="VBW317" s="58"/>
      <c r="VBX317" s="58"/>
      <c r="VBY317" s="58"/>
      <c r="VBZ317" s="58"/>
      <c r="VCA317" s="58"/>
      <c r="VCB317" s="58"/>
      <c r="VCC317" s="58"/>
      <c r="VCD317" s="58"/>
      <c r="VCE317" s="58"/>
      <c r="VCF317" s="58"/>
      <c r="VCG317" s="58"/>
      <c r="VCH317" s="58"/>
      <c r="VCI317" s="58"/>
      <c r="VCJ317" s="58"/>
      <c r="VCK317" s="58"/>
      <c r="VCL317" s="58"/>
      <c r="VCM317" s="58"/>
      <c r="VCN317" s="58"/>
      <c r="VCO317" s="58"/>
      <c r="VCP317" s="58"/>
      <c r="VCQ317" s="58"/>
      <c r="VCR317" s="58"/>
      <c r="VCS317" s="58"/>
      <c r="VCT317" s="58"/>
      <c r="VCU317" s="58"/>
      <c r="VCV317" s="58"/>
      <c r="VCW317" s="58"/>
      <c r="VCX317" s="58"/>
      <c r="VCY317" s="58"/>
      <c r="VCZ317" s="58"/>
      <c r="VDA317" s="58"/>
      <c r="VDB317" s="58"/>
      <c r="VDC317" s="58"/>
      <c r="VDD317" s="58"/>
      <c r="VDE317" s="58"/>
      <c r="VDF317" s="58"/>
      <c r="VDG317" s="58"/>
      <c r="VDH317" s="58"/>
      <c r="VDI317" s="58"/>
      <c r="VDJ317" s="58"/>
      <c r="VDK317" s="58"/>
      <c r="VDL317" s="58"/>
      <c r="VDM317" s="58"/>
      <c r="VDN317" s="58"/>
      <c r="VDO317" s="58"/>
      <c r="VDP317" s="58"/>
      <c r="VDQ317" s="58"/>
      <c r="VDR317" s="58"/>
      <c r="VDS317" s="58"/>
      <c r="VDT317" s="58"/>
      <c r="VDU317" s="58"/>
      <c r="VDV317" s="58"/>
      <c r="VDW317" s="58"/>
      <c r="VDX317" s="58"/>
      <c r="VDY317" s="58"/>
      <c r="VDZ317" s="58"/>
      <c r="VEA317" s="58"/>
      <c r="VEB317" s="58"/>
      <c r="VEC317" s="58"/>
      <c r="VED317" s="58"/>
      <c r="VEE317" s="58"/>
      <c r="VEF317" s="58"/>
      <c r="VEG317" s="58"/>
      <c r="VEH317" s="58"/>
      <c r="VEI317" s="58"/>
      <c r="VEJ317" s="58"/>
      <c r="VEK317" s="58"/>
      <c r="VEL317" s="58"/>
      <c r="VEM317" s="58"/>
      <c r="VEN317" s="58"/>
      <c r="VEO317" s="58"/>
      <c r="VEP317" s="58"/>
      <c r="VEQ317" s="58"/>
      <c r="VER317" s="58"/>
      <c r="VES317" s="58"/>
      <c r="VET317" s="58"/>
      <c r="VEU317" s="58"/>
      <c r="VEV317" s="58"/>
      <c r="VEW317" s="58"/>
      <c r="VEX317" s="58"/>
      <c r="VEY317" s="58"/>
      <c r="VEZ317" s="58"/>
      <c r="VFA317" s="58"/>
      <c r="VFB317" s="58"/>
      <c r="VFC317" s="58"/>
      <c r="VFD317" s="58"/>
      <c r="VFE317" s="58"/>
      <c r="VFF317" s="58"/>
      <c r="VFG317" s="58"/>
      <c r="VFH317" s="58"/>
      <c r="VFI317" s="58"/>
      <c r="VFJ317" s="58"/>
      <c r="VFK317" s="58"/>
      <c r="VFL317" s="58"/>
      <c r="VFM317" s="58"/>
      <c r="VFN317" s="58"/>
      <c r="VFO317" s="58"/>
      <c r="VFP317" s="58"/>
      <c r="VFQ317" s="58"/>
      <c r="VFR317" s="58"/>
      <c r="VFS317" s="58"/>
      <c r="VFT317" s="58"/>
      <c r="VFU317" s="58"/>
      <c r="VFV317" s="58"/>
      <c r="VFW317" s="58"/>
      <c r="VFX317" s="58"/>
      <c r="VFY317" s="58"/>
      <c r="VFZ317" s="58"/>
      <c r="VGA317" s="58"/>
      <c r="VGB317" s="58"/>
      <c r="VGC317" s="58"/>
      <c r="VGD317" s="58"/>
      <c r="VGE317" s="58"/>
      <c r="VGF317" s="58"/>
      <c r="VGG317" s="58"/>
      <c r="VGH317" s="58"/>
      <c r="VGI317" s="58"/>
      <c r="VGJ317" s="58"/>
      <c r="VGK317" s="58"/>
      <c r="VGL317" s="58"/>
      <c r="VGM317" s="58"/>
      <c r="VGN317" s="58"/>
      <c r="VGO317" s="58"/>
      <c r="VGP317" s="58"/>
      <c r="VGQ317" s="58"/>
      <c r="VGR317" s="58"/>
      <c r="VGS317" s="58"/>
      <c r="VGT317" s="58"/>
      <c r="VGU317" s="58"/>
      <c r="VGV317" s="58"/>
      <c r="VGW317" s="58"/>
      <c r="VGX317" s="58"/>
      <c r="VGY317" s="58"/>
      <c r="VGZ317" s="58"/>
      <c r="VHA317" s="58"/>
      <c r="VHB317" s="58"/>
      <c r="VHC317" s="58"/>
      <c r="VHD317" s="58"/>
      <c r="VHE317" s="58"/>
      <c r="VHF317" s="58"/>
      <c r="VHG317" s="58"/>
      <c r="VHH317" s="58"/>
      <c r="VHI317" s="58"/>
      <c r="VHJ317" s="58"/>
      <c r="VHK317" s="58"/>
      <c r="VHL317" s="58"/>
      <c r="VHM317" s="58"/>
      <c r="VHN317" s="58"/>
      <c r="VHO317" s="58"/>
      <c r="VHP317" s="58"/>
      <c r="VHQ317" s="58"/>
      <c r="VHR317" s="58"/>
      <c r="VHS317" s="58"/>
      <c r="VHT317" s="58"/>
      <c r="VHU317" s="58"/>
      <c r="VHV317" s="58"/>
      <c r="VHW317" s="58"/>
      <c r="VHX317" s="58"/>
      <c r="VHY317" s="58"/>
      <c r="VHZ317" s="58"/>
      <c r="VIA317" s="58"/>
      <c r="VIB317" s="58"/>
      <c r="VIC317" s="58"/>
      <c r="VID317" s="58"/>
      <c r="VIE317" s="58"/>
      <c r="VIF317" s="58"/>
      <c r="VIG317" s="58"/>
      <c r="VIH317" s="58"/>
      <c r="VII317" s="58"/>
      <c r="VIJ317" s="58"/>
      <c r="VIK317" s="58"/>
      <c r="VIL317" s="58"/>
      <c r="VIM317" s="58"/>
      <c r="VIN317" s="58"/>
      <c r="VIO317" s="58"/>
      <c r="VIP317" s="58"/>
      <c r="VIQ317" s="58"/>
      <c r="VIR317" s="58"/>
      <c r="VIS317" s="58"/>
      <c r="VIT317" s="58"/>
      <c r="VIU317" s="58"/>
      <c r="VIV317" s="58"/>
      <c r="VIW317" s="58"/>
      <c r="VIX317" s="58"/>
      <c r="VIY317" s="58"/>
      <c r="VIZ317" s="58"/>
      <c r="VJA317" s="58"/>
      <c r="VJB317" s="58"/>
      <c r="VJC317" s="58"/>
      <c r="VJD317" s="58"/>
      <c r="VJE317" s="58"/>
      <c r="VJF317" s="58"/>
      <c r="VJG317" s="58"/>
      <c r="VJH317" s="58"/>
      <c r="VJI317" s="58"/>
      <c r="VJJ317" s="58"/>
      <c r="VJK317" s="58"/>
      <c r="VJL317" s="58"/>
      <c r="VJM317" s="58"/>
      <c r="VJN317" s="58"/>
      <c r="VJO317" s="58"/>
      <c r="VJP317" s="58"/>
      <c r="VJQ317" s="58"/>
      <c r="VJR317" s="58"/>
      <c r="VJS317" s="58"/>
      <c r="VJT317" s="58"/>
      <c r="VJU317" s="58"/>
      <c r="VJV317" s="58"/>
      <c r="VJW317" s="58"/>
      <c r="VJX317" s="58"/>
      <c r="VJY317" s="58"/>
      <c r="VJZ317" s="58"/>
      <c r="VKA317" s="58"/>
      <c r="VKB317" s="58"/>
      <c r="VKC317" s="58"/>
      <c r="VKD317" s="58"/>
      <c r="VKE317" s="58"/>
      <c r="VKF317" s="58"/>
      <c r="VKG317" s="58"/>
      <c r="VKH317" s="58"/>
      <c r="VKI317" s="58"/>
      <c r="VKJ317" s="58"/>
      <c r="VKK317" s="58"/>
      <c r="VKL317" s="58"/>
      <c r="VKM317" s="58"/>
      <c r="VKN317" s="58"/>
      <c r="VKO317" s="58"/>
      <c r="VKP317" s="58"/>
      <c r="VKQ317" s="58"/>
      <c r="VKR317" s="58"/>
      <c r="VKS317" s="58"/>
      <c r="VKT317" s="58"/>
      <c r="VKU317" s="58"/>
      <c r="VKV317" s="58"/>
      <c r="VKW317" s="58"/>
      <c r="VKX317" s="58"/>
      <c r="VKY317" s="58"/>
      <c r="VKZ317" s="58"/>
      <c r="VLA317" s="58"/>
      <c r="VLB317" s="58"/>
      <c r="VLC317" s="58"/>
      <c r="VLD317" s="58"/>
      <c r="VLE317" s="58"/>
      <c r="VLF317" s="58"/>
      <c r="VLG317" s="58"/>
      <c r="VLH317" s="58"/>
      <c r="VLI317" s="58"/>
      <c r="VLJ317" s="58"/>
      <c r="VLK317" s="58"/>
      <c r="VLL317" s="58"/>
      <c r="VLM317" s="58"/>
      <c r="VLN317" s="58"/>
      <c r="VLO317" s="58"/>
      <c r="VLP317" s="58"/>
      <c r="VLQ317" s="58"/>
      <c r="VLR317" s="58"/>
      <c r="VLS317" s="58"/>
      <c r="VLT317" s="58"/>
      <c r="VLU317" s="58"/>
      <c r="VLV317" s="58"/>
      <c r="VLW317" s="58"/>
      <c r="VLX317" s="58"/>
      <c r="VLY317" s="58"/>
      <c r="VLZ317" s="58"/>
      <c r="VMA317" s="58"/>
      <c r="VMB317" s="58"/>
      <c r="VMC317" s="58"/>
      <c r="VMD317" s="58"/>
      <c r="VME317" s="58"/>
      <c r="VMF317" s="58"/>
      <c r="VMG317" s="58"/>
      <c r="VMH317" s="58"/>
      <c r="VMI317" s="58"/>
      <c r="VMJ317" s="58"/>
      <c r="VMK317" s="58"/>
      <c r="VML317" s="58"/>
      <c r="VMM317" s="58"/>
      <c r="VMN317" s="58"/>
      <c r="VMO317" s="58"/>
      <c r="VMP317" s="58"/>
      <c r="VMQ317" s="58"/>
      <c r="VMR317" s="58"/>
      <c r="VMS317" s="58"/>
      <c r="VMT317" s="58"/>
      <c r="VMU317" s="58"/>
      <c r="VMV317" s="58"/>
      <c r="VMW317" s="58"/>
      <c r="VMX317" s="58"/>
      <c r="VMY317" s="58"/>
      <c r="VMZ317" s="58"/>
      <c r="VNA317" s="58"/>
      <c r="VNB317" s="58"/>
      <c r="VNC317" s="58"/>
      <c r="VND317" s="58"/>
      <c r="VNE317" s="58"/>
      <c r="VNF317" s="58"/>
      <c r="VNG317" s="58"/>
      <c r="VNH317" s="58"/>
      <c r="VNI317" s="58"/>
      <c r="VNJ317" s="58"/>
      <c r="VNK317" s="58"/>
      <c r="VNL317" s="58"/>
      <c r="VNM317" s="58"/>
      <c r="VNN317" s="58"/>
      <c r="VNO317" s="58"/>
      <c r="VNP317" s="58"/>
      <c r="VNQ317" s="58"/>
      <c r="VNR317" s="58"/>
      <c r="VNS317" s="58"/>
      <c r="VNT317" s="58"/>
      <c r="VNU317" s="58"/>
      <c r="VNV317" s="58"/>
      <c r="VNW317" s="58"/>
      <c r="VNX317" s="58"/>
      <c r="VNY317" s="58"/>
      <c r="VNZ317" s="58"/>
      <c r="VOA317" s="58"/>
      <c r="VOB317" s="58"/>
      <c r="VOC317" s="58"/>
      <c r="VOD317" s="58"/>
      <c r="VOE317" s="58"/>
      <c r="VOF317" s="58"/>
      <c r="VOG317" s="58"/>
      <c r="VOH317" s="58"/>
      <c r="VOI317" s="58"/>
      <c r="VOJ317" s="58"/>
      <c r="VOK317" s="58"/>
      <c r="VOL317" s="58"/>
      <c r="VOM317" s="58"/>
      <c r="VON317" s="58"/>
      <c r="VOO317" s="58"/>
      <c r="VOP317" s="58"/>
      <c r="VOQ317" s="58"/>
      <c r="VOR317" s="58"/>
      <c r="VOS317" s="58"/>
      <c r="VOT317" s="58"/>
      <c r="VOU317" s="58"/>
      <c r="VOV317" s="58"/>
      <c r="VOW317" s="58"/>
      <c r="VOX317" s="58"/>
      <c r="VOY317" s="58"/>
      <c r="VOZ317" s="58"/>
      <c r="VPA317" s="58"/>
      <c r="VPB317" s="58"/>
      <c r="VPC317" s="58"/>
      <c r="VPD317" s="58"/>
      <c r="VPE317" s="58"/>
      <c r="VPF317" s="58"/>
      <c r="VPG317" s="58"/>
      <c r="VPH317" s="58"/>
      <c r="VPI317" s="58"/>
      <c r="VPJ317" s="58"/>
      <c r="VPK317" s="58"/>
      <c r="VPL317" s="58"/>
      <c r="VPM317" s="58"/>
      <c r="VPN317" s="58"/>
      <c r="VPO317" s="58"/>
      <c r="VPP317" s="58"/>
      <c r="VPQ317" s="58"/>
      <c r="VPR317" s="58"/>
      <c r="VPS317" s="58"/>
      <c r="VPT317" s="58"/>
      <c r="VPU317" s="58"/>
      <c r="VPV317" s="58"/>
      <c r="VPW317" s="58"/>
      <c r="VPX317" s="58"/>
      <c r="VPY317" s="58"/>
      <c r="VPZ317" s="58"/>
      <c r="VQA317" s="58"/>
      <c r="VQB317" s="58"/>
      <c r="VQC317" s="58"/>
      <c r="VQD317" s="58"/>
      <c r="VQE317" s="58"/>
      <c r="VQF317" s="58"/>
      <c r="VQG317" s="58"/>
      <c r="VQH317" s="58"/>
      <c r="VQI317" s="58"/>
      <c r="VQJ317" s="58"/>
      <c r="VQK317" s="58"/>
      <c r="VQL317" s="58"/>
      <c r="VQM317" s="58"/>
      <c r="VQN317" s="58"/>
      <c r="VQO317" s="58"/>
      <c r="VQP317" s="58"/>
      <c r="VQQ317" s="58"/>
      <c r="VQR317" s="58"/>
      <c r="VQS317" s="58"/>
      <c r="VQT317" s="58"/>
      <c r="VQU317" s="58"/>
      <c r="VQV317" s="58"/>
      <c r="VQW317" s="58"/>
      <c r="VQX317" s="58"/>
      <c r="VQY317" s="58"/>
      <c r="VQZ317" s="58"/>
      <c r="VRA317" s="58"/>
      <c r="VRB317" s="58"/>
      <c r="VRC317" s="58"/>
      <c r="VRD317" s="58"/>
      <c r="VRE317" s="58"/>
      <c r="VRF317" s="58"/>
      <c r="VRG317" s="58"/>
      <c r="VRH317" s="58"/>
      <c r="VRI317" s="58"/>
      <c r="VRJ317" s="58"/>
      <c r="VRK317" s="58"/>
      <c r="VRL317" s="58"/>
      <c r="VRM317" s="58"/>
      <c r="VRN317" s="58"/>
      <c r="VRO317" s="58"/>
      <c r="VRP317" s="58"/>
      <c r="VRQ317" s="58"/>
      <c r="VRR317" s="58"/>
      <c r="VRS317" s="58"/>
      <c r="VRT317" s="58"/>
      <c r="VRU317" s="58"/>
      <c r="VRV317" s="58"/>
      <c r="VRW317" s="58"/>
      <c r="VRX317" s="58"/>
      <c r="VRY317" s="58"/>
      <c r="VRZ317" s="58"/>
      <c r="VSA317" s="58"/>
      <c r="VSB317" s="58"/>
      <c r="VSC317" s="58"/>
      <c r="VSD317" s="58"/>
      <c r="VSE317" s="58"/>
      <c r="VSF317" s="58"/>
      <c r="VSG317" s="58"/>
      <c r="VSH317" s="58"/>
      <c r="VSI317" s="58"/>
      <c r="VSJ317" s="58"/>
      <c r="VSK317" s="58"/>
      <c r="VSL317" s="58"/>
      <c r="VSM317" s="58"/>
      <c r="VSN317" s="58"/>
      <c r="VSO317" s="58"/>
      <c r="VSP317" s="58"/>
      <c r="VSQ317" s="58"/>
      <c r="VSR317" s="58"/>
      <c r="VSS317" s="58"/>
      <c r="VST317" s="58"/>
      <c r="VSU317" s="58"/>
      <c r="VSV317" s="58"/>
      <c r="VSW317" s="58"/>
      <c r="VSX317" s="58"/>
      <c r="VSY317" s="58"/>
      <c r="VSZ317" s="58"/>
      <c r="VTA317" s="58"/>
      <c r="VTB317" s="58"/>
      <c r="VTC317" s="58"/>
      <c r="VTD317" s="58"/>
      <c r="VTE317" s="58"/>
      <c r="VTF317" s="58"/>
      <c r="VTG317" s="58"/>
      <c r="VTH317" s="58"/>
      <c r="VTI317" s="58"/>
      <c r="VTJ317" s="58"/>
      <c r="VTK317" s="58"/>
      <c r="VTL317" s="58"/>
      <c r="VTM317" s="58"/>
      <c r="VTN317" s="58"/>
      <c r="VTO317" s="58"/>
      <c r="VTP317" s="58"/>
      <c r="VTQ317" s="58"/>
      <c r="VTR317" s="58"/>
      <c r="VTS317" s="58"/>
      <c r="VTT317" s="58"/>
      <c r="VTU317" s="58"/>
      <c r="VTV317" s="58"/>
      <c r="VTW317" s="58"/>
      <c r="VTX317" s="58"/>
      <c r="VTY317" s="58"/>
      <c r="VTZ317" s="58"/>
      <c r="VUA317" s="58"/>
      <c r="VUB317" s="58"/>
      <c r="VUC317" s="58"/>
      <c r="VUD317" s="58"/>
      <c r="VUE317" s="58"/>
      <c r="VUF317" s="58"/>
      <c r="VUG317" s="58"/>
      <c r="VUH317" s="58"/>
      <c r="VUI317" s="58"/>
      <c r="VUJ317" s="58"/>
      <c r="VUK317" s="58"/>
      <c r="VUL317" s="58"/>
      <c r="VUM317" s="58"/>
      <c r="VUN317" s="58"/>
      <c r="VUO317" s="58"/>
      <c r="VUP317" s="58"/>
      <c r="VUQ317" s="58"/>
      <c r="VUR317" s="58"/>
      <c r="VUS317" s="58"/>
      <c r="VUT317" s="58"/>
      <c r="VUU317" s="58"/>
      <c r="VUV317" s="58"/>
      <c r="VUW317" s="58"/>
      <c r="VUX317" s="58"/>
      <c r="VUY317" s="58"/>
      <c r="VUZ317" s="58"/>
      <c r="VVA317" s="58"/>
      <c r="VVB317" s="58"/>
      <c r="VVC317" s="58"/>
      <c r="VVD317" s="58"/>
      <c r="VVE317" s="58"/>
      <c r="VVF317" s="58"/>
      <c r="VVG317" s="58"/>
      <c r="VVH317" s="58"/>
      <c r="VVI317" s="58"/>
      <c r="VVJ317" s="58"/>
      <c r="VVK317" s="58"/>
      <c r="VVL317" s="58"/>
      <c r="VVM317" s="58"/>
      <c r="VVN317" s="58"/>
      <c r="VVO317" s="58"/>
      <c r="VVP317" s="58"/>
      <c r="VVQ317" s="58"/>
      <c r="VVR317" s="58"/>
      <c r="VVS317" s="58"/>
      <c r="VVT317" s="58"/>
      <c r="VVU317" s="58"/>
      <c r="VVV317" s="58"/>
      <c r="VVW317" s="58"/>
      <c r="VVX317" s="58"/>
      <c r="VVY317" s="58"/>
      <c r="VVZ317" s="58"/>
      <c r="VWA317" s="58"/>
      <c r="VWB317" s="58"/>
      <c r="VWC317" s="58"/>
      <c r="VWD317" s="58"/>
      <c r="VWE317" s="58"/>
      <c r="VWF317" s="58"/>
      <c r="VWG317" s="58"/>
      <c r="VWH317" s="58"/>
      <c r="VWI317" s="58"/>
      <c r="VWJ317" s="58"/>
      <c r="VWK317" s="58"/>
      <c r="VWL317" s="58"/>
      <c r="VWM317" s="58"/>
      <c r="VWN317" s="58"/>
      <c r="VWO317" s="58"/>
      <c r="VWP317" s="58"/>
      <c r="VWQ317" s="58"/>
      <c r="VWR317" s="58"/>
      <c r="VWS317" s="58"/>
      <c r="VWT317" s="58"/>
      <c r="VWU317" s="58"/>
      <c r="VWV317" s="58"/>
      <c r="VWW317" s="58"/>
      <c r="VWX317" s="58"/>
      <c r="VWY317" s="58"/>
      <c r="VWZ317" s="58"/>
      <c r="VXA317" s="58"/>
      <c r="VXB317" s="58"/>
      <c r="VXC317" s="58"/>
      <c r="VXD317" s="58"/>
      <c r="VXE317" s="58"/>
      <c r="VXF317" s="58"/>
      <c r="VXG317" s="58"/>
      <c r="VXH317" s="58"/>
      <c r="VXI317" s="58"/>
      <c r="VXJ317" s="58"/>
      <c r="VXK317" s="58"/>
      <c r="VXL317" s="58"/>
      <c r="VXM317" s="58"/>
      <c r="VXN317" s="58"/>
      <c r="VXO317" s="58"/>
      <c r="VXP317" s="58"/>
      <c r="VXQ317" s="58"/>
      <c r="VXR317" s="58"/>
      <c r="VXS317" s="58"/>
      <c r="VXT317" s="58"/>
      <c r="VXU317" s="58"/>
      <c r="VXV317" s="58"/>
      <c r="VXW317" s="58"/>
      <c r="VXX317" s="58"/>
      <c r="VXY317" s="58"/>
      <c r="VXZ317" s="58"/>
      <c r="VYA317" s="58"/>
      <c r="VYB317" s="58"/>
      <c r="VYC317" s="58"/>
      <c r="VYD317" s="58"/>
      <c r="VYE317" s="58"/>
      <c r="VYF317" s="58"/>
      <c r="VYG317" s="58"/>
      <c r="VYH317" s="58"/>
      <c r="VYI317" s="58"/>
      <c r="VYJ317" s="58"/>
      <c r="VYK317" s="58"/>
      <c r="VYL317" s="58"/>
      <c r="VYM317" s="58"/>
      <c r="VYN317" s="58"/>
      <c r="VYO317" s="58"/>
      <c r="VYP317" s="58"/>
      <c r="VYQ317" s="58"/>
      <c r="VYR317" s="58"/>
      <c r="VYS317" s="58"/>
      <c r="VYT317" s="58"/>
      <c r="VYU317" s="58"/>
      <c r="VYV317" s="58"/>
      <c r="VYW317" s="58"/>
      <c r="VYX317" s="58"/>
      <c r="VYY317" s="58"/>
      <c r="VYZ317" s="58"/>
      <c r="VZA317" s="58"/>
      <c r="VZB317" s="58"/>
      <c r="VZC317" s="58"/>
      <c r="VZD317" s="58"/>
      <c r="VZE317" s="58"/>
      <c r="VZF317" s="58"/>
      <c r="VZG317" s="58"/>
      <c r="VZH317" s="58"/>
      <c r="VZI317" s="58"/>
      <c r="VZJ317" s="58"/>
      <c r="VZK317" s="58"/>
      <c r="VZL317" s="58"/>
      <c r="VZM317" s="58"/>
      <c r="VZN317" s="58"/>
      <c r="VZO317" s="58"/>
      <c r="VZP317" s="58"/>
      <c r="VZQ317" s="58"/>
      <c r="VZR317" s="58"/>
      <c r="VZS317" s="58"/>
      <c r="VZT317" s="58"/>
      <c r="VZU317" s="58"/>
      <c r="VZV317" s="58"/>
      <c r="VZW317" s="58"/>
      <c r="VZX317" s="58"/>
      <c r="VZY317" s="58"/>
      <c r="VZZ317" s="58"/>
      <c r="WAA317" s="58"/>
      <c r="WAB317" s="58"/>
      <c r="WAC317" s="58"/>
      <c r="WAD317" s="58"/>
      <c r="WAE317" s="58"/>
      <c r="WAF317" s="58"/>
      <c r="WAG317" s="58"/>
      <c r="WAH317" s="58"/>
      <c r="WAI317" s="58"/>
      <c r="WAJ317" s="58"/>
      <c r="WAK317" s="58"/>
      <c r="WAL317" s="58"/>
      <c r="WAM317" s="58"/>
      <c r="WAN317" s="58"/>
      <c r="WAO317" s="58"/>
      <c r="WAP317" s="58"/>
      <c r="WAQ317" s="58"/>
      <c r="WAR317" s="58"/>
      <c r="WAS317" s="58"/>
      <c r="WAT317" s="58"/>
      <c r="WAU317" s="58"/>
      <c r="WAV317" s="58"/>
      <c r="WAW317" s="58"/>
      <c r="WAX317" s="58"/>
      <c r="WAY317" s="58"/>
      <c r="WAZ317" s="58"/>
      <c r="WBA317" s="58"/>
      <c r="WBB317" s="58"/>
      <c r="WBC317" s="58"/>
      <c r="WBD317" s="58"/>
      <c r="WBE317" s="58"/>
      <c r="WBF317" s="58"/>
      <c r="WBG317" s="58"/>
      <c r="WBH317" s="58"/>
      <c r="WBI317" s="58"/>
      <c r="WBJ317" s="58"/>
      <c r="WBK317" s="58"/>
      <c r="WBL317" s="58"/>
      <c r="WBM317" s="58"/>
      <c r="WBN317" s="58"/>
      <c r="WBO317" s="58"/>
      <c r="WBP317" s="58"/>
      <c r="WBQ317" s="58"/>
      <c r="WBR317" s="58"/>
      <c r="WBS317" s="58"/>
      <c r="WBT317" s="58"/>
      <c r="WBU317" s="58"/>
      <c r="WBV317" s="58"/>
      <c r="WBW317" s="58"/>
      <c r="WBX317" s="58"/>
      <c r="WBY317" s="58"/>
      <c r="WBZ317" s="58"/>
      <c r="WCA317" s="58"/>
      <c r="WCB317" s="58"/>
      <c r="WCC317" s="58"/>
      <c r="WCD317" s="58"/>
      <c r="WCE317" s="58"/>
      <c r="WCF317" s="58"/>
      <c r="WCG317" s="58"/>
      <c r="WCH317" s="58"/>
      <c r="WCI317" s="58"/>
      <c r="WCJ317" s="58"/>
      <c r="WCK317" s="58"/>
      <c r="WCL317" s="58"/>
      <c r="WCM317" s="58"/>
      <c r="WCN317" s="58"/>
      <c r="WCO317" s="58"/>
      <c r="WCP317" s="58"/>
      <c r="WCQ317" s="58"/>
      <c r="WCR317" s="58"/>
      <c r="WCS317" s="58"/>
      <c r="WCT317" s="58"/>
      <c r="WCU317" s="58"/>
      <c r="WCV317" s="58"/>
      <c r="WCW317" s="58"/>
      <c r="WCX317" s="58"/>
      <c r="WCY317" s="58"/>
      <c r="WCZ317" s="58"/>
      <c r="WDA317" s="58"/>
      <c r="WDB317" s="58"/>
      <c r="WDC317" s="58"/>
      <c r="WDD317" s="58"/>
      <c r="WDE317" s="58"/>
      <c r="WDF317" s="58"/>
      <c r="WDG317" s="58"/>
      <c r="WDH317" s="58"/>
      <c r="WDI317" s="58"/>
      <c r="WDJ317" s="58"/>
      <c r="WDK317" s="58"/>
      <c r="WDL317" s="58"/>
      <c r="WDM317" s="58"/>
      <c r="WDN317" s="58"/>
      <c r="WDO317" s="58"/>
      <c r="WDP317" s="58"/>
      <c r="WDQ317" s="58"/>
      <c r="WDR317" s="58"/>
      <c r="WDS317" s="58"/>
      <c r="WDT317" s="58"/>
      <c r="WDU317" s="58"/>
      <c r="WDV317" s="58"/>
      <c r="WDW317" s="58"/>
      <c r="WDX317" s="58"/>
      <c r="WDY317" s="58"/>
      <c r="WDZ317" s="58"/>
      <c r="WEA317" s="58"/>
      <c r="WEB317" s="58"/>
      <c r="WEC317" s="58"/>
      <c r="WED317" s="58"/>
      <c r="WEE317" s="58"/>
      <c r="WEF317" s="58"/>
      <c r="WEG317" s="58"/>
      <c r="WEH317" s="58"/>
      <c r="WEI317" s="58"/>
      <c r="WEJ317" s="58"/>
      <c r="WEK317" s="58"/>
      <c r="WEL317" s="58"/>
      <c r="WEM317" s="58"/>
      <c r="WEN317" s="58"/>
      <c r="WEO317" s="58"/>
      <c r="WEP317" s="58"/>
      <c r="WEQ317" s="58"/>
      <c r="WER317" s="58"/>
      <c r="WES317" s="58"/>
      <c r="WET317" s="58"/>
      <c r="WEU317" s="58"/>
      <c r="WEV317" s="58"/>
      <c r="WEW317" s="58"/>
      <c r="WEX317" s="58"/>
      <c r="WEY317" s="58"/>
      <c r="WEZ317" s="58"/>
      <c r="WFA317" s="58"/>
      <c r="WFB317" s="58"/>
      <c r="WFC317" s="58"/>
      <c r="WFD317" s="58"/>
      <c r="WFE317" s="58"/>
      <c r="WFF317" s="58"/>
      <c r="WFG317" s="58"/>
      <c r="WFH317" s="58"/>
      <c r="WFI317" s="58"/>
      <c r="WFJ317" s="58"/>
      <c r="WFK317" s="58"/>
      <c r="WFL317" s="58"/>
      <c r="WFM317" s="58"/>
      <c r="WFN317" s="58"/>
      <c r="WFO317" s="58"/>
      <c r="WFP317" s="58"/>
      <c r="WFQ317" s="58"/>
      <c r="WFR317" s="58"/>
      <c r="WFS317" s="58"/>
      <c r="WFT317" s="58"/>
      <c r="WFU317" s="58"/>
      <c r="WFV317" s="58"/>
      <c r="WFW317" s="58"/>
      <c r="WFX317" s="58"/>
      <c r="WFY317" s="58"/>
      <c r="WFZ317" s="58"/>
      <c r="WGA317" s="58"/>
      <c r="WGB317" s="58"/>
      <c r="WGC317" s="58"/>
      <c r="WGD317" s="58"/>
      <c r="WGE317" s="58"/>
      <c r="WGF317" s="58"/>
      <c r="WGG317" s="58"/>
      <c r="WGH317" s="58"/>
      <c r="WGI317" s="58"/>
      <c r="WGJ317" s="58"/>
      <c r="WGK317" s="58"/>
      <c r="WGL317" s="58"/>
      <c r="WGM317" s="58"/>
      <c r="WGN317" s="58"/>
      <c r="WGO317" s="58"/>
      <c r="WGP317" s="58"/>
      <c r="WGQ317" s="58"/>
      <c r="WGR317" s="58"/>
      <c r="WGS317" s="58"/>
      <c r="WGT317" s="58"/>
      <c r="WGU317" s="58"/>
      <c r="WGV317" s="58"/>
      <c r="WGW317" s="58"/>
      <c r="WGX317" s="58"/>
      <c r="WGY317" s="58"/>
      <c r="WGZ317" s="58"/>
      <c r="WHA317" s="58"/>
      <c r="WHB317" s="58"/>
      <c r="WHC317" s="58"/>
      <c r="WHD317" s="58"/>
      <c r="WHE317" s="58"/>
      <c r="WHF317" s="58"/>
      <c r="WHG317" s="58"/>
      <c r="WHH317" s="58"/>
      <c r="WHI317" s="58"/>
      <c r="WHJ317" s="58"/>
      <c r="WHK317" s="58"/>
      <c r="WHL317" s="58"/>
      <c r="WHM317" s="58"/>
      <c r="WHN317" s="58"/>
      <c r="WHO317" s="58"/>
      <c r="WHP317" s="58"/>
      <c r="WHQ317" s="58"/>
      <c r="WHR317" s="58"/>
      <c r="WHS317" s="58"/>
      <c r="WHT317" s="58"/>
      <c r="WHU317" s="58"/>
      <c r="WHV317" s="58"/>
      <c r="WHW317" s="58"/>
      <c r="WHX317" s="58"/>
      <c r="WHY317" s="58"/>
      <c r="WHZ317" s="58"/>
      <c r="WIA317" s="58"/>
      <c r="WIB317" s="58"/>
      <c r="WIC317" s="58"/>
      <c r="WID317" s="58"/>
      <c r="WIE317" s="58"/>
      <c r="WIF317" s="58"/>
      <c r="WIG317" s="58"/>
      <c r="WIH317" s="58"/>
      <c r="WII317" s="58"/>
      <c r="WIJ317" s="58"/>
      <c r="WIK317" s="58"/>
      <c r="WIL317" s="58"/>
      <c r="WIM317" s="58"/>
      <c r="WIN317" s="58"/>
      <c r="WIO317" s="58"/>
      <c r="WIP317" s="58"/>
      <c r="WIQ317" s="58"/>
      <c r="WIR317" s="58"/>
      <c r="WIS317" s="58"/>
      <c r="WIT317" s="58"/>
      <c r="WIU317" s="58"/>
      <c r="WIV317" s="58"/>
      <c r="WIW317" s="58"/>
      <c r="WIX317" s="58"/>
      <c r="WIY317" s="58"/>
      <c r="WIZ317" s="58"/>
      <c r="WJA317" s="58"/>
      <c r="WJB317" s="58"/>
      <c r="WJC317" s="58"/>
      <c r="WJD317" s="58"/>
      <c r="WJE317" s="58"/>
      <c r="WJF317" s="58"/>
      <c r="WJG317" s="58"/>
      <c r="WJH317" s="58"/>
      <c r="WJI317" s="58"/>
      <c r="WJJ317" s="58"/>
      <c r="WJK317" s="58"/>
      <c r="WJL317" s="58"/>
      <c r="WJM317" s="58"/>
      <c r="WJN317" s="58"/>
      <c r="WJO317" s="58"/>
      <c r="WJP317" s="58"/>
      <c r="WJQ317" s="58"/>
      <c r="WJR317" s="58"/>
      <c r="WJS317" s="58"/>
      <c r="WJT317" s="58"/>
      <c r="WJU317" s="58"/>
      <c r="WJV317" s="58"/>
      <c r="WJW317" s="58"/>
      <c r="WJX317" s="58"/>
      <c r="WJY317" s="58"/>
      <c r="WJZ317" s="58"/>
      <c r="WKA317" s="58"/>
      <c r="WKB317" s="58"/>
      <c r="WKC317" s="58"/>
      <c r="WKD317" s="58"/>
      <c r="WKE317" s="58"/>
      <c r="WKF317" s="58"/>
      <c r="WKG317" s="58"/>
      <c r="WKH317" s="58"/>
      <c r="WKI317" s="58"/>
      <c r="WKJ317" s="58"/>
      <c r="WKK317" s="58"/>
      <c r="WKL317" s="58"/>
      <c r="WKM317" s="58"/>
      <c r="WKN317" s="58"/>
      <c r="WKO317" s="58"/>
      <c r="WKP317" s="58"/>
      <c r="WKQ317" s="58"/>
      <c r="WKR317" s="58"/>
      <c r="WKS317" s="58"/>
      <c r="WKT317" s="58"/>
      <c r="WKU317" s="58"/>
      <c r="WKV317" s="58"/>
      <c r="WKW317" s="58"/>
      <c r="WKX317" s="58"/>
      <c r="WKY317" s="58"/>
      <c r="WKZ317" s="58"/>
      <c r="WLA317" s="58"/>
      <c r="WLB317" s="58"/>
      <c r="WLC317" s="58"/>
      <c r="WLD317" s="58"/>
      <c r="WLE317" s="58"/>
      <c r="WLF317" s="58"/>
      <c r="WLG317" s="58"/>
      <c r="WLH317" s="58"/>
      <c r="WLI317" s="58"/>
      <c r="WLJ317" s="58"/>
      <c r="WLK317" s="58"/>
      <c r="WLL317" s="58"/>
      <c r="WLM317" s="58"/>
      <c r="WLN317" s="58"/>
      <c r="WLO317" s="58"/>
      <c r="WLP317" s="58"/>
      <c r="WLQ317" s="58"/>
      <c r="WLR317" s="58"/>
      <c r="WLS317" s="58"/>
      <c r="WLT317" s="58"/>
      <c r="WLU317" s="58"/>
      <c r="WLV317" s="58"/>
      <c r="WLW317" s="58"/>
      <c r="WLX317" s="58"/>
      <c r="WLY317" s="58"/>
      <c r="WLZ317" s="58"/>
      <c r="WMA317" s="58"/>
      <c r="WMB317" s="58"/>
      <c r="WMC317" s="58"/>
      <c r="WMD317" s="58"/>
      <c r="WME317" s="58"/>
      <c r="WMF317" s="58"/>
      <c r="WMG317" s="58"/>
      <c r="WMH317" s="58"/>
      <c r="WMI317" s="58"/>
      <c r="WMJ317" s="58"/>
      <c r="WMK317" s="58"/>
      <c r="WML317" s="58"/>
      <c r="WMM317" s="58"/>
      <c r="WMN317" s="58"/>
      <c r="WMO317" s="58"/>
      <c r="WMP317" s="58"/>
      <c r="WMQ317" s="58"/>
      <c r="WMR317" s="58"/>
      <c r="WMS317" s="58"/>
      <c r="WMT317" s="58"/>
      <c r="WMU317" s="58"/>
      <c r="WMV317" s="58"/>
      <c r="WMW317" s="58"/>
      <c r="WMX317" s="58"/>
      <c r="WMY317" s="58"/>
      <c r="WMZ317" s="58"/>
      <c r="WNA317" s="58"/>
      <c r="WNB317" s="58"/>
      <c r="WNC317" s="58"/>
      <c r="WND317" s="58"/>
      <c r="WNE317" s="58"/>
      <c r="WNF317" s="58"/>
      <c r="WNG317" s="58"/>
      <c r="WNH317" s="58"/>
      <c r="WNI317" s="58"/>
      <c r="WNJ317" s="58"/>
      <c r="WNK317" s="58"/>
      <c r="WNL317" s="58"/>
      <c r="WNM317" s="58"/>
      <c r="WNN317" s="58"/>
      <c r="WNO317" s="58"/>
      <c r="WNP317" s="58"/>
      <c r="WNQ317" s="58"/>
      <c r="WNR317" s="58"/>
      <c r="WNS317" s="58"/>
      <c r="WNT317" s="58"/>
      <c r="WNU317" s="58"/>
      <c r="WNV317" s="58"/>
      <c r="WNW317" s="58"/>
      <c r="WNX317" s="58"/>
      <c r="WNY317" s="58"/>
      <c r="WNZ317" s="58"/>
      <c r="WOA317" s="58"/>
      <c r="WOB317" s="58"/>
      <c r="WOC317" s="58"/>
      <c r="WOD317" s="58"/>
      <c r="WOE317" s="58"/>
      <c r="WOF317" s="58"/>
      <c r="WOG317" s="58"/>
      <c r="WOH317" s="58"/>
      <c r="WOI317" s="58"/>
      <c r="WOJ317" s="58"/>
      <c r="WOK317" s="58"/>
      <c r="WOL317" s="58"/>
      <c r="WOM317" s="58"/>
      <c r="WON317" s="58"/>
      <c r="WOO317" s="58"/>
      <c r="WOP317" s="58"/>
      <c r="WOQ317" s="58"/>
      <c r="WOR317" s="58"/>
      <c r="WOS317" s="58"/>
      <c r="WOT317" s="58"/>
      <c r="WOU317" s="58"/>
      <c r="WOV317" s="58"/>
      <c r="WOW317" s="58"/>
      <c r="WOX317" s="58"/>
      <c r="WOY317" s="58"/>
      <c r="WOZ317" s="58"/>
      <c r="WPA317" s="58"/>
      <c r="WPB317" s="58"/>
      <c r="WPC317" s="58"/>
      <c r="WPD317" s="58"/>
      <c r="WPE317" s="58"/>
      <c r="WPF317" s="58"/>
      <c r="WPG317" s="58"/>
      <c r="WPH317" s="58"/>
      <c r="WPI317" s="58"/>
      <c r="WPJ317" s="58"/>
      <c r="WPK317" s="58"/>
      <c r="WPL317" s="58"/>
      <c r="WPM317" s="58"/>
      <c r="WPN317" s="58"/>
      <c r="WPO317" s="58"/>
      <c r="WPP317" s="58"/>
      <c r="WPQ317" s="58"/>
      <c r="WPR317" s="58"/>
      <c r="WPS317" s="58"/>
      <c r="WPT317" s="58"/>
      <c r="WPU317" s="58"/>
      <c r="WPV317" s="58"/>
      <c r="WPW317" s="58"/>
      <c r="WPX317" s="58"/>
      <c r="WPY317" s="58"/>
      <c r="WPZ317" s="58"/>
      <c r="WQA317" s="58"/>
      <c r="WQB317" s="58"/>
      <c r="WQC317" s="58"/>
      <c r="WQD317" s="58"/>
      <c r="WQE317" s="58"/>
      <c r="WQF317" s="58"/>
      <c r="WQG317" s="58"/>
      <c r="WQH317" s="58"/>
      <c r="WQI317" s="58"/>
      <c r="WQJ317" s="58"/>
      <c r="WQK317" s="58"/>
      <c r="WQL317" s="58"/>
      <c r="WQM317" s="58"/>
      <c r="WQN317" s="58"/>
      <c r="WQO317" s="58"/>
      <c r="WQP317" s="58"/>
      <c r="WQQ317" s="58"/>
      <c r="WQR317" s="58"/>
      <c r="WQS317" s="58"/>
      <c r="WQT317" s="58"/>
      <c r="WQU317" s="58"/>
      <c r="WQV317" s="58"/>
      <c r="WQW317" s="58"/>
      <c r="WQX317" s="58"/>
      <c r="WQY317" s="58"/>
      <c r="WQZ317" s="58"/>
      <c r="WRA317" s="58"/>
      <c r="WRB317" s="58"/>
      <c r="WRC317" s="58"/>
      <c r="WRD317" s="58"/>
      <c r="WRE317" s="58"/>
      <c r="WRF317" s="58"/>
      <c r="WRG317" s="58"/>
      <c r="WRH317" s="58"/>
      <c r="WRI317" s="58"/>
      <c r="WRJ317" s="58"/>
      <c r="WRK317" s="58"/>
      <c r="WRL317" s="58"/>
      <c r="WRM317" s="58"/>
      <c r="WRN317" s="58"/>
      <c r="WRO317" s="58"/>
      <c r="WRP317" s="58"/>
      <c r="WRQ317" s="58"/>
      <c r="WRR317" s="58"/>
      <c r="WRS317" s="58"/>
      <c r="WRT317" s="58"/>
      <c r="WRU317" s="58"/>
      <c r="WRV317" s="58"/>
      <c r="WRW317" s="58"/>
      <c r="WRX317" s="58"/>
      <c r="WRY317" s="58"/>
      <c r="WRZ317" s="58"/>
      <c r="WSA317" s="58"/>
      <c r="WSB317" s="58"/>
      <c r="WSC317" s="58"/>
      <c r="WSD317" s="58"/>
      <c r="WSE317" s="58"/>
      <c r="WSF317" s="58"/>
      <c r="WSG317" s="58"/>
      <c r="WSH317" s="58"/>
      <c r="WSI317" s="58"/>
      <c r="WSJ317" s="58"/>
      <c r="WSK317" s="58"/>
      <c r="WSL317" s="58"/>
      <c r="WSM317" s="58"/>
      <c r="WSN317" s="58"/>
      <c r="WSO317" s="58"/>
      <c r="WSP317" s="58"/>
      <c r="WSQ317" s="58"/>
      <c r="WSR317" s="58"/>
      <c r="WSS317" s="58"/>
      <c r="WST317" s="58"/>
      <c r="WSU317" s="58"/>
      <c r="WSV317" s="58"/>
      <c r="WSW317" s="58"/>
      <c r="WSX317" s="58"/>
      <c r="WSY317" s="58"/>
      <c r="WSZ317" s="58"/>
      <c r="WTA317" s="58"/>
      <c r="WTB317" s="58"/>
      <c r="WTC317" s="58"/>
      <c r="WTD317" s="58"/>
      <c r="WTE317" s="58"/>
      <c r="WTF317" s="58"/>
      <c r="WTG317" s="58"/>
      <c r="WTH317" s="58"/>
      <c r="WTI317" s="58"/>
      <c r="WTJ317" s="58"/>
      <c r="WTK317" s="58"/>
      <c r="WTL317" s="58"/>
      <c r="WTM317" s="58"/>
      <c r="WTN317" s="58"/>
      <c r="WTO317" s="58"/>
      <c r="WTP317" s="58"/>
      <c r="WTQ317" s="58"/>
      <c r="WTR317" s="58"/>
      <c r="WTS317" s="58"/>
      <c r="WTT317" s="58"/>
      <c r="WTU317" s="58"/>
      <c r="WTV317" s="58"/>
      <c r="WTW317" s="58"/>
      <c r="WTX317" s="58"/>
      <c r="WTY317" s="58"/>
      <c r="WTZ317" s="58"/>
      <c r="WUA317" s="58"/>
      <c r="WUB317" s="58"/>
      <c r="WUC317" s="58"/>
      <c r="WUD317" s="58"/>
      <c r="WUE317" s="58"/>
      <c r="WUF317" s="58"/>
      <c r="WUG317" s="58"/>
      <c r="WUH317" s="58"/>
      <c r="WUI317" s="58"/>
      <c r="WUJ317" s="58"/>
      <c r="WUK317" s="58"/>
      <c r="WUL317" s="58"/>
      <c r="WUM317" s="58"/>
      <c r="WUN317" s="58"/>
      <c r="WUO317" s="58"/>
      <c r="WUP317" s="58"/>
      <c r="WUQ317" s="58"/>
      <c r="WUR317" s="58"/>
      <c r="WUS317" s="58"/>
      <c r="WUT317" s="58"/>
      <c r="WUU317" s="58"/>
      <c r="WUV317" s="58"/>
      <c r="WUW317" s="58"/>
      <c r="WUX317" s="58"/>
      <c r="WUY317" s="58"/>
      <c r="WUZ317" s="58"/>
      <c r="WVA317" s="58"/>
      <c r="WVB317" s="58"/>
      <c r="WVC317" s="58"/>
      <c r="WVD317" s="58"/>
      <c r="WVE317" s="58"/>
      <c r="WVF317" s="58"/>
      <c r="WVG317" s="58"/>
      <c r="WVH317" s="58"/>
      <c r="WVI317" s="58"/>
      <c r="WVJ317" s="58"/>
      <c r="WVK317" s="58"/>
      <c r="WVL317" s="58"/>
      <c r="WVM317" s="58"/>
      <c r="WVN317" s="58"/>
      <c r="WVO317" s="58"/>
      <c r="WVP317" s="58"/>
      <c r="WVQ317" s="58"/>
      <c r="WVR317" s="58"/>
      <c r="WVS317" s="58"/>
      <c r="WVT317" s="58"/>
      <c r="WVU317" s="58"/>
      <c r="WVV317" s="58"/>
      <c r="WVW317" s="58"/>
      <c r="WVX317" s="58"/>
      <c r="WVY317" s="58"/>
      <c r="WVZ317" s="58"/>
      <c r="WWA317" s="58"/>
      <c r="WWB317" s="58"/>
      <c r="WWC317" s="58"/>
      <c r="WWD317" s="58"/>
      <c r="WWE317" s="58"/>
      <c r="WWF317" s="58"/>
      <c r="WWG317" s="58"/>
      <c r="WWH317" s="58"/>
      <c r="WWI317" s="58"/>
      <c r="WWJ317" s="58"/>
      <c r="WWK317" s="58"/>
      <c r="WWL317" s="58"/>
      <c r="WWM317" s="58"/>
      <c r="WWN317" s="58"/>
      <c r="WWO317" s="58"/>
      <c r="WWP317" s="58"/>
      <c r="WWQ317" s="58"/>
      <c r="WWR317" s="58"/>
      <c r="WWS317" s="58"/>
      <c r="WWT317" s="58"/>
      <c r="WWU317" s="58"/>
      <c r="WWV317" s="58"/>
      <c r="WWW317" s="58"/>
      <c r="WWX317" s="58"/>
      <c r="WWY317" s="58"/>
      <c r="WWZ317" s="58"/>
      <c r="WXA317" s="58"/>
      <c r="WXB317" s="58"/>
      <c r="WXC317" s="58"/>
      <c r="WXD317" s="58"/>
      <c r="WXE317" s="58"/>
      <c r="WXF317" s="58"/>
      <c r="WXG317" s="58"/>
      <c r="WXH317" s="58"/>
      <c r="WXI317" s="58"/>
      <c r="WXJ317" s="58"/>
      <c r="WXK317" s="58"/>
      <c r="WXL317" s="58"/>
      <c r="WXM317" s="58"/>
      <c r="WXN317" s="58"/>
      <c r="WXO317" s="58"/>
      <c r="WXP317" s="58"/>
      <c r="WXQ317" s="58"/>
      <c r="WXR317" s="58"/>
      <c r="WXS317" s="58"/>
      <c r="WXT317" s="58"/>
      <c r="WXU317" s="58"/>
      <c r="WXV317" s="58"/>
      <c r="WXW317" s="58"/>
      <c r="WXX317" s="58"/>
      <c r="WXY317" s="58"/>
      <c r="WXZ317" s="58"/>
      <c r="WYA317" s="58"/>
      <c r="WYB317" s="58"/>
      <c r="WYC317" s="58"/>
      <c r="WYD317" s="58"/>
      <c r="WYE317" s="58"/>
      <c r="WYF317" s="58"/>
      <c r="WYG317" s="58"/>
      <c r="WYH317" s="58"/>
      <c r="WYI317" s="58"/>
      <c r="WYJ317" s="58"/>
      <c r="WYK317" s="58"/>
      <c r="WYL317" s="58"/>
      <c r="WYM317" s="58"/>
      <c r="WYN317" s="58"/>
      <c r="WYO317" s="58"/>
      <c r="WYP317" s="58"/>
      <c r="WYQ317" s="58"/>
      <c r="WYR317" s="58"/>
      <c r="WYS317" s="58"/>
      <c r="WYT317" s="58"/>
      <c r="WYU317" s="58"/>
      <c r="WYV317" s="58"/>
      <c r="WYW317" s="58"/>
      <c r="WYX317" s="58"/>
      <c r="WYY317" s="58"/>
      <c r="WYZ317" s="58"/>
      <c r="WZA317" s="58"/>
      <c r="WZB317" s="58"/>
      <c r="WZC317" s="58"/>
      <c r="WZD317" s="58"/>
      <c r="WZE317" s="58"/>
      <c r="WZF317" s="58"/>
      <c r="WZG317" s="58"/>
      <c r="WZH317" s="58"/>
      <c r="WZI317" s="58"/>
      <c r="WZJ317" s="58"/>
      <c r="WZK317" s="58"/>
      <c r="WZL317" s="58"/>
      <c r="WZM317" s="58"/>
      <c r="WZN317" s="58"/>
      <c r="WZO317" s="58"/>
      <c r="WZP317" s="58"/>
      <c r="WZQ317" s="58"/>
      <c r="WZR317" s="58"/>
      <c r="WZS317" s="58"/>
      <c r="WZT317" s="58"/>
      <c r="WZU317" s="58"/>
      <c r="WZV317" s="58"/>
      <c r="WZW317" s="58"/>
      <c r="WZX317" s="58"/>
      <c r="WZY317" s="58"/>
      <c r="WZZ317" s="58"/>
      <c r="XAA317" s="58"/>
      <c r="XAB317" s="58"/>
      <c r="XAC317" s="58"/>
      <c r="XAD317" s="58"/>
      <c r="XAE317" s="58"/>
      <c r="XAF317" s="58"/>
      <c r="XAG317" s="58"/>
      <c r="XAH317" s="58"/>
      <c r="XAI317" s="58"/>
      <c r="XAJ317" s="58"/>
      <c r="XAK317" s="58"/>
      <c r="XAL317" s="58"/>
      <c r="XAM317" s="58"/>
      <c r="XAN317" s="58"/>
      <c r="XAO317" s="58"/>
      <c r="XAP317" s="58"/>
      <c r="XAQ317" s="58"/>
      <c r="XAR317" s="58"/>
      <c r="XAS317" s="58"/>
      <c r="XAT317" s="58"/>
      <c r="XAU317" s="58"/>
      <c r="XAV317" s="58"/>
      <c r="XAW317" s="58"/>
      <c r="XAX317" s="58"/>
      <c r="XAY317" s="58"/>
      <c r="XAZ317" s="58"/>
      <c r="XBA317" s="58"/>
      <c r="XBB317" s="58"/>
      <c r="XBC317" s="58"/>
      <c r="XBD317" s="58"/>
      <c r="XBE317" s="58"/>
      <c r="XBF317" s="58"/>
      <c r="XBG317" s="58"/>
      <c r="XBH317" s="58"/>
      <c r="XBI317" s="58"/>
      <c r="XBJ317" s="58"/>
      <c r="XBK317" s="58"/>
      <c r="XBL317" s="58"/>
      <c r="XBM317" s="58"/>
      <c r="XBN317" s="58"/>
      <c r="XBO317" s="58"/>
      <c r="XBP317" s="58"/>
      <c r="XBQ317" s="58"/>
      <c r="XBR317" s="58"/>
      <c r="XBS317" s="58"/>
      <c r="XBT317" s="58"/>
      <c r="XBU317" s="58"/>
      <c r="XBV317" s="58"/>
      <c r="XBW317" s="58"/>
      <c r="XBX317" s="58"/>
      <c r="XBY317" s="58"/>
      <c r="XBZ317" s="58"/>
      <c r="XCA317" s="58"/>
      <c r="XCB317" s="58"/>
      <c r="XCC317" s="58"/>
      <c r="XCD317" s="58"/>
      <c r="XCE317" s="58"/>
      <c r="XCF317" s="58"/>
      <c r="XCG317" s="58"/>
      <c r="XCH317" s="58"/>
      <c r="XCI317" s="58"/>
      <c r="XCJ317" s="58"/>
      <c r="XCK317" s="58"/>
      <c r="XCL317" s="58"/>
      <c r="XCM317" s="58"/>
      <c r="XCN317" s="58"/>
      <c r="XCO317" s="58"/>
      <c r="XCP317" s="58"/>
      <c r="XCQ317" s="58"/>
      <c r="XCR317" s="58"/>
      <c r="XCS317" s="58"/>
      <c r="XCT317" s="58"/>
      <c r="XCU317" s="58"/>
      <c r="XCV317" s="58"/>
      <c r="XCW317" s="58"/>
      <c r="XCX317" s="58"/>
      <c r="XCY317" s="58"/>
      <c r="XCZ317" s="58"/>
      <c r="XDA317" s="58"/>
      <c r="XDB317" s="58"/>
      <c r="XDC317" s="58"/>
      <c r="XDD317" s="58"/>
      <c r="XDE317" s="58"/>
      <c r="XDF317" s="58"/>
      <c r="XDG317" s="58"/>
      <c r="XDH317" s="58"/>
      <c r="XDI317" s="58"/>
      <c r="XDJ317" s="58"/>
      <c r="XDK317" s="58"/>
      <c r="XDL317" s="58"/>
      <c r="XDM317" s="58"/>
      <c r="XDN317" s="58"/>
      <c r="XDO317" s="58"/>
      <c r="XDP317" s="58"/>
      <c r="XDQ317" s="58"/>
      <c r="XDR317" s="58"/>
      <c r="XDS317" s="58"/>
      <c r="XDT317" s="58"/>
      <c r="XDU317" s="58"/>
      <c r="XDV317" s="58"/>
      <c r="XDW317" s="58"/>
      <c r="XDX317" s="58"/>
      <c r="XDY317" s="58"/>
      <c r="XDZ317" s="58"/>
      <c r="XEA317" s="58"/>
      <c r="XEB317" s="58"/>
      <c r="XEC317" s="58"/>
      <c r="XED317" s="58"/>
      <c r="XEE317" s="58"/>
      <c r="XEF317" s="58"/>
      <c r="XEG317" s="58"/>
      <c r="XEH317" s="58"/>
      <c r="XEI317" s="58"/>
      <c r="XEJ317" s="58"/>
      <c r="XEK317" s="58"/>
      <c r="XEL317" s="58"/>
      <c r="XEM317" s="58"/>
      <c r="XEN317" s="58"/>
      <c r="XEO317" s="58"/>
      <c r="XEP317" s="58"/>
      <c r="XEQ317" s="58"/>
      <c r="XER317" s="58"/>
      <c r="XES317" s="58"/>
      <c r="XET317" s="58"/>
      <c r="XEU317" s="58"/>
      <c r="XEV317" s="58"/>
      <c r="XEW317" s="58"/>
      <c r="XEX317" s="58"/>
      <c r="XEY317" s="58"/>
      <c r="XEZ317" s="58"/>
      <c r="XFA317" s="58"/>
      <c r="XFB317" s="58"/>
      <c r="XFC317" s="58"/>
      <c r="XFD317" s="58"/>
    </row>
    <row r="318" spans="1:16384" s="58" customFormat="1" ht="15" customHeight="1">
      <c r="B318" s="1595"/>
      <c r="C318" s="96">
        <f>$E$291</f>
        <v>0.5</v>
      </c>
      <c r="D318" s="95" t="s">
        <v>144</v>
      </c>
      <c r="E318" s="275"/>
      <c r="F318" s="360">
        <f>(((F339-$E295)*$C318)+$E295)*$D295*F$314</f>
        <v>3.2287500000000002</v>
      </c>
      <c r="G318" s="360">
        <f>(((G339-$E295)*$C318)+$E295)*$D295*G$314</f>
        <v>3.3094687499999993</v>
      </c>
      <c r="H318" s="360">
        <f t="shared" ref="H318:BP318" si="103">(((H339-$E295)*$C318)+$E295)*$D295*H$314</f>
        <v>3.3922054687499994</v>
      </c>
      <c r="I318" s="360">
        <f t="shared" si="103"/>
        <v>3.4770106054687488</v>
      </c>
      <c r="J318" s="360">
        <f t="shared" si="103"/>
        <v>3.5639358706054676</v>
      </c>
      <c r="K318" s="360">
        <f t="shared" si="103"/>
        <v>3.6530342673706038</v>
      </c>
      <c r="L318" s="360">
        <f t="shared" si="103"/>
        <v>3.7443601240548685</v>
      </c>
      <c r="M318" s="360">
        <f t="shared" si="103"/>
        <v>3.8379691271562399</v>
      </c>
      <c r="N318" s="360">
        <f t="shared" si="103"/>
        <v>3.933918355335146</v>
      </c>
      <c r="O318" s="360">
        <f t="shared" si="103"/>
        <v>4.0322663142185231</v>
      </c>
      <c r="P318" s="360">
        <f t="shared" si="103"/>
        <v>4.1330729720739861</v>
      </c>
      <c r="Q318" s="360">
        <f t="shared" si="103"/>
        <v>4.236399796375836</v>
      </c>
      <c r="R318" s="360">
        <f t="shared" si="103"/>
        <v>4.3423097912852304</v>
      </c>
      <c r="S318" s="360">
        <f t="shared" si="103"/>
        <v>4.4508675360673609</v>
      </c>
      <c r="T318" s="360">
        <f t="shared" si="103"/>
        <v>4.5621392244690453</v>
      </c>
      <c r="U318" s="360">
        <f t="shared" si="103"/>
        <v>4.676192705080771</v>
      </c>
      <c r="V318" s="360">
        <f t="shared" si="103"/>
        <v>4.7930975227077894</v>
      </c>
      <c r="W318" s="360">
        <f t="shared" si="103"/>
        <v>4.9129249607754844</v>
      </c>
      <c r="X318" s="360">
        <f t="shared" si="103"/>
        <v>5.0357480847948706</v>
      </c>
      <c r="Y318" s="360">
        <f t="shared" si="103"/>
        <v>5.1616417869147426</v>
      </c>
      <c r="Z318" s="360">
        <f t="shared" si="103"/>
        <v>5.2906828315876107</v>
      </c>
      <c r="AA318" s="360">
        <f t="shared" si="103"/>
        <v>5.4229499023773</v>
      </c>
      <c r="AB318" s="360">
        <f t="shared" si="103"/>
        <v>5.5585236499367312</v>
      </c>
      <c r="AC318" s="360">
        <f t="shared" si="103"/>
        <v>5.6974867411851502</v>
      </c>
      <c r="AD318" s="360">
        <f t="shared" si="103"/>
        <v>5.8399239097147779</v>
      </c>
      <c r="AE318" s="360">
        <f t="shared" si="103"/>
        <v>5.9859220074576474</v>
      </c>
      <c r="AF318" s="360">
        <f t="shared" si="103"/>
        <v>6.1355700576440881</v>
      </c>
      <c r="AG318" s="360">
        <f t="shared" si="103"/>
        <v>6.2889593090851887</v>
      </c>
      <c r="AH318" s="360">
        <f t="shared" si="103"/>
        <v>6.4461832918123179</v>
      </c>
      <c r="AI318" s="360">
        <f t="shared" si="103"/>
        <v>6.6073378741076256</v>
      </c>
      <c r="AJ318" s="360">
        <f t="shared" si="103"/>
        <v>6.7725213209603163</v>
      </c>
      <c r="AK318" s="360">
        <f t="shared" si="103"/>
        <v>6.9418343539843237</v>
      </c>
      <c r="AL318" s="360">
        <f t="shared" si="103"/>
        <v>7.1153802128339301</v>
      </c>
      <c r="AM318" s="360">
        <f t="shared" si="103"/>
        <v>7.2932647181547772</v>
      </c>
      <c r="AN318" s="360">
        <f t="shared" si="103"/>
        <v>7.4755963361086462</v>
      </c>
      <c r="AO318" s="360">
        <f t="shared" si="103"/>
        <v>7.6624862445113617</v>
      </c>
      <c r="AP318" s="360">
        <f t="shared" si="103"/>
        <v>7.8540484006241451</v>
      </c>
      <c r="AQ318" s="360">
        <f t="shared" si="103"/>
        <v>8.0503996106397491</v>
      </c>
      <c r="AR318" s="360">
        <f t="shared" si="103"/>
        <v>8.251659600905743</v>
      </c>
      <c r="AS318" s="360">
        <f t="shared" si="103"/>
        <v>8.4579510909283844</v>
      </c>
      <c r="AT318" s="360">
        <f t="shared" si="103"/>
        <v>8.6693998682015945</v>
      </c>
      <c r="AU318" s="360">
        <f t="shared" si="103"/>
        <v>8.8861348649066336</v>
      </c>
      <c r="AV318" s="360">
        <f t="shared" si="103"/>
        <v>9.1082882365292992</v>
      </c>
      <c r="AW318" s="360">
        <f t="shared" si="103"/>
        <v>9.3359954424425293</v>
      </c>
      <c r="AX318" s="360">
        <f t="shared" si="103"/>
        <v>9.5693953285035924</v>
      </c>
      <c r="AY318" s="360">
        <f t="shared" si="103"/>
        <v>9.8086302117161797</v>
      </c>
      <c r="AZ318" s="360">
        <f t="shared" si="103"/>
        <v>10.053845967009083</v>
      </c>
      <c r="BA318" s="360">
        <f t="shared" si="103"/>
        <v>10.305192116184308</v>
      </c>
      <c r="BB318" s="360">
        <f t="shared" si="103"/>
        <v>10.562821919088918</v>
      </c>
      <c r="BC318" s="360">
        <f t="shared" si="103"/>
        <v>10.82689246706614</v>
      </c>
      <c r="BD318" s="360">
        <f t="shared" si="103"/>
        <v>11.097564778742791</v>
      </c>
      <c r="BE318" s="360">
        <f t="shared" si="103"/>
        <v>11.375003898211359</v>
      </c>
      <c r="BF318" s="360">
        <f t="shared" si="103"/>
        <v>11.659378995666643</v>
      </c>
      <c r="BG318" s="360">
        <f t="shared" si="103"/>
        <v>11.950863470558307</v>
      </c>
      <c r="BH318" s="360">
        <f t="shared" si="103"/>
        <v>12.249635057322264</v>
      </c>
      <c r="BI318" s="360">
        <f t="shared" si="103"/>
        <v>12.555875933755319</v>
      </c>
      <c r="BJ318" s="360">
        <f t="shared" si="103"/>
        <v>12.869772832099201</v>
      </c>
      <c r="BK318" s="360">
        <f t="shared" si="103"/>
        <v>13.191517152901678</v>
      </c>
      <c r="BL318" s="360">
        <f t="shared" si="103"/>
        <v>13.52130508172422</v>
      </c>
      <c r="BM318" s="360">
        <f t="shared" si="103"/>
        <v>13.859337708767322</v>
      </c>
      <c r="BN318" s="360" t="e">
        <f t="shared" si="103"/>
        <v>#N/A</v>
      </c>
      <c r="BO318" s="360" t="e">
        <f t="shared" si="103"/>
        <v>#N/A</v>
      </c>
      <c r="BP318" s="340" t="e">
        <f t="shared" si="103"/>
        <v>#N/A</v>
      </c>
    </row>
    <row r="319" spans="1:16384" s="58" customFormat="1" ht="15" customHeight="1">
      <c r="B319" s="1595"/>
      <c r="C319" s="96">
        <f>$E$291</f>
        <v>0.5</v>
      </c>
      <c r="D319" s="95" t="s">
        <v>145</v>
      </c>
      <c r="E319" s="275"/>
      <c r="F319" s="360">
        <f t="shared" ref="F319:BP320" si="104">(((F340-$E296)*$C319)+$E296)*$D296*F$314</f>
        <v>4.1204999999999998</v>
      </c>
      <c r="G319" s="275">
        <f t="shared" si="104"/>
        <v>4.2235124999999991</v>
      </c>
      <c r="H319" s="275">
        <f t="shared" si="104"/>
        <v>4.3291003124999987</v>
      </c>
      <c r="I319" s="275">
        <f t="shared" si="104"/>
        <v>4.4373278203124986</v>
      </c>
      <c r="J319" s="275">
        <f t="shared" si="104"/>
        <v>4.5482610158203105</v>
      </c>
      <c r="K319" s="275">
        <f t="shared" si="104"/>
        <v>4.6619675412158186</v>
      </c>
      <c r="L319" s="275">
        <f t="shared" si="104"/>
        <v>4.7785167297462134</v>
      </c>
      <c r="M319" s="275">
        <f t="shared" si="104"/>
        <v>4.8979796479898683</v>
      </c>
      <c r="N319" s="275">
        <f t="shared" si="104"/>
        <v>5.0204291391896145</v>
      </c>
      <c r="O319" s="275">
        <f t="shared" si="104"/>
        <v>5.1459398676693535</v>
      </c>
      <c r="P319" s="275">
        <f t="shared" si="104"/>
        <v>5.2745883643610876</v>
      </c>
      <c r="Q319" s="275">
        <f t="shared" si="104"/>
        <v>5.4064530734701144</v>
      </c>
      <c r="R319" s="275">
        <f t="shared" si="104"/>
        <v>5.5416144003068659</v>
      </c>
      <c r="S319" s="275">
        <f t="shared" si="104"/>
        <v>5.6801547603145366</v>
      </c>
      <c r="T319" s="275">
        <f t="shared" si="104"/>
        <v>5.8221586293224004</v>
      </c>
      <c r="U319" s="275">
        <f t="shared" si="104"/>
        <v>5.9677125950554597</v>
      </c>
      <c r="V319" s="275">
        <f t="shared" si="104"/>
        <v>6.1169054099318458</v>
      </c>
      <c r="W319" s="275">
        <f t="shared" si="104"/>
        <v>6.2698280451801418</v>
      </c>
      <c r="X319" s="275">
        <f t="shared" si="104"/>
        <v>6.4265737463096446</v>
      </c>
      <c r="Y319" s="275">
        <f t="shared" si="104"/>
        <v>6.5872380899673857</v>
      </c>
      <c r="Z319" s="275">
        <f t="shared" si="104"/>
        <v>6.7519190422165698</v>
      </c>
      <c r="AA319" s="275">
        <f t="shared" si="104"/>
        <v>6.9207170182719828</v>
      </c>
      <c r="AB319" s="275">
        <f t="shared" si="104"/>
        <v>7.0937349437287809</v>
      </c>
      <c r="AC319" s="275">
        <f t="shared" si="104"/>
        <v>7.2710783173220008</v>
      </c>
      <c r="AD319" s="275">
        <f t="shared" si="104"/>
        <v>7.4528552752550503</v>
      </c>
      <c r="AE319" s="275">
        <f t="shared" si="104"/>
        <v>7.6391766571364261</v>
      </c>
      <c r="AF319" s="275">
        <f t="shared" si="104"/>
        <v>7.8301560735648357</v>
      </c>
      <c r="AG319" s="275">
        <f t="shared" si="104"/>
        <v>8.0259099754039553</v>
      </c>
      <c r="AH319" s="275">
        <f t="shared" si="104"/>
        <v>8.2265577247890533</v>
      </c>
      <c r="AI319" s="275">
        <f t="shared" si="104"/>
        <v>8.4322216679087791</v>
      </c>
      <c r="AJ319" s="275">
        <f t="shared" si="104"/>
        <v>8.6430272096064993</v>
      </c>
      <c r="AK319" s="275">
        <f t="shared" si="104"/>
        <v>8.8591028898466604</v>
      </c>
      <c r="AL319" s="275">
        <f t="shared" si="104"/>
        <v>9.0805804620928257</v>
      </c>
      <c r="AM319" s="275">
        <f t="shared" si="104"/>
        <v>9.3075949736451449</v>
      </c>
      <c r="AN319" s="275">
        <f t="shared" si="104"/>
        <v>9.540284847986273</v>
      </c>
      <c r="AO319" s="275">
        <f t="shared" si="104"/>
        <v>9.778791969185928</v>
      </c>
      <c r="AP319" s="275">
        <f t="shared" si="104"/>
        <v>10.023261768415576</v>
      </c>
      <c r="AQ319" s="275">
        <f t="shared" si="104"/>
        <v>10.273843312625965</v>
      </c>
      <c r="AR319" s="275">
        <f t="shared" si="104"/>
        <v>10.530689395441614</v>
      </c>
      <c r="AS319" s="275">
        <f t="shared" si="104"/>
        <v>10.793956630327653</v>
      </c>
      <c r="AT319" s="275">
        <f t="shared" si="104"/>
        <v>11.063805546085845</v>
      </c>
      <c r="AU319" s="275">
        <f t="shared" si="104"/>
        <v>11.34040068473799</v>
      </c>
      <c r="AV319" s="275">
        <f t="shared" si="104"/>
        <v>11.623910701856438</v>
      </c>
      <c r="AW319" s="275">
        <f t="shared" si="104"/>
        <v>11.914508469402847</v>
      </c>
      <c r="AX319" s="275">
        <f t="shared" si="104"/>
        <v>12.212371181137918</v>
      </c>
      <c r="AY319" s="275">
        <f t="shared" si="104"/>
        <v>12.517680460666362</v>
      </c>
      <c r="AZ319" s="275">
        <f t="shared" si="104"/>
        <v>12.83062247218302</v>
      </c>
      <c r="BA319" s="275">
        <f t="shared" si="104"/>
        <v>13.151388033987594</v>
      </c>
      <c r="BB319" s="275">
        <f t="shared" si="104"/>
        <v>13.480172734837286</v>
      </c>
      <c r="BC319" s="275">
        <f t="shared" si="104"/>
        <v>13.817177053208217</v>
      </c>
      <c r="BD319" s="275">
        <f t="shared" si="104"/>
        <v>14.16260647953842</v>
      </c>
      <c r="BE319" s="275">
        <f t="shared" si="104"/>
        <v>14.516671641526878</v>
      </c>
      <c r="BF319" s="275">
        <f t="shared" si="104"/>
        <v>14.879588432565049</v>
      </c>
      <c r="BG319" s="275">
        <f t="shared" si="104"/>
        <v>15.251578143379174</v>
      </c>
      <c r="BH319" s="275">
        <f t="shared" si="104"/>
        <v>15.632867596963651</v>
      </c>
      <c r="BI319" s="275">
        <f t="shared" si="104"/>
        <v>16.023689286887741</v>
      </c>
      <c r="BJ319" s="275">
        <f t="shared" si="104"/>
        <v>16.424281519059932</v>
      </c>
      <c r="BK319" s="275">
        <f t="shared" si="104"/>
        <v>16.834888557036429</v>
      </c>
      <c r="BL319" s="275">
        <f t="shared" si="104"/>
        <v>17.25576077096234</v>
      </c>
      <c r="BM319" s="275">
        <f t="shared" si="104"/>
        <v>17.687154790236391</v>
      </c>
      <c r="BN319" s="275" t="e">
        <f t="shared" si="104"/>
        <v>#N/A</v>
      </c>
      <c r="BO319" s="275" t="e">
        <f t="shared" si="104"/>
        <v>#N/A</v>
      </c>
      <c r="BP319" s="340" t="e">
        <f t="shared" si="104"/>
        <v>#N/A</v>
      </c>
    </row>
    <row r="320" spans="1:16384" s="58" customFormat="1" ht="15" customHeight="1">
      <c r="B320" s="1595"/>
      <c r="C320" s="96">
        <f>$E$291</f>
        <v>0.5</v>
      </c>
      <c r="D320" s="95" t="s">
        <v>146</v>
      </c>
      <c r="E320" s="275"/>
      <c r="F320" s="360">
        <f t="shared" si="104"/>
        <v>4.3049999999999997</v>
      </c>
      <c r="G320" s="275">
        <f t="shared" si="104"/>
        <v>4.4126249999999994</v>
      </c>
      <c r="H320" s="275">
        <f t="shared" si="104"/>
        <v>4.5229406249999986</v>
      </c>
      <c r="I320" s="275">
        <f t="shared" si="104"/>
        <v>4.6360141406249982</v>
      </c>
      <c r="J320" s="275">
        <f t="shared" si="104"/>
        <v>4.7519144941406228</v>
      </c>
      <c r="K320" s="275">
        <f t="shared" si="104"/>
        <v>4.8707123564941384</v>
      </c>
      <c r="L320" s="275">
        <f t="shared" si="104"/>
        <v>4.9924801654064908</v>
      </c>
      <c r="M320" s="275">
        <f t="shared" si="104"/>
        <v>5.1172921695416527</v>
      </c>
      <c r="N320" s="275">
        <f t="shared" si="104"/>
        <v>5.2452244737801941</v>
      </c>
      <c r="O320" s="275">
        <f t="shared" si="104"/>
        <v>5.3763550856246969</v>
      </c>
      <c r="P320" s="275">
        <f t="shared" si="104"/>
        <v>5.5107639627653144</v>
      </c>
      <c r="Q320" s="275">
        <f t="shared" si="104"/>
        <v>5.6485330618344474</v>
      </c>
      <c r="R320" s="275">
        <f t="shared" si="104"/>
        <v>5.7897463883803075</v>
      </c>
      <c r="S320" s="275">
        <f t="shared" si="104"/>
        <v>5.9344900480898142</v>
      </c>
      <c r="T320" s="275">
        <f t="shared" si="104"/>
        <v>6.0828522992920595</v>
      </c>
      <c r="U320" s="275">
        <f t="shared" si="104"/>
        <v>6.2349236067743607</v>
      </c>
      <c r="V320" s="275">
        <f t="shared" si="104"/>
        <v>6.3907966969437187</v>
      </c>
      <c r="W320" s="275">
        <f t="shared" si="104"/>
        <v>6.5505666143673116</v>
      </c>
      <c r="X320" s="275">
        <f t="shared" si="104"/>
        <v>6.7143307797264935</v>
      </c>
      <c r="Y320" s="275">
        <f t="shared" si="104"/>
        <v>6.8821890492196562</v>
      </c>
      <c r="Z320" s="275">
        <f t="shared" si="104"/>
        <v>7.0542437754501464</v>
      </c>
      <c r="AA320" s="275">
        <f t="shared" si="104"/>
        <v>7.2305998698363991</v>
      </c>
      <c r="AB320" s="275">
        <f t="shared" si="104"/>
        <v>7.411364866582308</v>
      </c>
      <c r="AC320" s="275">
        <f t="shared" si="104"/>
        <v>7.5966489882468666</v>
      </c>
      <c r="AD320" s="275">
        <f t="shared" si="104"/>
        <v>7.7865652129530369</v>
      </c>
      <c r="AE320" s="275">
        <f t="shared" si="104"/>
        <v>7.9812293432768628</v>
      </c>
      <c r="AF320" s="275">
        <f t="shared" si="104"/>
        <v>8.1807600768587836</v>
      </c>
      <c r="AG320" s="275">
        <f t="shared" si="104"/>
        <v>8.3852790787802505</v>
      </c>
      <c r="AH320" s="275">
        <f t="shared" si="104"/>
        <v>8.5949110557497566</v>
      </c>
      <c r="AI320" s="275">
        <f t="shared" si="104"/>
        <v>8.8097838321435002</v>
      </c>
      <c r="AJ320" s="275">
        <f t="shared" si="104"/>
        <v>9.0300284279470873</v>
      </c>
      <c r="AK320" s="275">
        <f t="shared" si="104"/>
        <v>9.2557791386457655</v>
      </c>
      <c r="AL320" s="275">
        <f t="shared" si="104"/>
        <v>9.4871736171119068</v>
      </c>
      <c r="AM320" s="275">
        <f t="shared" si="104"/>
        <v>9.7243529575397023</v>
      </c>
      <c r="AN320" s="275">
        <f t="shared" si="104"/>
        <v>9.9674617814781943</v>
      </c>
      <c r="AO320" s="275">
        <f t="shared" si="104"/>
        <v>10.216648326015148</v>
      </c>
      <c r="AP320" s="275">
        <f t="shared" si="104"/>
        <v>10.472064534165526</v>
      </c>
      <c r="AQ320" s="275">
        <f t="shared" si="104"/>
        <v>10.733866147519665</v>
      </c>
      <c r="AR320" s="275">
        <f t="shared" si="104"/>
        <v>11.002212801207655</v>
      </c>
      <c r="AS320" s="275">
        <f t="shared" si="104"/>
        <v>11.277268121237846</v>
      </c>
      <c r="AT320" s="275">
        <f t="shared" si="104"/>
        <v>11.559199824268791</v>
      </c>
      <c r="AU320" s="275">
        <f t="shared" si="104"/>
        <v>11.84817981987551</v>
      </c>
      <c r="AV320" s="275">
        <f t="shared" si="104"/>
        <v>12.144384315372397</v>
      </c>
      <c r="AW320" s="275">
        <f t="shared" si="104"/>
        <v>12.447993923256705</v>
      </c>
      <c r="AX320" s="275">
        <f t="shared" si="104"/>
        <v>12.759193771338122</v>
      </c>
      <c r="AY320" s="275">
        <f t="shared" si="104"/>
        <v>13.078173615621573</v>
      </c>
      <c r="AZ320" s="275">
        <f t="shared" si="104"/>
        <v>13.405127956012109</v>
      </c>
      <c r="BA320" s="275">
        <f t="shared" si="104"/>
        <v>13.74025615491241</v>
      </c>
      <c r="BB320" s="275">
        <f t="shared" si="104"/>
        <v>14.083762558785223</v>
      </c>
      <c r="BC320" s="275">
        <f t="shared" si="104"/>
        <v>14.435856622754853</v>
      </c>
      <c r="BD320" s="275">
        <f t="shared" si="104"/>
        <v>14.796753038323722</v>
      </c>
      <c r="BE320" s="275">
        <f t="shared" si="104"/>
        <v>15.166671864281811</v>
      </c>
      <c r="BF320" s="275">
        <f t="shared" si="104"/>
        <v>15.545838660888856</v>
      </c>
      <c r="BG320" s="275">
        <f t="shared" si="104"/>
        <v>15.934484627411075</v>
      </c>
      <c r="BH320" s="275">
        <f t="shared" si="104"/>
        <v>16.332846743096351</v>
      </c>
      <c r="BI320" s="275">
        <f t="shared" si="104"/>
        <v>16.741167911673756</v>
      </c>
      <c r="BJ320" s="275">
        <f t="shared" si="104"/>
        <v>17.159697109465601</v>
      </c>
      <c r="BK320" s="275">
        <f t="shared" si="104"/>
        <v>17.588689537202239</v>
      </c>
      <c r="BL320" s="275">
        <f t="shared" si="104"/>
        <v>18.028406775632291</v>
      </c>
      <c r="BM320" s="275">
        <f t="shared" si="104"/>
        <v>18.479116945023097</v>
      </c>
      <c r="BN320" s="275" t="e">
        <f t="shared" si="104"/>
        <v>#N/A</v>
      </c>
      <c r="BO320" s="275" t="e">
        <f t="shared" si="104"/>
        <v>#N/A</v>
      </c>
      <c r="BP320" s="340" t="e">
        <f t="shared" si="104"/>
        <v>#N/A</v>
      </c>
    </row>
    <row r="321" spans="2:68" s="58" customFormat="1" ht="18.75">
      <c r="B321" s="1595"/>
      <c r="C321" s="374"/>
      <c r="D321" s="95"/>
      <c r="E321" s="275"/>
      <c r="F321" s="360"/>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75"/>
      <c r="AE321" s="275"/>
      <c r="AF321" s="275"/>
      <c r="AG321" s="275"/>
      <c r="AH321" s="275"/>
      <c r="AI321" s="275"/>
      <c r="AJ321" s="275"/>
      <c r="AK321" s="275"/>
      <c r="AL321" s="275"/>
      <c r="AM321" s="275"/>
      <c r="AN321" s="275"/>
      <c r="AO321" s="275"/>
      <c r="AP321" s="275"/>
      <c r="AQ321" s="275"/>
      <c r="AR321" s="275"/>
      <c r="AS321" s="275"/>
      <c r="AT321" s="275"/>
      <c r="AU321" s="275"/>
      <c r="AV321" s="275"/>
      <c r="AW321" s="275"/>
      <c r="AX321" s="275"/>
      <c r="AY321" s="275"/>
      <c r="AZ321" s="275"/>
      <c r="BA321" s="275"/>
      <c r="BB321" s="275"/>
      <c r="BC321" s="275"/>
      <c r="BD321" s="275"/>
      <c r="BE321" s="275"/>
      <c r="BF321" s="275"/>
      <c r="BG321" s="275"/>
      <c r="BH321" s="275"/>
      <c r="BI321" s="275"/>
      <c r="BJ321" s="275"/>
      <c r="BK321" s="275"/>
      <c r="BL321" s="275"/>
      <c r="BM321" s="275"/>
      <c r="BN321" s="275"/>
      <c r="BO321" s="275"/>
      <c r="BP321" s="340"/>
    </row>
    <row r="322" spans="2:68" s="58" customFormat="1" ht="15" customHeight="1">
      <c r="B322" s="1595"/>
      <c r="C322" s="96">
        <f t="shared" ref="C322:C328" si="105">$E$291</f>
        <v>0.5</v>
      </c>
      <c r="D322" s="95" t="s">
        <v>148</v>
      </c>
      <c r="E322" s="275"/>
      <c r="F322" s="360">
        <f t="shared" ref="F322:BP326" si="106">(((F343-$E299)*$C322)+$E299)*$D299*F$314</f>
        <v>11.479999999999999</v>
      </c>
      <c r="G322" s="275">
        <f>(((G343-$E299)*$C322)+$E299)*$D299*G$314</f>
        <v>11.080591666666662</v>
      </c>
      <c r="H322" s="275">
        <f t="shared" si="106"/>
        <v>11.310701888888884</v>
      </c>
      <c r="I322" s="275">
        <f t="shared" si="106"/>
        <v>11.590264290532403</v>
      </c>
      <c r="J322" s="275">
        <f t="shared" si="106"/>
        <v>22.17561661681918</v>
      </c>
      <c r="K322" s="275">
        <f t="shared" si="106"/>
        <v>32.471416778978721</v>
      </c>
      <c r="L322" s="275">
        <f t="shared" si="106"/>
        <v>43.268161472656608</v>
      </c>
      <c r="M322" s="275">
        <f t="shared" si="106"/>
        <v>50.746480682290851</v>
      </c>
      <c r="N322" s="275">
        <f t="shared" si="106"/>
        <v>57.260367172120212</v>
      </c>
      <c r="O322" s="275">
        <f t="shared" si="106"/>
        <v>64.068231437027976</v>
      </c>
      <c r="P322" s="275">
        <f t="shared" si="106"/>
        <v>65.669937222953322</v>
      </c>
      <c r="Q322" s="275">
        <f t="shared" si="106"/>
        <v>67.311685653527149</v>
      </c>
      <c r="R322" s="275">
        <f t="shared" si="106"/>
        <v>68.994477794865318</v>
      </c>
      <c r="S322" s="275">
        <f t="shared" si="106"/>
        <v>70.719339739736952</v>
      </c>
      <c r="T322" s="275">
        <f t="shared" si="106"/>
        <v>72.48732323323037</v>
      </c>
      <c r="U322" s="275">
        <f t="shared" si="106"/>
        <v>74.299506314061119</v>
      </c>
      <c r="V322" s="275">
        <f t="shared" si="106"/>
        <v>76.156993971912641</v>
      </c>
      <c r="W322" s="275">
        <f t="shared" si="106"/>
        <v>78.06091882121045</v>
      </c>
      <c r="X322" s="275">
        <f t="shared" si="106"/>
        <v>80.012441791740713</v>
      </c>
      <c r="Y322" s="275">
        <f t="shared" si="106"/>
        <v>82.012752836534233</v>
      </c>
      <c r="Z322" s="275">
        <f t="shared" si="106"/>
        <v>84.06307165744758</v>
      </c>
      <c r="AA322" s="275">
        <f t="shared" si="106"/>
        <v>86.164648448883753</v>
      </c>
      <c r="AB322" s="275">
        <f t="shared" si="106"/>
        <v>88.318764660105828</v>
      </c>
      <c r="AC322" s="275">
        <f t="shared" si="106"/>
        <v>90.526733776608481</v>
      </c>
      <c r="AD322" s="275">
        <f t="shared" si="106"/>
        <v>92.789902121023687</v>
      </c>
      <c r="AE322" s="275">
        <f t="shared" si="106"/>
        <v>95.109649674049265</v>
      </c>
      <c r="AF322" s="275">
        <f t="shared" si="106"/>
        <v>97.487390915900491</v>
      </c>
      <c r="AG322" s="275">
        <f t="shared" si="106"/>
        <v>99.924575688797987</v>
      </c>
      <c r="AH322" s="275">
        <f t="shared" si="106"/>
        <v>102.42269008101792</v>
      </c>
      <c r="AI322" s="275">
        <f t="shared" si="106"/>
        <v>104.98325733304337</v>
      </c>
      <c r="AJ322" s="275">
        <f t="shared" si="106"/>
        <v>107.60783876636944</v>
      </c>
      <c r="AK322" s="275">
        <f t="shared" si="106"/>
        <v>110.29803473552869</v>
      </c>
      <c r="AL322" s="275">
        <f t="shared" si="106"/>
        <v>113.05548560391688</v>
      </c>
      <c r="AM322" s="275">
        <f t="shared" si="106"/>
        <v>115.88187274401479</v>
      </c>
      <c r="AN322" s="275">
        <f t="shared" si="106"/>
        <v>118.77891956261514</v>
      </c>
      <c r="AO322" s="275">
        <f t="shared" si="106"/>
        <v>121.74839255168051</v>
      </c>
      <c r="AP322" s="275">
        <f t="shared" si="106"/>
        <v>124.79210236547252</v>
      </c>
      <c r="AQ322" s="275">
        <f t="shared" si="106"/>
        <v>127.91190492460932</v>
      </c>
      <c r="AR322" s="275">
        <f t="shared" si="106"/>
        <v>131.10970254772454</v>
      </c>
      <c r="AS322" s="275">
        <f t="shared" si="106"/>
        <v>134.38744511141766</v>
      </c>
      <c r="AT322" s="275">
        <f t="shared" si="106"/>
        <v>137.7471312392031</v>
      </c>
      <c r="AU322" s="275">
        <f t="shared" si="106"/>
        <v>141.19080952018314</v>
      </c>
      <c r="AV322" s="275">
        <f t="shared" si="106"/>
        <v>144.72057975818771</v>
      </c>
      <c r="AW322" s="275">
        <f t="shared" si="106"/>
        <v>148.33859425214237</v>
      </c>
      <c r="AX322" s="275">
        <f t="shared" si="106"/>
        <v>152.04705910844595</v>
      </c>
      <c r="AY322" s="275">
        <f t="shared" si="106"/>
        <v>155.84823558615705</v>
      </c>
      <c r="AZ322" s="275">
        <f t="shared" si="106"/>
        <v>159.74444147581096</v>
      </c>
      <c r="BA322" s="275">
        <f t="shared" si="106"/>
        <v>163.73805251270622</v>
      </c>
      <c r="BB322" s="275">
        <f t="shared" si="106"/>
        <v>167.8315038255239</v>
      </c>
      <c r="BC322" s="275">
        <f t="shared" si="106"/>
        <v>172.02729142116198</v>
      </c>
      <c r="BD322" s="275">
        <f t="shared" si="106"/>
        <v>176.32797370669101</v>
      </c>
      <c r="BE322" s="275">
        <f t="shared" si="106"/>
        <v>180.73617304935823</v>
      </c>
      <c r="BF322" s="275">
        <f t="shared" si="106"/>
        <v>185.25457737559219</v>
      </c>
      <c r="BG322" s="275">
        <f t="shared" si="106"/>
        <v>189.88594180998197</v>
      </c>
      <c r="BH322" s="275">
        <f t="shared" si="106"/>
        <v>194.63309035523147</v>
      </c>
      <c r="BI322" s="275">
        <f t="shared" si="106"/>
        <v>199.49891761411226</v>
      </c>
      <c r="BJ322" s="275">
        <f t="shared" si="106"/>
        <v>204.48639055446506</v>
      </c>
      <c r="BK322" s="275">
        <f t="shared" si="106"/>
        <v>209.59855031832663</v>
      </c>
      <c r="BL322" s="275">
        <f t="shared" si="106"/>
        <v>214.83851407628481</v>
      </c>
      <c r="BM322" s="275">
        <f t="shared" si="106"/>
        <v>220.20947692819186</v>
      </c>
      <c r="BN322" s="275" t="e">
        <f t="shared" si="106"/>
        <v>#N/A</v>
      </c>
      <c r="BO322" s="275" t="e">
        <f t="shared" si="106"/>
        <v>#N/A</v>
      </c>
      <c r="BP322" s="340" t="e">
        <f t="shared" si="106"/>
        <v>#N/A</v>
      </c>
    </row>
    <row r="323" spans="2:68" s="58" customFormat="1" ht="15" customHeight="1">
      <c r="B323" s="1595"/>
      <c r="C323" s="96">
        <f t="shared" si="105"/>
        <v>0.5</v>
      </c>
      <c r="D323" s="95" t="s">
        <v>149</v>
      </c>
      <c r="E323" s="275"/>
      <c r="F323" s="360">
        <f t="shared" si="106"/>
        <v>1.64</v>
      </c>
      <c r="G323" s="275">
        <f t="shared" si="106"/>
        <v>1.5829416666666665</v>
      </c>
      <c r="H323" s="275">
        <f t="shared" si="106"/>
        <v>1.6158145555555552</v>
      </c>
      <c r="I323" s="275">
        <f t="shared" si="106"/>
        <v>1.6557520415046292</v>
      </c>
      <c r="J323" s="275">
        <f t="shared" si="106"/>
        <v>3.1679452309741691</v>
      </c>
      <c r="K323" s="275">
        <f t="shared" si="106"/>
        <v>4.6387738255683892</v>
      </c>
      <c r="L323" s="275">
        <f t="shared" si="106"/>
        <v>6.1811659246652297</v>
      </c>
      <c r="M323" s="275">
        <f t="shared" si="106"/>
        <v>7.2494972403272655</v>
      </c>
      <c r="N323" s="275">
        <f t="shared" si="106"/>
        <v>8.1800524531600303</v>
      </c>
      <c r="O323" s="275">
        <f t="shared" si="106"/>
        <v>9.1526044910039985</v>
      </c>
      <c r="P323" s="275">
        <f t="shared" si="106"/>
        <v>9.3814196032790473</v>
      </c>
      <c r="Q323" s="275">
        <f t="shared" si="106"/>
        <v>9.6159550933610234</v>
      </c>
      <c r="R323" s="275">
        <f t="shared" si="106"/>
        <v>9.8563539706950465</v>
      </c>
      <c r="S323" s="275">
        <f t="shared" si="106"/>
        <v>10.102762819962422</v>
      </c>
      <c r="T323" s="275">
        <f t="shared" si="106"/>
        <v>10.355331890461482</v>
      </c>
      <c r="U323" s="275">
        <f t="shared" si="106"/>
        <v>10.614215187723019</v>
      </c>
      <c r="V323" s="275">
        <f t="shared" si="106"/>
        <v>10.879570567416094</v>
      </c>
      <c r="W323" s="275">
        <f t="shared" si="106"/>
        <v>11.151559831601494</v>
      </c>
      <c r="X323" s="275">
        <f t="shared" si="106"/>
        <v>11.43034882739153</v>
      </c>
      <c r="Y323" s="275">
        <f t="shared" si="106"/>
        <v>11.716107548076319</v>
      </c>
      <c r="Z323" s="275">
        <f t="shared" si="106"/>
        <v>12.009010236778225</v>
      </c>
      <c r="AA323" s="275">
        <f t="shared" si="106"/>
        <v>12.309235492697679</v>
      </c>
      <c r="AB323" s="275">
        <f t="shared" si="106"/>
        <v>12.616966380015119</v>
      </c>
      <c r="AC323" s="275">
        <f t="shared" si="106"/>
        <v>12.932390539515499</v>
      </c>
      <c r="AD323" s="275">
        <f t="shared" si="106"/>
        <v>13.255700303003385</v>
      </c>
      <c r="AE323" s="275">
        <f t="shared" si="106"/>
        <v>13.587092810578469</v>
      </c>
      <c r="AF323" s="275">
        <f t="shared" si="106"/>
        <v>13.926770130842929</v>
      </c>
      <c r="AG323" s="275">
        <f t="shared" si="106"/>
        <v>14.274939384113999</v>
      </c>
      <c r="AH323" s="275">
        <f t="shared" si="106"/>
        <v>14.631812868716848</v>
      </c>
      <c r="AI323" s="275">
        <f t="shared" si="106"/>
        <v>14.99760819043477</v>
      </c>
      <c r="AJ323" s="275">
        <f t="shared" si="106"/>
        <v>15.372548395195636</v>
      </c>
      <c r="AK323" s="275">
        <f t="shared" si="106"/>
        <v>15.756862105075529</v>
      </c>
      <c r="AL323" s="275">
        <f t="shared" si="106"/>
        <v>16.150783657702412</v>
      </c>
      <c r="AM323" s="275">
        <f t="shared" si="106"/>
        <v>16.55455324914497</v>
      </c>
      <c r="AN323" s="275">
        <f t="shared" si="106"/>
        <v>16.968417080373595</v>
      </c>
      <c r="AO323" s="275">
        <f t="shared" si="106"/>
        <v>17.392627507382933</v>
      </c>
      <c r="AP323" s="275">
        <f t="shared" si="106"/>
        <v>17.827443195067502</v>
      </c>
      <c r="AQ323" s="275">
        <f t="shared" si="106"/>
        <v>18.273129274944189</v>
      </c>
      <c r="AR323" s="275">
        <f t="shared" si="106"/>
        <v>18.729957506817794</v>
      </c>
      <c r="AS323" s="275">
        <f t="shared" si="106"/>
        <v>19.198206444488239</v>
      </c>
      <c r="AT323" s="275">
        <f t="shared" si="106"/>
        <v>19.678161605600444</v>
      </c>
      <c r="AU323" s="275">
        <f t="shared" si="106"/>
        <v>20.170115645740452</v>
      </c>
      <c r="AV323" s="275">
        <f t="shared" si="106"/>
        <v>20.674368536883961</v>
      </c>
      <c r="AW323" s="275">
        <f t="shared" si="106"/>
        <v>21.191227750306055</v>
      </c>
      <c r="AX323" s="275">
        <f t="shared" si="106"/>
        <v>21.721008444063706</v>
      </c>
      <c r="AY323" s="275">
        <f t="shared" si="106"/>
        <v>22.264033655165296</v>
      </c>
      <c r="AZ323" s="275">
        <f t="shared" si="106"/>
        <v>22.820634496544425</v>
      </c>
      <c r="BA323" s="275">
        <f t="shared" si="106"/>
        <v>23.391150358958033</v>
      </c>
      <c r="BB323" s="275">
        <f t="shared" si="106"/>
        <v>23.975929117931987</v>
      </c>
      <c r="BC323" s="275">
        <f t="shared" si="106"/>
        <v>24.575327345880286</v>
      </c>
      <c r="BD323" s="275">
        <f t="shared" si="106"/>
        <v>25.189710529527289</v>
      </c>
      <c r="BE323" s="275">
        <f t="shared" si="106"/>
        <v>25.819453292765466</v>
      </c>
      <c r="BF323" s="275">
        <f t="shared" si="106"/>
        <v>26.4649396250846</v>
      </c>
      <c r="BG323" s="275">
        <f t="shared" si="106"/>
        <v>27.126563115711711</v>
      </c>
      <c r="BH323" s="275">
        <f t="shared" si="106"/>
        <v>27.804727193604499</v>
      </c>
      <c r="BI323" s="275">
        <f t="shared" si="106"/>
        <v>28.499845373444611</v>
      </c>
      <c r="BJ323" s="275">
        <f t="shared" si="106"/>
        <v>29.212341507780724</v>
      </c>
      <c r="BK323" s="275">
        <f t="shared" si="106"/>
        <v>29.942650045475236</v>
      </c>
      <c r="BL323" s="275">
        <f t="shared" si="106"/>
        <v>30.691216296612119</v>
      </c>
      <c r="BM323" s="275">
        <f t="shared" si="106"/>
        <v>31.458496704027414</v>
      </c>
      <c r="BN323" s="275" t="e">
        <f t="shared" si="106"/>
        <v>#N/A</v>
      </c>
      <c r="BO323" s="275" t="e">
        <f t="shared" si="106"/>
        <v>#N/A</v>
      </c>
      <c r="BP323" s="340" t="e">
        <f t="shared" si="106"/>
        <v>#N/A</v>
      </c>
    </row>
    <row r="324" spans="2:68" s="58" customFormat="1" ht="15" customHeight="1">
      <c r="B324" s="1595"/>
      <c r="C324" s="96">
        <f t="shared" si="105"/>
        <v>0.5</v>
      </c>
      <c r="D324" s="95" t="s">
        <v>150</v>
      </c>
      <c r="E324" s="275"/>
      <c r="F324" s="360">
        <f t="shared" si="106"/>
        <v>10.147499999999999</v>
      </c>
      <c r="G324" s="275">
        <f t="shared" si="106"/>
        <v>9.8115242187499963</v>
      </c>
      <c r="H324" s="275">
        <f t="shared" si="106"/>
        <v>10.017780647867834</v>
      </c>
      <c r="I324" s="275">
        <f t="shared" si="106"/>
        <v>10.265638845184585</v>
      </c>
      <c r="J324" s="275">
        <f t="shared" si="106"/>
        <v>20.636897686942028</v>
      </c>
      <c r="K324" s="275">
        <f t="shared" si="106"/>
        <v>28.667622088164073</v>
      </c>
      <c r="L324" s="275">
        <f t="shared" si="106"/>
        <v>37.086995541588266</v>
      </c>
      <c r="M324" s="275">
        <f t="shared" si="106"/>
        <v>43.496983441784465</v>
      </c>
      <c r="N324" s="275">
        <f t="shared" si="106"/>
        <v>49.080314718956657</v>
      </c>
      <c r="O324" s="275">
        <f t="shared" si="106"/>
        <v>54.915626946023927</v>
      </c>
      <c r="P324" s="275">
        <f t="shared" si="106"/>
        <v>56.28851761967428</v>
      </c>
      <c r="Q324" s="275">
        <f t="shared" si="106"/>
        <v>57.695730560166133</v>
      </c>
      <c r="R324" s="275">
        <f t="shared" si="106"/>
        <v>59.138123824170272</v>
      </c>
      <c r="S324" s="275">
        <f t="shared" si="106"/>
        <v>60.616576919774523</v>
      </c>
      <c r="T324" s="275">
        <f t="shared" si="106"/>
        <v>62.131991342768892</v>
      </c>
      <c r="U324" s="275">
        <f t="shared" si="106"/>
        <v>63.685291126338107</v>
      </c>
      <c r="V324" s="275">
        <f t="shared" si="106"/>
        <v>65.27742340449656</v>
      </c>
      <c r="W324" s="275">
        <f t="shared" si="106"/>
        <v>66.909358989608961</v>
      </c>
      <c r="X324" s="275">
        <f t="shared" si="106"/>
        <v>68.582092964349172</v>
      </c>
      <c r="Y324" s="275">
        <f t="shared" si="106"/>
        <v>70.29664528845791</v>
      </c>
      <c r="Z324" s="275">
        <f t="shared" si="106"/>
        <v>72.054061420669356</v>
      </c>
      <c r="AA324" s="275">
        <f t="shared" si="106"/>
        <v>73.855412956186072</v>
      </c>
      <c r="AB324" s="275">
        <f t="shared" si="106"/>
        <v>75.701798280090713</v>
      </c>
      <c r="AC324" s="275">
        <f t="shared" si="106"/>
        <v>77.594343237092986</v>
      </c>
      <c r="AD324" s="275">
        <f t="shared" si="106"/>
        <v>79.534201818020293</v>
      </c>
      <c r="AE324" s="275">
        <f t="shared" si="106"/>
        <v>81.522556863470811</v>
      </c>
      <c r="AF324" s="275">
        <f t="shared" si="106"/>
        <v>83.560620785057566</v>
      </c>
      <c r="AG324" s="275">
        <f t="shared" si="106"/>
        <v>85.649636304683995</v>
      </c>
      <c r="AH324" s="275">
        <f t="shared" si="106"/>
        <v>87.790877212301083</v>
      </c>
      <c r="AI324" s="275">
        <f t="shared" si="106"/>
        <v>89.985649142608608</v>
      </c>
      <c r="AJ324" s="275">
        <f t="shared" si="106"/>
        <v>92.235290371173818</v>
      </c>
      <c r="AK324" s="275">
        <f t="shared" si="106"/>
        <v>94.541172630453161</v>
      </c>
      <c r="AL324" s="275">
        <f t="shared" si="106"/>
        <v>96.904701946214473</v>
      </c>
      <c r="AM324" s="275">
        <f t="shared" si="106"/>
        <v>99.327319494869812</v>
      </c>
      <c r="AN324" s="275">
        <f t="shared" si="106"/>
        <v>101.81050248224155</v>
      </c>
      <c r="AO324" s="275">
        <f t="shared" si="106"/>
        <v>104.35576504429758</v>
      </c>
      <c r="AP324" s="275">
        <f t="shared" si="106"/>
        <v>106.96465917040501</v>
      </c>
      <c r="AQ324" s="275">
        <f t="shared" si="106"/>
        <v>109.63877564966513</v>
      </c>
      <c r="AR324" s="275">
        <f t="shared" si="106"/>
        <v>112.37974504090676</v>
      </c>
      <c r="AS324" s="275">
        <f t="shared" si="106"/>
        <v>115.18923866692941</v>
      </c>
      <c r="AT324" s="275">
        <f t="shared" si="106"/>
        <v>118.06896963360265</v>
      </c>
      <c r="AU324" s="275">
        <f t="shared" si="106"/>
        <v>121.0206938744427</v>
      </c>
      <c r="AV324" s="275">
        <f t="shared" si="106"/>
        <v>124.04621122130376</v>
      </c>
      <c r="AW324" s="275">
        <f t="shared" si="106"/>
        <v>127.14736650183633</v>
      </c>
      <c r="AX324" s="275">
        <f t="shared" si="106"/>
        <v>130.32605066438222</v>
      </c>
      <c r="AY324" s="275">
        <f t="shared" si="106"/>
        <v>133.58420193099175</v>
      </c>
      <c r="AZ324" s="275">
        <f t="shared" si="106"/>
        <v>136.92380697926654</v>
      </c>
      <c r="BA324" s="275">
        <f t="shared" si="106"/>
        <v>140.3469021537482</v>
      </c>
      <c r="BB324" s="275">
        <f t="shared" si="106"/>
        <v>143.8555747075919</v>
      </c>
      <c r="BC324" s="275">
        <f t="shared" si="106"/>
        <v>147.45196407528169</v>
      </c>
      <c r="BD324" s="275">
        <f t="shared" si="106"/>
        <v>151.13826317716371</v>
      </c>
      <c r="BE324" s="275">
        <f t="shared" si="106"/>
        <v>154.91671975659278</v>
      </c>
      <c r="BF324" s="275">
        <f t="shared" si="106"/>
        <v>158.78963775050758</v>
      </c>
      <c r="BG324" s="275">
        <f t="shared" si="106"/>
        <v>162.75937869427025</v>
      </c>
      <c r="BH324" s="275">
        <f t="shared" si="106"/>
        <v>166.82836316162698</v>
      </c>
      <c r="BI324" s="275">
        <f t="shared" si="106"/>
        <v>170.99907224066766</v>
      </c>
      <c r="BJ324" s="275">
        <f t="shared" si="106"/>
        <v>175.27404904668433</v>
      </c>
      <c r="BK324" s="275">
        <f t="shared" si="106"/>
        <v>179.6559002728514</v>
      </c>
      <c r="BL324" s="275">
        <f t="shared" si="106"/>
        <v>184.1472977796727</v>
      </c>
      <c r="BM324" s="275">
        <f t="shared" si="106"/>
        <v>188.75098022416446</v>
      </c>
      <c r="BN324" s="275" t="e">
        <f t="shared" si="106"/>
        <v>#N/A</v>
      </c>
      <c r="BO324" s="275" t="e">
        <f t="shared" si="106"/>
        <v>#N/A</v>
      </c>
      <c r="BP324" s="340" t="e">
        <f t="shared" si="106"/>
        <v>#N/A</v>
      </c>
    </row>
    <row r="325" spans="2:68" s="58" customFormat="1" ht="15" customHeight="1">
      <c r="B325" s="1595"/>
      <c r="C325" s="96">
        <f t="shared" si="105"/>
        <v>0.5</v>
      </c>
      <c r="D325" s="95" t="s">
        <v>151</v>
      </c>
      <c r="E325" s="275"/>
      <c r="F325" s="360">
        <f t="shared" si="106"/>
        <v>3.4849999999999999</v>
      </c>
      <c r="G325" s="275">
        <f t="shared" si="106"/>
        <v>3.3751328124999995</v>
      </c>
      <c r="H325" s="275">
        <f t="shared" si="106"/>
        <v>3.4468913208007805</v>
      </c>
      <c r="I325" s="275">
        <f t="shared" si="106"/>
        <v>3.5322551471137991</v>
      </c>
      <c r="J325" s="275">
        <f t="shared" si="106"/>
        <v>7.4220413293463485</v>
      </c>
      <c r="K325" s="275">
        <f t="shared" si="106"/>
        <v>9.8342004076392744</v>
      </c>
      <c r="L325" s="275">
        <f t="shared" si="106"/>
        <v>12.362331845061718</v>
      </c>
      <c r="M325" s="275">
        <f t="shared" si="106"/>
        <v>14.498994480535119</v>
      </c>
      <c r="N325" s="275">
        <f t="shared" si="106"/>
        <v>16.360104906317709</v>
      </c>
      <c r="O325" s="275">
        <f t="shared" si="106"/>
        <v>18.305208982007958</v>
      </c>
      <c r="P325" s="275">
        <f t="shared" si="106"/>
        <v>18.762839206558095</v>
      </c>
      <c r="Q325" s="275">
        <f t="shared" si="106"/>
        <v>19.231910186722047</v>
      </c>
      <c r="R325" s="275">
        <f t="shared" si="106"/>
        <v>19.712707941390093</v>
      </c>
      <c r="S325" s="275">
        <f t="shared" si="106"/>
        <v>20.205525639924844</v>
      </c>
      <c r="T325" s="275">
        <f t="shared" si="106"/>
        <v>20.710663780922964</v>
      </c>
      <c r="U325" s="275">
        <f t="shared" si="106"/>
        <v>21.228430375446038</v>
      </c>
      <c r="V325" s="275">
        <f t="shared" si="106"/>
        <v>21.759141134832188</v>
      </c>
      <c r="W325" s="275">
        <f t="shared" si="106"/>
        <v>22.303119663202988</v>
      </c>
      <c r="X325" s="275">
        <f t="shared" si="106"/>
        <v>22.86069765478306</v>
      </c>
      <c r="Y325" s="275">
        <f t="shared" si="106"/>
        <v>23.432215096152639</v>
      </c>
      <c r="Z325" s="275">
        <f t="shared" si="106"/>
        <v>24.018020473556451</v>
      </c>
      <c r="AA325" s="275">
        <f t="shared" si="106"/>
        <v>24.618470985395358</v>
      </c>
      <c r="AB325" s="275">
        <f t="shared" si="106"/>
        <v>25.233932760030239</v>
      </c>
      <c r="AC325" s="275">
        <f t="shared" si="106"/>
        <v>25.864781079030998</v>
      </c>
      <c r="AD325" s="275">
        <f t="shared" si="106"/>
        <v>26.51140060600677</v>
      </c>
      <c r="AE325" s="275">
        <f t="shared" si="106"/>
        <v>27.174185621156937</v>
      </c>
      <c r="AF325" s="275">
        <f t="shared" si="106"/>
        <v>27.853540261685858</v>
      </c>
      <c r="AG325" s="275">
        <f t="shared" si="106"/>
        <v>28.549878768227998</v>
      </c>
      <c r="AH325" s="275">
        <f t="shared" si="106"/>
        <v>29.263625737433696</v>
      </c>
      <c r="AI325" s="275">
        <f t="shared" si="106"/>
        <v>29.99521638086954</v>
      </c>
      <c r="AJ325" s="275">
        <f t="shared" si="106"/>
        <v>30.745096790391273</v>
      </c>
      <c r="AK325" s="275">
        <f t="shared" si="106"/>
        <v>31.513724210151057</v>
      </c>
      <c r="AL325" s="275">
        <f t="shared" si="106"/>
        <v>32.301567315404824</v>
      </c>
      <c r="AM325" s="275">
        <f t="shared" si="106"/>
        <v>33.10910649828994</v>
      </c>
      <c r="AN325" s="275">
        <f t="shared" si="106"/>
        <v>33.936834160747189</v>
      </c>
      <c r="AO325" s="275">
        <f t="shared" si="106"/>
        <v>34.785255014765866</v>
      </c>
      <c r="AP325" s="275">
        <f t="shared" si="106"/>
        <v>35.654886390135005</v>
      </c>
      <c r="AQ325" s="275">
        <f t="shared" si="106"/>
        <v>36.546258549888378</v>
      </c>
      <c r="AR325" s="275">
        <f t="shared" si="106"/>
        <v>37.459915013635587</v>
      </c>
      <c r="AS325" s="275">
        <f t="shared" si="106"/>
        <v>38.396412888976478</v>
      </c>
      <c r="AT325" s="275">
        <f t="shared" si="106"/>
        <v>39.356323211200888</v>
      </c>
      <c r="AU325" s="275">
        <f t="shared" si="106"/>
        <v>40.340231291480904</v>
      </c>
      <c r="AV325" s="275">
        <f t="shared" si="106"/>
        <v>41.348737073767921</v>
      </c>
      <c r="AW325" s="275">
        <f t="shared" si="106"/>
        <v>42.38245550061211</v>
      </c>
      <c r="AX325" s="275">
        <f t="shared" si="106"/>
        <v>43.442016888127412</v>
      </c>
      <c r="AY325" s="275">
        <f t="shared" si="106"/>
        <v>44.528067310330592</v>
      </c>
      <c r="AZ325" s="275">
        <f t="shared" si="106"/>
        <v>45.64126899308885</v>
      </c>
      <c r="BA325" s="275">
        <f t="shared" si="106"/>
        <v>46.782300717916065</v>
      </c>
      <c r="BB325" s="275">
        <f t="shared" si="106"/>
        <v>47.951858235863973</v>
      </c>
      <c r="BC325" s="275">
        <f t="shared" si="106"/>
        <v>49.150654691760572</v>
      </c>
      <c r="BD325" s="275">
        <f t="shared" si="106"/>
        <v>50.379421059054579</v>
      </c>
      <c r="BE325" s="275">
        <f t="shared" si="106"/>
        <v>51.638906585530933</v>
      </c>
      <c r="BF325" s="275">
        <f t="shared" si="106"/>
        <v>52.929879250169201</v>
      </c>
      <c r="BG325" s="275">
        <f t="shared" si="106"/>
        <v>54.253126231423423</v>
      </c>
      <c r="BH325" s="275">
        <f t="shared" si="106"/>
        <v>55.609454387208999</v>
      </c>
      <c r="BI325" s="275">
        <f t="shared" si="106"/>
        <v>56.999690746889222</v>
      </c>
      <c r="BJ325" s="275">
        <f t="shared" si="106"/>
        <v>58.424683015561449</v>
      </c>
      <c r="BK325" s="275">
        <f t="shared" si="106"/>
        <v>59.885300090950473</v>
      </c>
      <c r="BL325" s="275">
        <f t="shared" si="106"/>
        <v>61.382432593224237</v>
      </c>
      <c r="BM325" s="275">
        <f t="shared" si="106"/>
        <v>62.916993408054829</v>
      </c>
      <c r="BN325" s="275" t="e">
        <f t="shared" si="106"/>
        <v>#N/A</v>
      </c>
      <c r="BO325" s="275" t="e">
        <f t="shared" si="106"/>
        <v>#N/A</v>
      </c>
      <c r="BP325" s="340" t="e">
        <f t="shared" si="106"/>
        <v>#N/A</v>
      </c>
    </row>
    <row r="326" spans="2:68" s="58" customFormat="1" ht="15" customHeight="1">
      <c r="B326" s="1595"/>
      <c r="C326" s="96">
        <f t="shared" si="105"/>
        <v>0.5</v>
      </c>
      <c r="D326" s="95" t="s">
        <v>152</v>
      </c>
      <c r="E326" s="275"/>
      <c r="F326" s="360">
        <f t="shared" si="106"/>
        <v>11.623499999999998</v>
      </c>
      <c r="G326" s="275">
        <f t="shared" si="106"/>
        <v>10.926762656249997</v>
      </c>
      <c r="H326" s="275">
        <f t="shared" si="106"/>
        <v>11.072081248486324</v>
      </c>
      <c r="I326" s="275">
        <f t="shared" si="106"/>
        <v>11.329182734799469</v>
      </c>
      <c r="J326" s="275">
        <f t="shared" ref="J326:BP326" si="107">(((J347-$E303)*$C326)+$E303)*$D303*J$314</f>
        <v>18.064821788607521</v>
      </c>
      <c r="K326" s="275">
        <f t="shared" si="107"/>
        <v>13.954737712774763</v>
      </c>
      <c r="L326" s="275">
        <f t="shared" si="107"/>
        <v>13.693675118812994</v>
      </c>
      <c r="M326" s="275">
        <f t="shared" si="107"/>
        <v>17.10637853918459</v>
      </c>
      <c r="N326" s="275">
        <f t="shared" si="107"/>
        <v>18.388258600541985</v>
      </c>
      <c r="O326" s="275">
        <f t="shared" si="107"/>
        <v>19.723542679250549</v>
      </c>
      <c r="P326" s="275">
        <f t="shared" si="107"/>
        <v>20.216631225569458</v>
      </c>
      <c r="Q326" s="275">
        <f t="shared" si="107"/>
        <v>20.722047004199656</v>
      </c>
      <c r="R326" s="275">
        <f t="shared" si="107"/>
        <v>21.24009817910764</v>
      </c>
      <c r="S326" s="275">
        <f t="shared" si="107"/>
        <v>21.771100633565869</v>
      </c>
      <c r="T326" s="275">
        <f t="shared" si="107"/>
        <v>22.315378149403081</v>
      </c>
      <c r="U326" s="275">
        <f t="shared" si="107"/>
        <v>22.87326260313796</v>
      </c>
      <c r="V326" s="275">
        <f t="shared" si="107"/>
        <v>23.445094168216389</v>
      </c>
      <c r="W326" s="275">
        <f t="shared" si="107"/>
        <v>24.031221522421788</v>
      </c>
      <c r="X326" s="275">
        <f t="shared" si="107"/>
        <v>24.632002060482332</v>
      </c>
      <c r="Y326" s="275">
        <f t="shared" si="107"/>
        <v>25.247802111994389</v>
      </c>
      <c r="Z326" s="275">
        <f t="shared" si="107"/>
        <v>25.878997164794249</v>
      </c>
      <c r="AA326" s="275">
        <f t="shared" si="107"/>
        <v>26.525972093914099</v>
      </c>
      <c r="AB326" s="275">
        <f t="shared" si="107"/>
        <v>27.189121396261946</v>
      </c>
      <c r="AC326" s="275">
        <f t="shared" si="107"/>
        <v>27.868849431168499</v>
      </c>
      <c r="AD326" s="275">
        <f t="shared" si="107"/>
        <v>28.565570666947707</v>
      </c>
      <c r="AE326" s="275">
        <f t="shared" si="107"/>
        <v>29.279709933621398</v>
      </c>
      <c r="AF326" s="275">
        <f t="shared" si="107"/>
        <v>30.011702681961928</v>
      </c>
      <c r="AG326" s="275">
        <f t="shared" si="107"/>
        <v>30.761995249010972</v>
      </c>
      <c r="AH326" s="275">
        <f t="shared" si="107"/>
        <v>31.531045130236244</v>
      </c>
      <c r="AI326" s="275">
        <f t="shared" si="107"/>
        <v>32.319321258492153</v>
      </c>
      <c r="AJ326" s="275">
        <f t="shared" si="107"/>
        <v>33.127304289954452</v>
      </c>
      <c r="AK326" s="275">
        <f t="shared" si="107"/>
        <v>33.955486897203315</v>
      </c>
      <c r="AL326" s="275">
        <f t="shared" si="107"/>
        <v>34.80437406963339</v>
      </c>
      <c r="AM326" s="275">
        <f t="shared" si="107"/>
        <v>35.674483421374219</v>
      </c>
      <c r="AN326" s="275">
        <f t="shared" si="107"/>
        <v>36.566345506908569</v>
      </c>
      <c r="AO326" s="275">
        <f t="shared" si="107"/>
        <v>37.480504144581282</v>
      </c>
      <c r="AP326" s="275">
        <f t="shared" si="107"/>
        <v>38.417516748195808</v>
      </c>
      <c r="AQ326" s="275">
        <f t="shared" si="107"/>
        <v>39.377954666900706</v>
      </c>
      <c r="AR326" s="275">
        <f t="shared" si="107"/>
        <v>40.362403533573222</v>
      </c>
      <c r="AS326" s="275">
        <f t="shared" si="107"/>
        <v>41.371463621912547</v>
      </c>
      <c r="AT326" s="275">
        <f t="shared" si="107"/>
        <v>42.405750212460362</v>
      </c>
      <c r="AU326" s="275">
        <f t="shared" si="107"/>
        <v>43.465893967771862</v>
      </c>
      <c r="AV326" s="275">
        <f t="shared" si="107"/>
        <v>44.552541316966156</v>
      </c>
      <c r="AW326" s="275">
        <f t="shared" si="107"/>
        <v>45.666354849890304</v>
      </c>
      <c r="AX326" s="275">
        <f t="shared" si="107"/>
        <v>46.808013721137556</v>
      </c>
      <c r="AY326" s="275">
        <f t="shared" si="107"/>
        <v>47.978214064165989</v>
      </c>
      <c r="AZ326" s="275">
        <f t="shared" si="107"/>
        <v>49.177669415770133</v>
      </c>
      <c r="BA326" s="275">
        <f t="shared" si="107"/>
        <v>50.407111151164379</v>
      </c>
      <c r="BB326" s="275">
        <f t="shared" si="107"/>
        <v>51.667288929943489</v>
      </c>
      <c r="BC326" s="275">
        <f t="shared" si="107"/>
        <v>52.958971153192074</v>
      </c>
      <c r="BD326" s="275">
        <f t="shared" si="107"/>
        <v>54.282945432021869</v>
      </c>
      <c r="BE326" s="275">
        <f t="shared" si="107"/>
        <v>55.640019067822408</v>
      </c>
      <c r="BF326" s="275">
        <f t="shared" si="107"/>
        <v>57.031019544517967</v>
      </c>
      <c r="BG326" s="275">
        <f t="shared" si="107"/>
        <v>58.456795033130902</v>
      </c>
      <c r="BH326" s="275">
        <f t="shared" si="107"/>
        <v>59.918214908959172</v>
      </c>
      <c r="BI326" s="275">
        <f t="shared" si="107"/>
        <v>61.416170281683144</v>
      </c>
      <c r="BJ326" s="275">
        <f t="shared" si="107"/>
        <v>62.951574538725218</v>
      </c>
      <c r="BK326" s="275">
        <f t="shared" si="107"/>
        <v>64.525363902193334</v>
      </c>
      <c r="BL326" s="275">
        <f t="shared" si="107"/>
        <v>66.138497999748168</v>
      </c>
      <c r="BM326" s="275">
        <f t="shared" si="107"/>
        <v>67.791960449741865</v>
      </c>
      <c r="BN326" s="275" t="e">
        <f t="shared" si="107"/>
        <v>#N/A</v>
      </c>
      <c r="BO326" s="275" t="e">
        <f t="shared" si="107"/>
        <v>#N/A</v>
      </c>
      <c r="BP326" s="340" t="e">
        <f t="shared" si="107"/>
        <v>#N/A</v>
      </c>
    </row>
    <row r="327" spans="2:68" s="58" customFormat="1" ht="15" customHeight="1">
      <c r="B327" s="1595"/>
      <c r="C327" s="96">
        <f t="shared" si="105"/>
        <v>0.5</v>
      </c>
      <c r="D327" s="95" t="s">
        <v>153</v>
      </c>
      <c r="E327" s="275"/>
      <c r="F327" s="360">
        <f t="shared" ref="F327:BP328" si="108">(((F348-$E304)*$C327)+$E304)*$D304*F$314</f>
        <v>23.677499999999995</v>
      </c>
      <c r="G327" s="275">
        <f t="shared" si="108"/>
        <v>22.893556510416659</v>
      </c>
      <c r="H327" s="275">
        <f t="shared" si="108"/>
        <v>23.374821511691614</v>
      </c>
      <c r="I327" s="275">
        <f t="shared" si="108"/>
        <v>23.953157305430697</v>
      </c>
      <c r="J327" s="275">
        <f t="shared" si="108"/>
        <v>42.529662451465001</v>
      </c>
      <c r="K327" s="275">
        <f t="shared" si="108"/>
        <v>25.85536660225306</v>
      </c>
      <c r="L327" s="275">
        <f t="shared" si="108"/>
        <v>24.130320872555238</v>
      </c>
      <c r="M327" s="275">
        <f t="shared" si="108"/>
        <v>28.14510693720894</v>
      </c>
      <c r="N327" s="275">
        <f t="shared" si="108"/>
        <v>32.170710106211502</v>
      </c>
      <c r="O327" s="275">
        <f t="shared" si="108"/>
        <v>36.38000274608536</v>
      </c>
      <c r="P327" s="275">
        <f t="shared" si="108"/>
        <v>37.289502814713558</v>
      </c>
      <c r="Q327" s="275">
        <f t="shared" si="108"/>
        <v>38.221740385079855</v>
      </c>
      <c r="R327" s="275">
        <f t="shared" si="108"/>
        <v>39.177283894706747</v>
      </c>
      <c r="S327" s="275">
        <f t="shared" si="108"/>
        <v>40.156715992074403</v>
      </c>
      <c r="T327" s="275">
        <f t="shared" si="108"/>
        <v>41.160633891876266</v>
      </c>
      <c r="U327" s="275">
        <f t="shared" si="108"/>
        <v>42.18964973917317</v>
      </c>
      <c r="V327" s="275">
        <f t="shared" si="108"/>
        <v>43.244390982652497</v>
      </c>
      <c r="W327" s="275">
        <f t="shared" si="108"/>
        <v>44.325500757218805</v>
      </c>
      <c r="X327" s="275">
        <f t="shared" si="108"/>
        <v>45.433638276149267</v>
      </c>
      <c r="Y327" s="275">
        <f t="shared" si="108"/>
        <v>46.569479233053002</v>
      </c>
      <c r="Z327" s="275">
        <f t="shared" si="108"/>
        <v>47.733716213879319</v>
      </c>
      <c r="AA327" s="275">
        <f t="shared" si="108"/>
        <v>48.9270591192263</v>
      </c>
      <c r="AB327" s="275">
        <f t="shared" si="108"/>
        <v>50.150235597206944</v>
      </c>
      <c r="AC327" s="275">
        <f t="shared" si="108"/>
        <v>51.403991487137127</v>
      </c>
      <c r="AD327" s="275">
        <f t="shared" si="108"/>
        <v>52.689091274315544</v>
      </c>
      <c r="AE327" s="275">
        <f t="shared" si="108"/>
        <v>54.006318556173433</v>
      </c>
      <c r="AF327" s="275">
        <f t="shared" si="108"/>
        <v>55.356476520077763</v>
      </c>
      <c r="AG327" s="275">
        <f t="shared" si="108"/>
        <v>56.740388433079694</v>
      </c>
      <c r="AH327" s="275">
        <f t="shared" si="108"/>
        <v>58.158898143906683</v>
      </c>
      <c r="AI327" s="275">
        <f t="shared" si="108"/>
        <v>59.612870597504347</v>
      </c>
      <c r="AJ327" s="275">
        <f t="shared" si="108"/>
        <v>61.103192362441952</v>
      </c>
      <c r="AK327" s="275">
        <f t="shared" si="108"/>
        <v>62.630772171503004</v>
      </c>
      <c r="AL327" s="275">
        <f t="shared" si="108"/>
        <v>64.196541475790568</v>
      </c>
      <c r="AM327" s="275">
        <f t="shared" si="108"/>
        <v>65.801455012685309</v>
      </c>
      <c r="AN327" s="275">
        <f t="shared" si="108"/>
        <v>67.446491388002443</v>
      </c>
      <c r="AO327" s="275">
        <f t="shared" si="108"/>
        <v>69.132653672702503</v>
      </c>
      <c r="AP327" s="275">
        <f t="shared" si="108"/>
        <v>70.860970014520049</v>
      </c>
      <c r="AQ327" s="275">
        <f t="shared" si="108"/>
        <v>72.63249426488305</v>
      </c>
      <c r="AR327" s="275">
        <f t="shared" si="108"/>
        <v>74.448306621505125</v>
      </c>
      <c r="AS327" s="275">
        <f t="shared" si="108"/>
        <v>76.309514287042745</v>
      </c>
      <c r="AT327" s="275">
        <f t="shared" si="108"/>
        <v>78.217252144218818</v>
      </c>
      <c r="AU327" s="275">
        <f t="shared" si="108"/>
        <v>80.172683447824269</v>
      </c>
      <c r="AV327" s="275">
        <f t="shared" si="108"/>
        <v>82.177000534019882</v>
      </c>
      <c r="AW327" s="275">
        <f t="shared" si="108"/>
        <v>84.231425547370364</v>
      </c>
      <c r="AX327" s="275">
        <f t="shared" si="108"/>
        <v>86.337211186054617</v>
      </c>
      <c r="AY327" s="275">
        <f t="shared" si="108"/>
        <v>88.495641465705958</v>
      </c>
      <c r="AZ327" s="275">
        <f t="shared" si="108"/>
        <v>90.708032502348601</v>
      </c>
      <c r="BA327" s="275">
        <f t="shared" si="108"/>
        <v>92.975733314907302</v>
      </c>
      <c r="BB327" s="275">
        <f t="shared" si="108"/>
        <v>95.30012664777999</v>
      </c>
      <c r="BC327" s="275">
        <f t="shared" si="108"/>
        <v>97.682629813974486</v>
      </c>
      <c r="BD327" s="275">
        <f t="shared" si="108"/>
        <v>100.12469555932384</v>
      </c>
      <c r="BE327" s="275">
        <f t="shared" si="108"/>
        <v>102.62781294830691</v>
      </c>
      <c r="BF327" s="275">
        <f t="shared" si="108"/>
        <v>105.19350827201458</v>
      </c>
      <c r="BG327" s="275">
        <f t="shared" si="108"/>
        <v>107.82334597881493</v>
      </c>
      <c r="BH327" s="275">
        <f t="shared" si="108"/>
        <v>110.51892962828529</v>
      </c>
      <c r="BI327" s="275">
        <f t="shared" si="108"/>
        <v>113.28190286899242</v>
      </c>
      <c r="BJ327" s="275">
        <f t="shared" si="108"/>
        <v>116.11395044071722</v>
      </c>
      <c r="BK327" s="275">
        <f t="shared" si="108"/>
        <v>119.01679920173513</v>
      </c>
      <c r="BL327" s="275">
        <f t="shared" si="108"/>
        <v>121.99221918177849</v>
      </c>
      <c r="BM327" s="275">
        <f t="shared" si="108"/>
        <v>125.04202466132294</v>
      </c>
      <c r="BN327" s="275" t="e">
        <f t="shared" si="108"/>
        <v>#N/A</v>
      </c>
      <c r="BO327" s="275" t="e">
        <f t="shared" si="108"/>
        <v>#N/A</v>
      </c>
      <c r="BP327" s="340" t="e">
        <f t="shared" si="108"/>
        <v>#N/A</v>
      </c>
    </row>
    <row r="328" spans="2:68" s="58" customFormat="1" ht="15" customHeight="1">
      <c r="B328" s="1595"/>
      <c r="C328" s="96">
        <f t="shared" si="105"/>
        <v>0.5</v>
      </c>
      <c r="D328" s="95" t="s">
        <v>154</v>
      </c>
      <c r="E328" s="275"/>
      <c r="F328" s="360">
        <f t="shared" si="108"/>
        <v>73.8</v>
      </c>
      <c r="G328" s="275">
        <f t="shared" si="108"/>
        <v>70.056988281249986</v>
      </c>
      <c r="H328" s="275">
        <f t="shared" si="108"/>
        <v>71.178123488362601</v>
      </c>
      <c r="I328" s="275">
        <f t="shared" si="108"/>
        <v>72.869025174625932</v>
      </c>
      <c r="J328" s="275">
        <f t="shared" si="108"/>
        <v>126.86233500321971</v>
      </c>
      <c r="K328" s="275">
        <f t="shared" si="108"/>
        <v>129.81379569030503</v>
      </c>
      <c r="L328" s="275">
        <f t="shared" si="108"/>
        <v>149.7744685156915</v>
      </c>
      <c r="M328" s="275">
        <f t="shared" si="108"/>
        <v>180.01903585106368</v>
      </c>
      <c r="N328" s="275">
        <f t="shared" si="108"/>
        <v>199.31853096631659</v>
      </c>
      <c r="O328" s="275">
        <f t="shared" si="108"/>
        <v>219.47049519527044</v>
      </c>
      <c r="P328" s="275">
        <f t="shared" si="108"/>
        <v>224.95725748905846</v>
      </c>
      <c r="Q328" s="275">
        <f t="shared" si="108"/>
        <v>230.58118891791389</v>
      </c>
      <c r="R328" s="275">
        <f t="shared" si="108"/>
        <v>236.34571864004084</v>
      </c>
      <c r="S328" s="275">
        <f t="shared" si="108"/>
        <v>242.25436160596075</v>
      </c>
      <c r="T328" s="275">
        <f t="shared" si="108"/>
        <v>248.31072064610166</v>
      </c>
      <c r="U328" s="275">
        <f t="shared" si="108"/>
        <v>254.51848866225342</v>
      </c>
      <c r="V328" s="275">
        <f t="shared" si="108"/>
        <v>260.88145087880969</v>
      </c>
      <c r="W328" s="275">
        <f t="shared" si="108"/>
        <v>267.40348715077988</v>
      </c>
      <c r="X328" s="275">
        <f t="shared" si="108"/>
        <v>274.08857432954937</v>
      </c>
      <c r="Y328" s="275">
        <f t="shared" si="108"/>
        <v>280.94078868778814</v>
      </c>
      <c r="Z328" s="275">
        <f t="shared" si="108"/>
        <v>287.96430840498277</v>
      </c>
      <c r="AA328" s="275">
        <f t="shared" si="108"/>
        <v>295.16341611510734</v>
      </c>
      <c r="AB328" s="275">
        <f t="shared" si="108"/>
        <v>302.54250151798493</v>
      </c>
      <c r="AC328" s="275">
        <f t="shared" si="108"/>
        <v>310.10606405593461</v>
      </c>
      <c r="AD328" s="275">
        <f t="shared" si="108"/>
        <v>317.85871565733294</v>
      </c>
      <c r="AE328" s="275">
        <f t="shared" si="108"/>
        <v>325.80518354876625</v>
      </c>
      <c r="AF328" s="275">
        <f t="shared" si="108"/>
        <v>333.95031313748535</v>
      </c>
      <c r="AG328" s="275">
        <f t="shared" si="108"/>
        <v>342.2990709659224</v>
      </c>
      <c r="AH328" s="275">
        <f t="shared" si="108"/>
        <v>350.85654774007043</v>
      </c>
      <c r="AI328" s="275">
        <f t="shared" si="108"/>
        <v>359.62796143357224</v>
      </c>
      <c r="AJ328" s="275">
        <f t="shared" si="108"/>
        <v>368.61866046941145</v>
      </c>
      <c r="AK328" s="275">
        <f t="shared" si="108"/>
        <v>377.83412698114677</v>
      </c>
      <c r="AL328" s="275">
        <f t="shared" si="108"/>
        <v>387.27998015567533</v>
      </c>
      <c r="AM328" s="275">
        <f t="shared" si="108"/>
        <v>396.96197965956719</v>
      </c>
      <c r="AN328" s="275">
        <f t="shared" si="108"/>
        <v>406.88602915105633</v>
      </c>
      <c r="AO328" s="275">
        <f t="shared" si="108"/>
        <v>417.05817987983266</v>
      </c>
      <c r="AP328" s="275">
        <f t="shared" si="108"/>
        <v>427.48463437682847</v>
      </c>
      <c r="AQ328" s="275">
        <f t="shared" si="108"/>
        <v>438.17175023624918</v>
      </c>
      <c r="AR328" s="275">
        <f t="shared" si="108"/>
        <v>449.12604399215542</v>
      </c>
      <c r="AS328" s="275">
        <f t="shared" si="108"/>
        <v>460.35419509195924</v>
      </c>
      <c r="AT328" s="275">
        <f t="shared" si="108"/>
        <v>471.86304996925821</v>
      </c>
      <c r="AU328" s="275">
        <f t="shared" si="108"/>
        <v>483.65962621848962</v>
      </c>
      <c r="AV328" s="275">
        <f t="shared" si="108"/>
        <v>495.75111687395179</v>
      </c>
      <c r="AW328" s="275">
        <f t="shared" si="108"/>
        <v>508.1448947958005</v>
      </c>
      <c r="AX328" s="275">
        <f t="shared" si="108"/>
        <v>520.84851716569551</v>
      </c>
      <c r="AY328" s="275">
        <f t="shared" si="108"/>
        <v>533.86973009483779</v>
      </c>
      <c r="AZ328" s="275">
        <f t="shared" si="108"/>
        <v>547.21647334720865</v>
      </c>
      <c r="BA328" s="275">
        <f t="shared" si="108"/>
        <v>560.89688518088883</v>
      </c>
      <c r="BB328" s="275">
        <f t="shared" si="108"/>
        <v>574.91930731041111</v>
      </c>
      <c r="BC328" s="275">
        <f t="shared" si="108"/>
        <v>589.29228999317138</v>
      </c>
      <c r="BD328" s="275">
        <f t="shared" si="108"/>
        <v>604.02459724300058</v>
      </c>
      <c r="BE328" s="275">
        <f t="shared" si="108"/>
        <v>619.12521217407539</v>
      </c>
      <c r="BF328" s="275">
        <f t="shared" si="108"/>
        <v>634.60334247842729</v>
      </c>
      <c r="BG328" s="275">
        <f t="shared" si="108"/>
        <v>650.46842604038784</v>
      </c>
      <c r="BH328" s="275">
        <f t="shared" si="108"/>
        <v>666.73013669139743</v>
      </c>
      <c r="BI328" s="275">
        <f t="shared" si="108"/>
        <v>683.39839010868241</v>
      </c>
      <c r="BJ328" s="275">
        <f t="shared" si="108"/>
        <v>700.48334986139935</v>
      </c>
      <c r="BK328" s="275">
        <f t="shared" si="108"/>
        <v>717.99543360793416</v>
      </c>
      <c r="BL328" s="275">
        <f t="shared" si="108"/>
        <v>735.94531944813252</v>
      </c>
      <c r="BM328" s="275">
        <f t="shared" si="108"/>
        <v>754.34395243433573</v>
      </c>
      <c r="BN328" s="275" t="e">
        <f t="shared" si="108"/>
        <v>#N/A</v>
      </c>
      <c r="BO328" s="275" t="e">
        <f t="shared" si="108"/>
        <v>#N/A</v>
      </c>
      <c r="BP328" s="340" t="e">
        <f t="shared" si="108"/>
        <v>#N/A</v>
      </c>
    </row>
    <row r="329" spans="2:68" s="58" customFormat="1" ht="18.75">
      <c r="B329" s="1595"/>
      <c r="C329" s="374"/>
      <c r="D329" s="95"/>
      <c r="E329" s="275"/>
      <c r="F329" s="360"/>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75"/>
      <c r="AE329" s="275"/>
      <c r="AF329" s="275"/>
      <c r="AG329" s="275"/>
      <c r="AH329" s="275"/>
      <c r="AI329" s="275"/>
      <c r="AJ329" s="275"/>
      <c r="AK329" s="275"/>
      <c r="AL329" s="275"/>
      <c r="AM329" s="275"/>
      <c r="AN329" s="275"/>
      <c r="AO329" s="275"/>
      <c r="AP329" s="275"/>
      <c r="AQ329" s="275"/>
      <c r="AR329" s="275"/>
      <c r="AS329" s="275"/>
      <c r="AT329" s="275"/>
      <c r="AU329" s="275"/>
      <c r="AV329" s="275"/>
      <c r="AW329" s="275"/>
      <c r="AX329" s="275"/>
      <c r="AY329" s="275"/>
      <c r="AZ329" s="275"/>
      <c r="BA329" s="275"/>
      <c r="BB329" s="275"/>
      <c r="BC329" s="275"/>
      <c r="BD329" s="275"/>
      <c r="BE329" s="275"/>
      <c r="BF329" s="275"/>
      <c r="BG329" s="275"/>
      <c r="BH329" s="275"/>
      <c r="BI329" s="275"/>
      <c r="BJ329" s="275"/>
      <c r="BK329" s="275"/>
      <c r="BL329" s="275"/>
      <c r="BM329" s="275"/>
      <c r="BN329" s="275"/>
      <c r="BO329" s="275"/>
      <c r="BP329" s="340"/>
    </row>
    <row r="330" spans="2:68" s="58" customFormat="1" ht="15" customHeight="1">
      <c r="B330" s="1595"/>
      <c r="C330" s="96">
        <f>$E$291</f>
        <v>0.5</v>
      </c>
      <c r="D330" s="95" t="s">
        <v>156</v>
      </c>
      <c r="E330" s="275"/>
      <c r="F330" s="360">
        <f t="shared" ref="F330:BP333" si="109">(((F351-$E307)*$C330)+$E307)*$D307*F$314</f>
        <v>73.902499999999989</v>
      </c>
      <c r="G330" s="275">
        <f t="shared" si="109"/>
        <v>70.534584895833305</v>
      </c>
      <c r="H330" s="275">
        <f t="shared" si="109"/>
        <v>71.709679318305092</v>
      </c>
      <c r="I330" s="275">
        <f t="shared" si="109"/>
        <v>73.419773327046684</v>
      </c>
      <c r="J330" s="275">
        <f t="shared" si="109"/>
        <v>123.94874624616912</v>
      </c>
      <c r="K330" s="275">
        <f t="shared" si="109"/>
        <v>126.84204039352785</v>
      </c>
      <c r="L330" s="275">
        <f t="shared" si="109"/>
        <v>145.61406414095296</v>
      </c>
      <c r="M330" s="275">
        <f t="shared" si="109"/>
        <v>173.98794099212466</v>
      </c>
      <c r="N330" s="275">
        <f t="shared" si="109"/>
        <v>192.15005745463904</v>
      </c>
      <c r="O330" s="275">
        <f t="shared" si="109"/>
        <v>211.11154311548123</v>
      </c>
      <c r="P330" s="275">
        <f t="shared" si="109"/>
        <v>216.38933161301409</v>
      </c>
      <c r="Q330" s="275">
        <f t="shared" si="109"/>
        <v>221.79906489552647</v>
      </c>
      <c r="R330" s="275">
        <f t="shared" si="109"/>
        <v>227.34404151714847</v>
      </c>
      <c r="S330" s="275">
        <f t="shared" si="109"/>
        <v>233.02764255500145</v>
      </c>
      <c r="T330" s="275">
        <f t="shared" si="109"/>
        <v>238.85333361886896</v>
      </c>
      <c r="U330" s="275">
        <f t="shared" si="109"/>
        <v>244.82466695933996</v>
      </c>
      <c r="V330" s="275">
        <f t="shared" si="109"/>
        <v>250.94528363332338</v>
      </c>
      <c r="W330" s="275">
        <f t="shared" si="109"/>
        <v>257.21891572415643</v>
      </c>
      <c r="X330" s="275">
        <f t="shared" si="109"/>
        <v>263.64938861726034</v>
      </c>
      <c r="Y330" s="275">
        <f t="shared" si="109"/>
        <v>270.24062333269183</v>
      </c>
      <c r="Z330" s="275">
        <f t="shared" si="109"/>
        <v>276.99663891600909</v>
      </c>
      <c r="AA330" s="275">
        <f t="shared" si="109"/>
        <v>283.92155488890933</v>
      </c>
      <c r="AB330" s="275">
        <f t="shared" si="109"/>
        <v>291.019593761132</v>
      </c>
      <c r="AC330" s="275">
        <f t="shared" si="109"/>
        <v>298.2950836051603</v>
      </c>
      <c r="AD330" s="275">
        <f t="shared" si="109"/>
        <v>305.75246069528924</v>
      </c>
      <c r="AE330" s="275">
        <f t="shared" si="109"/>
        <v>313.39627221267148</v>
      </c>
      <c r="AF330" s="275">
        <f t="shared" si="109"/>
        <v>321.23117901798821</v>
      </c>
      <c r="AG330" s="275">
        <f t="shared" si="109"/>
        <v>329.26195849343787</v>
      </c>
      <c r="AH330" s="275">
        <f t="shared" si="109"/>
        <v>337.49350745577379</v>
      </c>
      <c r="AI330" s="275">
        <f t="shared" si="109"/>
        <v>345.93084514216815</v>
      </c>
      <c r="AJ330" s="275">
        <f t="shared" si="109"/>
        <v>354.5791162707223</v>
      </c>
      <c r="AK330" s="275">
        <f t="shared" si="109"/>
        <v>363.44359417749035</v>
      </c>
      <c r="AL330" s="275">
        <f t="shared" si="109"/>
        <v>372.52968403192756</v>
      </c>
      <c r="AM330" s="275">
        <f t="shared" si="109"/>
        <v>381.84292613272567</v>
      </c>
      <c r="AN330" s="275">
        <f t="shared" si="109"/>
        <v>391.38899928604377</v>
      </c>
      <c r="AO330" s="275">
        <f t="shared" si="109"/>
        <v>401.17372426819486</v>
      </c>
      <c r="AP330" s="275">
        <f t="shared" si="109"/>
        <v>411.20306737489972</v>
      </c>
      <c r="AQ330" s="275">
        <f t="shared" si="109"/>
        <v>421.48314405927221</v>
      </c>
      <c r="AR330" s="275">
        <f t="shared" si="109"/>
        <v>432.02022266075397</v>
      </c>
      <c r="AS330" s="275">
        <f t="shared" si="109"/>
        <v>442.82072822727275</v>
      </c>
      <c r="AT330" s="275">
        <f t="shared" si="109"/>
        <v>453.89124643295457</v>
      </c>
      <c r="AU330" s="275">
        <f t="shared" si="109"/>
        <v>465.23852759377837</v>
      </c>
      <c r="AV330" s="275">
        <f t="shared" si="109"/>
        <v>476.86949078362284</v>
      </c>
      <c r="AW330" s="275">
        <f t="shared" si="109"/>
        <v>488.79122805321327</v>
      </c>
      <c r="AX330" s="275">
        <f t="shared" si="109"/>
        <v>501.01100875454358</v>
      </c>
      <c r="AY330" s="275">
        <f t="shared" si="109"/>
        <v>513.53628397340708</v>
      </c>
      <c r="AZ330" s="275">
        <f t="shared" si="109"/>
        <v>526.37469107274217</v>
      </c>
      <c r="BA330" s="275">
        <f t="shared" si="109"/>
        <v>539.53405834956072</v>
      </c>
      <c r="BB330" s="275">
        <f t="shared" si="109"/>
        <v>553.02240980829981</v>
      </c>
      <c r="BC330" s="275">
        <f t="shared" si="109"/>
        <v>566.8479700535072</v>
      </c>
      <c r="BD330" s="275">
        <f t="shared" si="109"/>
        <v>581.01916930484481</v>
      </c>
      <c r="BE330" s="275">
        <f t="shared" si="109"/>
        <v>595.54464853746583</v>
      </c>
      <c r="BF330" s="275">
        <f t="shared" si="109"/>
        <v>610.43326475090248</v>
      </c>
      <c r="BG330" s="275">
        <f t="shared" si="109"/>
        <v>625.69409636967487</v>
      </c>
      <c r="BH330" s="275">
        <f t="shared" si="109"/>
        <v>641.33644877891675</v>
      </c>
      <c r="BI330" s="275">
        <f t="shared" si="109"/>
        <v>657.36985999838953</v>
      </c>
      <c r="BJ330" s="275">
        <f t="shared" si="109"/>
        <v>673.80410649834926</v>
      </c>
      <c r="BK330" s="275">
        <f t="shared" si="109"/>
        <v>690.64920916080791</v>
      </c>
      <c r="BL330" s="275">
        <f t="shared" si="109"/>
        <v>707.91543938982807</v>
      </c>
      <c r="BM330" s="275">
        <f t="shared" si="109"/>
        <v>725.61332537457361</v>
      </c>
      <c r="BN330" s="275" t="e">
        <f t="shared" si="109"/>
        <v>#N/A</v>
      </c>
      <c r="BO330" s="275" t="e">
        <f t="shared" si="109"/>
        <v>#N/A</v>
      </c>
      <c r="BP330" s="340" t="e">
        <f t="shared" si="109"/>
        <v>#N/A</v>
      </c>
    </row>
    <row r="331" spans="2:68" s="58" customFormat="1" ht="15" customHeight="1">
      <c r="B331" s="1595"/>
      <c r="C331" s="96">
        <f>$E$291</f>
        <v>0.5</v>
      </c>
      <c r="D331" s="95" t="s">
        <v>157</v>
      </c>
      <c r="E331" s="275"/>
      <c r="F331" s="360">
        <f t="shared" si="109"/>
        <v>0</v>
      </c>
      <c r="G331" s="275">
        <f t="shared" si="109"/>
        <v>0</v>
      </c>
      <c r="H331" s="275">
        <f t="shared" si="109"/>
        <v>0</v>
      </c>
      <c r="I331" s="275">
        <f t="shared" si="109"/>
        <v>0</v>
      </c>
      <c r="J331" s="275">
        <f t="shared" si="109"/>
        <v>0</v>
      </c>
      <c r="K331" s="275">
        <f t="shared" si="109"/>
        <v>0</v>
      </c>
      <c r="L331" s="275">
        <f t="shared" si="109"/>
        <v>0</v>
      </c>
      <c r="M331" s="275">
        <f t="shared" si="109"/>
        <v>0</v>
      </c>
      <c r="N331" s="275">
        <f t="shared" si="109"/>
        <v>0</v>
      </c>
      <c r="O331" s="275">
        <f t="shared" si="109"/>
        <v>0</v>
      </c>
      <c r="P331" s="275">
        <f t="shared" si="109"/>
        <v>0</v>
      </c>
      <c r="Q331" s="275">
        <f t="shared" si="109"/>
        <v>0</v>
      </c>
      <c r="R331" s="275">
        <f t="shared" si="109"/>
        <v>0</v>
      </c>
      <c r="S331" s="275">
        <f t="shared" si="109"/>
        <v>0</v>
      </c>
      <c r="T331" s="275">
        <f t="shared" si="109"/>
        <v>0</v>
      </c>
      <c r="U331" s="275">
        <f t="shared" si="109"/>
        <v>0</v>
      </c>
      <c r="V331" s="275">
        <f t="shared" si="109"/>
        <v>0</v>
      </c>
      <c r="W331" s="275">
        <f t="shared" si="109"/>
        <v>0</v>
      </c>
      <c r="X331" s="275">
        <f t="shared" si="109"/>
        <v>0</v>
      </c>
      <c r="Y331" s="275">
        <f t="shared" si="109"/>
        <v>0</v>
      </c>
      <c r="Z331" s="275">
        <f t="shared" si="109"/>
        <v>0</v>
      </c>
      <c r="AA331" s="275">
        <f t="shared" si="109"/>
        <v>0</v>
      </c>
      <c r="AB331" s="275">
        <f t="shared" si="109"/>
        <v>0</v>
      </c>
      <c r="AC331" s="275">
        <f t="shared" si="109"/>
        <v>0</v>
      </c>
      <c r="AD331" s="275">
        <f t="shared" si="109"/>
        <v>0</v>
      </c>
      <c r="AE331" s="275">
        <f t="shared" si="109"/>
        <v>0</v>
      </c>
      <c r="AF331" s="275">
        <f t="shared" si="109"/>
        <v>0</v>
      </c>
      <c r="AG331" s="275">
        <f t="shared" si="109"/>
        <v>0</v>
      </c>
      <c r="AH331" s="275">
        <f t="shared" si="109"/>
        <v>0</v>
      </c>
      <c r="AI331" s="275">
        <f t="shared" si="109"/>
        <v>0</v>
      </c>
      <c r="AJ331" s="275">
        <f t="shared" si="109"/>
        <v>0</v>
      </c>
      <c r="AK331" s="275">
        <f t="shared" si="109"/>
        <v>0</v>
      </c>
      <c r="AL331" s="275">
        <f t="shared" si="109"/>
        <v>0</v>
      </c>
      <c r="AM331" s="275">
        <f t="shared" si="109"/>
        <v>0</v>
      </c>
      <c r="AN331" s="275">
        <f t="shared" si="109"/>
        <v>0</v>
      </c>
      <c r="AO331" s="275">
        <f t="shared" si="109"/>
        <v>0</v>
      </c>
      <c r="AP331" s="275">
        <f t="shared" si="109"/>
        <v>0</v>
      </c>
      <c r="AQ331" s="275">
        <f t="shared" si="109"/>
        <v>0</v>
      </c>
      <c r="AR331" s="275">
        <f t="shared" si="109"/>
        <v>0</v>
      </c>
      <c r="AS331" s="275">
        <f t="shared" si="109"/>
        <v>0</v>
      </c>
      <c r="AT331" s="275">
        <f t="shared" si="109"/>
        <v>0</v>
      </c>
      <c r="AU331" s="275">
        <f t="shared" si="109"/>
        <v>0</v>
      </c>
      <c r="AV331" s="275">
        <f t="shared" si="109"/>
        <v>0</v>
      </c>
      <c r="AW331" s="275">
        <f t="shared" si="109"/>
        <v>0</v>
      </c>
      <c r="AX331" s="275">
        <f t="shared" si="109"/>
        <v>0</v>
      </c>
      <c r="AY331" s="275">
        <f t="shared" si="109"/>
        <v>0</v>
      </c>
      <c r="AZ331" s="275">
        <f t="shared" si="109"/>
        <v>0</v>
      </c>
      <c r="BA331" s="275">
        <f t="shared" si="109"/>
        <v>0</v>
      </c>
      <c r="BB331" s="275">
        <f t="shared" si="109"/>
        <v>0</v>
      </c>
      <c r="BC331" s="275">
        <f t="shared" si="109"/>
        <v>0</v>
      </c>
      <c r="BD331" s="275">
        <f t="shared" si="109"/>
        <v>0</v>
      </c>
      <c r="BE331" s="275">
        <f t="shared" si="109"/>
        <v>0</v>
      </c>
      <c r="BF331" s="275">
        <f t="shared" si="109"/>
        <v>0</v>
      </c>
      <c r="BG331" s="275">
        <f t="shared" si="109"/>
        <v>0</v>
      </c>
      <c r="BH331" s="275">
        <f t="shared" si="109"/>
        <v>0</v>
      </c>
      <c r="BI331" s="275">
        <f t="shared" si="109"/>
        <v>0</v>
      </c>
      <c r="BJ331" s="275">
        <f t="shared" si="109"/>
        <v>0</v>
      </c>
      <c r="BK331" s="275">
        <f t="shared" si="109"/>
        <v>0</v>
      </c>
      <c r="BL331" s="275">
        <f t="shared" si="109"/>
        <v>0</v>
      </c>
      <c r="BM331" s="275">
        <f t="shared" si="109"/>
        <v>0</v>
      </c>
      <c r="BN331" s="275" t="e">
        <f t="shared" si="109"/>
        <v>#N/A</v>
      </c>
      <c r="BO331" s="275" t="e">
        <f t="shared" si="109"/>
        <v>#N/A</v>
      </c>
      <c r="BP331" s="340" t="e">
        <f t="shared" si="109"/>
        <v>#N/A</v>
      </c>
    </row>
    <row r="332" spans="2:68" s="58" customFormat="1" ht="15" customHeight="1">
      <c r="B332" s="1595"/>
      <c r="C332" s="96">
        <f>$E$291</f>
        <v>0.5</v>
      </c>
      <c r="D332" s="96" t="s">
        <v>158</v>
      </c>
      <c r="E332" s="275"/>
      <c r="F332" s="360">
        <f t="shared" si="109"/>
        <v>1.6680896027055554E-3</v>
      </c>
      <c r="G332" s="275">
        <f t="shared" si="109"/>
        <v>1.837963314876087E-3</v>
      </c>
      <c r="H332" s="275">
        <f t="shared" si="109"/>
        <v>1.9314900464625943E-3</v>
      </c>
      <c r="I332" s="275">
        <f t="shared" si="109"/>
        <v>2.0297783198471473E-3</v>
      </c>
      <c r="J332" s="275">
        <f t="shared" si="109"/>
        <v>2.1674066004189413E-3</v>
      </c>
      <c r="K332" s="275">
        <f t="shared" si="109"/>
        <v>2.2902639812280128E-3</v>
      </c>
      <c r="L332" s="275">
        <f t="shared" si="109"/>
        <v>2.4201366574284349E-3</v>
      </c>
      <c r="M332" s="275">
        <f t="shared" si="109"/>
        <v>2.5628788123962507E-3</v>
      </c>
      <c r="N332" s="275">
        <f t="shared" si="109"/>
        <v>2.7060241548554518E-3</v>
      </c>
      <c r="O332" s="275">
        <f t="shared" si="109"/>
        <v>2.8572262330059683E-3</v>
      </c>
      <c r="P332" s="275">
        <f t="shared" si="109"/>
        <v>3.0065395155976118E-3</v>
      </c>
      <c r="Q332" s="275">
        <f t="shared" si="109"/>
        <v>3.1602111763415998E-3</v>
      </c>
      <c r="R332" s="275">
        <f t="shared" si="109"/>
        <v>3.3217441719862553E-3</v>
      </c>
      <c r="S332" s="275">
        <f t="shared" si="109"/>
        <v>3.4915410377803838E-3</v>
      </c>
      <c r="T332" s="275">
        <f t="shared" si="109"/>
        <v>3.6700249412704574E-3</v>
      </c>
      <c r="U332" s="275">
        <f t="shared" si="109"/>
        <v>3.857640740968441E-3</v>
      </c>
      <c r="V332" s="275">
        <f t="shared" si="109"/>
        <v>4.0548560994039555E-3</v>
      </c>
      <c r="W332" s="275">
        <f t="shared" si="109"/>
        <v>4.2621626533580342E-3</v>
      </c>
      <c r="X332" s="275">
        <f t="shared" si="109"/>
        <v>4.4800772442196738E-3</v>
      </c>
      <c r="Y332" s="275">
        <f t="shared" si="109"/>
        <v>4.7091432115580339E-3</v>
      </c>
      <c r="Z332" s="275">
        <f t="shared" si="109"/>
        <v>4.9499317531622698E-3</v>
      </c>
      <c r="AA332" s="275">
        <f t="shared" si="109"/>
        <v>5.2030433549686596E-3</v>
      </c>
      <c r="AB332" s="275">
        <f t="shared" si="109"/>
        <v>5.4691092944707401E-3</v>
      </c>
      <c r="AC332" s="275">
        <f t="shared" si="109"/>
        <v>5.7487932213934828E-3</v>
      </c>
      <c r="AD332" s="275">
        <f t="shared" si="109"/>
        <v>6.0427928196073125E-3</v>
      </c>
      <c r="AE332" s="275">
        <f t="shared" si="109"/>
        <v>6.3518415544626958E-3</v>
      </c>
      <c r="AF332" s="275">
        <f t="shared" si="109"/>
        <v>6.6767105099413615E-3</v>
      </c>
      <c r="AG332" s="275">
        <f t="shared" si="109"/>
        <v>7.0182103202468364E-3</v>
      </c>
      <c r="AH332" s="275">
        <f t="shared" si="109"/>
        <v>7.3771932006952657E-3</v>
      </c>
      <c r="AI332" s="275">
        <f t="shared" si="109"/>
        <v>7.7545550830178667E-3</v>
      </c>
      <c r="AJ332" s="275">
        <f t="shared" si="109"/>
        <v>8.1512378604500068E-3</v>
      </c>
      <c r="AK332" s="275">
        <f t="shared" si="109"/>
        <v>8.5682317482589036E-3</v>
      </c>
      <c r="AL332" s="275">
        <f t="shared" si="109"/>
        <v>9.0065777656532647E-3</v>
      </c>
      <c r="AM332" s="275">
        <f t="shared" si="109"/>
        <v>9.4673703453247021E-3</v>
      </c>
      <c r="AN332" s="275">
        <f t="shared" si="109"/>
        <v>9.9517600771929123E-3</v>
      </c>
      <c r="AO332" s="275">
        <f t="shared" si="109"/>
        <v>1.046095659326554E-2</v>
      </c>
      <c r="AP332" s="275">
        <f t="shared" si="109"/>
        <v>1.0996231600880027E-2</v>
      </c>
      <c r="AQ332" s="275">
        <f t="shared" si="109"/>
        <v>1.1558922071969482E-2</v>
      </c>
      <c r="AR332" s="275">
        <f t="shared" si="109"/>
        <v>1.2150433596388779E-2</v>
      </c>
      <c r="AS332" s="275">
        <f t="shared" si="109"/>
        <v>1.2772243907751619E-2</v>
      </c>
      <c r="AT332" s="275">
        <f t="shared" si="109"/>
        <v>1.3425906590665128E-2</v>
      </c>
      <c r="AU332" s="275">
        <f t="shared" si="109"/>
        <v>1.4113054978707037E-2</v>
      </c>
      <c r="AV332" s="275">
        <f t="shared" si="109"/>
        <v>1.4835406252972661E-2</v>
      </c>
      <c r="AW332" s="275">
        <f t="shared" si="109"/>
        <v>1.5594765751525725E-2</v>
      </c>
      <c r="AX332" s="275">
        <f t="shared" si="109"/>
        <v>1.6393031500620586E-2</v>
      </c>
      <c r="AY332" s="275">
        <f t="shared" si="109"/>
        <v>1.7232198979123883E-2</v>
      </c>
      <c r="AZ332" s="275">
        <f t="shared" si="109"/>
        <v>1.811436612815363E-2</v>
      </c>
      <c r="BA332" s="275">
        <f t="shared" si="109"/>
        <v>1.9041738618573934E-2</v>
      </c>
      <c r="BB332" s="275">
        <f t="shared" si="109"/>
        <v>2.0016635389635697E-2</v>
      </c>
      <c r="BC332" s="275">
        <f t="shared" si="109"/>
        <v>2.1041494472739897E-2</v>
      </c>
      <c r="BD332" s="275">
        <f t="shared" si="109"/>
        <v>2.2118879115021316E-2</v>
      </c>
      <c r="BE332" s="275">
        <f t="shared" si="109"/>
        <v>2.3251484218209634E-2</v>
      </c>
      <c r="BF332" s="275">
        <f t="shared" si="109"/>
        <v>2.4442143109022329E-2</v>
      </c>
      <c r="BG332" s="275">
        <f t="shared" si="109"/>
        <v>2.5693834658183739E-2</v>
      </c>
      <c r="BH332" s="275">
        <f t="shared" si="109"/>
        <v>2.7009690766046826E-2</v>
      </c>
      <c r="BI332" s="275">
        <f t="shared" si="109"/>
        <v>2.8393004233722804E-2</v>
      </c>
      <c r="BJ332" s="275">
        <f t="shared" si="109"/>
        <v>2.9847237039599822E-2</v>
      </c>
      <c r="BK332" s="275">
        <f t="shared" si="109"/>
        <v>3.1376029042159227E-2</v>
      </c>
      <c r="BL332" s="275">
        <f t="shared" si="109"/>
        <v>3.2983207131077427E-2</v>
      </c>
      <c r="BM332" s="275">
        <f t="shared" si="109"/>
        <v>3.4672794849737329E-2</v>
      </c>
      <c r="BN332" s="275" t="e">
        <f t="shared" si="109"/>
        <v>#N/A</v>
      </c>
      <c r="BO332" s="275" t="e">
        <f t="shared" si="109"/>
        <v>#N/A</v>
      </c>
      <c r="BP332" s="340" t="e">
        <f t="shared" si="109"/>
        <v>#N/A</v>
      </c>
    </row>
    <row r="333" spans="2:68" s="58" customFormat="1" ht="15" customHeight="1">
      <c r="B333" s="1596"/>
      <c r="C333" s="363">
        <f>$E$291</f>
        <v>0.5</v>
      </c>
      <c r="D333" s="363" t="s">
        <v>159</v>
      </c>
      <c r="E333" s="277"/>
      <c r="F333" s="364">
        <f t="shared" si="109"/>
        <v>2.5112500000000005E-4</v>
      </c>
      <c r="G333" s="277">
        <f t="shared" si="109"/>
        <v>3.166058437499999E-4</v>
      </c>
      <c r="H333" s="277">
        <f t="shared" si="109"/>
        <v>3.326340145898436E-4</v>
      </c>
      <c r="I333" s="277">
        <f t="shared" si="109"/>
        <v>3.4947361157845432E-4</v>
      </c>
      <c r="J333" s="277">
        <f t="shared" si="109"/>
        <v>3.6716571316461354E-4</v>
      </c>
      <c r="K333" s="277">
        <f t="shared" si="109"/>
        <v>3.8575347739357201E-4</v>
      </c>
      <c r="L333" s="277">
        <f t="shared" si="109"/>
        <v>4.0528224718662157E-4</v>
      </c>
      <c r="M333" s="277">
        <f t="shared" si="109"/>
        <v>4.2579966095044404E-4</v>
      </c>
      <c r="N333" s="277">
        <f t="shared" si="109"/>
        <v>4.4735576878606029E-4</v>
      </c>
      <c r="O333" s="277">
        <f t="shared" si="109"/>
        <v>4.700031545808545E-4</v>
      </c>
      <c r="P333" s="277">
        <f t="shared" si="109"/>
        <v>4.9379706428151005E-4</v>
      </c>
      <c r="Q333" s="277">
        <f t="shared" si="109"/>
        <v>5.1879554066076156E-4</v>
      </c>
      <c r="R333" s="277">
        <f t="shared" si="109"/>
        <v>5.4505956490671242E-4</v>
      </c>
      <c r="S333" s="277">
        <f t="shared" si="109"/>
        <v>5.7265320538011462E-4</v>
      </c>
      <c r="T333" s="277">
        <f t="shared" si="109"/>
        <v>6.0164377390248291E-4</v>
      </c>
      <c r="U333" s="277">
        <f t="shared" si="109"/>
        <v>6.3210198995629601E-4</v>
      </c>
      <c r="V333" s="277">
        <f t="shared" si="109"/>
        <v>6.6410215319783329E-4</v>
      </c>
      <c r="W333" s="277">
        <f t="shared" si="109"/>
        <v>6.9772232470347354E-4</v>
      </c>
      <c r="X333" s="277">
        <f t="shared" si="109"/>
        <v>7.3304451739158679E-4</v>
      </c>
      <c r="Y333" s="277">
        <f t="shared" si="109"/>
        <v>7.7015489608453578E-4</v>
      </c>
      <c r="Z333" s="277">
        <f t="shared" si="109"/>
        <v>8.0914398769881533E-4</v>
      </c>
      <c r="AA333" s="277">
        <f t="shared" si="109"/>
        <v>8.501069020760677E-4</v>
      </c>
      <c r="AB333" s="277">
        <f t="shared" si="109"/>
        <v>8.9314356399366828E-4</v>
      </c>
      <c r="AC333" s="277">
        <f t="shared" si="109"/>
        <v>9.383589569208476E-4</v>
      </c>
      <c r="AD333" s="277">
        <f t="shared" si="109"/>
        <v>9.8586337911496557E-4</v>
      </c>
      <c r="AE333" s="277">
        <f t="shared" si="109"/>
        <v>1.0357727126826604E-3</v>
      </c>
      <c r="AF333" s="277">
        <f t="shared" si="109"/>
        <v>1.0882087062622202E-3</v>
      </c>
      <c r="AG333" s="277">
        <f t="shared" si="109"/>
        <v>1.1432992720167446E-3</v>
      </c>
      <c r="AH333" s="277">
        <f t="shared" si="109"/>
        <v>1.2011787976625918E-3</v>
      </c>
      <c r="AI333" s="277">
        <f t="shared" si="109"/>
        <v>1.2619884742942607E-3</v>
      </c>
      <c r="AJ333" s="277">
        <f t="shared" si="109"/>
        <v>1.3258766408054074E-3</v>
      </c>
      <c r="AK333" s="277">
        <f t="shared" si="109"/>
        <v>1.3929991457461812E-3</v>
      </c>
      <c r="AL333" s="277">
        <f t="shared" si="109"/>
        <v>1.4635197274995811E-3</v>
      </c>
      <c r="AM333" s="277">
        <f t="shared" si="109"/>
        <v>1.5376104137042467E-3</v>
      </c>
      <c r="AN333" s="277">
        <f t="shared" si="109"/>
        <v>1.6154519408980239E-3</v>
      </c>
      <c r="AO333" s="277">
        <f t="shared" si="109"/>
        <v>1.6972341954059865E-3</v>
      </c>
      <c r="AP333" s="277">
        <f t="shared" si="109"/>
        <v>1.783156676548414E-3</v>
      </c>
      <c r="AQ333" s="277">
        <f t="shared" si="109"/>
        <v>1.8734289832986772E-3</v>
      </c>
      <c r="AR333" s="277">
        <f t="shared" si="109"/>
        <v>1.9682713255781722E-3</v>
      </c>
      <c r="AS333" s="277">
        <f t="shared" si="109"/>
        <v>2.0679150614355667E-3</v>
      </c>
      <c r="AT333" s="277">
        <f t="shared" si="109"/>
        <v>2.1726032614207431E-3</v>
      </c>
      <c r="AU333" s="277">
        <f t="shared" si="109"/>
        <v>2.2825913015301681E-3</v>
      </c>
      <c r="AV333" s="277">
        <f t="shared" si="109"/>
        <v>2.3981474861701317E-3</v>
      </c>
      <c r="AW333" s="277">
        <f t="shared" si="109"/>
        <v>2.5195537026574937E-3</v>
      </c>
      <c r="AX333" s="277">
        <f t="shared" si="109"/>
        <v>2.6471061088545285E-3</v>
      </c>
      <c r="AY333" s="277">
        <f t="shared" si="109"/>
        <v>2.7811158556152885E-3</v>
      </c>
      <c r="AZ333" s="277">
        <f t="shared" si="109"/>
        <v>2.9219098458058116E-3</v>
      </c>
      <c r="BA333" s="277">
        <f t="shared" si="109"/>
        <v>3.0698315317497305E-3</v>
      </c>
      <c r="BB333" s="277">
        <f t="shared" si="109"/>
        <v>3.225241753044561E-3</v>
      </c>
      <c r="BC333" s="277">
        <f t="shared" si="109"/>
        <v>3.3885196167924413E-3</v>
      </c>
      <c r="BD333" s="277">
        <f t="shared" si="109"/>
        <v>3.5600634223925585E-3</v>
      </c>
      <c r="BE333" s="277">
        <f t="shared" si="109"/>
        <v>3.7402916331511801E-3</v>
      </c>
      <c r="BF333" s="277">
        <f t="shared" si="109"/>
        <v>3.9296438970794576E-3</v>
      </c>
      <c r="BG333" s="277">
        <f t="shared" si="109"/>
        <v>4.1285821193691044E-3</v>
      </c>
      <c r="BH333" s="277">
        <f t="shared" si="109"/>
        <v>4.3375915891621635E-3</v>
      </c>
      <c r="BI333" s="277">
        <f t="shared" si="109"/>
        <v>4.557182163363498E-3</v>
      </c>
      <c r="BJ333" s="277">
        <f t="shared" si="109"/>
        <v>4.7878895103837735E-3</v>
      </c>
      <c r="BK333" s="277">
        <f t="shared" si="109"/>
        <v>5.0302764168469512E-3</v>
      </c>
      <c r="BL333" s="277">
        <f t="shared" si="109"/>
        <v>5.2849341604498268E-3</v>
      </c>
      <c r="BM333" s="277">
        <f t="shared" si="109"/>
        <v>5.5524839523225988E-3</v>
      </c>
      <c r="BN333" s="277" t="e">
        <f t="shared" si="109"/>
        <v>#N/A</v>
      </c>
      <c r="BO333" s="277" t="e">
        <f t="shared" si="109"/>
        <v>#N/A</v>
      </c>
      <c r="BP333" s="341" t="e">
        <f t="shared" si="109"/>
        <v>#N/A</v>
      </c>
    </row>
    <row r="334" spans="2:68" s="58" customFormat="1">
      <c r="C334" s="93"/>
    </row>
    <row r="335" spans="2:68" s="58" customFormat="1">
      <c r="C335" s="93"/>
    </row>
    <row r="336" spans="2:68" s="58" customFormat="1">
      <c r="C336" s="93"/>
      <c r="E336" s="375" t="s">
        <v>116</v>
      </c>
      <c r="F336" s="59">
        <f>SUM(F318:F333)</f>
        <v>221.41216921460267</v>
      </c>
      <c r="G336" s="59">
        <f t="shared" ref="G336:BP336" si="110">SUM(G318:G333)</f>
        <v>212.2098435274919</v>
      </c>
      <c r="H336" s="59">
        <f t="shared" si="110"/>
        <v>215.97240451026974</v>
      </c>
      <c r="I336" s="59">
        <f t="shared" si="110"/>
        <v>221.16778068457586</v>
      </c>
      <c r="J336" s="59">
        <f t="shared" si="110"/>
        <v>377.67471230642303</v>
      </c>
      <c r="K336" s="59">
        <f t="shared" si="110"/>
        <v>385.26634368175041</v>
      </c>
      <c r="L336" s="59">
        <f t="shared" si="110"/>
        <v>445.62936587009665</v>
      </c>
      <c r="M336" s="59">
        <f t="shared" si="110"/>
        <v>529.10664778768069</v>
      </c>
      <c r="N336" s="59">
        <f t="shared" si="110"/>
        <v>587.11112172649223</v>
      </c>
      <c r="O336" s="59">
        <f t="shared" si="110"/>
        <v>647.68514408905162</v>
      </c>
      <c r="P336" s="59">
        <f t="shared" si="110"/>
        <v>663.87736243060056</v>
      </c>
      <c r="Q336" s="59">
        <f t="shared" si="110"/>
        <v>680.47438763489356</v>
      </c>
      <c r="R336" s="59">
        <f t="shared" si="110"/>
        <v>697.48634314583376</v>
      </c>
      <c r="S336" s="59">
        <f t="shared" si="110"/>
        <v>714.92360244471604</v>
      </c>
      <c r="T336" s="59">
        <f t="shared" si="110"/>
        <v>732.79679837543233</v>
      </c>
      <c r="U336" s="59">
        <f t="shared" si="110"/>
        <v>751.11682961711438</v>
      </c>
      <c r="V336" s="59">
        <f t="shared" si="110"/>
        <v>769.89486732949547</v>
      </c>
      <c r="W336" s="59">
        <f t="shared" si="110"/>
        <v>789.14236196550189</v>
      </c>
      <c r="X336" s="59">
        <f t="shared" si="110"/>
        <v>808.87105025429832</v>
      </c>
      <c r="Y336" s="59">
        <f t="shared" si="110"/>
        <v>829.09296235895795</v>
      </c>
      <c r="Z336" s="59">
        <f t="shared" si="110"/>
        <v>849.82042921311222</v>
      </c>
      <c r="AA336" s="59">
        <f t="shared" si="110"/>
        <v>871.06609004106269</v>
      </c>
      <c r="AB336" s="59">
        <f t="shared" si="110"/>
        <v>892.84290006593403</v>
      </c>
      <c r="AC336" s="59">
        <f t="shared" si="110"/>
        <v>915.16413841058079</v>
      </c>
      <c r="AD336" s="59">
        <f t="shared" si="110"/>
        <v>938.04341619606123</v>
      </c>
      <c r="AE336" s="59">
        <f t="shared" si="110"/>
        <v>961.49468484262616</v>
      </c>
      <c r="AF336" s="59">
        <f t="shared" si="110"/>
        <v>985.53224457828412</v>
      </c>
      <c r="AG336" s="59">
        <f t="shared" si="110"/>
        <v>1010.1707531601365</v>
      </c>
      <c r="AH336" s="59">
        <f t="shared" si="110"/>
        <v>1035.4252348138061</v>
      </c>
      <c r="AI336" s="59">
        <f t="shared" si="110"/>
        <v>1061.3110893964104</v>
      </c>
      <c r="AJ336" s="59">
        <f t="shared" si="110"/>
        <v>1087.8441017886753</v>
      </c>
      <c r="AK336" s="59">
        <f t="shared" si="110"/>
        <v>1115.0404515219227</v>
      </c>
      <c r="AL336" s="59">
        <f t="shared" si="110"/>
        <v>1142.9167226457971</v>
      </c>
      <c r="AM336" s="59">
        <f t="shared" si="110"/>
        <v>1171.4899138427704</v>
      </c>
      <c r="AN336" s="59">
        <f t="shared" si="110"/>
        <v>1200.7774487955801</v>
      </c>
      <c r="AO336" s="59">
        <f t="shared" si="110"/>
        <v>1230.7971868139393</v>
      </c>
      <c r="AP336" s="59">
        <f t="shared" si="110"/>
        <v>1261.5674337270068</v>
      </c>
      <c r="AQ336" s="59">
        <f t="shared" si="110"/>
        <v>1293.106953048253</v>
      </c>
      <c r="AR336" s="59">
        <f t="shared" si="110"/>
        <v>1325.4349774195493</v>
      </c>
      <c r="AS336" s="59">
        <f t="shared" si="110"/>
        <v>1358.5712203414619</v>
      </c>
      <c r="AT336" s="59">
        <f t="shared" si="110"/>
        <v>1392.5358881969073</v>
      </c>
      <c r="AU336" s="59">
        <f t="shared" si="110"/>
        <v>1427.3496925755117</v>
      </c>
      <c r="AV336" s="59">
        <f t="shared" si="110"/>
        <v>1463.0338629062014</v>
      </c>
      <c r="AW336" s="59">
        <f t="shared" si="110"/>
        <v>1499.6101594057275</v>
      </c>
      <c r="AX336" s="59">
        <f t="shared" si="110"/>
        <v>1537.1008863510399</v>
      </c>
      <c r="AY336" s="59">
        <f t="shared" si="110"/>
        <v>1575.5289056836004</v>
      </c>
      <c r="AZ336" s="59">
        <f t="shared" si="110"/>
        <v>1614.9176509539584</v>
      </c>
      <c r="BA336" s="59">
        <f t="shared" si="110"/>
        <v>1655.2911416150844</v>
      </c>
      <c r="BB336" s="59">
        <f t="shared" si="110"/>
        <v>1696.6739976732001</v>
      </c>
      <c r="BC336" s="59">
        <f t="shared" si="110"/>
        <v>1739.0914547050484</v>
      </c>
      <c r="BD336" s="59">
        <f t="shared" si="110"/>
        <v>1782.56937925077</v>
      </c>
      <c r="BE336" s="59">
        <f t="shared" si="110"/>
        <v>1827.1342845917893</v>
      </c>
      <c r="BF336" s="59">
        <f t="shared" si="110"/>
        <v>1872.8133469233426</v>
      </c>
      <c r="BG336" s="59">
        <f t="shared" si="110"/>
        <v>1919.6344219315217</v>
      </c>
      <c r="BH336" s="59">
        <f t="shared" si="110"/>
        <v>1967.626061784968</v>
      </c>
      <c r="BI336" s="59">
        <f t="shared" si="110"/>
        <v>2016.8175325515751</v>
      </c>
      <c r="BJ336" s="59">
        <f t="shared" si="110"/>
        <v>2067.2388320508571</v>
      </c>
      <c r="BK336" s="59">
        <f t="shared" si="110"/>
        <v>2118.9207081528739</v>
      </c>
      <c r="BL336" s="59">
        <f t="shared" si="110"/>
        <v>2171.8946775348918</v>
      </c>
      <c r="BM336" s="59">
        <f t="shared" si="110"/>
        <v>2226.193044907242</v>
      </c>
      <c r="BN336" s="59" t="e">
        <f t="shared" si="110"/>
        <v>#N/A</v>
      </c>
      <c r="BO336" s="59" t="e">
        <f t="shared" si="110"/>
        <v>#N/A</v>
      </c>
      <c r="BP336" s="59" t="e">
        <f t="shared" si="110"/>
        <v>#N/A</v>
      </c>
    </row>
    <row r="337" spans="2:68" s="58" customFormat="1"/>
    <row r="338" spans="2:68" s="58" customFormat="1"/>
    <row r="339" spans="2:68" s="58" customFormat="1">
      <c r="B339" s="1581" t="s">
        <v>141</v>
      </c>
      <c r="C339" s="361" t="s">
        <v>320</v>
      </c>
      <c r="D339" s="59"/>
      <c r="E339" s="362"/>
      <c r="F339" s="59">
        <f t="shared" ref="F339:BP339" si="111">F249</f>
        <v>3</v>
      </c>
      <c r="G339" s="59">
        <f t="shared" si="111"/>
        <v>3</v>
      </c>
      <c r="H339" s="59">
        <f t="shared" si="111"/>
        <v>3</v>
      </c>
      <c r="I339" s="59">
        <f t="shared" si="111"/>
        <v>3</v>
      </c>
      <c r="J339" s="59">
        <f t="shared" si="111"/>
        <v>3</v>
      </c>
      <c r="K339" s="59">
        <f t="shared" si="111"/>
        <v>3</v>
      </c>
      <c r="L339" s="59">
        <f t="shared" si="111"/>
        <v>3</v>
      </c>
      <c r="M339" s="59">
        <f t="shared" si="111"/>
        <v>3</v>
      </c>
      <c r="N339" s="59">
        <f t="shared" si="111"/>
        <v>3</v>
      </c>
      <c r="O339" s="59">
        <f t="shared" si="111"/>
        <v>3</v>
      </c>
      <c r="P339" s="59">
        <f t="shared" si="111"/>
        <v>3</v>
      </c>
      <c r="Q339" s="59">
        <f t="shared" si="111"/>
        <v>3</v>
      </c>
      <c r="R339" s="59">
        <f t="shared" si="111"/>
        <v>3</v>
      </c>
      <c r="S339" s="59">
        <f t="shared" si="111"/>
        <v>3</v>
      </c>
      <c r="T339" s="59">
        <f t="shared" si="111"/>
        <v>3</v>
      </c>
      <c r="U339" s="59">
        <f t="shared" si="111"/>
        <v>3</v>
      </c>
      <c r="V339" s="59">
        <f t="shared" si="111"/>
        <v>3</v>
      </c>
      <c r="W339" s="59">
        <f t="shared" si="111"/>
        <v>3</v>
      </c>
      <c r="X339" s="59">
        <f t="shared" si="111"/>
        <v>3</v>
      </c>
      <c r="Y339" s="59">
        <f t="shared" si="111"/>
        <v>3</v>
      </c>
      <c r="Z339" s="59">
        <f t="shared" si="111"/>
        <v>3</v>
      </c>
      <c r="AA339" s="59">
        <f t="shared" si="111"/>
        <v>3</v>
      </c>
      <c r="AB339" s="59">
        <f t="shared" si="111"/>
        <v>3</v>
      </c>
      <c r="AC339" s="59">
        <f t="shared" si="111"/>
        <v>3</v>
      </c>
      <c r="AD339" s="59">
        <f t="shared" si="111"/>
        <v>3</v>
      </c>
      <c r="AE339" s="59">
        <f t="shared" si="111"/>
        <v>3</v>
      </c>
      <c r="AF339" s="59">
        <f t="shared" si="111"/>
        <v>3</v>
      </c>
      <c r="AG339" s="59">
        <f t="shared" si="111"/>
        <v>3</v>
      </c>
      <c r="AH339" s="59">
        <f t="shared" si="111"/>
        <v>3</v>
      </c>
      <c r="AI339" s="59">
        <f t="shared" si="111"/>
        <v>3</v>
      </c>
      <c r="AJ339" s="59">
        <f t="shared" si="111"/>
        <v>3</v>
      </c>
      <c r="AK339" s="59">
        <f t="shared" si="111"/>
        <v>3</v>
      </c>
      <c r="AL339" s="59">
        <f t="shared" si="111"/>
        <v>3</v>
      </c>
      <c r="AM339" s="59">
        <f t="shared" si="111"/>
        <v>3</v>
      </c>
      <c r="AN339" s="59">
        <f t="shared" si="111"/>
        <v>3</v>
      </c>
      <c r="AO339" s="59">
        <f t="shared" si="111"/>
        <v>3</v>
      </c>
      <c r="AP339" s="59">
        <f t="shared" si="111"/>
        <v>3</v>
      </c>
      <c r="AQ339" s="59">
        <f t="shared" si="111"/>
        <v>3</v>
      </c>
      <c r="AR339" s="59">
        <f t="shared" si="111"/>
        <v>3</v>
      </c>
      <c r="AS339" s="59">
        <f t="shared" si="111"/>
        <v>3</v>
      </c>
      <c r="AT339" s="59">
        <f t="shared" si="111"/>
        <v>3</v>
      </c>
      <c r="AU339" s="59">
        <f t="shared" si="111"/>
        <v>3</v>
      </c>
      <c r="AV339" s="59">
        <f t="shared" si="111"/>
        <v>3</v>
      </c>
      <c r="AW339" s="59">
        <f t="shared" si="111"/>
        <v>3</v>
      </c>
      <c r="AX339" s="59">
        <f t="shared" si="111"/>
        <v>3</v>
      </c>
      <c r="AY339" s="59">
        <f t="shared" si="111"/>
        <v>3</v>
      </c>
      <c r="AZ339" s="59">
        <f t="shared" si="111"/>
        <v>3</v>
      </c>
      <c r="BA339" s="59">
        <f t="shared" si="111"/>
        <v>3</v>
      </c>
      <c r="BB339" s="59">
        <f t="shared" si="111"/>
        <v>3</v>
      </c>
      <c r="BC339" s="59">
        <f t="shared" si="111"/>
        <v>3</v>
      </c>
      <c r="BD339" s="59">
        <f t="shared" si="111"/>
        <v>3</v>
      </c>
      <c r="BE339" s="59">
        <f t="shared" si="111"/>
        <v>3</v>
      </c>
      <c r="BF339" s="59">
        <f t="shared" si="111"/>
        <v>3</v>
      </c>
      <c r="BG339" s="59">
        <f t="shared" si="111"/>
        <v>3</v>
      </c>
      <c r="BH339" s="59">
        <f t="shared" si="111"/>
        <v>3</v>
      </c>
      <c r="BI339" s="59">
        <f t="shared" si="111"/>
        <v>3</v>
      </c>
      <c r="BJ339" s="59">
        <f t="shared" si="111"/>
        <v>3</v>
      </c>
      <c r="BK339" s="59">
        <f t="shared" si="111"/>
        <v>3</v>
      </c>
      <c r="BL339" s="59">
        <f t="shared" si="111"/>
        <v>3</v>
      </c>
      <c r="BM339" s="59">
        <f t="shared" si="111"/>
        <v>3</v>
      </c>
      <c r="BN339" s="59">
        <f t="shared" si="111"/>
        <v>3</v>
      </c>
      <c r="BO339" s="59">
        <f t="shared" si="111"/>
        <v>3</v>
      </c>
      <c r="BP339" s="339">
        <f t="shared" si="111"/>
        <v>3</v>
      </c>
    </row>
    <row r="340" spans="2:68" s="58" customFormat="1">
      <c r="B340" s="1582"/>
      <c r="C340" s="95" t="s">
        <v>321</v>
      </c>
      <c r="D340" s="275"/>
      <c r="E340" s="360"/>
      <c r="F340" s="275">
        <f t="shared" ref="F340:BP340" si="112">F249+F250+F251</f>
        <v>3</v>
      </c>
      <c r="G340" s="275">
        <f t="shared" si="112"/>
        <v>3</v>
      </c>
      <c r="H340" s="275">
        <f t="shared" si="112"/>
        <v>3</v>
      </c>
      <c r="I340" s="275">
        <f t="shared" si="112"/>
        <v>3</v>
      </c>
      <c r="J340" s="275">
        <f t="shared" si="112"/>
        <v>3</v>
      </c>
      <c r="K340" s="275">
        <f t="shared" si="112"/>
        <v>3</v>
      </c>
      <c r="L340" s="275">
        <f t="shared" si="112"/>
        <v>3</v>
      </c>
      <c r="M340" s="275">
        <f t="shared" si="112"/>
        <v>3</v>
      </c>
      <c r="N340" s="275">
        <f t="shared" si="112"/>
        <v>3</v>
      </c>
      <c r="O340" s="275">
        <f t="shared" si="112"/>
        <v>3</v>
      </c>
      <c r="P340" s="275">
        <f t="shared" si="112"/>
        <v>3</v>
      </c>
      <c r="Q340" s="275">
        <f t="shared" si="112"/>
        <v>3</v>
      </c>
      <c r="R340" s="275">
        <f t="shared" si="112"/>
        <v>3</v>
      </c>
      <c r="S340" s="275">
        <f t="shared" si="112"/>
        <v>3</v>
      </c>
      <c r="T340" s="275">
        <f t="shared" si="112"/>
        <v>3</v>
      </c>
      <c r="U340" s="275">
        <f t="shared" si="112"/>
        <v>3</v>
      </c>
      <c r="V340" s="275">
        <f t="shared" si="112"/>
        <v>3</v>
      </c>
      <c r="W340" s="275">
        <f t="shared" si="112"/>
        <v>3</v>
      </c>
      <c r="X340" s="275">
        <f t="shared" si="112"/>
        <v>3</v>
      </c>
      <c r="Y340" s="275">
        <f t="shared" si="112"/>
        <v>3</v>
      </c>
      <c r="Z340" s="275">
        <f t="shared" si="112"/>
        <v>3</v>
      </c>
      <c r="AA340" s="275">
        <f t="shared" si="112"/>
        <v>3</v>
      </c>
      <c r="AB340" s="275">
        <f t="shared" si="112"/>
        <v>3</v>
      </c>
      <c r="AC340" s="275">
        <f t="shared" si="112"/>
        <v>3</v>
      </c>
      <c r="AD340" s="275">
        <f t="shared" si="112"/>
        <v>3</v>
      </c>
      <c r="AE340" s="275">
        <f t="shared" si="112"/>
        <v>3</v>
      </c>
      <c r="AF340" s="275">
        <f t="shared" si="112"/>
        <v>3</v>
      </c>
      <c r="AG340" s="275">
        <f t="shared" si="112"/>
        <v>3</v>
      </c>
      <c r="AH340" s="275">
        <f t="shared" si="112"/>
        <v>3</v>
      </c>
      <c r="AI340" s="275">
        <f t="shared" si="112"/>
        <v>3</v>
      </c>
      <c r="AJ340" s="275">
        <f t="shared" si="112"/>
        <v>3</v>
      </c>
      <c r="AK340" s="275">
        <f t="shared" si="112"/>
        <v>3</v>
      </c>
      <c r="AL340" s="275">
        <f t="shared" si="112"/>
        <v>3</v>
      </c>
      <c r="AM340" s="275">
        <f t="shared" si="112"/>
        <v>3</v>
      </c>
      <c r="AN340" s="275">
        <f t="shared" si="112"/>
        <v>3</v>
      </c>
      <c r="AO340" s="275">
        <f t="shared" si="112"/>
        <v>3</v>
      </c>
      <c r="AP340" s="275">
        <f t="shared" si="112"/>
        <v>3</v>
      </c>
      <c r="AQ340" s="275">
        <f t="shared" si="112"/>
        <v>3</v>
      </c>
      <c r="AR340" s="275">
        <f t="shared" si="112"/>
        <v>3</v>
      </c>
      <c r="AS340" s="275">
        <f t="shared" si="112"/>
        <v>3</v>
      </c>
      <c r="AT340" s="275">
        <f t="shared" si="112"/>
        <v>3</v>
      </c>
      <c r="AU340" s="275">
        <f t="shared" si="112"/>
        <v>3</v>
      </c>
      <c r="AV340" s="275">
        <f t="shared" si="112"/>
        <v>3</v>
      </c>
      <c r="AW340" s="275">
        <f t="shared" si="112"/>
        <v>3</v>
      </c>
      <c r="AX340" s="275">
        <f t="shared" si="112"/>
        <v>3</v>
      </c>
      <c r="AY340" s="275">
        <f t="shared" si="112"/>
        <v>3</v>
      </c>
      <c r="AZ340" s="275">
        <f t="shared" si="112"/>
        <v>3</v>
      </c>
      <c r="BA340" s="275">
        <f t="shared" si="112"/>
        <v>3</v>
      </c>
      <c r="BB340" s="275">
        <f t="shared" si="112"/>
        <v>3</v>
      </c>
      <c r="BC340" s="275">
        <f t="shared" si="112"/>
        <v>3</v>
      </c>
      <c r="BD340" s="275">
        <f t="shared" si="112"/>
        <v>3</v>
      </c>
      <c r="BE340" s="275">
        <f t="shared" si="112"/>
        <v>3</v>
      </c>
      <c r="BF340" s="275">
        <f t="shared" si="112"/>
        <v>3</v>
      </c>
      <c r="BG340" s="275">
        <f t="shared" si="112"/>
        <v>3</v>
      </c>
      <c r="BH340" s="275">
        <f t="shared" si="112"/>
        <v>3</v>
      </c>
      <c r="BI340" s="275">
        <f t="shared" si="112"/>
        <v>3</v>
      </c>
      <c r="BJ340" s="275">
        <f t="shared" si="112"/>
        <v>3</v>
      </c>
      <c r="BK340" s="275">
        <f t="shared" si="112"/>
        <v>3</v>
      </c>
      <c r="BL340" s="275">
        <f t="shared" si="112"/>
        <v>3</v>
      </c>
      <c r="BM340" s="275">
        <f t="shared" si="112"/>
        <v>3</v>
      </c>
      <c r="BN340" s="275">
        <f t="shared" si="112"/>
        <v>3</v>
      </c>
      <c r="BO340" s="275">
        <f t="shared" si="112"/>
        <v>3</v>
      </c>
      <c r="BP340" s="340">
        <f t="shared" si="112"/>
        <v>3</v>
      </c>
    </row>
    <row r="341" spans="2:68" s="58" customFormat="1">
      <c r="B341" s="1583"/>
      <c r="C341" s="365" t="s">
        <v>322</v>
      </c>
      <c r="D341" s="277"/>
      <c r="E341" s="277"/>
      <c r="F341" s="277">
        <f t="shared" ref="F341:BP341" si="113">F254</f>
        <v>7</v>
      </c>
      <c r="G341" s="277">
        <f t="shared" si="113"/>
        <v>7</v>
      </c>
      <c r="H341" s="277">
        <f t="shared" si="113"/>
        <v>7</v>
      </c>
      <c r="I341" s="277">
        <f t="shared" si="113"/>
        <v>7</v>
      </c>
      <c r="J341" s="277">
        <f t="shared" si="113"/>
        <v>7</v>
      </c>
      <c r="K341" s="277">
        <f t="shared" si="113"/>
        <v>7</v>
      </c>
      <c r="L341" s="277">
        <f t="shared" si="113"/>
        <v>7</v>
      </c>
      <c r="M341" s="277">
        <f t="shared" si="113"/>
        <v>7</v>
      </c>
      <c r="N341" s="277">
        <f t="shared" si="113"/>
        <v>7</v>
      </c>
      <c r="O341" s="277">
        <f t="shared" si="113"/>
        <v>7</v>
      </c>
      <c r="P341" s="277">
        <f t="shared" si="113"/>
        <v>7</v>
      </c>
      <c r="Q341" s="277">
        <f t="shared" si="113"/>
        <v>7</v>
      </c>
      <c r="R341" s="277">
        <f t="shared" si="113"/>
        <v>7</v>
      </c>
      <c r="S341" s="277">
        <f t="shared" si="113"/>
        <v>7</v>
      </c>
      <c r="T341" s="277">
        <f t="shared" si="113"/>
        <v>7</v>
      </c>
      <c r="U341" s="277">
        <f t="shared" si="113"/>
        <v>7</v>
      </c>
      <c r="V341" s="277">
        <f t="shared" si="113"/>
        <v>7</v>
      </c>
      <c r="W341" s="277">
        <f t="shared" si="113"/>
        <v>7</v>
      </c>
      <c r="X341" s="277">
        <f t="shared" si="113"/>
        <v>7</v>
      </c>
      <c r="Y341" s="277">
        <f t="shared" si="113"/>
        <v>7</v>
      </c>
      <c r="Z341" s="277">
        <f t="shared" si="113"/>
        <v>7</v>
      </c>
      <c r="AA341" s="277">
        <f t="shared" si="113"/>
        <v>7</v>
      </c>
      <c r="AB341" s="277">
        <f t="shared" si="113"/>
        <v>7</v>
      </c>
      <c r="AC341" s="277">
        <f t="shared" si="113"/>
        <v>7</v>
      </c>
      <c r="AD341" s="277">
        <f t="shared" si="113"/>
        <v>7</v>
      </c>
      <c r="AE341" s="277">
        <f t="shared" si="113"/>
        <v>7</v>
      </c>
      <c r="AF341" s="277">
        <f t="shared" si="113"/>
        <v>7</v>
      </c>
      <c r="AG341" s="277">
        <f t="shared" si="113"/>
        <v>7</v>
      </c>
      <c r="AH341" s="277">
        <f t="shared" si="113"/>
        <v>7</v>
      </c>
      <c r="AI341" s="277">
        <f t="shared" si="113"/>
        <v>7</v>
      </c>
      <c r="AJ341" s="277">
        <f t="shared" si="113"/>
        <v>7</v>
      </c>
      <c r="AK341" s="277">
        <f t="shared" si="113"/>
        <v>7</v>
      </c>
      <c r="AL341" s="277">
        <f t="shared" si="113"/>
        <v>7</v>
      </c>
      <c r="AM341" s="277">
        <f t="shared" si="113"/>
        <v>7</v>
      </c>
      <c r="AN341" s="277">
        <f t="shared" si="113"/>
        <v>7</v>
      </c>
      <c r="AO341" s="277">
        <f t="shared" si="113"/>
        <v>7</v>
      </c>
      <c r="AP341" s="277">
        <f t="shared" si="113"/>
        <v>7</v>
      </c>
      <c r="AQ341" s="277">
        <f t="shared" si="113"/>
        <v>7</v>
      </c>
      <c r="AR341" s="277">
        <f t="shared" si="113"/>
        <v>7</v>
      </c>
      <c r="AS341" s="277">
        <f t="shared" si="113"/>
        <v>7</v>
      </c>
      <c r="AT341" s="277">
        <f t="shared" si="113"/>
        <v>7</v>
      </c>
      <c r="AU341" s="277">
        <f t="shared" si="113"/>
        <v>7</v>
      </c>
      <c r="AV341" s="277">
        <f t="shared" si="113"/>
        <v>7</v>
      </c>
      <c r="AW341" s="277">
        <f t="shared" si="113"/>
        <v>7</v>
      </c>
      <c r="AX341" s="277">
        <f t="shared" si="113"/>
        <v>7</v>
      </c>
      <c r="AY341" s="277">
        <f t="shared" si="113"/>
        <v>7</v>
      </c>
      <c r="AZ341" s="277">
        <f t="shared" si="113"/>
        <v>7</v>
      </c>
      <c r="BA341" s="277">
        <f t="shared" si="113"/>
        <v>7</v>
      </c>
      <c r="BB341" s="277">
        <f t="shared" si="113"/>
        <v>7</v>
      </c>
      <c r="BC341" s="277">
        <f t="shared" si="113"/>
        <v>7</v>
      </c>
      <c r="BD341" s="277">
        <f t="shared" si="113"/>
        <v>7</v>
      </c>
      <c r="BE341" s="277">
        <f t="shared" si="113"/>
        <v>7</v>
      </c>
      <c r="BF341" s="277">
        <f t="shared" si="113"/>
        <v>7</v>
      </c>
      <c r="BG341" s="277">
        <f t="shared" si="113"/>
        <v>7</v>
      </c>
      <c r="BH341" s="277">
        <f t="shared" si="113"/>
        <v>7</v>
      </c>
      <c r="BI341" s="277">
        <f t="shared" si="113"/>
        <v>7</v>
      </c>
      <c r="BJ341" s="277">
        <f t="shared" si="113"/>
        <v>7</v>
      </c>
      <c r="BK341" s="277">
        <f t="shared" si="113"/>
        <v>7</v>
      </c>
      <c r="BL341" s="277">
        <f t="shared" si="113"/>
        <v>7</v>
      </c>
      <c r="BM341" s="277">
        <f t="shared" si="113"/>
        <v>7</v>
      </c>
      <c r="BN341" s="277">
        <f t="shared" si="113"/>
        <v>7</v>
      </c>
      <c r="BO341" s="277">
        <f t="shared" si="113"/>
        <v>7</v>
      </c>
      <c r="BP341" s="341">
        <f t="shared" si="113"/>
        <v>7</v>
      </c>
    </row>
    <row r="342" spans="2:68" s="58" customFormat="1">
      <c r="D342" s="95"/>
    </row>
    <row r="343" spans="2:68" s="58" customFormat="1">
      <c r="B343" s="1581" t="s">
        <v>323</v>
      </c>
      <c r="C343" s="361" t="s">
        <v>313</v>
      </c>
      <c r="D343" s="59"/>
      <c r="E343" s="362"/>
      <c r="F343" s="362">
        <f>'Fee Income'!F53</f>
        <v>16</v>
      </c>
      <c r="G343" s="362">
        <f>'Fee Income'!G53</f>
        <v>15.066666666666666</v>
      </c>
      <c r="H343" s="362">
        <f>'Fee Income'!H53</f>
        <v>15.004444444444445</v>
      </c>
      <c r="I343" s="362">
        <f>'Fee Income'!I53</f>
        <v>15.000296296296296</v>
      </c>
      <c r="J343" s="362">
        <f>'Fee Income'!J53</f>
        <v>28.00001975308642</v>
      </c>
      <c r="K343" s="362">
        <f>'Fee Income'!K53</f>
        <v>40.000001316872428</v>
      </c>
      <c r="L343" s="362">
        <f>'Fee Income'!L53</f>
        <v>52.000000047031158</v>
      </c>
      <c r="M343" s="362">
        <f>'Fee Income'!M53</f>
        <v>59.500000001175778</v>
      </c>
      <c r="N343" s="362">
        <f>'Fee Income'!N53</f>
        <v>65.500000000022609</v>
      </c>
      <c r="O343" s="362">
        <f>'Fee Income'!O53</f>
        <v>71.500000000000384</v>
      </c>
      <c r="P343" s="362">
        <f>'Fee Income'!P53</f>
        <v>71.5</v>
      </c>
      <c r="Q343" s="362">
        <f>'Fee Income'!Q53</f>
        <v>71.5</v>
      </c>
      <c r="R343" s="362">
        <f>'Fee Income'!R53</f>
        <v>71.5</v>
      </c>
      <c r="S343" s="362">
        <f>'Fee Income'!S53</f>
        <v>71.5</v>
      </c>
      <c r="T343" s="362">
        <f>'Fee Income'!T53</f>
        <v>71.5</v>
      </c>
      <c r="U343" s="362">
        <f>'Fee Income'!U53</f>
        <v>71.5</v>
      </c>
      <c r="V343" s="362">
        <f>'Fee Income'!V53</f>
        <v>71.5</v>
      </c>
      <c r="W343" s="362">
        <f>'Fee Income'!W53</f>
        <v>71.5</v>
      </c>
      <c r="X343" s="362">
        <f>'Fee Income'!X53</f>
        <v>71.5</v>
      </c>
      <c r="Y343" s="362">
        <f>'Fee Income'!Y53</f>
        <v>71.5</v>
      </c>
      <c r="Z343" s="362">
        <f>'Fee Income'!Z53</f>
        <v>71.5</v>
      </c>
      <c r="AA343" s="362">
        <f>'Fee Income'!AA53</f>
        <v>71.5</v>
      </c>
      <c r="AB343" s="362">
        <f>'Fee Income'!AB53</f>
        <v>71.5</v>
      </c>
      <c r="AC343" s="362">
        <f>'Fee Income'!AC53</f>
        <v>71.5</v>
      </c>
      <c r="AD343" s="362">
        <f>'Fee Income'!AD53</f>
        <v>71.5</v>
      </c>
      <c r="AE343" s="362">
        <f>'Fee Income'!AE53</f>
        <v>71.5</v>
      </c>
      <c r="AF343" s="362">
        <f>'Fee Income'!AF53</f>
        <v>71.5</v>
      </c>
      <c r="AG343" s="362">
        <f>'Fee Income'!AG53</f>
        <v>71.5</v>
      </c>
      <c r="AH343" s="362">
        <f>'Fee Income'!AH53</f>
        <v>71.5</v>
      </c>
      <c r="AI343" s="362">
        <f>'Fee Income'!AI53</f>
        <v>71.5</v>
      </c>
      <c r="AJ343" s="362">
        <f>'Fee Income'!AJ53</f>
        <v>71.5</v>
      </c>
      <c r="AK343" s="362">
        <f>'Fee Income'!AK53</f>
        <v>71.5</v>
      </c>
      <c r="AL343" s="362">
        <f>'Fee Income'!AL53</f>
        <v>71.5</v>
      </c>
      <c r="AM343" s="362">
        <f>'Fee Income'!AM53</f>
        <v>71.5</v>
      </c>
      <c r="AN343" s="362">
        <f>'Fee Income'!AN53</f>
        <v>71.5</v>
      </c>
      <c r="AO343" s="362">
        <f>'Fee Income'!AO53</f>
        <v>71.5</v>
      </c>
      <c r="AP343" s="362">
        <f>'Fee Income'!AP53</f>
        <v>71.5</v>
      </c>
      <c r="AQ343" s="362">
        <f>'Fee Income'!AQ53</f>
        <v>71.5</v>
      </c>
      <c r="AR343" s="362">
        <f>'Fee Income'!AR53</f>
        <v>71.5</v>
      </c>
      <c r="AS343" s="362">
        <f>'Fee Income'!AS53</f>
        <v>71.5</v>
      </c>
      <c r="AT343" s="362">
        <f>'Fee Income'!AT53</f>
        <v>71.5</v>
      </c>
      <c r="AU343" s="362">
        <f>'Fee Income'!AU53</f>
        <v>71.5</v>
      </c>
      <c r="AV343" s="362">
        <f>'Fee Income'!AV53</f>
        <v>71.5</v>
      </c>
      <c r="AW343" s="362">
        <f>'Fee Income'!AW53</f>
        <v>71.5</v>
      </c>
      <c r="AX343" s="362">
        <f>'Fee Income'!AX53</f>
        <v>71.5</v>
      </c>
      <c r="AY343" s="362">
        <f>'Fee Income'!AY53</f>
        <v>71.5</v>
      </c>
      <c r="AZ343" s="362">
        <f>'Fee Income'!AZ53</f>
        <v>71.5</v>
      </c>
      <c r="BA343" s="362">
        <f>'Fee Income'!BA53</f>
        <v>71.5</v>
      </c>
      <c r="BB343" s="362">
        <f>'Fee Income'!BB53</f>
        <v>71.5</v>
      </c>
      <c r="BC343" s="362">
        <f>'Fee Income'!BC53</f>
        <v>71.5</v>
      </c>
      <c r="BD343" s="362">
        <f>'Fee Income'!BD53</f>
        <v>71.5</v>
      </c>
      <c r="BE343" s="362">
        <f>'Fee Income'!BE53</f>
        <v>71.5</v>
      </c>
      <c r="BF343" s="362">
        <f>'Fee Income'!BF53</f>
        <v>71.5</v>
      </c>
      <c r="BG343" s="362">
        <f>'Fee Income'!BG53</f>
        <v>71.5</v>
      </c>
      <c r="BH343" s="362">
        <f>'Fee Income'!BH53</f>
        <v>71.5</v>
      </c>
      <c r="BI343" s="362">
        <f>'Fee Income'!BI53</f>
        <v>71.5</v>
      </c>
      <c r="BJ343" s="362">
        <f>'Fee Income'!BJ53</f>
        <v>71.5</v>
      </c>
      <c r="BK343" s="362">
        <f>'Fee Income'!BK53</f>
        <v>71.5</v>
      </c>
      <c r="BL343" s="362">
        <f>'Fee Income'!BL53</f>
        <v>71.5</v>
      </c>
      <c r="BM343" s="362">
        <f>'Fee Income'!BM53</f>
        <v>71.5</v>
      </c>
      <c r="BN343" s="362">
        <f>'Fee Income'!BN53</f>
        <v>0</v>
      </c>
      <c r="BO343" s="362">
        <f>'Fee Income'!BO53</f>
        <v>0</v>
      </c>
      <c r="BP343" s="376">
        <f>'Fee Income'!BP53</f>
        <v>0</v>
      </c>
    </row>
    <row r="344" spans="2:68" s="58" customFormat="1">
      <c r="B344" s="1582"/>
      <c r="C344" s="95" t="s">
        <v>314</v>
      </c>
      <c r="D344" s="275"/>
      <c r="E344" s="360"/>
      <c r="F344" s="360">
        <f>F343</f>
        <v>16</v>
      </c>
      <c r="G344" s="360">
        <f t="shared" ref="G344:BP344" si="114">G343</f>
        <v>15.066666666666666</v>
      </c>
      <c r="H344" s="360">
        <f t="shared" si="114"/>
        <v>15.004444444444445</v>
      </c>
      <c r="I344" s="360">
        <f t="shared" si="114"/>
        <v>15.000296296296296</v>
      </c>
      <c r="J344" s="360">
        <f t="shared" si="114"/>
        <v>28.00001975308642</v>
      </c>
      <c r="K344" s="360">
        <f t="shared" si="114"/>
        <v>40.000001316872428</v>
      </c>
      <c r="L344" s="360">
        <f t="shared" si="114"/>
        <v>52.000000047031158</v>
      </c>
      <c r="M344" s="360">
        <f t="shared" si="114"/>
        <v>59.500000001175778</v>
      </c>
      <c r="N344" s="360">
        <f t="shared" si="114"/>
        <v>65.500000000022609</v>
      </c>
      <c r="O344" s="360">
        <f t="shared" si="114"/>
        <v>71.500000000000384</v>
      </c>
      <c r="P344" s="360">
        <f t="shared" si="114"/>
        <v>71.5</v>
      </c>
      <c r="Q344" s="360">
        <f t="shared" si="114"/>
        <v>71.5</v>
      </c>
      <c r="R344" s="360">
        <f t="shared" si="114"/>
        <v>71.5</v>
      </c>
      <c r="S344" s="360">
        <f t="shared" si="114"/>
        <v>71.5</v>
      </c>
      <c r="T344" s="360">
        <f t="shared" si="114"/>
        <v>71.5</v>
      </c>
      <c r="U344" s="360">
        <f t="shared" si="114"/>
        <v>71.5</v>
      </c>
      <c r="V344" s="360">
        <f t="shared" si="114"/>
        <v>71.5</v>
      </c>
      <c r="W344" s="360">
        <f t="shared" si="114"/>
        <v>71.5</v>
      </c>
      <c r="X344" s="360">
        <f t="shared" si="114"/>
        <v>71.5</v>
      </c>
      <c r="Y344" s="360">
        <f t="shared" si="114"/>
        <v>71.5</v>
      </c>
      <c r="Z344" s="360">
        <f t="shared" si="114"/>
        <v>71.5</v>
      </c>
      <c r="AA344" s="360">
        <f t="shared" si="114"/>
        <v>71.5</v>
      </c>
      <c r="AB344" s="360">
        <f t="shared" si="114"/>
        <v>71.5</v>
      </c>
      <c r="AC344" s="360">
        <f t="shared" si="114"/>
        <v>71.5</v>
      </c>
      <c r="AD344" s="360">
        <f t="shared" si="114"/>
        <v>71.5</v>
      </c>
      <c r="AE344" s="360">
        <f t="shared" si="114"/>
        <v>71.5</v>
      </c>
      <c r="AF344" s="360">
        <f t="shared" si="114"/>
        <v>71.5</v>
      </c>
      <c r="AG344" s="360">
        <f t="shared" si="114"/>
        <v>71.5</v>
      </c>
      <c r="AH344" s="360">
        <f t="shared" si="114"/>
        <v>71.5</v>
      </c>
      <c r="AI344" s="360">
        <f t="shared" si="114"/>
        <v>71.5</v>
      </c>
      <c r="AJ344" s="360">
        <f t="shared" si="114"/>
        <v>71.5</v>
      </c>
      <c r="AK344" s="360">
        <f t="shared" si="114"/>
        <v>71.5</v>
      </c>
      <c r="AL344" s="360">
        <f t="shared" si="114"/>
        <v>71.5</v>
      </c>
      <c r="AM344" s="360">
        <f t="shared" si="114"/>
        <v>71.5</v>
      </c>
      <c r="AN344" s="360">
        <f t="shared" si="114"/>
        <v>71.5</v>
      </c>
      <c r="AO344" s="360">
        <f t="shared" si="114"/>
        <v>71.5</v>
      </c>
      <c r="AP344" s="360">
        <f t="shared" si="114"/>
        <v>71.5</v>
      </c>
      <c r="AQ344" s="360">
        <f t="shared" si="114"/>
        <v>71.5</v>
      </c>
      <c r="AR344" s="360">
        <f t="shared" si="114"/>
        <v>71.5</v>
      </c>
      <c r="AS344" s="360">
        <f t="shared" si="114"/>
        <v>71.5</v>
      </c>
      <c r="AT344" s="360">
        <f t="shared" si="114"/>
        <v>71.5</v>
      </c>
      <c r="AU344" s="360">
        <f t="shared" si="114"/>
        <v>71.5</v>
      </c>
      <c r="AV344" s="360">
        <f t="shared" si="114"/>
        <v>71.5</v>
      </c>
      <c r="AW344" s="360">
        <f t="shared" si="114"/>
        <v>71.5</v>
      </c>
      <c r="AX344" s="360">
        <f t="shared" si="114"/>
        <v>71.5</v>
      </c>
      <c r="AY344" s="360">
        <f t="shared" si="114"/>
        <v>71.5</v>
      </c>
      <c r="AZ344" s="360">
        <f t="shared" si="114"/>
        <v>71.5</v>
      </c>
      <c r="BA344" s="360">
        <f t="shared" si="114"/>
        <v>71.5</v>
      </c>
      <c r="BB344" s="360">
        <f t="shared" si="114"/>
        <v>71.5</v>
      </c>
      <c r="BC344" s="360">
        <f t="shared" si="114"/>
        <v>71.5</v>
      </c>
      <c r="BD344" s="360">
        <f t="shared" si="114"/>
        <v>71.5</v>
      </c>
      <c r="BE344" s="360">
        <f t="shared" si="114"/>
        <v>71.5</v>
      </c>
      <c r="BF344" s="360">
        <f t="shared" si="114"/>
        <v>71.5</v>
      </c>
      <c r="BG344" s="360">
        <f t="shared" si="114"/>
        <v>71.5</v>
      </c>
      <c r="BH344" s="360">
        <f t="shared" si="114"/>
        <v>71.5</v>
      </c>
      <c r="BI344" s="360">
        <f t="shared" si="114"/>
        <v>71.5</v>
      </c>
      <c r="BJ344" s="360">
        <f t="shared" si="114"/>
        <v>71.5</v>
      </c>
      <c r="BK344" s="360">
        <f t="shared" si="114"/>
        <v>71.5</v>
      </c>
      <c r="BL344" s="360">
        <f t="shared" si="114"/>
        <v>71.5</v>
      </c>
      <c r="BM344" s="360">
        <f t="shared" si="114"/>
        <v>71.5</v>
      </c>
      <c r="BN344" s="360">
        <f t="shared" si="114"/>
        <v>0</v>
      </c>
      <c r="BO344" s="360">
        <f t="shared" si="114"/>
        <v>0</v>
      </c>
      <c r="BP344" s="377">
        <f t="shared" si="114"/>
        <v>0</v>
      </c>
    </row>
    <row r="345" spans="2:68" s="58" customFormat="1">
      <c r="B345" s="1582"/>
      <c r="C345" s="95" t="s">
        <v>315</v>
      </c>
      <c r="D345" s="275"/>
      <c r="E345" s="360"/>
      <c r="F345" s="360">
        <f>'Fee Income'!F53+'Fee Income'!F54</f>
        <v>33</v>
      </c>
      <c r="G345" s="360">
        <f>'Fee Income'!G53+'Fee Income'!G54</f>
        <v>31.129166666666666</v>
      </c>
      <c r="H345" s="360">
        <f>'Fee Income'!H53+'Fee Income'!H54</f>
        <v>31.008350694444445</v>
      </c>
      <c r="I345" s="360">
        <f>'Fee Income'!I53+'Fee Income'!I54</f>
        <v>31.000540436921298</v>
      </c>
      <c r="J345" s="360">
        <f>'Fee Income'!J53+'Fee Income'!J54</f>
        <v>60.80003501187548</v>
      </c>
      <c r="K345" s="360">
        <f>'Fee Income'!K53+'Fee Income'!K54</f>
        <v>82.40000227054675</v>
      </c>
      <c r="L345" s="360">
        <f>'Fee Income'!L53+'Fee Income'!L54</f>
        <v>104.0000000761066</v>
      </c>
      <c r="M345" s="360">
        <f>'Fee Income'!M53+'Fee Income'!M54</f>
        <v>119.00000000186152</v>
      </c>
      <c r="N345" s="360">
        <f>'Fee Income'!N53+'Fee Income'!N54</f>
        <v>131.00000000003581</v>
      </c>
      <c r="O345" s="360">
        <f>'Fee Income'!O53+'Fee Income'!O54</f>
        <v>143.00000000000063</v>
      </c>
      <c r="P345" s="360">
        <f>'Fee Income'!P53+'Fee Income'!P54</f>
        <v>143</v>
      </c>
      <c r="Q345" s="360">
        <f>'Fee Income'!Q53+'Fee Income'!Q54</f>
        <v>143</v>
      </c>
      <c r="R345" s="360">
        <f>'Fee Income'!R53+'Fee Income'!R54</f>
        <v>143</v>
      </c>
      <c r="S345" s="360">
        <f>'Fee Income'!S53+'Fee Income'!S54</f>
        <v>143</v>
      </c>
      <c r="T345" s="360">
        <f>'Fee Income'!T53+'Fee Income'!T54</f>
        <v>143</v>
      </c>
      <c r="U345" s="360">
        <f>'Fee Income'!U53+'Fee Income'!U54</f>
        <v>143</v>
      </c>
      <c r="V345" s="360">
        <f>'Fee Income'!V53+'Fee Income'!V54</f>
        <v>143</v>
      </c>
      <c r="W345" s="360">
        <f>'Fee Income'!W53+'Fee Income'!W54</f>
        <v>143</v>
      </c>
      <c r="X345" s="360">
        <f>'Fee Income'!X53+'Fee Income'!X54</f>
        <v>143</v>
      </c>
      <c r="Y345" s="360">
        <f>'Fee Income'!Y53+'Fee Income'!Y54</f>
        <v>143</v>
      </c>
      <c r="Z345" s="360">
        <f>'Fee Income'!Z53+'Fee Income'!Z54</f>
        <v>143</v>
      </c>
      <c r="AA345" s="360">
        <f>'Fee Income'!AA53+'Fee Income'!AA54</f>
        <v>143</v>
      </c>
      <c r="AB345" s="360">
        <f>'Fee Income'!AB53+'Fee Income'!AB54</f>
        <v>143</v>
      </c>
      <c r="AC345" s="360">
        <f>'Fee Income'!AC53+'Fee Income'!AC54</f>
        <v>143</v>
      </c>
      <c r="AD345" s="360">
        <f>'Fee Income'!AD53+'Fee Income'!AD54</f>
        <v>143</v>
      </c>
      <c r="AE345" s="360">
        <f>'Fee Income'!AE53+'Fee Income'!AE54</f>
        <v>143</v>
      </c>
      <c r="AF345" s="360">
        <f>'Fee Income'!AF53+'Fee Income'!AF54</f>
        <v>143</v>
      </c>
      <c r="AG345" s="360">
        <f>'Fee Income'!AG53+'Fee Income'!AG54</f>
        <v>143</v>
      </c>
      <c r="AH345" s="360">
        <f>'Fee Income'!AH53+'Fee Income'!AH54</f>
        <v>143</v>
      </c>
      <c r="AI345" s="360">
        <f>'Fee Income'!AI53+'Fee Income'!AI54</f>
        <v>143</v>
      </c>
      <c r="AJ345" s="360">
        <f>'Fee Income'!AJ53+'Fee Income'!AJ54</f>
        <v>143</v>
      </c>
      <c r="AK345" s="360">
        <f>'Fee Income'!AK53+'Fee Income'!AK54</f>
        <v>143</v>
      </c>
      <c r="AL345" s="360">
        <f>'Fee Income'!AL53+'Fee Income'!AL54</f>
        <v>143</v>
      </c>
      <c r="AM345" s="360">
        <f>'Fee Income'!AM53+'Fee Income'!AM54</f>
        <v>143</v>
      </c>
      <c r="AN345" s="360">
        <f>'Fee Income'!AN53+'Fee Income'!AN54</f>
        <v>143</v>
      </c>
      <c r="AO345" s="360">
        <f>'Fee Income'!AO53+'Fee Income'!AO54</f>
        <v>143</v>
      </c>
      <c r="AP345" s="360">
        <f>'Fee Income'!AP53+'Fee Income'!AP54</f>
        <v>143</v>
      </c>
      <c r="AQ345" s="360">
        <f>'Fee Income'!AQ53+'Fee Income'!AQ54</f>
        <v>143</v>
      </c>
      <c r="AR345" s="360">
        <f>'Fee Income'!AR53+'Fee Income'!AR54</f>
        <v>143</v>
      </c>
      <c r="AS345" s="360">
        <f>'Fee Income'!AS53+'Fee Income'!AS54</f>
        <v>143</v>
      </c>
      <c r="AT345" s="360">
        <f>'Fee Income'!AT53+'Fee Income'!AT54</f>
        <v>143</v>
      </c>
      <c r="AU345" s="360">
        <f>'Fee Income'!AU53+'Fee Income'!AU54</f>
        <v>143</v>
      </c>
      <c r="AV345" s="360">
        <f>'Fee Income'!AV53+'Fee Income'!AV54</f>
        <v>143</v>
      </c>
      <c r="AW345" s="360">
        <f>'Fee Income'!AW53+'Fee Income'!AW54</f>
        <v>143</v>
      </c>
      <c r="AX345" s="360">
        <f>'Fee Income'!AX53+'Fee Income'!AX54</f>
        <v>143</v>
      </c>
      <c r="AY345" s="360">
        <f>'Fee Income'!AY53+'Fee Income'!AY54</f>
        <v>143</v>
      </c>
      <c r="AZ345" s="360">
        <f>'Fee Income'!AZ53+'Fee Income'!AZ54</f>
        <v>143</v>
      </c>
      <c r="BA345" s="360">
        <f>'Fee Income'!BA53+'Fee Income'!BA54</f>
        <v>143</v>
      </c>
      <c r="BB345" s="360">
        <f>'Fee Income'!BB53+'Fee Income'!BB54</f>
        <v>143</v>
      </c>
      <c r="BC345" s="360">
        <f>'Fee Income'!BC53+'Fee Income'!BC54</f>
        <v>143</v>
      </c>
      <c r="BD345" s="360">
        <f>'Fee Income'!BD53+'Fee Income'!BD54</f>
        <v>143</v>
      </c>
      <c r="BE345" s="360">
        <f>'Fee Income'!BE53+'Fee Income'!BE54</f>
        <v>143</v>
      </c>
      <c r="BF345" s="360">
        <f>'Fee Income'!BF53+'Fee Income'!BF54</f>
        <v>143</v>
      </c>
      <c r="BG345" s="360">
        <f>'Fee Income'!BG53+'Fee Income'!BG54</f>
        <v>143</v>
      </c>
      <c r="BH345" s="360">
        <f>'Fee Income'!BH53+'Fee Income'!BH54</f>
        <v>143</v>
      </c>
      <c r="BI345" s="360">
        <f>'Fee Income'!BI53+'Fee Income'!BI54</f>
        <v>143</v>
      </c>
      <c r="BJ345" s="360">
        <f>'Fee Income'!BJ53+'Fee Income'!BJ54</f>
        <v>143</v>
      </c>
      <c r="BK345" s="360">
        <f>'Fee Income'!BK53+'Fee Income'!BK54</f>
        <v>143</v>
      </c>
      <c r="BL345" s="360">
        <f>'Fee Income'!BL53+'Fee Income'!BL54</f>
        <v>143</v>
      </c>
      <c r="BM345" s="360">
        <f>'Fee Income'!BM53+'Fee Income'!BM54</f>
        <v>143</v>
      </c>
      <c r="BN345" s="360">
        <f>'Fee Income'!BN53+'Fee Income'!BN54</f>
        <v>0</v>
      </c>
      <c r="BO345" s="360">
        <f>'Fee Income'!BO53+'Fee Income'!BO54</f>
        <v>0</v>
      </c>
      <c r="BP345" s="377">
        <f>'Fee Income'!BP53+'Fee Income'!BP54</f>
        <v>0</v>
      </c>
    </row>
    <row r="346" spans="2:68" s="58" customFormat="1">
      <c r="B346" s="1582"/>
      <c r="C346" s="95" t="s">
        <v>316</v>
      </c>
      <c r="D346" s="275"/>
      <c r="E346" s="360"/>
      <c r="F346" s="360">
        <f>'Fee Income'!F54</f>
        <v>17</v>
      </c>
      <c r="G346" s="360">
        <f>'Fee Income'!G54</f>
        <v>16.0625</v>
      </c>
      <c r="H346" s="360">
        <f>'Fee Income'!H54</f>
        <v>16.00390625</v>
      </c>
      <c r="I346" s="360">
        <f>'Fee Income'!I54</f>
        <v>16.000244140625</v>
      </c>
      <c r="J346" s="360">
        <f>'Fee Income'!J54</f>
        <v>32.80001525878906</v>
      </c>
      <c r="K346" s="360">
        <f>'Fee Income'!K54</f>
        <v>42.400000953674322</v>
      </c>
      <c r="L346" s="360">
        <f>'Fee Income'!L54</f>
        <v>52.000000029075437</v>
      </c>
      <c r="M346" s="360">
        <f>'Fee Income'!M54</f>
        <v>59.500000000685745</v>
      </c>
      <c r="N346" s="360">
        <f>'Fee Income'!N54</f>
        <v>65.500000000013188</v>
      </c>
      <c r="O346" s="360">
        <f>'Fee Income'!O54</f>
        <v>71.500000000000227</v>
      </c>
      <c r="P346" s="360">
        <f>'Fee Income'!P54</f>
        <v>71.5</v>
      </c>
      <c r="Q346" s="360">
        <f>'Fee Income'!Q54</f>
        <v>71.5</v>
      </c>
      <c r="R346" s="360">
        <f>'Fee Income'!R54</f>
        <v>71.5</v>
      </c>
      <c r="S346" s="360">
        <f>'Fee Income'!S54</f>
        <v>71.5</v>
      </c>
      <c r="T346" s="360">
        <f>'Fee Income'!T54</f>
        <v>71.5</v>
      </c>
      <c r="U346" s="360">
        <f>'Fee Income'!U54</f>
        <v>71.5</v>
      </c>
      <c r="V346" s="360">
        <f>'Fee Income'!V54</f>
        <v>71.5</v>
      </c>
      <c r="W346" s="360">
        <f>'Fee Income'!W54</f>
        <v>71.5</v>
      </c>
      <c r="X346" s="360">
        <f>'Fee Income'!X54</f>
        <v>71.5</v>
      </c>
      <c r="Y346" s="360">
        <f>'Fee Income'!Y54</f>
        <v>71.5</v>
      </c>
      <c r="Z346" s="360">
        <f>'Fee Income'!Z54</f>
        <v>71.5</v>
      </c>
      <c r="AA346" s="360">
        <f>'Fee Income'!AA54</f>
        <v>71.5</v>
      </c>
      <c r="AB346" s="360">
        <f>'Fee Income'!AB54</f>
        <v>71.5</v>
      </c>
      <c r="AC346" s="360">
        <f>'Fee Income'!AC54</f>
        <v>71.5</v>
      </c>
      <c r="AD346" s="360">
        <f>'Fee Income'!AD54</f>
        <v>71.5</v>
      </c>
      <c r="AE346" s="360">
        <f>'Fee Income'!AE54</f>
        <v>71.5</v>
      </c>
      <c r="AF346" s="360">
        <f>'Fee Income'!AF54</f>
        <v>71.5</v>
      </c>
      <c r="AG346" s="360">
        <f>'Fee Income'!AG54</f>
        <v>71.5</v>
      </c>
      <c r="AH346" s="360">
        <f>'Fee Income'!AH54</f>
        <v>71.5</v>
      </c>
      <c r="AI346" s="360">
        <f>'Fee Income'!AI54</f>
        <v>71.5</v>
      </c>
      <c r="AJ346" s="360">
        <f>'Fee Income'!AJ54</f>
        <v>71.5</v>
      </c>
      <c r="AK346" s="360">
        <f>'Fee Income'!AK54</f>
        <v>71.5</v>
      </c>
      <c r="AL346" s="360">
        <f>'Fee Income'!AL54</f>
        <v>71.5</v>
      </c>
      <c r="AM346" s="360">
        <f>'Fee Income'!AM54</f>
        <v>71.5</v>
      </c>
      <c r="AN346" s="360">
        <f>'Fee Income'!AN54</f>
        <v>71.5</v>
      </c>
      <c r="AO346" s="360">
        <f>'Fee Income'!AO54</f>
        <v>71.5</v>
      </c>
      <c r="AP346" s="360">
        <f>'Fee Income'!AP54</f>
        <v>71.5</v>
      </c>
      <c r="AQ346" s="360">
        <f>'Fee Income'!AQ54</f>
        <v>71.5</v>
      </c>
      <c r="AR346" s="360">
        <f>'Fee Income'!AR54</f>
        <v>71.5</v>
      </c>
      <c r="AS346" s="360">
        <f>'Fee Income'!AS54</f>
        <v>71.5</v>
      </c>
      <c r="AT346" s="360">
        <f>'Fee Income'!AT54</f>
        <v>71.5</v>
      </c>
      <c r="AU346" s="360">
        <f>'Fee Income'!AU54</f>
        <v>71.5</v>
      </c>
      <c r="AV346" s="360">
        <f>'Fee Income'!AV54</f>
        <v>71.5</v>
      </c>
      <c r="AW346" s="360">
        <f>'Fee Income'!AW54</f>
        <v>71.5</v>
      </c>
      <c r="AX346" s="360">
        <f>'Fee Income'!AX54</f>
        <v>71.5</v>
      </c>
      <c r="AY346" s="360">
        <f>'Fee Income'!AY54</f>
        <v>71.5</v>
      </c>
      <c r="AZ346" s="360">
        <f>'Fee Income'!AZ54</f>
        <v>71.5</v>
      </c>
      <c r="BA346" s="360">
        <f>'Fee Income'!BA54</f>
        <v>71.5</v>
      </c>
      <c r="BB346" s="360">
        <f>'Fee Income'!BB54</f>
        <v>71.5</v>
      </c>
      <c r="BC346" s="360">
        <f>'Fee Income'!BC54</f>
        <v>71.5</v>
      </c>
      <c r="BD346" s="360">
        <f>'Fee Income'!BD54</f>
        <v>71.5</v>
      </c>
      <c r="BE346" s="360">
        <f>'Fee Income'!BE54</f>
        <v>71.5</v>
      </c>
      <c r="BF346" s="360">
        <f>'Fee Income'!BF54</f>
        <v>71.5</v>
      </c>
      <c r="BG346" s="360">
        <f>'Fee Income'!BG54</f>
        <v>71.5</v>
      </c>
      <c r="BH346" s="360">
        <f>'Fee Income'!BH54</f>
        <v>71.5</v>
      </c>
      <c r="BI346" s="360">
        <f>'Fee Income'!BI54</f>
        <v>71.5</v>
      </c>
      <c r="BJ346" s="360">
        <f>'Fee Income'!BJ54</f>
        <v>71.5</v>
      </c>
      <c r="BK346" s="360">
        <f>'Fee Income'!BK54</f>
        <v>71.5</v>
      </c>
      <c r="BL346" s="360">
        <f>'Fee Income'!BL54</f>
        <v>71.5</v>
      </c>
      <c r="BM346" s="360">
        <f>'Fee Income'!BM54</f>
        <v>71.5</v>
      </c>
      <c r="BN346" s="360">
        <f>'Fee Income'!BN54</f>
        <v>0</v>
      </c>
      <c r="BO346" s="360">
        <f>'Fee Income'!BO54</f>
        <v>0</v>
      </c>
      <c r="BP346" s="377">
        <f>'Fee Income'!BP54</f>
        <v>0</v>
      </c>
    </row>
    <row r="347" spans="2:68" s="58" customFormat="1">
      <c r="B347" s="1582"/>
      <c r="C347" s="95" t="s">
        <v>317</v>
      </c>
      <c r="D347" s="275"/>
      <c r="E347" s="360"/>
      <c r="F347" s="360">
        <f>'Fee Income'!F55+'Fee Income'!F56+'Fee Income'!F57+'Fee Income'!F58+'Fee Income'!F59+'Fee Income'!F60</f>
        <v>63</v>
      </c>
      <c r="G347" s="360">
        <f>'Fee Income'!G55+'Fee Income'!G56+'Fee Income'!G57+'Fee Income'!G58+'Fee Income'!G59+'Fee Income'!G60</f>
        <v>57.779166666666669</v>
      </c>
      <c r="H347" s="360">
        <f>'Fee Income'!H55+'Fee Income'!H56+'Fee Income'!H57+'Fee Income'!H58+'Fee Income'!H59+'Fee Income'!H60</f>
        <v>57.119600694444443</v>
      </c>
      <c r="I347" s="360">
        <f>'Fee Income'!I55+'Fee Income'!I56+'Fee Income'!I57+'Fee Income'!I58+'Fee Income'!I59+'Fee Income'!I60</f>
        <v>57.020446686921296</v>
      </c>
      <c r="J347" s="360">
        <f>'Fee Income'!J55+'Fee Income'!J56+'Fee Income'!J57+'Fee Income'!J58+'Fee Income'!J59+'Fee Income'!J60</f>
        <v>88.703723293125492</v>
      </c>
      <c r="K347" s="360">
        <f>'Fee Income'!K55+'Fee Income'!K56+'Fee Income'!K57+'Fee Income'!K58+'Fee Income'!K59+'Fee Income'!K60</f>
        <v>66.850703305703007</v>
      </c>
      <c r="L347" s="360">
        <f>'Fee Income'!L55+'Fee Income'!L56+'Fee Income'!L57+'Fee Income'!L58+'Fee Income'!L59+'Fee Income'!L60</f>
        <v>64.000071211023254</v>
      </c>
      <c r="M347" s="360">
        <f>'Fee Income'!M55+'Fee Income'!M56+'Fee Income'!M57+'Fee Income'!M58+'Fee Income'!M59+'Fee Income'!M60</f>
        <v>78.000008472591261</v>
      </c>
      <c r="N347" s="360">
        <f>'Fee Income'!N55+'Fee Income'!N56+'Fee Income'!N57+'Fee Income'!N58+'Fee Income'!N59+'Fee Income'!N60</f>
        <v>81.800001027746262</v>
      </c>
      <c r="O347" s="360">
        <f>'Fee Income'!O55+'Fee Income'!O56+'Fee Income'!O57+'Fee Income'!O58+'Fee Income'!O59+'Fee Income'!O60</f>
        <v>85.600000096665013</v>
      </c>
      <c r="P347" s="360">
        <f>'Fee Income'!P55+'Fee Income'!P56+'Fee Income'!P57+'Fee Income'!P58+'Fee Income'!P59+'Fee Income'!P60</f>
        <v>85.600000009177762</v>
      </c>
      <c r="Q347" s="360">
        <f>'Fee Income'!Q55+'Fee Income'!Q56+'Fee Income'!Q57+'Fee Income'!Q58+'Fee Income'!Q59+'Fee Income'!Q60</f>
        <v>85.600000000878694</v>
      </c>
      <c r="R347" s="360">
        <f>'Fee Income'!R55+'Fee Income'!R56+'Fee Income'!R57+'Fee Income'!R58+'Fee Income'!R59+'Fee Income'!R60</f>
        <v>85.600000000084748</v>
      </c>
      <c r="S347" s="360">
        <f>'Fee Income'!S55+'Fee Income'!S56+'Fee Income'!S57+'Fee Income'!S58+'Fee Income'!S59+'Fee Income'!S60</f>
        <v>85.600000000008237</v>
      </c>
      <c r="T347" s="360">
        <f>'Fee Income'!T55+'Fee Income'!T56+'Fee Income'!T57+'Fee Income'!T58+'Fee Income'!T59+'Fee Income'!T60</f>
        <v>85.600000000000819</v>
      </c>
      <c r="U347" s="360">
        <f>'Fee Income'!U55+'Fee Income'!U56+'Fee Income'!U57+'Fee Income'!U58+'Fee Income'!U59+'Fee Income'!U60</f>
        <v>85.60000000000008</v>
      </c>
      <c r="V347" s="360">
        <f>'Fee Income'!V55+'Fee Income'!V56+'Fee Income'!V57+'Fee Income'!V58+'Fee Income'!V59+'Fee Income'!V60</f>
        <v>85.600000000000023</v>
      </c>
      <c r="W347" s="360">
        <f>'Fee Income'!W55+'Fee Income'!W56+'Fee Income'!W57+'Fee Income'!W58+'Fee Income'!W59+'Fee Income'!W60</f>
        <v>85.6</v>
      </c>
      <c r="X347" s="360">
        <f>'Fee Income'!X55+'Fee Income'!X56+'Fee Income'!X57+'Fee Income'!X58+'Fee Income'!X59+'Fee Income'!X60</f>
        <v>85.6</v>
      </c>
      <c r="Y347" s="360">
        <f>'Fee Income'!Y55+'Fee Income'!Y56+'Fee Income'!Y57+'Fee Income'!Y58+'Fee Income'!Y59+'Fee Income'!Y60</f>
        <v>85.6</v>
      </c>
      <c r="Z347" s="360">
        <f>'Fee Income'!Z55+'Fee Income'!Z56+'Fee Income'!Z57+'Fee Income'!Z58+'Fee Income'!Z59+'Fee Income'!Z60</f>
        <v>85.6</v>
      </c>
      <c r="AA347" s="360">
        <f>'Fee Income'!AA55+'Fee Income'!AA56+'Fee Income'!AA57+'Fee Income'!AA58+'Fee Income'!AA59+'Fee Income'!AA60</f>
        <v>85.6</v>
      </c>
      <c r="AB347" s="360">
        <f>'Fee Income'!AB55+'Fee Income'!AB56+'Fee Income'!AB57+'Fee Income'!AB58+'Fee Income'!AB59+'Fee Income'!AB60</f>
        <v>85.6</v>
      </c>
      <c r="AC347" s="360">
        <f>'Fee Income'!AC55+'Fee Income'!AC56+'Fee Income'!AC57+'Fee Income'!AC58+'Fee Income'!AC59+'Fee Income'!AC60</f>
        <v>85.6</v>
      </c>
      <c r="AD347" s="360">
        <f>'Fee Income'!AD55+'Fee Income'!AD56+'Fee Income'!AD57+'Fee Income'!AD58+'Fee Income'!AD59+'Fee Income'!AD60</f>
        <v>85.6</v>
      </c>
      <c r="AE347" s="360">
        <f>'Fee Income'!AE55+'Fee Income'!AE56+'Fee Income'!AE57+'Fee Income'!AE58+'Fee Income'!AE59+'Fee Income'!AE60</f>
        <v>85.6</v>
      </c>
      <c r="AF347" s="360">
        <f>'Fee Income'!AF55+'Fee Income'!AF56+'Fee Income'!AF57+'Fee Income'!AF58+'Fee Income'!AF59+'Fee Income'!AF60</f>
        <v>85.6</v>
      </c>
      <c r="AG347" s="360">
        <f>'Fee Income'!AG55+'Fee Income'!AG56+'Fee Income'!AG57+'Fee Income'!AG58+'Fee Income'!AG59+'Fee Income'!AG60</f>
        <v>85.6</v>
      </c>
      <c r="AH347" s="360">
        <f>'Fee Income'!AH55+'Fee Income'!AH56+'Fee Income'!AH57+'Fee Income'!AH58+'Fee Income'!AH59+'Fee Income'!AH60</f>
        <v>85.6</v>
      </c>
      <c r="AI347" s="360">
        <f>'Fee Income'!AI55+'Fee Income'!AI56+'Fee Income'!AI57+'Fee Income'!AI58+'Fee Income'!AI59+'Fee Income'!AI60</f>
        <v>85.6</v>
      </c>
      <c r="AJ347" s="360">
        <f>'Fee Income'!AJ55+'Fee Income'!AJ56+'Fee Income'!AJ57+'Fee Income'!AJ58+'Fee Income'!AJ59+'Fee Income'!AJ60</f>
        <v>85.6</v>
      </c>
      <c r="AK347" s="360">
        <f>'Fee Income'!AK55+'Fee Income'!AK56+'Fee Income'!AK57+'Fee Income'!AK58+'Fee Income'!AK59+'Fee Income'!AK60</f>
        <v>85.6</v>
      </c>
      <c r="AL347" s="360">
        <f>'Fee Income'!AL55+'Fee Income'!AL56+'Fee Income'!AL57+'Fee Income'!AL58+'Fee Income'!AL59+'Fee Income'!AL60</f>
        <v>85.6</v>
      </c>
      <c r="AM347" s="360">
        <f>'Fee Income'!AM55+'Fee Income'!AM56+'Fee Income'!AM57+'Fee Income'!AM58+'Fee Income'!AM59+'Fee Income'!AM60</f>
        <v>85.6</v>
      </c>
      <c r="AN347" s="360">
        <f>'Fee Income'!AN55+'Fee Income'!AN56+'Fee Income'!AN57+'Fee Income'!AN58+'Fee Income'!AN59+'Fee Income'!AN60</f>
        <v>85.6</v>
      </c>
      <c r="AO347" s="360">
        <f>'Fee Income'!AO55+'Fee Income'!AO56+'Fee Income'!AO57+'Fee Income'!AO58+'Fee Income'!AO59+'Fee Income'!AO60</f>
        <v>85.6</v>
      </c>
      <c r="AP347" s="360">
        <f>'Fee Income'!AP55+'Fee Income'!AP56+'Fee Income'!AP57+'Fee Income'!AP58+'Fee Income'!AP59+'Fee Income'!AP60</f>
        <v>85.6</v>
      </c>
      <c r="AQ347" s="360">
        <f>'Fee Income'!AQ55+'Fee Income'!AQ56+'Fee Income'!AQ57+'Fee Income'!AQ58+'Fee Income'!AQ59+'Fee Income'!AQ60</f>
        <v>85.6</v>
      </c>
      <c r="AR347" s="360">
        <f>'Fee Income'!AR55+'Fee Income'!AR56+'Fee Income'!AR57+'Fee Income'!AR58+'Fee Income'!AR59+'Fee Income'!AR60</f>
        <v>85.6</v>
      </c>
      <c r="AS347" s="360">
        <f>'Fee Income'!AS55+'Fee Income'!AS56+'Fee Income'!AS57+'Fee Income'!AS58+'Fee Income'!AS59+'Fee Income'!AS60</f>
        <v>85.6</v>
      </c>
      <c r="AT347" s="360">
        <f>'Fee Income'!AT55+'Fee Income'!AT56+'Fee Income'!AT57+'Fee Income'!AT58+'Fee Income'!AT59+'Fee Income'!AT60</f>
        <v>85.6</v>
      </c>
      <c r="AU347" s="360">
        <f>'Fee Income'!AU55+'Fee Income'!AU56+'Fee Income'!AU57+'Fee Income'!AU58+'Fee Income'!AU59+'Fee Income'!AU60</f>
        <v>85.6</v>
      </c>
      <c r="AV347" s="360">
        <f>'Fee Income'!AV55+'Fee Income'!AV56+'Fee Income'!AV57+'Fee Income'!AV58+'Fee Income'!AV59+'Fee Income'!AV60</f>
        <v>85.6</v>
      </c>
      <c r="AW347" s="360">
        <f>'Fee Income'!AW55+'Fee Income'!AW56+'Fee Income'!AW57+'Fee Income'!AW58+'Fee Income'!AW59+'Fee Income'!AW60</f>
        <v>85.6</v>
      </c>
      <c r="AX347" s="360">
        <f>'Fee Income'!AX55+'Fee Income'!AX56+'Fee Income'!AX57+'Fee Income'!AX58+'Fee Income'!AX59+'Fee Income'!AX60</f>
        <v>85.6</v>
      </c>
      <c r="AY347" s="360">
        <f>'Fee Income'!AY55+'Fee Income'!AY56+'Fee Income'!AY57+'Fee Income'!AY58+'Fee Income'!AY59+'Fee Income'!AY60</f>
        <v>85.6</v>
      </c>
      <c r="AZ347" s="360">
        <f>'Fee Income'!AZ55+'Fee Income'!AZ56+'Fee Income'!AZ57+'Fee Income'!AZ58+'Fee Income'!AZ59+'Fee Income'!AZ60</f>
        <v>85.6</v>
      </c>
      <c r="BA347" s="360">
        <f>'Fee Income'!BA55+'Fee Income'!BA56+'Fee Income'!BA57+'Fee Income'!BA58+'Fee Income'!BA59+'Fee Income'!BA60</f>
        <v>85.6</v>
      </c>
      <c r="BB347" s="360">
        <f>'Fee Income'!BB55+'Fee Income'!BB56+'Fee Income'!BB57+'Fee Income'!BB58+'Fee Income'!BB59+'Fee Income'!BB60</f>
        <v>85.6</v>
      </c>
      <c r="BC347" s="360">
        <f>'Fee Income'!BC55+'Fee Income'!BC56+'Fee Income'!BC57+'Fee Income'!BC58+'Fee Income'!BC59+'Fee Income'!BC60</f>
        <v>85.6</v>
      </c>
      <c r="BD347" s="360">
        <f>'Fee Income'!BD55+'Fee Income'!BD56+'Fee Income'!BD57+'Fee Income'!BD58+'Fee Income'!BD59+'Fee Income'!BD60</f>
        <v>85.6</v>
      </c>
      <c r="BE347" s="360">
        <f>'Fee Income'!BE55+'Fee Income'!BE56+'Fee Income'!BE57+'Fee Income'!BE58+'Fee Income'!BE59+'Fee Income'!BE60</f>
        <v>85.6</v>
      </c>
      <c r="BF347" s="360">
        <f>'Fee Income'!BF55+'Fee Income'!BF56+'Fee Income'!BF57+'Fee Income'!BF58+'Fee Income'!BF59+'Fee Income'!BF60</f>
        <v>85.6</v>
      </c>
      <c r="BG347" s="360">
        <f>'Fee Income'!BG55+'Fee Income'!BG56+'Fee Income'!BG57+'Fee Income'!BG58+'Fee Income'!BG59+'Fee Income'!BG60</f>
        <v>85.6</v>
      </c>
      <c r="BH347" s="360">
        <f>'Fee Income'!BH55+'Fee Income'!BH56+'Fee Income'!BH57+'Fee Income'!BH58+'Fee Income'!BH59+'Fee Income'!BH60</f>
        <v>85.6</v>
      </c>
      <c r="BI347" s="360">
        <f>'Fee Income'!BI55+'Fee Income'!BI56+'Fee Income'!BI57+'Fee Income'!BI58+'Fee Income'!BI59+'Fee Income'!BI60</f>
        <v>85.6</v>
      </c>
      <c r="BJ347" s="360">
        <f>'Fee Income'!BJ55+'Fee Income'!BJ56+'Fee Income'!BJ57+'Fee Income'!BJ58+'Fee Income'!BJ59+'Fee Income'!BJ60</f>
        <v>85.6</v>
      </c>
      <c r="BK347" s="360">
        <f>'Fee Income'!BK55+'Fee Income'!BK56+'Fee Income'!BK57+'Fee Income'!BK58+'Fee Income'!BK59+'Fee Income'!BK60</f>
        <v>85.6</v>
      </c>
      <c r="BL347" s="360">
        <f>'Fee Income'!BL55+'Fee Income'!BL56+'Fee Income'!BL57+'Fee Income'!BL58+'Fee Income'!BL59+'Fee Income'!BL60</f>
        <v>85.6</v>
      </c>
      <c r="BM347" s="360">
        <f>'Fee Income'!BM55+'Fee Income'!BM56+'Fee Income'!BM57+'Fee Income'!BM58+'Fee Income'!BM59+'Fee Income'!BM60</f>
        <v>85.6</v>
      </c>
      <c r="BN347" s="360">
        <f>'Fee Income'!BN55+'Fee Income'!BN56+'Fee Income'!BN57+'Fee Income'!BN58+'Fee Income'!BN59+'Fee Income'!BN60</f>
        <v>0</v>
      </c>
      <c r="BO347" s="360">
        <f>'Fee Income'!BO55+'Fee Income'!BO56+'Fee Income'!BO57+'Fee Income'!BO58+'Fee Income'!BO59+'Fee Income'!BO60</f>
        <v>0</v>
      </c>
      <c r="BP347" s="377">
        <f>'Fee Income'!BP55+'Fee Income'!BP56+'Fee Income'!BP57+'Fee Income'!BP58+'Fee Income'!BP59+'Fee Income'!BP60</f>
        <v>0</v>
      </c>
    </row>
    <row r="348" spans="2:68" s="58" customFormat="1">
      <c r="B348" s="1582"/>
      <c r="C348" s="95" t="s">
        <v>318</v>
      </c>
      <c r="D348" s="275"/>
      <c r="E348" s="360"/>
      <c r="F348" s="360">
        <f>'Fee Income'!F59+'Fee Income'!F60</f>
        <v>33</v>
      </c>
      <c r="G348" s="360">
        <f>'Fee Income'!G59+'Fee Income'!G60</f>
        <v>31.129166666666666</v>
      </c>
      <c r="H348" s="360">
        <f>'Fee Income'!H59+'Fee Income'!H60</f>
        <v>31.008350694444445</v>
      </c>
      <c r="I348" s="360">
        <f>'Fee Income'!I59+'Fee Income'!I60</f>
        <v>31.000540436921298</v>
      </c>
      <c r="J348" s="360">
        <f>'Fee Income'!J59+'Fee Income'!J60</f>
        <v>53.700035011875485</v>
      </c>
      <c r="K348" s="360">
        <f>'Fee Income'!K59+'Fee Income'!K60</f>
        <v>31.850002270546742</v>
      </c>
      <c r="L348" s="360">
        <f>'Fee Income'!L59+'Fee Income'!L60</f>
        <v>29.00000008784075</v>
      </c>
      <c r="M348" s="360">
        <f>'Fee Income'!M59+'Fee Income'!M60</f>
        <v>33.000000005545729</v>
      </c>
      <c r="N348" s="360">
        <f>'Fee Income'!N59+'Fee Income'!N60</f>
        <v>36.800000000411401</v>
      </c>
      <c r="O348" s="360">
        <f>'Fee Income'!O59+'Fee Income'!O60</f>
        <v>40.600000000027805</v>
      </c>
      <c r="P348" s="360">
        <f>'Fee Income'!P59+'Fee Income'!P60</f>
        <v>40.600000000001742</v>
      </c>
      <c r="Q348" s="360">
        <f>'Fee Income'!Q59+'Fee Income'!Q60</f>
        <v>40.600000000000108</v>
      </c>
      <c r="R348" s="360">
        <f>'Fee Income'!R59+'Fee Income'!R60</f>
        <v>40.600000000000009</v>
      </c>
      <c r="S348" s="360">
        <f>'Fee Income'!S59+'Fee Income'!S60</f>
        <v>40.6</v>
      </c>
      <c r="T348" s="360">
        <f>'Fee Income'!T59+'Fee Income'!T60</f>
        <v>40.6</v>
      </c>
      <c r="U348" s="360">
        <f>'Fee Income'!U59+'Fee Income'!U60</f>
        <v>40.6</v>
      </c>
      <c r="V348" s="360">
        <f>'Fee Income'!V59+'Fee Income'!V60</f>
        <v>40.6</v>
      </c>
      <c r="W348" s="360">
        <f>'Fee Income'!W59+'Fee Income'!W60</f>
        <v>40.6</v>
      </c>
      <c r="X348" s="360">
        <f>'Fee Income'!X59+'Fee Income'!X60</f>
        <v>40.6</v>
      </c>
      <c r="Y348" s="360">
        <f>'Fee Income'!Y59+'Fee Income'!Y60</f>
        <v>40.6</v>
      </c>
      <c r="Z348" s="360">
        <f>'Fee Income'!Z59+'Fee Income'!Z60</f>
        <v>40.6</v>
      </c>
      <c r="AA348" s="360">
        <f>'Fee Income'!AA59+'Fee Income'!AA60</f>
        <v>40.6</v>
      </c>
      <c r="AB348" s="360">
        <f>'Fee Income'!AB59+'Fee Income'!AB60</f>
        <v>40.6</v>
      </c>
      <c r="AC348" s="360">
        <f>'Fee Income'!AC59+'Fee Income'!AC60</f>
        <v>40.6</v>
      </c>
      <c r="AD348" s="360">
        <f>'Fee Income'!AD59+'Fee Income'!AD60</f>
        <v>40.6</v>
      </c>
      <c r="AE348" s="360">
        <f>'Fee Income'!AE59+'Fee Income'!AE60</f>
        <v>40.6</v>
      </c>
      <c r="AF348" s="360">
        <f>'Fee Income'!AF59+'Fee Income'!AF60</f>
        <v>40.6</v>
      </c>
      <c r="AG348" s="360">
        <f>'Fee Income'!AG59+'Fee Income'!AG60</f>
        <v>40.6</v>
      </c>
      <c r="AH348" s="360">
        <f>'Fee Income'!AH59+'Fee Income'!AH60</f>
        <v>40.6</v>
      </c>
      <c r="AI348" s="360">
        <f>'Fee Income'!AI59+'Fee Income'!AI60</f>
        <v>40.6</v>
      </c>
      <c r="AJ348" s="360">
        <f>'Fee Income'!AJ59+'Fee Income'!AJ60</f>
        <v>40.6</v>
      </c>
      <c r="AK348" s="360">
        <f>'Fee Income'!AK59+'Fee Income'!AK60</f>
        <v>40.6</v>
      </c>
      <c r="AL348" s="360">
        <f>'Fee Income'!AL59+'Fee Income'!AL60</f>
        <v>40.6</v>
      </c>
      <c r="AM348" s="360">
        <f>'Fee Income'!AM59+'Fee Income'!AM60</f>
        <v>40.6</v>
      </c>
      <c r="AN348" s="360">
        <f>'Fee Income'!AN59+'Fee Income'!AN60</f>
        <v>40.6</v>
      </c>
      <c r="AO348" s="360">
        <f>'Fee Income'!AO59+'Fee Income'!AO60</f>
        <v>40.6</v>
      </c>
      <c r="AP348" s="360">
        <f>'Fee Income'!AP59+'Fee Income'!AP60</f>
        <v>40.6</v>
      </c>
      <c r="AQ348" s="360">
        <f>'Fee Income'!AQ59+'Fee Income'!AQ60</f>
        <v>40.6</v>
      </c>
      <c r="AR348" s="360">
        <f>'Fee Income'!AR59+'Fee Income'!AR60</f>
        <v>40.6</v>
      </c>
      <c r="AS348" s="360">
        <f>'Fee Income'!AS59+'Fee Income'!AS60</f>
        <v>40.6</v>
      </c>
      <c r="AT348" s="360">
        <f>'Fee Income'!AT59+'Fee Income'!AT60</f>
        <v>40.6</v>
      </c>
      <c r="AU348" s="360">
        <f>'Fee Income'!AU59+'Fee Income'!AU60</f>
        <v>40.6</v>
      </c>
      <c r="AV348" s="360">
        <f>'Fee Income'!AV59+'Fee Income'!AV60</f>
        <v>40.6</v>
      </c>
      <c r="AW348" s="360">
        <f>'Fee Income'!AW59+'Fee Income'!AW60</f>
        <v>40.6</v>
      </c>
      <c r="AX348" s="360">
        <f>'Fee Income'!AX59+'Fee Income'!AX60</f>
        <v>40.6</v>
      </c>
      <c r="AY348" s="360">
        <f>'Fee Income'!AY59+'Fee Income'!AY60</f>
        <v>40.6</v>
      </c>
      <c r="AZ348" s="360">
        <f>'Fee Income'!AZ59+'Fee Income'!AZ60</f>
        <v>40.6</v>
      </c>
      <c r="BA348" s="360">
        <f>'Fee Income'!BA59+'Fee Income'!BA60</f>
        <v>40.6</v>
      </c>
      <c r="BB348" s="360">
        <f>'Fee Income'!BB59+'Fee Income'!BB60</f>
        <v>40.6</v>
      </c>
      <c r="BC348" s="360">
        <f>'Fee Income'!BC59+'Fee Income'!BC60</f>
        <v>40.6</v>
      </c>
      <c r="BD348" s="360">
        <f>'Fee Income'!BD59+'Fee Income'!BD60</f>
        <v>40.6</v>
      </c>
      <c r="BE348" s="360">
        <f>'Fee Income'!BE59+'Fee Income'!BE60</f>
        <v>40.6</v>
      </c>
      <c r="BF348" s="360">
        <f>'Fee Income'!BF59+'Fee Income'!BF60</f>
        <v>40.6</v>
      </c>
      <c r="BG348" s="360">
        <f>'Fee Income'!BG59+'Fee Income'!BG60</f>
        <v>40.6</v>
      </c>
      <c r="BH348" s="360">
        <f>'Fee Income'!BH59+'Fee Income'!BH60</f>
        <v>40.6</v>
      </c>
      <c r="BI348" s="360">
        <f>'Fee Income'!BI59+'Fee Income'!BI60</f>
        <v>40.6</v>
      </c>
      <c r="BJ348" s="360">
        <f>'Fee Income'!BJ59+'Fee Income'!BJ60</f>
        <v>40.6</v>
      </c>
      <c r="BK348" s="360">
        <f>'Fee Income'!BK59+'Fee Income'!BK60</f>
        <v>40.6</v>
      </c>
      <c r="BL348" s="360">
        <f>'Fee Income'!BL59+'Fee Income'!BL60</f>
        <v>40.6</v>
      </c>
      <c r="BM348" s="360">
        <f>'Fee Income'!BM59+'Fee Income'!BM60</f>
        <v>40.6</v>
      </c>
      <c r="BN348" s="360">
        <f>'Fee Income'!BN59+'Fee Income'!BN60</f>
        <v>0</v>
      </c>
      <c r="BO348" s="360">
        <f>'Fee Income'!BO59+'Fee Income'!BO60</f>
        <v>0</v>
      </c>
      <c r="BP348" s="377">
        <f>'Fee Income'!BP59+'Fee Income'!BP60</f>
        <v>0</v>
      </c>
    </row>
    <row r="349" spans="2:68" s="58" customFormat="1">
      <c r="B349" s="1583"/>
      <c r="C349" s="365" t="s">
        <v>319</v>
      </c>
      <c r="D349" s="277"/>
      <c r="E349" s="364"/>
      <c r="F349" s="364">
        <f>'Fee Income'!F62</f>
        <v>96</v>
      </c>
      <c r="G349" s="364">
        <f>'Fee Income'!G62</f>
        <v>88.908333333333331</v>
      </c>
      <c r="H349" s="364">
        <f>'Fee Income'!H62</f>
        <v>88.127951388888889</v>
      </c>
      <c r="I349" s="364">
        <f>'Fee Income'!I62</f>
        <v>88.020987123842602</v>
      </c>
      <c r="J349" s="364">
        <f>'Fee Income'!J62</f>
        <v>149.50375830500093</v>
      </c>
      <c r="K349" s="364">
        <f>'Fee Income'!K62</f>
        <v>149.25070557624974</v>
      </c>
      <c r="L349" s="364">
        <f>'Fee Income'!L62</f>
        <v>168.00007128712988</v>
      </c>
      <c r="M349" s="364">
        <f>'Fee Income'!M62</f>
        <v>197.00000847445281</v>
      </c>
      <c r="N349" s="364">
        <f>'Fee Income'!N62</f>
        <v>212.80000102778206</v>
      </c>
      <c r="O349" s="364">
        <f>'Fee Income'!O62</f>
        <v>228.60000009666564</v>
      </c>
      <c r="P349" s="364">
        <f>'Fee Income'!P62</f>
        <v>228.60000000917776</v>
      </c>
      <c r="Q349" s="364">
        <f>'Fee Income'!Q62</f>
        <v>228.60000000087868</v>
      </c>
      <c r="R349" s="364">
        <f>'Fee Income'!R62</f>
        <v>228.60000000008472</v>
      </c>
      <c r="S349" s="364">
        <f>'Fee Income'!S62</f>
        <v>228.60000000000821</v>
      </c>
      <c r="T349" s="364">
        <f>'Fee Income'!T62</f>
        <v>228.60000000000076</v>
      </c>
      <c r="U349" s="364">
        <f>'Fee Income'!U62</f>
        <v>228.60000000000008</v>
      </c>
      <c r="V349" s="364">
        <f>'Fee Income'!V62</f>
        <v>228.60000000000002</v>
      </c>
      <c r="W349" s="364">
        <f>'Fee Income'!W62</f>
        <v>228.60000000000002</v>
      </c>
      <c r="X349" s="364">
        <f>'Fee Income'!X62</f>
        <v>228.60000000000002</v>
      </c>
      <c r="Y349" s="364">
        <f>'Fee Income'!Y62</f>
        <v>228.60000000000002</v>
      </c>
      <c r="Z349" s="364">
        <f>'Fee Income'!Z62</f>
        <v>228.60000000000002</v>
      </c>
      <c r="AA349" s="364">
        <f>'Fee Income'!AA62</f>
        <v>228.60000000000002</v>
      </c>
      <c r="AB349" s="364">
        <f>'Fee Income'!AB62</f>
        <v>228.60000000000002</v>
      </c>
      <c r="AC349" s="364">
        <f>'Fee Income'!AC62</f>
        <v>228.60000000000002</v>
      </c>
      <c r="AD349" s="364">
        <f>'Fee Income'!AD62</f>
        <v>228.60000000000002</v>
      </c>
      <c r="AE349" s="364">
        <f>'Fee Income'!AE62</f>
        <v>228.60000000000002</v>
      </c>
      <c r="AF349" s="364">
        <f>'Fee Income'!AF62</f>
        <v>228.60000000000002</v>
      </c>
      <c r="AG349" s="364">
        <f>'Fee Income'!AG62</f>
        <v>228.60000000000002</v>
      </c>
      <c r="AH349" s="364">
        <f>'Fee Income'!AH62</f>
        <v>228.60000000000002</v>
      </c>
      <c r="AI349" s="364">
        <f>'Fee Income'!AI62</f>
        <v>228.60000000000002</v>
      </c>
      <c r="AJ349" s="364">
        <f>'Fee Income'!AJ62</f>
        <v>228.60000000000002</v>
      </c>
      <c r="AK349" s="364">
        <f>'Fee Income'!AK62</f>
        <v>228.60000000000002</v>
      </c>
      <c r="AL349" s="364">
        <f>'Fee Income'!AL62</f>
        <v>228.60000000000002</v>
      </c>
      <c r="AM349" s="364">
        <f>'Fee Income'!AM62</f>
        <v>228.60000000000002</v>
      </c>
      <c r="AN349" s="364">
        <f>'Fee Income'!AN62</f>
        <v>228.60000000000002</v>
      </c>
      <c r="AO349" s="364">
        <f>'Fee Income'!AO62</f>
        <v>228.60000000000002</v>
      </c>
      <c r="AP349" s="364">
        <f>'Fee Income'!AP62</f>
        <v>228.60000000000002</v>
      </c>
      <c r="AQ349" s="364">
        <f>'Fee Income'!AQ62</f>
        <v>228.60000000000002</v>
      </c>
      <c r="AR349" s="364">
        <f>'Fee Income'!AR62</f>
        <v>228.60000000000002</v>
      </c>
      <c r="AS349" s="364">
        <f>'Fee Income'!AS62</f>
        <v>228.60000000000002</v>
      </c>
      <c r="AT349" s="364">
        <f>'Fee Income'!AT62</f>
        <v>228.60000000000002</v>
      </c>
      <c r="AU349" s="364">
        <f>'Fee Income'!AU62</f>
        <v>228.60000000000002</v>
      </c>
      <c r="AV349" s="364">
        <f>'Fee Income'!AV62</f>
        <v>228.60000000000002</v>
      </c>
      <c r="AW349" s="364">
        <f>'Fee Income'!AW62</f>
        <v>228.60000000000002</v>
      </c>
      <c r="AX349" s="364">
        <f>'Fee Income'!AX62</f>
        <v>228.60000000000002</v>
      </c>
      <c r="AY349" s="364">
        <f>'Fee Income'!AY62</f>
        <v>228.60000000000002</v>
      </c>
      <c r="AZ349" s="364">
        <f>'Fee Income'!AZ62</f>
        <v>228.60000000000002</v>
      </c>
      <c r="BA349" s="364">
        <f>'Fee Income'!BA62</f>
        <v>228.60000000000002</v>
      </c>
      <c r="BB349" s="364">
        <f>'Fee Income'!BB62</f>
        <v>228.60000000000002</v>
      </c>
      <c r="BC349" s="364">
        <f>'Fee Income'!BC62</f>
        <v>228.60000000000002</v>
      </c>
      <c r="BD349" s="364">
        <f>'Fee Income'!BD62</f>
        <v>228.60000000000002</v>
      </c>
      <c r="BE349" s="364">
        <f>'Fee Income'!BE62</f>
        <v>228.60000000000002</v>
      </c>
      <c r="BF349" s="364">
        <f>'Fee Income'!BF62</f>
        <v>228.60000000000002</v>
      </c>
      <c r="BG349" s="364">
        <f>'Fee Income'!BG62</f>
        <v>228.60000000000002</v>
      </c>
      <c r="BH349" s="364">
        <f>'Fee Income'!BH62</f>
        <v>228.60000000000002</v>
      </c>
      <c r="BI349" s="364">
        <f>'Fee Income'!BI62</f>
        <v>228.60000000000002</v>
      </c>
      <c r="BJ349" s="364">
        <f>'Fee Income'!BJ62</f>
        <v>228.60000000000002</v>
      </c>
      <c r="BK349" s="364">
        <f>'Fee Income'!BK62</f>
        <v>228.60000000000002</v>
      </c>
      <c r="BL349" s="364">
        <f>'Fee Income'!BL62</f>
        <v>228.60000000000002</v>
      </c>
      <c r="BM349" s="364">
        <f>'Fee Income'!BM62</f>
        <v>228.60000000000002</v>
      </c>
      <c r="BN349" s="364">
        <f>'Fee Income'!BN62</f>
        <v>0</v>
      </c>
      <c r="BO349" s="364">
        <f>'Fee Income'!BO62</f>
        <v>0</v>
      </c>
      <c r="BP349" s="378">
        <f>'Fee Income'!BP62</f>
        <v>0</v>
      </c>
    </row>
    <row r="350" spans="2:68" s="58" customFormat="1">
      <c r="D350" s="95"/>
    </row>
    <row r="351" spans="2:68" s="58" customFormat="1">
      <c r="B351" s="1581" t="s">
        <v>155</v>
      </c>
      <c r="C351" s="361" t="s">
        <v>156</v>
      </c>
      <c r="D351" s="59"/>
      <c r="E351" s="362"/>
      <c r="F351" s="59">
        <f>F349+F341</f>
        <v>103</v>
      </c>
      <c r="G351" s="59">
        <f t="shared" ref="G351:BP351" si="115">G349+G341</f>
        <v>95.908333333333331</v>
      </c>
      <c r="H351" s="59">
        <f t="shared" si="115"/>
        <v>95.127951388888889</v>
      </c>
      <c r="I351" s="59">
        <f t="shared" si="115"/>
        <v>95.020987123842602</v>
      </c>
      <c r="J351" s="59">
        <f t="shared" si="115"/>
        <v>156.50375830500093</v>
      </c>
      <c r="K351" s="59">
        <f t="shared" si="115"/>
        <v>156.25070557624974</v>
      </c>
      <c r="L351" s="59">
        <f t="shared" si="115"/>
        <v>175.00007128712988</v>
      </c>
      <c r="M351" s="59">
        <f t="shared" si="115"/>
        <v>204.00000847445281</v>
      </c>
      <c r="N351" s="59">
        <f t="shared" si="115"/>
        <v>219.80000102778206</v>
      </c>
      <c r="O351" s="59">
        <f t="shared" si="115"/>
        <v>235.60000009666564</v>
      </c>
      <c r="P351" s="59">
        <f t="shared" si="115"/>
        <v>235.60000000917776</v>
      </c>
      <c r="Q351" s="59">
        <f t="shared" si="115"/>
        <v>235.60000000087868</v>
      </c>
      <c r="R351" s="59">
        <f t="shared" si="115"/>
        <v>235.60000000008472</v>
      </c>
      <c r="S351" s="59">
        <f t="shared" si="115"/>
        <v>235.60000000000821</v>
      </c>
      <c r="T351" s="59">
        <f t="shared" si="115"/>
        <v>235.60000000000076</v>
      </c>
      <c r="U351" s="59">
        <f t="shared" si="115"/>
        <v>235.60000000000008</v>
      </c>
      <c r="V351" s="59">
        <f t="shared" si="115"/>
        <v>235.60000000000002</v>
      </c>
      <c r="W351" s="59">
        <f t="shared" si="115"/>
        <v>235.60000000000002</v>
      </c>
      <c r="X351" s="59">
        <f t="shared" si="115"/>
        <v>235.60000000000002</v>
      </c>
      <c r="Y351" s="59">
        <f t="shared" si="115"/>
        <v>235.60000000000002</v>
      </c>
      <c r="Z351" s="59">
        <f t="shared" si="115"/>
        <v>235.60000000000002</v>
      </c>
      <c r="AA351" s="59">
        <f t="shared" si="115"/>
        <v>235.60000000000002</v>
      </c>
      <c r="AB351" s="59">
        <f t="shared" si="115"/>
        <v>235.60000000000002</v>
      </c>
      <c r="AC351" s="59">
        <f t="shared" si="115"/>
        <v>235.60000000000002</v>
      </c>
      <c r="AD351" s="59">
        <f t="shared" si="115"/>
        <v>235.60000000000002</v>
      </c>
      <c r="AE351" s="59">
        <f t="shared" si="115"/>
        <v>235.60000000000002</v>
      </c>
      <c r="AF351" s="59">
        <f t="shared" si="115"/>
        <v>235.60000000000002</v>
      </c>
      <c r="AG351" s="59">
        <f t="shared" si="115"/>
        <v>235.60000000000002</v>
      </c>
      <c r="AH351" s="59">
        <f t="shared" si="115"/>
        <v>235.60000000000002</v>
      </c>
      <c r="AI351" s="59">
        <f t="shared" si="115"/>
        <v>235.60000000000002</v>
      </c>
      <c r="AJ351" s="59">
        <f t="shared" si="115"/>
        <v>235.60000000000002</v>
      </c>
      <c r="AK351" s="59">
        <f t="shared" si="115"/>
        <v>235.60000000000002</v>
      </c>
      <c r="AL351" s="59">
        <f t="shared" si="115"/>
        <v>235.60000000000002</v>
      </c>
      <c r="AM351" s="59">
        <f t="shared" si="115"/>
        <v>235.60000000000002</v>
      </c>
      <c r="AN351" s="59">
        <f t="shared" si="115"/>
        <v>235.60000000000002</v>
      </c>
      <c r="AO351" s="59">
        <f t="shared" si="115"/>
        <v>235.60000000000002</v>
      </c>
      <c r="AP351" s="59">
        <f t="shared" si="115"/>
        <v>235.60000000000002</v>
      </c>
      <c r="AQ351" s="59">
        <f t="shared" si="115"/>
        <v>235.60000000000002</v>
      </c>
      <c r="AR351" s="59">
        <f t="shared" si="115"/>
        <v>235.60000000000002</v>
      </c>
      <c r="AS351" s="59">
        <f t="shared" si="115"/>
        <v>235.60000000000002</v>
      </c>
      <c r="AT351" s="59">
        <f t="shared" si="115"/>
        <v>235.60000000000002</v>
      </c>
      <c r="AU351" s="59">
        <f t="shared" si="115"/>
        <v>235.60000000000002</v>
      </c>
      <c r="AV351" s="59">
        <f t="shared" si="115"/>
        <v>235.60000000000002</v>
      </c>
      <c r="AW351" s="59">
        <f t="shared" si="115"/>
        <v>235.60000000000002</v>
      </c>
      <c r="AX351" s="59">
        <f t="shared" si="115"/>
        <v>235.60000000000002</v>
      </c>
      <c r="AY351" s="59">
        <f t="shared" si="115"/>
        <v>235.60000000000002</v>
      </c>
      <c r="AZ351" s="59">
        <f t="shared" si="115"/>
        <v>235.60000000000002</v>
      </c>
      <c r="BA351" s="59">
        <f t="shared" si="115"/>
        <v>235.60000000000002</v>
      </c>
      <c r="BB351" s="59">
        <f t="shared" si="115"/>
        <v>235.60000000000002</v>
      </c>
      <c r="BC351" s="59">
        <f t="shared" si="115"/>
        <v>235.60000000000002</v>
      </c>
      <c r="BD351" s="59">
        <f t="shared" si="115"/>
        <v>235.60000000000002</v>
      </c>
      <c r="BE351" s="59">
        <f t="shared" si="115"/>
        <v>235.60000000000002</v>
      </c>
      <c r="BF351" s="59">
        <f t="shared" si="115"/>
        <v>235.60000000000002</v>
      </c>
      <c r="BG351" s="59">
        <f t="shared" si="115"/>
        <v>235.60000000000002</v>
      </c>
      <c r="BH351" s="59">
        <f t="shared" si="115"/>
        <v>235.60000000000002</v>
      </c>
      <c r="BI351" s="59">
        <f t="shared" si="115"/>
        <v>235.60000000000002</v>
      </c>
      <c r="BJ351" s="59">
        <f t="shared" si="115"/>
        <v>235.60000000000002</v>
      </c>
      <c r="BK351" s="59">
        <f t="shared" si="115"/>
        <v>235.60000000000002</v>
      </c>
      <c r="BL351" s="59">
        <f t="shared" si="115"/>
        <v>235.60000000000002</v>
      </c>
      <c r="BM351" s="59">
        <f t="shared" si="115"/>
        <v>235.60000000000002</v>
      </c>
      <c r="BN351" s="59">
        <f t="shared" si="115"/>
        <v>7</v>
      </c>
      <c r="BO351" s="59">
        <f t="shared" si="115"/>
        <v>7</v>
      </c>
      <c r="BP351" s="339">
        <f t="shared" si="115"/>
        <v>7</v>
      </c>
    </row>
    <row r="352" spans="2:68" s="58" customFormat="1">
      <c r="B352" s="1582"/>
      <c r="C352" s="95" t="s">
        <v>165</v>
      </c>
      <c r="D352" s="275"/>
      <c r="E352" s="360"/>
      <c r="F352" s="275">
        <f>IFERROR(HLOOKUP(F313,'Investment Appraisal (2)'!19:22,4,FALSE),O22)</f>
        <v>0</v>
      </c>
      <c r="G352" s="275">
        <f>IFERROR(HLOOKUP(G313,'Investment Appraisal (2)'!19:22,4,FALSE),P22)</f>
        <v>0</v>
      </c>
      <c r="H352" s="275">
        <f>IFERROR(HLOOKUP(H313,'Investment Appraisal (2)'!19:22,4,FALSE),Q22)</f>
        <v>0</v>
      </c>
      <c r="I352" s="275">
        <f>IFERROR(HLOOKUP(I313,'Investment Appraisal (2)'!19:22,4,FALSE),R22)</f>
        <v>0</v>
      </c>
      <c r="J352" s="275">
        <f>IFERROR(HLOOKUP(J313,'Investment Appraisal (2)'!19:22,4,FALSE),S22)</f>
        <v>0</v>
      </c>
      <c r="K352" s="275">
        <f>IFERROR(HLOOKUP(K313,'Investment Appraisal (2)'!19:22,4,FALSE),T22)</f>
        <v>0</v>
      </c>
      <c r="L352" s="275">
        <f>IFERROR(HLOOKUP(L313,'Investment Appraisal (2)'!19:22,4,FALSE),U22)</f>
        <v>0</v>
      </c>
      <c r="M352" s="275">
        <f>IFERROR(HLOOKUP(M313,'Investment Appraisal (2)'!19:22,4,FALSE),V22)</f>
        <v>0</v>
      </c>
      <c r="N352" s="275">
        <f>IFERROR(HLOOKUP(N313,'Investment Appraisal (2)'!19:22,4,FALSE),W22)</f>
        <v>0</v>
      </c>
      <c r="O352" s="275">
        <f>IFERROR(HLOOKUP(O313,'Investment Appraisal (2)'!19:22,4,FALSE),X22)</f>
        <v>0</v>
      </c>
      <c r="P352" s="275">
        <f>IFERROR(HLOOKUP(P313,'Investment Appraisal (2)'!19:22,4,FALSE),Y22)</f>
        <v>0</v>
      </c>
      <c r="Q352" s="275">
        <f>IFERROR(HLOOKUP(Q313,'Investment Appraisal (2)'!19:22,4,FALSE),Z22)</f>
        <v>0</v>
      </c>
      <c r="R352" s="275">
        <f>IFERROR(HLOOKUP(R313,'Investment Appraisal (2)'!19:22,4,FALSE),AA22)</f>
        <v>0</v>
      </c>
      <c r="S352" s="275">
        <f>IFERROR(HLOOKUP(S313,'Investment Appraisal (2)'!19:22,4,FALSE),AB22)</f>
        <v>0</v>
      </c>
      <c r="T352" s="275">
        <f>IFERROR(HLOOKUP(T313,'Investment Appraisal (2)'!19:22,4,FALSE),AC22)</f>
        <v>0</v>
      </c>
      <c r="U352" s="275">
        <f>IFERROR(HLOOKUP(U313,'Investment Appraisal (2)'!19:22,4,FALSE),AD22)</f>
        <v>0</v>
      </c>
      <c r="V352" s="275">
        <f>IFERROR(HLOOKUP(V313,'Investment Appraisal (2)'!19:22,4,FALSE),AE22)</f>
        <v>0</v>
      </c>
      <c r="W352" s="275">
        <f>IFERROR(HLOOKUP(W313,'Investment Appraisal (2)'!19:22,4,FALSE),AF22)</f>
        <v>0</v>
      </c>
      <c r="X352" s="275">
        <f>IFERROR(HLOOKUP(X313,'Investment Appraisal (2)'!19:22,4,FALSE),AG22)</f>
        <v>0</v>
      </c>
      <c r="Y352" s="275">
        <f>IFERROR(HLOOKUP(Y313,'Investment Appraisal (2)'!19:22,4,FALSE),AH22)</f>
        <v>0</v>
      </c>
      <c r="Z352" s="275">
        <f>IFERROR(HLOOKUP(Z313,'Investment Appraisal (2)'!19:22,4,FALSE),AI22)</f>
        <v>0</v>
      </c>
      <c r="AA352" s="275">
        <f>IFERROR(HLOOKUP(AA313,'Investment Appraisal (2)'!19:22,4,FALSE),AJ22)</f>
        <v>0</v>
      </c>
      <c r="AB352" s="275">
        <f>IFERROR(HLOOKUP(AB313,'Investment Appraisal (2)'!19:22,4,FALSE),AK22)</f>
        <v>0</v>
      </c>
      <c r="AC352" s="275">
        <f>IFERROR(HLOOKUP(AC313,'Investment Appraisal (2)'!19:22,4,FALSE),AL22)</f>
        <v>0</v>
      </c>
      <c r="AD352" s="275">
        <f>IFERROR(HLOOKUP(AD313,'Investment Appraisal (2)'!19:22,4,FALSE),AM22)</f>
        <v>0</v>
      </c>
      <c r="AE352" s="275">
        <f>IFERROR(HLOOKUP(AE313,'Investment Appraisal (2)'!19:22,4,FALSE),AN22)</f>
        <v>0</v>
      </c>
      <c r="AF352" s="275">
        <f>IFERROR(HLOOKUP(AF313,'Investment Appraisal (2)'!19:22,4,FALSE),AO22)</f>
        <v>0</v>
      </c>
      <c r="AG352" s="275">
        <f>IFERROR(HLOOKUP(AG313,'Investment Appraisal (2)'!19:22,4,FALSE),AP22)</f>
        <v>0</v>
      </c>
      <c r="AH352" s="275">
        <f>IFERROR(HLOOKUP(AH313,'Investment Appraisal (2)'!19:22,4,FALSE),AQ22)</f>
        <v>0</v>
      </c>
      <c r="AI352" s="275">
        <f>IFERROR(HLOOKUP(AI313,'Investment Appraisal (2)'!19:22,4,FALSE),AR22)</f>
        <v>0</v>
      </c>
      <c r="AJ352" s="275">
        <f>IFERROR(HLOOKUP(AJ313,'Investment Appraisal (2)'!19:22,4,FALSE),AS22)</f>
        <v>0</v>
      </c>
      <c r="AK352" s="275">
        <f>IFERROR(HLOOKUP(AK313,'Investment Appraisal (2)'!19:22,4,FALSE),AT22)</f>
        <v>0</v>
      </c>
      <c r="AL352" s="275">
        <f>IFERROR(HLOOKUP(AL313,'Investment Appraisal (2)'!19:22,4,FALSE),AU22)</f>
        <v>0</v>
      </c>
      <c r="AM352" s="275">
        <f>IFERROR(HLOOKUP(AM313,'Investment Appraisal (2)'!19:22,4,FALSE),AV22)</f>
        <v>0</v>
      </c>
      <c r="AN352" s="275">
        <f>IFERROR(HLOOKUP(AN313,'Investment Appraisal (2)'!19:22,4,FALSE),AW22)</f>
        <v>0</v>
      </c>
      <c r="AO352" s="275">
        <f>IFERROR(HLOOKUP(AO313,'Investment Appraisal (2)'!19:22,4,FALSE),AX22)</f>
        <v>0</v>
      </c>
      <c r="AP352" s="275">
        <f>IFERROR(HLOOKUP(AP313,'Investment Appraisal (2)'!19:22,4,FALSE),AY22)</f>
        <v>0</v>
      </c>
      <c r="AQ352" s="275">
        <f>IFERROR(HLOOKUP(AQ313,'Investment Appraisal (2)'!19:22,4,FALSE),AZ22)</f>
        <v>0</v>
      </c>
      <c r="AR352" s="275">
        <f>IFERROR(HLOOKUP(AR313,'Investment Appraisal (2)'!19:22,4,FALSE),BA22)</f>
        <v>0</v>
      </c>
      <c r="AS352" s="275">
        <f>IFERROR(HLOOKUP(AS313,'Investment Appraisal (2)'!19:22,4,FALSE),BB22)</f>
        <v>0</v>
      </c>
      <c r="AT352" s="275">
        <f>IFERROR(HLOOKUP(AT313,'Investment Appraisal (2)'!19:22,4,FALSE),BC22)</f>
        <v>0</v>
      </c>
      <c r="AU352" s="275">
        <f>IFERROR(HLOOKUP(AU313,'Investment Appraisal (2)'!19:22,4,FALSE),BD22)</f>
        <v>0</v>
      </c>
      <c r="AV352" s="275">
        <f>IFERROR(HLOOKUP(AV313,'Investment Appraisal (2)'!19:22,4,FALSE),BE22)</f>
        <v>0</v>
      </c>
      <c r="AW352" s="275">
        <f>IFERROR(HLOOKUP(AW313,'Investment Appraisal (2)'!19:22,4,FALSE),BF22)</f>
        <v>0</v>
      </c>
      <c r="AX352" s="275">
        <f>IFERROR(HLOOKUP(AX313,'Investment Appraisal (2)'!19:22,4,FALSE),BG22)</f>
        <v>0</v>
      </c>
      <c r="AY352" s="275">
        <f>IFERROR(HLOOKUP(AY313,'Investment Appraisal (2)'!19:22,4,FALSE),BH22)</f>
        <v>0</v>
      </c>
      <c r="AZ352" s="275">
        <f>IFERROR(HLOOKUP(AZ313,'Investment Appraisal (2)'!19:22,4,FALSE),BI22)</f>
        <v>0</v>
      </c>
      <c r="BA352" s="275">
        <f>IFERROR(HLOOKUP(BA313,'Investment Appraisal (2)'!19:22,4,FALSE),BJ22)</f>
        <v>0</v>
      </c>
      <c r="BB352" s="275">
        <f>IFERROR(HLOOKUP(BB313,'Investment Appraisal (2)'!19:22,4,FALSE),BK22)</f>
        <v>0</v>
      </c>
      <c r="BC352" s="275">
        <f>IFERROR(HLOOKUP(BC313,'Investment Appraisal (2)'!19:22,4,FALSE),BL22)</f>
        <v>0</v>
      </c>
      <c r="BD352" s="275">
        <f>IFERROR(HLOOKUP(BD313,'Investment Appraisal (2)'!19:22,4,FALSE),BM22)</f>
        <v>0</v>
      </c>
      <c r="BE352" s="275">
        <f>IFERROR(HLOOKUP(BE313,'Investment Appraisal (2)'!19:22,4,FALSE),BN22)</f>
        <v>0</v>
      </c>
      <c r="BF352" s="275">
        <f>IFERROR(HLOOKUP(BF313,'Investment Appraisal (2)'!19:22,4,FALSE),BO22)</f>
        <v>0</v>
      </c>
      <c r="BG352" s="275">
        <f>IFERROR(HLOOKUP(BG313,'Investment Appraisal (2)'!19:22,4,FALSE),BP22)</f>
        <v>0</v>
      </c>
      <c r="BH352" s="275">
        <f>IFERROR(HLOOKUP(BH313,'Investment Appraisal (2)'!19:22,4,FALSE),BQ22)</f>
        <v>0</v>
      </c>
      <c r="BI352" s="275">
        <f>IFERROR(HLOOKUP(BI313,'Investment Appraisal (2)'!19:22,4,FALSE),BR22)</f>
        <v>0</v>
      </c>
      <c r="BJ352" s="275">
        <f>IFERROR(HLOOKUP(BJ313,'Investment Appraisal (2)'!19:22,4,FALSE),BS22)</f>
        <v>0</v>
      </c>
      <c r="BK352" s="275">
        <f>IFERROR(HLOOKUP(BK313,'Investment Appraisal (2)'!19:22,4,FALSE),BT22)</f>
        <v>0</v>
      </c>
      <c r="BL352" s="275">
        <f>IFERROR(HLOOKUP(BL313,'Investment Appraisal (2)'!19:22,4,FALSE),BU22)</f>
        <v>0</v>
      </c>
      <c r="BM352" s="275">
        <f>IFERROR(HLOOKUP(BM313,'Investment Appraisal (2)'!19:22,4,FALSE),BV22)</f>
        <v>0</v>
      </c>
      <c r="BN352" s="275">
        <f>IFERROR(HLOOKUP(BN313,'Investment Appraisal (2)'!19:22,4,FALSE),BW22)</f>
        <v>0</v>
      </c>
      <c r="BO352" s="275">
        <f>IFERROR(HLOOKUP(BO313,'Investment Appraisal (2)'!19:22,4,FALSE),BX22)</f>
        <v>0</v>
      </c>
      <c r="BP352" s="340">
        <f>IFERROR(HLOOKUP(BP313,'Investment Appraisal (2)'!19:22,4,FALSE),BY22)</f>
        <v>0</v>
      </c>
    </row>
    <row r="353" spans="2:16384" s="58" customFormat="1">
      <c r="B353" s="1582"/>
      <c r="C353" s="96" t="s">
        <v>158</v>
      </c>
      <c r="D353" s="275"/>
      <c r="E353" s="360"/>
      <c r="F353" s="275">
        <f>('I&amp;E Summary (2)'!D38+'I&amp;E Summary (2)'!D16+'I&amp;E Summary (2)'!D54)/1000</f>
        <v>0.46497271155555553</v>
      </c>
      <c r="G353" s="275">
        <f>('I&amp;E Summary (2)'!E38+'I&amp;E Summary (2)'!E16+'I&amp;E Summary (2)'!E54)/1000</f>
        <v>0.49982855507805557</v>
      </c>
      <c r="H353" s="275">
        <f>('I&amp;E Summary (2)'!F38+'I&amp;E Summary (2)'!F16+'I&amp;E Summary (2)'!F54)/1000</f>
        <v>0.51245157695500676</v>
      </c>
      <c r="I353" s="275">
        <f>('I&amp;E Summary (2)'!G38+'I&amp;E Summary (2)'!G16+'I&amp;E Summary (2)'!G54)/1000</f>
        <v>0.52539399361888195</v>
      </c>
      <c r="J353" s="275">
        <f>('I&amp;E Summary (2)'!H38+'I&amp;E Summary (2)'!H16+'I&amp;E Summary (2)'!H54)/1000</f>
        <v>0.54733474764955692</v>
      </c>
      <c r="K353" s="275">
        <f>('I&amp;E Summary (2)'!I38+'I&amp;E Summary (2)'!I16+'I&amp;E Summary (2)'!I54)/1000</f>
        <v>0.56425355806718391</v>
      </c>
      <c r="L353" s="275">
        <f>('I&amp;E Summary (2)'!J38+'I&amp;E Summary (2)'!J16+'I&amp;E Summary (2)'!J54)/1000</f>
        <v>0.5817076668701523</v>
      </c>
      <c r="M353" s="275">
        <f>('I&amp;E Summary (2)'!K38+'I&amp;E Summary (2)'!K16+'I&amp;E Summary (2)'!K54)/1000</f>
        <v>0.60099257048107235</v>
      </c>
      <c r="N353" s="275">
        <f>('I&amp;E Summary (2)'!L38+'I&amp;E Summary (2)'!L16+'I&amp;E Summary (2)'!L54)/1000</f>
        <v>0.61908293954982807</v>
      </c>
      <c r="O353" s="275">
        <f>('I&amp;E Summary (2)'!M38+'I&amp;E Summary (2)'!M16+'I&amp;E Summary (2)'!M54)/1000</f>
        <v>0.6377315904551667</v>
      </c>
      <c r="P353" s="275">
        <f>('I&amp;E Summary (2)'!N38+'I&amp;E Summary (2)'!N16+'I&amp;E Summary (2)'!N54)/1000</f>
        <v>0.65469097262999221</v>
      </c>
      <c r="Q353" s="275">
        <f>('I&amp;E Summary (2)'!O38+'I&amp;E Summary (2)'!O16+'I&amp;E Summary (2)'!O54)/1000</f>
        <v>0.67136960518707267</v>
      </c>
      <c r="R353" s="275">
        <f>('I&amp;E Summary (2)'!P38+'I&amp;E Summary (2)'!P16+'I&amp;E Summary (2)'!P54)/1000</f>
        <v>0.6884745443053204</v>
      </c>
      <c r="S353" s="275">
        <f>('I&amp;E Summary (2)'!Q38+'I&amp;E Summary (2)'!Q16+'I&amp;E Summary (2)'!Q54)/1000</f>
        <v>0.70601672787118142</v>
      </c>
      <c r="T353" s="275">
        <f>('I&amp;E Summary (2)'!R38+'I&amp;E Summary (2)'!R16+'I&amp;E Summary (2)'!R54)/1000</f>
        <v>0.72400737562493545</v>
      </c>
      <c r="U353" s="275">
        <f>('I&amp;E Summary (2)'!S38+'I&amp;E Summary (2)'!S16+'I&amp;E Summary (2)'!S54)/1000</f>
        <v>0.74245799645924304</v>
      </c>
      <c r="V353" s="275">
        <f>('I&amp;E Summary (2)'!T38+'I&amp;E Summary (2)'!T16+'I&amp;E Summary (2)'!T54)/1000</f>
        <v>0.76138039590771833</v>
      </c>
      <c r="W353" s="275">
        <f>('I&amp;E Summary (2)'!U38+'I&amp;E Summary (2)'!U16+'I&amp;E Summary (2)'!U54)/1000</f>
        <v>0.78078668382851579</v>
      </c>
      <c r="X353" s="275">
        <f>('I&amp;E Summary (2)'!V38+'I&amp;E Summary (2)'!V16+'I&amp;E Summary (2)'!V54)/1000</f>
        <v>0.80068928228802616</v>
      </c>
      <c r="Y353" s="275">
        <f>('I&amp;E Summary (2)'!W38+'I&amp;E Summary (2)'!W16+'I&amp;E Summary (2)'!W54)/1000</f>
        <v>0.8211009336499383</v>
      </c>
      <c r="Z353" s="275">
        <f>('I&amp;E Summary (2)'!X38+'I&amp;E Summary (2)'!X16+'I&amp;E Summary (2)'!X54)/1000</f>
        <v>0.84203470887503939</v>
      </c>
      <c r="AA353" s="275">
        <f>('I&amp;E Summary (2)'!Y38+'I&amp;E Summary (2)'!Y16+'I&amp;E Summary (2)'!Y54)/1000</f>
        <v>0.86350401603728366</v>
      </c>
      <c r="AB353" s="275">
        <f>('I&amp;E Summary (2)'!Z38+'I&amp;E Summary (2)'!Z16+'I&amp;E Summary (2)'!Z54)/1000</f>
        <v>0.88552260906179514</v>
      </c>
      <c r="AC353" s="275">
        <f>('I&amp;E Summary (2)'!AA38+'I&amp;E Summary (2)'!AA16+'I&amp;E Summary (2)'!AA54)/1000</f>
        <v>0.90810459669062693</v>
      </c>
      <c r="AD353" s="275">
        <f>('I&amp;E Summary (2)'!AB38+'I&amp;E Summary (2)'!AB16+'I&amp;E Summary (2)'!AB54)/1000</f>
        <v>0.93126445168224792</v>
      </c>
      <c r="AE353" s="275">
        <f>('I&amp;E Summary (2)'!AC38+'I&amp;E Summary (2)'!AC16+'I&amp;E Summary (2)'!AC54)/1000</f>
        <v>0.95501702025088986</v>
      </c>
      <c r="AF353" s="275">
        <f>('I&amp;E Summary (2)'!AD38+'I&amp;E Summary (2)'!AD16+'I&amp;E Summary (2)'!AD54)/1000</f>
        <v>0.979377531752046</v>
      </c>
      <c r="AG353" s="275">
        <f>('I&amp;E Summary (2)'!AE38+'I&amp;E Summary (2)'!AE16+'I&amp;E Summary (2)'!AE54)/1000</f>
        <v>1.0043616086205771</v>
      </c>
      <c r="AH353" s="275">
        <f>('I&amp;E Summary (2)'!AF38+'I&amp;E Summary (2)'!AF16+'I&amp;E Summary (2)'!AF54)/1000</f>
        <v>1.0299852765680635</v>
      </c>
      <c r="AI353" s="275">
        <f>('I&amp;E Summary (2)'!AG38+'I&amp;E Summary (2)'!AG16+'I&amp;E Summary (2)'!AG54)/1000</f>
        <v>1.0562649750461965</v>
      </c>
      <c r="AJ353" s="275">
        <f>('I&amp;E Summary (2)'!AH38+'I&amp;E Summary (2)'!AH16+'I&amp;E Summary (2)'!AH54)/1000</f>
        <v>1.0832175679832006</v>
      </c>
      <c r="AK353" s="275">
        <f>('I&amp;E Summary (2)'!AI38+'I&amp;E Summary (2)'!AI16+'I&amp;E Summary (2)'!AI54)/1000</f>
        <v>1.110860354800455</v>
      </c>
      <c r="AL353" s="275">
        <f>('I&amp;E Summary (2)'!AJ38+'I&amp;E Summary (2)'!AJ16+'I&amp;E Summary (2)'!AJ54)/1000</f>
        <v>1.139211081716671</v>
      </c>
      <c r="AM353" s="275">
        <f>('I&amp;E Summary (2)'!AK38+'I&amp;E Summary (2)'!AK16+'I&amp;E Summary (2)'!AK54)/1000</f>
        <v>1.1682879533471786</v>
      </c>
      <c r="AN353" s="275">
        <f>('I&amp;E Summary (2)'!AL38+'I&amp;E Summary (2)'!AL16+'I&amp;E Summary (2)'!AL54)/1000</f>
        <v>1.1981096446060771</v>
      </c>
      <c r="AO353" s="275">
        <f>('I&amp;E Summary (2)'!AM38+'I&amp;E Summary (2)'!AM16+'I&amp;E Summary (2)'!AM54)/1000</f>
        <v>1.2286953129192042</v>
      </c>
      <c r="AP353" s="275">
        <f>('I&amp;E Summary (2)'!AN38+'I&amp;E Summary (2)'!AN16+'I&amp;E Summary (2)'!AN54)/1000</f>
        <v>1.2600646107560989</v>
      </c>
      <c r="AQ353" s="275">
        <f>('I&amp;E Summary (2)'!AO38+'I&amp;E Summary (2)'!AO16+'I&amp;E Summary (2)'!AO54)/1000</f>
        <v>1.2922376984893333</v>
      </c>
      <c r="AR353" s="275">
        <f>('I&amp;E Summary (2)'!AP38+'I&amp;E Summary (2)'!AP16+'I&amp;E Summary (2)'!AP54)/1000</f>
        <v>1.3252352575898285</v>
      </c>
      <c r="AS353" s="275">
        <f>('I&amp;E Summary (2)'!AQ38+'I&amp;E Summary (2)'!AQ16+'I&amp;E Summary (2)'!AQ54)/1000</f>
        <v>1.3590785041669839</v>
      </c>
      <c r="AT353" s="275">
        <f>('I&amp;E Summary (2)'!AR38+'I&amp;E Summary (2)'!AR16+'I&amp;E Summary (2)'!AR54)/1000</f>
        <v>1.3937892028626906</v>
      </c>
      <c r="AU353" s="275">
        <f>('I&amp;E Summary (2)'!AS38+'I&amp;E Summary (2)'!AS16+'I&amp;E Summary (2)'!AS54)/1000</f>
        <v>1.4293896811085358</v>
      </c>
      <c r="AV353" s="275">
        <f>('I&amp;E Summary (2)'!AT38+'I&amp;E Summary (2)'!AT16+'I&amp;E Summary (2)'!AT54)/1000</f>
        <v>1.4659028437557557</v>
      </c>
      <c r="AW353" s="275">
        <f>('I&amp;E Summary (2)'!AU38+'I&amp;E Summary (2)'!AU16+'I&amp;E Summary (2)'!AU54)/1000</f>
        <v>1.503352188087741</v>
      </c>
      <c r="AX353" s="275">
        <f>('I&amp;E Summary (2)'!AV38+'I&amp;E Summary (2)'!AV16+'I&amp;E Summary (2)'!AV54)/1000</f>
        <v>1.5417618192251688</v>
      </c>
      <c r="AY353" s="275">
        <f>('I&amp;E Summary (2)'!AW38+'I&amp;E Summary (2)'!AW16+'I&amp;E Summary (2)'!AW54)/1000</f>
        <v>1.5811564659340895</v>
      </c>
      <c r="AZ353" s="275">
        <f>('I&amp;E Summary (2)'!AX38+'I&amp;E Summary (2)'!AX16+'I&amp;E Summary (2)'!AX54)/1000</f>
        <v>1.6215614968475813</v>
      </c>
      <c r="BA353" s="275">
        <f>('I&amp;E Summary (2)'!AY38+'I&amp;E Summary (2)'!AY16+'I&amp;E Summary (2)'!AY54)/1000</f>
        <v>1.6630029371118651</v>
      </c>
      <c r="BB353" s="275">
        <f>('I&amp;E Summary (2)'!AZ38+'I&amp;E Summary (2)'!AZ16+'I&amp;E Summary (2)'!AZ54)/1000</f>
        <v>1.7055074854680488</v>
      </c>
      <c r="BC353" s="275">
        <f>('I&amp;E Summary (2)'!BA38+'I&amp;E Summary (2)'!BA16+'I&amp;E Summary (2)'!BA54)/1000</f>
        <v>1.7491025317809894</v>
      </c>
      <c r="BD353" s="275">
        <f>('I&amp;E Summary (2)'!BB38+'I&amp;E Summary (2)'!BB16+'I&amp;E Summary (2)'!BB54)/1000</f>
        <v>1.7938161750270394</v>
      </c>
      <c r="BE353" s="275">
        <f>('I&amp;E Summary (2)'!BC38+'I&amp;E Summary (2)'!BC16+'I&amp;E Summary (2)'!BC54)/1000</f>
        <v>1.8396772417527869</v>
      </c>
      <c r="BF353" s="275">
        <f>('I&amp;E Summary (2)'!BD38+'I&amp;E Summary (2)'!BD16+'I&amp;E Summary (2)'!BD54)/1000</f>
        <v>1.8867153050171805</v>
      </c>
      <c r="BG353" s="275">
        <f>('I&amp;E Summary (2)'!BE38+'I&amp;E Summary (2)'!BE16+'I&amp;E Summary (2)'!BE54)/1000</f>
        <v>1.9349607038298016</v>
      </c>
      <c r="BH353" s="275">
        <f>('I&amp;E Summary (2)'!BF38+'I&amp;E Summary (2)'!BF16+'I&amp;E Summary (2)'!BF54)/1000</f>
        <v>1.9844445630983529</v>
      </c>
      <c r="BI353" s="275">
        <f>('I&amp;E Summary (2)'!BG38+'I&amp;E Summary (2)'!BG16+'I&amp;E Summary (2)'!BG54)/1000</f>
        <v>2.0351988140988029</v>
      </c>
      <c r="BJ353" s="275">
        <f>('I&amp;E Summary (2)'!BH38+'I&amp;E Summary (2)'!BH16+'I&amp;E Summary (2)'!BH54)/1000</f>
        <v>2.0872562154819536</v>
      </c>
      <c r="BK353" s="275">
        <f>('I&amp;E Summary (2)'!BI38+'I&amp;E Summary (2)'!BI16+'I&amp;E Summary (2)'!BI54)/1000</f>
        <v>2.1406503748306029</v>
      </c>
      <c r="BL353" s="275">
        <f>('I&amp;E Summary (2)'!BJ38+'I&amp;E Summary (2)'!BJ16+'I&amp;E Summary (2)'!BJ54)/1000</f>
        <v>2.1954157707818176</v>
      </c>
      <c r="BM353" s="275">
        <f>('I&amp;E Summary (2)'!BK38+'I&amp;E Summary (2)'!BK16+'I&amp;E Summary (2)'!BK54)/1000</f>
        <v>2.2515877757292255</v>
      </c>
      <c r="BN353" s="275">
        <f>('I&amp;E Summary (2)'!BL38+'I&amp;E Summary (2)'!BL16+'I&amp;E Summary (2)'!BL54)/1000</f>
        <v>0</v>
      </c>
      <c r="BO353" s="275">
        <f>('I&amp;E Summary (2)'!BM38+'I&amp;E Summary (2)'!BM16+'I&amp;E Summary (2)'!BM54)/1000</f>
        <v>0</v>
      </c>
      <c r="BP353" s="340">
        <f>('I&amp;E Summary (2)'!BN38+'I&amp;E Summary (2)'!BN16+'I&amp;E Summary (2)'!BN54)/1000</f>
        <v>0</v>
      </c>
    </row>
    <row r="354" spans="2:16384" s="58" customFormat="1">
      <c r="B354" s="1583"/>
      <c r="C354" s="363" t="s">
        <v>159</v>
      </c>
      <c r="D354" s="277"/>
      <c r="E354" s="364"/>
      <c r="F354" s="277">
        <f>'I&amp;E Summary (2)'!D19/1000</f>
        <v>7.0000000000000007E-2</v>
      </c>
      <c r="G354" s="277">
        <f>'I&amp;E Summary (2)'!E19/1000</f>
        <v>8.6099999999999996E-2</v>
      </c>
      <c r="H354" s="277">
        <f>'I&amp;E Summary (2)'!F19/1000</f>
        <v>8.8252499999999984E-2</v>
      </c>
      <c r="I354" s="277">
        <f>'I&amp;E Summary (2)'!G19/1000</f>
        <v>9.0458812499999972E-2</v>
      </c>
      <c r="J354" s="277">
        <f>'I&amp;E Summary (2)'!H19/1000</f>
        <v>9.2720282812499971E-2</v>
      </c>
      <c r="K354" s="277">
        <f>'I&amp;E Summary (2)'!I19/1000</f>
        <v>9.503828988281246E-2</v>
      </c>
      <c r="L354" s="277">
        <f>'I&amp;E Summary (2)'!J19/1000</f>
        <v>9.7414247129882767E-2</v>
      </c>
      <c r="M354" s="277">
        <f>'I&amp;E Summary (2)'!K19/1000</f>
        <v>9.9849603308129795E-2</v>
      </c>
      <c r="N354" s="277">
        <f>'I&amp;E Summary (2)'!L19/1000</f>
        <v>0.10234584339083304</v>
      </c>
      <c r="O354" s="277">
        <f>'I&amp;E Summary (2)'!M19/1000</f>
        <v>0.10490448947560387</v>
      </c>
      <c r="P354" s="277">
        <f>'I&amp;E Summary (2)'!N19/1000</f>
        <v>0.10752710171249394</v>
      </c>
      <c r="Q354" s="277">
        <f>'I&amp;E Summary (2)'!O19/1000</f>
        <v>0.11021527925530629</v>
      </c>
      <c r="R354" s="277">
        <f>'I&amp;E Summary (2)'!P19/1000</f>
        <v>0.11297066123668893</v>
      </c>
      <c r="S354" s="277">
        <f>'I&amp;E Summary (2)'!Q19/1000</f>
        <v>0.11579492776760614</v>
      </c>
      <c r="T354" s="277">
        <f>'I&amp;E Summary (2)'!R19/1000</f>
        <v>0.11868980096179629</v>
      </c>
      <c r="U354" s="277">
        <f>'I&amp;E Summary (2)'!S19/1000</f>
        <v>0.12165704598584119</v>
      </c>
      <c r="V354" s="277">
        <f>'I&amp;E Summary (2)'!T19/1000</f>
        <v>0.12469847213548721</v>
      </c>
      <c r="W354" s="277">
        <f>'I&amp;E Summary (2)'!U19/1000</f>
        <v>0.12781593393887439</v>
      </c>
      <c r="X354" s="277">
        <f>'I&amp;E Summary (2)'!V19/1000</f>
        <v>0.13101133228734624</v>
      </c>
      <c r="Y354" s="277">
        <f>'I&amp;E Summary (2)'!W19/1000</f>
        <v>0.13428661559452987</v>
      </c>
      <c r="Z354" s="277">
        <f>'I&amp;E Summary (2)'!X19/1000</f>
        <v>0.13764378098439312</v>
      </c>
      <c r="AA354" s="277">
        <f>'I&amp;E Summary (2)'!Y19/1000</f>
        <v>0.14108487550900292</v>
      </c>
      <c r="AB354" s="277">
        <f>'I&amp;E Summary (2)'!Z19/1000</f>
        <v>0.14461199739672798</v>
      </c>
      <c r="AC354" s="277">
        <f>'I&amp;E Summary (2)'!AA19/1000</f>
        <v>0.14822729733164616</v>
      </c>
      <c r="AD354" s="277">
        <f>'I&amp;E Summary (2)'!AB19/1000</f>
        <v>0.15193297976493733</v>
      </c>
      <c r="AE354" s="277">
        <f>'I&amp;E Summary (2)'!AC19/1000</f>
        <v>0.15573130425906073</v>
      </c>
      <c r="AF354" s="277">
        <f>'I&amp;E Summary (2)'!AD19/1000</f>
        <v>0.15962458686553727</v>
      </c>
      <c r="AG354" s="277">
        <f>'I&amp;E Summary (2)'!AE19/1000</f>
        <v>0.16361520153717565</v>
      </c>
      <c r="AH354" s="277">
        <f>'I&amp;E Summary (2)'!AF19/1000</f>
        <v>0.16770558157560503</v>
      </c>
      <c r="AI354" s="277">
        <f>'I&amp;E Summary (2)'!AG19/1000</f>
        <v>0.17189822111499514</v>
      </c>
      <c r="AJ354" s="277">
        <f>'I&amp;E Summary (2)'!AH19/1000</f>
        <v>0.17619567664287</v>
      </c>
      <c r="AK354" s="277">
        <f>'I&amp;E Summary (2)'!AI19/1000</f>
        <v>0.18060056855894177</v>
      </c>
      <c r="AL354" s="277">
        <f>'I&amp;E Summary (2)'!AJ19/1000</f>
        <v>0.18511558277291529</v>
      </c>
      <c r="AM354" s="277">
        <f>'I&amp;E Summary (2)'!AK19/1000</f>
        <v>0.18974347234223812</v>
      </c>
      <c r="AN354" s="277">
        <f>'I&amp;E Summary (2)'!AL19/1000</f>
        <v>0.19448705915079406</v>
      </c>
      <c r="AO354" s="277">
        <f>'I&amp;E Summary (2)'!AM19/1000</f>
        <v>0.19934923562956391</v>
      </c>
      <c r="AP354" s="277">
        <f>'I&amp;E Summary (2)'!AN19/1000</f>
        <v>0.204332966520303</v>
      </c>
      <c r="AQ354" s="277">
        <f>'I&amp;E Summary (2)'!AO19/1000</f>
        <v>0.20944129068331055</v>
      </c>
      <c r="AR354" s="277">
        <f>'I&amp;E Summary (2)'!AP19/1000</f>
        <v>0.2146773229503933</v>
      </c>
      <c r="AS354" s="277">
        <f>'I&amp;E Summary (2)'!AQ19/1000</f>
        <v>0.22004425602415309</v>
      </c>
      <c r="AT354" s="277">
        <f>'I&amp;E Summary (2)'!AR19/1000</f>
        <v>0.22554536242475695</v>
      </c>
      <c r="AU354" s="277">
        <f>'I&amp;E Summary (2)'!AS19/1000</f>
        <v>0.23118399648537588</v>
      </c>
      <c r="AV354" s="277">
        <f>'I&amp;E Summary (2)'!AT19/1000</f>
        <v>0.23696359639751022</v>
      </c>
      <c r="AW354" s="277">
        <f>'I&amp;E Summary (2)'!AU19/1000</f>
        <v>0.24288768630744795</v>
      </c>
      <c r="AX354" s="277">
        <f>'I&amp;E Summary (2)'!AV19/1000</f>
        <v>0.24895987846513407</v>
      </c>
      <c r="AY354" s="277">
        <f>'I&amp;E Summary (2)'!AW19/1000</f>
        <v>0.25518387542676241</v>
      </c>
      <c r="AZ354" s="277">
        <f>'I&amp;E Summary (2)'!AX19/1000</f>
        <v>0.26156347231243143</v>
      </c>
      <c r="BA354" s="277">
        <f>'I&amp;E Summary (2)'!AY19/1000</f>
        <v>0.26810255912024222</v>
      </c>
      <c r="BB354" s="277">
        <f>'I&amp;E Summary (2)'!AZ19/1000</f>
        <v>0.27480512309824828</v>
      </c>
      <c r="BC354" s="277">
        <f>'I&amp;E Summary (2)'!BA19/1000</f>
        <v>0.28167525117570441</v>
      </c>
      <c r="BD354" s="277">
        <f>'I&amp;E Summary (2)'!BB19/1000</f>
        <v>0.28871713245509706</v>
      </c>
      <c r="BE354" s="277">
        <f>'I&amp;E Summary (2)'!BC19/1000</f>
        <v>0.29593506076647447</v>
      </c>
      <c r="BF354" s="277">
        <f>'I&amp;E Summary (2)'!BD19/1000</f>
        <v>0.30333343728563628</v>
      </c>
      <c r="BG354" s="277">
        <f>'I&amp;E Summary (2)'!BE19/1000</f>
        <v>0.31091677321777711</v>
      </c>
      <c r="BH354" s="277">
        <f>'I&amp;E Summary (2)'!BF19/1000</f>
        <v>0.31868969254822149</v>
      </c>
      <c r="BI354" s="277">
        <f>'I&amp;E Summary (2)'!BG19/1000</f>
        <v>0.32665693486192704</v>
      </c>
      <c r="BJ354" s="277">
        <f>'I&amp;E Summary (2)'!BH19/1000</f>
        <v>0.33482335823347514</v>
      </c>
      <c r="BK354" s="277">
        <f>'I&amp;E Summary (2)'!BI19/1000</f>
        <v>0.34319394218931198</v>
      </c>
      <c r="BL354" s="277">
        <f>'I&amp;E Summary (2)'!BJ19/1000</f>
        <v>0.35177379074404475</v>
      </c>
      <c r="BM354" s="277">
        <f>'I&amp;E Summary (2)'!BK19/1000</f>
        <v>0.36056813551264588</v>
      </c>
      <c r="BN354" s="277">
        <f>'I&amp;E Summary (2)'!BL19/1000</f>
        <v>0</v>
      </c>
      <c r="BO354" s="277">
        <f>'I&amp;E Summary (2)'!BM19/1000</f>
        <v>0</v>
      </c>
      <c r="BP354" s="341">
        <f>'I&amp;E Summary (2)'!BN19/1000</f>
        <v>0</v>
      </c>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c r="AME354"/>
      <c r="AMF354"/>
      <c r="AMG354"/>
      <c r="AMH354"/>
      <c r="AMI354"/>
      <c r="AMJ354"/>
      <c r="AMK354"/>
      <c r="AML354"/>
      <c r="AMM354"/>
      <c r="AMN354"/>
      <c r="AMO354"/>
      <c r="AMP354"/>
      <c r="AMQ354"/>
      <c r="AMR354"/>
      <c r="AMS354"/>
      <c r="AMT354"/>
      <c r="AMU354"/>
      <c r="AMV354"/>
      <c r="AMW354"/>
      <c r="AMX354"/>
      <c r="AMY354"/>
      <c r="AMZ354"/>
      <c r="ANA354"/>
      <c r="ANB354"/>
      <c r="ANC354"/>
      <c r="AND354"/>
      <c r="ANE354"/>
      <c r="ANF354"/>
      <c r="ANG354"/>
      <c r="ANH354"/>
      <c r="ANI354"/>
      <c r="ANJ354"/>
      <c r="ANK354"/>
      <c r="ANL354"/>
      <c r="ANM354"/>
      <c r="ANN354"/>
      <c r="ANO354"/>
      <c r="ANP354"/>
      <c r="ANQ354"/>
      <c r="ANR354"/>
      <c r="ANS354"/>
      <c r="ANT354"/>
      <c r="ANU354"/>
      <c r="ANV354"/>
      <c r="ANW354"/>
      <c r="ANX354"/>
      <c r="ANY354"/>
      <c r="ANZ354"/>
      <c r="AOA354"/>
      <c r="AOB354"/>
      <c r="AOC354"/>
      <c r="AOD354"/>
      <c r="AOE354"/>
      <c r="AOF354"/>
      <c r="AOG354"/>
      <c r="AOH354"/>
      <c r="AOI354"/>
      <c r="AOJ354"/>
      <c r="AOK354"/>
      <c r="AOL354"/>
      <c r="AOM354"/>
      <c r="AON354"/>
      <c r="AOO354"/>
      <c r="AOP354"/>
      <c r="AOQ354"/>
      <c r="AOR354"/>
      <c r="AOS354"/>
      <c r="AOT354"/>
      <c r="AOU354"/>
      <c r="AOV354"/>
      <c r="AOW354"/>
      <c r="AOX354"/>
      <c r="AOY354"/>
      <c r="AOZ354"/>
      <c r="APA354"/>
      <c r="APB354"/>
      <c r="APC354"/>
      <c r="APD354"/>
      <c r="APE354"/>
      <c r="APF354"/>
      <c r="APG354"/>
      <c r="APH354"/>
      <c r="API354"/>
      <c r="APJ354"/>
      <c r="APK354"/>
      <c r="APL354"/>
      <c r="APM354"/>
      <c r="APN354"/>
      <c r="APO354"/>
      <c r="APP354"/>
      <c r="APQ354"/>
      <c r="APR354"/>
      <c r="APS354"/>
      <c r="APT354"/>
      <c r="APU354"/>
      <c r="APV354"/>
      <c r="APW354"/>
      <c r="APX354"/>
      <c r="APY354"/>
      <c r="APZ354"/>
      <c r="AQA354"/>
      <c r="AQB354"/>
      <c r="AQC354"/>
      <c r="AQD354"/>
      <c r="AQE354"/>
      <c r="AQF354"/>
      <c r="AQG354"/>
      <c r="AQH354"/>
      <c r="AQI354"/>
      <c r="AQJ354"/>
      <c r="AQK354"/>
      <c r="AQL354"/>
      <c r="AQM354"/>
      <c r="AQN354"/>
      <c r="AQO354"/>
      <c r="AQP354"/>
      <c r="AQQ354"/>
      <c r="AQR354"/>
      <c r="AQS354"/>
      <c r="AQT354"/>
      <c r="AQU354"/>
      <c r="AQV354"/>
      <c r="AQW354"/>
      <c r="AQX354"/>
      <c r="AQY354"/>
      <c r="AQZ354"/>
      <c r="ARA354"/>
      <c r="ARB354"/>
      <c r="ARC354"/>
      <c r="ARD354"/>
      <c r="ARE354"/>
      <c r="ARF354"/>
      <c r="ARG354"/>
      <c r="ARH354"/>
      <c r="ARI354"/>
      <c r="ARJ354"/>
      <c r="ARK354"/>
      <c r="ARL354"/>
      <c r="ARM354"/>
      <c r="ARN354"/>
      <c r="ARO354"/>
      <c r="ARP354"/>
      <c r="ARQ354"/>
      <c r="ARR354"/>
      <c r="ARS354"/>
      <c r="ART354"/>
      <c r="ARU354"/>
      <c r="ARV354"/>
      <c r="ARW354"/>
      <c r="ARX354"/>
      <c r="ARY354"/>
      <c r="ARZ354"/>
      <c r="ASA354"/>
      <c r="ASB354"/>
      <c r="ASC354"/>
      <c r="ASD354"/>
      <c r="ASE354"/>
      <c r="ASF354"/>
      <c r="ASG354"/>
      <c r="ASH354"/>
      <c r="ASI354"/>
      <c r="ASJ354"/>
      <c r="ASK354"/>
      <c r="ASL354"/>
      <c r="ASM354"/>
      <c r="ASN354"/>
      <c r="ASO354"/>
      <c r="ASP354"/>
      <c r="ASQ354"/>
      <c r="ASR354"/>
      <c r="ASS354"/>
      <c r="AST354"/>
      <c r="ASU354"/>
      <c r="ASV354"/>
      <c r="ASW354"/>
      <c r="ASX354"/>
      <c r="ASY354"/>
      <c r="ASZ354"/>
      <c r="ATA354"/>
      <c r="ATB354"/>
      <c r="ATC354"/>
      <c r="ATD354"/>
      <c r="ATE354"/>
      <c r="ATF354"/>
      <c r="ATG354"/>
      <c r="ATH354"/>
      <c r="ATI354"/>
      <c r="ATJ354"/>
      <c r="ATK354"/>
      <c r="ATL354"/>
      <c r="ATM354"/>
      <c r="ATN354"/>
      <c r="ATO354"/>
      <c r="ATP354"/>
      <c r="ATQ354"/>
      <c r="ATR354"/>
      <c r="ATS354"/>
      <c r="ATT354"/>
      <c r="ATU354"/>
      <c r="ATV354"/>
      <c r="ATW354"/>
      <c r="ATX354"/>
      <c r="ATY354"/>
      <c r="ATZ354"/>
      <c r="AUA354"/>
      <c r="AUB354"/>
      <c r="AUC354"/>
      <c r="AUD354"/>
      <c r="AUE354"/>
      <c r="AUF354"/>
      <c r="AUG354"/>
      <c r="AUH354"/>
      <c r="AUI354"/>
      <c r="AUJ354"/>
      <c r="AUK354"/>
      <c r="AUL354"/>
      <c r="AUM354"/>
      <c r="AUN354"/>
      <c r="AUO354"/>
      <c r="AUP354"/>
      <c r="AUQ354"/>
      <c r="AUR354"/>
      <c r="AUS354"/>
      <c r="AUT354"/>
      <c r="AUU354"/>
      <c r="AUV354"/>
      <c r="AUW354"/>
      <c r="AUX354"/>
      <c r="AUY354"/>
      <c r="AUZ354"/>
      <c r="AVA354"/>
      <c r="AVB354"/>
      <c r="AVC354"/>
      <c r="AVD354"/>
      <c r="AVE354"/>
      <c r="AVF354"/>
      <c r="AVG354"/>
      <c r="AVH354"/>
      <c r="AVI354"/>
      <c r="AVJ354"/>
      <c r="AVK354"/>
      <c r="AVL354"/>
      <c r="AVM354"/>
      <c r="AVN354"/>
      <c r="AVO354"/>
      <c r="AVP354"/>
      <c r="AVQ354"/>
      <c r="AVR354"/>
      <c r="AVS354"/>
      <c r="AVT354"/>
      <c r="AVU354"/>
      <c r="AVV354"/>
      <c r="AVW354"/>
      <c r="AVX354"/>
      <c r="AVY354"/>
      <c r="AVZ354"/>
      <c r="AWA354"/>
      <c r="AWB354"/>
      <c r="AWC354"/>
      <c r="AWD354"/>
      <c r="AWE354"/>
      <c r="AWF354"/>
      <c r="AWG354"/>
      <c r="AWH354"/>
      <c r="AWI354"/>
      <c r="AWJ354"/>
      <c r="AWK354"/>
      <c r="AWL354"/>
      <c r="AWM354"/>
      <c r="AWN354"/>
      <c r="AWO354"/>
      <c r="AWP354"/>
      <c r="AWQ354"/>
      <c r="AWR354"/>
      <c r="AWS354"/>
      <c r="AWT354"/>
      <c r="AWU354"/>
      <c r="AWV354"/>
      <c r="AWW354"/>
      <c r="AWX354"/>
      <c r="AWY354"/>
      <c r="AWZ354"/>
      <c r="AXA354"/>
      <c r="AXB354"/>
      <c r="AXC354"/>
      <c r="AXD354"/>
      <c r="AXE354"/>
      <c r="AXF354"/>
      <c r="AXG354"/>
      <c r="AXH354"/>
      <c r="AXI354"/>
      <c r="AXJ354"/>
      <c r="AXK354"/>
      <c r="AXL354"/>
      <c r="AXM354"/>
      <c r="AXN354"/>
      <c r="AXO354"/>
      <c r="AXP354"/>
      <c r="AXQ354"/>
      <c r="AXR354"/>
      <c r="AXS354"/>
      <c r="AXT354"/>
      <c r="AXU354"/>
      <c r="AXV354"/>
      <c r="AXW354"/>
      <c r="AXX354"/>
      <c r="AXY354"/>
      <c r="AXZ354"/>
      <c r="AYA354"/>
      <c r="AYB354"/>
      <c r="AYC354"/>
      <c r="AYD354"/>
      <c r="AYE354"/>
      <c r="AYF354"/>
      <c r="AYG354"/>
      <c r="AYH354"/>
      <c r="AYI354"/>
      <c r="AYJ354"/>
      <c r="AYK354"/>
      <c r="AYL354"/>
      <c r="AYM354"/>
      <c r="AYN354"/>
      <c r="AYO354"/>
      <c r="AYP354"/>
      <c r="AYQ354"/>
      <c r="AYR354"/>
      <c r="AYS354"/>
      <c r="AYT354"/>
      <c r="AYU354"/>
      <c r="AYV354"/>
      <c r="AYW354"/>
      <c r="AYX354"/>
      <c r="AYY354"/>
      <c r="AYZ354"/>
      <c r="AZA354"/>
      <c r="AZB354"/>
      <c r="AZC354"/>
      <c r="AZD354"/>
      <c r="AZE354"/>
      <c r="AZF354"/>
      <c r="AZG354"/>
      <c r="AZH354"/>
      <c r="AZI354"/>
      <c r="AZJ354"/>
      <c r="AZK354"/>
      <c r="AZL354"/>
      <c r="AZM354"/>
      <c r="AZN354"/>
      <c r="AZO354"/>
      <c r="AZP354"/>
      <c r="AZQ354"/>
      <c r="AZR354"/>
      <c r="AZS354"/>
      <c r="AZT354"/>
      <c r="AZU354"/>
      <c r="AZV354"/>
      <c r="AZW354"/>
      <c r="AZX354"/>
      <c r="AZY354"/>
      <c r="AZZ354"/>
      <c r="BAA354"/>
      <c r="BAB354"/>
      <c r="BAC354"/>
      <c r="BAD354"/>
      <c r="BAE354"/>
      <c r="BAF354"/>
      <c r="BAG354"/>
      <c r="BAH354"/>
      <c r="BAI354"/>
      <c r="BAJ354"/>
      <c r="BAK354"/>
      <c r="BAL354"/>
      <c r="BAM354"/>
      <c r="BAN354"/>
      <c r="BAO354"/>
      <c r="BAP354"/>
      <c r="BAQ354"/>
      <c r="BAR354"/>
      <c r="BAS354"/>
      <c r="BAT354"/>
      <c r="BAU354"/>
      <c r="BAV354"/>
      <c r="BAW354"/>
      <c r="BAX354"/>
      <c r="BAY354"/>
      <c r="BAZ354"/>
      <c r="BBA354"/>
      <c r="BBB354"/>
      <c r="BBC354"/>
      <c r="BBD354"/>
      <c r="BBE354"/>
      <c r="BBF354"/>
      <c r="BBG354"/>
      <c r="BBH354"/>
      <c r="BBI354"/>
      <c r="BBJ354"/>
      <c r="BBK354"/>
      <c r="BBL354"/>
      <c r="BBM354"/>
      <c r="BBN354"/>
      <c r="BBO354"/>
      <c r="BBP354"/>
      <c r="BBQ354"/>
      <c r="BBR354"/>
      <c r="BBS354"/>
      <c r="BBT354"/>
      <c r="BBU354"/>
      <c r="BBV354"/>
      <c r="BBW354"/>
      <c r="BBX354"/>
      <c r="BBY354"/>
      <c r="BBZ354"/>
      <c r="BCA354"/>
      <c r="BCB354"/>
      <c r="BCC354"/>
      <c r="BCD354"/>
      <c r="BCE354"/>
      <c r="BCF354"/>
      <c r="BCG354"/>
      <c r="BCH354"/>
      <c r="BCI354"/>
      <c r="BCJ354"/>
      <c r="BCK354"/>
      <c r="BCL354"/>
      <c r="BCM354"/>
      <c r="BCN354"/>
      <c r="BCO354"/>
      <c r="BCP354"/>
      <c r="BCQ354"/>
      <c r="BCR354"/>
      <c r="BCS354"/>
      <c r="BCT354"/>
      <c r="BCU354"/>
      <c r="BCV354"/>
      <c r="BCW354"/>
      <c r="BCX354"/>
      <c r="BCY354"/>
      <c r="BCZ354"/>
      <c r="BDA354"/>
      <c r="BDB354"/>
      <c r="BDC354"/>
      <c r="BDD354"/>
      <c r="BDE354"/>
      <c r="BDF354"/>
      <c r="BDG354"/>
      <c r="BDH354"/>
      <c r="BDI354"/>
      <c r="BDJ354"/>
      <c r="BDK354"/>
      <c r="BDL354"/>
      <c r="BDM354"/>
      <c r="BDN354"/>
      <c r="BDO354"/>
      <c r="BDP354"/>
      <c r="BDQ354"/>
      <c r="BDR354"/>
      <c r="BDS354"/>
      <c r="BDT354"/>
      <c r="BDU354"/>
      <c r="BDV354"/>
      <c r="BDW354"/>
      <c r="BDX354"/>
      <c r="BDY354"/>
      <c r="BDZ354"/>
      <c r="BEA354"/>
      <c r="BEB354"/>
      <c r="BEC354"/>
      <c r="BED354"/>
      <c r="BEE354"/>
      <c r="BEF354"/>
      <c r="BEG354"/>
      <c r="BEH354"/>
      <c r="BEI354"/>
      <c r="BEJ354"/>
      <c r="BEK354"/>
      <c r="BEL354"/>
      <c r="BEM354"/>
      <c r="BEN354"/>
      <c r="BEO354"/>
      <c r="BEP354"/>
      <c r="BEQ354"/>
      <c r="BER354"/>
      <c r="BES354"/>
      <c r="BET354"/>
      <c r="BEU354"/>
      <c r="BEV354"/>
      <c r="BEW354"/>
      <c r="BEX354"/>
      <c r="BEY354"/>
      <c r="BEZ354"/>
      <c r="BFA354"/>
      <c r="BFB354"/>
      <c r="BFC354"/>
      <c r="BFD354"/>
      <c r="BFE354"/>
      <c r="BFF354"/>
      <c r="BFG354"/>
      <c r="BFH354"/>
      <c r="BFI354"/>
      <c r="BFJ354"/>
      <c r="BFK354"/>
      <c r="BFL354"/>
      <c r="BFM354"/>
      <c r="BFN354"/>
      <c r="BFO354"/>
      <c r="BFP354"/>
      <c r="BFQ354"/>
      <c r="BFR354"/>
      <c r="BFS354"/>
      <c r="BFT354"/>
      <c r="BFU354"/>
      <c r="BFV354"/>
      <c r="BFW354"/>
      <c r="BFX354"/>
      <c r="BFY354"/>
      <c r="BFZ354"/>
      <c r="BGA354"/>
      <c r="BGB354"/>
      <c r="BGC354"/>
      <c r="BGD354"/>
      <c r="BGE354"/>
      <c r="BGF354"/>
      <c r="BGG354"/>
      <c r="BGH354"/>
      <c r="BGI354"/>
      <c r="BGJ354"/>
      <c r="BGK354"/>
      <c r="BGL354"/>
      <c r="BGM354"/>
      <c r="BGN354"/>
      <c r="BGO354"/>
      <c r="BGP354"/>
      <c r="BGQ354"/>
      <c r="BGR354"/>
      <c r="BGS354"/>
      <c r="BGT354"/>
      <c r="BGU354"/>
      <c r="BGV354"/>
      <c r="BGW354"/>
      <c r="BGX354"/>
      <c r="BGY354"/>
      <c r="BGZ354"/>
      <c r="BHA354"/>
      <c r="BHB354"/>
      <c r="BHC354"/>
      <c r="BHD354"/>
      <c r="BHE354"/>
      <c r="BHF354"/>
      <c r="BHG354"/>
      <c r="BHH354"/>
      <c r="BHI354"/>
      <c r="BHJ354"/>
      <c r="BHK354"/>
      <c r="BHL354"/>
      <c r="BHM354"/>
      <c r="BHN354"/>
      <c r="BHO354"/>
      <c r="BHP354"/>
      <c r="BHQ354"/>
      <c r="BHR354"/>
      <c r="BHS354"/>
      <c r="BHT354"/>
      <c r="BHU354"/>
      <c r="BHV354"/>
      <c r="BHW354"/>
      <c r="BHX354"/>
      <c r="BHY354"/>
      <c r="BHZ354"/>
      <c r="BIA354"/>
      <c r="BIB354"/>
      <c r="BIC354"/>
      <c r="BID354"/>
      <c r="BIE354"/>
      <c r="BIF354"/>
      <c r="BIG354"/>
      <c r="BIH354"/>
      <c r="BII354"/>
      <c r="BIJ354"/>
      <c r="BIK354"/>
      <c r="BIL354"/>
      <c r="BIM354"/>
      <c r="BIN354"/>
      <c r="BIO354"/>
      <c r="BIP354"/>
      <c r="BIQ354"/>
      <c r="BIR354"/>
      <c r="BIS354"/>
      <c r="BIT354"/>
      <c r="BIU354"/>
      <c r="BIV354"/>
      <c r="BIW354"/>
      <c r="BIX354"/>
      <c r="BIY354"/>
      <c r="BIZ354"/>
      <c r="BJA354"/>
      <c r="BJB354"/>
      <c r="BJC354"/>
      <c r="BJD354"/>
      <c r="BJE354"/>
      <c r="BJF354"/>
      <c r="BJG354"/>
      <c r="BJH354"/>
      <c r="BJI354"/>
      <c r="BJJ354"/>
      <c r="BJK354"/>
      <c r="BJL354"/>
      <c r="BJM354"/>
      <c r="BJN354"/>
      <c r="BJO354"/>
      <c r="BJP354"/>
      <c r="BJQ354"/>
      <c r="BJR354"/>
      <c r="BJS354"/>
      <c r="BJT354"/>
      <c r="BJU354"/>
      <c r="BJV354"/>
      <c r="BJW354"/>
      <c r="BJX354"/>
      <c r="BJY354"/>
      <c r="BJZ354"/>
      <c r="BKA354"/>
      <c r="BKB354"/>
      <c r="BKC354"/>
      <c r="BKD354"/>
      <c r="BKE354"/>
      <c r="BKF354"/>
      <c r="BKG354"/>
      <c r="BKH354"/>
      <c r="BKI354"/>
      <c r="BKJ354"/>
      <c r="BKK354"/>
      <c r="BKL354"/>
      <c r="BKM354"/>
      <c r="BKN354"/>
      <c r="BKO354"/>
      <c r="BKP354"/>
      <c r="BKQ354"/>
      <c r="BKR354"/>
      <c r="BKS354"/>
      <c r="BKT354"/>
      <c r="BKU354"/>
      <c r="BKV354"/>
      <c r="BKW354"/>
      <c r="BKX354"/>
      <c r="BKY354"/>
      <c r="BKZ354"/>
      <c r="BLA354"/>
      <c r="BLB354"/>
      <c r="BLC354"/>
      <c r="BLD354"/>
      <c r="BLE354"/>
      <c r="BLF354"/>
      <c r="BLG354"/>
      <c r="BLH354"/>
      <c r="BLI354"/>
      <c r="BLJ354"/>
      <c r="BLK354"/>
      <c r="BLL354"/>
      <c r="BLM354"/>
      <c r="BLN354"/>
      <c r="BLO354"/>
      <c r="BLP354"/>
      <c r="BLQ354"/>
      <c r="BLR354"/>
      <c r="BLS354"/>
      <c r="BLT354"/>
      <c r="BLU354"/>
      <c r="BLV354"/>
      <c r="BLW354"/>
      <c r="BLX354"/>
      <c r="BLY354"/>
      <c r="BLZ354"/>
      <c r="BMA354"/>
      <c r="BMB354"/>
      <c r="BMC354"/>
      <c r="BMD354"/>
      <c r="BME354"/>
      <c r="BMF354"/>
      <c r="BMG354"/>
      <c r="BMH354"/>
      <c r="BMI354"/>
      <c r="BMJ354"/>
      <c r="BMK354"/>
      <c r="BML354"/>
      <c r="BMM354"/>
      <c r="BMN354"/>
      <c r="BMO354"/>
      <c r="BMP354"/>
      <c r="BMQ354"/>
      <c r="BMR354"/>
      <c r="BMS354"/>
      <c r="BMT354"/>
      <c r="BMU354"/>
      <c r="BMV354"/>
      <c r="BMW354"/>
      <c r="BMX354"/>
      <c r="BMY354"/>
      <c r="BMZ354"/>
      <c r="BNA354"/>
      <c r="BNB354"/>
      <c r="BNC354"/>
      <c r="BND354"/>
      <c r="BNE354"/>
      <c r="BNF354"/>
      <c r="BNG354"/>
      <c r="BNH354"/>
      <c r="BNI354"/>
      <c r="BNJ354"/>
      <c r="BNK354"/>
      <c r="BNL354"/>
      <c r="BNM354"/>
      <c r="BNN354"/>
      <c r="BNO354"/>
      <c r="BNP354"/>
      <c r="BNQ354"/>
      <c r="BNR354"/>
      <c r="BNS354"/>
      <c r="BNT354"/>
      <c r="BNU354"/>
      <c r="BNV354"/>
      <c r="BNW354"/>
      <c r="BNX354"/>
      <c r="BNY354"/>
      <c r="BNZ354"/>
      <c r="BOA354"/>
      <c r="BOB354"/>
      <c r="BOC354"/>
      <c r="BOD354"/>
      <c r="BOE354"/>
      <c r="BOF354"/>
      <c r="BOG354"/>
      <c r="BOH354"/>
      <c r="BOI354"/>
      <c r="BOJ354"/>
      <c r="BOK354"/>
      <c r="BOL354"/>
      <c r="BOM354"/>
      <c r="BON354"/>
      <c r="BOO354"/>
      <c r="BOP354"/>
      <c r="BOQ354"/>
      <c r="BOR354"/>
      <c r="BOS354"/>
      <c r="BOT354"/>
      <c r="BOU354"/>
      <c r="BOV354"/>
      <c r="BOW354"/>
      <c r="BOX354"/>
      <c r="BOY354"/>
      <c r="BOZ354"/>
      <c r="BPA354"/>
      <c r="BPB354"/>
      <c r="BPC354"/>
      <c r="BPD354"/>
      <c r="BPE354"/>
      <c r="BPF354"/>
      <c r="BPG354"/>
      <c r="BPH354"/>
      <c r="BPI354"/>
      <c r="BPJ354"/>
      <c r="BPK354"/>
      <c r="BPL354"/>
      <c r="BPM354"/>
      <c r="BPN354"/>
      <c r="BPO354"/>
      <c r="BPP354"/>
      <c r="BPQ354"/>
      <c r="BPR354"/>
      <c r="BPS354"/>
      <c r="BPT354"/>
      <c r="BPU354"/>
      <c r="BPV354"/>
      <c r="BPW354"/>
      <c r="BPX354"/>
      <c r="BPY354"/>
      <c r="BPZ354"/>
      <c r="BQA354"/>
      <c r="BQB354"/>
      <c r="BQC354"/>
      <c r="BQD354"/>
      <c r="BQE354"/>
      <c r="BQF354"/>
      <c r="BQG354"/>
      <c r="BQH354"/>
      <c r="BQI354"/>
      <c r="BQJ354"/>
      <c r="BQK354"/>
      <c r="BQL354"/>
      <c r="BQM354"/>
      <c r="BQN354"/>
      <c r="BQO354"/>
      <c r="BQP354"/>
      <c r="BQQ354"/>
      <c r="BQR354"/>
      <c r="BQS354"/>
      <c r="BQT354"/>
      <c r="BQU354"/>
      <c r="BQV354"/>
      <c r="BQW354"/>
      <c r="BQX354"/>
      <c r="BQY354"/>
      <c r="BQZ354"/>
      <c r="BRA354"/>
      <c r="BRB354"/>
      <c r="BRC354"/>
      <c r="BRD354"/>
      <c r="BRE354"/>
      <c r="BRF354"/>
      <c r="BRG354"/>
      <c r="BRH354"/>
      <c r="BRI354"/>
      <c r="BRJ354"/>
      <c r="BRK354"/>
      <c r="BRL354"/>
      <c r="BRM354"/>
      <c r="BRN354"/>
      <c r="BRO354"/>
      <c r="BRP354"/>
      <c r="BRQ354"/>
      <c r="BRR354"/>
      <c r="BRS354"/>
      <c r="BRT354"/>
      <c r="BRU354"/>
      <c r="BRV354"/>
      <c r="BRW354"/>
      <c r="BRX354"/>
      <c r="BRY354"/>
      <c r="BRZ354"/>
      <c r="BSA354"/>
      <c r="BSB354"/>
      <c r="BSC354"/>
      <c r="BSD354"/>
      <c r="BSE354"/>
      <c r="BSF354"/>
      <c r="BSG354"/>
      <c r="BSH354"/>
      <c r="BSI354"/>
      <c r="BSJ354"/>
      <c r="BSK354"/>
      <c r="BSL354"/>
      <c r="BSM354"/>
      <c r="BSN354"/>
      <c r="BSO354"/>
      <c r="BSP354"/>
      <c r="BSQ354"/>
      <c r="BSR354"/>
      <c r="BSS354"/>
      <c r="BST354"/>
      <c r="BSU354"/>
      <c r="BSV354"/>
      <c r="BSW354"/>
      <c r="BSX354"/>
      <c r="BSY354"/>
      <c r="BSZ354"/>
      <c r="BTA354"/>
      <c r="BTB354"/>
      <c r="BTC354"/>
      <c r="BTD354"/>
      <c r="BTE354"/>
      <c r="BTF354"/>
      <c r="BTG354"/>
      <c r="BTH354"/>
      <c r="BTI354"/>
      <c r="BTJ354"/>
      <c r="BTK354"/>
      <c r="BTL354"/>
      <c r="BTM354"/>
      <c r="BTN354"/>
      <c r="BTO354"/>
      <c r="BTP354"/>
      <c r="BTQ354"/>
      <c r="BTR354"/>
      <c r="BTS354"/>
      <c r="BTT354"/>
      <c r="BTU354"/>
      <c r="BTV354"/>
      <c r="BTW354"/>
      <c r="BTX354"/>
      <c r="BTY354"/>
      <c r="BTZ354"/>
      <c r="BUA354"/>
      <c r="BUB354"/>
      <c r="BUC354"/>
      <c r="BUD354"/>
      <c r="BUE354"/>
      <c r="BUF354"/>
      <c r="BUG354"/>
      <c r="BUH354"/>
      <c r="BUI354"/>
      <c r="BUJ354"/>
      <c r="BUK354"/>
      <c r="BUL354"/>
      <c r="BUM354"/>
      <c r="BUN354"/>
      <c r="BUO354"/>
      <c r="BUP354"/>
      <c r="BUQ354"/>
      <c r="BUR354"/>
      <c r="BUS354"/>
      <c r="BUT354"/>
      <c r="BUU354"/>
      <c r="BUV354"/>
      <c r="BUW354"/>
      <c r="BUX354"/>
      <c r="BUY354"/>
      <c r="BUZ354"/>
      <c r="BVA354"/>
      <c r="BVB354"/>
      <c r="BVC354"/>
      <c r="BVD354"/>
      <c r="BVE354"/>
      <c r="BVF354"/>
      <c r="BVG354"/>
      <c r="BVH354"/>
      <c r="BVI354"/>
      <c r="BVJ354"/>
      <c r="BVK354"/>
      <c r="BVL354"/>
      <c r="BVM354"/>
      <c r="BVN354"/>
      <c r="BVO354"/>
      <c r="BVP354"/>
      <c r="BVQ354"/>
      <c r="BVR354"/>
      <c r="BVS354"/>
      <c r="BVT354"/>
      <c r="BVU354"/>
      <c r="BVV354"/>
      <c r="BVW354"/>
      <c r="BVX354"/>
      <c r="BVY354"/>
      <c r="BVZ354"/>
      <c r="BWA354"/>
      <c r="BWB354"/>
      <c r="BWC354"/>
      <c r="BWD354"/>
      <c r="BWE354"/>
      <c r="BWF354"/>
      <c r="BWG354"/>
      <c r="BWH354"/>
      <c r="BWI354"/>
      <c r="BWJ354"/>
      <c r="BWK354"/>
      <c r="BWL354"/>
      <c r="BWM354"/>
      <c r="BWN354"/>
      <c r="BWO354"/>
      <c r="BWP354"/>
      <c r="BWQ354"/>
      <c r="BWR354"/>
      <c r="BWS354"/>
      <c r="BWT354"/>
      <c r="BWU354"/>
      <c r="BWV354"/>
      <c r="BWW354"/>
      <c r="BWX354"/>
      <c r="BWY354"/>
      <c r="BWZ354"/>
      <c r="BXA354"/>
      <c r="BXB354"/>
      <c r="BXC354"/>
      <c r="BXD354"/>
      <c r="BXE354"/>
      <c r="BXF354"/>
      <c r="BXG354"/>
      <c r="BXH354"/>
      <c r="BXI354"/>
      <c r="BXJ354"/>
      <c r="BXK354"/>
      <c r="BXL354"/>
      <c r="BXM354"/>
      <c r="BXN354"/>
      <c r="BXO354"/>
      <c r="BXP354"/>
      <c r="BXQ354"/>
      <c r="BXR354"/>
      <c r="BXS354"/>
      <c r="BXT354"/>
      <c r="BXU354"/>
      <c r="BXV354"/>
      <c r="BXW354"/>
      <c r="BXX354"/>
      <c r="BXY354"/>
      <c r="BXZ354"/>
      <c r="BYA354"/>
      <c r="BYB354"/>
      <c r="BYC354"/>
      <c r="BYD354"/>
      <c r="BYE354"/>
      <c r="BYF354"/>
      <c r="BYG354"/>
      <c r="BYH354"/>
      <c r="BYI354"/>
      <c r="BYJ354"/>
      <c r="BYK354"/>
      <c r="BYL354"/>
      <c r="BYM354"/>
      <c r="BYN354"/>
      <c r="BYO354"/>
      <c r="BYP354"/>
      <c r="BYQ354"/>
      <c r="BYR354"/>
      <c r="BYS354"/>
      <c r="BYT354"/>
      <c r="BYU354"/>
      <c r="BYV354"/>
      <c r="BYW354"/>
      <c r="BYX354"/>
      <c r="BYY354"/>
      <c r="BYZ354"/>
      <c r="BZA354"/>
      <c r="BZB354"/>
      <c r="BZC354"/>
      <c r="BZD354"/>
      <c r="BZE354"/>
      <c r="BZF354"/>
      <c r="BZG354"/>
      <c r="BZH354"/>
      <c r="BZI354"/>
      <c r="BZJ354"/>
      <c r="BZK354"/>
      <c r="BZL354"/>
      <c r="BZM354"/>
      <c r="BZN354"/>
      <c r="BZO354"/>
      <c r="BZP354"/>
      <c r="BZQ354"/>
      <c r="BZR354"/>
      <c r="BZS354"/>
      <c r="BZT354"/>
      <c r="BZU354"/>
      <c r="BZV354"/>
      <c r="BZW354"/>
      <c r="BZX354"/>
      <c r="BZY354"/>
      <c r="BZZ354"/>
      <c r="CAA354"/>
      <c r="CAB354"/>
      <c r="CAC354"/>
      <c r="CAD354"/>
      <c r="CAE354"/>
      <c r="CAF354"/>
      <c r="CAG354"/>
      <c r="CAH354"/>
      <c r="CAI354"/>
      <c r="CAJ354"/>
      <c r="CAK354"/>
      <c r="CAL354"/>
      <c r="CAM354"/>
      <c r="CAN354"/>
      <c r="CAO354"/>
      <c r="CAP354"/>
      <c r="CAQ354"/>
      <c r="CAR354"/>
      <c r="CAS354"/>
      <c r="CAT354"/>
      <c r="CAU354"/>
      <c r="CAV354"/>
      <c r="CAW354"/>
      <c r="CAX354"/>
      <c r="CAY354"/>
      <c r="CAZ354"/>
      <c r="CBA354"/>
      <c r="CBB354"/>
      <c r="CBC354"/>
      <c r="CBD354"/>
      <c r="CBE354"/>
      <c r="CBF354"/>
      <c r="CBG354"/>
      <c r="CBH354"/>
      <c r="CBI354"/>
      <c r="CBJ354"/>
      <c r="CBK354"/>
      <c r="CBL354"/>
      <c r="CBM354"/>
      <c r="CBN354"/>
      <c r="CBO354"/>
      <c r="CBP354"/>
      <c r="CBQ354"/>
      <c r="CBR354"/>
      <c r="CBS354"/>
      <c r="CBT354"/>
      <c r="CBU354"/>
      <c r="CBV354"/>
      <c r="CBW354"/>
      <c r="CBX354"/>
      <c r="CBY354"/>
      <c r="CBZ354"/>
      <c r="CCA354"/>
      <c r="CCB354"/>
      <c r="CCC354"/>
      <c r="CCD354"/>
      <c r="CCE354"/>
      <c r="CCF354"/>
      <c r="CCG354"/>
      <c r="CCH354"/>
      <c r="CCI354"/>
      <c r="CCJ354"/>
      <c r="CCK354"/>
      <c r="CCL354"/>
      <c r="CCM354"/>
      <c r="CCN354"/>
      <c r="CCO354"/>
      <c r="CCP354"/>
      <c r="CCQ354"/>
      <c r="CCR354"/>
      <c r="CCS354"/>
      <c r="CCT354"/>
      <c r="CCU354"/>
      <c r="CCV354"/>
      <c r="CCW354"/>
      <c r="CCX354"/>
      <c r="CCY354"/>
      <c r="CCZ354"/>
      <c r="CDA354"/>
      <c r="CDB354"/>
      <c r="CDC354"/>
      <c r="CDD354"/>
      <c r="CDE354"/>
      <c r="CDF354"/>
      <c r="CDG354"/>
      <c r="CDH354"/>
      <c r="CDI354"/>
      <c r="CDJ354"/>
      <c r="CDK354"/>
      <c r="CDL354"/>
      <c r="CDM354"/>
      <c r="CDN354"/>
      <c r="CDO354"/>
      <c r="CDP354"/>
      <c r="CDQ354"/>
      <c r="CDR354"/>
      <c r="CDS354"/>
      <c r="CDT354"/>
      <c r="CDU354"/>
      <c r="CDV354"/>
      <c r="CDW354"/>
      <c r="CDX354"/>
      <c r="CDY354"/>
      <c r="CDZ354"/>
      <c r="CEA354"/>
      <c r="CEB354"/>
      <c r="CEC354"/>
      <c r="CED354"/>
      <c r="CEE354"/>
      <c r="CEF354"/>
      <c r="CEG354"/>
      <c r="CEH354"/>
      <c r="CEI354"/>
      <c r="CEJ354"/>
      <c r="CEK354"/>
      <c r="CEL354"/>
      <c r="CEM354"/>
      <c r="CEN354"/>
      <c r="CEO354"/>
      <c r="CEP354"/>
      <c r="CEQ354"/>
      <c r="CER354"/>
      <c r="CES354"/>
      <c r="CET354"/>
      <c r="CEU354"/>
      <c r="CEV354"/>
      <c r="CEW354"/>
      <c r="CEX354"/>
      <c r="CEY354"/>
      <c r="CEZ354"/>
      <c r="CFA354"/>
      <c r="CFB354"/>
      <c r="CFC354"/>
      <c r="CFD354"/>
      <c r="CFE354"/>
      <c r="CFF354"/>
      <c r="CFG354"/>
      <c r="CFH354"/>
      <c r="CFI354"/>
      <c r="CFJ354"/>
      <c r="CFK354"/>
      <c r="CFL354"/>
      <c r="CFM354"/>
      <c r="CFN354"/>
      <c r="CFO354"/>
      <c r="CFP354"/>
      <c r="CFQ354"/>
      <c r="CFR354"/>
      <c r="CFS354"/>
      <c r="CFT354"/>
      <c r="CFU354"/>
      <c r="CFV354"/>
      <c r="CFW354"/>
      <c r="CFX354"/>
      <c r="CFY354"/>
      <c r="CFZ354"/>
      <c r="CGA354"/>
      <c r="CGB354"/>
      <c r="CGC354"/>
      <c r="CGD354"/>
      <c r="CGE354"/>
      <c r="CGF354"/>
      <c r="CGG354"/>
      <c r="CGH354"/>
      <c r="CGI354"/>
      <c r="CGJ354"/>
      <c r="CGK354"/>
      <c r="CGL354"/>
      <c r="CGM354"/>
      <c r="CGN354"/>
      <c r="CGO354"/>
      <c r="CGP354"/>
      <c r="CGQ354"/>
      <c r="CGR354"/>
      <c r="CGS354"/>
      <c r="CGT354"/>
      <c r="CGU354"/>
      <c r="CGV354"/>
      <c r="CGW354"/>
      <c r="CGX354"/>
      <c r="CGY354"/>
      <c r="CGZ354"/>
      <c r="CHA354"/>
      <c r="CHB354"/>
      <c r="CHC354"/>
      <c r="CHD354"/>
      <c r="CHE354"/>
      <c r="CHF354"/>
      <c r="CHG354"/>
      <c r="CHH354"/>
      <c r="CHI354"/>
      <c r="CHJ354"/>
      <c r="CHK354"/>
      <c r="CHL354"/>
      <c r="CHM354"/>
      <c r="CHN354"/>
      <c r="CHO354"/>
      <c r="CHP354"/>
      <c r="CHQ354"/>
      <c r="CHR354"/>
      <c r="CHS354"/>
      <c r="CHT354"/>
      <c r="CHU354"/>
      <c r="CHV354"/>
      <c r="CHW354"/>
      <c r="CHX354"/>
      <c r="CHY354"/>
      <c r="CHZ354"/>
      <c r="CIA354"/>
      <c r="CIB354"/>
      <c r="CIC354"/>
      <c r="CID354"/>
      <c r="CIE354"/>
      <c r="CIF354"/>
      <c r="CIG354"/>
      <c r="CIH354"/>
      <c r="CII354"/>
      <c r="CIJ354"/>
      <c r="CIK354"/>
      <c r="CIL354"/>
      <c r="CIM354"/>
      <c r="CIN354"/>
      <c r="CIO354"/>
      <c r="CIP354"/>
      <c r="CIQ354"/>
      <c r="CIR354"/>
      <c r="CIS354"/>
      <c r="CIT354"/>
      <c r="CIU354"/>
      <c r="CIV354"/>
      <c r="CIW354"/>
      <c r="CIX354"/>
      <c r="CIY354"/>
      <c r="CIZ354"/>
      <c r="CJA354"/>
      <c r="CJB354"/>
      <c r="CJC354"/>
      <c r="CJD354"/>
      <c r="CJE354"/>
      <c r="CJF354"/>
      <c r="CJG354"/>
      <c r="CJH354"/>
      <c r="CJI354"/>
      <c r="CJJ354"/>
      <c r="CJK354"/>
      <c r="CJL354"/>
      <c r="CJM354"/>
      <c r="CJN354"/>
      <c r="CJO354"/>
      <c r="CJP354"/>
      <c r="CJQ354"/>
      <c r="CJR354"/>
      <c r="CJS354"/>
      <c r="CJT354"/>
      <c r="CJU354"/>
      <c r="CJV354"/>
      <c r="CJW354"/>
      <c r="CJX354"/>
      <c r="CJY354"/>
      <c r="CJZ354"/>
      <c r="CKA354"/>
      <c r="CKB354"/>
      <c r="CKC354"/>
      <c r="CKD354"/>
      <c r="CKE354"/>
      <c r="CKF354"/>
      <c r="CKG354"/>
      <c r="CKH354"/>
      <c r="CKI354"/>
      <c r="CKJ354"/>
      <c r="CKK354"/>
      <c r="CKL354"/>
      <c r="CKM354"/>
      <c r="CKN354"/>
      <c r="CKO354"/>
      <c r="CKP354"/>
      <c r="CKQ354"/>
      <c r="CKR354"/>
      <c r="CKS354"/>
      <c r="CKT354"/>
      <c r="CKU354"/>
      <c r="CKV354"/>
      <c r="CKW354"/>
      <c r="CKX354"/>
      <c r="CKY354"/>
      <c r="CKZ354"/>
      <c r="CLA354"/>
      <c r="CLB354"/>
      <c r="CLC354"/>
      <c r="CLD354"/>
      <c r="CLE354"/>
      <c r="CLF354"/>
      <c r="CLG354"/>
      <c r="CLH354"/>
      <c r="CLI354"/>
      <c r="CLJ354"/>
      <c r="CLK354"/>
      <c r="CLL354"/>
      <c r="CLM354"/>
      <c r="CLN354"/>
      <c r="CLO354"/>
      <c r="CLP354"/>
      <c r="CLQ354"/>
      <c r="CLR354"/>
      <c r="CLS354"/>
      <c r="CLT354"/>
      <c r="CLU354"/>
      <c r="CLV354"/>
      <c r="CLW354"/>
      <c r="CLX354"/>
      <c r="CLY354"/>
      <c r="CLZ354"/>
      <c r="CMA354"/>
      <c r="CMB354"/>
      <c r="CMC354"/>
      <c r="CMD354"/>
      <c r="CME354"/>
      <c r="CMF354"/>
      <c r="CMG354"/>
      <c r="CMH354"/>
      <c r="CMI354"/>
      <c r="CMJ354"/>
      <c r="CMK354"/>
      <c r="CML354"/>
      <c r="CMM354"/>
      <c r="CMN354"/>
      <c r="CMO354"/>
      <c r="CMP354"/>
      <c r="CMQ354"/>
      <c r="CMR354"/>
      <c r="CMS354"/>
      <c r="CMT354"/>
      <c r="CMU354"/>
      <c r="CMV354"/>
      <c r="CMW354"/>
      <c r="CMX354"/>
      <c r="CMY354"/>
      <c r="CMZ354"/>
      <c r="CNA354"/>
      <c r="CNB354"/>
      <c r="CNC354"/>
      <c r="CND354"/>
      <c r="CNE354"/>
      <c r="CNF354"/>
      <c r="CNG354"/>
      <c r="CNH354"/>
      <c r="CNI354"/>
      <c r="CNJ354"/>
      <c r="CNK354"/>
      <c r="CNL354"/>
      <c r="CNM354"/>
      <c r="CNN354"/>
      <c r="CNO354"/>
      <c r="CNP354"/>
      <c r="CNQ354"/>
      <c r="CNR354"/>
      <c r="CNS354"/>
      <c r="CNT354"/>
      <c r="CNU354"/>
      <c r="CNV354"/>
      <c r="CNW354"/>
      <c r="CNX354"/>
      <c r="CNY354"/>
      <c r="CNZ354"/>
      <c r="COA354"/>
      <c r="COB354"/>
      <c r="COC354"/>
      <c r="COD354"/>
      <c r="COE354"/>
      <c r="COF354"/>
      <c r="COG354"/>
      <c r="COH354"/>
      <c r="COI354"/>
      <c r="COJ354"/>
      <c r="COK354"/>
      <c r="COL354"/>
      <c r="COM354"/>
      <c r="CON354"/>
      <c r="COO354"/>
      <c r="COP354"/>
      <c r="COQ354"/>
      <c r="COR354"/>
      <c r="COS354"/>
      <c r="COT354"/>
      <c r="COU354"/>
      <c r="COV354"/>
      <c r="COW354"/>
      <c r="COX354"/>
      <c r="COY354"/>
      <c r="COZ354"/>
      <c r="CPA354"/>
      <c r="CPB354"/>
      <c r="CPC354"/>
      <c r="CPD354"/>
      <c r="CPE354"/>
      <c r="CPF354"/>
      <c r="CPG354"/>
      <c r="CPH354"/>
      <c r="CPI354"/>
      <c r="CPJ354"/>
      <c r="CPK354"/>
      <c r="CPL354"/>
      <c r="CPM354"/>
      <c r="CPN354"/>
      <c r="CPO354"/>
      <c r="CPP354"/>
      <c r="CPQ354"/>
      <c r="CPR354"/>
      <c r="CPS354"/>
      <c r="CPT354"/>
      <c r="CPU354"/>
      <c r="CPV354"/>
      <c r="CPW354"/>
      <c r="CPX354"/>
      <c r="CPY354"/>
      <c r="CPZ354"/>
      <c r="CQA354"/>
      <c r="CQB354"/>
      <c r="CQC354"/>
      <c r="CQD354"/>
      <c r="CQE354"/>
      <c r="CQF354"/>
      <c r="CQG354"/>
      <c r="CQH354"/>
      <c r="CQI354"/>
      <c r="CQJ354"/>
      <c r="CQK354"/>
      <c r="CQL354"/>
      <c r="CQM354"/>
      <c r="CQN354"/>
      <c r="CQO354"/>
      <c r="CQP354"/>
      <c r="CQQ354"/>
      <c r="CQR354"/>
      <c r="CQS354"/>
      <c r="CQT354"/>
      <c r="CQU354"/>
      <c r="CQV354"/>
      <c r="CQW354"/>
      <c r="CQX354"/>
      <c r="CQY354"/>
      <c r="CQZ354"/>
      <c r="CRA354"/>
      <c r="CRB354"/>
      <c r="CRC354"/>
      <c r="CRD354"/>
      <c r="CRE354"/>
      <c r="CRF354"/>
      <c r="CRG354"/>
      <c r="CRH354"/>
      <c r="CRI354"/>
      <c r="CRJ354"/>
      <c r="CRK354"/>
      <c r="CRL354"/>
      <c r="CRM354"/>
      <c r="CRN354"/>
      <c r="CRO354"/>
      <c r="CRP354"/>
      <c r="CRQ354"/>
      <c r="CRR354"/>
      <c r="CRS354"/>
      <c r="CRT354"/>
      <c r="CRU354"/>
      <c r="CRV354"/>
      <c r="CRW354"/>
      <c r="CRX354"/>
      <c r="CRY354"/>
      <c r="CRZ354"/>
      <c r="CSA354"/>
      <c r="CSB354"/>
      <c r="CSC354"/>
      <c r="CSD354"/>
      <c r="CSE354"/>
      <c r="CSF354"/>
      <c r="CSG354"/>
      <c r="CSH354"/>
      <c r="CSI354"/>
      <c r="CSJ354"/>
      <c r="CSK354"/>
      <c r="CSL354"/>
      <c r="CSM354"/>
      <c r="CSN354"/>
      <c r="CSO354"/>
      <c r="CSP354"/>
      <c r="CSQ354"/>
      <c r="CSR354"/>
      <c r="CSS354"/>
      <c r="CST354"/>
      <c r="CSU354"/>
      <c r="CSV354"/>
      <c r="CSW354"/>
      <c r="CSX354"/>
      <c r="CSY354"/>
      <c r="CSZ354"/>
      <c r="CTA354"/>
      <c r="CTB354"/>
      <c r="CTC354"/>
      <c r="CTD354"/>
      <c r="CTE354"/>
      <c r="CTF354"/>
      <c r="CTG354"/>
      <c r="CTH354"/>
      <c r="CTI354"/>
      <c r="CTJ354"/>
      <c r="CTK354"/>
      <c r="CTL354"/>
      <c r="CTM354"/>
      <c r="CTN354"/>
      <c r="CTO354"/>
      <c r="CTP354"/>
      <c r="CTQ354"/>
      <c r="CTR354"/>
      <c r="CTS354"/>
      <c r="CTT354"/>
      <c r="CTU354"/>
      <c r="CTV354"/>
      <c r="CTW354"/>
      <c r="CTX354"/>
      <c r="CTY354"/>
      <c r="CTZ354"/>
      <c r="CUA354"/>
      <c r="CUB354"/>
      <c r="CUC354"/>
      <c r="CUD354"/>
      <c r="CUE354"/>
      <c r="CUF354"/>
      <c r="CUG354"/>
      <c r="CUH354"/>
      <c r="CUI354"/>
      <c r="CUJ354"/>
      <c r="CUK354"/>
      <c r="CUL354"/>
      <c r="CUM354"/>
      <c r="CUN354"/>
      <c r="CUO354"/>
      <c r="CUP354"/>
      <c r="CUQ354"/>
      <c r="CUR354"/>
      <c r="CUS354"/>
      <c r="CUT354"/>
      <c r="CUU354"/>
      <c r="CUV354"/>
      <c r="CUW354"/>
      <c r="CUX354"/>
      <c r="CUY354"/>
      <c r="CUZ354"/>
      <c r="CVA354"/>
      <c r="CVB354"/>
      <c r="CVC354"/>
      <c r="CVD354"/>
      <c r="CVE354"/>
      <c r="CVF354"/>
      <c r="CVG354"/>
      <c r="CVH354"/>
      <c r="CVI354"/>
      <c r="CVJ354"/>
      <c r="CVK354"/>
      <c r="CVL354"/>
      <c r="CVM354"/>
      <c r="CVN354"/>
      <c r="CVO354"/>
      <c r="CVP354"/>
      <c r="CVQ354"/>
      <c r="CVR354"/>
      <c r="CVS354"/>
      <c r="CVT354"/>
      <c r="CVU354"/>
      <c r="CVV354"/>
      <c r="CVW354"/>
      <c r="CVX354"/>
      <c r="CVY354"/>
      <c r="CVZ354"/>
      <c r="CWA354"/>
      <c r="CWB354"/>
      <c r="CWC354"/>
      <c r="CWD354"/>
      <c r="CWE354"/>
      <c r="CWF354"/>
      <c r="CWG354"/>
      <c r="CWH354"/>
      <c r="CWI354"/>
      <c r="CWJ354"/>
      <c r="CWK354"/>
      <c r="CWL354"/>
      <c r="CWM354"/>
      <c r="CWN354"/>
      <c r="CWO354"/>
      <c r="CWP354"/>
      <c r="CWQ354"/>
      <c r="CWR354"/>
      <c r="CWS354"/>
      <c r="CWT354"/>
      <c r="CWU354"/>
      <c r="CWV354"/>
      <c r="CWW354"/>
      <c r="CWX354"/>
      <c r="CWY354"/>
      <c r="CWZ354"/>
      <c r="CXA354"/>
      <c r="CXB354"/>
      <c r="CXC354"/>
      <c r="CXD354"/>
      <c r="CXE354"/>
      <c r="CXF354"/>
      <c r="CXG354"/>
      <c r="CXH354"/>
      <c r="CXI354"/>
      <c r="CXJ354"/>
      <c r="CXK354"/>
      <c r="CXL354"/>
      <c r="CXM354"/>
      <c r="CXN354"/>
      <c r="CXO354"/>
      <c r="CXP354"/>
      <c r="CXQ354"/>
      <c r="CXR354"/>
      <c r="CXS354"/>
      <c r="CXT354"/>
      <c r="CXU354"/>
      <c r="CXV354"/>
      <c r="CXW354"/>
      <c r="CXX354"/>
      <c r="CXY354"/>
      <c r="CXZ354"/>
      <c r="CYA354"/>
      <c r="CYB354"/>
      <c r="CYC354"/>
      <c r="CYD354"/>
      <c r="CYE354"/>
      <c r="CYF354"/>
      <c r="CYG354"/>
      <c r="CYH354"/>
      <c r="CYI354"/>
      <c r="CYJ354"/>
      <c r="CYK354"/>
      <c r="CYL354"/>
      <c r="CYM354"/>
      <c r="CYN354"/>
      <c r="CYO354"/>
      <c r="CYP354"/>
      <c r="CYQ354"/>
      <c r="CYR354"/>
      <c r="CYS354"/>
      <c r="CYT354"/>
      <c r="CYU354"/>
      <c r="CYV354"/>
      <c r="CYW354"/>
      <c r="CYX354"/>
      <c r="CYY354"/>
      <c r="CYZ354"/>
      <c r="CZA354"/>
      <c r="CZB354"/>
      <c r="CZC354"/>
      <c r="CZD354"/>
      <c r="CZE354"/>
      <c r="CZF354"/>
      <c r="CZG354"/>
      <c r="CZH354"/>
      <c r="CZI354"/>
      <c r="CZJ354"/>
      <c r="CZK354"/>
      <c r="CZL354"/>
      <c r="CZM354"/>
      <c r="CZN354"/>
      <c r="CZO354"/>
      <c r="CZP354"/>
      <c r="CZQ354"/>
      <c r="CZR354"/>
      <c r="CZS354"/>
      <c r="CZT354"/>
      <c r="CZU354"/>
      <c r="CZV354"/>
      <c r="CZW354"/>
      <c r="CZX354"/>
      <c r="CZY354"/>
      <c r="CZZ354"/>
      <c r="DAA354"/>
      <c r="DAB354"/>
      <c r="DAC354"/>
      <c r="DAD354"/>
      <c r="DAE354"/>
      <c r="DAF354"/>
      <c r="DAG354"/>
      <c r="DAH354"/>
      <c r="DAI354"/>
      <c r="DAJ354"/>
      <c r="DAK354"/>
      <c r="DAL354"/>
      <c r="DAM354"/>
      <c r="DAN354"/>
      <c r="DAO354"/>
      <c r="DAP354"/>
      <c r="DAQ354"/>
      <c r="DAR354"/>
      <c r="DAS354"/>
      <c r="DAT354"/>
      <c r="DAU354"/>
      <c r="DAV354"/>
      <c r="DAW354"/>
      <c r="DAX354"/>
      <c r="DAY354"/>
      <c r="DAZ354"/>
      <c r="DBA354"/>
      <c r="DBB354"/>
      <c r="DBC354"/>
      <c r="DBD354"/>
      <c r="DBE354"/>
      <c r="DBF354"/>
      <c r="DBG354"/>
      <c r="DBH354"/>
      <c r="DBI354"/>
      <c r="DBJ354"/>
      <c r="DBK354"/>
      <c r="DBL354"/>
      <c r="DBM354"/>
      <c r="DBN354"/>
      <c r="DBO354"/>
      <c r="DBP354"/>
      <c r="DBQ354"/>
      <c r="DBR354"/>
      <c r="DBS354"/>
      <c r="DBT354"/>
      <c r="DBU354"/>
      <c r="DBV354"/>
      <c r="DBW354"/>
      <c r="DBX354"/>
      <c r="DBY354"/>
      <c r="DBZ354"/>
      <c r="DCA354"/>
      <c r="DCB354"/>
      <c r="DCC354"/>
      <c r="DCD354"/>
      <c r="DCE354"/>
      <c r="DCF354"/>
      <c r="DCG354"/>
      <c r="DCH354"/>
      <c r="DCI354"/>
      <c r="DCJ354"/>
      <c r="DCK354"/>
      <c r="DCL354"/>
      <c r="DCM354"/>
      <c r="DCN354"/>
      <c r="DCO354"/>
      <c r="DCP354"/>
      <c r="DCQ354"/>
      <c r="DCR354"/>
      <c r="DCS354"/>
      <c r="DCT354"/>
      <c r="DCU354"/>
      <c r="DCV354"/>
      <c r="DCW354"/>
      <c r="DCX354"/>
      <c r="DCY354"/>
      <c r="DCZ354"/>
      <c r="DDA354"/>
      <c r="DDB354"/>
      <c r="DDC354"/>
      <c r="DDD354"/>
      <c r="DDE354"/>
      <c r="DDF354"/>
      <c r="DDG354"/>
      <c r="DDH354"/>
      <c r="DDI354"/>
      <c r="DDJ354"/>
      <c r="DDK354"/>
      <c r="DDL354"/>
      <c r="DDM354"/>
      <c r="DDN354"/>
      <c r="DDO354"/>
      <c r="DDP354"/>
      <c r="DDQ354"/>
      <c r="DDR354"/>
      <c r="DDS354"/>
      <c r="DDT354"/>
      <c r="DDU354"/>
      <c r="DDV354"/>
      <c r="DDW354"/>
      <c r="DDX354"/>
      <c r="DDY354"/>
      <c r="DDZ354"/>
      <c r="DEA354"/>
      <c r="DEB354"/>
      <c r="DEC354"/>
      <c r="DED354"/>
      <c r="DEE354"/>
      <c r="DEF354"/>
      <c r="DEG354"/>
      <c r="DEH354"/>
      <c r="DEI354"/>
      <c r="DEJ354"/>
      <c r="DEK354"/>
      <c r="DEL354"/>
      <c r="DEM354"/>
      <c r="DEN354"/>
      <c r="DEO354"/>
      <c r="DEP354"/>
      <c r="DEQ354"/>
      <c r="DER354"/>
      <c r="DES354"/>
      <c r="DET354"/>
      <c r="DEU354"/>
      <c r="DEV354"/>
      <c r="DEW354"/>
      <c r="DEX354"/>
      <c r="DEY354"/>
      <c r="DEZ354"/>
      <c r="DFA354"/>
      <c r="DFB354"/>
      <c r="DFC354"/>
      <c r="DFD354"/>
      <c r="DFE354"/>
      <c r="DFF354"/>
      <c r="DFG354"/>
      <c r="DFH354"/>
      <c r="DFI354"/>
      <c r="DFJ354"/>
      <c r="DFK354"/>
      <c r="DFL354"/>
      <c r="DFM354"/>
      <c r="DFN354"/>
      <c r="DFO354"/>
      <c r="DFP354"/>
      <c r="DFQ354"/>
      <c r="DFR354"/>
      <c r="DFS354"/>
      <c r="DFT354"/>
      <c r="DFU354"/>
      <c r="DFV354"/>
      <c r="DFW354"/>
      <c r="DFX354"/>
      <c r="DFY354"/>
      <c r="DFZ354"/>
      <c r="DGA354"/>
      <c r="DGB354"/>
      <c r="DGC354"/>
      <c r="DGD354"/>
      <c r="DGE354"/>
      <c r="DGF354"/>
      <c r="DGG354"/>
      <c r="DGH354"/>
      <c r="DGI354"/>
      <c r="DGJ354"/>
      <c r="DGK354"/>
      <c r="DGL354"/>
      <c r="DGM354"/>
      <c r="DGN354"/>
      <c r="DGO354"/>
      <c r="DGP354"/>
      <c r="DGQ354"/>
      <c r="DGR354"/>
      <c r="DGS354"/>
      <c r="DGT354"/>
      <c r="DGU354"/>
      <c r="DGV354"/>
      <c r="DGW354"/>
      <c r="DGX354"/>
      <c r="DGY354"/>
      <c r="DGZ354"/>
      <c r="DHA354"/>
      <c r="DHB354"/>
      <c r="DHC354"/>
      <c r="DHD354"/>
      <c r="DHE354"/>
      <c r="DHF354"/>
      <c r="DHG354"/>
      <c r="DHH354"/>
      <c r="DHI354"/>
      <c r="DHJ354"/>
      <c r="DHK354"/>
      <c r="DHL354"/>
      <c r="DHM354"/>
      <c r="DHN354"/>
      <c r="DHO354"/>
      <c r="DHP354"/>
      <c r="DHQ354"/>
      <c r="DHR354"/>
      <c r="DHS354"/>
      <c r="DHT354"/>
      <c r="DHU354"/>
      <c r="DHV354"/>
      <c r="DHW354"/>
      <c r="DHX354"/>
      <c r="DHY354"/>
      <c r="DHZ354"/>
      <c r="DIA354"/>
      <c r="DIB354"/>
      <c r="DIC354"/>
      <c r="DID354"/>
      <c r="DIE354"/>
      <c r="DIF354"/>
      <c r="DIG354"/>
      <c r="DIH354"/>
      <c r="DII354"/>
      <c r="DIJ354"/>
      <c r="DIK354"/>
      <c r="DIL354"/>
      <c r="DIM354"/>
      <c r="DIN354"/>
      <c r="DIO354"/>
      <c r="DIP354"/>
      <c r="DIQ354"/>
      <c r="DIR354"/>
      <c r="DIS354"/>
      <c r="DIT354"/>
      <c r="DIU354"/>
      <c r="DIV354"/>
      <c r="DIW354"/>
      <c r="DIX354"/>
      <c r="DIY354"/>
      <c r="DIZ354"/>
      <c r="DJA354"/>
      <c r="DJB354"/>
      <c r="DJC354"/>
      <c r="DJD354"/>
      <c r="DJE354"/>
      <c r="DJF354"/>
      <c r="DJG354"/>
      <c r="DJH354"/>
      <c r="DJI354"/>
      <c r="DJJ354"/>
      <c r="DJK354"/>
      <c r="DJL354"/>
      <c r="DJM354"/>
      <c r="DJN354"/>
      <c r="DJO354"/>
      <c r="DJP354"/>
      <c r="DJQ354"/>
      <c r="DJR354"/>
      <c r="DJS354"/>
      <c r="DJT354"/>
      <c r="DJU354"/>
      <c r="DJV354"/>
      <c r="DJW354"/>
      <c r="DJX354"/>
      <c r="DJY354"/>
      <c r="DJZ354"/>
      <c r="DKA354"/>
      <c r="DKB354"/>
      <c r="DKC354"/>
      <c r="DKD354"/>
      <c r="DKE354"/>
      <c r="DKF354"/>
      <c r="DKG354"/>
      <c r="DKH354"/>
      <c r="DKI354"/>
      <c r="DKJ354"/>
      <c r="DKK354"/>
      <c r="DKL354"/>
      <c r="DKM354"/>
      <c r="DKN354"/>
      <c r="DKO354"/>
      <c r="DKP354"/>
      <c r="DKQ354"/>
      <c r="DKR354"/>
      <c r="DKS354"/>
      <c r="DKT354"/>
      <c r="DKU354"/>
      <c r="DKV354"/>
      <c r="DKW354"/>
      <c r="DKX354"/>
      <c r="DKY354"/>
      <c r="DKZ354"/>
      <c r="DLA354"/>
      <c r="DLB354"/>
      <c r="DLC354"/>
      <c r="DLD354"/>
      <c r="DLE354"/>
      <c r="DLF354"/>
      <c r="DLG354"/>
      <c r="DLH354"/>
      <c r="DLI354"/>
      <c r="DLJ354"/>
      <c r="DLK354"/>
      <c r="DLL354"/>
      <c r="DLM354"/>
      <c r="DLN354"/>
      <c r="DLO354"/>
      <c r="DLP354"/>
      <c r="DLQ354"/>
      <c r="DLR354"/>
      <c r="DLS354"/>
      <c r="DLT354"/>
      <c r="DLU354"/>
      <c r="DLV354"/>
      <c r="DLW354"/>
      <c r="DLX354"/>
      <c r="DLY354"/>
      <c r="DLZ354"/>
      <c r="DMA354"/>
      <c r="DMB354"/>
      <c r="DMC354"/>
      <c r="DMD354"/>
      <c r="DME354"/>
      <c r="DMF354"/>
      <c r="DMG354"/>
      <c r="DMH354"/>
      <c r="DMI354"/>
      <c r="DMJ354"/>
      <c r="DMK354"/>
      <c r="DML354"/>
      <c r="DMM354"/>
      <c r="DMN354"/>
      <c r="DMO354"/>
      <c r="DMP354"/>
      <c r="DMQ354"/>
      <c r="DMR354"/>
      <c r="DMS354"/>
      <c r="DMT354"/>
      <c r="DMU354"/>
      <c r="DMV354"/>
      <c r="DMW354"/>
      <c r="DMX354"/>
      <c r="DMY354"/>
      <c r="DMZ354"/>
      <c r="DNA354"/>
      <c r="DNB354"/>
      <c r="DNC354"/>
      <c r="DND354"/>
      <c r="DNE354"/>
      <c r="DNF354"/>
      <c r="DNG354"/>
      <c r="DNH354"/>
      <c r="DNI354"/>
      <c r="DNJ354"/>
      <c r="DNK354"/>
      <c r="DNL354"/>
      <c r="DNM354"/>
      <c r="DNN354"/>
      <c r="DNO354"/>
      <c r="DNP354"/>
      <c r="DNQ354"/>
      <c r="DNR354"/>
      <c r="DNS354"/>
      <c r="DNT354"/>
      <c r="DNU354"/>
      <c r="DNV354"/>
      <c r="DNW354"/>
      <c r="DNX354"/>
      <c r="DNY354"/>
      <c r="DNZ354"/>
      <c r="DOA354"/>
      <c r="DOB354"/>
      <c r="DOC354"/>
      <c r="DOD354"/>
      <c r="DOE354"/>
      <c r="DOF354"/>
      <c r="DOG354"/>
      <c r="DOH354"/>
      <c r="DOI354"/>
      <c r="DOJ354"/>
      <c r="DOK354"/>
      <c r="DOL354"/>
      <c r="DOM354"/>
      <c r="DON354"/>
      <c r="DOO354"/>
      <c r="DOP354"/>
      <c r="DOQ354"/>
      <c r="DOR354"/>
      <c r="DOS354"/>
      <c r="DOT354"/>
      <c r="DOU354"/>
      <c r="DOV354"/>
      <c r="DOW354"/>
      <c r="DOX354"/>
      <c r="DOY354"/>
      <c r="DOZ354"/>
      <c r="DPA354"/>
      <c r="DPB354"/>
      <c r="DPC354"/>
      <c r="DPD354"/>
      <c r="DPE354"/>
      <c r="DPF354"/>
      <c r="DPG354"/>
      <c r="DPH354"/>
      <c r="DPI354"/>
      <c r="DPJ354"/>
      <c r="DPK354"/>
      <c r="DPL354"/>
      <c r="DPM354"/>
      <c r="DPN354"/>
      <c r="DPO354"/>
      <c r="DPP354"/>
      <c r="DPQ354"/>
      <c r="DPR354"/>
      <c r="DPS354"/>
      <c r="DPT354"/>
      <c r="DPU354"/>
      <c r="DPV354"/>
      <c r="DPW354"/>
      <c r="DPX354"/>
      <c r="DPY354"/>
      <c r="DPZ354"/>
      <c r="DQA354"/>
      <c r="DQB354"/>
      <c r="DQC354"/>
      <c r="DQD354"/>
      <c r="DQE354"/>
      <c r="DQF354"/>
      <c r="DQG354"/>
      <c r="DQH354"/>
      <c r="DQI354"/>
      <c r="DQJ354"/>
      <c r="DQK354"/>
      <c r="DQL354"/>
      <c r="DQM354"/>
      <c r="DQN354"/>
      <c r="DQO354"/>
      <c r="DQP354"/>
      <c r="DQQ354"/>
      <c r="DQR354"/>
      <c r="DQS354"/>
      <c r="DQT354"/>
      <c r="DQU354"/>
      <c r="DQV354"/>
      <c r="DQW354"/>
      <c r="DQX354"/>
      <c r="DQY354"/>
      <c r="DQZ354"/>
      <c r="DRA354"/>
      <c r="DRB354"/>
      <c r="DRC354"/>
      <c r="DRD354"/>
      <c r="DRE354"/>
      <c r="DRF354"/>
      <c r="DRG354"/>
      <c r="DRH354"/>
      <c r="DRI354"/>
      <c r="DRJ354"/>
      <c r="DRK354"/>
      <c r="DRL354"/>
      <c r="DRM354"/>
      <c r="DRN354"/>
      <c r="DRO354"/>
      <c r="DRP354"/>
      <c r="DRQ354"/>
      <c r="DRR354"/>
      <c r="DRS354"/>
      <c r="DRT354"/>
      <c r="DRU354"/>
      <c r="DRV354"/>
      <c r="DRW354"/>
      <c r="DRX354"/>
      <c r="DRY354"/>
      <c r="DRZ354"/>
      <c r="DSA354"/>
      <c r="DSB354"/>
      <c r="DSC354"/>
      <c r="DSD354"/>
      <c r="DSE354"/>
      <c r="DSF354"/>
      <c r="DSG354"/>
      <c r="DSH354"/>
      <c r="DSI354"/>
      <c r="DSJ354"/>
      <c r="DSK354"/>
      <c r="DSL354"/>
      <c r="DSM354"/>
      <c r="DSN354"/>
      <c r="DSO354"/>
      <c r="DSP354"/>
      <c r="DSQ354"/>
      <c r="DSR354"/>
      <c r="DSS354"/>
      <c r="DST354"/>
      <c r="DSU354"/>
      <c r="DSV354"/>
      <c r="DSW354"/>
      <c r="DSX354"/>
      <c r="DSY354"/>
      <c r="DSZ354"/>
      <c r="DTA354"/>
      <c r="DTB354"/>
      <c r="DTC354"/>
      <c r="DTD354"/>
      <c r="DTE354"/>
      <c r="DTF354"/>
      <c r="DTG354"/>
      <c r="DTH354"/>
      <c r="DTI354"/>
      <c r="DTJ354"/>
      <c r="DTK354"/>
      <c r="DTL354"/>
      <c r="DTM354"/>
      <c r="DTN354"/>
      <c r="DTO354"/>
      <c r="DTP354"/>
      <c r="DTQ354"/>
      <c r="DTR354"/>
      <c r="DTS354"/>
      <c r="DTT354"/>
      <c r="DTU354"/>
      <c r="DTV354"/>
      <c r="DTW354"/>
      <c r="DTX354"/>
      <c r="DTY354"/>
      <c r="DTZ354"/>
      <c r="DUA354"/>
      <c r="DUB354"/>
      <c r="DUC354"/>
      <c r="DUD354"/>
      <c r="DUE354"/>
      <c r="DUF354"/>
      <c r="DUG354"/>
      <c r="DUH354"/>
      <c r="DUI354"/>
      <c r="DUJ354"/>
      <c r="DUK354"/>
      <c r="DUL354"/>
      <c r="DUM354"/>
      <c r="DUN354"/>
      <c r="DUO354"/>
      <c r="DUP354"/>
      <c r="DUQ354"/>
      <c r="DUR354"/>
      <c r="DUS354"/>
      <c r="DUT354"/>
      <c r="DUU354"/>
      <c r="DUV354"/>
      <c r="DUW354"/>
      <c r="DUX354"/>
      <c r="DUY354"/>
      <c r="DUZ354"/>
      <c r="DVA354"/>
      <c r="DVB354"/>
      <c r="DVC354"/>
      <c r="DVD354"/>
      <c r="DVE354"/>
      <c r="DVF354"/>
      <c r="DVG354"/>
      <c r="DVH354"/>
      <c r="DVI354"/>
      <c r="DVJ354"/>
      <c r="DVK354"/>
      <c r="DVL354"/>
      <c r="DVM354"/>
      <c r="DVN354"/>
      <c r="DVO354"/>
      <c r="DVP354"/>
      <c r="DVQ354"/>
      <c r="DVR354"/>
      <c r="DVS354"/>
      <c r="DVT354"/>
      <c r="DVU354"/>
      <c r="DVV354"/>
      <c r="DVW354"/>
      <c r="DVX354"/>
      <c r="DVY354"/>
      <c r="DVZ354"/>
      <c r="DWA354"/>
      <c r="DWB354"/>
      <c r="DWC354"/>
      <c r="DWD354"/>
      <c r="DWE354"/>
      <c r="DWF354"/>
      <c r="DWG354"/>
      <c r="DWH354"/>
      <c r="DWI354"/>
      <c r="DWJ354"/>
      <c r="DWK354"/>
      <c r="DWL354"/>
      <c r="DWM354"/>
      <c r="DWN354"/>
      <c r="DWO354"/>
      <c r="DWP354"/>
      <c r="DWQ354"/>
      <c r="DWR354"/>
      <c r="DWS354"/>
      <c r="DWT354"/>
      <c r="DWU354"/>
      <c r="DWV354"/>
      <c r="DWW354"/>
      <c r="DWX354"/>
      <c r="DWY354"/>
      <c r="DWZ354"/>
      <c r="DXA354"/>
      <c r="DXB354"/>
      <c r="DXC354"/>
      <c r="DXD354"/>
      <c r="DXE354"/>
      <c r="DXF354"/>
      <c r="DXG354"/>
      <c r="DXH354"/>
      <c r="DXI354"/>
      <c r="DXJ354"/>
      <c r="DXK354"/>
      <c r="DXL354"/>
      <c r="DXM354"/>
      <c r="DXN354"/>
      <c r="DXO354"/>
      <c r="DXP354"/>
      <c r="DXQ354"/>
      <c r="DXR354"/>
      <c r="DXS354"/>
      <c r="DXT354"/>
      <c r="DXU354"/>
      <c r="DXV354"/>
      <c r="DXW354"/>
      <c r="DXX354"/>
      <c r="DXY354"/>
      <c r="DXZ354"/>
      <c r="DYA354"/>
      <c r="DYB354"/>
      <c r="DYC354"/>
      <c r="DYD354"/>
      <c r="DYE354"/>
      <c r="DYF354"/>
      <c r="DYG354"/>
      <c r="DYH354"/>
      <c r="DYI354"/>
      <c r="DYJ354"/>
      <c r="DYK354"/>
      <c r="DYL354"/>
      <c r="DYM354"/>
      <c r="DYN354"/>
      <c r="DYO354"/>
      <c r="DYP354"/>
      <c r="DYQ354"/>
      <c r="DYR354"/>
      <c r="DYS354"/>
      <c r="DYT354"/>
      <c r="DYU354"/>
      <c r="DYV354"/>
      <c r="DYW354"/>
      <c r="DYX354"/>
      <c r="DYY354"/>
      <c r="DYZ354"/>
      <c r="DZA354"/>
      <c r="DZB354"/>
      <c r="DZC354"/>
      <c r="DZD354"/>
      <c r="DZE354"/>
      <c r="DZF354"/>
      <c r="DZG354"/>
      <c r="DZH354"/>
      <c r="DZI354"/>
      <c r="DZJ354"/>
      <c r="DZK354"/>
      <c r="DZL354"/>
      <c r="DZM354"/>
      <c r="DZN354"/>
      <c r="DZO354"/>
      <c r="DZP354"/>
      <c r="DZQ354"/>
      <c r="DZR354"/>
      <c r="DZS354"/>
      <c r="DZT354"/>
      <c r="DZU354"/>
      <c r="DZV354"/>
      <c r="DZW354"/>
      <c r="DZX354"/>
      <c r="DZY354"/>
      <c r="DZZ354"/>
      <c r="EAA354"/>
      <c r="EAB354"/>
      <c r="EAC354"/>
      <c r="EAD354"/>
      <c r="EAE354"/>
      <c r="EAF354"/>
      <c r="EAG354"/>
      <c r="EAH354"/>
      <c r="EAI354"/>
      <c r="EAJ354"/>
      <c r="EAK354"/>
      <c r="EAL354"/>
      <c r="EAM354"/>
      <c r="EAN354"/>
      <c r="EAO354"/>
      <c r="EAP354"/>
      <c r="EAQ354"/>
      <c r="EAR354"/>
      <c r="EAS354"/>
      <c r="EAT354"/>
      <c r="EAU354"/>
      <c r="EAV354"/>
      <c r="EAW354"/>
      <c r="EAX354"/>
      <c r="EAY354"/>
      <c r="EAZ354"/>
      <c r="EBA354"/>
      <c r="EBB354"/>
      <c r="EBC354"/>
      <c r="EBD354"/>
      <c r="EBE354"/>
      <c r="EBF354"/>
      <c r="EBG354"/>
      <c r="EBH354"/>
      <c r="EBI354"/>
      <c r="EBJ354"/>
      <c r="EBK354"/>
      <c r="EBL354"/>
      <c r="EBM354"/>
      <c r="EBN354"/>
      <c r="EBO354"/>
      <c r="EBP354"/>
      <c r="EBQ354"/>
      <c r="EBR354"/>
      <c r="EBS354"/>
      <c r="EBT354"/>
      <c r="EBU354"/>
      <c r="EBV354"/>
      <c r="EBW354"/>
      <c r="EBX354"/>
      <c r="EBY354"/>
      <c r="EBZ354"/>
      <c r="ECA354"/>
      <c r="ECB354"/>
      <c r="ECC354"/>
      <c r="ECD354"/>
      <c r="ECE354"/>
      <c r="ECF354"/>
      <c r="ECG354"/>
      <c r="ECH354"/>
      <c r="ECI354"/>
      <c r="ECJ354"/>
      <c r="ECK354"/>
      <c r="ECL354"/>
      <c r="ECM354"/>
      <c r="ECN354"/>
      <c r="ECO354"/>
      <c r="ECP354"/>
      <c r="ECQ354"/>
      <c r="ECR354"/>
      <c r="ECS354"/>
      <c r="ECT354"/>
      <c r="ECU354"/>
      <c r="ECV354"/>
      <c r="ECW354"/>
      <c r="ECX354"/>
      <c r="ECY354"/>
      <c r="ECZ354"/>
      <c r="EDA354"/>
      <c r="EDB354"/>
      <c r="EDC354"/>
      <c r="EDD354"/>
      <c r="EDE354"/>
      <c r="EDF354"/>
      <c r="EDG354"/>
      <c r="EDH354"/>
      <c r="EDI354"/>
      <c r="EDJ354"/>
      <c r="EDK354"/>
      <c r="EDL354"/>
      <c r="EDM354"/>
      <c r="EDN354"/>
      <c r="EDO354"/>
      <c r="EDP354"/>
      <c r="EDQ354"/>
      <c r="EDR354"/>
      <c r="EDS354"/>
      <c r="EDT354"/>
      <c r="EDU354"/>
      <c r="EDV354"/>
      <c r="EDW354"/>
      <c r="EDX354"/>
      <c r="EDY354"/>
      <c r="EDZ354"/>
      <c r="EEA354"/>
      <c r="EEB354"/>
      <c r="EEC354"/>
      <c r="EED354"/>
      <c r="EEE354"/>
      <c r="EEF354"/>
      <c r="EEG354"/>
      <c r="EEH354"/>
      <c r="EEI354"/>
      <c r="EEJ354"/>
      <c r="EEK354"/>
      <c r="EEL354"/>
      <c r="EEM354"/>
      <c r="EEN354"/>
      <c r="EEO354"/>
      <c r="EEP354"/>
      <c r="EEQ354"/>
      <c r="EER354"/>
      <c r="EES354"/>
      <c r="EET354"/>
      <c r="EEU354"/>
      <c r="EEV354"/>
      <c r="EEW354"/>
      <c r="EEX354"/>
      <c r="EEY354"/>
      <c r="EEZ354"/>
      <c r="EFA354"/>
      <c r="EFB354"/>
      <c r="EFC354"/>
      <c r="EFD354"/>
      <c r="EFE354"/>
      <c r="EFF354"/>
      <c r="EFG354"/>
      <c r="EFH354"/>
      <c r="EFI354"/>
      <c r="EFJ354"/>
      <c r="EFK354"/>
      <c r="EFL354"/>
      <c r="EFM354"/>
      <c r="EFN354"/>
      <c r="EFO354"/>
      <c r="EFP354"/>
      <c r="EFQ354"/>
      <c r="EFR354"/>
      <c r="EFS354"/>
      <c r="EFT354"/>
      <c r="EFU354"/>
      <c r="EFV354"/>
      <c r="EFW354"/>
      <c r="EFX354"/>
      <c r="EFY354"/>
      <c r="EFZ354"/>
      <c r="EGA354"/>
      <c r="EGB354"/>
      <c r="EGC354"/>
      <c r="EGD354"/>
      <c r="EGE354"/>
      <c r="EGF354"/>
      <c r="EGG354"/>
      <c r="EGH354"/>
      <c r="EGI354"/>
      <c r="EGJ354"/>
      <c r="EGK354"/>
      <c r="EGL354"/>
      <c r="EGM354"/>
      <c r="EGN354"/>
      <c r="EGO354"/>
      <c r="EGP354"/>
      <c r="EGQ354"/>
      <c r="EGR354"/>
      <c r="EGS354"/>
      <c r="EGT354"/>
      <c r="EGU354"/>
      <c r="EGV354"/>
      <c r="EGW354"/>
      <c r="EGX354"/>
      <c r="EGY354"/>
      <c r="EGZ354"/>
      <c r="EHA354"/>
      <c r="EHB354"/>
      <c r="EHC354"/>
      <c r="EHD354"/>
      <c r="EHE354"/>
      <c r="EHF354"/>
      <c r="EHG354"/>
      <c r="EHH354"/>
      <c r="EHI354"/>
      <c r="EHJ354"/>
      <c r="EHK354"/>
      <c r="EHL354"/>
      <c r="EHM354"/>
      <c r="EHN354"/>
      <c r="EHO354"/>
      <c r="EHP354"/>
      <c r="EHQ354"/>
      <c r="EHR354"/>
      <c r="EHS354"/>
      <c r="EHT354"/>
      <c r="EHU354"/>
      <c r="EHV354"/>
      <c r="EHW354"/>
      <c r="EHX354"/>
      <c r="EHY354"/>
      <c r="EHZ354"/>
      <c r="EIA354"/>
      <c r="EIB354"/>
      <c r="EIC354"/>
      <c r="EID354"/>
      <c r="EIE354"/>
      <c r="EIF354"/>
      <c r="EIG354"/>
      <c r="EIH354"/>
      <c r="EII354"/>
      <c r="EIJ354"/>
      <c r="EIK354"/>
      <c r="EIL354"/>
      <c r="EIM354"/>
      <c r="EIN354"/>
      <c r="EIO354"/>
      <c r="EIP354"/>
      <c r="EIQ354"/>
      <c r="EIR354"/>
      <c r="EIS354"/>
      <c r="EIT354"/>
      <c r="EIU354"/>
      <c r="EIV354"/>
      <c r="EIW354"/>
      <c r="EIX354"/>
      <c r="EIY354"/>
      <c r="EIZ354"/>
      <c r="EJA354"/>
      <c r="EJB354"/>
      <c r="EJC354"/>
      <c r="EJD354"/>
      <c r="EJE354"/>
      <c r="EJF354"/>
      <c r="EJG354"/>
      <c r="EJH354"/>
      <c r="EJI354"/>
      <c r="EJJ354"/>
      <c r="EJK354"/>
      <c r="EJL354"/>
      <c r="EJM354"/>
      <c r="EJN354"/>
      <c r="EJO354"/>
      <c r="EJP354"/>
      <c r="EJQ354"/>
      <c r="EJR354"/>
      <c r="EJS354"/>
      <c r="EJT354"/>
      <c r="EJU354"/>
      <c r="EJV354"/>
      <c r="EJW354"/>
      <c r="EJX354"/>
      <c r="EJY354"/>
      <c r="EJZ354"/>
      <c r="EKA354"/>
      <c r="EKB354"/>
      <c r="EKC354"/>
      <c r="EKD354"/>
      <c r="EKE354"/>
      <c r="EKF354"/>
      <c r="EKG354"/>
      <c r="EKH354"/>
      <c r="EKI354"/>
      <c r="EKJ354"/>
      <c r="EKK354"/>
      <c r="EKL354"/>
      <c r="EKM354"/>
      <c r="EKN354"/>
      <c r="EKO354"/>
      <c r="EKP354"/>
      <c r="EKQ354"/>
      <c r="EKR354"/>
      <c r="EKS354"/>
      <c r="EKT354"/>
      <c r="EKU354"/>
      <c r="EKV354"/>
      <c r="EKW354"/>
      <c r="EKX354"/>
      <c r="EKY354"/>
      <c r="EKZ354"/>
      <c r="ELA354"/>
      <c r="ELB354"/>
      <c r="ELC354"/>
      <c r="ELD354"/>
      <c r="ELE354"/>
      <c r="ELF354"/>
      <c r="ELG354"/>
      <c r="ELH354"/>
      <c r="ELI354"/>
      <c r="ELJ354"/>
      <c r="ELK354"/>
      <c r="ELL354"/>
      <c r="ELM354"/>
      <c r="ELN354"/>
      <c r="ELO354"/>
      <c r="ELP354"/>
      <c r="ELQ354"/>
      <c r="ELR354"/>
      <c r="ELS354"/>
      <c r="ELT354"/>
      <c r="ELU354"/>
      <c r="ELV354"/>
      <c r="ELW354"/>
      <c r="ELX354"/>
      <c r="ELY354"/>
      <c r="ELZ354"/>
      <c r="EMA354"/>
      <c r="EMB354"/>
      <c r="EMC354"/>
      <c r="EMD354"/>
      <c r="EME354"/>
      <c r="EMF354"/>
      <c r="EMG354"/>
      <c r="EMH354"/>
      <c r="EMI354"/>
      <c r="EMJ354"/>
      <c r="EMK354"/>
      <c r="EML354"/>
      <c r="EMM354"/>
      <c r="EMN354"/>
      <c r="EMO354"/>
      <c r="EMP354"/>
      <c r="EMQ354"/>
      <c r="EMR354"/>
      <c r="EMS354"/>
      <c r="EMT354"/>
      <c r="EMU354"/>
      <c r="EMV354"/>
      <c r="EMW354"/>
      <c r="EMX354"/>
      <c r="EMY354"/>
      <c r="EMZ354"/>
      <c r="ENA354"/>
      <c r="ENB354"/>
      <c r="ENC354"/>
      <c r="END354"/>
      <c r="ENE354"/>
      <c r="ENF354"/>
      <c r="ENG354"/>
      <c r="ENH354"/>
      <c r="ENI354"/>
      <c r="ENJ354"/>
      <c r="ENK354"/>
      <c r="ENL354"/>
      <c r="ENM354"/>
      <c r="ENN354"/>
      <c r="ENO354"/>
      <c r="ENP354"/>
      <c r="ENQ354"/>
      <c r="ENR354"/>
      <c r="ENS354"/>
      <c r="ENT354"/>
      <c r="ENU354"/>
      <c r="ENV354"/>
      <c r="ENW354"/>
      <c r="ENX354"/>
      <c r="ENY354"/>
      <c r="ENZ354"/>
      <c r="EOA354"/>
      <c r="EOB354"/>
      <c r="EOC354"/>
      <c r="EOD354"/>
      <c r="EOE354"/>
      <c r="EOF354"/>
      <c r="EOG354"/>
      <c r="EOH354"/>
      <c r="EOI354"/>
      <c r="EOJ354"/>
      <c r="EOK354"/>
      <c r="EOL354"/>
      <c r="EOM354"/>
      <c r="EON354"/>
      <c r="EOO354"/>
      <c r="EOP354"/>
      <c r="EOQ354"/>
      <c r="EOR354"/>
      <c r="EOS354"/>
      <c r="EOT354"/>
      <c r="EOU354"/>
      <c r="EOV354"/>
      <c r="EOW354"/>
      <c r="EOX354"/>
      <c r="EOY354"/>
      <c r="EOZ354"/>
      <c r="EPA354"/>
      <c r="EPB354"/>
      <c r="EPC354"/>
      <c r="EPD354"/>
      <c r="EPE354"/>
      <c r="EPF354"/>
      <c r="EPG354"/>
      <c r="EPH354"/>
      <c r="EPI354"/>
      <c r="EPJ354"/>
      <c r="EPK354"/>
      <c r="EPL354"/>
      <c r="EPM354"/>
      <c r="EPN354"/>
      <c r="EPO354"/>
      <c r="EPP354"/>
      <c r="EPQ354"/>
      <c r="EPR354"/>
      <c r="EPS354"/>
      <c r="EPT354"/>
      <c r="EPU354"/>
      <c r="EPV354"/>
      <c r="EPW354"/>
      <c r="EPX354"/>
      <c r="EPY354"/>
      <c r="EPZ354"/>
      <c r="EQA354"/>
      <c r="EQB354"/>
      <c r="EQC354"/>
      <c r="EQD354"/>
      <c r="EQE354"/>
      <c r="EQF354"/>
      <c r="EQG354"/>
      <c r="EQH354"/>
      <c r="EQI354"/>
      <c r="EQJ354"/>
      <c r="EQK354"/>
      <c r="EQL354"/>
      <c r="EQM354"/>
      <c r="EQN354"/>
      <c r="EQO354"/>
      <c r="EQP354"/>
      <c r="EQQ354"/>
      <c r="EQR354"/>
      <c r="EQS354"/>
      <c r="EQT354"/>
      <c r="EQU354"/>
      <c r="EQV354"/>
      <c r="EQW354"/>
      <c r="EQX354"/>
      <c r="EQY354"/>
      <c r="EQZ354"/>
      <c r="ERA354"/>
      <c r="ERB354"/>
      <c r="ERC354"/>
      <c r="ERD354"/>
      <c r="ERE354"/>
      <c r="ERF354"/>
      <c r="ERG354"/>
      <c r="ERH354"/>
      <c r="ERI354"/>
      <c r="ERJ354"/>
      <c r="ERK354"/>
      <c r="ERL354"/>
      <c r="ERM354"/>
      <c r="ERN354"/>
      <c r="ERO354"/>
      <c r="ERP354"/>
      <c r="ERQ354"/>
      <c r="ERR354"/>
      <c r="ERS354"/>
      <c r="ERT354"/>
      <c r="ERU354"/>
      <c r="ERV354"/>
      <c r="ERW354"/>
      <c r="ERX354"/>
      <c r="ERY354"/>
      <c r="ERZ354"/>
      <c r="ESA354"/>
      <c r="ESB354"/>
      <c r="ESC354"/>
      <c r="ESD354"/>
      <c r="ESE354"/>
      <c r="ESF354"/>
      <c r="ESG354"/>
      <c r="ESH354"/>
      <c r="ESI354"/>
      <c r="ESJ354"/>
      <c r="ESK354"/>
      <c r="ESL354"/>
      <c r="ESM354"/>
      <c r="ESN354"/>
      <c r="ESO354"/>
      <c r="ESP354"/>
      <c r="ESQ354"/>
      <c r="ESR354"/>
      <c r="ESS354"/>
      <c r="EST354"/>
      <c r="ESU354"/>
      <c r="ESV354"/>
      <c r="ESW354"/>
      <c r="ESX354"/>
      <c r="ESY354"/>
      <c r="ESZ354"/>
      <c r="ETA354"/>
      <c r="ETB354"/>
      <c r="ETC354"/>
      <c r="ETD354"/>
      <c r="ETE354"/>
      <c r="ETF354"/>
      <c r="ETG354"/>
      <c r="ETH354"/>
      <c r="ETI354"/>
      <c r="ETJ354"/>
      <c r="ETK354"/>
      <c r="ETL354"/>
      <c r="ETM354"/>
      <c r="ETN354"/>
      <c r="ETO354"/>
      <c r="ETP354"/>
      <c r="ETQ354"/>
      <c r="ETR354"/>
      <c r="ETS354"/>
      <c r="ETT354"/>
      <c r="ETU354"/>
      <c r="ETV354"/>
      <c r="ETW354"/>
      <c r="ETX354"/>
      <c r="ETY354"/>
      <c r="ETZ354"/>
      <c r="EUA354"/>
      <c r="EUB354"/>
      <c r="EUC354"/>
      <c r="EUD354"/>
      <c r="EUE354"/>
      <c r="EUF354"/>
      <c r="EUG354"/>
      <c r="EUH354"/>
      <c r="EUI354"/>
      <c r="EUJ354"/>
      <c r="EUK354"/>
      <c r="EUL354"/>
      <c r="EUM354"/>
      <c r="EUN354"/>
      <c r="EUO354"/>
      <c r="EUP354"/>
      <c r="EUQ354"/>
      <c r="EUR354"/>
      <c r="EUS354"/>
      <c r="EUT354"/>
      <c r="EUU354"/>
      <c r="EUV354"/>
      <c r="EUW354"/>
      <c r="EUX354"/>
      <c r="EUY354"/>
      <c r="EUZ354"/>
      <c r="EVA354"/>
      <c r="EVB354"/>
      <c r="EVC354"/>
      <c r="EVD354"/>
      <c r="EVE354"/>
      <c r="EVF354"/>
      <c r="EVG354"/>
      <c r="EVH354"/>
      <c r="EVI354"/>
      <c r="EVJ354"/>
      <c r="EVK354"/>
      <c r="EVL354"/>
      <c r="EVM354"/>
      <c r="EVN354"/>
      <c r="EVO354"/>
      <c r="EVP354"/>
      <c r="EVQ354"/>
      <c r="EVR354"/>
      <c r="EVS354"/>
      <c r="EVT354"/>
      <c r="EVU354"/>
      <c r="EVV354"/>
      <c r="EVW354"/>
      <c r="EVX354"/>
      <c r="EVY354"/>
      <c r="EVZ354"/>
      <c r="EWA354"/>
      <c r="EWB354"/>
      <c r="EWC354"/>
      <c r="EWD354"/>
      <c r="EWE354"/>
      <c r="EWF354"/>
      <c r="EWG354"/>
      <c r="EWH354"/>
      <c r="EWI354"/>
      <c r="EWJ354"/>
      <c r="EWK354"/>
      <c r="EWL354"/>
      <c r="EWM354"/>
      <c r="EWN354"/>
      <c r="EWO354"/>
      <c r="EWP354"/>
      <c r="EWQ354"/>
      <c r="EWR354"/>
      <c r="EWS354"/>
      <c r="EWT354"/>
      <c r="EWU354"/>
      <c r="EWV354"/>
      <c r="EWW354"/>
      <c r="EWX354"/>
      <c r="EWY354"/>
      <c r="EWZ354"/>
      <c r="EXA354"/>
      <c r="EXB354"/>
      <c r="EXC354"/>
      <c r="EXD354"/>
      <c r="EXE354"/>
      <c r="EXF354"/>
      <c r="EXG354"/>
      <c r="EXH354"/>
      <c r="EXI354"/>
      <c r="EXJ354"/>
      <c r="EXK354"/>
      <c r="EXL354"/>
      <c r="EXM354"/>
      <c r="EXN354"/>
      <c r="EXO354"/>
      <c r="EXP354"/>
      <c r="EXQ354"/>
      <c r="EXR354"/>
      <c r="EXS354"/>
      <c r="EXT354"/>
      <c r="EXU354"/>
      <c r="EXV354"/>
      <c r="EXW354"/>
      <c r="EXX354"/>
      <c r="EXY354"/>
      <c r="EXZ354"/>
      <c r="EYA354"/>
      <c r="EYB354"/>
      <c r="EYC354"/>
      <c r="EYD354"/>
      <c r="EYE354"/>
      <c r="EYF354"/>
      <c r="EYG354"/>
      <c r="EYH354"/>
      <c r="EYI354"/>
      <c r="EYJ354"/>
      <c r="EYK354"/>
      <c r="EYL354"/>
      <c r="EYM354"/>
      <c r="EYN354"/>
      <c r="EYO354"/>
      <c r="EYP354"/>
      <c r="EYQ354"/>
      <c r="EYR354"/>
      <c r="EYS354"/>
      <c r="EYT354"/>
      <c r="EYU354"/>
      <c r="EYV354"/>
      <c r="EYW354"/>
      <c r="EYX354"/>
      <c r="EYY354"/>
      <c r="EYZ354"/>
      <c r="EZA354"/>
      <c r="EZB354"/>
      <c r="EZC354"/>
      <c r="EZD354"/>
      <c r="EZE354"/>
      <c r="EZF354"/>
      <c r="EZG354"/>
      <c r="EZH354"/>
      <c r="EZI354"/>
      <c r="EZJ354"/>
      <c r="EZK354"/>
      <c r="EZL354"/>
      <c r="EZM354"/>
      <c r="EZN354"/>
      <c r="EZO354"/>
      <c r="EZP354"/>
      <c r="EZQ354"/>
      <c r="EZR354"/>
      <c r="EZS354"/>
      <c r="EZT354"/>
      <c r="EZU354"/>
      <c r="EZV354"/>
      <c r="EZW354"/>
      <c r="EZX354"/>
      <c r="EZY354"/>
      <c r="EZZ354"/>
      <c r="FAA354"/>
      <c r="FAB354"/>
      <c r="FAC354"/>
      <c r="FAD354"/>
      <c r="FAE354"/>
      <c r="FAF354"/>
      <c r="FAG354"/>
      <c r="FAH354"/>
      <c r="FAI354"/>
      <c r="FAJ354"/>
      <c r="FAK354"/>
      <c r="FAL354"/>
      <c r="FAM354"/>
      <c r="FAN354"/>
      <c r="FAO354"/>
      <c r="FAP354"/>
      <c r="FAQ354"/>
      <c r="FAR354"/>
      <c r="FAS354"/>
      <c r="FAT354"/>
      <c r="FAU354"/>
      <c r="FAV354"/>
      <c r="FAW354"/>
      <c r="FAX354"/>
      <c r="FAY354"/>
      <c r="FAZ354"/>
      <c r="FBA354"/>
      <c r="FBB354"/>
      <c r="FBC354"/>
      <c r="FBD354"/>
      <c r="FBE354"/>
      <c r="FBF354"/>
      <c r="FBG354"/>
      <c r="FBH354"/>
      <c r="FBI354"/>
      <c r="FBJ354"/>
      <c r="FBK354"/>
      <c r="FBL354"/>
      <c r="FBM354"/>
      <c r="FBN354"/>
      <c r="FBO354"/>
      <c r="FBP354"/>
      <c r="FBQ354"/>
      <c r="FBR354"/>
      <c r="FBS354"/>
      <c r="FBT354"/>
      <c r="FBU354"/>
      <c r="FBV354"/>
      <c r="FBW354"/>
      <c r="FBX354"/>
      <c r="FBY354"/>
      <c r="FBZ354"/>
      <c r="FCA354"/>
      <c r="FCB354"/>
      <c r="FCC354"/>
      <c r="FCD354"/>
      <c r="FCE354"/>
      <c r="FCF354"/>
      <c r="FCG354"/>
      <c r="FCH354"/>
      <c r="FCI354"/>
      <c r="FCJ354"/>
      <c r="FCK354"/>
      <c r="FCL354"/>
      <c r="FCM354"/>
      <c r="FCN354"/>
      <c r="FCO354"/>
      <c r="FCP354"/>
      <c r="FCQ354"/>
      <c r="FCR354"/>
      <c r="FCS354"/>
      <c r="FCT354"/>
      <c r="FCU354"/>
      <c r="FCV354"/>
      <c r="FCW354"/>
      <c r="FCX354"/>
      <c r="FCY354"/>
      <c r="FCZ354"/>
      <c r="FDA354"/>
      <c r="FDB354"/>
      <c r="FDC354"/>
      <c r="FDD354"/>
      <c r="FDE354"/>
      <c r="FDF354"/>
      <c r="FDG354"/>
      <c r="FDH354"/>
      <c r="FDI354"/>
      <c r="FDJ354"/>
      <c r="FDK354"/>
      <c r="FDL354"/>
      <c r="FDM354"/>
      <c r="FDN354"/>
      <c r="FDO354"/>
      <c r="FDP354"/>
      <c r="FDQ354"/>
      <c r="FDR354"/>
      <c r="FDS354"/>
      <c r="FDT354"/>
      <c r="FDU354"/>
      <c r="FDV354"/>
      <c r="FDW354"/>
      <c r="FDX354"/>
      <c r="FDY354"/>
      <c r="FDZ354"/>
      <c r="FEA354"/>
      <c r="FEB354"/>
      <c r="FEC354"/>
      <c r="FED354"/>
      <c r="FEE354"/>
      <c r="FEF354"/>
      <c r="FEG354"/>
      <c r="FEH354"/>
      <c r="FEI354"/>
      <c r="FEJ354"/>
      <c r="FEK354"/>
      <c r="FEL354"/>
      <c r="FEM354"/>
      <c r="FEN354"/>
      <c r="FEO354"/>
      <c r="FEP354"/>
      <c r="FEQ354"/>
      <c r="FER354"/>
      <c r="FES354"/>
      <c r="FET354"/>
      <c r="FEU354"/>
      <c r="FEV354"/>
      <c r="FEW354"/>
      <c r="FEX354"/>
      <c r="FEY354"/>
      <c r="FEZ354"/>
      <c r="FFA354"/>
      <c r="FFB354"/>
      <c r="FFC354"/>
      <c r="FFD354"/>
      <c r="FFE354"/>
      <c r="FFF354"/>
      <c r="FFG354"/>
      <c r="FFH354"/>
      <c r="FFI354"/>
      <c r="FFJ354"/>
      <c r="FFK354"/>
      <c r="FFL354"/>
      <c r="FFM354"/>
      <c r="FFN354"/>
      <c r="FFO354"/>
      <c r="FFP354"/>
      <c r="FFQ354"/>
      <c r="FFR354"/>
      <c r="FFS354"/>
      <c r="FFT354"/>
      <c r="FFU354"/>
      <c r="FFV354"/>
      <c r="FFW354"/>
      <c r="FFX354"/>
      <c r="FFY354"/>
      <c r="FFZ354"/>
      <c r="FGA354"/>
      <c r="FGB354"/>
      <c r="FGC354"/>
      <c r="FGD354"/>
      <c r="FGE354"/>
      <c r="FGF354"/>
      <c r="FGG354"/>
      <c r="FGH354"/>
      <c r="FGI354"/>
      <c r="FGJ354"/>
      <c r="FGK354"/>
      <c r="FGL354"/>
      <c r="FGM354"/>
      <c r="FGN354"/>
      <c r="FGO354"/>
      <c r="FGP354"/>
      <c r="FGQ354"/>
      <c r="FGR354"/>
      <c r="FGS354"/>
      <c r="FGT354"/>
      <c r="FGU354"/>
      <c r="FGV354"/>
      <c r="FGW354"/>
      <c r="FGX354"/>
      <c r="FGY354"/>
      <c r="FGZ354"/>
      <c r="FHA354"/>
      <c r="FHB354"/>
      <c r="FHC354"/>
      <c r="FHD354"/>
      <c r="FHE354"/>
      <c r="FHF354"/>
      <c r="FHG354"/>
      <c r="FHH354"/>
      <c r="FHI354"/>
      <c r="FHJ354"/>
      <c r="FHK354"/>
      <c r="FHL354"/>
      <c r="FHM354"/>
      <c r="FHN354"/>
      <c r="FHO354"/>
      <c r="FHP354"/>
      <c r="FHQ354"/>
      <c r="FHR354"/>
      <c r="FHS354"/>
      <c r="FHT354"/>
      <c r="FHU354"/>
      <c r="FHV354"/>
      <c r="FHW354"/>
      <c r="FHX354"/>
      <c r="FHY354"/>
      <c r="FHZ354"/>
      <c r="FIA354"/>
      <c r="FIB354"/>
      <c r="FIC354"/>
      <c r="FID354"/>
      <c r="FIE354"/>
      <c r="FIF354"/>
      <c r="FIG354"/>
      <c r="FIH354"/>
      <c r="FII354"/>
      <c r="FIJ354"/>
      <c r="FIK354"/>
      <c r="FIL354"/>
      <c r="FIM354"/>
      <c r="FIN354"/>
      <c r="FIO354"/>
      <c r="FIP354"/>
      <c r="FIQ354"/>
      <c r="FIR354"/>
      <c r="FIS354"/>
      <c r="FIT354"/>
      <c r="FIU354"/>
      <c r="FIV354"/>
      <c r="FIW354"/>
      <c r="FIX354"/>
      <c r="FIY354"/>
      <c r="FIZ354"/>
      <c r="FJA354"/>
      <c r="FJB354"/>
      <c r="FJC354"/>
      <c r="FJD354"/>
      <c r="FJE354"/>
      <c r="FJF354"/>
      <c r="FJG354"/>
      <c r="FJH354"/>
      <c r="FJI354"/>
      <c r="FJJ354"/>
      <c r="FJK354"/>
      <c r="FJL354"/>
      <c r="FJM354"/>
      <c r="FJN354"/>
      <c r="FJO354"/>
      <c r="FJP354"/>
      <c r="FJQ354"/>
      <c r="FJR354"/>
      <c r="FJS354"/>
      <c r="FJT354"/>
      <c r="FJU354"/>
      <c r="FJV354"/>
      <c r="FJW354"/>
      <c r="FJX354"/>
      <c r="FJY354"/>
      <c r="FJZ354"/>
      <c r="FKA354"/>
      <c r="FKB354"/>
      <c r="FKC354"/>
      <c r="FKD354"/>
      <c r="FKE354"/>
      <c r="FKF354"/>
      <c r="FKG354"/>
      <c r="FKH354"/>
      <c r="FKI354"/>
      <c r="FKJ354"/>
      <c r="FKK354"/>
      <c r="FKL354"/>
      <c r="FKM354"/>
      <c r="FKN354"/>
      <c r="FKO354"/>
      <c r="FKP354"/>
      <c r="FKQ354"/>
      <c r="FKR354"/>
      <c r="FKS354"/>
      <c r="FKT354"/>
      <c r="FKU354"/>
      <c r="FKV354"/>
      <c r="FKW354"/>
      <c r="FKX354"/>
      <c r="FKY354"/>
      <c r="FKZ354"/>
      <c r="FLA354"/>
      <c r="FLB354"/>
      <c r="FLC354"/>
      <c r="FLD354"/>
      <c r="FLE354"/>
      <c r="FLF354"/>
      <c r="FLG354"/>
      <c r="FLH354"/>
      <c r="FLI354"/>
      <c r="FLJ354"/>
      <c r="FLK354"/>
      <c r="FLL354"/>
      <c r="FLM354"/>
      <c r="FLN354"/>
      <c r="FLO354"/>
      <c r="FLP354"/>
      <c r="FLQ354"/>
      <c r="FLR354"/>
      <c r="FLS354"/>
      <c r="FLT354"/>
      <c r="FLU354"/>
      <c r="FLV354"/>
      <c r="FLW354"/>
      <c r="FLX354"/>
      <c r="FLY354"/>
      <c r="FLZ354"/>
      <c r="FMA354"/>
      <c r="FMB354"/>
      <c r="FMC354"/>
      <c r="FMD354"/>
      <c r="FME354"/>
      <c r="FMF354"/>
      <c r="FMG354"/>
      <c r="FMH354"/>
      <c r="FMI354"/>
      <c r="FMJ354"/>
      <c r="FMK354"/>
      <c r="FML354"/>
      <c r="FMM354"/>
      <c r="FMN354"/>
      <c r="FMO354"/>
      <c r="FMP354"/>
      <c r="FMQ354"/>
      <c r="FMR354"/>
      <c r="FMS354"/>
      <c r="FMT354"/>
      <c r="FMU354"/>
      <c r="FMV354"/>
      <c r="FMW354"/>
      <c r="FMX354"/>
      <c r="FMY354"/>
      <c r="FMZ354"/>
      <c r="FNA354"/>
      <c r="FNB354"/>
      <c r="FNC354"/>
      <c r="FND354"/>
      <c r="FNE354"/>
      <c r="FNF354"/>
      <c r="FNG354"/>
      <c r="FNH354"/>
      <c r="FNI354"/>
      <c r="FNJ354"/>
      <c r="FNK354"/>
      <c r="FNL354"/>
      <c r="FNM354"/>
      <c r="FNN354"/>
      <c r="FNO354"/>
      <c r="FNP354"/>
      <c r="FNQ354"/>
      <c r="FNR354"/>
      <c r="FNS354"/>
      <c r="FNT354"/>
      <c r="FNU354"/>
      <c r="FNV354"/>
      <c r="FNW354"/>
      <c r="FNX354"/>
      <c r="FNY354"/>
      <c r="FNZ354"/>
      <c r="FOA354"/>
      <c r="FOB354"/>
      <c r="FOC354"/>
      <c r="FOD354"/>
      <c r="FOE354"/>
      <c r="FOF354"/>
      <c r="FOG354"/>
      <c r="FOH354"/>
      <c r="FOI354"/>
      <c r="FOJ354"/>
      <c r="FOK354"/>
      <c r="FOL354"/>
      <c r="FOM354"/>
      <c r="FON354"/>
      <c r="FOO354"/>
      <c r="FOP354"/>
      <c r="FOQ354"/>
      <c r="FOR354"/>
      <c r="FOS354"/>
      <c r="FOT354"/>
      <c r="FOU354"/>
      <c r="FOV354"/>
      <c r="FOW354"/>
      <c r="FOX354"/>
      <c r="FOY354"/>
      <c r="FOZ354"/>
      <c r="FPA354"/>
      <c r="FPB354"/>
      <c r="FPC354"/>
      <c r="FPD354"/>
      <c r="FPE354"/>
      <c r="FPF354"/>
      <c r="FPG354"/>
      <c r="FPH354"/>
      <c r="FPI354"/>
      <c r="FPJ354"/>
      <c r="FPK354"/>
      <c r="FPL354"/>
      <c r="FPM354"/>
      <c r="FPN354"/>
      <c r="FPO354"/>
      <c r="FPP354"/>
      <c r="FPQ354"/>
      <c r="FPR354"/>
      <c r="FPS354"/>
      <c r="FPT354"/>
      <c r="FPU354"/>
      <c r="FPV354"/>
      <c r="FPW354"/>
      <c r="FPX354"/>
      <c r="FPY354"/>
      <c r="FPZ354"/>
      <c r="FQA354"/>
      <c r="FQB354"/>
      <c r="FQC354"/>
      <c r="FQD354"/>
      <c r="FQE354"/>
      <c r="FQF354"/>
      <c r="FQG354"/>
      <c r="FQH354"/>
      <c r="FQI354"/>
      <c r="FQJ354"/>
      <c r="FQK354"/>
      <c r="FQL354"/>
      <c r="FQM354"/>
      <c r="FQN354"/>
      <c r="FQO354"/>
      <c r="FQP354"/>
      <c r="FQQ354"/>
      <c r="FQR354"/>
      <c r="FQS354"/>
      <c r="FQT354"/>
      <c r="FQU354"/>
      <c r="FQV354"/>
      <c r="FQW354"/>
      <c r="FQX354"/>
      <c r="FQY354"/>
      <c r="FQZ354"/>
      <c r="FRA354"/>
      <c r="FRB354"/>
      <c r="FRC354"/>
      <c r="FRD354"/>
      <c r="FRE354"/>
      <c r="FRF354"/>
      <c r="FRG354"/>
      <c r="FRH354"/>
      <c r="FRI354"/>
      <c r="FRJ354"/>
      <c r="FRK354"/>
      <c r="FRL354"/>
      <c r="FRM354"/>
      <c r="FRN354"/>
      <c r="FRO354"/>
      <c r="FRP354"/>
      <c r="FRQ354"/>
      <c r="FRR354"/>
      <c r="FRS354"/>
      <c r="FRT354"/>
      <c r="FRU354"/>
      <c r="FRV354"/>
      <c r="FRW354"/>
      <c r="FRX354"/>
      <c r="FRY354"/>
      <c r="FRZ354"/>
      <c r="FSA354"/>
      <c r="FSB354"/>
      <c r="FSC354"/>
      <c r="FSD354"/>
      <c r="FSE354"/>
      <c r="FSF354"/>
      <c r="FSG354"/>
      <c r="FSH354"/>
      <c r="FSI354"/>
      <c r="FSJ354"/>
      <c r="FSK354"/>
      <c r="FSL354"/>
      <c r="FSM354"/>
      <c r="FSN354"/>
      <c r="FSO354"/>
      <c r="FSP354"/>
      <c r="FSQ354"/>
      <c r="FSR354"/>
      <c r="FSS354"/>
      <c r="FST354"/>
      <c r="FSU354"/>
      <c r="FSV354"/>
      <c r="FSW354"/>
      <c r="FSX354"/>
      <c r="FSY354"/>
      <c r="FSZ354"/>
      <c r="FTA354"/>
      <c r="FTB354"/>
      <c r="FTC354"/>
      <c r="FTD354"/>
      <c r="FTE354"/>
      <c r="FTF354"/>
      <c r="FTG354"/>
      <c r="FTH354"/>
      <c r="FTI354"/>
      <c r="FTJ354"/>
      <c r="FTK354"/>
      <c r="FTL354"/>
      <c r="FTM354"/>
      <c r="FTN354"/>
      <c r="FTO354"/>
      <c r="FTP354"/>
      <c r="FTQ354"/>
      <c r="FTR354"/>
      <c r="FTS354"/>
      <c r="FTT354"/>
      <c r="FTU354"/>
      <c r="FTV354"/>
      <c r="FTW354"/>
      <c r="FTX354"/>
      <c r="FTY354"/>
      <c r="FTZ354"/>
      <c r="FUA354"/>
      <c r="FUB354"/>
      <c r="FUC354"/>
      <c r="FUD354"/>
      <c r="FUE354"/>
      <c r="FUF354"/>
      <c r="FUG354"/>
      <c r="FUH354"/>
      <c r="FUI354"/>
      <c r="FUJ354"/>
      <c r="FUK354"/>
      <c r="FUL354"/>
      <c r="FUM354"/>
      <c r="FUN354"/>
      <c r="FUO354"/>
      <c r="FUP354"/>
      <c r="FUQ354"/>
      <c r="FUR354"/>
      <c r="FUS354"/>
      <c r="FUT354"/>
      <c r="FUU354"/>
      <c r="FUV354"/>
      <c r="FUW354"/>
      <c r="FUX354"/>
      <c r="FUY354"/>
      <c r="FUZ354"/>
      <c r="FVA354"/>
      <c r="FVB354"/>
      <c r="FVC354"/>
      <c r="FVD354"/>
      <c r="FVE354"/>
      <c r="FVF354"/>
      <c r="FVG354"/>
      <c r="FVH354"/>
      <c r="FVI354"/>
      <c r="FVJ354"/>
      <c r="FVK354"/>
      <c r="FVL354"/>
      <c r="FVM354"/>
      <c r="FVN354"/>
      <c r="FVO354"/>
      <c r="FVP354"/>
      <c r="FVQ354"/>
      <c r="FVR354"/>
      <c r="FVS354"/>
      <c r="FVT354"/>
      <c r="FVU354"/>
      <c r="FVV354"/>
      <c r="FVW354"/>
      <c r="FVX354"/>
      <c r="FVY354"/>
      <c r="FVZ354"/>
      <c r="FWA354"/>
      <c r="FWB354"/>
      <c r="FWC354"/>
      <c r="FWD354"/>
      <c r="FWE354"/>
      <c r="FWF354"/>
      <c r="FWG354"/>
      <c r="FWH354"/>
      <c r="FWI354"/>
      <c r="FWJ354"/>
      <c r="FWK354"/>
      <c r="FWL354"/>
      <c r="FWM354"/>
      <c r="FWN354"/>
      <c r="FWO354"/>
      <c r="FWP354"/>
      <c r="FWQ354"/>
      <c r="FWR354"/>
      <c r="FWS354"/>
      <c r="FWT354"/>
      <c r="FWU354"/>
      <c r="FWV354"/>
      <c r="FWW354"/>
      <c r="FWX354"/>
      <c r="FWY354"/>
      <c r="FWZ354"/>
      <c r="FXA354"/>
      <c r="FXB354"/>
      <c r="FXC354"/>
      <c r="FXD354"/>
      <c r="FXE354"/>
      <c r="FXF354"/>
      <c r="FXG354"/>
      <c r="FXH354"/>
      <c r="FXI354"/>
      <c r="FXJ354"/>
      <c r="FXK354"/>
      <c r="FXL354"/>
      <c r="FXM354"/>
      <c r="FXN354"/>
      <c r="FXO354"/>
      <c r="FXP354"/>
      <c r="FXQ354"/>
      <c r="FXR354"/>
      <c r="FXS354"/>
      <c r="FXT354"/>
      <c r="FXU354"/>
      <c r="FXV354"/>
      <c r="FXW354"/>
      <c r="FXX354"/>
      <c r="FXY354"/>
      <c r="FXZ354"/>
      <c r="FYA354"/>
      <c r="FYB354"/>
      <c r="FYC354"/>
      <c r="FYD354"/>
      <c r="FYE354"/>
      <c r="FYF354"/>
      <c r="FYG354"/>
      <c r="FYH354"/>
      <c r="FYI354"/>
      <c r="FYJ354"/>
      <c r="FYK354"/>
      <c r="FYL354"/>
      <c r="FYM354"/>
      <c r="FYN354"/>
      <c r="FYO354"/>
      <c r="FYP354"/>
      <c r="FYQ354"/>
      <c r="FYR354"/>
      <c r="FYS354"/>
      <c r="FYT354"/>
      <c r="FYU354"/>
      <c r="FYV354"/>
      <c r="FYW354"/>
      <c r="FYX354"/>
      <c r="FYY354"/>
      <c r="FYZ354"/>
      <c r="FZA354"/>
      <c r="FZB354"/>
      <c r="FZC354"/>
      <c r="FZD354"/>
      <c r="FZE354"/>
      <c r="FZF354"/>
      <c r="FZG354"/>
      <c r="FZH354"/>
      <c r="FZI354"/>
      <c r="FZJ354"/>
      <c r="FZK354"/>
      <c r="FZL354"/>
      <c r="FZM354"/>
      <c r="FZN354"/>
      <c r="FZO354"/>
      <c r="FZP354"/>
      <c r="FZQ354"/>
      <c r="FZR354"/>
      <c r="FZS354"/>
      <c r="FZT354"/>
      <c r="FZU354"/>
      <c r="FZV354"/>
      <c r="FZW354"/>
      <c r="FZX354"/>
      <c r="FZY354"/>
      <c r="FZZ354"/>
      <c r="GAA354"/>
      <c r="GAB354"/>
      <c r="GAC354"/>
      <c r="GAD354"/>
      <c r="GAE354"/>
      <c r="GAF354"/>
      <c r="GAG354"/>
      <c r="GAH354"/>
      <c r="GAI354"/>
      <c r="GAJ354"/>
      <c r="GAK354"/>
      <c r="GAL354"/>
      <c r="GAM354"/>
      <c r="GAN354"/>
      <c r="GAO354"/>
      <c r="GAP354"/>
      <c r="GAQ354"/>
      <c r="GAR354"/>
      <c r="GAS354"/>
      <c r="GAT354"/>
      <c r="GAU354"/>
      <c r="GAV354"/>
      <c r="GAW354"/>
      <c r="GAX354"/>
      <c r="GAY354"/>
      <c r="GAZ354"/>
      <c r="GBA354"/>
      <c r="GBB354"/>
      <c r="GBC354"/>
      <c r="GBD354"/>
      <c r="GBE354"/>
      <c r="GBF354"/>
      <c r="GBG354"/>
      <c r="GBH354"/>
      <c r="GBI354"/>
      <c r="GBJ354"/>
      <c r="GBK354"/>
      <c r="GBL354"/>
      <c r="GBM354"/>
      <c r="GBN354"/>
      <c r="GBO354"/>
      <c r="GBP354"/>
      <c r="GBQ354"/>
      <c r="GBR354"/>
      <c r="GBS354"/>
      <c r="GBT354"/>
      <c r="GBU354"/>
      <c r="GBV354"/>
      <c r="GBW354"/>
      <c r="GBX354"/>
      <c r="GBY354"/>
      <c r="GBZ354"/>
      <c r="GCA354"/>
      <c r="GCB354"/>
      <c r="GCC354"/>
      <c r="GCD354"/>
      <c r="GCE354"/>
      <c r="GCF354"/>
      <c r="GCG354"/>
      <c r="GCH354"/>
      <c r="GCI354"/>
      <c r="GCJ354"/>
      <c r="GCK354"/>
      <c r="GCL354"/>
      <c r="GCM354"/>
      <c r="GCN354"/>
      <c r="GCO354"/>
      <c r="GCP354"/>
      <c r="GCQ354"/>
      <c r="GCR354"/>
      <c r="GCS354"/>
      <c r="GCT354"/>
      <c r="GCU354"/>
      <c r="GCV354"/>
      <c r="GCW354"/>
      <c r="GCX354"/>
      <c r="GCY354"/>
      <c r="GCZ354"/>
      <c r="GDA354"/>
      <c r="GDB354"/>
      <c r="GDC354"/>
      <c r="GDD354"/>
      <c r="GDE354"/>
      <c r="GDF354"/>
      <c r="GDG354"/>
      <c r="GDH354"/>
      <c r="GDI354"/>
      <c r="GDJ354"/>
      <c r="GDK354"/>
      <c r="GDL354"/>
      <c r="GDM354"/>
      <c r="GDN354"/>
      <c r="GDO354"/>
      <c r="GDP354"/>
      <c r="GDQ354"/>
      <c r="GDR354"/>
      <c r="GDS354"/>
      <c r="GDT354"/>
      <c r="GDU354"/>
      <c r="GDV354"/>
      <c r="GDW354"/>
      <c r="GDX354"/>
      <c r="GDY354"/>
      <c r="GDZ354"/>
      <c r="GEA354"/>
      <c r="GEB354"/>
      <c r="GEC354"/>
      <c r="GED354"/>
      <c r="GEE354"/>
      <c r="GEF354"/>
      <c r="GEG354"/>
      <c r="GEH354"/>
      <c r="GEI354"/>
      <c r="GEJ354"/>
      <c r="GEK354"/>
      <c r="GEL354"/>
      <c r="GEM354"/>
      <c r="GEN354"/>
      <c r="GEO354"/>
      <c r="GEP354"/>
      <c r="GEQ354"/>
      <c r="GER354"/>
      <c r="GES354"/>
      <c r="GET354"/>
      <c r="GEU354"/>
      <c r="GEV354"/>
      <c r="GEW354"/>
      <c r="GEX354"/>
      <c r="GEY354"/>
      <c r="GEZ354"/>
      <c r="GFA354"/>
      <c r="GFB354"/>
      <c r="GFC354"/>
      <c r="GFD354"/>
      <c r="GFE354"/>
      <c r="GFF354"/>
      <c r="GFG354"/>
      <c r="GFH354"/>
      <c r="GFI354"/>
      <c r="GFJ354"/>
      <c r="GFK354"/>
      <c r="GFL354"/>
      <c r="GFM354"/>
      <c r="GFN354"/>
      <c r="GFO354"/>
      <c r="GFP354"/>
      <c r="GFQ354"/>
      <c r="GFR354"/>
      <c r="GFS354"/>
      <c r="GFT354"/>
      <c r="GFU354"/>
      <c r="GFV354"/>
      <c r="GFW354"/>
      <c r="GFX354"/>
      <c r="GFY354"/>
      <c r="GFZ354"/>
      <c r="GGA354"/>
      <c r="GGB354"/>
      <c r="GGC354"/>
      <c r="GGD354"/>
      <c r="GGE354"/>
      <c r="GGF354"/>
      <c r="GGG354"/>
      <c r="GGH354"/>
      <c r="GGI354"/>
      <c r="GGJ354"/>
      <c r="GGK354"/>
      <c r="GGL354"/>
      <c r="GGM354"/>
      <c r="GGN354"/>
      <c r="GGO354"/>
      <c r="GGP354"/>
      <c r="GGQ354"/>
      <c r="GGR354"/>
      <c r="GGS354"/>
      <c r="GGT354"/>
      <c r="GGU354"/>
      <c r="GGV354"/>
      <c r="GGW354"/>
      <c r="GGX354"/>
      <c r="GGY354"/>
      <c r="GGZ354"/>
      <c r="GHA354"/>
      <c r="GHB354"/>
      <c r="GHC354"/>
      <c r="GHD354"/>
      <c r="GHE354"/>
      <c r="GHF354"/>
      <c r="GHG354"/>
      <c r="GHH354"/>
      <c r="GHI354"/>
      <c r="GHJ354"/>
      <c r="GHK354"/>
      <c r="GHL354"/>
      <c r="GHM354"/>
      <c r="GHN354"/>
      <c r="GHO354"/>
      <c r="GHP354"/>
      <c r="GHQ354"/>
      <c r="GHR354"/>
      <c r="GHS354"/>
      <c r="GHT354"/>
      <c r="GHU354"/>
      <c r="GHV354"/>
      <c r="GHW354"/>
      <c r="GHX354"/>
      <c r="GHY354"/>
      <c r="GHZ354"/>
      <c r="GIA354"/>
      <c r="GIB354"/>
      <c r="GIC354"/>
      <c r="GID354"/>
      <c r="GIE354"/>
      <c r="GIF354"/>
      <c r="GIG354"/>
      <c r="GIH354"/>
      <c r="GII354"/>
      <c r="GIJ354"/>
      <c r="GIK354"/>
      <c r="GIL354"/>
      <c r="GIM354"/>
      <c r="GIN354"/>
      <c r="GIO354"/>
      <c r="GIP354"/>
      <c r="GIQ354"/>
      <c r="GIR354"/>
      <c r="GIS354"/>
      <c r="GIT354"/>
      <c r="GIU354"/>
      <c r="GIV354"/>
      <c r="GIW354"/>
      <c r="GIX354"/>
      <c r="GIY354"/>
      <c r="GIZ354"/>
      <c r="GJA354"/>
      <c r="GJB354"/>
      <c r="GJC354"/>
      <c r="GJD354"/>
      <c r="GJE354"/>
      <c r="GJF354"/>
      <c r="GJG354"/>
      <c r="GJH354"/>
      <c r="GJI354"/>
      <c r="GJJ354"/>
      <c r="GJK354"/>
      <c r="GJL354"/>
      <c r="GJM354"/>
      <c r="GJN354"/>
      <c r="GJO354"/>
      <c r="GJP354"/>
      <c r="GJQ354"/>
      <c r="GJR354"/>
      <c r="GJS354"/>
      <c r="GJT354"/>
      <c r="GJU354"/>
      <c r="GJV354"/>
      <c r="GJW354"/>
      <c r="GJX354"/>
      <c r="GJY354"/>
      <c r="GJZ354"/>
      <c r="GKA354"/>
      <c r="GKB354"/>
      <c r="GKC354"/>
      <c r="GKD354"/>
      <c r="GKE354"/>
      <c r="GKF354"/>
      <c r="GKG354"/>
      <c r="GKH354"/>
      <c r="GKI354"/>
      <c r="GKJ354"/>
      <c r="GKK354"/>
      <c r="GKL354"/>
      <c r="GKM354"/>
      <c r="GKN354"/>
      <c r="GKO354"/>
      <c r="GKP354"/>
      <c r="GKQ354"/>
      <c r="GKR354"/>
      <c r="GKS354"/>
      <c r="GKT354"/>
      <c r="GKU354"/>
      <c r="GKV354"/>
      <c r="GKW354"/>
      <c r="GKX354"/>
      <c r="GKY354"/>
      <c r="GKZ354"/>
      <c r="GLA354"/>
      <c r="GLB354"/>
      <c r="GLC354"/>
      <c r="GLD354"/>
      <c r="GLE354"/>
      <c r="GLF354"/>
      <c r="GLG354"/>
      <c r="GLH354"/>
      <c r="GLI354"/>
      <c r="GLJ354"/>
      <c r="GLK354"/>
      <c r="GLL354"/>
      <c r="GLM354"/>
      <c r="GLN354"/>
      <c r="GLO354"/>
      <c r="GLP354"/>
      <c r="GLQ354"/>
      <c r="GLR354"/>
      <c r="GLS354"/>
      <c r="GLT354"/>
      <c r="GLU354"/>
      <c r="GLV354"/>
      <c r="GLW354"/>
      <c r="GLX354"/>
      <c r="GLY354"/>
      <c r="GLZ354"/>
      <c r="GMA354"/>
      <c r="GMB354"/>
      <c r="GMC354"/>
      <c r="GMD354"/>
      <c r="GME354"/>
      <c r="GMF354"/>
      <c r="GMG354"/>
      <c r="GMH354"/>
      <c r="GMI354"/>
      <c r="GMJ354"/>
      <c r="GMK354"/>
      <c r="GML354"/>
      <c r="GMM354"/>
      <c r="GMN354"/>
      <c r="GMO354"/>
      <c r="GMP354"/>
      <c r="GMQ354"/>
      <c r="GMR354"/>
      <c r="GMS354"/>
      <c r="GMT354"/>
      <c r="GMU354"/>
      <c r="GMV354"/>
      <c r="GMW354"/>
      <c r="GMX354"/>
      <c r="GMY354"/>
      <c r="GMZ354"/>
      <c r="GNA354"/>
      <c r="GNB354"/>
      <c r="GNC354"/>
      <c r="GND354"/>
      <c r="GNE354"/>
      <c r="GNF354"/>
      <c r="GNG354"/>
      <c r="GNH354"/>
      <c r="GNI354"/>
      <c r="GNJ354"/>
      <c r="GNK354"/>
      <c r="GNL354"/>
      <c r="GNM354"/>
      <c r="GNN354"/>
      <c r="GNO354"/>
      <c r="GNP354"/>
      <c r="GNQ354"/>
      <c r="GNR354"/>
      <c r="GNS354"/>
      <c r="GNT354"/>
      <c r="GNU354"/>
      <c r="GNV354"/>
      <c r="GNW354"/>
      <c r="GNX354"/>
      <c r="GNY354"/>
      <c r="GNZ354"/>
      <c r="GOA354"/>
      <c r="GOB354"/>
      <c r="GOC354"/>
      <c r="GOD354"/>
      <c r="GOE354"/>
      <c r="GOF354"/>
      <c r="GOG354"/>
      <c r="GOH354"/>
      <c r="GOI354"/>
      <c r="GOJ354"/>
      <c r="GOK354"/>
      <c r="GOL354"/>
      <c r="GOM354"/>
      <c r="GON354"/>
      <c r="GOO354"/>
      <c r="GOP354"/>
      <c r="GOQ354"/>
      <c r="GOR354"/>
      <c r="GOS354"/>
      <c r="GOT354"/>
      <c r="GOU354"/>
      <c r="GOV354"/>
      <c r="GOW354"/>
      <c r="GOX354"/>
      <c r="GOY354"/>
      <c r="GOZ354"/>
      <c r="GPA354"/>
      <c r="GPB354"/>
      <c r="GPC354"/>
      <c r="GPD354"/>
      <c r="GPE354"/>
      <c r="GPF354"/>
      <c r="GPG354"/>
      <c r="GPH354"/>
      <c r="GPI354"/>
      <c r="GPJ354"/>
      <c r="GPK354"/>
      <c r="GPL354"/>
      <c r="GPM354"/>
      <c r="GPN354"/>
      <c r="GPO354"/>
      <c r="GPP354"/>
      <c r="GPQ354"/>
      <c r="GPR354"/>
      <c r="GPS354"/>
      <c r="GPT354"/>
      <c r="GPU354"/>
      <c r="GPV354"/>
      <c r="GPW354"/>
      <c r="GPX354"/>
      <c r="GPY354"/>
      <c r="GPZ354"/>
      <c r="GQA354"/>
      <c r="GQB354"/>
      <c r="GQC354"/>
      <c r="GQD354"/>
      <c r="GQE354"/>
      <c r="GQF354"/>
      <c r="GQG354"/>
      <c r="GQH354"/>
      <c r="GQI354"/>
      <c r="GQJ354"/>
      <c r="GQK354"/>
      <c r="GQL354"/>
      <c r="GQM354"/>
      <c r="GQN354"/>
      <c r="GQO354"/>
      <c r="GQP354"/>
      <c r="GQQ354"/>
      <c r="GQR354"/>
      <c r="GQS354"/>
      <c r="GQT354"/>
      <c r="GQU354"/>
      <c r="GQV354"/>
      <c r="GQW354"/>
      <c r="GQX354"/>
      <c r="GQY354"/>
      <c r="GQZ354"/>
      <c r="GRA354"/>
      <c r="GRB354"/>
      <c r="GRC354"/>
      <c r="GRD354"/>
      <c r="GRE354"/>
      <c r="GRF354"/>
      <c r="GRG354"/>
      <c r="GRH354"/>
      <c r="GRI354"/>
      <c r="GRJ354"/>
      <c r="GRK354"/>
      <c r="GRL354"/>
      <c r="GRM354"/>
      <c r="GRN354"/>
      <c r="GRO354"/>
      <c r="GRP354"/>
      <c r="GRQ354"/>
      <c r="GRR354"/>
      <c r="GRS354"/>
      <c r="GRT354"/>
      <c r="GRU354"/>
      <c r="GRV354"/>
      <c r="GRW354"/>
      <c r="GRX354"/>
      <c r="GRY354"/>
      <c r="GRZ354"/>
      <c r="GSA354"/>
      <c r="GSB354"/>
      <c r="GSC354"/>
      <c r="GSD354"/>
      <c r="GSE354"/>
      <c r="GSF354"/>
      <c r="GSG354"/>
      <c r="GSH354"/>
      <c r="GSI354"/>
      <c r="GSJ354"/>
      <c r="GSK354"/>
      <c r="GSL354"/>
      <c r="GSM354"/>
      <c r="GSN354"/>
      <c r="GSO354"/>
      <c r="GSP354"/>
      <c r="GSQ354"/>
      <c r="GSR354"/>
      <c r="GSS354"/>
      <c r="GST354"/>
      <c r="GSU354"/>
      <c r="GSV354"/>
      <c r="GSW354"/>
      <c r="GSX354"/>
      <c r="GSY354"/>
      <c r="GSZ354"/>
      <c r="GTA354"/>
      <c r="GTB354"/>
      <c r="GTC354"/>
      <c r="GTD354"/>
      <c r="GTE354"/>
      <c r="GTF354"/>
      <c r="GTG354"/>
      <c r="GTH354"/>
      <c r="GTI354"/>
      <c r="GTJ354"/>
      <c r="GTK354"/>
      <c r="GTL354"/>
      <c r="GTM354"/>
      <c r="GTN354"/>
      <c r="GTO354"/>
      <c r="GTP354"/>
      <c r="GTQ354"/>
      <c r="GTR354"/>
      <c r="GTS354"/>
      <c r="GTT354"/>
      <c r="GTU354"/>
      <c r="GTV354"/>
      <c r="GTW354"/>
      <c r="GTX354"/>
      <c r="GTY354"/>
      <c r="GTZ354"/>
      <c r="GUA354"/>
      <c r="GUB354"/>
      <c r="GUC354"/>
      <c r="GUD354"/>
      <c r="GUE354"/>
      <c r="GUF354"/>
      <c r="GUG354"/>
      <c r="GUH354"/>
      <c r="GUI354"/>
      <c r="GUJ354"/>
      <c r="GUK354"/>
      <c r="GUL354"/>
      <c r="GUM354"/>
      <c r="GUN354"/>
      <c r="GUO354"/>
      <c r="GUP354"/>
      <c r="GUQ354"/>
      <c r="GUR354"/>
      <c r="GUS354"/>
      <c r="GUT354"/>
      <c r="GUU354"/>
      <c r="GUV354"/>
      <c r="GUW354"/>
      <c r="GUX354"/>
      <c r="GUY354"/>
      <c r="GUZ354"/>
      <c r="GVA354"/>
      <c r="GVB354"/>
      <c r="GVC354"/>
      <c r="GVD354"/>
      <c r="GVE354"/>
      <c r="GVF354"/>
      <c r="GVG354"/>
      <c r="GVH354"/>
      <c r="GVI354"/>
      <c r="GVJ354"/>
      <c r="GVK354"/>
      <c r="GVL354"/>
      <c r="GVM354"/>
      <c r="GVN354"/>
      <c r="GVO354"/>
      <c r="GVP354"/>
      <c r="GVQ354"/>
      <c r="GVR354"/>
      <c r="GVS354"/>
      <c r="GVT354"/>
      <c r="GVU354"/>
      <c r="GVV354"/>
      <c r="GVW354"/>
      <c r="GVX354"/>
      <c r="GVY354"/>
      <c r="GVZ354"/>
      <c r="GWA354"/>
      <c r="GWB354"/>
      <c r="GWC354"/>
      <c r="GWD354"/>
      <c r="GWE354"/>
      <c r="GWF354"/>
      <c r="GWG354"/>
      <c r="GWH354"/>
      <c r="GWI354"/>
      <c r="GWJ354"/>
      <c r="GWK354"/>
      <c r="GWL354"/>
      <c r="GWM354"/>
      <c r="GWN354"/>
      <c r="GWO354"/>
      <c r="GWP354"/>
      <c r="GWQ354"/>
      <c r="GWR354"/>
      <c r="GWS354"/>
      <c r="GWT354"/>
      <c r="GWU354"/>
      <c r="GWV354"/>
      <c r="GWW354"/>
      <c r="GWX354"/>
      <c r="GWY354"/>
      <c r="GWZ354"/>
      <c r="GXA354"/>
      <c r="GXB354"/>
      <c r="GXC354"/>
      <c r="GXD354"/>
      <c r="GXE354"/>
      <c r="GXF354"/>
      <c r="GXG354"/>
      <c r="GXH354"/>
      <c r="GXI354"/>
      <c r="GXJ354"/>
      <c r="GXK354"/>
      <c r="GXL354"/>
      <c r="GXM354"/>
      <c r="GXN354"/>
      <c r="GXO354"/>
      <c r="GXP354"/>
      <c r="GXQ354"/>
      <c r="GXR354"/>
      <c r="GXS354"/>
      <c r="GXT354"/>
      <c r="GXU354"/>
      <c r="GXV354"/>
      <c r="GXW354"/>
      <c r="GXX354"/>
      <c r="GXY354"/>
      <c r="GXZ354"/>
      <c r="GYA354"/>
      <c r="GYB354"/>
      <c r="GYC354"/>
      <c r="GYD354"/>
      <c r="GYE354"/>
      <c r="GYF354"/>
      <c r="GYG354"/>
      <c r="GYH354"/>
      <c r="GYI354"/>
      <c r="GYJ354"/>
      <c r="GYK354"/>
      <c r="GYL354"/>
      <c r="GYM354"/>
      <c r="GYN354"/>
      <c r="GYO354"/>
      <c r="GYP354"/>
      <c r="GYQ354"/>
      <c r="GYR354"/>
      <c r="GYS354"/>
      <c r="GYT354"/>
      <c r="GYU354"/>
      <c r="GYV354"/>
      <c r="GYW354"/>
      <c r="GYX354"/>
      <c r="GYY354"/>
      <c r="GYZ354"/>
      <c r="GZA354"/>
      <c r="GZB354"/>
      <c r="GZC354"/>
      <c r="GZD354"/>
      <c r="GZE354"/>
      <c r="GZF354"/>
      <c r="GZG354"/>
      <c r="GZH354"/>
      <c r="GZI354"/>
      <c r="GZJ354"/>
      <c r="GZK354"/>
      <c r="GZL354"/>
      <c r="GZM354"/>
      <c r="GZN354"/>
      <c r="GZO354"/>
      <c r="GZP354"/>
      <c r="GZQ354"/>
      <c r="GZR354"/>
      <c r="GZS354"/>
      <c r="GZT354"/>
      <c r="GZU354"/>
      <c r="GZV354"/>
      <c r="GZW354"/>
      <c r="GZX354"/>
      <c r="GZY354"/>
      <c r="GZZ354"/>
      <c r="HAA354"/>
      <c r="HAB354"/>
      <c r="HAC354"/>
      <c r="HAD354"/>
      <c r="HAE354"/>
      <c r="HAF354"/>
      <c r="HAG354"/>
      <c r="HAH354"/>
      <c r="HAI354"/>
      <c r="HAJ354"/>
      <c r="HAK354"/>
      <c r="HAL354"/>
      <c r="HAM354"/>
      <c r="HAN354"/>
      <c r="HAO354"/>
      <c r="HAP354"/>
      <c r="HAQ354"/>
      <c r="HAR354"/>
      <c r="HAS354"/>
      <c r="HAT354"/>
      <c r="HAU354"/>
      <c r="HAV354"/>
      <c r="HAW354"/>
      <c r="HAX354"/>
      <c r="HAY354"/>
      <c r="HAZ354"/>
      <c r="HBA354"/>
      <c r="HBB354"/>
      <c r="HBC354"/>
      <c r="HBD354"/>
      <c r="HBE354"/>
      <c r="HBF354"/>
      <c r="HBG354"/>
      <c r="HBH354"/>
      <c r="HBI354"/>
      <c r="HBJ354"/>
      <c r="HBK354"/>
      <c r="HBL354"/>
      <c r="HBM354"/>
      <c r="HBN354"/>
      <c r="HBO354"/>
      <c r="HBP354"/>
      <c r="HBQ354"/>
      <c r="HBR354"/>
      <c r="HBS354"/>
      <c r="HBT354"/>
      <c r="HBU354"/>
      <c r="HBV354"/>
      <c r="HBW354"/>
      <c r="HBX354"/>
      <c r="HBY354"/>
      <c r="HBZ354"/>
      <c r="HCA354"/>
      <c r="HCB354"/>
      <c r="HCC354"/>
      <c r="HCD354"/>
      <c r="HCE354"/>
      <c r="HCF354"/>
      <c r="HCG354"/>
      <c r="HCH354"/>
      <c r="HCI354"/>
      <c r="HCJ354"/>
      <c r="HCK354"/>
      <c r="HCL354"/>
      <c r="HCM354"/>
      <c r="HCN354"/>
      <c r="HCO354"/>
      <c r="HCP354"/>
      <c r="HCQ354"/>
      <c r="HCR354"/>
      <c r="HCS354"/>
      <c r="HCT354"/>
      <c r="HCU354"/>
      <c r="HCV354"/>
      <c r="HCW354"/>
      <c r="HCX354"/>
      <c r="HCY354"/>
      <c r="HCZ354"/>
      <c r="HDA354"/>
      <c r="HDB354"/>
      <c r="HDC354"/>
      <c r="HDD354"/>
      <c r="HDE354"/>
      <c r="HDF354"/>
      <c r="HDG354"/>
      <c r="HDH354"/>
      <c r="HDI354"/>
      <c r="HDJ354"/>
      <c r="HDK354"/>
      <c r="HDL354"/>
      <c r="HDM354"/>
      <c r="HDN354"/>
      <c r="HDO354"/>
      <c r="HDP354"/>
      <c r="HDQ354"/>
      <c r="HDR354"/>
      <c r="HDS354"/>
      <c r="HDT354"/>
      <c r="HDU354"/>
      <c r="HDV354"/>
      <c r="HDW354"/>
      <c r="HDX354"/>
      <c r="HDY354"/>
      <c r="HDZ354"/>
      <c r="HEA354"/>
      <c r="HEB354"/>
      <c r="HEC354"/>
      <c r="HED354"/>
      <c r="HEE354"/>
      <c r="HEF354"/>
      <c r="HEG354"/>
      <c r="HEH354"/>
      <c r="HEI354"/>
      <c r="HEJ354"/>
      <c r="HEK354"/>
      <c r="HEL354"/>
      <c r="HEM354"/>
      <c r="HEN354"/>
      <c r="HEO354"/>
      <c r="HEP354"/>
      <c r="HEQ354"/>
      <c r="HER354"/>
      <c r="HES354"/>
      <c r="HET354"/>
      <c r="HEU354"/>
      <c r="HEV354"/>
      <c r="HEW354"/>
      <c r="HEX354"/>
      <c r="HEY354"/>
      <c r="HEZ354"/>
      <c r="HFA354"/>
      <c r="HFB354"/>
      <c r="HFC354"/>
      <c r="HFD354"/>
      <c r="HFE354"/>
      <c r="HFF354"/>
      <c r="HFG354"/>
      <c r="HFH354"/>
      <c r="HFI354"/>
      <c r="HFJ354"/>
      <c r="HFK354"/>
      <c r="HFL354"/>
      <c r="HFM354"/>
      <c r="HFN354"/>
      <c r="HFO354"/>
      <c r="HFP354"/>
      <c r="HFQ354"/>
      <c r="HFR354"/>
      <c r="HFS354"/>
      <c r="HFT354"/>
      <c r="HFU354"/>
      <c r="HFV354"/>
      <c r="HFW354"/>
      <c r="HFX354"/>
      <c r="HFY354"/>
      <c r="HFZ354"/>
      <c r="HGA354"/>
      <c r="HGB354"/>
      <c r="HGC354"/>
      <c r="HGD354"/>
      <c r="HGE354"/>
      <c r="HGF354"/>
      <c r="HGG354"/>
      <c r="HGH354"/>
      <c r="HGI354"/>
      <c r="HGJ354"/>
      <c r="HGK354"/>
      <c r="HGL354"/>
      <c r="HGM354"/>
      <c r="HGN354"/>
      <c r="HGO354"/>
      <c r="HGP354"/>
      <c r="HGQ354"/>
      <c r="HGR354"/>
      <c r="HGS354"/>
      <c r="HGT354"/>
      <c r="HGU354"/>
      <c r="HGV354"/>
      <c r="HGW354"/>
      <c r="HGX354"/>
      <c r="HGY354"/>
      <c r="HGZ354"/>
      <c r="HHA354"/>
      <c r="HHB354"/>
      <c r="HHC354"/>
      <c r="HHD354"/>
      <c r="HHE354"/>
      <c r="HHF354"/>
      <c r="HHG354"/>
      <c r="HHH354"/>
      <c r="HHI354"/>
      <c r="HHJ354"/>
      <c r="HHK354"/>
      <c r="HHL354"/>
      <c r="HHM354"/>
      <c r="HHN354"/>
      <c r="HHO354"/>
      <c r="HHP354"/>
      <c r="HHQ354"/>
      <c r="HHR354"/>
      <c r="HHS354"/>
      <c r="HHT354"/>
      <c r="HHU354"/>
      <c r="HHV354"/>
      <c r="HHW354"/>
      <c r="HHX354"/>
      <c r="HHY354"/>
      <c r="HHZ354"/>
      <c r="HIA354"/>
      <c r="HIB354"/>
      <c r="HIC354"/>
      <c r="HID354"/>
      <c r="HIE354"/>
      <c r="HIF354"/>
      <c r="HIG354"/>
      <c r="HIH354"/>
      <c r="HII354"/>
      <c r="HIJ354"/>
      <c r="HIK354"/>
      <c r="HIL354"/>
      <c r="HIM354"/>
      <c r="HIN354"/>
      <c r="HIO354"/>
      <c r="HIP354"/>
      <c r="HIQ354"/>
      <c r="HIR354"/>
      <c r="HIS354"/>
      <c r="HIT354"/>
      <c r="HIU354"/>
      <c r="HIV354"/>
      <c r="HIW354"/>
      <c r="HIX354"/>
      <c r="HIY354"/>
      <c r="HIZ354"/>
      <c r="HJA354"/>
      <c r="HJB354"/>
      <c r="HJC354"/>
      <c r="HJD354"/>
      <c r="HJE354"/>
      <c r="HJF354"/>
      <c r="HJG354"/>
      <c r="HJH354"/>
      <c r="HJI354"/>
      <c r="HJJ354"/>
      <c r="HJK354"/>
      <c r="HJL354"/>
      <c r="HJM354"/>
      <c r="HJN354"/>
      <c r="HJO354"/>
      <c r="HJP354"/>
      <c r="HJQ354"/>
      <c r="HJR354"/>
      <c r="HJS354"/>
      <c r="HJT354"/>
      <c r="HJU354"/>
      <c r="HJV354"/>
      <c r="HJW354"/>
      <c r="HJX354"/>
      <c r="HJY354"/>
      <c r="HJZ354"/>
      <c r="HKA354"/>
      <c r="HKB354"/>
      <c r="HKC354"/>
      <c r="HKD354"/>
      <c r="HKE354"/>
      <c r="HKF354"/>
      <c r="HKG354"/>
      <c r="HKH354"/>
      <c r="HKI354"/>
      <c r="HKJ354"/>
      <c r="HKK354"/>
      <c r="HKL354"/>
      <c r="HKM354"/>
      <c r="HKN354"/>
      <c r="HKO354"/>
      <c r="HKP354"/>
      <c r="HKQ354"/>
      <c r="HKR354"/>
      <c r="HKS354"/>
      <c r="HKT354"/>
      <c r="HKU354"/>
      <c r="HKV354"/>
      <c r="HKW354"/>
      <c r="HKX354"/>
      <c r="HKY354"/>
      <c r="HKZ354"/>
      <c r="HLA354"/>
      <c r="HLB354"/>
      <c r="HLC354"/>
      <c r="HLD354"/>
      <c r="HLE354"/>
      <c r="HLF354"/>
      <c r="HLG354"/>
      <c r="HLH354"/>
      <c r="HLI354"/>
      <c r="HLJ354"/>
      <c r="HLK354"/>
      <c r="HLL354"/>
      <c r="HLM354"/>
      <c r="HLN354"/>
      <c r="HLO354"/>
      <c r="HLP354"/>
      <c r="HLQ354"/>
      <c r="HLR354"/>
      <c r="HLS354"/>
      <c r="HLT354"/>
      <c r="HLU354"/>
      <c r="HLV354"/>
      <c r="HLW354"/>
      <c r="HLX354"/>
      <c r="HLY354"/>
      <c r="HLZ354"/>
      <c r="HMA354"/>
      <c r="HMB354"/>
      <c r="HMC354"/>
      <c r="HMD354"/>
      <c r="HME354"/>
      <c r="HMF354"/>
      <c r="HMG354"/>
      <c r="HMH354"/>
      <c r="HMI354"/>
      <c r="HMJ354"/>
      <c r="HMK354"/>
      <c r="HML354"/>
      <c r="HMM354"/>
      <c r="HMN354"/>
      <c r="HMO354"/>
      <c r="HMP354"/>
      <c r="HMQ354"/>
      <c r="HMR354"/>
      <c r="HMS354"/>
      <c r="HMT354"/>
      <c r="HMU354"/>
      <c r="HMV354"/>
      <c r="HMW354"/>
      <c r="HMX354"/>
      <c r="HMY354"/>
      <c r="HMZ354"/>
      <c r="HNA354"/>
      <c r="HNB354"/>
      <c r="HNC354"/>
      <c r="HND354"/>
      <c r="HNE354"/>
      <c r="HNF354"/>
      <c r="HNG354"/>
      <c r="HNH354"/>
      <c r="HNI354"/>
      <c r="HNJ354"/>
      <c r="HNK354"/>
      <c r="HNL354"/>
      <c r="HNM354"/>
      <c r="HNN354"/>
      <c r="HNO354"/>
      <c r="HNP354"/>
      <c r="HNQ354"/>
      <c r="HNR354"/>
      <c r="HNS354"/>
      <c r="HNT354"/>
      <c r="HNU354"/>
      <c r="HNV354"/>
      <c r="HNW354"/>
      <c r="HNX354"/>
      <c r="HNY354"/>
      <c r="HNZ354"/>
      <c r="HOA354"/>
      <c r="HOB354"/>
      <c r="HOC354"/>
      <c r="HOD354"/>
      <c r="HOE354"/>
      <c r="HOF354"/>
      <c r="HOG354"/>
      <c r="HOH354"/>
      <c r="HOI354"/>
      <c r="HOJ354"/>
      <c r="HOK354"/>
      <c r="HOL354"/>
      <c r="HOM354"/>
      <c r="HON354"/>
      <c r="HOO354"/>
      <c r="HOP354"/>
      <c r="HOQ354"/>
      <c r="HOR354"/>
      <c r="HOS354"/>
      <c r="HOT354"/>
      <c r="HOU354"/>
      <c r="HOV354"/>
      <c r="HOW354"/>
      <c r="HOX354"/>
      <c r="HOY354"/>
      <c r="HOZ354"/>
      <c r="HPA354"/>
      <c r="HPB354"/>
      <c r="HPC354"/>
      <c r="HPD354"/>
      <c r="HPE354"/>
      <c r="HPF354"/>
      <c r="HPG354"/>
      <c r="HPH354"/>
      <c r="HPI354"/>
      <c r="HPJ354"/>
      <c r="HPK354"/>
      <c r="HPL354"/>
      <c r="HPM354"/>
      <c r="HPN354"/>
      <c r="HPO354"/>
      <c r="HPP354"/>
      <c r="HPQ354"/>
      <c r="HPR354"/>
      <c r="HPS354"/>
      <c r="HPT354"/>
      <c r="HPU354"/>
      <c r="HPV354"/>
      <c r="HPW354"/>
      <c r="HPX354"/>
      <c r="HPY354"/>
      <c r="HPZ354"/>
      <c r="HQA354"/>
      <c r="HQB354"/>
      <c r="HQC354"/>
      <c r="HQD354"/>
      <c r="HQE354"/>
      <c r="HQF354"/>
      <c r="HQG354"/>
      <c r="HQH354"/>
      <c r="HQI354"/>
      <c r="HQJ354"/>
      <c r="HQK354"/>
      <c r="HQL354"/>
      <c r="HQM354"/>
      <c r="HQN354"/>
      <c r="HQO354"/>
      <c r="HQP354"/>
      <c r="HQQ354"/>
      <c r="HQR354"/>
      <c r="HQS354"/>
      <c r="HQT354"/>
      <c r="HQU354"/>
      <c r="HQV354"/>
      <c r="HQW354"/>
      <c r="HQX354"/>
      <c r="HQY354"/>
      <c r="HQZ354"/>
      <c r="HRA354"/>
      <c r="HRB354"/>
      <c r="HRC354"/>
      <c r="HRD354"/>
      <c r="HRE354"/>
      <c r="HRF354"/>
      <c r="HRG354"/>
      <c r="HRH354"/>
      <c r="HRI354"/>
      <c r="HRJ354"/>
      <c r="HRK354"/>
      <c r="HRL354"/>
      <c r="HRM354"/>
      <c r="HRN354"/>
      <c r="HRO354"/>
      <c r="HRP354"/>
      <c r="HRQ354"/>
      <c r="HRR354"/>
      <c r="HRS354"/>
      <c r="HRT354"/>
      <c r="HRU354"/>
      <c r="HRV354"/>
      <c r="HRW354"/>
      <c r="HRX354"/>
      <c r="HRY354"/>
      <c r="HRZ354"/>
      <c r="HSA354"/>
      <c r="HSB354"/>
      <c r="HSC354"/>
      <c r="HSD354"/>
      <c r="HSE354"/>
      <c r="HSF354"/>
      <c r="HSG354"/>
      <c r="HSH354"/>
      <c r="HSI354"/>
      <c r="HSJ354"/>
      <c r="HSK354"/>
      <c r="HSL354"/>
      <c r="HSM354"/>
      <c r="HSN354"/>
      <c r="HSO354"/>
      <c r="HSP354"/>
      <c r="HSQ354"/>
      <c r="HSR354"/>
      <c r="HSS354"/>
      <c r="HST354"/>
      <c r="HSU354"/>
      <c r="HSV354"/>
      <c r="HSW354"/>
      <c r="HSX354"/>
      <c r="HSY354"/>
      <c r="HSZ354"/>
      <c r="HTA354"/>
      <c r="HTB354"/>
      <c r="HTC354"/>
      <c r="HTD354"/>
      <c r="HTE354"/>
      <c r="HTF354"/>
      <c r="HTG354"/>
      <c r="HTH354"/>
      <c r="HTI354"/>
      <c r="HTJ354"/>
      <c r="HTK354"/>
      <c r="HTL354"/>
      <c r="HTM354"/>
      <c r="HTN354"/>
      <c r="HTO354"/>
      <c r="HTP354"/>
      <c r="HTQ354"/>
      <c r="HTR354"/>
      <c r="HTS354"/>
      <c r="HTT354"/>
      <c r="HTU354"/>
      <c r="HTV354"/>
      <c r="HTW354"/>
      <c r="HTX354"/>
      <c r="HTY354"/>
      <c r="HTZ354"/>
      <c r="HUA354"/>
      <c r="HUB354"/>
      <c r="HUC354"/>
      <c r="HUD354"/>
      <c r="HUE354"/>
      <c r="HUF354"/>
      <c r="HUG354"/>
      <c r="HUH354"/>
      <c r="HUI354"/>
      <c r="HUJ354"/>
      <c r="HUK354"/>
      <c r="HUL354"/>
      <c r="HUM354"/>
      <c r="HUN354"/>
      <c r="HUO354"/>
      <c r="HUP354"/>
      <c r="HUQ354"/>
      <c r="HUR354"/>
      <c r="HUS354"/>
      <c r="HUT354"/>
      <c r="HUU354"/>
      <c r="HUV354"/>
      <c r="HUW354"/>
      <c r="HUX354"/>
      <c r="HUY354"/>
      <c r="HUZ354"/>
      <c r="HVA354"/>
      <c r="HVB354"/>
      <c r="HVC354"/>
      <c r="HVD354"/>
      <c r="HVE354"/>
      <c r="HVF354"/>
      <c r="HVG354"/>
      <c r="HVH354"/>
      <c r="HVI354"/>
      <c r="HVJ354"/>
      <c r="HVK354"/>
      <c r="HVL354"/>
      <c r="HVM354"/>
      <c r="HVN354"/>
      <c r="HVO354"/>
      <c r="HVP354"/>
      <c r="HVQ354"/>
      <c r="HVR354"/>
      <c r="HVS354"/>
      <c r="HVT354"/>
      <c r="HVU354"/>
      <c r="HVV354"/>
      <c r="HVW354"/>
      <c r="HVX354"/>
      <c r="HVY354"/>
      <c r="HVZ354"/>
      <c r="HWA354"/>
      <c r="HWB354"/>
      <c r="HWC354"/>
      <c r="HWD354"/>
      <c r="HWE354"/>
      <c r="HWF354"/>
      <c r="HWG354"/>
      <c r="HWH354"/>
      <c r="HWI354"/>
      <c r="HWJ354"/>
      <c r="HWK354"/>
      <c r="HWL354"/>
      <c r="HWM354"/>
      <c r="HWN354"/>
      <c r="HWO354"/>
      <c r="HWP354"/>
      <c r="HWQ354"/>
      <c r="HWR354"/>
      <c r="HWS354"/>
      <c r="HWT354"/>
      <c r="HWU354"/>
      <c r="HWV354"/>
      <c r="HWW354"/>
      <c r="HWX354"/>
      <c r="HWY354"/>
      <c r="HWZ354"/>
      <c r="HXA354"/>
      <c r="HXB354"/>
      <c r="HXC354"/>
      <c r="HXD354"/>
      <c r="HXE354"/>
      <c r="HXF354"/>
      <c r="HXG354"/>
      <c r="HXH354"/>
      <c r="HXI354"/>
      <c r="HXJ354"/>
      <c r="HXK354"/>
      <c r="HXL354"/>
      <c r="HXM354"/>
      <c r="HXN354"/>
      <c r="HXO354"/>
      <c r="HXP354"/>
      <c r="HXQ354"/>
      <c r="HXR354"/>
      <c r="HXS354"/>
      <c r="HXT354"/>
      <c r="HXU354"/>
      <c r="HXV354"/>
      <c r="HXW354"/>
      <c r="HXX354"/>
      <c r="HXY354"/>
      <c r="HXZ354"/>
      <c r="HYA354"/>
      <c r="HYB354"/>
      <c r="HYC354"/>
      <c r="HYD354"/>
      <c r="HYE354"/>
      <c r="HYF354"/>
      <c r="HYG354"/>
      <c r="HYH354"/>
      <c r="HYI354"/>
      <c r="HYJ354"/>
      <c r="HYK354"/>
      <c r="HYL354"/>
      <c r="HYM354"/>
      <c r="HYN354"/>
      <c r="HYO354"/>
      <c r="HYP354"/>
      <c r="HYQ354"/>
      <c r="HYR354"/>
      <c r="HYS354"/>
      <c r="HYT354"/>
      <c r="HYU354"/>
      <c r="HYV354"/>
      <c r="HYW354"/>
      <c r="HYX354"/>
      <c r="HYY354"/>
      <c r="HYZ354"/>
      <c r="HZA354"/>
      <c r="HZB354"/>
      <c r="HZC354"/>
      <c r="HZD354"/>
      <c r="HZE354"/>
      <c r="HZF354"/>
      <c r="HZG354"/>
      <c r="HZH354"/>
      <c r="HZI354"/>
      <c r="HZJ354"/>
      <c r="HZK354"/>
      <c r="HZL354"/>
      <c r="HZM354"/>
      <c r="HZN354"/>
      <c r="HZO354"/>
      <c r="HZP354"/>
      <c r="HZQ354"/>
      <c r="HZR354"/>
      <c r="HZS354"/>
      <c r="HZT354"/>
      <c r="HZU354"/>
      <c r="HZV354"/>
      <c r="HZW354"/>
      <c r="HZX354"/>
      <c r="HZY354"/>
      <c r="HZZ354"/>
      <c r="IAA354"/>
      <c r="IAB354"/>
      <c r="IAC354"/>
      <c r="IAD354"/>
      <c r="IAE354"/>
      <c r="IAF354"/>
      <c r="IAG354"/>
      <c r="IAH354"/>
      <c r="IAI354"/>
      <c r="IAJ354"/>
      <c r="IAK354"/>
      <c r="IAL354"/>
      <c r="IAM354"/>
      <c r="IAN354"/>
      <c r="IAO354"/>
      <c r="IAP354"/>
      <c r="IAQ354"/>
      <c r="IAR354"/>
      <c r="IAS354"/>
      <c r="IAT354"/>
      <c r="IAU354"/>
      <c r="IAV354"/>
      <c r="IAW354"/>
      <c r="IAX354"/>
      <c r="IAY354"/>
      <c r="IAZ354"/>
      <c r="IBA354"/>
      <c r="IBB354"/>
      <c r="IBC354"/>
      <c r="IBD354"/>
      <c r="IBE354"/>
      <c r="IBF354"/>
      <c r="IBG354"/>
      <c r="IBH354"/>
      <c r="IBI354"/>
      <c r="IBJ354"/>
      <c r="IBK354"/>
      <c r="IBL354"/>
      <c r="IBM354"/>
      <c r="IBN354"/>
      <c r="IBO354"/>
      <c r="IBP354"/>
      <c r="IBQ354"/>
      <c r="IBR354"/>
      <c r="IBS354"/>
      <c r="IBT354"/>
      <c r="IBU354"/>
      <c r="IBV354"/>
      <c r="IBW354"/>
      <c r="IBX354"/>
      <c r="IBY354"/>
      <c r="IBZ354"/>
      <c r="ICA354"/>
      <c r="ICB354"/>
      <c r="ICC354"/>
      <c r="ICD354"/>
      <c r="ICE354"/>
      <c r="ICF354"/>
      <c r="ICG354"/>
      <c r="ICH354"/>
      <c r="ICI354"/>
      <c r="ICJ354"/>
      <c r="ICK354"/>
      <c r="ICL354"/>
      <c r="ICM354"/>
      <c r="ICN354"/>
      <c r="ICO354"/>
      <c r="ICP354"/>
      <c r="ICQ354"/>
      <c r="ICR354"/>
      <c r="ICS354"/>
      <c r="ICT354"/>
      <c r="ICU354"/>
      <c r="ICV354"/>
      <c r="ICW354"/>
      <c r="ICX354"/>
      <c r="ICY354"/>
      <c r="ICZ354"/>
      <c r="IDA354"/>
      <c r="IDB354"/>
      <c r="IDC354"/>
      <c r="IDD354"/>
      <c r="IDE354"/>
      <c r="IDF354"/>
      <c r="IDG354"/>
      <c r="IDH354"/>
      <c r="IDI354"/>
      <c r="IDJ354"/>
      <c r="IDK354"/>
      <c r="IDL354"/>
      <c r="IDM354"/>
      <c r="IDN354"/>
      <c r="IDO354"/>
      <c r="IDP354"/>
      <c r="IDQ354"/>
      <c r="IDR354"/>
      <c r="IDS354"/>
      <c r="IDT354"/>
      <c r="IDU354"/>
      <c r="IDV354"/>
      <c r="IDW354"/>
      <c r="IDX354"/>
      <c r="IDY354"/>
      <c r="IDZ354"/>
      <c r="IEA354"/>
      <c r="IEB354"/>
      <c r="IEC354"/>
      <c r="IED354"/>
      <c r="IEE354"/>
      <c r="IEF354"/>
      <c r="IEG354"/>
      <c r="IEH354"/>
      <c r="IEI354"/>
      <c r="IEJ354"/>
      <c r="IEK354"/>
      <c r="IEL354"/>
      <c r="IEM354"/>
      <c r="IEN354"/>
      <c r="IEO354"/>
      <c r="IEP354"/>
      <c r="IEQ354"/>
      <c r="IER354"/>
      <c r="IES354"/>
      <c r="IET354"/>
      <c r="IEU354"/>
      <c r="IEV354"/>
      <c r="IEW354"/>
      <c r="IEX354"/>
      <c r="IEY354"/>
      <c r="IEZ354"/>
      <c r="IFA354"/>
      <c r="IFB354"/>
      <c r="IFC354"/>
      <c r="IFD354"/>
      <c r="IFE354"/>
      <c r="IFF354"/>
      <c r="IFG354"/>
      <c r="IFH354"/>
      <c r="IFI354"/>
      <c r="IFJ354"/>
      <c r="IFK354"/>
      <c r="IFL354"/>
      <c r="IFM354"/>
      <c r="IFN354"/>
      <c r="IFO354"/>
      <c r="IFP354"/>
      <c r="IFQ354"/>
      <c r="IFR354"/>
      <c r="IFS354"/>
      <c r="IFT354"/>
      <c r="IFU354"/>
      <c r="IFV354"/>
      <c r="IFW354"/>
      <c r="IFX354"/>
      <c r="IFY354"/>
      <c r="IFZ354"/>
      <c r="IGA354"/>
      <c r="IGB354"/>
      <c r="IGC354"/>
      <c r="IGD354"/>
      <c r="IGE354"/>
      <c r="IGF354"/>
      <c r="IGG354"/>
      <c r="IGH354"/>
      <c r="IGI354"/>
      <c r="IGJ354"/>
      <c r="IGK354"/>
      <c r="IGL354"/>
      <c r="IGM354"/>
      <c r="IGN354"/>
      <c r="IGO354"/>
      <c r="IGP354"/>
      <c r="IGQ354"/>
      <c r="IGR354"/>
      <c r="IGS354"/>
      <c r="IGT354"/>
      <c r="IGU354"/>
      <c r="IGV354"/>
      <c r="IGW354"/>
      <c r="IGX354"/>
      <c r="IGY354"/>
      <c r="IGZ354"/>
      <c r="IHA354"/>
      <c r="IHB354"/>
      <c r="IHC354"/>
      <c r="IHD354"/>
      <c r="IHE354"/>
      <c r="IHF354"/>
      <c r="IHG354"/>
      <c r="IHH354"/>
      <c r="IHI354"/>
      <c r="IHJ354"/>
      <c r="IHK354"/>
      <c r="IHL354"/>
      <c r="IHM354"/>
      <c r="IHN354"/>
      <c r="IHO354"/>
      <c r="IHP354"/>
      <c r="IHQ354"/>
      <c r="IHR354"/>
      <c r="IHS354"/>
      <c r="IHT354"/>
      <c r="IHU354"/>
      <c r="IHV354"/>
      <c r="IHW354"/>
      <c r="IHX354"/>
      <c r="IHY354"/>
      <c r="IHZ354"/>
      <c r="IIA354"/>
      <c r="IIB354"/>
      <c r="IIC354"/>
      <c r="IID354"/>
      <c r="IIE354"/>
      <c r="IIF354"/>
      <c r="IIG354"/>
      <c r="IIH354"/>
      <c r="III354"/>
      <c r="IIJ354"/>
      <c r="IIK354"/>
      <c r="IIL354"/>
      <c r="IIM354"/>
      <c r="IIN354"/>
      <c r="IIO354"/>
      <c r="IIP354"/>
      <c r="IIQ354"/>
      <c r="IIR354"/>
      <c r="IIS354"/>
      <c r="IIT354"/>
      <c r="IIU354"/>
      <c r="IIV354"/>
      <c r="IIW354"/>
      <c r="IIX354"/>
      <c r="IIY354"/>
      <c r="IIZ354"/>
      <c r="IJA354"/>
      <c r="IJB354"/>
      <c r="IJC354"/>
      <c r="IJD354"/>
      <c r="IJE354"/>
      <c r="IJF354"/>
      <c r="IJG354"/>
      <c r="IJH354"/>
      <c r="IJI354"/>
      <c r="IJJ354"/>
      <c r="IJK354"/>
      <c r="IJL354"/>
      <c r="IJM354"/>
      <c r="IJN354"/>
      <c r="IJO354"/>
      <c r="IJP354"/>
      <c r="IJQ354"/>
      <c r="IJR354"/>
      <c r="IJS354"/>
      <c r="IJT354"/>
      <c r="IJU354"/>
      <c r="IJV354"/>
      <c r="IJW354"/>
      <c r="IJX354"/>
      <c r="IJY354"/>
      <c r="IJZ354"/>
      <c r="IKA354"/>
      <c r="IKB354"/>
      <c r="IKC354"/>
      <c r="IKD354"/>
      <c r="IKE354"/>
      <c r="IKF354"/>
      <c r="IKG354"/>
      <c r="IKH354"/>
      <c r="IKI354"/>
      <c r="IKJ354"/>
      <c r="IKK354"/>
      <c r="IKL354"/>
      <c r="IKM354"/>
      <c r="IKN354"/>
      <c r="IKO354"/>
      <c r="IKP354"/>
      <c r="IKQ354"/>
      <c r="IKR354"/>
      <c r="IKS354"/>
      <c r="IKT354"/>
      <c r="IKU354"/>
      <c r="IKV354"/>
      <c r="IKW354"/>
      <c r="IKX354"/>
      <c r="IKY354"/>
      <c r="IKZ354"/>
      <c r="ILA354"/>
      <c r="ILB354"/>
      <c r="ILC354"/>
      <c r="ILD354"/>
      <c r="ILE354"/>
      <c r="ILF354"/>
      <c r="ILG354"/>
      <c r="ILH354"/>
      <c r="ILI354"/>
      <c r="ILJ354"/>
      <c r="ILK354"/>
      <c r="ILL354"/>
      <c r="ILM354"/>
      <c r="ILN354"/>
      <c r="ILO354"/>
      <c r="ILP354"/>
      <c r="ILQ354"/>
      <c r="ILR354"/>
      <c r="ILS354"/>
      <c r="ILT354"/>
      <c r="ILU354"/>
      <c r="ILV354"/>
      <c r="ILW354"/>
      <c r="ILX354"/>
      <c r="ILY354"/>
      <c r="ILZ354"/>
      <c r="IMA354"/>
      <c r="IMB354"/>
      <c r="IMC354"/>
      <c r="IMD354"/>
      <c r="IME354"/>
      <c r="IMF354"/>
      <c r="IMG354"/>
      <c r="IMH354"/>
      <c r="IMI354"/>
      <c r="IMJ354"/>
      <c r="IMK354"/>
      <c r="IML354"/>
      <c r="IMM354"/>
      <c r="IMN354"/>
      <c r="IMO354"/>
      <c r="IMP354"/>
      <c r="IMQ354"/>
      <c r="IMR354"/>
      <c r="IMS354"/>
      <c r="IMT354"/>
      <c r="IMU354"/>
      <c r="IMV354"/>
      <c r="IMW354"/>
      <c r="IMX354"/>
      <c r="IMY354"/>
      <c r="IMZ354"/>
      <c r="INA354"/>
      <c r="INB354"/>
      <c r="INC354"/>
      <c r="IND354"/>
      <c r="INE354"/>
      <c r="INF354"/>
      <c r="ING354"/>
      <c r="INH354"/>
      <c r="INI354"/>
      <c r="INJ354"/>
      <c r="INK354"/>
      <c r="INL354"/>
      <c r="INM354"/>
      <c r="INN354"/>
      <c r="INO354"/>
      <c r="INP354"/>
      <c r="INQ354"/>
      <c r="INR354"/>
      <c r="INS354"/>
      <c r="INT354"/>
      <c r="INU354"/>
      <c r="INV354"/>
      <c r="INW354"/>
      <c r="INX354"/>
      <c r="INY354"/>
      <c r="INZ354"/>
      <c r="IOA354"/>
      <c r="IOB354"/>
      <c r="IOC354"/>
      <c r="IOD354"/>
      <c r="IOE354"/>
      <c r="IOF354"/>
      <c r="IOG354"/>
      <c r="IOH354"/>
      <c r="IOI354"/>
      <c r="IOJ354"/>
      <c r="IOK354"/>
      <c r="IOL354"/>
      <c r="IOM354"/>
      <c r="ION354"/>
      <c r="IOO354"/>
      <c r="IOP354"/>
      <c r="IOQ354"/>
      <c r="IOR354"/>
      <c r="IOS354"/>
      <c r="IOT354"/>
      <c r="IOU354"/>
      <c r="IOV354"/>
      <c r="IOW354"/>
      <c r="IOX354"/>
      <c r="IOY354"/>
      <c r="IOZ354"/>
      <c r="IPA354"/>
      <c r="IPB354"/>
      <c r="IPC354"/>
      <c r="IPD354"/>
      <c r="IPE354"/>
      <c r="IPF354"/>
      <c r="IPG354"/>
      <c r="IPH354"/>
      <c r="IPI354"/>
      <c r="IPJ354"/>
      <c r="IPK354"/>
      <c r="IPL354"/>
      <c r="IPM354"/>
      <c r="IPN354"/>
      <c r="IPO354"/>
      <c r="IPP354"/>
      <c r="IPQ354"/>
      <c r="IPR354"/>
      <c r="IPS354"/>
      <c r="IPT354"/>
      <c r="IPU354"/>
      <c r="IPV354"/>
      <c r="IPW354"/>
      <c r="IPX354"/>
      <c r="IPY354"/>
      <c r="IPZ354"/>
      <c r="IQA354"/>
      <c r="IQB354"/>
      <c r="IQC354"/>
      <c r="IQD354"/>
      <c r="IQE354"/>
      <c r="IQF354"/>
      <c r="IQG354"/>
      <c r="IQH354"/>
      <c r="IQI354"/>
      <c r="IQJ354"/>
      <c r="IQK354"/>
      <c r="IQL354"/>
      <c r="IQM354"/>
      <c r="IQN354"/>
      <c r="IQO354"/>
      <c r="IQP354"/>
      <c r="IQQ354"/>
      <c r="IQR354"/>
      <c r="IQS354"/>
      <c r="IQT354"/>
      <c r="IQU354"/>
      <c r="IQV354"/>
      <c r="IQW354"/>
      <c r="IQX354"/>
      <c r="IQY354"/>
      <c r="IQZ354"/>
      <c r="IRA354"/>
      <c r="IRB354"/>
      <c r="IRC354"/>
      <c r="IRD354"/>
      <c r="IRE354"/>
      <c r="IRF354"/>
      <c r="IRG354"/>
      <c r="IRH354"/>
      <c r="IRI354"/>
      <c r="IRJ354"/>
      <c r="IRK354"/>
      <c r="IRL354"/>
      <c r="IRM354"/>
      <c r="IRN354"/>
      <c r="IRO354"/>
      <c r="IRP354"/>
      <c r="IRQ354"/>
      <c r="IRR354"/>
      <c r="IRS354"/>
      <c r="IRT354"/>
      <c r="IRU354"/>
      <c r="IRV354"/>
      <c r="IRW354"/>
      <c r="IRX354"/>
      <c r="IRY354"/>
      <c r="IRZ354"/>
      <c r="ISA354"/>
      <c r="ISB354"/>
      <c r="ISC354"/>
      <c r="ISD354"/>
      <c r="ISE354"/>
      <c r="ISF354"/>
      <c r="ISG354"/>
      <c r="ISH354"/>
      <c r="ISI354"/>
      <c r="ISJ354"/>
      <c r="ISK354"/>
      <c r="ISL354"/>
      <c r="ISM354"/>
      <c r="ISN354"/>
      <c r="ISO354"/>
      <c r="ISP354"/>
      <c r="ISQ354"/>
      <c r="ISR354"/>
      <c r="ISS354"/>
      <c r="IST354"/>
      <c r="ISU354"/>
      <c r="ISV354"/>
      <c r="ISW354"/>
      <c r="ISX354"/>
      <c r="ISY354"/>
      <c r="ISZ354"/>
      <c r="ITA354"/>
      <c r="ITB354"/>
      <c r="ITC354"/>
      <c r="ITD354"/>
      <c r="ITE354"/>
      <c r="ITF354"/>
      <c r="ITG354"/>
      <c r="ITH354"/>
      <c r="ITI354"/>
      <c r="ITJ354"/>
      <c r="ITK354"/>
      <c r="ITL354"/>
      <c r="ITM354"/>
      <c r="ITN354"/>
      <c r="ITO354"/>
      <c r="ITP354"/>
      <c r="ITQ354"/>
      <c r="ITR354"/>
      <c r="ITS354"/>
      <c r="ITT354"/>
      <c r="ITU354"/>
      <c r="ITV354"/>
      <c r="ITW354"/>
      <c r="ITX354"/>
      <c r="ITY354"/>
      <c r="ITZ354"/>
      <c r="IUA354"/>
      <c r="IUB354"/>
      <c r="IUC354"/>
      <c r="IUD354"/>
      <c r="IUE354"/>
      <c r="IUF354"/>
      <c r="IUG354"/>
      <c r="IUH354"/>
      <c r="IUI354"/>
      <c r="IUJ354"/>
      <c r="IUK354"/>
      <c r="IUL354"/>
      <c r="IUM354"/>
      <c r="IUN354"/>
      <c r="IUO354"/>
      <c r="IUP354"/>
      <c r="IUQ354"/>
      <c r="IUR354"/>
      <c r="IUS354"/>
      <c r="IUT354"/>
      <c r="IUU354"/>
      <c r="IUV354"/>
      <c r="IUW354"/>
      <c r="IUX354"/>
      <c r="IUY354"/>
      <c r="IUZ354"/>
      <c r="IVA354"/>
      <c r="IVB354"/>
      <c r="IVC354"/>
      <c r="IVD354"/>
      <c r="IVE354"/>
      <c r="IVF354"/>
      <c r="IVG354"/>
      <c r="IVH354"/>
      <c r="IVI354"/>
      <c r="IVJ354"/>
      <c r="IVK354"/>
      <c r="IVL354"/>
      <c r="IVM354"/>
      <c r="IVN354"/>
      <c r="IVO354"/>
      <c r="IVP354"/>
      <c r="IVQ354"/>
      <c r="IVR354"/>
      <c r="IVS354"/>
      <c r="IVT354"/>
      <c r="IVU354"/>
      <c r="IVV354"/>
      <c r="IVW354"/>
      <c r="IVX354"/>
      <c r="IVY354"/>
      <c r="IVZ354"/>
      <c r="IWA354"/>
      <c r="IWB354"/>
      <c r="IWC354"/>
      <c r="IWD354"/>
      <c r="IWE354"/>
      <c r="IWF354"/>
      <c r="IWG354"/>
      <c r="IWH354"/>
      <c r="IWI354"/>
      <c r="IWJ354"/>
      <c r="IWK354"/>
      <c r="IWL354"/>
      <c r="IWM354"/>
      <c r="IWN354"/>
      <c r="IWO354"/>
      <c r="IWP354"/>
      <c r="IWQ354"/>
      <c r="IWR354"/>
      <c r="IWS354"/>
      <c r="IWT354"/>
      <c r="IWU354"/>
      <c r="IWV354"/>
      <c r="IWW354"/>
      <c r="IWX354"/>
      <c r="IWY354"/>
      <c r="IWZ354"/>
      <c r="IXA354"/>
      <c r="IXB354"/>
      <c r="IXC354"/>
      <c r="IXD354"/>
      <c r="IXE354"/>
      <c r="IXF354"/>
      <c r="IXG354"/>
      <c r="IXH354"/>
      <c r="IXI354"/>
      <c r="IXJ354"/>
      <c r="IXK354"/>
      <c r="IXL354"/>
      <c r="IXM354"/>
      <c r="IXN354"/>
      <c r="IXO354"/>
      <c r="IXP354"/>
      <c r="IXQ354"/>
      <c r="IXR354"/>
      <c r="IXS354"/>
      <c r="IXT354"/>
      <c r="IXU354"/>
      <c r="IXV354"/>
      <c r="IXW354"/>
      <c r="IXX354"/>
      <c r="IXY354"/>
      <c r="IXZ354"/>
      <c r="IYA354"/>
      <c r="IYB354"/>
      <c r="IYC354"/>
      <c r="IYD354"/>
      <c r="IYE354"/>
      <c r="IYF354"/>
      <c r="IYG354"/>
      <c r="IYH354"/>
      <c r="IYI354"/>
      <c r="IYJ354"/>
      <c r="IYK354"/>
      <c r="IYL354"/>
      <c r="IYM354"/>
      <c r="IYN354"/>
      <c r="IYO354"/>
      <c r="IYP354"/>
      <c r="IYQ354"/>
      <c r="IYR354"/>
      <c r="IYS354"/>
      <c r="IYT354"/>
      <c r="IYU354"/>
      <c r="IYV354"/>
      <c r="IYW354"/>
      <c r="IYX354"/>
      <c r="IYY354"/>
      <c r="IYZ354"/>
      <c r="IZA354"/>
      <c r="IZB354"/>
      <c r="IZC354"/>
      <c r="IZD354"/>
      <c r="IZE354"/>
      <c r="IZF354"/>
      <c r="IZG354"/>
      <c r="IZH354"/>
      <c r="IZI354"/>
      <c r="IZJ354"/>
      <c r="IZK354"/>
      <c r="IZL354"/>
      <c r="IZM354"/>
      <c r="IZN354"/>
      <c r="IZO354"/>
      <c r="IZP354"/>
      <c r="IZQ354"/>
      <c r="IZR354"/>
      <c r="IZS354"/>
      <c r="IZT354"/>
      <c r="IZU354"/>
      <c r="IZV354"/>
      <c r="IZW354"/>
      <c r="IZX354"/>
      <c r="IZY354"/>
      <c r="IZZ354"/>
      <c r="JAA354"/>
      <c r="JAB354"/>
      <c r="JAC354"/>
      <c r="JAD354"/>
      <c r="JAE354"/>
      <c r="JAF354"/>
      <c r="JAG354"/>
      <c r="JAH354"/>
      <c r="JAI354"/>
      <c r="JAJ354"/>
      <c r="JAK354"/>
      <c r="JAL354"/>
      <c r="JAM354"/>
      <c r="JAN354"/>
      <c r="JAO354"/>
      <c r="JAP354"/>
      <c r="JAQ354"/>
      <c r="JAR354"/>
      <c r="JAS354"/>
      <c r="JAT354"/>
      <c r="JAU354"/>
      <c r="JAV354"/>
      <c r="JAW354"/>
      <c r="JAX354"/>
      <c r="JAY354"/>
      <c r="JAZ354"/>
      <c r="JBA354"/>
      <c r="JBB354"/>
      <c r="JBC354"/>
      <c r="JBD354"/>
      <c r="JBE354"/>
      <c r="JBF354"/>
      <c r="JBG354"/>
      <c r="JBH354"/>
      <c r="JBI354"/>
      <c r="JBJ354"/>
      <c r="JBK354"/>
      <c r="JBL354"/>
      <c r="JBM354"/>
      <c r="JBN354"/>
      <c r="JBO354"/>
      <c r="JBP354"/>
      <c r="JBQ354"/>
      <c r="JBR354"/>
      <c r="JBS354"/>
      <c r="JBT354"/>
      <c r="JBU354"/>
      <c r="JBV354"/>
      <c r="JBW354"/>
      <c r="JBX354"/>
      <c r="JBY354"/>
      <c r="JBZ354"/>
      <c r="JCA354"/>
      <c r="JCB354"/>
      <c r="JCC354"/>
      <c r="JCD354"/>
      <c r="JCE354"/>
      <c r="JCF354"/>
      <c r="JCG354"/>
      <c r="JCH354"/>
      <c r="JCI354"/>
      <c r="JCJ354"/>
      <c r="JCK354"/>
      <c r="JCL354"/>
      <c r="JCM354"/>
      <c r="JCN354"/>
      <c r="JCO354"/>
      <c r="JCP354"/>
      <c r="JCQ354"/>
      <c r="JCR354"/>
      <c r="JCS354"/>
      <c r="JCT354"/>
      <c r="JCU354"/>
      <c r="JCV354"/>
      <c r="JCW354"/>
      <c r="JCX354"/>
      <c r="JCY354"/>
      <c r="JCZ354"/>
      <c r="JDA354"/>
      <c r="JDB354"/>
      <c r="JDC354"/>
      <c r="JDD354"/>
      <c r="JDE354"/>
      <c r="JDF354"/>
      <c r="JDG354"/>
      <c r="JDH354"/>
      <c r="JDI354"/>
      <c r="JDJ354"/>
      <c r="JDK354"/>
      <c r="JDL354"/>
      <c r="JDM354"/>
      <c r="JDN354"/>
      <c r="JDO354"/>
      <c r="JDP354"/>
      <c r="JDQ354"/>
      <c r="JDR354"/>
      <c r="JDS354"/>
      <c r="JDT354"/>
      <c r="JDU354"/>
      <c r="JDV354"/>
      <c r="JDW354"/>
      <c r="JDX354"/>
      <c r="JDY354"/>
      <c r="JDZ354"/>
      <c r="JEA354"/>
      <c r="JEB354"/>
      <c r="JEC354"/>
      <c r="JED354"/>
      <c r="JEE354"/>
      <c r="JEF354"/>
      <c r="JEG354"/>
      <c r="JEH354"/>
      <c r="JEI354"/>
      <c r="JEJ354"/>
      <c r="JEK354"/>
      <c r="JEL354"/>
      <c r="JEM354"/>
      <c r="JEN354"/>
      <c r="JEO354"/>
      <c r="JEP354"/>
      <c r="JEQ354"/>
      <c r="JER354"/>
      <c r="JES354"/>
      <c r="JET354"/>
      <c r="JEU354"/>
      <c r="JEV354"/>
      <c r="JEW354"/>
      <c r="JEX354"/>
      <c r="JEY354"/>
      <c r="JEZ354"/>
      <c r="JFA354"/>
      <c r="JFB354"/>
      <c r="JFC354"/>
      <c r="JFD354"/>
      <c r="JFE354"/>
      <c r="JFF354"/>
      <c r="JFG354"/>
      <c r="JFH354"/>
      <c r="JFI354"/>
      <c r="JFJ354"/>
      <c r="JFK354"/>
      <c r="JFL354"/>
      <c r="JFM354"/>
      <c r="JFN354"/>
      <c r="JFO354"/>
      <c r="JFP354"/>
      <c r="JFQ354"/>
      <c r="JFR354"/>
      <c r="JFS354"/>
      <c r="JFT354"/>
      <c r="JFU354"/>
      <c r="JFV354"/>
      <c r="JFW354"/>
      <c r="JFX354"/>
      <c r="JFY354"/>
      <c r="JFZ354"/>
      <c r="JGA354"/>
      <c r="JGB354"/>
      <c r="JGC354"/>
      <c r="JGD354"/>
      <c r="JGE354"/>
      <c r="JGF354"/>
      <c r="JGG354"/>
      <c r="JGH354"/>
      <c r="JGI354"/>
      <c r="JGJ354"/>
      <c r="JGK354"/>
      <c r="JGL354"/>
      <c r="JGM354"/>
      <c r="JGN354"/>
      <c r="JGO354"/>
      <c r="JGP354"/>
      <c r="JGQ354"/>
      <c r="JGR354"/>
      <c r="JGS354"/>
      <c r="JGT354"/>
      <c r="JGU354"/>
      <c r="JGV354"/>
      <c r="JGW354"/>
      <c r="JGX354"/>
      <c r="JGY354"/>
      <c r="JGZ354"/>
      <c r="JHA354"/>
      <c r="JHB354"/>
      <c r="JHC354"/>
      <c r="JHD354"/>
      <c r="JHE354"/>
      <c r="JHF354"/>
      <c r="JHG354"/>
      <c r="JHH354"/>
      <c r="JHI354"/>
      <c r="JHJ354"/>
      <c r="JHK354"/>
      <c r="JHL354"/>
      <c r="JHM354"/>
      <c r="JHN354"/>
      <c r="JHO354"/>
      <c r="JHP354"/>
      <c r="JHQ354"/>
      <c r="JHR354"/>
      <c r="JHS354"/>
      <c r="JHT354"/>
      <c r="JHU354"/>
      <c r="JHV354"/>
      <c r="JHW354"/>
      <c r="JHX354"/>
      <c r="JHY354"/>
      <c r="JHZ354"/>
      <c r="JIA354"/>
      <c r="JIB354"/>
      <c r="JIC354"/>
      <c r="JID354"/>
      <c r="JIE354"/>
      <c r="JIF354"/>
      <c r="JIG354"/>
      <c r="JIH354"/>
      <c r="JII354"/>
      <c r="JIJ354"/>
      <c r="JIK354"/>
      <c r="JIL354"/>
      <c r="JIM354"/>
      <c r="JIN354"/>
      <c r="JIO354"/>
      <c r="JIP354"/>
      <c r="JIQ354"/>
      <c r="JIR354"/>
      <c r="JIS354"/>
      <c r="JIT354"/>
      <c r="JIU354"/>
      <c r="JIV354"/>
      <c r="JIW354"/>
      <c r="JIX354"/>
      <c r="JIY354"/>
      <c r="JIZ354"/>
      <c r="JJA354"/>
      <c r="JJB354"/>
      <c r="JJC354"/>
      <c r="JJD354"/>
      <c r="JJE354"/>
      <c r="JJF354"/>
      <c r="JJG354"/>
      <c r="JJH354"/>
      <c r="JJI354"/>
      <c r="JJJ354"/>
      <c r="JJK354"/>
      <c r="JJL354"/>
      <c r="JJM354"/>
      <c r="JJN354"/>
      <c r="JJO354"/>
      <c r="JJP354"/>
      <c r="JJQ354"/>
      <c r="JJR354"/>
      <c r="JJS354"/>
      <c r="JJT354"/>
      <c r="JJU354"/>
      <c r="JJV354"/>
      <c r="JJW354"/>
      <c r="JJX354"/>
      <c r="JJY354"/>
      <c r="JJZ354"/>
      <c r="JKA354"/>
      <c r="JKB354"/>
      <c r="JKC354"/>
      <c r="JKD354"/>
      <c r="JKE354"/>
      <c r="JKF354"/>
      <c r="JKG354"/>
      <c r="JKH354"/>
      <c r="JKI354"/>
      <c r="JKJ354"/>
      <c r="JKK354"/>
      <c r="JKL354"/>
      <c r="JKM354"/>
      <c r="JKN354"/>
      <c r="JKO354"/>
      <c r="JKP354"/>
      <c r="JKQ354"/>
      <c r="JKR354"/>
      <c r="JKS354"/>
      <c r="JKT354"/>
      <c r="JKU354"/>
      <c r="JKV354"/>
      <c r="JKW354"/>
      <c r="JKX354"/>
      <c r="JKY354"/>
      <c r="JKZ354"/>
      <c r="JLA354"/>
      <c r="JLB354"/>
      <c r="JLC354"/>
      <c r="JLD354"/>
      <c r="JLE354"/>
      <c r="JLF354"/>
      <c r="JLG354"/>
      <c r="JLH354"/>
      <c r="JLI354"/>
      <c r="JLJ354"/>
      <c r="JLK354"/>
      <c r="JLL354"/>
      <c r="JLM354"/>
      <c r="JLN354"/>
      <c r="JLO354"/>
      <c r="JLP354"/>
      <c r="JLQ354"/>
      <c r="JLR354"/>
      <c r="JLS354"/>
      <c r="JLT354"/>
      <c r="JLU354"/>
      <c r="JLV354"/>
      <c r="JLW354"/>
      <c r="JLX354"/>
      <c r="JLY354"/>
      <c r="JLZ354"/>
      <c r="JMA354"/>
      <c r="JMB354"/>
      <c r="JMC354"/>
      <c r="JMD354"/>
      <c r="JME354"/>
      <c r="JMF354"/>
      <c r="JMG354"/>
      <c r="JMH354"/>
      <c r="JMI354"/>
      <c r="JMJ354"/>
      <c r="JMK354"/>
      <c r="JML354"/>
      <c r="JMM354"/>
      <c r="JMN354"/>
      <c r="JMO354"/>
      <c r="JMP354"/>
      <c r="JMQ354"/>
      <c r="JMR354"/>
      <c r="JMS354"/>
      <c r="JMT354"/>
      <c r="JMU354"/>
      <c r="JMV354"/>
      <c r="JMW354"/>
      <c r="JMX354"/>
      <c r="JMY354"/>
      <c r="JMZ354"/>
      <c r="JNA354"/>
      <c r="JNB354"/>
      <c r="JNC354"/>
      <c r="JND354"/>
      <c r="JNE354"/>
      <c r="JNF354"/>
      <c r="JNG354"/>
      <c r="JNH354"/>
      <c r="JNI354"/>
      <c r="JNJ354"/>
      <c r="JNK354"/>
      <c r="JNL354"/>
      <c r="JNM354"/>
      <c r="JNN354"/>
      <c r="JNO354"/>
      <c r="JNP354"/>
      <c r="JNQ354"/>
      <c r="JNR354"/>
      <c r="JNS354"/>
      <c r="JNT354"/>
      <c r="JNU354"/>
      <c r="JNV354"/>
      <c r="JNW354"/>
      <c r="JNX354"/>
      <c r="JNY354"/>
      <c r="JNZ354"/>
      <c r="JOA354"/>
      <c r="JOB354"/>
      <c r="JOC354"/>
      <c r="JOD354"/>
      <c r="JOE354"/>
      <c r="JOF354"/>
      <c r="JOG354"/>
      <c r="JOH354"/>
      <c r="JOI354"/>
      <c r="JOJ354"/>
      <c r="JOK354"/>
      <c r="JOL354"/>
      <c r="JOM354"/>
      <c r="JON354"/>
      <c r="JOO354"/>
      <c r="JOP354"/>
      <c r="JOQ354"/>
      <c r="JOR354"/>
      <c r="JOS354"/>
      <c r="JOT354"/>
      <c r="JOU354"/>
      <c r="JOV354"/>
      <c r="JOW354"/>
      <c r="JOX354"/>
      <c r="JOY354"/>
      <c r="JOZ354"/>
      <c r="JPA354"/>
      <c r="JPB354"/>
      <c r="JPC354"/>
      <c r="JPD354"/>
      <c r="JPE354"/>
      <c r="JPF354"/>
      <c r="JPG354"/>
      <c r="JPH354"/>
      <c r="JPI354"/>
      <c r="JPJ354"/>
      <c r="JPK354"/>
      <c r="JPL354"/>
      <c r="JPM354"/>
      <c r="JPN354"/>
      <c r="JPO354"/>
      <c r="JPP354"/>
      <c r="JPQ354"/>
      <c r="JPR354"/>
      <c r="JPS354"/>
      <c r="JPT354"/>
      <c r="JPU354"/>
      <c r="JPV354"/>
      <c r="JPW354"/>
      <c r="JPX354"/>
      <c r="JPY354"/>
      <c r="JPZ354"/>
      <c r="JQA354"/>
      <c r="JQB354"/>
      <c r="JQC354"/>
      <c r="JQD354"/>
      <c r="JQE354"/>
      <c r="JQF354"/>
      <c r="JQG354"/>
      <c r="JQH354"/>
      <c r="JQI354"/>
      <c r="JQJ354"/>
      <c r="JQK354"/>
      <c r="JQL354"/>
      <c r="JQM354"/>
      <c r="JQN354"/>
      <c r="JQO354"/>
      <c r="JQP354"/>
      <c r="JQQ354"/>
      <c r="JQR354"/>
      <c r="JQS354"/>
      <c r="JQT354"/>
      <c r="JQU354"/>
      <c r="JQV354"/>
      <c r="JQW354"/>
      <c r="JQX354"/>
      <c r="JQY354"/>
      <c r="JQZ354"/>
      <c r="JRA354"/>
      <c r="JRB354"/>
      <c r="JRC354"/>
      <c r="JRD354"/>
      <c r="JRE354"/>
      <c r="JRF354"/>
      <c r="JRG354"/>
      <c r="JRH354"/>
      <c r="JRI354"/>
      <c r="JRJ354"/>
      <c r="JRK354"/>
      <c r="JRL354"/>
      <c r="JRM354"/>
      <c r="JRN354"/>
      <c r="JRO354"/>
      <c r="JRP354"/>
      <c r="JRQ354"/>
      <c r="JRR354"/>
      <c r="JRS354"/>
      <c r="JRT354"/>
      <c r="JRU354"/>
      <c r="JRV354"/>
      <c r="JRW354"/>
      <c r="JRX354"/>
      <c r="JRY354"/>
      <c r="JRZ354"/>
      <c r="JSA354"/>
      <c r="JSB354"/>
      <c r="JSC354"/>
      <c r="JSD354"/>
      <c r="JSE354"/>
      <c r="JSF354"/>
      <c r="JSG354"/>
      <c r="JSH354"/>
      <c r="JSI354"/>
      <c r="JSJ354"/>
      <c r="JSK354"/>
      <c r="JSL354"/>
      <c r="JSM354"/>
      <c r="JSN354"/>
      <c r="JSO354"/>
      <c r="JSP354"/>
      <c r="JSQ354"/>
      <c r="JSR354"/>
      <c r="JSS354"/>
      <c r="JST354"/>
      <c r="JSU354"/>
      <c r="JSV354"/>
      <c r="JSW354"/>
      <c r="JSX354"/>
      <c r="JSY354"/>
      <c r="JSZ354"/>
      <c r="JTA354"/>
      <c r="JTB354"/>
      <c r="JTC354"/>
      <c r="JTD354"/>
      <c r="JTE354"/>
      <c r="JTF354"/>
      <c r="JTG354"/>
      <c r="JTH354"/>
      <c r="JTI354"/>
      <c r="JTJ354"/>
      <c r="JTK354"/>
      <c r="JTL354"/>
      <c r="JTM354"/>
      <c r="JTN354"/>
      <c r="JTO354"/>
      <c r="JTP354"/>
      <c r="JTQ354"/>
      <c r="JTR354"/>
      <c r="JTS354"/>
      <c r="JTT354"/>
      <c r="JTU354"/>
      <c r="JTV354"/>
      <c r="JTW354"/>
      <c r="JTX354"/>
      <c r="JTY354"/>
      <c r="JTZ354"/>
      <c r="JUA354"/>
      <c r="JUB354"/>
      <c r="JUC354"/>
      <c r="JUD354"/>
      <c r="JUE354"/>
      <c r="JUF354"/>
      <c r="JUG354"/>
      <c r="JUH354"/>
      <c r="JUI354"/>
      <c r="JUJ354"/>
      <c r="JUK354"/>
      <c r="JUL354"/>
      <c r="JUM354"/>
      <c r="JUN354"/>
      <c r="JUO354"/>
      <c r="JUP354"/>
      <c r="JUQ354"/>
      <c r="JUR354"/>
      <c r="JUS354"/>
      <c r="JUT354"/>
      <c r="JUU354"/>
      <c r="JUV354"/>
      <c r="JUW354"/>
      <c r="JUX354"/>
      <c r="JUY354"/>
      <c r="JUZ354"/>
      <c r="JVA354"/>
      <c r="JVB354"/>
      <c r="JVC354"/>
      <c r="JVD354"/>
      <c r="JVE354"/>
      <c r="JVF354"/>
      <c r="JVG354"/>
      <c r="JVH354"/>
      <c r="JVI354"/>
      <c r="JVJ354"/>
      <c r="JVK354"/>
      <c r="JVL354"/>
      <c r="JVM354"/>
      <c r="JVN354"/>
      <c r="JVO354"/>
      <c r="JVP354"/>
      <c r="JVQ354"/>
      <c r="JVR354"/>
      <c r="JVS354"/>
      <c r="JVT354"/>
      <c r="JVU354"/>
      <c r="JVV354"/>
      <c r="JVW354"/>
      <c r="JVX354"/>
      <c r="JVY354"/>
      <c r="JVZ354"/>
      <c r="JWA354"/>
      <c r="JWB354"/>
      <c r="JWC354"/>
      <c r="JWD354"/>
      <c r="JWE354"/>
      <c r="JWF354"/>
      <c r="JWG354"/>
      <c r="JWH354"/>
      <c r="JWI354"/>
      <c r="JWJ354"/>
      <c r="JWK354"/>
      <c r="JWL354"/>
      <c r="JWM354"/>
      <c r="JWN354"/>
      <c r="JWO354"/>
      <c r="JWP354"/>
      <c r="JWQ354"/>
      <c r="JWR354"/>
      <c r="JWS354"/>
      <c r="JWT354"/>
      <c r="JWU354"/>
      <c r="JWV354"/>
      <c r="JWW354"/>
      <c r="JWX354"/>
      <c r="JWY354"/>
      <c r="JWZ354"/>
      <c r="JXA354"/>
      <c r="JXB354"/>
      <c r="JXC354"/>
      <c r="JXD354"/>
      <c r="JXE354"/>
      <c r="JXF354"/>
      <c r="JXG354"/>
      <c r="JXH354"/>
      <c r="JXI354"/>
      <c r="JXJ354"/>
      <c r="JXK354"/>
      <c r="JXL354"/>
      <c r="JXM354"/>
      <c r="JXN354"/>
      <c r="JXO354"/>
      <c r="JXP354"/>
      <c r="JXQ354"/>
      <c r="JXR354"/>
      <c r="JXS354"/>
      <c r="JXT354"/>
      <c r="JXU354"/>
      <c r="JXV354"/>
      <c r="JXW354"/>
      <c r="JXX354"/>
      <c r="JXY354"/>
      <c r="JXZ354"/>
      <c r="JYA354"/>
      <c r="JYB354"/>
      <c r="JYC354"/>
      <c r="JYD354"/>
      <c r="JYE354"/>
      <c r="JYF354"/>
      <c r="JYG354"/>
      <c r="JYH354"/>
      <c r="JYI354"/>
      <c r="JYJ354"/>
      <c r="JYK354"/>
      <c r="JYL354"/>
      <c r="JYM354"/>
      <c r="JYN354"/>
      <c r="JYO354"/>
      <c r="JYP354"/>
      <c r="JYQ354"/>
      <c r="JYR354"/>
      <c r="JYS354"/>
      <c r="JYT354"/>
      <c r="JYU354"/>
      <c r="JYV354"/>
      <c r="JYW354"/>
      <c r="JYX354"/>
      <c r="JYY354"/>
      <c r="JYZ354"/>
      <c r="JZA354"/>
      <c r="JZB354"/>
      <c r="JZC354"/>
      <c r="JZD354"/>
      <c r="JZE354"/>
      <c r="JZF354"/>
      <c r="JZG354"/>
      <c r="JZH354"/>
      <c r="JZI354"/>
      <c r="JZJ354"/>
      <c r="JZK354"/>
      <c r="JZL354"/>
      <c r="JZM354"/>
      <c r="JZN354"/>
      <c r="JZO354"/>
      <c r="JZP354"/>
      <c r="JZQ354"/>
      <c r="JZR354"/>
      <c r="JZS354"/>
      <c r="JZT354"/>
      <c r="JZU354"/>
      <c r="JZV354"/>
      <c r="JZW354"/>
      <c r="JZX354"/>
      <c r="JZY354"/>
      <c r="JZZ354"/>
      <c r="KAA354"/>
      <c r="KAB354"/>
      <c r="KAC354"/>
      <c r="KAD354"/>
      <c r="KAE354"/>
      <c r="KAF354"/>
      <c r="KAG354"/>
      <c r="KAH354"/>
      <c r="KAI354"/>
      <c r="KAJ354"/>
      <c r="KAK354"/>
      <c r="KAL354"/>
      <c r="KAM354"/>
      <c r="KAN354"/>
      <c r="KAO354"/>
      <c r="KAP354"/>
      <c r="KAQ354"/>
      <c r="KAR354"/>
      <c r="KAS354"/>
      <c r="KAT354"/>
      <c r="KAU354"/>
      <c r="KAV354"/>
      <c r="KAW354"/>
      <c r="KAX354"/>
      <c r="KAY354"/>
      <c r="KAZ354"/>
      <c r="KBA354"/>
      <c r="KBB354"/>
      <c r="KBC354"/>
      <c r="KBD354"/>
      <c r="KBE354"/>
      <c r="KBF354"/>
      <c r="KBG354"/>
      <c r="KBH354"/>
      <c r="KBI354"/>
      <c r="KBJ354"/>
      <c r="KBK354"/>
      <c r="KBL354"/>
      <c r="KBM354"/>
      <c r="KBN354"/>
      <c r="KBO354"/>
      <c r="KBP354"/>
      <c r="KBQ354"/>
      <c r="KBR354"/>
      <c r="KBS354"/>
      <c r="KBT354"/>
      <c r="KBU354"/>
      <c r="KBV354"/>
      <c r="KBW354"/>
      <c r="KBX354"/>
      <c r="KBY354"/>
      <c r="KBZ354"/>
      <c r="KCA354"/>
      <c r="KCB354"/>
      <c r="KCC354"/>
      <c r="KCD354"/>
      <c r="KCE354"/>
      <c r="KCF354"/>
      <c r="KCG354"/>
      <c r="KCH354"/>
      <c r="KCI354"/>
      <c r="KCJ354"/>
      <c r="KCK354"/>
      <c r="KCL354"/>
      <c r="KCM354"/>
      <c r="KCN354"/>
      <c r="KCO354"/>
      <c r="KCP354"/>
      <c r="KCQ354"/>
      <c r="KCR354"/>
      <c r="KCS354"/>
      <c r="KCT354"/>
      <c r="KCU354"/>
      <c r="KCV354"/>
      <c r="KCW354"/>
      <c r="KCX354"/>
      <c r="KCY354"/>
      <c r="KCZ354"/>
      <c r="KDA354"/>
      <c r="KDB354"/>
      <c r="KDC354"/>
      <c r="KDD354"/>
      <c r="KDE354"/>
      <c r="KDF354"/>
      <c r="KDG354"/>
      <c r="KDH354"/>
      <c r="KDI354"/>
      <c r="KDJ354"/>
      <c r="KDK354"/>
      <c r="KDL354"/>
      <c r="KDM354"/>
      <c r="KDN354"/>
      <c r="KDO354"/>
      <c r="KDP354"/>
      <c r="KDQ354"/>
      <c r="KDR354"/>
      <c r="KDS354"/>
      <c r="KDT354"/>
      <c r="KDU354"/>
      <c r="KDV354"/>
      <c r="KDW354"/>
      <c r="KDX354"/>
      <c r="KDY354"/>
      <c r="KDZ354"/>
      <c r="KEA354"/>
      <c r="KEB354"/>
      <c r="KEC354"/>
      <c r="KED354"/>
      <c r="KEE354"/>
      <c r="KEF354"/>
      <c r="KEG354"/>
      <c r="KEH354"/>
      <c r="KEI354"/>
      <c r="KEJ354"/>
      <c r="KEK354"/>
      <c r="KEL354"/>
      <c r="KEM354"/>
      <c r="KEN354"/>
      <c r="KEO354"/>
      <c r="KEP354"/>
      <c r="KEQ354"/>
      <c r="KER354"/>
      <c r="KES354"/>
      <c r="KET354"/>
      <c r="KEU354"/>
      <c r="KEV354"/>
      <c r="KEW354"/>
      <c r="KEX354"/>
      <c r="KEY354"/>
      <c r="KEZ354"/>
      <c r="KFA354"/>
      <c r="KFB354"/>
      <c r="KFC354"/>
      <c r="KFD354"/>
      <c r="KFE354"/>
      <c r="KFF354"/>
      <c r="KFG354"/>
      <c r="KFH354"/>
      <c r="KFI354"/>
      <c r="KFJ354"/>
      <c r="KFK354"/>
      <c r="KFL354"/>
      <c r="KFM354"/>
      <c r="KFN354"/>
      <c r="KFO354"/>
      <c r="KFP354"/>
      <c r="KFQ354"/>
      <c r="KFR354"/>
      <c r="KFS354"/>
      <c r="KFT354"/>
      <c r="KFU354"/>
      <c r="KFV354"/>
      <c r="KFW354"/>
      <c r="KFX354"/>
      <c r="KFY354"/>
      <c r="KFZ354"/>
      <c r="KGA354"/>
      <c r="KGB354"/>
      <c r="KGC354"/>
      <c r="KGD354"/>
      <c r="KGE354"/>
      <c r="KGF354"/>
      <c r="KGG354"/>
      <c r="KGH354"/>
      <c r="KGI354"/>
      <c r="KGJ354"/>
      <c r="KGK354"/>
      <c r="KGL354"/>
      <c r="KGM354"/>
      <c r="KGN354"/>
      <c r="KGO354"/>
      <c r="KGP354"/>
      <c r="KGQ354"/>
      <c r="KGR354"/>
      <c r="KGS354"/>
      <c r="KGT354"/>
      <c r="KGU354"/>
      <c r="KGV354"/>
      <c r="KGW354"/>
      <c r="KGX354"/>
      <c r="KGY354"/>
      <c r="KGZ354"/>
      <c r="KHA354"/>
      <c r="KHB354"/>
      <c r="KHC354"/>
      <c r="KHD354"/>
      <c r="KHE354"/>
      <c r="KHF354"/>
      <c r="KHG354"/>
      <c r="KHH354"/>
      <c r="KHI354"/>
      <c r="KHJ354"/>
      <c r="KHK354"/>
      <c r="KHL354"/>
      <c r="KHM354"/>
      <c r="KHN354"/>
      <c r="KHO354"/>
      <c r="KHP354"/>
      <c r="KHQ354"/>
      <c r="KHR354"/>
      <c r="KHS354"/>
      <c r="KHT354"/>
      <c r="KHU354"/>
      <c r="KHV354"/>
      <c r="KHW354"/>
      <c r="KHX354"/>
      <c r="KHY354"/>
      <c r="KHZ354"/>
      <c r="KIA354"/>
      <c r="KIB354"/>
      <c r="KIC354"/>
      <c r="KID354"/>
      <c r="KIE354"/>
      <c r="KIF354"/>
      <c r="KIG354"/>
      <c r="KIH354"/>
      <c r="KII354"/>
      <c r="KIJ354"/>
      <c r="KIK354"/>
      <c r="KIL354"/>
      <c r="KIM354"/>
      <c r="KIN354"/>
      <c r="KIO354"/>
      <c r="KIP354"/>
      <c r="KIQ354"/>
      <c r="KIR354"/>
      <c r="KIS354"/>
      <c r="KIT354"/>
      <c r="KIU354"/>
      <c r="KIV354"/>
      <c r="KIW354"/>
      <c r="KIX354"/>
      <c r="KIY354"/>
      <c r="KIZ354"/>
      <c r="KJA354"/>
      <c r="KJB354"/>
      <c r="KJC354"/>
      <c r="KJD354"/>
      <c r="KJE354"/>
      <c r="KJF354"/>
      <c r="KJG354"/>
      <c r="KJH354"/>
      <c r="KJI354"/>
      <c r="KJJ354"/>
      <c r="KJK354"/>
      <c r="KJL354"/>
      <c r="KJM354"/>
      <c r="KJN354"/>
      <c r="KJO354"/>
      <c r="KJP354"/>
      <c r="KJQ354"/>
      <c r="KJR354"/>
      <c r="KJS354"/>
      <c r="KJT354"/>
      <c r="KJU354"/>
      <c r="KJV354"/>
      <c r="KJW354"/>
      <c r="KJX354"/>
      <c r="KJY354"/>
      <c r="KJZ354"/>
      <c r="KKA354"/>
      <c r="KKB354"/>
      <c r="KKC354"/>
      <c r="KKD354"/>
      <c r="KKE354"/>
      <c r="KKF354"/>
      <c r="KKG354"/>
      <c r="KKH354"/>
      <c r="KKI354"/>
      <c r="KKJ354"/>
      <c r="KKK354"/>
      <c r="KKL354"/>
      <c r="KKM354"/>
      <c r="KKN354"/>
      <c r="KKO354"/>
      <c r="KKP354"/>
      <c r="KKQ354"/>
      <c r="KKR354"/>
      <c r="KKS354"/>
      <c r="KKT354"/>
      <c r="KKU354"/>
      <c r="KKV354"/>
      <c r="KKW354"/>
      <c r="KKX354"/>
      <c r="KKY354"/>
      <c r="KKZ354"/>
      <c r="KLA354"/>
      <c r="KLB354"/>
      <c r="KLC354"/>
      <c r="KLD354"/>
      <c r="KLE354"/>
      <c r="KLF354"/>
      <c r="KLG354"/>
      <c r="KLH354"/>
      <c r="KLI354"/>
      <c r="KLJ354"/>
      <c r="KLK354"/>
      <c r="KLL354"/>
      <c r="KLM354"/>
      <c r="KLN354"/>
      <c r="KLO354"/>
      <c r="KLP354"/>
      <c r="KLQ354"/>
      <c r="KLR354"/>
      <c r="KLS354"/>
      <c r="KLT354"/>
      <c r="KLU354"/>
      <c r="KLV354"/>
      <c r="KLW354"/>
      <c r="KLX354"/>
      <c r="KLY354"/>
      <c r="KLZ354"/>
      <c r="KMA354"/>
      <c r="KMB354"/>
      <c r="KMC354"/>
      <c r="KMD354"/>
      <c r="KME354"/>
      <c r="KMF354"/>
      <c r="KMG354"/>
      <c r="KMH354"/>
      <c r="KMI354"/>
      <c r="KMJ354"/>
      <c r="KMK354"/>
      <c r="KML354"/>
      <c r="KMM354"/>
      <c r="KMN354"/>
      <c r="KMO354"/>
      <c r="KMP354"/>
      <c r="KMQ354"/>
      <c r="KMR354"/>
      <c r="KMS354"/>
      <c r="KMT354"/>
      <c r="KMU354"/>
      <c r="KMV354"/>
      <c r="KMW354"/>
      <c r="KMX354"/>
      <c r="KMY354"/>
      <c r="KMZ354"/>
      <c r="KNA354"/>
      <c r="KNB354"/>
      <c r="KNC354"/>
      <c r="KND354"/>
      <c r="KNE354"/>
      <c r="KNF354"/>
      <c r="KNG354"/>
      <c r="KNH354"/>
      <c r="KNI354"/>
      <c r="KNJ354"/>
      <c r="KNK354"/>
      <c r="KNL354"/>
      <c r="KNM354"/>
      <c r="KNN354"/>
      <c r="KNO354"/>
      <c r="KNP354"/>
      <c r="KNQ354"/>
      <c r="KNR354"/>
      <c r="KNS354"/>
      <c r="KNT354"/>
      <c r="KNU354"/>
      <c r="KNV354"/>
      <c r="KNW354"/>
      <c r="KNX354"/>
      <c r="KNY354"/>
      <c r="KNZ354"/>
      <c r="KOA354"/>
      <c r="KOB354"/>
      <c r="KOC354"/>
      <c r="KOD354"/>
      <c r="KOE354"/>
      <c r="KOF354"/>
      <c r="KOG354"/>
      <c r="KOH354"/>
      <c r="KOI354"/>
      <c r="KOJ354"/>
      <c r="KOK354"/>
      <c r="KOL354"/>
      <c r="KOM354"/>
      <c r="KON354"/>
      <c r="KOO354"/>
      <c r="KOP354"/>
      <c r="KOQ354"/>
      <c r="KOR354"/>
      <c r="KOS354"/>
      <c r="KOT354"/>
      <c r="KOU354"/>
      <c r="KOV354"/>
      <c r="KOW354"/>
      <c r="KOX354"/>
      <c r="KOY354"/>
      <c r="KOZ354"/>
      <c r="KPA354"/>
      <c r="KPB354"/>
      <c r="KPC354"/>
      <c r="KPD354"/>
      <c r="KPE354"/>
      <c r="KPF354"/>
      <c r="KPG354"/>
      <c r="KPH354"/>
      <c r="KPI354"/>
      <c r="KPJ354"/>
      <c r="KPK354"/>
      <c r="KPL354"/>
      <c r="KPM354"/>
      <c r="KPN354"/>
      <c r="KPO354"/>
      <c r="KPP354"/>
      <c r="KPQ354"/>
      <c r="KPR354"/>
      <c r="KPS354"/>
      <c r="KPT354"/>
      <c r="KPU354"/>
      <c r="KPV354"/>
      <c r="KPW354"/>
      <c r="KPX354"/>
      <c r="KPY354"/>
      <c r="KPZ354"/>
      <c r="KQA354"/>
      <c r="KQB354"/>
      <c r="KQC354"/>
      <c r="KQD354"/>
      <c r="KQE354"/>
      <c r="KQF354"/>
      <c r="KQG354"/>
      <c r="KQH354"/>
      <c r="KQI354"/>
      <c r="KQJ354"/>
      <c r="KQK354"/>
      <c r="KQL354"/>
      <c r="KQM354"/>
      <c r="KQN354"/>
      <c r="KQO354"/>
      <c r="KQP354"/>
      <c r="KQQ354"/>
      <c r="KQR354"/>
      <c r="KQS354"/>
      <c r="KQT354"/>
      <c r="KQU354"/>
      <c r="KQV354"/>
      <c r="KQW354"/>
      <c r="KQX354"/>
      <c r="KQY354"/>
      <c r="KQZ354"/>
      <c r="KRA354"/>
      <c r="KRB354"/>
      <c r="KRC354"/>
      <c r="KRD354"/>
      <c r="KRE354"/>
      <c r="KRF354"/>
      <c r="KRG354"/>
      <c r="KRH354"/>
      <c r="KRI354"/>
      <c r="KRJ354"/>
      <c r="KRK354"/>
      <c r="KRL354"/>
      <c r="KRM354"/>
      <c r="KRN354"/>
      <c r="KRO354"/>
      <c r="KRP354"/>
      <c r="KRQ354"/>
      <c r="KRR354"/>
      <c r="KRS354"/>
      <c r="KRT354"/>
      <c r="KRU354"/>
      <c r="KRV354"/>
      <c r="KRW354"/>
      <c r="KRX354"/>
      <c r="KRY354"/>
      <c r="KRZ354"/>
      <c r="KSA354"/>
      <c r="KSB354"/>
      <c r="KSC354"/>
      <c r="KSD354"/>
      <c r="KSE354"/>
      <c r="KSF354"/>
      <c r="KSG354"/>
      <c r="KSH354"/>
      <c r="KSI354"/>
      <c r="KSJ354"/>
      <c r="KSK354"/>
      <c r="KSL354"/>
      <c r="KSM354"/>
      <c r="KSN354"/>
      <c r="KSO354"/>
      <c r="KSP354"/>
      <c r="KSQ354"/>
      <c r="KSR354"/>
      <c r="KSS354"/>
      <c r="KST354"/>
      <c r="KSU354"/>
      <c r="KSV354"/>
      <c r="KSW354"/>
      <c r="KSX354"/>
      <c r="KSY354"/>
      <c r="KSZ354"/>
      <c r="KTA354"/>
      <c r="KTB354"/>
      <c r="KTC354"/>
      <c r="KTD354"/>
      <c r="KTE354"/>
      <c r="KTF354"/>
      <c r="KTG354"/>
      <c r="KTH354"/>
      <c r="KTI354"/>
      <c r="KTJ354"/>
      <c r="KTK354"/>
      <c r="KTL354"/>
      <c r="KTM354"/>
      <c r="KTN354"/>
      <c r="KTO354"/>
      <c r="KTP354"/>
      <c r="KTQ354"/>
      <c r="KTR354"/>
      <c r="KTS354"/>
      <c r="KTT354"/>
      <c r="KTU354"/>
      <c r="KTV354"/>
      <c r="KTW354"/>
      <c r="KTX354"/>
      <c r="KTY354"/>
      <c r="KTZ354"/>
      <c r="KUA354"/>
      <c r="KUB354"/>
      <c r="KUC354"/>
      <c r="KUD354"/>
      <c r="KUE354"/>
      <c r="KUF354"/>
      <c r="KUG354"/>
      <c r="KUH354"/>
      <c r="KUI354"/>
      <c r="KUJ354"/>
      <c r="KUK354"/>
      <c r="KUL354"/>
      <c r="KUM354"/>
      <c r="KUN354"/>
      <c r="KUO354"/>
      <c r="KUP354"/>
      <c r="KUQ354"/>
      <c r="KUR354"/>
      <c r="KUS354"/>
      <c r="KUT354"/>
      <c r="KUU354"/>
      <c r="KUV354"/>
      <c r="KUW354"/>
      <c r="KUX354"/>
      <c r="KUY354"/>
      <c r="KUZ354"/>
      <c r="KVA354"/>
      <c r="KVB354"/>
      <c r="KVC354"/>
      <c r="KVD354"/>
      <c r="KVE354"/>
      <c r="KVF354"/>
      <c r="KVG354"/>
      <c r="KVH354"/>
      <c r="KVI354"/>
      <c r="KVJ354"/>
      <c r="KVK354"/>
      <c r="KVL354"/>
      <c r="KVM354"/>
      <c r="KVN354"/>
      <c r="KVO354"/>
      <c r="KVP354"/>
      <c r="KVQ354"/>
      <c r="KVR354"/>
      <c r="KVS354"/>
      <c r="KVT354"/>
      <c r="KVU354"/>
      <c r="KVV354"/>
      <c r="KVW354"/>
      <c r="KVX354"/>
      <c r="KVY354"/>
      <c r="KVZ354"/>
      <c r="KWA354"/>
      <c r="KWB354"/>
      <c r="KWC354"/>
      <c r="KWD354"/>
      <c r="KWE354"/>
      <c r="KWF354"/>
      <c r="KWG354"/>
      <c r="KWH354"/>
      <c r="KWI354"/>
      <c r="KWJ354"/>
      <c r="KWK354"/>
      <c r="KWL354"/>
      <c r="KWM354"/>
      <c r="KWN354"/>
      <c r="KWO354"/>
      <c r="KWP354"/>
      <c r="KWQ354"/>
      <c r="KWR354"/>
      <c r="KWS354"/>
      <c r="KWT354"/>
      <c r="KWU354"/>
      <c r="KWV354"/>
      <c r="KWW354"/>
      <c r="KWX354"/>
      <c r="KWY354"/>
      <c r="KWZ354"/>
      <c r="KXA354"/>
      <c r="KXB354"/>
      <c r="KXC354"/>
      <c r="KXD354"/>
      <c r="KXE354"/>
      <c r="KXF354"/>
      <c r="KXG354"/>
      <c r="KXH354"/>
      <c r="KXI354"/>
      <c r="KXJ354"/>
      <c r="KXK354"/>
      <c r="KXL354"/>
      <c r="KXM354"/>
      <c r="KXN354"/>
      <c r="KXO354"/>
      <c r="KXP354"/>
      <c r="KXQ354"/>
      <c r="KXR354"/>
      <c r="KXS354"/>
      <c r="KXT354"/>
      <c r="KXU354"/>
      <c r="KXV354"/>
      <c r="KXW354"/>
      <c r="KXX354"/>
      <c r="KXY354"/>
      <c r="KXZ354"/>
      <c r="KYA354"/>
      <c r="KYB354"/>
      <c r="KYC354"/>
      <c r="KYD354"/>
      <c r="KYE354"/>
      <c r="KYF354"/>
      <c r="KYG354"/>
      <c r="KYH354"/>
      <c r="KYI354"/>
      <c r="KYJ354"/>
      <c r="KYK354"/>
      <c r="KYL354"/>
      <c r="KYM354"/>
      <c r="KYN354"/>
      <c r="KYO354"/>
      <c r="KYP354"/>
      <c r="KYQ354"/>
      <c r="KYR354"/>
      <c r="KYS354"/>
      <c r="KYT354"/>
      <c r="KYU354"/>
      <c r="KYV354"/>
      <c r="KYW354"/>
      <c r="KYX354"/>
      <c r="KYY354"/>
      <c r="KYZ354"/>
      <c r="KZA354"/>
      <c r="KZB354"/>
      <c r="KZC354"/>
      <c r="KZD354"/>
      <c r="KZE354"/>
      <c r="KZF354"/>
      <c r="KZG354"/>
      <c r="KZH354"/>
      <c r="KZI354"/>
      <c r="KZJ354"/>
      <c r="KZK354"/>
      <c r="KZL354"/>
      <c r="KZM354"/>
      <c r="KZN354"/>
      <c r="KZO354"/>
      <c r="KZP354"/>
      <c r="KZQ354"/>
      <c r="KZR354"/>
      <c r="KZS354"/>
      <c r="KZT354"/>
      <c r="KZU354"/>
      <c r="KZV354"/>
      <c r="KZW354"/>
      <c r="KZX354"/>
      <c r="KZY354"/>
      <c r="KZZ354"/>
      <c r="LAA354"/>
      <c r="LAB354"/>
      <c r="LAC354"/>
      <c r="LAD354"/>
      <c r="LAE354"/>
      <c r="LAF354"/>
      <c r="LAG354"/>
      <c r="LAH354"/>
      <c r="LAI354"/>
      <c r="LAJ354"/>
      <c r="LAK354"/>
      <c r="LAL354"/>
      <c r="LAM354"/>
      <c r="LAN354"/>
      <c r="LAO354"/>
      <c r="LAP354"/>
      <c r="LAQ354"/>
      <c r="LAR354"/>
      <c r="LAS354"/>
      <c r="LAT354"/>
      <c r="LAU354"/>
      <c r="LAV354"/>
      <c r="LAW354"/>
      <c r="LAX354"/>
      <c r="LAY354"/>
      <c r="LAZ354"/>
      <c r="LBA354"/>
      <c r="LBB354"/>
      <c r="LBC354"/>
      <c r="LBD354"/>
      <c r="LBE354"/>
      <c r="LBF354"/>
      <c r="LBG354"/>
      <c r="LBH354"/>
      <c r="LBI354"/>
      <c r="LBJ354"/>
      <c r="LBK354"/>
      <c r="LBL354"/>
      <c r="LBM354"/>
      <c r="LBN354"/>
      <c r="LBO354"/>
      <c r="LBP354"/>
      <c r="LBQ354"/>
      <c r="LBR354"/>
      <c r="LBS354"/>
      <c r="LBT354"/>
      <c r="LBU354"/>
      <c r="LBV354"/>
      <c r="LBW354"/>
      <c r="LBX354"/>
      <c r="LBY354"/>
      <c r="LBZ354"/>
      <c r="LCA354"/>
      <c r="LCB354"/>
      <c r="LCC354"/>
      <c r="LCD354"/>
      <c r="LCE354"/>
      <c r="LCF354"/>
      <c r="LCG354"/>
      <c r="LCH354"/>
      <c r="LCI354"/>
      <c r="LCJ354"/>
      <c r="LCK354"/>
      <c r="LCL354"/>
      <c r="LCM354"/>
      <c r="LCN354"/>
      <c r="LCO354"/>
      <c r="LCP354"/>
      <c r="LCQ354"/>
      <c r="LCR354"/>
      <c r="LCS354"/>
      <c r="LCT354"/>
      <c r="LCU354"/>
      <c r="LCV354"/>
      <c r="LCW354"/>
      <c r="LCX354"/>
      <c r="LCY354"/>
      <c r="LCZ354"/>
      <c r="LDA354"/>
      <c r="LDB354"/>
      <c r="LDC354"/>
      <c r="LDD354"/>
      <c r="LDE354"/>
      <c r="LDF354"/>
      <c r="LDG354"/>
      <c r="LDH354"/>
      <c r="LDI354"/>
      <c r="LDJ354"/>
      <c r="LDK354"/>
      <c r="LDL354"/>
      <c r="LDM354"/>
      <c r="LDN354"/>
      <c r="LDO354"/>
      <c r="LDP354"/>
      <c r="LDQ354"/>
      <c r="LDR354"/>
      <c r="LDS354"/>
      <c r="LDT354"/>
      <c r="LDU354"/>
      <c r="LDV354"/>
      <c r="LDW354"/>
      <c r="LDX354"/>
      <c r="LDY354"/>
      <c r="LDZ354"/>
      <c r="LEA354"/>
      <c r="LEB354"/>
      <c r="LEC354"/>
      <c r="LED354"/>
      <c r="LEE354"/>
      <c r="LEF354"/>
      <c r="LEG354"/>
      <c r="LEH354"/>
      <c r="LEI354"/>
      <c r="LEJ354"/>
      <c r="LEK354"/>
      <c r="LEL354"/>
      <c r="LEM354"/>
      <c r="LEN354"/>
      <c r="LEO354"/>
      <c r="LEP354"/>
      <c r="LEQ354"/>
      <c r="LER354"/>
      <c r="LES354"/>
      <c r="LET354"/>
      <c r="LEU354"/>
      <c r="LEV354"/>
      <c r="LEW354"/>
      <c r="LEX354"/>
      <c r="LEY354"/>
      <c r="LEZ354"/>
      <c r="LFA354"/>
      <c r="LFB354"/>
      <c r="LFC354"/>
      <c r="LFD354"/>
      <c r="LFE354"/>
      <c r="LFF354"/>
      <c r="LFG354"/>
      <c r="LFH354"/>
      <c r="LFI354"/>
      <c r="LFJ354"/>
      <c r="LFK354"/>
      <c r="LFL354"/>
      <c r="LFM354"/>
      <c r="LFN354"/>
      <c r="LFO354"/>
      <c r="LFP354"/>
      <c r="LFQ354"/>
      <c r="LFR354"/>
      <c r="LFS354"/>
      <c r="LFT354"/>
      <c r="LFU354"/>
      <c r="LFV354"/>
      <c r="LFW354"/>
      <c r="LFX354"/>
      <c r="LFY354"/>
      <c r="LFZ354"/>
      <c r="LGA354"/>
      <c r="LGB354"/>
      <c r="LGC354"/>
      <c r="LGD354"/>
      <c r="LGE354"/>
      <c r="LGF354"/>
      <c r="LGG354"/>
      <c r="LGH354"/>
      <c r="LGI354"/>
      <c r="LGJ354"/>
      <c r="LGK354"/>
      <c r="LGL354"/>
      <c r="LGM354"/>
      <c r="LGN354"/>
      <c r="LGO354"/>
      <c r="LGP354"/>
      <c r="LGQ354"/>
      <c r="LGR354"/>
      <c r="LGS354"/>
      <c r="LGT354"/>
      <c r="LGU354"/>
      <c r="LGV354"/>
      <c r="LGW354"/>
      <c r="LGX354"/>
      <c r="LGY354"/>
      <c r="LGZ354"/>
      <c r="LHA354"/>
      <c r="LHB354"/>
      <c r="LHC354"/>
      <c r="LHD354"/>
      <c r="LHE354"/>
      <c r="LHF354"/>
      <c r="LHG354"/>
      <c r="LHH354"/>
      <c r="LHI354"/>
      <c r="LHJ354"/>
      <c r="LHK354"/>
      <c r="LHL354"/>
      <c r="LHM354"/>
      <c r="LHN354"/>
      <c r="LHO354"/>
      <c r="LHP354"/>
      <c r="LHQ354"/>
      <c r="LHR354"/>
      <c r="LHS354"/>
      <c r="LHT354"/>
      <c r="LHU354"/>
      <c r="LHV354"/>
      <c r="LHW354"/>
      <c r="LHX354"/>
      <c r="LHY354"/>
      <c r="LHZ354"/>
      <c r="LIA354"/>
      <c r="LIB354"/>
      <c r="LIC354"/>
      <c r="LID354"/>
      <c r="LIE354"/>
      <c r="LIF354"/>
      <c r="LIG354"/>
      <c r="LIH354"/>
      <c r="LII354"/>
      <c r="LIJ354"/>
      <c r="LIK354"/>
      <c r="LIL354"/>
      <c r="LIM354"/>
      <c r="LIN354"/>
      <c r="LIO354"/>
      <c r="LIP354"/>
      <c r="LIQ354"/>
      <c r="LIR354"/>
      <c r="LIS354"/>
      <c r="LIT354"/>
      <c r="LIU354"/>
      <c r="LIV354"/>
      <c r="LIW354"/>
      <c r="LIX354"/>
      <c r="LIY354"/>
      <c r="LIZ354"/>
      <c r="LJA354"/>
      <c r="LJB354"/>
      <c r="LJC354"/>
      <c r="LJD354"/>
      <c r="LJE354"/>
      <c r="LJF354"/>
      <c r="LJG354"/>
      <c r="LJH354"/>
      <c r="LJI354"/>
      <c r="LJJ354"/>
      <c r="LJK354"/>
      <c r="LJL354"/>
      <c r="LJM354"/>
      <c r="LJN354"/>
      <c r="LJO354"/>
      <c r="LJP354"/>
      <c r="LJQ354"/>
      <c r="LJR354"/>
      <c r="LJS354"/>
      <c r="LJT354"/>
      <c r="LJU354"/>
      <c r="LJV354"/>
      <c r="LJW354"/>
      <c r="LJX354"/>
      <c r="LJY354"/>
      <c r="LJZ354"/>
      <c r="LKA354"/>
      <c r="LKB354"/>
      <c r="LKC354"/>
      <c r="LKD354"/>
      <c r="LKE354"/>
      <c r="LKF354"/>
      <c r="LKG354"/>
      <c r="LKH354"/>
      <c r="LKI354"/>
      <c r="LKJ354"/>
      <c r="LKK354"/>
      <c r="LKL354"/>
      <c r="LKM354"/>
      <c r="LKN354"/>
      <c r="LKO354"/>
      <c r="LKP354"/>
      <c r="LKQ354"/>
      <c r="LKR354"/>
      <c r="LKS354"/>
      <c r="LKT354"/>
      <c r="LKU354"/>
      <c r="LKV354"/>
      <c r="LKW354"/>
      <c r="LKX354"/>
      <c r="LKY354"/>
      <c r="LKZ354"/>
      <c r="LLA354"/>
      <c r="LLB354"/>
      <c r="LLC354"/>
      <c r="LLD354"/>
      <c r="LLE354"/>
      <c r="LLF354"/>
      <c r="LLG354"/>
      <c r="LLH354"/>
      <c r="LLI354"/>
      <c r="LLJ354"/>
      <c r="LLK354"/>
      <c r="LLL354"/>
      <c r="LLM354"/>
      <c r="LLN354"/>
      <c r="LLO354"/>
      <c r="LLP354"/>
      <c r="LLQ354"/>
      <c r="LLR354"/>
      <c r="LLS354"/>
      <c r="LLT354"/>
      <c r="LLU354"/>
      <c r="LLV354"/>
      <c r="LLW354"/>
      <c r="LLX354"/>
      <c r="LLY354"/>
      <c r="LLZ354"/>
      <c r="LMA354"/>
      <c r="LMB354"/>
      <c r="LMC354"/>
      <c r="LMD354"/>
      <c r="LME354"/>
      <c r="LMF354"/>
      <c r="LMG354"/>
      <c r="LMH354"/>
      <c r="LMI354"/>
      <c r="LMJ354"/>
      <c r="LMK354"/>
      <c r="LML354"/>
      <c r="LMM354"/>
      <c r="LMN354"/>
      <c r="LMO354"/>
      <c r="LMP354"/>
      <c r="LMQ354"/>
      <c r="LMR354"/>
      <c r="LMS354"/>
      <c r="LMT354"/>
      <c r="LMU354"/>
      <c r="LMV354"/>
      <c r="LMW354"/>
      <c r="LMX354"/>
      <c r="LMY354"/>
      <c r="LMZ354"/>
      <c r="LNA354"/>
      <c r="LNB354"/>
      <c r="LNC354"/>
      <c r="LND354"/>
      <c r="LNE354"/>
      <c r="LNF354"/>
      <c r="LNG354"/>
      <c r="LNH354"/>
      <c r="LNI354"/>
      <c r="LNJ354"/>
      <c r="LNK354"/>
      <c r="LNL354"/>
      <c r="LNM354"/>
      <c r="LNN354"/>
      <c r="LNO354"/>
      <c r="LNP354"/>
      <c r="LNQ354"/>
      <c r="LNR354"/>
      <c r="LNS354"/>
      <c r="LNT354"/>
      <c r="LNU354"/>
      <c r="LNV354"/>
      <c r="LNW354"/>
      <c r="LNX354"/>
      <c r="LNY354"/>
      <c r="LNZ354"/>
      <c r="LOA354"/>
      <c r="LOB354"/>
      <c r="LOC354"/>
      <c r="LOD354"/>
      <c r="LOE354"/>
      <c r="LOF354"/>
      <c r="LOG354"/>
      <c r="LOH354"/>
      <c r="LOI354"/>
      <c r="LOJ354"/>
      <c r="LOK354"/>
      <c r="LOL354"/>
      <c r="LOM354"/>
      <c r="LON354"/>
      <c r="LOO354"/>
      <c r="LOP354"/>
      <c r="LOQ354"/>
      <c r="LOR354"/>
      <c r="LOS354"/>
      <c r="LOT354"/>
      <c r="LOU354"/>
      <c r="LOV354"/>
      <c r="LOW354"/>
      <c r="LOX354"/>
      <c r="LOY354"/>
      <c r="LOZ354"/>
      <c r="LPA354"/>
      <c r="LPB354"/>
      <c r="LPC354"/>
      <c r="LPD354"/>
      <c r="LPE354"/>
      <c r="LPF354"/>
      <c r="LPG354"/>
      <c r="LPH354"/>
      <c r="LPI354"/>
      <c r="LPJ354"/>
      <c r="LPK354"/>
      <c r="LPL354"/>
      <c r="LPM354"/>
      <c r="LPN354"/>
      <c r="LPO354"/>
      <c r="LPP354"/>
      <c r="LPQ354"/>
      <c r="LPR354"/>
      <c r="LPS354"/>
      <c r="LPT354"/>
      <c r="LPU354"/>
      <c r="LPV354"/>
      <c r="LPW354"/>
      <c r="LPX354"/>
      <c r="LPY354"/>
      <c r="LPZ354"/>
      <c r="LQA354"/>
      <c r="LQB354"/>
      <c r="LQC354"/>
      <c r="LQD354"/>
      <c r="LQE354"/>
      <c r="LQF354"/>
      <c r="LQG354"/>
      <c r="LQH354"/>
      <c r="LQI354"/>
      <c r="LQJ354"/>
      <c r="LQK354"/>
      <c r="LQL354"/>
      <c r="LQM354"/>
      <c r="LQN354"/>
      <c r="LQO354"/>
      <c r="LQP354"/>
      <c r="LQQ354"/>
      <c r="LQR354"/>
      <c r="LQS354"/>
      <c r="LQT354"/>
      <c r="LQU354"/>
      <c r="LQV354"/>
      <c r="LQW354"/>
      <c r="LQX354"/>
      <c r="LQY354"/>
      <c r="LQZ354"/>
      <c r="LRA354"/>
      <c r="LRB354"/>
      <c r="LRC354"/>
      <c r="LRD354"/>
      <c r="LRE354"/>
      <c r="LRF354"/>
      <c r="LRG354"/>
      <c r="LRH354"/>
      <c r="LRI354"/>
      <c r="LRJ354"/>
      <c r="LRK354"/>
      <c r="LRL354"/>
      <c r="LRM354"/>
      <c r="LRN354"/>
      <c r="LRO354"/>
      <c r="LRP354"/>
      <c r="LRQ354"/>
      <c r="LRR354"/>
      <c r="LRS354"/>
      <c r="LRT354"/>
      <c r="LRU354"/>
      <c r="LRV354"/>
      <c r="LRW354"/>
      <c r="LRX354"/>
      <c r="LRY354"/>
      <c r="LRZ354"/>
      <c r="LSA354"/>
      <c r="LSB354"/>
      <c r="LSC354"/>
      <c r="LSD354"/>
      <c r="LSE354"/>
      <c r="LSF354"/>
      <c r="LSG354"/>
      <c r="LSH354"/>
      <c r="LSI354"/>
      <c r="LSJ354"/>
      <c r="LSK354"/>
      <c r="LSL354"/>
      <c r="LSM354"/>
      <c r="LSN354"/>
      <c r="LSO354"/>
      <c r="LSP354"/>
      <c r="LSQ354"/>
      <c r="LSR354"/>
      <c r="LSS354"/>
      <c r="LST354"/>
      <c r="LSU354"/>
      <c r="LSV354"/>
      <c r="LSW354"/>
      <c r="LSX354"/>
      <c r="LSY354"/>
      <c r="LSZ354"/>
      <c r="LTA354"/>
      <c r="LTB354"/>
      <c r="LTC354"/>
      <c r="LTD354"/>
      <c r="LTE354"/>
      <c r="LTF354"/>
      <c r="LTG354"/>
      <c r="LTH354"/>
      <c r="LTI354"/>
      <c r="LTJ354"/>
      <c r="LTK354"/>
      <c r="LTL354"/>
      <c r="LTM354"/>
      <c r="LTN354"/>
      <c r="LTO354"/>
      <c r="LTP354"/>
      <c r="LTQ354"/>
      <c r="LTR354"/>
      <c r="LTS354"/>
      <c r="LTT354"/>
      <c r="LTU354"/>
      <c r="LTV354"/>
      <c r="LTW354"/>
      <c r="LTX354"/>
      <c r="LTY354"/>
      <c r="LTZ354"/>
      <c r="LUA354"/>
      <c r="LUB354"/>
      <c r="LUC354"/>
      <c r="LUD354"/>
      <c r="LUE354"/>
      <c r="LUF354"/>
      <c r="LUG354"/>
      <c r="LUH354"/>
      <c r="LUI354"/>
      <c r="LUJ354"/>
      <c r="LUK354"/>
      <c r="LUL354"/>
      <c r="LUM354"/>
      <c r="LUN354"/>
      <c r="LUO354"/>
      <c r="LUP354"/>
      <c r="LUQ354"/>
      <c r="LUR354"/>
      <c r="LUS354"/>
      <c r="LUT354"/>
      <c r="LUU354"/>
      <c r="LUV354"/>
      <c r="LUW354"/>
      <c r="LUX354"/>
      <c r="LUY354"/>
      <c r="LUZ354"/>
      <c r="LVA354"/>
      <c r="LVB354"/>
      <c r="LVC354"/>
      <c r="LVD354"/>
      <c r="LVE354"/>
      <c r="LVF354"/>
      <c r="LVG354"/>
      <c r="LVH354"/>
      <c r="LVI354"/>
      <c r="LVJ354"/>
      <c r="LVK354"/>
      <c r="LVL354"/>
      <c r="LVM354"/>
      <c r="LVN354"/>
      <c r="LVO354"/>
      <c r="LVP354"/>
      <c r="LVQ354"/>
      <c r="LVR354"/>
      <c r="LVS354"/>
      <c r="LVT354"/>
      <c r="LVU354"/>
      <c r="LVV354"/>
      <c r="LVW354"/>
      <c r="LVX354"/>
      <c r="LVY354"/>
      <c r="LVZ354"/>
      <c r="LWA354"/>
      <c r="LWB354"/>
      <c r="LWC354"/>
      <c r="LWD354"/>
      <c r="LWE354"/>
      <c r="LWF354"/>
      <c r="LWG354"/>
      <c r="LWH354"/>
      <c r="LWI354"/>
      <c r="LWJ354"/>
      <c r="LWK354"/>
      <c r="LWL354"/>
      <c r="LWM354"/>
      <c r="LWN354"/>
      <c r="LWO354"/>
      <c r="LWP354"/>
      <c r="LWQ354"/>
      <c r="LWR354"/>
      <c r="LWS354"/>
      <c r="LWT354"/>
      <c r="LWU354"/>
      <c r="LWV354"/>
      <c r="LWW354"/>
      <c r="LWX354"/>
      <c r="LWY354"/>
      <c r="LWZ354"/>
      <c r="LXA354"/>
      <c r="LXB354"/>
      <c r="LXC354"/>
      <c r="LXD354"/>
      <c r="LXE354"/>
      <c r="LXF354"/>
      <c r="LXG354"/>
      <c r="LXH354"/>
      <c r="LXI354"/>
      <c r="LXJ354"/>
      <c r="LXK354"/>
      <c r="LXL354"/>
      <c r="LXM354"/>
      <c r="LXN354"/>
      <c r="LXO354"/>
      <c r="LXP354"/>
      <c r="LXQ354"/>
      <c r="LXR354"/>
      <c r="LXS354"/>
      <c r="LXT354"/>
      <c r="LXU354"/>
      <c r="LXV354"/>
      <c r="LXW354"/>
      <c r="LXX354"/>
      <c r="LXY354"/>
      <c r="LXZ354"/>
      <c r="LYA354"/>
      <c r="LYB354"/>
      <c r="LYC354"/>
      <c r="LYD354"/>
      <c r="LYE354"/>
      <c r="LYF354"/>
      <c r="LYG354"/>
      <c r="LYH354"/>
      <c r="LYI354"/>
      <c r="LYJ354"/>
      <c r="LYK354"/>
      <c r="LYL354"/>
      <c r="LYM354"/>
      <c r="LYN354"/>
      <c r="LYO354"/>
      <c r="LYP354"/>
      <c r="LYQ354"/>
      <c r="LYR354"/>
      <c r="LYS354"/>
      <c r="LYT354"/>
      <c r="LYU354"/>
      <c r="LYV354"/>
      <c r="LYW354"/>
      <c r="LYX354"/>
      <c r="LYY354"/>
      <c r="LYZ354"/>
      <c r="LZA354"/>
      <c r="LZB354"/>
      <c r="LZC354"/>
      <c r="LZD354"/>
      <c r="LZE354"/>
      <c r="LZF354"/>
      <c r="LZG354"/>
      <c r="LZH354"/>
      <c r="LZI354"/>
      <c r="LZJ354"/>
      <c r="LZK354"/>
      <c r="LZL354"/>
      <c r="LZM354"/>
      <c r="LZN354"/>
      <c r="LZO354"/>
      <c r="LZP354"/>
      <c r="LZQ354"/>
      <c r="LZR354"/>
      <c r="LZS354"/>
      <c r="LZT354"/>
      <c r="LZU354"/>
      <c r="LZV354"/>
      <c r="LZW354"/>
      <c r="LZX354"/>
      <c r="LZY354"/>
      <c r="LZZ354"/>
      <c r="MAA354"/>
      <c r="MAB354"/>
      <c r="MAC354"/>
      <c r="MAD354"/>
      <c r="MAE354"/>
      <c r="MAF354"/>
      <c r="MAG354"/>
      <c r="MAH354"/>
      <c r="MAI354"/>
      <c r="MAJ354"/>
      <c r="MAK354"/>
      <c r="MAL354"/>
      <c r="MAM354"/>
      <c r="MAN354"/>
      <c r="MAO354"/>
      <c r="MAP354"/>
      <c r="MAQ354"/>
      <c r="MAR354"/>
      <c r="MAS354"/>
      <c r="MAT354"/>
      <c r="MAU354"/>
      <c r="MAV354"/>
      <c r="MAW354"/>
      <c r="MAX354"/>
      <c r="MAY354"/>
      <c r="MAZ354"/>
      <c r="MBA354"/>
      <c r="MBB354"/>
      <c r="MBC354"/>
      <c r="MBD354"/>
      <c r="MBE354"/>
      <c r="MBF354"/>
      <c r="MBG354"/>
      <c r="MBH354"/>
      <c r="MBI354"/>
      <c r="MBJ354"/>
      <c r="MBK354"/>
      <c r="MBL354"/>
      <c r="MBM354"/>
      <c r="MBN354"/>
      <c r="MBO354"/>
      <c r="MBP354"/>
      <c r="MBQ354"/>
      <c r="MBR354"/>
      <c r="MBS354"/>
      <c r="MBT354"/>
      <c r="MBU354"/>
      <c r="MBV354"/>
      <c r="MBW354"/>
      <c r="MBX354"/>
      <c r="MBY354"/>
      <c r="MBZ354"/>
      <c r="MCA354"/>
      <c r="MCB354"/>
      <c r="MCC354"/>
      <c r="MCD354"/>
      <c r="MCE354"/>
      <c r="MCF354"/>
      <c r="MCG354"/>
      <c r="MCH354"/>
      <c r="MCI354"/>
      <c r="MCJ354"/>
      <c r="MCK354"/>
      <c r="MCL354"/>
      <c r="MCM354"/>
      <c r="MCN354"/>
      <c r="MCO354"/>
      <c r="MCP354"/>
      <c r="MCQ354"/>
      <c r="MCR354"/>
      <c r="MCS354"/>
      <c r="MCT354"/>
      <c r="MCU354"/>
      <c r="MCV354"/>
      <c r="MCW354"/>
      <c r="MCX354"/>
      <c r="MCY354"/>
      <c r="MCZ354"/>
      <c r="MDA354"/>
      <c r="MDB354"/>
      <c r="MDC354"/>
      <c r="MDD354"/>
      <c r="MDE354"/>
      <c r="MDF354"/>
      <c r="MDG354"/>
      <c r="MDH354"/>
      <c r="MDI354"/>
      <c r="MDJ354"/>
      <c r="MDK354"/>
      <c r="MDL354"/>
      <c r="MDM354"/>
      <c r="MDN354"/>
      <c r="MDO354"/>
      <c r="MDP354"/>
      <c r="MDQ354"/>
      <c r="MDR354"/>
      <c r="MDS354"/>
      <c r="MDT354"/>
      <c r="MDU354"/>
      <c r="MDV354"/>
      <c r="MDW354"/>
      <c r="MDX354"/>
      <c r="MDY354"/>
      <c r="MDZ354"/>
      <c r="MEA354"/>
      <c r="MEB354"/>
      <c r="MEC354"/>
      <c r="MED354"/>
      <c r="MEE354"/>
      <c r="MEF354"/>
      <c r="MEG354"/>
      <c r="MEH354"/>
      <c r="MEI354"/>
      <c r="MEJ354"/>
      <c r="MEK354"/>
      <c r="MEL354"/>
      <c r="MEM354"/>
      <c r="MEN354"/>
      <c r="MEO354"/>
      <c r="MEP354"/>
      <c r="MEQ354"/>
      <c r="MER354"/>
      <c r="MES354"/>
      <c r="MET354"/>
      <c r="MEU354"/>
      <c r="MEV354"/>
      <c r="MEW354"/>
      <c r="MEX354"/>
      <c r="MEY354"/>
      <c r="MEZ354"/>
      <c r="MFA354"/>
      <c r="MFB354"/>
      <c r="MFC354"/>
      <c r="MFD354"/>
      <c r="MFE354"/>
      <c r="MFF354"/>
      <c r="MFG354"/>
      <c r="MFH354"/>
      <c r="MFI354"/>
      <c r="MFJ354"/>
      <c r="MFK354"/>
      <c r="MFL354"/>
      <c r="MFM354"/>
      <c r="MFN354"/>
      <c r="MFO354"/>
      <c r="MFP354"/>
      <c r="MFQ354"/>
      <c r="MFR354"/>
      <c r="MFS354"/>
      <c r="MFT354"/>
      <c r="MFU354"/>
      <c r="MFV354"/>
      <c r="MFW354"/>
      <c r="MFX354"/>
      <c r="MFY354"/>
      <c r="MFZ354"/>
      <c r="MGA354"/>
      <c r="MGB354"/>
      <c r="MGC354"/>
      <c r="MGD354"/>
      <c r="MGE354"/>
      <c r="MGF354"/>
      <c r="MGG354"/>
      <c r="MGH354"/>
      <c r="MGI354"/>
      <c r="MGJ354"/>
      <c r="MGK354"/>
      <c r="MGL354"/>
      <c r="MGM354"/>
      <c r="MGN354"/>
      <c r="MGO354"/>
      <c r="MGP354"/>
      <c r="MGQ354"/>
      <c r="MGR354"/>
      <c r="MGS354"/>
      <c r="MGT354"/>
      <c r="MGU354"/>
      <c r="MGV354"/>
      <c r="MGW354"/>
      <c r="MGX354"/>
      <c r="MGY354"/>
      <c r="MGZ354"/>
      <c r="MHA354"/>
      <c r="MHB354"/>
      <c r="MHC354"/>
      <c r="MHD354"/>
      <c r="MHE354"/>
      <c r="MHF354"/>
      <c r="MHG354"/>
      <c r="MHH354"/>
      <c r="MHI354"/>
      <c r="MHJ354"/>
      <c r="MHK354"/>
      <c r="MHL354"/>
      <c r="MHM354"/>
      <c r="MHN354"/>
      <c r="MHO354"/>
      <c r="MHP354"/>
      <c r="MHQ354"/>
      <c r="MHR354"/>
      <c r="MHS354"/>
      <c r="MHT354"/>
      <c r="MHU354"/>
      <c r="MHV354"/>
      <c r="MHW354"/>
      <c r="MHX354"/>
      <c r="MHY354"/>
      <c r="MHZ354"/>
      <c r="MIA354"/>
      <c r="MIB354"/>
      <c r="MIC354"/>
      <c r="MID354"/>
      <c r="MIE354"/>
      <c r="MIF354"/>
      <c r="MIG354"/>
      <c r="MIH354"/>
      <c r="MII354"/>
      <c r="MIJ354"/>
      <c r="MIK354"/>
      <c r="MIL354"/>
      <c r="MIM354"/>
      <c r="MIN354"/>
      <c r="MIO354"/>
      <c r="MIP354"/>
      <c r="MIQ354"/>
      <c r="MIR354"/>
      <c r="MIS354"/>
      <c r="MIT354"/>
      <c r="MIU354"/>
      <c r="MIV354"/>
      <c r="MIW354"/>
      <c r="MIX354"/>
      <c r="MIY354"/>
      <c r="MIZ354"/>
      <c r="MJA354"/>
      <c r="MJB354"/>
      <c r="MJC354"/>
      <c r="MJD354"/>
      <c r="MJE354"/>
      <c r="MJF354"/>
      <c r="MJG354"/>
      <c r="MJH354"/>
      <c r="MJI354"/>
      <c r="MJJ354"/>
      <c r="MJK354"/>
      <c r="MJL354"/>
      <c r="MJM354"/>
      <c r="MJN354"/>
      <c r="MJO354"/>
      <c r="MJP354"/>
      <c r="MJQ354"/>
      <c r="MJR354"/>
      <c r="MJS354"/>
      <c r="MJT354"/>
      <c r="MJU354"/>
      <c r="MJV354"/>
      <c r="MJW354"/>
      <c r="MJX354"/>
      <c r="MJY354"/>
      <c r="MJZ354"/>
      <c r="MKA354"/>
      <c r="MKB354"/>
      <c r="MKC354"/>
      <c r="MKD354"/>
      <c r="MKE354"/>
      <c r="MKF354"/>
      <c r="MKG354"/>
      <c r="MKH354"/>
      <c r="MKI354"/>
      <c r="MKJ354"/>
      <c r="MKK354"/>
      <c r="MKL354"/>
      <c r="MKM354"/>
      <c r="MKN354"/>
      <c r="MKO354"/>
      <c r="MKP354"/>
      <c r="MKQ354"/>
      <c r="MKR354"/>
      <c r="MKS354"/>
      <c r="MKT354"/>
      <c r="MKU354"/>
      <c r="MKV354"/>
      <c r="MKW354"/>
      <c r="MKX354"/>
      <c r="MKY354"/>
      <c r="MKZ354"/>
      <c r="MLA354"/>
      <c r="MLB354"/>
      <c r="MLC354"/>
      <c r="MLD354"/>
      <c r="MLE354"/>
      <c r="MLF354"/>
      <c r="MLG354"/>
      <c r="MLH354"/>
      <c r="MLI354"/>
      <c r="MLJ354"/>
      <c r="MLK354"/>
      <c r="MLL354"/>
      <c r="MLM354"/>
      <c r="MLN354"/>
      <c r="MLO354"/>
      <c r="MLP354"/>
      <c r="MLQ354"/>
      <c r="MLR354"/>
      <c r="MLS354"/>
      <c r="MLT354"/>
      <c r="MLU354"/>
      <c r="MLV354"/>
      <c r="MLW354"/>
      <c r="MLX354"/>
      <c r="MLY354"/>
      <c r="MLZ354"/>
      <c r="MMA354"/>
      <c r="MMB354"/>
      <c r="MMC354"/>
      <c r="MMD354"/>
      <c r="MME354"/>
      <c r="MMF354"/>
      <c r="MMG354"/>
      <c r="MMH354"/>
      <c r="MMI354"/>
      <c r="MMJ354"/>
      <c r="MMK354"/>
      <c r="MML354"/>
      <c r="MMM354"/>
      <c r="MMN354"/>
      <c r="MMO354"/>
      <c r="MMP354"/>
      <c r="MMQ354"/>
      <c r="MMR354"/>
      <c r="MMS354"/>
      <c r="MMT354"/>
      <c r="MMU354"/>
      <c r="MMV354"/>
      <c r="MMW354"/>
      <c r="MMX354"/>
      <c r="MMY354"/>
      <c r="MMZ354"/>
      <c r="MNA354"/>
      <c r="MNB354"/>
      <c r="MNC354"/>
      <c r="MND354"/>
      <c r="MNE354"/>
      <c r="MNF354"/>
      <c r="MNG354"/>
      <c r="MNH354"/>
      <c r="MNI354"/>
      <c r="MNJ354"/>
      <c r="MNK354"/>
      <c r="MNL354"/>
      <c r="MNM354"/>
      <c r="MNN354"/>
      <c r="MNO354"/>
      <c r="MNP354"/>
      <c r="MNQ354"/>
      <c r="MNR354"/>
      <c r="MNS354"/>
      <c r="MNT354"/>
      <c r="MNU354"/>
      <c r="MNV354"/>
      <c r="MNW354"/>
      <c r="MNX354"/>
      <c r="MNY354"/>
      <c r="MNZ354"/>
      <c r="MOA354"/>
      <c r="MOB354"/>
      <c r="MOC354"/>
      <c r="MOD354"/>
      <c r="MOE354"/>
      <c r="MOF354"/>
      <c r="MOG354"/>
      <c r="MOH354"/>
      <c r="MOI354"/>
      <c r="MOJ354"/>
      <c r="MOK354"/>
      <c r="MOL354"/>
      <c r="MOM354"/>
      <c r="MON354"/>
      <c r="MOO354"/>
      <c r="MOP354"/>
      <c r="MOQ354"/>
      <c r="MOR354"/>
      <c r="MOS354"/>
      <c r="MOT354"/>
      <c r="MOU354"/>
      <c r="MOV354"/>
      <c r="MOW354"/>
      <c r="MOX354"/>
      <c r="MOY354"/>
      <c r="MOZ354"/>
      <c r="MPA354"/>
      <c r="MPB354"/>
      <c r="MPC354"/>
      <c r="MPD354"/>
      <c r="MPE354"/>
      <c r="MPF354"/>
      <c r="MPG354"/>
      <c r="MPH354"/>
      <c r="MPI354"/>
      <c r="MPJ354"/>
      <c r="MPK354"/>
      <c r="MPL354"/>
      <c r="MPM354"/>
      <c r="MPN354"/>
      <c r="MPO354"/>
      <c r="MPP354"/>
      <c r="MPQ354"/>
      <c r="MPR354"/>
      <c r="MPS354"/>
      <c r="MPT354"/>
      <c r="MPU354"/>
      <c r="MPV354"/>
      <c r="MPW354"/>
      <c r="MPX354"/>
      <c r="MPY354"/>
      <c r="MPZ354"/>
      <c r="MQA354"/>
      <c r="MQB354"/>
      <c r="MQC354"/>
      <c r="MQD354"/>
      <c r="MQE354"/>
      <c r="MQF354"/>
      <c r="MQG354"/>
      <c r="MQH354"/>
      <c r="MQI354"/>
      <c r="MQJ354"/>
      <c r="MQK354"/>
      <c r="MQL354"/>
      <c r="MQM354"/>
      <c r="MQN354"/>
      <c r="MQO354"/>
      <c r="MQP354"/>
      <c r="MQQ354"/>
      <c r="MQR354"/>
      <c r="MQS354"/>
      <c r="MQT354"/>
      <c r="MQU354"/>
      <c r="MQV354"/>
      <c r="MQW354"/>
      <c r="MQX354"/>
      <c r="MQY354"/>
      <c r="MQZ354"/>
      <c r="MRA354"/>
      <c r="MRB354"/>
      <c r="MRC354"/>
      <c r="MRD354"/>
      <c r="MRE354"/>
      <c r="MRF354"/>
      <c r="MRG354"/>
      <c r="MRH354"/>
      <c r="MRI354"/>
      <c r="MRJ354"/>
      <c r="MRK354"/>
      <c r="MRL354"/>
      <c r="MRM354"/>
      <c r="MRN354"/>
      <c r="MRO354"/>
      <c r="MRP354"/>
      <c r="MRQ354"/>
      <c r="MRR354"/>
      <c r="MRS354"/>
      <c r="MRT354"/>
      <c r="MRU354"/>
      <c r="MRV354"/>
      <c r="MRW354"/>
      <c r="MRX354"/>
      <c r="MRY354"/>
      <c r="MRZ354"/>
      <c r="MSA354"/>
      <c r="MSB354"/>
      <c r="MSC354"/>
      <c r="MSD354"/>
      <c r="MSE354"/>
      <c r="MSF354"/>
      <c r="MSG354"/>
      <c r="MSH354"/>
      <c r="MSI354"/>
      <c r="MSJ354"/>
      <c r="MSK354"/>
      <c r="MSL354"/>
      <c r="MSM354"/>
      <c r="MSN354"/>
      <c r="MSO354"/>
      <c r="MSP354"/>
      <c r="MSQ354"/>
      <c r="MSR354"/>
      <c r="MSS354"/>
      <c r="MST354"/>
      <c r="MSU354"/>
      <c r="MSV354"/>
      <c r="MSW354"/>
      <c r="MSX354"/>
      <c r="MSY354"/>
      <c r="MSZ354"/>
      <c r="MTA354"/>
      <c r="MTB354"/>
      <c r="MTC354"/>
      <c r="MTD354"/>
      <c r="MTE354"/>
      <c r="MTF354"/>
      <c r="MTG354"/>
      <c r="MTH354"/>
      <c r="MTI354"/>
      <c r="MTJ354"/>
      <c r="MTK354"/>
      <c r="MTL354"/>
      <c r="MTM354"/>
      <c r="MTN354"/>
      <c r="MTO354"/>
      <c r="MTP354"/>
      <c r="MTQ354"/>
      <c r="MTR354"/>
      <c r="MTS354"/>
      <c r="MTT354"/>
      <c r="MTU354"/>
      <c r="MTV354"/>
      <c r="MTW354"/>
      <c r="MTX354"/>
      <c r="MTY354"/>
      <c r="MTZ354"/>
      <c r="MUA354"/>
      <c r="MUB354"/>
      <c r="MUC354"/>
      <c r="MUD354"/>
      <c r="MUE354"/>
      <c r="MUF354"/>
      <c r="MUG354"/>
      <c r="MUH354"/>
      <c r="MUI354"/>
      <c r="MUJ354"/>
      <c r="MUK354"/>
      <c r="MUL354"/>
      <c r="MUM354"/>
      <c r="MUN354"/>
      <c r="MUO354"/>
      <c r="MUP354"/>
      <c r="MUQ354"/>
      <c r="MUR354"/>
      <c r="MUS354"/>
      <c r="MUT354"/>
      <c r="MUU354"/>
      <c r="MUV354"/>
      <c r="MUW354"/>
      <c r="MUX354"/>
      <c r="MUY354"/>
      <c r="MUZ354"/>
      <c r="MVA354"/>
      <c r="MVB354"/>
      <c r="MVC354"/>
      <c r="MVD354"/>
      <c r="MVE354"/>
      <c r="MVF354"/>
      <c r="MVG354"/>
      <c r="MVH354"/>
      <c r="MVI354"/>
      <c r="MVJ354"/>
      <c r="MVK354"/>
      <c r="MVL354"/>
      <c r="MVM354"/>
      <c r="MVN354"/>
      <c r="MVO354"/>
      <c r="MVP354"/>
      <c r="MVQ354"/>
      <c r="MVR354"/>
      <c r="MVS354"/>
      <c r="MVT354"/>
      <c r="MVU354"/>
      <c r="MVV354"/>
      <c r="MVW354"/>
      <c r="MVX354"/>
      <c r="MVY354"/>
      <c r="MVZ354"/>
      <c r="MWA354"/>
      <c r="MWB354"/>
      <c r="MWC354"/>
      <c r="MWD354"/>
      <c r="MWE354"/>
      <c r="MWF354"/>
      <c r="MWG354"/>
      <c r="MWH354"/>
      <c r="MWI354"/>
      <c r="MWJ354"/>
      <c r="MWK354"/>
      <c r="MWL354"/>
      <c r="MWM354"/>
      <c r="MWN354"/>
      <c r="MWO354"/>
      <c r="MWP354"/>
      <c r="MWQ354"/>
      <c r="MWR354"/>
      <c r="MWS354"/>
      <c r="MWT354"/>
      <c r="MWU354"/>
      <c r="MWV354"/>
      <c r="MWW354"/>
      <c r="MWX354"/>
      <c r="MWY354"/>
      <c r="MWZ354"/>
      <c r="MXA354"/>
      <c r="MXB354"/>
      <c r="MXC354"/>
      <c r="MXD354"/>
      <c r="MXE354"/>
      <c r="MXF354"/>
      <c r="MXG354"/>
      <c r="MXH354"/>
      <c r="MXI354"/>
      <c r="MXJ354"/>
      <c r="MXK354"/>
      <c r="MXL354"/>
      <c r="MXM354"/>
      <c r="MXN354"/>
      <c r="MXO354"/>
      <c r="MXP354"/>
      <c r="MXQ354"/>
      <c r="MXR354"/>
      <c r="MXS354"/>
      <c r="MXT354"/>
      <c r="MXU354"/>
      <c r="MXV354"/>
      <c r="MXW354"/>
      <c r="MXX354"/>
      <c r="MXY354"/>
      <c r="MXZ354"/>
      <c r="MYA354"/>
      <c r="MYB354"/>
      <c r="MYC354"/>
      <c r="MYD354"/>
      <c r="MYE354"/>
      <c r="MYF354"/>
      <c r="MYG354"/>
      <c r="MYH354"/>
      <c r="MYI354"/>
      <c r="MYJ354"/>
      <c r="MYK354"/>
      <c r="MYL354"/>
      <c r="MYM354"/>
      <c r="MYN354"/>
      <c r="MYO354"/>
      <c r="MYP354"/>
      <c r="MYQ354"/>
      <c r="MYR354"/>
      <c r="MYS354"/>
      <c r="MYT354"/>
      <c r="MYU354"/>
      <c r="MYV354"/>
      <c r="MYW354"/>
      <c r="MYX354"/>
      <c r="MYY354"/>
      <c r="MYZ354"/>
      <c r="MZA354"/>
      <c r="MZB354"/>
      <c r="MZC354"/>
      <c r="MZD354"/>
      <c r="MZE354"/>
      <c r="MZF354"/>
      <c r="MZG354"/>
      <c r="MZH354"/>
      <c r="MZI354"/>
      <c r="MZJ354"/>
      <c r="MZK354"/>
      <c r="MZL354"/>
      <c r="MZM354"/>
      <c r="MZN354"/>
      <c r="MZO354"/>
      <c r="MZP354"/>
      <c r="MZQ354"/>
      <c r="MZR354"/>
      <c r="MZS354"/>
      <c r="MZT354"/>
      <c r="MZU354"/>
      <c r="MZV354"/>
      <c r="MZW354"/>
      <c r="MZX354"/>
      <c r="MZY354"/>
      <c r="MZZ354"/>
      <c r="NAA354"/>
      <c r="NAB354"/>
      <c r="NAC354"/>
      <c r="NAD354"/>
      <c r="NAE354"/>
      <c r="NAF354"/>
      <c r="NAG354"/>
      <c r="NAH354"/>
      <c r="NAI354"/>
      <c r="NAJ354"/>
      <c r="NAK354"/>
      <c r="NAL354"/>
      <c r="NAM354"/>
      <c r="NAN354"/>
      <c r="NAO354"/>
      <c r="NAP354"/>
      <c r="NAQ354"/>
      <c r="NAR354"/>
      <c r="NAS354"/>
      <c r="NAT354"/>
      <c r="NAU354"/>
      <c r="NAV354"/>
      <c r="NAW354"/>
      <c r="NAX354"/>
      <c r="NAY354"/>
      <c r="NAZ354"/>
      <c r="NBA354"/>
      <c r="NBB354"/>
      <c r="NBC354"/>
      <c r="NBD354"/>
      <c r="NBE354"/>
      <c r="NBF354"/>
      <c r="NBG354"/>
      <c r="NBH354"/>
      <c r="NBI354"/>
      <c r="NBJ354"/>
      <c r="NBK354"/>
      <c r="NBL354"/>
      <c r="NBM354"/>
      <c r="NBN354"/>
      <c r="NBO354"/>
      <c r="NBP354"/>
      <c r="NBQ354"/>
      <c r="NBR354"/>
      <c r="NBS354"/>
      <c r="NBT354"/>
      <c r="NBU354"/>
      <c r="NBV354"/>
      <c r="NBW354"/>
      <c r="NBX354"/>
      <c r="NBY354"/>
      <c r="NBZ354"/>
      <c r="NCA354"/>
      <c r="NCB354"/>
      <c r="NCC354"/>
      <c r="NCD354"/>
      <c r="NCE354"/>
      <c r="NCF354"/>
      <c r="NCG354"/>
      <c r="NCH354"/>
      <c r="NCI354"/>
      <c r="NCJ354"/>
      <c r="NCK354"/>
      <c r="NCL354"/>
      <c r="NCM354"/>
      <c r="NCN354"/>
      <c r="NCO354"/>
      <c r="NCP354"/>
      <c r="NCQ354"/>
      <c r="NCR354"/>
      <c r="NCS354"/>
      <c r="NCT354"/>
      <c r="NCU354"/>
      <c r="NCV354"/>
      <c r="NCW354"/>
      <c r="NCX354"/>
      <c r="NCY354"/>
      <c r="NCZ354"/>
      <c r="NDA354"/>
      <c r="NDB354"/>
      <c r="NDC354"/>
      <c r="NDD354"/>
      <c r="NDE354"/>
      <c r="NDF354"/>
      <c r="NDG354"/>
      <c r="NDH354"/>
      <c r="NDI354"/>
      <c r="NDJ354"/>
      <c r="NDK354"/>
      <c r="NDL354"/>
      <c r="NDM354"/>
      <c r="NDN354"/>
      <c r="NDO354"/>
      <c r="NDP354"/>
      <c r="NDQ354"/>
      <c r="NDR354"/>
      <c r="NDS354"/>
      <c r="NDT354"/>
      <c r="NDU354"/>
      <c r="NDV354"/>
      <c r="NDW354"/>
      <c r="NDX354"/>
      <c r="NDY354"/>
      <c r="NDZ354"/>
      <c r="NEA354"/>
      <c r="NEB354"/>
      <c r="NEC354"/>
      <c r="NED354"/>
      <c r="NEE354"/>
      <c r="NEF354"/>
      <c r="NEG354"/>
      <c r="NEH354"/>
      <c r="NEI354"/>
      <c r="NEJ354"/>
      <c r="NEK354"/>
      <c r="NEL354"/>
      <c r="NEM354"/>
      <c r="NEN354"/>
      <c r="NEO354"/>
      <c r="NEP354"/>
      <c r="NEQ354"/>
      <c r="NER354"/>
      <c r="NES354"/>
      <c r="NET354"/>
      <c r="NEU354"/>
      <c r="NEV354"/>
      <c r="NEW354"/>
      <c r="NEX354"/>
      <c r="NEY354"/>
      <c r="NEZ354"/>
      <c r="NFA354"/>
      <c r="NFB354"/>
      <c r="NFC354"/>
      <c r="NFD354"/>
      <c r="NFE354"/>
      <c r="NFF354"/>
      <c r="NFG354"/>
      <c r="NFH354"/>
      <c r="NFI354"/>
      <c r="NFJ354"/>
      <c r="NFK354"/>
      <c r="NFL354"/>
      <c r="NFM354"/>
      <c r="NFN354"/>
      <c r="NFO354"/>
      <c r="NFP354"/>
      <c r="NFQ354"/>
      <c r="NFR354"/>
      <c r="NFS354"/>
      <c r="NFT354"/>
      <c r="NFU354"/>
      <c r="NFV354"/>
      <c r="NFW354"/>
      <c r="NFX354"/>
      <c r="NFY354"/>
      <c r="NFZ354"/>
      <c r="NGA354"/>
      <c r="NGB354"/>
      <c r="NGC354"/>
      <c r="NGD354"/>
      <c r="NGE354"/>
      <c r="NGF354"/>
      <c r="NGG354"/>
      <c r="NGH354"/>
      <c r="NGI354"/>
      <c r="NGJ354"/>
      <c r="NGK354"/>
      <c r="NGL354"/>
      <c r="NGM354"/>
      <c r="NGN354"/>
      <c r="NGO354"/>
      <c r="NGP354"/>
      <c r="NGQ354"/>
      <c r="NGR354"/>
      <c r="NGS354"/>
      <c r="NGT354"/>
      <c r="NGU354"/>
      <c r="NGV354"/>
      <c r="NGW354"/>
      <c r="NGX354"/>
      <c r="NGY354"/>
      <c r="NGZ354"/>
      <c r="NHA354"/>
      <c r="NHB354"/>
      <c r="NHC354"/>
      <c r="NHD354"/>
      <c r="NHE354"/>
      <c r="NHF354"/>
      <c r="NHG354"/>
      <c r="NHH354"/>
      <c r="NHI354"/>
      <c r="NHJ354"/>
      <c r="NHK354"/>
      <c r="NHL354"/>
      <c r="NHM354"/>
      <c r="NHN354"/>
      <c r="NHO354"/>
      <c r="NHP354"/>
      <c r="NHQ354"/>
      <c r="NHR354"/>
      <c r="NHS354"/>
      <c r="NHT354"/>
      <c r="NHU354"/>
      <c r="NHV354"/>
      <c r="NHW354"/>
      <c r="NHX354"/>
      <c r="NHY354"/>
      <c r="NHZ354"/>
      <c r="NIA354"/>
      <c r="NIB354"/>
      <c r="NIC354"/>
      <c r="NID354"/>
      <c r="NIE354"/>
      <c r="NIF354"/>
      <c r="NIG354"/>
      <c r="NIH354"/>
      <c r="NII354"/>
      <c r="NIJ354"/>
      <c r="NIK354"/>
      <c r="NIL354"/>
      <c r="NIM354"/>
      <c r="NIN354"/>
      <c r="NIO354"/>
      <c r="NIP354"/>
      <c r="NIQ354"/>
      <c r="NIR354"/>
      <c r="NIS354"/>
      <c r="NIT354"/>
      <c r="NIU354"/>
      <c r="NIV354"/>
      <c r="NIW354"/>
      <c r="NIX354"/>
      <c r="NIY354"/>
      <c r="NIZ354"/>
      <c r="NJA354"/>
      <c r="NJB354"/>
      <c r="NJC354"/>
      <c r="NJD354"/>
      <c r="NJE354"/>
      <c r="NJF354"/>
      <c r="NJG354"/>
      <c r="NJH354"/>
      <c r="NJI354"/>
      <c r="NJJ354"/>
      <c r="NJK354"/>
      <c r="NJL354"/>
      <c r="NJM354"/>
      <c r="NJN354"/>
      <c r="NJO354"/>
      <c r="NJP354"/>
      <c r="NJQ354"/>
      <c r="NJR354"/>
      <c r="NJS354"/>
      <c r="NJT354"/>
      <c r="NJU354"/>
      <c r="NJV354"/>
      <c r="NJW354"/>
      <c r="NJX354"/>
      <c r="NJY354"/>
      <c r="NJZ354"/>
      <c r="NKA354"/>
      <c r="NKB354"/>
      <c r="NKC354"/>
      <c r="NKD354"/>
      <c r="NKE354"/>
      <c r="NKF354"/>
      <c r="NKG354"/>
      <c r="NKH354"/>
      <c r="NKI354"/>
      <c r="NKJ354"/>
      <c r="NKK354"/>
      <c r="NKL354"/>
      <c r="NKM354"/>
      <c r="NKN354"/>
      <c r="NKO354"/>
      <c r="NKP354"/>
      <c r="NKQ354"/>
      <c r="NKR354"/>
      <c r="NKS354"/>
      <c r="NKT354"/>
      <c r="NKU354"/>
      <c r="NKV354"/>
      <c r="NKW354"/>
      <c r="NKX354"/>
      <c r="NKY354"/>
      <c r="NKZ354"/>
      <c r="NLA354"/>
      <c r="NLB354"/>
      <c r="NLC354"/>
      <c r="NLD354"/>
      <c r="NLE354"/>
      <c r="NLF354"/>
      <c r="NLG354"/>
      <c r="NLH354"/>
      <c r="NLI354"/>
      <c r="NLJ354"/>
      <c r="NLK354"/>
      <c r="NLL354"/>
      <c r="NLM354"/>
      <c r="NLN354"/>
      <c r="NLO354"/>
      <c r="NLP354"/>
      <c r="NLQ354"/>
      <c r="NLR354"/>
      <c r="NLS354"/>
      <c r="NLT354"/>
      <c r="NLU354"/>
      <c r="NLV354"/>
      <c r="NLW354"/>
      <c r="NLX354"/>
      <c r="NLY354"/>
      <c r="NLZ354"/>
      <c r="NMA354"/>
      <c r="NMB354"/>
      <c r="NMC354"/>
      <c r="NMD354"/>
      <c r="NME354"/>
      <c r="NMF354"/>
      <c r="NMG354"/>
      <c r="NMH354"/>
      <c r="NMI354"/>
      <c r="NMJ354"/>
      <c r="NMK354"/>
      <c r="NML354"/>
      <c r="NMM354"/>
      <c r="NMN354"/>
      <c r="NMO354"/>
      <c r="NMP354"/>
      <c r="NMQ354"/>
      <c r="NMR354"/>
      <c r="NMS354"/>
      <c r="NMT354"/>
      <c r="NMU354"/>
      <c r="NMV354"/>
      <c r="NMW354"/>
      <c r="NMX354"/>
      <c r="NMY354"/>
      <c r="NMZ354"/>
      <c r="NNA354"/>
      <c r="NNB354"/>
      <c r="NNC354"/>
      <c r="NND354"/>
      <c r="NNE354"/>
      <c r="NNF354"/>
      <c r="NNG354"/>
      <c r="NNH354"/>
      <c r="NNI354"/>
      <c r="NNJ354"/>
      <c r="NNK354"/>
      <c r="NNL354"/>
      <c r="NNM354"/>
      <c r="NNN354"/>
      <c r="NNO354"/>
      <c r="NNP354"/>
      <c r="NNQ354"/>
      <c r="NNR354"/>
      <c r="NNS354"/>
      <c r="NNT354"/>
      <c r="NNU354"/>
      <c r="NNV354"/>
      <c r="NNW354"/>
      <c r="NNX354"/>
      <c r="NNY354"/>
      <c r="NNZ354"/>
      <c r="NOA354"/>
      <c r="NOB354"/>
      <c r="NOC354"/>
      <c r="NOD354"/>
      <c r="NOE354"/>
      <c r="NOF354"/>
      <c r="NOG354"/>
      <c r="NOH354"/>
      <c r="NOI354"/>
      <c r="NOJ354"/>
      <c r="NOK354"/>
      <c r="NOL354"/>
      <c r="NOM354"/>
      <c r="NON354"/>
      <c r="NOO354"/>
      <c r="NOP354"/>
      <c r="NOQ354"/>
      <c r="NOR354"/>
      <c r="NOS354"/>
      <c r="NOT354"/>
      <c r="NOU354"/>
      <c r="NOV354"/>
      <c r="NOW354"/>
      <c r="NOX354"/>
      <c r="NOY354"/>
      <c r="NOZ354"/>
      <c r="NPA354"/>
      <c r="NPB354"/>
      <c r="NPC354"/>
      <c r="NPD354"/>
      <c r="NPE354"/>
      <c r="NPF354"/>
      <c r="NPG354"/>
      <c r="NPH354"/>
      <c r="NPI354"/>
      <c r="NPJ354"/>
      <c r="NPK354"/>
      <c r="NPL354"/>
      <c r="NPM354"/>
      <c r="NPN354"/>
      <c r="NPO354"/>
      <c r="NPP354"/>
      <c r="NPQ354"/>
      <c r="NPR354"/>
      <c r="NPS354"/>
      <c r="NPT354"/>
      <c r="NPU354"/>
      <c r="NPV354"/>
      <c r="NPW354"/>
      <c r="NPX354"/>
      <c r="NPY354"/>
      <c r="NPZ354"/>
      <c r="NQA354"/>
      <c r="NQB354"/>
      <c r="NQC354"/>
      <c r="NQD354"/>
      <c r="NQE354"/>
      <c r="NQF354"/>
      <c r="NQG354"/>
      <c r="NQH354"/>
      <c r="NQI354"/>
      <c r="NQJ354"/>
      <c r="NQK354"/>
      <c r="NQL354"/>
      <c r="NQM354"/>
      <c r="NQN354"/>
      <c r="NQO354"/>
      <c r="NQP354"/>
      <c r="NQQ354"/>
      <c r="NQR354"/>
      <c r="NQS354"/>
      <c r="NQT354"/>
      <c r="NQU354"/>
      <c r="NQV354"/>
      <c r="NQW354"/>
      <c r="NQX354"/>
      <c r="NQY354"/>
      <c r="NQZ354"/>
      <c r="NRA354"/>
      <c r="NRB354"/>
      <c r="NRC354"/>
      <c r="NRD354"/>
      <c r="NRE354"/>
      <c r="NRF354"/>
      <c r="NRG354"/>
      <c r="NRH354"/>
      <c r="NRI354"/>
      <c r="NRJ354"/>
      <c r="NRK354"/>
      <c r="NRL354"/>
      <c r="NRM354"/>
      <c r="NRN354"/>
      <c r="NRO354"/>
      <c r="NRP354"/>
      <c r="NRQ354"/>
      <c r="NRR354"/>
      <c r="NRS354"/>
      <c r="NRT354"/>
      <c r="NRU354"/>
      <c r="NRV354"/>
      <c r="NRW354"/>
      <c r="NRX354"/>
      <c r="NRY354"/>
      <c r="NRZ354"/>
      <c r="NSA354"/>
      <c r="NSB354"/>
      <c r="NSC354"/>
      <c r="NSD354"/>
      <c r="NSE354"/>
      <c r="NSF354"/>
      <c r="NSG354"/>
      <c r="NSH354"/>
      <c r="NSI354"/>
      <c r="NSJ354"/>
      <c r="NSK354"/>
      <c r="NSL354"/>
      <c r="NSM354"/>
      <c r="NSN354"/>
      <c r="NSO354"/>
      <c r="NSP354"/>
      <c r="NSQ354"/>
      <c r="NSR354"/>
      <c r="NSS354"/>
      <c r="NST354"/>
      <c r="NSU354"/>
      <c r="NSV354"/>
      <c r="NSW354"/>
      <c r="NSX354"/>
      <c r="NSY354"/>
      <c r="NSZ354"/>
      <c r="NTA354"/>
      <c r="NTB354"/>
      <c r="NTC354"/>
      <c r="NTD354"/>
      <c r="NTE354"/>
      <c r="NTF354"/>
      <c r="NTG354"/>
      <c r="NTH354"/>
      <c r="NTI354"/>
      <c r="NTJ354"/>
      <c r="NTK354"/>
      <c r="NTL354"/>
      <c r="NTM354"/>
      <c r="NTN354"/>
      <c r="NTO354"/>
      <c r="NTP354"/>
      <c r="NTQ354"/>
      <c r="NTR354"/>
      <c r="NTS354"/>
      <c r="NTT354"/>
      <c r="NTU354"/>
      <c r="NTV354"/>
      <c r="NTW354"/>
      <c r="NTX354"/>
      <c r="NTY354"/>
      <c r="NTZ354"/>
      <c r="NUA354"/>
      <c r="NUB354"/>
      <c r="NUC354"/>
      <c r="NUD354"/>
      <c r="NUE354"/>
      <c r="NUF354"/>
      <c r="NUG354"/>
      <c r="NUH354"/>
      <c r="NUI354"/>
      <c r="NUJ354"/>
      <c r="NUK354"/>
      <c r="NUL354"/>
      <c r="NUM354"/>
      <c r="NUN354"/>
      <c r="NUO354"/>
      <c r="NUP354"/>
      <c r="NUQ354"/>
      <c r="NUR354"/>
      <c r="NUS354"/>
      <c r="NUT354"/>
      <c r="NUU354"/>
      <c r="NUV354"/>
      <c r="NUW354"/>
      <c r="NUX354"/>
      <c r="NUY354"/>
      <c r="NUZ354"/>
      <c r="NVA354"/>
      <c r="NVB354"/>
      <c r="NVC354"/>
      <c r="NVD354"/>
      <c r="NVE354"/>
      <c r="NVF354"/>
      <c r="NVG354"/>
      <c r="NVH354"/>
      <c r="NVI354"/>
      <c r="NVJ354"/>
      <c r="NVK354"/>
      <c r="NVL354"/>
      <c r="NVM354"/>
      <c r="NVN354"/>
      <c r="NVO354"/>
      <c r="NVP354"/>
      <c r="NVQ354"/>
      <c r="NVR354"/>
      <c r="NVS354"/>
      <c r="NVT354"/>
      <c r="NVU354"/>
      <c r="NVV354"/>
      <c r="NVW354"/>
      <c r="NVX354"/>
      <c r="NVY354"/>
      <c r="NVZ354"/>
      <c r="NWA354"/>
      <c r="NWB354"/>
      <c r="NWC354"/>
      <c r="NWD354"/>
      <c r="NWE354"/>
      <c r="NWF354"/>
      <c r="NWG354"/>
      <c r="NWH354"/>
      <c r="NWI354"/>
      <c r="NWJ354"/>
      <c r="NWK354"/>
      <c r="NWL354"/>
      <c r="NWM354"/>
      <c r="NWN354"/>
      <c r="NWO354"/>
      <c r="NWP354"/>
      <c r="NWQ354"/>
      <c r="NWR354"/>
      <c r="NWS354"/>
      <c r="NWT354"/>
      <c r="NWU354"/>
      <c r="NWV354"/>
      <c r="NWW354"/>
      <c r="NWX354"/>
      <c r="NWY354"/>
      <c r="NWZ354"/>
      <c r="NXA354"/>
      <c r="NXB354"/>
      <c r="NXC354"/>
      <c r="NXD354"/>
      <c r="NXE354"/>
      <c r="NXF354"/>
      <c r="NXG354"/>
      <c r="NXH354"/>
      <c r="NXI354"/>
      <c r="NXJ354"/>
      <c r="NXK354"/>
      <c r="NXL354"/>
      <c r="NXM354"/>
      <c r="NXN354"/>
      <c r="NXO354"/>
      <c r="NXP354"/>
      <c r="NXQ354"/>
      <c r="NXR354"/>
      <c r="NXS354"/>
      <c r="NXT354"/>
      <c r="NXU354"/>
      <c r="NXV354"/>
      <c r="NXW354"/>
      <c r="NXX354"/>
      <c r="NXY354"/>
      <c r="NXZ354"/>
      <c r="NYA354"/>
      <c r="NYB354"/>
      <c r="NYC354"/>
      <c r="NYD354"/>
      <c r="NYE354"/>
      <c r="NYF354"/>
      <c r="NYG354"/>
      <c r="NYH354"/>
      <c r="NYI354"/>
      <c r="NYJ354"/>
      <c r="NYK354"/>
      <c r="NYL354"/>
      <c r="NYM354"/>
      <c r="NYN354"/>
      <c r="NYO354"/>
      <c r="NYP354"/>
      <c r="NYQ354"/>
      <c r="NYR354"/>
      <c r="NYS354"/>
      <c r="NYT354"/>
      <c r="NYU354"/>
      <c r="NYV354"/>
      <c r="NYW354"/>
      <c r="NYX354"/>
      <c r="NYY354"/>
      <c r="NYZ354"/>
      <c r="NZA354"/>
      <c r="NZB354"/>
      <c r="NZC354"/>
      <c r="NZD354"/>
      <c r="NZE354"/>
      <c r="NZF354"/>
      <c r="NZG354"/>
      <c r="NZH354"/>
      <c r="NZI354"/>
      <c r="NZJ354"/>
      <c r="NZK354"/>
      <c r="NZL354"/>
      <c r="NZM354"/>
      <c r="NZN354"/>
      <c r="NZO354"/>
      <c r="NZP354"/>
      <c r="NZQ354"/>
      <c r="NZR354"/>
      <c r="NZS354"/>
      <c r="NZT354"/>
      <c r="NZU354"/>
      <c r="NZV354"/>
      <c r="NZW354"/>
      <c r="NZX354"/>
      <c r="NZY354"/>
      <c r="NZZ354"/>
      <c r="OAA354"/>
      <c r="OAB354"/>
      <c r="OAC354"/>
      <c r="OAD354"/>
      <c r="OAE354"/>
      <c r="OAF354"/>
      <c r="OAG354"/>
      <c r="OAH354"/>
      <c r="OAI354"/>
      <c r="OAJ354"/>
      <c r="OAK354"/>
      <c r="OAL354"/>
      <c r="OAM354"/>
      <c r="OAN354"/>
      <c r="OAO354"/>
      <c r="OAP354"/>
      <c r="OAQ354"/>
      <c r="OAR354"/>
      <c r="OAS354"/>
      <c r="OAT354"/>
      <c r="OAU354"/>
      <c r="OAV354"/>
      <c r="OAW354"/>
      <c r="OAX354"/>
      <c r="OAY354"/>
      <c r="OAZ354"/>
      <c r="OBA354"/>
      <c r="OBB354"/>
      <c r="OBC354"/>
      <c r="OBD354"/>
      <c r="OBE354"/>
      <c r="OBF354"/>
      <c r="OBG354"/>
      <c r="OBH354"/>
      <c r="OBI354"/>
      <c r="OBJ354"/>
      <c r="OBK354"/>
      <c r="OBL354"/>
      <c r="OBM354"/>
      <c r="OBN354"/>
      <c r="OBO354"/>
      <c r="OBP354"/>
      <c r="OBQ354"/>
      <c r="OBR354"/>
      <c r="OBS354"/>
      <c r="OBT354"/>
      <c r="OBU354"/>
      <c r="OBV354"/>
      <c r="OBW354"/>
      <c r="OBX354"/>
      <c r="OBY354"/>
      <c r="OBZ354"/>
      <c r="OCA354"/>
      <c r="OCB354"/>
      <c r="OCC354"/>
      <c r="OCD354"/>
      <c r="OCE354"/>
      <c r="OCF354"/>
      <c r="OCG354"/>
      <c r="OCH354"/>
      <c r="OCI354"/>
      <c r="OCJ354"/>
      <c r="OCK354"/>
      <c r="OCL354"/>
      <c r="OCM354"/>
      <c r="OCN354"/>
      <c r="OCO354"/>
      <c r="OCP354"/>
      <c r="OCQ354"/>
      <c r="OCR354"/>
      <c r="OCS354"/>
      <c r="OCT354"/>
      <c r="OCU354"/>
      <c r="OCV354"/>
      <c r="OCW354"/>
      <c r="OCX354"/>
      <c r="OCY354"/>
      <c r="OCZ354"/>
      <c r="ODA354"/>
      <c r="ODB354"/>
      <c r="ODC354"/>
      <c r="ODD354"/>
      <c r="ODE354"/>
      <c r="ODF354"/>
      <c r="ODG354"/>
      <c r="ODH354"/>
      <c r="ODI354"/>
      <c r="ODJ354"/>
      <c r="ODK354"/>
      <c r="ODL354"/>
      <c r="ODM354"/>
      <c r="ODN354"/>
      <c r="ODO354"/>
      <c r="ODP354"/>
      <c r="ODQ354"/>
      <c r="ODR354"/>
      <c r="ODS354"/>
      <c r="ODT354"/>
      <c r="ODU354"/>
      <c r="ODV354"/>
      <c r="ODW354"/>
      <c r="ODX354"/>
      <c r="ODY354"/>
      <c r="ODZ354"/>
      <c r="OEA354"/>
      <c r="OEB354"/>
      <c r="OEC354"/>
      <c r="OED354"/>
      <c r="OEE354"/>
      <c r="OEF354"/>
      <c r="OEG354"/>
      <c r="OEH354"/>
      <c r="OEI354"/>
      <c r="OEJ354"/>
      <c r="OEK354"/>
      <c r="OEL354"/>
      <c r="OEM354"/>
      <c r="OEN354"/>
      <c r="OEO354"/>
      <c r="OEP354"/>
      <c r="OEQ354"/>
      <c r="OER354"/>
      <c r="OES354"/>
      <c r="OET354"/>
      <c r="OEU354"/>
      <c r="OEV354"/>
      <c r="OEW354"/>
      <c r="OEX354"/>
      <c r="OEY354"/>
      <c r="OEZ354"/>
      <c r="OFA354"/>
      <c r="OFB354"/>
      <c r="OFC354"/>
      <c r="OFD354"/>
      <c r="OFE354"/>
      <c r="OFF354"/>
      <c r="OFG354"/>
      <c r="OFH354"/>
      <c r="OFI354"/>
      <c r="OFJ354"/>
      <c r="OFK354"/>
      <c r="OFL354"/>
      <c r="OFM354"/>
      <c r="OFN354"/>
      <c r="OFO354"/>
      <c r="OFP354"/>
      <c r="OFQ354"/>
      <c r="OFR354"/>
      <c r="OFS354"/>
      <c r="OFT354"/>
      <c r="OFU354"/>
      <c r="OFV354"/>
      <c r="OFW354"/>
      <c r="OFX354"/>
      <c r="OFY354"/>
      <c r="OFZ354"/>
      <c r="OGA354"/>
      <c r="OGB354"/>
      <c r="OGC354"/>
      <c r="OGD354"/>
      <c r="OGE354"/>
      <c r="OGF354"/>
      <c r="OGG354"/>
      <c r="OGH354"/>
      <c r="OGI354"/>
      <c r="OGJ354"/>
      <c r="OGK354"/>
      <c r="OGL354"/>
      <c r="OGM354"/>
      <c r="OGN354"/>
      <c r="OGO354"/>
      <c r="OGP354"/>
      <c r="OGQ354"/>
      <c r="OGR354"/>
      <c r="OGS354"/>
      <c r="OGT354"/>
      <c r="OGU354"/>
      <c r="OGV354"/>
      <c r="OGW354"/>
      <c r="OGX354"/>
      <c r="OGY354"/>
      <c r="OGZ354"/>
      <c r="OHA354"/>
      <c r="OHB354"/>
      <c r="OHC354"/>
      <c r="OHD354"/>
      <c r="OHE354"/>
      <c r="OHF354"/>
      <c r="OHG354"/>
      <c r="OHH354"/>
      <c r="OHI354"/>
      <c r="OHJ354"/>
      <c r="OHK354"/>
      <c r="OHL354"/>
      <c r="OHM354"/>
      <c r="OHN354"/>
      <c r="OHO354"/>
      <c r="OHP354"/>
      <c r="OHQ354"/>
      <c r="OHR354"/>
      <c r="OHS354"/>
      <c r="OHT354"/>
      <c r="OHU354"/>
      <c r="OHV354"/>
      <c r="OHW354"/>
      <c r="OHX354"/>
      <c r="OHY354"/>
      <c r="OHZ354"/>
      <c r="OIA354"/>
      <c r="OIB354"/>
      <c r="OIC354"/>
      <c r="OID354"/>
      <c r="OIE354"/>
      <c r="OIF354"/>
      <c r="OIG354"/>
      <c r="OIH354"/>
      <c r="OII354"/>
      <c r="OIJ354"/>
      <c r="OIK354"/>
      <c r="OIL354"/>
      <c r="OIM354"/>
      <c r="OIN354"/>
      <c r="OIO354"/>
      <c r="OIP354"/>
      <c r="OIQ354"/>
      <c r="OIR354"/>
      <c r="OIS354"/>
      <c r="OIT354"/>
      <c r="OIU354"/>
      <c r="OIV354"/>
      <c r="OIW354"/>
      <c r="OIX354"/>
      <c r="OIY354"/>
      <c r="OIZ354"/>
      <c r="OJA354"/>
      <c r="OJB354"/>
      <c r="OJC354"/>
      <c r="OJD354"/>
      <c r="OJE354"/>
      <c r="OJF354"/>
      <c r="OJG354"/>
      <c r="OJH354"/>
      <c r="OJI354"/>
      <c r="OJJ354"/>
      <c r="OJK354"/>
      <c r="OJL354"/>
      <c r="OJM354"/>
      <c r="OJN354"/>
      <c r="OJO354"/>
      <c r="OJP354"/>
      <c r="OJQ354"/>
      <c r="OJR354"/>
      <c r="OJS354"/>
      <c r="OJT354"/>
      <c r="OJU354"/>
      <c r="OJV354"/>
      <c r="OJW354"/>
      <c r="OJX354"/>
      <c r="OJY354"/>
      <c r="OJZ354"/>
      <c r="OKA354"/>
      <c r="OKB354"/>
      <c r="OKC354"/>
      <c r="OKD354"/>
      <c r="OKE354"/>
      <c r="OKF354"/>
      <c r="OKG354"/>
      <c r="OKH354"/>
      <c r="OKI354"/>
      <c r="OKJ354"/>
      <c r="OKK354"/>
      <c r="OKL354"/>
      <c r="OKM354"/>
      <c r="OKN354"/>
      <c r="OKO354"/>
      <c r="OKP354"/>
      <c r="OKQ354"/>
      <c r="OKR354"/>
      <c r="OKS354"/>
      <c r="OKT354"/>
      <c r="OKU354"/>
      <c r="OKV354"/>
      <c r="OKW354"/>
      <c r="OKX354"/>
      <c r="OKY354"/>
      <c r="OKZ354"/>
      <c r="OLA354"/>
      <c r="OLB354"/>
      <c r="OLC354"/>
      <c r="OLD354"/>
      <c r="OLE354"/>
      <c r="OLF354"/>
      <c r="OLG354"/>
      <c r="OLH354"/>
      <c r="OLI354"/>
      <c r="OLJ354"/>
      <c r="OLK354"/>
      <c r="OLL354"/>
      <c r="OLM354"/>
      <c r="OLN354"/>
      <c r="OLO354"/>
      <c r="OLP354"/>
      <c r="OLQ354"/>
      <c r="OLR354"/>
      <c r="OLS354"/>
      <c r="OLT354"/>
      <c r="OLU354"/>
      <c r="OLV354"/>
      <c r="OLW354"/>
      <c r="OLX354"/>
      <c r="OLY354"/>
      <c r="OLZ354"/>
      <c r="OMA354"/>
      <c r="OMB354"/>
      <c r="OMC354"/>
      <c r="OMD354"/>
      <c r="OME354"/>
      <c r="OMF354"/>
      <c r="OMG354"/>
      <c r="OMH354"/>
      <c r="OMI354"/>
      <c r="OMJ354"/>
      <c r="OMK354"/>
      <c r="OML354"/>
      <c r="OMM354"/>
      <c r="OMN354"/>
      <c r="OMO354"/>
      <c r="OMP354"/>
      <c r="OMQ354"/>
      <c r="OMR354"/>
      <c r="OMS354"/>
      <c r="OMT354"/>
      <c r="OMU354"/>
      <c r="OMV354"/>
      <c r="OMW354"/>
      <c r="OMX354"/>
      <c r="OMY354"/>
      <c r="OMZ354"/>
      <c r="ONA354"/>
      <c r="ONB354"/>
      <c r="ONC354"/>
      <c r="OND354"/>
      <c r="ONE354"/>
      <c r="ONF354"/>
      <c r="ONG354"/>
      <c r="ONH354"/>
      <c r="ONI354"/>
      <c r="ONJ354"/>
      <c r="ONK354"/>
      <c r="ONL354"/>
      <c r="ONM354"/>
      <c r="ONN354"/>
      <c r="ONO354"/>
      <c r="ONP354"/>
      <c r="ONQ354"/>
      <c r="ONR354"/>
      <c r="ONS354"/>
      <c r="ONT354"/>
      <c r="ONU354"/>
      <c r="ONV354"/>
      <c r="ONW354"/>
      <c r="ONX354"/>
      <c r="ONY354"/>
      <c r="ONZ354"/>
      <c r="OOA354"/>
      <c r="OOB354"/>
      <c r="OOC354"/>
      <c r="OOD354"/>
      <c r="OOE354"/>
      <c r="OOF354"/>
      <c r="OOG354"/>
      <c r="OOH354"/>
      <c r="OOI354"/>
      <c r="OOJ354"/>
      <c r="OOK354"/>
      <c r="OOL354"/>
      <c r="OOM354"/>
      <c r="OON354"/>
      <c r="OOO354"/>
      <c r="OOP354"/>
      <c r="OOQ354"/>
      <c r="OOR354"/>
      <c r="OOS354"/>
      <c r="OOT354"/>
      <c r="OOU354"/>
      <c r="OOV354"/>
      <c r="OOW354"/>
      <c r="OOX354"/>
      <c r="OOY354"/>
      <c r="OOZ354"/>
      <c r="OPA354"/>
      <c r="OPB354"/>
      <c r="OPC354"/>
      <c r="OPD354"/>
      <c r="OPE354"/>
      <c r="OPF354"/>
      <c r="OPG354"/>
      <c r="OPH354"/>
      <c r="OPI354"/>
      <c r="OPJ354"/>
      <c r="OPK354"/>
      <c r="OPL354"/>
      <c r="OPM354"/>
      <c r="OPN354"/>
      <c r="OPO354"/>
      <c r="OPP354"/>
      <c r="OPQ354"/>
      <c r="OPR354"/>
      <c r="OPS354"/>
      <c r="OPT354"/>
      <c r="OPU354"/>
      <c r="OPV354"/>
      <c r="OPW354"/>
      <c r="OPX354"/>
      <c r="OPY354"/>
      <c r="OPZ354"/>
      <c r="OQA354"/>
      <c r="OQB354"/>
      <c r="OQC354"/>
      <c r="OQD354"/>
      <c r="OQE354"/>
      <c r="OQF354"/>
      <c r="OQG354"/>
      <c r="OQH354"/>
      <c r="OQI354"/>
      <c r="OQJ354"/>
      <c r="OQK354"/>
      <c r="OQL354"/>
      <c r="OQM354"/>
      <c r="OQN354"/>
      <c r="OQO354"/>
      <c r="OQP354"/>
      <c r="OQQ354"/>
      <c r="OQR354"/>
      <c r="OQS354"/>
      <c r="OQT354"/>
      <c r="OQU354"/>
      <c r="OQV354"/>
      <c r="OQW354"/>
      <c r="OQX354"/>
      <c r="OQY354"/>
      <c r="OQZ354"/>
      <c r="ORA354"/>
      <c r="ORB354"/>
      <c r="ORC354"/>
      <c r="ORD354"/>
      <c r="ORE354"/>
      <c r="ORF354"/>
      <c r="ORG354"/>
      <c r="ORH354"/>
      <c r="ORI354"/>
      <c r="ORJ354"/>
      <c r="ORK354"/>
      <c r="ORL354"/>
      <c r="ORM354"/>
      <c r="ORN354"/>
      <c r="ORO354"/>
      <c r="ORP354"/>
      <c r="ORQ354"/>
      <c r="ORR354"/>
      <c r="ORS354"/>
      <c r="ORT354"/>
      <c r="ORU354"/>
      <c r="ORV354"/>
      <c r="ORW354"/>
      <c r="ORX354"/>
      <c r="ORY354"/>
      <c r="ORZ354"/>
      <c r="OSA354"/>
      <c r="OSB354"/>
      <c r="OSC354"/>
      <c r="OSD354"/>
      <c r="OSE354"/>
      <c r="OSF354"/>
      <c r="OSG354"/>
      <c r="OSH354"/>
      <c r="OSI354"/>
      <c r="OSJ354"/>
      <c r="OSK354"/>
      <c r="OSL354"/>
      <c r="OSM354"/>
      <c r="OSN354"/>
      <c r="OSO354"/>
      <c r="OSP354"/>
      <c r="OSQ354"/>
      <c r="OSR354"/>
      <c r="OSS354"/>
      <c r="OST354"/>
      <c r="OSU354"/>
      <c r="OSV354"/>
      <c r="OSW354"/>
      <c r="OSX354"/>
      <c r="OSY354"/>
      <c r="OSZ354"/>
      <c r="OTA354"/>
      <c r="OTB354"/>
      <c r="OTC354"/>
      <c r="OTD354"/>
      <c r="OTE354"/>
      <c r="OTF354"/>
      <c r="OTG354"/>
      <c r="OTH354"/>
      <c r="OTI354"/>
      <c r="OTJ354"/>
      <c r="OTK354"/>
      <c r="OTL354"/>
      <c r="OTM354"/>
      <c r="OTN354"/>
      <c r="OTO354"/>
      <c r="OTP354"/>
      <c r="OTQ354"/>
      <c r="OTR354"/>
      <c r="OTS354"/>
      <c r="OTT354"/>
      <c r="OTU354"/>
      <c r="OTV354"/>
      <c r="OTW354"/>
      <c r="OTX354"/>
      <c r="OTY354"/>
      <c r="OTZ354"/>
      <c r="OUA354"/>
      <c r="OUB354"/>
      <c r="OUC354"/>
      <c r="OUD354"/>
      <c r="OUE354"/>
      <c r="OUF354"/>
      <c r="OUG354"/>
      <c r="OUH354"/>
      <c r="OUI354"/>
      <c r="OUJ354"/>
      <c r="OUK354"/>
      <c r="OUL354"/>
      <c r="OUM354"/>
      <c r="OUN354"/>
      <c r="OUO354"/>
      <c r="OUP354"/>
      <c r="OUQ354"/>
      <c r="OUR354"/>
      <c r="OUS354"/>
      <c r="OUT354"/>
      <c r="OUU354"/>
      <c r="OUV354"/>
      <c r="OUW354"/>
      <c r="OUX354"/>
      <c r="OUY354"/>
      <c r="OUZ354"/>
      <c r="OVA354"/>
      <c r="OVB354"/>
      <c r="OVC354"/>
      <c r="OVD354"/>
      <c r="OVE354"/>
      <c r="OVF354"/>
      <c r="OVG354"/>
      <c r="OVH354"/>
      <c r="OVI354"/>
      <c r="OVJ354"/>
      <c r="OVK354"/>
      <c r="OVL354"/>
      <c r="OVM354"/>
      <c r="OVN354"/>
      <c r="OVO354"/>
      <c r="OVP354"/>
      <c r="OVQ354"/>
      <c r="OVR354"/>
      <c r="OVS354"/>
      <c r="OVT354"/>
      <c r="OVU354"/>
      <c r="OVV354"/>
      <c r="OVW354"/>
      <c r="OVX354"/>
      <c r="OVY354"/>
      <c r="OVZ354"/>
      <c r="OWA354"/>
      <c r="OWB354"/>
      <c r="OWC354"/>
      <c r="OWD354"/>
      <c r="OWE354"/>
      <c r="OWF354"/>
      <c r="OWG354"/>
      <c r="OWH354"/>
      <c r="OWI354"/>
      <c r="OWJ354"/>
      <c r="OWK354"/>
      <c r="OWL354"/>
      <c r="OWM354"/>
      <c r="OWN354"/>
      <c r="OWO354"/>
      <c r="OWP354"/>
      <c r="OWQ354"/>
      <c r="OWR354"/>
      <c r="OWS354"/>
      <c r="OWT354"/>
      <c r="OWU354"/>
      <c r="OWV354"/>
      <c r="OWW354"/>
      <c r="OWX354"/>
      <c r="OWY354"/>
      <c r="OWZ354"/>
      <c r="OXA354"/>
      <c r="OXB354"/>
      <c r="OXC354"/>
      <c r="OXD354"/>
      <c r="OXE354"/>
      <c r="OXF354"/>
      <c r="OXG354"/>
      <c r="OXH354"/>
      <c r="OXI354"/>
      <c r="OXJ354"/>
      <c r="OXK354"/>
      <c r="OXL354"/>
      <c r="OXM354"/>
      <c r="OXN354"/>
      <c r="OXO354"/>
      <c r="OXP354"/>
      <c r="OXQ354"/>
      <c r="OXR354"/>
      <c r="OXS354"/>
      <c r="OXT354"/>
      <c r="OXU354"/>
      <c r="OXV354"/>
      <c r="OXW354"/>
      <c r="OXX354"/>
      <c r="OXY354"/>
      <c r="OXZ354"/>
      <c r="OYA354"/>
      <c r="OYB354"/>
      <c r="OYC354"/>
      <c r="OYD354"/>
      <c r="OYE354"/>
      <c r="OYF354"/>
      <c r="OYG354"/>
      <c r="OYH354"/>
      <c r="OYI354"/>
      <c r="OYJ354"/>
      <c r="OYK354"/>
      <c r="OYL354"/>
      <c r="OYM354"/>
      <c r="OYN354"/>
      <c r="OYO354"/>
      <c r="OYP354"/>
      <c r="OYQ354"/>
      <c r="OYR354"/>
      <c r="OYS354"/>
      <c r="OYT354"/>
      <c r="OYU354"/>
      <c r="OYV354"/>
      <c r="OYW354"/>
      <c r="OYX354"/>
      <c r="OYY354"/>
      <c r="OYZ354"/>
      <c r="OZA354"/>
      <c r="OZB354"/>
      <c r="OZC354"/>
      <c r="OZD354"/>
      <c r="OZE354"/>
      <c r="OZF354"/>
      <c r="OZG354"/>
      <c r="OZH354"/>
      <c r="OZI354"/>
      <c r="OZJ354"/>
      <c r="OZK354"/>
      <c r="OZL354"/>
      <c r="OZM354"/>
      <c r="OZN354"/>
      <c r="OZO354"/>
      <c r="OZP354"/>
      <c r="OZQ354"/>
      <c r="OZR354"/>
      <c r="OZS354"/>
      <c r="OZT354"/>
      <c r="OZU354"/>
      <c r="OZV354"/>
      <c r="OZW354"/>
      <c r="OZX354"/>
      <c r="OZY354"/>
      <c r="OZZ354"/>
      <c r="PAA354"/>
      <c r="PAB354"/>
      <c r="PAC354"/>
      <c r="PAD354"/>
      <c r="PAE354"/>
      <c r="PAF354"/>
      <c r="PAG354"/>
      <c r="PAH354"/>
      <c r="PAI354"/>
      <c r="PAJ354"/>
      <c r="PAK354"/>
      <c r="PAL354"/>
      <c r="PAM354"/>
      <c r="PAN354"/>
      <c r="PAO354"/>
      <c r="PAP354"/>
      <c r="PAQ354"/>
      <c r="PAR354"/>
      <c r="PAS354"/>
      <c r="PAT354"/>
      <c r="PAU354"/>
      <c r="PAV354"/>
      <c r="PAW354"/>
      <c r="PAX354"/>
      <c r="PAY354"/>
      <c r="PAZ354"/>
      <c r="PBA354"/>
      <c r="PBB354"/>
      <c r="PBC354"/>
      <c r="PBD354"/>
      <c r="PBE354"/>
      <c r="PBF354"/>
      <c r="PBG354"/>
      <c r="PBH354"/>
      <c r="PBI354"/>
      <c r="PBJ354"/>
      <c r="PBK354"/>
      <c r="PBL354"/>
      <c r="PBM354"/>
      <c r="PBN354"/>
      <c r="PBO354"/>
      <c r="PBP354"/>
      <c r="PBQ354"/>
      <c r="PBR354"/>
      <c r="PBS354"/>
      <c r="PBT354"/>
      <c r="PBU354"/>
      <c r="PBV354"/>
      <c r="PBW354"/>
      <c r="PBX354"/>
      <c r="PBY354"/>
      <c r="PBZ354"/>
      <c r="PCA354"/>
      <c r="PCB354"/>
      <c r="PCC354"/>
      <c r="PCD354"/>
      <c r="PCE354"/>
      <c r="PCF354"/>
      <c r="PCG354"/>
      <c r="PCH354"/>
      <c r="PCI354"/>
      <c r="PCJ354"/>
      <c r="PCK354"/>
      <c r="PCL354"/>
      <c r="PCM354"/>
      <c r="PCN354"/>
      <c r="PCO354"/>
      <c r="PCP354"/>
      <c r="PCQ354"/>
      <c r="PCR354"/>
      <c r="PCS354"/>
      <c r="PCT354"/>
      <c r="PCU354"/>
      <c r="PCV354"/>
      <c r="PCW354"/>
      <c r="PCX354"/>
      <c r="PCY354"/>
      <c r="PCZ354"/>
      <c r="PDA354"/>
      <c r="PDB354"/>
      <c r="PDC354"/>
      <c r="PDD354"/>
      <c r="PDE354"/>
      <c r="PDF354"/>
      <c r="PDG354"/>
      <c r="PDH354"/>
      <c r="PDI354"/>
      <c r="PDJ354"/>
      <c r="PDK354"/>
      <c r="PDL354"/>
      <c r="PDM354"/>
      <c r="PDN354"/>
      <c r="PDO354"/>
      <c r="PDP354"/>
      <c r="PDQ354"/>
      <c r="PDR354"/>
      <c r="PDS354"/>
      <c r="PDT354"/>
      <c r="PDU354"/>
      <c r="PDV354"/>
      <c r="PDW354"/>
      <c r="PDX354"/>
      <c r="PDY354"/>
      <c r="PDZ354"/>
      <c r="PEA354"/>
      <c r="PEB354"/>
      <c r="PEC354"/>
      <c r="PED354"/>
      <c r="PEE354"/>
      <c r="PEF354"/>
      <c r="PEG354"/>
      <c r="PEH354"/>
      <c r="PEI354"/>
      <c r="PEJ354"/>
      <c r="PEK354"/>
      <c r="PEL354"/>
      <c r="PEM354"/>
      <c r="PEN354"/>
      <c r="PEO354"/>
      <c r="PEP354"/>
      <c r="PEQ354"/>
      <c r="PER354"/>
      <c r="PES354"/>
      <c r="PET354"/>
      <c r="PEU354"/>
      <c r="PEV354"/>
      <c r="PEW354"/>
      <c r="PEX354"/>
      <c r="PEY354"/>
      <c r="PEZ354"/>
      <c r="PFA354"/>
      <c r="PFB354"/>
      <c r="PFC354"/>
      <c r="PFD354"/>
      <c r="PFE354"/>
      <c r="PFF354"/>
      <c r="PFG354"/>
      <c r="PFH354"/>
      <c r="PFI354"/>
      <c r="PFJ354"/>
      <c r="PFK354"/>
      <c r="PFL354"/>
      <c r="PFM354"/>
      <c r="PFN354"/>
      <c r="PFO354"/>
      <c r="PFP354"/>
      <c r="PFQ354"/>
      <c r="PFR354"/>
      <c r="PFS354"/>
      <c r="PFT354"/>
      <c r="PFU354"/>
      <c r="PFV354"/>
      <c r="PFW354"/>
      <c r="PFX354"/>
      <c r="PFY354"/>
      <c r="PFZ354"/>
      <c r="PGA354"/>
      <c r="PGB354"/>
      <c r="PGC354"/>
      <c r="PGD354"/>
      <c r="PGE354"/>
      <c r="PGF354"/>
      <c r="PGG354"/>
      <c r="PGH354"/>
      <c r="PGI354"/>
      <c r="PGJ354"/>
      <c r="PGK354"/>
      <c r="PGL354"/>
      <c r="PGM354"/>
      <c r="PGN354"/>
      <c r="PGO354"/>
      <c r="PGP354"/>
      <c r="PGQ354"/>
      <c r="PGR354"/>
      <c r="PGS354"/>
      <c r="PGT354"/>
      <c r="PGU354"/>
      <c r="PGV354"/>
      <c r="PGW354"/>
      <c r="PGX354"/>
      <c r="PGY354"/>
      <c r="PGZ354"/>
      <c r="PHA354"/>
      <c r="PHB354"/>
      <c r="PHC354"/>
      <c r="PHD354"/>
      <c r="PHE354"/>
      <c r="PHF354"/>
      <c r="PHG354"/>
      <c r="PHH354"/>
      <c r="PHI354"/>
      <c r="PHJ354"/>
      <c r="PHK354"/>
      <c r="PHL354"/>
      <c r="PHM354"/>
      <c r="PHN354"/>
      <c r="PHO354"/>
      <c r="PHP354"/>
      <c r="PHQ354"/>
      <c r="PHR354"/>
      <c r="PHS354"/>
      <c r="PHT354"/>
      <c r="PHU354"/>
      <c r="PHV354"/>
      <c r="PHW354"/>
      <c r="PHX354"/>
      <c r="PHY354"/>
      <c r="PHZ354"/>
      <c r="PIA354"/>
      <c r="PIB354"/>
      <c r="PIC354"/>
      <c r="PID354"/>
      <c r="PIE354"/>
      <c r="PIF354"/>
      <c r="PIG354"/>
      <c r="PIH354"/>
      <c r="PII354"/>
      <c r="PIJ354"/>
      <c r="PIK354"/>
      <c r="PIL354"/>
      <c r="PIM354"/>
      <c r="PIN354"/>
      <c r="PIO354"/>
      <c r="PIP354"/>
      <c r="PIQ354"/>
      <c r="PIR354"/>
      <c r="PIS354"/>
      <c r="PIT354"/>
      <c r="PIU354"/>
      <c r="PIV354"/>
      <c r="PIW354"/>
      <c r="PIX354"/>
      <c r="PIY354"/>
      <c r="PIZ354"/>
      <c r="PJA354"/>
      <c r="PJB354"/>
      <c r="PJC354"/>
      <c r="PJD354"/>
      <c r="PJE354"/>
      <c r="PJF354"/>
      <c r="PJG354"/>
      <c r="PJH354"/>
      <c r="PJI354"/>
      <c r="PJJ354"/>
      <c r="PJK354"/>
      <c r="PJL354"/>
      <c r="PJM354"/>
      <c r="PJN354"/>
      <c r="PJO354"/>
      <c r="PJP354"/>
      <c r="PJQ354"/>
      <c r="PJR354"/>
      <c r="PJS354"/>
      <c r="PJT354"/>
      <c r="PJU354"/>
      <c r="PJV354"/>
      <c r="PJW354"/>
      <c r="PJX354"/>
      <c r="PJY354"/>
      <c r="PJZ354"/>
      <c r="PKA354"/>
      <c r="PKB354"/>
      <c r="PKC354"/>
      <c r="PKD354"/>
      <c r="PKE354"/>
      <c r="PKF354"/>
      <c r="PKG354"/>
      <c r="PKH354"/>
      <c r="PKI354"/>
      <c r="PKJ354"/>
      <c r="PKK354"/>
      <c r="PKL354"/>
      <c r="PKM354"/>
      <c r="PKN354"/>
      <c r="PKO354"/>
      <c r="PKP354"/>
      <c r="PKQ354"/>
      <c r="PKR354"/>
      <c r="PKS354"/>
      <c r="PKT354"/>
      <c r="PKU354"/>
      <c r="PKV354"/>
      <c r="PKW354"/>
      <c r="PKX354"/>
      <c r="PKY354"/>
      <c r="PKZ354"/>
      <c r="PLA354"/>
      <c r="PLB354"/>
      <c r="PLC354"/>
      <c r="PLD354"/>
      <c r="PLE354"/>
      <c r="PLF354"/>
      <c r="PLG354"/>
      <c r="PLH354"/>
      <c r="PLI354"/>
      <c r="PLJ354"/>
      <c r="PLK354"/>
      <c r="PLL354"/>
      <c r="PLM354"/>
      <c r="PLN354"/>
      <c r="PLO354"/>
      <c r="PLP354"/>
      <c r="PLQ354"/>
      <c r="PLR354"/>
      <c r="PLS354"/>
      <c r="PLT354"/>
      <c r="PLU354"/>
      <c r="PLV354"/>
      <c r="PLW354"/>
      <c r="PLX354"/>
      <c r="PLY354"/>
      <c r="PLZ354"/>
      <c r="PMA354"/>
      <c r="PMB354"/>
      <c r="PMC354"/>
      <c r="PMD354"/>
      <c r="PME354"/>
      <c r="PMF354"/>
      <c r="PMG354"/>
      <c r="PMH354"/>
      <c r="PMI354"/>
      <c r="PMJ354"/>
      <c r="PMK354"/>
      <c r="PML354"/>
      <c r="PMM354"/>
      <c r="PMN354"/>
      <c r="PMO354"/>
      <c r="PMP354"/>
      <c r="PMQ354"/>
      <c r="PMR354"/>
      <c r="PMS354"/>
      <c r="PMT354"/>
      <c r="PMU354"/>
      <c r="PMV354"/>
      <c r="PMW354"/>
      <c r="PMX354"/>
      <c r="PMY354"/>
      <c r="PMZ354"/>
      <c r="PNA354"/>
      <c r="PNB354"/>
      <c r="PNC354"/>
      <c r="PND354"/>
      <c r="PNE354"/>
      <c r="PNF354"/>
      <c r="PNG354"/>
      <c r="PNH354"/>
      <c r="PNI354"/>
      <c r="PNJ354"/>
      <c r="PNK354"/>
      <c r="PNL354"/>
      <c r="PNM354"/>
      <c r="PNN354"/>
      <c r="PNO354"/>
      <c r="PNP354"/>
      <c r="PNQ354"/>
      <c r="PNR354"/>
      <c r="PNS354"/>
      <c r="PNT354"/>
      <c r="PNU354"/>
      <c r="PNV354"/>
      <c r="PNW354"/>
      <c r="PNX354"/>
      <c r="PNY354"/>
      <c r="PNZ354"/>
      <c r="POA354"/>
      <c r="POB354"/>
      <c r="POC354"/>
      <c r="POD354"/>
      <c r="POE354"/>
      <c r="POF354"/>
      <c r="POG354"/>
      <c r="POH354"/>
      <c r="POI354"/>
      <c r="POJ354"/>
      <c r="POK354"/>
      <c r="POL354"/>
      <c r="POM354"/>
      <c r="PON354"/>
      <c r="POO354"/>
      <c r="POP354"/>
      <c r="POQ354"/>
      <c r="POR354"/>
      <c r="POS354"/>
      <c r="POT354"/>
      <c r="POU354"/>
      <c r="POV354"/>
      <c r="POW354"/>
      <c r="POX354"/>
      <c r="POY354"/>
      <c r="POZ354"/>
      <c r="PPA354"/>
      <c r="PPB354"/>
      <c r="PPC354"/>
      <c r="PPD354"/>
      <c r="PPE354"/>
      <c r="PPF354"/>
      <c r="PPG354"/>
      <c r="PPH354"/>
      <c r="PPI354"/>
      <c r="PPJ354"/>
      <c r="PPK354"/>
      <c r="PPL354"/>
      <c r="PPM354"/>
      <c r="PPN354"/>
      <c r="PPO354"/>
      <c r="PPP354"/>
      <c r="PPQ354"/>
      <c r="PPR354"/>
      <c r="PPS354"/>
      <c r="PPT354"/>
      <c r="PPU354"/>
      <c r="PPV354"/>
      <c r="PPW354"/>
      <c r="PPX354"/>
      <c r="PPY354"/>
      <c r="PPZ354"/>
      <c r="PQA354"/>
      <c r="PQB354"/>
      <c r="PQC354"/>
      <c r="PQD354"/>
      <c r="PQE354"/>
      <c r="PQF354"/>
      <c r="PQG354"/>
      <c r="PQH354"/>
      <c r="PQI354"/>
      <c r="PQJ354"/>
      <c r="PQK354"/>
      <c r="PQL354"/>
      <c r="PQM354"/>
      <c r="PQN354"/>
      <c r="PQO354"/>
      <c r="PQP354"/>
      <c r="PQQ354"/>
      <c r="PQR354"/>
      <c r="PQS354"/>
      <c r="PQT354"/>
      <c r="PQU354"/>
      <c r="PQV354"/>
      <c r="PQW354"/>
      <c r="PQX354"/>
      <c r="PQY354"/>
      <c r="PQZ354"/>
      <c r="PRA354"/>
      <c r="PRB354"/>
      <c r="PRC354"/>
      <c r="PRD354"/>
      <c r="PRE354"/>
      <c r="PRF354"/>
      <c r="PRG354"/>
      <c r="PRH354"/>
      <c r="PRI354"/>
      <c r="PRJ354"/>
      <c r="PRK354"/>
      <c r="PRL354"/>
      <c r="PRM354"/>
      <c r="PRN354"/>
      <c r="PRO354"/>
      <c r="PRP354"/>
      <c r="PRQ354"/>
      <c r="PRR354"/>
      <c r="PRS354"/>
      <c r="PRT354"/>
      <c r="PRU354"/>
      <c r="PRV354"/>
      <c r="PRW354"/>
      <c r="PRX354"/>
      <c r="PRY354"/>
      <c r="PRZ354"/>
      <c r="PSA354"/>
      <c r="PSB354"/>
      <c r="PSC354"/>
      <c r="PSD354"/>
      <c r="PSE354"/>
      <c r="PSF354"/>
      <c r="PSG354"/>
      <c r="PSH354"/>
      <c r="PSI354"/>
      <c r="PSJ354"/>
      <c r="PSK354"/>
      <c r="PSL354"/>
      <c r="PSM354"/>
      <c r="PSN354"/>
      <c r="PSO354"/>
      <c r="PSP354"/>
      <c r="PSQ354"/>
      <c r="PSR354"/>
      <c r="PSS354"/>
      <c r="PST354"/>
      <c r="PSU354"/>
      <c r="PSV354"/>
      <c r="PSW354"/>
      <c r="PSX354"/>
      <c r="PSY354"/>
      <c r="PSZ354"/>
      <c r="PTA354"/>
      <c r="PTB354"/>
      <c r="PTC354"/>
      <c r="PTD354"/>
      <c r="PTE354"/>
      <c r="PTF354"/>
      <c r="PTG354"/>
      <c r="PTH354"/>
      <c r="PTI354"/>
      <c r="PTJ354"/>
      <c r="PTK354"/>
      <c r="PTL354"/>
      <c r="PTM354"/>
      <c r="PTN354"/>
      <c r="PTO354"/>
      <c r="PTP354"/>
      <c r="PTQ354"/>
      <c r="PTR354"/>
      <c r="PTS354"/>
      <c r="PTT354"/>
      <c r="PTU354"/>
      <c r="PTV354"/>
      <c r="PTW354"/>
      <c r="PTX354"/>
      <c r="PTY354"/>
      <c r="PTZ354"/>
      <c r="PUA354"/>
      <c r="PUB354"/>
      <c r="PUC354"/>
      <c r="PUD354"/>
      <c r="PUE354"/>
      <c r="PUF354"/>
      <c r="PUG354"/>
      <c r="PUH354"/>
      <c r="PUI354"/>
      <c r="PUJ354"/>
      <c r="PUK354"/>
      <c r="PUL354"/>
      <c r="PUM354"/>
      <c r="PUN354"/>
      <c r="PUO354"/>
      <c r="PUP354"/>
      <c r="PUQ354"/>
      <c r="PUR354"/>
      <c r="PUS354"/>
      <c r="PUT354"/>
      <c r="PUU354"/>
      <c r="PUV354"/>
      <c r="PUW354"/>
      <c r="PUX354"/>
      <c r="PUY354"/>
      <c r="PUZ354"/>
      <c r="PVA354"/>
      <c r="PVB354"/>
      <c r="PVC354"/>
      <c r="PVD354"/>
      <c r="PVE354"/>
      <c r="PVF354"/>
      <c r="PVG354"/>
      <c r="PVH354"/>
      <c r="PVI354"/>
      <c r="PVJ354"/>
      <c r="PVK354"/>
      <c r="PVL354"/>
      <c r="PVM354"/>
      <c r="PVN354"/>
      <c r="PVO354"/>
      <c r="PVP354"/>
      <c r="PVQ354"/>
      <c r="PVR354"/>
      <c r="PVS354"/>
      <c r="PVT354"/>
      <c r="PVU354"/>
      <c r="PVV354"/>
      <c r="PVW354"/>
      <c r="PVX354"/>
      <c r="PVY354"/>
      <c r="PVZ354"/>
      <c r="PWA354"/>
      <c r="PWB354"/>
      <c r="PWC354"/>
      <c r="PWD354"/>
      <c r="PWE354"/>
      <c r="PWF354"/>
      <c r="PWG354"/>
      <c r="PWH354"/>
      <c r="PWI354"/>
      <c r="PWJ354"/>
      <c r="PWK354"/>
      <c r="PWL354"/>
      <c r="PWM354"/>
      <c r="PWN354"/>
      <c r="PWO354"/>
      <c r="PWP354"/>
      <c r="PWQ354"/>
      <c r="PWR354"/>
      <c r="PWS354"/>
      <c r="PWT354"/>
      <c r="PWU354"/>
      <c r="PWV354"/>
      <c r="PWW354"/>
      <c r="PWX354"/>
      <c r="PWY354"/>
      <c r="PWZ354"/>
      <c r="PXA354"/>
      <c r="PXB354"/>
      <c r="PXC354"/>
      <c r="PXD354"/>
      <c r="PXE354"/>
      <c r="PXF354"/>
      <c r="PXG354"/>
      <c r="PXH354"/>
      <c r="PXI354"/>
      <c r="PXJ354"/>
      <c r="PXK354"/>
      <c r="PXL354"/>
      <c r="PXM354"/>
      <c r="PXN354"/>
      <c r="PXO354"/>
      <c r="PXP354"/>
      <c r="PXQ354"/>
      <c r="PXR354"/>
      <c r="PXS354"/>
      <c r="PXT354"/>
      <c r="PXU354"/>
      <c r="PXV354"/>
      <c r="PXW354"/>
      <c r="PXX354"/>
      <c r="PXY354"/>
      <c r="PXZ354"/>
      <c r="PYA354"/>
      <c r="PYB354"/>
      <c r="PYC354"/>
      <c r="PYD354"/>
      <c r="PYE354"/>
      <c r="PYF354"/>
      <c r="PYG354"/>
      <c r="PYH354"/>
      <c r="PYI354"/>
      <c r="PYJ354"/>
      <c r="PYK354"/>
      <c r="PYL354"/>
      <c r="PYM354"/>
      <c r="PYN354"/>
      <c r="PYO354"/>
      <c r="PYP354"/>
      <c r="PYQ354"/>
      <c r="PYR354"/>
      <c r="PYS354"/>
      <c r="PYT354"/>
      <c r="PYU354"/>
      <c r="PYV354"/>
      <c r="PYW354"/>
      <c r="PYX354"/>
      <c r="PYY354"/>
      <c r="PYZ354"/>
      <c r="PZA354"/>
      <c r="PZB354"/>
      <c r="PZC354"/>
      <c r="PZD354"/>
      <c r="PZE354"/>
      <c r="PZF354"/>
      <c r="PZG354"/>
      <c r="PZH354"/>
      <c r="PZI354"/>
      <c r="PZJ354"/>
      <c r="PZK354"/>
      <c r="PZL354"/>
      <c r="PZM354"/>
      <c r="PZN354"/>
      <c r="PZO354"/>
      <c r="PZP354"/>
      <c r="PZQ354"/>
      <c r="PZR354"/>
      <c r="PZS354"/>
      <c r="PZT354"/>
      <c r="PZU354"/>
      <c r="PZV354"/>
      <c r="PZW354"/>
      <c r="PZX354"/>
      <c r="PZY354"/>
      <c r="PZZ354"/>
      <c r="QAA354"/>
      <c r="QAB354"/>
      <c r="QAC354"/>
      <c r="QAD354"/>
      <c r="QAE354"/>
      <c r="QAF354"/>
      <c r="QAG354"/>
      <c r="QAH354"/>
      <c r="QAI354"/>
      <c r="QAJ354"/>
      <c r="QAK354"/>
      <c r="QAL354"/>
      <c r="QAM354"/>
      <c r="QAN354"/>
      <c r="QAO354"/>
      <c r="QAP354"/>
      <c r="QAQ354"/>
      <c r="QAR354"/>
      <c r="QAS354"/>
      <c r="QAT354"/>
      <c r="QAU354"/>
      <c r="QAV354"/>
      <c r="QAW354"/>
      <c r="QAX354"/>
      <c r="QAY354"/>
      <c r="QAZ354"/>
      <c r="QBA354"/>
      <c r="QBB354"/>
      <c r="QBC354"/>
      <c r="QBD354"/>
      <c r="QBE354"/>
      <c r="QBF354"/>
      <c r="QBG354"/>
      <c r="QBH354"/>
      <c r="QBI354"/>
      <c r="QBJ354"/>
      <c r="QBK354"/>
      <c r="QBL354"/>
      <c r="QBM354"/>
      <c r="QBN354"/>
      <c r="QBO354"/>
      <c r="QBP354"/>
      <c r="QBQ354"/>
      <c r="QBR354"/>
      <c r="QBS354"/>
      <c r="QBT354"/>
      <c r="QBU354"/>
      <c r="QBV354"/>
      <c r="QBW354"/>
      <c r="QBX354"/>
      <c r="QBY354"/>
      <c r="QBZ354"/>
      <c r="QCA354"/>
      <c r="QCB354"/>
      <c r="QCC354"/>
      <c r="QCD354"/>
      <c r="QCE354"/>
      <c r="QCF354"/>
      <c r="QCG354"/>
      <c r="QCH354"/>
      <c r="QCI354"/>
      <c r="QCJ354"/>
      <c r="QCK354"/>
      <c r="QCL354"/>
      <c r="QCM354"/>
      <c r="QCN354"/>
      <c r="QCO354"/>
      <c r="QCP354"/>
      <c r="QCQ354"/>
      <c r="QCR354"/>
      <c r="QCS354"/>
      <c r="QCT354"/>
      <c r="QCU354"/>
      <c r="QCV354"/>
      <c r="QCW354"/>
      <c r="QCX354"/>
      <c r="QCY354"/>
      <c r="QCZ354"/>
      <c r="QDA354"/>
      <c r="QDB354"/>
      <c r="QDC354"/>
      <c r="QDD354"/>
      <c r="QDE354"/>
      <c r="QDF354"/>
      <c r="QDG354"/>
      <c r="QDH354"/>
      <c r="QDI354"/>
      <c r="QDJ354"/>
      <c r="QDK354"/>
      <c r="QDL354"/>
      <c r="QDM354"/>
      <c r="QDN354"/>
      <c r="QDO354"/>
      <c r="QDP354"/>
      <c r="QDQ354"/>
      <c r="QDR354"/>
      <c r="QDS354"/>
      <c r="QDT354"/>
      <c r="QDU354"/>
      <c r="QDV354"/>
      <c r="QDW354"/>
      <c r="QDX354"/>
      <c r="QDY354"/>
      <c r="QDZ354"/>
      <c r="QEA354"/>
      <c r="QEB354"/>
      <c r="QEC354"/>
      <c r="QED354"/>
      <c r="QEE354"/>
      <c r="QEF354"/>
      <c r="QEG354"/>
      <c r="QEH354"/>
      <c r="QEI354"/>
      <c r="QEJ354"/>
      <c r="QEK354"/>
      <c r="QEL354"/>
      <c r="QEM354"/>
      <c r="QEN354"/>
      <c r="QEO354"/>
      <c r="QEP354"/>
      <c r="QEQ354"/>
      <c r="QER354"/>
      <c r="QES354"/>
      <c r="QET354"/>
      <c r="QEU354"/>
      <c r="QEV354"/>
      <c r="QEW354"/>
      <c r="QEX354"/>
      <c r="QEY354"/>
      <c r="QEZ354"/>
      <c r="QFA354"/>
      <c r="QFB354"/>
      <c r="QFC354"/>
      <c r="QFD354"/>
      <c r="QFE354"/>
      <c r="QFF354"/>
      <c r="QFG354"/>
      <c r="QFH354"/>
      <c r="QFI354"/>
      <c r="QFJ354"/>
      <c r="QFK354"/>
      <c r="QFL354"/>
      <c r="QFM354"/>
      <c r="QFN354"/>
      <c r="QFO354"/>
      <c r="QFP354"/>
      <c r="QFQ354"/>
      <c r="QFR354"/>
      <c r="QFS354"/>
      <c r="QFT354"/>
      <c r="QFU354"/>
      <c r="QFV354"/>
      <c r="QFW354"/>
      <c r="QFX354"/>
      <c r="QFY354"/>
      <c r="QFZ354"/>
      <c r="QGA354"/>
      <c r="QGB354"/>
      <c r="QGC354"/>
      <c r="QGD354"/>
      <c r="QGE354"/>
      <c r="QGF354"/>
      <c r="QGG354"/>
      <c r="QGH354"/>
      <c r="QGI354"/>
      <c r="QGJ354"/>
      <c r="QGK354"/>
      <c r="QGL354"/>
      <c r="QGM354"/>
      <c r="QGN354"/>
      <c r="QGO354"/>
      <c r="QGP354"/>
      <c r="QGQ354"/>
      <c r="QGR354"/>
      <c r="QGS354"/>
      <c r="QGT354"/>
      <c r="QGU354"/>
      <c r="QGV354"/>
      <c r="QGW354"/>
      <c r="QGX354"/>
      <c r="QGY354"/>
      <c r="QGZ354"/>
      <c r="QHA354"/>
      <c r="QHB354"/>
      <c r="QHC354"/>
      <c r="QHD354"/>
      <c r="QHE354"/>
      <c r="QHF354"/>
      <c r="QHG354"/>
      <c r="QHH354"/>
      <c r="QHI354"/>
      <c r="QHJ354"/>
      <c r="QHK354"/>
      <c r="QHL354"/>
      <c r="QHM354"/>
      <c r="QHN354"/>
      <c r="QHO354"/>
      <c r="QHP354"/>
      <c r="QHQ354"/>
      <c r="QHR354"/>
      <c r="QHS354"/>
      <c r="QHT354"/>
      <c r="QHU354"/>
      <c r="QHV354"/>
      <c r="QHW354"/>
      <c r="QHX354"/>
      <c r="QHY354"/>
      <c r="QHZ354"/>
      <c r="QIA354"/>
      <c r="QIB354"/>
      <c r="QIC354"/>
      <c r="QID354"/>
      <c r="QIE354"/>
      <c r="QIF354"/>
      <c r="QIG354"/>
      <c r="QIH354"/>
      <c r="QII354"/>
      <c r="QIJ354"/>
      <c r="QIK354"/>
      <c r="QIL354"/>
      <c r="QIM354"/>
      <c r="QIN354"/>
      <c r="QIO354"/>
      <c r="QIP354"/>
      <c r="QIQ354"/>
      <c r="QIR354"/>
      <c r="QIS354"/>
      <c r="QIT354"/>
      <c r="QIU354"/>
      <c r="QIV354"/>
      <c r="QIW354"/>
      <c r="QIX354"/>
      <c r="QIY354"/>
      <c r="QIZ354"/>
      <c r="QJA354"/>
      <c r="QJB354"/>
      <c r="QJC354"/>
      <c r="QJD354"/>
      <c r="QJE354"/>
      <c r="QJF354"/>
      <c r="QJG354"/>
      <c r="QJH354"/>
      <c r="QJI354"/>
      <c r="QJJ354"/>
      <c r="QJK354"/>
      <c r="QJL354"/>
      <c r="QJM354"/>
      <c r="QJN354"/>
      <c r="QJO354"/>
      <c r="QJP354"/>
      <c r="QJQ354"/>
      <c r="QJR354"/>
      <c r="QJS354"/>
      <c r="QJT354"/>
      <c r="QJU354"/>
      <c r="QJV354"/>
      <c r="QJW354"/>
      <c r="QJX354"/>
      <c r="QJY354"/>
      <c r="QJZ354"/>
      <c r="QKA354"/>
      <c r="QKB354"/>
      <c r="QKC354"/>
      <c r="QKD354"/>
      <c r="QKE354"/>
      <c r="QKF354"/>
      <c r="QKG354"/>
      <c r="QKH354"/>
      <c r="QKI354"/>
      <c r="QKJ354"/>
      <c r="QKK354"/>
      <c r="QKL354"/>
      <c r="QKM354"/>
      <c r="QKN354"/>
      <c r="QKO354"/>
      <c r="QKP354"/>
      <c r="QKQ354"/>
      <c r="QKR354"/>
      <c r="QKS354"/>
      <c r="QKT354"/>
      <c r="QKU354"/>
      <c r="QKV354"/>
      <c r="QKW354"/>
      <c r="QKX354"/>
      <c r="QKY354"/>
      <c r="QKZ354"/>
      <c r="QLA354"/>
      <c r="QLB354"/>
      <c r="QLC354"/>
      <c r="QLD354"/>
      <c r="QLE354"/>
      <c r="QLF354"/>
      <c r="QLG354"/>
      <c r="QLH354"/>
      <c r="QLI354"/>
      <c r="QLJ354"/>
      <c r="QLK354"/>
      <c r="QLL354"/>
      <c r="QLM354"/>
      <c r="QLN354"/>
      <c r="QLO354"/>
      <c r="QLP354"/>
      <c r="QLQ354"/>
      <c r="QLR354"/>
      <c r="QLS354"/>
      <c r="QLT354"/>
      <c r="QLU354"/>
      <c r="QLV354"/>
      <c r="QLW354"/>
      <c r="QLX354"/>
      <c r="QLY354"/>
      <c r="QLZ354"/>
      <c r="QMA354"/>
      <c r="QMB354"/>
      <c r="QMC354"/>
      <c r="QMD354"/>
      <c r="QME354"/>
      <c r="QMF354"/>
      <c r="QMG354"/>
      <c r="QMH354"/>
      <c r="QMI354"/>
      <c r="QMJ354"/>
      <c r="QMK354"/>
      <c r="QML354"/>
      <c r="QMM354"/>
      <c r="QMN354"/>
      <c r="QMO354"/>
      <c r="QMP354"/>
      <c r="QMQ354"/>
      <c r="QMR354"/>
      <c r="QMS354"/>
      <c r="QMT354"/>
      <c r="QMU354"/>
      <c r="QMV354"/>
      <c r="QMW354"/>
      <c r="QMX354"/>
      <c r="QMY354"/>
      <c r="QMZ354"/>
      <c r="QNA354"/>
      <c r="QNB354"/>
      <c r="QNC354"/>
      <c r="QND354"/>
      <c r="QNE354"/>
      <c r="QNF354"/>
      <c r="QNG354"/>
      <c r="QNH354"/>
      <c r="QNI354"/>
      <c r="QNJ354"/>
      <c r="QNK354"/>
      <c r="QNL354"/>
      <c r="QNM354"/>
      <c r="QNN354"/>
      <c r="QNO354"/>
      <c r="QNP354"/>
      <c r="QNQ354"/>
      <c r="QNR354"/>
      <c r="QNS354"/>
      <c r="QNT354"/>
      <c r="QNU354"/>
      <c r="QNV354"/>
      <c r="QNW354"/>
      <c r="QNX354"/>
      <c r="QNY354"/>
      <c r="QNZ354"/>
      <c r="QOA354"/>
      <c r="QOB354"/>
      <c r="QOC354"/>
      <c r="QOD354"/>
      <c r="QOE354"/>
      <c r="QOF354"/>
      <c r="QOG354"/>
      <c r="QOH354"/>
      <c r="QOI354"/>
      <c r="QOJ354"/>
      <c r="QOK354"/>
      <c r="QOL354"/>
      <c r="QOM354"/>
      <c r="QON354"/>
      <c r="QOO354"/>
      <c r="QOP354"/>
      <c r="QOQ354"/>
      <c r="QOR354"/>
      <c r="QOS354"/>
      <c r="QOT354"/>
      <c r="QOU354"/>
      <c r="QOV354"/>
      <c r="QOW354"/>
      <c r="QOX354"/>
      <c r="QOY354"/>
      <c r="QOZ354"/>
      <c r="QPA354"/>
      <c r="QPB354"/>
      <c r="QPC354"/>
      <c r="QPD354"/>
      <c r="QPE354"/>
      <c r="QPF354"/>
      <c r="QPG354"/>
      <c r="QPH354"/>
      <c r="QPI354"/>
      <c r="QPJ354"/>
      <c r="QPK354"/>
      <c r="QPL354"/>
      <c r="QPM354"/>
      <c r="QPN354"/>
      <c r="QPO354"/>
      <c r="QPP354"/>
      <c r="QPQ354"/>
      <c r="QPR354"/>
      <c r="QPS354"/>
      <c r="QPT354"/>
      <c r="QPU354"/>
      <c r="QPV354"/>
      <c r="QPW354"/>
      <c r="QPX354"/>
      <c r="QPY354"/>
      <c r="QPZ354"/>
      <c r="QQA354"/>
      <c r="QQB354"/>
      <c r="QQC354"/>
      <c r="QQD354"/>
      <c r="QQE354"/>
      <c r="QQF354"/>
      <c r="QQG354"/>
      <c r="QQH354"/>
      <c r="QQI354"/>
      <c r="QQJ354"/>
      <c r="QQK354"/>
      <c r="QQL354"/>
      <c r="QQM354"/>
      <c r="QQN354"/>
      <c r="QQO354"/>
      <c r="QQP354"/>
      <c r="QQQ354"/>
      <c r="QQR354"/>
      <c r="QQS354"/>
      <c r="QQT354"/>
      <c r="QQU354"/>
      <c r="QQV354"/>
      <c r="QQW354"/>
      <c r="QQX354"/>
      <c r="QQY354"/>
      <c r="QQZ354"/>
      <c r="QRA354"/>
      <c r="QRB354"/>
      <c r="QRC354"/>
      <c r="QRD354"/>
      <c r="QRE354"/>
      <c r="QRF354"/>
      <c r="QRG354"/>
      <c r="QRH354"/>
      <c r="QRI354"/>
      <c r="QRJ354"/>
      <c r="QRK354"/>
      <c r="QRL354"/>
      <c r="QRM354"/>
      <c r="QRN354"/>
      <c r="QRO354"/>
      <c r="QRP354"/>
      <c r="QRQ354"/>
      <c r="QRR354"/>
      <c r="QRS354"/>
      <c r="QRT354"/>
      <c r="QRU354"/>
      <c r="QRV354"/>
      <c r="QRW354"/>
      <c r="QRX354"/>
      <c r="QRY354"/>
      <c r="QRZ354"/>
      <c r="QSA354"/>
      <c r="QSB354"/>
      <c r="QSC354"/>
      <c r="QSD354"/>
      <c r="QSE354"/>
      <c r="QSF354"/>
      <c r="QSG354"/>
      <c r="QSH354"/>
      <c r="QSI354"/>
      <c r="QSJ354"/>
      <c r="QSK354"/>
      <c r="QSL354"/>
      <c r="QSM354"/>
      <c r="QSN354"/>
      <c r="QSO354"/>
      <c r="QSP354"/>
      <c r="QSQ354"/>
      <c r="QSR354"/>
      <c r="QSS354"/>
      <c r="QST354"/>
      <c r="QSU354"/>
      <c r="QSV354"/>
      <c r="QSW354"/>
      <c r="QSX354"/>
      <c r="QSY354"/>
      <c r="QSZ354"/>
      <c r="QTA354"/>
      <c r="QTB354"/>
      <c r="QTC354"/>
      <c r="QTD354"/>
      <c r="QTE354"/>
      <c r="QTF354"/>
      <c r="QTG354"/>
      <c r="QTH354"/>
      <c r="QTI354"/>
      <c r="QTJ354"/>
      <c r="QTK354"/>
      <c r="QTL354"/>
      <c r="QTM354"/>
      <c r="QTN354"/>
      <c r="QTO354"/>
      <c r="QTP354"/>
      <c r="QTQ354"/>
      <c r="QTR354"/>
      <c r="QTS354"/>
      <c r="QTT354"/>
      <c r="QTU354"/>
      <c r="QTV354"/>
      <c r="QTW354"/>
      <c r="QTX354"/>
      <c r="QTY354"/>
      <c r="QTZ354"/>
      <c r="QUA354"/>
      <c r="QUB354"/>
      <c r="QUC354"/>
      <c r="QUD354"/>
      <c r="QUE354"/>
      <c r="QUF354"/>
      <c r="QUG354"/>
      <c r="QUH354"/>
      <c r="QUI354"/>
      <c r="QUJ354"/>
      <c r="QUK354"/>
      <c r="QUL354"/>
      <c r="QUM354"/>
      <c r="QUN354"/>
      <c r="QUO354"/>
      <c r="QUP354"/>
      <c r="QUQ354"/>
      <c r="QUR354"/>
      <c r="QUS354"/>
      <c r="QUT354"/>
      <c r="QUU354"/>
      <c r="QUV354"/>
      <c r="QUW354"/>
      <c r="QUX354"/>
      <c r="QUY354"/>
      <c r="QUZ354"/>
      <c r="QVA354"/>
      <c r="QVB354"/>
      <c r="QVC354"/>
      <c r="QVD354"/>
      <c r="QVE354"/>
      <c r="QVF354"/>
      <c r="QVG354"/>
      <c r="QVH354"/>
      <c r="QVI354"/>
      <c r="QVJ354"/>
      <c r="QVK354"/>
      <c r="QVL354"/>
      <c r="QVM354"/>
      <c r="QVN354"/>
      <c r="QVO354"/>
      <c r="QVP354"/>
      <c r="QVQ354"/>
      <c r="QVR354"/>
      <c r="QVS354"/>
      <c r="QVT354"/>
      <c r="QVU354"/>
      <c r="QVV354"/>
      <c r="QVW354"/>
      <c r="QVX354"/>
      <c r="QVY354"/>
      <c r="QVZ354"/>
      <c r="QWA354"/>
      <c r="QWB354"/>
      <c r="QWC354"/>
      <c r="QWD354"/>
      <c r="QWE354"/>
      <c r="QWF354"/>
      <c r="QWG354"/>
      <c r="QWH354"/>
      <c r="QWI354"/>
      <c r="QWJ354"/>
      <c r="QWK354"/>
      <c r="QWL354"/>
      <c r="QWM354"/>
      <c r="QWN354"/>
      <c r="QWO354"/>
      <c r="QWP354"/>
      <c r="QWQ354"/>
      <c r="QWR354"/>
      <c r="QWS354"/>
      <c r="QWT354"/>
      <c r="QWU354"/>
      <c r="QWV354"/>
      <c r="QWW354"/>
      <c r="QWX354"/>
      <c r="QWY354"/>
      <c r="QWZ354"/>
      <c r="QXA354"/>
      <c r="QXB354"/>
      <c r="QXC354"/>
      <c r="QXD354"/>
      <c r="QXE354"/>
      <c r="QXF354"/>
      <c r="QXG354"/>
      <c r="QXH354"/>
      <c r="QXI354"/>
      <c r="QXJ354"/>
      <c r="QXK354"/>
      <c r="QXL354"/>
      <c r="QXM354"/>
      <c r="QXN354"/>
      <c r="QXO354"/>
      <c r="QXP354"/>
      <c r="QXQ354"/>
      <c r="QXR354"/>
      <c r="QXS354"/>
      <c r="QXT354"/>
      <c r="QXU354"/>
      <c r="QXV354"/>
      <c r="QXW354"/>
      <c r="QXX354"/>
      <c r="QXY354"/>
      <c r="QXZ354"/>
      <c r="QYA354"/>
      <c r="QYB354"/>
      <c r="QYC354"/>
      <c r="QYD354"/>
      <c r="QYE354"/>
      <c r="QYF354"/>
      <c r="QYG354"/>
      <c r="QYH354"/>
      <c r="QYI354"/>
      <c r="QYJ354"/>
      <c r="QYK354"/>
      <c r="QYL354"/>
      <c r="QYM354"/>
      <c r="QYN354"/>
      <c r="QYO354"/>
      <c r="QYP354"/>
      <c r="QYQ354"/>
      <c r="QYR354"/>
      <c r="QYS354"/>
      <c r="QYT354"/>
      <c r="QYU354"/>
      <c r="QYV354"/>
      <c r="QYW354"/>
      <c r="QYX354"/>
      <c r="QYY354"/>
      <c r="QYZ354"/>
      <c r="QZA354"/>
      <c r="QZB354"/>
      <c r="QZC354"/>
      <c r="QZD354"/>
      <c r="QZE354"/>
      <c r="QZF354"/>
      <c r="QZG354"/>
      <c r="QZH354"/>
      <c r="QZI354"/>
      <c r="QZJ354"/>
      <c r="QZK354"/>
      <c r="QZL354"/>
      <c r="QZM354"/>
      <c r="QZN354"/>
      <c r="QZO354"/>
      <c r="QZP354"/>
      <c r="QZQ354"/>
      <c r="QZR354"/>
      <c r="QZS354"/>
      <c r="QZT354"/>
      <c r="QZU354"/>
      <c r="QZV354"/>
      <c r="QZW354"/>
      <c r="QZX354"/>
      <c r="QZY354"/>
      <c r="QZZ354"/>
      <c r="RAA354"/>
      <c r="RAB354"/>
      <c r="RAC354"/>
      <c r="RAD354"/>
      <c r="RAE354"/>
      <c r="RAF354"/>
      <c r="RAG354"/>
      <c r="RAH354"/>
      <c r="RAI354"/>
      <c r="RAJ354"/>
      <c r="RAK354"/>
      <c r="RAL354"/>
      <c r="RAM354"/>
      <c r="RAN354"/>
      <c r="RAO354"/>
      <c r="RAP354"/>
      <c r="RAQ354"/>
      <c r="RAR354"/>
      <c r="RAS354"/>
      <c r="RAT354"/>
      <c r="RAU354"/>
      <c r="RAV354"/>
      <c r="RAW354"/>
      <c r="RAX354"/>
      <c r="RAY354"/>
      <c r="RAZ354"/>
      <c r="RBA354"/>
      <c r="RBB354"/>
      <c r="RBC354"/>
      <c r="RBD354"/>
      <c r="RBE354"/>
      <c r="RBF354"/>
      <c r="RBG354"/>
      <c r="RBH354"/>
      <c r="RBI354"/>
      <c r="RBJ354"/>
      <c r="RBK354"/>
      <c r="RBL354"/>
      <c r="RBM354"/>
      <c r="RBN354"/>
      <c r="RBO354"/>
      <c r="RBP354"/>
      <c r="RBQ354"/>
      <c r="RBR354"/>
      <c r="RBS354"/>
      <c r="RBT354"/>
      <c r="RBU354"/>
      <c r="RBV354"/>
      <c r="RBW354"/>
      <c r="RBX354"/>
      <c r="RBY354"/>
      <c r="RBZ354"/>
      <c r="RCA354"/>
      <c r="RCB354"/>
      <c r="RCC354"/>
      <c r="RCD354"/>
      <c r="RCE354"/>
      <c r="RCF354"/>
      <c r="RCG354"/>
      <c r="RCH354"/>
      <c r="RCI354"/>
      <c r="RCJ354"/>
      <c r="RCK354"/>
      <c r="RCL354"/>
      <c r="RCM354"/>
      <c r="RCN354"/>
      <c r="RCO354"/>
      <c r="RCP354"/>
      <c r="RCQ354"/>
      <c r="RCR354"/>
      <c r="RCS354"/>
      <c r="RCT354"/>
      <c r="RCU354"/>
      <c r="RCV354"/>
      <c r="RCW354"/>
      <c r="RCX354"/>
      <c r="RCY354"/>
      <c r="RCZ354"/>
      <c r="RDA354"/>
      <c r="RDB354"/>
      <c r="RDC354"/>
      <c r="RDD354"/>
      <c r="RDE354"/>
      <c r="RDF354"/>
      <c r="RDG354"/>
      <c r="RDH354"/>
      <c r="RDI354"/>
      <c r="RDJ354"/>
      <c r="RDK354"/>
      <c r="RDL354"/>
      <c r="RDM354"/>
      <c r="RDN354"/>
      <c r="RDO354"/>
      <c r="RDP354"/>
      <c r="RDQ354"/>
      <c r="RDR354"/>
      <c r="RDS354"/>
      <c r="RDT354"/>
      <c r="RDU354"/>
      <c r="RDV354"/>
      <c r="RDW354"/>
      <c r="RDX354"/>
      <c r="RDY354"/>
      <c r="RDZ354"/>
      <c r="REA354"/>
      <c r="REB354"/>
      <c r="REC354"/>
      <c r="RED354"/>
      <c r="REE354"/>
      <c r="REF354"/>
      <c r="REG354"/>
      <c r="REH354"/>
      <c r="REI354"/>
      <c r="REJ354"/>
      <c r="REK354"/>
      <c r="REL354"/>
      <c r="REM354"/>
      <c r="REN354"/>
      <c r="REO354"/>
      <c r="REP354"/>
      <c r="REQ354"/>
      <c r="RER354"/>
      <c r="RES354"/>
      <c r="RET354"/>
      <c r="REU354"/>
      <c r="REV354"/>
      <c r="REW354"/>
      <c r="REX354"/>
      <c r="REY354"/>
      <c r="REZ354"/>
      <c r="RFA354"/>
      <c r="RFB354"/>
      <c r="RFC354"/>
      <c r="RFD354"/>
      <c r="RFE354"/>
      <c r="RFF354"/>
      <c r="RFG354"/>
      <c r="RFH354"/>
      <c r="RFI354"/>
      <c r="RFJ354"/>
      <c r="RFK354"/>
      <c r="RFL354"/>
      <c r="RFM354"/>
      <c r="RFN354"/>
      <c r="RFO354"/>
      <c r="RFP354"/>
      <c r="RFQ354"/>
      <c r="RFR354"/>
      <c r="RFS354"/>
      <c r="RFT354"/>
      <c r="RFU354"/>
      <c r="RFV354"/>
      <c r="RFW354"/>
      <c r="RFX354"/>
      <c r="RFY354"/>
      <c r="RFZ354"/>
      <c r="RGA354"/>
      <c r="RGB354"/>
      <c r="RGC354"/>
      <c r="RGD354"/>
      <c r="RGE354"/>
      <c r="RGF354"/>
      <c r="RGG354"/>
      <c r="RGH354"/>
      <c r="RGI354"/>
      <c r="RGJ354"/>
      <c r="RGK354"/>
      <c r="RGL354"/>
      <c r="RGM354"/>
      <c r="RGN354"/>
      <c r="RGO354"/>
      <c r="RGP354"/>
      <c r="RGQ354"/>
      <c r="RGR354"/>
      <c r="RGS354"/>
      <c r="RGT354"/>
      <c r="RGU354"/>
      <c r="RGV354"/>
      <c r="RGW354"/>
      <c r="RGX354"/>
      <c r="RGY354"/>
      <c r="RGZ354"/>
      <c r="RHA354"/>
      <c r="RHB354"/>
      <c r="RHC354"/>
      <c r="RHD354"/>
      <c r="RHE354"/>
      <c r="RHF354"/>
      <c r="RHG354"/>
      <c r="RHH354"/>
      <c r="RHI354"/>
      <c r="RHJ354"/>
      <c r="RHK354"/>
      <c r="RHL354"/>
      <c r="RHM354"/>
      <c r="RHN354"/>
      <c r="RHO354"/>
      <c r="RHP354"/>
      <c r="RHQ354"/>
      <c r="RHR354"/>
      <c r="RHS354"/>
      <c r="RHT354"/>
      <c r="RHU354"/>
      <c r="RHV354"/>
      <c r="RHW354"/>
      <c r="RHX354"/>
      <c r="RHY354"/>
      <c r="RHZ354"/>
      <c r="RIA354"/>
      <c r="RIB354"/>
      <c r="RIC354"/>
      <c r="RID354"/>
      <c r="RIE354"/>
      <c r="RIF354"/>
      <c r="RIG354"/>
      <c r="RIH354"/>
      <c r="RII354"/>
      <c r="RIJ354"/>
      <c r="RIK354"/>
      <c r="RIL354"/>
      <c r="RIM354"/>
      <c r="RIN354"/>
      <c r="RIO354"/>
      <c r="RIP354"/>
      <c r="RIQ354"/>
      <c r="RIR354"/>
      <c r="RIS354"/>
      <c r="RIT354"/>
      <c r="RIU354"/>
      <c r="RIV354"/>
      <c r="RIW354"/>
      <c r="RIX354"/>
      <c r="RIY354"/>
      <c r="RIZ354"/>
      <c r="RJA354"/>
      <c r="RJB354"/>
      <c r="RJC354"/>
      <c r="RJD354"/>
      <c r="RJE354"/>
      <c r="RJF354"/>
      <c r="RJG354"/>
      <c r="RJH354"/>
      <c r="RJI354"/>
      <c r="RJJ354"/>
      <c r="RJK354"/>
      <c r="RJL354"/>
      <c r="RJM354"/>
      <c r="RJN354"/>
      <c r="RJO354"/>
      <c r="RJP354"/>
      <c r="RJQ354"/>
      <c r="RJR354"/>
      <c r="RJS354"/>
      <c r="RJT354"/>
      <c r="RJU354"/>
      <c r="RJV354"/>
      <c r="RJW354"/>
      <c r="RJX354"/>
      <c r="RJY354"/>
      <c r="RJZ354"/>
      <c r="RKA354"/>
      <c r="RKB354"/>
      <c r="RKC354"/>
      <c r="RKD354"/>
      <c r="RKE354"/>
      <c r="RKF354"/>
      <c r="RKG354"/>
      <c r="RKH354"/>
      <c r="RKI354"/>
      <c r="RKJ354"/>
      <c r="RKK354"/>
      <c r="RKL354"/>
      <c r="RKM354"/>
      <c r="RKN354"/>
      <c r="RKO354"/>
      <c r="RKP354"/>
      <c r="RKQ354"/>
      <c r="RKR354"/>
      <c r="RKS354"/>
      <c r="RKT354"/>
      <c r="RKU354"/>
      <c r="RKV354"/>
      <c r="RKW354"/>
      <c r="RKX354"/>
      <c r="RKY354"/>
      <c r="RKZ354"/>
      <c r="RLA354"/>
      <c r="RLB354"/>
      <c r="RLC354"/>
      <c r="RLD354"/>
      <c r="RLE354"/>
      <c r="RLF354"/>
      <c r="RLG354"/>
      <c r="RLH354"/>
      <c r="RLI354"/>
      <c r="RLJ354"/>
      <c r="RLK354"/>
      <c r="RLL354"/>
      <c r="RLM354"/>
      <c r="RLN354"/>
      <c r="RLO354"/>
      <c r="RLP354"/>
      <c r="RLQ354"/>
      <c r="RLR354"/>
      <c r="RLS354"/>
      <c r="RLT354"/>
      <c r="RLU354"/>
      <c r="RLV354"/>
      <c r="RLW354"/>
      <c r="RLX354"/>
      <c r="RLY354"/>
      <c r="RLZ354"/>
      <c r="RMA354"/>
      <c r="RMB354"/>
      <c r="RMC354"/>
      <c r="RMD354"/>
      <c r="RME354"/>
      <c r="RMF354"/>
      <c r="RMG354"/>
      <c r="RMH354"/>
      <c r="RMI354"/>
      <c r="RMJ354"/>
      <c r="RMK354"/>
      <c r="RML354"/>
      <c r="RMM354"/>
      <c r="RMN354"/>
      <c r="RMO354"/>
      <c r="RMP354"/>
      <c r="RMQ354"/>
      <c r="RMR354"/>
      <c r="RMS354"/>
      <c r="RMT354"/>
      <c r="RMU354"/>
      <c r="RMV354"/>
      <c r="RMW354"/>
      <c r="RMX354"/>
      <c r="RMY354"/>
      <c r="RMZ354"/>
      <c r="RNA354"/>
      <c r="RNB354"/>
      <c r="RNC354"/>
      <c r="RND354"/>
      <c r="RNE354"/>
      <c r="RNF354"/>
      <c r="RNG354"/>
      <c r="RNH354"/>
      <c r="RNI354"/>
      <c r="RNJ354"/>
      <c r="RNK354"/>
      <c r="RNL354"/>
      <c r="RNM354"/>
      <c r="RNN354"/>
      <c r="RNO354"/>
      <c r="RNP354"/>
      <c r="RNQ354"/>
      <c r="RNR354"/>
      <c r="RNS354"/>
      <c r="RNT354"/>
      <c r="RNU354"/>
      <c r="RNV354"/>
      <c r="RNW354"/>
      <c r="RNX354"/>
      <c r="RNY354"/>
      <c r="RNZ354"/>
      <c r="ROA354"/>
      <c r="ROB354"/>
      <c r="ROC354"/>
      <c r="ROD354"/>
      <c r="ROE354"/>
      <c r="ROF354"/>
      <c r="ROG354"/>
      <c r="ROH354"/>
      <c r="ROI354"/>
      <c r="ROJ354"/>
      <c r="ROK354"/>
      <c r="ROL354"/>
      <c r="ROM354"/>
      <c r="RON354"/>
      <c r="ROO354"/>
      <c r="ROP354"/>
      <c r="ROQ354"/>
      <c r="ROR354"/>
      <c r="ROS354"/>
      <c r="ROT354"/>
      <c r="ROU354"/>
      <c r="ROV354"/>
      <c r="ROW354"/>
      <c r="ROX354"/>
      <c r="ROY354"/>
      <c r="ROZ354"/>
      <c r="RPA354"/>
      <c r="RPB354"/>
      <c r="RPC354"/>
      <c r="RPD354"/>
      <c r="RPE354"/>
      <c r="RPF354"/>
      <c r="RPG354"/>
      <c r="RPH354"/>
      <c r="RPI354"/>
      <c r="RPJ354"/>
      <c r="RPK354"/>
      <c r="RPL354"/>
      <c r="RPM354"/>
      <c r="RPN354"/>
      <c r="RPO354"/>
      <c r="RPP354"/>
      <c r="RPQ354"/>
      <c r="RPR354"/>
      <c r="RPS354"/>
      <c r="RPT354"/>
      <c r="RPU354"/>
      <c r="RPV354"/>
      <c r="RPW354"/>
      <c r="RPX354"/>
      <c r="RPY354"/>
      <c r="RPZ354"/>
      <c r="RQA354"/>
      <c r="RQB354"/>
      <c r="RQC354"/>
      <c r="RQD354"/>
      <c r="RQE354"/>
      <c r="RQF354"/>
      <c r="RQG354"/>
      <c r="RQH354"/>
      <c r="RQI354"/>
      <c r="RQJ354"/>
      <c r="RQK354"/>
      <c r="RQL354"/>
      <c r="RQM354"/>
      <c r="RQN354"/>
      <c r="RQO354"/>
      <c r="RQP354"/>
      <c r="RQQ354"/>
      <c r="RQR354"/>
      <c r="RQS354"/>
      <c r="RQT354"/>
      <c r="RQU354"/>
      <c r="RQV354"/>
      <c r="RQW354"/>
      <c r="RQX354"/>
      <c r="RQY354"/>
      <c r="RQZ354"/>
      <c r="RRA354"/>
      <c r="RRB354"/>
      <c r="RRC354"/>
      <c r="RRD354"/>
      <c r="RRE354"/>
      <c r="RRF354"/>
      <c r="RRG354"/>
      <c r="RRH354"/>
      <c r="RRI354"/>
      <c r="RRJ354"/>
      <c r="RRK354"/>
      <c r="RRL354"/>
      <c r="RRM354"/>
      <c r="RRN354"/>
      <c r="RRO354"/>
      <c r="RRP354"/>
      <c r="RRQ354"/>
      <c r="RRR354"/>
      <c r="RRS354"/>
      <c r="RRT354"/>
      <c r="RRU354"/>
      <c r="RRV354"/>
      <c r="RRW354"/>
      <c r="RRX354"/>
      <c r="RRY354"/>
      <c r="RRZ354"/>
      <c r="RSA354"/>
      <c r="RSB354"/>
      <c r="RSC354"/>
      <c r="RSD354"/>
      <c r="RSE354"/>
      <c r="RSF354"/>
      <c r="RSG354"/>
      <c r="RSH354"/>
      <c r="RSI354"/>
      <c r="RSJ354"/>
      <c r="RSK354"/>
      <c r="RSL354"/>
      <c r="RSM354"/>
      <c r="RSN354"/>
      <c r="RSO354"/>
      <c r="RSP354"/>
      <c r="RSQ354"/>
      <c r="RSR354"/>
      <c r="RSS354"/>
      <c r="RST354"/>
      <c r="RSU354"/>
      <c r="RSV354"/>
      <c r="RSW354"/>
      <c r="RSX354"/>
      <c r="RSY354"/>
      <c r="RSZ354"/>
      <c r="RTA354"/>
      <c r="RTB354"/>
      <c r="RTC354"/>
      <c r="RTD354"/>
      <c r="RTE354"/>
      <c r="RTF354"/>
      <c r="RTG354"/>
      <c r="RTH354"/>
      <c r="RTI354"/>
      <c r="RTJ354"/>
      <c r="RTK354"/>
      <c r="RTL354"/>
      <c r="RTM354"/>
      <c r="RTN354"/>
      <c r="RTO354"/>
      <c r="RTP354"/>
      <c r="RTQ354"/>
      <c r="RTR354"/>
      <c r="RTS354"/>
      <c r="RTT354"/>
      <c r="RTU354"/>
      <c r="RTV354"/>
      <c r="RTW354"/>
      <c r="RTX354"/>
      <c r="RTY354"/>
      <c r="RTZ354"/>
      <c r="RUA354"/>
      <c r="RUB354"/>
      <c r="RUC354"/>
      <c r="RUD354"/>
      <c r="RUE354"/>
      <c r="RUF354"/>
      <c r="RUG354"/>
      <c r="RUH354"/>
      <c r="RUI354"/>
      <c r="RUJ354"/>
      <c r="RUK354"/>
      <c r="RUL354"/>
      <c r="RUM354"/>
      <c r="RUN354"/>
      <c r="RUO354"/>
      <c r="RUP354"/>
      <c r="RUQ354"/>
      <c r="RUR354"/>
      <c r="RUS354"/>
      <c r="RUT354"/>
      <c r="RUU354"/>
      <c r="RUV354"/>
      <c r="RUW354"/>
      <c r="RUX354"/>
      <c r="RUY354"/>
      <c r="RUZ354"/>
      <c r="RVA354"/>
      <c r="RVB354"/>
      <c r="RVC354"/>
      <c r="RVD354"/>
      <c r="RVE354"/>
      <c r="RVF354"/>
      <c r="RVG354"/>
      <c r="RVH354"/>
      <c r="RVI354"/>
      <c r="RVJ354"/>
      <c r="RVK354"/>
      <c r="RVL354"/>
      <c r="RVM354"/>
      <c r="RVN354"/>
      <c r="RVO354"/>
      <c r="RVP354"/>
      <c r="RVQ354"/>
      <c r="RVR354"/>
      <c r="RVS354"/>
      <c r="RVT354"/>
      <c r="RVU354"/>
      <c r="RVV354"/>
      <c r="RVW354"/>
      <c r="RVX354"/>
      <c r="RVY354"/>
      <c r="RVZ354"/>
      <c r="RWA354"/>
      <c r="RWB354"/>
      <c r="RWC354"/>
      <c r="RWD354"/>
      <c r="RWE354"/>
      <c r="RWF354"/>
      <c r="RWG354"/>
      <c r="RWH354"/>
      <c r="RWI354"/>
      <c r="RWJ354"/>
      <c r="RWK354"/>
      <c r="RWL354"/>
      <c r="RWM354"/>
      <c r="RWN354"/>
      <c r="RWO354"/>
      <c r="RWP354"/>
      <c r="RWQ354"/>
      <c r="RWR354"/>
      <c r="RWS354"/>
      <c r="RWT354"/>
      <c r="RWU354"/>
      <c r="RWV354"/>
      <c r="RWW354"/>
      <c r="RWX354"/>
      <c r="RWY354"/>
      <c r="RWZ354"/>
      <c r="RXA354"/>
      <c r="RXB354"/>
      <c r="RXC354"/>
      <c r="RXD354"/>
      <c r="RXE354"/>
      <c r="RXF354"/>
      <c r="RXG354"/>
      <c r="RXH354"/>
      <c r="RXI354"/>
      <c r="RXJ354"/>
      <c r="RXK354"/>
      <c r="RXL354"/>
      <c r="RXM354"/>
      <c r="RXN354"/>
      <c r="RXO354"/>
      <c r="RXP354"/>
      <c r="RXQ354"/>
      <c r="RXR354"/>
      <c r="RXS354"/>
      <c r="RXT354"/>
      <c r="RXU354"/>
      <c r="RXV354"/>
      <c r="RXW354"/>
      <c r="RXX354"/>
      <c r="RXY354"/>
      <c r="RXZ354"/>
      <c r="RYA354"/>
      <c r="RYB354"/>
      <c r="RYC354"/>
      <c r="RYD354"/>
      <c r="RYE354"/>
      <c r="RYF354"/>
      <c r="RYG354"/>
      <c r="RYH354"/>
      <c r="RYI354"/>
      <c r="RYJ354"/>
      <c r="RYK354"/>
      <c r="RYL354"/>
      <c r="RYM354"/>
      <c r="RYN354"/>
      <c r="RYO354"/>
      <c r="RYP354"/>
      <c r="RYQ354"/>
      <c r="RYR354"/>
      <c r="RYS354"/>
      <c r="RYT354"/>
      <c r="RYU354"/>
      <c r="RYV354"/>
      <c r="RYW354"/>
      <c r="RYX354"/>
      <c r="RYY354"/>
      <c r="RYZ354"/>
      <c r="RZA354"/>
      <c r="RZB354"/>
      <c r="RZC354"/>
      <c r="RZD354"/>
      <c r="RZE354"/>
      <c r="RZF354"/>
      <c r="RZG354"/>
      <c r="RZH354"/>
      <c r="RZI354"/>
      <c r="RZJ354"/>
      <c r="RZK354"/>
      <c r="RZL354"/>
      <c r="RZM354"/>
      <c r="RZN354"/>
      <c r="RZO354"/>
      <c r="RZP354"/>
      <c r="RZQ354"/>
      <c r="RZR354"/>
      <c r="RZS354"/>
      <c r="RZT354"/>
      <c r="RZU354"/>
      <c r="RZV354"/>
      <c r="RZW354"/>
      <c r="RZX354"/>
      <c r="RZY354"/>
      <c r="RZZ354"/>
      <c r="SAA354"/>
      <c r="SAB354"/>
      <c r="SAC354"/>
      <c r="SAD354"/>
      <c r="SAE354"/>
      <c r="SAF354"/>
      <c r="SAG354"/>
      <c r="SAH354"/>
      <c r="SAI354"/>
      <c r="SAJ354"/>
      <c r="SAK354"/>
      <c r="SAL354"/>
      <c r="SAM354"/>
      <c r="SAN354"/>
      <c r="SAO354"/>
      <c r="SAP354"/>
      <c r="SAQ354"/>
      <c r="SAR354"/>
      <c r="SAS354"/>
      <c r="SAT354"/>
      <c r="SAU354"/>
      <c r="SAV354"/>
      <c r="SAW354"/>
      <c r="SAX354"/>
      <c r="SAY354"/>
      <c r="SAZ354"/>
      <c r="SBA354"/>
      <c r="SBB354"/>
      <c r="SBC354"/>
      <c r="SBD354"/>
      <c r="SBE354"/>
      <c r="SBF354"/>
      <c r="SBG354"/>
      <c r="SBH354"/>
      <c r="SBI354"/>
      <c r="SBJ354"/>
      <c r="SBK354"/>
      <c r="SBL354"/>
      <c r="SBM354"/>
      <c r="SBN354"/>
      <c r="SBO354"/>
      <c r="SBP354"/>
      <c r="SBQ354"/>
      <c r="SBR354"/>
      <c r="SBS354"/>
      <c r="SBT354"/>
      <c r="SBU354"/>
      <c r="SBV354"/>
      <c r="SBW354"/>
      <c r="SBX354"/>
      <c r="SBY354"/>
      <c r="SBZ354"/>
      <c r="SCA354"/>
      <c r="SCB354"/>
      <c r="SCC354"/>
      <c r="SCD354"/>
      <c r="SCE354"/>
      <c r="SCF354"/>
      <c r="SCG354"/>
      <c r="SCH354"/>
      <c r="SCI354"/>
      <c r="SCJ354"/>
      <c r="SCK354"/>
      <c r="SCL354"/>
      <c r="SCM354"/>
      <c r="SCN354"/>
      <c r="SCO354"/>
      <c r="SCP354"/>
      <c r="SCQ354"/>
      <c r="SCR354"/>
      <c r="SCS354"/>
      <c r="SCT354"/>
      <c r="SCU354"/>
      <c r="SCV354"/>
      <c r="SCW354"/>
      <c r="SCX354"/>
      <c r="SCY354"/>
      <c r="SCZ354"/>
      <c r="SDA354"/>
      <c r="SDB354"/>
      <c r="SDC354"/>
      <c r="SDD354"/>
      <c r="SDE354"/>
      <c r="SDF354"/>
      <c r="SDG354"/>
      <c r="SDH354"/>
      <c r="SDI354"/>
      <c r="SDJ354"/>
      <c r="SDK354"/>
      <c r="SDL354"/>
      <c r="SDM354"/>
      <c r="SDN354"/>
      <c r="SDO354"/>
      <c r="SDP354"/>
      <c r="SDQ354"/>
      <c r="SDR354"/>
      <c r="SDS354"/>
      <c r="SDT354"/>
      <c r="SDU354"/>
      <c r="SDV354"/>
      <c r="SDW354"/>
      <c r="SDX354"/>
      <c r="SDY354"/>
      <c r="SDZ354"/>
      <c r="SEA354"/>
      <c r="SEB354"/>
      <c r="SEC354"/>
      <c r="SED354"/>
      <c r="SEE354"/>
      <c r="SEF354"/>
      <c r="SEG354"/>
      <c r="SEH354"/>
      <c r="SEI354"/>
      <c r="SEJ354"/>
      <c r="SEK354"/>
      <c r="SEL354"/>
      <c r="SEM354"/>
      <c r="SEN354"/>
      <c r="SEO354"/>
      <c r="SEP354"/>
      <c r="SEQ354"/>
      <c r="SER354"/>
      <c r="SES354"/>
      <c r="SET354"/>
      <c r="SEU354"/>
      <c r="SEV354"/>
      <c r="SEW354"/>
      <c r="SEX354"/>
      <c r="SEY354"/>
      <c r="SEZ354"/>
      <c r="SFA354"/>
      <c r="SFB354"/>
      <c r="SFC354"/>
      <c r="SFD354"/>
      <c r="SFE354"/>
      <c r="SFF354"/>
      <c r="SFG354"/>
      <c r="SFH354"/>
      <c r="SFI354"/>
      <c r="SFJ354"/>
      <c r="SFK354"/>
      <c r="SFL354"/>
      <c r="SFM354"/>
      <c r="SFN354"/>
      <c r="SFO354"/>
      <c r="SFP354"/>
      <c r="SFQ354"/>
      <c r="SFR354"/>
      <c r="SFS354"/>
      <c r="SFT354"/>
      <c r="SFU354"/>
      <c r="SFV354"/>
      <c r="SFW354"/>
      <c r="SFX354"/>
      <c r="SFY354"/>
      <c r="SFZ354"/>
      <c r="SGA354"/>
      <c r="SGB354"/>
      <c r="SGC354"/>
      <c r="SGD354"/>
      <c r="SGE354"/>
      <c r="SGF354"/>
      <c r="SGG354"/>
      <c r="SGH354"/>
      <c r="SGI354"/>
      <c r="SGJ354"/>
      <c r="SGK354"/>
      <c r="SGL354"/>
      <c r="SGM354"/>
      <c r="SGN354"/>
      <c r="SGO354"/>
      <c r="SGP354"/>
      <c r="SGQ354"/>
      <c r="SGR354"/>
      <c r="SGS354"/>
      <c r="SGT354"/>
      <c r="SGU354"/>
      <c r="SGV354"/>
      <c r="SGW354"/>
      <c r="SGX354"/>
      <c r="SGY354"/>
      <c r="SGZ354"/>
      <c r="SHA354"/>
      <c r="SHB354"/>
      <c r="SHC354"/>
      <c r="SHD354"/>
      <c r="SHE354"/>
      <c r="SHF354"/>
      <c r="SHG354"/>
      <c r="SHH354"/>
      <c r="SHI354"/>
      <c r="SHJ354"/>
      <c r="SHK354"/>
      <c r="SHL354"/>
      <c r="SHM354"/>
      <c r="SHN354"/>
      <c r="SHO354"/>
      <c r="SHP354"/>
      <c r="SHQ354"/>
      <c r="SHR354"/>
      <c r="SHS354"/>
      <c r="SHT354"/>
      <c r="SHU354"/>
      <c r="SHV354"/>
      <c r="SHW354"/>
      <c r="SHX354"/>
      <c r="SHY354"/>
      <c r="SHZ354"/>
      <c r="SIA354"/>
      <c r="SIB354"/>
      <c r="SIC354"/>
      <c r="SID354"/>
      <c r="SIE354"/>
      <c r="SIF354"/>
      <c r="SIG354"/>
      <c r="SIH354"/>
      <c r="SII354"/>
      <c r="SIJ354"/>
      <c r="SIK354"/>
      <c r="SIL354"/>
      <c r="SIM354"/>
      <c r="SIN354"/>
      <c r="SIO354"/>
      <c r="SIP354"/>
      <c r="SIQ354"/>
      <c r="SIR354"/>
      <c r="SIS354"/>
      <c r="SIT354"/>
      <c r="SIU354"/>
      <c r="SIV354"/>
      <c r="SIW354"/>
      <c r="SIX354"/>
      <c r="SIY354"/>
      <c r="SIZ354"/>
      <c r="SJA354"/>
      <c r="SJB354"/>
      <c r="SJC354"/>
      <c r="SJD354"/>
      <c r="SJE354"/>
      <c r="SJF354"/>
      <c r="SJG354"/>
      <c r="SJH354"/>
      <c r="SJI354"/>
      <c r="SJJ354"/>
      <c r="SJK354"/>
      <c r="SJL354"/>
      <c r="SJM354"/>
      <c r="SJN354"/>
      <c r="SJO354"/>
      <c r="SJP354"/>
      <c r="SJQ354"/>
      <c r="SJR354"/>
      <c r="SJS354"/>
      <c r="SJT354"/>
      <c r="SJU354"/>
      <c r="SJV354"/>
      <c r="SJW354"/>
      <c r="SJX354"/>
      <c r="SJY354"/>
      <c r="SJZ354"/>
      <c r="SKA354"/>
      <c r="SKB354"/>
      <c r="SKC354"/>
      <c r="SKD354"/>
      <c r="SKE354"/>
      <c r="SKF354"/>
      <c r="SKG354"/>
      <c r="SKH354"/>
      <c r="SKI354"/>
      <c r="SKJ354"/>
      <c r="SKK354"/>
      <c r="SKL354"/>
      <c r="SKM354"/>
      <c r="SKN354"/>
      <c r="SKO354"/>
      <c r="SKP354"/>
      <c r="SKQ354"/>
      <c r="SKR354"/>
      <c r="SKS354"/>
      <c r="SKT354"/>
      <c r="SKU354"/>
      <c r="SKV354"/>
      <c r="SKW354"/>
      <c r="SKX354"/>
      <c r="SKY354"/>
      <c r="SKZ354"/>
      <c r="SLA354"/>
      <c r="SLB354"/>
      <c r="SLC354"/>
      <c r="SLD354"/>
      <c r="SLE354"/>
      <c r="SLF354"/>
      <c r="SLG354"/>
      <c r="SLH354"/>
      <c r="SLI354"/>
      <c r="SLJ354"/>
      <c r="SLK354"/>
      <c r="SLL354"/>
      <c r="SLM354"/>
      <c r="SLN354"/>
      <c r="SLO354"/>
      <c r="SLP354"/>
      <c r="SLQ354"/>
      <c r="SLR354"/>
      <c r="SLS354"/>
      <c r="SLT354"/>
      <c r="SLU354"/>
      <c r="SLV354"/>
      <c r="SLW354"/>
      <c r="SLX354"/>
      <c r="SLY354"/>
      <c r="SLZ354"/>
      <c r="SMA354"/>
      <c r="SMB354"/>
      <c r="SMC354"/>
      <c r="SMD354"/>
      <c r="SME354"/>
      <c r="SMF354"/>
      <c r="SMG354"/>
      <c r="SMH354"/>
      <c r="SMI354"/>
      <c r="SMJ354"/>
      <c r="SMK354"/>
      <c r="SML354"/>
      <c r="SMM354"/>
      <c r="SMN354"/>
      <c r="SMO354"/>
      <c r="SMP354"/>
      <c r="SMQ354"/>
      <c r="SMR354"/>
      <c r="SMS354"/>
      <c r="SMT354"/>
      <c r="SMU354"/>
      <c r="SMV354"/>
      <c r="SMW354"/>
      <c r="SMX354"/>
      <c r="SMY354"/>
      <c r="SMZ354"/>
      <c r="SNA354"/>
      <c r="SNB354"/>
      <c r="SNC354"/>
      <c r="SND354"/>
      <c r="SNE354"/>
      <c r="SNF354"/>
      <c r="SNG354"/>
      <c r="SNH354"/>
      <c r="SNI354"/>
      <c r="SNJ354"/>
      <c r="SNK354"/>
      <c r="SNL354"/>
      <c r="SNM354"/>
      <c r="SNN354"/>
      <c r="SNO354"/>
      <c r="SNP354"/>
      <c r="SNQ354"/>
      <c r="SNR354"/>
      <c r="SNS354"/>
      <c r="SNT354"/>
      <c r="SNU354"/>
      <c r="SNV354"/>
      <c r="SNW354"/>
      <c r="SNX354"/>
      <c r="SNY354"/>
      <c r="SNZ354"/>
      <c r="SOA354"/>
      <c r="SOB354"/>
      <c r="SOC354"/>
      <c r="SOD354"/>
      <c r="SOE354"/>
      <c r="SOF354"/>
      <c r="SOG354"/>
      <c r="SOH354"/>
      <c r="SOI354"/>
      <c r="SOJ354"/>
      <c r="SOK354"/>
      <c r="SOL354"/>
      <c r="SOM354"/>
      <c r="SON354"/>
      <c r="SOO354"/>
      <c r="SOP354"/>
      <c r="SOQ354"/>
      <c r="SOR354"/>
      <c r="SOS354"/>
      <c r="SOT354"/>
      <c r="SOU354"/>
      <c r="SOV354"/>
      <c r="SOW354"/>
      <c r="SOX354"/>
      <c r="SOY354"/>
      <c r="SOZ354"/>
      <c r="SPA354"/>
      <c r="SPB354"/>
      <c r="SPC354"/>
      <c r="SPD354"/>
      <c r="SPE354"/>
      <c r="SPF354"/>
      <c r="SPG354"/>
      <c r="SPH354"/>
      <c r="SPI354"/>
      <c r="SPJ354"/>
      <c r="SPK354"/>
      <c r="SPL354"/>
      <c r="SPM354"/>
      <c r="SPN354"/>
      <c r="SPO354"/>
      <c r="SPP354"/>
      <c r="SPQ354"/>
      <c r="SPR354"/>
      <c r="SPS354"/>
      <c r="SPT354"/>
      <c r="SPU354"/>
      <c r="SPV354"/>
      <c r="SPW354"/>
      <c r="SPX354"/>
      <c r="SPY354"/>
      <c r="SPZ354"/>
      <c r="SQA354"/>
      <c r="SQB354"/>
      <c r="SQC354"/>
      <c r="SQD354"/>
      <c r="SQE354"/>
      <c r="SQF354"/>
      <c r="SQG354"/>
      <c r="SQH354"/>
      <c r="SQI354"/>
      <c r="SQJ354"/>
      <c r="SQK354"/>
      <c r="SQL354"/>
      <c r="SQM354"/>
      <c r="SQN354"/>
      <c r="SQO354"/>
      <c r="SQP354"/>
      <c r="SQQ354"/>
      <c r="SQR354"/>
      <c r="SQS354"/>
      <c r="SQT354"/>
      <c r="SQU354"/>
      <c r="SQV354"/>
      <c r="SQW354"/>
      <c r="SQX354"/>
      <c r="SQY354"/>
      <c r="SQZ354"/>
      <c r="SRA354"/>
      <c r="SRB354"/>
      <c r="SRC354"/>
      <c r="SRD354"/>
      <c r="SRE354"/>
      <c r="SRF354"/>
      <c r="SRG354"/>
      <c r="SRH354"/>
      <c r="SRI354"/>
      <c r="SRJ354"/>
      <c r="SRK354"/>
      <c r="SRL354"/>
      <c r="SRM354"/>
      <c r="SRN354"/>
      <c r="SRO354"/>
      <c r="SRP354"/>
      <c r="SRQ354"/>
      <c r="SRR354"/>
      <c r="SRS354"/>
      <c r="SRT354"/>
      <c r="SRU354"/>
      <c r="SRV354"/>
      <c r="SRW354"/>
      <c r="SRX354"/>
      <c r="SRY354"/>
      <c r="SRZ354"/>
      <c r="SSA354"/>
      <c r="SSB354"/>
      <c r="SSC354"/>
      <c r="SSD354"/>
      <c r="SSE354"/>
      <c r="SSF354"/>
      <c r="SSG354"/>
      <c r="SSH354"/>
      <c r="SSI354"/>
      <c r="SSJ354"/>
      <c r="SSK354"/>
      <c r="SSL354"/>
      <c r="SSM354"/>
      <c r="SSN354"/>
      <c r="SSO354"/>
      <c r="SSP354"/>
      <c r="SSQ354"/>
      <c r="SSR354"/>
      <c r="SSS354"/>
      <c r="SST354"/>
      <c r="SSU354"/>
      <c r="SSV354"/>
      <c r="SSW354"/>
      <c r="SSX354"/>
      <c r="SSY354"/>
      <c r="SSZ354"/>
      <c r="STA354"/>
      <c r="STB354"/>
      <c r="STC354"/>
      <c r="STD354"/>
      <c r="STE354"/>
      <c r="STF354"/>
      <c r="STG354"/>
      <c r="STH354"/>
      <c r="STI354"/>
      <c r="STJ354"/>
      <c r="STK354"/>
      <c r="STL354"/>
      <c r="STM354"/>
      <c r="STN354"/>
      <c r="STO354"/>
      <c r="STP354"/>
      <c r="STQ354"/>
      <c r="STR354"/>
      <c r="STS354"/>
      <c r="STT354"/>
      <c r="STU354"/>
      <c r="STV354"/>
      <c r="STW354"/>
      <c r="STX354"/>
      <c r="STY354"/>
      <c r="STZ354"/>
      <c r="SUA354"/>
      <c r="SUB354"/>
      <c r="SUC354"/>
      <c r="SUD354"/>
      <c r="SUE354"/>
      <c r="SUF354"/>
      <c r="SUG354"/>
      <c r="SUH354"/>
      <c r="SUI354"/>
      <c r="SUJ354"/>
      <c r="SUK354"/>
      <c r="SUL354"/>
      <c r="SUM354"/>
      <c r="SUN354"/>
      <c r="SUO354"/>
      <c r="SUP354"/>
      <c r="SUQ354"/>
      <c r="SUR354"/>
      <c r="SUS354"/>
      <c r="SUT354"/>
      <c r="SUU354"/>
      <c r="SUV354"/>
      <c r="SUW354"/>
      <c r="SUX354"/>
      <c r="SUY354"/>
      <c r="SUZ354"/>
      <c r="SVA354"/>
      <c r="SVB354"/>
      <c r="SVC354"/>
      <c r="SVD354"/>
      <c r="SVE354"/>
      <c r="SVF354"/>
      <c r="SVG354"/>
      <c r="SVH354"/>
      <c r="SVI354"/>
      <c r="SVJ354"/>
      <c r="SVK354"/>
      <c r="SVL354"/>
      <c r="SVM354"/>
      <c r="SVN354"/>
      <c r="SVO354"/>
      <c r="SVP354"/>
      <c r="SVQ354"/>
      <c r="SVR354"/>
      <c r="SVS354"/>
      <c r="SVT354"/>
      <c r="SVU354"/>
      <c r="SVV354"/>
      <c r="SVW354"/>
      <c r="SVX354"/>
      <c r="SVY354"/>
      <c r="SVZ354"/>
      <c r="SWA354"/>
      <c r="SWB354"/>
      <c r="SWC354"/>
      <c r="SWD354"/>
      <c r="SWE354"/>
      <c r="SWF354"/>
      <c r="SWG354"/>
      <c r="SWH354"/>
      <c r="SWI354"/>
      <c r="SWJ354"/>
      <c r="SWK354"/>
      <c r="SWL354"/>
      <c r="SWM354"/>
      <c r="SWN354"/>
      <c r="SWO354"/>
      <c r="SWP354"/>
      <c r="SWQ354"/>
      <c r="SWR354"/>
      <c r="SWS354"/>
      <c r="SWT354"/>
      <c r="SWU354"/>
      <c r="SWV354"/>
      <c r="SWW354"/>
      <c r="SWX354"/>
      <c r="SWY354"/>
      <c r="SWZ354"/>
      <c r="SXA354"/>
      <c r="SXB354"/>
      <c r="SXC354"/>
      <c r="SXD354"/>
      <c r="SXE354"/>
      <c r="SXF354"/>
      <c r="SXG354"/>
      <c r="SXH354"/>
      <c r="SXI354"/>
      <c r="SXJ354"/>
      <c r="SXK354"/>
      <c r="SXL354"/>
      <c r="SXM354"/>
      <c r="SXN354"/>
      <c r="SXO354"/>
      <c r="SXP354"/>
      <c r="SXQ354"/>
      <c r="SXR354"/>
      <c r="SXS354"/>
      <c r="SXT354"/>
      <c r="SXU354"/>
      <c r="SXV354"/>
      <c r="SXW354"/>
      <c r="SXX354"/>
      <c r="SXY354"/>
      <c r="SXZ354"/>
      <c r="SYA354"/>
      <c r="SYB354"/>
      <c r="SYC354"/>
      <c r="SYD354"/>
      <c r="SYE354"/>
      <c r="SYF354"/>
      <c r="SYG354"/>
      <c r="SYH354"/>
      <c r="SYI354"/>
      <c r="SYJ354"/>
      <c r="SYK354"/>
      <c r="SYL354"/>
      <c r="SYM354"/>
      <c r="SYN354"/>
      <c r="SYO354"/>
      <c r="SYP354"/>
      <c r="SYQ354"/>
      <c r="SYR354"/>
      <c r="SYS354"/>
      <c r="SYT354"/>
      <c r="SYU354"/>
      <c r="SYV354"/>
      <c r="SYW354"/>
      <c r="SYX354"/>
      <c r="SYY354"/>
      <c r="SYZ354"/>
      <c r="SZA354"/>
      <c r="SZB354"/>
      <c r="SZC354"/>
      <c r="SZD354"/>
      <c r="SZE354"/>
      <c r="SZF354"/>
      <c r="SZG354"/>
      <c r="SZH354"/>
      <c r="SZI354"/>
      <c r="SZJ354"/>
      <c r="SZK354"/>
      <c r="SZL354"/>
      <c r="SZM354"/>
      <c r="SZN354"/>
      <c r="SZO354"/>
      <c r="SZP354"/>
      <c r="SZQ354"/>
      <c r="SZR354"/>
      <c r="SZS354"/>
      <c r="SZT354"/>
      <c r="SZU354"/>
      <c r="SZV354"/>
      <c r="SZW354"/>
      <c r="SZX354"/>
      <c r="SZY354"/>
      <c r="SZZ354"/>
      <c r="TAA354"/>
      <c r="TAB354"/>
      <c r="TAC354"/>
      <c r="TAD354"/>
      <c r="TAE354"/>
      <c r="TAF354"/>
      <c r="TAG354"/>
      <c r="TAH354"/>
      <c r="TAI354"/>
      <c r="TAJ354"/>
      <c r="TAK354"/>
      <c r="TAL354"/>
      <c r="TAM354"/>
      <c r="TAN354"/>
      <c r="TAO354"/>
      <c r="TAP354"/>
      <c r="TAQ354"/>
      <c r="TAR354"/>
      <c r="TAS354"/>
      <c r="TAT354"/>
      <c r="TAU354"/>
      <c r="TAV354"/>
      <c r="TAW354"/>
      <c r="TAX354"/>
      <c r="TAY354"/>
      <c r="TAZ354"/>
      <c r="TBA354"/>
      <c r="TBB354"/>
      <c r="TBC354"/>
      <c r="TBD354"/>
      <c r="TBE354"/>
      <c r="TBF354"/>
      <c r="TBG354"/>
      <c r="TBH354"/>
      <c r="TBI354"/>
      <c r="TBJ354"/>
      <c r="TBK354"/>
      <c r="TBL354"/>
      <c r="TBM354"/>
      <c r="TBN354"/>
      <c r="TBO354"/>
      <c r="TBP354"/>
      <c r="TBQ354"/>
      <c r="TBR354"/>
      <c r="TBS354"/>
      <c r="TBT354"/>
      <c r="TBU354"/>
      <c r="TBV354"/>
      <c r="TBW354"/>
      <c r="TBX354"/>
      <c r="TBY354"/>
      <c r="TBZ354"/>
      <c r="TCA354"/>
      <c r="TCB354"/>
      <c r="TCC354"/>
      <c r="TCD354"/>
      <c r="TCE354"/>
      <c r="TCF354"/>
      <c r="TCG354"/>
      <c r="TCH354"/>
      <c r="TCI354"/>
      <c r="TCJ354"/>
      <c r="TCK354"/>
      <c r="TCL354"/>
      <c r="TCM354"/>
      <c r="TCN354"/>
      <c r="TCO354"/>
      <c r="TCP354"/>
      <c r="TCQ354"/>
      <c r="TCR354"/>
      <c r="TCS354"/>
      <c r="TCT354"/>
      <c r="TCU354"/>
      <c r="TCV354"/>
      <c r="TCW354"/>
      <c r="TCX354"/>
      <c r="TCY354"/>
      <c r="TCZ354"/>
      <c r="TDA354"/>
      <c r="TDB354"/>
      <c r="TDC354"/>
      <c r="TDD354"/>
      <c r="TDE354"/>
      <c r="TDF354"/>
      <c r="TDG354"/>
      <c r="TDH354"/>
      <c r="TDI354"/>
      <c r="TDJ354"/>
      <c r="TDK354"/>
      <c r="TDL354"/>
      <c r="TDM354"/>
      <c r="TDN354"/>
      <c r="TDO354"/>
      <c r="TDP354"/>
      <c r="TDQ354"/>
      <c r="TDR354"/>
      <c r="TDS354"/>
      <c r="TDT354"/>
      <c r="TDU354"/>
      <c r="TDV354"/>
      <c r="TDW354"/>
      <c r="TDX354"/>
      <c r="TDY354"/>
      <c r="TDZ354"/>
      <c r="TEA354"/>
      <c r="TEB354"/>
      <c r="TEC354"/>
      <c r="TED354"/>
      <c r="TEE354"/>
      <c r="TEF354"/>
      <c r="TEG354"/>
      <c r="TEH354"/>
      <c r="TEI354"/>
      <c r="TEJ354"/>
      <c r="TEK354"/>
      <c r="TEL354"/>
      <c r="TEM354"/>
      <c r="TEN354"/>
      <c r="TEO354"/>
      <c r="TEP354"/>
      <c r="TEQ354"/>
      <c r="TER354"/>
      <c r="TES354"/>
      <c r="TET354"/>
      <c r="TEU354"/>
      <c r="TEV354"/>
      <c r="TEW354"/>
      <c r="TEX354"/>
      <c r="TEY354"/>
      <c r="TEZ354"/>
      <c r="TFA354"/>
      <c r="TFB354"/>
      <c r="TFC354"/>
      <c r="TFD354"/>
      <c r="TFE354"/>
      <c r="TFF354"/>
      <c r="TFG354"/>
      <c r="TFH354"/>
      <c r="TFI354"/>
      <c r="TFJ354"/>
      <c r="TFK354"/>
      <c r="TFL354"/>
      <c r="TFM354"/>
      <c r="TFN354"/>
      <c r="TFO354"/>
      <c r="TFP354"/>
      <c r="TFQ354"/>
      <c r="TFR354"/>
      <c r="TFS354"/>
      <c r="TFT354"/>
      <c r="TFU354"/>
      <c r="TFV354"/>
      <c r="TFW354"/>
      <c r="TFX354"/>
      <c r="TFY354"/>
      <c r="TFZ354"/>
      <c r="TGA354"/>
      <c r="TGB354"/>
      <c r="TGC354"/>
      <c r="TGD354"/>
      <c r="TGE354"/>
      <c r="TGF354"/>
      <c r="TGG354"/>
      <c r="TGH354"/>
      <c r="TGI354"/>
      <c r="TGJ354"/>
      <c r="TGK354"/>
      <c r="TGL354"/>
      <c r="TGM354"/>
      <c r="TGN354"/>
      <c r="TGO354"/>
      <c r="TGP354"/>
      <c r="TGQ354"/>
      <c r="TGR354"/>
      <c r="TGS354"/>
      <c r="TGT354"/>
      <c r="TGU354"/>
      <c r="TGV354"/>
      <c r="TGW354"/>
      <c r="TGX354"/>
      <c r="TGY354"/>
      <c r="TGZ354"/>
      <c r="THA354"/>
      <c r="THB354"/>
      <c r="THC354"/>
      <c r="THD354"/>
      <c r="THE354"/>
      <c r="THF354"/>
      <c r="THG354"/>
      <c r="THH354"/>
      <c r="THI354"/>
      <c r="THJ354"/>
      <c r="THK354"/>
      <c r="THL354"/>
      <c r="THM354"/>
      <c r="THN354"/>
      <c r="THO354"/>
      <c r="THP354"/>
      <c r="THQ354"/>
      <c r="THR354"/>
      <c r="THS354"/>
      <c r="THT354"/>
      <c r="THU354"/>
      <c r="THV354"/>
      <c r="THW354"/>
      <c r="THX354"/>
      <c r="THY354"/>
      <c r="THZ354"/>
      <c r="TIA354"/>
      <c r="TIB354"/>
      <c r="TIC354"/>
      <c r="TID354"/>
      <c r="TIE354"/>
      <c r="TIF354"/>
      <c r="TIG354"/>
      <c r="TIH354"/>
      <c r="TII354"/>
      <c r="TIJ354"/>
      <c r="TIK354"/>
      <c r="TIL354"/>
      <c r="TIM354"/>
      <c r="TIN354"/>
      <c r="TIO354"/>
      <c r="TIP354"/>
      <c r="TIQ354"/>
      <c r="TIR354"/>
      <c r="TIS354"/>
      <c r="TIT354"/>
      <c r="TIU354"/>
      <c r="TIV354"/>
      <c r="TIW354"/>
      <c r="TIX354"/>
      <c r="TIY354"/>
      <c r="TIZ354"/>
      <c r="TJA354"/>
      <c r="TJB354"/>
      <c r="TJC354"/>
      <c r="TJD354"/>
      <c r="TJE354"/>
      <c r="TJF354"/>
      <c r="TJG354"/>
      <c r="TJH354"/>
      <c r="TJI354"/>
      <c r="TJJ354"/>
      <c r="TJK354"/>
      <c r="TJL354"/>
      <c r="TJM354"/>
      <c r="TJN354"/>
      <c r="TJO354"/>
      <c r="TJP354"/>
      <c r="TJQ354"/>
      <c r="TJR354"/>
      <c r="TJS354"/>
      <c r="TJT354"/>
      <c r="TJU354"/>
      <c r="TJV354"/>
      <c r="TJW354"/>
      <c r="TJX354"/>
      <c r="TJY354"/>
      <c r="TJZ354"/>
      <c r="TKA354"/>
      <c r="TKB354"/>
      <c r="TKC354"/>
      <c r="TKD354"/>
      <c r="TKE354"/>
      <c r="TKF354"/>
      <c r="TKG354"/>
      <c r="TKH354"/>
      <c r="TKI354"/>
      <c r="TKJ354"/>
      <c r="TKK354"/>
      <c r="TKL354"/>
      <c r="TKM354"/>
      <c r="TKN354"/>
      <c r="TKO354"/>
      <c r="TKP354"/>
      <c r="TKQ354"/>
      <c r="TKR354"/>
      <c r="TKS354"/>
      <c r="TKT354"/>
      <c r="TKU354"/>
      <c r="TKV354"/>
      <c r="TKW354"/>
      <c r="TKX354"/>
      <c r="TKY354"/>
      <c r="TKZ354"/>
      <c r="TLA354"/>
      <c r="TLB354"/>
      <c r="TLC354"/>
      <c r="TLD354"/>
      <c r="TLE354"/>
      <c r="TLF354"/>
      <c r="TLG354"/>
      <c r="TLH354"/>
      <c r="TLI354"/>
      <c r="TLJ354"/>
      <c r="TLK354"/>
      <c r="TLL354"/>
      <c r="TLM354"/>
      <c r="TLN354"/>
      <c r="TLO354"/>
      <c r="TLP354"/>
      <c r="TLQ354"/>
      <c r="TLR354"/>
      <c r="TLS354"/>
      <c r="TLT354"/>
      <c r="TLU354"/>
      <c r="TLV354"/>
      <c r="TLW354"/>
      <c r="TLX354"/>
      <c r="TLY354"/>
      <c r="TLZ354"/>
      <c r="TMA354"/>
      <c r="TMB354"/>
      <c r="TMC354"/>
      <c r="TMD354"/>
      <c r="TME354"/>
      <c r="TMF354"/>
      <c r="TMG354"/>
      <c r="TMH354"/>
      <c r="TMI354"/>
      <c r="TMJ354"/>
      <c r="TMK354"/>
      <c r="TML354"/>
      <c r="TMM354"/>
      <c r="TMN354"/>
      <c r="TMO354"/>
      <c r="TMP354"/>
      <c r="TMQ354"/>
      <c r="TMR354"/>
      <c r="TMS354"/>
      <c r="TMT354"/>
      <c r="TMU354"/>
      <c r="TMV354"/>
      <c r="TMW354"/>
      <c r="TMX354"/>
      <c r="TMY354"/>
      <c r="TMZ354"/>
      <c r="TNA354"/>
      <c r="TNB354"/>
      <c r="TNC354"/>
      <c r="TND354"/>
      <c r="TNE354"/>
      <c r="TNF354"/>
      <c r="TNG354"/>
      <c r="TNH354"/>
      <c r="TNI354"/>
      <c r="TNJ354"/>
      <c r="TNK354"/>
      <c r="TNL354"/>
      <c r="TNM354"/>
      <c r="TNN354"/>
      <c r="TNO354"/>
      <c r="TNP354"/>
      <c r="TNQ354"/>
      <c r="TNR354"/>
      <c r="TNS354"/>
      <c r="TNT354"/>
      <c r="TNU354"/>
      <c r="TNV354"/>
      <c r="TNW354"/>
      <c r="TNX354"/>
      <c r="TNY354"/>
      <c r="TNZ354"/>
      <c r="TOA354"/>
      <c r="TOB354"/>
      <c r="TOC354"/>
      <c r="TOD354"/>
      <c r="TOE354"/>
      <c r="TOF354"/>
      <c r="TOG354"/>
      <c r="TOH354"/>
      <c r="TOI354"/>
      <c r="TOJ354"/>
      <c r="TOK354"/>
      <c r="TOL354"/>
      <c r="TOM354"/>
      <c r="TON354"/>
      <c r="TOO354"/>
      <c r="TOP354"/>
      <c r="TOQ354"/>
      <c r="TOR354"/>
      <c r="TOS354"/>
      <c r="TOT354"/>
      <c r="TOU354"/>
      <c r="TOV354"/>
      <c r="TOW354"/>
      <c r="TOX354"/>
      <c r="TOY354"/>
      <c r="TOZ354"/>
      <c r="TPA354"/>
      <c r="TPB354"/>
      <c r="TPC354"/>
      <c r="TPD354"/>
      <c r="TPE354"/>
      <c r="TPF354"/>
      <c r="TPG354"/>
      <c r="TPH354"/>
      <c r="TPI354"/>
      <c r="TPJ354"/>
      <c r="TPK354"/>
      <c r="TPL354"/>
      <c r="TPM354"/>
      <c r="TPN354"/>
      <c r="TPO354"/>
      <c r="TPP354"/>
      <c r="TPQ354"/>
      <c r="TPR354"/>
      <c r="TPS354"/>
      <c r="TPT354"/>
      <c r="TPU354"/>
      <c r="TPV354"/>
      <c r="TPW354"/>
      <c r="TPX354"/>
      <c r="TPY354"/>
      <c r="TPZ354"/>
      <c r="TQA354"/>
      <c r="TQB354"/>
      <c r="TQC354"/>
      <c r="TQD354"/>
      <c r="TQE354"/>
      <c r="TQF354"/>
      <c r="TQG354"/>
      <c r="TQH354"/>
      <c r="TQI354"/>
      <c r="TQJ354"/>
      <c r="TQK354"/>
      <c r="TQL354"/>
      <c r="TQM354"/>
      <c r="TQN354"/>
      <c r="TQO354"/>
      <c r="TQP354"/>
      <c r="TQQ354"/>
      <c r="TQR354"/>
      <c r="TQS354"/>
      <c r="TQT354"/>
      <c r="TQU354"/>
      <c r="TQV354"/>
      <c r="TQW354"/>
      <c r="TQX354"/>
      <c r="TQY354"/>
      <c r="TQZ354"/>
      <c r="TRA354"/>
      <c r="TRB354"/>
      <c r="TRC354"/>
      <c r="TRD354"/>
      <c r="TRE354"/>
      <c r="TRF354"/>
      <c r="TRG354"/>
      <c r="TRH354"/>
      <c r="TRI354"/>
      <c r="TRJ354"/>
      <c r="TRK354"/>
      <c r="TRL354"/>
      <c r="TRM354"/>
      <c r="TRN354"/>
      <c r="TRO354"/>
      <c r="TRP354"/>
      <c r="TRQ354"/>
      <c r="TRR354"/>
      <c r="TRS354"/>
      <c r="TRT354"/>
      <c r="TRU354"/>
      <c r="TRV354"/>
      <c r="TRW354"/>
      <c r="TRX354"/>
      <c r="TRY354"/>
      <c r="TRZ354"/>
      <c r="TSA354"/>
      <c r="TSB354"/>
      <c r="TSC354"/>
      <c r="TSD354"/>
      <c r="TSE354"/>
      <c r="TSF354"/>
      <c r="TSG354"/>
      <c r="TSH354"/>
      <c r="TSI354"/>
      <c r="TSJ354"/>
      <c r="TSK354"/>
      <c r="TSL354"/>
      <c r="TSM354"/>
      <c r="TSN354"/>
      <c r="TSO354"/>
      <c r="TSP354"/>
      <c r="TSQ354"/>
      <c r="TSR354"/>
      <c r="TSS354"/>
      <c r="TST354"/>
      <c r="TSU354"/>
      <c r="TSV354"/>
      <c r="TSW354"/>
      <c r="TSX354"/>
      <c r="TSY354"/>
      <c r="TSZ354"/>
      <c r="TTA354"/>
      <c r="TTB354"/>
      <c r="TTC354"/>
      <c r="TTD354"/>
      <c r="TTE354"/>
      <c r="TTF354"/>
      <c r="TTG354"/>
      <c r="TTH354"/>
      <c r="TTI354"/>
      <c r="TTJ354"/>
      <c r="TTK354"/>
      <c r="TTL354"/>
      <c r="TTM354"/>
      <c r="TTN354"/>
      <c r="TTO354"/>
      <c r="TTP354"/>
      <c r="TTQ354"/>
      <c r="TTR354"/>
      <c r="TTS354"/>
      <c r="TTT354"/>
      <c r="TTU354"/>
      <c r="TTV354"/>
      <c r="TTW354"/>
      <c r="TTX354"/>
      <c r="TTY354"/>
      <c r="TTZ354"/>
      <c r="TUA354"/>
      <c r="TUB354"/>
      <c r="TUC354"/>
      <c r="TUD354"/>
      <c r="TUE354"/>
      <c r="TUF354"/>
      <c r="TUG354"/>
      <c r="TUH354"/>
      <c r="TUI354"/>
      <c r="TUJ354"/>
      <c r="TUK354"/>
      <c r="TUL354"/>
      <c r="TUM354"/>
      <c r="TUN354"/>
      <c r="TUO354"/>
      <c r="TUP354"/>
      <c r="TUQ354"/>
      <c r="TUR354"/>
      <c r="TUS354"/>
      <c r="TUT354"/>
      <c r="TUU354"/>
      <c r="TUV354"/>
      <c r="TUW354"/>
      <c r="TUX354"/>
      <c r="TUY354"/>
      <c r="TUZ354"/>
      <c r="TVA354"/>
      <c r="TVB354"/>
      <c r="TVC354"/>
      <c r="TVD354"/>
      <c r="TVE354"/>
      <c r="TVF354"/>
      <c r="TVG354"/>
      <c r="TVH354"/>
      <c r="TVI354"/>
      <c r="TVJ354"/>
      <c r="TVK354"/>
      <c r="TVL354"/>
      <c r="TVM354"/>
      <c r="TVN354"/>
      <c r="TVO354"/>
      <c r="TVP354"/>
      <c r="TVQ354"/>
      <c r="TVR354"/>
      <c r="TVS354"/>
      <c r="TVT354"/>
      <c r="TVU354"/>
      <c r="TVV354"/>
      <c r="TVW354"/>
      <c r="TVX354"/>
      <c r="TVY354"/>
      <c r="TVZ354"/>
      <c r="TWA354"/>
      <c r="TWB354"/>
      <c r="TWC354"/>
      <c r="TWD354"/>
      <c r="TWE354"/>
      <c r="TWF354"/>
      <c r="TWG354"/>
      <c r="TWH354"/>
      <c r="TWI354"/>
      <c r="TWJ354"/>
      <c r="TWK354"/>
      <c r="TWL354"/>
      <c r="TWM354"/>
      <c r="TWN354"/>
      <c r="TWO354"/>
      <c r="TWP354"/>
      <c r="TWQ354"/>
      <c r="TWR354"/>
      <c r="TWS354"/>
      <c r="TWT354"/>
      <c r="TWU354"/>
      <c r="TWV354"/>
      <c r="TWW354"/>
      <c r="TWX354"/>
      <c r="TWY354"/>
      <c r="TWZ354"/>
      <c r="TXA354"/>
      <c r="TXB354"/>
      <c r="TXC354"/>
      <c r="TXD354"/>
      <c r="TXE354"/>
      <c r="TXF354"/>
      <c r="TXG354"/>
      <c r="TXH354"/>
      <c r="TXI354"/>
      <c r="TXJ354"/>
      <c r="TXK354"/>
      <c r="TXL354"/>
      <c r="TXM354"/>
      <c r="TXN354"/>
      <c r="TXO354"/>
      <c r="TXP354"/>
      <c r="TXQ354"/>
      <c r="TXR354"/>
      <c r="TXS354"/>
      <c r="TXT354"/>
      <c r="TXU354"/>
      <c r="TXV354"/>
      <c r="TXW354"/>
      <c r="TXX354"/>
      <c r="TXY354"/>
      <c r="TXZ354"/>
      <c r="TYA354"/>
      <c r="TYB354"/>
      <c r="TYC354"/>
      <c r="TYD354"/>
      <c r="TYE354"/>
      <c r="TYF354"/>
      <c r="TYG354"/>
      <c r="TYH354"/>
      <c r="TYI354"/>
      <c r="TYJ354"/>
      <c r="TYK354"/>
      <c r="TYL354"/>
      <c r="TYM354"/>
      <c r="TYN354"/>
      <c r="TYO354"/>
      <c r="TYP354"/>
      <c r="TYQ354"/>
      <c r="TYR354"/>
      <c r="TYS354"/>
      <c r="TYT354"/>
      <c r="TYU354"/>
      <c r="TYV354"/>
      <c r="TYW354"/>
      <c r="TYX354"/>
      <c r="TYY354"/>
      <c r="TYZ354"/>
      <c r="TZA354"/>
      <c r="TZB354"/>
      <c r="TZC354"/>
      <c r="TZD354"/>
      <c r="TZE354"/>
      <c r="TZF354"/>
      <c r="TZG354"/>
      <c r="TZH354"/>
      <c r="TZI354"/>
      <c r="TZJ354"/>
      <c r="TZK354"/>
      <c r="TZL354"/>
      <c r="TZM354"/>
      <c r="TZN354"/>
      <c r="TZO354"/>
      <c r="TZP354"/>
      <c r="TZQ354"/>
      <c r="TZR354"/>
      <c r="TZS354"/>
      <c r="TZT354"/>
      <c r="TZU354"/>
      <c r="TZV354"/>
      <c r="TZW354"/>
      <c r="TZX354"/>
      <c r="TZY354"/>
      <c r="TZZ354"/>
      <c r="UAA354"/>
      <c r="UAB354"/>
      <c r="UAC354"/>
      <c r="UAD354"/>
      <c r="UAE354"/>
      <c r="UAF354"/>
      <c r="UAG354"/>
      <c r="UAH354"/>
      <c r="UAI354"/>
      <c r="UAJ354"/>
      <c r="UAK354"/>
      <c r="UAL354"/>
      <c r="UAM354"/>
      <c r="UAN354"/>
      <c r="UAO354"/>
      <c r="UAP354"/>
      <c r="UAQ354"/>
      <c r="UAR354"/>
      <c r="UAS354"/>
      <c r="UAT354"/>
      <c r="UAU354"/>
      <c r="UAV354"/>
      <c r="UAW354"/>
      <c r="UAX354"/>
      <c r="UAY354"/>
      <c r="UAZ354"/>
      <c r="UBA354"/>
      <c r="UBB354"/>
      <c r="UBC354"/>
      <c r="UBD354"/>
      <c r="UBE354"/>
      <c r="UBF354"/>
      <c r="UBG354"/>
      <c r="UBH354"/>
      <c r="UBI354"/>
      <c r="UBJ354"/>
      <c r="UBK354"/>
      <c r="UBL354"/>
      <c r="UBM354"/>
      <c r="UBN354"/>
      <c r="UBO354"/>
      <c r="UBP354"/>
      <c r="UBQ354"/>
      <c r="UBR354"/>
      <c r="UBS354"/>
      <c r="UBT354"/>
      <c r="UBU354"/>
      <c r="UBV354"/>
      <c r="UBW354"/>
      <c r="UBX354"/>
      <c r="UBY354"/>
      <c r="UBZ354"/>
      <c r="UCA354"/>
      <c r="UCB354"/>
      <c r="UCC354"/>
      <c r="UCD354"/>
      <c r="UCE354"/>
      <c r="UCF354"/>
      <c r="UCG354"/>
      <c r="UCH354"/>
      <c r="UCI354"/>
      <c r="UCJ354"/>
      <c r="UCK354"/>
      <c r="UCL354"/>
      <c r="UCM354"/>
      <c r="UCN354"/>
      <c r="UCO354"/>
      <c r="UCP354"/>
      <c r="UCQ354"/>
      <c r="UCR354"/>
      <c r="UCS354"/>
      <c r="UCT354"/>
      <c r="UCU354"/>
      <c r="UCV354"/>
      <c r="UCW354"/>
      <c r="UCX354"/>
      <c r="UCY354"/>
      <c r="UCZ354"/>
      <c r="UDA354"/>
      <c r="UDB354"/>
      <c r="UDC354"/>
      <c r="UDD354"/>
      <c r="UDE354"/>
      <c r="UDF354"/>
      <c r="UDG354"/>
      <c r="UDH354"/>
      <c r="UDI354"/>
      <c r="UDJ354"/>
      <c r="UDK354"/>
      <c r="UDL354"/>
      <c r="UDM354"/>
      <c r="UDN354"/>
      <c r="UDO354"/>
      <c r="UDP354"/>
      <c r="UDQ354"/>
      <c r="UDR354"/>
      <c r="UDS354"/>
      <c r="UDT354"/>
      <c r="UDU354"/>
      <c r="UDV354"/>
      <c r="UDW354"/>
      <c r="UDX354"/>
      <c r="UDY354"/>
      <c r="UDZ354"/>
      <c r="UEA354"/>
      <c r="UEB354"/>
      <c r="UEC354"/>
      <c r="UED354"/>
      <c r="UEE354"/>
      <c r="UEF354"/>
      <c r="UEG354"/>
      <c r="UEH354"/>
      <c r="UEI354"/>
      <c r="UEJ354"/>
      <c r="UEK354"/>
      <c r="UEL354"/>
      <c r="UEM354"/>
      <c r="UEN354"/>
      <c r="UEO354"/>
      <c r="UEP354"/>
      <c r="UEQ354"/>
      <c r="UER354"/>
      <c r="UES354"/>
      <c r="UET354"/>
      <c r="UEU354"/>
      <c r="UEV354"/>
      <c r="UEW354"/>
      <c r="UEX354"/>
      <c r="UEY354"/>
      <c r="UEZ354"/>
      <c r="UFA354"/>
      <c r="UFB354"/>
      <c r="UFC354"/>
      <c r="UFD354"/>
      <c r="UFE354"/>
      <c r="UFF354"/>
      <c r="UFG354"/>
      <c r="UFH354"/>
      <c r="UFI354"/>
      <c r="UFJ354"/>
      <c r="UFK354"/>
      <c r="UFL354"/>
      <c r="UFM354"/>
      <c r="UFN354"/>
      <c r="UFO354"/>
      <c r="UFP354"/>
      <c r="UFQ354"/>
      <c r="UFR354"/>
      <c r="UFS354"/>
      <c r="UFT354"/>
      <c r="UFU354"/>
      <c r="UFV354"/>
      <c r="UFW354"/>
      <c r="UFX354"/>
      <c r="UFY354"/>
      <c r="UFZ354"/>
      <c r="UGA354"/>
      <c r="UGB354"/>
      <c r="UGC354"/>
      <c r="UGD354"/>
      <c r="UGE354"/>
      <c r="UGF354"/>
      <c r="UGG354"/>
      <c r="UGH354"/>
      <c r="UGI354"/>
      <c r="UGJ354"/>
      <c r="UGK354"/>
      <c r="UGL354"/>
      <c r="UGM354"/>
      <c r="UGN354"/>
      <c r="UGO354"/>
      <c r="UGP354"/>
      <c r="UGQ354"/>
      <c r="UGR354"/>
      <c r="UGS354"/>
      <c r="UGT354"/>
      <c r="UGU354"/>
      <c r="UGV354"/>
      <c r="UGW354"/>
      <c r="UGX354"/>
      <c r="UGY354"/>
      <c r="UGZ354"/>
      <c r="UHA354"/>
      <c r="UHB354"/>
      <c r="UHC354"/>
      <c r="UHD354"/>
      <c r="UHE354"/>
      <c r="UHF354"/>
      <c r="UHG354"/>
      <c r="UHH354"/>
      <c r="UHI354"/>
      <c r="UHJ354"/>
      <c r="UHK354"/>
      <c r="UHL354"/>
      <c r="UHM354"/>
      <c r="UHN354"/>
      <c r="UHO354"/>
      <c r="UHP354"/>
      <c r="UHQ354"/>
      <c r="UHR354"/>
      <c r="UHS354"/>
      <c r="UHT354"/>
      <c r="UHU354"/>
      <c r="UHV354"/>
      <c r="UHW354"/>
      <c r="UHX354"/>
      <c r="UHY354"/>
      <c r="UHZ354"/>
      <c r="UIA354"/>
      <c r="UIB354"/>
      <c r="UIC354"/>
      <c r="UID354"/>
      <c r="UIE354"/>
      <c r="UIF354"/>
      <c r="UIG354"/>
      <c r="UIH354"/>
      <c r="UII354"/>
      <c r="UIJ354"/>
      <c r="UIK354"/>
      <c r="UIL354"/>
      <c r="UIM354"/>
      <c r="UIN354"/>
      <c r="UIO354"/>
      <c r="UIP354"/>
      <c r="UIQ354"/>
      <c r="UIR354"/>
      <c r="UIS354"/>
      <c r="UIT354"/>
      <c r="UIU354"/>
      <c r="UIV354"/>
      <c r="UIW354"/>
      <c r="UIX354"/>
      <c r="UIY354"/>
      <c r="UIZ354"/>
      <c r="UJA354"/>
      <c r="UJB354"/>
      <c r="UJC354"/>
      <c r="UJD354"/>
      <c r="UJE354"/>
      <c r="UJF354"/>
      <c r="UJG354"/>
      <c r="UJH354"/>
      <c r="UJI354"/>
      <c r="UJJ354"/>
      <c r="UJK354"/>
      <c r="UJL354"/>
      <c r="UJM354"/>
      <c r="UJN354"/>
      <c r="UJO354"/>
      <c r="UJP354"/>
      <c r="UJQ354"/>
      <c r="UJR354"/>
      <c r="UJS354"/>
      <c r="UJT354"/>
      <c r="UJU354"/>
      <c r="UJV354"/>
      <c r="UJW354"/>
      <c r="UJX354"/>
      <c r="UJY354"/>
      <c r="UJZ354"/>
      <c r="UKA354"/>
      <c r="UKB354"/>
      <c r="UKC354"/>
      <c r="UKD354"/>
      <c r="UKE354"/>
      <c r="UKF354"/>
      <c r="UKG354"/>
      <c r="UKH354"/>
      <c r="UKI354"/>
      <c r="UKJ354"/>
      <c r="UKK354"/>
      <c r="UKL354"/>
      <c r="UKM354"/>
      <c r="UKN354"/>
      <c r="UKO354"/>
      <c r="UKP354"/>
      <c r="UKQ354"/>
      <c r="UKR354"/>
      <c r="UKS354"/>
      <c r="UKT354"/>
      <c r="UKU354"/>
      <c r="UKV354"/>
      <c r="UKW354"/>
      <c r="UKX354"/>
      <c r="UKY354"/>
      <c r="UKZ354"/>
      <c r="ULA354"/>
      <c r="ULB354"/>
      <c r="ULC354"/>
      <c r="ULD354"/>
      <c r="ULE354"/>
      <c r="ULF354"/>
      <c r="ULG354"/>
      <c r="ULH354"/>
      <c r="ULI354"/>
      <c r="ULJ354"/>
      <c r="ULK354"/>
      <c r="ULL354"/>
      <c r="ULM354"/>
      <c r="ULN354"/>
      <c r="ULO354"/>
      <c r="ULP354"/>
      <c r="ULQ354"/>
      <c r="ULR354"/>
      <c r="ULS354"/>
      <c r="ULT354"/>
      <c r="ULU354"/>
      <c r="ULV354"/>
      <c r="ULW354"/>
      <c r="ULX354"/>
      <c r="ULY354"/>
      <c r="ULZ354"/>
      <c r="UMA354"/>
      <c r="UMB354"/>
      <c r="UMC354"/>
      <c r="UMD354"/>
      <c r="UME354"/>
      <c r="UMF354"/>
      <c r="UMG354"/>
      <c r="UMH354"/>
      <c r="UMI354"/>
      <c r="UMJ354"/>
      <c r="UMK354"/>
      <c r="UML354"/>
      <c r="UMM354"/>
      <c r="UMN354"/>
      <c r="UMO354"/>
      <c r="UMP354"/>
      <c r="UMQ354"/>
      <c r="UMR354"/>
      <c r="UMS354"/>
      <c r="UMT354"/>
      <c r="UMU354"/>
      <c r="UMV354"/>
      <c r="UMW354"/>
      <c r="UMX354"/>
      <c r="UMY354"/>
      <c r="UMZ354"/>
      <c r="UNA354"/>
      <c r="UNB354"/>
      <c r="UNC354"/>
      <c r="UND354"/>
      <c r="UNE354"/>
      <c r="UNF354"/>
      <c r="UNG354"/>
      <c r="UNH354"/>
      <c r="UNI354"/>
      <c r="UNJ354"/>
      <c r="UNK354"/>
      <c r="UNL354"/>
      <c r="UNM354"/>
      <c r="UNN354"/>
      <c r="UNO354"/>
      <c r="UNP354"/>
      <c r="UNQ354"/>
      <c r="UNR354"/>
      <c r="UNS354"/>
      <c r="UNT354"/>
      <c r="UNU354"/>
      <c r="UNV354"/>
      <c r="UNW354"/>
      <c r="UNX354"/>
      <c r="UNY354"/>
      <c r="UNZ354"/>
      <c r="UOA354"/>
      <c r="UOB354"/>
      <c r="UOC354"/>
      <c r="UOD354"/>
      <c r="UOE354"/>
      <c r="UOF354"/>
      <c r="UOG354"/>
      <c r="UOH354"/>
      <c r="UOI354"/>
      <c r="UOJ354"/>
      <c r="UOK354"/>
      <c r="UOL354"/>
      <c r="UOM354"/>
      <c r="UON354"/>
      <c r="UOO354"/>
      <c r="UOP354"/>
      <c r="UOQ354"/>
      <c r="UOR354"/>
      <c r="UOS354"/>
      <c r="UOT354"/>
      <c r="UOU354"/>
      <c r="UOV354"/>
      <c r="UOW354"/>
      <c r="UOX354"/>
      <c r="UOY354"/>
      <c r="UOZ354"/>
      <c r="UPA354"/>
      <c r="UPB354"/>
      <c r="UPC354"/>
      <c r="UPD354"/>
      <c r="UPE354"/>
      <c r="UPF354"/>
      <c r="UPG354"/>
      <c r="UPH354"/>
      <c r="UPI354"/>
      <c r="UPJ354"/>
      <c r="UPK354"/>
      <c r="UPL354"/>
      <c r="UPM354"/>
      <c r="UPN354"/>
      <c r="UPO354"/>
      <c r="UPP354"/>
      <c r="UPQ354"/>
      <c r="UPR354"/>
      <c r="UPS354"/>
      <c r="UPT354"/>
      <c r="UPU354"/>
      <c r="UPV354"/>
      <c r="UPW354"/>
      <c r="UPX354"/>
      <c r="UPY354"/>
      <c r="UPZ354"/>
      <c r="UQA354"/>
      <c r="UQB354"/>
      <c r="UQC354"/>
      <c r="UQD354"/>
      <c r="UQE354"/>
      <c r="UQF354"/>
      <c r="UQG354"/>
      <c r="UQH354"/>
      <c r="UQI354"/>
      <c r="UQJ354"/>
      <c r="UQK354"/>
      <c r="UQL354"/>
      <c r="UQM354"/>
      <c r="UQN354"/>
      <c r="UQO354"/>
      <c r="UQP354"/>
      <c r="UQQ354"/>
      <c r="UQR354"/>
      <c r="UQS354"/>
      <c r="UQT354"/>
      <c r="UQU354"/>
      <c r="UQV354"/>
      <c r="UQW354"/>
      <c r="UQX354"/>
      <c r="UQY354"/>
      <c r="UQZ354"/>
      <c r="URA354"/>
      <c r="URB354"/>
      <c r="URC354"/>
      <c r="URD354"/>
      <c r="URE354"/>
      <c r="URF354"/>
      <c r="URG354"/>
      <c r="URH354"/>
      <c r="URI354"/>
      <c r="URJ354"/>
      <c r="URK354"/>
      <c r="URL354"/>
      <c r="URM354"/>
      <c r="URN354"/>
      <c r="URO354"/>
      <c r="URP354"/>
      <c r="URQ354"/>
      <c r="URR354"/>
      <c r="URS354"/>
      <c r="URT354"/>
      <c r="URU354"/>
      <c r="URV354"/>
      <c r="URW354"/>
      <c r="URX354"/>
      <c r="URY354"/>
      <c r="URZ354"/>
      <c r="USA354"/>
      <c r="USB354"/>
      <c r="USC354"/>
      <c r="USD354"/>
      <c r="USE354"/>
      <c r="USF354"/>
      <c r="USG354"/>
      <c r="USH354"/>
      <c r="USI354"/>
      <c r="USJ354"/>
      <c r="USK354"/>
      <c r="USL354"/>
      <c r="USM354"/>
      <c r="USN354"/>
      <c r="USO354"/>
      <c r="USP354"/>
      <c r="USQ354"/>
      <c r="USR354"/>
      <c r="USS354"/>
      <c r="UST354"/>
      <c r="USU354"/>
      <c r="USV354"/>
      <c r="USW354"/>
      <c r="USX354"/>
      <c r="USY354"/>
      <c r="USZ354"/>
      <c r="UTA354"/>
      <c r="UTB354"/>
      <c r="UTC354"/>
      <c r="UTD354"/>
      <c r="UTE354"/>
      <c r="UTF354"/>
      <c r="UTG354"/>
      <c r="UTH354"/>
      <c r="UTI354"/>
      <c r="UTJ354"/>
      <c r="UTK354"/>
      <c r="UTL354"/>
      <c r="UTM354"/>
      <c r="UTN354"/>
      <c r="UTO354"/>
      <c r="UTP354"/>
      <c r="UTQ354"/>
      <c r="UTR354"/>
      <c r="UTS354"/>
      <c r="UTT354"/>
      <c r="UTU354"/>
      <c r="UTV354"/>
      <c r="UTW354"/>
      <c r="UTX354"/>
      <c r="UTY354"/>
      <c r="UTZ354"/>
      <c r="UUA354"/>
      <c r="UUB354"/>
      <c r="UUC354"/>
      <c r="UUD354"/>
      <c r="UUE354"/>
      <c r="UUF354"/>
      <c r="UUG354"/>
      <c r="UUH354"/>
      <c r="UUI354"/>
      <c r="UUJ354"/>
      <c r="UUK354"/>
      <c r="UUL354"/>
      <c r="UUM354"/>
      <c r="UUN354"/>
      <c r="UUO354"/>
      <c r="UUP354"/>
      <c r="UUQ354"/>
      <c r="UUR354"/>
      <c r="UUS354"/>
      <c r="UUT354"/>
      <c r="UUU354"/>
      <c r="UUV354"/>
      <c r="UUW354"/>
      <c r="UUX354"/>
      <c r="UUY354"/>
      <c r="UUZ354"/>
      <c r="UVA354"/>
      <c r="UVB354"/>
      <c r="UVC354"/>
      <c r="UVD354"/>
      <c r="UVE354"/>
      <c r="UVF354"/>
      <c r="UVG354"/>
      <c r="UVH354"/>
      <c r="UVI354"/>
      <c r="UVJ354"/>
      <c r="UVK354"/>
      <c r="UVL354"/>
      <c r="UVM354"/>
      <c r="UVN354"/>
      <c r="UVO354"/>
      <c r="UVP354"/>
      <c r="UVQ354"/>
      <c r="UVR354"/>
      <c r="UVS354"/>
      <c r="UVT354"/>
      <c r="UVU354"/>
      <c r="UVV354"/>
      <c r="UVW354"/>
      <c r="UVX354"/>
      <c r="UVY354"/>
      <c r="UVZ354"/>
      <c r="UWA354"/>
      <c r="UWB354"/>
      <c r="UWC354"/>
      <c r="UWD354"/>
      <c r="UWE354"/>
      <c r="UWF354"/>
      <c r="UWG354"/>
      <c r="UWH354"/>
      <c r="UWI354"/>
      <c r="UWJ354"/>
      <c r="UWK354"/>
      <c r="UWL354"/>
      <c r="UWM354"/>
      <c r="UWN354"/>
      <c r="UWO354"/>
      <c r="UWP354"/>
      <c r="UWQ354"/>
      <c r="UWR354"/>
      <c r="UWS354"/>
      <c r="UWT354"/>
      <c r="UWU354"/>
      <c r="UWV354"/>
      <c r="UWW354"/>
      <c r="UWX354"/>
      <c r="UWY354"/>
      <c r="UWZ354"/>
      <c r="UXA354"/>
      <c r="UXB354"/>
      <c r="UXC354"/>
      <c r="UXD354"/>
      <c r="UXE354"/>
      <c r="UXF354"/>
      <c r="UXG354"/>
      <c r="UXH354"/>
      <c r="UXI354"/>
      <c r="UXJ354"/>
      <c r="UXK354"/>
      <c r="UXL354"/>
      <c r="UXM354"/>
      <c r="UXN354"/>
      <c r="UXO354"/>
      <c r="UXP354"/>
      <c r="UXQ354"/>
      <c r="UXR354"/>
      <c r="UXS354"/>
      <c r="UXT354"/>
      <c r="UXU354"/>
      <c r="UXV354"/>
      <c r="UXW354"/>
      <c r="UXX354"/>
      <c r="UXY354"/>
      <c r="UXZ354"/>
      <c r="UYA354"/>
      <c r="UYB354"/>
      <c r="UYC354"/>
      <c r="UYD354"/>
      <c r="UYE354"/>
      <c r="UYF354"/>
      <c r="UYG354"/>
      <c r="UYH354"/>
      <c r="UYI354"/>
      <c r="UYJ354"/>
      <c r="UYK354"/>
      <c r="UYL354"/>
      <c r="UYM354"/>
      <c r="UYN354"/>
      <c r="UYO354"/>
      <c r="UYP354"/>
      <c r="UYQ354"/>
      <c r="UYR354"/>
      <c r="UYS354"/>
      <c r="UYT354"/>
      <c r="UYU354"/>
      <c r="UYV354"/>
      <c r="UYW354"/>
      <c r="UYX354"/>
      <c r="UYY354"/>
      <c r="UYZ354"/>
      <c r="UZA354"/>
      <c r="UZB354"/>
      <c r="UZC354"/>
      <c r="UZD354"/>
      <c r="UZE354"/>
      <c r="UZF354"/>
      <c r="UZG354"/>
      <c r="UZH354"/>
      <c r="UZI354"/>
      <c r="UZJ354"/>
      <c r="UZK354"/>
      <c r="UZL354"/>
      <c r="UZM354"/>
      <c r="UZN354"/>
      <c r="UZO354"/>
      <c r="UZP354"/>
      <c r="UZQ354"/>
      <c r="UZR354"/>
      <c r="UZS354"/>
      <c r="UZT354"/>
      <c r="UZU354"/>
      <c r="UZV354"/>
      <c r="UZW354"/>
      <c r="UZX354"/>
      <c r="UZY354"/>
      <c r="UZZ354"/>
      <c r="VAA354"/>
      <c r="VAB354"/>
      <c r="VAC354"/>
      <c r="VAD354"/>
      <c r="VAE354"/>
      <c r="VAF354"/>
      <c r="VAG354"/>
      <c r="VAH354"/>
      <c r="VAI354"/>
      <c r="VAJ354"/>
      <c r="VAK354"/>
      <c r="VAL354"/>
      <c r="VAM354"/>
      <c r="VAN354"/>
      <c r="VAO354"/>
      <c r="VAP354"/>
      <c r="VAQ354"/>
      <c r="VAR354"/>
      <c r="VAS354"/>
      <c r="VAT354"/>
      <c r="VAU354"/>
      <c r="VAV354"/>
      <c r="VAW354"/>
      <c r="VAX354"/>
      <c r="VAY354"/>
      <c r="VAZ354"/>
      <c r="VBA354"/>
      <c r="VBB354"/>
      <c r="VBC354"/>
      <c r="VBD354"/>
      <c r="VBE354"/>
      <c r="VBF354"/>
      <c r="VBG354"/>
      <c r="VBH354"/>
      <c r="VBI354"/>
      <c r="VBJ354"/>
      <c r="VBK354"/>
      <c r="VBL354"/>
      <c r="VBM354"/>
      <c r="VBN354"/>
      <c r="VBO354"/>
      <c r="VBP354"/>
      <c r="VBQ354"/>
      <c r="VBR354"/>
      <c r="VBS354"/>
      <c r="VBT354"/>
      <c r="VBU354"/>
      <c r="VBV354"/>
      <c r="VBW354"/>
      <c r="VBX354"/>
      <c r="VBY354"/>
      <c r="VBZ354"/>
      <c r="VCA354"/>
      <c r="VCB354"/>
      <c r="VCC354"/>
      <c r="VCD354"/>
      <c r="VCE354"/>
      <c r="VCF354"/>
      <c r="VCG354"/>
      <c r="VCH354"/>
      <c r="VCI354"/>
      <c r="VCJ354"/>
      <c r="VCK354"/>
      <c r="VCL354"/>
      <c r="VCM354"/>
      <c r="VCN354"/>
      <c r="VCO354"/>
      <c r="VCP354"/>
      <c r="VCQ354"/>
      <c r="VCR354"/>
      <c r="VCS354"/>
      <c r="VCT354"/>
      <c r="VCU354"/>
      <c r="VCV354"/>
      <c r="VCW354"/>
      <c r="VCX354"/>
      <c r="VCY354"/>
      <c r="VCZ354"/>
      <c r="VDA354"/>
      <c r="VDB354"/>
      <c r="VDC354"/>
      <c r="VDD354"/>
      <c r="VDE354"/>
      <c r="VDF354"/>
      <c r="VDG354"/>
      <c r="VDH354"/>
      <c r="VDI354"/>
      <c r="VDJ354"/>
      <c r="VDK354"/>
      <c r="VDL354"/>
      <c r="VDM354"/>
      <c r="VDN354"/>
      <c r="VDO354"/>
      <c r="VDP354"/>
      <c r="VDQ354"/>
      <c r="VDR354"/>
      <c r="VDS354"/>
      <c r="VDT354"/>
      <c r="VDU354"/>
      <c r="VDV354"/>
      <c r="VDW354"/>
      <c r="VDX354"/>
      <c r="VDY354"/>
      <c r="VDZ354"/>
      <c r="VEA354"/>
      <c r="VEB354"/>
      <c r="VEC354"/>
      <c r="VED354"/>
      <c r="VEE354"/>
      <c r="VEF354"/>
      <c r="VEG354"/>
      <c r="VEH354"/>
      <c r="VEI354"/>
      <c r="VEJ354"/>
      <c r="VEK354"/>
      <c r="VEL354"/>
      <c r="VEM354"/>
      <c r="VEN354"/>
      <c r="VEO354"/>
      <c r="VEP354"/>
      <c r="VEQ354"/>
      <c r="VER354"/>
      <c r="VES354"/>
      <c r="VET354"/>
      <c r="VEU354"/>
      <c r="VEV354"/>
      <c r="VEW354"/>
      <c r="VEX354"/>
      <c r="VEY354"/>
      <c r="VEZ354"/>
      <c r="VFA354"/>
      <c r="VFB354"/>
      <c r="VFC354"/>
      <c r="VFD354"/>
      <c r="VFE354"/>
      <c r="VFF354"/>
      <c r="VFG354"/>
      <c r="VFH354"/>
      <c r="VFI354"/>
      <c r="VFJ354"/>
      <c r="VFK354"/>
      <c r="VFL354"/>
      <c r="VFM354"/>
      <c r="VFN354"/>
      <c r="VFO354"/>
      <c r="VFP354"/>
      <c r="VFQ354"/>
      <c r="VFR354"/>
      <c r="VFS354"/>
      <c r="VFT354"/>
      <c r="VFU354"/>
      <c r="VFV354"/>
      <c r="VFW354"/>
      <c r="VFX354"/>
      <c r="VFY354"/>
      <c r="VFZ354"/>
      <c r="VGA354"/>
      <c r="VGB354"/>
      <c r="VGC354"/>
      <c r="VGD354"/>
      <c r="VGE354"/>
      <c r="VGF354"/>
      <c r="VGG354"/>
      <c r="VGH354"/>
      <c r="VGI354"/>
      <c r="VGJ354"/>
      <c r="VGK354"/>
      <c r="VGL354"/>
      <c r="VGM354"/>
      <c r="VGN354"/>
      <c r="VGO354"/>
      <c r="VGP354"/>
      <c r="VGQ354"/>
      <c r="VGR354"/>
      <c r="VGS354"/>
      <c r="VGT354"/>
      <c r="VGU354"/>
      <c r="VGV354"/>
      <c r="VGW354"/>
      <c r="VGX354"/>
      <c r="VGY354"/>
      <c r="VGZ354"/>
      <c r="VHA354"/>
      <c r="VHB354"/>
      <c r="VHC354"/>
      <c r="VHD354"/>
      <c r="VHE354"/>
      <c r="VHF354"/>
      <c r="VHG354"/>
      <c r="VHH354"/>
      <c r="VHI354"/>
      <c r="VHJ354"/>
      <c r="VHK354"/>
      <c r="VHL354"/>
      <c r="VHM354"/>
      <c r="VHN354"/>
      <c r="VHO354"/>
      <c r="VHP354"/>
      <c r="VHQ354"/>
      <c r="VHR354"/>
      <c r="VHS354"/>
      <c r="VHT354"/>
      <c r="VHU354"/>
      <c r="VHV354"/>
      <c r="VHW354"/>
      <c r="VHX354"/>
      <c r="VHY354"/>
      <c r="VHZ354"/>
      <c r="VIA354"/>
      <c r="VIB354"/>
      <c r="VIC354"/>
      <c r="VID354"/>
      <c r="VIE354"/>
      <c r="VIF354"/>
      <c r="VIG354"/>
      <c r="VIH354"/>
      <c r="VII354"/>
      <c r="VIJ354"/>
      <c r="VIK354"/>
      <c r="VIL354"/>
      <c r="VIM354"/>
      <c r="VIN354"/>
      <c r="VIO354"/>
      <c r="VIP354"/>
      <c r="VIQ354"/>
      <c r="VIR354"/>
      <c r="VIS354"/>
      <c r="VIT354"/>
      <c r="VIU354"/>
      <c r="VIV354"/>
      <c r="VIW354"/>
      <c r="VIX354"/>
      <c r="VIY354"/>
      <c r="VIZ354"/>
      <c r="VJA354"/>
      <c r="VJB354"/>
      <c r="VJC354"/>
      <c r="VJD354"/>
      <c r="VJE354"/>
      <c r="VJF354"/>
      <c r="VJG354"/>
      <c r="VJH354"/>
      <c r="VJI354"/>
      <c r="VJJ354"/>
      <c r="VJK354"/>
      <c r="VJL354"/>
      <c r="VJM354"/>
      <c r="VJN354"/>
      <c r="VJO354"/>
      <c r="VJP354"/>
      <c r="VJQ354"/>
      <c r="VJR354"/>
      <c r="VJS354"/>
      <c r="VJT354"/>
      <c r="VJU354"/>
      <c r="VJV354"/>
      <c r="VJW354"/>
      <c r="VJX354"/>
      <c r="VJY354"/>
      <c r="VJZ354"/>
      <c r="VKA354"/>
      <c r="VKB354"/>
      <c r="VKC354"/>
      <c r="VKD354"/>
      <c r="VKE354"/>
      <c r="VKF354"/>
      <c r="VKG354"/>
      <c r="VKH354"/>
      <c r="VKI354"/>
      <c r="VKJ354"/>
      <c r="VKK354"/>
      <c r="VKL354"/>
      <c r="VKM354"/>
      <c r="VKN354"/>
      <c r="VKO354"/>
      <c r="VKP354"/>
      <c r="VKQ354"/>
      <c r="VKR354"/>
      <c r="VKS354"/>
      <c r="VKT354"/>
      <c r="VKU354"/>
      <c r="VKV354"/>
      <c r="VKW354"/>
      <c r="VKX354"/>
      <c r="VKY354"/>
      <c r="VKZ354"/>
      <c r="VLA354"/>
      <c r="VLB354"/>
      <c r="VLC354"/>
      <c r="VLD354"/>
      <c r="VLE354"/>
      <c r="VLF354"/>
      <c r="VLG354"/>
      <c r="VLH354"/>
      <c r="VLI354"/>
      <c r="VLJ354"/>
      <c r="VLK354"/>
      <c r="VLL354"/>
      <c r="VLM354"/>
      <c r="VLN354"/>
      <c r="VLO354"/>
      <c r="VLP354"/>
      <c r="VLQ354"/>
      <c r="VLR354"/>
      <c r="VLS354"/>
      <c r="VLT354"/>
      <c r="VLU354"/>
      <c r="VLV354"/>
      <c r="VLW354"/>
      <c r="VLX354"/>
      <c r="VLY354"/>
      <c r="VLZ354"/>
      <c r="VMA354"/>
      <c r="VMB354"/>
      <c r="VMC354"/>
      <c r="VMD354"/>
      <c r="VME354"/>
      <c r="VMF354"/>
      <c r="VMG354"/>
      <c r="VMH354"/>
      <c r="VMI354"/>
      <c r="VMJ354"/>
      <c r="VMK354"/>
      <c r="VML354"/>
      <c r="VMM354"/>
      <c r="VMN354"/>
      <c r="VMO354"/>
      <c r="VMP354"/>
      <c r="VMQ354"/>
      <c r="VMR354"/>
      <c r="VMS354"/>
      <c r="VMT354"/>
      <c r="VMU354"/>
      <c r="VMV354"/>
      <c r="VMW354"/>
      <c r="VMX354"/>
      <c r="VMY354"/>
      <c r="VMZ354"/>
      <c r="VNA354"/>
      <c r="VNB354"/>
      <c r="VNC354"/>
      <c r="VND354"/>
      <c r="VNE354"/>
      <c r="VNF354"/>
      <c r="VNG354"/>
      <c r="VNH354"/>
      <c r="VNI354"/>
      <c r="VNJ354"/>
      <c r="VNK354"/>
      <c r="VNL354"/>
      <c r="VNM354"/>
      <c r="VNN354"/>
      <c r="VNO354"/>
      <c r="VNP354"/>
      <c r="VNQ354"/>
      <c r="VNR354"/>
      <c r="VNS354"/>
      <c r="VNT354"/>
      <c r="VNU354"/>
      <c r="VNV354"/>
      <c r="VNW354"/>
      <c r="VNX354"/>
      <c r="VNY354"/>
      <c r="VNZ354"/>
      <c r="VOA354"/>
      <c r="VOB354"/>
      <c r="VOC354"/>
      <c r="VOD354"/>
      <c r="VOE354"/>
      <c r="VOF354"/>
      <c r="VOG354"/>
      <c r="VOH354"/>
      <c r="VOI354"/>
      <c r="VOJ354"/>
      <c r="VOK354"/>
      <c r="VOL354"/>
      <c r="VOM354"/>
      <c r="VON354"/>
      <c r="VOO354"/>
      <c r="VOP354"/>
      <c r="VOQ354"/>
      <c r="VOR354"/>
      <c r="VOS354"/>
      <c r="VOT354"/>
      <c r="VOU354"/>
      <c r="VOV354"/>
      <c r="VOW354"/>
      <c r="VOX354"/>
      <c r="VOY354"/>
      <c r="VOZ354"/>
      <c r="VPA354"/>
      <c r="VPB354"/>
      <c r="VPC354"/>
      <c r="VPD354"/>
      <c r="VPE354"/>
      <c r="VPF354"/>
      <c r="VPG354"/>
      <c r="VPH354"/>
      <c r="VPI354"/>
      <c r="VPJ354"/>
      <c r="VPK354"/>
      <c r="VPL354"/>
      <c r="VPM354"/>
      <c r="VPN354"/>
      <c r="VPO354"/>
      <c r="VPP354"/>
      <c r="VPQ354"/>
      <c r="VPR354"/>
      <c r="VPS354"/>
      <c r="VPT354"/>
      <c r="VPU354"/>
      <c r="VPV354"/>
      <c r="VPW354"/>
      <c r="VPX354"/>
      <c r="VPY354"/>
      <c r="VPZ354"/>
      <c r="VQA354"/>
      <c r="VQB354"/>
      <c r="VQC354"/>
      <c r="VQD354"/>
      <c r="VQE354"/>
      <c r="VQF354"/>
      <c r="VQG354"/>
      <c r="VQH354"/>
      <c r="VQI354"/>
      <c r="VQJ354"/>
      <c r="VQK354"/>
      <c r="VQL354"/>
      <c r="VQM354"/>
      <c r="VQN354"/>
      <c r="VQO354"/>
      <c r="VQP354"/>
      <c r="VQQ354"/>
      <c r="VQR354"/>
      <c r="VQS354"/>
      <c r="VQT354"/>
      <c r="VQU354"/>
      <c r="VQV354"/>
      <c r="VQW354"/>
      <c r="VQX354"/>
      <c r="VQY354"/>
      <c r="VQZ354"/>
      <c r="VRA354"/>
      <c r="VRB354"/>
      <c r="VRC354"/>
      <c r="VRD354"/>
      <c r="VRE354"/>
      <c r="VRF354"/>
      <c r="VRG354"/>
      <c r="VRH354"/>
      <c r="VRI354"/>
      <c r="VRJ354"/>
      <c r="VRK354"/>
      <c r="VRL354"/>
      <c r="VRM354"/>
      <c r="VRN354"/>
      <c r="VRO354"/>
      <c r="VRP354"/>
      <c r="VRQ354"/>
      <c r="VRR354"/>
      <c r="VRS354"/>
      <c r="VRT354"/>
      <c r="VRU354"/>
      <c r="VRV354"/>
      <c r="VRW354"/>
      <c r="VRX354"/>
      <c r="VRY354"/>
      <c r="VRZ354"/>
      <c r="VSA354"/>
      <c r="VSB354"/>
      <c r="VSC354"/>
      <c r="VSD354"/>
      <c r="VSE354"/>
      <c r="VSF354"/>
      <c r="VSG354"/>
      <c r="VSH354"/>
      <c r="VSI354"/>
      <c r="VSJ354"/>
      <c r="VSK354"/>
      <c r="VSL354"/>
      <c r="VSM354"/>
      <c r="VSN354"/>
      <c r="VSO354"/>
      <c r="VSP354"/>
      <c r="VSQ354"/>
      <c r="VSR354"/>
      <c r="VSS354"/>
      <c r="VST354"/>
      <c r="VSU354"/>
      <c r="VSV354"/>
      <c r="VSW354"/>
      <c r="VSX354"/>
      <c r="VSY354"/>
      <c r="VSZ354"/>
      <c r="VTA354"/>
      <c r="VTB354"/>
      <c r="VTC354"/>
      <c r="VTD354"/>
      <c r="VTE354"/>
      <c r="VTF354"/>
      <c r="VTG354"/>
      <c r="VTH354"/>
      <c r="VTI354"/>
      <c r="VTJ354"/>
      <c r="VTK354"/>
      <c r="VTL354"/>
      <c r="VTM354"/>
      <c r="VTN354"/>
      <c r="VTO354"/>
      <c r="VTP354"/>
      <c r="VTQ354"/>
      <c r="VTR354"/>
      <c r="VTS354"/>
      <c r="VTT354"/>
      <c r="VTU354"/>
      <c r="VTV354"/>
      <c r="VTW354"/>
      <c r="VTX354"/>
      <c r="VTY354"/>
      <c r="VTZ354"/>
      <c r="VUA354"/>
      <c r="VUB354"/>
      <c r="VUC354"/>
      <c r="VUD354"/>
      <c r="VUE354"/>
      <c r="VUF354"/>
      <c r="VUG354"/>
      <c r="VUH354"/>
      <c r="VUI354"/>
      <c r="VUJ354"/>
      <c r="VUK354"/>
      <c r="VUL354"/>
      <c r="VUM354"/>
      <c r="VUN354"/>
      <c r="VUO354"/>
      <c r="VUP354"/>
      <c r="VUQ354"/>
      <c r="VUR354"/>
      <c r="VUS354"/>
      <c r="VUT354"/>
      <c r="VUU354"/>
      <c r="VUV354"/>
      <c r="VUW354"/>
      <c r="VUX354"/>
      <c r="VUY354"/>
      <c r="VUZ354"/>
      <c r="VVA354"/>
      <c r="VVB354"/>
      <c r="VVC354"/>
      <c r="VVD354"/>
      <c r="VVE354"/>
      <c r="VVF354"/>
      <c r="VVG354"/>
      <c r="VVH354"/>
      <c r="VVI354"/>
      <c r="VVJ354"/>
      <c r="VVK354"/>
      <c r="VVL354"/>
      <c r="VVM354"/>
      <c r="VVN354"/>
      <c r="VVO354"/>
      <c r="VVP354"/>
      <c r="VVQ354"/>
      <c r="VVR354"/>
      <c r="VVS354"/>
      <c r="VVT354"/>
      <c r="VVU354"/>
      <c r="VVV354"/>
      <c r="VVW354"/>
      <c r="VVX354"/>
      <c r="VVY354"/>
      <c r="VVZ354"/>
      <c r="VWA354"/>
      <c r="VWB354"/>
      <c r="VWC354"/>
      <c r="VWD354"/>
      <c r="VWE354"/>
      <c r="VWF354"/>
      <c r="VWG354"/>
      <c r="VWH354"/>
      <c r="VWI354"/>
      <c r="VWJ354"/>
      <c r="VWK354"/>
      <c r="VWL354"/>
      <c r="VWM354"/>
      <c r="VWN354"/>
      <c r="VWO354"/>
      <c r="VWP354"/>
      <c r="VWQ354"/>
      <c r="VWR354"/>
      <c r="VWS354"/>
      <c r="VWT354"/>
      <c r="VWU354"/>
      <c r="VWV354"/>
      <c r="VWW354"/>
      <c r="VWX354"/>
      <c r="VWY354"/>
      <c r="VWZ354"/>
      <c r="VXA354"/>
      <c r="VXB354"/>
      <c r="VXC354"/>
      <c r="VXD354"/>
      <c r="VXE354"/>
      <c r="VXF354"/>
      <c r="VXG354"/>
      <c r="VXH354"/>
      <c r="VXI354"/>
      <c r="VXJ354"/>
      <c r="VXK354"/>
      <c r="VXL354"/>
      <c r="VXM354"/>
      <c r="VXN354"/>
      <c r="VXO354"/>
      <c r="VXP354"/>
      <c r="VXQ354"/>
      <c r="VXR354"/>
      <c r="VXS354"/>
      <c r="VXT354"/>
      <c r="VXU354"/>
      <c r="VXV354"/>
      <c r="VXW354"/>
      <c r="VXX354"/>
      <c r="VXY354"/>
      <c r="VXZ354"/>
      <c r="VYA354"/>
      <c r="VYB354"/>
      <c r="VYC354"/>
      <c r="VYD354"/>
      <c r="VYE354"/>
      <c r="VYF354"/>
      <c r="VYG354"/>
      <c r="VYH354"/>
      <c r="VYI354"/>
      <c r="VYJ354"/>
      <c r="VYK354"/>
      <c r="VYL354"/>
      <c r="VYM354"/>
      <c r="VYN354"/>
      <c r="VYO354"/>
      <c r="VYP354"/>
      <c r="VYQ354"/>
      <c r="VYR354"/>
      <c r="VYS354"/>
      <c r="VYT354"/>
      <c r="VYU354"/>
      <c r="VYV354"/>
      <c r="VYW354"/>
      <c r="VYX354"/>
      <c r="VYY354"/>
      <c r="VYZ354"/>
      <c r="VZA354"/>
      <c r="VZB354"/>
      <c r="VZC354"/>
      <c r="VZD354"/>
      <c r="VZE354"/>
      <c r="VZF354"/>
      <c r="VZG354"/>
      <c r="VZH354"/>
      <c r="VZI354"/>
      <c r="VZJ354"/>
      <c r="VZK354"/>
      <c r="VZL354"/>
      <c r="VZM354"/>
      <c r="VZN354"/>
      <c r="VZO354"/>
      <c r="VZP354"/>
      <c r="VZQ354"/>
      <c r="VZR354"/>
      <c r="VZS354"/>
      <c r="VZT354"/>
      <c r="VZU354"/>
      <c r="VZV354"/>
      <c r="VZW354"/>
      <c r="VZX354"/>
      <c r="VZY354"/>
      <c r="VZZ354"/>
      <c r="WAA354"/>
      <c r="WAB354"/>
      <c r="WAC354"/>
      <c r="WAD354"/>
      <c r="WAE354"/>
      <c r="WAF354"/>
      <c r="WAG354"/>
      <c r="WAH354"/>
      <c r="WAI354"/>
      <c r="WAJ354"/>
      <c r="WAK354"/>
      <c r="WAL354"/>
      <c r="WAM354"/>
      <c r="WAN354"/>
      <c r="WAO354"/>
      <c r="WAP354"/>
      <c r="WAQ354"/>
      <c r="WAR354"/>
      <c r="WAS354"/>
      <c r="WAT354"/>
      <c r="WAU354"/>
      <c r="WAV354"/>
      <c r="WAW354"/>
      <c r="WAX354"/>
      <c r="WAY354"/>
      <c r="WAZ354"/>
      <c r="WBA354"/>
      <c r="WBB354"/>
      <c r="WBC354"/>
      <c r="WBD354"/>
      <c r="WBE354"/>
      <c r="WBF354"/>
      <c r="WBG354"/>
      <c r="WBH354"/>
      <c r="WBI354"/>
      <c r="WBJ354"/>
      <c r="WBK354"/>
      <c r="WBL354"/>
      <c r="WBM354"/>
      <c r="WBN354"/>
      <c r="WBO354"/>
      <c r="WBP354"/>
      <c r="WBQ354"/>
      <c r="WBR354"/>
      <c r="WBS354"/>
      <c r="WBT354"/>
      <c r="WBU354"/>
      <c r="WBV354"/>
      <c r="WBW354"/>
      <c r="WBX354"/>
      <c r="WBY354"/>
      <c r="WBZ354"/>
      <c r="WCA354"/>
      <c r="WCB354"/>
      <c r="WCC354"/>
      <c r="WCD354"/>
      <c r="WCE354"/>
      <c r="WCF354"/>
      <c r="WCG354"/>
      <c r="WCH354"/>
      <c r="WCI354"/>
      <c r="WCJ354"/>
      <c r="WCK354"/>
      <c r="WCL354"/>
      <c r="WCM354"/>
      <c r="WCN354"/>
      <c r="WCO354"/>
      <c r="WCP354"/>
      <c r="WCQ354"/>
      <c r="WCR354"/>
      <c r="WCS354"/>
      <c r="WCT354"/>
      <c r="WCU354"/>
      <c r="WCV354"/>
      <c r="WCW354"/>
      <c r="WCX354"/>
      <c r="WCY354"/>
      <c r="WCZ354"/>
      <c r="WDA354"/>
      <c r="WDB354"/>
      <c r="WDC354"/>
      <c r="WDD354"/>
      <c r="WDE354"/>
      <c r="WDF354"/>
      <c r="WDG354"/>
      <c r="WDH354"/>
      <c r="WDI354"/>
      <c r="WDJ354"/>
      <c r="WDK354"/>
      <c r="WDL354"/>
      <c r="WDM354"/>
      <c r="WDN354"/>
      <c r="WDO354"/>
      <c r="WDP354"/>
      <c r="WDQ354"/>
      <c r="WDR354"/>
      <c r="WDS354"/>
      <c r="WDT354"/>
      <c r="WDU354"/>
      <c r="WDV354"/>
      <c r="WDW354"/>
      <c r="WDX354"/>
      <c r="WDY354"/>
      <c r="WDZ354"/>
      <c r="WEA354"/>
      <c r="WEB354"/>
      <c r="WEC354"/>
      <c r="WED354"/>
      <c r="WEE354"/>
      <c r="WEF354"/>
      <c r="WEG354"/>
      <c r="WEH354"/>
      <c r="WEI354"/>
      <c r="WEJ354"/>
      <c r="WEK354"/>
      <c r="WEL354"/>
      <c r="WEM354"/>
      <c r="WEN354"/>
      <c r="WEO354"/>
      <c r="WEP354"/>
      <c r="WEQ354"/>
      <c r="WER354"/>
      <c r="WES354"/>
      <c r="WET354"/>
      <c r="WEU354"/>
      <c r="WEV354"/>
      <c r="WEW354"/>
      <c r="WEX354"/>
      <c r="WEY354"/>
      <c r="WEZ354"/>
      <c r="WFA354"/>
      <c r="WFB354"/>
      <c r="WFC354"/>
      <c r="WFD354"/>
      <c r="WFE354"/>
      <c r="WFF354"/>
      <c r="WFG354"/>
      <c r="WFH354"/>
      <c r="WFI354"/>
      <c r="WFJ354"/>
      <c r="WFK354"/>
      <c r="WFL354"/>
      <c r="WFM354"/>
      <c r="WFN354"/>
      <c r="WFO354"/>
      <c r="WFP354"/>
      <c r="WFQ354"/>
      <c r="WFR354"/>
      <c r="WFS354"/>
      <c r="WFT354"/>
      <c r="WFU354"/>
      <c r="WFV354"/>
      <c r="WFW354"/>
      <c r="WFX354"/>
      <c r="WFY354"/>
      <c r="WFZ354"/>
      <c r="WGA354"/>
      <c r="WGB354"/>
      <c r="WGC354"/>
      <c r="WGD354"/>
      <c r="WGE354"/>
      <c r="WGF354"/>
      <c r="WGG354"/>
      <c r="WGH354"/>
      <c r="WGI354"/>
      <c r="WGJ354"/>
      <c r="WGK354"/>
      <c r="WGL354"/>
      <c r="WGM354"/>
      <c r="WGN354"/>
      <c r="WGO354"/>
      <c r="WGP354"/>
      <c r="WGQ354"/>
      <c r="WGR354"/>
      <c r="WGS354"/>
      <c r="WGT354"/>
      <c r="WGU354"/>
      <c r="WGV354"/>
      <c r="WGW354"/>
      <c r="WGX354"/>
      <c r="WGY354"/>
      <c r="WGZ354"/>
      <c r="WHA354"/>
      <c r="WHB354"/>
      <c r="WHC354"/>
      <c r="WHD354"/>
      <c r="WHE354"/>
      <c r="WHF354"/>
      <c r="WHG354"/>
      <c r="WHH354"/>
      <c r="WHI354"/>
      <c r="WHJ354"/>
      <c r="WHK354"/>
      <c r="WHL354"/>
      <c r="WHM354"/>
      <c r="WHN354"/>
      <c r="WHO354"/>
      <c r="WHP354"/>
      <c r="WHQ354"/>
      <c r="WHR354"/>
      <c r="WHS354"/>
      <c r="WHT354"/>
      <c r="WHU354"/>
      <c r="WHV354"/>
      <c r="WHW354"/>
      <c r="WHX354"/>
      <c r="WHY354"/>
      <c r="WHZ354"/>
      <c r="WIA354"/>
      <c r="WIB354"/>
      <c r="WIC354"/>
      <c r="WID354"/>
      <c r="WIE354"/>
      <c r="WIF354"/>
      <c r="WIG354"/>
      <c r="WIH354"/>
      <c r="WII354"/>
      <c r="WIJ354"/>
      <c r="WIK354"/>
      <c r="WIL354"/>
      <c r="WIM354"/>
      <c r="WIN354"/>
      <c r="WIO354"/>
      <c r="WIP354"/>
      <c r="WIQ354"/>
      <c r="WIR354"/>
      <c r="WIS354"/>
      <c r="WIT354"/>
      <c r="WIU354"/>
      <c r="WIV354"/>
      <c r="WIW354"/>
      <c r="WIX354"/>
      <c r="WIY354"/>
      <c r="WIZ354"/>
      <c r="WJA354"/>
      <c r="WJB354"/>
      <c r="WJC354"/>
      <c r="WJD354"/>
      <c r="WJE354"/>
      <c r="WJF354"/>
      <c r="WJG354"/>
      <c r="WJH354"/>
      <c r="WJI354"/>
      <c r="WJJ354"/>
      <c r="WJK354"/>
      <c r="WJL354"/>
      <c r="WJM354"/>
      <c r="WJN354"/>
      <c r="WJO354"/>
      <c r="WJP354"/>
      <c r="WJQ354"/>
      <c r="WJR354"/>
      <c r="WJS354"/>
      <c r="WJT354"/>
      <c r="WJU354"/>
      <c r="WJV354"/>
      <c r="WJW354"/>
      <c r="WJX354"/>
      <c r="WJY354"/>
      <c r="WJZ354"/>
      <c r="WKA354"/>
      <c r="WKB354"/>
      <c r="WKC354"/>
      <c r="WKD354"/>
      <c r="WKE354"/>
      <c r="WKF354"/>
      <c r="WKG354"/>
      <c r="WKH354"/>
      <c r="WKI354"/>
      <c r="WKJ354"/>
      <c r="WKK354"/>
      <c r="WKL354"/>
      <c r="WKM354"/>
      <c r="WKN354"/>
      <c r="WKO354"/>
      <c r="WKP354"/>
      <c r="WKQ354"/>
      <c r="WKR354"/>
      <c r="WKS354"/>
      <c r="WKT354"/>
      <c r="WKU354"/>
      <c r="WKV354"/>
      <c r="WKW354"/>
      <c r="WKX354"/>
      <c r="WKY354"/>
      <c r="WKZ354"/>
      <c r="WLA354"/>
      <c r="WLB354"/>
      <c r="WLC354"/>
      <c r="WLD354"/>
      <c r="WLE354"/>
      <c r="WLF354"/>
      <c r="WLG354"/>
      <c r="WLH354"/>
      <c r="WLI354"/>
      <c r="WLJ354"/>
      <c r="WLK354"/>
      <c r="WLL354"/>
      <c r="WLM354"/>
      <c r="WLN354"/>
      <c r="WLO354"/>
      <c r="WLP354"/>
      <c r="WLQ354"/>
      <c r="WLR354"/>
      <c r="WLS354"/>
      <c r="WLT354"/>
      <c r="WLU354"/>
      <c r="WLV354"/>
      <c r="WLW354"/>
      <c r="WLX354"/>
      <c r="WLY354"/>
      <c r="WLZ354"/>
      <c r="WMA354"/>
      <c r="WMB354"/>
      <c r="WMC354"/>
      <c r="WMD354"/>
      <c r="WME354"/>
      <c r="WMF354"/>
      <c r="WMG354"/>
      <c r="WMH354"/>
      <c r="WMI354"/>
      <c r="WMJ354"/>
      <c r="WMK354"/>
      <c r="WML354"/>
      <c r="WMM354"/>
      <c r="WMN354"/>
      <c r="WMO354"/>
      <c r="WMP354"/>
      <c r="WMQ354"/>
      <c r="WMR354"/>
      <c r="WMS354"/>
      <c r="WMT354"/>
      <c r="WMU354"/>
      <c r="WMV354"/>
      <c r="WMW354"/>
      <c r="WMX354"/>
      <c r="WMY354"/>
      <c r="WMZ354"/>
      <c r="WNA354"/>
      <c r="WNB354"/>
      <c r="WNC354"/>
      <c r="WND354"/>
      <c r="WNE354"/>
      <c r="WNF354"/>
      <c r="WNG354"/>
      <c r="WNH354"/>
      <c r="WNI354"/>
      <c r="WNJ354"/>
      <c r="WNK354"/>
      <c r="WNL354"/>
      <c r="WNM354"/>
      <c r="WNN354"/>
      <c r="WNO354"/>
      <c r="WNP354"/>
      <c r="WNQ354"/>
      <c r="WNR354"/>
      <c r="WNS354"/>
      <c r="WNT354"/>
      <c r="WNU354"/>
      <c r="WNV354"/>
      <c r="WNW354"/>
      <c r="WNX354"/>
      <c r="WNY354"/>
      <c r="WNZ354"/>
      <c r="WOA354"/>
      <c r="WOB354"/>
      <c r="WOC354"/>
      <c r="WOD354"/>
      <c r="WOE354"/>
      <c r="WOF354"/>
      <c r="WOG354"/>
      <c r="WOH354"/>
      <c r="WOI354"/>
      <c r="WOJ354"/>
      <c r="WOK354"/>
      <c r="WOL354"/>
      <c r="WOM354"/>
      <c r="WON354"/>
      <c r="WOO354"/>
      <c r="WOP354"/>
      <c r="WOQ354"/>
      <c r="WOR354"/>
      <c r="WOS354"/>
      <c r="WOT354"/>
      <c r="WOU354"/>
      <c r="WOV354"/>
      <c r="WOW354"/>
      <c r="WOX354"/>
      <c r="WOY354"/>
      <c r="WOZ354"/>
      <c r="WPA354"/>
      <c r="WPB354"/>
      <c r="WPC354"/>
      <c r="WPD354"/>
      <c r="WPE354"/>
      <c r="WPF354"/>
      <c r="WPG354"/>
      <c r="WPH354"/>
      <c r="WPI354"/>
      <c r="WPJ354"/>
      <c r="WPK354"/>
      <c r="WPL354"/>
      <c r="WPM354"/>
      <c r="WPN354"/>
      <c r="WPO354"/>
      <c r="WPP354"/>
      <c r="WPQ354"/>
      <c r="WPR354"/>
      <c r="WPS354"/>
      <c r="WPT354"/>
      <c r="WPU354"/>
      <c r="WPV354"/>
      <c r="WPW354"/>
      <c r="WPX354"/>
      <c r="WPY354"/>
      <c r="WPZ354"/>
      <c r="WQA354"/>
      <c r="WQB354"/>
      <c r="WQC354"/>
      <c r="WQD354"/>
      <c r="WQE354"/>
      <c r="WQF354"/>
      <c r="WQG354"/>
      <c r="WQH354"/>
      <c r="WQI354"/>
      <c r="WQJ354"/>
      <c r="WQK354"/>
      <c r="WQL354"/>
      <c r="WQM354"/>
      <c r="WQN354"/>
      <c r="WQO354"/>
      <c r="WQP354"/>
      <c r="WQQ354"/>
      <c r="WQR354"/>
      <c r="WQS354"/>
      <c r="WQT354"/>
      <c r="WQU354"/>
      <c r="WQV354"/>
      <c r="WQW354"/>
      <c r="WQX354"/>
      <c r="WQY354"/>
      <c r="WQZ354"/>
      <c r="WRA354"/>
      <c r="WRB354"/>
      <c r="WRC354"/>
      <c r="WRD354"/>
      <c r="WRE354"/>
      <c r="WRF354"/>
      <c r="WRG354"/>
      <c r="WRH354"/>
      <c r="WRI354"/>
      <c r="WRJ354"/>
      <c r="WRK354"/>
      <c r="WRL354"/>
      <c r="WRM354"/>
      <c r="WRN354"/>
      <c r="WRO354"/>
      <c r="WRP354"/>
      <c r="WRQ354"/>
      <c r="WRR354"/>
      <c r="WRS354"/>
      <c r="WRT354"/>
      <c r="WRU354"/>
      <c r="WRV354"/>
      <c r="WRW354"/>
      <c r="WRX354"/>
      <c r="WRY354"/>
      <c r="WRZ354"/>
      <c r="WSA354"/>
      <c r="WSB354"/>
      <c r="WSC354"/>
      <c r="WSD354"/>
      <c r="WSE354"/>
      <c r="WSF354"/>
      <c r="WSG354"/>
      <c r="WSH354"/>
      <c r="WSI354"/>
      <c r="WSJ354"/>
      <c r="WSK354"/>
      <c r="WSL354"/>
      <c r="WSM354"/>
      <c r="WSN354"/>
      <c r="WSO354"/>
      <c r="WSP354"/>
      <c r="WSQ354"/>
      <c r="WSR354"/>
      <c r="WSS354"/>
      <c r="WST354"/>
      <c r="WSU354"/>
      <c r="WSV354"/>
      <c r="WSW354"/>
      <c r="WSX354"/>
      <c r="WSY354"/>
      <c r="WSZ354"/>
      <c r="WTA354"/>
      <c r="WTB354"/>
      <c r="WTC354"/>
      <c r="WTD354"/>
      <c r="WTE354"/>
      <c r="WTF354"/>
      <c r="WTG354"/>
      <c r="WTH354"/>
      <c r="WTI354"/>
      <c r="WTJ354"/>
      <c r="WTK354"/>
      <c r="WTL354"/>
      <c r="WTM354"/>
      <c r="WTN354"/>
      <c r="WTO354"/>
      <c r="WTP354"/>
      <c r="WTQ354"/>
      <c r="WTR354"/>
      <c r="WTS354"/>
      <c r="WTT354"/>
      <c r="WTU354"/>
      <c r="WTV354"/>
      <c r="WTW354"/>
      <c r="WTX354"/>
      <c r="WTY354"/>
      <c r="WTZ354"/>
      <c r="WUA354"/>
      <c r="WUB354"/>
      <c r="WUC354"/>
      <c r="WUD354"/>
      <c r="WUE354"/>
      <c r="WUF354"/>
      <c r="WUG354"/>
      <c r="WUH354"/>
      <c r="WUI354"/>
      <c r="WUJ354"/>
      <c r="WUK354"/>
      <c r="WUL354"/>
      <c r="WUM354"/>
      <c r="WUN354"/>
      <c r="WUO354"/>
      <c r="WUP354"/>
      <c r="WUQ354"/>
      <c r="WUR354"/>
      <c r="WUS354"/>
      <c r="WUT354"/>
      <c r="WUU354"/>
      <c r="WUV354"/>
      <c r="WUW354"/>
      <c r="WUX354"/>
      <c r="WUY354"/>
      <c r="WUZ354"/>
      <c r="WVA354"/>
      <c r="WVB354"/>
      <c r="WVC354"/>
      <c r="WVD354"/>
      <c r="WVE354"/>
      <c r="WVF354"/>
      <c r="WVG354"/>
      <c r="WVH354"/>
      <c r="WVI354"/>
      <c r="WVJ354"/>
      <c r="WVK354"/>
      <c r="WVL354"/>
      <c r="WVM354"/>
      <c r="WVN354"/>
      <c r="WVO354"/>
      <c r="WVP354"/>
      <c r="WVQ354"/>
      <c r="WVR354"/>
      <c r="WVS354"/>
      <c r="WVT354"/>
      <c r="WVU354"/>
      <c r="WVV354"/>
      <c r="WVW354"/>
      <c r="WVX354"/>
      <c r="WVY354"/>
      <c r="WVZ354"/>
      <c r="WWA354"/>
      <c r="WWB354"/>
      <c r="WWC354"/>
      <c r="WWD354"/>
      <c r="WWE354"/>
      <c r="WWF354"/>
      <c r="WWG354"/>
      <c r="WWH354"/>
      <c r="WWI354"/>
      <c r="WWJ354"/>
      <c r="WWK354"/>
      <c r="WWL354"/>
      <c r="WWM354"/>
      <c r="WWN354"/>
      <c r="WWO354"/>
      <c r="WWP354"/>
      <c r="WWQ354"/>
      <c r="WWR354"/>
      <c r="WWS354"/>
      <c r="WWT354"/>
      <c r="WWU354"/>
      <c r="WWV354"/>
      <c r="WWW354"/>
      <c r="WWX354"/>
      <c r="WWY354"/>
      <c r="WWZ354"/>
      <c r="WXA354"/>
      <c r="WXB354"/>
      <c r="WXC354"/>
      <c r="WXD354"/>
      <c r="WXE354"/>
      <c r="WXF354"/>
      <c r="WXG354"/>
      <c r="WXH354"/>
      <c r="WXI354"/>
      <c r="WXJ354"/>
      <c r="WXK354"/>
      <c r="WXL354"/>
      <c r="WXM354"/>
      <c r="WXN354"/>
      <c r="WXO354"/>
      <c r="WXP354"/>
      <c r="WXQ354"/>
      <c r="WXR354"/>
      <c r="WXS354"/>
      <c r="WXT354"/>
      <c r="WXU354"/>
      <c r="WXV354"/>
      <c r="WXW354"/>
      <c r="WXX354"/>
      <c r="WXY354"/>
      <c r="WXZ354"/>
      <c r="WYA354"/>
      <c r="WYB354"/>
      <c r="WYC354"/>
      <c r="WYD354"/>
      <c r="WYE354"/>
      <c r="WYF354"/>
      <c r="WYG354"/>
      <c r="WYH354"/>
      <c r="WYI354"/>
      <c r="WYJ354"/>
      <c r="WYK354"/>
      <c r="WYL354"/>
      <c r="WYM354"/>
      <c r="WYN354"/>
      <c r="WYO354"/>
      <c r="WYP354"/>
      <c r="WYQ354"/>
      <c r="WYR354"/>
      <c r="WYS354"/>
      <c r="WYT354"/>
      <c r="WYU354"/>
      <c r="WYV354"/>
      <c r="WYW354"/>
      <c r="WYX354"/>
      <c r="WYY354"/>
      <c r="WYZ354"/>
      <c r="WZA354"/>
      <c r="WZB354"/>
      <c r="WZC354"/>
      <c r="WZD354"/>
      <c r="WZE354"/>
      <c r="WZF354"/>
      <c r="WZG354"/>
      <c r="WZH354"/>
      <c r="WZI354"/>
      <c r="WZJ354"/>
      <c r="WZK354"/>
      <c r="WZL354"/>
      <c r="WZM354"/>
      <c r="WZN354"/>
      <c r="WZO354"/>
      <c r="WZP354"/>
      <c r="WZQ354"/>
      <c r="WZR354"/>
      <c r="WZS354"/>
      <c r="WZT354"/>
      <c r="WZU354"/>
      <c r="WZV354"/>
      <c r="WZW354"/>
      <c r="WZX354"/>
      <c r="WZY354"/>
      <c r="WZZ354"/>
      <c r="XAA354"/>
      <c r="XAB354"/>
      <c r="XAC354"/>
      <c r="XAD354"/>
      <c r="XAE354"/>
      <c r="XAF354"/>
      <c r="XAG354"/>
      <c r="XAH354"/>
      <c r="XAI354"/>
      <c r="XAJ354"/>
      <c r="XAK354"/>
      <c r="XAL354"/>
      <c r="XAM354"/>
      <c r="XAN354"/>
      <c r="XAO354"/>
      <c r="XAP354"/>
      <c r="XAQ354"/>
      <c r="XAR354"/>
      <c r="XAS354"/>
      <c r="XAT354"/>
      <c r="XAU354"/>
      <c r="XAV354"/>
      <c r="XAW354"/>
      <c r="XAX354"/>
      <c r="XAY354"/>
      <c r="XAZ354"/>
      <c r="XBA354"/>
      <c r="XBB354"/>
      <c r="XBC354"/>
      <c r="XBD354"/>
      <c r="XBE354"/>
      <c r="XBF354"/>
      <c r="XBG354"/>
      <c r="XBH354"/>
      <c r="XBI354"/>
      <c r="XBJ354"/>
      <c r="XBK354"/>
      <c r="XBL354"/>
      <c r="XBM354"/>
      <c r="XBN354"/>
      <c r="XBO354"/>
      <c r="XBP354"/>
      <c r="XBQ354"/>
      <c r="XBR354"/>
      <c r="XBS354"/>
      <c r="XBT354"/>
      <c r="XBU354"/>
      <c r="XBV354"/>
      <c r="XBW354"/>
      <c r="XBX354"/>
      <c r="XBY354"/>
      <c r="XBZ354"/>
      <c r="XCA354"/>
      <c r="XCB354"/>
      <c r="XCC354"/>
      <c r="XCD354"/>
      <c r="XCE354"/>
      <c r="XCF354"/>
      <c r="XCG354"/>
      <c r="XCH354"/>
      <c r="XCI354"/>
      <c r="XCJ354"/>
      <c r="XCK354"/>
      <c r="XCL354"/>
      <c r="XCM354"/>
      <c r="XCN354"/>
      <c r="XCO354"/>
      <c r="XCP354"/>
      <c r="XCQ354"/>
      <c r="XCR354"/>
      <c r="XCS354"/>
      <c r="XCT354"/>
      <c r="XCU354"/>
      <c r="XCV354"/>
      <c r="XCW354"/>
      <c r="XCX354"/>
      <c r="XCY354"/>
      <c r="XCZ354"/>
      <c r="XDA354"/>
      <c r="XDB354"/>
      <c r="XDC354"/>
      <c r="XDD354"/>
      <c r="XDE354"/>
      <c r="XDF354"/>
      <c r="XDG354"/>
      <c r="XDH354"/>
      <c r="XDI354"/>
      <c r="XDJ354"/>
      <c r="XDK354"/>
      <c r="XDL354"/>
      <c r="XDM354"/>
      <c r="XDN354"/>
      <c r="XDO354"/>
      <c r="XDP354"/>
      <c r="XDQ354"/>
      <c r="XDR354"/>
      <c r="XDS354"/>
      <c r="XDT354"/>
      <c r="XDU354"/>
      <c r="XDV354"/>
      <c r="XDW354"/>
      <c r="XDX354"/>
      <c r="XDY354"/>
      <c r="XDZ354"/>
      <c r="XEA354"/>
      <c r="XEB354"/>
      <c r="XEC354"/>
      <c r="XED354"/>
      <c r="XEE354"/>
      <c r="XEF354"/>
      <c r="XEG354"/>
      <c r="XEH354"/>
      <c r="XEI354"/>
      <c r="XEJ354"/>
      <c r="XEK354"/>
      <c r="XEL354"/>
      <c r="XEM354"/>
      <c r="XEN354"/>
      <c r="XEO354"/>
      <c r="XEP354"/>
      <c r="XEQ354"/>
      <c r="XER354"/>
      <c r="XES354"/>
      <c r="XET354"/>
      <c r="XEU354"/>
      <c r="XEV354"/>
      <c r="XEW354"/>
      <c r="XEX354"/>
      <c r="XEY354"/>
      <c r="XEZ354"/>
      <c r="XFA354"/>
      <c r="XFB354"/>
      <c r="XFC354"/>
      <c r="XFD354"/>
    </row>
    <row r="358" spans="2:16384" ht="18.75">
      <c r="B358" s="43" t="s">
        <v>351</v>
      </c>
    </row>
    <row r="360" spans="2:16384" ht="15.75">
      <c r="B360" s="107" t="s">
        <v>444</v>
      </c>
    </row>
    <row r="362" spans="2:16384">
      <c r="B362" s="1496" t="s">
        <v>352</v>
      </c>
      <c r="C362" s="1497"/>
      <c r="D362" s="251">
        <f>'3. Inputs'!E404</f>
        <v>1000</v>
      </c>
      <c r="F362" s="1496" t="s">
        <v>411</v>
      </c>
      <c r="G362" s="1498"/>
      <c r="H362" s="464">
        <f>-SUM(C375:BA375)</f>
        <v>1295.0457496545666</v>
      </c>
    </row>
    <row r="364" spans="2:16384">
      <c r="B364" s="1496" t="s">
        <v>410</v>
      </c>
      <c r="C364" s="1497"/>
      <c r="D364" s="251">
        <f>'3. Inputs'!E406</f>
        <v>10</v>
      </c>
      <c r="F364" s="1496" t="s">
        <v>412</v>
      </c>
      <c r="G364" s="1498"/>
      <c r="H364" s="464">
        <f>H362-D362</f>
        <v>295.04574965456663</v>
      </c>
    </row>
    <row r="366" spans="2:16384">
      <c r="B366" s="1496" t="s">
        <v>353</v>
      </c>
      <c r="C366" s="1497"/>
      <c r="D366" s="437">
        <f>'3. Inputs'!E408</f>
        <v>0.05</v>
      </c>
    </row>
    <row r="369" spans="2:16384">
      <c r="BQ369" s="98"/>
      <c r="BR369" s="98"/>
      <c r="BS369" s="98"/>
      <c r="BT369" s="98"/>
      <c r="BU369" s="98"/>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c r="EO369" s="98"/>
      <c r="EP369" s="98"/>
      <c r="EQ369" s="98"/>
      <c r="ER369" s="98"/>
      <c r="ES369" s="98"/>
      <c r="ET369" s="98"/>
      <c r="EU369" s="98"/>
      <c r="EV369" s="98"/>
      <c r="EW369" s="98"/>
      <c r="EX369" s="98"/>
      <c r="EY369" s="98"/>
      <c r="EZ369" s="98"/>
      <c r="FA369" s="98"/>
      <c r="FB369" s="98"/>
      <c r="FC369" s="98"/>
      <c r="FD369" s="98"/>
      <c r="FE369" s="98"/>
      <c r="FF369" s="98"/>
      <c r="FG369" s="98"/>
      <c r="FH369" s="98"/>
      <c r="FI369" s="98"/>
      <c r="FJ369" s="98"/>
      <c r="FK369" s="98"/>
      <c r="FL369" s="98"/>
      <c r="FM369" s="98"/>
      <c r="FN369" s="98"/>
      <c r="FO369" s="98"/>
      <c r="FP369" s="98"/>
      <c r="FQ369" s="98"/>
      <c r="FR369" s="98"/>
      <c r="FS369" s="98"/>
      <c r="FT369" s="98"/>
      <c r="FU369" s="98"/>
      <c r="FV369" s="98"/>
      <c r="FW369" s="98"/>
      <c r="FX369" s="98"/>
      <c r="FY369" s="98"/>
      <c r="FZ369" s="98"/>
      <c r="GA369" s="98"/>
      <c r="GB369" s="98"/>
      <c r="GC369" s="98"/>
      <c r="GD369" s="98"/>
      <c r="GE369" s="98"/>
      <c r="GF369" s="98"/>
      <c r="GG369" s="98"/>
      <c r="GH369" s="98"/>
      <c r="GI369" s="98"/>
      <c r="GJ369" s="98"/>
      <c r="GK369" s="98"/>
      <c r="GL369" s="98"/>
      <c r="GM369" s="98"/>
      <c r="GN369" s="98"/>
      <c r="GO369" s="98"/>
      <c r="GP369" s="98"/>
      <c r="GQ369" s="98"/>
      <c r="GR369" s="98"/>
      <c r="GS369" s="98"/>
      <c r="GT369" s="98"/>
      <c r="GU369" s="98"/>
      <c r="GV369" s="98"/>
      <c r="GW369" s="98"/>
      <c r="GX369" s="98"/>
      <c r="GY369" s="98"/>
      <c r="GZ369" s="98"/>
      <c r="HA369" s="98"/>
      <c r="HB369" s="98"/>
      <c r="HC369" s="98"/>
      <c r="HD369" s="98"/>
      <c r="HE369" s="98"/>
      <c r="HF369" s="98"/>
      <c r="HG369" s="98"/>
      <c r="HH369" s="98"/>
      <c r="HI369" s="98"/>
      <c r="HJ369" s="98"/>
      <c r="HK369" s="98"/>
      <c r="HL369" s="98"/>
      <c r="HM369" s="98"/>
      <c r="HN369" s="98"/>
      <c r="HO369" s="98"/>
      <c r="HP369" s="98"/>
      <c r="HQ369" s="98"/>
      <c r="HR369" s="98"/>
      <c r="HS369" s="98"/>
      <c r="HT369" s="98"/>
      <c r="HU369" s="98"/>
      <c r="HV369" s="98"/>
      <c r="HW369" s="98"/>
      <c r="HX369" s="98"/>
      <c r="HY369" s="98"/>
      <c r="HZ369" s="98"/>
      <c r="IA369" s="98"/>
      <c r="IB369" s="98"/>
      <c r="IC369" s="98"/>
      <c r="ID369" s="98"/>
      <c r="IE369" s="98"/>
      <c r="IF369" s="98"/>
      <c r="IG369" s="98"/>
      <c r="IH369" s="98"/>
      <c r="II369" s="98"/>
      <c r="IJ369" s="98"/>
      <c r="IK369" s="98"/>
      <c r="IL369" s="98"/>
      <c r="IM369" s="98"/>
      <c r="IN369" s="98"/>
      <c r="IO369" s="98"/>
      <c r="IP369" s="98"/>
      <c r="IQ369" s="98"/>
      <c r="IR369" s="98"/>
      <c r="IS369" s="98"/>
      <c r="IT369" s="98"/>
      <c r="IU369" s="98"/>
      <c r="IV369" s="98"/>
      <c r="IW369" s="98"/>
      <c r="IX369" s="98"/>
      <c r="IY369" s="98"/>
      <c r="IZ369" s="98"/>
      <c r="JA369" s="98"/>
      <c r="JB369" s="98"/>
      <c r="JC369" s="98"/>
      <c r="JD369" s="98"/>
      <c r="JE369" s="98"/>
      <c r="JF369" s="98"/>
      <c r="JG369" s="98"/>
      <c r="JH369" s="98"/>
      <c r="JI369" s="98"/>
      <c r="JJ369" s="98"/>
      <c r="JK369" s="98"/>
      <c r="JL369" s="98"/>
      <c r="JM369" s="98"/>
      <c r="JN369" s="98"/>
      <c r="JO369" s="98"/>
      <c r="JP369" s="98"/>
      <c r="JQ369" s="98"/>
      <c r="JR369" s="98"/>
      <c r="JS369" s="98"/>
      <c r="JT369" s="98"/>
      <c r="JU369" s="98"/>
      <c r="JV369" s="98"/>
      <c r="JW369" s="98"/>
      <c r="JX369" s="98"/>
      <c r="JY369" s="98"/>
      <c r="JZ369" s="98"/>
      <c r="KA369" s="98"/>
      <c r="KB369" s="98"/>
      <c r="KC369" s="98"/>
      <c r="KD369" s="98"/>
      <c r="KE369" s="98"/>
      <c r="KF369" s="98"/>
      <c r="KG369" s="98"/>
      <c r="KH369" s="98"/>
      <c r="KI369" s="98"/>
      <c r="KJ369" s="98"/>
      <c r="KK369" s="98"/>
      <c r="KL369" s="98"/>
      <c r="KM369" s="98"/>
      <c r="KN369" s="98"/>
      <c r="KO369" s="98"/>
      <c r="KP369" s="98"/>
      <c r="KQ369" s="98"/>
      <c r="KR369" s="98"/>
      <c r="KS369" s="98"/>
      <c r="KT369" s="98"/>
      <c r="KU369" s="98"/>
      <c r="KV369" s="98"/>
      <c r="KW369" s="98"/>
      <c r="KX369" s="98"/>
      <c r="KY369" s="98"/>
      <c r="KZ369" s="98"/>
      <c r="LA369" s="98"/>
      <c r="LB369" s="98"/>
      <c r="LC369" s="98"/>
      <c r="LD369" s="98"/>
      <c r="LE369" s="98"/>
      <c r="LF369" s="98"/>
      <c r="LG369" s="98"/>
      <c r="LH369" s="98"/>
      <c r="LI369" s="98"/>
      <c r="LJ369" s="98"/>
      <c r="LK369" s="98"/>
      <c r="LL369" s="98"/>
      <c r="LM369" s="98"/>
      <c r="LN369" s="98"/>
      <c r="LO369" s="98"/>
      <c r="LP369" s="98"/>
      <c r="LQ369" s="98"/>
      <c r="LR369" s="98"/>
      <c r="LS369" s="98"/>
      <c r="LT369" s="98"/>
      <c r="LU369" s="98"/>
      <c r="LV369" s="98"/>
      <c r="LW369" s="98"/>
      <c r="LX369" s="98"/>
      <c r="LY369" s="98"/>
      <c r="LZ369" s="98"/>
      <c r="MA369" s="98"/>
      <c r="MB369" s="98"/>
      <c r="MC369" s="98"/>
      <c r="MD369" s="98"/>
      <c r="ME369" s="98"/>
      <c r="MF369" s="98"/>
      <c r="MG369" s="98"/>
      <c r="MH369" s="98"/>
      <c r="MI369" s="98"/>
      <c r="MJ369" s="98"/>
      <c r="MK369" s="98"/>
      <c r="ML369" s="98"/>
      <c r="MM369" s="98"/>
      <c r="MN369" s="98"/>
      <c r="MO369" s="98"/>
      <c r="MP369" s="98"/>
      <c r="MQ369" s="98"/>
      <c r="MR369" s="98"/>
      <c r="MS369" s="98"/>
      <c r="MT369" s="98"/>
      <c r="MU369" s="98"/>
      <c r="MV369" s="98"/>
      <c r="MW369" s="98"/>
      <c r="MX369" s="98"/>
      <c r="MY369" s="98"/>
      <c r="MZ369" s="98"/>
      <c r="NA369" s="98"/>
      <c r="NB369" s="98"/>
      <c r="NC369" s="98"/>
      <c r="ND369" s="98"/>
      <c r="NE369" s="98"/>
      <c r="NF369" s="98"/>
      <c r="NG369" s="98"/>
      <c r="NH369" s="98"/>
      <c r="NI369" s="98"/>
      <c r="NJ369" s="98"/>
      <c r="NK369" s="98"/>
      <c r="NL369" s="98"/>
      <c r="NM369" s="98"/>
      <c r="NN369" s="98"/>
      <c r="NO369" s="98"/>
      <c r="NP369" s="98"/>
      <c r="NQ369" s="98"/>
      <c r="NR369" s="98"/>
      <c r="NS369" s="98"/>
      <c r="NT369" s="98"/>
      <c r="NU369" s="98"/>
      <c r="NV369" s="98"/>
      <c r="NW369" s="98"/>
      <c r="NX369" s="98"/>
      <c r="NY369" s="98"/>
      <c r="NZ369" s="98"/>
      <c r="OA369" s="98"/>
      <c r="OB369" s="98"/>
      <c r="OC369" s="98"/>
      <c r="OD369" s="98"/>
      <c r="OE369" s="98"/>
      <c r="OF369" s="98"/>
      <c r="OG369" s="98"/>
      <c r="OH369" s="98"/>
      <c r="OI369" s="98"/>
      <c r="OJ369" s="98"/>
      <c r="OK369" s="98"/>
      <c r="OL369" s="98"/>
      <c r="OM369" s="98"/>
      <c r="ON369" s="98"/>
      <c r="OO369" s="98"/>
      <c r="OP369" s="98"/>
      <c r="OQ369" s="98"/>
      <c r="OR369" s="98"/>
      <c r="OS369" s="98"/>
      <c r="OT369" s="98"/>
      <c r="OU369" s="98"/>
      <c r="OV369" s="98"/>
      <c r="OW369" s="98"/>
      <c r="OX369" s="98"/>
      <c r="OY369" s="98"/>
      <c r="OZ369" s="98"/>
      <c r="PA369" s="98"/>
      <c r="PB369" s="98"/>
      <c r="PC369" s="98"/>
      <c r="PD369" s="98"/>
      <c r="PE369" s="98"/>
      <c r="PF369" s="98"/>
      <c r="PG369" s="98"/>
      <c r="PH369" s="98"/>
      <c r="PI369" s="98"/>
      <c r="PJ369" s="98"/>
      <c r="PK369" s="98"/>
      <c r="PL369" s="98"/>
      <c r="PM369" s="98"/>
      <c r="PN369" s="98"/>
      <c r="PO369" s="98"/>
      <c r="PP369" s="98"/>
      <c r="PQ369" s="98"/>
      <c r="PR369" s="98"/>
      <c r="PS369" s="98"/>
      <c r="PT369" s="98"/>
      <c r="PU369" s="98"/>
      <c r="PV369" s="98"/>
      <c r="PW369" s="98"/>
      <c r="PX369" s="98"/>
      <c r="PY369" s="98"/>
      <c r="PZ369" s="98"/>
      <c r="QA369" s="98"/>
      <c r="QB369" s="98"/>
      <c r="QC369" s="98"/>
      <c r="QD369" s="98"/>
      <c r="QE369" s="98"/>
      <c r="QF369" s="98"/>
      <c r="QG369" s="98"/>
      <c r="QH369" s="98"/>
      <c r="QI369" s="98"/>
      <c r="QJ369" s="98"/>
      <c r="QK369" s="98"/>
      <c r="QL369" s="98"/>
      <c r="QM369" s="98"/>
      <c r="QN369" s="98"/>
      <c r="QO369" s="98"/>
      <c r="QP369" s="98"/>
      <c r="QQ369" s="98"/>
      <c r="QR369" s="98"/>
      <c r="QS369" s="98"/>
      <c r="QT369" s="98"/>
      <c r="QU369" s="98"/>
      <c r="QV369" s="98"/>
      <c r="QW369" s="98"/>
      <c r="QX369" s="98"/>
      <c r="QY369" s="98"/>
      <c r="QZ369" s="98"/>
      <c r="RA369" s="98"/>
      <c r="RB369" s="98"/>
      <c r="RC369" s="98"/>
      <c r="RD369" s="98"/>
      <c r="RE369" s="98"/>
      <c r="RF369" s="98"/>
      <c r="RG369" s="98"/>
      <c r="RH369" s="98"/>
      <c r="RI369" s="98"/>
      <c r="RJ369" s="98"/>
      <c r="RK369" s="98"/>
      <c r="RL369" s="98"/>
      <c r="RM369" s="98"/>
      <c r="RN369" s="98"/>
      <c r="RO369" s="98"/>
      <c r="RP369" s="98"/>
      <c r="RQ369" s="98"/>
      <c r="RR369" s="98"/>
      <c r="RS369" s="98"/>
      <c r="RT369" s="98"/>
      <c r="RU369" s="98"/>
      <c r="RV369" s="98"/>
      <c r="RW369" s="98"/>
      <c r="RX369" s="98"/>
      <c r="RY369" s="98"/>
      <c r="RZ369" s="98"/>
      <c r="SA369" s="98"/>
      <c r="SB369" s="98"/>
      <c r="SC369" s="98"/>
      <c r="SD369" s="98"/>
      <c r="SE369" s="98"/>
      <c r="SF369" s="98"/>
      <c r="SG369" s="98"/>
      <c r="SH369" s="98"/>
      <c r="SI369" s="98"/>
      <c r="SJ369" s="98"/>
      <c r="SK369" s="98"/>
      <c r="SL369" s="98"/>
      <c r="SM369" s="98"/>
      <c r="SN369" s="98"/>
      <c r="SO369" s="98"/>
      <c r="SP369" s="98"/>
      <c r="SQ369" s="98"/>
      <c r="SR369" s="98"/>
      <c r="SS369" s="98"/>
      <c r="ST369" s="98"/>
      <c r="SU369" s="98"/>
      <c r="SV369" s="98"/>
      <c r="SW369" s="98"/>
      <c r="SX369" s="98"/>
      <c r="SY369" s="98"/>
      <c r="SZ369" s="98"/>
      <c r="TA369" s="98"/>
      <c r="TB369" s="98"/>
      <c r="TC369" s="98"/>
      <c r="TD369" s="98"/>
      <c r="TE369" s="98"/>
      <c r="TF369" s="98"/>
      <c r="TG369" s="98"/>
      <c r="TH369" s="98"/>
      <c r="TI369" s="98"/>
      <c r="TJ369" s="98"/>
      <c r="TK369" s="98"/>
      <c r="TL369" s="98"/>
      <c r="TM369" s="98"/>
      <c r="TN369" s="98"/>
      <c r="TO369" s="98"/>
      <c r="TP369" s="98"/>
      <c r="TQ369" s="98"/>
      <c r="TR369" s="98"/>
      <c r="TS369" s="98"/>
      <c r="TT369" s="98"/>
      <c r="TU369" s="98"/>
      <c r="TV369" s="98"/>
      <c r="TW369" s="98"/>
      <c r="TX369" s="98"/>
      <c r="TY369" s="98"/>
      <c r="TZ369" s="98"/>
      <c r="UA369" s="98"/>
      <c r="UB369" s="98"/>
      <c r="UC369" s="98"/>
      <c r="UD369" s="98"/>
      <c r="UE369" s="98"/>
      <c r="UF369" s="98"/>
      <c r="UG369" s="98"/>
      <c r="UH369" s="98"/>
      <c r="UI369" s="98"/>
      <c r="UJ369" s="98"/>
      <c r="UK369" s="98"/>
      <c r="UL369" s="98"/>
      <c r="UM369" s="98"/>
      <c r="UN369" s="98"/>
      <c r="UO369" s="98"/>
      <c r="UP369" s="98"/>
      <c r="UQ369" s="98"/>
      <c r="UR369" s="98"/>
      <c r="US369" s="98"/>
      <c r="UT369" s="98"/>
      <c r="UU369" s="98"/>
      <c r="UV369" s="98"/>
      <c r="UW369" s="98"/>
      <c r="UX369" s="98"/>
      <c r="UY369" s="98"/>
      <c r="UZ369" s="98"/>
      <c r="VA369" s="98"/>
      <c r="VB369" s="98"/>
      <c r="VC369" s="98"/>
      <c r="VD369" s="98"/>
      <c r="VE369" s="98"/>
      <c r="VF369" s="98"/>
      <c r="VG369" s="98"/>
      <c r="VH369" s="98"/>
      <c r="VI369" s="98"/>
      <c r="VJ369" s="98"/>
      <c r="VK369" s="98"/>
      <c r="VL369" s="98"/>
      <c r="VM369" s="98"/>
      <c r="VN369" s="98"/>
      <c r="VO369" s="98"/>
      <c r="VP369" s="98"/>
      <c r="VQ369" s="98"/>
      <c r="VR369" s="98"/>
      <c r="VS369" s="98"/>
      <c r="VT369" s="98"/>
      <c r="VU369" s="98"/>
      <c r="VV369" s="98"/>
      <c r="VW369" s="98"/>
      <c r="VX369" s="98"/>
      <c r="VY369" s="98"/>
      <c r="VZ369" s="98"/>
      <c r="WA369" s="98"/>
      <c r="WB369" s="98"/>
      <c r="WC369" s="98"/>
      <c r="WD369" s="98"/>
      <c r="WE369" s="98"/>
      <c r="WF369" s="98"/>
      <c r="WG369" s="98"/>
      <c r="WH369" s="98"/>
      <c r="WI369" s="98"/>
      <c r="WJ369" s="98"/>
      <c r="WK369" s="98"/>
      <c r="WL369" s="98"/>
      <c r="WM369" s="98"/>
      <c r="WN369" s="98"/>
      <c r="WO369" s="98"/>
      <c r="WP369" s="98"/>
      <c r="WQ369" s="98"/>
      <c r="WR369" s="98"/>
      <c r="WS369" s="98"/>
      <c r="WT369" s="98"/>
      <c r="WU369" s="98"/>
      <c r="WV369" s="98"/>
      <c r="WW369" s="98"/>
      <c r="WX369" s="98"/>
      <c r="WY369" s="98"/>
      <c r="WZ369" s="98"/>
      <c r="XA369" s="98"/>
      <c r="XB369" s="98"/>
      <c r="XC369" s="98"/>
      <c r="XD369" s="98"/>
      <c r="XE369" s="98"/>
      <c r="XF369" s="98"/>
      <c r="XG369" s="98"/>
      <c r="XH369" s="98"/>
      <c r="XI369" s="98"/>
      <c r="XJ369" s="98"/>
      <c r="XK369" s="98"/>
      <c r="XL369" s="98"/>
      <c r="XM369" s="98"/>
      <c r="XN369" s="98"/>
      <c r="XO369" s="98"/>
      <c r="XP369" s="98"/>
      <c r="XQ369" s="98"/>
      <c r="XR369" s="98"/>
      <c r="XS369" s="98"/>
      <c r="XT369" s="98"/>
      <c r="XU369" s="98"/>
      <c r="XV369" s="98"/>
      <c r="XW369" s="98"/>
      <c r="XX369" s="98"/>
      <c r="XY369" s="98"/>
      <c r="XZ369" s="98"/>
      <c r="YA369" s="98"/>
      <c r="YB369" s="98"/>
      <c r="YC369" s="98"/>
      <c r="YD369" s="98"/>
      <c r="YE369" s="98"/>
      <c r="YF369" s="98"/>
      <c r="YG369" s="98"/>
      <c r="YH369" s="98"/>
      <c r="YI369" s="98"/>
      <c r="YJ369" s="98"/>
      <c r="YK369" s="98"/>
      <c r="YL369" s="98"/>
      <c r="YM369" s="98"/>
      <c r="YN369" s="98"/>
      <c r="YO369" s="98"/>
      <c r="YP369" s="98"/>
      <c r="YQ369" s="98"/>
      <c r="YR369" s="98"/>
      <c r="YS369" s="98"/>
      <c r="YT369" s="98"/>
      <c r="YU369" s="98"/>
      <c r="YV369" s="98"/>
      <c r="YW369" s="98"/>
      <c r="YX369" s="98"/>
      <c r="YY369" s="98"/>
      <c r="YZ369" s="98"/>
      <c r="ZA369" s="98"/>
      <c r="ZB369" s="98"/>
      <c r="ZC369" s="98"/>
      <c r="ZD369" s="98"/>
      <c r="ZE369" s="98"/>
      <c r="ZF369" s="98"/>
      <c r="ZG369" s="98"/>
      <c r="ZH369" s="98"/>
      <c r="ZI369" s="98"/>
      <c r="ZJ369" s="98"/>
      <c r="ZK369" s="98"/>
      <c r="ZL369" s="98"/>
      <c r="ZM369" s="98"/>
      <c r="ZN369" s="98"/>
      <c r="ZO369" s="98"/>
      <c r="ZP369" s="98"/>
      <c r="ZQ369" s="98"/>
      <c r="ZR369" s="98"/>
      <c r="ZS369" s="98"/>
      <c r="ZT369" s="98"/>
      <c r="ZU369" s="98"/>
      <c r="ZV369" s="98"/>
      <c r="ZW369" s="98"/>
      <c r="ZX369" s="98"/>
      <c r="ZY369" s="98"/>
      <c r="ZZ369" s="98"/>
      <c r="AAA369" s="98"/>
      <c r="AAB369" s="98"/>
      <c r="AAC369" s="98"/>
      <c r="AAD369" s="98"/>
      <c r="AAE369" s="98"/>
      <c r="AAF369" s="98"/>
      <c r="AAG369" s="98"/>
      <c r="AAH369" s="98"/>
      <c r="AAI369" s="98"/>
      <c r="AAJ369" s="98"/>
      <c r="AAK369" s="98"/>
      <c r="AAL369" s="98"/>
      <c r="AAM369" s="98"/>
      <c r="AAN369" s="98"/>
      <c r="AAO369" s="98"/>
      <c r="AAP369" s="98"/>
      <c r="AAQ369" s="98"/>
      <c r="AAR369" s="98"/>
      <c r="AAS369" s="98"/>
      <c r="AAT369" s="98"/>
      <c r="AAU369" s="98"/>
      <c r="AAV369" s="98"/>
      <c r="AAW369" s="98"/>
      <c r="AAX369" s="98"/>
      <c r="AAY369" s="98"/>
      <c r="AAZ369" s="98"/>
      <c r="ABA369" s="98"/>
      <c r="ABB369" s="98"/>
      <c r="ABC369" s="98"/>
      <c r="ABD369" s="98"/>
      <c r="ABE369" s="98"/>
      <c r="ABF369" s="98"/>
      <c r="ABG369" s="98"/>
      <c r="ABH369" s="98"/>
      <c r="ABI369" s="98"/>
      <c r="ABJ369" s="98"/>
      <c r="ABK369" s="98"/>
      <c r="ABL369" s="98"/>
      <c r="ABM369" s="98"/>
      <c r="ABN369" s="98"/>
      <c r="ABO369" s="98"/>
      <c r="ABP369" s="98"/>
      <c r="ABQ369" s="98"/>
      <c r="ABR369" s="98"/>
      <c r="ABS369" s="98"/>
      <c r="ABT369" s="98"/>
      <c r="ABU369" s="98"/>
      <c r="ABV369" s="98"/>
      <c r="ABW369" s="98"/>
      <c r="ABX369" s="98"/>
      <c r="ABY369" s="98"/>
      <c r="ABZ369" s="98"/>
      <c r="ACA369" s="98"/>
      <c r="ACB369" s="98"/>
      <c r="ACC369" s="98"/>
      <c r="ACD369" s="98"/>
      <c r="ACE369" s="98"/>
      <c r="ACF369" s="98"/>
      <c r="ACG369" s="98"/>
      <c r="ACH369" s="98"/>
      <c r="ACI369" s="98"/>
      <c r="ACJ369" s="98"/>
      <c r="ACK369" s="98"/>
      <c r="ACL369" s="98"/>
      <c r="ACM369" s="98"/>
      <c r="ACN369" s="98"/>
      <c r="ACO369" s="98"/>
      <c r="ACP369" s="98"/>
      <c r="ACQ369" s="98"/>
      <c r="ACR369" s="98"/>
      <c r="ACS369" s="98"/>
      <c r="ACT369" s="98"/>
      <c r="ACU369" s="98"/>
      <c r="ACV369" s="98"/>
      <c r="ACW369" s="98"/>
      <c r="ACX369" s="98"/>
      <c r="ACY369" s="98"/>
      <c r="ACZ369" s="98"/>
      <c r="ADA369" s="98"/>
      <c r="ADB369" s="98"/>
      <c r="ADC369" s="98"/>
      <c r="ADD369" s="98"/>
      <c r="ADE369" s="98"/>
      <c r="ADF369" s="98"/>
      <c r="ADG369" s="98"/>
      <c r="ADH369" s="98"/>
      <c r="ADI369" s="98"/>
      <c r="ADJ369" s="98"/>
      <c r="ADK369" s="98"/>
      <c r="ADL369" s="98"/>
      <c r="ADM369" s="98"/>
      <c r="ADN369" s="98"/>
      <c r="ADO369" s="98"/>
      <c r="ADP369" s="98"/>
      <c r="ADQ369" s="98"/>
      <c r="ADR369" s="98"/>
      <c r="ADS369" s="98"/>
      <c r="ADT369" s="98"/>
      <c r="ADU369" s="98"/>
      <c r="ADV369" s="98"/>
      <c r="ADW369" s="98"/>
      <c r="ADX369" s="98"/>
      <c r="ADY369" s="98"/>
      <c r="ADZ369" s="98"/>
      <c r="AEA369" s="98"/>
      <c r="AEB369" s="98"/>
      <c r="AEC369" s="98"/>
      <c r="AED369" s="98"/>
      <c r="AEE369" s="98"/>
      <c r="AEF369" s="98"/>
      <c r="AEG369" s="98"/>
      <c r="AEH369" s="98"/>
      <c r="AEI369" s="98"/>
      <c r="AEJ369" s="98"/>
      <c r="AEK369" s="98"/>
      <c r="AEL369" s="98"/>
      <c r="AEM369" s="98"/>
      <c r="AEN369" s="98"/>
      <c r="AEO369" s="98"/>
      <c r="AEP369" s="98"/>
      <c r="AEQ369" s="98"/>
      <c r="AER369" s="98"/>
      <c r="AES369" s="98"/>
      <c r="AET369" s="98"/>
      <c r="AEU369" s="98"/>
      <c r="AEV369" s="98"/>
      <c r="AEW369" s="98"/>
      <c r="AEX369" s="98"/>
      <c r="AEY369" s="98"/>
      <c r="AEZ369" s="98"/>
      <c r="AFA369" s="98"/>
      <c r="AFB369" s="98"/>
      <c r="AFC369" s="98"/>
      <c r="AFD369" s="98"/>
      <c r="AFE369" s="98"/>
      <c r="AFF369" s="98"/>
      <c r="AFG369" s="98"/>
      <c r="AFH369" s="98"/>
      <c r="AFI369" s="98"/>
      <c r="AFJ369" s="98"/>
      <c r="AFK369" s="98"/>
      <c r="AFL369" s="98"/>
      <c r="AFM369" s="98"/>
      <c r="AFN369" s="98"/>
      <c r="AFO369" s="98"/>
      <c r="AFP369" s="98"/>
      <c r="AFQ369" s="98"/>
      <c r="AFR369" s="98"/>
      <c r="AFS369" s="98"/>
      <c r="AFT369" s="98"/>
      <c r="AFU369" s="98"/>
      <c r="AFV369" s="98"/>
      <c r="AFW369" s="98"/>
      <c r="AFX369" s="98"/>
      <c r="AFY369" s="98"/>
      <c r="AFZ369" s="98"/>
      <c r="AGA369" s="98"/>
      <c r="AGB369" s="98"/>
      <c r="AGC369" s="98"/>
      <c r="AGD369" s="98"/>
      <c r="AGE369" s="98"/>
      <c r="AGF369" s="98"/>
      <c r="AGG369" s="98"/>
      <c r="AGH369" s="98"/>
      <c r="AGI369" s="98"/>
      <c r="AGJ369" s="98"/>
      <c r="AGK369" s="98"/>
      <c r="AGL369" s="98"/>
      <c r="AGM369" s="98"/>
      <c r="AGN369" s="98"/>
      <c r="AGO369" s="98"/>
      <c r="AGP369" s="98"/>
      <c r="AGQ369" s="98"/>
      <c r="AGR369" s="98"/>
      <c r="AGS369" s="98"/>
      <c r="AGT369" s="98"/>
      <c r="AGU369" s="98"/>
      <c r="AGV369" s="98"/>
      <c r="AGW369" s="98"/>
      <c r="AGX369" s="98"/>
      <c r="AGY369" s="98"/>
      <c r="AGZ369" s="98"/>
      <c r="AHA369" s="98"/>
      <c r="AHB369" s="98"/>
      <c r="AHC369" s="98"/>
      <c r="AHD369" s="98"/>
      <c r="AHE369" s="98"/>
      <c r="AHF369" s="98"/>
      <c r="AHG369" s="98"/>
      <c r="AHH369" s="98"/>
      <c r="AHI369" s="98"/>
      <c r="AHJ369" s="98"/>
      <c r="AHK369" s="98"/>
      <c r="AHL369" s="98"/>
      <c r="AHM369" s="98"/>
      <c r="AHN369" s="98"/>
      <c r="AHO369" s="98"/>
      <c r="AHP369" s="98"/>
      <c r="AHQ369" s="98"/>
      <c r="AHR369" s="98"/>
      <c r="AHS369" s="98"/>
      <c r="AHT369" s="98"/>
      <c r="AHU369" s="98"/>
      <c r="AHV369" s="98"/>
      <c r="AHW369" s="98"/>
      <c r="AHX369" s="98"/>
      <c r="AHY369" s="98"/>
      <c r="AHZ369" s="98"/>
      <c r="AIA369" s="98"/>
      <c r="AIB369" s="98"/>
      <c r="AIC369" s="98"/>
      <c r="AID369" s="98"/>
      <c r="AIE369" s="98"/>
      <c r="AIF369" s="98"/>
      <c r="AIG369" s="98"/>
      <c r="AIH369" s="98"/>
      <c r="AII369" s="98"/>
      <c r="AIJ369" s="98"/>
      <c r="AIK369" s="98"/>
      <c r="AIL369" s="98"/>
      <c r="AIM369" s="98"/>
      <c r="AIN369" s="98"/>
      <c r="AIO369" s="98"/>
      <c r="AIP369" s="98"/>
      <c r="AIQ369" s="98"/>
      <c r="AIR369" s="98"/>
      <c r="AIS369" s="98"/>
      <c r="AIT369" s="98"/>
      <c r="AIU369" s="98"/>
      <c r="AIV369" s="98"/>
      <c r="AIW369" s="98"/>
      <c r="AIX369" s="98"/>
      <c r="AIY369" s="98"/>
      <c r="AIZ369" s="98"/>
      <c r="AJA369" s="98"/>
      <c r="AJB369" s="98"/>
      <c r="AJC369" s="98"/>
      <c r="AJD369" s="98"/>
      <c r="AJE369" s="98"/>
      <c r="AJF369" s="98"/>
      <c r="AJG369" s="98"/>
      <c r="AJH369" s="98"/>
      <c r="AJI369" s="98"/>
      <c r="AJJ369" s="98"/>
      <c r="AJK369" s="98"/>
      <c r="AJL369" s="98"/>
      <c r="AJM369" s="98"/>
      <c r="AJN369" s="98"/>
      <c r="AJO369" s="98"/>
      <c r="AJP369" s="98"/>
      <c r="AJQ369" s="98"/>
      <c r="AJR369" s="98"/>
      <c r="AJS369" s="98"/>
      <c r="AJT369" s="98"/>
      <c r="AJU369" s="98"/>
      <c r="AJV369" s="98"/>
      <c r="AJW369" s="98"/>
      <c r="AJX369" s="98"/>
      <c r="AJY369" s="98"/>
      <c r="AJZ369" s="98"/>
      <c r="AKA369" s="98"/>
      <c r="AKB369" s="98"/>
      <c r="AKC369" s="98"/>
      <c r="AKD369" s="98"/>
      <c r="AKE369" s="98"/>
      <c r="AKF369" s="98"/>
      <c r="AKG369" s="98"/>
      <c r="AKH369" s="98"/>
      <c r="AKI369" s="98"/>
      <c r="AKJ369" s="98"/>
      <c r="AKK369" s="98"/>
      <c r="AKL369" s="98"/>
      <c r="AKM369" s="98"/>
      <c r="AKN369" s="98"/>
      <c r="AKO369" s="98"/>
      <c r="AKP369" s="98"/>
      <c r="AKQ369" s="98"/>
      <c r="AKR369" s="98"/>
      <c r="AKS369" s="98"/>
      <c r="AKT369" s="98"/>
      <c r="AKU369" s="98"/>
      <c r="AKV369" s="98"/>
      <c r="AKW369" s="98"/>
      <c r="AKX369" s="98"/>
      <c r="AKY369" s="98"/>
      <c r="AKZ369" s="98"/>
      <c r="ALA369" s="98"/>
      <c r="ALB369" s="98"/>
      <c r="ALC369" s="98"/>
      <c r="ALD369" s="98"/>
      <c r="ALE369" s="98"/>
      <c r="ALF369" s="98"/>
      <c r="ALG369" s="98"/>
      <c r="ALH369" s="98"/>
      <c r="ALI369" s="98"/>
      <c r="ALJ369" s="98"/>
      <c r="ALK369" s="98"/>
      <c r="ALL369" s="98"/>
      <c r="ALM369" s="98"/>
      <c r="ALN369" s="98"/>
      <c r="ALO369" s="98"/>
      <c r="ALP369" s="98"/>
      <c r="ALQ369" s="98"/>
      <c r="ALR369" s="98"/>
      <c r="ALS369" s="98"/>
      <c r="ALT369" s="98"/>
      <c r="ALU369" s="98"/>
      <c r="ALV369" s="98"/>
      <c r="ALW369" s="98"/>
      <c r="ALX369" s="98"/>
      <c r="ALY369" s="98"/>
      <c r="ALZ369" s="98"/>
      <c r="AMA369" s="98"/>
      <c r="AMB369" s="98"/>
      <c r="AMC369" s="98"/>
      <c r="AMD369" s="98"/>
      <c r="AME369" s="98"/>
      <c r="AMF369" s="98"/>
      <c r="AMG369" s="98"/>
      <c r="AMH369" s="98"/>
      <c r="AMI369" s="98"/>
      <c r="AMJ369" s="98"/>
      <c r="AMK369" s="98"/>
      <c r="AML369" s="98"/>
      <c r="AMM369" s="98"/>
      <c r="AMN369" s="98"/>
      <c r="AMO369" s="98"/>
      <c r="AMP369" s="98"/>
      <c r="AMQ369" s="98"/>
      <c r="AMR369" s="98"/>
      <c r="AMS369" s="98"/>
      <c r="AMT369" s="98"/>
      <c r="AMU369" s="98"/>
      <c r="AMV369" s="98"/>
      <c r="AMW369" s="98"/>
      <c r="AMX369" s="98"/>
      <c r="AMY369" s="98"/>
      <c r="AMZ369" s="98"/>
      <c r="ANA369" s="98"/>
      <c r="ANB369" s="98"/>
      <c r="ANC369" s="98"/>
      <c r="AND369" s="98"/>
      <c r="ANE369" s="98"/>
      <c r="ANF369" s="98"/>
      <c r="ANG369" s="98"/>
      <c r="ANH369" s="98"/>
      <c r="ANI369" s="98"/>
      <c r="ANJ369" s="98"/>
      <c r="ANK369" s="98"/>
      <c r="ANL369" s="98"/>
      <c r="ANM369" s="98"/>
      <c r="ANN369" s="98"/>
      <c r="ANO369" s="98"/>
      <c r="ANP369" s="98"/>
      <c r="ANQ369" s="98"/>
      <c r="ANR369" s="98"/>
      <c r="ANS369" s="98"/>
      <c r="ANT369" s="98"/>
      <c r="ANU369" s="98"/>
      <c r="ANV369" s="98"/>
      <c r="ANW369" s="98"/>
      <c r="ANX369" s="98"/>
      <c r="ANY369" s="98"/>
      <c r="ANZ369" s="98"/>
      <c r="AOA369" s="98"/>
      <c r="AOB369" s="98"/>
      <c r="AOC369" s="98"/>
      <c r="AOD369" s="98"/>
      <c r="AOE369" s="98"/>
      <c r="AOF369" s="98"/>
      <c r="AOG369" s="98"/>
      <c r="AOH369" s="98"/>
      <c r="AOI369" s="98"/>
      <c r="AOJ369" s="98"/>
      <c r="AOK369" s="98"/>
      <c r="AOL369" s="98"/>
      <c r="AOM369" s="98"/>
      <c r="AON369" s="98"/>
      <c r="AOO369" s="98"/>
      <c r="AOP369" s="98"/>
      <c r="AOQ369" s="98"/>
      <c r="AOR369" s="98"/>
      <c r="AOS369" s="98"/>
      <c r="AOT369" s="98"/>
      <c r="AOU369" s="98"/>
      <c r="AOV369" s="98"/>
      <c r="AOW369" s="98"/>
      <c r="AOX369" s="98"/>
      <c r="AOY369" s="98"/>
      <c r="AOZ369" s="98"/>
      <c r="APA369" s="98"/>
      <c r="APB369" s="98"/>
      <c r="APC369" s="98"/>
      <c r="APD369" s="98"/>
      <c r="APE369" s="98"/>
      <c r="APF369" s="98"/>
      <c r="APG369" s="98"/>
      <c r="APH369" s="98"/>
      <c r="API369" s="98"/>
      <c r="APJ369" s="98"/>
      <c r="APK369" s="98"/>
      <c r="APL369" s="98"/>
      <c r="APM369" s="98"/>
      <c r="APN369" s="98"/>
      <c r="APO369" s="98"/>
      <c r="APP369" s="98"/>
      <c r="APQ369" s="98"/>
      <c r="APR369" s="98"/>
      <c r="APS369" s="98"/>
      <c r="APT369" s="98"/>
      <c r="APU369" s="98"/>
      <c r="APV369" s="98"/>
      <c r="APW369" s="98"/>
      <c r="APX369" s="98"/>
      <c r="APY369" s="98"/>
      <c r="APZ369" s="98"/>
      <c r="AQA369" s="98"/>
      <c r="AQB369" s="98"/>
      <c r="AQC369" s="98"/>
      <c r="AQD369" s="98"/>
      <c r="AQE369" s="98"/>
      <c r="AQF369" s="98"/>
      <c r="AQG369" s="98"/>
      <c r="AQH369" s="98"/>
      <c r="AQI369" s="98"/>
      <c r="AQJ369" s="98"/>
      <c r="AQK369" s="98"/>
      <c r="AQL369" s="98"/>
      <c r="AQM369" s="98"/>
      <c r="AQN369" s="98"/>
      <c r="AQO369" s="98"/>
      <c r="AQP369" s="98"/>
      <c r="AQQ369" s="98"/>
      <c r="AQR369" s="98"/>
      <c r="AQS369" s="98"/>
      <c r="AQT369" s="98"/>
      <c r="AQU369" s="98"/>
      <c r="AQV369" s="98"/>
      <c r="AQW369" s="98"/>
      <c r="AQX369" s="98"/>
      <c r="AQY369" s="98"/>
      <c r="AQZ369" s="98"/>
      <c r="ARA369" s="98"/>
      <c r="ARB369" s="98"/>
      <c r="ARC369" s="98"/>
      <c r="ARD369" s="98"/>
      <c r="ARE369" s="98"/>
      <c r="ARF369" s="98"/>
      <c r="ARG369" s="98"/>
      <c r="ARH369" s="98"/>
      <c r="ARI369" s="98"/>
      <c r="ARJ369" s="98"/>
      <c r="ARK369" s="98"/>
      <c r="ARL369" s="98"/>
      <c r="ARM369" s="98"/>
      <c r="ARN369" s="98"/>
      <c r="ARO369" s="98"/>
      <c r="ARP369" s="98"/>
      <c r="ARQ369" s="98"/>
      <c r="ARR369" s="98"/>
      <c r="ARS369" s="98"/>
      <c r="ART369" s="98"/>
      <c r="ARU369" s="98"/>
      <c r="ARV369" s="98"/>
      <c r="ARW369" s="98"/>
      <c r="ARX369" s="98"/>
      <c r="ARY369" s="98"/>
      <c r="ARZ369" s="98"/>
      <c r="ASA369" s="98"/>
      <c r="ASB369" s="98"/>
      <c r="ASC369" s="98"/>
      <c r="ASD369" s="98"/>
      <c r="ASE369" s="98"/>
      <c r="ASF369" s="98"/>
      <c r="ASG369" s="98"/>
      <c r="ASH369" s="98"/>
      <c r="ASI369" s="98"/>
      <c r="ASJ369" s="98"/>
      <c r="ASK369" s="98"/>
      <c r="ASL369" s="98"/>
      <c r="ASM369" s="98"/>
      <c r="ASN369" s="98"/>
      <c r="ASO369" s="98"/>
      <c r="ASP369" s="98"/>
      <c r="ASQ369" s="98"/>
      <c r="ASR369" s="98"/>
      <c r="ASS369" s="98"/>
      <c r="AST369" s="98"/>
      <c r="ASU369" s="98"/>
      <c r="ASV369" s="98"/>
      <c r="ASW369" s="98"/>
      <c r="ASX369" s="98"/>
      <c r="ASY369" s="98"/>
      <c r="ASZ369" s="98"/>
      <c r="ATA369" s="98"/>
      <c r="ATB369" s="98"/>
      <c r="ATC369" s="98"/>
      <c r="ATD369" s="98"/>
      <c r="ATE369" s="98"/>
      <c r="ATF369" s="98"/>
      <c r="ATG369" s="98"/>
      <c r="ATH369" s="98"/>
      <c r="ATI369" s="98"/>
      <c r="ATJ369" s="98"/>
      <c r="ATK369" s="98"/>
      <c r="ATL369" s="98"/>
      <c r="ATM369" s="98"/>
      <c r="ATN369" s="98"/>
      <c r="ATO369" s="98"/>
      <c r="ATP369" s="98"/>
      <c r="ATQ369" s="98"/>
      <c r="ATR369" s="98"/>
      <c r="ATS369" s="98"/>
      <c r="ATT369" s="98"/>
      <c r="ATU369" s="98"/>
      <c r="ATV369" s="98"/>
      <c r="ATW369" s="98"/>
      <c r="ATX369" s="98"/>
      <c r="ATY369" s="98"/>
      <c r="ATZ369" s="98"/>
      <c r="AUA369" s="98"/>
      <c r="AUB369" s="98"/>
      <c r="AUC369" s="98"/>
      <c r="AUD369" s="98"/>
      <c r="AUE369" s="98"/>
      <c r="AUF369" s="98"/>
      <c r="AUG369" s="98"/>
      <c r="AUH369" s="98"/>
      <c r="AUI369" s="98"/>
      <c r="AUJ369" s="98"/>
      <c r="AUK369" s="98"/>
      <c r="AUL369" s="98"/>
      <c r="AUM369" s="98"/>
      <c r="AUN369" s="98"/>
      <c r="AUO369" s="98"/>
      <c r="AUP369" s="98"/>
      <c r="AUQ369" s="98"/>
      <c r="AUR369" s="98"/>
      <c r="AUS369" s="98"/>
      <c r="AUT369" s="98"/>
      <c r="AUU369" s="98"/>
      <c r="AUV369" s="98"/>
      <c r="AUW369" s="98"/>
      <c r="AUX369" s="98"/>
      <c r="AUY369" s="98"/>
      <c r="AUZ369" s="98"/>
      <c r="AVA369" s="98"/>
      <c r="AVB369" s="98"/>
      <c r="AVC369" s="98"/>
      <c r="AVD369" s="98"/>
      <c r="AVE369" s="98"/>
      <c r="AVF369" s="98"/>
      <c r="AVG369" s="98"/>
      <c r="AVH369" s="98"/>
      <c r="AVI369" s="98"/>
      <c r="AVJ369" s="98"/>
      <c r="AVK369" s="98"/>
      <c r="AVL369" s="98"/>
      <c r="AVM369" s="98"/>
      <c r="AVN369" s="98"/>
      <c r="AVO369" s="98"/>
      <c r="AVP369" s="98"/>
      <c r="AVQ369" s="98"/>
      <c r="AVR369" s="98"/>
      <c r="AVS369" s="98"/>
      <c r="AVT369" s="98"/>
      <c r="AVU369" s="98"/>
      <c r="AVV369" s="98"/>
      <c r="AVW369" s="98"/>
      <c r="AVX369" s="98"/>
      <c r="AVY369" s="98"/>
      <c r="AVZ369" s="98"/>
      <c r="AWA369" s="98"/>
      <c r="AWB369" s="98"/>
      <c r="AWC369" s="98"/>
      <c r="AWD369" s="98"/>
      <c r="AWE369" s="98"/>
      <c r="AWF369" s="98"/>
      <c r="AWG369" s="98"/>
      <c r="AWH369" s="98"/>
      <c r="AWI369" s="98"/>
      <c r="AWJ369" s="98"/>
      <c r="AWK369" s="98"/>
      <c r="AWL369" s="98"/>
      <c r="AWM369" s="98"/>
      <c r="AWN369" s="98"/>
      <c r="AWO369" s="98"/>
      <c r="AWP369" s="98"/>
      <c r="AWQ369" s="98"/>
      <c r="AWR369" s="98"/>
      <c r="AWS369" s="98"/>
      <c r="AWT369" s="98"/>
      <c r="AWU369" s="98"/>
      <c r="AWV369" s="98"/>
      <c r="AWW369" s="98"/>
      <c r="AWX369" s="98"/>
      <c r="AWY369" s="98"/>
      <c r="AWZ369" s="98"/>
      <c r="AXA369" s="98"/>
      <c r="AXB369" s="98"/>
      <c r="AXC369" s="98"/>
      <c r="AXD369" s="98"/>
      <c r="AXE369" s="98"/>
      <c r="AXF369" s="98"/>
      <c r="AXG369" s="98"/>
      <c r="AXH369" s="98"/>
      <c r="AXI369" s="98"/>
      <c r="AXJ369" s="98"/>
      <c r="AXK369" s="98"/>
      <c r="AXL369" s="98"/>
      <c r="AXM369" s="98"/>
      <c r="AXN369" s="98"/>
      <c r="AXO369" s="98"/>
      <c r="AXP369" s="98"/>
      <c r="AXQ369" s="98"/>
      <c r="AXR369" s="98"/>
      <c r="AXS369" s="98"/>
      <c r="AXT369" s="98"/>
      <c r="AXU369" s="98"/>
      <c r="AXV369" s="98"/>
      <c r="AXW369" s="98"/>
      <c r="AXX369" s="98"/>
      <c r="AXY369" s="98"/>
      <c r="AXZ369" s="98"/>
      <c r="AYA369" s="98"/>
      <c r="AYB369" s="98"/>
      <c r="AYC369" s="98"/>
      <c r="AYD369" s="98"/>
      <c r="AYE369" s="98"/>
      <c r="AYF369" s="98"/>
      <c r="AYG369" s="98"/>
      <c r="AYH369" s="98"/>
      <c r="AYI369" s="98"/>
      <c r="AYJ369" s="98"/>
      <c r="AYK369" s="98"/>
      <c r="AYL369" s="98"/>
      <c r="AYM369" s="98"/>
      <c r="AYN369" s="98"/>
      <c r="AYO369" s="98"/>
      <c r="AYP369" s="98"/>
      <c r="AYQ369" s="98"/>
      <c r="AYR369" s="98"/>
      <c r="AYS369" s="98"/>
      <c r="AYT369" s="98"/>
      <c r="AYU369" s="98"/>
      <c r="AYV369" s="98"/>
      <c r="AYW369" s="98"/>
      <c r="AYX369" s="98"/>
      <c r="AYY369" s="98"/>
      <c r="AYZ369" s="98"/>
      <c r="AZA369" s="98"/>
      <c r="AZB369" s="98"/>
      <c r="AZC369" s="98"/>
      <c r="AZD369" s="98"/>
      <c r="AZE369" s="98"/>
      <c r="AZF369" s="98"/>
      <c r="AZG369" s="98"/>
      <c r="AZH369" s="98"/>
      <c r="AZI369" s="98"/>
      <c r="AZJ369" s="98"/>
      <c r="AZK369" s="98"/>
      <c r="AZL369" s="98"/>
      <c r="AZM369" s="98"/>
      <c r="AZN369" s="98"/>
      <c r="AZO369" s="98"/>
      <c r="AZP369" s="98"/>
      <c r="AZQ369" s="98"/>
      <c r="AZR369" s="98"/>
      <c r="AZS369" s="98"/>
      <c r="AZT369" s="98"/>
      <c r="AZU369" s="98"/>
      <c r="AZV369" s="98"/>
      <c r="AZW369" s="98"/>
      <c r="AZX369" s="98"/>
      <c r="AZY369" s="98"/>
      <c r="AZZ369" s="98"/>
      <c r="BAA369" s="98"/>
      <c r="BAB369" s="98"/>
      <c r="BAC369" s="98"/>
      <c r="BAD369" s="98"/>
      <c r="BAE369" s="98"/>
      <c r="BAF369" s="98"/>
      <c r="BAG369" s="98"/>
      <c r="BAH369" s="98"/>
      <c r="BAI369" s="98"/>
      <c r="BAJ369" s="98"/>
      <c r="BAK369" s="98"/>
      <c r="BAL369" s="98"/>
      <c r="BAM369" s="98"/>
      <c r="BAN369" s="98"/>
      <c r="BAO369" s="98"/>
      <c r="BAP369" s="98"/>
      <c r="BAQ369" s="98"/>
      <c r="BAR369" s="98"/>
      <c r="BAS369" s="98"/>
      <c r="BAT369" s="98"/>
      <c r="BAU369" s="98"/>
      <c r="BAV369" s="98"/>
      <c r="BAW369" s="98"/>
      <c r="BAX369" s="98"/>
      <c r="BAY369" s="98"/>
      <c r="BAZ369" s="98"/>
      <c r="BBA369" s="98"/>
      <c r="BBB369" s="98"/>
      <c r="BBC369" s="98"/>
      <c r="BBD369" s="98"/>
      <c r="BBE369" s="98"/>
      <c r="BBF369" s="98"/>
      <c r="BBG369" s="98"/>
      <c r="BBH369" s="98"/>
      <c r="BBI369" s="98"/>
      <c r="BBJ369" s="98"/>
      <c r="BBK369" s="98"/>
      <c r="BBL369" s="98"/>
      <c r="BBM369" s="98"/>
      <c r="BBN369" s="98"/>
      <c r="BBO369" s="98"/>
      <c r="BBP369" s="98"/>
      <c r="BBQ369" s="98"/>
      <c r="BBR369" s="98"/>
      <c r="BBS369" s="98"/>
      <c r="BBT369" s="98"/>
      <c r="BBU369" s="98"/>
      <c r="BBV369" s="98"/>
      <c r="BBW369" s="98"/>
      <c r="BBX369" s="98"/>
      <c r="BBY369" s="98"/>
      <c r="BBZ369" s="98"/>
      <c r="BCA369" s="98"/>
      <c r="BCB369" s="98"/>
      <c r="BCC369" s="98"/>
      <c r="BCD369" s="98"/>
      <c r="BCE369" s="98"/>
      <c r="BCF369" s="98"/>
      <c r="BCG369" s="98"/>
      <c r="BCH369" s="98"/>
      <c r="BCI369" s="98"/>
      <c r="BCJ369" s="98"/>
      <c r="BCK369" s="98"/>
      <c r="BCL369" s="98"/>
      <c r="BCM369" s="98"/>
      <c r="BCN369" s="98"/>
      <c r="BCO369" s="98"/>
      <c r="BCP369" s="98"/>
      <c r="BCQ369" s="98"/>
      <c r="BCR369" s="98"/>
      <c r="BCS369" s="98"/>
      <c r="BCT369" s="98"/>
      <c r="BCU369" s="98"/>
      <c r="BCV369" s="98"/>
      <c r="BCW369" s="98"/>
      <c r="BCX369" s="98"/>
      <c r="BCY369" s="98"/>
      <c r="BCZ369" s="98"/>
      <c r="BDA369" s="98"/>
      <c r="BDB369" s="98"/>
      <c r="BDC369" s="98"/>
      <c r="BDD369" s="98"/>
      <c r="BDE369" s="98"/>
      <c r="BDF369" s="98"/>
      <c r="BDG369" s="98"/>
      <c r="BDH369" s="98"/>
      <c r="BDI369" s="98"/>
      <c r="BDJ369" s="98"/>
      <c r="BDK369" s="98"/>
      <c r="BDL369" s="98"/>
      <c r="BDM369" s="98"/>
      <c r="BDN369" s="98"/>
      <c r="BDO369" s="98"/>
      <c r="BDP369" s="98"/>
      <c r="BDQ369" s="98"/>
      <c r="BDR369" s="98"/>
      <c r="BDS369" s="98"/>
      <c r="BDT369" s="98"/>
      <c r="BDU369" s="98"/>
      <c r="BDV369" s="98"/>
      <c r="BDW369" s="98"/>
      <c r="BDX369" s="98"/>
      <c r="BDY369" s="98"/>
      <c r="BDZ369" s="98"/>
      <c r="BEA369" s="98"/>
      <c r="BEB369" s="98"/>
      <c r="BEC369" s="98"/>
      <c r="BED369" s="98"/>
      <c r="BEE369" s="98"/>
      <c r="BEF369" s="98"/>
      <c r="BEG369" s="98"/>
      <c r="BEH369" s="98"/>
      <c r="BEI369" s="98"/>
      <c r="BEJ369" s="98"/>
      <c r="BEK369" s="98"/>
      <c r="BEL369" s="98"/>
      <c r="BEM369" s="98"/>
      <c r="BEN369" s="98"/>
      <c r="BEO369" s="98"/>
      <c r="BEP369" s="98"/>
      <c r="BEQ369" s="98"/>
      <c r="BER369" s="98"/>
      <c r="BES369" s="98"/>
      <c r="BET369" s="98"/>
      <c r="BEU369" s="98"/>
      <c r="BEV369" s="98"/>
      <c r="BEW369" s="98"/>
      <c r="BEX369" s="98"/>
      <c r="BEY369" s="98"/>
      <c r="BEZ369" s="98"/>
      <c r="BFA369" s="98"/>
      <c r="BFB369" s="98"/>
      <c r="BFC369" s="98"/>
      <c r="BFD369" s="98"/>
      <c r="BFE369" s="98"/>
      <c r="BFF369" s="98"/>
      <c r="BFG369" s="98"/>
      <c r="BFH369" s="98"/>
      <c r="BFI369" s="98"/>
      <c r="BFJ369" s="98"/>
      <c r="BFK369" s="98"/>
      <c r="BFL369" s="98"/>
      <c r="BFM369" s="98"/>
      <c r="BFN369" s="98"/>
      <c r="BFO369" s="98"/>
      <c r="BFP369" s="98"/>
      <c r="BFQ369" s="98"/>
      <c r="BFR369" s="98"/>
      <c r="BFS369" s="98"/>
      <c r="BFT369" s="98"/>
      <c r="BFU369" s="98"/>
      <c r="BFV369" s="98"/>
      <c r="BFW369" s="98"/>
      <c r="BFX369" s="98"/>
      <c r="BFY369" s="98"/>
      <c r="BFZ369" s="98"/>
      <c r="BGA369" s="98"/>
      <c r="BGB369" s="98"/>
      <c r="BGC369" s="98"/>
      <c r="BGD369" s="98"/>
      <c r="BGE369" s="98"/>
      <c r="BGF369" s="98"/>
      <c r="BGG369" s="98"/>
      <c r="BGH369" s="98"/>
      <c r="BGI369" s="98"/>
      <c r="BGJ369" s="98"/>
      <c r="BGK369" s="98"/>
      <c r="BGL369" s="98"/>
      <c r="BGM369" s="98"/>
      <c r="BGN369" s="98"/>
      <c r="BGO369" s="98"/>
      <c r="BGP369" s="98"/>
      <c r="BGQ369" s="98"/>
      <c r="BGR369" s="98"/>
      <c r="BGS369" s="98"/>
      <c r="BGT369" s="98"/>
      <c r="BGU369" s="98"/>
      <c r="BGV369" s="98"/>
      <c r="BGW369" s="98"/>
      <c r="BGX369" s="98"/>
      <c r="BGY369" s="98"/>
      <c r="BGZ369" s="98"/>
      <c r="BHA369" s="98"/>
      <c r="BHB369" s="98"/>
      <c r="BHC369" s="98"/>
      <c r="BHD369" s="98"/>
      <c r="BHE369" s="98"/>
      <c r="BHF369" s="98"/>
      <c r="BHG369" s="98"/>
      <c r="BHH369" s="98"/>
      <c r="BHI369" s="98"/>
      <c r="BHJ369" s="98"/>
      <c r="BHK369" s="98"/>
      <c r="BHL369" s="98"/>
      <c r="BHM369" s="98"/>
      <c r="BHN369" s="98"/>
      <c r="BHO369" s="98"/>
      <c r="BHP369" s="98"/>
      <c r="BHQ369" s="98"/>
      <c r="BHR369" s="98"/>
      <c r="BHS369" s="98"/>
      <c r="BHT369" s="98"/>
      <c r="BHU369" s="98"/>
      <c r="BHV369" s="98"/>
      <c r="BHW369" s="98"/>
      <c r="BHX369" s="98"/>
      <c r="BHY369" s="98"/>
      <c r="BHZ369" s="98"/>
      <c r="BIA369" s="98"/>
      <c r="BIB369" s="98"/>
      <c r="BIC369" s="98"/>
      <c r="BID369" s="98"/>
      <c r="BIE369" s="98"/>
      <c r="BIF369" s="98"/>
      <c r="BIG369" s="98"/>
      <c r="BIH369" s="98"/>
      <c r="BII369" s="98"/>
      <c r="BIJ369" s="98"/>
      <c r="BIK369" s="98"/>
      <c r="BIL369" s="98"/>
      <c r="BIM369" s="98"/>
      <c r="BIN369" s="98"/>
      <c r="BIO369" s="98"/>
      <c r="BIP369" s="98"/>
      <c r="BIQ369" s="98"/>
      <c r="BIR369" s="98"/>
      <c r="BIS369" s="98"/>
      <c r="BIT369" s="98"/>
      <c r="BIU369" s="98"/>
      <c r="BIV369" s="98"/>
      <c r="BIW369" s="98"/>
      <c r="BIX369" s="98"/>
      <c r="BIY369" s="98"/>
      <c r="BIZ369" s="98"/>
      <c r="BJA369" s="98"/>
      <c r="BJB369" s="98"/>
      <c r="BJC369" s="98"/>
      <c r="BJD369" s="98"/>
      <c r="BJE369" s="98"/>
      <c r="BJF369" s="98"/>
      <c r="BJG369" s="98"/>
      <c r="BJH369" s="98"/>
      <c r="BJI369" s="98"/>
      <c r="BJJ369" s="98"/>
      <c r="BJK369" s="98"/>
      <c r="BJL369" s="98"/>
      <c r="BJM369" s="98"/>
      <c r="BJN369" s="98"/>
      <c r="BJO369" s="98"/>
      <c r="BJP369" s="98"/>
      <c r="BJQ369" s="98"/>
      <c r="BJR369" s="98"/>
      <c r="BJS369" s="98"/>
      <c r="BJT369" s="98"/>
      <c r="BJU369" s="98"/>
      <c r="BJV369" s="98"/>
      <c r="BJW369" s="98"/>
      <c r="BJX369" s="98"/>
      <c r="BJY369" s="98"/>
      <c r="BJZ369" s="98"/>
      <c r="BKA369" s="98"/>
      <c r="BKB369" s="98"/>
      <c r="BKC369" s="98"/>
      <c r="BKD369" s="98"/>
      <c r="BKE369" s="98"/>
      <c r="BKF369" s="98"/>
      <c r="BKG369" s="98"/>
      <c r="BKH369" s="98"/>
      <c r="BKI369" s="98"/>
      <c r="BKJ369" s="98"/>
      <c r="BKK369" s="98"/>
      <c r="BKL369" s="98"/>
      <c r="BKM369" s="98"/>
      <c r="BKN369" s="98"/>
      <c r="BKO369" s="98"/>
      <c r="BKP369" s="98"/>
      <c r="BKQ369" s="98"/>
      <c r="BKR369" s="98"/>
      <c r="BKS369" s="98"/>
      <c r="BKT369" s="98"/>
      <c r="BKU369" s="98"/>
      <c r="BKV369" s="98"/>
      <c r="BKW369" s="98"/>
      <c r="BKX369" s="98"/>
      <c r="BKY369" s="98"/>
      <c r="BKZ369" s="98"/>
      <c r="BLA369" s="98"/>
      <c r="BLB369" s="98"/>
      <c r="BLC369" s="98"/>
      <c r="BLD369" s="98"/>
      <c r="BLE369" s="98"/>
      <c r="BLF369" s="98"/>
      <c r="BLG369" s="98"/>
      <c r="BLH369" s="98"/>
      <c r="BLI369" s="98"/>
      <c r="BLJ369" s="98"/>
      <c r="BLK369" s="98"/>
      <c r="BLL369" s="98"/>
      <c r="BLM369" s="98"/>
      <c r="BLN369" s="98"/>
      <c r="BLO369" s="98"/>
      <c r="BLP369" s="98"/>
      <c r="BLQ369" s="98"/>
      <c r="BLR369" s="98"/>
      <c r="BLS369" s="98"/>
      <c r="BLT369" s="98"/>
      <c r="BLU369" s="98"/>
      <c r="BLV369" s="98"/>
      <c r="BLW369" s="98"/>
      <c r="BLX369" s="98"/>
      <c r="BLY369" s="98"/>
      <c r="BLZ369" s="98"/>
      <c r="BMA369" s="98"/>
      <c r="BMB369" s="98"/>
      <c r="BMC369" s="98"/>
      <c r="BMD369" s="98"/>
      <c r="BME369" s="98"/>
      <c r="BMF369" s="98"/>
      <c r="BMG369" s="98"/>
      <c r="BMH369" s="98"/>
      <c r="BMI369" s="98"/>
      <c r="BMJ369" s="98"/>
      <c r="BMK369" s="98"/>
      <c r="BML369" s="98"/>
      <c r="BMM369" s="98"/>
      <c r="BMN369" s="98"/>
      <c r="BMO369" s="98"/>
      <c r="BMP369" s="98"/>
      <c r="BMQ369" s="98"/>
      <c r="BMR369" s="98"/>
      <c r="BMS369" s="98"/>
      <c r="BMT369" s="98"/>
      <c r="BMU369" s="98"/>
      <c r="BMV369" s="98"/>
      <c r="BMW369" s="98"/>
      <c r="BMX369" s="98"/>
      <c r="BMY369" s="98"/>
      <c r="BMZ369" s="98"/>
      <c r="BNA369" s="98"/>
      <c r="BNB369" s="98"/>
      <c r="BNC369" s="98"/>
      <c r="BND369" s="98"/>
      <c r="BNE369" s="98"/>
      <c r="BNF369" s="98"/>
      <c r="BNG369" s="98"/>
      <c r="BNH369" s="98"/>
      <c r="BNI369" s="98"/>
      <c r="BNJ369" s="98"/>
      <c r="BNK369" s="98"/>
      <c r="BNL369" s="98"/>
      <c r="BNM369" s="98"/>
      <c r="BNN369" s="98"/>
      <c r="BNO369" s="98"/>
      <c r="BNP369" s="98"/>
      <c r="BNQ369" s="98"/>
      <c r="BNR369" s="98"/>
      <c r="BNS369" s="98"/>
      <c r="BNT369" s="98"/>
      <c r="BNU369" s="98"/>
      <c r="BNV369" s="98"/>
      <c r="BNW369" s="98"/>
      <c r="BNX369" s="98"/>
      <c r="BNY369" s="98"/>
      <c r="BNZ369" s="98"/>
      <c r="BOA369" s="98"/>
      <c r="BOB369" s="98"/>
      <c r="BOC369" s="98"/>
      <c r="BOD369" s="98"/>
      <c r="BOE369" s="98"/>
      <c r="BOF369" s="98"/>
      <c r="BOG369" s="98"/>
      <c r="BOH369" s="98"/>
      <c r="BOI369" s="98"/>
      <c r="BOJ369" s="98"/>
      <c r="BOK369" s="98"/>
      <c r="BOL369" s="98"/>
      <c r="BOM369" s="98"/>
      <c r="BON369" s="98"/>
      <c r="BOO369" s="98"/>
      <c r="BOP369" s="98"/>
      <c r="BOQ369" s="98"/>
      <c r="BOR369" s="98"/>
      <c r="BOS369" s="98"/>
      <c r="BOT369" s="98"/>
      <c r="BOU369" s="98"/>
      <c r="BOV369" s="98"/>
      <c r="BOW369" s="98"/>
      <c r="BOX369" s="98"/>
      <c r="BOY369" s="98"/>
      <c r="BOZ369" s="98"/>
      <c r="BPA369" s="98"/>
      <c r="BPB369" s="98"/>
      <c r="BPC369" s="98"/>
      <c r="BPD369" s="98"/>
      <c r="BPE369" s="98"/>
      <c r="BPF369" s="98"/>
      <c r="BPG369" s="98"/>
      <c r="BPH369" s="98"/>
      <c r="BPI369" s="98"/>
      <c r="BPJ369" s="98"/>
      <c r="BPK369" s="98"/>
      <c r="BPL369" s="98"/>
      <c r="BPM369" s="98"/>
      <c r="BPN369" s="98"/>
      <c r="BPO369" s="98"/>
      <c r="BPP369" s="98"/>
      <c r="BPQ369" s="98"/>
      <c r="BPR369" s="98"/>
      <c r="BPS369" s="98"/>
      <c r="BPT369" s="98"/>
      <c r="BPU369" s="98"/>
      <c r="BPV369" s="98"/>
      <c r="BPW369" s="98"/>
      <c r="BPX369" s="98"/>
      <c r="BPY369" s="98"/>
      <c r="BPZ369" s="98"/>
      <c r="BQA369" s="98"/>
      <c r="BQB369" s="98"/>
      <c r="BQC369" s="98"/>
      <c r="BQD369" s="98"/>
      <c r="BQE369" s="98"/>
      <c r="BQF369" s="98"/>
      <c r="BQG369" s="98"/>
      <c r="BQH369" s="98"/>
      <c r="BQI369" s="98"/>
      <c r="BQJ369" s="98"/>
      <c r="BQK369" s="98"/>
      <c r="BQL369" s="98"/>
      <c r="BQM369" s="98"/>
      <c r="BQN369" s="98"/>
      <c r="BQO369" s="98"/>
      <c r="BQP369" s="98"/>
      <c r="BQQ369" s="98"/>
      <c r="BQR369" s="98"/>
      <c r="BQS369" s="98"/>
      <c r="BQT369" s="98"/>
      <c r="BQU369" s="98"/>
      <c r="BQV369" s="98"/>
      <c r="BQW369" s="98"/>
      <c r="BQX369" s="98"/>
      <c r="BQY369" s="98"/>
      <c r="BQZ369" s="98"/>
      <c r="BRA369" s="98"/>
      <c r="BRB369" s="98"/>
      <c r="BRC369" s="98"/>
      <c r="BRD369" s="98"/>
      <c r="BRE369" s="98"/>
      <c r="BRF369" s="98"/>
      <c r="BRG369" s="98"/>
      <c r="BRH369" s="98"/>
      <c r="BRI369" s="98"/>
      <c r="BRJ369" s="98"/>
      <c r="BRK369" s="98"/>
      <c r="BRL369" s="98"/>
      <c r="BRM369" s="98"/>
      <c r="BRN369" s="98"/>
      <c r="BRO369" s="98"/>
      <c r="BRP369" s="98"/>
      <c r="BRQ369" s="98"/>
      <c r="BRR369" s="98"/>
      <c r="BRS369" s="98"/>
      <c r="BRT369" s="98"/>
      <c r="BRU369" s="98"/>
      <c r="BRV369" s="98"/>
      <c r="BRW369" s="98"/>
      <c r="BRX369" s="98"/>
      <c r="BRY369" s="98"/>
      <c r="BRZ369" s="98"/>
      <c r="BSA369" s="98"/>
      <c r="BSB369" s="98"/>
      <c r="BSC369" s="98"/>
      <c r="BSD369" s="98"/>
      <c r="BSE369" s="98"/>
      <c r="BSF369" s="98"/>
      <c r="BSG369" s="98"/>
      <c r="BSH369" s="98"/>
      <c r="BSI369" s="98"/>
      <c r="BSJ369" s="98"/>
      <c r="BSK369" s="98"/>
      <c r="BSL369" s="98"/>
      <c r="BSM369" s="98"/>
      <c r="BSN369" s="98"/>
      <c r="BSO369" s="98"/>
      <c r="BSP369" s="98"/>
      <c r="BSQ369" s="98"/>
      <c r="BSR369" s="98"/>
      <c r="BSS369" s="98"/>
      <c r="BST369" s="98"/>
      <c r="BSU369" s="98"/>
      <c r="BSV369" s="98"/>
      <c r="BSW369" s="98"/>
      <c r="BSX369" s="98"/>
      <c r="BSY369" s="98"/>
      <c r="BSZ369" s="98"/>
      <c r="BTA369" s="98"/>
      <c r="BTB369" s="98"/>
      <c r="BTC369" s="98"/>
      <c r="BTD369" s="98"/>
      <c r="BTE369" s="98"/>
      <c r="BTF369" s="98"/>
      <c r="BTG369" s="98"/>
      <c r="BTH369" s="98"/>
      <c r="BTI369" s="98"/>
      <c r="BTJ369" s="98"/>
      <c r="BTK369" s="98"/>
      <c r="BTL369" s="98"/>
      <c r="BTM369" s="98"/>
      <c r="BTN369" s="98"/>
      <c r="BTO369" s="98"/>
      <c r="BTP369" s="98"/>
      <c r="BTQ369" s="98"/>
      <c r="BTR369" s="98"/>
      <c r="BTS369" s="98"/>
      <c r="BTT369" s="98"/>
      <c r="BTU369" s="98"/>
      <c r="BTV369" s="98"/>
      <c r="BTW369" s="98"/>
      <c r="BTX369" s="98"/>
      <c r="BTY369" s="98"/>
      <c r="BTZ369" s="98"/>
      <c r="BUA369" s="98"/>
      <c r="BUB369" s="98"/>
      <c r="BUC369" s="98"/>
      <c r="BUD369" s="98"/>
      <c r="BUE369" s="98"/>
      <c r="BUF369" s="98"/>
      <c r="BUG369" s="98"/>
      <c r="BUH369" s="98"/>
      <c r="BUI369" s="98"/>
      <c r="BUJ369" s="98"/>
      <c r="BUK369" s="98"/>
      <c r="BUL369" s="98"/>
      <c r="BUM369" s="98"/>
      <c r="BUN369" s="98"/>
      <c r="BUO369" s="98"/>
      <c r="BUP369" s="98"/>
      <c r="BUQ369" s="98"/>
      <c r="BUR369" s="98"/>
      <c r="BUS369" s="98"/>
      <c r="BUT369" s="98"/>
      <c r="BUU369" s="98"/>
      <c r="BUV369" s="98"/>
      <c r="BUW369" s="98"/>
      <c r="BUX369" s="98"/>
      <c r="BUY369" s="98"/>
      <c r="BUZ369" s="98"/>
      <c r="BVA369" s="98"/>
      <c r="BVB369" s="98"/>
      <c r="BVC369" s="98"/>
      <c r="BVD369" s="98"/>
      <c r="BVE369" s="98"/>
      <c r="BVF369" s="98"/>
      <c r="BVG369" s="98"/>
      <c r="BVH369" s="98"/>
      <c r="BVI369" s="98"/>
      <c r="BVJ369" s="98"/>
      <c r="BVK369" s="98"/>
      <c r="BVL369" s="98"/>
      <c r="BVM369" s="98"/>
      <c r="BVN369" s="98"/>
      <c r="BVO369" s="98"/>
      <c r="BVP369" s="98"/>
      <c r="BVQ369" s="98"/>
      <c r="BVR369" s="98"/>
      <c r="BVS369" s="98"/>
      <c r="BVT369" s="98"/>
      <c r="BVU369" s="98"/>
      <c r="BVV369" s="98"/>
      <c r="BVW369" s="98"/>
      <c r="BVX369" s="98"/>
      <c r="BVY369" s="98"/>
      <c r="BVZ369" s="98"/>
      <c r="BWA369" s="98"/>
      <c r="BWB369" s="98"/>
      <c r="BWC369" s="98"/>
      <c r="BWD369" s="98"/>
      <c r="BWE369" s="98"/>
      <c r="BWF369" s="98"/>
      <c r="BWG369" s="98"/>
      <c r="BWH369" s="98"/>
      <c r="BWI369" s="98"/>
      <c r="BWJ369" s="98"/>
      <c r="BWK369" s="98"/>
      <c r="BWL369" s="98"/>
      <c r="BWM369" s="98"/>
      <c r="BWN369" s="98"/>
      <c r="BWO369" s="98"/>
      <c r="BWP369" s="98"/>
      <c r="BWQ369" s="98"/>
      <c r="BWR369" s="98"/>
      <c r="BWS369" s="98"/>
      <c r="BWT369" s="98"/>
      <c r="BWU369" s="98"/>
      <c r="BWV369" s="98"/>
      <c r="BWW369" s="98"/>
      <c r="BWX369" s="98"/>
      <c r="BWY369" s="98"/>
      <c r="BWZ369" s="98"/>
      <c r="BXA369" s="98"/>
      <c r="BXB369" s="98"/>
      <c r="BXC369" s="98"/>
      <c r="BXD369" s="98"/>
      <c r="BXE369" s="98"/>
      <c r="BXF369" s="98"/>
      <c r="BXG369" s="98"/>
      <c r="BXH369" s="98"/>
      <c r="BXI369" s="98"/>
      <c r="BXJ369" s="98"/>
      <c r="BXK369" s="98"/>
      <c r="BXL369" s="98"/>
      <c r="BXM369" s="98"/>
      <c r="BXN369" s="98"/>
      <c r="BXO369" s="98"/>
      <c r="BXP369" s="98"/>
      <c r="BXQ369" s="98"/>
      <c r="BXR369" s="98"/>
      <c r="BXS369" s="98"/>
      <c r="BXT369" s="98"/>
      <c r="BXU369" s="98"/>
      <c r="BXV369" s="98"/>
      <c r="BXW369" s="98"/>
      <c r="BXX369" s="98"/>
      <c r="BXY369" s="98"/>
      <c r="BXZ369" s="98"/>
      <c r="BYA369" s="98"/>
      <c r="BYB369" s="98"/>
      <c r="BYC369" s="98"/>
      <c r="BYD369" s="98"/>
      <c r="BYE369" s="98"/>
      <c r="BYF369" s="98"/>
      <c r="BYG369" s="98"/>
      <c r="BYH369" s="98"/>
      <c r="BYI369" s="98"/>
      <c r="BYJ369" s="98"/>
      <c r="BYK369" s="98"/>
      <c r="BYL369" s="98"/>
      <c r="BYM369" s="98"/>
      <c r="BYN369" s="98"/>
      <c r="BYO369" s="98"/>
      <c r="BYP369" s="98"/>
      <c r="BYQ369" s="98"/>
      <c r="BYR369" s="98"/>
      <c r="BYS369" s="98"/>
      <c r="BYT369" s="98"/>
      <c r="BYU369" s="98"/>
      <c r="BYV369" s="98"/>
      <c r="BYW369" s="98"/>
      <c r="BYX369" s="98"/>
      <c r="BYY369" s="98"/>
      <c r="BYZ369" s="98"/>
      <c r="BZA369" s="98"/>
      <c r="BZB369" s="98"/>
      <c r="BZC369" s="98"/>
      <c r="BZD369" s="98"/>
      <c r="BZE369" s="98"/>
      <c r="BZF369" s="98"/>
      <c r="BZG369" s="98"/>
      <c r="BZH369" s="98"/>
      <c r="BZI369" s="98"/>
      <c r="BZJ369" s="98"/>
      <c r="BZK369" s="98"/>
      <c r="BZL369" s="98"/>
      <c r="BZM369" s="98"/>
      <c r="BZN369" s="98"/>
      <c r="BZO369" s="98"/>
      <c r="BZP369" s="98"/>
      <c r="BZQ369" s="98"/>
      <c r="BZR369" s="98"/>
      <c r="BZS369" s="98"/>
      <c r="BZT369" s="98"/>
      <c r="BZU369" s="98"/>
      <c r="BZV369" s="98"/>
      <c r="BZW369" s="98"/>
      <c r="BZX369" s="98"/>
      <c r="BZY369" s="98"/>
      <c r="BZZ369" s="98"/>
      <c r="CAA369" s="98"/>
      <c r="CAB369" s="98"/>
      <c r="CAC369" s="98"/>
      <c r="CAD369" s="98"/>
      <c r="CAE369" s="98"/>
      <c r="CAF369" s="98"/>
      <c r="CAG369" s="98"/>
      <c r="CAH369" s="98"/>
      <c r="CAI369" s="98"/>
      <c r="CAJ369" s="98"/>
      <c r="CAK369" s="98"/>
      <c r="CAL369" s="98"/>
      <c r="CAM369" s="98"/>
      <c r="CAN369" s="98"/>
      <c r="CAO369" s="98"/>
      <c r="CAP369" s="98"/>
      <c r="CAQ369" s="98"/>
      <c r="CAR369" s="98"/>
      <c r="CAS369" s="98"/>
      <c r="CAT369" s="98"/>
      <c r="CAU369" s="98"/>
      <c r="CAV369" s="98"/>
      <c r="CAW369" s="98"/>
      <c r="CAX369" s="98"/>
      <c r="CAY369" s="98"/>
      <c r="CAZ369" s="98"/>
      <c r="CBA369" s="98"/>
      <c r="CBB369" s="98"/>
      <c r="CBC369" s="98"/>
      <c r="CBD369" s="98"/>
      <c r="CBE369" s="98"/>
      <c r="CBF369" s="98"/>
      <c r="CBG369" s="98"/>
      <c r="CBH369" s="98"/>
      <c r="CBI369" s="98"/>
      <c r="CBJ369" s="98"/>
      <c r="CBK369" s="98"/>
      <c r="CBL369" s="98"/>
      <c r="CBM369" s="98"/>
      <c r="CBN369" s="98"/>
      <c r="CBO369" s="98"/>
      <c r="CBP369" s="98"/>
      <c r="CBQ369" s="98"/>
      <c r="CBR369" s="98"/>
      <c r="CBS369" s="98"/>
      <c r="CBT369" s="98"/>
      <c r="CBU369" s="98"/>
      <c r="CBV369" s="98"/>
      <c r="CBW369" s="98"/>
      <c r="CBX369" s="98"/>
      <c r="CBY369" s="98"/>
      <c r="CBZ369" s="98"/>
      <c r="CCA369" s="98"/>
      <c r="CCB369" s="98"/>
      <c r="CCC369" s="98"/>
      <c r="CCD369" s="98"/>
      <c r="CCE369" s="98"/>
      <c r="CCF369" s="98"/>
      <c r="CCG369" s="98"/>
      <c r="CCH369" s="98"/>
      <c r="CCI369" s="98"/>
      <c r="CCJ369" s="98"/>
      <c r="CCK369" s="98"/>
      <c r="CCL369" s="98"/>
      <c r="CCM369" s="98"/>
      <c r="CCN369" s="98"/>
      <c r="CCO369" s="98"/>
      <c r="CCP369" s="98"/>
      <c r="CCQ369" s="98"/>
      <c r="CCR369" s="98"/>
      <c r="CCS369" s="98"/>
      <c r="CCT369" s="98"/>
      <c r="CCU369" s="98"/>
      <c r="CCV369" s="98"/>
      <c r="CCW369" s="98"/>
      <c r="CCX369" s="98"/>
      <c r="CCY369" s="98"/>
      <c r="CCZ369" s="98"/>
      <c r="CDA369" s="98"/>
      <c r="CDB369" s="98"/>
      <c r="CDC369" s="98"/>
      <c r="CDD369" s="98"/>
      <c r="CDE369" s="98"/>
      <c r="CDF369" s="98"/>
      <c r="CDG369" s="98"/>
      <c r="CDH369" s="98"/>
      <c r="CDI369" s="98"/>
      <c r="CDJ369" s="98"/>
      <c r="CDK369" s="98"/>
      <c r="CDL369" s="98"/>
      <c r="CDM369" s="98"/>
      <c r="CDN369" s="98"/>
      <c r="CDO369" s="98"/>
      <c r="CDP369" s="98"/>
      <c r="CDQ369" s="98"/>
      <c r="CDR369" s="98"/>
      <c r="CDS369" s="98"/>
      <c r="CDT369" s="98"/>
      <c r="CDU369" s="98"/>
      <c r="CDV369" s="98"/>
      <c r="CDW369" s="98"/>
      <c r="CDX369" s="98"/>
      <c r="CDY369" s="98"/>
      <c r="CDZ369" s="98"/>
      <c r="CEA369" s="98"/>
      <c r="CEB369" s="98"/>
      <c r="CEC369" s="98"/>
      <c r="CED369" s="98"/>
      <c r="CEE369" s="98"/>
      <c r="CEF369" s="98"/>
      <c r="CEG369" s="98"/>
      <c r="CEH369" s="98"/>
      <c r="CEI369" s="98"/>
      <c r="CEJ369" s="98"/>
      <c r="CEK369" s="98"/>
      <c r="CEL369" s="98"/>
      <c r="CEM369" s="98"/>
      <c r="CEN369" s="98"/>
      <c r="CEO369" s="98"/>
      <c r="CEP369" s="98"/>
      <c r="CEQ369" s="98"/>
      <c r="CER369" s="98"/>
      <c r="CES369" s="98"/>
      <c r="CET369" s="98"/>
      <c r="CEU369" s="98"/>
      <c r="CEV369" s="98"/>
      <c r="CEW369" s="98"/>
      <c r="CEX369" s="98"/>
      <c r="CEY369" s="98"/>
      <c r="CEZ369" s="98"/>
      <c r="CFA369" s="98"/>
      <c r="CFB369" s="98"/>
      <c r="CFC369" s="98"/>
      <c r="CFD369" s="98"/>
      <c r="CFE369" s="98"/>
      <c r="CFF369" s="98"/>
      <c r="CFG369" s="98"/>
      <c r="CFH369" s="98"/>
      <c r="CFI369" s="98"/>
      <c r="CFJ369" s="98"/>
      <c r="CFK369" s="98"/>
      <c r="CFL369" s="98"/>
      <c r="CFM369" s="98"/>
      <c r="CFN369" s="98"/>
      <c r="CFO369" s="98"/>
      <c r="CFP369" s="98"/>
      <c r="CFQ369" s="98"/>
      <c r="CFR369" s="98"/>
      <c r="CFS369" s="98"/>
      <c r="CFT369" s="98"/>
      <c r="CFU369" s="98"/>
      <c r="CFV369" s="98"/>
      <c r="CFW369" s="98"/>
      <c r="CFX369" s="98"/>
      <c r="CFY369" s="98"/>
      <c r="CFZ369" s="98"/>
      <c r="CGA369" s="98"/>
      <c r="CGB369" s="98"/>
      <c r="CGC369" s="98"/>
      <c r="CGD369" s="98"/>
      <c r="CGE369" s="98"/>
      <c r="CGF369" s="98"/>
      <c r="CGG369" s="98"/>
      <c r="CGH369" s="98"/>
      <c r="CGI369" s="98"/>
      <c r="CGJ369" s="98"/>
      <c r="CGK369" s="98"/>
      <c r="CGL369" s="98"/>
      <c r="CGM369" s="98"/>
      <c r="CGN369" s="98"/>
      <c r="CGO369" s="98"/>
      <c r="CGP369" s="98"/>
      <c r="CGQ369" s="98"/>
      <c r="CGR369" s="98"/>
      <c r="CGS369" s="98"/>
      <c r="CGT369" s="98"/>
      <c r="CGU369" s="98"/>
      <c r="CGV369" s="98"/>
      <c r="CGW369" s="98"/>
      <c r="CGX369" s="98"/>
      <c r="CGY369" s="98"/>
      <c r="CGZ369" s="98"/>
      <c r="CHA369" s="98"/>
      <c r="CHB369" s="98"/>
      <c r="CHC369" s="98"/>
      <c r="CHD369" s="98"/>
      <c r="CHE369" s="98"/>
      <c r="CHF369" s="98"/>
      <c r="CHG369" s="98"/>
      <c r="CHH369" s="98"/>
      <c r="CHI369" s="98"/>
      <c r="CHJ369" s="98"/>
      <c r="CHK369" s="98"/>
      <c r="CHL369" s="98"/>
      <c r="CHM369" s="98"/>
      <c r="CHN369" s="98"/>
      <c r="CHO369" s="98"/>
      <c r="CHP369" s="98"/>
      <c r="CHQ369" s="98"/>
      <c r="CHR369" s="98"/>
      <c r="CHS369" s="98"/>
      <c r="CHT369" s="98"/>
      <c r="CHU369" s="98"/>
      <c r="CHV369" s="98"/>
      <c r="CHW369" s="98"/>
      <c r="CHX369" s="98"/>
      <c r="CHY369" s="98"/>
      <c r="CHZ369" s="98"/>
      <c r="CIA369" s="98"/>
      <c r="CIB369" s="98"/>
      <c r="CIC369" s="98"/>
      <c r="CID369" s="98"/>
      <c r="CIE369" s="98"/>
      <c r="CIF369" s="98"/>
      <c r="CIG369" s="98"/>
      <c r="CIH369" s="98"/>
      <c r="CII369" s="98"/>
      <c r="CIJ369" s="98"/>
      <c r="CIK369" s="98"/>
      <c r="CIL369" s="98"/>
      <c r="CIM369" s="98"/>
      <c r="CIN369" s="98"/>
      <c r="CIO369" s="98"/>
      <c r="CIP369" s="98"/>
      <c r="CIQ369" s="98"/>
      <c r="CIR369" s="98"/>
      <c r="CIS369" s="98"/>
      <c r="CIT369" s="98"/>
      <c r="CIU369" s="98"/>
      <c r="CIV369" s="98"/>
      <c r="CIW369" s="98"/>
      <c r="CIX369" s="98"/>
      <c r="CIY369" s="98"/>
      <c r="CIZ369" s="98"/>
      <c r="CJA369" s="98"/>
      <c r="CJB369" s="98"/>
      <c r="CJC369" s="98"/>
      <c r="CJD369" s="98"/>
      <c r="CJE369" s="98"/>
      <c r="CJF369" s="98"/>
      <c r="CJG369" s="98"/>
      <c r="CJH369" s="98"/>
      <c r="CJI369" s="98"/>
      <c r="CJJ369" s="98"/>
      <c r="CJK369" s="98"/>
      <c r="CJL369" s="98"/>
      <c r="CJM369" s="98"/>
      <c r="CJN369" s="98"/>
      <c r="CJO369" s="98"/>
      <c r="CJP369" s="98"/>
      <c r="CJQ369" s="98"/>
      <c r="CJR369" s="98"/>
      <c r="CJS369" s="98"/>
      <c r="CJT369" s="98"/>
      <c r="CJU369" s="98"/>
      <c r="CJV369" s="98"/>
      <c r="CJW369" s="98"/>
      <c r="CJX369" s="98"/>
      <c r="CJY369" s="98"/>
      <c r="CJZ369" s="98"/>
      <c r="CKA369" s="98"/>
      <c r="CKB369" s="98"/>
      <c r="CKC369" s="98"/>
      <c r="CKD369" s="98"/>
      <c r="CKE369" s="98"/>
      <c r="CKF369" s="98"/>
      <c r="CKG369" s="98"/>
      <c r="CKH369" s="98"/>
      <c r="CKI369" s="98"/>
      <c r="CKJ369" s="98"/>
      <c r="CKK369" s="98"/>
      <c r="CKL369" s="98"/>
      <c r="CKM369" s="98"/>
      <c r="CKN369" s="98"/>
      <c r="CKO369" s="98"/>
      <c r="CKP369" s="98"/>
      <c r="CKQ369" s="98"/>
      <c r="CKR369" s="98"/>
      <c r="CKS369" s="98"/>
      <c r="CKT369" s="98"/>
      <c r="CKU369" s="98"/>
      <c r="CKV369" s="98"/>
      <c r="CKW369" s="98"/>
      <c r="CKX369" s="98"/>
      <c r="CKY369" s="98"/>
      <c r="CKZ369" s="98"/>
      <c r="CLA369" s="98"/>
      <c r="CLB369" s="98"/>
      <c r="CLC369" s="98"/>
      <c r="CLD369" s="98"/>
      <c r="CLE369" s="98"/>
      <c r="CLF369" s="98"/>
      <c r="CLG369" s="98"/>
      <c r="CLH369" s="98"/>
      <c r="CLI369" s="98"/>
      <c r="CLJ369" s="98"/>
      <c r="CLK369" s="98"/>
      <c r="CLL369" s="98"/>
      <c r="CLM369" s="98"/>
      <c r="CLN369" s="98"/>
      <c r="CLO369" s="98"/>
      <c r="CLP369" s="98"/>
      <c r="CLQ369" s="98"/>
      <c r="CLR369" s="98"/>
      <c r="CLS369" s="98"/>
      <c r="CLT369" s="98"/>
      <c r="CLU369" s="98"/>
      <c r="CLV369" s="98"/>
      <c r="CLW369" s="98"/>
      <c r="CLX369" s="98"/>
      <c r="CLY369" s="98"/>
      <c r="CLZ369" s="98"/>
      <c r="CMA369" s="98"/>
      <c r="CMB369" s="98"/>
      <c r="CMC369" s="98"/>
      <c r="CMD369" s="98"/>
      <c r="CME369" s="98"/>
      <c r="CMF369" s="98"/>
      <c r="CMG369" s="98"/>
      <c r="CMH369" s="98"/>
      <c r="CMI369" s="98"/>
      <c r="CMJ369" s="98"/>
      <c r="CMK369" s="98"/>
      <c r="CML369" s="98"/>
      <c r="CMM369" s="98"/>
      <c r="CMN369" s="98"/>
      <c r="CMO369" s="98"/>
      <c r="CMP369" s="98"/>
      <c r="CMQ369" s="98"/>
      <c r="CMR369" s="98"/>
      <c r="CMS369" s="98"/>
      <c r="CMT369" s="98"/>
      <c r="CMU369" s="98"/>
      <c r="CMV369" s="98"/>
      <c r="CMW369" s="98"/>
      <c r="CMX369" s="98"/>
      <c r="CMY369" s="98"/>
      <c r="CMZ369" s="98"/>
      <c r="CNA369" s="98"/>
      <c r="CNB369" s="98"/>
      <c r="CNC369" s="98"/>
      <c r="CND369" s="98"/>
      <c r="CNE369" s="98"/>
      <c r="CNF369" s="98"/>
      <c r="CNG369" s="98"/>
      <c r="CNH369" s="98"/>
      <c r="CNI369" s="98"/>
      <c r="CNJ369" s="98"/>
      <c r="CNK369" s="98"/>
      <c r="CNL369" s="98"/>
      <c r="CNM369" s="98"/>
      <c r="CNN369" s="98"/>
      <c r="CNO369" s="98"/>
      <c r="CNP369" s="98"/>
      <c r="CNQ369" s="98"/>
      <c r="CNR369" s="98"/>
      <c r="CNS369" s="98"/>
      <c r="CNT369" s="98"/>
      <c r="CNU369" s="98"/>
      <c r="CNV369" s="98"/>
      <c r="CNW369" s="98"/>
      <c r="CNX369" s="98"/>
      <c r="CNY369" s="98"/>
      <c r="CNZ369" s="98"/>
      <c r="COA369" s="98"/>
      <c r="COB369" s="98"/>
      <c r="COC369" s="98"/>
      <c r="COD369" s="98"/>
      <c r="COE369" s="98"/>
      <c r="COF369" s="98"/>
      <c r="COG369" s="98"/>
      <c r="COH369" s="98"/>
      <c r="COI369" s="98"/>
      <c r="COJ369" s="98"/>
      <c r="COK369" s="98"/>
      <c r="COL369" s="98"/>
      <c r="COM369" s="98"/>
      <c r="CON369" s="98"/>
      <c r="COO369" s="98"/>
      <c r="COP369" s="98"/>
      <c r="COQ369" s="98"/>
      <c r="COR369" s="98"/>
      <c r="COS369" s="98"/>
      <c r="COT369" s="98"/>
      <c r="COU369" s="98"/>
      <c r="COV369" s="98"/>
      <c r="COW369" s="98"/>
      <c r="COX369" s="98"/>
      <c r="COY369" s="98"/>
      <c r="COZ369" s="98"/>
      <c r="CPA369" s="98"/>
      <c r="CPB369" s="98"/>
      <c r="CPC369" s="98"/>
      <c r="CPD369" s="98"/>
      <c r="CPE369" s="98"/>
      <c r="CPF369" s="98"/>
      <c r="CPG369" s="98"/>
      <c r="CPH369" s="98"/>
      <c r="CPI369" s="98"/>
      <c r="CPJ369" s="98"/>
      <c r="CPK369" s="98"/>
      <c r="CPL369" s="98"/>
      <c r="CPM369" s="98"/>
      <c r="CPN369" s="98"/>
      <c r="CPO369" s="98"/>
      <c r="CPP369" s="98"/>
      <c r="CPQ369" s="98"/>
      <c r="CPR369" s="98"/>
      <c r="CPS369" s="98"/>
      <c r="CPT369" s="98"/>
      <c r="CPU369" s="98"/>
      <c r="CPV369" s="98"/>
      <c r="CPW369" s="98"/>
      <c r="CPX369" s="98"/>
      <c r="CPY369" s="98"/>
      <c r="CPZ369" s="98"/>
      <c r="CQA369" s="98"/>
      <c r="CQB369" s="98"/>
      <c r="CQC369" s="98"/>
      <c r="CQD369" s="98"/>
      <c r="CQE369" s="98"/>
      <c r="CQF369" s="98"/>
      <c r="CQG369" s="98"/>
      <c r="CQH369" s="98"/>
      <c r="CQI369" s="98"/>
      <c r="CQJ369" s="98"/>
      <c r="CQK369" s="98"/>
      <c r="CQL369" s="98"/>
      <c r="CQM369" s="98"/>
      <c r="CQN369" s="98"/>
      <c r="CQO369" s="98"/>
      <c r="CQP369" s="98"/>
      <c r="CQQ369" s="98"/>
      <c r="CQR369" s="98"/>
      <c r="CQS369" s="98"/>
      <c r="CQT369" s="98"/>
      <c r="CQU369" s="98"/>
      <c r="CQV369" s="98"/>
      <c r="CQW369" s="98"/>
      <c r="CQX369" s="98"/>
      <c r="CQY369" s="98"/>
      <c r="CQZ369" s="98"/>
      <c r="CRA369" s="98"/>
      <c r="CRB369" s="98"/>
      <c r="CRC369" s="98"/>
      <c r="CRD369" s="98"/>
      <c r="CRE369" s="98"/>
      <c r="CRF369" s="98"/>
      <c r="CRG369" s="98"/>
      <c r="CRH369" s="98"/>
      <c r="CRI369" s="98"/>
      <c r="CRJ369" s="98"/>
      <c r="CRK369" s="98"/>
      <c r="CRL369" s="98"/>
      <c r="CRM369" s="98"/>
      <c r="CRN369" s="98"/>
      <c r="CRO369" s="98"/>
      <c r="CRP369" s="98"/>
      <c r="CRQ369" s="98"/>
      <c r="CRR369" s="98"/>
      <c r="CRS369" s="98"/>
      <c r="CRT369" s="98"/>
      <c r="CRU369" s="98"/>
      <c r="CRV369" s="98"/>
      <c r="CRW369" s="98"/>
      <c r="CRX369" s="98"/>
      <c r="CRY369" s="98"/>
      <c r="CRZ369" s="98"/>
      <c r="CSA369" s="98"/>
      <c r="CSB369" s="98"/>
      <c r="CSC369" s="98"/>
      <c r="CSD369" s="98"/>
      <c r="CSE369" s="98"/>
      <c r="CSF369" s="98"/>
      <c r="CSG369" s="98"/>
      <c r="CSH369" s="98"/>
      <c r="CSI369" s="98"/>
      <c r="CSJ369" s="98"/>
      <c r="CSK369" s="98"/>
      <c r="CSL369" s="98"/>
      <c r="CSM369" s="98"/>
      <c r="CSN369" s="98"/>
      <c r="CSO369" s="98"/>
      <c r="CSP369" s="98"/>
      <c r="CSQ369" s="98"/>
      <c r="CSR369" s="98"/>
      <c r="CSS369" s="98"/>
      <c r="CST369" s="98"/>
      <c r="CSU369" s="98"/>
      <c r="CSV369" s="98"/>
      <c r="CSW369" s="98"/>
      <c r="CSX369" s="98"/>
      <c r="CSY369" s="98"/>
      <c r="CSZ369" s="98"/>
      <c r="CTA369" s="98"/>
      <c r="CTB369" s="98"/>
      <c r="CTC369" s="98"/>
      <c r="CTD369" s="98"/>
      <c r="CTE369" s="98"/>
      <c r="CTF369" s="98"/>
      <c r="CTG369" s="98"/>
      <c r="CTH369" s="98"/>
      <c r="CTI369" s="98"/>
      <c r="CTJ369" s="98"/>
      <c r="CTK369" s="98"/>
      <c r="CTL369" s="98"/>
      <c r="CTM369" s="98"/>
      <c r="CTN369" s="98"/>
      <c r="CTO369" s="98"/>
      <c r="CTP369" s="98"/>
      <c r="CTQ369" s="98"/>
      <c r="CTR369" s="98"/>
      <c r="CTS369" s="98"/>
      <c r="CTT369" s="98"/>
      <c r="CTU369" s="98"/>
      <c r="CTV369" s="98"/>
      <c r="CTW369" s="98"/>
      <c r="CTX369" s="98"/>
      <c r="CTY369" s="98"/>
      <c r="CTZ369" s="98"/>
      <c r="CUA369" s="98"/>
      <c r="CUB369" s="98"/>
      <c r="CUC369" s="98"/>
      <c r="CUD369" s="98"/>
      <c r="CUE369" s="98"/>
      <c r="CUF369" s="98"/>
      <c r="CUG369" s="98"/>
      <c r="CUH369" s="98"/>
      <c r="CUI369" s="98"/>
      <c r="CUJ369" s="98"/>
      <c r="CUK369" s="98"/>
      <c r="CUL369" s="98"/>
      <c r="CUM369" s="98"/>
      <c r="CUN369" s="98"/>
      <c r="CUO369" s="98"/>
      <c r="CUP369" s="98"/>
      <c r="CUQ369" s="98"/>
      <c r="CUR369" s="98"/>
      <c r="CUS369" s="98"/>
      <c r="CUT369" s="98"/>
      <c r="CUU369" s="98"/>
      <c r="CUV369" s="98"/>
      <c r="CUW369" s="98"/>
      <c r="CUX369" s="98"/>
      <c r="CUY369" s="98"/>
      <c r="CUZ369" s="98"/>
      <c r="CVA369" s="98"/>
      <c r="CVB369" s="98"/>
      <c r="CVC369" s="98"/>
      <c r="CVD369" s="98"/>
      <c r="CVE369" s="98"/>
      <c r="CVF369" s="98"/>
      <c r="CVG369" s="98"/>
      <c r="CVH369" s="98"/>
      <c r="CVI369" s="98"/>
      <c r="CVJ369" s="98"/>
      <c r="CVK369" s="98"/>
      <c r="CVL369" s="98"/>
      <c r="CVM369" s="98"/>
      <c r="CVN369" s="98"/>
      <c r="CVO369" s="98"/>
      <c r="CVP369" s="98"/>
      <c r="CVQ369" s="98"/>
      <c r="CVR369" s="98"/>
      <c r="CVS369" s="98"/>
      <c r="CVT369" s="98"/>
      <c r="CVU369" s="98"/>
      <c r="CVV369" s="98"/>
      <c r="CVW369" s="98"/>
      <c r="CVX369" s="98"/>
      <c r="CVY369" s="98"/>
      <c r="CVZ369" s="98"/>
      <c r="CWA369" s="98"/>
      <c r="CWB369" s="98"/>
      <c r="CWC369" s="98"/>
      <c r="CWD369" s="98"/>
      <c r="CWE369" s="98"/>
      <c r="CWF369" s="98"/>
      <c r="CWG369" s="98"/>
      <c r="CWH369" s="98"/>
      <c r="CWI369" s="98"/>
      <c r="CWJ369" s="98"/>
      <c r="CWK369" s="98"/>
      <c r="CWL369" s="98"/>
      <c r="CWM369" s="98"/>
      <c r="CWN369" s="98"/>
      <c r="CWO369" s="98"/>
      <c r="CWP369" s="98"/>
      <c r="CWQ369" s="98"/>
      <c r="CWR369" s="98"/>
      <c r="CWS369" s="98"/>
      <c r="CWT369" s="98"/>
      <c r="CWU369" s="98"/>
      <c r="CWV369" s="98"/>
      <c r="CWW369" s="98"/>
      <c r="CWX369" s="98"/>
      <c r="CWY369" s="98"/>
      <c r="CWZ369" s="98"/>
      <c r="CXA369" s="98"/>
      <c r="CXB369" s="98"/>
      <c r="CXC369" s="98"/>
      <c r="CXD369" s="98"/>
      <c r="CXE369" s="98"/>
      <c r="CXF369" s="98"/>
      <c r="CXG369" s="98"/>
      <c r="CXH369" s="98"/>
      <c r="CXI369" s="98"/>
      <c r="CXJ369" s="98"/>
      <c r="CXK369" s="98"/>
      <c r="CXL369" s="98"/>
      <c r="CXM369" s="98"/>
      <c r="CXN369" s="98"/>
      <c r="CXO369" s="98"/>
      <c r="CXP369" s="98"/>
      <c r="CXQ369" s="98"/>
      <c r="CXR369" s="98"/>
      <c r="CXS369" s="98"/>
      <c r="CXT369" s="98"/>
      <c r="CXU369" s="98"/>
      <c r="CXV369" s="98"/>
      <c r="CXW369" s="98"/>
      <c r="CXX369" s="98"/>
      <c r="CXY369" s="98"/>
      <c r="CXZ369" s="98"/>
      <c r="CYA369" s="98"/>
      <c r="CYB369" s="98"/>
      <c r="CYC369" s="98"/>
      <c r="CYD369" s="98"/>
      <c r="CYE369" s="98"/>
      <c r="CYF369" s="98"/>
      <c r="CYG369" s="98"/>
      <c r="CYH369" s="98"/>
      <c r="CYI369" s="98"/>
      <c r="CYJ369" s="98"/>
      <c r="CYK369" s="98"/>
      <c r="CYL369" s="98"/>
      <c r="CYM369" s="98"/>
      <c r="CYN369" s="98"/>
      <c r="CYO369" s="98"/>
      <c r="CYP369" s="98"/>
      <c r="CYQ369" s="98"/>
      <c r="CYR369" s="98"/>
      <c r="CYS369" s="98"/>
      <c r="CYT369" s="98"/>
      <c r="CYU369" s="98"/>
      <c r="CYV369" s="98"/>
      <c r="CYW369" s="98"/>
      <c r="CYX369" s="98"/>
      <c r="CYY369" s="98"/>
      <c r="CYZ369" s="98"/>
      <c r="CZA369" s="98"/>
      <c r="CZB369" s="98"/>
      <c r="CZC369" s="98"/>
      <c r="CZD369" s="98"/>
      <c r="CZE369" s="98"/>
      <c r="CZF369" s="98"/>
      <c r="CZG369" s="98"/>
      <c r="CZH369" s="98"/>
      <c r="CZI369" s="98"/>
      <c r="CZJ369" s="98"/>
      <c r="CZK369" s="98"/>
      <c r="CZL369" s="98"/>
      <c r="CZM369" s="98"/>
      <c r="CZN369" s="98"/>
      <c r="CZO369" s="98"/>
      <c r="CZP369" s="98"/>
      <c r="CZQ369" s="98"/>
      <c r="CZR369" s="98"/>
      <c r="CZS369" s="98"/>
      <c r="CZT369" s="98"/>
      <c r="CZU369" s="98"/>
      <c r="CZV369" s="98"/>
      <c r="CZW369" s="98"/>
      <c r="CZX369" s="98"/>
      <c r="CZY369" s="98"/>
      <c r="CZZ369" s="98"/>
      <c r="DAA369" s="98"/>
      <c r="DAB369" s="98"/>
      <c r="DAC369" s="98"/>
      <c r="DAD369" s="98"/>
      <c r="DAE369" s="98"/>
      <c r="DAF369" s="98"/>
      <c r="DAG369" s="98"/>
      <c r="DAH369" s="98"/>
      <c r="DAI369" s="98"/>
      <c r="DAJ369" s="98"/>
      <c r="DAK369" s="98"/>
      <c r="DAL369" s="98"/>
      <c r="DAM369" s="98"/>
      <c r="DAN369" s="98"/>
      <c r="DAO369" s="98"/>
      <c r="DAP369" s="98"/>
      <c r="DAQ369" s="98"/>
      <c r="DAR369" s="98"/>
      <c r="DAS369" s="98"/>
      <c r="DAT369" s="98"/>
      <c r="DAU369" s="98"/>
      <c r="DAV369" s="98"/>
      <c r="DAW369" s="98"/>
      <c r="DAX369" s="98"/>
      <c r="DAY369" s="98"/>
      <c r="DAZ369" s="98"/>
      <c r="DBA369" s="98"/>
      <c r="DBB369" s="98"/>
      <c r="DBC369" s="98"/>
      <c r="DBD369" s="98"/>
      <c r="DBE369" s="98"/>
      <c r="DBF369" s="98"/>
      <c r="DBG369" s="98"/>
      <c r="DBH369" s="98"/>
      <c r="DBI369" s="98"/>
      <c r="DBJ369" s="98"/>
      <c r="DBK369" s="98"/>
      <c r="DBL369" s="98"/>
      <c r="DBM369" s="98"/>
      <c r="DBN369" s="98"/>
      <c r="DBO369" s="98"/>
      <c r="DBP369" s="98"/>
      <c r="DBQ369" s="98"/>
      <c r="DBR369" s="98"/>
      <c r="DBS369" s="98"/>
      <c r="DBT369" s="98"/>
      <c r="DBU369" s="98"/>
      <c r="DBV369" s="98"/>
      <c r="DBW369" s="98"/>
      <c r="DBX369" s="98"/>
      <c r="DBY369" s="98"/>
      <c r="DBZ369" s="98"/>
      <c r="DCA369" s="98"/>
      <c r="DCB369" s="98"/>
      <c r="DCC369" s="98"/>
      <c r="DCD369" s="98"/>
      <c r="DCE369" s="98"/>
      <c r="DCF369" s="98"/>
      <c r="DCG369" s="98"/>
      <c r="DCH369" s="98"/>
      <c r="DCI369" s="98"/>
      <c r="DCJ369" s="98"/>
      <c r="DCK369" s="98"/>
      <c r="DCL369" s="98"/>
      <c r="DCM369" s="98"/>
      <c r="DCN369" s="98"/>
      <c r="DCO369" s="98"/>
      <c r="DCP369" s="98"/>
      <c r="DCQ369" s="98"/>
      <c r="DCR369" s="98"/>
      <c r="DCS369" s="98"/>
      <c r="DCT369" s="98"/>
      <c r="DCU369" s="98"/>
      <c r="DCV369" s="98"/>
      <c r="DCW369" s="98"/>
      <c r="DCX369" s="98"/>
      <c r="DCY369" s="98"/>
      <c r="DCZ369" s="98"/>
      <c r="DDA369" s="98"/>
      <c r="DDB369" s="98"/>
      <c r="DDC369" s="98"/>
      <c r="DDD369" s="98"/>
      <c r="DDE369" s="98"/>
      <c r="DDF369" s="98"/>
      <c r="DDG369" s="98"/>
      <c r="DDH369" s="98"/>
      <c r="DDI369" s="98"/>
      <c r="DDJ369" s="98"/>
      <c r="DDK369" s="98"/>
      <c r="DDL369" s="98"/>
      <c r="DDM369" s="98"/>
      <c r="DDN369" s="98"/>
      <c r="DDO369" s="98"/>
      <c r="DDP369" s="98"/>
      <c r="DDQ369" s="98"/>
      <c r="DDR369" s="98"/>
      <c r="DDS369" s="98"/>
      <c r="DDT369" s="98"/>
      <c r="DDU369" s="98"/>
      <c r="DDV369" s="98"/>
      <c r="DDW369" s="98"/>
      <c r="DDX369" s="98"/>
      <c r="DDY369" s="98"/>
      <c r="DDZ369" s="98"/>
      <c r="DEA369" s="98"/>
      <c r="DEB369" s="98"/>
      <c r="DEC369" s="98"/>
      <c r="DED369" s="98"/>
      <c r="DEE369" s="98"/>
      <c r="DEF369" s="98"/>
      <c r="DEG369" s="98"/>
      <c r="DEH369" s="98"/>
      <c r="DEI369" s="98"/>
      <c r="DEJ369" s="98"/>
      <c r="DEK369" s="98"/>
      <c r="DEL369" s="98"/>
      <c r="DEM369" s="98"/>
      <c r="DEN369" s="98"/>
      <c r="DEO369" s="98"/>
      <c r="DEP369" s="98"/>
      <c r="DEQ369" s="98"/>
      <c r="DER369" s="98"/>
      <c r="DES369" s="98"/>
      <c r="DET369" s="98"/>
      <c r="DEU369" s="98"/>
      <c r="DEV369" s="98"/>
      <c r="DEW369" s="98"/>
      <c r="DEX369" s="98"/>
      <c r="DEY369" s="98"/>
      <c r="DEZ369" s="98"/>
      <c r="DFA369" s="98"/>
      <c r="DFB369" s="98"/>
      <c r="DFC369" s="98"/>
      <c r="DFD369" s="98"/>
      <c r="DFE369" s="98"/>
      <c r="DFF369" s="98"/>
      <c r="DFG369" s="98"/>
      <c r="DFH369" s="98"/>
      <c r="DFI369" s="98"/>
      <c r="DFJ369" s="98"/>
      <c r="DFK369" s="98"/>
      <c r="DFL369" s="98"/>
      <c r="DFM369" s="98"/>
      <c r="DFN369" s="98"/>
      <c r="DFO369" s="98"/>
      <c r="DFP369" s="98"/>
      <c r="DFQ369" s="98"/>
      <c r="DFR369" s="98"/>
      <c r="DFS369" s="98"/>
      <c r="DFT369" s="98"/>
      <c r="DFU369" s="98"/>
      <c r="DFV369" s="98"/>
      <c r="DFW369" s="98"/>
      <c r="DFX369" s="98"/>
      <c r="DFY369" s="98"/>
      <c r="DFZ369" s="98"/>
      <c r="DGA369" s="98"/>
      <c r="DGB369" s="98"/>
      <c r="DGC369" s="98"/>
      <c r="DGD369" s="98"/>
      <c r="DGE369" s="98"/>
      <c r="DGF369" s="98"/>
      <c r="DGG369" s="98"/>
      <c r="DGH369" s="98"/>
      <c r="DGI369" s="98"/>
      <c r="DGJ369" s="98"/>
      <c r="DGK369" s="98"/>
      <c r="DGL369" s="98"/>
      <c r="DGM369" s="98"/>
      <c r="DGN369" s="98"/>
      <c r="DGO369" s="98"/>
      <c r="DGP369" s="98"/>
      <c r="DGQ369" s="98"/>
      <c r="DGR369" s="98"/>
      <c r="DGS369" s="98"/>
      <c r="DGT369" s="98"/>
      <c r="DGU369" s="98"/>
      <c r="DGV369" s="98"/>
      <c r="DGW369" s="98"/>
      <c r="DGX369" s="98"/>
      <c r="DGY369" s="98"/>
      <c r="DGZ369" s="98"/>
      <c r="DHA369" s="98"/>
      <c r="DHB369" s="98"/>
      <c r="DHC369" s="98"/>
      <c r="DHD369" s="98"/>
      <c r="DHE369" s="98"/>
      <c r="DHF369" s="98"/>
      <c r="DHG369" s="98"/>
      <c r="DHH369" s="98"/>
      <c r="DHI369" s="98"/>
      <c r="DHJ369" s="98"/>
      <c r="DHK369" s="98"/>
      <c r="DHL369" s="98"/>
      <c r="DHM369" s="98"/>
      <c r="DHN369" s="98"/>
      <c r="DHO369" s="98"/>
      <c r="DHP369" s="98"/>
      <c r="DHQ369" s="98"/>
      <c r="DHR369" s="98"/>
      <c r="DHS369" s="98"/>
      <c r="DHT369" s="98"/>
      <c r="DHU369" s="98"/>
      <c r="DHV369" s="98"/>
      <c r="DHW369" s="98"/>
      <c r="DHX369" s="98"/>
      <c r="DHY369" s="98"/>
      <c r="DHZ369" s="98"/>
      <c r="DIA369" s="98"/>
      <c r="DIB369" s="98"/>
      <c r="DIC369" s="98"/>
      <c r="DID369" s="98"/>
      <c r="DIE369" s="98"/>
      <c r="DIF369" s="98"/>
      <c r="DIG369" s="98"/>
      <c r="DIH369" s="98"/>
      <c r="DII369" s="98"/>
      <c r="DIJ369" s="98"/>
      <c r="DIK369" s="98"/>
      <c r="DIL369" s="98"/>
      <c r="DIM369" s="98"/>
      <c r="DIN369" s="98"/>
      <c r="DIO369" s="98"/>
      <c r="DIP369" s="98"/>
      <c r="DIQ369" s="98"/>
      <c r="DIR369" s="98"/>
      <c r="DIS369" s="98"/>
      <c r="DIT369" s="98"/>
      <c r="DIU369" s="98"/>
      <c r="DIV369" s="98"/>
      <c r="DIW369" s="98"/>
      <c r="DIX369" s="98"/>
      <c r="DIY369" s="98"/>
      <c r="DIZ369" s="98"/>
      <c r="DJA369" s="98"/>
      <c r="DJB369" s="98"/>
      <c r="DJC369" s="98"/>
      <c r="DJD369" s="98"/>
      <c r="DJE369" s="98"/>
      <c r="DJF369" s="98"/>
      <c r="DJG369" s="98"/>
      <c r="DJH369" s="98"/>
      <c r="DJI369" s="98"/>
      <c r="DJJ369" s="98"/>
      <c r="DJK369" s="98"/>
      <c r="DJL369" s="98"/>
      <c r="DJM369" s="98"/>
      <c r="DJN369" s="98"/>
      <c r="DJO369" s="98"/>
      <c r="DJP369" s="98"/>
      <c r="DJQ369" s="98"/>
      <c r="DJR369" s="98"/>
      <c r="DJS369" s="98"/>
      <c r="DJT369" s="98"/>
      <c r="DJU369" s="98"/>
      <c r="DJV369" s="98"/>
      <c r="DJW369" s="98"/>
      <c r="DJX369" s="98"/>
      <c r="DJY369" s="98"/>
      <c r="DJZ369" s="98"/>
      <c r="DKA369" s="98"/>
      <c r="DKB369" s="98"/>
      <c r="DKC369" s="98"/>
      <c r="DKD369" s="98"/>
      <c r="DKE369" s="98"/>
      <c r="DKF369" s="98"/>
      <c r="DKG369" s="98"/>
      <c r="DKH369" s="98"/>
      <c r="DKI369" s="98"/>
      <c r="DKJ369" s="98"/>
      <c r="DKK369" s="98"/>
      <c r="DKL369" s="98"/>
      <c r="DKM369" s="98"/>
      <c r="DKN369" s="98"/>
      <c r="DKO369" s="98"/>
      <c r="DKP369" s="98"/>
      <c r="DKQ369" s="98"/>
      <c r="DKR369" s="98"/>
      <c r="DKS369" s="98"/>
      <c r="DKT369" s="98"/>
      <c r="DKU369" s="98"/>
      <c r="DKV369" s="98"/>
      <c r="DKW369" s="98"/>
      <c r="DKX369" s="98"/>
      <c r="DKY369" s="98"/>
      <c r="DKZ369" s="98"/>
      <c r="DLA369" s="98"/>
      <c r="DLB369" s="98"/>
      <c r="DLC369" s="98"/>
      <c r="DLD369" s="98"/>
      <c r="DLE369" s="98"/>
      <c r="DLF369" s="98"/>
      <c r="DLG369" s="98"/>
      <c r="DLH369" s="98"/>
      <c r="DLI369" s="98"/>
      <c r="DLJ369" s="98"/>
      <c r="DLK369" s="98"/>
      <c r="DLL369" s="98"/>
      <c r="DLM369" s="98"/>
      <c r="DLN369" s="98"/>
      <c r="DLO369" s="98"/>
      <c r="DLP369" s="98"/>
      <c r="DLQ369" s="98"/>
      <c r="DLR369" s="98"/>
      <c r="DLS369" s="98"/>
      <c r="DLT369" s="98"/>
      <c r="DLU369" s="98"/>
      <c r="DLV369" s="98"/>
      <c r="DLW369" s="98"/>
      <c r="DLX369" s="98"/>
      <c r="DLY369" s="98"/>
      <c r="DLZ369" s="98"/>
      <c r="DMA369" s="98"/>
      <c r="DMB369" s="98"/>
      <c r="DMC369" s="98"/>
      <c r="DMD369" s="98"/>
      <c r="DME369" s="98"/>
      <c r="DMF369" s="98"/>
      <c r="DMG369" s="98"/>
      <c r="DMH369" s="98"/>
      <c r="DMI369" s="98"/>
      <c r="DMJ369" s="98"/>
      <c r="DMK369" s="98"/>
      <c r="DML369" s="98"/>
      <c r="DMM369" s="98"/>
      <c r="DMN369" s="98"/>
      <c r="DMO369" s="98"/>
      <c r="DMP369" s="98"/>
      <c r="DMQ369" s="98"/>
      <c r="DMR369" s="98"/>
      <c r="DMS369" s="98"/>
      <c r="DMT369" s="98"/>
      <c r="DMU369" s="98"/>
      <c r="DMV369" s="98"/>
      <c r="DMW369" s="98"/>
      <c r="DMX369" s="98"/>
      <c r="DMY369" s="98"/>
      <c r="DMZ369" s="98"/>
      <c r="DNA369" s="98"/>
      <c r="DNB369" s="98"/>
      <c r="DNC369" s="98"/>
      <c r="DND369" s="98"/>
      <c r="DNE369" s="98"/>
      <c r="DNF369" s="98"/>
      <c r="DNG369" s="98"/>
      <c r="DNH369" s="98"/>
      <c r="DNI369" s="98"/>
      <c r="DNJ369" s="98"/>
      <c r="DNK369" s="98"/>
      <c r="DNL369" s="98"/>
      <c r="DNM369" s="98"/>
      <c r="DNN369" s="98"/>
      <c r="DNO369" s="98"/>
      <c r="DNP369" s="98"/>
      <c r="DNQ369" s="98"/>
      <c r="DNR369" s="98"/>
      <c r="DNS369" s="98"/>
      <c r="DNT369" s="98"/>
      <c r="DNU369" s="98"/>
      <c r="DNV369" s="98"/>
      <c r="DNW369" s="98"/>
      <c r="DNX369" s="98"/>
      <c r="DNY369" s="98"/>
      <c r="DNZ369" s="98"/>
      <c r="DOA369" s="98"/>
      <c r="DOB369" s="98"/>
      <c r="DOC369" s="98"/>
      <c r="DOD369" s="98"/>
      <c r="DOE369" s="98"/>
      <c r="DOF369" s="98"/>
      <c r="DOG369" s="98"/>
      <c r="DOH369" s="98"/>
      <c r="DOI369" s="98"/>
      <c r="DOJ369" s="98"/>
      <c r="DOK369" s="98"/>
      <c r="DOL369" s="98"/>
      <c r="DOM369" s="98"/>
      <c r="DON369" s="98"/>
      <c r="DOO369" s="98"/>
      <c r="DOP369" s="98"/>
      <c r="DOQ369" s="98"/>
      <c r="DOR369" s="98"/>
      <c r="DOS369" s="98"/>
      <c r="DOT369" s="98"/>
      <c r="DOU369" s="98"/>
      <c r="DOV369" s="98"/>
      <c r="DOW369" s="98"/>
      <c r="DOX369" s="98"/>
      <c r="DOY369" s="98"/>
      <c r="DOZ369" s="98"/>
      <c r="DPA369" s="98"/>
      <c r="DPB369" s="98"/>
      <c r="DPC369" s="98"/>
      <c r="DPD369" s="98"/>
      <c r="DPE369" s="98"/>
      <c r="DPF369" s="98"/>
      <c r="DPG369" s="98"/>
      <c r="DPH369" s="98"/>
      <c r="DPI369" s="98"/>
      <c r="DPJ369" s="98"/>
      <c r="DPK369" s="98"/>
      <c r="DPL369" s="98"/>
      <c r="DPM369" s="98"/>
      <c r="DPN369" s="98"/>
      <c r="DPO369" s="98"/>
      <c r="DPP369" s="98"/>
      <c r="DPQ369" s="98"/>
      <c r="DPR369" s="98"/>
      <c r="DPS369" s="98"/>
      <c r="DPT369" s="98"/>
      <c r="DPU369" s="98"/>
      <c r="DPV369" s="98"/>
      <c r="DPW369" s="98"/>
      <c r="DPX369" s="98"/>
      <c r="DPY369" s="98"/>
      <c r="DPZ369" s="98"/>
      <c r="DQA369" s="98"/>
      <c r="DQB369" s="98"/>
      <c r="DQC369" s="98"/>
      <c r="DQD369" s="98"/>
      <c r="DQE369" s="98"/>
      <c r="DQF369" s="98"/>
      <c r="DQG369" s="98"/>
      <c r="DQH369" s="98"/>
      <c r="DQI369" s="98"/>
      <c r="DQJ369" s="98"/>
      <c r="DQK369" s="98"/>
      <c r="DQL369" s="98"/>
      <c r="DQM369" s="98"/>
      <c r="DQN369" s="98"/>
      <c r="DQO369" s="98"/>
      <c r="DQP369" s="98"/>
      <c r="DQQ369" s="98"/>
      <c r="DQR369" s="98"/>
      <c r="DQS369" s="98"/>
      <c r="DQT369" s="98"/>
      <c r="DQU369" s="98"/>
      <c r="DQV369" s="98"/>
      <c r="DQW369" s="98"/>
      <c r="DQX369" s="98"/>
      <c r="DQY369" s="98"/>
      <c r="DQZ369" s="98"/>
      <c r="DRA369" s="98"/>
      <c r="DRB369" s="98"/>
      <c r="DRC369" s="98"/>
      <c r="DRD369" s="98"/>
      <c r="DRE369" s="98"/>
      <c r="DRF369" s="98"/>
      <c r="DRG369" s="98"/>
      <c r="DRH369" s="98"/>
      <c r="DRI369" s="98"/>
      <c r="DRJ369" s="98"/>
      <c r="DRK369" s="98"/>
      <c r="DRL369" s="98"/>
      <c r="DRM369" s="98"/>
      <c r="DRN369" s="98"/>
      <c r="DRO369" s="98"/>
      <c r="DRP369" s="98"/>
      <c r="DRQ369" s="98"/>
      <c r="DRR369" s="98"/>
      <c r="DRS369" s="98"/>
      <c r="DRT369" s="98"/>
      <c r="DRU369" s="98"/>
      <c r="DRV369" s="98"/>
      <c r="DRW369" s="98"/>
      <c r="DRX369" s="98"/>
      <c r="DRY369" s="98"/>
      <c r="DRZ369" s="98"/>
      <c r="DSA369" s="98"/>
      <c r="DSB369" s="98"/>
      <c r="DSC369" s="98"/>
      <c r="DSD369" s="98"/>
      <c r="DSE369" s="98"/>
      <c r="DSF369" s="98"/>
      <c r="DSG369" s="98"/>
      <c r="DSH369" s="98"/>
      <c r="DSI369" s="98"/>
      <c r="DSJ369" s="98"/>
      <c r="DSK369" s="98"/>
      <c r="DSL369" s="98"/>
      <c r="DSM369" s="98"/>
      <c r="DSN369" s="98"/>
      <c r="DSO369" s="98"/>
      <c r="DSP369" s="98"/>
      <c r="DSQ369" s="98"/>
      <c r="DSR369" s="98"/>
      <c r="DSS369" s="98"/>
      <c r="DST369" s="98"/>
      <c r="DSU369" s="98"/>
      <c r="DSV369" s="98"/>
      <c r="DSW369" s="98"/>
      <c r="DSX369" s="98"/>
      <c r="DSY369" s="98"/>
      <c r="DSZ369" s="98"/>
      <c r="DTA369" s="98"/>
      <c r="DTB369" s="98"/>
      <c r="DTC369" s="98"/>
      <c r="DTD369" s="98"/>
      <c r="DTE369" s="98"/>
      <c r="DTF369" s="98"/>
      <c r="DTG369" s="98"/>
      <c r="DTH369" s="98"/>
      <c r="DTI369" s="98"/>
      <c r="DTJ369" s="98"/>
      <c r="DTK369" s="98"/>
      <c r="DTL369" s="98"/>
      <c r="DTM369" s="98"/>
      <c r="DTN369" s="98"/>
      <c r="DTO369" s="98"/>
      <c r="DTP369" s="98"/>
      <c r="DTQ369" s="98"/>
      <c r="DTR369" s="98"/>
      <c r="DTS369" s="98"/>
      <c r="DTT369" s="98"/>
      <c r="DTU369" s="98"/>
      <c r="DTV369" s="98"/>
      <c r="DTW369" s="98"/>
      <c r="DTX369" s="98"/>
      <c r="DTY369" s="98"/>
      <c r="DTZ369" s="98"/>
      <c r="DUA369" s="98"/>
      <c r="DUB369" s="98"/>
      <c r="DUC369" s="98"/>
      <c r="DUD369" s="98"/>
      <c r="DUE369" s="98"/>
      <c r="DUF369" s="98"/>
      <c r="DUG369" s="98"/>
      <c r="DUH369" s="98"/>
      <c r="DUI369" s="98"/>
      <c r="DUJ369" s="98"/>
      <c r="DUK369" s="98"/>
      <c r="DUL369" s="98"/>
      <c r="DUM369" s="98"/>
      <c r="DUN369" s="98"/>
      <c r="DUO369" s="98"/>
      <c r="DUP369" s="98"/>
      <c r="DUQ369" s="98"/>
      <c r="DUR369" s="98"/>
      <c r="DUS369" s="98"/>
      <c r="DUT369" s="98"/>
      <c r="DUU369" s="98"/>
      <c r="DUV369" s="98"/>
      <c r="DUW369" s="98"/>
      <c r="DUX369" s="98"/>
      <c r="DUY369" s="98"/>
      <c r="DUZ369" s="98"/>
      <c r="DVA369" s="98"/>
      <c r="DVB369" s="98"/>
      <c r="DVC369" s="98"/>
      <c r="DVD369" s="98"/>
      <c r="DVE369" s="98"/>
      <c r="DVF369" s="98"/>
      <c r="DVG369" s="98"/>
      <c r="DVH369" s="98"/>
      <c r="DVI369" s="98"/>
      <c r="DVJ369" s="98"/>
      <c r="DVK369" s="98"/>
      <c r="DVL369" s="98"/>
      <c r="DVM369" s="98"/>
      <c r="DVN369" s="98"/>
      <c r="DVO369" s="98"/>
      <c r="DVP369" s="98"/>
      <c r="DVQ369" s="98"/>
      <c r="DVR369" s="98"/>
      <c r="DVS369" s="98"/>
      <c r="DVT369" s="98"/>
      <c r="DVU369" s="98"/>
      <c r="DVV369" s="98"/>
      <c r="DVW369" s="98"/>
      <c r="DVX369" s="98"/>
      <c r="DVY369" s="98"/>
      <c r="DVZ369" s="98"/>
      <c r="DWA369" s="98"/>
      <c r="DWB369" s="98"/>
      <c r="DWC369" s="98"/>
      <c r="DWD369" s="98"/>
      <c r="DWE369" s="98"/>
      <c r="DWF369" s="98"/>
      <c r="DWG369" s="98"/>
      <c r="DWH369" s="98"/>
      <c r="DWI369" s="98"/>
      <c r="DWJ369" s="98"/>
      <c r="DWK369" s="98"/>
      <c r="DWL369" s="98"/>
      <c r="DWM369" s="98"/>
      <c r="DWN369" s="98"/>
      <c r="DWO369" s="98"/>
      <c r="DWP369" s="98"/>
      <c r="DWQ369" s="98"/>
      <c r="DWR369" s="98"/>
      <c r="DWS369" s="98"/>
      <c r="DWT369" s="98"/>
      <c r="DWU369" s="98"/>
      <c r="DWV369" s="98"/>
      <c r="DWW369" s="98"/>
      <c r="DWX369" s="98"/>
      <c r="DWY369" s="98"/>
      <c r="DWZ369" s="98"/>
      <c r="DXA369" s="98"/>
      <c r="DXB369" s="98"/>
      <c r="DXC369" s="98"/>
      <c r="DXD369" s="98"/>
      <c r="DXE369" s="98"/>
      <c r="DXF369" s="98"/>
      <c r="DXG369" s="98"/>
      <c r="DXH369" s="98"/>
      <c r="DXI369" s="98"/>
      <c r="DXJ369" s="98"/>
      <c r="DXK369" s="98"/>
      <c r="DXL369" s="98"/>
      <c r="DXM369" s="98"/>
      <c r="DXN369" s="98"/>
      <c r="DXO369" s="98"/>
      <c r="DXP369" s="98"/>
      <c r="DXQ369" s="98"/>
      <c r="DXR369" s="98"/>
      <c r="DXS369" s="98"/>
      <c r="DXT369" s="98"/>
      <c r="DXU369" s="98"/>
      <c r="DXV369" s="98"/>
      <c r="DXW369" s="98"/>
      <c r="DXX369" s="98"/>
      <c r="DXY369" s="98"/>
      <c r="DXZ369" s="98"/>
      <c r="DYA369" s="98"/>
      <c r="DYB369" s="98"/>
      <c r="DYC369" s="98"/>
      <c r="DYD369" s="98"/>
      <c r="DYE369" s="98"/>
      <c r="DYF369" s="98"/>
      <c r="DYG369" s="98"/>
      <c r="DYH369" s="98"/>
      <c r="DYI369" s="98"/>
      <c r="DYJ369" s="98"/>
      <c r="DYK369" s="98"/>
      <c r="DYL369" s="98"/>
      <c r="DYM369" s="98"/>
      <c r="DYN369" s="98"/>
      <c r="DYO369" s="98"/>
      <c r="DYP369" s="98"/>
      <c r="DYQ369" s="98"/>
      <c r="DYR369" s="98"/>
      <c r="DYS369" s="98"/>
      <c r="DYT369" s="98"/>
      <c r="DYU369" s="98"/>
      <c r="DYV369" s="98"/>
      <c r="DYW369" s="98"/>
      <c r="DYX369" s="98"/>
      <c r="DYY369" s="98"/>
      <c r="DYZ369" s="98"/>
      <c r="DZA369" s="98"/>
      <c r="DZB369" s="98"/>
      <c r="DZC369" s="98"/>
      <c r="DZD369" s="98"/>
      <c r="DZE369" s="98"/>
      <c r="DZF369" s="98"/>
      <c r="DZG369" s="98"/>
      <c r="DZH369" s="98"/>
      <c r="DZI369" s="98"/>
      <c r="DZJ369" s="98"/>
      <c r="DZK369" s="98"/>
      <c r="DZL369" s="98"/>
      <c r="DZM369" s="98"/>
      <c r="DZN369" s="98"/>
      <c r="DZO369" s="98"/>
      <c r="DZP369" s="98"/>
      <c r="DZQ369" s="98"/>
      <c r="DZR369" s="98"/>
      <c r="DZS369" s="98"/>
      <c r="DZT369" s="98"/>
      <c r="DZU369" s="98"/>
      <c r="DZV369" s="98"/>
      <c r="DZW369" s="98"/>
      <c r="DZX369" s="98"/>
      <c r="DZY369" s="98"/>
      <c r="DZZ369" s="98"/>
      <c r="EAA369" s="98"/>
      <c r="EAB369" s="98"/>
      <c r="EAC369" s="98"/>
      <c r="EAD369" s="98"/>
      <c r="EAE369" s="98"/>
      <c r="EAF369" s="98"/>
      <c r="EAG369" s="98"/>
      <c r="EAH369" s="98"/>
      <c r="EAI369" s="98"/>
      <c r="EAJ369" s="98"/>
      <c r="EAK369" s="98"/>
      <c r="EAL369" s="98"/>
      <c r="EAM369" s="98"/>
      <c r="EAN369" s="98"/>
      <c r="EAO369" s="98"/>
      <c r="EAP369" s="98"/>
      <c r="EAQ369" s="98"/>
      <c r="EAR369" s="98"/>
      <c r="EAS369" s="98"/>
      <c r="EAT369" s="98"/>
      <c r="EAU369" s="98"/>
      <c r="EAV369" s="98"/>
      <c r="EAW369" s="98"/>
      <c r="EAX369" s="98"/>
      <c r="EAY369" s="98"/>
      <c r="EAZ369" s="98"/>
      <c r="EBA369" s="98"/>
      <c r="EBB369" s="98"/>
      <c r="EBC369" s="98"/>
      <c r="EBD369" s="98"/>
      <c r="EBE369" s="98"/>
      <c r="EBF369" s="98"/>
      <c r="EBG369" s="98"/>
      <c r="EBH369" s="98"/>
      <c r="EBI369" s="98"/>
      <c r="EBJ369" s="98"/>
      <c r="EBK369" s="98"/>
      <c r="EBL369" s="98"/>
      <c r="EBM369" s="98"/>
      <c r="EBN369" s="98"/>
      <c r="EBO369" s="98"/>
      <c r="EBP369" s="98"/>
      <c r="EBQ369" s="98"/>
      <c r="EBR369" s="98"/>
      <c r="EBS369" s="98"/>
      <c r="EBT369" s="98"/>
      <c r="EBU369" s="98"/>
      <c r="EBV369" s="98"/>
      <c r="EBW369" s="98"/>
      <c r="EBX369" s="98"/>
      <c r="EBY369" s="98"/>
      <c r="EBZ369" s="98"/>
      <c r="ECA369" s="98"/>
      <c r="ECB369" s="98"/>
      <c r="ECC369" s="98"/>
      <c r="ECD369" s="98"/>
      <c r="ECE369" s="98"/>
      <c r="ECF369" s="98"/>
      <c r="ECG369" s="98"/>
      <c r="ECH369" s="98"/>
      <c r="ECI369" s="98"/>
      <c r="ECJ369" s="98"/>
      <c r="ECK369" s="98"/>
      <c r="ECL369" s="98"/>
      <c r="ECM369" s="98"/>
      <c r="ECN369" s="98"/>
      <c r="ECO369" s="98"/>
      <c r="ECP369" s="98"/>
      <c r="ECQ369" s="98"/>
      <c r="ECR369" s="98"/>
      <c r="ECS369" s="98"/>
      <c r="ECT369" s="98"/>
      <c r="ECU369" s="98"/>
      <c r="ECV369" s="98"/>
      <c r="ECW369" s="98"/>
      <c r="ECX369" s="98"/>
      <c r="ECY369" s="98"/>
      <c r="ECZ369" s="98"/>
      <c r="EDA369" s="98"/>
      <c r="EDB369" s="98"/>
      <c r="EDC369" s="98"/>
      <c r="EDD369" s="98"/>
      <c r="EDE369" s="98"/>
      <c r="EDF369" s="98"/>
      <c r="EDG369" s="98"/>
      <c r="EDH369" s="98"/>
      <c r="EDI369" s="98"/>
      <c r="EDJ369" s="98"/>
      <c r="EDK369" s="98"/>
      <c r="EDL369" s="98"/>
      <c r="EDM369" s="98"/>
      <c r="EDN369" s="98"/>
      <c r="EDO369" s="98"/>
      <c r="EDP369" s="98"/>
      <c r="EDQ369" s="98"/>
      <c r="EDR369" s="98"/>
      <c r="EDS369" s="98"/>
      <c r="EDT369" s="98"/>
      <c r="EDU369" s="98"/>
      <c r="EDV369" s="98"/>
      <c r="EDW369" s="98"/>
      <c r="EDX369" s="98"/>
      <c r="EDY369" s="98"/>
      <c r="EDZ369" s="98"/>
      <c r="EEA369" s="98"/>
      <c r="EEB369" s="98"/>
      <c r="EEC369" s="98"/>
      <c r="EED369" s="98"/>
      <c r="EEE369" s="98"/>
      <c r="EEF369" s="98"/>
      <c r="EEG369" s="98"/>
      <c r="EEH369" s="98"/>
      <c r="EEI369" s="98"/>
      <c r="EEJ369" s="98"/>
      <c r="EEK369" s="98"/>
      <c r="EEL369" s="98"/>
      <c r="EEM369" s="98"/>
      <c r="EEN369" s="98"/>
      <c r="EEO369" s="98"/>
      <c r="EEP369" s="98"/>
      <c r="EEQ369" s="98"/>
      <c r="EER369" s="98"/>
      <c r="EES369" s="98"/>
      <c r="EET369" s="98"/>
      <c r="EEU369" s="98"/>
      <c r="EEV369" s="98"/>
      <c r="EEW369" s="98"/>
      <c r="EEX369" s="98"/>
      <c r="EEY369" s="98"/>
      <c r="EEZ369" s="98"/>
      <c r="EFA369" s="98"/>
      <c r="EFB369" s="98"/>
      <c r="EFC369" s="98"/>
      <c r="EFD369" s="98"/>
      <c r="EFE369" s="98"/>
      <c r="EFF369" s="98"/>
      <c r="EFG369" s="98"/>
      <c r="EFH369" s="98"/>
      <c r="EFI369" s="98"/>
      <c r="EFJ369" s="98"/>
      <c r="EFK369" s="98"/>
      <c r="EFL369" s="98"/>
      <c r="EFM369" s="98"/>
      <c r="EFN369" s="98"/>
      <c r="EFO369" s="98"/>
      <c r="EFP369" s="98"/>
      <c r="EFQ369" s="98"/>
      <c r="EFR369" s="98"/>
      <c r="EFS369" s="98"/>
      <c r="EFT369" s="98"/>
      <c r="EFU369" s="98"/>
      <c r="EFV369" s="98"/>
      <c r="EFW369" s="98"/>
      <c r="EFX369" s="98"/>
      <c r="EFY369" s="98"/>
      <c r="EFZ369" s="98"/>
      <c r="EGA369" s="98"/>
      <c r="EGB369" s="98"/>
      <c r="EGC369" s="98"/>
      <c r="EGD369" s="98"/>
      <c r="EGE369" s="98"/>
      <c r="EGF369" s="98"/>
      <c r="EGG369" s="98"/>
      <c r="EGH369" s="98"/>
      <c r="EGI369" s="98"/>
      <c r="EGJ369" s="98"/>
      <c r="EGK369" s="98"/>
      <c r="EGL369" s="98"/>
      <c r="EGM369" s="98"/>
      <c r="EGN369" s="98"/>
      <c r="EGO369" s="98"/>
      <c r="EGP369" s="98"/>
      <c r="EGQ369" s="98"/>
      <c r="EGR369" s="98"/>
      <c r="EGS369" s="98"/>
      <c r="EGT369" s="98"/>
      <c r="EGU369" s="98"/>
      <c r="EGV369" s="98"/>
      <c r="EGW369" s="98"/>
      <c r="EGX369" s="98"/>
      <c r="EGY369" s="98"/>
      <c r="EGZ369" s="98"/>
      <c r="EHA369" s="98"/>
      <c r="EHB369" s="98"/>
      <c r="EHC369" s="98"/>
      <c r="EHD369" s="98"/>
      <c r="EHE369" s="98"/>
      <c r="EHF369" s="98"/>
      <c r="EHG369" s="98"/>
      <c r="EHH369" s="98"/>
      <c r="EHI369" s="98"/>
      <c r="EHJ369" s="98"/>
      <c r="EHK369" s="98"/>
      <c r="EHL369" s="98"/>
      <c r="EHM369" s="98"/>
      <c r="EHN369" s="98"/>
      <c r="EHO369" s="98"/>
      <c r="EHP369" s="98"/>
      <c r="EHQ369" s="98"/>
      <c r="EHR369" s="98"/>
      <c r="EHS369" s="98"/>
      <c r="EHT369" s="98"/>
      <c r="EHU369" s="98"/>
      <c r="EHV369" s="98"/>
      <c r="EHW369" s="98"/>
      <c r="EHX369" s="98"/>
      <c r="EHY369" s="98"/>
      <c r="EHZ369" s="98"/>
      <c r="EIA369" s="98"/>
      <c r="EIB369" s="98"/>
      <c r="EIC369" s="98"/>
      <c r="EID369" s="98"/>
      <c r="EIE369" s="98"/>
      <c r="EIF369" s="98"/>
      <c r="EIG369" s="98"/>
      <c r="EIH369" s="98"/>
      <c r="EII369" s="98"/>
      <c r="EIJ369" s="98"/>
      <c r="EIK369" s="98"/>
      <c r="EIL369" s="98"/>
      <c r="EIM369" s="98"/>
      <c r="EIN369" s="98"/>
      <c r="EIO369" s="98"/>
      <c r="EIP369" s="98"/>
      <c r="EIQ369" s="98"/>
      <c r="EIR369" s="98"/>
      <c r="EIS369" s="98"/>
      <c r="EIT369" s="98"/>
      <c r="EIU369" s="98"/>
      <c r="EIV369" s="98"/>
      <c r="EIW369" s="98"/>
      <c r="EIX369" s="98"/>
      <c r="EIY369" s="98"/>
      <c r="EIZ369" s="98"/>
      <c r="EJA369" s="98"/>
      <c r="EJB369" s="98"/>
      <c r="EJC369" s="98"/>
      <c r="EJD369" s="98"/>
      <c r="EJE369" s="98"/>
      <c r="EJF369" s="98"/>
      <c r="EJG369" s="98"/>
      <c r="EJH369" s="98"/>
      <c r="EJI369" s="98"/>
      <c r="EJJ369" s="98"/>
      <c r="EJK369" s="98"/>
      <c r="EJL369" s="98"/>
      <c r="EJM369" s="98"/>
      <c r="EJN369" s="98"/>
      <c r="EJO369" s="98"/>
      <c r="EJP369" s="98"/>
      <c r="EJQ369" s="98"/>
      <c r="EJR369" s="98"/>
      <c r="EJS369" s="98"/>
      <c r="EJT369" s="98"/>
      <c r="EJU369" s="98"/>
      <c r="EJV369" s="98"/>
      <c r="EJW369" s="98"/>
      <c r="EJX369" s="98"/>
      <c r="EJY369" s="98"/>
      <c r="EJZ369" s="98"/>
      <c r="EKA369" s="98"/>
      <c r="EKB369" s="98"/>
      <c r="EKC369" s="98"/>
      <c r="EKD369" s="98"/>
      <c r="EKE369" s="98"/>
      <c r="EKF369" s="98"/>
      <c r="EKG369" s="98"/>
      <c r="EKH369" s="98"/>
      <c r="EKI369" s="98"/>
      <c r="EKJ369" s="98"/>
      <c r="EKK369" s="98"/>
      <c r="EKL369" s="98"/>
      <c r="EKM369" s="98"/>
      <c r="EKN369" s="98"/>
      <c r="EKO369" s="98"/>
      <c r="EKP369" s="98"/>
      <c r="EKQ369" s="98"/>
      <c r="EKR369" s="98"/>
      <c r="EKS369" s="98"/>
      <c r="EKT369" s="98"/>
      <c r="EKU369" s="98"/>
      <c r="EKV369" s="98"/>
      <c r="EKW369" s="98"/>
      <c r="EKX369" s="98"/>
      <c r="EKY369" s="98"/>
      <c r="EKZ369" s="98"/>
      <c r="ELA369" s="98"/>
      <c r="ELB369" s="98"/>
      <c r="ELC369" s="98"/>
      <c r="ELD369" s="98"/>
      <c r="ELE369" s="98"/>
      <c r="ELF369" s="98"/>
      <c r="ELG369" s="98"/>
      <c r="ELH369" s="98"/>
      <c r="ELI369" s="98"/>
      <c r="ELJ369" s="98"/>
      <c r="ELK369" s="98"/>
      <c r="ELL369" s="98"/>
      <c r="ELM369" s="98"/>
      <c r="ELN369" s="98"/>
      <c r="ELO369" s="98"/>
      <c r="ELP369" s="98"/>
      <c r="ELQ369" s="98"/>
      <c r="ELR369" s="98"/>
      <c r="ELS369" s="98"/>
      <c r="ELT369" s="98"/>
      <c r="ELU369" s="98"/>
      <c r="ELV369" s="98"/>
      <c r="ELW369" s="98"/>
      <c r="ELX369" s="98"/>
      <c r="ELY369" s="98"/>
      <c r="ELZ369" s="98"/>
      <c r="EMA369" s="98"/>
      <c r="EMB369" s="98"/>
      <c r="EMC369" s="98"/>
      <c r="EMD369" s="98"/>
      <c r="EME369" s="98"/>
      <c r="EMF369" s="98"/>
      <c r="EMG369" s="98"/>
      <c r="EMH369" s="98"/>
      <c r="EMI369" s="98"/>
      <c r="EMJ369" s="98"/>
      <c r="EMK369" s="98"/>
      <c r="EML369" s="98"/>
      <c r="EMM369" s="98"/>
      <c r="EMN369" s="98"/>
      <c r="EMO369" s="98"/>
      <c r="EMP369" s="98"/>
      <c r="EMQ369" s="98"/>
      <c r="EMR369" s="98"/>
      <c r="EMS369" s="98"/>
      <c r="EMT369" s="98"/>
      <c r="EMU369" s="98"/>
      <c r="EMV369" s="98"/>
      <c r="EMW369" s="98"/>
      <c r="EMX369" s="98"/>
      <c r="EMY369" s="98"/>
      <c r="EMZ369" s="98"/>
      <c r="ENA369" s="98"/>
      <c r="ENB369" s="98"/>
      <c r="ENC369" s="98"/>
      <c r="END369" s="98"/>
      <c r="ENE369" s="98"/>
      <c r="ENF369" s="98"/>
      <c r="ENG369" s="98"/>
      <c r="ENH369" s="98"/>
      <c r="ENI369" s="98"/>
      <c r="ENJ369" s="98"/>
      <c r="ENK369" s="98"/>
      <c r="ENL369" s="98"/>
      <c r="ENM369" s="98"/>
      <c r="ENN369" s="98"/>
      <c r="ENO369" s="98"/>
      <c r="ENP369" s="98"/>
      <c r="ENQ369" s="98"/>
      <c r="ENR369" s="98"/>
      <c r="ENS369" s="98"/>
      <c r="ENT369" s="98"/>
      <c r="ENU369" s="98"/>
      <c r="ENV369" s="98"/>
      <c r="ENW369" s="98"/>
      <c r="ENX369" s="98"/>
      <c r="ENY369" s="98"/>
      <c r="ENZ369" s="98"/>
      <c r="EOA369" s="98"/>
      <c r="EOB369" s="98"/>
      <c r="EOC369" s="98"/>
      <c r="EOD369" s="98"/>
      <c r="EOE369" s="98"/>
      <c r="EOF369" s="98"/>
      <c r="EOG369" s="98"/>
      <c r="EOH369" s="98"/>
      <c r="EOI369" s="98"/>
      <c r="EOJ369" s="98"/>
      <c r="EOK369" s="98"/>
      <c r="EOL369" s="98"/>
      <c r="EOM369" s="98"/>
      <c r="EON369" s="98"/>
      <c r="EOO369" s="98"/>
      <c r="EOP369" s="98"/>
      <c r="EOQ369" s="98"/>
      <c r="EOR369" s="98"/>
      <c r="EOS369" s="98"/>
      <c r="EOT369" s="98"/>
      <c r="EOU369" s="98"/>
      <c r="EOV369" s="98"/>
      <c r="EOW369" s="98"/>
      <c r="EOX369" s="98"/>
      <c r="EOY369" s="98"/>
      <c r="EOZ369" s="98"/>
      <c r="EPA369" s="98"/>
      <c r="EPB369" s="98"/>
      <c r="EPC369" s="98"/>
      <c r="EPD369" s="98"/>
      <c r="EPE369" s="98"/>
      <c r="EPF369" s="98"/>
      <c r="EPG369" s="98"/>
      <c r="EPH369" s="98"/>
      <c r="EPI369" s="98"/>
      <c r="EPJ369" s="98"/>
      <c r="EPK369" s="98"/>
      <c r="EPL369" s="98"/>
      <c r="EPM369" s="98"/>
      <c r="EPN369" s="98"/>
      <c r="EPO369" s="98"/>
      <c r="EPP369" s="98"/>
      <c r="EPQ369" s="98"/>
      <c r="EPR369" s="98"/>
      <c r="EPS369" s="98"/>
      <c r="EPT369" s="98"/>
      <c r="EPU369" s="98"/>
      <c r="EPV369" s="98"/>
      <c r="EPW369" s="98"/>
      <c r="EPX369" s="98"/>
      <c r="EPY369" s="98"/>
      <c r="EPZ369" s="98"/>
      <c r="EQA369" s="98"/>
      <c r="EQB369" s="98"/>
      <c r="EQC369" s="98"/>
      <c r="EQD369" s="98"/>
      <c r="EQE369" s="98"/>
      <c r="EQF369" s="98"/>
      <c r="EQG369" s="98"/>
      <c r="EQH369" s="98"/>
      <c r="EQI369" s="98"/>
      <c r="EQJ369" s="98"/>
      <c r="EQK369" s="98"/>
      <c r="EQL369" s="98"/>
      <c r="EQM369" s="98"/>
      <c r="EQN369" s="98"/>
      <c r="EQO369" s="98"/>
      <c r="EQP369" s="98"/>
      <c r="EQQ369" s="98"/>
      <c r="EQR369" s="98"/>
      <c r="EQS369" s="98"/>
      <c r="EQT369" s="98"/>
      <c r="EQU369" s="98"/>
      <c r="EQV369" s="98"/>
      <c r="EQW369" s="98"/>
      <c r="EQX369" s="98"/>
      <c r="EQY369" s="98"/>
      <c r="EQZ369" s="98"/>
      <c r="ERA369" s="98"/>
      <c r="ERB369" s="98"/>
      <c r="ERC369" s="98"/>
      <c r="ERD369" s="98"/>
      <c r="ERE369" s="98"/>
      <c r="ERF369" s="98"/>
      <c r="ERG369" s="98"/>
      <c r="ERH369" s="98"/>
      <c r="ERI369" s="98"/>
      <c r="ERJ369" s="98"/>
      <c r="ERK369" s="98"/>
      <c r="ERL369" s="98"/>
      <c r="ERM369" s="98"/>
      <c r="ERN369" s="98"/>
      <c r="ERO369" s="98"/>
      <c r="ERP369" s="98"/>
      <c r="ERQ369" s="98"/>
      <c r="ERR369" s="98"/>
      <c r="ERS369" s="98"/>
      <c r="ERT369" s="98"/>
      <c r="ERU369" s="98"/>
      <c r="ERV369" s="98"/>
      <c r="ERW369" s="98"/>
      <c r="ERX369" s="98"/>
      <c r="ERY369" s="98"/>
      <c r="ERZ369" s="98"/>
      <c r="ESA369" s="98"/>
      <c r="ESB369" s="98"/>
      <c r="ESC369" s="98"/>
      <c r="ESD369" s="98"/>
      <c r="ESE369" s="98"/>
      <c r="ESF369" s="98"/>
      <c r="ESG369" s="98"/>
      <c r="ESH369" s="98"/>
      <c r="ESI369" s="98"/>
      <c r="ESJ369" s="98"/>
      <c r="ESK369" s="98"/>
      <c r="ESL369" s="98"/>
      <c r="ESM369" s="98"/>
      <c r="ESN369" s="98"/>
      <c r="ESO369" s="98"/>
      <c r="ESP369" s="98"/>
      <c r="ESQ369" s="98"/>
      <c r="ESR369" s="98"/>
      <c r="ESS369" s="98"/>
      <c r="EST369" s="98"/>
      <c r="ESU369" s="98"/>
      <c r="ESV369" s="98"/>
      <c r="ESW369" s="98"/>
      <c r="ESX369" s="98"/>
      <c r="ESY369" s="98"/>
      <c r="ESZ369" s="98"/>
      <c r="ETA369" s="98"/>
      <c r="ETB369" s="98"/>
      <c r="ETC369" s="98"/>
      <c r="ETD369" s="98"/>
      <c r="ETE369" s="98"/>
      <c r="ETF369" s="98"/>
      <c r="ETG369" s="98"/>
      <c r="ETH369" s="98"/>
      <c r="ETI369" s="98"/>
      <c r="ETJ369" s="98"/>
      <c r="ETK369" s="98"/>
      <c r="ETL369" s="98"/>
      <c r="ETM369" s="98"/>
      <c r="ETN369" s="98"/>
      <c r="ETO369" s="98"/>
      <c r="ETP369" s="98"/>
      <c r="ETQ369" s="98"/>
      <c r="ETR369" s="98"/>
      <c r="ETS369" s="98"/>
      <c r="ETT369" s="98"/>
      <c r="ETU369" s="98"/>
      <c r="ETV369" s="98"/>
      <c r="ETW369" s="98"/>
      <c r="ETX369" s="98"/>
      <c r="ETY369" s="98"/>
      <c r="ETZ369" s="98"/>
      <c r="EUA369" s="98"/>
      <c r="EUB369" s="98"/>
      <c r="EUC369" s="98"/>
      <c r="EUD369" s="98"/>
      <c r="EUE369" s="98"/>
      <c r="EUF369" s="98"/>
      <c r="EUG369" s="98"/>
      <c r="EUH369" s="98"/>
      <c r="EUI369" s="98"/>
      <c r="EUJ369" s="98"/>
      <c r="EUK369" s="98"/>
      <c r="EUL369" s="98"/>
      <c r="EUM369" s="98"/>
      <c r="EUN369" s="98"/>
      <c r="EUO369" s="98"/>
      <c r="EUP369" s="98"/>
      <c r="EUQ369" s="98"/>
      <c r="EUR369" s="98"/>
      <c r="EUS369" s="98"/>
      <c r="EUT369" s="98"/>
      <c r="EUU369" s="98"/>
      <c r="EUV369" s="98"/>
      <c r="EUW369" s="98"/>
      <c r="EUX369" s="98"/>
      <c r="EUY369" s="98"/>
      <c r="EUZ369" s="98"/>
      <c r="EVA369" s="98"/>
      <c r="EVB369" s="98"/>
      <c r="EVC369" s="98"/>
      <c r="EVD369" s="98"/>
      <c r="EVE369" s="98"/>
      <c r="EVF369" s="98"/>
      <c r="EVG369" s="98"/>
      <c r="EVH369" s="98"/>
      <c r="EVI369" s="98"/>
      <c r="EVJ369" s="98"/>
      <c r="EVK369" s="98"/>
      <c r="EVL369" s="98"/>
      <c r="EVM369" s="98"/>
      <c r="EVN369" s="98"/>
      <c r="EVO369" s="98"/>
      <c r="EVP369" s="98"/>
      <c r="EVQ369" s="98"/>
      <c r="EVR369" s="98"/>
      <c r="EVS369" s="98"/>
      <c r="EVT369" s="98"/>
      <c r="EVU369" s="98"/>
      <c r="EVV369" s="98"/>
      <c r="EVW369" s="98"/>
      <c r="EVX369" s="98"/>
      <c r="EVY369" s="98"/>
      <c r="EVZ369" s="98"/>
      <c r="EWA369" s="98"/>
      <c r="EWB369" s="98"/>
      <c r="EWC369" s="98"/>
      <c r="EWD369" s="98"/>
      <c r="EWE369" s="98"/>
      <c r="EWF369" s="98"/>
      <c r="EWG369" s="98"/>
      <c r="EWH369" s="98"/>
      <c r="EWI369" s="98"/>
      <c r="EWJ369" s="98"/>
      <c r="EWK369" s="98"/>
      <c r="EWL369" s="98"/>
      <c r="EWM369" s="98"/>
      <c r="EWN369" s="98"/>
      <c r="EWO369" s="98"/>
      <c r="EWP369" s="98"/>
      <c r="EWQ369" s="98"/>
      <c r="EWR369" s="98"/>
      <c r="EWS369" s="98"/>
      <c r="EWT369" s="98"/>
      <c r="EWU369" s="98"/>
      <c r="EWV369" s="98"/>
      <c r="EWW369" s="98"/>
      <c r="EWX369" s="98"/>
      <c r="EWY369" s="98"/>
      <c r="EWZ369" s="98"/>
      <c r="EXA369" s="98"/>
      <c r="EXB369" s="98"/>
      <c r="EXC369" s="98"/>
      <c r="EXD369" s="98"/>
      <c r="EXE369" s="98"/>
      <c r="EXF369" s="98"/>
      <c r="EXG369" s="98"/>
      <c r="EXH369" s="98"/>
      <c r="EXI369" s="98"/>
      <c r="EXJ369" s="98"/>
      <c r="EXK369" s="98"/>
      <c r="EXL369" s="98"/>
      <c r="EXM369" s="98"/>
      <c r="EXN369" s="98"/>
      <c r="EXO369" s="98"/>
      <c r="EXP369" s="98"/>
      <c r="EXQ369" s="98"/>
      <c r="EXR369" s="98"/>
      <c r="EXS369" s="98"/>
      <c r="EXT369" s="98"/>
      <c r="EXU369" s="98"/>
      <c r="EXV369" s="98"/>
      <c r="EXW369" s="98"/>
      <c r="EXX369" s="98"/>
      <c r="EXY369" s="98"/>
      <c r="EXZ369" s="98"/>
      <c r="EYA369" s="98"/>
      <c r="EYB369" s="98"/>
      <c r="EYC369" s="98"/>
      <c r="EYD369" s="98"/>
      <c r="EYE369" s="98"/>
      <c r="EYF369" s="98"/>
      <c r="EYG369" s="98"/>
      <c r="EYH369" s="98"/>
      <c r="EYI369" s="98"/>
      <c r="EYJ369" s="98"/>
      <c r="EYK369" s="98"/>
      <c r="EYL369" s="98"/>
      <c r="EYM369" s="98"/>
      <c r="EYN369" s="98"/>
      <c r="EYO369" s="98"/>
      <c r="EYP369" s="98"/>
      <c r="EYQ369" s="98"/>
      <c r="EYR369" s="98"/>
      <c r="EYS369" s="98"/>
      <c r="EYT369" s="98"/>
      <c r="EYU369" s="98"/>
      <c r="EYV369" s="98"/>
      <c r="EYW369" s="98"/>
      <c r="EYX369" s="98"/>
      <c r="EYY369" s="98"/>
      <c r="EYZ369" s="98"/>
      <c r="EZA369" s="98"/>
      <c r="EZB369" s="98"/>
      <c r="EZC369" s="98"/>
      <c r="EZD369" s="98"/>
      <c r="EZE369" s="98"/>
      <c r="EZF369" s="98"/>
      <c r="EZG369" s="98"/>
      <c r="EZH369" s="98"/>
      <c r="EZI369" s="98"/>
      <c r="EZJ369" s="98"/>
      <c r="EZK369" s="98"/>
      <c r="EZL369" s="98"/>
      <c r="EZM369" s="98"/>
      <c r="EZN369" s="98"/>
      <c r="EZO369" s="98"/>
      <c r="EZP369" s="98"/>
      <c r="EZQ369" s="98"/>
      <c r="EZR369" s="98"/>
      <c r="EZS369" s="98"/>
      <c r="EZT369" s="98"/>
      <c r="EZU369" s="98"/>
      <c r="EZV369" s="98"/>
      <c r="EZW369" s="98"/>
      <c r="EZX369" s="98"/>
      <c r="EZY369" s="98"/>
      <c r="EZZ369" s="98"/>
      <c r="FAA369" s="98"/>
      <c r="FAB369" s="98"/>
      <c r="FAC369" s="98"/>
      <c r="FAD369" s="98"/>
      <c r="FAE369" s="98"/>
      <c r="FAF369" s="98"/>
      <c r="FAG369" s="98"/>
      <c r="FAH369" s="98"/>
      <c r="FAI369" s="98"/>
      <c r="FAJ369" s="98"/>
      <c r="FAK369" s="98"/>
      <c r="FAL369" s="98"/>
      <c r="FAM369" s="98"/>
      <c r="FAN369" s="98"/>
      <c r="FAO369" s="98"/>
      <c r="FAP369" s="98"/>
      <c r="FAQ369" s="98"/>
      <c r="FAR369" s="98"/>
      <c r="FAS369" s="98"/>
      <c r="FAT369" s="98"/>
      <c r="FAU369" s="98"/>
      <c r="FAV369" s="98"/>
      <c r="FAW369" s="98"/>
      <c r="FAX369" s="98"/>
      <c r="FAY369" s="98"/>
      <c r="FAZ369" s="98"/>
      <c r="FBA369" s="98"/>
      <c r="FBB369" s="98"/>
      <c r="FBC369" s="98"/>
      <c r="FBD369" s="98"/>
      <c r="FBE369" s="98"/>
      <c r="FBF369" s="98"/>
      <c r="FBG369" s="98"/>
      <c r="FBH369" s="98"/>
      <c r="FBI369" s="98"/>
      <c r="FBJ369" s="98"/>
      <c r="FBK369" s="98"/>
      <c r="FBL369" s="98"/>
      <c r="FBM369" s="98"/>
      <c r="FBN369" s="98"/>
      <c r="FBO369" s="98"/>
      <c r="FBP369" s="98"/>
      <c r="FBQ369" s="98"/>
      <c r="FBR369" s="98"/>
      <c r="FBS369" s="98"/>
      <c r="FBT369" s="98"/>
      <c r="FBU369" s="98"/>
      <c r="FBV369" s="98"/>
      <c r="FBW369" s="98"/>
      <c r="FBX369" s="98"/>
      <c r="FBY369" s="98"/>
      <c r="FBZ369" s="98"/>
      <c r="FCA369" s="98"/>
      <c r="FCB369" s="98"/>
      <c r="FCC369" s="98"/>
      <c r="FCD369" s="98"/>
      <c r="FCE369" s="98"/>
      <c r="FCF369" s="98"/>
      <c r="FCG369" s="98"/>
      <c r="FCH369" s="98"/>
      <c r="FCI369" s="98"/>
      <c r="FCJ369" s="98"/>
      <c r="FCK369" s="98"/>
      <c r="FCL369" s="98"/>
      <c r="FCM369" s="98"/>
      <c r="FCN369" s="98"/>
      <c r="FCO369" s="98"/>
      <c r="FCP369" s="98"/>
      <c r="FCQ369" s="98"/>
      <c r="FCR369" s="98"/>
      <c r="FCS369" s="98"/>
      <c r="FCT369" s="98"/>
      <c r="FCU369" s="98"/>
      <c r="FCV369" s="98"/>
      <c r="FCW369" s="98"/>
      <c r="FCX369" s="98"/>
      <c r="FCY369" s="98"/>
      <c r="FCZ369" s="98"/>
      <c r="FDA369" s="98"/>
      <c r="FDB369" s="98"/>
      <c r="FDC369" s="98"/>
      <c r="FDD369" s="98"/>
      <c r="FDE369" s="98"/>
      <c r="FDF369" s="98"/>
      <c r="FDG369" s="98"/>
      <c r="FDH369" s="98"/>
      <c r="FDI369" s="98"/>
      <c r="FDJ369" s="98"/>
      <c r="FDK369" s="98"/>
      <c r="FDL369" s="98"/>
      <c r="FDM369" s="98"/>
      <c r="FDN369" s="98"/>
      <c r="FDO369" s="98"/>
      <c r="FDP369" s="98"/>
      <c r="FDQ369" s="98"/>
      <c r="FDR369" s="98"/>
      <c r="FDS369" s="98"/>
      <c r="FDT369" s="98"/>
      <c r="FDU369" s="98"/>
      <c r="FDV369" s="98"/>
      <c r="FDW369" s="98"/>
      <c r="FDX369" s="98"/>
      <c r="FDY369" s="98"/>
      <c r="FDZ369" s="98"/>
      <c r="FEA369" s="98"/>
      <c r="FEB369" s="98"/>
      <c r="FEC369" s="98"/>
      <c r="FED369" s="98"/>
      <c r="FEE369" s="98"/>
      <c r="FEF369" s="98"/>
      <c r="FEG369" s="98"/>
      <c r="FEH369" s="98"/>
      <c r="FEI369" s="98"/>
      <c r="FEJ369" s="98"/>
      <c r="FEK369" s="98"/>
      <c r="FEL369" s="98"/>
      <c r="FEM369" s="98"/>
      <c r="FEN369" s="98"/>
      <c r="FEO369" s="98"/>
      <c r="FEP369" s="98"/>
      <c r="FEQ369" s="98"/>
      <c r="FER369" s="98"/>
      <c r="FES369" s="98"/>
      <c r="FET369" s="98"/>
      <c r="FEU369" s="98"/>
      <c r="FEV369" s="98"/>
      <c r="FEW369" s="98"/>
      <c r="FEX369" s="98"/>
      <c r="FEY369" s="98"/>
      <c r="FEZ369" s="98"/>
      <c r="FFA369" s="98"/>
      <c r="FFB369" s="98"/>
      <c r="FFC369" s="98"/>
      <c r="FFD369" s="98"/>
      <c r="FFE369" s="98"/>
      <c r="FFF369" s="98"/>
      <c r="FFG369" s="98"/>
      <c r="FFH369" s="98"/>
      <c r="FFI369" s="98"/>
      <c r="FFJ369" s="98"/>
      <c r="FFK369" s="98"/>
      <c r="FFL369" s="98"/>
      <c r="FFM369" s="98"/>
      <c r="FFN369" s="98"/>
      <c r="FFO369" s="98"/>
      <c r="FFP369" s="98"/>
      <c r="FFQ369" s="98"/>
      <c r="FFR369" s="98"/>
      <c r="FFS369" s="98"/>
      <c r="FFT369" s="98"/>
      <c r="FFU369" s="98"/>
      <c r="FFV369" s="98"/>
      <c r="FFW369" s="98"/>
      <c r="FFX369" s="98"/>
      <c r="FFY369" s="98"/>
      <c r="FFZ369" s="98"/>
      <c r="FGA369" s="98"/>
      <c r="FGB369" s="98"/>
      <c r="FGC369" s="98"/>
      <c r="FGD369" s="98"/>
      <c r="FGE369" s="98"/>
      <c r="FGF369" s="98"/>
      <c r="FGG369" s="98"/>
      <c r="FGH369" s="98"/>
      <c r="FGI369" s="98"/>
      <c r="FGJ369" s="98"/>
      <c r="FGK369" s="98"/>
      <c r="FGL369" s="98"/>
      <c r="FGM369" s="98"/>
      <c r="FGN369" s="98"/>
      <c r="FGO369" s="98"/>
      <c r="FGP369" s="98"/>
      <c r="FGQ369" s="98"/>
      <c r="FGR369" s="98"/>
      <c r="FGS369" s="98"/>
      <c r="FGT369" s="98"/>
      <c r="FGU369" s="98"/>
      <c r="FGV369" s="98"/>
      <c r="FGW369" s="98"/>
      <c r="FGX369" s="98"/>
      <c r="FGY369" s="98"/>
      <c r="FGZ369" s="98"/>
      <c r="FHA369" s="98"/>
      <c r="FHB369" s="98"/>
      <c r="FHC369" s="98"/>
      <c r="FHD369" s="98"/>
      <c r="FHE369" s="98"/>
      <c r="FHF369" s="98"/>
      <c r="FHG369" s="98"/>
      <c r="FHH369" s="98"/>
      <c r="FHI369" s="98"/>
      <c r="FHJ369" s="98"/>
      <c r="FHK369" s="98"/>
      <c r="FHL369" s="98"/>
      <c r="FHM369" s="98"/>
      <c r="FHN369" s="98"/>
      <c r="FHO369" s="98"/>
      <c r="FHP369" s="98"/>
      <c r="FHQ369" s="98"/>
      <c r="FHR369" s="98"/>
      <c r="FHS369" s="98"/>
      <c r="FHT369" s="98"/>
      <c r="FHU369" s="98"/>
      <c r="FHV369" s="98"/>
      <c r="FHW369" s="98"/>
      <c r="FHX369" s="98"/>
      <c r="FHY369" s="98"/>
      <c r="FHZ369" s="98"/>
      <c r="FIA369" s="98"/>
      <c r="FIB369" s="98"/>
      <c r="FIC369" s="98"/>
      <c r="FID369" s="98"/>
      <c r="FIE369" s="98"/>
      <c r="FIF369" s="98"/>
      <c r="FIG369" s="98"/>
      <c r="FIH369" s="98"/>
      <c r="FII369" s="98"/>
      <c r="FIJ369" s="98"/>
      <c r="FIK369" s="98"/>
      <c r="FIL369" s="98"/>
      <c r="FIM369" s="98"/>
      <c r="FIN369" s="98"/>
      <c r="FIO369" s="98"/>
      <c r="FIP369" s="98"/>
      <c r="FIQ369" s="98"/>
      <c r="FIR369" s="98"/>
      <c r="FIS369" s="98"/>
      <c r="FIT369" s="98"/>
      <c r="FIU369" s="98"/>
      <c r="FIV369" s="98"/>
      <c r="FIW369" s="98"/>
      <c r="FIX369" s="98"/>
      <c r="FIY369" s="98"/>
      <c r="FIZ369" s="98"/>
      <c r="FJA369" s="98"/>
      <c r="FJB369" s="98"/>
      <c r="FJC369" s="98"/>
      <c r="FJD369" s="98"/>
      <c r="FJE369" s="98"/>
      <c r="FJF369" s="98"/>
      <c r="FJG369" s="98"/>
      <c r="FJH369" s="98"/>
      <c r="FJI369" s="98"/>
      <c r="FJJ369" s="98"/>
      <c r="FJK369" s="98"/>
      <c r="FJL369" s="98"/>
      <c r="FJM369" s="98"/>
      <c r="FJN369" s="98"/>
      <c r="FJO369" s="98"/>
      <c r="FJP369" s="98"/>
      <c r="FJQ369" s="98"/>
      <c r="FJR369" s="98"/>
      <c r="FJS369" s="98"/>
      <c r="FJT369" s="98"/>
      <c r="FJU369" s="98"/>
      <c r="FJV369" s="98"/>
      <c r="FJW369" s="98"/>
      <c r="FJX369" s="98"/>
      <c r="FJY369" s="98"/>
      <c r="FJZ369" s="98"/>
      <c r="FKA369" s="98"/>
      <c r="FKB369" s="98"/>
      <c r="FKC369" s="98"/>
      <c r="FKD369" s="98"/>
      <c r="FKE369" s="98"/>
      <c r="FKF369" s="98"/>
      <c r="FKG369" s="98"/>
      <c r="FKH369" s="98"/>
      <c r="FKI369" s="98"/>
      <c r="FKJ369" s="98"/>
      <c r="FKK369" s="98"/>
      <c r="FKL369" s="98"/>
      <c r="FKM369" s="98"/>
      <c r="FKN369" s="98"/>
      <c r="FKO369" s="98"/>
      <c r="FKP369" s="98"/>
      <c r="FKQ369" s="98"/>
      <c r="FKR369" s="98"/>
      <c r="FKS369" s="98"/>
      <c r="FKT369" s="98"/>
      <c r="FKU369" s="98"/>
      <c r="FKV369" s="98"/>
      <c r="FKW369" s="98"/>
      <c r="FKX369" s="98"/>
      <c r="FKY369" s="98"/>
      <c r="FKZ369" s="98"/>
      <c r="FLA369" s="98"/>
      <c r="FLB369" s="98"/>
      <c r="FLC369" s="98"/>
      <c r="FLD369" s="98"/>
      <c r="FLE369" s="98"/>
      <c r="FLF369" s="98"/>
      <c r="FLG369" s="98"/>
      <c r="FLH369" s="98"/>
      <c r="FLI369" s="98"/>
      <c r="FLJ369" s="98"/>
      <c r="FLK369" s="98"/>
      <c r="FLL369" s="98"/>
      <c r="FLM369" s="98"/>
      <c r="FLN369" s="98"/>
      <c r="FLO369" s="98"/>
      <c r="FLP369" s="98"/>
      <c r="FLQ369" s="98"/>
      <c r="FLR369" s="98"/>
      <c r="FLS369" s="98"/>
      <c r="FLT369" s="98"/>
      <c r="FLU369" s="98"/>
      <c r="FLV369" s="98"/>
      <c r="FLW369" s="98"/>
      <c r="FLX369" s="98"/>
      <c r="FLY369" s="98"/>
      <c r="FLZ369" s="98"/>
      <c r="FMA369" s="98"/>
      <c r="FMB369" s="98"/>
      <c r="FMC369" s="98"/>
      <c r="FMD369" s="98"/>
      <c r="FME369" s="98"/>
      <c r="FMF369" s="98"/>
      <c r="FMG369" s="98"/>
      <c r="FMH369" s="98"/>
      <c r="FMI369" s="98"/>
      <c r="FMJ369" s="98"/>
      <c r="FMK369" s="98"/>
      <c r="FML369" s="98"/>
      <c r="FMM369" s="98"/>
      <c r="FMN369" s="98"/>
      <c r="FMO369" s="98"/>
      <c r="FMP369" s="98"/>
      <c r="FMQ369" s="98"/>
      <c r="FMR369" s="98"/>
      <c r="FMS369" s="98"/>
      <c r="FMT369" s="98"/>
      <c r="FMU369" s="98"/>
      <c r="FMV369" s="98"/>
      <c r="FMW369" s="98"/>
      <c r="FMX369" s="98"/>
      <c r="FMY369" s="98"/>
      <c r="FMZ369" s="98"/>
      <c r="FNA369" s="98"/>
      <c r="FNB369" s="98"/>
      <c r="FNC369" s="98"/>
      <c r="FND369" s="98"/>
      <c r="FNE369" s="98"/>
      <c r="FNF369" s="98"/>
      <c r="FNG369" s="98"/>
      <c r="FNH369" s="98"/>
      <c r="FNI369" s="98"/>
      <c r="FNJ369" s="98"/>
      <c r="FNK369" s="98"/>
      <c r="FNL369" s="98"/>
      <c r="FNM369" s="98"/>
      <c r="FNN369" s="98"/>
      <c r="FNO369" s="98"/>
      <c r="FNP369" s="98"/>
      <c r="FNQ369" s="98"/>
      <c r="FNR369" s="98"/>
      <c r="FNS369" s="98"/>
      <c r="FNT369" s="98"/>
      <c r="FNU369" s="98"/>
      <c r="FNV369" s="98"/>
      <c r="FNW369" s="98"/>
      <c r="FNX369" s="98"/>
      <c r="FNY369" s="98"/>
      <c r="FNZ369" s="98"/>
      <c r="FOA369" s="98"/>
      <c r="FOB369" s="98"/>
      <c r="FOC369" s="98"/>
      <c r="FOD369" s="98"/>
      <c r="FOE369" s="98"/>
      <c r="FOF369" s="98"/>
      <c r="FOG369" s="98"/>
      <c r="FOH369" s="98"/>
      <c r="FOI369" s="98"/>
      <c r="FOJ369" s="98"/>
      <c r="FOK369" s="98"/>
      <c r="FOL369" s="98"/>
      <c r="FOM369" s="98"/>
      <c r="FON369" s="98"/>
      <c r="FOO369" s="98"/>
      <c r="FOP369" s="98"/>
      <c r="FOQ369" s="98"/>
      <c r="FOR369" s="98"/>
      <c r="FOS369" s="98"/>
      <c r="FOT369" s="98"/>
      <c r="FOU369" s="98"/>
      <c r="FOV369" s="98"/>
      <c r="FOW369" s="98"/>
      <c r="FOX369" s="98"/>
      <c r="FOY369" s="98"/>
      <c r="FOZ369" s="98"/>
      <c r="FPA369" s="98"/>
      <c r="FPB369" s="98"/>
      <c r="FPC369" s="98"/>
      <c r="FPD369" s="98"/>
      <c r="FPE369" s="98"/>
      <c r="FPF369" s="98"/>
      <c r="FPG369" s="98"/>
      <c r="FPH369" s="98"/>
      <c r="FPI369" s="98"/>
      <c r="FPJ369" s="98"/>
      <c r="FPK369" s="98"/>
      <c r="FPL369" s="98"/>
      <c r="FPM369" s="98"/>
      <c r="FPN369" s="98"/>
      <c r="FPO369" s="98"/>
      <c r="FPP369" s="98"/>
      <c r="FPQ369" s="98"/>
      <c r="FPR369" s="98"/>
      <c r="FPS369" s="98"/>
      <c r="FPT369" s="98"/>
      <c r="FPU369" s="98"/>
      <c r="FPV369" s="98"/>
      <c r="FPW369" s="98"/>
      <c r="FPX369" s="98"/>
      <c r="FPY369" s="98"/>
      <c r="FPZ369" s="98"/>
      <c r="FQA369" s="98"/>
      <c r="FQB369" s="98"/>
      <c r="FQC369" s="98"/>
      <c r="FQD369" s="98"/>
      <c r="FQE369" s="98"/>
      <c r="FQF369" s="98"/>
      <c r="FQG369" s="98"/>
      <c r="FQH369" s="98"/>
      <c r="FQI369" s="98"/>
      <c r="FQJ369" s="98"/>
      <c r="FQK369" s="98"/>
      <c r="FQL369" s="98"/>
      <c r="FQM369" s="98"/>
      <c r="FQN369" s="98"/>
      <c r="FQO369" s="98"/>
      <c r="FQP369" s="98"/>
      <c r="FQQ369" s="98"/>
      <c r="FQR369" s="98"/>
      <c r="FQS369" s="98"/>
      <c r="FQT369" s="98"/>
      <c r="FQU369" s="98"/>
      <c r="FQV369" s="98"/>
      <c r="FQW369" s="98"/>
      <c r="FQX369" s="98"/>
      <c r="FQY369" s="98"/>
      <c r="FQZ369" s="98"/>
      <c r="FRA369" s="98"/>
      <c r="FRB369" s="98"/>
      <c r="FRC369" s="98"/>
      <c r="FRD369" s="98"/>
      <c r="FRE369" s="98"/>
      <c r="FRF369" s="98"/>
      <c r="FRG369" s="98"/>
      <c r="FRH369" s="98"/>
      <c r="FRI369" s="98"/>
      <c r="FRJ369" s="98"/>
      <c r="FRK369" s="98"/>
      <c r="FRL369" s="98"/>
      <c r="FRM369" s="98"/>
      <c r="FRN369" s="98"/>
      <c r="FRO369" s="98"/>
      <c r="FRP369" s="98"/>
      <c r="FRQ369" s="98"/>
      <c r="FRR369" s="98"/>
      <c r="FRS369" s="98"/>
      <c r="FRT369" s="98"/>
      <c r="FRU369" s="98"/>
      <c r="FRV369" s="98"/>
      <c r="FRW369" s="98"/>
      <c r="FRX369" s="98"/>
      <c r="FRY369" s="98"/>
      <c r="FRZ369" s="98"/>
      <c r="FSA369" s="98"/>
      <c r="FSB369" s="98"/>
      <c r="FSC369" s="98"/>
      <c r="FSD369" s="98"/>
      <c r="FSE369" s="98"/>
      <c r="FSF369" s="98"/>
      <c r="FSG369" s="98"/>
      <c r="FSH369" s="98"/>
      <c r="FSI369" s="98"/>
      <c r="FSJ369" s="98"/>
      <c r="FSK369" s="98"/>
      <c r="FSL369" s="98"/>
      <c r="FSM369" s="98"/>
      <c r="FSN369" s="98"/>
      <c r="FSO369" s="98"/>
      <c r="FSP369" s="98"/>
      <c r="FSQ369" s="98"/>
      <c r="FSR369" s="98"/>
      <c r="FSS369" s="98"/>
      <c r="FST369" s="98"/>
      <c r="FSU369" s="98"/>
      <c r="FSV369" s="98"/>
      <c r="FSW369" s="98"/>
      <c r="FSX369" s="98"/>
      <c r="FSY369" s="98"/>
      <c r="FSZ369" s="98"/>
      <c r="FTA369" s="98"/>
      <c r="FTB369" s="98"/>
      <c r="FTC369" s="98"/>
      <c r="FTD369" s="98"/>
      <c r="FTE369" s="98"/>
      <c r="FTF369" s="98"/>
      <c r="FTG369" s="98"/>
      <c r="FTH369" s="98"/>
      <c r="FTI369" s="98"/>
      <c r="FTJ369" s="98"/>
      <c r="FTK369" s="98"/>
      <c r="FTL369" s="98"/>
      <c r="FTM369" s="98"/>
      <c r="FTN369" s="98"/>
      <c r="FTO369" s="98"/>
      <c r="FTP369" s="98"/>
      <c r="FTQ369" s="98"/>
      <c r="FTR369" s="98"/>
      <c r="FTS369" s="98"/>
      <c r="FTT369" s="98"/>
      <c r="FTU369" s="98"/>
      <c r="FTV369" s="98"/>
      <c r="FTW369" s="98"/>
      <c r="FTX369" s="98"/>
      <c r="FTY369" s="98"/>
      <c r="FTZ369" s="98"/>
      <c r="FUA369" s="98"/>
      <c r="FUB369" s="98"/>
      <c r="FUC369" s="98"/>
      <c r="FUD369" s="98"/>
      <c r="FUE369" s="98"/>
      <c r="FUF369" s="98"/>
      <c r="FUG369" s="98"/>
      <c r="FUH369" s="98"/>
      <c r="FUI369" s="98"/>
      <c r="FUJ369" s="98"/>
      <c r="FUK369" s="98"/>
      <c r="FUL369" s="98"/>
      <c r="FUM369" s="98"/>
      <c r="FUN369" s="98"/>
      <c r="FUO369" s="98"/>
      <c r="FUP369" s="98"/>
      <c r="FUQ369" s="98"/>
      <c r="FUR369" s="98"/>
      <c r="FUS369" s="98"/>
      <c r="FUT369" s="98"/>
      <c r="FUU369" s="98"/>
      <c r="FUV369" s="98"/>
      <c r="FUW369" s="98"/>
      <c r="FUX369" s="98"/>
      <c r="FUY369" s="98"/>
      <c r="FUZ369" s="98"/>
      <c r="FVA369" s="98"/>
      <c r="FVB369" s="98"/>
      <c r="FVC369" s="98"/>
      <c r="FVD369" s="98"/>
      <c r="FVE369" s="98"/>
      <c r="FVF369" s="98"/>
      <c r="FVG369" s="98"/>
      <c r="FVH369" s="98"/>
      <c r="FVI369" s="98"/>
      <c r="FVJ369" s="98"/>
      <c r="FVK369" s="98"/>
      <c r="FVL369" s="98"/>
      <c r="FVM369" s="98"/>
      <c r="FVN369" s="98"/>
      <c r="FVO369" s="98"/>
      <c r="FVP369" s="98"/>
      <c r="FVQ369" s="98"/>
      <c r="FVR369" s="98"/>
      <c r="FVS369" s="98"/>
      <c r="FVT369" s="98"/>
      <c r="FVU369" s="98"/>
      <c r="FVV369" s="98"/>
      <c r="FVW369" s="98"/>
      <c r="FVX369" s="98"/>
      <c r="FVY369" s="98"/>
      <c r="FVZ369" s="98"/>
      <c r="FWA369" s="98"/>
      <c r="FWB369" s="98"/>
      <c r="FWC369" s="98"/>
      <c r="FWD369" s="98"/>
      <c r="FWE369" s="98"/>
      <c r="FWF369" s="98"/>
      <c r="FWG369" s="98"/>
      <c r="FWH369" s="98"/>
      <c r="FWI369" s="98"/>
      <c r="FWJ369" s="98"/>
      <c r="FWK369" s="98"/>
      <c r="FWL369" s="98"/>
      <c r="FWM369" s="98"/>
      <c r="FWN369" s="98"/>
      <c r="FWO369" s="98"/>
      <c r="FWP369" s="98"/>
      <c r="FWQ369" s="98"/>
      <c r="FWR369" s="98"/>
      <c r="FWS369" s="98"/>
      <c r="FWT369" s="98"/>
      <c r="FWU369" s="98"/>
      <c r="FWV369" s="98"/>
      <c r="FWW369" s="98"/>
      <c r="FWX369" s="98"/>
      <c r="FWY369" s="98"/>
      <c r="FWZ369" s="98"/>
      <c r="FXA369" s="98"/>
      <c r="FXB369" s="98"/>
      <c r="FXC369" s="98"/>
      <c r="FXD369" s="98"/>
      <c r="FXE369" s="98"/>
      <c r="FXF369" s="98"/>
      <c r="FXG369" s="98"/>
      <c r="FXH369" s="98"/>
      <c r="FXI369" s="98"/>
      <c r="FXJ369" s="98"/>
      <c r="FXK369" s="98"/>
      <c r="FXL369" s="98"/>
      <c r="FXM369" s="98"/>
      <c r="FXN369" s="98"/>
      <c r="FXO369" s="98"/>
      <c r="FXP369" s="98"/>
      <c r="FXQ369" s="98"/>
      <c r="FXR369" s="98"/>
      <c r="FXS369" s="98"/>
      <c r="FXT369" s="98"/>
      <c r="FXU369" s="98"/>
      <c r="FXV369" s="98"/>
      <c r="FXW369" s="98"/>
      <c r="FXX369" s="98"/>
      <c r="FXY369" s="98"/>
      <c r="FXZ369" s="98"/>
      <c r="FYA369" s="98"/>
      <c r="FYB369" s="98"/>
      <c r="FYC369" s="98"/>
      <c r="FYD369" s="98"/>
      <c r="FYE369" s="98"/>
      <c r="FYF369" s="98"/>
      <c r="FYG369" s="98"/>
      <c r="FYH369" s="98"/>
      <c r="FYI369" s="98"/>
      <c r="FYJ369" s="98"/>
      <c r="FYK369" s="98"/>
      <c r="FYL369" s="98"/>
      <c r="FYM369" s="98"/>
      <c r="FYN369" s="98"/>
      <c r="FYO369" s="98"/>
      <c r="FYP369" s="98"/>
      <c r="FYQ369" s="98"/>
      <c r="FYR369" s="98"/>
      <c r="FYS369" s="98"/>
      <c r="FYT369" s="98"/>
      <c r="FYU369" s="98"/>
      <c r="FYV369" s="98"/>
      <c r="FYW369" s="98"/>
      <c r="FYX369" s="98"/>
      <c r="FYY369" s="98"/>
      <c r="FYZ369" s="98"/>
      <c r="FZA369" s="98"/>
      <c r="FZB369" s="98"/>
      <c r="FZC369" s="98"/>
      <c r="FZD369" s="98"/>
      <c r="FZE369" s="98"/>
      <c r="FZF369" s="98"/>
      <c r="FZG369" s="98"/>
      <c r="FZH369" s="98"/>
      <c r="FZI369" s="98"/>
      <c r="FZJ369" s="98"/>
      <c r="FZK369" s="98"/>
      <c r="FZL369" s="98"/>
      <c r="FZM369" s="98"/>
      <c r="FZN369" s="98"/>
      <c r="FZO369" s="98"/>
      <c r="FZP369" s="98"/>
      <c r="FZQ369" s="98"/>
      <c r="FZR369" s="98"/>
      <c r="FZS369" s="98"/>
      <c r="FZT369" s="98"/>
      <c r="FZU369" s="98"/>
      <c r="FZV369" s="98"/>
      <c r="FZW369" s="98"/>
      <c r="FZX369" s="98"/>
      <c r="FZY369" s="98"/>
      <c r="FZZ369" s="98"/>
      <c r="GAA369" s="98"/>
      <c r="GAB369" s="98"/>
      <c r="GAC369" s="98"/>
      <c r="GAD369" s="98"/>
      <c r="GAE369" s="98"/>
      <c r="GAF369" s="98"/>
      <c r="GAG369" s="98"/>
      <c r="GAH369" s="98"/>
      <c r="GAI369" s="98"/>
      <c r="GAJ369" s="98"/>
      <c r="GAK369" s="98"/>
      <c r="GAL369" s="98"/>
      <c r="GAM369" s="98"/>
      <c r="GAN369" s="98"/>
      <c r="GAO369" s="98"/>
      <c r="GAP369" s="98"/>
      <c r="GAQ369" s="98"/>
      <c r="GAR369" s="98"/>
      <c r="GAS369" s="98"/>
      <c r="GAT369" s="98"/>
      <c r="GAU369" s="98"/>
      <c r="GAV369" s="98"/>
      <c r="GAW369" s="98"/>
      <c r="GAX369" s="98"/>
      <c r="GAY369" s="98"/>
      <c r="GAZ369" s="98"/>
      <c r="GBA369" s="98"/>
      <c r="GBB369" s="98"/>
      <c r="GBC369" s="98"/>
      <c r="GBD369" s="98"/>
      <c r="GBE369" s="98"/>
      <c r="GBF369" s="98"/>
      <c r="GBG369" s="98"/>
      <c r="GBH369" s="98"/>
      <c r="GBI369" s="98"/>
      <c r="GBJ369" s="98"/>
      <c r="GBK369" s="98"/>
      <c r="GBL369" s="98"/>
      <c r="GBM369" s="98"/>
      <c r="GBN369" s="98"/>
      <c r="GBO369" s="98"/>
      <c r="GBP369" s="98"/>
      <c r="GBQ369" s="98"/>
      <c r="GBR369" s="98"/>
      <c r="GBS369" s="98"/>
      <c r="GBT369" s="98"/>
      <c r="GBU369" s="98"/>
      <c r="GBV369" s="98"/>
      <c r="GBW369" s="98"/>
      <c r="GBX369" s="98"/>
      <c r="GBY369" s="98"/>
      <c r="GBZ369" s="98"/>
      <c r="GCA369" s="98"/>
      <c r="GCB369" s="98"/>
      <c r="GCC369" s="98"/>
      <c r="GCD369" s="98"/>
      <c r="GCE369" s="98"/>
      <c r="GCF369" s="98"/>
      <c r="GCG369" s="98"/>
      <c r="GCH369" s="98"/>
      <c r="GCI369" s="98"/>
      <c r="GCJ369" s="98"/>
      <c r="GCK369" s="98"/>
      <c r="GCL369" s="98"/>
      <c r="GCM369" s="98"/>
      <c r="GCN369" s="98"/>
      <c r="GCO369" s="98"/>
      <c r="GCP369" s="98"/>
      <c r="GCQ369" s="98"/>
      <c r="GCR369" s="98"/>
      <c r="GCS369" s="98"/>
      <c r="GCT369" s="98"/>
      <c r="GCU369" s="98"/>
      <c r="GCV369" s="98"/>
      <c r="GCW369" s="98"/>
      <c r="GCX369" s="98"/>
      <c r="GCY369" s="98"/>
      <c r="GCZ369" s="98"/>
      <c r="GDA369" s="98"/>
      <c r="GDB369" s="98"/>
      <c r="GDC369" s="98"/>
      <c r="GDD369" s="98"/>
      <c r="GDE369" s="98"/>
      <c r="GDF369" s="98"/>
      <c r="GDG369" s="98"/>
      <c r="GDH369" s="98"/>
      <c r="GDI369" s="98"/>
      <c r="GDJ369" s="98"/>
      <c r="GDK369" s="98"/>
      <c r="GDL369" s="98"/>
      <c r="GDM369" s="98"/>
      <c r="GDN369" s="98"/>
      <c r="GDO369" s="98"/>
      <c r="GDP369" s="98"/>
      <c r="GDQ369" s="98"/>
      <c r="GDR369" s="98"/>
      <c r="GDS369" s="98"/>
      <c r="GDT369" s="98"/>
      <c r="GDU369" s="98"/>
      <c r="GDV369" s="98"/>
      <c r="GDW369" s="98"/>
      <c r="GDX369" s="98"/>
      <c r="GDY369" s="98"/>
      <c r="GDZ369" s="98"/>
      <c r="GEA369" s="98"/>
      <c r="GEB369" s="98"/>
      <c r="GEC369" s="98"/>
      <c r="GED369" s="98"/>
      <c r="GEE369" s="98"/>
      <c r="GEF369" s="98"/>
      <c r="GEG369" s="98"/>
      <c r="GEH369" s="98"/>
      <c r="GEI369" s="98"/>
      <c r="GEJ369" s="98"/>
      <c r="GEK369" s="98"/>
      <c r="GEL369" s="98"/>
      <c r="GEM369" s="98"/>
      <c r="GEN369" s="98"/>
      <c r="GEO369" s="98"/>
      <c r="GEP369" s="98"/>
      <c r="GEQ369" s="98"/>
      <c r="GER369" s="98"/>
      <c r="GES369" s="98"/>
      <c r="GET369" s="98"/>
      <c r="GEU369" s="98"/>
      <c r="GEV369" s="98"/>
      <c r="GEW369" s="98"/>
      <c r="GEX369" s="98"/>
      <c r="GEY369" s="98"/>
      <c r="GEZ369" s="98"/>
      <c r="GFA369" s="98"/>
      <c r="GFB369" s="98"/>
      <c r="GFC369" s="98"/>
      <c r="GFD369" s="98"/>
      <c r="GFE369" s="98"/>
      <c r="GFF369" s="98"/>
      <c r="GFG369" s="98"/>
      <c r="GFH369" s="98"/>
      <c r="GFI369" s="98"/>
      <c r="GFJ369" s="98"/>
      <c r="GFK369" s="98"/>
      <c r="GFL369" s="98"/>
      <c r="GFM369" s="98"/>
      <c r="GFN369" s="98"/>
      <c r="GFO369" s="98"/>
      <c r="GFP369" s="98"/>
      <c r="GFQ369" s="98"/>
      <c r="GFR369" s="98"/>
      <c r="GFS369" s="98"/>
      <c r="GFT369" s="98"/>
      <c r="GFU369" s="98"/>
      <c r="GFV369" s="98"/>
      <c r="GFW369" s="98"/>
      <c r="GFX369" s="98"/>
      <c r="GFY369" s="98"/>
      <c r="GFZ369" s="98"/>
      <c r="GGA369" s="98"/>
      <c r="GGB369" s="98"/>
      <c r="GGC369" s="98"/>
      <c r="GGD369" s="98"/>
      <c r="GGE369" s="98"/>
      <c r="GGF369" s="98"/>
      <c r="GGG369" s="98"/>
      <c r="GGH369" s="98"/>
      <c r="GGI369" s="98"/>
      <c r="GGJ369" s="98"/>
      <c r="GGK369" s="98"/>
      <c r="GGL369" s="98"/>
      <c r="GGM369" s="98"/>
      <c r="GGN369" s="98"/>
      <c r="GGO369" s="98"/>
      <c r="GGP369" s="98"/>
      <c r="GGQ369" s="98"/>
      <c r="GGR369" s="98"/>
      <c r="GGS369" s="98"/>
      <c r="GGT369" s="98"/>
      <c r="GGU369" s="98"/>
      <c r="GGV369" s="98"/>
      <c r="GGW369" s="98"/>
      <c r="GGX369" s="98"/>
      <c r="GGY369" s="98"/>
      <c r="GGZ369" s="98"/>
      <c r="GHA369" s="98"/>
      <c r="GHB369" s="98"/>
      <c r="GHC369" s="98"/>
      <c r="GHD369" s="98"/>
      <c r="GHE369" s="98"/>
      <c r="GHF369" s="98"/>
      <c r="GHG369" s="98"/>
      <c r="GHH369" s="98"/>
      <c r="GHI369" s="98"/>
      <c r="GHJ369" s="98"/>
      <c r="GHK369" s="98"/>
      <c r="GHL369" s="98"/>
      <c r="GHM369" s="98"/>
      <c r="GHN369" s="98"/>
      <c r="GHO369" s="98"/>
      <c r="GHP369" s="98"/>
      <c r="GHQ369" s="98"/>
      <c r="GHR369" s="98"/>
      <c r="GHS369" s="98"/>
      <c r="GHT369" s="98"/>
      <c r="GHU369" s="98"/>
      <c r="GHV369" s="98"/>
      <c r="GHW369" s="98"/>
      <c r="GHX369" s="98"/>
      <c r="GHY369" s="98"/>
      <c r="GHZ369" s="98"/>
      <c r="GIA369" s="98"/>
      <c r="GIB369" s="98"/>
      <c r="GIC369" s="98"/>
      <c r="GID369" s="98"/>
      <c r="GIE369" s="98"/>
      <c r="GIF369" s="98"/>
      <c r="GIG369" s="98"/>
      <c r="GIH369" s="98"/>
      <c r="GII369" s="98"/>
      <c r="GIJ369" s="98"/>
      <c r="GIK369" s="98"/>
      <c r="GIL369" s="98"/>
      <c r="GIM369" s="98"/>
      <c r="GIN369" s="98"/>
      <c r="GIO369" s="98"/>
      <c r="GIP369" s="98"/>
      <c r="GIQ369" s="98"/>
      <c r="GIR369" s="98"/>
      <c r="GIS369" s="98"/>
      <c r="GIT369" s="98"/>
      <c r="GIU369" s="98"/>
      <c r="GIV369" s="98"/>
      <c r="GIW369" s="98"/>
      <c r="GIX369" s="98"/>
      <c r="GIY369" s="98"/>
      <c r="GIZ369" s="98"/>
      <c r="GJA369" s="98"/>
      <c r="GJB369" s="98"/>
      <c r="GJC369" s="98"/>
      <c r="GJD369" s="98"/>
      <c r="GJE369" s="98"/>
      <c r="GJF369" s="98"/>
      <c r="GJG369" s="98"/>
      <c r="GJH369" s="98"/>
      <c r="GJI369" s="98"/>
      <c r="GJJ369" s="98"/>
      <c r="GJK369" s="98"/>
      <c r="GJL369" s="98"/>
      <c r="GJM369" s="98"/>
      <c r="GJN369" s="98"/>
      <c r="GJO369" s="98"/>
      <c r="GJP369" s="98"/>
      <c r="GJQ369" s="98"/>
      <c r="GJR369" s="98"/>
      <c r="GJS369" s="98"/>
      <c r="GJT369" s="98"/>
      <c r="GJU369" s="98"/>
      <c r="GJV369" s="98"/>
      <c r="GJW369" s="98"/>
      <c r="GJX369" s="98"/>
      <c r="GJY369" s="98"/>
      <c r="GJZ369" s="98"/>
      <c r="GKA369" s="98"/>
      <c r="GKB369" s="98"/>
      <c r="GKC369" s="98"/>
      <c r="GKD369" s="98"/>
      <c r="GKE369" s="98"/>
      <c r="GKF369" s="98"/>
      <c r="GKG369" s="98"/>
      <c r="GKH369" s="98"/>
      <c r="GKI369" s="98"/>
      <c r="GKJ369" s="98"/>
      <c r="GKK369" s="98"/>
      <c r="GKL369" s="98"/>
      <c r="GKM369" s="98"/>
      <c r="GKN369" s="98"/>
      <c r="GKO369" s="98"/>
      <c r="GKP369" s="98"/>
      <c r="GKQ369" s="98"/>
      <c r="GKR369" s="98"/>
      <c r="GKS369" s="98"/>
      <c r="GKT369" s="98"/>
      <c r="GKU369" s="98"/>
      <c r="GKV369" s="98"/>
      <c r="GKW369" s="98"/>
      <c r="GKX369" s="98"/>
      <c r="GKY369" s="98"/>
      <c r="GKZ369" s="98"/>
      <c r="GLA369" s="98"/>
      <c r="GLB369" s="98"/>
      <c r="GLC369" s="98"/>
      <c r="GLD369" s="98"/>
      <c r="GLE369" s="98"/>
      <c r="GLF369" s="98"/>
      <c r="GLG369" s="98"/>
      <c r="GLH369" s="98"/>
      <c r="GLI369" s="98"/>
      <c r="GLJ369" s="98"/>
      <c r="GLK369" s="98"/>
      <c r="GLL369" s="98"/>
      <c r="GLM369" s="98"/>
      <c r="GLN369" s="98"/>
      <c r="GLO369" s="98"/>
      <c r="GLP369" s="98"/>
      <c r="GLQ369" s="98"/>
      <c r="GLR369" s="98"/>
      <c r="GLS369" s="98"/>
      <c r="GLT369" s="98"/>
      <c r="GLU369" s="98"/>
      <c r="GLV369" s="98"/>
      <c r="GLW369" s="98"/>
      <c r="GLX369" s="98"/>
      <c r="GLY369" s="98"/>
      <c r="GLZ369" s="98"/>
      <c r="GMA369" s="98"/>
      <c r="GMB369" s="98"/>
      <c r="GMC369" s="98"/>
      <c r="GMD369" s="98"/>
      <c r="GME369" s="98"/>
      <c r="GMF369" s="98"/>
      <c r="GMG369" s="98"/>
      <c r="GMH369" s="98"/>
      <c r="GMI369" s="98"/>
      <c r="GMJ369" s="98"/>
      <c r="GMK369" s="98"/>
      <c r="GML369" s="98"/>
      <c r="GMM369" s="98"/>
      <c r="GMN369" s="98"/>
      <c r="GMO369" s="98"/>
      <c r="GMP369" s="98"/>
      <c r="GMQ369" s="98"/>
      <c r="GMR369" s="98"/>
      <c r="GMS369" s="98"/>
      <c r="GMT369" s="98"/>
      <c r="GMU369" s="98"/>
      <c r="GMV369" s="98"/>
      <c r="GMW369" s="98"/>
      <c r="GMX369" s="98"/>
      <c r="GMY369" s="98"/>
      <c r="GMZ369" s="98"/>
      <c r="GNA369" s="98"/>
      <c r="GNB369" s="98"/>
      <c r="GNC369" s="98"/>
      <c r="GND369" s="98"/>
      <c r="GNE369" s="98"/>
      <c r="GNF369" s="98"/>
      <c r="GNG369" s="98"/>
      <c r="GNH369" s="98"/>
      <c r="GNI369" s="98"/>
      <c r="GNJ369" s="98"/>
      <c r="GNK369" s="98"/>
      <c r="GNL369" s="98"/>
      <c r="GNM369" s="98"/>
      <c r="GNN369" s="98"/>
      <c r="GNO369" s="98"/>
      <c r="GNP369" s="98"/>
      <c r="GNQ369" s="98"/>
      <c r="GNR369" s="98"/>
      <c r="GNS369" s="98"/>
      <c r="GNT369" s="98"/>
      <c r="GNU369" s="98"/>
      <c r="GNV369" s="98"/>
      <c r="GNW369" s="98"/>
      <c r="GNX369" s="98"/>
      <c r="GNY369" s="98"/>
      <c r="GNZ369" s="98"/>
      <c r="GOA369" s="98"/>
      <c r="GOB369" s="98"/>
      <c r="GOC369" s="98"/>
      <c r="GOD369" s="98"/>
      <c r="GOE369" s="98"/>
      <c r="GOF369" s="98"/>
      <c r="GOG369" s="98"/>
      <c r="GOH369" s="98"/>
      <c r="GOI369" s="98"/>
      <c r="GOJ369" s="98"/>
      <c r="GOK369" s="98"/>
      <c r="GOL369" s="98"/>
      <c r="GOM369" s="98"/>
      <c r="GON369" s="98"/>
      <c r="GOO369" s="98"/>
      <c r="GOP369" s="98"/>
      <c r="GOQ369" s="98"/>
      <c r="GOR369" s="98"/>
      <c r="GOS369" s="98"/>
      <c r="GOT369" s="98"/>
      <c r="GOU369" s="98"/>
      <c r="GOV369" s="98"/>
      <c r="GOW369" s="98"/>
      <c r="GOX369" s="98"/>
      <c r="GOY369" s="98"/>
      <c r="GOZ369" s="98"/>
      <c r="GPA369" s="98"/>
      <c r="GPB369" s="98"/>
      <c r="GPC369" s="98"/>
      <c r="GPD369" s="98"/>
      <c r="GPE369" s="98"/>
      <c r="GPF369" s="98"/>
      <c r="GPG369" s="98"/>
      <c r="GPH369" s="98"/>
      <c r="GPI369" s="98"/>
      <c r="GPJ369" s="98"/>
      <c r="GPK369" s="98"/>
      <c r="GPL369" s="98"/>
      <c r="GPM369" s="98"/>
      <c r="GPN369" s="98"/>
      <c r="GPO369" s="98"/>
      <c r="GPP369" s="98"/>
      <c r="GPQ369" s="98"/>
      <c r="GPR369" s="98"/>
      <c r="GPS369" s="98"/>
      <c r="GPT369" s="98"/>
      <c r="GPU369" s="98"/>
      <c r="GPV369" s="98"/>
      <c r="GPW369" s="98"/>
      <c r="GPX369" s="98"/>
      <c r="GPY369" s="98"/>
      <c r="GPZ369" s="98"/>
      <c r="GQA369" s="98"/>
      <c r="GQB369" s="98"/>
      <c r="GQC369" s="98"/>
      <c r="GQD369" s="98"/>
      <c r="GQE369" s="98"/>
      <c r="GQF369" s="98"/>
      <c r="GQG369" s="98"/>
      <c r="GQH369" s="98"/>
      <c r="GQI369" s="98"/>
      <c r="GQJ369" s="98"/>
      <c r="GQK369" s="98"/>
      <c r="GQL369" s="98"/>
      <c r="GQM369" s="98"/>
      <c r="GQN369" s="98"/>
      <c r="GQO369" s="98"/>
      <c r="GQP369" s="98"/>
      <c r="GQQ369" s="98"/>
      <c r="GQR369" s="98"/>
      <c r="GQS369" s="98"/>
      <c r="GQT369" s="98"/>
      <c r="GQU369" s="98"/>
      <c r="GQV369" s="98"/>
      <c r="GQW369" s="98"/>
      <c r="GQX369" s="98"/>
      <c r="GQY369" s="98"/>
      <c r="GQZ369" s="98"/>
      <c r="GRA369" s="98"/>
      <c r="GRB369" s="98"/>
      <c r="GRC369" s="98"/>
      <c r="GRD369" s="98"/>
      <c r="GRE369" s="98"/>
      <c r="GRF369" s="98"/>
      <c r="GRG369" s="98"/>
      <c r="GRH369" s="98"/>
      <c r="GRI369" s="98"/>
      <c r="GRJ369" s="98"/>
      <c r="GRK369" s="98"/>
      <c r="GRL369" s="98"/>
      <c r="GRM369" s="98"/>
      <c r="GRN369" s="98"/>
      <c r="GRO369" s="98"/>
      <c r="GRP369" s="98"/>
      <c r="GRQ369" s="98"/>
      <c r="GRR369" s="98"/>
      <c r="GRS369" s="98"/>
      <c r="GRT369" s="98"/>
      <c r="GRU369" s="98"/>
      <c r="GRV369" s="98"/>
      <c r="GRW369" s="98"/>
      <c r="GRX369" s="98"/>
      <c r="GRY369" s="98"/>
      <c r="GRZ369" s="98"/>
      <c r="GSA369" s="98"/>
      <c r="GSB369" s="98"/>
      <c r="GSC369" s="98"/>
      <c r="GSD369" s="98"/>
      <c r="GSE369" s="98"/>
      <c r="GSF369" s="98"/>
      <c r="GSG369" s="98"/>
      <c r="GSH369" s="98"/>
      <c r="GSI369" s="98"/>
      <c r="GSJ369" s="98"/>
      <c r="GSK369" s="98"/>
      <c r="GSL369" s="98"/>
      <c r="GSM369" s="98"/>
      <c r="GSN369" s="98"/>
      <c r="GSO369" s="98"/>
      <c r="GSP369" s="98"/>
      <c r="GSQ369" s="98"/>
      <c r="GSR369" s="98"/>
      <c r="GSS369" s="98"/>
      <c r="GST369" s="98"/>
      <c r="GSU369" s="98"/>
      <c r="GSV369" s="98"/>
      <c r="GSW369" s="98"/>
      <c r="GSX369" s="98"/>
      <c r="GSY369" s="98"/>
      <c r="GSZ369" s="98"/>
      <c r="GTA369" s="98"/>
      <c r="GTB369" s="98"/>
      <c r="GTC369" s="98"/>
      <c r="GTD369" s="98"/>
      <c r="GTE369" s="98"/>
      <c r="GTF369" s="98"/>
      <c r="GTG369" s="98"/>
      <c r="GTH369" s="98"/>
      <c r="GTI369" s="98"/>
      <c r="GTJ369" s="98"/>
      <c r="GTK369" s="98"/>
      <c r="GTL369" s="98"/>
      <c r="GTM369" s="98"/>
      <c r="GTN369" s="98"/>
      <c r="GTO369" s="98"/>
      <c r="GTP369" s="98"/>
      <c r="GTQ369" s="98"/>
      <c r="GTR369" s="98"/>
      <c r="GTS369" s="98"/>
      <c r="GTT369" s="98"/>
      <c r="GTU369" s="98"/>
      <c r="GTV369" s="98"/>
      <c r="GTW369" s="98"/>
      <c r="GTX369" s="98"/>
      <c r="GTY369" s="98"/>
      <c r="GTZ369" s="98"/>
      <c r="GUA369" s="98"/>
      <c r="GUB369" s="98"/>
      <c r="GUC369" s="98"/>
      <c r="GUD369" s="98"/>
      <c r="GUE369" s="98"/>
      <c r="GUF369" s="98"/>
      <c r="GUG369" s="98"/>
      <c r="GUH369" s="98"/>
      <c r="GUI369" s="98"/>
      <c r="GUJ369" s="98"/>
      <c r="GUK369" s="98"/>
      <c r="GUL369" s="98"/>
      <c r="GUM369" s="98"/>
      <c r="GUN369" s="98"/>
      <c r="GUO369" s="98"/>
      <c r="GUP369" s="98"/>
      <c r="GUQ369" s="98"/>
      <c r="GUR369" s="98"/>
      <c r="GUS369" s="98"/>
      <c r="GUT369" s="98"/>
      <c r="GUU369" s="98"/>
      <c r="GUV369" s="98"/>
      <c r="GUW369" s="98"/>
      <c r="GUX369" s="98"/>
      <c r="GUY369" s="98"/>
      <c r="GUZ369" s="98"/>
      <c r="GVA369" s="98"/>
      <c r="GVB369" s="98"/>
      <c r="GVC369" s="98"/>
      <c r="GVD369" s="98"/>
      <c r="GVE369" s="98"/>
      <c r="GVF369" s="98"/>
      <c r="GVG369" s="98"/>
      <c r="GVH369" s="98"/>
      <c r="GVI369" s="98"/>
      <c r="GVJ369" s="98"/>
      <c r="GVK369" s="98"/>
      <c r="GVL369" s="98"/>
      <c r="GVM369" s="98"/>
      <c r="GVN369" s="98"/>
      <c r="GVO369" s="98"/>
      <c r="GVP369" s="98"/>
      <c r="GVQ369" s="98"/>
      <c r="GVR369" s="98"/>
      <c r="GVS369" s="98"/>
      <c r="GVT369" s="98"/>
      <c r="GVU369" s="98"/>
      <c r="GVV369" s="98"/>
      <c r="GVW369" s="98"/>
      <c r="GVX369" s="98"/>
      <c r="GVY369" s="98"/>
      <c r="GVZ369" s="98"/>
      <c r="GWA369" s="98"/>
      <c r="GWB369" s="98"/>
      <c r="GWC369" s="98"/>
      <c r="GWD369" s="98"/>
      <c r="GWE369" s="98"/>
      <c r="GWF369" s="98"/>
      <c r="GWG369" s="98"/>
      <c r="GWH369" s="98"/>
      <c r="GWI369" s="98"/>
      <c r="GWJ369" s="98"/>
      <c r="GWK369" s="98"/>
      <c r="GWL369" s="98"/>
      <c r="GWM369" s="98"/>
      <c r="GWN369" s="98"/>
      <c r="GWO369" s="98"/>
      <c r="GWP369" s="98"/>
      <c r="GWQ369" s="98"/>
      <c r="GWR369" s="98"/>
      <c r="GWS369" s="98"/>
      <c r="GWT369" s="98"/>
      <c r="GWU369" s="98"/>
      <c r="GWV369" s="98"/>
      <c r="GWW369" s="98"/>
      <c r="GWX369" s="98"/>
      <c r="GWY369" s="98"/>
      <c r="GWZ369" s="98"/>
      <c r="GXA369" s="98"/>
      <c r="GXB369" s="98"/>
      <c r="GXC369" s="98"/>
      <c r="GXD369" s="98"/>
      <c r="GXE369" s="98"/>
      <c r="GXF369" s="98"/>
      <c r="GXG369" s="98"/>
      <c r="GXH369" s="98"/>
      <c r="GXI369" s="98"/>
      <c r="GXJ369" s="98"/>
      <c r="GXK369" s="98"/>
      <c r="GXL369" s="98"/>
      <c r="GXM369" s="98"/>
      <c r="GXN369" s="98"/>
      <c r="GXO369" s="98"/>
      <c r="GXP369" s="98"/>
      <c r="GXQ369" s="98"/>
      <c r="GXR369" s="98"/>
      <c r="GXS369" s="98"/>
      <c r="GXT369" s="98"/>
      <c r="GXU369" s="98"/>
      <c r="GXV369" s="98"/>
      <c r="GXW369" s="98"/>
      <c r="GXX369" s="98"/>
      <c r="GXY369" s="98"/>
      <c r="GXZ369" s="98"/>
      <c r="GYA369" s="98"/>
      <c r="GYB369" s="98"/>
      <c r="GYC369" s="98"/>
      <c r="GYD369" s="98"/>
      <c r="GYE369" s="98"/>
      <c r="GYF369" s="98"/>
      <c r="GYG369" s="98"/>
      <c r="GYH369" s="98"/>
      <c r="GYI369" s="98"/>
      <c r="GYJ369" s="98"/>
      <c r="GYK369" s="98"/>
      <c r="GYL369" s="98"/>
      <c r="GYM369" s="98"/>
      <c r="GYN369" s="98"/>
      <c r="GYO369" s="98"/>
      <c r="GYP369" s="98"/>
      <c r="GYQ369" s="98"/>
      <c r="GYR369" s="98"/>
      <c r="GYS369" s="98"/>
      <c r="GYT369" s="98"/>
      <c r="GYU369" s="98"/>
      <c r="GYV369" s="98"/>
      <c r="GYW369" s="98"/>
      <c r="GYX369" s="98"/>
      <c r="GYY369" s="98"/>
      <c r="GYZ369" s="98"/>
      <c r="GZA369" s="98"/>
      <c r="GZB369" s="98"/>
      <c r="GZC369" s="98"/>
      <c r="GZD369" s="98"/>
      <c r="GZE369" s="98"/>
      <c r="GZF369" s="98"/>
      <c r="GZG369" s="98"/>
      <c r="GZH369" s="98"/>
      <c r="GZI369" s="98"/>
      <c r="GZJ369" s="98"/>
      <c r="GZK369" s="98"/>
      <c r="GZL369" s="98"/>
      <c r="GZM369" s="98"/>
      <c r="GZN369" s="98"/>
      <c r="GZO369" s="98"/>
      <c r="GZP369" s="98"/>
      <c r="GZQ369" s="98"/>
      <c r="GZR369" s="98"/>
      <c r="GZS369" s="98"/>
      <c r="GZT369" s="98"/>
      <c r="GZU369" s="98"/>
      <c r="GZV369" s="98"/>
      <c r="GZW369" s="98"/>
      <c r="GZX369" s="98"/>
      <c r="GZY369" s="98"/>
      <c r="GZZ369" s="98"/>
      <c r="HAA369" s="98"/>
      <c r="HAB369" s="98"/>
      <c r="HAC369" s="98"/>
      <c r="HAD369" s="98"/>
      <c r="HAE369" s="98"/>
      <c r="HAF369" s="98"/>
      <c r="HAG369" s="98"/>
      <c r="HAH369" s="98"/>
      <c r="HAI369" s="98"/>
      <c r="HAJ369" s="98"/>
      <c r="HAK369" s="98"/>
      <c r="HAL369" s="98"/>
      <c r="HAM369" s="98"/>
      <c r="HAN369" s="98"/>
      <c r="HAO369" s="98"/>
      <c r="HAP369" s="98"/>
      <c r="HAQ369" s="98"/>
      <c r="HAR369" s="98"/>
      <c r="HAS369" s="98"/>
      <c r="HAT369" s="98"/>
      <c r="HAU369" s="98"/>
      <c r="HAV369" s="98"/>
      <c r="HAW369" s="98"/>
      <c r="HAX369" s="98"/>
      <c r="HAY369" s="98"/>
      <c r="HAZ369" s="98"/>
      <c r="HBA369" s="98"/>
      <c r="HBB369" s="98"/>
      <c r="HBC369" s="98"/>
      <c r="HBD369" s="98"/>
      <c r="HBE369" s="98"/>
      <c r="HBF369" s="98"/>
      <c r="HBG369" s="98"/>
      <c r="HBH369" s="98"/>
      <c r="HBI369" s="98"/>
      <c r="HBJ369" s="98"/>
      <c r="HBK369" s="98"/>
      <c r="HBL369" s="98"/>
      <c r="HBM369" s="98"/>
      <c r="HBN369" s="98"/>
      <c r="HBO369" s="98"/>
      <c r="HBP369" s="98"/>
      <c r="HBQ369" s="98"/>
      <c r="HBR369" s="98"/>
      <c r="HBS369" s="98"/>
      <c r="HBT369" s="98"/>
      <c r="HBU369" s="98"/>
      <c r="HBV369" s="98"/>
      <c r="HBW369" s="98"/>
      <c r="HBX369" s="98"/>
      <c r="HBY369" s="98"/>
      <c r="HBZ369" s="98"/>
      <c r="HCA369" s="98"/>
      <c r="HCB369" s="98"/>
      <c r="HCC369" s="98"/>
      <c r="HCD369" s="98"/>
      <c r="HCE369" s="98"/>
      <c r="HCF369" s="98"/>
      <c r="HCG369" s="98"/>
      <c r="HCH369" s="98"/>
      <c r="HCI369" s="98"/>
      <c r="HCJ369" s="98"/>
      <c r="HCK369" s="98"/>
      <c r="HCL369" s="98"/>
      <c r="HCM369" s="98"/>
      <c r="HCN369" s="98"/>
      <c r="HCO369" s="98"/>
      <c r="HCP369" s="98"/>
      <c r="HCQ369" s="98"/>
      <c r="HCR369" s="98"/>
      <c r="HCS369" s="98"/>
      <c r="HCT369" s="98"/>
      <c r="HCU369" s="98"/>
      <c r="HCV369" s="98"/>
      <c r="HCW369" s="98"/>
      <c r="HCX369" s="98"/>
      <c r="HCY369" s="98"/>
      <c r="HCZ369" s="98"/>
      <c r="HDA369" s="98"/>
      <c r="HDB369" s="98"/>
      <c r="HDC369" s="98"/>
      <c r="HDD369" s="98"/>
      <c r="HDE369" s="98"/>
      <c r="HDF369" s="98"/>
      <c r="HDG369" s="98"/>
      <c r="HDH369" s="98"/>
      <c r="HDI369" s="98"/>
      <c r="HDJ369" s="98"/>
      <c r="HDK369" s="98"/>
      <c r="HDL369" s="98"/>
      <c r="HDM369" s="98"/>
      <c r="HDN369" s="98"/>
      <c r="HDO369" s="98"/>
      <c r="HDP369" s="98"/>
      <c r="HDQ369" s="98"/>
      <c r="HDR369" s="98"/>
      <c r="HDS369" s="98"/>
      <c r="HDT369" s="98"/>
      <c r="HDU369" s="98"/>
      <c r="HDV369" s="98"/>
      <c r="HDW369" s="98"/>
      <c r="HDX369" s="98"/>
      <c r="HDY369" s="98"/>
      <c r="HDZ369" s="98"/>
      <c r="HEA369" s="98"/>
      <c r="HEB369" s="98"/>
      <c r="HEC369" s="98"/>
      <c r="HED369" s="98"/>
      <c r="HEE369" s="98"/>
      <c r="HEF369" s="98"/>
      <c r="HEG369" s="98"/>
      <c r="HEH369" s="98"/>
      <c r="HEI369" s="98"/>
      <c r="HEJ369" s="98"/>
      <c r="HEK369" s="98"/>
      <c r="HEL369" s="98"/>
      <c r="HEM369" s="98"/>
      <c r="HEN369" s="98"/>
      <c r="HEO369" s="98"/>
      <c r="HEP369" s="98"/>
      <c r="HEQ369" s="98"/>
      <c r="HER369" s="98"/>
      <c r="HES369" s="98"/>
      <c r="HET369" s="98"/>
      <c r="HEU369" s="98"/>
      <c r="HEV369" s="98"/>
      <c r="HEW369" s="98"/>
      <c r="HEX369" s="98"/>
      <c r="HEY369" s="98"/>
      <c r="HEZ369" s="98"/>
      <c r="HFA369" s="98"/>
      <c r="HFB369" s="98"/>
      <c r="HFC369" s="98"/>
      <c r="HFD369" s="98"/>
      <c r="HFE369" s="98"/>
      <c r="HFF369" s="98"/>
      <c r="HFG369" s="98"/>
      <c r="HFH369" s="98"/>
      <c r="HFI369" s="98"/>
      <c r="HFJ369" s="98"/>
      <c r="HFK369" s="98"/>
      <c r="HFL369" s="98"/>
      <c r="HFM369" s="98"/>
      <c r="HFN369" s="98"/>
      <c r="HFO369" s="98"/>
      <c r="HFP369" s="98"/>
      <c r="HFQ369" s="98"/>
      <c r="HFR369" s="98"/>
      <c r="HFS369" s="98"/>
      <c r="HFT369" s="98"/>
      <c r="HFU369" s="98"/>
      <c r="HFV369" s="98"/>
      <c r="HFW369" s="98"/>
      <c r="HFX369" s="98"/>
      <c r="HFY369" s="98"/>
      <c r="HFZ369" s="98"/>
      <c r="HGA369" s="98"/>
      <c r="HGB369" s="98"/>
      <c r="HGC369" s="98"/>
      <c r="HGD369" s="98"/>
      <c r="HGE369" s="98"/>
      <c r="HGF369" s="98"/>
      <c r="HGG369" s="98"/>
      <c r="HGH369" s="98"/>
      <c r="HGI369" s="98"/>
      <c r="HGJ369" s="98"/>
      <c r="HGK369" s="98"/>
      <c r="HGL369" s="98"/>
      <c r="HGM369" s="98"/>
      <c r="HGN369" s="98"/>
      <c r="HGO369" s="98"/>
      <c r="HGP369" s="98"/>
      <c r="HGQ369" s="98"/>
      <c r="HGR369" s="98"/>
      <c r="HGS369" s="98"/>
      <c r="HGT369" s="98"/>
      <c r="HGU369" s="98"/>
      <c r="HGV369" s="98"/>
      <c r="HGW369" s="98"/>
      <c r="HGX369" s="98"/>
      <c r="HGY369" s="98"/>
      <c r="HGZ369" s="98"/>
      <c r="HHA369" s="98"/>
      <c r="HHB369" s="98"/>
      <c r="HHC369" s="98"/>
      <c r="HHD369" s="98"/>
      <c r="HHE369" s="98"/>
      <c r="HHF369" s="98"/>
      <c r="HHG369" s="98"/>
      <c r="HHH369" s="98"/>
      <c r="HHI369" s="98"/>
      <c r="HHJ369" s="98"/>
      <c r="HHK369" s="98"/>
      <c r="HHL369" s="98"/>
      <c r="HHM369" s="98"/>
      <c r="HHN369" s="98"/>
      <c r="HHO369" s="98"/>
      <c r="HHP369" s="98"/>
      <c r="HHQ369" s="98"/>
      <c r="HHR369" s="98"/>
      <c r="HHS369" s="98"/>
      <c r="HHT369" s="98"/>
      <c r="HHU369" s="98"/>
      <c r="HHV369" s="98"/>
      <c r="HHW369" s="98"/>
      <c r="HHX369" s="98"/>
      <c r="HHY369" s="98"/>
      <c r="HHZ369" s="98"/>
      <c r="HIA369" s="98"/>
      <c r="HIB369" s="98"/>
      <c r="HIC369" s="98"/>
      <c r="HID369" s="98"/>
      <c r="HIE369" s="98"/>
      <c r="HIF369" s="98"/>
      <c r="HIG369" s="98"/>
      <c r="HIH369" s="98"/>
      <c r="HII369" s="98"/>
      <c r="HIJ369" s="98"/>
      <c r="HIK369" s="98"/>
      <c r="HIL369" s="98"/>
      <c r="HIM369" s="98"/>
      <c r="HIN369" s="98"/>
      <c r="HIO369" s="98"/>
      <c r="HIP369" s="98"/>
      <c r="HIQ369" s="98"/>
      <c r="HIR369" s="98"/>
      <c r="HIS369" s="98"/>
      <c r="HIT369" s="98"/>
      <c r="HIU369" s="98"/>
      <c r="HIV369" s="98"/>
      <c r="HIW369" s="98"/>
      <c r="HIX369" s="98"/>
      <c r="HIY369" s="98"/>
      <c r="HIZ369" s="98"/>
      <c r="HJA369" s="98"/>
      <c r="HJB369" s="98"/>
      <c r="HJC369" s="98"/>
      <c r="HJD369" s="98"/>
      <c r="HJE369" s="98"/>
      <c r="HJF369" s="98"/>
      <c r="HJG369" s="98"/>
      <c r="HJH369" s="98"/>
      <c r="HJI369" s="98"/>
      <c r="HJJ369" s="98"/>
      <c r="HJK369" s="98"/>
      <c r="HJL369" s="98"/>
      <c r="HJM369" s="98"/>
      <c r="HJN369" s="98"/>
      <c r="HJO369" s="98"/>
      <c r="HJP369" s="98"/>
      <c r="HJQ369" s="98"/>
      <c r="HJR369" s="98"/>
      <c r="HJS369" s="98"/>
      <c r="HJT369" s="98"/>
      <c r="HJU369" s="98"/>
      <c r="HJV369" s="98"/>
      <c r="HJW369" s="98"/>
      <c r="HJX369" s="98"/>
      <c r="HJY369" s="98"/>
      <c r="HJZ369" s="98"/>
      <c r="HKA369" s="98"/>
      <c r="HKB369" s="98"/>
      <c r="HKC369" s="98"/>
      <c r="HKD369" s="98"/>
      <c r="HKE369" s="98"/>
      <c r="HKF369" s="98"/>
      <c r="HKG369" s="98"/>
      <c r="HKH369" s="98"/>
      <c r="HKI369" s="98"/>
      <c r="HKJ369" s="98"/>
      <c r="HKK369" s="98"/>
      <c r="HKL369" s="98"/>
      <c r="HKM369" s="98"/>
      <c r="HKN369" s="98"/>
      <c r="HKO369" s="98"/>
      <c r="HKP369" s="98"/>
      <c r="HKQ369" s="98"/>
      <c r="HKR369" s="98"/>
      <c r="HKS369" s="98"/>
      <c r="HKT369" s="98"/>
      <c r="HKU369" s="98"/>
      <c r="HKV369" s="98"/>
      <c r="HKW369" s="98"/>
      <c r="HKX369" s="98"/>
      <c r="HKY369" s="98"/>
      <c r="HKZ369" s="98"/>
      <c r="HLA369" s="98"/>
      <c r="HLB369" s="98"/>
      <c r="HLC369" s="98"/>
      <c r="HLD369" s="98"/>
      <c r="HLE369" s="98"/>
      <c r="HLF369" s="98"/>
      <c r="HLG369" s="98"/>
      <c r="HLH369" s="98"/>
      <c r="HLI369" s="98"/>
      <c r="HLJ369" s="98"/>
      <c r="HLK369" s="98"/>
      <c r="HLL369" s="98"/>
      <c r="HLM369" s="98"/>
      <c r="HLN369" s="98"/>
      <c r="HLO369" s="98"/>
      <c r="HLP369" s="98"/>
      <c r="HLQ369" s="98"/>
      <c r="HLR369" s="98"/>
      <c r="HLS369" s="98"/>
      <c r="HLT369" s="98"/>
      <c r="HLU369" s="98"/>
      <c r="HLV369" s="98"/>
      <c r="HLW369" s="98"/>
      <c r="HLX369" s="98"/>
      <c r="HLY369" s="98"/>
      <c r="HLZ369" s="98"/>
      <c r="HMA369" s="98"/>
      <c r="HMB369" s="98"/>
      <c r="HMC369" s="98"/>
      <c r="HMD369" s="98"/>
      <c r="HME369" s="98"/>
      <c r="HMF369" s="98"/>
      <c r="HMG369" s="98"/>
      <c r="HMH369" s="98"/>
      <c r="HMI369" s="98"/>
      <c r="HMJ369" s="98"/>
      <c r="HMK369" s="98"/>
      <c r="HML369" s="98"/>
      <c r="HMM369" s="98"/>
      <c r="HMN369" s="98"/>
      <c r="HMO369" s="98"/>
      <c r="HMP369" s="98"/>
      <c r="HMQ369" s="98"/>
      <c r="HMR369" s="98"/>
      <c r="HMS369" s="98"/>
      <c r="HMT369" s="98"/>
      <c r="HMU369" s="98"/>
      <c r="HMV369" s="98"/>
      <c r="HMW369" s="98"/>
      <c r="HMX369" s="98"/>
      <c r="HMY369" s="98"/>
      <c r="HMZ369" s="98"/>
      <c r="HNA369" s="98"/>
      <c r="HNB369" s="98"/>
      <c r="HNC369" s="98"/>
      <c r="HND369" s="98"/>
      <c r="HNE369" s="98"/>
      <c r="HNF369" s="98"/>
      <c r="HNG369" s="98"/>
      <c r="HNH369" s="98"/>
      <c r="HNI369" s="98"/>
      <c r="HNJ369" s="98"/>
      <c r="HNK369" s="98"/>
      <c r="HNL369" s="98"/>
      <c r="HNM369" s="98"/>
      <c r="HNN369" s="98"/>
      <c r="HNO369" s="98"/>
      <c r="HNP369" s="98"/>
      <c r="HNQ369" s="98"/>
      <c r="HNR369" s="98"/>
      <c r="HNS369" s="98"/>
      <c r="HNT369" s="98"/>
      <c r="HNU369" s="98"/>
      <c r="HNV369" s="98"/>
      <c r="HNW369" s="98"/>
      <c r="HNX369" s="98"/>
      <c r="HNY369" s="98"/>
      <c r="HNZ369" s="98"/>
      <c r="HOA369" s="98"/>
      <c r="HOB369" s="98"/>
      <c r="HOC369" s="98"/>
      <c r="HOD369" s="98"/>
      <c r="HOE369" s="98"/>
      <c r="HOF369" s="98"/>
      <c r="HOG369" s="98"/>
      <c r="HOH369" s="98"/>
      <c r="HOI369" s="98"/>
      <c r="HOJ369" s="98"/>
      <c r="HOK369" s="98"/>
      <c r="HOL369" s="98"/>
      <c r="HOM369" s="98"/>
      <c r="HON369" s="98"/>
      <c r="HOO369" s="98"/>
      <c r="HOP369" s="98"/>
      <c r="HOQ369" s="98"/>
      <c r="HOR369" s="98"/>
      <c r="HOS369" s="98"/>
      <c r="HOT369" s="98"/>
      <c r="HOU369" s="98"/>
      <c r="HOV369" s="98"/>
      <c r="HOW369" s="98"/>
      <c r="HOX369" s="98"/>
      <c r="HOY369" s="98"/>
      <c r="HOZ369" s="98"/>
      <c r="HPA369" s="98"/>
      <c r="HPB369" s="98"/>
      <c r="HPC369" s="98"/>
      <c r="HPD369" s="98"/>
      <c r="HPE369" s="98"/>
      <c r="HPF369" s="98"/>
      <c r="HPG369" s="98"/>
      <c r="HPH369" s="98"/>
      <c r="HPI369" s="98"/>
      <c r="HPJ369" s="98"/>
      <c r="HPK369" s="98"/>
      <c r="HPL369" s="98"/>
      <c r="HPM369" s="98"/>
      <c r="HPN369" s="98"/>
      <c r="HPO369" s="98"/>
      <c r="HPP369" s="98"/>
      <c r="HPQ369" s="98"/>
      <c r="HPR369" s="98"/>
      <c r="HPS369" s="98"/>
      <c r="HPT369" s="98"/>
      <c r="HPU369" s="98"/>
      <c r="HPV369" s="98"/>
      <c r="HPW369" s="98"/>
      <c r="HPX369" s="98"/>
      <c r="HPY369" s="98"/>
      <c r="HPZ369" s="98"/>
      <c r="HQA369" s="98"/>
      <c r="HQB369" s="98"/>
      <c r="HQC369" s="98"/>
      <c r="HQD369" s="98"/>
      <c r="HQE369" s="98"/>
      <c r="HQF369" s="98"/>
      <c r="HQG369" s="98"/>
      <c r="HQH369" s="98"/>
      <c r="HQI369" s="98"/>
      <c r="HQJ369" s="98"/>
      <c r="HQK369" s="98"/>
      <c r="HQL369" s="98"/>
      <c r="HQM369" s="98"/>
      <c r="HQN369" s="98"/>
      <c r="HQO369" s="98"/>
      <c r="HQP369" s="98"/>
      <c r="HQQ369" s="98"/>
      <c r="HQR369" s="98"/>
      <c r="HQS369" s="98"/>
      <c r="HQT369" s="98"/>
      <c r="HQU369" s="98"/>
      <c r="HQV369" s="98"/>
      <c r="HQW369" s="98"/>
      <c r="HQX369" s="98"/>
      <c r="HQY369" s="98"/>
      <c r="HQZ369" s="98"/>
      <c r="HRA369" s="98"/>
      <c r="HRB369" s="98"/>
      <c r="HRC369" s="98"/>
      <c r="HRD369" s="98"/>
      <c r="HRE369" s="98"/>
      <c r="HRF369" s="98"/>
      <c r="HRG369" s="98"/>
      <c r="HRH369" s="98"/>
      <c r="HRI369" s="98"/>
      <c r="HRJ369" s="98"/>
      <c r="HRK369" s="98"/>
      <c r="HRL369" s="98"/>
      <c r="HRM369" s="98"/>
      <c r="HRN369" s="98"/>
      <c r="HRO369" s="98"/>
      <c r="HRP369" s="98"/>
      <c r="HRQ369" s="98"/>
      <c r="HRR369" s="98"/>
      <c r="HRS369" s="98"/>
      <c r="HRT369" s="98"/>
      <c r="HRU369" s="98"/>
      <c r="HRV369" s="98"/>
      <c r="HRW369" s="98"/>
      <c r="HRX369" s="98"/>
      <c r="HRY369" s="98"/>
      <c r="HRZ369" s="98"/>
      <c r="HSA369" s="98"/>
      <c r="HSB369" s="98"/>
      <c r="HSC369" s="98"/>
      <c r="HSD369" s="98"/>
      <c r="HSE369" s="98"/>
      <c r="HSF369" s="98"/>
      <c r="HSG369" s="98"/>
      <c r="HSH369" s="98"/>
      <c r="HSI369" s="98"/>
      <c r="HSJ369" s="98"/>
      <c r="HSK369" s="98"/>
      <c r="HSL369" s="98"/>
      <c r="HSM369" s="98"/>
      <c r="HSN369" s="98"/>
      <c r="HSO369" s="98"/>
      <c r="HSP369" s="98"/>
      <c r="HSQ369" s="98"/>
      <c r="HSR369" s="98"/>
      <c r="HSS369" s="98"/>
      <c r="HST369" s="98"/>
      <c r="HSU369" s="98"/>
      <c r="HSV369" s="98"/>
      <c r="HSW369" s="98"/>
      <c r="HSX369" s="98"/>
      <c r="HSY369" s="98"/>
      <c r="HSZ369" s="98"/>
      <c r="HTA369" s="98"/>
      <c r="HTB369" s="98"/>
      <c r="HTC369" s="98"/>
      <c r="HTD369" s="98"/>
      <c r="HTE369" s="98"/>
      <c r="HTF369" s="98"/>
      <c r="HTG369" s="98"/>
      <c r="HTH369" s="98"/>
      <c r="HTI369" s="98"/>
      <c r="HTJ369" s="98"/>
      <c r="HTK369" s="98"/>
      <c r="HTL369" s="98"/>
      <c r="HTM369" s="98"/>
      <c r="HTN369" s="98"/>
      <c r="HTO369" s="98"/>
      <c r="HTP369" s="98"/>
      <c r="HTQ369" s="98"/>
      <c r="HTR369" s="98"/>
      <c r="HTS369" s="98"/>
      <c r="HTT369" s="98"/>
      <c r="HTU369" s="98"/>
      <c r="HTV369" s="98"/>
      <c r="HTW369" s="98"/>
      <c r="HTX369" s="98"/>
      <c r="HTY369" s="98"/>
      <c r="HTZ369" s="98"/>
      <c r="HUA369" s="98"/>
      <c r="HUB369" s="98"/>
      <c r="HUC369" s="98"/>
      <c r="HUD369" s="98"/>
      <c r="HUE369" s="98"/>
      <c r="HUF369" s="98"/>
      <c r="HUG369" s="98"/>
      <c r="HUH369" s="98"/>
      <c r="HUI369" s="98"/>
      <c r="HUJ369" s="98"/>
      <c r="HUK369" s="98"/>
      <c r="HUL369" s="98"/>
      <c r="HUM369" s="98"/>
      <c r="HUN369" s="98"/>
      <c r="HUO369" s="98"/>
      <c r="HUP369" s="98"/>
      <c r="HUQ369" s="98"/>
      <c r="HUR369" s="98"/>
      <c r="HUS369" s="98"/>
      <c r="HUT369" s="98"/>
      <c r="HUU369" s="98"/>
      <c r="HUV369" s="98"/>
      <c r="HUW369" s="98"/>
      <c r="HUX369" s="98"/>
      <c r="HUY369" s="98"/>
      <c r="HUZ369" s="98"/>
      <c r="HVA369" s="98"/>
      <c r="HVB369" s="98"/>
      <c r="HVC369" s="98"/>
      <c r="HVD369" s="98"/>
      <c r="HVE369" s="98"/>
      <c r="HVF369" s="98"/>
      <c r="HVG369" s="98"/>
      <c r="HVH369" s="98"/>
      <c r="HVI369" s="98"/>
      <c r="HVJ369" s="98"/>
      <c r="HVK369" s="98"/>
      <c r="HVL369" s="98"/>
      <c r="HVM369" s="98"/>
      <c r="HVN369" s="98"/>
      <c r="HVO369" s="98"/>
      <c r="HVP369" s="98"/>
      <c r="HVQ369" s="98"/>
      <c r="HVR369" s="98"/>
      <c r="HVS369" s="98"/>
      <c r="HVT369" s="98"/>
      <c r="HVU369" s="98"/>
      <c r="HVV369" s="98"/>
      <c r="HVW369" s="98"/>
      <c r="HVX369" s="98"/>
      <c r="HVY369" s="98"/>
      <c r="HVZ369" s="98"/>
      <c r="HWA369" s="98"/>
      <c r="HWB369" s="98"/>
      <c r="HWC369" s="98"/>
      <c r="HWD369" s="98"/>
      <c r="HWE369" s="98"/>
      <c r="HWF369" s="98"/>
      <c r="HWG369" s="98"/>
      <c r="HWH369" s="98"/>
      <c r="HWI369" s="98"/>
      <c r="HWJ369" s="98"/>
      <c r="HWK369" s="98"/>
      <c r="HWL369" s="98"/>
      <c r="HWM369" s="98"/>
      <c r="HWN369" s="98"/>
      <c r="HWO369" s="98"/>
      <c r="HWP369" s="98"/>
      <c r="HWQ369" s="98"/>
      <c r="HWR369" s="98"/>
      <c r="HWS369" s="98"/>
      <c r="HWT369" s="98"/>
      <c r="HWU369" s="98"/>
      <c r="HWV369" s="98"/>
      <c r="HWW369" s="98"/>
      <c r="HWX369" s="98"/>
      <c r="HWY369" s="98"/>
      <c r="HWZ369" s="98"/>
      <c r="HXA369" s="98"/>
      <c r="HXB369" s="98"/>
      <c r="HXC369" s="98"/>
      <c r="HXD369" s="98"/>
      <c r="HXE369" s="98"/>
      <c r="HXF369" s="98"/>
      <c r="HXG369" s="98"/>
      <c r="HXH369" s="98"/>
      <c r="HXI369" s="98"/>
      <c r="HXJ369" s="98"/>
      <c r="HXK369" s="98"/>
      <c r="HXL369" s="98"/>
      <c r="HXM369" s="98"/>
      <c r="HXN369" s="98"/>
      <c r="HXO369" s="98"/>
      <c r="HXP369" s="98"/>
      <c r="HXQ369" s="98"/>
      <c r="HXR369" s="98"/>
      <c r="HXS369" s="98"/>
      <c r="HXT369" s="98"/>
      <c r="HXU369" s="98"/>
      <c r="HXV369" s="98"/>
      <c r="HXW369" s="98"/>
      <c r="HXX369" s="98"/>
      <c r="HXY369" s="98"/>
      <c r="HXZ369" s="98"/>
      <c r="HYA369" s="98"/>
      <c r="HYB369" s="98"/>
      <c r="HYC369" s="98"/>
      <c r="HYD369" s="98"/>
      <c r="HYE369" s="98"/>
      <c r="HYF369" s="98"/>
      <c r="HYG369" s="98"/>
      <c r="HYH369" s="98"/>
      <c r="HYI369" s="98"/>
      <c r="HYJ369" s="98"/>
      <c r="HYK369" s="98"/>
      <c r="HYL369" s="98"/>
      <c r="HYM369" s="98"/>
      <c r="HYN369" s="98"/>
      <c r="HYO369" s="98"/>
      <c r="HYP369" s="98"/>
      <c r="HYQ369" s="98"/>
      <c r="HYR369" s="98"/>
      <c r="HYS369" s="98"/>
      <c r="HYT369" s="98"/>
      <c r="HYU369" s="98"/>
      <c r="HYV369" s="98"/>
      <c r="HYW369" s="98"/>
      <c r="HYX369" s="98"/>
      <c r="HYY369" s="98"/>
      <c r="HYZ369" s="98"/>
      <c r="HZA369" s="98"/>
      <c r="HZB369" s="98"/>
      <c r="HZC369" s="98"/>
      <c r="HZD369" s="98"/>
      <c r="HZE369" s="98"/>
      <c r="HZF369" s="98"/>
      <c r="HZG369" s="98"/>
      <c r="HZH369" s="98"/>
      <c r="HZI369" s="98"/>
      <c r="HZJ369" s="98"/>
      <c r="HZK369" s="98"/>
      <c r="HZL369" s="98"/>
      <c r="HZM369" s="98"/>
      <c r="HZN369" s="98"/>
      <c r="HZO369" s="98"/>
      <c r="HZP369" s="98"/>
      <c r="HZQ369" s="98"/>
      <c r="HZR369" s="98"/>
      <c r="HZS369" s="98"/>
      <c r="HZT369" s="98"/>
      <c r="HZU369" s="98"/>
      <c r="HZV369" s="98"/>
      <c r="HZW369" s="98"/>
      <c r="HZX369" s="98"/>
      <c r="HZY369" s="98"/>
      <c r="HZZ369" s="98"/>
      <c r="IAA369" s="98"/>
      <c r="IAB369" s="98"/>
      <c r="IAC369" s="98"/>
      <c r="IAD369" s="98"/>
      <c r="IAE369" s="98"/>
      <c r="IAF369" s="98"/>
      <c r="IAG369" s="98"/>
      <c r="IAH369" s="98"/>
      <c r="IAI369" s="98"/>
      <c r="IAJ369" s="98"/>
      <c r="IAK369" s="98"/>
      <c r="IAL369" s="98"/>
      <c r="IAM369" s="98"/>
      <c r="IAN369" s="98"/>
      <c r="IAO369" s="98"/>
      <c r="IAP369" s="98"/>
      <c r="IAQ369" s="98"/>
      <c r="IAR369" s="98"/>
      <c r="IAS369" s="98"/>
      <c r="IAT369" s="98"/>
      <c r="IAU369" s="98"/>
      <c r="IAV369" s="98"/>
      <c r="IAW369" s="98"/>
      <c r="IAX369" s="98"/>
      <c r="IAY369" s="98"/>
      <c r="IAZ369" s="98"/>
      <c r="IBA369" s="98"/>
      <c r="IBB369" s="98"/>
      <c r="IBC369" s="98"/>
      <c r="IBD369" s="98"/>
      <c r="IBE369" s="98"/>
      <c r="IBF369" s="98"/>
      <c r="IBG369" s="98"/>
      <c r="IBH369" s="98"/>
      <c r="IBI369" s="98"/>
      <c r="IBJ369" s="98"/>
      <c r="IBK369" s="98"/>
      <c r="IBL369" s="98"/>
      <c r="IBM369" s="98"/>
      <c r="IBN369" s="98"/>
      <c r="IBO369" s="98"/>
      <c r="IBP369" s="98"/>
      <c r="IBQ369" s="98"/>
      <c r="IBR369" s="98"/>
      <c r="IBS369" s="98"/>
      <c r="IBT369" s="98"/>
      <c r="IBU369" s="98"/>
      <c r="IBV369" s="98"/>
      <c r="IBW369" s="98"/>
      <c r="IBX369" s="98"/>
      <c r="IBY369" s="98"/>
      <c r="IBZ369" s="98"/>
      <c r="ICA369" s="98"/>
      <c r="ICB369" s="98"/>
      <c r="ICC369" s="98"/>
      <c r="ICD369" s="98"/>
      <c r="ICE369" s="98"/>
      <c r="ICF369" s="98"/>
      <c r="ICG369" s="98"/>
      <c r="ICH369" s="98"/>
      <c r="ICI369" s="98"/>
      <c r="ICJ369" s="98"/>
      <c r="ICK369" s="98"/>
      <c r="ICL369" s="98"/>
      <c r="ICM369" s="98"/>
      <c r="ICN369" s="98"/>
      <c r="ICO369" s="98"/>
      <c r="ICP369" s="98"/>
      <c r="ICQ369" s="98"/>
      <c r="ICR369" s="98"/>
      <c r="ICS369" s="98"/>
      <c r="ICT369" s="98"/>
      <c r="ICU369" s="98"/>
      <c r="ICV369" s="98"/>
      <c r="ICW369" s="98"/>
      <c r="ICX369" s="98"/>
      <c r="ICY369" s="98"/>
      <c r="ICZ369" s="98"/>
      <c r="IDA369" s="98"/>
      <c r="IDB369" s="98"/>
      <c r="IDC369" s="98"/>
      <c r="IDD369" s="98"/>
      <c r="IDE369" s="98"/>
      <c r="IDF369" s="98"/>
      <c r="IDG369" s="98"/>
      <c r="IDH369" s="98"/>
      <c r="IDI369" s="98"/>
      <c r="IDJ369" s="98"/>
      <c r="IDK369" s="98"/>
      <c r="IDL369" s="98"/>
      <c r="IDM369" s="98"/>
      <c r="IDN369" s="98"/>
      <c r="IDO369" s="98"/>
      <c r="IDP369" s="98"/>
      <c r="IDQ369" s="98"/>
      <c r="IDR369" s="98"/>
      <c r="IDS369" s="98"/>
      <c r="IDT369" s="98"/>
      <c r="IDU369" s="98"/>
      <c r="IDV369" s="98"/>
      <c r="IDW369" s="98"/>
      <c r="IDX369" s="98"/>
      <c r="IDY369" s="98"/>
      <c r="IDZ369" s="98"/>
      <c r="IEA369" s="98"/>
      <c r="IEB369" s="98"/>
      <c r="IEC369" s="98"/>
      <c r="IED369" s="98"/>
      <c r="IEE369" s="98"/>
      <c r="IEF369" s="98"/>
      <c r="IEG369" s="98"/>
      <c r="IEH369" s="98"/>
      <c r="IEI369" s="98"/>
      <c r="IEJ369" s="98"/>
      <c r="IEK369" s="98"/>
      <c r="IEL369" s="98"/>
      <c r="IEM369" s="98"/>
      <c r="IEN369" s="98"/>
      <c r="IEO369" s="98"/>
      <c r="IEP369" s="98"/>
      <c r="IEQ369" s="98"/>
      <c r="IER369" s="98"/>
      <c r="IES369" s="98"/>
      <c r="IET369" s="98"/>
      <c r="IEU369" s="98"/>
      <c r="IEV369" s="98"/>
      <c r="IEW369" s="98"/>
      <c r="IEX369" s="98"/>
      <c r="IEY369" s="98"/>
      <c r="IEZ369" s="98"/>
      <c r="IFA369" s="98"/>
      <c r="IFB369" s="98"/>
      <c r="IFC369" s="98"/>
      <c r="IFD369" s="98"/>
      <c r="IFE369" s="98"/>
      <c r="IFF369" s="98"/>
      <c r="IFG369" s="98"/>
      <c r="IFH369" s="98"/>
      <c r="IFI369" s="98"/>
      <c r="IFJ369" s="98"/>
      <c r="IFK369" s="98"/>
      <c r="IFL369" s="98"/>
      <c r="IFM369" s="98"/>
      <c r="IFN369" s="98"/>
      <c r="IFO369" s="98"/>
      <c r="IFP369" s="98"/>
      <c r="IFQ369" s="98"/>
      <c r="IFR369" s="98"/>
      <c r="IFS369" s="98"/>
      <c r="IFT369" s="98"/>
      <c r="IFU369" s="98"/>
      <c r="IFV369" s="98"/>
      <c r="IFW369" s="98"/>
      <c r="IFX369" s="98"/>
      <c r="IFY369" s="98"/>
      <c r="IFZ369" s="98"/>
      <c r="IGA369" s="98"/>
      <c r="IGB369" s="98"/>
      <c r="IGC369" s="98"/>
      <c r="IGD369" s="98"/>
      <c r="IGE369" s="98"/>
      <c r="IGF369" s="98"/>
      <c r="IGG369" s="98"/>
      <c r="IGH369" s="98"/>
      <c r="IGI369" s="98"/>
      <c r="IGJ369" s="98"/>
      <c r="IGK369" s="98"/>
      <c r="IGL369" s="98"/>
      <c r="IGM369" s="98"/>
      <c r="IGN369" s="98"/>
      <c r="IGO369" s="98"/>
      <c r="IGP369" s="98"/>
      <c r="IGQ369" s="98"/>
      <c r="IGR369" s="98"/>
      <c r="IGS369" s="98"/>
      <c r="IGT369" s="98"/>
      <c r="IGU369" s="98"/>
      <c r="IGV369" s="98"/>
      <c r="IGW369" s="98"/>
      <c r="IGX369" s="98"/>
      <c r="IGY369" s="98"/>
      <c r="IGZ369" s="98"/>
      <c r="IHA369" s="98"/>
      <c r="IHB369" s="98"/>
      <c r="IHC369" s="98"/>
      <c r="IHD369" s="98"/>
      <c r="IHE369" s="98"/>
      <c r="IHF369" s="98"/>
      <c r="IHG369" s="98"/>
      <c r="IHH369" s="98"/>
      <c r="IHI369" s="98"/>
      <c r="IHJ369" s="98"/>
      <c r="IHK369" s="98"/>
      <c r="IHL369" s="98"/>
      <c r="IHM369" s="98"/>
      <c r="IHN369" s="98"/>
      <c r="IHO369" s="98"/>
      <c r="IHP369" s="98"/>
      <c r="IHQ369" s="98"/>
      <c r="IHR369" s="98"/>
      <c r="IHS369" s="98"/>
      <c r="IHT369" s="98"/>
      <c r="IHU369" s="98"/>
      <c r="IHV369" s="98"/>
      <c r="IHW369" s="98"/>
      <c r="IHX369" s="98"/>
      <c r="IHY369" s="98"/>
      <c r="IHZ369" s="98"/>
      <c r="IIA369" s="98"/>
      <c r="IIB369" s="98"/>
      <c r="IIC369" s="98"/>
      <c r="IID369" s="98"/>
      <c r="IIE369" s="98"/>
      <c r="IIF369" s="98"/>
      <c r="IIG369" s="98"/>
      <c r="IIH369" s="98"/>
      <c r="III369" s="98"/>
      <c r="IIJ369" s="98"/>
      <c r="IIK369" s="98"/>
      <c r="IIL369" s="98"/>
      <c r="IIM369" s="98"/>
      <c r="IIN369" s="98"/>
      <c r="IIO369" s="98"/>
      <c r="IIP369" s="98"/>
      <c r="IIQ369" s="98"/>
      <c r="IIR369" s="98"/>
      <c r="IIS369" s="98"/>
      <c r="IIT369" s="98"/>
      <c r="IIU369" s="98"/>
      <c r="IIV369" s="98"/>
      <c r="IIW369" s="98"/>
      <c r="IIX369" s="98"/>
      <c r="IIY369" s="98"/>
      <c r="IIZ369" s="98"/>
      <c r="IJA369" s="98"/>
      <c r="IJB369" s="98"/>
      <c r="IJC369" s="98"/>
      <c r="IJD369" s="98"/>
      <c r="IJE369" s="98"/>
      <c r="IJF369" s="98"/>
      <c r="IJG369" s="98"/>
      <c r="IJH369" s="98"/>
      <c r="IJI369" s="98"/>
      <c r="IJJ369" s="98"/>
      <c r="IJK369" s="98"/>
      <c r="IJL369" s="98"/>
      <c r="IJM369" s="98"/>
      <c r="IJN369" s="98"/>
      <c r="IJO369" s="98"/>
      <c r="IJP369" s="98"/>
      <c r="IJQ369" s="98"/>
      <c r="IJR369" s="98"/>
      <c r="IJS369" s="98"/>
      <c r="IJT369" s="98"/>
      <c r="IJU369" s="98"/>
      <c r="IJV369" s="98"/>
      <c r="IJW369" s="98"/>
      <c r="IJX369" s="98"/>
      <c r="IJY369" s="98"/>
      <c r="IJZ369" s="98"/>
      <c r="IKA369" s="98"/>
      <c r="IKB369" s="98"/>
      <c r="IKC369" s="98"/>
      <c r="IKD369" s="98"/>
      <c r="IKE369" s="98"/>
      <c r="IKF369" s="98"/>
      <c r="IKG369" s="98"/>
      <c r="IKH369" s="98"/>
      <c r="IKI369" s="98"/>
      <c r="IKJ369" s="98"/>
      <c r="IKK369" s="98"/>
      <c r="IKL369" s="98"/>
      <c r="IKM369" s="98"/>
      <c r="IKN369" s="98"/>
      <c r="IKO369" s="98"/>
      <c r="IKP369" s="98"/>
      <c r="IKQ369" s="98"/>
      <c r="IKR369" s="98"/>
      <c r="IKS369" s="98"/>
      <c r="IKT369" s="98"/>
      <c r="IKU369" s="98"/>
      <c r="IKV369" s="98"/>
      <c r="IKW369" s="98"/>
      <c r="IKX369" s="98"/>
      <c r="IKY369" s="98"/>
      <c r="IKZ369" s="98"/>
      <c r="ILA369" s="98"/>
      <c r="ILB369" s="98"/>
      <c r="ILC369" s="98"/>
      <c r="ILD369" s="98"/>
      <c r="ILE369" s="98"/>
      <c r="ILF369" s="98"/>
      <c r="ILG369" s="98"/>
      <c r="ILH369" s="98"/>
      <c r="ILI369" s="98"/>
      <c r="ILJ369" s="98"/>
      <c r="ILK369" s="98"/>
      <c r="ILL369" s="98"/>
      <c r="ILM369" s="98"/>
      <c r="ILN369" s="98"/>
      <c r="ILO369" s="98"/>
      <c r="ILP369" s="98"/>
      <c r="ILQ369" s="98"/>
      <c r="ILR369" s="98"/>
      <c r="ILS369" s="98"/>
      <c r="ILT369" s="98"/>
      <c r="ILU369" s="98"/>
      <c r="ILV369" s="98"/>
      <c r="ILW369" s="98"/>
      <c r="ILX369" s="98"/>
      <c r="ILY369" s="98"/>
      <c r="ILZ369" s="98"/>
      <c r="IMA369" s="98"/>
      <c r="IMB369" s="98"/>
      <c r="IMC369" s="98"/>
      <c r="IMD369" s="98"/>
      <c r="IME369" s="98"/>
      <c r="IMF369" s="98"/>
      <c r="IMG369" s="98"/>
      <c r="IMH369" s="98"/>
      <c r="IMI369" s="98"/>
      <c r="IMJ369" s="98"/>
      <c r="IMK369" s="98"/>
      <c r="IML369" s="98"/>
      <c r="IMM369" s="98"/>
      <c r="IMN369" s="98"/>
      <c r="IMO369" s="98"/>
      <c r="IMP369" s="98"/>
      <c r="IMQ369" s="98"/>
      <c r="IMR369" s="98"/>
      <c r="IMS369" s="98"/>
      <c r="IMT369" s="98"/>
      <c r="IMU369" s="98"/>
      <c r="IMV369" s="98"/>
      <c r="IMW369" s="98"/>
      <c r="IMX369" s="98"/>
      <c r="IMY369" s="98"/>
      <c r="IMZ369" s="98"/>
      <c r="INA369" s="98"/>
      <c r="INB369" s="98"/>
      <c r="INC369" s="98"/>
      <c r="IND369" s="98"/>
      <c r="INE369" s="98"/>
      <c r="INF369" s="98"/>
      <c r="ING369" s="98"/>
      <c r="INH369" s="98"/>
      <c r="INI369" s="98"/>
      <c r="INJ369" s="98"/>
      <c r="INK369" s="98"/>
      <c r="INL369" s="98"/>
      <c r="INM369" s="98"/>
      <c r="INN369" s="98"/>
      <c r="INO369" s="98"/>
      <c r="INP369" s="98"/>
      <c r="INQ369" s="98"/>
      <c r="INR369" s="98"/>
      <c r="INS369" s="98"/>
      <c r="INT369" s="98"/>
      <c r="INU369" s="98"/>
      <c r="INV369" s="98"/>
      <c r="INW369" s="98"/>
      <c r="INX369" s="98"/>
      <c r="INY369" s="98"/>
      <c r="INZ369" s="98"/>
      <c r="IOA369" s="98"/>
      <c r="IOB369" s="98"/>
      <c r="IOC369" s="98"/>
      <c r="IOD369" s="98"/>
      <c r="IOE369" s="98"/>
      <c r="IOF369" s="98"/>
      <c r="IOG369" s="98"/>
      <c r="IOH369" s="98"/>
      <c r="IOI369" s="98"/>
      <c r="IOJ369" s="98"/>
      <c r="IOK369" s="98"/>
      <c r="IOL369" s="98"/>
      <c r="IOM369" s="98"/>
      <c r="ION369" s="98"/>
      <c r="IOO369" s="98"/>
      <c r="IOP369" s="98"/>
      <c r="IOQ369" s="98"/>
      <c r="IOR369" s="98"/>
      <c r="IOS369" s="98"/>
      <c r="IOT369" s="98"/>
      <c r="IOU369" s="98"/>
      <c r="IOV369" s="98"/>
      <c r="IOW369" s="98"/>
      <c r="IOX369" s="98"/>
      <c r="IOY369" s="98"/>
      <c r="IOZ369" s="98"/>
      <c r="IPA369" s="98"/>
      <c r="IPB369" s="98"/>
      <c r="IPC369" s="98"/>
      <c r="IPD369" s="98"/>
      <c r="IPE369" s="98"/>
      <c r="IPF369" s="98"/>
      <c r="IPG369" s="98"/>
      <c r="IPH369" s="98"/>
      <c r="IPI369" s="98"/>
      <c r="IPJ369" s="98"/>
      <c r="IPK369" s="98"/>
      <c r="IPL369" s="98"/>
      <c r="IPM369" s="98"/>
      <c r="IPN369" s="98"/>
      <c r="IPO369" s="98"/>
      <c r="IPP369" s="98"/>
      <c r="IPQ369" s="98"/>
      <c r="IPR369" s="98"/>
      <c r="IPS369" s="98"/>
      <c r="IPT369" s="98"/>
      <c r="IPU369" s="98"/>
      <c r="IPV369" s="98"/>
      <c r="IPW369" s="98"/>
      <c r="IPX369" s="98"/>
      <c r="IPY369" s="98"/>
      <c r="IPZ369" s="98"/>
      <c r="IQA369" s="98"/>
      <c r="IQB369" s="98"/>
      <c r="IQC369" s="98"/>
      <c r="IQD369" s="98"/>
      <c r="IQE369" s="98"/>
      <c r="IQF369" s="98"/>
      <c r="IQG369" s="98"/>
      <c r="IQH369" s="98"/>
      <c r="IQI369" s="98"/>
      <c r="IQJ369" s="98"/>
      <c r="IQK369" s="98"/>
      <c r="IQL369" s="98"/>
      <c r="IQM369" s="98"/>
      <c r="IQN369" s="98"/>
      <c r="IQO369" s="98"/>
      <c r="IQP369" s="98"/>
      <c r="IQQ369" s="98"/>
      <c r="IQR369" s="98"/>
      <c r="IQS369" s="98"/>
      <c r="IQT369" s="98"/>
      <c r="IQU369" s="98"/>
      <c r="IQV369" s="98"/>
      <c r="IQW369" s="98"/>
      <c r="IQX369" s="98"/>
      <c r="IQY369" s="98"/>
      <c r="IQZ369" s="98"/>
      <c r="IRA369" s="98"/>
      <c r="IRB369" s="98"/>
      <c r="IRC369" s="98"/>
      <c r="IRD369" s="98"/>
      <c r="IRE369" s="98"/>
      <c r="IRF369" s="98"/>
      <c r="IRG369" s="98"/>
      <c r="IRH369" s="98"/>
      <c r="IRI369" s="98"/>
      <c r="IRJ369" s="98"/>
      <c r="IRK369" s="98"/>
      <c r="IRL369" s="98"/>
      <c r="IRM369" s="98"/>
      <c r="IRN369" s="98"/>
      <c r="IRO369" s="98"/>
      <c r="IRP369" s="98"/>
      <c r="IRQ369" s="98"/>
      <c r="IRR369" s="98"/>
      <c r="IRS369" s="98"/>
      <c r="IRT369" s="98"/>
      <c r="IRU369" s="98"/>
      <c r="IRV369" s="98"/>
      <c r="IRW369" s="98"/>
      <c r="IRX369" s="98"/>
      <c r="IRY369" s="98"/>
      <c r="IRZ369" s="98"/>
      <c r="ISA369" s="98"/>
      <c r="ISB369" s="98"/>
      <c r="ISC369" s="98"/>
      <c r="ISD369" s="98"/>
      <c r="ISE369" s="98"/>
      <c r="ISF369" s="98"/>
      <c r="ISG369" s="98"/>
      <c r="ISH369" s="98"/>
      <c r="ISI369" s="98"/>
      <c r="ISJ369" s="98"/>
      <c r="ISK369" s="98"/>
      <c r="ISL369" s="98"/>
      <c r="ISM369" s="98"/>
      <c r="ISN369" s="98"/>
      <c r="ISO369" s="98"/>
      <c r="ISP369" s="98"/>
      <c r="ISQ369" s="98"/>
      <c r="ISR369" s="98"/>
      <c r="ISS369" s="98"/>
      <c r="IST369" s="98"/>
      <c r="ISU369" s="98"/>
      <c r="ISV369" s="98"/>
      <c r="ISW369" s="98"/>
      <c r="ISX369" s="98"/>
      <c r="ISY369" s="98"/>
      <c r="ISZ369" s="98"/>
      <c r="ITA369" s="98"/>
      <c r="ITB369" s="98"/>
      <c r="ITC369" s="98"/>
      <c r="ITD369" s="98"/>
      <c r="ITE369" s="98"/>
      <c r="ITF369" s="98"/>
      <c r="ITG369" s="98"/>
      <c r="ITH369" s="98"/>
      <c r="ITI369" s="98"/>
      <c r="ITJ369" s="98"/>
      <c r="ITK369" s="98"/>
      <c r="ITL369" s="98"/>
      <c r="ITM369" s="98"/>
      <c r="ITN369" s="98"/>
      <c r="ITO369" s="98"/>
      <c r="ITP369" s="98"/>
      <c r="ITQ369" s="98"/>
      <c r="ITR369" s="98"/>
      <c r="ITS369" s="98"/>
      <c r="ITT369" s="98"/>
      <c r="ITU369" s="98"/>
      <c r="ITV369" s="98"/>
      <c r="ITW369" s="98"/>
      <c r="ITX369" s="98"/>
      <c r="ITY369" s="98"/>
      <c r="ITZ369" s="98"/>
      <c r="IUA369" s="98"/>
      <c r="IUB369" s="98"/>
      <c r="IUC369" s="98"/>
      <c r="IUD369" s="98"/>
      <c r="IUE369" s="98"/>
      <c r="IUF369" s="98"/>
      <c r="IUG369" s="98"/>
      <c r="IUH369" s="98"/>
      <c r="IUI369" s="98"/>
      <c r="IUJ369" s="98"/>
      <c r="IUK369" s="98"/>
      <c r="IUL369" s="98"/>
      <c r="IUM369" s="98"/>
      <c r="IUN369" s="98"/>
      <c r="IUO369" s="98"/>
      <c r="IUP369" s="98"/>
      <c r="IUQ369" s="98"/>
      <c r="IUR369" s="98"/>
      <c r="IUS369" s="98"/>
      <c r="IUT369" s="98"/>
      <c r="IUU369" s="98"/>
      <c r="IUV369" s="98"/>
      <c r="IUW369" s="98"/>
      <c r="IUX369" s="98"/>
      <c r="IUY369" s="98"/>
      <c r="IUZ369" s="98"/>
      <c r="IVA369" s="98"/>
      <c r="IVB369" s="98"/>
      <c r="IVC369" s="98"/>
      <c r="IVD369" s="98"/>
      <c r="IVE369" s="98"/>
      <c r="IVF369" s="98"/>
      <c r="IVG369" s="98"/>
      <c r="IVH369" s="98"/>
      <c r="IVI369" s="98"/>
      <c r="IVJ369" s="98"/>
      <c r="IVK369" s="98"/>
      <c r="IVL369" s="98"/>
      <c r="IVM369" s="98"/>
      <c r="IVN369" s="98"/>
      <c r="IVO369" s="98"/>
      <c r="IVP369" s="98"/>
      <c r="IVQ369" s="98"/>
      <c r="IVR369" s="98"/>
      <c r="IVS369" s="98"/>
      <c r="IVT369" s="98"/>
      <c r="IVU369" s="98"/>
      <c r="IVV369" s="98"/>
      <c r="IVW369" s="98"/>
      <c r="IVX369" s="98"/>
      <c r="IVY369" s="98"/>
      <c r="IVZ369" s="98"/>
      <c r="IWA369" s="98"/>
      <c r="IWB369" s="98"/>
      <c r="IWC369" s="98"/>
      <c r="IWD369" s="98"/>
      <c r="IWE369" s="98"/>
      <c r="IWF369" s="98"/>
      <c r="IWG369" s="98"/>
      <c r="IWH369" s="98"/>
      <c r="IWI369" s="98"/>
      <c r="IWJ369" s="98"/>
      <c r="IWK369" s="98"/>
      <c r="IWL369" s="98"/>
      <c r="IWM369" s="98"/>
      <c r="IWN369" s="98"/>
      <c r="IWO369" s="98"/>
      <c r="IWP369" s="98"/>
      <c r="IWQ369" s="98"/>
      <c r="IWR369" s="98"/>
      <c r="IWS369" s="98"/>
      <c r="IWT369" s="98"/>
      <c r="IWU369" s="98"/>
      <c r="IWV369" s="98"/>
      <c r="IWW369" s="98"/>
      <c r="IWX369" s="98"/>
      <c r="IWY369" s="98"/>
      <c r="IWZ369" s="98"/>
      <c r="IXA369" s="98"/>
      <c r="IXB369" s="98"/>
      <c r="IXC369" s="98"/>
      <c r="IXD369" s="98"/>
      <c r="IXE369" s="98"/>
      <c r="IXF369" s="98"/>
      <c r="IXG369" s="98"/>
      <c r="IXH369" s="98"/>
      <c r="IXI369" s="98"/>
      <c r="IXJ369" s="98"/>
      <c r="IXK369" s="98"/>
      <c r="IXL369" s="98"/>
      <c r="IXM369" s="98"/>
      <c r="IXN369" s="98"/>
      <c r="IXO369" s="98"/>
      <c r="IXP369" s="98"/>
      <c r="IXQ369" s="98"/>
      <c r="IXR369" s="98"/>
      <c r="IXS369" s="98"/>
      <c r="IXT369" s="98"/>
      <c r="IXU369" s="98"/>
      <c r="IXV369" s="98"/>
      <c r="IXW369" s="98"/>
      <c r="IXX369" s="98"/>
      <c r="IXY369" s="98"/>
      <c r="IXZ369" s="98"/>
      <c r="IYA369" s="98"/>
      <c r="IYB369" s="98"/>
      <c r="IYC369" s="98"/>
      <c r="IYD369" s="98"/>
      <c r="IYE369" s="98"/>
      <c r="IYF369" s="98"/>
      <c r="IYG369" s="98"/>
      <c r="IYH369" s="98"/>
      <c r="IYI369" s="98"/>
      <c r="IYJ369" s="98"/>
      <c r="IYK369" s="98"/>
      <c r="IYL369" s="98"/>
      <c r="IYM369" s="98"/>
      <c r="IYN369" s="98"/>
      <c r="IYO369" s="98"/>
      <c r="IYP369" s="98"/>
      <c r="IYQ369" s="98"/>
      <c r="IYR369" s="98"/>
      <c r="IYS369" s="98"/>
      <c r="IYT369" s="98"/>
      <c r="IYU369" s="98"/>
      <c r="IYV369" s="98"/>
      <c r="IYW369" s="98"/>
      <c r="IYX369" s="98"/>
      <c r="IYY369" s="98"/>
      <c r="IYZ369" s="98"/>
      <c r="IZA369" s="98"/>
      <c r="IZB369" s="98"/>
      <c r="IZC369" s="98"/>
      <c r="IZD369" s="98"/>
      <c r="IZE369" s="98"/>
      <c r="IZF369" s="98"/>
      <c r="IZG369" s="98"/>
      <c r="IZH369" s="98"/>
      <c r="IZI369" s="98"/>
      <c r="IZJ369" s="98"/>
      <c r="IZK369" s="98"/>
      <c r="IZL369" s="98"/>
      <c r="IZM369" s="98"/>
      <c r="IZN369" s="98"/>
      <c r="IZO369" s="98"/>
      <c r="IZP369" s="98"/>
      <c r="IZQ369" s="98"/>
      <c r="IZR369" s="98"/>
      <c r="IZS369" s="98"/>
      <c r="IZT369" s="98"/>
      <c r="IZU369" s="98"/>
      <c r="IZV369" s="98"/>
      <c r="IZW369" s="98"/>
      <c r="IZX369" s="98"/>
      <c r="IZY369" s="98"/>
      <c r="IZZ369" s="98"/>
      <c r="JAA369" s="98"/>
      <c r="JAB369" s="98"/>
      <c r="JAC369" s="98"/>
      <c r="JAD369" s="98"/>
      <c r="JAE369" s="98"/>
      <c r="JAF369" s="98"/>
      <c r="JAG369" s="98"/>
      <c r="JAH369" s="98"/>
      <c r="JAI369" s="98"/>
      <c r="JAJ369" s="98"/>
      <c r="JAK369" s="98"/>
      <c r="JAL369" s="98"/>
      <c r="JAM369" s="98"/>
      <c r="JAN369" s="98"/>
      <c r="JAO369" s="98"/>
      <c r="JAP369" s="98"/>
      <c r="JAQ369" s="98"/>
      <c r="JAR369" s="98"/>
      <c r="JAS369" s="98"/>
      <c r="JAT369" s="98"/>
      <c r="JAU369" s="98"/>
      <c r="JAV369" s="98"/>
      <c r="JAW369" s="98"/>
      <c r="JAX369" s="98"/>
      <c r="JAY369" s="98"/>
      <c r="JAZ369" s="98"/>
      <c r="JBA369" s="98"/>
      <c r="JBB369" s="98"/>
      <c r="JBC369" s="98"/>
      <c r="JBD369" s="98"/>
      <c r="JBE369" s="98"/>
      <c r="JBF369" s="98"/>
      <c r="JBG369" s="98"/>
      <c r="JBH369" s="98"/>
      <c r="JBI369" s="98"/>
      <c r="JBJ369" s="98"/>
      <c r="JBK369" s="98"/>
      <c r="JBL369" s="98"/>
      <c r="JBM369" s="98"/>
      <c r="JBN369" s="98"/>
      <c r="JBO369" s="98"/>
      <c r="JBP369" s="98"/>
      <c r="JBQ369" s="98"/>
      <c r="JBR369" s="98"/>
      <c r="JBS369" s="98"/>
      <c r="JBT369" s="98"/>
      <c r="JBU369" s="98"/>
      <c r="JBV369" s="98"/>
      <c r="JBW369" s="98"/>
      <c r="JBX369" s="98"/>
      <c r="JBY369" s="98"/>
      <c r="JBZ369" s="98"/>
      <c r="JCA369" s="98"/>
      <c r="JCB369" s="98"/>
      <c r="JCC369" s="98"/>
      <c r="JCD369" s="98"/>
      <c r="JCE369" s="98"/>
      <c r="JCF369" s="98"/>
      <c r="JCG369" s="98"/>
      <c r="JCH369" s="98"/>
      <c r="JCI369" s="98"/>
      <c r="JCJ369" s="98"/>
      <c r="JCK369" s="98"/>
      <c r="JCL369" s="98"/>
      <c r="JCM369" s="98"/>
      <c r="JCN369" s="98"/>
      <c r="JCO369" s="98"/>
      <c r="JCP369" s="98"/>
      <c r="JCQ369" s="98"/>
      <c r="JCR369" s="98"/>
      <c r="JCS369" s="98"/>
      <c r="JCT369" s="98"/>
      <c r="JCU369" s="98"/>
      <c r="JCV369" s="98"/>
      <c r="JCW369" s="98"/>
      <c r="JCX369" s="98"/>
      <c r="JCY369" s="98"/>
      <c r="JCZ369" s="98"/>
      <c r="JDA369" s="98"/>
      <c r="JDB369" s="98"/>
      <c r="JDC369" s="98"/>
      <c r="JDD369" s="98"/>
      <c r="JDE369" s="98"/>
      <c r="JDF369" s="98"/>
      <c r="JDG369" s="98"/>
      <c r="JDH369" s="98"/>
      <c r="JDI369" s="98"/>
      <c r="JDJ369" s="98"/>
      <c r="JDK369" s="98"/>
      <c r="JDL369" s="98"/>
      <c r="JDM369" s="98"/>
      <c r="JDN369" s="98"/>
      <c r="JDO369" s="98"/>
      <c r="JDP369" s="98"/>
      <c r="JDQ369" s="98"/>
      <c r="JDR369" s="98"/>
      <c r="JDS369" s="98"/>
      <c r="JDT369" s="98"/>
      <c r="JDU369" s="98"/>
      <c r="JDV369" s="98"/>
      <c r="JDW369" s="98"/>
      <c r="JDX369" s="98"/>
      <c r="JDY369" s="98"/>
      <c r="JDZ369" s="98"/>
      <c r="JEA369" s="98"/>
      <c r="JEB369" s="98"/>
      <c r="JEC369" s="98"/>
      <c r="JED369" s="98"/>
      <c r="JEE369" s="98"/>
      <c r="JEF369" s="98"/>
      <c r="JEG369" s="98"/>
      <c r="JEH369" s="98"/>
      <c r="JEI369" s="98"/>
      <c r="JEJ369" s="98"/>
      <c r="JEK369" s="98"/>
      <c r="JEL369" s="98"/>
      <c r="JEM369" s="98"/>
      <c r="JEN369" s="98"/>
      <c r="JEO369" s="98"/>
      <c r="JEP369" s="98"/>
      <c r="JEQ369" s="98"/>
      <c r="JER369" s="98"/>
      <c r="JES369" s="98"/>
      <c r="JET369" s="98"/>
      <c r="JEU369" s="98"/>
      <c r="JEV369" s="98"/>
      <c r="JEW369" s="98"/>
      <c r="JEX369" s="98"/>
      <c r="JEY369" s="98"/>
      <c r="JEZ369" s="98"/>
      <c r="JFA369" s="98"/>
      <c r="JFB369" s="98"/>
      <c r="JFC369" s="98"/>
      <c r="JFD369" s="98"/>
      <c r="JFE369" s="98"/>
      <c r="JFF369" s="98"/>
      <c r="JFG369" s="98"/>
      <c r="JFH369" s="98"/>
      <c r="JFI369" s="98"/>
      <c r="JFJ369" s="98"/>
      <c r="JFK369" s="98"/>
      <c r="JFL369" s="98"/>
      <c r="JFM369" s="98"/>
      <c r="JFN369" s="98"/>
      <c r="JFO369" s="98"/>
      <c r="JFP369" s="98"/>
      <c r="JFQ369" s="98"/>
      <c r="JFR369" s="98"/>
      <c r="JFS369" s="98"/>
      <c r="JFT369" s="98"/>
      <c r="JFU369" s="98"/>
      <c r="JFV369" s="98"/>
      <c r="JFW369" s="98"/>
      <c r="JFX369" s="98"/>
      <c r="JFY369" s="98"/>
      <c r="JFZ369" s="98"/>
      <c r="JGA369" s="98"/>
      <c r="JGB369" s="98"/>
      <c r="JGC369" s="98"/>
      <c r="JGD369" s="98"/>
      <c r="JGE369" s="98"/>
      <c r="JGF369" s="98"/>
      <c r="JGG369" s="98"/>
      <c r="JGH369" s="98"/>
      <c r="JGI369" s="98"/>
      <c r="JGJ369" s="98"/>
      <c r="JGK369" s="98"/>
      <c r="JGL369" s="98"/>
      <c r="JGM369" s="98"/>
      <c r="JGN369" s="98"/>
      <c r="JGO369" s="98"/>
      <c r="JGP369" s="98"/>
      <c r="JGQ369" s="98"/>
      <c r="JGR369" s="98"/>
      <c r="JGS369" s="98"/>
      <c r="JGT369" s="98"/>
      <c r="JGU369" s="98"/>
      <c r="JGV369" s="98"/>
      <c r="JGW369" s="98"/>
      <c r="JGX369" s="98"/>
      <c r="JGY369" s="98"/>
      <c r="JGZ369" s="98"/>
      <c r="JHA369" s="98"/>
      <c r="JHB369" s="98"/>
      <c r="JHC369" s="98"/>
      <c r="JHD369" s="98"/>
      <c r="JHE369" s="98"/>
      <c r="JHF369" s="98"/>
      <c r="JHG369" s="98"/>
      <c r="JHH369" s="98"/>
      <c r="JHI369" s="98"/>
      <c r="JHJ369" s="98"/>
      <c r="JHK369" s="98"/>
      <c r="JHL369" s="98"/>
      <c r="JHM369" s="98"/>
      <c r="JHN369" s="98"/>
      <c r="JHO369" s="98"/>
      <c r="JHP369" s="98"/>
      <c r="JHQ369" s="98"/>
      <c r="JHR369" s="98"/>
      <c r="JHS369" s="98"/>
      <c r="JHT369" s="98"/>
      <c r="JHU369" s="98"/>
      <c r="JHV369" s="98"/>
      <c r="JHW369" s="98"/>
      <c r="JHX369" s="98"/>
      <c r="JHY369" s="98"/>
      <c r="JHZ369" s="98"/>
      <c r="JIA369" s="98"/>
      <c r="JIB369" s="98"/>
      <c r="JIC369" s="98"/>
      <c r="JID369" s="98"/>
      <c r="JIE369" s="98"/>
      <c r="JIF369" s="98"/>
      <c r="JIG369" s="98"/>
      <c r="JIH369" s="98"/>
      <c r="JII369" s="98"/>
      <c r="JIJ369" s="98"/>
      <c r="JIK369" s="98"/>
      <c r="JIL369" s="98"/>
      <c r="JIM369" s="98"/>
      <c r="JIN369" s="98"/>
      <c r="JIO369" s="98"/>
      <c r="JIP369" s="98"/>
      <c r="JIQ369" s="98"/>
      <c r="JIR369" s="98"/>
      <c r="JIS369" s="98"/>
      <c r="JIT369" s="98"/>
      <c r="JIU369" s="98"/>
      <c r="JIV369" s="98"/>
      <c r="JIW369" s="98"/>
      <c r="JIX369" s="98"/>
      <c r="JIY369" s="98"/>
      <c r="JIZ369" s="98"/>
      <c r="JJA369" s="98"/>
      <c r="JJB369" s="98"/>
      <c r="JJC369" s="98"/>
      <c r="JJD369" s="98"/>
      <c r="JJE369" s="98"/>
      <c r="JJF369" s="98"/>
      <c r="JJG369" s="98"/>
      <c r="JJH369" s="98"/>
      <c r="JJI369" s="98"/>
      <c r="JJJ369" s="98"/>
      <c r="JJK369" s="98"/>
      <c r="JJL369" s="98"/>
      <c r="JJM369" s="98"/>
      <c r="JJN369" s="98"/>
      <c r="JJO369" s="98"/>
      <c r="JJP369" s="98"/>
      <c r="JJQ369" s="98"/>
      <c r="JJR369" s="98"/>
      <c r="JJS369" s="98"/>
      <c r="JJT369" s="98"/>
      <c r="JJU369" s="98"/>
      <c r="JJV369" s="98"/>
      <c r="JJW369" s="98"/>
      <c r="JJX369" s="98"/>
      <c r="JJY369" s="98"/>
      <c r="JJZ369" s="98"/>
      <c r="JKA369" s="98"/>
      <c r="JKB369" s="98"/>
      <c r="JKC369" s="98"/>
      <c r="JKD369" s="98"/>
      <c r="JKE369" s="98"/>
      <c r="JKF369" s="98"/>
      <c r="JKG369" s="98"/>
      <c r="JKH369" s="98"/>
      <c r="JKI369" s="98"/>
      <c r="JKJ369" s="98"/>
      <c r="JKK369" s="98"/>
      <c r="JKL369" s="98"/>
      <c r="JKM369" s="98"/>
      <c r="JKN369" s="98"/>
      <c r="JKO369" s="98"/>
      <c r="JKP369" s="98"/>
      <c r="JKQ369" s="98"/>
      <c r="JKR369" s="98"/>
      <c r="JKS369" s="98"/>
      <c r="JKT369" s="98"/>
      <c r="JKU369" s="98"/>
      <c r="JKV369" s="98"/>
      <c r="JKW369" s="98"/>
      <c r="JKX369" s="98"/>
      <c r="JKY369" s="98"/>
      <c r="JKZ369" s="98"/>
      <c r="JLA369" s="98"/>
      <c r="JLB369" s="98"/>
      <c r="JLC369" s="98"/>
      <c r="JLD369" s="98"/>
      <c r="JLE369" s="98"/>
      <c r="JLF369" s="98"/>
      <c r="JLG369" s="98"/>
      <c r="JLH369" s="98"/>
      <c r="JLI369" s="98"/>
      <c r="JLJ369" s="98"/>
      <c r="JLK369" s="98"/>
      <c r="JLL369" s="98"/>
      <c r="JLM369" s="98"/>
      <c r="JLN369" s="98"/>
      <c r="JLO369" s="98"/>
      <c r="JLP369" s="98"/>
      <c r="JLQ369" s="98"/>
      <c r="JLR369" s="98"/>
      <c r="JLS369" s="98"/>
      <c r="JLT369" s="98"/>
      <c r="JLU369" s="98"/>
      <c r="JLV369" s="98"/>
      <c r="JLW369" s="98"/>
      <c r="JLX369" s="98"/>
      <c r="JLY369" s="98"/>
      <c r="JLZ369" s="98"/>
      <c r="JMA369" s="98"/>
      <c r="JMB369" s="98"/>
      <c r="JMC369" s="98"/>
      <c r="JMD369" s="98"/>
      <c r="JME369" s="98"/>
      <c r="JMF369" s="98"/>
      <c r="JMG369" s="98"/>
      <c r="JMH369" s="98"/>
      <c r="JMI369" s="98"/>
      <c r="JMJ369" s="98"/>
      <c r="JMK369" s="98"/>
      <c r="JML369" s="98"/>
      <c r="JMM369" s="98"/>
      <c r="JMN369" s="98"/>
      <c r="JMO369" s="98"/>
      <c r="JMP369" s="98"/>
      <c r="JMQ369" s="98"/>
      <c r="JMR369" s="98"/>
      <c r="JMS369" s="98"/>
      <c r="JMT369" s="98"/>
      <c r="JMU369" s="98"/>
      <c r="JMV369" s="98"/>
      <c r="JMW369" s="98"/>
      <c r="JMX369" s="98"/>
      <c r="JMY369" s="98"/>
      <c r="JMZ369" s="98"/>
      <c r="JNA369" s="98"/>
      <c r="JNB369" s="98"/>
      <c r="JNC369" s="98"/>
      <c r="JND369" s="98"/>
      <c r="JNE369" s="98"/>
      <c r="JNF369" s="98"/>
      <c r="JNG369" s="98"/>
      <c r="JNH369" s="98"/>
      <c r="JNI369" s="98"/>
      <c r="JNJ369" s="98"/>
      <c r="JNK369" s="98"/>
      <c r="JNL369" s="98"/>
      <c r="JNM369" s="98"/>
      <c r="JNN369" s="98"/>
      <c r="JNO369" s="98"/>
      <c r="JNP369" s="98"/>
      <c r="JNQ369" s="98"/>
      <c r="JNR369" s="98"/>
      <c r="JNS369" s="98"/>
      <c r="JNT369" s="98"/>
      <c r="JNU369" s="98"/>
      <c r="JNV369" s="98"/>
      <c r="JNW369" s="98"/>
      <c r="JNX369" s="98"/>
      <c r="JNY369" s="98"/>
      <c r="JNZ369" s="98"/>
      <c r="JOA369" s="98"/>
      <c r="JOB369" s="98"/>
      <c r="JOC369" s="98"/>
      <c r="JOD369" s="98"/>
      <c r="JOE369" s="98"/>
      <c r="JOF369" s="98"/>
      <c r="JOG369" s="98"/>
      <c r="JOH369" s="98"/>
      <c r="JOI369" s="98"/>
      <c r="JOJ369" s="98"/>
      <c r="JOK369" s="98"/>
      <c r="JOL369" s="98"/>
      <c r="JOM369" s="98"/>
      <c r="JON369" s="98"/>
      <c r="JOO369" s="98"/>
      <c r="JOP369" s="98"/>
      <c r="JOQ369" s="98"/>
      <c r="JOR369" s="98"/>
      <c r="JOS369" s="98"/>
      <c r="JOT369" s="98"/>
      <c r="JOU369" s="98"/>
      <c r="JOV369" s="98"/>
      <c r="JOW369" s="98"/>
      <c r="JOX369" s="98"/>
      <c r="JOY369" s="98"/>
      <c r="JOZ369" s="98"/>
      <c r="JPA369" s="98"/>
      <c r="JPB369" s="98"/>
      <c r="JPC369" s="98"/>
      <c r="JPD369" s="98"/>
      <c r="JPE369" s="98"/>
      <c r="JPF369" s="98"/>
      <c r="JPG369" s="98"/>
      <c r="JPH369" s="98"/>
      <c r="JPI369" s="98"/>
      <c r="JPJ369" s="98"/>
      <c r="JPK369" s="98"/>
      <c r="JPL369" s="98"/>
      <c r="JPM369" s="98"/>
      <c r="JPN369" s="98"/>
      <c r="JPO369" s="98"/>
      <c r="JPP369" s="98"/>
      <c r="JPQ369" s="98"/>
      <c r="JPR369" s="98"/>
      <c r="JPS369" s="98"/>
      <c r="JPT369" s="98"/>
      <c r="JPU369" s="98"/>
      <c r="JPV369" s="98"/>
      <c r="JPW369" s="98"/>
      <c r="JPX369" s="98"/>
      <c r="JPY369" s="98"/>
      <c r="JPZ369" s="98"/>
      <c r="JQA369" s="98"/>
      <c r="JQB369" s="98"/>
      <c r="JQC369" s="98"/>
      <c r="JQD369" s="98"/>
      <c r="JQE369" s="98"/>
      <c r="JQF369" s="98"/>
      <c r="JQG369" s="98"/>
      <c r="JQH369" s="98"/>
      <c r="JQI369" s="98"/>
      <c r="JQJ369" s="98"/>
      <c r="JQK369" s="98"/>
      <c r="JQL369" s="98"/>
      <c r="JQM369" s="98"/>
      <c r="JQN369" s="98"/>
      <c r="JQO369" s="98"/>
      <c r="JQP369" s="98"/>
      <c r="JQQ369" s="98"/>
      <c r="JQR369" s="98"/>
      <c r="JQS369" s="98"/>
      <c r="JQT369" s="98"/>
      <c r="JQU369" s="98"/>
      <c r="JQV369" s="98"/>
      <c r="JQW369" s="98"/>
      <c r="JQX369" s="98"/>
      <c r="JQY369" s="98"/>
      <c r="JQZ369" s="98"/>
      <c r="JRA369" s="98"/>
      <c r="JRB369" s="98"/>
      <c r="JRC369" s="98"/>
      <c r="JRD369" s="98"/>
      <c r="JRE369" s="98"/>
      <c r="JRF369" s="98"/>
      <c r="JRG369" s="98"/>
      <c r="JRH369" s="98"/>
      <c r="JRI369" s="98"/>
      <c r="JRJ369" s="98"/>
      <c r="JRK369" s="98"/>
      <c r="JRL369" s="98"/>
      <c r="JRM369" s="98"/>
      <c r="JRN369" s="98"/>
      <c r="JRO369" s="98"/>
      <c r="JRP369" s="98"/>
      <c r="JRQ369" s="98"/>
      <c r="JRR369" s="98"/>
      <c r="JRS369" s="98"/>
      <c r="JRT369" s="98"/>
      <c r="JRU369" s="98"/>
      <c r="JRV369" s="98"/>
      <c r="JRW369" s="98"/>
      <c r="JRX369" s="98"/>
      <c r="JRY369" s="98"/>
      <c r="JRZ369" s="98"/>
      <c r="JSA369" s="98"/>
      <c r="JSB369" s="98"/>
      <c r="JSC369" s="98"/>
      <c r="JSD369" s="98"/>
      <c r="JSE369" s="98"/>
      <c r="JSF369" s="98"/>
      <c r="JSG369" s="98"/>
      <c r="JSH369" s="98"/>
      <c r="JSI369" s="98"/>
      <c r="JSJ369" s="98"/>
      <c r="JSK369" s="98"/>
      <c r="JSL369" s="98"/>
      <c r="JSM369" s="98"/>
      <c r="JSN369" s="98"/>
      <c r="JSO369" s="98"/>
      <c r="JSP369" s="98"/>
      <c r="JSQ369" s="98"/>
      <c r="JSR369" s="98"/>
      <c r="JSS369" s="98"/>
      <c r="JST369" s="98"/>
      <c r="JSU369" s="98"/>
      <c r="JSV369" s="98"/>
      <c r="JSW369" s="98"/>
      <c r="JSX369" s="98"/>
      <c r="JSY369" s="98"/>
      <c r="JSZ369" s="98"/>
      <c r="JTA369" s="98"/>
      <c r="JTB369" s="98"/>
      <c r="JTC369" s="98"/>
      <c r="JTD369" s="98"/>
      <c r="JTE369" s="98"/>
      <c r="JTF369" s="98"/>
      <c r="JTG369" s="98"/>
      <c r="JTH369" s="98"/>
      <c r="JTI369" s="98"/>
      <c r="JTJ369" s="98"/>
      <c r="JTK369" s="98"/>
      <c r="JTL369" s="98"/>
      <c r="JTM369" s="98"/>
      <c r="JTN369" s="98"/>
      <c r="JTO369" s="98"/>
      <c r="JTP369" s="98"/>
      <c r="JTQ369" s="98"/>
      <c r="JTR369" s="98"/>
      <c r="JTS369" s="98"/>
      <c r="JTT369" s="98"/>
      <c r="JTU369" s="98"/>
      <c r="JTV369" s="98"/>
      <c r="JTW369" s="98"/>
      <c r="JTX369" s="98"/>
      <c r="JTY369" s="98"/>
      <c r="JTZ369" s="98"/>
      <c r="JUA369" s="98"/>
      <c r="JUB369" s="98"/>
      <c r="JUC369" s="98"/>
      <c r="JUD369" s="98"/>
      <c r="JUE369" s="98"/>
      <c r="JUF369" s="98"/>
      <c r="JUG369" s="98"/>
      <c r="JUH369" s="98"/>
      <c r="JUI369" s="98"/>
      <c r="JUJ369" s="98"/>
      <c r="JUK369" s="98"/>
      <c r="JUL369" s="98"/>
      <c r="JUM369" s="98"/>
      <c r="JUN369" s="98"/>
      <c r="JUO369" s="98"/>
      <c r="JUP369" s="98"/>
      <c r="JUQ369" s="98"/>
      <c r="JUR369" s="98"/>
      <c r="JUS369" s="98"/>
      <c r="JUT369" s="98"/>
      <c r="JUU369" s="98"/>
      <c r="JUV369" s="98"/>
      <c r="JUW369" s="98"/>
      <c r="JUX369" s="98"/>
      <c r="JUY369" s="98"/>
      <c r="JUZ369" s="98"/>
      <c r="JVA369" s="98"/>
      <c r="JVB369" s="98"/>
      <c r="JVC369" s="98"/>
      <c r="JVD369" s="98"/>
      <c r="JVE369" s="98"/>
      <c r="JVF369" s="98"/>
      <c r="JVG369" s="98"/>
      <c r="JVH369" s="98"/>
      <c r="JVI369" s="98"/>
      <c r="JVJ369" s="98"/>
      <c r="JVK369" s="98"/>
      <c r="JVL369" s="98"/>
      <c r="JVM369" s="98"/>
      <c r="JVN369" s="98"/>
      <c r="JVO369" s="98"/>
      <c r="JVP369" s="98"/>
      <c r="JVQ369" s="98"/>
      <c r="JVR369" s="98"/>
      <c r="JVS369" s="98"/>
      <c r="JVT369" s="98"/>
      <c r="JVU369" s="98"/>
      <c r="JVV369" s="98"/>
      <c r="JVW369" s="98"/>
      <c r="JVX369" s="98"/>
      <c r="JVY369" s="98"/>
      <c r="JVZ369" s="98"/>
      <c r="JWA369" s="98"/>
      <c r="JWB369" s="98"/>
      <c r="JWC369" s="98"/>
      <c r="JWD369" s="98"/>
      <c r="JWE369" s="98"/>
      <c r="JWF369" s="98"/>
      <c r="JWG369" s="98"/>
      <c r="JWH369" s="98"/>
      <c r="JWI369" s="98"/>
      <c r="JWJ369" s="98"/>
      <c r="JWK369" s="98"/>
      <c r="JWL369" s="98"/>
      <c r="JWM369" s="98"/>
      <c r="JWN369" s="98"/>
      <c r="JWO369" s="98"/>
      <c r="JWP369" s="98"/>
      <c r="JWQ369" s="98"/>
      <c r="JWR369" s="98"/>
      <c r="JWS369" s="98"/>
      <c r="JWT369" s="98"/>
      <c r="JWU369" s="98"/>
      <c r="JWV369" s="98"/>
      <c r="JWW369" s="98"/>
      <c r="JWX369" s="98"/>
      <c r="JWY369" s="98"/>
      <c r="JWZ369" s="98"/>
      <c r="JXA369" s="98"/>
      <c r="JXB369" s="98"/>
      <c r="JXC369" s="98"/>
      <c r="JXD369" s="98"/>
      <c r="JXE369" s="98"/>
      <c r="JXF369" s="98"/>
      <c r="JXG369" s="98"/>
      <c r="JXH369" s="98"/>
      <c r="JXI369" s="98"/>
      <c r="JXJ369" s="98"/>
      <c r="JXK369" s="98"/>
      <c r="JXL369" s="98"/>
      <c r="JXM369" s="98"/>
      <c r="JXN369" s="98"/>
      <c r="JXO369" s="98"/>
      <c r="JXP369" s="98"/>
      <c r="JXQ369" s="98"/>
      <c r="JXR369" s="98"/>
      <c r="JXS369" s="98"/>
      <c r="JXT369" s="98"/>
      <c r="JXU369" s="98"/>
      <c r="JXV369" s="98"/>
      <c r="JXW369" s="98"/>
      <c r="JXX369" s="98"/>
      <c r="JXY369" s="98"/>
      <c r="JXZ369" s="98"/>
      <c r="JYA369" s="98"/>
      <c r="JYB369" s="98"/>
      <c r="JYC369" s="98"/>
      <c r="JYD369" s="98"/>
      <c r="JYE369" s="98"/>
      <c r="JYF369" s="98"/>
      <c r="JYG369" s="98"/>
      <c r="JYH369" s="98"/>
      <c r="JYI369" s="98"/>
      <c r="JYJ369" s="98"/>
      <c r="JYK369" s="98"/>
      <c r="JYL369" s="98"/>
      <c r="JYM369" s="98"/>
      <c r="JYN369" s="98"/>
      <c r="JYO369" s="98"/>
      <c r="JYP369" s="98"/>
      <c r="JYQ369" s="98"/>
      <c r="JYR369" s="98"/>
      <c r="JYS369" s="98"/>
      <c r="JYT369" s="98"/>
      <c r="JYU369" s="98"/>
      <c r="JYV369" s="98"/>
      <c r="JYW369" s="98"/>
      <c r="JYX369" s="98"/>
      <c r="JYY369" s="98"/>
      <c r="JYZ369" s="98"/>
      <c r="JZA369" s="98"/>
      <c r="JZB369" s="98"/>
      <c r="JZC369" s="98"/>
      <c r="JZD369" s="98"/>
      <c r="JZE369" s="98"/>
      <c r="JZF369" s="98"/>
      <c r="JZG369" s="98"/>
      <c r="JZH369" s="98"/>
      <c r="JZI369" s="98"/>
      <c r="JZJ369" s="98"/>
      <c r="JZK369" s="98"/>
      <c r="JZL369" s="98"/>
      <c r="JZM369" s="98"/>
      <c r="JZN369" s="98"/>
      <c r="JZO369" s="98"/>
      <c r="JZP369" s="98"/>
      <c r="JZQ369" s="98"/>
      <c r="JZR369" s="98"/>
      <c r="JZS369" s="98"/>
      <c r="JZT369" s="98"/>
      <c r="JZU369" s="98"/>
      <c r="JZV369" s="98"/>
      <c r="JZW369" s="98"/>
      <c r="JZX369" s="98"/>
      <c r="JZY369" s="98"/>
      <c r="JZZ369" s="98"/>
      <c r="KAA369" s="98"/>
      <c r="KAB369" s="98"/>
      <c r="KAC369" s="98"/>
      <c r="KAD369" s="98"/>
      <c r="KAE369" s="98"/>
      <c r="KAF369" s="98"/>
      <c r="KAG369" s="98"/>
      <c r="KAH369" s="98"/>
      <c r="KAI369" s="98"/>
      <c r="KAJ369" s="98"/>
      <c r="KAK369" s="98"/>
      <c r="KAL369" s="98"/>
      <c r="KAM369" s="98"/>
      <c r="KAN369" s="98"/>
      <c r="KAO369" s="98"/>
      <c r="KAP369" s="98"/>
      <c r="KAQ369" s="98"/>
      <c r="KAR369" s="98"/>
      <c r="KAS369" s="98"/>
      <c r="KAT369" s="98"/>
      <c r="KAU369" s="98"/>
      <c r="KAV369" s="98"/>
      <c r="KAW369" s="98"/>
      <c r="KAX369" s="98"/>
      <c r="KAY369" s="98"/>
      <c r="KAZ369" s="98"/>
      <c r="KBA369" s="98"/>
      <c r="KBB369" s="98"/>
      <c r="KBC369" s="98"/>
      <c r="KBD369" s="98"/>
      <c r="KBE369" s="98"/>
      <c r="KBF369" s="98"/>
      <c r="KBG369" s="98"/>
      <c r="KBH369" s="98"/>
      <c r="KBI369" s="98"/>
      <c r="KBJ369" s="98"/>
      <c r="KBK369" s="98"/>
      <c r="KBL369" s="98"/>
      <c r="KBM369" s="98"/>
      <c r="KBN369" s="98"/>
      <c r="KBO369" s="98"/>
      <c r="KBP369" s="98"/>
      <c r="KBQ369" s="98"/>
      <c r="KBR369" s="98"/>
      <c r="KBS369" s="98"/>
      <c r="KBT369" s="98"/>
      <c r="KBU369" s="98"/>
      <c r="KBV369" s="98"/>
      <c r="KBW369" s="98"/>
      <c r="KBX369" s="98"/>
      <c r="KBY369" s="98"/>
      <c r="KBZ369" s="98"/>
      <c r="KCA369" s="98"/>
      <c r="KCB369" s="98"/>
      <c r="KCC369" s="98"/>
      <c r="KCD369" s="98"/>
      <c r="KCE369" s="98"/>
      <c r="KCF369" s="98"/>
      <c r="KCG369" s="98"/>
      <c r="KCH369" s="98"/>
      <c r="KCI369" s="98"/>
      <c r="KCJ369" s="98"/>
      <c r="KCK369" s="98"/>
      <c r="KCL369" s="98"/>
      <c r="KCM369" s="98"/>
      <c r="KCN369" s="98"/>
      <c r="KCO369" s="98"/>
      <c r="KCP369" s="98"/>
      <c r="KCQ369" s="98"/>
      <c r="KCR369" s="98"/>
      <c r="KCS369" s="98"/>
      <c r="KCT369" s="98"/>
      <c r="KCU369" s="98"/>
      <c r="KCV369" s="98"/>
      <c r="KCW369" s="98"/>
      <c r="KCX369" s="98"/>
      <c r="KCY369" s="98"/>
      <c r="KCZ369" s="98"/>
      <c r="KDA369" s="98"/>
      <c r="KDB369" s="98"/>
      <c r="KDC369" s="98"/>
      <c r="KDD369" s="98"/>
      <c r="KDE369" s="98"/>
      <c r="KDF369" s="98"/>
      <c r="KDG369" s="98"/>
      <c r="KDH369" s="98"/>
      <c r="KDI369" s="98"/>
      <c r="KDJ369" s="98"/>
      <c r="KDK369" s="98"/>
      <c r="KDL369" s="98"/>
      <c r="KDM369" s="98"/>
      <c r="KDN369" s="98"/>
      <c r="KDO369" s="98"/>
      <c r="KDP369" s="98"/>
      <c r="KDQ369" s="98"/>
      <c r="KDR369" s="98"/>
      <c r="KDS369" s="98"/>
      <c r="KDT369" s="98"/>
      <c r="KDU369" s="98"/>
      <c r="KDV369" s="98"/>
      <c r="KDW369" s="98"/>
      <c r="KDX369" s="98"/>
      <c r="KDY369" s="98"/>
      <c r="KDZ369" s="98"/>
      <c r="KEA369" s="98"/>
      <c r="KEB369" s="98"/>
      <c r="KEC369" s="98"/>
      <c r="KED369" s="98"/>
      <c r="KEE369" s="98"/>
      <c r="KEF369" s="98"/>
      <c r="KEG369" s="98"/>
      <c r="KEH369" s="98"/>
      <c r="KEI369" s="98"/>
      <c r="KEJ369" s="98"/>
      <c r="KEK369" s="98"/>
      <c r="KEL369" s="98"/>
      <c r="KEM369" s="98"/>
      <c r="KEN369" s="98"/>
      <c r="KEO369" s="98"/>
      <c r="KEP369" s="98"/>
      <c r="KEQ369" s="98"/>
      <c r="KER369" s="98"/>
      <c r="KES369" s="98"/>
      <c r="KET369" s="98"/>
      <c r="KEU369" s="98"/>
      <c r="KEV369" s="98"/>
      <c r="KEW369" s="98"/>
      <c r="KEX369" s="98"/>
      <c r="KEY369" s="98"/>
      <c r="KEZ369" s="98"/>
      <c r="KFA369" s="98"/>
      <c r="KFB369" s="98"/>
      <c r="KFC369" s="98"/>
      <c r="KFD369" s="98"/>
      <c r="KFE369" s="98"/>
      <c r="KFF369" s="98"/>
      <c r="KFG369" s="98"/>
      <c r="KFH369" s="98"/>
      <c r="KFI369" s="98"/>
      <c r="KFJ369" s="98"/>
      <c r="KFK369" s="98"/>
      <c r="KFL369" s="98"/>
      <c r="KFM369" s="98"/>
      <c r="KFN369" s="98"/>
      <c r="KFO369" s="98"/>
      <c r="KFP369" s="98"/>
      <c r="KFQ369" s="98"/>
      <c r="KFR369" s="98"/>
      <c r="KFS369" s="98"/>
      <c r="KFT369" s="98"/>
      <c r="KFU369" s="98"/>
      <c r="KFV369" s="98"/>
      <c r="KFW369" s="98"/>
      <c r="KFX369" s="98"/>
      <c r="KFY369" s="98"/>
      <c r="KFZ369" s="98"/>
      <c r="KGA369" s="98"/>
      <c r="KGB369" s="98"/>
      <c r="KGC369" s="98"/>
      <c r="KGD369" s="98"/>
      <c r="KGE369" s="98"/>
      <c r="KGF369" s="98"/>
      <c r="KGG369" s="98"/>
      <c r="KGH369" s="98"/>
      <c r="KGI369" s="98"/>
      <c r="KGJ369" s="98"/>
      <c r="KGK369" s="98"/>
      <c r="KGL369" s="98"/>
      <c r="KGM369" s="98"/>
      <c r="KGN369" s="98"/>
      <c r="KGO369" s="98"/>
      <c r="KGP369" s="98"/>
      <c r="KGQ369" s="98"/>
      <c r="KGR369" s="98"/>
      <c r="KGS369" s="98"/>
      <c r="KGT369" s="98"/>
      <c r="KGU369" s="98"/>
      <c r="KGV369" s="98"/>
      <c r="KGW369" s="98"/>
      <c r="KGX369" s="98"/>
      <c r="KGY369" s="98"/>
      <c r="KGZ369" s="98"/>
      <c r="KHA369" s="98"/>
      <c r="KHB369" s="98"/>
      <c r="KHC369" s="98"/>
      <c r="KHD369" s="98"/>
      <c r="KHE369" s="98"/>
      <c r="KHF369" s="98"/>
      <c r="KHG369" s="98"/>
      <c r="KHH369" s="98"/>
      <c r="KHI369" s="98"/>
      <c r="KHJ369" s="98"/>
      <c r="KHK369" s="98"/>
      <c r="KHL369" s="98"/>
      <c r="KHM369" s="98"/>
      <c r="KHN369" s="98"/>
      <c r="KHO369" s="98"/>
      <c r="KHP369" s="98"/>
      <c r="KHQ369" s="98"/>
      <c r="KHR369" s="98"/>
      <c r="KHS369" s="98"/>
      <c r="KHT369" s="98"/>
      <c r="KHU369" s="98"/>
      <c r="KHV369" s="98"/>
      <c r="KHW369" s="98"/>
      <c r="KHX369" s="98"/>
      <c r="KHY369" s="98"/>
      <c r="KHZ369" s="98"/>
      <c r="KIA369" s="98"/>
      <c r="KIB369" s="98"/>
      <c r="KIC369" s="98"/>
      <c r="KID369" s="98"/>
      <c r="KIE369" s="98"/>
      <c r="KIF369" s="98"/>
      <c r="KIG369" s="98"/>
      <c r="KIH369" s="98"/>
      <c r="KII369" s="98"/>
      <c r="KIJ369" s="98"/>
      <c r="KIK369" s="98"/>
      <c r="KIL369" s="98"/>
      <c r="KIM369" s="98"/>
      <c r="KIN369" s="98"/>
      <c r="KIO369" s="98"/>
      <c r="KIP369" s="98"/>
      <c r="KIQ369" s="98"/>
      <c r="KIR369" s="98"/>
      <c r="KIS369" s="98"/>
      <c r="KIT369" s="98"/>
      <c r="KIU369" s="98"/>
      <c r="KIV369" s="98"/>
      <c r="KIW369" s="98"/>
      <c r="KIX369" s="98"/>
      <c r="KIY369" s="98"/>
      <c r="KIZ369" s="98"/>
      <c r="KJA369" s="98"/>
      <c r="KJB369" s="98"/>
      <c r="KJC369" s="98"/>
      <c r="KJD369" s="98"/>
      <c r="KJE369" s="98"/>
      <c r="KJF369" s="98"/>
      <c r="KJG369" s="98"/>
      <c r="KJH369" s="98"/>
      <c r="KJI369" s="98"/>
      <c r="KJJ369" s="98"/>
      <c r="KJK369" s="98"/>
      <c r="KJL369" s="98"/>
      <c r="KJM369" s="98"/>
      <c r="KJN369" s="98"/>
      <c r="KJO369" s="98"/>
      <c r="KJP369" s="98"/>
      <c r="KJQ369" s="98"/>
      <c r="KJR369" s="98"/>
      <c r="KJS369" s="98"/>
      <c r="KJT369" s="98"/>
      <c r="KJU369" s="98"/>
      <c r="KJV369" s="98"/>
      <c r="KJW369" s="98"/>
      <c r="KJX369" s="98"/>
      <c r="KJY369" s="98"/>
      <c r="KJZ369" s="98"/>
      <c r="KKA369" s="98"/>
      <c r="KKB369" s="98"/>
      <c r="KKC369" s="98"/>
      <c r="KKD369" s="98"/>
      <c r="KKE369" s="98"/>
      <c r="KKF369" s="98"/>
      <c r="KKG369" s="98"/>
      <c r="KKH369" s="98"/>
      <c r="KKI369" s="98"/>
      <c r="KKJ369" s="98"/>
      <c r="KKK369" s="98"/>
      <c r="KKL369" s="98"/>
      <c r="KKM369" s="98"/>
      <c r="KKN369" s="98"/>
      <c r="KKO369" s="98"/>
      <c r="KKP369" s="98"/>
      <c r="KKQ369" s="98"/>
      <c r="KKR369" s="98"/>
      <c r="KKS369" s="98"/>
      <c r="KKT369" s="98"/>
      <c r="KKU369" s="98"/>
      <c r="KKV369" s="98"/>
      <c r="KKW369" s="98"/>
      <c r="KKX369" s="98"/>
      <c r="KKY369" s="98"/>
      <c r="KKZ369" s="98"/>
      <c r="KLA369" s="98"/>
      <c r="KLB369" s="98"/>
      <c r="KLC369" s="98"/>
      <c r="KLD369" s="98"/>
      <c r="KLE369" s="98"/>
      <c r="KLF369" s="98"/>
      <c r="KLG369" s="98"/>
      <c r="KLH369" s="98"/>
      <c r="KLI369" s="98"/>
      <c r="KLJ369" s="98"/>
      <c r="KLK369" s="98"/>
      <c r="KLL369" s="98"/>
      <c r="KLM369" s="98"/>
      <c r="KLN369" s="98"/>
      <c r="KLO369" s="98"/>
      <c r="KLP369" s="98"/>
      <c r="KLQ369" s="98"/>
      <c r="KLR369" s="98"/>
      <c r="KLS369" s="98"/>
      <c r="KLT369" s="98"/>
      <c r="KLU369" s="98"/>
      <c r="KLV369" s="98"/>
      <c r="KLW369" s="98"/>
      <c r="KLX369" s="98"/>
      <c r="KLY369" s="98"/>
      <c r="KLZ369" s="98"/>
      <c r="KMA369" s="98"/>
      <c r="KMB369" s="98"/>
      <c r="KMC369" s="98"/>
      <c r="KMD369" s="98"/>
      <c r="KME369" s="98"/>
      <c r="KMF369" s="98"/>
      <c r="KMG369" s="98"/>
      <c r="KMH369" s="98"/>
      <c r="KMI369" s="98"/>
      <c r="KMJ369" s="98"/>
      <c r="KMK369" s="98"/>
      <c r="KML369" s="98"/>
      <c r="KMM369" s="98"/>
      <c r="KMN369" s="98"/>
      <c r="KMO369" s="98"/>
      <c r="KMP369" s="98"/>
      <c r="KMQ369" s="98"/>
      <c r="KMR369" s="98"/>
      <c r="KMS369" s="98"/>
      <c r="KMT369" s="98"/>
      <c r="KMU369" s="98"/>
      <c r="KMV369" s="98"/>
      <c r="KMW369" s="98"/>
      <c r="KMX369" s="98"/>
      <c r="KMY369" s="98"/>
      <c r="KMZ369" s="98"/>
      <c r="KNA369" s="98"/>
      <c r="KNB369" s="98"/>
      <c r="KNC369" s="98"/>
      <c r="KND369" s="98"/>
      <c r="KNE369" s="98"/>
      <c r="KNF369" s="98"/>
      <c r="KNG369" s="98"/>
      <c r="KNH369" s="98"/>
      <c r="KNI369" s="98"/>
      <c r="KNJ369" s="98"/>
      <c r="KNK369" s="98"/>
      <c r="KNL369" s="98"/>
      <c r="KNM369" s="98"/>
      <c r="KNN369" s="98"/>
      <c r="KNO369" s="98"/>
      <c r="KNP369" s="98"/>
      <c r="KNQ369" s="98"/>
      <c r="KNR369" s="98"/>
      <c r="KNS369" s="98"/>
      <c r="KNT369" s="98"/>
      <c r="KNU369" s="98"/>
      <c r="KNV369" s="98"/>
      <c r="KNW369" s="98"/>
      <c r="KNX369" s="98"/>
      <c r="KNY369" s="98"/>
      <c r="KNZ369" s="98"/>
      <c r="KOA369" s="98"/>
      <c r="KOB369" s="98"/>
      <c r="KOC369" s="98"/>
      <c r="KOD369" s="98"/>
      <c r="KOE369" s="98"/>
      <c r="KOF369" s="98"/>
      <c r="KOG369" s="98"/>
      <c r="KOH369" s="98"/>
      <c r="KOI369" s="98"/>
      <c r="KOJ369" s="98"/>
      <c r="KOK369" s="98"/>
      <c r="KOL369" s="98"/>
      <c r="KOM369" s="98"/>
      <c r="KON369" s="98"/>
      <c r="KOO369" s="98"/>
      <c r="KOP369" s="98"/>
      <c r="KOQ369" s="98"/>
      <c r="KOR369" s="98"/>
      <c r="KOS369" s="98"/>
      <c r="KOT369" s="98"/>
      <c r="KOU369" s="98"/>
      <c r="KOV369" s="98"/>
      <c r="KOW369" s="98"/>
      <c r="KOX369" s="98"/>
      <c r="KOY369" s="98"/>
      <c r="KOZ369" s="98"/>
      <c r="KPA369" s="98"/>
      <c r="KPB369" s="98"/>
      <c r="KPC369" s="98"/>
      <c r="KPD369" s="98"/>
      <c r="KPE369" s="98"/>
      <c r="KPF369" s="98"/>
      <c r="KPG369" s="98"/>
      <c r="KPH369" s="98"/>
      <c r="KPI369" s="98"/>
      <c r="KPJ369" s="98"/>
      <c r="KPK369" s="98"/>
      <c r="KPL369" s="98"/>
      <c r="KPM369" s="98"/>
      <c r="KPN369" s="98"/>
      <c r="KPO369" s="98"/>
      <c r="KPP369" s="98"/>
      <c r="KPQ369" s="98"/>
      <c r="KPR369" s="98"/>
      <c r="KPS369" s="98"/>
      <c r="KPT369" s="98"/>
      <c r="KPU369" s="98"/>
      <c r="KPV369" s="98"/>
      <c r="KPW369" s="98"/>
      <c r="KPX369" s="98"/>
      <c r="KPY369" s="98"/>
      <c r="KPZ369" s="98"/>
      <c r="KQA369" s="98"/>
      <c r="KQB369" s="98"/>
      <c r="KQC369" s="98"/>
      <c r="KQD369" s="98"/>
      <c r="KQE369" s="98"/>
      <c r="KQF369" s="98"/>
      <c r="KQG369" s="98"/>
      <c r="KQH369" s="98"/>
      <c r="KQI369" s="98"/>
      <c r="KQJ369" s="98"/>
      <c r="KQK369" s="98"/>
      <c r="KQL369" s="98"/>
      <c r="KQM369" s="98"/>
      <c r="KQN369" s="98"/>
      <c r="KQO369" s="98"/>
      <c r="KQP369" s="98"/>
      <c r="KQQ369" s="98"/>
      <c r="KQR369" s="98"/>
      <c r="KQS369" s="98"/>
      <c r="KQT369" s="98"/>
      <c r="KQU369" s="98"/>
      <c r="KQV369" s="98"/>
      <c r="KQW369" s="98"/>
      <c r="KQX369" s="98"/>
      <c r="KQY369" s="98"/>
      <c r="KQZ369" s="98"/>
      <c r="KRA369" s="98"/>
      <c r="KRB369" s="98"/>
      <c r="KRC369" s="98"/>
      <c r="KRD369" s="98"/>
      <c r="KRE369" s="98"/>
      <c r="KRF369" s="98"/>
      <c r="KRG369" s="98"/>
      <c r="KRH369" s="98"/>
      <c r="KRI369" s="98"/>
      <c r="KRJ369" s="98"/>
      <c r="KRK369" s="98"/>
      <c r="KRL369" s="98"/>
      <c r="KRM369" s="98"/>
      <c r="KRN369" s="98"/>
      <c r="KRO369" s="98"/>
      <c r="KRP369" s="98"/>
      <c r="KRQ369" s="98"/>
      <c r="KRR369" s="98"/>
      <c r="KRS369" s="98"/>
      <c r="KRT369" s="98"/>
      <c r="KRU369" s="98"/>
      <c r="KRV369" s="98"/>
      <c r="KRW369" s="98"/>
      <c r="KRX369" s="98"/>
      <c r="KRY369" s="98"/>
      <c r="KRZ369" s="98"/>
      <c r="KSA369" s="98"/>
      <c r="KSB369" s="98"/>
      <c r="KSC369" s="98"/>
      <c r="KSD369" s="98"/>
      <c r="KSE369" s="98"/>
      <c r="KSF369" s="98"/>
      <c r="KSG369" s="98"/>
      <c r="KSH369" s="98"/>
      <c r="KSI369" s="98"/>
      <c r="KSJ369" s="98"/>
      <c r="KSK369" s="98"/>
      <c r="KSL369" s="98"/>
      <c r="KSM369" s="98"/>
      <c r="KSN369" s="98"/>
      <c r="KSO369" s="98"/>
      <c r="KSP369" s="98"/>
      <c r="KSQ369" s="98"/>
      <c r="KSR369" s="98"/>
      <c r="KSS369" s="98"/>
      <c r="KST369" s="98"/>
      <c r="KSU369" s="98"/>
      <c r="KSV369" s="98"/>
      <c r="KSW369" s="98"/>
      <c r="KSX369" s="98"/>
      <c r="KSY369" s="98"/>
      <c r="KSZ369" s="98"/>
      <c r="KTA369" s="98"/>
      <c r="KTB369" s="98"/>
      <c r="KTC369" s="98"/>
      <c r="KTD369" s="98"/>
      <c r="KTE369" s="98"/>
      <c r="KTF369" s="98"/>
      <c r="KTG369" s="98"/>
      <c r="KTH369" s="98"/>
      <c r="KTI369" s="98"/>
      <c r="KTJ369" s="98"/>
      <c r="KTK369" s="98"/>
      <c r="KTL369" s="98"/>
      <c r="KTM369" s="98"/>
      <c r="KTN369" s="98"/>
      <c r="KTO369" s="98"/>
      <c r="KTP369" s="98"/>
      <c r="KTQ369" s="98"/>
      <c r="KTR369" s="98"/>
      <c r="KTS369" s="98"/>
      <c r="KTT369" s="98"/>
      <c r="KTU369" s="98"/>
      <c r="KTV369" s="98"/>
      <c r="KTW369" s="98"/>
      <c r="KTX369" s="98"/>
      <c r="KTY369" s="98"/>
      <c r="KTZ369" s="98"/>
      <c r="KUA369" s="98"/>
      <c r="KUB369" s="98"/>
      <c r="KUC369" s="98"/>
      <c r="KUD369" s="98"/>
      <c r="KUE369" s="98"/>
      <c r="KUF369" s="98"/>
      <c r="KUG369" s="98"/>
      <c r="KUH369" s="98"/>
      <c r="KUI369" s="98"/>
      <c r="KUJ369" s="98"/>
      <c r="KUK369" s="98"/>
      <c r="KUL369" s="98"/>
      <c r="KUM369" s="98"/>
      <c r="KUN369" s="98"/>
      <c r="KUO369" s="98"/>
      <c r="KUP369" s="98"/>
      <c r="KUQ369" s="98"/>
      <c r="KUR369" s="98"/>
      <c r="KUS369" s="98"/>
      <c r="KUT369" s="98"/>
      <c r="KUU369" s="98"/>
      <c r="KUV369" s="98"/>
      <c r="KUW369" s="98"/>
      <c r="KUX369" s="98"/>
      <c r="KUY369" s="98"/>
      <c r="KUZ369" s="98"/>
      <c r="KVA369" s="98"/>
      <c r="KVB369" s="98"/>
      <c r="KVC369" s="98"/>
      <c r="KVD369" s="98"/>
      <c r="KVE369" s="98"/>
      <c r="KVF369" s="98"/>
      <c r="KVG369" s="98"/>
      <c r="KVH369" s="98"/>
      <c r="KVI369" s="98"/>
      <c r="KVJ369" s="98"/>
      <c r="KVK369" s="98"/>
      <c r="KVL369" s="98"/>
      <c r="KVM369" s="98"/>
      <c r="KVN369" s="98"/>
      <c r="KVO369" s="98"/>
      <c r="KVP369" s="98"/>
      <c r="KVQ369" s="98"/>
      <c r="KVR369" s="98"/>
      <c r="KVS369" s="98"/>
      <c r="KVT369" s="98"/>
      <c r="KVU369" s="98"/>
      <c r="KVV369" s="98"/>
      <c r="KVW369" s="98"/>
      <c r="KVX369" s="98"/>
      <c r="KVY369" s="98"/>
      <c r="KVZ369" s="98"/>
      <c r="KWA369" s="98"/>
      <c r="KWB369" s="98"/>
      <c r="KWC369" s="98"/>
      <c r="KWD369" s="98"/>
      <c r="KWE369" s="98"/>
      <c r="KWF369" s="98"/>
      <c r="KWG369" s="98"/>
      <c r="KWH369" s="98"/>
      <c r="KWI369" s="98"/>
      <c r="KWJ369" s="98"/>
      <c r="KWK369" s="98"/>
      <c r="KWL369" s="98"/>
      <c r="KWM369" s="98"/>
      <c r="KWN369" s="98"/>
      <c r="KWO369" s="98"/>
      <c r="KWP369" s="98"/>
      <c r="KWQ369" s="98"/>
      <c r="KWR369" s="98"/>
      <c r="KWS369" s="98"/>
      <c r="KWT369" s="98"/>
      <c r="KWU369" s="98"/>
      <c r="KWV369" s="98"/>
      <c r="KWW369" s="98"/>
      <c r="KWX369" s="98"/>
      <c r="KWY369" s="98"/>
      <c r="KWZ369" s="98"/>
      <c r="KXA369" s="98"/>
      <c r="KXB369" s="98"/>
      <c r="KXC369" s="98"/>
      <c r="KXD369" s="98"/>
      <c r="KXE369" s="98"/>
      <c r="KXF369" s="98"/>
      <c r="KXG369" s="98"/>
      <c r="KXH369" s="98"/>
      <c r="KXI369" s="98"/>
      <c r="KXJ369" s="98"/>
      <c r="KXK369" s="98"/>
      <c r="KXL369" s="98"/>
      <c r="KXM369" s="98"/>
      <c r="KXN369" s="98"/>
      <c r="KXO369" s="98"/>
      <c r="KXP369" s="98"/>
      <c r="KXQ369" s="98"/>
      <c r="KXR369" s="98"/>
      <c r="KXS369" s="98"/>
      <c r="KXT369" s="98"/>
      <c r="KXU369" s="98"/>
      <c r="KXV369" s="98"/>
      <c r="KXW369" s="98"/>
      <c r="KXX369" s="98"/>
      <c r="KXY369" s="98"/>
      <c r="KXZ369" s="98"/>
      <c r="KYA369" s="98"/>
      <c r="KYB369" s="98"/>
      <c r="KYC369" s="98"/>
      <c r="KYD369" s="98"/>
      <c r="KYE369" s="98"/>
      <c r="KYF369" s="98"/>
      <c r="KYG369" s="98"/>
      <c r="KYH369" s="98"/>
      <c r="KYI369" s="98"/>
      <c r="KYJ369" s="98"/>
      <c r="KYK369" s="98"/>
      <c r="KYL369" s="98"/>
      <c r="KYM369" s="98"/>
      <c r="KYN369" s="98"/>
      <c r="KYO369" s="98"/>
      <c r="KYP369" s="98"/>
      <c r="KYQ369" s="98"/>
      <c r="KYR369" s="98"/>
      <c r="KYS369" s="98"/>
      <c r="KYT369" s="98"/>
      <c r="KYU369" s="98"/>
      <c r="KYV369" s="98"/>
      <c r="KYW369" s="98"/>
      <c r="KYX369" s="98"/>
      <c r="KYY369" s="98"/>
      <c r="KYZ369" s="98"/>
      <c r="KZA369" s="98"/>
      <c r="KZB369" s="98"/>
      <c r="KZC369" s="98"/>
      <c r="KZD369" s="98"/>
      <c r="KZE369" s="98"/>
      <c r="KZF369" s="98"/>
      <c r="KZG369" s="98"/>
      <c r="KZH369" s="98"/>
      <c r="KZI369" s="98"/>
      <c r="KZJ369" s="98"/>
      <c r="KZK369" s="98"/>
      <c r="KZL369" s="98"/>
      <c r="KZM369" s="98"/>
      <c r="KZN369" s="98"/>
      <c r="KZO369" s="98"/>
      <c r="KZP369" s="98"/>
      <c r="KZQ369" s="98"/>
      <c r="KZR369" s="98"/>
      <c r="KZS369" s="98"/>
      <c r="KZT369" s="98"/>
      <c r="KZU369" s="98"/>
      <c r="KZV369" s="98"/>
      <c r="KZW369" s="98"/>
      <c r="KZX369" s="98"/>
      <c r="KZY369" s="98"/>
      <c r="KZZ369" s="98"/>
      <c r="LAA369" s="98"/>
      <c r="LAB369" s="98"/>
      <c r="LAC369" s="98"/>
      <c r="LAD369" s="98"/>
      <c r="LAE369" s="98"/>
      <c r="LAF369" s="98"/>
      <c r="LAG369" s="98"/>
      <c r="LAH369" s="98"/>
      <c r="LAI369" s="98"/>
      <c r="LAJ369" s="98"/>
      <c r="LAK369" s="98"/>
      <c r="LAL369" s="98"/>
      <c r="LAM369" s="98"/>
      <c r="LAN369" s="98"/>
      <c r="LAO369" s="98"/>
      <c r="LAP369" s="98"/>
      <c r="LAQ369" s="98"/>
      <c r="LAR369" s="98"/>
      <c r="LAS369" s="98"/>
      <c r="LAT369" s="98"/>
      <c r="LAU369" s="98"/>
      <c r="LAV369" s="98"/>
      <c r="LAW369" s="98"/>
      <c r="LAX369" s="98"/>
      <c r="LAY369" s="98"/>
      <c r="LAZ369" s="98"/>
      <c r="LBA369" s="98"/>
      <c r="LBB369" s="98"/>
      <c r="LBC369" s="98"/>
      <c r="LBD369" s="98"/>
      <c r="LBE369" s="98"/>
      <c r="LBF369" s="98"/>
      <c r="LBG369" s="98"/>
      <c r="LBH369" s="98"/>
      <c r="LBI369" s="98"/>
      <c r="LBJ369" s="98"/>
      <c r="LBK369" s="98"/>
      <c r="LBL369" s="98"/>
      <c r="LBM369" s="98"/>
      <c r="LBN369" s="98"/>
      <c r="LBO369" s="98"/>
      <c r="LBP369" s="98"/>
      <c r="LBQ369" s="98"/>
      <c r="LBR369" s="98"/>
      <c r="LBS369" s="98"/>
      <c r="LBT369" s="98"/>
      <c r="LBU369" s="98"/>
      <c r="LBV369" s="98"/>
      <c r="LBW369" s="98"/>
      <c r="LBX369" s="98"/>
      <c r="LBY369" s="98"/>
      <c r="LBZ369" s="98"/>
      <c r="LCA369" s="98"/>
      <c r="LCB369" s="98"/>
      <c r="LCC369" s="98"/>
      <c r="LCD369" s="98"/>
      <c r="LCE369" s="98"/>
      <c r="LCF369" s="98"/>
      <c r="LCG369" s="98"/>
      <c r="LCH369" s="98"/>
      <c r="LCI369" s="98"/>
      <c r="LCJ369" s="98"/>
      <c r="LCK369" s="98"/>
      <c r="LCL369" s="98"/>
      <c r="LCM369" s="98"/>
      <c r="LCN369" s="98"/>
      <c r="LCO369" s="98"/>
      <c r="LCP369" s="98"/>
      <c r="LCQ369" s="98"/>
      <c r="LCR369" s="98"/>
      <c r="LCS369" s="98"/>
      <c r="LCT369" s="98"/>
      <c r="LCU369" s="98"/>
      <c r="LCV369" s="98"/>
      <c r="LCW369" s="98"/>
      <c r="LCX369" s="98"/>
      <c r="LCY369" s="98"/>
      <c r="LCZ369" s="98"/>
      <c r="LDA369" s="98"/>
      <c r="LDB369" s="98"/>
      <c r="LDC369" s="98"/>
      <c r="LDD369" s="98"/>
      <c r="LDE369" s="98"/>
      <c r="LDF369" s="98"/>
      <c r="LDG369" s="98"/>
      <c r="LDH369" s="98"/>
      <c r="LDI369" s="98"/>
      <c r="LDJ369" s="98"/>
      <c r="LDK369" s="98"/>
      <c r="LDL369" s="98"/>
      <c r="LDM369" s="98"/>
      <c r="LDN369" s="98"/>
      <c r="LDO369" s="98"/>
      <c r="LDP369" s="98"/>
      <c r="LDQ369" s="98"/>
      <c r="LDR369" s="98"/>
      <c r="LDS369" s="98"/>
      <c r="LDT369" s="98"/>
      <c r="LDU369" s="98"/>
      <c r="LDV369" s="98"/>
      <c r="LDW369" s="98"/>
      <c r="LDX369" s="98"/>
      <c r="LDY369" s="98"/>
      <c r="LDZ369" s="98"/>
      <c r="LEA369" s="98"/>
      <c r="LEB369" s="98"/>
      <c r="LEC369" s="98"/>
      <c r="LED369" s="98"/>
      <c r="LEE369" s="98"/>
      <c r="LEF369" s="98"/>
      <c r="LEG369" s="98"/>
      <c r="LEH369" s="98"/>
      <c r="LEI369" s="98"/>
      <c r="LEJ369" s="98"/>
      <c r="LEK369" s="98"/>
      <c r="LEL369" s="98"/>
      <c r="LEM369" s="98"/>
      <c r="LEN369" s="98"/>
      <c r="LEO369" s="98"/>
      <c r="LEP369" s="98"/>
      <c r="LEQ369" s="98"/>
      <c r="LER369" s="98"/>
      <c r="LES369" s="98"/>
      <c r="LET369" s="98"/>
      <c r="LEU369" s="98"/>
      <c r="LEV369" s="98"/>
      <c r="LEW369" s="98"/>
      <c r="LEX369" s="98"/>
      <c r="LEY369" s="98"/>
      <c r="LEZ369" s="98"/>
      <c r="LFA369" s="98"/>
      <c r="LFB369" s="98"/>
      <c r="LFC369" s="98"/>
      <c r="LFD369" s="98"/>
      <c r="LFE369" s="98"/>
      <c r="LFF369" s="98"/>
      <c r="LFG369" s="98"/>
      <c r="LFH369" s="98"/>
      <c r="LFI369" s="98"/>
      <c r="LFJ369" s="98"/>
      <c r="LFK369" s="98"/>
      <c r="LFL369" s="98"/>
      <c r="LFM369" s="98"/>
      <c r="LFN369" s="98"/>
      <c r="LFO369" s="98"/>
      <c r="LFP369" s="98"/>
      <c r="LFQ369" s="98"/>
      <c r="LFR369" s="98"/>
      <c r="LFS369" s="98"/>
      <c r="LFT369" s="98"/>
      <c r="LFU369" s="98"/>
      <c r="LFV369" s="98"/>
      <c r="LFW369" s="98"/>
      <c r="LFX369" s="98"/>
      <c r="LFY369" s="98"/>
      <c r="LFZ369" s="98"/>
      <c r="LGA369" s="98"/>
      <c r="LGB369" s="98"/>
      <c r="LGC369" s="98"/>
      <c r="LGD369" s="98"/>
      <c r="LGE369" s="98"/>
      <c r="LGF369" s="98"/>
      <c r="LGG369" s="98"/>
      <c r="LGH369" s="98"/>
      <c r="LGI369" s="98"/>
      <c r="LGJ369" s="98"/>
      <c r="LGK369" s="98"/>
      <c r="LGL369" s="98"/>
      <c r="LGM369" s="98"/>
      <c r="LGN369" s="98"/>
      <c r="LGO369" s="98"/>
      <c r="LGP369" s="98"/>
      <c r="LGQ369" s="98"/>
      <c r="LGR369" s="98"/>
      <c r="LGS369" s="98"/>
      <c r="LGT369" s="98"/>
      <c r="LGU369" s="98"/>
      <c r="LGV369" s="98"/>
      <c r="LGW369" s="98"/>
      <c r="LGX369" s="98"/>
      <c r="LGY369" s="98"/>
      <c r="LGZ369" s="98"/>
      <c r="LHA369" s="98"/>
      <c r="LHB369" s="98"/>
      <c r="LHC369" s="98"/>
      <c r="LHD369" s="98"/>
      <c r="LHE369" s="98"/>
      <c r="LHF369" s="98"/>
      <c r="LHG369" s="98"/>
      <c r="LHH369" s="98"/>
      <c r="LHI369" s="98"/>
      <c r="LHJ369" s="98"/>
      <c r="LHK369" s="98"/>
      <c r="LHL369" s="98"/>
      <c r="LHM369" s="98"/>
      <c r="LHN369" s="98"/>
      <c r="LHO369" s="98"/>
      <c r="LHP369" s="98"/>
      <c r="LHQ369" s="98"/>
      <c r="LHR369" s="98"/>
      <c r="LHS369" s="98"/>
      <c r="LHT369" s="98"/>
      <c r="LHU369" s="98"/>
      <c r="LHV369" s="98"/>
      <c r="LHW369" s="98"/>
      <c r="LHX369" s="98"/>
      <c r="LHY369" s="98"/>
      <c r="LHZ369" s="98"/>
      <c r="LIA369" s="98"/>
      <c r="LIB369" s="98"/>
      <c r="LIC369" s="98"/>
      <c r="LID369" s="98"/>
      <c r="LIE369" s="98"/>
      <c r="LIF369" s="98"/>
      <c r="LIG369" s="98"/>
      <c r="LIH369" s="98"/>
      <c r="LII369" s="98"/>
      <c r="LIJ369" s="98"/>
      <c r="LIK369" s="98"/>
      <c r="LIL369" s="98"/>
      <c r="LIM369" s="98"/>
      <c r="LIN369" s="98"/>
      <c r="LIO369" s="98"/>
      <c r="LIP369" s="98"/>
      <c r="LIQ369" s="98"/>
      <c r="LIR369" s="98"/>
      <c r="LIS369" s="98"/>
      <c r="LIT369" s="98"/>
      <c r="LIU369" s="98"/>
      <c r="LIV369" s="98"/>
      <c r="LIW369" s="98"/>
      <c r="LIX369" s="98"/>
      <c r="LIY369" s="98"/>
      <c r="LIZ369" s="98"/>
      <c r="LJA369" s="98"/>
      <c r="LJB369" s="98"/>
      <c r="LJC369" s="98"/>
      <c r="LJD369" s="98"/>
      <c r="LJE369" s="98"/>
      <c r="LJF369" s="98"/>
      <c r="LJG369" s="98"/>
      <c r="LJH369" s="98"/>
      <c r="LJI369" s="98"/>
      <c r="LJJ369" s="98"/>
      <c r="LJK369" s="98"/>
      <c r="LJL369" s="98"/>
      <c r="LJM369" s="98"/>
      <c r="LJN369" s="98"/>
      <c r="LJO369" s="98"/>
      <c r="LJP369" s="98"/>
      <c r="LJQ369" s="98"/>
      <c r="LJR369" s="98"/>
      <c r="LJS369" s="98"/>
      <c r="LJT369" s="98"/>
      <c r="LJU369" s="98"/>
      <c r="LJV369" s="98"/>
      <c r="LJW369" s="98"/>
      <c r="LJX369" s="98"/>
      <c r="LJY369" s="98"/>
      <c r="LJZ369" s="98"/>
      <c r="LKA369" s="98"/>
      <c r="LKB369" s="98"/>
      <c r="LKC369" s="98"/>
      <c r="LKD369" s="98"/>
      <c r="LKE369" s="98"/>
      <c r="LKF369" s="98"/>
      <c r="LKG369" s="98"/>
      <c r="LKH369" s="98"/>
      <c r="LKI369" s="98"/>
      <c r="LKJ369" s="98"/>
      <c r="LKK369" s="98"/>
      <c r="LKL369" s="98"/>
      <c r="LKM369" s="98"/>
      <c r="LKN369" s="98"/>
      <c r="LKO369" s="98"/>
      <c r="LKP369" s="98"/>
      <c r="LKQ369" s="98"/>
      <c r="LKR369" s="98"/>
      <c r="LKS369" s="98"/>
      <c r="LKT369" s="98"/>
      <c r="LKU369" s="98"/>
      <c r="LKV369" s="98"/>
      <c r="LKW369" s="98"/>
      <c r="LKX369" s="98"/>
      <c r="LKY369" s="98"/>
      <c r="LKZ369" s="98"/>
      <c r="LLA369" s="98"/>
      <c r="LLB369" s="98"/>
      <c r="LLC369" s="98"/>
      <c r="LLD369" s="98"/>
      <c r="LLE369" s="98"/>
      <c r="LLF369" s="98"/>
      <c r="LLG369" s="98"/>
      <c r="LLH369" s="98"/>
      <c r="LLI369" s="98"/>
      <c r="LLJ369" s="98"/>
      <c r="LLK369" s="98"/>
      <c r="LLL369" s="98"/>
      <c r="LLM369" s="98"/>
      <c r="LLN369" s="98"/>
      <c r="LLO369" s="98"/>
      <c r="LLP369" s="98"/>
      <c r="LLQ369" s="98"/>
      <c r="LLR369" s="98"/>
      <c r="LLS369" s="98"/>
      <c r="LLT369" s="98"/>
      <c r="LLU369" s="98"/>
      <c r="LLV369" s="98"/>
      <c r="LLW369" s="98"/>
      <c r="LLX369" s="98"/>
      <c r="LLY369" s="98"/>
      <c r="LLZ369" s="98"/>
      <c r="LMA369" s="98"/>
      <c r="LMB369" s="98"/>
      <c r="LMC369" s="98"/>
      <c r="LMD369" s="98"/>
      <c r="LME369" s="98"/>
      <c r="LMF369" s="98"/>
      <c r="LMG369" s="98"/>
      <c r="LMH369" s="98"/>
      <c r="LMI369" s="98"/>
      <c r="LMJ369" s="98"/>
      <c r="LMK369" s="98"/>
      <c r="LML369" s="98"/>
      <c r="LMM369" s="98"/>
      <c r="LMN369" s="98"/>
      <c r="LMO369" s="98"/>
      <c r="LMP369" s="98"/>
      <c r="LMQ369" s="98"/>
      <c r="LMR369" s="98"/>
      <c r="LMS369" s="98"/>
      <c r="LMT369" s="98"/>
      <c r="LMU369" s="98"/>
      <c r="LMV369" s="98"/>
      <c r="LMW369" s="98"/>
      <c r="LMX369" s="98"/>
      <c r="LMY369" s="98"/>
      <c r="LMZ369" s="98"/>
      <c r="LNA369" s="98"/>
      <c r="LNB369" s="98"/>
      <c r="LNC369" s="98"/>
      <c r="LND369" s="98"/>
      <c r="LNE369" s="98"/>
      <c r="LNF369" s="98"/>
      <c r="LNG369" s="98"/>
      <c r="LNH369" s="98"/>
      <c r="LNI369" s="98"/>
      <c r="LNJ369" s="98"/>
      <c r="LNK369" s="98"/>
      <c r="LNL369" s="98"/>
      <c r="LNM369" s="98"/>
      <c r="LNN369" s="98"/>
      <c r="LNO369" s="98"/>
      <c r="LNP369" s="98"/>
      <c r="LNQ369" s="98"/>
      <c r="LNR369" s="98"/>
      <c r="LNS369" s="98"/>
      <c r="LNT369" s="98"/>
      <c r="LNU369" s="98"/>
      <c r="LNV369" s="98"/>
      <c r="LNW369" s="98"/>
      <c r="LNX369" s="98"/>
      <c r="LNY369" s="98"/>
      <c r="LNZ369" s="98"/>
      <c r="LOA369" s="98"/>
      <c r="LOB369" s="98"/>
      <c r="LOC369" s="98"/>
      <c r="LOD369" s="98"/>
      <c r="LOE369" s="98"/>
      <c r="LOF369" s="98"/>
      <c r="LOG369" s="98"/>
      <c r="LOH369" s="98"/>
      <c r="LOI369" s="98"/>
      <c r="LOJ369" s="98"/>
      <c r="LOK369" s="98"/>
      <c r="LOL369" s="98"/>
      <c r="LOM369" s="98"/>
      <c r="LON369" s="98"/>
      <c r="LOO369" s="98"/>
      <c r="LOP369" s="98"/>
      <c r="LOQ369" s="98"/>
      <c r="LOR369" s="98"/>
      <c r="LOS369" s="98"/>
      <c r="LOT369" s="98"/>
      <c r="LOU369" s="98"/>
      <c r="LOV369" s="98"/>
      <c r="LOW369" s="98"/>
      <c r="LOX369" s="98"/>
      <c r="LOY369" s="98"/>
      <c r="LOZ369" s="98"/>
      <c r="LPA369" s="98"/>
      <c r="LPB369" s="98"/>
      <c r="LPC369" s="98"/>
      <c r="LPD369" s="98"/>
      <c r="LPE369" s="98"/>
      <c r="LPF369" s="98"/>
      <c r="LPG369" s="98"/>
      <c r="LPH369" s="98"/>
      <c r="LPI369" s="98"/>
      <c r="LPJ369" s="98"/>
      <c r="LPK369" s="98"/>
      <c r="LPL369" s="98"/>
      <c r="LPM369" s="98"/>
      <c r="LPN369" s="98"/>
      <c r="LPO369" s="98"/>
      <c r="LPP369" s="98"/>
      <c r="LPQ369" s="98"/>
      <c r="LPR369" s="98"/>
      <c r="LPS369" s="98"/>
      <c r="LPT369" s="98"/>
      <c r="LPU369" s="98"/>
      <c r="LPV369" s="98"/>
      <c r="LPW369" s="98"/>
      <c r="LPX369" s="98"/>
      <c r="LPY369" s="98"/>
      <c r="LPZ369" s="98"/>
      <c r="LQA369" s="98"/>
      <c r="LQB369" s="98"/>
      <c r="LQC369" s="98"/>
      <c r="LQD369" s="98"/>
      <c r="LQE369" s="98"/>
      <c r="LQF369" s="98"/>
      <c r="LQG369" s="98"/>
      <c r="LQH369" s="98"/>
      <c r="LQI369" s="98"/>
      <c r="LQJ369" s="98"/>
      <c r="LQK369" s="98"/>
      <c r="LQL369" s="98"/>
      <c r="LQM369" s="98"/>
      <c r="LQN369" s="98"/>
      <c r="LQO369" s="98"/>
      <c r="LQP369" s="98"/>
      <c r="LQQ369" s="98"/>
      <c r="LQR369" s="98"/>
      <c r="LQS369" s="98"/>
      <c r="LQT369" s="98"/>
      <c r="LQU369" s="98"/>
      <c r="LQV369" s="98"/>
      <c r="LQW369" s="98"/>
      <c r="LQX369" s="98"/>
      <c r="LQY369" s="98"/>
      <c r="LQZ369" s="98"/>
      <c r="LRA369" s="98"/>
      <c r="LRB369" s="98"/>
      <c r="LRC369" s="98"/>
      <c r="LRD369" s="98"/>
      <c r="LRE369" s="98"/>
      <c r="LRF369" s="98"/>
      <c r="LRG369" s="98"/>
      <c r="LRH369" s="98"/>
      <c r="LRI369" s="98"/>
      <c r="LRJ369" s="98"/>
      <c r="LRK369" s="98"/>
      <c r="LRL369" s="98"/>
      <c r="LRM369" s="98"/>
      <c r="LRN369" s="98"/>
      <c r="LRO369" s="98"/>
      <c r="LRP369" s="98"/>
      <c r="LRQ369" s="98"/>
      <c r="LRR369" s="98"/>
      <c r="LRS369" s="98"/>
      <c r="LRT369" s="98"/>
      <c r="LRU369" s="98"/>
      <c r="LRV369" s="98"/>
      <c r="LRW369" s="98"/>
      <c r="LRX369" s="98"/>
      <c r="LRY369" s="98"/>
      <c r="LRZ369" s="98"/>
      <c r="LSA369" s="98"/>
      <c r="LSB369" s="98"/>
      <c r="LSC369" s="98"/>
      <c r="LSD369" s="98"/>
      <c r="LSE369" s="98"/>
      <c r="LSF369" s="98"/>
      <c r="LSG369" s="98"/>
      <c r="LSH369" s="98"/>
      <c r="LSI369" s="98"/>
      <c r="LSJ369" s="98"/>
      <c r="LSK369" s="98"/>
      <c r="LSL369" s="98"/>
      <c r="LSM369" s="98"/>
      <c r="LSN369" s="98"/>
      <c r="LSO369" s="98"/>
      <c r="LSP369" s="98"/>
      <c r="LSQ369" s="98"/>
      <c r="LSR369" s="98"/>
      <c r="LSS369" s="98"/>
      <c r="LST369" s="98"/>
      <c r="LSU369" s="98"/>
      <c r="LSV369" s="98"/>
      <c r="LSW369" s="98"/>
      <c r="LSX369" s="98"/>
      <c r="LSY369" s="98"/>
      <c r="LSZ369" s="98"/>
      <c r="LTA369" s="98"/>
      <c r="LTB369" s="98"/>
      <c r="LTC369" s="98"/>
      <c r="LTD369" s="98"/>
      <c r="LTE369" s="98"/>
      <c r="LTF369" s="98"/>
      <c r="LTG369" s="98"/>
      <c r="LTH369" s="98"/>
      <c r="LTI369" s="98"/>
      <c r="LTJ369" s="98"/>
      <c r="LTK369" s="98"/>
      <c r="LTL369" s="98"/>
      <c r="LTM369" s="98"/>
      <c r="LTN369" s="98"/>
      <c r="LTO369" s="98"/>
      <c r="LTP369" s="98"/>
      <c r="LTQ369" s="98"/>
      <c r="LTR369" s="98"/>
      <c r="LTS369" s="98"/>
      <c r="LTT369" s="98"/>
      <c r="LTU369" s="98"/>
      <c r="LTV369" s="98"/>
      <c r="LTW369" s="98"/>
      <c r="LTX369" s="98"/>
      <c r="LTY369" s="98"/>
      <c r="LTZ369" s="98"/>
      <c r="LUA369" s="98"/>
      <c r="LUB369" s="98"/>
      <c r="LUC369" s="98"/>
      <c r="LUD369" s="98"/>
      <c r="LUE369" s="98"/>
      <c r="LUF369" s="98"/>
      <c r="LUG369" s="98"/>
      <c r="LUH369" s="98"/>
      <c r="LUI369" s="98"/>
      <c r="LUJ369" s="98"/>
      <c r="LUK369" s="98"/>
      <c r="LUL369" s="98"/>
      <c r="LUM369" s="98"/>
      <c r="LUN369" s="98"/>
      <c r="LUO369" s="98"/>
      <c r="LUP369" s="98"/>
      <c r="LUQ369" s="98"/>
      <c r="LUR369" s="98"/>
      <c r="LUS369" s="98"/>
      <c r="LUT369" s="98"/>
      <c r="LUU369" s="98"/>
      <c r="LUV369" s="98"/>
      <c r="LUW369" s="98"/>
      <c r="LUX369" s="98"/>
      <c r="LUY369" s="98"/>
      <c r="LUZ369" s="98"/>
      <c r="LVA369" s="98"/>
      <c r="LVB369" s="98"/>
      <c r="LVC369" s="98"/>
      <c r="LVD369" s="98"/>
      <c r="LVE369" s="98"/>
      <c r="LVF369" s="98"/>
      <c r="LVG369" s="98"/>
      <c r="LVH369" s="98"/>
      <c r="LVI369" s="98"/>
      <c r="LVJ369" s="98"/>
      <c r="LVK369" s="98"/>
      <c r="LVL369" s="98"/>
      <c r="LVM369" s="98"/>
      <c r="LVN369" s="98"/>
      <c r="LVO369" s="98"/>
      <c r="LVP369" s="98"/>
      <c r="LVQ369" s="98"/>
      <c r="LVR369" s="98"/>
      <c r="LVS369" s="98"/>
      <c r="LVT369" s="98"/>
      <c r="LVU369" s="98"/>
      <c r="LVV369" s="98"/>
      <c r="LVW369" s="98"/>
      <c r="LVX369" s="98"/>
      <c r="LVY369" s="98"/>
      <c r="LVZ369" s="98"/>
      <c r="LWA369" s="98"/>
      <c r="LWB369" s="98"/>
      <c r="LWC369" s="98"/>
      <c r="LWD369" s="98"/>
      <c r="LWE369" s="98"/>
      <c r="LWF369" s="98"/>
      <c r="LWG369" s="98"/>
      <c r="LWH369" s="98"/>
      <c r="LWI369" s="98"/>
      <c r="LWJ369" s="98"/>
      <c r="LWK369" s="98"/>
      <c r="LWL369" s="98"/>
      <c r="LWM369" s="98"/>
      <c r="LWN369" s="98"/>
      <c r="LWO369" s="98"/>
      <c r="LWP369" s="98"/>
      <c r="LWQ369" s="98"/>
      <c r="LWR369" s="98"/>
      <c r="LWS369" s="98"/>
      <c r="LWT369" s="98"/>
      <c r="LWU369" s="98"/>
      <c r="LWV369" s="98"/>
      <c r="LWW369" s="98"/>
      <c r="LWX369" s="98"/>
      <c r="LWY369" s="98"/>
      <c r="LWZ369" s="98"/>
      <c r="LXA369" s="98"/>
      <c r="LXB369" s="98"/>
      <c r="LXC369" s="98"/>
      <c r="LXD369" s="98"/>
      <c r="LXE369" s="98"/>
      <c r="LXF369" s="98"/>
      <c r="LXG369" s="98"/>
      <c r="LXH369" s="98"/>
      <c r="LXI369" s="98"/>
      <c r="LXJ369" s="98"/>
      <c r="LXK369" s="98"/>
      <c r="LXL369" s="98"/>
      <c r="LXM369" s="98"/>
      <c r="LXN369" s="98"/>
      <c r="LXO369" s="98"/>
      <c r="LXP369" s="98"/>
      <c r="LXQ369" s="98"/>
      <c r="LXR369" s="98"/>
      <c r="LXS369" s="98"/>
      <c r="LXT369" s="98"/>
      <c r="LXU369" s="98"/>
      <c r="LXV369" s="98"/>
      <c r="LXW369" s="98"/>
      <c r="LXX369" s="98"/>
      <c r="LXY369" s="98"/>
      <c r="LXZ369" s="98"/>
      <c r="LYA369" s="98"/>
      <c r="LYB369" s="98"/>
      <c r="LYC369" s="98"/>
      <c r="LYD369" s="98"/>
      <c r="LYE369" s="98"/>
      <c r="LYF369" s="98"/>
      <c r="LYG369" s="98"/>
      <c r="LYH369" s="98"/>
      <c r="LYI369" s="98"/>
      <c r="LYJ369" s="98"/>
      <c r="LYK369" s="98"/>
      <c r="LYL369" s="98"/>
      <c r="LYM369" s="98"/>
      <c r="LYN369" s="98"/>
      <c r="LYO369" s="98"/>
      <c r="LYP369" s="98"/>
      <c r="LYQ369" s="98"/>
      <c r="LYR369" s="98"/>
      <c r="LYS369" s="98"/>
      <c r="LYT369" s="98"/>
      <c r="LYU369" s="98"/>
      <c r="LYV369" s="98"/>
      <c r="LYW369" s="98"/>
      <c r="LYX369" s="98"/>
      <c r="LYY369" s="98"/>
      <c r="LYZ369" s="98"/>
      <c r="LZA369" s="98"/>
      <c r="LZB369" s="98"/>
      <c r="LZC369" s="98"/>
      <c r="LZD369" s="98"/>
      <c r="LZE369" s="98"/>
      <c r="LZF369" s="98"/>
      <c r="LZG369" s="98"/>
      <c r="LZH369" s="98"/>
      <c r="LZI369" s="98"/>
      <c r="LZJ369" s="98"/>
      <c r="LZK369" s="98"/>
      <c r="LZL369" s="98"/>
      <c r="LZM369" s="98"/>
      <c r="LZN369" s="98"/>
      <c r="LZO369" s="98"/>
      <c r="LZP369" s="98"/>
      <c r="LZQ369" s="98"/>
      <c r="LZR369" s="98"/>
      <c r="LZS369" s="98"/>
      <c r="LZT369" s="98"/>
      <c r="LZU369" s="98"/>
      <c r="LZV369" s="98"/>
      <c r="LZW369" s="98"/>
      <c r="LZX369" s="98"/>
      <c r="LZY369" s="98"/>
      <c r="LZZ369" s="98"/>
      <c r="MAA369" s="98"/>
      <c r="MAB369" s="98"/>
      <c r="MAC369" s="98"/>
      <c r="MAD369" s="98"/>
      <c r="MAE369" s="98"/>
      <c r="MAF369" s="98"/>
      <c r="MAG369" s="98"/>
      <c r="MAH369" s="98"/>
      <c r="MAI369" s="98"/>
      <c r="MAJ369" s="98"/>
      <c r="MAK369" s="98"/>
      <c r="MAL369" s="98"/>
      <c r="MAM369" s="98"/>
      <c r="MAN369" s="98"/>
      <c r="MAO369" s="98"/>
      <c r="MAP369" s="98"/>
      <c r="MAQ369" s="98"/>
      <c r="MAR369" s="98"/>
      <c r="MAS369" s="98"/>
      <c r="MAT369" s="98"/>
      <c r="MAU369" s="98"/>
      <c r="MAV369" s="98"/>
      <c r="MAW369" s="98"/>
      <c r="MAX369" s="98"/>
      <c r="MAY369" s="98"/>
      <c r="MAZ369" s="98"/>
      <c r="MBA369" s="98"/>
      <c r="MBB369" s="98"/>
      <c r="MBC369" s="98"/>
      <c r="MBD369" s="98"/>
      <c r="MBE369" s="98"/>
      <c r="MBF369" s="98"/>
      <c r="MBG369" s="98"/>
      <c r="MBH369" s="98"/>
      <c r="MBI369" s="98"/>
      <c r="MBJ369" s="98"/>
      <c r="MBK369" s="98"/>
      <c r="MBL369" s="98"/>
      <c r="MBM369" s="98"/>
      <c r="MBN369" s="98"/>
      <c r="MBO369" s="98"/>
      <c r="MBP369" s="98"/>
      <c r="MBQ369" s="98"/>
      <c r="MBR369" s="98"/>
      <c r="MBS369" s="98"/>
      <c r="MBT369" s="98"/>
      <c r="MBU369" s="98"/>
      <c r="MBV369" s="98"/>
      <c r="MBW369" s="98"/>
      <c r="MBX369" s="98"/>
      <c r="MBY369" s="98"/>
      <c r="MBZ369" s="98"/>
      <c r="MCA369" s="98"/>
      <c r="MCB369" s="98"/>
      <c r="MCC369" s="98"/>
      <c r="MCD369" s="98"/>
      <c r="MCE369" s="98"/>
      <c r="MCF369" s="98"/>
      <c r="MCG369" s="98"/>
      <c r="MCH369" s="98"/>
      <c r="MCI369" s="98"/>
      <c r="MCJ369" s="98"/>
      <c r="MCK369" s="98"/>
      <c r="MCL369" s="98"/>
      <c r="MCM369" s="98"/>
      <c r="MCN369" s="98"/>
      <c r="MCO369" s="98"/>
      <c r="MCP369" s="98"/>
      <c r="MCQ369" s="98"/>
      <c r="MCR369" s="98"/>
      <c r="MCS369" s="98"/>
      <c r="MCT369" s="98"/>
      <c r="MCU369" s="98"/>
      <c r="MCV369" s="98"/>
      <c r="MCW369" s="98"/>
      <c r="MCX369" s="98"/>
      <c r="MCY369" s="98"/>
      <c r="MCZ369" s="98"/>
      <c r="MDA369" s="98"/>
      <c r="MDB369" s="98"/>
      <c r="MDC369" s="98"/>
      <c r="MDD369" s="98"/>
      <c r="MDE369" s="98"/>
      <c r="MDF369" s="98"/>
      <c r="MDG369" s="98"/>
      <c r="MDH369" s="98"/>
      <c r="MDI369" s="98"/>
      <c r="MDJ369" s="98"/>
      <c r="MDK369" s="98"/>
      <c r="MDL369" s="98"/>
      <c r="MDM369" s="98"/>
      <c r="MDN369" s="98"/>
      <c r="MDO369" s="98"/>
      <c r="MDP369" s="98"/>
      <c r="MDQ369" s="98"/>
      <c r="MDR369" s="98"/>
      <c r="MDS369" s="98"/>
      <c r="MDT369" s="98"/>
      <c r="MDU369" s="98"/>
      <c r="MDV369" s="98"/>
      <c r="MDW369" s="98"/>
      <c r="MDX369" s="98"/>
      <c r="MDY369" s="98"/>
      <c r="MDZ369" s="98"/>
      <c r="MEA369" s="98"/>
      <c r="MEB369" s="98"/>
      <c r="MEC369" s="98"/>
      <c r="MED369" s="98"/>
      <c r="MEE369" s="98"/>
      <c r="MEF369" s="98"/>
      <c r="MEG369" s="98"/>
      <c r="MEH369" s="98"/>
      <c r="MEI369" s="98"/>
      <c r="MEJ369" s="98"/>
      <c r="MEK369" s="98"/>
      <c r="MEL369" s="98"/>
      <c r="MEM369" s="98"/>
      <c r="MEN369" s="98"/>
      <c r="MEO369" s="98"/>
      <c r="MEP369" s="98"/>
      <c r="MEQ369" s="98"/>
      <c r="MER369" s="98"/>
      <c r="MES369" s="98"/>
      <c r="MET369" s="98"/>
      <c r="MEU369" s="98"/>
      <c r="MEV369" s="98"/>
      <c r="MEW369" s="98"/>
      <c r="MEX369" s="98"/>
      <c r="MEY369" s="98"/>
      <c r="MEZ369" s="98"/>
      <c r="MFA369" s="98"/>
      <c r="MFB369" s="98"/>
      <c r="MFC369" s="98"/>
      <c r="MFD369" s="98"/>
      <c r="MFE369" s="98"/>
      <c r="MFF369" s="98"/>
      <c r="MFG369" s="98"/>
      <c r="MFH369" s="98"/>
      <c r="MFI369" s="98"/>
      <c r="MFJ369" s="98"/>
      <c r="MFK369" s="98"/>
      <c r="MFL369" s="98"/>
      <c r="MFM369" s="98"/>
      <c r="MFN369" s="98"/>
      <c r="MFO369" s="98"/>
      <c r="MFP369" s="98"/>
      <c r="MFQ369" s="98"/>
      <c r="MFR369" s="98"/>
      <c r="MFS369" s="98"/>
      <c r="MFT369" s="98"/>
      <c r="MFU369" s="98"/>
      <c r="MFV369" s="98"/>
      <c r="MFW369" s="98"/>
      <c r="MFX369" s="98"/>
      <c r="MFY369" s="98"/>
      <c r="MFZ369" s="98"/>
      <c r="MGA369" s="98"/>
      <c r="MGB369" s="98"/>
      <c r="MGC369" s="98"/>
      <c r="MGD369" s="98"/>
      <c r="MGE369" s="98"/>
      <c r="MGF369" s="98"/>
      <c r="MGG369" s="98"/>
      <c r="MGH369" s="98"/>
      <c r="MGI369" s="98"/>
      <c r="MGJ369" s="98"/>
      <c r="MGK369" s="98"/>
      <c r="MGL369" s="98"/>
      <c r="MGM369" s="98"/>
      <c r="MGN369" s="98"/>
      <c r="MGO369" s="98"/>
      <c r="MGP369" s="98"/>
      <c r="MGQ369" s="98"/>
      <c r="MGR369" s="98"/>
      <c r="MGS369" s="98"/>
      <c r="MGT369" s="98"/>
      <c r="MGU369" s="98"/>
      <c r="MGV369" s="98"/>
      <c r="MGW369" s="98"/>
      <c r="MGX369" s="98"/>
      <c r="MGY369" s="98"/>
      <c r="MGZ369" s="98"/>
      <c r="MHA369" s="98"/>
      <c r="MHB369" s="98"/>
      <c r="MHC369" s="98"/>
      <c r="MHD369" s="98"/>
      <c r="MHE369" s="98"/>
      <c r="MHF369" s="98"/>
      <c r="MHG369" s="98"/>
      <c r="MHH369" s="98"/>
      <c r="MHI369" s="98"/>
      <c r="MHJ369" s="98"/>
      <c r="MHK369" s="98"/>
      <c r="MHL369" s="98"/>
      <c r="MHM369" s="98"/>
      <c r="MHN369" s="98"/>
      <c r="MHO369" s="98"/>
      <c r="MHP369" s="98"/>
      <c r="MHQ369" s="98"/>
      <c r="MHR369" s="98"/>
      <c r="MHS369" s="98"/>
      <c r="MHT369" s="98"/>
      <c r="MHU369" s="98"/>
      <c r="MHV369" s="98"/>
      <c r="MHW369" s="98"/>
      <c r="MHX369" s="98"/>
      <c r="MHY369" s="98"/>
      <c r="MHZ369" s="98"/>
      <c r="MIA369" s="98"/>
      <c r="MIB369" s="98"/>
      <c r="MIC369" s="98"/>
      <c r="MID369" s="98"/>
      <c r="MIE369" s="98"/>
      <c r="MIF369" s="98"/>
      <c r="MIG369" s="98"/>
      <c r="MIH369" s="98"/>
      <c r="MII369" s="98"/>
      <c r="MIJ369" s="98"/>
      <c r="MIK369" s="98"/>
      <c r="MIL369" s="98"/>
      <c r="MIM369" s="98"/>
      <c r="MIN369" s="98"/>
      <c r="MIO369" s="98"/>
      <c r="MIP369" s="98"/>
      <c r="MIQ369" s="98"/>
      <c r="MIR369" s="98"/>
      <c r="MIS369" s="98"/>
      <c r="MIT369" s="98"/>
      <c r="MIU369" s="98"/>
      <c r="MIV369" s="98"/>
      <c r="MIW369" s="98"/>
      <c r="MIX369" s="98"/>
      <c r="MIY369" s="98"/>
      <c r="MIZ369" s="98"/>
      <c r="MJA369" s="98"/>
      <c r="MJB369" s="98"/>
      <c r="MJC369" s="98"/>
      <c r="MJD369" s="98"/>
      <c r="MJE369" s="98"/>
      <c r="MJF369" s="98"/>
      <c r="MJG369" s="98"/>
      <c r="MJH369" s="98"/>
      <c r="MJI369" s="98"/>
      <c r="MJJ369" s="98"/>
      <c r="MJK369" s="98"/>
      <c r="MJL369" s="98"/>
      <c r="MJM369" s="98"/>
      <c r="MJN369" s="98"/>
      <c r="MJO369" s="98"/>
      <c r="MJP369" s="98"/>
      <c r="MJQ369" s="98"/>
      <c r="MJR369" s="98"/>
      <c r="MJS369" s="98"/>
      <c r="MJT369" s="98"/>
      <c r="MJU369" s="98"/>
      <c r="MJV369" s="98"/>
      <c r="MJW369" s="98"/>
      <c r="MJX369" s="98"/>
      <c r="MJY369" s="98"/>
      <c r="MJZ369" s="98"/>
      <c r="MKA369" s="98"/>
      <c r="MKB369" s="98"/>
      <c r="MKC369" s="98"/>
      <c r="MKD369" s="98"/>
      <c r="MKE369" s="98"/>
      <c r="MKF369" s="98"/>
      <c r="MKG369" s="98"/>
      <c r="MKH369" s="98"/>
      <c r="MKI369" s="98"/>
      <c r="MKJ369" s="98"/>
      <c r="MKK369" s="98"/>
      <c r="MKL369" s="98"/>
      <c r="MKM369" s="98"/>
      <c r="MKN369" s="98"/>
      <c r="MKO369" s="98"/>
      <c r="MKP369" s="98"/>
      <c r="MKQ369" s="98"/>
      <c r="MKR369" s="98"/>
      <c r="MKS369" s="98"/>
      <c r="MKT369" s="98"/>
      <c r="MKU369" s="98"/>
      <c r="MKV369" s="98"/>
      <c r="MKW369" s="98"/>
      <c r="MKX369" s="98"/>
      <c r="MKY369" s="98"/>
      <c r="MKZ369" s="98"/>
      <c r="MLA369" s="98"/>
      <c r="MLB369" s="98"/>
      <c r="MLC369" s="98"/>
      <c r="MLD369" s="98"/>
      <c r="MLE369" s="98"/>
      <c r="MLF369" s="98"/>
      <c r="MLG369" s="98"/>
      <c r="MLH369" s="98"/>
      <c r="MLI369" s="98"/>
      <c r="MLJ369" s="98"/>
      <c r="MLK369" s="98"/>
      <c r="MLL369" s="98"/>
      <c r="MLM369" s="98"/>
      <c r="MLN369" s="98"/>
      <c r="MLO369" s="98"/>
      <c r="MLP369" s="98"/>
      <c r="MLQ369" s="98"/>
      <c r="MLR369" s="98"/>
      <c r="MLS369" s="98"/>
      <c r="MLT369" s="98"/>
      <c r="MLU369" s="98"/>
      <c r="MLV369" s="98"/>
      <c r="MLW369" s="98"/>
      <c r="MLX369" s="98"/>
      <c r="MLY369" s="98"/>
      <c r="MLZ369" s="98"/>
      <c r="MMA369" s="98"/>
      <c r="MMB369" s="98"/>
      <c r="MMC369" s="98"/>
      <c r="MMD369" s="98"/>
      <c r="MME369" s="98"/>
      <c r="MMF369" s="98"/>
      <c r="MMG369" s="98"/>
      <c r="MMH369" s="98"/>
      <c r="MMI369" s="98"/>
      <c r="MMJ369" s="98"/>
      <c r="MMK369" s="98"/>
      <c r="MML369" s="98"/>
      <c r="MMM369" s="98"/>
      <c r="MMN369" s="98"/>
      <c r="MMO369" s="98"/>
      <c r="MMP369" s="98"/>
      <c r="MMQ369" s="98"/>
      <c r="MMR369" s="98"/>
      <c r="MMS369" s="98"/>
      <c r="MMT369" s="98"/>
      <c r="MMU369" s="98"/>
      <c r="MMV369" s="98"/>
      <c r="MMW369" s="98"/>
      <c r="MMX369" s="98"/>
      <c r="MMY369" s="98"/>
      <c r="MMZ369" s="98"/>
      <c r="MNA369" s="98"/>
      <c r="MNB369" s="98"/>
      <c r="MNC369" s="98"/>
      <c r="MND369" s="98"/>
      <c r="MNE369" s="98"/>
      <c r="MNF369" s="98"/>
      <c r="MNG369" s="98"/>
      <c r="MNH369" s="98"/>
      <c r="MNI369" s="98"/>
      <c r="MNJ369" s="98"/>
      <c r="MNK369" s="98"/>
      <c r="MNL369" s="98"/>
      <c r="MNM369" s="98"/>
      <c r="MNN369" s="98"/>
      <c r="MNO369" s="98"/>
      <c r="MNP369" s="98"/>
      <c r="MNQ369" s="98"/>
      <c r="MNR369" s="98"/>
      <c r="MNS369" s="98"/>
      <c r="MNT369" s="98"/>
      <c r="MNU369" s="98"/>
      <c r="MNV369" s="98"/>
      <c r="MNW369" s="98"/>
      <c r="MNX369" s="98"/>
      <c r="MNY369" s="98"/>
      <c r="MNZ369" s="98"/>
      <c r="MOA369" s="98"/>
      <c r="MOB369" s="98"/>
      <c r="MOC369" s="98"/>
      <c r="MOD369" s="98"/>
      <c r="MOE369" s="98"/>
      <c r="MOF369" s="98"/>
      <c r="MOG369" s="98"/>
      <c r="MOH369" s="98"/>
      <c r="MOI369" s="98"/>
      <c r="MOJ369" s="98"/>
      <c r="MOK369" s="98"/>
      <c r="MOL369" s="98"/>
      <c r="MOM369" s="98"/>
      <c r="MON369" s="98"/>
      <c r="MOO369" s="98"/>
      <c r="MOP369" s="98"/>
      <c r="MOQ369" s="98"/>
      <c r="MOR369" s="98"/>
      <c r="MOS369" s="98"/>
      <c r="MOT369" s="98"/>
      <c r="MOU369" s="98"/>
      <c r="MOV369" s="98"/>
      <c r="MOW369" s="98"/>
      <c r="MOX369" s="98"/>
      <c r="MOY369" s="98"/>
      <c r="MOZ369" s="98"/>
      <c r="MPA369" s="98"/>
      <c r="MPB369" s="98"/>
      <c r="MPC369" s="98"/>
      <c r="MPD369" s="98"/>
      <c r="MPE369" s="98"/>
      <c r="MPF369" s="98"/>
      <c r="MPG369" s="98"/>
      <c r="MPH369" s="98"/>
      <c r="MPI369" s="98"/>
      <c r="MPJ369" s="98"/>
      <c r="MPK369" s="98"/>
      <c r="MPL369" s="98"/>
      <c r="MPM369" s="98"/>
      <c r="MPN369" s="98"/>
      <c r="MPO369" s="98"/>
      <c r="MPP369" s="98"/>
      <c r="MPQ369" s="98"/>
      <c r="MPR369" s="98"/>
      <c r="MPS369" s="98"/>
      <c r="MPT369" s="98"/>
      <c r="MPU369" s="98"/>
      <c r="MPV369" s="98"/>
      <c r="MPW369" s="98"/>
      <c r="MPX369" s="98"/>
      <c r="MPY369" s="98"/>
      <c r="MPZ369" s="98"/>
      <c r="MQA369" s="98"/>
      <c r="MQB369" s="98"/>
      <c r="MQC369" s="98"/>
      <c r="MQD369" s="98"/>
      <c r="MQE369" s="98"/>
      <c r="MQF369" s="98"/>
      <c r="MQG369" s="98"/>
      <c r="MQH369" s="98"/>
      <c r="MQI369" s="98"/>
      <c r="MQJ369" s="98"/>
      <c r="MQK369" s="98"/>
      <c r="MQL369" s="98"/>
      <c r="MQM369" s="98"/>
      <c r="MQN369" s="98"/>
      <c r="MQO369" s="98"/>
      <c r="MQP369" s="98"/>
      <c r="MQQ369" s="98"/>
      <c r="MQR369" s="98"/>
      <c r="MQS369" s="98"/>
      <c r="MQT369" s="98"/>
      <c r="MQU369" s="98"/>
      <c r="MQV369" s="98"/>
      <c r="MQW369" s="98"/>
      <c r="MQX369" s="98"/>
      <c r="MQY369" s="98"/>
      <c r="MQZ369" s="98"/>
      <c r="MRA369" s="98"/>
      <c r="MRB369" s="98"/>
      <c r="MRC369" s="98"/>
      <c r="MRD369" s="98"/>
      <c r="MRE369" s="98"/>
      <c r="MRF369" s="98"/>
      <c r="MRG369" s="98"/>
      <c r="MRH369" s="98"/>
      <c r="MRI369" s="98"/>
      <c r="MRJ369" s="98"/>
      <c r="MRK369" s="98"/>
      <c r="MRL369" s="98"/>
      <c r="MRM369" s="98"/>
      <c r="MRN369" s="98"/>
      <c r="MRO369" s="98"/>
      <c r="MRP369" s="98"/>
      <c r="MRQ369" s="98"/>
      <c r="MRR369" s="98"/>
      <c r="MRS369" s="98"/>
      <c r="MRT369" s="98"/>
      <c r="MRU369" s="98"/>
      <c r="MRV369" s="98"/>
      <c r="MRW369" s="98"/>
      <c r="MRX369" s="98"/>
      <c r="MRY369" s="98"/>
      <c r="MRZ369" s="98"/>
      <c r="MSA369" s="98"/>
      <c r="MSB369" s="98"/>
      <c r="MSC369" s="98"/>
      <c r="MSD369" s="98"/>
      <c r="MSE369" s="98"/>
      <c r="MSF369" s="98"/>
      <c r="MSG369" s="98"/>
      <c r="MSH369" s="98"/>
      <c r="MSI369" s="98"/>
      <c r="MSJ369" s="98"/>
      <c r="MSK369" s="98"/>
      <c r="MSL369" s="98"/>
      <c r="MSM369" s="98"/>
      <c r="MSN369" s="98"/>
      <c r="MSO369" s="98"/>
      <c r="MSP369" s="98"/>
      <c r="MSQ369" s="98"/>
      <c r="MSR369" s="98"/>
      <c r="MSS369" s="98"/>
      <c r="MST369" s="98"/>
      <c r="MSU369" s="98"/>
      <c r="MSV369" s="98"/>
      <c r="MSW369" s="98"/>
      <c r="MSX369" s="98"/>
      <c r="MSY369" s="98"/>
      <c r="MSZ369" s="98"/>
      <c r="MTA369" s="98"/>
      <c r="MTB369" s="98"/>
      <c r="MTC369" s="98"/>
      <c r="MTD369" s="98"/>
      <c r="MTE369" s="98"/>
      <c r="MTF369" s="98"/>
      <c r="MTG369" s="98"/>
      <c r="MTH369" s="98"/>
      <c r="MTI369" s="98"/>
      <c r="MTJ369" s="98"/>
      <c r="MTK369" s="98"/>
      <c r="MTL369" s="98"/>
      <c r="MTM369" s="98"/>
      <c r="MTN369" s="98"/>
      <c r="MTO369" s="98"/>
      <c r="MTP369" s="98"/>
      <c r="MTQ369" s="98"/>
      <c r="MTR369" s="98"/>
      <c r="MTS369" s="98"/>
      <c r="MTT369" s="98"/>
      <c r="MTU369" s="98"/>
      <c r="MTV369" s="98"/>
      <c r="MTW369" s="98"/>
      <c r="MTX369" s="98"/>
      <c r="MTY369" s="98"/>
      <c r="MTZ369" s="98"/>
      <c r="MUA369" s="98"/>
      <c r="MUB369" s="98"/>
      <c r="MUC369" s="98"/>
      <c r="MUD369" s="98"/>
      <c r="MUE369" s="98"/>
      <c r="MUF369" s="98"/>
      <c r="MUG369" s="98"/>
      <c r="MUH369" s="98"/>
      <c r="MUI369" s="98"/>
      <c r="MUJ369" s="98"/>
      <c r="MUK369" s="98"/>
      <c r="MUL369" s="98"/>
      <c r="MUM369" s="98"/>
      <c r="MUN369" s="98"/>
      <c r="MUO369" s="98"/>
      <c r="MUP369" s="98"/>
      <c r="MUQ369" s="98"/>
      <c r="MUR369" s="98"/>
      <c r="MUS369" s="98"/>
      <c r="MUT369" s="98"/>
      <c r="MUU369" s="98"/>
      <c r="MUV369" s="98"/>
      <c r="MUW369" s="98"/>
      <c r="MUX369" s="98"/>
      <c r="MUY369" s="98"/>
      <c r="MUZ369" s="98"/>
      <c r="MVA369" s="98"/>
      <c r="MVB369" s="98"/>
      <c r="MVC369" s="98"/>
      <c r="MVD369" s="98"/>
      <c r="MVE369" s="98"/>
      <c r="MVF369" s="98"/>
      <c r="MVG369" s="98"/>
      <c r="MVH369" s="98"/>
      <c r="MVI369" s="98"/>
      <c r="MVJ369" s="98"/>
      <c r="MVK369" s="98"/>
      <c r="MVL369" s="98"/>
      <c r="MVM369" s="98"/>
      <c r="MVN369" s="98"/>
      <c r="MVO369" s="98"/>
      <c r="MVP369" s="98"/>
      <c r="MVQ369" s="98"/>
      <c r="MVR369" s="98"/>
      <c r="MVS369" s="98"/>
      <c r="MVT369" s="98"/>
      <c r="MVU369" s="98"/>
      <c r="MVV369" s="98"/>
      <c r="MVW369" s="98"/>
      <c r="MVX369" s="98"/>
      <c r="MVY369" s="98"/>
      <c r="MVZ369" s="98"/>
      <c r="MWA369" s="98"/>
      <c r="MWB369" s="98"/>
      <c r="MWC369" s="98"/>
      <c r="MWD369" s="98"/>
      <c r="MWE369" s="98"/>
      <c r="MWF369" s="98"/>
      <c r="MWG369" s="98"/>
      <c r="MWH369" s="98"/>
      <c r="MWI369" s="98"/>
      <c r="MWJ369" s="98"/>
      <c r="MWK369" s="98"/>
      <c r="MWL369" s="98"/>
      <c r="MWM369" s="98"/>
      <c r="MWN369" s="98"/>
      <c r="MWO369" s="98"/>
      <c r="MWP369" s="98"/>
      <c r="MWQ369" s="98"/>
      <c r="MWR369" s="98"/>
      <c r="MWS369" s="98"/>
      <c r="MWT369" s="98"/>
      <c r="MWU369" s="98"/>
      <c r="MWV369" s="98"/>
      <c r="MWW369" s="98"/>
      <c r="MWX369" s="98"/>
      <c r="MWY369" s="98"/>
      <c r="MWZ369" s="98"/>
      <c r="MXA369" s="98"/>
      <c r="MXB369" s="98"/>
      <c r="MXC369" s="98"/>
      <c r="MXD369" s="98"/>
      <c r="MXE369" s="98"/>
      <c r="MXF369" s="98"/>
      <c r="MXG369" s="98"/>
      <c r="MXH369" s="98"/>
      <c r="MXI369" s="98"/>
      <c r="MXJ369" s="98"/>
      <c r="MXK369" s="98"/>
      <c r="MXL369" s="98"/>
      <c r="MXM369" s="98"/>
      <c r="MXN369" s="98"/>
      <c r="MXO369" s="98"/>
      <c r="MXP369" s="98"/>
      <c r="MXQ369" s="98"/>
      <c r="MXR369" s="98"/>
      <c r="MXS369" s="98"/>
      <c r="MXT369" s="98"/>
      <c r="MXU369" s="98"/>
      <c r="MXV369" s="98"/>
      <c r="MXW369" s="98"/>
      <c r="MXX369" s="98"/>
      <c r="MXY369" s="98"/>
      <c r="MXZ369" s="98"/>
      <c r="MYA369" s="98"/>
      <c r="MYB369" s="98"/>
      <c r="MYC369" s="98"/>
      <c r="MYD369" s="98"/>
      <c r="MYE369" s="98"/>
      <c r="MYF369" s="98"/>
      <c r="MYG369" s="98"/>
      <c r="MYH369" s="98"/>
      <c r="MYI369" s="98"/>
      <c r="MYJ369" s="98"/>
      <c r="MYK369" s="98"/>
      <c r="MYL369" s="98"/>
      <c r="MYM369" s="98"/>
      <c r="MYN369" s="98"/>
      <c r="MYO369" s="98"/>
      <c r="MYP369" s="98"/>
      <c r="MYQ369" s="98"/>
      <c r="MYR369" s="98"/>
      <c r="MYS369" s="98"/>
      <c r="MYT369" s="98"/>
      <c r="MYU369" s="98"/>
      <c r="MYV369" s="98"/>
      <c r="MYW369" s="98"/>
      <c r="MYX369" s="98"/>
      <c r="MYY369" s="98"/>
      <c r="MYZ369" s="98"/>
      <c r="MZA369" s="98"/>
      <c r="MZB369" s="98"/>
      <c r="MZC369" s="98"/>
      <c r="MZD369" s="98"/>
      <c r="MZE369" s="98"/>
      <c r="MZF369" s="98"/>
      <c r="MZG369" s="98"/>
      <c r="MZH369" s="98"/>
      <c r="MZI369" s="98"/>
      <c r="MZJ369" s="98"/>
      <c r="MZK369" s="98"/>
      <c r="MZL369" s="98"/>
      <c r="MZM369" s="98"/>
      <c r="MZN369" s="98"/>
      <c r="MZO369" s="98"/>
      <c r="MZP369" s="98"/>
      <c r="MZQ369" s="98"/>
      <c r="MZR369" s="98"/>
      <c r="MZS369" s="98"/>
      <c r="MZT369" s="98"/>
      <c r="MZU369" s="98"/>
      <c r="MZV369" s="98"/>
      <c r="MZW369" s="98"/>
      <c r="MZX369" s="98"/>
      <c r="MZY369" s="98"/>
      <c r="MZZ369" s="98"/>
      <c r="NAA369" s="98"/>
      <c r="NAB369" s="98"/>
      <c r="NAC369" s="98"/>
      <c r="NAD369" s="98"/>
      <c r="NAE369" s="98"/>
      <c r="NAF369" s="98"/>
      <c r="NAG369" s="98"/>
      <c r="NAH369" s="98"/>
      <c r="NAI369" s="98"/>
      <c r="NAJ369" s="98"/>
      <c r="NAK369" s="98"/>
      <c r="NAL369" s="98"/>
      <c r="NAM369" s="98"/>
      <c r="NAN369" s="98"/>
      <c r="NAO369" s="98"/>
      <c r="NAP369" s="98"/>
      <c r="NAQ369" s="98"/>
      <c r="NAR369" s="98"/>
      <c r="NAS369" s="98"/>
      <c r="NAT369" s="98"/>
      <c r="NAU369" s="98"/>
      <c r="NAV369" s="98"/>
      <c r="NAW369" s="98"/>
      <c r="NAX369" s="98"/>
      <c r="NAY369" s="98"/>
      <c r="NAZ369" s="98"/>
      <c r="NBA369" s="98"/>
      <c r="NBB369" s="98"/>
      <c r="NBC369" s="98"/>
      <c r="NBD369" s="98"/>
      <c r="NBE369" s="98"/>
      <c r="NBF369" s="98"/>
      <c r="NBG369" s="98"/>
      <c r="NBH369" s="98"/>
      <c r="NBI369" s="98"/>
      <c r="NBJ369" s="98"/>
      <c r="NBK369" s="98"/>
      <c r="NBL369" s="98"/>
      <c r="NBM369" s="98"/>
      <c r="NBN369" s="98"/>
      <c r="NBO369" s="98"/>
      <c r="NBP369" s="98"/>
      <c r="NBQ369" s="98"/>
      <c r="NBR369" s="98"/>
      <c r="NBS369" s="98"/>
      <c r="NBT369" s="98"/>
      <c r="NBU369" s="98"/>
      <c r="NBV369" s="98"/>
      <c r="NBW369" s="98"/>
      <c r="NBX369" s="98"/>
      <c r="NBY369" s="98"/>
      <c r="NBZ369" s="98"/>
      <c r="NCA369" s="98"/>
      <c r="NCB369" s="98"/>
      <c r="NCC369" s="98"/>
      <c r="NCD369" s="98"/>
      <c r="NCE369" s="98"/>
      <c r="NCF369" s="98"/>
      <c r="NCG369" s="98"/>
      <c r="NCH369" s="98"/>
      <c r="NCI369" s="98"/>
      <c r="NCJ369" s="98"/>
      <c r="NCK369" s="98"/>
      <c r="NCL369" s="98"/>
      <c r="NCM369" s="98"/>
      <c r="NCN369" s="98"/>
      <c r="NCO369" s="98"/>
      <c r="NCP369" s="98"/>
      <c r="NCQ369" s="98"/>
      <c r="NCR369" s="98"/>
      <c r="NCS369" s="98"/>
      <c r="NCT369" s="98"/>
      <c r="NCU369" s="98"/>
      <c r="NCV369" s="98"/>
      <c r="NCW369" s="98"/>
      <c r="NCX369" s="98"/>
      <c r="NCY369" s="98"/>
      <c r="NCZ369" s="98"/>
      <c r="NDA369" s="98"/>
      <c r="NDB369" s="98"/>
      <c r="NDC369" s="98"/>
      <c r="NDD369" s="98"/>
      <c r="NDE369" s="98"/>
      <c r="NDF369" s="98"/>
      <c r="NDG369" s="98"/>
      <c r="NDH369" s="98"/>
      <c r="NDI369" s="98"/>
      <c r="NDJ369" s="98"/>
      <c r="NDK369" s="98"/>
      <c r="NDL369" s="98"/>
      <c r="NDM369" s="98"/>
      <c r="NDN369" s="98"/>
      <c r="NDO369" s="98"/>
      <c r="NDP369" s="98"/>
      <c r="NDQ369" s="98"/>
      <c r="NDR369" s="98"/>
      <c r="NDS369" s="98"/>
      <c r="NDT369" s="98"/>
      <c r="NDU369" s="98"/>
      <c r="NDV369" s="98"/>
      <c r="NDW369" s="98"/>
      <c r="NDX369" s="98"/>
      <c r="NDY369" s="98"/>
      <c r="NDZ369" s="98"/>
      <c r="NEA369" s="98"/>
      <c r="NEB369" s="98"/>
      <c r="NEC369" s="98"/>
      <c r="NED369" s="98"/>
      <c r="NEE369" s="98"/>
      <c r="NEF369" s="98"/>
      <c r="NEG369" s="98"/>
      <c r="NEH369" s="98"/>
      <c r="NEI369" s="98"/>
      <c r="NEJ369" s="98"/>
      <c r="NEK369" s="98"/>
      <c r="NEL369" s="98"/>
      <c r="NEM369" s="98"/>
      <c r="NEN369" s="98"/>
      <c r="NEO369" s="98"/>
      <c r="NEP369" s="98"/>
      <c r="NEQ369" s="98"/>
      <c r="NER369" s="98"/>
      <c r="NES369" s="98"/>
      <c r="NET369" s="98"/>
      <c r="NEU369" s="98"/>
      <c r="NEV369" s="98"/>
      <c r="NEW369" s="98"/>
      <c r="NEX369" s="98"/>
      <c r="NEY369" s="98"/>
      <c r="NEZ369" s="98"/>
      <c r="NFA369" s="98"/>
      <c r="NFB369" s="98"/>
      <c r="NFC369" s="98"/>
      <c r="NFD369" s="98"/>
      <c r="NFE369" s="98"/>
      <c r="NFF369" s="98"/>
      <c r="NFG369" s="98"/>
      <c r="NFH369" s="98"/>
      <c r="NFI369" s="98"/>
      <c r="NFJ369" s="98"/>
      <c r="NFK369" s="98"/>
      <c r="NFL369" s="98"/>
      <c r="NFM369" s="98"/>
      <c r="NFN369" s="98"/>
      <c r="NFO369" s="98"/>
      <c r="NFP369" s="98"/>
      <c r="NFQ369" s="98"/>
      <c r="NFR369" s="98"/>
      <c r="NFS369" s="98"/>
      <c r="NFT369" s="98"/>
      <c r="NFU369" s="98"/>
      <c r="NFV369" s="98"/>
      <c r="NFW369" s="98"/>
      <c r="NFX369" s="98"/>
      <c r="NFY369" s="98"/>
      <c r="NFZ369" s="98"/>
      <c r="NGA369" s="98"/>
      <c r="NGB369" s="98"/>
      <c r="NGC369" s="98"/>
      <c r="NGD369" s="98"/>
      <c r="NGE369" s="98"/>
      <c r="NGF369" s="98"/>
      <c r="NGG369" s="98"/>
      <c r="NGH369" s="98"/>
      <c r="NGI369" s="98"/>
      <c r="NGJ369" s="98"/>
      <c r="NGK369" s="98"/>
      <c r="NGL369" s="98"/>
      <c r="NGM369" s="98"/>
      <c r="NGN369" s="98"/>
      <c r="NGO369" s="98"/>
      <c r="NGP369" s="98"/>
      <c r="NGQ369" s="98"/>
      <c r="NGR369" s="98"/>
      <c r="NGS369" s="98"/>
      <c r="NGT369" s="98"/>
      <c r="NGU369" s="98"/>
      <c r="NGV369" s="98"/>
      <c r="NGW369" s="98"/>
      <c r="NGX369" s="98"/>
      <c r="NGY369" s="98"/>
      <c r="NGZ369" s="98"/>
      <c r="NHA369" s="98"/>
      <c r="NHB369" s="98"/>
      <c r="NHC369" s="98"/>
      <c r="NHD369" s="98"/>
      <c r="NHE369" s="98"/>
      <c r="NHF369" s="98"/>
      <c r="NHG369" s="98"/>
      <c r="NHH369" s="98"/>
      <c r="NHI369" s="98"/>
      <c r="NHJ369" s="98"/>
      <c r="NHK369" s="98"/>
      <c r="NHL369" s="98"/>
      <c r="NHM369" s="98"/>
      <c r="NHN369" s="98"/>
      <c r="NHO369" s="98"/>
      <c r="NHP369" s="98"/>
      <c r="NHQ369" s="98"/>
      <c r="NHR369" s="98"/>
      <c r="NHS369" s="98"/>
      <c r="NHT369" s="98"/>
      <c r="NHU369" s="98"/>
      <c r="NHV369" s="98"/>
      <c r="NHW369" s="98"/>
      <c r="NHX369" s="98"/>
      <c r="NHY369" s="98"/>
      <c r="NHZ369" s="98"/>
      <c r="NIA369" s="98"/>
      <c r="NIB369" s="98"/>
      <c r="NIC369" s="98"/>
      <c r="NID369" s="98"/>
      <c r="NIE369" s="98"/>
      <c r="NIF369" s="98"/>
      <c r="NIG369" s="98"/>
      <c r="NIH369" s="98"/>
      <c r="NII369" s="98"/>
      <c r="NIJ369" s="98"/>
      <c r="NIK369" s="98"/>
      <c r="NIL369" s="98"/>
      <c r="NIM369" s="98"/>
      <c r="NIN369" s="98"/>
      <c r="NIO369" s="98"/>
      <c r="NIP369" s="98"/>
      <c r="NIQ369" s="98"/>
      <c r="NIR369" s="98"/>
      <c r="NIS369" s="98"/>
      <c r="NIT369" s="98"/>
      <c r="NIU369" s="98"/>
      <c r="NIV369" s="98"/>
      <c r="NIW369" s="98"/>
      <c r="NIX369" s="98"/>
      <c r="NIY369" s="98"/>
      <c r="NIZ369" s="98"/>
      <c r="NJA369" s="98"/>
      <c r="NJB369" s="98"/>
      <c r="NJC369" s="98"/>
      <c r="NJD369" s="98"/>
      <c r="NJE369" s="98"/>
      <c r="NJF369" s="98"/>
      <c r="NJG369" s="98"/>
      <c r="NJH369" s="98"/>
      <c r="NJI369" s="98"/>
      <c r="NJJ369" s="98"/>
      <c r="NJK369" s="98"/>
      <c r="NJL369" s="98"/>
      <c r="NJM369" s="98"/>
      <c r="NJN369" s="98"/>
      <c r="NJO369" s="98"/>
      <c r="NJP369" s="98"/>
      <c r="NJQ369" s="98"/>
      <c r="NJR369" s="98"/>
      <c r="NJS369" s="98"/>
      <c r="NJT369" s="98"/>
      <c r="NJU369" s="98"/>
      <c r="NJV369" s="98"/>
      <c r="NJW369" s="98"/>
      <c r="NJX369" s="98"/>
      <c r="NJY369" s="98"/>
      <c r="NJZ369" s="98"/>
      <c r="NKA369" s="98"/>
      <c r="NKB369" s="98"/>
      <c r="NKC369" s="98"/>
      <c r="NKD369" s="98"/>
      <c r="NKE369" s="98"/>
      <c r="NKF369" s="98"/>
      <c r="NKG369" s="98"/>
      <c r="NKH369" s="98"/>
      <c r="NKI369" s="98"/>
      <c r="NKJ369" s="98"/>
      <c r="NKK369" s="98"/>
      <c r="NKL369" s="98"/>
      <c r="NKM369" s="98"/>
      <c r="NKN369" s="98"/>
      <c r="NKO369" s="98"/>
      <c r="NKP369" s="98"/>
      <c r="NKQ369" s="98"/>
      <c r="NKR369" s="98"/>
      <c r="NKS369" s="98"/>
      <c r="NKT369" s="98"/>
      <c r="NKU369" s="98"/>
      <c r="NKV369" s="98"/>
      <c r="NKW369" s="98"/>
      <c r="NKX369" s="98"/>
      <c r="NKY369" s="98"/>
      <c r="NKZ369" s="98"/>
      <c r="NLA369" s="98"/>
      <c r="NLB369" s="98"/>
      <c r="NLC369" s="98"/>
      <c r="NLD369" s="98"/>
      <c r="NLE369" s="98"/>
      <c r="NLF369" s="98"/>
      <c r="NLG369" s="98"/>
      <c r="NLH369" s="98"/>
      <c r="NLI369" s="98"/>
      <c r="NLJ369" s="98"/>
      <c r="NLK369" s="98"/>
      <c r="NLL369" s="98"/>
      <c r="NLM369" s="98"/>
      <c r="NLN369" s="98"/>
      <c r="NLO369" s="98"/>
      <c r="NLP369" s="98"/>
      <c r="NLQ369" s="98"/>
      <c r="NLR369" s="98"/>
      <c r="NLS369" s="98"/>
      <c r="NLT369" s="98"/>
      <c r="NLU369" s="98"/>
      <c r="NLV369" s="98"/>
      <c r="NLW369" s="98"/>
      <c r="NLX369" s="98"/>
      <c r="NLY369" s="98"/>
      <c r="NLZ369" s="98"/>
      <c r="NMA369" s="98"/>
      <c r="NMB369" s="98"/>
      <c r="NMC369" s="98"/>
      <c r="NMD369" s="98"/>
      <c r="NME369" s="98"/>
      <c r="NMF369" s="98"/>
      <c r="NMG369" s="98"/>
      <c r="NMH369" s="98"/>
      <c r="NMI369" s="98"/>
      <c r="NMJ369" s="98"/>
      <c r="NMK369" s="98"/>
      <c r="NML369" s="98"/>
      <c r="NMM369" s="98"/>
      <c r="NMN369" s="98"/>
      <c r="NMO369" s="98"/>
      <c r="NMP369" s="98"/>
      <c r="NMQ369" s="98"/>
      <c r="NMR369" s="98"/>
      <c r="NMS369" s="98"/>
      <c r="NMT369" s="98"/>
      <c r="NMU369" s="98"/>
      <c r="NMV369" s="98"/>
      <c r="NMW369" s="98"/>
      <c r="NMX369" s="98"/>
      <c r="NMY369" s="98"/>
      <c r="NMZ369" s="98"/>
      <c r="NNA369" s="98"/>
      <c r="NNB369" s="98"/>
      <c r="NNC369" s="98"/>
      <c r="NND369" s="98"/>
      <c r="NNE369" s="98"/>
      <c r="NNF369" s="98"/>
      <c r="NNG369" s="98"/>
      <c r="NNH369" s="98"/>
      <c r="NNI369" s="98"/>
      <c r="NNJ369" s="98"/>
      <c r="NNK369" s="98"/>
      <c r="NNL369" s="98"/>
      <c r="NNM369" s="98"/>
      <c r="NNN369" s="98"/>
      <c r="NNO369" s="98"/>
      <c r="NNP369" s="98"/>
      <c r="NNQ369" s="98"/>
      <c r="NNR369" s="98"/>
      <c r="NNS369" s="98"/>
      <c r="NNT369" s="98"/>
      <c r="NNU369" s="98"/>
      <c r="NNV369" s="98"/>
      <c r="NNW369" s="98"/>
      <c r="NNX369" s="98"/>
      <c r="NNY369" s="98"/>
      <c r="NNZ369" s="98"/>
      <c r="NOA369" s="98"/>
      <c r="NOB369" s="98"/>
      <c r="NOC369" s="98"/>
      <c r="NOD369" s="98"/>
      <c r="NOE369" s="98"/>
      <c r="NOF369" s="98"/>
      <c r="NOG369" s="98"/>
      <c r="NOH369" s="98"/>
      <c r="NOI369" s="98"/>
      <c r="NOJ369" s="98"/>
      <c r="NOK369" s="98"/>
      <c r="NOL369" s="98"/>
      <c r="NOM369" s="98"/>
      <c r="NON369" s="98"/>
      <c r="NOO369" s="98"/>
      <c r="NOP369" s="98"/>
      <c r="NOQ369" s="98"/>
      <c r="NOR369" s="98"/>
      <c r="NOS369" s="98"/>
      <c r="NOT369" s="98"/>
      <c r="NOU369" s="98"/>
      <c r="NOV369" s="98"/>
      <c r="NOW369" s="98"/>
      <c r="NOX369" s="98"/>
      <c r="NOY369" s="98"/>
      <c r="NOZ369" s="98"/>
      <c r="NPA369" s="98"/>
      <c r="NPB369" s="98"/>
      <c r="NPC369" s="98"/>
      <c r="NPD369" s="98"/>
      <c r="NPE369" s="98"/>
      <c r="NPF369" s="98"/>
      <c r="NPG369" s="98"/>
      <c r="NPH369" s="98"/>
      <c r="NPI369" s="98"/>
      <c r="NPJ369" s="98"/>
      <c r="NPK369" s="98"/>
      <c r="NPL369" s="98"/>
      <c r="NPM369" s="98"/>
      <c r="NPN369" s="98"/>
      <c r="NPO369" s="98"/>
      <c r="NPP369" s="98"/>
      <c r="NPQ369" s="98"/>
      <c r="NPR369" s="98"/>
      <c r="NPS369" s="98"/>
      <c r="NPT369" s="98"/>
      <c r="NPU369" s="98"/>
      <c r="NPV369" s="98"/>
      <c r="NPW369" s="98"/>
      <c r="NPX369" s="98"/>
      <c r="NPY369" s="98"/>
      <c r="NPZ369" s="98"/>
      <c r="NQA369" s="98"/>
      <c r="NQB369" s="98"/>
      <c r="NQC369" s="98"/>
      <c r="NQD369" s="98"/>
      <c r="NQE369" s="98"/>
      <c r="NQF369" s="98"/>
      <c r="NQG369" s="98"/>
      <c r="NQH369" s="98"/>
      <c r="NQI369" s="98"/>
      <c r="NQJ369" s="98"/>
      <c r="NQK369" s="98"/>
      <c r="NQL369" s="98"/>
      <c r="NQM369" s="98"/>
      <c r="NQN369" s="98"/>
      <c r="NQO369" s="98"/>
      <c r="NQP369" s="98"/>
      <c r="NQQ369" s="98"/>
      <c r="NQR369" s="98"/>
      <c r="NQS369" s="98"/>
      <c r="NQT369" s="98"/>
      <c r="NQU369" s="98"/>
      <c r="NQV369" s="98"/>
      <c r="NQW369" s="98"/>
      <c r="NQX369" s="98"/>
      <c r="NQY369" s="98"/>
      <c r="NQZ369" s="98"/>
      <c r="NRA369" s="98"/>
      <c r="NRB369" s="98"/>
      <c r="NRC369" s="98"/>
      <c r="NRD369" s="98"/>
      <c r="NRE369" s="98"/>
      <c r="NRF369" s="98"/>
      <c r="NRG369" s="98"/>
      <c r="NRH369" s="98"/>
      <c r="NRI369" s="98"/>
      <c r="NRJ369" s="98"/>
      <c r="NRK369" s="98"/>
      <c r="NRL369" s="98"/>
      <c r="NRM369" s="98"/>
      <c r="NRN369" s="98"/>
      <c r="NRO369" s="98"/>
      <c r="NRP369" s="98"/>
      <c r="NRQ369" s="98"/>
      <c r="NRR369" s="98"/>
      <c r="NRS369" s="98"/>
      <c r="NRT369" s="98"/>
      <c r="NRU369" s="98"/>
      <c r="NRV369" s="98"/>
      <c r="NRW369" s="98"/>
      <c r="NRX369" s="98"/>
      <c r="NRY369" s="98"/>
      <c r="NRZ369" s="98"/>
      <c r="NSA369" s="98"/>
      <c r="NSB369" s="98"/>
      <c r="NSC369" s="98"/>
      <c r="NSD369" s="98"/>
      <c r="NSE369" s="98"/>
      <c r="NSF369" s="98"/>
      <c r="NSG369" s="98"/>
      <c r="NSH369" s="98"/>
      <c r="NSI369" s="98"/>
      <c r="NSJ369" s="98"/>
      <c r="NSK369" s="98"/>
      <c r="NSL369" s="98"/>
      <c r="NSM369" s="98"/>
      <c r="NSN369" s="98"/>
      <c r="NSO369" s="98"/>
      <c r="NSP369" s="98"/>
      <c r="NSQ369" s="98"/>
      <c r="NSR369" s="98"/>
      <c r="NSS369" s="98"/>
      <c r="NST369" s="98"/>
      <c r="NSU369" s="98"/>
      <c r="NSV369" s="98"/>
      <c r="NSW369" s="98"/>
      <c r="NSX369" s="98"/>
      <c r="NSY369" s="98"/>
      <c r="NSZ369" s="98"/>
      <c r="NTA369" s="98"/>
      <c r="NTB369" s="98"/>
      <c r="NTC369" s="98"/>
      <c r="NTD369" s="98"/>
      <c r="NTE369" s="98"/>
      <c r="NTF369" s="98"/>
      <c r="NTG369" s="98"/>
      <c r="NTH369" s="98"/>
      <c r="NTI369" s="98"/>
      <c r="NTJ369" s="98"/>
      <c r="NTK369" s="98"/>
      <c r="NTL369" s="98"/>
      <c r="NTM369" s="98"/>
      <c r="NTN369" s="98"/>
      <c r="NTO369" s="98"/>
      <c r="NTP369" s="98"/>
      <c r="NTQ369" s="98"/>
      <c r="NTR369" s="98"/>
      <c r="NTS369" s="98"/>
      <c r="NTT369" s="98"/>
      <c r="NTU369" s="98"/>
      <c r="NTV369" s="98"/>
      <c r="NTW369" s="98"/>
      <c r="NTX369" s="98"/>
      <c r="NTY369" s="98"/>
      <c r="NTZ369" s="98"/>
      <c r="NUA369" s="98"/>
      <c r="NUB369" s="98"/>
      <c r="NUC369" s="98"/>
      <c r="NUD369" s="98"/>
      <c r="NUE369" s="98"/>
      <c r="NUF369" s="98"/>
      <c r="NUG369" s="98"/>
      <c r="NUH369" s="98"/>
      <c r="NUI369" s="98"/>
      <c r="NUJ369" s="98"/>
      <c r="NUK369" s="98"/>
      <c r="NUL369" s="98"/>
      <c r="NUM369" s="98"/>
      <c r="NUN369" s="98"/>
      <c r="NUO369" s="98"/>
      <c r="NUP369" s="98"/>
      <c r="NUQ369" s="98"/>
      <c r="NUR369" s="98"/>
      <c r="NUS369" s="98"/>
      <c r="NUT369" s="98"/>
      <c r="NUU369" s="98"/>
      <c r="NUV369" s="98"/>
      <c r="NUW369" s="98"/>
      <c r="NUX369" s="98"/>
      <c r="NUY369" s="98"/>
      <c r="NUZ369" s="98"/>
      <c r="NVA369" s="98"/>
      <c r="NVB369" s="98"/>
      <c r="NVC369" s="98"/>
      <c r="NVD369" s="98"/>
      <c r="NVE369" s="98"/>
      <c r="NVF369" s="98"/>
      <c r="NVG369" s="98"/>
      <c r="NVH369" s="98"/>
      <c r="NVI369" s="98"/>
      <c r="NVJ369" s="98"/>
      <c r="NVK369" s="98"/>
      <c r="NVL369" s="98"/>
      <c r="NVM369" s="98"/>
      <c r="NVN369" s="98"/>
      <c r="NVO369" s="98"/>
      <c r="NVP369" s="98"/>
      <c r="NVQ369" s="98"/>
      <c r="NVR369" s="98"/>
      <c r="NVS369" s="98"/>
      <c r="NVT369" s="98"/>
      <c r="NVU369" s="98"/>
      <c r="NVV369" s="98"/>
      <c r="NVW369" s="98"/>
      <c r="NVX369" s="98"/>
      <c r="NVY369" s="98"/>
      <c r="NVZ369" s="98"/>
      <c r="NWA369" s="98"/>
      <c r="NWB369" s="98"/>
      <c r="NWC369" s="98"/>
      <c r="NWD369" s="98"/>
      <c r="NWE369" s="98"/>
      <c r="NWF369" s="98"/>
      <c r="NWG369" s="98"/>
      <c r="NWH369" s="98"/>
      <c r="NWI369" s="98"/>
      <c r="NWJ369" s="98"/>
      <c r="NWK369" s="98"/>
      <c r="NWL369" s="98"/>
      <c r="NWM369" s="98"/>
      <c r="NWN369" s="98"/>
      <c r="NWO369" s="98"/>
      <c r="NWP369" s="98"/>
      <c r="NWQ369" s="98"/>
      <c r="NWR369" s="98"/>
      <c r="NWS369" s="98"/>
      <c r="NWT369" s="98"/>
      <c r="NWU369" s="98"/>
      <c r="NWV369" s="98"/>
      <c r="NWW369" s="98"/>
      <c r="NWX369" s="98"/>
      <c r="NWY369" s="98"/>
      <c r="NWZ369" s="98"/>
      <c r="NXA369" s="98"/>
      <c r="NXB369" s="98"/>
      <c r="NXC369" s="98"/>
      <c r="NXD369" s="98"/>
      <c r="NXE369" s="98"/>
      <c r="NXF369" s="98"/>
      <c r="NXG369" s="98"/>
      <c r="NXH369" s="98"/>
      <c r="NXI369" s="98"/>
      <c r="NXJ369" s="98"/>
      <c r="NXK369" s="98"/>
      <c r="NXL369" s="98"/>
      <c r="NXM369" s="98"/>
      <c r="NXN369" s="98"/>
      <c r="NXO369" s="98"/>
      <c r="NXP369" s="98"/>
      <c r="NXQ369" s="98"/>
      <c r="NXR369" s="98"/>
      <c r="NXS369" s="98"/>
      <c r="NXT369" s="98"/>
      <c r="NXU369" s="98"/>
      <c r="NXV369" s="98"/>
      <c r="NXW369" s="98"/>
      <c r="NXX369" s="98"/>
      <c r="NXY369" s="98"/>
      <c r="NXZ369" s="98"/>
      <c r="NYA369" s="98"/>
      <c r="NYB369" s="98"/>
      <c r="NYC369" s="98"/>
      <c r="NYD369" s="98"/>
      <c r="NYE369" s="98"/>
      <c r="NYF369" s="98"/>
      <c r="NYG369" s="98"/>
      <c r="NYH369" s="98"/>
      <c r="NYI369" s="98"/>
      <c r="NYJ369" s="98"/>
      <c r="NYK369" s="98"/>
      <c r="NYL369" s="98"/>
      <c r="NYM369" s="98"/>
      <c r="NYN369" s="98"/>
      <c r="NYO369" s="98"/>
      <c r="NYP369" s="98"/>
      <c r="NYQ369" s="98"/>
      <c r="NYR369" s="98"/>
      <c r="NYS369" s="98"/>
      <c r="NYT369" s="98"/>
      <c r="NYU369" s="98"/>
      <c r="NYV369" s="98"/>
      <c r="NYW369" s="98"/>
      <c r="NYX369" s="98"/>
      <c r="NYY369" s="98"/>
      <c r="NYZ369" s="98"/>
      <c r="NZA369" s="98"/>
      <c r="NZB369" s="98"/>
      <c r="NZC369" s="98"/>
      <c r="NZD369" s="98"/>
      <c r="NZE369" s="98"/>
      <c r="NZF369" s="98"/>
      <c r="NZG369" s="98"/>
      <c r="NZH369" s="98"/>
      <c r="NZI369" s="98"/>
      <c r="NZJ369" s="98"/>
      <c r="NZK369" s="98"/>
      <c r="NZL369" s="98"/>
      <c r="NZM369" s="98"/>
      <c r="NZN369" s="98"/>
      <c r="NZO369" s="98"/>
      <c r="NZP369" s="98"/>
      <c r="NZQ369" s="98"/>
      <c r="NZR369" s="98"/>
      <c r="NZS369" s="98"/>
      <c r="NZT369" s="98"/>
      <c r="NZU369" s="98"/>
      <c r="NZV369" s="98"/>
      <c r="NZW369" s="98"/>
      <c r="NZX369" s="98"/>
      <c r="NZY369" s="98"/>
      <c r="NZZ369" s="98"/>
      <c r="OAA369" s="98"/>
      <c r="OAB369" s="98"/>
      <c r="OAC369" s="98"/>
      <c r="OAD369" s="98"/>
      <c r="OAE369" s="98"/>
      <c r="OAF369" s="98"/>
      <c r="OAG369" s="98"/>
      <c r="OAH369" s="98"/>
      <c r="OAI369" s="98"/>
      <c r="OAJ369" s="98"/>
      <c r="OAK369" s="98"/>
      <c r="OAL369" s="98"/>
      <c r="OAM369" s="98"/>
      <c r="OAN369" s="98"/>
      <c r="OAO369" s="98"/>
      <c r="OAP369" s="98"/>
      <c r="OAQ369" s="98"/>
      <c r="OAR369" s="98"/>
      <c r="OAS369" s="98"/>
      <c r="OAT369" s="98"/>
      <c r="OAU369" s="98"/>
      <c r="OAV369" s="98"/>
      <c r="OAW369" s="98"/>
      <c r="OAX369" s="98"/>
      <c r="OAY369" s="98"/>
      <c r="OAZ369" s="98"/>
      <c r="OBA369" s="98"/>
      <c r="OBB369" s="98"/>
      <c r="OBC369" s="98"/>
      <c r="OBD369" s="98"/>
      <c r="OBE369" s="98"/>
      <c r="OBF369" s="98"/>
      <c r="OBG369" s="98"/>
      <c r="OBH369" s="98"/>
      <c r="OBI369" s="98"/>
      <c r="OBJ369" s="98"/>
      <c r="OBK369" s="98"/>
      <c r="OBL369" s="98"/>
      <c r="OBM369" s="98"/>
      <c r="OBN369" s="98"/>
      <c r="OBO369" s="98"/>
      <c r="OBP369" s="98"/>
      <c r="OBQ369" s="98"/>
      <c r="OBR369" s="98"/>
      <c r="OBS369" s="98"/>
      <c r="OBT369" s="98"/>
      <c r="OBU369" s="98"/>
      <c r="OBV369" s="98"/>
      <c r="OBW369" s="98"/>
      <c r="OBX369" s="98"/>
      <c r="OBY369" s="98"/>
      <c r="OBZ369" s="98"/>
      <c r="OCA369" s="98"/>
      <c r="OCB369" s="98"/>
      <c r="OCC369" s="98"/>
      <c r="OCD369" s="98"/>
      <c r="OCE369" s="98"/>
      <c r="OCF369" s="98"/>
      <c r="OCG369" s="98"/>
      <c r="OCH369" s="98"/>
      <c r="OCI369" s="98"/>
      <c r="OCJ369" s="98"/>
      <c r="OCK369" s="98"/>
      <c r="OCL369" s="98"/>
      <c r="OCM369" s="98"/>
      <c r="OCN369" s="98"/>
      <c r="OCO369" s="98"/>
      <c r="OCP369" s="98"/>
      <c r="OCQ369" s="98"/>
      <c r="OCR369" s="98"/>
      <c r="OCS369" s="98"/>
      <c r="OCT369" s="98"/>
      <c r="OCU369" s="98"/>
      <c r="OCV369" s="98"/>
      <c r="OCW369" s="98"/>
      <c r="OCX369" s="98"/>
      <c r="OCY369" s="98"/>
      <c r="OCZ369" s="98"/>
      <c r="ODA369" s="98"/>
      <c r="ODB369" s="98"/>
      <c r="ODC369" s="98"/>
      <c r="ODD369" s="98"/>
      <c r="ODE369" s="98"/>
      <c r="ODF369" s="98"/>
      <c r="ODG369" s="98"/>
      <c r="ODH369" s="98"/>
      <c r="ODI369" s="98"/>
      <c r="ODJ369" s="98"/>
      <c r="ODK369" s="98"/>
      <c r="ODL369" s="98"/>
      <c r="ODM369" s="98"/>
      <c r="ODN369" s="98"/>
      <c r="ODO369" s="98"/>
      <c r="ODP369" s="98"/>
      <c r="ODQ369" s="98"/>
      <c r="ODR369" s="98"/>
      <c r="ODS369" s="98"/>
      <c r="ODT369" s="98"/>
      <c r="ODU369" s="98"/>
      <c r="ODV369" s="98"/>
      <c r="ODW369" s="98"/>
      <c r="ODX369" s="98"/>
      <c r="ODY369" s="98"/>
      <c r="ODZ369" s="98"/>
      <c r="OEA369" s="98"/>
      <c r="OEB369" s="98"/>
      <c r="OEC369" s="98"/>
      <c r="OED369" s="98"/>
      <c r="OEE369" s="98"/>
      <c r="OEF369" s="98"/>
      <c r="OEG369" s="98"/>
      <c r="OEH369" s="98"/>
      <c r="OEI369" s="98"/>
      <c r="OEJ369" s="98"/>
      <c r="OEK369" s="98"/>
      <c r="OEL369" s="98"/>
      <c r="OEM369" s="98"/>
      <c r="OEN369" s="98"/>
      <c r="OEO369" s="98"/>
      <c r="OEP369" s="98"/>
      <c r="OEQ369" s="98"/>
      <c r="OER369" s="98"/>
      <c r="OES369" s="98"/>
      <c r="OET369" s="98"/>
      <c r="OEU369" s="98"/>
      <c r="OEV369" s="98"/>
      <c r="OEW369" s="98"/>
      <c r="OEX369" s="98"/>
      <c r="OEY369" s="98"/>
      <c r="OEZ369" s="98"/>
      <c r="OFA369" s="98"/>
      <c r="OFB369" s="98"/>
      <c r="OFC369" s="98"/>
      <c r="OFD369" s="98"/>
      <c r="OFE369" s="98"/>
      <c r="OFF369" s="98"/>
      <c r="OFG369" s="98"/>
      <c r="OFH369" s="98"/>
      <c r="OFI369" s="98"/>
      <c r="OFJ369" s="98"/>
      <c r="OFK369" s="98"/>
      <c r="OFL369" s="98"/>
      <c r="OFM369" s="98"/>
      <c r="OFN369" s="98"/>
      <c r="OFO369" s="98"/>
      <c r="OFP369" s="98"/>
      <c r="OFQ369" s="98"/>
      <c r="OFR369" s="98"/>
      <c r="OFS369" s="98"/>
      <c r="OFT369" s="98"/>
      <c r="OFU369" s="98"/>
      <c r="OFV369" s="98"/>
      <c r="OFW369" s="98"/>
      <c r="OFX369" s="98"/>
      <c r="OFY369" s="98"/>
      <c r="OFZ369" s="98"/>
      <c r="OGA369" s="98"/>
      <c r="OGB369" s="98"/>
      <c r="OGC369" s="98"/>
      <c r="OGD369" s="98"/>
      <c r="OGE369" s="98"/>
      <c r="OGF369" s="98"/>
      <c r="OGG369" s="98"/>
      <c r="OGH369" s="98"/>
      <c r="OGI369" s="98"/>
      <c r="OGJ369" s="98"/>
      <c r="OGK369" s="98"/>
      <c r="OGL369" s="98"/>
      <c r="OGM369" s="98"/>
      <c r="OGN369" s="98"/>
      <c r="OGO369" s="98"/>
      <c r="OGP369" s="98"/>
      <c r="OGQ369" s="98"/>
      <c r="OGR369" s="98"/>
      <c r="OGS369" s="98"/>
      <c r="OGT369" s="98"/>
      <c r="OGU369" s="98"/>
      <c r="OGV369" s="98"/>
      <c r="OGW369" s="98"/>
      <c r="OGX369" s="98"/>
      <c r="OGY369" s="98"/>
      <c r="OGZ369" s="98"/>
      <c r="OHA369" s="98"/>
      <c r="OHB369" s="98"/>
      <c r="OHC369" s="98"/>
      <c r="OHD369" s="98"/>
      <c r="OHE369" s="98"/>
      <c r="OHF369" s="98"/>
      <c r="OHG369" s="98"/>
      <c r="OHH369" s="98"/>
      <c r="OHI369" s="98"/>
      <c r="OHJ369" s="98"/>
      <c r="OHK369" s="98"/>
      <c r="OHL369" s="98"/>
      <c r="OHM369" s="98"/>
      <c r="OHN369" s="98"/>
      <c r="OHO369" s="98"/>
      <c r="OHP369" s="98"/>
      <c r="OHQ369" s="98"/>
      <c r="OHR369" s="98"/>
      <c r="OHS369" s="98"/>
      <c r="OHT369" s="98"/>
      <c r="OHU369" s="98"/>
      <c r="OHV369" s="98"/>
      <c r="OHW369" s="98"/>
      <c r="OHX369" s="98"/>
      <c r="OHY369" s="98"/>
      <c r="OHZ369" s="98"/>
      <c r="OIA369" s="98"/>
      <c r="OIB369" s="98"/>
      <c r="OIC369" s="98"/>
      <c r="OID369" s="98"/>
      <c r="OIE369" s="98"/>
      <c r="OIF369" s="98"/>
      <c r="OIG369" s="98"/>
      <c r="OIH369" s="98"/>
      <c r="OII369" s="98"/>
      <c r="OIJ369" s="98"/>
      <c r="OIK369" s="98"/>
      <c r="OIL369" s="98"/>
      <c r="OIM369" s="98"/>
      <c r="OIN369" s="98"/>
      <c r="OIO369" s="98"/>
      <c r="OIP369" s="98"/>
      <c r="OIQ369" s="98"/>
      <c r="OIR369" s="98"/>
      <c r="OIS369" s="98"/>
      <c r="OIT369" s="98"/>
      <c r="OIU369" s="98"/>
      <c r="OIV369" s="98"/>
      <c r="OIW369" s="98"/>
      <c r="OIX369" s="98"/>
      <c r="OIY369" s="98"/>
      <c r="OIZ369" s="98"/>
      <c r="OJA369" s="98"/>
      <c r="OJB369" s="98"/>
      <c r="OJC369" s="98"/>
      <c r="OJD369" s="98"/>
      <c r="OJE369" s="98"/>
      <c r="OJF369" s="98"/>
      <c r="OJG369" s="98"/>
      <c r="OJH369" s="98"/>
      <c r="OJI369" s="98"/>
      <c r="OJJ369" s="98"/>
      <c r="OJK369" s="98"/>
      <c r="OJL369" s="98"/>
      <c r="OJM369" s="98"/>
      <c r="OJN369" s="98"/>
      <c r="OJO369" s="98"/>
      <c r="OJP369" s="98"/>
      <c r="OJQ369" s="98"/>
      <c r="OJR369" s="98"/>
      <c r="OJS369" s="98"/>
      <c r="OJT369" s="98"/>
      <c r="OJU369" s="98"/>
      <c r="OJV369" s="98"/>
      <c r="OJW369" s="98"/>
      <c r="OJX369" s="98"/>
      <c r="OJY369" s="98"/>
      <c r="OJZ369" s="98"/>
      <c r="OKA369" s="98"/>
      <c r="OKB369" s="98"/>
      <c r="OKC369" s="98"/>
      <c r="OKD369" s="98"/>
      <c r="OKE369" s="98"/>
      <c r="OKF369" s="98"/>
      <c r="OKG369" s="98"/>
      <c r="OKH369" s="98"/>
      <c r="OKI369" s="98"/>
      <c r="OKJ369" s="98"/>
      <c r="OKK369" s="98"/>
      <c r="OKL369" s="98"/>
      <c r="OKM369" s="98"/>
      <c r="OKN369" s="98"/>
      <c r="OKO369" s="98"/>
      <c r="OKP369" s="98"/>
      <c r="OKQ369" s="98"/>
      <c r="OKR369" s="98"/>
      <c r="OKS369" s="98"/>
      <c r="OKT369" s="98"/>
      <c r="OKU369" s="98"/>
      <c r="OKV369" s="98"/>
      <c r="OKW369" s="98"/>
      <c r="OKX369" s="98"/>
      <c r="OKY369" s="98"/>
      <c r="OKZ369" s="98"/>
      <c r="OLA369" s="98"/>
      <c r="OLB369" s="98"/>
      <c r="OLC369" s="98"/>
      <c r="OLD369" s="98"/>
      <c r="OLE369" s="98"/>
      <c r="OLF369" s="98"/>
      <c r="OLG369" s="98"/>
      <c r="OLH369" s="98"/>
      <c r="OLI369" s="98"/>
      <c r="OLJ369" s="98"/>
      <c r="OLK369" s="98"/>
      <c r="OLL369" s="98"/>
      <c r="OLM369" s="98"/>
      <c r="OLN369" s="98"/>
      <c r="OLO369" s="98"/>
      <c r="OLP369" s="98"/>
      <c r="OLQ369" s="98"/>
      <c r="OLR369" s="98"/>
      <c r="OLS369" s="98"/>
      <c r="OLT369" s="98"/>
      <c r="OLU369" s="98"/>
      <c r="OLV369" s="98"/>
      <c r="OLW369" s="98"/>
      <c r="OLX369" s="98"/>
      <c r="OLY369" s="98"/>
      <c r="OLZ369" s="98"/>
      <c r="OMA369" s="98"/>
      <c r="OMB369" s="98"/>
      <c r="OMC369" s="98"/>
      <c r="OMD369" s="98"/>
      <c r="OME369" s="98"/>
      <c r="OMF369" s="98"/>
      <c r="OMG369" s="98"/>
      <c r="OMH369" s="98"/>
      <c r="OMI369" s="98"/>
      <c r="OMJ369" s="98"/>
      <c r="OMK369" s="98"/>
      <c r="OML369" s="98"/>
      <c r="OMM369" s="98"/>
      <c r="OMN369" s="98"/>
      <c r="OMO369" s="98"/>
      <c r="OMP369" s="98"/>
      <c r="OMQ369" s="98"/>
      <c r="OMR369" s="98"/>
      <c r="OMS369" s="98"/>
      <c r="OMT369" s="98"/>
      <c r="OMU369" s="98"/>
      <c r="OMV369" s="98"/>
      <c r="OMW369" s="98"/>
      <c r="OMX369" s="98"/>
      <c r="OMY369" s="98"/>
      <c r="OMZ369" s="98"/>
      <c r="ONA369" s="98"/>
      <c r="ONB369" s="98"/>
      <c r="ONC369" s="98"/>
      <c r="OND369" s="98"/>
      <c r="ONE369" s="98"/>
      <c r="ONF369" s="98"/>
      <c r="ONG369" s="98"/>
      <c r="ONH369" s="98"/>
      <c r="ONI369" s="98"/>
      <c r="ONJ369" s="98"/>
      <c r="ONK369" s="98"/>
      <c r="ONL369" s="98"/>
      <c r="ONM369" s="98"/>
      <c r="ONN369" s="98"/>
      <c r="ONO369" s="98"/>
      <c r="ONP369" s="98"/>
      <c r="ONQ369" s="98"/>
      <c r="ONR369" s="98"/>
      <c r="ONS369" s="98"/>
      <c r="ONT369" s="98"/>
      <c r="ONU369" s="98"/>
      <c r="ONV369" s="98"/>
      <c r="ONW369" s="98"/>
      <c r="ONX369" s="98"/>
      <c r="ONY369" s="98"/>
      <c r="ONZ369" s="98"/>
      <c r="OOA369" s="98"/>
      <c r="OOB369" s="98"/>
      <c r="OOC369" s="98"/>
      <c r="OOD369" s="98"/>
      <c r="OOE369" s="98"/>
      <c r="OOF369" s="98"/>
      <c r="OOG369" s="98"/>
      <c r="OOH369" s="98"/>
      <c r="OOI369" s="98"/>
      <c r="OOJ369" s="98"/>
      <c r="OOK369" s="98"/>
      <c r="OOL369" s="98"/>
      <c r="OOM369" s="98"/>
      <c r="OON369" s="98"/>
      <c r="OOO369" s="98"/>
      <c r="OOP369" s="98"/>
      <c r="OOQ369" s="98"/>
      <c r="OOR369" s="98"/>
      <c r="OOS369" s="98"/>
      <c r="OOT369" s="98"/>
      <c r="OOU369" s="98"/>
      <c r="OOV369" s="98"/>
      <c r="OOW369" s="98"/>
      <c r="OOX369" s="98"/>
      <c r="OOY369" s="98"/>
      <c r="OOZ369" s="98"/>
      <c r="OPA369" s="98"/>
      <c r="OPB369" s="98"/>
      <c r="OPC369" s="98"/>
      <c r="OPD369" s="98"/>
      <c r="OPE369" s="98"/>
      <c r="OPF369" s="98"/>
      <c r="OPG369" s="98"/>
      <c r="OPH369" s="98"/>
      <c r="OPI369" s="98"/>
      <c r="OPJ369" s="98"/>
      <c r="OPK369" s="98"/>
      <c r="OPL369" s="98"/>
      <c r="OPM369" s="98"/>
      <c r="OPN369" s="98"/>
      <c r="OPO369" s="98"/>
      <c r="OPP369" s="98"/>
      <c r="OPQ369" s="98"/>
      <c r="OPR369" s="98"/>
      <c r="OPS369" s="98"/>
      <c r="OPT369" s="98"/>
      <c r="OPU369" s="98"/>
      <c r="OPV369" s="98"/>
      <c r="OPW369" s="98"/>
      <c r="OPX369" s="98"/>
      <c r="OPY369" s="98"/>
      <c r="OPZ369" s="98"/>
      <c r="OQA369" s="98"/>
      <c r="OQB369" s="98"/>
      <c r="OQC369" s="98"/>
      <c r="OQD369" s="98"/>
      <c r="OQE369" s="98"/>
      <c r="OQF369" s="98"/>
      <c r="OQG369" s="98"/>
      <c r="OQH369" s="98"/>
      <c r="OQI369" s="98"/>
      <c r="OQJ369" s="98"/>
      <c r="OQK369" s="98"/>
      <c r="OQL369" s="98"/>
      <c r="OQM369" s="98"/>
      <c r="OQN369" s="98"/>
      <c r="OQO369" s="98"/>
      <c r="OQP369" s="98"/>
      <c r="OQQ369" s="98"/>
      <c r="OQR369" s="98"/>
      <c r="OQS369" s="98"/>
      <c r="OQT369" s="98"/>
      <c r="OQU369" s="98"/>
      <c r="OQV369" s="98"/>
      <c r="OQW369" s="98"/>
      <c r="OQX369" s="98"/>
      <c r="OQY369" s="98"/>
      <c r="OQZ369" s="98"/>
      <c r="ORA369" s="98"/>
      <c r="ORB369" s="98"/>
      <c r="ORC369" s="98"/>
      <c r="ORD369" s="98"/>
      <c r="ORE369" s="98"/>
      <c r="ORF369" s="98"/>
      <c r="ORG369" s="98"/>
      <c r="ORH369" s="98"/>
      <c r="ORI369" s="98"/>
      <c r="ORJ369" s="98"/>
      <c r="ORK369" s="98"/>
      <c r="ORL369" s="98"/>
      <c r="ORM369" s="98"/>
      <c r="ORN369" s="98"/>
      <c r="ORO369" s="98"/>
      <c r="ORP369" s="98"/>
      <c r="ORQ369" s="98"/>
      <c r="ORR369" s="98"/>
      <c r="ORS369" s="98"/>
      <c r="ORT369" s="98"/>
      <c r="ORU369" s="98"/>
      <c r="ORV369" s="98"/>
      <c r="ORW369" s="98"/>
      <c r="ORX369" s="98"/>
      <c r="ORY369" s="98"/>
      <c r="ORZ369" s="98"/>
      <c r="OSA369" s="98"/>
      <c r="OSB369" s="98"/>
      <c r="OSC369" s="98"/>
      <c r="OSD369" s="98"/>
      <c r="OSE369" s="98"/>
      <c r="OSF369" s="98"/>
      <c r="OSG369" s="98"/>
      <c r="OSH369" s="98"/>
      <c r="OSI369" s="98"/>
      <c r="OSJ369" s="98"/>
      <c r="OSK369" s="98"/>
      <c r="OSL369" s="98"/>
      <c r="OSM369" s="98"/>
      <c r="OSN369" s="98"/>
      <c r="OSO369" s="98"/>
      <c r="OSP369" s="98"/>
      <c r="OSQ369" s="98"/>
      <c r="OSR369" s="98"/>
      <c r="OSS369" s="98"/>
      <c r="OST369" s="98"/>
      <c r="OSU369" s="98"/>
      <c r="OSV369" s="98"/>
      <c r="OSW369" s="98"/>
      <c r="OSX369" s="98"/>
      <c r="OSY369" s="98"/>
      <c r="OSZ369" s="98"/>
      <c r="OTA369" s="98"/>
      <c r="OTB369" s="98"/>
      <c r="OTC369" s="98"/>
      <c r="OTD369" s="98"/>
      <c r="OTE369" s="98"/>
      <c r="OTF369" s="98"/>
      <c r="OTG369" s="98"/>
      <c r="OTH369" s="98"/>
      <c r="OTI369" s="98"/>
      <c r="OTJ369" s="98"/>
      <c r="OTK369" s="98"/>
      <c r="OTL369" s="98"/>
      <c r="OTM369" s="98"/>
      <c r="OTN369" s="98"/>
      <c r="OTO369" s="98"/>
      <c r="OTP369" s="98"/>
      <c r="OTQ369" s="98"/>
      <c r="OTR369" s="98"/>
      <c r="OTS369" s="98"/>
      <c r="OTT369" s="98"/>
      <c r="OTU369" s="98"/>
      <c r="OTV369" s="98"/>
      <c r="OTW369" s="98"/>
      <c r="OTX369" s="98"/>
      <c r="OTY369" s="98"/>
      <c r="OTZ369" s="98"/>
      <c r="OUA369" s="98"/>
      <c r="OUB369" s="98"/>
      <c r="OUC369" s="98"/>
      <c r="OUD369" s="98"/>
      <c r="OUE369" s="98"/>
      <c r="OUF369" s="98"/>
      <c r="OUG369" s="98"/>
      <c r="OUH369" s="98"/>
      <c r="OUI369" s="98"/>
      <c r="OUJ369" s="98"/>
      <c r="OUK369" s="98"/>
      <c r="OUL369" s="98"/>
      <c r="OUM369" s="98"/>
      <c r="OUN369" s="98"/>
      <c r="OUO369" s="98"/>
      <c r="OUP369" s="98"/>
      <c r="OUQ369" s="98"/>
      <c r="OUR369" s="98"/>
      <c r="OUS369" s="98"/>
      <c r="OUT369" s="98"/>
      <c r="OUU369" s="98"/>
      <c r="OUV369" s="98"/>
      <c r="OUW369" s="98"/>
      <c r="OUX369" s="98"/>
      <c r="OUY369" s="98"/>
      <c r="OUZ369" s="98"/>
      <c r="OVA369" s="98"/>
      <c r="OVB369" s="98"/>
      <c r="OVC369" s="98"/>
      <c r="OVD369" s="98"/>
      <c r="OVE369" s="98"/>
      <c r="OVF369" s="98"/>
      <c r="OVG369" s="98"/>
      <c r="OVH369" s="98"/>
      <c r="OVI369" s="98"/>
      <c r="OVJ369" s="98"/>
      <c r="OVK369" s="98"/>
      <c r="OVL369" s="98"/>
      <c r="OVM369" s="98"/>
      <c r="OVN369" s="98"/>
      <c r="OVO369" s="98"/>
      <c r="OVP369" s="98"/>
      <c r="OVQ369" s="98"/>
      <c r="OVR369" s="98"/>
      <c r="OVS369" s="98"/>
      <c r="OVT369" s="98"/>
      <c r="OVU369" s="98"/>
      <c r="OVV369" s="98"/>
      <c r="OVW369" s="98"/>
      <c r="OVX369" s="98"/>
      <c r="OVY369" s="98"/>
      <c r="OVZ369" s="98"/>
      <c r="OWA369" s="98"/>
      <c r="OWB369" s="98"/>
      <c r="OWC369" s="98"/>
      <c r="OWD369" s="98"/>
      <c r="OWE369" s="98"/>
      <c r="OWF369" s="98"/>
      <c r="OWG369" s="98"/>
      <c r="OWH369" s="98"/>
      <c r="OWI369" s="98"/>
      <c r="OWJ369" s="98"/>
      <c r="OWK369" s="98"/>
      <c r="OWL369" s="98"/>
      <c r="OWM369" s="98"/>
      <c r="OWN369" s="98"/>
      <c r="OWO369" s="98"/>
      <c r="OWP369" s="98"/>
      <c r="OWQ369" s="98"/>
      <c r="OWR369" s="98"/>
      <c r="OWS369" s="98"/>
      <c r="OWT369" s="98"/>
      <c r="OWU369" s="98"/>
      <c r="OWV369" s="98"/>
      <c r="OWW369" s="98"/>
      <c r="OWX369" s="98"/>
      <c r="OWY369" s="98"/>
      <c r="OWZ369" s="98"/>
      <c r="OXA369" s="98"/>
      <c r="OXB369" s="98"/>
      <c r="OXC369" s="98"/>
      <c r="OXD369" s="98"/>
      <c r="OXE369" s="98"/>
      <c r="OXF369" s="98"/>
      <c r="OXG369" s="98"/>
      <c r="OXH369" s="98"/>
      <c r="OXI369" s="98"/>
      <c r="OXJ369" s="98"/>
      <c r="OXK369" s="98"/>
      <c r="OXL369" s="98"/>
      <c r="OXM369" s="98"/>
      <c r="OXN369" s="98"/>
      <c r="OXO369" s="98"/>
      <c r="OXP369" s="98"/>
      <c r="OXQ369" s="98"/>
      <c r="OXR369" s="98"/>
      <c r="OXS369" s="98"/>
      <c r="OXT369" s="98"/>
      <c r="OXU369" s="98"/>
      <c r="OXV369" s="98"/>
      <c r="OXW369" s="98"/>
      <c r="OXX369" s="98"/>
      <c r="OXY369" s="98"/>
      <c r="OXZ369" s="98"/>
      <c r="OYA369" s="98"/>
      <c r="OYB369" s="98"/>
      <c r="OYC369" s="98"/>
      <c r="OYD369" s="98"/>
      <c r="OYE369" s="98"/>
      <c r="OYF369" s="98"/>
      <c r="OYG369" s="98"/>
      <c r="OYH369" s="98"/>
      <c r="OYI369" s="98"/>
      <c r="OYJ369" s="98"/>
      <c r="OYK369" s="98"/>
      <c r="OYL369" s="98"/>
      <c r="OYM369" s="98"/>
      <c r="OYN369" s="98"/>
      <c r="OYO369" s="98"/>
      <c r="OYP369" s="98"/>
      <c r="OYQ369" s="98"/>
      <c r="OYR369" s="98"/>
      <c r="OYS369" s="98"/>
      <c r="OYT369" s="98"/>
      <c r="OYU369" s="98"/>
      <c r="OYV369" s="98"/>
      <c r="OYW369" s="98"/>
      <c r="OYX369" s="98"/>
      <c r="OYY369" s="98"/>
      <c r="OYZ369" s="98"/>
      <c r="OZA369" s="98"/>
      <c r="OZB369" s="98"/>
      <c r="OZC369" s="98"/>
      <c r="OZD369" s="98"/>
      <c r="OZE369" s="98"/>
      <c r="OZF369" s="98"/>
      <c r="OZG369" s="98"/>
      <c r="OZH369" s="98"/>
      <c r="OZI369" s="98"/>
      <c r="OZJ369" s="98"/>
      <c r="OZK369" s="98"/>
      <c r="OZL369" s="98"/>
      <c r="OZM369" s="98"/>
      <c r="OZN369" s="98"/>
      <c r="OZO369" s="98"/>
      <c r="OZP369" s="98"/>
      <c r="OZQ369" s="98"/>
      <c r="OZR369" s="98"/>
      <c r="OZS369" s="98"/>
      <c r="OZT369" s="98"/>
      <c r="OZU369" s="98"/>
      <c r="OZV369" s="98"/>
      <c r="OZW369" s="98"/>
      <c r="OZX369" s="98"/>
      <c r="OZY369" s="98"/>
      <c r="OZZ369" s="98"/>
      <c r="PAA369" s="98"/>
      <c r="PAB369" s="98"/>
      <c r="PAC369" s="98"/>
      <c r="PAD369" s="98"/>
      <c r="PAE369" s="98"/>
      <c r="PAF369" s="98"/>
      <c r="PAG369" s="98"/>
      <c r="PAH369" s="98"/>
      <c r="PAI369" s="98"/>
      <c r="PAJ369" s="98"/>
      <c r="PAK369" s="98"/>
      <c r="PAL369" s="98"/>
      <c r="PAM369" s="98"/>
      <c r="PAN369" s="98"/>
      <c r="PAO369" s="98"/>
      <c r="PAP369" s="98"/>
      <c r="PAQ369" s="98"/>
      <c r="PAR369" s="98"/>
      <c r="PAS369" s="98"/>
      <c r="PAT369" s="98"/>
      <c r="PAU369" s="98"/>
      <c r="PAV369" s="98"/>
      <c r="PAW369" s="98"/>
      <c r="PAX369" s="98"/>
      <c r="PAY369" s="98"/>
      <c r="PAZ369" s="98"/>
      <c r="PBA369" s="98"/>
      <c r="PBB369" s="98"/>
      <c r="PBC369" s="98"/>
      <c r="PBD369" s="98"/>
      <c r="PBE369" s="98"/>
      <c r="PBF369" s="98"/>
      <c r="PBG369" s="98"/>
      <c r="PBH369" s="98"/>
      <c r="PBI369" s="98"/>
      <c r="PBJ369" s="98"/>
      <c r="PBK369" s="98"/>
      <c r="PBL369" s="98"/>
      <c r="PBM369" s="98"/>
      <c r="PBN369" s="98"/>
      <c r="PBO369" s="98"/>
      <c r="PBP369" s="98"/>
      <c r="PBQ369" s="98"/>
      <c r="PBR369" s="98"/>
      <c r="PBS369" s="98"/>
      <c r="PBT369" s="98"/>
      <c r="PBU369" s="98"/>
      <c r="PBV369" s="98"/>
      <c r="PBW369" s="98"/>
      <c r="PBX369" s="98"/>
      <c r="PBY369" s="98"/>
      <c r="PBZ369" s="98"/>
      <c r="PCA369" s="98"/>
      <c r="PCB369" s="98"/>
      <c r="PCC369" s="98"/>
      <c r="PCD369" s="98"/>
      <c r="PCE369" s="98"/>
      <c r="PCF369" s="98"/>
      <c r="PCG369" s="98"/>
      <c r="PCH369" s="98"/>
      <c r="PCI369" s="98"/>
      <c r="PCJ369" s="98"/>
      <c r="PCK369" s="98"/>
      <c r="PCL369" s="98"/>
      <c r="PCM369" s="98"/>
      <c r="PCN369" s="98"/>
      <c r="PCO369" s="98"/>
      <c r="PCP369" s="98"/>
      <c r="PCQ369" s="98"/>
      <c r="PCR369" s="98"/>
      <c r="PCS369" s="98"/>
      <c r="PCT369" s="98"/>
      <c r="PCU369" s="98"/>
      <c r="PCV369" s="98"/>
      <c r="PCW369" s="98"/>
      <c r="PCX369" s="98"/>
      <c r="PCY369" s="98"/>
      <c r="PCZ369" s="98"/>
      <c r="PDA369" s="98"/>
      <c r="PDB369" s="98"/>
      <c r="PDC369" s="98"/>
      <c r="PDD369" s="98"/>
      <c r="PDE369" s="98"/>
      <c r="PDF369" s="98"/>
      <c r="PDG369" s="98"/>
      <c r="PDH369" s="98"/>
      <c r="PDI369" s="98"/>
      <c r="PDJ369" s="98"/>
      <c r="PDK369" s="98"/>
      <c r="PDL369" s="98"/>
      <c r="PDM369" s="98"/>
      <c r="PDN369" s="98"/>
      <c r="PDO369" s="98"/>
      <c r="PDP369" s="98"/>
      <c r="PDQ369" s="98"/>
      <c r="PDR369" s="98"/>
      <c r="PDS369" s="98"/>
      <c r="PDT369" s="98"/>
      <c r="PDU369" s="98"/>
      <c r="PDV369" s="98"/>
      <c r="PDW369" s="98"/>
      <c r="PDX369" s="98"/>
      <c r="PDY369" s="98"/>
      <c r="PDZ369" s="98"/>
      <c r="PEA369" s="98"/>
      <c r="PEB369" s="98"/>
      <c r="PEC369" s="98"/>
      <c r="PED369" s="98"/>
      <c r="PEE369" s="98"/>
      <c r="PEF369" s="98"/>
      <c r="PEG369" s="98"/>
      <c r="PEH369" s="98"/>
      <c r="PEI369" s="98"/>
      <c r="PEJ369" s="98"/>
      <c r="PEK369" s="98"/>
      <c r="PEL369" s="98"/>
      <c r="PEM369" s="98"/>
      <c r="PEN369" s="98"/>
      <c r="PEO369" s="98"/>
      <c r="PEP369" s="98"/>
      <c r="PEQ369" s="98"/>
      <c r="PER369" s="98"/>
      <c r="PES369" s="98"/>
      <c r="PET369" s="98"/>
      <c r="PEU369" s="98"/>
      <c r="PEV369" s="98"/>
      <c r="PEW369" s="98"/>
      <c r="PEX369" s="98"/>
      <c r="PEY369" s="98"/>
      <c r="PEZ369" s="98"/>
      <c r="PFA369" s="98"/>
      <c r="PFB369" s="98"/>
      <c r="PFC369" s="98"/>
      <c r="PFD369" s="98"/>
      <c r="PFE369" s="98"/>
      <c r="PFF369" s="98"/>
      <c r="PFG369" s="98"/>
      <c r="PFH369" s="98"/>
      <c r="PFI369" s="98"/>
      <c r="PFJ369" s="98"/>
      <c r="PFK369" s="98"/>
      <c r="PFL369" s="98"/>
      <c r="PFM369" s="98"/>
      <c r="PFN369" s="98"/>
      <c r="PFO369" s="98"/>
      <c r="PFP369" s="98"/>
      <c r="PFQ369" s="98"/>
      <c r="PFR369" s="98"/>
      <c r="PFS369" s="98"/>
      <c r="PFT369" s="98"/>
      <c r="PFU369" s="98"/>
      <c r="PFV369" s="98"/>
      <c r="PFW369" s="98"/>
      <c r="PFX369" s="98"/>
      <c r="PFY369" s="98"/>
      <c r="PFZ369" s="98"/>
      <c r="PGA369" s="98"/>
      <c r="PGB369" s="98"/>
      <c r="PGC369" s="98"/>
      <c r="PGD369" s="98"/>
      <c r="PGE369" s="98"/>
      <c r="PGF369" s="98"/>
      <c r="PGG369" s="98"/>
      <c r="PGH369" s="98"/>
      <c r="PGI369" s="98"/>
      <c r="PGJ369" s="98"/>
      <c r="PGK369" s="98"/>
      <c r="PGL369" s="98"/>
      <c r="PGM369" s="98"/>
      <c r="PGN369" s="98"/>
      <c r="PGO369" s="98"/>
      <c r="PGP369" s="98"/>
      <c r="PGQ369" s="98"/>
      <c r="PGR369" s="98"/>
      <c r="PGS369" s="98"/>
      <c r="PGT369" s="98"/>
      <c r="PGU369" s="98"/>
      <c r="PGV369" s="98"/>
      <c r="PGW369" s="98"/>
      <c r="PGX369" s="98"/>
      <c r="PGY369" s="98"/>
      <c r="PGZ369" s="98"/>
      <c r="PHA369" s="98"/>
      <c r="PHB369" s="98"/>
      <c r="PHC369" s="98"/>
      <c r="PHD369" s="98"/>
      <c r="PHE369" s="98"/>
      <c r="PHF369" s="98"/>
      <c r="PHG369" s="98"/>
      <c r="PHH369" s="98"/>
      <c r="PHI369" s="98"/>
      <c r="PHJ369" s="98"/>
      <c r="PHK369" s="98"/>
      <c r="PHL369" s="98"/>
      <c r="PHM369" s="98"/>
      <c r="PHN369" s="98"/>
      <c r="PHO369" s="98"/>
      <c r="PHP369" s="98"/>
      <c r="PHQ369" s="98"/>
      <c r="PHR369" s="98"/>
      <c r="PHS369" s="98"/>
      <c r="PHT369" s="98"/>
      <c r="PHU369" s="98"/>
      <c r="PHV369" s="98"/>
      <c r="PHW369" s="98"/>
      <c r="PHX369" s="98"/>
      <c r="PHY369" s="98"/>
      <c r="PHZ369" s="98"/>
      <c r="PIA369" s="98"/>
      <c r="PIB369" s="98"/>
      <c r="PIC369" s="98"/>
      <c r="PID369" s="98"/>
      <c r="PIE369" s="98"/>
      <c r="PIF369" s="98"/>
      <c r="PIG369" s="98"/>
      <c r="PIH369" s="98"/>
      <c r="PII369" s="98"/>
      <c r="PIJ369" s="98"/>
      <c r="PIK369" s="98"/>
      <c r="PIL369" s="98"/>
      <c r="PIM369" s="98"/>
      <c r="PIN369" s="98"/>
      <c r="PIO369" s="98"/>
      <c r="PIP369" s="98"/>
      <c r="PIQ369" s="98"/>
      <c r="PIR369" s="98"/>
      <c r="PIS369" s="98"/>
      <c r="PIT369" s="98"/>
      <c r="PIU369" s="98"/>
      <c r="PIV369" s="98"/>
      <c r="PIW369" s="98"/>
      <c r="PIX369" s="98"/>
      <c r="PIY369" s="98"/>
      <c r="PIZ369" s="98"/>
      <c r="PJA369" s="98"/>
      <c r="PJB369" s="98"/>
      <c r="PJC369" s="98"/>
      <c r="PJD369" s="98"/>
      <c r="PJE369" s="98"/>
      <c r="PJF369" s="98"/>
      <c r="PJG369" s="98"/>
      <c r="PJH369" s="98"/>
      <c r="PJI369" s="98"/>
      <c r="PJJ369" s="98"/>
      <c r="PJK369" s="98"/>
      <c r="PJL369" s="98"/>
      <c r="PJM369" s="98"/>
      <c r="PJN369" s="98"/>
      <c r="PJO369" s="98"/>
      <c r="PJP369" s="98"/>
      <c r="PJQ369" s="98"/>
      <c r="PJR369" s="98"/>
      <c r="PJS369" s="98"/>
      <c r="PJT369" s="98"/>
      <c r="PJU369" s="98"/>
      <c r="PJV369" s="98"/>
      <c r="PJW369" s="98"/>
      <c r="PJX369" s="98"/>
      <c r="PJY369" s="98"/>
      <c r="PJZ369" s="98"/>
      <c r="PKA369" s="98"/>
      <c r="PKB369" s="98"/>
      <c r="PKC369" s="98"/>
      <c r="PKD369" s="98"/>
      <c r="PKE369" s="98"/>
      <c r="PKF369" s="98"/>
      <c r="PKG369" s="98"/>
      <c r="PKH369" s="98"/>
      <c r="PKI369" s="98"/>
      <c r="PKJ369" s="98"/>
      <c r="PKK369" s="98"/>
      <c r="PKL369" s="98"/>
      <c r="PKM369" s="98"/>
      <c r="PKN369" s="98"/>
      <c r="PKO369" s="98"/>
      <c r="PKP369" s="98"/>
      <c r="PKQ369" s="98"/>
      <c r="PKR369" s="98"/>
      <c r="PKS369" s="98"/>
      <c r="PKT369" s="98"/>
      <c r="PKU369" s="98"/>
      <c r="PKV369" s="98"/>
      <c r="PKW369" s="98"/>
      <c r="PKX369" s="98"/>
      <c r="PKY369" s="98"/>
      <c r="PKZ369" s="98"/>
      <c r="PLA369" s="98"/>
      <c r="PLB369" s="98"/>
      <c r="PLC369" s="98"/>
      <c r="PLD369" s="98"/>
      <c r="PLE369" s="98"/>
      <c r="PLF369" s="98"/>
      <c r="PLG369" s="98"/>
      <c r="PLH369" s="98"/>
      <c r="PLI369" s="98"/>
      <c r="PLJ369" s="98"/>
      <c r="PLK369" s="98"/>
      <c r="PLL369" s="98"/>
      <c r="PLM369" s="98"/>
      <c r="PLN369" s="98"/>
      <c r="PLO369" s="98"/>
      <c r="PLP369" s="98"/>
      <c r="PLQ369" s="98"/>
      <c r="PLR369" s="98"/>
      <c r="PLS369" s="98"/>
      <c r="PLT369" s="98"/>
      <c r="PLU369" s="98"/>
      <c r="PLV369" s="98"/>
      <c r="PLW369" s="98"/>
      <c r="PLX369" s="98"/>
      <c r="PLY369" s="98"/>
      <c r="PLZ369" s="98"/>
      <c r="PMA369" s="98"/>
      <c r="PMB369" s="98"/>
      <c r="PMC369" s="98"/>
      <c r="PMD369" s="98"/>
      <c r="PME369" s="98"/>
      <c r="PMF369" s="98"/>
      <c r="PMG369" s="98"/>
      <c r="PMH369" s="98"/>
      <c r="PMI369" s="98"/>
      <c r="PMJ369" s="98"/>
      <c r="PMK369" s="98"/>
      <c r="PML369" s="98"/>
      <c r="PMM369" s="98"/>
      <c r="PMN369" s="98"/>
      <c r="PMO369" s="98"/>
      <c r="PMP369" s="98"/>
      <c r="PMQ369" s="98"/>
      <c r="PMR369" s="98"/>
      <c r="PMS369" s="98"/>
      <c r="PMT369" s="98"/>
      <c r="PMU369" s="98"/>
      <c r="PMV369" s="98"/>
      <c r="PMW369" s="98"/>
      <c r="PMX369" s="98"/>
      <c r="PMY369" s="98"/>
      <c r="PMZ369" s="98"/>
      <c r="PNA369" s="98"/>
      <c r="PNB369" s="98"/>
      <c r="PNC369" s="98"/>
      <c r="PND369" s="98"/>
      <c r="PNE369" s="98"/>
      <c r="PNF369" s="98"/>
      <c r="PNG369" s="98"/>
      <c r="PNH369" s="98"/>
      <c r="PNI369" s="98"/>
      <c r="PNJ369" s="98"/>
      <c r="PNK369" s="98"/>
      <c r="PNL369" s="98"/>
      <c r="PNM369" s="98"/>
      <c r="PNN369" s="98"/>
      <c r="PNO369" s="98"/>
      <c r="PNP369" s="98"/>
      <c r="PNQ369" s="98"/>
      <c r="PNR369" s="98"/>
      <c r="PNS369" s="98"/>
      <c r="PNT369" s="98"/>
      <c r="PNU369" s="98"/>
      <c r="PNV369" s="98"/>
      <c r="PNW369" s="98"/>
      <c r="PNX369" s="98"/>
      <c r="PNY369" s="98"/>
      <c r="PNZ369" s="98"/>
      <c r="POA369" s="98"/>
      <c r="POB369" s="98"/>
      <c r="POC369" s="98"/>
      <c r="POD369" s="98"/>
      <c r="POE369" s="98"/>
      <c r="POF369" s="98"/>
      <c r="POG369" s="98"/>
      <c r="POH369" s="98"/>
      <c r="POI369" s="98"/>
      <c r="POJ369" s="98"/>
      <c r="POK369" s="98"/>
      <c r="POL369" s="98"/>
      <c r="POM369" s="98"/>
      <c r="PON369" s="98"/>
      <c r="POO369" s="98"/>
      <c r="POP369" s="98"/>
      <c r="POQ369" s="98"/>
      <c r="POR369" s="98"/>
      <c r="POS369" s="98"/>
      <c r="POT369" s="98"/>
      <c r="POU369" s="98"/>
      <c r="POV369" s="98"/>
      <c r="POW369" s="98"/>
      <c r="POX369" s="98"/>
      <c r="POY369" s="98"/>
      <c r="POZ369" s="98"/>
      <c r="PPA369" s="98"/>
      <c r="PPB369" s="98"/>
      <c r="PPC369" s="98"/>
      <c r="PPD369" s="98"/>
      <c r="PPE369" s="98"/>
      <c r="PPF369" s="98"/>
      <c r="PPG369" s="98"/>
      <c r="PPH369" s="98"/>
      <c r="PPI369" s="98"/>
      <c r="PPJ369" s="98"/>
      <c r="PPK369" s="98"/>
      <c r="PPL369" s="98"/>
      <c r="PPM369" s="98"/>
      <c r="PPN369" s="98"/>
      <c r="PPO369" s="98"/>
      <c r="PPP369" s="98"/>
      <c r="PPQ369" s="98"/>
      <c r="PPR369" s="98"/>
      <c r="PPS369" s="98"/>
      <c r="PPT369" s="98"/>
      <c r="PPU369" s="98"/>
      <c r="PPV369" s="98"/>
      <c r="PPW369" s="98"/>
      <c r="PPX369" s="98"/>
      <c r="PPY369" s="98"/>
      <c r="PPZ369" s="98"/>
      <c r="PQA369" s="98"/>
      <c r="PQB369" s="98"/>
      <c r="PQC369" s="98"/>
      <c r="PQD369" s="98"/>
      <c r="PQE369" s="98"/>
      <c r="PQF369" s="98"/>
      <c r="PQG369" s="98"/>
      <c r="PQH369" s="98"/>
      <c r="PQI369" s="98"/>
      <c r="PQJ369" s="98"/>
      <c r="PQK369" s="98"/>
      <c r="PQL369" s="98"/>
      <c r="PQM369" s="98"/>
      <c r="PQN369" s="98"/>
      <c r="PQO369" s="98"/>
      <c r="PQP369" s="98"/>
      <c r="PQQ369" s="98"/>
      <c r="PQR369" s="98"/>
      <c r="PQS369" s="98"/>
      <c r="PQT369" s="98"/>
      <c r="PQU369" s="98"/>
      <c r="PQV369" s="98"/>
      <c r="PQW369" s="98"/>
      <c r="PQX369" s="98"/>
      <c r="PQY369" s="98"/>
      <c r="PQZ369" s="98"/>
      <c r="PRA369" s="98"/>
      <c r="PRB369" s="98"/>
      <c r="PRC369" s="98"/>
      <c r="PRD369" s="98"/>
      <c r="PRE369" s="98"/>
      <c r="PRF369" s="98"/>
      <c r="PRG369" s="98"/>
      <c r="PRH369" s="98"/>
      <c r="PRI369" s="98"/>
      <c r="PRJ369" s="98"/>
      <c r="PRK369" s="98"/>
      <c r="PRL369" s="98"/>
      <c r="PRM369" s="98"/>
      <c r="PRN369" s="98"/>
      <c r="PRO369" s="98"/>
      <c r="PRP369" s="98"/>
      <c r="PRQ369" s="98"/>
      <c r="PRR369" s="98"/>
      <c r="PRS369" s="98"/>
      <c r="PRT369" s="98"/>
      <c r="PRU369" s="98"/>
      <c r="PRV369" s="98"/>
      <c r="PRW369" s="98"/>
      <c r="PRX369" s="98"/>
      <c r="PRY369" s="98"/>
      <c r="PRZ369" s="98"/>
      <c r="PSA369" s="98"/>
      <c r="PSB369" s="98"/>
      <c r="PSC369" s="98"/>
      <c r="PSD369" s="98"/>
      <c r="PSE369" s="98"/>
      <c r="PSF369" s="98"/>
      <c r="PSG369" s="98"/>
      <c r="PSH369" s="98"/>
      <c r="PSI369" s="98"/>
      <c r="PSJ369" s="98"/>
      <c r="PSK369" s="98"/>
      <c r="PSL369" s="98"/>
      <c r="PSM369" s="98"/>
      <c r="PSN369" s="98"/>
      <c r="PSO369" s="98"/>
      <c r="PSP369" s="98"/>
      <c r="PSQ369" s="98"/>
      <c r="PSR369" s="98"/>
      <c r="PSS369" s="98"/>
      <c r="PST369" s="98"/>
      <c r="PSU369" s="98"/>
      <c r="PSV369" s="98"/>
      <c r="PSW369" s="98"/>
      <c r="PSX369" s="98"/>
      <c r="PSY369" s="98"/>
      <c r="PSZ369" s="98"/>
      <c r="PTA369" s="98"/>
      <c r="PTB369" s="98"/>
      <c r="PTC369" s="98"/>
      <c r="PTD369" s="98"/>
      <c r="PTE369" s="98"/>
      <c r="PTF369" s="98"/>
      <c r="PTG369" s="98"/>
      <c r="PTH369" s="98"/>
      <c r="PTI369" s="98"/>
      <c r="PTJ369" s="98"/>
      <c r="PTK369" s="98"/>
      <c r="PTL369" s="98"/>
      <c r="PTM369" s="98"/>
      <c r="PTN369" s="98"/>
      <c r="PTO369" s="98"/>
      <c r="PTP369" s="98"/>
      <c r="PTQ369" s="98"/>
      <c r="PTR369" s="98"/>
      <c r="PTS369" s="98"/>
      <c r="PTT369" s="98"/>
      <c r="PTU369" s="98"/>
      <c r="PTV369" s="98"/>
      <c r="PTW369" s="98"/>
      <c r="PTX369" s="98"/>
      <c r="PTY369" s="98"/>
      <c r="PTZ369" s="98"/>
      <c r="PUA369" s="98"/>
      <c r="PUB369" s="98"/>
      <c r="PUC369" s="98"/>
      <c r="PUD369" s="98"/>
      <c r="PUE369" s="98"/>
      <c r="PUF369" s="98"/>
      <c r="PUG369" s="98"/>
      <c r="PUH369" s="98"/>
      <c r="PUI369" s="98"/>
      <c r="PUJ369" s="98"/>
      <c r="PUK369" s="98"/>
      <c r="PUL369" s="98"/>
      <c r="PUM369" s="98"/>
      <c r="PUN369" s="98"/>
      <c r="PUO369" s="98"/>
      <c r="PUP369" s="98"/>
      <c r="PUQ369" s="98"/>
      <c r="PUR369" s="98"/>
      <c r="PUS369" s="98"/>
      <c r="PUT369" s="98"/>
      <c r="PUU369" s="98"/>
      <c r="PUV369" s="98"/>
      <c r="PUW369" s="98"/>
      <c r="PUX369" s="98"/>
      <c r="PUY369" s="98"/>
      <c r="PUZ369" s="98"/>
      <c r="PVA369" s="98"/>
      <c r="PVB369" s="98"/>
      <c r="PVC369" s="98"/>
      <c r="PVD369" s="98"/>
      <c r="PVE369" s="98"/>
      <c r="PVF369" s="98"/>
      <c r="PVG369" s="98"/>
      <c r="PVH369" s="98"/>
      <c r="PVI369" s="98"/>
      <c r="PVJ369" s="98"/>
      <c r="PVK369" s="98"/>
      <c r="PVL369" s="98"/>
      <c r="PVM369" s="98"/>
      <c r="PVN369" s="98"/>
      <c r="PVO369" s="98"/>
      <c r="PVP369" s="98"/>
      <c r="PVQ369" s="98"/>
      <c r="PVR369" s="98"/>
      <c r="PVS369" s="98"/>
      <c r="PVT369" s="98"/>
      <c r="PVU369" s="98"/>
      <c r="PVV369" s="98"/>
      <c r="PVW369" s="98"/>
      <c r="PVX369" s="98"/>
      <c r="PVY369" s="98"/>
      <c r="PVZ369" s="98"/>
      <c r="PWA369" s="98"/>
      <c r="PWB369" s="98"/>
      <c r="PWC369" s="98"/>
      <c r="PWD369" s="98"/>
      <c r="PWE369" s="98"/>
      <c r="PWF369" s="98"/>
      <c r="PWG369" s="98"/>
      <c r="PWH369" s="98"/>
      <c r="PWI369" s="98"/>
      <c r="PWJ369" s="98"/>
      <c r="PWK369" s="98"/>
      <c r="PWL369" s="98"/>
      <c r="PWM369" s="98"/>
      <c r="PWN369" s="98"/>
      <c r="PWO369" s="98"/>
      <c r="PWP369" s="98"/>
      <c r="PWQ369" s="98"/>
      <c r="PWR369" s="98"/>
      <c r="PWS369" s="98"/>
      <c r="PWT369" s="98"/>
      <c r="PWU369" s="98"/>
      <c r="PWV369" s="98"/>
      <c r="PWW369" s="98"/>
      <c r="PWX369" s="98"/>
      <c r="PWY369" s="98"/>
      <c r="PWZ369" s="98"/>
      <c r="PXA369" s="98"/>
      <c r="PXB369" s="98"/>
      <c r="PXC369" s="98"/>
      <c r="PXD369" s="98"/>
      <c r="PXE369" s="98"/>
      <c r="PXF369" s="98"/>
      <c r="PXG369" s="98"/>
      <c r="PXH369" s="98"/>
      <c r="PXI369" s="98"/>
      <c r="PXJ369" s="98"/>
      <c r="PXK369" s="98"/>
      <c r="PXL369" s="98"/>
      <c r="PXM369" s="98"/>
      <c r="PXN369" s="98"/>
      <c r="PXO369" s="98"/>
      <c r="PXP369" s="98"/>
      <c r="PXQ369" s="98"/>
      <c r="PXR369" s="98"/>
      <c r="PXS369" s="98"/>
      <c r="PXT369" s="98"/>
      <c r="PXU369" s="98"/>
      <c r="PXV369" s="98"/>
      <c r="PXW369" s="98"/>
      <c r="PXX369" s="98"/>
      <c r="PXY369" s="98"/>
      <c r="PXZ369" s="98"/>
      <c r="PYA369" s="98"/>
      <c r="PYB369" s="98"/>
      <c r="PYC369" s="98"/>
      <c r="PYD369" s="98"/>
      <c r="PYE369" s="98"/>
      <c r="PYF369" s="98"/>
      <c r="PYG369" s="98"/>
      <c r="PYH369" s="98"/>
      <c r="PYI369" s="98"/>
      <c r="PYJ369" s="98"/>
      <c r="PYK369" s="98"/>
      <c r="PYL369" s="98"/>
      <c r="PYM369" s="98"/>
      <c r="PYN369" s="98"/>
      <c r="PYO369" s="98"/>
      <c r="PYP369" s="98"/>
      <c r="PYQ369" s="98"/>
      <c r="PYR369" s="98"/>
      <c r="PYS369" s="98"/>
      <c r="PYT369" s="98"/>
      <c r="PYU369" s="98"/>
      <c r="PYV369" s="98"/>
      <c r="PYW369" s="98"/>
      <c r="PYX369" s="98"/>
      <c r="PYY369" s="98"/>
      <c r="PYZ369" s="98"/>
      <c r="PZA369" s="98"/>
      <c r="PZB369" s="98"/>
      <c r="PZC369" s="98"/>
      <c r="PZD369" s="98"/>
      <c r="PZE369" s="98"/>
      <c r="PZF369" s="98"/>
      <c r="PZG369" s="98"/>
      <c r="PZH369" s="98"/>
      <c r="PZI369" s="98"/>
      <c r="PZJ369" s="98"/>
      <c r="PZK369" s="98"/>
      <c r="PZL369" s="98"/>
      <c r="PZM369" s="98"/>
      <c r="PZN369" s="98"/>
      <c r="PZO369" s="98"/>
      <c r="PZP369" s="98"/>
      <c r="PZQ369" s="98"/>
      <c r="PZR369" s="98"/>
      <c r="PZS369" s="98"/>
      <c r="PZT369" s="98"/>
      <c r="PZU369" s="98"/>
      <c r="PZV369" s="98"/>
      <c r="PZW369" s="98"/>
      <c r="PZX369" s="98"/>
      <c r="PZY369" s="98"/>
      <c r="PZZ369" s="98"/>
      <c r="QAA369" s="98"/>
      <c r="QAB369" s="98"/>
      <c r="QAC369" s="98"/>
      <c r="QAD369" s="98"/>
      <c r="QAE369" s="98"/>
      <c r="QAF369" s="98"/>
      <c r="QAG369" s="98"/>
      <c r="QAH369" s="98"/>
      <c r="QAI369" s="98"/>
      <c r="QAJ369" s="98"/>
      <c r="QAK369" s="98"/>
      <c r="QAL369" s="98"/>
      <c r="QAM369" s="98"/>
      <c r="QAN369" s="98"/>
      <c r="QAO369" s="98"/>
      <c r="QAP369" s="98"/>
      <c r="QAQ369" s="98"/>
      <c r="QAR369" s="98"/>
      <c r="QAS369" s="98"/>
      <c r="QAT369" s="98"/>
      <c r="QAU369" s="98"/>
      <c r="QAV369" s="98"/>
      <c r="QAW369" s="98"/>
      <c r="QAX369" s="98"/>
      <c r="QAY369" s="98"/>
      <c r="QAZ369" s="98"/>
      <c r="QBA369" s="98"/>
      <c r="QBB369" s="98"/>
      <c r="QBC369" s="98"/>
      <c r="QBD369" s="98"/>
      <c r="QBE369" s="98"/>
      <c r="QBF369" s="98"/>
      <c r="QBG369" s="98"/>
      <c r="QBH369" s="98"/>
      <c r="QBI369" s="98"/>
      <c r="QBJ369" s="98"/>
      <c r="QBK369" s="98"/>
      <c r="QBL369" s="98"/>
      <c r="QBM369" s="98"/>
      <c r="QBN369" s="98"/>
      <c r="QBO369" s="98"/>
      <c r="QBP369" s="98"/>
      <c r="QBQ369" s="98"/>
      <c r="QBR369" s="98"/>
      <c r="QBS369" s="98"/>
      <c r="QBT369" s="98"/>
      <c r="QBU369" s="98"/>
      <c r="QBV369" s="98"/>
      <c r="QBW369" s="98"/>
      <c r="QBX369" s="98"/>
      <c r="QBY369" s="98"/>
      <c r="QBZ369" s="98"/>
      <c r="QCA369" s="98"/>
      <c r="QCB369" s="98"/>
      <c r="QCC369" s="98"/>
      <c r="QCD369" s="98"/>
      <c r="QCE369" s="98"/>
      <c r="QCF369" s="98"/>
      <c r="QCG369" s="98"/>
      <c r="QCH369" s="98"/>
      <c r="QCI369" s="98"/>
      <c r="QCJ369" s="98"/>
      <c r="QCK369" s="98"/>
      <c r="QCL369" s="98"/>
      <c r="QCM369" s="98"/>
      <c r="QCN369" s="98"/>
      <c r="QCO369" s="98"/>
      <c r="QCP369" s="98"/>
      <c r="QCQ369" s="98"/>
      <c r="QCR369" s="98"/>
      <c r="QCS369" s="98"/>
      <c r="QCT369" s="98"/>
      <c r="QCU369" s="98"/>
      <c r="QCV369" s="98"/>
      <c r="QCW369" s="98"/>
      <c r="QCX369" s="98"/>
      <c r="QCY369" s="98"/>
      <c r="QCZ369" s="98"/>
      <c r="QDA369" s="98"/>
      <c r="QDB369" s="98"/>
      <c r="QDC369" s="98"/>
      <c r="QDD369" s="98"/>
      <c r="QDE369" s="98"/>
      <c r="QDF369" s="98"/>
      <c r="QDG369" s="98"/>
      <c r="QDH369" s="98"/>
      <c r="QDI369" s="98"/>
      <c r="QDJ369" s="98"/>
      <c r="QDK369" s="98"/>
      <c r="QDL369" s="98"/>
      <c r="QDM369" s="98"/>
      <c r="QDN369" s="98"/>
      <c r="QDO369" s="98"/>
      <c r="QDP369" s="98"/>
      <c r="QDQ369" s="98"/>
      <c r="QDR369" s="98"/>
      <c r="QDS369" s="98"/>
      <c r="QDT369" s="98"/>
      <c r="QDU369" s="98"/>
      <c r="QDV369" s="98"/>
      <c r="QDW369" s="98"/>
      <c r="QDX369" s="98"/>
      <c r="QDY369" s="98"/>
      <c r="QDZ369" s="98"/>
      <c r="QEA369" s="98"/>
      <c r="QEB369" s="98"/>
      <c r="QEC369" s="98"/>
      <c r="QED369" s="98"/>
      <c r="QEE369" s="98"/>
      <c r="QEF369" s="98"/>
      <c r="QEG369" s="98"/>
      <c r="QEH369" s="98"/>
      <c r="QEI369" s="98"/>
      <c r="QEJ369" s="98"/>
      <c r="QEK369" s="98"/>
      <c r="QEL369" s="98"/>
      <c r="QEM369" s="98"/>
      <c r="QEN369" s="98"/>
      <c r="QEO369" s="98"/>
      <c r="QEP369" s="98"/>
      <c r="QEQ369" s="98"/>
      <c r="QER369" s="98"/>
      <c r="QES369" s="98"/>
      <c r="QET369" s="98"/>
      <c r="QEU369" s="98"/>
      <c r="QEV369" s="98"/>
      <c r="QEW369" s="98"/>
      <c r="QEX369" s="98"/>
      <c r="QEY369" s="98"/>
      <c r="QEZ369" s="98"/>
      <c r="QFA369" s="98"/>
      <c r="QFB369" s="98"/>
      <c r="QFC369" s="98"/>
      <c r="QFD369" s="98"/>
      <c r="QFE369" s="98"/>
      <c r="QFF369" s="98"/>
      <c r="QFG369" s="98"/>
      <c r="QFH369" s="98"/>
      <c r="QFI369" s="98"/>
      <c r="QFJ369" s="98"/>
      <c r="QFK369" s="98"/>
      <c r="QFL369" s="98"/>
      <c r="QFM369" s="98"/>
      <c r="QFN369" s="98"/>
      <c r="QFO369" s="98"/>
      <c r="QFP369" s="98"/>
      <c r="QFQ369" s="98"/>
      <c r="QFR369" s="98"/>
      <c r="QFS369" s="98"/>
      <c r="QFT369" s="98"/>
      <c r="QFU369" s="98"/>
      <c r="QFV369" s="98"/>
      <c r="QFW369" s="98"/>
      <c r="QFX369" s="98"/>
      <c r="QFY369" s="98"/>
      <c r="QFZ369" s="98"/>
      <c r="QGA369" s="98"/>
      <c r="QGB369" s="98"/>
      <c r="QGC369" s="98"/>
      <c r="QGD369" s="98"/>
      <c r="QGE369" s="98"/>
      <c r="QGF369" s="98"/>
      <c r="QGG369" s="98"/>
      <c r="QGH369" s="98"/>
      <c r="QGI369" s="98"/>
      <c r="QGJ369" s="98"/>
      <c r="QGK369" s="98"/>
      <c r="QGL369" s="98"/>
      <c r="QGM369" s="98"/>
      <c r="QGN369" s="98"/>
      <c r="QGO369" s="98"/>
      <c r="QGP369" s="98"/>
      <c r="QGQ369" s="98"/>
      <c r="QGR369" s="98"/>
      <c r="QGS369" s="98"/>
      <c r="QGT369" s="98"/>
      <c r="QGU369" s="98"/>
      <c r="QGV369" s="98"/>
      <c r="QGW369" s="98"/>
      <c r="QGX369" s="98"/>
      <c r="QGY369" s="98"/>
      <c r="QGZ369" s="98"/>
      <c r="QHA369" s="98"/>
      <c r="QHB369" s="98"/>
      <c r="QHC369" s="98"/>
      <c r="QHD369" s="98"/>
      <c r="QHE369" s="98"/>
      <c r="QHF369" s="98"/>
      <c r="QHG369" s="98"/>
      <c r="QHH369" s="98"/>
      <c r="QHI369" s="98"/>
      <c r="QHJ369" s="98"/>
      <c r="QHK369" s="98"/>
      <c r="QHL369" s="98"/>
      <c r="QHM369" s="98"/>
      <c r="QHN369" s="98"/>
      <c r="QHO369" s="98"/>
      <c r="QHP369" s="98"/>
      <c r="QHQ369" s="98"/>
      <c r="QHR369" s="98"/>
      <c r="QHS369" s="98"/>
      <c r="QHT369" s="98"/>
      <c r="QHU369" s="98"/>
      <c r="QHV369" s="98"/>
      <c r="QHW369" s="98"/>
      <c r="QHX369" s="98"/>
      <c r="QHY369" s="98"/>
      <c r="QHZ369" s="98"/>
      <c r="QIA369" s="98"/>
      <c r="QIB369" s="98"/>
      <c r="QIC369" s="98"/>
      <c r="QID369" s="98"/>
      <c r="QIE369" s="98"/>
      <c r="QIF369" s="98"/>
      <c r="QIG369" s="98"/>
      <c r="QIH369" s="98"/>
      <c r="QII369" s="98"/>
      <c r="QIJ369" s="98"/>
      <c r="QIK369" s="98"/>
      <c r="QIL369" s="98"/>
      <c r="QIM369" s="98"/>
      <c r="QIN369" s="98"/>
      <c r="QIO369" s="98"/>
      <c r="QIP369" s="98"/>
      <c r="QIQ369" s="98"/>
      <c r="QIR369" s="98"/>
      <c r="QIS369" s="98"/>
      <c r="QIT369" s="98"/>
      <c r="QIU369" s="98"/>
      <c r="QIV369" s="98"/>
      <c r="QIW369" s="98"/>
      <c r="QIX369" s="98"/>
      <c r="QIY369" s="98"/>
      <c r="QIZ369" s="98"/>
      <c r="QJA369" s="98"/>
      <c r="QJB369" s="98"/>
      <c r="QJC369" s="98"/>
      <c r="QJD369" s="98"/>
      <c r="QJE369" s="98"/>
      <c r="QJF369" s="98"/>
      <c r="QJG369" s="98"/>
      <c r="QJH369" s="98"/>
      <c r="QJI369" s="98"/>
      <c r="QJJ369" s="98"/>
      <c r="QJK369" s="98"/>
      <c r="QJL369" s="98"/>
      <c r="QJM369" s="98"/>
      <c r="QJN369" s="98"/>
      <c r="QJO369" s="98"/>
      <c r="QJP369" s="98"/>
      <c r="QJQ369" s="98"/>
      <c r="QJR369" s="98"/>
      <c r="QJS369" s="98"/>
      <c r="QJT369" s="98"/>
      <c r="QJU369" s="98"/>
      <c r="QJV369" s="98"/>
      <c r="QJW369" s="98"/>
      <c r="QJX369" s="98"/>
      <c r="QJY369" s="98"/>
      <c r="QJZ369" s="98"/>
      <c r="QKA369" s="98"/>
      <c r="QKB369" s="98"/>
      <c r="QKC369" s="98"/>
      <c r="QKD369" s="98"/>
      <c r="QKE369" s="98"/>
      <c r="QKF369" s="98"/>
      <c r="QKG369" s="98"/>
      <c r="QKH369" s="98"/>
      <c r="QKI369" s="98"/>
      <c r="QKJ369" s="98"/>
      <c r="QKK369" s="98"/>
      <c r="QKL369" s="98"/>
      <c r="QKM369" s="98"/>
      <c r="QKN369" s="98"/>
      <c r="QKO369" s="98"/>
      <c r="QKP369" s="98"/>
      <c r="QKQ369" s="98"/>
      <c r="QKR369" s="98"/>
      <c r="QKS369" s="98"/>
      <c r="QKT369" s="98"/>
      <c r="QKU369" s="98"/>
      <c r="QKV369" s="98"/>
      <c r="QKW369" s="98"/>
      <c r="QKX369" s="98"/>
      <c r="QKY369" s="98"/>
      <c r="QKZ369" s="98"/>
      <c r="QLA369" s="98"/>
      <c r="QLB369" s="98"/>
      <c r="QLC369" s="98"/>
      <c r="QLD369" s="98"/>
      <c r="QLE369" s="98"/>
      <c r="QLF369" s="98"/>
      <c r="QLG369" s="98"/>
      <c r="QLH369" s="98"/>
      <c r="QLI369" s="98"/>
      <c r="QLJ369" s="98"/>
      <c r="QLK369" s="98"/>
      <c r="QLL369" s="98"/>
      <c r="QLM369" s="98"/>
      <c r="QLN369" s="98"/>
      <c r="QLO369" s="98"/>
      <c r="QLP369" s="98"/>
      <c r="QLQ369" s="98"/>
      <c r="QLR369" s="98"/>
      <c r="QLS369" s="98"/>
      <c r="QLT369" s="98"/>
      <c r="QLU369" s="98"/>
      <c r="QLV369" s="98"/>
      <c r="QLW369" s="98"/>
      <c r="QLX369" s="98"/>
      <c r="QLY369" s="98"/>
      <c r="QLZ369" s="98"/>
      <c r="QMA369" s="98"/>
      <c r="QMB369" s="98"/>
      <c r="QMC369" s="98"/>
      <c r="QMD369" s="98"/>
      <c r="QME369" s="98"/>
      <c r="QMF369" s="98"/>
      <c r="QMG369" s="98"/>
      <c r="QMH369" s="98"/>
      <c r="QMI369" s="98"/>
      <c r="QMJ369" s="98"/>
      <c r="QMK369" s="98"/>
      <c r="QML369" s="98"/>
      <c r="QMM369" s="98"/>
      <c r="QMN369" s="98"/>
      <c r="QMO369" s="98"/>
      <c r="QMP369" s="98"/>
      <c r="QMQ369" s="98"/>
      <c r="QMR369" s="98"/>
      <c r="QMS369" s="98"/>
      <c r="QMT369" s="98"/>
      <c r="QMU369" s="98"/>
      <c r="QMV369" s="98"/>
      <c r="QMW369" s="98"/>
      <c r="QMX369" s="98"/>
      <c r="QMY369" s="98"/>
      <c r="QMZ369" s="98"/>
      <c r="QNA369" s="98"/>
      <c r="QNB369" s="98"/>
      <c r="QNC369" s="98"/>
      <c r="QND369" s="98"/>
      <c r="QNE369" s="98"/>
      <c r="QNF369" s="98"/>
      <c r="QNG369" s="98"/>
      <c r="QNH369" s="98"/>
      <c r="QNI369" s="98"/>
      <c r="QNJ369" s="98"/>
      <c r="QNK369" s="98"/>
      <c r="QNL369" s="98"/>
      <c r="QNM369" s="98"/>
      <c r="QNN369" s="98"/>
      <c r="QNO369" s="98"/>
      <c r="QNP369" s="98"/>
      <c r="QNQ369" s="98"/>
      <c r="QNR369" s="98"/>
      <c r="QNS369" s="98"/>
      <c r="QNT369" s="98"/>
      <c r="QNU369" s="98"/>
      <c r="QNV369" s="98"/>
      <c r="QNW369" s="98"/>
      <c r="QNX369" s="98"/>
      <c r="QNY369" s="98"/>
      <c r="QNZ369" s="98"/>
      <c r="QOA369" s="98"/>
      <c r="QOB369" s="98"/>
      <c r="QOC369" s="98"/>
      <c r="QOD369" s="98"/>
      <c r="QOE369" s="98"/>
      <c r="QOF369" s="98"/>
      <c r="QOG369" s="98"/>
      <c r="QOH369" s="98"/>
      <c r="QOI369" s="98"/>
      <c r="QOJ369" s="98"/>
      <c r="QOK369" s="98"/>
      <c r="QOL369" s="98"/>
      <c r="QOM369" s="98"/>
      <c r="QON369" s="98"/>
      <c r="QOO369" s="98"/>
      <c r="QOP369" s="98"/>
      <c r="QOQ369" s="98"/>
      <c r="QOR369" s="98"/>
      <c r="QOS369" s="98"/>
      <c r="QOT369" s="98"/>
      <c r="QOU369" s="98"/>
      <c r="QOV369" s="98"/>
      <c r="QOW369" s="98"/>
      <c r="QOX369" s="98"/>
      <c r="QOY369" s="98"/>
      <c r="QOZ369" s="98"/>
      <c r="QPA369" s="98"/>
      <c r="QPB369" s="98"/>
      <c r="QPC369" s="98"/>
      <c r="QPD369" s="98"/>
      <c r="QPE369" s="98"/>
      <c r="QPF369" s="98"/>
      <c r="QPG369" s="98"/>
      <c r="QPH369" s="98"/>
      <c r="QPI369" s="98"/>
      <c r="QPJ369" s="98"/>
      <c r="QPK369" s="98"/>
      <c r="QPL369" s="98"/>
      <c r="QPM369" s="98"/>
      <c r="QPN369" s="98"/>
      <c r="QPO369" s="98"/>
      <c r="QPP369" s="98"/>
      <c r="QPQ369" s="98"/>
      <c r="QPR369" s="98"/>
      <c r="QPS369" s="98"/>
      <c r="QPT369" s="98"/>
      <c r="QPU369" s="98"/>
      <c r="QPV369" s="98"/>
      <c r="QPW369" s="98"/>
      <c r="QPX369" s="98"/>
      <c r="QPY369" s="98"/>
      <c r="QPZ369" s="98"/>
      <c r="QQA369" s="98"/>
      <c r="QQB369" s="98"/>
      <c r="QQC369" s="98"/>
      <c r="QQD369" s="98"/>
      <c r="QQE369" s="98"/>
      <c r="QQF369" s="98"/>
      <c r="QQG369" s="98"/>
      <c r="QQH369" s="98"/>
      <c r="QQI369" s="98"/>
      <c r="QQJ369" s="98"/>
      <c r="QQK369" s="98"/>
      <c r="QQL369" s="98"/>
      <c r="QQM369" s="98"/>
      <c r="QQN369" s="98"/>
      <c r="QQO369" s="98"/>
      <c r="QQP369" s="98"/>
      <c r="QQQ369" s="98"/>
      <c r="QQR369" s="98"/>
      <c r="QQS369" s="98"/>
      <c r="QQT369" s="98"/>
      <c r="QQU369" s="98"/>
      <c r="QQV369" s="98"/>
      <c r="QQW369" s="98"/>
      <c r="QQX369" s="98"/>
      <c r="QQY369" s="98"/>
      <c r="QQZ369" s="98"/>
      <c r="QRA369" s="98"/>
      <c r="QRB369" s="98"/>
      <c r="QRC369" s="98"/>
      <c r="QRD369" s="98"/>
      <c r="QRE369" s="98"/>
      <c r="QRF369" s="98"/>
      <c r="QRG369" s="98"/>
      <c r="QRH369" s="98"/>
      <c r="QRI369" s="98"/>
      <c r="QRJ369" s="98"/>
      <c r="QRK369" s="98"/>
      <c r="QRL369" s="98"/>
      <c r="QRM369" s="98"/>
      <c r="QRN369" s="98"/>
      <c r="QRO369" s="98"/>
      <c r="QRP369" s="98"/>
      <c r="QRQ369" s="98"/>
      <c r="QRR369" s="98"/>
      <c r="QRS369" s="98"/>
      <c r="QRT369" s="98"/>
      <c r="QRU369" s="98"/>
      <c r="QRV369" s="98"/>
      <c r="QRW369" s="98"/>
      <c r="QRX369" s="98"/>
      <c r="QRY369" s="98"/>
      <c r="QRZ369" s="98"/>
      <c r="QSA369" s="98"/>
      <c r="QSB369" s="98"/>
      <c r="QSC369" s="98"/>
      <c r="QSD369" s="98"/>
      <c r="QSE369" s="98"/>
      <c r="QSF369" s="98"/>
      <c r="QSG369" s="98"/>
      <c r="QSH369" s="98"/>
      <c r="QSI369" s="98"/>
      <c r="QSJ369" s="98"/>
      <c r="QSK369" s="98"/>
      <c r="QSL369" s="98"/>
      <c r="QSM369" s="98"/>
      <c r="QSN369" s="98"/>
      <c r="QSO369" s="98"/>
      <c r="QSP369" s="98"/>
      <c r="QSQ369" s="98"/>
      <c r="QSR369" s="98"/>
      <c r="QSS369" s="98"/>
      <c r="QST369" s="98"/>
      <c r="QSU369" s="98"/>
      <c r="QSV369" s="98"/>
      <c r="QSW369" s="98"/>
      <c r="QSX369" s="98"/>
      <c r="QSY369" s="98"/>
      <c r="QSZ369" s="98"/>
      <c r="QTA369" s="98"/>
      <c r="QTB369" s="98"/>
      <c r="QTC369" s="98"/>
      <c r="QTD369" s="98"/>
      <c r="QTE369" s="98"/>
      <c r="QTF369" s="98"/>
      <c r="QTG369" s="98"/>
      <c r="QTH369" s="98"/>
      <c r="QTI369" s="98"/>
      <c r="QTJ369" s="98"/>
      <c r="QTK369" s="98"/>
      <c r="QTL369" s="98"/>
      <c r="QTM369" s="98"/>
      <c r="QTN369" s="98"/>
      <c r="QTO369" s="98"/>
      <c r="QTP369" s="98"/>
      <c r="QTQ369" s="98"/>
      <c r="QTR369" s="98"/>
      <c r="QTS369" s="98"/>
      <c r="QTT369" s="98"/>
      <c r="QTU369" s="98"/>
      <c r="QTV369" s="98"/>
      <c r="QTW369" s="98"/>
      <c r="QTX369" s="98"/>
      <c r="QTY369" s="98"/>
      <c r="QTZ369" s="98"/>
      <c r="QUA369" s="98"/>
      <c r="QUB369" s="98"/>
      <c r="QUC369" s="98"/>
      <c r="QUD369" s="98"/>
      <c r="QUE369" s="98"/>
      <c r="QUF369" s="98"/>
      <c r="QUG369" s="98"/>
      <c r="QUH369" s="98"/>
      <c r="QUI369" s="98"/>
      <c r="QUJ369" s="98"/>
      <c r="QUK369" s="98"/>
      <c r="QUL369" s="98"/>
      <c r="QUM369" s="98"/>
      <c r="QUN369" s="98"/>
      <c r="QUO369" s="98"/>
      <c r="QUP369" s="98"/>
      <c r="QUQ369" s="98"/>
      <c r="QUR369" s="98"/>
      <c r="QUS369" s="98"/>
      <c r="QUT369" s="98"/>
      <c r="QUU369" s="98"/>
      <c r="QUV369" s="98"/>
      <c r="QUW369" s="98"/>
      <c r="QUX369" s="98"/>
      <c r="QUY369" s="98"/>
      <c r="QUZ369" s="98"/>
      <c r="QVA369" s="98"/>
      <c r="QVB369" s="98"/>
      <c r="QVC369" s="98"/>
      <c r="QVD369" s="98"/>
      <c r="QVE369" s="98"/>
      <c r="QVF369" s="98"/>
      <c r="QVG369" s="98"/>
      <c r="QVH369" s="98"/>
      <c r="QVI369" s="98"/>
      <c r="QVJ369" s="98"/>
      <c r="QVK369" s="98"/>
      <c r="QVL369" s="98"/>
      <c r="QVM369" s="98"/>
      <c r="QVN369" s="98"/>
      <c r="QVO369" s="98"/>
      <c r="QVP369" s="98"/>
      <c r="QVQ369" s="98"/>
      <c r="QVR369" s="98"/>
      <c r="QVS369" s="98"/>
      <c r="QVT369" s="98"/>
      <c r="QVU369" s="98"/>
      <c r="QVV369" s="98"/>
      <c r="QVW369" s="98"/>
      <c r="QVX369" s="98"/>
      <c r="QVY369" s="98"/>
      <c r="QVZ369" s="98"/>
      <c r="QWA369" s="98"/>
      <c r="QWB369" s="98"/>
      <c r="QWC369" s="98"/>
      <c r="QWD369" s="98"/>
      <c r="QWE369" s="98"/>
      <c r="QWF369" s="98"/>
      <c r="QWG369" s="98"/>
      <c r="QWH369" s="98"/>
      <c r="QWI369" s="98"/>
      <c r="QWJ369" s="98"/>
      <c r="QWK369" s="98"/>
      <c r="QWL369" s="98"/>
      <c r="QWM369" s="98"/>
      <c r="QWN369" s="98"/>
      <c r="QWO369" s="98"/>
      <c r="QWP369" s="98"/>
      <c r="QWQ369" s="98"/>
      <c r="QWR369" s="98"/>
      <c r="QWS369" s="98"/>
      <c r="QWT369" s="98"/>
      <c r="QWU369" s="98"/>
      <c r="QWV369" s="98"/>
      <c r="QWW369" s="98"/>
      <c r="QWX369" s="98"/>
      <c r="QWY369" s="98"/>
      <c r="QWZ369" s="98"/>
      <c r="QXA369" s="98"/>
      <c r="QXB369" s="98"/>
      <c r="QXC369" s="98"/>
      <c r="QXD369" s="98"/>
      <c r="QXE369" s="98"/>
      <c r="QXF369" s="98"/>
      <c r="QXG369" s="98"/>
      <c r="QXH369" s="98"/>
      <c r="QXI369" s="98"/>
      <c r="QXJ369" s="98"/>
      <c r="QXK369" s="98"/>
      <c r="QXL369" s="98"/>
      <c r="QXM369" s="98"/>
      <c r="QXN369" s="98"/>
      <c r="QXO369" s="98"/>
      <c r="QXP369" s="98"/>
      <c r="QXQ369" s="98"/>
      <c r="QXR369" s="98"/>
      <c r="QXS369" s="98"/>
      <c r="QXT369" s="98"/>
      <c r="QXU369" s="98"/>
      <c r="QXV369" s="98"/>
      <c r="QXW369" s="98"/>
      <c r="QXX369" s="98"/>
      <c r="QXY369" s="98"/>
      <c r="QXZ369" s="98"/>
      <c r="QYA369" s="98"/>
      <c r="QYB369" s="98"/>
      <c r="QYC369" s="98"/>
      <c r="QYD369" s="98"/>
      <c r="QYE369" s="98"/>
      <c r="QYF369" s="98"/>
      <c r="QYG369" s="98"/>
      <c r="QYH369" s="98"/>
      <c r="QYI369" s="98"/>
      <c r="QYJ369" s="98"/>
      <c r="QYK369" s="98"/>
      <c r="QYL369" s="98"/>
      <c r="QYM369" s="98"/>
      <c r="QYN369" s="98"/>
      <c r="QYO369" s="98"/>
      <c r="QYP369" s="98"/>
      <c r="QYQ369" s="98"/>
      <c r="QYR369" s="98"/>
      <c r="QYS369" s="98"/>
      <c r="QYT369" s="98"/>
      <c r="QYU369" s="98"/>
      <c r="QYV369" s="98"/>
      <c r="QYW369" s="98"/>
      <c r="QYX369" s="98"/>
      <c r="QYY369" s="98"/>
      <c r="QYZ369" s="98"/>
      <c r="QZA369" s="98"/>
      <c r="QZB369" s="98"/>
      <c r="QZC369" s="98"/>
      <c r="QZD369" s="98"/>
      <c r="QZE369" s="98"/>
      <c r="QZF369" s="98"/>
      <c r="QZG369" s="98"/>
      <c r="QZH369" s="98"/>
      <c r="QZI369" s="98"/>
      <c r="QZJ369" s="98"/>
      <c r="QZK369" s="98"/>
      <c r="QZL369" s="98"/>
      <c r="QZM369" s="98"/>
      <c r="QZN369" s="98"/>
      <c r="QZO369" s="98"/>
      <c r="QZP369" s="98"/>
      <c r="QZQ369" s="98"/>
      <c r="QZR369" s="98"/>
      <c r="QZS369" s="98"/>
      <c r="QZT369" s="98"/>
      <c r="QZU369" s="98"/>
      <c r="QZV369" s="98"/>
      <c r="QZW369" s="98"/>
      <c r="QZX369" s="98"/>
      <c r="QZY369" s="98"/>
      <c r="QZZ369" s="98"/>
      <c r="RAA369" s="98"/>
      <c r="RAB369" s="98"/>
      <c r="RAC369" s="98"/>
      <c r="RAD369" s="98"/>
      <c r="RAE369" s="98"/>
      <c r="RAF369" s="98"/>
      <c r="RAG369" s="98"/>
      <c r="RAH369" s="98"/>
      <c r="RAI369" s="98"/>
      <c r="RAJ369" s="98"/>
      <c r="RAK369" s="98"/>
      <c r="RAL369" s="98"/>
      <c r="RAM369" s="98"/>
      <c r="RAN369" s="98"/>
      <c r="RAO369" s="98"/>
      <c r="RAP369" s="98"/>
      <c r="RAQ369" s="98"/>
      <c r="RAR369" s="98"/>
      <c r="RAS369" s="98"/>
      <c r="RAT369" s="98"/>
      <c r="RAU369" s="98"/>
      <c r="RAV369" s="98"/>
      <c r="RAW369" s="98"/>
      <c r="RAX369" s="98"/>
      <c r="RAY369" s="98"/>
      <c r="RAZ369" s="98"/>
      <c r="RBA369" s="98"/>
      <c r="RBB369" s="98"/>
      <c r="RBC369" s="98"/>
      <c r="RBD369" s="98"/>
      <c r="RBE369" s="98"/>
      <c r="RBF369" s="98"/>
      <c r="RBG369" s="98"/>
      <c r="RBH369" s="98"/>
      <c r="RBI369" s="98"/>
      <c r="RBJ369" s="98"/>
      <c r="RBK369" s="98"/>
      <c r="RBL369" s="98"/>
      <c r="RBM369" s="98"/>
      <c r="RBN369" s="98"/>
      <c r="RBO369" s="98"/>
      <c r="RBP369" s="98"/>
      <c r="RBQ369" s="98"/>
      <c r="RBR369" s="98"/>
      <c r="RBS369" s="98"/>
      <c r="RBT369" s="98"/>
      <c r="RBU369" s="98"/>
      <c r="RBV369" s="98"/>
      <c r="RBW369" s="98"/>
      <c r="RBX369" s="98"/>
      <c r="RBY369" s="98"/>
      <c r="RBZ369" s="98"/>
      <c r="RCA369" s="98"/>
      <c r="RCB369" s="98"/>
      <c r="RCC369" s="98"/>
      <c r="RCD369" s="98"/>
      <c r="RCE369" s="98"/>
      <c r="RCF369" s="98"/>
      <c r="RCG369" s="98"/>
      <c r="RCH369" s="98"/>
      <c r="RCI369" s="98"/>
      <c r="RCJ369" s="98"/>
      <c r="RCK369" s="98"/>
      <c r="RCL369" s="98"/>
      <c r="RCM369" s="98"/>
      <c r="RCN369" s="98"/>
      <c r="RCO369" s="98"/>
      <c r="RCP369" s="98"/>
      <c r="RCQ369" s="98"/>
      <c r="RCR369" s="98"/>
      <c r="RCS369" s="98"/>
      <c r="RCT369" s="98"/>
      <c r="RCU369" s="98"/>
      <c r="RCV369" s="98"/>
      <c r="RCW369" s="98"/>
      <c r="RCX369" s="98"/>
      <c r="RCY369" s="98"/>
      <c r="RCZ369" s="98"/>
      <c r="RDA369" s="98"/>
      <c r="RDB369" s="98"/>
      <c r="RDC369" s="98"/>
      <c r="RDD369" s="98"/>
      <c r="RDE369" s="98"/>
      <c r="RDF369" s="98"/>
      <c r="RDG369" s="98"/>
      <c r="RDH369" s="98"/>
      <c r="RDI369" s="98"/>
      <c r="RDJ369" s="98"/>
      <c r="RDK369" s="98"/>
      <c r="RDL369" s="98"/>
      <c r="RDM369" s="98"/>
      <c r="RDN369" s="98"/>
      <c r="RDO369" s="98"/>
      <c r="RDP369" s="98"/>
      <c r="RDQ369" s="98"/>
      <c r="RDR369" s="98"/>
      <c r="RDS369" s="98"/>
      <c r="RDT369" s="98"/>
      <c r="RDU369" s="98"/>
      <c r="RDV369" s="98"/>
      <c r="RDW369" s="98"/>
      <c r="RDX369" s="98"/>
      <c r="RDY369" s="98"/>
      <c r="RDZ369" s="98"/>
      <c r="REA369" s="98"/>
      <c r="REB369" s="98"/>
      <c r="REC369" s="98"/>
      <c r="RED369" s="98"/>
      <c r="REE369" s="98"/>
      <c r="REF369" s="98"/>
      <c r="REG369" s="98"/>
      <c r="REH369" s="98"/>
      <c r="REI369" s="98"/>
      <c r="REJ369" s="98"/>
      <c r="REK369" s="98"/>
      <c r="REL369" s="98"/>
      <c r="REM369" s="98"/>
      <c r="REN369" s="98"/>
      <c r="REO369" s="98"/>
      <c r="REP369" s="98"/>
      <c r="REQ369" s="98"/>
      <c r="RER369" s="98"/>
      <c r="RES369" s="98"/>
      <c r="RET369" s="98"/>
      <c r="REU369" s="98"/>
      <c r="REV369" s="98"/>
      <c r="REW369" s="98"/>
      <c r="REX369" s="98"/>
      <c r="REY369" s="98"/>
      <c r="REZ369" s="98"/>
      <c r="RFA369" s="98"/>
      <c r="RFB369" s="98"/>
      <c r="RFC369" s="98"/>
      <c r="RFD369" s="98"/>
      <c r="RFE369" s="98"/>
      <c r="RFF369" s="98"/>
      <c r="RFG369" s="98"/>
      <c r="RFH369" s="98"/>
      <c r="RFI369" s="98"/>
      <c r="RFJ369" s="98"/>
      <c r="RFK369" s="98"/>
      <c r="RFL369" s="98"/>
      <c r="RFM369" s="98"/>
      <c r="RFN369" s="98"/>
      <c r="RFO369" s="98"/>
      <c r="RFP369" s="98"/>
      <c r="RFQ369" s="98"/>
      <c r="RFR369" s="98"/>
      <c r="RFS369" s="98"/>
      <c r="RFT369" s="98"/>
      <c r="RFU369" s="98"/>
      <c r="RFV369" s="98"/>
      <c r="RFW369" s="98"/>
      <c r="RFX369" s="98"/>
      <c r="RFY369" s="98"/>
      <c r="RFZ369" s="98"/>
      <c r="RGA369" s="98"/>
      <c r="RGB369" s="98"/>
      <c r="RGC369" s="98"/>
      <c r="RGD369" s="98"/>
      <c r="RGE369" s="98"/>
      <c r="RGF369" s="98"/>
      <c r="RGG369" s="98"/>
      <c r="RGH369" s="98"/>
      <c r="RGI369" s="98"/>
      <c r="RGJ369" s="98"/>
      <c r="RGK369" s="98"/>
      <c r="RGL369" s="98"/>
      <c r="RGM369" s="98"/>
      <c r="RGN369" s="98"/>
      <c r="RGO369" s="98"/>
      <c r="RGP369" s="98"/>
      <c r="RGQ369" s="98"/>
      <c r="RGR369" s="98"/>
      <c r="RGS369" s="98"/>
      <c r="RGT369" s="98"/>
      <c r="RGU369" s="98"/>
      <c r="RGV369" s="98"/>
      <c r="RGW369" s="98"/>
      <c r="RGX369" s="98"/>
      <c r="RGY369" s="98"/>
      <c r="RGZ369" s="98"/>
      <c r="RHA369" s="98"/>
      <c r="RHB369" s="98"/>
      <c r="RHC369" s="98"/>
      <c r="RHD369" s="98"/>
      <c r="RHE369" s="98"/>
      <c r="RHF369" s="98"/>
      <c r="RHG369" s="98"/>
      <c r="RHH369" s="98"/>
      <c r="RHI369" s="98"/>
      <c r="RHJ369" s="98"/>
      <c r="RHK369" s="98"/>
      <c r="RHL369" s="98"/>
      <c r="RHM369" s="98"/>
      <c r="RHN369" s="98"/>
      <c r="RHO369" s="98"/>
      <c r="RHP369" s="98"/>
      <c r="RHQ369" s="98"/>
      <c r="RHR369" s="98"/>
      <c r="RHS369" s="98"/>
      <c r="RHT369" s="98"/>
      <c r="RHU369" s="98"/>
      <c r="RHV369" s="98"/>
      <c r="RHW369" s="98"/>
      <c r="RHX369" s="98"/>
      <c r="RHY369" s="98"/>
      <c r="RHZ369" s="98"/>
      <c r="RIA369" s="98"/>
      <c r="RIB369" s="98"/>
      <c r="RIC369" s="98"/>
      <c r="RID369" s="98"/>
      <c r="RIE369" s="98"/>
      <c r="RIF369" s="98"/>
      <c r="RIG369" s="98"/>
      <c r="RIH369" s="98"/>
      <c r="RII369" s="98"/>
      <c r="RIJ369" s="98"/>
      <c r="RIK369" s="98"/>
      <c r="RIL369" s="98"/>
      <c r="RIM369" s="98"/>
      <c r="RIN369" s="98"/>
      <c r="RIO369" s="98"/>
      <c r="RIP369" s="98"/>
      <c r="RIQ369" s="98"/>
      <c r="RIR369" s="98"/>
      <c r="RIS369" s="98"/>
      <c r="RIT369" s="98"/>
      <c r="RIU369" s="98"/>
      <c r="RIV369" s="98"/>
      <c r="RIW369" s="98"/>
      <c r="RIX369" s="98"/>
      <c r="RIY369" s="98"/>
      <c r="RIZ369" s="98"/>
      <c r="RJA369" s="98"/>
      <c r="RJB369" s="98"/>
      <c r="RJC369" s="98"/>
      <c r="RJD369" s="98"/>
      <c r="RJE369" s="98"/>
      <c r="RJF369" s="98"/>
      <c r="RJG369" s="98"/>
      <c r="RJH369" s="98"/>
      <c r="RJI369" s="98"/>
      <c r="RJJ369" s="98"/>
      <c r="RJK369" s="98"/>
      <c r="RJL369" s="98"/>
      <c r="RJM369" s="98"/>
      <c r="RJN369" s="98"/>
      <c r="RJO369" s="98"/>
      <c r="RJP369" s="98"/>
      <c r="RJQ369" s="98"/>
      <c r="RJR369" s="98"/>
      <c r="RJS369" s="98"/>
      <c r="RJT369" s="98"/>
      <c r="RJU369" s="98"/>
      <c r="RJV369" s="98"/>
      <c r="RJW369" s="98"/>
      <c r="RJX369" s="98"/>
      <c r="RJY369" s="98"/>
      <c r="RJZ369" s="98"/>
      <c r="RKA369" s="98"/>
      <c r="RKB369" s="98"/>
      <c r="RKC369" s="98"/>
      <c r="RKD369" s="98"/>
      <c r="RKE369" s="98"/>
      <c r="RKF369" s="98"/>
      <c r="RKG369" s="98"/>
      <c r="RKH369" s="98"/>
      <c r="RKI369" s="98"/>
      <c r="RKJ369" s="98"/>
      <c r="RKK369" s="98"/>
      <c r="RKL369" s="98"/>
      <c r="RKM369" s="98"/>
      <c r="RKN369" s="98"/>
      <c r="RKO369" s="98"/>
      <c r="RKP369" s="98"/>
      <c r="RKQ369" s="98"/>
      <c r="RKR369" s="98"/>
      <c r="RKS369" s="98"/>
      <c r="RKT369" s="98"/>
      <c r="RKU369" s="98"/>
      <c r="RKV369" s="98"/>
      <c r="RKW369" s="98"/>
      <c r="RKX369" s="98"/>
      <c r="RKY369" s="98"/>
      <c r="RKZ369" s="98"/>
      <c r="RLA369" s="98"/>
      <c r="RLB369" s="98"/>
      <c r="RLC369" s="98"/>
      <c r="RLD369" s="98"/>
      <c r="RLE369" s="98"/>
      <c r="RLF369" s="98"/>
      <c r="RLG369" s="98"/>
      <c r="RLH369" s="98"/>
      <c r="RLI369" s="98"/>
      <c r="RLJ369" s="98"/>
      <c r="RLK369" s="98"/>
      <c r="RLL369" s="98"/>
      <c r="RLM369" s="98"/>
      <c r="RLN369" s="98"/>
      <c r="RLO369" s="98"/>
      <c r="RLP369" s="98"/>
      <c r="RLQ369" s="98"/>
      <c r="RLR369" s="98"/>
      <c r="RLS369" s="98"/>
      <c r="RLT369" s="98"/>
      <c r="RLU369" s="98"/>
      <c r="RLV369" s="98"/>
      <c r="RLW369" s="98"/>
      <c r="RLX369" s="98"/>
      <c r="RLY369" s="98"/>
      <c r="RLZ369" s="98"/>
      <c r="RMA369" s="98"/>
      <c r="RMB369" s="98"/>
      <c r="RMC369" s="98"/>
      <c r="RMD369" s="98"/>
      <c r="RME369" s="98"/>
      <c r="RMF369" s="98"/>
      <c r="RMG369" s="98"/>
      <c r="RMH369" s="98"/>
      <c r="RMI369" s="98"/>
      <c r="RMJ369" s="98"/>
      <c r="RMK369" s="98"/>
      <c r="RML369" s="98"/>
      <c r="RMM369" s="98"/>
      <c r="RMN369" s="98"/>
      <c r="RMO369" s="98"/>
      <c r="RMP369" s="98"/>
      <c r="RMQ369" s="98"/>
      <c r="RMR369" s="98"/>
      <c r="RMS369" s="98"/>
      <c r="RMT369" s="98"/>
      <c r="RMU369" s="98"/>
      <c r="RMV369" s="98"/>
      <c r="RMW369" s="98"/>
      <c r="RMX369" s="98"/>
      <c r="RMY369" s="98"/>
      <c r="RMZ369" s="98"/>
      <c r="RNA369" s="98"/>
      <c r="RNB369" s="98"/>
      <c r="RNC369" s="98"/>
      <c r="RND369" s="98"/>
      <c r="RNE369" s="98"/>
      <c r="RNF369" s="98"/>
      <c r="RNG369" s="98"/>
      <c r="RNH369" s="98"/>
      <c r="RNI369" s="98"/>
      <c r="RNJ369" s="98"/>
      <c r="RNK369" s="98"/>
      <c r="RNL369" s="98"/>
      <c r="RNM369" s="98"/>
      <c r="RNN369" s="98"/>
      <c r="RNO369" s="98"/>
      <c r="RNP369" s="98"/>
      <c r="RNQ369" s="98"/>
      <c r="RNR369" s="98"/>
      <c r="RNS369" s="98"/>
      <c r="RNT369" s="98"/>
      <c r="RNU369" s="98"/>
      <c r="RNV369" s="98"/>
      <c r="RNW369" s="98"/>
      <c r="RNX369" s="98"/>
      <c r="RNY369" s="98"/>
      <c r="RNZ369" s="98"/>
      <c r="ROA369" s="98"/>
      <c r="ROB369" s="98"/>
      <c r="ROC369" s="98"/>
      <c r="ROD369" s="98"/>
      <c r="ROE369" s="98"/>
      <c r="ROF369" s="98"/>
      <c r="ROG369" s="98"/>
      <c r="ROH369" s="98"/>
      <c r="ROI369" s="98"/>
      <c r="ROJ369" s="98"/>
      <c r="ROK369" s="98"/>
      <c r="ROL369" s="98"/>
      <c r="ROM369" s="98"/>
      <c r="RON369" s="98"/>
      <c r="ROO369" s="98"/>
      <c r="ROP369" s="98"/>
      <c r="ROQ369" s="98"/>
      <c r="ROR369" s="98"/>
      <c r="ROS369" s="98"/>
      <c r="ROT369" s="98"/>
      <c r="ROU369" s="98"/>
      <c r="ROV369" s="98"/>
      <c r="ROW369" s="98"/>
      <c r="ROX369" s="98"/>
      <c r="ROY369" s="98"/>
      <c r="ROZ369" s="98"/>
      <c r="RPA369" s="98"/>
      <c r="RPB369" s="98"/>
      <c r="RPC369" s="98"/>
      <c r="RPD369" s="98"/>
      <c r="RPE369" s="98"/>
      <c r="RPF369" s="98"/>
      <c r="RPG369" s="98"/>
      <c r="RPH369" s="98"/>
      <c r="RPI369" s="98"/>
      <c r="RPJ369" s="98"/>
      <c r="RPK369" s="98"/>
      <c r="RPL369" s="98"/>
      <c r="RPM369" s="98"/>
      <c r="RPN369" s="98"/>
      <c r="RPO369" s="98"/>
      <c r="RPP369" s="98"/>
      <c r="RPQ369" s="98"/>
      <c r="RPR369" s="98"/>
      <c r="RPS369" s="98"/>
      <c r="RPT369" s="98"/>
      <c r="RPU369" s="98"/>
      <c r="RPV369" s="98"/>
      <c r="RPW369" s="98"/>
      <c r="RPX369" s="98"/>
      <c r="RPY369" s="98"/>
      <c r="RPZ369" s="98"/>
      <c r="RQA369" s="98"/>
      <c r="RQB369" s="98"/>
      <c r="RQC369" s="98"/>
      <c r="RQD369" s="98"/>
      <c r="RQE369" s="98"/>
      <c r="RQF369" s="98"/>
      <c r="RQG369" s="98"/>
      <c r="RQH369" s="98"/>
      <c r="RQI369" s="98"/>
      <c r="RQJ369" s="98"/>
      <c r="RQK369" s="98"/>
      <c r="RQL369" s="98"/>
      <c r="RQM369" s="98"/>
      <c r="RQN369" s="98"/>
      <c r="RQO369" s="98"/>
      <c r="RQP369" s="98"/>
      <c r="RQQ369" s="98"/>
      <c r="RQR369" s="98"/>
      <c r="RQS369" s="98"/>
      <c r="RQT369" s="98"/>
      <c r="RQU369" s="98"/>
      <c r="RQV369" s="98"/>
      <c r="RQW369" s="98"/>
      <c r="RQX369" s="98"/>
      <c r="RQY369" s="98"/>
      <c r="RQZ369" s="98"/>
      <c r="RRA369" s="98"/>
      <c r="RRB369" s="98"/>
      <c r="RRC369" s="98"/>
      <c r="RRD369" s="98"/>
      <c r="RRE369" s="98"/>
      <c r="RRF369" s="98"/>
      <c r="RRG369" s="98"/>
      <c r="RRH369" s="98"/>
      <c r="RRI369" s="98"/>
      <c r="RRJ369" s="98"/>
      <c r="RRK369" s="98"/>
      <c r="RRL369" s="98"/>
      <c r="RRM369" s="98"/>
      <c r="RRN369" s="98"/>
      <c r="RRO369" s="98"/>
      <c r="RRP369" s="98"/>
      <c r="RRQ369" s="98"/>
      <c r="RRR369" s="98"/>
      <c r="RRS369" s="98"/>
      <c r="RRT369" s="98"/>
      <c r="RRU369" s="98"/>
      <c r="RRV369" s="98"/>
      <c r="RRW369" s="98"/>
      <c r="RRX369" s="98"/>
      <c r="RRY369" s="98"/>
      <c r="RRZ369" s="98"/>
      <c r="RSA369" s="98"/>
      <c r="RSB369" s="98"/>
      <c r="RSC369" s="98"/>
      <c r="RSD369" s="98"/>
      <c r="RSE369" s="98"/>
      <c r="RSF369" s="98"/>
      <c r="RSG369" s="98"/>
      <c r="RSH369" s="98"/>
      <c r="RSI369" s="98"/>
      <c r="RSJ369" s="98"/>
      <c r="RSK369" s="98"/>
      <c r="RSL369" s="98"/>
      <c r="RSM369" s="98"/>
      <c r="RSN369" s="98"/>
      <c r="RSO369" s="98"/>
      <c r="RSP369" s="98"/>
      <c r="RSQ369" s="98"/>
      <c r="RSR369" s="98"/>
      <c r="RSS369" s="98"/>
      <c r="RST369" s="98"/>
      <c r="RSU369" s="98"/>
      <c r="RSV369" s="98"/>
      <c r="RSW369" s="98"/>
      <c r="RSX369" s="98"/>
      <c r="RSY369" s="98"/>
      <c r="RSZ369" s="98"/>
      <c r="RTA369" s="98"/>
      <c r="RTB369" s="98"/>
      <c r="RTC369" s="98"/>
      <c r="RTD369" s="98"/>
      <c r="RTE369" s="98"/>
      <c r="RTF369" s="98"/>
      <c r="RTG369" s="98"/>
      <c r="RTH369" s="98"/>
      <c r="RTI369" s="98"/>
      <c r="RTJ369" s="98"/>
      <c r="RTK369" s="98"/>
      <c r="RTL369" s="98"/>
      <c r="RTM369" s="98"/>
      <c r="RTN369" s="98"/>
      <c r="RTO369" s="98"/>
      <c r="RTP369" s="98"/>
      <c r="RTQ369" s="98"/>
      <c r="RTR369" s="98"/>
      <c r="RTS369" s="98"/>
      <c r="RTT369" s="98"/>
      <c r="RTU369" s="98"/>
      <c r="RTV369" s="98"/>
      <c r="RTW369" s="98"/>
      <c r="RTX369" s="98"/>
      <c r="RTY369" s="98"/>
      <c r="RTZ369" s="98"/>
      <c r="RUA369" s="98"/>
      <c r="RUB369" s="98"/>
      <c r="RUC369" s="98"/>
      <c r="RUD369" s="98"/>
      <c r="RUE369" s="98"/>
      <c r="RUF369" s="98"/>
      <c r="RUG369" s="98"/>
      <c r="RUH369" s="98"/>
      <c r="RUI369" s="98"/>
      <c r="RUJ369" s="98"/>
      <c r="RUK369" s="98"/>
      <c r="RUL369" s="98"/>
      <c r="RUM369" s="98"/>
      <c r="RUN369" s="98"/>
      <c r="RUO369" s="98"/>
      <c r="RUP369" s="98"/>
      <c r="RUQ369" s="98"/>
      <c r="RUR369" s="98"/>
      <c r="RUS369" s="98"/>
      <c r="RUT369" s="98"/>
      <c r="RUU369" s="98"/>
      <c r="RUV369" s="98"/>
      <c r="RUW369" s="98"/>
      <c r="RUX369" s="98"/>
      <c r="RUY369" s="98"/>
      <c r="RUZ369" s="98"/>
      <c r="RVA369" s="98"/>
      <c r="RVB369" s="98"/>
      <c r="RVC369" s="98"/>
      <c r="RVD369" s="98"/>
      <c r="RVE369" s="98"/>
      <c r="RVF369" s="98"/>
      <c r="RVG369" s="98"/>
      <c r="RVH369" s="98"/>
      <c r="RVI369" s="98"/>
      <c r="RVJ369" s="98"/>
      <c r="RVK369" s="98"/>
      <c r="RVL369" s="98"/>
      <c r="RVM369" s="98"/>
      <c r="RVN369" s="98"/>
      <c r="RVO369" s="98"/>
      <c r="RVP369" s="98"/>
      <c r="RVQ369" s="98"/>
      <c r="RVR369" s="98"/>
      <c r="RVS369" s="98"/>
      <c r="RVT369" s="98"/>
      <c r="RVU369" s="98"/>
      <c r="RVV369" s="98"/>
      <c r="RVW369" s="98"/>
      <c r="RVX369" s="98"/>
      <c r="RVY369" s="98"/>
      <c r="RVZ369" s="98"/>
      <c r="RWA369" s="98"/>
      <c r="RWB369" s="98"/>
      <c r="RWC369" s="98"/>
      <c r="RWD369" s="98"/>
      <c r="RWE369" s="98"/>
      <c r="RWF369" s="98"/>
      <c r="RWG369" s="98"/>
      <c r="RWH369" s="98"/>
      <c r="RWI369" s="98"/>
      <c r="RWJ369" s="98"/>
      <c r="RWK369" s="98"/>
      <c r="RWL369" s="98"/>
      <c r="RWM369" s="98"/>
      <c r="RWN369" s="98"/>
      <c r="RWO369" s="98"/>
      <c r="RWP369" s="98"/>
      <c r="RWQ369" s="98"/>
      <c r="RWR369" s="98"/>
      <c r="RWS369" s="98"/>
      <c r="RWT369" s="98"/>
      <c r="RWU369" s="98"/>
      <c r="RWV369" s="98"/>
      <c r="RWW369" s="98"/>
      <c r="RWX369" s="98"/>
      <c r="RWY369" s="98"/>
      <c r="RWZ369" s="98"/>
      <c r="RXA369" s="98"/>
      <c r="RXB369" s="98"/>
      <c r="RXC369" s="98"/>
      <c r="RXD369" s="98"/>
      <c r="RXE369" s="98"/>
      <c r="RXF369" s="98"/>
      <c r="RXG369" s="98"/>
      <c r="RXH369" s="98"/>
      <c r="RXI369" s="98"/>
      <c r="RXJ369" s="98"/>
      <c r="RXK369" s="98"/>
      <c r="RXL369" s="98"/>
      <c r="RXM369" s="98"/>
      <c r="RXN369" s="98"/>
      <c r="RXO369" s="98"/>
      <c r="RXP369" s="98"/>
      <c r="RXQ369" s="98"/>
      <c r="RXR369" s="98"/>
      <c r="RXS369" s="98"/>
      <c r="RXT369" s="98"/>
      <c r="RXU369" s="98"/>
      <c r="RXV369" s="98"/>
      <c r="RXW369" s="98"/>
      <c r="RXX369" s="98"/>
      <c r="RXY369" s="98"/>
      <c r="RXZ369" s="98"/>
      <c r="RYA369" s="98"/>
      <c r="RYB369" s="98"/>
      <c r="RYC369" s="98"/>
      <c r="RYD369" s="98"/>
      <c r="RYE369" s="98"/>
      <c r="RYF369" s="98"/>
      <c r="RYG369" s="98"/>
      <c r="RYH369" s="98"/>
      <c r="RYI369" s="98"/>
      <c r="RYJ369" s="98"/>
      <c r="RYK369" s="98"/>
      <c r="RYL369" s="98"/>
      <c r="RYM369" s="98"/>
      <c r="RYN369" s="98"/>
      <c r="RYO369" s="98"/>
      <c r="RYP369" s="98"/>
      <c r="RYQ369" s="98"/>
      <c r="RYR369" s="98"/>
      <c r="RYS369" s="98"/>
      <c r="RYT369" s="98"/>
      <c r="RYU369" s="98"/>
      <c r="RYV369" s="98"/>
      <c r="RYW369" s="98"/>
      <c r="RYX369" s="98"/>
      <c r="RYY369" s="98"/>
      <c r="RYZ369" s="98"/>
      <c r="RZA369" s="98"/>
      <c r="RZB369" s="98"/>
      <c r="RZC369" s="98"/>
      <c r="RZD369" s="98"/>
      <c r="RZE369" s="98"/>
      <c r="RZF369" s="98"/>
      <c r="RZG369" s="98"/>
      <c r="RZH369" s="98"/>
      <c r="RZI369" s="98"/>
      <c r="RZJ369" s="98"/>
      <c r="RZK369" s="98"/>
      <c r="RZL369" s="98"/>
      <c r="RZM369" s="98"/>
      <c r="RZN369" s="98"/>
      <c r="RZO369" s="98"/>
      <c r="RZP369" s="98"/>
      <c r="RZQ369" s="98"/>
      <c r="RZR369" s="98"/>
      <c r="RZS369" s="98"/>
      <c r="RZT369" s="98"/>
      <c r="RZU369" s="98"/>
      <c r="RZV369" s="98"/>
      <c r="RZW369" s="98"/>
      <c r="RZX369" s="98"/>
      <c r="RZY369" s="98"/>
      <c r="RZZ369" s="98"/>
      <c r="SAA369" s="98"/>
      <c r="SAB369" s="98"/>
      <c r="SAC369" s="98"/>
      <c r="SAD369" s="98"/>
      <c r="SAE369" s="98"/>
      <c r="SAF369" s="98"/>
      <c r="SAG369" s="98"/>
      <c r="SAH369" s="98"/>
      <c r="SAI369" s="98"/>
      <c r="SAJ369" s="98"/>
      <c r="SAK369" s="98"/>
      <c r="SAL369" s="98"/>
      <c r="SAM369" s="98"/>
      <c r="SAN369" s="98"/>
      <c r="SAO369" s="98"/>
      <c r="SAP369" s="98"/>
      <c r="SAQ369" s="98"/>
      <c r="SAR369" s="98"/>
      <c r="SAS369" s="98"/>
      <c r="SAT369" s="98"/>
      <c r="SAU369" s="98"/>
      <c r="SAV369" s="98"/>
      <c r="SAW369" s="98"/>
      <c r="SAX369" s="98"/>
      <c r="SAY369" s="98"/>
      <c r="SAZ369" s="98"/>
      <c r="SBA369" s="98"/>
      <c r="SBB369" s="98"/>
      <c r="SBC369" s="98"/>
      <c r="SBD369" s="98"/>
      <c r="SBE369" s="98"/>
      <c r="SBF369" s="98"/>
      <c r="SBG369" s="98"/>
      <c r="SBH369" s="98"/>
      <c r="SBI369" s="98"/>
      <c r="SBJ369" s="98"/>
      <c r="SBK369" s="98"/>
      <c r="SBL369" s="98"/>
      <c r="SBM369" s="98"/>
      <c r="SBN369" s="98"/>
      <c r="SBO369" s="98"/>
      <c r="SBP369" s="98"/>
      <c r="SBQ369" s="98"/>
      <c r="SBR369" s="98"/>
      <c r="SBS369" s="98"/>
      <c r="SBT369" s="98"/>
      <c r="SBU369" s="98"/>
      <c r="SBV369" s="98"/>
      <c r="SBW369" s="98"/>
      <c r="SBX369" s="98"/>
      <c r="SBY369" s="98"/>
      <c r="SBZ369" s="98"/>
      <c r="SCA369" s="98"/>
      <c r="SCB369" s="98"/>
      <c r="SCC369" s="98"/>
      <c r="SCD369" s="98"/>
      <c r="SCE369" s="98"/>
      <c r="SCF369" s="98"/>
      <c r="SCG369" s="98"/>
      <c r="SCH369" s="98"/>
      <c r="SCI369" s="98"/>
      <c r="SCJ369" s="98"/>
      <c r="SCK369" s="98"/>
      <c r="SCL369" s="98"/>
      <c r="SCM369" s="98"/>
      <c r="SCN369" s="98"/>
      <c r="SCO369" s="98"/>
      <c r="SCP369" s="98"/>
      <c r="SCQ369" s="98"/>
      <c r="SCR369" s="98"/>
      <c r="SCS369" s="98"/>
      <c r="SCT369" s="98"/>
      <c r="SCU369" s="98"/>
      <c r="SCV369" s="98"/>
      <c r="SCW369" s="98"/>
      <c r="SCX369" s="98"/>
      <c r="SCY369" s="98"/>
      <c r="SCZ369" s="98"/>
      <c r="SDA369" s="98"/>
      <c r="SDB369" s="98"/>
      <c r="SDC369" s="98"/>
      <c r="SDD369" s="98"/>
      <c r="SDE369" s="98"/>
      <c r="SDF369" s="98"/>
      <c r="SDG369" s="98"/>
      <c r="SDH369" s="98"/>
      <c r="SDI369" s="98"/>
      <c r="SDJ369" s="98"/>
      <c r="SDK369" s="98"/>
      <c r="SDL369" s="98"/>
      <c r="SDM369" s="98"/>
      <c r="SDN369" s="98"/>
      <c r="SDO369" s="98"/>
      <c r="SDP369" s="98"/>
      <c r="SDQ369" s="98"/>
      <c r="SDR369" s="98"/>
      <c r="SDS369" s="98"/>
      <c r="SDT369" s="98"/>
      <c r="SDU369" s="98"/>
      <c r="SDV369" s="98"/>
      <c r="SDW369" s="98"/>
      <c r="SDX369" s="98"/>
      <c r="SDY369" s="98"/>
      <c r="SDZ369" s="98"/>
      <c r="SEA369" s="98"/>
      <c r="SEB369" s="98"/>
      <c r="SEC369" s="98"/>
      <c r="SED369" s="98"/>
      <c r="SEE369" s="98"/>
      <c r="SEF369" s="98"/>
      <c r="SEG369" s="98"/>
      <c r="SEH369" s="98"/>
      <c r="SEI369" s="98"/>
      <c r="SEJ369" s="98"/>
      <c r="SEK369" s="98"/>
      <c r="SEL369" s="98"/>
      <c r="SEM369" s="98"/>
      <c r="SEN369" s="98"/>
      <c r="SEO369" s="98"/>
      <c r="SEP369" s="98"/>
      <c r="SEQ369" s="98"/>
      <c r="SER369" s="98"/>
      <c r="SES369" s="98"/>
      <c r="SET369" s="98"/>
      <c r="SEU369" s="98"/>
      <c r="SEV369" s="98"/>
      <c r="SEW369" s="98"/>
      <c r="SEX369" s="98"/>
      <c r="SEY369" s="98"/>
      <c r="SEZ369" s="98"/>
      <c r="SFA369" s="98"/>
      <c r="SFB369" s="98"/>
      <c r="SFC369" s="98"/>
      <c r="SFD369" s="98"/>
      <c r="SFE369" s="98"/>
      <c r="SFF369" s="98"/>
      <c r="SFG369" s="98"/>
      <c r="SFH369" s="98"/>
      <c r="SFI369" s="98"/>
      <c r="SFJ369" s="98"/>
      <c r="SFK369" s="98"/>
      <c r="SFL369" s="98"/>
      <c r="SFM369" s="98"/>
      <c r="SFN369" s="98"/>
      <c r="SFO369" s="98"/>
      <c r="SFP369" s="98"/>
      <c r="SFQ369" s="98"/>
      <c r="SFR369" s="98"/>
      <c r="SFS369" s="98"/>
      <c r="SFT369" s="98"/>
      <c r="SFU369" s="98"/>
      <c r="SFV369" s="98"/>
      <c r="SFW369" s="98"/>
      <c r="SFX369" s="98"/>
      <c r="SFY369" s="98"/>
      <c r="SFZ369" s="98"/>
      <c r="SGA369" s="98"/>
      <c r="SGB369" s="98"/>
      <c r="SGC369" s="98"/>
      <c r="SGD369" s="98"/>
      <c r="SGE369" s="98"/>
      <c r="SGF369" s="98"/>
      <c r="SGG369" s="98"/>
      <c r="SGH369" s="98"/>
      <c r="SGI369" s="98"/>
      <c r="SGJ369" s="98"/>
      <c r="SGK369" s="98"/>
      <c r="SGL369" s="98"/>
      <c r="SGM369" s="98"/>
      <c r="SGN369" s="98"/>
      <c r="SGO369" s="98"/>
      <c r="SGP369" s="98"/>
      <c r="SGQ369" s="98"/>
      <c r="SGR369" s="98"/>
      <c r="SGS369" s="98"/>
      <c r="SGT369" s="98"/>
      <c r="SGU369" s="98"/>
      <c r="SGV369" s="98"/>
      <c r="SGW369" s="98"/>
      <c r="SGX369" s="98"/>
      <c r="SGY369" s="98"/>
      <c r="SGZ369" s="98"/>
      <c r="SHA369" s="98"/>
      <c r="SHB369" s="98"/>
      <c r="SHC369" s="98"/>
      <c r="SHD369" s="98"/>
      <c r="SHE369" s="98"/>
      <c r="SHF369" s="98"/>
      <c r="SHG369" s="98"/>
      <c r="SHH369" s="98"/>
      <c r="SHI369" s="98"/>
      <c r="SHJ369" s="98"/>
      <c r="SHK369" s="98"/>
      <c r="SHL369" s="98"/>
      <c r="SHM369" s="98"/>
      <c r="SHN369" s="98"/>
      <c r="SHO369" s="98"/>
      <c r="SHP369" s="98"/>
      <c r="SHQ369" s="98"/>
      <c r="SHR369" s="98"/>
      <c r="SHS369" s="98"/>
      <c r="SHT369" s="98"/>
      <c r="SHU369" s="98"/>
      <c r="SHV369" s="98"/>
      <c r="SHW369" s="98"/>
      <c r="SHX369" s="98"/>
      <c r="SHY369" s="98"/>
      <c r="SHZ369" s="98"/>
      <c r="SIA369" s="98"/>
      <c r="SIB369" s="98"/>
      <c r="SIC369" s="98"/>
      <c r="SID369" s="98"/>
      <c r="SIE369" s="98"/>
      <c r="SIF369" s="98"/>
      <c r="SIG369" s="98"/>
      <c r="SIH369" s="98"/>
      <c r="SII369" s="98"/>
      <c r="SIJ369" s="98"/>
      <c r="SIK369" s="98"/>
      <c r="SIL369" s="98"/>
      <c r="SIM369" s="98"/>
      <c r="SIN369" s="98"/>
      <c r="SIO369" s="98"/>
      <c r="SIP369" s="98"/>
      <c r="SIQ369" s="98"/>
      <c r="SIR369" s="98"/>
      <c r="SIS369" s="98"/>
      <c r="SIT369" s="98"/>
      <c r="SIU369" s="98"/>
      <c r="SIV369" s="98"/>
      <c r="SIW369" s="98"/>
      <c r="SIX369" s="98"/>
      <c r="SIY369" s="98"/>
      <c r="SIZ369" s="98"/>
      <c r="SJA369" s="98"/>
      <c r="SJB369" s="98"/>
      <c r="SJC369" s="98"/>
      <c r="SJD369" s="98"/>
      <c r="SJE369" s="98"/>
      <c r="SJF369" s="98"/>
      <c r="SJG369" s="98"/>
      <c r="SJH369" s="98"/>
      <c r="SJI369" s="98"/>
      <c r="SJJ369" s="98"/>
      <c r="SJK369" s="98"/>
      <c r="SJL369" s="98"/>
      <c r="SJM369" s="98"/>
      <c r="SJN369" s="98"/>
      <c r="SJO369" s="98"/>
      <c r="SJP369" s="98"/>
      <c r="SJQ369" s="98"/>
      <c r="SJR369" s="98"/>
      <c r="SJS369" s="98"/>
      <c r="SJT369" s="98"/>
      <c r="SJU369" s="98"/>
      <c r="SJV369" s="98"/>
      <c r="SJW369" s="98"/>
      <c r="SJX369" s="98"/>
      <c r="SJY369" s="98"/>
      <c r="SJZ369" s="98"/>
      <c r="SKA369" s="98"/>
      <c r="SKB369" s="98"/>
      <c r="SKC369" s="98"/>
      <c r="SKD369" s="98"/>
      <c r="SKE369" s="98"/>
      <c r="SKF369" s="98"/>
      <c r="SKG369" s="98"/>
      <c r="SKH369" s="98"/>
      <c r="SKI369" s="98"/>
      <c r="SKJ369" s="98"/>
      <c r="SKK369" s="98"/>
      <c r="SKL369" s="98"/>
      <c r="SKM369" s="98"/>
      <c r="SKN369" s="98"/>
      <c r="SKO369" s="98"/>
      <c r="SKP369" s="98"/>
      <c r="SKQ369" s="98"/>
      <c r="SKR369" s="98"/>
      <c r="SKS369" s="98"/>
      <c r="SKT369" s="98"/>
      <c r="SKU369" s="98"/>
      <c r="SKV369" s="98"/>
      <c r="SKW369" s="98"/>
      <c r="SKX369" s="98"/>
      <c r="SKY369" s="98"/>
      <c r="SKZ369" s="98"/>
      <c r="SLA369" s="98"/>
      <c r="SLB369" s="98"/>
      <c r="SLC369" s="98"/>
      <c r="SLD369" s="98"/>
      <c r="SLE369" s="98"/>
      <c r="SLF369" s="98"/>
      <c r="SLG369" s="98"/>
      <c r="SLH369" s="98"/>
      <c r="SLI369" s="98"/>
      <c r="SLJ369" s="98"/>
      <c r="SLK369" s="98"/>
      <c r="SLL369" s="98"/>
      <c r="SLM369" s="98"/>
      <c r="SLN369" s="98"/>
      <c r="SLO369" s="98"/>
      <c r="SLP369" s="98"/>
      <c r="SLQ369" s="98"/>
      <c r="SLR369" s="98"/>
      <c r="SLS369" s="98"/>
      <c r="SLT369" s="98"/>
      <c r="SLU369" s="98"/>
      <c r="SLV369" s="98"/>
      <c r="SLW369" s="98"/>
      <c r="SLX369" s="98"/>
      <c r="SLY369" s="98"/>
      <c r="SLZ369" s="98"/>
      <c r="SMA369" s="98"/>
      <c r="SMB369" s="98"/>
      <c r="SMC369" s="98"/>
      <c r="SMD369" s="98"/>
      <c r="SME369" s="98"/>
      <c r="SMF369" s="98"/>
      <c r="SMG369" s="98"/>
      <c r="SMH369" s="98"/>
      <c r="SMI369" s="98"/>
      <c r="SMJ369" s="98"/>
      <c r="SMK369" s="98"/>
      <c r="SML369" s="98"/>
      <c r="SMM369" s="98"/>
      <c r="SMN369" s="98"/>
      <c r="SMO369" s="98"/>
      <c r="SMP369" s="98"/>
      <c r="SMQ369" s="98"/>
      <c r="SMR369" s="98"/>
      <c r="SMS369" s="98"/>
      <c r="SMT369" s="98"/>
      <c r="SMU369" s="98"/>
      <c r="SMV369" s="98"/>
      <c r="SMW369" s="98"/>
      <c r="SMX369" s="98"/>
      <c r="SMY369" s="98"/>
      <c r="SMZ369" s="98"/>
      <c r="SNA369" s="98"/>
      <c r="SNB369" s="98"/>
      <c r="SNC369" s="98"/>
      <c r="SND369" s="98"/>
      <c r="SNE369" s="98"/>
      <c r="SNF369" s="98"/>
      <c r="SNG369" s="98"/>
      <c r="SNH369" s="98"/>
      <c r="SNI369" s="98"/>
      <c r="SNJ369" s="98"/>
      <c r="SNK369" s="98"/>
      <c r="SNL369" s="98"/>
      <c r="SNM369" s="98"/>
      <c r="SNN369" s="98"/>
      <c r="SNO369" s="98"/>
      <c r="SNP369" s="98"/>
      <c r="SNQ369" s="98"/>
      <c r="SNR369" s="98"/>
      <c r="SNS369" s="98"/>
      <c r="SNT369" s="98"/>
      <c r="SNU369" s="98"/>
      <c r="SNV369" s="98"/>
      <c r="SNW369" s="98"/>
      <c r="SNX369" s="98"/>
      <c r="SNY369" s="98"/>
      <c r="SNZ369" s="98"/>
      <c r="SOA369" s="98"/>
      <c r="SOB369" s="98"/>
      <c r="SOC369" s="98"/>
      <c r="SOD369" s="98"/>
      <c r="SOE369" s="98"/>
      <c r="SOF369" s="98"/>
      <c r="SOG369" s="98"/>
      <c r="SOH369" s="98"/>
      <c r="SOI369" s="98"/>
      <c r="SOJ369" s="98"/>
      <c r="SOK369" s="98"/>
      <c r="SOL369" s="98"/>
      <c r="SOM369" s="98"/>
      <c r="SON369" s="98"/>
      <c r="SOO369" s="98"/>
      <c r="SOP369" s="98"/>
      <c r="SOQ369" s="98"/>
      <c r="SOR369" s="98"/>
      <c r="SOS369" s="98"/>
      <c r="SOT369" s="98"/>
      <c r="SOU369" s="98"/>
      <c r="SOV369" s="98"/>
      <c r="SOW369" s="98"/>
      <c r="SOX369" s="98"/>
      <c r="SOY369" s="98"/>
      <c r="SOZ369" s="98"/>
      <c r="SPA369" s="98"/>
      <c r="SPB369" s="98"/>
      <c r="SPC369" s="98"/>
      <c r="SPD369" s="98"/>
      <c r="SPE369" s="98"/>
      <c r="SPF369" s="98"/>
      <c r="SPG369" s="98"/>
      <c r="SPH369" s="98"/>
      <c r="SPI369" s="98"/>
      <c r="SPJ369" s="98"/>
      <c r="SPK369" s="98"/>
      <c r="SPL369" s="98"/>
      <c r="SPM369" s="98"/>
      <c r="SPN369" s="98"/>
      <c r="SPO369" s="98"/>
      <c r="SPP369" s="98"/>
      <c r="SPQ369" s="98"/>
      <c r="SPR369" s="98"/>
      <c r="SPS369" s="98"/>
      <c r="SPT369" s="98"/>
      <c r="SPU369" s="98"/>
      <c r="SPV369" s="98"/>
      <c r="SPW369" s="98"/>
      <c r="SPX369" s="98"/>
      <c r="SPY369" s="98"/>
      <c r="SPZ369" s="98"/>
      <c r="SQA369" s="98"/>
      <c r="SQB369" s="98"/>
      <c r="SQC369" s="98"/>
      <c r="SQD369" s="98"/>
      <c r="SQE369" s="98"/>
      <c r="SQF369" s="98"/>
      <c r="SQG369" s="98"/>
      <c r="SQH369" s="98"/>
      <c r="SQI369" s="98"/>
      <c r="SQJ369" s="98"/>
      <c r="SQK369" s="98"/>
      <c r="SQL369" s="98"/>
      <c r="SQM369" s="98"/>
      <c r="SQN369" s="98"/>
      <c r="SQO369" s="98"/>
      <c r="SQP369" s="98"/>
      <c r="SQQ369" s="98"/>
      <c r="SQR369" s="98"/>
      <c r="SQS369" s="98"/>
      <c r="SQT369" s="98"/>
      <c r="SQU369" s="98"/>
      <c r="SQV369" s="98"/>
      <c r="SQW369" s="98"/>
      <c r="SQX369" s="98"/>
      <c r="SQY369" s="98"/>
      <c r="SQZ369" s="98"/>
      <c r="SRA369" s="98"/>
      <c r="SRB369" s="98"/>
      <c r="SRC369" s="98"/>
      <c r="SRD369" s="98"/>
      <c r="SRE369" s="98"/>
      <c r="SRF369" s="98"/>
      <c r="SRG369" s="98"/>
      <c r="SRH369" s="98"/>
      <c r="SRI369" s="98"/>
      <c r="SRJ369" s="98"/>
      <c r="SRK369" s="98"/>
      <c r="SRL369" s="98"/>
      <c r="SRM369" s="98"/>
      <c r="SRN369" s="98"/>
      <c r="SRO369" s="98"/>
      <c r="SRP369" s="98"/>
      <c r="SRQ369" s="98"/>
      <c r="SRR369" s="98"/>
      <c r="SRS369" s="98"/>
      <c r="SRT369" s="98"/>
      <c r="SRU369" s="98"/>
      <c r="SRV369" s="98"/>
      <c r="SRW369" s="98"/>
      <c r="SRX369" s="98"/>
      <c r="SRY369" s="98"/>
      <c r="SRZ369" s="98"/>
      <c r="SSA369" s="98"/>
      <c r="SSB369" s="98"/>
      <c r="SSC369" s="98"/>
      <c r="SSD369" s="98"/>
      <c r="SSE369" s="98"/>
      <c r="SSF369" s="98"/>
      <c r="SSG369" s="98"/>
      <c r="SSH369" s="98"/>
      <c r="SSI369" s="98"/>
      <c r="SSJ369" s="98"/>
      <c r="SSK369" s="98"/>
      <c r="SSL369" s="98"/>
      <c r="SSM369" s="98"/>
      <c r="SSN369" s="98"/>
      <c r="SSO369" s="98"/>
      <c r="SSP369" s="98"/>
      <c r="SSQ369" s="98"/>
      <c r="SSR369" s="98"/>
      <c r="SSS369" s="98"/>
      <c r="SST369" s="98"/>
      <c r="SSU369" s="98"/>
      <c r="SSV369" s="98"/>
      <c r="SSW369" s="98"/>
      <c r="SSX369" s="98"/>
      <c r="SSY369" s="98"/>
      <c r="SSZ369" s="98"/>
      <c r="STA369" s="98"/>
      <c r="STB369" s="98"/>
      <c r="STC369" s="98"/>
      <c r="STD369" s="98"/>
      <c r="STE369" s="98"/>
      <c r="STF369" s="98"/>
      <c r="STG369" s="98"/>
      <c r="STH369" s="98"/>
      <c r="STI369" s="98"/>
      <c r="STJ369" s="98"/>
      <c r="STK369" s="98"/>
      <c r="STL369" s="98"/>
      <c r="STM369" s="98"/>
      <c r="STN369" s="98"/>
      <c r="STO369" s="98"/>
      <c r="STP369" s="98"/>
      <c r="STQ369" s="98"/>
      <c r="STR369" s="98"/>
      <c r="STS369" s="98"/>
      <c r="STT369" s="98"/>
      <c r="STU369" s="98"/>
      <c r="STV369" s="98"/>
      <c r="STW369" s="98"/>
      <c r="STX369" s="98"/>
      <c r="STY369" s="98"/>
      <c r="STZ369" s="98"/>
      <c r="SUA369" s="98"/>
      <c r="SUB369" s="98"/>
      <c r="SUC369" s="98"/>
      <c r="SUD369" s="98"/>
      <c r="SUE369" s="98"/>
      <c r="SUF369" s="98"/>
      <c r="SUG369" s="98"/>
      <c r="SUH369" s="98"/>
      <c r="SUI369" s="98"/>
      <c r="SUJ369" s="98"/>
      <c r="SUK369" s="98"/>
      <c r="SUL369" s="98"/>
      <c r="SUM369" s="98"/>
      <c r="SUN369" s="98"/>
      <c r="SUO369" s="98"/>
      <c r="SUP369" s="98"/>
      <c r="SUQ369" s="98"/>
      <c r="SUR369" s="98"/>
      <c r="SUS369" s="98"/>
      <c r="SUT369" s="98"/>
      <c r="SUU369" s="98"/>
      <c r="SUV369" s="98"/>
      <c r="SUW369" s="98"/>
      <c r="SUX369" s="98"/>
      <c r="SUY369" s="98"/>
      <c r="SUZ369" s="98"/>
      <c r="SVA369" s="98"/>
      <c r="SVB369" s="98"/>
      <c r="SVC369" s="98"/>
      <c r="SVD369" s="98"/>
      <c r="SVE369" s="98"/>
      <c r="SVF369" s="98"/>
      <c r="SVG369" s="98"/>
      <c r="SVH369" s="98"/>
      <c r="SVI369" s="98"/>
      <c r="SVJ369" s="98"/>
      <c r="SVK369" s="98"/>
      <c r="SVL369" s="98"/>
      <c r="SVM369" s="98"/>
      <c r="SVN369" s="98"/>
      <c r="SVO369" s="98"/>
      <c r="SVP369" s="98"/>
      <c r="SVQ369" s="98"/>
      <c r="SVR369" s="98"/>
      <c r="SVS369" s="98"/>
      <c r="SVT369" s="98"/>
      <c r="SVU369" s="98"/>
      <c r="SVV369" s="98"/>
      <c r="SVW369" s="98"/>
      <c r="SVX369" s="98"/>
      <c r="SVY369" s="98"/>
      <c r="SVZ369" s="98"/>
      <c r="SWA369" s="98"/>
      <c r="SWB369" s="98"/>
      <c r="SWC369" s="98"/>
      <c r="SWD369" s="98"/>
      <c r="SWE369" s="98"/>
      <c r="SWF369" s="98"/>
      <c r="SWG369" s="98"/>
      <c r="SWH369" s="98"/>
      <c r="SWI369" s="98"/>
      <c r="SWJ369" s="98"/>
      <c r="SWK369" s="98"/>
      <c r="SWL369" s="98"/>
      <c r="SWM369" s="98"/>
      <c r="SWN369" s="98"/>
      <c r="SWO369" s="98"/>
      <c r="SWP369" s="98"/>
      <c r="SWQ369" s="98"/>
      <c r="SWR369" s="98"/>
      <c r="SWS369" s="98"/>
      <c r="SWT369" s="98"/>
      <c r="SWU369" s="98"/>
      <c r="SWV369" s="98"/>
      <c r="SWW369" s="98"/>
      <c r="SWX369" s="98"/>
      <c r="SWY369" s="98"/>
      <c r="SWZ369" s="98"/>
      <c r="SXA369" s="98"/>
      <c r="SXB369" s="98"/>
      <c r="SXC369" s="98"/>
      <c r="SXD369" s="98"/>
      <c r="SXE369" s="98"/>
      <c r="SXF369" s="98"/>
      <c r="SXG369" s="98"/>
      <c r="SXH369" s="98"/>
      <c r="SXI369" s="98"/>
      <c r="SXJ369" s="98"/>
      <c r="SXK369" s="98"/>
      <c r="SXL369" s="98"/>
      <c r="SXM369" s="98"/>
      <c r="SXN369" s="98"/>
      <c r="SXO369" s="98"/>
      <c r="SXP369" s="98"/>
      <c r="SXQ369" s="98"/>
      <c r="SXR369" s="98"/>
      <c r="SXS369" s="98"/>
      <c r="SXT369" s="98"/>
      <c r="SXU369" s="98"/>
      <c r="SXV369" s="98"/>
      <c r="SXW369" s="98"/>
      <c r="SXX369" s="98"/>
      <c r="SXY369" s="98"/>
      <c r="SXZ369" s="98"/>
      <c r="SYA369" s="98"/>
      <c r="SYB369" s="98"/>
      <c r="SYC369" s="98"/>
      <c r="SYD369" s="98"/>
      <c r="SYE369" s="98"/>
      <c r="SYF369" s="98"/>
      <c r="SYG369" s="98"/>
      <c r="SYH369" s="98"/>
      <c r="SYI369" s="98"/>
      <c r="SYJ369" s="98"/>
      <c r="SYK369" s="98"/>
      <c r="SYL369" s="98"/>
      <c r="SYM369" s="98"/>
      <c r="SYN369" s="98"/>
      <c r="SYO369" s="98"/>
      <c r="SYP369" s="98"/>
      <c r="SYQ369" s="98"/>
      <c r="SYR369" s="98"/>
      <c r="SYS369" s="98"/>
      <c r="SYT369" s="98"/>
      <c r="SYU369" s="98"/>
      <c r="SYV369" s="98"/>
      <c r="SYW369" s="98"/>
      <c r="SYX369" s="98"/>
      <c r="SYY369" s="98"/>
      <c r="SYZ369" s="98"/>
      <c r="SZA369" s="98"/>
      <c r="SZB369" s="98"/>
      <c r="SZC369" s="98"/>
      <c r="SZD369" s="98"/>
      <c r="SZE369" s="98"/>
      <c r="SZF369" s="98"/>
      <c r="SZG369" s="98"/>
      <c r="SZH369" s="98"/>
      <c r="SZI369" s="98"/>
      <c r="SZJ369" s="98"/>
      <c r="SZK369" s="98"/>
      <c r="SZL369" s="98"/>
      <c r="SZM369" s="98"/>
      <c r="SZN369" s="98"/>
      <c r="SZO369" s="98"/>
      <c r="SZP369" s="98"/>
      <c r="SZQ369" s="98"/>
      <c r="SZR369" s="98"/>
      <c r="SZS369" s="98"/>
      <c r="SZT369" s="98"/>
      <c r="SZU369" s="98"/>
      <c r="SZV369" s="98"/>
      <c r="SZW369" s="98"/>
      <c r="SZX369" s="98"/>
      <c r="SZY369" s="98"/>
      <c r="SZZ369" s="98"/>
      <c r="TAA369" s="98"/>
      <c r="TAB369" s="98"/>
      <c r="TAC369" s="98"/>
      <c r="TAD369" s="98"/>
      <c r="TAE369" s="98"/>
      <c r="TAF369" s="98"/>
      <c r="TAG369" s="98"/>
      <c r="TAH369" s="98"/>
      <c r="TAI369" s="98"/>
      <c r="TAJ369" s="98"/>
      <c r="TAK369" s="98"/>
      <c r="TAL369" s="98"/>
      <c r="TAM369" s="98"/>
      <c r="TAN369" s="98"/>
      <c r="TAO369" s="98"/>
      <c r="TAP369" s="98"/>
      <c r="TAQ369" s="98"/>
      <c r="TAR369" s="98"/>
      <c r="TAS369" s="98"/>
      <c r="TAT369" s="98"/>
      <c r="TAU369" s="98"/>
      <c r="TAV369" s="98"/>
      <c r="TAW369" s="98"/>
      <c r="TAX369" s="98"/>
      <c r="TAY369" s="98"/>
      <c r="TAZ369" s="98"/>
      <c r="TBA369" s="98"/>
      <c r="TBB369" s="98"/>
      <c r="TBC369" s="98"/>
      <c r="TBD369" s="98"/>
      <c r="TBE369" s="98"/>
      <c r="TBF369" s="98"/>
      <c r="TBG369" s="98"/>
      <c r="TBH369" s="98"/>
      <c r="TBI369" s="98"/>
      <c r="TBJ369" s="98"/>
      <c r="TBK369" s="98"/>
      <c r="TBL369" s="98"/>
      <c r="TBM369" s="98"/>
      <c r="TBN369" s="98"/>
      <c r="TBO369" s="98"/>
      <c r="TBP369" s="98"/>
      <c r="TBQ369" s="98"/>
      <c r="TBR369" s="98"/>
      <c r="TBS369" s="98"/>
      <c r="TBT369" s="98"/>
      <c r="TBU369" s="98"/>
      <c r="TBV369" s="98"/>
      <c r="TBW369" s="98"/>
      <c r="TBX369" s="98"/>
      <c r="TBY369" s="98"/>
      <c r="TBZ369" s="98"/>
      <c r="TCA369" s="98"/>
      <c r="TCB369" s="98"/>
      <c r="TCC369" s="98"/>
      <c r="TCD369" s="98"/>
      <c r="TCE369" s="98"/>
      <c r="TCF369" s="98"/>
      <c r="TCG369" s="98"/>
      <c r="TCH369" s="98"/>
      <c r="TCI369" s="98"/>
      <c r="TCJ369" s="98"/>
      <c r="TCK369" s="98"/>
      <c r="TCL369" s="98"/>
      <c r="TCM369" s="98"/>
      <c r="TCN369" s="98"/>
      <c r="TCO369" s="98"/>
      <c r="TCP369" s="98"/>
      <c r="TCQ369" s="98"/>
      <c r="TCR369" s="98"/>
      <c r="TCS369" s="98"/>
      <c r="TCT369" s="98"/>
      <c r="TCU369" s="98"/>
      <c r="TCV369" s="98"/>
      <c r="TCW369" s="98"/>
      <c r="TCX369" s="98"/>
      <c r="TCY369" s="98"/>
      <c r="TCZ369" s="98"/>
      <c r="TDA369" s="98"/>
      <c r="TDB369" s="98"/>
      <c r="TDC369" s="98"/>
      <c r="TDD369" s="98"/>
      <c r="TDE369" s="98"/>
      <c r="TDF369" s="98"/>
      <c r="TDG369" s="98"/>
      <c r="TDH369" s="98"/>
      <c r="TDI369" s="98"/>
      <c r="TDJ369" s="98"/>
      <c r="TDK369" s="98"/>
      <c r="TDL369" s="98"/>
      <c r="TDM369" s="98"/>
      <c r="TDN369" s="98"/>
      <c r="TDO369" s="98"/>
      <c r="TDP369" s="98"/>
      <c r="TDQ369" s="98"/>
      <c r="TDR369" s="98"/>
      <c r="TDS369" s="98"/>
      <c r="TDT369" s="98"/>
      <c r="TDU369" s="98"/>
      <c r="TDV369" s="98"/>
      <c r="TDW369" s="98"/>
      <c r="TDX369" s="98"/>
      <c r="TDY369" s="98"/>
      <c r="TDZ369" s="98"/>
      <c r="TEA369" s="98"/>
      <c r="TEB369" s="98"/>
      <c r="TEC369" s="98"/>
      <c r="TED369" s="98"/>
      <c r="TEE369" s="98"/>
      <c r="TEF369" s="98"/>
      <c r="TEG369" s="98"/>
      <c r="TEH369" s="98"/>
      <c r="TEI369" s="98"/>
      <c r="TEJ369" s="98"/>
      <c r="TEK369" s="98"/>
      <c r="TEL369" s="98"/>
      <c r="TEM369" s="98"/>
      <c r="TEN369" s="98"/>
      <c r="TEO369" s="98"/>
      <c r="TEP369" s="98"/>
      <c r="TEQ369" s="98"/>
      <c r="TER369" s="98"/>
      <c r="TES369" s="98"/>
      <c r="TET369" s="98"/>
      <c r="TEU369" s="98"/>
      <c r="TEV369" s="98"/>
      <c r="TEW369" s="98"/>
      <c r="TEX369" s="98"/>
      <c r="TEY369" s="98"/>
      <c r="TEZ369" s="98"/>
      <c r="TFA369" s="98"/>
      <c r="TFB369" s="98"/>
      <c r="TFC369" s="98"/>
      <c r="TFD369" s="98"/>
      <c r="TFE369" s="98"/>
      <c r="TFF369" s="98"/>
      <c r="TFG369" s="98"/>
      <c r="TFH369" s="98"/>
      <c r="TFI369" s="98"/>
      <c r="TFJ369" s="98"/>
      <c r="TFK369" s="98"/>
      <c r="TFL369" s="98"/>
      <c r="TFM369" s="98"/>
      <c r="TFN369" s="98"/>
      <c r="TFO369" s="98"/>
      <c r="TFP369" s="98"/>
      <c r="TFQ369" s="98"/>
      <c r="TFR369" s="98"/>
      <c r="TFS369" s="98"/>
      <c r="TFT369" s="98"/>
      <c r="TFU369" s="98"/>
      <c r="TFV369" s="98"/>
      <c r="TFW369" s="98"/>
      <c r="TFX369" s="98"/>
      <c r="TFY369" s="98"/>
      <c r="TFZ369" s="98"/>
      <c r="TGA369" s="98"/>
      <c r="TGB369" s="98"/>
      <c r="TGC369" s="98"/>
      <c r="TGD369" s="98"/>
      <c r="TGE369" s="98"/>
      <c r="TGF369" s="98"/>
      <c r="TGG369" s="98"/>
      <c r="TGH369" s="98"/>
      <c r="TGI369" s="98"/>
      <c r="TGJ369" s="98"/>
      <c r="TGK369" s="98"/>
      <c r="TGL369" s="98"/>
      <c r="TGM369" s="98"/>
      <c r="TGN369" s="98"/>
      <c r="TGO369" s="98"/>
      <c r="TGP369" s="98"/>
      <c r="TGQ369" s="98"/>
      <c r="TGR369" s="98"/>
      <c r="TGS369" s="98"/>
      <c r="TGT369" s="98"/>
      <c r="TGU369" s="98"/>
      <c r="TGV369" s="98"/>
      <c r="TGW369" s="98"/>
      <c r="TGX369" s="98"/>
      <c r="TGY369" s="98"/>
      <c r="TGZ369" s="98"/>
      <c r="THA369" s="98"/>
      <c r="THB369" s="98"/>
      <c r="THC369" s="98"/>
      <c r="THD369" s="98"/>
      <c r="THE369" s="98"/>
      <c r="THF369" s="98"/>
      <c r="THG369" s="98"/>
      <c r="THH369" s="98"/>
      <c r="THI369" s="98"/>
      <c r="THJ369" s="98"/>
      <c r="THK369" s="98"/>
      <c r="THL369" s="98"/>
      <c r="THM369" s="98"/>
      <c r="THN369" s="98"/>
      <c r="THO369" s="98"/>
      <c r="THP369" s="98"/>
      <c r="THQ369" s="98"/>
      <c r="THR369" s="98"/>
      <c r="THS369" s="98"/>
      <c r="THT369" s="98"/>
      <c r="THU369" s="98"/>
      <c r="THV369" s="98"/>
      <c r="THW369" s="98"/>
      <c r="THX369" s="98"/>
      <c r="THY369" s="98"/>
      <c r="THZ369" s="98"/>
      <c r="TIA369" s="98"/>
      <c r="TIB369" s="98"/>
      <c r="TIC369" s="98"/>
      <c r="TID369" s="98"/>
      <c r="TIE369" s="98"/>
      <c r="TIF369" s="98"/>
      <c r="TIG369" s="98"/>
      <c r="TIH369" s="98"/>
      <c r="TII369" s="98"/>
      <c r="TIJ369" s="98"/>
      <c r="TIK369" s="98"/>
      <c r="TIL369" s="98"/>
      <c r="TIM369" s="98"/>
      <c r="TIN369" s="98"/>
      <c r="TIO369" s="98"/>
      <c r="TIP369" s="98"/>
      <c r="TIQ369" s="98"/>
      <c r="TIR369" s="98"/>
      <c r="TIS369" s="98"/>
      <c r="TIT369" s="98"/>
      <c r="TIU369" s="98"/>
      <c r="TIV369" s="98"/>
      <c r="TIW369" s="98"/>
      <c r="TIX369" s="98"/>
      <c r="TIY369" s="98"/>
      <c r="TIZ369" s="98"/>
      <c r="TJA369" s="98"/>
      <c r="TJB369" s="98"/>
      <c r="TJC369" s="98"/>
      <c r="TJD369" s="98"/>
      <c r="TJE369" s="98"/>
      <c r="TJF369" s="98"/>
      <c r="TJG369" s="98"/>
      <c r="TJH369" s="98"/>
      <c r="TJI369" s="98"/>
      <c r="TJJ369" s="98"/>
      <c r="TJK369" s="98"/>
      <c r="TJL369" s="98"/>
      <c r="TJM369" s="98"/>
      <c r="TJN369" s="98"/>
      <c r="TJO369" s="98"/>
      <c r="TJP369" s="98"/>
      <c r="TJQ369" s="98"/>
      <c r="TJR369" s="98"/>
      <c r="TJS369" s="98"/>
      <c r="TJT369" s="98"/>
      <c r="TJU369" s="98"/>
      <c r="TJV369" s="98"/>
      <c r="TJW369" s="98"/>
      <c r="TJX369" s="98"/>
      <c r="TJY369" s="98"/>
      <c r="TJZ369" s="98"/>
      <c r="TKA369" s="98"/>
      <c r="TKB369" s="98"/>
      <c r="TKC369" s="98"/>
      <c r="TKD369" s="98"/>
      <c r="TKE369" s="98"/>
      <c r="TKF369" s="98"/>
      <c r="TKG369" s="98"/>
      <c r="TKH369" s="98"/>
      <c r="TKI369" s="98"/>
      <c r="TKJ369" s="98"/>
      <c r="TKK369" s="98"/>
      <c r="TKL369" s="98"/>
      <c r="TKM369" s="98"/>
      <c r="TKN369" s="98"/>
      <c r="TKO369" s="98"/>
      <c r="TKP369" s="98"/>
      <c r="TKQ369" s="98"/>
      <c r="TKR369" s="98"/>
      <c r="TKS369" s="98"/>
      <c r="TKT369" s="98"/>
      <c r="TKU369" s="98"/>
      <c r="TKV369" s="98"/>
      <c r="TKW369" s="98"/>
      <c r="TKX369" s="98"/>
      <c r="TKY369" s="98"/>
      <c r="TKZ369" s="98"/>
      <c r="TLA369" s="98"/>
      <c r="TLB369" s="98"/>
      <c r="TLC369" s="98"/>
      <c r="TLD369" s="98"/>
      <c r="TLE369" s="98"/>
      <c r="TLF369" s="98"/>
      <c r="TLG369" s="98"/>
      <c r="TLH369" s="98"/>
      <c r="TLI369" s="98"/>
      <c r="TLJ369" s="98"/>
      <c r="TLK369" s="98"/>
      <c r="TLL369" s="98"/>
      <c r="TLM369" s="98"/>
      <c r="TLN369" s="98"/>
      <c r="TLO369" s="98"/>
      <c r="TLP369" s="98"/>
      <c r="TLQ369" s="98"/>
      <c r="TLR369" s="98"/>
      <c r="TLS369" s="98"/>
      <c r="TLT369" s="98"/>
      <c r="TLU369" s="98"/>
      <c r="TLV369" s="98"/>
      <c r="TLW369" s="98"/>
      <c r="TLX369" s="98"/>
      <c r="TLY369" s="98"/>
      <c r="TLZ369" s="98"/>
      <c r="TMA369" s="98"/>
      <c r="TMB369" s="98"/>
      <c r="TMC369" s="98"/>
      <c r="TMD369" s="98"/>
      <c r="TME369" s="98"/>
      <c r="TMF369" s="98"/>
      <c r="TMG369" s="98"/>
      <c r="TMH369" s="98"/>
      <c r="TMI369" s="98"/>
      <c r="TMJ369" s="98"/>
      <c r="TMK369" s="98"/>
      <c r="TML369" s="98"/>
      <c r="TMM369" s="98"/>
      <c r="TMN369" s="98"/>
      <c r="TMO369" s="98"/>
      <c r="TMP369" s="98"/>
      <c r="TMQ369" s="98"/>
      <c r="TMR369" s="98"/>
      <c r="TMS369" s="98"/>
      <c r="TMT369" s="98"/>
      <c r="TMU369" s="98"/>
      <c r="TMV369" s="98"/>
      <c r="TMW369" s="98"/>
      <c r="TMX369" s="98"/>
      <c r="TMY369" s="98"/>
      <c r="TMZ369" s="98"/>
      <c r="TNA369" s="98"/>
      <c r="TNB369" s="98"/>
      <c r="TNC369" s="98"/>
      <c r="TND369" s="98"/>
      <c r="TNE369" s="98"/>
      <c r="TNF369" s="98"/>
      <c r="TNG369" s="98"/>
      <c r="TNH369" s="98"/>
      <c r="TNI369" s="98"/>
      <c r="TNJ369" s="98"/>
      <c r="TNK369" s="98"/>
      <c r="TNL369" s="98"/>
      <c r="TNM369" s="98"/>
      <c r="TNN369" s="98"/>
      <c r="TNO369" s="98"/>
      <c r="TNP369" s="98"/>
      <c r="TNQ369" s="98"/>
      <c r="TNR369" s="98"/>
      <c r="TNS369" s="98"/>
      <c r="TNT369" s="98"/>
      <c r="TNU369" s="98"/>
      <c r="TNV369" s="98"/>
      <c r="TNW369" s="98"/>
      <c r="TNX369" s="98"/>
      <c r="TNY369" s="98"/>
      <c r="TNZ369" s="98"/>
      <c r="TOA369" s="98"/>
      <c r="TOB369" s="98"/>
      <c r="TOC369" s="98"/>
      <c r="TOD369" s="98"/>
      <c r="TOE369" s="98"/>
      <c r="TOF369" s="98"/>
      <c r="TOG369" s="98"/>
      <c r="TOH369" s="98"/>
      <c r="TOI369" s="98"/>
      <c r="TOJ369" s="98"/>
      <c r="TOK369" s="98"/>
      <c r="TOL369" s="98"/>
      <c r="TOM369" s="98"/>
      <c r="TON369" s="98"/>
      <c r="TOO369" s="98"/>
      <c r="TOP369" s="98"/>
      <c r="TOQ369" s="98"/>
      <c r="TOR369" s="98"/>
      <c r="TOS369" s="98"/>
      <c r="TOT369" s="98"/>
      <c r="TOU369" s="98"/>
      <c r="TOV369" s="98"/>
      <c r="TOW369" s="98"/>
      <c r="TOX369" s="98"/>
      <c r="TOY369" s="98"/>
      <c r="TOZ369" s="98"/>
      <c r="TPA369" s="98"/>
      <c r="TPB369" s="98"/>
      <c r="TPC369" s="98"/>
      <c r="TPD369" s="98"/>
      <c r="TPE369" s="98"/>
      <c r="TPF369" s="98"/>
      <c r="TPG369" s="98"/>
      <c r="TPH369" s="98"/>
      <c r="TPI369" s="98"/>
      <c r="TPJ369" s="98"/>
      <c r="TPK369" s="98"/>
      <c r="TPL369" s="98"/>
      <c r="TPM369" s="98"/>
      <c r="TPN369" s="98"/>
      <c r="TPO369" s="98"/>
      <c r="TPP369" s="98"/>
      <c r="TPQ369" s="98"/>
      <c r="TPR369" s="98"/>
      <c r="TPS369" s="98"/>
      <c r="TPT369" s="98"/>
      <c r="TPU369" s="98"/>
      <c r="TPV369" s="98"/>
      <c r="TPW369" s="98"/>
      <c r="TPX369" s="98"/>
      <c r="TPY369" s="98"/>
      <c r="TPZ369" s="98"/>
      <c r="TQA369" s="98"/>
      <c r="TQB369" s="98"/>
      <c r="TQC369" s="98"/>
      <c r="TQD369" s="98"/>
      <c r="TQE369" s="98"/>
      <c r="TQF369" s="98"/>
      <c r="TQG369" s="98"/>
      <c r="TQH369" s="98"/>
      <c r="TQI369" s="98"/>
      <c r="TQJ369" s="98"/>
      <c r="TQK369" s="98"/>
      <c r="TQL369" s="98"/>
      <c r="TQM369" s="98"/>
      <c r="TQN369" s="98"/>
      <c r="TQO369" s="98"/>
      <c r="TQP369" s="98"/>
      <c r="TQQ369" s="98"/>
      <c r="TQR369" s="98"/>
      <c r="TQS369" s="98"/>
      <c r="TQT369" s="98"/>
      <c r="TQU369" s="98"/>
      <c r="TQV369" s="98"/>
      <c r="TQW369" s="98"/>
      <c r="TQX369" s="98"/>
      <c r="TQY369" s="98"/>
      <c r="TQZ369" s="98"/>
      <c r="TRA369" s="98"/>
      <c r="TRB369" s="98"/>
      <c r="TRC369" s="98"/>
      <c r="TRD369" s="98"/>
      <c r="TRE369" s="98"/>
      <c r="TRF369" s="98"/>
      <c r="TRG369" s="98"/>
      <c r="TRH369" s="98"/>
      <c r="TRI369" s="98"/>
      <c r="TRJ369" s="98"/>
      <c r="TRK369" s="98"/>
      <c r="TRL369" s="98"/>
      <c r="TRM369" s="98"/>
      <c r="TRN369" s="98"/>
      <c r="TRO369" s="98"/>
      <c r="TRP369" s="98"/>
      <c r="TRQ369" s="98"/>
      <c r="TRR369" s="98"/>
      <c r="TRS369" s="98"/>
      <c r="TRT369" s="98"/>
      <c r="TRU369" s="98"/>
      <c r="TRV369" s="98"/>
      <c r="TRW369" s="98"/>
      <c r="TRX369" s="98"/>
      <c r="TRY369" s="98"/>
      <c r="TRZ369" s="98"/>
      <c r="TSA369" s="98"/>
      <c r="TSB369" s="98"/>
      <c r="TSC369" s="98"/>
      <c r="TSD369" s="98"/>
      <c r="TSE369" s="98"/>
      <c r="TSF369" s="98"/>
      <c r="TSG369" s="98"/>
      <c r="TSH369" s="98"/>
      <c r="TSI369" s="98"/>
      <c r="TSJ369" s="98"/>
      <c r="TSK369" s="98"/>
      <c r="TSL369" s="98"/>
      <c r="TSM369" s="98"/>
      <c r="TSN369" s="98"/>
      <c r="TSO369" s="98"/>
      <c r="TSP369" s="98"/>
      <c r="TSQ369" s="98"/>
      <c r="TSR369" s="98"/>
      <c r="TSS369" s="98"/>
      <c r="TST369" s="98"/>
      <c r="TSU369" s="98"/>
      <c r="TSV369" s="98"/>
      <c r="TSW369" s="98"/>
      <c r="TSX369" s="98"/>
      <c r="TSY369" s="98"/>
      <c r="TSZ369" s="98"/>
      <c r="TTA369" s="98"/>
      <c r="TTB369" s="98"/>
      <c r="TTC369" s="98"/>
      <c r="TTD369" s="98"/>
      <c r="TTE369" s="98"/>
      <c r="TTF369" s="98"/>
      <c r="TTG369" s="98"/>
      <c r="TTH369" s="98"/>
      <c r="TTI369" s="98"/>
      <c r="TTJ369" s="98"/>
      <c r="TTK369" s="98"/>
      <c r="TTL369" s="98"/>
      <c r="TTM369" s="98"/>
      <c r="TTN369" s="98"/>
      <c r="TTO369" s="98"/>
      <c r="TTP369" s="98"/>
      <c r="TTQ369" s="98"/>
      <c r="TTR369" s="98"/>
      <c r="TTS369" s="98"/>
      <c r="TTT369" s="98"/>
      <c r="TTU369" s="98"/>
      <c r="TTV369" s="98"/>
      <c r="TTW369" s="98"/>
      <c r="TTX369" s="98"/>
      <c r="TTY369" s="98"/>
      <c r="TTZ369" s="98"/>
      <c r="TUA369" s="98"/>
      <c r="TUB369" s="98"/>
      <c r="TUC369" s="98"/>
      <c r="TUD369" s="98"/>
      <c r="TUE369" s="98"/>
      <c r="TUF369" s="98"/>
      <c r="TUG369" s="98"/>
      <c r="TUH369" s="98"/>
      <c r="TUI369" s="98"/>
      <c r="TUJ369" s="98"/>
      <c r="TUK369" s="98"/>
      <c r="TUL369" s="98"/>
      <c r="TUM369" s="98"/>
      <c r="TUN369" s="98"/>
      <c r="TUO369" s="98"/>
      <c r="TUP369" s="98"/>
      <c r="TUQ369" s="98"/>
      <c r="TUR369" s="98"/>
      <c r="TUS369" s="98"/>
      <c r="TUT369" s="98"/>
      <c r="TUU369" s="98"/>
      <c r="TUV369" s="98"/>
      <c r="TUW369" s="98"/>
      <c r="TUX369" s="98"/>
      <c r="TUY369" s="98"/>
      <c r="TUZ369" s="98"/>
      <c r="TVA369" s="98"/>
      <c r="TVB369" s="98"/>
      <c r="TVC369" s="98"/>
      <c r="TVD369" s="98"/>
      <c r="TVE369" s="98"/>
      <c r="TVF369" s="98"/>
      <c r="TVG369" s="98"/>
      <c r="TVH369" s="98"/>
      <c r="TVI369" s="98"/>
      <c r="TVJ369" s="98"/>
      <c r="TVK369" s="98"/>
      <c r="TVL369" s="98"/>
      <c r="TVM369" s="98"/>
      <c r="TVN369" s="98"/>
      <c r="TVO369" s="98"/>
      <c r="TVP369" s="98"/>
      <c r="TVQ369" s="98"/>
      <c r="TVR369" s="98"/>
      <c r="TVS369" s="98"/>
      <c r="TVT369" s="98"/>
      <c r="TVU369" s="98"/>
      <c r="TVV369" s="98"/>
      <c r="TVW369" s="98"/>
      <c r="TVX369" s="98"/>
      <c r="TVY369" s="98"/>
      <c r="TVZ369" s="98"/>
      <c r="TWA369" s="98"/>
      <c r="TWB369" s="98"/>
      <c r="TWC369" s="98"/>
      <c r="TWD369" s="98"/>
      <c r="TWE369" s="98"/>
      <c r="TWF369" s="98"/>
      <c r="TWG369" s="98"/>
      <c r="TWH369" s="98"/>
      <c r="TWI369" s="98"/>
      <c r="TWJ369" s="98"/>
      <c r="TWK369" s="98"/>
      <c r="TWL369" s="98"/>
      <c r="TWM369" s="98"/>
      <c r="TWN369" s="98"/>
      <c r="TWO369" s="98"/>
      <c r="TWP369" s="98"/>
      <c r="TWQ369" s="98"/>
      <c r="TWR369" s="98"/>
      <c r="TWS369" s="98"/>
      <c r="TWT369" s="98"/>
      <c r="TWU369" s="98"/>
      <c r="TWV369" s="98"/>
      <c r="TWW369" s="98"/>
      <c r="TWX369" s="98"/>
      <c r="TWY369" s="98"/>
      <c r="TWZ369" s="98"/>
      <c r="TXA369" s="98"/>
      <c r="TXB369" s="98"/>
      <c r="TXC369" s="98"/>
      <c r="TXD369" s="98"/>
      <c r="TXE369" s="98"/>
      <c r="TXF369" s="98"/>
      <c r="TXG369" s="98"/>
      <c r="TXH369" s="98"/>
      <c r="TXI369" s="98"/>
      <c r="TXJ369" s="98"/>
      <c r="TXK369" s="98"/>
      <c r="TXL369" s="98"/>
      <c r="TXM369" s="98"/>
      <c r="TXN369" s="98"/>
      <c r="TXO369" s="98"/>
      <c r="TXP369" s="98"/>
      <c r="TXQ369" s="98"/>
      <c r="TXR369" s="98"/>
      <c r="TXS369" s="98"/>
      <c r="TXT369" s="98"/>
      <c r="TXU369" s="98"/>
      <c r="TXV369" s="98"/>
      <c r="TXW369" s="98"/>
      <c r="TXX369" s="98"/>
      <c r="TXY369" s="98"/>
      <c r="TXZ369" s="98"/>
      <c r="TYA369" s="98"/>
      <c r="TYB369" s="98"/>
      <c r="TYC369" s="98"/>
      <c r="TYD369" s="98"/>
      <c r="TYE369" s="98"/>
      <c r="TYF369" s="98"/>
      <c r="TYG369" s="98"/>
      <c r="TYH369" s="98"/>
      <c r="TYI369" s="98"/>
      <c r="TYJ369" s="98"/>
      <c r="TYK369" s="98"/>
      <c r="TYL369" s="98"/>
      <c r="TYM369" s="98"/>
      <c r="TYN369" s="98"/>
      <c r="TYO369" s="98"/>
      <c r="TYP369" s="98"/>
      <c r="TYQ369" s="98"/>
      <c r="TYR369" s="98"/>
      <c r="TYS369" s="98"/>
      <c r="TYT369" s="98"/>
      <c r="TYU369" s="98"/>
      <c r="TYV369" s="98"/>
      <c r="TYW369" s="98"/>
      <c r="TYX369" s="98"/>
      <c r="TYY369" s="98"/>
      <c r="TYZ369" s="98"/>
      <c r="TZA369" s="98"/>
      <c r="TZB369" s="98"/>
      <c r="TZC369" s="98"/>
      <c r="TZD369" s="98"/>
      <c r="TZE369" s="98"/>
      <c r="TZF369" s="98"/>
      <c r="TZG369" s="98"/>
      <c r="TZH369" s="98"/>
      <c r="TZI369" s="98"/>
      <c r="TZJ369" s="98"/>
      <c r="TZK369" s="98"/>
      <c r="TZL369" s="98"/>
      <c r="TZM369" s="98"/>
      <c r="TZN369" s="98"/>
      <c r="TZO369" s="98"/>
      <c r="TZP369" s="98"/>
      <c r="TZQ369" s="98"/>
      <c r="TZR369" s="98"/>
      <c r="TZS369" s="98"/>
      <c r="TZT369" s="98"/>
      <c r="TZU369" s="98"/>
      <c r="TZV369" s="98"/>
      <c r="TZW369" s="98"/>
      <c r="TZX369" s="98"/>
      <c r="TZY369" s="98"/>
      <c r="TZZ369" s="98"/>
      <c r="UAA369" s="98"/>
      <c r="UAB369" s="98"/>
      <c r="UAC369" s="98"/>
      <c r="UAD369" s="98"/>
      <c r="UAE369" s="98"/>
      <c r="UAF369" s="98"/>
      <c r="UAG369" s="98"/>
      <c r="UAH369" s="98"/>
      <c r="UAI369" s="98"/>
      <c r="UAJ369" s="98"/>
      <c r="UAK369" s="98"/>
      <c r="UAL369" s="98"/>
      <c r="UAM369" s="98"/>
      <c r="UAN369" s="98"/>
      <c r="UAO369" s="98"/>
      <c r="UAP369" s="98"/>
      <c r="UAQ369" s="98"/>
      <c r="UAR369" s="98"/>
      <c r="UAS369" s="98"/>
      <c r="UAT369" s="98"/>
      <c r="UAU369" s="98"/>
      <c r="UAV369" s="98"/>
      <c r="UAW369" s="98"/>
      <c r="UAX369" s="98"/>
      <c r="UAY369" s="98"/>
      <c r="UAZ369" s="98"/>
      <c r="UBA369" s="98"/>
      <c r="UBB369" s="98"/>
      <c r="UBC369" s="98"/>
      <c r="UBD369" s="98"/>
      <c r="UBE369" s="98"/>
      <c r="UBF369" s="98"/>
      <c r="UBG369" s="98"/>
      <c r="UBH369" s="98"/>
      <c r="UBI369" s="98"/>
      <c r="UBJ369" s="98"/>
      <c r="UBK369" s="98"/>
      <c r="UBL369" s="98"/>
      <c r="UBM369" s="98"/>
      <c r="UBN369" s="98"/>
      <c r="UBO369" s="98"/>
      <c r="UBP369" s="98"/>
      <c r="UBQ369" s="98"/>
      <c r="UBR369" s="98"/>
      <c r="UBS369" s="98"/>
      <c r="UBT369" s="98"/>
      <c r="UBU369" s="98"/>
      <c r="UBV369" s="98"/>
      <c r="UBW369" s="98"/>
      <c r="UBX369" s="98"/>
      <c r="UBY369" s="98"/>
      <c r="UBZ369" s="98"/>
      <c r="UCA369" s="98"/>
      <c r="UCB369" s="98"/>
      <c r="UCC369" s="98"/>
      <c r="UCD369" s="98"/>
      <c r="UCE369" s="98"/>
      <c r="UCF369" s="98"/>
      <c r="UCG369" s="98"/>
      <c r="UCH369" s="98"/>
      <c r="UCI369" s="98"/>
      <c r="UCJ369" s="98"/>
      <c r="UCK369" s="98"/>
      <c r="UCL369" s="98"/>
      <c r="UCM369" s="98"/>
      <c r="UCN369" s="98"/>
      <c r="UCO369" s="98"/>
      <c r="UCP369" s="98"/>
      <c r="UCQ369" s="98"/>
      <c r="UCR369" s="98"/>
      <c r="UCS369" s="98"/>
      <c r="UCT369" s="98"/>
      <c r="UCU369" s="98"/>
      <c r="UCV369" s="98"/>
      <c r="UCW369" s="98"/>
      <c r="UCX369" s="98"/>
      <c r="UCY369" s="98"/>
      <c r="UCZ369" s="98"/>
      <c r="UDA369" s="98"/>
      <c r="UDB369" s="98"/>
      <c r="UDC369" s="98"/>
      <c r="UDD369" s="98"/>
      <c r="UDE369" s="98"/>
      <c r="UDF369" s="98"/>
      <c r="UDG369" s="98"/>
      <c r="UDH369" s="98"/>
      <c r="UDI369" s="98"/>
      <c r="UDJ369" s="98"/>
      <c r="UDK369" s="98"/>
      <c r="UDL369" s="98"/>
      <c r="UDM369" s="98"/>
      <c r="UDN369" s="98"/>
      <c r="UDO369" s="98"/>
      <c r="UDP369" s="98"/>
      <c r="UDQ369" s="98"/>
      <c r="UDR369" s="98"/>
      <c r="UDS369" s="98"/>
      <c r="UDT369" s="98"/>
      <c r="UDU369" s="98"/>
      <c r="UDV369" s="98"/>
      <c r="UDW369" s="98"/>
      <c r="UDX369" s="98"/>
      <c r="UDY369" s="98"/>
      <c r="UDZ369" s="98"/>
      <c r="UEA369" s="98"/>
      <c r="UEB369" s="98"/>
      <c r="UEC369" s="98"/>
      <c r="UED369" s="98"/>
      <c r="UEE369" s="98"/>
      <c r="UEF369" s="98"/>
      <c r="UEG369" s="98"/>
      <c r="UEH369" s="98"/>
      <c r="UEI369" s="98"/>
      <c r="UEJ369" s="98"/>
      <c r="UEK369" s="98"/>
      <c r="UEL369" s="98"/>
      <c r="UEM369" s="98"/>
      <c r="UEN369" s="98"/>
      <c r="UEO369" s="98"/>
      <c r="UEP369" s="98"/>
      <c r="UEQ369" s="98"/>
      <c r="UER369" s="98"/>
      <c r="UES369" s="98"/>
      <c r="UET369" s="98"/>
      <c r="UEU369" s="98"/>
      <c r="UEV369" s="98"/>
      <c r="UEW369" s="98"/>
      <c r="UEX369" s="98"/>
      <c r="UEY369" s="98"/>
      <c r="UEZ369" s="98"/>
      <c r="UFA369" s="98"/>
      <c r="UFB369" s="98"/>
      <c r="UFC369" s="98"/>
      <c r="UFD369" s="98"/>
      <c r="UFE369" s="98"/>
      <c r="UFF369" s="98"/>
      <c r="UFG369" s="98"/>
      <c r="UFH369" s="98"/>
      <c r="UFI369" s="98"/>
      <c r="UFJ369" s="98"/>
      <c r="UFK369" s="98"/>
      <c r="UFL369" s="98"/>
      <c r="UFM369" s="98"/>
      <c r="UFN369" s="98"/>
      <c r="UFO369" s="98"/>
      <c r="UFP369" s="98"/>
      <c r="UFQ369" s="98"/>
      <c r="UFR369" s="98"/>
      <c r="UFS369" s="98"/>
      <c r="UFT369" s="98"/>
      <c r="UFU369" s="98"/>
      <c r="UFV369" s="98"/>
      <c r="UFW369" s="98"/>
      <c r="UFX369" s="98"/>
      <c r="UFY369" s="98"/>
      <c r="UFZ369" s="98"/>
      <c r="UGA369" s="98"/>
      <c r="UGB369" s="98"/>
      <c r="UGC369" s="98"/>
      <c r="UGD369" s="98"/>
      <c r="UGE369" s="98"/>
      <c r="UGF369" s="98"/>
      <c r="UGG369" s="98"/>
      <c r="UGH369" s="98"/>
      <c r="UGI369" s="98"/>
      <c r="UGJ369" s="98"/>
      <c r="UGK369" s="98"/>
      <c r="UGL369" s="98"/>
      <c r="UGM369" s="98"/>
      <c r="UGN369" s="98"/>
      <c r="UGO369" s="98"/>
      <c r="UGP369" s="98"/>
      <c r="UGQ369" s="98"/>
      <c r="UGR369" s="98"/>
      <c r="UGS369" s="98"/>
      <c r="UGT369" s="98"/>
      <c r="UGU369" s="98"/>
      <c r="UGV369" s="98"/>
      <c r="UGW369" s="98"/>
      <c r="UGX369" s="98"/>
      <c r="UGY369" s="98"/>
      <c r="UGZ369" s="98"/>
      <c r="UHA369" s="98"/>
      <c r="UHB369" s="98"/>
      <c r="UHC369" s="98"/>
      <c r="UHD369" s="98"/>
      <c r="UHE369" s="98"/>
      <c r="UHF369" s="98"/>
      <c r="UHG369" s="98"/>
      <c r="UHH369" s="98"/>
      <c r="UHI369" s="98"/>
      <c r="UHJ369" s="98"/>
      <c r="UHK369" s="98"/>
      <c r="UHL369" s="98"/>
      <c r="UHM369" s="98"/>
      <c r="UHN369" s="98"/>
      <c r="UHO369" s="98"/>
      <c r="UHP369" s="98"/>
      <c r="UHQ369" s="98"/>
      <c r="UHR369" s="98"/>
      <c r="UHS369" s="98"/>
      <c r="UHT369" s="98"/>
      <c r="UHU369" s="98"/>
      <c r="UHV369" s="98"/>
      <c r="UHW369" s="98"/>
      <c r="UHX369" s="98"/>
      <c r="UHY369" s="98"/>
      <c r="UHZ369" s="98"/>
      <c r="UIA369" s="98"/>
      <c r="UIB369" s="98"/>
      <c r="UIC369" s="98"/>
      <c r="UID369" s="98"/>
      <c r="UIE369" s="98"/>
      <c r="UIF369" s="98"/>
      <c r="UIG369" s="98"/>
      <c r="UIH369" s="98"/>
      <c r="UII369" s="98"/>
      <c r="UIJ369" s="98"/>
      <c r="UIK369" s="98"/>
      <c r="UIL369" s="98"/>
      <c r="UIM369" s="98"/>
      <c r="UIN369" s="98"/>
      <c r="UIO369" s="98"/>
      <c r="UIP369" s="98"/>
      <c r="UIQ369" s="98"/>
      <c r="UIR369" s="98"/>
      <c r="UIS369" s="98"/>
      <c r="UIT369" s="98"/>
      <c r="UIU369" s="98"/>
      <c r="UIV369" s="98"/>
      <c r="UIW369" s="98"/>
      <c r="UIX369" s="98"/>
      <c r="UIY369" s="98"/>
      <c r="UIZ369" s="98"/>
      <c r="UJA369" s="98"/>
      <c r="UJB369" s="98"/>
      <c r="UJC369" s="98"/>
      <c r="UJD369" s="98"/>
      <c r="UJE369" s="98"/>
      <c r="UJF369" s="98"/>
      <c r="UJG369" s="98"/>
      <c r="UJH369" s="98"/>
      <c r="UJI369" s="98"/>
      <c r="UJJ369" s="98"/>
      <c r="UJK369" s="98"/>
      <c r="UJL369" s="98"/>
      <c r="UJM369" s="98"/>
      <c r="UJN369" s="98"/>
      <c r="UJO369" s="98"/>
      <c r="UJP369" s="98"/>
      <c r="UJQ369" s="98"/>
      <c r="UJR369" s="98"/>
      <c r="UJS369" s="98"/>
      <c r="UJT369" s="98"/>
      <c r="UJU369" s="98"/>
      <c r="UJV369" s="98"/>
      <c r="UJW369" s="98"/>
      <c r="UJX369" s="98"/>
      <c r="UJY369" s="98"/>
      <c r="UJZ369" s="98"/>
      <c r="UKA369" s="98"/>
      <c r="UKB369" s="98"/>
      <c r="UKC369" s="98"/>
      <c r="UKD369" s="98"/>
      <c r="UKE369" s="98"/>
      <c r="UKF369" s="98"/>
      <c r="UKG369" s="98"/>
      <c r="UKH369" s="98"/>
      <c r="UKI369" s="98"/>
      <c r="UKJ369" s="98"/>
      <c r="UKK369" s="98"/>
      <c r="UKL369" s="98"/>
      <c r="UKM369" s="98"/>
      <c r="UKN369" s="98"/>
      <c r="UKO369" s="98"/>
      <c r="UKP369" s="98"/>
      <c r="UKQ369" s="98"/>
      <c r="UKR369" s="98"/>
      <c r="UKS369" s="98"/>
      <c r="UKT369" s="98"/>
      <c r="UKU369" s="98"/>
      <c r="UKV369" s="98"/>
      <c r="UKW369" s="98"/>
      <c r="UKX369" s="98"/>
      <c r="UKY369" s="98"/>
      <c r="UKZ369" s="98"/>
      <c r="ULA369" s="98"/>
      <c r="ULB369" s="98"/>
      <c r="ULC369" s="98"/>
      <c r="ULD369" s="98"/>
      <c r="ULE369" s="98"/>
      <c r="ULF369" s="98"/>
      <c r="ULG369" s="98"/>
      <c r="ULH369" s="98"/>
      <c r="ULI369" s="98"/>
      <c r="ULJ369" s="98"/>
      <c r="ULK369" s="98"/>
      <c r="ULL369" s="98"/>
      <c r="ULM369" s="98"/>
      <c r="ULN369" s="98"/>
      <c r="ULO369" s="98"/>
      <c r="ULP369" s="98"/>
      <c r="ULQ369" s="98"/>
      <c r="ULR369" s="98"/>
      <c r="ULS369" s="98"/>
      <c r="ULT369" s="98"/>
      <c r="ULU369" s="98"/>
      <c r="ULV369" s="98"/>
      <c r="ULW369" s="98"/>
      <c r="ULX369" s="98"/>
      <c r="ULY369" s="98"/>
      <c r="ULZ369" s="98"/>
      <c r="UMA369" s="98"/>
      <c r="UMB369" s="98"/>
      <c r="UMC369" s="98"/>
      <c r="UMD369" s="98"/>
      <c r="UME369" s="98"/>
      <c r="UMF369" s="98"/>
      <c r="UMG369" s="98"/>
      <c r="UMH369" s="98"/>
      <c r="UMI369" s="98"/>
      <c r="UMJ369" s="98"/>
      <c r="UMK369" s="98"/>
      <c r="UML369" s="98"/>
      <c r="UMM369" s="98"/>
      <c r="UMN369" s="98"/>
      <c r="UMO369" s="98"/>
      <c r="UMP369" s="98"/>
      <c r="UMQ369" s="98"/>
      <c r="UMR369" s="98"/>
      <c r="UMS369" s="98"/>
      <c r="UMT369" s="98"/>
      <c r="UMU369" s="98"/>
      <c r="UMV369" s="98"/>
      <c r="UMW369" s="98"/>
      <c r="UMX369" s="98"/>
      <c r="UMY369" s="98"/>
      <c r="UMZ369" s="98"/>
      <c r="UNA369" s="98"/>
      <c r="UNB369" s="98"/>
      <c r="UNC369" s="98"/>
      <c r="UND369" s="98"/>
      <c r="UNE369" s="98"/>
      <c r="UNF369" s="98"/>
      <c r="UNG369" s="98"/>
      <c r="UNH369" s="98"/>
      <c r="UNI369" s="98"/>
      <c r="UNJ369" s="98"/>
      <c r="UNK369" s="98"/>
      <c r="UNL369" s="98"/>
      <c r="UNM369" s="98"/>
      <c r="UNN369" s="98"/>
      <c r="UNO369" s="98"/>
      <c r="UNP369" s="98"/>
      <c r="UNQ369" s="98"/>
      <c r="UNR369" s="98"/>
      <c r="UNS369" s="98"/>
      <c r="UNT369" s="98"/>
      <c r="UNU369" s="98"/>
      <c r="UNV369" s="98"/>
      <c r="UNW369" s="98"/>
      <c r="UNX369" s="98"/>
      <c r="UNY369" s="98"/>
      <c r="UNZ369" s="98"/>
      <c r="UOA369" s="98"/>
      <c r="UOB369" s="98"/>
      <c r="UOC369" s="98"/>
      <c r="UOD369" s="98"/>
      <c r="UOE369" s="98"/>
      <c r="UOF369" s="98"/>
      <c r="UOG369" s="98"/>
      <c r="UOH369" s="98"/>
      <c r="UOI369" s="98"/>
      <c r="UOJ369" s="98"/>
      <c r="UOK369" s="98"/>
      <c r="UOL369" s="98"/>
      <c r="UOM369" s="98"/>
      <c r="UON369" s="98"/>
      <c r="UOO369" s="98"/>
      <c r="UOP369" s="98"/>
      <c r="UOQ369" s="98"/>
      <c r="UOR369" s="98"/>
      <c r="UOS369" s="98"/>
      <c r="UOT369" s="98"/>
      <c r="UOU369" s="98"/>
      <c r="UOV369" s="98"/>
      <c r="UOW369" s="98"/>
      <c r="UOX369" s="98"/>
      <c r="UOY369" s="98"/>
      <c r="UOZ369" s="98"/>
      <c r="UPA369" s="98"/>
      <c r="UPB369" s="98"/>
      <c r="UPC369" s="98"/>
      <c r="UPD369" s="98"/>
      <c r="UPE369" s="98"/>
      <c r="UPF369" s="98"/>
      <c r="UPG369" s="98"/>
      <c r="UPH369" s="98"/>
      <c r="UPI369" s="98"/>
      <c r="UPJ369" s="98"/>
      <c r="UPK369" s="98"/>
      <c r="UPL369" s="98"/>
      <c r="UPM369" s="98"/>
      <c r="UPN369" s="98"/>
      <c r="UPO369" s="98"/>
      <c r="UPP369" s="98"/>
      <c r="UPQ369" s="98"/>
      <c r="UPR369" s="98"/>
      <c r="UPS369" s="98"/>
      <c r="UPT369" s="98"/>
      <c r="UPU369" s="98"/>
      <c r="UPV369" s="98"/>
      <c r="UPW369" s="98"/>
      <c r="UPX369" s="98"/>
      <c r="UPY369" s="98"/>
      <c r="UPZ369" s="98"/>
      <c r="UQA369" s="98"/>
      <c r="UQB369" s="98"/>
      <c r="UQC369" s="98"/>
      <c r="UQD369" s="98"/>
      <c r="UQE369" s="98"/>
      <c r="UQF369" s="98"/>
      <c r="UQG369" s="98"/>
      <c r="UQH369" s="98"/>
      <c r="UQI369" s="98"/>
      <c r="UQJ369" s="98"/>
      <c r="UQK369" s="98"/>
      <c r="UQL369" s="98"/>
      <c r="UQM369" s="98"/>
      <c r="UQN369" s="98"/>
      <c r="UQO369" s="98"/>
      <c r="UQP369" s="98"/>
      <c r="UQQ369" s="98"/>
      <c r="UQR369" s="98"/>
      <c r="UQS369" s="98"/>
      <c r="UQT369" s="98"/>
      <c r="UQU369" s="98"/>
      <c r="UQV369" s="98"/>
      <c r="UQW369" s="98"/>
      <c r="UQX369" s="98"/>
      <c r="UQY369" s="98"/>
      <c r="UQZ369" s="98"/>
      <c r="URA369" s="98"/>
      <c r="URB369" s="98"/>
      <c r="URC369" s="98"/>
      <c r="URD369" s="98"/>
      <c r="URE369" s="98"/>
      <c r="URF369" s="98"/>
      <c r="URG369" s="98"/>
      <c r="URH369" s="98"/>
      <c r="URI369" s="98"/>
      <c r="URJ369" s="98"/>
      <c r="URK369" s="98"/>
      <c r="URL369" s="98"/>
      <c r="URM369" s="98"/>
      <c r="URN369" s="98"/>
      <c r="URO369" s="98"/>
      <c r="URP369" s="98"/>
      <c r="URQ369" s="98"/>
      <c r="URR369" s="98"/>
      <c r="URS369" s="98"/>
      <c r="URT369" s="98"/>
      <c r="URU369" s="98"/>
      <c r="URV369" s="98"/>
      <c r="URW369" s="98"/>
      <c r="URX369" s="98"/>
      <c r="URY369" s="98"/>
      <c r="URZ369" s="98"/>
      <c r="USA369" s="98"/>
      <c r="USB369" s="98"/>
      <c r="USC369" s="98"/>
      <c r="USD369" s="98"/>
      <c r="USE369" s="98"/>
      <c r="USF369" s="98"/>
      <c r="USG369" s="98"/>
      <c r="USH369" s="98"/>
      <c r="USI369" s="98"/>
      <c r="USJ369" s="98"/>
      <c r="USK369" s="98"/>
      <c r="USL369" s="98"/>
      <c r="USM369" s="98"/>
      <c r="USN369" s="98"/>
      <c r="USO369" s="98"/>
      <c r="USP369" s="98"/>
      <c r="USQ369" s="98"/>
      <c r="USR369" s="98"/>
      <c r="USS369" s="98"/>
      <c r="UST369" s="98"/>
      <c r="USU369" s="98"/>
      <c r="USV369" s="98"/>
      <c r="USW369" s="98"/>
      <c r="USX369" s="98"/>
      <c r="USY369" s="98"/>
      <c r="USZ369" s="98"/>
      <c r="UTA369" s="98"/>
      <c r="UTB369" s="98"/>
      <c r="UTC369" s="98"/>
      <c r="UTD369" s="98"/>
      <c r="UTE369" s="98"/>
      <c r="UTF369" s="98"/>
      <c r="UTG369" s="98"/>
      <c r="UTH369" s="98"/>
      <c r="UTI369" s="98"/>
      <c r="UTJ369" s="98"/>
      <c r="UTK369" s="98"/>
      <c r="UTL369" s="98"/>
      <c r="UTM369" s="98"/>
      <c r="UTN369" s="98"/>
      <c r="UTO369" s="98"/>
      <c r="UTP369" s="98"/>
      <c r="UTQ369" s="98"/>
      <c r="UTR369" s="98"/>
      <c r="UTS369" s="98"/>
      <c r="UTT369" s="98"/>
      <c r="UTU369" s="98"/>
      <c r="UTV369" s="98"/>
      <c r="UTW369" s="98"/>
      <c r="UTX369" s="98"/>
      <c r="UTY369" s="98"/>
      <c r="UTZ369" s="98"/>
      <c r="UUA369" s="98"/>
      <c r="UUB369" s="98"/>
      <c r="UUC369" s="98"/>
      <c r="UUD369" s="98"/>
      <c r="UUE369" s="98"/>
      <c r="UUF369" s="98"/>
      <c r="UUG369" s="98"/>
      <c r="UUH369" s="98"/>
      <c r="UUI369" s="98"/>
      <c r="UUJ369" s="98"/>
      <c r="UUK369" s="98"/>
      <c r="UUL369" s="98"/>
      <c r="UUM369" s="98"/>
      <c r="UUN369" s="98"/>
      <c r="UUO369" s="98"/>
      <c r="UUP369" s="98"/>
      <c r="UUQ369" s="98"/>
      <c r="UUR369" s="98"/>
      <c r="UUS369" s="98"/>
      <c r="UUT369" s="98"/>
      <c r="UUU369" s="98"/>
      <c r="UUV369" s="98"/>
      <c r="UUW369" s="98"/>
      <c r="UUX369" s="98"/>
      <c r="UUY369" s="98"/>
      <c r="UUZ369" s="98"/>
      <c r="UVA369" s="98"/>
      <c r="UVB369" s="98"/>
      <c r="UVC369" s="98"/>
      <c r="UVD369" s="98"/>
      <c r="UVE369" s="98"/>
      <c r="UVF369" s="98"/>
      <c r="UVG369" s="98"/>
      <c r="UVH369" s="98"/>
      <c r="UVI369" s="98"/>
      <c r="UVJ369" s="98"/>
      <c r="UVK369" s="98"/>
      <c r="UVL369" s="98"/>
      <c r="UVM369" s="98"/>
      <c r="UVN369" s="98"/>
      <c r="UVO369" s="98"/>
      <c r="UVP369" s="98"/>
      <c r="UVQ369" s="98"/>
      <c r="UVR369" s="98"/>
      <c r="UVS369" s="98"/>
      <c r="UVT369" s="98"/>
      <c r="UVU369" s="98"/>
      <c r="UVV369" s="98"/>
      <c r="UVW369" s="98"/>
      <c r="UVX369" s="98"/>
      <c r="UVY369" s="98"/>
      <c r="UVZ369" s="98"/>
      <c r="UWA369" s="98"/>
      <c r="UWB369" s="98"/>
      <c r="UWC369" s="98"/>
      <c r="UWD369" s="98"/>
      <c r="UWE369" s="98"/>
      <c r="UWF369" s="98"/>
      <c r="UWG369" s="98"/>
      <c r="UWH369" s="98"/>
      <c r="UWI369" s="98"/>
      <c r="UWJ369" s="98"/>
      <c r="UWK369" s="98"/>
      <c r="UWL369" s="98"/>
      <c r="UWM369" s="98"/>
      <c r="UWN369" s="98"/>
      <c r="UWO369" s="98"/>
      <c r="UWP369" s="98"/>
      <c r="UWQ369" s="98"/>
      <c r="UWR369" s="98"/>
      <c r="UWS369" s="98"/>
      <c r="UWT369" s="98"/>
      <c r="UWU369" s="98"/>
      <c r="UWV369" s="98"/>
      <c r="UWW369" s="98"/>
      <c r="UWX369" s="98"/>
      <c r="UWY369" s="98"/>
      <c r="UWZ369" s="98"/>
      <c r="UXA369" s="98"/>
      <c r="UXB369" s="98"/>
      <c r="UXC369" s="98"/>
      <c r="UXD369" s="98"/>
      <c r="UXE369" s="98"/>
      <c r="UXF369" s="98"/>
      <c r="UXG369" s="98"/>
      <c r="UXH369" s="98"/>
      <c r="UXI369" s="98"/>
      <c r="UXJ369" s="98"/>
      <c r="UXK369" s="98"/>
      <c r="UXL369" s="98"/>
      <c r="UXM369" s="98"/>
      <c r="UXN369" s="98"/>
      <c r="UXO369" s="98"/>
      <c r="UXP369" s="98"/>
      <c r="UXQ369" s="98"/>
      <c r="UXR369" s="98"/>
      <c r="UXS369" s="98"/>
      <c r="UXT369" s="98"/>
      <c r="UXU369" s="98"/>
      <c r="UXV369" s="98"/>
      <c r="UXW369" s="98"/>
      <c r="UXX369" s="98"/>
      <c r="UXY369" s="98"/>
      <c r="UXZ369" s="98"/>
      <c r="UYA369" s="98"/>
      <c r="UYB369" s="98"/>
      <c r="UYC369" s="98"/>
      <c r="UYD369" s="98"/>
      <c r="UYE369" s="98"/>
      <c r="UYF369" s="98"/>
      <c r="UYG369" s="98"/>
      <c r="UYH369" s="98"/>
      <c r="UYI369" s="98"/>
      <c r="UYJ369" s="98"/>
      <c r="UYK369" s="98"/>
      <c r="UYL369" s="98"/>
      <c r="UYM369" s="98"/>
      <c r="UYN369" s="98"/>
      <c r="UYO369" s="98"/>
      <c r="UYP369" s="98"/>
      <c r="UYQ369" s="98"/>
      <c r="UYR369" s="98"/>
      <c r="UYS369" s="98"/>
      <c r="UYT369" s="98"/>
      <c r="UYU369" s="98"/>
      <c r="UYV369" s="98"/>
      <c r="UYW369" s="98"/>
      <c r="UYX369" s="98"/>
      <c r="UYY369" s="98"/>
      <c r="UYZ369" s="98"/>
      <c r="UZA369" s="98"/>
      <c r="UZB369" s="98"/>
      <c r="UZC369" s="98"/>
      <c r="UZD369" s="98"/>
      <c r="UZE369" s="98"/>
      <c r="UZF369" s="98"/>
      <c r="UZG369" s="98"/>
      <c r="UZH369" s="98"/>
      <c r="UZI369" s="98"/>
      <c r="UZJ369" s="98"/>
      <c r="UZK369" s="98"/>
      <c r="UZL369" s="98"/>
      <c r="UZM369" s="98"/>
      <c r="UZN369" s="98"/>
      <c r="UZO369" s="98"/>
      <c r="UZP369" s="98"/>
      <c r="UZQ369" s="98"/>
      <c r="UZR369" s="98"/>
      <c r="UZS369" s="98"/>
      <c r="UZT369" s="98"/>
      <c r="UZU369" s="98"/>
      <c r="UZV369" s="98"/>
      <c r="UZW369" s="98"/>
      <c r="UZX369" s="98"/>
      <c r="UZY369" s="98"/>
      <c r="UZZ369" s="98"/>
      <c r="VAA369" s="98"/>
      <c r="VAB369" s="98"/>
      <c r="VAC369" s="98"/>
      <c r="VAD369" s="98"/>
      <c r="VAE369" s="98"/>
      <c r="VAF369" s="98"/>
      <c r="VAG369" s="98"/>
      <c r="VAH369" s="98"/>
      <c r="VAI369" s="98"/>
      <c r="VAJ369" s="98"/>
      <c r="VAK369" s="98"/>
      <c r="VAL369" s="98"/>
      <c r="VAM369" s="98"/>
      <c r="VAN369" s="98"/>
      <c r="VAO369" s="98"/>
      <c r="VAP369" s="98"/>
      <c r="VAQ369" s="98"/>
      <c r="VAR369" s="98"/>
      <c r="VAS369" s="98"/>
      <c r="VAT369" s="98"/>
      <c r="VAU369" s="98"/>
      <c r="VAV369" s="98"/>
      <c r="VAW369" s="98"/>
      <c r="VAX369" s="98"/>
      <c r="VAY369" s="98"/>
      <c r="VAZ369" s="98"/>
      <c r="VBA369" s="98"/>
      <c r="VBB369" s="98"/>
      <c r="VBC369" s="98"/>
      <c r="VBD369" s="98"/>
      <c r="VBE369" s="98"/>
      <c r="VBF369" s="98"/>
      <c r="VBG369" s="98"/>
      <c r="VBH369" s="98"/>
      <c r="VBI369" s="98"/>
      <c r="VBJ369" s="98"/>
      <c r="VBK369" s="98"/>
      <c r="VBL369" s="98"/>
      <c r="VBM369" s="98"/>
      <c r="VBN369" s="98"/>
      <c r="VBO369" s="98"/>
      <c r="VBP369" s="98"/>
      <c r="VBQ369" s="98"/>
      <c r="VBR369" s="98"/>
      <c r="VBS369" s="98"/>
      <c r="VBT369" s="98"/>
      <c r="VBU369" s="98"/>
      <c r="VBV369" s="98"/>
      <c r="VBW369" s="98"/>
      <c r="VBX369" s="98"/>
      <c r="VBY369" s="98"/>
      <c r="VBZ369" s="98"/>
      <c r="VCA369" s="98"/>
      <c r="VCB369" s="98"/>
      <c r="VCC369" s="98"/>
      <c r="VCD369" s="98"/>
      <c r="VCE369" s="98"/>
      <c r="VCF369" s="98"/>
      <c r="VCG369" s="98"/>
      <c r="VCH369" s="98"/>
      <c r="VCI369" s="98"/>
      <c r="VCJ369" s="98"/>
      <c r="VCK369" s="98"/>
      <c r="VCL369" s="98"/>
      <c r="VCM369" s="98"/>
      <c r="VCN369" s="98"/>
      <c r="VCO369" s="98"/>
      <c r="VCP369" s="98"/>
      <c r="VCQ369" s="98"/>
      <c r="VCR369" s="98"/>
      <c r="VCS369" s="98"/>
      <c r="VCT369" s="98"/>
      <c r="VCU369" s="98"/>
      <c r="VCV369" s="98"/>
      <c r="VCW369" s="98"/>
      <c r="VCX369" s="98"/>
      <c r="VCY369" s="98"/>
      <c r="VCZ369" s="98"/>
      <c r="VDA369" s="98"/>
      <c r="VDB369" s="98"/>
      <c r="VDC369" s="98"/>
      <c r="VDD369" s="98"/>
      <c r="VDE369" s="98"/>
      <c r="VDF369" s="98"/>
      <c r="VDG369" s="98"/>
      <c r="VDH369" s="98"/>
      <c r="VDI369" s="98"/>
      <c r="VDJ369" s="98"/>
      <c r="VDK369" s="98"/>
      <c r="VDL369" s="98"/>
      <c r="VDM369" s="98"/>
      <c r="VDN369" s="98"/>
      <c r="VDO369" s="98"/>
      <c r="VDP369" s="98"/>
      <c r="VDQ369" s="98"/>
      <c r="VDR369" s="98"/>
      <c r="VDS369" s="98"/>
      <c r="VDT369" s="98"/>
      <c r="VDU369" s="98"/>
      <c r="VDV369" s="98"/>
      <c r="VDW369" s="98"/>
      <c r="VDX369" s="98"/>
      <c r="VDY369" s="98"/>
      <c r="VDZ369" s="98"/>
      <c r="VEA369" s="98"/>
      <c r="VEB369" s="98"/>
      <c r="VEC369" s="98"/>
      <c r="VED369" s="98"/>
      <c r="VEE369" s="98"/>
      <c r="VEF369" s="98"/>
      <c r="VEG369" s="98"/>
      <c r="VEH369" s="98"/>
      <c r="VEI369" s="98"/>
      <c r="VEJ369" s="98"/>
      <c r="VEK369" s="98"/>
      <c r="VEL369" s="98"/>
      <c r="VEM369" s="98"/>
      <c r="VEN369" s="98"/>
      <c r="VEO369" s="98"/>
      <c r="VEP369" s="98"/>
      <c r="VEQ369" s="98"/>
      <c r="VER369" s="98"/>
      <c r="VES369" s="98"/>
      <c r="VET369" s="98"/>
      <c r="VEU369" s="98"/>
      <c r="VEV369" s="98"/>
      <c r="VEW369" s="98"/>
      <c r="VEX369" s="98"/>
      <c r="VEY369" s="98"/>
      <c r="VEZ369" s="98"/>
      <c r="VFA369" s="98"/>
      <c r="VFB369" s="98"/>
      <c r="VFC369" s="98"/>
      <c r="VFD369" s="98"/>
      <c r="VFE369" s="98"/>
      <c r="VFF369" s="98"/>
      <c r="VFG369" s="98"/>
      <c r="VFH369" s="98"/>
      <c r="VFI369" s="98"/>
      <c r="VFJ369" s="98"/>
      <c r="VFK369" s="98"/>
      <c r="VFL369" s="98"/>
      <c r="VFM369" s="98"/>
      <c r="VFN369" s="98"/>
      <c r="VFO369" s="98"/>
      <c r="VFP369" s="98"/>
      <c r="VFQ369" s="98"/>
      <c r="VFR369" s="98"/>
      <c r="VFS369" s="98"/>
      <c r="VFT369" s="98"/>
      <c r="VFU369" s="98"/>
      <c r="VFV369" s="98"/>
      <c r="VFW369" s="98"/>
      <c r="VFX369" s="98"/>
      <c r="VFY369" s="98"/>
      <c r="VFZ369" s="98"/>
      <c r="VGA369" s="98"/>
      <c r="VGB369" s="98"/>
      <c r="VGC369" s="98"/>
      <c r="VGD369" s="98"/>
      <c r="VGE369" s="98"/>
      <c r="VGF369" s="98"/>
      <c r="VGG369" s="98"/>
      <c r="VGH369" s="98"/>
      <c r="VGI369" s="98"/>
      <c r="VGJ369" s="98"/>
      <c r="VGK369" s="98"/>
      <c r="VGL369" s="98"/>
      <c r="VGM369" s="98"/>
      <c r="VGN369" s="98"/>
      <c r="VGO369" s="98"/>
      <c r="VGP369" s="98"/>
      <c r="VGQ369" s="98"/>
      <c r="VGR369" s="98"/>
      <c r="VGS369" s="98"/>
      <c r="VGT369" s="98"/>
      <c r="VGU369" s="98"/>
      <c r="VGV369" s="98"/>
      <c r="VGW369" s="98"/>
      <c r="VGX369" s="98"/>
      <c r="VGY369" s="98"/>
      <c r="VGZ369" s="98"/>
      <c r="VHA369" s="98"/>
      <c r="VHB369" s="98"/>
      <c r="VHC369" s="98"/>
      <c r="VHD369" s="98"/>
      <c r="VHE369" s="98"/>
      <c r="VHF369" s="98"/>
      <c r="VHG369" s="98"/>
      <c r="VHH369" s="98"/>
      <c r="VHI369" s="98"/>
      <c r="VHJ369" s="98"/>
      <c r="VHK369" s="98"/>
      <c r="VHL369" s="98"/>
      <c r="VHM369" s="98"/>
      <c r="VHN369" s="98"/>
      <c r="VHO369" s="98"/>
      <c r="VHP369" s="98"/>
      <c r="VHQ369" s="98"/>
      <c r="VHR369" s="98"/>
      <c r="VHS369" s="98"/>
      <c r="VHT369" s="98"/>
      <c r="VHU369" s="98"/>
      <c r="VHV369" s="98"/>
      <c r="VHW369" s="98"/>
      <c r="VHX369" s="98"/>
      <c r="VHY369" s="98"/>
      <c r="VHZ369" s="98"/>
      <c r="VIA369" s="98"/>
      <c r="VIB369" s="98"/>
      <c r="VIC369" s="98"/>
      <c r="VID369" s="98"/>
      <c r="VIE369" s="98"/>
      <c r="VIF369" s="98"/>
      <c r="VIG369" s="98"/>
      <c r="VIH369" s="98"/>
      <c r="VII369" s="98"/>
      <c r="VIJ369" s="98"/>
      <c r="VIK369" s="98"/>
      <c r="VIL369" s="98"/>
      <c r="VIM369" s="98"/>
      <c r="VIN369" s="98"/>
      <c r="VIO369" s="98"/>
      <c r="VIP369" s="98"/>
      <c r="VIQ369" s="98"/>
      <c r="VIR369" s="98"/>
      <c r="VIS369" s="98"/>
      <c r="VIT369" s="98"/>
      <c r="VIU369" s="98"/>
      <c r="VIV369" s="98"/>
      <c r="VIW369" s="98"/>
      <c r="VIX369" s="98"/>
      <c r="VIY369" s="98"/>
      <c r="VIZ369" s="98"/>
      <c r="VJA369" s="98"/>
      <c r="VJB369" s="98"/>
      <c r="VJC369" s="98"/>
      <c r="VJD369" s="98"/>
      <c r="VJE369" s="98"/>
      <c r="VJF369" s="98"/>
      <c r="VJG369" s="98"/>
      <c r="VJH369" s="98"/>
      <c r="VJI369" s="98"/>
      <c r="VJJ369" s="98"/>
      <c r="VJK369" s="98"/>
      <c r="VJL369" s="98"/>
      <c r="VJM369" s="98"/>
      <c r="VJN369" s="98"/>
      <c r="VJO369" s="98"/>
      <c r="VJP369" s="98"/>
      <c r="VJQ369" s="98"/>
      <c r="VJR369" s="98"/>
      <c r="VJS369" s="98"/>
      <c r="VJT369" s="98"/>
      <c r="VJU369" s="98"/>
      <c r="VJV369" s="98"/>
      <c r="VJW369" s="98"/>
      <c r="VJX369" s="98"/>
      <c r="VJY369" s="98"/>
      <c r="VJZ369" s="98"/>
      <c r="VKA369" s="98"/>
      <c r="VKB369" s="98"/>
      <c r="VKC369" s="98"/>
      <c r="VKD369" s="98"/>
      <c r="VKE369" s="98"/>
      <c r="VKF369" s="98"/>
      <c r="VKG369" s="98"/>
      <c r="VKH369" s="98"/>
      <c r="VKI369" s="98"/>
      <c r="VKJ369" s="98"/>
      <c r="VKK369" s="98"/>
      <c r="VKL369" s="98"/>
      <c r="VKM369" s="98"/>
      <c r="VKN369" s="98"/>
      <c r="VKO369" s="98"/>
      <c r="VKP369" s="98"/>
      <c r="VKQ369" s="98"/>
      <c r="VKR369" s="98"/>
      <c r="VKS369" s="98"/>
      <c r="VKT369" s="98"/>
      <c r="VKU369" s="98"/>
      <c r="VKV369" s="98"/>
      <c r="VKW369" s="98"/>
      <c r="VKX369" s="98"/>
      <c r="VKY369" s="98"/>
      <c r="VKZ369" s="98"/>
      <c r="VLA369" s="98"/>
      <c r="VLB369" s="98"/>
      <c r="VLC369" s="98"/>
      <c r="VLD369" s="98"/>
      <c r="VLE369" s="98"/>
      <c r="VLF369" s="98"/>
      <c r="VLG369" s="98"/>
      <c r="VLH369" s="98"/>
      <c r="VLI369" s="98"/>
      <c r="VLJ369" s="98"/>
      <c r="VLK369" s="98"/>
      <c r="VLL369" s="98"/>
      <c r="VLM369" s="98"/>
      <c r="VLN369" s="98"/>
      <c r="VLO369" s="98"/>
      <c r="VLP369" s="98"/>
      <c r="VLQ369" s="98"/>
      <c r="VLR369" s="98"/>
      <c r="VLS369" s="98"/>
      <c r="VLT369" s="98"/>
      <c r="VLU369" s="98"/>
      <c r="VLV369" s="98"/>
      <c r="VLW369" s="98"/>
      <c r="VLX369" s="98"/>
      <c r="VLY369" s="98"/>
      <c r="VLZ369" s="98"/>
      <c r="VMA369" s="98"/>
      <c r="VMB369" s="98"/>
      <c r="VMC369" s="98"/>
      <c r="VMD369" s="98"/>
      <c r="VME369" s="98"/>
      <c r="VMF369" s="98"/>
      <c r="VMG369" s="98"/>
      <c r="VMH369" s="98"/>
      <c r="VMI369" s="98"/>
      <c r="VMJ369" s="98"/>
      <c r="VMK369" s="98"/>
      <c r="VML369" s="98"/>
      <c r="VMM369" s="98"/>
      <c r="VMN369" s="98"/>
      <c r="VMO369" s="98"/>
      <c r="VMP369" s="98"/>
      <c r="VMQ369" s="98"/>
      <c r="VMR369" s="98"/>
      <c r="VMS369" s="98"/>
      <c r="VMT369" s="98"/>
      <c r="VMU369" s="98"/>
      <c r="VMV369" s="98"/>
      <c r="VMW369" s="98"/>
      <c r="VMX369" s="98"/>
      <c r="VMY369" s="98"/>
      <c r="VMZ369" s="98"/>
      <c r="VNA369" s="98"/>
      <c r="VNB369" s="98"/>
      <c r="VNC369" s="98"/>
      <c r="VND369" s="98"/>
      <c r="VNE369" s="98"/>
      <c r="VNF369" s="98"/>
      <c r="VNG369" s="98"/>
      <c r="VNH369" s="98"/>
      <c r="VNI369" s="98"/>
      <c r="VNJ369" s="98"/>
      <c r="VNK369" s="98"/>
      <c r="VNL369" s="98"/>
      <c r="VNM369" s="98"/>
      <c r="VNN369" s="98"/>
      <c r="VNO369" s="98"/>
      <c r="VNP369" s="98"/>
      <c r="VNQ369" s="98"/>
      <c r="VNR369" s="98"/>
      <c r="VNS369" s="98"/>
      <c r="VNT369" s="98"/>
      <c r="VNU369" s="98"/>
      <c r="VNV369" s="98"/>
      <c r="VNW369" s="98"/>
      <c r="VNX369" s="98"/>
      <c r="VNY369" s="98"/>
      <c r="VNZ369" s="98"/>
      <c r="VOA369" s="98"/>
      <c r="VOB369" s="98"/>
      <c r="VOC369" s="98"/>
      <c r="VOD369" s="98"/>
      <c r="VOE369" s="98"/>
      <c r="VOF369" s="98"/>
      <c r="VOG369" s="98"/>
      <c r="VOH369" s="98"/>
      <c r="VOI369" s="98"/>
      <c r="VOJ369" s="98"/>
      <c r="VOK369" s="98"/>
      <c r="VOL369" s="98"/>
      <c r="VOM369" s="98"/>
      <c r="VON369" s="98"/>
      <c r="VOO369" s="98"/>
      <c r="VOP369" s="98"/>
      <c r="VOQ369" s="98"/>
      <c r="VOR369" s="98"/>
      <c r="VOS369" s="98"/>
      <c r="VOT369" s="98"/>
      <c r="VOU369" s="98"/>
      <c r="VOV369" s="98"/>
      <c r="VOW369" s="98"/>
      <c r="VOX369" s="98"/>
      <c r="VOY369" s="98"/>
      <c r="VOZ369" s="98"/>
      <c r="VPA369" s="98"/>
      <c r="VPB369" s="98"/>
      <c r="VPC369" s="98"/>
      <c r="VPD369" s="98"/>
      <c r="VPE369" s="98"/>
      <c r="VPF369" s="98"/>
      <c r="VPG369" s="98"/>
      <c r="VPH369" s="98"/>
      <c r="VPI369" s="98"/>
      <c r="VPJ369" s="98"/>
      <c r="VPK369" s="98"/>
      <c r="VPL369" s="98"/>
      <c r="VPM369" s="98"/>
      <c r="VPN369" s="98"/>
      <c r="VPO369" s="98"/>
      <c r="VPP369" s="98"/>
      <c r="VPQ369" s="98"/>
      <c r="VPR369" s="98"/>
      <c r="VPS369" s="98"/>
      <c r="VPT369" s="98"/>
      <c r="VPU369" s="98"/>
      <c r="VPV369" s="98"/>
      <c r="VPW369" s="98"/>
      <c r="VPX369" s="98"/>
      <c r="VPY369" s="98"/>
      <c r="VPZ369" s="98"/>
      <c r="VQA369" s="98"/>
      <c r="VQB369" s="98"/>
      <c r="VQC369" s="98"/>
      <c r="VQD369" s="98"/>
      <c r="VQE369" s="98"/>
      <c r="VQF369" s="98"/>
      <c r="VQG369" s="98"/>
      <c r="VQH369" s="98"/>
      <c r="VQI369" s="98"/>
      <c r="VQJ369" s="98"/>
      <c r="VQK369" s="98"/>
      <c r="VQL369" s="98"/>
      <c r="VQM369" s="98"/>
      <c r="VQN369" s="98"/>
      <c r="VQO369" s="98"/>
      <c r="VQP369" s="98"/>
      <c r="VQQ369" s="98"/>
      <c r="VQR369" s="98"/>
      <c r="VQS369" s="98"/>
      <c r="VQT369" s="98"/>
      <c r="VQU369" s="98"/>
      <c r="VQV369" s="98"/>
      <c r="VQW369" s="98"/>
      <c r="VQX369" s="98"/>
      <c r="VQY369" s="98"/>
      <c r="VQZ369" s="98"/>
      <c r="VRA369" s="98"/>
      <c r="VRB369" s="98"/>
      <c r="VRC369" s="98"/>
      <c r="VRD369" s="98"/>
      <c r="VRE369" s="98"/>
      <c r="VRF369" s="98"/>
      <c r="VRG369" s="98"/>
      <c r="VRH369" s="98"/>
      <c r="VRI369" s="98"/>
      <c r="VRJ369" s="98"/>
      <c r="VRK369" s="98"/>
      <c r="VRL369" s="98"/>
      <c r="VRM369" s="98"/>
      <c r="VRN369" s="98"/>
      <c r="VRO369" s="98"/>
      <c r="VRP369" s="98"/>
      <c r="VRQ369" s="98"/>
      <c r="VRR369" s="98"/>
      <c r="VRS369" s="98"/>
      <c r="VRT369" s="98"/>
      <c r="VRU369" s="98"/>
      <c r="VRV369" s="98"/>
      <c r="VRW369" s="98"/>
      <c r="VRX369" s="98"/>
      <c r="VRY369" s="98"/>
      <c r="VRZ369" s="98"/>
      <c r="VSA369" s="98"/>
      <c r="VSB369" s="98"/>
      <c r="VSC369" s="98"/>
      <c r="VSD369" s="98"/>
      <c r="VSE369" s="98"/>
      <c r="VSF369" s="98"/>
      <c r="VSG369" s="98"/>
      <c r="VSH369" s="98"/>
      <c r="VSI369" s="98"/>
      <c r="VSJ369" s="98"/>
      <c r="VSK369" s="98"/>
      <c r="VSL369" s="98"/>
      <c r="VSM369" s="98"/>
      <c r="VSN369" s="98"/>
      <c r="VSO369" s="98"/>
      <c r="VSP369" s="98"/>
      <c r="VSQ369" s="98"/>
      <c r="VSR369" s="98"/>
      <c r="VSS369" s="98"/>
      <c r="VST369" s="98"/>
      <c r="VSU369" s="98"/>
      <c r="VSV369" s="98"/>
      <c r="VSW369" s="98"/>
      <c r="VSX369" s="98"/>
      <c r="VSY369" s="98"/>
      <c r="VSZ369" s="98"/>
      <c r="VTA369" s="98"/>
      <c r="VTB369" s="98"/>
      <c r="VTC369" s="98"/>
      <c r="VTD369" s="98"/>
      <c r="VTE369" s="98"/>
      <c r="VTF369" s="98"/>
      <c r="VTG369" s="98"/>
      <c r="VTH369" s="98"/>
      <c r="VTI369" s="98"/>
      <c r="VTJ369" s="98"/>
      <c r="VTK369" s="98"/>
      <c r="VTL369" s="98"/>
      <c r="VTM369" s="98"/>
      <c r="VTN369" s="98"/>
      <c r="VTO369" s="98"/>
      <c r="VTP369" s="98"/>
      <c r="VTQ369" s="98"/>
      <c r="VTR369" s="98"/>
      <c r="VTS369" s="98"/>
      <c r="VTT369" s="98"/>
      <c r="VTU369" s="98"/>
      <c r="VTV369" s="98"/>
      <c r="VTW369" s="98"/>
      <c r="VTX369" s="98"/>
      <c r="VTY369" s="98"/>
      <c r="VTZ369" s="98"/>
      <c r="VUA369" s="98"/>
      <c r="VUB369" s="98"/>
      <c r="VUC369" s="98"/>
      <c r="VUD369" s="98"/>
      <c r="VUE369" s="98"/>
      <c r="VUF369" s="98"/>
      <c r="VUG369" s="98"/>
      <c r="VUH369" s="98"/>
      <c r="VUI369" s="98"/>
      <c r="VUJ369" s="98"/>
      <c r="VUK369" s="98"/>
      <c r="VUL369" s="98"/>
      <c r="VUM369" s="98"/>
      <c r="VUN369" s="98"/>
      <c r="VUO369" s="98"/>
      <c r="VUP369" s="98"/>
      <c r="VUQ369" s="98"/>
      <c r="VUR369" s="98"/>
      <c r="VUS369" s="98"/>
      <c r="VUT369" s="98"/>
      <c r="VUU369" s="98"/>
      <c r="VUV369" s="98"/>
      <c r="VUW369" s="98"/>
      <c r="VUX369" s="98"/>
      <c r="VUY369" s="98"/>
      <c r="VUZ369" s="98"/>
      <c r="VVA369" s="98"/>
      <c r="VVB369" s="98"/>
      <c r="VVC369" s="98"/>
      <c r="VVD369" s="98"/>
      <c r="VVE369" s="98"/>
      <c r="VVF369" s="98"/>
      <c r="VVG369" s="98"/>
      <c r="VVH369" s="98"/>
      <c r="VVI369" s="98"/>
      <c r="VVJ369" s="98"/>
      <c r="VVK369" s="98"/>
      <c r="VVL369" s="98"/>
      <c r="VVM369" s="98"/>
      <c r="VVN369" s="98"/>
      <c r="VVO369" s="98"/>
      <c r="VVP369" s="98"/>
      <c r="VVQ369" s="98"/>
      <c r="VVR369" s="98"/>
      <c r="VVS369" s="98"/>
      <c r="VVT369" s="98"/>
      <c r="VVU369" s="98"/>
      <c r="VVV369" s="98"/>
      <c r="VVW369" s="98"/>
      <c r="VVX369" s="98"/>
      <c r="VVY369" s="98"/>
      <c r="VVZ369" s="98"/>
      <c r="VWA369" s="98"/>
      <c r="VWB369" s="98"/>
      <c r="VWC369" s="98"/>
      <c r="VWD369" s="98"/>
      <c r="VWE369" s="98"/>
      <c r="VWF369" s="98"/>
      <c r="VWG369" s="98"/>
      <c r="VWH369" s="98"/>
      <c r="VWI369" s="98"/>
      <c r="VWJ369" s="98"/>
      <c r="VWK369" s="98"/>
      <c r="VWL369" s="98"/>
      <c r="VWM369" s="98"/>
      <c r="VWN369" s="98"/>
      <c r="VWO369" s="98"/>
      <c r="VWP369" s="98"/>
      <c r="VWQ369" s="98"/>
      <c r="VWR369" s="98"/>
      <c r="VWS369" s="98"/>
      <c r="VWT369" s="98"/>
      <c r="VWU369" s="98"/>
      <c r="VWV369" s="98"/>
      <c r="VWW369" s="98"/>
      <c r="VWX369" s="98"/>
      <c r="VWY369" s="98"/>
      <c r="VWZ369" s="98"/>
      <c r="VXA369" s="98"/>
      <c r="VXB369" s="98"/>
      <c r="VXC369" s="98"/>
      <c r="VXD369" s="98"/>
      <c r="VXE369" s="98"/>
      <c r="VXF369" s="98"/>
      <c r="VXG369" s="98"/>
      <c r="VXH369" s="98"/>
      <c r="VXI369" s="98"/>
      <c r="VXJ369" s="98"/>
      <c r="VXK369" s="98"/>
      <c r="VXL369" s="98"/>
      <c r="VXM369" s="98"/>
      <c r="VXN369" s="98"/>
      <c r="VXO369" s="98"/>
      <c r="VXP369" s="98"/>
      <c r="VXQ369" s="98"/>
      <c r="VXR369" s="98"/>
      <c r="VXS369" s="98"/>
      <c r="VXT369" s="98"/>
      <c r="VXU369" s="98"/>
      <c r="VXV369" s="98"/>
      <c r="VXW369" s="98"/>
      <c r="VXX369" s="98"/>
      <c r="VXY369" s="98"/>
      <c r="VXZ369" s="98"/>
      <c r="VYA369" s="98"/>
      <c r="VYB369" s="98"/>
      <c r="VYC369" s="98"/>
      <c r="VYD369" s="98"/>
      <c r="VYE369" s="98"/>
      <c r="VYF369" s="98"/>
      <c r="VYG369" s="98"/>
      <c r="VYH369" s="98"/>
      <c r="VYI369" s="98"/>
      <c r="VYJ369" s="98"/>
      <c r="VYK369" s="98"/>
      <c r="VYL369" s="98"/>
      <c r="VYM369" s="98"/>
      <c r="VYN369" s="98"/>
      <c r="VYO369" s="98"/>
      <c r="VYP369" s="98"/>
      <c r="VYQ369" s="98"/>
      <c r="VYR369" s="98"/>
      <c r="VYS369" s="98"/>
      <c r="VYT369" s="98"/>
      <c r="VYU369" s="98"/>
      <c r="VYV369" s="98"/>
      <c r="VYW369" s="98"/>
      <c r="VYX369" s="98"/>
      <c r="VYY369" s="98"/>
      <c r="VYZ369" s="98"/>
      <c r="VZA369" s="98"/>
      <c r="VZB369" s="98"/>
      <c r="VZC369" s="98"/>
      <c r="VZD369" s="98"/>
      <c r="VZE369" s="98"/>
      <c r="VZF369" s="98"/>
      <c r="VZG369" s="98"/>
      <c r="VZH369" s="98"/>
      <c r="VZI369" s="98"/>
      <c r="VZJ369" s="98"/>
      <c r="VZK369" s="98"/>
      <c r="VZL369" s="98"/>
      <c r="VZM369" s="98"/>
      <c r="VZN369" s="98"/>
      <c r="VZO369" s="98"/>
      <c r="VZP369" s="98"/>
      <c r="VZQ369" s="98"/>
      <c r="VZR369" s="98"/>
      <c r="VZS369" s="98"/>
      <c r="VZT369" s="98"/>
      <c r="VZU369" s="98"/>
      <c r="VZV369" s="98"/>
      <c r="VZW369" s="98"/>
      <c r="VZX369" s="98"/>
      <c r="VZY369" s="98"/>
      <c r="VZZ369" s="98"/>
      <c r="WAA369" s="98"/>
      <c r="WAB369" s="98"/>
      <c r="WAC369" s="98"/>
      <c r="WAD369" s="98"/>
      <c r="WAE369" s="98"/>
      <c r="WAF369" s="98"/>
      <c r="WAG369" s="98"/>
      <c r="WAH369" s="98"/>
      <c r="WAI369" s="98"/>
      <c r="WAJ369" s="98"/>
      <c r="WAK369" s="98"/>
      <c r="WAL369" s="98"/>
      <c r="WAM369" s="98"/>
      <c r="WAN369" s="98"/>
      <c r="WAO369" s="98"/>
      <c r="WAP369" s="98"/>
      <c r="WAQ369" s="98"/>
      <c r="WAR369" s="98"/>
      <c r="WAS369" s="98"/>
      <c r="WAT369" s="98"/>
      <c r="WAU369" s="98"/>
      <c r="WAV369" s="98"/>
      <c r="WAW369" s="98"/>
      <c r="WAX369" s="98"/>
      <c r="WAY369" s="98"/>
      <c r="WAZ369" s="98"/>
      <c r="WBA369" s="98"/>
      <c r="WBB369" s="98"/>
      <c r="WBC369" s="98"/>
      <c r="WBD369" s="98"/>
      <c r="WBE369" s="98"/>
      <c r="WBF369" s="98"/>
      <c r="WBG369" s="98"/>
      <c r="WBH369" s="98"/>
      <c r="WBI369" s="98"/>
      <c r="WBJ369" s="98"/>
      <c r="WBK369" s="98"/>
      <c r="WBL369" s="98"/>
      <c r="WBM369" s="98"/>
      <c r="WBN369" s="98"/>
      <c r="WBO369" s="98"/>
      <c r="WBP369" s="98"/>
      <c r="WBQ369" s="98"/>
      <c r="WBR369" s="98"/>
      <c r="WBS369" s="98"/>
      <c r="WBT369" s="98"/>
      <c r="WBU369" s="98"/>
      <c r="WBV369" s="98"/>
      <c r="WBW369" s="98"/>
      <c r="WBX369" s="98"/>
      <c r="WBY369" s="98"/>
      <c r="WBZ369" s="98"/>
      <c r="WCA369" s="98"/>
      <c r="WCB369" s="98"/>
      <c r="WCC369" s="98"/>
      <c r="WCD369" s="98"/>
      <c r="WCE369" s="98"/>
      <c r="WCF369" s="98"/>
      <c r="WCG369" s="98"/>
      <c r="WCH369" s="98"/>
      <c r="WCI369" s="98"/>
      <c r="WCJ369" s="98"/>
      <c r="WCK369" s="98"/>
      <c r="WCL369" s="98"/>
      <c r="WCM369" s="98"/>
      <c r="WCN369" s="98"/>
      <c r="WCO369" s="98"/>
      <c r="WCP369" s="98"/>
      <c r="WCQ369" s="98"/>
      <c r="WCR369" s="98"/>
      <c r="WCS369" s="98"/>
      <c r="WCT369" s="98"/>
      <c r="WCU369" s="98"/>
      <c r="WCV369" s="98"/>
      <c r="WCW369" s="98"/>
      <c r="WCX369" s="98"/>
      <c r="WCY369" s="98"/>
      <c r="WCZ369" s="98"/>
      <c r="WDA369" s="98"/>
      <c r="WDB369" s="98"/>
      <c r="WDC369" s="98"/>
      <c r="WDD369" s="98"/>
      <c r="WDE369" s="98"/>
      <c r="WDF369" s="98"/>
      <c r="WDG369" s="98"/>
      <c r="WDH369" s="98"/>
      <c r="WDI369" s="98"/>
      <c r="WDJ369" s="98"/>
      <c r="WDK369" s="98"/>
      <c r="WDL369" s="98"/>
      <c r="WDM369" s="98"/>
      <c r="WDN369" s="98"/>
      <c r="WDO369" s="98"/>
      <c r="WDP369" s="98"/>
      <c r="WDQ369" s="98"/>
      <c r="WDR369" s="98"/>
      <c r="WDS369" s="98"/>
      <c r="WDT369" s="98"/>
      <c r="WDU369" s="98"/>
      <c r="WDV369" s="98"/>
      <c r="WDW369" s="98"/>
      <c r="WDX369" s="98"/>
      <c r="WDY369" s="98"/>
      <c r="WDZ369" s="98"/>
      <c r="WEA369" s="98"/>
      <c r="WEB369" s="98"/>
      <c r="WEC369" s="98"/>
      <c r="WED369" s="98"/>
      <c r="WEE369" s="98"/>
      <c r="WEF369" s="98"/>
      <c r="WEG369" s="98"/>
      <c r="WEH369" s="98"/>
      <c r="WEI369" s="98"/>
      <c r="WEJ369" s="98"/>
      <c r="WEK369" s="98"/>
      <c r="WEL369" s="98"/>
      <c r="WEM369" s="98"/>
      <c r="WEN369" s="98"/>
      <c r="WEO369" s="98"/>
      <c r="WEP369" s="98"/>
      <c r="WEQ369" s="98"/>
      <c r="WER369" s="98"/>
      <c r="WES369" s="98"/>
      <c r="WET369" s="98"/>
      <c r="WEU369" s="98"/>
      <c r="WEV369" s="98"/>
      <c r="WEW369" s="98"/>
      <c r="WEX369" s="98"/>
      <c r="WEY369" s="98"/>
      <c r="WEZ369" s="98"/>
      <c r="WFA369" s="98"/>
      <c r="WFB369" s="98"/>
      <c r="WFC369" s="98"/>
      <c r="WFD369" s="98"/>
      <c r="WFE369" s="98"/>
      <c r="WFF369" s="98"/>
      <c r="WFG369" s="98"/>
      <c r="WFH369" s="98"/>
      <c r="WFI369" s="98"/>
      <c r="WFJ369" s="98"/>
      <c r="WFK369" s="98"/>
      <c r="WFL369" s="98"/>
      <c r="WFM369" s="98"/>
      <c r="WFN369" s="98"/>
      <c r="WFO369" s="98"/>
      <c r="WFP369" s="98"/>
      <c r="WFQ369" s="98"/>
      <c r="WFR369" s="98"/>
      <c r="WFS369" s="98"/>
      <c r="WFT369" s="98"/>
      <c r="WFU369" s="98"/>
      <c r="WFV369" s="98"/>
      <c r="WFW369" s="98"/>
      <c r="WFX369" s="98"/>
      <c r="WFY369" s="98"/>
      <c r="WFZ369" s="98"/>
      <c r="WGA369" s="98"/>
      <c r="WGB369" s="98"/>
      <c r="WGC369" s="98"/>
      <c r="WGD369" s="98"/>
      <c r="WGE369" s="98"/>
      <c r="WGF369" s="98"/>
      <c r="WGG369" s="98"/>
      <c r="WGH369" s="98"/>
      <c r="WGI369" s="98"/>
      <c r="WGJ369" s="98"/>
      <c r="WGK369" s="98"/>
      <c r="WGL369" s="98"/>
      <c r="WGM369" s="98"/>
      <c r="WGN369" s="98"/>
      <c r="WGO369" s="98"/>
      <c r="WGP369" s="98"/>
      <c r="WGQ369" s="98"/>
      <c r="WGR369" s="98"/>
      <c r="WGS369" s="98"/>
      <c r="WGT369" s="98"/>
      <c r="WGU369" s="98"/>
      <c r="WGV369" s="98"/>
      <c r="WGW369" s="98"/>
      <c r="WGX369" s="98"/>
      <c r="WGY369" s="98"/>
      <c r="WGZ369" s="98"/>
      <c r="WHA369" s="98"/>
      <c r="WHB369" s="98"/>
      <c r="WHC369" s="98"/>
      <c r="WHD369" s="98"/>
      <c r="WHE369" s="98"/>
      <c r="WHF369" s="98"/>
      <c r="WHG369" s="98"/>
      <c r="WHH369" s="98"/>
      <c r="WHI369" s="98"/>
      <c r="WHJ369" s="98"/>
      <c r="WHK369" s="98"/>
      <c r="WHL369" s="98"/>
      <c r="WHM369" s="98"/>
      <c r="WHN369" s="98"/>
      <c r="WHO369" s="98"/>
      <c r="WHP369" s="98"/>
      <c r="WHQ369" s="98"/>
      <c r="WHR369" s="98"/>
      <c r="WHS369" s="98"/>
      <c r="WHT369" s="98"/>
      <c r="WHU369" s="98"/>
      <c r="WHV369" s="98"/>
      <c r="WHW369" s="98"/>
      <c r="WHX369" s="98"/>
      <c r="WHY369" s="98"/>
      <c r="WHZ369" s="98"/>
      <c r="WIA369" s="98"/>
      <c r="WIB369" s="98"/>
      <c r="WIC369" s="98"/>
      <c r="WID369" s="98"/>
      <c r="WIE369" s="98"/>
      <c r="WIF369" s="98"/>
      <c r="WIG369" s="98"/>
      <c r="WIH369" s="98"/>
      <c r="WII369" s="98"/>
      <c r="WIJ369" s="98"/>
      <c r="WIK369" s="98"/>
      <c r="WIL369" s="98"/>
      <c r="WIM369" s="98"/>
      <c r="WIN369" s="98"/>
      <c r="WIO369" s="98"/>
      <c r="WIP369" s="98"/>
      <c r="WIQ369" s="98"/>
      <c r="WIR369" s="98"/>
      <c r="WIS369" s="98"/>
      <c r="WIT369" s="98"/>
      <c r="WIU369" s="98"/>
      <c r="WIV369" s="98"/>
      <c r="WIW369" s="98"/>
      <c r="WIX369" s="98"/>
      <c r="WIY369" s="98"/>
      <c r="WIZ369" s="98"/>
      <c r="WJA369" s="98"/>
      <c r="WJB369" s="98"/>
      <c r="WJC369" s="98"/>
      <c r="WJD369" s="98"/>
      <c r="WJE369" s="98"/>
      <c r="WJF369" s="98"/>
      <c r="WJG369" s="98"/>
      <c r="WJH369" s="98"/>
      <c r="WJI369" s="98"/>
      <c r="WJJ369" s="98"/>
      <c r="WJK369" s="98"/>
      <c r="WJL369" s="98"/>
      <c r="WJM369" s="98"/>
      <c r="WJN369" s="98"/>
      <c r="WJO369" s="98"/>
      <c r="WJP369" s="98"/>
      <c r="WJQ369" s="98"/>
      <c r="WJR369" s="98"/>
      <c r="WJS369" s="98"/>
      <c r="WJT369" s="98"/>
      <c r="WJU369" s="98"/>
      <c r="WJV369" s="98"/>
      <c r="WJW369" s="98"/>
      <c r="WJX369" s="98"/>
      <c r="WJY369" s="98"/>
      <c r="WJZ369" s="98"/>
      <c r="WKA369" s="98"/>
      <c r="WKB369" s="98"/>
      <c r="WKC369" s="98"/>
      <c r="WKD369" s="98"/>
      <c r="WKE369" s="98"/>
      <c r="WKF369" s="98"/>
      <c r="WKG369" s="98"/>
      <c r="WKH369" s="98"/>
      <c r="WKI369" s="98"/>
      <c r="WKJ369" s="98"/>
      <c r="WKK369" s="98"/>
      <c r="WKL369" s="98"/>
      <c r="WKM369" s="98"/>
      <c r="WKN369" s="98"/>
      <c r="WKO369" s="98"/>
      <c r="WKP369" s="98"/>
      <c r="WKQ369" s="98"/>
      <c r="WKR369" s="98"/>
      <c r="WKS369" s="98"/>
      <c r="WKT369" s="98"/>
      <c r="WKU369" s="98"/>
      <c r="WKV369" s="98"/>
      <c r="WKW369" s="98"/>
      <c r="WKX369" s="98"/>
      <c r="WKY369" s="98"/>
      <c r="WKZ369" s="98"/>
      <c r="WLA369" s="98"/>
      <c r="WLB369" s="98"/>
      <c r="WLC369" s="98"/>
      <c r="WLD369" s="98"/>
      <c r="WLE369" s="98"/>
      <c r="WLF369" s="98"/>
      <c r="WLG369" s="98"/>
      <c r="WLH369" s="98"/>
      <c r="WLI369" s="98"/>
      <c r="WLJ369" s="98"/>
      <c r="WLK369" s="98"/>
      <c r="WLL369" s="98"/>
      <c r="WLM369" s="98"/>
      <c r="WLN369" s="98"/>
      <c r="WLO369" s="98"/>
      <c r="WLP369" s="98"/>
      <c r="WLQ369" s="98"/>
      <c r="WLR369" s="98"/>
      <c r="WLS369" s="98"/>
      <c r="WLT369" s="98"/>
      <c r="WLU369" s="98"/>
      <c r="WLV369" s="98"/>
      <c r="WLW369" s="98"/>
      <c r="WLX369" s="98"/>
      <c r="WLY369" s="98"/>
      <c r="WLZ369" s="98"/>
      <c r="WMA369" s="98"/>
      <c r="WMB369" s="98"/>
      <c r="WMC369" s="98"/>
      <c r="WMD369" s="98"/>
      <c r="WME369" s="98"/>
      <c r="WMF369" s="98"/>
      <c r="WMG369" s="98"/>
      <c r="WMH369" s="98"/>
      <c r="WMI369" s="98"/>
      <c r="WMJ369" s="98"/>
      <c r="WMK369" s="98"/>
      <c r="WML369" s="98"/>
      <c r="WMM369" s="98"/>
      <c r="WMN369" s="98"/>
      <c r="WMO369" s="98"/>
      <c r="WMP369" s="98"/>
      <c r="WMQ369" s="98"/>
      <c r="WMR369" s="98"/>
      <c r="WMS369" s="98"/>
      <c r="WMT369" s="98"/>
      <c r="WMU369" s="98"/>
      <c r="WMV369" s="98"/>
      <c r="WMW369" s="98"/>
      <c r="WMX369" s="98"/>
      <c r="WMY369" s="98"/>
      <c r="WMZ369" s="98"/>
      <c r="WNA369" s="98"/>
      <c r="WNB369" s="98"/>
      <c r="WNC369" s="98"/>
      <c r="WND369" s="98"/>
      <c r="WNE369" s="98"/>
      <c r="WNF369" s="98"/>
      <c r="WNG369" s="98"/>
      <c r="WNH369" s="98"/>
      <c r="WNI369" s="98"/>
      <c r="WNJ369" s="98"/>
      <c r="WNK369" s="98"/>
      <c r="WNL369" s="98"/>
      <c r="WNM369" s="98"/>
      <c r="WNN369" s="98"/>
      <c r="WNO369" s="98"/>
      <c r="WNP369" s="98"/>
      <c r="WNQ369" s="98"/>
      <c r="WNR369" s="98"/>
      <c r="WNS369" s="98"/>
      <c r="WNT369" s="98"/>
      <c r="WNU369" s="98"/>
      <c r="WNV369" s="98"/>
      <c r="WNW369" s="98"/>
      <c r="WNX369" s="98"/>
      <c r="WNY369" s="98"/>
      <c r="WNZ369" s="98"/>
      <c r="WOA369" s="98"/>
      <c r="WOB369" s="98"/>
      <c r="WOC369" s="98"/>
      <c r="WOD369" s="98"/>
      <c r="WOE369" s="98"/>
      <c r="WOF369" s="98"/>
      <c r="WOG369" s="98"/>
      <c r="WOH369" s="98"/>
      <c r="WOI369" s="98"/>
      <c r="WOJ369" s="98"/>
      <c r="WOK369" s="98"/>
      <c r="WOL369" s="98"/>
      <c r="WOM369" s="98"/>
      <c r="WON369" s="98"/>
      <c r="WOO369" s="98"/>
      <c r="WOP369" s="98"/>
      <c r="WOQ369" s="98"/>
      <c r="WOR369" s="98"/>
      <c r="WOS369" s="98"/>
      <c r="WOT369" s="98"/>
      <c r="WOU369" s="98"/>
      <c r="WOV369" s="98"/>
      <c r="WOW369" s="98"/>
      <c r="WOX369" s="98"/>
      <c r="WOY369" s="98"/>
      <c r="WOZ369" s="98"/>
      <c r="WPA369" s="98"/>
      <c r="WPB369" s="98"/>
      <c r="WPC369" s="98"/>
      <c r="WPD369" s="98"/>
      <c r="WPE369" s="98"/>
      <c r="WPF369" s="98"/>
      <c r="WPG369" s="98"/>
      <c r="WPH369" s="98"/>
      <c r="WPI369" s="98"/>
      <c r="WPJ369" s="98"/>
      <c r="WPK369" s="98"/>
      <c r="WPL369" s="98"/>
      <c r="WPM369" s="98"/>
      <c r="WPN369" s="98"/>
      <c r="WPO369" s="98"/>
      <c r="WPP369" s="98"/>
      <c r="WPQ369" s="98"/>
      <c r="WPR369" s="98"/>
      <c r="WPS369" s="98"/>
      <c r="WPT369" s="98"/>
      <c r="WPU369" s="98"/>
      <c r="WPV369" s="98"/>
      <c r="WPW369" s="98"/>
      <c r="WPX369" s="98"/>
      <c r="WPY369" s="98"/>
      <c r="WPZ369" s="98"/>
      <c r="WQA369" s="98"/>
      <c r="WQB369" s="98"/>
      <c r="WQC369" s="98"/>
      <c r="WQD369" s="98"/>
      <c r="WQE369" s="98"/>
      <c r="WQF369" s="98"/>
      <c r="WQG369" s="98"/>
      <c r="WQH369" s="98"/>
      <c r="WQI369" s="98"/>
      <c r="WQJ369" s="98"/>
      <c r="WQK369" s="98"/>
      <c r="WQL369" s="98"/>
      <c r="WQM369" s="98"/>
      <c r="WQN369" s="98"/>
      <c r="WQO369" s="98"/>
      <c r="WQP369" s="98"/>
      <c r="WQQ369" s="98"/>
      <c r="WQR369" s="98"/>
      <c r="WQS369" s="98"/>
      <c r="WQT369" s="98"/>
      <c r="WQU369" s="98"/>
      <c r="WQV369" s="98"/>
      <c r="WQW369" s="98"/>
      <c r="WQX369" s="98"/>
      <c r="WQY369" s="98"/>
      <c r="WQZ369" s="98"/>
      <c r="WRA369" s="98"/>
      <c r="WRB369" s="98"/>
      <c r="WRC369" s="98"/>
      <c r="WRD369" s="98"/>
      <c r="WRE369" s="98"/>
      <c r="WRF369" s="98"/>
      <c r="WRG369" s="98"/>
      <c r="WRH369" s="98"/>
      <c r="WRI369" s="98"/>
      <c r="WRJ369" s="98"/>
      <c r="WRK369" s="98"/>
      <c r="WRL369" s="98"/>
      <c r="WRM369" s="98"/>
      <c r="WRN369" s="98"/>
      <c r="WRO369" s="98"/>
      <c r="WRP369" s="98"/>
      <c r="WRQ369" s="98"/>
      <c r="WRR369" s="98"/>
      <c r="WRS369" s="98"/>
      <c r="WRT369" s="98"/>
      <c r="WRU369" s="98"/>
      <c r="WRV369" s="98"/>
      <c r="WRW369" s="98"/>
      <c r="WRX369" s="98"/>
      <c r="WRY369" s="98"/>
      <c r="WRZ369" s="98"/>
      <c r="WSA369" s="98"/>
      <c r="WSB369" s="98"/>
      <c r="WSC369" s="98"/>
      <c r="WSD369" s="98"/>
      <c r="WSE369" s="98"/>
      <c r="WSF369" s="98"/>
      <c r="WSG369" s="98"/>
      <c r="WSH369" s="98"/>
      <c r="WSI369" s="98"/>
      <c r="WSJ369" s="98"/>
      <c r="WSK369" s="98"/>
      <c r="WSL369" s="98"/>
      <c r="WSM369" s="98"/>
      <c r="WSN369" s="98"/>
      <c r="WSO369" s="98"/>
      <c r="WSP369" s="98"/>
      <c r="WSQ369" s="98"/>
      <c r="WSR369" s="98"/>
      <c r="WSS369" s="98"/>
      <c r="WST369" s="98"/>
      <c r="WSU369" s="98"/>
      <c r="WSV369" s="98"/>
      <c r="WSW369" s="98"/>
      <c r="WSX369" s="98"/>
      <c r="WSY369" s="98"/>
      <c r="WSZ369" s="98"/>
      <c r="WTA369" s="98"/>
      <c r="WTB369" s="98"/>
      <c r="WTC369" s="98"/>
      <c r="WTD369" s="98"/>
      <c r="WTE369" s="98"/>
      <c r="WTF369" s="98"/>
      <c r="WTG369" s="98"/>
      <c r="WTH369" s="98"/>
      <c r="WTI369" s="98"/>
      <c r="WTJ369" s="98"/>
      <c r="WTK369" s="98"/>
      <c r="WTL369" s="98"/>
      <c r="WTM369" s="98"/>
      <c r="WTN369" s="98"/>
      <c r="WTO369" s="98"/>
      <c r="WTP369" s="98"/>
      <c r="WTQ369" s="98"/>
      <c r="WTR369" s="98"/>
      <c r="WTS369" s="98"/>
      <c r="WTT369" s="98"/>
      <c r="WTU369" s="98"/>
      <c r="WTV369" s="98"/>
      <c r="WTW369" s="98"/>
      <c r="WTX369" s="98"/>
      <c r="WTY369" s="98"/>
      <c r="WTZ369" s="98"/>
      <c r="WUA369" s="98"/>
      <c r="WUB369" s="98"/>
      <c r="WUC369" s="98"/>
      <c r="WUD369" s="98"/>
      <c r="WUE369" s="98"/>
      <c r="WUF369" s="98"/>
      <c r="WUG369" s="98"/>
      <c r="WUH369" s="98"/>
      <c r="WUI369" s="98"/>
      <c r="WUJ369" s="98"/>
      <c r="WUK369" s="98"/>
      <c r="WUL369" s="98"/>
      <c r="WUM369" s="98"/>
      <c r="WUN369" s="98"/>
      <c r="WUO369" s="98"/>
      <c r="WUP369" s="98"/>
      <c r="WUQ369" s="98"/>
      <c r="WUR369" s="98"/>
      <c r="WUS369" s="98"/>
      <c r="WUT369" s="98"/>
      <c r="WUU369" s="98"/>
      <c r="WUV369" s="98"/>
      <c r="WUW369" s="98"/>
      <c r="WUX369" s="98"/>
      <c r="WUY369" s="98"/>
      <c r="WUZ369" s="98"/>
      <c r="WVA369" s="98"/>
      <c r="WVB369" s="98"/>
      <c r="WVC369" s="98"/>
      <c r="WVD369" s="98"/>
      <c r="WVE369" s="98"/>
      <c r="WVF369" s="98"/>
      <c r="WVG369" s="98"/>
      <c r="WVH369" s="98"/>
      <c r="WVI369" s="98"/>
      <c r="WVJ369" s="98"/>
      <c r="WVK369" s="98"/>
      <c r="WVL369" s="98"/>
      <c r="WVM369" s="98"/>
      <c r="WVN369" s="98"/>
      <c r="WVO369" s="98"/>
      <c r="WVP369" s="98"/>
      <c r="WVQ369" s="98"/>
      <c r="WVR369" s="98"/>
      <c r="WVS369" s="98"/>
      <c r="WVT369" s="98"/>
      <c r="WVU369" s="98"/>
      <c r="WVV369" s="98"/>
      <c r="WVW369" s="98"/>
      <c r="WVX369" s="98"/>
      <c r="WVY369" s="98"/>
      <c r="WVZ369" s="98"/>
      <c r="WWA369" s="98"/>
      <c r="WWB369" s="98"/>
      <c r="WWC369" s="98"/>
      <c r="WWD369" s="98"/>
      <c r="WWE369" s="98"/>
      <c r="WWF369" s="98"/>
      <c r="WWG369" s="98"/>
      <c r="WWH369" s="98"/>
      <c r="WWI369" s="98"/>
      <c r="WWJ369" s="98"/>
      <c r="WWK369" s="98"/>
      <c r="WWL369" s="98"/>
      <c r="WWM369" s="98"/>
      <c r="WWN369" s="98"/>
      <c r="WWO369" s="98"/>
      <c r="WWP369" s="98"/>
      <c r="WWQ369" s="98"/>
      <c r="WWR369" s="98"/>
      <c r="WWS369" s="98"/>
      <c r="WWT369" s="98"/>
      <c r="WWU369" s="98"/>
      <c r="WWV369" s="98"/>
      <c r="WWW369" s="98"/>
      <c r="WWX369" s="98"/>
      <c r="WWY369" s="98"/>
      <c r="WWZ369" s="98"/>
      <c r="WXA369" s="98"/>
      <c r="WXB369" s="98"/>
      <c r="WXC369" s="98"/>
      <c r="WXD369" s="98"/>
      <c r="WXE369" s="98"/>
      <c r="WXF369" s="98"/>
      <c r="WXG369" s="98"/>
      <c r="WXH369" s="98"/>
      <c r="WXI369" s="98"/>
      <c r="WXJ369" s="98"/>
      <c r="WXK369" s="98"/>
      <c r="WXL369" s="98"/>
      <c r="WXM369" s="98"/>
      <c r="WXN369" s="98"/>
      <c r="WXO369" s="98"/>
      <c r="WXP369" s="98"/>
      <c r="WXQ369" s="98"/>
      <c r="WXR369" s="98"/>
      <c r="WXS369" s="98"/>
      <c r="WXT369" s="98"/>
      <c r="WXU369" s="98"/>
      <c r="WXV369" s="98"/>
      <c r="WXW369" s="98"/>
      <c r="WXX369" s="98"/>
      <c r="WXY369" s="98"/>
      <c r="WXZ369" s="98"/>
      <c r="WYA369" s="98"/>
      <c r="WYB369" s="98"/>
      <c r="WYC369" s="98"/>
      <c r="WYD369" s="98"/>
      <c r="WYE369" s="98"/>
      <c r="WYF369" s="98"/>
      <c r="WYG369" s="98"/>
      <c r="WYH369" s="98"/>
      <c r="WYI369" s="98"/>
      <c r="WYJ369" s="98"/>
      <c r="WYK369" s="98"/>
      <c r="WYL369" s="98"/>
      <c r="WYM369" s="98"/>
      <c r="WYN369" s="98"/>
      <c r="WYO369" s="98"/>
      <c r="WYP369" s="98"/>
      <c r="WYQ369" s="98"/>
      <c r="WYR369" s="98"/>
      <c r="WYS369" s="98"/>
      <c r="WYT369" s="98"/>
      <c r="WYU369" s="98"/>
      <c r="WYV369" s="98"/>
      <c r="WYW369" s="98"/>
      <c r="WYX369" s="98"/>
      <c r="WYY369" s="98"/>
      <c r="WYZ369" s="98"/>
      <c r="WZA369" s="98"/>
      <c r="WZB369" s="98"/>
      <c r="WZC369" s="98"/>
      <c r="WZD369" s="98"/>
      <c r="WZE369" s="98"/>
      <c r="WZF369" s="98"/>
      <c r="WZG369" s="98"/>
      <c r="WZH369" s="98"/>
      <c r="WZI369" s="98"/>
      <c r="WZJ369" s="98"/>
      <c r="WZK369" s="98"/>
      <c r="WZL369" s="98"/>
      <c r="WZM369" s="98"/>
      <c r="WZN369" s="98"/>
      <c r="WZO369" s="98"/>
      <c r="WZP369" s="98"/>
      <c r="WZQ369" s="98"/>
      <c r="WZR369" s="98"/>
      <c r="WZS369" s="98"/>
      <c r="WZT369" s="98"/>
      <c r="WZU369" s="98"/>
      <c r="WZV369" s="98"/>
      <c r="WZW369" s="98"/>
      <c r="WZX369" s="98"/>
      <c r="WZY369" s="98"/>
      <c r="WZZ369" s="98"/>
      <c r="XAA369" s="98"/>
      <c r="XAB369" s="98"/>
      <c r="XAC369" s="98"/>
      <c r="XAD369" s="98"/>
      <c r="XAE369" s="98"/>
      <c r="XAF369" s="98"/>
      <c r="XAG369" s="98"/>
      <c r="XAH369" s="98"/>
      <c r="XAI369" s="98"/>
      <c r="XAJ369" s="98"/>
      <c r="XAK369" s="98"/>
      <c r="XAL369" s="98"/>
      <c r="XAM369" s="98"/>
      <c r="XAN369" s="98"/>
      <c r="XAO369" s="98"/>
      <c r="XAP369" s="98"/>
      <c r="XAQ369" s="98"/>
      <c r="XAR369" s="98"/>
      <c r="XAS369" s="98"/>
      <c r="XAT369" s="98"/>
      <c r="XAU369" s="98"/>
      <c r="XAV369" s="98"/>
      <c r="XAW369" s="98"/>
      <c r="XAX369" s="98"/>
      <c r="XAY369" s="98"/>
      <c r="XAZ369" s="98"/>
      <c r="XBA369" s="98"/>
      <c r="XBB369" s="98"/>
      <c r="XBC369" s="98"/>
      <c r="XBD369" s="98"/>
      <c r="XBE369" s="98"/>
      <c r="XBF369" s="98"/>
      <c r="XBG369" s="98"/>
      <c r="XBH369" s="98"/>
      <c r="XBI369" s="98"/>
      <c r="XBJ369" s="98"/>
      <c r="XBK369" s="98"/>
      <c r="XBL369" s="98"/>
      <c r="XBM369" s="98"/>
      <c r="XBN369" s="98"/>
      <c r="XBO369" s="98"/>
      <c r="XBP369" s="98"/>
      <c r="XBQ369" s="98"/>
      <c r="XBR369" s="98"/>
      <c r="XBS369" s="98"/>
      <c r="XBT369" s="98"/>
      <c r="XBU369" s="98"/>
      <c r="XBV369" s="98"/>
      <c r="XBW369" s="98"/>
      <c r="XBX369" s="98"/>
      <c r="XBY369" s="98"/>
      <c r="XBZ369" s="98"/>
      <c r="XCA369" s="98"/>
      <c r="XCB369" s="98"/>
      <c r="XCC369" s="98"/>
      <c r="XCD369" s="98"/>
      <c r="XCE369" s="98"/>
      <c r="XCF369" s="98"/>
      <c r="XCG369" s="98"/>
      <c r="XCH369" s="98"/>
      <c r="XCI369" s="98"/>
      <c r="XCJ369" s="98"/>
      <c r="XCK369" s="98"/>
      <c r="XCL369" s="98"/>
      <c r="XCM369" s="98"/>
      <c r="XCN369" s="98"/>
      <c r="XCO369" s="98"/>
      <c r="XCP369" s="98"/>
      <c r="XCQ369" s="98"/>
      <c r="XCR369" s="98"/>
      <c r="XCS369" s="98"/>
      <c r="XCT369" s="98"/>
      <c r="XCU369" s="98"/>
      <c r="XCV369" s="98"/>
      <c r="XCW369" s="98"/>
      <c r="XCX369" s="98"/>
      <c r="XCY369" s="98"/>
      <c r="XCZ369" s="98"/>
      <c r="XDA369" s="98"/>
      <c r="XDB369" s="98"/>
      <c r="XDC369" s="98"/>
      <c r="XDD369" s="98"/>
      <c r="XDE369" s="98"/>
      <c r="XDF369" s="98"/>
      <c r="XDG369" s="98"/>
      <c r="XDH369" s="98"/>
      <c r="XDI369" s="98"/>
      <c r="XDJ369" s="98"/>
      <c r="XDK369" s="98"/>
      <c r="XDL369" s="98"/>
      <c r="XDM369" s="98"/>
      <c r="XDN369" s="98"/>
      <c r="XDO369" s="98"/>
      <c r="XDP369" s="98"/>
      <c r="XDQ369" s="98"/>
      <c r="XDR369" s="98"/>
      <c r="XDS369" s="98"/>
      <c r="XDT369" s="98"/>
      <c r="XDU369" s="98"/>
      <c r="XDV369" s="98"/>
      <c r="XDW369" s="98"/>
      <c r="XDX369" s="98"/>
      <c r="XDY369" s="98"/>
      <c r="XDZ369" s="98"/>
      <c r="XEA369" s="98"/>
      <c r="XEB369" s="98"/>
      <c r="XEC369" s="98"/>
      <c r="XED369" s="98"/>
      <c r="XEE369" s="98"/>
      <c r="XEF369" s="98"/>
      <c r="XEG369" s="98"/>
      <c r="XEH369" s="98"/>
      <c r="XEI369" s="98"/>
      <c r="XEJ369" s="98"/>
      <c r="XEK369" s="98"/>
      <c r="XEL369" s="98"/>
      <c r="XEM369" s="98"/>
      <c r="XEN369" s="98"/>
      <c r="XEO369" s="98"/>
      <c r="XEP369" s="98"/>
      <c r="XEQ369" s="98"/>
      <c r="XER369" s="98"/>
      <c r="XES369" s="98"/>
      <c r="XET369" s="98"/>
      <c r="XEU369" s="98"/>
      <c r="XEV369" s="98"/>
      <c r="XEW369" s="98"/>
      <c r="XEX369" s="98"/>
      <c r="XEY369" s="98"/>
      <c r="XEZ369" s="98"/>
      <c r="XFA369" s="98"/>
      <c r="XFB369" s="98"/>
      <c r="XFC369" s="98"/>
      <c r="XFD369" s="98"/>
    </row>
    <row r="370" spans="2:16384" s="98" customFormat="1">
      <c r="B370" s="444" t="s">
        <v>354</v>
      </c>
      <c r="C370" s="556" t="s">
        <v>360</v>
      </c>
      <c r="D370" s="556" t="s">
        <v>226</v>
      </c>
      <c r="E370" s="556" t="s">
        <v>361</v>
      </c>
      <c r="F370" s="556" t="s">
        <v>362</v>
      </c>
      <c r="G370" s="556" t="s">
        <v>363</v>
      </c>
      <c r="H370" s="556" t="s">
        <v>364</v>
      </c>
      <c r="I370" s="556" t="s">
        <v>365</v>
      </c>
      <c r="J370" s="556" t="s">
        <v>366</v>
      </c>
      <c r="K370" s="556" t="s">
        <v>367</v>
      </c>
      <c r="L370" s="556" t="s">
        <v>368</v>
      </c>
      <c r="M370" s="556" t="s">
        <v>369</v>
      </c>
      <c r="N370" s="556" t="s">
        <v>370</v>
      </c>
      <c r="O370" s="556" t="s">
        <v>371</v>
      </c>
      <c r="P370" s="556" t="s">
        <v>372</v>
      </c>
      <c r="Q370" s="556" t="s">
        <v>373</v>
      </c>
      <c r="R370" s="556" t="s">
        <v>374</v>
      </c>
      <c r="S370" s="556" t="s">
        <v>375</v>
      </c>
      <c r="T370" s="556" t="s">
        <v>376</v>
      </c>
      <c r="U370" s="556" t="s">
        <v>377</v>
      </c>
      <c r="V370" s="556" t="s">
        <v>378</v>
      </c>
      <c r="W370" s="556" t="s">
        <v>379</v>
      </c>
      <c r="X370" s="556" t="s">
        <v>380</v>
      </c>
      <c r="Y370" s="556" t="s">
        <v>381</v>
      </c>
      <c r="Z370" s="556" t="s">
        <v>382</v>
      </c>
      <c r="AA370" s="556" t="s">
        <v>383</v>
      </c>
      <c r="AB370" s="556" t="s">
        <v>384</v>
      </c>
      <c r="AC370" s="556" t="s">
        <v>385</v>
      </c>
      <c r="AD370" s="556" t="s">
        <v>386</v>
      </c>
      <c r="AE370" s="556" t="s">
        <v>387</v>
      </c>
      <c r="AF370" s="556" t="s">
        <v>388</v>
      </c>
      <c r="AG370" s="556" t="s">
        <v>389</v>
      </c>
      <c r="AH370" s="556" t="s">
        <v>390</v>
      </c>
      <c r="AI370" s="556" t="s">
        <v>391</v>
      </c>
      <c r="AJ370" s="556" t="s">
        <v>392</v>
      </c>
      <c r="AK370" s="556" t="s">
        <v>393</v>
      </c>
      <c r="AL370" s="556" t="s">
        <v>394</v>
      </c>
      <c r="AM370" s="556" t="s">
        <v>395</v>
      </c>
      <c r="AN370" s="556" t="s">
        <v>396</v>
      </c>
      <c r="AO370" s="556" t="s">
        <v>397</v>
      </c>
      <c r="AP370" s="556" t="s">
        <v>398</v>
      </c>
      <c r="AQ370" s="556" t="s">
        <v>399</v>
      </c>
      <c r="AR370" s="556" t="s">
        <v>400</v>
      </c>
      <c r="AS370" s="556" t="s">
        <v>401</v>
      </c>
      <c r="AT370" s="556" t="s">
        <v>402</v>
      </c>
      <c r="AU370" s="556" t="s">
        <v>403</v>
      </c>
      <c r="AV370" s="556" t="s">
        <v>404</v>
      </c>
      <c r="AW370" s="556" t="s">
        <v>405</v>
      </c>
      <c r="AX370" s="556" t="s">
        <v>406</v>
      </c>
      <c r="AY370" s="556" t="s">
        <v>407</v>
      </c>
      <c r="AZ370" s="556" t="s">
        <v>408</v>
      </c>
      <c r="BA370" s="438" t="s">
        <v>409</v>
      </c>
    </row>
    <row r="371" spans="2:16384" s="98" customFormat="1">
      <c r="B371" s="444" t="s">
        <v>355</v>
      </c>
      <c r="C371" s="445">
        <f>D9</f>
        <v>2018</v>
      </c>
      <c r="D371" s="445">
        <f>C371+1</f>
        <v>2019</v>
      </c>
      <c r="E371" s="445">
        <f t="shared" ref="E371:BA371" si="116">D371+1</f>
        <v>2020</v>
      </c>
      <c r="F371" s="445">
        <f t="shared" si="116"/>
        <v>2021</v>
      </c>
      <c r="G371" s="445">
        <f t="shared" si="116"/>
        <v>2022</v>
      </c>
      <c r="H371" s="445">
        <f t="shared" si="116"/>
        <v>2023</v>
      </c>
      <c r="I371" s="445">
        <f t="shared" si="116"/>
        <v>2024</v>
      </c>
      <c r="J371" s="445">
        <f t="shared" si="116"/>
        <v>2025</v>
      </c>
      <c r="K371" s="445">
        <f t="shared" si="116"/>
        <v>2026</v>
      </c>
      <c r="L371" s="445">
        <f t="shared" si="116"/>
        <v>2027</v>
      </c>
      <c r="M371" s="445">
        <f t="shared" si="116"/>
        <v>2028</v>
      </c>
      <c r="N371" s="445">
        <f t="shared" si="116"/>
        <v>2029</v>
      </c>
      <c r="O371" s="445">
        <f t="shared" si="116"/>
        <v>2030</v>
      </c>
      <c r="P371" s="445">
        <f t="shared" si="116"/>
        <v>2031</v>
      </c>
      <c r="Q371" s="445">
        <f t="shared" si="116"/>
        <v>2032</v>
      </c>
      <c r="R371" s="445">
        <f t="shared" si="116"/>
        <v>2033</v>
      </c>
      <c r="S371" s="445">
        <f t="shared" si="116"/>
        <v>2034</v>
      </c>
      <c r="T371" s="445">
        <f t="shared" si="116"/>
        <v>2035</v>
      </c>
      <c r="U371" s="445">
        <f t="shared" si="116"/>
        <v>2036</v>
      </c>
      <c r="V371" s="445">
        <f t="shared" si="116"/>
        <v>2037</v>
      </c>
      <c r="W371" s="445">
        <f t="shared" si="116"/>
        <v>2038</v>
      </c>
      <c r="X371" s="445">
        <f t="shared" si="116"/>
        <v>2039</v>
      </c>
      <c r="Y371" s="445">
        <f t="shared" si="116"/>
        <v>2040</v>
      </c>
      <c r="Z371" s="445">
        <f t="shared" si="116"/>
        <v>2041</v>
      </c>
      <c r="AA371" s="445">
        <f t="shared" si="116"/>
        <v>2042</v>
      </c>
      <c r="AB371" s="445">
        <f t="shared" si="116"/>
        <v>2043</v>
      </c>
      <c r="AC371" s="445">
        <f t="shared" si="116"/>
        <v>2044</v>
      </c>
      <c r="AD371" s="445">
        <f t="shared" si="116"/>
        <v>2045</v>
      </c>
      <c r="AE371" s="445">
        <f t="shared" si="116"/>
        <v>2046</v>
      </c>
      <c r="AF371" s="445">
        <f t="shared" si="116"/>
        <v>2047</v>
      </c>
      <c r="AG371" s="445">
        <f t="shared" si="116"/>
        <v>2048</v>
      </c>
      <c r="AH371" s="445">
        <f t="shared" si="116"/>
        <v>2049</v>
      </c>
      <c r="AI371" s="445">
        <f t="shared" si="116"/>
        <v>2050</v>
      </c>
      <c r="AJ371" s="445">
        <f t="shared" si="116"/>
        <v>2051</v>
      </c>
      <c r="AK371" s="445">
        <f t="shared" si="116"/>
        <v>2052</v>
      </c>
      <c r="AL371" s="445">
        <f t="shared" si="116"/>
        <v>2053</v>
      </c>
      <c r="AM371" s="445">
        <f t="shared" si="116"/>
        <v>2054</v>
      </c>
      <c r="AN371" s="445">
        <f t="shared" si="116"/>
        <v>2055</v>
      </c>
      <c r="AO371" s="445">
        <f t="shared" si="116"/>
        <v>2056</v>
      </c>
      <c r="AP371" s="445">
        <f t="shared" si="116"/>
        <v>2057</v>
      </c>
      <c r="AQ371" s="445">
        <f t="shared" si="116"/>
        <v>2058</v>
      </c>
      <c r="AR371" s="445">
        <f t="shared" si="116"/>
        <v>2059</v>
      </c>
      <c r="AS371" s="445">
        <f t="shared" si="116"/>
        <v>2060</v>
      </c>
      <c r="AT371" s="445">
        <f t="shared" si="116"/>
        <v>2061</v>
      </c>
      <c r="AU371" s="445">
        <f t="shared" si="116"/>
        <v>2062</v>
      </c>
      <c r="AV371" s="445">
        <f t="shared" si="116"/>
        <v>2063</v>
      </c>
      <c r="AW371" s="445">
        <f t="shared" si="116"/>
        <v>2064</v>
      </c>
      <c r="AX371" s="445">
        <f t="shared" si="116"/>
        <v>2065</v>
      </c>
      <c r="AY371" s="445">
        <f t="shared" si="116"/>
        <v>2066</v>
      </c>
      <c r="AZ371" s="445">
        <f t="shared" si="116"/>
        <v>2067</v>
      </c>
      <c r="BA371" s="446">
        <f t="shared" si="116"/>
        <v>2068</v>
      </c>
    </row>
    <row r="372" spans="2:16384" s="98" customFormat="1">
      <c r="B372" s="447" t="s">
        <v>356</v>
      </c>
      <c r="C372" s="440">
        <f>D362</f>
        <v>1000</v>
      </c>
      <c r="D372" s="440">
        <f t="shared" ref="D372:BA372" si="117">C372+C373</f>
        <v>920.49542503454336</v>
      </c>
      <c r="E372" s="440">
        <f t="shared" si="117"/>
        <v>837.01562132081381</v>
      </c>
      <c r="F372" s="440">
        <f t="shared" si="117"/>
        <v>749.36182742139783</v>
      </c>
      <c r="G372" s="440">
        <f>F372+F373</f>
        <v>657.32534382701101</v>
      </c>
      <c r="H372" s="440">
        <f t="shared" si="117"/>
        <v>560.68703605290489</v>
      </c>
      <c r="I372" s="440">
        <f t="shared" si="117"/>
        <v>459.21681289009348</v>
      </c>
      <c r="J372" s="440">
        <f t="shared" si="117"/>
        <v>352.67307856914147</v>
      </c>
      <c r="K372" s="440">
        <f t="shared" si="117"/>
        <v>240.80215753214188</v>
      </c>
      <c r="L372" s="440">
        <f t="shared" si="117"/>
        <v>123.3376904432923</v>
      </c>
      <c r="M372" s="440">
        <f t="shared" si="117"/>
        <v>2.5579538487363607E-13</v>
      </c>
      <c r="N372" s="440">
        <f t="shared" si="117"/>
        <v>2.5579538487363607E-13</v>
      </c>
      <c r="O372" s="440">
        <f t="shared" si="117"/>
        <v>2.5579538487363607E-13</v>
      </c>
      <c r="P372" s="440">
        <f t="shared" si="117"/>
        <v>2.5579538487363607E-13</v>
      </c>
      <c r="Q372" s="440">
        <f t="shared" si="117"/>
        <v>2.5579538487363607E-13</v>
      </c>
      <c r="R372" s="440">
        <f t="shared" si="117"/>
        <v>2.5579538487363607E-13</v>
      </c>
      <c r="S372" s="440">
        <f t="shared" si="117"/>
        <v>2.5579538487363607E-13</v>
      </c>
      <c r="T372" s="440">
        <f t="shared" si="117"/>
        <v>2.5579538487363607E-13</v>
      </c>
      <c r="U372" s="440">
        <f t="shared" si="117"/>
        <v>2.5579538487363607E-13</v>
      </c>
      <c r="V372" s="440">
        <f t="shared" si="117"/>
        <v>2.5579538487363607E-13</v>
      </c>
      <c r="W372" s="440">
        <f t="shared" si="117"/>
        <v>2.5579538487363607E-13</v>
      </c>
      <c r="X372" s="440">
        <f t="shared" si="117"/>
        <v>2.5579538487363607E-13</v>
      </c>
      <c r="Y372" s="440">
        <f t="shared" si="117"/>
        <v>2.5579538487363607E-13</v>
      </c>
      <c r="Z372" s="440">
        <f t="shared" si="117"/>
        <v>2.5579538487363607E-13</v>
      </c>
      <c r="AA372" s="440">
        <f t="shared" si="117"/>
        <v>2.5579538487363607E-13</v>
      </c>
      <c r="AB372" s="440">
        <f t="shared" si="117"/>
        <v>2.5579538487363607E-13</v>
      </c>
      <c r="AC372" s="440">
        <f t="shared" si="117"/>
        <v>2.5579538487363607E-13</v>
      </c>
      <c r="AD372" s="440">
        <f t="shared" si="117"/>
        <v>2.5579538487363607E-13</v>
      </c>
      <c r="AE372" s="440">
        <f t="shared" si="117"/>
        <v>2.5579538487363607E-13</v>
      </c>
      <c r="AF372" s="440">
        <f t="shared" si="117"/>
        <v>2.5579538487363607E-13</v>
      </c>
      <c r="AG372" s="440">
        <f t="shared" si="117"/>
        <v>2.5579538487363607E-13</v>
      </c>
      <c r="AH372" s="440">
        <f t="shared" si="117"/>
        <v>2.5579538487363607E-13</v>
      </c>
      <c r="AI372" s="440">
        <f t="shared" si="117"/>
        <v>2.5579538487363607E-13</v>
      </c>
      <c r="AJ372" s="440">
        <f t="shared" si="117"/>
        <v>2.5579538487363607E-13</v>
      </c>
      <c r="AK372" s="440">
        <f t="shared" si="117"/>
        <v>2.5579538487363607E-13</v>
      </c>
      <c r="AL372" s="440">
        <f t="shared" si="117"/>
        <v>2.5579538487363607E-13</v>
      </c>
      <c r="AM372" s="440">
        <f t="shared" si="117"/>
        <v>2.5579538487363607E-13</v>
      </c>
      <c r="AN372" s="440">
        <f t="shared" si="117"/>
        <v>2.5579538487363607E-13</v>
      </c>
      <c r="AO372" s="440">
        <f t="shared" si="117"/>
        <v>2.5579538487363607E-13</v>
      </c>
      <c r="AP372" s="440">
        <f t="shared" si="117"/>
        <v>2.5579538487363607E-13</v>
      </c>
      <c r="AQ372" s="440">
        <f t="shared" si="117"/>
        <v>2.5579538487363607E-13</v>
      </c>
      <c r="AR372" s="440">
        <f t="shared" si="117"/>
        <v>2.5579538487363607E-13</v>
      </c>
      <c r="AS372" s="440">
        <f t="shared" si="117"/>
        <v>2.5579538487363607E-13</v>
      </c>
      <c r="AT372" s="440">
        <f t="shared" si="117"/>
        <v>2.5579538487363607E-13</v>
      </c>
      <c r="AU372" s="440">
        <f t="shared" si="117"/>
        <v>2.5579538487363607E-13</v>
      </c>
      <c r="AV372" s="440">
        <f t="shared" si="117"/>
        <v>2.5579538487363607E-13</v>
      </c>
      <c r="AW372" s="440">
        <f t="shared" si="117"/>
        <v>2.5579538487363607E-13</v>
      </c>
      <c r="AX372" s="440">
        <f t="shared" si="117"/>
        <v>2.5579538487363607E-13</v>
      </c>
      <c r="AY372" s="440">
        <f t="shared" si="117"/>
        <v>2.5579538487363607E-13</v>
      </c>
      <c r="AZ372" s="440">
        <f t="shared" si="117"/>
        <v>2.5579538487363607E-13</v>
      </c>
      <c r="BA372" s="441">
        <f t="shared" si="117"/>
        <v>2.5579538487363607E-13</v>
      </c>
    </row>
    <row r="373" spans="2:16384" s="98" customFormat="1">
      <c r="B373" s="447" t="s">
        <v>357</v>
      </c>
      <c r="C373" s="440">
        <f>SUM(C374+C375)</f>
        <v>-79.504574965456669</v>
      </c>
      <c r="D373" s="440">
        <f t="shared" ref="D373:V373" si="118">IF(D372&lt;1,0,(SUM(D374+D375)))</f>
        <v>-83.479803713729495</v>
      </c>
      <c r="E373" s="440">
        <f t="shared" si="118"/>
        <v>-87.653793899415973</v>
      </c>
      <c r="F373" s="440">
        <f t="shared" si="118"/>
        <v>-92.036483594386766</v>
      </c>
      <c r="G373" s="440">
        <f t="shared" si="118"/>
        <v>-96.638307774106124</v>
      </c>
      <c r="H373" s="440">
        <f t="shared" si="118"/>
        <v>-101.47022316281142</v>
      </c>
      <c r="I373" s="440">
        <f t="shared" si="118"/>
        <v>-106.543734320952</v>
      </c>
      <c r="J373" s="440">
        <f t="shared" si="118"/>
        <v>-111.87092103699959</v>
      </c>
      <c r="K373" s="440">
        <f t="shared" si="118"/>
        <v>-117.46446708884957</v>
      </c>
      <c r="L373" s="440">
        <f t="shared" si="118"/>
        <v>-123.33769044329205</v>
      </c>
      <c r="M373" s="440">
        <f t="shared" si="118"/>
        <v>0</v>
      </c>
      <c r="N373" s="440">
        <f t="shared" si="118"/>
        <v>0</v>
      </c>
      <c r="O373" s="440">
        <f t="shared" si="118"/>
        <v>0</v>
      </c>
      <c r="P373" s="440">
        <f t="shared" si="118"/>
        <v>0</v>
      </c>
      <c r="Q373" s="440">
        <f t="shared" si="118"/>
        <v>0</v>
      </c>
      <c r="R373" s="440">
        <f t="shared" si="118"/>
        <v>0</v>
      </c>
      <c r="S373" s="440">
        <f t="shared" si="118"/>
        <v>0</v>
      </c>
      <c r="T373" s="440">
        <f t="shared" si="118"/>
        <v>0</v>
      </c>
      <c r="U373" s="440">
        <f t="shared" si="118"/>
        <v>0</v>
      </c>
      <c r="V373" s="440">
        <f t="shared" si="118"/>
        <v>0</v>
      </c>
      <c r="W373" s="440">
        <f>IF(W372&lt;1,0,(SUM(W374+W375)))</f>
        <v>0</v>
      </c>
      <c r="X373" s="440">
        <f t="shared" ref="X373:BA373" si="119">IF(X372&lt;1,0,(SUM(X374+X375)))</f>
        <v>0</v>
      </c>
      <c r="Y373" s="440">
        <f t="shared" si="119"/>
        <v>0</v>
      </c>
      <c r="Z373" s="440">
        <f t="shared" si="119"/>
        <v>0</v>
      </c>
      <c r="AA373" s="440">
        <f t="shared" si="119"/>
        <v>0</v>
      </c>
      <c r="AB373" s="440">
        <f t="shared" si="119"/>
        <v>0</v>
      </c>
      <c r="AC373" s="440">
        <f t="shared" si="119"/>
        <v>0</v>
      </c>
      <c r="AD373" s="440">
        <f t="shared" si="119"/>
        <v>0</v>
      </c>
      <c r="AE373" s="440">
        <f t="shared" si="119"/>
        <v>0</v>
      </c>
      <c r="AF373" s="440">
        <f t="shared" si="119"/>
        <v>0</v>
      </c>
      <c r="AG373" s="440">
        <f t="shared" si="119"/>
        <v>0</v>
      </c>
      <c r="AH373" s="440">
        <f t="shared" si="119"/>
        <v>0</v>
      </c>
      <c r="AI373" s="440">
        <f t="shared" si="119"/>
        <v>0</v>
      </c>
      <c r="AJ373" s="440">
        <f t="shared" si="119"/>
        <v>0</v>
      </c>
      <c r="AK373" s="440">
        <f t="shared" si="119"/>
        <v>0</v>
      </c>
      <c r="AL373" s="440">
        <f t="shared" si="119"/>
        <v>0</v>
      </c>
      <c r="AM373" s="440">
        <f t="shared" si="119"/>
        <v>0</v>
      </c>
      <c r="AN373" s="440">
        <f t="shared" si="119"/>
        <v>0</v>
      </c>
      <c r="AO373" s="440">
        <f t="shared" si="119"/>
        <v>0</v>
      </c>
      <c r="AP373" s="440">
        <f t="shared" si="119"/>
        <v>0</v>
      </c>
      <c r="AQ373" s="440">
        <f t="shared" si="119"/>
        <v>0</v>
      </c>
      <c r="AR373" s="440">
        <f t="shared" si="119"/>
        <v>0</v>
      </c>
      <c r="AS373" s="440">
        <f t="shared" si="119"/>
        <v>0</v>
      </c>
      <c r="AT373" s="440">
        <f t="shared" si="119"/>
        <v>0</v>
      </c>
      <c r="AU373" s="440">
        <f t="shared" si="119"/>
        <v>0</v>
      </c>
      <c r="AV373" s="440">
        <f t="shared" si="119"/>
        <v>0</v>
      </c>
      <c r="AW373" s="440">
        <f t="shared" si="119"/>
        <v>0</v>
      </c>
      <c r="AX373" s="440">
        <f t="shared" si="119"/>
        <v>0</v>
      </c>
      <c r="AY373" s="440">
        <f t="shared" si="119"/>
        <v>0</v>
      </c>
      <c r="AZ373" s="440">
        <f t="shared" si="119"/>
        <v>0</v>
      </c>
      <c r="BA373" s="441">
        <f t="shared" si="119"/>
        <v>0</v>
      </c>
    </row>
    <row r="374" spans="2:16384" s="98" customFormat="1">
      <c r="B374" s="447" t="s">
        <v>358</v>
      </c>
      <c r="C374" s="440">
        <f t="shared" ref="C374:BA374" si="120">C372*$D$366</f>
        <v>50</v>
      </c>
      <c r="D374" s="440">
        <f t="shared" si="120"/>
        <v>46.024771251727174</v>
      </c>
      <c r="E374" s="440">
        <f t="shared" si="120"/>
        <v>41.850781066040696</v>
      </c>
      <c r="F374" s="440">
        <f t="shared" si="120"/>
        <v>37.468091371069896</v>
      </c>
      <c r="G374" s="440">
        <f t="shared" si="120"/>
        <v>32.866267191350552</v>
      </c>
      <c r="H374" s="440">
        <f t="shared" si="120"/>
        <v>28.034351802645247</v>
      </c>
      <c r="I374" s="440">
        <f t="shared" si="120"/>
        <v>22.960840644504675</v>
      </c>
      <c r="J374" s="440">
        <f t="shared" si="120"/>
        <v>17.633653928457075</v>
      </c>
      <c r="K374" s="440">
        <f t="shared" si="120"/>
        <v>12.040107876607095</v>
      </c>
      <c r="L374" s="440">
        <f t="shared" si="120"/>
        <v>6.1668845221646151</v>
      </c>
      <c r="M374" s="440">
        <f t="shared" si="120"/>
        <v>1.2789769243681804E-14</v>
      </c>
      <c r="N374" s="440">
        <f t="shared" si="120"/>
        <v>1.2789769243681804E-14</v>
      </c>
      <c r="O374" s="440">
        <f t="shared" si="120"/>
        <v>1.2789769243681804E-14</v>
      </c>
      <c r="P374" s="440">
        <f t="shared" si="120"/>
        <v>1.2789769243681804E-14</v>
      </c>
      <c r="Q374" s="440">
        <f t="shared" si="120"/>
        <v>1.2789769243681804E-14</v>
      </c>
      <c r="R374" s="440">
        <f t="shared" si="120"/>
        <v>1.2789769243681804E-14</v>
      </c>
      <c r="S374" s="440">
        <f t="shared" si="120"/>
        <v>1.2789769243681804E-14</v>
      </c>
      <c r="T374" s="440">
        <f t="shared" si="120"/>
        <v>1.2789769243681804E-14</v>
      </c>
      <c r="U374" s="440">
        <f t="shared" si="120"/>
        <v>1.2789769243681804E-14</v>
      </c>
      <c r="V374" s="440">
        <f t="shared" si="120"/>
        <v>1.2789769243681804E-14</v>
      </c>
      <c r="W374" s="440">
        <f t="shared" si="120"/>
        <v>1.2789769243681804E-14</v>
      </c>
      <c r="X374" s="440">
        <f t="shared" si="120"/>
        <v>1.2789769243681804E-14</v>
      </c>
      <c r="Y374" s="440">
        <f t="shared" si="120"/>
        <v>1.2789769243681804E-14</v>
      </c>
      <c r="Z374" s="440">
        <f t="shared" si="120"/>
        <v>1.2789769243681804E-14</v>
      </c>
      <c r="AA374" s="440">
        <f t="shared" si="120"/>
        <v>1.2789769243681804E-14</v>
      </c>
      <c r="AB374" s="440">
        <f t="shared" si="120"/>
        <v>1.2789769243681804E-14</v>
      </c>
      <c r="AC374" s="440">
        <f t="shared" si="120"/>
        <v>1.2789769243681804E-14</v>
      </c>
      <c r="AD374" s="440">
        <f t="shared" si="120"/>
        <v>1.2789769243681804E-14</v>
      </c>
      <c r="AE374" s="440">
        <f t="shared" si="120"/>
        <v>1.2789769243681804E-14</v>
      </c>
      <c r="AF374" s="440">
        <f t="shared" si="120"/>
        <v>1.2789769243681804E-14</v>
      </c>
      <c r="AG374" s="440">
        <f t="shared" si="120"/>
        <v>1.2789769243681804E-14</v>
      </c>
      <c r="AH374" s="440">
        <f t="shared" si="120"/>
        <v>1.2789769243681804E-14</v>
      </c>
      <c r="AI374" s="440">
        <f t="shared" si="120"/>
        <v>1.2789769243681804E-14</v>
      </c>
      <c r="AJ374" s="440">
        <f t="shared" si="120"/>
        <v>1.2789769243681804E-14</v>
      </c>
      <c r="AK374" s="440">
        <f t="shared" si="120"/>
        <v>1.2789769243681804E-14</v>
      </c>
      <c r="AL374" s="440">
        <f t="shared" si="120"/>
        <v>1.2789769243681804E-14</v>
      </c>
      <c r="AM374" s="440">
        <f t="shared" si="120"/>
        <v>1.2789769243681804E-14</v>
      </c>
      <c r="AN374" s="440">
        <f t="shared" si="120"/>
        <v>1.2789769243681804E-14</v>
      </c>
      <c r="AO374" s="440">
        <f t="shared" si="120"/>
        <v>1.2789769243681804E-14</v>
      </c>
      <c r="AP374" s="440">
        <f t="shared" si="120"/>
        <v>1.2789769243681804E-14</v>
      </c>
      <c r="AQ374" s="440">
        <f t="shared" si="120"/>
        <v>1.2789769243681804E-14</v>
      </c>
      <c r="AR374" s="440">
        <f t="shared" si="120"/>
        <v>1.2789769243681804E-14</v>
      </c>
      <c r="AS374" s="440">
        <f t="shared" si="120"/>
        <v>1.2789769243681804E-14</v>
      </c>
      <c r="AT374" s="440">
        <f t="shared" si="120"/>
        <v>1.2789769243681804E-14</v>
      </c>
      <c r="AU374" s="440">
        <f t="shared" si="120"/>
        <v>1.2789769243681804E-14</v>
      </c>
      <c r="AV374" s="440">
        <f t="shared" si="120"/>
        <v>1.2789769243681804E-14</v>
      </c>
      <c r="AW374" s="440">
        <f t="shared" si="120"/>
        <v>1.2789769243681804E-14</v>
      </c>
      <c r="AX374" s="440">
        <f t="shared" si="120"/>
        <v>1.2789769243681804E-14</v>
      </c>
      <c r="AY374" s="440">
        <f t="shared" si="120"/>
        <v>1.2789769243681804E-14</v>
      </c>
      <c r="AZ374" s="440">
        <f t="shared" si="120"/>
        <v>1.2789769243681804E-14</v>
      </c>
      <c r="BA374" s="441">
        <f t="shared" si="120"/>
        <v>1.2789769243681804E-14</v>
      </c>
    </row>
    <row r="375" spans="2:16384" s="98" customFormat="1">
      <c r="B375" s="448" t="s">
        <v>359</v>
      </c>
      <c r="C375" s="442">
        <f>PMT($D$366,$D$364,$D$362)</f>
        <v>-129.50457496545667</v>
      </c>
      <c r="D375" s="442">
        <f>IF(D372&lt;1,0,+C375)</f>
        <v>-129.50457496545667</v>
      </c>
      <c r="E375" s="442">
        <f t="shared" ref="E375:BA375" si="121">IF(E372&lt;1,0,+D375)</f>
        <v>-129.50457496545667</v>
      </c>
      <c r="F375" s="442">
        <f t="shared" si="121"/>
        <v>-129.50457496545667</v>
      </c>
      <c r="G375" s="442">
        <f t="shared" si="121"/>
        <v>-129.50457496545667</v>
      </c>
      <c r="H375" s="442">
        <f t="shared" si="121"/>
        <v>-129.50457496545667</v>
      </c>
      <c r="I375" s="442">
        <f t="shared" si="121"/>
        <v>-129.50457496545667</v>
      </c>
      <c r="J375" s="442">
        <f t="shared" si="121"/>
        <v>-129.50457496545667</v>
      </c>
      <c r="K375" s="442">
        <f t="shared" si="121"/>
        <v>-129.50457496545667</v>
      </c>
      <c r="L375" s="442">
        <f t="shared" si="121"/>
        <v>-129.50457496545667</v>
      </c>
      <c r="M375" s="442">
        <f t="shared" si="121"/>
        <v>0</v>
      </c>
      <c r="N375" s="442">
        <f t="shared" si="121"/>
        <v>0</v>
      </c>
      <c r="O375" s="442">
        <f t="shared" si="121"/>
        <v>0</v>
      </c>
      <c r="P375" s="442">
        <f t="shared" si="121"/>
        <v>0</v>
      </c>
      <c r="Q375" s="442">
        <f t="shared" si="121"/>
        <v>0</v>
      </c>
      <c r="R375" s="442">
        <f t="shared" si="121"/>
        <v>0</v>
      </c>
      <c r="S375" s="442">
        <f t="shared" si="121"/>
        <v>0</v>
      </c>
      <c r="T375" s="442">
        <f t="shared" si="121"/>
        <v>0</v>
      </c>
      <c r="U375" s="442">
        <f t="shared" si="121"/>
        <v>0</v>
      </c>
      <c r="V375" s="442">
        <f t="shared" si="121"/>
        <v>0</v>
      </c>
      <c r="W375" s="442">
        <f t="shared" si="121"/>
        <v>0</v>
      </c>
      <c r="X375" s="442">
        <f t="shared" si="121"/>
        <v>0</v>
      </c>
      <c r="Y375" s="442">
        <f t="shared" si="121"/>
        <v>0</v>
      </c>
      <c r="Z375" s="442">
        <f t="shared" si="121"/>
        <v>0</v>
      </c>
      <c r="AA375" s="442">
        <f t="shared" si="121"/>
        <v>0</v>
      </c>
      <c r="AB375" s="442">
        <f t="shared" si="121"/>
        <v>0</v>
      </c>
      <c r="AC375" s="442">
        <f t="shared" si="121"/>
        <v>0</v>
      </c>
      <c r="AD375" s="442">
        <f t="shared" si="121"/>
        <v>0</v>
      </c>
      <c r="AE375" s="442">
        <f t="shared" si="121"/>
        <v>0</v>
      </c>
      <c r="AF375" s="442">
        <f t="shared" si="121"/>
        <v>0</v>
      </c>
      <c r="AG375" s="442">
        <f t="shared" si="121"/>
        <v>0</v>
      </c>
      <c r="AH375" s="442">
        <f t="shared" si="121"/>
        <v>0</v>
      </c>
      <c r="AI375" s="442">
        <f t="shared" si="121"/>
        <v>0</v>
      </c>
      <c r="AJ375" s="442">
        <f t="shared" si="121"/>
        <v>0</v>
      </c>
      <c r="AK375" s="442">
        <f t="shared" si="121"/>
        <v>0</v>
      </c>
      <c r="AL375" s="442">
        <f t="shared" si="121"/>
        <v>0</v>
      </c>
      <c r="AM375" s="442">
        <f t="shared" si="121"/>
        <v>0</v>
      </c>
      <c r="AN375" s="442">
        <f t="shared" si="121"/>
        <v>0</v>
      </c>
      <c r="AO375" s="442">
        <f t="shared" si="121"/>
        <v>0</v>
      </c>
      <c r="AP375" s="442">
        <f t="shared" si="121"/>
        <v>0</v>
      </c>
      <c r="AQ375" s="442">
        <f t="shared" si="121"/>
        <v>0</v>
      </c>
      <c r="AR375" s="442">
        <f t="shared" si="121"/>
        <v>0</v>
      </c>
      <c r="AS375" s="442">
        <f t="shared" si="121"/>
        <v>0</v>
      </c>
      <c r="AT375" s="442">
        <f t="shared" si="121"/>
        <v>0</v>
      </c>
      <c r="AU375" s="442">
        <f t="shared" si="121"/>
        <v>0</v>
      </c>
      <c r="AV375" s="442">
        <f t="shared" si="121"/>
        <v>0</v>
      </c>
      <c r="AW375" s="442">
        <f t="shared" si="121"/>
        <v>0</v>
      </c>
      <c r="AX375" s="442">
        <f t="shared" si="121"/>
        <v>0</v>
      </c>
      <c r="AY375" s="442">
        <f t="shared" si="121"/>
        <v>0</v>
      </c>
      <c r="AZ375" s="442">
        <f t="shared" si="121"/>
        <v>0</v>
      </c>
      <c r="BA375" s="443">
        <f t="shared" si="121"/>
        <v>0</v>
      </c>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c r="ALY375"/>
      <c r="ALZ375"/>
      <c r="AMA375"/>
      <c r="AMB375"/>
      <c r="AMC375"/>
      <c r="AMD375"/>
      <c r="AME375"/>
      <c r="AMF375"/>
      <c r="AMG375"/>
      <c r="AMH375"/>
      <c r="AMI375"/>
      <c r="AMJ375"/>
      <c r="AMK375"/>
      <c r="AML375"/>
      <c r="AMM375"/>
      <c r="AMN375"/>
      <c r="AMO375"/>
      <c r="AMP375"/>
      <c r="AMQ375"/>
      <c r="AMR375"/>
      <c r="AMS375"/>
      <c r="AMT375"/>
      <c r="AMU375"/>
      <c r="AMV375"/>
      <c r="AMW375"/>
      <c r="AMX375"/>
      <c r="AMY375"/>
      <c r="AMZ375"/>
      <c r="ANA375"/>
      <c r="ANB375"/>
      <c r="ANC375"/>
      <c r="AND375"/>
      <c r="ANE375"/>
      <c r="ANF375"/>
      <c r="ANG375"/>
      <c r="ANH375"/>
      <c r="ANI375"/>
      <c r="ANJ375"/>
      <c r="ANK375"/>
      <c r="ANL375"/>
      <c r="ANM375"/>
      <c r="ANN375"/>
      <c r="ANO375"/>
      <c r="ANP375"/>
      <c r="ANQ375"/>
      <c r="ANR375"/>
      <c r="ANS375"/>
      <c r="ANT375"/>
      <c r="ANU375"/>
      <c r="ANV375"/>
      <c r="ANW375"/>
      <c r="ANX375"/>
      <c r="ANY375"/>
      <c r="ANZ375"/>
      <c r="AOA375"/>
      <c r="AOB375"/>
      <c r="AOC375"/>
      <c r="AOD375"/>
      <c r="AOE375"/>
      <c r="AOF375"/>
      <c r="AOG375"/>
      <c r="AOH375"/>
      <c r="AOI375"/>
      <c r="AOJ375"/>
      <c r="AOK375"/>
      <c r="AOL375"/>
      <c r="AOM375"/>
      <c r="AON375"/>
      <c r="AOO375"/>
      <c r="AOP375"/>
      <c r="AOQ375"/>
      <c r="AOR375"/>
      <c r="AOS375"/>
      <c r="AOT375"/>
      <c r="AOU375"/>
      <c r="AOV375"/>
      <c r="AOW375"/>
      <c r="AOX375"/>
      <c r="AOY375"/>
      <c r="AOZ375"/>
      <c r="APA375"/>
      <c r="APB375"/>
      <c r="APC375"/>
      <c r="APD375"/>
      <c r="APE375"/>
      <c r="APF375"/>
      <c r="APG375"/>
      <c r="APH375"/>
      <c r="API375"/>
      <c r="APJ375"/>
      <c r="APK375"/>
      <c r="APL375"/>
      <c r="APM375"/>
      <c r="APN375"/>
      <c r="APO375"/>
      <c r="APP375"/>
      <c r="APQ375"/>
      <c r="APR375"/>
      <c r="APS375"/>
      <c r="APT375"/>
      <c r="APU375"/>
      <c r="APV375"/>
      <c r="APW375"/>
      <c r="APX375"/>
      <c r="APY375"/>
      <c r="APZ375"/>
      <c r="AQA375"/>
      <c r="AQB375"/>
      <c r="AQC375"/>
      <c r="AQD375"/>
      <c r="AQE375"/>
      <c r="AQF375"/>
      <c r="AQG375"/>
      <c r="AQH375"/>
      <c r="AQI375"/>
      <c r="AQJ375"/>
      <c r="AQK375"/>
      <c r="AQL375"/>
      <c r="AQM375"/>
      <c r="AQN375"/>
      <c r="AQO375"/>
      <c r="AQP375"/>
      <c r="AQQ375"/>
      <c r="AQR375"/>
      <c r="AQS375"/>
      <c r="AQT375"/>
      <c r="AQU375"/>
      <c r="AQV375"/>
      <c r="AQW375"/>
      <c r="AQX375"/>
      <c r="AQY375"/>
      <c r="AQZ375"/>
      <c r="ARA375"/>
      <c r="ARB375"/>
      <c r="ARC375"/>
      <c r="ARD375"/>
      <c r="ARE375"/>
      <c r="ARF375"/>
      <c r="ARG375"/>
      <c r="ARH375"/>
      <c r="ARI375"/>
      <c r="ARJ375"/>
      <c r="ARK375"/>
      <c r="ARL375"/>
      <c r="ARM375"/>
      <c r="ARN375"/>
      <c r="ARO375"/>
      <c r="ARP375"/>
      <c r="ARQ375"/>
      <c r="ARR375"/>
      <c r="ARS375"/>
      <c r="ART375"/>
      <c r="ARU375"/>
      <c r="ARV375"/>
      <c r="ARW375"/>
      <c r="ARX375"/>
      <c r="ARY375"/>
      <c r="ARZ375"/>
      <c r="ASA375"/>
      <c r="ASB375"/>
      <c r="ASC375"/>
      <c r="ASD375"/>
      <c r="ASE375"/>
      <c r="ASF375"/>
      <c r="ASG375"/>
      <c r="ASH375"/>
      <c r="ASI375"/>
      <c r="ASJ375"/>
      <c r="ASK375"/>
      <c r="ASL375"/>
      <c r="ASM375"/>
      <c r="ASN375"/>
      <c r="ASO375"/>
      <c r="ASP375"/>
      <c r="ASQ375"/>
      <c r="ASR375"/>
      <c r="ASS375"/>
      <c r="AST375"/>
      <c r="ASU375"/>
      <c r="ASV375"/>
      <c r="ASW375"/>
      <c r="ASX375"/>
      <c r="ASY375"/>
      <c r="ASZ375"/>
      <c r="ATA375"/>
      <c r="ATB375"/>
      <c r="ATC375"/>
      <c r="ATD375"/>
      <c r="ATE375"/>
      <c r="ATF375"/>
      <c r="ATG375"/>
      <c r="ATH375"/>
      <c r="ATI375"/>
      <c r="ATJ375"/>
      <c r="ATK375"/>
      <c r="ATL375"/>
      <c r="ATM375"/>
      <c r="ATN375"/>
      <c r="ATO375"/>
      <c r="ATP375"/>
      <c r="ATQ375"/>
      <c r="ATR375"/>
      <c r="ATS375"/>
      <c r="ATT375"/>
      <c r="ATU375"/>
      <c r="ATV375"/>
      <c r="ATW375"/>
      <c r="ATX375"/>
      <c r="ATY375"/>
      <c r="ATZ375"/>
      <c r="AUA375"/>
      <c r="AUB375"/>
      <c r="AUC375"/>
      <c r="AUD375"/>
      <c r="AUE375"/>
      <c r="AUF375"/>
      <c r="AUG375"/>
      <c r="AUH375"/>
      <c r="AUI375"/>
      <c r="AUJ375"/>
      <c r="AUK375"/>
      <c r="AUL375"/>
      <c r="AUM375"/>
      <c r="AUN375"/>
      <c r="AUO375"/>
      <c r="AUP375"/>
      <c r="AUQ375"/>
      <c r="AUR375"/>
      <c r="AUS375"/>
      <c r="AUT375"/>
      <c r="AUU375"/>
      <c r="AUV375"/>
      <c r="AUW375"/>
      <c r="AUX375"/>
      <c r="AUY375"/>
      <c r="AUZ375"/>
      <c r="AVA375"/>
      <c r="AVB375"/>
      <c r="AVC375"/>
      <c r="AVD375"/>
      <c r="AVE375"/>
      <c r="AVF375"/>
      <c r="AVG375"/>
      <c r="AVH375"/>
      <c r="AVI375"/>
      <c r="AVJ375"/>
      <c r="AVK375"/>
      <c r="AVL375"/>
      <c r="AVM375"/>
      <c r="AVN375"/>
      <c r="AVO375"/>
      <c r="AVP375"/>
      <c r="AVQ375"/>
      <c r="AVR375"/>
      <c r="AVS375"/>
      <c r="AVT375"/>
      <c r="AVU375"/>
      <c r="AVV375"/>
      <c r="AVW375"/>
      <c r="AVX375"/>
      <c r="AVY375"/>
      <c r="AVZ375"/>
      <c r="AWA375"/>
      <c r="AWB375"/>
      <c r="AWC375"/>
      <c r="AWD375"/>
      <c r="AWE375"/>
      <c r="AWF375"/>
      <c r="AWG375"/>
      <c r="AWH375"/>
      <c r="AWI375"/>
      <c r="AWJ375"/>
      <c r="AWK375"/>
      <c r="AWL375"/>
      <c r="AWM375"/>
      <c r="AWN375"/>
      <c r="AWO375"/>
      <c r="AWP375"/>
      <c r="AWQ375"/>
      <c r="AWR375"/>
      <c r="AWS375"/>
      <c r="AWT375"/>
      <c r="AWU375"/>
      <c r="AWV375"/>
      <c r="AWW375"/>
      <c r="AWX375"/>
      <c r="AWY375"/>
      <c r="AWZ375"/>
      <c r="AXA375"/>
      <c r="AXB375"/>
      <c r="AXC375"/>
      <c r="AXD375"/>
      <c r="AXE375"/>
      <c r="AXF375"/>
      <c r="AXG375"/>
      <c r="AXH375"/>
      <c r="AXI375"/>
      <c r="AXJ375"/>
      <c r="AXK375"/>
      <c r="AXL375"/>
      <c r="AXM375"/>
      <c r="AXN375"/>
      <c r="AXO375"/>
      <c r="AXP375"/>
      <c r="AXQ375"/>
      <c r="AXR375"/>
      <c r="AXS375"/>
      <c r="AXT375"/>
      <c r="AXU375"/>
      <c r="AXV375"/>
      <c r="AXW375"/>
      <c r="AXX375"/>
      <c r="AXY375"/>
      <c r="AXZ375"/>
      <c r="AYA375"/>
      <c r="AYB375"/>
      <c r="AYC375"/>
      <c r="AYD375"/>
      <c r="AYE375"/>
      <c r="AYF375"/>
      <c r="AYG375"/>
      <c r="AYH375"/>
      <c r="AYI375"/>
      <c r="AYJ375"/>
      <c r="AYK375"/>
      <c r="AYL375"/>
      <c r="AYM375"/>
      <c r="AYN375"/>
      <c r="AYO375"/>
      <c r="AYP375"/>
      <c r="AYQ375"/>
      <c r="AYR375"/>
      <c r="AYS375"/>
      <c r="AYT375"/>
      <c r="AYU375"/>
      <c r="AYV375"/>
      <c r="AYW375"/>
      <c r="AYX375"/>
      <c r="AYY375"/>
      <c r="AYZ375"/>
      <c r="AZA375"/>
      <c r="AZB375"/>
      <c r="AZC375"/>
      <c r="AZD375"/>
      <c r="AZE375"/>
      <c r="AZF375"/>
      <c r="AZG375"/>
      <c r="AZH375"/>
      <c r="AZI375"/>
      <c r="AZJ375"/>
      <c r="AZK375"/>
      <c r="AZL375"/>
      <c r="AZM375"/>
      <c r="AZN375"/>
      <c r="AZO375"/>
      <c r="AZP375"/>
      <c r="AZQ375"/>
      <c r="AZR375"/>
      <c r="AZS375"/>
      <c r="AZT375"/>
      <c r="AZU375"/>
      <c r="AZV375"/>
      <c r="AZW375"/>
      <c r="AZX375"/>
      <c r="AZY375"/>
      <c r="AZZ375"/>
      <c r="BAA375"/>
      <c r="BAB375"/>
      <c r="BAC375"/>
      <c r="BAD375"/>
      <c r="BAE375"/>
      <c r="BAF375"/>
      <c r="BAG375"/>
      <c r="BAH375"/>
      <c r="BAI375"/>
      <c r="BAJ375"/>
      <c r="BAK375"/>
      <c r="BAL375"/>
      <c r="BAM375"/>
      <c r="BAN375"/>
      <c r="BAO375"/>
      <c r="BAP375"/>
      <c r="BAQ375"/>
      <c r="BAR375"/>
      <c r="BAS375"/>
      <c r="BAT375"/>
      <c r="BAU375"/>
      <c r="BAV375"/>
      <c r="BAW375"/>
      <c r="BAX375"/>
      <c r="BAY375"/>
      <c r="BAZ375"/>
      <c r="BBA375"/>
      <c r="BBB375"/>
      <c r="BBC375"/>
      <c r="BBD375"/>
      <c r="BBE375"/>
      <c r="BBF375"/>
      <c r="BBG375"/>
      <c r="BBH375"/>
      <c r="BBI375"/>
      <c r="BBJ375"/>
      <c r="BBK375"/>
      <c r="BBL375"/>
      <c r="BBM375"/>
      <c r="BBN375"/>
      <c r="BBO375"/>
      <c r="BBP375"/>
      <c r="BBQ375"/>
      <c r="BBR375"/>
      <c r="BBS375"/>
      <c r="BBT375"/>
      <c r="BBU375"/>
      <c r="BBV375"/>
      <c r="BBW375"/>
      <c r="BBX375"/>
      <c r="BBY375"/>
      <c r="BBZ375"/>
      <c r="BCA375"/>
      <c r="BCB375"/>
      <c r="BCC375"/>
      <c r="BCD375"/>
      <c r="BCE375"/>
      <c r="BCF375"/>
      <c r="BCG375"/>
      <c r="BCH375"/>
      <c r="BCI375"/>
      <c r="BCJ375"/>
      <c r="BCK375"/>
      <c r="BCL375"/>
      <c r="BCM375"/>
      <c r="BCN375"/>
      <c r="BCO375"/>
      <c r="BCP375"/>
      <c r="BCQ375"/>
      <c r="BCR375"/>
      <c r="BCS375"/>
      <c r="BCT375"/>
      <c r="BCU375"/>
      <c r="BCV375"/>
      <c r="BCW375"/>
      <c r="BCX375"/>
      <c r="BCY375"/>
      <c r="BCZ375"/>
      <c r="BDA375"/>
      <c r="BDB375"/>
      <c r="BDC375"/>
      <c r="BDD375"/>
      <c r="BDE375"/>
      <c r="BDF375"/>
      <c r="BDG375"/>
      <c r="BDH375"/>
      <c r="BDI375"/>
      <c r="BDJ375"/>
      <c r="BDK375"/>
      <c r="BDL375"/>
      <c r="BDM375"/>
      <c r="BDN375"/>
      <c r="BDO375"/>
      <c r="BDP375"/>
      <c r="BDQ375"/>
      <c r="BDR375"/>
      <c r="BDS375"/>
      <c r="BDT375"/>
      <c r="BDU375"/>
      <c r="BDV375"/>
      <c r="BDW375"/>
      <c r="BDX375"/>
      <c r="BDY375"/>
      <c r="BDZ375"/>
      <c r="BEA375"/>
      <c r="BEB375"/>
      <c r="BEC375"/>
      <c r="BED375"/>
      <c r="BEE375"/>
      <c r="BEF375"/>
      <c r="BEG375"/>
      <c r="BEH375"/>
      <c r="BEI375"/>
      <c r="BEJ375"/>
      <c r="BEK375"/>
      <c r="BEL375"/>
      <c r="BEM375"/>
      <c r="BEN375"/>
      <c r="BEO375"/>
      <c r="BEP375"/>
      <c r="BEQ375"/>
      <c r="BER375"/>
      <c r="BES375"/>
      <c r="BET375"/>
      <c r="BEU375"/>
      <c r="BEV375"/>
      <c r="BEW375"/>
      <c r="BEX375"/>
      <c r="BEY375"/>
      <c r="BEZ375"/>
      <c r="BFA375"/>
      <c r="BFB375"/>
      <c r="BFC375"/>
      <c r="BFD375"/>
      <c r="BFE375"/>
      <c r="BFF375"/>
      <c r="BFG375"/>
      <c r="BFH375"/>
      <c r="BFI375"/>
      <c r="BFJ375"/>
      <c r="BFK375"/>
      <c r="BFL375"/>
      <c r="BFM375"/>
      <c r="BFN375"/>
      <c r="BFO375"/>
      <c r="BFP375"/>
      <c r="BFQ375"/>
      <c r="BFR375"/>
      <c r="BFS375"/>
      <c r="BFT375"/>
      <c r="BFU375"/>
      <c r="BFV375"/>
      <c r="BFW375"/>
      <c r="BFX375"/>
      <c r="BFY375"/>
      <c r="BFZ375"/>
      <c r="BGA375"/>
      <c r="BGB375"/>
      <c r="BGC375"/>
      <c r="BGD375"/>
      <c r="BGE375"/>
      <c r="BGF375"/>
      <c r="BGG375"/>
      <c r="BGH375"/>
      <c r="BGI375"/>
      <c r="BGJ375"/>
      <c r="BGK375"/>
      <c r="BGL375"/>
      <c r="BGM375"/>
      <c r="BGN375"/>
      <c r="BGO375"/>
      <c r="BGP375"/>
      <c r="BGQ375"/>
      <c r="BGR375"/>
      <c r="BGS375"/>
      <c r="BGT375"/>
      <c r="BGU375"/>
      <c r="BGV375"/>
      <c r="BGW375"/>
      <c r="BGX375"/>
      <c r="BGY375"/>
      <c r="BGZ375"/>
      <c r="BHA375"/>
      <c r="BHB375"/>
      <c r="BHC375"/>
      <c r="BHD375"/>
      <c r="BHE375"/>
      <c r="BHF375"/>
      <c r="BHG375"/>
      <c r="BHH375"/>
      <c r="BHI375"/>
      <c r="BHJ375"/>
      <c r="BHK375"/>
      <c r="BHL375"/>
      <c r="BHM375"/>
      <c r="BHN375"/>
      <c r="BHO375"/>
      <c r="BHP375"/>
      <c r="BHQ375"/>
      <c r="BHR375"/>
      <c r="BHS375"/>
      <c r="BHT375"/>
      <c r="BHU375"/>
      <c r="BHV375"/>
      <c r="BHW375"/>
      <c r="BHX375"/>
      <c r="BHY375"/>
      <c r="BHZ375"/>
      <c r="BIA375"/>
      <c r="BIB375"/>
      <c r="BIC375"/>
      <c r="BID375"/>
      <c r="BIE375"/>
      <c r="BIF375"/>
      <c r="BIG375"/>
      <c r="BIH375"/>
      <c r="BII375"/>
      <c r="BIJ375"/>
      <c r="BIK375"/>
      <c r="BIL375"/>
      <c r="BIM375"/>
      <c r="BIN375"/>
      <c r="BIO375"/>
      <c r="BIP375"/>
      <c r="BIQ375"/>
      <c r="BIR375"/>
      <c r="BIS375"/>
      <c r="BIT375"/>
      <c r="BIU375"/>
      <c r="BIV375"/>
      <c r="BIW375"/>
      <c r="BIX375"/>
      <c r="BIY375"/>
      <c r="BIZ375"/>
      <c r="BJA375"/>
      <c r="BJB375"/>
      <c r="BJC375"/>
      <c r="BJD375"/>
      <c r="BJE375"/>
      <c r="BJF375"/>
      <c r="BJG375"/>
      <c r="BJH375"/>
      <c r="BJI375"/>
      <c r="BJJ375"/>
      <c r="BJK375"/>
      <c r="BJL375"/>
      <c r="BJM375"/>
      <c r="BJN375"/>
      <c r="BJO375"/>
      <c r="BJP375"/>
      <c r="BJQ375"/>
      <c r="BJR375"/>
      <c r="BJS375"/>
      <c r="BJT375"/>
      <c r="BJU375"/>
      <c r="BJV375"/>
      <c r="BJW375"/>
      <c r="BJX375"/>
      <c r="BJY375"/>
      <c r="BJZ375"/>
      <c r="BKA375"/>
      <c r="BKB375"/>
      <c r="BKC375"/>
      <c r="BKD375"/>
      <c r="BKE375"/>
      <c r="BKF375"/>
      <c r="BKG375"/>
      <c r="BKH375"/>
      <c r="BKI375"/>
      <c r="BKJ375"/>
      <c r="BKK375"/>
      <c r="BKL375"/>
      <c r="BKM375"/>
      <c r="BKN375"/>
      <c r="BKO375"/>
      <c r="BKP375"/>
      <c r="BKQ375"/>
      <c r="BKR375"/>
      <c r="BKS375"/>
      <c r="BKT375"/>
      <c r="BKU375"/>
      <c r="BKV375"/>
      <c r="BKW375"/>
      <c r="BKX375"/>
      <c r="BKY375"/>
      <c r="BKZ375"/>
      <c r="BLA375"/>
      <c r="BLB375"/>
      <c r="BLC375"/>
      <c r="BLD375"/>
      <c r="BLE375"/>
      <c r="BLF375"/>
      <c r="BLG375"/>
      <c r="BLH375"/>
      <c r="BLI375"/>
      <c r="BLJ375"/>
      <c r="BLK375"/>
      <c r="BLL375"/>
      <c r="BLM375"/>
      <c r="BLN375"/>
      <c r="BLO375"/>
      <c r="BLP375"/>
      <c r="BLQ375"/>
      <c r="BLR375"/>
      <c r="BLS375"/>
      <c r="BLT375"/>
      <c r="BLU375"/>
      <c r="BLV375"/>
      <c r="BLW375"/>
      <c r="BLX375"/>
      <c r="BLY375"/>
      <c r="BLZ375"/>
      <c r="BMA375"/>
      <c r="BMB375"/>
      <c r="BMC375"/>
      <c r="BMD375"/>
      <c r="BME375"/>
      <c r="BMF375"/>
      <c r="BMG375"/>
      <c r="BMH375"/>
      <c r="BMI375"/>
      <c r="BMJ375"/>
      <c r="BMK375"/>
      <c r="BML375"/>
      <c r="BMM375"/>
      <c r="BMN375"/>
      <c r="BMO375"/>
      <c r="BMP375"/>
      <c r="BMQ375"/>
      <c r="BMR375"/>
      <c r="BMS375"/>
      <c r="BMT375"/>
      <c r="BMU375"/>
      <c r="BMV375"/>
      <c r="BMW375"/>
      <c r="BMX375"/>
      <c r="BMY375"/>
      <c r="BMZ375"/>
      <c r="BNA375"/>
      <c r="BNB375"/>
      <c r="BNC375"/>
      <c r="BND375"/>
      <c r="BNE375"/>
      <c r="BNF375"/>
      <c r="BNG375"/>
      <c r="BNH375"/>
      <c r="BNI375"/>
      <c r="BNJ375"/>
      <c r="BNK375"/>
      <c r="BNL375"/>
      <c r="BNM375"/>
      <c r="BNN375"/>
      <c r="BNO375"/>
      <c r="BNP375"/>
      <c r="BNQ375"/>
      <c r="BNR375"/>
      <c r="BNS375"/>
      <c r="BNT375"/>
      <c r="BNU375"/>
      <c r="BNV375"/>
      <c r="BNW375"/>
      <c r="BNX375"/>
      <c r="BNY375"/>
      <c r="BNZ375"/>
      <c r="BOA375"/>
      <c r="BOB375"/>
      <c r="BOC375"/>
      <c r="BOD375"/>
      <c r="BOE375"/>
      <c r="BOF375"/>
      <c r="BOG375"/>
      <c r="BOH375"/>
      <c r="BOI375"/>
      <c r="BOJ375"/>
      <c r="BOK375"/>
      <c r="BOL375"/>
      <c r="BOM375"/>
      <c r="BON375"/>
      <c r="BOO375"/>
      <c r="BOP375"/>
      <c r="BOQ375"/>
      <c r="BOR375"/>
      <c r="BOS375"/>
      <c r="BOT375"/>
      <c r="BOU375"/>
      <c r="BOV375"/>
      <c r="BOW375"/>
      <c r="BOX375"/>
      <c r="BOY375"/>
      <c r="BOZ375"/>
      <c r="BPA375"/>
      <c r="BPB375"/>
      <c r="BPC375"/>
      <c r="BPD375"/>
      <c r="BPE375"/>
      <c r="BPF375"/>
      <c r="BPG375"/>
      <c r="BPH375"/>
      <c r="BPI375"/>
      <c r="BPJ375"/>
      <c r="BPK375"/>
      <c r="BPL375"/>
      <c r="BPM375"/>
      <c r="BPN375"/>
      <c r="BPO375"/>
      <c r="BPP375"/>
      <c r="BPQ375"/>
      <c r="BPR375"/>
      <c r="BPS375"/>
      <c r="BPT375"/>
      <c r="BPU375"/>
      <c r="BPV375"/>
      <c r="BPW375"/>
      <c r="BPX375"/>
      <c r="BPY375"/>
      <c r="BPZ375"/>
      <c r="BQA375"/>
      <c r="BQB375"/>
      <c r="BQC375"/>
      <c r="BQD375"/>
      <c r="BQE375"/>
      <c r="BQF375"/>
      <c r="BQG375"/>
      <c r="BQH375"/>
      <c r="BQI375"/>
      <c r="BQJ375"/>
      <c r="BQK375"/>
      <c r="BQL375"/>
      <c r="BQM375"/>
      <c r="BQN375"/>
      <c r="BQO375"/>
      <c r="BQP375"/>
      <c r="BQQ375"/>
      <c r="BQR375"/>
      <c r="BQS375"/>
      <c r="BQT375"/>
      <c r="BQU375"/>
      <c r="BQV375"/>
      <c r="BQW375"/>
      <c r="BQX375"/>
      <c r="BQY375"/>
      <c r="BQZ375"/>
      <c r="BRA375"/>
      <c r="BRB375"/>
      <c r="BRC375"/>
      <c r="BRD375"/>
      <c r="BRE375"/>
      <c r="BRF375"/>
      <c r="BRG375"/>
      <c r="BRH375"/>
      <c r="BRI375"/>
      <c r="BRJ375"/>
      <c r="BRK375"/>
      <c r="BRL375"/>
      <c r="BRM375"/>
      <c r="BRN375"/>
      <c r="BRO375"/>
      <c r="BRP375"/>
      <c r="BRQ375"/>
      <c r="BRR375"/>
      <c r="BRS375"/>
      <c r="BRT375"/>
      <c r="BRU375"/>
      <c r="BRV375"/>
      <c r="BRW375"/>
      <c r="BRX375"/>
      <c r="BRY375"/>
      <c r="BRZ375"/>
      <c r="BSA375"/>
      <c r="BSB375"/>
      <c r="BSC375"/>
      <c r="BSD375"/>
      <c r="BSE375"/>
      <c r="BSF375"/>
      <c r="BSG375"/>
      <c r="BSH375"/>
      <c r="BSI375"/>
      <c r="BSJ375"/>
      <c r="BSK375"/>
      <c r="BSL375"/>
      <c r="BSM375"/>
      <c r="BSN375"/>
      <c r="BSO375"/>
      <c r="BSP375"/>
      <c r="BSQ375"/>
      <c r="BSR375"/>
      <c r="BSS375"/>
      <c r="BST375"/>
      <c r="BSU375"/>
      <c r="BSV375"/>
      <c r="BSW375"/>
      <c r="BSX375"/>
      <c r="BSY375"/>
      <c r="BSZ375"/>
      <c r="BTA375"/>
      <c r="BTB375"/>
      <c r="BTC375"/>
      <c r="BTD375"/>
      <c r="BTE375"/>
      <c r="BTF375"/>
      <c r="BTG375"/>
      <c r="BTH375"/>
      <c r="BTI375"/>
      <c r="BTJ375"/>
      <c r="BTK375"/>
      <c r="BTL375"/>
      <c r="BTM375"/>
      <c r="BTN375"/>
      <c r="BTO375"/>
      <c r="BTP375"/>
      <c r="BTQ375"/>
      <c r="BTR375"/>
      <c r="BTS375"/>
      <c r="BTT375"/>
      <c r="BTU375"/>
      <c r="BTV375"/>
      <c r="BTW375"/>
      <c r="BTX375"/>
      <c r="BTY375"/>
      <c r="BTZ375"/>
      <c r="BUA375"/>
      <c r="BUB375"/>
      <c r="BUC375"/>
      <c r="BUD375"/>
      <c r="BUE375"/>
      <c r="BUF375"/>
      <c r="BUG375"/>
      <c r="BUH375"/>
      <c r="BUI375"/>
      <c r="BUJ375"/>
      <c r="BUK375"/>
      <c r="BUL375"/>
      <c r="BUM375"/>
      <c r="BUN375"/>
      <c r="BUO375"/>
      <c r="BUP375"/>
      <c r="BUQ375"/>
      <c r="BUR375"/>
      <c r="BUS375"/>
      <c r="BUT375"/>
      <c r="BUU375"/>
      <c r="BUV375"/>
      <c r="BUW375"/>
      <c r="BUX375"/>
      <c r="BUY375"/>
      <c r="BUZ375"/>
      <c r="BVA375"/>
      <c r="BVB375"/>
      <c r="BVC375"/>
      <c r="BVD375"/>
      <c r="BVE375"/>
      <c r="BVF375"/>
      <c r="BVG375"/>
      <c r="BVH375"/>
      <c r="BVI375"/>
      <c r="BVJ375"/>
      <c r="BVK375"/>
      <c r="BVL375"/>
      <c r="BVM375"/>
      <c r="BVN375"/>
      <c r="BVO375"/>
      <c r="BVP375"/>
      <c r="BVQ375"/>
      <c r="BVR375"/>
      <c r="BVS375"/>
      <c r="BVT375"/>
      <c r="BVU375"/>
      <c r="BVV375"/>
      <c r="BVW375"/>
      <c r="BVX375"/>
      <c r="BVY375"/>
      <c r="BVZ375"/>
      <c r="BWA375"/>
      <c r="BWB375"/>
      <c r="BWC375"/>
      <c r="BWD375"/>
      <c r="BWE375"/>
      <c r="BWF375"/>
      <c r="BWG375"/>
      <c r="BWH375"/>
      <c r="BWI375"/>
      <c r="BWJ375"/>
      <c r="BWK375"/>
      <c r="BWL375"/>
      <c r="BWM375"/>
      <c r="BWN375"/>
      <c r="BWO375"/>
      <c r="BWP375"/>
      <c r="BWQ375"/>
      <c r="BWR375"/>
      <c r="BWS375"/>
      <c r="BWT375"/>
      <c r="BWU375"/>
      <c r="BWV375"/>
      <c r="BWW375"/>
      <c r="BWX375"/>
      <c r="BWY375"/>
      <c r="BWZ375"/>
      <c r="BXA375"/>
      <c r="BXB375"/>
      <c r="BXC375"/>
      <c r="BXD375"/>
      <c r="BXE375"/>
      <c r="BXF375"/>
      <c r="BXG375"/>
      <c r="BXH375"/>
      <c r="BXI375"/>
      <c r="BXJ375"/>
      <c r="BXK375"/>
      <c r="BXL375"/>
      <c r="BXM375"/>
      <c r="BXN375"/>
      <c r="BXO375"/>
      <c r="BXP375"/>
      <c r="BXQ375"/>
      <c r="BXR375"/>
      <c r="BXS375"/>
      <c r="BXT375"/>
      <c r="BXU375"/>
      <c r="BXV375"/>
      <c r="BXW375"/>
      <c r="BXX375"/>
      <c r="BXY375"/>
      <c r="BXZ375"/>
      <c r="BYA375"/>
      <c r="BYB375"/>
      <c r="BYC375"/>
      <c r="BYD375"/>
      <c r="BYE375"/>
      <c r="BYF375"/>
      <c r="BYG375"/>
      <c r="BYH375"/>
      <c r="BYI375"/>
      <c r="BYJ375"/>
      <c r="BYK375"/>
      <c r="BYL375"/>
      <c r="BYM375"/>
      <c r="BYN375"/>
      <c r="BYO375"/>
      <c r="BYP375"/>
      <c r="BYQ375"/>
      <c r="BYR375"/>
      <c r="BYS375"/>
      <c r="BYT375"/>
      <c r="BYU375"/>
      <c r="BYV375"/>
      <c r="BYW375"/>
      <c r="BYX375"/>
      <c r="BYY375"/>
      <c r="BYZ375"/>
      <c r="BZA375"/>
      <c r="BZB375"/>
      <c r="BZC375"/>
      <c r="BZD375"/>
      <c r="BZE375"/>
      <c r="BZF375"/>
      <c r="BZG375"/>
      <c r="BZH375"/>
      <c r="BZI375"/>
      <c r="BZJ375"/>
      <c r="BZK375"/>
      <c r="BZL375"/>
      <c r="BZM375"/>
      <c r="BZN375"/>
      <c r="BZO375"/>
      <c r="BZP375"/>
      <c r="BZQ375"/>
      <c r="BZR375"/>
      <c r="BZS375"/>
      <c r="BZT375"/>
      <c r="BZU375"/>
      <c r="BZV375"/>
      <c r="BZW375"/>
      <c r="BZX375"/>
      <c r="BZY375"/>
      <c r="BZZ375"/>
      <c r="CAA375"/>
      <c r="CAB375"/>
      <c r="CAC375"/>
      <c r="CAD375"/>
      <c r="CAE375"/>
      <c r="CAF375"/>
      <c r="CAG375"/>
      <c r="CAH375"/>
      <c r="CAI375"/>
      <c r="CAJ375"/>
      <c r="CAK375"/>
      <c r="CAL375"/>
      <c r="CAM375"/>
      <c r="CAN375"/>
      <c r="CAO375"/>
      <c r="CAP375"/>
      <c r="CAQ375"/>
      <c r="CAR375"/>
      <c r="CAS375"/>
      <c r="CAT375"/>
      <c r="CAU375"/>
      <c r="CAV375"/>
      <c r="CAW375"/>
      <c r="CAX375"/>
      <c r="CAY375"/>
      <c r="CAZ375"/>
      <c r="CBA375"/>
      <c r="CBB375"/>
      <c r="CBC375"/>
      <c r="CBD375"/>
      <c r="CBE375"/>
      <c r="CBF375"/>
      <c r="CBG375"/>
      <c r="CBH375"/>
      <c r="CBI375"/>
      <c r="CBJ375"/>
      <c r="CBK375"/>
      <c r="CBL375"/>
      <c r="CBM375"/>
      <c r="CBN375"/>
      <c r="CBO375"/>
      <c r="CBP375"/>
      <c r="CBQ375"/>
      <c r="CBR375"/>
      <c r="CBS375"/>
      <c r="CBT375"/>
      <c r="CBU375"/>
      <c r="CBV375"/>
      <c r="CBW375"/>
      <c r="CBX375"/>
      <c r="CBY375"/>
      <c r="CBZ375"/>
      <c r="CCA375"/>
      <c r="CCB375"/>
      <c r="CCC375"/>
      <c r="CCD375"/>
      <c r="CCE375"/>
      <c r="CCF375"/>
      <c r="CCG375"/>
      <c r="CCH375"/>
      <c r="CCI375"/>
      <c r="CCJ375"/>
      <c r="CCK375"/>
      <c r="CCL375"/>
      <c r="CCM375"/>
      <c r="CCN375"/>
      <c r="CCO375"/>
      <c r="CCP375"/>
      <c r="CCQ375"/>
      <c r="CCR375"/>
      <c r="CCS375"/>
      <c r="CCT375"/>
      <c r="CCU375"/>
      <c r="CCV375"/>
      <c r="CCW375"/>
      <c r="CCX375"/>
      <c r="CCY375"/>
      <c r="CCZ375"/>
      <c r="CDA375"/>
      <c r="CDB375"/>
      <c r="CDC375"/>
      <c r="CDD375"/>
      <c r="CDE375"/>
      <c r="CDF375"/>
      <c r="CDG375"/>
      <c r="CDH375"/>
      <c r="CDI375"/>
      <c r="CDJ375"/>
      <c r="CDK375"/>
      <c r="CDL375"/>
      <c r="CDM375"/>
      <c r="CDN375"/>
      <c r="CDO375"/>
      <c r="CDP375"/>
      <c r="CDQ375"/>
      <c r="CDR375"/>
      <c r="CDS375"/>
      <c r="CDT375"/>
      <c r="CDU375"/>
      <c r="CDV375"/>
      <c r="CDW375"/>
      <c r="CDX375"/>
      <c r="CDY375"/>
      <c r="CDZ375"/>
      <c r="CEA375"/>
      <c r="CEB375"/>
      <c r="CEC375"/>
      <c r="CED375"/>
      <c r="CEE375"/>
      <c r="CEF375"/>
      <c r="CEG375"/>
      <c r="CEH375"/>
      <c r="CEI375"/>
      <c r="CEJ375"/>
      <c r="CEK375"/>
      <c r="CEL375"/>
      <c r="CEM375"/>
      <c r="CEN375"/>
      <c r="CEO375"/>
      <c r="CEP375"/>
      <c r="CEQ375"/>
      <c r="CER375"/>
      <c r="CES375"/>
      <c r="CET375"/>
      <c r="CEU375"/>
      <c r="CEV375"/>
      <c r="CEW375"/>
      <c r="CEX375"/>
      <c r="CEY375"/>
      <c r="CEZ375"/>
      <c r="CFA375"/>
      <c r="CFB375"/>
      <c r="CFC375"/>
      <c r="CFD375"/>
      <c r="CFE375"/>
      <c r="CFF375"/>
      <c r="CFG375"/>
      <c r="CFH375"/>
      <c r="CFI375"/>
      <c r="CFJ375"/>
      <c r="CFK375"/>
      <c r="CFL375"/>
      <c r="CFM375"/>
      <c r="CFN375"/>
      <c r="CFO375"/>
      <c r="CFP375"/>
      <c r="CFQ375"/>
      <c r="CFR375"/>
      <c r="CFS375"/>
      <c r="CFT375"/>
      <c r="CFU375"/>
      <c r="CFV375"/>
      <c r="CFW375"/>
      <c r="CFX375"/>
      <c r="CFY375"/>
      <c r="CFZ375"/>
      <c r="CGA375"/>
      <c r="CGB375"/>
      <c r="CGC375"/>
      <c r="CGD375"/>
      <c r="CGE375"/>
      <c r="CGF375"/>
      <c r="CGG375"/>
      <c r="CGH375"/>
      <c r="CGI375"/>
      <c r="CGJ375"/>
      <c r="CGK375"/>
      <c r="CGL375"/>
      <c r="CGM375"/>
      <c r="CGN375"/>
      <c r="CGO375"/>
      <c r="CGP375"/>
      <c r="CGQ375"/>
      <c r="CGR375"/>
      <c r="CGS375"/>
      <c r="CGT375"/>
      <c r="CGU375"/>
      <c r="CGV375"/>
      <c r="CGW375"/>
      <c r="CGX375"/>
      <c r="CGY375"/>
      <c r="CGZ375"/>
      <c r="CHA375"/>
      <c r="CHB375"/>
      <c r="CHC375"/>
      <c r="CHD375"/>
      <c r="CHE375"/>
      <c r="CHF375"/>
      <c r="CHG375"/>
      <c r="CHH375"/>
      <c r="CHI375"/>
      <c r="CHJ375"/>
      <c r="CHK375"/>
      <c r="CHL375"/>
      <c r="CHM375"/>
      <c r="CHN375"/>
      <c r="CHO375"/>
      <c r="CHP375"/>
      <c r="CHQ375"/>
      <c r="CHR375"/>
      <c r="CHS375"/>
      <c r="CHT375"/>
      <c r="CHU375"/>
      <c r="CHV375"/>
      <c r="CHW375"/>
      <c r="CHX375"/>
      <c r="CHY375"/>
      <c r="CHZ375"/>
      <c r="CIA375"/>
      <c r="CIB375"/>
      <c r="CIC375"/>
      <c r="CID375"/>
      <c r="CIE375"/>
      <c r="CIF375"/>
      <c r="CIG375"/>
      <c r="CIH375"/>
      <c r="CII375"/>
      <c r="CIJ375"/>
      <c r="CIK375"/>
      <c r="CIL375"/>
      <c r="CIM375"/>
      <c r="CIN375"/>
      <c r="CIO375"/>
      <c r="CIP375"/>
      <c r="CIQ375"/>
      <c r="CIR375"/>
      <c r="CIS375"/>
      <c r="CIT375"/>
      <c r="CIU375"/>
      <c r="CIV375"/>
      <c r="CIW375"/>
      <c r="CIX375"/>
      <c r="CIY375"/>
      <c r="CIZ375"/>
      <c r="CJA375"/>
      <c r="CJB375"/>
      <c r="CJC375"/>
      <c r="CJD375"/>
      <c r="CJE375"/>
      <c r="CJF375"/>
      <c r="CJG375"/>
      <c r="CJH375"/>
      <c r="CJI375"/>
      <c r="CJJ375"/>
      <c r="CJK375"/>
      <c r="CJL375"/>
      <c r="CJM375"/>
      <c r="CJN375"/>
      <c r="CJO375"/>
      <c r="CJP375"/>
      <c r="CJQ375"/>
      <c r="CJR375"/>
      <c r="CJS375"/>
      <c r="CJT375"/>
      <c r="CJU375"/>
      <c r="CJV375"/>
      <c r="CJW375"/>
      <c r="CJX375"/>
      <c r="CJY375"/>
      <c r="CJZ375"/>
      <c r="CKA375"/>
      <c r="CKB375"/>
      <c r="CKC375"/>
      <c r="CKD375"/>
      <c r="CKE375"/>
      <c r="CKF375"/>
      <c r="CKG375"/>
      <c r="CKH375"/>
      <c r="CKI375"/>
      <c r="CKJ375"/>
      <c r="CKK375"/>
      <c r="CKL375"/>
      <c r="CKM375"/>
      <c r="CKN375"/>
      <c r="CKO375"/>
      <c r="CKP375"/>
      <c r="CKQ375"/>
      <c r="CKR375"/>
      <c r="CKS375"/>
      <c r="CKT375"/>
      <c r="CKU375"/>
      <c r="CKV375"/>
      <c r="CKW375"/>
      <c r="CKX375"/>
      <c r="CKY375"/>
      <c r="CKZ375"/>
      <c r="CLA375"/>
      <c r="CLB375"/>
      <c r="CLC375"/>
      <c r="CLD375"/>
      <c r="CLE375"/>
      <c r="CLF375"/>
      <c r="CLG375"/>
      <c r="CLH375"/>
      <c r="CLI375"/>
      <c r="CLJ375"/>
      <c r="CLK375"/>
      <c r="CLL375"/>
      <c r="CLM375"/>
      <c r="CLN375"/>
      <c r="CLO375"/>
      <c r="CLP375"/>
      <c r="CLQ375"/>
      <c r="CLR375"/>
      <c r="CLS375"/>
      <c r="CLT375"/>
      <c r="CLU375"/>
      <c r="CLV375"/>
      <c r="CLW375"/>
      <c r="CLX375"/>
      <c r="CLY375"/>
      <c r="CLZ375"/>
      <c r="CMA375"/>
      <c r="CMB375"/>
      <c r="CMC375"/>
      <c r="CMD375"/>
      <c r="CME375"/>
      <c r="CMF375"/>
      <c r="CMG375"/>
      <c r="CMH375"/>
      <c r="CMI375"/>
      <c r="CMJ375"/>
      <c r="CMK375"/>
      <c r="CML375"/>
      <c r="CMM375"/>
      <c r="CMN375"/>
      <c r="CMO375"/>
      <c r="CMP375"/>
      <c r="CMQ375"/>
      <c r="CMR375"/>
      <c r="CMS375"/>
      <c r="CMT375"/>
      <c r="CMU375"/>
      <c r="CMV375"/>
      <c r="CMW375"/>
      <c r="CMX375"/>
      <c r="CMY375"/>
      <c r="CMZ375"/>
      <c r="CNA375"/>
      <c r="CNB375"/>
      <c r="CNC375"/>
      <c r="CND375"/>
      <c r="CNE375"/>
      <c r="CNF375"/>
      <c r="CNG375"/>
      <c r="CNH375"/>
      <c r="CNI375"/>
      <c r="CNJ375"/>
      <c r="CNK375"/>
      <c r="CNL375"/>
      <c r="CNM375"/>
      <c r="CNN375"/>
      <c r="CNO375"/>
      <c r="CNP375"/>
      <c r="CNQ375"/>
      <c r="CNR375"/>
      <c r="CNS375"/>
      <c r="CNT375"/>
      <c r="CNU375"/>
      <c r="CNV375"/>
      <c r="CNW375"/>
      <c r="CNX375"/>
      <c r="CNY375"/>
      <c r="CNZ375"/>
      <c r="COA375"/>
      <c r="COB375"/>
      <c r="COC375"/>
      <c r="COD375"/>
      <c r="COE375"/>
      <c r="COF375"/>
      <c r="COG375"/>
      <c r="COH375"/>
      <c r="COI375"/>
      <c r="COJ375"/>
      <c r="COK375"/>
      <c r="COL375"/>
      <c r="COM375"/>
      <c r="CON375"/>
      <c r="COO375"/>
      <c r="COP375"/>
      <c r="COQ375"/>
      <c r="COR375"/>
      <c r="COS375"/>
      <c r="COT375"/>
      <c r="COU375"/>
      <c r="COV375"/>
      <c r="COW375"/>
      <c r="COX375"/>
      <c r="COY375"/>
      <c r="COZ375"/>
      <c r="CPA375"/>
      <c r="CPB375"/>
      <c r="CPC375"/>
      <c r="CPD375"/>
      <c r="CPE375"/>
      <c r="CPF375"/>
      <c r="CPG375"/>
      <c r="CPH375"/>
      <c r="CPI375"/>
      <c r="CPJ375"/>
      <c r="CPK375"/>
      <c r="CPL375"/>
      <c r="CPM375"/>
      <c r="CPN375"/>
      <c r="CPO375"/>
      <c r="CPP375"/>
      <c r="CPQ375"/>
      <c r="CPR375"/>
      <c r="CPS375"/>
      <c r="CPT375"/>
      <c r="CPU375"/>
      <c r="CPV375"/>
      <c r="CPW375"/>
      <c r="CPX375"/>
      <c r="CPY375"/>
      <c r="CPZ375"/>
      <c r="CQA375"/>
      <c r="CQB375"/>
      <c r="CQC375"/>
      <c r="CQD375"/>
      <c r="CQE375"/>
      <c r="CQF375"/>
      <c r="CQG375"/>
      <c r="CQH375"/>
      <c r="CQI375"/>
      <c r="CQJ375"/>
      <c r="CQK375"/>
      <c r="CQL375"/>
      <c r="CQM375"/>
      <c r="CQN375"/>
      <c r="CQO375"/>
      <c r="CQP375"/>
      <c r="CQQ375"/>
      <c r="CQR375"/>
      <c r="CQS375"/>
      <c r="CQT375"/>
      <c r="CQU375"/>
      <c r="CQV375"/>
      <c r="CQW375"/>
      <c r="CQX375"/>
      <c r="CQY375"/>
      <c r="CQZ375"/>
      <c r="CRA375"/>
      <c r="CRB375"/>
      <c r="CRC375"/>
      <c r="CRD375"/>
      <c r="CRE375"/>
      <c r="CRF375"/>
      <c r="CRG375"/>
      <c r="CRH375"/>
      <c r="CRI375"/>
      <c r="CRJ375"/>
      <c r="CRK375"/>
      <c r="CRL375"/>
      <c r="CRM375"/>
      <c r="CRN375"/>
      <c r="CRO375"/>
      <c r="CRP375"/>
      <c r="CRQ375"/>
      <c r="CRR375"/>
      <c r="CRS375"/>
      <c r="CRT375"/>
      <c r="CRU375"/>
      <c r="CRV375"/>
      <c r="CRW375"/>
      <c r="CRX375"/>
      <c r="CRY375"/>
      <c r="CRZ375"/>
      <c r="CSA375"/>
      <c r="CSB375"/>
      <c r="CSC375"/>
      <c r="CSD375"/>
      <c r="CSE375"/>
      <c r="CSF375"/>
      <c r="CSG375"/>
      <c r="CSH375"/>
      <c r="CSI375"/>
      <c r="CSJ375"/>
      <c r="CSK375"/>
      <c r="CSL375"/>
      <c r="CSM375"/>
      <c r="CSN375"/>
      <c r="CSO375"/>
      <c r="CSP375"/>
      <c r="CSQ375"/>
      <c r="CSR375"/>
      <c r="CSS375"/>
      <c r="CST375"/>
      <c r="CSU375"/>
      <c r="CSV375"/>
      <c r="CSW375"/>
      <c r="CSX375"/>
      <c r="CSY375"/>
      <c r="CSZ375"/>
      <c r="CTA375"/>
      <c r="CTB375"/>
      <c r="CTC375"/>
      <c r="CTD375"/>
      <c r="CTE375"/>
      <c r="CTF375"/>
      <c r="CTG375"/>
      <c r="CTH375"/>
      <c r="CTI375"/>
      <c r="CTJ375"/>
      <c r="CTK375"/>
      <c r="CTL375"/>
      <c r="CTM375"/>
      <c r="CTN375"/>
      <c r="CTO375"/>
      <c r="CTP375"/>
      <c r="CTQ375"/>
      <c r="CTR375"/>
      <c r="CTS375"/>
      <c r="CTT375"/>
      <c r="CTU375"/>
      <c r="CTV375"/>
      <c r="CTW375"/>
      <c r="CTX375"/>
      <c r="CTY375"/>
      <c r="CTZ375"/>
      <c r="CUA375"/>
      <c r="CUB375"/>
      <c r="CUC375"/>
      <c r="CUD375"/>
      <c r="CUE375"/>
      <c r="CUF375"/>
      <c r="CUG375"/>
      <c r="CUH375"/>
      <c r="CUI375"/>
      <c r="CUJ375"/>
      <c r="CUK375"/>
      <c r="CUL375"/>
      <c r="CUM375"/>
      <c r="CUN375"/>
      <c r="CUO375"/>
      <c r="CUP375"/>
      <c r="CUQ375"/>
      <c r="CUR375"/>
      <c r="CUS375"/>
      <c r="CUT375"/>
      <c r="CUU375"/>
      <c r="CUV375"/>
      <c r="CUW375"/>
      <c r="CUX375"/>
      <c r="CUY375"/>
      <c r="CUZ375"/>
      <c r="CVA375"/>
      <c r="CVB375"/>
      <c r="CVC375"/>
      <c r="CVD375"/>
      <c r="CVE375"/>
      <c r="CVF375"/>
      <c r="CVG375"/>
      <c r="CVH375"/>
      <c r="CVI375"/>
      <c r="CVJ375"/>
      <c r="CVK375"/>
      <c r="CVL375"/>
      <c r="CVM375"/>
      <c r="CVN375"/>
      <c r="CVO375"/>
      <c r="CVP375"/>
      <c r="CVQ375"/>
      <c r="CVR375"/>
      <c r="CVS375"/>
      <c r="CVT375"/>
      <c r="CVU375"/>
      <c r="CVV375"/>
      <c r="CVW375"/>
      <c r="CVX375"/>
      <c r="CVY375"/>
      <c r="CVZ375"/>
      <c r="CWA375"/>
      <c r="CWB375"/>
      <c r="CWC375"/>
      <c r="CWD375"/>
      <c r="CWE375"/>
      <c r="CWF375"/>
      <c r="CWG375"/>
      <c r="CWH375"/>
      <c r="CWI375"/>
      <c r="CWJ375"/>
      <c r="CWK375"/>
      <c r="CWL375"/>
      <c r="CWM375"/>
      <c r="CWN375"/>
      <c r="CWO375"/>
      <c r="CWP375"/>
      <c r="CWQ375"/>
      <c r="CWR375"/>
      <c r="CWS375"/>
      <c r="CWT375"/>
      <c r="CWU375"/>
      <c r="CWV375"/>
      <c r="CWW375"/>
      <c r="CWX375"/>
      <c r="CWY375"/>
      <c r="CWZ375"/>
      <c r="CXA375"/>
      <c r="CXB375"/>
      <c r="CXC375"/>
      <c r="CXD375"/>
      <c r="CXE375"/>
      <c r="CXF375"/>
      <c r="CXG375"/>
      <c r="CXH375"/>
      <c r="CXI375"/>
      <c r="CXJ375"/>
      <c r="CXK375"/>
      <c r="CXL375"/>
      <c r="CXM375"/>
      <c r="CXN375"/>
      <c r="CXO375"/>
      <c r="CXP375"/>
      <c r="CXQ375"/>
      <c r="CXR375"/>
      <c r="CXS375"/>
      <c r="CXT375"/>
      <c r="CXU375"/>
      <c r="CXV375"/>
      <c r="CXW375"/>
      <c r="CXX375"/>
      <c r="CXY375"/>
      <c r="CXZ375"/>
      <c r="CYA375"/>
      <c r="CYB375"/>
      <c r="CYC375"/>
      <c r="CYD375"/>
      <c r="CYE375"/>
      <c r="CYF375"/>
      <c r="CYG375"/>
      <c r="CYH375"/>
      <c r="CYI375"/>
      <c r="CYJ375"/>
      <c r="CYK375"/>
      <c r="CYL375"/>
      <c r="CYM375"/>
      <c r="CYN375"/>
      <c r="CYO375"/>
      <c r="CYP375"/>
      <c r="CYQ375"/>
      <c r="CYR375"/>
      <c r="CYS375"/>
      <c r="CYT375"/>
      <c r="CYU375"/>
      <c r="CYV375"/>
      <c r="CYW375"/>
      <c r="CYX375"/>
      <c r="CYY375"/>
      <c r="CYZ375"/>
      <c r="CZA375"/>
      <c r="CZB375"/>
      <c r="CZC375"/>
      <c r="CZD375"/>
      <c r="CZE375"/>
      <c r="CZF375"/>
      <c r="CZG375"/>
      <c r="CZH375"/>
      <c r="CZI375"/>
      <c r="CZJ375"/>
      <c r="CZK375"/>
      <c r="CZL375"/>
      <c r="CZM375"/>
      <c r="CZN375"/>
      <c r="CZO375"/>
      <c r="CZP375"/>
      <c r="CZQ375"/>
      <c r="CZR375"/>
      <c r="CZS375"/>
      <c r="CZT375"/>
      <c r="CZU375"/>
      <c r="CZV375"/>
      <c r="CZW375"/>
      <c r="CZX375"/>
      <c r="CZY375"/>
      <c r="CZZ375"/>
      <c r="DAA375"/>
      <c r="DAB375"/>
      <c r="DAC375"/>
      <c r="DAD375"/>
      <c r="DAE375"/>
      <c r="DAF375"/>
      <c r="DAG375"/>
      <c r="DAH375"/>
      <c r="DAI375"/>
      <c r="DAJ375"/>
      <c r="DAK375"/>
      <c r="DAL375"/>
      <c r="DAM375"/>
      <c r="DAN375"/>
      <c r="DAO375"/>
      <c r="DAP375"/>
      <c r="DAQ375"/>
      <c r="DAR375"/>
      <c r="DAS375"/>
      <c r="DAT375"/>
      <c r="DAU375"/>
      <c r="DAV375"/>
      <c r="DAW375"/>
      <c r="DAX375"/>
      <c r="DAY375"/>
      <c r="DAZ375"/>
      <c r="DBA375"/>
      <c r="DBB375"/>
      <c r="DBC375"/>
      <c r="DBD375"/>
      <c r="DBE375"/>
      <c r="DBF375"/>
      <c r="DBG375"/>
      <c r="DBH375"/>
      <c r="DBI375"/>
      <c r="DBJ375"/>
      <c r="DBK375"/>
      <c r="DBL375"/>
      <c r="DBM375"/>
      <c r="DBN375"/>
      <c r="DBO375"/>
      <c r="DBP375"/>
      <c r="DBQ375"/>
      <c r="DBR375"/>
      <c r="DBS375"/>
      <c r="DBT375"/>
      <c r="DBU375"/>
      <c r="DBV375"/>
      <c r="DBW375"/>
      <c r="DBX375"/>
      <c r="DBY375"/>
      <c r="DBZ375"/>
      <c r="DCA375"/>
      <c r="DCB375"/>
      <c r="DCC375"/>
      <c r="DCD375"/>
      <c r="DCE375"/>
      <c r="DCF375"/>
      <c r="DCG375"/>
      <c r="DCH375"/>
      <c r="DCI375"/>
      <c r="DCJ375"/>
      <c r="DCK375"/>
      <c r="DCL375"/>
      <c r="DCM375"/>
      <c r="DCN375"/>
      <c r="DCO375"/>
      <c r="DCP375"/>
      <c r="DCQ375"/>
      <c r="DCR375"/>
      <c r="DCS375"/>
      <c r="DCT375"/>
      <c r="DCU375"/>
      <c r="DCV375"/>
      <c r="DCW375"/>
      <c r="DCX375"/>
      <c r="DCY375"/>
      <c r="DCZ375"/>
      <c r="DDA375"/>
      <c r="DDB375"/>
      <c r="DDC375"/>
      <c r="DDD375"/>
      <c r="DDE375"/>
      <c r="DDF375"/>
      <c r="DDG375"/>
      <c r="DDH375"/>
      <c r="DDI375"/>
      <c r="DDJ375"/>
      <c r="DDK375"/>
      <c r="DDL375"/>
      <c r="DDM375"/>
      <c r="DDN375"/>
      <c r="DDO375"/>
      <c r="DDP375"/>
      <c r="DDQ375"/>
      <c r="DDR375"/>
      <c r="DDS375"/>
      <c r="DDT375"/>
      <c r="DDU375"/>
      <c r="DDV375"/>
      <c r="DDW375"/>
      <c r="DDX375"/>
      <c r="DDY375"/>
      <c r="DDZ375"/>
      <c r="DEA375"/>
      <c r="DEB375"/>
      <c r="DEC375"/>
      <c r="DED375"/>
      <c r="DEE375"/>
      <c r="DEF375"/>
      <c r="DEG375"/>
      <c r="DEH375"/>
      <c r="DEI375"/>
      <c r="DEJ375"/>
      <c r="DEK375"/>
      <c r="DEL375"/>
      <c r="DEM375"/>
      <c r="DEN375"/>
      <c r="DEO375"/>
      <c r="DEP375"/>
      <c r="DEQ375"/>
      <c r="DER375"/>
      <c r="DES375"/>
      <c r="DET375"/>
      <c r="DEU375"/>
      <c r="DEV375"/>
      <c r="DEW375"/>
      <c r="DEX375"/>
      <c r="DEY375"/>
      <c r="DEZ375"/>
      <c r="DFA375"/>
      <c r="DFB375"/>
      <c r="DFC375"/>
      <c r="DFD375"/>
      <c r="DFE375"/>
      <c r="DFF375"/>
      <c r="DFG375"/>
      <c r="DFH375"/>
      <c r="DFI375"/>
      <c r="DFJ375"/>
      <c r="DFK375"/>
      <c r="DFL375"/>
      <c r="DFM375"/>
      <c r="DFN375"/>
      <c r="DFO375"/>
      <c r="DFP375"/>
      <c r="DFQ375"/>
      <c r="DFR375"/>
      <c r="DFS375"/>
      <c r="DFT375"/>
      <c r="DFU375"/>
      <c r="DFV375"/>
      <c r="DFW375"/>
      <c r="DFX375"/>
      <c r="DFY375"/>
      <c r="DFZ375"/>
      <c r="DGA375"/>
      <c r="DGB375"/>
      <c r="DGC375"/>
      <c r="DGD375"/>
      <c r="DGE375"/>
      <c r="DGF375"/>
      <c r="DGG375"/>
      <c r="DGH375"/>
      <c r="DGI375"/>
      <c r="DGJ375"/>
      <c r="DGK375"/>
      <c r="DGL375"/>
      <c r="DGM375"/>
      <c r="DGN375"/>
      <c r="DGO375"/>
      <c r="DGP375"/>
      <c r="DGQ375"/>
      <c r="DGR375"/>
      <c r="DGS375"/>
      <c r="DGT375"/>
      <c r="DGU375"/>
      <c r="DGV375"/>
      <c r="DGW375"/>
      <c r="DGX375"/>
      <c r="DGY375"/>
      <c r="DGZ375"/>
      <c r="DHA375"/>
      <c r="DHB375"/>
      <c r="DHC375"/>
      <c r="DHD375"/>
      <c r="DHE375"/>
      <c r="DHF375"/>
      <c r="DHG375"/>
      <c r="DHH375"/>
      <c r="DHI375"/>
      <c r="DHJ375"/>
      <c r="DHK375"/>
      <c r="DHL375"/>
      <c r="DHM375"/>
      <c r="DHN375"/>
      <c r="DHO375"/>
      <c r="DHP375"/>
      <c r="DHQ375"/>
      <c r="DHR375"/>
      <c r="DHS375"/>
      <c r="DHT375"/>
      <c r="DHU375"/>
      <c r="DHV375"/>
      <c r="DHW375"/>
      <c r="DHX375"/>
      <c r="DHY375"/>
      <c r="DHZ375"/>
      <c r="DIA375"/>
      <c r="DIB375"/>
      <c r="DIC375"/>
      <c r="DID375"/>
      <c r="DIE375"/>
      <c r="DIF375"/>
      <c r="DIG375"/>
      <c r="DIH375"/>
      <c r="DII375"/>
      <c r="DIJ375"/>
      <c r="DIK375"/>
      <c r="DIL375"/>
      <c r="DIM375"/>
      <c r="DIN375"/>
      <c r="DIO375"/>
      <c r="DIP375"/>
      <c r="DIQ375"/>
      <c r="DIR375"/>
      <c r="DIS375"/>
      <c r="DIT375"/>
      <c r="DIU375"/>
      <c r="DIV375"/>
      <c r="DIW375"/>
      <c r="DIX375"/>
      <c r="DIY375"/>
      <c r="DIZ375"/>
      <c r="DJA375"/>
      <c r="DJB375"/>
      <c r="DJC375"/>
      <c r="DJD375"/>
      <c r="DJE375"/>
      <c r="DJF375"/>
      <c r="DJG375"/>
      <c r="DJH375"/>
      <c r="DJI375"/>
      <c r="DJJ375"/>
      <c r="DJK375"/>
      <c r="DJL375"/>
      <c r="DJM375"/>
      <c r="DJN375"/>
      <c r="DJO375"/>
      <c r="DJP375"/>
      <c r="DJQ375"/>
      <c r="DJR375"/>
      <c r="DJS375"/>
      <c r="DJT375"/>
      <c r="DJU375"/>
      <c r="DJV375"/>
      <c r="DJW375"/>
      <c r="DJX375"/>
      <c r="DJY375"/>
      <c r="DJZ375"/>
      <c r="DKA375"/>
      <c r="DKB375"/>
      <c r="DKC375"/>
      <c r="DKD375"/>
      <c r="DKE375"/>
      <c r="DKF375"/>
      <c r="DKG375"/>
      <c r="DKH375"/>
      <c r="DKI375"/>
      <c r="DKJ375"/>
      <c r="DKK375"/>
      <c r="DKL375"/>
      <c r="DKM375"/>
      <c r="DKN375"/>
      <c r="DKO375"/>
      <c r="DKP375"/>
      <c r="DKQ375"/>
      <c r="DKR375"/>
      <c r="DKS375"/>
      <c r="DKT375"/>
      <c r="DKU375"/>
      <c r="DKV375"/>
      <c r="DKW375"/>
      <c r="DKX375"/>
      <c r="DKY375"/>
      <c r="DKZ375"/>
      <c r="DLA375"/>
      <c r="DLB375"/>
      <c r="DLC375"/>
      <c r="DLD375"/>
      <c r="DLE375"/>
      <c r="DLF375"/>
      <c r="DLG375"/>
      <c r="DLH375"/>
      <c r="DLI375"/>
      <c r="DLJ375"/>
      <c r="DLK375"/>
      <c r="DLL375"/>
      <c r="DLM375"/>
      <c r="DLN375"/>
      <c r="DLO375"/>
      <c r="DLP375"/>
      <c r="DLQ375"/>
      <c r="DLR375"/>
      <c r="DLS375"/>
      <c r="DLT375"/>
      <c r="DLU375"/>
      <c r="DLV375"/>
      <c r="DLW375"/>
      <c r="DLX375"/>
      <c r="DLY375"/>
      <c r="DLZ375"/>
      <c r="DMA375"/>
      <c r="DMB375"/>
      <c r="DMC375"/>
      <c r="DMD375"/>
      <c r="DME375"/>
      <c r="DMF375"/>
      <c r="DMG375"/>
      <c r="DMH375"/>
      <c r="DMI375"/>
      <c r="DMJ375"/>
      <c r="DMK375"/>
      <c r="DML375"/>
      <c r="DMM375"/>
      <c r="DMN375"/>
      <c r="DMO375"/>
      <c r="DMP375"/>
      <c r="DMQ375"/>
      <c r="DMR375"/>
      <c r="DMS375"/>
      <c r="DMT375"/>
      <c r="DMU375"/>
      <c r="DMV375"/>
      <c r="DMW375"/>
      <c r="DMX375"/>
      <c r="DMY375"/>
      <c r="DMZ375"/>
      <c r="DNA375"/>
      <c r="DNB375"/>
      <c r="DNC375"/>
      <c r="DND375"/>
      <c r="DNE375"/>
      <c r="DNF375"/>
      <c r="DNG375"/>
      <c r="DNH375"/>
      <c r="DNI375"/>
      <c r="DNJ375"/>
      <c r="DNK375"/>
      <c r="DNL375"/>
      <c r="DNM375"/>
      <c r="DNN375"/>
      <c r="DNO375"/>
      <c r="DNP375"/>
      <c r="DNQ375"/>
      <c r="DNR375"/>
      <c r="DNS375"/>
      <c r="DNT375"/>
      <c r="DNU375"/>
      <c r="DNV375"/>
      <c r="DNW375"/>
      <c r="DNX375"/>
      <c r="DNY375"/>
      <c r="DNZ375"/>
      <c r="DOA375"/>
      <c r="DOB375"/>
      <c r="DOC375"/>
      <c r="DOD375"/>
      <c r="DOE375"/>
      <c r="DOF375"/>
      <c r="DOG375"/>
      <c r="DOH375"/>
      <c r="DOI375"/>
      <c r="DOJ375"/>
      <c r="DOK375"/>
      <c r="DOL375"/>
      <c r="DOM375"/>
      <c r="DON375"/>
      <c r="DOO375"/>
      <c r="DOP375"/>
      <c r="DOQ375"/>
      <c r="DOR375"/>
      <c r="DOS375"/>
      <c r="DOT375"/>
      <c r="DOU375"/>
      <c r="DOV375"/>
      <c r="DOW375"/>
      <c r="DOX375"/>
      <c r="DOY375"/>
      <c r="DOZ375"/>
      <c r="DPA375"/>
      <c r="DPB375"/>
      <c r="DPC375"/>
      <c r="DPD375"/>
      <c r="DPE375"/>
      <c r="DPF375"/>
      <c r="DPG375"/>
      <c r="DPH375"/>
      <c r="DPI375"/>
      <c r="DPJ375"/>
      <c r="DPK375"/>
      <c r="DPL375"/>
      <c r="DPM375"/>
      <c r="DPN375"/>
      <c r="DPO375"/>
      <c r="DPP375"/>
      <c r="DPQ375"/>
      <c r="DPR375"/>
      <c r="DPS375"/>
      <c r="DPT375"/>
      <c r="DPU375"/>
      <c r="DPV375"/>
      <c r="DPW375"/>
      <c r="DPX375"/>
      <c r="DPY375"/>
      <c r="DPZ375"/>
      <c r="DQA375"/>
      <c r="DQB375"/>
      <c r="DQC375"/>
      <c r="DQD375"/>
      <c r="DQE375"/>
      <c r="DQF375"/>
      <c r="DQG375"/>
      <c r="DQH375"/>
      <c r="DQI375"/>
      <c r="DQJ375"/>
      <c r="DQK375"/>
      <c r="DQL375"/>
      <c r="DQM375"/>
      <c r="DQN375"/>
      <c r="DQO375"/>
      <c r="DQP375"/>
      <c r="DQQ375"/>
      <c r="DQR375"/>
      <c r="DQS375"/>
      <c r="DQT375"/>
      <c r="DQU375"/>
      <c r="DQV375"/>
      <c r="DQW375"/>
      <c r="DQX375"/>
      <c r="DQY375"/>
      <c r="DQZ375"/>
      <c r="DRA375"/>
      <c r="DRB375"/>
      <c r="DRC375"/>
      <c r="DRD375"/>
      <c r="DRE375"/>
      <c r="DRF375"/>
      <c r="DRG375"/>
      <c r="DRH375"/>
      <c r="DRI375"/>
      <c r="DRJ375"/>
      <c r="DRK375"/>
      <c r="DRL375"/>
      <c r="DRM375"/>
      <c r="DRN375"/>
      <c r="DRO375"/>
      <c r="DRP375"/>
      <c r="DRQ375"/>
      <c r="DRR375"/>
      <c r="DRS375"/>
      <c r="DRT375"/>
      <c r="DRU375"/>
      <c r="DRV375"/>
      <c r="DRW375"/>
      <c r="DRX375"/>
      <c r="DRY375"/>
      <c r="DRZ375"/>
      <c r="DSA375"/>
      <c r="DSB375"/>
      <c r="DSC375"/>
      <c r="DSD375"/>
      <c r="DSE375"/>
      <c r="DSF375"/>
      <c r="DSG375"/>
      <c r="DSH375"/>
      <c r="DSI375"/>
      <c r="DSJ375"/>
      <c r="DSK375"/>
      <c r="DSL375"/>
      <c r="DSM375"/>
      <c r="DSN375"/>
      <c r="DSO375"/>
      <c r="DSP375"/>
      <c r="DSQ375"/>
      <c r="DSR375"/>
      <c r="DSS375"/>
      <c r="DST375"/>
      <c r="DSU375"/>
      <c r="DSV375"/>
      <c r="DSW375"/>
      <c r="DSX375"/>
      <c r="DSY375"/>
      <c r="DSZ375"/>
      <c r="DTA375"/>
      <c r="DTB375"/>
      <c r="DTC375"/>
      <c r="DTD375"/>
      <c r="DTE375"/>
      <c r="DTF375"/>
      <c r="DTG375"/>
      <c r="DTH375"/>
      <c r="DTI375"/>
      <c r="DTJ375"/>
      <c r="DTK375"/>
      <c r="DTL375"/>
      <c r="DTM375"/>
      <c r="DTN375"/>
      <c r="DTO375"/>
      <c r="DTP375"/>
      <c r="DTQ375"/>
      <c r="DTR375"/>
      <c r="DTS375"/>
      <c r="DTT375"/>
      <c r="DTU375"/>
      <c r="DTV375"/>
      <c r="DTW375"/>
      <c r="DTX375"/>
      <c r="DTY375"/>
      <c r="DTZ375"/>
      <c r="DUA375"/>
      <c r="DUB375"/>
      <c r="DUC375"/>
      <c r="DUD375"/>
      <c r="DUE375"/>
      <c r="DUF375"/>
      <c r="DUG375"/>
      <c r="DUH375"/>
      <c r="DUI375"/>
      <c r="DUJ375"/>
      <c r="DUK375"/>
      <c r="DUL375"/>
      <c r="DUM375"/>
      <c r="DUN375"/>
      <c r="DUO375"/>
      <c r="DUP375"/>
      <c r="DUQ375"/>
      <c r="DUR375"/>
      <c r="DUS375"/>
      <c r="DUT375"/>
      <c r="DUU375"/>
      <c r="DUV375"/>
      <c r="DUW375"/>
      <c r="DUX375"/>
      <c r="DUY375"/>
      <c r="DUZ375"/>
      <c r="DVA375"/>
      <c r="DVB375"/>
      <c r="DVC375"/>
      <c r="DVD375"/>
      <c r="DVE375"/>
      <c r="DVF375"/>
      <c r="DVG375"/>
      <c r="DVH375"/>
      <c r="DVI375"/>
      <c r="DVJ375"/>
      <c r="DVK375"/>
      <c r="DVL375"/>
      <c r="DVM375"/>
      <c r="DVN375"/>
      <c r="DVO375"/>
      <c r="DVP375"/>
      <c r="DVQ375"/>
      <c r="DVR375"/>
      <c r="DVS375"/>
      <c r="DVT375"/>
      <c r="DVU375"/>
      <c r="DVV375"/>
      <c r="DVW375"/>
      <c r="DVX375"/>
      <c r="DVY375"/>
      <c r="DVZ375"/>
      <c r="DWA375"/>
      <c r="DWB375"/>
      <c r="DWC375"/>
      <c r="DWD375"/>
      <c r="DWE375"/>
      <c r="DWF375"/>
      <c r="DWG375"/>
      <c r="DWH375"/>
      <c r="DWI375"/>
      <c r="DWJ375"/>
      <c r="DWK375"/>
      <c r="DWL375"/>
      <c r="DWM375"/>
      <c r="DWN375"/>
      <c r="DWO375"/>
      <c r="DWP375"/>
      <c r="DWQ375"/>
      <c r="DWR375"/>
      <c r="DWS375"/>
      <c r="DWT375"/>
      <c r="DWU375"/>
      <c r="DWV375"/>
      <c r="DWW375"/>
      <c r="DWX375"/>
      <c r="DWY375"/>
      <c r="DWZ375"/>
      <c r="DXA375"/>
      <c r="DXB375"/>
      <c r="DXC375"/>
      <c r="DXD375"/>
      <c r="DXE375"/>
      <c r="DXF375"/>
      <c r="DXG375"/>
      <c r="DXH375"/>
      <c r="DXI375"/>
      <c r="DXJ375"/>
      <c r="DXK375"/>
      <c r="DXL375"/>
      <c r="DXM375"/>
      <c r="DXN375"/>
      <c r="DXO375"/>
      <c r="DXP375"/>
      <c r="DXQ375"/>
      <c r="DXR375"/>
      <c r="DXS375"/>
      <c r="DXT375"/>
      <c r="DXU375"/>
      <c r="DXV375"/>
      <c r="DXW375"/>
      <c r="DXX375"/>
      <c r="DXY375"/>
      <c r="DXZ375"/>
      <c r="DYA375"/>
      <c r="DYB375"/>
      <c r="DYC375"/>
      <c r="DYD375"/>
      <c r="DYE375"/>
      <c r="DYF375"/>
      <c r="DYG375"/>
      <c r="DYH375"/>
      <c r="DYI375"/>
      <c r="DYJ375"/>
      <c r="DYK375"/>
      <c r="DYL375"/>
      <c r="DYM375"/>
      <c r="DYN375"/>
      <c r="DYO375"/>
      <c r="DYP375"/>
      <c r="DYQ375"/>
      <c r="DYR375"/>
      <c r="DYS375"/>
      <c r="DYT375"/>
      <c r="DYU375"/>
      <c r="DYV375"/>
      <c r="DYW375"/>
      <c r="DYX375"/>
      <c r="DYY375"/>
      <c r="DYZ375"/>
      <c r="DZA375"/>
      <c r="DZB375"/>
      <c r="DZC375"/>
      <c r="DZD375"/>
      <c r="DZE375"/>
      <c r="DZF375"/>
      <c r="DZG375"/>
      <c r="DZH375"/>
      <c r="DZI375"/>
      <c r="DZJ375"/>
      <c r="DZK375"/>
      <c r="DZL375"/>
      <c r="DZM375"/>
      <c r="DZN375"/>
      <c r="DZO375"/>
      <c r="DZP375"/>
      <c r="DZQ375"/>
      <c r="DZR375"/>
      <c r="DZS375"/>
      <c r="DZT375"/>
      <c r="DZU375"/>
      <c r="DZV375"/>
      <c r="DZW375"/>
      <c r="DZX375"/>
      <c r="DZY375"/>
      <c r="DZZ375"/>
      <c r="EAA375"/>
      <c r="EAB375"/>
      <c r="EAC375"/>
      <c r="EAD375"/>
      <c r="EAE375"/>
      <c r="EAF375"/>
      <c r="EAG375"/>
      <c r="EAH375"/>
      <c r="EAI375"/>
      <c r="EAJ375"/>
      <c r="EAK375"/>
      <c r="EAL375"/>
      <c r="EAM375"/>
      <c r="EAN375"/>
      <c r="EAO375"/>
      <c r="EAP375"/>
      <c r="EAQ375"/>
      <c r="EAR375"/>
      <c r="EAS375"/>
      <c r="EAT375"/>
      <c r="EAU375"/>
      <c r="EAV375"/>
      <c r="EAW375"/>
      <c r="EAX375"/>
      <c r="EAY375"/>
      <c r="EAZ375"/>
      <c r="EBA375"/>
      <c r="EBB375"/>
      <c r="EBC375"/>
      <c r="EBD375"/>
      <c r="EBE375"/>
      <c r="EBF375"/>
      <c r="EBG375"/>
      <c r="EBH375"/>
      <c r="EBI375"/>
      <c r="EBJ375"/>
      <c r="EBK375"/>
      <c r="EBL375"/>
      <c r="EBM375"/>
      <c r="EBN375"/>
      <c r="EBO375"/>
      <c r="EBP375"/>
      <c r="EBQ375"/>
      <c r="EBR375"/>
      <c r="EBS375"/>
      <c r="EBT375"/>
      <c r="EBU375"/>
      <c r="EBV375"/>
      <c r="EBW375"/>
      <c r="EBX375"/>
      <c r="EBY375"/>
      <c r="EBZ375"/>
      <c r="ECA375"/>
      <c r="ECB375"/>
      <c r="ECC375"/>
      <c r="ECD375"/>
      <c r="ECE375"/>
      <c r="ECF375"/>
      <c r="ECG375"/>
      <c r="ECH375"/>
      <c r="ECI375"/>
      <c r="ECJ375"/>
      <c r="ECK375"/>
      <c r="ECL375"/>
      <c r="ECM375"/>
      <c r="ECN375"/>
      <c r="ECO375"/>
      <c r="ECP375"/>
      <c r="ECQ375"/>
      <c r="ECR375"/>
      <c r="ECS375"/>
      <c r="ECT375"/>
      <c r="ECU375"/>
      <c r="ECV375"/>
      <c r="ECW375"/>
      <c r="ECX375"/>
      <c r="ECY375"/>
      <c r="ECZ375"/>
      <c r="EDA375"/>
      <c r="EDB375"/>
      <c r="EDC375"/>
      <c r="EDD375"/>
      <c r="EDE375"/>
      <c r="EDF375"/>
      <c r="EDG375"/>
      <c r="EDH375"/>
      <c r="EDI375"/>
      <c r="EDJ375"/>
      <c r="EDK375"/>
      <c r="EDL375"/>
      <c r="EDM375"/>
      <c r="EDN375"/>
      <c r="EDO375"/>
      <c r="EDP375"/>
      <c r="EDQ375"/>
      <c r="EDR375"/>
      <c r="EDS375"/>
      <c r="EDT375"/>
      <c r="EDU375"/>
      <c r="EDV375"/>
      <c r="EDW375"/>
      <c r="EDX375"/>
      <c r="EDY375"/>
      <c r="EDZ375"/>
      <c r="EEA375"/>
      <c r="EEB375"/>
      <c r="EEC375"/>
      <c r="EED375"/>
      <c r="EEE375"/>
      <c r="EEF375"/>
      <c r="EEG375"/>
      <c r="EEH375"/>
      <c r="EEI375"/>
      <c r="EEJ375"/>
      <c r="EEK375"/>
      <c r="EEL375"/>
      <c r="EEM375"/>
      <c r="EEN375"/>
      <c r="EEO375"/>
      <c r="EEP375"/>
      <c r="EEQ375"/>
      <c r="EER375"/>
      <c r="EES375"/>
      <c r="EET375"/>
      <c r="EEU375"/>
      <c r="EEV375"/>
      <c r="EEW375"/>
      <c r="EEX375"/>
      <c r="EEY375"/>
      <c r="EEZ375"/>
      <c r="EFA375"/>
      <c r="EFB375"/>
      <c r="EFC375"/>
      <c r="EFD375"/>
      <c r="EFE375"/>
      <c r="EFF375"/>
      <c r="EFG375"/>
      <c r="EFH375"/>
      <c r="EFI375"/>
      <c r="EFJ375"/>
      <c r="EFK375"/>
      <c r="EFL375"/>
      <c r="EFM375"/>
      <c r="EFN375"/>
      <c r="EFO375"/>
      <c r="EFP375"/>
      <c r="EFQ375"/>
      <c r="EFR375"/>
      <c r="EFS375"/>
      <c r="EFT375"/>
      <c r="EFU375"/>
      <c r="EFV375"/>
      <c r="EFW375"/>
      <c r="EFX375"/>
      <c r="EFY375"/>
      <c r="EFZ375"/>
      <c r="EGA375"/>
      <c r="EGB375"/>
      <c r="EGC375"/>
      <c r="EGD375"/>
      <c r="EGE375"/>
      <c r="EGF375"/>
      <c r="EGG375"/>
      <c r="EGH375"/>
      <c r="EGI375"/>
      <c r="EGJ375"/>
      <c r="EGK375"/>
      <c r="EGL375"/>
      <c r="EGM375"/>
      <c r="EGN375"/>
      <c r="EGO375"/>
      <c r="EGP375"/>
      <c r="EGQ375"/>
      <c r="EGR375"/>
      <c r="EGS375"/>
      <c r="EGT375"/>
      <c r="EGU375"/>
      <c r="EGV375"/>
      <c r="EGW375"/>
      <c r="EGX375"/>
      <c r="EGY375"/>
      <c r="EGZ375"/>
      <c r="EHA375"/>
      <c r="EHB375"/>
      <c r="EHC375"/>
      <c r="EHD375"/>
      <c r="EHE375"/>
      <c r="EHF375"/>
      <c r="EHG375"/>
      <c r="EHH375"/>
      <c r="EHI375"/>
      <c r="EHJ375"/>
      <c r="EHK375"/>
      <c r="EHL375"/>
      <c r="EHM375"/>
      <c r="EHN375"/>
      <c r="EHO375"/>
      <c r="EHP375"/>
      <c r="EHQ375"/>
      <c r="EHR375"/>
      <c r="EHS375"/>
      <c r="EHT375"/>
      <c r="EHU375"/>
      <c r="EHV375"/>
      <c r="EHW375"/>
      <c r="EHX375"/>
      <c r="EHY375"/>
      <c r="EHZ375"/>
      <c r="EIA375"/>
      <c r="EIB375"/>
      <c r="EIC375"/>
      <c r="EID375"/>
      <c r="EIE375"/>
      <c r="EIF375"/>
      <c r="EIG375"/>
      <c r="EIH375"/>
      <c r="EII375"/>
      <c r="EIJ375"/>
      <c r="EIK375"/>
      <c r="EIL375"/>
      <c r="EIM375"/>
      <c r="EIN375"/>
      <c r="EIO375"/>
      <c r="EIP375"/>
      <c r="EIQ375"/>
      <c r="EIR375"/>
      <c r="EIS375"/>
      <c r="EIT375"/>
      <c r="EIU375"/>
      <c r="EIV375"/>
      <c r="EIW375"/>
      <c r="EIX375"/>
      <c r="EIY375"/>
      <c r="EIZ375"/>
      <c r="EJA375"/>
      <c r="EJB375"/>
      <c r="EJC375"/>
      <c r="EJD375"/>
      <c r="EJE375"/>
      <c r="EJF375"/>
      <c r="EJG375"/>
      <c r="EJH375"/>
      <c r="EJI375"/>
      <c r="EJJ375"/>
      <c r="EJK375"/>
      <c r="EJL375"/>
      <c r="EJM375"/>
      <c r="EJN375"/>
      <c r="EJO375"/>
      <c r="EJP375"/>
      <c r="EJQ375"/>
      <c r="EJR375"/>
      <c r="EJS375"/>
      <c r="EJT375"/>
      <c r="EJU375"/>
      <c r="EJV375"/>
      <c r="EJW375"/>
      <c r="EJX375"/>
      <c r="EJY375"/>
      <c r="EJZ375"/>
      <c r="EKA375"/>
      <c r="EKB375"/>
      <c r="EKC375"/>
      <c r="EKD375"/>
      <c r="EKE375"/>
      <c r="EKF375"/>
      <c r="EKG375"/>
      <c r="EKH375"/>
      <c r="EKI375"/>
      <c r="EKJ375"/>
      <c r="EKK375"/>
      <c r="EKL375"/>
      <c r="EKM375"/>
      <c r="EKN375"/>
      <c r="EKO375"/>
      <c r="EKP375"/>
      <c r="EKQ375"/>
      <c r="EKR375"/>
      <c r="EKS375"/>
      <c r="EKT375"/>
      <c r="EKU375"/>
      <c r="EKV375"/>
      <c r="EKW375"/>
      <c r="EKX375"/>
      <c r="EKY375"/>
      <c r="EKZ375"/>
      <c r="ELA375"/>
      <c r="ELB375"/>
      <c r="ELC375"/>
      <c r="ELD375"/>
      <c r="ELE375"/>
      <c r="ELF375"/>
      <c r="ELG375"/>
      <c r="ELH375"/>
      <c r="ELI375"/>
      <c r="ELJ375"/>
      <c r="ELK375"/>
      <c r="ELL375"/>
      <c r="ELM375"/>
      <c r="ELN375"/>
      <c r="ELO375"/>
      <c r="ELP375"/>
      <c r="ELQ375"/>
      <c r="ELR375"/>
      <c r="ELS375"/>
      <c r="ELT375"/>
      <c r="ELU375"/>
      <c r="ELV375"/>
      <c r="ELW375"/>
      <c r="ELX375"/>
      <c r="ELY375"/>
      <c r="ELZ375"/>
      <c r="EMA375"/>
      <c r="EMB375"/>
      <c r="EMC375"/>
      <c r="EMD375"/>
      <c r="EME375"/>
      <c r="EMF375"/>
      <c r="EMG375"/>
      <c r="EMH375"/>
      <c r="EMI375"/>
      <c r="EMJ375"/>
      <c r="EMK375"/>
      <c r="EML375"/>
      <c r="EMM375"/>
      <c r="EMN375"/>
      <c r="EMO375"/>
      <c r="EMP375"/>
      <c r="EMQ375"/>
      <c r="EMR375"/>
      <c r="EMS375"/>
      <c r="EMT375"/>
      <c r="EMU375"/>
      <c r="EMV375"/>
      <c r="EMW375"/>
      <c r="EMX375"/>
      <c r="EMY375"/>
      <c r="EMZ375"/>
      <c r="ENA375"/>
      <c r="ENB375"/>
      <c r="ENC375"/>
      <c r="END375"/>
      <c r="ENE375"/>
      <c r="ENF375"/>
      <c r="ENG375"/>
      <c r="ENH375"/>
      <c r="ENI375"/>
      <c r="ENJ375"/>
      <c r="ENK375"/>
      <c r="ENL375"/>
      <c r="ENM375"/>
      <c r="ENN375"/>
      <c r="ENO375"/>
      <c r="ENP375"/>
      <c r="ENQ375"/>
      <c r="ENR375"/>
      <c r="ENS375"/>
      <c r="ENT375"/>
      <c r="ENU375"/>
      <c r="ENV375"/>
      <c r="ENW375"/>
      <c r="ENX375"/>
      <c r="ENY375"/>
      <c r="ENZ375"/>
      <c r="EOA375"/>
      <c r="EOB375"/>
      <c r="EOC375"/>
      <c r="EOD375"/>
      <c r="EOE375"/>
      <c r="EOF375"/>
      <c r="EOG375"/>
      <c r="EOH375"/>
      <c r="EOI375"/>
      <c r="EOJ375"/>
      <c r="EOK375"/>
      <c r="EOL375"/>
      <c r="EOM375"/>
      <c r="EON375"/>
      <c r="EOO375"/>
      <c r="EOP375"/>
      <c r="EOQ375"/>
      <c r="EOR375"/>
      <c r="EOS375"/>
      <c r="EOT375"/>
      <c r="EOU375"/>
      <c r="EOV375"/>
      <c r="EOW375"/>
      <c r="EOX375"/>
      <c r="EOY375"/>
      <c r="EOZ375"/>
      <c r="EPA375"/>
      <c r="EPB375"/>
      <c r="EPC375"/>
      <c r="EPD375"/>
      <c r="EPE375"/>
      <c r="EPF375"/>
      <c r="EPG375"/>
      <c r="EPH375"/>
      <c r="EPI375"/>
      <c r="EPJ375"/>
      <c r="EPK375"/>
      <c r="EPL375"/>
      <c r="EPM375"/>
      <c r="EPN375"/>
      <c r="EPO375"/>
      <c r="EPP375"/>
      <c r="EPQ375"/>
      <c r="EPR375"/>
      <c r="EPS375"/>
      <c r="EPT375"/>
      <c r="EPU375"/>
      <c r="EPV375"/>
      <c r="EPW375"/>
      <c r="EPX375"/>
      <c r="EPY375"/>
      <c r="EPZ375"/>
      <c r="EQA375"/>
      <c r="EQB375"/>
      <c r="EQC375"/>
      <c r="EQD375"/>
      <c r="EQE375"/>
      <c r="EQF375"/>
      <c r="EQG375"/>
      <c r="EQH375"/>
      <c r="EQI375"/>
      <c r="EQJ375"/>
      <c r="EQK375"/>
      <c r="EQL375"/>
      <c r="EQM375"/>
      <c r="EQN375"/>
      <c r="EQO375"/>
      <c r="EQP375"/>
      <c r="EQQ375"/>
      <c r="EQR375"/>
      <c r="EQS375"/>
      <c r="EQT375"/>
      <c r="EQU375"/>
      <c r="EQV375"/>
      <c r="EQW375"/>
      <c r="EQX375"/>
      <c r="EQY375"/>
      <c r="EQZ375"/>
      <c r="ERA375"/>
      <c r="ERB375"/>
      <c r="ERC375"/>
      <c r="ERD375"/>
      <c r="ERE375"/>
      <c r="ERF375"/>
      <c r="ERG375"/>
      <c r="ERH375"/>
      <c r="ERI375"/>
      <c r="ERJ375"/>
      <c r="ERK375"/>
      <c r="ERL375"/>
      <c r="ERM375"/>
      <c r="ERN375"/>
      <c r="ERO375"/>
      <c r="ERP375"/>
      <c r="ERQ375"/>
      <c r="ERR375"/>
      <c r="ERS375"/>
      <c r="ERT375"/>
      <c r="ERU375"/>
      <c r="ERV375"/>
      <c r="ERW375"/>
      <c r="ERX375"/>
      <c r="ERY375"/>
      <c r="ERZ375"/>
      <c r="ESA375"/>
      <c r="ESB375"/>
      <c r="ESC375"/>
      <c r="ESD375"/>
      <c r="ESE375"/>
      <c r="ESF375"/>
      <c r="ESG375"/>
      <c r="ESH375"/>
      <c r="ESI375"/>
      <c r="ESJ375"/>
      <c r="ESK375"/>
      <c r="ESL375"/>
      <c r="ESM375"/>
      <c r="ESN375"/>
      <c r="ESO375"/>
      <c r="ESP375"/>
      <c r="ESQ375"/>
      <c r="ESR375"/>
      <c r="ESS375"/>
      <c r="EST375"/>
      <c r="ESU375"/>
      <c r="ESV375"/>
      <c r="ESW375"/>
      <c r="ESX375"/>
      <c r="ESY375"/>
      <c r="ESZ375"/>
      <c r="ETA375"/>
      <c r="ETB375"/>
      <c r="ETC375"/>
      <c r="ETD375"/>
      <c r="ETE375"/>
      <c r="ETF375"/>
      <c r="ETG375"/>
      <c r="ETH375"/>
      <c r="ETI375"/>
      <c r="ETJ375"/>
      <c r="ETK375"/>
      <c r="ETL375"/>
      <c r="ETM375"/>
      <c r="ETN375"/>
      <c r="ETO375"/>
      <c r="ETP375"/>
      <c r="ETQ375"/>
      <c r="ETR375"/>
      <c r="ETS375"/>
      <c r="ETT375"/>
      <c r="ETU375"/>
      <c r="ETV375"/>
      <c r="ETW375"/>
      <c r="ETX375"/>
      <c r="ETY375"/>
      <c r="ETZ375"/>
      <c r="EUA375"/>
      <c r="EUB375"/>
      <c r="EUC375"/>
      <c r="EUD375"/>
      <c r="EUE375"/>
      <c r="EUF375"/>
      <c r="EUG375"/>
      <c r="EUH375"/>
      <c r="EUI375"/>
      <c r="EUJ375"/>
      <c r="EUK375"/>
      <c r="EUL375"/>
      <c r="EUM375"/>
      <c r="EUN375"/>
      <c r="EUO375"/>
      <c r="EUP375"/>
      <c r="EUQ375"/>
      <c r="EUR375"/>
      <c r="EUS375"/>
      <c r="EUT375"/>
      <c r="EUU375"/>
      <c r="EUV375"/>
      <c r="EUW375"/>
      <c r="EUX375"/>
      <c r="EUY375"/>
      <c r="EUZ375"/>
      <c r="EVA375"/>
      <c r="EVB375"/>
      <c r="EVC375"/>
      <c r="EVD375"/>
      <c r="EVE375"/>
      <c r="EVF375"/>
      <c r="EVG375"/>
      <c r="EVH375"/>
      <c r="EVI375"/>
      <c r="EVJ375"/>
      <c r="EVK375"/>
      <c r="EVL375"/>
      <c r="EVM375"/>
      <c r="EVN375"/>
      <c r="EVO375"/>
      <c r="EVP375"/>
      <c r="EVQ375"/>
      <c r="EVR375"/>
      <c r="EVS375"/>
      <c r="EVT375"/>
      <c r="EVU375"/>
      <c r="EVV375"/>
      <c r="EVW375"/>
      <c r="EVX375"/>
      <c r="EVY375"/>
      <c r="EVZ375"/>
      <c r="EWA375"/>
      <c r="EWB375"/>
      <c r="EWC375"/>
      <c r="EWD375"/>
      <c r="EWE375"/>
      <c r="EWF375"/>
      <c r="EWG375"/>
      <c r="EWH375"/>
      <c r="EWI375"/>
      <c r="EWJ375"/>
      <c r="EWK375"/>
      <c r="EWL375"/>
      <c r="EWM375"/>
      <c r="EWN375"/>
      <c r="EWO375"/>
      <c r="EWP375"/>
      <c r="EWQ375"/>
      <c r="EWR375"/>
      <c r="EWS375"/>
      <c r="EWT375"/>
      <c r="EWU375"/>
      <c r="EWV375"/>
      <c r="EWW375"/>
      <c r="EWX375"/>
      <c r="EWY375"/>
      <c r="EWZ375"/>
      <c r="EXA375"/>
      <c r="EXB375"/>
      <c r="EXC375"/>
      <c r="EXD375"/>
      <c r="EXE375"/>
      <c r="EXF375"/>
      <c r="EXG375"/>
      <c r="EXH375"/>
      <c r="EXI375"/>
      <c r="EXJ375"/>
      <c r="EXK375"/>
      <c r="EXL375"/>
      <c r="EXM375"/>
      <c r="EXN375"/>
      <c r="EXO375"/>
      <c r="EXP375"/>
      <c r="EXQ375"/>
      <c r="EXR375"/>
      <c r="EXS375"/>
      <c r="EXT375"/>
      <c r="EXU375"/>
      <c r="EXV375"/>
      <c r="EXW375"/>
      <c r="EXX375"/>
      <c r="EXY375"/>
      <c r="EXZ375"/>
      <c r="EYA375"/>
      <c r="EYB375"/>
      <c r="EYC375"/>
      <c r="EYD375"/>
      <c r="EYE375"/>
      <c r="EYF375"/>
      <c r="EYG375"/>
      <c r="EYH375"/>
      <c r="EYI375"/>
      <c r="EYJ375"/>
      <c r="EYK375"/>
      <c r="EYL375"/>
      <c r="EYM375"/>
      <c r="EYN375"/>
      <c r="EYO375"/>
      <c r="EYP375"/>
      <c r="EYQ375"/>
      <c r="EYR375"/>
      <c r="EYS375"/>
      <c r="EYT375"/>
      <c r="EYU375"/>
      <c r="EYV375"/>
      <c r="EYW375"/>
      <c r="EYX375"/>
      <c r="EYY375"/>
      <c r="EYZ375"/>
      <c r="EZA375"/>
      <c r="EZB375"/>
      <c r="EZC375"/>
      <c r="EZD375"/>
      <c r="EZE375"/>
      <c r="EZF375"/>
      <c r="EZG375"/>
      <c r="EZH375"/>
      <c r="EZI375"/>
      <c r="EZJ375"/>
      <c r="EZK375"/>
      <c r="EZL375"/>
      <c r="EZM375"/>
      <c r="EZN375"/>
      <c r="EZO375"/>
      <c r="EZP375"/>
      <c r="EZQ375"/>
      <c r="EZR375"/>
      <c r="EZS375"/>
      <c r="EZT375"/>
      <c r="EZU375"/>
      <c r="EZV375"/>
      <c r="EZW375"/>
      <c r="EZX375"/>
      <c r="EZY375"/>
      <c r="EZZ375"/>
      <c r="FAA375"/>
      <c r="FAB375"/>
      <c r="FAC375"/>
      <c r="FAD375"/>
      <c r="FAE375"/>
      <c r="FAF375"/>
      <c r="FAG375"/>
      <c r="FAH375"/>
      <c r="FAI375"/>
      <c r="FAJ375"/>
      <c r="FAK375"/>
      <c r="FAL375"/>
      <c r="FAM375"/>
      <c r="FAN375"/>
      <c r="FAO375"/>
      <c r="FAP375"/>
      <c r="FAQ375"/>
      <c r="FAR375"/>
      <c r="FAS375"/>
      <c r="FAT375"/>
      <c r="FAU375"/>
      <c r="FAV375"/>
      <c r="FAW375"/>
      <c r="FAX375"/>
      <c r="FAY375"/>
      <c r="FAZ375"/>
      <c r="FBA375"/>
      <c r="FBB375"/>
      <c r="FBC375"/>
      <c r="FBD375"/>
      <c r="FBE375"/>
      <c r="FBF375"/>
      <c r="FBG375"/>
      <c r="FBH375"/>
      <c r="FBI375"/>
      <c r="FBJ375"/>
      <c r="FBK375"/>
      <c r="FBL375"/>
      <c r="FBM375"/>
      <c r="FBN375"/>
      <c r="FBO375"/>
      <c r="FBP375"/>
      <c r="FBQ375"/>
      <c r="FBR375"/>
      <c r="FBS375"/>
      <c r="FBT375"/>
      <c r="FBU375"/>
      <c r="FBV375"/>
      <c r="FBW375"/>
      <c r="FBX375"/>
      <c r="FBY375"/>
      <c r="FBZ375"/>
      <c r="FCA375"/>
      <c r="FCB375"/>
      <c r="FCC375"/>
      <c r="FCD375"/>
      <c r="FCE375"/>
      <c r="FCF375"/>
      <c r="FCG375"/>
      <c r="FCH375"/>
      <c r="FCI375"/>
      <c r="FCJ375"/>
      <c r="FCK375"/>
      <c r="FCL375"/>
      <c r="FCM375"/>
      <c r="FCN375"/>
      <c r="FCO375"/>
      <c r="FCP375"/>
      <c r="FCQ375"/>
      <c r="FCR375"/>
      <c r="FCS375"/>
      <c r="FCT375"/>
      <c r="FCU375"/>
      <c r="FCV375"/>
      <c r="FCW375"/>
      <c r="FCX375"/>
      <c r="FCY375"/>
      <c r="FCZ375"/>
      <c r="FDA375"/>
      <c r="FDB375"/>
      <c r="FDC375"/>
      <c r="FDD375"/>
      <c r="FDE375"/>
      <c r="FDF375"/>
      <c r="FDG375"/>
      <c r="FDH375"/>
      <c r="FDI375"/>
      <c r="FDJ375"/>
      <c r="FDK375"/>
      <c r="FDL375"/>
      <c r="FDM375"/>
      <c r="FDN375"/>
      <c r="FDO375"/>
      <c r="FDP375"/>
      <c r="FDQ375"/>
      <c r="FDR375"/>
      <c r="FDS375"/>
      <c r="FDT375"/>
      <c r="FDU375"/>
      <c r="FDV375"/>
      <c r="FDW375"/>
      <c r="FDX375"/>
      <c r="FDY375"/>
      <c r="FDZ375"/>
      <c r="FEA375"/>
      <c r="FEB375"/>
      <c r="FEC375"/>
      <c r="FED375"/>
      <c r="FEE375"/>
      <c r="FEF375"/>
      <c r="FEG375"/>
      <c r="FEH375"/>
      <c r="FEI375"/>
      <c r="FEJ375"/>
      <c r="FEK375"/>
      <c r="FEL375"/>
      <c r="FEM375"/>
      <c r="FEN375"/>
      <c r="FEO375"/>
      <c r="FEP375"/>
      <c r="FEQ375"/>
      <c r="FER375"/>
      <c r="FES375"/>
      <c r="FET375"/>
      <c r="FEU375"/>
      <c r="FEV375"/>
      <c r="FEW375"/>
      <c r="FEX375"/>
      <c r="FEY375"/>
      <c r="FEZ375"/>
      <c r="FFA375"/>
      <c r="FFB375"/>
      <c r="FFC375"/>
      <c r="FFD375"/>
      <c r="FFE375"/>
      <c r="FFF375"/>
      <c r="FFG375"/>
      <c r="FFH375"/>
      <c r="FFI375"/>
      <c r="FFJ375"/>
      <c r="FFK375"/>
      <c r="FFL375"/>
      <c r="FFM375"/>
      <c r="FFN375"/>
      <c r="FFO375"/>
      <c r="FFP375"/>
      <c r="FFQ375"/>
      <c r="FFR375"/>
      <c r="FFS375"/>
      <c r="FFT375"/>
      <c r="FFU375"/>
      <c r="FFV375"/>
      <c r="FFW375"/>
      <c r="FFX375"/>
      <c r="FFY375"/>
      <c r="FFZ375"/>
      <c r="FGA375"/>
      <c r="FGB375"/>
      <c r="FGC375"/>
      <c r="FGD375"/>
      <c r="FGE375"/>
      <c r="FGF375"/>
      <c r="FGG375"/>
      <c r="FGH375"/>
      <c r="FGI375"/>
      <c r="FGJ375"/>
      <c r="FGK375"/>
      <c r="FGL375"/>
      <c r="FGM375"/>
      <c r="FGN375"/>
      <c r="FGO375"/>
      <c r="FGP375"/>
      <c r="FGQ375"/>
      <c r="FGR375"/>
      <c r="FGS375"/>
      <c r="FGT375"/>
      <c r="FGU375"/>
      <c r="FGV375"/>
      <c r="FGW375"/>
      <c r="FGX375"/>
      <c r="FGY375"/>
      <c r="FGZ375"/>
      <c r="FHA375"/>
      <c r="FHB375"/>
      <c r="FHC375"/>
      <c r="FHD375"/>
      <c r="FHE375"/>
      <c r="FHF375"/>
      <c r="FHG375"/>
      <c r="FHH375"/>
      <c r="FHI375"/>
      <c r="FHJ375"/>
      <c r="FHK375"/>
      <c r="FHL375"/>
      <c r="FHM375"/>
      <c r="FHN375"/>
      <c r="FHO375"/>
      <c r="FHP375"/>
      <c r="FHQ375"/>
      <c r="FHR375"/>
      <c r="FHS375"/>
      <c r="FHT375"/>
      <c r="FHU375"/>
      <c r="FHV375"/>
      <c r="FHW375"/>
      <c r="FHX375"/>
      <c r="FHY375"/>
      <c r="FHZ375"/>
      <c r="FIA375"/>
      <c r="FIB375"/>
      <c r="FIC375"/>
      <c r="FID375"/>
      <c r="FIE375"/>
      <c r="FIF375"/>
      <c r="FIG375"/>
      <c r="FIH375"/>
      <c r="FII375"/>
      <c r="FIJ375"/>
      <c r="FIK375"/>
      <c r="FIL375"/>
      <c r="FIM375"/>
      <c r="FIN375"/>
      <c r="FIO375"/>
      <c r="FIP375"/>
      <c r="FIQ375"/>
      <c r="FIR375"/>
      <c r="FIS375"/>
      <c r="FIT375"/>
      <c r="FIU375"/>
      <c r="FIV375"/>
      <c r="FIW375"/>
      <c r="FIX375"/>
      <c r="FIY375"/>
      <c r="FIZ375"/>
      <c r="FJA375"/>
      <c r="FJB375"/>
      <c r="FJC375"/>
      <c r="FJD375"/>
      <c r="FJE375"/>
      <c r="FJF375"/>
      <c r="FJG375"/>
      <c r="FJH375"/>
      <c r="FJI375"/>
      <c r="FJJ375"/>
      <c r="FJK375"/>
      <c r="FJL375"/>
      <c r="FJM375"/>
      <c r="FJN375"/>
      <c r="FJO375"/>
      <c r="FJP375"/>
      <c r="FJQ375"/>
      <c r="FJR375"/>
      <c r="FJS375"/>
      <c r="FJT375"/>
      <c r="FJU375"/>
      <c r="FJV375"/>
      <c r="FJW375"/>
      <c r="FJX375"/>
      <c r="FJY375"/>
      <c r="FJZ375"/>
      <c r="FKA375"/>
      <c r="FKB375"/>
      <c r="FKC375"/>
      <c r="FKD375"/>
      <c r="FKE375"/>
      <c r="FKF375"/>
      <c r="FKG375"/>
      <c r="FKH375"/>
      <c r="FKI375"/>
      <c r="FKJ375"/>
      <c r="FKK375"/>
      <c r="FKL375"/>
      <c r="FKM375"/>
      <c r="FKN375"/>
      <c r="FKO375"/>
      <c r="FKP375"/>
      <c r="FKQ375"/>
      <c r="FKR375"/>
      <c r="FKS375"/>
      <c r="FKT375"/>
      <c r="FKU375"/>
      <c r="FKV375"/>
      <c r="FKW375"/>
      <c r="FKX375"/>
      <c r="FKY375"/>
      <c r="FKZ375"/>
      <c r="FLA375"/>
      <c r="FLB375"/>
      <c r="FLC375"/>
      <c r="FLD375"/>
      <c r="FLE375"/>
      <c r="FLF375"/>
      <c r="FLG375"/>
      <c r="FLH375"/>
      <c r="FLI375"/>
      <c r="FLJ375"/>
      <c r="FLK375"/>
      <c r="FLL375"/>
      <c r="FLM375"/>
      <c r="FLN375"/>
      <c r="FLO375"/>
      <c r="FLP375"/>
      <c r="FLQ375"/>
      <c r="FLR375"/>
      <c r="FLS375"/>
      <c r="FLT375"/>
      <c r="FLU375"/>
      <c r="FLV375"/>
      <c r="FLW375"/>
      <c r="FLX375"/>
      <c r="FLY375"/>
      <c r="FLZ375"/>
      <c r="FMA375"/>
      <c r="FMB375"/>
      <c r="FMC375"/>
      <c r="FMD375"/>
      <c r="FME375"/>
      <c r="FMF375"/>
      <c r="FMG375"/>
      <c r="FMH375"/>
      <c r="FMI375"/>
      <c r="FMJ375"/>
      <c r="FMK375"/>
      <c r="FML375"/>
      <c r="FMM375"/>
      <c r="FMN375"/>
      <c r="FMO375"/>
      <c r="FMP375"/>
      <c r="FMQ375"/>
      <c r="FMR375"/>
      <c r="FMS375"/>
      <c r="FMT375"/>
      <c r="FMU375"/>
      <c r="FMV375"/>
      <c r="FMW375"/>
      <c r="FMX375"/>
      <c r="FMY375"/>
      <c r="FMZ375"/>
      <c r="FNA375"/>
      <c r="FNB375"/>
      <c r="FNC375"/>
      <c r="FND375"/>
      <c r="FNE375"/>
      <c r="FNF375"/>
      <c r="FNG375"/>
      <c r="FNH375"/>
      <c r="FNI375"/>
      <c r="FNJ375"/>
      <c r="FNK375"/>
      <c r="FNL375"/>
      <c r="FNM375"/>
      <c r="FNN375"/>
      <c r="FNO375"/>
      <c r="FNP375"/>
      <c r="FNQ375"/>
      <c r="FNR375"/>
      <c r="FNS375"/>
      <c r="FNT375"/>
      <c r="FNU375"/>
      <c r="FNV375"/>
      <c r="FNW375"/>
      <c r="FNX375"/>
      <c r="FNY375"/>
      <c r="FNZ375"/>
      <c r="FOA375"/>
      <c r="FOB375"/>
      <c r="FOC375"/>
      <c r="FOD375"/>
      <c r="FOE375"/>
      <c r="FOF375"/>
      <c r="FOG375"/>
      <c r="FOH375"/>
      <c r="FOI375"/>
      <c r="FOJ375"/>
      <c r="FOK375"/>
      <c r="FOL375"/>
      <c r="FOM375"/>
      <c r="FON375"/>
      <c r="FOO375"/>
      <c r="FOP375"/>
      <c r="FOQ375"/>
      <c r="FOR375"/>
      <c r="FOS375"/>
      <c r="FOT375"/>
      <c r="FOU375"/>
      <c r="FOV375"/>
      <c r="FOW375"/>
      <c r="FOX375"/>
      <c r="FOY375"/>
      <c r="FOZ375"/>
      <c r="FPA375"/>
      <c r="FPB375"/>
      <c r="FPC375"/>
      <c r="FPD375"/>
      <c r="FPE375"/>
      <c r="FPF375"/>
      <c r="FPG375"/>
      <c r="FPH375"/>
      <c r="FPI375"/>
      <c r="FPJ375"/>
      <c r="FPK375"/>
      <c r="FPL375"/>
      <c r="FPM375"/>
      <c r="FPN375"/>
      <c r="FPO375"/>
      <c r="FPP375"/>
      <c r="FPQ375"/>
      <c r="FPR375"/>
      <c r="FPS375"/>
      <c r="FPT375"/>
      <c r="FPU375"/>
      <c r="FPV375"/>
      <c r="FPW375"/>
      <c r="FPX375"/>
      <c r="FPY375"/>
      <c r="FPZ375"/>
      <c r="FQA375"/>
      <c r="FQB375"/>
      <c r="FQC375"/>
      <c r="FQD375"/>
      <c r="FQE375"/>
      <c r="FQF375"/>
      <c r="FQG375"/>
      <c r="FQH375"/>
      <c r="FQI375"/>
      <c r="FQJ375"/>
      <c r="FQK375"/>
      <c r="FQL375"/>
      <c r="FQM375"/>
      <c r="FQN375"/>
      <c r="FQO375"/>
      <c r="FQP375"/>
      <c r="FQQ375"/>
      <c r="FQR375"/>
      <c r="FQS375"/>
      <c r="FQT375"/>
      <c r="FQU375"/>
      <c r="FQV375"/>
      <c r="FQW375"/>
      <c r="FQX375"/>
      <c r="FQY375"/>
      <c r="FQZ375"/>
      <c r="FRA375"/>
      <c r="FRB375"/>
      <c r="FRC375"/>
      <c r="FRD375"/>
      <c r="FRE375"/>
      <c r="FRF375"/>
      <c r="FRG375"/>
      <c r="FRH375"/>
      <c r="FRI375"/>
      <c r="FRJ375"/>
      <c r="FRK375"/>
      <c r="FRL375"/>
      <c r="FRM375"/>
      <c r="FRN375"/>
      <c r="FRO375"/>
      <c r="FRP375"/>
      <c r="FRQ375"/>
      <c r="FRR375"/>
      <c r="FRS375"/>
      <c r="FRT375"/>
      <c r="FRU375"/>
      <c r="FRV375"/>
      <c r="FRW375"/>
      <c r="FRX375"/>
      <c r="FRY375"/>
      <c r="FRZ375"/>
      <c r="FSA375"/>
      <c r="FSB375"/>
      <c r="FSC375"/>
      <c r="FSD375"/>
      <c r="FSE375"/>
      <c r="FSF375"/>
      <c r="FSG375"/>
      <c r="FSH375"/>
      <c r="FSI375"/>
      <c r="FSJ375"/>
      <c r="FSK375"/>
      <c r="FSL375"/>
      <c r="FSM375"/>
      <c r="FSN375"/>
      <c r="FSO375"/>
      <c r="FSP375"/>
      <c r="FSQ375"/>
      <c r="FSR375"/>
      <c r="FSS375"/>
      <c r="FST375"/>
      <c r="FSU375"/>
      <c r="FSV375"/>
      <c r="FSW375"/>
      <c r="FSX375"/>
      <c r="FSY375"/>
      <c r="FSZ375"/>
      <c r="FTA375"/>
      <c r="FTB375"/>
      <c r="FTC375"/>
      <c r="FTD375"/>
      <c r="FTE375"/>
      <c r="FTF375"/>
      <c r="FTG375"/>
      <c r="FTH375"/>
      <c r="FTI375"/>
      <c r="FTJ375"/>
      <c r="FTK375"/>
      <c r="FTL375"/>
      <c r="FTM375"/>
      <c r="FTN375"/>
      <c r="FTO375"/>
      <c r="FTP375"/>
      <c r="FTQ375"/>
      <c r="FTR375"/>
      <c r="FTS375"/>
      <c r="FTT375"/>
      <c r="FTU375"/>
      <c r="FTV375"/>
      <c r="FTW375"/>
      <c r="FTX375"/>
      <c r="FTY375"/>
      <c r="FTZ375"/>
      <c r="FUA375"/>
      <c r="FUB375"/>
      <c r="FUC375"/>
      <c r="FUD375"/>
      <c r="FUE375"/>
      <c r="FUF375"/>
      <c r="FUG375"/>
      <c r="FUH375"/>
      <c r="FUI375"/>
      <c r="FUJ375"/>
      <c r="FUK375"/>
      <c r="FUL375"/>
      <c r="FUM375"/>
      <c r="FUN375"/>
      <c r="FUO375"/>
      <c r="FUP375"/>
      <c r="FUQ375"/>
      <c r="FUR375"/>
      <c r="FUS375"/>
      <c r="FUT375"/>
      <c r="FUU375"/>
      <c r="FUV375"/>
      <c r="FUW375"/>
      <c r="FUX375"/>
      <c r="FUY375"/>
      <c r="FUZ375"/>
      <c r="FVA375"/>
      <c r="FVB375"/>
      <c r="FVC375"/>
      <c r="FVD375"/>
      <c r="FVE375"/>
      <c r="FVF375"/>
      <c r="FVG375"/>
      <c r="FVH375"/>
      <c r="FVI375"/>
      <c r="FVJ375"/>
      <c r="FVK375"/>
      <c r="FVL375"/>
      <c r="FVM375"/>
      <c r="FVN375"/>
      <c r="FVO375"/>
      <c r="FVP375"/>
      <c r="FVQ375"/>
      <c r="FVR375"/>
      <c r="FVS375"/>
      <c r="FVT375"/>
      <c r="FVU375"/>
      <c r="FVV375"/>
      <c r="FVW375"/>
      <c r="FVX375"/>
      <c r="FVY375"/>
      <c r="FVZ375"/>
      <c r="FWA375"/>
      <c r="FWB375"/>
      <c r="FWC375"/>
      <c r="FWD375"/>
      <c r="FWE375"/>
      <c r="FWF375"/>
      <c r="FWG375"/>
      <c r="FWH375"/>
      <c r="FWI375"/>
      <c r="FWJ375"/>
      <c r="FWK375"/>
      <c r="FWL375"/>
      <c r="FWM375"/>
      <c r="FWN375"/>
      <c r="FWO375"/>
      <c r="FWP375"/>
      <c r="FWQ375"/>
      <c r="FWR375"/>
      <c r="FWS375"/>
      <c r="FWT375"/>
      <c r="FWU375"/>
      <c r="FWV375"/>
      <c r="FWW375"/>
      <c r="FWX375"/>
      <c r="FWY375"/>
      <c r="FWZ375"/>
      <c r="FXA375"/>
      <c r="FXB375"/>
      <c r="FXC375"/>
      <c r="FXD375"/>
      <c r="FXE375"/>
      <c r="FXF375"/>
      <c r="FXG375"/>
      <c r="FXH375"/>
      <c r="FXI375"/>
      <c r="FXJ375"/>
      <c r="FXK375"/>
      <c r="FXL375"/>
      <c r="FXM375"/>
      <c r="FXN375"/>
      <c r="FXO375"/>
      <c r="FXP375"/>
      <c r="FXQ375"/>
      <c r="FXR375"/>
      <c r="FXS375"/>
      <c r="FXT375"/>
      <c r="FXU375"/>
      <c r="FXV375"/>
      <c r="FXW375"/>
      <c r="FXX375"/>
      <c r="FXY375"/>
      <c r="FXZ375"/>
      <c r="FYA375"/>
      <c r="FYB375"/>
      <c r="FYC375"/>
      <c r="FYD375"/>
      <c r="FYE375"/>
      <c r="FYF375"/>
      <c r="FYG375"/>
      <c r="FYH375"/>
      <c r="FYI375"/>
      <c r="FYJ375"/>
      <c r="FYK375"/>
      <c r="FYL375"/>
      <c r="FYM375"/>
      <c r="FYN375"/>
      <c r="FYO375"/>
      <c r="FYP375"/>
      <c r="FYQ375"/>
      <c r="FYR375"/>
      <c r="FYS375"/>
      <c r="FYT375"/>
      <c r="FYU375"/>
      <c r="FYV375"/>
      <c r="FYW375"/>
      <c r="FYX375"/>
      <c r="FYY375"/>
      <c r="FYZ375"/>
      <c r="FZA375"/>
      <c r="FZB375"/>
      <c r="FZC375"/>
      <c r="FZD375"/>
      <c r="FZE375"/>
      <c r="FZF375"/>
      <c r="FZG375"/>
      <c r="FZH375"/>
      <c r="FZI375"/>
      <c r="FZJ375"/>
      <c r="FZK375"/>
      <c r="FZL375"/>
      <c r="FZM375"/>
      <c r="FZN375"/>
      <c r="FZO375"/>
      <c r="FZP375"/>
      <c r="FZQ375"/>
      <c r="FZR375"/>
      <c r="FZS375"/>
      <c r="FZT375"/>
      <c r="FZU375"/>
      <c r="FZV375"/>
      <c r="FZW375"/>
      <c r="FZX375"/>
      <c r="FZY375"/>
      <c r="FZZ375"/>
      <c r="GAA375"/>
      <c r="GAB375"/>
      <c r="GAC375"/>
      <c r="GAD375"/>
      <c r="GAE375"/>
      <c r="GAF375"/>
      <c r="GAG375"/>
      <c r="GAH375"/>
      <c r="GAI375"/>
      <c r="GAJ375"/>
      <c r="GAK375"/>
      <c r="GAL375"/>
      <c r="GAM375"/>
      <c r="GAN375"/>
      <c r="GAO375"/>
      <c r="GAP375"/>
      <c r="GAQ375"/>
      <c r="GAR375"/>
      <c r="GAS375"/>
      <c r="GAT375"/>
      <c r="GAU375"/>
      <c r="GAV375"/>
      <c r="GAW375"/>
      <c r="GAX375"/>
      <c r="GAY375"/>
      <c r="GAZ375"/>
      <c r="GBA375"/>
      <c r="GBB375"/>
      <c r="GBC375"/>
      <c r="GBD375"/>
      <c r="GBE375"/>
      <c r="GBF375"/>
      <c r="GBG375"/>
      <c r="GBH375"/>
      <c r="GBI375"/>
      <c r="GBJ375"/>
      <c r="GBK375"/>
      <c r="GBL375"/>
      <c r="GBM375"/>
      <c r="GBN375"/>
      <c r="GBO375"/>
      <c r="GBP375"/>
      <c r="GBQ375"/>
      <c r="GBR375"/>
      <c r="GBS375"/>
      <c r="GBT375"/>
      <c r="GBU375"/>
      <c r="GBV375"/>
      <c r="GBW375"/>
      <c r="GBX375"/>
      <c r="GBY375"/>
      <c r="GBZ375"/>
      <c r="GCA375"/>
      <c r="GCB375"/>
      <c r="GCC375"/>
      <c r="GCD375"/>
      <c r="GCE375"/>
      <c r="GCF375"/>
      <c r="GCG375"/>
      <c r="GCH375"/>
      <c r="GCI375"/>
      <c r="GCJ375"/>
      <c r="GCK375"/>
      <c r="GCL375"/>
      <c r="GCM375"/>
      <c r="GCN375"/>
      <c r="GCO375"/>
      <c r="GCP375"/>
      <c r="GCQ375"/>
      <c r="GCR375"/>
      <c r="GCS375"/>
      <c r="GCT375"/>
      <c r="GCU375"/>
      <c r="GCV375"/>
      <c r="GCW375"/>
      <c r="GCX375"/>
      <c r="GCY375"/>
      <c r="GCZ375"/>
      <c r="GDA375"/>
      <c r="GDB375"/>
      <c r="GDC375"/>
      <c r="GDD375"/>
      <c r="GDE375"/>
      <c r="GDF375"/>
      <c r="GDG375"/>
      <c r="GDH375"/>
      <c r="GDI375"/>
      <c r="GDJ375"/>
      <c r="GDK375"/>
      <c r="GDL375"/>
      <c r="GDM375"/>
      <c r="GDN375"/>
      <c r="GDO375"/>
      <c r="GDP375"/>
      <c r="GDQ375"/>
      <c r="GDR375"/>
      <c r="GDS375"/>
      <c r="GDT375"/>
      <c r="GDU375"/>
      <c r="GDV375"/>
      <c r="GDW375"/>
      <c r="GDX375"/>
      <c r="GDY375"/>
      <c r="GDZ375"/>
      <c r="GEA375"/>
      <c r="GEB375"/>
      <c r="GEC375"/>
      <c r="GED375"/>
      <c r="GEE375"/>
      <c r="GEF375"/>
      <c r="GEG375"/>
      <c r="GEH375"/>
      <c r="GEI375"/>
      <c r="GEJ375"/>
      <c r="GEK375"/>
      <c r="GEL375"/>
      <c r="GEM375"/>
      <c r="GEN375"/>
      <c r="GEO375"/>
      <c r="GEP375"/>
      <c r="GEQ375"/>
      <c r="GER375"/>
      <c r="GES375"/>
      <c r="GET375"/>
      <c r="GEU375"/>
      <c r="GEV375"/>
      <c r="GEW375"/>
      <c r="GEX375"/>
      <c r="GEY375"/>
      <c r="GEZ375"/>
      <c r="GFA375"/>
      <c r="GFB375"/>
      <c r="GFC375"/>
      <c r="GFD375"/>
      <c r="GFE375"/>
      <c r="GFF375"/>
      <c r="GFG375"/>
      <c r="GFH375"/>
      <c r="GFI375"/>
      <c r="GFJ375"/>
      <c r="GFK375"/>
      <c r="GFL375"/>
      <c r="GFM375"/>
      <c r="GFN375"/>
      <c r="GFO375"/>
      <c r="GFP375"/>
      <c r="GFQ375"/>
      <c r="GFR375"/>
      <c r="GFS375"/>
      <c r="GFT375"/>
      <c r="GFU375"/>
      <c r="GFV375"/>
      <c r="GFW375"/>
      <c r="GFX375"/>
      <c r="GFY375"/>
      <c r="GFZ375"/>
      <c r="GGA375"/>
      <c r="GGB375"/>
      <c r="GGC375"/>
      <c r="GGD375"/>
      <c r="GGE375"/>
      <c r="GGF375"/>
      <c r="GGG375"/>
      <c r="GGH375"/>
      <c r="GGI375"/>
      <c r="GGJ375"/>
      <c r="GGK375"/>
      <c r="GGL375"/>
      <c r="GGM375"/>
      <c r="GGN375"/>
      <c r="GGO375"/>
      <c r="GGP375"/>
      <c r="GGQ375"/>
      <c r="GGR375"/>
      <c r="GGS375"/>
      <c r="GGT375"/>
      <c r="GGU375"/>
      <c r="GGV375"/>
      <c r="GGW375"/>
      <c r="GGX375"/>
      <c r="GGY375"/>
      <c r="GGZ375"/>
      <c r="GHA375"/>
      <c r="GHB375"/>
      <c r="GHC375"/>
      <c r="GHD375"/>
      <c r="GHE375"/>
      <c r="GHF375"/>
      <c r="GHG375"/>
      <c r="GHH375"/>
      <c r="GHI375"/>
      <c r="GHJ375"/>
      <c r="GHK375"/>
      <c r="GHL375"/>
      <c r="GHM375"/>
      <c r="GHN375"/>
      <c r="GHO375"/>
      <c r="GHP375"/>
      <c r="GHQ375"/>
      <c r="GHR375"/>
      <c r="GHS375"/>
      <c r="GHT375"/>
      <c r="GHU375"/>
      <c r="GHV375"/>
      <c r="GHW375"/>
      <c r="GHX375"/>
      <c r="GHY375"/>
      <c r="GHZ375"/>
      <c r="GIA375"/>
      <c r="GIB375"/>
      <c r="GIC375"/>
      <c r="GID375"/>
      <c r="GIE375"/>
      <c r="GIF375"/>
      <c r="GIG375"/>
      <c r="GIH375"/>
      <c r="GII375"/>
      <c r="GIJ375"/>
      <c r="GIK375"/>
      <c r="GIL375"/>
      <c r="GIM375"/>
      <c r="GIN375"/>
      <c r="GIO375"/>
      <c r="GIP375"/>
      <c r="GIQ375"/>
      <c r="GIR375"/>
      <c r="GIS375"/>
      <c r="GIT375"/>
      <c r="GIU375"/>
      <c r="GIV375"/>
      <c r="GIW375"/>
      <c r="GIX375"/>
      <c r="GIY375"/>
      <c r="GIZ375"/>
      <c r="GJA375"/>
      <c r="GJB375"/>
      <c r="GJC375"/>
      <c r="GJD375"/>
      <c r="GJE375"/>
      <c r="GJF375"/>
      <c r="GJG375"/>
      <c r="GJH375"/>
      <c r="GJI375"/>
      <c r="GJJ375"/>
      <c r="GJK375"/>
      <c r="GJL375"/>
      <c r="GJM375"/>
      <c r="GJN375"/>
      <c r="GJO375"/>
      <c r="GJP375"/>
      <c r="GJQ375"/>
      <c r="GJR375"/>
      <c r="GJS375"/>
      <c r="GJT375"/>
      <c r="GJU375"/>
      <c r="GJV375"/>
      <c r="GJW375"/>
      <c r="GJX375"/>
      <c r="GJY375"/>
      <c r="GJZ375"/>
      <c r="GKA375"/>
      <c r="GKB375"/>
      <c r="GKC375"/>
      <c r="GKD375"/>
      <c r="GKE375"/>
      <c r="GKF375"/>
      <c r="GKG375"/>
      <c r="GKH375"/>
      <c r="GKI375"/>
      <c r="GKJ375"/>
      <c r="GKK375"/>
      <c r="GKL375"/>
      <c r="GKM375"/>
      <c r="GKN375"/>
      <c r="GKO375"/>
      <c r="GKP375"/>
      <c r="GKQ375"/>
      <c r="GKR375"/>
      <c r="GKS375"/>
      <c r="GKT375"/>
      <c r="GKU375"/>
      <c r="GKV375"/>
      <c r="GKW375"/>
      <c r="GKX375"/>
      <c r="GKY375"/>
      <c r="GKZ375"/>
      <c r="GLA375"/>
      <c r="GLB375"/>
      <c r="GLC375"/>
      <c r="GLD375"/>
      <c r="GLE375"/>
      <c r="GLF375"/>
      <c r="GLG375"/>
      <c r="GLH375"/>
      <c r="GLI375"/>
      <c r="GLJ375"/>
      <c r="GLK375"/>
      <c r="GLL375"/>
      <c r="GLM375"/>
      <c r="GLN375"/>
      <c r="GLO375"/>
      <c r="GLP375"/>
      <c r="GLQ375"/>
      <c r="GLR375"/>
      <c r="GLS375"/>
      <c r="GLT375"/>
      <c r="GLU375"/>
      <c r="GLV375"/>
      <c r="GLW375"/>
      <c r="GLX375"/>
      <c r="GLY375"/>
      <c r="GLZ375"/>
      <c r="GMA375"/>
      <c r="GMB375"/>
      <c r="GMC375"/>
      <c r="GMD375"/>
      <c r="GME375"/>
      <c r="GMF375"/>
      <c r="GMG375"/>
      <c r="GMH375"/>
      <c r="GMI375"/>
      <c r="GMJ375"/>
      <c r="GMK375"/>
      <c r="GML375"/>
      <c r="GMM375"/>
      <c r="GMN375"/>
      <c r="GMO375"/>
      <c r="GMP375"/>
      <c r="GMQ375"/>
      <c r="GMR375"/>
      <c r="GMS375"/>
      <c r="GMT375"/>
      <c r="GMU375"/>
      <c r="GMV375"/>
      <c r="GMW375"/>
      <c r="GMX375"/>
      <c r="GMY375"/>
      <c r="GMZ375"/>
      <c r="GNA375"/>
      <c r="GNB375"/>
      <c r="GNC375"/>
      <c r="GND375"/>
      <c r="GNE375"/>
      <c r="GNF375"/>
      <c r="GNG375"/>
      <c r="GNH375"/>
      <c r="GNI375"/>
      <c r="GNJ375"/>
      <c r="GNK375"/>
      <c r="GNL375"/>
      <c r="GNM375"/>
      <c r="GNN375"/>
      <c r="GNO375"/>
      <c r="GNP375"/>
      <c r="GNQ375"/>
      <c r="GNR375"/>
      <c r="GNS375"/>
      <c r="GNT375"/>
      <c r="GNU375"/>
      <c r="GNV375"/>
      <c r="GNW375"/>
      <c r="GNX375"/>
      <c r="GNY375"/>
      <c r="GNZ375"/>
      <c r="GOA375"/>
      <c r="GOB375"/>
      <c r="GOC375"/>
      <c r="GOD375"/>
      <c r="GOE375"/>
      <c r="GOF375"/>
      <c r="GOG375"/>
      <c r="GOH375"/>
      <c r="GOI375"/>
      <c r="GOJ375"/>
      <c r="GOK375"/>
      <c r="GOL375"/>
      <c r="GOM375"/>
      <c r="GON375"/>
      <c r="GOO375"/>
      <c r="GOP375"/>
      <c r="GOQ375"/>
      <c r="GOR375"/>
      <c r="GOS375"/>
      <c r="GOT375"/>
      <c r="GOU375"/>
      <c r="GOV375"/>
      <c r="GOW375"/>
      <c r="GOX375"/>
      <c r="GOY375"/>
      <c r="GOZ375"/>
      <c r="GPA375"/>
      <c r="GPB375"/>
      <c r="GPC375"/>
      <c r="GPD375"/>
      <c r="GPE375"/>
      <c r="GPF375"/>
      <c r="GPG375"/>
      <c r="GPH375"/>
      <c r="GPI375"/>
      <c r="GPJ375"/>
      <c r="GPK375"/>
      <c r="GPL375"/>
      <c r="GPM375"/>
      <c r="GPN375"/>
      <c r="GPO375"/>
      <c r="GPP375"/>
      <c r="GPQ375"/>
      <c r="GPR375"/>
      <c r="GPS375"/>
      <c r="GPT375"/>
      <c r="GPU375"/>
      <c r="GPV375"/>
      <c r="GPW375"/>
      <c r="GPX375"/>
      <c r="GPY375"/>
      <c r="GPZ375"/>
      <c r="GQA375"/>
      <c r="GQB375"/>
      <c r="GQC375"/>
      <c r="GQD375"/>
      <c r="GQE375"/>
      <c r="GQF375"/>
      <c r="GQG375"/>
      <c r="GQH375"/>
      <c r="GQI375"/>
      <c r="GQJ375"/>
      <c r="GQK375"/>
      <c r="GQL375"/>
      <c r="GQM375"/>
      <c r="GQN375"/>
      <c r="GQO375"/>
      <c r="GQP375"/>
      <c r="GQQ375"/>
      <c r="GQR375"/>
      <c r="GQS375"/>
      <c r="GQT375"/>
      <c r="GQU375"/>
      <c r="GQV375"/>
      <c r="GQW375"/>
      <c r="GQX375"/>
      <c r="GQY375"/>
      <c r="GQZ375"/>
      <c r="GRA375"/>
      <c r="GRB375"/>
      <c r="GRC375"/>
      <c r="GRD375"/>
      <c r="GRE375"/>
      <c r="GRF375"/>
      <c r="GRG375"/>
      <c r="GRH375"/>
      <c r="GRI375"/>
      <c r="GRJ375"/>
      <c r="GRK375"/>
      <c r="GRL375"/>
      <c r="GRM375"/>
      <c r="GRN375"/>
      <c r="GRO375"/>
      <c r="GRP375"/>
      <c r="GRQ375"/>
      <c r="GRR375"/>
      <c r="GRS375"/>
      <c r="GRT375"/>
      <c r="GRU375"/>
      <c r="GRV375"/>
      <c r="GRW375"/>
      <c r="GRX375"/>
      <c r="GRY375"/>
      <c r="GRZ375"/>
      <c r="GSA375"/>
      <c r="GSB375"/>
      <c r="GSC375"/>
      <c r="GSD375"/>
      <c r="GSE375"/>
      <c r="GSF375"/>
      <c r="GSG375"/>
      <c r="GSH375"/>
      <c r="GSI375"/>
      <c r="GSJ375"/>
      <c r="GSK375"/>
      <c r="GSL375"/>
      <c r="GSM375"/>
      <c r="GSN375"/>
      <c r="GSO375"/>
      <c r="GSP375"/>
      <c r="GSQ375"/>
      <c r="GSR375"/>
      <c r="GSS375"/>
      <c r="GST375"/>
      <c r="GSU375"/>
      <c r="GSV375"/>
      <c r="GSW375"/>
      <c r="GSX375"/>
      <c r="GSY375"/>
      <c r="GSZ375"/>
      <c r="GTA375"/>
      <c r="GTB375"/>
      <c r="GTC375"/>
      <c r="GTD375"/>
      <c r="GTE375"/>
      <c r="GTF375"/>
      <c r="GTG375"/>
      <c r="GTH375"/>
      <c r="GTI375"/>
      <c r="GTJ375"/>
      <c r="GTK375"/>
      <c r="GTL375"/>
      <c r="GTM375"/>
      <c r="GTN375"/>
      <c r="GTO375"/>
      <c r="GTP375"/>
      <c r="GTQ375"/>
      <c r="GTR375"/>
      <c r="GTS375"/>
      <c r="GTT375"/>
      <c r="GTU375"/>
      <c r="GTV375"/>
      <c r="GTW375"/>
      <c r="GTX375"/>
      <c r="GTY375"/>
      <c r="GTZ375"/>
      <c r="GUA375"/>
      <c r="GUB375"/>
      <c r="GUC375"/>
      <c r="GUD375"/>
      <c r="GUE375"/>
      <c r="GUF375"/>
      <c r="GUG375"/>
      <c r="GUH375"/>
      <c r="GUI375"/>
      <c r="GUJ375"/>
      <c r="GUK375"/>
      <c r="GUL375"/>
      <c r="GUM375"/>
      <c r="GUN375"/>
      <c r="GUO375"/>
      <c r="GUP375"/>
      <c r="GUQ375"/>
      <c r="GUR375"/>
      <c r="GUS375"/>
      <c r="GUT375"/>
      <c r="GUU375"/>
      <c r="GUV375"/>
      <c r="GUW375"/>
      <c r="GUX375"/>
      <c r="GUY375"/>
      <c r="GUZ375"/>
      <c r="GVA375"/>
      <c r="GVB375"/>
      <c r="GVC375"/>
      <c r="GVD375"/>
      <c r="GVE375"/>
      <c r="GVF375"/>
      <c r="GVG375"/>
      <c r="GVH375"/>
      <c r="GVI375"/>
      <c r="GVJ375"/>
      <c r="GVK375"/>
      <c r="GVL375"/>
      <c r="GVM375"/>
      <c r="GVN375"/>
      <c r="GVO375"/>
      <c r="GVP375"/>
      <c r="GVQ375"/>
      <c r="GVR375"/>
      <c r="GVS375"/>
      <c r="GVT375"/>
      <c r="GVU375"/>
      <c r="GVV375"/>
      <c r="GVW375"/>
      <c r="GVX375"/>
      <c r="GVY375"/>
      <c r="GVZ375"/>
      <c r="GWA375"/>
      <c r="GWB375"/>
      <c r="GWC375"/>
      <c r="GWD375"/>
      <c r="GWE375"/>
      <c r="GWF375"/>
      <c r="GWG375"/>
      <c r="GWH375"/>
      <c r="GWI375"/>
      <c r="GWJ375"/>
      <c r="GWK375"/>
      <c r="GWL375"/>
      <c r="GWM375"/>
      <c r="GWN375"/>
      <c r="GWO375"/>
      <c r="GWP375"/>
      <c r="GWQ375"/>
      <c r="GWR375"/>
      <c r="GWS375"/>
      <c r="GWT375"/>
      <c r="GWU375"/>
      <c r="GWV375"/>
      <c r="GWW375"/>
      <c r="GWX375"/>
      <c r="GWY375"/>
      <c r="GWZ375"/>
      <c r="GXA375"/>
      <c r="GXB375"/>
      <c r="GXC375"/>
      <c r="GXD375"/>
      <c r="GXE375"/>
      <c r="GXF375"/>
      <c r="GXG375"/>
      <c r="GXH375"/>
      <c r="GXI375"/>
      <c r="GXJ375"/>
      <c r="GXK375"/>
      <c r="GXL375"/>
      <c r="GXM375"/>
      <c r="GXN375"/>
      <c r="GXO375"/>
      <c r="GXP375"/>
      <c r="GXQ375"/>
      <c r="GXR375"/>
      <c r="GXS375"/>
      <c r="GXT375"/>
      <c r="GXU375"/>
      <c r="GXV375"/>
      <c r="GXW375"/>
      <c r="GXX375"/>
      <c r="GXY375"/>
      <c r="GXZ375"/>
      <c r="GYA375"/>
      <c r="GYB375"/>
      <c r="GYC375"/>
      <c r="GYD375"/>
      <c r="GYE375"/>
      <c r="GYF375"/>
      <c r="GYG375"/>
      <c r="GYH375"/>
      <c r="GYI375"/>
      <c r="GYJ375"/>
      <c r="GYK375"/>
      <c r="GYL375"/>
      <c r="GYM375"/>
      <c r="GYN375"/>
      <c r="GYO375"/>
      <c r="GYP375"/>
      <c r="GYQ375"/>
      <c r="GYR375"/>
      <c r="GYS375"/>
      <c r="GYT375"/>
      <c r="GYU375"/>
      <c r="GYV375"/>
      <c r="GYW375"/>
      <c r="GYX375"/>
      <c r="GYY375"/>
      <c r="GYZ375"/>
      <c r="GZA375"/>
      <c r="GZB375"/>
      <c r="GZC375"/>
      <c r="GZD375"/>
      <c r="GZE375"/>
      <c r="GZF375"/>
      <c r="GZG375"/>
      <c r="GZH375"/>
      <c r="GZI375"/>
      <c r="GZJ375"/>
      <c r="GZK375"/>
      <c r="GZL375"/>
      <c r="GZM375"/>
      <c r="GZN375"/>
      <c r="GZO375"/>
      <c r="GZP375"/>
      <c r="GZQ375"/>
      <c r="GZR375"/>
      <c r="GZS375"/>
      <c r="GZT375"/>
      <c r="GZU375"/>
      <c r="GZV375"/>
      <c r="GZW375"/>
      <c r="GZX375"/>
      <c r="GZY375"/>
      <c r="GZZ375"/>
      <c r="HAA375"/>
      <c r="HAB375"/>
      <c r="HAC375"/>
      <c r="HAD375"/>
      <c r="HAE375"/>
      <c r="HAF375"/>
      <c r="HAG375"/>
      <c r="HAH375"/>
      <c r="HAI375"/>
      <c r="HAJ375"/>
      <c r="HAK375"/>
      <c r="HAL375"/>
      <c r="HAM375"/>
      <c r="HAN375"/>
      <c r="HAO375"/>
      <c r="HAP375"/>
      <c r="HAQ375"/>
      <c r="HAR375"/>
      <c r="HAS375"/>
      <c r="HAT375"/>
      <c r="HAU375"/>
      <c r="HAV375"/>
      <c r="HAW375"/>
      <c r="HAX375"/>
      <c r="HAY375"/>
      <c r="HAZ375"/>
      <c r="HBA375"/>
      <c r="HBB375"/>
      <c r="HBC375"/>
      <c r="HBD375"/>
      <c r="HBE375"/>
      <c r="HBF375"/>
      <c r="HBG375"/>
      <c r="HBH375"/>
      <c r="HBI375"/>
      <c r="HBJ375"/>
      <c r="HBK375"/>
      <c r="HBL375"/>
      <c r="HBM375"/>
      <c r="HBN375"/>
      <c r="HBO375"/>
      <c r="HBP375"/>
      <c r="HBQ375"/>
      <c r="HBR375"/>
      <c r="HBS375"/>
      <c r="HBT375"/>
      <c r="HBU375"/>
      <c r="HBV375"/>
      <c r="HBW375"/>
      <c r="HBX375"/>
      <c r="HBY375"/>
      <c r="HBZ375"/>
      <c r="HCA375"/>
      <c r="HCB375"/>
      <c r="HCC375"/>
      <c r="HCD375"/>
      <c r="HCE375"/>
      <c r="HCF375"/>
      <c r="HCG375"/>
      <c r="HCH375"/>
      <c r="HCI375"/>
      <c r="HCJ375"/>
      <c r="HCK375"/>
      <c r="HCL375"/>
      <c r="HCM375"/>
      <c r="HCN375"/>
      <c r="HCO375"/>
      <c r="HCP375"/>
      <c r="HCQ375"/>
      <c r="HCR375"/>
      <c r="HCS375"/>
      <c r="HCT375"/>
      <c r="HCU375"/>
      <c r="HCV375"/>
      <c r="HCW375"/>
      <c r="HCX375"/>
      <c r="HCY375"/>
      <c r="HCZ375"/>
      <c r="HDA375"/>
      <c r="HDB375"/>
      <c r="HDC375"/>
      <c r="HDD375"/>
      <c r="HDE375"/>
      <c r="HDF375"/>
      <c r="HDG375"/>
      <c r="HDH375"/>
      <c r="HDI375"/>
      <c r="HDJ375"/>
      <c r="HDK375"/>
      <c r="HDL375"/>
      <c r="HDM375"/>
      <c r="HDN375"/>
      <c r="HDO375"/>
      <c r="HDP375"/>
      <c r="HDQ375"/>
      <c r="HDR375"/>
      <c r="HDS375"/>
      <c r="HDT375"/>
      <c r="HDU375"/>
      <c r="HDV375"/>
      <c r="HDW375"/>
      <c r="HDX375"/>
      <c r="HDY375"/>
      <c r="HDZ375"/>
      <c r="HEA375"/>
      <c r="HEB375"/>
      <c r="HEC375"/>
      <c r="HED375"/>
      <c r="HEE375"/>
      <c r="HEF375"/>
      <c r="HEG375"/>
      <c r="HEH375"/>
      <c r="HEI375"/>
      <c r="HEJ375"/>
      <c r="HEK375"/>
      <c r="HEL375"/>
      <c r="HEM375"/>
      <c r="HEN375"/>
      <c r="HEO375"/>
      <c r="HEP375"/>
      <c r="HEQ375"/>
      <c r="HER375"/>
      <c r="HES375"/>
      <c r="HET375"/>
      <c r="HEU375"/>
      <c r="HEV375"/>
      <c r="HEW375"/>
      <c r="HEX375"/>
      <c r="HEY375"/>
      <c r="HEZ375"/>
      <c r="HFA375"/>
      <c r="HFB375"/>
      <c r="HFC375"/>
      <c r="HFD375"/>
      <c r="HFE375"/>
      <c r="HFF375"/>
      <c r="HFG375"/>
      <c r="HFH375"/>
      <c r="HFI375"/>
      <c r="HFJ375"/>
      <c r="HFK375"/>
      <c r="HFL375"/>
      <c r="HFM375"/>
      <c r="HFN375"/>
      <c r="HFO375"/>
      <c r="HFP375"/>
      <c r="HFQ375"/>
      <c r="HFR375"/>
      <c r="HFS375"/>
      <c r="HFT375"/>
      <c r="HFU375"/>
      <c r="HFV375"/>
      <c r="HFW375"/>
      <c r="HFX375"/>
      <c r="HFY375"/>
      <c r="HFZ375"/>
      <c r="HGA375"/>
      <c r="HGB375"/>
      <c r="HGC375"/>
      <c r="HGD375"/>
      <c r="HGE375"/>
      <c r="HGF375"/>
      <c r="HGG375"/>
      <c r="HGH375"/>
      <c r="HGI375"/>
      <c r="HGJ375"/>
      <c r="HGK375"/>
      <c r="HGL375"/>
      <c r="HGM375"/>
      <c r="HGN375"/>
      <c r="HGO375"/>
      <c r="HGP375"/>
      <c r="HGQ375"/>
      <c r="HGR375"/>
      <c r="HGS375"/>
      <c r="HGT375"/>
      <c r="HGU375"/>
      <c r="HGV375"/>
      <c r="HGW375"/>
      <c r="HGX375"/>
      <c r="HGY375"/>
      <c r="HGZ375"/>
      <c r="HHA375"/>
      <c r="HHB375"/>
      <c r="HHC375"/>
      <c r="HHD375"/>
      <c r="HHE375"/>
      <c r="HHF375"/>
      <c r="HHG375"/>
      <c r="HHH375"/>
      <c r="HHI375"/>
      <c r="HHJ375"/>
      <c r="HHK375"/>
      <c r="HHL375"/>
      <c r="HHM375"/>
      <c r="HHN375"/>
      <c r="HHO375"/>
      <c r="HHP375"/>
      <c r="HHQ375"/>
      <c r="HHR375"/>
      <c r="HHS375"/>
      <c r="HHT375"/>
      <c r="HHU375"/>
      <c r="HHV375"/>
      <c r="HHW375"/>
      <c r="HHX375"/>
      <c r="HHY375"/>
      <c r="HHZ375"/>
      <c r="HIA375"/>
      <c r="HIB375"/>
      <c r="HIC375"/>
      <c r="HID375"/>
      <c r="HIE375"/>
      <c r="HIF375"/>
      <c r="HIG375"/>
      <c r="HIH375"/>
      <c r="HII375"/>
      <c r="HIJ375"/>
      <c r="HIK375"/>
      <c r="HIL375"/>
      <c r="HIM375"/>
      <c r="HIN375"/>
      <c r="HIO375"/>
      <c r="HIP375"/>
      <c r="HIQ375"/>
      <c r="HIR375"/>
      <c r="HIS375"/>
      <c r="HIT375"/>
      <c r="HIU375"/>
      <c r="HIV375"/>
      <c r="HIW375"/>
      <c r="HIX375"/>
      <c r="HIY375"/>
      <c r="HIZ375"/>
      <c r="HJA375"/>
      <c r="HJB375"/>
      <c r="HJC375"/>
      <c r="HJD375"/>
      <c r="HJE375"/>
      <c r="HJF375"/>
      <c r="HJG375"/>
      <c r="HJH375"/>
      <c r="HJI375"/>
      <c r="HJJ375"/>
      <c r="HJK375"/>
      <c r="HJL375"/>
      <c r="HJM375"/>
      <c r="HJN375"/>
      <c r="HJO375"/>
      <c r="HJP375"/>
      <c r="HJQ375"/>
      <c r="HJR375"/>
      <c r="HJS375"/>
      <c r="HJT375"/>
      <c r="HJU375"/>
      <c r="HJV375"/>
      <c r="HJW375"/>
      <c r="HJX375"/>
      <c r="HJY375"/>
      <c r="HJZ375"/>
      <c r="HKA375"/>
      <c r="HKB375"/>
      <c r="HKC375"/>
      <c r="HKD375"/>
      <c r="HKE375"/>
      <c r="HKF375"/>
      <c r="HKG375"/>
      <c r="HKH375"/>
      <c r="HKI375"/>
      <c r="HKJ375"/>
      <c r="HKK375"/>
      <c r="HKL375"/>
      <c r="HKM375"/>
      <c r="HKN375"/>
      <c r="HKO375"/>
      <c r="HKP375"/>
      <c r="HKQ375"/>
      <c r="HKR375"/>
      <c r="HKS375"/>
      <c r="HKT375"/>
      <c r="HKU375"/>
      <c r="HKV375"/>
      <c r="HKW375"/>
      <c r="HKX375"/>
      <c r="HKY375"/>
      <c r="HKZ375"/>
      <c r="HLA375"/>
      <c r="HLB375"/>
      <c r="HLC375"/>
      <c r="HLD375"/>
      <c r="HLE375"/>
      <c r="HLF375"/>
      <c r="HLG375"/>
      <c r="HLH375"/>
      <c r="HLI375"/>
      <c r="HLJ375"/>
      <c r="HLK375"/>
      <c r="HLL375"/>
      <c r="HLM375"/>
      <c r="HLN375"/>
      <c r="HLO375"/>
      <c r="HLP375"/>
      <c r="HLQ375"/>
      <c r="HLR375"/>
      <c r="HLS375"/>
      <c r="HLT375"/>
      <c r="HLU375"/>
      <c r="HLV375"/>
      <c r="HLW375"/>
      <c r="HLX375"/>
      <c r="HLY375"/>
      <c r="HLZ375"/>
      <c r="HMA375"/>
      <c r="HMB375"/>
      <c r="HMC375"/>
      <c r="HMD375"/>
      <c r="HME375"/>
      <c r="HMF375"/>
      <c r="HMG375"/>
      <c r="HMH375"/>
      <c r="HMI375"/>
      <c r="HMJ375"/>
      <c r="HMK375"/>
      <c r="HML375"/>
      <c r="HMM375"/>
      <c r="HMN375"/>
      <c r="HMO375"/>
      <c r="HMP375"/>
      <c r="HMQ375"/>
      <c r="HMR375"/>
      <c r="HMS375"/>
      <c r="HMT375"/>
      <c r="HMU375"/>
      <c r="HMV375"/>
      <c r="HMW375"/>
      <c r="HMX375"/>
      <c r="HMY375"/>
      <c r="HMZ375"/>
      <c r="HNA375"/>
      <c r="HNB375"/>
      <c r="HNC375"/>
      <c r="HND375"/>
      <c r="HNE375"/>
      <c r="HNF375"/>
      <c r="HNG375"/>
      <c r="HNH375"/>
      <c r="HNI375"/>
      <c r="HNJ375"/>
      <c r="HNK375"/>
      <c r="HNL375"/>
      <c r="HNM375"/>
      <c r="HNN375"/>
      <c r="HNO375"/>
      <c r="HNP375"/>
      <c r="HNQ375"/>
      <c r="HNR375"/>
      <c r="HNS375"/>
      <c r="HNT375"/>
      <c r="HNU375"/>
      <c r="HNV375"/>
      <c r="HNW375"/>
      <c r="HNX375"/>
      <c r="HNY375"/>
      <c r="HNZ375"/>
      <c r="HOA375"/>
      <c r="HOB375"/>
      <c r="HOC375"/>
      <c r="HOD375"/>
      <c r="HOE375"/>
      <c r="HOF375"/>
      <c r="HOG375"/>
      <c r="HOH375"/>
      <c r="HOI375"/>
      <c r="HOJ375"/>
      <c r="HOK375"/>
      <c r="HOL375"/>
      <c r="HOM375"/>
      <c r="HON375"/>
      <c r="HOO375"/>
      <c r="HOP375"/>
      <c r="HOQ375"/>
      <c r="HOR375"/>
      <c r="HOS375"/>
      <c r="HOT375"/>
      <c r="HOU375"/>
      <c r="HOV375"/>
      <c r="HOW375"/>
      <c r="HOX375"/>
      <c r="HOY375"/>
      <c r="HOZ375"/>
      <c r="HPA375"/>
      <c r="HPB375"/>
      <c r="HPC375"/>
      <c r="HPD375"/>
      <c r="HPE375"/>
      <c r="HPF375"/>
      <c r="HPG375"/>
      <c r="HPH375"/>
      <c r="HPI375"/>
      <c r="HPJ375"/>
      <c r="HPK375"/>
      <c r="HPL375"/>
      <c r="HPM375"/>
      <c r="HPN375"/>
      <c r="HPO375"/>
      <c r="HPP375"/>
      <c r="HPQ375"/>
      <c r="HPR375"/>
      <c r="HPS375"/>
      <c r="HPT375"/>
      <c r="HPU375"/>
      <c r="HPV375"/>
      <c r="HPW375"/>
      <c r="HPX375"/>
      <c r="HPY375"/>
      <c r="HPZ375"/>
      <c r="HQA375"/>
      <c r="HQB375"/>
      <c r="HQC375"/>
      <c r="HQD375"/>
      <c r="HQE375"/>
      <c r="HQF375"/>
      <c r="HQG375"/>
      <c r="HQH375"/>
      <c r="HQI375"/>
      <c r="HQJ375"/>
      <c r="HQK375"/>
      <c r="HQL375"/>
      <c r="HQM375"/>
      <c r="HQN375"/>
      <c r="HQO375"/>
      <c r="HQP375"/>
      <c r="HQQ375"/>
      <c r="HQR375"/>
      <c r="HQS375"/>
      <c r="HQT375"/>
      <c r="HQU375"/>
      <c r="HQV375"/>
      <c r="HQW375"/>
      <c r="HQX375"/>
      <c r="HQY375"/>
      <c r="HQZ375"/>
      <c r="HRA375"/>
      <c r="HRB375"/>
      <c r="HRC375"/>
      <c r="HRD375"/>
      <c r="HRE375"/>
      <c r="HRF375"/>
      <c r="HRG375"/>
      <c r="HRH375"/>
      <c r="HRI375"/>
      <c r="HRJ375"/>
      <c r="HRK375"/>
      <c r="HRL375"/>
      <c r="HRM375"/>
      <c r="HRN375"/>
      <c r="HRO375"/>
      <c r="HRP375"/>
      <c r="HRQ375"/>
      <c r="HRR375"/>
      <c r="HRS375"/>
      <c r="HRT375"/>
      <c r="HRU375"/>
      <c r="HRV375"/>
      <c r="HRW375"/>
      <c r="HRX375"/>
      <c r="HRY375"/>
      <c r="HRZ375"/>
      <c r="HSA375"/>
      <c r="HSB375"/>
      <c r="HSC375"/>
      <c r="HSD375"/>
      <c r="HSE375"/>
      <c r="HSF375"/>
      <c r="HSG375"/>
      <c r="HSH375"/>
      <c r="HSI375"/>
      <c r="HSJ375"/>
      <c r="HSK375"/>
      <c r="HSL375"/>
      <c r="HSM375"/>
      <c r="HSN375"/>
      <c r="HSO375"/>
      <c r="HSP375"/>
      <c r="HSQ375"/>
      <c r="HSR375"/>
      <c r="HSS375"/>
      <c r="HST375"/>
      <c r="HSU375"/>
      <c r="HSV375"/>
      <c r="HSW375"/>
      <c r="HSX375"/>
      <c r="HSY375"/>
      <c r="HSZ375"/>
      <c r="HTA375"/>
      <c r="HTB375"/>
      <c r="HTC375"/>
      <c r="HTD375"/>
      <c r="HTE375"/>
      <c r="HTF375"/>
      <c r="HTG375"/>
      <c r="HTH375"/>
      <c r="HTI375"/>
      <c r="HTJ375"/>
      <c r="HTK375"/>
      <c r="HTL375"/>
      <c r="HTM375"/>
      <c r="HTN375"/>
      <c r="HTO375"/>
      <c r="HTP375"/>
      <c r="HTQ375"/>
      <c r="HTR375"/>
      <c r="HTS375"/>
      <c r="HTT375"/>
      <c r="HTU375"/>
      <c r="HTV375"/>
      <c r="HTW375"/>
      <c r="HTX375"/>
      <c r="HTY375"/>
      <c r="HTZ375"/>
      <c r="HUA375"/>
      <c r="HUB375"/>
      <c r="HUC375"/>
      <c r="HUD375"/>
      <c r="HUE375"/>
      <c r="HUF375"/>
      <c r="HUG375"/>
      <c r="HUH375"/>
      <c r="HUI375"/>
      <c r="HUJ375"/>
      <c r="HUK375"/>
      <c r="HUL375"/>
      <c r="HUM375"/>
      <c r="HUN375"/>
      <c r="HUO375"/>
      <c r="HUP375"/>
      <c r="HUQ375"/>
      <c r="HUR375"/>
      <c r="HUS375"/>
      <c r="HUT375"/>
      <c r="HUU375"/>
      <c r="HUV375"/>
      <c r="HUW375"/>
      <c r="HUX375"/>
      <c r="HUY375"/>
      <c r="HUZ375"/>
      <c r="HVA375"/>
      <c r="HVB375"/>
      <c r="HVC375"/>
      <c r="HVD375"/>
      <c r="HVE375"/>
      <c r="HVF375"/>
      <c r="HVG375"/>
      <c r="HVH375"/>
      <c r="HVI375"/>
      <c r="HVJ375"/>
      <c r="HVK375"/>
      <c r="HVL375"/>
      <c r="HVM375"/>
      <c r="HVN375"/>
      <c r="HVO375"/>
      <c r="HVP375"/>
      <c r="HVQ375"/>
      <c r="HVR375"/>
      <c r="HVS375"/>
      <c r="HVT375"/>
      <c r="HVU375"/>
      <c r="HVV375"/>
      <c r="HVW375"/>
      <c r="HVX375"/>
      <c r="HVY375"/>
      <c r="HVZ375"/>
      <c r="HWA375"/>
      <c r="HWB375"/>
      <c r="HWC375"/>
      <c r="HWD375"/>
      <c r="HWE375"/>
      <c r="HWF375"/>
      <c r="HWG375"/>
      <c r="HWH375"/>
      <c r="HWI375"/>
      <c r="HWJ375"/>
      <c r="HWK375"/>
      <c r="HWL375"/>
      <c r="HWM375"/>
      <c r="HWN375"/>
      <c r="HWO375"/>
      <c r="HWP375"/>
      <c r="HWQ375"/>
      <c r="HWR375"/>
      <c r="HWS375"/>
      <c r="HWT375"/>
      <c r="HWU375"/>
      <c r="HWV375"/>
      <c r="HWW375"/>
      <c r="HWX375"/>
      <c r="HWY375"/>
      <c r="HWZ375"/>
      <c r="HXA375"/>
      <c r="HXB375"/>
      <c r="HXC375"/>
      <c r="HXD375"/>
      <c r="HXE375"/>
      <c r="HXF375"/>
      <c r="HXG375"/>
      <c r="HXH375"/>
      <c r="HXI375"/>
      <c r="HXJ375"/>
      <c r="HXK375"/>
      <c r="HXL375"/>
      <c r="HXM375"/>
      <c r="HXN375"/>
      <c r="HXO375"/>
      <c r="HXP375"/>
      <c r="HXQ375"/>
      <c r="HXR375"/>
      <c r="HXS375"/>
      <c r="HXT375"/>
      <c r="HXU375"/>
      <c r="HXV375"/>
      <c r="HXW375"/>
      <c r="HXX375"/>
      <c r="HXY375"/>
      <c r="HXZ375"/>
      <c r="HYA375"/>
      <c r="HYB375"/>
      <c r="HYC375"/>
      <c r="HYD375"/>
      <c r="HYE375"/>
      <c r="HYF375"/>
      <c r="HYG375"/>
      <c r="HYH375"/>
      <c r="HYI375"/>
      <c r="HYJ375"/>
      <c r="HYK375"/>
      <c r="HYL375"/>
      <c r="HYM375"/>
      <c r="HYN375"/>
      <c r="HYO375"/>
      <c r="HYP375"/>
      <c r="HYQ375"/>
      <c r="HYR375"/>
      <c r="HYS375"/>
      <c r="HYT375"/>
      <c r="HYU375"/>
      <c r="HYV375"/>
      <c r="HYW375"/>
      <c r="HYX375"/>
      <c r="HYY375"/>
      <c r="HYZ375"/>
      <c r="HZA375"/>
      <c r="HZB375"/>
      <c r="HZC375"/>
      <c r="HZD375"/>
      <c r="HZE375"/>
      <c r="HZF375"/>
      <c r="HZG375"/>
      <c r="HZH375"/>
      <c r="HZI375"/>
      <c r="HZJ375"/>
      <c r="HZK375"/>
      <c r="HZL375"/>
      <c r="HZM375"/>
      <c r="HZN375"/>
      <c r="HZO375"/>
      <c r="HZP375"/>
      <c r="HZQ375"/>
      <c r="HZR375"/>
      <c r="HZS375"/>
      <c r="HZT375"/>
      <c r="HZU375"/>
      <c r="HZV375"/>
      <c r="HZW375"/>
      <c r="HZX375"/>
      <c r="HZY375"/>
      <c r="HZZ375"/>
      <c r="IAA375"/>
      <c r="IAB375"/>
      <c r="IAC375"/>
      <c r="IAD375"/>
      <c r="IAE375"/>
      <c r="IAF375"/>
      <c r="IAG375"/>
      <c r="IAH375"/>
      <c r="IAI375"/>
      <c r="IAJ375"/>
      <c r="IAK375"/>
      <c r="IAL375"/>
      <c r="IAM375"/>
      <c r="IAN375"/>
      <c r="IAO375"/>
      <c r="IAP375"/>
      <c r="IAQ375"/>
      <c r="IAR375"/>
      <c r="IAS375"/>
      <c r="IAT375"/>
      <c r="IAU375"/>
      <c r="IAV375"/>
      <c r="IAW375"/>
      <c r="IAX375"/>
      <c r="IAY375"/>
      <c r="IAZ375"/>
      <c r="IBA375"/>
      <c r="IBB375"/>
      <c r="IBC375"/>
      <c r="IBD375"/>
      <c r="IBE375"/>
      <c r="IBF375"/>
      <c r="IBG375"/>
      <c r="IBH375"/>
      <c r="IBI375"/>
      <c r="IBJ375"/>
      <c r="IBK375"/>
      <c r="IBL375"/>
      <c r="IBM375"/>
      <c r="IBN375"/>
      <c r="IBO375"/>
      <c r="IBP375"/>
      <c r="IBQ375"/>
      <c r="IBR375"/>
      <c r="IBS375"/>
      <c r="IBT375"/>
      <c r="IBU375"/>
      <c r="IBV375"/>
      <c r="IBW375"/>
      <c r="IBX375"/>
      <c r="IBY375"/>
      <c r="IBZ375"/>
      <c r="ICA375"/>
      <c r="ICB375"/>
      <c r="ICC375"/>
      <c r="ICD375"/>
      <c r="ICE375"/>
      <c r="ICF375"/>
      <c r="ICG375"/>
      <c r="ICH375"/>
      <c r="ICI375"/>
      <c r="ICJ375"/>
      <c r="ICK375"/>
      <c r="ICL375"/>
      <c r="ICM375"/>
      <c r="ICN375"/>
      <c r="ICO375"/>
      <c r="ICP375"/>
      <c r="ICQ375"/>
      <c r="ICR375"/>
      <c r="ICS375"/>
      <c r="ICT375"/>
      <c r="ICU375"/>
      <c r="ICV375"/>
      <c r="ICW375"/>
      <c r="ICX375"/>
      <c r="ICY375"/>
      <c r="ICZ375"/>
      <c r="IDA375"/>
      <c r="IDB375"/>
      <c r="IDC375"/>
      <c r="IDD375"/>
      <c r="IDE375"/>
      <c r="IDF375"/>
      <c r="IDG375"/>
      <c r="IDH375"/>
      <c r="IDI375"/>
      <c r="IDJ375"/>
      <c r="IDK375"/>
      <c r="IDL375"/>
      <c r="IDM375"/>
      <c r="IDN375"/>
      <c r="IDO375"/>
      <c r="IDP375"/>
      <c r="IDQ375"/>
      <c r="IDR375"/>
      <c r="IDS375"/>
      <c r="IDT375"/>
      <c r="IDU375"/>
      <c r="IDV375"/>
      <c r="IDW375"/>
      <c r="IDX375"/>
      <c r="IDY375"/>
      <c r="IDZ375"/>
      <c r="IEA375"/>
      <c r="IEB375"/>
      <c r="IEC375"/>
      <c r="IED375"/>
      <c r="IEE375"/>
      <c r="IEF375"/>
      <c r="IEG375"/>
      <c r="IEH375"/>
      <c r="IEI375"/>
      <c r="IEJ375"/>
      <c r="IEK375"/>
      <c r="IEL375"/>
      <c r="IEM375"/>
      <c r="IEN375"/>
      <c r="IEO375"/>
      <c r="IEP375"/>
      <c r="IEQ375"/>
      <c r="IER375"/>
      <c r="IES375"/>
      <c r="IET375"/>
      <c r="IEU375"/>
      <c r="IEV375"/>
      <c r="IEW375"/>
      <c r="IEX375"/>
      <c r="IEY375"/>
      <c r="IEZ375"/>
      <c r="IFA375"/>
      <c r="IFB375"/>
      <c r="IFC375"/>
      <c r="IFD375"/>
      <c r="IFE375"/>
      <c r="IFF375"/>
      <c r="IFG375"/>
      <c r="IFH375"/>
      <c r="IFI375"/>
      <c r="IFJ375"/>
      <c r="IFK375"/>
      <c r="IFL375"/>
      <c r="IFM375"/>
      <c r="IFN375"/>
      <c r="IFO375"/>
      <c r="IFP375"/>
      <c r="IFQ375"/>
      <c r="IFR375"/>
      <c r="IFS375"/>
      <c r="IFT375"/>
      <c r="IFU375"/>
      <c r="IFV375"/>
      <c r="IFW375"/>
      <c r="IFX375"/>
      <c r="IFY375"/>
      <c r="IFZ375"/>
      <c r="IGA375"/>
      <c r="IGB375"/>
      <c r="IGC375"/>
      <c r="IGD375"/>
      <c r="IGE375"/>
      <c r="IGF375"/>
      <c r="IGG375"/>
      <c r="IGH375"/>
      <c r="IGI375"/>
      <c r="IGJ375"/>
      <c r="IGK375"/>
      <c r="IGL375"/>
      <c r="IGM375"/>
      <c r="IGN375"/>
      <c r="IGO375"/>
      <c r="IGP375"/>
      <c r="IGQ375"/>
      <c r="IGR375"/>
      <c r="IGS375"/>
      <c r="IGT375"/>
      <c r="IGU375"/>
      <c r="IGV375"/>
      <c r="IGW375"/>
      <c r="IGX375"/>
      <c r="IGY375"/>
      <c r="IGZ375"/>
      <c r="IHA375"/>
      <c r="IHB375"/>
      <c r="IHC375"/>
      <c r="IHD375"/>
      <c r="IHE375"/>
      <c r="IHF375"/>
      <c r="IHG375"/>
      <c r="IHH375"/>
      <c r="IHI375"/>
      <c r="IHJ375"/>
      <c r="IHK375"/>
      <c r="IHL375"/>
      <c r="IHM375"/>
      <c r="IHN375"/>
      <c r="IHO375"/>
      <c r="IHP375"/>
      <c r="IHQ375"/>
      <c r="IHR375"/>
      <c r="IHS375"/>
      <c r="IHT375"/>
      <c r="IHU375"/>
      <c r="IHV375"/>
      <c r="IHW375"/>
      <c r="IHX375"/>
      <c r="IHY375"/>
      <c r="IHZ375"/>
      <c r="IIA375"/>
      <c r="IIB375"/>
      <c r="IIC375"/>
      <c r="IID375"/>
      <c r="IIE375"/>
      <c r="IIF375"/>
      <c r="IIG375"/>
      <c r="IIH375"/>
      <c r="III375"/>
      <c r="IIJ375"/>
      <c r="IIK375"/>
      <c r="IIL375"/>
      <c r="IIM375"/>
      <c r="IIN375"/>
      <c r="IIO375"/>
      <c r="IIP375"/>
      <c r="IIQ375"/>
      <c r="IIR375"/>
      <c r="IIS375"/>
      <c r="IIT375"/>
      <c r="IIU375"/>
      <c r="IIV375"/>
      <c r="IIW375"/>
      <c r="IIX375"/>
      <c r="IIY375"/>
      <c r="IIZ375"/>
      <c r="IJA375"/>
      <c r="IJB375"/>
      <c r="IJC375"/>
      <c r="IJD375"/>
      <c r="IJE375"/>
      <c r="IJF375"/>
      <c r="IJG375"/>
      <c r="IJH375"/>
      <c r="IJI375"/>
      <c r="IJJ375"/>
      <c r="IJK375"/>
      <c r="IJL375"/>
      <c r="IJM375"/>
      <c r="IJN375"/>
      <c r="IJO375"/>
      <c r="IJP375"/>
      <c r="IJQ375"/>
      <c r="IJR375"/>
      <c r="IJS375"/>
      <c r="IJT375"/>
      <c r="IJU375"/>
      <c r="IJV375"/>
      <c r="IJW375"/>
      <c r="IJX375"/>
      <c r="IJY375"/>
      <c r="IJZ375"/>
      <c r="IKA375"/>
      <c r="IKB375"/>
      <c r="IKC375"/>
      <c r="IKD375"/>
      <c r="IKE375"/>
      <c r="IKF375"/>
      <c r="IKG375"/>
      <c r="IKH375"/>
      <c r="IKI375"/>
      <c r="IKJ375"/>
      <c r="IKK375"/>
      <c r="IKL375"/>
      <c r="IKM375"/>
      <c r="IKN375"/>
      <c r="IKO375"/>
      <c r="IKP375"/>
      <c r="IKQ375"/>
      <c r="IKR375"/>
      <c r="IKS375"/>
      <c r="IKT375"/>
      <c r="IKU375"/>
      <c r="IKV375"/>
      <c r="IKW375"/>
      <c r="IKX375"/>
      <c r="IKY375"/>
      <c r="IKZ375"/>
      <c r="ILA375"/>
      <c r="ILB375"/>
      <c r="ILC375"/>
      <c r="ILD375"/>
      <c r="ILE375"/>
      <c r="ILF375"/>
      <c r="ILG375"/>
      <c r="ILH375"/>
      <c r="ILI375"/>
      <c r="ILJ375"/>
      <c r="ILK375"/>
      <c r="ILL375"/>
      <c r="ILM375"/>
      <c r="ILN375"/>
      <c r="ILO375"/>
      <c r="ILP375"/>
      <c r="ILQ375"/>
      <c r="ILR375"/>
      <c r="ILS375"/>
      <c r="ILT375"/>
      <c r="ILU375"/>
      <c r="ILV375"/>
      <c r="ILW375"/>
      <c r="ILX375"/>
      <c r="ILY375"/>
      <c r="ILZ375"/>
      <c r="IMA375"/>
      <c r="IMB375"/>
      <c r="IMC375"/>
      <c r="IMD375"/>
      <c r="IME375"/>
      <c r="IMF375"/>
      <c r="IMG375"/>
      <c r="IMH375"/>
      <c r="IMI375"/>
      <c r="IMJ375"/>
      <c r="IMK375"/>
      <c r="IML375"/>
      <c r="IMM375"/>
      <c r="IMN375"/>
      <c r="IMO375"/>
      <c r="IMP375"/>
      <c r="IMQ375"/>
      <c r="IMR375"/>
      <c r="IMS375"/>
      <c r="IMT375"/>
      <c r="IMU375"/>
      <c r="IMV375"/>
      <c r="IMW375"/>
      <c r="IMX375"/>
      <c r="IMY375"/>
      <c r="IMZ375"/>
      <c r="INA375"/>
      <c r="INB375"/>
      <c r="INC375"/>
      <c r="IND375"/>
      <c r="INE375"/>
      <c r="INF375"/>
      <c r="ING375"/>
      <c r="INH375"/>
      <c r="INI375"/>
      <c r="INJ375"/>
      <c r="INK375"/>
      <c r="INL375"/>
      <c r="INM375"/>
      <c r="INN375"/>
      <c r="INO375"/>
      <c r="INP375"/>
      <c r="INQ375"/>
      <c r="INR375"/>
      <c r="INS375"/>
      <c r="INT375"/>
      <c r="INU375"/>
      <c r="INV375"/>
      <c r="INW375"/>
      <c r="INX375"/>
      <c r="INY375"/>
      <c r="INZ375"/>
      <c r="IOA375"/>
      <c r="IOB375"/>
      <c r="IOC375"/>
      <c r="IOD375"/>
      <c r="IOE375"/>
      <c r="IOF375"/>
      <c r="IOG375"/>
      <c r="IOH375"/>
      <c r="IOI375"/>
      <c r="IOJ375"/>
      <c r="IOK375"/>
      <c r="IOL375"/>
      <c r="IOM375"/>
      <c r="ION375"/>
      <c r="IOO375"/>
      <c r="IOP375"/>
      <c r="IOQ375"/>
      <c r="IOR375"/>
      <c r="IOS375"/>
      <c r="IOT375"/>
      <c r="IOU375"/>
      <c r="IOV375"/>
      <c r="IOW375"/>
      <c r="IOX375"/>
      <c r="IOY375"/>
      <c r="IOZ375"/>
      <c r="IPA375"/>
      <c r="IPB375"/>
      <c r="IPC375"/>
      <c r="IPD375"/>
      <c r="IPE375"/>
      <c r="IPF375"/>
      <c r="IPG375"/>
      <c r="IPH375"/>
      <c r="IPI375"/>
      <c r="IPJ375"/>
      <c r="IPK375"/>
      <c r="IPL375"/>
      <c r="IPM375"/>
      <c r="IPN375"/>
      <c r="IPO375"/>
      <c r="IPP375"/>
      <c r="IPQ375"/>
      <c r="IPR375"/>
      <c r="IPS375"/>
      <c r="IPT375"/>
      <c r="IPU375"/>
      <c r="IPV375"/>
      <c r="IPW375"/>
      <c r="IPX375"/>
      <c r="IPY375"/>
      <c r="IPZ375"/>
      <c r="IQA375"/>
      <c r="IQB375"/>
      <c r="IQC375"/>
      <c r="IQD375"/>
      <c r="IQE375"/>
      <c r="IQF375"/>
      <c r="IQG375"/>
      <c r="IQH375"/>
      <c r="IQI375"/>
      <c r="IQJ375"/>
      <c r="IQK375"/>
      <c r="IQL375"/>
      <c r="IQM375"/>
      <c r="IQN375"/>
      <c r="IQO375"/>
      <c r="IQP375"/>
      <c r="IQQ375"/>
      <c r="IQR375"/>
      <c r="IQS375"/>
      <c r="IQT375"/>
      <c r="IQU375"/>
      <c r="IQV375"/>
      <c r="IQW375"/>
      <c r="IQX375"/>
      <c r="IQY375"/>
      <c r="IQZ375"/>
      <c r="IRA375"/>
      <c r="IRB375"/>
      <c r="IRC375"/>
      <c r="IRD375"/>
      <c r="IRE375"/>
      <c r="IRF375"/>
      <c r="IRG375"/>
      <c r="IRH375"/>
      <c r="IRI375"/>
      <c r="IRJ375"/>
      <c r="IRK375"/>
      <c r="IRL375"/>
      <c r="IRM375"/>
      <c r="IRN375"/>
      <c r="IRO375"/>
      <c r="IRP375"/>
      <c r="IRQ375"/>
      <c r="IRR375"/>
      <c r="IRS375"/>
      <c r="IRT375"/>
      <c r="IRU375"/>
      <c r="IRV375"/>
      <c r="IRW375"/>
      <c r="IRX375"/>
      <c r="IRY375"/>
      <c r="IRZ375"/>
      <c r="ISA375"/>
      <c r="ISB375"/>
      <c r="ISC375"/>
      <c r="ISD375"/>
      <c r="ISE375"/>
      <c r="ISF375"/>
      <c r="ISG375"/>
      <c r="ISH375"/>
      <c r="ISI375"/>
      <c r="ISJ375"/>
      <c r="ISK375"/>
      <c r="ISL375"/>
      <c r="ISM375"/>
      <c r="ISN375"/>
      <c r="ISO375"/>
      <c r="ISP375"/>
      <c r="ISQ375"/>
      <c r="ISR375"/>
      <c r="ISS375"/>
      <c r="IST375"/>
      <c r="ISU375"/>
      <c r="ISV375"/>
      <c r="ISW375"/>
      <c r="ISX375"/>
      <c r="ISY375"/>
      <c r="ISZ375"/>
      <c r="ITA375"/>
      <c r="ITB375"/>
      <c r="ITC375"/>
      <c r="ITD375"/>
      <c r="ITE375"/>
      <c r="ITF375"/>
      <c r="ITG375"/>
      <c r="ITH375"/>
      <c r="ITI375"/>
      <c r="ITJ375"/>
      <c r="ITK375"/>
      <c r="ITL375"/>
      <c r="ITM375"/>
      <c r="ITN375"/>
      <c r="ITO375"/>
      <c r="ITP375"/>
      <c r="ITQ375"/>
      <c r="ITR375"/>
      <c r="ITS375"/>
      <c r="ITT375"/>
      <c r="ITU375"/>
      <c r="ITV375"/>
      <c r="ITW375"/>
      <c r="ITX375"/>
      <c r="ITY375"/>
      <c r="ITZ375"/>
      <c r="IUA375"/>
      <c r="IUB375"/>
      <c r="IUC375"/>
      <c r="IUD375"/>
      <c r="IUE375"/>
      <c r="IUF375"/>
      <c r="IUG375"/>
      <c r="IUH375"/>
      <c r="IUI375"/>
      <c r="IUJ375"/>
      <c r="IUK375"/>
      <c r="IUL375"/>
      <c r="IUM375"/>
      <c r="IUN375"/>
      <c r="IUO375"/>
      <c r="IUP375"/>
      <c r="IUQ375"/>
      <c r="IUR375"/>
      <c r="IUS375"/>
      <c r="IUT375"/>
      <c r="IUU375"/>
      <c r="IUV375"/>
      <c r="IUW375"/>
      <c r="IUX375"/>
      <c r="IUY375"/>
      <c r="IUZ375"/>
      <c r="IVA375"/>
      <c r="IVB375"/>
      <c r="IVC375"/>
      <c r="IVD375"/>
      <c r="IVE375"/>
      <c r="IVF375"/>
      <c r="IVG375"/>
      <c r="IVH375"/>
      <c r="IVI375"/>
      <c r="IVJ375"/>
      <c r="IVK375"/>
      <c r="IVL375"/>
      <c r="IVM375"/>
      <c r="IVN375"/>
      <c r="IVO375"/>
      <c r="IVP375"/>
      <c r="IVQ375"/>
      <c r="IVR375"/>
      <c r="IVS375"/>
      <c r="IVT375"/>
      <c r="IVU375"/>
      <c r="IVV375"/>
      <c r="IVW375"/>
      <c r="IVX375"/>
      <c r="IVY375"/>
      <c r="IVZ375"/>
      <c r="IWA375"/>
      <c r="IWB375"/>
      <c r="IWC375"/>
      <c r="IWD375"/>
      <c r="IWE375"/>
      <c r="IWF375"/>
      <c r="IWG375"/>
      <c r="IWH375"/>
      <c r="IWI375"/>
      <c r="IWJ375"/>
      <c r="IWK375"/>
      <c r="IWL375"/>
      <c r="IWM375"/>
      <c r="IWN375"/>
      <c r="IWO375"/>
      <c r="IWP375"/>
      <c r="IWQ375"/>
      <c r="IWR375"/>
      <c r="IWS375"/>
      <c r="IWT375"/>
      <c r="IWU375"/>
      <c r="IWV375"/>
      <c r="IWW375"/>
      <c r="IWX375"/>
      <c r="IWY375"/>
      <c r="IWZ375"/>
      <c r="IXA375"/>
      <c r="IXB375"/>
      <c r="IXC375"/>
      <c r="IXD375"/>
      <c r="IXE375"/>
      <c r="IXF375"/>
      <c r="IXG375"/>
      <c r="IXH375"/>
      <c r="IXI375"/>
      <c r="IXJ375"/>
      <c r="IXK375"/>
      <c r="IXL375"/>
      <c r="IXM375"/>
      <c r="IXN375"/>
      <c r="IXO375"/>
      <c r="IXP375"/>
      <c r="IXQ375"/>
      <c r="IXR375"/>
      <c r="IXS375"/>
      <c r="IXT375"/>
      <c r="IXU375"/>
      <c r="IXV375"/>
      <c r="IXW375"/>
      <c r="IXX375"/>
      <c r="IXY375"/>
      <c r="IXZ375"/>
      <c r="IYA375"/>
      <c r="IYB375"/>
      <c r="IYC375"/>
      <c r="IYD375"/>
      <c r="IYE375"/>
      <c r="IYF375"/>
      <c r="IYG375"/>
      <c r="IYH375"/>
      <c r="IYI375"/>
      <c r="IYJ375"/>
      <c r="IYK375"/>
      <c r="IYL375"/>
      <c r="IYM375"/>
      <c r="IYN375"/>
      <c r="IYO375"/>
      <c r="IYP375"/>
      <c r="IYQ375"/>
      <c r="IYR375"/>
      <c r="IYS375"/>
      <c r="IYT375"/>
      <c r="IYU375"/>
      <c r="IYV375"/>
      <c r="IYW375"/>
      <c r="IYX375"/>
      <c r="IYY375"/>
      <c r="IYZ375"/>
      <c r="IZA375"/>
      <c r="IZB375"/>
      <c r="IZC375"/>
      <c r="IZD375"/>
      <c r="IZE375"/>
      <c r="IZF375"/>
      <c r="IZG375"/>
      <c r="IZH375"/>
      <c r="IZI375"/>
      <c r="IZJ375"/>
      <c r="IZK375"/>
      <c r="IZL375"/>
      <c r="IZM375"/>
      <c r="IZN375"/>
      <c r="IZO375"/>
      <c r="IZP375"/>
      <c r="IZQ375"/>
      <c r="IZR375"/>
      <c r="IZS375"/>
      <c r="IZT375"/>
      <c r="IZU375"/>
      <c r="IZV375"/>
      <c r="IZW375"/>
      <c r="IZX375"/>
      <c r="IZY375"/>
      <c r="IZZ375"/>
      <c r="JAA375"/>
      <c r="JAB375"/>
      <c r="JAC375"/>
      <c r="JAD375"/>
      <c r="JAE375"/>
      <c r="JAF375"/>
      <c r="JAG375"/>
      <c r="JAH375"/>
      <c r="JAI375"/>
      <c r="JAJ375"/>
      <c r="JAK375"/>
      <c r="JAL375"/>
      <c r="JAM375"/>
      <c r="JAN375"/>
      <c r="JAO375"/>
      <c r="JAP375"/>
      <c r="JAQ375"/>
      <c r="JAR375"/>
      <c r="JAS375"/>
      <c r="JAT375"/>
      <c r="JAU375"/>
      <c r="JAV375"/>
      <c r="JAW375"/>
      <c r="JAX375"/>
      <c r="JAY375"/>
      <c r="JAZ375"/>
      <c r="JBA375"/>
      <c r="JBB375"/>
      <c r="JBC375"/>
      <c r="JBD375"/>
      <c r="JBE375"/>
      <c r="JBF375"/>
      <c r="JBG375"/>
      <c r="JBH375"/>
      <c r="JBI375"/>
      <c r="JBJ375"/>
      <c r="JBK375"/>
      <c r="JBL375"/>
      <c r="JBM375"/>
      <c r="JBN375"/>
      <c r="JBO375"/>
      <c r="JBP375"/>
      <c r="JBQ375"/>
      <c r="JBR375"/>
      <c r="JBS375"/>
      <c r="JBT375"/>
      <c r="JBU375"/>
      <c r="JBV375"/>
      <c r="JBW375"/>
      <c r="JBX375"/>
      <c r="JBY375"/>
      <c r="JBZ375"/>
      <c r="JCA375"/>
      <c r="JCB375"/>
      <c r="JCC375"/>
      <c r="JCD375"/>
      <c r="JCE375"/>
      <c r="JCF375"/>
      <c r="JCG375"/>
      <c r="JCH375"/>
      <c r="JCI375"/>
      <c r="JCJ375"/>
      <c r="JCK375"/>
      <c r="JCL375"/>
      <c r="JCM375"/>
      <c r="JCN375"/>
      <c r="JCO375"/>
      <c r="JCP375"/>
      <c r="JCQ375"/>
      <c r="JCR375"/>
      <c r="JCS375"/>
      <c r="JCT375"/>
      <c r="JCU375"/>
      <c r="JCV375"/>
      <c r="JCW375"/>
      <c r="JCX375"/>
      <c r="JCY375"/>
      <c r="JCZ375"/>
      <c r="JDA375"/>
      <c r="JDB375"/>
      <c r="JDC375"/>
      <c r="JDD375"/>
      <c r="JDE375"/>
      <c r="JDF375"/>
      <c r="JDG375"/>
      <c r="JDH375"/>
      <c r="JDI375"/>
      <c r="JDJ375"/>
      <c r="JDK375"/>
      <c r="JDL375"/>
      <c r="JDM375"/>
      <c r="JDN375"/>
      <c r="JDO375"/>
      <c r="JDP375"/>
      <c r="JDQ375"/>
      <c r="JDR375"/>
      <c r="JDS375"/>
      <c r="JDT375"/>
      <c r="JDU375"/>
      <c r="JDV375"/>
      <c r="JDW375"/>
      <c r="JDX375"/>
      <c r="JDY375"/>
      <c r="JDZ375"/>
      <c r="JEA375"/>
      <c r="JEB375"/>
      <c r="JEC375"/>
      <c r="JED375"/>
      <c r="JEE375"/>
      <c r="JEF375"/>
      <c r="JEG375"/>
      <c r="JEH375"/>
      <c r="JEI375"/>
      <c r="JEJ375"/>
      <c r="JEK375"/>
      <c r="JEL375"/>
      <c r="JEM375"/>
      <c r="JEN375"/>
      <c r="JEO375"/>
      <c r="JEP375"/>
      <c r="JEQ375"/>
      <c r="JER375"/>
      <c r="JES375"/>
      <c r="JET375"/>
      <c r="JEU375"/>
      <c r="JEV375"/>
      <c r="JEW375"/>
      <c r="JEX375"/>
      <c r="JEY375"/>
      <c r="JEZ375"/>
      <c r="JFA375"/>
      <c r="JFB375"/>
      <c r="JFC375"/>
      <c r="JFD375"/>
      <c r="JFE375"/>
      <c r="JFF375"/>
      <c r="JFG375"/>
      <c r="JFH375"/>
      <c r="JFI375"/>
      <c r="JFJ375"/>
      <c r="JFK375"/>
      <c r="JFL375"/>
      <c r="JFM375"/>
      <c r="JFN375"/>
      <c r="JFO375"/>
      <c r="JFP375"/>
      <c r="JFQ375"/>
      <c r="JFR375"/>
      <c r="JFS375"/>
      <c r="JFT375"/>
      <c r="JFU375"/>
      <c r="JFV375"/>
      <c r="JFW375"/>
      <c r="JFX375"/>
      <c r="JFY375"/>
      <c r="JFZ375"/>
      <c r="JGA375"/>
      <c r="JGB375"/>
      <c r="JGC375"/>
      <c r="JGD375"/>
      <c r="JGE375"/>
      <c r="JGF375"/>
      <c r="JGG375"/>
      <c r="JGH375"/>
      <c r="JGI375"/>
      <c r="JGJ375"/>
      <c r="JGK375"/>
      <c r="JGL375"/>
      <c r="JGM375"/>
      <c r="JGN375"/>
      <c r="JGO375"/>
      <c r="JGP375"/>
      <c r="JGQ375"/>
      <c r="JGR375"/>
      <c r="JGS375"/>
      <c r="JGT375"/>
      <c r="JGU375"/>
      <c r="JGV375"/>
      <c r="JGW375"/>
      <c r="JGX375"/>
      <c r="JGY375"/>
      <c r="JGZ375"/>
      <c r="JHA375"/>
      <c r="JHB375"/>
      <c r="JHC375"/>
      <c r="JHD375"/>
      <c r="JHE375"/>
      <c r="JHF375"/>
      <c r="JHG375"/>
      <c r="JHH375"/>
      <c r="JHI375"/>
      <c r="JHJ375"/>
      <c r="JHK375"/>
      <c r="JHL375"/>
      <c r="JHM375"/>
      <c r="JHN375"/>
      <c r="JHO375"/>
      <c r="JHP375"/>
      <c r="JHQ375"/>
      <c r="JHR375"/>
      <c r="JHS375"/>
      <c r="JHT375"/>
      <c r="JHU375"/>
      <c r="JHV375"/>
      <c r="JHW375"/>
      <c r="JHX375"/>
      <c r="JHY375"/>
      <c r="JHZ375"/>
      <c r="JIA375"/>
      <c r="JIB375"/>
      <c r="JIC375"/>
      <c r="JID375"/>
      <c r="JIE375"/>
      <c r="JIF375"/>
      <c r="JIG375"/>
      <c r="JIH375"/>
      <c r="JII375"/>
      <c r="JIJ375"/>
      <c r="JIK375"/>
      <c r="JIL375"/>
      <c r="JIM375"/>
      <c r="JIN375"/>
      <c r="JIO375"/>
      <c r="JIP375"/>
      <c r="JIQ375"/>
      <c r="JIR375"/>
      <c r="JIS375"/>
      <c r="JIT375"/>
      <c r="JIU375"/>
      <c r="JIV375"/>
      <c r="JIW375"/>
      <c r="JIX375"/>
      <c r="JIY375"/>
      <c r="JIZ375"/>
      <c r="JJA375"/>
      <c r="JJB375"/>
      <c r="JJC375"/>
      <c r="JJD375"/>
      <c r="JJE375"/>
      <c r="JJF375"/>
      <c r="JJG375"/>
      <c r="JJH375"/>
      <c r="JJI375"/>
      <c r="JJJ375"/>
      <c r="JJK375"/>
      <c r="JJL375"/>
      <c r="JJM375"/>
      <c r="JJN375"/>
      <c r="JJO375"/>
      <c r="JJP375"/>
      <c r="JJQ375"/>
      <c r="JJR375"/>
      <c r="JJS375"/>
      <c r="JJT375"/>
      <c r="JJU375"/>
      <c r="JJV375"/>
      <c r="JJW375"/>
      <c r="JJX375"/>
      <c r="JJY375"/>
      <c r="JJZ375"/>
      <c r="JKA375"/>
      <c r="JKB375"/>
      <c r="JKC375"/>
      <c r="JKD375"/>
      <c r="JKE375"/>
      <c r="JKF375"/>
      <c r="JKG375"/>
      <c r="JKH375"/>
      <c r="JKI375"/>
      <c r="JKJ375"/>
      <c r="JKK375"/>
      <c r="JKL375"/>
      <c r="JKM375"/>
      <c r="JKN375"/>
      <c r="JKO375"/>
      <c r="JKP375"/>
      <c r="JKQ375"/>
      <c r="JKR375"/>
      <c r="JKS375"/>
      <c r="JKT375"/>
      <c r="JKU375"/>
      <c r="JKV375"/>
      <c r="JKW375"/>
      <c r="JKX375"/>
      <c r="JKY375"/>
      <c r="JKZ375"/>
      <c r="JLA375"/>
      <c r="JLB375"/>
      <c r="JLC375"/>
      <c r="JLD375"/>
      <c r="JLE375"/>
      <c r="JLF375"/>
      <c r="JLG375"/>
      <c r="JLH375"/>
      <c r="JLI375"/>
      <c r="JLJ375"/>
      <c r="JLK375"/>
      <c r="JLL375"/>
      <c r="JLM375"/>
      <c r="JLN375"/>
      <c r="JLO375"/>
      <c r="JLP375"/>
      <c r="JLQ375"/>
      <c r="JLR375"/>
      <c r="JLS375"/>
      <c r="JLT375"/>
      <c r="JLU375"/>
      <c r="JLV375"/>
      <c r="JLW375"/>
      <c r="JLX375"/>
      <c r="JLY375"/>
      <c r="JLZ375"/>
      <c r="JMA375"/>
      <c r="JMB375"/>
      <c r="JMC375"/>
      <c r="JMD375"/>
      <c r="JME375"/>
      <c r="JMF375"/>
      <c r="JMG375"/>
      <c r="JMH375"/>
      <c r="JMI375"/>
      <c r="JMJ375"/>
      <c r="JMK375"/>
      <c r="JML375"/>
      <c r="JMM375"/>
      <c r="JMN375"/>
      <c r="JMO375"/>
      <c r="JMP375"/>
      <c r="JMQ375"/>
      <c r="JMR375"/>
      <c r="JMS375"/>
      <c r="JMT375"/>
      <c r="JMU375"/>
      <c r="JMV375"/>
      <c r="JMW375"/>
      <c r="JMX375"/>
      <c r="JMY375"/>
      <c r="JMZ375"/>
      <c r="JNA375"/>
      <c r="JNB375"/>
      <c r="JNC375"/>
      <c r="JND375"/>
      <c r="JNE375"/>
      <c r="JNF375"/>
      <c r="JNG375"/>
      <c r="JNH375"/>
      <c r="JNI375"/>
      <c r="JNJ375"/>
      <c r="JNK375"/>
      <c r="JNL375"/>
      <c r="JNM375"/>
      <c r="JNN375"/>
      <c r="JNO375"/>
      <c r="JNP375"/>
      <c r="JNQ375"/>
      <c r="JNR375"/>
      <c r="JNS375"/>
      <c r="JNT375"/>
      <c r="JNU375"/>
      <c r="JNV375"/>
      <c r="JNW375"/>
      <c r="JNX375"/>
      <c r="JNY375"/>
      <c r="JNZ375"/>
      <c r="JOA375"/>
      <c r="JOB375"/>
      <c r="JOC375"/>
      <c r="JOD375"/>
      <c r="JOE375"/>
      <c r="JOF375"/>
      <c r="JOG375"/>
      <c r="JOH375"/>
      <c r="JOI375"/>
      <c r="JOJ375"/>
      <c r="JOK375"/>
      <c r="JOL375"/>
      <c r="JOM375"/>
      <c r="JON375"/>
      <c r="JOO375"/>
      <c r="JOP375"/>
      <c r="JOQ375"/>
      <c r="JOR375"/>
      <c r="JOS375"/>
      <c r="JOT375"/>
      <c r="JOU375"/>
      <c r="JOV375"/>
      <c r="JOW375"/>
      <c r="JOX375"/>
      <c r="JOY375"/>
      <c r="JOZ375"/>
      <c r="JPA375"/>
      <c r="JPB375"/>
      <c r="JPC375"/>
      <c r="JPD375"/>
      <c r="JPE375"/>
      <c r="JPF375"/>
      <c r="JPG375"/>
      <c r="JPH375"/>
      <c r="JPI375"/>
      <c r="JPJ375"/>
      <c r="JPK375"/>
      <c r="JPL375"/>
      <c r="JPM375"/>
      <c r="JPN375"/>
      <c r="JPO375"/>
      <c r="JPP375"/>
      <c r="JPQ375"/>
      <c r="JPR375"/>
      <c r="JPS375"/>
      <c r="JPT375"/>
      <c r="JPU375"/>
      <c r="JPV375"/>
      <c r="JPW375"/>
      <c r="JPX375"/>
      <c r="JPY375"/>
      <c r="JPZ375"/>
      <c r="JQA375"/>
      <c r="JQB375"/>
      <c r="JQC375"/>
      <c r="JQD375"/>
      <c r="JQE375"/>
      <c r="JQF375"/>
      <c r="JQG375"/>
      <c r="JQH375"/>
      <c r="JQI375"/>
      <c r="JQJ375"/>
      <c r="JQK375"/>
      <c r="JQL375"/>
      <c r="JQM375"/>
      <c r="JQN375"/>
      <c r="JQO375"/>
      <c r="JQP375"/>
      <c r="JQQ375"/>
      <c r="JQR375"/>
      <c r="JQS375"/>
      <c r="JQT375"/>
      <c r="JQU375"/>
      <c r="JQV375"/>
      <c r="JQW375"/>
      <c r="JQX375"/>
      <c r="JQY375"/>
      <c r="JQZ375"/>
      <c r="JRA375"/>
      <c r="JRB375"/>
      <c r="JRC375"/>
      <c r="JRD375"/>
      <c r="JRE375"/>
      <c r="JRF375"/>
      <c r="JRG375"/>
      <c r="JRH375"/>
      <c r="JRI375"/>
      <c r="JRJ375"/>
      <c r="JRK375"/>
      <c r="JRL375"/>
      <c r="JRM375"/>
      <c r="JRN375"/>
      <c r="JRO375"/>
      <c r="JRP375"/>
      <c r="JRQ375"/>
      <c r="JRR375"/>
      <c r="JRS375"/>
      <c r="JRT375"/>
      <c r="JRU375"/>
      <c r="JRV375"/>
      <c r="JRW375"/>
      <c r="JRX375"/>
      <c r="JRY375"/>
      <c r="JRZ375"/>
      <c r="JSA375"/>
      <c r="JSB375"/>
      <c r="JSC375"/>
      <c r="JSD375"/>
      <c r="JSE375"/>
      <c r="JSF375"/>
      <c r="JSG375"/>
      <c r="JSH375"/>
      <c r="JSI375"/>
      <c r="JSJ375"/>
      <c r="JSK375"/>
      <c r="JSL375"/>
      <c r="JSM375"/>
      <c r="JSN375"/>
      <c r="JSO375"/>
      <c r="JSP375"/>
      <c r="JSQ375"/>
      <c r="JSR375"/>
      <c r="JSS375"/>
      <c r="JST375"/>
      <c r="JSU375"/>
      <c r="JSV375"/>
      <c r="JSW375"/>
      <c r="JSX375"/>
      <c r="JSY375"/>
      <c r="JSZ375"/>
      <c r="JTA375"/>
      <c r="JTB375"/>
      <c r="JTC375"/>
      <c r="JTD375"/>
      <c r="JTE375"/>
      <c r="JTF375"/>
      <c r="JTG375"/>
      <c r="JTH375"/>
      <c r="JTI375"/>
      <c r="JTJ375"/>
      <c r="JTK375"/>
      <c r="JTL375"/>
      <c r="JTM375"/>
      <c r="JTN375"/>
      <c r="JTO375"/>
      <c r="JTP375"/>
      <c r="JTQ375"/>
      <c r="JTR375"/>
      <c r="JTS375"/>
      <c r="JTT375"/>
      <c r="JTU375"/>
      <c r="JTV375"/>
      <c r="JTW375"/>
      <c r="JTX375"/>
      <c r="JTY375"/>
      <c r="JTZ375"/>
      <c r="JUA375"/>
      <c r="JUB375"/>
      <c r="JUC375"/>
      <c r="JUD375"/>
      <c r="JUE375"/>
      <c r="JUF375"/>
      <c r="JUG375"/>
      <c r="JUH375"/>
      <c r="JUI375"/>
      <c r="JUJ375"/>
      <c r="JUK375"/>
      <c r="JUL375"/>
      <c r="JUM375"/>
      <c r="JUN375"/>
      <c r="JUO375"/>
      <c r="JUP375"/>
      <c r="JUQ375"/>
      <c r="JUR375"/>
      <c r="JUS375"/>
      <c r="JUT375"/>
      <c r="JUU375"/>
      <c r="JUV375"/>
      <c r="JUW375"/>
      <c r="JUX375"/>
      <c r="JUY375"/>
      <c r="JUZ375"/>
      <c r="JVA375"/>
      <c r="JVB375"/>
      <c r="JVC375"/>
      <c r="JVD375"/>
      <c r="JVE375"/>
      <c r="JVF375"/>
      <c r="JVG375"/>
      <c r="JVH375"/>
      <c r="JVI375"/>
      <c r="JVJ375"/>
      <c r="JVK375"/>
      <c r="JVL375"/>
      <c r="JVM375"/>
      <c r="JVN375"/>
      <c r="JVO375"/>
      <c r="JVP375"/>
      <c r="JVQ375"/>
      <c r="JVR375"/>
      <c r="JVS375"/>
      <c r="JVT375"/>
      <c r="JVU375"/>
      <c r="JVV375"/>
      <c r="JVW375"/>
      <c r="JVX375"/>
      <c r="JVY375"/>
      <c r="JVZ375"/>
      <c r="JWA375"/>
      <c r="JWB375"/>
      <c r="JWC375"/>
      <c r="JWD375"/>
      <c r="JWE375"/>
      <c r="JWF375"/>
      <c r="JWG375"/>
      <c r="JWH375"/>
      <c r="JWI375"/>
      <c r="JWJ375"/>
      <c r="JWK375"/>
      <c r="JWL375"/>
      <c r="JWM375"/>
      <c r="JWN375"/>
      <c r="JWO375"/>
      <c r="JWP375"/>
      <c r="JWQ375"/>
      <c r="JWR375"/>
      <c r="JWS375"/>
      <c r="JWT375"/>
      <c r="JWU375"/>
      <c r="JWV375"/>
      <c r="JWW375"/>
      <c r="JWX375"/>
      <c r="JWY375"/>
      <c r="JWZ375"/>
      <c r="JXA375"/>
      <c r="JXB375"/>
      <c r="JXC375"/>
      <c r="JXD375"/>
      <c r="JXE375"/>
      <c r="JXF375"/>
      <c r="JXG375"/>
      <c r="JXH375"/>
      <c r="JXI375"/>
      <c r="JXJ375"/>
      <c r="JXK375"/>
      <c r="JXL375"/>
      <c r="JXM375"/>
      <c r="JXN375"/>
      <c r="JXO375"/>
      <c r="JXP375"/>
      <c r="JXQ375"/>
      <c r="JXR375"/>
      <c r="JXS375"/>
      <c r="JXT375"/>
      <c r="JXU375"/>
      <c r="JXV375"/>
      <c r="JXW375"/>
      <c r="JXX375"/>
      <c r="JXY375"/>
      <c r="JXZ375"/>
      <c r="JYA375"/>
      <c r="JYB375"/>
      <c r="JYC375"/>
      <c r="JYD375"/>
      <c r="JYE375"/>
      <c r="JYF375"/>
      <c r="JYG375"/>
      <c r="JYH375"/>
      <c r="JYI375"/>
      <c r="JYJ375"/>
      <c r="JYK375"/>
      <c r="JYL375"/>
      <c r="JYM375"/>
      <c r="JYN375"/>
      <c r="JYO375"/>
      <c r="JYP375"/>
      <c r="JYQ375"/>
      <c r="JYR375"/>
      <c r="JYS375"/>
      <c r="JYT375"/>
      <c r="JYU375"/>
      <c r="JYV375"/>
      <c r="JYW375"/>
      <c r="JYX375"/>
      <c r="JYY375"/>
      <c r="JYZ375"/>
      <c r="JZA375"/>
      <c r="JZB375"/>
      <c r="JZC375"/>
      <c r="JZD375"/>
      <c r="JZE375"/>
      <c r="JZF375"/>
      <c r="JZG375"/>
      <c r="JZH375"/>
      <c r="JZI375"/>
      <c r="JZJ375"/>
      <c r="JZK375"/>
      <c r="JZL375"/>
      <c r="JZM375"/>
      <c r="JZN375"/>
      <c r="JZO375"/>
      <c r="JZP375"/>
      <c r="JZQ375"/>
      <c r="JZR375"/>
      <c r="JZS375"/>
      <c r="JZT375"/>
      <c r="JZU375"/>
      <c r="JZV375"/>
      <c r="JZW375"/>
      <c r="JZX375"/>
      <c r="JZY375"/>
      <c r="JZZ375"/>
      <c r="KAA375"/>
      <c r="KAB375"/>
      <c r="KAC375"/>
      <c r="KAD375"/>
      <c r="KAE375"/>
      <c r="KAF375"/>
      <c r="KAG375"/>
      <c r="KAH375"/>
      <c r="KAI375"/>
      <c r="KAJ375"/>
      <c r="KAK375"/>
      <c r="KAL375"/>
      <c r="KAM375"/>
      <c r="KAN375"/>
      <c r="KAO375"/>
      <c r="KAP375"/>
      <c r="KAQ375"/>
      <c r="KAR375"/>
      <c r="KAS375"/>
      <c r="KAT375"/>
      <c r="KAU375"/>
      <c r="KAV375"/>
      <c r="KAW375"/>
      <c r="KAX375"/>
      <c r="KAY375"/>
      <c r="KAZ375"/>
      <c r="KBA375"/>
      <c r="KBB375"/>
      <c r="KBC375"/>
      <c r="KBD375"/>
      <c r="KBE375"/>
      <c r="KBF375"/>
      <c r="KBG375"/>
      <c r="KBH375"/>
      <c r="KBI375"/>
      <c r="KBJ375"/>
      <c r="KBK375"/>
      <c r="KBL375"/>
      <c r="KBM375"/>
      <c r="KBN375"/>
      <c r="KBO375"/>
      <c r="KBP375"/>
      <c r="KBQ375"/>
      <c r="KBR375"/>
      <c r="KBS375"/>
      <c r="KBT375"/>
      <c r="KBU375"/>
      <c r="KBV375"/>
      <c r="KBW375"/>
      <c r="KBX375"/>
      <c r="KBY375"/>
      <c r="KBZ375"/>
      <c r="KCA375"/>
      <c r="KCB375"/>
      <c r="KCC375"/>
      <c r="KCD375"/>
      <c r="KCE375"/>
      <c r="KCF375"/>
      <c r="KCG375"/>
      <c r="KCH375"/>
      <c r="KCI375"/>
      <c r="KCJ375"/>
      <c r="KCK375"/>
      <c r="KCL375"/>
      <c r="KCM375"/>
      <c r="KCN375"/>
      <c r="KCO375"/>
      <c r="KCP375"/>
      <c r="KCQ375"/>
      <c r="KCR375"/>
      <c r="KCS375"/>
      <c r="KCT375"/>
      <c r="KCU375"/>
      <c r="KCV375"/>
      <c r="KCW375"/>
      <c r="KCX375"/>
      <c r="KCY375"/>
      <c r="KCZ375"/>
      <c r="KDA375"/>
      <c r="KDB375"/>
      <c r="KDC375"/>
      <c r="KDD375"/>
      <c r="KDE375"/>
      <c r="KDF375"/>
      <c r="KDG375"/>
      <c r="KDH375"/>
      <c r="KDI375"/>
      <c r="KDJ375"/>
      <c r="KDK375"/>
      <c r="KDL375"/>
      <c r="KDM375"/>
      <c r="KDN375"/>
      <c r="KDO375"/>
      <c r="KDP375"/>
      <c r="KDQ375"/>
      <c r="KDR375"/>
      <c r="KDS375"/>
      <c r="KDT375"/>
      <c r="KDU375"/>
      <c r="KDV375"/>
      <c r="KDW375"/>
      <c r="KDX375"/>
      <c r="KDY375"/>
      <c r="KDZ375"/>
      <c r="KEA375"/>
      <c r="KEB375"/>
      <c r="KEC375"/>
      <c r="KED375"/>
      <c r="KEE375"/>
      <c r="KEF375"/>
      <c r="KEG375"/>
      <c r="KEH375"/>
      <c r="KEI375"/>
      <c r="KEJ375"/>
      <c r="KEK375"/>
      <c r="KEL375"/>
      <c r="KEM375"/>
      <c r="KEN375"/>
      <c r="KEO375"/>
      <c r="KEP375"/>
      <c r="KEQ375"/>
      <c r="KER375"/>
      <c r="KES375"/>
      <c r="KET375"/>
      <c r="KEU375"/>
      <c r="KEV375"/>
      <c r="KEW375"/>
      <c r="KEX375"/>
      <c r="KEY375"/>
      <c r="KEZ375"/>
      <c r="KFA375"/>
      <c r="KFB375"/>
      <c r="KFC375"/>
      <c r="KFD375"/>
      <c r="KFE375"/>
      <c r="KFF375"/>
      <c r="KFG375"/>
      <c r="KFH375"/>
      <c r="KFI375"/>
      <c r="KFJ375"/>
      <c r="KFK375"/>
      <c r="KFL375"/>
      <c r="KFM375"/>
      <c r="KFN375"/>
      <c r="KFO375"/>
      <c r="KFP375"/>
      <c r="KFQ375"/>
      <c r="KFR375"/>
      <c r="KFS375"/>
      <c r="KFT375"/>
      <c r="KFU375"/>
      <c r="KFV375"/>
      <c r="KFW375"/>
      <c r="KFX375"/>
      <c r="KFY375"/>
      <c r="KFZ375"/>
      <c r="KGA375"/>
      <c r="KGB375"/>
      <c r="KGC375"/>
      <c r="KGD375"/>
      <c r="KGE375"/>
      <c r="KGF375"/>
      <c r="KGG375"/>
      <c r="KGH375"/>
      <c r="KGI375"/>
      <c r="KGJ375"/>
      <c r="KGK375"/>
      <c r="KGL375"/>
      <c r="KGM375"/>
      <c r="KGN375"/>
      <c r="KGO375"/>
      <c r="KGP375"/>
      <c r="KGQ375"/>
      <c r="KGR375"/>
      <c r="KGS375"/>
      <c r="KGT375"/>
      <c r="KGU375"/>
      <c r="KGV375"/>
      <c r="KGW375"/>
      <c r="KGX375"/>
      <c r="KGY375"/>
      <c r="KGZ375"/>
      <c r="KHA375"/>
      <c r="KHB375"/>
      <c r="KHC375"/>
      <c r="KHD375"/>
      <c r="KHE375"/>
      <c r="KHF375"/>
      <c r="KHG375"/>
      <c r="KHH375"/>
      <c r="KHI375"/>
      <c r="KHJ375"/>
      <c r="KHK375"/>
      <c r="KHL375"/>
      <c r="KHM375"/>
      <c r="KHN375"/>
      <c r="KHO375"/>
      <c r="KHP375"/>
      <c r="KHQ375"/>
      <c r="KHR375"/>
      <c r="KHS375"/>
      <c r="KHT375"/>
      <c r="KHU375"/>
      <c r="KHV375"/>
      <c r="KHW375"/>
      <c r="KHX375"/>
      <c r="KHY375"/>
      <c r="KHZ375"/>
      <c r="KIA375"/>
      <c r="KIB375"/>
      <c r="KIC375"/>
      <c r="KID375"/>
      <c r="KIE375"/>
      <c r="KIF375"/>
      <c r="KIG375"/>
      <c r="KIH375"/>
      <c r="KII375"/>
      <c r="KIJ375"/>
      <c r="KIK375"/>
      <c r="KIL375"/>
      <c r="KIM375"/>
      <c r="KIN375"/>
      <c r="KIO375"/>
      <c r="KIP375"/>
      <c r="KIQ375"/>
      <c r="KIR375"/>
      <c r="KIS375"/>
      <c r="KIT375"/>
      <c r="KIU375"/>
      <c r="KIV375"/>
      <c r="KIW375"/>
      <c r="KIX375"/>
      <c r="KIY375"/>
      <c r="KIZ375"/>
      <c r="KJA375"/>
      <c r="KJB375"/>
      <c r="KJC375"/>
      <c r="KJD375"/>
      <c r="KJE375"/>
      <c r="KJF375"/>
      <c r="KJG375"/>
      <c r="KJH375"/>
      <c r="KJI375"/>
      <c r="KJJ375"/>
      <c r="KJK375"/>
      <c r="KJL375"/>
      <c r="KJM375"/>
      <c r="KJN375"/>
      <c r="KJO375"/>
      <c r="KJP375"/>
      <c r="KJQ375"/>
      <c r="KJR375"/>
      <c r="KJS375"/>
      <c r="KJT375"/>
      <c r="KJU375"/>
      <c r="KJV375"/>
      <c r="KJW375"/>
      <c r="KJX375"/>
      <c r="KJY375"/>
      <c r="KJZ375"/>
      <c r="KKA375"/>
      <c r="KKB375"/>
      <c r="KKC375"/>
      <c r="KKD375"/>
      <c r="KKE375"/>
      <c r="KKF375"/>
      <c r="KKG375"/>
      <c r="KKH375"/>
      <c r="KKI375"/>
      <c r="KKJ375"/>
      <c r="KKK375"/>
      <c r="KKL375"/>
      <c r="KKM375"/>
      <c r="KKN375"/>
      <c r="KKO375"/>
      <c r="KKP375"/>
      <c r="KKQ375"/>
      <c r="KKR375"/>
      <c r="KKS375"/>
      <c r="KKT375"/>
      <c r="KKU375"/>
      <c r="KKV375"/>
      <c r="KKW375"/>
      <c r="KKX375"/>
      <c r="KKY375"/>
      <c r="KKZ375"/>
      <c r="KLA375"/>
      <c r="KLB375"/>
      <c r="KLC375"/>
      <c r="KLD375"/>
      <c r="KLE375"/>
      <c r="KLF375"/>
      <c r="KLG375"/>
      <c r="KLH375"/>
      <c r="KLI375"/>
      <c r="KLJ375"/>
      <c r="KLK375"/>
      <c r="KLL375"/>
      <c r="KLM375"/>
      <c r="KLN375"/>
      <c r="KLO375"/>
      <c r="KLP375"/>
      <c r="KLQ375"/>
      <c r="KLR375"/>
      <c r="KLS375"/>
      <c r="KLT375"/>
      <c r="KLU375"/>
      <c r="KLV375"/>
      <c r="KLW375"/>
      <c r="KLX375"/>
      <c r="KLY375"/>
      <c r="KLZ375"/>
      <c r="KMA375"/>
      <c r="KMB375"/>
      <c r="KMC375"/>
      <c r="KMD375"/>
      <c r="KME375"/>
      <c r="KMF375"/>
      <c r="KMG375"/>
      <c r="KMH375"/>
      <c r="KMI375"/>
      <c r="KMJ375"/>
      <c r="KMK375"/>
      <c r="KML375"/>
      <c r="KMM375"/>
      <c r="KMN375"/>
      <c r="KMO375"/>
      <c r="KMP375"/>
      <c r="KMQ375"/>
      <c r="KMR375"/>
      <c r="KMS375"/>
      <c r="KMT375"/>
      <c r="KMU375"/>
      <c r="KMV375"/>
      <c r="KMW375"/>
      <c r="KMX375"/>
      <c r="KMY375"/>
      <c r="KMZ375"/>
      <c r="KNA375"/>
      <c r="KNB375"/>
      <c r="KNC375"/>
      <c r="KND375"/>
      <c r="KNE375"/>
      <c r="KNF375"/>
      <c r="KNG375"/>
      <c r="KNH375"/>
      <c r="KNI375"/>
      <c r="KNJ375"/>
      <c r="KNK375"/>
      <c r="KNL375"/>
      <c r="KNM375"/>
      <c r="KNN375"/>
      <c r="KNO375"/>
      <c r="KNP375"/>
      <c r="KNQ375"/>
      <c r="KNR375"/>
      <c r="KNS375"/>
      <c r="KNT375"/>
      <c r="KNU375"/>
      <c r="KNV375"/>
      <c r="KNW375"/>
      <c r="KNX375"/>
      <c r="KNY375"/>
      <c r="KNZ375"/>
      <c r="KOA375"/>
      <c r="KOB375"/>
      <c r="KOC375"/>
      <c r="KOD375"/>
      <c r="KOE375"/>
      <c r="KOF375"/>
      <c r="KOG375"/>
      <c r="KOH375"/>
      <c r="KOI375"/>
      <c r="KOJ375"/>
      <c r="KOK375"/>
      <c r="KOL375"/>
      <c r="KOM375"/>
      <c r="KON375"/>
      <c r="KOO375"/>
      <c r="KOP375"/>
      <c r="KOQ375"/>
      <c r="KOR375"/>
      <c r="KOS375"/>
      <c r="KOT375"/>
      <c r="KOU375"/>
      <c r="KOV375"/>
      <c r="KOW375"/>
      <c r="KOX375"/>
      <c r="KOY375"/>
      <c r="KOZ375"/>
      <c r="KPA375"/>
      <c r="KPB375"/>
      <c r="KPC375"/>
      <c r="KPD375"/>
      <c r="KPE375"/>
      <c r="KPF375"/>
      <c r="KPG375"/>
      <c r="KPH375"/>
      <c r="KPI375"/>
      <c r="KPJ375"/>
      <c r="KPK375"/>
      <c r="KPL375"/>
      <c r="KPM375"/>
      <c r="KPN375"/>
      <c r="KPO375"/>
      <c r="KPP375"/>
      <c r="KPQ375"/>
      <c r="KPR375"/>
      <c r="KPS375"/>
      <c r="KPT375"/>
      <c r="KPU375"/>
      <c r="KPV375"/>
      <c r="KPW375"/>
      <c r="KPX375"/>
      <c r="KPY375"/>
      <c r="KPZ375"/>
      <c r="KQA375"/>
      <c r="KQB375"/>
      <c r="KQC375"/>
      <c r="KQD375"/>
      <c r="KQE375"/>
      <c r="KQF375"/>
      <c r="KQG375"/>
      <c r="KQH375"/>
      <c r="KQI375"/>
      <c r="KQJ375"/>
      <c r="KQK375"/>
      <c r="KQL375"/>
      <c r="KQM375"/>
      <c r="KQN375"/>
      <c r="KQO375"/>
      <c r="KQP375"/>
      <c r="KQQ375"/>
      <c r="KQR375"/>
      <c r="KQS375"/>
      <c r="KQT375"/>
      <c r="KQU375"/>
      <c r="KQV375"/>
      <c r="KQW375"/>
      <c r="KQX375"/>
      <c r="KQY375"/>
      <c r="KQZ375"/>
      <c r="KRA375"/>
      <c r="KRB375"/>
      <c r="KRC375"/>
      <c r="KRD375"/>
      <c r="KRE375"/>
      <c r="KRF375"/>
      <c r="KRG375"/>
      <c r="KRH375"/>
      <c r="KRI375"/>
      <c r="KRJ375"/>
      <c r="KRK375"/>
      <c r="KRL375"/>
      <c r="KRM375"/>
      <c r="KRN375"/>
      <c r="KRO375"/>
      <c r="KRP375"/>
      <c r="KRQ375"/>
      <c r="KRR375"/>
      <c r="KRS375"/>
      <c r="KRT375"/>
      <c r="KRU375"/>
      <c r="KRV375"/>
      <c r="KRW375"/>
      <c r="KRX375"/>
      <c r="KRY375"/>
      <c r="KRZ375"/>
      <c r="KSA375"/>
      <c r="KSB375"/>
      <c r="KSC375"/>
      <c r="KSD375"/>
      <c r="KSE375"/>
      <c r="KSF375"/>
      <c r="KSG375"/>
      <c r="KSH375"/>
      <c r="KSI375"/>
      <c r="KSJ375"/>
      <c r="KSK375"/>
      <c r="KSL375"/>
      <c r="KSM375"/>
      <c r="KSN375"/>
      <c r="KSO375"/>
      <c r="KSP375"/>
      <c r="KSQ375"/>
      <c r="KSR375"/>
      <c r="KSS375"/>
      <c r="KST375"/>
      <c r="KSU375"/>
      <c r="KSV375"/>
      <c r="KSW375"/>
      <c r="KSX375"/>
      <c r="KSY375"/>
      <c r="KSZ375"/>
      <c r="KTA375"/>
      <c r="KTB375"/>
      <c r="KTC375"/>
      <c r="KTD375"/>
      <c r="KTE375"/>
      <c r="KTF375"/>
      <c r="KTG375"/>
      <c r="KTH375"/>
      <c r="KTI375"/>
      <c r="KTJ375"/>
      <c r="KTK375"/>
      <c r="KTL375"/>
      <c r="KTM375"/>
      <c r="KTN375"/>
      <c r="KTO375"/>
      <c r="KTP375"/>
      <c r="KTQ375"/>
      <c r="KTR375"/>
      <c r="KTS375"/>
      <c r="KTT375"/>
      <c r="KTU375"/>
      <c r="KTV375"/>
      <c r="KTW375"/>
      <c r="KTX375"/>
      <c r="KTY375"/>
      <c r="KTZ375"/>
      <c r="KUA375"/>
      <c r="KUB375"/>
      <c r="KUC375"/>
      <c r="KUD375"/>
      <c r="KUE375"/>
      <c r="KUF375"/>
      <c r="KUG375"/>
      <c r="KUH375"/>
      <c r="KUI375"/>
      <c r="KUJ375"/>
      <c r="KUK375"/>
      <c r="KUL375"/>
      <c r="KUM375"/>
      <c r="KUN375"/>
      <c r="KUO375"/>
      <c r="KUP375"/>
      <c r="KUQ375"/>
      <c r="KUR375"/>
      <c r="KUS375"/>
      <c r="KUT375"/>
      <c r="KUU375"/>
      <c r="KUV375"/>
      <c r="KUW375"/>
      <c r="KUX375"/>
      <c r="KUY375"/>
      <c r="KUZ375"/>
      <c r="KVA375"/>
      <c r="KVB375"/>
      <c r="KVC375"/>
      <c r="KVD375"/>
      <c r="KVE375"/>
      <c r="KVF375"/>
      <c r="KVG375"/>
      <c r="KVH375"/>
      <c r="KVI375"/>
      <c r="KVJ375"/>
      <c r="KVK375"/>
      <c r="KVL375"/>
      <c r="KVM375"/>
      <c r="KVN375"/>
      <c r="KVO375"/>
      <c r="KVP375"/>
      <c r="KVQ375"/>
      <c r="KVR375"/>
      <c r="KVS375"/>
      <c r="KVT375"/>
      <c r="KVU375"/>
      <c r="KVV375"/>
      <c r="KVW375"/>
      <c r="KVX375"/>
      <c r="KVY375"/>
      <c r="KVZ375"/>
      <c r="KWA375"/>
      <c r="KWB375"/>
      <c r="KWC375"/>
      <c r="KWD375"/>
      <c r="KWE375"/>
      <c r="KWF375"/>
      <c r="KWG375"/>
      <c r="KWH375"/>
      <c r="KWI375"/>
      <c r="KWJ375"/>
      <c r="KWK375"/>
      <c r="KWL375"/>
      <c r="KWM375"/>
      <c r="KWN375"/>
      <c r="KWO375"/>
      <c r="KWP375"/>
      <c r="KWQ375"/>
      <c r="KWR375"/>
      <c r="KWS375"/>
      <c r="KWT375"/>
      <c r="KWU375"/>
      <c r="KWV375"/>
      <c r="KWW375"/>
      <c r="KWX375"/>
      <c r="KWY375"/>
      <c r="KWZ375"/>
      <c r="KXA375"/>
      <c r="KXB375"/>
      <c r="KXC375"/>
      <c r="KXD375"/>
      <c r="KXE375"/>
      <c r="KXF375"/>
      <c r="KXG375"/>
      <c r="KXH375"/>
      <c r="KXI375"/>
      <c r="KXJ375"/>
      <c r="KXK375"/>
      <c r="KXL375"/>
      <c r="KXM375"/>
      <c r="KXN375"/>
      <c r="KXO375"/>
      <c r="KXP375"/>
      <c r="KXQ375"/>
      <c r="KXR375"/>
      <c r="KXS375"/>
      <c r="KXT375"/>
      <c r="KXU375"/>
      <c r="KXV375"/>
      <c r="KXW375"/>
      <c r="KXX375"/>
      <c r="KXY375"/>
      <c r="KXZ375"/>
      <c r="KYA375"/>
      <c r="KYB375"/>
      <c r="KYC375"/>
      <c r="KYD375"/>
      <c r="KYE375"/>
      <c r="KYF375"/>
      <c r="KYG375"/>
      <c r="KYH375"/>
      <c r="KYI375"/>
      <c r="KYJ375"/>
      <c r="KYK375"/>
      <c r="KYL375"/>
      <c r="KYM375"/>
      <c r="KYN375"/>
      <c r="KYO375"/>
      <c r="KYP375"/>
      <c r="KYQ375"/>
      <c r="KYR375"/>
      <c r="KYS375"/>
      <c r="KYT375"/>
      <c r="KYU375"/>
      <c r="KYV375"/>
      <c r="KYW375"/>
      <c r="KYX375"/>
      <c r="KYY375"/>
      <c r="KYZ375"/>
      <c r="KZA375"/>
      <c r="KZB375"/>
      <c r="KZC375"/>
      <c r="KZD375"/>
      <c r="KZE375"/>
      <c r="KZF375"/>
      <c r="KZG375"/>
      <c r="KZH375"/>
      <c r="KZI375"/>
      <c r="KZJ375"/>
      <c r="KZK375"/>
      <c r="KZL375"/>
      <c r="KZM375"/>
      <c r="KZN375"/>
      <c r="KZO375"/>
      <c r="KZP375"/>
      <c r="KZQ375"/>
      <c r="KZR375"/>
      <c r="KZS375"/>
      <c r="KZT375"/>
      <c r="KZU375"/>
      <c r="KZV375"/>
      <c r="KZW375"/>
      <c r="KZX375"/>
      <c r="KZY375"/>
      <c r="KZZ375"/>
      <c r="LAA375"/>
      <c r="LAB375"/>
      <c r="LAC375"/>
      <c r="LAD375"/>
      <c r="LAE375"/>
      <c r="LAF375"/>
      <c r="LAG375"/>
      <c r="LAH375"/>
      <c r="LAI375"/>
      <c r="LAJ375"/>
      <c r="LAK375"/>
      <c r="LAL375"/>
      <c r="LAM375"/>
      <c r="LAN375"/>
      <c r="LAO375"/>
      <c r="LAP375"/>
      <c r="LAQ375"/>
      <c r="LAR375"/>
      <c r="LAS375"/>
      <c r="LAT375"/>
      <c r="LAU375"/>
      <c r="LAV375"/>
      <c r="LAW375"/>
      <c r="LAX375"/>
      <c r="LAY375"/>
      <c r="LAZ375"/>
      <c r="LBA375"/>
      <c r="LBB375"/>
      <c r="LBC375"/>
      <c r="LBD375"/>
      <c r="LBE375"/>
      <c r="LBF375"/>
      <c r="LBG375"/>
      <c r="LBH375"/>
      <c r="LBI375"/>
      <c r="LBJ375"/>
      <c r="LBK375"/>
      <c r="LBL375"/>
      <c r="LBM375"/>
      <c r="LBN375"/>
      <c r="LBO375"/>
      <c r="LBP375"/>
      <c r="LBQ375"/>
      <c r="LBR375"/>
      <c r="LBS375"/>
      <c r="LBT375"/>
      <c r="LBU375"/>
      <c r="LBV375"/>
      <c r="LBW375"/>
      <c r="LBX375"/>
      <c r="LBY375"/>
      <c r="LBZ375"/>
      <c r="LCA375"/>
      <c r="LCB375"/>
      <c r="LCC375"/>
      <c r="LCD375"/>
      <c r="LCE375"/>
      <c r="LCF375"/>
      <c r="LCG375"/>
      <c r="LCH375"/>
      <c r="LCI375"/>
      <c r="LCJ375"/>
      <c r="LCK375"/>
      <c r="LCL375"/>
      <c r="LCM375"/>
      <c r="LCN375"/>
      <c r="LCO375"/>
      <c r="LCP375"/>
      <c r="LCQ375"/>
      <c r="LCR375"/>
      <c r="LCS375"/>
      <c r="LCT375"/>
      <c r="LCU375"/>
      <c r="LCV375"/>
      <c r="LCW375"/>
      <c r="LCX375"/>
      <c r="LCY375"/>
      <c r="LCZ375"/>
      <c r="LDA375"/>
      <c r="LDB375"/>
      <c r="LDC375"/>
      <c r="LDD375"/>
      <c r="LDE375"/>
      <c r="LDF375"/>
      <c r="LDG375"/>
      <c r="LDH375"/>
      <c r="LDI375"/>
      <c r="LDJ375"/>
      <c r="LDK375"/>
      <c r="LDL375"/>
      <c r="LDM375"/>
      <c r="LDN375"/>
      <c r="LDO375"/>
      <c r="LDP375"/>
      <c r="LDQ375"/>
      <c r="LDR375"/>
      <c r="LDS375"/>
      <c r="LDT375"/>
      <c r="LDU375"/>
      <c r="LDV375"/>
      <c r="LDW375"/>
      <c r="LDX375"/>
      <c r="LDY375"/>
      <c r="LDZ375"/>
      <c r="LEA375"/>
      <c r="LEB375"/>
      <c r="LEC375"/>
      <c r="LED375"/>
      <c r="LEE375"/>
      <c r="LEF375"/>
      <c r="LEG375"/>
      <c r="LEH375"/>
      <c r="LEI375"/>
      <c r="LEJ375"/>
      <c r="LEK375"/>
      <c r="LEL375"/>
      <c r="LEM375"/>
      <c r="LEN375"/>
      <c r="LEO375"/>
      <c r="LEP375"/>
      <c r="LEQ375"/>
      <c r="LER375"/>
      <c r="LES375"/>
      <c r="LET375"/>
      <c r="LEU375"/>
      <c r="LEV375"/>
      <c r="LEW375"/>
      <c r="LEX375"/>
      <c r="LEY375"/>
      <c r="LEZ375"/>
      <c r="LFA375"/>
      <c r="LFB375"/>
      <c r="LFC375"/>
      <c r="LFD375"/>
      <c r="LFE375"/>
      <c r="LFF375"/>
      <c r="LFG375"/>
      <c r="LFH375"/>
      <c r="LFI375"/>
      <c r="LFJ375"/>
      <c r="LFK375"/>
      <c r="LFL375"/>
      <c r="LFM375"/>
      <c r="LFN375"/>
      <c r="LFO375"/>
      <c r="LFP375"/>
      <c r="LFQ375"/>
      <c r="LFR375"/>
      <c r="LFS375"/>
      <c r="LFT375"/>
      <c r="LFU375"/>
      <c r="LFV375"/>
      <c r="LFW375"/>
      <c r="LFX375"/>
      <c r="LFY375"/>
      <c r="LFZ375"/>
      <c r="LGA375"/>
      <c r="LGB375"/>
      <c r="LGC375"/>
      <c r="LGD375"/>
      <c r="LGE375"/>
      <c r="LGF375"/>
      <c r="LGG375"/>
      <c r="LGH375"/>
      <c r="LGI375"/>
      <c r="LGJ375"/>
      <c r="LGK375"/>
      <c r="LGL375"/>
      <c r="LGM375"/>
      <c r="LGN375"/>
      <c r="LGO375"/>
      <c r="LGP375"/>
      <c r="LGQ375"/>
      <c r="LGR375"/>
      <c r="LGS375"/>
      <c r="LGT375"/>
      <c r="LGU375"/>
      <c r="LGV375"/>
      <c r="LGW375"/>
      <c r="LGX375"/>
      <c r="LGY375"/>
      <c r="LGZ375"/>
      <c r="LHA375"/>
      <c r="LHB375"/>
      <c r="LHC375"/>
      <c r="LHD375"/>
      <c r="LHE375"/>
      <c r="LHF375"/>
      <c r="LHG375"/>
      <c r="LHH375"/>
      <c r="LHI375"/>
      <c r="LHJ375"/>
      <c r="LHK375"/>
      <c r="LHL375"/>
      <c r="LHM375"/>
      <c r="LHN375"/>
      <c r="LHO375"/>
      <c r="LHP375"/>
      <c r="LHQ375"/>
      <c r="LHR375"/>
      <c r="LHS375"/>
      <c r="LHT375"/>
      <c r="LHU375"/>
      <c r="LHV375"/>
      <c r="LHW375"/>
      <c r="LHX375"/>
      <c r="LHY375"/>
      <c r="LHZ375"/>
      <c r="LIA375"/>
      <c r="LIB375"/>
      <c r="LIC375"/>
      <c r="LID375"/>
      <c r="LIE375"/>
      <c r="LIF375"/>
      <c r="LIG375"/>
      <c r="LIH375"/>
      <c r="LII375"/>
      <c r="LIJ375"/>
      <c r="LIK375"/>
      <c r="LIL375"/>
      <c r="LIM375"/>
      <c r="LIN375"/>
      <c r="LIO375"/>
      <c r="LIP375"/>
      <c r="LIQ375"/>
      <c r="LIR375"/>
      <c r="LIS375"/>
      <c r="LIT375"/>
      <c r="LIU375"/>
      <c r="LIV375"/>
      <c r="LIW375"/>
      <c r="LIX375"/>
      <c r="LIY375"/>
      <c r="LIZ375"/>
      <c r="LJA375"/>
      <c r="LJB375"/>
      <c r="LJC375"/>
      <c r="LJD375"/>
      <c r="LJE375"/>
      <c r="LJF375"/>
      <c r="LJG375"/>
      <c r="LJH375"/>
      <c r="LJI375"/>
      <c r="LJJ375"/>
      <c r="LJK375"/>
      <c r="LJL375"/>
      <c r="LJM375"/>
      <c r="LJN375"/>
      <c r="LJO375"/>
      <c r="LJP375"/>
      <c r="LJQ375"/>
      <c r="LJR375"/>
      <c r="LJS375"/>
      <c r="LJT375"/>
      <c r="LJU375"/>
      <c r="LJV375"/>
      <c r="LJW375"/>
      <c r="LJX375"/>
      <c r="LJY375"/>
      <c r="LJZ375"/>
      <c r="LKA375"/>
      <c r="LKB375"/>
      <c r="LKC375"/>
      <c r="LKD375"/>
      <c r="LKE375"/>
      <c r="LKF375"/>
      <c r="LKG375"/>
      <c r="LKH375"/>
      <c r="LKI375"/>
      <c r="LKJ375"/>
      <c r="LKK375"/>
      <c r="LKL375"/>
      <c r="LKM375"/>
      <c r="LKN375"/>
      <c r="LKO375"/>
      <c r="LKP375"/>
      <c r="LKQ375"/>
      <c r="LKR375"/>
      <c r="LKS375"/>
      <c r="LKT375"/>
      <c r="LKU375"/>
      <c r="LKV375"/>
      <c r="LKW375"/>
      <c r="LKX375"/>
      <c r="LKY375"/>
      <c r="LKZ375"/>
      <c r="LLA375"/>
      <c r="LLB375"/>
      <c r="LLC375"/>
      <c r="LLD375"/>
      <c r="LLE375"/>
      <c r="LLF375"/>
      <c r="LLG375"/>
      <c r="LLH375"/>
      <c r="LLI375"/>
      <c r="LLJ375"/>
      <c r="LLK375"/>
      <c r="LLL375"/>
      <c r="LLM375"/>
      <c r="LLN375"/>
      <c r="LLO375"/>
      <c r="LLP375"/>
      <c r="LLQ375"/>
      <c r="LLR375"/>
      <c r="LLS375"/>
      <c r="LLT375"/>
      <c r="LLU375"/>
      <c r="LLV375"/>
      <c r="LLW375"/>
      <c r="LLX375"/>
      <c r="LLY375"/>
      <c r="LLZ375"/>
      <c r="LMA375"/>
      <c r="LMB375"/>
      <c r="LMC375"/>
      <c r="LMD375"/>
      <c r="LME375"/>
      <c r="LMF375"/>
      <c r="LMG375"/>
      <c r="LMH375"/>
      <c r="LMI375"/>
      <c r="LMJ375"/>
      <c r="LMK375"/>
      <c r="LML375"/>
      <c r="LMM375"/>
      <c r="LMN375"/>
      <c r="LMO375"/>
      <c r="LMP375"/>
      <c r="LMQ375"/>
      <c r="LMR375"/>
      <c r="LMS375"/>
      <c r="LMT375"/>
      <c r="LMU375"/>
      <c r="LMV375"/>
      <c r="LMW375"/>
      <c r="LMX375"/>
      <c r="LMY375"/>
      <c r="LMZ375"/>
      <c r="LNA375"/>
      <c r="LNB375"/>
      <c r="LNC375"/>
      <c r="LND375"/>
      <c r="LNE375"/>
      <c r="LNF375"/>
      <c r="LNG375"/>
      <c r="LNH375"/>
      <c r="LNI375"/>
      <c r="LNJ375"/>
      <c r="LNK375"/>
      <c r="LNL375"/>
      <c r="LNM375"/>
      <c r="LNN375"/>
      <c r="LNO375"/>
      <c r="LNP375"/>
      <c r="LNQ375"/>
      <c r="LNR375"/>
      <c r="LNS375"/>
      <c r="LNT375"/>
      <c r="LNU375"/>
      <c r="LNV375"/>
      <c r="LNW375"/>
      <c r="LNX375"/>
      <c r="LNY375"/>
      <c r="LNZ375"/>
      <c r="LOA375"/>
      <c r="LOB375"/>
      <c r="LOC375"/>
      <c r="LOD375"/>
      <c r="LOE375"/>
      <c r="LOF375"/>
      <c r="LOG375"/>
      <c r="LOH375"/>
      <c r="LOI375"/>
      <c r="LOJ375"/>
      <c r="LOK375"/>
      <c r="LOL375"/>
      <c r="LOM375"/>
      <c r="LON375"/>
      <c r="LOO375"/>
      <c r="LOP375"/>
      <c r="LOQ375"/>
      <c r="LOR375"/>
      <c r="LOS375"/>
      <c r="LOT375"/>
      <c r="LOU375"/>
      <c r="LOV375"/>
      <c r="LOW375"/>
      <c r="LOX375"/>
      <c r="LOY375"/>
      <c r="LOZ375"/>
      <c r="LPA375"/>
      <c r="LPB375"/>
      <c r="LPC375"/>
      <c r="LPD375"/>
      <c r="LPE375"/>
      <c r="LPF375"/>
      <c r="LPG375"/>
      <c r="LPH375"/>
      <c r="LPI375"/>
      <c r="LPJ375"/>
      <c r="LPK375"/>
      <c r="LPL375"/>
      <c r="LPM375"/>
      <c r="LPN375"/>
      <c r="LPO375"/>
      <c r="LPP375"/>
      <c r="LPQ375"/>
      <c r="LPR375"/>
      <c r="LPS375"/>
      <c r="LPT375"/>
      <c r="LPU375"/>
      <c r="LPV375"/>
      <c r="LPW375"/>
      <c r="LPX375"/>
      <c r="LPY375"/>
      <c r="LPZ375"/>
      <c r="LQA375"/>
      <c r="LQB375"/>
      <c r="LQC375"/>
      <c r="LQD375"/>
      <c r="LQE375"/>
      <c r="LQF375"/>
      <c r="LQG375"/>
      <c r="LQH375"/>
      <c r="LQI375"/>
      <c r="LQJ375"/>
      <c r="LQK375"/>
      <c r="LQL375"/>
      <c r="LQM375"/>
      <c r="LQN375"/>
      <c r="LQO375"/>
      <c r="LQP375"/>
      <c r="LQQ375"/>
      <c r="LQR375"/>
      <c r="LQS375"/>
      <c r="LQT375"/>
      <c r="LQU375"/>
      <c r="LQV375"/>
      <c r="LQW375"/>
      <c r="LQX375"/>
      <c r="LQY375"/>
      <c r="LQZ375"/>
      <c r="LRA375"/>
      <c r="LRB375"/>
      <c r="LRC375"/>
      <c r="LRD375"/>
      <c r="LRE375"/>
      <c r="LRF375"/>
      <c r="LRG375"/>
      <c r="LRH375"/>
      <c r="LRI375"/>
      <c r="LRJ375"/>
      <c r="LRK375"/>
      <c r="LRL375"/>
      <c r="LRM375"/>
      <c r="LRN375"/>
      <c r="LRO375"/>
      <c r="LRP375"/>
      <c r="LRQ375"/>
      <c r="LRR375"/>
      <c r="LRS375"/>
      <c r="LRT375"/>
      <c r="LRU375"/>
      <c r="LRV375"/>
      <c r="LRW375"/>
      <c r="LRX375"/>
      <c r="LRY375"/>
      <c r="LRZ375"/>
      <c r="LSA375"/>
      <c r="LSB375"/>
      <c r="LSC375"/>
      <c r="LSD375"/>
      <c r="LSE375"/>
      <c r="LSF375"/>
      <c r="LSG375"/>
      <c r="LSH375"/>
      <c r="LSI375"/>
      <c r="LSJ375"/>
      <c r="LSK375"/>
      <c r="LSL375"/>
      <c r="LSM375"/>
      <c r="LSN375"/>
      <c r="LSO375"/>
      <c r="LSP375"/>
      <c r="LSQ375"/>
      <c r="LSR375"/>
      <c r="LSS375"/>
      <c r="LST375"/>
      <c r="LSU375"/>
      <c r="LSV375"/>
      <c r="LSW375"/>
      <c r="LSX375"/>
      <c r="LSY375"/>
      <c r="LSZ375"/>
      <c r="LTA375"/>
      <c r="LTB375"/>
      <c r="LTC375"/>
      <c r="LTD375"/>
      <c r="LTE375"/>
      <c r="LTF375"/>
      <c r="LTG375"/>
      <c r="LTH375"/>
      <c r="LTI375"/>
      <c r="LTJ375"/>
      <c r="LTK375"/>
      <c r="LTL375"/>
      <c r="LTM375"/>
      <c r="LTN375"/>
      <c r="LTO375"/>
      <c r="LTP375"/>
      <c r="LTQ375"/>
      <c r="LTR375"/>
      <c r="LTS375"/>
      <c r="LTT375"/>
      <c r="LTU375"/>
      <c r="LTV375"/>
      <c r="LTW375"/>
      <c r="LTX375"/>
      <c r="LTY375"/>
      <c r="LTZ375"/>
      <c r="LUA375"/>
      <c r="LUB375"/>
      <c r="LUC375"/>
      <c r="LUD375"/>
      <c r="LUE375"/>
      <c r="LUF375"/>
      <c r="LUG375"/>
      <c r="LUH375"/>
      <c r="LUI375"/>
      <c r="LUJ375"/>
      <c r="LUK375"/>
      <c r="LUL375"/>
      <c r="LUM375"/>
      <c r="LUN375"/>
      <c r="LUO375"/>
      <c r="LUP375"/>
      <c r="LUQ375"/>
      <c r="LUR375"/>
      <c r="LUS375"/>
      <c r="LUT375"/>
      <c r="LUU375"/>
      <c r="LUV375"/>
      <c r="LUW375"/>
      <c r="LUX375"/>
      <c r="LUY375"/>
      <c r="LUZ375"/>
      <c r="LVA375"/>
      <c r="LVB375"/>
      <c r="LVC375"/>
      <c r="LVD375"/>
      <c r="LVE375"/>
      <c r="LVF375"/>
      <c r="LVG375"/>
      <c r="LVH375"/>
      <c r="LVI375"/>
      <c r="LVJ375"/>
      <c r="LVK375"/>
      <c r="LVL375"/>
      <c r="LVM375"/>
      <c r="LVN375"/>
      <c r="LVO375"/>
      <c r="LVP375"/>
      <c r="LVQ375"/>
      <c r="LVR375"/>
      <c r="LVS375"/>
      <c r="LVT375"/>
      <c r="LVU375"/>
      <c r="LVV375"/>
      <c r="LVW375"/>
      <c r="LVX375"/>
      <c r="LVY375"/>
      <c r="LVZ375"/>
      <c r="LWA375"/>
      <c r="LWB375"/>
      <c r="LWC375"/>
      <c r="LWD375"/>
      <c r="LWE375"/>
      <c r="LWF375"/>
      <c r="LWG375"/>
      <c r="LWH375"/>
      <c r="LWI375"/>
      <c r="LWJ375"/>
      <c r="LWK375"/>
      <c r="LWL375"/>
      <c r="LWM375"/>
      <c r="LWN375"/>
      <c r="LWO375"/>
      <c r="LWP375"/>
      <c r="LWQ375"/>
      <c r="LWR375"/>
      <c r="LWS375"/>
      <c r="LWT375"/>
      <c r="LWU375"/>
      <c r="LWV375"/>
      <c r="LWW375"/>
      <c r="LWX375"/>
      <c r="LWY375"/>
      <c r="LWZ375"/>
      <c r="LXA375"/>
      <c r="LXB375"/>
      <c r="LXC375"/>
      <c r="LXD375"/>
      <c r="LXE375"/>
      <c r="LXF375"/>
      <c r="LXG375"/>
      <c r="LXH375"/>
      <c r="LXI375"/>
      <c r="LXJ375"/>
      <c r="LXK375"/>
      <c r="LXL375"/>
      <c r="LXM375"/>
      <c r="LXN375"/>
      <c r="LXO375"/>
      <c r="LXP375"/>
      <c r="LXQ375"/>
      <c r="LXR375"/>
      <c r="LXS375"/>
      <c r="LXT375"/>
      <c r="LXU375"/>
      <c r="LXV375"/>
      <c r="LXW375"/>
      <c r="LXX375"/>
      <c r="LXY375"/>
      <c r="LXZ375"/>
      <c r="LYA375"/>
      <c r="LYB375"/>
      <c r="LYC375"/>
      <c r="LYD375"/>
      <c r="LYE375"/>
      <c r="LYF375"/>
      <c r="LYG375"/>
      <c r="LYH375"/>
      <c r="LYI375"/>
      <c r="LYJ375"/>
      <c r="LYK375"/>
      <c r="LYL375"/>
      <c r="LYM375"/>
      <c r="LYN375"/>
      <c r="LYO375"/>
      <c r="LYP375"/>
      <c r="LYQ375"/>
      <c r="LYR375"/>
      <c r="LYS375"/>
      <c r="LYT375"/>
      <c r="LYU375"/>
      <c r="LYV375"/>
      <c r="LYW375"/>
      <c r="LYX375"/>
      <c r="LYY375"/>
      <c r="LYZ375"/>
      <c r="LZA375"/>
      <c r="LZB375"/>
      <c r="LZC375"/>
      <c r="LZD375"/>
      <c r="LZE375"/>
      <c r="LZF375"/>
      <c r="LZG375"/>
      <c r="LZH375"/>
      <c r="LZI375"/>
      <c r="LZJ375"/>
      <c r="LZK375"/>
      <c r="LZL375"/>
      <c r="LZM375"/>
      <c r="LZN375"/>
      <c r="LZO375"/>
      <c r="LZP375"/>
      <c r="LZQ375"/>
      <c r="LZR375"/>
      <c r="LZS375"/>
      <c r="LZT375"/>
      <c r="LZU375"/>
      <c r="LZV375"/>
      <c r="LZW375"/>
      <c r="LZX375"/>
      <c r="LZY375"/>
      <c r="LZZ375"/>
      <c r="MAA375"/>
      <c r="MAB375"/>
      <c r="MAC375"/>
      <c r="MAD375"/>
      <c r="MAE375"/>
      <c r="MAF375"/>
      <c r="MAG375"/>
      <c r="MAH375"/>
      <c r="MAI375"/>
      <c r="MAJ375"/>
      <c r="MAK375"/>
      <c r="MAL375"/>
      <c r="MAM375"/>
      <c r="MAN375"/>
      <c r="MAO375"/>
      <c r="MAP375"/>
      <c r="MAQ375"/>
      <c r="MAR375"/>
      <c r="MAS375"/>
      <c r="MAT375"/>
      <c r="MAU375"/>
      <c r="MAV375"/>
      <c r="MAW375"/>
      <c r="MAX375"/>
      <c r="MAY375"/>
      <c r="MAZ375"/>
      <c r="MBA375"/>
      <c r="MBB375"/>
      <c r="MBC375"/>
      <c r="MBD375"/>
      <c r="MBE375"/>
      <c r="MBF375"/>
      <c r="MBG375"/>
      <c r="MBH375"/>
      <c r="MBI375"/>
      <c r="MBJ375"/>
      <c r="MBK375"/>
      <c r="MBL375"/>
      <c r="MBM375"/>
      <c r="MBN375"/>
      <c r="MBO375"/>
      <c r="MBP375"/>
      <c r="MBQ375"/>
      <c r="MBR375"/>
      <c r="MBS375"/>
      <c r="MBT375"/>
      <c r="MBU375"/>
      <c r="MBV375"/>
      <c r="MBW375"/>
      <c r="MBX375"/>
      <c r="MBY375"/>
      <c r="MBZ375"/>
      <c r="MCA375"/>
      <c r="MCB375"/>
      <c r="MCC375"/>
      <c r="MCD375"/>
      <c r="MCE375"/>
      <c r="MCF375"/>
      <c r="MCG375"/>
      <c r="MCH375"/>
      <c r="MCI375"/>
      <c r="MCJ375"/>
      <c r="MCK375"/>
      <c r="MCL375"/>
      <c r="MCM375"/>
      <c r="MCN375"/>
      <c r="MCO375"/>
      <c r="MCP375"/>
      <c r="MCQ375"/>
      <c r="MCR375"/>
      <c r="MCS375"/>
      <c r="MCT375"/>
      <c r="MCU375"/>
      <c r="MCV375"/>
      <c r="MCW375"/>
      <c r="MCX375"/>
      <c r="MCY375"/>
      <c r="MCZ375"/>
      <c r="MDA375"/>
      <c r="MDB375"/>
      <c r="MDC375"/>
      <c r="MDD375"/>
      <c r="MDE375"/>
      <c r="MDF375"/>
      <c r="MDG375"/>
      <c r="MDH375"/>
      <c r="MDI375"/>
      <c r="MDJ375"/>
      <c r="MDK375"/>
      <c r="MDL375"/>
      <c r="MDM375"/>
      <c r="MDN375"/>
      <c r="MDO375"/>
      <c r="MDP375"/>
      <c r="MDQ375"/>
      <c r="MDR375"/>
      <c r="MDS375"/>
      <c r="MDT375"/>
      <c r="MDU375"/>
      <c r="MDV375"/>
      <c r="MDW375"/>
      <c r="MDX375"/>
      <c r="MDY375"/>
      <c r="MDZ375"/>
      <c r="MEA375"/>
      <c r="MEB375"/>
      <c r="MEC375"/>
      <c r="MED375"/>
      <c r="MEE375"/>
      <c r="MEF375"/>
      <c r="MEG375"/>
      <c r="MEH375"/>
      <c r="MEI375"/>
      <c r="MEJ375"/>
      <c r="MEK375"/>
      <c r="MEL375"/>
      <c r="MEM375"/>
      <c r="MEN375"/>
      <c r="MEO375"/>
      <c r="MEP375"/>
      <c r="MEQ375"/>
      <c r="MER375"/>
      <c r="MES375"/>
      <c r="MET375"/>
      <c r="MEU375"/>
      <c r="MEV375"/>
      <c r="MEW375"/>
      <c r="MEX375"/>
      <c r="MEY375"/>
      <c r="MEZ375"/>
      <c r="MFA375"/>
      <c r="MFB375"/>
      <c r="MFC375"/>
      <c r="MFD375"/>
      <c r="MFE375"/>
      <c r="MFF375"/>
      <c r="MFG375"/>
      <c r="MFH375"/>
      <c r="MFI375"/>
      <c r="MFJ375"/>
      <c r="MFK375"/>
      <c r="MFL375"/>
      <c r="MFM375"/>
      <c r="MFN375"/>
      <c r="MFO375"/>
      <c r="MFP375"/>
      <c r="MFQ375"/>
      <c r="MFR375"/>
      <c r="MFS375"/>
      <c r="MFT375"/>
      <c r="MFU375"/>
      <c r="MFV375"/>
      <c r="MFW375"/>
      <c r="MFX375"/>
      <c r="MFY375"/>
      <c r="MFZ375"/>
      <c r="MGA375"/>
      <c r="MGB375"/>
      <c r="MGC375"/>
      <c r="MGD375"/>
      <c r="MGE375"/>
      <c r="MGF375"/>
      <c r="MGG375"/>
      <c r="MGH375"/>
      <c r="MGI375"/>
      <c r="MGJ375"/>
      <c r="MGK375"/>
      <c r="MGL375"/>
      <c r="MGM375"/>
      <c r="MGN375"/>
      <c r="MGO375"/>
      <c r="MGP375"/>
      <c r="MGQ375"/>
      <c r="MGR375"/>
      <c r="MGS375"/>
      <c r="MGT375"/>
      <c r="MGU375"/>
      <c r="MGV375"/>
      <c r="MGW375"/>
      <c r="MGX375"/>
      <c r="MGY375"/>
      <c r="MGZ375"/>
      <c r="MHA375"/>
      <c r="MHB375"/>
      <c r="MHC375"/>
      <c r="MHD375"/>
      <c r="MHE375"/>
      <c r="MHF375"/>
      <c r="MHG375"/>
      <c r="MHH375"/>
      <c r="MHI375"/>
      <c r="MHJ375"/>
      <c r="MHK375"/>
      <c r="MHL375"/>
      <c r="MHM375"/>
      <c r="MHN375"/>
      <c r="MHO375"/>
      <c r="MHP375"/>
      <c r="MHQ375"/>
      <c r="MHR375"/>
      <c r="MHS375"/>
      <c r="MHT375"/>
      <c r="MHU375"/>
      <c r="MHV375"/>
      <c r="MHW375"/>
      <c r="MHX375"/>
      <c r="MHY375"/>
      <c r="MHZ375"/>
      <c r="MIA375"/>
      <c r="MIB375"/>
      <c r="MIC375"/>
      <c r="MID375"/>
      <c r="MIE375"/>
      <c r="MIF375"/>
      <c r="MIG375"/>
      <c r="MIH375"/>
      <c r="MII375"/>
      <c r="MIJ375"/>
      <c r="MIK375"/>
      <c r="MIL375"/>
      <c r="MIM375"/>
      <c r="MIN375"/>
      <c r="MIO375"/>
      <c r="MIP375"/>
      <c r="MIQ375"/>
      <c r="MIR375"/>
      <c r="MIS375"/>
      <c r="MIT375"/>
      <c r="MIU375"/>
      <c r="MIV375"/>
      <c r="MIW375"/>
      <c r="MIX375"/>
      <c r="MIY375"/>
      <c r="MIZ375"/>
      <c r="MJA375"/>
      <c r="MJB375"/>
      <c r="MJC375"/>
      <c r="MJD375"/>
      <c r="MJE375"/>
      <c r="MJF375"/>
      <c r="MJG375"/>
      <c r="MJH375"/>
      <c r="MJI375"/>
      <c r="MJJ375"/>
      <c r="MJK375"/>
      <c r="MJL375"/>
      <c r="MJM375"/>
      <c r="MJN375"/>
      <c r="MJO375"/>
      <c r="MJP375"/>
      <c r="MJQ375"/>
      <c r="MJR375"/>
      <c r="MJS375"/>
      <c r="MJT375"/>
      <c r="MJU375"/>
      <c r="MJV375"/>
      <c r="MJW375"/>
      <c r="MJX375"/>
      <c r="MJY375"/>
      <c r="MJZ375"/>
      <c r="MKA375"/>
      <c r="MKB375"/>
      <c r="MKC375"/>
      <c r="MKD375"/>
      <c r="MKE375"/>
      <c r="MKF375"/>
      <c r="MKG375"/>
      <c r="MKH375"/>
      <c r="MKI375"/>
      <c r="MKJ375"/>
      <c r="MKK375"/>
      <c r="MKL375"/>
      <c r="MKM375"/>
      <c r="MKN375"/>
      <c r="MKO375"/>
      <c r="MKP375"/>
      <c r="MKQ375"/>
      <c r="MKR375"/>
      <c r="MKS375"/>
      <c r="MKT375"/>
      <c r="MKU375"/>
      <c r="MKV375"/>
      <c r="MKW375"/>
      <c r="MKX375"/>
      <c r="MKY375"/>
      <c r="MKZ375"/>
      <c r="MLA375"/>
      <c r="MLB375"/>
      <c r="MLC375"/>
      <c r="MLD375"/>
      <c r="MLE375"/>
      <c r="MLF375"/>
      <c r="MLG375"/>
      <c r="MLH375"/>
      <c r="MLI375"/>
      <c r="MLJ375"/>
      <c r="MLK375"/>
      <c r="MLL375"/>
      <c r="MLM375"/>
      <c r="MLN375"/>
      <c r="MLO375"/>
      <c r="MLP375"/>
      <c r="MLQ375"/>
      <c r="MLR375"/>
      <c r="MLS375"/>
      <c r="MLT375"/>
      <c r="MLU375"/>
      <c r="MLV375"/>
      <c r="MLW375"/>
      <c r="MLX375"/>
      <c r="MLY375"/>
      <c r="MLZ375"/>
      <c r="MMA375"/>
      <c r="MMB375"/>
      <c r="MMC375"/>
      <c r="MMD375"/>
      <c r="MME375"/>
      <c r="MMF375"/>
      <c r="MMG375"/>
      <c r="MMH375"/>
      <c r="MMI375"/>
      <c r="MMJ375"/>
      <c r="MMK375"/>
      <c r="MML375"/>
      <c r="MMM375"/>
      <c r="MMN375"/>
      <c r="MMO375"/>
      <c r="MMP375"/>
      <c r="MMQ375"/>
      <c r="MMR375"/>
      <c r="MMS375"/>
      <c r="MMT375"/>
      <c r="MMU375"/>
      <c r="MMV375"/>
      <c r="MMW375"/>
      <c r="MMX375"/>
      <c r="MMY375"/>
      <c r="MMZ375"/>
      <c r="MNA375"/>
      <c r="MNB375"/>
      <c r="MNC375"/>
      <c r="MND375"/>
      <c r="MNE375"/>
      <c r="MNF375"/>
      <c r="MNG375"/>
      <c r="MNH375"/>
      <c r="MNI375"/>
      <c r="MNJ375"/>
      <c r="MNK375"/>
      <c r="MNL375"/>
      <c r="MNM375"/>
      <c r="MNN375"/>
      <c r="MNO375"/>
      <c r="MNP375"/>
      <c r="MNQ375"/>
      <c r="MNR375"/>
      <c r="MNS375"/>
      <c r="MNT375"/>
      <c r="MNU375"/>
      <c r="MNV375"/>
      <c r="MNW375"/>
      <c r="MNX375"/>
      <c r="MNY375"/>
      <c r="MNZ375"/>
      <c r="MOA375"/>
      <c r="MOB375"/>
      <c r="MOC375"/>
      <c r="MOD375"/>
      <c r="MOE375"/>
      <c r="MOF375"/>
      <c r="MOG375"/>
      <c r="MOH375"/>
      <c r="MOI375"/>
      <c r="MOJ375"/>
      <c r="MOK375"/>
      <c r="MOL375"/>
      <c r="MOM375"/>
      <c r="MON375"/>
      <c r="MOO375"/>
      <c r="MOP375"/>
      <c r="MOQ375"/>
      <c r="MOR375"/>
      <c r="MOS375"/>
      <c r="MOT375"/>
      <c r="MOU375"/>
      <c r="MOV375"/>
      <c r="MOW375"/>
      <c r="MOX375"/>
      <c r="MOY375"/>
      <c r="MOZ375"/>
      <c r="MPA375"/>
      <c r="MPB375"/>
      <c r="MPC375"/>
      <c r="MPD375"/>
      <c r="MPE375"/>
      <c r="MPF375"/>
      <c r="MPG375"/>
      <c r="MPH375"/>
      <c r="MPI375"/>
      <c r="MPJ375"/>
      <c r="MPK375"/>
      <c r="MPL375"/>
      <c r="MPM375"/>
      <c r="MPN375"/>
      <c r="MPO375"/>
      <c r="MPP375"/>
      <c r="MPQ375"/>
      <c r="MPR375"/>
      <c r="MPS375"/>
      <c r="MPT375"/>
      <c r="MPU375"/>
      <c r="MPV375"/>
      <c r="MPW375"/>
      <c r="MPX375"/>
      <c r="MPY375"/>
      <c r="MPZ375"/>
      <c r="MQA375"/>
      <c r="MQB375"/>
      <c r="MQC375"/>
      <c r="MQD375"/>
      <c r="MQE375"/>
      <c r="MQF375"/>
      <c r="MQG375"/>
      <c r="MQH375"/>
      <c r="MQI375"/>
      <c r="MQJ375"/>
      <c r="MQK375"/>
      <c r="MQL375"/>
      <c r="MQM375"/>
      <c r="MQN375"/>
      <c r="MQO375"/>
      <c r="MQP375"/>
      <c r="MQQ375"/>
      <c r="MQR375"/>
      <c r="MQS375"/>
      <c r="MQT375"/>
      <c r="MQU375"/>
      <c r="MQV375"/>
      <c r="MQW375"/>
      <c r="MQX375"/>
      <c r="MQY375"/>
      <c r="MQZ375"/>
      <c r="MRA375"/>
      <c r="MRB375"/>
      <c r="MRC375"/>
      <c r="MRD375"/>
      <c r="MRE375"/>
      <c r="MRF375"/>
      <c r="MRG375"/>
      <c r="MRH375"/>
      <c r="MRI375"/>
      <c r="MRJ375"/>
      <c r="MRK375"/>
      <c r="MRL375"/>
      <c r="MRM375"/>
      <c r="MRN375"/>
      <c r="MRO375"/>
      <c r="MRP375"/>
      <c r="MRQ375"/>
      <c r="MRR375"/>
      <c r="MRS375"/>
      <c r="MRT375"/>
      <c r="MRU375"/>
      <c r="MRV375"/>
      <c r="MRW375"/>
      <c r="MRX375"/>
      <c r="MRY375"/>
      <c r="MRZ375"/>
      <c r="MSA375"/>
      <c r="MSB375"/>
      <c r="MSC375"/>
      <c r="MSD375"/>
      <c r="MSE375"/>
      <c r="MSF375"/>
      <c r="MSG375"/>
      <c r="MSH375"/>
      <c r="MSI375"/>
      <c r="MSJ375"/>
      <c r="MSK375"/>
      <c r="MSL375"/>
      <c r="MSM375"/>
      <c r="MSN375"/>
      <c r="MSO375"/>
      <c r="MSP375"/>
      <c r="MSQ375"/>
      <c r="MSR375"/>
      <c r="MSS375"/>
      <c r="MST375"/>
      <c r="MSU375"/>
      <c r="MSV375"/>
      <c r="MSW375"/>
      <c r="MSX375"/>
      <c r="MSY375"/>
      <c r="MSZ375"/>
      <c r="MTA375"/>
      <c r="MTB375"/>
      <c r="MTC375"/>
      <c r="MTD375"/>
      <c r="MTE375"/>
      <c r="MTF375"/>
      <c r="MTG375"/>
      <c r="MTH375"/>
      <c r="MTI375"/>
      <c r="MTJ375"/>
      <c r="MTK375"/>
      <c r="MTL375"/>
      <c r="MTM375"/>
      <c r="MTN375"/>
      <c r="MTO375"/>
      <c r="MTP375"/>
      <c r="MTQ375"/>
      <c r="MTR375"/>
      <c r="MTS375"/>
      <c r="MTT375"/>
      <c r="MTU375"/>
      <c r="MTV375"/>
      <c r="MTW375"/>
      <c r="MTX375"/>
      <c r="MTY375"/>
      <c r="MTZ375"/>
      <c r="MUA375"/>
      <c r="MUB375"/>
      <c r="MUC375"/>
      <c r="MUD375"/>
      <c r="MUE375"/>
      <c r="MUF375"/>
      <c r="MUG375"/>
      <c r="MUH375"/>
      <c r="MUI375"/>
      <c r="MUJ375"/>
      <c r="MUK375"/>
      <c r="MUL375"/>
      <c r="MUM375"/>
      <c r="MUN375"/>
      <c r="MUO375"/>
      <c r="MUP375"/>
      <c r="MUQ375"/>
      <c r="MUR375"/>
      <c r="MUS375"/>
      <c r="MUT375"/>
      <c r="MUU375"/>
      <c r="MUV375"/>
      <c r="MUW375"/>
      <c r="MUX375"/>
      <c r="MUY375"/>
      <c r="MUZ375"/>
      <c r="MVA375"/>
      <c r="MVB375"/>
      <c r="MVC375"/>
      <c r="MVD375"/>
      <c r="MVE375"/>
      <c r="MVF375"/>
      <c r="MVG375"/>
      <c r="MVH375"/>
      <c r="MVI375"/>
      <c r="MVJ375"/>
      <c r="MVK375"/>
      <c r="MVL375"/>
      <c r="MVM375"/>
      <c r="MVN375"/>
      <c r="MVO375"/>
      <c r="MVP375"/>
      <c r="MVQ375"/>
      <c r="MVR375"/>
      <c r="MVS375"/>
      <c r="MVT375"/>
      <c r="MVU375"/>
      <c r="MVV375"/>
      <c r="MVW375"/>
      <c r="MVX375"/>
      <c r="MVY375"/>
      <c r="MVZ375"/>
      <c r="MWA375"/>
      <c r="MWB375"/>
      <c r="MWC375"/>
      <c r="MWD375"/>
      <c r="MWE375"/>
      <c r="MWF375"/>
      <c r="MWG375"/>
      <c r="MWH375"/>
      <c r="MWI375"/>
      <c r="MWJ375"/>
      <c r="MWK375"/>
      <c r="MWL375"/>
      <c r="MWM375"/>
      <c r="MWN375"/>
      <c r="MWO375"/>
      <c r="MWP375"/>
      <c r="MWQ375"/>
      <c r="MWR375"/>
      <c r="MWS375"/>
      <c r="MWT375"/>
      <c r="MWU375"/>
      <c r="MWV375"/>
      <c r="MWW375"/>
      <c r="MWX375"/>
      <c r="MWY375"/>
      <c r="MWZ375"/>
      <c r="MXA375"/>
      <c r="MXB375"/>
      <c r="MXC375"/>
      <c r="MXD375"/>
      <c r="MXE375"/>
      <c r="MXF375"/>
      <c r="MXG375"/>
      <c r="MXH375"/>
      <c r="MXI375"/>
      <c r="MXJ375"/>
      <c r="MXK375"/>
      <c r="MXL375"/>
      <c r="MXM375"/>
      <c r="MXN375"/>
      <c r="MXO375"/>
      <c r="MXP375"/>
      <c r="MXQ375"/>
      <c r="MXR375"/>
      <c r="MXS375"/>
      <c r="MXT375"/>
      <c r="MXU375"/>
      <c r="MXV375"/>
      <c r="MXW375"/>
      <c r="MXX375"/>
      <c r="MXY375"/>
      <c r="MXZ375"/>
      <c r="MYA375"/>
      <c r="MYB375"/>
      <c r="MYC375"/>
      <c r="MYD375"/>
      <c r="MYE375"/>
      <c r="MYF375"/>
      <c r="MYG375"/>
      <c r="MYH375"/>
      <c r="MYI375"/>
      <c r="MYJ375"/>
      <c r="MYK375"/>
      <c r="MYL375"/>
      <c r="MYM375"/>
      <c r="MYN375"/>
      <c r="MYO375"/>
      <c r="MYP375"/>
      <c r="MYQ375"/>
      <c r="MYR375"/>
      <c r="MYS375"/>
      <c r="MYT375"/>
      <c r="MYU375"/>
      <c r="MYV375"/>
      <c r="MYW375"/>
      <c r="MYX375"/>
      <c r="MYY375"/>
      <c r="MYZ375"/>
      <c r="MZA375"/>
      <c r="MZB375"/>
      <c r="MZC375"/>
      <c r="MZD375"/>
      <c r="MZE375"/>
      <c r="MZF375"/>
      <c r="MZG375"/>
      <c r="MZH375"/>
      <c r="MZI375"/>
      <c r="MZJ375"/>
      <c r="MZK375"/>
      <c r="MZL375"/>
      <c r="MZM375"/>
      <c r="MZN375"/>
      <c r="MZO375"/>
      <c r="MZP375"/>
      <c r="MZQ375"/>
      <c r="MZR375"/>
      <c r="MZS375"/>
      <c r="MZT375"/>
      <c r="MZU375"/>
      <c r="MZV375"/>
      <c r="MZW375"/>
      <c r="MZX375"/>
      <c r="MZY375"/>
      <c r="MZZ375"/>
      <c r="NAA375"/>
      <c r="NAB375"/>
      <c r="NAC375"/>
      <c r="NAD375"/>
      <c r="NAE375"/>
      <c r="NAF375"/>
      <c r="NAG375"/>
      <c r="NAH375"/>
      <c r="NAI375"/>
      <c r="NAJ375"/>
      <c r="NAK375"/>
      <c r="NAL375"/>
      <c r="NAM375"/>
      <c r="NAN375"/>
      <c r="NAO375"/>
      <c r="NAP375"/>
      <c r="NAQ375"/>
      <c r="NAR375"/>
      <c r="NAS375"/>
      <c r="NAT375"/>
      <c r="NAU375"/>
      <c r="NAV375"/>
      <c r="NAW375"/>
      <c r="NAX375"/>
      <c r="NAY375"/>
      <c r="NAZ375"/>
      <c r="NBA375"/>
      <c r="NBB375"/>
      <c r="NBC375"/>
      <c r="NBD375"/>
      <c r="NBE375"/>
      <c r="NBF375"/>
      <c r="NBG375"/>
      <c r="NBH375"/>
      <c r="NBI375"/>
      <c r="NBJ375"/>
      <c r="NBK375"/>
      <c r="NBL375"/>
      <c r="NBM375"/>
      <c r="NBN375"/>
      <c r="NBO375"/>
      <c r="NBP375"/>
      <c r="NBQ375"/>
      <c r="NBR375"/>
      <c r="NBS375"/>
      <c r="NBT375"/>
      <c r="NBU375"/>
      <c r="NBV375"/>
      <c r="NBW375"/>
      <c r="NBX375"/>
      <c r="NBY375"/>
      <c r="NBZ375"/>
      <c r="NCA375"/>
      <c r="NCB375"/>
      <c r="NCC375"/>
      <c r="NCD375"/>
      <c r="NCE375"/>
      <c r="NCF375"/>
      <c r="NCG375"/>
      <c r="NCH375"/>
      <c r="NCI375"/>
      <c r="NCJ375"/>
      <c r="NCK375"/>
      <c r="NCL375"/>
      <c r="NCM375"/>
      <c r="NCN375"/>
      <c r="NCO375"/>
      <c r="NCP375"/>
      <c r="NCQ375"/>
      <c r="NCR375"/>
      <c r="NCS375"/>
      <c r="NCT375"/>
      <c r="NCU375"/>
      <c r="NCV375"/>
      <c r="NCW375"/>
      <c r="NCX375"/>
      <c r="NCY375"/>
      <c r="NCZ375"/>
      <c r="NDA375"/>
      <c r="NDB375"/>
      <c r="NDC375"/>
      <c r="NDD375"/>
      <c r="NDE375"/>
      <c r="NDF375"/>
      <c r="NDG375"/>
      <c r="NDH375"/>
      <c r="NDI375"/>
      <c r="NDJ375"/>
      <c r="NDK375"/>
      <c r="NDL375"/>
      <c r="NDM375"/>
      <c r="NDN375"/>
      <c r="NDO375"/>
      <c r="NDP375"/>
      <c r="NDQ375"/>
      <c r="NDR375"/>
      <c r="NDS375"/>
      <c r="NDT375"/>
      <c r="NDU375"/>
      <c r="NDV375"/>
      <c r="NDW375"/>
      <c r="NDX375"/>
      <c r="NDY375"/>
      <c r="NDZ375"/>
      <c r="NEA375"/>
      <c r="NEB375"/>
      <c r="NEC375"/>
      <c r="NED375"/>
      <c r="NEE375"/>
      <c r="NEF375"/>
      <c r="NEG375"/>
      <c r="NEH375"/>
      <c r="NEI375"/>
      <c r="NEJ375"/>
      <c r="NEK375"/>
      <c r="NEL375"/>
      <c r="NEM375"/>
      <c r="NEN375"/>
      <c r="NEO375"/>
      <c r="NEP375"/>
      <c r="NEQ375"/>
      <c r="NER375"/>
      <c r="NES375"/>
      <c r="NET375"/>
      <c r="NEU375"/>
      <c r="NEV375"/>
      <c r="NEW375"/>
      <c r="NEX375"/>
      <c r="NEY375"/>
      <c r="NEZ375"/>
      <c r="NFA375"/>
      <c r="NFB375"/>
      <c r="NFC375"/>
      <c r="NFD375"/>
      <c r="NFE375"/>
      <c r="NFF375"/>
      <c r="NFG375"/>
      <c r="NFH375"/>
      <c r="NFI375"/>
      <c r="NFJ375"/>
      <c r="NFK375"/>
      <c r="NFL375"/>
      <c r="NFM375"/>
      <c r="NFN375"/>
      <c r="NFO375"/>
      <c r="NFP375"/>
      <c r="NFQ375"/>
      <c r="NFR375"/>
      <c r="NFS375"/>
      <c r="NFT375"/>
      <c r="NFU375"/>
      <c r="NFV375"/>
      <c r="NFW375"/>
      <c r="NFX375"/>
      <c r="NFY375"/>
      <c r="NFZ375"/>
      <c r="NGA375"/>
      <c r="NGB375"/>
      <c r="NGC375"/>
      <c r="NGD375"/>
      <c r="NGE375"/>
      <c r="NGF375"/>
      <c r="NGG375"/>
      <c r="NGH375"/>
      <c r="NGI375"/>
      <c r="NGJ375"/>
      <c r="NGK375"/>
      <c r="NGL375"/>
      <c r="NGM375"/>
      <c r="NGN375"/>
      <c r="NGO375"/>
      <c r="NGP375"/>
      <c r="NGQ375"/>
      <c r="NGR375"/>
      <c r="NGS375"/>
      <c r="NGT375"/>
      <c r="NGU375"/>
      <c r="NGV375"/>
      <c r="NGW375"/>
      <c r="NGX375"/>
      <c r="NGY375"/>
      <c r="NGZ375"/>
      <c r="NHA375"/>
      <c r="NHB375"/>
      <c r="NHC375"/>
      <c r="NHD375"/>
      <c r="NHE375"/>
      <c r="NHF375"/>
      <c r="NHG375"/>
      <c r="NHH375"/>
      <c r="NHI375"/>
      <c r="NHJ375"/>
      <c r="NHK375"/>
      <c r="NHL375"/>
      <c r="NHM375"/>
      <c r="NHN375"/>
      <c r="NHO375"/>
      <c r="NHP375"/>
      <c r="NHQ375"/>
      <c r="NHR375"/>
      <c r="NHS375"/>
      <c r="NHT375"/>
      <c r="NHU375"/>
      <c r="NHV375"/>
      <c r="NHW375"/>
      <c r="NHX375"/>
      <c r="NHY375"/>
      <c r="NHZ375"/>
      <c r="NIA375"/>
      <c r="NIB375"/>
      <c r="NIC375"/>
      <c r="NID375"/>
      <c r="NIE375"/>
      <c r="NIF375"/>
      <c r="NIG375"/>
      <c r="NIH375"/>
      <c r="NII375"/>
      <c r="NIJ375"/>
      <c r="NIK375"/>
      <c r="NIL375"/>
      <c r="NIM375"/>
      <c r="NIN375"/>
      <c r="NIO375"/>
      <c r="NIP375"/>
      <c r="NIQ375"/>
      <c r="NIR375"/>
      <c r="NIS375"/>
      <c r="NIT375"/>
      <c r="NIU375"/>
      <c r="NIV375"/>
      <c r="NIW375"/>
      <c r="NIX375"/>
      <c r="NIY375"/>
      <c r="NIZ375"/>
      <c r="NJA375"/>
      <c r="NJB375"/>
      <c r="NJC375"/>
      <c r="NJD375"/>
      <c r="NJE375"/>
      <c r="NJF375"/>
      <c r="NJG375"/>
      <c r="NJH375"/>
      <c r="NJI375"/>
      <c r="NJJ375"/>
      <c r="NJK375"/>
      <c r="NJL375"/>
      <c r="NJM375"/>
      <c r="NJN375"/>
      <c r="NJO375"/>
      <c r="NJP375"/>
      <c r="NJQ375"/>
      <c r="NJR375"/>
      <c r="NJS375"/>
      <c r="NJT375"/>
      <c r="NJU375"/>
      <c r="NJV375"/>
      <c r="NJW375"/>
      <c r="NJX375"/>
      <c r="NJY375"/>
      <c r="NJZ375"/>
      <c r="NKA375"/>
      <c r="NKB375"/>
      <c r="NKC375"/>
      <c r="NKD375"/>
      <c r="NKE375"/>
      <c r="NKF375"/>
      <c r="NKG375"/>
      <c r="NKH375"/>
      <c r="NKI375"/>
      <c r="NKJ375"/>
      <c r="NKK375"/>
      <c r="NKL375"/>
      <c r="NKM375"/>
      <c r="NKN375"/>
      <c r="NKO375"/>
      <c r="NKP375"/>
      <c r="NKQ375"/>
      <c r="NKR375"/>
      <c r="NKS375"/>
      <c r="NKT375"/>
      <c r="NKU375"/>
      <c r="NKV375"/>
      <c r="NKW375"/>
      <c r="NKX375"/>
      <c r="NKY375"/>
      <c r="NKZ375"/>
      <c r="NLA375"/>
      <c r="NLB375"/>
      <c r="NLC375"/>
      <c r="NLD375"/>
      <c r="NLE375"/>
      <c r="NLF375"/>
      <c r="NLG375"/>
      <c r="NLH375"/>
      <c r="NLI375"/>
      <c r="NLJ375"/>
      <c r="NLK375"/>
      <c r="NLL375"/>
      <c r="NLM375"/>
      <c r="NLN375"/>
      <c r="NLO375"/>
      <c r="NLP375"/>
      <c r="NLQ375"/>
      <c r="NLR375"/>
      <c r="NLS375"/>
      <c r="NLT375"/>
      <c r="NLU375"/>
      <c r="NLV375"/>
      <c r="NLW375"/>
      <c r="NLX375"/>
      <c r="NLY375"/>
      <c r="NLZ375"/>
      <c r="NMA375"/>
      <c r="NMB375"/>
      <c r="NMC375"/>
      <c r="NMD375"/>
      <c r="NME375"/>
      <c r="NMF375"/>
      <c r="NMG375"/>
      <c r="NMH375"/>
      <c r="NMI375"/>
      <c r="NMJ375"/>
      <c r="NMK375"/>
      <c r="NML375"/>
      <c r="NMM375"/>
      <c r="NMN375"/>
      <c r="NMO375"/>
      <c r="NMP375"/>
      <c r="NMQ375"/>
      <c r="NMR375"/>
      <c r="NMS375"/>
      <c r="NMT375"/>
      <c r="NMU375"/>
      <c r="NMV375"/>
      <c r="NMW375"/>
      <c r="NMX375"/>
      <c r="NMY375"/>
      <c r="NMZ375"/>
      <c r="NNA375"/>
      <c r="NNB375"/>
      <c r="NNC375"/>
      <c r="NND375"/>
      <c r="NNE375"/>
      <c r="NNF375"/>
      <c r="NNG375"/>
      <c r="NNH375"/>
      <c r="NNI375"/>
      <c r="NNJ375"/>
      <c r="NNK375"/>
      <c r="NNL375"/>
      <c r="NNM375"/>
      <c r="NNN375"/>
      <c r="NNO375"/>
      <c r="NNP375"/>
      <c r="NNQ375"/>
      <c r="NNR375"/>
      <c r="NNS375"/>
      <c r="NNT375"/>
      <c r="NNU375"/>
      <c r="NNV375"/>
      <c r="NNW375"/>
      <c r="NNX375"/>
      <c r="NNY375"/>
      <c r="NNZ375"/>
      <c r="NOA375"/>
      <c r="NOB375"/>
      <c r="NOC375"/>
      <c r="NOD375"/>
      <c r="NOE375"/>
      <c r="NOF375"/>
      <c r="NOG375"/>
      <c r="NOH375"/>
      <c r="NOI375"/>
      <c r="NOJ375"/>
      <c r="NOK375"/>
      <c r="NOL375"/>
      <c r="NOM375"/>
      <c r="NON375"/>
      <c r="NOO375"/>
      <c r="NOP375"/>
      <c r="NOQ375"/>
      <c r="NOR375"/>
      <c r="NOS375"/>
      <c r="NOT375"/>
      <c r="NOU375"/>
      <c r="NOV375"/>
      <c r="NOW375"/>
      <c r="NOX375"/>
      <c r="NOY375"/>
      <c r="NOZ375"/>
      <c r="NPA375"/>
      <c r="NPB375"/>
      <c r="NPC375"/>
      <c r="NPD375"/>
      <c r="NPE375"/>
      <c r="NPF375"/>
      <c r="NPG375"/>
      <c r="NPH375"/>
      <c r="NPI375"/>
      <c r="NPJ375"/>
      <c r="NPK375"/>
      <c r="NPL375"/>
      <c r="NPM375"/>
      <c r="NPN375"/>
      <c r="NPO375"/>
      <c r="NPP375"/>
      <c r="NPQ375"/>
      <c r="NPR375"/>
      <c r="NPS375"/>
      <c r="NPT375"/>
      <c r="NPU375"/>
      <c r="NPV375"/>
      <c r="NPW375"/>
      <c r="NPX375"/>
      <c r="NPY375"/>
      <c r="NPZ375"/>
      <c r="NQA375"/>
      <c r="NQB375"/>
      <c r="NQC375"/>
      <c r="NQD375"/>
      <c r="NQE375"/>
      <c r="NQF375"/>
      <c r="NQG375"/>
      <c r="NQH375"/>
      <c r="NQI375"/>
      <c r="NQJ375"/>
      <c r="NQK375"/>
      <c r="NQL375"/>
      <c r="NQM375"/>
      <c r="NQN375"/>
      <c r="NQO375"/>
      <c r="NQP375"/>
      <c r="NQQ375"/>
      <c r="NQR375"/>
      <c r="NQS375"/>
      <c r="NQT375"/>
      <c r="NQU375"/>
      <c r="NQV375"/>
      <c r="NQW375"/>
      <c r="NQX375"/>
      <c r="NQY375"/>
      <c r="NQZ375"/>
      <c r="NRA375"/>
      <c r="NRB375"/>
      <c r="NRC375"/>
      <c r="NRD375"/>
      <c r="NRE375"/>
      <c r="NRF375"/>
      <c r="NRG375"/>
      <c r="NRH375"/>
      <c r="NRI375"/>
      <c r="NRJ375"/>
      <c r="NRK375"/>
      <c r="NRL375"/>
      <c r="NRM375"/>
      <c r="NRN375"/>
      <c r="NRO375"/>
      <c r="NRP375"/>
      <c r="NRQ375"/>
      <c r="NRR375"/>
      <c r="NRS375"/>
      <c r="NRT375"/>
      <c r="NRU375"/>
      <c r="NRV375"/>
      <c r="NRW375"/>
      <c r="NRX375"/>
      <c r="NRY375"/>
      <c r="NRZ375"/>
      <c r="NSA375"/>
      <c r="NSB375"/>
      <c r="NSC375"/>
      <c r="NSD375"/>
      <c r="NSE375"/>
      <c r="NSF375"/>
      <c r="NSG375"/>
      <c r="NSH375"/>
      <c r="NSI375"/>
      <c r="NSJ375"/>
      <c r="NSK375"/>
      <c r="NSL375"/>
      <c r="NSM375"/>
      <c r="NSN375"/>
      <c r="NSO375"/>
      <c r="NSP375"/>
      <c r="NSQ375"/>
      <c r="NSR375"/>
      <c r="NSS375"/>
      <c r="NST375"/>
      <c r="NSU375"/>
      <c r="NSV375"/>
      <c r="NSW375"/>
      <c r="NSX375"/>
      <c r="NSY375"/>
      <c r="NSZ375"/>
      <c r="NTA375"/>
      <c r="NTB375"/>
      <c r="NTC375"/>
      <c r="NTD375"/>
      <c r="NTE375"/>
      <c r="NTF375"/>
      <c r="NTG375"/>
      <c r="NTH375"/>
      <c r="NTI375"/>
      <c r="NTJ375"/>
      <c r="NTK375"/>
      <c r="NTL375"/>
      <c r="NTM375"/>
      <c r="NTN375"/>
      <c r="NTO375"/>
      <c r="NTP375"/>
      <c r="NTQ375"/>
      <c r="NTR375"/>
      <c r="NTS375"/>
      <c r="NTT375"/>
      <c r="NTU375"/>
      <c r="NTV375"/>
      <c r="NTW375"/>
      <c r="NTX375"/>
      <c r="NTY375"/>
      <c r="NTZ375"/>
      <c r="NUA375"/>
      <c r="NUB375"/>
      <c r="NUC375"/>
      <c r="NUD375"/>
      <c r="NUE375"/>
      <c r="NUF375"/>
      <c r="NUG375"/>
      <c r="NUH375"/>
      <c r="NUI375"/>
      <c r="NUJ375"/>
      <c r="NUK375"/>
      <c r="NUL375"/>
      <c r="NUM375"/>
      <c r="NUN375"/>
      <c r="NUO375"/>
      <c r="NUP375"/>
      <c r="NUQ375"/>
      <c r="NUR375"/>
      <c r="NUS375"/>
      <c r="NUT375"/>
      <c r="NUU375"/>
      <c r="NUV375"/>
      <c r="NUW375"/>
      <c r="NUX375"/>
      <c r="NUY375"/>
      <c r="NUZ375"/>
      <c r="NVA375"/>
      <c r="NVB375"/>
      <c r="NVC375"/>
      <c r="NVD375"/>
      <c r="NVE375"/>
      <c r="NVF375"/>
      <c r="NVG375"/>
      <c r="NVH375"/>
      <c r="NVI375"/>
      <c r="NVJ375"/>
      <c r="NVK375"/>
      <c r="NVL375"/>
      <c r="NVM375"/>
      <c r="NVN375"/>
      <c r="NVO375"/>
      <c r="NVP375"/>
      <c r="NVQ375"/>
      <c r="NVR375"/>
      <c r="NVS375"/>
      <c r="NVT375"/>
      <c r="NVU375"/>
      <c r="NVV375"/>
      <c r="NVW375"/>
      <c r="NVX375"/>
      <c r="NVY375"/>
      <c r="NVZ375"/>
      <c r="NWA375"/>
      <c r="NWB375"/>
      <c r="NWC375"/>
      <c r="NWD375"/>
      <c r="NWE375"/>
      <c r="NWF375"/>
      <c r="NWG375"/>
      <c r="NWH375"/>
      <c r="NWI375"/>
      <c r="NWJ375"/>
      <c r="NWK375"/>
      <c r="NWL375"/>
      <c r="NWM375"/>
      <c r="NWN375"/>
      <c r="NWO375"/>
      <c r="NWP375"/>
      <c r="NWQ375"/>
      <c r="NWR375"/>
      <c r="NWS375"/>
      <c r="NWT375"/>
      <c r="NWU375"/>
      <c r="NWV375"/>
      <c r="NWW375"/>
      <c r="NWX375"/>
      <c r="NWY375"/>
      <c r="NWZ375"/>
      <c r="NXA375"/>
      <c r="NXB375"/>
      <c r="NXC375"/>
      <c r="NXD375"/>
      <c r="NXE375"/>
      <c r="NXF375"/>
      <c r="NXG375"/>
      <c r="NXH375"/>
      <c r="NXI375"/>
      <c r="NXJ375"/>
      <c r="NXK375"/>
      <c r="NXL375"/>
      <c r="NXM375"/>
      <c r="NXN375"/>
      <c r="NXO375"/>
      <c r="NXP375"/>
      <c r="NXQ375"/>
      <c r="NXR375"/>
      <c r="NXS375"/>
      <c r="NXT375"/>
      <c r="NXU375"/>
      <c r="NXV375"/>
      <c r="NXW375"/>
      <c r="NXX375"/>
      <c r="NXY375"/>
      <c r="NXZ375"/>
      <c r="NYA375"/>
      <c r="NYB375"/>
      <c r="NYC375"/>
      <c r="NYD375"/>
      <c r="NYE375"/>
      <c r="NYF375"/>
      <c r="NYG375"/>
      <c r="NYH375"/>
      <c r="NYI375"/>
      <c r="NYJ375"/>
      <c r="NYK375"/>
      <c r="NYL375"/>
      <c r="NYM375"/>
      <c r="NYN375"/>
      <c r="NYO375"/>
      <c r="NYP375"/>
      <c r="NYQ375"/>
      <c r="NYR375"/>
      <c r="NYS375"/>
      <c r="NYT375"/>
      <c r="NYU375"/>
      <c r="NYV375"/>
      <c r="NYW375"/>
      <c r="NYX375"/>
      <c r="NYY375"/>
      <c r="NYZ375"/>
      <c r="NZA375"/>
      <c r="NZB375"/>
      <c r="NZC375"/>
      <c r="NZD375"/>
      <c r="NZE375"/>
      <c r="NZF375"/>
      <c r="NZG375"/>
      <c r="NZH375"/>
      <c r="NZI375"/>
      <c r="NZJ375"/>
      <c r="NZK375"/>
      <c r="NZL375"/>
      <c r="NZM375"/>
      <c r="NZN375"/>
      <c r="NZO375"/>
      <c r="NZP375"/>
      <c r="NZQ375"/>
      <c r="NZR375"/>
      <c r="NZS375"/>
      <c r="NZT375"/>
      <c r="NZU375"/>
      <c r="NZV375"/>
      <c r="NZW375"/>
      <c r="NZX375"/>
      <c r="NZY375"/>
      <c r="NZZ375"/>
      <c r="OAA375"/>
      <c r="OAB375"/>
      <c r="OAC375"/>
      <c r="OAD375"/>
      <c r="OAE375"/>
      <c r="OAF375"/>
      <c r="OAG375"/>
      <c r="OAH375"/>
      <c r="OAI375"/>
      <c r="OAJ375"/>
      <c r="OAK375"/>
      <c r="OAL375"/>
      <c r="OAM375"/>
      <c r="OAN375"/>
      <c r="OAO375"/>
      <c r="OAP375"/>
      <c r="OAQ375"/>
      <c r="OAR375"/>
      <c r="OAS375"/>
      <c r="OAT375"/>
      <c r="OAU375"/>
      <c r="OAV375"/>
      <c r="OAW375"/>
      <c r="OAX375"/>
      <c r="OAY375"/>
      <c r="OAZ375"/>
      <c r="OBA375"/>
      <c r="OBB375"/>
      <c r="OBC375"/>
      <c r="OBD375"/>
      <c r="OBE375"/>
      <c r="OBF375"/>
      <c r="OBG375"/>
      <c r="OBH375"/>
      <c r="OBI375"/>
      <c r="OBJ375"/>
      <c r="OBK375"/>
      <c r="OBL375"/>
      <c r="OBM375"/>
      <c r="OBN375"/>
      <c r="OBO375"/>
      <c r="OBP375"/>
      <c r="OBQ375"/>
      <c r="OBR375"/>
      <c r="OBS375"/>
      <c r="OBT375"/>
      <c r="OBU375"/>
      <c r="OBV375"/>
      <c r="OBW375"/>
      <c r="OBX375"/>
      <c r="OBY375"/>
      <c r="OBZ375"/>
      <c r="OCA375"/>
      <c r="OCB375"/>
      <c r="OCC375"/>
      <c r="OCD375"/>
      <c r="OCE375"/>
      <c r="OCF375"/>
      <c r="OCG375"/>
      <c r="OCH375"/>
      <c r="OCI375"/>
      <c r="OCJ375"/>
      <c r="OCK375"/>
      <c r="OCL375"/>
      <c r="OCM375"/>
      <c r="OCN375"/>
      <c r="OCO375"/>
      <c r="OCP375"/>
      <c r="OCQ375"/>
      <c r="OCR375"/>
      <c r="OCS375"/>
      <c r="OCT375"/>
      <c r="OCU375"/>
      <c r="OCV375"/>
      <c r="OCW375"/>
      <c r="OCX375"/>
      <c r="OCY375"/>
      <c r="OCZ375"/>
      <c r="ODA375"/>
      <c r="ODB375"/>
      <c r="ODC375"/>
      <c r="ODD375"/>
      <c r="ODE375"/>
      <c r="ODF375"/>
      <c r="ODG375"/>
      <c r="ODH375"/>
      <c r="ODI375"/>
      <c r="ODJ375"/>
      <c r="ODK375"/>
      <c r="ODL375"/>
      <c r="ODM375"/>
      <c r="ODN375"/>
      <c r="ODO375"/>
      <c r="ODP375"/>
      <c r="ODQ375"/>
      <c r="ODR375"/>
      <c r="ODS375"/>
      <c r="ODT375"/>
      <c r="ODU375"/>
      <c r="ODV375"/>
      <c r="ODW375"/>
      <c r="ODX375"/>
      <c r="ODY375"/>
      <c r="ODZ375"/>
      <c r="OEA375"/>
      <c r="OEB375"/>
      <c r="OEC375"/>
      <c r="OED375"/>
      <c r="OEE375"/>
      <c r="OEF375"/>
      <c r="OEG375"/>
      <c r="OEH375"/>
      <c r="OEI375"/>
      <c r="OEJ375"/>
      <c r="OEK375"/>
      <c r="OEL375"/>
      <c r="OEM375"/>
      <c r="OEN375"/>
      <c r="OEO375"/>
      <c r="OEP375"/>
      <c r="OEQ375"/>
      <c r="OER375"/>
      <c r="OES375"/>
      <c r="OET375"/>
      <c r="OEU375"/>
      <c r="OEV375"/>
      <c r="OEW375"/>
      <c r="OEX375"/>
      <c r="OEY375"/>
      <c r="OEZ375"/>
      <c r="OFA375"/>
      <c r="OFB375"/>
      <c r="OFC375"/>
      <c r="OFD375"/>
      <c r="OFE375"/>
      <c r="OFF375"/>
      <c r="OFG375"/>
      <c r="OFH375"/>
      <c r="OFI375"/>
      <c r="OFJ375"/>
      <c r="OFK375"/>
      <c r="OFL375"/>
      <c r="OFM375"/>
      <c r="OFN375"/>
      <c r="OFO375"/>
      <c r="OFP375"/>
      <c r="OFQ375"/>
      <c r="OFR375"/>
      <c r="OFS375"/>
      <c r="OFT375"/>
      <c r="OFU375"/>
      <c r="OFV375"/>
      <c r="OFW375"/>
      <c r="OFX375"/>
      <c r="OFY375"/>
      <c r="OFZ375"/>
      <c r="OGA375"/>
      <c r="OGB375"/>
      <c r="OGC375"/>
      <c r="OGD375"/>
      <c r="OGE375"/>
      <c r="OGF375"/>
      <c r="OGG375"/>
      <c r="OGH375"/>
      <c r="OGI375"/>
      <c r="OGJ375"/>
      <c r="OGK375"/>
      <c r="OGL375"/>
      <c r="OGM375"/>
      <c r="OGN375"/>
      <c r="OGO375"/>
      <c r="OGP375"/>
      <c r="OGQ375"/>
      <c r="OGR375"/>
      <c r="OGS375"/>
      <c r="OGT375"/>
      <c r="OGU375"/>
      <c r="OGV375"/>
      <c r="OGW375"/>
      <c r="OGX375"/>
      <c r="OGY375"/>
      <c r="OGZ375"/>
      <c r="OHA375"/>
      <c r="OHB375"/>
      <c r="OHC375"/>
      <c r="OHD375"/>
      <c r="OHE375"/>
      <c r="OHF375"/>
      <c r="OHG375"/>
      <c r="OHH375"/>
      <c r="OHI375"/>
      <c r="OHJ375"/>
      <c r="OHK375"/>
      <c r="OHL375"/>
      <c r="OHM375"/>
      <c r="OHN375"/>
      <c r="OHO375"/>
      <c r="OHP375"/>
      <c r="OHQ375"/>
      <c r="OHR375"/>
      <c r="OHS375"/>
      <c r="OHT375"/>
      <c r="OHU375"/>
      <c r="OHV375"/>
      <c r="OHW375"/>
      <c r="OHX375"/>
      <c r="OHY375"/>
      <c r="OHZ375"/>
      <c r="OIA375"/>
      <c r="OIB375"/>
      <c r="OIC375"/>
      <c r="OID375"/>
      <c r="OIE375"/>
      <c r="OIF375"/>
      <c r="OIG375"/>
      <c r="OIH375"/>
      <c r="OII375"/>
      <c r="OIJ375"/>
      <c r="OIK375"/>
      <c r="OIL375"/>
      <c r="OIM375"/>
      <c r="OIN375"/>
      <c r="OIO375"/>
      <c r="OIP375"/>
      <c r="OIQ375"/>
      <c r="OIR375"/>
      <c r="OIS375"/>
      <c r="OIT375"/>
      <c r="OIU375"/>
      <c r="OIV375"/>
      <c r="OIW375"/>
      <c r="OIX375"/>
      <c r="OIY375"/>
      <c r="OIZ375"/>
      <c r="OJA375"/>
      <c r="OJB375"/>
      <c r="OJC375"/>
      <c r="OJD375"/>
      <c r="OJE375"/>
      <c r="OJF375"/>
      <c r="OJG375"/>
      <c r="OJH375"/>
      <c r="OJI375"/>
      <c r="OJJ375"/>
      <c r="OJK375"/>
      <c r="OJL375"/>
      <c r="OJM375"/>
      <c r="OJN375"/>
      <c r="OJO375"/>
      <c r="OJP375"/>
      <c r="OJQ375"/>
      <c r="OJR375"/>
      <c r="OJS375"/>
      <c r="OJT375"/>
      <c r="OJU375"/>
      <c r="OJV375"/>
      <c r="OJW375"/>
      <c r="OJX375"/>
      <c r="OJY375"/>
      <c r="OJZ375"/>
      <c r="OKA375"/>
      <c r="OKB375"/>
      <c r="OKC375"/>
      <c r="OKD375"/>
      <c r="OKE375"/>
      <c r="OKF375"/>
      <c r="OKG375"/>
      <c r="OKH375"/>
      <c r="OKI375"/>
      <c r="OKJ375"/>
      <c r="OKK375"/>
      <c r="OKL375"/>
      <c r="OKM375"/>
      <c r="OKN375"/>
      <c r="OKO375"/>
      <c r="OKP375"/>
      <c r="OKQ375"/>
      <c r="OKR375"/>
      <c r="OKS375"/>
      <c r="OKT375"/>
      <c r="OKU375"/>
      <c r="OKV375"/>
      <c r="OKW375"/>
      <c r="OKX375"/>
      <c r="OKY375"/>
      <c r="OKZ375"/>
      <c r="OLA375"/>
      <c r="OLB375"/>
      <c r="OLC375"/>
      <c r="OLD375"/>
      <c r="OLE375"/>
      <c r="OLF375"/>
      <c r="OLG375"/>
      <c r="OLH375"/>
      <c r="OLI375"/>
      <c r="OLJ375"/>
      <c r="OLK375"/>
      <c r="OLL375"/>
      <c r="OLM375"/>
      <c r="OLN375"/>
      <c r="OLO375"/>
      <c r="OLP375"/>
      <c r="OLQ375"/>
      <c r="OLR375"/>
      <c r="OLS375"/>
      <c r="OLT375"/>
      <c r="OLU375"/>
      <c r="OLV375"/>
      <c r="OLW375"/>
      <c r="OLX375"/>
      <c r="OLY375"/>
      <c r="OLZ375"/>
      <c r="OMA375"/>
      <c r="OMB375"/>
      <c r="OMC375"/>
      <c r="OMD375"/>
      <c r="OME375"/>
      <c r="OMF375"/>
      <c r="OMG375"/>
      <c r="OMH375"/>
      <c r="OMI375"/>
      <c r="OMJ375"/>
      <c r="OMK375"/>
      <c r="OML375"/>
      <c r="OMM375"/>
      <c r="OMN375"/>
      <c r="OMO375"/>
      <c r="OMP375"/>
      <c r="OMQ375"/>
      <c r="OMR375"/>
      <c r="OMS375"/>
      <c r="OMT375"/>
      <c r="OMU375"/>
      <c r="OMV375"/>
      <c r="OMW375"/>
      <c r="OMX375"/>
      <c r="OMY375"/>
      <c r="OMZ375"/>
      <c r="ONA375"/>
      <c r="ONB375"/>
      <c r="ONC375"/>
      <c r="OND375"/>
      <c r="ONE375"/>
      <c r="ONF375"/>
      <c r="ONG375"/>
      <c r="ONH375"/>
      <c r="ONI375"/>
      <c r="ONJ375"/>
      <c r="ONK375"/>
      <c r="ONL375"/>
      <c r="ONM375"/>
      <c r="ONN375"/>
      <c r="ONO375"/>
      <c r="ONP375"/>
      <c r="ONQ375"/>
      <c r="ONR375"/>
      <c r="ONS375"/>
      <c r="ONT375"/>
      <c r="ONU375"/>
      <c r="ONV375"/>
      <c r="ONW375"/>
      <c r="ONX375"/>
      <c r="ONY375"/>
      <c r="ONZ375"/>
      <c r="OOA375"/>
      <c r="OOB375"/>
      <c r="OOC375"/>
      <c r="OOD375"/>
      <c r="OOE375"/>
      <c r="OOF375"/>
      <c r="OOG375"/>
      <c r="OOH375"/>
      <c r="OOI375"/>
      <c r="OOJ375"/>
      <c r="OOK375"/>
      <c r="OOL375"/>
      <c r="OOM375"/>
      <c r="OON375"/>
      <c r="OOO375"/>
      <c r="OOP375"/>
      <c r="OOQ375"/>
      <c r="OOR375"/>
      <c r="OOS375"/>
      <c r="OOT375"/>
      <c r="OOU375"/>
      <c r="OOV375"/>
      <c r="OOW375"/>
      <c r="OOX375"/>
      <c r="OOY375"/>
      <c r="OOZ375"/>
      <c r="OPA375"/>
      <c r="OPB375"/>
      <c r="OPC375"/>
      <c r="OPD375"/>
      <c r="OPE375"/>
      <c r="OPF375"/>
      <c r="OPG375"/>
      <c r="OPH375"/>
      <c r="OPI375"/>
      <c r="OPJ375"/>
      <c r="OPK375"/>
      <c r="OPL375"/>
      <c r="OPM375"/>
      <c r="OPN375"/>
      <c r="OPO375"/>
      <c r="OPP375"/>
      <c r="OPQ375"/>
      <c r="OPR375"/>
      <c r="OPS375"/>
      <c r="OPT375"/>
      <c r="OPU375"/>
      <c r="OPV375"/>
      <c r="OPW375"/>
      <c r="OPX375"/>
      <c r="OPY375"/>
      <c r="OPZ375"/>
      <c r="OQA375"/>
      <c r="OQB375"/>
      <c r="OQC375"/>
      <c r="OQD375"/>
      <c r="OQE375"/>
      <c r="OQF375"/>
      <c r="OQG375"/>
      <c r="OQH375"/>
      <c r="OQI375"/>
      <c r="OQJ375"/>
      <c r="OQK375"/>
      <c r="OQL375"/>
      <c r="OQM375"/>
      <c r="OQN375"/>
      <c r="OQO375"/>
      <c r="OQP375"/>
      <c r="OQQ375"/>
      <c r="OQR375"/>
      <c r="OQS375"/>
      <c r="OQT375"/>
      <c r="OQU375"/>
      <c r="OQV375"/>
      <c r="OQW375"/>
      <c r="OQX375"/>
      <c r="OQY375"/>
      <c r="OQZ375"/>
      <c r="ORA375"/>
      <c r="ORB375"/>
      <c r="ORC375"/>
      <c r="ORD375"/>
      <c r="ORE375"/>
      <c r="ORF375"/>
      <c r="ORG375"/>
      <c r="ORH375"/>
      <c r="ORI375"/>
      <c r="ORJ375"/>
      <c r="ORK375"/>
      <c r="ORL375"/>
      <c r="ORM375"/>
      <c r="ORN375"/>
      <c r="ORO375"/>
      <c r="ORP375"/>
      <c r="ORQ375"/>
      <c r="ORR375"/>
      <c r="ORS375"/>
      <c r="ORT375"/>
      <c r="ORU375"/>
      <c r="ORV375"/>
      <c r="ORW375"/>
      <c r="ORX375"/>
      <c r="ORY375"/>
      <c r="ORZ375"/>
      <c r="OSA375"/>
      <c r="OSB375"/>
      <c r="OSC375"/>
      <c r="OSD375"/>
      <c r="OSE375"/>
      <c r="OSF375"/>
      <c r="OSG375"/>
      <c r="OSH375"/>
      <c r="OSI375"/>
      <c r="OSJ375"/>
      <c r="OSK375"/>
      <c r="OSL375"/>
      <c r="OSM375"/>
      <c r="OSN375"/>
      <c r="OSO375"/>
      <c r="OSP375"/>
      <c r="OSQ375"/>
      <c r="OSR375"/>
      <c r="OSS375"/>
      <c r="OST375"/>
      <c r="OSU375"/>
      <c r="OSV375"/>
      <c r="OSW375"/>
      <c r="OSX375"/>
      <c r="OSY375"/>
      <c r="OSZ375"/>
      <c r="OTA375"/>
      <c r="OTB375"/>
      <c r="OTC375"/>
      <c r="OTD375"/>
      <c r="OTE375"/>
      <c r="OTF375"/>
      <c r="OTG375"/>
      <c r="OTH375"/>
      <c r="OTI375"/>
      <c r="OTJ375"/>
      <c r="OTK375"/>
      <c r="OTL375"/>
      <c r="OTM375"/>
      <c r="OTN375"/>
      <c r="OTO375"/>
      <c r="OTP375"/>
      <c r="OTQ375"/>
      <c r="OTR375"/>
      <c r="OTS375"/>
      <c r="OTT375"/>
      <c r="OTU375"/>
      <c r="OTV375"/>
      <c r="OTW375"/>
      <c r="OTX375"/>
      <c r="OTY375"/>
      <c r="OTZ375"/>
      <c r="OUA375"/>
      <c r="OUB375"/>
      <c r="OUC375"/>
      <c r="OUD375"/>
      <c r="OUE375"/>
      <c r="OUF375"/>
      <c r="OUG375"/>
      <c r="OUH375"/>
      <c r="OUI375"/>
      <c r="OUJ375"/>
      <c r="OUK375"/>
      <c r="OUL375"/>
      <c r="OUM375"/>
      <c r="OUN375"/>
      <c r="OUO375"/>
      <c r="OUP375"/>
      <c r="OUQ375"/>
      <c r="OUR375"/>
      <c r="OUS375"/>
      <c r="OUT375"/>
      <c r="OUU375"/>
      <c r="OUV375"/>
      <c r="OUW375"/>
      <c r="OUX375"/>
      <c r="OUY375"/>
      <c r="OUZ375"/>
      <c r="OVA375"/>
      <c r="OVB375"/>
      <c r="OVC375"/>
      <c r="OVD375"/>
      <c r="OVE375"/>
      <c r="OVF375"/>
      <c r="OVG375"/>
      <c r="OVH375"/>
      <c r="OVI375"/>
      <c r="OVJ375"/>
      <c r="OVK375"/>
      <c r="OVL375"/>
      <c r="OVM375"/>
      <c r="OVN375"/>
      <c r="OVO375"/>
      <c r="OVP375"/>
      <c r="OVQ375"/>
      <c r="OVR375"/>
      <c r="OVS375"/>
      <c r="OVT375"/>
      <c r="OVU375"/>
      <c r="OVV375"/>
      <c r="OVW375"/>
      <c r="OVX375"/>
      <c r="OVY375"/>
      <c r="OVZ375"/>
      <c r="OWA375"/>
      <c r="OWB375"/>
      <c r="OWC375"/>
      <c r="OWD375"/>
      <c r="OWE375"/>
      <c r="OWF375"/>
      <c r="OWG375"/>
      <c r="OWH375"/>
      <c r="OWI375"/>
      <c r="OWJ375"/>
      <c r="OWK375"/>
      <c r="OWL375"/>
      <c r="OWM375"/>
      <c r="OWN375"/>
      <c r="OWO375"/>
      <c r="OWP375"/>
      <c r="OWQ375"/>
      <c r="OWR375"/>
      <c r="OWS375"/>
      <c r="OWT375"/>
      <c r="OWU375"/>
      <c r="OWV375"/>
      <c r="OWW375"/>
      <c r="OWX375"/>
      <c r="OWY375"/>
      <c r="OWZ375"/>
      <c r="OXA375"/>
      <c r="OXB375"/>
      <c r="OXC375"/>
      <c r="OXD375"/>
      <c r="OXE375"/>
      <c r="OXF375"/>
      <c r="OXG375"/>
      <c r="OXH375"/>
      <c r="OXI375"/>
      <c r="OXJ375"/>
      <c r="OXK375"/>
      <c r="OXL375"/>
      <c r="OXM375"/>
      <c r="OXN375"/>
      <c r="OXO375"/>
      <c r="OXP375"/>
      <c r="OXQ375"/>
      <c r="OXR375"/>
      <c r="OXS375"/>
      <c r="OXT375"/>
      <c r="OXU375"/>
      <c r="OXV375"/>
      <c r="OXW375"/>
      <c r="OXX375"/>
      <c r="OXY375"/>
      <c r="OXZ375"/>
      <c r="OYA375"/>
      <c r="OYB375"/>
      <c r="OYC375"/>
      <c r="OYD375"/>
      <c r="OYE375"/>
      <c r="OYF375"/>
      <c r="OYG375"/>
      <c r="OYH375"/>
      <c r="OYI375"/>
      <c r="OYJ375"/>
      <c r="OYK375"/>
      <c r="OYL375"/>
      <c r="OYM375"/>
      <c r="OYN375"/>
      <c r="OYO375"/>
      <c r="OYP375"/>
      <c r="OYQ375"/>
      <c r="OYR375"/>
      <c r="OYS375"/>
      <c r="OYT375"/>
      <c r="OYU375"/>
      <c r="OYV375"/>
      <c r="OYW375"/>
      <c r="OYX375"/>
      <c r="OYY375"/>
      <c r="OYZ375"/>
      <c r="OZA375"/>
      <c r="OZB375"/>
      <c r="OZC375"/>
      <c r="OZD375"/>
      <c r="OZE375"/>
      <c r="OZF375"/>
      <c r="OZG375"/>
      <c r="OZH375"/>
      <c r="OZI375"/>
      <c r="OZJ375"/>
      <c r="OZK375"/>
      <c r="OZL375"/>
      <c r="OZM375"/>
      <c r="OZN375"/>
      <c r="OZO375"/>
      <c r="OZP375"/>
      <c r="OZQ375"/>
      <c r="OZR375"/>
      <c r="OZS375"/>
      <c r="OZT375"/>
      <c r="OZU375"/>
      <c r="OZV375"/>
      <c r="OZW375"/>
      <c r="OZX375"/>
      <c r="OZY375"/>
      <c r="OZZ375"/>
      <c r="PAA375"/>
      <c r="PAB375"/>
      <c r="PAC375"/>
      <c r="PAD375"/>
      <c r="PAE375"/>
      <c r="PAF375"/>
      <c r="PAG375"/>
      <c r="PAH375"/>
      <c r="PAI375"/>
      <c r="PAJ375"/>
      <c r="PAK375"/>
      <c r="PAL375"/>
      <c r="PAM375"/>
      <c r="PAN375"/>
      <c r="PAO375"/>
      <c r="PAP375"/>
      <c r="PAQ375"/>
      <c r="PAR375"/>
      <c r="PAS375"/>
      <c r="PAT375"/>
      <c r="PAU375"/>
      <c r="PAV375"/>
      <c r="PAW375"/>
      <c r="PAX375"/>
      <c r="PAY375"/>
      <c r="PAZ375"/>
      <c r="PBA375"/>
      <c r="PBB375"/>
      <c r="PBC375"/>
      <c r="PBD375"/>
      <c r="PBE375"/>
      <c r="PBF375"/>
      <c r="PBG375"/>
      <c r="PBH375"/>
      <c r="PBI375"/>
      <c r="PBJ375"/>
      <c r="PBK375"/>
      <c r="PBL375"/>
      <c r="PBM375"/>
      <c r="PBN375"/>
      <c r="PBO375"/>
      <c r="PBP375"/>
      <c r="PBQ375"/>
      <c r="PBR375"/>
      <c r="PBS375"/>
      <c r="PBT375"/>
      <c r="PBU375"/>
      <c r="PBV375"/>
      <c r="PBW375"/>
      <c r="PBX375"/>
      <c r="PBY375"/>
      <c r="PBZ375"/>
      <c r="PCA375"/>
      <c r="PCB375"/>
      <c r="PCC375"/>
      <c r="PCD375"/>
      <c r="PCE375"/>
      <c r="PCF375"/>
      <c r="PCG375"/>
      <c r="PCH375"/>
      <c r="PCI375"/>
      <c r="PCJ375"/>
      <c r="PCK375"/>
      <c r="PCL375"/>
      <c r="PCM375"/>
      <c r="PCN375"/>
      <c r="PCO375"/>
      <c r="PCP375"/>
      <c r="PCQ375"/>
      <c r="PCR375"/>
      <c r="PCS375"/>
      <c r="PCT375"/>
      <c r="PCU375"/>
      <c r="PCV375"/>
      <c r="PCW375"/>
      <c r="PCX375"/>
      <c r="PCY375"/>
      <c r="PCZ375"/>
      <c r="PDA375"/>
      <c r="PDB375"/>
      <c r="PDC375"/>
      <c r="PDD375"/>
      <c r="PDE375"/>
      <c r="PDF375"/>
      <c r="PDG375"/>
      <c r="PDH375"/>
      <c r="PDI375"/>
      <c r="PDJ375"/>
      <c r="PDK375"/>
      <c r="PDL375"/>
      <c r="PDM375"/>
      <c r="PDN375"/>
      <c r="PDO375"/>
      <c r="PDP375"/>
      <c r="PDQ375"/>
      <c r="PDR375"/>
      <c r="PDS375"/>
      <c r="PDT375"/>
      <c r="PDU375"/>
      <c r="PDV375"/>
      <c r="PDW375"/>
      <c r="PDX375"/>
      <c r="PDY375"/>
      <c r="PDZ375"/>
      <c r="PEA375"/>
      <c r="PEB375"/>
      <c r="PEC375"/>
      <c r="PED375"/>
      <c r="PEE375"/>
      <c r="PEF375"/>
      <c r="PEG375"/>
      <c r="PEH375"/>
      <c r="PEI375"/>
      <c r="PEJ375"/>
      <c r="PEK375"/>
      <c r="PEL375"/>
      <c r="PEM375"/>
      <c r="PEN375"/>
      <c r="PEO375"/>
      <c r="PEP375"/>
      <c r="PEQ375"/>
      <c r="PER375"/>
      <c r="PES375"/>
      <c r="PET375"/>
      <c r="PEU375"/>
      <c r="PEV375"/>
      <c r="PEW375"/>
      <c r="PEX375"/>
      <c r="PEY375"/>
      <c r="PEZ375"/>
      <c r="PFA375"/>
      <c r="PFB375"/>
      <c r="PFC375"/>
      <c r="PFD375"/>
      <c r="PFE375"/>
      <c r="PFF375"/>
      <c r="PFG375"/>
      <c r="PFH375"/>
      <c r="PFI375"/>
      <c r="PFJ375"/>
      <c r="PFK375"/>
      <c r="PFL375"/>
      <c r="PFM375"/>
      <c r="PFN375"/>
      <c r="PFO375"/>
      <c r="PFP375"/>
      <c r="PFQ375"/>
      <c r="PFR375"/>
      <c r="PFS375"/>
      <c r="PFT375"/>
      <c r="PFU375"/>
      <c r="PFV375"/>
      <c r="PFW375"/>
      <c r="PFX375"/>
      <c r="PFY375"/>
      <c r="PFZ375"/>
      <c r="PGA375"/>
      <c r="PGB375"/>
      <c r="PGC375"/>
      <c r="PGD375"/>
      <c r="PGE375"/>
      <c r="PGF375"/>
      <c r="PGG375"/>
      <c r="PGH375"/>
      <c r="PGI375"/>
      <c r="PGJ375"/>
      <c r="PGK375"/>
      <c r="PGL375"/>
      <c r="PGM375"/>
      <c r="PGN375"/>
      <c r="PGO375"/>
      <c r="PGP375"/>
      <c r="PGQ375"/>
      <c r="PGR375"/>
      <c r="PGS375"/>
      <c r="PGT375"/>
      <c r="PGU375"/>
      <c r="PGV375"/>
      <c r="PGW375"/>
      <c r="PGX375"/>
      <c r="PGY375"/>
      <c r="PGZ375"/>
      <c r="PHA375"/>
      <c r="PHB375"/>
      <c r="PHC375"/>
      <c r="PHD375"/>
      <c r="PHE375"/>
      <c r="PHF375"/>
      <c r="PHG375"/>
      <c r="PHH375"/>
      <c r="PHI375"/>
      <c r="PHJ375"/>
      <c r="PHK375"/>
      <c r="PHL375"/>
      <c r="PHM375"/>
      <c r="PHN375"/>
      <c r="PHO375"/>
      <c r="PHP375"/>
      <c r="PHQ375"/>
      <c r="PHR375"/>
      <c r="PHS375"/>
      <c r="PHT375"/>
      <c r="PHU375"/>
      <c r="PHV375"/>
      <c r="PHW375"/>
      <c r="PHX375"/>
      <c r="PHY375"/>
      <c r="PHZ375"/>
      <c r="PIA375"/>
      <c r="PIB375"/>
      <c r="PIC375"/>
      <c r="PID375"/>
      <c r="PIE375"/>
      <c r="PIF375"/>
      <c r="PIG375"/>
      <c r="PIH375"/>
      <c r="PII375"/>
      <c r="PIJ375"/>
      <c r="PIK375"/>
      <c r="PIL375"/>
      <c r="PIM375"/>
      <c r="PIN375"/>
      <c r="PIO375"/>
      <c r="PIP375"/>
      <c r="PIQ375"/>
      <c r="PIR375"/>
      <c r="PIS375"/>
      <c r="PIT375"/>
      <c r="PIU375"/>
      <c r="PIV375"/>
      <c r="PIW375"/>
      <c r="PIX375"/>
      <c r="PIY375"/>
      <c r="PIZ375"/>
      <c r="PJA375"/>
      <c r="PJB375"/>
      <c r="PJC375"/>
      <c r="PJD375"/>
      <c r="PJE375"/>
      <c r="PJF375"/>
      <c r="PJG375"/>
      <c r="PJH375"/>
      <c r="PJI375"/>
      <c r="PJJ375"/>
      <c r="PJK375"/>
      <c r="PJL375"/>
      <c r="PJM375"/>
      <c r="PJN375"/>
      <c r="PJO375"/>
      <c r="PJP375"/>
      <c r="PJQ375"/>
      <c r="PJR375"/>
      <c r="PJS375"/>
      <c r="PJT375"/>
      <c r="PJU375"/>
      <c r="PJV375"/>
      <c r="PJW375"/>
      <c r="PJX375"/>
      <c r="PJY375"/>
      <c r="PJZ375"/>
      <c r="PKA375"/>
      <c r="PKB375"/>
      <c r="PKC375"/>
      <c r="PKD375"/>
      <c r="PKE375"/>
      <c r="PKF375"/>
      <c r="PKG375"/>
      <c r="PKH375"/>
      <c r="PKI375"/>
      <c r="PKJ375"/>
      <c r="PKK375"/>
      <c r="PKL375"/>
      <c r="PKM375"/>
      <c r="PKN375"/>
      <c r="PKO375"/>
      <c r="PKP375"/>
      <c r="PKQ375"/>
      <c r="PKR375"/>
      <c r="PKS375"/>
      <c r="PKT375"/>
      <c r="PKU375"/>
      <c r="PKV375"/>
      <c r="PKW375"/>
      <c r="PKX375"/>
      <c r="PKY375"/>
      <c r="PKZ375"/>
      <c r="PLA375"/>
      <c r="PLB375"/>
      <c r="PLC375"/>
      <c r="PLD375"/>
      <c r="PLE375"/>
      <c r="PLF375"/>
      <c r="PLG375"/>
      <c r="PLH375"/>
      <c r="PLI375"/>
      <c r="PLJ375"/>
      <c r="PLK375"/>
      <c r="PLL375"/>
      <c r="PLM375"/>
      <c r="PLN375"/>
      <c r="PLO375"/>
      <c r="PLP375"/>
      <c r="PLQ375"/>
      <c r="PLR375"/>
      <c r="PLS375"/>
      <c r="PLT375"/>
      <c r="PLU375"/>
      <c r="PLV375"/>
      <c r="PLW375"/>
      <c r="PLX375"/>
      <c r="PLY375"/>
      <c r="PLZ375"/>
      <c r="PMA375"/>
      <c r="PMB375"/>
      <c r="PMC375"/>
      <c r="PMD375"/>
      <c r="PME375"/>
      <c r="PMF375"/>
      <c r="PMG375"/>
      <c r="PMH375"/>
      <c r="PMI375"/>
      <c r="PMJ375"/>
      <c r="PMK375"/>
      <c r="PML375"/>
      <c r="PMM375"/>
      <c r="PMN375"/>
      <c r="PMO375"/>
      <c r="PMP375"/>
      <c r="PMQ375"/>
      <c r="PMR375"/>
      <c r="PMS375"/>
      <c r="PMT375"/>
      <c r="PMU375"/>
      <c r="PMV375"/>
      <c r="PMW375"/>
      <c r="PMX375"/>
      <c r="PMY375"/>
      <c r="PMZ375"/>
      <c r="PNA375"/>
      <c r="PNB375"/>
      <c r="PNC375"/>
      <c r="PND375"/>
      <c r="PNE375"/>
      <c r="PNF375"/>
      <c r="PNG375"/>
      <c r="PNH375"/>
      <c r="PNI375"/>
      <c r="PNJ375"/>
      <c r="PNK375"/>
      <c r="PNL375"/>
      <c r="PNM375"/>
      <c r="PNN375"/>
      <c r="PNO375"/>
      <c r="PNP375"/>
      <c r="PNQ375"/>
      <c r="PNR375"/>
      <c r="PNS375"/>
      <c r="PNT375"/>
      <c r="PNU375"/>
      <c r="PNV375"/>
      <c r="PNW375"/>
      <c r="PNX375"/>
      <c r="PNY375"/>
      <c r="PNZ375"/>
      <c r="POA375"/>
      <c r="POB375"/>
      <c r="POC375"/>
      <c r="POD375"/>
      <c r="POE375"/>
      <c r="POF375"/>
      <c r="POG375"/>
      <c r="POH375"/>
      <c r="POI375"/>
      <c r="POJ375"/>
      <c r="POK375"/>
      <c r="POL375"/>
      <c r="POM375"/>
      <c r="PON375"/>
      <c r="POO375"/>
      <c r="POP375"/>
      <c r="POQ375"/>
      <c r="POR375"/>
      <c r="POS375"/>
      <c r="POT375"/>
      <c r="POU375"/>
      <c r="POV375"/>
      <c r="POW375"/>
      <c r="POX375"/>
      <c r="POY375"/>
      <c r="POZ375"/>
      <c r="PPA375"/>
      <c r="PPB375"/>
      <c r="PPC375"/>
      <c r="PPD375"/>
      <c r="PPE375"/>
      <c r="PPF375"/>
      <c r="PPG375"/>
      <c r="PPH375"/>
      <c r="PPI375"/>
      <c r="PPJ375"/>
      <c r="PPK375"/>
      <c r="PPL375"/>
      <c r="PPM375"/>
      <c r="PPN375"/>
      <c r="PPO375"/>
      <c r="PPP375"/>
      <c r="PPQ375"/>
      <c r="PPR375"/>
      <c r="PPS375"/>
      <c r="PPT375"/>
      <c r="PPU375"/>
      <c r="PPV375"/>
      <c r="PPW375"/>
      <c r="PPX375"/>
      <c r="PPY375"/>
      <c r="PPZ375"/>
      <c r="PQA375"/>
      <c r="PQB375"/>
      <c r="PQC375"/>
      <c r="PQD375"/>
      <c r="PQE375"/>
      <c r="PQF375"/>
      <c r="PQG375"/>
      <c r="PQH375"/>
      <c r="PQI375"/>
      <c r="PQJ375"/>
      <c r="PQK375"/>
      <c r="PQL375"/>
      <c r="PQM375"/>
      <c r="PQN375"/>
      <c r="PQO375"/>
      <c r="PQP375"/>
      <c r="PQQ375"/>
      <c r="PQR375"/>
      <c r="PQS375"/>
      <c r="PQT375"/>
      <c r="PQU375"/>
      <c r="PQV375"/>
      <c r="PQW375"/>
      <c r="PQX375"/>
      <c r="PQY375"/>
      <c r="PQZ375"/>
      <c r="PRA375"/>
      <c r="PRB375"/>
      <c r="PRC375"/>
      <c r="PRD375"/>
      <c r="PRE375"/>
      <c r="PRF375"/>
      <c r="PRG375"/>
      <c r="PRH375"/>
      <c r="PRI375"/>
      <c r="PRJ375"/>
      <c r="PRK375"/>
      <c r="PRL375"/>
      <c r="PRM375"/>
      <c r="PRN375"/>
      <c r="PRO375"/>
      <c r="PRP375"/>
      <c r="PRQ375"/>
      <c r="PRR375"/>
      <c r="PRS375"/>
      <c r="PRT375"/>
      <c r="PRU375"/>
      <c r="PRV375"/>
      <c r="PRW375"/>
      <c r="PRX375"/>
      <c r="PRY375"/>
      <c r="PRZ375"/>
      <c r="PSA375"/>
      <c r="PSB375"/>
      <c r="PSC375"/>
      <c r="PSD375"/>
      <c r="PSE375"/>
      <c r="PSF375"/>
      <c r="PSG375"/>
      <c r="PSH375"/>
      <c r="PSI375"/>
      <c r="PSJ375"/>
      <c r="PSK375"/>
      <c r="PSL375"/>
      <c r="PSM375"/>
      <c r="PSN375"/>
      <c r="PSO375"/>
      <c r="PSP375"/>
      <c r="PSQ375"/>
      <c r="PSR375"/>
      <c r="PSS375"/>
      <c r="PST375"/>
      <c r="PSU375"/>
      <c r="PSV375"/>
      <c r="PSW375"/>
      <c r="PSX375"/>
      <c r="PSY375"/>
      <c r="PSZ375"/>
      <c r="PTA375"/>
      <c r="PTB375"/>
      <c r="PTC375"/>
      <c r="PTD375"/>
      <c r="PTE375"/>
      <c r="PTF375"/>
      <c r="PTG375"/>
      <c r="PTH375"/>
      <c r="PTI375"/>
      <c r="PTJ375"/>
      <c r="PTK375"/>
      <c r="PTL375"/>
      <c r="PTM375"/>
      <c r="PTN375"/>
      <c r="PTO375"/>
      <c r="PTP375"/>
      <c r="PTQ375"/>
      <c r="PTR375"/>
      <c r="PTS375"/>
      <c r="PTT375"/>
      <c r="PTU375"/>
      <c r="PTV375"/>
      <c r="PTW375"/>
      <c r="PTX375"/>
      <c r="PTY375"/>
      <c r="PTZ375"/>
      <c r="PUA375"/>
      <c r="PUB375"/>
      <c r="PUC375"/>
      <c r="PUD375"/>
      <c r="PUE375"/>
      <c r="PUF375"/>
      <c r="PUG375"/>
      <c r="PUH375"/>
      <c r="PUI375"/>
      <c r="PUJ375"/>
      <c r="PUK375"/>
      <c r="PUL375"/>
      <c r="PUM375"/>
      <c r="PUN375"/>
      <c r="PUO375"/>
      <c r="PUP375"/>
      <c r="PUQ375"/>
      <c r="PUR375"/>
      <c r="PUS375"/>
      <c r="PUT375"/>
      <c r="PUU375"/>
      <c r="PUV375"/>
      <c r="PUW375"/>
      <c r="PUX375"/>
      <c r="PUY375"/>
      <c r="PUZ375"/>
      <c r="PVA375"/>
      <c r="PVB375"/>
      <c r="PVC375"/>
      <c r="PVD375"/>
      <c r="PVE375"/>
      <c r="PVF375"/>
      <c r="PVG375"/>
      <c r="PVH375"/>
      <c r="PVI375"/>
      <c r="PVJ375"/>
      <c r="PVK375"/>
      <c r="PVL375"/>
      <c r="PVM375"/>
      <c r="PVN375"/>
      <c r="PVO375"/>
      <c r="PVP375"/>
      <c r="PVQ375"/>
      <c r="PVR375"/>
      <c r="PVS375"/>
      <c r="PVT375"/>
      <c r="PVU375"/>
      <c r="PVV375"/>
      <c r="PVW375"/>
      <c r="PVX375"/>
      <c r="PVY375"/>
      <c r="PVZ375"/>
      <c r="PWA375"/>
      <c r="PWB375"/>
      <c r="PWC375"/>
      <c r="PWD375"/>
      <c r="PWE375"/>
      <c r="PWF375"/>
      <c r="PWG375"/>
      <c r="PWH375"/>
      <c r="PWI375"/>
      <c r="PWJ375"/>
      <c r="PWK375"/>
      <c r="PWL375"/>
      <c r="PWM375"/>
      <c r="PWN375"/>
      <c r="PWO375"/>
      <c r="PWP375"/>
      <c r="PWQ375"/>
      <c r="PWR375"/>
      <c r="PWS375"/>
      <c r="PWT375"/>
      <c r="PWU375"/>
      <c r="PWV375"/>
      <c r="PWW375"/>
      <c r="PWX375"/>
      <c r="PWY375"/>
      <c r="PWZ375"/>
      <c r="PXA375"/>
      <c r="PXB375"/>
      <c r="PXC375"/>
      <c r="PXD375"/>
      <c r="PXE375"/>
      <c r="PXF375"/>
      <c r="PXG375"/>
      <c r="PXH375"/>
      <c r="PXI375"/>
      <c r="PXJ375"/>
      <c r="PXK375"/>
      <c r="PXL375"/>
      <c r="PXM375"/>
      <c r="PXN375"/>
      <c r="PXO375"/>
      <c r="PXP375"/>
      <c r="PXQ375"/>
      <c r="PXR375"/>
      <c r="PXS375"/>
      <c r="PXT375"/>
      <c r="PXU375"/>
      <c r="PXV375"/>
      <c r="PXW375"/>
      <c r="PXX375"/>
      <c r="PXY375"/>
      <c r="PXZ375"/>
      <c r="PYA375"/>
      <c r="PYB375"/>
      <c r="PYC375"/>
      <c r="PYD375"/>
      <c r="PYE375"/>
      <c r="PYF375"/>
      <c r="PYG375"/>
      <c r="PYH375"/>
      <c r="PYI375"/>
      <c r="PYJ375"/>
      <c r="PYK375"/>
      <c r="PYL375"/>
      <c r="PYM375"/>
      <c r="PYN375"/>
      <c r="PYO375"/>
      <c r="PYP375"/>
      <c r="PYQ375"/>
      <c r="PYR375"/>
      <c r="PYS375"/>
      <c r="PYT375"/>
      <c r="PYU375"/>
      <c r="PYV375"/>
      <c r="PYW375"/>
      <c r="PYX375"/>
      <c r="PYY375"/>
      <c r="PYZ375"/>
      <c r="PZA375"/>
      <c r="PZB375"/>
      <c r="PZC375"/>
      <c r="PZD375"/>
      <c r="PZE375"/>
      <c r="PZF375"/>
      <c r="PZG375"/>
      <c r="PZH375"/>
      <c r="PZI375"/>
      <c r="PZJ375"/>
      <c r="PZK375"/>
      <c r="PZL375"/>
      <c r="PZM375"/>
      <c r="PZN375"/>
      <c r="PZO375"/>
      <c r="PZP375"/>
      <c r="PZQ375"/>
      <c r="PZR375"/>
      <c r="PZS375"/>
      <c r="PZT375"/>
      <c r="PZU375"/>
      <c r="PZV375"/>
      <c r="PZW375"/>
      <c r="PZX375"/>
      <c r="PZY375"/>
      <c r="PZZ375"/>
      <c r="QAA375"/>
      <c r="QAB375"/>
      <c r="QAC375"/>
      <c r="QAD375"/>
      <c r="QAE375"/>
      <c r="QAF375"/>
      <c r="QAG375"/>
      <c r="QAH375"/>
      <c r="QAI375"/>
      <c r="QAJ375"/>
      <c r="QAK375"/>
      <c r="QAL375"/>
      <c r="QAM375"/>
      <c r="QAN375"/>
      <c r="QAO375"/>
      <c r="QAP375"/>
      <c r="QAQ375"/>
      <c r="QAR375"/>
      <c r="QAS375"/>
      <c r="QAT375"/>
      <c r="QAU375"/>
      <c r="QAV375"/>
      <c r="QAW375"/>
      <c r="QAX375"/>
      <c r="QAY375"/>
      <c r="QAZ375"/>
      <c r="QBA375"/>
      <c r="QBB375"/>
      <c r="QBC375"/>
      <c r="QBD375"/>
      <c r="QBE375"/>
      <c r="QBF375"/>
      <c r="QBG375"/>
      <c r="QBH375"/>
      <c r="QBI375"/>
      <c r="QBJ375"/>
      <c r="QBK375"/>
      <c r="QBL375"/>
      <c r="QBM375"/>
      <c r="QBN375"/>
      <c r="QBO375"/>
      <c r="QBP375"/>
      <c r="QBQ375"/>
      <c r="QBR375"/>
      <c r="QBS375"/>
      <c r="QBT375"/>
      <c r="QBU375"/>
      <c r="QBV375"/>
      <c r="QBW375"/>
      <c r="QBX375"/>
      <c r="QBY375"/>
      <c r="QBZ375"/>
      <c r="QCA375"/>
      <c r="QCB375"/>
      <c r="QCC375"/>
      <c r="QCD375"/>
      <c r="QCE375"/>
      <c r="QCF375"/>
      <c r="QCG375"/>
      <c r="QCH375"/>
      <c r="QCI375"/>
      <c r="QCJ375"/>
      <c r="QCK375"/>
      <c r="QCL375"/>
      <c r="QCM375"/>
      <c r="QCN375"/>
      <c r="QCO375"/>
      <c r="QCP375"/>
      <c r="QCQ375"/>
      <c r="QCR375"/>
      <c r="QCS375"/>
      <c r="QCT375"/>
      <c r="QCU375"/>
      <c r="QCV375"/>
      <c r="QCW375"/>
      <c r="QCX375"/>
      <c r="QCY375"/>
      <c r="QCZ375"/>
      <c r="QDA375"/>
      <c r="QDB375"/>
      <c r="QDC375"/>
      <c r="QDD375"/>
      <c r="QDE375"/>
      <c r="QDF375"/>
      <c r="QDG375"/>
      <c r="QDH375"/>
      <c r="QDI375"/>
      <c r="QDJ375"/>
      <c r="QDK375"/>
      <c r="QDL375"/>
      <c r="QDM375"/>
      <c r="QDN375"/>
      <c r="QDO375"/>
      <c r="QDP375"/>
      <c r="QDQ375"/>
      <c r="QDR375"/>
      <c r="QDS375"/>
      <c r="QDT375"/>
      <c r="QDU375"/>
      <c r="QDV375"/>
      <c r="QDW375"/>
      <c r="QDX375"/>
      <c r="QDY375"/>
      <c r="QDZ375"/>
      <c r="QEA375"/>
      <c r="QEB375"/>
      <c r="QEC375"/>
      <c r="QED375"/>
      <c r="QEE375"/>
      <c r="QEF375"/>
      <c r="QEG375"/>
      <c r="QEH375"/>
      <c r="QEI375"/>
      <c r="QEJ375"/>
      <c r="QEK375"/>
      <c r="QEL375"/>
      <c r="QEM375"/>
      <c r="QEN375"/>
      <c r="QEO375"/>
      <c r="QEP375"/>
      <c r="QEQ375"/>
      <c r="QER375"/>
      <c r="QES375"/>
      <c r="QET375"/>
      <c r="QEU375"/>
      <c r="QEV375"/>
      <c r="QEW375"/>
      <c r="QEX375"/>
      <c r="QEY375"/>
      <c r="QEZ375"/>
      <c r="QFA375"/>
      <c r="QFB375"/>
      <c r="QFC375"/>
      <c r="QFD375"/>
      <c r="QFE375"/>
      <c r="QFF375"/>
      <c r="QFG375"/>
      <c r="QFH375"/>
      <c r="QFI375"/>
      <c r="QFJ375"/>
      <c r="QFK375"/>
      <c r="QFL375"/>
      <c r="QFM375"/>
      <c r="QFN375"/>
      <c r="QFO375"/>
      <c r="QFP375"/>
      <c r="QFQ375"/>
      <c r="QFR375"/>
      <c r="QFS375"/>
      <c r="QFT375"/>
      <c r="QFU375"/>
      <c r="QFV375"/>
      <c r="QFW375"/>
      <c r="QFX375"/>
      <c r="QFY375"/>
      <c r="QFZ375"/>
      <c r="QGA375"/>
      <c r="QGB375"/>
      <c r="QGC375"/>
      <c r="QGD375"/>
      <c r="QGE375"/>
      <c r="QGF375"/>
      <c r="QGG375"/>
      <c r="QGH375"/>
      <c r="QGI375"/>
      <c r="QGJ375"/>
      <c r="QGK375"/>
      <c r="QGL375"/>
      <c r="QGM375"/>
      <c r="QGN375"/>
      <c r="QGO375"/>
      <c r="QGP375"/>
      <c r="QGQ375"/>
      <c r="QGR375"/>
      <c r="QGS375"/>
      <c r="QGT375"/>
      <c r="QGU375"/>
      <c r="QGV375"/>
      <c r="QGW375"/>
      <c r="QGX375"/>
      <c r="QGY375"/>
      <c r="QGZ375"/>
      <c r="QHA375"/>
      <c r="QHB375"/>
      <c r="QHC375"/>
      <c r="QHD375"/>
      <c r="QHE375"/>
      <c r="QHF375"/>
      <c r="QHG375"/>
      <c r="QHH375"/>
      <c r="QHI375"/>
      <c r="QHJ375"/>
      <c r="QHK375"/>
      <c r="QHL375"/>
      <c r="QHM375"/>
      <c r="QHN375"/>
      <c r="QHO375"/>
      <c r="QHP375"/>
      <c r="QHQ375"/>
      <c r="QHR375"/>
      <c r="QHS375"/>
      <c r="QHT375"/>
      <c r="QHU375"/>
      <c r="QHV375"/>
      <c r="QHW375"/>
      <c r="QHX375"/>
      <c r="QHY375"/>
      <c r="QHZ375"/>
      <c r="QIA375"/>
      <c r="QIB375"/>
      <c r="QIC375"/>
      <c r="QID375"/>
      <c r="QIE375"/>
      <c r="QIF375"/>
      <c r="QIG375"/>
      <c r="QIH375"/>
      <c r="QII375"/>
      <c r="QIJ375"/>
      <c r="QIK375"/>
      <c r="QIL375"/>
      <c r="QIM375"/>
      <c r="QIN375"/>
      <c r="QIO375"/>
      <c r="QIP375"/>
      <c r="QIQ375"/>
      <c r="QIR375"/>
      <c r="QIS375"/>
      <c r="QIT375"/>
      <c r="QIU375"/>
      <c r="QIV375"/>
      <c r="QIW375"/>
      <c r="QIX375"/>
      <c r="QIY375"/>
      <c r="QIZ375"/>
      <c r="QJA375"/>
      <c r="QJB375"/>
      <c r="QJC375"/>
      <c r="QJD375"/>
      <c r="QJE375"/>
      <c r="QJF375"/>
      <c r="QJG375"/>
      <c r="QJH375"/>
      <c r="QJI375"/>
      <c r="QJJ375"/>
      <c r="QJK375"/>
      <c r="QJL375"/>
      <c r="QJM375"/>
      <c r="QJN375"/>
      <c r="QJO375"/>
      <c r="QJP375"/>
      <c r="QJQ375"/>
      <c r="QJR375"/>
      <c r="QJS375"/>
      <c r="QJT375"/>
      <c r="QJU375"/>
      <c r="QJV375"/>
      <c r="QJW375"/>
      <c r="QJX375"/>
      <c r="QJY375"/>
      <c r="QJZ375"/>
      <c r="QKA375"/>
      <c r="QKB375"/>
      <c r="QKC375"/>
      <c r="QKD375"/>
      <c r="QKE375"/>
      <c r="QKF375"/>
      <c r="QKG375"/>
      <c r="QKH375"/>
      <c r="QKI375"/>
      <c r="QKJ375"/>
      <c r="QKK375"/>
      <c r="QKL375"/>
      <c r="QKM375"/>
      <c r="QKN375"/>
      <c r="QKO375"/>
      <c r="QKP375"/>
      <c r="QKQ375"/>
      <c r="QKR375"/>
      <c r="QKS375"/>
      <c r="QKT375"/>
      <c r="QKU375"/>
      <c r="QKV375"/>
      <c r="QKW375"/>
      <c r="QKX375"/>
      <c r="QKY375"/>
      <c r="QKZ375"/>
      <c r="QLA375"/>
      <c r="QLB375"/>
      <c r="QLC375"/>
      <c r="QLD375"/>
      <c r="QLE375"/>
      <c r="QLF375"/>
      <c r="QLG375"/>
      <c r="QLH375"/>
      <c r="QLI375"/>
      <c r="QLJ375"/>
      <c r="QLK375"/>
      <c r="QLL375"/>
      <c r="QLM375"/>
      <c r="QLN375"/>
      <c r="QLO375"/>
      <c r="QLP375"/>
      <c r="QLQ375"/>
      <c r="QLR375"/>
      <c r="QLS375"/>
      <c r="QLT375"/>
      <c r="QLU375"/>
      <c r="QLV375"/>
      <c r="QLW375"/>
      <c r="QLX375"/>
      <c r="QLY375"/>
      <c r="QLZ375"/>
      <c r="QMA375"/>
      <c r="QMB375"/>
      <c r="QMC375"/>
      <c r="QMD375"/>
      <c r="QME375"/>
      <c r="QMF375"/>
      <c r="QMG375"/>
      <c r="QMH375"/>
      <c r="QMI375"/>
      <c r="QMJ375"/>
      <c r="QMK375"/>
      <c r="QML375"/>
      <c r="QMM375"/>
      <c r="QMN375"/>
      <c r="QMO375"/>
      <c r="QMP375"/>
      <c r="QMQ375"/>
      <c r="QMR375"/>
      <c r="QMS375"/>
      <c r="QMT375"/>
      <c r="QMU375"/>
      <c r="QMV375"/>
      <c r="QMW375"/>
      <c r="QMX375"/>
      <c r="QMY375"/>
      <c r="QMZ375"/>
      <c r="QNA375"/>
      <c r="QNB375"/>
      <c r="QNC375"/>
      <c r="QND375"/>
      <c r="QNE375"/>
      <c r="QNF375"/>
      <c r="QNG375"/>
      <c r="QNH375"/>
      <c r="QNI375"/>
      <c r="QNJ375"/>
      <c r="QNK375"/>
      <c r="QNL375"/>
      <c r="QNM375"/>
      <c r="QNN375"/>
      <c r="QNO375"/>
      <c r="QNP375"/>
      <c r="QNQ375"/>
      <c r="QNR375"/>
      <c r="QNS375"/>
      <c r="QNT375"/>
      <c r="QNU375"/>
      <c r="QNV375"/>
      <c r="QNW375"/>
      <c r="QNX375"/>
      <c r="QNY375"/>
      <c r="QNZ375"/>
      <c r="QOA375"/>
      <c r="QOB375"/>
      <c r="QOC375"/>
      <c r="QOD375"/>
      <c r="QOE375"/>
      <c r="QOF375"/>
      <c r="QOG375"/>
      <c r="QOH375"/>
      <c r="QOI375"/>
      <c r="QOJ375"/>
      <c r="QOK375"/>
      <c r="QOL375"/>
      <c r="QOM375"/>
      <c r="QON375"/>
      <c r="QOO375"/>
      <c r="QOP375"/>
      <c r="QOQ375"/>
      <c r="QOR375"/>
      <c r="QOS375"/>
      <c r="QOT375"/>
      <c r="QOU375"/>
      <c r="QOV375"/>
      <c r="QOW375"/>
      <c r="QOX375"/>
      <c r="QOY375"/>
      <c r="QOZ375"/>
      <c r="QPA375"/>
      <c r="QPB375"/>
      <c r="QPC375"/>
      <c r="QPD375"/>
      <c r="QPE375"/>
      <c r="QPF375"/>
      <c r="QPG375"/>
      <c r="QPH375"/>
      <c r="QPI375"/>
      <c r="QPJ375"/>
      <c r="QPK375"/>
      <c r="QPL375"/>
      <c r="QPM375"/>
      <c r="QPN375"/>
      <c r="QPO375"/>
      <c r="QPP375"/>
      <c r="QPQ375"/>
      <c r="QPR375"/>
      <c r="QPS375"/>
      <c r="QPT375"/>
      <c r="QPU375"/>
      <c r="QPV375"/>
      <c r="QPW375"/>
      <c r="QPX375"/>
      <c r="QPY375"/>
      <c r="QPZ375"/>
      <c r="QQA375"/>
      <c r="QQB375"/>
      <c r="QQC375"/>
      <c r="QQD375"/>
      <c r="QQE375"/>
      <c r="QQF375"/>
      <c r="QQG375"/>
      <c r="QQH375"/>
      <c r="QQI375"/>
      <c r="QQJ375"/>
      <c r="QQK375"/>
      <c r="QQL375"/>
      <c r="QQM375"/>
      <c r="QQN375"/>
      <c r="QQO375"/>
      <c r="QQP375"/>
      <c r="QQQ375"/>
      <c r="QQR375"/>
      <c r="QQS375"/>
      <c r="QQT375"/>
      <c r="QQU375"/>
      <c r="QQV375"/>
      <c r="QQW375"/>
      <c r="QQX375"/>
      <c r="QQY375"/>
      <c r="QQZ375"/>
      <c r="QRA375"/>
      <c r="QRB375"/>
      <c r="QRC375"/>
      <c r="QRD375"/>
      <c r="QRE375"/>
      <c r="QRF375"/>
      <c r="QRG375"/>
      <c r="QRH375"/>
      <c r="QRI375"/>
      <c r="QRJ375"/>
      <c r="QRK375"/>
      <c r="QRL375"/>
      <c r="QRM375"/>
      <c r="QRN375"/>
      <c r="QRO375"/>
      <c r="QRP375"/>
      <c r="QRQ375"/>
      <c r="QRR375"/>
      <c r="QRS375"/>
      <c r="QRT375"/>
      <c r="QRU375"/>
      <c r="QRV375"/>
      <c r="QRW375"/>
      <c r="QRX375"/>
      <c r="QRY375"/>
      <c r="QRZ375"/>
      <c r="QSA375"/>
      <c r="QSB375"/>
      <c r="QSC375"/>
      <c r="QSD375"/>
      <c r="QSE375"/>
      <c r="QSF375"/>
      <c r="QSG375"/>
      <c r="QSH375"/>
      <c r="QSI375"/>
      <c r="QSJ375"/>
      <c r="QSK375"/>
      <c r="QSL375"/>
      <c r="QSM375"/>
      <c r="QSN375"/>
      <c r="QSO375"/>
      <c r="QSP375"/>
      <c r="QSQ375"/>
      <c r="QSR375"/>
      <c r="QSS375"/>
      <c r="QST375"/>
      <c r="QSU375"/>
      <c r="QSV375"/>
      <c r="QSW375"/>
      <c r="QSX375"/>
      <c r="QSY375"/>
      <c r="QSZ375"/>
      <c r="QTA375"/>
      <c r="QTB375"/>
      <c r="QTC375"/>
      <c r="QTD375"/>
      <c r="QTE375"/>
      <c r="QTF375"/>
      <c r="QTG375"/>
      <c r="QTH375"/>
      <c r="QTI375"/>
      <c r="QTJ375"/>
      <c r="QTK375"/>
      <c r="QTL375"/>
      <c r="QTM375"/>
      <c r="QTN375"/>
      <c r="QTO375"/>
      <c r="QTP375"/>
      <c r="QTQ375"/>
      <c r="QTR375"/>
      <c r="QTS375"/>
      <c r="QTT375"/>
      <c r="QTU375"/>
      <c r="QTV375"/>
      <c r="QTW375"/>
      <c r="QTX375"/>
      <c r="QTY375"/>
      <c r="QTZ375"/>
      <c r="QUA375"/>
      <c r="QUB375"/>
      <c r="QUC375"/>
      <c r="QUD375"/>
      <c r="QUE375"/>
      <c r="QUF375"/>
      <c r="QUG375"/>
      <c r="QUH375"/>
      <c r="QUI375"/>
      <c r="QUJ375"/>
      <c r="QUK375"/>
      <c r="QUL375"/>
      <c r="QUM375"/>
      <c r="QUN375"/>
      <c r="QUO375"/>
      <c r="QUP375"/>
      <c r="QUQ375"/>
      <c r="QUR375"/>
      <c r="QUS375"/>
      <c r="QUT375"/>
      <c r="QUU375"/>
      <c r="QUV375"/>
      <c r="QUW375"/>
      <c r="QUX375"/>
      <c r="QUY375"/>
      <c r="QUZ375"/>
      <c r="QVA375"/>
      <c r="QVB375"/>
      <c r="QVC375"/>
      <c r="QVD375"/>
      <c r="QVE375"/>
      <c r="QVF375"/>
      <c r="QVG375"/>
      <c r="QVH375"/>
      <c r="QVI375"/>
      <c r="QVJ375"/>
      <c r="QVK375"/>
      <c r="QVL375"/>
      <c r="QVM375"/>
      <c r="QVN375"/>
      <c r="QVO375"/>
      <c r="QVP375"/>
      <c r="QVQ375"/>
      <c r="QVR375"/>
      <c r="QVS375"/>
      <c r="QVT375"/>
      <c r="QVU375"/>
      <c r="QVV375"/>
      <c r="QVW375"/>
      <c r="QVX375"/>
      <c r="QVY375"/>
      <c r="QVZ375"/>
      <c r="QWA375"/>
      <c r="QWB375"/>
      <c r="QWC375"/>
      <c r="QWD375"/>
      <c r="QWE375"/>
      <c r="QWF375"/>
      <c r="QWG375"/>
      <c r="QWH375"/>
      <c r="QWI375"/>
      <c r="QWJ375"/>
      <c r="QWK375"/>
      <c r="QWL375"/>
      <c r="QWM375"/>
      <c r="QWN375"/>
      <c r="QWO375"/>
      <c r="QWP375"/>
      <c r="QWQ375"/>
      <c r="QWR375"/>
      <c r="QWS375"/>
      <c r="QWT375"/>
      <c r="QWU375"/>
      <c r="QWV375"/>
      <c r="QWW375"/>
      <c r="QWX375"/>
      <c r="QWY375"/>
      <c r="QWZ375"/>
      <c r="QXA375"/>
      <c r="QXB375"/>
      <c r="QXC375"/>
      <c r="QXD375"/>
      <c r="QXE375"/>
      <c r="QXF375"/>
      <c r="QXG375"/>
      <c r="QXH375"/>
      <c r="QXI375"/>
      <c r="QXJ375"/>
      <c r="QXK375"/>
      <c r="QXL375"/>
      <c r="QXM375"/>
      <c r="QXN375"/>
      <c r="QXO375"/>
      <c r="QXP375"/>
      <c r="QXQ375"/>
      <c r="QXR375"/>
      <c r="QXS375"/>
      <c r="QXT375"/>
      <c r="QXU375"/>
      <c r="QXV375"/>
      <c r="QXW375"/>
      <c r="QXX375"/>
      <c r="QXY375"/>
      <c r="QXZ375"/>
      <c r="QYA375"/>
      <c r="QYB375"/>
      <c r="QYC375"/>
      <c r="QYD375"/>
      <c r="QYE375"/>
      <c r="QYF375"/>
      <c r="QYG375"/>
      <c r="QYH375"/>
      <c r="QYI375"/>
      <c r="QYJ375"/>
      <c r="QYK375"/>
      <c r="QYL375"/>
      <c r="QYM375"/>
      <c r="QYN375"/>
      <c r="QYO375"/>
      <c r="QYP375"/>
      <c r="QYQ375"/>
      <c r="QYR375"/>
      <c r="QYS375"/>
      <c r="QYT375"/>
      <c r="QYU375"/>
      <c r="QYV375"/>
      <c r="QYW375"/>
      <c r="QYX375"/>
      <c r="QYY375"/>
      <c r="QYZ375"/>
      <c r="QZA375"/>
      <c r="QZB375"/>
      <c r="QZC375"/>
      <c r="QZD375"/>
      <c r="QZE375"/>
      <c r="QZF375"/>
      <c r="QZG375"/>
      <c r="QZH375"/>
      <c r="QZI375"/>
      <c r="QZJ375"/>
      <c r="QZK375"/>
      <c r="QZL375"/>
      <c r="QZM375"/>
      <c r="QZN375"/>
      <c r="QZO375"/>
      <c r="QZP375"/>
      <c r="QZQ375"/>
      <c r="QZR375"/>
      <c r="QZS375"/>
      <c r="QZT375"/>
      <c r="QZU375"/>
      <c r="QZV375"/>
      <c r="QZW375"/>
      <c r="QZX375"/>
      <c r="QZY375"/>
      <c r="QZZ375"/>
      <c r="RAA375"/>
      <c r="RAB375"/>
      <c r="RAC375"/>
      <c r="RAD375"/>
      <c r="RAE375"/>
      <c r="RAF375"/>
      <c r="RAG375"/>
      <c r="RAH375"/>
      <c r="RAI375"/>
      <c r="RAJ375"/>
      <c r="RAK375"/>
      <c r="RAL375"/>
      <c r="RAM375"/>
      <c r="RAN375"/>
      <c r="RAO375"/>
      <c r="RAP375"/>
      <c r="RAQ375"/>
      <c r="RAR375"/>
      <c r="RAS375"/>
      <c r="RAT375"/>
      <c r="RAU375"/>
      <c r="RAV375"/>
      <c r="RAW375"/>
      <c r="RAX375"/>
      <c r="RAY375"/>
      <c r="RAZ375"/>
      <c r="RBA375"/>
      <c r="RBB375"/>
      <c r="RBC375"/>
      <c r="RBD375"/>
      <c r="RBE375"/>
      <c r="RBF375"/>
      <c r="RBG375"/>
      <c r="RBH375"/>
      <c r="RBI375"/>
      <c r="RBJ375"/>
      <c r="RBK375"/>
      <c r="RBL375"/>
      <c r="RBM375"/>
      <c r="RBN375"/>
      <c r="RBO375"/>
      <c r="RBP375"/>
      <c r="RBQ375"/>
      <c r="RBR375"/>
      <c r="RBS375"/>
      <c r="RBT375"/>
      <c r="RBU375"/>
      <c r="RBV375"/>
      <c r="RBW375"/>
      <c r="RBX375"/>
      <c r="RBY375"/>
      <c r="RBZ375"/>
      <c r="RCA375"/>
      <c r="RCB375"/>
      <c r="RCC375"/>
      <c r="RCD375"/>
      <c r="RCE375"/>
      <c r="RCF375"/>
      <c r="RCG375"/>
      <c r="RCH375"/>
      <c r="RCI375"/>
      <c r="RCJ375"/>
      <c r="RCK375"/>
      <c r="RCL375"/>
      <c r="RCM375"/>
      <c r="RCN375"/>
      <c r="RCO375"/>
      <c r="RCP375"/>
      <c r="RCQ375"/>
      <c r="RCR375"/>
      <c r="RCS375"/>
      <c r="RCT375"/>
      <c r="RCU375"/>
      <c r="RCV375"/>
      <c r="RCW375"/>
      <c r="RCX375"/>
      <c r="RCY375"/>
      <c r="RCZ375"/>
      <c r="RDA375"/>
      <c r="RDB375"/>
      <c r="RDC375"/>
      <c r="RDD375"/>
      <c r="RDE375"/>
      <c r="RDF375"/>
      <c r="RDG375"/>
      <c r="RDH375"/>
      <c r="RDI375"/>
      <c r="RDJ375"/>
      <c r="RDK375"/>
      <c r="RDL375"/>
      <c r="RDM375"/>
      <c r="RDN375"/>
      <c r="RDO375"/>
      <c r="RDP375"/>
      <c r="RDQ375"/>
      <c r="RDR375"/>
      <c r="RDS375"/>
      <c r="RDT375"/>
      <c r="RDU375"/>
      <c r="RDV375"/>
      <c r="RDW375"/>
      <c r="RDX375"/>
      <c r="RDY375"/>
      <c r="RDZ375"/>
      <c r="REA375"/>
      <c r="REB375"/>
      <c r="REC375"/>
      <c r="RED375"/>
      <c r="REE375"/>
      <c r="REF375"/>
      <c r="REG375"/>
      <c r="REH375"/>
      <c r="REI375"/>
      <c r="REJ375"/>
      <c r="REK375"/>
      <c r="REL375"/>
      <c r="REM375"/>
      <c r="REN375"/>
      <c r="REO375"/>
      <c r="REP375"/>
      <c r="REQ375"/>
      <c r="RER375"/>
      <c r="RES375"/>
      <c r="RET375"/>
      <c r="REU375"/>
      <c r="REV375"/>
      <c r="REW375"/>
      <c r="REX375"/>
      <c r="REY375"/>
      <c r="REZ375"/>
      <c r="RFA375"/>
      <c r="RFB375"/>
      <c r="RFC375"/>
      <c r="RFD375"/>
      <c r="RFE375"/>
      <c r="RFF375"/>
      <c r="RFG375"/>
      <c r="RFH375"/>
      <c r="RFI375"/>
      <c r="RFJ375"/>
      <c r="RFK375"/>
      <c r="RFL375"/>
      <c r="RFM375"/>
      <c r="RFN375"/>
      <c r="RFO375"/>
      <c r="RFP375"/>
      <c r="RFQ375"/>
      <c r="RFR375"/>
      <c r="RFS375"/>
      <c r="RFT375"/>
      <c r="RFU375"/>
      <c r="RFV375"/>
      <c r="RFW375"/>
      <c r="RFX375"/>
      <c r="RFY375"/>
      <c r="RFZ375"/>
      <c r="RGA375"/>
      <c r="RGB375"/>
      <c r="RGC375"/>
      <c r="RGD375"/>
      <c r="RGE375"/>
      <c r="RGF375"/>
      <c r="RGG375"/>
      <c r="RGH375"/>
      <c r="RGI375"/>
      <c r="RGJ375"/>
      <c r="RGK375"/>
      <c r="RGL375"/>
      <c r="RGM375"/>
      <c r="RGN375"/>
      <c r="RGO375"/>
      <c r="RGP375"/>
      <c r="RGQ375"/>
      <c r="RGR375"/>
      <c r="RGS375"/>
      <c r="RGT375"/>
      <c r="RGU375"/>
      <c r="RGV375"/>
      <c r="RGW375"/>
      <c r="RGX375"/>
      <c r="RGY375"/>
      <c r="RGZ375"/>
      <c r="RHA375"/>
      <c r="RHB375"/>
      <c r="RHC375"/>
      <c r="RHD375"/>
      <c r="RHE375"/>
      <c r="RHF375"/>
      <c r="RHG375"/>
      <c r="RHH375"/>
      <c r="RHI375"/>
      <c r="RHJ375"/>
      <c r="RHK375"/>
      <c r="RHL375"/>
      <c r="RHM375"/>
      <c r="RHN375"/>
      <c r="RHO375"/>
      <c r="RHP375"/>
      <c r="RHQ375"/>
      <c r="RHR375"/>
      <c r="RHS375"/>
      <c r="RHT375"/>
      <c r="RHU375"/>
      <c r="RHV375"/>
      <c r="RHW375"/>
      <c r="RHX375"/>
      <c r="RHY375"/>
      <c r="RHZ375"/>
      <c r="RIA375"/>
      <c r="RIB375"/>
      <c r="RIC375"/>
      <c r="RID375"/>
      <c r="RIE375"/>
      <c r="RIF375"/>
      <c r="RIG375"/>
      <c r="RIH375"/>
      <c r="RII375"/>
      <c r="RIJ375"/>
      <c r="RIK375"/>
      <c r="RIL375"/>
      <c r="RIM375"/>
      <c r="RIN375"/>
      <c r="RIO375"/>
      <c r="RIP375"/>
      <c r="RIQ375"/>
      <c r="RIR375"/>
      <c r="RIS375"/>
      <c r="RIT375"/>
      <c r="RIU375"/>
      <c r="RIV375"/>
      <c r="RIW375"/>
      <c r="RIX375"/>
      <c r="RIY375"/>
      <c r="RIZ375"/>
      <c r="RJA375"/>
      <c r="RJB375"/>
      <c r="RJC375"/>
      <c r="RJD375"/>
      <c r="RJE375"/>
      <c r="RJF375"/>
      <c r="RJG375"/>
      <c r="RJH375"/>
      <c r="RJI375"/>
      <c r="RJJ375"/>
      <c r="RJK375"/>
      <c r="RJL375"/>
      <c r="RJM375"/>
      <c r="RJN375"/>
      <c r="RJO375"/>
      <c r="RJP375"/>
      <c r="RJQ375"/>
      <c r="RJR375"/>
      <c r="RJS375"/>
      <c r="RJT375"/>
      <c r="RJU375"/>
      <c r="RJV375"/>
      <c r="RJW375"/>
      <c r="RJX375"/>
      <c r="RJY375"/>
      <c r="RJZ375"/>
      <c r="RKA375"/>
      <c r="RKB375"/>
      <c r="RKC375"/>
      <c r="RKD375"/>
      <c r="RKE375"/>
      <c r="RKF375"/>
      <c r="RKG375"/>
      <c r="RKH375"/>
      <c r="RKI375"/>
      <c r="RKJ375"/>
      <c r="RKK375"/>
      <c r="RKL375"/>
      <c r="RKM375"/>
      <c r="RKN375"/>
      <c r="RKO375"/>
      <c r="RKP375"/>
      <c r="RKQ375"/>
      <c r="RKR375"/>
      <c r="RKS375"/>
      <c r="RKT375"/>
      <c r="RKU375"/>
      <c r="RKV375"/>
      <c r="RKW375"/>
      <c r="RKX375"/>
      <c r="RKY375"/>
      <c r="RKZ375"/>
      <c r="RLA375"/>
      <c r="RLB375"/>
      <c r="RLC375"/>
      <c r="RLD375"/>
      <c r="RLE375"/>
      <c r="RLF375"/>
      <c r="RLG375"/>
      <c r="RLH375"/>
      <c r="RLI375"/>
      <c r="RLJ375"/>
      <c r="RLK375"/>
      <c r="RLL375"/>
      <c r="RLM375"/>
      <c r="RLN375"/>
      <c r="RLO375"/>
      <c r="RLP375"/>
      <c r="RLQ375"/>
      <c r="RLR375"/>
      <c r="RLS375"/>
      <c r="RLT375"/>
      <c r="RLU375"/>
      <c r="RLV375"/>
      <c r="RLW375"/>
      <c r="RLX375"/>
      <c r="RLY375"/>
      <c r="RLZ375"/>
      <c r="RMA375"/>
      <c r="RMB375"/>
      <c r="RMC375"/>
      <c r="RMD375"/>
      <c r="RME375"/>
      <c r="RMF375"/>
      <c r="RMG375"/>
      <c r="RMH375"/>
      <c r="RMI375"/>
      <c r="RMJ375"/>
      <c r="RMK375"/>
      <c r="RML375"/>
      <c r="RMM375"/>
      <c r="RMN375"/>
      <c r="RMO375"/>
      <c r="RMP375"/>
      <c r="RMQ375"/>
      <c r="RMR375"/>
      <c r="RMS375"/>
      <c r="RMT375"/>
      <c r="RMU375"/>
      <c r="RMV375"/>
      <c r="RMW375"/>
      <c r="RMX375"/>
      <c r="RMY375"/>
      <c r="RMZ375"/>
      <c r="RNA375"/>
      <c r="RNB375"/>
      <c r="RNC375"/>
      <c r="RND375"/>
      <c r="RNE375"/>
      <c r="RNF375"/>
      <c r="RNG375"/>
      <c r="RNH375"/>
      <c r="RNI375"/>
      <c r="RNJ375"/>
      <c r="RNK375"/>
      <c r="RNL375"/>
      <c r="RNM375"/>
      <c r="RNN375"/>
      <c r="RNO375"/>
      <c r="RNP375"/>
      <c r="RNQ375"/>
      <c r="RNR375"/>
      <c r="RNS375"/>
      <c r="RNT375"/>
      <c r="RNU375"/>
      <c r="RNV375"/>
      <c r="RNW375"/>
      <c r="RNX375"/>
      <c r="RNY375"/>
      <c r="RNZ375"/>
      <c r="ROA375"/>
      <c r="ROB375"/>
      <c r="ROC375"/>
      <c r="ROD375"/>
      <c r="ROE375"/>
      <c r="ROF375"/>
      <c r="ROG375"/>
      <c r="ROH375"/>
      <c r="ROI375"/>
      <c r="ROJ375"/>
      <c r="ROK375"/>
      <c r="ROL375"/>
      <c r="ROM375"/>
      <c r="RON375"/>
      <c r="ROO375"/>
      <c r="ROP375"/>
      <c r="ROQ375"/>
      <c r="ROR375"/>
      <c r="ROS375"/>
      <c r="ROT375"/>
      <c r="ROU375"/>
      <c r="ROV375"/>
      <c r="ROW375"/>
      <c r="ROX375"/>
      <c r="ROY375"/>
      <c r="ROZ375"/>
      <c r="RPA375"/>
      <c r="RPB375"/>
      <c r="RPC375"/>
      <c r="RPD375"/>
      <c r="RPE375"/>
      <c r="RPF375"/>
      <c r="RPG375"/>
      <c r="RPH375"/>
      <c r="RPI375"/>
      <c r="RPJ375"/>
      <c r="RPK375"/>
      <c r="RPL375"/>
      <c r="RPM375"/>
      <c r="RPN375"/>
      <c r="RPO375"/>
      <c r="RPP375"/>
      <c r="RPQ375"/>
      <c r="RPR375"/>
      <c r="RPS375"/>
      <c r="RPT375"/>
      <c r="RPU375"/>
      <c r="RPV375"/>
      <c r="RPW375"/>
      <c r="RPX375"/>
      <c r="RPY375"/>
      <c r="RPZ375"/>
      <c r="RQA375"/>
      <c r="RQB375"/>
      <c r="RQC375"/>
      <c r="RQD375"/>
      <c r="RQE375"/>
      <c r="RQF375"/>
      <c r="RQG375"/>
      <c r="RQH375"/>
      <c r="RQI375"/>
      <c r="RQJ375"/>
      <c r="RQK375"/>
      <c r="RQL375"/>
      <c r="RQM375"/>
      <c r="RQN375"/>
      <c r="RQO375"/>
      <c r="RQP375"/>
      <c r="RQQ375"/>
      <c r="RQR375"/>
      <c r="RQS375"/>
      <c r="RQT375"/>
      <c r="RQU375"/>
      <c r="RQV375"/>
      <c r="RQW375"/>
      <c r="RQX375"/>
      <c r="RQY375"/>
      <c r="RQZ375"/>
      <c r="RRA375"/>
      <c r="RRB375"/>
      <c r="RRC375"/>
      <c r="RRD375"/>
      <c r="RRE375"/>
      <c r="RRF375"/>
      <c r="RRG375"/>
      <c r="RRH375"/>
      <c r="RRI375"/>
      <c r="RRJ375"/>
      <c r="RRK375"/>
      <c r="RRL375"/>
      <c r="RRM375"/>
      <c r="RRN375"/>
      <c r="RRO375"/>
      <c r="RRP375"/>
      <c r="RRQ375"/>
      <c r="RRR375"/>
      <c r="RRS375"/>
      <c r="RRT375"/>
      <c r="RRU375"/>
      <c r="RRV375"/>
      <c r="RRW375"/>
      <c r="RRX375"/>
      <c r="RRY375"/>
      <c r="RRZ375"/>
      <c r="RSA375"/>
      <c r="RSB375"/>
      <c r="RSC375"/>
      <c r="RSD375"/>
      <c r="RSE375"/>
      <c r="RSF375"/>
      <c r="RSG375"/>
      <c r="RSH375"/>
      <c r="RSI375"/>
      <c r="RSJ375"/>
      <c r="RSK375"/>
      <c r="RSL375"/>
      <c r="RSM375"/>
      <c r="RSN375"/>
      <c r="RSO375"/>
      <c r="RSP375"/>
      <c r="RSQ375"/>
      <c r="RSR375"/>
      <c r="RSS375"/>
      <c r="RST375"/>
      <c r="RSU375"/>
      <c r="RSV375"/>
      <c r="RSW375"/>
      <c r="RSX375"/>
      <c r="RSY375"/>
      <c r="RSZ375"/>
      <c r="RTA375"/>
      <c r="RTB375"/>
      <c r="RTC375"/>
      <c r="RTD375"/>
      <c r="RTE375"/>
      <c r="RTF375"/>
      <c r="RTG375"/>
      <c r="RTH375"/>
      <c r="RTI375"/>
      <c r="RTJ375"/>
      <c r="RTK375"/>
      <c r="RTL375"/>
      <c r="RTM375"/>
      <c r="RTN375"/>
      <c r="RTO375"/>
      <c r="RTP375"/>
      <c r="RTQ375"/>
      <c r="RTR375"/>
      <c r="RTS375"/>
      <c r="RTT375"/>
      <c r="RTU375"/>
      <c r="RTV375"/>
      <c r="RTW375"/>
      <c r="RTX375"/>
      <c r="RTY375"/>
      <c r="RTZ375"/>
      <c r="RUA375"/>
      <c r="RUB375"/>
      <c r="RUC375"/>
      <c r="RUD375"/>
      <c r="RUE375"/>
      <c r="RUF375"/>
      <c r="RUG375"/>
      <c r="RUH375"/>
      <c r="RUI375"/>
      <c r="RUJ375"/>
      <c r="RUK375"/>
      <c r="RUL375"/>
      <c r="RUM375"/>
      <c r="RUN375"/>
      <c r="RUO375"/>
      <c r="RUP375"/>
      <c r="RUQ375"/>
      <c r="RUR375"/>
      <c r="RUS375"/>
      <c r="RUT375"/>
      <c r="RUU375"/>
      <c r="RUV375"/>
      <c r="RUW375"/>
      <c r="RUX375"/>
      <c r="RUY375"/>
      <c r="RUZ375"/>
      <c r="RVA375"/>
      <c r="RVB375"/>
      <c r="RVC375"/>
      <c r="RVD375"/>
      <c r="RVE375"/>
      <c r="RVF375"/>
      <c r="RVG375"/>
      <c r="RVH375"/>
      <c r="RVI375"/>
      <c r="RVJ375"/>
      <c r="RVK375"/>
      <c r="RVL375"/>
      <c r="RVM375"/>
      <c r="RVN375"/>
      <c r="RVO375"/>
      <c r="RVP375"/>
      <c r="RVQ375"/>
      <c r="RVR375"/>
      <c r="RVS375"/>
      <c r="RVT375"/>
      <c r="RVU375"/>
      <c r="RVV375"/>
      <c r="RVW375"/>
      <c r="RVX375"/>
      <c r="RVY375"/>
      <c r="RVZ375"/>
      <c r="RWA375"/>
      <c r="RWB375"/>
      <c r="RWC375"/>
      <c r="RWD375"/>
      <c r="RWE375"/>
      <c r="RWF375"/>
      <c r="RWG375"/>
      <c r="RWH375"/>
      <c r="RWI375"/>
      <c r="RWJ375"/>
      <c r="RWK375"/>
      <c r="RWL375"/>
      <c r="RWM375"/>
      <c r="RWN375"/>
      <c r="RWO375"/>
      <c r="RWP375"/>
      <c r="RWQ375"/>
      <c r="RWR375"/>
      <c r="RWS375"/>
      <c r="RWT375"/>
      <c r="RWU375"/>
      <c r="RWV375"/>
      <c r="RWW375"/>
      <c r="RWX375"/>
      <c r="RWY375"/>
      <c r="RWZ375"/>
      <c r="RXA375"/>
      <c r="RXB375"/>
      <c r="RXC375"/>
      <c r="RXD375"/>
      <c r="RXE375"/>
      <c r="RXF375"/>
      <c r="RXG375"/>
      <c r="RXH375"/>
      <c r="RXI375"/>
      <c r="RXJ375"/>
      <c r="RXK375"/>
      <c r="RXL375"/>
      <c r="RXM375"/>
      <c r="RXN375"/>
      <c r="RXO375"/>
      <c r="RXP375"/>
      <c r="RXQ375"/>
      <c r="RXR375"/>
      <c r="RXS375"/>
      <c r="RXT375"/>
      <c r="RXU375"/>
      <c r="RXV375"/>
      <c r="RXW375"/>
      <c r="RXX375"/>
      <c r="RXY375"/>
      <c r="RXZ375"/>
      <c r="RYA375"/>
      <c r="RYB375"/>
      <c r="RYC375"/>
      <c r="RYD375"/>
      <c r="RYE375"/>
      <c r="RYF375"/>
      <c r="RYG375"/>
      <c r="RYH375"/>
      <c r="RYI375"/>
      <c r="RYJ375"/>
      <c r="RYK375"/>
      <c r="RYL375"/>
      <c r="RYM375"/>
      <c r="RYN375"/>
      <c r="RYO375"/>
      <c r="RYP375"/>
      <c r="RYQ375"/>
      <c r="RYR375"/>
      <c r="RYS375"/>
      <c r="RYT375"/>
      <c r="RYU375"/>
      <c r="RYV375"/>
      <c r="RYW375"/>
      <c r="RYX375"/>
      <c r="RYY375"/>
      <c r="RYZ375"/>
      <c r="RZA375"/>
      <c r="RZB375"/>
      <c r="RZC375"/>
      <c r="RZD375"/>
      <c r="RZE375"/>
      <c r="RZF375"/>
      <c r="RZG375"/>
      <c r="RZH375"/>
      <c r="RZI375"/>
      <c r="RZJ375"/>
      <c r="RZK375"/>
      <c r="RZL375"/>
      <c r="RZM375"/>
      <c r="RZN375"/>
      <c r="RZO375"/>
      <c r="RZP375"/>
      <c r="RZQ375"/>
      <c r="RZR375"/>
      <c r="RZS375"/>
      <c r="RZT375"/>
      <c r="RZU375"/>
      <c r="RZV375"/>
      <c r="RZW375"/>
      <c r="RZX375"/>
      <c r="RZY375"/>
      <c r="RZZ375"/>
      <c r="SAA375"/>
      <c r="SAB375"/>
      <c r="SAC375"/>
      <c r="SAD375"/>
      <c r="SAE375"/>
      <c r="SAF375"/>
      <c r="SAG375"/>
      <c r="SAH375"/>
      <c r="SAI375"/>
      <c r="SAJ375"/>
      <c r="SAK375"/>
      <c r="SAL375"/>
      <c r="SAM375"/>
      <c r="SAN375"/>
      <c r="SAO375"/>
      <c r="SAP375"/>
      <c r="SAQ375"/>
      <c r="SAR375"/>
      <c r="SAS375"/>
      <c r="SAT375"/>
      <c r="SAU375"/>
      <c r="SAV375"/>
      <c r="SAW375"/>
      <c r="SAX375"/>
      <c r="SAY375"/>
      <c r="SAZ375"/>
      <c r="SBA375"/>
      <c r="SBB375"/>
      <c r="SBC375"/>
      <c r="SBD375"/>
      <c r="SBE375"/>
      <c r="SBF375"/>
      <c r="SBG375"/>
      <c r="SBH375"/>
      <c r="SBI375"/>
      <c r="SBJ375"/>
      <c r="SBK375"/>
      <c r="SBL375"/>
      <c r="SBM375"/>
      <c r="SBN375"/>
      <c r="SBO375"/>
      <c r="SBP375"/>
      <c r="SBQ375"/>
      <c r="SBR375"/>
      <c r="SBS375"/>
      <c r="SBT375"/>
      <c r="SBU375"/>
      <c r="SBV375"/>
      <c r="SBW375"/>
      <c r="SBX375"/>
      <c r="SBY375"/>
      <c r="SBZ375"/>
      <c r="SCA375"/>
      <c r="SCB375"/>
      <c r="SCC375"/>
      <c r="SCD375"/>
      <c r="SCE375"/>
      <c r="SCF375"/>
      <c r="SCG375"/>
      <c r="SCH375"/>
      <c r="SCI375"/>
      <c r="SCJ375"/>
      <c r="SCK375"/>
      <c r="SCL375"/>
      <c r="SCM375"/>
      <c r="SCN375"/>
      <c r="SCO375"/>
      <c r="SCP375"/>
      <c r="SCQ375"/>
      <c r="SCR375"/>
      <c r="SCS375"/>
      <c r="SCT375"/>
      <c r="SCU375"/>
      <c r="SCV375"/>
      <c r="SCW375"/>
      <c r="SCX375"/>
      <c r="SCY375"/>
      <c r="SCZ375"/>
      <c r="SDA375"/>
      <c r="SDB375"/>
      <c r="SDC375"/>
      <c r="SDD375"/>
      <c r="SDE375"/>
      <c r="SDF375"/>
      <c r="SDG375"/>
      <c r="SDH375"/>
      <c r="SDI375"/>
      <c r="SDJ375"/>
      <c r="SDK375"/>
      <c r="SDL375"/>
      <c r="SDM375"/>
      <c r="SDN375"/>
      <c r="SDO375"/>
      <c r="SDP375"/>
      <c r="SDQ375"/>
      <c r="SDR375"/>
      <c r="SDS375"/>
      <c r="SDT375"/>
      <c r="SDU375"/>
      <c r="SDV375"/>
      <c r="SDW375"/>
      <c r="SDX375"/>
      <c r="SDY375"/>
      <c r="SDZ375"/>
      <c r="SEA375"/>
      <c r="SEB375"/>
      <c r="SEC375"/>
      <c r="SED375"/>
      <c r="SEE375"/>
      <c r="SEF375"/>
      <c r="SEG375"/>
      <c r="SEH375"/>
      <c r="SEI375"/>
      <c r="SEJ375"/>
      <c r="SEK375"/>
      <c r="SEL375"/>
      <c r="SEM375"/>
      <c r="SEN375"/>
      <c r="SEO375"/>
      <c r="SEP375"/>
      <c r="SEQ375"/>
      <c r="SER375"/>
      <c r="SES375"/>
      <c r="SET375"/>
      <c r="SEU375"/>
      <c r="SEV375"/>
      <c r="SEW375"/>
      <c r="SEX375"/>
      <c r="SEY375"/>
      <c r="SEZ375"/>
      <c r="SFA375"/>
      <c r="SFB375"/>
      <c r="SFC375"/>
      <c r="SFD375"/>
      <c r="SFE375"/>
      <c r="SFF375"/>
      <c r="SFG375"/>
      <c r="SFH375"/>
      <c r="SFI375"/>
      <c r="SFJ375"/>
      <c r="SFK375"/>
      <c r="SFL375"/>
      <c r="SFM375"/>
      <c r="SFN375"/>
      <c r="SFO375"/>
      <c r="SFP375"/>
      <c r="SFQ375"/>
      <c r="SFR375"/>
      <c r="SFS375"/>
      <c r="SFT375"/>
      <c r="SFU375"/>
      <c r="SFV375"/>
      <c r="SFW375"/>
      <c r="SFX375"/>
      <c r="SFY375"/>
      <c r="SFZ375"/>
      <c r="SGA375"/>
      <c r="SGB375"/>
      <c r="SGC375"/>
      <c r="SGD375"/>
      <c r="SGE375"/>
      <c r="SGF375"/>
      <c r="SGG375"/>
      <c r="SGH375"/>
      <c r="SGI375"/>
      <c r="SGJ375"/>
      <c r="SGK375"/>
      <c r="SGL375"/>
      <c r="SGM375"/>
      <c r="SGN375"/>
      <c r="SGO375"/>
      <c r="SGP375"/>
      <c r="SGQ375"/>
      <c r="SGR375"/>
      <c r="SGS375"/>
      <c r="SGT375"/>
      <c r="SGU375"/>
      <c r="SGV375"/>
      <c r="SGW375"/>
      <c r="SGX375"/>
      <c r="SGY375"/>
      <c r="SGZ375"/>
      <c r="SHA375"/>
      <c r="SHB375"/>
      <c r="SHC375"/>
      <c r="SHD375"/>
      <c r="SHE375"/>
      <c r="SHF375"/>
      <c r="SHG375"/>
      <c r="SHH375"/>
      <c r="SHI375"/>
      <c r="SHJ375"/>
      <c r="SHK375"/>
      <c r="SHL375"/>
      <c r="SHM375"/>
      <c r="SHN375"/>
      <c r="SHO375"/>
      <c r="SHP375"/>
      <c r="SHQ375"/>
      <c r="SHR375"/>
      <c r="SHS375"/>
      <c r="SHT375"/>
      <c r="SHU375"/>
      <c r="SHV375"/>
      <c r="SHW375"/>
      <c r="SHX375"/>
      <c r="SHY375"/>
      <c r="SHZ375"/>
      <c r="SIA375"/>
      <c r="SIB375"/>
      <c r="SIC375"/>
      <c r="SID375"/>
      <c r="SIE375"/>
      <c r="SIF375"/>
      <c r="SIG375"/>
      <c r="SIH375"/>
      <c r="SII375"/>
      <c r="SIJ375"/>
      <c r="SIK375"/>
      <c r="SIL375"/>
      <c r="SIM375"/>
      <c r="SIN375"/>
      <c r="SIO375"/>
      <c r="SIP375"/>
      <c r="SIQ375"/>
      <c r="SIR375"/>
      <c r="SIS375"/>
      <c r="SIT375"/>
      <c r="SIU375"/>
      <c r="SIV375"/>
      <c r="SIW375"/>
      <c r="SIX375"/>
      <c r="SIY375"/>
      <c r="SIZ375"/>
      <c r="SJA375"/>
      <c r="SJB375"/>
      <c r="SJC375"/>
      <c r="SJD375"/>
      <c r="SJE375"/>
      <c r="SJF375"/>
      <c r="SJG375"/>
      <c r="SJH375"/>
      <c r="SJI375"/>
      <c r="SJJ375"/>
      <c r="SJK375"/>
      <c r="SJL375"/>
      <c r="SJM375"/>
      <c r="SJN375"/>
      <c r="SJO375"/>
      <c r="SJP375"/>
      <c r="SJQ375"/>
      <c r="SJR375"/>
      <c r="SJS375"/>
      <c r="SJT375"/>
      <c r="SJU375"/>
      <c r="SJV375"/>
      <c r="SJW375"/>
      <c r="SJX375"/>
      <c r="SJY375"/>
      <c r="SJZ375"/>
      <c r="SKA375"/>
      <c r="SKB375"/>
      <c r="SKC375"/>
      <c r="SKD375"/>
      <c r="SKE375"/>
      <c r="SKF375"/>
      <c r="SKG375"/>
      <c r="SKH375"/>
      <c r="SKI375"/>
      <c r="SKJ375"/>
      <c r="SKK375"/>
      <c r="SKL375"/>
      <c r="SKM375"/>
      <c r="SKN375"/>
      <c r="SKO375"/>
      <c r="SKP375"/>
      <c r="SKQ375"/>
      <c r="SKR375"/>
      <c r="SKS375"/>
      <c r="SKT375"/>
      <c r="SKU375"/>
      <c r="SKV375"/>
      <c r="SKW375"/>
      <c r="SKX375"/>
      <c r="SKY375"/>
      <c r="SKZ375"/>
      <c r="SLA375"/>
      <c r="SLB375"/>
      <c r="SLC375"/>
      <c r="SLD375"/>
      <c r="SLE375"/>
      <c r="SLF375"/>
      <c r="SLG375"/>
      <c r="SLH375"/>
      <c r="SLI375"/>
      <c r="SLJ375"/>
      <c r="SLK375"/>
      <c r="SLL375"/>
      <c r="SLM375"/>
      <c r="SLN375"/>
      <c r="SLO375"/>
      <c r="SLP375"/>
      <c r="SLQ375"/>
      <c r="SLR375"/>
      <c r="SLS375"/>
      <c r="SLT375"/>
      <c r="SLU375"/>
      <c r="SLV375"/>
      <c r="SLW375"/>
      <c r="SLX375"/>
      <c r="SLY375"/>
      <c r="SLZ375"/>
      <c r="SMA375"/>
      <c r="SMB375"/>
      <c r="SMC375"/>
      <c r="SMD375"/>
      <c r="SME375"/>
      <c r="SMF375"/>
      <c r="SMG375"/>
      <c r="SMH375"/>
      <c r="SMI375"/>
      <c r="SMJ375"/>
      <c r="SMK375"/>
      <c r="SML375"/>
      <c r="SMM375"/>
      <c r="SMN375"/>
      <c r="SMO375"/>
      <c r="SMP375"/>
      <c r="SMQ375"/>
      <c r="SMR375"/>
      <c r="SMS375"/>
      <c r="SMT375"/>
      <c r="SMU375"/>
      <c r="SMV375"/>
      <c r="SMW375"/>
      <c r="SMX375"/>
      <c r="SMY375"/>
      <c r="SMZ375"/>
      <c r="SNA375"/>
      <c r="SNB375"/>
      <c r="SNC375"/>
      <c r="SND375"/>
      <c r="SNE375"/>
      <c r="SNF375"/>
      <c r="SNG375"/>
      <c r="SNH375"/>
      <c r="SNI375"/>
      <c r="SNJ375"/>
      <c r="SNK375"/>
      <c r="SNL375"/>
      <c r="SNM375"/>
      <c r="SNN375"/>
      <c r="SNO375"/>
      <c r="SNP375"/>
      <c r="SNQ375"/>
      <c r="SNR375"/>
      <c r="SNS375"/>
      <c r="SNT375"/>
      <c r="SNU375"/>
      <c r="SNV375"/>
      <c r="SNW375"/>
      <c r="SNX375"/>
      <c r="SNY375"/>
      <c r="SNZ375"/>
      <c r="SOA375"/>
      <c r="SOB375"/>
      <c r="SOC375"/>
      <c r="SOD375"/>
      <c r="SOE375"/>
      <c r="SOF375"/>
      <c r="SOG375"/>
      <c r="SOH375"/>
      <c r="SOI375"/>
      <c r="SOJ375"/>
      <c r="SOK375"/>
      <c r="SOL375"/>
      <c r="SOM375"/>
      <c r="SON375"/>
      <c r="SOO375"/>
      <c r="SOP375"/>
      <c r="SOQ375"/>
      <c r="SOR375"/>
      <c r="SOS375"/>
      <c r="SOT375"/>
      <c r="SOU375"/>
      <c r="SOV375"/>
      <c r="SOW375"/>
      <c r="SOX375"/>
      <c r="SOY375"/>
      <c r="SOZ375"/>
      <c r="SPA375"/>
      <c r="SPB375"/>
      <c r="SPC375"/>
      <c r="SPD375"/>
      <c r="SPE375"/>
      <c r="SPF375"/>
      <c r="SPG375"/>
      <c r="SPH375"/>
      <c r="SPI375"/>
      <c r="SPJ375"/>
      <c r="SPK375"/>
      <c r="SPL375"/>
      <c r="SPM375"/>
      <c r="SPN375"/>
      <c r="SPO375"/>
      <c r="SPP375"/>
      <c r="SPQ375"/>
      <c r="SPR375"/>
      <c r="SPS375"/>
      <c r="SPT375"/>
      <c r="SPU375"/>
      <c r="SPV375"/>
      <c r="SPW375"/>
      <c r="SPX375"/>
      <c r="SPY375"/>
      <c r="SPZ375"/>
      <c r="SQA375"/>
      <c r="SQB375"/>
      <c r="SQC375"/>
      <c r="SQD375"/>
      <c r="SQE375"/>
      <c r="SQF375"/>
      <c r="SQG375"/>
      <c r="SQH375"/>
      <c r="SQI375"/>
      <c r="SQJ375"/>
      <c r="SQK375"/>
      <c r="SQL375"/>
      <c r="SQM375"/>
      <c r="SQN375"/>
      <c r="SQO375"/>
      <c r="SQP375"/>
      <c r="SQQ375"/>
      <c r="SQR375"/>
      <c r="SQS375"/>
      <c r="SQT375"/>
      <c r="SQU375"/>
      <c r="SQV375"/>
      <c r="SQW375"/>
      <c r="SQX375"/>
      <c r="SQY375"/>
      <c r="SQZ375"/>
      <c r="SRA375"/>
      <c r="SRB375"/>
      <c r="SRC375"/>
      <c r="SRD375"/>
      <c r="SRE375"/>
      <c r="SRF375"/>
      <c r="SRG375"/>
      <c r="SRH375"/>
      <c r="SRI375"/>
      <c r="SRJ375"/>
      <c r="SRK375"/>
      <c r="SRL375"/>
      <c r="SRM375"/>
      <c r="SRN375"/>
      <c r="SRO375"/>
      <c r="SRP375"/>
      <c r="SRQ375"/>
      <c r="SRR375"/>
      <c r="SRS375"/>
      <c r="SRT375"/>
      <c r="SRU375"/>
      <c r="SRV375"/>
      <c r="SRW375"/>
      <c r="SRX375"/>
      <c r="SRY375"/>
      <c r="SRZ375"/>
      <c r="SSA375"/>
      <c r="SSB375"/>
      <c r="SSC375"/>
      <c r="SSD375"/>
      <c r="SSE375"/>
      <c r="SSF375"/>
      <c r="SSG375"/>
      <c r="SSH375"/>
      <c r="SSI375"/>
      <c r="SSJ375"/>
      <c r="SSK375"/>
      <c r="SSL375"/>
      <c r="SSM375"/>
      <c r="SSN375"/>
      <c r="SSO375"/>
      <c r="SSP375"/>
      <c r="SSQ375"/>
      <c r="SSR375"/>
      <c r="SSS375"/>
      <c r="SST375"/>
      <c r="SSU375"/>
      <c r="SSV375"/>
      <c r="SSW375"/>
      <c r="SSX375"/>
      <c r="SSY375"/>
      <c r="SSZ375"/>
      <c r="STA375"/>
      <c r="STB375"/>
      <c r="STC375"/>
      <c r="STD375"/>
      <c r="STE375"/>
      <c r="STF375"/>
      <c r="STG375"/>
      <c r="STH375"/>
      <c r="STI375"/>
      <c r="STJ375"/>
      <c r="STK375"/>
      <c r="STL375"/>
      <c r="STM375"/>
      <c r="STN375"/>
      <c r="STO375"/>
      <c r="STP375"/>
      <c r="STQ375"/>
      <c r="STR375"/>
      <c r="STS375"/>
      <c r="STT375"/>
      <c r="STU375"/>
      <c r="STV375"/>
      <c r="STW375"/>
      <c r="STX375"/>
      <c r="STY375"/>
      <c r="STZ375"/>
      <c r="SUA375"/>
      <c r="SUB375"/>
      <c r="SUC375"/>
      <c r="SUD375"/>
      <c r="SUE375"/>
      <c r="SUF375"/>
      <c r="SUG375"/>
      <c r="SUH375"/>
      <c r="SUI375"/>
      <c r="SUJ375"/>
      <c r="SUK375"/>
      <c r="SUL375"/>
      <c r="SUM375"/>
      <c r="SUN375"/>
      <c r="SUO375"/>
      <c r="SUP375"/>
      <c r="SUQ375"/>
      <c r="SUR375"/>
      <c r="SUS375"/>
      <c r="SUT375"/>
      <c r="SUU375"/>
      <c r="SUV375"/>
      <c r="SUW375"/>
      <c r="SUX375"/>
      <c r="SUY375"/>
      <c r="SUZ375"/>
      <c r="SVA375"/>
      <c r="SVB375"/>
      <c r="SVC375"/>
      <c r="SVD375"/>
      <c r="SVE375"/>
      <c r="SVF375"/>
      <c r="SVG375"/>
      <c r="SVH375"/>
      <c r="SVI375"/>
      <c r="SVJ375"/>
      <c r="SVK375"/>
      <c r="SVL375"/>
      <c r="SVM375"/>
      <c r="SVN375"/>
      <c r="SVO375"/>
      <c r="SVP375"/>
      <c r="SVQ375"/>
      <c r="SVR375"/>
      <c r="SVS375"/>
      <c r="SVT375"/>
      <c r="SVU375"/>
      <c r="SVV375"/>
      <c r="SVW375"/>
      <c r="SVX375"/>
      <c r="SVY375"/>
      <c r="SVZ375"/>
      <c r="SWA375"/>
      <c r="SWB375"/>
      <c r="SWC375"/>
      <c r="SWD375"/>
      <c r="SWE375"/>
      <c r="SWF375"/>
      <c r="SWG375"/>
      <c r="SWH375"/>
      <c r="SWI375"/>
      <c r="SWJ375"/>
      <c r="SWK375"/>
      <c r="SWL375"/>
      <c r="SWM375"/>
      <c r="SWN375"/>
      <c r="SWO375"/>
      <c r="SWP375"/>
      <c r="SWQ375"/>
      <c r="SWR375"/>
      <c r="SWS375"/>
      <c r="SWT375"/>
      <c r="SWU375"/>
      <c r="SWV375"/>
      <c r="SWW375"/>
      <c r="SWX375"/>
      <c r="SWY375"/>
      <c r="SWZ375"/>
      <c r="SXA375"/>
      <c r="SXB375"/>
      <c r="SXC375"/>
      <c r="SXD375"/>
      <c r="SXE375"/>
      <c r="SXF375"/>
      <c r="SXG375"/>
      <c r="SXH375"/>
      <c r="SXI375"/>
      <c r="SXJ375"/>
      <c r="SXK375"/>
      <c r="SXL375"/>
      <c r="SXM375"/>
      <c r="SXN375"/>
      <c r="SXO375"/>
      <c r="SXP375"/>
      <c r="SXQ375"/>
      <c r="SXR375"/>
      <c r="SXS375"/>
      <c r="SXT375"/>
      <c r="SXU375"/>
      <c r="SXV375"/>
      <c r="SXW375"/>
      <c r="SXX375"/>
      <c r="SXY375"/>
      <c r="SXZ375"/>
      <c r="SYA375"/>
      <c r="SYB375"/>
      <c r="SYC375"/>
      <c r="SYD375"/>
      <c r="SYE375"/>
      <c r="SYF375"/>
      <c r="SYG375"/>
      <c r="SYH375"/>
      <c r="SYI375"/>
      <c r="SYJ375"/>
      <c r="SYK375"/>
      <c r="SYL375"/>
      <c r="SYM375"/>
      <c r="SYN375"/>
      <c r="SYO375"/>
      <c r="SYP375"/>
      <c r="SYQ375"/>
      <c r="SYR375"/>
      <c r="SYS375"/>
      <c r="SYT375"/>
      <c r="SYU375"/>
      <c r="SYV375"/>
      <c r="SYW375"/>
      <c r="SYX375"/>
      <c r="SYY375"/>
      <c r="SYZ375"/>
      <c r="SZA375"/>
      <c r="SZB375"/>
      <c r="SZC375"/>
      <c r="SZD375"/>
      <c r="SZE375"/>
      <c r="SZF375"/>
      <c r="SZG375"/>
      <c r="SZH375"/>
      <c r="SZI375"/>
      <c r="SZJ375"/>
      <c r="SZK375"/>
      <c r="SZL375"/>
      <c r="SZM375"/>
      <c r="SZN375"/>
      <c r="SZO375"/>
      <c r="SZP375"/>
      <c r="SZQ375"/>
      <c r="SZR375"/>
      <c r="SZS375"/>
      <c r="SZT375"/>
      <c r="SZU375"/>
      <c r="SZV375"/>
      <c r="SZW375"/>
      <c r="SZX375"/>
      <c r="SZY375"/>
      <c r="SZZ375"/>
      <c r="TAA375"/>
      <c r="TAB375"/>
      <c r="TAC375"/>
      <c r="TAD375"/>
      <c r="TAE375"/>
      <c r="TAF375"/>
      <c r="TAG375"/>
      <c r="TAH375"/>
      <c r="TAI375"/>
      <c r="TAJ375"/>
      <c r="TAK375"/>
      <c r="TAL375"/>
      <c r="TAM375"/>
      <c r="TAN375"/>
      <c r="TAO375"/>
      <c r="TAP375"/>
      <c r="TAQ375"/>
      <c r="TAR375"/>
      <c r="TAS375"/>
      <c r="TAT375"/>
      <c r="TAU375"/>
      <c r="TAV375"/>
      <c r="TAW375"/>
      <c r="TAX375"/>
      <c r="TAY375"/>
      <c r="TAZ375"/>
      <c r="TBA375"/>
      <c r="TBB375"/>
      <c r="TBC375"/>
      <c r="TBD375"/>
      <c r="TBE375"/>
      <c r="TBF375"/>
      <c r="TBG375"/>
      <c r="TBH375"/>
      <c r="TBI375"/>
      <c r="TBJ375"/>
      <c r="TBK375"/>
      <c r="TBL375"/>
      <c r="TBM375"/>
      <c r="TBN375"/>
      <c r="TBO375"/>
      <c r="TBP375"/>
      <c r="TBQ375"/>
      <c r="TBR375"/>
      <c r="TBS375"/>
      <c r="TBT375"/>
      <c r="TBU375"/>
      <c r="TBV375"/>
      <c r="TBW375"/>
      <c r="TBX375"/>
      <c r="TBY375"/>
      <c r="TBZ375"/>
      <c r="TCA375"/>
      <c r="TCB375"/>
      <c r="TCC375"/>
      <c r="TCD375"/>
      <c r="TCE375"/>
      <c r="TCF375"/>
      <c r="TCG375"/>
      <c r="TCH375"/>
      <c r="TCI375"/>
      <c r="TCJ375"/>
      <c r="TCK375"/>
      <c r="TCL375"/>
      <c r="TCM375"/>
      <c r="TCN375"/>
      <c r="TCO375"/>
      <c r="TCP375"/>
      <c r="TCQ375"/>
      <c r="TCR375"/>
      <c r="TCS375"/>
      <c r="TCT375"/>
      <c r="TCU375"/>
      <c r="TCV375"/>
      <c r="TCW375"/>
      <c r="TCX375"/>
      <c r="TCY375"/>
      <c r="TCZ375"/>
      <c r="TDA375"/>
      <c r="TDB375"/>
      <c r="TDC375"/>
      <c r="TDD375"/>
      <c r="TDE375"/>
      <c r="TDF375"/>
      <c r="TDG375"/>
      <c r="TDH375"/>
      <c r="TDI375"/>
      <c r="TDJ375"/>
      <c r="TDK375"/>
      <c r="TDL375"/>
      <c r="TDM375"/>
      <c r="TDN375"/>
      <c r="TDO375"/>
      <c r="TDP375"/>
      <c r="TDQ375"/>
      <c r="TDR375"/>
      <c r="TDS375"/>
      <c r="TDT375"/>
      <c r="TDU375"/>
      <c r="TDV375"/>
      <c r="TDW375"/>
      <c r="TDX375"/>
      <c r="TDY375"/>
      <c r="TDZ375"/>
      <c r="TEA375"/>
      <c r="TEB375"/>
      <c r="TEC375"/>
      <c r="TED375"/>
      <c r="TEE375"/>
      <c r="TEF375"/>
      <c r="TEG375"/>
      <c r="TEH375"/>
      <c r="TEI375"/>
      <c r="TEJ375"/>
      <c r="TEK375"/>
      <c r="TEL375"/>
      <c r="TEM375"/>
      <c r="TEN375"/>
      <c r="TEO375"/>
      <c r="TEP375"/>
      <c r="TEQ375"/>
      <c r="TER375"/>
      <c r="TES375"/>
      <c r="TET375"/>
      <c r="TEU375"/>
      <c r="TEV375"/>
      <c r="TEW375"/>
      <c r="TEX375"/>
      <c r="TEY375"/>
      <c r="TEZ375"/>
      <c r="TFA375"/>
      <c r="TFB375"/>
      <c r="TFC375"/>
      <c r="TFD375"/>
      <c r="TFE375"/>
      <c r="TFF375"/>
      <c r="TFG375"/>
      <c r="TFH375"/>
      <c r="TFI375"/>
      <c r="TFJ375"/>
      <c r="TFK375"/>
      <c r="TFL375"/>
      <c r="TFM375"/>
      <c r="TFN375"/>
      <c r="TFO375"/>
      <c r="TFP375"/>
      <c r="TFQ375"/>
      <c r="TFR375"/>
      <c r="TFS375"/>
      <c r="TFT375"/>
      <c r="TFU375"/>
      <c r="TFV375"/>
      <c r="TFW375"/>
      <c r="TFX375"/>
      <c r="TFY375"/>
      <c r="TFZ375"/>
      <c r="TGA375"/>
      <c r="TGB375"/>
      <c r="TGC375"/>
      <c r="TGD375"/>
      <c r="TGE375"/>
      <c r="TGF375"/>
      <c r="TGG375"/>
      <c r="TGH375"/>
      <c r="TGI375"/>
      <c r="TGJ375"/>
      <c r="TGK375"/>
      <c r="TGL375"/>
      <c r="TGM375"/>
      <c r="TGN375"/>
      <c r="TGO375"/>
      <c r="TGP375"/>
      <c r="TGQ375"/>
      <c r="TGR375"/>
      <c r="TGS375"/>
      <c r="TGT375"/>
      <c r="TGU375"/>
      <c r="TGV375"/>
      <c r="TGW375"/>
      <c r="TGX375"/>
      <c r="TGY375"/>
      <c r="TGZ375"/>
      <c r="THA375"/>
      <c r="THB375"/>
      <c r="THC375"/>
      <c r="THD375"/>
      <c r="THE375"/>
      <c r="THF375"/>
      <c r="THG375"/>
      <c r="THH375"/>
      <c r="THI375"/>
      <c r="THJ375"/>
      <c r="THK375"/>
      <c r="THL375"/>
      <c r="THM375"/>
      <c r="THN375"/>
      <c r="THO375"/>
      <c r="THP375"/>
      <c r="THQ375"/>
      <c r="THR375"/>
      <c r="THS375"/>
      <c r="THT375"/>
      <c r="THU375"/>
      <c r="THV375"/>
      <c r="THW375"/>
      <c r="THX375"/>
      <c r="THY375"/>
      <c r="THZ375"/>
      <c r="TIA375"/>
      <c r="TIB375"/>
      <c r="TIC375"/>
      <c r="TID375"/>
      <c r="TIE375"/>
      <c r="TIF375"/>
      <c r="TIG375"/>
      <c r="TIH375"/>
      <c r="TII375"/>
      <c r="TIJ375"/>
      <c r="TIK375"/>
      <c r="TIL375"/>
      <c r="TIM375"/>
      <c r="TIN375"/>
      <c r="TIO375"/>
      <c r="TIP375"/>
      <c r="TIQ375"/>
      <c r="TIR375"/>
      <c r="TIS375"/>
      <c r="TIT375"/>
      <c r="TIU375"/>
      <c r="TIV375"/>
      <c r="TIW375"/>
      <c r="TIX375"/>
      <c r="TIY375"/>
      <c r="TIZ375"/>
      <c r="TJA375"/>
      <c r="TJB375"/>
      <c r="TJC375"/>
      <c r="TJD375"/>
      <c r="TJE375"/>
      <c r="TJF375"/>
      <c r="TJG375"/>
      <c r="TJH375"/>
      <c r="TJI375"/>
      <c r="TJJ375"/>
      <c r="TJK375"/>
      <c r="TJL375"/>
      <c r="TJM375"/>
      <c r="TJN375"/>
      <c r="TJO375"/>
      <c r="TJP375"/>
      <c r="TJQ375"/>
      <c r="TJR375"/>
      <c r="TJS375"/>
      <c r="TJT375"/>
      <c r="TJU375"/>
      <c r="TJV375"/>
      <c r="TJW375"/>
      <c r="TJX375"/>
      <c r="TJY375"/>
      <c r="TJZ375"/>
      <c r="TKA375"/>
      <c r="TKB375"/>
      <c r="TKC375"/>
      <c r="TKD375"/>
      <c r="TKE375"/>
      <c r="TKF375"/>
      <c r="TKG375"/>
      <c r="TKH375"/>
      <c r="TKI375"/>
      <c r="TKJ375"/>
      <c r="TKK375"/>
      <c r="TKL375"/>
      <c r="TKM375"/>
      <c r="TKN375"/>
      <c r="TKO375"/>
      <c r="TKP375"/>
      <c r="TKQ375"/>
      <c r="TKR375"/>
      <c r="TKS375"/>
      <c r="TKT375"/>
      <c r="TKU375"/>
      <c r="TKV375"/>
      <c r="TKW375"/>
      <c r="TKX375"/>
      <c r="TKY375"/>
      <c r="TKZ375"/>
      <c r="TLA375"/>
      <c r="TLB375"/>
      <c r="TLC375"/>
      <c r="TLD375"/>
      <c r="TLE375"/>
      <c r="TLF375"/>
      <c r="TLG375"/>
      <c r="TLH375"/>
      <c r="TLI375"/>
      <c r="TLJ375"/>
      <c r="TLK375"/>
      <c r="TLL375"/>
      <c r="TLM375"/>
      <c r="TLN375"/>
      <c r="TLO375"/>
      <c r="TLP375"/>
      <c r="TLQ375"/>
      <c r="TLR375"/>
      <c r="TLS375"/>
      <c r="TLT375"/>
      <c r="TLU375"/>
      <c r="TLV375"/>
      <c r="TLW375"/>
      <c r="TLX375"/>
      <c r="TLY375"/>
      <c r="TLZ375"/>
      <c r="TMA375"/>
      <c r="TMB375"/>
      <c r="TMC375"/>
      <c r="TMD375"/>
      <c r="TME375"/>
      <c r="TMF375"/>
      <c r="TMG375"/>
      <c r="TMH375"/>
      <c r="TMI375"/>
      <c r="TMJ375"/>
      <c r="TMK375"/>
      <c r="TML375"/>
      <c r="TMM375"/>
      <c r="TMN375"/>
      <c r="TMO375"/>
      <c r="TMP375"/>
      <c r="TMQ375"/>
      <c r="TMR375"/>
      <c r="TMS375"/>
      <c r="TMT375"/>
      <c r="TMU375"/>
      <c r="TMV375"/>
      <c r="TMW375"/>
      <c r="TMX375"/>
      <c r="TMY375"/>
      <c r="TMZ375"/>
      <c r="TNA375"/>
      <c r="TNB375"/>
      <c r="TNC375"/>
      <c r="TND375"/>
      <c r="TNE375"/>
      <c r="TNF375"/>
      <c r="TNG375"/>
      <c r="TNH375"/>
      <c r="TNI375"/>
      <c r="TNJ375"/>
      <c r="TNK375"/>
      <c r="TNL375"/>
      <c r="TNM375"/>
      <c r="TNN375"/>
      <c r="TNO375"/>
      <c r="TNP375"/>
      <c r="TNQ375"/>
      <c r="TNR375"/>
      <c r="TNS375"/>
      <c r="TNT375"/>
      <c r="TNU375"/>
      <c r="TNV375"/>
      <c r="TNW375"/>
      <c r="TNX375"/>
      <c r="TNY375"/>
      <c r="TNZ375"/>
      <c r="TOA375"/>
      <c r="TOB375"/>
      <c r="TOC375"/>
      <c r="TOD375"/>
      <c r="TOE375"/>
      <c r="TOF375"/>
      <c r="TOG375"/>
      <c r="TOH375"/>
      <c r="TOI375"/>
      <c r="TOJ375"/>
      <c r="TOK375"/>
      <c r="TOL375"/>
      <c r="TOM375"/>
      <c r="TON375"/>
      <c r="TOO375"/>
      <c r="TOP375"/>
      <c r="TOQ375"/>
      <c r="TOR375"/>
      <c r="TOS375"/>
      <c r="TOT375"/>
      <c r="TOU375"/>
      <c r="TOV375"/>
      <c r="TOW375"/>
      <c r="TOX375"/>
      <c r="TOY375"/>
      <c r="TOZ375"/>
      <c r="TPA375"/>
      <c r="TPB375"/>
      <c r="TPC375"/>
      <c r="TPD375"/>
      <c r="TPE375"/>
      <c r="TPF375"/>
      <c r="TPG375"/>
      <c r="TPH375"/>
      <c r="TPI375"/>
      <c r="TPJ375"/>
      <c r="TPK375"/>
      <c r="TPL375"/>
      <c r="TPM375"/>
      <c r="TPN375"/>
      <c r="TPO375"/>
      <c r="TPP375"/>
      <c r="TPQ375"/>
      <c r="TPR375"/>
      <c r="TPS375"/>
      <c r="TPT375"/>
      <c r="TPU375"/>
      <c r="TPV375"/>
      <c r="TPW375"/>
      <c r="TPX375"/>
      <c r="TPY375"/>
      <c r="TPZ375"/>
      <c r="TQA375"/>
      <c r="TQB375"/>
      <c r="TQC375"/>
      <c r="TQD375"/>
      <c r="TQE375"/>
      <c r="TQF375"/>
      <c r="TQG375"/>
      <c r="TQH375"/>
      <c r="TQI375"/>
      <c r="TQJ375"/>
      <c r="TQK375"/>
      <c r="TQL375"/>
      <c r="TQM375"/>
      <c r="TQN375"/>
      <c r="TQO375"/>
      <c r="TQP375"/>
      <c r="TQQ375"/>
      <c r="TQR375"/>
      <c r="TQS375"/>
      <c r="TQT375"/>
      <c r="TQU375"/>
      <c r="TQV375"/>
      <c r="TQW375"/>
      <c r="TQX375"/>
      <c r="TQY375"/>
      <c r="TQZ375"/>
      <c r="TRA375"/>
      <c r="TRB375"/>
      <c r="TRC375"/>
      <c r="TRD375"/>
      <c r="TRE375"/>
      <c r="TRF375"/>
      <c r="TRG375"/>
      <c r="TRH375"/>
      <c r="TRI375"/>
      <c r="TRJ375"/>
      <c r="TRK375"/>
      <c r="TRL375"/>
      <c r="TRM375"/>
      <c r="TRN375"/>
      <c r="TRO375"/>
      <c r="TRP375"/>
      <c r="TRQ375"/>
      <c r="TRR375"/>
      <c r="TRS375"/>
      <c r="TRT375"/>
      <c r="TRU375"/>
      <c r="TRV375"/>
      <c r="TRW375"/>
      <c r="TRX375"/>
      <c r="TRY375"/>
      <c r="TRZ375"/>
      <c r="TSA375"/>
      <c r="TSB375"/>
      <c r="TSC375"/>
      <c r="TSD375"/>
      <c r="TSE375"/>
      <c r="TSF375"/>
      <c r="TSG375"/>
      <c r="TSH375"/>
      <c r="TSI375"/>
      <c r="TSJ375"/>
      <c r="TSK375"/>
      <c r="TSL375"/>
      <c r="TSM375"/>
      <c r="TSN375"/>
      <c r="TSO375"/>
      <c r="TSP375"/>
      <c r="TSQ375"/>
      <c r="TSR375"/>
      <c r="TSS375"/>
      <c r="TST375"/>
      <c r="TSU375"/>
      <c r="TSV375"/>
      <c r="TSW375"/>
      <c r="TSX375"/>
      <c r="TSY375"/>
      <c r="TSZ375"/>
      <c r="TTA375"/>
      <c r="TTB375"/>
      <c r="TTC375"/>
      <c r="TTD375"/>
      <c r="TTE375"/>
      <c r="TTF375"/>
      <c r="TTG375"/>
      <c r="TTH375"/>
      <c r="TTI375"/>
      <c r="TTJ375"/>
      <c r="TTK375"/>
      <c r="TTL375"/>
      <c r="TTM375"/>
      <c r="TTN375"/>
      <c r="TTO375"/>
      <c r="TTP375"/>
      <c r="TTQ375"/>
      <c r="TTR375"/>
      <c r="TTS375"/>
      <c r="TTT375"/>
      <c r="TTU375"/>
      <c r="TTV375"/>
      <c r="TTW375"/>
      <c r="TTX375"/>
      <c r="TTY375"/>
      <c r="TTZ375"/>
      <c r="TUA375"/>
      <c r="TUB375"/>
      <c r="TUC375"/>
      <c r="TUD375"/>
      <c r="TUE375"/>
      <c r="TUF375"/>
      <c r="TUG375"/>
      <c r="TUH375"/>
      <c r="TUI375"/>
      <c r="TUJ375"/>
      <c r="TUK375"/>
      <c r="TUL375"/>
      <c r="TUM375"/>
      <c r="TUN375"/>
      <c r="TUO375"/>
      <c r="TUP375"/>
      <c r="TUQ375"/>
      <c r="TUR375"/>
      <c r="TUS375"/>
      <c r="TUT375"/>
      <c r="TUU375"/>
      <c r="TUV375"/>
      <c r="TUW375"/>
      <c r="TUX375"/>
      <c r="TUY375"/>
      <c r="TUZ375"/>
      <c r="TVA375"/>
      <c r="TVB375"/>
      <c r="TVC375"/>
      <c r="TVD375"/>
      <c r="TVE375"/>
      <c r="TVF375"/>
      <c r="TVG375"/>
      <c r="TVH375"/>
      <c r="TVI375"/>
      <c r="TVJ375"/>
      <c r="TVK375"/>
      <c r="TVL375"/>
      <c r="TVM375"/>
      <c r="TVN375"/>
      <c r="TVO375"/>
      <c r="TVP375"/>
      <c r="TVQ375"/>
      <c r="TVR375"/>
      <c r="TVS375"/>
      <c r="TVT375"/>
      <c r="TVU375"/>
      <c r="TVV375"/>
      <c r="TVW375"/>
      <c r="TVX375"/>
      <c r="TVY375"/>
      <c r="TVZ375"/>
      <c r="TWA375"/>
      <c r="TWB375"/>
      <c r="TWC375"/>
      <c r="TWD375"/>
      <c r="TWE375"/>
      <c r="TWF375"/>
      <c r="TWG375"/>
      <c r="TWH375"/>
      <c r="TWI375"/>
      <c r="TWJ375"/>
      <c r="TWK375"/>
      <c r="TWL375"/>
      <c r="TWM375"/>
      <c r="TWN375"/>
      <c r="TWO375"/>
      <c r="TWP375"/>
      <c r="TWQ375"/>
      <c r="TWR375"/>
      <c r="TWS375"/>
      <c r="TWT375"/>
      <c r="TWU375"/>
      <c r="TWV375"/>
      <c r="TWW375"/>
      <c r="TWX375"/>
      <c r="TWY375"/>
      <c r="TWZ375"/>
      <c r="TXA375"/>
      <c r="TXB375"/>
      <c r="TXC375"/>
      <c r="TXD375"/>
      <c r="TXE375"/>
      <c r="TXF375"/>
      <c r="TXG375"/>
      <c r="TXH375"/>
      <c r="TXI375"/>
      <c r="TXJ375"/>
      <c r="TXK375"/>
      <c r="TXL375"/>
      <c r="TXM375"/>
      <c r="TXN375"/>
      <c r="TXO375"/>
      <c r="TXP375"/>
      <c r="TXQ375"/>
      <c r="TXR375"/>
      <c r="TXS375"/>
      <c r="TXT375"/>
      <c r="TXU375"/>
      <c r="TXV375"/>
      <c r="TXW375"/>
      <c r="TXX375"/>
      <c r="TXY375"/>
      <c r="TXZ375"/>
      <c r="TYA375"/>
      <c r="TYB375"/>
      <c r="TYC375"/>
      <c r="TYD375"/>
      <c r="TYE375"/>
      <c r="TYF375"/>
      <c r="TYG375"/>
      <c r="TYH375"/>
      <c r="TYI375"/>
      <c r="TYJ375"/>
      <c r="TYK375"/>
      <c r="TYL375"/>
      <c r="TYM375"/>
      <c r="TYN375"/>
      <c r="TYO375"/>
      <c r="TYP375"/>
      <c r="TYQ375"/>
      <c r="TYR375"/>
      <c r="TYS375"/>
      <c r="TYT375"/>
      <c r="TYU375"/>
      <c r="TYV375"/>
      <c r="TYW375"/>
      <c r="TYX375"/>
      <c r="TYY375"/>
      <c r="TYZ375"/>
      <c r="TZA375"/>
      <c r="TZB375"/>
      <c r="TZC375"/>
      <c r="TZD375"/>
      <c r="TZE375"/>
      <c r="TZF375"/>
      <c r="TZG375"/>
      <c r="TZH375"/>
      <c r="TZI375"/>
      <c r="TZJ375"/>
      <c r="TZK375"/>
      <c r="TZL375"/>
      <c r="TZM375"/>
      <c r="TZN375"/>
      <c r="TZO375"/>
      <c r="TZP375"/>
      <c r="TZQ375"/>
      <c r="TZR375"/>
      <c r="TZS375"/>
      <c r="TZT375"/>
      <c r="TZU375"/>
      <c r="TZV375"/>
      <c r="TZW375"/>
      <c r="TZX375"/>
      <c r="TZY375"/>
      <c r="TZZ375"/>
      <c r="UAA375"/>
      <c r="UAB375"/>
      <c r="UAC375"/>
      <c r="UAD375"/>
      <c r="UAE375"/>
      <c r="UAF375"/>
      <c r="UAG375"/>
      <c r="UAH375"/>
      <c r="UAI375"/>
      <c r="UAJ375"/>
      <c r="UAK375"/>
      <c r="UAL375"/>
      <c r="UAM375"/>
      <c r="UAN375"/>
      <c r="UAO375"/>
      <c r="UAP375"/>
      <c r="UAQ375"/>
      <c r="UAR375"/>
      <c r="UAS375"/>
      <c r="UAT375"/>
      <c r="UAU375"/>
      <c r="UAV375"/>
      <c r="UAW375"/>
      <c r="UAX375"/>
      <c r="UAY375"/>
      <c r="UAZ375"/>
      <c r="UBA375"/>
      <c r="UBB375"/>
      <c r="UBC375"/>
      <c r="UBD375"/>
      <c r="UBE375"/>
      <c r="UBF375"/>
      <c r="UBG375"/>
      <c r="UBH375"/>
      <c r="UBI375"/>
      <c r="UBJ375"/>
      <c r="UBK375"/>
      <c r="UBL375"/>
      <c r="UBM375"/>
      <c r="UBN375"/>
      <c r="UBO375"/>
      <c r="UBP375"/>
      <c r="UBQ375"/>
      <c r="UBR375"/>
      <c r="UBS375"/>
      <c r="UBT375"/>
      <c r="UBU375"/>
      <c r="UBV375"/>
      <c r="UBW375"/>
      <c r="UBX375"/>
      <c r="UBY375"/>
      <c r="UBZ375"/>
      <c r="UCA375"/>
      <c r="UCB375"/>
      <c r="UCC375"/>
      <c r="UCD375"/>
      <c r="UCE375"/>
      <c r="UCF375"/>
      <c r="UCG375"/>
      <c r="UCH375"/>
      <c r="UCI375"/>
      <c r="UCJ375"/>
      <c r="UCK375"/>
      <c r="UCL375"/>
      <c r="UCM375"/>
      <c r="UCN375"/>
      <c r="UCO375"/>
      <c r="UCP375"/>
      <c r="UCQ375"/>
      <c r="UCR375"/>
      <c r="UCS375"/>
      <c r="UCT375"/>
      <c r="UCU375"/>
      <c r="UCV375"/>
      <c r="UCW375"/>
      <c r="UCX375"/>
      <c r="UCY375"/>
      <c r="UCZ375"/>
      <c r="UDA375"/>
      <c r="UDB375"/>
      <c r="UDC375"/>
      <c r="UDD375"/>
      <c r="UDE375"/>
      <c r="UDF375"/>
      <c r="UDG375"/>
      <c r="UDH375"/>
      <c r="UDI375"/>
      <c r="UDJ375"/>
      <c r="UDK375"/>
      <c r="UDL375"/>
      <c r="UDM375"/>
      <c r="UDN375"/>
      <c r="UDO375"/>
      <c r="UDP375"/>
      <c r="UDQ375"/>
      <c r="UDR375"/>
      <c r="UDS375"/>
      <c r="UDT375"/>
      <c r="UDU375"/>
      <c r="UDV375"/>
      <c r="UDW375"/>
      <c r="UDX375"/>
      <c r="UDY375"/>
      <c r="UDZ375"/>
      <c r="UEA375"/>
      <c r="UEB375"/>
      <c r="UEC375"/>
      <c r="UED375"/>
      <c r="UEE375"/>
      <c r="UEF375"/>
      <c r="UEG375"/>
      <c r="UEH375"/>
      <c r="UEI375"/>
      <c r="UEJ375"/>
      <c r="UEK375"/>
      <c r="UEL375"/>
      <c r="UEM375"/>
      <c r="UEN375"/>
      <c r="UEO375"/>
      <c r="UEP375"/>
      <c r="UEQ375"/>
      <c r="UER375"/>
      <c r="UES375"/>
      <c r="UET375"/>
      <c r="UEU375"/>
      <c r="UEV375"/>
      <c r="UEW375"/>
      <c r="UEX375"/>
      <c r="UEY375"/>
      <c r="UEZ375"/>
      <c r="UFA375"/>
      <c r="UFB375"/>
      <c r="UFC375"/>
      <c r="UFD375"/>
      <c r="UFE375"/>
      <c r="UFF375"/>
      <c r="UFG375"/>
      <c r="UFH375"/>
      <c r="UFI375"/>
      <c r="UFJ375"/>
      <c r="UFK375"/>
      <c r="UFL375"/>
      <c r="UFM375"/>
      <c r="UFN375"/>
      <c r="UFO375"/>
      <c r="UFP375"/>
      <c r="UFQ375"/>
      <c r="UFR375"/>
      <c r="UFS375"/>
      <c r="UFT375"/>
      <c r="UFU375"/>
      <c r="UFV375"/>
      <c r="UFW375"/>
      <c r="UFX375"/>
      <c r="UFY375"/>
      <c r="UFZ375"/>
      <c r="UGA375"/>
      <c r="UGB375"/>
      <c r="UGC375"/>
      <c r="UGD375"/>
      <c r="UGE375"/>
      <c r="UGF375"/>
      <c r="UGG375"/>
      <c r="UGH375"/>
      <c r="UGI375"/>
      <c r="UGJ375"/>
      <c r="UGK375"/>
      <c r="UGL375"/>
      <c r="UGM375"/>
      <c r="UGN375"/>
      <c r="UGO375"/>
      <c r="UGP375"/>
      <c r="UGQ375"/>
      <c r="UGR375"/>
      <c r="UGS375"/>
      <c r="UGT375"/>
      <c r="UGU375"/>
      <c r="UGV375"/>
      <c r="UGW375"/>
      <c r="UGX375"/>
      <c r="UGY375"/>
      <c r="UGZ375"/>
      <c r="UHA375"/>
      <c r="UHB375"/>
      <c r="UHC375"/>
      <c r="UHD375"/>
      <c r="UHE375"/>
      <c r="UHF375"/>
      <c r="UHG375"/>
      <c r="UHH375"/>
      <c r="UHI375"/>
      <c r="UHJ375"/>
      <c r="UHK375"/>
      <c r="UHL375"/>
      <c r="UHM375"/>
      <c r="UHN375"/>
      <c r="UHO375"/>
      <c r="UHP375"/>
      <c r="UHQ375"/>
      <c r="UHR375"/>
      <c r="UHS375"/>
      <c r="UHT375"/>
      <c r="UHU375"/>
      <c r="UHV375"/>
      <c r="UHW375"/>
      <c r="UHX375"/>
      <c r="UHY375"/>
      <c r="UHZ375"/>
      <c r="UIA375"/>
      <c r="UIB375"/>
      <c r="UIC375"/>
      <c r="UID375"/>
      <c r="UIE375"/>
      <c r="UIF375"/>
      <c r="UIG375"/>
      <c r="UIH375"/>
      <c r="UII375"/>
      <c r="UIJ375"/>
      <c r="UIK375"/>
      <c r="UIL375"/>
      <c r="UIM375"/>
      <c r="UIN375"/>
      <c r="UIO375"/>
      <c r="UIP375"/>
      <c r="UIQ375"/>
      <c r="UIR375"/>
      <c r="UIS375"/>
      <c r="UIT375"/>
      <c r="UIU375"/>
      <c r="UIV375"/>
      <c r="UIW375"/>
      <c r="UIX375"/>
      <c r="UIY375"/>
      <c r="UIZ375"/>
      <c r="UJA375"/>
      <c r="UJB375"/>
      <c r="UJC375"/>
      <c r="UJD375"/>
      <c r="UJE375"/>
      <c r="UJF375"/>
      <c r="UJG375"/>
      <c r="UJH375"/>
      <c r="UJI375"/>
      <c r="UJJ375"/>
      <c r="UJK375"/>
      <c r="UJL375"/>
      <c r="UJM375"/>
      <c r="UJN375"/>
      <c r="UJO375"/>
      <c r="UJP375"/>
      <c r="UJQ375"/>
      <c r="UJR375"/>
      <c r="UJS375"/>
      <c r="UJT375"/>
      <c r="UJU375"/>
      <c r="UJV375"/>
      <c r="UJW375"/>
      <c r="UJX375"/>
      <c r="UJY375"/>
      <c r="UJZ375"/>
      <c r="UKA375"/>
      <c r="UKB375"/>
      <c r="UKC375"/>
      <c r="UKD375"/>
      <c r="UKE375"/>
      <c r="UKF375"/>
      <c r="UKG375"/>
      <c r="UKH375"/>
      <c r="UKI375"/>
      <c r="UKJ375"/>
      <c r="UKK375"/>
      <c r="UKL375"/>
      <c r="UKM375"/>
      <c r="UKN375"/>
      <c r="UKO375"/>
      <c r="UKP375"/>
      <c r="UKQ375"/>
      <c r="UKR375"/>
      <c r="UKS375"/>
      <c r="UKT375"/>
      <c r="UKU375"/>
      <c r="UKV375"/>
      <c r="UKW375"/>
      <c r="UKX375"/>
      <c r="UKY375"/>
      <c r="UKZ375"/>
      <c r="ULA375"/>
      <c r="ULB375"/>
      <c r="ULC375"/>
      <c r="ULD375"/>
      <c r="ULE375"/>
      <c r="ULF375"/>
      <c r="ULG375"/>
      <c r="ULH375"/>
      <c r="ULI375"/>
      <c r="ULJ375"/>
      <c r="ULK375"/>
      <c r="ULL375"/>
      <c r="ULM375"/>
      <c r="ULN375"/>
      <c r="ULO375"/>
      <c r="ULP375"/>
      <c r="ULQ375"/>
      <c r="ULR375"/>
      <c r="ULS375"/>
      <c r="ULT375"/>
      <c r="ULU375"/>
      <c r="ULV375"/>
      <c r="ULW375"/>
      <c r="ULX375"/>
      <c r="ULY375"/>
      <c r="ULZ375"/>
      <c r="UMA375"/>
      <c r="UMB375"/>
      <c r="UMC375"/>
      <c r="UMD375"/>
      <c r="UME375"/>
      <c r="UMF375"/>
      <c r="UMG375"/>
      <c r="UMH375"/>
      <c r="UMI375"/>
      <c r="UMJ375"/>
      <c r="UMK375"/>
      <c r="UML375"/>
      <c r="UMM375"/>
      <c r="UMN375"/>
      <c r="UMO375"/>
      <c r="UMP375"/>
      <c r="UMQ375"/>
      <c r="UMR375"/>
      <c r="UMS375"/>
      <c r="UMT375"/>
      <c r="UMU375"/>
      <c r="UMV375"/>
      <c r="UMW375"/>
      <c r="UMX375"/>
      <c r="UMY375"/>
      <c r="UMZ375"/>
      <c r="UNA375"/>
      <c r="UNB375"/>
      <c r="UNC375"/>
      <c r="UND375"/>
      <c r="UNE375"/>
      <c r="UNF375"/>
      <c r="UNG375"/>
      <c r="UNH375"/>
      <c r="UNI375"/>
      <c r="UNJ375"/>
      <c r="UNK375"/>
      <c r="UNL375"/>
      <c r="UNM375"/>
      <c r="UNN375"/>
      <c r="UNO375"/>
      <c r="UNP375"/>
      <c r="UNQ375"/>
      <c r="UNR375"/>
      <c r="UNS375"/>
      <c r="UNT375"/>
      <c r="UNU375"/>
      <c r="UNV375"/>
      <c r="UNW375"/>
      <c r="UNX375"/>
      <c r="UNY375"/>
      <c r="UNZ375"/>
      <c r="UOA375"/>
      <c r="UOB375"/>
      <c r="UOC375"/>
      <c r="UOD375"/>
      <c r="UOE375"/>
      <c r="UOF375"/>
      <c r="UOG375"/>
      <c r="UOH375"/>
      <c r="UOI375"/>
      <c r="UOJ375"/>
      <c r="UOK375"/>
      <c r="UOL375"/>
      <c r="UOM375"/>
      <c r="UON375"/>
      <c r="UOO375"/>
      <c r="UOP375"/>
      <c r="UOQ375"/>
      <c r="UOR375"/>
      <c r="UOS375"/>
      <c r="UOT375"/>
      <c r="UOU375"/>
      <c r="UOV375"/>
      <c r="UOW375"/>
      <c r="UOX375"/>
      <c r="UOY375"/>
      <c r="UOZ375"/>
      <c r="UPA375"/>
      <c r="UPB375"/>
      <c r="UPC375"/>
      <c r="UPD375"/>
      <c r="UPE375"/>
      <c r="UPF375"/>
      <c r="UPG375"/>
      <c r="UPH375"/>
      <c r="UPI375"/>
      <c r="UPJ375"/>
      <c r="UPK375"/>
      <c r="UPL375"/>
      <c r="UPM375"/>
      <c r="UPN375"/>
      <c r="UPO375"/>
      <c r="UPP375"/>
      <c r="UPQ375"/>
      <c r="UPR375"/>
      <c r="UPS375"/>
      <c r="UPT375"/>
      <c r="UPU375"/>
      <c r="UPV375"/>
      <c r="UPW375"/>
      <c r="UPX375"/>
      <c r="UPY375"/>
      <c r="UPZ375"/>
      <c r="UQA375"/>
      <c r="UQB375"/>
      <c r="UQC375"/>
      <c r="UQD375"/>
      <c r="UQE375"/>
      <c r="UQF375"/>
      <c r="UQG375"/>
      <c r="UQH375"/>
      <c r="UQI375"/>
      <c r="UQJ375"/>
      <c r="UQK375"/>
      <c r="UQL375"/>
      <c r="UQM375"/>
      <c r="UQN375"/>
      <c r="UQO375"/>
      <c r="UQP375"/>
      <c r="UQQ375"/>
      <c r="UQR375"/>
      <c r="UQS375"/>
      <c r="UQT375"/>
      <c r="UQU375"/>
      <c r="UQV375"/>
      <c r="UQW375"/>
      <c r="UQX375"/>
      <c r="UQY375"/>
      <c r="UQZ375"/>
      <c r="URA375"/>
      <c r="URB375"/>
      <c r="URC375"/>
      <c r="URD375"/>
      <c r="URE375"/>
      <c r="URF375"/>
      <c r="URG375"/>
      <c r="URH375"/>
      <c r="URI375"/>
      <c r="URJ375"/>
      <c r="URK375"/>
      <c r="URL375"/>
      <c r="URM375"/>
      <c r="URN375"/>
      <c r="URO375"/>
      <c r="URP375"/>
      <c r="URQ375"/>
      <c r="URR375"/>
      <c r="URS375"/>
      <c r="URT375"/>
      <c r="URU375"/>
      <c r="URV375"/>
      <c r="URW375"/>
      <c r="URX375"/>
      <c r="URY375"/>
      <c r="URZ375"/>
      <c r="USA375"/>
      <c r="USB375"/>
      <c r="USC375"/>
      <c r="USD375"/>
      <c r="USE375"/>
      <c r="USF375"/>
      <c r="USG375"/>
      <c r="USH375"/>
      <c r="USI375"/>
      <c r="USJ375"/>
      <c r="USK375"/>
      <c r="USL375"/>
      <c r="USM375"/>
      <c r="USN375"/>
      <c r="USO375"/>
      <c r="USP375"/>
      <c r="USQ375"/>
      <c r="USR375"/>
      <c r="USS375"/>
      <c r="UST375"/>
      <c r="USU375"/>
      <c r="USV375"/>
      <c r="USW375"/>
      <c r="USX375"/>
      <c r="USY375"/>
      <c r="USZ375"/>
      <c r="UTA375"/>
      <c r="UTB375"/>
      <c r="UTC375"/>
      <c r="UTD375"/>
      <c r="UTE375"/>
      <c r="UTF375"/>
      <c r="UTG375"/>
      <c r="UTH375"/>
      <c r="UTI375"/>
      <c r="UTJ375"/>
      <c r="UTK375"/>
      <c r="UTL375"/>
      <c r="UTM375"/>
      <c r="UTN375"/>
      <c r="UTO375"/>
      <c r="UTP375"/>
      <c r="UTQ375"/>
      <c r="UTR375"/>
      <c r="UTS375"/>
      <c r="UTT375"/>
      <c r="UTU375"/>
      <c r="UTV375"/>
      <c r="UTW375"/>
      <c r="UTX375"/>
      <c r="UTY375"/>
      <c r="UTZ375"/>
      <c r="UUA375"/>
      <c r="UUB375"/>
      <c r="UUC375"/>
      <c r="UUD375"/>
      <c r="UUE375"/>
      <c r="UUF375"/>
      <c r="UUG375"/>
      <c r="UUH375"/>
      <c r="UUI375"/>
      <c r="UUJ375"/>
      <c r="UUK375"/>
      <c r="UUL375"/>
      <c r="UUM375"/>
      <c r="UUN375"/>
      <c r="UUO375"/>
      <c r="UUP375"/>
      <c r="UUQ375"/>
      <c r="UUR375"/>
      <c r="UUS375"/>
      <c r="UUT375"/>
      <c r="UUU375"/>
      <c r="UUV375"/>
      <c r="UUW375"/>
      <c r="UUX375"/>
      <c r="UUY375"/>
      <c r="UUZ375"/>
      <c r="UVA375"/>
      <c r="UVB375"/>
      <c r="UVC375"/>
      <c r="UVD375"/>
      <c r="UVE375"/>
      <c r="UVF375"/>
      <c r="UVG375"/>
      <c r="UVH375"/>
      <c r="UVI375"/>
      <c r="UVJ375"/>
      <c r="UVK375"/>
      <c r="UVL375"/>
      <c r="UVM375"/>
      <c r="UVN375"/>
      <c r="UVO375"/>
      <c r="UVP375"/>
      <c r="UVQ375"/>
      <c r="UVR375"/>
      <c r="UVS375"/>
      <c r="UVT375"/>
      <c r="UVU375"/>
      <c r="UVV375"/>
      <c r="UVW375"/>
      <c r="UVX375"/>
      <c r="UVY375"/>
      <c r="UVZ375"/>
      <c r="UWA375"/>
      <c r="UWB375"/>
      <c r="UWC375"/>
      <c r="UWD375"/>
      <c r="UWE375"/>
      <c r="UWF375"/>
      <c r="UWG375"/>
      <c r="UWH375"/>
      <c r="UWI375"/>
      <c r="UWJ375"/>
      <c r="UWK375"/>
      <c r="UWL375"/>
      <c r="UWM375"/>
      <c r="UWN375"/>
      <c r="UWO375"/>
      <c r="UWP375"/>
      <c r="UWQ375"/>
      <c r="UWR375"/>
      <c r="UWS375"/>
      <c r="UWT375"/>
      <c r="UWU375"/>
      <c r="UWV375"/>
      <c r="UWW375"/>
      <c r="UWX375"/>
      <c r="UWY375"/>
      <c r="UWZ375"/>
      <c r="UXA375"/>
      <c r="UXB375"/>
      <c r="UXC375"/>
      <c r="UXD375"/>
      <c r="UXE375"/>
      <c r="UXF375"/>
      <c r="UXG375"/>
      <c r="UXH375"/>
      <c r="UXI375"/>
      <c r="UXJ375"/>
      <c r="UXK375"/>
      <c r="UXL375"/>
      <c r="UXM375"/>
      <c r="UXN375"/>
      <c r="UXO375"/>
      <c r="UXP375"/>
      <c r="UXQ375"/>
      <c r="UXR375"/>
      <c r="UXS375"/>
      <c r="UXT375"/>
      <c r="UXU375"/>
      <c r="UXV375"/>
      <c r="UXW375"/>
      <c r="UXX375"/>
      <c r="UXY375"/>
      <c r="UXZ375"/>
      <c r="UYA375"/>
      <c r="UYB375"/>
      <c r="UYC375"/>
      <c r="UYD375"/>
      <c r="UYE375"/>
      <c r="UYF375"/>
      <c r="UYG375"/>
      <c r="UYH375"/>
      <c r="UYI375"/>
      <c r="UYJ375"/>
      <c r="UYK375"/>
      <c r="UYL375"/>
      <c r="UYM375"/>
      <c r="UYN375"/>
      <c r="UYO375"/>
      <c r="UYP375"/>
      <c r="UYQ375"/>
      <c r="UYR375"/>
      <c r="UYS375"/>
      <c r="UYT375"/>
      <c r="UYU375"/>
      <c r="UYV375"/>
      <c r="UYW375"/>
      <c r="UYX375"/>
      <c r="UYY375"/>
      <c r="UYZ375"/>
      <c r="UZA375"/>
      <c r="UZB375"/>
      <c r="UZC375"/>
      <c r="UZD375"/>
      <c r="UZE375"/>
      <c r="UZF375"/>
      <c r="UZG375"/>
      <c r="UZH375"/>
      <c r="UZI375"/>
      <c r="UZJ375"/>
      <c r="UZK375"/>
      <c r="UZL375"/>
      <c r="UZM375"/>
      <c r="UZN375"/>
      <c r="UZO375"/>
      <c r="UZP375"/>
      <c r="UZQ375"/>
      <c r="UZR375"/>
      <c r="UZS375"/>
      <c r="UZT375"/>
      <c r="UZU375"/>
      <c r="UZV375"/>
      <c r="UZW375"/>
      <c r="UZX375"/>
      <c r="UZY375"/>
      <c r="UZZ375"/>
      <c r="VAA375"/>
      <c r="VAB375"/>
      <c r="VAC375"/>
      <c r="VAD375"/>
      <c r="VAE375"/>
      <c r="VAF375"/>
      <c r="VAG375"/>
      <c r="VAH375"/>
      <c r="VAI375"/>
      <c r="VAJ375"/>
      <c r="VAK375"/>
      <c r="VAL375"/>
      <c r="VAM375"/>
      <c r="VAN375"/>
      <c r="VAO375"/>
      <c r="VAP375"/>
      <c r="VAQ375"/>
      <c r="VAR375"/>
      <c r="VAS375"/>
      <c r="VAT375"/>
      <c r="VAU375"/>
      <c r="VAV375"/>
      <c r="VAW375"/>
      <c r="VAX375"/>
      <c r="VAY375"/>
      <c r="VAZ375"/>
      <c r="VBA375"/>
      <c r="VBB375"/>
      <c r="VBC375"/>
      <c r="VBD375"/>
      <c r="VBE375"/>
      <c r="VBF375"/>
      <c r="VBG375"/>
      <c r="VBH375"/>
      <c r="VBI375"/>
      <c r="VBJ375"/>
      <c r="VBK375"/>
      <c r="VBL375"/>
      <c r="VBM375"/>
      <c r="VBN375"/>
      <c r="VBO375"/>
      <c r="VBP375"/>
      <c r="VBQ375"/>
      <c r="VBR375"/>
      <c r="VBS375"/>
      <c r="VBT375"/>
      <c r="VBU375"/>
      <c r="VBV375"/>
      <c r="VBW375"/>
      <c r="VBX375"/>
      <c r="VBY375"/>
      <c r="VBZ375"/>
      <c r="VCA375"/>
      <c r="VCB375"/>
      <c r="VCC375"/>
      <c r="VCD375"/>
      <c r="VCE375"/>
      <c r="VCF375"/>
      <c r="VCG375"/>
      <c r="VCH375"/>
      <c r="VCI375"/>
      <c r="VCJ375"/>
      <c r="VCK375"/>
      <c r="VCL375"/>
      <c r="VCM375"/>
      <c r="VCN375"/>
      <c r="VCO375"/>
      <c r="VCP375"/>
      <c r="VCQ375"/>
      <c r="VCR375"/>
      <c r="VCS375"/>
      <c r="VCT375"/>
      <c r="VCU375"/>
      <c r="VCV375"/>
      <c r="VCW375"/>
      <c r="VCX375"/>
      <c r="VCY375"/>
      <c r="VCZ375"/>
      <c r="VDA375"/>
      <c r="VDB375"/>
      <c r="VDC375"/>
      <c r="VDD375"/>
      <c r="VDE375"/>
      <c r="VDF375"/>
      <c r="VDG375"/>
      <c r="VDH375"/>
      <c r="VDI375"/>
      <c r="VDJ375"/>
      <c r="VDK375"/>
      <c r="VDL375"/>
      <c r="VDM375"/>
      <c r="VDN375"/>
      <c r="VDO375"/>
      <c r="VDP375"/>
      <c r="VDQ375"/>
      <c r="VDR375"/>
      <c r="VDS375"/>
      <c r="VDT375"/>
      <c r="VDU375"/>
      <c r="VDV375"/>
      <c r="VDW375"/>
      <c r="VDX375"/>
      <c r="VDY375"/>
      <c r="VDZ375"/>
      <c r="VEA375"/>
      <c r="VEB375"/>
      <c r="VEC375"/>
      <c r="VED375"/>
      <c r="VEE375"/>
      <c r="VEF375"/>
      <c r="VEG375"/>
      <c r="VEH375"/>
      <c r="VEI375"/>
      <c r="VEJ375"/>
      <c r="VEK375"/>
      <c r="VEL375"/>
      <c r="VEM375"/>
      <c r="VEN375"/>
      <c r="VEO375"/>
      <c r="VEP375"/>
      <c r="VEQ375"/>
      <c r="VER375"/>
      <c r="VES375"/>
      <c r="VET375"/>
      <c r="VEU375"/>
      <c r="VEV375"/>
      <c r="VEW375"/>
      <c r="VEX375"/>
      <c r="VEY375"/>
      <c r="VEZ375"/>
      <c r="VFA375"/>
      <c r="VFB375"/>
      <c r="VFC375"/>
      <c r="VFD375"/>
      <c r="VFE375"/>
      <c r="VFF375"/>
      <c r="VFG375"/>
      <c r="VFH375"/>
      <c r="VFI375"/>
      <c r="VFJ375"/>
      <c r="VFK375"/>
      <c r="VFL375"/>
      <c r="VFM375"/>
      <c r="VFN375"/>
      <c r="VFO375"/>
      <c r="VFP375"/>
      <c r="VFQ375"/>
      <c r="VFR375"/>
      <c r="VFS375"/>
      <c r="VFT375"/>
      <c r="VFU375"/>
      <c r="VFV375"/>
      <c r="VFW375"/>
      <c r="VFX375"/>
      <c r="VFY375"/>
      <c r="VFZ375"/>
      <c r="VGA375"/>
      <c r="VGB375"/>
      <c r="VGC375"/>
      <c r="VGD375"/>
      <c r="VGE375"/>
      <c r="VGF375"/>
      <c r="VGG375"/>
      <c r="VGH375"/>
      <c r="VGI375"/>
      <c r="VGJ375"/>
      <c r="VGK375"/>
      <c r="VGL375"/>
      <c r="VGM375"/>
      <c r="VGN375"/>
      <c r="VGO375"/>
      <c r="VGP375"/>
      <c r="VGQ375"/>
      <c r="VGR375"/>
      <c r="VGS375"/>
      <c r="VGT375"/>
      <c r="VGU375"/>
      <c r="VGV375"/>
      <c r="VGW375"/>
      <c r="VGX375"/>
      <c r="VGY375"/>
      <c r="VGZ375"/>
      <c r="VHA375"/>
      <c r="VHB375"/>
      <c r="VHC375"/>
      <c r="VHD375"/>
      <c r="VHE375"/>
      <c r="VHF375"/>
      <c r="VHG375"/>
      <c r="VHH375"/>
      <c r="VHI375"/>
      <c r="VHJ375"/>
      <c r="VHK375"/>
      <c r="VHL375"/>
      <c r="VHM375"/>
      <c r="VHN375"/>
      <c r="VHO375"/>
      <c r="VHP375"/>
      <c r="VHQ375"/>
      <c r="VHR375"/>
      <c r="VHS375"/>
      <c r="VHT375"/>
      <c r="VHU375"/>
      <c r="VHV375"/>
      <c r="VHW375"/>
      <c r="VHX375"/>
      <c r="VHY375"/>
      <c r="VHZ375"/>
      <c r="VIA375"/>
      <c r="VIB375"/>
      <c r="VIC375"/>
      <c r="VID375"/>
      <c r="VIE375"/>
      <c r="VIF375"/>
      <c r="VIG375"/>
      <c r="VIH375"/>
      <c r="VII375"/>
      <c r="VIJ375"/>
      <c r="VIK375"/>
      <c r="VIL375"/>
      <c r="VIM375"/>
      <c r="VIN375"/>
      <c r="VIO375"/>
      <c r="VIP375"/>
      <c r="VIQ375"/>
      <c r="VIR375"/>
      <c r="VIS375"/>
      <c r="VIT375"/>
      <c r="VIU375"/>
      <c r="VIV375"/>
      <c r="VIW375"/>
      <c r="VIX375"/>
      <c r="VIY375"/>
      <c r="VIZ375"/>
      <c r="VJA375"/>
      <c r="VJB375"/>
      <c r="VJC375"/>
      <c r="VJD375"/>
      <c r="VJE375"/>
      <c r="VJF375"/>
      <c r="VJG375"/>
      <c r="VJH375"/>
      <c r="VJI375"/>
      <c r="VJJ375"/>
      <c r="VJK375"/>
      <c r="VJL375"/>
      <c r="VJM375"/>
      <c r="VJN375"/>
      <c r="VJO375"/>
      <c r="VJP375"/>
      <c r="VJQ375"/>
      <c r="VJR375"/>
      <c r="VJS375"/>
      <c r="VJT375"/>
      <c r="VJU375"/>
      <c r="VJV375"/>
      <c r="VJW375"/>
      <c r="VJX375"/>
      <c r="VJY375"/>
      <c r="VJZ375"/>
      <c r="VKA375"/>
      <c r="VKB375"/>
      <c r="VKC375"/>
      <c r="VKD375"/>
      <c r="VKE375"/>
      <c r="VKF375"/>
      <c r="VKG375"/>
      <c r="VKH375"/>
      <c r="VKI375"/>
      <c r="VKJ375"/>
      <c r="VKK375"/>
      <c r="VKL375"/>
      <c r="VKM375"/>
      <c r="VKN375"/>
      <c r="VKO375"/>
      <c r="VKP375"/>
      <c r="VKQ375"/>
      <c r="VKR375"/>
      <c r="VKS375"/>
      <c r="VKT375"/>
      <c r="VKU375"/>
      <c r="VKV375"/>
      <c r="VKW375"/>
      <c r="VKX375"/>
      <c r="VKY375"/>
      <c r="VKZ375"/>
      <c r="VLA375"/>
      <c r="VLB375"/>
      <c r="VLC375"/>
      <c r="VLD375"/>
      <c r="VLE375"/>
      <c r="VLF375"/>
      <c r="VLG375"/>
      <c r="VLH375"/>
      <c r="VLI375"/>
      <c r="VLJ375"/>
      <c r="VLK375"/>
      <c r="VLL375"/>
      <c r="VLM375"/>
      <c r="VLN375"/>
      <c r="VLO375"/>
      <c r="VLP375"/>
      <c r="VLQ375"/>
      <c r="VLR375"/>
      <c r="VLS375"/>
      <c r="VLT375"/>
      <c r="VLU375"/>
      <c r="VLV375"/>
      <c r="VLW375"/>
      <c r="VLX375"/>
      <c r="VLY375"/>
      <c r="VLZ375"/>
      <c r="VMA375"/>
      <c r="VMB375"/>
      <c r="VMC375"/>
      <c r="VMD375"/>
      <c r="VME375"/>
      <c r="VMF375"/>
      <c r="VMG375"/>
      <c r="VMH375"/>
      <c r="VMI375"/>
      <c r="VMJ375"/>
      <c r="VMK375"/>
      <c r="VML375"/>
      <c r="VMM375"/>
      <c r="VMN375"/>
      <c r="VMO375"/>
      <c r="VMP375"/>
      <c r="VMQ375"/>
      <c r="VMR375"/>
      <c r="VMS375"/>
      <c r="VMT375"/>
      <c r="VMU375"/>
      <c r="VMV375"/>
      <c r="VMW375"/>
      <c r="VMX375"/>
      <c r="VMY375"/>
      <c r="VMZ375"/>
      <c r="VNA375"/>
      <c r="VNB375"/>
      <c r="VNC375"/>
      <c r="VND375"/>
      <c r="VNE375"/>
      <c r="VNF375"/>
      <c r="VNG375"/>
      <c r="VNH375"/>
      <c r="VNI375"/>
      <c r="VNJ375"/>
      <c r="VNK375"/>
      <c r="VNL375"/>
      <c r="VNM375"/>
      <c r="VNN375"/>
      <c r="VNO375"/>
      <c r="VNP375"/>
      <c r="VNQ375"/>
      <c r="VNR375"/>
      <c r="VNS375"/>
      <c r="VNT375"/>
      <c r="VNU375"/>
      <c r="VNV375"/>
      <c r="VNW375"/>
      <c r="VNX375"/>
      <c r="VNY375"/>
      <c r="VNZ375"/>
      <c r="VOA375"/>
      <c r="VOB375"/>
      <c r="VOC375"/>
      <c r="VOD375"/>
      <c r="VOE375"/>
      <c r="VOF375"/>
      <c r="VOG375"/>
      <c r="VOH375"/>
      <c r="VOI375"/>
      <c r="VOJ375"/>
      <c r="VOK375"/>
      <c r="VOL375"/>
      <c r="VOM375"/>
      <c r="VON375"/>
      <c r="VOO375"/>
      <c r="VOP375"/>
      <c r="VOQ375"/>
      <c r="VOR375"/>
      <c r="VOS375"/>
      <c r="VOT375"/>
      <c r="VOU375"/>
      <c r="VOV375"/>
      <c r="VOW375"/>
      <c r="VOX375"/>
      <c r="VOY375"/>
      <c r="VOZ375"/>
      <c r="VPA375"/>
      <c r="VPB375"/>
      <c r="VPC375"/>
      <c r="VPD375"/>
      <c r="VPE375"/>
      <c r="VPF375"/>
      <c r="VPG375"/>
      <c r="VPH375"/>
      <c r="VPI375"/>
      <c r="VPJ375"/>
      <c r="VPK375"/>
      <c r="VPL375"/>
      <c r="VPM375"/>
      <c r="VPN375"/>
      <c r="VPO375"/>
      <c r="VPP375"/>
      <c r="VPQ375"/>
      <c r="VPR375"/>
      <c r="VPS375"/>
      <c r="VPT375"/>
      <c r="VPU375"/>
      <c r="VPV375"/>
      <c r="VPW375"/>
      <c r="VPX375"/>
      <c r="VPY375"/>
      <c r="VPZ375"/>
      <c r="VQA375"/>
      <c r="VQB375"/>
      <c r="VQC375"/>
      <c r="VQD375"/>
      <c r="VQE375"/>
      <c r="VQF375"/>
      <c r="VQG375"/>
      <c r="VQH375"/>
      <c r="VQI375"/>
      <c r="VQJ375"/>
      <c r="VQK375"/>
      <c r="VQL375"/>
      <c r="VQM375"/>
      <c r="VQN375"/>
      <c r="VQO375"/>
      <c r="VQP375"/>
      <c r="VQQ375"/>
      <c r="VQR375"/>
      <c r="VQS375"/>
      <c r="VQT375"/>
      <c r="VQU375"/>
      <c r="VQV375"/>
      <c r="VQW375"/>
      <c r="VQX375"/>
      <c r="VQY375"/>
      <c r="VQZ375"/>
      <c r="VRA375"/>
      <c r="VRB375"/>
      <c r="VRC375"/>
      <c r="VRD375"/>
      <c r="VRE375"/>
      <c r="VRF375"/>
      <c r="VRG375"/>
      <c r="VRH375"/>
      <c r="VRI375"/>
      <c r="VRJ375"/>
      <c r="VRK375"/>
      <c r="VRL375"/>
      <c r="VRM375"/>
      <c r="VRN375"/>
      <c r="VRO375"/>
      <c r="VRP375"/>
      <c r="VRQ375"/>
      <c r="VRR375"/>
      <c r="VRS375"/>
      <c r="VRT375"/>
      <c r="VRU375"/>
      <c r="VRV375"/>
      <c r="VRW375"/>
      <c r="VRX375"/>
      <c r="VRY375"/>
      <c r="VRZ375"/>
      <c r="VSA375"/>
      <c r="VSB375"/>
      <c r="VSC375"/>
      <c r="VSD375"/>
      <c r="VSE375"/>
      <c r="VSF375"/>
      <c r="VSG375"/>
      <c r="VSH375"/>
      <c r="VSI375"/>
      <c r="VSJ375"/>
      <c r="VSK375"/>
      <c r="VSL375"/>
      <c r="VSM375"/>
      <c r="VSN375"/>
      <c r="VSO375"/>
      <c r="VSP375"/>
      <c r="VSQ375"/>
      <c r="VSR375"/>
      <c r="VSS375"/>
      <c r="VST375"/>
      <c r="VSU375"/>
      <c r="VSV375"/>
      <c r="VSW375"/>
      <c r="VSX375"/>
      <c r="VSY375"/>
      <c r="VSZ375"/>
      <c r="VTA375"/>
      <c r="VTB375"/>
      <c r="VTC375"/>
      <c r="VTD375"/>
      <c r="VTE375"/>
      <c r="VTF375"/>
      <c r="VTG375"/>
      <c r="VTH375"/>
      <c r="VTI375"/>
      <c r="VTJ375"/>
      <c r="VTK375"/>
      <c r="VTL375"/>
      <c r="VTM375"/>
      <c r="VTN375"/>
      <c r="VTO375"/>
      <c r="VTP375"/>
      <c r="VTQ375"/>
      <c r="VTR375"/>
      <c r="VTS375"/>
      <c r="VTT375"/>
      <c r="VTU375"/>
      <c r="VTV375"/>
      <c r="VTW375"/>
      <c r="VTX375"/>
      <c r="VTY375"/>
      <c r="VTZ375"/>
      <c r="VUA375"/>
      <c r="VUB375"/>
      <c r="VUC375"/>
      <c r="VUD375"/>
      <c r="VUE375"/>
      <c r="VUF375"/>
      <c r="VUG375"/>
      <c r="VUH375"/>
      <c r="VUI375"/>
      <c r="VUJ375"/>
      <c r="VUK375"/>
      <c r="VUL375"/>
      <c r="VUM375"/>
      <c r="VUN375"/>
      <c r="VUO375"/>
      <c r="VUP375"/>
      <c r="VUQ375"/>
      <c r="VUR375"/>
      <c r="VUS375"/>
      <c r="VUT375"/>
      <c r="VUU375"/>
      <c r="VUV375"/>
      <c r="VUW375"/>
      <c r="VUX375"/>
      <c r="VUY375"/>
      <c r="VUZ375"/>
      <c r="VVA375"/>
      <c r="VVB375"/>
      <c r="VVC375"/>
      <c r="VVD375"/>
      <c r="VVE375"/>
      <c r="VVF375"/>
      <c r="VVG375"/>
      <c r="VVH375"/>
      <c r="VVI375"/>
      <c r="VVJ375"/>
      <c r="VVK375"/>
      <c r="VVL375"/>
      <c r="VVM375"/>
      <c r="VVN375"/>
      <c r="VVO375"/>
      <c r="VVP375"/>
      <c r="VVQ375"/>
      <c r="VVR375"/>
      <c r="VVS375"/>
      <c r="VVT375"/>
      <c r="VVU375"/>
      <c r="VVV375"/>
      <c r="VVW375"/>
      <c r="VVX375"/>
      <c r="VVY375"/>
      <c r="VVZ375"/>
      <c r="VWA375"/>
      <c r="VWB375"/>
      <c r="VWC375"/>
      <c r="VWD375"/>
      <c r="VWE375"/>
      <c r="VWF375"/>
      <c r="VWG375"/>
      <c r="VWH375"/>
      <c r="VWI375"/>
      <c r="VWJ375"/>
      <c r="VWK375"/>
      <c r="VWL375"/>
      <c r="VWM375"/>
      <c r="VWN375"/>
      <c r="VWO375"/>
      <c r="VWP375"/>
      <c r="VWQ375"/>
      <c r="VWR375"/>
      <c r="VWS375"/>
      <c r="VWT375"/>
      <c r="VWU375"/>
      <c r="VWV375"/>
      <c r="VWW375"/>
      <c r="VWX375"/>
      <c r="VWY375"/>
      <c r="VWZ375"/>
      <c r="VXA375"/>
      <c r="VXB375"/>
      <c r="VXC375"/>
      <c r="VXD375"/>
      <c r="VXE375"/>
      <c r="VXF375"/>
      <c r="VXG375"/>
      <c r="VXH375"/>
      <c r="VXI375"/>
      <c r="VXJ375"/>
      <c r="VXK375"/>
      <c r="VXL375"/>
      <c r="VXM375"/>
      <c r="VXN375"/>
      <c r="VXO375"/>
      <c r="VXP375"/>
      <c r="VXQ375"/>
      <c r="VXR375"/>
      <c r="VXS375"/>
      <c r="VXT375"/>
      <c r="VXU375"/>
      <c r="VXV375"/>
      <c r="VXW375"/>
      <c r="VXX375"/>
      <c r="VXY375"/>
      <c r="VXZ375"/>
      <c r="VYA375"/>
      <c r="VYB375"/>
      <c r="VYC375"/>
      <c r="VYD375"/>
      <c r="VYE375"/>
      <c r="VYF375"/>
      <c r="VYG375"/>
      <c r="VYH375"/>
      <c r="VYI375"/>
      <c r="VYJ375"/>
      <c r="VYK375"/>
      <c r="VYL375"/>
      <c r="VYM375"/>
      <c r="VYN375"/>
      <c r="VYO375"/>
      <c r="VYP375"/>
      <c r="VYQ375"/>
      <c r="VYR375"/>
      <c r="VYS375"/>
      <c r="VYT375"/>
      <c r="VYU375"/>
      <c r="VYV375"/>
      <c r="VYW375"/>
      <c r="VYX375"/>
      <c r="VYY375"/>
      <c r="VYZ375"/>
      <c r="VZA375"/>
      <c r="VZB375"/>
      <c r="VZC375"/>
      <c r="VZD375"/>
      <c r="VZE375"/>
      <c r="VZF375"/>
      <c r="VZG375"/>
      <c r="VZH375"/>
      <c r="VZI375"/>
      <c r="VZJ375"/>
      <c r="VZK375"/>
      <c r="VZL375"/>
      <c r="VZM375"/>
      <c r="VZN375"/>
      <c r="VZO375"/>
      <c r="VZP375"/>
      <c r="VZQ375"/>
      <c r="VZR375"/>
      <c r="VZS375"/>
      <c r="VZT375"/>
      <c r="VZU375"/>
      <c r="VZV375"/>
      <c r="VZW375"/>
      <c r="VZX375"/>
      <c r="VZY375"/>
      <c r="VZZ375"/>
      <c r="WAA375"/>
      <c r="WAB375"/>
      <c r="WAC375"/>
      <c r="WAD375"/>
      <c r="WAE375"/>
      <c r="WAF375"/>
      <c r="WAG375"/>
      <c r="WAH375"/>
      <c r="WAI375"/>
      <c r="WAJ375"/>
      <c r="WAK375"/>
      <c r="WAL375"/>
      <c r="WAM375"/>
      <c r="WAN375"/>
      <c r="WAO375"/>
      <c r="WAP375"/>
      <c r="WAQ375"/>
      <c r="WAR375"/>
      <c r="WAS375"/>
      <c r="WAT375"/>
      <c r="WAU375"/>
      <c r="WAV375"/>
      <c r="WAW375"/>
      <c r="WAX375"/>
      <c r="WAY375"/>
      <c r="WAZ375"/>
      <c r="WBA375"/>
      <c r="WBB375"/>
      <c r="WBC375"/>
      <c r="WBD375"/>
      <c r="WBE375"/>
      <c r="WBF375"/>
      <c r="WBG375"/>
      <c r="WBH375"/>
      <c r="WBI375"/>
      <c r="WBJ375"/>
      <c r="WBK375"/>
      <c r="WBL375"/>
      <c r="WBM375"/>
      <c r="WBN375"/>
      <c r="WBO375"/>
      <c r="WBP375"/>
      <c r="WBQ375"/>
      <c r="WBR375"/>
      <c r="WBS375"/>
      <c r="WBT375"/>
      <c r="WBU375"/>
      <c r="WBV375"/>
      <c r="WBW375"/>
      <c r="WBX375"/>
      <c r="WBY375"/>
      <c r="WBZ375"/>
      <c r="WCA375"/>
      <c r="WCB375"/>
      <c r="WCC375"/>
      <c r="WCD375"/>
      <c r="WCE375"/>
      <c r="WCF375"/>
      <c r="WCG375"/>
      <c r="WCH375"/>
      <c r="WCI375"/>
      <c r="WCJ375"/>
      <c r="WCK375"/>
      <c r="WCL375"/>
      <c r="WCM375"/>
      <c r="WCN375"/>
      <c r="WCO375"/>
      <c r="WCP375"/>
      <c r="WCQ375"/>
      <c r="WCR375"/>
      <c r="WCS375"/>
      <c r="WCT375"/>
      <c r="WCU375"/>
      <c r="WCV375"/>
      <c r="WCW375"/>
      <c r="WCX375"/>
      <c r="WCY375"/>
      <c r="WCZ375"/>
      <c r="WDA375"/>
      <c r="WDB375"/>
      <c r="WDC375"/>
      <c r="WDD375"/>
      <c r="WDE375"/>
      <c r="WDF375"/>
      <c r="WDG375"/>
      <c r="WDH375"/>
      <c r="WDI375"/>
      <c r="WDJ375"/>
      <c r="WDK375"/>
      <c r="WDL375"/>
      <c r="WDM375"/>
      <c r="WDN375"/>
      <c r="WDO375"/>
      <c r="WDP375"/>
      <c r="WDQ375"/>
      <c r="WDR375"/>
      <c r="WDS375"/>
      <c r="WDT375"/>
      <c r="WDU375"/>
      <c r="WDV375"/>
      <c r="WDW375"/>
      <c r="WDX375"/>
      <c r="WDY375"/>
      <c r="WDZ375"/>
      <c r="WEA375"/>
      <c r="WEB375"/>
      <c r="WEC375"/>
      <c r="WED375"/>
      <c r="WEE375"/>
      <c r="WEF375"/>
      <c r="WEG375"/>
      <c r="WEH375"/>
      <c r="WEI375"/>
      <c r="WEJ375"/>
      <c r="WEK375"/>
      <c r="WEL375"/>
      <c r="WEM375"/>
      <c r="WEN375"/>
      <c r="WEO375"/>
      <c r="WEP375"/>
      <c r="WEQ375"/>
      <c r="WER375"/>
      <c r="WES375"/>
      <c r="WET375"/>
      <c r="WEU375"/>
      <c r="WEV375"/>
      <c r="WEW375"/>
      <c r="WEX375"/>
      <c r="WEY375"/>
      <c r="WEZ375"/>
      <c r="WFA375"/>
      <c r="WFB375"/>
      <c r="WFC375"/>
      <c r="WFD375"/>
      <c r="WFE375"/>
      <c r="WFF375"/>
      <c r="WFG375"/>
      <c r="WFH375"/>
      <c r="WFI375"/>
      <c r="WFJ375"/>
      <c r="WFK375"/>
      <c r="WFL375"/>
      <c r="WFM375"/>
      <c r="WFN375"/>
      <c r="WFO375"/>
      <c r="WFP375"/>
      <c r="WFQ375"/>
      <c r="WFR375"/>
      <c r="WFS375"/>
      <c r="WFT375"/>
      <c r="WFU375"/>
      <c r="WFV375"/>
      <c r="WFW375"/>
      <c r="WFX375"/>
      <c r="WFY375"/>
      <c r="WFZ375"/>
      <c r="WGA375"/>
      <c r="WGB375"/>
      <c r="WGC375"/>
      <c r="WGD375"/>
      <c r="WGE375"/>
      <c r="WGF375"/>
      <c r="WGG375"/>
      <c r="WGH375"/>
      <c r="WGI375"/>
      <c r="WGJ375"/>
      <c r="WGK375"/>
      <c r="WGL375"/>
      <c r="WGM375"/>
      <c r="WGN375"/>
      <c r="WGO375"/>
      <c r="WGP375"/>
      <c r="WGQ375"/>
      <c r="WGR375"/>
      <c r="WGS375"/>
      <c r="WGT375"/>
      <c r="WGU375"/>
      <c r="WGV375"/>
      <c r="WGW375"/>
      <c r="WGX375"/>
      <c r="WGY375"/>
      <c r="WGZ375"/>
      <c r="WHA375"/>
      <c r="WHB375"/>
      <c r="WHC375"/>
      <c r="WHD375"/>
      <c r="WHE375"/>
      <c r="WHF375"/>
      <c r="WHG375"/>
      <c r="WHH375"/>
      <c r="WHI375"/>
      <c r="WHJ375"/>
      <c r="WHK375"/>
      <c r="WHL375"/>
      <c r="WHM375"/>
      <c r="WHN375"/>
      <c r="WHO375"/>
      <c r="WHP375"/>
      <c r="WHQ375"/>
      <c r="WHR375"/>
      <c r="WHS375"/>
      <c r="WHT375"/>
      <c r="WHU375"/>
      <c r="WHV375"/>
      <c r="WHW375"/>
      <c r="WHX375"/>
      <c r="WHY375"/>
      <c r="WHZ375"/>
      <c r="WIA375"/>
      <c r="WIB375"/>
      <c r="WIC375"/>
      <c r="WID375"/>
      <c r="WIE375"/>
      <c r="WIF375"/>
      <c r="WIG375"/>
      <c r="WIH375"/>
      <c r="WII375"/>
      <c r="WIJ375"/>
      <c r="WIK375"/>
      <c r="WIL375"/>
      <c r="WIM375"/>
      <c r="WIN375"/>
      <c r="WIO375"/>
      <c r="WIP375"/>
      <c r="WIQ375"/>
      <c r="WIR375"/>
      <c r="WIS375"/>
      <c r="WIT375"/>
      <c r="WIU375"/>
      <c r="WIV375"/>
      <c r="WIW375"/>
      <c r="WIX375"/>
      <c r="WIY375"/>
      <c r="WIZ375"/>
      <c r="WJA375"/>
      <c r="WJB375"/>
      <c r="WJC375"/>
      <c r="WJD375"/>
      <c r="WJE375"/>
      <c r="WJF375"/>
      <c r="WJG375"/>
      <c r="WJH375"/>
      <c r="WJI375"/>
      <c r="WJJ375"/>
      <c r="WJK375"/>
      <c r="WJL375"/>
      <c r="WJM375"/>
      <c r="WJN375"/>
      <c r="WJO375"/>
      <c r="WJP375"/>
      <c r="WJQ375"/>
      <c r="WJR375"/>
      <c r="WJS375"/>
      <c r="WJT375"/>
      <c r="WJU375"/>
      <c r="WJV375"/>
      <c r="WJW375"/>
      <c r="WJX375"/>
      <c r="WJY375"/>
      <c r="WJZ375"/>
      <c r="WKA375"/>
      <c r="WKB375"/>
      <c r="WKC375"/>
      <c r="WKD375"/>
      <c r="WKE375"/>
      <c r="WKF375"/>
      <c r="WKG375"/>
      <c r="WKH375"/>
      <c r="WKI375"/>
      <c r="WKJ375"/>
      <c r="WKK375"/>
      <c r="WKL375"/>
      <c r="WKM375"/>
      <c r="WKN375"/>
      <c r="WKO375"/>
      <c r="WKP375"/>
      <c r="WKQ375"/>
      <c r="WKR375"/>
      <c r="WKS375"/>
      <c r="WKT375"/>
      <c r="WKU375"/>
      <c r="WKV375"/>
      <c r="WKW375"/>
      <c r="WKX375"/>
      <c r="WKY375"/>
      <c r="WKZ375"/>
      <c r="WLA375"/>
      <c r="WLB375"/>
      <c r="WLC375"/>
      <c r="WLD375"/>
      <c r="WLE375"/>
      <c r="WLF375"/>
      <c r="WLG375"/>
      <c r="WLH375"/>
      <c r="WLI375"/>
      <c r="WLJ375"/>
      <c r="WLK375"/>
      <c r="WLL375"/>
      <c r="WLM375"/>
      <c r="WLN375"/>
      <c r="WLO375"/>
      <c r="WLP375"/>
      <c r="WLQ375"/>
      <c r="WLR375"/>
      <c r="WLS375"/>
      <c r="WLT375"/>
      <c r="WLU375"/>
      <c r="WLV375"/>
      <c r="WLW375"/>
      <c r="WLX375"/>
      <c r="WLY375"/>
      <c r="WLZ375"/>
      <c r="WMA375"/>
      <c r="WMB375"/>
      <c r="WMC375"/>
      <c r="WMD375"/>
      <c r="WME375"/>
      <c r="WMF375"/>
      <c r="WMG375"/>
      <c r="WMH375"/>
      <c r="WMI375"/>
      <c r="WMJ375"/>
      <c r="WMK375"/>
      <c r="WML375"/>
      <c r="WMM375"/>
      <c r="WMN375"/>
      <c r="WMO375"/>
      <c r="WMP375"/>
      <c r="WMQ375"/>
      <c r="WMR375"/>
      <c r="WMS375"/>
      <c r="WMT375"/>
      <c r="WMU375"/>
      <c r="WMV375"/>
      <c r="WMW375"/>
      <c r="WMX375"/>
      <c r="WMY375"/>
      <c r="WMZ375"/>
      <c r="WNA375"/>
      <c r="WNB375"/>
      <c r="WNC375"/>
      <c r="WND375"/>
      <c r="WNE375"/>
      <c r="WNF375"/>
      <c r="WNG375"/>
      <c r="WNH375"/>
      <c r="WNI375"/>
      <c r="WNJ375"/>
      <c r="WNK375"/>
      <c r="WNL375"/>
      <c r="WNM375"/>
      <c r="WNN375"/>
      <c r="WNO375"/>
      <c r="WNP375"/>
      <c r="WNQ375"/>
      <c r="WNR375"/>
      <c r="WNS375"/>
      <c r="WNT375"/>
      <c r="WNU375"/>
      <c r="WNV375"/>
      <c r="WNW375"/>
      <c r="WNX375"/>
      <c r="WNY375"/>
      <c r="WNZ375"/>
      <c r="WOA375"/>
      <c r="WOB375"/>
      <c r="WOC375"/>
      <c r="WOD375"/>
      <c r="WOE375"/>
      <c r="WOF375"/>
      <c r="WOG375"/>
      <c r="WOH375"/>
      <c r="WOI375"/>
      <c r="WOJ375"/>
      <c r="WOK375"/>
      <c r="WOL375"/>
      <c r="WOM375"/>
      <c r="WON375"/>
      <c r="WOO375"/>
      <c r="WOP375"/>
      <c r="WOQ375"/>
      <c r="WOR375"/>
      <c r="WOS375"/>
      <c r="WOT375"/>
      <c r="WOU375"/>
      <c r="WOV375"/>
      <c r="WOW375"/>
      <c r="WOX375"/>
      <c r="WOY375"/>
      <c r="WOZ375"/>
      <c r="WPA375"/>
      <c r="WPB375"/>
      <c r="WPC375"/>
      <c r="WPD375"/>
      <c r="WPE375"/>
      <c r="WPF375"/>
      <c r="WPG375"/>
      <c r="WPH375"/>
      <c r="WPI375"/>
      <c r="WPJ375"/>
      <c r="WPK375"/>
      <c r="WPL375"/>
      <c r="WPM375"/>
      <c r="WPN375"/>
      <c r="WPO375"/>
      <c r="WPP375"/>
      <c r="WPQ375"/>
      <c r="WPR375"/>
      <c r="WPS375"/>
      <c r="WPT375"/>
      <c r="WPU375"/>
      <c r="WPV375"/>
      <c r="WPW375"/>
      <c r="WPX375"/>
      <c r="WPY375"/>
      <c r="WPZ375"/>
      <c r="WQA375"/>
      <c r="WQB375"/>
      <c r="WQC375"/>
      <c r="WQD375"/>
      <c r="WQE375"/>
      <c r="WQF375"/>
      <c r="WQG375"/>
      <c r="WQH375"/>
      <c r="WQI375"/>
      <c r="WQJ375"/>
      <c r="WQK375"/>
      <c r="WQL375"/>
      <c r="WQM375"/>
      <c r="WQN375"/>
      <c r="WQO375"/>
      <c r="WQP375"/>
      <c r="WQQ375"/>
      <c r="WQR375"/>
      <c r="WQS375"/>
      <c r="WQT375"/>
      <c r="WQU375"/>
      <c r="WQV375"/>
      <c r="WQW375"/>
      <c r="WQX375"/>
      <c r="WQY375"/>
      <c r="WQZ375"/>
      <c r="WRA375"/>
      <c r="WRB375"/>
      <c r="WRC375"/>
      <c r="WRD375"/>
      <c r="WRE375"/>
      <c r="WRF375"/>
      <c r="WRG375"/>
      <c r="WRH375"/>
      <c r="WRI375"/>
      <c r="WRJ375"/>
      <c r="WRK375"/>
      <c r="WRL375"/>
      <c r="WRM375"/>
      <c r="WRN375"/>
      <c r="WRO375"/>
      <c r="WRP375"/>
      <c r="WRQ375"/>
      <c r="WRR375"/>
      <c r="WRS375"/>
      <c r="WRT375"/>
      <c r="WRU375"/>
      <c r="WRV375"/>
      <c r="WRW375"/>
      <c r="WRX375"/>
      <c r="WRY375"/>
      <c r="WRZ375"/>
      <c r="WSA375"/>
      <c r="WSB375"/>
      <c r="WSC375"/>
      <c r="WSD375"/>
      <c r="WSE375"/>
      <c r="WSF375"/>
      <c r="WSG375"/>
      <c r="WSH375"/>
      <c r="WSI375"/>
      <c r="WSJ375"/>
      <c r="WSK375"/>
      <c r="WSL375"/>
      <c r="WSM375"/>
      <c r="WSN375"/>
      <c r="WSO375"/>
      <c r="WSP375"/>
      <c r="WSQ375"/>
      <c r="WSR375"/>
      <c r="WSS375"/>
      <c r="WST375"/>
      <c r="WSU375"/>
      <c r="WSV375"/>
      <c r="WSW375"/>
      <c r="WSX375"/>
      <c r="WSY375"/>
      <c r="WSZ375"/>
      <c r="WTA375"/>
      <c r="WTB375"/>
      <c r="WTC375"/>
      <c r="WTD375"/>
      <c r="WTE375"/>
      <c r="WTF375"/>
      <c r="WTG375"/>
      <c r="WTH375"/>
      <c r="WTI375"/>
      <c r="WTJ375"/>
      <c r="WTK375"/>
      <c r="WTL375"/>
      <c r="WTM375"/>
      <c r="WTN375"/>
      <c r="WTO375"/>
      <c r="WTP375"/>
      <c r="WTQ375"/>
      <c r="WTR375"/>
      <c r="WTS375"/>
      <c r="WTT375"/>
      <c r="WTU375"/>
      <c r="WTV375"/>
      <c r="WTW375"/>
      <c r="WTX375"/>
      <c r="WTY375"/>
      <c r="WTZ375"/>
      <c r="WUA375"/>
      <c r="WUB375"/>
      <c r="WUC375"/>
      <c r="WUD375"/>
      <c r="WUE375"/>
      <c r="WUF375"/>
      <c r="WUG375"/>
      <c r="WUH375"/>
      <c r="WUI375"/>
      <c r="WUJ375"/>
      <c r="WUK375"/>
      <c r="WUL375"/>
      <c r="WUM375"/>
      <c r="WUN375"/>
      <c r="WUO375"/>
      <c r="WUP375"/>
      <c r="WUQ375"/>
      <c r="WUR375"/>
      <c r="WUS375"/>
      <c r="WUT375"/>
      <c r="WUU375"/>
      <c r="WUV375"/>
      <c r="WUW375"/>
      <c r="WUX375"/>
      <c r="WUY375"/>
      <c r="WUZ375"/>
      <c r="WVA375"/>
      <c r="WVB375"/>
      <c r="WVC375"/>
      <c r="WVD375"/>
      <c r="WVE375"/>
      <c r="WVF375"/>
      <c r="WVG375"/>
      <c r="WVH375"/>
      <c r="WVI375"/>
      <c r="WVJ375"/>
      <c r="WVK375"/>
      <c r="WVL375"/>
      <c r="WVM375"/>
      <c r="WVN375"/>
      <c r="WVO375"/>
      <c r="WVP375"/>
      <c r="WVQ375"/>
      <c r="WVR375"/>
      <c r="WVS375"/>
      <c r="WVT375"/>
      <c r="WVU375"/>
      <c r="WVV375"/>
      <c r="WVW375"/>
      <c r="WVX375"/>
      <c r="WVY375"/>
      <c r="WVZ375"/>
      <c r="WWA375"/>
      <c r="WWB375"/>
      <c r="WWC375"/>
      <c r="WWD375"/>
      <c r="WWE375"/>
      <c r="WWF375"/>
      <c r="WWG375"/>
      <c r="WWH375"/>
      <c r="WWI375"/>
      <c r="WWJ375"/>
      <c r="WWK375"/>
      <c r="WWL375"/>
      <c r="WWM375"/>
      <c r="WWN375"/>
      <c r="WWO375"/>
      <c r="WWP375"/>
      <c r="WWQ375"/>
      <c r="WWR375"/>
      <c r="WWS375"/>
      <c r="WWT375"/>
      <c r="WWU375"/>
      <c r="WWV375"/>
      <c r="WWW375"/>
      <c r="WWX375"/>
      <c r="WWY375"/>
      <c r="WWZ375"/>
      <c r="WXA375"/>
      <c r="WXB375"/>
      <c r="WXC375"/>
      <c r="WXD375"/>
      <c r="WXE375"/>
      <c r="WXF375"/>
      <c r="WXG375"/>
      <c r="WXH375"/>
      <c r="WXI375"/>
      <c r="WXJ375"/>
      <c r="WXK375"/>
      <c r="WXL375"/>
      <c r="WXM375"/>
      <c r="WXN375"/>
      <c r="WXO375"/>
      <c r="WXP375"/>
      <c r="WXQ375"/>
      <c r="WXR375"/>
      <c r="WXS375"/>
      <c r="WXT375"/>
      <c r="WXU375"/>
      <c r="WXV375"/>
      <c r="WXW375"/>
      <c r="WXX375"/>
      <c r="WXY375"/>
      <c r="WXZ375"/>
      <c r="WYA375"/>
      <c r="WYB375"/>
      <c r="WYC375"/>
      <c r="WYD375"/>
      <c r="WYE375"/>
      <c r="WYF375"/>
      <c r="WYG375"/>
      <c r="WYH375"/>
      <c r="WYI375"/>
      <c r="WYJ375"/>
      <c r="WYK375"/>
      <c r="WYL375"/>
      <c r="WYM375"/>
      <c r="WYN375"/>
      <c r="WYO375"/>
      <c r="WYP375"/>
      <c r="WYQ375"/>
      <c r="WYR375"/>
      <c r="WYS375"/>
      <c r="WYT375"/>
      <c r="WYU375"/>
      <c r="WYV375"/>
      <c r="WYW375"/>
      <c r="WYX375"/>
      <c r="WYY375"/>
      <c r="WYZ375"/>
      <c r="WZA375"/>
      <c r="WZB375"/>
      <c r="WZC375"/>
      <c r="WZD375"/>
      <c r="WZE375"/>
      <c r="WZF375"/>
      <c r="WZG375"/>
      <c r="WZH375"/>
      <c r="WZI375"/>
      <c r="WZJ375"/>
      <c r="WZK375"/>
      <c r="WZL375"/>
      <c r="WZM375"/>
      <c r="WZN375"/>
      <c r="WZO375"/>
      <c r="WZP375"/>
      <c r="WZQ375"/>
      <c r="WZR375"/>
      <c r="WZS375"/>
      <c r="WZT375"/>
      <c r="WZU375"/>
      <c r="WZV375"/>
      <c r="WZW375"/>
      <c r="WZX375"/>
      <c r="WZY375"/>
      <c r="WZZ375"/>
      <c r="XAA375"/>
      <c r="XAB375"/>
      <c r="XAC375"/>
      <c r="XAD375"/>
      <c r="XAE375"/>
      <c r="XAF375"/>
      <c r="XAG375"/>
      <c r="XAH375"/>
      <c r="XAI375"/>
      <c r="XAJ375"/>
      <c r="XAK375"/>
      <c r="XAL375"/>
      <c r="XAM375"/>
      <c r="XAN375"/>
      <c r="XAO375"/>
      <c r="XAP375"/>
      <c r="XAQ375"/>
      <c r="XAR375"/>
      <c r="XAS375"/>
      <c r="XAT375"/>
      <c r="XAU375"/>
      <c r="XAV375"/>
      <c r="XAW375"/>
      <c r="XAX375"/>
      <c r="XAY375"/>
      <c r="XAZ375"/>
      <c r="XBA375"/>
      <c r="XBB375"/>
      <c r="XBC375"/>
      <c r="XBD375"/>
      <c r="XBE375"/>
      <c r="XBF375"/>
      <c r="XBG375"/>
      <c r="XBH375"/>
      <c r="XBI375"/>
      <c r="XBJ375"/>
      <c r="XBK375"/>
      <c r="XBL375"/>
      <c r="XBM375"/>
      <c r="XBN375"/>
      <c r="XBO375"/>
      <c r="XBP375"/>
      <c r="XBQ375"/>
      <c r="XBR375"/>
      <c r="XBS375"/>
      <c r="XBT375"/>
      <c r="XBU375"/>
      <c r="XBV375"/>
      <c r="XBW375"/>
      <c r="XBX375"/>
      <c r="XBY375"/>
      <c r="XBZ375"/>
      <c r="XCA375"/>
      <c r="XCB375"/>
      <c r="XCC375"/>
      <c r="XCD375"/>
      <c r="XCE375"/>
      <c r="XCF375"/>
      <c r="XCG375"/>
      <c r="XCH375"/>
      <c r="XCI375"/>
      <c r="XCJ375"/>
      <c r="XCK375"/>
      <c r="XCL375"/>
      <c r="XCM375"/>
      <c r="XCN375"/>
      <c r="XCO375"/>
      <c r="XCP375"/>
      <c r="XCQ375"/>
      <c r="XCR375"/>
      <c r="XCS375"/>
      <c r="XCT375"/>
      <c r="XCU375"/>
      <c r="XCV375"/>
      <c r="XCW375"/>
      <c r="XCX375"/>
      <c r="XCY375"/>
      <c r="XCZ375"/>
      <c r="XDA375"/>
      <c r="XDB375"/>
      <c r="XDC375"/>
      <c r="XDD375"/>
      <c r="XDE375"/>
      <c r="XDF375"/>
      <c r="XDG375"/>
      <c r="XDH375"/>
      <c r="XDI375"/>
      <c r="XDJ375"/>
      <c r="XDK375"/>
      <c r="XDL375"/>
      <c r="XDM375"/>
      <c r="XDN375"/>
      <c r="XDO375"/>
      <c r="XDP375"/>
      <c r="XDQ375"/>
      <c r="XDR375"/>
      <c r="XDS375"/>
      <c r="XDT375"/>
      <c r="XDU375"/>
      <c r="XDV375"/>
      <c r="XDW375"/>
      <c r="XDX375"/>
      <c r="XDY375"/>
      <c r="XDZ375"/>
      <c r="XEA375"/>
      <c r="XEB375"/>
      <c r="XEC375"/>
      <c r="XED375"/>
      <c r="XEE375"/>
      <c r="XEF375"/>
      <c r="XEG375"/>
      <c r="XEH375"/>
      <c r="XEI375"/>
      <c r="XEJ375"/>
      <c r="XEK375"/>
      <c r="XEL375"/>
      <c r="XEM375"/>
      <c r="XEN375"/>
      <c r="XEO375"/>
      <c r="XEP375"/>
      <c r="XEQ375"/>
      <c r="XER375"/>
      <c r="XES375"/>
      <c r="XET375"/>
      <c r="XEU375"/>
      <c r="XEV375"/>
      <c r="XEW375"/>
      <c r="XEX375"/>
      <c r="XEY375"/>
      <c r="XEZ375"/>
      <c r="XFA375"/>
      <c r="XFB375"/>
      <c r="XFC375"/>
      <c r="XFD375"/>
    </row>
    <row r="380" spans="2:16384" ht="18.75">
      <c r="B380" s="43" t="s">
        <v>461</v>
      </c>
    </row>
    <row r="381" spans="2:16384" ht="15.75" thickBot="1">
      <c r="BQ381" s="42"/>
      <c r="BR381" s="42"/>
      <c r="BS381" s="42"/>
      <c r="BT381" s="42"/>
      <c r="BU381" s="42"/>
      <c r="BV381" s="42"/>
      <c r="BW381" s="42"/>
      <c r="BX381" s="42"/>
      <c r="BY381" s="42"/>
      <c r="BZ381" s="42"/>
      <c r="CA381" s="42"/>
      <c r="CB381" s="42"/>
      <c r="CC381" s="42"/>
      <c r="CD381" s="42"/>
      <c r="CE381" s="42"/>
      <c r="CF381" s="42"/>
      <c r="CG381" s="42"/>
      <c r="CH381" s="42"/>
      <c r="CI381" s="42"/>
      <c r="CJ381" s="42"/>
      <c r="CK381" s="42"/>
      <c r="CL381" s="42"/>
      <c r="CM381" s="42"/>
      <c r="CN381" s="42"/>
      <c r="CO381" s="42"/>
      <c r="CP381" s="42"/>
      <c r="CQ381" s="42"/>
      <c r="CR381" s="42"/>
      <c r="CS381" s="42"/>
      <c r="CT381" s="42"/>
      <c r="CU381" s="42"/>
      <c r="CV381" s="42"/>
      <c r="CW381" s="42"/>
      <c r="CX381" s="42"/>
      <c r="CY381" s="42"/>
      <c r="CZ381" s="42"/>
      <c r="DA381" s="42"/>
      <c r="DB381" s="42"/>
      <c r="DC381" s="42"/>
      <c r="DD381" s="42"/>
      <c r="DE381" s="42"/>
      <c r="DF381" s="42"/>
      <c r="DG381" s="42"/>
      <c r="DH381" s="42"/>
      <c r="DI381" s="42"/>
      <c r="DJ381" s="42"/>
      <c r="DK381" s="42"/>
      <c r="DL381" s="42"/>
      <c r="DM381" s="42"/>
      <c r="DN381" s="42"/>
      <c r="DO381" s="42"/>
      <c r="DP381" s="42"/>
      <c r="DQ381" s="42"/>
      <c r="DR381" s="42"/>
      <c r="DS381" s="42"/>
      <c r="DT381" s="42"/>
      <c r="DU381" s="42"/>
      <c r="DV381" s="42"/>
      <c r="DW381" s="42"/>
      <c r="DX381" s="42"/>
      <c r="DY381" s="42"/>
      <c r="DZ381" s="42"/>
      <c r="EA381" s="42"/>
      <c r="EB381" s="42"/>
      <c r="EC381" s="42"/>
      <c r="ED381" s="42"/>
      <c r="EE381" s="42"/>
      <c r="EF381" s="42"/>
      <c r="EG381" s="42"/>
      <c r="EH381" s="42"/>
      <c r="EI381" s="42"/>
      <c r="EJ381" s="42"/>
      <c r="EK381" s="42"/>
      <c r="EL381" s="42"/>
      <c r="EM381" s="42"/>
      <c r="EN381" s="42"/>
      <c r="EO381" s="42"/>
      <c r="EP381" s="42"/>
      <c r="EQ381" s="42"/>
      <c r="ER381" s="42"/>
      <c r="ES381" s="42"/>
      <c r="ET381" s="42"/>
      <c r="EU381" s="42"/>
      <c r="EV381" s="42"/>
      <c r="EW381" s="42"/>
      <c r="EX381" s="42"/>
      <c r="EY381" s="42"/>
      <c r="EZ381" s="42"/>
      <c r="FA381" s="42"/>
      <c r="FB381" s="42"/>
      <c r="FC381" s="42"/>
      <c r="FD381" s="42"/>
      <c r="FE381" s="42"/>
      <c r="FF381" s="42"/>
      <c r="FG381" s="42"/>
      <c r="FH381" s="42"/>
      <c r="FI381" s="42"/>
      <c r="FJ381" s="42"/>
      <c r="FK381" s="42"/>
      <c r="FL381" s="42"/>
      <c r="FM381" s="42"/>
      <c r="FN381" s="42"/>
      <c r="FO381" s="42"/>
      <c r="FP381" s="42"/>
      <c r="FQ381" s="42"/>
      <c r="FR381" s="42"/>
      <c r="FS381" s="42"/>
      <c r="FT381" s="42"/>
      <c r="FU381" s="42"/>
      <c r="FV381" s="42"/>
      <c r="FW381" s="42"/>
      <c r="FX381" s="42"/>
      <c r="FY381" s="42"/>
      <c r="FZ381" s="42"/>
      <c r="GA381" s="42"/>
      <c r="GB381" s="42"/>
      <c r="GC381" s="42"/>
      <c r="GD381" s="42"/>
      <c r="GE381" s="42"/>
      <c r="GF381" s="42"/>
      <c r="GG381" s="42"/>
      <c r="GH381" s="42"/>
      <c r="GI381" s="42"/>
      <c r="GJ381" s="42"/>
      <c r="GK381" s="42"/>
      <c r="GL381" s="42"/>
      <c r="GM381" s="42"/>
      <c r="GN381" s="42"/>
      <c r="GO381" s="42"/>
      <c r="GP381" s="42"/>
      <c r="GQ381" s="42"/>
      <c r="GR381" s="42"/>
      <c r="GS381" s="42"/>
      <c r="GT381" s="42"/>
      <c r="GU381" s="42"/>
      <c r="GV381" s="42"/>
      <c r="GW381" s="42"/>
      <c r="GX381" s="42"/>
      <c r="GY381" s="42"/>
      <c r="GZ381" s="42"/>
      <c r="HA381" s="42"/>
      <c r="HB381" s="42"/>
      <c r="HC381" s="42"/>
      <c r="HD381" s="42"/>
      <c r="HE381" s="42"/>
      <c r="HF381" s="42"/>
      <c r="HG381" s="42"/>
      <c r="HH381" s="42"/>
      <c r="HI381" s="42"/>
      <c r="HJ381" s="42"/>
      <c r="HK381" s="42"/>
      <c r="HL381" s="42"/>
      <c r="HM381" s="42"/>
      <c r="HN381" s="42"/>
      <c r="HO381" s="42"/>
      <c r="HP381" s="42"/>
      <c r="HQ381" s="42"/>
      <c r="HR381" s="42"/>
      <c r="HS381" s="42"/>
      <c r="HT381" s="42"/>
      <c r="HU381" s="42"/>
      <c r="HV381" s="42"/>
      <c r="HW381" s="42"/>
      <c r="HX381" s="42"/>
      <c r="HY381" s="42"/>
      <c r="HZ381" s="42"/>
      <c r="IA381" s="42"/>
      <c r="IB381" s="42"/>
      <c r="IC381" s="42"/>
      <c r="ID381" s="42"/>
      <c r="IE381" s="42"/>
      <c r="IF381" s="42"/>
      <c r="IG381" s="42"/>
      <c r="IH381" s="42"/>
      <c r="II381" s="42"/>
      <c r="IJ381" s="42"/>
      <c r="IK381" s="42"/>
      <c r="IL381" s="42"/>
      <c r="IM381" s="42"/>
      <c r="IN381" s="42"/>
      <c r="IO381" s="42"/>
      <c r="IP381" s="42"/>
      <c r="IQ381" s="42"/>
      <c r="IR381" s="42"/>
      <c r="IS381" s="42"/>
      <c r="IT381" s="42"/>
      <c r="IU381" s="42"/>
      <c r="IV381" s="42"/>
      <c r="IW381" s="42"/>
      <c r="IX381" s="42"/>
      <c r="IY381" s="42"/>
      <c r="IZ381" s="42"/>
      <c r="JA381" s="42"/>
      <c r="JB381" s="42"/>
      <c r="JC381" s="42"/>
      <c r="JD381" s="42"/>
      <c r="JE381" s="42"/>
      <c r="JF381" s="42"/>
      <c r="JG381" s="42"/>
      <c r="JH381" s="42"/>
      <c r="JI381" s="42"/>
      <c r="JJ381" s="42"/>
      <c r="JK381" s="42"/>
      <c r="JL381" s="42"/>
      <c r="JM381" s="42"/>
      <c r="JN381" s="42"/>
      <c r="JO381" s="42"/>
      <c r="JP381" s="42"/>
      <c r="JQ381" s="42"/>
      <c r="JR381" s="42"/>
      <c r="JS381" s="42"/>
      <c r="JT381" s="42"/>
      <c r="JU381" s="42"/>
      <c r="JV381" s="42"/>
      <c r="JW381" s="42"/>
      <c r="JX381" s="42"/>
      <c r="JY381" s="42"/>
      <c r="JZ381" s="42"/>
      <c r="KA381" s="42"/>
      <c r="KB381" s="42"/>
      <c r="KC381" s="42"/>
      <c r="KD381" s="42"/>
      <c r="KE381" s="42"/>
      <c r="KF381" s="42"/>
      <c r="KG381" s="42"/>
      <c r="KH381" s="42"/>
      <c r="KI381" s="42"/>
      <c r="KJ381" s="42"/>
      <c r="KK381" s="42"/>
      <c r="KL381" s="42"/>
      <c r="KM381" s="42"/>
      <c r="KN381" s="42"/>
      <c r="KO381" s="42"/>
      <c r="KP381" s="42"/>
      <c r="KQ381" s="42"/>
      <c r="KR381" s="42"/>
      <c r="KS381" s="42"/>
      <c r="KT381" s="42"/>
      <c r="KU381" s="42"/>
      <c r="KV381" s="42"/>
      <c r="KW381" s="42"/>
      <c r="KX381" s="42"/>
      <c r="KY381" s="42"/>
      <c r="KZ381" s="42"/>
      <c r="LA381" s="42"/>
      <c r="LB381" s="42"/>
      <c r="LC381" s="42"/>
      <c r="LD381" s="42"/>
      <c r="LE381" s="42"/>
      <c r="LF381" s="42"/>
      <c r="LG381" s="42"/>
      <c r="LH381" s="42"/>
      <c r="LI381" s="42"/>
      <c r="LJ381" s="42"/>
      <c r="LK381" s="42"/>
      <c r="LL381" s="42"/>
      <c r="LM381" s="42"/>
      <c r="LN381" s="42"/>
      <c r="LO381" s="42"/>
      <c r="LP381" s="42"/>
      <c r="LQ381" s="42"/>
      <c r="LR381" s="42"/>
      <c r="LS381" s="42"/>
      <c r="LT381" s="42"/>
      <c r="LU381" s="42"/>
      <c r="LV381" s="42"/>
      <c r="LW381" s="42"/>
      <c r="LX381" s="42"/>
      <c r="LY381" s="42"/>
      <c r="LZ381" s="42"/>
      <c r="MA381" s="42"/>
      <c r="MB381" s="42"/>
      <c r="MC381" s="42"/>
      <c r="MD381" s="42"/>
      <c r="ME381" s="42"/>
      <c r="MF381" s="42"/>
      <c r="MG381" s="42"/>
      <c r="MH381" s="42"/>
      <c r="MI381" s="42"/>
      <c r="MJ381" s="42"/>
      <c r="MK381" s="42"/>
      <c r="ML381" s="42"/>
      <c r="MM381" s="42"/>
      <c r="MN381" s="42"/>
      <c r="MO381" s="42"/>
      <c r="MP381" s="42"/>
      <c r="MQ381" s="42"/>
      <c r="MR381" s="42"/>
      <c r="MS381" s="42"/>
      <c r="MT381" s="42"/>
      <c r="MU381" s="42"/>
      <c r="MV381" s="42"/>
      <c r="MW381" s="42"/>
      <c r="MX381" s="42"/>
      <c r="MY381" s="42"/>
      <c r="MZ381" s="42"/>
      <c r="NA381" s="42"/>
      <c r="NB381" s="42"/>
      <c r="NC381" s="42"/>
      <c r="ND381" s="42"/>
      <c r="NE381" s="42"/>
      <c r="NF381" s="42"/>
      <c r="NG381" s="42"/>
      <c r="NH381" s="42"/>
      <c r="NI381" s="42"/>
      <c r="NJ381" s="42"/>
      <c r="NK381" s="42"/>
      <c r="NL381" s="42"/>
      <c r="NM381" s="42"/>
      <c r="NN381" s="42"/>
      <c r="NO381" s="42"/>
      <c r="NP381" s="42"/>
      <c r="NQ381" s="42"/>
      <c r="NR381" s="42"/>
      <c r="NS381" s="42"/>
      <c r="NT381" s="42"/>
      <c r="NU381" s="42"/>
      <c r="NV381" s="42"/>
      <c r="NW381" s="42"/>
      <c r="NX381" s="42"/>
      <c r="NY381" s="42"/>
      <c r="NZ381" s="42"/>
      <c r="OA381" s="42"/>
      <c r="OB381" s="42"/>
      <c r="OC381" s="42"/>
      <c r="OD381" s="42"/>
      <c r="OE381" s="42"/>
      <c r="OF381" s="42"/>
      <c r="OG381" s="42"/>
      <c r="OH381" s="42"/>
      <c r="OI381" s="42"/>
      <c r="OJ381" s="42"/>
      <c r="OK381" s="42"/>
      <c r="OL381" s="42"/>
      <c r="OM381" s="42"/>
      <c r="ON381" s="42"/>
      <c r="OO381" s="42"/>
      <c r="OP381" s="42"/>
      <c r="OQ381" s="42"/>
      <c r="OR381" s="42"/>
      <c r="OS381" s="42"/>
      <c r="OT381" s="42"/>
      <c r="OU381" s="42"/>
      <c r="OV381" s="42"/>
      <c r="OW381" s="42"/>
      <c r="OX381" s="42"/>
      <c r="OY381" s="42"/>
      <c r="OZ381" s="42"/>
      <c r="PA381" s="42"/>
      <c r="PB381" s="42"/>
      <c r="PC381" s="42"/>
      <c r="PD381" s="42"/>
      <c r="PE381" s="42"/>
      <c r="PF381" s="42"/>
      <c r="PG381" s="42"/>
      <c r="PH381" s="42"/>
      <c r="PI381" s="42"/>
      <c r="PJ381" s="42"/>
      <c r="PK381" s="42"/>
      <c r="PL381" s="42"/>
      <c r="PM381" s="42"/>
      <c r="PN381" s="42"/>
      <c r="PO381" s="42"/>
      <c r="PP381" s="42"/>
      <c r="PQ381" s="42"/>
      <c r="PR381" s="42"/>
      <c r="PS381" s="42"/>
      <c r="PT381" s="42"/>
      <c r="PU381" s="42"/>
      <c r="PV381" s="42"/>
      <c r="PW381" s="42"/>
      <c r="PX381" s="42"/>
      <c r="PY381" s="42"/>
      <c r="PZ381" s="42"/>
      <c r="QA381" s="42"/>
      <c r="QB381" s="42"/>
      <c r="QC381" s="42"/>
      <c r="QD381" s="42"/>
      <c r="QE381" s="42"/>
      <c r="QF381" s="42"/>
      <c r="QG381" s="42"/>
      <c r="QH381" s="42"/>
      <c r="QI381" s="42"/>
      <c r="QJ381" s="42"/>
      <c r="QK381" s="42"/>
      <c r="QL381" s="42"/>
      <c r="QM381" s="42"/>
      <c r="QN381" s="42"/>
      <c r="QO381" s="42"/>
      <c r="QP381" s="42"/>
      <c r="QQ381" s="42"/>
      <c r="QR381" s="42"/>
      <c r="QS381" s="42"/>
      <c r="QT381" s="42"/>
      <c r="QU381" s="42"/>
      <c r="QV381" s="42"/>
      <c r="QW381" s="42"/>
      <c r="QX381" s="42"/>
      <c r="QY381" s="42"/>
      <c r="QZ381" s="42"/>
      <c r="RA381" s="42"/>
      <c r="RB381" s="42"/>
      <c r="RC381" s="42"/>
      <c r="RD381" s="42"/>
      <c r="RE381" s="42"/>
      <c r="RF381" s="42"/>
      <c r="RG381" s="42"/>
      <c r="RH381" s="42"/>
      <c r="RI381" s="42"/>
      <c r="RJ381" s="42"/>
      <c r="RK381" s="42"/>
      <c r="RL381" s="42"/>
      <c r="RM381" s="42"/>
      <c r="RN381" s="42"/>
      <c r="RO381" s="42"/>
      <c r="RP381" s="42"/>
      <c r="RQ381" s="42"/>
      <c r="RR381" s="42"/>
      <c r="RS381" s="42"/>
      <c r="RT381" s="42"/>
      <c r="RU381" s="42"/>
      <c r="RV381" s="42"/>
      <c r="RW381" s="42"/>
      <c r="RX381" s="42"/>
      <c r="RY381" s="42"/>
      <c r="RZ381" s="42"/>
      <c r="SA381" s="42"/>
      <c r="SB381" s="42"/>
      <c r="SC381" s="42"/>
      <c r="SD381" s="42"/>
      <c r="SE381" s="42"/>
      <c r="SF381" s="42"/>
      <c r="SG381" s="42"/>
      <c r="SH381" s="42"/>
      <c r="SI381" s="42"/>
      <c r="SJ381" s="42"/>
      <c r="SK381" s="42"/>
      <c r="SL381" s="42"/>
      <c r="SM381" s="42"/>
      <c r="SN381" s="42"/>
      <c r="SO381" s="42"/>
      <c r="SP381" s="42"/>
      <c r="SQ381" s="42"/>
      <c r="SR381" s="42"/>
      <c r="SS381" s="42"/>
      <c r="ST381" s="42"/>
      <c r="SU381" s="42"/>
      <c r="SV381" s="42"/>
      <c r="SW381" s="42"/>
      <c r="SX381" s="42"/>
      <c r="SY381" s="42"/>
      <c r="SZ381" s="42"/>
      <c r="TA381" s="42"/>
      <c r="TB381" s="42"/>
      <c r="TC381" s="42"/>
      <c r="TD381" s="42"/>
      <c r="TE381" s="42"/>
      <c r="TF381" s="42"/>
      <c r="TG381" s="42"/>
      <c r="TH381" s="42"/>
      <c r="TI381" s="42"/>
      <c r="TJ381" s="42"/>
      <c r="TK381" s="42"/>
      <c r="TL381" s="42"/>
      <c r="TM381" s="42"/>
      <c r="TN381" s="42"/>
      <c r="TO381" s="42"/>
      <c r="TP381" s="42"/>
      <c r="TQ381" s="42"/>
      <c r="TR381" s="42"/>
      <c r="TS381" s="42"/>
      <c r="TT381" s="42"/>
      <c r="TU381" s="42"/>
      <c r="TV381" s="42"/>
      <c r="TW381" s="42"/>
      <c r="TX381" s="42"/>
      <c r="TY381" s="42"/>
      <c r="TZ381" s="42"/>
      <c r="UA381" s="42"/>
      <c r="UB381" s="42"/>
      <c r="UC381" s="42"/>
      <c r="UD381" s="42"/>
      <c r="UE381" s="42"/>
      <c r="UF381" s="42"/>
      <c r="UG381" s="42"/>
      <c r="UH381" s="42"/>
      <c r="UI381" s="42"/>
      <c r="UJ381" s="42"/>
      <c r="UK381" s="42"/>
      <c r="UL381" s="42"/>
      <c r="UM381" s="42"/>
      <c r="UN381" s="42"/>
      <c r="UO381" s="42"/>
      <c r="UP381" s="42"/>
      <c r="UQ381" s="42"/>
      <c r="UR381" s="42"/>
      <c r="US381" s="42"/>
      <c r="UT381" s="42"/>
      <c r="UU381" s="42"/>
      <c r="UV381" s="42"/>
      <c r="UW381" s="42"/>
      <c r="UX381" s="42"/>
      <c r="UY381" s="42"/>
      <c r="UZ381" s="42"/>
      <c r="VA381" s="42"/>
      <c r="VB381" s="42"/>
      <c r="VC381" s="42"/>
      <c r="VD381" s="42"/>
      <c r="VE381" s="42"/>
      <c r="VF381" s="42"/>
      <c r="VG381" s="42"/>
      <c r="VH381" s="42"/>
      <c r="VI381" s="42"/>
      <c r="VJ381" s="42"/>
      <c r="VK381" s="42"/>
      <c r="VL381" s="42"/>
      <c r="VM381" s="42"/>
      <c r="VN381" s="42"/>
      <c r="VO381" s="42"/>
      <c r="VP381" s="42"/>
      <c r="VQ381" s="42"/>
      <c r="VR381" s="42"/>
      <c r="VS381" s="42"/>
      <c r="VT381" s="42"/>
      <c r="VU381" s="42"/>
      <c r="VV381" s="42"/>
      <c r="VW381" s="42"/>
      <c r="VX381" s="42"/>
      <c r="VY381" s="42"/>
      <c r="VZ381" s="42"/>
      <c r="WA381" s="42"/>
      <c r="WB381" s="42"/>
      <c r="WC381" s="42"/>
      <c r="WD381" s="42"/>
      <c r="WE381" s="42"/>
      <c r="WF381" s="42"/>
      <c r="WG381" s="42"/>
      <c r="WH381" s="42"/>
      <c r="WI381" s="42"/>
      <c r="WJ381" s="42"/>
      <c r="WK381" s="42"/>
      <c r="WL381" s="42"/>
      <c r="WM381" s="42"/>
      <c r="WN381" s="42"/>
      <c r="WO381" s="42"/>
      <c r="WP381" s="42"/>
      <c r="WQ381" s="42"/>
      <c r="WR381" s="42"/>
      <c r="WS381" s="42"/>
      <c r="WT381" s="42"/>
      <c r="WU381" s="42"/>
      <c r="WV381" s="42"/>
      <c r="WW381" s="42"/>
      <c r="WX381" s="42"/>
      <c r="WY381" s="42"/>
      <c r="WZ381" s="42"/>
      <c r="XA381" s="42"/>
      <c r="XB381" s="42"/>
      <c r="XC381" s="42"/>
      <c r="XD381" s="42"/>
      <c r="XE381" s="42"/>
      <c r="XF381" s="42"/>
      <c r="XG381" s="42"/>
      <c r="XH381" s="42"/>
      <c r="XI381" s="42"/>
      <c r="XJ381" s="42"/>
      <c r="XK381" s="42"/>
      <c r="XL381" s="42"/>
      <c r="XM381" s="42"/>
      <c r="XN381" s="42"/>
      <c r="XO381" s="42"/>
      <c r="XP381" s="42"/>
      <c r="XQ381" s="42"/>
      <c r="XR381" s="42"/>
      <c r="XS381" s="42"/>
      <c r="XT381" s="42"/>
      <c r="XU381" s="42"/>
      <c r="XV381" s="42"/>
      <c r="XW381" s="42"/>
      <c r="XX381" s="42"/>
      <c r="XY381" s="42"/>
      <c r="XZ381" s="42"/>
      <c r="YA381" s="42"/>
      <c r="YB381" s="42"/>
      <c r="YC381" s="42"/>
      <c r="YD381" s="42"/>
      <c r="YE381" s="42"/>
      <c r="YF381" s="42"/>
      <c r="YG381" s="42"/>
      <c r="YH381" s="42"/>
      <c r="YI381" s="42"/>
      <c r="YJ381" s="42"/>
      <c r="YK381" s="42"/>
      <c r="YL381" s="42"/>
      <c r="YM381" s="42"/>
      <c r="YN381" s="42"/>
      <c r="YO381" s="42"/>
      <c r="YP381" s="42"/>
      <c r="YQ381" s="42"/>
      <c r="YR381" s="42"/>
      <c r="YS381" s="42"/>
      <c r="YT381" s="42"/>
      <c r="YU381" s="42"/>
      <c r="YV381" s="42"/>
      <c r="YW381" s="42"/>
      <c r="YX381" s="42"/>
      <c r="YY381" s="42"/>
      <c r="YZ381" s="42"/>
      <c r="ZA381" s="42"/>
      <c r="ZB381" s="42"/>
      <c r="ZC381" s="42"/>
      <c r="ZD381" s="42"/>
      <c r="ZE381" s="42"/>
      <c r="ZF381" s="42"/>
      <c r="ZG381" s="42"/>
      <c r="ZH381" s="42"/>
      <c r="ZI381" s="42"/>
      <c r="ZJ381" s="42"/>
      <c r="ZK381" s="42"/>
      <c r="ZL381" s="42"/>
      <c r="ZM381" s="42"/>
      <c r="ZN381" s="42"/>
      <c r="ZO381" s="42"/>
      <c r="ZP381" s="42"/>
      <c r="ZQ381" s="42"/>
      <c r="ZR381" s="42"/>
      <c r="ZS381" s="42"/>
      <c r="ZT381" s="42"/>
      <c r="ZU381" s="42"/>
      <c r="ZV381" s="42"/>
      <c r="ZW381" s="42"/>
      <c r="ZX381" s="42"/>
      <c r="ZY381" s="42"/>
      <c r="ZZ381" s="42"/>
      <c r="AAA381" s="42"/>
      <c r="AAB381" s="42"/>
      <c r="AAC381" s="42"/>
      <c r="AAD381" s="42"/>
      <c r="AAE381" s="42"/>
      <c r="AAF381" s="42"/>
      <c r="AAG381" s="42"/>
      <c r="AAH381" s="42"/>
      <c r="AAI381" s="42"/>
      <c r="AAJ381" s="42"/>
      <c r="AAK381" s="42"/>
      <c r="AAL381" s="42"/>
      <c r="AAM381" s="42"/>
      <c r="AAN381" s="42"/>
      <c r="AAO381" s="42"/>
      <c r="AAP381" s="42"/>
      <c r="AAQ381" s="42"/>
      <c r="AAR381" s="42"/>
      <c r="AAS381" s="42"/>
      <c r="AAT381" s="42"/>
      <c r="AAU381" s="42"/>
      <c r="AAV381" s="42"/>
      <c r="AAW381" s="42"/>
      <c r="AAX381" s="42"/>
      <c r="AAY381" s="42"/>
      <c r="AAZ381" s="42"/>
      <c r="ABA381" s="42"/>
      <c r="ABB381" s="42"/>
      <c r="ABC381" s="42"/>
      <c r="ABD381" s="42"/>
      <c r="ABE381" s="42"/>
      <c r="ABF381" s="42"/>
      <c r="ABG381" s="42"/>
      <c r="ABH381" s="42"/>
      <c r="ABI381" s="42"/>
      <c r="ABJ381" s="42"/>
      <c r="ABK381" s="42"/>
      <c r="ABL381" s="42"/>
      <c r="ABM381" s="42"/>
      <c r="ABN381" s="42"/>
      <c r="ABO381" s="42"/>
      <c r="ABP381" s="42"/>
      <c r="ABQ381" s="42"/>
      <c r="ABR381" s="42"/>
      <c r="ABS381" s="42"/>
      <c r="ABT381" s="42"/>
      <c r="ABU381" s="42"/>
      <c r="ABV381" s="42"/>
      <c r="ABW381" s="42"/>
      <c r="ABX381" s="42"/>
      <c r="ABY381" s="42"/>
      <c r="ABZ381" s="42"/>
      <c r="ACA381" s="42"/>
      <c r="ACB381" s="42"/>
      <c r="ACC381" s="42"/>
      <c r="ACD381" s="42"/>
      <c r="ACE381" s="42"/>
      <c r="ACF381" s="42"/>
      <c r="ACG381" s="42"/>
      <c r="ACH381" s="42"/>
      <c r="ACI381" s="42"/>
      <c r="ACJ381" s="42"/>
      <c r="ACK381" s="42"/>
      <c r="ACL381" s="42"/>
      <c r="ACM381" s="42"/>
      <c r="ACN381" s="42"/>
      <c r="ACO381" s="42"/>
      <c r="ACP381" s="42"/>
      <c r="ACQ381" s="42"/>
      <c r="ACR381" s="42"/>
      <c r="ACS381" s="42"/>
      <c r="ACT381" s="42"/>
      <c r="ACU381" s="42"/>
      <c r="ACV381" s="42"/>
      <c r="ACW381" s="42"/>
      <c r="ACX381" s="42"/>
      <c r="ACY381" s="42"/>
      <c r="ACZ381" s="42"/>
      <c r="ADA381" s="42"/>
      <c r="ADB381" s="42"/>
      <c r="ADC381" s="42"/>
      <c r="ADD381" s="42"/>
      <c r="ADE381" s="42"/>
      <c r="ADF381" s="42"/>
      <c r="ADG381" s="42"/>
      <c r="ADH381" s="42"/>
      <c r="ADI381" s="42"/>
      <c r="ADJ381" s="42"/>
      <c r="ADK381" s="42"/>
      <c r="ADL381" s="42"/>
      <c r="ADM381" s="42"/>
      <c r="ADN381" s="42"/>
      <c r="ADO381" s="42"/>
      <c r="ADP381" s="42"/>
      <c r="ADQ381" s="42"/>
      <c r="ADR381" s="42"/>
      <c r="ADS381" s="42"/>
      <c r="ADT381" s="42"/>
      <c r="ADU381" s="42"/>
      <c r="ADV381" s="42"/>
      <c r="ADW381" s="42"/>
      <c r="ADX381" s="42"/>
      <c r="ADY381" s="42"/>
      <c r="ADZ381" s="42"/>
      <c r="AEA381" s="42"/>
      <c r="AEB381" s="42"/>
      <c r="AEC381" s="42"/>
      <c r="AED381" s="42"/>
      <c r="AEE381" s="42"/>
      <c r="AEF381" s="42"/>
      <c r="AEG381" s="42"/>
      <c r="AEH381" s="42"/>
      <c r="AEI381" s="42"/>
      <c r="AEJ381" s="42"/>
      <c r="AEK381" s="42"/>
      <c r="AEL381" s="42"/>
      <c r="AEM381" s="42"/>
      <c r="AEN381" s="42"/>
      <c r="AEO381" s="42"/>
      <c r="AEP381" s="42"/>
      <c r="AEQ381" s="42"/>
      <c r="AER381" s="42"/>
      <c r="AES381" s="42"/>
      <c r="AET381" s="42"/>
      <c r="AEU381" s="42"/>
      <c r="AEV381" s="42"/>
      <c r="AEW381" s="42"/>
      <c r="AEX381" s="42"/>
      <c r="AEY381" s="42"/>
      <c r="AEZ381" s="42"/>
      <c r="AFA381" s="42"/>
      <c r="AFB381" s="42"/>
      <c r="AFC381" s="42"/>
      <c r="AFD381" s="42"/>
      <c r="AFE381" s="42"/>
      <c r="AFF381" s="42"/>
      <c r="AFG381" s="42"/>
      <c r="AFH381" s="42"/>
      <c r="AFI381" s="42"/>
      <c r="AFJ381" s="42"/>
      <c r="AFK381" s="42"/>
      <c r="AFL381" s="42"/>
      <c r="AFM381" s="42"/>
      <c r="AFN381" s="42"/>
      <c r="AFO381" s="42"/>
      <c r="AFP381" s="42"/>
      <c r="AFQ381" s="42"/>
      <c r="AFR381" s="42"/>
      <c r="AFS381" s="42"/>
      <c r="AFT381" s="42"/>
      <c r="AFU381" s="42"/>
      <c r="AFV381" s="42"/>
      <c r="AFW381" s="42"/>
      <c r="AFX381" s="42"/>
      <c r="AFY381" s="42"/>
      <c r="AFZ381" s="42"/>
      <c r="AGA381" s="42"/>
      <c r="AGB381" s="42"/>
      <c r="AGC381" s="42"/>
      <c r="AGD381" s="42"/>
      <c r="AGE381" s="42"/>
      <c r="AGF381" s="42"/>
      <c r="AGG381" s="42"/>
      <c r="AGH381" s="42"/>
      <c r="AGI381" s="42"/>
      <c r="AGJ381" s="42"/>
      <c r="AGK381" s="42"/>
      <c r="AGL381" s="42"/>
      <c r="AGM381" s="42"/>
      <c r="AGN381" s="42"/>
      <c r="AGO381" s="42"/>
      <c r="AGP381" s="42"/>
      <c r="AGQ381" s="42"/>
      <c r="AGR381" s="42"/>
      <c r="AGS381" s="42"/>
      <c r="AGT381" s="42"/>
      <c r="AGU381" s="42"/>
      <c r="AGV381" s="42"/>
      <c r="AGW381" s="42"/>
      <c r="AGX381" s="42"/>
      <c r="AGY381" s="42"/>
      <c r="AGZ381" s="42"/>
      <c r="AHA381" s="42"/>
      <c r="AHB381" s="42"/>
      <c r="AHC381" s="42"/>
      <c r="AHD381" s="42"/>
      <c r="AHE381" s="42"/>
      <c r="AHF381" s="42"/>
      <c r="AHG381" s="42"/>
      <c r="AHH381" s="42"/>
      <c r="AHI381" s="42"/>
      <c r="AHJ381" s="42"/>
      <c r="AHK381" s="42"/>
      <c r="AHL381" s="42"/>
      <c r="AHM381" s="42"/>
      <c r="AHN381" s="42"/>
      <c r="AHO381" s="42"/>
      <c r="AHP381" s="42"/>
      <c r="AHQ381" s="42"/>
      <c r="AHR381" s="42"/>
      <c r="AHS381" s="42"/>
      <c r="AHT381" s="42"/>
      <c r="AHU381" s="42"/>
      <c r="AHV381" s="42"/>
      <c r="AHW381" s="42"/>
      <c r="AHX381" s="42"/>
      <c r="AHY381" s="42"/>
      <c r="AHZ381" s="42"/>
      <c r="AIA381" s="42"/>
      <c r="AIB381" s="42"/>
      <c r="AIC381" s="42"/>
      <c r="AID381" s="42"/>
      <c r="AIE381" s="42"/>
      <c r="AIF381" s="42"/>
      <c r="AIG381" s="42"/>
      <c r="AIH381" s="42"/>
      <c r="AII381" s="42"/>
      <c r="AIJ381" s="42"/>
      <c r="AIK381" s="42"/>
      <c r="AIL381" s="42"/>
      <c r="AIM381" s="42"/>
      <c r="AIN381" s="42"/>
      <c r="AIO381" s="42"/>
      <c r="AIP381" s="42"/>
      <c r="AIQ381" s="42"/>
      <c r="AIR381" s="42"/>
      <c r="AIS381" s="42"/>
      <c r="AIT381" s="42"/>
      <c r="AIU381" s="42"/>
      <c r="AIV381" s="42"/>
      <c r="AIW381" s="42"/>
      <c r="AIX381" s="42"/>
      <c r="AIY381" s="42"/>
      <c r="AIZ381" s="42"/>
      <c r="AJA381" s="42"/>
      <c r="AJB381" s="42"/>
      <c r="AJC381" s="42"/>
      <c r="AJD381" s="42"/>
      <c r="AJE381" s="42"/>
      <c r="AJF381" s="42"/>
      <c r="AJG381" s="42"/>
      <c r="AJH381" s="42"/>
      <c r="AJI381" s="42"/>
      <c r="AJJ381" s="42"/>
      <c r="AJK381" s="42"/>
      <c r="AJL381" s="42"/>
      <c r="AJM381" s="42"/>
      <c r="AJN381" s="42"/>
      <c r="AJO381" s="42"/>
      <c r="AJP381" s="42"/>
      <c r="AJQ381" s="42"/>
      <c r="AJR381" s="42"/>
      <c r="AJS381" s="42"/>
      <c r="AJT381" s="42"/>
      <c r="AJU381" s="42"/>
      <c r="AJV381" s="42"/>
      <c r="AJW381" s="42"/>
      <c r="AJX381" s="42"/>
      <c r="AJY381" s="42"/>
      <c r="AJZ381" s="42"/>
      <c r="AKA381" s="42"/>
      <c r="AKB381" s="42"/>
      <c r="AKC381" s="42"/>
      <c r="AKD381" s="42"/>
      <c r="AKE381" s="42"/>
      <c r="AKF381" s="42"/>
      <c r="AKG381" s="42"/>
      <c r="AKH381" s="42"/>
      <c r="AKI381" s="42"/>
      <c r="AKJ381" s="42"/>
      <c r="AKK381" s="42"/>
      <c r="AKL381" s="42"/>
      <c r="AKM381" s="42"/>
      <c r="AKN381" s="42"/>
      <c r="AKO381" s="42"/>
      <c r="AKP381" s="42"/>
      <c r="AKQ381" s="42"/>
      <c r="AKR381" s="42"/>
      <c r="AKS381" s="42"/>
      <c r="AKT381" s="42"/>
      <c r="AKU381" s="42"/>
      <c r="AKV381" s="42"/>
      <c r="AKW381" s="42"/>
      <c r="AKX381" s="42"/>
      <c r="AKY381" s="42"/>
      <c r="AKZ381" s="42"/>
      <c r="ALA381" s="42"/>
      <c r="ALB381" s="42"/>
      <c r="ALC381" s="42"/>
      <c r="ALD381" s="42"/>
      <c r="ALE381" s="42"/>
      <c r="ALF381" s="42"/>
      <c r="ALG381" s="42"/>
      <c r="ALH381" s="42"/>
      <c r="ALI381" s="42"/>
      <c r="ALJ381" s="42"/>
      <c r="ALK381" s="42"/>
      <c r="ALL381" s="42"/>
      <c r="ALM381" s="42"/>
      <c r="ALN381" s="42"/>
      <c r="ALO381" s="42"/>
      <c r="ALP381" s="42"/>
      <c r="ALQ381" s="42"/>
      <c r="ALR381" s="42"/>
      <c r="ALS381" s="42"/>
      <c r="ALT381" s="42"/>
      <c r="ALU381" s="42"/>
      <c r="ALV381" s="42"/>
      <c r="ALW381" s="42"/>
      <c r="ALX381" s="42"/>
      <c r="ALY381" s="42"/>
      <c r="ALZ381" s="42"/>
      <c r="AMA381" s="42"/>
      <c r="AMB381" s="42"/>
      <c r="AMC381" s="42"/>
      <c r="AMD381" s="42"/>
      <c r="AME381" s="42"/>
      <c r="AMF381" s="42"/>
      <c r="AMG381" s="42"/>
      <c r="AMH381" s="42"/>
      <c r="AMI381" s="42"/>
      <c r="AMJ381" s="42"/>
      <c r="AMK381" s="42"/>
      <c r="AML381" s="42"/>
      <c r="AMM381" s="42"/>
      <c r="AMN381" s="42"/>
      <c r="AMO381" s="42"/>
      <c r="AMP381" s="42"/>
      <c r="AMQ381" s="42"/>
      <c r="AMR381" s="42"/>
      <c r="AMS381" s="42"/>
      <c r="AMT381" s="42"/>
      <c r="AMU381" s="42"/>
      <c r="AMV381" s="42"/>
      <c r="AMW381" s="42"/>
      <c r="AMX381" s="42"/>
      <c r="AMY381" s="42"/>
      <c r="AMZ381" s="42"/>
      <c r="ANA381" s="42"/>
      <c r="ANB381" s="42"/>
      <c r="ANC381" s="42"/>
      <c r="AND381" s="42"/>
      <c r="ANE381" s="42"/>
      <c r="ANF381" s="42"/>
      <c r="ANG381" s="42"/>
      <c r="ANH381" s="42"/>
      <c r="ANI381" s="42"/>
      <c r="ANJ381" s="42"/>
      <c r="ANK381" s="42"/>
      <c r="ANL381" s="42"/>
      <c r="ANM381" s="42"/>
      <c r="ANN381" s="42"/>
      <c r="ANO381" s="42"/>
      <c r="ANP381" s="42"/>
      <c r="ANQ381" s="42"/>
      <c r="ANR381" s="42"/>
      <c r="ANS381" s="42"/>
      <c r="ANT381" s="42"/>
      <c r="ANU381" s="42"/>
      <c r="ANV381" s="42"/>
      <c r="ANW381" s="42"/>
      <c r="ANX381" s="42"/>
      <c r="ANY381" s="42"/>
      <c r="ANZ381" s="42"/>
      <c r="AOA381" s="42"/>
      <c r="AOB381" s="42"/>
      <c r="AOC381" s="42"/>
      <c r="AOD381" s="42"/>
      <c r="AOE381" s="42"/>
      <c r="AOF381" s="42"/>
      <c r="AOG381" s="42"/>
      <c r="AOH381" s="42"/>
      <c r="AOI381" s="42"/>
      <c r="AOJ381" s="42"/>
      <c r="AOK381" s="42"/>
      <c r="AOL381" s="42"/>
      <c r="AOM381" s="42"/>
      <c r="AON381" s="42"/>
      <c r="AOO381" s="42"/>
      <c r="AOP381" s="42"/>
      <c r="AOQ381" s="42"/>
      <c r="AOR381" s="42"/>
      <c r="AOS381" s="42"/>
      <c r="AOT381" s="42"/>
      <c r="AOU381" s="42"/>
      <c r="AOV381" s="42"/>
      <c r="AOW381" s="42"/>
      <c r="AOX381" s="42"/>
      <c r="AOY381" s="42"/>
      <c r="AOZ381" s="42"/>
      <c r="APA381" s="42"/>
      <c r="APB381" s="42"/>
      <c r="APC381" s="42"/>
      <c r="APD381" s="42"/>
      <c r="APE381" s="42"/>
      <c r="APF381" s="42"/>
      <c r="APG381" s="42"/>
      <c r="APH381" s="42"/>
      <c r="API381" s="42"/>
      <c r="APJ381" s="42"/>
      <c r="APK381" s="42"/>
      <c r="APL381" s="42"/>
      <c r="APM381" s="42"/>
      <c r="APN381" s="42"/>
      <c r="APO381" s="42"/>
      <c r="APP381" s="42"/>
      <c r="APQ381" s="42"/>
      <c r="APR381" s="42"/>
      <c r="APS381" s="42"/>
      <c r="APT381" s="42"/>
      <c r="APU381" s="42"/>
      <c r="APV381" s="42"/>
      <c r="APW381" s="42"/>
      <c r="APX381" s="42"/>
      <c r="APY381" s="42"/>
      <c r="APZ381" s="42"/>
      <c r="AQA381" s="42"/>
      <c r="AQB381" s="42"/>
      <c r="AQC381" s="42"/>
      <c r="AQD381" s="42"/>
      <c r="AQE381" s="42"/>
      <c r="AQF381" s="42"/>
      <c r="AQG381" s="42"/>
      <c r="AQH381" s="42"/>
      <c r="AQI381" s="42"/>
      <c r="AQJ381" s="42"/>
      <c r="AQK381" s="42"/>
      <c r="AQL381" s="42"/>
      <c r="AQM381" s="42"/>
      <c r="AQN381" s="42"/>
      <c r="AQO381" s="42"/>
      <c r="AQP381" s="42"/>
      <c r="AQQ381" s="42"/>
      <c r="AQR381" s="42"/>
      <c r="AQS381" s="42"/>
      <c r="AQT381" s="42"/>
      <c r="AQU381" s="42"/>
      <c r="AQV381" s="42"/>
      <c r="AQW381" s="42"/>
      <c r="AQX381" s="42"/>
      <c r="AQY381" s="42"/>
      <c r="AQZ381" s="42"/>
      <c r="ARA381" s="42"/>
      <c r="ARB381" s="42"/>
      <c r="ARC381" s="42"/>
      <c r="ARD381" s="42"/>
      <c r="ARE381" s="42"/>
      <c r="ARF381" s="42"/>
      <c r="ARG381" s="42"/>
      <c r="ARH381" s="42"/>
      <c r="ARI381" s="42"/>
      <c r="ARJ381" s="42"/>
      <c r="ARK381" s="42"/>
      <c r="ARL381" s="42"/>
      <c r="ARM381" s="42"/>
      <c r="ARN381" s="42"/>
      <c r="ARO381" s="42"/>
      <c r="ARP381" s="42"/>
      <c r="ARQ381" s="42"/>
      <c r="ARR381" s="42"/>
      <c r="ARS381" s="42"/>
      <c r="ART381" s="42"/>
      <c r="ARU381" s="42"/>
      <c r="ARV381" s="42"/>
      <c r="ARW381" s="42"/>
      <c r="ARX381" s="42"/>
      <c r="ARY381" s="42"/>
      <c r="ARZ381" s="42"/>
      <c r="ASA381" s="42"/>
      <c r="ASB381" s="42"/>
      <c r="ASC381" s="42"/>
      <c r="ASD381" s="42"/>
      <c r="ASE381" s="42"/>
      <c r="ASF381" s="42"/>
      <c r="ASG381" s="42"/>
      <c r="ASH381" s="42"/>
      <c r="ASI381" s="42"/>
      <c r="ASJ381" s="42"/>
      <c r="ASK381" s="42"/>
      <c r="ASL381" s="42"/>
      <c r="ASM381" s="42"/>
      <c r="ASN381" s="42"/>
      <c r="ASO381" s="42"/>
      <c r="ASP381" s="42"/>
      <c r="ASQ381" s="42"/>
      <c r="ASR381" s="42"/>
      <c r="ASS381" s="42"/>
      <c r="AST381" s="42"/>
      <c r="ASU381" s="42"/>
      <c r="ASV381" s="42"/>
      <c r="ASW381" s="42"/>
      <c r="ASX381" s="42"/>
      <c r="ASY381" s="42"/>
      <c r="ASZ381" s="42"/>
      <c r="ATA381" s="42"/>
      <c r="ATB381" s="42"/>
      <c r="ATC381" s="42"/>
      <c r="ATD381" s="42"/>
      <c r="ATE381" s="42"/>
      <c r="ATF381" s="42"/>
      <c r="ATG381" s="42"/>
      <c r="ATH381" s="42"/>
      <c r="ATI381" s="42"/>
      <c r="ATJ381" s="42"/>
      <c r="ATK381" s="42"/>
      <c r="ATL381" s="42"/>
      <c r="ATM381" s="42"/>
      <c r="ATN381" s="42"/>
      <c r="ATO381" s="42"/>
      <c r="ATP381" s="42"/>
      <c r="ATQ381" s="42"/>
      <c r="ATR381" s="42"/>
      <c r="ATS381" s="42"/>
      <c r="ATT381" s="42"/>
      <c r="ATU381" s="42"/>
      <c r="ATV381" s="42"/>
      <c r="ATW381" s="42"/>
      <c r="ATX381" s="42"/>
      <c r="ATY381" s="42"/>
      <c r="ATZ381" s="42"/>
      <c r="AUA381" s="42"/>
      <c r="AUB381" s="42"/>
      <c r="AUC381" s="42"/>
      <c r="AUD381" s="42"/>
      <c r="AUE381" s="42"/>
      <c r="AUF381" s="42"/>
      <c r="AUG381" s="42"/>
      <c r="AUH381" s="42"/>
      <c r="AUI381" s="42"/>
      <c r="AUJ381" s="42"/>
      <c r="AUK381" s="42"/>
      <c r="AUL381" s="42"/>
      <c r="AUM381" s="42"/>
      <c r="AUN381" s="42"/>
      <c r="AUO381" s="42"/>
      <c r="AUP381" s="42"/>
      <c r="AUQ381" s="42"/>
      <c r="AUR381" s="42"/>
      <c r="AUS381" s="42"/>
      <c r="AUT381" s="42"/>
      <c r="AUU381" s="42"/>
      <c r="AUV381" s="42"/>
      <c r="AUW381" s="42"/>
      <c r="AUX381" s="42"/>
      <c r="AUY381" s="42"/>
      <c r="AUZ381" s="42"/>
      <c r="AVA381" s="42"/>
      <c r="AVB381" s="42"/>
      <c r="AVC381" s="42"/>
      <c r="AVD381" s="42"/>
      <c r="AVE381" s="42"/>
      <c r="AVF381" s="42"/>
      <c r="AVG381" s="42"/>
      <c r="AVH381" s="42"/>
      <c r="AVI381" s="42"/>
      <c r="AVJ381" s="42"/>
      <c r="AVK381" s="42"/>
      <c r="AVL381" s="42"/>
      <c r="AVM381" s="42"/>
      <c r="AVN381" s="42"/>
      <c r="AVO381" s="42"/>
      <c r="AVP381" s="42"/>
      <c r="AVQ381" s="42"/>
      <c r="AVR381" s="42"/>
      <c r="AVS381" s="42"/>
      <c r="AVT381" s="42"/>
      <c r="AVU381" s="42"/>
      <c r="AVV381" s="42"/>
      <c r="AVW381" s="42"/>
      <c r="AVX381" s="42"/>
      <c r="AVY381" s="42"/>
      <c r="AVZ381" s="42"/>
      <c r="AWA381" s="42"/>
      <c r="AWB381" s="42"/>
      <c r="AWC381" s="42"/>
      <c r="AWD381" s="42"/>
      <c r="AWE381" s="42"/>
      <c r="AWF381" s="42"/>
      <c r="AWG381" s="42"/>
      <c r="AWH381" s="42"/>
      <c r="AWI381" s="42"/>
      <c r="AWJ381" s="42"/>
      <c r="AWK381" s="42"/>
      <c r="AWL381" s="42"/>
      <c r="AWM381" s="42"/>
      <c r="AWN381" s="42"/>
      <c r="AWO381" s="42"/>
      <c r="AWP381" s="42"/>
      <c r="AWQ381" s="42"/>
      <c r="AWR381" s="42"/>
      <c r="AWS381" s="42"/>
      <c r="AWT381" s="42"/>
      <c r="AWU381" s="42"/>
      <c r="AWV381" s="42"/>
      <c r="AWW381" s="42"/>
      <c r="AWX381" s="42"/>
      <c r="AWY381" s="42"/>
      <c r="AWZ381" s="42"/>
      <c r="AXA381" s="42"/>
      <c r="AXB381" s="42"/>
      <c r="AXC381" s="42"/>
      <c r="AXD381" s="42"/>
      <c r="AXE381" s="42"/>
      <c r="AXF381" s="42"/>
      <c r="AXG381" s="42"/>
      <c r="AXH381" s="42"/>
      <c r="AXI381" s="42"/>
      <c r="AXJ381" s="42"/>
      <c r="AXK381" s="42"/>
      <c r="AXL381" s="42"/>
      <c r="AXM381" s="42"/>
      <c r="AXN381" s="42"/>
      <c r="AXO381" s="42"/>
      <c r="AXP381" s="42"/>
      <c r="AXQ381" s="42"/>
      <c r="AXR381" s="42"/>
      <c r="AXS381" s="42"/>
      <c r="AXT381" s="42"/>
      <c r="AXU381" s="42"/>
      <c r="AXV381" s="42"/>
      <c r="AXW381" s="42"/>
      <c r="AXX381" s="42"/>
      <c r="AXY381" s="42"/>
      <c r="AXZ381" s="42"/>
      <c r="AYA381" s="42"/>
      <c r="AYB381" s="42"/>
      <c r="AYC381" s="42"/>
      <c r="AYD381" s="42"/>
      <c r="AYE381" s="42"/>
      <c r="AYF381" s="42"/>
      <c r="AYG381" s="42"/>
      <c r="AYH381" s="42"/>
      <c r="AYI381" s="42"/>
      <c r="AYJ381" s="42"/>
      <c r="AYK381" s="42"/>
      <c r="AYL381" s="42"/>
      <c r="AYM381" s="42"/>
      <c r="AYN381" s="42"/>
      <c r="AYO381" s="42"/>
      <c r="AYP381" s="42"/>
      <c r="AYQ381" s="42"/>
      <c r="AYR381" s="42"/>
      <c r="AYS381" s="42"/>
      <c r="AYT381" s="42"/>
      <c r="AYU381" s="42"/>
      <c r="AYV381" s="42"/>
      <c r="AYW381" s="42"/>
      <c r="AYX381" s="42"/>
      <c r="AYY381" s="42"/>
      <c r="AYZ381" s="42"/>
      <c r="AZA381" s="42"/>
      <c r="AZB381" s="42"/>
      <c r="AZC381" s="42"/>
      <c r="AZD381" s="42"/>
      <c r="AZE381" s="42"/>
      <c r="AZF381" s="42"/>
      <c r="AZG381" s="42"/>
      <c r="AZH381" s="42"/>
      <c r="AZI381" s="42"/>
      <c r="AZJ381" s="42"/>
      <c r="AZK381" s="42"/>
      <c r="AZL381" s="42"/>
      <c r="AZM381" s="42"/>
      <c r="AZN381" s="42"/>
      <c r="AZO381" s="42"/>
      <c r="AZP381" s="42"/>
      <c r="AZQ381" s="42"/>
      <c r="AZR381" s="42"/>
      <c r="AZS381" s="42"/>
      <c r="AZT381" s="42"/>
      <c r="AZU381" s="42"/>
      <c r="AZV381" s="42"/>
      <c r="AZW381" s="42"/>
      <c r="AZX381" s="42"/>
      <c r="AZY381" s="42"/>
      <c r="AZZ381" s="42"/>
      <c r="BAA381" s="42"/>
      <c r="BAB381" s="42"/>
      <c r="BAC381" s="42"/>
      <c r="BAD381" s="42"/>
      <c r="BAE381" s="42"/>
      <c r="BAF381" s="42"/>
      <c r="BAG381" s="42"/>
      <c r="BAH381" s="42"/>
      <c r="BAI381" s="42"/>
      <c r="BAJ381" s="42"/>
      <c r="BAK381" s="42"/>
      <c r="BAL381" s="42"/>
      <c r="BAM381" s="42"/>
      <c r="BAN381" s="42"/>
      <c r="BAO381" s="42"/>
      <c r="BAP381" s="42"/>
      <c r="BAQ381" s="42"/>
      <c r="BAR381" s="42"/>
      <c r="BAS381" s="42"/>
      <c r="BAT381" s="42"/>
      <c r="BAU381" s="42"/>
      <c r="BAV381" s="42"/>
      <c r="BAW381" s="42"/>
      <c r="BAX381" s="42"/>
      <c r="BAY381" s="42"/>
      <c r="BAZ381" s="42"/>
      <c r="BBA381" s="42"/>
      <c r="BBB381" s="42"/>
      <c r="BBC381" s="42"/>
      <c r="BBD381" s="42"/>
      <c r="BBE381" s="42"/>
      <c r="BBF381" s="42"/>
      <c r="BBG381" s="42"/>
      <c r="BBH381" s="42"/>
      <c r="BBI381" s="42"/>
      <c r="BBJ381" s="42"/>
      <c r="BBK381" s="42"/>
      <c r="BBL381" s="42"/>
      <c r="BBM381" s="42"/>
      <c r="BBN381" s="42"/>
      <c r="BBO381" s="42"/>
      <c r="BBP381" s="42"/>
      <c r="BBQ381" s="42"/>
      <c r="BBR381" s="42"/>
      <c r="BBS381" s="42"/>
      <c r="BBT381" s="42"/>
      <c r="BBU381" s="42"/>
      <c r="BBV381" s="42"/>
      <c r="BBW381" s="42"/>
      <c r="BBX381" s="42"/>
      <c r="BBY381" s="42"/>
      <c r="BBZ381" s="42"/>
      <c r="BCA381" s="42"/>
      <c r="BCB381" s="42"/>
      <c r="BCC381" s="42"/>
      <c r="BCD381" s="42"/>
      <c r="BCE381" s="42"/>
      <c r="BCF381" s="42"/>
      <c r="BCG381" s="42"/>
      <c r="BCH381" s="42"/>
      <c r="BCI381" s="42"/>
      <c r="BCJ381" s="42"/>
      <c r="BCK381" s="42"/>
      <c r="BCL381" s="42"/>
      <c r="BCM381" s="42"/>
      <c r="BCN381" s="42"/>
      <c r="BCO381" s="42"/>
      <c r="BCP381" s="42"/>
      <c r="BCQ381" s="42"/>
      <c r="BCR381" s="42"/>
      <c r="BCS381" s="42"/>
      <c r="BCT381" s="42"/>
      <c r="BCU381" s="42"/>
      <c r="BCV381" s="42"/>
      <c r="BCW381" s="42"/>
      <c r="BCX381" s="42"/>
      <c r="BCY381" s="42"/>
      <c r="BCZ381" s="42"/>
      <c r="BDA381" s="42"/>
      <c r="BDB381" s="42"/>
      <c r="BDC381" s="42"/>
      <c r="BDD381" s="42"/>
      <c r="BDE381" s="42"/>
      <c r="BDF381" s="42"/>
      <c r="BDG381" s="42"/>
      <c r="BDH381" s="42"/>
      <c r="BDI381" s="42"/>
      <c r="BDJ381" s="42"/>
      <c r="BDK381" s="42"/>
      <c r="BDL381" s="42"/>
      <c r="BDM381" s="42"/>
      <c r="BDN381" s="42"/>
      <c r="BDO381" s="42"/>
      <c r="BDP381" s="42"/>
      <c r="BDQ381" s="42"/>
      <c r="BDR381" s="42"/>
      <c r="BDS381" s="42"/>
      <c r="BDT381" s="42"/>
      <c r="BDU381" s="42"/>
      <c r="BDV381" s="42"/>
      <c r="BDW381" s="42"/>
      <c r="BDX381" s="42"/>
      <c r="BDY381" s="42"/>
      <c r="BDZ381" s="42"/>
      <c r="BEA381" s="42"/>
      <c r="BEB381" s="42"/>
      <c r="BEC381" s="42"/>
      <c r="BED381" s="42"/>
      <c r="BEE381" s="42"/>
      <c r="BEF381" s="42"/>
      <c r="BEG381" s="42"/>
      <c r="BEH381" s="42"/>
      <c r="BEI381" s="42"/>
      <c r="BEJ381" s="42"/>
      <c r="BEK381" s="42"/>
      <c r="BEL381" s="42"/>
      <c r="BEM381" s="42"/>
      <c r="BEN381" s="42"/>
      <c r="BEO381" s="42"/>
      <c r="BEP381" s="42"/>
      <c r="BEQ381" s="42"/>
      <c r="BER381" s="42"/>
      <c r="BES381" s="42"/>
      <c r="BET381" s="42"/>
      <c r="BEU381" s="42"/>
      <c r="BEV381" s="42"/>
      <c r="BEW381" s="42"/>
      <c r="BEX381" s="42"/>
      <c r="BEY381" s="42"/>
      <c r="BEZ381" s="42"/>
      <c r="BFA381" s="42"/>
      <c r="BFB381" s="42"/>
      <c r="BFC381" s="42"/>
      <c r="BFD381" s="42"/>
      <c r="BFE381" s="42"/>
      <c r="BFF381" s="42"/>
      <c r="BFG381" s="42"/>
      <c r="BFH381" s="42"/>
      <c r="BFI381" s="42"/>
      <c r="BFJ381" s="42"/>
      <c r="BFK381" s="42"/>
      <c r="BFL381" s="42"/>
      <c r="BFM381" s="42"/>
      <c r="BFN381" s="42"/>
      <c r="BFO381" s="42"/>
      <c r="BFP381" s="42"/>
      <c r="BFQ381" s="42"/>
      <c r="BFR381" s="42"/>
      <c r="BFS381" s="42"/>
      <c r="BFT381" s="42"/>
      <c r="BFU381" s="42"/>
      <c r="BFV381" s="42"/>
      <c r="BFW381" s="42"/>
      <c r="BFX381" s="42"/>
      <c r="BFY381" s="42"/>
      <c r="BFZ381" s="42"/>
      <c r="BGA381" s="42"/>
      <c r="BGB381" s="42"/>
      <c r="BGC381" s="42"/>
      <c r="BGD381" s="42"/>
      <c r="BGE381" s="42"/>
      <c r="BGF381" s="42"/>
      <c r="BGG381" s="42"/>
      <c r="BGH381" s="42"/>
      <c r="BGI381" s="42"/>
      <c r="BGJ381" s="42"/>
      <c r="BGK381" s="42"/>
      <c r="BGL381" s="42"/>
      <c r="BGM381" s="42"/>
      <c r="BGN381" s="42"/>
      <c r="BGO381" s="42"/>
      <c r="BGP381" s="42"/>
      <c r="BGQ381" s="42"/>
      <c r="BGR381" s="42"/>
      <c r="BGS381" s="42"/>
      <c r="BGT381" s="42"/>
      <c r="BGU381" s="42"/>
      <c r="BGV381" s="42"/>
      <c r="BGW381" s="42"/>
      <c r="BGX381" s="42"/>
      <c r="BGY381" s="42"/>
      <c r="BGZ381" s="42"/>
      <c r="BHA381" s="42"/>
      <c r="BHB381" s="42"/>
      <c r="BHC381" s="42"/>
      <c r="BHD381" s="42"/>
      <c r="BHE381" s="42"/>
      <c r="BHF381" s="42"/>
      <c r="BHG381" s="42"/>
      <c r="BHH381" s="42"/>
      <c r="BHI381" s="42"/>
      <c r="BHJ381" s="42"/>
      <c r="BHK381" s="42"/>
      <c r="BHL381" s="42"/>
      <c r="BHM381" s="42"/>
      <c r="BHN381" s="42"/>
      <c r="BHO381" s="42"/>
      <c r="BHP381" s="42"/>
      <c r="BHQ381" s="42"/>
      <c r="BHR381" s="42"/>
      <c r="BHS381" s="42"/>
      <c r="BHT381" s="42"/>
      <c r="BHU381" s="42"/>
      <c r="BHV381" s="42"/>
      <c r="BHW381" s="42"/>
      <c r="BHX381" s="42"/>
      <c r="BHY381" s="42"/>
      <c r="BHZ381" s="42"/>
      <c r="BIA381" s="42"/>
      <c r="BIB381" s="42"/>
      <c r="BIC381" s="42"/>
      <c r="BID381" s="42"/>
      <c r="BIE381" s="42"/>
      <c r="BIF381" s="42"/>
      <c r="BIG381" s="42"/>
      <c r="BIH381" s="42"/>
      <c r="BII381" s="42"/>
      <c r="BIJ381" s="42"/>
      <c r="BIK381" s="42"/>
      <c r="BIL381" s="42"/>
      <c r="BIM381" s="42"/>
      <c r="BIN381" s="42"/>
      <c r="BIO381" s="42"/>
      <c r="BIP381" s="42"/>
      <c r="BIQ381" s="42"/>
      <c r="BIR381" s="42"/>
      <c r="BIS381" s="42"/>
      <c r="BIT381" s="42"/>
      <c r="BIU381" s="42"/>
      <c r="BIV381" s="42"/>
      <c r="BIW381" s="42"/>
      <c r="BIX381" s="42"/>
      <c r="BIY381" s="42"/>
      <c r="BIZ381" s="42"/>
      <c r="BJA381" s="42"/>
      <c r="BJB381" s="42"/>
      <c r="BJC381" s="42"/>
      <c r="BJD381" s="42"/>
      <c r="BJE381" s="42"/>
      <c r="BJF381" s="42"/>
      <c r="BJG381" s="42"/>
      <c r="BJH381" s="42"/>
      <c r="BJI381" s="42"/>
      <c r="BJJ381" s="42"/>
      <c r="BJK381" s="42"/>
      <c r="BJL381" s="42"/>
      <c r="BJM381" s="42"/>
      <c r="BJN381" s="42"/>
      <c r="BJO381" s="42"/>
      <c r="BJP381" s="42"/>
      <c r="BJQ381" s="42"/>
      <c r="BJR381" s="42"/>
      <c r="BJS381" s="42"/>
      <c r="BJT381" s="42"/>
      <c r="BJU381" s="42"/>
      <c r="BJV381" s="42"/>
      <c r="BJW381" s="42"/>
      <c r="BJX381" s="42"/>
      <c r="BJY381" s="42"/>
      <c r="BJZ381" s="42"/>
      <c r="BKA381" s="42"/>
      <c r="BKB381" s="42"/>
      <c r="BKC381" s="42"/>
      <c r="BKD381" s="42"/>
      <c r="BKE381" s="42"/>
      <c r="BKF381" s="42"/>
      <c r="BKG381" s="42"/>
      <c r="BKH381" s="42"/>
      <c r="BKI381" s="42"/>
      <c r="BKJ381" s="42"/>
      <c r="BKK381" s="42"/>
      <c r="BKL381" s="42"/>
      <c r="BKM381" s="42"/>
      <c r="BKN381" s="42"/>
      <c r="BKO381" s="42"/>
      <c r="BKP381" s="42"/>
      <c r="BKQ381" s="42"/>
      <c r="BKR381" s="42"/>
      <c r="BKS381" s="42"/>
      <c r="BKT381" s="42"/>
      <c r="BKU381" s="42"/>
      <c r="BKV381" s="42"/>
      <c r="BKW381" s="42"/>
      <c r="BKX381" s="42"/>
      <c r="BKY381" s="42"/>
      <c r="BKZ381" s="42"/>
      <c r="BLA381" s="42"/>
      <c r="BLB381" s="42"/>
      <c r="BLC381" s="42"/>
      <c r="BLD381" s="42"/>
      <c r="BLE381" s="42"/>
      <c r="BLF381" s="42"/>
      <c r="BLG381" s="42"/>
      <c r="BLH381" s="42"/>
      <c r="BLI381" s="42"/>
      <c r="BLJ381" s="42"/>
      <c r="BLK381" s="42"/>
      <c r="BLL381" s="42"/>
      <c r="BLM381" s="42"/>
      <c r="BLN381" s="42"/>
      <c r="BLO381" s="42"/>
      <c r="BLP381" s="42"/>
      <c r="BLQ381" s="42"/>
      <c r="BLR381" s="42"/>
      <c r="BLS381" s="42"/>
      <c r="BLT381" s="42"/>
      <c r="BLU381" s="42"/>
      <c r="BLV381" s="42"/>
      <c r="BLW381" s="42"/>
      <c r="BLX381" s="42"/>
      <c r="BLY381" s="42"/>
      <c r="BLZ381" s="42"/>
      <c r="BMA381" s="42"/>
      <c r="BMB381" s="42"/>
      <c r="BMC381" s="42"/>
      <c r="BMD381" s="42"/>
      <c r="BME381" s="42"/>
      <c r="BMF381" s="42"/>
      <c r="BMG381" s="42"/>
      <c r="BMH381" s="42"/>
      <c r="BMI381" s="42"/>
      <c r="BMJ381" s="42"/>
      <c r="BMK381" s="42"/>
      <c r="BML381" s="42"/>
      <c r="BMM381" s="42"/>
      <c r="BMN381" s="42"/>
      <c r="BMO381" s="42"/>
      <c r="BMP381" s="42"/>
      <c r="BMQ381" s="42"/>
      <c r="BMR381" s="42"/>
      <c r="BMS381" s="42"/>
      <c r="BMT381" s="42"/>
      <c r="BMU381" s="42"/>
      <c r="BMV381" s="42"/>
      <c r="BMW381" s="42"/>
      <c r="BMX381" s="42"/>
      <c r="BMY381" s="42"/>
      <c r="BMZ381" s="42"/>
      <c r="BNA381" s="42"/>
      <c r="BNB381" s="42"/>
      <c r="BNC381" s="42"/>
      <c r="BND381" s="42"/>
      <c r="BNE381" s="42"/>
      <c r="BNF381" s="42"/>
      <c r="BNG381" s="42"/>
      <c r="BNH381" s="42"/>
      <c r="BNI381" s="42"/>
      <c r="BNJ381" s="42"/>
      <c r="BNK381" s="42"/>
      <c r="BNL381" s="42"/>
      <c r="BNM381" s="42"/>
      <c r="BNN381" s="42"/>
      <c r="BNO381" s="42"/>
      <c r="BNP381" s="42"/>
      <c r="BNQ381" s="42"/>
      <c r="BNR381" s="42"/>
      <c r="BNS381" s="42"/>
      <c r="BNT381" s="42"/>
      <c r="BNU381" s="42"/>
      <c r="BNV381" s="42"/>
      <c r="BNW381" s="42"/>
      <c r="BNX381" s="42"/>
      <c r="BNY381" s="42"/>
      <c r="BNZ381" s="42"/>
      <c r="BOA381" s="42"/>
      <c r="BOB381" s="42"/>
      <c r="BOC381" s="42"/>
      <c r="BOD381" s="42"/>
      <c r="BOE381" s="42"/>
      <c r="BOF381" s="42"/>
      <c r="BOG381" s="42"/>
      <c r="BOH381" s="42"/>
      <c r="BOI381" s="42"/>
      <c r="BOJ381" s="42"/>
      <c r="BOK381" s="42"/>
      <c r="BOL381" s="42"/>
      <c r="BOM381" s="42"/>
      <c r="BON381" s="42"/>
      <c r="BOO381" s="42"/>
      <c r="BOP381" s="42"/>
      <c r="BOQ381" s="42"/>
      <c r="BOR381" s="42"/>
      <c r="BOS381" s="42"/>
      <c r="BOT381" s="42"/>
      <c r="BOU381" s="42"/>
      <c r="BOV381" s="42"/>
      <c r="BOW381" s="42"/>
      <c r="BOX381" s="42"/>
      <c r="BOY381" s="42"/>
      <c r="BOZ381" s="42"/>
      <c r="BPA381" s="42"/>
      <c r="BPB381" s="42"/>
      <c r="BPC381" s="42"/>
      <c r="BPD381" s="42"/>
      <c r="BPE381" s="42"/>
      <c r="BPF381" s="42"/>
      <c r="BPG381" s="42"/>
      <c r="BPH381" s="42"/>
      <c r="BPI381" s="42"/>
      <c r="BPJ381" s="42"/>
      <c r="BPK381" s="42"/>
      <c r="BPL381" s="42"/>
      <c r="BPM381" s="42"/>
      <c r="BPN381" s="42"/>
      <c r="BPO381" s="42"/>
      <c r="BPP381" s="42"/>
      <c r="BPQ381" s="42"/>
      <c r="BPR381" s="42"/>
      <c r="BPS381" s="42"/>
      <c r="BPT381" s="42"/>
      <c r="BPU381" s="42"/>
      <c r="BPV381" s="42"/>
      <c r="BPW381" s="42"/>
      <c r="BPX381" s="42"/>
      <c r="BPY381" s="42"/>
      <c r="BPZ381" s="42"/>
      <c r="BQA381" s="42"/>
      <c r="BQB381" s="42"/>
      <c r="BQC381" s="42"/>
      <c r="BQD381" s="42"/>
      <c r="BQE381" s="42"/>
      <c r="BQF381" s="42"/>
      <c r="BQG381" s="42"/>
      <c r="BQH381" s="42"/>
      <c r="BQI381" s="42"/>
      <c r="BQJ381" s="42"/>
      <c r="BQK381" s="42"/>
      <c r="BQL381" s="42"/>
      <c r="BQM381" s="42"/>
      <c r="BQN381" s="42"/>
      <c r="BQO381" s="42"/>
      <c r="BQP381" s="42"/>
      <c r="BQQ381" s="42"/>
      <c r="BQR381" s="42"/>
      <c r="BQS381" s="42"/>
      <c r="BQT381" s="42"/>
      <c r="BQU381" s="42"/>
      <c r="BQV381" s="42"/>
      <c r="BQW381" s="42"/>
      <c r="BQX381" s="42"/>
      <c r="BQY381" s="42"/>
      <c r="BQZ381" s="42"/>
      <c r="BRA381" s="42"/>
      <c r="BRB381" s="42"/>
      <c r="BRC381" s="42"/>
      <c r="BRD381" s="42"/>
      <c r="BRE381" s="42"/>
      <c r="BRF381" s="42"/>
      <c r="BRG381" s="42"/>
      <c r="BRH381" s="42"/>
      <c r="BRI381" s="42"/>
      <c r="BRJ381" s="42"/>
      <c r="BRK381" s="42"/>
      <c r="BRL381" s="42"/>
      <c r="BRM381" s="42"/>
      <c r="BRN381" s="42"/>
      <c r="BRO381" s="42"/>
      <c r="BRP381" s="42"/>
      <c r="BRQ381" s="42"/>
      <c r="BRR381" s="42"/>
      <c r="BRS381" s="42"/>
      <c r="BRT381" s="42"/>
      <c r="BRU381" s="42"/>
      <c r="BRV381" s="42"/>
      <c r="BRW381" s="42"/>
      <c r="BRX381" s="42"/>
      <c r="BRY381" s="42"/>
      <c r="BRZ381" s="42"/>
      <c r="BSA381" s="42"/>
      <c r="BSB381" s="42"/>
      <c r="BSC381" s="42"/>
      <c r="BSD381" s="42"/>
      <c r="BSE381" s="42"/>
      <c r="BSF381" s="42"/>
      <c r="BSG381" s="42"/>
      <c r="BSH381" s="42"/>
      <c r="BSI381" s="42"/>
      <c r="BSJ381" s="42"/>
      <c r="BSK381" s="42"/>
      <c r="BSL381" s="42"/>
      <c r="BSM381" s="42"/>
      <c r="BSN381" s="42"/>
      <c r="BSO381" s="42"/>
      <c r="BSP381" s="42"/>
      <c r="BSQ381" s="42"/>
      <c r="BSR381" s="42"/>
      <c r="BSS381" s="42"/>
      <c r="BST381" s="42"/>
      <c r="BSU381" s="42"/>
      <c r="BSV381" s="42"/>
      <c r="BSW381" s="42"/>
      <c r="BSX381" s="42"/>
      <c r="BSY381" s="42"/>
      <c r="BSZ381" s="42"/>
      <c r="BTA381" s="42"/>
      <c r="BTB381" s="42"/>
      <c r="BTC381" s="42"/>
      <c r="BTD381" s="42"/>
      <c r="BTE381" s="42"/>
      <c r="BTF381" s="42"/>
      <c r="BTG381" s="42"/>
      <c r="BTH381" s="42"/>
      <c r="BTI381" s="42"/>
      <c r="BTJ381" s="42"/>
      <c r="BTK381" s="42"/>
      <c r="BTL381" s="42"/>
      <c r="BTM381" s="42"/>
      <c r="BTN381" s="42"/>
      <c r="BTO381" s="42"/>
      <c r="BTP381" s="42"/>
      <c r="BTQ381" s="42"/>
      <c r="BTR381" s="42"/>
      <c r="BTS381" s="42"/>
      <c r="BTT381" s="42"/>
      <c r="BTU381" s="42"/>
      <c r="BTV381" s="42"/>
      <c r="BTW381" s="42"/>
      <c r="BTX381" s="42"/>
      <c r="BTY381" s="42"/>
      <c r="BTZ381" s="42"/>
      <c r="BUA381" s="42"/>
      <c r="BUB381" s="42"/>
      <c r="BUC381" s="42"/>
      <c r="BUD381" s="42"/>
      <c r="BUE381" s="42"/>
      <c r="BUF381" s="42"/>
      <c r="BUG381" s="42"/>
      <c r="BUH381" s="42"/>
      <c r="BUI381" s="42"/>
      <c r="BUJ381" s="42"/>
      <c r="BUK381" s="42"/>
      <c r="BUL381" s="42"/>
      <c r="BUM381" s="42"/>
      <c r="BUN381" s="42"/>
      <c r="BUO381" s="42"/>
      <c r="BUP381" s="42"/>
      <c r="BUQ381" s="42"/>
      <c r="BUR381" s="42"/>
      <c r="BUS381" s="42"/>
      <c r="BUT381" s="42"/>
      <c r="BUU381" s="42"/>
      <c r="BUV381" s="42"/>
      <c r="BUW381" s="42"/>
      <c r="BUX381" s="42"/>
      <c r="BUY381" s="42"/>
      <c r="BUZ381" s="42"/>
      <c r="BVA381" s="42"/>
      <c r="BVB381" s="42"/>
      <c r="BVC381" s="42"/>
      <c r="BVD381" s="42"/>
      <c r="BVE381" s="42"/>
      <c r="BVF381" s="42"/>
      <c r="BVG381" s="42"/>
      <c r="BVH381" s="42"/>
      <c r="BVI381" s="42"/>
      <c r="BVJ381" s="42"/>
      <c r="BVK381" s="42"/>
      <c r="BVL381" s="42"/>
      <c r="BVM381" s="42"/>
      <c r="BVN381" s="42"/>
      <c r="BVO381" s="42"/>
      <c r="BVP381" s="42"/>
      <c r="BVQ381" s="42"/>
      <c r="BVR381" s="42"/>
      <c r="BVS381" s="42"/>
      <c r="BVT381" s="42"/>
      <c r="BVU381" s="42"/>
      <c r="BVV381" s="42"/>
      <c r="BVW381" s="42"/>
      <c r="BVX381" s="42"/>
      <c r="BVY381" s="42"/>
      <c r="BVZ381" s="42"/>
      <c r="BWA381" s="42"/>
      <c r="BWB381" s="42"/>
      <c r="BWC381" s="42"/>
      <c r="BWD381" s="42"/>
      <c r="BWE381" s="42"/>
      <c r="BWF381" s="42"/>
      <c r="BWG381" s="42"/>
      <c r="BWH381" s="42"/>
      <c r="BWI381" s="42"/>
      <c r="BWJ381" s="42"/>
      <c r="BWK381" s="42"/>
      <c r="BWL381" s="42"/>
      <c r="BWM381" s="42"/>
      <c r="BWN381" s="42"/>
      <c r="BWO381" s="42"/>
      <c r="BWP381" s="42"/>
      <c r="BWQ381" s="42"/>
      <c r="BWR381" s="42"/>
      <c r="BWS381" s="42"/>
      <c r="BWT381" s="42"/>
      <c r="BWU381" s="42"/>
      <c r="BWV381" s="42"/>
      <c r="BWW381" s="42"/>
      <c r="BWX381" s="42"/>
      <c r="BWY381" s="42"/>
      <c r="BWZ381" s="42"/>
      <c r="BXA381" s="42"/>
      <c r="BXB381" s="42"/>
      <c r="BXC381" s="42"/>
      <c r="BXD381" s="42"/>
      <c r="BXE381" s="42"/>
      <c r="BXF381" s="42"/>
      <c r="BXG381" s="42"/>
      <c r="BXH381" s="42"/>
      <c r="BXI381" s="42"/>
      <c r="BXJ381" s="42"/>
      <c r="BXK381" s="42"/>
      <c r="BXL381" s="42"/>
      <c r="BXM381" s="42"/>
      <c r="BXN381" s="42"/>
      <c r="BXO381" s="42"/>
      <c r="BXP381" s="42"/>
      <c r="BXQ381" s="42"/>
      <c r="BXR381" s="42"/>
      <c r="BXS381" s="42"/>
      <c r="BXT381" s="42"/>
      <c r="BXU381" s="42"/>
      <c r="BXV381" s="42"/>
      <c r="BXW381" s="42"/>
      <c r="BXX381" s="42"/>
      <c r="BXY381" s="42"/>
      <c r="BXZ381" s="42"/>
      <c r="BYA381" s="42"/>
      <c r="BYB381" s="42"/>
      <c r="BYC381" s="42"/>
      <c r="BYD381" s="42"/>
      <c r="BYE381" s="42"/>
      <c r="BYF381" s="42"/>
      <c r="BYG381" s="42"/>
      <c r="BYH381" s="42"/>
      <c r="BYI381" s="42"/>
      <c r="BYJ381" s="42"/>
      <c r="BYK381" s="42"/>
      <c r="BYL381" s="42"/>
      <c r="BYM381" s="42"/>
      <c r="BYN381" s="42"/>
      <c r="BYO381" s="42"/>
      <c r="BYP381" s="42"/>
      <c r="BYQ381" s="42"/>
      <c r="BYR381" s="42"/>
      <c r="BYS381" s="42"/>
      <c r="BYT381" s="42"/>
      <c r="BYU381" s="42"/>
      <c r="BYV381" s="42"/>
      <c r="BYW381" s="42"/>
      <c r="BYX381" s="42"/>
      <c r="BYY381" s="42"/>
      <c r="BYZ381" s="42"/>
      <c r="BZA381" s="42"/>
      <c r="BZB381" s="42"/>
      <c r="BZC381" s="42"/>
      <c r="BZD381" s="42"/>
      <c r="BZE381" s="42"/>
      <c r="BZF381" s="42"/>
      <c r="BZG381" s="42"/>
      <c r="BZH381" s="42"/>
      <c r="BZI381" s="42"/>
      <c r="BZJ381" s="42"/>
      <c r="BZK381" s="42"/>
      <c r="BZL381" s="42"/>
      <c r="BZM381" s="42"/>
      <c r="BZN381" s="42"/>
      <c r="BZO381" s="42"/>
      <c r="BZP381" s="42"/>
      <c r="BZQ381" s="42"/>
      <c r="BZR381" s="42"/>
      <c r="BZS381" s="42"/>
      <c r="BZT381" s="42"/>
      <c r="BZU381" s="42"/>
      <c r="BZV381" s="42"/>
      <c r="BZW381" s="42"/>
      <c r="BZX381" s="42"/>
      <c r="BZY381" s="42"/>
      <c r="BZZ381" s="42"/>
      <c r="CAA381" s="42"/>
      <c r="CAB381" s="42"/>
      <c r="CAC381" s="42"/>
      <c r="CAD381" s="42"/>
      <c r="CAE381" s="42"/>
      <c r="CAF381" s="42"/>
      <c r="CAG381" s="42"/>
      <c r="CAH381" s="42"/>
      <c r="CAI381" s="42"/>
      <c r="CAJ381" s="42"/>
      <c r="CAK381" s="42"/>
      <c r="CAL381" s="42"/>
      <c r="CAM381" s="42"/>
      <c r="CAN381" s="42"/>
      <c r="CAO381" s="42"/>
      <c r="CAP381" s="42"/>
      <c r="CAQ381" s="42"/>
      <c r="CAR381" s="42"/>
      <c r="CAS381" s="42"/>
      <c r="CAT381" s="42"/>
      <c r="CAU381" s="42"/>
      <c r="CAV381" s="42"/>
      <c r="CAW381" s="42"/>
      <c r="CAX381" s="42"/>
      <c r="CAY381" s="42"/>
      <c r="CAZ381" s="42"/>
      <c r="CBA381" s="42"/>
      <c r="CBB381" s="42"/>
      <c r="CBC381" s="42"/>
      <c r="CBD381" s="42"/>
      <c r="CBE381" s="42"/>
      <c r="CBF381" s="42"/>
      <c r="CBG381" s="42"/>
      <c r="CBH381" s="42"/>
      <c r="CBI381" s="42"/>
      <c r="CBJ381" s="42"/>
      <c r="CBK381" s="42"/>
      <c r="CBL381" s="42"/>
      <c r="CBM381" s="42"/>
      <c r="CBN381" s="42"/>
      <c r="CBO381" s="42"/>
      <c r="CBP381" s="42"/>
      <c r="CBQ381" s="42"/>
      <c r="CBR381" s="42"/>
      <c r="CBS381" s="42"/>
      <c r="CBT381" s="42"/>
      <c r="CBU381" s="42"/>
      <c r="CBV381" s="42"/>
      <c r="CBW381" s="42"/>
      <c r="CBX381" s="42"/>
      <c r="CBY381" s="42"/>
      <c r="CBZ381" s="42"/>
      <c r="CCA381" s="42"/>
      <c r="CCB381" s="42"/>
      <c r="CCC381" s="42"/>
      <c r="CCD381" s="42"/>
      <c r="CCE381" s="42"/>
      <c r="CCF381" s="42"/>
      <c r="CCG381" s="42"/>
      <c r="CCH381" s="42"/>
      <c r="CCI381" s="42"/>
      <c r="CCJ381" s="42"/>
      <c r="CCK381" s="42"/>
      <c r="CCL381" s="42"/>
      <c r="CCM381" s="42"/>
      <c r="CCN381" s="42"/>
      <c r="CCO381" s="42"/>
      <c r="CCP381" s="42"/>
      <c r="CCQ381" s="42"/>
      <c r="CCR381" s="42"/>
      <c r="CCS381" s="42"/>
      <c r="CCT381" s="42"/>
      <c r="CCU381" s="42"/>
      <c r="CCV381" s="42"/>
      <c r="CCW381" s="42"/>
      <c r="CCX381" s="42"/>
      <c r="CCY381" s="42"/>
      <c r="CCZ381" s="42"/>
      <c r="CDA381" s="42"/>
      <c r="CDB381" s="42"/>
      <c r="CDC381" s="42"/>
      <c r="CDD381" s="42"/>
      <c r="CDE381" s="42"/>
      <c r="CDF381" s="42"/>
      <c r="CDG381" s="42"/>
      <c r="CDH381" s="42"/>
      <c r="CDI381" s="42"/>
      <c r="CDJ381" s="42"/>
      <c r="CDK381" s="42"/>
      <c r="CDL381" s="42"/>
      <c r="CDM381" s="42"/>
      <c r="CDN381" s="42"/>
      <c r="CDO381" s="42"/>
      <c r="CDP381" s="42"/>
      <c r="CDQ381" s="42"/>
      <c r="CDR381" s="42"/>
      <c r="CDS381" s="42"/>
      <c r="CDT381" s="42"/>
      <c r="CDU381" s="42"/>
      <c r="CDV381" s="42"/>
      <c r="CDW381" s="42"/>
      <c r="CDX381" s="42"/>
      <c r="CDY381" s="42"/>
      <c r="CDZ381" s="42"/>
      <c r="CEA381" s="42"/>
      <c r="CEB381" s="42"/>
      <c r="CEC381" s="42"/>
      <c r="CED381" s="42"/>
      <c r="CEE381" s="42"/>
      <c r="CEF381" s="42"/>
      <c r="CEG381" s="42"/>
      <c r="CEH381" s="42"/>
      <c r="CEI381" s="42"/>
      <c r="CEJ381" s="42"/>
      <c r="CEK381" s="42"/>
      <c r="CEL381" s="42"/>
      <c r="CEM381" s="42"/>
      <c r="CEN381" s="42"/>
      <c r="CEO381" s="42"/>
      <c r="CEP381" s="42"/>
      <c r="CEQ381" s="42"/>
      <c r="CER381" s="42"/>
      <c r="CES381" s="42"/>
      <c r="CET381" s="42"/>
      <c r="CEU381" s="42"/>
      <c r="CEV381" s="42"/>
      <c r="CEW381" s="42"/>
      <c r="CEX381" s="42"/>
      <c r="CEY381" s="42"/>
      <c r="CEZ381" s="42"/>
      <c r="CFA381" s="42"/>
      <c r="CFB381" s="42"/>
      <c r="CFC381" s="42"/>
      <c r="CFD381" s="42"/>
      <c r="CFE381" s="42"/>
      <c r="CFF381" s="42"/>
      <c r="CFG381" s="42"/>
      <c r="CFH381" s="42"/>
      <c r="CFI381" s="42"/>
      <c r="CFJ381" s="42"/>
      <c r="CFK381" s="42"/>
      <c r="CFL381" s="42"/>
      <c r="CFM381" s="42"/>
      <c r="CFN381" s="42"/>
      <c r="CFO381" s="42"/>
      <c r="CFP381" s="42"/>
      <c r="CFQ381" s="42"/>
      <c r="CFR381" s="42"/>
      <c r="CFS381" s="42"/>
      <c r="CFT381" s="42"/>
      <c r="CFU381" s="42"/>
      <c r="CFV381" s="42"/>
      <c r="CFW381" s="42"/>
      <c r="CFX381" s="42"/>
      <c r="CFY381" s="42"/>
      <c r="CFZ381" s="42"/>
      <c r="CGA381" s="42"/>
      <c r="CGB381" s="42"/>
      <c r="CGC381" s="42"/>
      <c r="CGD381" s="42"/>
      <c r="CGE381" s="42"/>
      <c r="CGF381" s="42"/>
      <c r="CGG381" s="42"/>
      <c r="CGH381" s="42"/>
      <c r="CGI381" s="42"/>
      <c r="CGJ381" s="42"/>
      <c r="CGK381" s="42"/>
      <c r="CGL381" s="42"/>
      <c r="CGM381" s="42"/>
      <c r="CGN381" s="42"/>
      <c r="CGO381" s="42"/>
      <c r="CGP381" s="42"/>
      <c r="CGQ381" s="42"/>
      <c r="CGR381" s="42"/>
      <c r="CGS381" s="42"/>
      <c r="CGT381" s="42"/>
      <c r="CGU381" s="42"/>
      <c r="CGV381" s="42"/>
      <c r="CGW381" s="42"/>
      <c r="CGX381" s="42"/>
      <c r="CGY381" s="42"/>
      <c r="CGZ381" s="42"/>
      <c r="CHA381" s="42"/>
      <c r="CHB381" s="42"/>
      <c r="CHC381" s="42"/>
      <c r="CHD381" s="42"/>
      <c r="CHE381" s="42"/>
      <c r="CHF381" s="42"/>
      <c r="CHG381" s="42"/>
      <c r="CHH381" s="42"/>
      <c r="CHI381" s="42"/>
      <c r="CHJ381" s="42"/>
      <c r="CHK381" s="42"/>
      <c r="CHL381" s="42"/>
      <c r="CHM381" s="42"/>
      <c r="CHN381" s="42"/>
      <c r="CHO381" s="42"/>
      <c r="CHP381" s="42"/>
      <c r="CHQ381" s="42"/>
      <c r="CHR381" s="42"/>
      <c r="CHS381" s="42"/>
      <c r="CHT381" s="42"/>
      <c r="CHU381" s="42"/>
      <c r="CHV381" s="42"/>
      <c r="CHW381" s="42"/>
      <c r="CHX381" s="42"/>
      <c r="CHY381" s="42"/>
      <c r="CHZ381" s="42"/>
      <c r="CIA381" s="42"/>
      <c r="CIB381" s="42"/>
      <c r="CIC381" s="42"/>
      <c r="CID381" s="42"/>
      <c r="CIE381" s="42"/>
      <c r="CIF381" s="42"/>
      <c r="CIG381" s="42"/>
      <c r="CIH381" s="42"/>
      <c r="CII381" s="42"/>
      <c r="CIJ381" s="42"/>
      <c r="CIK381" s="42"/>
      <c r="CIL381" s="42"/>
      <c r="CIM381" s="42"/>
      <c r="CIN381" s="42"/>
      <c r="CIO381" s="42"/>
      <c r="CIP381" s="42"/>
      <c r="CIQ381" s="42"/>
      <c r="CIR381" s="42"/>
      <c r="CIS381" s="42"/>
      <c r="CIT381" s="42"/>
      <c r="CIU381" s="42"/>
      <c r="CIV381" s="42"/>
      <c r="CIW381" s="42"/>
      <c r="CIX381" s="42"/>
      <c r="CIY381" s="42"/>
      <c r="CIZ381" s="42"/>
      <c r="CJA381" s="42"/>
      <c r="CJB381" s="42"/>
      <c r="CJC381" s="42"/>
      <c r="CJD381" s="42"/>
      <c r="CJE381" s="42"/>
      <c r="CJF381" s="42"/>
      <c r="CJG381" s="42"/>
      <c r="CJH381" s="42"/>
      <c r="CJI381" s="42"/>
      <c r="CJJ381" s="42"/>
      <c r="CJK381" s="42"/>
      <c r="CJL381" s="42"/>
      <c r="CJM381" s="42"/>
      <c r="CJN381" s="42"/>
      <c r="CJO381" s="42"/>
      <c r="CJP381" s="42"/>
      <c r="CJQ381" s="42"/>
      <c r="CJR381" s="42"/>
      <c r="CJS381" s="42"/>
      <c r="CJT381" s="42"/>
      <c r="CJU381" s="42"/>
      <c r="CJV381" s="42"/>
      <c r="CJW381" s="42"/>
      <c r="CJX381" s="42"/>
      <c r="CJY381" s="42"/>
      <c r="CJZ381" s="42"/>
      <c r="CKA381" s="42"/>
      <c r="CKB381" s="42"/>
      <c r="CKC381" s="42"/>
      <c r="CKD381" s="42"/>
      <c r="CKE381" s="42"/>
      <c r="CKF381" s="42"/>
      <c r="CKG381" s="42"/>
      <c r="CKH381" s="42"/>
      <c r="CKI381" s="42"/>
      <c r="CKJ381" s="42"/>
      <c r="CKK381" s="42"/>
      <c r="CKL381" s="42"/>
      <c r="CKM381" s="42"/>
      <c r="CKN381" s="42"/>
      <c r="CKO381" s="42"/>
      <c r="CKP381" s="42"/>
      <c r="CKQ381" s="42"/>
      <c r="CKR381" s="42"/>
      <c r="CKS381" s="42"/>
      <c r="CKT381" s="42"/>
      <c r="CKU381" s="42"/>
      <c r="CKV381" s="42"/>
      <c r="CKW381" s="42"/>
      <c r="CKX381" s="42"/>
      <c r="CKY381" s="42"/>
      <c r="CKZ381" s="42"/>
      <c r="CLA381" s="42"/>
      <c r="CLB381" s="42"/>
      <c r="CLC381" s="42"/>
      <c r="CLD381" s="42"/>
      <c r="CLE381" s="42"/>
      <c r="CLF381" s="42"/>
      <c r="CLG381" s="42"/>
      <c r="CLH381" s="42"/>
      <c r="CLI381" s="42"/>
      <c r="CLJ381" s="42"/>
      <c r="CLK381" s="42"/>
      <c r="CLL381" s="42"/>
      <c r="CLM381" s="42"/>
      <c r="CLN381" s="42"/>
      <c r="CLO381" s="42"/>
      <c r="CLP381" s="42"/>
      <c r="CLQ381" s="42"/>
      <c r="CLR381" s="42"/>
      <c r="CLS381" s="42"/>
      <c r="CLT381" s="42"/>
      <c r="CLU381" s="42"/>
      <c r="CLV381" s="42"/>
      <c r="CLW381" s="42"/>
      <c r="CLX381" s="42"/>
      <c r="CLY381" s="42"/>
      <c r="CLZ381" s="42"/>
      <c r="CMA381" s="42"/>
      <c r="CMB381" s="42"/>
      <c r="CMC381" s="42"/>
      <c r="CMD381" s="42"/>
      <c r="CME381" s="42"/>
      <c r="CMF381" s="42"/>
      <c r="CMG381" s="42"/>
      <c r="CMH381" s="42"/>
      <c r="CMI381" s="42"/>
      <c r="CMJ381" s="42"/>
      <c r="CMK381" s="42"/>
      <c r="CML381" s="42"/>
      <c r="CMM381" s="42"/>
      <c r="CMN381" s="42"/>
      <c r="CMO381" s="42"/>
      <c r="CMP381" s="42"/>
      <c r="CMQ381" s="42"/>
      <c r="CMR381" s="42"/>
      <c r="CMS381" s="42"/>
      <c r="CMT381" s="42"/>
      <c r="CMU381" s="42"/>
      <c r="CMV381" s="42"/>
      <c r="CMW381" s="42"/>
      <c r="CMX381" s="42"/>
      <c r="CMY381" s="42"/>
      <c r="CMZ381" s="42"/>
      <c r="CNA381" s="42"/>
      <c r="CNB381" s="42"/>
      <c r="CNC381" s="42"/>
      <c r="CND381" s="42"/>
      <c r="CNE381" s="42"/>
      <c r="CNF381" s="42"/>
      <c r="CNG381" s="42"/>
      <c r="CNH381" s="42"/>
      <c r="CNI381" s="42"/>
      <c r="CNJ381" s="42"/>
      <c r="CNK381" s="42"/>
      <c r="CNL381" s="42"/>
      <c r="CNM381" s="42"/>
      <c r="CNN381" s="42"/>
      <c r="CNO381" s="42"/>
      <c r="CNP381" s="42"/>
      <c r="CNQ381" s="42"/>
      <c r="CNR381" s="42"/>
      <c r="CNS381" s="42"/>
      <c r="CNT381" s="42"/>
      <c r="CNU381" s="42"/>
      <c r="CNV381" s="42"/>
      <c r="CNW381" s="42"/>
      <c r="CNX381" s="42"/>
      <c r="CNY381" s="42"/>
      <c r="CNZ381" s="42"/>
      <c r="COA381" s="42"/>
      <c r="COB381" s="42"/>
      <c r="COC381" s="42"/>
      <c r="COD381" s="42"/>
      <c r="COE381" s="42"/>
      <c r="COF381" s="42"/>
      <c r="COG381" s="42"/>
      <c r="COH381" s="42"/>
      <c r="COI381" s="42"/>
      <c r="COJ381" s="42"/>
      <c r="COK381" s="42"/>
      <c r="COL381" s="42"/>
      <c r="COM381" s="42"/>
      <c r="CON381" s="42"/>
      <c r="COO381" s="42"/>
      <c r="COP381" s="42"/>
      <c r="COQ381" s="42"/>
      <c r="COR381" s="42"/>
      <c r="COS381" s="42"/>
      <c r="COT381" s="42"/>
      <c r="COU381" s="42"/>
      <c r="COV381" s="42"/>
      <c r="COW381" s="42"/>
      <c r="COX381" s="42"/>
      <c r="COY381" s="42"/>
      <c r="COZ381" s="42"/>
      <c r="CPA381" s="42"/>
      <c r="CPB381" s="42"/>
      <c r="CPC381" s="42"/>
      <c r="CPD381" s="42"/>
      <c r="CPE381" s="42"/>
      <c r="CPF381" s="42"/>
      <c r="CPG381" s="42"/>
      <c r="CPH381" s="42"/>
      <c r="CPI381" s="42"/>
      <c r="CPJ381" s="42"/>
      <c r="CPK381" s="42"/>
      <c r="CPL381" s="42"/>
      <c r="CPM381" s="42"/>
      <c r="CPN381" s="42"/>
      <c r="CPO381" s="42"/>
      <c r="CPP381" s="42"/>
      <c r="CPQ381" s="42"/>
      <c r="CPR381" s="42"/>
      <c r="CPS381" s="42"/>
      <c r="CPT381" s="42"/>
      <c r="CPU381" s="42"/>
      <c r="CPV381" s="42"/>
      <c r="CPW381" s="42"/>
      <c r="CPX381" s="42"/>
      <c r="CPY381" s="42"/>
      <c r="CPZ381" s="42"/>
      <c r="CQA381" s="42"/>
      <c r="CQB381" s="42"/>
      <c r="CQC381" s="42"/>
      <c r="CQD381" s="42"/>
      <c r="CQE381" s="42"/>
      <c r="CQF381" s="42"/>
      <c r="CQG381" s="42"/>
      <c r="CQH381" s="42"/>
      <c r="CQI381" s="42"/>
      <c r="CQJ381" s="42"/>
      <c r="CQK381" s="42"/>
      <c r="CQL381" s="42"/>
      <c r="CQM381" s="42"/>
      <c r="CQN381" s="42"/>
      <c r="CQO381" s="42"/>
      <c r="CQP381" s="42"/>
      <c r="CQQ381" s="42"/>
      <c r="CQR381" s="42"/>
      <c r="CQS381" s="42"/>
      <c r="CQT381" s="42"/>
      <c r="CQU381" s="42"/>
      <c r="CQV381" s="42"/>
      <c r="CQW381" s="42"/>
      <c r="CQX381" s="42"/>
      <c r="CQY381" s="42"/>
      <c r="CQZ381" s="42"/>
      <c r="CRA381" s="42"/>
      <c r="CRB381" s="42"/>
      <c r="CRC381" s="42"/>
      <c r="CRD381" s="42"/>
      <c r="CRE381" s="42"/>
      <c r="CRF381" s="42"/>
      <c r="CRG381" s="42"/>
      <c r="CRH381" s="42"/>
      <c r="CRI381" s="42"/>
      <c r="CRJ381" s="42"/>
      <c r="CRK381" s="42"/>
      <c r="CRL381" s="42"/>
      <c r="CRM381" s="42"/>
      <c r="CRN381" s="42"/>
      <c r="CRO381" s="42"/>
      <c r="CRP381" s="42"/>
      <c r="CRQ381" s="42"/>
      <c r="CRR381" s="42"/>
      <c r="CRS381" s="42"/>
      <c r="CRT381" s="42"/>
      <c r="CRU381" s="42"/>
      <c r="CRV381" s="42"/>
      <c r="CRW381" s="42"/>
      <c r="CRX381" s="42"/>
      <c r="CRY381" s="42"/>
      <c r="CRZ381" s="42"/>
      <c r="CSA381" s="42"/>
      <c r="CSB381" s="42"/>
      <c r="CSC381" s="42"/>
      <c r="CSD381" s="42"/>
      <c r="CSE381" s="42"/>
      <c r="CSF381" s="42"/>
      <c r="CSG381" s="42"/>
      <c r="CSH381" s="42"/>
      <c r="CSI381" s="42"/>
      <c r="CSJ381" s="42"/>
      <c r="CSK381" s="42"/>
      <c r="CSL381" s="42"/>
      <c r="CSM381" s="42"/>
      <c r="CSN381" s="42"/>
      <c r="CSO381" s="42"/>
      <c r="CSP381" s="42"/>
      <c r="CSQ381" s="42"/>
      <c r="CSR381" s="42"/>
      <c r="CSS381" s="42"/>
      <c r="CST381" s="42"/>
      <c r="CSU381" s="42"/>
      <c r="CSV381" s="42"/>
      <c r="CSW381" s="42"/>
      <c r="CSX381" s="42"/>
      <c r="CSY381" s="42"/>
      <c r="CSZ381" s="42"/>
      <c r="CTA381" s="42"/>
      <c r="CTB381" s="42"/>
      <c r="CTC381" s="42"/>
      <c r="CTD381" s="42"/>
      <c r="CTE381" s="42"/>
      <c r="CTF381" s="42"/>
      <c r="CTG381" s="42"/>
      <c r="CTH381" s="42"/>
      <c r="CTI381" s="42"/>
      <c r="CTJ381" s="42"/>
      <c r="CTK381" s="42"/>
      <c r="CTL381" s="42"/>
      <c r="CTM381" s="42"/>
      <c r="CTN381" s="42"/>
      <c r="CTO381" s="42"/>
      <c r="CTP381" s="42"/>
      <c r="CTQ381" s="42"/>
      <c r="CTR381" s="42"/>
      <c r="CTS381" s="42"/>
      <c r="CTT381" s="42"/>
      <c r="CTU381" s="42"/>
      <c r="CTV381" s="42"/>
      <c r="CTW381" s="42"/>
      <c r="CTX381" s="42"/>
      <c r="CTY381" s="42"/>
      <c r="CTZ381" s="42"/>
      <c r="CUA381" s="42"/>
      <c r="CUB381" s="42"/>
      <c r="CUC381" s="42"/>
      <c r="CUD381" s="42"/>
      <c r="CUE381" s="42"/>
      <c r="CUF381" s="42"/>
      <c r="CUG381" s="42"/>
      <c r="CUH381" s="42"/>
      <c r="CUI381" s="42"/>
      <c r="CUJ381" s="42"/>
      <c r="CUK381" s="42"/>
      <c r="CUL381" s="42"/>
      <c r="CUM381" s="42"/>
      <c r="CUN381" s="42"/>
      <c r="CUO381" s="42"/>
      <c r="CUP381" s="42"/>
      <c r="CUQ381" s="42"/>
      <c r="CUR381" s="42"/>
      <c r="CUS381" s="42"/>
      <c r="CUT381" s="42"/>
      <c r="CUU381" s="42"/>
      <c r="CUV381" s="42"/>
      <c r="CUW381" s="42"/>
      <c r="CUX381" s="42"/>
      <c r="CUY381" s="42"/>
      <c r="CUZ381" s="42"/>
      <c r="CVA381" s="42"/>
      <c r="CVB381" s="42"/>
      <c r="CVC381" s="42"/>
      <c r="CVD381" s="42"/>
      <c r="CVE381" s="42"/>
      <c r="CVF381" s="42"/>
      <c r="CVG381" s="42"/>
      <c r="CVH381" s="42"/>
      <c r="CVI381" s="42"/>
      <c r="CVJ381" s="42"/>
      <c r="CVK381" s="42"/>
      <c r="CVL381" s="42"/>
      <c r="CVM381" s="42"/>
      <c r="CVN381" s="42"/>
      <c r="CVO381" s="42"/>
      <c r="CVP381" s="42"/>
      <c r="CVQ381" s="42"/>
      <c r="CVR381" s="42"/>
      <c r="CVS381" s="42"/>
      <c r="CVT381" s="42"/>
      <c r="CVU381" s="42"/>
      <c r="CVV381" s="42"/>
      <c r="CVW381" s="42"/>
      <c r="CVX381" s="42"/>
      <c r="CVY381" s="42"/>
      <c r="CVZ381" s="42"/>
      <c r="CWA381" s="42"/>
      <c r="CWB381" s="42"/>
      <c r="CWC381" s="42"/>
      <c r="CWD381" s="42"/>
      <c r="CWE381" s="42"/>
      <c r="CWF381" s="42"/>
      <c r="CWG381" s="42"/>
      <c r="CWH381" s="42"/>
      <c r="CWI381" s="42"/>
      <c r="CWJ381" s="42"/>
      <c r="CWK381" s="42"/>
      <c r="CWL381" s="42"/>
      <c r="CWM381" s="42"/>
      <c r="CWN381" s="42"/>
      <c r="CWO381" s="42"/>
      <c r="CWP381" s="42"/>
      <c r="CWQ381" s="42"/>
      <c r="CWR381" s="42"/>
      <c r="CWS381" s="42"/>
      <c r="CWT381" s="42"/>
      <c r="CWU381" s="42"/>
      <c r="CWV381" s="42"/>
      <c r="CWW381" s="42"/>
      <c r="CWX381" s="42"/>
      <c r="CWY381" s="42"/>
      <c r="CWZ381" s="42"/>
      <c r="CXA381" s="42"/>
      <c r="CXB381" s="42"/>
      <c r="CXC381" s="42"/>
      <c r="CXD381" s="42"/>
      <c r="CXE381" s="42"/>
      <c r="CXF381" s="42"/>
      <c r="CXG381" s="42"/>
      <c r="CXH381" s="42"/>
      <c r="CXI381" s="42"/>
      <c r="CXJ381" s="42"/>
      <c r="CXK381" s="42"/>
      <c r="CXL381" s="42"/>
      <c r="CXM381" s="42"/>
      <c r="CXN381" s="42"/>
      <c r="CXO381" s="42"/>
      <c r="CXP381" s="42"/>
      <c r="CXQ381" s="42"/>
      <c r="CXR381" s="42"/>
      <c r="CXS381" s="42"/>
      <c r="CXT381" s="42"/>
      <c r="CXU381" s="42"/>
      <c r="CXV381" s="42"/>
      <c r="CXW381" s="42"/>
      <c r="CXX381" s="42"/>
      <c r="CXY381" s="42"/>
      <c r="CXZ381" s="42"/>
      <c r="CYA381" s="42"/>
      <c r="CYB381" s="42"/>
      <c r="CYC381" s="42"/>
      <c r="CYD381" s="42"/>
      <c r="CYE381" s="42"/>
      <c r="CYF381" s="42"/>
      <c r="CYG381" s="42"/>
      <c r="CYH381" s="42"/>
      <c r="CYI381" s="42"/>
      <c r="CYJ381" s="42"/>
      <c r="CYK381" s="42"/>
      <c r="CYL381" s="42"/>
      <c r="CYM381" s="42"/>
      <c r="CYN381" s="42"/>
      <c r="CYO381" s="42"/>
      <c r="CYP381" s="42"/>
      <c r="CYQ381" s="42"/>
      <c r="CYR381" s="42"/>
      <c r="CYS381" s="42"/>
      <c r="CYT381" s="42"/>
      <c r="CYU381" s="42"/>
      <c r="CYV381" s="42"/>
      <c r="CYW381" s="42"/>
      <c r="CYX381" s="42"/>
      <c r="CYY381" s="42"/>
      <c r="CYZ381" s="42"/>
      <c r="CZA381" s="42"/>
      <c r="CZB381" s="42"/>
      <c r="CZC381" s="42"/>
      <c r="CZD381" s="42"/>
      <c r="CZE381" s="42"/>
      <c r="CZF381" s="42"/>
      <c r="CZG381" s="42"/>
      <c r="CZH381" s="42"/>
      <c r="CZI381" s="42"/>
      <c r="CZJ381" s="42"/>
      <c r="CZK381" s="42"/>
      <c r="CZL381" s="42"/>
      <c r="CZM381" s="42"/>
      <c r="CZN381" s="42"/>
      <c r="CZO381" s="42"/>
      <c r="CZP381" s="42"/>
      <c r="CZQ381" s="42"/>
      <c r="CZR381" s="42"/>
      <c r="CZS381" s="42"/>
      <c r="CZT381" s="42"/>
      <c r="CZU381" s="42"/>
      <c r="CZV381" s="42"/>
      <c r="CZW381" s="42"/>
      <c r="CZX381" s="42"/>
      <c r="CZY381" s="42"/>
      <c r="CZZ381" s="42"/>
      <c r="DAA381" s="42"/>
      <c r="DAB381" s="42"/>
      <c r="DAC381" s="42"/>
      <c r="DAD381" s="42"/>
      <c r="DAE381" s="42"/>
      <c r="DAF381" s="42"/>
      <c r="DAG381" s="42"/>
      <c r="DAH381" s="42"/>
      <c r="DAI381" s="42"/>
      <c r="DAJ381" s="42"/>
      <c r="DAK381" s="42"/>
      <c r="DAL381" s="42"/>
      <c r="DAM381" s="42"/>
      <c r="DAN381" s="42"/>
      <c r="DAO381" s="42"/>
      <c r="DAP381" s="42"/>
      <c r="DAQ381" s="42"/>
      <c r="DAR381" s="42"/>
      <c r="DAS381" s="42"/>
      <c r="DAT381" s="42"/>
      <c r="DAU381" s="42"/>
      <c r="DAV381" s="42"/>
      <c r="DAW381" s="42"/>
      <c r="DAX381" s="42"/>
      <c r="DAY381" s="42"/>
      <c r="DAZ381" s="42"/>
      <c r="DBA381" s="42"/>
      <c r="DBB381" s="42"/>
      <c r="DBC381" s="42"/>
      <c r="DBD381" s="42"/>
      <c r="DBE381" s="42"/>
      <c r="DBF381" s="42"/>
      <c r="DBG381" s="42"/>
      <c r="DBH381" s="42"/>
      <c r="DBI381" s="42"/>
      <c r="DBJ381" s="42"/>
      <c r="DBK381" s="42"/>
      <c r="DBL381" s="42"/>
      <c r="DBM381" s="42"/>
      <c r="DBN381" s="42"/>
      <c r="DBO381" s="42"/>
      <c r="DBP381" s="42"/>
      <c r="DBQ381" s="42"/>
      <c r="DBR381" s="42"/>
      <c r="DBS381" s="42"/>
      <c r="DBT381" s="42"/>
      <c r="DBU381" s="42"/>
      <c r="DBV381" s="42"/>
      <c r="DBW381" s="42"/>
      <c r="DBX381" s="42"/>
      <c r="DBY381" s="42"/>
      <c r="DBZ381" s="42"/>
      <c r="DCA381" s="42"/>
      <c r="DCB381" s="42"/>
      <c r="DCC381" s="42"/>
      <c r="DCD381" s="42"/>
      <c r="DCE381" s="42"/>
      <c r="DCF381" s="42"/>
      <c r="DCG381" s="42"/>
      <c r="DCH381" s="42"/>
      <c r="DCI381" s="42"/>
      <c r="DCJ381" s="42"/>
      <c r="DCK381" s="42"/>
      <c r="DCL381" s="42"/>
      <c r="DCM381" s="42"/>
      <c r="DCN381" s="42"/>
      <c r="DCO381" s="42"/>
      <c r="DCP381" s="42"/>
      <c r="DCQ381" s="42"/>
      <c r="DCR381" s="42"/>
      <c r="DCS381" s="42"/>
      <c r="DCT381" s="42"/>
      <c r="DCU381" s="42"/>
      <c r="DCV381" s="42"/>
      <c r="DCW381" s="42"/>
      <c r="DCX381" s="42"/>
      <c r="DCY381" s="42"/>
      <c r="DCZ381" s="42"/>
      <c r="DDA381" s="42"/>
      <c r="DDB381" s="42"/>
      <c r="DDC381" s="42"/>
      <c r="DDD381" s="42"/>
      <c r="DDE381" s="42"/>
      <c r="DDF381" s="42"/>
      <c r="DDG381" s="42"/>
      <c r="DDH381" s="42"/>
      <c r="DDI381" s="42"/>
      <c r="DDJ381" s="42"/>
      <c r="DDK381" s="42"/>
      <c r="DDL381" s="42"/>
      <c r="DDM381" s="42"/>
      <c r="DDN381" s="42"/>
      <c r="DDO381" s="42"/>
      <c r="DDP381" s="42"/>
      <c r="DDQ381" s="42"/>
      <c r="DDR381" s="42"/>
      <c r="DDS381" s="42"/>
      <c r="DDT381" s="42"/>
      <c r="DDU381" s="42"/>
      <c r="DDV381" s="42"/>
      <c r="DDW381" s="42"/>
      <c r="DDX381" s="42"/>
      <c r="DDY381" s="42"/>
      <c r="DDZ381" s="42"/>
      <c r="DEA381" s="42"/>
      <c r="DEB381" s="42"/>
      <c r="DEC381" s="42"/>
      <c r="DED381" s="42"/>
      <c r="DEE381" s="42"/>
      <c r="DEF381" s="42"/>
      <c r="DEG381" s="42"/>
      <c r="DEH381" s="42"/>
      <c r="DEI381" s="42"/>
      <c r="DEJ381" s="42"/>
      <c r="DEK381" s="42"/>
      <c r="DEL381" s="42"/>
      <c r="DEM381" s="42"/>
      <c r="DEN381" s="42"/>
      <c r="DEO381" s="42"/>
      <c r="DEP381" s="42"/>
      <c r="DEQ381" s="42"/>
      <c r="DER381" s="42"/>
      <c r="DES381" s="42"/>
      <c r="DET381" s="42"/>
      <c r="DEU381" s="42"/>
      <c r="DEV381" s="42"/>
      <c r="DEW381" s="42"/>
      <c r="DEX381" s="42"/>
      <c r="DEY381" s="42"/>
      <c r="DEZ381" s="42"/>
      <c r="DFA381" s="42"/>
      <c r="DFB381" s="42"/>
      <c r="DFC381" s="42"/>
      <c r="DFD381" s="42"/>
      <c r="DFE381" s="42"/>
      <c r="DFF381" s="42"/>
      <c r="DFG381" s="42"/>
      <c r="DFH381" s="42"/>
      <c r="DFI381" s="42"/>
      <c r="DFJ381" s="42"/>
      <c r="DFK381" s="42"/>
      <c r="DFL381" s="42"/>
      <c r="DFM381" s="42"/>
      <c r="DFN381" s="42"/>
      <c r="DFO381" s="42"/>
      <c r="DFP381" s="42"/>
      <c r="DFQ381" s="42"/>
      <c r="DFR381" s="42"/>
      <c r="DFS381" s="42"/>
      <c r="DFT381" s="42"/>
      <c r="DFU381" s="42"/>
      <c r="DFV381" s="42"/>
      <c r="DFW381" s="42"/>
      <c r="DFX381" s="42"/>
      <c r="DFY381" s="42"/>
      <c r="DFZ381" s="42"/>
      <c r="DGA381" s="42"/>
      <c r="DGB381" s="42"/>
      <c r="DGC381" s="42"/>
      <c r="DGD381" s="42"/>
      <c r="DGE381" s="42"/>
      <c r="DGF381" s="42"/>
      <c r="DGG381" s="42"/>
      <c r="DGH381" s="42"/>
      <c r="DGI381" s="42"/>
      <c r="DGJ381" s="42"/>
      <c r="DGK381" s="42"/>
      <c r="DGL381" s="42"/>
      <c r="DGM381" s="42"/>
      <c r="DGN381" s="42"/>
      <c r="DGO381" s="42"/>
      <c r="DGP381" s="42"/>
      <c r="DGQ381" s="42"/>
      <c r="DGR381" s="42"/>
      <c r="DGS381" s="42"/>
      <c r="DGT381" s="42"/>
      <c r="DGU381" s="42"/>
      <c r="DGV381" s="42"/>
      <c r="DGW381" s="42"/>
      <c r="DGX381" s="42"/>
      <c r="DGY381" s="42"/>
      <c r="DGZ381" s="42"/>
      <c r="DHA381" s="42"/>
      <c r="DHB381" s="42"/>
      <c r="DHC381" s="42"/>
      <c r="DHD381" s="42"/>
      <c r="DHE381" s="42"/>
      <c r="DHF381" s="42"/>
      <c r="DHG381" s="42"/>
      <c r="DHH381" s="42"/>
      <c r="DHI381" s="42"/>
      <c r="DHJ381" s="42"/>
      <c r="DHK381" s="42"/>
      <c r="DHL381" s="42"/>
      <c r="DHM381" s="42"/>
      <c r="DHN381" s="42"/>
      <c r="DHO381" s="42"/>
      <c r="DHP381" s="42"/>
      <c r="DHQ381" s="42"/>
      <c r="DHR381" s="42"/>
      <c r="DHS381" s="42"/>
      <c r="DHT381" s="42"/>
      <c r="DHU381" s="42"/>
      <c r="DHV381" s="42"/>
      <c r="DHW381" s="42"/>
      <c r="DHX381" s="42"/>
      <c r="DHY381" s="42"/>
      <c r="DHZ381" s="42"/>
      <c r="DIA381" s="42"/>
      <c r="DIB381" s="42"/>
      <c r="DIC381" s="42"/>
      <c r="DID381" s="42"/>
      <c r="DIE381" s="42"/>
      <c r="DIF381" s="42"/>
      <c r="DIG381" s="42"/>
      <c r="DIH381" s="42"/>
      <c r="DII381" s="42"/>
      <c r="DIJ381" s="42"/>
      <c r="DIK381" s="42"/>
      <c r="DIL381" s="42"/>
      <c r="DIM381" s="42"/>
      <c r="DIN381" s="42"/>
      <c r="DIO381" s="42"/>
      <c r="DIP381" s="42"/>
      <c r="DIQ381" s="42"/>
      <c r="DIR381" s="42"/>
      <c r="DIS381" s="42"/>
      <c r="DIT381" s="42"/>
      <c r="DIU381" s="42"/>
      <c r="DIV381" s="42"/>
      <c r="DIW381" s="42"/>
      <c r="DIX381" s="42"/>
      <c r="DIY381" s="42"/>
      <c r="DIZ381" s="42"/>
      <c r="DJA381" s="42"/>
      <c r="DJB381" s="42"/>
      <c r="DJC381" s="42"/>
      <c r="DJD381" s="42"/>
      <c r="DJE381" s="42"/>
      <c r="DJF381" s="42"/>
      <c r="DJG381" s="42"/>
      <c r="DJH381" s="42"/>
      <c r="DJI381" s="42"/>
      <c r="DJJ381" s="42"/>
      <c r="DJK381" s="42"/>
      <c r="DJL381" s="42"/>
      <c r="DJM381" s="42"/>
      <c r="DJN381" s="42"/>
      <c r="DJO381" s="42"/>
      <c r="DJP381" s="42"/>
      <c r="DJQ381" s="42"/>
      <c r="DJR381" s="42"/>
      <c r="DJS381" s="42"/>
      <c r="DJT381" s="42"/>
      <c r="DJU381" s="42"/>
      <c r="DJV381" s="42"/>
      <c r="DJW381" s="42"/>
      <c r="DJX381" s="42"/>
      <c r="DJY381" s="42"/>
      <c r="DJZ381" s="42"/>
      <c r="DKA381" s="42"/>
      <c r="DKB381" s="42"/>
      <c r="DKC381" s="42"/>
      <c r="DKD381" s="42"/>
      <c r="DKE381" s="42"/>
      <c r="DKF381" s="42"/>
      <c r="DKG381" s="42"/>
      <c r="DKH381" s="42"/>
      <c r="DKI381" s="42"/>
      <c r="DKJ381" s="42"/>
      <c r="DKK381" s="42"/>
      <c r="DKL381" s="42"/>
      <c r="DKM381" s="42"/>
      <c r="DKN381" s="42"/>
      <c r="DKO381" s="42"/>
      <c r="DKP381" s="42"/>
      <c r="DKQ381" s="42"/>
      <c r="DKR381" s="42"/>
      <c r="DKS381" s="42"/>
      <c r="DKT381" s="42"/>
      <c r="DKU381" s="42"/>
      <c r="DKV381" s="42"/>
      <c r="DKW381" s="42"/>
      <c r="DKX381" s="42"/>
      <c r="DKY381" s="42"/>
      <c r="DKZ381" s="42"/>
      <c r="DLA381" s="42"/>
      <c r="DLB381" s="42"/>
      <c r="DLC381" s="42"/>
      <c r="DLD381" s="42"/>
      <c r="DLE381" s="42"/>
      <c r="DLF381" s="42"/>
      <c r="DLG381" s="42"/>
      <c r="DLH381" s="42"/>
      <c r="DLI381" s="42"/>
      <c r="DLJ381" s="42"/>
      <c r="DLK381" s="42"/>
      <c r="DLL381" s="42"/>
      <c r="DLM381" s="42"/>
      <c r="DLN381" s="42"/>
      <c r="DLO381" s="42"/>
      <c r="DLP381" s="42"/>
      <c r="DLQ381" s="42"/>
      <c r="DLR381" s="42"/>
      <c r="DLS381" s="42"/>
      <c r="DLT381" s="42"/>
      <c r="DLU381" s="42"/>
      <c r="DLV381" s="42"/>
      <c r="DLW381" s="42"/>
      <c r="DLX381" s="42"/>
      <c r="DLY381" s="42"/>
      <c r="DLZ381" s="42"/>
      <c r="DMA381" s="42"/>
      <c r="DMB381" s="42"/>
      <c r="DMC381" s="42"/>
      <c r="DMD381" s="42"/>
      <c r="DME381" s="42"/>
      <c r="DMF381" s="42"/>
      <c r="DMG381" s="42"/>
      <c r="DMH381" s="42"/>
      <c r="DMI381" s="42"/>
      <c r="DMJ381" s="42"/>
      <c r="DMK381" s="42"/>
      <c r="DML381" s="42"/>
      <c r="DMM381" s="42"/>
      <c r="DMN381" s="42"/>
      <c r="DMO381" s="42"/>
      <c r="DMP381" s="42"/>
      <c r="DMQ381" s="42"/>
      <c r="DMR381" s="42"/>
      <c r="DMS381" s="42"/>
      <c r="DMT381" s="42"/>
      <c r="DMU381" s="42"/>
      <c r="DMV381" s="42"/>
      <c r="DMW381" s="42"/>
      <c r="DMX381" s="42"/>
      <c r="DMY381" s="42"/>
      <c r="DMZ381" s="42"/>
      <c r="DNA381" s="42"/>
      <c r="DNB381" s="42"/>
      <c r="DNC381" s="42"/>
      <c r="DND381" s="42"/>
      <c r="DNE381" s="42"/>
      <c r="DNF381" s="42"/>
      <c r="DNG381" s="42"/>
      <c r="DNH381" s="42"/>
      <c r="DNI381" s="42"/>
      <c r="DNJ381" s="42"/>
      <c r="DNK381" s="42"/>
      <c r="DNL381" s="42"/>
      <c r="DNM381" s="42"/>
      <c r="DNN381" s="42"/>
      <c r="DNO381" s="42"/>
      <c r="DNP381" s="42"/>
      <c r="DNQ381" s="42"/>
      <c r="DNR381" s="42"/>
      <c r="DNS381" s="42"/>
      <c r="DNT381" s="42"/>
      <c r="DNU381" s="42"/>
      <c r="DNV381" s="42"/>
      <c r="DNW381" s="42"/>
      <c r="DNX381" s="42"/>
      <c r="DNY381" s="42"/>
      <c r="DNZ381" s="42"/>
      <c r="DOA381" s="42"/>
      <c r="DOB381" s="42"/>
      <c r="DOC381" s="42"/>
      <c r="DOD381" s="42"/>
      <c r="DOE381" s="42"/>
      <c r="DOF381" s="42"/>
      <c r="DOG381" s="42"/>
      <c r="DOH381" s="42"/>
      <c r="DOI381" s="42"/>
      <c r="DOJ381" s="42"/>
      <c r="DOK381" s="42"/>
      <c r="DOL381" s="42"/>
      <c r="DOM381" s="42"/>
      <c r="DON381" s="42"/>
      <c r="DOO381" s="42"/>
      <c r="DOP381" s="42"/>
      <c r="DOQ381" s="42"/>
      <c r="DOR381" s="42"/>
      <c r="DOS381" s="42"/>
      <c r="DOT381" s="42"/>
      <c r="DOU381" s="42"/>
      <c r="DOV381" s="42"/>
      <c r="DOW381" s="42"/>
      <c r="DOX381" s="42"/>
      <c r="DOY381" s="42"/>
      <c r="DOZ381" s="42"/>
      <c r="DPA381" s="42"/>
      <c r="DPB381" s="42"/>
      <c r="DPC381" s="42"/>
      <c r="DPD381" s="42"/>
      <c r="DPE381" s="42"/>
      <c r="DPF381" s="42"/>
      <c r="DPG381" s="42"/>
      <c r="DPH381" s="42"/>
      <c r="DPI381" s="42"/>
      <c r="DPJ381" s="42"/>
      <c r="DPK381" s="42"/>
      <c r="DPL381" s="42"/>
      <c r="DPM381" s="42"/>
      <c r="DPN381" s="42"/>
      <c r="DPO381" s="42"/>
      <c r="DPP381" s="42"/>
      <c r="DPQ381" s="42"/>
      <c r="DPR381" s="42"/>
      <c r="DPS381" s="42"/>
      <c r="DPT381" s="42"/>
      <c r="DPU381" s="42"/>
      <c r="DPV381" s="42"/>
      <c r="DPW381" s="42"/>
      <c r="DPX381" s="42"/>
      <c r="DPY381" s="42"/>
      <c r="DPZ381" s="42"/>
      <c r="DQA381" s="42"/>
      <c r="DQB381" s="42"/>
      <c r="DQC381" s="42"/>
      <c r="DQD381" s="42"/>
      <c r="DQE381" s="42"/>
      <c r="DQF381" s="42"/>
      <c r="DQG381" s="42"/>
      <c r="DQH381" s="42"/>
      <c r="DQI381" s="42"/>
      <c r="DQJ381" s="42"/>
      <c r="DQK381" s="42"/>
      <c r="DQL381" s="42"/>
      <c r="DQM381" s="42"/>
      <c r="DQN381" s="42"/>
      <c r="DQO381" s="42"/>
      <c r="DQP381" s="42"/>
      <c r="DQQ381" s="42"/>
      <c r="DQR381" s="42"/>
      <c r="DQS381" s="42"/>
      <c r="DQT381" s="42"/>
      <c r="DQU381" s="42"/>
      <c r="DQV381" s="42"/>
      <c r="DQW381" s="42"/>
      <c r="DQX381" s="42"/>
      <c r="DQY381" s="42"/>
      <c r="DQZ381" s="42"/>
      <c r="DRA381" s="42"/>
      <c r="DRB381" s="42"/>
      <c r="DRC381" s="42"/>
      <c r="DRD381" s="42"/>
      <c r="DRE381" s="42"/>
      <c r="DRF381" s="42"/>
      <c r="DRG381" s="42"/>
      <c r="DRH381" s="42"/>
      <c r="DRI381" s="42"/>
      <c r="DRJ381" s="42"/>
      <c r="DRK381" s="42"/>
      <c r="DRL381" s="42"/>
      <c r="DRM381" s="42"/>
      <c r="DRN381" s="42"/>
      <c r="DRO381" s="42"/>
      <c r="DRP381" s="42"/>
      <c r="DRQ381" s="42"/>
      <c r="DRR381" s="42"/>
      <c r="DRS381" s="42"/>
      <c r="DRT381" s="42"/>
      <c r="DRU381" s="42"/>
      <c r="DRV381" s="42"/>
      <c r="DRW381" s="42"/>
      <c r="DRX381" s="42"/>
      <c r="DRY381" s="42"/>
      <c r="DRZ381" s="42"/>
      <c r="DSA381" s="42"/>
      <c r="DSB381" s="42"/>
      <c r="DSC381" s="42"/>
      <c r="DSD381" s="42"/>
      <c r="DSE381" s="42"/>
      <c r="DSF381" s="42"/>
      <c r="DSG381" s="42"/>
      <c r="DSH381" s="42"/>
      <c r="DSI381" s="42"/>
      <c r="DSJ381" s="42"/>
      <c r="DSK381" s="42"/>
      <c r="DSL381" s="42"/>
      <c r="DSM381" s="42"/>
      <c r="DSN381" s="42"/>
      <c r="DSO381" s="42"/>
      <c r="DSP381" s="42"/>
      <c r="DSQ381" s="42"/>
      <c r="DSR381" s="42"/>
      <c r="DSS381" s="42"/>
      <c r="DST381" s="42"/>
      <c r="DSU381" s="42"/>
      <c r="DSV381" s="42"/>
      <c r="DSW381" s="42"/>
      <c r="DSX381" s="42"/>
      <c r="DSY381" s="42"/>
      <c r="DSZ381" s="42"/>
      <c r="DTA381" s="42"/>
      <c r="DTB381" s="42"/>
      <c r="DTC381" s="42"/>
      <c r="DTD381" s="42"/>
      <c r="DTE381" s="42"/>
      <c r="DTF381" s="42"/>
      <c r="DTG381" s="42"/>
      <c r="DTH381" s="42"/>
      <c r="DTI381" s="42"/>
      <c r="DTJ381" s="42"/>
      <c r="DTK381" s="42"/>
      <c r="DTL381" s="42"/>
      <c r="DTM381" s="42"/>
      <c r="DTN381" s="42"/>
      <c r="DTO381" s="42"/>
      <c r="DTP381" s="42"/>
      <c r="DTQ381" s="42"/>
      <c r="DTR381" s="42"/>
      <c r="DTS381" s="42"/>
      <c r="DTT381" s="42"/>
      <c r="DTU381" s="42"/>
      <c r="DTV381" s="42"/>
      <c r="DTW381" s="42"/>
      <c r="DTX381" s="42"/>
      <c r="DTY381" s="42"/>
      <c r="DTZ381" s="42"/>
      <c r="DUA381" s="42"/>
      <c r="DUB381" s="42"/>
      <c r="DUC381" s="42"/>
      <c r="DUD381" s="42"/>
      <c r="DUE381" s="42"/>
      <c r="DUF381" s="42"/>
      <c r="DUG381" s="42"/>
      <c r="DUH381" s="42"/>
      <c r="DUI381" s="42"/>
      <c r="DUJ381" s="42"/>
      <c r="DUK381" s="42"/>
      <c r="DUL381" s="42"/>
      <c r="DUM381" s="42"/>
      <c r="DUN381" s="42"/>
      <c r="DUO381" s="42"/>
      <c r="DUP381" s="42"/>
      <c r="DUQ381" s="42"/>
      <c r="DUR381" s="42"/>
      <c r="DUS381" s="42"/>
      <c r="DUT381" s="42"/>
      <c r="DUU381" s="42"/>
      <c r="DUV381" s="42"/>
      <c r="DUW381" s="42"/>
      <c r="DUX381" s="42"/>
      <c r="DUY381" s="42"/>
      <c r="DUZ381" s="42"/>
      <c r="DVA381" s="42"/>
      <c r="DVB381" s="42"/>
      <c r="DVC381" s="42"/>
      <c r="DVD381" s="42"/>
      <c r="DVE381" s="42"/>
      <c r="DVF381" s="42"/>
      <c r="DVG381" s="42"/>
      <c r="DVH381" s="42"/>
      <c r="DVI381" s="42"/>
      <c r="DVJ381" s="42"/>
      <c r="DVK381" s="42"/>
      <c r="DVL381" s="42"/>
      <c r="DVM381" s="42"/>
      <c r="DVN381" s="42"/>
      <c r="DVO381" s="42"/>
      <c r="DVP381" s="42"/>
      <c r="DVQ381" s="42"/>
      <c r="DVR381" s="42"/>
      <c r="DVS381" s="42"/>
      <c r="DVT381" s="42"/>
      <c r="DVU381" s="42"/>
      <c r="DVV381" s="42"/>
      <c r="DVW381" s="42"/>
      <c r="DVX381" s="42"/>
      <c r="DVY381" s="42"/>
      <c r="DVZ381" s="42"/>
      <c r="DWA381" s="42"/>
      <c r="DWB381" s="42"/>
      <c r="DWC381" s="42"/>
      <c r="DWD381" s="42"/>
      <c r="DWE381" s="42"/>
      <c r="DWF381" s="42"/>
      <c r="DWG381" s="42"/>
      <c r="DWH381" s="42"/>
      <c r="DWI381" s="42"/>
      <c r="DWJ381" s="42"/>
      <c r="DWK381" s="42"/>
      <c r="DWL381" s="42"/>
      <c r="DWM381" s="42"/>
      <c r="DWN381" s="42"/>
      <c r="DWO381" s="42"/>
      <c r="DWP381" s="42"/>
      <c r="DWQ381" s="42"/>
      <c r="DWR381" s="42"/>
      <c r="DWS381" s="42"/>
      <c r="DWT381" s="42"/>
      <c r="DWU381" s="42"/>
      <c r="DWV381" s="42"/>
      <c r="DWW381" s="42"/>
      <c r="DWX381" s="42"/>
      <c r="DWY381" s="42"/>
      <c r="DWZ381" s="42"/>
      <c r="DXA381" s="42"/>
      <c r="DXB381" s="42"/>
      <c r="DXC381" s="42"/>
      <c r="DXD381" s="42"/>
      <c r="DXE381" s="42"/>
      <c r="DXF381" s="42"/>
      <c r="DXG381" s="42"/>
      <c r="DXH381" s="42"/>
      <c r="DXI381" s="42"/>
      <c r="DXJ381" s="42"/>
      <c r="DXK381" s="42"/>
      <c r="DXL381" s="42"/>
      <c r="DXM381" s="42"/>
      <c r="DXN381" s="42"/>
      <c r="DXO381" s="42"/>
      <c r="DXP381" s="42"/>
      <c r="DXQ381" s="42"/>
      <c r="DXR381" s="42"/>
      <c r="DXS381" s="42"/>
      <c r="DXT381" s="42"/>
      <c r="DXU381" s="42"/>
      <c r="DXV381" s="42"/>
      <c r="DXW381" s="42"/>
      <c r="DXX381" s="42"/>
      <c r="DXY381" s="42"/>
      <c r="DXZ381" s="42"/>
      <c r="DYA381" s="42"/>
      <c r="DYB381" s="42"/>
      <c r="DYC381" s="42"/>
      <c r="DYD381" s="42"/>
      <c r="DYE381" s="42"/>
      <c r="DYF381" s="42"/>
      <c r="DYG381" s="42"/>
      <c r="DYH381" s="42"/>
      <c r="DYI381" s="42"/>
      <c r="DYJ381" s="42"/>
      <c r="DYK381" s="42"/>
      <c r="DYL381" s="42"/>
      <c r="DYM381" s="42"/>
      <c r="DYN381" s="42"/>
      <c r="DYO381" s="42"/>
      <c r="DYP381" s="42"/>
      <c r="DYQ381" s="42"/>
      <c r="DYR381" s="42"/>
      <c r="DYS381" s="42"/>
      <c r="DYT381" s="42"/>
      <c r="DYU381" s="42"/>
      <c r="DYV381" s="42"/>
      <c r="DYW381" s="42"/>
      <c r="DYX381" s="42"/>
      <c r="DYY381" s="42"/>
      <c r="DYZ381" s="42"/>
      <c r="DZA381" s="42"/>
      <c r="DZB381" s="42"/>
      <c r="DZC381" s="42"/>
      <c r="DZD381" s="42"/>
      <c r="DZE381" s="42"/>
      <c r="DZF381" s="42"/>
      <c r="DZG381" s="42"/>
      <c r="DZH381" s="42"/>
      <c r="DZI381" s="42"/>
      <c r="DZJ381" s="42"/>
      <c r="DZK381" s="42"/>
      <c r="DZL381" s="42"/>
      <c r="DZM381" s="42"/>
      <c r="DZN381" s="42"/>
      <c r="DZO381" s="42"/>
      <c r="DZP381" s="42"/>
      <c r="DZQ381" s="42"/>
      <c r="DZR381" s="42"/>
      <c r="DZS381" s="42"/>
      <c r="DZT381" s="42"/>
      <c r="DZU381" s="42"/>
      <c r="DZV381" s="42"/>
      <c r="DZW381" s="42"/>
      <c r="DZX381" s="42"/>
      <c r="DZY381" s="42"/>
      <c r="DZZ381" s="42"/>
      <c r="EAA381" s="42"/>
      <c r="EAB381" s="42"/>
      <c r="EAC381" s="42"/>
      <c r="EAD381" s="42"/>
      <c r="EAE381" s="42"/>
      <c r="EAF381" s="42"/>
      <c r="EAG381" s="42"/>
      <c r="EAH381" s="42"/>
      <c r="EAI381" s="42"/>
      <c r="EAJ381" s="42"/>
      <c r="EAK381" s="42"/>
      <c r="EAL381" s="42"/>
      <c r="EAM381" s="42"/>
      <c r="EAN381" s="42"/>
      <c r="EAO381" s="42"/>
      <c r="EAP381" s="42"/>
      <c r="EAQ381" s="42"/>
      <c r="EAR381" s="42"/>
      <c r="EAS381" s="42"/>
      <c r="EAT381" s="42"/>
      <c r="EAU381" s="42"/>
      <c r="EAV381" s="42"/>
      <c r="EAW381" s="42"/>
      <c r="EAX381" s="42"/>
      <c r="EAY381" s="42"/>
      <c r="EAZ381" s="42"/>
      <c r="EBA381" s="42"/>
      <c r="EBB381" s="42"/>
      <c r="EBC381" s="42"/>
      <c r="EBD381" s="42"/>
      <c r="EBE381" s="42"/>
      <c r="EBF381" s="42"/>
      <c r="EBG381" s="42"/>
      <c r="EBH381" s="42"/>
      <c r="EBI381" s="42"/>
      <c r="EBJ381" s="42"/>
      <c r="EBK381" s="42"/>
      <c r="EBL381" s="42"/>
      <c r="EBM381" s="42"/>
      <c r="EBN381" s="42"/>
      <c r="EBO381" s="42"/>
      <c r="EBP381" s="42"/>
      <c r="EBQ381" s="42"/>
      <c r="EBR381" s="42"/>
      <c r="EBS381" s="42"/>
      <c r="EBT381" s="42"/>
      <c r="EBU381" s="42"/>
      <c r="EBV381" s="42"/>
      <c r="EBW381" s="42"/>
      <c r="EBX381" s="42"/>
      <c r="EBY381" s="42"/>
      <c r="EBZ381" s="42"/>
      <c r="ECA381" s="42"/>
      <c r="ECB381" s="42"/>
      <c r="ECC381" s="42"/>
      <c r="ECD381" s="42"/>
      <c r="ECE381" s="42"/>
      <c r="ECF381" s="42"/>
      <c r="ECG381" s="42"/>
      <c r="ECH381" s="42"/>
      <c r="ECI381" s="42"/>
      <c r="ECJ381" s="42"/>
      <c r="ECK381" s="42"/>
      <c r="ECL381" s="42"/>
      <c r="ECM381" s="42"/>
      <c r="ECN381" s="42"/>
      <c r="ECO381" s="42"/>
      <c r="ECP381" s="42"/>
      <c r="ECQ381" s="42"/>
      <c r="ECR381" s="42"/>
      <c r="ECS381" s="42"/>
      <c r="ECT381" s="42"/>
      <c r="ECU381" s="42"/>
      <c r="ECV381" s="42"/>
      <c r="ECW381" s="42"/>
      <c r="ECX381" s="42"/>
      <c r="ECY381" s="42"/>
      <c r="ECZ381" s="42"/>
      <c r="EDA381" s="42"/>
      <c r="EDB381" s="42"/>
      <c r="EDC381" s="42"/>
      <c r="EDD381" s="42"/>
      <c r="EDE381" s="42"/>
      <c r="EDF381" s="42"/>
      <c r="EDG381" s="42"/>
      <c r="EDH381" s="42"/>
      <c r="EDI381" s="42"/>
      <c r="EDJ381" s="42"/>
      <c r="EDK381" s="42"/>
      <c r="EDL381" s="42"/>
      <c r="EDM381" s="42"/>
      <c r="EDN381" s="42"/>
      <c r="EDO381" s="42"/>
      <c r="EDP381" s="42"/>
      <c r="EDQ381" s="42"/>
      <c r="EDR381" s="42"/>
      <c r="EDS381" s="42"/>
      <c r="EDT381" s="42"/>
      <c r="EDU381" s="42"/>
      <c r="EDV381" s="42"/>
      <c r="EDW381" s="42"/>
      <c r="EDX381" s="42"/>
      <c r="EDY381" s="42"/>
      <c r="EDZ381" s="42"/>
      <c r="EEA381" s="42"/>
      <c r="EEB381" s="42"/>
      <c r="EEC381" s="42"/>
      <c r="EED381" s="42"/>
      <c r="EEE381" s="42"/>
      <c r="EEF381" s="42"/>
      <c r="EEG381" s="42"/>
      <c r="EEH381" s="42"/>
      <c r="EEI381" s="42"/>
      <c r="EEJ381" s="42"/>
      <c r="EEK381" s="42"/>
      <c r="EEL381" s="42"/>
      <c r="EEM381" s="42"/>
      <c r="EEN381" s="42"/>
      <c r="EEO381" s="42"/>
      <c r="EEP381" s="42"/>
      <c r="EEQ381" s="42"/>
      <c r="EER381" s="42"/>
      <c r="EES381" s="42"/>
      <c r="EET381" s="42"/>
      <c r="EEU381" s="42"/>
      <c r="EEV381" s="42"/>
      <c r="EEW381" s="42"/>
      <c r="EEX381" s="42"/>
      <c r="EEY381" s="42"/>
      <c r="EEZ381" s="42"/>
      <c r="EFA381" s="42"/>
      <c r="EFB381" s="42"/>
      <c r="EFC381" s="42"/>
      <c r="EFD381" s="42"/>
      <c r="EFE381" s="42"/>
      <c r="EFF381" s="42"/>
      <c r="EFG381" s="42"/>
      <c r="EFH381" s="42"/>
      <c r="EFI381" s="42"/>
      <c r="EFJ381" s="42"/>
      <c r="EFK381" s="42"/>
      <c r="EFL381" s="42"/>
      <c r="EFM381" s="42"/>
      <c r="EFN381" s="42"/>
      <c r="EFO381" s="42"/>
      <c r="EFP381" s="42"/>
      <c r="EFQ381" s="42"/>
      <c r="EFR381" s="42"/>
      <c r="EFS381" s="42"/>
      <c r="EFT381" s="42"/>
      <c r="EFU381" s="42"/>
      <c r="EFV381" s="42"/>
      <c r="EFW381" s="42"/>
      <c r="EFX381" s="42"/>
      <c r="EFY381" s="42"/>
      <c r="EFZ381" s="42"/>
      <c r="EGA381" s="42"/>
      <c r="EGB381" s="42"/>
      <c r="EGC381" s="42"/>
      <c r="EGD381" s="42"/>
      <c r="EGE381" s="42"/>
      <c r="EGF381" s="42"/>
      <c r="EGG381" s="42"/>
      <c r="EGH381" s="42"/>
      <c r="EGI381" s="42"/>
      <c r="EGJ381" s="42"/>
      <c r="EGK381" s="42"/>
      <c r="EGL381" s="42"/>
      <c r="EGM381" s="42"/>
      <c r="EGN381" s="42"/>
      <c r="EGO381" s="42"/>
      <c r="EGP381" s="42"/>
      <c r="EGQ381" s="42"/>
      <c r="EGR381" s="42"/>
      <c r="EGS381" s="42"/>
      <c r="EGT381" s="42"/>
      <c r="EGU381" s="42"/>
      <c r="EGV381" s="42"/>
      <c r="EGW381" s="42"/>
      <c r="EGX381" s="42"/>
      <c r="EGY381" s="42"/>
      <c r="EGZ381" s="42"/>
      <c r="EHA381" s="42"/>
      <c r="EHB381" s="42"/>
      <c r="EHC381" s="42"/>
      <c r="EHD381" s="42"/>
      <c r="EHE381" s="42"/>
      <c r="EHF381" s="42"/>
      <c r="EHG381" s="42"/>
      <c r="EHH381" s="42"/>
      <c r="EHI381" s="42"/>
      <c r="EHJ381" s="42"/>
      <c r="EHK381" s="42"/>
      <c r="EHL381" s="42"/>
      <c r="EHM381" s="42"/>
      <c r="EHN381" s="42"/>
      <c r="EHO381" s="42"/>
      <c r="EHP381" s="42"/>
      <c r="EHQ381" s="42"/>
      <c r="EHR381" s="42"/>
      <c r="EHS381" s="42"/>
      <c r="EHT381" s="42"/>
      <c r="EHU381" s="42"/>
      <c r="EHV381" s="42"/>
      <c r="EHW381" s="42"/>
      <c r="EHX381" s="42"/>
      <c r="EHY381" s="42"/>
      <c r="EHZ381" s="42"/>
      <c r="EIA381" s="42"/>
      <c r="EIB381" s="42"/>
      <c r="EIC381" s="42"/>
      <c r="EID381" s="42"/>
      <c r="EIE381" s="42"/>
      <c r="EIF381" s="42"/>
      <c r="EIG381" s="42"/>
      <c r="EIH381" s="42"/>
      <c r="EII381" s="42"/>
      <c r="EIJ381" s="42"/>
      <c r="EIK381" s="42"/>
      <c r="EIL381" s="42"/>
      <c r="EIM381" s="42"/>
      <c r="EIN381" s="42"/>
      <c r="EIO381" s="42"/>
      <c r="EIP381" s="42"/>
      <c r="EIQ381" s="42"/>
      <c r="EIR381" s="42"/>
      <c r="EIS381" s="42"/>
      <c r="EIT381" s="42"/>
      <c r="EIU381" s="42"/>
      <c r="EIV381" s="42"/>
      <c r="EIW381" s="42"/>
      <c r="EIX381" s="42"/>
      <c r="EIY381" s="42"/>
      <c r="EIZ381" s="42"/>
      <c r="EJA381" s="42"/>
      <c r="EJB381" s="42"/>
      <c r="EJC381" s="42"/>
      <c r="EJD381" s="42"/>
      <c r="EJE381" s="42"/>
      <c r="EJF381" s="42"/>
      <c r="EJG381" s="42"/>
      <c r="EJH381" s="42"/>
      <c r="EJI381" s="42"/>
      <c r="EJJ381" s="42"/>
      <c r="EJK381" s="42"/>
      <c r="EJL381" s="42"/>
      <c r="EJM381" s="42"/>
      <c r="EJN381" s="42"/>
      <c r="EJO381" s="42"/>
      <c r="EJP381" s="42"/>
      <c r="EJQ381" s="42"/>
      <c r="EJR381" s="42"/>
      <c r="EJS381" s="42"/>
      <c r="EJT381" s="42"/>
      <c r="EJU381" s="42"/>
      <c r="EJV381" s="42"/>
      <c r="EJW381" s="42"/>
      <c r="EJX381" s="42"/>
      <c r="EJY381" s="42"/>
      <c r="EJZ381" s="42"/>
      <c r="EKA381" s="42"/>
      <c r="EKB381" s="42"/>
      <c r="EKC381" s="42"/>
      <c r="EKD381" s="42"/>
      <c r="EKE381" s="42"/>
      <c r="EKF381" s="42"/>
      <c r="EKG381" s="42"/>
      <c r="EKH381" s="42"/>
      <c r="EKI381" s="42"/>
      <c r="EKJ381" s="42"/>
      <c r="EKK381" s="42"/>
      <c r="EKL381" s="42"/>
      <c r="EKM381" s="42"/>
      <c r="EKN381" s="42"/>
      <c r="EKO381" s="42"/>
      <c r="EKP381" s="42"/>
      <c r="EKQ381" s="42"/>
      <c r="EKR381" s="42"/>
      <c r="EKS381" s="42"/>
      <c r="EKT381" s="42"/>
      <c r="EKU381" s="42"/>
      <c r="EKV381" s="42"/>
      <c r="EKW381" s="42"/>
      <c r="EKX381" s="42"/>
      <c r="EKY381" s="42"/>
      <c r="EKZ381" s="42"/>
      <c r="ELA381" s="42"/>
      <c r="ELB381" s="42"/>
      <c r="ELC381" s="42"/>
      <c r="ELD381" s="42"/>
      <c r="ELE381" s="42"/>
      <c r="ELF381" s="42"/>
      <c r="ELG381" s="42"/>
      <c r="ELH381" s="42"/>
      <c r="ELI381" s="42"/>
      <c r="ELJ381" s="42"/>
      <c r="ELK381" s="42"/>
      <c r="ELL381" s="42"/>
      <c r="ELM381" s="42"/>
      <c r="ELN381" s="42"/>
      <c r="ELO381" s="42"/>
      <c r="ELP381" s="42"/>
      <c r="ELQ381" s="42"/>
      <c r="ELR381" s="42"/>
      <c r="ELS381" s="42"/>
      <c r="ELT381" s="42"/>
      <c r="ELU381" s="42"/>
      <c r="ELV381" s="42"/>
      <c r="ELW381" s="42"/>
      <c r="ELX381" s="42"/>
      <c r="ELY381" s="42"/>
      <c r="ELZ381" s="42"/>
      <c r="EMA381" s="42"/>
      <c r="EMB381" s="42"/>
      <c r="EMC381" s="42"/>
      <c r="EMD381" s="42"/>
      <c r="EME381" s="42"/>
      <c r="EMF381" s="42"/>
      <c r="EMG381" s="42"/>
      <c r="EMH381" s="42"/>
      <c r="EMI381" s="42"/>
      <c r="EMJ381" s="42"/>
      <c r="EMK381" s="42"/>
      <c r="EML381" s="42"/>
      <c r="EMM381" s="42"/>
      <c r="EMN381" s="42"/>
      <c r="EMO381" s="42"/>
      <c r="EMP381" s="42"/>
      <c r="EMQ381" s="42"/>
      <c r="EMR381" s="42"/>
      <c r="EMS381" s="42"/>
      <c r="EMT381" s="42"/>
      <c r="EMU381" s="42"/>
      <c r="EMV381" s="42"/>
      <c r="EMW381" s="42"/>
      <c r="EMX381" s="42"/>
      <c r="EMY381" s="42"/>
      <c r="EMZ381" s="42"/>
      <c r="ENA381" s="42"/>
      <c r="ENB381" s="42"/>
      <c r="ENC381" s="42"/>
      <c r="END381" s="42"/>
      <c r="ENE381" s="42"/>
      <c r="ENF381" s="42"/>
      <c r="ENG381" s="42"/>
      <c r="ENH381" s="42"/>
      <c r="ENI381" s="42"/>
      <c r="ENJ381" s="42"/>
      <c r="ENK381" s="42"/>
      <c r="ENL381" s="42"/>
      <c r="ENM381" s="42"/>
      <c r="ENN381" s="42"/>
      <c r="ENO381" s="42"/>
      <c r="ENP381" s="42"/>
      <c r="ENQ381" s="42"/>
      <c r="ENR381" s="42"/>
      <c r="ENS381" s="42"/>
      <c r="ENT381" s="42"/>
      <c r="ENU381" s="42"/>
      <c r="ENV381" s="42"/>
      <c r="ENW381" s="42"/>
      <c r="ENX381" s="42"/>
      <c r="ENY381" s="42"/>
      <c r="ENZ381" s="42"/>
      <c r="EOA381" s="42"/>
      <c r="EOB381" s="42"/>
      <c r="EOC381" s="42"/>
      <c r="EOD381" s="42"/>
      <c r="EOE381" s="42"/>
      <c r="EOF381" s="42"/>
      <c r="EOG381" s="42"/>
      <c r="EOH381" s="42"/>
      <c r="EOI381" s="42"/>
      <c r="EOJ381" s="42"/>
      <c r="EOK381" s="42"/>
      <c r="EOL381" s="42"/>
      <c r="EOM381" s="42"/>
      <c r="EON381" s="42"/>
      <c r="EOO381" s="42"/>
      <c r="EOP381" s="42"/>
      <c r="EOQ381" s="42"/>
      <c r="EOR381" s="42"/>
      <c r="EOS381" s="42"/>
      <c r="EOT381" s="42"/>
      <c r="EOU381" s="42"/>
      <c r="EOV381" s="42"/>
      <c r="EOW381" s="42"/>
      <c r="EOX381" s="42"/>
      <c r="EOY381" s="42"/>
      <c r="EOZ381" s="42"/>
      <c r="EPA381" s="42"/>
      <c r="EPB381" s="42"/>
      <c r="EPC381" s="42"/>
      <c r="EPD381" s="42"/>
      <c r="EPE381" s="42"/>
      <c r="EPF381" s="42"/>
      <c r="EPG381" s="42"/>
      <c r="EPH381" s="42"/>
      <c r="EPI381" s="42"/>
      <c r="EPJ381" s="42"/>
      <c r="EPK381" s="42"/>
      <c r="EPL381" s="42"/>
      <c r="EPM381" s="42"/>
      <c r="EPN381" s="42"/>
      <c r="EPO381" s="42"/>
      <c r="EPP381" s="42"/>
      <c r="EPQ381" s="42"/>
      <c r="EPR381" s="42"/>
      <c r="EPS381" s="42"/>
      <c r="EPT381" s="42"/>
      <c r="EPU381" s="42"/>
      <c r="EPV381" s="42"/>
      <c r="EPW381" s="42"/>
      <c r="EPX381" s="42"/>
      <c r="EPY381" s="42"/>
      <c r="EPZ381" s="42"/>
      <c r="EQA381" s="42"/>
      <c r="EQB381" s="42"/>
      <c r="EQC381" s="42"/>
      <c r="EQD381" s="42"/>
      <c r="EQE381" s="42"/>
      <c r="EQF381" s="42"/>
      <c r="EQG381" s="42"/>
      <c r="EQH381" s="42"/>
      <c r="EQI381" s="42"/>
      <c r="EQJ381" s="42"/>
      <c r="EQK381" s="42"/>
      <c r="EQL381" s="42"/>
      <c r="EQM381" s="42"/>
      <c r="EQN381" s="42"/>
      <c r="EQO381" s="42"/>
      <c r="EQP381" s="42"/>
      <c r="EQQ381" s="42"/>
      <c r="EQR381" s="42"/>
      <c r="EQS381" s="42"/>
      <c r="EQT381" s="42"/>
      <c r="EQU381" s="42"/>
      <c r="EQV381" s="42"/>
      <c r="EQW381" s="42"/>
      <c r="EQX381" s="42"/>
      <c r="EQY381" s="42"/>
      <c r="EQZ381" s="42"/>
      <c r="ERA381" s="42"/>
      <c r="ERB381" s="42"/>
      <c r="ERC381" s="42"/>
      <c r="ERD381" s="42"/>
      <c r="ERE381" s="42"/>
      <c r="ERF381" s="42"/>
      <c r="ERG381" s="42"/>
      <c r="ERH381" s="42"/>
      <c r="ERI381" s="42"/>
      <c r="ERJ381" s="42"/>
      <c r="ERK381" s="42"/>
      <c r="ERL381" s="42"/>
      <c r="ERM381" s="42"/>
      <c r="ERN381" s="42"/>
      <c r="ERO381" s="42"/>
      <c r="ERP381" s="42"/>
      <c r="ERQ381" s="42"/>
      <c r="ERR381" s="42"/>
      <c r="ERS381" s="42"/>
      <c r="ERT381" s="42"/>
      <c r="ERU381" s="42"/>
      <c r="ERV381" s="42"/>
      <c r="ERW381" s="42"/>
      <c r="ERX381" s="42"/>
      <c r="ERY381" s="42"/>
      <c r="ERZ381" s="42"/>
      <c r="ESA381" s="42"/>
      <c r="ESB381" s="42"/>
      <c r="ESC381" s="42"/>
      <c r="ESD381" s="42"/>
      <c r="ESE381" s="42"/>
      <c r="ESF381" s="42"/>
      <c r="ESG381" s="42"/>
      <c r="ESH381" s="42"/>
      <c r="ESI381" s="42"/>
      <c r="ESJ381" s="42"/>
      <c r="ESK381" s="42"/>
      <c r="ESL381" s="42"/>
      <c r="ESM381" s="42"/>
      <c r="ESN381" s="42"/>
      <c r="ESO381" s="42"/>
      <c r="ESP381" s="42"/>
      <c r="ESQ381" s="42"/>
      <c r="ESR381" s="42"/>
      <c r="ESS381" s="42"/>
      <c r="EST381" s="42"/>
      <c r="ESU381" s="42"/>
      <c r="ESV381" s="42"/>
      <c r="ESW381" s="42"/>
      <c r="ESX381" s="42"/>
      <c r="ESY381" s="42"/>
      <c r="ESZ381" s="42"/>
      <c r="ETA381" s="42"/>
      <c r="ETB381" s="42"/>
      <c r="ETC381" s="42"/>
      <c r="ETD381" s="42"/>
      <c r="ETE381" s="42"/>
      <c r="ETF381" s="42"/>
      <c r="ETG381" s="42"/>
      <c r="ETH381" s="42"/>
      <c r="ETI381" s="42"/>
      <c r="ETJ381" s="42"/>
      <c r="ETK381" s="42"/>
      <c r="ETL381" s="42"/>
      <c r="ETM381" s="42"/>
      <c r="ETN381" s="42"/>
      <c r="ETO381" s="42"/>
      <c r="ETP381" s="42"/>
      <c r="ETQ381" s="42"/>
      <c r="ETR381" s="42"/>
      <c r="ETS381" s="42"/>
      <c r="ETT381" s="42"/>
      <c r="ETU381" s="42"/>
      <c r="ETV381" s="42"/>
      <c r="ETW381" s="42"/>
      <c r="ETX381" s="42"/>
      <c r="ETY381" s="42"/>
      <c r="ETZ381" s="42"/>
      <c r="EUA381" s="42"/>
      <c r="EUB381" s="42"/>
      <c r="EUC381" s="42"/>
      <c r="EUD381" s="42"/>
      <c r="EUE381" s="42"/>
      <c r="EUF381" s="42"/>
      <c r="EUG381" s="42"/>
      <c r="EUH381" s="42"/>
      <c r="EUI381" s="42"/>
      <c r="EUJ381" s="42"/>
      <c r="EUK381" s="42"/>
      <c r="EUL381" s="42"/>
      <c r="EUM381" s="42"/>
      <c r="EUN381" s="42"/>
      <c r="EUO381" s="42"/>
      <c r="EUP381" s="42"/>
      <c r="EUQ381" s="42"/>
      <c r="EUR381" s="42"/>
      <c r="EUS381" s="42"/>
      <c r="EUT381" s="42"/>
      <c r="EUU381" s="42"/>
      <c r="EUV381" s="42"/>
      <c r="EUW381" s="42"/>
      <c r="EUX381" s="42"/>
      <c r="EUY381" s="42"/>
      <c r="EUZ381" s="42"/>
      <c r="EVA381" s="42"/>
      <c r="EVB381" s="42"/>
      <c r="EVC381" s="42"/>
      <c r="EVD381" s="42"/>
      <c r="EVE381" s="42"/>
      <c r="EVF381" s="42"/>
      <c r="EVG381" s="42"/>
      <c r="EVH381" s="42"/>
      <c r="EVI381" s="42"/>
      <c r="EVJ381" s="42"/>
      <c r="EVK381" s="42"/>
      <c r="EVL381" s="42"/>
      <c r="EVM381" s="42"/>
      <c r="EVN381" s="42"/>
      <c r="EVO381" s="42"/>
      <c r="EVP381" s="42"/>
      <c r="EVQ381" s="42"/>
      <c r="EVR381" s="42"/>
      <c r="EVS381" s="42"/>
      <c r="EVT381" s="42"/>
      <c r="EVU381" s="42"/>
      <c r="EVV381" s="42"/>
      <c r="EVW381" s="42"/>
      <c r="EVX381" s="42"/>
      <c r="EVY381" s="42"/>
      <c r="EVZ381" s="42"/>
      <c r="EWA381" s="42"/>
      <c r="EWB381" s="42"/>
      <c r="EWC381" s="42"/>
      <c r="EWD381" s="42"/>
      <c r="EWE381" s="42"/>
      <c r="EWF381" s="42"/>
      <c r="EWG381" s="42"/>
      <c r="EWH381" s="42"/>
      <c r="EWI381" s="42"/>
      <c r="EWJ381" s="42"/>
      <c r="EWK381" s="42"/>
      <c r="EWL381" s="42"/>
      <c r="EWM381" s="42"/>
      <c r="EWN381" s="42"/>
      <c r="EWO381" s="42"/>
      <c r="EWP381" s="42"/>
      <c r="EWQ381" s="42"/>
      <c r="EWR381" s="42"/>
      <c r="EWS381" s="42"/>
      <c r="EWT381" s="42"/>
      <c r="EWU381" s="42"/>
      <c r="EWV381" s="42"/>
      <c r="EWW381" s="42"/>
      <c r="EWX381" s="42"/>
      <c r="EWY381" s="42"/>
      <c r="EWZ381" s="42"/>
      <c r="EXA381" s="42"/>
      <c r="EXB381" s="42"/>
      <c r="EXC381" s="42"/>
      <c r="EXD381" s="42"/>
      <c r="EXE381" s="42"/>
      <c r="EXF381" s="42"/>
      <c r="EXG381" s="42"/>
      <c r="EXH381" s="42"/>
      <c r="EXI381" s="42"/>
      <c r="EXJ381" s="42"/>
      <c r="EXK381" s="42"/>
      <c r="EXL381" s="42"/>
      <c r="EXM381" s="42"/>
      <c r="EXN381" s="42"/>
      <c r="EXO381" s="42"/>
      <c r="EXP381" s="42"/>
      <c r="EXQ381" s="42"/>
      <c r="EXR381" s="42"/>
      <c r="EXS381" s="42"/>
      <c r="EXT381" s="42"/>
      <c r="EXU381" s="42"/>
      <c r="EXV381" s="42"/>
      <c r="EXW381" s="42"/>
      <c r="EXX381" s="42"/>
      <c r="EXY381" s="42"/>
      <c r="EXZ381" s="42"/>
      <c r="EYA381" s="42"/>
      <c r="EYB381" s="42"/>
      <c r="EYC381" s="42"/>
      <c r="EYD381" s="42"/>
      <c r="EYE381" s="42"/>
      <c r="EYF381" s="42"/>
      <c r="EYG381" s="42"/>
      <c r="EYH381" s="42"/>
      <c r="EYI381" s="42"/>
      <c r="EYJ381" s="42"/>
      <c r="EYK381" s="42"/>
      <c r="EYL381" s="42"/>
      <c r="EYM381" s="42"/>
      <c r="EYN381" s="42"/>
      <c r="EYO381" s="42"/>
      <c r="EYP381" s="42"/>
      <c r="EYQ381" s="42"/>
      <c r="EYR381" s="42"/>
      <c r="EYS381" s="42"/>
      <c r="EYT381" s="42"/>
      <c r="EYU381" s="42"/>
      <c r="EYV381" s="42"/>
      <c r="EYW381" s="42"/>
      <c r="EYX381" s="42"/>
      <c r="EYY381" s="42"/>
      <c r="EYZ381" s="42"/>
      <c r="EZA381" s="42"/>
      <c r="EZB381" s="42"/>
      <c r="EZC381" s="42"/>
      <c r="EZD381" s="42"/>
      <c r="EZE381" s="42"/>
      <c r="EZF381" s="42"/>
      <c r="EZG381" s="42"/>
      <c r="EZH381" s="42"/>
      <c r="EZI381" s="42"/>
      <c r="EZJ381" s="42"/>
      <c r="EZK381" s="42"/>
      <c r="EZL381" s="42"/>
      <c r="EZM381" s="42"/>
      <c r="EZN381" s="42"/>
      <c r="EZO381" s="42"/>
      <c r="EZP381" s="42"/>
      <c r="EZQ381" s="42"/>
      <c r="EZR381" s="42"/>
      <c r="EZS381" s="42"/>
      <c r="EZT381" s="42"/>
      <c r="EZU381" s="42"/>
      <c r="EZV381" s="42"/>
      <c r="EZW381" s="42"/>
      <c r="EZX381" s="42"/>
      <c r="EZY381" s="42"/>
      <c r="EZZ381" s="42"/>
      <c r="FAA381" s="42"/>
      <c r="FAB381" s="42"/>
      <c r="FAC381" s="42"/>
      <c r="FAD381" s="42"/>
      <c r="FAE381" s="42"/>
      <c r="FAF381" s="42"/>
      <c r="FAG381" s="42"/>
      <c r="FAH381" s="42"/>
      <c r="FAI381" s="42"/>
      <c r="FAJ381" s="42"/>
      <c r="FAK381" s="42"/>
      <c r="FAL381" s="42"/>
      <c r="FAM381" s="42"/>
      <c r="FAN381" s="42"/>
      <c r="FAO381" s="42"/>
      <c r="FAP381" s="42"/>
      <c r="FAQ381" s="42"/>
      <c r="FAR381" s="42"/>
      <c r="FAS381" s="42"/>
      <c r="FAT381" s="42"/>
      <c r="FAU381" s="42"/>
      <c r="FAV381" s="42"/>
      <c r="FAW381" s="42"/>
      <c r="FAX381" s="42"/>
      <c r="FAY381" s="42"/>
      <c r="FAZ381" s="42"/>
      <c r="FBA381" s="42"/>
      <c r="FBB381" s="42"/>
      <c r="FBC381" s="42"/>
      <c r="FBD381" s="42"/>
      <c r="FBE381" s="42"/>
      <c r="FBF381" s="42"/>
      <c r="FBG381" s="42"/>
      <c r="FBH381" s="42"/>
      <c r="FBI381" s="42"/>
      <c r="FBJ381" s="42"/>
      <c r="FBK381" s="42"/>
      <c r="FBL381" s="42"/>
      <c r="FBM381" s="42"/>
      <c r="FBN381" s="42"/>
      <c r="FBO381" s="42"/>
      <c r="FBP381" s="42"/>
      <c r="FBQ381" s="42"/>
      <c r="FBR381" s="42"/>
      <c r="FBS381" s="42"/>
      <c r="FBT381" s="42"/>
      <c r="FBU381" s="42"/>
      <c r="FBV381" s="42"/>
      <c r="FBW381" s="42"/>
      <c r="FBX381" s="42"/>
      <c r="FBY381" s="42"/>
      <c r="FBZ381" s="42"/>
      <c r="FCA381" s="42"/>
      <c r="FCB381" s="42"/>
      <c r="FCC381" s="42"/>
      <c r="FCD381" s="42"/>
      <c r="FCE381" s="42"/>
      <c r="FCF381" s="42"/>
      <c r="FCG381" s="42"/>
      <c r="FCH381" s="42"/>
      <c r="FCI381" s="42"/>
      <c r="FCJ381" s="42"/>
      <c r="FCK381" s="42"/>
      <c r="FCL381" s="42"/>
      <c r="FCM381" s="42"/>
      <c r="FCN381" s="42"/>
      <c r="FCO381" s="42"/>
      <c r="FCP381" s="42"/>
      <c r="FCQ381" s="42"/>
      <c r="FCR381" s="42"/>
      <c r="FCS381" s="42"/>
      <c r="FCT381" s="42"/>
      <c r="FCU381" s="42"/>
      <c r="FCV381" s="42"/>
      <c r="FCW381" s="42"/>
      <c r="FCX381" s="42"/>
      <c r="FCY381" s="42"/>
      <c r="FCZ381" s="42"/>
      <c r="FDA381" s="42"/>
      <c r="FDB381" s="42"/>
      <c r="FDC381" s="42"/>
      <c r="FDD381" s="42"/>
      <c r="FDE381" s="42"/>
      <c r="FDF381" s="42"/>
      <c r="FDG381" s="42"/>
      <c r="FDH381" s="42"/>
      <c r="FDI381" s="42"/>
      <c r="FDJ381" s="42"/>
      <c r="FDK381" s="42"/>
      <c r="FDL381" s="42"/>
      <c r="FDM381" s="42"/>
      <c r="FDN381" s="42"/>
      <c r="FDO381" s="42"/>
      <c r="FDP381" s="42"/>
      <c r="FDQ381" s="42"/>
      <c r="FDR381" s="42"/>
      <c r="FDS381" s="42"/>
      <c r="FDT381" s="42"/>
      <c r="FDU381" s="42"/>
      <c r="FDV381" s="42"/>
      <c r="FDW381" s="42"/>
      <c r="FDX381" s="42"/>
      <c r="FDY381" s="42"/>
      <c r="FDZ381" s="42"/>
      <c r="FEA381" s="42"/>
      <c r="FEB381" s="42"/>
      <c r="FEC381" s="42"/>
      <c r="FED381" s="42"/>
      <c r="FEE381" s="42"/>
      <c r="FEF381" s="42"/>
      <c r="FEG381" s="42"/>
      <c r="FEH381" s="42"/>
      <c r="FEI381" s="42"/>
      <c r="FEJ381" s="42"/>
      <c r="FEK381" s="42"/>
      <c r="FEL381" s="42"/>
      <c r="FEM381" s="42"/>
      <c r="FEN381" s="42"/>
      <c r="FEO381" s="42"/>
      <c r="FEP381" s="42"/>
      <c r="FEQ381" s="42"/>
      <c r="FER381" s="42"/>
      <c r="FES381" s="42"/>
      <c r="FET381" s="42"/>
      <c r="FEU381" s="42"/>
      <c r="FEV381" s="42"/>
      <c r="FEW381" s="42"/>
      <c r="FEX381" s="42"/>
      <c r="FEY381" s="42"/>
      <c r="FEZ381" s="42"/>
      <c r="FFA381" s="42"/>
      <c r="FFB381" s="42"/>
      <c r="FFC381" s="42"/>
      <c r="FFD381" s="42"/>
      <c r="FFE381" s="42"/>
      <c r="FFF381" s="42"/>
      <c r="FFG381" s="42"/>
      <c r="FFH381" s="42"/>
      <c r="FFI381" s="42"/>
      <c r="FFJ381" s="42"/>
      <c r="FFK381" s="42"/>
      <c r="FFL381" s="42"/>
      <c r="FFM381" s="42"/>
      <c r="FFN381" s="42"/>
      <c r="FFO381" s="42"/>
      <c r="FFP381" s="42"/>
      <c r="FFQ381" s="42"/>
      <c r="FFR381" s="42"/>
      <c r="FFS381" s="42"/>
      <c r="FFT381" s="42"/>
      <c r="FFU381" s="42"/>
      <c r="FFV381" s="42"/>
      <c r="FFW381" s="42"/>
      <c r="FFX381" s="42"/>
      <c r="FFY381" s="42"/>
      <c r="FFZ381" s="42"/>
      <c r="FGA381" s="42"/>
      <c r="FGB381" s="42"/>
      <c r="FGC381" s="42"/>
      <c r="FGD381" s="42"/>
      <c r="FGE381" s="42"/>
      <c r="FGF381" s="42"/>
      <c r="FGG381" s="42"/>
      <c r="FGH381" s="42"/>
      <c r="FGI381" s="42"/>
      <c r="FGJ381" s="42"/>
      <c r="FGK381" s="42"/>
      <c r="FGL381" s="42"/>
      <c r="FGM381" s="42"/>
      <c r="FGN381" s="42"/>
      <c r="FGO381" s="42"/>
      <c r="FGP381" s="42"/>
      <c r="FGQ381" s="42"/>
      <c r="FGR381" s="42"/>
      <c r="FGS381" s="42"/>
      <c r="FGT381" s="42"/>
      <c r="FGU381" s="42"/>
      <c r="FGV381" s="42"/>
      <c r="FGW381" s="42"/>
      <c r="FGX381" s="42"/>
      <c r="FGY381" s="42"/>
      <c r="FGZ381" s="42"/>
      <c r="FHA381" s="42"/>
      <c r="FHB381" s="42"/>
      <c r="FHC381" s="42"/>
      <c r="FHD381" s="42"/>
      <c r="FHE381" s="42"/>
      <c r="FHF381" s="42"/>
      <c r="FHG381" s="42"/>
      <c r="FHH381" s="42"/>
      <c r="FHI381" s="42"/>
      <c r="FHJ381" s="42"/>
      <c r="FHK381" s="42"/>
      <c r="FHL381" s="42"/>
      <c r="FHM381" s="42"/>
      <c r="FHN381" s="42"/>
      <c r="FHO381" s="42"/>
      <c r="FHP381" s="42"/>
      <c r="FHQ381" s="42"/>
      <c r="FHR381" s="42"/>
      <c r="FHS381" s="42"/>
      <c r="FHT381" s="42"/>
      <c r="FHU381" s="42"/>
      <c r="FHV381" s="42"/>
      <c r="FHW381" s="42"/>
      <c r="FHX381" s="42"/>
      <c r="FHY381" s="42"/>
      <c r="FHZ381" s="42"/>
      <c r="FIA381" s="42"/>
      <c r="FIB381" s="42"/>
      <c r="FIC381" s="42"/>
      <c r="FID381" s="42"/>
      <c r="FIE381" s="42"/>
      <c r="FIF381" s="42"/>
      <c r="FIG381" s="42"/>
      <c r="FIH381" s="42"/>
      <c r="FII381" s="42"/>
      <c r="FIJ381" s="42"/>
      <c r="FIK381" s="42"/>
      <c r="FIL381" s="42"/>
      <c r="FIM381" s="42"/>
      <c r="FIN381" s="42"/>
      <c r="FIO381" s="42"/>
      <c r="FIP381" s="42"/>
      <c r="FIQ381" s="42"/>
      <c r="FIR381" s="42"/>
      <c r="FIS381" s="42"/>
      <c r="FIT381" s="42"/>
      <c r="FIU381" s="42"/>
      <c r="FIV381" s="42"/>
      <c r="FIW381" s="42"/>
      <c r="FIX381" s="42"/>
      <c r="FIY381" s="42"/>
      <c r="FIZ381" s="42"/>
      <c r="FJA381" s="42"/>
      <c r="FJB381" s="42"/>
      <c r="FJC381" s="42"/>
      <c r="FJD381" s="42"/>
      <c r="FJE381" s="42"/>
      <c r="FJF381" s="42"/>
      <c r="FJG381" s="42"/>
      <c r="FJH381" s="42"/>
      <c r="FJI381" s="42"/>
      <c r="FJJ381" s="42"/>
      <c r="FJK381" s="42"/>
      <c r="FJL381" s="42"/>
      <c r="FJM381" s="42"/>
      <c r="FJN381" s="42"/>
      <c r="FJO381" s="42"/>
      <c r="FJP381" s="42"/>
      <c r="FJQ381" s="42"/>
      <c r="FJR381" s="42"/>
      <c r="FJS381" s="42"/>
      <c r="FJT381" s="42"/>
      <c r="FJU381" s="42"/>
      <c r="FJV381" s="42"/>
      <c r="FJW381" s="42"/>
      <c r="FJX381" s="42"/>
      <c r="FJY381" s="42"/>
      <c r="FJZ381" s="42"/>
      <c r="FKA381" s="42"/>
      <c r="FKB381" s="42"/>
      <c r="FKC381" s="42"/>
      <c r="FKD381" s="42"/>
      <c r="FKE381" s="42"/>
      <c r="FKF381" s="42"/>
      <c r="FKG381" s="42"/>
      <c r="FKH381" s="42"/>
      <c r="FKI381" s="42"/>
      <c r="FKJ381" s="42"/>
      <c r="FKK381" s="42"/>
      <c r="FKL381" s="42"/>
      <c r="FKM381" s="42"/>
      <c r="FKN381" s="42"/>
      <c r="FKO381" s="42"/>
      <c r="FKP381" s="42"/>
      <c r="FKQ381" s="42"/>
      <c r="FKR381" s="42"/>
      <c r="FKS381" s="42"/>
      <c r="FKT381" s="42"/>
      <c r="FKU381" s="42"/>
      <c r="FKV381" s="42"/>
      <c r="FKW381" s="42"/>
      <c r="FKX381" s="42"/>
      <c r="FKY381" s="42"/>
      <c r="FKZ381" s="42"/>
      <c r="FLA381" s="42"/>
      <c r="FLB381" s="42"/>
      <c r="FLC381" s="42"/>
      <c r="FLD381" s="42"/>
      <c r="FLE381" s="42"/>
      <c r="FLF381" s="42"/>
      <c r="FLG381" s="42"/>
      <c r="FLH381" s="42"/>
      <c r="FLI381" s="42"/>
      <c r="FLJ381" s="42"/>
      <c r="FLK381" s="42"/>
      <c r="FLL381" s="42"/>
      <c r="FLM381" s="42"/>
      <c r="FLN381" s="42"/>
      <c r="FLO381" s="42"/>
      <c r="FLP381" s="42"/>
      <c r="FLQ381" s="42"/>
      <c r="FLR381" s="42"/>
      <c r="FLS381" s="42"/>
      <c r="FLT381" s="42"/>
      <c r="FLU381" s="42"/>
      <c r="FLV381" s="42"/>
      <c r="FLW381" s="42"/>
      <c r="FLX381" s="42"/>
      <c r="FLY381" s="42"/>
      <c r="FLZ381" s="42"/>
      <c r="FMA381" s="42"/>
      <c r="FMB381" s="42"/>
      <c r="FMC381" s="42"/>
      <c r="FMD381" s="42"/>
      <c r="FME381" s="42"/>
      <c r="FMF381" s="42"/>
      <c r="FMG381" s="42"/>
      <c r="FMH381" s="42"/>
      <c r="FMI381" s="42"/>
      <c r="FMJ381" s="42"/>
      <c r="FMK381" s="42"/>
      <c r="FML381" s="42"/>
      <c r="FMM381" s="42"/>
      <c r="FMN381" s="42"/>
      <c r="FMO381" s="42"/>
      <c r="FMP381" s="42"/>
      <c r="FMQ381" s="42"/>
      <c r="FMR381" s="42"/>
      <c r="FMS381" s="42"/>
      <c r="FMT381" s="42"/>
      <c r="FMU381" s="42"/>
      <c r="FMV381" s="42"/>
      <c r="FMW381" s="42"/>
      <c r="FMX381" s="42"/>
      <c r="FMY381" s="42"/>
      <c r="FMZ381" s="42"/>
      <c r="FNA381" s="42"/>
      <c r="FNB381" s="42"/>
      <c r="FNC381" s="42"/>
      <c r="FND381" s="42"/>
      <c r="FNE381" s="42"/>
      <c r="FNF381" s="42"/>
      <c r="FNG381" s="42"/>
      <c r="FNH381" s="42"/>
      <c r="FNI381" s="42"/>
      <c r="FNJ381" s="42"/>
      <c r="FNK381" s="42"/>
      <c r="FNL381" s="42"/>
      <c r="FNM381" s="42"/>
      <c r="FNN381" s="42"/>
      <c r="FNO381" s="42"/>
      <c r="FNP381" s="42"/>
      <c r="FNQ381" s="42"/>
      <c r="FNR381" s="42"/>
      <c r="FNS381" s="42"/>
      <c r="FNT381" s="42"/>
      <c r="FNU381" s="42"/>
      <c r="FNV381" s="42"/>
      <c r="FNW381" s="42"/>
      <c r="FNX381" s="42"/>
      <c r="FNY381" s="42"/>
      <c r="FNZ381" s="42"/>
      <c r="FOA381" s="42"/>
      <c r="FOB381" s="42"/>
      <c r="FOC381" s="42"/>
      <c r="FOD381" s="42"/>
      <c r="FOE381" s="42"/>
      <c r="FOF381" s="42"/>
      <c r="FOG381" s="42"/>
      <c r="FOH381" s="42"/>
      <c r="FOI381" s="42"/>
      <c r="FOJ381" s="42"/>
      <c r="FOK381" s="42"/>
      <c r="FOL381" s="42"/>
      <c r="FOM381" s="42"/>
      <c r="FON381" s="42"/>
      <c r="FOO381" s="42"/>
      <c r="FOP381" s="42"/>
      <c r="FOQ381" s="42"/>
      <c r="FOR381" s="42"/>
      <c r="FOS381" s="42"/>
      <c r="FOT381" s="42"/>
      <c r="FOU381" s="42"/>
      <c r="FOV381" s="42"/>
      <c r="FOW381" s="42"/>
      <c r="FOX381" s="42"/>
      <c r="FOY381" s="42"/>
      <c r="FOZ381" s="42"/>
      <c r="FPA381" s="42"/>
      <c r="FPB381" s="42"/>
      <c r="FPC381" s="42"/>
      <c r="FPD381" s="42"/>
      <c r="FPE381" s="42"/>
      <c r="FPF381" s="42"/>
      <c r="FPG381" s="42"/>
      <c r="FPH381" s="42"/>
      <c r="FPI381" s="42"/>
      <c r="FPJ381" s="42"/>
      <c r="FPK381" s="42"/>
      <c r="FPL381" s="42"/>
      <c r="FPM381" s="42"/>
      <c r="FPN381" s="42"/>
      <c r="FPO381" s="42"/>
      <c r="FPP381" s="42"/>
      <c r="FPQ381" s="42"/>
      <c r="FPR381" s="42"/>
      <c r="FPS381" s="42"/>
      <c r="FPT381" s="42"/>
      <c r="FPU381" s="42"/>
      <c r="FPV381" s="42"/>
      <c r="FPW381" s="42"/>
      <c r="FPX381" s="42"/>
      <c r="FPY381" s="42"/>
      <c r="FPZ381" s="42"/>
      <c r="FQA381" s="42"/>
      <c r="FQB381" s="42"/>
      <c r="FQC381" s="42"/>
      <c r="FQD381" s="42"/>
      <c r="FQE381" s="42"/>
      <c r="FQF381" s="42"/>
      <c r="FQG381" s="42"/>
      <c r="FQH381" s="42"/>
      <c r="FQI381" s="42"/>
      <c r="FQJ381" s="42"/>
      <c r="FQK381" s="42"/>
      <c r="FQL381" s="42"/>
      <c r="FQM381" s="42"/>
      <c r="FQN381" s="42"/>
      <c r="FQO381" s="42"/>
      <c r="FQP381" s="42"/>
      <c r="FQQ381" s="42"/>
      <c r="FQR381" s="42"/>
      <c r="FQS381" s="42"/>
      <c r="FQT381" s="42"/>
      <c r="FQU381" s="42"/>
      <c r="FQV381" s="42"/>
      <c r="FQW381" s="42"/>
      <c r="FQX381" s="42"/>
      <c r="FQY381" s="42"/>
      <c r="FQZ381" s="42"/>
      <c r="FRA381" s="42"/>
      <c r="FRB381" s="42"/>
      <c r="FRC381" s="42"/>
      <c r="FRD381" s="42"/>
      <c r="FRE381" s="42"/>
      <c r="FRF381" s="42"/>
      <c r="FRG381" s="42"/>
      <c r="FRH381" s="42"/>
      <c r="FRI381" s="42"/>
      <c r="FRJ381" s="42"/>
      <c r="FRK381" s="42"/>
      <c r="FRL381" s="42"/>
      <c r="FRM381" s="42"/>
      <c r="FRN381" s="42"/>
      <c r="FRO381" s="42"/>
      <c r="FRP381" s="42"/>
      <c r="FRQ381" s="42"/>
      <c r="FRR381" s="42"/>
      <c r="FRS381" s="42"/>
      <c r="FRT381" s="42"/>
      <c r="FRU381" s="42"/>
      <c r="FRV381" s="42"/>
      <c r="FRW381" s="42"/>
      <c r="FRX381" s="42"/>
      <c r="FRY381" s="42"/>
      <c r="FRZ381" s="42"/>
      <c r="FSA381" s="42"/>
      <c r="FSB381" s="42"/>
      <c r="FSC381" s="42"/>
      <c r="FSD381" s="42"/>
      <c r="FSE381" s="42"/>
      <c r="FSF381" s="42"/>
      <c r="FSG381" s="42"/>
      <c r="FSH381" s="42"/>
      <c r="FSI381" s="42"/>
      <c r="FSJ381" s="42"/>
      <c r="FSK381" s="42"/>
      <c r="FSL381" s="42"/>
      <c r="FSM381" s="42"/>
      <c r="FSN381" s="42"/>
      <c r="FSO381" s="42"/>
      <c r="FSP381" s="42"/>
      <c r="FSQ381" s="42"/>
      <c r="FSR381" s="42"/>
      <c r="FSS381" s="42"/>
      <c r="FST381" s="42"/>
      <c r="FSU381" s="42"/>
      <c r="FSV381" s="42"/>
      <c r="FSW381" s="42"/>
      <c r="FSX381" s="42"/>
      <c r="FSY381" s="42"/>
      <c r="FSZ381" s="42"/>
      <c r="FTA381" s="42"/>
      <c r="FTB381" s="42"/>
      <c r="FTC381" s="42"/>
      <c r="FTD381" s="42"/>
      <c r="FTE381" s="42"/>
      <c r="FTF381" s="42"/>
      <c r="FTG381" s="42"/>
      <c r="FTH381" s="42"/>
      <c r="FTI381" s="42"/>
      <c r="FTJ381" s="42"/>
      <c r="FTK381" s="42"/>
      <c r="FTL381" s="42"/>
      <c r="FTM381" s="42"/>
      <c r="FTN381" s="42"/>
      <c r="FTO381" s="42"/>
      <c r="FTP381" s="42"/>
      <c r="FTQ381" s="42"/>
      <c r="FTR381" s="42"/>
      <c r="FTS381" s="42"/>
      <c r="FTT381" s="42"/>
      <c r="FTU381" s="42"/>
      <c r="FTV381" s="42"/>
      <c r="FTW381" s="42"/>
      <c r="FTX381" s="42"/>
      <c r="FTY381" s="42"/>
      <c r="FTZ381" s="42"/>
      <c r="FUA381" s="42"/>
      <c r="FUB381" s="42"/>
      <c r="FUC381" s="42"/>
      <c r="FUD381" s="42"/>
      <c r="FUE381" s="42"/>
      <c r="FUF381" s="42"/>
      <c r="FUG381" s="42"/>
      <c r="FUH381" s="42"/>
      <c r="FUI381" s="42"/>
      <c r="FUJ381" s="42"/>
      <c r="FUK381" s="42"/>
      <c r="FUL381" s="42"/>
      <c r="FUM381" s="42"/>
      <c r="FUN381" s="42"/>
      <c r="FUO381" s="42"/>
      <c r="FUP381" s="42"/>
      <c r="FUQ381" s="42"/>
      <c r="FUR381" s="42"/>
      <c r="FUS381" s="42"/>
      <c r="FUT381" s="42"/>
      <c r="FUU381" s="42"/>
      <c r="FUV381" s="42"/>
      <c r="FUW381" s="42"/>
      <c r="FUX381" s="42"/>
      <c r="FUY381" s="42"/>
      <c r="FUZ381" s="42"/>
      <c r="FVA381" s="42"/>
      <c r="FVB381" s="42"/>
      <c r="FVC381" s="42"/>
      <c r="FVD381" s="42"/>
      <c r="FVE381" s="42"/>
      <c r="FVF381" s="42"/>
      <c r="FVG381" s="42"/>
      <c r="FVH381" s="42"/>
      <c r="FVI381" s="42"/>
      <c r="FVJ381" s="42"/>
      <c r="FVK381" s="42"/>
      <c r="FVL381" s="42"/>
      <c r="FVM381" s="42"/>
      <c r="FVN381" s="42"/>
      <c r="FVO381" s="42"/>
      <c r="FVP381" s="42"/>
      <c r="FVQ381" s="42"/>
      <c r="FVR381" s="42"/>
      <c r="FVS381" s="42"/>
      <c r="FVT381" s="42"/>
      <c r="FVU381" s="42"/>
      <c r="FVV381" s="42"/>
      <c r="FVW381" s="42"/>
      <c r="FVX381" s="42"/>
      <c r="FVY381" s="42"/>
      <c r="FVZ381" s="42"/>
      <c r="FWA381" s="42"/>
      <c r="FWB381" s="42"/>
      <c r="FWC381" s="42"/>
      <c r="FWD381" s="42"/>
      <c r="FWE381" s="42"/>
      <c r="FWF381" s="42"/>
      <c r="FWG381" s="42"/>
      <c r="FWH381" s="42"/>
      <c r="FWI381" s="42"/>
      <c r="FWJ381" s="42"/>
      <c r="FWK381" s="42"/>
      <c r="FWL381" s="42"/>
      <c r="FWM381" s="42"/>
      <c r="FWN381" s="42"/>
      <c r="FWO381" s="42"/>
      <c r="FWP381" s="42"/>
      <c r="FWQ381" s="42"/>
      <c r="FWR381" s="42"/>
      <c r="FWS381" s="42"/>
      <c r="FWT381" s="42"/>
      <c r="FWU381" s="42"/>
      <c r="FWV381" s="42"/>
      <c r="FWW381" s="42"/>
      <c r="FWX381" s="42"/>
      <c r="FWY381" s="42"/>
      <c r="FWZ381" s="42"/>
      <c r="FXA381" s="42"/>
      <c r="FXB381" s="42"/>
      <c r="FXC381" s="42"/>
      <c r="FXD381" s="42"/>
      <c r="FXE381" s="42"/>
      <c r="FXF381" s="42"/>
      <c r="FXG381" s="42"/>
      <c r="FXH381" s="42"/>
      <c r="FXI381" s="42"/>
      <c r="FXJ381" s="42"/>
      <c r="FXK381" s="42"/>
      <c r="FXL381" s="42"/>
      <c r="FXM381" s="42"/>
      <c r="FXN381" s="42"/>
      <c r="FXO381" s="42"/>
      <c r="FXP381" s="42"/>
      <c r="FXQ381" s="42"/>
      <c r="FXR381" s="42"/>
      <c r="FXS381" s="42"/>
      <c r="FXT381" s="42"/>
      <c r="FXU381" s="42"/>
      <c r="FXV381" s="42"/>
      <c r="FXW381" s="42"/>
      <c r="FXX381" s="42"/>
      <c r="FXY381" s="42"/>
      <c r="FXZ381" s="42"/>
      <c r="FYA381" s="42"/>
      <c r="FYB381" s="42"/>
      <c r="FYC381" s="42"/>
      <c r="FYD381" s="42"/>
      <c r="FYE381" s="42"/>
      <c r="FYF381" s="42"/>
      <c r="FYG381" s="42"/>
      <c r="FYH381" s="42"/>
      <c r="FYI381" s="42"/>
      <c r="FYJ381" s="42"/>
      <c r="FYK381" s="42"/>
      <c r="FYL381" s="42"/>
      <c r="FYM381" s="42"/>
      <c r="FYN381" s="42"/>
      <c r="FYO381" s="42"/>
      <c r="FYP381" s="42"/>
      <c r="FYQ381" s="42"/>
      <c r="FYR381" s="42"/>
      <c r="FYS381" s="42"/>
      <c r="FYT381" s="42"/>
      <c r="FYU381" s="42"/>
      <c r="FYV381" s="42"/>
      <c r="FYW381" s="42"/>
      <c r="FYX381" s="42"/>
      <c r="FYY381" s="42"/>
      <c r="FYZ381" s="42"/>
      <c r="FZA381" s="42"/>
      <c r="FZB381" s="42"/>
      <c r="FZC381" s="42"/>
      <c r="FZD381" s="42"/>
      <c r="FZE381" s="42"/>
      <c r="FZF381" s="42"/>
      <c r="FZG381" s="42"/>
      <c r="FZH381" s="42"/>
      <c r="FZI381" s="42"/>
      <c r="FZJ381" s="42"/>
      <c r="FZK381" s="42"/>
      <c r="FZL381" s="42"/>
      <c r="FZM381" s="42"/>
      <c r="FZN381" s="42"/>
      <c r="FZO381" s="42"/>
      <c r="FZP381" s="42"/>
      <c r="FZQ381" s="42"/>
      <c r="FZR381" s="42"/>
      <c r="FZS381" s="42"/>
      <c r="FZT381" s="42"/>
      <c r="FZU381" s="42"/>
      <c r="FZV381" s="42"/>
      <c r="FZW381" s="42"/>
      <c r="FZX381" s="42"/>
      <c r="FZY381" s="42"/>
      <c r="FZZ381" s="42"/>
      <c r="GAA381" s="42"/>
      <c r="GAB381" s="42"/>
      <c r="GAC381" s="42"/>
      <c r="GAD381" s="42"/>
      <c r="GAE381" s="42"/>
      <c r="GAF381" s="42"/>
      <c r="GAG381" s="42"/>
      <c r="GAH381" s="42"/>
      <c r="GAI381" s="42"/>
      <c r="GAJ381" s="42"/>
      <c r="GAK381" s="42"/>
      <c r="GAL381" s="42"/>
      <c r="GAM381" s="42"/>
      <c r="GAN381" s="42"/>
      <c r="GAO381" s="42"/>
      <c r="GAP381" s="42"/>
      <c r="GAQ381" s="42"/>
      <c r="GAR381" s="42"/>
      <c r="GAS381" s="42"/>
      <c r="GAT381" s="42"/>
      <c r="GAU381" s="42"/>
      <c r="GAV381" s="42"/>
      <c r="GAW381" s="42"/>
      <c r="GAX381" s="42"/>
      <c r="GAY381" s="42"/>
      <c r="GAZ381" s="42"/>
      <c r="GBA381" s="42"/>
      <c r="GBB381" s="42"/>
      <c r="GBC381" s="42"/>
      <c r="GBD381" s="42"/>
      <c r="GBE381" s="42"/>
      <c r="GBF381" s="42"/>
      <c r="GBG381" s="42"/>
      <c r="GBH381" s="42"/>
      <c r="GBI381" s="42"/>
      <c r="GBJ381" s="42"/>
      <c r="GBK381" s="42"/>
      <c r="GBL381" s="42"/>
      <c r="GBM381" s="42"/>
      <c r="GBN381" s="42"/>
      <c r="GBO381" s="42"/>
      <c r="GBP381" s="42"/>
      <c r="GBQ381" s="42"/>
      <c r="GBR381" s="42"/>
      <c r="GBS381" s="42"/>
      <c r="GBT381" s="42"/>
      <c r="GBU381" s="42"/>
      <c r="GBV381" s="42"/>
      <c r="GBW381" s="42"/>
      <c r="GBX381" s="42"/>
      <c r="GBY381" s="42"/>
      <c r="GBZ381" s="42"/>
      <c r="GCA381" s="42"/>
      <c r="GCB381" s="42"/>
      <c r="GCC381" s="42"/>
      <c r="GCD381" s="42"/>
      <c r="GCE381" s="42"/>
      <c r="GCF381" s="42"/>
      <c r="GCG381" s="42"/>
      <c r="GCH381" s="42"/>
      <c r="GCI381" s="42"/>
      <c r="GCJ381" s="42"/>
      <c r="GCK381" s="42"/>
      <c r="GCL381" s="42"/>
      <c r="GCM381" s="42"/>
      <c r="GCN381" s="42"/>
      <c r="GCO381" s="42"/>
      <c r="GCP381" s="42"/>
      <c r="GCQ381" s="42"/>
      <c r="GCR381" s="42"/>
      <c r="GCS381" s="42"/>
      <c r="GCT381" s="42"/>
      <c r="GCU381" s="42"/>
      <c r="GCV381" s="42"/>
      <c r="GCW381" s="42"/>
      <c r="GCX381" s="42"/>
      <c r="GCY381" s="42"/>
      <c r="GCZ381" s="42"/>
      <c r="GDA381" s="42"/>
      <c r="GDB381" s="42"/>
      <c r="GDC381" s="42"/>
      <c r="GDD381" s="42"/>
      <c r="GDE381" s="42"/>
      <c r="GDF381" s="42"/>
      <c r="GDG381" s="42"/>
      <c r="GDH381" s="42"/>
      <c r="GDI381" s="42"/>
      <c r="GDJ381" s="42"/>
      <c r="GDK381" s="42"/>
      <c r="GDL381" s="42"/>
      <c r="GDM381" s="42"/>
      <c r="GDN381" s="42"/>
      <c r="GDO381" s="42"/>
      <c r="GDP381" s="42"/>
      <c r="GDQ381" s="42"/>
      <c r="GDR381" s="42"/>
      <c r="GDS381" s="42"/>
      <c r="GDT381" s="42"/>
      <c r="GDU381" s="42"/>
      <c r="GDV381" s="42"/>
      <c r="GDW381" s="42"/>
      <c r="GDX381" s="42"/>
      <c r="GDY381" s="42"/>
      <c r="GDZ381" s="42"/>
      <c r="GEA381" s="42"/>
      <c r="GEB381" s="42"/>
      <c r="GEC381" s="42"/>
      <c r="GED381" s="42"/>
      <c r="GEE381" s="42"/>
      <c r="GEF381" s="42"/>
      <c r="GEG381" s="42"/>
      <c r="GEH381" s="42"/>
      <c r="GEI381" s="42"/>
      <c r="GEJ381" s="42"/>
      <c r="GEK381" s="42"/>
      <c r="GEL381" s="42"/>
      <c r="GEM381" s="42"/>
      <c r="GEN381" s="42"/>
      <c r="GEO381" s="42"/>
      <c r="GEP381" s="42"/>
      <c r="GEQ381" s="42"/>
      <c r="GER381" s="42"/>
      <c r="GES381" s="42"/>
      <c r="GET381" s="42"/>
      <c r="GEU381" s="42"/>
      <c r="GEV381" s="42"/>
      <c r="GEW381" s="42"/>
      <c r="GEX381" s="42"/>
      <c r="GEY381" s="42"/>
      <c r="GEZ381" s="42"/>
      <c r="GFA381" s="42"/>
      <c r="GFB381" s="42"/>
      <c r="GFC381" s="42"/>
      <c r="GFD381" s="42"/>
      <c r="GFE381" s="42"/>
      <c r="GFF381" s="42"/>
      <c r="GFG381" s="42"/>
      <c r="GFH381" s="42"/>
      <c r="GFI381" s="42"/>
      <c r="GFJ381" s="42"/>
      <c r="GFK381" s="42"/>
      <c r="GFL381" s="42"/>
      <c r="GFM381" s="42"/>
      <c r="GFN381" s="42"/>
      <c r="GFO381" s="42"/>
      <c r="GFP381" s="42"/>
      <c r="GFQ381" s="42"/>
      <c r="GFR381" s="42"/>
      <c r="GFS381" s="42"/>
      <c r="GFT381" s="42"/>
      <c r="GFU381" s="42"/>
      <c r="GFV381" s="42"/>
      <c r="GFW381" s="42"/>
      <c r="GFX381" s="42"/>
      <c r="GFY381" s="42"/>
      <c r="GFZ381" s="42"/>
      <c r="GGA381" s="42"/>
      <c r="GGB381" s="42"/>
      <c r="GGC381" s="42"/>
      <c r="GGD381" s="42"/>
      <c r="GGE381" s="42"/>
      <c r="GGF381" s="42"/>
      <c r="GGG381" s="42"/>
      <c r="GGH381" s="42"/>
      <c r="GGI381" s="42"/>
      <c r="GGJ381" s="42"/>
      <c r="GGK381" s="42"/>
      <c r="GGL381" s="42"/>
      <c r="GGM381" s="42"/>
      <c r="GGN381" s="42"/>
      <c r="GGO381" s="42"/>
      <c r="GGP381" s="42"/>
      <c r="GGQ381" s="42"/>
      <c r="GGR381" s="42"/>
      <c r="GGS381" s="42"/>
      <c r="GGT381" s="42"/>
      <c r="GGU381" s="42"/>
      <c r="GGV381" s="42"/>
      <c r="GGW381" s="42"/>
      <c r="GGX381" s="42"/>
      <c r="GGY381" s="42"/>
      <c r="GGZ381" s="42"/>
      <c r="GHA381" s="42"/>
      <c r="GHB381" s="42"/>
      <c r="GHC381" s="42"/>
      <c r="GHD381" s="42"/>
      <c r="GHE381" s="42"/>
      <c r="GHF381" s="42"/>
      <c r="GHG381" s="42"/>
      <c r="GHH381" s="42"/>
      <c r="GHI381" s="42"/>
      <c r="GHJ381" s="42"/>
      <c r="GHK381" s="42"/>
      <c r="GHL381" s="42"/>
      <c r="GHM381" s="42"/>
      <c r="GHN381" s="42"/>
      <c r="GHO381" s="42"/>
      <c r="GHP381" s="42"/>
      <c r="GHQ381" s="42"/>
      <c r="GHR381" s="42"/>
      <c r="GHS381" s="42"/>
      <c r="GHT381" s="42"/>
      <c r="GHU381" s="42"/>
      <c r="GHV381" s="42"/>
      <c r="GHW381" s="42"/>
      <c r="GHX381" s="42"/>
      <c r="GHY381" s="42"/>
      <c r="GHZ381" s="42"/>
      <c r="GIA381" s="42"/>
      <c r="GIB381" s="42"/>
      <c r="GIC381" s="42"/>
      <c r="GID381" s="42"/>
      <c r="GIE381" s="42"/>
      <c r="GIF381" s="42"/>
      <c r="GIG381" s="42"/>
      <c r="GIH381" s="42"/>
      <c r="GII381" s="42"/>
      <c r="GIJ381" s="42"/>
      <c r="GIK381" s="42"/>
      <c r="GIL381" s="42"/>
      <c r="GIM381" s="42"/>
      <c r="GIN381" s="42"/>
      <c r="GIO381" s="42"/>
      <c r="GIP381" s="42"/>
      <c r="GIQ381" s="42"/>
      <c r="GIR381" s="42"/>
      <c r="GIS381" s="42"/>
      <c r="GIT381" s="42"/>
      <c r="GIU381" s="42"/>
      <c r="GIV381" s="42"/>
      <c r="GIW381" s="42"/>
      <c r="GIX381" s="42"/>
      <c r="GIY381" s="42"/>
      <c r="GIZ381" s="42"/>
      <c r="GJA381" s="42"/>
      <c r="GJB381" s="42"/>
      <c r="GJC381" s="42"/>
      <c r="GJD381" s="42"/>
      <c r="GJE381" s="42"/>
      <c r="GJF381" s="42"/>
      <c r="GJG381" s="42"/>
      <c r="GJH381" s="42"/>
      <c r="GJI381" s="42"/>
      <c r="GJJ381" s="42"/>
      <c r="GJK381" s="42"/>
      <c r="GJL381" s="42"/>
      <c r="GJM381" s="42"/>
      <c r="GJN381" s="42"/>
      <c r="GJO381" s="42"/>
      <c r="GJP381" s="42"/>
      <c r="GJQ381" s="42"/>
      <c r="GJR381" s="42"/>
      <c r="GJS381" s="42"/>
      <c r="GJT381" s="42"/>
      <c r="GJU381" s="42"/>
      <c r="GJV381" s="42"/>
      <c r="GJW381" s="42"/>
      <c r="GJX381" s="42"/>
      <c r="GJY381" s="42"/>
      <c r="GJZ381" s="42"/>
      <c r="GKA381" s="42"/>
      <c r="GKB381" s="42"/>
      <c r="GKC381" s="42"/>
      <c r="GKD381" s="42"/>
      <c r="GKE381" s="42"/>
      <c r="GKF381" s="42"/>
      <c r="GKG381" s="42"/>
      <c r="GKH381" s="42"/>
      <c r="GKI381" s="42"/>
      <c r="GKJ381" s="42"/>
      <c r="GKK381" s="42"/>
      <c r="GKL381" s="42"/>
      <c r="GKM381" s="42"/>
      <c r="GKN381" s="42"/>
      <c r="GKO381" s="42"/>
      <c r="GKP381" s="42"/>
      <c r="GKQ381" s="42"/>
      <c r="GKR381" s="42"/>
      <c r="GKS381" s="42"/>
      <c r="GKT381" s="42"/>
      <c r="GKU381" s="42"/>
      <c r="GKV381" s="42"/>
      <c r="GKW381" s="42"/>
      <c r="GKX381" s="42"/>
      <c r="GKY381" s="42"/>
      <c r="GKZ381" s="42"/>
      <c r="GLA381" s="42"/>
      <c r="GLB381" s="42"/>
      <c r="GLC381" s="42"/>
      <c r="GLD381" s="42"/>
      <c r="GLE381" s="42"/>
      <c r="GLF381" s="42"/>
      <c r="GLG381" s="42"/>
      <c r="GLH381" s="42"/>
      <c r="GLI381" s="42"/>
      <c r="GLJ381" s="42"/>
      <c r="GLK381" s="42"/>
      <c r="GLL381" s="42"/>
      <c r="GLM381" s="42"/>
      <c r="GLN381" s="42"/>
      <c r="GLO381" s="42"/>
      <c r="GLP381" s="42"/>
      <c r="GLQ381" s="42"/>
      <c r="GLR381" s="42"/>
      <c r="GLS381" s="42"/>
      <c r="GLT381" s="42"/>
      <c r="GLU381" s="42"/>
      <c r="GLV381" s="42"/>
      <c r="GLW381" s="42"/>
      <c r="GLX381" s="42"/>
      <c r="GLY381" s="42"/>
      <c r="GLZ381" s="42"/>
      <c r="GMA381" s="42"/>
      <c r="GMB381" s="42"/>
      <c r="GMC381" s="42"/>
      <c r="GMD381" s="42"/>
      <c r="GME381" s="42"/>
      <c r="GMF381" s="42"/>
      <c r="GMG381" s="42"/>
      <c r="GMH381" s="42"/>
      <c r="GMI381" s="42"/>
      <c r="GMJ381" s="42"/>
      <c r="GMK381" s="42"/>
      <c r="GML381" s="42"/>
      <c r="GMM381" s="42"/>
      <c r="GMN381" s="42"/>
      <c r="GMO381" s="42"/>
      <c r="GMP381" s="42"/>
      <c r="GMQ381" s="42"/>
      <c r="GMR381" s="42"/>
      <c r="GMS381" s="42"/>
      <c r="GMT381" s="42"/>
      <c r="GMU381" s="42"/>
      <c r="GMV381" s="42"/>
      <c r="GMW381" s="42"/>
      <c r="GMX381" s="42"/>
      <c r="GMY381" s="42"/>
      <c r="GMZ381" s="42"/>
      <c r="GNA381" s="42"/>
      <c r="GNB381" s="42"/>
      <c r="GNC381" s="42"/>
      <c r="GND381" s="42"/>
      <c r="GNE381" s="42"/>
      <c r="GNF381" s="42"/>
      <c r="GNG381" s="42"/>
      <c r="GNH381" s="42"/>
      <c r="GNI381" s="42"/>
      <c r="GNJ381" s="42"/>
      <c r="GNK381" s="42"/>
      <c r="GNL381" s="42"/>
      <c r="GNM381" s="42"/>
      <c r="GNN381" s="42"/>
      <c r="GNO381" s="42"/>
      <c r="GNP381" s="42"/>
      <c r="GNQ381" s="42"/>
      <c r="GNR381" s="42"/>
      <c r="GNS381" s="42"/>
      <c r="GNT381" s="42"/>
      <c r="GNU381" s="42"/>
      <c r="GNV381" s="42"/>
      <c r="GNW381" s="42"/>
      <c r="GNX381" s="42"/>
      <c r="GNY381" s="42"/>
      <c r="GNZ381" s="42"/>
      <c r="GOA381" s="42"/>
      <c r="GOB381" s="42"/>
      <c r="GOC381" s="42"/>
      <c r="GOD381" s="42"/>
      <c r="GOE381" s="42"/>
      <c r="GOF381" s="42"/>
      <c r="GOG381" s="42"/>
      <c r="GOH381" s="42"/>
      <c r="GOI381" s="42"/>
      <c r="GOJ381" s="42"/>
      <c r="GOK381" s="42"/>
      <c r="GOL381" s="42"/>
      <c r="GOM381" s="42"/>
      <c r="GON381" s="42"/>
      <c r="GOO381" s="42"/>
      <c r="GOP381" s="42"/>
      <c r="GOQ381" s="42"/>
      <c r="GOR381" s="42"/>
      <c r="GOS381" s="42"/>
      <c r="GOT381" s="42"/>
      <c r="GOU381" s="42"/>
      <c r="GOV381" s="42"/>
      <c r="GOW381" s="42"/>
      <c r="GOX381" s="42"/>
      <c r="GOY381" s="42"/>
      <c r="GOZ381" s="42"/>
      <c r="GPA381" s="42"/>
      <c r="GPB381" s="42"/>
      <c r="GPC381" s="42"/>
      <c r="GPD381" s="42"/>
      <c r="GPE381" s="42"/>
      <c r="GPF381" s="42"/>
      <c r="GPG381" s="42"/>
      <c r="GPH381" s="42"/>
      <c r="GPI381" s="42"/>
      <c r="GPJ381" s="42"/>
      <c r="GPK381" s="42"/>
      <c r="GPL381" s="42"/>
      <c r="GPM381" s="42"/>
      <c r="GPN381" s="42"/>
      <c r="GPO381" s="42"/>
      <c r="GPP381" s="42"/>
      <c r="GPQ381" s="42"/>
      <c r="GPR381" s="42"/>
      <c r="GPS381" s="42"/>
      <c r="GPT381" s="42"/>
      <c r="GPU381" s="42"/>
      <c r="GPV381" s="42"/>
      <c r="GPW381" s="42"/>
      <c r="GPX381" s="42"/>
      <c r="GPY381" s="42"/>
      <c r="GPZ381" s="42"/>
      <c r="GQA381" s="42"/>
      <c r="GQB381" s="42"/>
      <c r="GQC381" s="42"/>
      <c r="GQD381" s="42"/>
      <c r="GQE381" s="42"/>
      <c r="GQF381" s="42"/>
      <c r="GQG381" s="42"/>
      <c r="GQH381" s="42"/>
      <c r="GQI381" s="42"/>
      <c r="GQJ381" s="42"/>
      <c r="GQK381" s="42"/>
      <c r="GQL381" s="42"/>
      <c r="GQM381" s="42"/>
      <c r="GQN381" s="42"/>
      <c r="GQO381" s="42"/>
      <c r="GQP381" s="42"/>
      <c r="GQQ381" s="42"/>
      <c r="GQR381" s="42"/>
      <c r="GQS381" s="42"/>
      <c r="GQT381" s="42"/>
      <c r="GQU381" s="42"/>
      <c r="GQV381" s="42"/>
      <c r="GQW381" s="42"/>
      <c r="GQX381" s="42"/>
      <c r="GQY381" s="42"/>
      <c r="GQZ381" s="42"/>
      <c r="GRA381" s="42"/>
      <c r="GRB381" s="42"/>
      <c r="GRC381" s="42"/>
      <c r="GRD381" s="42"/>
      <c r="GRE381" s="42"/>
      <c r="GRF381" s="42"/>
      <c r="GRG381" s="42"/>
      <c r="GRH381" s="42"/>
      <c r="GRI381" s="42"/>
      <c r="GRJ381" s="42"/>
      <c r="GRK381" s="42"/>
      <c r="GRL381" s="42"/>
      <c r="GRM381" s="42"/>
      <c r="GRN381" s="42"/>
      <c r="GRO381" s="42"/>
      <c r="GRP381" s="42"/>
      <c r="GRQ381" s="42"/>
      <c r="GRR381" s="42"/>
      <c r="GRS381" s="42"/>
      <c r="GRT381" s="42"/>
      <c r="GRU381" s="42"/>
      <c r="GRV381" s="42"/>
      <c r="GRW381" s="42"/>
      <c r="GRX381" s="42"/>
      <c r="GRY381" s="42"/>
      <c r="GRZ381" s="42"/>
      <c r="GSA381" s="42"/>
      <c r="GSB381" s="42"/>
      <c r="GSC381" s="42"/>
      <c r="GSD381" s="42"/>
      <c r="GSE381" s="42"/>
      <c r="GSF381" s="42"/>
      <c r="GSG381" s="42"/>
      <c r="GSH381" s="42"/>
      <c r="GSI381" s="42"/>
      <c r="GSJ381" s="42"/>
      <c r="GSK381" s="42"/>
      <c r="GSL381" s="42"/>
      <c r="GSM381" s="42"/>
      <c r="GSN381" s="42"/>
      <c r="GSO381" s="42"/>
      <c r="GSP381" s="42"/>
      <c r="GSQ381" s="42"/>
      <c r="GSR381" s="42"/>
      <c r="GSS381" s="42"/>
      <c r="GST381" s="42"/>
      <c r="GSU381" s="42"/>
      <c r="GSV381" s="42"/>
      <c r="GSW381" s="42"/>
      <c r="GSX381" s="42"/>
      <c r="GSY381" s="42"/>
      <c r="GSZ381" s="42"/>
      <c r="GTA381" s="42"/>
      <c r="GTB381" s="42"/>
      <c r="GTC381" s="42"/>
      <c r="GTD381" s="42"/>
      <c r="GTE381" s="42"/>
      <c r="GTF381" s="42"/>
      <c r="GTG381" s="42"/>
      <c r="GTH381" s="42"/>
      <c r="GTI381" s="42"/>
      <c r="GTJ381" s="42"/>
      <c r="GTK381" s="42"/>
      <c r="GTL381" s="42"/>
      <c r="GTM381" s="42"/>
      <c r="GTN381" s="42"/>
      <c r="GTO381" s="42"/>
      <c r="GTP381" s="42"/>
      <c r="GTQ381" s="42"/>
      <c r="GTR381" s="42"/>
      <c r="GTS381" s="42"/>
      <c r="GTT381" s="42"/>
      <c r="GTU381" s="42"/>
      <c r="GTV381" s="42"/>
      <c r="GTW381" s="42"/>
      <c r="GTX381" s="42"/>
      <c r="GTY381" s="42"/>
      <c r="GTZ381" s="42"/>
      <c r="GUA381" s="42"/>
      <c r="GUB381" s="42"/>
      <c r="GUC381" s="42"/>
      <c r="GUD381" s="42"/>
      <c r="GUE381" s="42"/>
      <c r="GUF381" s="42"/>
      <c r="GUG381" s="42"/>
      <c r="GUH381" s="42"/>
      <c r="GUI381" s="42"/>
      <c r="GUJ381" s="42"/>
      <c r="GUK381" s="42"/>
      <c r="GUL381" s="42"/>
      <c r="GUM381" s="42"/>
      <c r="GUN381" s="42"/>
      <c r="GUO381" s="42"/>
      <c r="GUP381" s="42"/>
      <c r="GUQ381" s="42"/>
      <c r="GUR381" s="42"/>
      <c r="GUS381" s="42"/>
      <c r="GUT381" s="42"/>
      <c r="GUU381" s="42"/>
      <c r="GUV381" s="42"/>
      <c r="GUW381" s="42"/>
      <c r="GUX381" s="42"/>
      <c r="GUY381" s="42"/>
      <c r="GUZ381" s="42"/>
      <c r="GVA381" s="42"/>
      <c r="GVB381" s="42"/>
      <c r="GVC381" s="42"/>
      <c r="GVD381" s="42"/>
      <c r="GVE381" s="42"/>
      <c r="GVF381" s="42"/>
      <c r="GVG381" s="42"/>
      <c r="GVH381" s="42"/>
      <c r="GVI381" s="42"/>
      <c r="GVJ381" s="42"/>
      <c r="GVK381" s="42"/>
      <c r="GVL381" s="42"/>
      <c r="GVM381" s="42"/>
      <c r="GVN381" s="42"/>
      <c r="GVO381" s="42"/>
      <c r="GVP381" s="42"/>
      <c r="GVQ381" s="42"/>
      <c r="GVR381" s="42"/>
      <c r="GVS381" s="42"/>
      <c r="GVT381" s="42"/>
      <c r="GVU381" s="42"/>
      <c r="GVV381" s="42"/>
      <c r="GVW381" s="42"/>
      <c r="GVX381" s="42"/>
      <c r="GVY381" s="42"/>
      <c r="GVZ381" s="42"/>
      <c r="GWA381" s="42"/>
      <c r="GWB381" s="42"/>
      <c r="GWC381" s="42"/>
      <c r="GWD381" s="42"/>
      <c r="GWE381" s="42"/>
      <c r="GWF381" s="42"/>
      <c r="GWG381" s="42"/>
      <c r="GWH381" s="42"/>
      <c r="GWI381" s="42"/>
      <c r="GWJ381" s="42"/>
      <c r="GWK381" s="42"/>
      <c r="GWL381" s="42"/>
      <c r="GWM381" s="42"/>
      <c r="GWN381" s="42"/>
      <c r="GWO381" s="42"/>
      <c r="GWP381" s="42"/>
      <c r="GWQ381" s="42"/>
      <c r="GWR381" s="42"/>
      <c r="GWS381" s="42"/>
      <c r="GWT381" s="42"/>
      <c r="GWU381" s="42"/>
      <c r="GWV381" s="42"/>
      <c r="GWW381" s="42"/>
      <c r="GWX381" s="42"/>
      <c r="GWY381" s="42"/>
      <c r="GWZ381" s="42"/>
      <c r="GXA381" s="42"/>
      <c r="GXB381" s="42"/>
      <c r="GXC381" s="42"/>
      <c r="GXD381" s="42"/>
      <c r="GXE381" s="42"/>
      <c r="GXF381" s="42"/>
      <c r="GXG381" s="42"/>
      <c r="GXH381" s="42"/>
      <c r="GXI381" s="42"/>
      <c r="GXJ381" s="42"/>
      <c r="GXK381" s="42"/>
      <c r="GXL381" s="42"/>
      <c r="GXM381" s="42"/>
      <c r="GXN381" s="42"/>
      <c r="GXO381" s="42"/>
      <c r="GXP381" s="42"/>
      <c r="GXQ381" s="42"/>
      <c r="GXR381" s="42"/>
      <c r="GXS381" s="42"/>
      <c r="GXT381" s="42"/>
      <c r="GXU381" s="42"/>
      <c r="GXV381" s="42"/>
      <c r="GXW381" s="42"/>
      <c r="GXX381" s="42"/>
      <c r="GXY381" s="42"/>
      <c r="GXZ381" s="42"/>
      <c r="GYA381" s="42"/>
      <c r="GYB381" s="42"/>
      <c r="GYC381" s="42"/>
      <c r="GYD381" s="42"/>
      <c r="GYE381" s="42"/>
      <c r="GYF381" s="42"/>
      <c r="GYG381" s="42"/>
      <c r="GYH381" s="42"/>
      <c r="GYI381" s="42"/>
      <c r="GYJ381" s="42"/>
      <c r="GYK381" s="42"/>
      <c r="GYL381" s="42"/>
      <c r="GYM381" s="42"/>
      <c r="GYN381" s="42"/>
      <c r="GYO381" s="42"/>
      <c r="GYP381" s="42"/>
      <c r="GYQ381" s="42"/>
      <c r="GYR381" s="42"/>
      <c r="GYS381" s="42"/>
      <c r="GYT381" s="42"/>
      <c r="GYU381" s="42"/>
      <c r="GYV381" s="42"/>
      <c r="GYW381" s="42"/>
      <c r="GYX381" s="42"/>
      <c r="GYY381" s="42"/>
      <c r="GYZ381" s="42"/>
      <c r="GZA381" s="42"/>
      <c r="GZB381" s="42"/>
      <c r="GZC381" s="42"/>
      <c r="GZD381" s="42"/>
      <c r="GZE381" s="42"/>
      <c r="GZF381" s="42"/>
      <c r="GZG381" s="42"/>
      <c r="GZH381" s="42"/>
      <c r="GZI381" s="42"/>
      <c r="GZJ381" s="42"/>
      <c r="GZK381" s="42"/>
      <c r="GZL381" s="42"/>
      <c r="GZM381" s="42"/>
      <c r="GZN381" s="42"/>
      <c r="GZO381" s="42"/>
      <c r="GZP381" s="42"/>
      <c r="GZQ381" s="42"/>
      <c r="GZR381" s="42"/>
      <c r="GZS381" s="42"/>
      <c r="GZT381" s="42"/>
      <c r="GZU381" s="42"/>
      <c r="GZV381" s="42"/>
      <c r="GZW381" s="42"/>
      <c r="GZX381" s="42"/>
      <c r="GZY381" s="42"/>
      <c r="GZZ381" s="42"/>
      <c r="HAA381" s="42"/>
      <c r="HAB381" s="42"/>
      <c r="HAC381" s="42"/>
      <c r="HAD381" s="42"/>
      <c r="HAE381" s="42"/>
      <c r="HAF381" s="42"/>
      <c r="HAG381" s="42"/>
      <c r="HAH381" s="42"/>
      <c r="HAI381" s="42"/>
      <c r="HAJ381" s="42"/>
      <c r="HAK381" s="42"/>
      <c r="HAL381" s="42"/>
      <c r="HAM381" s="42"/>
      <c r="HAN381" s="42"/>
      <c r="HAO381" s="42"/>
      <c r="HAP381" s="42"/>
      <c r="HAQ381" s="42"/>
      <c r="HAR381" s="42"/>
      <c r="HAS381" s="42"/>
      <c r="HAT381" s="42"/>
      <c r="HAU381" s="42"/>
      <c r="HAV381" s="42"/>
      <c r="HAW381" s="42"/>
      <c r="HAX381" s="42"/>
      <c r="HAY381" s="42"/>
      <c r="HAZ381" s="42"/>
      <c r="HBA381" s="42"/>
      <c r="HBB381" s="42"/>
      <c r="HBC381" s="42"/>
      <c r="HBD381" s="42"/>
      <c r="HBE381" s="42"/>
      <c r="HBF381" s="42"/>
      <c r="HBG381" s="42"/>
      <c r="HBH381" s="42"/>
      <c r="HBI381" s="42"/>
      <c r="HBJ381" s="42"/>
      <c r="HBK381" s="42"/>
      <c r="HBL381" s="42"/>
      <c r="HBM381" s="42"/>
      <c r="HBN381" s="42"/>
      <c r="HBO381" s="42"/>
      <c r="HBP381" s="42"/>
      <c r="HBQ381" s="42"/>
      <c r="HBR381" s="42"/>
      <c r="HBS381" s="42"/>
      <c r="HBT381" s="42"/>
      <c r="HBU381" s="42"/>
      <c r="HBV381" s="42"/>
      <c r="HBW381" s="42"/>
      <c r="HBX381" s="42"/>
      <c r="HBY381" s="42"/>
      <c r="HBZ381" s="42"/>
      <c r="HCA381" s="42"/>
      <c r="HCB381" s="42"/>
      <c r="HCC381" s="42"/>
      <c r="HCD381" s="42"/>
      <c r="HCE381" s="42"/>
      <c r="HCF381" s="42"/>
      <c r="HCG381" s="42"/>
      <c r="HCH381" s="42"/>
      <c r="HCI381" s="42"/>
      <c r="HCJ381" s="42"/>
      <c r="HCK381" s="42"/>
      <c r="HCL381" s="42"/>
      <c r="HCM381" s="42"/>
      <c r="HCN381" s="42"/>
      <c r="HCO381" s="42"/>
      <c r="HCP381" s="42"/>
      <c r="HCQ381" s="42"/>
      <c r="HCR381" s="42"/>
      <c r="HCS381" s="42"/>
      <c r="HCT381" s="42"/>
      <c r="HCU381" s="42"/>
      <c r="HCV381" s="42"/>
      <c r="HCW381" s="42"/>
      <c r="HCX381" s="42"/>
      <c r="HCY381" s="42"/>
      <c r="HCZ381" s="42"/>
      <c r="HDA381" s="42"/>
      <c r="HDB381" s="42"/>
      <c r="HDC381" s="42"/>
      <c r="HDD381" s="42"/>
      <c r="HDE381" s="42"/>
      <c r="HDF381" s="42"/>
      <c r="HDG381" s="42"/>
      <c r="HDH381" s="42"/>
      <c r="HDI381" s="42"/>
      <c r="HDJ381" s="42"/>
      <c r="HDK381" s="42"/>
      <c r="HDL381" s="42"/>
      <c r="HDM381" s="42"/>
      <c r="HDN381" s="42"/>
      <c r="HDO381" s="42"/>
      <c r="HDP381" s="42"/>
      <c r="HDQ381" s="42"/>
      <c r="HDR381" s="42"/>
      <c r="HDS381" s="42"/>
      <c r="HDT381" s="42"/>
      <c r="HDU381" s="42"/>
      <c r="HDV381" s="42"/>
      <c r="HDW381" s="42"/>
      <c r="HDX381" s="42"/>
      <c r="HDY381" s="42"/>
      <c r="HDZ381" s="42"/>
      <c r="HEA381" s="42"/>
      <c r="HEB381" s="42"/>
      <c r="HEC381" s="42"/>
      <c r="HED381" s="42"/>
      <c r="HEE381" s="42"/>
      <c r="HEF381" s="42"/>
      <c r="HEG381" s="42"/>
      <c r="HEH381" s="42"/>
      <c r="HEI381" s="42"/>
      <c r="HEJ381" s="42"/>
      <c r="HEK381" s="42"/>
      <c r="HEL381" s="42"/>
      <c r="HEM381" s="42"/>
      <c r="HEN381" s="42"/>
      <c r="HEO381" s="42"/>
      <c r="HEP381" s="42"/>
      <c r="HEQ381" s="42"/>
      <c r="HER381" s="42"/>
      <c r="HES381" s="42"/>
      <c r="HET381" s="42"/>
      <c r="HEU381" s="42"/>
      <c r="HEV381" s="42"/>
      <c r="HEW381" s="42"/>
      <c r="HEX381" s="42"/>
      <c r="HEY381" s="42"/>
      <c r="HEZ381" s="42"/>
      <c r="HFA381" s="42"/>
      <c r="HFB381" s="42"/>
      <c r="HFC381" s="42"/>
      <c r="HFD381" s="42"/>
      <c r="HFE381" s="42"/>
      <c r="HFF381" s="42"/>
      <c r="HFG381" s="42"/>
      <c r="HFH381" s="42"/>
      <c r="HFI381" s="42"/>
      <c r="HFJ381" s="42"/>
      <c r="HFK381" s="42"/>
      <c r="HFL381" s="42"/>
      <c r="HFM381" s="42"/>
      <c r="HFN381" s="42"/>
      <c r="HFO381" s="42"/>
      <c r="HFP381" s="42"/>
      <c r="HFQ381" s="42"/>
      <c r="HFR381" s="42"/>
      <c r="HFS381" s="42"/>
      <c r="HFT381" s="42"/>
      <c r="HFU381" s="42"/>
      <c r="HFV381" s="42"/>
      <c r="HFW381" s="42"/>
      <c r="HFX381" s="42"/>
      <c r="HFY381" s="42"/>
      <c r="HFZ381" s="42"/>
      <c r="HGA381" s="42"/>
      <c r="HGB381" s="42"/>
      <c r="HGC381" s="42"/>
      <c r="HGD381" s="42"/>
      <c r="HGE381" s="42"/>
      <c r="HGF381" s="42"/>
      <c r="HGG381" s="42"/>
      <c r="HGH381" s="42"/>
      <c r="HGI381" s="42"/>
      <c r="HGJ381" s="42"/>
      <c r="HGK381" s="42"/>
      <c r="HGL381" s="42"/>
      <c r="HGM381" s="42"/>
      <c r="HGN381" s="42"/>
      <c r="HGO381" s="42"/>
      <c r="HGP381" s="42"/>
      <c r="HGQ381" s="42"/>
      <c r="HGR381" s="42"/>
      <c r="HGS381" s="42"/>
      <c r="HGT381" s="42"/>
      <c r="HGU381" s="42"/>
      <c r="HGV381" s="42"/>
      <c r="HGW381" s="42"/>
      <c r="HGX381" s="42"/>
      <c r="HGY381" s="42"/>
      <c r="HGZ381" s="42"/>
      <c r="HHA381" s="42"/>
      <c r="HHB381" s="42"/>
      <c r="HHC381" s="42"/>
      <c r="HHD381" s="42"/>
      <c r="HHE381" s="42"/>
      <c r="HHF381" s="42"/>
      <c r="HHG381" s="42"/>
      <c r="HHH381" s="42"/>
      <c r="HHI381" s="42"/>
      <c r="HHJ381" s="42"/>
      <c r="HHK381" s="42"/>
      <c r="HHL381" s="42"/>
      <c r="HHM381" s="42"/>
      <c r="HHN381" s="42"/>
      <c r="HHO381" s="42"/>
      <c r="HHP381" s="42"/>
      <c r="HHQ381" s="42"/>
      <c r="HHR381" s="42"/>
      <c r="HHS381" s="42"/>
      <c r="HHT381" s="42"/>
      <c r="HHU381" s="42"/>
      <c r="HHV381" s="42"/>
      <c r="HHW381" s="42"/>
      <c r="HHX381" s="42"/>
      <c r="HHY381" s="42"/>
      <c r="HHZ381" s="42"/>
      <c r="HIA381" s="42"/>
      <c r="HIB381" s="42"/>
      <c r="HIC381" s="42"/>
      <c r="HID381" s="42"/>
      <c r="HIE381" s="42"/>
      <c r="HIF381" s="42"/>
      <c r="HIG381" s="42"/>
      <c r="HIH381" s="42"/>
      <c r="HII381" s="42"/>
      <c r="HIJ381" s="42"/>
      <c r="HIK381" s="42"/>
      <c r="HIL381" s="42"/>
      <c r="HIM381" s="42"/>
      <c r="HIN381" s="42"/>
      <c r="HIO381" s="42"/>
      <c r="HIP381" s="42"/>
      <c r="HIQ381" s="42"/>
      <c r="HIR381" s="42"/>
      <c r="HIS381" s="42"/>
      <c r="HIT381" s="42"/>
      <c r="HIU381" s="42"/>
      <c r="HIV381" s="42"/>
      <c r="HIW381" s="42"/>
      <c r="HIX381" s="42"/>
      <c r="HIY381" s="42"/>
      <c r="HIZ381" s="42"/>
      <c r="HJA381" s="42"/>
      <c r="HJB381" s="42"/>
      <c r="HJC381" s="42"/>
      <c r="HJD381" s="42"/>
      <c r="HJE381" s="42"/>
      <c r="HJF381" s="42"/>
      <c r="HJG381" s="42"/>
      <c r="HJH381" s="42"/>
      <c r="HJI381" s="42"/>
      <c r="HJJ381" s="42"/>
      <c r="HJK381" s="42"/>
      <c r="HJL381" s="42"/>
      <c r="HJM381" s="42"/>
      <c r="HJN381" s="42"/>
      <c r="HJO381" s="42"/>
      <c r="HJP381" s="42"/>
      <c r="HJQ381" s="42"/>
      <c r="HJR381" s="42"/>
      <c r="HJS381" s="42"/>
      <c r="HJT381" s="42"/>
      <c r="HJU381" s="42"/>
      <c r="HJV381" s="42"/>
      <c r="HJW381" s="42"/>
      <c r="HJX381" s="42"/>
      <c r="HJY381" s="42"/>
      <c r="HJZ381" s="42"/>
      <c r="HKA381" s="42"/>
      <c r="HKB381" s="42"/>
      <c r="HKC381" s="42"/>
      <c r="HKD381" s="42"/>
      <c r="HKE381" s="42"/>
      <c r="HKF381" s="42"/>
      <c r="HKG381" s="42"/>
      <c r="HKH381" s="42"/>
      <c r="HKI381" s="42"/>
      <c r="HKJ381" s="42"/>
      <c r="HKK381" s="42"/>
      <c r="HKL381" s="42"/>
      <c r="HKM381" s="42"/>
      <c r="HKN381" s="42"/>
      <c r="HKO381" s="42"/>
      <c r="HKP381" s="42"/>
      <c r="HKQ381" s="42"/>
      <c r="HKR381" s="42"/>
      <c r="HKS381" s="42"/>
      <c r="HKT381" s="42"/>
      <c r="HKU381" s="42"/>
      <c r="HKV381" s="42"/>
      <c r="HKW381" s="42"/>
      <c r="HKX381" s="42"/>
      <c r="HKY381" s="42"/>
      <c r="HKZ381" s="42"/>
      <c r="HLA381" s="42"/>
      <c r="HLB381" s="42"/>
      <c r="HLC381" s="42"/>
      <c r="HLD381" s="42"/>
      <c r="HLE381" s="42"/>
      <c r="HLF381" s="42"/>
      <c r="HLG381" s="42"/>
      <c r="HLH381" s="42"/>
      <c r="HLI381" s="42"/>
      <c r="HLJ381" s="42"/>
      <c r="HLK381" s="42"/>
      <c r="HLL381" s="42"/>
      <c r="HLM381" s="42"/>
      <c r="HLN381" s="42"/>
      <c r="HLO381" s="42"/>
      <c r="HLP381" s="42"/>
      <c r="HLQ381" s="42"/>
      <c r="HLR381" s="42"/>
      <c r="HLS381" s="42"/>
      <c r="HLT381" s="42"/>
      <c r="HLU381" s="42"/>
      <c r="HLV381" s="42"/>
      <c r="HLW381" s="42"/>
      <c r="HLX381" s="42"/>
      <c r="HLY381" s="42"/>
      <c r="HLZ381" s="42"/>
      <c r="HMA381" s="42"/>
      <c r="HMB381" s="42"/>
      <c r="HMC381" s="42"/>
      <c r="HMD381" s="42"/>
      <c r="HME381" s="42"/>
      <c r="HMF381" s="42"/>
      <c r="HMG381" s="42"/>
      <c r="HMH381" s="42"/>
      <c r="HMI381" s="42"/>
      <c r="HMJ381" s="42"/>
      <c r="HMK381" s="42"/>
      <c r="HML381" s="42"/>
      <c r="HMM381" s="42"/>
      <c r="HMN381" s="42"/>
      <c r="HMO381" s="42"/>
      <c r="HMP381" s="42"/>
      <c r="HMQ381" s="42"/>
      <c r="HMR381" s="42"/>
      <c r="HMS381" s="42"/>
      <c r="HMT381" s="42"/>
      <c r="HMU381" s="42"/>
      <c r="HMV381" s="42"/>
      <c r="HMW381" s="42"/>
      <c r="HMX381" s="42"/>
      <c r="HMY381" s="42"/>
      <c r="HMZ381" s="42"/>
      <c r="HNA381" s="42"/>
      <c r="HNB381" s="42"/>
      <c r="HNC381" s="42"/>
      <c r="HND381" s="42"/>
      <c r="HNE381" s="42"/>
      <c r="HNF381" s="42"/>
      <c r="HNG381" s="42"/>
      <c r="HNH381" s="42"/>
      <c r="HNI381" s="42"/>
      <c r="HNJ381" s="42"/>
      <c r="HNK381" s="42"/>
      <c r="HNL381" s="42"/>
      <c r="HNM381" s="42"/>
      <c r="HNN381" s="42"/>
      <c r="HNO381" s="42"/>
      <c r="HNP381" s="42"/>
      <c r="HNQ381" s="42"/>
      <c r="HNR381" s="42"/>
      <c r="HNS381" s="42"/>
      <c r="HNT381" s="42"/>
      <c r="HNU381" s="42"/>
      <c r="HNV381" s="42"/>
      <c r="HNW381" s="42"/>
      <c r="HNX381" s="42"/>
      <c r="HNY381" s="42"/>
      <c r="HNZ381" s="42"/>
      <c r="HOA381" s="42"/>
      <c r="HOB381" s="42"/>
      <c r="HOC381" s="42"/>
      <c r="HOD381" s="42"/>
      <c r="HOE381" s="42"/>
      <c r="HOF381" s="42"/>
      <c r="HOG381" s="42"/>
      <c r="HOH381" s="42"/>
      <c r="HOI381" s="42"/>
      <c r="HOJ381" s="42"/>
      <c r="HOK381" s="42"/>
      <c r="HOL381" s="42"/>
      <c r="HOM381" s="42"/>
      <c r="HON381" s="42"/>
      <c r="HOO381" s="42"/>
      <c r="HOP381" s="42"/>
      <c r="HOQ381" s="42"/>
      <c r="HOR381" s="42"/>
      <c r="HOS381" s="42"/>
      <c r="HOT381" s="42"/>
      <c r="HOU381" s="42"/>
      <c r="HOV381" s="42"/>
      <c r="HOW381" s="42"/>
      <c r="HOX381" s="42"/>
      <c r="HOY381" s="42"/>
      <c r="HOZ381" s="42"/>
      <c r="HPA381" s="42"/>
      <c r="HPB381" s="42"/>
      <c r="HPC381" s="42"/>
      <c r="HPD381" s="42"/>
      <c r="HPE381" s="42"/>
      <c r="HPF381" s="42"/>
      <c r="HPG381" s="42"/>
      <c r="HPH381" s="42"/>
      <c r="HPI381" s="42"/>
      <c r="HPJ381" s="42"/>
      <c r="HPK381" s="42"/>
      <c r="HPL381" s="42"/>
      <c r="HPM381" s="42"/>
      <c r="HPN381" s="42"/>
      <c r="HPO381" s="42"/>
      <c r="HPP381" s="42"/>
      <c r="HPQ381" s="42"/>
      <c r="HPR381" s="42"/>
      <c r="HPS381" s="42"/>
      <c r="HPT381" s="42"/>
      <c r="HPU381" s="42"/>
      <c r="HPV381" s="42"/>
      <c r="HPW381" s="42"/>
      <c r="HPX381" s="42"/>
      <c r="HPY381" s="42"/>
      <c r="HPZ381" s="42"/>
      <c r="HQA381" s="42"/>
      <c r="HQB381" s="42"/>
      <c r="HQC381" s="42"/>
      <c r="HQD381" s="42"/>
      <c r="HQE381" s="42"/>
      <c r="HQF381" s="42"/>
      <c r="HQG381" s="42"/>
      <c r="HQH381" s="42"/>
      <c r="HQI381" s="42"/>
      <c r="HQJ381" s="42"/>
      <c r="HQK381" s="42"/>
      <c r="HQL381" s="42"/>
      <c r="HQM381" s="42"/>
      <c r="HQN381" s="42"/>
      <c r="HQO381" s="42"/>
      <c r="HQP381" s="42"/>
      <c r="HQQ381" s="42"/>
      <c r="HQR381" s="42"/>
      <c r="HQS381" s="42"/>
      <c r="HQT381" s="42"/>
      <c r="HQU381" s="42"/>
      <c r="HQV381" s="42"/>
      <c r="HQW381" s="42"/>
      <c r="HQX381" s="42"/>
      <c r="HQY381" s="42"/>
      <c r="HQZ381" s="42"/>
      <c r="HRA381" s="42"/>
      <c r="HRB381" s="42"/>
      <c r="HRC381" s="42"/>
      <c r="HRD381" s="42"/>
      <c r="HRE381" s="42"/>
      <c r="HRF381" s="42"/>
      <c r="HRG381" s="42"/>
      <c r="HRH381" s="42"/>
      <c r="HRI381" s="42"/>
      <c r="HRJ381" s="42"/>
      <c r="HRK381" s="42"/>
      <c r="HRL381" s="42"/>
      <c r="HRM381" s="42"/>
      <c r="HRN381" s="42"/>
      <c r="HRO381" s="42"/>
      <c r="HRP381" s="42"/>
      <c r="HRQ381" s="42"/>
      <c r="HRR381" s="42"/>
      <c r="HRS381" s="42"/>
      <c r="HRT381" s="42"/>
      <c r="HRU381" s="42"/>
      <c r="HRV381" s="42"/>
      <c r="HRW381" s="42"/>
      <c r="HRX381" s="42"/>
      <c r="HRY381" s="42"/>
      <c r="HRZ381" s="42"/>
      <c r="HSA381" s="42"/>
      <c r="HSB381" s="42"/>
      <c r="HSC381" s="42"/>
      <c r="HSD381" s="42"/>
      <c r="HSE381" s="42"/>
      <c r="HSF381" s="42"/>
      <c r="HSG381" s="42"/>
      <c r="HSH381" s="42"/>
      <c r="HSI381" s="42"/>
      <c r="HSJ381" s="42"/>
      <c r="HSK381" s="42"/>
      <c r="HSL381" s="42"/>
      <c r="HSM381" s="42"/>
      <c r="HSN381" s="42"/>
      <c r="HSO381" s="42"/>
      <c r="HSP381" s="42"/>
      <c r="HSQ381" s="42"/>
      <c r="HSR381" s="42"/>
      <c r="HSS381" s="42"/>
      <c r="HST381" s="42"/>
      <c r="HSU381" s="42"/>
      <c r="HSV381" s="42"/>
      <c r="HSW381" s="42"/>
      <c r="HSX381" s="42"/>
      <c r="HSY381" s="42"/>
      <c r="HSZ381" s="42"/>
      <c r="HTA381" s="42"/>
      <c r="HTB381" s="42"/>
      <c r="HTC381" s="42"/>
      <c r="HTD381" s="42"/>
      <c r="HTE381" s="42"/>
      <c r="HTF381" s="42"/>
      <c r="HTG381" s="42"/>
      <c r="HTH381" s="42"/>
      <c r="HTI381" s="42"/>
      <c r="HTJ381" s="42"/>
      <c r="HTK381" s="42"/>
      <c r="HTL381" s="42"/>
      <c r="HTM381" s="42"/>
      <c r="HTN381" s="42"/>
      <c r="HTO381" s="42"/>
      <c r="HTP381" s="42"/>
      <c r="HTQ381" s="42"/>
      <c r="HTR381" s="42"/>
      <c r="HTS381" s="42"/>
      <c r="HTT381" s="42"/>
      <c r="HTU381" s="42"/>
      <c r="HTV381" s="42"/>
      <c r="HTW381" s="42"/>
      <c r="HTX381" s="42"/>
      <c r="HTY381" s="42"/>
      <c r="HTZ381" s="42"/>
      <c r="HUA381" s="42"/>
      <c r="HUB381" s="42"/>
      <c r="HUC381" s="42"/>
      <c r="HUD381" s="42"/>
      <c r="HUE381" s="42"/>
      <c r="HUF381" s="42"/>
      <c r="HUG381" s="42"/>
      <c r="HUH381" s="42"/>
      <c r="HUI381" s="42"/>
      <c r="HUJ381" s="42"/>
      <c r="HUK381" s="42"/>
      <c r="HUL381" s="42"/>
      <c r="HUM381" s="42"/>
      <c r="HUN381" s="42"/>
      <c r="HUO381" s="42"/>
      <c r="HUP381" s="42"/>
      <c r="HUQ381" s="42"/>
      <c r="HUR381" s="42"/>
      <c r="HUS381" s="42"/>
      <c r="HUT381" s="42"/>
      <c r="HUU381" s="42"/>
      <c r="HUV381" s="42"/>
      <c r="HUW381" s="42"/>
      <c r="HUX381" s="42"/>
      <c r="HUY381" s="42"/>
      <c r="HUZ381" s="42"/>
      <c r="HVA381" s="42"/>
      <c r="HVB381" s="42"/>
      <c r="HVC381" s="42"/>
      <c r="HVD381" s="42"/>
      <c r="HVE381" s="42"/>
      <c r="HVF381" s="42"/>
      <c r="HVG381" s="42"/>
      <c r="HVH381" s="42"/>
      <c r="HVI381" s="42"/>
      <c r="HVJ381" s="42"/>
      <c r="HVK381" s="42"/>
      <c r="HVL381" s="42"/>
      <c r="HVM381" s="42"/>
      <c r="HVN381" s="42"/>
      <c r="HVO381" s="42"/>
      <c r="HVP381" s="42"/>
      <c r="HVQ381" s="42"/>
      <c r="HVR381" s="42"/>
      <c r="HVS381" s="42"/>
      <c r="HVT381" s="42"/>
      <c r="HVU381" s="42"/>
      <c r="HVV381" s="42"/>
      <c r="HVW381" s="42"/>
      <c r="HVX381" s="42"/>
      <c r="HVY381" s="42"/>
      <c r="HVZ381" s="42"/>
      <c r="HWA381" s="42"/>
      <c r="HWB381" s="42"/>
      <c r="HWC381" s="42"/>
      <c r="HWD381" s="42"/>
      <c r="HWE381" s="42"/>
      <c r="HWF381" s="42"/>
      <c r="HWG381" s="42"/>
      <c r="HWH381" s="42"/>
      <c r="HWI381" s="42"/>
      <c r="HWJ381" s="42"/>
      <c r="HWK381" s="42"/>
      <c r="HWL381" s="42"/>
      <c r="HWM381" s="42"/>
      <c r="HWN381" s="42"/>
      <c r="HWO381" s="42"/>
      <c r="HWP381" s="42"/>
      <c r="HWQ381" s="42"/>
      <c r="HWR381" s="42"/>
      <c r="HWS381" s="42"/>
      <c r="HWT381" s="42"/>
      <c r="HWU381" s="42"/>
      <c r="HWV381" s="42"/>
      <c r="HWW381" s="42"/>
      <c r="HWX381" s="42"/>
      <c r="HWY381" s="42"/>
      <c r="HWZ381" s="42"/>
      <c r="HXA381" s="42"/>
      <c r="HXB381" s="42"/>
      <c r="HXC381" s="42"/>
      <c r="HXD381" s="42"/>
      <c r="HXE381" s="42"/>
      <c r="HXF381" s="42"/>
      <c r="HXG381" s="42"/>
      <c r="HXH381" s="42"/>
      <c r="HXI381" s="42"/>
      <c r="HXJ381" s="42"/>
      <c r="HXK381" s="42"/>
      <c r="HXL381" s="42"/>
      <c r="HXM381" s="42"/>
      <c r="HXN381" s="42"/>
      <c r="HXO381" s="42"/>
      <c r="HXP381" s="42"/>
      <c r="HXQ381" s="42"/>
      <c r="HXR381" s="42"/>
      <c r="HXS381" s="42"/>
      <c r="HXT381" s="42"/>
      <c r="HXU381" s="42"/>
      <c r="HXV381" s="42"/>
      <c r="HXW381" s="42"/>
      <c r="HXX381" s="42"/>
      <c r="HXY381" s="42"/>
      <c r="HXZ381" s="42"/>
      <c r="HYA381" s="42"/>
      <c r="HYB381" s="42"/>
      <c r="HYC381" s="42"/>
      <c r="HYD381" s="42"/>
      <c r="HYE381" s="42"/>
      <c r="HYF381" s="42"/>
      <c r="HYG381" s="42"/>
      <c r="HYH381" s="42"/>
      <c r="HYI381" s="42"/>
      <c r="HYJ381" s="42"/>
      <c r="HYK381" s="42"/>
      <c r="HYL381" s="42"/>
      <c r="HYM381" s="42"/>
      <c r="HYN381" s="42"/>
      <c r="HYO381" s="42"/>
      <c r="HYP381" s="42"/>
      <c r="HYQ381" s="42"/>
      <c r="HYR381" s="42"/>
      <c r="HYS381" s="42"/>
      <c r="HYT381" s="42"/>
      <c r="HYU381" s="42"/>
      <c r="HYV381" s="42"/>
      <c r="HYW381" s="42"/>
      <c r="HYX381" s="42"/>
      <c r="HYY381" s="42"/>
      <c r="HYZ381" s="42"/>
      <c r="HZA381" s="42"/>
      <c r="HZB381" s="42"/>
      <c r="HZC381" s="42"/>
      <c r="HZD381" s="42"/>
      <c r="HZE381" s="42"/>
      <c r="HZF381" s="42"/>
      <c r="HZG381" s="42"/>
      <c r="HZH381" s="42"/>
      <c r="HZI381" s="42"/>
      <c r="HZJ381" s="42"/>
      <c r="HZK381" s="42"/>
      <c r="HZL381" s="42"/>
      <c r="HZM381" s="42"/>
      <c r="HZN381" s="42"/>
      <c r="HZO381" s="42"/>
      <c r="HZP381" s="42"/>
      <c r="HZQ381" s="42"/>
      <c r="HZR381" s="42"/>
      <c r="HZS381" s="42"/>
      <c r="HZT381" s="42"/>
      <c r="HZU381" s="42"/>
      <c r="HZV381" s="42"/>
      <c r="HZW381" s="42"/>
      <c r="HZX381" s="42"/>
      <c r="HZY381" s="42"/>
      <c r="HZZ381" s="42"/>
      <c r="IAA381" s="42"/>
      <c r="IAB381" s="42"/>
      <c r="IAC381" s="42"/>
      <c r="IAD381" s="42"/>
      <c r="IAE381" s="42"/>
      <c r="IAF381" s="42"/>
      <c r="IAG381" s="42"/>
      <c r="IAH381" s="42"/>
      <c r="IAI381" s="42"/>
      <c r="IAJ381" s="42"/>
      <c r="IAK381" s="42"/>
      <c r="IAL381" s="42"/>
      <c r="IAM381" s="42"/>
      <c r="IAN381" s="42"/>
      <c r="IAO381" s="42"/>
      <c r="IAP381" s="42"/>
      <c r="IAQ381" s="42"/>
      <c r="IAR381" s="42"/>
      <c r="IAS381" s="42"/>
      <c r="IAT381" s="42"/>
      <c r="IAU381" s="42"/>
      <c r="IAV381" s="42"/>
      <c r="IAW381" s="42"/>
      <c r="IAX381" s="42"/>
      <c r="IAY381" s="42"/>
      <c r="IAZ381" s="42"/>
      <c r="IBA381" s="42"/>
      <c r="IBB381" s="42"/>
      <c r="IBC381" s="42"/>
      <c r="IBD381" s="42"/>
      <c r="IBE381" s="42"/>
      <c r="IBF381" s="42"/>
      <c r="IBG381" s="42"/>
      <c r="IBH381" s="42"/>
      <c r="IBI381" s="42"/>
      <c r="IBJ381" s="42"/>
      <c r="IBK381" s="42"/>
      <c r="IBL381" s="42"/>
      <c r="IBM381" s="42"/>
      <c r="IBN381" s="42"/>
      <c r="IBO381" s="42"/>
      <c r="IBP381" s="42"/>
      <c r="IBQ381" s="42"/>
      <c r="IBR381" s="42"/>
      <c r="IBS381" s="42"/>
      <c r="IBT381" s="42"/>
      <c r="IBU381" s="42"/>
      <c r="IBV381" s="42"/>
      <c r="IBW381" s="42"/>
      <c r="IBX381" s="42"/>
      <c r="IBY381" s="42"/>
      <c r="IBZ381" s="42"/>
      <c r="ICA381" s="42"/>
      <c r="ICB381" s="42"/>
      <c r="ICC381" s="42"/>
      <c r="ICD381" s="42"/>
      <c r="ICE381" s="42"/>
      <c r="ICF381" s="42"/>
      <c r="ICG381" s="42"/>
      <c r="ICH381" s="42"/>
      <c r="ICI381" s="42"/>
      <c r="ICJ381" s="42"/>
      <c r="ICK381" s="42"/>
      <c r="ICL381" s="42"/>
      <c r="ICM381" s="42"/>
      <c r="ICN381" s="42"/>
      <c r="ICO381" s="42"/>
      <c r="ICP381" s="42"/>
      <c r="ICQ381" s="42"/>
      <c r="ICR381" s="42"/>
      <c r="ICS381" s="42"/>
      <c r="ICT381" s="42"/>
      <c r="ICU381" s="42"/>
      <c r="ICV381" s="42"/>
      <c r="ICW381" s="42"/>
      <c r="ICX381" s="42"/>
      <c r="ICY381" s="42"/>
      <c r="ICZ381" s="42"/>
      <c r="IDA381" s="42"/>
      <c r="IDB381" s="42"/>
      <c r="IDC381" s="42"/>
      <c r="IDD381" s="42"/>
      <c r="IDE381" s="42"/>
      <c r="IDF381" s="42"/>
      <c r="IDG381" s="42"/>
      <c r="IDH381" s="42"/>
      <c r="IDI381" s="42"/>
      <c r="IDJ381" s="42"/>
      <c r="IDK381" s="42"/>
      <c r="IDL381" s="42"/>
      <c r="IDM381" s="42"/>
      <c r="IDN381" s="42"/>
      <c r="IDO381" s="42"/>
      <c r="IDP381" s="42"/>
      <c r="IDQ381" s="42"/>
      <c r="IDR381" s="42"/>
      <c r="IDS381" s="42"/>
      <c r="IDT381" s="42"/>
      <c r="IDU381" s="42"/>
      <c r="IDV381" s="42"/>
      <c r="IDW381" s="42"/>
      <c r="IDX381" s="42"/>
      <c r="IDY381" s="42"/>
      <c r="IDZ381" s="42"/>
      <c r="IEA381" s="42"/>
      <c r="IEB381" s="42"/>
      <c r="IEC381" s="42"/>
      <c r="IED381" s="42"/>
      <c r="IEE381" s="42"/>
      <c r="IEF381" s="42"/>
      <c r="IEG381" s="42"/>
      <c r="IEH381" s="42"/>
      <c r="IEI381" s="42"/>
      <c r="IEJ381" s="42"/>
      <c r="IEK381" s="42"/>
      <c r="IEL381" s="42"/>
      <c r="IEM381" s="42"/>
      <c r="IEN381" s="42"/>
      <c r="IEO381" s="42"/>
      <c r="IEP381" s="42"/>
      <c r="IEQ381" s="42"/>
      <c r="IER381" s="42"/>
      <c r="IES381" s="42"/>
      <c r="IET381" s="42"/>
      <c r="IEU381" s="42"/>
      <c r="IEV381" s="42"/>
      <c r="IEW381" s="42"/>
      <c r="IEX381" s="42"/>
      <c r="IEY381" s="42"/>
      <c r="IEZ381" s="42"/>
      <c r="IFA381" s="42"/>
      <c r="IFB381" s="42"/>
      <c r="IFC381" s="42"/>
      <c r="IFD381" s="42"/>
      <c r="IFE381" s="42"/>
      <c r="IFF381" s="42"/>
      <c r="IFG381" s="42"/>
      <c r="IFH381" s="42"/>
      <c r="IFI381" s="42"/>
      <c r="IFJ381" s="42"/>
      <c r="IFK381" s="42"/>
      <c r="IFL381" s="42"/>
      <c r="IFM381" s="42"/>
      <c r="IFN381" s="42"/>
      <c r="IFO381" s="42"/>
      <c r="IFP381" s="42"/>
      <c r="IFQ381" s="42"/>
      <c r="IFR381" s="42"/>
      <c r="IFS381" s="42"/>
      <c r="IFT381" s="42"/>
      <c r="IFU381" s="42"/>
      <c r="IFV381" s="42"/>
      <c r="IFW381" s="42"/>
      <c r="IFX381" s="42"/>
      <c r="IFY381" s="42"/>
      <c r="IFZ381" s="42"/>
      <c r="IGA381" s="42"/>
      <c r="IGB381" s="42"/>
      <c r="IGC381" s="42"/>
      <c r="IGD381" s="42"/>
      <c r="IGE381" s="42"/>
      <c r="IGF381" s="42"/>
      <c r="IGG381" s="42"/>
      <c r="IGH381" s="42"/>
      <c r="IGI381" s="42"/>
      <c r="IGJ381" s="42"/>
      <c r="IGK381" s="42"/>
      <c r="IGL381" s="42"/>
      <c r="IGM381" s="42"/>
      <c r="IGN381" s="42"/>
      <c r="IGO381" s="42"/>
      <c r="IGP381" s="42"/>
      <c r="IGQ381" s="42"/>
      <c r="IGR381" s="42"/>
      <c r="IGS381" s="42"/>
      <c r="IGT381" s="42"/>
      <c r="IGU381" s="42"/>
      <c r="IGV381" s="42"/>
      <c r="IGW381" s="42"/>
      <c r="IGX381" s="42"/>
      <c r="IGY381" s="42"/>
      <c r="IGZ381" s="42"/>
      <c r="IHA381" s="42"/>
      <c r="IHB381" s="42"/>
      <c r="IHC381" s="42"/>
      <c r="IHD381" s="42"/>
      <c r="IHE381" s="42"/>
      <c r="IHF381" s="42"/>
      <c r="IHG381" s="42"/>
      <c r="IHH381" s="42"/>
      <c r="IHI381" s="42"/>
      <c r="IHJ381" s="42"/>
      <c r="IHK381" s="42"/>
      <c r="IHL381" s="42"/>
      <c r="IHM381" s="42"/>
      <c r="IHN381" s="42"/>
      <c r="IHO381" s="42"/>
      <c r="IHP381" s="42"/>
      <c r="IHQ381" s="42"/>
      <c r="IHR381" s="42"/>
      <c r="IHS381" s="42"/>
      <c r="IHT381" s="42"/>
      <c r="IHU381" s="42"/>
      <c r="IHV381" s="42"/>
      <c r="IHW381" s="42"/>
      <c r="IHX381" s="42"/>
      <c r="IHY381" s="42"/>
      <c r="IHZ381" s="42"/>
      <c r="IIA381" s="42"/>
      <c r="IIB381" s="42"/>
      <c r="IIC381" s="42"/>
      <c r="IID381" s="42"/>
      <c r="IIE381" s="42"/>
      <c r="IIF381" s="42"/>
      <c r="IIG381" s="42"/>
      <c r="IIH381" s="42"/>
      <c r="III381" s="42"/>
      <c r="IIJ381" s="42"/>
      <c r="IIK381" s="42"/>
      <c r="IIL381" s="42"/>
      <c r="IIM381" s="42"/>
      <c r="IIN381" s="42"/>
      <c r="IIO381" s="42"/>
      <c r="IIP381" s="42"/>
      <c r="IIQ381" s="42"/>
      <c r="IIR381" s="42"/>
      <c r="IIS381" s="42"/>
      <c r="IIT381" s="42"/>
      <c r="IIU381" s="42"/>
      <c r="IIV381" s="42"/>
      <c r="IIW381" s="42"/>
      <c r="IIX381" s="42"/>
      <c r="IIY381" s="42"/>
      <c r="IIZ381" s="42"/>
      <c r="IJA381" s="42"/>
      <c r="IJB381" s="42"/>
      <c r="IJC381" s="42"/>
      <c r="IJD381" s="42"/>
      <c r="IJE381" s="42"/>
      <c r="IJF381" s="42"/>
      <c r="IJG381" s="42"/>
      <c r="IJH381" s="42"/>
      <c r="IJI381" s="42"/>
      <c r="IJJ381" s="42"/>
      <c r="IJK381" s="42"/>
      <c r="IJL381" s="42"/>
      <c r="IJM381" s="42"/>
      <c r="IJN381" s="42"/>
      <c r="IJO381" s="42"/>
      <c r="IJP381" s="42"/>
      <c r="IJQ381" s="42"/>
      <c r="IJR381" s="42"/>
      <c r="IJS381" s="42"/>
      <c r="IJT381" s="42"/>
      <c r="IJU381" s="42"/>
      <c r="IJV381" s="42"/>
      <c r="IJW381" s="42"/>
      <c r="IJX381" s="42"/>
      <c r="IJY381" s="42"/>
      <c r="IJZ381" s="42"/>
      <c r="IKA381" s="42"/>
      <c r="IKB381" s="42"/>
      <c r="IKC381" s="42"/>
      <c r="IKD381" s="42"/>
      <c r="IKE381" s="42"/>
      <c r="IKF381" s="42"/>
      <c r="IKG381" s="42"/>
      <c r="IKH381" s="42"/>
      <c r="IKI381" s="42"/>
      <c r="IKJ381" s="42"/>
      <c r="IKK381" s="42"/>
      <c r="IKL381" s="42"/>
      <c r="IKM381" s="42"/>
      <c r="IKN381" s="42"/>
      <c r="IKO381" s="42"/>
      <c r="IKP381" s="42"/>
      <c r="IKQ381" s="42"/>
      <c r="IKR381" s="42"/>
      <c r="IKS381" s="42"/>
      <c r="IKT381" s="42"/>
      <c r="IKU381" s="42"/>
      <c r="IKV381" s="42"/>
      <c r="IKW381" s="42"/>
      <c r="IKX381" s="42"/>
      <c r="IKY381" s="42"/>
      <c r="IKZ381" s="42"/>
      <c r="ILA381" s="42"/>
      <c r="ILB381" s="42"/>
      <c r="ILC381" s="42"/>
      <c r="ILD381" s="42"/>
      <c r="ILE381" s="42"/>
      <c r="ILF381" s="42"/>
      <c r="ILG381" s="42"/>
      <c r="ILH381" s="42"/>
      <c r="ILI381" s="42"/>
      <c r="ILJ381" s="42"/>
      <c r="ILK381" s="42"/>
      <c r="ILL381" s="42"/>
      <c r="ILM381" s="42"/>
      <c r="ILN381" s="42"/>
      <c r="ILO381" s="42"/>
      <c r="ILP381" s="42"/>
      <c r="ILQ381" s="42"/>
      <c r="ILR381" s="42"/>
      <c r="ILS381" s="42"/>
      <c r="ILT381" s="42"/>
      <c r="ILU381" s="42"/>
      <c r="ILV381" s="42"/>
      <c r="ILW381" s="42"/>
      <c r="ILX381" s="42"/>
      <c r="ILY381" s="42"/>
      <c r="ILZ381" s="42"/>
      <c r="IMA381" s="42"/>
      <c r="IMB381" s="42"/>
      <c r="IMC381" s="42"/>
      <c r="IMD381" s="42"/>
      <c r="IME381" s="42"/>
      <c r="IMF381" s="42"/>
      <c r="IMG381" s="42"/>
      <c r="IMH381" s="42"/>
      <c r="IMI381" s="42"/>
      <c r="IMJ381" s="42"/>
      <c r="IMK381" s="42"/>
      <c r="IML381" s="42"/>
      <c r="IMM381" s="42"/>
      <c r="IMN381" s="42"/>
      <c r="IMO381" s="42"/>
      <c r="IMP381" s="42"/>
      <c r="IMQ381" s="42"/>
      <c r="IMR381" s="42"/>
      <c r="IMS381" s="42"/>
      <c r="IMT381" s="42"/>
      <c r="IMU381" s="42"/>
      <c r="IMV381" s="42"/>
      <c r="IMW381" s="42"/>
      <c r="IMX381" s="42"/>
      <c r="IMY381" s="42"/>
      <c r="IMZ381" s="42"/>
      <c r="INA381" s="42"/>
      <c r="INB381" s="42"/>
      <c r="INC381" s="42"/>
      <c r="IND381" s="42"/>
      <c r="INE381" s="42"/>
      <c r="INF381" s="42"/>
      <c r="ING381" s="42"/>
      <c r="INH381" s="42"/>
      <c r="INI381" s="42"/>
      <c r="INJ381" s="42"/>
      <c r="INK381" s="42"/>
      <c r="INL381" s="42"/>
      <c r="INM381" s="42"/>
      <c r="INN381" s="42"/>
      <c r="INO381" s="42"/>
      <c r="INP381" s="42"/>
      <c r="INQ381" s="42"/>
      <c r="INR381" s="42"/>
      <c r="INS381" s="42"/>
      <c r="INT381" s="42"/>
      <c r="INU381" s="42"/>
      <c r="INV381" s="42"/>
      <c r="INW381" s="42"/>
      <c r="INX381" s="42"/>
      <c r="INY381" s="42"/>
      <c r="INZ381" s="42"/>
      <c r="IOA381" s="42"/>
      <c r="IOB381" s="42"/>
      <c r="IOC381" s="42"/>
      <c r="IOD381" s="42"/>
      <c r="IOE381" s="42"/>
      <c r="IOF381" s="42"/>
      <c r="IOG381" s="42"/>
      <c r="IOH381" s="42"/>
      <c r="IOI381" s="42"/>
      <c r="IOJ381" s="42"/>
      <c r="IOK381" s="42"/>
      <c r="IOL381" s="42"/>
      <c r="IOM381" s="42"/>
      <c r="ION381" s="42"/>
      <c r="IOO381" s="42"/>
      <c r="IOP381" s="42"/>
      <c r="IOQ381" s="42"/>
      <c r="IOR381" s="42"/>
      <c r="IOS381" s="42"/>
      <c r="IOT381" s="42"/>
      <c r="IOU381" s="42"/>
      <c r="IOV381" s="42"/>
      <c r="IOW381" s="42"/>
      <c r="IOX381" s="42"/>
      <c r="IOY381" s="42"/>
      <c r="IOZ381" s="42"/>
      <c r="IPA381" s="42"/>
      <c r="IPB381" s="42"/>
      <c r="IPC381" s="42"/>
      <c r="IPD381" s="42"/>
      <c r="IPE381" s="42"/>
      <c r="IPF381" s="42"/>
      <c r="IPG381" s="42"/>
      <c r="IPH381" s="42"/>
      <c r="IPI381" s="42"/>
      <c r="IPJ381" s="42"/>
      <c r="IPK381" s="42"/>
      <c r="IPL381" s="42"/>
      <c r="IPM381" s="42"/>
      <c r="IPN381" s="42"/>
      <c r="IPO381" s="42"/>
      <c r="IPP381" s="42"/>
      <c r="IPQ381" s="42"/>
      <c r="IPR381" s="42"/>
      <c r="IPS381" s="42"/>
      <c r="IPT381" s="42"/>
      <c r="IPU381" s="42"/>
      <c r="IPV381" s="42"/>
      <c r="IPW381" s="42"/>
      <c r="IPX381" s="42"/>
      <c r="IPY381" s="42"/>
      <c r="IPZ381" s="42"/>
      <c r="IQA381" s="42"/>
      <c r="IQB381" s="42"/>
      <c r="IQC381" s="42"/>
      <c r="IQD381" s="42"/>
      <c r="IQE381" s="42"/>
      <c r="IQF381" s="42"/>
      <c r="IQG381" s="42"/>
      <c r="IQH381" s="42"/>
      <c r="IQI381" s="42"/>
      <c r="IQJ381" s="42"/>
      <c r="IQK381" s="42"/>
      <c r="IQL381" s="42"/>
      <c r="IQM381" s="42"/>
      <c r="IQN381" s="42"/>
      <c r="IQO381" s="42"/>
      <c r="IQP381" s="42"/>
      <c r="IQQ381" s="42"/>
      <c r="IQR381" s="42"/>
      <c r="IQS381" s="42"/>
      <c r="IQT381" s="42"/>
      <c r="IQU381" s="42"/>
      <c r="IQV381" s="42"/>
      <c r="IQW381" s="42"/>
      <c r="IQX381" s="42"/>
      <c r="IQY381" s="42"/>
      <c r="IQZ381" s="42"/>
      <c r="IRA381" s="42"/>
      <c r="IRB381" s="42"/>
      <c r="IRC381" s="42"/>
      <c r="IRD381" s="42"/>
      <c r="IRE381" s="42"/>
      <c r="IRF381" s="42"/>
      <c r="IRG381" s="42"/>
      <c r="IRH381" s="42"/>
      <c r="IRI381" s="42"/>
      <c r="IRJ381" s="42"/>
      <c r="IRK381" s="42"/>
      <c r="IRL381" s="42"/>
      <c r="IRM381" s="42"/>
      <c r="IRN381" s="42"/>
      <c r="IRO381" s="42"/>
      <c r="IRP381" s="42"/>
      <c r="IRQ381" s="42"/>
      <c r="IRR381" s="42"/>
      <c r="IRS381" s="42"/>
      <c r="IRT381" s="42"/>
      <c r="IRU381" s="42"/>
      <c r="IRV381" s="42"/>
      <c r="IRW381" s="42"/>
      <c r="IRX381" s="42"/>
      <c r="IRY381" s="42"/>
      <c r="IRZ381" s="42"/>
      <c r="ISA381" s="42"/>
      <c r="ISB381" s="42"/>
      <c r="ISC381" s="42"/>
      <c r="ISD381" s="42"/>
      <c r="ISE381" s="42"/>
      <c r="ISF381" s="42"/>
      <c r="ISG381" s="42"/>
      <c r="ISH381" s="42"/>
      <c r="ISI381" s="42"/>
      <c r="ISJ381" s="42"/>
      <c r="ISK381" s="42"/>
      <c r="ISL381" s="42"/>
      <c r="ISM381" s="42"/>
      <c r="ISN381" s="42"/>
      <c r="ISO381" s="42"/>
      <c r="ISP381" s="42"/>
      <c r="ISQ381" s="42"/>
      <c r="ISR381" s="42"/>
      <c r="ISS381" s="42"/>
      <c r="IST381" s="42"/>
      <c r="ISU381" s="42"/>
      <c r="ISV381" s="42"/>
      <c r="ISW381" s="42"/>
      <c r="ISX381" s="42"/>
      <c r="ISY381" s="42"/>
      <c r="ISZ381" s="42"/>
      <c r="ITA381" s="42"/>
      <c r="ITB381" s="42"/>
      <c r="ITC381" s="42"/>
      <c r="ITD381" s="42"/>
      <c r="ITE381" s="42"/>
      <c r="ITF381" s="42"/>
      <c r="ITG381" s="42"/>
      <c r="ITH381" s="42"/>
      <c r="ITI381" s="42"/>
      <c r="ITJ381" s="42"/>
      <c r="ITK381" s="42"/>
      <c r="ITL381" s="42"/>
      <c r="ITM381" s="42"/>
      <c r="ITN381" s="42"/>
      <c r="ITO381" s="42"/>
      <c r="ITP381" s="42"/>
      <c r="ITQ381" s="42"/>
      <c r="ITR381" s="42"/>
      <c r="ITS381" s="42"/>
      <c r="ITT381" s="42"/>
      <c r="ITU381" s="42"/>
      <c r="ITV381" s="42"/>
      <c r="ITW381" s="42"/>
      <c r="ITX381" s="42"/>
      <c r="ITY381" s="42"/>
      <c r="ITZ381" s="42"/>
      <c r="IUA381" s="42"/>
      <c r="IUB381" s="42"/>
      <c r="IUC381" s="42"/>
      <c r="IUD381" s="42"/>
      <c r="IUE381" s="42"/>
      <c r="IUF381" s="42"/>
      <c r="IUG381" s="42"/>
      <c r="IUH381" s="42"/>
      <c r="IUI381" s="42"/>
      <c r="IUJ381" s="42"/>
      <c r="IUK381" s="42"/>
      <c r="IUL381" s="42"/>
      <c r="IUM381" s="42"/>
      <c r="IUN381" s="42"/>
      <c r="IUO381" s="42"/>
      <c r="IUP381" s="42"/>
      <c r="IUQ381" s="42"/>
      <c r="IUR381" s="42"/>
      <c r="IUS381" s="42"/>
      <c r="IUT381" s="42"/>
      <c r="IUU381" s="42"/>
      <c r="IUV381" s="42"/>
      <c r="IUW381" s="42"/>
      <c r="IUX381" s="42"/>
      <c r="IUY381" s="42"/>
      <c r="IUZ381" s="42"/>
      <c r="IVA381" s="42"/>
      <c r="IVB381" s="42"/>
      <c r="IVC381" s="42"/>
      <c r="IVD381" s="42"/>
      <c r="IVE381" s="42"/>
      <c r="IVF381" s="42"/>
      <c r="IVG381" s="42"/>
      <c r="IVH381" s="42"/>
      <c r="IVI381" s="42"/>
      <c r="IVJ381" s="42"/>
      <c r="IVK381" s="42"/>
      <c r="IVL381" s="42"/>
      <c r="IVM381" s="42"/>
      <c r="IVN381" s="42"/>
      <c r="IVO381" s="42"/>
      <c r="IVP381" s="42"/>
      <c r="IVQ381" s="42"/>
      <c r="IVR381" s="42"/>
      <c r="IVS381" s="42"/>
      <c r="IVT381" s="42"/>
      <c r="IVU381" s="42"/>
      <c r="IVV381" s="42"/>
      <c r="IVW381" s="42"/>
      <c r="IVX381" s="42"/>
      <c r="IVY381" s="42"/>
      <c r="IVZ381" s="42"/>
      <c r="IWA381" s="42"/>
      <c r="IWB381" s="42"/>
      <c r="IWC381" s="42"/>
      <c r="IWD381" s="42"/>
      <c r="IWE381" s="42"/>
      <c r="IWF381" s="42"/>
      <c r="IWG381" s="42"/>
      <c r="IWH381" s="42"/>
      <c r="IWI381" s="42"/>
      <c r="IWJ381" s="42"/>
      <c r="IWK381" s="42"/>
      <c r="IWL381" s="42"/>
      <c r="IWM381" s="42"/>
      <c r="IWN381" s="42"/>
      <c r="IWO381" s="42"/>
      <c r="IWP381" s="42"/>
      <c r="IWQ381" s="42"/>
      <c r="IWR381" s="42"/>
      <c r="IWS381" s="42"/>
      <c r="IWT381" s="42"/>
      <c r="IWU381" s="42"/>
      <c r="IWV381" s="42"/>
      <c r="IWW381" s="42"/>
      <c r="IWX381" s="42"/>
      <c r="IWY381" s="42"/>
      <c r="IWZ381" s="42"/>
      <c r="IXA381" s="42"/>
      <c r="IXB381" s="42"/>
      <c r="IXC381" s="42"/>
      <c r="IXD381" s="42"/>
      <c r="IXE381" s="42"/>
      <c r="IXF381" s="42"/>
      <c r="IXG381" s="42"/>
      <c r="IXH381" s="42"/>
      <c r="IXI381" s="42"/>
      <c r="IXJ381" s="42"/>
      <c r="IXK381" s="42"/>
      <c r="IXL381" s="42"/>
      <c r="IXM381" s="42"/>
      <c r="IXN381" s="42"/>
      <c r="IXO381" s="42"/>
      <c r="IXP381" s="42"/>
      <c r="IXQ381" s="42"/>
      <c r="IXR381" s="42"/>
      <c r="IXS381" s="42"/>
      <c r="IXT381" s="42"/>
      <c r="IXU381" s="42"/>
      <c r="IXV381" s="42"/>
      <c r="IXW381" s="42"/>
      <c r="IXX381" s="42"/>
      <c r="IXY381" s="42"/>
      <c r="IXZ381" s="42"/>
      <c r="IYA381" s="42"/>
      <c r="IYB381" s="42"/>
      <c r="IYC381" s="42"/>
      <c r="IYD381" s="42"/>
      <c r="IYE381" s="42"/>
      <c r="IYF381" s="42"/>
      <c r="IYG381" s="42"/>
      <c r="IYH381" s="42"/>
      <c r="IYI381" s="42"/>
      <c r="IYJ381" s="42"/>
      <c r="IYK381" s="42"/>
      <c r="IYL381" s="42"/>
      <c r="IYM381" s="42"/>
      <c r="IYN381" s="42"/>
      <c r="IYO381" s="42"/>
      <c r="IYP381" s="42"/>
      <c r="IYQ381" s="42"/>
      <c r="IYR381" s="42"/>
      <c r="IYS381" s="42"/>
      <c r="IYT381" s="42"/>
      <c r="IYU381" s="42"/>
      <c r="IYV381" s="42"/>
      <c r="IYW381" s="42"/>
      <c r="IYX381" s="42"/>
      <c r="IYY381" s="42"/>
      <c r="IYZ381" s="42"/>
      <c r="IZA381" s="42"/>
      <c r="IZB381" s="42"/>
      <c r="IZC381" s="42"/>
      <c r="IZD381" s="42"/>
      <c r="IZE381" s="42"/>
      <c r="IZF381" s="42"/>
      <c r="IZG381" s="42"/>
      <c r="IZH381" s="42"/>
      <c r="IZI381" s="42"/>
      <c r="IZJ381" s="42"/>
      <c r="IZK381" s="42"/>
      <c r="IZL381" s="42"/>
      <c r="IZM381" s="42"/>
      <c r="IZN381" s="42"/>
      <c r="IZO381" s="42"/>
      <c r="IZP381" s="42"/>
      <c r="IZQ381" s="42"/>
      <c r="IZR381" s="42"/>
      <c r="IZS381" s="42"/>
      <c r="IZT381" s="42"/>
      <c r="IZU381" s="42"/>
      <c r="IZV381" s="42"/>
      <c r="IZW381" s="42"/>
      <c r="IZX381" s="42"/>
      <c r="IZY381" s="42"/>
      <c r="IZZ381" s="42"/>
      <c r="JAA381" s="42"/>
      <c r="JAB381" s="42"/>
      <c r="JAC381" s="42"/>
      <c r="JAD381" s="42"/>
      <c r="JAE381" s="42"/>
      <c r="JAF381" s="42"/>
      <c r="JAG381" s="42"/>
      <c r="JAH381" s="42"/>
      <c r="JAI381" s="42"/>
      <c r="JAJ381" s="42"/>
      <c r="JAK381" s="42"/>
      <c r="JAL381" s="42"/>
      <c r="JAM381" s="42"/>
      <c r="JAN381" s="42"/>
      <c r="JAO381" s="42"/>
      <c r="JAP381" s="42"/>
      <c r="JAQ381" s="42"/>
      <c r="JAR381" s="42"/>
      <c r="JAS381" s="42"/>
      <c r="JAT381" s="42"/>
      <c r="JAU381" s="42"/>
      <c r="JAV381" s="42"/>
      <c r="JAW381" s="42"/>
      <c r="JAX381" s="42"/>
      <c r="JAY381" s="42"/>
      <c r="JAZ381" s="42"/>
      <c r="JBA381" s="42"/>
      <c r="JBB381" s="42"/>
      <c r="JBC381" s="42"/>
      <c r="JBD381" s="42"/>
      <c r="JBE381" s="42"/>
      <c r="JBF381" s="42"/>
      <c r="JBG381" s="42"/>
      <c r="JBH381" s="42"/>
      <c r="JBI381" s="42"/>
      <c r="JBJ381" s="42"/>
      <c r="JBK381" s="42"/>
      <c r="JBL381" s="42"/>
      <c r="JBM381" s="42"/>
      <c r="JBN381" s="42"/>
      <c r="JBO381" s="42"/>
      <c r="JBP381" s="42"/>
      <c r="JBQ381" s="42"/>
      <c r="JBR381" s="42"/>
      <c r="JBS381" s="42"/>
      <c r="JBT381" s="42"/>
      <c r="JBU381" s="42"/>
      <c r="JBV381" s="42"/>
      <c r="JBW381" s="42"/>
      <c r="JBX381" s="42"/>
      <c r="JBY381" s="42"/>
      <c r="JBZ381" s="42"/>
      <c r="JCA381" s="42"/>
      <c r="JCB381" s="42"/>
      <c r="JCC381" s="42"/>
      <c r="JCD381" s="42"/>
      <c r="JCE381" s="42"/>
      <c r="JCF381" s="42"/>
      <c r="JCG381" s="42"/>
      <c r="JCH381" s="42"/>
      <c r="JCI381" s="42"/>
      <c r="JCJ381" s="42"/>
      <c r="JCK381" s="42"/>
      <c r="JCL381" s="42"/>
      <c r="JCM381" s="42"/>
      <c r="JCN381" s="42"/>
      <c r="JCO381" s="42"/>
      <c r="JCP381" s="42"/>
      <c r="JCQ381" s="42"/>
      <c r="JCR381" s="42"/>
      <c r="JCS381" s="42"/>
      <c r="JCT381" s="42"/>
      <c r="JCU381" s="42"/>
      <c r="JCV381" s="42"/>
      <c r="JCW381" s="42"/>
      <c r="JCX381" s="42"/>
      <c r="JCY381" s="42"/>
      <c r="JCZ381" s="42"/>
      <c r="JDA381" s="42"/>
      <c r="JDB381" s="42"/>
      <c r="JDC381" s="42"/>
      <c r="JDD381" s="42"/>
      <c r="JDE381" s="42"/>
      <c r="JDF381" s="42"/>
      <c r="JDG381" s="42"/>
      <c r="JDH381" s="42"/>
      <c r="JDI381" s="42"/>
      <c r="JDJ381" s="42"/>
      <c r="JDK381" s="42"/>
      <c r="JDL381" s="42"/>
      <c r="JDM381" s="42"/>
      <c r="JDN381" s="42"/>
      <c r="JDO381" s="42"/>
      <c r="JDP381" s="42"/>
      <c r="JDQ381" s="42"/>
      <c r="JDR381" s="42"/>
      <c r="JDS381" s="42"/>
      <c r="JDT381" s="42"/>
      <c r="JDU381" s="42"/>
      <c r="JDV381" s="42"/>
      <c r="JDW381" s="42"/>
      <c r="JDX381" s="42"/>
      <c r="JDY381" s="42"/>
      <c r="JDZ381" s="42"/>
      <c r="JEA381" s="42"/>
      <c r="JEB381" s="42"/>
      <c r="JEC381" s="42"/>
      <c r="JED381" s="42"/>
      <c r="JEE381" s="42"/>
      <c r="JEF381" s="42"/>
      <c r="JEG381" s="42"/>
      <c r="JEH381" s="42"/>
      <c r="JEI381" s="42"/>
      <c r="JEJ381" s="42"/>
      <c r="JEK381" s="42"/>
      <c r="JEL381" s="42"/>
      <c r="JEM381" s="42"/>
      <c r="JEN381" s="42"/>
      <c r="JEO381" s="42"/>
      <c r="JEP381" s="42"/>
      <c r="JEQ381" s="42"/>
      <c r="JER381" s="42"/>
      <c r="JES381" s="42"/>
      <c r="JET381" s="42"/>
      <c r="JEU381" s="42"/>
      <c r="JEV381" s="42"/>
      <c r="JEW381" s="42"/>
      <c r="JEX381" s="42"/>
      <c r="JEY381" s="42"/>
      <c r="JEZ381" s="42"/>
      <c r="JFA381" s="42"/>
      <c r="JFB381" s="42"/>
      <c r="JFC381" s="42"/>
      <c r="JFD381" s="42"/>
      <c r="JFE381" s="42"/>
      <c r="JFF381" s="42"/>
      <c r="JFG381" s="42"/>
      <c r="JFH381" s="42"/>
      <c r="JFI381" s="42"/>
      <c r="JFJ381" s="42"/>
      <c r="JFK381" s="42"/>
      <c r="JFL381" s="42"/>
      <c r="JFM381" s="42"/>
      <c r="JFN381" s="42"/>
      <c r="JFO381" s="42"/>
      <c r="JFP381" s="42"/>
      <c r="JFQ381" s="42"/>
      <c r="JFR381" s="42"/>
      <c r="JFS381" s="42"/>
      <c r="JFT381" s="42"/>
      <c r="JFU381" s="42"/>
      <c r="JFV381" s="42"/>
      <c r="JFW381" s="42"/>
      <c r="JFX381" s="42"/>
      <c r="JFY381" s="42"/>
      <c r="JFZ381" s="42"/>
      <c r="JGA381" s="42"/>
      <c r="JGB381" s="42"/>
      <c r="JGC381" s="42"/>
      <c r="JGD381" s="42"/>
      <c r="JGE381" s="42"/>
      <c r="JGF381" s="42"/>
      <c r="JGG381" s="42"/>
      <c r="JGH381" s="42"/>
      <c r="JGI381" s="42"/>
      <c r="JGJ381" s="42"/>
      <c r="JGK381" s="42"/>
      <c r="JGL381" s="42"/>
      <c r="JGM381" s="42"/>
      <c r="JGN381" s="42"/>
      <c r="JGO381" s="42"/>
      <c r="JGP381" s="42"/>
      <c r="JGQ381" s="42"/>
      <c r="JGR381" s="42"/>
      <c r="JGS381" s="42"/>
      <c r="JGT381" s="42"/>
      <c r="JGU381" s="42"/>
      <c r="JGV381" s="42"/>
      <c r="JGW381" s="42"/>
      <c r="JGX381" s="42"/>
      <c r="JGY381" s="42"/>
      <c r="JGZ381" s="42"/>
      <c r="JHA381" s="42"/>
      <c r="JHB381" s="42"/>
      <c r="JHC381" s="42"/>
      <c r="JHD381" s="42"/>
      <c r="JHE381" s="42"/>
      <c r="JHF381" s="42"/>
      <c r="JHG381" s="42"/>
      <c r="JHH381" s="42"/>
      <c r="JHI381" s="42"/>
      <c r="JHJ381" s="42"/>
      <c r="JHK381" s="42"/>
      <c r="JHL381" s="42"/>
      <c r="JHM381" s="42"/>
      <c r="JHN381" s="42"/>
      <c r="JHO381" s="42"/>
      <c r="JHP381" s="42"/>
      <c r="JHQ381" s="42"/>
      <c r="JHR381" s="42"/>
      <c r="JHS381" s="42"/>
      <c r="JHT381" s="42"/>
      <c r="JHU381" s="42"/>
      <c r="JHV381" s="42"/>
      <c r="JHW381" s="42"/>
      <c r="JHX381" s="42"/>
      <c r="JHY381" s="42"/>
      <c r="JHZ381" s="42"/>
      <c r="JIA381" s="42"/>
      <c r="JIB381" s="42"/>
      <c r="JIC381" s="42"/>
      <c r="JID381" s="42"/>
      <c r="JIE381" s="42"/>
      <c r="JIF381" s="42"/>
      <c r="JIG381" s="42"/>
      <c r="JIH381" s="42"/>
      <c r="JII381" s="42"/>
      <c r="JIJ381" s="42"/>
      <c r="JIK381" s="42"/>
      <c r="JIL381" s="42"/>
      <c r="JIM381" s="42"/>
      <c r="JIN381" s="42"/>
      <c r="JIO381" s="42"/>
      <c r="JIP381" s="42"/>
      <c r="JIQ381" s="42"/>
      <c r="JIR381" s="42"/>
      <c r="JIS381" s="42"/>
      <c r="JIT381" s="42"/>
      <c r="JIU381" s="42"/>
      <c r="JIV381" s="42"/>
      <c r="JIW381" s="42"/>
      <c r="JIX381" s="42"/>
      <c r="JIY381" s="42"/>
      <c r="JIZ381" s="42"/>
      <c r="JJA381" s="42"/>
      <c r="JJB381" s="42"/>
      <c r="JJC381" s="42"/>
      <c r="JJD381" s="42"/>
      <c r="JJE381" s="42"/>
      <c r="JJF381" s="42"/>
      <c r="JJG381" s="42"/>
      <c r="JJH381" s="42"/>
      <c r="JJI381" s="42"/>
      <c r="JJJ381" s="42"/>
      <c r="JJK381" s="42"/>
      <c r="JJL381" s="42"/>
      <c r="JJM381" s="42"/>
      <c r="JJN381" s="42"/>
      <c r="JJO381" s="42"/>
      <c r="JJP381" s="42"/>
      <c r="JJQ381" s="42"/>
      <c r="JJR381" s="42"/>
      <c r="JJS381" s="42"/>
      <c r="JJT381" s="42"/>
      <c r="JJU381" s="42"/>
      <c r="JJV381" s="42"/>
      <c r="JJW381" s="42"/>
      <c r="JJX381" s="42"/>
      <c r="JJY381" s="42"/>
      <c r="JJZ381" s="42"/>
      <c r="JKA381" s="42"/>
      <c r="JKB381" s="42"/>
      <c r="JKC381" s="42"/>
      <c r="JKD381" s="42"/>
      <c r="JKE381" s="42"/>
      <c r="JKF381" s="42"/>
      <c r="JKG381" s="42"/>
      <c r="JKH381" s="42"/>
      <c r="JKI381" s="42"/>
      <c r="JKJ381" s="42"/>
      <c r="JKK381" s="42"/>
      <c r="JKL381" s="42"/>
      <c r="JKM381" s="42"/>
      <c r="JKN381" s="42"/>
      <c r="JKO381" s="42"/>
      <c r="JKP381" s="42"/>
      <c r="JKQ381" s="42"/>
      <c r="JKR381" s="42"/>
      <c r="JKS381" s="42"/>
      <c r="JKT381" s="42"/>
      <c r="JKU381" s="42"/>
      <c r="JKV381" s="42"/>
      <c r="JKW381" s="42"/>
      <c r="JKX381" s="42"/>
      <c r="JKY381" s="42"/>
      <c r="JKZ381" s="42"/>
      <c r="JLA381" s="42"/>
      <c r="JLB381" s="42"/>
      <c r="JLC381" s="42"/>
      <c r="JLD381" s="42"/>
      <c r="JLE381" s="42"/>
      <c r="JLF381" s="42"/>
      <c r="JLG381" s="42"/>
      <c r="JLH381" s="42"/>
      <c r="JLI381" s="42"/>
      <c r="JLJ381" s="42"/>
      <c r="JLK381" s="42"/>
      <c r="JLL381" s="42"/>
      <c r="JLM381" s="42"/>
      <c r="JLN381" s="42"/>
      <c r="JLO381" s="42"/>
      <c r="JLP381" s="42"/>
      <c r="JLQ381" s="42"/>
      <c r="JLR381" s="42"/>
      <c r="JLS381" s="42"/>
      <c r="JLT381" s="42"/>
      <c r="JLU381" s="42"/>
      <c r="JLV381" s="42"/>
      <c r="JLW381" s="42"/>
      <c r="JLX381" s="42"/>
      <c r="JLY381" s="42"/>
      <c r="JLZ381" s="42"/>
      <c r="JMA381" s="42"/>
      <c r="JMB381" s="42"/>
      <c r="JMC381" s="42"/>
      <c r="JMD381" s="42"/>
      <c r="JME381" s="42"/>
      <c r="JMF381" s="42"/>
      <c r="JMG381" s="42"/>
      <c r="JMH381" s="42"/>
      <c r="JMI381" s="42"/>
      <c r="JMJ381" s="42"/>
      <c r="JMK381" s="42"/>
      <c r="JML381" s="42"/>
      <c r="JMM381" s="42"/>
      <c r="JMN381" s="42"/>
      <c r="JMO381" s="42"/>
      <c r="JMP381" s="42"/>
      <c r="JMQ381" s="42"/>
      <c r="JMR381" s="42"/>
      <c r="JMS381" s="42"/>
      <c r="JMT381" s="42"/>
      <c r="JMU381" s="42"/>
      <c r="JMV381" s="42"/>
      <c r="JMW381" s="42"/>
      <c r="JMX381" s="42"/>
      <c r="JMY381" s="42"/>
      <c r="JMZ381" s="42"/>
      <c r="JNA381" s="42"/>
      <c r="JNB381" s="42"/>
      <c r="JNC381" s="42"/>
      <c r="JND381" s="42"/>
      <c r="JNE381" s="42"/>
      <c r="JNF381" s="42"/>
      <c r="JNG381" s="42"/>
      <c r="JNH381" s="42"/>
      <c r="JNI381" s="42"/>
      <c r="JNJ381" s="42"/>
      <c r="JNK381" s="42"/>
      <c r="JNL381" s="42"/>
      <c r="JNM381" s="42"/>
      <c r="JNN381" s="42"/>
      <c r="JNO381" s="42"/>
      <c r="JNP381" s="42"/>
      <c r="JNQ381" s="42"/>
      <c r="JNR381" s="42"/>
      <c r="JNS381" s="42"/>
      <c r="JNT381" s="42"/>
      <c r="JNU381" s="42"/>
      <c r="JNV381" s="42"/>
      <c r="JNW381" s="42"/>
      <c r="JNX381" s="42"/>
      <c r="JNY381" s="42"/>
      <c r="JNZ381" s="42"/>
      <c r="JOA381" s="42"/>
      <c r="JOB381" s="42"/>
      <c r="JOC381" s="42"/>
      <c r="JOD381" s="42"/>
      <c r="JOE381" s="42"/>
      <c r="JOF381" s="42"/>
      <c r="JOG381" s="42"/>
      <c r="JOH381" s="42"/>
      <c r="JOI381" s="42"/>
      <c r="JOJ381" s="42"/>
      <c r="JOK381" s="42"/>
      <c r="JOL381" s="42"/>
      <c r="JOM381" s="42"/>
      <c r="JON381" s="42"/>
      <c r="JOO381" s="42"/>
      <c r="JOP381" s="42"/>
      <c r="JOQ381" s="42"/>
      <c r="JOR381" s="42"/>
      <c r="JOS381" s="42"/>
      <c r="JOT381" s="42"/>
      <c r="JOU381" s="42"/>
      <c r="JOV381" s="42"/>
      <c r="JOW381" s="42"/>
      <c r="JOX381" s="42"/>
      <c r="JOY381" s="42"/>
      <c r="JOZ381" s="42"/>
      <c r="JPA381" s="42"/>
      <c r="JPB381" s="42"/>
      <c r="JPC381" s="42"/>
      <c r="JPD381" s="42"/>
      <c r="JPE381" s="42"/>
      <c r="JPF381" s="42"/>
      <c r="JPG381" s="42"/>
      <c r="JPH381" s="42"/>
      <c r="JPI381" s="42"/>
      <c r="JPJ381" s="42"/>
      <c r="JPK381" s="42"/>
      <c r="JPL381" s="42"/>
      <c r="JPM381" s="42"/>
      <c r="JPN381" s="42"/>
      <c r="JPO381" s="42"/>
      <c r="JPP381" s="42"/>
      <c r="JPQ381" s="42"/>
      <c r="JPR381" s="42"/>
      <c r="JPS381" s="42"/>
      <c r="JPT381" s="42"/>
      <c r="JPU381" s="42"/>
      <c r="JPV381" s="42"/>
      <c r="JPW381" s="42"/>
      <c r="JPX381" s="42"/>
      <c r="JPY381" s="42"/>
      <c r="JPZ381" s="42"/>
      <c r="JQA381" s="42"/>
      <c r="JQB381" s="42"/>
      <c r="JQC381" s="42"/>
      <c r="JQD381" s="42"/>
      <c r="JQE381" s="42"/>
      <c r="JQF381" s="42"/>
      <c r="JQG381" s="42"/>
      <c r="JQH381" s="42"/>
      <c r="JQI381" s="42"/>
      <c r="JQJ381" s="42"/>
      <c r="JQK381" s="42"/>
      <c r="JQL381" s="42"/>
      <c r="JQM381" s="42"/>
      <c r="JQN381" s="42"/>
      <c r="JQO381" s="42"/>
      <c r="JQP381" s="42"/>
      <c r="JQQ381" s="42"/>
      <c r="JQR381" s="42"/>
      <c r="JQS381" s="42"/>
      <c r="JQT381" s="42"/>
      <c r="JQU381" s="42"/>
      <c r="JQV381" s="42"/>
      <c r="JQW381" s="42"/>
      <c r="JQX381" s="42"/>
      <c r="JQY381" s="42"/>
      <c r="JQZ381" s="42"/>
      <c r="JRA381" s="42"/>
      <c r="JRB381" s="42"/>
      <c r="JRC381" s="42"/>
      <c r="JRD381" s="42"/>
      <c r="JRE381" s="42"/>
      <c r="JRF381" s="42"/>
      <c r="JRG381" s="42"/>
      <c r="JRH381" s="42"/>
      <c r="JRI381" s="42"/>
      <c r="JRJ381" s="42"/>
      <c r="JRK381" s="42"/>
      <c r="JRL381" s="42"/>
      <c r="JRM381" s="42"/>
      <c r="JRN381" s="42"/>
      <c r="JRO381" s="42"/>
      <c r="JRP381" s="42"/>
      <c r="JRQ381" s="42"/>
      <c r="JRR381" s="42"/>
      <c r="JRS381" s="42"/>
      <c r="JRT381" s="42"/>
      <c r="JRU381" s="42"/>
      <c r="JRV381" s="42"/>
      <c r="JRW381" s="42"/>
      <c r="JRX381" s="42"/>
      <c r="JRY381" s="42"/>
      <c r="JRZ381" s="42"/>
      <c r="JSA381" s="42"/>
      <c r="JSB381" s="42"/>
      <c r="JSC381" s="42"/>
      <c r="JSD381" s="42"/>
      <c r="JSE381" s="42"/>
      <c r="JSF381" s="42"/>
      <c r="JSG381" s="42"/>
      <c r="JSH381" s="42"/>
      <c r="JSI381" s="42"/>
      <c r="JSJ381" s="42"/>
      <c r="JSK381" s="42"/>
      <c r="JSL381" s="42"/>
      <c r="JSM381" s="42"/>
      <c r="JSN381" s="42"/>
      <c r="JSO381" s="42"/>
      <c r="JSP381" s="42"/>
      <c r="JSQ381" s="42"/>
      <c r="JSR381" s="42"/>
      <c r="JSS381" s="42"/>
      <c r="JST381" s="42"/>
      <c r="JSU381" s="42"/>
      <c r="JSV381" s="42"/>
      <c r="JSW381" s="42"/>
      <c r="JSX381" s="42"/>
      <c r="JSY381" s="42"/>
      <c r="JSZ381" s="42"/>
      <c r="JTA381" s="42"/>
      <c r="JTB381" s="42"/>
      <c r="JTC381" s="42"/>
      <c r="JTD381" s="42"/>
      <c r="JTE381" s="42"/>
      <c r="JTF381" s="42"/>
      <c r="JTG381" s="42"/>
      <c r="JTH381" s="42"/>
      <c r="JTI381" s="42"/>
      <c r="JTJ381" s="42"/>
      <c r="JTK381" s="42"/>
      <c r="JTL381" s="42"/>
      <c r="JTM381" s="42"/>
      <c r="JTN381" s="42"/>
      <c r="JTO381" s="42"/>
      <c r="JTP381" s="42"/>
      <c r="JTQ381" s="42"/>
      <c r="JTR381" s="42"/>
      <c r="JTS381" s="42"/>
      <c r="JTT381" s="42"/>
      <c r="JTU381" s="42"/>
      <c r="JTV381" s="42"/>
      <c r="JTW381" s="42"/>
      <c r="JTX381" s="42"/>
      <c r="JTY381" s="42"/>
      <c r="JTZ381" s="42"/>
      <c r="JUA381" s="42"/>
      <c r="JUB381" s="42"/>
      <c r="JUC381" s="42"/>
      <c r="JUD381" s="42"/>
      <c r="JUE381" s="42"/>
      <c r="JUF381" s="42"/>
      <c r="JUG381" s="42"/>
      <c r="JUH381" s="42"/>
      <c r="JUI381" s="42"/>
      <c r="JUJ381" s="42"/>
      <c r="JUK381" s="42"/>
      <c r="JUL381" s="42"/>
      <c r="JUM381" s="42"/>
      <c r="JUN381" s="42"/>
      <c r="JUO381" s="42"/>
      <c r="JUP381" s="42"/>
      <c r="JUQ381" s="42"/>
      <c r="JUR381" s="42"/>
      <c r="JUS381" s="42"/>
      <c r="JUT381" s="42"/>
      <c r="JUU381" s="42"/>
      <c r="JUV381" s="42"/>
      <c r="JUW381" s="42"/>
      <c r="JUX381" s="42"/>
      <c r="JUY381" s="42"/>
      <c r="JUZ381" s="42"/>
      <c r="JVA381" s="42"/>
      <c r="JVB381" s="42"/>
      <c r="JVC381" s="42"/>
      <c r="JVD381" s="42"/>
      <c r="JVE381" s="42"/>
      <c r="JVF381" s="42"/>
      <c r="JVG381" s="42"/>
      <c r="JVH381" s="42"/>
      <c r="JVI381" s="42"/>
      <c r="JVJ381" s="42"/>
      <c r="JVK381" s="42"/>
      <c r="JVL381" s="42"/>
      <c r="JVM381" s="42"/>
      <c r="JVN381" s="42"/>
      <c r="JVO381" s="42"/>
      <c r="JVP381" s="42"/>
      <c r="JVQ381" s="42"/>
      <c r="JVR381" s="42"/>
      <c r="JVS381" s="42"/>
      <c r="JVT381" s="42"/>
      <c r="JVU381" s="42"/>
      <c r="JVV381" s="42"/>
      <c r="JVW381" s="42"/>
      <c r="JVX381" s="42"/>
      <c r="JVY381" s="42"/>
      <c r="JVZ381" s="42"/>
      <c r="JWA381" s="42"/>
      <c r="JWB381" s="42"/>
      <c r="JWC381" s="42"/>
      <c r="JWD381" s="42"/>
      <c r="JWE381" s="42"/>
      <c r="JWF381" s="42"/>
      <c r="JWG381" s="42"/>
      <c r="JWH381" s="42"/>
      <c r="JWI381" s="42"/>
      <c r="JWJ381" s="42"/>
      <c r="JWK381" s="42"/>
      <c r="JWL381" s="42"/>
      <c r="JWM381" s="42"/>
      <c r="JWN381" s="42"/>
      <c r="JWO381" s="42"/>
      <c r="JWP381" s="42"/>
      <c r="JWQ381" s="42"/>
      <c r="JWR381" s="42"/>
      <c r="JWS381" s="42"/>
      <c r="JWT381" s="42"/>
      <c r="JWU381" s="42"/>
      <c r="JWV381" s="42"/>
      <c r="JWW381" s="42"/>
      <c r="JWX381" s="42"/>
      <c r="JWY381" s="42"/>
      <c r="JWZ381" s="42"/>
      <c r="JXA381" s="42"/>
      <c r="JXB381" s="42"/>
      <c r="JXC381" s="42"/>
      <c r="JXD381" s="42"/>
      <c r="JXE381" s="42"/>
      <c r="JXF381" s="42"/>
      <c r="JXG381" s="42"/>
      <c r="JXH381" s="42"/>
      <c r="JXI381" s="42"/>
      <c r="JXJ381" s="42"/>
      <c r="JXK381" s="42"/>
      <c r="JXL381" s="42"/>
      <c r="JXM381" s="42"/>
      <c r="JXN381" s="42"/>
      <c r="JXO381" s="42"/>
      <c r="JXP381" s="42"/>
      <c r="JXQ381" s="42"/>
      <c r="JXR381" s="42"/>
      <c r="JXS381" s="42"/>
      <c r="JXT381" s="42"/>
      <c r="JXU381" s="42"/>
      <c r="JXV381" s="42"/>
      <c r="JXW381" s="42"/>
      <c r="JXX381" s="42"/>
      <c r="JXY381" s="42"/>
      <c r="JXZ381" s="42"/>
      <c r="JYA381" s="42"/>
      <c r="JYB381" s="42"/>
      <c r="JYC381" s="42"/>
      <c r="JYD381" s="42"/>
      <c r="JYE381" s="42"/>
      <c r="JYF381" s="42"/>
      <c r="JYG381" s="42"/>
      <c r="JYH381" s="42"/>
      <c r="JYI381" s="42"/>
      <c r="JYJ381" s="42"/>
      <c r="JYK381" s="42"/>
      <c r="JYL381" s="42"/>
      <c r="JYM381" s="42"/>
      <c r="JYN381" s="42"/>
      <c r="JYO381" s="42"/>
      <c r="JYP381" s="42"/>
      <c r="JYQ381" s="42"/>
      <c r="JYR381" s="42"/>
      <c r="JYS381" s="42"/>
      <c r="JYT381" s="42"/>
      <c r="JYU381" s="42"/>
      <c r="JYV381" s="42"/>
      <c r="JYW381" s="42"/>
      <c r="JYX381" s="42"/>
      <c r="JYY381" s="42"/>
      <c r="JYZ381" s="42"/>
      <c r="JZA381" s="42"/>
      <c r="JZB381" s="42"/>
      <c r="JZC381" s="42"/>
      <c r="JZD381" s="42"/>
      <c r="JZE381" s="42"/>
      <c r="JZF381" s="42"/>
      <c r="JZG381" s="42"/>
      <c r="JZH381" s="42"/>
      <c r="JZI381" s="42"/>
      <c r="JZJ381" s="42"/>
      <c r="JZK381" s="42"/>
      <c r="JZL381" s="42"/>
      <c r="JZM381" s="42"/>
      <c r="JZN381" s="42"/>
      <c r="JZO381" s="42"/>
      <c r="JZP381" s="42"/>
      <c r="JZQ381" s="42"/>
      <c r="JZR381" s="42"/>
      <c r="JZS381" s="42"/>
      <c r="JZT381" s="42"/>
      <c r="JZU381" s="42"/>
      <c r="JZV381" s="42"/>
      <c r="JZW381" s="42"/>
      <c r="JZX381" s="42"/>
      <c r="JZY381" s="42"/>
      <c r="JZZ381" s="42"/>
      <c r="KAA381" s="42"/>
      <c r="KAB381" s="42"/>
      <c r="KAC381" s="42"/>
      <c r="KAD381" s="42"/>
      <c r="KAE381" s="42"/>
      <c r="KAF381" s="42"/>
      <c r="KAG381" s="42"/>
      <c r="KAH381" s="42"/>
      <c r="KAI381" s="42"/>
      <c r="KAJ381" s="42"/>
      <c r="KAK381" s="42"/>
      <c r="KAL381" s="42"/>
      <c r="KAM381" s="42"/>
      <c r="KAN381" s="42"/>
      <c r="KAO381" s="42"/>
      <c r="KAP381" s="42"/>
      <c r="KAQ381" s="42"/>
      <c r="KAR381" s="42"/>
      <c r="KAS381" s="42"/>
      <c r="KAT381" s="42"/>
      <c r="KAU381" s="42"/>
      <c r="KAV381" s="42"/>
      <c r="KAW381" s="42"/>
      <c r="KAX381" s="42"/>
      <c r="KAY381" s="42"/>
      <c r="KAZ381" s="42"/>
      <c r="KBA381" s="42"/>
      <c r="KBB381" s="42"/>
      <c r="KBC381" s="42"/>
      <c r="KBD381" s="42"/>
      <c r="KBE381" s="42"/>
      <c r="KBF381" s="42"/>
      <c r="KBG381" s="42"/>
      <c r="KBH381" s="42"/>
      <c r="KBI381" s="42"/>
      <c r="KBJ381" s="42"/>
      <c r="KBK381" s="42"/>
      <c r="KBL381" s="42"/>
      <c r="KBM381" s="42"/>
      <c r="KBN381" s="42"/>
      <c r="KBO381" s="42"/>
      <c r="KBP381" s="42"/>
      <c r="KBQ381" s="42"/>
      <c r="KBR381" s="42"/>
      <c r="KBS381" s="42"/>
      <c r="KBT381" s="42"/>
      <c r="KBU381" s="42"/>
      <c r="KBV381" s="42"/>
      <c r="KBW381" s="42"/>
      <c r="KBX381" s="42"/>
      <c r="KBY381" s="42"/>
      <c r="KBZ381" s="42"/>
      <c r="KCA381" s="42"/>
      <c r="KCB381" s="42"/>
      <c r="KCC381" s="42"/>
      <c r="KCD381" s="42"/>
      <c r="KCE381" s="42"/>
      <c r="KCF381" s="42"/>
      <c r="KCG381" s="42"/>
      <c r="KCH381" s="42"/>
      <c r="KCI381" s="42"/>
      <c r="KCJ381" s="42"/>
      <c r="KCK381" s="42"/>
      <c r="KCL381" s="42"/>
      <c r="KCM381" s="42"/>
      <c r="KCN381" s="42"/>
      <c r="KCO381" s="42"/>
      <c r="KCP381" s="42"/>
      <c r="KCQ381" s="42"/>
      <c r="KCR381" s="42"/>
      <c r="KCS381" s="42"/>
      <c r="KCT381" s="42"/>
      <c r="KCU381" s="42"/>
      <c r="KCV381" s="42"/>
      <c r="KCW381" s="42"/>
      <c r="KCX381" s="42"/>
      <c r="KCY381" s="42"/>
      <c r="KCZ381" s="42"/>
      <c r="KDA381" s="42"/>
      <c r="KDB381" s="42"/>
      <c r="KDC381" s="42"/>
      <c r="KDD381" s="42"/>
      <c r="KDE381" s="42"/>
      <c r="KDF381" s="42"/>
      <c r="KDG381" s="42"/>
      <c r="KDH381" s="42"/>
      <c r="KDI381" s="42"/>
      <c r="KDJ381" s="42"/>
      <c r="KDK381" s="42"/>
      <c r="KDL381" s="42"/>
      <c r="KDM381" s="42"/>
      <c r="KDN381" s="42"/>
      <c r="KDO381" s="42"/>
      <c r="KDP381" s="42"/>
      <c r="KDQ381" s="42"/>
      <c r="KDR381" s="42"/>
      <c r="KDS381" s="42"/>
      <c r="KDT381" s="42"/>
      <c r="KDU381" s="42"/>
      <c r="KDV381" s="42"/>
      <c r="KDW381" s="42"/>
      <c r="KDX381" s="42"/>
      <c r="KDY381" s="42"/>
      <c r="KDZ381" s="42"/>
      <c r="KEA381" s="42"/>
      <c r="KEB381" s="42"/>
      <c r="KEC381" s="42"/>
      <c r="KED381" s="42"/>
      <c r="KEE381" s="42"/>
      <c r="KEF381" s="42"/>
      <c r="KEG381" s="42"/>
      <c r="KEH381" s="42"/>
      <c r="KEI381" s="42"/>
      <c r="KEJ381" s="42"/>
      <c r="KEK381" s="42"/>
      <c r="KEL381" s="42"/>
      <c r="KEM381" s="42"/>
      <c r="KEN381" s="42"/>
      <c r="KEO381" s="42"/>
      <c r="KEP381" s="42"/>
      <c r="KEQ381" s="42"/>
      <c r="KER381" s="42"/>
      <c r="KES381" s="42"/>
      <c r="KET381" s="42"/>
      <c r="KEU381" s="42"/>
      <c r="KEV381" s="42"/>
      <c r="KEW381" s="42"/>
      <c r="KEX381" s="42"/>
      <c r="KEY381" s="42"/>
      <c r="KEZ381" s="42"/>
      <c r="KFA381" s="42"/>
      <c r="KFB381" s="42"/>
      <c r="KFC381" s="42"/>
      <c r="KFD381" s="42"/>
      <c r="KFE381" s="42"/>
      <c r="KFF381" s="42"/>
      <c r="KFG381" s="42"/>
      <c r="KFH381" s="42"/>
      <c r="KFI381" s="42"/>
      <c r="KFJ381" s="42"/>
      <c r="KFK381" s="42"/>
      <c r="KFL381" s="42"/>
      <c r="KFM381" s="42"/>
      <c r="KFN381" s="42"/>
      <c r="KFO381" s="42"/>
      <c r="KFP381" s="42"/>
      <c r="KFQ381" s="42"/>
      <c r="KFR381" s="42"/>
      <c r="KFS381" s="42"/>
      <c r="KFT381" s="42"/>
      <c r="KFU381" s="42"/>
      <c r="KFV381" s="42"/>
      <c r="KFW381" s="42"/>
      <c r="KFX381" s="42"/>
      <c r="KFY381" s="42"/>
      <c r="KFZ381" s="42"/>
      <c r="KGA381" s="42"/>
      <c r="KGB381" s="42"/>
      <c r="KGC381" s="42"/>
      <c r="KGD381" s="42"/>
      <c r="KGE381" s="42"/>
      <c r="KGF381" s="42"/>
      <c r="KGG381" s="42"/>
      <c r="KGH381" s="42"/>
      <c r="KGI381" s="42"/>
      <c r="KGJ381" s="42"/>
      <c r="KGK381" s="42"/>
      <c r="KGL381" s="42"/>
      <c r="KGM381" s="42"/>
      <c r="KGN381" s="42"/>
      <c r="KGO381" s="42"/>
      <c r="KGP381" s="42"/>
      <c r="KGQ381" s="42"/>
      <c r="KGR381" s="42"/>
      <c r="KGS381" s="42"/>
      <c r="KGT381" s="42"/>
      <c r="KGU381" s="42"/>
      <c r="KGV381" s="42"/>
      <c r="KGW381" s="42"/>
      <c r="KGX381" s="42"/>
      <c r="KGY381" s="42"/>
      <c r="KGZ381" s="42"/>
      <c r="KHA381" s="42"/>
      <c r="KHB381" s="42"/>
      <c r="KHC381" s="42"/>
      <c r="KHD381" s="42"/>
      <c r="KHE381" s="42"/>
      <c r="KHF381" s="42"/>
      <c r="KHG381" s="42"/>
      <c r="KHH381" s="42"/>
      <c r="KHI381" s="42"/>
      <c r="KHJ381" s="42"/>
      <c r="KHK381" s="42"/>
      <c r="KHL381" s="42"/>
      <c r="KHM381" s="42"/>
      <c r="KHN381" s="42"/>
      <c r="KHO381" s="42"/>
      <c r="KHP381" s="42"/>
      <c r="KHQ381" s="42"/>
      <c r="KHR381" s="42"/>
      <c r="KHS381" s="42"/>
      <c r="KHT381" s="42"/>
      <c r="KHU381" s="42"/>
      <c r="KHV381" s="42"/>
      <c r="KHW381" s="42"/>
      <c r="KHX381" s="42"/>
      <c r="KHY381" s="42"/>
      <c r="KHZ381" s="42"/>
      <c r="KIA381" s="42"/>
      <c r="KIB381" s="42"/>
      <c r="KIC381" s="42"/>
      <c r="KID381" s="42"/>
      <c r="KIE381" s="42"/>
      <c r="KIF381" s="42"/>
      <c r="KIG381" s="42"/>
      <c r="KIH381" s="42"/>
      <c r="KII381" s="42"/>
      <c r="KIJ381" s="42"/>
      <c r="KIK381" s="42"/>
      <c r="KIL381" s="42"/>
      <c r="KIM381" s="42"/>
      <c r="KIN381" s="42"/>
      <c r="KIO381" s="42"/>
      <c r="KIP381" s="42"/>
      <c r="KIQ381" s="42"/>
      <c r="KIR381" s="42"/>
      <c r="KIS381" s="42"/>
      <c r="KIT381" s="42"/>
      <c r="KIU381" s="42"/>
      <c r="KIV381" s="42"/>
      <c r="KIW381" s="42"/>
      <c r="KIX381" s="42"/>
      <c r="KIY381" s="42"/>
      <c r="KIZ381" s="42"/>
      <c r="KJA381" s="42"/>
      <c r="KJB381" s="42"/>
      <c r="KJC381" s="42"/>
      <c r="KJD381" s="42"/>
      <c r="KJE381" s="42"/>
      <c r="KJF381" s="42"/>
      <c r="KJG381" s="42"/>
      <c r="KJH381" s="42"/>
      <c r="KJI381" s="42"/>
      <c r="KJJ381" s="42"/>
      <c r="KJK381" s="42"/>
      <c r="KJL381" s="42"/>
      <c r="KJM381" s="42"/>
      <c r="KJN381" s="42"/>
      <c r="KJO381" s="42"/>
      <c r="KJP381" s="42"/>
      <c r="KJQ381" s="42"/>
      <c r="KJR381" s="42"/>
      <c r="KJS381" s="42"/>
      <c r="KJT381" s="42"/>
      <c r="KJU381" s="42"/>
      <c r="KJV381" s="42"/>
      <c r="KJW381" s="42"/>
      <c r="KJX381" s="42"/>
      <c r="KJY381" s="42"/>
      <c r="KJZ381" s="42"/>
      <c r="KKA381" s="42"/>
      <c r="KKB381" s="42"/>
      <c r="KKC381" s="42"/>
      <c r="KKD381" s="42"/>
      <c r="KKE381" s="42"/>
      <c r="KKF381" s="42"/>
      <c r="KKG381" s="42"/>
      <c r="KKH381" s="42"/>
      <c r="KKI381" s="42"/>
      <c r="KKJ381" s="42"/>
      <c r="KKK381" s="42"/>
      <c r="KKL381" s="42"/>
      <c r="KKM381" s="42"/>
      <c r="KKN381" s="42"/>
      <c r="KKO381" s="42"/>
      <c r="KKP381" s="42"/>
      <c r="KKQ381" s="42"/>
      <c r="KKR381" s="42"/>
      <c r="KKS381" s="42"/>
      <c r="KKT381" s="42"/>
      <c r="KKU381" s="42"/>
      <c r="KKV381" s="42"/>
      <c r="KKW381" s="42"/>
      <c r="KKX381" s="42"/>
      <c r="KKY381" s="42"/>
      <c r="KKZ381" s="42"/>
      <c r="KLA381" s="42"/>
      <c r="KLB381" s="42"/>
      <c r="KLC381" s="42"/>
      <c r="KLD381" s="42"/>
      <c r="KLE381" s="42"/>
      <c r="KLF381" s="42"/>
      <c r="KLG381" s="42"/>
      <c r="KLH381" s="42"/>
      <c r="KLI381" s="42"/>
      <c r="KLJ381" s="42"/>
      <c r="KLK381" s="42"/>
      <c r="KLL381" s="42"/>
      <c r="KLM381" s="42"/>
      <c r="KLN381" s="42"/>
      <c r="KLO381" s="42"/>
      <c r="KLP381" s="42"/>
      <c r="KLQ381" s="42"/>
      <c r="KLR381" s="42"/>
      <c r="KLS381" s="42"/>
      <c r="KLT381" s="42"/>
      <c r="KLU381" s="42"/>
      <c r="KLV381" s="42"/>
      <c r="KLW381" s="42"/>
      <c r="KLX381" s="42"/>
      <c r="KLY381" s="42"/>
      <c r="KLZ381" s="42"/>
      <c r="KMA381" s="42"/>
      <c r="KMB381" s="42"/>
      <c r="KMC381" s="42"/>
      <c r="KMD381" s="42"/>
      <c r="KME381" s="42"/>
      <c r="KMF381" s="42"/>
      <c r="KMG381" s="42"/>
      <c r="KMH381" s="42"/>
      <c r="KMI381" s="42"/>
      <c r="KMJ381" s="42"/>
      <c r="KMK381" s="42"/>
      <c r="KML381" s="42"/>
      <c r="KMM381" s="42"/>
      <c r="KMN381" s="42"/>
      <c r="KMO381" s="42"/>
      <c r="KMP381" s="42"/>
      <c r="KMQ381" s="42"/>
      <c r="KMR381" s="42"/>
      <c r="KMS381" s="42"/>
      <c r="KMT381" s="42"/>
      <c r="KMU381" s="42"/>
      <c r="KMV381" s="42"/>
      <c r="KMW381" s="42"/>
      <c r="KMX381" s="42"/>
      <c r="KMY381" s="42"/>
      <c r="KMZ381" s="42"/>
      <c r="KNA381" s="42"/>
      <c r="KNB381" s="42"/>
      <c r="KNC381" s="42"/>
      <c r="KND381" s="42"/>
      <c r="KNE381" s="42"/>
      <c r="KNF381" s="42"/>
      <c r="KNG381" s="42"/>
      <c r="KNH381" s="42"/>
      <c r="KNI381" s="42"/>
      <c r="KNJ381" s="42"/>
      <c r="KNK381" s="42"/>
      <c r="KNL381" s="42"/>
      <c r="KNM381" s="42"/>
      <c r="KNN381" s="42"/>
      <c r="KNO381" s="42"/>
      <c r="KNP381" s="42"/>
      <c r="KNQ381" s="42"/>
      <c r="KNR381" s="42"/>
      <c r="KNS381" s="42"/>
      <c r="KNT381" s="42"/>
      <c r="KNU381" s="42"/>
      <c r="KNV381" s="42"/>
      <c r="KNW381" s="42"/>
      <c r="KNX381" s="42"/>
      <c r="KNY381" s="42"/>
      <c r="KNZ381" s="42"/>
      <c r="KOA381" s="42"/>
      <c r="KOB381" s="42"/>
      <c r="KOC381" s="42"/>
      <c r="KOD381" s="42"/>
      <c r="KOE381" s="42"/>
      <c r="KOF381" s="42"/>
      <c r="KOG381" s="42"/>
      <c r="KOH381" s="42"/>
      <c r="KOI381" s="42"/>
      <c r="KOJ381" s="42"/>
      <c r="KOK381" s="42"/>
      <c r="KOL381" s="42"/>
      <c r="KOM381" s="42"/>
      <c r="KON381" s="42"/>
      <c r="KOO381" s="42"/>
      <c r="KOP381" s="42"/>
      <c r="KOQ381" s="42"/>
      <c r="KOR381" s="42"/>
      <c r="KOS381" s="42"/>
      <c r="KOT381" s="42"/>
      <c r="KOU381" s="42"/>
      <c r="KOV381" s="42"/>
      <c r="KOW381" s="42"/>
      <c r="KOX381" s="42"/>
      <c r="KOY381" s="42"/>
      <c r="KOZ381" s="42"/>
      <c r="KPA381" s="42"/>
      <c r="KPB381" s="42"/>
      <c r="KPC381" s="42"/>
      <c r="KPD381" s="42"/>
      <c r="KPE381" s="42"/>
      <c r="KPF381" s="42"/>
      <c r="KPG381" s="42"/>
      <c r="KPH381" s="42"/>
      <c r="KPI381" s="42"/>
      <c r="KPJ381" s="42"/>
      <c r="KPK381" s="42"/>
      <c r="KPL381" s="42"/>
      <c r="KPM381" s="42"/>
      <c r="KPN381" s="42"/>
      <c r="KPO381" s="42"/>
      <c r="KPP381" s="42"/>
      <c r="KPQ381" s="42"/>
      <c r="KPR381" s="42"/>
      <c r="KPS381" s="42"/>
      <c r="KPT381" s="42"/>
      <c r="KPU381" s="42"/>
      <c r="KPV381" s="42"/>
      <c r="KPW381" s="42"/>
      <c r="KPX381" s="42"/>
      <c r="KPY381" s="42"/>
      <c r="KPZ381" s="42"/>
      <c r="KQA381" s="42"/>
      <c r="KQB381" s="42"/>
      <c r="KQC381" s="42"/>
      <c r="KQD381" s="42"/>
      <c r="KQE381" s="42"/>
      <c r="KQF381" s="42"/>
      <c r="KQG381" s="42"/>
      <c r="KQH381" s="42"/>
      <c r="KQI381" s="42"/>
      <c r="KQJ381" s="42"/>
      <c r="KQK381" s="42"/>
      <c r="KQL381" s="42"/>
      <c r="KQM381" s="42"/>
      <c r="KQN381" s="42"/>
      <c r="KQO381" s="42"/>
      <c r="KQP381" s="42"/>
      <c r="KQQ381" s="42"/>
      <c r="KQR381" s="42"/>
      <c r="KQS381" s="42"/>
      <c r="KQT381" s="42"/>
      <c r="KQU381" s="42"/>
      <c r="KQV381" s="42"/>
      <c r="KQW381" s="42"/>
      <c r="KQX381" s="42"/>
      <c r="KQY381" s="42"/>
      <c r="KQZ381" s="42"/>
      <c r="KRA381" s="42"/>
      <c r="KRB381" s="42"/>
      <c r="KRC381" s="42"/>
      <c r="KRD381" s="42"/>
      <c r="KRE381" s="42"/>
      <c r="KRF381" s="42"/>
      <c r="KRG381" s="42"/>
      <c r="KRH381" s="42"/>
      <c r="KRI381" s="42"/>
      <c r="KRJ381" s="42"/>
      <c r="KRK381" s="42"/>
      <c r="KRL381" s="42"/>
      <c r="KRM381" s="42"/>
      <c r="KRN381" s="42"/>
      <c r="KRO381" s="42"/>
      <c r="KRP381" s="42"/>
      <c r="KRQ381" s="42"/>
      <c r="KRR381" s="42"/>
      <c r="KRS381" s="42"/>
      <c r="KRT381" s="42"/>
      <c r="KRU381" s="42"/>
      <c r="KRV381" s="42"/>
      <c r="KRW381" s="42"/>
      <c r="KRX381" s="42"/>
      <c r="KRY381" s="42"/>
      <c r="KRZ381" s="42"/>
      <c r="KSA381" s="42"/>
      <c r="KSB381" s="42"/>
      <c r="KSC381" s="42"/>
      <c r="KSD381" s="42"/>
      <c r="KSE381" s="42"/>
      <c r="KSF381" s="42"/>
      <c r="KSG381" s="42"/>
      <c r="KSH381" s="42"/>
      <c r="KSI381" s="42"/>
      <c r="KSJ381" s="42"/>
      <c r="KSK381" s="42"/>
      <c r="KSL381" s="42"/>
      <c r="KSM381" s="42"/>
      <c r="KSN381" s="42"/>
      <c r="KSO381" s="42"/>
      <c r="KSP381" s="42"/>
      <c r="KSQ381" s="42"/>
      <c r="KSR381" s="42"/>
      <c r="KSS381" s="42"/>
      <c r="KST381" s="42"/>
      <c r="KSU381" s="42"/>
      <c r="KSV381" s="42"/>
      <c r="KSW381" s="42"/>
      <c r="KSX381" s="42"/>
      <c r="KSY381" s="42"/>
      <c r="KSZ381" s="42"/>
      <c r="KTA381" s="42"/>
      <c r="KTB381" s="42"/>
      <c r="KTC381" s="42"/>
      <c r="KTD381" s="42"/>
      <c r="KTE381" s="42"/>
      <c r="KTF381" s="42"/>
      <c r="KTG381" s="42"/>
      <c r="KTH381" s="42"/>
      <c r="KTI381" s="42"/>
      <c r="KTJ381" s="42"/>
      <c r="KTK381" s="42"/>
      <c r="KTL381" s="42"/>
      <c r="KTM381" s="42"/>
      <c r="KTN381" s="42"/>
      <c r="KTO381" s="42"/>
      <c r="KTP381" s="42"/>
      <c r="KTQ381" s="42"/>
      <c r="KTR381" s="42"/>
      <c r="KTS381" s="42"/>
      <c r="KTT381" s="42"/>
      <c r="KTU381" s="42"/>
      <c r="KTV381" s="42"/>
      <c r="KTW381" s="42"/>
      <c r="KTX381" s="42"/>
      <c r="KTY381" s="42"/>
      <c r="KTZ381" s="42"/>
      <c r="KUA381" s="42"/>
      <c r="KUB381" s="42"/>
      <c r="KUC381" s="42"/>
      <c r="KUD381" s="42"/>
      <c r="KUE381" s="42"/>
      <c r="KUF381" s="42"/>
      <c r="KUG381" s="42"/>
      <c r="KUH381" s="42"/>
      <c r="KUI381" s="42"/>
      <c r="KUJ381" s="42"/>
      <c r="KUK381" s="42"/>
      <c r="KUL381" s="42"/>
      <c r="KUM381" s="42"/>
      <c r="KUN381" s="42"/>
      <c r="KUO381" s="42"/>
      <c r="KUP381" s="42"/>
      <c r="KUQ381" s="42"/>
      <c r="KUR381" s="42"/>
      <c r="KUS381" s="42"/>
      <c r="KUT381" s="42"/>
      <c r="KUU381" s="42"/>
      <c r="KUV381" s="42"/>
      <c r="KUW381" s="42"/>
      <c r="KUX381" s="42"/>
      <c r="KUY381" s="42"/>
      <c r="KUZ381" s="42"/>
      <c r="KVA381" s="42"/>
      <c r="KVB381" s="42"/>
      <c r="KVC381" s="42"/>
      <c r="KVD381" s="42"/>
      <c r="KVE381" s="42"/>
      <c r="KVF381" s="42"/>
      <c r="KVG381" s="42"/>
      <c r="KVH381" s="42"/>
      <c r="KVI381" s="42"/>
      <c r="KVJ381" s="42"/>
      <c r="KVK381" s="42"/>
      <c r="KVL381" s="42"/>
      <c r="KVM381" s="42"/>
      <c r="KVN381" s="42"/>
      <c r="KVO381" s="42"/>
      <c r="KVP381" s="42"/>
      <c r="KVQ381" s="42"/>
      <c r="KVR381" s="42"/>
      <c r="KVS381" s="42"/>
      <c r="KVT381" s="42"/>
      <c r="KVU381" s="42"/>
      <c r="KVV381" s="42"/>
      <c r="KVW381" s="42"/>
      <c r="KVX381" s="42"/>
      <c r="KVY381" s="42"/>
      <c r="KVZ381" s="42"/>
      <c r="KWA381" s="42"/>
      <c r="KWB381" s="42"/>
      <c r="KWC381" s="42"/>
      <c r="KWD381" s="42"/>
      <c r="KWE381" s="42"/>
      <c r="KWF381" s="42"/>
      <c r="KWG381" s="42"/>
      <c r="KWH381" s="42"/>
      <c r="KWI381" s="42"/>
      <c r="KWJ381" s="42"/>
      <c r="KWK381" s="42"/>
      <c r="KWL381" s="42"/>
      <c r="KWM381" s="42"/>
      <c r="KWN381" s="42"/>
      <c r="KWO381" s="42"/>
      <c r="KWP381" s="42"/>
      <c r="KWQ381" s="42"/>
      <c r="KWR381" s="42"/>
      <c r="KWS381" s="42"/>
      <c r="KWT381" s="42"/>
      <c r="KWU381" s="42"/>
      <c r="KWV381" s="42"/>
      <c r="KWW381" s="42"/>
      <c r="KWX381" s="42"/>
      <c r="KWY381" s="42"/>
      <c r="KWZ381" s="42"/>
      <c r="KXA381" s="42"/>
      <c r="KXB381" s="42"/>
      <c r="KXC381" s="42"/>
      <c r="KXD381" s="42"/>
      <c r="KXE381" s="42"/>
      <c r="KXF381" s="42"/>
      <c r="KXG381" s="42"/>
      <c r="KXH381" s="42"/>
      <c r="KXI381" s="42"/>
      <c r="KXJ381" s="42"/>
      <c r="KXK381" s="42"/>
      <c r="KXL381" s="42"/>
      <c r="KXM381" s="42"/>
      <c r="KXN381" s="42"/>
      <c r="KXO381" s="42"/>
      <c r="KXP381" s="42"/>
      <c r="KXQ381" s="42"/>
      <c r="KXR381" s="42"/>
      <c r="KXS381" s="42"/>
      <c r="KXT381" s="42"/>
      <c r="KXU381" s="42"/>
      <c r="KXV381" s="42"/>
      <c r="KXW381" s="42"/>
      <c r="KXX381" s="42"/>
      <c r="KXY381" s="42"/>
      <c r="KXZ381" s="42"/>
      <c r="KYA381" s="42"/>
      <c r="KYB381" s="42"/>
      <c r="KYC381" s="42"/>
      <c r="KYD381" s="42"/>
      <c r="KYE381" s="42"/>
      <c r="KYF381" s="42"/>
      <c r="KYG381" s="42"/>
      <c r="KYH381" s="42"/>
      <c r="KYI381" s="42"/>
      <c r="KYJ381" s="42"/>
      <c r="KYK381" s="42"/>
      <c r="KYL381" s="42"/>
      <c r="KYM381" s="42"/>
      <c r="KYN381" s="42"/>
      <c r="KYO381" s="42"/>
      <c r="KYP381" s="42"/>
      <c r="KYQ381" s="42"/>
      <c r="KYR381" s="42"/>
      <c r="KYS381" s="42"/>
      <c r="KYT381" s="42"/>
      <c r="KYU381" s="42"/>
      <c r="KYV381" s="42"/>
      <c r="KYW381" s="42"/>
      <c r="KYX381" s="42"/>
      <c r="KYY381" s="42"/>
      <c r="KYZ381" s="42"/>
      <c r="KZA381" s="42"/>
      <c r="KZB381" s="42"/>
      <c r="KZC381" s="42"/>
      <c r="KZD381" s="42"/>
      <c r="KZE381" s="42"/>
      <c r="KZF381" s="42"/>
      <c r="KZG381" s="42"/>
      <c r="KZH381" s="42"/>
      <c r="KZI381" s="42"/>
      <c r="KZJ381" s="42"/>
      <c r="KZK381" s="42"/>
      <c r="KZL381" s="42"/>
      <c r="KZM381" s="42"/>
      <c r="KZN381" s="42"/>
      <c r="KZO381" s="42"/>
      <c r="KZP381" s="42"/>
      <c r="KZQ381" s="42"/>
      <c r="KZR381" s="42"/>
      <c r="KZS381" s="42"/>
      <c r="KZT381" s="42"/>
      <c r="KZU381" s="42"/>
      <c r="KZV381" s="42"/>
      <c r="KZW381" s="42"/>
      <c r="KZX381" s="42"/>
      <c r="KZY381" s="42"/>
      <c r="KZZ381" s="42"/>
      <c r="LAA381" s="42"/>
      <c r="LAB381" s="42"/>
      <c r="LAC381" s="42"/>
      <c r="LAD381" s="42"/>
      <c r="LAE381" s="42"/>
      <c r="LAF381" s="42"/>
      <c r="LAG381" s="42"/>
      <c r="LAH381" s="42"/>
      <c r="LAI381" s="42"/>
      <c r="LAJ381" s="42"/>
      <c r="LAK381" s="42"/>
      <c r="LAL381" s="42"/>
      <c r="LAM381" s="42"/>
      <c r="LAN381" s="42"/>
      <c r="LAO381" s="42"/>
      <c r="LAP381" s="42"/>
      <c r="LAQ381" s="42"/>
      <c r="LAR381" s="42"/>
      <c r="LAS381" s="42"/>
      <c r="LAT381" s="42"/>
      <c r="LAU381" s="42"/>
      <c r="LAV381" s="42"/>
      <c r="LAW381" s="42"/>
      <c r="LAX381" s="42"/>
      <c r="LAY381" s="42"/>
      <c r="LAZ381" s="42"/>
      <c r="LBA381" s="42"/>
      <c r="LBB381" s="42"/>
      <c r="LBC381" s="42"/>
      <c r="LBD381" s="42"/>
      <c r="LBE381" s="42"/>
      <c r="LBF381" s="42"/>
      <c r="LBG381" s="42"/>
      <c r="LBH381" s="42"/>
      <c r="LBI381" s="42"/>
      <c r="LBJ381" s="42"/>
      <c r="LBK381" s="42"/>
      <c r="LBL381" s="42"/>
      <c r="LBM381" s="42"/>
      <c r="LBN381" s="42"/>
      <c r="LBO381" s="42"/>
      <c r="LBP381" s="42"/>
      <c r="LBQ381" s="42"/>
      <c r="LBR381" s="42"/>
      <c r="LBS381" s="42"/>
      <c r="LBT381" s="42"/>
      <c r="LBU381" s="42"/>
      <c r="LBV381" s="42"/>
      <c r="LBW381" s="42"/>
      <c r="LBX381" s="42"/>
      <c r="LBY381" s="42"/>
      <c r="LBZ381" s="42"/>
      <c r="LCA381" s="42"/>
      <c r="LCB381" s="42"/>
      <c r="LCC381" s="42"/>
      <c r="LCD381" s="42"/>
      <c r="LCE381" s="42"/>
      <c r="LCF381" s="42"/>
      <c r="LCG381" s="42"/>
      <c r="LCH381" s="42"/>
      <c r="LCI381" s="42"/>
      <c r="LCJ381" s="42"/>
      <c r="LCK381" s="42"/>
      <c r="LCL381" s="42"/>
      <c r="LCM381" s="42"/>
      <c r="LCN381" s="42"/>
      <c r="LCO381" s="42"/>
      <c r="LCP381" s="42"/>
      <c r="LCQ381" s="42"/>
      <c r="LCR381" s="42"/>
      <c r="LCS381" s="42"/>
      <c r="LCT381" s="42"/>
      <c r="LCU381" s="42"/>
      <c r="LCV381" s="42"/>
      <c r="LCW381" s="42"/>
      <c r="LCX381" s="42"/>
      <c r="LCY381" s="42"/>
      <c r="LCZ381" s="42"/>
      <c r="LDA381" s="42"/>
      <c r="LDB381" s="42"/>
      <c r="LDC381" s="42"/>
      <c r="LDD381" s="42"/>
      <c r="LDE381" s="42"/>
      <c r="LDF381" s="42"/>
      <c r="LDG381" s="42"/>
      <c r="LDH381" s="42"/>
      <c r="LDI381" s="42"/>
      <c r="LDJ381" s="42"/>
      <c r="LDK381" s="42"/>
      <c r="LDL381" s="42"/>
      <c r="LDM381" s="42"/>
      <c r="LDN381" s="42"/>
      <c r="LDO381" s="42"/>
      <c r="LDP381" s="42"/>
      <c r="LDQ381" s="42"/>
      <c r="LDR381" s="42"/>
      <c r="LDS381" s="42"/>
      <c r="LDT381" s="42"/>
      <c r="LDU381" s="42"/>
      <c r="LDV381" s="42"/>
      <c r="LDW381" s="42"/>
      <c r="LDX381" s="42"/>
      <c r="LDY381" s="42"/>
      <c r="LDZ381" s="42"/>
      <c r="LEA381" s="42"/>
      <c r="LEB381" s="42"/>
      <c r="LEC381" s="42"/>
      <c r="LED381" s="42"/>
      <c r="LEE381" s="42"/>
      <c r="LEF381" s="42"/>
      <c r="LEG381" s="42"/>
      <c r="LEH381" s="42"/>
      <c r="LEI381" s="42"/>
      <c r="LEJ381" s="42"/>
      <c r="LEK381" s="42"/>
      <c r="LEL381" s="42"/>
      <c r="LEM381" s="42"/>
      <c r="LEN381" s="42"/>
      <c r="LEO381" s="42"/>
      <c r="LEP381" s="42"/>
      <c r="LEQ381" s="42"/>
      <c r="LER381" s="42"/>
      <c r="LES381" s="42"/>
      <c r="LET381" s="42"/>
      <c r="LEU381" s="42"/>
      <c r="LEV381" s="42"/>
      <c r="LEW381" s="42"/>
      <c r="LEX381" s="42"/>
      <c r="LEY381" s="42"/>
      <c r="LEZ381" s="42"/>
      <c r="LFA381" s="42"/>
      <c r="LFB381" s="42"/>
      <c r="LFC381" s="42"/>
      <c r="LFD381" s="42"/>
      <c r="LFE381" s="42"/>
      <c r="LFF381" s="42"/>
      <c r="LFG381" s="42"/>
      <c r="LFH381" s="42"/>
      <c r="LFI381" s="42"/>
      <c r="LFJ381" s="42"/>
      <c r="LFK381" s="42"/>
      <c r="LFL381" s="42"/>
      <c r="LFM381" s="42"/>
      <c r="LFN381" s="42"/>
      <c r="LFO381" s="42"/>
      <c r="LFP381" s="42"/>
      <c r="LFQ381" s="42"/>
      <c r="LFR381" s="42"/>
      <c r="LFS381" s="42"/>
      <c r="LFT381" s="42"/>
      <c r="LFU381" s="42"/>
      <c r="LFV381" s="42"/>
      <c r="LFW381" s="42"/>
      <c r="LFX381" s="42"/>
      <c r="LFY381" s="42"/>
      <c r="LFZ381" s="42"/>
      <c r="LGA381" s="42"/>
      <c r="LGB381" s="42"/>
      <c r="LGC381" s="42"/>
      <c r="LGD381" s="42"/>
      <c r="LGE381" s="42"/>
      <c r="LGF381" s="42"/>
      <c r="LGG381" s="42"/>
      <c r="LGH381" s="42"/>
      <c r="LGI381" s="42"/>
      <c r="LGJ381" s="42"/>
      <c r="LGK381" s="42"/>
      <c r="LGL381" s="42"/>
      <c r="LGM381" s="42"/>
      <c r="LGN381" s="42"/>
      <c r="LGO381" s="42"/>
      <c r="LGP381" s="42"/>
      <c r="LGQ381" s="42"/>
      <c r="LGR381" s="42"/>
      <c r="LGS381" s="42"/>
      <c r="LGT381" s="42"/>
      <c r="LGU381" s="42"/>
      <c r="LGV381" s="42"/>
      <c r="LGW381" s="42"/>
      <c r="LGX381" s="42"/>
      <c r="LGY381" s="42"/>
      <c r="LGZ381" s="42"/>
      <c r="LHA381" s="42"/>
      <c r="LHB381" s="42"/>
      <c r="LHC381" s="42"/>
      <c r="LHD381" s="42"/>
      <c r="LHE381" s="42"/>
      <c r="LHF381" s="42"/>
      <c r="LHG381" s="42"/>
      <c r="LHH381" s="42"/>
      <c r="LHI381" s="42"/>
      <c r="LHJ381" s="42"/>
      <c r="LHK381" s="42"/>
      <c r="LHL381" s="42"/>
      <c r="LHM381" s="42"/>
      <c r="LHN381" s="42"/>
      <c r="LHO381" s="42"/>
      <c r="LHP381" s="42"/>
      <c r="LHQ381" s="42"/>
      <c r="LHR381" s="42"/>
      <c r="LHS381" s="42"/>
      <c r="LHT381" s="42"/>
      <c r="LHU381" s="42"/>
      <c r="LHV381" s="42"/>
      <c r="LHW381" s="42"/>
      <c r="LHX381" s="42"/>
      <c r="LHY381" s="42"/>
      <c r="LHZ381" s="42"/>
      <c r="LIA381" s="42"/>
      <c r="LIB381" s="42"/>
      <c r="LIC381" s="42"/>
      <c r="LID381" s="42"/>
      <c r="LIE381" s="42"/>
      <c r="LIF381" s="42"/>
      <c r="LIG381" s="42"/>
      <c r="LIH381" s="42"/>
      <c r="LII381" s="42"/>
      <c r="LIJ381" s="42"/>
      <c r="LIK381" s="42"/>
      <c r="LIL381" s="42"/>
      <c r="LIM381" s="42"/>
      <c r="LIN381" s="42"/>
      <c r="LIO381" s="42"/>
      <c r="LIP381" s="42"/>
      <c r="LIQ381" s="42"/>
      <c r="LIR381" s="42"/>
      <c r="LIS381" s="42"/>
      <c r="LIT381" s="42"/>
      <c r="LIU381" s="42"/>
      <c r="LIV381" s="42"/>
      <c r="LIW381" s="42"/>
      <c r="LIX381" s="42"/>
      <c r="LIY381" s="42"/>
      <c r="LIZ381" s="42"/>
      <c r="LJA381" s="42"/>
      <c r="LJB381" s="42"/>
      <c r="LJC381" s="42"/>
      <c r="LJD381" s="42"/>
      <c r="LJE381" s="42"/>
      <c r="LJF381" s="42"/>
      <c r="LJG381" s="42"/>
      <c r="LJH381" s="42"/>
      <c r="LJI381" s="42"/>
      <c r="LJJ381" s="42"/>
      <c r="LJK381" s="42"/>
      <c r="LJL381" s="42"/>
      <c r="LJM381" s="42"/>
      <c r="LJN381" s="42"/>
      <c r="LJO381" s="42"/>
      <c r="LJP381" s="42"/>
      <c r="LJQ381" s="42"/>
      <c r="LJR381" s="42"/>
      <c r="LJS381" s="42"/>
      <c r="LJT381" s="42"/>
      <c r="LJU381" s="42"/>
      <c r="LJV381" s="42"/>
      <c r="LJW381" s="42"/>
      <c r="LJX381" s="42"/>
      <c r="LJY381" s="42"/>
      <c r="LJZ381" s="42"/>
      <c r="LKA381" s="42"/>
      <c r="LKB381" s="42"/>
      <c r="LKC381" s="42"/>
      <c r="LKD381" s="42"/>
      <c r="LKE381" s="42"/>
      <c r="LKF381" s="42"/>
      <c r="LKG381" s="42"/>
      <c r="LKH381" s="42"/>
      <c r="LKI381" s="42"/>
      <c r="LKJ381" s="42"/>
      <c r="LKK381" s="42"/>
      <c r="LKL381" s="42"/>
      <c r="LKM381" s="42"/>
      <c r="LKN381" s="42"/>
      <c r="LKO381" s="42"/>
      <c r="LKP381" s="42"/>
      <c r="LKQ381" s="42"/>
      <c r="LKR381" s="42"/>
      <c r="LKS381" s="42"/>
      <c r="LKT381" s="42"/>
      <c r="LKU381" s="42"/>
      <c r="LKV381" s="42"/>
      <c r="LKW381" s="42"/>
      <c r="LKX381" s="42"/>
      <c r="LKY381" s="42"/>
      <c r="LKZ381" s="42"/>
      <c r="LLA381" s="42"/>
      <c r="LLB381" s="42"/>
      <c r="LLC381" s="42"/>
      <c r="LLD381" s="42"/>
      <c r="LLE381" s="42"/>
      <c r="LLF381" s="42"/>
      <c r="LLG381" s="42"/>
      <c r="LLH381" s="42"/>
      <c r="LLI381" s="42"/>
      <c r="LLJ381" s="42"/>
      <c r="LLK381" s="42"/>
      <c r="LLL381" s="42"/>
      <c r="LLM381" s="42"/>
      <c r="LLN381" s="42"/>
      <c r="LLO381" s="42"/>
      <c r="LLP381" s="42"/>
      <c r="LLQ381" s="42"/>
      <c r="LLR381" s="42"/>
      <c r="LLS381" s="42"/>
      <c r="LLT381" s="42"/>
      <c r="LLU381" s="42"/>
      <c r="LLV381" s="42"/>
      <c r="LLW381" s="42"/>
      <c r="LLX381" s="42"/>
      <c r="LLY381" s="42"/>
      <c r="LLZ381" s="42"/>
      <c r="LMA381" s="42"/>
      <c r="LMB381" s="42"/>
      <c r="LMC381" s="42"/>
      <c r="LMD381" s="42"/>
      <c r="LME381" s="42"/>
      <c r="LMF381" s="42"/>
      <c r="LMG381" s="42"/>
      <c r="LMH381" s="42"/>
      <c r="LMI381" s="42"/>
      <c r="LMJ381" s="42"/>
      <c r="LMK381" s="42"/>
      <c r="LML381" s="42"/>
      <c r="LMM381" s="42"/>
      <c r="LMN381" s="42"/>
      <c r="LMO381" s="42"/>
      <c r="LMP381" s="42"/>
      <c r="LMQ381" s="42"/>
      <c r="LMR381" s="42"/>
      <c r="LMS381" s="42"/>
      <c r="LMT381" s="42"/>
      <c r="LMU381" s="42"/>
      <c r="LMV381" s="42"/>
      <c r="LMW381" s="42"/>
      <c r="LMX381" s="42"/>
      <c r="LMY381" s="42"/>
      <c r="LMZ381" s="42"/>
      <c r="LNA381" s="42"/>
      <c r="LNB381" s="42"/>
      <c r="LNC381" s="42"/>
      <c r="LND381" s="42"/>
      <c r="LNE381" s="42"/>
      <c r="LNF381" s="42"/>
      <c r="LNG381" s="42"/>
      <c r="LNH381" s="42"/>
      <c r="LNI381" s="42"/>
      <c r="LNJ381" s="42"/>
      <c r="LNK381" s="42"/>
      <c r="LNL381" s="42"/>
      <c r="LNM381" s="42"/>
      <c r="LNN381" s="42"/>
      <c r="LNO381" s="42"/>
      <c r="LNP381" s="42"/>
      <c r="LNQ381" s="42"/>
      <c r="LNR381" s="42"/>
      <c r="LNS381" s="42"/>
      <c r="LNT381" s="42"/>
      <c r="LNU381" s="42"/>
      <c r="LNV381" s="42"/>
      <c r="LNW381" s="42"/>
      <c r="LNX381" s="42"/>
      <c r="LNY381" s="42"/>
      <c r="LNZ381" s="42"/>
      <c r="LOA381" s="42"/>
      <c r="LOB381" s="42"/>
      <c r="LOC381" s="42"/>
      <c r="LOD381" s="42"/>
      <c r="LOE381" s="42"/>
      <c r="LOF381" s="42"/>
      <c r="LOG381" s="42"/>
      <c r="LOH381" s="42"/>
      <c r="LOI381" s="42"/>
      <c r="LOJ381" s="42"/>
      <c r="LOK381" s="42"/>
      <c r="LOL381" s="42"/>
      <c r="LOM381" s="42"/>
      <c r="LON381" s="42"/>
      <c r="LOO381" s="42"/>
      <c r="LOP381" s="42"/>
      <c r="LOQ381" s="42"/>
      <c r="LOR381" s="42"/>
      <c r="LOS381" s="42"/>
      <c r="LOT381" s="42"/>
      <c r="LOU381" s="42"/>
      <c r="LOV381" s="42"/>
      <c r="LOW381" s="42"/>
      <c r="LOX381" s="42"/>
      <c r="LOY381" s="42"/>
      <c r="LOZ381" s="42"/>
      <c r="LPA381" s="42"/>
      <c r="LPB381" s="42"/>
      <c r="LPC381" s="42"/>
      <c r="LPD381" s="42"/>
      <c r="LPE381" s="42"/>
      <c r="LPF381" s="42"/>
      <c r="LPG381" s="42"/>
      <c r="LPH381" s="42"/>
      <c r="LPI381" s="42"/>
      <c r="LPJ381" s="42"/>
      <c r="LPK381" s="42"/>
      <c r="LPL381" s="42"/>
      <c r="LPM381" s="42"/>
      <c r="LPN381" s="42"/>
      <c r="LPO381" s="42"/>
      <c r="LPP381" s="42"/>
      <c r="LPQ381" s="42"/>
      <c r="LPR381" s="42"/>
      <c r="LPS381" s="42"/>
      <c r="LPT381" s="42"/>
      <c r="LPU381" s="42"/>
      <c r="LPV381" s="42"/>
      <c r="LPW381" s="42"/>
      <c r="LPX381" s="42"/>
      <c r="LPY381" s="42"/>
      <c r="LPZ381" s="42"/>
      <c r="LQA381" s="42"/>
      <c r="LQB381" s="42"/>
      <c r="LQC381" s="42"/>
      <c r="LQD381" s="42"/>
      <c r="LQE381" s="42"/>
      <c r="LQF381" s="42"/>
      <c r="LQG381" s="42"/>
      <c r="LQH381" s="42"/>
      <c r="LQI381" s="42"/>
      <c r="LQJ381" s="42"/>
      <c r="LQK381" s="42"/>
      <c r="LQL381" s="42"/>
      <c r="LQM381" s="42"/>
      <c r="LQN381" s="42"/>
      <c r="LQO381" s="42"/>
      <c r="LQP381" s="42"/>
      <c r="LQQ381" s="42"/>
      <c r="LQR381" s="42"/>
      <c r="LQS381" s="42"/>
      <c r="LQT381" s="42"/>
      <c r="LQU381" s="42"/>
      <c r="LQV381" s="42"/>
      <c r="LQW381" s="42"/>
      <c r="LQX381" s="42"/>
      <c r="LQY381" s="42"/>
      <c r="LQZ381" s="42"/>
      <c r="LRA381" s="42"/>
      <c r="LRB381" s="42"/>
      <c r="LRC381" s="42"/>
      <c r="LRD381" s="42"/>
      <c r="LRE381" s="42"/>
      <c r="LRF381" s="42"/>
      <c r="LRG381" s="42"/>
      <c r="LRH381" s="42"/>
      <c r="LRI381" s="42"/>
      <c r="LRJ381" s="42"/>
      <c r="LRK381" s="42"/>
      <c r="LRL381" s="42"/>
      <c r="LRM381" s="42"/>
      <c r="LRN381" s="42"/>
      <c r="LRO381" s="42"/>
      <c r="LRP381" s="42"/>
      <c r="LRQ381" s="42"/>
      <c r="LRR381" s="42"/>
      <c r="LRS381" s="42"/>
      <c r="LRT381" s="42"/>
      <c r="LRU381" s="42"/>
      <c r="LRV381" s="42"/>
      <c r="LRW381" s="42"/>
      <c r="LRX381" s="42"/>
      <c r="LRY381" s="42"/>
      <c r="LRZ381" s="42"/>
      <c r="LSA381" s="42"/>
      <c r="LSB381" s="42"/>
      <c r="LSC381" s="42"/>
      <c r="LSD381" s="42"/>
      <c r="LSE381" s="42"/>
      <c r="LSF381" s="42"/>
      <c r="LSG381" s="42"/>
      <c r="LSH381" s="42"/>
      <c r="LSI381" s="42"/>
      <c r="LSJ381" s="42"/>
      <c r="LSK381" s="42"/>
      <c r="LSL381" s="42"/>
      <c r="LSM381" s="42"/>
      <c r="LSN381" s="42"/>
      <c r="LSO381" s="42"/>
      <c r="LSP381" s="42"/>
      <c r="LSQ381" s="42"/>
      <c r="LSR381" s="42"/>
      <c r="LSS381" s="42"/>
      <c r="LST381" s="42"/>
      <c r="LSU381" s="42"/>
      <c r="LSV381" s="42"/>
      <c r="LSW381" s="42"/>
      <c r="LSX381" s="42"/>
      <c r="LSY381" s="42"/>
      <c r="LSZ381" s="42"/>
      <c r="LTA381" s="42"/>
      <c r="LTB381" s="42"/>
      <c r="LTC381" s="42"/>
      <c r="LTD381" s="42"/>
      <c r="LTE381" s="42"/>
      <c r="LTF381" s="42"/>
      <c r="LTG381" s="42"/>
      <c r="LTH381" s="42"/>
      <c r="LTI381" s="42"/>
      <c r="LTJ381" s="42"/>
      <c r="LTK381" s="42"/>
      <c r="LTL381" s="42"/>
      <c r="LTM381" s="42"/>
      <c r="LTN381" s="42"/>
      <c r="LTO381" s="42"/>
      <c r="LTP381" s="42"/>
      <c r="LTQ381" s="42"/>
      <c r="LTR381" s="42"/>
      <c r="LTS381" s="42"/>
      <c r="LTT381" s="42"/>
      <c r="LTU381" s="42"/>
      <c r="LTV381" s="42"/>
      <c r="LTW381" s="42"/>
      <c r="LTX381" s="42"/>
      <c r="LTY381" s="42"/>
      <c r="LTZ381" s="42"/>
      <c r="LUA381" s="42"/>
      <c r="LUB381" s="42"/>
      <c r="LUC381" s="42"/>
      <c r="LUD381" s="42"/>
      <c r="LUE381" s="42"/>
      <c r="LUF381" s="42"/>
      <c r="LUG381" s="42"/>
      <c r="LUH381" s="42"/>
      <c r="LUI381" s="42"/>
      <c r="LUJ381" s="42"/>
      <c r="LUK381" s="42"/>
      <c r="LUL381" s="42"/>
      <c r="LUM381" s="42"/>
      <c r="LUN381" s="42"/>
      <c r="LUO381" s="42"/>
      <c r="LUP381" s="42"/>
      <c r="LUQ381" s="42"/>
      <c r="LUR381" s="42"/>
      <c r="LUS381" s="42"/>
      <c r="LUT381" s="42"/>
      <c r="LUU381" s="42"/>
      <c r="LUV381" s="42"/>
      <c r="LUW381" s="42"/>
      <c r="LUX381" s="42"/>
      <c r="LUY381" s="42"/>
      <c r="LUZ381" s="42"/>
      <c r="LVA381" s="42"/>
      <c r="LVB381" s="42"/>
      <c r="LVC381" s="42"/>
      <c r="LVD381" s="42"/>
      <c r="LVE381" s="42"/>
      <c r="LVF381" s="42"/>
      <c r="LVG381" s="42"/>
      <c r="LVH381" s="42"/>
      <c r="LVI381" s="42"/>
      <c r="LVJ381" s="42"/>
      <c r="LVK381" s="42"/>
      <c r="LVL381" s="42"/>
      <c r="LVM381" s="42"/>
      <c r="LVN381" s="42"/>
      <c r="LVO381" s="42"/>
      <c r="LVP381" s="42"/>
      <c r="LVQ381" s="42"/>
      <c r="LVR381" s="42"/>
      <c r="LVS381" s="42"/>
      <c r="LVT381" s="42"/>
      <c r="LVU381" s="42"/>
      <c r="LVV381" s="42"/>
      <c r="LVW381" s="42"/>
      <c r="LVX381" s="42"/>
      <c r="LVY381" s="42"/>
      <c r="LVZ381" s="42"/>
      <c r="LWA381" s="42"/>
      <c r="LWB381" s="42"/>
      <c r="LWC381" s="42"/>
      <c r="LWD381" s="42"/>
      <c r="LWE381" s="42"/>
      <c r="LWF381" s="42"/>
      <c r="LWG381" s="42"/>
      <c r="LWH381" s="42"/>
      <c r="LWI381" s="42"/>
      <c r="LWJ381" s="42"/>
      <c r="LWK381" s="42"/>
      <c r="LWL381" s="42"/>
      <c r="LWM381" s="42"/>
      <c r="LWN381" s="42"/>
      <c r="LWO381" s="42"/>
      <c r="LWP381" s="42"/>
      <c r="LWQ381" s="42"/>
      <c r="LWR381" s="42"/>
      <c r="LWS381" s="42"/>
      <c r="LWT381" s="42"/>
      <c r="LWU381" s="42"/>
      <c r="LWV381" s="42"/>
      <c r="LWW381" s="42"/>
      <c r="LWX381" s="42"/>
      <c r="LWY381" s="42"/>
      <c r="LWZ381" s="42"/>
      <c r="LXA381" s="42"/>
      <c r="LXB381" s="42"/>
      <c r="LXC381" s="42"/>
      <c r="LXD381" s="42"/>
      <c r="LXE381" s="42"/>
      <c r="LXF381" s="42"/>
      <c r="LXG381" s="42"/>
      <c r="LXH381" s="42"/>
      <c r="LXI381" s="42"/>
      <c r="LXJ381" s="42"/>
      <c r="LXK381" s="42"/>
      <c r="LXL381" s="42"/>
      <c r="LXM381" s="42"/>
      <c r="LXN381" s="42"/>
      <c r="LXO381" s="42"/>
      <c r="LXP381" s="42"/>
      <c r="LXQ381" s="42"/>
      <c r="LXR381" s="42"/>
      <c r="LXS381" s="42"/>
      <c r="LXT381" s="42"/>
      <c r="LXU381" s="42"/>
      <c r="LXV381" s="42"/>
      <c r="LXW381" s="42"/>
      <c r="LXX381" s="42"/>
      <c r="LXY381" s="42"/>
      <c r="LXZ381" s="42"/>
      <c r="LYA381" s="42"/>
      <c r="LYB381" s="42"/>
      <c r="LYC381" s="42"/>
      <c r="LYD381" s="42"/>
      <c r="LYE381" s="42"/>
      <c r="LYF381" s="42"/>
      <c r="LYG381" s="42"/>
      <c r="LYH381" s="42"/>
      <c r="LYI381" s="42"/>
      <c r="LYJ381" s="42"/>
      <c r="LYK381" s="42"/>
      <c r="LYL381" s="42"/>
      <c r="LYM381" s="42"/>
      <c r="LYN381" s="42"/>
      <c r="LYO381" s="42"/>
      <c r="LYP381" s="42"/>
      <c r="LYQ381" s="42"/>
      <c r="LYR381" s="42"/>
      <c r="LYS381" s="42"/>
      <c r="LYT381" s="42"/>
      <c r="LYU381" s="42"/>
      <c r="LYV381" s="42"/>
      <c r="LYW381" s="42"/>
      <c r="LYX381" s="42"/>
      <c r="LYY381" s="42"/>
      <c r="LYZ381" s="42"/>
      <c r="LZA381" s="42"/>
      <c r="LZB381" s="42"/>
      <c r="LZC381" s="42"/>
      <c r="LZD381" s="42"/>
      <c r="LZE381" s="42"/>
      <c r="LZF381" s="42"/>
      <c r="LZG381" s="42"/>
      <c r="LZH381" s="42"/>
      <c r="LZI381" s="42"/>
      <c r="LZJ381" s="42"/>
      <c r="LZK381" s="42"/>
      <c r="LZL381" s="42"/>
      <c r="LZM381" s="42"/>
      <c r="LZN381" s="42"/>
      <c r="LZO381" s="42"/>
      <c r="LZP381" s="42"/>
      <c r="LZQ381" s="42"/>
      <c r="LZR381" s="42"/>
      <c r="LZS381" s="42"/>
      <c r="LZT381" s="42"/>
      <c r="LZU381" s="42"/>
      <c r="LZV381" s="42"/>
      <c r="LZW381" s="42"/>
      <c r="LZX381" s="42"/>
      <c r="LZY381" s="42"/>
      <c r="LZZ381" s="42"/>
      <c r="MAA381" s="42"/>
      <c r="MAB381" s="42"/>
      <c r="MAC381" s="42"/>
      <c r="MAD381" s="42"/>
      <c r="MAE381" s="42"/>
      <c r="MAF381" s="42"/>
      <c r="MAG381" s="42"/>
      <c r="MAH381" s="42"/>
      <c r="MAI381" s="42"/>
      <c r="MAJ381" s="42"/>
      <c r="MAK381" s="42"/>
      <c r="MAL381" s="42"/>
      <c r="MAM381" s="42"/>
      <c r="MAN381" s="42"/>
      <c r="MAO381" s="42"/>
      <c r="MAP381" s="42"/>
      <c r="MAQ381" s="42"/>
      <c r="MAR381" s="42"/>
      <c r="MAS381" s="42"/>
      <c r="MAT381" s="42"/>
      <c r="MAU381" s="42"/>
      <c r="MAV381" s="42"/>
      <c r="MAW381" s="42"/>
      <c r="MAX381" s="42"/>
      <c r="MAY381" s="42"/>
      <c r="MAZ381" s="42"/>
      <c r="MBA381" s="42"/>
      <c r="MBB381" s="42"/>
      <c r="MBC381" s="42"/>
      <c r="MBD381" s="42"/>
      <c r="MBE381" s="42"/>
      <c r="MBF381" s="42"/>
      <c r="MBG381" s="42"/>
      <c r="MBH381" s="42"/>
      <c r="MBI381" s="42"/>
      <c r="MBJ381" s="42"/>
      <c r="MBK381" s="42"/>
      <c r="MBL381" s="42"/>
      <c r="MBM381" s="42"/>
      <c r="MBN381" s="42"/>
      <c r="MBO381" s="42"/>
      <c r="MBP381" s="42"/>
      <c r="MBQ381" s="42"/>
      <c r="MBR381" s="42"/>
      <c r="MBS381" s="42"/>
      <c r="MBT381" s="42"/>
      <c r="MBU381" s="42"/>
      <c r="MBV381" s="42"/>
      <c r="MBW381" s="42"/>
      <c r="MBX381" s="42"/>
      <c r="MBY381" s="42"/>
      <c r="MBZ381" s="42"/>
      <c r="MCA381" s="42"/>
      <c r="MCB381" s="42"/>
      <c r="MCC381" s="42"/>
      <c r="MCD381" s="42"/>
      <c r="MCE381" s="42"/>
      <c r="MCF381" s="42"/>
      <c r="MCG381" s="42"/>
      <c r="MCH381" s="42"/>
      <c r="MCI381" s="42"/>
      <c r="MCJ381" s="42"/>
      <c r="MCK381" s="42"/>
      <c r="MCL381" s="42"/>
      <c r="MCM381" s="42"/>
      <c r="MCN381" s="42"/>
      <c r="MCO381" s="42"/>
      <c r="MCP381" s="42"/>
      <c r="MCQ381" s="42"/>
      <c r="MCR381" s="42"/>
      <c r="MCS381" s="42"/>
      <c r="MCT381" s="42"/>
      <c r="MCU381" s="42"/>
      <c r="MCV381" s="42"/>
      <c r="MCW381" s="42"/>
      <c r="MCX381" s="42"/>
      <c r="MCY381" s="42"/>
      <c r="MCZ381" s="42"/>
      <c r="MDA381" s="42"/>
      <c r="MDB381" s="42"/>
      <c r="MDC381" s="42"/>
      <c r="MDD381" s="42"/>
      <c r="MDE381" s="42"/>
      <c r="MDF381" s="42"/>
      <c r="MDG381" s="42"/>
      <c r="MDH381" s="42"/>
      <c r="MDI381" s="42"/>
      <c r="MDJ381" s="42"/>
      <c r="MDK381" s="42"/>
      <c r="MDL381" s="42"/>
      <c r="MDM381" s="42"/>
      <c r="MDN381" s="42"/>
      <c r="MDO381" s="42"/>
      <c r="MDP381" s="42"/>
      <c r="MDQ381" s="42"/>
      <c r="MDR381" s="42"/>
      <c r="MDS381" s="42"/>
      <c r="MDT381" s="42"/>
      <c r="MDU381" s="42"/>
      <c r="MDV381" s="42"/>
      <c r="MDW381" s="42"/>
      <c r="MDX381" s="42"/>
      <c r="MDY381" s="42"/>
      <c r="MDZ381" s="42"/>
      <c r="MEA381" s="42"/>
      <c r="MEB381" s="42"/>
      <c r="MEC381" s="42"/>
      <c r="MED381" s="42"/>
      <c r="MEE381" s="42"/>
      <c r="MEF381" s="42"/>
      <c r="MEG381" s="42"/>
      <c r="MEH381" s="42"/>
      <c r="MEI381" s="42"/>
      <c r="MEJ381" s="42"/>
      <c r="MEK381" s="42"/>
      <c r="MEL381" s="42"/>
      <c r="MEM381" s="42"/>
      <c r="MEN381" s="42"/>
      <c r="MEO381" s="42"/>
      <c r="MEP381" s="42"/>
      <c r="MEQ381" s="42"/>
      <c r="MER381" s="42"/>
      <c r="MES381" s="42"/>
      <c r="MET381" s="42"/>
      <c r="MEU381" s="42"/>
      <c r="MEV381" s="42"/>
      <c r="MEW381" s="42"/>
      <c r="MEX381" s="42"/>
      <c r="MEY381" s="42"/>
      <c r="MEZ381" s="42"/>
      <c r="MFA381" s="42"/>
      <c r="MFB381" s="42"/>
      <c r="MFC381" s="42"/>
      <c r="MFD381" s="42"/>
      <c r="MFE381" s="42"/>
      <c r="MFF381" s="42"/>
      <c r="MFG381" s="42"/>
      <c r="MFH381" s="42"/>
      <c r="MFI381" s="42"/>
      <c r="MFJ381" s="42"/>
      <c r="MFK381" s="42"/>
      <c r="MFL381" s="42"/>
      <c r="MFM381" s="42"/>
      <c r="MFN381" s="42"/>
      <c r="MFO381" s="42"/>
      <c r="MFP381" s="42"/>
      <c r="MFQ381" s="42"/>
      <c r="MFR381" s="42"/>
      <c r="MFS381" s="42"/>
      <c r="MFT381" s="42"/>
      <c r="MFU381" s="42"/>
      <c r="MFV381" s="42"/>
      <c r="MFW381" s="42"/>
      <c r="MFX381" s="42"/>
      <c r="MFY381" s="42"/>
      <c r="MFZ381" s="42"/>
      <c r="MGA381" s="42"/>
      <c r="MGB381" s="42"/>
      <c r="MGC381" s="42"/>
      <c r="MGD381" s="42"/>
      <c r="MGE381" s="42"/>
      <c r="MGF381" s="42"/>
      <c r="MGG381" s="42"/>
      <c r="MGH381" s="42"/>
      <c r="MGI381" s="42"/>
      <c r="MGJ381" s="42"/>
      <c r="MGK381" s="42"/>
      <c r="MGL381" s="42"/>
      <c r="MGM381" s="42"/>
      <c r="MGN381" s="42"/>
      <c r="MGO381" s="42"/>
      <c r="MGP381" s="42"/>
      <c r="MGQ381" s="42"/>
      <c r="MGR381" s="42"/>
      <c r="MGS381" s="42"/>
      <c r="MGT381" s="42"/>
      <c r="MGU381" s="42"/>
      <c r="MGV381" s="42"/>
      <c r="MGW381" s="42"/>
      <c r="MGX381" s="42"/>
      <c r="MGY381" s="42"/>
      <c r="MGZ381" s="42"/>
      <c r="MHA381" s="42"/>
      <c r="MHB381" s="42"/>
      <c r="MHC381" s="42"/>
      <c r="MHD381" s="42"/>
      <c r="MHE381" s="42"/>
      <c r="MHF381" s="42"/>
      <c r="MHG381" s="42"/>
      <c r="MHH381" s="42"/>
      <c r="MHI381" s="42"/>
      <c r="MHJ381" s="42"/>
      <c r="MHK381" s="42"/>
      <c r="MHL381" s="42"/>
      <c r="MHM381" s="42"/>
      <c r="MHN381" s="42"/>
      <c r="MHO381" s="42"/>
      <c r="MHP381" s="42"/>
      <c r="MHQ381" s="42"/>
      <c r="MHR381" s="42"/>
      <c r="MHS381" s="42"/>
      <c r="MHT381" s="42"/>
      <c r="MHU381" s="42"/>
      <c r="MHV381" s="42"/>
      <c r="MHW381" s="42"/>
      <c r="MHX381" s="42"/>
      <c r="MHY381" s="42"/>
      <c r="MHZ381" s="42"/>
      <c r="MIA381" s="42"/>
      <c r="MIB381" s="42"/>
      <c r="MIC381" s="42"/>
      <c r="MID381" s="42"/>
      <c r="MIE381" s="42"/>
      <c r="MIF381" s="42"/>
      <c r="MIG381" s="42"/>
      <c r="MIH381" s="42"/>
      <c r="MII381" s="42"/>
      <c r="MIJ381" s="42"/>
      <c r="MIK381" s="42"/>
      <c r="MIL381" s="42"/>
      <c r="MIM381" s="42"/>
      <c r="MIN381" s="42"/>
      <c r="MIO381" s="42"/>
      <c r="MIP381" s="42"/>
      <c r="MIQ381" s="42"/>
      <c r="MIR381" s="42"/>
      <c r="MIS381" s="42"/>
      <c r="MIT381" s="42"/>
      <c r="MIU381" s="42"/>
      <c r="MIV381" s="42"/>
      <c r="MIW381" s="42"/>
      <c r="MIX381" s="42"/>
      <c r="MIY381" s="42"/>
      <c r="MIZ381" s="42"/>
      <c r="MJA381" s="42"/>
      <c r="MJB381" s="42"/>
      <c r="MJC381" s="42"/>
      <c r="MJD381" s="42"/>
      <c r="MJE381" s="42"/>
      <c r="MJF381" s="42"/>
      <c r="MJG381" s="42"/>
      <c r="MJH381" s="42"/>
      <c r="MJI381" s="42"/>
      <c r="MJJ381" s="42"/>
      <c r="MJK381" s="42"/>
      <c r="MJL381" s="42"/>
      <c r="MJM381" s="42"/>
      <c r="MJN381" s="42"/>
      <c r="MJO381" s="42"/>
      <c r="MJP381" s="42"/>
      <c r="MJQ381" s="42"/>
      <c r="MJR381" s="42"/>
      <c r="MJS381" s="42"/>
      <c r="MJT381" s="42"/>
      <c r="MJU381" s="42"/>
      <c r="MJV381" s="42"/>
      <c r="MJW381" s="42"/>
      <c r="MJX381" s="42"/>
      <c r="MJY381" s="42"/>
      <c r="MJZ381" s="42"/>
      <c r="MKA381" s="42"/>
      <c r="MKB381" s="42"/>
      <c r="MKC381" s="42"/>
      <c r="MKD381" s="42"/>
      <c r="MKE381" s="42"/>
      <c r="MKF381" s="42"/>
      <c r="MKG381" s="42"/>
      <c r="MKH381" s="42"/>
      <c r="MKI381" s="42"/>
      <c r="MKJ381" s="42"/>
      <c r="MKK381" s="42"/>
      <c r="MKL381" s="42"/>
      <c r="MKM381" s="42"/>
      <c r="MKN381" s="42"/>
      <c r="MKO381" s="42"/>
      <c r="MKP381" s="42"/>
      <c r="MKQ381" s="42"/>
      <c r="MKR381" s="42"/>
      <c r="MKS381" s="42"/>
      <c r="MKT381" s="42"/>
      <c r="MKU381" s="42"/>
      <c r="MKV381" s="42"/>
      <c r="MKW381" s="42"/>
      <c r="MKX381" s="42"/>
      <c r="MKY381" s="42"/>
      <c r="MKZ381" s="42"/>
      <c r="MLA381" s="42"/>
      <c r="MLB381" s="42"/>
      <c r="MLC381" s="42"/>
      <c r="MLD381" s="42"/>
      <c r="MLE381" s="42"/>
      <c r="MLF381" s="42"/>
      <c r="MLG381" s="42"/>
      <c r="MLH381" s="42"/>
      <c r="MLI381" s="42"/>
      <c r="MLJ381" s="42"/>
      <c r="MLK381" s="42"/>
      <c r="MLL381" s="42"/>
      <c r="MLM381" s="42"/>
      <c r="MLN381" s="42"/>
      <c r="MLO381" s="42"/>
      <c r="MLP381" s="42"/>
      <c r="MLQ381" s="42"/>
      <c r="MLR381" s="42"/>
      <c r="MLS381" s="42"/>
      <c r="MLT381" s="42"/>
      <c r="MLU381" s="42"/>
      <c r="MLV381" s="42"/>
      <c r="MLW381" s="42"/>
      <c r="MLX381" s="42"/>
      <c r="MLY381" s="42"/>
      <c r="MLZ381" s="42"/>
      <c r="MMA381" s="42"/>
      <c r="MMB381" s="42"/>
      <c r="MMC381" s="42"/>
      <c r="MMD381" s="42"/>
      <c r="MME381" s="42"/>
      <c r="MMF381" s="42"/>
      <c r="MMG381" s="42"/>
      <c r="MMH381" s="42"/>
      <c r="MMI381" s="42"/>
      <c r="MMJ381" s="42"/>
      <c r="MMK381" s="42"/>
      <c r="MML381" s="42"/>
      <c r="MMM381" s="42"/>
      <c r="MMN381" s="42"/>
      <c r="MMO381" s="42"/>
      <c r="MMP381" s="42"/>
      <c r="MMQ381" s="42"/>
      <c r="MMR381" s="42"/>
      <c r="MMS381" s="42"/>
      <c r="MMT381" s="42"/>
      <c r="MMU381" s="42"/>
      <c r="MMV381" s="42"/>
      <c r="MMW381" s="42"/>
      <c r="MMX381" s="42"/>
      <c r="MMY381" s="42"/>
      <c r="MMZ381" s="42"/>
      <c r="MNA381" s="42"/>
      <c r="MNB381" s="42"/>
      <c r="MNC381" s="42"/>
      <c r="MND381" s="42"/>
      <c r="MNE381" s="42"/>
      <c r="MNF381" s="42"/>
      <c r="MNG381" s="42"/>
      <c r="MNH381" s="42"/>
      <c r="MNI381" s="42"/>
      <c r="MNJ381" s="42"/>
      <c r="MNK381" s="42"/>
      <c r="MNL381" s="42"/>
      <c r="MNM381" s="42"/>
      <c r="MNN381" s="42"/>
      <c r="MNO381" s="42"/>
      <c r="MNP381" s="42"/>
      <c r="MNQ381" s="42"/>
      <c r="MNR381" s="42"/>
      <c r="MNS381" s="42"/>
      <c r="MNT381" s="42"/>
      <c r="MNU381" s="42"/>
      <c r="MNV381" s="42"/>
      <c r="MNW381" s="42"/>
      <c r="MNX381" s="42"/>
      <c r="MNY381" s="42"/>
      <c r="MNZ381" s="42"/>
      <c r="MOA381" s="42"/>
      <c r="MOB381" s="42"/>
      <c r="MOC381" s="42"/>
      <c r="MOD381" s="42"/>
      <c r="MOE381" s="42"/>
      <c r="MOF381" s="42"/>
      <c r="MOG381" s="42"/>
      <c r="MOH381" s="42"/>
      <c r="MOI381" s="42"/>
      <c r="MOJ381" s="42"/>
      <c r="MOK381" s="42"/>
      <c r="MOL381" s="42"/>
      <c r="MOM381" s="42"/>
      <c r="MON381" s="42"/>
      <c r="MOO381" s="42"/>
      <c r="MOP381" s="42"/>
      <c r="MOQ381" s="42"/>
      <c r="MOR381" s="42"/>
      <c r="MOS381" s="42"/>
      <c r="MOT381" s="42"/>
      <c r="MOU381" s="42"/>
      <c r="MOV381" s="42"/>
      <c r="MOW381" s="42"/>
      <c r="MOX381" s="42"/>
      <c r="MOY381" s="42"/>
      <c r="MOZ381" s="42"/>
      <c r="MPA381" s="42"/>
      <c r="MPB381" s="42"/>
      <c r="MPC381" s="42"/>
      <c r="MPD381" s="42"/>
      <c r="MPE381" s="42"/>
      <c r="MPF381" s="42"/>
      <c r="MPG381" s="42"/>
      <c r="MPH381" s="42"/>
      <c r="MPI381" s="42"/>
      <c r="MPJ381" s="42"/>
      <c r="MPK381" s="42"/>
      <c r="MPL381" s="42"/>
      <c r="MPM381" s="42"/>
      <c r="MPN381" s="42"/>
      <c r="MPO381" s="42"/>
      <c r="MPP381" s="42"/>
      <c r="MPQ381" s="42"/>
      <c r="MPR381" s="42"/>
      <c r="MPS381" s="42"/>
      <c r="MPT381" s="42"/>
      <c r="MPU381" s="42"/>
      <c r="MPV381" s="42"/>
      <c r="MPW381" s="42"/>
      <c r="MPX381" s="42"/>
      <c r="MPY381" s="42"/>
      <c r="MPZ381" s="42"/>
      <c r="MQA381" s="42"/>
      <c r="MQB381" s="42"/>
      <c r="MQC381" s="42"/>
      <c r="MQD381" s="42"/>
      <c r="MQE381" s="42"/>
      <c r="MQF381" s="42"/>
      <c r="MQG381" s="42"/>
      <c r="MQH381" s="42"/>
      <c r="MQI381" s="42"/>
      <c r="MQJ381" s="42"/>
      <c r="MQK381" s="42"/>
      <c r="MQL381" s="42"/>
      <c r="MQM381" s="42"/>
      <c r="MQN381" s="42"/>
      <c r="MQO381" s="42"/>
      <c r="MQP381" s="42"/>
      <c r="MQQ381" s="42"/>
      <c r="MQR381" s="42"/>
      <c r="MQS381" s="42"/>
      <c r="MQT381" s="42"/>
      <c r="MQU381" s="42"/>
      <c r="MQV381" s="42"/>
      <c r="MQW381" s="42"/>
      <c r="MQX381" s="42"/>
      <c r="MQY381" s="42"/>
      <c r="MQZ381" s="42"/>
      <c r="MRA381" s="42"/>
      <c r="MRB381" s="42"/>
      <c r="MRC381" s="42"/>
      <c r="MRD381" s="42"/>
      <c r="MRE381" s="42"/>
      <c r="MRF381" s="42"/>
      <c r="MRG381" s="42"/>
      <c r="MRH381" s="42"/>
      <c r="MRI381" s="42"/>
      <c r="MRJ381" s="42"/>
      <c r="MRK381" s="42"/>
      <c r="MRL381" s="42"/>
      <c r="MRM381" s="42"/>
      <c r="MRN381" s="42"/>
      <c r="MRO381" s="42"/>
      <c r="MRP381" s="42"/>
      <c r="MRQ381" s="42"/>
      <c r="MRR381" s="42"/>
      <c r="MRS381" s="42"/>
      <c r="MRT381" s="42"/>
      <c r="MRU381" s="42"/>
      <c r="MRV381" s="42"/>
      <c r="MRW381" s="42"/>
      <c r="MRX381" s="42"/>
      <c r="MRY381" s="42"/>
      <c r="MRZ381" s="42"/>
      <c r="MSA381" s="42"/>
      <c r="MSB381" s="42"/>
      <c r="MSC381" s="42"/>
      <c r="MSD381" s="42"/>
      <c r="MSE381" s="42"/>
      <c r="MSF381" s="42"/>
      <c r="MSG381" s="42"/>
      <c r="MSH381" s="42"/>
      <c r="MSI381" s="42"/>
      <c r="MSJ381" s="42"/>
      <c r="MSK381" s="42"/>
      <c r="MSL381" s="42"/>
      <c r="MSM381" s="42"/>
      <c r="MSN381" s="42"/>
      <c r="MSO381" s="42"/>
      <c r="MSP381" s="42"/>
      <c r="MSQ381" s="42"/>
      <c r="MSR381" s="42"/>
      <c r="MSS381" s="42"/>
      <c r="MST381" s="42"/>
      <c r="MSU381" s="42"/>
      <c r="MSV381" s="42"/>
      <c r="MSW381" s="42"/>
      <c r="MSX381" s="42"/>
      <c r="MSY381" s="42"/>
      <c r="MSZ381" s="42"/>
      <c r="MTA381" s="42"/>
      <c r="MTB381" s="42"/>
      <c r="MTC381" s="42"/>
      <c r="MTD381" s="42"/>
      <c r="MTE381" s="42"/>
      <c r="MTF381" s="42"/>
      <c r="MTG381" s="42"/>
      <c r="MTH381" s="42"/>
      <c r="MTI381" s="42"/>
      <c r="MTJ381" s="42"/>
      <c r="MTK381" s="42"/>
      <c r="MTL381" s="42"/>
      <c r="MTM381" s="42"/>
      <c r="MTN381" s="42"/>
      <c r="MTO381" s="42"/>
      <c r="MTP381" s="42"/>
      <c r="MTQ381" s="42"/>
      <c r="MTR381" s="42"/>
      <c r="MTS381" s="42"/>
      <c r="MTT381" s="42"/>
      <c r="MTU381" s="42"/>
      <c r="MTV381" s="42"/>
      <c r="MTW381" s="42"/>
      <c r="MTX381" s="42"/>
      <c r="MTY381" s="42"/>
      <c r="MTZ381" s="42"/>
      <c r="MUA381" s="42"/>
      <c r="MUB381" s="42"/>
      <c r="MUC381" s="42"/>
      <c r="MUD381" s="42"/>
      <c r="MUE381" s="42"/>
      <c r="MUF381" s="42"/>
      <c r="MUG381" s="42"/>
      <c r="MUH381" s="42"/>
      <c r="MUI381" s="42"/>
      <c r="MUJ381" s="42"/>
      <c r="MUK381" s="42"/>
      <c r="MUL381" s="42"/>
      <c r="MUM381" s="42"/>
      <c r="MUN381" s="42"/>
      <c r="MUO381" s="42"/>
      <c r="MUP381" s="42"/>
      <c r="MUQ381" s="42"/>
      <c r="MUR381" s="42"/>
      <c r="MUS381" s="42"/>
      <c r="MUT381" s="42"/>
      <c r="MUU381" s="42"/>
      <c r="MUV381" s="42"/>
      <c r="MUW381" s="42"/>
      <c r="MUX381" s="42"/>
      <c r="MUY381" s="42"/>
      <c r="MUZ381" s="42"/>
      <c r="MVA381" s="42"/>
      <c r="MVB381" s="42"/>
      <c r="MVC381" s="42"/>
      <c r="MVD381" s="42"/>
      <c r="MVE381" s="42"/>
      <c r="MVF381" s="42"/>
      <c r="MVG381" s="42"/>
      <c r="MVH381" s="42"/>
      <c r="MVI381" s="42"/>
      <c r="MVJ381" s="42"/>
      <c r="MVK381" s="42"/>
      <c r="MVL381" s="42"/>
      <c r="MVM381" s="42"/>
      <c r="MVN381" s="42"/>
      <c r="MVO381" s="42"/>
      <c r="MVP381" s="42"/>
      <c r="MVQ381" s="42"/>
      <c r="MVR381" s="42"/>
      <c r="MVS381" s="42"/>
      <c r="MVT381" s="42"/>
      <c r="MVU381" s="42"/>
      <c r="MVV381" s="42"/>
      <c r="MVW381" s="42"/>
      <c r="MVX381" s="42"/>
      <c r="MVY381" s="42"/>
      <c r="MVZ381" s="42"/>
      <c r="MWA381" s="42"/>
      <c r="MWB381" s="42"/>
      <c r="MWC381" s="42"/>
      <c r="MWD381" s="42"/>
      <c r="MWE381" s="42"/>
      <c r="MWF381" s="42"/>
      <c r="MWG381" s="42"/>
      <c r="MWH381" s="42"/>
      <c r="MWI381" s="42"/>
      <c r="MWJ381" s="42"/>
      <c r="MWK381" s="42"/>
      <c r="MWL381" s="42"/>
      <c r="MWM381" s="42"/>
      <c r="MWN381" s="42"/>
      <c r="MWO381" s="42"/>
      <c r="MWP381" s="42"/>
      <c r="MWQ381" s="42"/>
      <c r="MWR381" s="42"/>
      <c r="MWS381" s="42"/>
      <c r="MWT381" s="42"/>
      <c r="MWU381" s="42"/>
      <c r="MWV381" s="42"/>
      <c r="MWW381" s="42"/>
      <c r="MWX381" s="42"/>
      <c r="MWY381" s="42"/>
      <c r="MWZ381" s="42"/>
      <c r="MXA381" s="42"/>
      <c r="MXB381" s="42"/>
      <c r="MXC381" s="42"/>
      <c r="MXD381" s="42"/>
      <c r="MXE381" s="42"/>
      <c r="MXF381" s="42"/>
      <c r="MXG381" s="42"/>
      <c r="MXH381" s="42"/>
      <c r="MXI381" s="42"/>
      <c r="MXJ381" s="42"/>
      <c r="MXK381" s="42"/>
      <c r="MXL381" s="42"/>
      <c r="MXM381" s="42"/>
      <c r="MXN381" s="42"/>
      <c r="MXO381" s="42"/>
      <c r="MXP381" s="42"/>
      <c r="MXQ381" s="42"/>
      <c r="MXR381" s="42"/>
      <c r="MXS381" s="42"/>
      <c r="MXT381" s="42"/>
      <c r="MXU381" s="42"/>
      <c r="MXV381" s="42"/>
      <c r="MXW381" s="42"/>
      <c r="MXX381" s="42"/>
      <c r="MXY381" s="42"/>
      <c r="MXZ381" s="42"/>
      <c r="MYA381" s="42"/>
      <c r="MYB381" s="42"/>
      <c r="MYC381" s="42"/>
      <c r="MYD381" s="42"/>
      <c r="MYE381" s="42"/>
      <c r="MYF381" s="42"/>
      <c r="MYG381" s="42"/>
      <c r="MYH381" s="42"/>
      <c r="MYI381" s="42"/>
      <c r="MYJ381" s="42"/>
      <c r="MYK381" s="42"/>
      <c r="MYL381" s="42"/>
      <c r="MYM381" s="42"/>
      <c r="MYN381" s="42"/>
      <c r="MYO381" s="42"/>
      <c r="MYP381" s="42"/>
      <c r="MYQ381" s="42"/>
      <c r="MYR381" s="42"/>
      <c r="MYS381" s="42"/>
      <c r="MYT381" s="42"/>
      <c r="MYU381" s="42"/>
      <c r="MYV381" s="42"/>
      <c r="MYW381" s="42"/>
      <c r="MYX381" s="42"/>
      <c r="MYY381" s="42"/>
      <c r="MYZ381" s="42"/>
      <c r="MZA381" s="42"/>
      <c r="MZB381" s="42"/>
      <c r="MZC381" s="42"/>
      <c r="MZD381" s="42"/>
      <c r="MZE381" s="42"/>
      <c r="MZF381" s="42"/>
      <c r="MZG381" s="42"/>
      <c r="MZH381" s="42"/>
      <c r="MZI381" s="42"/>
      <c r="MZJ381" s="42"/>
      <c r="MZK381" s="42"/>
      <c r="MZL381" s="42"/>
      <c r="MZM381" s="42"/>
      <c r="MZN381" s="42"/>
      <c r="MZO381" s="42"/>
      <c r="MZP381" s="42"/>
      <c r="MZQ381" s="42"/>
      <c r="MZR381" s="42"/>
      <c r="MZS381" s="42"/>
      <c r="MZT381" s="42"/>
      <c r="MZU381" s="42"/>
      <c r="MZV381" s="42"/>
      <c r="MZW381" s="42"/>
      <c r="MZX381" s="42"/>
      <c r="MZY381" s="42"/>
      <c r="MZZ381" s="42"/>
      <c r="NAA381" s="42"/>
      <c r="NAB381" s="42"/>
      <c r="NAC381" s="42"/>
      <c r="NAD381" s="42"/>
      <c r="NAE381" s="42"/>
      <c r="NAF381" s="42"/>
      <c r="NAG381" s="42"/>
      <c r="NAH381" s="42"/>
      <c r="NAI381" s="42"/>
      <c r="NAJ381" s="42"/>
      <c r="NAK381" s="42"/>
      <c r="NAL381" s="42"/>
      <c r="NAM381" s="42"/>
      <c r="NAN381" s="42"/>
      <c r="NAO381" s="42"/>
      <c r="NAP381" s="42"/>
      <c r="NAQ381" s="42"/>
      <c r="NAR381" s="42"/>
      <c r="NAS381" s="42"/>
      <c r="NAT381" s="42"/>
      <c r="NAU381" s="42"/>
      <c r="NAV381" s="42"/>
      <c r="NAW381" s="42"/>
      <c r="NAX381" s="42"/>
      <c r="NAY381" s="42"/>
      <c r="NAZ381" s="42"/>
      <c r="NBA381" s="42"/>
      <c r="NBB381" s="42"/>
      <c r="NBC381" s="42"/>
      <c r="NBD381" s="42"/>
      <c r="NBE381" s="42"/>
      <c r="NBF381" s="42"/>
      <c r="NBG381" s="42"/>
      <c r="NBH381" s="42"/>
      <c r="NBI381" s="42"/>
      <c r="NBJ381" s="42"/>
      <c r="NBK381" s="42"/>
      <c r="NBL381" s="42"/>
      <c r="NBM381" s="42"/>
      <c r="NBN381" s="42"/>
      <c r="NBO381" s="42"/>
      <c r="NBP381" s="42"/>
      <c r="NBQ381" s="42"/>
      <c r="NBR381" s="42"/>
      <c r="NBS381" s="42"/>
      <c r="NBT381" s="42"/>
      <c r="NBU381" s="42"/>
      <c r="NBV381" s="42"/>
      <c r="NBW381" s="42"/>
      <c r="NBX381" s="42"/>
      <c r="NBY381" s="42"/>
      <c r="NBZ381" s="42"/>
      <c r="NCA381" s="42"/>
      <c r="NCB381" s="42"/>
      <c r="NCC381" s="42"/>
      <c r="NCD381" s="42"/>
      <c r="NCE381" s="42"/>
      <c r="NCF381" s="42"/>
      <c r="NCG381" s="42"/>
      <c r="NCH381" s="42"/>
      <c r="NCI381" s="42"/>
      <c r="NCJ381" s="42"/>
      <c r="NCK381" s="42"/>
      <c r="NCL381" s="42"/>
      <c r="NCM381" s="42"/>
      <c r="NCN381" s="42"/>
      <c r="NCO381" s="42"/>
      <c r="NCP381" s="42"/>
      <c r="NCQ381" s="42"/>
      <c r="NCR381" s="42"/>
      <c r="NCS381" s="42"/>
      <c r="NCT381" s="42"/>
      <c r="NCU381" s="42"/>
      <c r="NCV381" s="42"/>
      <c r="NCW381" s="42"/>
      <c r="NCX381" s="42"/>
      <c r="NCY381" s="42"/>
      <c r="NCZ381" s="42"/>
      <c r="NDA381" s="42"/>
      <c r="NDB381" s="42"/>
      <c r="NDC381" s="42"/>
      <c r="NDD381" s="42"/>
      <c r="NDE381" s="42"/>
      <c r="NDF381" s="42"/>
      <c r="NDG381" s="42"/>
      <c r="NDH381" s="42"/>
      <c r="NDI381" s="42"/>
      <c r="NDJ381" s="42"/>
      <c r="NDK381" s="42"/>
      <c r="NDL381" s="42"/>
      <c r="NDM381" s="42"/>
      <c r="NDN381" s="42"/>
      <c r="NDO381" s="42"/>
      <c r="NDP381" s="42"/>
      <c r="NDQ381" s="42"/>
      <c r="NDR381" s="42"/>
      <c r="NDS381" s="42"/>
      <c r="NDT381" s="42"/>
      <c r="NDU381" s="42"/>
      <c r="NDV381" s="42"/>
      <c r="NDW381" s="42"/>
      <c r="NDX381" s="42"/>
      <c r="NDY381" s="42"/>
      <c r="NDZ381" s="42"/>
      <c r="NEA381" s="42"/>
      <c r="NEB381" s="42"/>
      <c r="NEC381" s="42"/>
      <c r="NED381" s="42"/>
      <c r="NEE381" s="42"/>
      <c r="NEF381" s="42"/>
      <c r="NEG381" s="42"/>
      <c r="NEH381" s="42"/>
      <c r="NEI381" s="42"/>
      <c r="NEJ381" s="42"/>
      <c r="NEK381" s="42"/>
      <c r="NEL381" s="42"/>
      <c r="NEM381" s="42"/>
      <c r="NEN381" s="42"/>
      <c r="NEO381" s="42"/>
      <c r="NEP381" s="42"/>
      <c r="NEQ381" s="42"/>
      <c r="NER381" s="42"/>
      <c r="NES381" s="42"/>
      <c r="NET381" s="42"/>
      <c r="NEU381" s="42"/>
      <c r="NEV381" s="42"/>
      <c r="NEW381" s="42"/>
      <c r="NEX381" s="42"/>
      <c r="NEY381" s="42"/>
      <c r="NEZ381" s="42"/>
      <c r="NFA381" s="42"/>
      <c r="NFB381" s="42"/>
      <c r="NFC381" s="42"/>
      <c r="NFD381" s="42"/>
      <c r="NFE381" s="42"/>
      <c r="NFF381" s="42"/>
      <c r="NFG381" s="42"/>
      <c r="NFH381" s="42"/>
      <c r="NFI381" s="42"/>
      <c r="NFJ381" s="42"/>
      <c r="NFK381" s="42"/>
      <c r="NFL381" s="42"/>
      <c r="NFM381" s="42"/>
      <c r="NFN381" s="42"/>
      <c r="NFO381" s="42"/>
      <c r="NFP381" s="42"/>
      <c r="NFQ381" s="42"/>
      <c r="NFR381" s="42"/>
      <c r="NFS381" s="42"/>
      <c r="NFT381" s="42"/>
      <c r="NFU381" s="42"/>
      <c r="NFV381" s="42"/>
      <c r="NFW381" s="42"/>
      <c r="NFX381" s="42"/>
      <c r="NFY381" s="42"/>
      <c r="NFZ381" s="42"/>
      <c r="NGA381" s="42"/>
      <c r="NGB381" s="42"/>
      <c r="NGC381" s="42"/>
      <c r="NGD381" s="42"/>
      <c r="NGE381" s="42"/>
      <c r="NGF381" s="42"/>
      <c r="NGG381" s="42"/>
      <c r="NGH381" s="42"/>
      <c r="NGI381" s="42"/>
      <c r="NGJ381" s="42"/>
      <c r="NGK381" s="42"/>
      <c r="NGL381" s="42"/>
      <c r="NGM381" s="42"/>
      <c r="NGN381" s="42"/>
      <c r="NGO381" s="42"/>
      <c r="NGP381" s="42"/>
      <c r="NGQ381" s="42"/>
      <c r="NGR381" s="42"/>
      <c r="NGS381" s="42"/>
      <c r="NGT381" s="42"/>
      <c r="NGU381" s="42"/>
      <c r="NGV381" s="42"/>
      <c r="NGW381" s="42"/>
      <c r="NGX381" s="42"/>
      <c r="NGY381" s="42"/>
      <c r="NGZ381" s="42"/>
      <c r="NHA381" s="42"/>
      <c r="NHB381" s="42"/>
      <c r="NHC381" s="42"/>
      <c r="NHD381" s="42"/>
      <c r="NHE381" s="42"/>
      <c r="NHF381" s="42"/>
      <c r="NHG381" s="42"/>
      <c r="NHH381" s="42"/>
      <c r="NHI381" s="42"/>
      <c r="NHJ381" s="42"/>
      <c r="NHK381" s="42"/>
      <c r="NHL381" s="42"/>
      <c r="NHM381" s="42"/>
      <c r="NHN381" s="42"/>
      <c r="NHO381" s="42"/>
      <c r="NHP381" s="42"/>
      <c r="NHQ381" s="42"/>
      <c r="NHR381" s="42"/>
      <c r="NHS381" s="42"/>
      <c r="NHT381" s="42"/>
      <c r="NHU381" s="42"/>
      <c r="NHV381" s="42"/>
      <c r="NHW381" s="42"/>
      <c r="NHX381" s="42"/>
      <c r="NHY381" s="42"/>
      <c r="NHZ381" s="42"/>
      <c r="NIA381" s="42"/>
      <c r="NIB381" s="42"/>
      <c r="NIC381" s="42"/>
      <c r="NID381" s="42"/>
      <c r="NIE381" s="42"/>
      <c r="NIF381" s="42"/>
      <c r="NIG381" s="42"/>
      <c r="NIH381" s="42"/>
      <c r="NII381" s="42"/>
      <c r="NIJ381" s="42"/>
      <c r="NIK381" s="42"/>
      <c r="NIL381" s="42"/>
      <c r="NIM381" s="42"/>
      <c r="NIN381" s="42"/>
      <c r="NIO381" s="42"/>
      <c r="NIP381" s="42"/>
      <c r="NIQ381" s="42"/>
      <c r="NIR381" s="42"/>
      <c r="NIS381" s="42"/>
      <c r="NIT381" s="42"/>
      <c r="NIU381" s="42"/>
      <c r="NIV381" s="42"/>
      <c r="NIW381" s="42"/>
      <c r="NIX381" s="42"/>
      <c r="NIY381" s="42"/>
      <c r="NIZ381" s="42"/>
      <c r="NJA381" s="42"/>
      <c r="NJB381" s="42"/>
      <c r="NJC381" s="42"/>
      <c r="NJD381" s="42"/>
      <c r="NJE381" s="42"/>
      <c r="NJF381" s="42"/>
      <c r="NJG381" s="42"/>
      <c r="NJH381" s="42"/>
      <c r="NJI381" s="42"/>
      <c r="NJJ381" s="42"/>
      <c r="NJK381" s="42"/>
      <c r="NJL381" s="42"/>
      <c r="NJM381" s="42"/>
      <c r="NJN381" s="42"/>
      <c r="NJO381" s="42"/>
      <c r="NJP381" s="42"/>
      <c r="NJQ381" s="42"/>
      <c r="NJR381" s="42"/>
      <c r="NJS381" s="42"/>
      <c r="NJT381" s="42"/>
      <c r="NJU381" s="42"/>
      <c r="NJV381" s="42"/>
      <c r="NJW381" s="42"/>
      <c r="NJX381" s="42"/>
      <c r="NJY381" s="42"/>
      <c r="NJZ381" s="42"/>
      <c r="NKA381" s="42"/>
      <c r="NKB381" s="42"/>
      <c r="NKC381" s="42"/>
      <c r="NKD381" s="42"/>
      <c r="NKE381" s="42"/>
      <c r="NKF381" s="42"/>
      <c r="NKG381" s="42"/>
      <c r="NKH381" s="42"/>
      <c r="NKI381" s="42"/>
      <c r="NKJ381" s="42"/>
      <c r="NKK381" s="42"/>
      <c r="NKL381" s="42"/>
      <c r="NKM381" s="42"/>
      <c r="NKN381" s="42"/>
      <c r="NKO381" s="42"/>
      <c r="NKP381" s="42"/>
      <c r="NKQ381" s="42"/>
      <c r="NKR381" s="42"/>
      <c r="NKS381" s="42"/>
      <c r="NKT381" s="42"/>
      <c r="NKU381" s="42"/>
      <c r="NKV381" s="42"/>
      <c r="NKW381" s="42"/>
      <c r="NKX381" s="42"/>
      <c r="NKY381" s="42"/>
      <c r="NKZ381" s="42"/>
      <c r="NLA381" s="42"/>
      <c r="NLB381" s="42"/>
      <c r="NLC381" s="42"/>
      <c r="NLD381" s="42"/>
      <c r="NLE381" s="42"/>
      <c r="NLF381" s="42"/>
      <c r="NLG381" s="42"/>
      <c r="NLH381" s="42"/>
      <c r="NLI381" s="42"/>
      <c r="NLJ381" s="42"/>
      <c r="NLK381" s="42"/>
      <c r="NLL381" s="42"/>
      <c r="NLM381" s="42"/>
      <c r="NLN381" s="42"/>
      <c r="NLO381" s="42"/>
      <c r="NLP381" s="42"/>
      <c r="NLQ381" s="42"/>
      <c r="NLR381" s="42"/>
      <c r="NLS381" s="42"/>
      <c r="NLT381" s="42"/>
      <c r="NLU381" s="42"/>
      <c r="NLV381" s="42"/>
      <c r="NLW381" s="42"/>
      <c r="NLX381" s="42"/>
      <c r="NLY381" s="42"/>
      <c r="NLZ381" s="42"/>
      <c r="NMA381" s="42"/>
      <c r="NMB381" s="42"/>
      <c r="NMC381" s="42"/>
      <c r="NMD381" s="42"/>
      <c r="NME381" s="42"/>
      <c r="NMF381" s="42"/>
      <c r="NMG381" s="42"/>
      <c r="NMH381" s="42"/>
      <c r="NMI381" s="42"/>
      <c r="NMJ381" s="42"/>
      <c r="NMK381" s="42"/>
      <c r="NML381" s="42"/>
      <c r="NMM381" s="42"/>
      <c r="NMN381" s="42"/>
      <c r="NMO381" s="42"/>
      <c r="NMP381" s="42"/>
      <c r="NMQ381" s="42"/>
      <c r="NMR381" s="42"/>
      <c r="NMS381" s="42"/>
      <c r="NMT381" s="42"/>
      <c r="NMU381" s="42"/>
      <c r="NMV381" s="42"/>
      <c r="NMW381" s="42"/>
      <c r="NMX381" s="42"/>
      <c r="NMY381" s="42"/>
      <c r="NMZ381" s="42"/>
      <c r="NNA381" s="42"/>
      <c r="NNB381" s="42"/>
      <c r="NNC381" s="42"/>
      <c r="NND381" s="42"/>
      <c r="NNE381" s="42"/>
      <c r="NNF381" s="42"/>
      <c r="NNG381" s="42"/>
      <c r="NNH381" s="42"/>
      <c r="NNI381" s="42"/>
      <c r="NNJ381" s="42"/>
      <c r="NNK381" s="42"/>
      <c r="NNL381" s="42"/>
      <c r="NNM381" s="42"/>
      <c r="NNN381" s="42"/>
      <c r="NNO381" s="42"/>
      <c r="NNP381" s="42"/>
      <c r="NNQ381" s="42"/>
      <c r="NNR381" s="42"/>
      <c r="NNS381" s="42"/>
      <c r="NNT381" s="42"/>
      <c r="NNU381" s="42"/>
      <c r="NNV381" s="42"/>
      <c r="NNW381" s="42"/>
      <c r="NNX381" s="42"/>
      <c r="NNY381" s="42"/>
      <c r="NNZ381" s="42"/>
      <c r="NOA381" s="42"/>
      <c r="NOB381" s="42"/>
      <c r="NOC381" s="42"/>
      <c r="NOD381" s="42"/>
      <c r="NOE381" s="42"/>
      <c r="NOF381" s="42"/>
      <c r="NOG381" s="42"/>
      <c r="NOH381" s="42"/>
      <c r="NOI381" s="42"/>
      <c r="NOJ381" s="42"/>
      <c r="NOK381" s="42"/>
      <c r="NOL381" s="42"/>
      <c r="NOM381" s="42"/>
      <c r="NON381" s="42"/>
      <c r="NOO381" s="42"/>
      <c r="NOP381" s="42"/>
      <c r="NOQ381" s="42"/>
      <c r="NOR381" s="42"/>
      <c r="NOS381" s="42"/>
      <c r="NOT381" s="42"/>
      <c r="NOU381" s="42"/>
      <c r="NOV381" s="42"/>
      <c r="NOW381" s="42"/>
      <c r="NOX381" s="42"/>
      <c r="NOY381" s="42"/>
      <c r="NOZ381" s="42"/>
      <c r="NPA381" s="42"/>
      <c r="NPB381" s="42"/>
      <c r="NPC381" s="42"/>
      <c r="NPD381" s="42"/>
      <c r="NPE381" s="42"/>
      <c r="NPF381" s="42"/>
      <c r="NPG381" s="42"/>
      <c r="NPH381" s="42"/>
      <c r="NPI381" s="42"/>
      <c r="NPJ381" s="42"/>
      <c r="NPK381" s="42"/>
      <c r="NPL381" s="42"/>
      <c r="NPM381" s="42"/>
      <c r="NPN381" s="42"/>
      <c r="NPO381" s="42"/>
      <c r="NPP381" s="42"/>
      <c r="NPQ381" s="42"/>
      <c r="NPR381" s="42"/>
      <c r="NPS381" s="42"/>
      <c r="NPT381" s="42"/>
      <c r="NPU381" s="42"/>
      <c r="NPV381" s="42"/>
      <c r="NPW381" s="42"/>
      <c r="NPX381" s="42"/>
      <c r="NPY381" s="42"/>
      <c r="NPZ381" s="42"/>
      <c r="NQA381" s="42"/>
      <c r="NQB381" s="42"/>
      <c r="NQC381" s="42"/>
      <c r="NQD381" s="42"/>
      <c r="NQE381" s="42"/>
      <c r="NQF381" s="42"/>
      <c r="NQG381" s="42"/>
      <c r="NQH381" s="42"/>
      <c r="NQI381" s="42"/>
      <c r="NQJ381" s="42"/>
      <c r="NQK381" s="42"/>
      <c r="NQL381" s="42"/>
      <c r="NQM381" s="42"/>
      <c r="NQN381" s="42"/>
      <c r="NQO381" s="42"/>
      <c r="NQP381" s="42"/>
      <c r="NQQ381" s="42"/>
      <c r="NQR381" s="42"/>
      <c r="NQS381" s="42"/>
      <c r="NQT381" s="42"/>
      <c r="NQU381" s="42"/>
      <c r="NQV381" s="42"/>
      <c r="NQW381" s="42"/>
      <c r="NQX381" s="42"/>
      <c r="NQY381" s="42"/>
      <c r="NQZ381" s="42"/>
      <c r="NRA381" s="42"/>
      <c r="NRB381" s="42"/>
      <c r="NRC381" s="42"/>
      <c r="NRD381" s="42"/>
      <c r="NRE381" s="42"/>
      <c r="NRF381" s="42"/>
      <c r="NRG381" s="42"/>
      <c r="NRH381" s="42"/>
      <c r="NRI381" s="42"/>
      <c r="NRJ381" s="42"/>
      <c r="NRK381" s="42"/>
      <c r="NRL381" s="42"/>
      <c r="NRM381" s="42"/>
      <c r="NRN381" s="42"/>
      <c r="NRO381" s="42"/>
      <c r="NRP381" s="42"/>
      <c r="NRQ381" s="42"/>
      <c r="NRR381" s="42"/>
      <c r="NRS381" s="42"/>
      <c r="NRT381" s="42"/>
      <c r="NRU381" s="42"/>
      <c r="NRV381" s="42"/>
      <c r="NRW381" s="42"/>
      <c r="NRX381" s="42"/>
      <c r="NRY381" s="42"/>
      <c r="NRZ381" s="42"/>
      <c r="NSA381" s="42"/>
      <c r="NSB381" s="42"/>
      <c r="NSC381" s="42"/>
      <c r="NSD381" s="42"/>
      <c r="NSE381" s="42"/>
      <c r="NSF381" s="42"/>
      <c r="NSG381" s="42"/>
      <c r="NSH381" s="42"/>
      <c r="NSI381" s="42"/>
      <c r="NSJ381" s="42"/>
      <c r="NSK381" s="42"/>
      <c r="NSL381" s="42"/>
      <c r="NSM381" s="42"/>
      <c r="NSN381" s="42"/>
      <c r="NSO381" s="42"/>
      <c r="NSP381" s="42"/>
      <c r="NSQ381" s="42"/>
      <c r="NSR381" s="42"/>
      <c r="NSS381" s="42"/>
      <c r="NST381" s="42"/>
      <c r="NSU381" s="42"/>
      <c r="NSV381" s="42"/>
      <c r="NSW381" s="42"/>
      <c r="NSX381" s="42"/>
      <c r="NSY381" s="42"/>
      <c r="NSZ381" s="42"/>
      <c r="NTA381" s="42"/>
      <c r="NTB381" s="42"/>
      <c r="NTC381" s="42"/>
      <c r="NTD381" s="42"/>
      <c r="NTE381" s="42"/>
      <c r="NTF381" s="42"/>
      <c r="NTG381" s="42"/>
      <c r="NTH381" s="42"/>
      <c r="NTI381" s="42"/>
      <c r="NTJ381" s="42"/>
      <c r="NTK381" s="42"/>
      <c r="NTL381" s="42"/>
      <c r="NTM381" s="42"/>
      <c r="NTN381" s="42"/>
      <c r="NTO381" s="42"/>
      <c r="NTP381" s="42"/>
      <c r="NTQ381" s="42"/>
      <c r="NTR381" s="42"/>
      <c r="NTS381" s="42"/>
      <c r="NTT381" s="42"/>
      <c r="NTU381" s="42"/>
      <c r="NTV381" s="42"/>
      <c r="NTW381" s="42"/>
      <c r="NTX381" s="42"/>
      <c r="NTY381" s="42"/>
      <c r="NTZ381" s="42"/>
      <c r="NUA381" s="42"/>
      <c r="NUB381" s="42"/>
      <c r="NUC381" s="42"/>
      <c r="NUD381" s="42"/>
      <c r="NUE381" s="42"/>
      <c r="NUF381" s="42"/>
      <c r="NUG381" s="42"/>
      <c r="NUH381" s="42"/>
      <c r="NUI381" s="42"/>
      <c r="NUJ381" s="42"/>
      <c r="NUK381" s="42"/>
      <c r="NUL381" s="42"/>
      <c r="NUM381" s="42"/>
      <c r="NUN381" s="42"/>
      <c r="NUO381" s="42"/>
      <c r="NUP381" s="42"/>
      <c r="NUQ381" s="42"/>
      <c r="NUR381" s="42"/>
      <c r="NUS381" s="42"/>
      <c r="NUT381" s="42"/>
      <c r="NUU381" s="42"/>
      <c r="NUV381" s="42"/>
      <c r="NUW381" s="42"/>
      <c r="NUX381" s="42"/>
      <c r="NUY381" s="42"/>
      <c r="NUZ381" s="42"/>
      <c r="NVA381" s="42"/>
      <c r="NVB381" s="42"/>
      <c r="NVC381" s="42"/>
      <c r="NVD381" s="42"/>
      <c r="NVE381" s="42"/>
      <c r="NVF381" s="42"/>
      <c r="NVG381" s="42"/>
      <c r="NVH381" s="42"/>
      <c r="NVI381" s="42"/>
      <c r="NVJ381" s="42"/>
      <c r="NVK381" s="42"/>
      <c r="NVL381" s="42"/>
      <c r="NVM381" s="42"/>
      <c r="NVN381" s="42"/>
      <c r="NVO381" s="42"/>
      <c r="NVP381" s="42"/>
      <c r="NVQ381" s="42"/>
      <c r="NVR381" s="42"/>
      <c r="NVS381" s="42"/>
      <c r="NVT381" s="42"/>
      <c r="NVU381" s="42"/>
      <c r="NVV381" s="42"/>
      <c r="NVW381" s="42"/>
      <c r="NVX381" s="42"/>
      <c r="NVY381" s="42"/>
      <c r="NVZ381" s="42"/>
      <c r="NWA381" s="42"/>
      <c r="NWB381" s="42"/>
      <c r="NWC381" s="42"/>
      <c r="NWD381" s="42"/>
      <c r="NWE381" s="42"/>
      <c r="NWF381" s="42"/>
      <c r="NWG381" s="42"/>
      <c r="NWH381" s="42"/>
      <c r="NWI381" s="42"/>
      <c r="NWJ381" s="42"/>
      <c r="NWK381" s="42"/>
      <c r="NWL381" s="42"/>
      <c r="NWM381" s="42"/>
      <c r="NWN381" s="42"/>
      <c r="NWO381" s="42"/>
      <c r="NWP381" s="42"/>
      <c r="NWQ381" s="42"/>
      <c r="NWR381" s="42"/>
      <c r="NWS381" s="42"/>
      <c r="NWT381" s="42"/>
      <c r="NWU381" s="42"/>
      <c r="NWV381" s="42"/>
      <c r="NWW381" s="42"/>
      <c r="NWX381" s="42"/>
      <c r="NWY381" s="42"/>
      <c r="NWZ381" s="42"/>
      <c r="NXA381" s="42"/>
      <c r="NXB381" s="42"/>
      <c r="NXC381" s="42"/>
      <c r="NXD381" s="42"/>
      <c r="NXE381" s="42"/>
      <c r="NXF381" s="42"/>
      <c r="NXG381" s="42"/>
      <c r="NXH381" s="42"/>
      <c r="NXI381" s="42"/>
      <c r="NXJ381" s="42"/>
      <c r="NXK381" s="42"/>
      <c r="NXL381" s="42"/>
      <c r="NXM381" s="42"/>
      <c r="NXN381" s="42"/>
      <c r="NXO381" s="42"/>
      <c r="NXP381" s="42"/>
      <c r="NXQ381" s="42"/>
      <c r="NXR381" s="42"/>
      <c r="NXS381" s="42"/>
      <c r="NXT381" s="42"/>
      <c r="NXU381" s="42"/>
      <c r="NXV381" s="42"/>
      <c r="NXW381" s="42"/>
      <c r="NXX381" s="42"/>
      <c r="NXY381" s="42"/>
      <c r="NXZ381" s="42"/>
      <c r="NYA381" s="42"/>
      <c r="NYB381" s="42"/>
      <c r="NYC381" s="42"/>
      <c r="NYD381" s="42"/>
      <c r="NYE381" s="42"/>
      <c r="NYF381" s="42"/>
      <c r="NYG381" s="42"/>
      <c r="NYH381" s="42"/>
      <c r="NYI381" s="42"/>
      <c r="NYJ381" s="42"/>
      <c r="NYK381" s="42"/>
      <c r="NYL381" s="42"/>
      <c r="NYM381" s="42"/>
      <c r="NYN381" s="42"/>
      <c r="NYO381" s="42"/>
      <c r="NYP381" s="42"/>
      <c r="NYQ381" s="42"/>
      <c r="NYR381" s="42"/>
      <c r="NYS381" s="42"/>
      <c r="NYT381" s="42"/>
      <c r="NYU381" s="42"/>
      <c r="NYV381" s="42"/>
      <c r="NYW381" s="42"/>
      <c r="NYX381" s="42"/>
      <c r="NYY381" s="42"/>
      <c r="NYZ381" s="42"/>
      <c r="NZA381" s="42"/>
      <c r="NZB381" s="42"/>
      <c r="NZC381" s="42"/>
      <c r="NZD381" s="42"/>
      <c r="NZE381" s="42"/>
      <c r="NZF381" s="42"/>
      <c r="NZG381" s="42"/>
      <c r="NZH381" s="42"/>
      <c r="NZI381" s="42"/>
      <c r="NZJ381" s="42"/>
      <c r="NZK381" s="42"/>
      <c r="NZL381" s="42"/>
      <c r="NZM381" s="42"/>
      <c r="NZN381" s="42"/>
      <c r="NZO381" s="42"/>
      <c r="NZP381" s="42"/>
      <c r="NZQ381" s="42"/>
      <c r="NZR381" s="42"/>
      <c r="NZS381" s="42"/>
      <c r="NZT381" s="42"/>
      <c r="NZU381" s="42"/>
      <c r="NZV381" s="42"/>
      <c r="NZW381" s="42"/>
      <c r="NZX381" s="42"/>
      <c r="NZY381" s="42"/>
      <c r="NZZ381" s="42"/>
      <c r="OAA381" s="42"/>
      <c r="OAB381" s="42"/>
      <c r="OAC381" s="42"/>
      <c r="OAD381" s="42"/>
      <c r="OAE381" s="42"/>
      <c r="OAF381" s="42"/>
      <c r="OAG381" s="42"/>
      <c r="OAH381" s="42"/>
      <c r="OAI381" s="42"/>
      <c r="OAJ381" s="42"/>
      <c r="OAK381" s="42"/>
      <c r="OAL381" s="42"/>
      <c r="OAM381" s="42"/>
      <c r="OAN381" s="42"/>
      <c r="OAO381" s="42"/>
      <c r="OAP381" s="42"/>
      <c r="OAQ381" s="42"/>
      <c r="OAR381" s="42"/>
      <c r="OAS381" s="42"/>
      <c r="OAT381" s="42"/>
      <c r="OAU381" s="42"/>
      <c r="OAV381" s="42"/>
      <c r="OAW381" s="42"/>
      <c r="OAX381" s="42"/>
      <c r="OAY381" s="42"/>
      <c r="OAZ381" s="42"/>
      <c r="OBA381" s="42"/>
      <c r="OBB381" s="42"/>
      <c r="OBC381" s="42"/>
      <c r="OBD381" s="42"/>
      <c r="OBE381" s="42"/>
      <c r="OBF381" s="42"/>
      <c r="OBG381" s="42"/>
      <c r="OBH381" s="42"/>
      <c r="OBI381" s="42"/>
      <c r="OBJ381" s="42"/>
      <c r="OBK381" s="42"/>
      <c r="OBL381" s="42"/>
      <c r="OBM381" s="42"/>
      <c r="OBN381" s="42"/>
      <c r="OBO381" s="42"/>
      <c r="OBP381" s="42"/>
      <c r="OBQ381" s="42"/>
      <c r="OBR381" s="42"/>
      <c r="OBS381" s="42"/>
      <c r="OBT381" s="42"/>
      <c r="OBU381" s="42"/>
      <c r="OBV381" s="42"/>
      <c r="OBW381" s="42"/>
      <c r="OBX381" s="42"/>
      <c r="OBY381" s="42"/>
      <c r="OBZ381" s="42"/>
      <c r="OCA381" s="42"/>
      <c r="OCB381" s="42"/>
      <c r="OCC381" s="42"/>
      <c r="OCD381" s="42"/>
      <c r="OCE381" s="42"/>
      <c r="OCF381" s="42"/>
      <c r="OCG381" s="42"/>
      <c r="OCH381" s="42"/>
      <c r="OCI381" s="42"/>
      <c r="OCJ381" s="42"/>
      <c r="OCK381" s="42"/>
      <c r="OCL381" s="42"/>
      <c r="OCM381" s="42"/>
      <c r="OCN381" s="42"/>
      <c r="OCO381" s="42"/>
      <c r="OCP381" s="42"/>
      <c r="OCQ381" s="42"/>
      <c r="OCR381" s="42"/>
      <c r="OCS381" s="42"/>
      <c r="OCT381" s="42"/>
      <c r="OCU381" s="42"/>
      <c r="OCV381" s="42"/>
      <c r="OCW381" s="42"/>
      <c r="OCX381" s="42"/>
      <c r="OCY381" s="42"/>
      <c r="OCZ381" s="42"/>
      <c r="ODA381" s="42"/>
      <c r="ODB381" s="42"/>
      <c r="ODC381" s="42"/>
      <c r="ODD381" s="42"/>
      <c r="ODE381" s="42"/>
      <c r="ODF381" s="42"/>
      <c r="ODG381" s="42"/>
      <c r="ODH381" s="42"/>
      <c r="ODI381" s="42"/>
      <c r="ODJ381" s="42"/>
      <c r="ODK381" s="42"/>
      <c r="ODL381" s="42"/>
      <c r="ODM381" s="42"/>
      <c r="ODN381" s="42"/>
      <c r="ODO381" s="42"/>
      <c r="ODP381" s="42"/>
      <c r="ODQ381" s="42"/>
      <c r="ODR381" s="42"/>
      <c r="ODS381" s="42"/>
      <c r="ODT381" s="42"/>
      <c r="ODU381" s="42"/>
      <c r="ODV381" s="42"/>
      <c r="ODW381" s="42"/>
      <c r="ODX381" s="42"/>
      <c r="ODY381" s="42"/>
      <c r="ODZ381" s="42"/>
      <c r="OEA381" s="42"/>
      <c r="OEB381" s="42"/>
      <c r="OEC381" s="42"/>
      <c r="OED381" s="42"/>
      <c r="OEE381" s="42"/>
      <c r="OEF381" s="42"/>
      <c r="OEG381" s="42"/>
      <c r="OEH381" s="42"/>
      <c r="OEI381" s="42"/>
      <c r="OEJ381" s="42"/>
      <c r="OEK381" s="42"/>
      <c r="OEL381" s="42"/>
      <c r="OEM381" s="42"/>
      <c r="OEN381" s="42"/>
      <c r="OEO381" s="42"/>
      <c r="OEP381" s="42"/>
      <c r="OEQ381" s="42"/>
      <c r="OER381" s="42"/>
      <c r="OES381" s="42"/>
      <c r="OET381" s="42"/>
      <c r="OEU381" s="42"/>
      <c r="OEV381" s="42"/>
      <c r="OEW381" s="42"/>
      <c r="OEX381" s="42"/>
      <c r="OEY381" s="42"/>
      <c r="OEZ381" s="42"/>
      <c r="OFA381" s="42"/>
      <c r="OFB381" s="42"/>
      <c r="OFC381" s="42"/>
      <c r="OFD381" s="42"/>
      <c r="OFE381" s="42"/>
      <c r="OFF381" s="42"/>
      <c r="OFG381" s="42"/>
      <c r="OFH381" s="42"/>
      <c r="OFI381" s="42"/>
      <c r="OFJ381" s="42"/>
      <c r="OFK381" s="42"/>
      <c r="OFL381" s="42"/>
      <c r="OFM381" s="42"/>
      <c r="OFN381" s="42"/>
      <c r="OFO381" s="42"/>
      <c r="OFP381" s="42"/>
      <c r="OFQ381" s="42"/>
      <c r="OFR381" s="42"/>
      <c r="OFS381" s="42"/>
      <c r="OFT381" s="42"/>
      <c r="OFU381" s="42"/>
      <c r="OFV381" s="42"/>
      <c r="OFW381" s="42"/>
      <c r="OFX381" s="42"/>
      <c r="OFY381" s="42"/>
      <c r="OFZ381" s="42"/>
      <c r="OGA381" s="42"/>
      <c r="OGB381" s="42"/>
      <c r="OGC381" s="42"/>
      <c r="OGD381" s="42"/>
      <c r="OGE381" s="42"/>
      <c r="OGF381" s="42"/>
      <c r="OGG381" s="42"/>
      <c r="OGH381" s="42"/>
      <c r="OGI381" s="42"/>
      <c r="OGJ381" s="42"/>
      <c r="OGK381" s="42"/>
      <c r="OGL381" s="42"/>
      <c r="OGM381" s="42"/>
      <c r="OGN381" s="42"/>
      <c r="OGO381" s="42"/>
      <c r="OGP381" s="42"/>
      <c r="OGQ381" s="42"/>
      <c r="OGR381" s="42"/>
      <c r="OGS381" s="42"/>
      <c r="OGT381" s="42"/>
      <c r="OGU381" s="42"/>
      <c r="OGV381" s="42"/>
      <c r="OGW381" s="42"/>
      <c r="OGX381" s="42"/>
      <c r="OGY381" s="42"/>
      <c r="OGZ381" s="42"/>
      <c r="OHA381" s="42"/>
      <c r="OHB381" s="42"/>
      <c r="OHC381" s="42"/>
      <c r="OHD381" s="42"/>
      <c r="OHE381" s="42"/>
      <c r="OHF381" s="42"/>
      <c r="OHG381" s="42"/>
      <c r="OHH381" s="42"/>
      <c r="OHI381" s="42"/>
      <c r="OHJ381" s="42"/>
      <c r="OHK381" s="42"/>
      <c r="OHL381" s="42"/>
      <c r="OHM381" s="42"/>
      <c r="OHN381" s="42"/>
      <c r="OHO381" s="42"/>
      <c r="OHP381" s="42"/>
      <c r="OHQ381" s="42"/>
      <c r="OHR381" s="42"/>
      <c r="OHS381" s="42"/>
      <c r="OHT381" s="42"/>
      <c r="OHU381" s="42"/>
      <c r="OHV381" s="42"/>
      <c r="OHW381" s="42"/>
      <c r="OHX381" s="42"/>
      <c r="OHY381" s="42"/>
      <c r="OHZ381" s="42"/>
      <c r="OIA381" s="42"/>
      <c r="OIB381" s="42"/>
      <c r="OIC381" s="42"/>
      <c r="OID381" s="42"/>
      <c r="OIE381" s="42"/>
      <c r="OIF381" s="42"/>
      <c r="OIG381" s="42"/>
      <c r="OIH381" s="42"/>
      <c r="OII381" s="42"/>
      <c r="OIJ381" s="42"/>
      <c r="OIK381" s="42"/>
      <c r="OIL381" s="42"/>
      <c r="OIM381" s="42"/>
      <c r="OIN381" s="42"/>
      <c r="OIO381" s="42"/>
      <c r="OIP381" s="42"/>
      <c r="OIQ381" s="42"/>
      <c r="OIR381" s="42"/>
      <c r="OIS381" s="42"/>
      <c r="OIT381" s="42"/>
      <c r="OIU381" s="42"/>
      <c r="OIV381" s="42"/>
      <c r="OIW381" s="42"/>
      <c r="OIX381" s="42"/>
      <c r="OIY381" s="42"/>
      <c r="OIZ381" s="42"/>
      <c r="OJA381" s="42"/>
      <c r="OJB381" s="42"/>
      <c r="OJC381" s="42"/>
      <c r="OJD381" s="42"/>
      <c r="OJE381" s="42"/>
      <c r="OJF381" s="42"/>
      <c r="OJG381" s="42"/>
      <c r="OJH381" s="42"/>
      <c r="OJI381" s="42"/>
      <c r="OJJ381" s="42"/>
      <c r="OJK381" s="42"/>
      <c r="OJL381" s="42"/>
      <c r="OJM381" s="42"/>
      <c r="OJN381" s="42"/>
      <c r="OJO381" s="42"/>
      <c r="OJP381" s="42"/>
      <c r="OJQ381" s="42"/>
      <c r="OJR381" s="42"/>
      <c r="OJS381" s="42"/>
      <c r="OJT381" s="42"/>
      <c r="OJU381" s="42"/>
      <c r="OJV381" s="42"/>
      <c r="OJW381" s="42"/>
      <c r="OJX381" s="42"/>
      <c r="OJY381" s="42"/>
      <c r="OJZ381" s="42"/>
      <c r="OKA381" s="42"/>
      <c r="OKB381" s="42"/>
      <c r="OKC381" s="42"/>
      <c r="OKD381" s="42"/>
      <c r="OKE381" s="42"/>
      <c r="OKF381" s="42"/>
      <c r="OKG381" s="42"/>
      <c r="OKH381" s="42"/>
      <c r="OKI381" s="42"/>
      <c r="OKJ381" s="42"/>
      <c r="OKK381" s="42"/>
      <c r="OKL381" s="42"/>
      <c r="OKM381" s="42"/>
      <c r="OKN381" s="42"/>
      <c r="OKO381" s="42"/>
      <c r="OKP381" s="42"/>
      <c r="OKQ381" s="42"/>
      <c r="OKR381" s="42"/>
      <c r="OKS381" s="42"/>
      <c r="OKT381" s="42"/>
      <c r="OKU381" s="42"/>
      <c r="OKV381" s="42"/>
      <c r="OKW381" s="42"/>
      <c r="OKX381" s="42"/>
      <c r="OKY381" s="42"/>
      <c r="OKZ381" s="42"/>
      <c r="OLA381" s="42"/>
      <c r="OLB381" s="42"/>
      <c r="OLC381" s="42"/>
      <c r="OLD381" s="42"/>
      <c r="OLE381" s="42"/>
      <c r="OLF381" s="42"/>
      <c r="OLG381" s="42"/>
      <c r="OLH381" s="42"/>
      <c r="OLI381" s="42"/>
      <c r="OLJ381" s="42"/>
      <c r="OLK381" s="42"/>
      <c r="OLL381" s="42"/>
      <c r="OLM381" s="42"/>
      <c r="OLN381" s="42"/>
      <c r="OLO381" s="42"/>
      <c r="OLP381" s="42"/>
      <c r="OLQ381" s="42"/>
      <c r="OLR381" s="42"/>
      <c r="OLS381" s="42"/>
      <c r="OLT381" s="42"/>
      <c r="OLU381" s="42"/>
      <c r="OLV381" s="42"/>
      <c r="OLW381" s="42"/>
      <c r="OLX381" s="42"/>
      <c r="OLY381" s="42"/>
      <c r="OLZ381" s="42"/>
      <c r="OMA381" s="42"/>
      <c r="OMB381" s="42"/>
      <c r="OMC381" s="42"/>
      <c r="OMD381" s="42"/>
      <c r="OME381" s="42"/>
      <c r="OMF381" s="42"/>
      <c r="OMG381" s="42"/>
      <c r="OMH381" s="42"/>
      <c r="OMI381" s="42"/>
      <c r="OMJ381" s="42"/>
      <c r="OMK381" s="42"/>
      <c r="OML381" s="42"/>
      <c r="OMM381" s="42"/>
      <c r="OMN381" s="42"/>
      <c r="OMO381" s="42"/>
      <c r="OMP381" s="42"/>
      <c r="OMQ381" s="42"/>
      <c r="OMR381" s="42"/>
      <c r="OMS381" s="42"/>
      <c r="OMT381" s="42"/>
      <c r="OMU381" s="42"/>
      <c r="OMV381" s="42"/>
      <c r="OMW381" s="42"/>
      <c r="OMX381" s="42"/>
      <c r="OMY381" s="42"/>
      <c r="OMZ381" s="42"/>
      <c r="ONA381" s="42"/>
      <c r="ONB381" s="42"/>
      <c r="ONC381" s="42"/>
      <c r="OND381" s="42"/>
      <c r="ONE381" s="42"/>
      <c r="ONF381" s="42"/>
      <c r="ONG381" s="42"/>
      <c r="ONH381" s="42"/>
      <c r="ONI381" s="42"/>
      <c r="ONJ381" s="42"/>
      <c r="ONK381" s="42"/>
      <c r="ONL381" s="42"/>
      <c r="ONM381" s="42"/>
      <c r="ONN381" s="42"/>
      <c r="ONO381" s="42"/>
      <c r="ONP381" s="42"/>
      <c r="ONQ381" s="42"/>
      <c r="ONR381" s="42"/>
      <c r="ONS381" s="42"/>
      <c r="ONT381" s="42"/>
      <c r="ONU381" s="42"/>
      <c r="ONV381" s="42"/>
      <c r="ONW381" s="42"/>
      <c r="ONX381" s="42"/>
      <c r="ONY381" s="42"/>
      <c r="ONZ381" s="42"/>
      <c r="OOA381" s="42"/>
      <c r="OOB381" s="42"/>
      <c r="OOC381" s="42"/>
      <c r="OOD381" s="42"/>
      <c r="OOE381" s="42"/>
      <c r="OOF381" s="42"/>
      <c r="OOG381" s="42"/>
      <c r="OOH381" s="42"/>
      <c r="OOI381" s="42"/>
      <c r="OOJ381" s="42"/>
      <c r="OOK381" s="42"/>
      <c r="OOL381" s="42"/>
      <c r="OOM381" s="42"/>
      <c r="OON381" s="42"/>
      <c r="OOO381" s="42"/>
      <c r="OOP381" s="42"/>
      <c r="OOQ381" s="42"/>
      <c r="OOR381" s="42"/>
      <c r="OOS381" s="42"/>
      <c r="OOT381" s="42"/>
      <c r="OOU381" s="42"/>
      <c r="OOV381" s="42"/>
      <c r="OOW381" s="42"/>
      <c r="OOX381" s="42"/>
      <c r="OOY381" s="42"/>
      <c r="OOZ381" s="42"/>
      <c r="OPA381" s="42"/>
      <c r="OPB381" s="42"/>
      <c r="OPC381" s="42"/>
      <c r="OPD381" s="42"/>
      <c r="OPE381" s="42"/>
      <c r="OPF381" s="42"/>
      <c r="OPG381" s="42"/>
      <c r="OPH381" s="42"/>
      <c r="OPI381" s="42"/>
      <c r="OPJ381" s="42"/>
      <c r="OPK381" s="42"/>
      <c r="OPL381" s="42"/>
      <c r="OPM381" s="42"/>
      <c r="OPN381" s="42"/>
      <c r="OPO381" s="42"/>
      <c r="OPP381" s="42"/>
      <c r="OPQ381" s="42"/>
      <c r="OPR381" s="42"/>
      <c r="OPS381" s="42"/>
      <c r="OPT381" s="42"/>
      <c r="OPU381" s="42"/>
      <c r="OPV381" s="42"/>
      <c r="OPW381" s="42"/>
      <c r="OPX381" s="42"/>
      <c r="OPY381" s="42"/>
      <c r="OPZ381" s="42"/>
      <c r="OQA381" s="42"/>
      <c r="OQB381" s="42"/>
      <c r="OQC381" s="42"/>
      <c r="OQD381" s="42"/>
      <c r="OQE381" s="42"/>
      <c r="OQF381" s="42"/>
      <c r="OQG381" s="42"/>
      <c r="OQH381" s="42"/>
      <c r="OQI381" s="42"/>
      <c r="OQJ381" s="42"/>
      <c r="OQK381" s="42"/>
      <c r="OQL381" s="42"/>
      <c r="OQM381" s="42"/>
      <c r="OQN381" s="42"/>
      <c r="OQO381" s="42"/>
      <c r="OQP381" s="42"/>
      <c r="OQQ381" s="42"/>
      <c r="OQR381" s="42"/>
      <c r="OQS381" s="42"/>
      <c r="OQT381" s="42"/>
      <c r="OQU381" s="42"/>
      <c r="OQV381" s="42"/>
      <c r="OQW381" s="42"/>
      <c r="OQX381" s="42"/>
      <c r="OQY381" s="42"/>
      <c r="OQZ381" s="42"/>
      <c r="ORA381" s="42"/>
      <c r="ORB381" s="42"/>
      <c r="ORC381" s="42"/>
      <c r="ORD381" s="42"/>
      <c r="ORE381" s="42"/>
      <c r="ORF381" s="42"/>
      <c r="ORG381" s="42"/>
      <c r="ORH381" s="42"/>
      <c r="ORI381" s="42"/>
      <c r="ORJ381" s="42"/>
      <c r="ORK381" s="42"/>
      <c r="ORL381" s="42"/>
      <c r="ORM381" s="42"/>
      <c r="ORN381" s="42"/>
      <c r="ORO381" s="42"/>
      <c r="ORP381" s="42"/>
      <c r="ORQ381" s="42"/>
      <c r="ORR381" s="42"/>
      <c r="ORS381" s="42"/>
      <c r="ORT381" s="42"/>
      <c r="ORU381" s="42"/>
      <c r="ORV381" s="42"/>
      <c r="ORW381" s="42"/>
      <c r="ORX381" s="42"/>
      <c r="ORY381" s="42"/>
      <c r="ORZ381" s="42"/>
      <c r="OSA381" s="42"/>
      <c r="OSB381" s="42"/>
      <c r="OSC381" s="42"/>
      <c r="OSD381" s="42"/>
      <c r="OSE381" s="42"/>
      <c r="OSF381" s="42"/>
      <c r="OSG381" s="42"/>
      <c r="OSH381" s="42"/>
      <c r="OSI381" s="42"/>
      <c r="OSJ381" s="42"/>
      <c r="OSK381" s="42"/>
      <c r="OSL381" s="42"/>
      <c r="OSM381" s="42"/>
      <c r="OSN381" s="42"/>
      <c r="OSO381" s="42"/>
      <c r="OSP381" s="42"/>
      <c r="OSQ381" s="42"/>
      <c r="OSR381" s="42"/>
      <c r="OSS381" s="42"/>
      <c r="OST381" s="42"/>
      <c r="OSU381" s="42"/>
      <c r="OSV381" s="42"/>
      <c r="OSW381" s="42"/>
      <c r="OSX381" s="42"/>
      <c r="OSY381" s="42"/>
      <c r="OSZ381" s="42"/>
      <c r="OTA381" s="42"/>
      <c r="OTB381" s="42"/>
      <c r="OTC381" s="42"/>
      <c r="OTD381" s="42"/>
      <c r="OTE381" s="42"/>
      <c r="OTF381" s="42"/>
      <c r="OTG381" s="42"/>
      <c r="OTH381" s="42"/>
      <c r="OTI381" s="42"/>
      <c r="OTJ381" s="42"/>
      <c r="OTK381" s="42"/>
      <c r="OTL381" s="42"/>
      <c r="OTM381" s="42"/>
      <c r="OTN381" s="42"/>
      <c r="OTO381" s="42"/>
      <c r="OTP381" s="42"/>
      <c r="OTQ381" s="42"/>
      <c r="OTR381" s="42"/>
      <c r="OTS381" s="42"/>
      <c r="OTT381" s="42"/>
      <c r="OTU381" s="42"/>
      <c r="OTV381" s="42"/>
      <c r="OTW381" s="42"/>
      <c r="OTX381" s="42"/>
      <c r="OTY381" s="42"/>
      <c r="OTZ381" s="42"/>
      <c r="OUA381" s="42"/>
      <c r="OUB381" s="42"/>
      <c r="OUC381" s="42"/>
      <c r="OUD381" s="42"/>
      <c r="OUE381" s="42"/>
      <c r="OUF381" s="42"/>
      <c r="OUG381" s="42"/>
      <c r="OUH381" s="42"/>
      <c r="OUI381" s="42"/>
      <c r="OUJ381" s="42"/>
      <c r="OUK381" s="42"/>
      <c r="OUL381" s="42"/>
      <c r="OUM381" s="42"/>
      <c r="OUN381" s="42"/>
      <c r="OUO381" s="42"/>
      <c r="OUP381" s="42"/>
      <c r="OUQ381" s="42"/>
      <c r="OUR381" s="42"/>
      <c r="OUS381" s="42"/>
      <c r="OUT381" s="42"/>
      <c r="OUU381" s="42"/>
      <c r="OUV381" s="42"/>
      <c r="OUW381" s="42"/>
      <c r="OUX381" s="42"/>
      <c r="OUY381" s="42"/>
      <c r="OUZ381" s="42"/>
      <c r="OVA381" s="42"/>
      <c r="OVB381" s="42"/>
      <c r="OVC381" s="42"/>
      <c r="OVD381" s="42"/>
      <c r="OVE381" s="42"/>
      <c r="OVF381" s="42"/>
      <c r="OVG381" s="42"/>
      <c r="OVH381" s="42"/>
      <c r="OVI381" s="42"/>
      <c r="OVJ381" s="42"/>
      <c r="OVK381" s="42"/>
      <c r="OVL381" s="42"/>
      <c r="OVM381" s="42"/>
      <c r="OVN381" s="42"/>
      <c r="OVO381" s="42"/>
      <c r="OVP381" s="42"/>
      <c r="OVQ381" s="42"/>
      <c r="OVR381" s="42"/>
      <c r="OVS381" s="42"/>
      <c r="OVT381" s="42"/>
      <c r="OVU381" s="42"/>
      <c r="OVV381" s="42"/>
      <c r="OVW381" s="42"/>
      <c r="OVX381" s="42"/>
      <c r="OVY381" s="42"/>
      <c r="OVZ381" s="42"/>
      <c r="OWA381" s="42"/>
      <c r="OWB381" s="42"/>
      <c r="OWC381" s="42"/>
      <c r="OWD381" s="42"/>
      <c r="OWE381" s="42"/>
      <c r="OWF381" s="42"/>
      <c r="OWG381" s="42"/>
      <c r="OWH381" s="42"/>
      <c r="OWI381" s="42"/>
      <c r="OWJ381" s="42"/>
      <c r="OWK381" s="42"/>
      <c r="OWL381" s="42"/>
      <c r="OWM381" s="42"/>
      <c r="OWN381" s="42"/>
      <c r="OWO381" s="42"/>
      <c r="OWP381" s="42"/>
      <c r="OWQ381" s="42"/>
      <c r="OWR381" s="42"/>
      <c r="OWS381" s="42"/>
      <c r="OWT381" s="42"/>
      <c r="OWU381" s="42"/>
      <c r="OWV381" s="42"/>
      <c r="OWW381" s="42"/>
      <c r="OWX381" s="42"/>
      <c r="OWY381" s="42"/>
      <c r="OWZ381" s="42"/>
      <c r="OXA381" s="42"/>
      <c r="OXB381" s="42"/>
      <c r="OXC381" s="42"/>
      <c r="OXD381" s="42"/>
      <c r="OXE381" s="42"/>
      <c r="OXF381" s="42"/>
      <c r="OXG381" s="42"/>
      <c r="OXH381" s="42"/>
      <c r="OXI381" s="42"/>
      <c r="OXJ381" s="42"/>
      <c r="OXK381" s="42"/>
      <c r="OXL381" s="42"/>
      <c r="OXM381" s="42"/>
      <c r="OXN381" s="42"/>
      <c r="OXO381" s="42"/>
      <c r="OXP381" s="42"/>
      <c r="OXQ381" s="42"/>
      <c r="OXR381" s="42"/>
      <c r="OXS381" s="42"/>
      <c r="OXT381" s="42"/>
      <c r="OXU381" s="42"/>
      <c r="OXV381" s="42"/>
      <c r="OXW381" s="42"/>
      <c r="OXX381" s="42"/>
      <c r="OXY381" s="42"/>
      <c r="OXZ381" s="42"/>
      <c r="OYA381" s="42"/>
      <c r="OYB381" s="42"/>
      <c r="OYC381" s="42"/>
      <c r="OYD381" s="42"/>
      <c r="OYE381" s="42"/>
      <c r="OYF381" s="42"/>
      <c r="OYG381" s="42"/>
      <c r="OYH381" s="42"/>
      <c r="OYI381" s="42"/>
      <c r="OYJ381" s="42"/>
      <c r="OYK381" s="42"/>
      <c r="OYL381" s="42"/>
      <c r="OYM381" s="42"/>
      <c r="OYN381" s="42"/>
      <c r="OYO381" s="42"/>
      <c r="OYP381" s="42"/>
      <c r="OYQ381" s="42"/>
      <c r="OYR381" s="42"/>
      <c r="OYS381" s="42"/>
      <c r="OYT381" s="42"/>
      <c r="OYU381" s="42"/>
      <c r="OYV381" s="42"/>
      <c r="OYW381" s="42"/>
      <c r="OYX381" s="42"/>
      <c r="OYY381" s="42"/>
      <c r="OYZ381" s="42"/>
      <c r="OZA381" s="42"/>
      <c r="OZB381" s="42"/>
      <c r="OZC381" s="42"/>
      <c r="OZD381" s="42"/>
      <c r="OZE381" s="42"/>
      <c r="OZF381" s="42"/>
      <c r="OZG381" s="42"/>
      <c r="OZH381" s="42"/>
      <c r="OZI381" s="42"/>
      <c r="OZJ381" s="42"/>
      <c r="OZK381" s="42"/>
      <c r="OZL381" s="42"/>
      <c r="OZM381" s="42"/>
      <c r="OZN381" s="42"/>
      <c r="OZO381" s="42"/>
      <c r="OZP381" s="42"/>
      <c r="OZQ381" s="42"/>
      <c r="OZR381" s="42"/>
      <c r="OZS381" s="42"/>
      <c r="OZT381" s="42"/>
      <c r="OZU381" s="42"/>
      <c r="OZV381" s="42"/>
      <c r="OZW381" s="42"/>
      <c r="OZX381" s="42"/>
      <c r="OZY381" s="42"/>
      <c r="OZZ381" s="42"/>
      <c r="PAA381" s="42"/>
      <c r="PAB381" s="42"/>
      <c r="PAC381" s="42"/>
      <c r="PAD381" s="42"/>
      <c r="PAE381" s="42"/>
      <c r="PAF381" s="42"/>
      <c r="PAG381" s="42"/>
      <c r="PAH381" s="42"/>
      <c r="PAI381" s="42"/>
      <c r="PAJ381" s="42"/>
      <c r="PAK381" s="42"/>
      <c r="PAL381" s="42"/>
      <c r="PAM381" s="42"/>
      <c r="PAN381" s="42"/>
      <c r="PAO381" s="42"/>
      <c r="PAP381" s="42"/>
      <c r="PAQ381" s="42"/>
      <c r="PAR381" s="42"/>
      <c r="PAS381" s="42"/>
      <c r="PAT381" s="42"/>
      <c r="PAU381" s="42"/>
      <c r="PAV381" s="42"/>
      <c r="PAW381" s="42"/>
      <c r="PAX381" s="42"/>
      <c r="PAY381" s="42"/>
      <c r="PAZ381" s="42"/>
      <c r="PBA381" s="42"/>
      <c r="PBB381" s="42"/>
      <c r="PBC381" s="42"/>
      <c r="PBD381" s="42"/>
      <c r="PBE381" s="42"/>
      <c r="PBF381" s="42"/>
      <c r="PBG381" s="42"/>
      <c r="PBH381" s="42"/>
      <c r="PBI381" s="42"/>
      <c r="PBJ381" s="42"/>
      <c r="PBK381" s="42"/>
      <c r="PBL381" s="42"/>
      <c r="PBM381" s="42"/>
      <c r="PBN381" s="42"/>
      <c r="PBO381" s="42"/>
      <c r="PBP381" s="42"/>
      <c r="PBQ381" s="42"/>
      <c r="PBR381" s="42"/>
      <c r="PBS381" s="42"/>
      <c r="PBT381" s="42"/>
      <c r="PBU381" s="42"/>
      <c r="PBV381" s="42"/>
      <c r="PBW381" s="42"/>
      <c r="PBX381" s="42"/>
      <c r="PBY381" s="42"/>
      <c r="PBZ381" s="42"/>
      <c r="PCA381" s="42"/>
      <c r="PCB381" s="42"/>
      <c r="PCC381" s="42"/>
      <c r="PCD381" s="42"/>
      <c r="PCE381" s="42"/>
      <c r="PCF381" s="42"/>
      <c r="PCG381" s="42"/>
      <c r="PCH381" s="42"/>
      <c r="PCI381" s="42"/>
      <c r="PCJ381" s="42"/>
      <c r="PCK381" s="42"/>
      <c r="PCL381" s="42"/>
      <c r="PCM381" s="42"/>
      <c r="PCN381" s="42"/>
      <c r="PCO381" s="42"/>
      <c r="PCP381" s="42"/>
      <c r="PCQ381" s="42"/>
      <c r="PCR381" s="42"/>
      <c r="PCS381" s="42"/>
      <c r="PCT381" s="42"/>
      <c r="PCU381" s="42"/>
      <c r="PCV381" s="42"/>
      <c r="PCW381" s="42"/>
      <c r="PCX381" s="42"/>
      <c r="PCY381" s="42"/>
      <c r="PCZ381" s="42"/>
      <c r="PDA381" s="42"/>
      <c r="PDB381" s="42"/>
      <c r="PDC381" s="42"/>
      <c r="PDD381" s="42"/>
      <c r="PDE381" s="42"/>
      <c r="PDF381" s="42"/>
      <c r="PDG381" s="42"/>
      <c r="PDH381" s="42"/>
      <c r="PDI381" s="42"/>
      <c r="PDJ381" s="42"/>
      <c r="PDK381" s="42"/>
      <c r="PDL381" s="42"/>
      <c r="PDM381" s="42"/>
      <c r="PDN381" s="42"/>
      <c r="PDO381" s="42"/>
      <c r="PDP381" s="42"/>
      <c r="PDQ381" s="42"/>
      <c r="PDR381" s="42"/>
      <c r="PDS381" s="42"/>
      <c r="PDT381" s="42"/>
      <c r="PDU381" s="42"/>
      <c r="PDV381" s="42"/>
      <c r="PDW381" s="42"/>
      <c r="PDX381" s="42"/>
      <c r="PDY381" s="42"/>
      <c r="PDZ381" s="42"/>
      <c r="PEA381" s="42"/>
      <c r="PEB381" s="42"/>
      <c r="PEC381" s="42"/>
      <c r="PED381" s="42"/>
      <c r="PEE381" s="42"/>
      <c r="PEF381" s="42"/>
      <c r="PEG381" s="42"/>
      <c r="PEH381" s="42"/>
      <c r="PEI381" s="42"/>
      <c r="PEJ381" s="42"/>
      <c r="PEK381" s="42"/>
      <c r="PEL381" s="42"/>
      <c r="PEM381" s="42"/>
      <c r="PEN381" s="42"/>
      <c r="PEO381" s="42"/>
      <c r="PEP381" s="42"/>
      <c r="PEQ381" s="42"/>
      <c r="PER381" s="42"/>
      <c r="PES381" s="42"/>
      <c r="PET381" s="42"/>
      <c r="PEU381" s="42"/>
      <c r="PEV381" s="42"/>
      <c r="PEW381" s="42"/>
      <c r="PEX381" s="42"/>
      <c r="PEY381" s="42"/>
      <c r="PEZ381" s="42"/>
      <c r="PFA381" s="42"/>
      <c r="PFB381" s="42"/>
      <c r="PFC381" s="42"/>
      <c r="PFD381" s="42"/>
      <c r="PFE381" s="42"/>
      <c r="PFF381" s="42"/>
      <c r="PFG381" s="42"/>
      <c r="PFH381" s="42"/>
      <c r="PFI381" s="42"/>
      <c r="PFJ381" s="42"/>
      <c r="PFK381" s="42"/>
      <c r="PFL381" s="42"/>
      <c r="PFM381" s="42"/>
      <c r="PFN381" s="42"/>
      <c r="PFO381" s="42"/>
      <c r="PFP381" s="42"/>
      <c r="PFQ381" s="42"/>
      <c r="PFR381" s="42"/>
      <c r="PFS381" s="42"/>
      <c r="PFT381" s="42"/>
      <c r="PFU381" s="42"/>
      <c r="PFV381" s="42"/>
      <c r="PFW381" s="42"/>
      <c r="PFX381" s="42"/>
      <c r="PFY381" s="42"/>
      <c r="PFZ381" s="42"/>
      <c r="PGA381" s="42"/>
      <c r="PGB381" s="42"/>
      <c r="PGC381" s="42"/>
      <c r="PGD381" s="42"/>
      <c r="PGE381" s="42"/>
      <c r="PGF381" s="42"/>
      <c r="PGG381" s="42"/>
      <c r="PGH381" s="42"/>
      <c r="PGI381" s="42"/>
      <c r="PGJ381" s="42"/>
      <c r="PGK381" s="42"/>
      <c r="PGL381" s="42"/>
      <c r="PGM381" s="42"/>
      <c r="PGN381" s="42"/>
      <c r="PGO381" s="42"/>
      <c r="PGP381" s="42"/>
      <c r="PGQ381" s="42"/>
      <c r="PGR381" s="42"/>
      <c r="PGS381" s="42"/>
      <c r="PGT381" s="42"/>
      <c r="PGU381" s="42"/>
      <c r="PGV381" s="42"/>
      <c r="PGW381" s="42"/>
      <c r="PGX381" s="42"/>
      <c r="PGY381" s="42"/>
      <c r="PGZ381" s="42"/>
      <c r="PHA381" s="42"/>
      <c r="PHB381" s="42"/>
      <c r="PHC381" s="42"/>
      <c r="PHD381" s="42"/>
      <c r="PHE381" s="42"/>
      <c r="PHF381" s="42"/>
      <c r="PHG381" s="42"/>
      <c r="PHH381" s="42"/>
      <c r="PHI381" s="42"/>
      <c r="PHJ381" s="42"/>
      <c r="PHK381" s="42"/>
      <c r="PHL381" s="42"/>
      <c r="PHM381" s="42"/>
      <c r="PHN381" s="42"/>
      <c r="PHO381" s="42"/>
      <c r="PHP381" s="42"/>
      <c r="PHQ381" s="42"/>
      <c r="PHR381" s="42"/>
      <c r="PHS381" s="42"/>
      <c r="PHT381" s="42"/>
      <c r="PHU381" s="42"/>
      <c r="PHV381" s="42"/>
      <c r="PHW381" s="42"/>
      <c r="PHX381" s="42"/>
      <c r="PHY381" s="42"/>
      <c r="PHZ381" s="42"/>
      <c r="PIA381" s="42"/>
      <c r="PIB381" s="42"/>
      <c r="PIC381" s="42"/>
      <c r="PID381" s="42"/>
      <c r="PIE381" s="42"/>
      <c r="PIF381" s="42"/>
      <c r="PIG381" s="42"/>
      <c r="PIH381" s="42"/>
      <c r="PII381" s="42"/>
      <c r="PIJ381" s="42"/>
      <c r="PIK381" s="42"/>
      <c r="PIL381" s="42"/>
      <c r="PIM381" s="42"/>
      <c r="PIN381" s="42"/>
      <c r="PIO381" s="42"/>
      <c r="PIP381" s="42"/>
      <c r="PIQ381" s="42"/>
      <c r="PIR381" s="42"/>
      <c r="PIS381" s="42"/>
      <c r="PIT381" s="42"/>
      <c r="PIU381" s="42"/>
      <c r="PIV381" s="42"/>
      <c r="PIW381" s="42"/>
      <c r="PIX381" s="42"/>
      <c r="PIY381" s="42"/>
      <c r="PIZ381" s="42"/>
      <c r="PJA381" s="42"/>
      <c r="PJB381" s="42"/>
      <c r="PJC381" s="42"/>
      <c r="PJD381" s="42"/>
      <c r="PJE381" s="42"/>
      <c r="PJF381" s="42"/>
      <c r="PJG381" s="42"/>
      <c r="PJH381" s="42"/>
      <c r="PJI381" s="42"/>
      <c r="PJJ381" s="42"/>
      <c r="PJK381" s="42"/>
      <c r="PJL381" s="42"/>
      <c r="PJM381" s="42"/>
      <c r="PJN381" s="42"/>
      <c r="PJO381" s="42"/>
      <c r="PJP381" s="42"/>
      <c r="PJQ381" s="42"/>
      <c r="PJR381" s="42"/>
      <c r="PJS381" s="42"/>
      <c r="PJT381" s="42"/>
      <c r="PJU381" s="42"/>
      <c r="PJV381" s="42"/>
      <c r="PJW381" s="42"/>
      <c r="PJX381" s="42"/>
      <c r="PJY381" s="42"/>
      <c r="PJZ381" s="42"/>
      <c r="PKA381" s="42"/>
      <c r="PKB381" s="42"/>
      <c r="PKC381" s="42"/>
      <c r="PKD381" s="42"/>
      <c r="PKE381" s="42"/>
      <c r="PKF381" s="42"/>
      <c r="PKG381" s="42"/>
      <c r="PKH381" s="42"/>
      <c r="PKI381" s="42"/>
      <c r="PKJ381" s="42"/>
      <c r="PKK381" s="42"/>
      <c r="PKL381" s="42"/>
      <c r="PKM381" s="42"/>
      <c r="PKN381" s="42"/>
      <c r="PKO381" s="42"/>
      <c r="PKP381" s="42"/>
      <c r="PKQ381" s="42"/>
      <c r="PKR381" s="42"/>
      <c r="PKS381" s="42"/>
      <c r="PKT381" s="42"/>
      <c r="PKU381" s="42"/>
      <c r="PKV381" s="42"/>
      <c r="PKW381" s="42"/>
      <c r="PKX381" s="42"/>
      <c r="PKY381" s="42"/>
      <c r="PKZ381" s="42"/>
      <c r="PLA381" s="42"/>
      <c r="PLB381" s="42"/>
      <c r="PLC381" s="42"/>
      <c r="PLD381" s="42"/>
      <c r="PLE381" s="42"/>
      <c r="PLF381" s="42"/>
      <c r="PLG381" s="42"/>
      <c r="PLH381" s="42"/>
      <c r="PLI381" s="42"/>
      <c r="PLJ381" s="42"/>
      <c r="PLK381" s="42"/>
      <c r="PLL381" s="42"/>
      <c r="PLM381" s="42"/>
      <c r="PLN381" s="42"/>
      <c r="PLO381" s="42"/>
      <c r="PLP381" s="42"/>
      <c r="PLQ381" s="42"/>
      <c r="PLR381" s="42"/>
      <c r="PLS381" s="42"/>
      <c r="PLT381" s="42"/>
      <c r="PLU381" s="42"/>
      <c r="PLV381" s="42"/>
      <c r="PLW381" s="42"/>
      <c r="PLX381" s="42"/>
      <c r="PLY381" s="42"/>
      <c r="PLZ381" s="42"/>
      <c r="PMA381" s="42"/>
      <c r="PMB381" s="42"/>
      <c r="PMC381" s="42"/>
      <c r="PMD381" s="42"/>
      <c r="PME381" s="42"/>
      <c r="PMF381" s="42"/>
      <c r="PMG381" s="42"/>
      <c r="PMH381" s="42"/>
      <c r="PMI381" s="42"/>
      <c r="PMJ381" s="42"/>
      <c r="PMK381" s="42"/>
      <c r="PML381" s="42"/>
      <c r="PMM381" s="42"/>
      <c r="PMN381" s="42"/>
      <c r="PMO381" s="42"/>
      <c r="PMP381" s="42"/>
      <c r="PMQ381" s="42"/>
      <c r="PMR381" s="42"/>
      <c r="PMS381" s="42"/>
      <c r="PMT381" s="42"/>
      <c r="PMU381" s="42"/>
      <c r="PMV381" s="42"/>
      <c r="PMW381" s="42"/>
      <c r="PMX381" s="42"/>
      <c r="PMY381" s="42"/>
      <c r="PMZ381" s="42"/>
      <c r="PNA381" s="42"/>
      <c r="PNB381" s="42"/>
      <c r="PNC381" s="42"/>
      <c r="PND381" s="42"/>
      <c r="PNE381" s="42"/>
      <c r="PNF381" s="42"/>
      <c r="PNG381" s="42"/>
      <c r="PNH381" s="42"/>
      <c r="PNI381" s="42"/>
      <c r="PNJ381" s="42"/>
      <c r="PNK381" s="42"/>
      <c r="PNL381" s="42"/>
      <c r="PNM381" s="42"/>
      <c r="PNN381" s="42"/>
      <c r="PNO381" s="42"/>
      <c r="PNP381" s="42"/>
      <c r="PNQ381" s="42"/>
      <c r="PNR381" s="42"/>
      <c r="PNS381" s="42"/>
      <c r="PNT381" s="42"/>
      <c r="PNU381" s="42"/>
      <c r="PNV381" s="42"/>
      <c r="PNW381" s="42"/>
      <c r="PNX381" s="42"/>
      <c r="PNY381" s="42"/>
      <c r="PNZ381" s="42"/>
      <c r="POA381" s="42"/>
      <c r="POB381" s="42"/>
      <c r="POC381" s="42"/>
      <c r="POD381" s="42"/>
      <c r="POE381" s="42"/>
      <c r="POF381" s="42"/>
      <c r="POG381" s="42"/>
      <c r="POH381" s="42"/>
      <c r="POI381" s="42"/>
      <c r="POJ381" s="42"/>
      <c r="POK381" s="42"/>
      <c r="POL381" s="42"/>
      <c r="POM381" s="42"/>
      <c r="PON381" s="42"/>
      <c r="POO381" s="42"/>
      <c r="POP381" s="42"/>
      <c r="POQ381" s="42"/>
      <c r="POR381" s="42"/>
      <c r="POS381" s="42"/>
      <c r="POT381" s="42"/>
      <c r="POU381" s="42"/>
      <c r="POV381" s="42"/>
      <c r="POW381" s="42"/>
      <c r="POX381" s="42"/>
      <c r="POY381" s="42"/>
      <c r="POZ381" s="42"/>
      <c r="PPA381" s="42"/>
      <c r="PPB381" s="42"/>
      <c r="PPC381" s="42"/>
      <c r="PPD381" s="42"/>
      <c r="PPE381" s="42"/>
      <c r="PPF381" s="42"/>
      <c r="PPG381" s="42"/>
      <c r="PPH381" s="42"/>
      <c r="PPI381" s="42"/>
      <c r="PPJ381" s="42"/>
      <c r="PPK381" s="42"/>
      <c r="PPL381" s="42"/>
      <c r="PPM381" s="42"/>
      <c r="PPN381" s="42"/>
      <c r="PPO381" s="42"/>
      <c r="PPP381" s="42"/>
      <c r="PPQ381" s="42"/>
      <c r="PPR381" s="42"/>
      <c r="PPS381" s="42"/>
      <c r="PPT381" s="42"/>
      <c r="PPU381" s="42"/>
      <c r="PPV381" s="42"/>
      <c r="PPW381" s="42"/>
      <c r="PPX381" s="42"/>
      <c r="PPY381" s="42"/>
      <c r="PPZ381" s="42"/>
      <c r="PQA381" s="42"/>
      <c r="PQB381" s="42"/>
      <c r="PQC381" s="42"/>
      <c r="PQD381" s="42"/>
      <c r="PQE381" s="42"/>
      <c r="PQF381" s="42"/>
      <c r="PQG381" s="42"/>
      <c r="PQH381" s="42"/>
      <c r="PQI381" s="42"/>
      <c r="PQJ381" s="42"/>
      <c r="PQK381" s="42"/>
      <c r="PQL381" s="42"/>
      <c r="PQM381" s="42"/>
      <c r="PQN381" s="42"/>
      <c r="PQO381" s="42"/>
      <c r="PQP381" s="42"/>
      <c r="PQQ381" s="42"/>
      <c r="PQR381" s="42"/>
      <c r="PQS381" s="42"/>
      <c r="PQT381" s="42"/>
      <c r="PQU381" s="42"/>
      <c r="PQV381" s="42"/>
      <c r="PQW381" s="42"/>
      <c r="PQX381" s="42"/>
      <c r="PQY381" s="42"/>
      <c r="PQZ381" s="42"/>
      <c r="PRA381" s="42"/>
      <c r="PRB381" s="42"/>
      <c r="PRC381" s="42"/>
      <c r="PRD381" s="42"/>
      <c r="PRE381" s="42"/>
      <c r="PRF381" s="42"/>
      <c r="PRG381" s="42"/>
      <c r="PRH381" s="42"/>
      <c r="PRI381" s="42"/>
      <c r="PRJ381" s="42"/>
      <c r="PRK381" s="42"/>
      <c r="PRL381" s="42"/>
      <c r="PRM381" s="42"/>
      <c r="PRN381" s="42"/>
      <c r="PRO381" s="42"/>
      <c r="PRP381" s="42"/>
      <c r="PRQ381" s="42"/>
      <c r="PRR381" s="42"/>
      <c r="PRS381" s="42"/>
      <c r="PRT381" s="42"/>
      <c r="PRU381" s="42"/>
      <c r="PRV381" s="42"/>
      <c r="PRW381" s="42"/>
      <c r="PRX381" s="42"/>
      <c r="PRY381" s="42"/>
      <c r="PRZ381" s="42"/>
      <c r="PSA381" s="42"/>
      <c r="PSB381" s="42"/>
      <c r="PSC381" s="42"/>
      <c r="PSD381" s="42"/>
      <c r="PSE381" s="42"/>
      <c r="PSF381" s="42"/>
      <c r="PSG381" s="42"/>
      <c r="PSH381" s="42"/>
      <c r="PSI381" s="42"/>
      <c r="PSJ381" s="42"/>
      <c r="PSK381" s="42"/>
      <c r="PSL381" s="42"/>
      <c r="PSM381" s="42"/>
      <c r="PSN381" s="42"/>
      <c r="PSO381" s="42"/>
      <c r="PSP381" s="42"/>
      <c r="PSQ381" s="42"/>
      <c r="PSR381" s="42"/>
      <c r="PSS381" s="42"/>
      <c r="PST381" s="42"/>
      <c r="PSU381" s="42"/>
      <c r="PSV381" s="42"/>
      <c r="PSW381" s="42"/>
      <c r="PSX381" s="42"/>
      <c r="PSY381" s="42"/>
      <c r="PSZ381" s="42"/>
      <c r="PTA381" s="42"/>
      <c r="PTB381" s="42"/>
      <c r="PTC381" s="42"/>
      <c r="PTD381" s="42"/>
      <c r="PTE381" s="42"/>
      <c r="PTF381" s="42"/>
      <c r="PTG381" s="42"/>
      <c r="PTH381" s="42"/>
      <c r="PTI381" s="42"/>
      <c r="PTJ381" s="42"/>
      <c r="PTK381" s="42"/>
      <c r="PTL381" s="42"/>
      <c r="PTM381" s="42"/>
      <c r="PTN381" s="42"/>
      <c r="PTO381" s="42"/>
      <c r="PTP381" s="42"/>
      <c r="PTQ381" s="42"/>
      <c r="PTR381" s="42"/>
      <c r="PTS381" s="42"/>
      <c r="PTT381" s="42"/>
      <c r="PTU381" s="42"/>
      <c r="PTV381" s="42"/>
      <c r="PTW381" s="42"/>
      <c r="PTX381" s="42"/>
      <c r="PTY381" s="42"/>
      <c r="PTZ381" s="42"/>
      <c r="PUA381" s="42"/>
      <c r="PUB381" s="42"/>
      <c r="PUC381" s="42"/>
      <c r="PUD381" s="42"/>
      <c r="PUE381" s="42"/>
      <c r="PUF381" s="42"/>
      <c r="PUG381" s="42"/>
      <c r="PUH381" s="42"/>
      <c r="PUI381" s="42"/>
      <c r="PUJ381" s="42"/>
      <c r="PUK381" s="42"/>
      <c r="PUL381" s="42"/>
      <c r="PUM381" s="42"/>
      <c r="PUN381" s="42"/>
      <c r="PUO381" s="42"/>
      <c r="PUP381" s="42"/>
      <c r="PUQ381" s="42"/>
      <c r="PUR381" s="42"/>
      <c r="PUS381" s="42"/>
      <c r="PUT381" s="42"/>
      <c r="PUU381" s="42"/>
      <c r="PUV381" s="42"/>
      <c r="PUW381" s="42"/>
      <c r="PUX381" s="42"/>
      <c r="PUY381" s="42"/>
      <c r="PUZ381" s="42"/>
      <c r="PVA381" s="42"/>
      <c r="PVB381" s="42"/>
      <c r="PVC381" s="42"/>
      <c r="PVD381" s="42"/>
      <c r="PVE381" s="42"/>
      <c r="PVF381" s="42"/>
      <c r="PVG381" s="42"/>
      <c r="PVH381" s="42"/>
      <c r="PVI381" s="42"/>
      <c r="PVJ381" s="42"/>
      <c r="PVK381" s="42"/>
      <c r="PVL381" s="42"/>
      <c r="PVM381" s="42"/>
      <c r="PVN381" s="42"/>
      <c r="PVO381" s="42"/>
      <c r="PVP381" s="42"/>
      <c r="PVQ381" s="42"/>
      <c r="PVR381" s="42"/>
      <c r="PVS381" s="42"/>
      <c r="PVT381" s="42"/>
      <c r="PVU381" s="42"/>
      <c r="PVV381" s="42"/>
      <c r="PVW381" s="42"/>
      <c r="PVX381" s="42"/>
      <c r="PVY381" s="42"/>
      <c r="PVZ381" s="42"/>
      <c r="PWA381" s="42"/>
      <c r="PWB381" s="42"/>
      <c r="PWC381" s="42"/>
      <c r="PWD381" s="42"/>
      <c r="PWE381" s="42"/>
      <c r="PWF381" s="42"/>
      <c r="PWG381" s="42"/>
      <c r="PWH381" s="42"/>
      <c r="PWI381" s="42"/>
      <c r="PWJ381" s="42"/>
      <c r="PWK381" s="42"/>
      <c r="PWL381" s="42"/>
      <c r="PWM381" s="42"/>
      <c r="PWN381" s="42"/>
      <c r="PWO381" s="42"/>
      <c r="PWP381" s="42"/>
      <c r="PWQ381" s="42"/>
      <c r="PWR381" s="42"/>
      <c r="PWS381" s="42"/>
      <c r="PWT381" s="42"/>
      <c r="PWU381" s="42"/>
      <c r="PWV381" s="42"/>
      <c r="PWW381" s="42"/>
      <c r="PWX381" s="42"/>
      <c r="PWY381" s="42"/>
      <c r="PWZ381" s="42"/>
      <c r="PXA381" s="42"/>
      <c r="PXB381" s="42"/>
      <c r="PXC381" s="42"/>
      <c r="PXD381" s="42"/>
      <c r="PXE381" s="42"/>
      <c r="PXF381" s="42"/>
      <c r="PXG381" s="42"/>
      <c r="PXH381" s="42"/>
      <c r="PXI381" s="42"/>
      <c r="PXJ381" s="42"/>
      <c r="PXK381" s="42"/>
      <c r="PXL381" s="42"/>
      <c r="PXM381" s="42"/>
      <c r="PXN381" s="42"/>
      <c r="PXO381" s="42"/>
      <c r="PXP381" s="42"/>
      <c r="PXQ381" s="42"/>
      <c r="PXR381" s="42"/>
      <c r="PXS381" s="42"/>
      <c r="PXT381" s="42"/>
      <c r="PXU381" s="42"/>
      <c r="PXV381" s="42"/>
      <c r="PXW381" s="42"/>
      <c r="PXX381" s="42"/>
      <c r="PXY381" s="42"/>
      <c r="PXZ381" s="42"/>
      <c r="PYA381" s="42"/>
      <c r="PYB381" s="42"/>
      <c r="PYC381" s="42"/>
      <c r="PYD381" s="42"/>
      <c r="PYE381" s="42"/>
      <c r="PYF381" s="42"/>
      <c r="PYG381" s="42"/>
      <c r="PYH381" s="42"/>
      <c r="PYI381" s="42"/>
      <c r="PYJ381" s="42"/>
      <c r="PYK381" s="42"/>
      <c r="PYL381" s="42"/>
      <c r="PYM381" s="42"/>
      <c r="PYN381" s="42"/>
      <c r="PYO381" s="42"/>
      <c r="PYP381" s="42"/>
      <c r="PYQ381" s="42"/>
      <c r="PYR381" s="42"/>
      <c r="PYS381" s="42"/>
      <c r="PYT381" s="42"/>
      <c r="PYU381" s="42"/>
      <c r="PYV381" s="42"/>
      <c r="PYW381" s="42"/>
      <c r="PYX381" s="42"/>
      <c r="PYY381" s="42"/>
      <c r="PYZ381" s="42"/>
      <c r="PZA381" s="42"/>
      <c r="PZB381" s="42"/>
      <c r="PZC381" s="42"/>
      <c r="PZD381" s="42"/>
      <c r="PZE381" s="42"/>
      <c r="PZF381" s="42"/>
      <c r="PZG381" s="42"/>
      <c r="PZH381" s="42"/>
      <c r="PZI381" s="42"/>
      <c r="PZJ381" s="42"/>
      <c r="PZK381" s="42"/>
      <c r="PZL381" s="42"/>
      <c r="PZM381" s="42"/>
      <c r="PZN381" s="42"/>
      <c r="PZO381" s="42"/>
      <c r="PZP381" s="42"/>
      <c r="PZQ381" s="42"/>
      <c r="PZR381" s="42"/>
      <c r="PZS381" s="42"/>
      <c r="PZT381" s="42"/>
      <c r="PZU381" s="42"/>
      <c r="PZV381" s="42"/>
      <c r="PZW381" s="42"/>
      <c r="PZX381" s="42"/>
      <c r="PZY381" s="42"/>
      <c r="PZZ381" s="42"/>
      <c r="QAA381" s="42"/>
      <c r="QAB381" s="42"/>
      <c r="QAC381" s="42"/>
      <c r="QAD381" s="42"/>
      <c r="QAE381" s="42"/>
      <c r="QAF381" s="42"/>
      <c r="QAG381" s="42"/>
      <c r="QAH381" s="42"/>
      <c r="QAI381" s="42"/>
      <c r="QAJ381" s="42"/>
      <c r="QAK381" s="42"/>
      <c r="QAL381" s="42"/>
      <c r="QAM381" s="42"/>
      <c r="QAN381" s="42"/>
      <c r="QAO381" s="42"/>
      <c r="QAP381" s="42"/>
      <c r="QAQ381" s="42"/>
      <c r="QAR381" s="42"/>
      <c r="QAS381" s="42"/>
      <c r="QAT381" s="42"/>
      <c r="QAU381" s="42"/>
      <c r="QAV381" s="42"/>
      <c r="QAW381" s="42"/>
      <c r="QAX381" s="42"/>
      <c r="QAY381" s="42"/>
      <c r="QAZ381" s="42"/>
      <c r="QBA381" s="42"/>
      <c r="QBB381" s="42"/>
      <c r="QBC381" s="42"/>
      <c r="QBD381" s="42"/>
      <c r="QBE381" s="42"/>
      <c r="QBF381" s="42"/>
      <c r="QBG381" s="42"/>
      <c r="QBH381" s="42"/>
      <c r="QBI381" s="42"/>
      <c r="QBJ381" s="42"/>
      <c r="QBK381" s="42"/>
      <c r="QBL381" s="42"/>
      <c r="QBM381" s="42"/>
      <c r="QBN381" s="42"/>
      <c r="QBO381" s="42"/>
      <c r="QBP381" s="42"/>
      <c r="QBQ381" s="42"/>
      <c r="QBR381" s="42"/>
      <c r="QBS381" s="42"/>
      <c r="QBT381" s="42"/>
      <c r="QBU381" s="42"/>
      <c r="QBV381" s="42"/>
      <c r="QBW381" s="42"/>
      <c r="QBX381" s="42"/>
      <c r="QBY381" s="42"/>
      <c r="QBZ381" s="42"/>
      <c r="QCA381" s="42"/>
      <c r="QCB381" s="42"/>
      <c r="QCC381" s="42"/>
      <c r="QCD381" s="42"/>
      <c r="QCE381" s="42"/>
      <c r="QCF381" s="42"/>
      <c r="QCG381" s="42"/>
      <c r="QCH381" s="42"/>
      <c r="QCI381" s="42"/>
      <c r="QCJ381" s="42"/>
      <c r="QCK381" s="42"/>
      <c r="QCL381" s="42"/>
      <c r="QCM381" s="42"/>
      <c r="QCN381" s="42"/>
      <c r="QCO381" s="42"/>
      <c r="QCP381" s="42"/>
      <c r="QCQ381" s="42"/>
      <c r="QCR381" s="42"/>
      <c r="QCS381" s="42"/>
      <c r="QCT381" s="42"/>
      <c r="QCU381" s="42"/>
      <c r="QCV381" s="42"/>
      <c r="QCW381" s="42"/>
      <c r="QCX381" s="42"/>
      <c r="QCY381" s="42"/>
      <c r="QCZ381" s="42"/>
      <c r="QDA381" s="42"/>
      <c r="QDB381" s="42"/>
      <c r="QDC381" s="42"/>
      <c r="QDD381" s="42"/>
      <c r="QDE381" s="42"/>
      <c r="QDF381" s="42"/>
      <c r="QDG381" s="42"/>
      <c r="QDH381" s="42"/>
      <c r="QDI381" s="42"/>
      <c r="QDJ381" s="42"/>
      <c r="QDK381" s="42"/>
      <c r="QDL381" s="42"/>
      <c r="QDM381" s="42"/>
      <c r="QDN381" s="42"/>
      <c r="QDO381" s="42"/>
      <c r="QDP381" s="42"/>
      <c r="QDQ381" s="42"/>
      <c r="QDR381" s="42"/>
      <c r="QDS381" s="42"/>
      <c r="QDT381" s="42"/>
      <c r="QDU381" s="42"/>
      <c r="QDV381" s="42"/>
      <c r="QDW381" s="42"/>
      <c r="QDX381" s="42"/>
      <c r="QDY381" s="42"/>
      <c r="QDZ381" s="42"/>
      <c r="QEA381" s="42"/>
      <c r="QEB381" s="42"/>
      <c r="QEC381" s="42"/>
      <c r="QED381" s="42"/>
      <c r="QEE381" s="42"/>
      <c r="QEF381" s="42"/>
      <c r="QEG381" s="42"/>
      <c r="QEH381" s="42"/>
      <c r="QEI381" s="42"/>
      <c r="QEJ381" s="42"/>
      <c r="QEK381" s="42"/>
      <c r="QEL381" s="42"/>
      <c r="QEM381" s="42"/>
      <c r="QEN381" s="42"/>
      <c r="QEO381" s="42"/>
      <c r="QEP381" s="42"/>
      <c r="QEQ381" s="42"/>
      <c r="QER381" s="42"/>
      <c r="QES381" s="42"/>
      <c r="QET381" s="42"/>
      <c r="QEU381" s="42"/>
      <c r="QEV381" s="42"/>
      <c r="QEW381" s="42"/>
      <c r="QEX381" s="42"/>
      <c r="QEY381" s="42"/>
      <c r="QEZ381" s="42"/>
      <c r="QFA381" s="42"/>
      <c r="QFB381" s="42"/>
      <c r="QFC381" s="42"/>
      <c r="QFD381" s="42"/>
      <c r="QFE381" s="42"/>
      <c r="QFF381" s="42"/>
      <c r="QFG381" s="42"/>
      <c r="QFH381" s="42"/>
      <c r="QFI381" s="42"/>
      <c r="QFJ381" s="42"/>
      <c r="QFK381" s="42"/>
      <c r="QFL381" s="42"/>
      <c r="QFM381" s="42"/>
      <c r="QFN381" s="42"/>
      <c r="QFO381" s="42"/>
      <c r="QFP381" s="42"/>
      <c r="QFQ381" s="42"/>
      <c r="QFR381" s="42"/>
      <c r="QFS381" s="42"/>
      <c r="QFT381" s="42"/>
      <c r="QFU381" s="42"/>
      <c r="QFV381" s="42"/>
      <c r="QFW381" s="42"/>
      <c r="QFX381" s="42"/>
      <c r="QFY381" s="42"/>
      <c r="QFZ381" s="42"/>
      <c r="QGA381" s="42"/>
      <c r="QGB381" s="42"/>
      <c r="QGC381" s="42"/>
      <c r="QGD381" s="42"/>
      <c r="QGE381" s="42"/>
      <c r="QGF381" s="42"/>
      <c r="QGG381" s="42"/>
      <c r="QGH381" s="42"/>
      <c r="QGI381" s="42"/>
      <c r="QGJ381" s="42"/>
      <c r="QGK381" s="42"/>
      <c r="QGL381" s="42"/>
      <c r="QGM381" s="42"/>
      <c r="QGN381" s="42"/>
      <c r="QGO381" s="42"/>
      <c r="QGP381" s="42"/>
      <c r="QGQ381" s="42"/>
      <c r="QGR381" s="42"/>
      <c r="QGS381" s="42"/>
      <c r="QGT381" s="42"/>
      <c r="QGU381" s="42"/>
      <c r="QGV381" s="42"/>
      <c r="QGW381" s="42"/>
      <c r="QGX381" s="42"/>
      <c r="QGY381" s="42"/>
      <c r="QGZ381" s="42"/>
      <c r="QHA381" s="42"/>
      <c r="QHB381" s="42"/>
      <c r="QHC381" s="42"/>
      <c r="QHD381" s="42"/>
      <c r="QHE381" s="42"/>
      <c r="QHF381" s="42"/>
      <c r="QHG381" s="42"/>
      <c r="QHH381" s="42"/>
      <c r="QHI381" s="42"/>
      <c r="QHJ381" s="42"/>
      <c r="QHK381" s="42"/>
      <c r="QHL381" s="42"/>
      <c r="QHM381" s="42"/>
      <c r="QHN381" s="42"/>
      <c r="QHO381" s="42"/>
      <c r="QHP381" s="42"/>
      <c r="QHQ381" s="42"/>
      <c r="QHR381" s="42"/>
      <c r="QHS381" s="42"/>
      <c r="QHT381" s="42"/>
      <c r="QHU381" s="42"/>
      <c r="QHV381" s="42"/>
      <c r="QHW381" s="42"/>
      <c r="QHX381" s="42"/>
      <c r="QHY381" s="42"/>
      <c r="QHZ381" s="42"/>
      <c r="QIA381" s="42"/>
      <c r="QIB381" s="42"/>
      <c r="QIC381" s="42"/>
      <c r="QID381" s="42"/>
      <c r="QIE381" s="42"/>
      <c r="QIF381" s="42"/>
      <c r="QIG381" s="42"/>
      <c r="QIH381" s="42"/>
      <c r="QII381" s="42"/>
      <c r="QIJ381" s="42"/>
      <c r="QIK381" s="42"/>
      <c r="QIL381" s="42"/>
      <c r="QIM381" s="42"/>
      <c r="QIN381" s="42"/>
      <c r="QIO381" s="42"/>
      <c r="QIP381" s="42"/>
      <c r="QIQ381" s="42"/>
      <c r="QIR381" s="42"/>
      <c r="QIS381" s="42"/>
      <c r="QIT381" s="42"/>
      <c r="QIU381" s="42"/>
      <c r="QIV381" s="42"/>
      <c r="QIW381" s="42"/>
      <c r="QIX381" s="42"/>
      <c r="QIY381" s="42"/>
      <c r="QIZ381" s="42"/>
      <c r="QJA381" s="42"/>
      <c r="QJB381" s="42"/>
      <c r="QJC381" s="42"/>
      <c r="QJD381" s="42"/>
      <c r="QJE381" s="42"/>
      <c r="QJF381" s="42"/>
      <c r="QJG381" s="42"/>
      <c r="QJH381" s="42"/>
      <c r="QJI381" s="42"/>
      <c r="QJJ381" s="42"/>
      <c r="QJK381" s="42"/>
      <c r="QJL381" s="42"/>
      <c r="QJM381" s="42"/>
      <c r="QJN381" s="42"/>
      <c r="QJO381" s="42"/>
      <c r="QJP381" s="42"/>
      <c r="QJQ381" s="42"/>
      <c r="QJR381" s="42"/>
      <c r="QJS381" s="42"/>
      <c r="QJT381" s="42"/>
      <c r="QJU381" s="42"/>
      <c r="QJV381" s="42"/>
      <c r="QJW381" s="42"/>
      <c r="QJX381" s="42"/>
      <c r="QJY381" s="42"/>
      <c r="QJZ381" s="42"/>
      <c r="QKA381" s="42"/>
      <c r="QKB381" s="42"/>
      <c r="QKC381" s="42"/>
      <c r="QKD381" s="42"/>
      <c r="QKE381" s="42"/>
      <c r="QKF381" s="42"/>
      <c r="QKG381" s="42"/>
      <c r="QKH381" s="42"/>
      <c r="QKI381" s="42"/>
      <c r="QKJ381" s="42"/>
      <c r="QKK381" s="42"/>
      <c r="QKL381" s="42"/>
      <c r="QKM381" s="42"/>
      <c r="QKN381" s="42"/>
      <c r="QKO381" s="42"/>
      <c r="QKP381" s="42"/>
      <c r="QKQ381" s="42"/>
      <c r="QKR381" s="42"/>
      <c r="QKS381" s="42"/>
      <c r="QKT381" s="42"/>
      <c r="QKU381" s="42"/>
      <c r="QKV381" s="42"/>
      <c r="QKW381" s="42"/>
      <c r="QKX381" s="42"/>
      <c r="QKY381" s="42"/>
      <c r="QKZ381" s="42"/>
      <c r="QLA381" s="42"/>
      <c r="QLB381" s="42"/>
      <c r="QLC381" s="42"/>
      <c r="QLD381" s="42"/>
      <c r="QLE381" s="42"/>
      <c r="QLF381" s="42"/>
      <c r="QLG381" s="42"/>
      <c r="QLH381" s="42"/>
      <c r="QLI381" s="42"/>
      <c r="QLJ381" s="42"/>
      <c r="QLK381" s="42"/>
      <c r="QLL381" s="42"/>
      <c r="QLM381" s="42"/>
      <c r="QLN381" s="42"/>
      <c r="QLO381" s="42"/>
      <c r="QLP381" s="42"/>
      <c r="QLQ381" s="42"/>
      <c r="QLR381" s="42"/>
      <c r="QLS381" s="42"/>
      <c r="QLT381" s="42"/>
      <c r="QLU381" s="42"/>
      <c r="QLV381" s="42"/>
      <c r="QLW381" s="42"/>
      <c r="QLX381" s="42"/>
      <c r="QLY381" s="42"/>
      <c r="QLZ381" s="42"/>
      <c r="QMA381" s="42"/>
      <c r="QMB381" s="42"/>
      <c r="QMC381" s="42"/>
      <c r="QMD381" s="42"/>
      <c r="QME381" s="42"/>
      <c r="QMF381" s="42"/>
      <c r="QMG381" s="42"/>
      <c r="QMH381" s="42"/>
      <c r="QMI381" s="42"/>
      <c r="QMJ381" s="42"/>
      <c r="QMK381" s="42"/>
      <c r="QML381" s="42"/>
      <c r="QMM381" s="42"/>
      <c r="QMN381" s="42"/>
      <c r="QMO381" s="42"/>
      <c r="QMP381" s="42"/>
      <c r="QMQ381" s="42"/>
      <c r="QMR381" s="42"/>
      <c r="QMS381" s="42"/>
      <c r="QMT381" s="42"/>
      <c r="QMU381" s="42"/>
      <c r="QMV381" s="42"/>
      <c r="QMW381" s="42"/>
      <c r="QMX381" s="42"/>
      <c r="QMY381" s="42"/>
      <c r="QMZ381" s="42"/>
      <c r="QNA381" s="42"/>
      <c r="QNB381" s="42"/>
      <c r="QNC381" s="42"/>
      <c r="QND381" s="42"/>
      <c r="QNE381" s="42"/>
      <c r="QNF381" s="42"/>
      <c r="QNG381" s="42"/>
      <c r="QNH381" s="42"/>
      <c r="QNI381" s="42"/>
      <c r="QNJ381" s="42"/>
      <c r="QNK381" s="42"/>
      <c r="QNL381" s="42"/>
      <c r="QNM381" s="42"/>
      <c r="QNN381" s="42"/>
      <c r="QNO381" s="42"/>
      <c r="QNP381" s="42"/>
      <c r="QNQ381" s="42"/>
      <c r="QNR381" s="42"/>
      <c r="QNS381" s="42"/>
      <c r="QNT381" s="42"/>
      <c r="QNU381" s="42"/>
      <c r="QNV381" s="42"/>
      <c r="QNW381" s="42"/>
      <c r="QNX381" s="42"/>
      <c r="QNY381" s="42"/>
      <c r="QNZ381" s="42"/>
      <c r="QOA381" s="42"/>
      <c r="QOB381" s="42"/>
      <c r="QOC381" s="42"/>
      <c r="QOD381" s="42"/>
      <c r="QOE381" s="42"/>
      <c r="QOF381" s="42"/>
      <c r="QOG381" s="42"/>
      <c r="QOH381" s="42"/>
      <c r="QOI381" s="42"/>
      <c r="QOJ381" s="42"/>
      <c r="QOK381" s="42"/>
      <c r="QOL381" s="42"/>
      <c r="QOM381" s="42"/>
      <c r="QON381" s="42"/>
      <c r="QOO381" s="42"/>
      <c r="QOP381" s="42"/>
      <c r="QOQ381" s="42"/>
      <c r="QOR381" s="42"/>
      <c r="QOS381" s="42"/>
      <c r="QOT381" s="42"/>
      <c r="QOU381" s="42"/>
      <c r="QOV381" s="42"/>
      <c r="QOW381" s="42"/>
      <c r="QOX381" s="42"/>
      <c r="QOY381" s="42"/>
      <c r="QOZ381" s="42"/>
      <c r="QPA381" s="42"/>
      <c r="QPB381" s="42"/>
      <c r="QPC381" s="42"/>
      <c r="QPD381" s="42"/>
      <c r="QPE381" s="42"/>
      <c r="QPF381" s="42"/>
      <c r="QPG381" s="42"/>
      <c r="QPH381" s="42"/>
      <c r="QPI381" s="42"/>
      <c r="QPJ381" s="42"/>
      <c r="QPK381" s="42"/>
      <c r="QPL381" s="42"/>
      <c r="QPM381" s="42"/>
      <c r="QPN381" s="42"/>
      <c r="QPO381" s="42"/>
      <c r="QPP381" s="42"/>
      <c r="QPQ381" s="42"/>
      <c r="QPR381" s="42"/>
      <c r="QPS381" s="42"/>
      <c r="QPT381" s="42"/>
      <c r="QPU381" s="42"/>
      <c r="QPV381" s="42"/>
      <c r="QPW381" s="42"/>
      <c r="QPX381" s="42"/>
      <c r="QPY381" s="42"/>
      <c r="QPZ381" s="42"/>
      <c r="QQA381" s="42"/>
      <c r="QQB381" s="42"/>
      <c r="QQC381" s="42"/>
      <c r="QQD381" s="42"/>
      <c r="QQE381" s="42"/>
      <c r="QQF381" s="42"/>
      <c r="QQG381" s="42"/>
      <c r="QQH381" s="42"/>
      <c r="QQI381" s="42"/>
      <c r="QQJ381" s="42"/>
      <c r="QQK381" s="42"/>
      <c r="QQL381" s="42"/>
      <c r="QQM381" s="42"/>
      <c r="QQN381" s="42"/>
      <c r="QQO381" s="42"/>
      <c r="QQP381" s="42"/>
      <c r="QQQ381" s="42"/>
      <c r="QQR381" s="42"/>
      <c r="QQS381" s="42"/>
      <c r="QQT381" s="42"/>
      <c r="QQU381" s="42"/>
      <c r="QQV381" s="42"/>
      <c r="QQW381" s="42"/>
      <c r="QQX381" s="42"/>
      <c r="QQY381" s="42"/>
      <c r="QQZ381" s="42"/>
      <c r="QRA381" s="42"/>
      <c r="QRB381" s="42"/>
      <c r="QRC381" s="42"/>
      <c r="QRD381" s="42"/>
      <c r="QRE381" s="42"/>
      <c r="QRF381" s="42"/>
      <c r="QRG381" s="42"/>
      <c r="QRH381" s="42"/>
      <c r="QRI381" s="42"/>
      <c r="QRJ381" s="42"/>
      <c r="QRK381" s="42"/>
      <c r="QRL381" s="42"/>
      <c r="QRM381" s="42"/>
      <c r="QRN381" s="42"/>
      <c r="QRO381" s="42"/>
      <c r="QRP381" s="42"/>
      <c r="QRQ381" s="42"/>
      <c r="QRR381" s="42"/>
      <c r="QRS381" s="42"/>
      <c r="QRT381" s="42"/>
      <c r="QRU381" s="42"/>
      <c r="QRV381" s="42"/>
      <c r="QRW381" s="42"/>
      <c r="QRX381" s="42"/>
      <c r="QRY381" s="42"/>
      <c r="QRZ381" s="42"/>
      <c r="QSA381" s="42"/>
      <c r="QSB381" s="42"/>
      <c r="QSC381" s="42"/>
      <c r="QSD381" s="42"/>
      <c r="QSE381" s="42"/>
      <c r="QSF381" s="42"/>
      <c r="QSG381" s="42"/>
      <c r="QSH381" s="42"/>
      <c r="QSI381" s="42"/>
      <c r="QSJ381" s="42"/>
      <c r="QSK381" s="42"/>
      <c r="QSL381" s="42"/>
      <c r="QSM381" s="42"/>
      <c r="QSN381" s="42"/>
      <c r="QSO381" s="42"/>
      <c r="QSP381" s="42"/>
      <c r="QSQ381" s="42"/>
      <c r="QSR381" s="42"/>
      <c r="QSS381" s="42"/>
      <c r="QST381" s="42"/>
      <c r="QSU381" s="42"/>
      <c r="QSV381" s="42"/>
      <c r="QSW381" s="42"/>
      <c r="QSX381" s="42"/>
      <c r="QSY381" s="42"/>
      <c r="QSZ381" s="42"/>
      <c r="QTA381" s="42"/>
      <c r="QTB381" s="42"/>
      <c r="QTC381" s="42"/>
      <c r="QTD381" s="42"/>
      <c r="QTE381" s="42"/>
      <c r="QTF381" s="42"/>
      <c r="QTG381" s="42"/>
      <c r="QTH381" s="42"/>
      <c r="QTI381" s="42"/>
      <c r="QTJ381" s="42"/>
      <c r="QTK381" s="42"/>
      <c r="QTL381" s="42"/>
      <c r="QTM381" s="42"/>
      <c r="QTN381" s="42"/>
      <c r="QTO381" s="42"/>
      <c r="QTP381" s="42"/>
      <c r="QTQ381" s="42"/>
      <c r="QTR381" s="42"/>
      <c r="QTS381" s="42"/>
      <c r="QTT381" s="42"/>
      <c r="QTU381" s="42"/>
      <c r="QTV381" s="42"/>
      <c r="QTW381" s="42"/>
      <c r="QTX381" s="42"/>
      <c r="QTY381" s="42"/>
      <c r="QTZ381" s="42"/>
      <c r="QUA381" s="42"/>
      <c r="QUB381" s="42"/>
      <c r="QUC381" s="42"/>
      <c r="QUD381" s="42"/>
      <c r="QUE381" s="42"/>
      <c r="QUF381" s="42"/>
      <c r="QUG381" s="42"/>
      <c r="QUH381" s="42"/>
      <c r="QUI381" s="42"/>
      <c r="QUJ381" s="42"/>
      <c r="QUK381" s="42"/>
      <c r="QUL381" s="42"/>
      <c r="QUM381" s="42"/>
      <c r="QUN381" s="42"/>
      <c r="QUO381" s="42"/>
      <c r="QUP381" s="42"/>
      <c r="QUQ381" s="42"/>
      <c r="QUR381" s="42"/>
      <c r="QUS381" s="42"/>
      <c r="QUT381" s="42"/>
      <c r="QUU381" s="42"/>
      <c r="QUV381" s="42"/>
      <c r="QUW381" s="42"/>
      <c r="QUX381" s="42"/>
      <c r="QUY381" s="42"/>
      <c r="QUZ381" s="42"/>
      <c r="QVA381" s="42"/>
      <c r="QVB381" s="42"/>
      <c r="QVC381" s="42"/>
      <c r="QVD381" s="42"/>
      <c r="QVE381" s="42"/>
      <c r="QVF381" s="42"/>
      <c r="QVG381" s="42"/>
      <c r="QVH381" s="42"/>
      <c r="QVI381" s="42"/>
      <c r="QVJ381" s="42"/>
      <c r="QVK381" s="42"/>
      <c r="QVL381" s="42"/>
      <c r="QVM381" s="42"/>
      <c r="QVN381" s="42"/>
      <c r="QVO381" s="42"/>
      <c r="QVP381" s="42"/>
      <c r="QVQ381" s="42"/>
      <c r="QVR381" s="42"/>
      <c r="QVS381" s="42"/>
      <c r="QVT381" s="42"/>
      <c r="QVU381" s="42"/>
      <c r="QVV381" s="42"/>
      <c r="QVW381" s="42"/>
      <c r="QVX381" s="42"/>
      <c r="QVY381" s="42"/>
      <c r="QVZ381" s="42"/>
      <c r="QWA381" s="42"/>
      <c r="QWB381" s="42"/>
      <c r="QWC381" s="42"/>
      <c r="QWD381" s="42"/>
      <c r="QWE381" s="42"/>
      <c r="QWF381" s="42"/>
      <c r="QWG381" s="42"/>
      <c r="QWH381" s="42"/>
      <c r="QWI381" s="42"/>
      <c r="QWJ381" s="42"/>
      <c r="QWK381" s="42"/>
      <c r="QWL381" s="42"/>
      <c r="QWM381" s="42"/>
      <c r="QWN381" s="42"/>
      <c r="QWO381" s="42"/>
      <c r="QWP381" s="42"/>
      <c r="QWQ381" s="42"/>
      <c r="QWR381" s="42"/>
      <c r="QWS381" s="42"/>
      <c r="QWT381" s="42"/>
      <c r="QWU381" s="42"/>
      <c r="QWV381" s="42"/>
      <c r="QWW381" s="42"/>
      <c r="QWX381" s="42"/>
      <c r="QWY381" s="42"/>
      <c r="QWZ381" s="42"/>
      <c r="QXA381" s="42"/>
      <c r="QXB381" s="42"/>
      <c r="QXC381" s="42"/>
      <c r="QXD381" s="42"/>
      <c r="QXE381" s="42"/>
      <c r="QXF381" s="42"/>
      <c r="QXG381" s="42"/>
      <c r="QXH381" s="42"/>
      <c r="QXI381" s="42"/>
      <c r="QXJ381" s="42"/>
      <c r="QXK381" s="42"/>
      <c r="QXL381" s="42"/>
      <c r="QXM381" s="42"/>
      <c r="QXN381" s="42"/>
      <c r="QXO381" s="42"/>
      <c r="QXP381" s="42"/>
      <c r="QXQ381" s="42"/>
      <c r="QXR381" s="42"/>
      <c r="QXS381" s="42"/>
      <c r="QXT381" s="42"/>
      <c r="QXU381" s="42"/>
      <c r="QXV381" s="42"/>
      <c r="QXW381" s="42"/>
      <c r="QXX381" s="42"/>
      <c r="QXY381" s="42"/>
      <c r="QXZ381" s="42"/>
      <c r="QYA381" s="42"/>
      <c r="QYB381" s="42"/>
      <c r="QYC381" s="42"/>
      <c r="QYD381" s="42"/>
      <c r="QYE381" s="42"/>
      <c r="QYF381" s="42"/>
      <c r="QYG381" s="42"/>
      <c r="QYH381" s="42"/>
      <c r="QYI381" s="42"/>
      <c r="QYJ381" s="42"/>
      <c r="QYK381" s="42"/>
      <c r="QYL381" s="42"/>
      <c r="QYM381" s="42"/>
      <c r="QYN381" s="42"/>
      <c r="QYO381" s="42"/>
      <c r="QYP381" s="42"/>
      <c r="QYQ381" s="42"/>
      <c r="QYR381" s="42"/>
      <c r="QYS381" s="42"/>
      <c r="QYT381" s="42"/>
      <c r="QYU381" s="42"/>
      <c r="QYV381" s="42"/>
      <c r="QYW381" s="42"/>
      <c r="QYX381" s="42"/>
      <c r="QYY381" s="42"/>
      <c r="QYZ381" s="42"/>
      <c r="QZA381" s="42"/>
      <c r="QZB381" s="42"/>
      <c r="QZC381" s="42"/>
      <c r="QZD381" s="42"/>
      <c r="QZE381" s="42"/>
      <c r="QZF381" s="42"/>
      <c r="QZG381" s="42"/>
      <c r="QZH381" s="42"/>
      <c r="QZI381" s="42"/>
      <c r="QZJ381" s="42"/>
      <c r="QZK381" s="42"/>
      <c r="QZL381" s="42"/>
      <c r="QZM381" s="42"/>
      <c r="QZN381" s="42"/>
      <c r="QZO381" s="42"/>
      <c r="QZP381" s="42"/>
      <c r="QZQ381" s="42"/>
      <c r="QZR381" s="42"/>
      <c r="QZS381" s="42"/>
      <c r="QZT381" s="42"/>
      <c r="QZU381" s="42"/>
      <c r="QZV381" s="42"/>
      <c r="QZW381" s="42"/>
      <c r="QZX381" s="42"/>
      <c r="QZY381" s="42"/>
      <c r="QZZ381" s="42"/>
      <c r="RAA381" s="42"/>
      <c r="RAB381" s="42"/>
      <c r="RAC381" s="42"/>
      <c r="RAD381" s="42"/>
      <c r="RAE381" s="42"/>
      <c r="RAF381" s="42"/>
      <c r="RAG381" s="42"/>
      <c r="RAH381" s="42"/>
      <c r="RAI381" s="42"/>
      <c r="RAJ381" s="42"/>
      <c r="RAK381" s="42"/>
      <c r="RAL381" s="42"/>
      <c r="RAM381" s="42"/>
      <c r="RAN381" s="42"/>
      <c r="RAO381" s="42"/>
      <c r="RAP381" s="42"/>
      <c r="RAQ381" s="42"/>
      <c r="RAR381" s="42"/>
      <c r="RAS381" s="42"/>
      <c r="RAT381" s="42"/>
      <c r="RAU381" s="42"/>
      <c r="RAV381" s="42"/>
      <c r="RAW381" s="42"/>
      <c r="RAX381" s="42"/>
      <c r="RAY381" s="42"/>
      <c r="RAZ381" s="42"/>
      <c r="RBA381" s="42"/>
      <c r="RBB381" s="42"/>
      <c r="RBC381" s="42"/>
      <c r="RBD381" s="42"/>
      <c r="RBE381" s="42"/>
      <c r="RBF381" s="42"/>
      <c r="RBG381" s="42"/>
      <c r="RBH381" s="42"/>
      <c r="RBI381" s="42"/>
      <c r="RBJ381" s="42"/>
      <c r="RBK381" s="42"/>
      <c r="RBL381" s="42"/>
      <c r="RBM381" s="42"/>
      <c r="RBN381" s="42"/>
      <c r="RBO381" s="42"/>
      <c r="RBP381" s="42"/>
      <c r="RBQ381" s="42"/>
      <c r="RBR381" s="42"/>
      <c r="RBS381" s="42"/>
      <c r="RBT381" s="42"/>
      <c r="RBU381" s="42"/>
      <c r="RBV381" s="42"/>
      <c r="RBW381" s="42"/>
      <c r="RBX381" s="42"/>
      <c r="RBY381" s="42"/>
      <c r="RBZ381" s="42"/>
      <c r="RCA381" s="42"/>
      <c r="RCB381" s="42"/>
      <c r="RCC381" s="42"/>
      <c r="RCD381" s="42"/>
      <c r="RCE381" s="42"/>
      <c r="RCF381" s="42"/>
      <c r="RCG381" s="42"/>
      <c r="RCH381" s="42"/>
      <c r="RCI381" s="42"/>
      <c r="RCJ381" s="42"/>
      <c r="RCK381" s="42"/>
      <c r="RCL381" s="42"/>
      <c r="RCM381" s="42"/>
      <c r="RCN381" s="42"/>
      <c r="RCO381" s="42"/>
      <c r="RCP381" s="42"/>
      <c r="RCQ381" s="42"/>
      <c r="RCR381" s="42"/>
      <c r="RCS381" s="42"/>
      <c r="RCT381" s="42"/>
      <c r="RCU381" s="42"/>
      <c r="RCV381" s="42"/>
      <c r="RCW381" s="42"/>
      <c r="RCX381" s="42"/>
      <c r="RCY381" s="42"/>
      <c r="RCZ381" s="42"/>
      <c r="RDA381" s="42"/>
      <c r="RDB381" s="42"/>
      <c r="RDC381" s="42"/>
      <c r="RDD381" s="42"/>
      <c r="RDE381" s="42"/>
      <c r="RDF381" s="42"/>
      <c r="RDG381" s="42"/>
      <c r="RDH381" s="42"/>
      <c r="RDI381" s="42"/>
      <c r="RDJ381" s="42"/>
      <c r="RDK381" s="42"/>
      <c r="RDL381" s="42"/>
      <c r="RDM381" s="42"/>
      <c r="RDN381" s="42"/>
      <c r="RDO381" s="42"/>
      <c r="RDP381" s="42"/>
      <c r="RDQ381" s="42"/>
      <c r="RDR381" s="42"/>
      <c r="RDS381" s="42"/>
      <c r="RDT381" s="42"/>
      <c r="RDU381" s="42"/>
      <c r="RDV381" s="42"/>
      <c r="RDW381" s="42"/>
      <c r="RDX381" s="42"/>
      <c r="RDY381" s="42"/>
      <c r="RDZ381" s="42"/>
      <c r="REA381" s="42"/>
      <c r="REB381" s="42"/>
      <c r="REC381" s="42"/>
      <c r="RED381" s="42"/>
      <c r="REE381" s="42"/>
      <c r="REF381" s="42"/>
      <c r="REG381" s="42"/>
      <c r="REH381" s="42"/>
      <c r="REI381" s="42"/>
      <c r="REJ381" s="42"/>
      <c r="REK381" s="42"/>
      <c r="REL381" s="42"/>
      <c r="REM381" s="42"/>
      <c r="REN381" s="42"/>
      <c r="REO381" s="42"/>
      <c r="REP381" s="42"/>
      <c r="REQ381" s="42"/>
      <c r="RER381" s="42"/>
      <c r="RES381" s="42"/>
      <c r="RET381" s="42"/>
      <c r="REU381" s="42"/>
      <c r="REV381" s="42"/>
      <c r="REW381" s="42"/>
      <c r="REX381" s="42"/>
      <c r="REY381" s="42"/>
      <c r="REZ381" s="42"/>
      <c r="RFA381" s="42"/>
      <c r="RFB381" s="42"/>
      <c r="RFC381" s="42"/>
      <c r="RFD381" s="42"/>
      <c r="RFE381" s="42"/>
      <c r="RFF381" s="42"/>
      <c r="RFG381" s="42"/>
      <c r="RFH381" s="42"/>
      <c r="RFI381" s="42"/>
      <c r="RFJ381" s="42"/>
      <c r="RFK381" s="42"/>
      <c r="RFL381" s="42"/>
      <c r="RFM381" s="42"/>
      <c r="RFN381" s="42"/>
      <c r="RFO381" s="42"/>
      <c r="RFP381" s="42"/>
      <c r="RFQ381" s="42"/>
      <c r="RFR381" s="42"/>
      <c r="RFS381" s="42"/>
      <c r="RFT381" s="42"/>
      <c r="RFU381" s="42"/>
      <c r="RFV381" s="42"/>
      <c r="RFW381" s="42"/>
      <c r="RFX381" s="42"/>
      <c r="RFY381" s="42"/>
      <c r="RFZ381" s="42"/>
      <c r="RGA381" s="42"/>
      <c r="RGB381" s="42"/>
      <c r="RGC381" s="42"/>
      <c r="RGD381" s="42"/>
      <c r="RGE381" s="42"/>
      <c r="RGF381" s="42"/>
      <c r="RGG381" s="42"/>
      <c r="RGH381" s="42"/>
      <c r="RGI381" s="42"/>
      <c r="RGJ381" s="42"/>
      <c r="RGK381" s="42"/>
      <c r="RGL381" s="42"/>
      <c r="RGM381" s="42"/>
      <c r="RGN381" s="42"/>
      <c r="RGO381" s="42"/>
      <c r="RGP381" s="42"/>
      <c r="RGQ381" s="42"/>
      <c r="RGR381" s="42"/>
      <c r="RGS381" s="42"/>
      <c r="RGT381" s="42"/>
      <c r="RGU381" s="42"/>
      <c r="RGV381" s="42"/>
      <c r="RGW381" s="42"/>
      <c r="RGX381" s="42"/>
      <c r="RGY381" s="42"/>
      <c r="RGZ381" s="42"/>
      <c r="RHA381" s="42"/>
      <c r="RHB381" s="42"/>
      <c r="RHC381" s="42"/>
      <c r="RHD381" s="42"/>
      <c r="RHE381" s="42"/>
      <c r="RHF381" s="42"/>
      <c r="RHG381" s="42"/>
      <c r="RHH381" s="42"/>
      <c r="RHI381" s="42"/>
      <c r="RHJ381" s="42"/>
      <c r="RHK381" s="42"/>
      <c r="RHL381" s="42"/>
      <c r="RHM381" s="42"/>
      <c r="RHN381" s="42"/>
      <c r="RHO381" s="42"/>
      <c r="RHP381" s="42"/>
      <c r="RHQ381" s="42"/>
      <c r="RHR381" s="42"/>
      <c r="RHS381" s="42"/>
      <c r="RHT381" s="42"/>
      <c r="RHU381" s="42"/>
      <c r="RHV381" s="42"/>
      <c r="RHW381" s="42"/>
      <c r="RHX381" s="42"/>
      <c r="RHY381" s="42"/>
      <c r="RHZ381" s="42"/>
      <c r="RIA381" s="42"/>
      <c r="RIB381" s="42"/>
      <c r="RIC381" s="42"/>
      <c r="RID381" s="42"/>
      <c r="RIE381" s="42"/>
      <c r="RIF381" s="42"/>
      <c r="RIG381" s="42"/>
      <c r="RIH381" s="42"/>
      <c r="RII381" s="42"/>
      <c r="RIJ381" s="42"/>
      <c r="RIK381" s="42"/>
      <c r="RIL381" s="42"/>
      <c r="RIM381" s="42"/>
      <c r="RIN381" s="42"/>
      <c r="RIO381" s="42"/>
      <c r="RIP381" s="42"/>
      <c r="RIQ381" s="42"/>
      <c r="RIR381" s="42"/>
      <c r="RIS381" s="42"/>
      <c r="RIT381" s="42"/>
      <c r="RIU381" s="42"/>
      <c r="RIV381" s="42"/>
      <c r="RIW381" s="42"/>
      <c r="RIX381" s="42"/>
      <c r="RIY381" s="42"/>
      <c r="RIZ381" s="42"/>
      <c r="RJA381" s="42"/>
      <c r="RJB381" s="42"/>
      <c r="RJC381" s="42"/>
      <c r="RJD381" s="42"/>
      <c r="RJE381" s="42"/>
      <c r="RJF381" s="42"/>
      <c r="RJG381" s="42"/>
      <c r="RJH381" s="42"/>
      <c r="RJI381" s="42"/>
      <c r="RJJ381" s="42"/>
      <c r="RJK381" s="42"/>
      <c r="RJL381" s="42"/>
      <c r="RJM381" s="42"/>
      <c r="RJN381" s="42"/>
      <c r="RJO381" s="42"/>
      <c r="RJP381" s="42"/>
      <c r="RJQ381" s="42"/>
      <c r="RJR381" s="42"/>
      <c r="RJS381" s="42"/>
      <c r="RJT381" s="42"/>
      <c r="RJU381" s="42"/>
      <c r="RJV381" s="42"/>
      <c r="RJW381" s="42"/>
      <c r="RJX381" s="42"/>
      <c r="RJY381" s="42"/>
      <c r="RJZ381" s="42"/>
      <c r="RKA381" s="42"/>
      <c r="RKB381" s="42"/>
      <c r="RKC381" s="42"/>
      <c r="RKD381" s="42"/>
      <c r="RKE381" s="42"/>
      <c r="RKF381" s="42"/>
      <c r="RKG381" s="42"/>
      <c r="RKH381" s="42"/>
      <c r="RKI381" s="42"/>
      <c r="RKJ381" s="42"/>
      <c r="RKK381" s="42"/>
      <c r="RKL381" s="42"/>
      <c r="RKM381" s="42"/>
      <c r="RKN381" s="42"/>
      <c r="RKO381" s="42"/>
      <c r="RKP381" s="42"/>
      <c r="RKQ381" s="42"/>
      <c r="RKR381" s="42"/>
      <c r="RKS381" s="42"/>
      <c r="RKT381" s="42"/>
      <c r="RKU381" s="42"/>
      <c r="RKV381" s="42"/>
      <c r="RKW381" s="42"/>
      <c r="RKX381" s="42"/>
      <c r="RKY381" s="42"/>
      <c r="RKZ381" s="42"/>
      <c r="RLA381" s="42"/>
      <c r="RLB381" s="42"/>
      <c r="RLC381" s="42"/>
      <c r="RLD381" s="42"/>
      <c r="RLE381" s="42"/>
      <c r="RLF381" s="42"/>
      <c r="RLG381" s="42"/>
      <c r="RLH381" s="42"/>
      <c r="RLI381" s="42"/>
      <c r="RLJ381" s="42"/>
      <c r="RLK381" s="42"/>
      <c r="RLL381" s="42"/>
      <c r="RLM381" s="42"/>
      <c r="RLN381" s="42"/>
      <c r="RLO381" s="42"/>
      <c r="RLP381" s="42"/>
      <c r="RLQ381" s="42"/>
      <c r="RLR381" s="42"/>
      <c r="RLS381" s="42"/>
      <c r="RLT381" s="42"/>
      <c r="RLU381" s="42"/>
      <c r="RLV381" s="42"/>
      <c r="RLW381" s="42"/>
      <c r="RLX381" s="42"/>
      <c r="RLY381" s="42"/>
      <c r="RLZ381" s="42"/>
      <c r="RMA381" s="42"/>
      <c r="RMB381" s="42"/>
      <c r="RMC381" s="42"/>
      <c r="RMD381" s="42"/>
      <c r="RME381" s="42"/>
      <c r="RMF381" s="42"/>
      <c r="RMG381" s="42"/>
      <c r="RMH381" s="42"/>
      <c r="RMI381" s="42"/>
      <c r="RMJ381" s="42"/>
      <c r="RMK381" s="42"/>
      <c r="RML381" s="42"/>
      <c r="RMM381" s="42"/>
      <c r="RMN381" s="42"/>
      <c r="RMO381" s="42"/>
      <c r="RMP381" s="42"/>
      <c r="RMQ381" s="42"/>
      <c r="RMR381" s="42"/>
      <c r="RMS381" s="42"/>
      <c r="RMT381" s="42"/>
      <c r="RMU381" s="42"/>
      <c r="RMV381" s="42"/>
      <c r="RMW381" s="42"/>
      <c r="RMX381" s="42"/>
      <c r="RMY381" s="42"/>
      <c r="RMZ381" s="42"/>
      <c r="RNA381" s="42"/>
      <c r="RNB381" s="42"/>
      <c r="RNC381" s="42"/>
      <c r="RND381" s="42"/>
      <c r="RNE381" s="42"/>
      <c r="RNF381" s="42"/>
      <c r="RNG381" s="42"/>
      <c r="RNH381" s="42"/>
      <c r="RNI381" s="42"/>
      <c r="RNJ381" s="42"/>
      <c r="RNK381" s="42"/>
      <c r="RNL381" s="42"/>
      <c r="RNM381" s="42"/>
      <c r="RNN381" s="42"/>
      <c r="RNO381" s="42"/>
      <c r="RNP381" s="42"/>
      <c r="RNQ381" s="42"/>
      <c r="RNR381" s="42"/>
      <c r="RNS381" s="42"/>
      <c r="RNT381" s="42"/>
      <c r="RNU381" s="42"/>
      <c r="RNV381" s="42"/>
      <c r="RNW381" s="42"/>
      <c r="RNX381" s="42"/>
      <c r="RNY381" s="42"/>
      <c r="RNZ381" s="42"/>
      <c r="ROA381" s="42"/>
      <c r="ROB381" s="42"/>
      <c r="ROC381" s="42"/>
      <c r="ROD381" s="42"/>
      <c r="ROE381" s="42"/>
      <c r="ROF381" s="42"/>
      <c r="ROG381" s="42"/>
      <c r="ROH381" s="42"/>
      <c r="ROI381" s="42"/>
      <c r="ROJ381" s="42"/>
      <c r="ROK381" s="42"/>
      <c r="ROL381" s="42"/>
      <c r="ROM381" s="42"/>
      <c r="RON381" s="42"/>
      <c r="ROO381" s="42"/>
      <c r="ROP381" s="42"/>
      <c r="ROQ381" s="42"/>
      <c r="ROR381" s="42"/>
      <c r="ROS381" s="42"/>
      <c r="ROT381" s="42"/>
      <c r="ROU381" s="42"/>
      <c r="ROV381" s="42"/>
      <c r="ROW381" s="42"/>
      <c r="ROX381" s="42"/>
      <c r="ROY381" s="42"/>
      <c r="ROZ381" s="42"/>
      <c r="RPA381" s="42"/>
      <c r="RPB381" s="42"/>
      <c r="RPC381" s="42"/>
      <c r="RPD381" s="42"/>
      <c r="RPE381" s="42"/>
      <c r="RPF381" s="42"/>
      <c r="RPG381" s="42"/>
      <c r="RPH381" s="42"/>
      <c r="RPI381" s="42"/>
      <c r="RPJ381" s="42"/>
      <c r="RPK381" s="42"/>
      <c r="RPL381" s="42"/>
      <c r="RPM381" s="42"/>
      <c r="RPN381" s="42"/>
      <c r="RPO381" s="42"/>
      <c r="RPP381" s="42"/>
      <c r="RPQ381" s="42"/>
      <c r="RPR381" s="42"/>
      <c r="RPS381" s="42"/>
      <c r="RPT381" s="42"/>
      <c r="RPU381" s="42"/>
      <c r="RPV381" s="42"/>
      <c r="RPW381" s="42"/>
      <c r="RPX381" s="42"/>
      <c r="RPY381" s="42"/>
      <c r="RPZ381" s="42"/>
      <c r="RQA381" s="42"/>
      <c r="RQB381" s="42"/>
      <c r="RQC381" s="42"/>
      <c r="RQD381" s="42"/>
      <c r="RQE381" s="42"/>
      <c r="RQF381" s="42"/>
      <c r="RQG381" s="42"/>
      <c r="RQH381" s="42"/>
      <c r="RQI381" s="42"/>
      <c r="RQJ381" s="42"/>
      <c r="RQK381" s="42"/>
      <c r="RQL381" s="42"/>
      <c r="RQM381" s="42"/>
      <c r="RQN381" s="42"/>
      <c r="RQO381" s="42"/>
      <c r="RQP381" s="42"/>
      <c r="RQQ381" s="42"/>
      <c r="RQR381" s="42"/>
      <c r="RQS381" s="42"/>
      <c r="RQT381" s="42"/>
      <c r="RQU381" s="42"/>
      <c r="RQV381" s="42"/>
      <c r="RQW381" s="42"/>
      <c r="RQX381" s="42"/>
      <c r="RQY381" s="42"/>
      <c r="RQZ381" s="42"/>
      <c r="RRA381" s="42"/>
      <c r="RRB381" s="42"/>
      <c r="RRC381" s="42"/>
      <c r="RRD381" s="42"/>
      <c r="RRE381" s="42"/>
      <c r="RRF381" s="42"/>
      <c r="RRG381" s="42"/>
      <c r="RRH381" s="42"/>
      <c r="RRI381" s="42"/>
      <c r="RRJ381" s="42"/>
      <c r="RRK381" s="42"/>
      <c r="RRL381" s="42"/>
      <c r="RRM381" s="42"/>
      <c r="RRN381" s="42"/>
      <c r="RRO381" s="42"/>
      <c r="RRP381" s="42"/>
      <c r="RRQ381" s="42"/>
      <c r="RRR381" s="42"/>
      <c r="RRS381" s="42"/>
      <c r="RRT381" s="42"/>
      <c r="RRU381" s="42"/>
      <c r="RRV381" s="42"/>
      <c r="RRW381" s="42"/>
      <c r="RRX381" s="42"/>
      <c r="RRY381" s="42"/>
      <c r="RRZ381" s="42"/>
      <c r="RSA381" s="42"/>
      <c r="RSB381" s="42"/>
      <c r="RSC381" s="42"/>
      <c r="RSD381" s="42"/>
      <c r="RSE381" s="42"/>
      <c r="RSF381" s="42"/>
      <c r="RSG381" s="42"/>
      <c r="RSH381" s="42"/>
      <c r="RSI381" s="42"/>
      <c r="RSJ381" s="42"/>
      <c r="RSK381" s="42"/>
      <c r="RSL381" s="42"/>
      <c r="RSM381" s="42"/>
      <c r="RSN381" s="42"/>
      <c r="RSO381" s="42"/>
      <c r="RSP381" s="42"/>
      <c r="RSQ381" s="42"/>
      <c r="RSR381" s="42"/>
      <c r="RSS381" s="42"/>
      <c r="RST381" s="42"/>
      <c r="RSU381" s="42"/>
      <c r="RSV381" s="42"/>
      <c r="RSW381" s="42"/>
      <c r="RSX381" s="42"/>
      <c r="RSY381" s="42"/>
      <c r="RSZ381" s="42"/>
      <c r="RTA381" s="42"/>
      <c r="RTB381" s="42"/>
      <c r="RTC381" s="42"/>
      <c r="RTD381" s="42"/>
      <c r="RTE381" s="42"/>
      <c r="RTF381" s="42"/>
      <c r="RTG381" s="42"/>
      <c r="RTH381" s="42"/>
      <c r="RTI381" s="42"/>
      <c r="RTJ381" s="42"/>
      <c r="RTK381" s="42"/>
      <c r="RTL381" s="42"/>
      <c r="RTM381" s="42"/>
      <c r="RTN381" s="42"/>
      <c r="RTO381" s="42"/>
      <c r="RTP381" s="42"/>
      <c r="RTQ381" s="42"/>
      <c r="RTR381" s="42"/>
      <c r="RTS381" s="42"/>
      <c r="RTT381" s="42"/>
      <c r="RTU381" s="42"/>
      <c r="RTV381" s="42"/>
      <c r="RTW381" s="42"/>
      <c r="RTX381" s="42"/>
      <c r="RTY381" s="42"/>
      <c r="RTZ381" s="42"/>
      <c r="RUA381" s="42"/>
      <c r="RUB381" s="42"/>
      <c r="RUC381" s="42"/>
      <c r="RUD381" s="42"/>
      <c r="RUE381" s="42"/>
      <c r="RUF381" s="42"/>
      <c r="RUG381" s="42"/>
      <c r="RUH381" s="42"/>
      <c r="RUI381" s="42"/>
      <c r="RUJ381" s="42"/>
      <c r="RUK381" s="42"/>
      <c r="RUL381" s="42"/>
      <c r="RUM381" s="42"/>
      <c r="RUN381" s="42"/>
      <c r="RUO381" s="42"/>
      <c r="RUP381" s="42"/>
      <c r="RUQ381" s="42"/>
      <c r="RUR381" s="42"/>
      <c r="RUS381" s="42"/>
      <c r="RUT381" s="42"/>
      <c r="RUU381" s="42"/>
      <c r="RUV381" s="42"/>
      <c r="RUW381" s="42"/>
      <c r="RUX381" s="42"/>
      <c r="RUY381" s="42"/>
      <c r="RUZ381" s="42"/>
      <c r="RVA381" s="42"/>
      <c r="RVB381" s="42"/>
      <c r="RVC381" s="42"/>
      <c r="RVD381" s="42"/>
      <c r="RVE381" s="42"/>
      <c r="RVF381" s="42"/>
      <c r="RVG381" s="42"/>
      <c r="RVH381" s="42"/>
      <c r="RVI381" s="42"/>
      <c r="RVJ381" s="42"/>
      <c r="RVK381" s="42"/>
      <c r="RVL381" s="42"/>
      <c r="RVM381" s="42"/>
      <c r="RVN381" s="42"/>
      <c r="RVO381" s="42"/>
      <c r="RVP381" s="42"/>
      <c r="RVQ381" s="42"/>
      <c r="RVR381" s="42"/>
      <c r="RVS381" s="42"/>
      <c r="RVT381" s="42"/>
      <c r="RVU381" s="42"/>
      <c r="RVV381" s="42"/>
      <c r="RVW381" s="42"/>
      <c r="RVX381" s="42"/>
      <c r="RVY381" s="42"/>
      <c r="RVZ381" s="42"/>
      <c r="RWA381" s="42"/>
      <c r="RWB381" s="42"/>
      <c r="RWC381" s="42"/>
      <c r="RWD381" s="42"/>
      <c r="RWE381" s="42"/>
      <c r="RWF381" s="42"/>
      <c r="RWG381" s="42"/>
      <c r="RWH381" s="42"/>
      <c r="RWI381" s="42"/>
      <c r="RWJ381" s="42"/>
      <c r="RWK381" s="42"/>
      <c r="RWL381" s="42"/>
      <c r="RWM381" s="42"/>
      <c r="RWN381" s="42"/>
      <c r="RWO381" s="42"/>
      <c r="RWP381" s="42"/>
      <c r="RWQ381" s="42"/>
      <c r="RWR381" s="42"/>
      <c r="RWS381" s="42"/>
      <c r="RWT381" s="42"/>
      <c r="RWU381" s="42"/>
      <c r="RWV381" s="42"/>
      <c r="RWW381" s="42"/>
      <c r="RWX381" s="42"/>
      <c r="RWY381" s="42"/>
      <c r="RWZ381" s="42"/>
      <c r="RXA381" s="42"/>
      <c r="RXB381" s="42"/>
      <c r="RXC381" s="42"/>
      <c r="RXD381" s="42"/>
      <c r="RXE381" s="42"/>
      <c r="RXF381" s="42"/>
      <c r="RXG381" s="42"/>
      <c r="RXH381" s="42"/>
      <c r="RXI381" s="42"/>
      <c r="RXJ381" s="42"/>
      <c r="RXK381" s="42"/>
      <c r="RXL381" s="42"/>
      <c r="RXM381" s="42"/>
      <c r="RXN381" s="42"/>
      <c r="RXO381" s="42"/>
      <c r="RXP381" s="42"/>
      <c r="RXQ381" s="42"/>
      <c r="RXR381" s="42"/>
      <c r="RXS381" s="42"/>
      <c r="RXT381" s="42"/>
      <c r="RXU381" s="42"/>
      <c r="RXV381" s="42"/>
      <c r="RXW381" s="42"/>
      <c r="RXX381" s="42"/>
      <c r="RXY381" s="42"/>
      <c r="RXZ381" s="42"/>
      <c r="RYA381" s="42"/>
      <c r="RYB381" s="42"/>
      <c r="RYC381" s="42"/>
      <c r="RYD381" s="42"/>
      <c r="RYE381" s="42"/>
      <c r="RYF381" s="42"/>
      <c r="RYG381" s="42"/>
      <c r="RYH381" s="42"/>
      <c r="RYI381" s="42"/>
      <c r="RYJ381" s="42"/>
      <c r="RYK381" s="42"/>
      <c r="RYL381" s="42"/>
      <c r="RYM381" s="42"/>
      <c r="RYN381" s="42"/>
      <c r="RYO381" s="42"/>
      <c r="RYP381" s="42"/>
      <c r="RYQ381" s="42"/>
      <c r="RYR381" s="42"/>
      <c r="RYS381" s="42"/>
      <c r="RYT381" s="42"/>
      <c r="RYU381" s="42"/>
      <c r="RYV381" s="42"/>
      <c r="RYW381" s="42"/>
      <c r="RYX381" s="42"/>
      <c r="RYY381" s="42"/>
      <c r="RYZ381" s="42"/>
      <c r="RZA381" s="42"/>
      <c r="RZB381" s="42"/>
      <c r="RZC381" s="42"/>
      <c r="RZD381" s="42"/>
      <c r="RZE381" s="42"/>
      <c r="RZF381" s="42"/>
      <c r="RZG381" s="42"/>
      <c r="RZH381" s="42"/>
      <c r="RZI381" s="42"/>
      <c r="RZJ381" s="42"/>
      <c r="RZK381" s="42"/>
      <c r="RZL381" s="42"/>
      <c r="RZM381" s="42"/>
      <c r="RZN381" s="42"/>
      <c r="RZO381" s="42"/>
      <c r="RZP381" s="42"/>
      <c r="RZQ381" s="42"/>
      <c r="RZR381" s="42"/>
      <c r="RZS381" s="42"/>
      <c r="RZT381" s="42"/>
      <c r="RZU381" s="42"/>
      <c r="RZV381" s="42"/>
      <c r="RZW381" s="42"/>
      <c r="RZX381" s="42"/>
      <c r="RZY381" s="42"/>
      <c r="RZZ381" s="42"/>
      <c r="SAA381" s="42"/>
      <c r="SAB381" s="42"/>
      <c r="SAC381" s="42"/>
      <c r="SAD381" s="42"/>
      <c r="SAE381" s="42"/>
      <c r="SAF381" s="42"/>
      <c r="SAG381" s="42"/>
      <c r="SAH381" s="42"/>
      <c r="SAI381" s="42"/>
      <c r="SAJ381" s="42"/>
      <c r="SAK381" s="42"/>
      <c r="SAL381" s="42"/>
      <c r="SAM381" s="42"/>
      <c r="SAN381" s="42"/>
      <c r="SAO381" s="42"/>
      <c r="SAP381" s="42"/>
      <c r="SAQ381" s="42"/>
      <c r="SAR381" s="42"/>
      <c r="SAS381" s="42"/>
      <c r="SAT381" s="42"/>
      <c r="SAU381" s="42"/>
      <c r="SAV381" s="42"/>
      <c r="SAW381" s="42"/>
      <c r="SAX381" s="42"/>
      <c r="SAY381" s="42"/>
      <c r="SAZ381" s="42"/>
      <c r="SBA381" s="42"/>
      <c r="SBB381" s="42"/>
      <c r="SBC381" s="42"/>
      <c r="SBD381" s="42"/>
      <c r="SBE381" s="42"/>
      <c r="SBF381" s="42"/>
      <c r="SBG381" s="42"/>
      <c r="SBH381" s="42"/>
      <c r="SBI381" s="42"/>
      <c r="SBJ381" s="42"/>
      <c r="SBK381" s="42"/>
      <c r="SBL381" s="42"/>
      <c r="SBM381" s="42"/>
      <c r="SBN381" s="42"/>
      <c r="SBO381" s="42"/>
      <c r="SBP381" s="42"/>
      <c r="SBQ381" s="42"/>
      <c r="SBR381" s="42"/>
      <c r="SBS381" s="42"/>
      <c r="SBT381" s="42"/>
      <c r="SBU381" s="42"/>
      <c r="SBV381" s="42"/>
      <c r="SBW381" s="42"/>
      <c r="SBX381" s="42"/>
      <c r="SBY381" s="42"/>
      <c r="SBZ381" s="42"/>
      <c r="SCA381" s="42"/>
      <c r="SCB381" s="42"/>
      <c r="SCC381" s="42"/>
      <c r="SCD381" s="42"/>
      <c r="SCE381" s="42"/>
      <c r="SCF381" s="42"/>
      <c r="SCG381" s="42"/>
      <c r="SCH381" s="42"/>
      <c r="SCI381" s="42"/>
      <c r="SCJ381" s="42"/>
      <c r="SCK381" s="42"/>
      <c r="SCL381" s="42"/>
      <c r="SCM381" s="42"/>
      <c r="SCN381" s="42"/>
      <c r="SCO381" s="42"/>
      <c r="SCP381" s="42"/>
      <c r="SCQ381" s="42"/>
      <c r="SCR381" s="42"/>
      <c r="SCS381" s="42"/>
      <c r="SCT381" s="42"/>
      <c r="SCU381" s="42"/>
      <c r="SCV381" s="42"/>
      <c r="SCW381" s="42"/>
      <c r="SCX381" s="42"/>
      <c r="SCY381" s="42"/>
      <c r="SCZ381" s="42"/>
      <c r="SDA381" s="42"/>
      <c r="SDB381" s="42"/>
      <c r="SDC381" s="42"/>
      <c r="SDD381" s="42"/>
      <c r="SDE381" s="42"/>
      <c r="SDF381" s="42"/>
      <c r="SDG381" s="42"/>
      <c r="SDH381" s="42"/>
      <c r="SDI381" s="42"/>
      <c r="SDJ381" s="42"/>
      <c r="SDK381" s="42"/>
      <c r="SDL381" s="42"/>
      <c r="SDM381" s="42"/>
      <c r="SDN381" s="42"/>
      <c r="SDO381" s="42"/>
      <c r="SDP381" s="42"/>
      <c r="SDQ381" s="42"/>
      <c r="SDR381" s="42"/>
      <c r="SDS381" s="42"/>
      <c r="SDT381" s="42"/>
      <c r="SDU381" s="42"/>
      <c r="SDV381" s="42"/>
      <c r="SDW381" s="42"/>
      <c r="SDX381" s="42"/>
      <c r="SDY381" s="42"/>
      <c r="SDZ381" s="42"/>
      <c r="SEA381" s="42"/>
      <c r="SEB381" s="42"/>
      <c r="SEC381" s="42"/>
      <c r="SED381" s="42"/>
      <c r="SEE381" s="42"/>
      <c r="SEF381" s="42"/>
      <c r="SEG381" s="42"/>
      <c r="SEH381" s="42"/>
      <c r="SEI381" s="42"/>
      <c r="SEJ381" s="42"/>
      <c r="SEK381" s="42"/>
      <c r="SEL381" s="42"/>
      <c r="SEM381" s="42"/>
      <c r="SEN381" s="42"/>
      <c r="SEO381" s="42"/>
      <c r="SEP381" s="42"/>
      <c r="SEQ381" s="42"/>
      <c r="SER381" s="42"/>
      <c r="SES381" s="42"/>
      <c r="SET381" s="42"/>
      <c r="SEU381" s="42"/>
      <c r="SEV381" s="42"/>
      <c r="SEW381" s="42"/>
      <c r="SEX381" s="42"/>
      <c r="SEY381" s="42"/>
      <c r="SEZ381" s="42"/>
      <c r="SFA381" s="42"/>
      <c r="SFB381" s="42"/>
      <c r="SFC381" s="42"/>
      <c r="SFD381" s="42"/>
      <c r="SFE381" s="42"/>
      <c r="SFF381" s="42"/>
      <c r="SFG381" s="42"/>
      <c r="SFH381" s="42"/>
      <c r="SFI381" s="42"/>
      <c r="SFJ381" s="42"/>
      <c r="SFK381" s="42"/>
      <c r="SFL381" s="42"/>
      <c r="SFM381" s="42"/>
      <c r="SFN381" s="42"/>
      <c r="SFO381" s="42"/>
      <c r="SFP381" s="42"/>
      <c r="SFQ381" s="42"/>
      <c r="SFR381" s="42"/>
      <c r="SFS381" s="42"/>
      <c r="SFT381" s="42"/>
      <c r="SFU381" s="42"/>
      <c r="SFV381" s="42"/>
      <c r="SFW381" s="42"/>
      <c r="SFX381" s="42"/>
      <c r="SFY381" s="42"/>
      <c r="SFZ381" s="42"/>
      <c r="SGA381" s="42"/>
      <c r="SGB381" s="42"/>
      <c r="SGC381" s="42"/>
      <c r="SGD381" s="42"/>
      <c r="SGE381" s="42"/>
      <c r="SGF381" s="42"/>
      <c r="SGG381" s="42"/>
      <c r="SGH381" s="42"/>
      <c r="SGI381" s="42"/>
      <c r="SGJ381" s="42"/>
      <c r="SGK381" s="42"/>
      <c r="SGL381" s="42"/>
      <c r="SGM381" s="42"/>
      <c r="SGN381" s="42"/>
      <c r="SGO381" s="42"/>
      <c r="SGP381" s="42"/>
      <c r="SGQ381" s="42"/>
      <c r="SGR381" s="42"/>
      <c r="SGS381" s="42"/>
      <c r="SGT381" s="42"/>
      <c r="SGU381" s="42"/>
      <c r="SGV381" s="42"/>
      <c r="SGW381" s="42"/>
      <c r="SGX381" s="42"/>
      <c r="SGY381" s="42"/>
      <c r="SGZ381" s="42"/>
      <c r="SHA381" s="42"/>
      <c r="SHB381" s="42"/>
      <c r="SHC381" s="42"/>
      <c r="SHD381" s="42"/>
      <c r="SHE381" s="42"/>
      <c r="SHF381" s="42"/>
      <c r="SHG381" s="42"/>
      <c r="SHH381" s="42"/>
      <c r="SHI381" s="42"/>
      <c r="SHJ381" s="42"/>
      <c r="SHK381" s="42"/>
      <c r="SHL381" s="42"/>
      <c r="SHM381" s="42"/>
      <c r="SHN381" s="42"/>
      <c r="SHO381" s="42"/>
      <c r="SHP381" s="42"/>
      <c r="SHQ381" s="42"/>
      <c r="SHR381" s="42"/>
      <c r="SHS381" s="42"/>
      <c r="SHT381" s="42"/>
      <c r="SHU381" s="42"/>
      <c r="SHV381" s="42"/>
      <c r="SHW381" s="42"/>
      <c r="SHX381" s="42"/>
      <c r="SHY381" s="42"/>
      <c r="SHZ381" s="42"/>
      <c r="SIA381" s="42"/>
      <c r="SIB381" s="42"/>
      <c r="SIC381" s="42"/>
      <c r="SID381" s="42"/>
      <c r="SIE381" s="42"/>
      <c r="SIF381" s="42"/>
      <c r="SIG381" s="42"/>
      <c r="SIH381" s="42"/>
      <c r="SII381" s="42"/>
      <c r="SIJ381" s="42"/>
      <c r="SIK381" s="42"/>
      <c r="SIL381" s="42"/>
      <c r="SIM381" s="42"/>
      <c r="SIN381" s="42"/>
      <c r="SIO381" s="42"/>
      <c r="SIP381" s="42"/>
      <c r="SIQ381" s="42"/>
      <c r="SIR381" s="42"/>
      <c r="SIS381" s="42"/>
      <c r="SIT381" s="42"/>
      <c r="SIU381" s="42"/>
      <c r="SIV381" s="42"/>
      <c r="SIW381" s="42"/>
      <c r="SIX381" s="42"/>
      <c r="SIY381" s="42"/>
      <c r="SIZ381" s="42"/>
      <c r="SJA381" s="42"/>
      <c r="SJB381" s="42"/>
      <c r="SJC381" s="42"/>
      <c r="SJD381" s="42"/>
      <c r="SJE381" s="42"/>
      <c r="SJF381" s="42"/>
      <c r="SJG381" s="42"/>
      <c r="SJH381" s="42"/>
      <c r="SJI381" s="42"/>
      <c r="SJJ381" s="42"/>
      <c r="SJK381" s="42"/>
      <c r="SJL381" s="42"/>
      <c r="SJM381" s="42"/>
      <c r="SJN381" s="42"/>
      <c r="SJO381" s="42"/>
      <c r="SJP381" s="42"/>
      <c r="SJQ381" s="42"/>
      <c r="SJR381" s="42"/>
      <c r="SJS381" s="42"/>
      <c r="SJT381" s="42"/>
      <c r="SJU381" s="42"/>
      <c r="SJV381" s="42"/>
      <c r="SJW381" s="42"/>
      <c r="SJX381" s="42"/>
      <c r="SJY381" s="42"/>
      <c r="SJZ381" s="42"/>
      <c r="SKA381" s="42"/>
      <c r="SKB381" s="42"/>
      <c r="SKC381" s="42"/>
      <c r="SKD381" s="42"/>
      <c r="SKE381" s="42"/>
      <c r="SKF381" s="42"/>
      <c r="SKG381" s="42"/>
      <c r="SKH381" s="42"/>
      <c r="SKI381" s="42"/>
      <c r="SKJ381" s="42"/>
      <c r="SKK381" s="42"/>
      <c r="SKL381" s="42"/>
      <c r="SKM381" s="42"/>
      <c r="SKN381" s="42"/>
      <c r="SKO381" s="42"/>
      <c r="SKP381" s="42"/>
      <c r="SKQ381" s="42"/>
      <c r="SKR381" s="42"/>
      <c r="SKS381" s="42"/>
      <c r="SKT381" s="42"/>
      <c r="SKU381" s="42"/>
      <c r="SKV381" s="42"/>
      <c r="SKW381" s="42"/>
      <c r="SKX381" s="42"/>
      <c r="SKY381" s="42"/>
      <c r="SKZ381" s="42"/>
      <c r="SLA381" s="42"/>
      <c r="SLB381" s="42"/>
      <c r="SLC381" s="42"/>
      <c r="SLD381" s="42"/>
      <c r="SLE381" s="42"/>
      <c r="SLF381" s="42"/>
      <c r="SLG381" s="42"/>
      <c r="SLH381" s="42"/>
      <c r="SLI381" s="42"/>
      <c r="SLJ381" s="42"/>
      <c r="SLK381" s="42"/>
      <c r="SLL381" s="42"/>
      <c r="SLM381" s="42"/>
      <c r="SLN381" s="42"/>
      <c r="SLO381" s="42"/>
      <c r="SLP381" s="42"/>
      <c r="SLQ381" s="42"/>
      <c r="SLR381" s="42"/>
      <c r="SLS381" s="42"/>
      <c r="SLT381" s="42"/>
      <c r="SLU381" s="42"/>
      <c r="SLV381" s="42"/>
      <c r="SLW381" s="42"/>
      <c r="SLX381" s="42"/>
      <c r="SLY381" s="42"/>
      <c r="SLZ381" s="42"/>
      <c r="SMA381" s="42"/>
      <c r="SMB381" s="42"/>
      <c r="SMC381" s="42"/>
      <c r="SMD381" s="42"/>
      <c r="SME381" s="42"/>
      <c r="SMF381" s="42"/>
      <c r="SMG381" s="42"/>
      <c r="SMH381" s="42"/>
      <c r="SMI381" s="42"/>
      <c r="SMJ381" s="42"/>
      <c r="SMK381" s="42"/>
      <c r="SML381" s="42"/>
      <c r="SMM381" s="42"/>
      <c r="SMN381" s="42"/>
      <c r="SMO381" s="42"/>
      <c r="SMP381" s="42"/>
      <c r="SMQ381" s="42"/>
      <c r="SMR381" s="42"/>
      <c r="SMS381" s="42"/>
      <c r="SMT381" s="42"/>
      <c r="SMU381" s="42"/>
      <c r="SMV381" s="42"/>
      <c r="SMW381" s="42"/>
      <c r="SMX381" s="42"/>
      <c r="SMY381" s="42"/>
      <c r="SMZ381" s="42"/>
      <c r="SNA381" s="42"/>
      <c r="SNB381" s="42"/>
      <c r="SNC381" s="42"/>
      <c r="SND381" s="42"/>
      <c r="SNE381" s="42"/>
      <c r="SNF381" s="42"/>
      <c r="SNG381" s="42"/>
      <c r="SNH381" s="42"/>
      <c r="SNI381" s="42"/>
      <c r="SNJ381" s="42"/>
      <c r="SNK381" s="42"/>
      <c r="SNL381" s="42"/>
      <c r="SNM381" s="42"/>
      <c r="SNN381" s="42"/>
      <c r="SNO381" s="42"/>
      <c r="SNP381" s="42"/>
      <c r="SNQ381" s="42"/>
      <c r="SNR381" s="42"/>
      <c r="SNS381" s="42"/>
      <c r="SNT381" s="42"/>
      <c r="SNU381" s="42"/>
      <c r="SNV381" s="42"/>
      <c r="SNW381" s="42"/>
      <c r="SNX381" s="42"/>
      <c r="SNY381" s="42"/>
      <c r="SNZ381" s="42"/>
      <c r="SOA381" s="42"/>
      <c r="SOB381" s="42"/>
      <c r="SOC381" s="42"/>
      <c r="SOD381" s="42"/>
      <c r="SOE381" s="42"/>
      <c r="SOF381" s="42"/>
      <c r="SOG381" s="42"/>
      <c r="SOH381" s="42"/>
      <c r="SOI381" s="42"/>
      <c r="SOJ381" s="42"/>
      <c r="SOK381" s="42"/>
      <c r="SOL381" s="42"/>
      <c r="SOM381" s="42"/>
      <c r="SON381" s="42"/>
      <c r="SOO381" s="42"/>
      <c r="SOP381" s="42"/>
      <c r="SOQ381" s="42"/>
      <c r="SOR381" s="42"/>
      <c r="SOS381" s="42"/>
      <c r="SOT381" s="42"/>
      <c r="SOU381" s="42"/>
      <c r="SOV381" s="42"/>
      <c r="SOW381" s="42"/>
      <c r="SOX381" s="42"/>
      <c r="SOY381" s="42"/>
      <c r="SOZ381" s="42"/>
      <c r="SPA381" s="42"/>
      <c r="SPB381" s="42"/>
      <c r="SPC381" s="42"/>
      <c r="SPD381" s="42"/>
      <c r="SPE381" s="42"/>
      <c r="SPF381" s="42"/>
      <c r="SPG381" s="42"/>
      <c r="SPH381" s="42"/>
      <c r="SPI381" s="42"/>
      <c r="SPJ381" s="42"/>
      <c r="SPK381" s="42"/>
      <c r="SPL381" s="42"/>
      <c r="SPM381" s="42"/>
      <c r="SPN381" s="42"/>
      <c r="SPO381" s="42"/>
      <c r="SPP381" s="42"/>
      <c r="SPQ381" s="42"/>
      <c r="SPR381" s="42"/>
      <c r="SPS381" s="42"/>
      <c r="SPT381" s="42"/>
      <c r="SPU381" s="42"/>
      <c r="SPV381" s="42"/>
      <c r="SPW381" s="42"/>
      <c r="SPX381" s="42"/>
      <c r="SPY381" s="42"/>
      <c r="SPZ381" s="42"/>
      <c r="SQA381" s="42"/>
      <c r="SQB381" s="42"/>
      <c r="SQC381" s="42"/>
      <c r="SQD381" s="42"/>
      <c r="SQE381" s="42"/>
      <c r="SQF381" s="42"/>
      <c r="SQG381" s="42"/>
      <c r="SQH381" s="42"/>
      <c r="SQI381" s="42"/>
      <c r="SQJ381" s="42"/>
      <c r="SQK381" s="42"/>
      <c r="SQL381" s="42"/>
      <c r="SQM381" s="42"/>
      <c r="SQN381" s="42"/>
      <c r="SQO381" s="42"/>
      <c r="SQP381" s="42"/>
      <c r="SQQ381" s="42"/>
      <c r="SQR381" s="42"/>
      <c r="SQS381" s="42"/>
      <c r="SQT381" s="42"/>
      <c r="SQU381" s="42"/>
      <c r="SQV381" s="42"/>
      <c r="SQW381" s="42"/>
      <c r="SQX381" s="42"/>
      <c r="SQY381" s="42"/>
      <c r="SQZ381" s="42"/>
      <c r="SRA381" s="42"/>
      <c r="SRB381" s="42"/>
      <c r="SRC381" s="42"/>
      <c r="SRD381" s="42"/>
      <c r="SRE381" s="42"/>
      <c r="SRF381" s="42"/>
      <c r="SRG381" s="42"/>
      <c r="SRH381" s="42"/>
      <c r="SRI381" s="42"/>
      <c r="SRJ381" s="42"/>
      <c r="SRK381" s="42"/>
      <c r="SRL381" s="42"/>
      <c r="SRM381" s="42"/>
      <c r="SRN381" s="42"/>
      <c r="SRO381" s="42"/>
      <c r="SRP381" s="42"/>
      <c r="SRQ381" s="42"/>
      <c r="SRR381" s="42"/>
      <c r="SRS381" s="42"/>
      <c r="SRT381" s="42"/>
      <c r="SRU381" s="42"/>
      <c r="SRV381" s="42"/>
      <c r="SRW381" s="42"/>
      <c r="SRX381" s="42"/>
      <c r="SRY381" s="42"/>
      <c r="SRZ381" s="42"/>
      <c r="SSA381" s="42"/>
      <c r="SSB381" s="42"/>
      <c r="SSC381" s="42"/>
      <c r="SSD381" s="42"/>
      <c r="SSE381" s="42"/>
      <c r="SSF381" s="42"/>
      <c r="SSG381" s="42"/>
      <c r="SSH381" s="42"/>
      <c r="SSI381" s="42"/>
      <c r="SSJ381" s="42"/>
      <c r="SSK381" s="42"/>
      <c r="SSL381" s="42"/>
      <c r="SSM381" s="42"/>
      <c r="SSN381" s="42"/>
      <c r="SSO381" s="42"/>
      <c r="SSP381" s="42"/>
      <c r="SSQ381" s="42"/>
      <c r="SSR381" s="42"/>
      <c r="SSS381" s="42"/>
      <c r="SST381" s="42"/>
      <c r="SSU381" s="42"/>
      <c r="SSV381" s="42"/>
      <c r="SSW381" s="42"/>
      <c r="SSX381" s="42"/>
      <c r="SSY381" s="42"/>
      <c r="SSZ381" s="42"/>
      <c r="STA381" s="42"/>
      <c r="STB381" s="42"/>
      <c r="STC381" s="42"/>
      <c r="STD381" s="42"/>
      <c r="STE381" s="42"/>
      <c r="STF381" s="42"/>
      <c r="STG381" s="42"/>
      <c r="STH381" s="42"/>
      <c r="STI381" s="42"/>
      <c r="STJ381" s="42"/>
      <c r="STK381" s="42"/>
      <c r="STL381" s="42"/>
      <c r="STM381" s="42"/>
      <c r="STN381" s="42"/>
      <c r="STO381" s="42"/>
      <c r="STP381" s="42"/>
      <c r="STQ381" s="42"/>
      <c r="STR381" s="42"/>
      <c r="STS381" s="42"/>
      <c r="STT381" s="42"/>
      <c r="STU381" s="42"/>
      <c r="STV381" s="42"/>
      <c r="STW381" s="42"/>
      <c r="STX381" s="42"/>
      <c r="STY381" s="42"/>
      <c r="STZ381" s="42"/>
      <c r="SUA381" s="42"/>
      <c r="SUB381" s="42"/>
      <c r="SUC381" s="42"/>
      <c r="SUD381" s="42"/>
      <c r="SUE381" s="42"/>
      <c r="SUF381" s="42"/>
      <c r="SUG381" s="42"/>
      <c r="SUH381" s="42"/>
      <c r="SUI381" s="42"/>
      <c r="SUJ381" s="42"/>
      <c r="SUK381" s="42"/>
      <c r="SUL381" s="42"/>
      <c r="SUM381" s="42"/>
      <c r="SUN381" s="42"/>
      <c r="SUO381" s="42"/>
      <c r="SUP381" s="42"/>
      <c r="SUQ381" s="42"/>
      <c r="SUR381" s="42"/>
      <c r="SUS381" s="42"/>
      <c r="SUT381" s="42"/>
      <c r="SUU381" s="42"/>
      <c r="SUV381" s="42"/>
      <c r="SUW381" s="42"/>
      <c r="SUX381" s="42"/>
      <c r="SUY381" s="42"/>
      <c r="SUZ381" s="42"/>
      <c r="SVA381" s="42"/>
      <c r="SVB381" s="42"/>
      <c r="SVC381" s="42"/>
      <c r="SVD381" s="42"/>
      <c r="SVE381" s="42"/>
      <c r="SVF381" s="42"/>
      <c r="SVG381" s="42"/>
      <c r="SVH381" s="42"/>
      <c r="SVI381" s="42"/>
      <c r="SVJ381" s="42"/>
      <c r="SVK381" s="42"/>
      <c r="SVL381" s="42"/>
      <c r="SVM381" s="42"/>
      <c r="SVN381" s="42"/>
      <c r="SVO381" s="42"/>
      <c r="SVP381" s="42"/>
      <c r="SVQ381" s="42"/>
      <c r="SVR381" s="42"/>
      <c r="SVS381" s="42"/>
      <c r="SVT381" s="42"/>
      <c r="SVU381" s="42"/>
      <c r="SVV381" s="42"/>
      <c r="SVW381" s="42"/>
      <c r="SVX381" s="42"/>
      <c r="SVY381" s="42"/>
      <c r="SVZ381" s="42"/>
      <c r="SWA381" s="42"/>
      <c r="SWB381" s="42"/>
      <c r="SWC381" s="42"/>
      <c r="SWD381" s="42"/>
      <c r="SWE381" s="42"/>
      <c r="SWF381" s="42"/>
      <c r="SWG381" s="42"/>
      <c r="SWH381" s="42"/>
      <c r="SWI381" s="42"/>
      <c r="SWJ381" s="42"/>
      <c r="SWK381" s="42"/>
      <c r="SWL381" s="42"/>
      <c r="SWM381" s="42"/>
      <c r="SWN381" s="42"/>
      <c r="SWO381" s="42"/>
      <c r="SWP381" s="42"/>
      <c r="SWQ381" s="42"/>
      <c r="SWR381" s="42"/>
      <c r="SWS381" s="42"/>
      <c r="SWT381" s="42"/>
      <c r="SWU381" s="42"/>
      <c r="SWV381" s="42"/>
      <c r="SWW381" s="42"/>
      <c r="SWX381" s="42"/>
      <c r="SWY381" s="42"/>
      <c r="SWZ381" s="42"/>
      <c r="SXA381" s="42"/>
      <c r="SXB381" s="42"/>
      <c r="SXC381" s="42"/>
      <c r="SXD381" s="42"/>
      <c r="SXE381" s="42"/>
      <c r="SXF381" s="42"/>
      <c r="SXG381" s="42"/>
      <c r="SXH381" s="42"/>
      <c r="SXI381" s="42"/>
      <c r="SXJ381" s="42"/>
      <c r="SXK381" s="42"/>
      <c r="SXL381" s="42"/>
      <c r="SXM381" s="42"/>
      <c r="SXN381" s="42"/>
      <c r="SXO381" s="42"/>
      <c r="SXP381" s="42"/>
      <c r="SXQ381" s="42"/>
      <c r="SXR381" s="42"/>
      <c r="SXS381" s="42"/>
      <c r="SXT381" s="42"/>
      <c r="SXU381" s="42"/>
      <c r="SXV381" s="42"/>
      <c r="SXW381" s="42"/>
      <c r="SXX381" s="42"/>
      <c r="SXY381" s="42"/>
      <c r="SXZ381" s="42"/>
      <c r="SYA381" s="42"/>
      <c r="SYB381" s="42"/>
      <c r="SYC381" s="42"/>
      <c r="SYD381" s="42"/>
      <c r="SYE381" s="42"/>
      <c r="SYF381" s="42"/>
      <c r="SYG381" s="42"/>
      <c r="SYH381" s="42"/>
      <c r="SYI381" s="42"/>
      <c r="SYJ381" s="42"/>
      <c r="SYK381" s="42"/>
      <c r="SYL381" s="42"/>
      <c r="SYM381" s="42"/>
      <c r="SYN381" s="42"/>
      <c r="SYO381" s="42"/>
      <c r="SYP381" s="42"/>
      <c r="SYQ381" s="42"/>
      <c r="SYR381" s="42"/>
      <c r="SYS381" s="42"/>
      <c r="SYT381" s="42"/>
      <c r="SYU381" s="42"/>
      <c r="SYV381" s="42"/>
      <c r="SYW381" s="42"/>
      <c r="SYX381" s="42"/>
      <c r="SYY381" s="42"/>
      <c r="SYZ381" s="42"/>
      <c r="SZA381" s="42"/>
      <c r="SZB381" s="42"/>
      <c r="SZC381" s="42"/>
      <c r="SZD381" s="42"/>
      <c r="SZE381" s="42"/>
      <c r="SZF381" s="42"/>
      <c r="SZG381" s="42"/>
      <c r="SZH381" s="42"/>
      <c r="SZI381" s="42"/>
      <c r="SZJ381" s="42"/>
      <c r="SZK381" s="42"/>
      <c r="SZL381" s="42"/>
      <c r="SZM381" s="42"/>
      <c r="SZN381" s="42"/>
      <c r="SZO381" s="42"/>
      <c r="SZP381" s="42"/>
      <c r="SZQ381" s="42"/>
      <c r="SZR381" s="42"/>
      <c r="SZS381" s="42"/>
      <c r="SZT381" s="42"/>
      <c r="SZU381" s="42"/>
      <c r="SZV381" s="42"/>
      <c r="SZW381" s="42"/>
      <c r="SZX381" s="42"/>
      <c r="SZY381" s="42"/>
      <c r="SZZ381" s="42"/>
      <c r="TAA381" s="42"/>
      <c r="TAB381" s="42"/>
      <c r="TAC381" s="42"/>
      <c r="TAD381" s="42"/>
      <c r="TAE381" s="42"/>
      <c r="TAF381" s="42"/>
      <c r="TAG381" s="42"/>
      <c r="TAH381" s="42"/>
      <c r="TAI381" s="42"/>
      <c r="TAJ381" s="42"/>
      <c r="TAK381" s="42"/>
      <c r="TAL381" s="42"/>
      <c r="TAM381" s="42"/>
      <c r="TAN381" s="42"/>
      <c r="TAO381" s="42"/>
      <c r="TAP381" s="42"/>
      <c r="TAQ381" s="42"/>
      <c r="TAR381" s="42"/>
      <c r="TAS381" s="42"/>
      <c r="TAT381" s="42"/>
      <c r="TAU381" s="42"/>
      <c r="TAV381" s="42"/>
      <c r="TAW381" s="42"/>
      <c r="TAX381" s="42"/>
      <c r="TAY381" s="42"/>
      <c r="TAZ381" s="42"/>
      <c r="TBA381" s="42"/>
      <c r="TBB381" s="42"/>
      <c r="TBC381" s="42"/>
      <c r="TBD381" s="42"/>
      <c r="TBE381" s="42"/>
      <c r="TBF381" s="42"/>
      <c r="TBG381" s="42"/>
      <c r="TBH381" s="42"/>
      <c r="TBI381" s="42"/>
      <c r="TBJ381" s="42"/>
      <c r="TBK381" s="42"/>
      <c r="TBL381" s="42"/>
      <c r="TBM381" s="42"/>
      <c r="TBN381" s="42"/>
      <c r="TBO381" s="42"/>
      <c r="TBP381" s="42"/>
      <c r="TBQ381" s="42"/>
      <c r="TBR381" s="42"/>
      <c r="TBS381" s="42"/>
      <c r="TBT381" s="42"/>
      <c r="TBU381" s="42"/>
      <c r="TBV381" s="42"/>
      <c r="TBW381" s="42"/>
      <c r="TBX381" s="42"/>
      <c r="TBY381" s="42"/>
      <c r="TBZ381" s="42"/>
      <c r="TCA381" s="42"/>
      <c r="TCB381" s="42"/>
      <c r="TCC381" s="42"/>
      <c r="TCD381" s="42"/>
      <c r="TCE381" s="42"/>
      <c r="TCF381" s="42"/>
      <c r="TCG381" s="42"/>
      <c r="TCH381" s="42"/>
      <c r="TCI381" s="42"/>
      <c r="TCJ381" s="42"/>
      <c r="TCK381" s="42"/>
      <c r="TCL381" s="42"/>
      <c r="TCM381" s="42"/>
      <c r="TCN381" s="42"/>
      <c r="TCO381" s="42"/>
      <c r="TCP381" s="42"/>
      <c r="TCQ381" s="42"/>
      <c r="TCR381" s="42"/>
      <c r="TCS381" s="42"/>
      <c r="TCT381" s="42"/>
      <c r="TCU381" s="42"/>
      <c r="TCV381" s="42"/>
      <c r="TCW381" s="42"/>
      <c r="TCX381" s="42"/>
      <c r="TCY381" s="42"/>
      <c r="TCZ381" s="42"/>
      <c r="TDA381" s="42"/>
      <c r="TDB381" s="42"/>
      <c r="TDC381" s="42"/>
      <c r="TDD381" s="42"/>
      <c r="TDE381" s="42"/>
      <c r="TDF381" s="42"/>
      <c r="TDG381" s="42"/>
      <c r="TDH381" s="42"/>
      <c r="TDI381" s="42"/>
      <c r="TDJ381" s="42"/>
      <c r="TDK381" s="42"/>
      <c r="TDL381" s="42"/>
      <c r="TDM381" s="42"/>
      <c r="TDN381" s="42"/>
      <c r="TDO381" s="42"/>
      <c r="TDP381" s="42"/>
      <c r="TDQ381" s="42"/>
      <c r="TDR381" s="42"/>
      <c r="TDS381" s="42"/>
      <c r="TDT381" s="42"/>
      <c r="TDU381" s="42"/>
      <c r="TDV381" s="42"/>
      <c r="TDW381" s="42"/>
      <c r="TDX381" s="42"/>
      <c r="TDY381" s="42"/>
      <c r="TDZ381" s="42"/>
      <c r="TEA381" s="42"/>
      <c r="TEB381" s="42"/>
      <c r="TEC381" s="42"/>
      <c r="TED381" s="42"/>
      <c r="TEE381" s="42"/>
      <c r="TEF381" s="42"/>
      <c r="TEG381" s="42"/>
      <c r="TEH381" s="42"/>
      <c r="TEI381" s="42"/>
      <c r="TEJ381" s="42"/>
      <c r="TEK381" s="42"/>
      <c r="TEL381" s="42"/>
      <c r="TEM381" s="42"/>
      <c r="TEN381" s="42"/>
      <c r="TEO381" s="42"/>
      <c r="TEP381" s="42"/>
      <c r="TEQ381" s="42"/>
      <c r="TER381" s="42"/>
      <c r="TES381" s="42"/>
      <c r="TET381" s="42"/>
      <c r="TEU381" s="42"/>
      <c r="TEV381" s="42"/>
      <c r="TEW381" s="42"/>
      <c r="TEX381" s="42"/>
      <c r="TEY381" s="42"/>
      <c r="TEZ381" s="42"/>
      <c r="TFA381" s="42"/>
      <c r="TFB381" s="42"/>
      <c r="TFC381" s="42"/>
      <c r="TFD381" s="42"/>
      <c r="TFE381" s="42"/>
      <c r="TFF381" s="42"/>
      <c r="TFG381" s="42"/>
      <c r="TFH381" s="42"/>
      <c r="TFI381" s="42"/>
      <c r="TFJ381" s="42"/>
      <c r="TFK381" s="42"/>
      <c r="TFL381" s="42"/>
      <c r="TFM381" s="42"/>
      <c r="TFN381" s="42"/>
      <c r="TFO381" s="42"/>
      <c r="TFP381" s="42"/>
      <c r="TFQ381" s="42"/>
      <c r="TFR381" s="42"/>
      <c r="TFS381" s="42"/>
      <c r="TFT381" s="42"/>
      <c r="TFU381" s="42"/>
      <c r="TFV381" s="42"/>
      <c r="TFW381" s="42"/>
      <c r="TFX381" s="42"/>
      <c r="TFY381" s="42"/>
      <c r="TFZ381" s="42"/>
      <c r="TGA381" s="42"/>
      <c r="TGB381" s="42"/>
      <c r="TGC381" s="42"/>
      <c r="TGD381" s="42"/>
      <c r="TGE381" s="42"/>
      <c r="TGF381" s="42"/>
      <c r="TGG381" s="42"/>
      <c r="TGH381" s="42"/>
      <c r="TGI381" s="42"/>
      <c r="TGJ381" s="42"/>
      <c r="TGK381" s="42"/>
      <c r="TGL381" s="42"/>
      <c r="TGM381" s="42"/>
      <c r="TGN381" s="42"/>
      <c r="TGO381" s="42"/>
      <c r="TGP381" s="42"/>
      <c r="TGQ381" s="42"/>
      <c r="TGR381" s="42"/>
      <c r="TGS381" s="42"/>
      <c r="TGT381" s="42"/>
      <c r="TGU381" s="42"/>
      <c r="TGV381" s="42"/>
      <c r="TGW381" s="42"/>
      <c r="TGX381" s="42"/>
      <c r="TGY381" s="42"/>
      <c r="TGZ381" s="42"/>
      <c r="THA381" s="42"/>
      <c r="THB381" s="42"/>
      <c r="THC381" s="42"/>
      <c r="THD381" s="42"/>
      <c r="THE381" s="42"/>
      <c r="THF381" s="42"/>
      <c r="THG381" s="42"/>
      <c r="THH381" s="42"/>
      <c r="THI381" s="42"/>
      <c r="THJ381" s="42"/>
      <c r="THK381" s="42"/>
      <c r="THL381" s="42"/>
      <c r="THM381" s="42"/>
      <c r="THN381" s="42"/>
      <c r="THO381" s="42"/>
      <c r="THP381" s="42"/>
      <c r="THQ381" s="42"/>
      <c r="THR381" s="42"/>
      <c r="THS381" s="42"/>
      <c r="THT381" s="42"/>
      <c r="THU381" s="42"/>
      <c r="THV381" s="42"/>
      <c r="THW381" s="42"/>
      <c r="THX381" s="42"/>
      <c r="THY381" s="42"/>
      <c r="THZ381" s="42"/>
      <c r="TIA381" s="42"/>
      <c r="TIB381" s="42"/>
      <c r="TIC381" s="42"/>
      <c r="TID381" s="42"/>
      <c r="TIE381" s="42"/>
      <c r="TIF381" s="42"/>
      <c r="TIG381" s="42"/>
      <c r="TIH381" s="42"/>
      <c r="TII381" s="42"/>
      <c r="TIJ381" s="42"/>
      <c r="TIK381" s="42"/>
      <c r="TIL381" s="42"/>
      <c r="TIM381" s="42"/>
      <c r="TIN381" s="42"/>
      <c r="TIO381" s="42"/>
      <c r="TIP381" s="42"/>
      <c r="TIQ381" s="42"/>
      <c r="TIR381" s="42"/>
      <c r="TIS381" s="42"/>
      <c r="TIT381" s="42"/>
      <c r="TIU381" s="42"/>
      <c r="TIV381" s="42"/>
      <c r="TIW381" s="42"/>
      <c r="TIX381" s="42"/>
      <c r="TIY381" s="42"/>
      <c r="TIZ381" s="42"/>
      <c r="TJA381" s="42"/>
      <c r="TJB381" s="42"/>
      <c r="TJC381" s="42"/>
      <c r="TJD381" s="42"/>
      <c r="TJE381" s="42"/>
      <c r="TJF381" s="42"/>
      <c r="TJG381" s="42"/>
      <c r="TJH381" s="42"/>
      <c r="TJI381" s="42"/>
      <c r="TJJ381" s="42"/>
      <c r="TJK381" s="42"/>
      <c r="TJL381" s="42"/>
      <c r="TJM381" s="42"/>
      <c r="TJN381" s="42"/>
      <c r="TJO381" s="42"/>
      <c r="TJP381" s="42"/>
      <c r="TJQ381" s="42"/>
      <c r="TJR381" s="42"/>
      <c r="TJS381" s="42"/>
      <c r="TJT381" s="42"/>
      <c r="TJU381" s="42"/>
      <c r="TJV381" s="42"/>
      <c r="TJW381" s="42"/>
      <c r="TJX381" s="42"/>
      <c r="TJY381" s="42"/>
      <c r="TJZ381" s="42"/>
      <c r="TKA381" s="42"/>
      <c r="TKB381" s="42"/>
      <c r="TKC381" s="42"/>
      <c r="TKD381" s="42"/>
      <c r="TKE381" s="42"/>
      <c r="TKF381" s="42"/>
      <c r="TKG381" s="42"/>
      <c r="TKH381" s="42"/>
      <c r="TKI381" s="42"/>
      <c r="TKJ381" s="42"/>
      <c r="TKK381" s="42"/>
      <c r="TKL381" s="42"/>
      <c r="TKM381" s="42"/>
      <c r="TKN381" s="42"/>
      <c r="TKO381" s="42"/>
      <c r="TKP381" s="42"/>
      <c r="TKQ381" s="42"/>
      <c r="TKR381" s="42"/>
      <c r="TKS381" s="42"/>
      <c r="TKT381" s="42"/>
      <c r="TKU381" s="42"/>
      <c r="TKV381" s="42"/>
      <c r="TKW381" s="42"/>
      <c r="TKX381" s="42"/>
      <c r="TKY381" s="42"/>
      <c r="TKZ381" s="42"/>
      <c r="TLA381" s="42"/>
      <c r="TLB381" s="42"/>
      <c r="TLC381" s="42"/>
      <c r="TLD381" s="42"/>
      <c r="TLE381" s="42"/>
      <c r="TLF381" s="42"/>
      <c r="TLG381" s="42"/>
      <c r="TLH381" s="42"/>
      <c r="TLI381" s="42"/>
      <c r="TLJ381" s="42"/>
      <c r="TLK381" s="42"/>
      <c r="TLL381" s="42"/>
      <c r="TLM381" s="42"/>
      <c r="TLN381" s="42"/>
      <c r="TLO381" s="42"/>
      <c r="TLP381" s="42"/>
      <c r="TLQ381" s="42"/>
      <c r="TLR381" s="42"/>
      <c r="TLS381" s="42"/>
      <c r="TLT381" s="42"/>
      <c r="TLU381" s="42"/>
      <c r="TLV381" s="42"/>
      <c r="TLW381" s="42"/>
      <c r="TLX381" s="42"/>
      <c r="TLY381" s="42"/>
      <c r="TLZ381" s="42"/>
      <c r="TMA381" s="42"/>
      <c r="TMB381" s="42"/>
      <c r="TMC381" s="42"/>
      <c r="TMD381" s="42"/>
      <c r="TME381" s="42"/>
      <c r="TMF381" s="42"/>
      <c r="TMG381" s="42"/>
      <c r="TMH381" s="42"/>
      <c r="TMI381" s="42"/>
      <c r="TMJ381" s="42"/>
      <c r="TMK381" s="42"/>
      <c r="TML381" s="42"/>
      <c r="TMM381" s="42"/>
      <c r="TMN381" s="42"/>
      <c r="TMO381" s="42"/>
      <c r="TMP381" s="42"/>
      <c r="TMQ381" s="42"/>
      <c r="TMR381" s="42"/>
      <c r="TMS381" s="42"/>
      <c r="TMT381" s="42"/>
      <c r="TMU381" s="42"/>
      <c r="TMV381" s="42"/>
      <c r="TMW381" s="42"/>
      <c r="TMX381" s="42"/>
      <c r="TMY381" s="42"/>
      <c r="TMZ381" s="42"/>
      <c r="TNA381" s="42"/>
      <c r="TNB381" s="42"/>
      <c r="TNC381" s="42"/>
      <c r="TND381" s="42"/>
      <c r="TNE381" s="42"/>
      <c r="TNF381" s="42"/>
      <c r="TNG381" s="42"/>
      <c r="TNH381" s="42"/>
      <c r="TNI381" s="42"/>
      <c r="TNJ381" s="42"/>
      <c r="TNK381" s="42"/>
      <c r="TNL381" s="42"/>
      <c r="TNM381" s="42"/>
      <c r="TNN381" s="42"/>
      <c r="TNO381" s="42"/>
      <c r="TNP381" s="42"/>
      <c r="TNQ381" s="42"/>
      <c r="TNR381" s="42"/>
      <c r="TNS381" s="42"/>
      <c r="TNT381" s="42"/>
      <c r="TNU381" s="42"/>
      <c r="TNV381" s="42"/>
      <c r="TNW381" s="42"/>
      <c r="TNX381" s="42"/>
      <c r="TNY381" s="42"/>
      <c r="TNZ381" s="42"/>
      <c r="TOA381" s="42"/>
      <c r="TOB381" s="42"/>
      <c r="TOC381" s="42"/>
      <c r="TOD381" s="42"/>
      <c r="TOE381" s="42"/>
      <c r="TOF381" s="42"/>
      <c r="TOG381" s="42"/>
      <c r="TOH381" s="42"/>
      <c r="TOI381" s="42"/>
      <c r="TOJ381" s="42"/>
      <c r="TOK381" s="42"/>
      <c r="TOL381" s="42"/>
      <c r="TOM381" s="42"/>
      <c r="TON381" s="42"/>
      <c r="TOO381" s="42"/>
      <c r="TOP381" s="42"/>
      <c r="TOQ381" s="42"/>
      <c r="TOR381" s="42"/>
      <c r="TOS381" s="42"/>
      <c r="TOT381" s="42"/>
      <c r="TOU381" s="42"/>
      <c r="TOV381" s="42"/>
      <c r="TOW381" s="42"/>
      <c r="TOX381" s="42"/>
      <c r="TOY381" s="42"/>
      <c r="TOZ381" s="42"/>
      <c r="TPA381" s="42"/>
      <c r="TPB381" s="42"/>
      <c r="TPC381" s="42"/>
      <c r="TPD381" s="42"/>
      <c r="TPE381" s="42"/>
      <c r="TPF381" s="42"/>
      <c r="TPG381" s="42"/>
      <c r="TPH381" s="42"/>
      <c r="TPI381" s="42"/>
      <c r="TPJ381" s="42"/>
      <c r="TPK381" s="42"/>
      <c r="TPL381" s="42"/>
      <c r="TPM381" s="42"/>
      <c r="TPN381" s="42"/>
      <c r="TPO381" s="42"/>
      <c r="TPP381" s="42"/>
      <c r="TPQ381" s="42"/>
      <c r="TPR381" s="42"/>
      <c r="TPS381" s="42"/>
      <c r="TPT381" s="42"/>
      <c r="TPU381" s="42"/>
      <c r="TPV381" s="42"/>
      <c r="TPW381" s="42"/>
      <c r="TPX381" s="42"/>
      <c r="TPY381" s="42"/>
      <c r="TPZ381" s="42"/>
      <c r="TQA381" s="42"/>
      <c r="TQB381" s="42"/>
      <c r="TQC381" s="42"/>
      <c r="TQD381" s="42"/>
      <c r="TQE381" s="42"/>
      <c r="TQF381" s="42"/>
      <c r="TQG381" s="42"/>
      <c r="TQH381" s="42"/>
      <c r="TQI381" s="42"/>
      <c r="TQJ381" s="42"/>
      <c r="TQK381" s="42"/>
      <c r="TQL381" s="42"/>
      <c r="TQM381" s="42"/>
      <c r="TQN381" s="42"/>
      <c r="TQO381" s="42"/>
      <c r="TQP381" s="42"/>
      <c r="TQQ381" s="42"/>
      <c r="TQR381" s="42"/>
      <c r="TQS381" s="42"/>
      <c r="TQT381" s="42"/>
      <c r="TQU381" s="42"/>
      <c r="TQV381" s="42"/>
      <c r="TQW381" s="42"/>
      <c r="TQX381" s="42"/>
      <c r="TQY381" s="42"/>
      <c r="TQZ381" s="42"/>
      <c r="TRA381" s="42"/>
      <c r="TRB381" s="42"/>
      <c r="TRC381" s="42"/>
      <c r="TRD381" s="42"/>
      <c r="TRE381" s="42"/>
      <c r="TRF381" s="42"/>
      <c r="TRG381" s="42"/>
      <c r="TRH381" s="42"/>
      <c r="TRI381" s="42"/>
      <c r="TRJ381" s="42"/>
      <c r="TRK381" s="42"/>
      <c r="TRL381" s="42"/>
      <c r="TRM381" s="42"/>
      <c r="TRN381" s="42"/>
      <c r="TRO381" s="42"/>
      <c r="TRP381" s="42"/>
      <c r="TRQ381" s="42"/>
      <c r="TRR381" s="42"/>
      <c r="TRS381" s="42"/>
      <c r="TRT381" s="42"/>
      <c r="TRU381" s="42"/>
      <c r="TRV381" s="42"/>
      <c r="TRW381" s="42"/>
      <c r="TRX381" s="42"/>
      <c r="TRY381" s="42"/>
      <c r="TRZ381" s="42"/>
      <c r="TSA381" s="42"/>
      <c r="TSB381" s="42"/>
      <c r="TSC381" s="42"/>
      <c r="TSD381" s="42"/>
      <c r="TSE381" s="42"/>
      <c r="TSF381" s="42"/>
      <c r="TSG381" s="42"/>
      <c r="TSH381" s="42"/>
      <c r="TSI381" s="42"/>
      <c r="TSJ381" s="42"/>
      <c r="TSK381" s="42"/>
      <c r="TSL381" s="42"/>
      <c r="TSM381" s="42"/>
      <c r="TSN381" s="42"/>
      <c r="TSO381" s="42"/>
      <c r="TSP381" s="42"/>
      <c r="TSQ381" s="42"/>
      <c r="TSR381" s="42"/>
      <c r="TSS381" s="42"/>
      <c r="TST381" s="42"/>
      <c r="TSU381" s="42"/>
      <c r="TSV381" s="42"/>
      <c r="TSW381" s="42"/>
      <c r="TSX381" s="42"/>
      <c r="TSY381" s="42"/>
      <c r="TSZ381" s="42"/>
      <c r="TTA381" s="42"/>
      <c r="TTB381" s="42"/>
      <c r="TTC381" s="42"/>
      <c r="TTD381" s="42"/>
      <c r="TTE381" s="42"/>
      <c r="TTF381" s="42"/>
      <c r="TTG381" s="42"/>
      <c r="TTH381" s="42"/>
      <c r="TTI381" s="42"/>
      <c r="TTJ381" s="42"/>
      <c r="TTK381" s="42"/>
      <c r="TTL381" s="42"/>
      <c r="TTM381" s="42"/>
      <c r="TTN381" s="42"/>
      <c r="TTO381" s="42"/>
      <c r="TTP381" s="42"/>
      <c r="TTQ381" s="42"/>
      <c r="TTR381" s="42"/>
      <c r="TTS381" s="42"/>
      <c r="TTT381" s="42"/>
      <c r="TTU381" s="42"/>
      <c r="TTV381" s="42"/>
      <c r="TTW381" s="42"/>
      <c r="TTX381" s="42"/>
      <c r="TTY381" s="42"/>
      <c r="TTZ381" s="42"/>
      <c r="TUA381" s="42"/>
      <c r="TUB381" s="42"/>
      <c r="TUC381" s="42"/>
      <c r="TUD381" s="42"/>
      <c r="TUE381" s="42"/>
      <c r="TUF381" s="42"/>
      <c r="TUG381" s="42"/>
      <c r="TUH381" s="42"/>
      <c r="TUI381" s="42"/>
      <c r="TUJ381" s="42"/>
      <c r="TUK381" s="42"/>
      <c r="TUL381" s="42"/>
      <c r="TUM381" s="42"/>
      <c r="TUN381" s="42"/>
      <c r="TUO381" s="42"/>
      <c r="TUP381" s="42"/>
      <c r="TUQ381" s="42"/>
      <c r="TUR381" s="42"/>
      <c r="TUS381" s="42"/>
      <c r="TUT381" s="42"/>
      <c r="TUU381" s="42"/>
      <c r="TUV381" s="42"/>
      <c r="TUW381" s="42"/>
      <c r="TUX381" s="42"/>
      <c r="TUY381" s="42"/>
      <c r="TUZ381" s="42"/>
      <c r="TVA381" s="42"/>
      <c r="TVB381" s="42"/>
      <c r="TVC381" s="42"/>
      <c r="TVD381" s="42"/>
      <c r="TVE381" s="42"/>
      <c r="TVF381" s="42"/>
      <c r="TVG381" s="42"/>
      <c r="TVH381" s="42"/>
      <c r="TVI381" s="42"/>
      <c r="TVJ381" s="42"/>
      <c r="TVK381" s="42"/>
      <c r="TVL381" s="42"/>
      <c r="TVM381" s="42"/>
      <c r="TVN381" s="42"/>
      <c r="TVO381" s="42"/>
      <c r="TVP381" s="42"/>
      <c r="TVQ381" s="42"/>
      <c r="TVR381" s="42"/>
      <c r="TVS381" s="42"/>
      <c r="TVT381" s="42"/>
      <c r="TVU381" s="42"/>
      <c r="TVV381" s="42"/>
      <c r="TVW381" s="42"/>
      <c r="TVX381" s="42"/>
      <c r="TVY381" s="42"/>
      <c r="TVZ381" s="42"/>
      <c r="TWA381" s="42"/>
      <c r="TWB381" s="42"/>
      <c r="TWC381" s="42"/>
      <c r="TWD381" s="42"/>
      <c r="TWE381" s="42"/>
      <c r="TWF381" s="42"/>
      <c r="TWG381" s="42"/>
      <c r="TWH381" s="42"/>
      <c r="TWI381" s="42"/>
      <c r="TWJ381" s="42"/>
      <c r="TWK381" s="42"/>
      <c r="TWL381" s="42"/>
      <c r="TWM381" s="42"/>
      <c r="TWN381" s="42"/>
      <c r="TWO381" s="42"/>
      <c r="TWP381" s="42"/>
      <c r="TWQ381" s="42"/>
      <c r="TWR381" s="42"/>
      <c r="TWS381" s="42"/>
      <c r="TWT381" s="42"/>
      <c r="TWU381" s="42"/>
      <c r="TWV381" s="42"/>
      <c r="TWW381" s="42"/>
      <c r="TWX381" s="42"/>
      <c r="TWY381" s="42"/>
      <c r="TWZ381" s="42"/>
      <c r="TXA381" s="42"/>
      <c r="TXB381" s="42"/>
      <c r="TXC381" s="42"/>
      <c r="TXD381" s="42"/>
      <c r="TXE381" s="42"/>
      <c r="TXF381" s="42"/>
      <c r="TXG381" s="42"/>
      <c r="TXH381" s="42"/>
      <c r="TXI381" s="42"/>
      <c r="TXJ381" s="42"/>
      <c r="TXK381" s="42"/>
      <c r="TXL381" s="42"/>
      <c r="TXM381" s="42"/>
      <c r="TXN381" s="42"/>
      <c r="TXO381" s="42"/>
      <c r="TXP381" s="42"/>
      <c r="TXQ381" s="42"/>
      <c r="TXR381" s="42"/>
      <c r="TXS381" s="42"/>
      <c r="TXT381" s="42"/>
      <c r="TXU381" s="42"/>
      <c r="TXV381" s="42"/>
      <c r="TXW381" s="42"/>
      <c r="TXX381" s="42"/>
      <c r="TXY381" s="42"/>
      <c r="TXZ381" s="42"/>
      <c r="TYA381" s="42"/>
      <c r="TYB381" s="42"/>
      <c r="TYC381" s="42"/>
      <c r="TYD381" s="42"/>
      <c r="TYE381" s="42"/>
      <c r="TYF381" s="42"/>
      <c r="TYG381" s="42"/>
      <c r="TYH381" s="42"/>
      <c r="TYI381" s="42"/>
      <c r="TYJ381" s="42"/>
      <c r="TYK381" s="42"/>
      <c r="TYL381" s="42"/>
      <c r="TYM381" s="42"/>
      <c r="TYN381" s="42"/>
      <c r="TYO381" s="42"/>
      <c r="TYP381" s="42"/>
      <c r="TYQ381" s="42"/>
      <c r="TYR381" s="42"/>
      <c r="TYS381" s="42"/>
      <c r="TYT381" s="42"/>
      <c r="TYU381" s="42"/>
      <c r="TYV381" s="42"/>
      <c r="TYW381" s="42"/>
      <c r="TYX381" s="42"/>
      <c r="TYY381" s="42"/>
      <c r="TYZ381" s="42"/>
      <c r="TZA381" s="42"/>
      <c r="TZB381" s="42"/>
      <c r="TZC381" s="42"/>
      <c r="TZD381" s="42"/>
      <c r="TZE381" s="42"/>
      <c r="TZF381" s="42"/>
      <c r="TZG381" s="42"/>
      <c r="TZH381" s="42"/>
      <c r="TZI381" s="42"/>
      <c r="TZJ381" s="42"/>
      <c r="TZK381" s="42"/>
      <c r="TZL381" s="42"/>
      <c r="TZM381" s="42"/>
      <c r="TZN381" s="42"/>
      <c r="TZO381" s="42"/>
      <c r="TZP381" s="42"/>
      <c r="TZQ381" s="42"/>
      <c r="TZR381" s="42"/>
      <c r="TZS381" s="42"/>
      <c r="TZT381" s="42"/>
      <c r="TZU381" s="42"/>
      <c r="TZV381" s="42"/>
      <c r="TZW381" s="42"/>
      <c r="TZX381" s="42"/>
      <c r="TZY381" s="42"/>
      <c r="TZZ381" s="42"/>
      <c r="UAA381" s="42"/>
      <c r="UAB381" s="42"/>
      <c r="UAC381" s="42"/>
      <c r="UAD381" s="42"/>
      <c r="UAE381" s="42"/>
      <c r="UAF381" s="42"/>
      <c r="UAG381" s="42"/>
      <c r="UAH381" s="42"/>
      <c r="UAI381" s="42"/>
      <c r="UAJ381" s="42"/>
      <c r="UAK381" s="42"/>
      <c r="UAL381" s="42"/>
      <c r="UAM381" s="42"/>
      <c r="UAN381" s="42"/>
      <c r="UAO381" s="42"/>
      <c r="UAP381" s="42"/>
      <c r="UAQ381" s="42"/>
      <c r="UAR381" s="42"/>
      <c r="UAS381" s="42"/>
      <c r="UAT381" s="42"/>
      <c r="UAU381" s="42"/>
      <c r="UAV381" s="42"/>
      <c r="UAW381" s="42"/>
      <c r="UAX381" s="42"/>
      <c r="UAY381" s="42"/>
      <c r="UAZ381" s="42"/>
      <c r="UBA381" s="42"/>
      <c r="UBB381" s="42"/>
      <c r="UBC381" s="42"/>
      <c r="UBD381" s="42"/>
      <c r="UBE381" s="42"/>
      <c r="UBF381" s="42"/>
      <c r="UBG381" s="42"/>
      <c r="UBH381" s="42"/>
      <c r="UBI381" s="42"/>
      <c r="UBJ381" s="42"/>
      <c r="UBK381" s="42"/>
      <c r="UBL381" s="42"/>
      <c r="UBM381" s="42"/>
      <c r="UBN381" s="42"/>
      <c r="UBO381" s="42"/>
      <c r="UBP381" s="42"/>
      <c r="UBQ381" s="42"/>
      <c r="UBR381" s="42"/>
      <c r="UBS381" s="42"/>
      <c r="UBT381" s="42"/>
      <c r="UBU381" s="42"/>
      <c r="UBV381" s="42"/>
      <c r="UBW381" s="42"/>
      <c r="UBX381" s="42"/>
      <c r="UBY381" s="42"/>
      <c r="UBZ381" s="42"/>
      <c r="UCA381" s="42"/>
      <c r="UCB381" s="42"/>
      <c r="UCC381" s="42"/>
      <c r="UCD381" s="42"/>
      <c r="UCE381" s="42"/>
      <c r="UCF381" s="42"/>
      <c r="UCG381" s="42"/>
      <c r="UCH381" s="42"/>
      <c r="UCI381" s="42"/>
      <c r="UCJ381" s="42"/>
      <c r="UCK381" s="42"/>
      <c r="UCL381" s="42"/>
      <c r="UCM381" s="42"/>
      <c r="UCN381" s="42"/>
      <c r="UCO381" s="42"/>
      <c r="UCP381" s="42"/>
      <c r="UCQ381" s="42"/>
      <c r="UCR381" s="42"/>
      <c r="UCS381" s="42"/>
      <c r="UCT381" s="42"/>
      <c r="UCU381" s="42"/>
      <c r="UCV381" s="42"/>
      <c r="UCW381" s="42"/>
      <c r="UCX381" s="42"/>
      <c r="UCY381" s="42"/>
      <c r="UCZ381" s="42"/>
      <c r="UDA381" s="42"/>
      <c r="UDB381" s="42"/>
      <c r="UDC381" s="42"/>
      <c r="UDD381" s="42"/>
      <c r="UDE381" s="42"/>
      <c r="UDF381" s="42"/>
      <c r="UDG381" s="42"/>
      <c r="UDH381" s="42"/>
      <c r="UDI381" s="42"/>
      <c r="UDJ381" s="42"/>
      <c r="UDK381" s="42"/>
      <c r="UDL381" s="42"/>
      <c r="UDM381" s="42"/>
      <c r="UDN381" s="42"/>
      <c r="UDO381" s="42"/>
      <c r="UDP381" s="42"/>
      <c r="UDQ381" s="42"/>
      <c r="UDR381" s="42"/>
      <c r="UDS381" s="42"/>
      <c r="UDT381" s="42"/>
      <c r="UDU381" s="42"/>
      <c r="UDV381" s="42"/>
      <c r="UDW381" s="42"/>
      <c r="UDX381" s="42"/>
      <c r="UDY381" s="42"/>
      <c r="UDZ381" s="42"/>
      <c r="UEA381" s="42"/>
      <c r="UEB381" s="42"/>
      <c r="UEC381" s="42"/>
      <c r="UED381" s="42"/>
      <c r="UEE381" s="42"/>
      <c r="UEF381" s="42"/>
      <c r="UEG381" s="42"/>
      <c r="UEH381" s="42"/>
      <c r="UEI381" s="42"/>
      <c r="UEJ381" s="42"/>
      <c r="UEK381" s="42"/>
      <c r="UEL381" s="42"/>
      <c r="UEM381" s="42"/>
      <c r="UEN381" s="42"/>
      <c r="UEO381" s="42"/>
      <c r="UEP381" s="42"/>
      <c r="UEQ381" s="42"/>
      <c r="UER381" s="42"/>
      <c r="UES381" s="42"/>
      <c r="UET381" s="42"/>
      <c r="UEU381" s="42"/>
      <c r="UEV381" s="42"/>
      <c r="UEW381" s="42"/>
      <c r="UEX381" s="42"/>
      <c r="UEY381" s="42"/>
      <c r="UEZ381" s="42"/>
      <c r="UFA381" s="42"/>
      <c r="UFB381" s="42"/>
      <c r="UFC381" s="42"/>
      <c r="UFD381" s="42"/>
      <c r="UFE381" s="42"/>
      <c r="UFF381" s="42"/>
      <c r="UFG381" s="42"/>
      <c r="UFH381" s="42"/>
      <c r="UFI381" s="42"/>
      <c r="UFJ381" s="42"/>
      <c r="UFK381" s="42"/>
      <c r="UFL381" s="42"/>
      <c r="UFM381" s="42"/>
      <c r="UFN381" s="42"/>
      <c r="UFO381" s="42"/>
      <c r="UFP381" s="42"/>
      <c r="UFQ381" s="42"/>
      <c r="UFR381" s="42"/>
      <c r="UFS381" s="42"/>
      <c r="UFT381" s="42"/>
      <c r="UFU381" s="42"/>
      <c r="UFV381" s="42"/>
      <c r="UFW381" s="42"/>
      <c r="UFX381" s="42"/>
      <c r="UFY381" s="42"/>
      <c r="UFZ381" s="42"/>
      <c r="UGA381" s="42"/>
      <c r="UGB381" s="42"/>
      <c r="UGC381" s="42"/>
      <c r="UGD381" s="42"/>
      <c r="UGE381" s="42"/>
      <c r="UGF381" s="42"/>
      <c r="UGG381" s="42"/>
      <c r="UGH381" s="42"/>
      <c r="UGI381" s="42"/>
      <c r="UGJ381" s="42"/>
      <c r="UGK381" s="42"/>
      <c r="UGL381" s="42"/>
      <c r="UGM381" s="42"/>
      <c r="UGN381" s="42"/>
      <c r="UGO381" s="42"/>
      <c r="UGP381" s="42"/>
      <c r="UGQ381" s="42"/>
      <c r="UGR381" s="42"/>
      <c r="UGS381" s="42"/>
      <c r="UGT381" s="42"/>
      <c r="UGU381" s="42"/>
      <c r="UGV381" s="42"/>
      <c r="UGW381" s="42"/>
      <c r="UGX381" s="42"/>
      <c r="UGY381" s="42"/>
      <c r="UGZ381" s="42"/>
      <c r="UHA381" s="42"/>
      <c r="UHB381" s="42"/>
      <c r="UHC381" s="42"/>
      <c r="UHD381" s="42"/>
      <c r="UHE381" s="42"/>
      <c r="UHF381" s="42"/>
      <c r="UHG381" s="42"/>
      <c r="UHH381" s="42"/>
      <c r="UHI381" s="42"/>
      <c r="UHJ381" s="42"/>
      <c r="UHK381" s="42"/>
      <c r="UHL381" s="42"/>
      <c r="UHM381" s="42"/>
      <c r="UHN381" s="42"/>
      <c r="UHO381" s="42"/>
      <c r="UHP381" s="42"/>
      <c r="UHQ381" s="42"/>
      <c r="UHR381" s="42"/>
      <c r="UHS381" s="42"/>
      <c r="UHT381" s="42"/>
      <c r="UHU381" s="42"/>
      <c r="UHV381" s="42"/>
      <c r="UHW381" s="42"/>
      <c r="UHX381" s="42"/>
      <c r="UHY381" s="42"/>
      <c r="UHZ381" s="42"/>
      <c r="UIA381" s="42"/>
      <c r="UIB381" s="42"/>
      <c r="UIC381" s="42"/>
      <c r="UID381" s="42"/>
      <c r="UIE381" s="42"/>
      <c r="UIF381" s="42"/>
      <c r="UIG381" s="42"/>
      <c r="UIH381" s="42"/>
      <c r="UII381" s="42"/>
      <c r="UIJ381" s="42"/>
      <c r="UIK381" s="42"/>
      <c r="UIL381" s="42"/>
      <c r="UIM381" s="42"/>
      <c r="UIN381" s="42"/>
      <c r="UIO381" s="42"/>
      <c r="UIP381" s="42"/>
      <c r="UIQ381" s="42"/>
      <c r="UIR381" s="42"/>
      <c r="UIS381" s="42"/>
      <c r="UIT381" s="42"/>
      <c r="UIU381" s="42"/>
      <c r="UIV381" s="42"/>
      <c r="UIW381" s="42"/>
      <c r="UIX381" s="42"/>
      <c r="UIY381" s="42"/>
      <c r="UIZ381" s="42"/>
      <c r="UJA381" s="42"/>
      <c r="UJB381" s="42"/>
      <c r="UJC381" s="42"/>
      <c r="UJD381" s="42"/>
      <c r="UJE381" s="42"/>
      <c r="UJF381" s="42"/>
      <c r="UJG381" s="42"/>
      <c r="UJH381" s="42"/>
      <c r="UJI381" s="42"/>
      <c r="UJJ381" s="42"/>
      <c r="UJK381" s="42"/>
      <c r="UJL381" s="42"/>
      <c r="UJM381" s="42"/>
      <c r="UJN381" s="42"/>
      <c r="UJO381" s="42"/>
      <c r="UJP381" s="42"/>
      <c r="UJQ381" s="42"/>
      <c r="UJR381" s="42"/>
      <c r="UJS381" s="42"/>
      <c r="UJT381" s="42"/>
      <c r="UJU381" s="42"/>
      <c r="UJV381" s="42"/>
      <c r="UJW381" s="42"/>
      <c r="UJX381" s="42"/>
      <c r="UJY381" s="42"/>
      <c r="UJZ381" s="42"/>
      <c r="UKA381" s="42"/>
      <c r="UKB381" s="42"/>
      <c r="UKC381" s="42"/>
      <c r="UKD381" s="42"/>
      <c r="UKE381" s="42"/>
      <c r="UKF381" s="42"/>
      <c r="UKG381" s="42"/>
      <c r="UKH381" s="42"/>
      <c r="UKI381" s="42"/>
      <c r="UKJ381" s="42"/>
      <c r="UKK381" s="42"/>
      <c r="UKL381" s="42"/>
      <c r="UKM381" s="42"/>
      <c r="UKN381" s="42"/>
      <c r="UKO381" s="42"/>
      <c r="UKP381" s="42"/>
      <c r="UKQ381" s="42"/>
      <c r="UKR381" s="42"/>
      <c r="UKS381" s="42"/>
      <c r="UKT381" s="42"/>
      <c r="UKU381" s="42"/>
      <c r="UKV381" s="42"/>
      <c r="UKW381" s="42"/>
      <c r="UKX381" s="42"/>
      <c r="UKY381" s="42"/>
      <c r="UKZ381" s="42"/>
      <c r="ULA381" s="42"/>
      <c r="ULB381" s="42"/>
      <c r="ULC381" s="42"/>
      <c r="ULD381" s="42"/>
      <c r="ULE381" s="42"/>
      <c r="ULF381" s="42"/>
      <c r="ULG381" s="42"/>
      <c r="ULH381" s="42"/>
      <c r="ULI381" s="42"/>
      <c r="ULJ381" s="42"/>
      <c r="ULK381" s="42"/>
      <c r="ULL381" s="42"/>
      <c r="ULM381" s="42"/>
      <c r="ULN381" s="42"/>
      <c r="ULO381" s="42"/>
      <c r="ULP381" s="42"/>
      <c r="ULQ381" s="42"/>
      <c r="ULR381" s="42"/>
      <c r="ULS381" s="42"/>
      <c r="ULT381" s="42"/>
      <c r="ULU381" s="42"/>
      <c r="ULV381" s="42"/>
      <c r="ULW381" s="42"/>
      <c r="ULX381" s="42"/>
      <c r="ULY381" s="42"/>
      <c r="ULZ381" s="42"/>
      <c r="UMA381" s="42"/>
      <c r="UMB381" s="42"/>
      <c r="UMC381" s="42"/>
      <c r="UMD381" s="42"/>
      <c r="UME381" s="42"/>
      <c r="UMF381" s="42"/>
      <c r="UMG381" s="42"/>
      <c r="UMH381" s="42"/>
      <c r="UMI381" s="42"/>
      <c r="UMJ381" s="42"/>
      <c r="UMK381" s="42"/>
      <c r="UML381" s="42"/>
      <c r="UMM381" s="42"/>
      <c r="UMN381" s="42"/>
      <c r="UMO381" s="42"/>
      <c r="UMP381" s="42"/>
      <c r="UMQ381" s="42"/>
      <c r="UMR381" s="42"/>
      <c r="UMS381" s="42"/>
      <c r="UMT381" s="42"/>
      <c r="UMU381" s="42"/>
      <c r="UMV381" s="42"/>
      <c r="UMW381" s="42"/>
      <c r="UMX381" s="42"/>
      <c r="UMY381" s="42"/>
      <c r="UMZ381" s="42"/>
      <c r="UNA381" s="42"/>
      <c r="UNB381" s="42"/>
      <c r="UNC381" s="42"/>
      <c r="UND381" s="42"/>
      <c r="UNE381" s="42"/>
      <c r="UNF381" s="42"/>
      <c r="UNG381" s="42"/>
      <c r="UNH381" s="42"/>
      <c r="UNI381" s="42"/>
      <c r="UNJ381" s="42"/>
      <c r="UNK381" s="42"/>
      <c r="UNL381" s="42"/>
      <c r="UNM381" s="42"/>
      <c r="UNN381" s="42"/>
      <c r="UNO381" s="42"/>
      <c r="UNP381" s="42"/>
      <c r="UNQ381" s="42"/>
      <c r="UNR381" s="42"/>
      <c r="UNS381" s="42"/>
      <c r="UNT381" s="42"/>
      <c r="UNU381" s="42"/>
      <c r="UNV381" s="42"/>
      <c r="UNW381" s="42"/>
      <c r="UNX381" s="42"/>
      <c r="UNY381" s="42"/>
      <c r="UNZ381" s="42"/>
      <c r="UOA381" s="42"/>
      <c r="UOB381" s="42"/>
      <c r="UOC381" s="42"/>
      <c r="UOD381" s="42"/>
      <c r="UOE381" s="42"/>
      <c r="UOF381" s="42"/>
      <c r="UOG381" s="42"/>
      <c r="UOH381" s="42"/>
      <c r="UOI381" s="42"/>
      <c r="UOJ381" s="42"/>
      <c r="UOK381" s="42"/>
      <c r="UOL381" s="42"/>
      <c r="UOM381" s="42"/>
      <c r="UON381" s="42"/>
      <c r="UOO381" s="42"/>
      <c r="UOP381" s="42"/>
      <c r="UOQ381" s="42"/>
      <c r="UOR381" s="42"/>
      <c r="UOS381" s="42"/>
      <c r="UOT381" s="42"/>
      <c r="UOU381" s="42"/>
      <c r="UOV381" s="42"/>
      <c r="UOW381" s="42"/>
      <c r="UOX381" s="42"/>
      <c r="UOY381" s="42"/>
      <c r="UOZ381" s="42"/>
      <c r="UPA381" s="42"/>
      <c r="UPB381" s="42"/>
      <c r="UPC381" s="42"/>
      <c r="UPD381" s="42"/>
      <c r="UPE381" s="42"/>
      <c r="UPF381" s="42"/>
      <c r="UPG381" s="42"/>
      <c r="UPH381" s="42"/>
      <c r="UPI381" s="42"/>
      <c r="UPJ381" s="42"/>
      <c r="UPK381" s="42"/>
      <c r="UPL381" s="42"/>
      <c r="UPM381" s="42"/>
      <c r="UPN381" s="42"/>
      <c r="UPO381" s="42"/>
      <c r="UPP381" s="42"/>
      <c r="UPQ381" s="42"/>
      <c r="UPR381" s="42"/>
      <c r="UPS381" s="42"/>
      <c r="UPT381" s="42"/>
      <c r="UPU381" s="42"/>
      <c r="UPV381" s="42"/>
      <c r="UPW381" s="42"/>
      <c r="UPX381" s="42"/>
      <c r="UPY381" s="42"/>
      <c r="UPZ381" s="42"/>
      <c r="UQA381" s="42"/>
      <c r="UQB381" s="42"/>
      <c r="UQC381" s="42"/>
      <c r="UQD381" s="42"/>
      <c r="UQE381" s="42"/>
      <c r="UQF381" s="42"/>
      <c r="UQG381" s="42"/>
      <c r="UQH381" s="42"/>
      <c r="UQI381" s="42"/>
      <c r="UQJ381" s="42"/>
      <c r="UQK381" s="42"/>
      <c r="UQL381" s="42"/>
      <c r="UQM381" s="42"/>
      <c r="UQN381" s="42"/>
      <c r="UQO381" s="42"/>
      <c r="UQP381" s="42"/>
      <c r="UQQ381" s="42"/>
      <c r="UQR381" s="42"/>
      <c r="UQS381" s="42"/>
      <c r="UQT381" s="42"/>
      <c r="UQU381" s="42"/>
      <c r="UQV381" s="42"/>
      <c r="UQW381" s="42"/>
      <c r="UQX381" s="42"/>
      <c r="UQY381" s="42"/>
      <c r="UQZ381" s="42"/>
      <c r="URA381" s="42"/>
      <c r="URB381" s="42"/>
      <c r="URC381" s="42"/>
      <c r="URD381" s="42"/>
      <c r="URE381" s="42"/>
      <c r="URF381" s="42"/>
      <c r="URG381" s="42"/>
      <c r="URH381" s="42"/>
      <c r="URI381" s="42"/>
      <c r="URJ381" s="42"/>
      <c r="URK381" s="42"/>
      <c r="URL381" s="42"/>
      <c r="URM381" s="42"/>
      <c r="URN381" s="42"/>
      <c r="URO381" s="42"/>
      <c r="URP381" s="42"/>
      <c r="URQ381" s="42"/>
      <c r="URR381" s="42"/>
      <c r="URS381" s="42"/>
      <c r="URT381" s="42"/>
      <c r="URU381" s="42"/>
      <c r="URV381" s="42"/>
      <c r="URW381" s="42"/>
      <c r="URX381" s="42"/>
      <c r="URY381" s="42"/>
      <c r="URZ381" s="42"/>
      <c r="USA381" s="42"/>
      <c r="USB381" s="42"/>
      <c r="USC381" s="42"/>
      <c r="USD381" s="42"/>
      <c r="USE381" s="42"/>
      <c r="USF381" s="42"/>
      <c r="USG381" s="42"/>
      <c r="USH381" s="42"/>
      <c r="USI381" s="42"/>
      <c r="USJ381" s="42"/>
      <c r="USK381" s="42"/>
      <c r="USL381" s="42"/>
      <c r="USM381" s="42"/>
      <c r="USN381" s="42"/>
      <c r="USO381" s="42"/>
      <c r="USP381" s="42"/>
      <c r="USQ381" s="42"/>
      <c r="USR381" s="42"/>
      <c r="USS381" s="42"/>
      <c r="UST381" s="42"/>
      <c r="USU381" s="42"/>
      <c r="USV381" s="42"/>
      <c r="USW381" s="42"/>
      <c r="USX381" s="42"/>
      <c r="USY381" s="42"/>
      <c r="USZ381" s="42"/>
      <c r="UTA381" s="42"/>
      <c r="UTB381" s="42"/>
      <c r="UTC381" s="42"/>
      <c r="UTD381" s="42"/>
      <c r="UTE381" s="42"/>
      <c r="UTF381" s="42"/>
      <c r="UTG381" s="42"/>
      <c r="UTH381" s="42"/>
      <c r="UTI381" s="42"/>
      <c r="UTJ381" s="42"/>
      <c r="UTK381" s="42"/>
      <c r="UTL381" s="42"/>
      <c r="UTM381" s="42"/>
      <c r="UTN381" s="42"/>
      <c r="UTO381" s="42"/>
      <c r="UTP381" s="42"/>
      <c r="UTQ381" s="42"/>
      <c r="UTR381" s="42"/>
      <c r="UTS381" s="42"/>
      <c r="UTT381" s="42"/>
      <c r="UTU381" s="42"/>
      <c r="UTV381" s="42"/>
      <c r="UTW381" s="42"/>
      <c r="UTX381" s="42"/>
      <c r="UTY381" s="42"/>
      <c r="UTZ381" s="42"/>
      <c r="UUA381" s="42"/>
      <c r="UUB381" s="42"/>
      <c r="UUC381" s="42"/>
      <c r="UUD381" s="42"/>
      <c r="UUE381" s="42"/>
      <c r="UUF381" s="42"/>
      <c r="UUG381" s="42"/>
      <c r="UUH381" s="42"/>
      <c r="UUI381" s="42"/>
      <c r="UUJ381" s="42"/>
      <c r="UUK381" s="42"/>
      <c r="UUL381" s="42"/>
      <c r="UUM381" s="42"/>
      <c r="UUN381" s="42"/>
      <c r="UUO381" s="42"/>
      <c r="UUP381" s="42"/>
      <c r="UUQ381" s="42"/>
      <c r="UUR381" s="42"/>
      <c r="UUS381" s="42"/>
      <c r="UUT381" s="42"/>
      <c r="UUU381" s="42"/>
      <c r="UUV381" s="42"/>
      <c r="UUW381" s="42"/>
      <c r="UUX381" s="42"/>
      <c r="UUY381" s="42"/>
      <c r="UUZ381" s="42"/>
      <c r="UVA381" s="42"/>
      <c r="UVB381" s="42"/>
      <c r="UVC381" s="42"/>
      <c r="UVD381" s="42"/>
      <c r="UVE381" s="42"/>
      <c r="UVF381" s="42"/>
      <c r="UVG381" s="42"/>
      <c r="UVH381" s="42"/>
      <c r="UVI381" s="42"/>
      <c r="UVJ381" s="42"/>
      <c r="UVK381" s="42"/>
      <c r="UVL381" s="42"/>
      <c r="UVM381" s="42"/>
      <c r="UVN381" s="42"/>
      <c r="UVO381" s="42"/>
      <c r="UVP381" s="42"/>
      <c r="UVQ381" s="42"/>
      <c r="UVR381" s="42"/>
      <c r="UVS381" s="42"/>
      <c r="UVT381" s="42"/>
      <c r="UVU381" s="42"/>
      <c r="UVV381" s="42"/>
      <c r="UVW381" s="42"/>
      <c r="UVX381" s="42"/>
      <c r="UVY381" s="42"/>
      <c r="UVZ381" s="42"/>
      <c r="UWA381" s="42"/>
      <c r="UWB381" s="42"/>
      <c r="UWC381" s="42"/>
      <c r="UWD381" s="42"/>
      <c r="UWE381" s="42"/>
      <c r="UWF381" s="42"/>
      <c r="UWG381" s="42"/>
      <c r="UWH381" s="42"/>
      <c r="UWI381" s="42"/>
      <c r="UWJ381" s="42"/>
      <c r="UWK381" s="42"/>
      <c r="UWL381" s="42"/>
      <c r="UWM381" s="42"/>
      <c r="UWN381" s="42"/>
      <c r="UWO381" s="42"/>
      <c r="UWP381" s="42"/>
      <c r="UWQ381" s="42"/>
      <c r="UWR381" s="42"/>
      <c r="UWS381" s="42"/>
      <c r="UWT381" s="42"/>
      <c r="UWU381" s="42"/>
      <c r="UWV381" s="42"/>
      <c r="UWW381" s="42"/>
      <c r="UWX381" s="42"/>
      <c r="UWY381" s="42"/>
      <c r="UWZ381" s="42"/>
      <c r="UXA381" s="42"/>
      <c r="UXB381" s="42"/>
      <c r="UXC381" s="42"/>
      <c r="UXD381" s="42"/>
      <c r="UXE381" s="42"/>
      <c r="UXF381" s="42"/>
      <c r="UXG381" s="42"/>
      <c r="UXH381" s="42"/>
      <c r="UXI381" s="42"/>
      <c r="UXJ381" s="42"/>
      <c r="UXK381" s="42"/>
      <c r="UXL381" s="42"/>
      <c r="UXM381" s="42"/>
      <c r="UXN381" s="42"/>
      <c r="UXO381" s="42"/>
      <c r="UXP381" s="42"/>
      <c r="UXQ381" s="42"/>
      <c r="UXR381" s="42"/>
      <c r="UXS381" s="42"/>
      <c r="UXT381" s="42"/>
      <c r="UXU381" s="42"/>
      <c r="UXV381" s="42"/>
      <c r="UXW381" s="42"/>
      <c r="UXX381" s="42"/>
      <c r="UXY381" s="42"/>
      <c r="UXZ381" s="42"/>
      <c r="UYA381" s="42"/>
      <c r="UYB381" s="42"/>
      <c r="UYC381" s="42"/>
      <c r="UYD381" s="42"/>
      <c r="UYE381" s="42"/>
      <c r="UYF381" s="42"/>
      <c r="UYG381" s="42"/>
      <c r="UYH381" s="42"/>
      <c r="UYI381" s="42"/>
      <c r="UYJ381" s="42"/>
      <c r="UYK381" s="42"/>
      <c r="UYL381" s="42"/>
      <c r="UYM381" s="42"/>
      <c r="UYN381" s="42"/>
      <c r="UYO381" s="42"/>
      <c r="UYP381" s="42"/>
      <c r="UYQ381" s="42"/>
      <c r="UYR381" s="42"/>
      <c r="UYS381" s="42"/>
      <c r="UYT381" s="42"/>
      <c r="UYU381" s="42"/>
      <c r="UYV381" s="42"/>
      <c r="UYW381" s="42"/>
      <c r="UYX381" s="42"/>
      <c r="UYY381" s="42"/>
      <c r="UYZ381" s="42"/>
      <c r="UZA381" s="42"/>
      <c r="UZB381" s="42"/>
      <c r="UZC381" s="42"/>
      <c r="UZD381" s="42"/>
      <c r="UZE381" s="42"/>
      <c r="UZF381" s="42"/>
      <c r="UZG381" s="42"/>
      <c r="UZH381" s="42"/>
      <c r="UZI381" s="42"/>
      <c r="UZJ381" s="42"/>
      <c r="UZK381" s="42"/>
      <c r="UZL381" s="42"/>
      <c r="UZM381" s="42"/>
      <c r="UZN381" s="42"/>
      <c r="UZO381" s="42"/>
      <c r="UZP381" s="42"/>
      <c r="UZQ381" s="42"/>
      <c r="UZR381" s="42"/>
      <c r="UZS381" s="42"/>
      <c r="UZT381" s="42"/>
      <c r="UZU381" s="42"/>
      <c r="UZV381" s="42"/>
      <c r="UZW381" s="42"/>
      <c r="UZX381" s="42"/>
      <c r="UZY381" s="42"/>
      <c r="UZZ381" s="42"/>
      <c r="VAA381" s="42"/>
      <c r="VAB381" s="42"/>
      <c r="VAC381" s="42"/>
      <c r="VAD381" s="42"/>
      <c r="VAE381" s="42"/>
      <c r="VAF381" s="42"/>
      <c r="VAG381" s="42"/>
      <c r="VAH381" s="42"/>
      <c r="VAI381" s="42"/>
      <c r="VAJ381" s="42"/>
      <c r="VAK381" s="42"/>
      <c r="VAL381" s="42"/>
      <c r="VAM381" s="42"/>
      <c r="VAN381" s="42"/>
      <c r="VAO381" s="42"/>
      <c r="VAP381" s="42"/>
      <c r="VAQ381" s="42"/>
      <c r="VAR381" s="42"/>
      <c r="VAS381" s="42"/>
      <c r="VAT381" s="42"/>
      <c r="VAU381" s="42"/>
      <c r="VAV381" s="42"/>
      <c r="VAW381" s="42"/>
      <c r="VAX381" s="42"/>
      <c r="VAY381" s="42"/>
      <c r="VAZ381" s="42"/>
      <c r="VBA381" s="42"/>
      <c r="VBB381" s="42"/>
      <c r="VBC381" s="42"/>
      <c r="VBD381" s="42"/>
      <c r="VBE381" s="42"/>
      <c r="VBF381" s="42"/>
      <c r="VBG381" s="42"/>
      <c r="VBH381" s="42"/>
      <c r="VBI381" s="42"/>
      <c r="VBJ381" s="42"/>
      <c r="VBK381" s="42"/>
      <c r="VBL381" s="42"/>
      <c r="VBM381" s="42"/>
      <c r="VBN381" s="42"/>
      <c r="VBO381" s="42"/>
      <c r="VBP381" s="42"/>
      <c r="VBQ381" s="42"/>
      <c r="VBR381" s="42"/>
      <c r="VBS381" s="42"/>
      <c r="VBT381" s="42"/>
      <c r="VBU381" s="42"/>
      <c r="VBV381" s="42"/>
      <c r="VBW381" s="42"/>
      <c r="VBX381" s="42"/>
      <c r="VBY381" s="42"/>
      <c r="VBZ381" s="42"/>
      <c r="VCA381" s="42"/>
      <c r="VCB381" s="42"/>
      <c r="VCC381" s="42"/>
      <c r="VCD381" s="42"/>
      <c r="VCE381" s="42"/>
      <c r="VCF381" s="42"/>
      <c r="VCG381" s="42"/>
      <c r="VCH381" s="42"/>
      <c r="VCI381" s="42"/>
      <c r="VCJ381" s="42"/>
      <c r="VCK381" s="42"/>
      <c r="VCL381" s="42"/>
      <c r="VCM381" s="42"/>
      <c r="VCN381" s="42"/>
      <c r="VCO381" s="42"/>
      <c r="VCP381" s="42"/>
      <c r="VCQ381" s="42"/>
      <c r="VCR381" s="42"/>
      <c r="VCS381" s="42"/>
      <c r="VCT381" s="42"/>
      <c r="VCU381" s="42"/>
      <c r="VCV381" s="42"/>
      <c r="VCW381" s="42"/>
      <c r="VCX381" s="42"/>
      <c r="VCY381" s="42"/>
      <c r="VCZ381" s="42"/>
      <c r="VDA381" s="42"/>
      <c r="VDB381" s="42"/>
      <c r="VDC381" s="42"/>
      <c r="VDD381" s="42"/>
      <c r="VDE381" s="42"/>
      <c r="VDF381" s="42"/>
      <c r="VDG381" s="42"/>
      <c r="VDH381" s="42"/>
      <c r="VDI381" s="42"/>
      <c r="VDJ381" s="42"/>
      <c r="VDK381" s="42"/>
      <c r="VDL381" s="42"/>
      <c r="VDM381" s="42"/>
      <c r="VDN381" s="42"/>
      <c r="VDO381" s="42"/>
      <c r="VDP381" s="42"/>
      <c r="VDQ381" s="42"/>
      <c r="VDR381" s="42"/>
      <c r="VDS381" s="42"/>
      <c r="VDT381" s="42"/>
      <c r="VDU381" s="42"/>
      <c r="VDV381" s="42"/>
      <c r="VDW381" s="42"/>
      <c r="VDX381" s="42"/>
      <c r="VDY381" s="42"/>
      <c r="VDZ381" s="42"/>
      <c r="VEA381" s="42"/>
      <c r="VEB381" s="42"/>
      <c r="VEC381" s="42"/>
      <c r="VED381" s="42"/>
      <c r="VEE381" s="42"/>
      <c r="VEF381" s="42"/>
      <c r="VEG381" s="42"/>
      <c r="VEH381" s="42"/>
      <c r="VEI381" s="42"/>
      <c r="VEJ381" s="42"/>
      <c r="VEK381" s="42"/>
      <c r="VEL381" s="42"/>
      <c r="VEM381" s="42"/>
      <c r="VEN381" s="42"/>
      <c r="VEO381" s="42"/>
      <c r="VEP381" s="42"/>
      <c r="VEQ381" s="42"/>
      <c r="VER381" s="42"/>
      <c r="VES381" s="42"/>
      <c r="VET381" s="42"/>
      <c r="VEU381" s="42"/>
      <c r="VEV381" s="42"/>
      <c r="VEW381" s="42"/>
      <c r="VEX381" s="42"/>
      <c r="VEY381" s="42"/>
      <c r="VEZ381" s="42"/>
      <c r="VFA381" s="42"/>
      <c r="VFB381" s="42"/>
      <c r="VFC381" s="42"/>
      <c r="VFD381" s="42"/>
      <c r="VFE381" s="42"/>
      <c r="VFF381" s="42"/>
      <c r="VFG381" s="42"/>
      <c r="VFH381" s="42"/>
      <c r="VFI381" s="42"/>
      <c r="VFJ381" s="42"/>
      <c r="VFK381" s="42"/>
      <c r="VFL381" s="42"/>
      <c r="VFM381" s="42"/>
      <c r="VFN381" s="42"/>
      <c r="VFO381" s="42"/>
      <c r="VFP381" s="42"/>
      <c r="VFQ381" s="42"/>
      <c r="VFR381" s="42"/>
      <c r="VFS381" s="42"/>
      <c r="VFT381" s="42"/>
      <c r="VFU381" s="42"/>
      <c r="VFV381" s="42"/>
      <c r="VFW381" s="42"/>
      <c r="VFX381" s="42"/>
      <c r="VFY381" s="42"/>
      <c r="VFZ381" s="42"/>
      <c r="VGA381" s="42"/>
      <c r="VGB381" s="42"/>
      <c r="VGC381" s="42"/>
      <c r="VGD381" s="42"/>
      <c r="VGE381" s="42"/>
      <c r="VGF381" s="42"/>
      <c r="VGG381" s="42"/>
      <c r="VGH381" s="42"/>
      <c r="VGI381" s="42"/>
      <c r="VGJ381" s="42"/>
      <c r="VGK381" s="42"/>
      <c r="VGL381" s="42"/>
      <c r="VGM381" s="42"/>
      <c r="VGN381" s="42"/>
      <c r="VGO381" s="42"/>
      <c r="VGP381" s="42"/>
      <c r="VGQ381" s="42"/>
      <c r="VGR381" s="42"/>
      <c r="VGS381" s="42"/>
      <c r="VGT381" s="42"/>
      <c r="VGU381" s="42"/>
      <c r="VGV381" s="42"/>
      <c r="VGW381" s="42"/>
      <c r="VGX381" s="42"/>
      <c r="VGY381" s="42"/>
      <c r="VGZ381" s="42"/>
      <c r="VHA381" s="42"/>
      <c r="VHB381" s="42"/>
      <c r="VHC381" s="42"/>
      <c r="VHD381" s="42"/>
      <c r="VHE381" s="42"/>
      <c r="VHF381" s="42"/>
      <c r="VHG381" s="42"/>
      <c r="VHH381" s="42"/>
      <c r="VHI381" s="42"/>
      <c r="VHJ381" s="42"/>
      <c r="VHK381" s="42"/>
      <c r="VHL381" s="42"/>
      <c r="VHM381" s="42"/>
      <c r="VHN381" s="42"/>
      <c r="VHO381" s="42"/>
      <c r="VHP381" s="42"/>
      <c r="VHQ381" s="42"/>
      <c r="VHR381" s="42"/>
      <c r="VHS381" s="42"/>
      <c r="VHT381" s="42"/>
      <c r="VHU381" s="42"/>
      <c r="VHV381" s="42"/>
      <c r="VHW381" s="42"/>
      <c r="VHX381" s="42"/>
      <c r="VHY381" s="42"/>
      <c r="VHZ381" s="42"/>
      <c r="VIA381" s="42"/>
      <c r="VIB381" s="42"/>
      <c r="VIC381" s="42"/>
      <c r="VID381" s="42"/>
      <c r="VIE381" s="42"/>
      <c r="VIF381" s="42"/>
      <c r="VIG381" s="42"/>
      <c r="VIH381" s="42"/>
      <c r="VII381" s="42"/>
      <c r="VIJ381" s="42"/>
      <c r="VIK381" s="42"/>
      <c r="VIL381" s="42"/>
      <c r="VIM381" s="42"/>
      <c r="VIN381" s="42"/>
      <c r="VIO381" s="42"/>
      <c r="VIP381" s="42"/>
      <c r="VIQ381" s="42"/>
      <c r="VIR381" s="42"/>
      <c r="VIS381" s="42"/>
      <c r="VIT381" s="42"/>
      <c r="VIU381" s="42"/>
      <c r="VIV381" s="42"/>
      <c r="VIW381" s="42"/>
      <c r="VIX381" s="42"/>
      <c r="VIY381" s="42"/>
      <c r="VIZ381" s="42"/>
      <c r="VJA381" s="42"/>
      <c r="VJB381" s="42"/>
      <c r="VJC381" s="42"/>
      <c r="VJD381" s="42"/>
      <c r="VJE381" s="42"/>
      <c r="VJF381" s="42"/>
      <c r="VJG381" s="42"/>
      <c r="VJH381" s="42"/>
      <c r="VJI381" s="42"/>
      <c r="VJJ381" s="42"/>
      <c r="VJK381" s="42"/>
      <c r="VJL381" s="42"/>
      <c r="VJM381" s="42"/>
      <c r="VJN381" s="42"/>
      <c r="VJO381" s="42"/>
      <c r="VJP381" s="42"/>
      <c r="VJQ381" s="42"/>
      <c r="VJR381" s="42"/>
      <c r="VJS381" s="42"/>
      <c r="VJT381" s="42"/>
      <c r="VJU381" s="42"/>
      <c r="VJV381" s="42"/>
      <c r="VJW381" s="42"/>
      <c r="VJX381" s="42"/>
      <c r="VJY381" s="42"/>
      <c r="VJZ381" s="42"/>
      <c r="VKA381" s="42"/>
      <c r="VKB381" s="42"/>
      <c r="VKC381" s="42"/>
      <c r="VKD381" s="42"/>
      <c r="VKE381" s="42"/>
      <c r="VKF381" s="42"/>
      <c r="VKG381" s="42"/>
      <c r="VKH381" s="42"/>
      <c r="VKI381" s="42"/>
      <c r="VKJ381" s="42"/>
      <c r="VKK381" s="42"/>
      <c r="VKL381" s="42"/>
      <c r="VKM381" s="42"/>
      <c r="VKN381" s="42"/>
      <c r="VKO381" s="42"/>
      <c r="VKP381" s="42"/>
      <c r="VKQ381" s="42"/>
      <c r="VKR381" s="42"/>
      <c r="VKS381" s="42"/>
      <c r="VKT381" s="42"/>
      <c r="VKU381" s="42"/>
      <c r="VKV381" s="42"/>
      <c r="VKW381" s="42"/>
      <c r="VKX381" s="42"/>
      <c r="VKY381" s="42"/>
      <c r="VKZ381" s="42"/>
      <c r="VLA381" s="42"/>
      <c r="VLB381" s="42"/>
      <c r="VLC381" s="42"/>
      <c r="VLD381" s="42"/>
      <c r="VLE381" s="42"/>
      <c r="VLF381" s="42"/>
      <c r="VLG381" s="42"/>
      <c r="VLH381" s="42"/>
      <c r="VLI381" s="42"/>
      <c r="VLJ381" s="42"/>
      <c r="VLK381" s="42"/>
      <c r="VLL381" s="42"/>
      <c r="VLM381" s="42"/>
      <c r="VLN381" s="42"/>
      <c r="VLO381" s="42"/>
      <c r="VLP381" s="42"/>
      <c r="VLQ381" s="42"/>
      <c r="VLR381" s="42"/>
      <c r="VLS381" s="42"/>
      <c r="VLT381" s="42"/>
      <c r="VLU381" s="42"/>
      <c r="VLV381" s="42"/>
      <c r="VLW381" s="42"/>
      <c r="VLX381" s="42"/>
      <c r="VLY381" s="42"/>
      <c r="VLZ381" s="42"/>
      <c r="VMA381" s="42"/>
      <c r="VMB381" s="42"/>
      <c r="VMC381" s="42"/>
      <c r="VMD381" s="42"/>
      <c r="VME381" s="42"/>
      <c r="VMF381" s="42"/>
      <c r="VMG381" s="42"/>
      <c r="VMH381" s="42"/>
      <c r="VMI381" s="42"/>
      <c r="VMJ381" s="42"/>
      <c r="VMK381" s="42"/>
      <c r="VML381" s="42"/>
      <c r="VMM381" s="42"/>
      <c r="VMN381" s="42"/>
      <c r="VMO381" s="42"/>
      <c r="VMP381" s="42"/>
      <c r="VMQ381" s="42"/>
      <c r="VMR381" s="42"/>
      <c r="VMS381" s="42"/>
      <c r="VMT381" s="42"/>
      <c r="VMU381" s="42"/>
      <c r="VMV381" s="42"/>
      <c r="VMW381" s="42"/>
      <c r="VMX381" s="42"/>
      <c r="VMY381" s="42"/>
      <c r="VMZ381" s="42"/>
      <c r="VNA381" s="42"/>
      <c r="VNB381" s="42"/>
      <c r="VNC381" s="42"/>
      <c r="VND381" s="42"/>
      <c r="VNE381" s="42"/>
      <c r="VNF381" s="42"/>
      <c r="VNG381" s="42"/>
      <c r="VNH381" s="42"/>
      <c r="VNI381" s="42"/>
      <c r="VNJ381" s="42"/>
      <c r="VNK381" s="42"/>
      <c r="VNL381" s="42"/>
      <c r="VNM381" s="42"/>
      <c r="VNN381" s="42"/>
      <c r="VNO381" s="42"/>
      <c r="VNP381" s="42"/>
      <c r="VNQ381" s="42"/>
      <c r="VNR381" s="42"/>
      <c r="VNS381" s="42"/>
      <c r="VNT381" s="42"/>
      <c r="VNU381" s="42"/>
      <c r="VNV381" s="42"/>
      <c r="VNW381" s="42"/>
      <c r="VNX381" s="42"/>
      <c r="VNY381" s="42"/>
      <c r="VNZ381" s="42"/>
      <c r="VOA381" s="42"/>
      <c r="VOB381" s="42"/>
      <c r="VOC381" s="42"/>
      <c r="VOD381" s="42"/>
      <c r="VOE381" s="42"/>
      <c r="VOF381" s="42"/>
      <c r="VOG381" s="42"/>
      <c r="VOH381" s="42"/>
      <c r="VOI381" s="42"/>
      <c r="VOJ381" s="42"/>
      <c r="VOK381" s="42"/>
      <c r="VOL381" s="42"/>
      <c r="VOM381" s="42"/>
      <c r="VON381" s="42"/>
      <c r="VOO381" s="42"/>
      <c r="VOP381" s="42"/>
      <c r="VOQ381" s="42"/>
      <c r="VOR381" s="42"/>
      <c r="VOS381" s="42"/>
      <c r="VOT381" s="42"/>
      <c r="VOU381" s="42"/>
      <c r="VOV381" s="42"/>
      <c r="VOW381" s="42"/>
      <c r="VOX381" s="42"/>
      <c r="VOY381" s="42"/>
      <c r="VOZ381" s="42"/>
      <c r="VPA381" s="42"/>
      <c r="VPB381" s="42"/>
      <c r="VPC381" s="42"/>
      <c r="VPD381" s="42"/>
      <c r="VPE381" s="42"/>
      <c r="VPF381" s="42"/>
      <c r="VPG381" s="42"/>
      <c r="VPH381" s="42"/>
      <c r="VPI381" s="42"/>
      <c r="VPJ381" s="42"/>
      <c r="VPK381" s="42"/>
      <c r="VPL381" s="42"/>
      <c r="VPM381" s="42"/>
      <c r="VPN381" s="42"/>
      <c r="VPO381" s="42"/>
      <c r="VPP381" s="42"/>
      <c r="VPQ381" s="42"/>
      <c r="VPR381" s="42"/>
      <c r="VPS381" s="42"/>
      <c r="VPT381" s="42"/>
      <c r="VPU381" s="42"/>
      <c r="VPV381" s="42"/>
      <c r="VPW381" s="42"/>
      <c r="VPX381" s="42"/>
      <c r="VPY381" s="42"/>
      <c r="VPZ381" s="42"/>
      <c r="VQA381" s="42"/>
      <c r="VQB381" s="42"/>
      <c r="VQC381" s="42"/>
      <c r="VQD381" s="42"/>
      <c r="VQE381" s="42"/>
      <c r="VQF381" s="42"/>
      <c r="VQG381" s="42"/>
      <c r="VQH381" s="42"/>
      <c r="VQI381" s="42"/>
      <c r="VQJ381" s="42"/>
      <c r="VQK381" s="42"/>
      <c r="VQL381" s="42"/>
      <c r="VQM381" s="42"/>
      <c r="VQN381" s="42"/>
      <c r="VQO381" s="42"/>
      <c r="VQP381" s="42"/>
      <c r="VQQ381" s="42"/>
      <c r="VQR381" s="42"/>
      <c r="VQS381" s="42"/>
      <c r="VQT381" s="42"/>
      <c r="VQU381" s="42"/>
      <c r="VQV381" s="42"/>
      <c r="VQW381" s="42"/>
      <c r="VQX381" s="42"/>
      <c r="VQY381" s="42"/>
      <c r="VQZ381" s="42"/>
      <c r="VRA381" s="42"/>
      <c r="VRB381" s="42"/>
      <c r="VRC381" s="42"/>
      <c r="VRD381" s="42"/>
      <c r="VRE381" s="42"/>
      <c r="VRF381" s="42"/>
      <c r="VRG381" s="42"/>
      <c r="VRH381" s="42"/>
      <c r="VRI381" s="42"/>
      <c r="VRJ381" s="42"/>
      <c r="VRK381" s="42"/>
      <c r="VRL381" s="42"/>
      <c r="VRM381" s="42"/>
      <c r="VRN381" s="42"/>
      <c r="VRO381" s="42"/>
      <c r="VRP381" s="42"/>
      <c r="VRQ381" s="42"/>
      <c r="VRR381" s="42"/>
      <c r="VRS381" s="42"/>
      <c r="VRT381" s="42"/>
      <c r="VRU381" s="42"/>
      <c r="VRV381" s="42"/>
      <c r="VRW381" s="42"/>
      <c r="VRX381" s="42"/>
      <c r="VRY381" s="42"/>
      <c r="VRZ381" s="42"/>
      <c r="VSA381" s="42"/>
      <c r="VSB381" s="42"/>
      <c r="VSC381" s="42"/>
      <c r="VSD381" s="42"/>
      <c r="VSE381" s="42"/>
      <c r="VSF381" s="42"/>
      <c r="VSG381" s="42"/>
      <c r="VSH381" s="42"/>
      <c r="VSI381" s="42"/>
      <c r="VSJ381" s="42"/>
      <c r="VSK381" s="42"/>
      <c r="VSL381" s="42"/>
      <c r="VSM381" s="42"/>
      <c r="VSN381" s="42"/>
      <c r="VSO381" s="42"/>
      <c r="VSP381" s="42"/>
      <c r="VSQ381" s="42"/>
      <c r="VSR381" s="42"/>
      <c r="VSS381" s="42"/>
      <c r="VST381" s="42"/>
      <c r="VSU381" s="42"/>
      <c r="VSV381" s="42"/>
      <c r="VSW381" s="42"/>
      <c r="VSX381" s="42"/>
      <c r="VSY381" s="42"/>
      <c r="VSZ381" s="42"/>
      <c r="VTA381" s="42"/>
      <c r="VTB381" s="42"/>
      <c r="VTC381" s="42"/>
      <c r="VTD381" s="42"/>
      <c r="VTE381" s="42"/>
      <c r="VTF381" s="42"/>
      <c r="VTG381" s="42"/>
      <c r="VTH381" s="42"/>
      <c r="VTI381" s="42"/>
      <c r="VTJ381" s="42"/>
      <c r="VTK381" s="42"/>
      <c r="VTL381" s="42"/>
      <c r="VTM381" s="42"/>
      <c r="VTN381" s="42"/>
      <c r="VTO381" s="42"/>
      <c r="VTP381" s="42"/>
      <c r="VTQ381" s="42"/>
      <c r="VTR381" s="42"/>
      <c r="VTS381" s="42"/>
      <c r="VTT381" s="42"/>
      <c r="VTU381" s="42"/>
      <c r="VTV381" s="42"/>
      <c r="VTW381" s="42"/>
      <c r="VTX381" s="42"/>
      <c r="VTY381" s="42"/>
      <c r="VTZ381" s="42"/>
      <c r="VUA381" s="42"/>
      <c r="VUB381" s="42"/>
      <c r="VUC381" s="42"/>
      <c r="VUD381" s="42"/>
      <c r="VUE381" s="42"/>
      <c r="VUF381" s="42"/>
      <c r="VUG381" s="42"/>
      <c r="VUH381" s="42"/>
      <c r="VUI381" s="42"/>
      <c r="VUJ381" s="42"/>
      <c r="VUK381" s="42"/>
      <c r="VUL381" s="42"/>
      <c r="VUM381" s="42"/>
      <c r="VUN381" s="42"/>
      <c r="VUO381" s="42"/>
      <c r="VUP381" s="42"/>
      <c r="VUQ381" s="42"/>
      <c r="VUR381" s="42"/>
      <c r="VUS381" s="42"/>
      <c r="VUT381" s="42"/>
      <c r="VUU381" s="42"/>
      <c r="VUV381" s="42"/>
      <c r="VUW381" s="42"/>
      <c r="VUX381" s="42"/>
      <c r="VUY381" s="42"/>
      <c r="VUZ381" s="42"/>
      <c r="VVA381" s="42"/>
      <c r="VVB381" s="42"/>
      <c r="VVC381" s="42"/>
      <c r="VVD381" s="42"/>
      <c r="VVE381" s="42"/>
      <c r="VVF381" s="42"/>
      <c r="VVG381" s="42"/>
      <c r="VVH381" s="42"/>
      <c r="VVI381" s="42"/>
      <c r="VVJ381" s="42"/>
      <c r="VVK381" s="42"/>
      <c r="VVL381" s="42"/>
      <c r="VVM381" s="42"/>
      <c r="VVN381" s="42"/>
      <c r="VVO381" s="42"/>
      <c r="VVP381" s="42"/>
      <c r="VVQ381" s="42"/>
      <c r="VVR381" s="42"/>
      <c r="VVS381" s="42"/>
      <c r="VVT381" s="42"/>
      <c r="VVU381" s="42"/>
      <c r="VVV381" s="42"/>
      <c r="VVW381" s="42"/>
      <c r="VVX381" s="42"/>
      <c r="VVY381" s="42"/>
      <c r="VVZ381" s="42"/>
      <c r="VWA381" s="42"/>
      <c r="VWB381" s="42"/>
      <c r="VWC381" s="42"/>
      <c r="VWD381" s="42"/>
      <c r="VWE381" s="42"/>
      <c r="VWF381" s="42"/>
      <c r="VWG381" s="42"/>
      <c r="VWH381" s="42"/>
      <c r="VWI381" s="42"/>
      <c r="VWJ381" s="42"/>
      <c r="VWK381" s="42"/>
      <c r="VWL381" s="42"/>
      <c r="VWM381" s="42"/>
      <c r="VWN381" s="42"/>
      <c r="VWO381" s="42"/>
      <c r="VWP381" s="42"/>
      <c r="VWQ381" s="42"/>
      <c r="VWR381" s="42"/>
      <c r="VWS381" s="42"/>
      <c r="VWT381" s="42"/>
      <c r="VWU381" s="42"/>
      <c r="VWV381" s="42"/>
      <c r="VWW381" s="42"/>
      <c r="VWX381" s="42"/>
      <c r="VWY381" s="42"/>
      <c r="VWZ381" s="42"/>
      <c r="VXA381" s="42"/>
      <c r="VXB381" s="42"/>
      <c r="VXC381" s="42"/>
      <c r="VXD381" s="42"/>
      <c r="VXE381" s="42"/>
      <c r="VXF381" s="42"/>
      <c r="VXG381" s="42"/>
      <c r="VXH381" s="42"/>
      <c r="VXI381" s="42"/>
      <c r="VXJ381" s="42"/>
      <c r="VXK381" s="42"/>
      <c r="VXL381" s="42"/>
      <c r="VXM381" s="42"/>
      <c r="VXN381" s="42"/>
      <c r="VXO381" s="42"/>
      <c r="VXP381" s="42"/>
      <c r="VXQ381" s="42"/>
      <c r="VXR381" s="42"/>
      <c r="VXS381" s="42"/>
      <c r="VXT381" s="42"/>
      <c r="VXU381" s="42"/>
      <c r="VXV381" s="42"/>
      <c r="VXW381" s="42"/>
      <c r="VXX381" s="42"/>
      <c r="VXY381" s="42"/>
      <c r="VXZ381" s="42"/>
      <c r="VYA381" s="42"/>
      <c r="VYB381" s="42"/>
      <c r="VYC381" s="42"/>
      <c r="VYD381" s="42"/>
      <c r="VYE381" s="42"/>
      <c r="VYF381" s="42"/>
      <c r="VYG381" s="42"/>
      <c r="VYH381" s="42"/>
      <c r="VYI381" s="42"/>
      <c r="VYJ381" s="42"/>
      <c r="VYK381" s="42"/>
      <c r="VYL381" s="42"/>
      <c r="VYM381" s="42"/>
      <c r="VYN381" s="42"/>
      <c r="VYO381" s="42"/>
      <c r="VYP381" s="42"/>
      <c r="VYQ381" s="42"/>
      <c r="VYR381" s="42"/>
      <c r="VYS381" s="42"/>
      <c r="VYT381" s="42"/>
      <c r="VYU381" s="42"/>
      <c r="VYV381" s="42"/>
      <c r="VYW381" s="42"/>
      <c r="VYX381" s="42"/>
      <c r="VYY381" s="42"/>
      <c r="VYZ381" s="42"/>
      <c r="VZA381" s="42"/>
      <c r="VZB381" s="42"/>
      <c r="VZC381" s="42"/>
      <c r="VZD381" s="42"/>
      <c r="VZE381" s="42"/>
      <c r="VZF381" s="42"/>
      <c r="VZG381" s="42"/>
      <c r="VZH381" s="42"/>
      <c r="VZI381" s="42"/>
      <c r="VZJ381" s="42"/>
      <c r="VZK381" s="42"/>
      <c r="VZL381" s="42"/>
      <c r="VZM381" s="42"/>
      <c r="VZN381" s="42"/>
      <c r="VZO381" s="42"/>
      <c r="VZP381" s="42"/>
      <c r="VZQ381" s="42"/>
      <c r="VZR381" s="42"/>
      <c r="VZS381" s="42"/>
      <c r="VZT381" s="42"/>
      <c r="VZU381" s="42"/>
      <c r="VZV381" s="42"/>
      <c r="VZW381" s="42"/>
      <c r="VZX381" s="42"/>
      <c r="VZY381" s="42"/>
      <c r="VZZ381" s="42"/>
      <c r="WAA381" s="42"/>
      <c r="WAB381" s="42"/>
      <c r="WAC381" s="42"/>
      <c r="WAD381" s="42"/>
      <c r="WAE381" s="42"/>
      <c r="WAF381" s="42"/>
      <c r="WAG381" s="42"/>
      <c r="WAH381" s="42"/>
      <c r="WAI381" s="42"/>
      <c r="WAJ381" s="42"/>
      <c r="WAK381" s="42"/>
      <c r="WAL381" s="42"/>
      <c r="WAM381" s="42"/>
      <c r="WAN381" s="42"/>
      <c r="WAO381" s="42"/>
      <c r="WAP381" s="42"/>
      <c r="WAQ381" s="42"/>
      <c r="WAR381" s="42"/>
      <c r="WAS381" s="42"/>
      <c r="WAT381" s="42"/>
      <c r="WAU381" s="42"/>
      <c r="WAV381" s="42"/>
      <c r="WAW381" s="42"/>
      <c r="WAX381" s="42"/>
      <c r="WAY381" s="42"/>
      <c r="WAZ381" s="42"/>
      <c r="WBA381" s="42"/>
      <c r="WBB381" s="42"/>
      <c r="WBC381" s="42"/>
      <c r="WBD381" s="42"/>
      <c r="WBE381" s="42"/>
      <c r="WBF381" s="42"/>
      <c r="WBG381" s="42"/>
      <c r="WBH381" s="42"/>
      <c r="WBI381" s="42"/>
      <c r="WBJ381" s="42"/>
      <c r="WBK381" s="42"/>
      <c r="WBL381" s="42"/>
      <c r="WBM381" s="42"/>
      <c r="WBN381" s="42"/>
      <c r="WBO381" s="42"/>
      <c r="WBP381" s="42"/>
      <c r="WBQ381" s="42"/>
      <c r="WBR381" s="42"/>
      <c r="WBS381" s="42"/>
      <c r="WBT381" s="42"/>
      <c r="WBU381" s="42"/>
      <c r="WBV381" s="42"/>
      <c r="WBW381" s="42"/>
      <c r="WBX381" s="42"/>
      <c r="WBY381" s="42"/>
      <c r="WBZ381" s="42"/>
      <c r="WCA381" s="42"/>
      <c r="WCB381" s="42"/>
      <c r="WCC381" s="42"/>
      <c r="WCD381" s="42"/>
      <c r="WCE381" s="42"/>
      <c r="WCF381" s="42"/>
      <c r="WCG381" s="42"/>
      <c r="WCH381" s="42"/>
      <c r="WCI381" s="42"/>
      <c r="WCJ381" s="42"/>
      <c r="WCK381" s="42"/>
      <c r="WCL381" s="42"/>
      <c r="WCM381" s="42"/>
      <c r="WCN381" s="42"/>
      <c r="WCO381" s="42"/>
      <c r="WCP381" s="42"/>
      <c r="WCQ381" s="42"/>
      <c r="WCR381" s="42"/>
      <c r="WCS381" s="42"/>
      <c r="WCT381" s="42"/>
      <c r="WCU381" s="42"/>
      <c r="WCV381" s="42"/>
      <c r="WCW381" s="42"/>
      <c r="WCX381" s="42"/>
      <c r="WCY381" s="42"/>
      <c r="WCZ381" s="42"/>
      <c r="WDA381" s="42"/>
      <c r="WDB381" s="42"/>
      <c r="WDC381" s="42"/>
      <c r="WDD381" s="42"/>
      <c r="WDE381" s="42"/>
      <c r="WDF381" s="42"/>
      <c r="WDG381" s="42"/>
      <c r="WDH381" s="42"/>
      <c r="WDI381" s="42"/>
      <c r="WDJ381" s="42"/>
      <c r="WDK381" s="42"/>
      <c r="WDL381" s="42"/>
      <c r="WDM381" s="42"/>
      <c r="WDN381" s="42"/>
      <c r="WDO381" s="42"/>
      <c r="WDP381" s="42"/>
      <c r="WDQ381" s="42"/>
      <c r="WDR381" s="42"/>
      <c r="WDS381" s="42"/>
      <c r="WDT381" s="42"/>
      <c r="WDU381" s="42"/>
      <c r="WDV381" s="42"/>
      <c r="WDW381" s="42"/>
      <c r="WDX381" s="42"/>
      <c r="WDY381" s="42"/>
      <c r="WDZ381" s="42"/>
      <c r="WEA381" s="42"/>
      <c r="WEB381" s="42"/>
      <c r="WEC381" s="42"/>
      <c r="WED381" s="42"/>
      <c r="WEE381" s="42"/>
      <c r="WEF381" s="42"/>
      <c r="WEG381" s="42"/>
      <c r="WEH381" s="42"/>
      <c r="WEI381" s="42"/>
      <c r="WEJ381" s="42"/>
      <c r="WEK381" s="42"/>
      <c r="WEL381" s="42"/>
      <c r="WEM381" s="42"/>
      <c r="WEN381" s="42"/>
      <c r="WEO381" s="42"/>
      <c r="WEP381" s="42"/>
      <c r="WEQ381" s="42"/>
      <c r="WER381" s="42"/>
      <c r="WES381" s="42"/>
      <c r="WET381" s="42"/>
      <c r="WEU381" s="42"/>
      <c r="WEV381" s="42"/>
      <c r="WEW381" s="42"/>
      <c r="WEX381" s="42"/>
      <c r="WEY381" s="42"/>
      <c r="WEZ381" s="42"/>
      <c r="WFA381" s="42"/>
      <c r="WFB381" s="42"/>
      <c r="WFC381" s="42"/>
      <c r="WFD381" s="42"/>
      <c r="WFE381" s="42"/>
      <c r="WFF381" s="42"/>
      <c r="WFG381" s="42"/>
      <c r="WFH381" s="42"/>
      <c r="WFI381" s="42"/>
      <c r="WFJ381" s="42"/>
      <c r="WFK381" s="42"/>
      <c r="WFL381" s="42"/>
      <c r="WFM381" s="42"/>
      <c r="WFN381" s="42"/>
      <c r="WFO381" s="42"/>
      <c r="WFP381" s="42"/>
      <c r="WFQ381" s="42"/>
      <c r="WFR381" s="42"/>
      <c r="WFS381" s="42"/>
      <c r="WFT381" s="42"/>
      <c r="WFU381" s="42"/>
      <c r="WFV381" s="42"/>
      <c r="WFW381" s="42"/>
      <c r="WFX381" s="42"/>
      <c r="WFY381" s="42"/>
      <c r="WFZ381" s="42"/>
      <c r="WGA381" s="42"/>
      <c r="WGB381" s="42"/>
      <c r="WGC381" s="42"/>
      <c r="WGD381" s="42"/>
      <c r="WGE381" s="42"/>
      <c r="WGF381" s="42"/>
      <c r="WGG381" s="42"/>
      <c r="WGH381" s="42"/>
      <c r="WGI381" s="42"/>
      <c r="WGJ381" s="42"/>
      <c r="WGK381" s="42"/>
      <c r="WGL381" s="42"/>
      <c r="WGM381" s="42"/>
      <c r="WGN381" s="42"/>
      <c r="WGO381" s="42"/>
      <c r="WGP381" s="42"/>
      <c r="WGQ381" s="42"/>
      <c r="WGR381" s="42"/>
      <c r="WGS381" s="42"/>
      <c r="WGT381" s="42"/>
      <c r="WGU381" s="42"/>
      <c r="WGV381" s="42"/>
      <c r="WGW381" s="42"/>
      <c r="WGX381" s="42"/>
      <c r="WGY381" s="42"/>
      <c r="WGZ381" s="42"/>
      <c r="WHA381" s="42"/>
      <c r="WHB381" s="42"/>
      <c r="WHC381" s="42"/>
      <c r="WHD381" s="42"/>
      <c r="WHE381" s="42"/>
      <c r="WHF381" s="42"/>
      <c r="WHG381" s="42"/>
      <c r="WHH381" s="42"/>
      <c r="WHI381" s="42"/>
      <c r="WHJ381" s="42"/>
      <c r="WHK381" s="42"/>
      <c r="WHL381" s="42"/>
      <c r="WHM381" s="42"/>
      <c r="WHN381" s="42"/>
      <c r="WHO381" s="42"/>
      <c r="WHP381" s="42"/>
      <c r="WHQ381" s="42"/>
      <c r="WHR381" s="42"/>
      <c r="WHS381" s="42"/>
      <c r="WHT381" s="42"/>
      <c r="WHU381" s="42"/>
      <c r="WHV381" s="42"/>
      <c r="WHW381" s="42"/>
      <c r="WHX381" s="42"/>
      <c r="WHY381" s="42"/>
      <c r="WHZ381" s="42"/>
      <c r="WIA381" s="42"/>
      <c r="WIB381" s="42"/>
      <c r="WIC381" s="42"/>
      <c r="WID381" s="42"/>
      <c r="WIE381" s="42"/>
      <c r="WIF381" s="42"/>
      <c r="WIG381" s="42"/>
      <c r="WIH381" s="42"/>
      <c r="WII381" s="42"/>
      <c r="WIJ381" s="42"/>
      <c r="WIK381" s="42"/>
      <c r="WIL381" s="42"/>
      <c r="WIM381" s="42"/>
      <c r="WIN381" s="42"/>
      <c r="WIO381" s="42"/>
      <c r="WIP381" s="42"/>
      <c r="WIQ381" s="42"/>
      <c r="WIR381" s="42"/>
      <c r="WIS381" s="42"/>
      <c r="WIT381" s="42"/>
      <c r="WIU381" s="42"/>
      <c r="WIV381" s="42"/>
      <c r="WIW381" s="42"/>
      <c r="WIX381" s="42"/>
      <c r="WIY381" s="42"/>
      <c r="WIZ381" s="42"/>
      <c r="WJA381" s="42"/>
      <c r="WJB381" s="42"/>
      <c r="WJC381" s="42"/>
      <c r="WJD381" s="42"/>
      <c r="WJE381" s="42"/>
      <c r="WJF381" s="42"/>
      <c r="WJG381" s="42"/>
      <c r="WJH381" s="42"/>
      <c r="WJI381" s="42"/>
      <c r="WJJ381" s="42"/>
      <c r="WJK381" s="42"/>
      <c r="WJL381" s="42"/>
      <c r="WJM381" s="42"/>
      <c r="WJN381" s="42"/>
      <c r="WJO381" s="42"/>
      <c r="WJP381" s="42"/>
      <c r="WJQ381" s="42"/>
      <c r="WJR381" s="42"/>
      <c r="WJS381" s="42"/>
      <c r="WJT381" s="42"/>
      <c r="WJU381" s="42"/>
      <c r="WJV381" s="42"/>
      <c r="WJW381" s="42"/>
      <c r="WJX381" s="42"/>
      <c r="WJY381" s="42"/>
      <c r="WJZ381" s="42"/>
      <c r="WKA381" s="42"/>
      <c r="WKB381" s="42"/>
      <c r="WKC381" s="42"/>
      <c r="WKD381" s="42"/>
      <c r="WKE381" s="42"/>
      <c r="WKF381" s="42"/>
      <c r="WKG381" s="42"/>
      <c r="WKH381" s="42"/>
      <c r="WKI381" s="42"/>
      <c r="WKJ381" s="42"/>
      <c r="WKK381" s="42"/>
      <c r="WKL381" s="42"/>
      <c r="WKM381" s="42"/>
      <c r="WKN381" s="42"/>
      <c r="WKO381" s="42"/>
      <c r="WKP381" s="42"/>
      <c r="WKQ381" s="42"/>
      <c r="WKR381" s="42"/>
      <c r="WKS381" s="42"/>
      <c r="WKT381" s="42"/>
      <c r="WKU381" s="42"/>
      <c r="WKV381" s="42"/>
      <c r="WKW381" s="42"/>
      <c r="WKX381" s="42"/>
      <c r="WKY381" s="42"/>
      <c r="WKZ381" s="42"/>
      <c r="WLA381" s="42"/>
      <c r="WLB381" s="42"/>
      <c r="WLC381" s="42"/>
      <c r="WLD381" s="42"/>
      <c r="WLE381" s="42"/>
      <c r="WLF381" s="42"/>
      <c r="WLG381" s="42"/>
      <c r="WLH381" s="42"/>
      <c r="WLI381" s="42"/>
      <c r="WLJ381" s="42"/>
      <c r="WLK381" s="42"/>
      <c r="WLL381" s="42"/>
      <c r="WLM381" s="42"/>
      <c r="WLN381" s="42"/>
      <c r="WLO381" s="42"/>
      <c r="WLP381" s="42"/>
      <c r="WLQ381" s="42"/>
      <c r="WLR381" s="42"/>
      <c r="WLS381" s="42"/>
      <c r="WLT381" s="42"/>
      <c r="WLU381" s="42"/>
      <c r="WLV381" s="42"/>
      <c r="WLW381" s="42"/>
      <c r="WLX381" s="42"/>
      <c r="WLY381" s="42"/>
      <c r="WLZ381" s="42"/>
      <c r="WMA381" s="42"/>
      <c r="WMB381" s="42"/>
      <c r="WMC381" s="42"/>
      <c r="WMD381" s="42"/>
      <c r="WME381" s="42"/>
      <c r="WMF381" s="42"/>
      <c r="WMG381" s="42"/>
      <c r="WMH381" s="42"/>
      <c r="WMI381" s="42"/>
      <c r="WMJ381" s="42"/>
      <c r="WMK381" s="42"/>
      <c r="WML381" s="42"/>
      <c r="WMM381" s="42"/>
      <c r="WMN381" s="42"/>
      <c r="WMO381" s="42"/>
      <c r="WMP381" s="42"/>
      <c r="WMQ381" s="42"/>
      <c r="WMR381" s="42"/>
      <c r="WMS381" s="42"/>
      <c r="WMT381" s="42"/>
      <c r="WMU381" s="42"/>
      <c r="WMV381" s="42"/>
      <c r="WMW381" s="42"/>
      <c r="WMX381" s="42"/>
      <c r="WMY381" s="42"/>
      <c r="WMZ381" s="42"/>
      <c r="WNA381" s="42"/>
      <c r="WNB381" s="42"/>
      <c r="WNC381" s="42"/>
      <c r="WND381" s="42"/>
      <c r="WNE381" s="42"/>
      <c r="WNF381" s="42"/>
      <c r="WNG381" s="42"/>
      <c r="WNH381" s="42"/>
      <c r="WNI381" s="42"/>
      <c r="WNJ381" s="42"/>
      <c r="WNK381" s="42"/>
      <c r="WNL381" s="42"/>
      <c r="WNM381" s="42"/>
      <c r="WNN381" s="42"/>
      <c r="WNO381" s="42"/>
      <c r="WNP381" s="42"/>
      <c r="WNQ381" s="42"/>
      <c r="WNR381" s="42"/>
      <c r="WNS381" s="42"/>
      <c r="WNT381" s="42"/>
      <c r="WNU381" s="42"/>
      <c r="WNV381" s="42"/>
      <c r="WNW381" s="42"/>
      <c r="WNX381" s="42"/>
      <c r="WNY381" s="42"/>
      <c r="WNZ381" s="42"/>
      <c r="WOA381" s="42"/>
      <c r="WOB381" s="42"/>
      <c r="WOC381" s="42"/>
      <c r="WOD381" s="42"/>
      <c r="WOE381" s="42"/>
      <c r="WOF381" s="42"/>
      <c r="WOG381" s="42"/>
      <c r="WOH381" s="42"/>
      <c r="WOI381" s="42"/>
      <c r="WOJ381" s="42"/>
      <c r="WOK381" s="42"/>
      <c r="WOL381" s="42"/>
      <c r="WOM381" s="42"/>
      <c r="WON381" s="42"/>
      <c r="WOO381" s="42"/>
      <c r="WOP381" s="42"/>
      <c r="WOQ381" s="42"/>
      <c r="WOR381" s="42"/>
      <c r="WOS381" s="42"/>
      <c r="WOT381" s="42"/>
      <c r="WOU381" s="42"/>
      <c r="WOV381" s="42"/>
      <c r="WOW381" s="42"/>
      <c r="WOX381" s="42"/>
      <c r="WOY381" s="42"/>
      <c r="WOZ381" s="42"/>
      <c r="WPA381" s="42"/>
      <c r="WPB381" s="42"/>
      <c r="WPC381" s="42"/>
      <c r="WPD381" s="42"/>
      <c r="WPE381" s="42"/>
      <c r="WPF381" s="42"/>
      <c r="WPG381" s="42"/>
      <c r="WPH381" s="42"/>
      <c r="WPI381" s="42"/>
      <c r="WPJ381" s="42"/>
      <c r="WPK381" s="42"/>
      <c r="WPL381" s="42"/>
      <c r="WPM381" s="42"/>
      <c r="WPN381" s="42"/>
      <c r="WPO381" s="42"/>
      <c r="WPP381" s="42"/>
      <c r="WPQ381" s="42"/>
      <c r="WPR381" s="42"/>
      <c r="WPS381" s="42"/>
      <c r="WPT381" s="42"/>
      <c r="WPU381" s="42"/>
      <c r="WPV381" s="42"/>
      <c r="WPW381" s="42"/>
      <c r="WPX381" s="42"/>
      <c r="WPY381" s="42"/>
      <c r="WPZ381" s="42"/>
      <c r="WQA381" s="42"/>
      <c r="WQB381" s="42"/>
      <c r="WQC381" s="42"/>
      <c r="WQD381" s="42"/>
      <c r="WQE381" s="42"/>
      <c r="WQF381" s="42"/>
      <c r="WQG381" s="42"/>
      <c r="WQH381" s="42"/>
      <c r="WQI381" s="42"/>
      <c r="WQJ381" s="42"/>
      <c r="WQK381" s="42"/>
      <c r="WQL381" s="42"/>
      <c r="WQM381" s="42"/>
      <c r="WQN381" s="42"/>
      <c r="WQO381" s="42"/>
      <c r="WQP381" s="42"/>
      <c r="WQQ381" s="42"/>
      <c r="WQR381" s="42"/>
      <c r="WQS381" s="42"/>
      <c r="WQT381" s="42"/>
      <c r="WQU381" s="42"/>
      <c r="WQV381" s="42"/>
      <c r="WQW381" s="42"/>
      <c r="WQX381" s="42"/>
      <c r="WQY381" s="42"/>
      <c r="WQZ381" s="42"/>
      <c r="WRA381" s="42"/>
      <c r="WRB381" s="42"/>
      <c r="WRC381" s="42"/>
      <c r="WRD381" s="42"/>
      <c r="WRE381" s="42"/>
      <c r="WRF381" s="42"/>
      <c r="WRG381" s="42"/>
      <c r="WRH381" s="42"/>
      <c r="WRI381" s="42"/>
      <c r="WRJ381" s="42"/>
      <c r="WRK381" s="42"/>
      <c r="WRL381" s="42"/>
      <c r="WRM381" s="42"/>
      <c r="WRN381" s="42"/>
      <c r="WRO381" s="42"/>
      <c r="WRP381" s="42"/>
      <c r="WRQ381" s="42"/>
      <c r="WRR381" s="42"/>
      <c r="WRS381" s="42"/>
      <c r="WRT381" s="42"/>
      <c r="WRU381" s="42"/>
      <c r="WRV381" s="42"/>
      <c r="WRW381" s="42"/>
      <c r="WRX381" s="42"/>
      <c r="WRY381" s="42"/>
      <c r="WRZ381" s="42"/>
      <c r="WSA381" s="42"/>
      <c r="WSB381" s="42"/>
      <c r="WSC381" s="42"/>
      <c r="WSD381" s="42"/>
      <c r="WSE381" s="42"/>
      <c r="WSF381" s="42"/>
      <c r="WSG381" s="42"/>
      <c r="WSH381" s="42"/>
      <c r="WSI381" s="42"/>
      <c r="WSJ381" s="42"/>
      <c r="WSK381" s="42"/>
      <c r="WSL381" s="42"/>
      <c r="WSM381" s="42"/>
      <c r="WSN381" s="42"/>
      <c r="WSO381" s="42"/>
      <c r="WSP381" s="42"/>
      <c r="WSQ381" s="42"/>
      <c r="WSR381" s="42"/>
      <c r="WSS381" s="42"/>
      <c r="WST381" s="42"/>
      <c r="WSU381" s="42"/>
      <c r="WSV381" s="42"/>
      <c r="WSW381" s="42"/>
      <c r="WSX381" s="42"/>
      <c r="WSY381" s="42"/>
      <c r="WSZ381" s="42"/>
      <c r="WTA381" s="42"/>
      <c r="WTB381" s="42"/>
      <c r="WTC381" s="42"/>
      <c r="WTD381" s="42"/>
      <c r="WTE381" s="42"/>
      <c r="WTF381" s="42"/>
      <c r="WTG381" s="42"/>
      <c r="WTH381" s="42"/>
      <c r="WTI381" s="42"/>
      <c r="WTJ381" s="42"/>
      <c r="WTK381" s="42"/>
      <c r="WTL381" s="42"/>
      <c r="WTM381" s="42"/>
      <c r="WTN381" s="42"/>
      <c r="WTO381" s="42"/>
      <c r="WTP381" s="42"/>
      <c r="WTQ381" s="42"/>
      <c r="WTR381" s="42"/>
      <c r="WTS381" s="42"/>
      <c r="WTT381" s="42"/>
      <c r="WTU381" s="42"/>
      <c r="WTV381" s="42"/>
      <c r="WTW381" s="42"/>
      <c r="WTX381" s="42"/>
      <c r="WTY381" s="42"/>
      <c r="WTZ381" s="42"/>
      <c r="WUA381" s="42"/>
      <c r="WUB381" s="42"/>
      <c r="WUC381" s="42"/>
      <c r="WUD381" s="42"/>
      <c r="WUE381" s="42"/>
      <c r="WUF381" s="42"/>
      <c r="WUG381" s="42"/>
      <c r="WUH381" s="42"/>
      <c r="WUI381" s="42"/>
      <c r="WUJ381" s="42"/>
      <c r="WUK381" s="42"/>
      <c r="WUL381" s="42"/>
      <c r="WUM381" s="42"/>
      <c r="WUN381" s="42"/>
      <c r="WUO381" s="42"/>
      <c r="WUP381" s="42"/>
      <c r="WUQ381" s="42"/>
      <c r="WUR381" s="42"/>
      <c r="WUS381" s="42"/>
      <c r="WUT381" s="42"/>
      <c r="WUU381" s="42"/>
      <c r="WUV381" s="42"/>
      <c r="WUW381" s="42"/>
      <c r="WUX381" s="42"/>
      <c r="WUY381" s="42"/>
      <c r="WUZ381" s="42"/>
      <c r="WVA381" s="42"/>
      <c r="WVB381" s="42"/>
      <c r="WVC381" s="42"/>
      <c r="WVD381" s="42"/>
      <c r="WVE381" s="42"/>
      <c r="WVF381" s="42"/>
      <c r="WVG381" s="42"/>
      <c r="WVH381" s="42"/>
      <c r="WVI381" s="42"/>
      <c r="WVJ381" s="42"/>
      <c r="WVK381" s="42"/>
      <c r="WVL381" s="42"/>
      <c r="WVM381" s="42"/>
      <c r="WVN381" s="42"/>
      <c r="WVO381" s="42"/>
      <c r="WVP381" s="42"/>
      <c r="WVQ381" s="42"/>
      <c r="WVR381" s="42"/>
      <c r="WVS381" s="42"/>
      <c r="WVT381" s="42"/>
      <c r="WVU381" s="42"/>
      <c r="WVV381" s="42"/>
      <c r="WVW381" s="42"/>
      <c r="WVX381" s="42"/>
      <c r="WVY381" s="42"/>
      <c r="WVZ381" s="42"/>
      <c r="WWA381" s="42"/>
      <c r="WWB381" s="42"/>
      <c r="WWC381" s="42"/>
      <c r="WWD381" s="42"/>
      <c r="WWE381" s="42"/>
      <c r="WWF381" s="42"/>
      <c r="WWG381" s="42"/>
      <c r="WWH381" s="42"/>
      <c r="WWI381" s="42"/>
      <c r="WWJ381" s="42"/>
      <c r="WWK381" s="42"/>
      <c r="WWL381" s="42"/>
      <c r="WWM381" s="42"/>
      <c r="WWN381" s="42"/>
      <c r="WWO381" s="42"/>
      <c r="WWP381" s="42"/>
      <c r="WWQ381" s="42"/>
      <c r="WWR381" s="42"/>
      <c r="WWS381" s="42"/>
      <c r="WWT381" s="42"/>
      <c r="WWU381" s="42"/>
      <c r="WWV381" s="42"/>
      <c r="WWW381" s="42"/>
      <c r="WWX381" s="42"/>
      <c r="WWY381" s="42"/>
      <c r="WWZ381" s="42"/>
      <c r="WXA381" s="42"/>
      <c r="WXB381" s="42"/>
      <c r="WXC381" s="42"/>
      <c r="WXD381" s="42"/>
      <c r="WXE381" s="42"/>
      <c r="WXF381" s="42"/>
      <c r="WXG381" s="42"/>
      <c r="WXH381" s="42"/>
      <c r="WXI381" s="42"/>
      <c r="WXJ381" s="42"/>
      <c r="WXK381" s="42"/>
      <c r="WXL381" s="42"/>
      <c r="WXM381" s="42"/>
      <c r="WXN381" s="42"/>
      <c r="WXO381" s="42"/>
      <c r="WXP381" s="42"/>
      <c r="WXQ381" s="42"/>
      <c r="WXR381" s="42"/>
      <c r="WXS381" s="42"/>
      <c r="WXT381" s="42"/>
      <c r="WXU381" s="42"/>
      <c r="WXV381" s="42"/>
      <c r="WXW381" s="42"/>
      <c r="WXX381" s="42"/>
      <c r="WXY381" s="42"/>
      <c r="WXZ381" s="42"/>
      <c r="WYA381" s="42"/>
      <c r="WYB381" s="42"/>
      <c r="WYC381" s="42"/>
      <c r="WYD381" s="42"/>
      <c r="WYE381" s="42"/>
      <c r="WYF381" s="42"/>
      <c r="WYG381" s="42"/>
      <c r="WYH381" s="42"/>
      <c r="WYI381" s="42"/>
      <c r="WYJ381" s="42"/>
      <c r="WYK381" s="42"/>
      <c r="WYL381" s="42"/>
      <c r="WYM381" s="42"/>
      <c r="WYN381" s="42"/>
      <c r="WYO381" s="42"/>
      <c r="WYP381" s="42"/>
      <c r="WYQ381" s="42"/>
      <c r="WYR381" s="42"/>
      <c r="WYS381" s="42"/>
      <c r="WYT381" s="42"/>
      <c r="WYU381" s="42"/>
      <c r="WYV381" s="42"/>
      <c r="WYW381" s="42"/>
      <c r="WYX381" s="42"/>
      <c r="WYY381" s="42"/>
      <c r="WYZ381" s="42"/>
      <c r="WZA381" s="42"/>
      <c r="WZB381" s="42"/>
      <c r="WZC381" s="42"/>
      <c r="WZD381" s="42"/>
      <c r="WZE381" s="42"/>
      <c r="WZF381" s="42"/>
      <c r="WZG381" s="42"/>
      <c r="WZH381" s="42"/>
      <c r="WZI381" s="42"/>
      <c r="WZJ381" s="42"/>
      <c r="WZK381" s="42"/>
      <c r="WZL381" s="42"/>
      <c r="WZM381" s="42"/>
      <c r="WZN381" s="42"/>
      <c r="WZO381" s="42"/>
      <c r="WZP381" s="42"/>
      <c r="WZQ381" s="42"/>
      <c r="WZR381" s="42"/>
      <c r="WZS381" s="42"/>
      <c r="WZT381" s="42"/>
      <c r="WZU381" s="42"/>
      <c r="WZV381" s="42"/>
      <c r="WZW381" s="42"/>
      <c r="WZX381" s="42"/>
      <c r="WZY381" s="42"/>
      <c r="WZZ381" s="42"/>
      <c r="XAA381" s="42"/>
      <c r="XAB381" s="42"/>
      <c r="XAC381" s="42"/>
      <c r="XAD381" s="42"/>
      <c r="XAE381" s="42"/>
      <c r="XAF381" s="42"/>
      <c r="XAG381" s="42"/>
      <c r="XAH381" s="42"/>
      <c r="XAI381" s="42"/>
      <c r="XAJ381" s="42"/>
      <c r="XAK381" s="42"/>
      <c r="XAL381" s="42"/>
      <c r="XAM381" s="42"/>
      <c r="XAN381" s="42"/>
      <c r="XAO381" s="42"/>
      <c r="XAP381" s="42"/>
      <c r="XAQ381" s="42"/>
      <c r="XAR381" s="42"/>
      <c r="XAS381" s="42"/>
      <c r="XAT381" s="42"/>
      <c r="XAU381" s="42"/>
      <c r="XAV381" s="42"/>
      <c r="XAW381" s="42"/>
      <c r="XAX381" s="42"/>
      <c r="XAY381" s="42"/>
      <c r="XAZ381" s="42"/>
      <c r="XBA381" s="42"/>
      <c r="XBB381" s="42"/>
      <c r="XBC381" s="42"/>
      <c r="XBD381" s="42"/>
      <c r="XBE381" s="42"/>
      <c r="XBF381" s="42"/>
      <c r="XBG381" s="42"/>
      <c r="XBH381" s="42"/>
      <c r="XBI381" s="42"/>
      <c r="XBJ381" s="42"/>
      <c r="XBK381" s="42"/>
      <c r="XBL381" s="42"/>
      <c r="XBM381" s="42"/>
      <c r="XBN381" s="42"/>
      <c r="XBO381" s="42"/>
      <c r="XBP381" s="42"/>
      <c r="XBQ381" s="42"/>
      <c r="XBR381" s="42"/>
      <c r="XBS381" s="42"/>
      <c r="XBT381" s="42"/>
      <c r="XBU381" s="42"/>
      <c r="XBV381" s="42"/>
      <c r="XBW381" s="42"/>
      <c r="XBX381" s="42"/>
      <c r="XBY381" s="42"/>
      <c r="XBZ381" s="42"/>
      <c r="XCA381" s="42"/>
      <c r="XCB381" s="42"/>
      <c r="XCC381" s="42"/>
      <c r="XCD381" s="42"/>
      <c r="XCE381" s="42"/>
      <c r="XCF381" s="42"/>
      <c r="XCG381" s="42"/>
      <c r="XCH381" s="42"/>
      <c r="XCI381" s="42"/>
      <c r="XCJ381" s="42"/>
      <c r="XCK381" s="42"/>
      <c r="XCL381" s="42"/>
      <c r="XCM381" s="42"/>
      <c r="XCN381" s="42"/>
      <c r="XCO381" s="42"/>
      <c r="XCP381" s="42"/>
      <c r="XCQ381" s="42"/>
      <c r="XCR381" s="42"/>
      <c r="XCS381" s="42"/>
      <c r="XCT381" s="42"/>
      <c r="XCU381" s="42"/>
      <c r="XCV381" s="42"/>
      <c r="XCW381" s="42"/>
      <c r="XCX381" s="42"/>
      <c r="XCY381" s="42"/>
      <c r="XCZ381" s="42"/>
      <c r="XDA381" s="42"/>
      <c r="XDB381" s="42"/>
      <c r="XDC381" s="42"/>
      <c r="XDD381" s="42"/>
      <c r="XDE381" s="42"/>
      <c r="XDF381" s="42"/>
      <c r="XDG381" s="42"/>
      <c r="XDH381" s="42"/>
      <c r="XDI381" s="42"/>
      <c r="XDJ381" s="42"/>
      <c r="XDK381" s="42"/>
      <c r="XDL381" s="42"/>
      <c r="XDM381" s="42"/>
      <c r="XDN381" s="42"/>
      <c r="XDO381" s="42"/>
      <c r="XDP381" s="42"/>
      <c r="XDQ381" s="42"/>
      <c r="XDR381" s="42"/>
      <c r="XDS381" s="42"/>
      <c r="XDT381" s="42"/>
      <c r="XDU381" s="42"/>
      <c r="XDV381" s="42"/>
      <c r="XDW381" s="42"/>
      <c r="XDX381" s="42"/>
      <c r="XDY381" s="42"/>
      <c r="XDZ381" s="42"/>
      <c r="XEA381" s="42"/>
      <c r="XEB381" s="42"/>
      <c r="XEC381" s="42"/>
      <c r="XED381" s="42"/>
      <c r="XEE381" s="42"/>
      <c r="XEF381" s="42"/>
      <c r="XEG381" s="42"/>
      <c r="XEH381" s="42"/>
      <c r="XEI381" s="42"/>
      <c r="XEJ381" s="42"/>
      <c r="XEK381" s="42"/>
      <c r="XEL381" s="42"/>
      <c r="XEM381" s="42"/>
      <c r="XEN381" s="42"/>
      <c r="XEO381" s="42"/>
      <c r="XEP381" s="42"/>
      <c r="XEQ381" s="42"/>
      <c r="XER381" s="42"/>
      <c r="XES381" s="42"/>
      <c r="XET381" s="42"/>
      <c r="XEU381" s="42"/>
      <c r="XEV381" s="42"/>
      <c r="XEW381" s="42"/>
      <c r="XEX381" s="42"/>
      <c r="XEY381" s="42"/>
      <c r="XEZ381" s="42"/>
      <c r="XFA381" s="42"/>
      <c r="XFB381" s="42"/>
      <c r="XFC381" s="42"/>
      <c r="XFD381" s="42"/>
    </row>
    <row r="382" spans="2:16384" s="42" customFormat="1" ht="16.5" thickTop="1" thickBot="1">
      <c r="F382" s="491">
        <f>'Investment Appraisal (2)'!$C$5</f>
        <v>2017</v>
      </c>
      <c r="G382" s="491">
        <f>F382+1</f>
        <v>2018</v>
      </c>
      <c r="H382" s="491">
        <f t="shared" ref="H382:BP382" si="122">G382+1</f>
        <v>2019</v>
      </c>
      <c r="I382" s="491">
        <f t="shared" si="122"/>
        <v>2020</v>
      </c>
      <c r="J382" s="491">
        <f t="shared" si="122"/>
        <v>2021</v>
      </c>
      <c r="K382" s="491">
        <f t="shared" si="122"/>
        <v>2022</v>
      </c>
      <c r="L382" s="491">
        <f t="shared" si="122"/>
        <v>2023</v>
      </c>
      <c r="M382" s="491">
        <f t="shared" si="122"/>
        <v>2024</v>
      </c>
      <c r="N382" s="491">
        <f t="shared" si="122"/>
        <v>2025</v>
      </c>
      <c r="O382" s="491">
        <f t="shared" si="122"/>
        <v>2026</v>
      </c>
      <c r="P382" s="491">
        <f t="shared" si="122"/>
        <v>2027</v>
      </c>
      <c r="Q382" s="491">
        <f t="shared" si="122"/>
        <v>2028</v>
      </c>
      <c r="R382" s="491">
        <f t="shared" si="122"/>
        <v>2029</v>
      </c>
      <c r="S382" s="491">
        <f t="shared" si="122"/>
        <v>2030</v>
      </c>
      <c r="T382" s="491">
        <f t="shared" si="122"/>
        <v>2031</v>
      </c>
      <c r="U382" s="491">
        <f t="shared" si="122"/>
        <v>2032</v>
      </c>
      <c r="V382" s="491">
        <f t="shared" si="122"/>
        <v>2033</v>
      </c>
      <c r="W382" s="491">
        <f t="shared" si="122"/>
        <v>2034</v>
      </c>
      <c r="X382" s="491">
        <f t="shared" si="122"/>
        <v>2035</v>
      </c>
      <c r="Y382" s="491">
        <f t="shared" si="122"/>
        <v>2036</v>
      </c>
      <c r="Z382" s="491">
        <f t="shared" si="122"/>
        <v>2037</v>
      </c>
      <c r="AA382" s="491">
        <f t="shared" si="122"/>
        <v>2038</v>
      </c>
      <c r="AB382" s="491">
        <f t="shared" si="122"/>
        <v>2039</v>
      </c>
      <c r="AC382" s="491">
        <f t="shared" si="122"/>
        <v>2040</v>
      </c>
      <c r="AD382" s="491">
        <f t="shared" si="122"/>
        <v>2041</v>
      </c>
      <c r="AE382" s="491">
        <f t="shared" si="122"/>
        <v>2042</v>
      </c>
      <c r="AF382" s="491">
        <f t="shared" si="122"/>
        <v>2043</v>
      </c>
      <c r="AG382" s="491">
        <f t="shared" si="122"/>
        <v>2044</v>
      </c>
      <c r="AH382" s="491">
        <f t="shared" si="122"/>
        <v>2045</v>
      </c>
      <c r="AI382" s="491">
        <f t="shared" si="122"/>
        <v>2046</v>
      </c>
      <c r="AJ382" s="491">
        <f t="shared" si="122"/>
        <v>2047</v>
      </c>
      <c r="AK382" s="491">
        <f t="shared" si="122"/>
        <v>2048</v>
      </c>
      <c r="AL382" s="491">
        <f t="shared" si="122"/>
        <v>2049</v>
      </c>
      <c r="AM382" s="491">
        <f t="shared" si="122"/>
        <v>2050</v>
      </c>
      <c r="AN382" s="491">
        <f t="shared" si="122"/>
        <v>2051</v>
      </c>
      <c r="AO382" s="491">
        <f t="shared" si="122"/>
        <v>2052</v>
      </c>
      <c r="AP382" s="491">
        <f t="shared" si="122"/>
        <v>2053</v>
      </c>
      <c r="AQ382" s="491">
        <f t="shared" si="122"/>
        <v>2054</v>
      </c>
      <c r="AR382" s="491">
        <f t="shared" si="122"/>
        <v>2055</v>
      </c>
      <c r="AS382" s="491">
        <f t="shared" si="122"/>
        <v>2056</v>
      </c>
      <c r="AT382" s="491">
        <f t="shared" si="122"/>
        <v>2057</v>
      </c>
      <c r="AU382" s="491">
        <f t="shared" si="122"/>
        <v>2058</v>
      </c>
      <c r="AV382" s="491">
        <f t="shared" si="122"/>
        <v>2059</v>
      </c>
      <c r="AW382" s="491">
        <f t="shared" si="122"/>
        <v>2060</v>
      </c>
      <c r="AX382" s="491">
        <f t="shared" si="122"/>
        <v>2061</v>
      </c>
      <c r="AY382" s="491">
        <f t="shared" si="122"/>
        <v>2062</v>
      </c>
      <c r="AZ382" s="491">
        <f t="shared" si="122"/>
        <v>2063</v>
      </c>
      <c r="BA382" s="491">
        <f t="shared" si="122"/>
        <v>2064</v>
      </c>
      <c r="BB382" s="491">
        <f t="shared" si="122"/>
        <v>2065</v>
      </c>
      <c r="BC382" s="491">
        <f t="shared" si="122"/>
        <v>2066</v>
      </c>
      <c r="BD382" s="491">
        <f t="shared" si="122"/>
        <v>2067</v>
      </c>
      <c r="BE382" s="491">
        <f t="shared" si="122"/>
        <v>2068</v>
      </c>
      <c r="BF382" s="491">
        <f t="shared" si="122"/>
        <v>2069</v>
      </c>
      <c r="BG382" s="491">
        <f t="shared" si="122"/>
        <v>2070</v>
      </c>
      <c r="BH382" s="491">
        <f t="shared" si="122"/>
        <v>2071</v>
      </c>
      <c r="BI382" s="491">
        <f t="shared" si="122"/>
        <v>2072</v>
      </c>
      <c r="BJ382" s="491">
        <f t="shared" si="122"/>
        <v>2073</v>
      </c>
      <c r="BK382" s="491">
        <f t="shared" si="122"/>
        <v>2074</v>
      </c>
      <c r="BL382" s="491">
        <f t="shared" si="122"/>
        <v>2075</v>
      </c>
      <c r="BM382" s="491">
        <f t="shared" si="122"/>
        <v>2076</v>
      </c>
      <c r="BN382" s="491">
        <f t="shared" si="122"/>
        <v>2077</v>
      </c>
      <c r="BO382" s="491">
        <f t="shared" si="122"/>
        <v>2078</v>
      </c>
      <c r="BP382" s="491">
        <f t="shared" si="122"/>
        <v>2079</v>
      </c>
    </row>
    <row r="383" spans="2:16384" s="42" customFormat="1" ht="15.75" thickTop="1">
      <c r="F383" s="149"/>
      <c r="G383" s="149"/>
      <c r="H383" s="149"/>
      <c r="I383" s="149"/>
      <c r="J383" s="149"/>
      <c r="K383" s="149"/>
      <c r="L383" s="149"/>
      <c r="M383" s="149"/>
      <c r="N383" s="149"/>
      <c r="O383" s="149"/>
      <c r="P383" s="149"/>
      <c r="Q383" s="149"/>
      <c r="R383" s="149"/>
      <c r="S383" s="149"/>
      <c r="T383" s="149"/>
      <c r="U383" s="149"/>
      <c r="V383" s="149"/>
      <c r="W383" s="149"/>
      <c r="X383" s="149"/>
      <c r="Y383" s="149"/>
      <c r="Z383" s="149"/>
      <c r="AA383" s="149"/>
      <c r="AB383" s="149"/>
      <c r="AC383" s="149"/>
      <c r="AD383" s="149"/>
      <c r="AE383" s="149"/>
      <c r="AF383" s="149"/>
      <c r="AG383" s="149"/>
      <c r="AH383" s="149"/>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c r="BI383" s="149"/>
      <c r="BJ383" s="149"/>
      <c r="BK383" s="149"/>
      <c r="BL383" s="149"/>
      <c r="BM383" s="149"/>
      <c r="BN383" s="149"/>
      <c r="BO383" s="149"/>
      <c r="BP383" s="149"/>
      <c r="BQ383" s="530"/>
      <c r="BR383" s="530"/>
      <c r="BS383" s="530"/>
      <c r="BT383" s="530"/>
      <c r="BU383" s="530"/>
      <c r="BV383" s="530"/>
      <c r="BW383" s="530"/>
      <c r="BX383" s="530"/>
      <c r="BY383" s="530"/>
      <c r="BZ383" s="530"/>
      <c r="CA383" s="530"/>
      <c r="CB383" s="530"/>
      <c r="CC383" s="530"/>
      <c r="CD383" s="530"/>
      <c r="CE383" s="530"/>
      <c r="CF383" s="530"/>
      <c r="CG383" s="530"/>
      <c r="CH383" s="530"/>
      <c r="CI383" s="530"/>
      <c r="CJ383" s="530"/>
      <c r="CK383" s="530"/>
      <c r="CL383" s="530"/>
      <c r="CM383" s="530"/>
      <c r="CN383" s="530"/>
      <c r="CO383" s="530"/>
      <c r="CP383" s="530"/>
      <c r="CQ383" s="530"/>
      <c r="CR383" s="530"/>
      <c r="CS383" s="530"/>
      <c r="CT383" s="530"/>
      <c r="CU383" s="530"/>
      <c r="CV383" s="530"/>
      <c r="CW383" s="530"/>
      <c r="CX383" s="530"/>
      <c r="CY383" s="530"/>
      <c r="CZ383" s="530"/>
      <c r="DA383" s="530"/>
      <c r="DB383" s="530"/>
      <c r="DC383" s="530"/>
      <c r="DD383" s="530"/>
      <c r="DE383" s="530"/>
      <c r="DF383" s="530"/>
      <c r="DG383" s="530"/>
      <c r="DH383" s="530"/>
      <c r="DI383" s="530"/>
      <c r="DJ383" s="530"/>
      <c r="DK383" s="530"/>
      <c r="DL383" s="530"/>
      <c r="DM383" s="530"/>
      <c r="DN383" s="530"/>
      <c r="DO383" s="530"/>
      <c r="DP383" s="530"/>
      <c r="DQ383" s="530"/>
      <c r="DR383" s="530"/>
      <c r="DS383" s="530"/>
      <c r="DT383" s="530"/>
      <c r="DU383" s="530"/>
      <c r="DV383" s="530"/>
      <c r="DW383" s="530"/>
      <c r="DX383" s="530"/>
      <c r="DY383" s="530"/>
      <c r="DZ383" s="530"/>
      <c r="EA383" s="530"/>
      <c r="EB383" s="530"/>
      <c r="EC383" s="530"/>
      <c r="ED383" s="530"/>
      <c r="EE383" s="530"/>
      <c r="EF383" s="530"/>
      <c r="EG383" s="530"/>
      <c r="EH383" s="530"/>
      <c r="EI383" s="530"/>
      <c r="EJ383" s="530"/>
      <c r="EK383" s="530"/>
      <c r="EL383" s="530"/>
      <c r="EM383" s="530"/>
      <c r="EN383" s="530"/>
      <c r="EO383" s="530"/>
      <c r="EP383" s="530"/>
      <c r="EQ383" s="530"/>
      <c r="ER383" s="530"/>
      <c r="ES383" s="530"/>
      <c r="ET383" s="530"/>
      <c r="EU383" s="530"/>
      <c r="EV383" s="530"/>
      <c r="EW383" s="530"/>
      <c r="EX383" s="530"/>
      <c r="EY383" s="530"/>
      <c r="EZ383" s="530"/>
      <c r="FA383" s="530"/>
      <c r="FB383" s="530"/>
      <c r="FC383" s="530"/>
      <c r="FD383" s="530"/>
      <c r="FE383" s="530"/>
      <c r="FF383" s="530"/>
      <c r="FG383" s="530"/>
      <c r="FH383" s="530"/>
      <c r="FI383" s="530"/>
      <c r="FJ383" s="530"/>
      <c r="FK383" s="530"/>
      <c r="FL383" s="530"/>
      <c r="FM383" s="530"/>
      <c r="FN383" s="530"/>
      <c r="FO383" s="530"/>
      <c r="FP383" s="530"/>
      <c r="FQ383" s="530"/>
      <c r="FR383" s="530"/>
      <c r="FS383" s="530"/>
      <c r="FT383" s="530"/>
      <c r="FU383" s="530"/>
      <c r="FV383" s="530"/>
      <c r="FW383" s="530"/>
      <c r="FX383" s="530"/>
      <c r="FY383" s="530"/>
      <c r="FZ383" s="530"/>
      <c r="GA383" s="530"/>
      <c r="GB383" s="530"/>
      <c r="GC383" s="530"/>
      <c r="GD383" s="530"/>
      <c r="GE383" s="530"/>
      <c r="GF383" s="530"/>
      <c r="GG383" s="530"/>
      <c r="GH383" s="530"/>
      <c r="GI383" s="530"/>
      <c r="GJ383" s="530"/>
      <c r="GK383" s="530"/>
      <c r="GL383" s="530"/>
      <c r="GM383" s="530"/>
      <c r="GN383" s="530"/>
      <c r="GO383" s="530"/>
      <c r="GP383" s="530"/>
      <c r="GQ383" s="530"/>
      <c r="GR383" s="530"/>
      <c r="GS383" s="530"/>
      <c r="GT383" s="530"/>
      <c r="GU383" s="530"/>
      <c r="GV383" s="530"/>
      <c r="GW383" s="530"/>
      <c r="GX383" s="530"/>
      <c r="GY383" s="530"/>
      <c r="GZ383" s="530"/>
      <c r="HA383" s="530"/>
      <c r="HB383" s="530"/>
      <c r="HC383" s="530"/>
      <c r="HD383" s="530"/>
      <c r="HE383" s="530"/>
      <c r="HF383" s="530"/>
      <c r="HG383" s="530"/>
      <c r="HH383" s="530"/>
      <c r="HI383" s="530"/>
      <c r="HJ383" s="530"/>
      <c r="HK383" s="530"/>
      <c r="HL383" s="530"/>
      <c r="HM383" s="530"/>
      <c r="HN383" s="530"/>
      <c r="HO383" s="530"/>
      <c r="HP383" s="530"/>
      <c r="HQ383" s="530"/>
      <c r="HR383" s="530"/>
      <c r="HS383" s="530"/>
      <c r="HT383" s="530"/>
      <c r="HU383" s="530"/>
      <c r="HV383" s="530"/>
      <c r="HW383" s="530"/>
      <c r="HX383" s="530"/>
      <c r="HY383" s="530"/>
      <c r="HZ383" s="530"/>
      <c r="IA383" s="530"/>
      <c r="IB383" s="530"/>
      <c r="IC383" s="530"/>
      <c r="ID383" s="530"/>
      <c r="IE383" s="530"/>
      <c r="IF383" s="530"/>
      <c r="IG383" s="530"/>
      <c r="IH383" s="530"/>
      <c r="II383" s="530"/>
      <c r="IJ383" s="530"/>
      <c r="IK383" s="530"/>
      <c r="IL383" s="530"/>
      <c r="IM383" s="530"/>
      <c r="IN383" s="530"/>
      <c r="IO383" s="530"/>
      <c r="IP383" s="530"/>
      <c r="IQ383" s="530"/>
      <c r="IR383" s="530"/>
      <c r="IS383" s="530"/>
      <c r="IT383" s="530"/>
      <c r="IU383" s="530"/>
      <c r="IV383" s="530"/>
      <c r="IW383" s="530"/>
      <c r="IX383" s="530"/>
      <c r="IY383" s="530"/>
      <c r="IZ383" s="530"/>
      <c r="JA383" s="530"/>
      <c r="JB383" s="530"/>
      <c r="JC383" s="530"/>
      <c r="JD383" s="530"/>
      <c r="JE383" s="530"/>
      <c r="JF383" s="530"/>
      <c r="JG383" s="530"/>
      <c r="JH383" s="530"/>
      <c r="JI383" s="530"/>
      <c r="JJ383" s="530"/>
      <c r="JK383" s="530"/>
      <c r="JL383" s="530"/>
      <c r="JM383" s="530"/>
      <c r="JN383" s="530"/>
      <c r="JO383" s="530"/>
      <c r="JP383" s="530"/>
      <c r="JQ383" s="530"/>
      <c r="JR383" s="530"/>
      <c r="JS383" s="530"/>
      <c r="JT383" s="530"/>
      <c r="JU383" s="530"/>
      <c r="JV383" s="530"/>
      <c r="JW383" s="530"/>
      <c r="JX383" s="530"/>
      <c r="JY383" s="530"/>
      <c r="JZ383" s="530"/>
      <c r="KA383" s="530"/>
      <c r="KB383" s="530"/>
      <c r="KC383" s="530"/>
      <c r="KD383" s="530"/>
      <c r="KE383" s="530"/>
      <c r="KF383" s="530"/>
      <c r="KG383" s="530"/>
      <c r="KH383" s="530"/>
      <c r="KI383" s="530"/>
      <c r="KJ383" s="530"/>
      <c r="KK383" s="530"/>
      <c r="KL383" s="530"/>
      <c r="KM383" s="530"/>
      <c r="KN383" s="530"/>
      <c r="KO383" s="530"/>
      <c r="KP383" s="530"/>
      <c r="KQ383" s="530"/>
      <c r="KR383" s="530"/>
      <c r="KS383" s="530"/>
      <c r="KT383" s="530"/>
      <c r="KU383" s="530"/>
      <c r="KV383" s="530"/>
      <c r="KW383" s="530"/>
      <c r="KX383" s="530"/>
      <c r="KY383" s="530"/>
      <c r="KZ383" s="530"/>
      <c r="LA383" s="530"/>
      <c r="LB383" s="530"/>
      <c r="LC383" s="530"/>
      <c r="LD383" s="530"/>
      <c r="LE383" s="530"/>
      <c r="LF383" s="530"/>
      <c r="LG383" s="530"/>
      <c r="LH383" s="530"/>
      <c r="LI383" s="530"/>
      <c r="LJ383" s="530"/>
      <c r="LK383" s="530"/>
      <c r="LL383" s="530"/>
      <c r="LM383" s="530"/>
      <c r="LN383" s="530"/>
      <c r="LO383" s="530"/>
      <c r="LP383" s="530"/>
      <c r="LQ383" s="530"/>
      <c r="LR383" s="530"/>
      <c r="LS383" s="530"/>
      <c r="LT383" s="530"/>
      <c r="LU383" s="530"/>
      <c r="LV383" s="530"/>
      <c r="LW383" s="530"/>
      <c r="LX383" s="530"/>
      <c r="LY383" s="530"/>
      <c r="LZ383" s="530"/>
      <c r="MA383" s="530"/>
      <c r="MB383" s="530"/>
      <c r="MC383" s="530"/>
      <c r="MD383" s="530"/>
      <c r="ME383" s="530"/>
      <c r="MF383" s="530"/>
      <c r="MG383" s="530"/>
      <c r="MH383" s="530"/>
      <c r="MI383" s="530"/>
      <c r="MJ383" s="530"/>
      <c r="MK383" s="530"/>
      <c r="ML383" s="530"/>
      <c r="MM383" s="530"/>
      <c r="MN383" s="530"/>
      <c r="MO383" s="530"/>
      <c r="MP383" s="530"/>
      <c r="MQ383" s="530"/>
      <c r="MR383" s="530"/>
      <c r="MS383" s="530"/>
      <c r="MT383" s="530"/>
      <c r="MU383" s="530"/>
      <c r="MV383" s="530"/>
      <c r="MW383" s="530"/>
      <c r="MX383" s="530"/>
      <c r="MY383" s="530"/>
      <c r="MZ383" s="530"/>
      <c r="NA383" s="530"/>
      <c r="NB383" s="530"/>
      <c r="NC383" s="530"/>
      <c r="ND383" s="530"/>
      <c r="NE383" s="530"/>
      <c r="NF383" s="530"/>
      <c r="NG383" s="530"/>
      <c r="NH383" s="530"/>
      <c r="NI383" s="530"/>
      <c r="NJ383" s="530"/>
      <c r="NK383" s="530"/>
      <c r="NL383" s="530"/>
      <c r="NM383" s="530"/>
      <c r="NN383" s="530"/>
      <c r="NO383" s="530"/>
      <c r="NP383" s="530"/>
      <c r="NQ383" s="530"/>
      <c r="NR383" s="530"/>
      <c r="NS383" s="530"/>
      <c r="NT383" s="530"/>
      <c r="NU383" s="530"/>
      <c r="NV383" s="530"/>
      <c r="NW383" s="530"/>
      <c r="NX383" s="530"/>
      <c r="NY383" s="530"/>
      <c r="NZ383" s="530"/>
      <c r="OA383" s="530"/>
      <c r="OB383" s="530"/>
      <c r="OC383" s="530"/>
      <c r="OD383" s="530"/>
      <c r="OE383" s="530"/>
      <c r="OF383" s="530"/>
      <c r="OG383" s="530"/>
      <c r="OH383" s="530"/>
      <c r="OI383" s="530"/>
      <c r="OJ383" s="530"/>
      <c r="OK383" s="530"/>
      <c r="OL383" s="530"/>
      <c r="OM383" s="530"/>
      <c r="ON383" s="530"/>
      <c r="OO383" s="530"/>
      <c r="OP383" s="530"/>
      <c r="OQ383" s="530"/>
      <c r="OR383" s="530"/>
      <c r="OS383" s="530"/>
      <c r="OT383" s="530"/>
      <c r="OU383" s="530"/>
      <c r="OV383" s="530"/>
      <c r="OW383" s="530"/>
      <c r="OX383" s="530"/>
      <c r="OY383" s="530"/>
      <c r="OZ383" s="530"/>
      <c r="PA383" s="530"/>
      <c r="PB383" s="530"/>
      <c r="PC383" s="530"/>
      <c r="PD383" s="530"/>
      <c r="PE383" s="530"/>
      <c r="PF383" s="530"/>
      <c r="PG383" s="530"/>
      <c r="PH383" s="530"/>
      <c r="PI383" s="530"/>
      <c r="PJ383" s="530"/>
      <c r="PK383" s="530"/>
      <c r="PL383" s="530"/>
      <c r="PM383" s="530"/>
      <c r="PN383" s="530"/>
      <c r="PO383" s="530"/>
      <c r="PP383" s="530"/>
      <c r="PQ383" s="530"/>
      <c r="PR383" s="530"/>
      <c r="PS383" s="530"/>
      <c r="PT383" s="530"/>
      <c r="PU383" s="530"/>
      <c r="PV383" s="530"/>
      <c r="PW383" s="530"/>
      <c r="PX383" s="530"/>
      <c r="PY383" s="530"/>
      <c r="PZ383" s="530"/>
      <c r="QA383" s="530"/>
      <c r="QB383" s="530"/>
      <c r="QC383" s="530"/>
      <c r="QD383" s="530"/>
      <c r="QE383" s="530"/>
      <c r="QF383" s="530"/>
      <c r="QG383" s="530"/>
      <c r="QH383" s="530"/>
      <c r="QI383" s="530"/>
      <c r="QJ383" s="530"/>
      <c r="QK383" s="530"/>
      <c r="QL383" s="530"/>
      <c r="QM383" s="530"/>
      <c r="QN383" s="530"/>
      <c r="QO383" s="530"/>
      <c r="QP383" s="530"/>
      <c r="QQ383" s="530"/>
      <c r="QR383" s="530"/>
      <c r="QS383" s="530"/>
      <c r="QT383" s="530"/>
      <c r="QU383" s="530"/>
      <c r="QV383" s="530"/>
      <c r="QW383" s="530"/>
      <c r="QX383" s="530"/>
      <c r="QY383" s="530"/>
      <c r="QZ383" s="530"/>
      <c r="RA383" s="530"/>
      <c r="RB383" s="530"/>
      <c r="RC383" s="530"/>
      <c r="RD383" s="530"/>
      <c r="RE383" s="530"/>
      <c r="RF383" s="530"/>
      <c r="RG383" s="530"/>
      <c r="RH383" s="530"/>
      <c r="RI383" s="530"/>
      <c r="RJ383" s="530"/>
      <c r="RK383" s="530"/>
      <c r="RL383" s="530"/>
      <c r="RM383" s="530"/>
      <c r="RN383" s="530"/>
      <c r="RO383" s="530"/>
      <c r="RP383" s="530"/>
      <c r="RQ383" s="530"/>
      <c r="RR383" s="530"/>
      <c r="RS383" s="530"/>
      <c r="RT383" s="530"/>
      <c r="RU383" s="530"/>
      <c r="RV383" s="530"/>
      <c r="RW383" s="530"/>
      <c r="RX383" s="530"/>
      <c r="RY383" s="530"/>
      <c r="RZ383" s="530"/>
      <c r="SA383" s="530"/>
      <c r="SB383" s="530"/>
      <c r="SC383" s="530"/>
      <c r="SD383" s="530"/>
      <c r="SE383" s="530"/>
      <c r="SF383" s="530"/>
      <c r="SG383" s="530"/>
      <c r="SH383" s="530"/>
      <c r="SI383" s="530"/>
      <c r="SJ383" s="530"/>
      <c r="SK383" s="530"/>
      <c r="SL383" s="530"/>
      <c r="SM383" s="530"/>
      <c r="SN383" s="530"/>
      <c r="SO383" s="530"/>
      <c r="SP383" s="530"/>
      <c r="SQ383" s="530"/>
      <c r="SR383" s="530"/>
      <c r="SS383" s="530"/>
      <c r="ST383" s="530"/>
      <c r="SU383" s="530"/>
      <c r="SV383" s="530"/>
      <c r="SW383" s="530"/>
      <c r="SX383" s="530"/>
      <c r="SY383" s="530"/>
      <c r="SZ383" s="530"/>
      <c r="TA383" s="530"/>
      <c r="TB383" s="530"/>
      <c r="TC383" s="530"/>
      <c r="TD383" s="530"/>
      <c r="TE383" s="530"/>
      <c r="TF383" s="530"/>
      <c r="TG383" s="530"/>
      <c r="TH383" s="530"/>
      <c r="TI383" s="530"/>
      <c r="TJ383" s="530"/>
      <c r="TK383" s="530"/>
      <c r="TL383" s="530"/>
      <c r="TM383" s="530"/>
      <c r="TN383" s="530"/>
      <c r="TO383" s="530"/>
      <c r="TP383" s="530"/>
      <c r="TQ383" s="530"/>
      <c r="TR383" s="530"/>
      <c r="TS383" s="530"/>
      <c r="TT383" s="530"/>
      <c r="TU383" s="530"/>
      <c r="TV383" s="530"/>
      <c r="TW383" s="530"/>
      <c r="TX383" s="530"/>
      <c r="TY383" s="530"/>
      <c r="TZ383" s="530"/>
      <c r="UA383" s="530"/>
      <c r="UB383" s="530"/>
      <c r="UC383" s="530"/>
      <c r="UD383" s="530"/>
      <c r="UE383" s="530"/>
      <c r="UF383" s="530"/>
      <c r="UG383" s="530"/>
      <c r="UH383" s="530"/>
      <c r="UI383" s="530"/>
      <c r="UJ383" s="530"/>
      <c r="UK383" s="530"/>
      <c r="UL383" s="530"/>
      <c r="UM383" s="530"/>
      <c r="UN383" s="530"/>
      <c r="UO383" s="530"/>
      <c r="UP383" s="530"/>
      <c r="UQ383" s="530"/>
      <c r="UR383" s="530"/>
      <c r="US383" s="530"/>
      <c r="UT383" s="530"/>
      <c r="UU383" s="530"/>
      <c r="UV383" s="530"/>
      <c r="UW383" s="530"/>
      <c r="UX383" s="530"/>
      <c r="UY383" s="530"/>
      <c r="UZ383" s="530"/>
      <c r="VA383" s="530"/>
      <c r="VB383" s="530"/>
      <c r="VC383" s="530"/>
      <c r="VD383" s="530"/>
      <c r="VE383" s="530"/>
      <c r="VF383" s="530"/>
      <c r="VG383" s="530"/>
      <c r="VH383" s="530"/>
      <c r="VI383" s="530"/>
      <c r="VJ383" s="530"/>
      <c r="VK383" s="530"/>
      <c r="VL383" s="530"/>
      <c r="VM383" s="530"/>
      <c r="VN383" s="530"/>
      <c r="VO383" s="530"/>
      <c r="VP383" s="530"/>
      <c r="VQ383" s="530"/>
      <c r="VR383" s="530"/>
      <c r="VS383" s="530"/>
      <c r="VT383" s="530"/>
      <c r="VU383" s="530"/>
      <c r="VV383" s="530"/>
      <c r="VW383" s="530"/>
      <c r="VX383" s="530"/>
      <c r="VY383" s="530"/>
      <c r="VZ383" s="530"/>
      <c r="WA383" s="530"/>
      <c r="WB383" s="530"/>
      <c r="WC383" s="530"/>
      <c r="WD383" s="530"/>
      <c r="WE383" s="530"/>
      <c r="WF383" s="530"/>
      <c r="WG383" s="530"/>
      <c r="WH383" s="530"/>
      <c r="WI383" s="530"/>
      <c r="WJ383" s="530"/>
      <c r="WK383" s="530"/>
      <c r="WL383" s="530"/>
      <c r="WM383" s="530"/>
      <c r="WN383" s="530"/>
      <c r="WO383" s="530"/>
      <c r="WP383" s="530"/>
      <c r="WQ383" s="530"/>
      <c r="WR383" s="530"/>
      <c r="WS383" s="530"/>
      <c r="WT383" s="530"/>
      <c r="WU383" s="530"/>
      <c r="WV383" s="530"/>
      <c r="WW383" s="530"/>
      <c r="WX383" s="530"/>
      <c r="WY383" s="530"/>
      <c r="WZ383" s="530"/>
      <c r="XA383" s="530"/>
      <c r="XB383" s="530"/>
      <c r="XC383" s="530"/>
      <c r="XD383" s="530"/>
      <c r="XE383" s="530"/>
      <c r="XF383" s="530"/>
      <c r="XG383" s="530"/>
      <c r="XH383" s="530"/>
      <c r="XI383" s="530"/>
      <c r="XJ383" s="530"/>
      <c r="XK383" s="530"/>
      <c r="XL383" s="530"/>
      <c r="XM383" s="530"/>
      <c r="XN383" s="530"/>
      <c r="XO383" s="530"/>
      <c r="XP383" s="530"/>
      <c r="XQ383" s="530"/>
      <c r="XR383" s="530"/>
      <c r="XS383" s="530"/>
      <c r="XT383" s="530"/>
      <c r="XU383" s="530"/>
      <c r="XV383" s="530"/>
      <c r="XW383" s="530"/>
      <c r="XX383" s="530"/>
      <c r="XY383" s="530"/>
      <c r="XZ383" s="530"/>
      <c r="YA383" s="530"/>
      <c r="YB383" s="530"/>
      <c r="YC383" s="530"/>
      <c r="YD383" s="530"/>
      <c r="YE383" s="530"/>
      <c r="YF383" s="530"/>
      <c r="YG383" s="530"/>
      <c r="YH383" s="530"/>
      <c r="YI383" s="530"/>
      <c r="YJ383" s="530"/>
      <c r="YK383" s="530"/>
      <c r="YL383" s="530"/>
      <c r="YM383" s="530"/>
      <c r="YN383" s="530"/>
      <c r="YO383" s="530"/>
      <c r="YP383" s="530"/>
      <c r="YQ383" s="530"/>
      <c r="YR383" s="530"/>
      <c r="YS383" s="530"/>
      <c r="YT383" s="530"/>
      <c r="YU383" s="530"/>
      <c r="YV383" s="530"/>
      <c r="YW383" s="530"/>
      <c r="YX383" s="530"/>
      <c r="YY383" s="530"/>
      <c r="YZ383" s="530"/>
      <c r="ZA383" s="530"/>
      <c r="ZB383" s="530"/>
      <c r="ZC383" s="530"/>
      <c r="ZD383" s="530"/>
      <c r="ZE383" s="530"/>
      <c r="ZF383" s="530"/>
      <c r="ZG383" s="530"/>
      <c r="ZH383" s="530"/>
      <c r="ZI383" s="530"/>
      <c r="ZJ383" s="530"/>
      <c r="ZK383" s="530"/>
      <c r="ZL383" s="530"/>
      <c r="ZM383" s="530"/>
      <c r="ZN383" s="530"/>
      <c r="ZO383" s="530"/>
      <c r="ZP383" s="530"/>
      <c r="ZQ383" s="530"/>
      <c r="ZR383" s="530"/>
      <c r="ZS383" s="530"/>
      <c r="ZT383" s="530"/>
      <c r="ZU383" s="530"/>
      <c r="ZV383" s="530"/>
      <c r="ZW383" s="530"/>
      <c r="ZX383" s="530"/>
      <c r="ZY383" s="530"/>
      <c r="ZZ383" s="530"/>
      <c r="AAA383" s="530"/>
      <c r="AAB383" s="530"/>
      <c r="AAC383" s="530"/>
      <c r="AAD383" s="530"/>
      <c r="AAE383" s="530"/>
      <c r="AAF383" s="530"/>
      <c r="AAG383" s="530"/>
      <c r="AAH383" s="530"/>
      <c r="AAI383" s="530"/>
      <c r="AAJ383" s="530"/>
      <c r="AAK383" s="530"/>
      <c r="AAL383" s="530"/>
      <c r="AAM383" s="530"/>
      <c r="AAN383" s="530"/>
      <c r="AAO383" s="530"/>
      <c r="AAP383" s="530"/>
      <c r="AAQ383" s="530"/>
      <c r="AAR383" s="530"/>
      <c r="AAS383" s="530"/>
      <c r="AAT383" s="530"/>
      <c r="AAU383" s="530"/>
      <c r="AAV383" s="530"/>
      <c r="AAW383" s="530"/>
      <c r="AAX383" s="530"/>
      <c r="AAY383" s="530"/>
      <c r="AAZ383" s="530"/>
      <c r="ABA383" s="530"/>
      <c r="ABB383" s="530"/>
      <c r="ABC383" s="530"/>
      <c r="ABD383" s="530"/>
      <c r="ABE383" s="530"/>
      <c r="ABF383" s="530"/>
      <c r="ABG383" s="530"/>
      <c r="ABH383" s="530"/>
      <c r="ABI383" s="530"/>
      <c r="ABJ383" s="530"/>
      <c r="ABK383" s="530"/>
      <c r="ABL383" s="530"/>
      <c r="ABM383" s="530"/>
      <c r="ABN383" s="530"/>
      <c r="ABO383" s="530"/>
      <c r="ABP383" s="530"/>
      <c r="ABQ383" s="530"/>
      <c r="ABR383" s="530"/>
      <c r="ABS383" s="530"/>
      <c r="ABT383" s="530"/>
      <c r="ABU383" s="530"/>
      <c r="ABV383" s="530"/>
      <c r="ABW383" s="530"/>
      <c r="ABX383" s="530"/>
      <c r="ABY383" s="530"/>
      <c r="ABZ383" s="530"/>
      <c r="ACA383" s="530"/>
      <c r="ACB383" s="530"/>
      <c r="ACC383" s="530"/>
      <c r="ACD383" s="530"/>
      <c r="ACE383" s="530"/>
      <c r="ACF383" s="530"/>
      <c r="ACG383" s="530"/>
      <c r="ACH383" s="530"/>
      <c r="ACI383" s="530"/>
      <c r="ACJ383" s="530"/>
      <c r="ACK383" s="530"/>
      <c r="ACL383" s="530"/>
      <c r="ACM383" s="530"/>
      <c r="ACN383" s="530"/>
      <c r="ACO383" s="530"/>
      <c r="ACP383" s="530"/>
      <c r="ACQ383" s="530"/>
      <c r="ACR383" s="530"/>
      <c r="ACS383" s="530"/>
      <c r="ACT383" s="530"/>
      <c r="ACU383" s="530"/>
      <c r="ACV383" s="530"/>
      <c r="ACW383" s="530"/>
      <c r="ACX383" s="530"/>
      <c r="ACY383" s="530"/>
      <c r="ACZ383" s="530"/>
      <c r="ADA383" s="530"/>
      <c r="ADB383" s="530"/>
      <c r="ADC383" s="530"/>
      <c r="ADD383" s="530"/>
      <c r="ADE383" s="530"/>
      <c r="ADF383" s="530"/>
      <c r="ADG383" s="530"/>
      <c r="ADH383" s="530"/>
      <c r="ADI383" s="530"/>
      <c r="ADJ383" s="530"/>
      <c r="ADK383" s="530"/>
      <c r="ADL383" s="530"/>
      <c r="ADM383" s="530"/>
      <c r="ADN383" s="530"/>
      <c r="ADO383" s="530"/>
      <c r="ADP383" s="530"/>
      <c r="ADQ383" s="530"/>
      <c r="ADR383" s="530"/>
      <c r="ADS383" s="530"/>
      <c r="ADT383" s="530"/>
      <c r="ADU383" s="530"/>
      <c r="ADV383" s="530"/>
      <c r="ADW383" s="530"/>
      <c r="ADX383" s="530"/>
      <c r="ADY383" s="530"/>
      <c r="ADZ383" s="530"/>
      <c r="AEA383" s="530"/>
      <c r="AEB383" s="530"/>
      <c r="AEC383" s="530"/>
      <c r="AED383" s="530"/>
      <c r="AEE383" s="530"/>
      <c r="AEF383" s="530"/>
      <c r="AEG383" s="530"/>
      <c r="AEH383" s="530"/>
      <c r="AEI383" s="530"/>
      <c r="AEJ383" s="530"/>
      <c r="AEK383" s="530"/>
      <c r="AEL383" s="530"/>
      <c r="AEM383" s="530"/>
      <c r="AEN383" s="530"/>
      <c r="AEO383" s="530"/>
      <c r="AEP383" s="530"/>
      <c r="AEQ383" s="530"/>
      <c r="AER383" s="530"/>
      <c r="AES383" s="530"/>
      <c r="AET383" s="530"/>
      <c r="AEU383" s="530"/>
      <c r="AEV383" s="530"/>
      <c r="AEW383" s="530"/>
      <c r="AEX383" s="530"/>
      <c r="AEY383" s="530"/>
      <c r="AEZ383" s="530"/>
      <c r="AFA383" s="530"/>
      <c r="AFB383" s="530"/>
      <c r="AFC383" s="530"/>
      <c r="AFD383" s="530"/>
      <c r="AFE383" s="530"/>
      <c r="AFF383" s="530"/>
      <c r="AFG383" s="530"/>
      <c r="AFH383" s="530"/>
      <c r="AFI383" s="530"/>
      <c r="AFJ383" s="530"/>
      <c r="AFK383" s="530"/>
      <c r="AFL383" s="530"/>
      <c r="AFM383" s="530"/>
      <c r="AFN383" s="530"/>
      <c r="AFO383" s="530"/>
      <c r="AFP383" s="530"/>
      <c r="AFQ383" s="530"/>
      <c r="AFR383" s="530"/>
      <c r="AFS383" s="530"/>
      <c r="AFT383" s="530"/>
      <c r="AFU383" s="530"/>
      <c r="AFV383" s="530"/>
      <c r="AFW383" s="530"/>
      <c r="AFX383" s="530"/>
      <c r="AFY383" s="530"/>
      <c r="AFZ383" s="530"/>
      <c r="AGA383" s="530"/>
      <c r="AGB383" s="530"/>
      <c r="AGC383" s="530"/>
      <c r="AGD383" s="530"/>
      <c r="AGE383" s="530"/>
      <c r="AGF383" s="530"/>
      <c r="AGG383" s="530"/>
      <c r="AGH383" s="530"/>
      <c r="AGI383" s="530"/>
      <c r="AGJ383" s="530"/>
      <c r="AGK383" s="530"/>
      <c r="AGL383" s="530"/>
      <c r="AGM383" s="530"/>
      <c r="AGN383" s="530"/>
      <c r="AGO383" s="530"/>
      <c r="AGP383" s="530"/>
      <c r="AGQ383" s="530"/>
      <c r="AGR383" s="530"/>
      <c r="AGS383" s="530"/>
      <c r="AGT383" s="530"/>
      <c r="AGU383" s="530"/>
      <c r="AGV383" s="530"/>
      <c r="AGW383" s="530"/>
      <c r="AGX383" s="530"/>
      <c r="AGY383" s="530"/>
      <c r="AGZ383" s="530"/>
      <c r="AHA383" s="530"/>
      <c r="AHB383" s="530"/>
      <c r="AHC383" s="530"/>
      <c r="AHD383" s="530"/>
      <c r="AHE383" s="530"/>
      <c r="AHF383" s="530"/>
      <c r="AHG383" s="530"/>
      <c r="AHH383" s="530"/>
      <c r="AHI383" s="530"/>
      <c r="AHJ383" s="530"/>
      <c r="AHK383" s="530"/>
      <c r="AHL383" s="530"/>
      <c r="AHM383" s="530"/>
      <c r="AHN383" s="530"/>
      <c r="AHO383" s="530"/>
      <c r="AHP383" s="530"/>
      <c r="AHQ383" s="530"/>
      <c r="AHR383" s="530"/>
      <c r="AHS383" s="530"/>
      <c r="AHT383" s="530"/>
      <c r="AHU383" s="530"/>
      <c r="AHV383" s="530"/>
      <c r="AHW383" s="530"/>
      <c r="AHX383" s="530"/>
      <c r="AHY383" s="530"/>
      <c r="AHZ383" s="530"/>
      <c r="AIA383" s="530"/>
      <c r="AIB383" s="530"/>
      <c r="AIC383" s="530"/>
      <c r="AID383" s="530"/>
      <c r="AIE383" s="530"/>
      <c r="AIF383" s="530"/>
      <c r="AIG383" s="530"/>
      <c r="AIH383" s="530"/>
      <c r="AII383" s="530"/>
      <c r="AIJ383" s="530"/>
      <c r="AIK383" s="530"/>
      <c r="AIL383" s="530"/>
      <c r="AIM383" s="530"/>
      <c r="AIN383" s="530"/>
      <c r="AIO383" s="530"/>
      <c r="AIP383" s="530"/>
      <c r="AIQ383" s="530"/>
      <c r="AIR383" s="530"/>
      <c r="AIS383" s="530"/>
      <c r="AIT383" s="530"/>
      <c r="AIU383" s="530"/>
      <c r="AIV383" s="530"/>
      <c r="AIW383" s="530"/>
      <c r="AIX383" s="530"/>
      <c r="AIY383" s="530"/>
      <c r="AIZ383" s="530"/>
      <c r="AJA383" s="530"/>
      <c r="AJB383" s="530"/>
      <c r="AJC383" s="530"/>
      <c r="AJD383" s="530"/>
      <c r="AJE383" s="530"/>
      <c r="AJF383" s="530"/>
      <c r="AJG383" s="530"/>
      <c r="AJH383" s="530"/>
      <c r="AJI383" s="530"/>
      <c r="AJJ383" s="530"/>
      <c r="AJK383" s="530"/>
      <c r="AJL383" s="530"/>
      <c r="AJM383" s="530"/>
      <c r="AJN383" s="530"/>
      <c r="AJO383" s="530"/>
      <c r="AJP383" s="530"/>
      <c r="AJQ383" s="530"/>
      <c r="AJR383" s="530"/>
      <c r="AJS383" s="530"/>
      <c r="AJT383" s="530"/>
      <c r="AJU383" s="530"/>
      <c r="AJV383" s="530"/>
      <c r="AJW383" s="530"/>
      <c r="AJX383" s="530"/>
      <c r="AJY383" s="530"/>
      <c r="AJZ383" s="530"/>
      <c r="AKA383" s="530"/>
      <c r="AKB383" s="530"/>
      <c r="AKC383" s="530"/>
      <c r="AKD383" s="530"/>
      <c r="AKE383" s="530"/>
      <c r="AKF383" s="530"/>
      <c r="AKG383" s="530"/>
      <c r="AKH383" s="530"/>
      <c r="AKI383" s="530"/>
      <c r="AKJ383" s="530"/>
      <c r="AKK383" s="530"/>
      <c r="AKL383" s="530"/>
      <c r="AKM383" s="530"/>
      <c r="AKN383" s="530"/>
      <c r="AKO383" s="530"/>
      <c r="AKP383" s="530"/>
      <c r="AKQ383" s="530"/>
      <c r="AKR383" s="530"/>
      <c r="AKS383" s="530"/>
      <c r="AKT383" s="530"/>
      <c r="AKU383" s="530"/>
      <c r="AKV383" s="530"/>
      <c r="AKW383" s="530"/>
      <c r="AKX383" s="530"/>
      <c r="AKY383" s="530"/>
      <c r="AKZ383" s="530"/>
      <c r="ALA383" s="530"/>
      <c r="ALB383" s="530"/>
      <c r="ALC383" s="530"/>
      <c r="ALD383" s="530"/>
      <c r="ALE383" s="530"/>
      <c r="ALF383" s="530"/>
      <c r="ALG383" s="530"/>
      <c r="ALH383" s="530"/>
      <c r="ALI383" s="530"/>
      <c r="ALJ383" s="530"/>
      <c r="ALK383" s="530"/>
      <c r="ALL383" s="530"/>
      <c r="ALM383" s="530"/>
      <c r="ALN383" s="530"/>
      <c r="ALO383" s="530"/>
      <c r="ALP383" s="530"/>
      <c r="ALQ383" s="530"/>
      <c r="ALR383" s="530"/>
      <c r="ALS383" s="530"/>
      <c r="ALT383" s="530"/>
      <c r="ALU383" s="530"/>
      <c r="ALV383" s="530"/>
      <c r="ALW383" s="530"/>
      <c r="ALX383" s="530"/>
      <c r="ALY383" s="530"/>
      <c r="ALZ383" s="530"/>
      <c r="AMA383" s="530"/>
      <c r="AMB383" s="530"/>
      <c r="AMC383" s="530"/>
      <c r="AMD383" s="530"/>
      <c r="AME383" s="530"/>
      <c r="AMF383" s="530"/>
      <c r="AMG383" s="530"/>
      <c r="AMH383" s="530"/>
      <c r="AMI383" s="530"/>
      <c r="AMJ383" s="530"/>
      <c r="AMK383" s="530"/>
      <c r="AML383" s="530"/>
      <c r="AMM383" s="530"/>
      <c r="AMN383" s="530"/>
      <c r="AMO383" s="530"/>
      <c r="AMP383" s="530"/>
      <c r="AMQ383" s="530"/>
      <c r="AMR383" s="530"/>
      <c r="AMS383" s="530"/>
      <c r="AMT383" s="530"/>
      <c r="AMU383" s="530"/>
      <c r="AMV383" s="530"/>
      <c r="AMW383" s="530"/>
      <c r="AMX383" s="530"/>
      <c r="AMY383" s="530"/>
      <c r="AMZ383" s="530"/>
      <c r="ANA383" s="530"/>
      <c r="ANB383" s="530"/>
      <c r="ANC383" s="530"/>
      <c r="AND383" s="530"/>
      <c r="ANE383" s="530"/>
      <c r="ANF383" s="530"/>
      <c r="ANG383" s="530"/>
      <c r="ANH383" s="530"/>
      <c r="ANI383" s="530"/>
      <c r="ANJ383" s="530"/>
      <c r="ANK383" s="530"/>
      <c r="ANL383" s="530"/>
      <c r="ANM383" s="530"/>
      <c r="ANN383" s="530"/>
      <c r="ANO383" s="530"/>
      <c r="ANP383" s="530"/>
      <c r="ANQ383" s="530"/>
      <c r="ANR383" s="530"/>
      <c r="ANS383" s="530"/>
      <c r="ANT383" s="530"/>
      <c r="ANU383" s="530"/>
      <c r="ANV383" s="530"/>
      <c r="ANW383" s="530"/>
      <c r="ANX383" s="530"/>
      <c r="ANY383" s="530"/>
      <c r="ANZ383" s="530"/>
      <c r="AOA383" s="530"/>
      <c r="AOB383" s="530"/>
      <c r="AOC383" s="530"/>
      <c r="AOD383" s="530"/>
      <c r="AOE383" s="530"/>
      <c r="AOF383" s="530"/>
      <c r="AOG383" s="530"/>
      <c r="AOH383" s="530"/>
      <c r="AOI383" s="530"/>
      <c r="AOJ383" s="530"/>
      <c r="AOK383" s="530"/>
      <c r="AOL383" s="530"/>
      <c r="AOM383" s="530"/>
      <c r="AON383" s="530"/>
      <c r="AOO383" s="530"/>
      <c r="AOP383" s="530"/>
      <c r="AOQ383" s="530"/>
      <c r="AOR383" s="530"/>
      <c r="AOS383" s="530"/>
      <c r="AOT383" s="530"/>
      <c r="AOU383" s="530"/>
      <c r="AOV383" s="530"/>
      <c r="AOW383" s="530"/>
      <c r="AOX383" s="530"/>
      <c r="AOY383" s="530"/>
      <c r="AOZ383" s="530"/>
      <c r="APA383" s="530"/>
      <c r="APB383" s="530"/>
      <c r="APC383" s="530"/>
      <c r="APD383" s="530"/>
      <c r="APE383" s="530"/>
      <c r="APF383" s="530"/>
      <c r="APG383" s="530"/>
      <c r="APH383" s="530"/>
      <c r="API383" s="530"/>
      <c r="APJ383" s="530"/>
      <c r="APK383" s="530"/>
      <c r="APL383" s="530"/>
      <c r="APM383" s="530"/>
      <c r="APN383" s="530"/>
      <c r="APO383" s="530"/>
      <c r="APP383" s="530"/>
      <c r="APQ383" s="530"/>
      <c r="APR383" s="530"/>
      <c r="APS383" s="530"/>
      <c r="APT383" s="530"/>
      <c r="APU383" s="530"/>
      <c r="APV383" s="530"/>
      <c r="APW383" s="530"/>
      <c r="APX383" s="530"/>
      <c r="APY383" s="530"/>
      <c r="APZ383" s="530"/>
      <c r="AQA383" s="530"/>
      <c r="AQB383" s="530"/>
      <c r="AQC383" s="530"/>
      <c r="AQD383" s="530"/>
      <c r="AQE383" s="530"/>
      <c r="AQF383" s="530"/>
      <c r="AQG383" s="530"/>
      <c r="AQH383" s="530"/>
      <c r="AQI383" s="530"/>
      <c r="AQJ383" s="530"/>
      <c r="AQK383" s="530"/>
      <c r="AQL383" s="530"/>
      <c r="AQM383" s="530"/>
      <c r="AQN383" s="530"/>
      <c r="AQO383" s="530"/>
      <c r="AQP383" s="530"/>
      <c r="AQQ383" s="530"/>
      <c r="AQR383" s="530"/>
      <c r="AQS383" s="530"/>
      <c r="AQT383" s="530"/>
      <c r="AQU383" s="530"/>
      <c r="AQV383" s="530"/>
      <c r="AQW383" s="530"/>
      <c r="AQX383" s="530"/>
      <c r="AQY383" s="530"/>
      <c r="AQZ383" s="530"/>
      <c r="ARA383" s="530"/>
      <c r="ARB383" s="530"/>
      <c r="ARC383" s="530"/>
      <c r="ARD383" s="530"/>
      <c r="ARE383" s="530"/>
      <c r="ARF383" s="530"/>
      <c r="ARG383" s="530"/>
      <c r="ARH383" s="530"/>
      <c r="ARI383" s="530"/>
      <c r="ARJ383" s="530"/>
      <c r="ARK383" s="530"/>
      <c r="ARL383" s="530"/>
      <c r="ARM383" s="530"/>
      <c r="ARN383" s="530"/>
      <c r="ARO383" s="530"/>
      <c r="ARP383" s="530"/>
      <c r="ARQ383" s="530"/>
      <c r="ARR383" s="530"/>
      <c r="ARS383" s="530"/>
      <c r="ART383" s="530"/>
      <c r="ARU383" s="530"/>
      <c r="ARV383" s="530"/>
      <c r="ARW383" s="530"/>
      <c r="ARX383" s="530"/>
      <c r="ARY383" s="530"/>
      <c r="ARZ383" s="530"/>
      <c r="ASA383" s="530"/>
      <c r="ASB383" s="530"/>
      <c r="ASC383" s="530"/>
      <c r="ASD383" s="530"/>
      <c r="ASE383" s="530"/>
      <c r="ASF383" s="530"/>
      <c r="ASG383" s="530"/>
      <c r="ASH383" s="530"/>
      <c r="ASI383" s="530"/>
      <c r="ASJ383" s="530"/>
      <c r="ASK383" s="530"/>
      <c r="ASL383" s="530"/>
      <c r="ASM383" s="530"/>
      <c r="ASN383" s="530"/>
      <c r="ASO383" s="530"/>
      <c r="ASP383" s="530"/>
      <c r="ASQ383" s="530"/>
      <c r="ASR383" s="530"/>
      <c r="ASS383" s="530"/>
      <c r="AST383" s="530"/>
      <c r="ASU383" s="530"/>
      <c r="ASV383" s="530"/>
      <c r="ASW383" s="530"/>
      <c r="ASX383" s="530"/>
      <c r="ASY383" s="530"/>
      <c r="ASZ383" s="530"/>
      <c r="ATA383" s="530"/>
      <c r="ATB383" s="530"/>
      <c r="ATC383" s="530"/>
      <c r="ATD383" s="530"/>
      <c r="ATE383" s="530"/>
      <c r="ATF383" s="530"/>
      <c r="ATG383" s="530"/>
      <c r="ATH383" s="530"/>
      <c r="ATI383" s="530"/>
      <c r="ATJ383" s="530"/>
      <c r="ATK383" s="530"/>
      <c r="ATL383" s="530"/>
      <c r="ATM383" s="530"/>
      <c r="ATN383" s="530"/>
      <c r="ATO383" s="530"/>
      <c r="ATP383" s="530"/>
      <c r="ATQ383" s="530"/>
      <c r="ATR383" s="530"/>
      <c r="ATS383" s="530"/>
      <c r="ATT383" s="530"/>
      <c r="ATU383" s="530"/>
      <c r="ATV383" s="530"/>
      <c r="ATW383" s="530"/>
      <c r="ATX383" s="530"/>
      <c r="ATY383" s="530"/>
      <c r="ATZ383" s="530"/>
      <c r="AUA383" s="530"/>
      <c r="AUB383" s="530"/>
      <c r="AUC383" s="530"/>
      <c r="AUD383" s="530"/>
      <c r="AUE383" s="530"/>
      <c r="AUF383" s="530"/>
      <c r="AUG383" s="530"/>
      <c r="AUH383" s="530"/>
      <c r="AUI383" s="530"/>
      <c r="AUJ383" s="530"/>
      <c r="AUK383" s="530"/>
      <c r="AUL383" s="530"/>
      <c r="AUM383" s="530"/>
      <c r="AUN383" s="530"/>
      <c r="AUO383" s="530"/>
      <c r="AUP383" s="530"/>
      <c r="AUQ383" s="530"/>
      <c r="AUR383" s="530"/>
      <c r="AUS383" s="530"/>
      <c r="AUT383" s="530"/>
      <c r="AUU383" s="530"/>
      <c r="AUV383" s="530"/>
      <c r="AUW383" s="530"/>
      <c r="AUX383" s="530"/>
      <c r="AUY383" s="530"/>
      <c r="AUZ383" s="530"/>
      <c r="AVA383" s="530"/>
      <c r="AVB383" s="530"/>
      <c r="AVC383" s="530"/>
      <c r="AVD383" s="530"/>
      <c r="AVE383" s="530"/>
      <c r="AVF383" s="530"/>
      <c r="AVG383" s="530"/>
      <c r="AVH383" s="530"/>
      <c r="AVI383" s="530"/>
      <c r="AVJ383" s="530"/>
      <c r="AVK383" s="530"/>
      <c r="AVL383" s="530"/>
      <c r="AVM383" s="530"/>
      <c r="AVN383" s="530"/>
      <c r="AVO383" s="530"/>
      <c r="AVP383" s="530"/>
      <c r="AVQ383" s="530"/>
      <c r="AVR383" s="530"/>
      <c r="AVS383" s="530"/>
      <c r="AVT383" s="530"/>
      <c r="AVU383" s="530"/>
      <c r="AVV383" s="530"/>
      <c r="AVW383" s="530"/>
      <c r="AVX383" s="530"/>
      <c r="AVY383" s="530"/>
      <c r="AVZ383" s="530"/>
      <c r="AWA383" s="530"/>
      <c r="AWB383" s="530"/>
      <c r="AWC383" s="530"/>
      <c r="AWD383" s="530"/>
      <c r="AWE383" s="530"/>
      <c r="AWF383" s="530"/>
      <c r="AWG383" s="530"/>
      <c r="AWH383" s="530"/>
      <c r="AWI383" s="530"/>
      <c r="AWJ383" s="530"/>
      <c r="AWK383" s="530"/>
      <c r="AWL383" s="530"/>
      <c r="AWM383" s="530"/>
      <c r="AWN383" s="530"/>
      <c r="AWO383" s="530"/>
      <c r="AWP383" s="530"/>
      <c r="AWQ383" s="530"/>
      <c r="AWR383" s="530"/>
      <c r="AWS383" s="530"/>
      <c r="AWT383" s="530"/>
      <c r="AWU383" s="530"/>
      <c r="AWV383" s="530"/>
      <c r="AWW383" s="530"/>
      <c r="AWX383" s="530"/>
      <c r="AWY383" s="530"/>
      <c r="AWZ383" s="530"/>
      <c r="AXA383" s="530"/>
      <c r="AXB383" s="530"/>
      <c r="AXC383" s="530"/>
      <c r="AXD383" s="530"/>
      <c r="AXE383" s="530"/>
      <c r="AXF383" s="530"/>
      <c r="AXG383" s="530"/>
      <c r="AXH383" s="530"/>
      <c r="AXI383" s="530"/>
      <c r="AXJ383" s="530"/>
      <c r="AXK383" s="530"/>
      <c r="AXL383" s="530"/>
      <c r="AXM383" s="530"/>
      <c r="AXN383" s="530"/>
      <c r="AXO383" s="530"/>
      <c r="AXP383" s="530"/>
      <c r="AXQ383" s="530"/>
      <c r="AXR383" s="530"/>
      <c r="AXS383" s="530"/>
      <c r="AXT383" s="530"/>
      <c r="AXU383" s="530"/>
      <c r="AXV383" s="530"/>
      <c r="AXW383" s="530"/>
      <c r="AXX383" s="530"/>
      <c r="AXY383" s="530"/>
      <c r="AXZ383" s="530"/>
      <c r="AYA383" s="530"/>
      <c r="AYB383" s="530"/>
      <c r="AYC383" s="530"/>
      <c r="AYD383" s="530"/>
      <c r="AYE383" s="530"/>
      <c r="AYF383" s="530"/>
      <c r="AYG383" s="530"/>
      <c r="AYH383" s="530"/>
      <c r="AYI383" s="530"/>
      <c r="AYJ383" s="530"/>
      <c r="AYK383" s="530"/>
      <c r="AYL383" s="530"/>
      <c r="AYM383" s="530"/>
      <c r="AYN383" s="530"/>
      <c r="AYO383" s="530"/>
      <c r="AYP383" s="530"/>
      <c r="AYQ383" s="530"/>
      <c r="AYR383" s="530"/>
      <c r="AYS383" s="530"/>
      <c r="AYT383" s="530"/>
      <c r="AYU383" s="530"/>
      <c r="AYV383" s="530"/>
      <c r="AYW383" s="530"/>
      <c r="AYX383" s="530"/>
      <c r="AYY383" s="530"/>
      <c r="AYZ383" s="530"/>
      <c r="AZA383" s="530"/>
      <c r="AZB383" s="530"/>
      <c r="AZC383" s="530"/>
      <c r="AZD383" s="530"/>
      <c r="AZE383" s="530"/>
      <c r="AZF383" s="530"/>
      <c r="AZG383" s="530"/>
      <c r="AZH383" s="530"/>
      <c r="AZI383" s="530"/>
      <c r="AZJ383" s="530"/>
      <c r="AZK383" s="530"/>
      <c r="AZL383" s="530"/>
      <c r="AZM383" s="530"/>
      <c r="AZN383" s="530"/>
      <c r="AZO383" s="530"/>
      <c r="AZP383" s="530"/>
      <c r="AZQ383" s="530"/>
      <c r="AZR383" s="530"/>
      <c r="AZS383" s="530"/>
      <c r="AZT383" s="530"/>
      <c r="AZU383" s="530"/>
      <c r="AZV383" s="530"/>
      <c r="AZW383" s="530"/>
      <c r="AZX383" s="530"/>
      <c r="AZY383" s="530"/>
      <c r="AZZ383" s="530"/>
      <c r="BAA383" s="530"/>
      <c r="BAB383" s="530"/>
      <c r="BAC383" s="530"/>
      <c r="BAD383" s="530"/>
      <c r="BAE383" s="530"/>
      <c r="BAF383" s="530"/>
      <c r="BAG383" s="530"/>
      <c r="BAH383" s="530"/>
      <c r="BAI383" s="530"/>
      <c r="BAJ383" s="530"/>
      <c r="BAK383" s="530"/>
      <c r="BAL383" s="530"/>
      <c r="BAM383" s="530"/>
      <c r="BAN383" s="530"/>
      <c r="BAO383" s="530"/>
      <c r="BAP383" s="530"/>
      <c r="BAQ383" s="530"/>
      <c r="BAR383" s="530"/>
      <c r="BAS383" s="530"/>
      <c r="BAT383" s="530"/>
      <c r="BAU383" s="530"/>
      <c r="BAV383" s="530"/>
      <c r="BAW383" s="530"/>
      <c r="BAX383" s="530"/>
      <c r="BAY383" s="530"/>
      <c r="BAZ383" s="530"/>
      <c r="BBA383" s="530"/>
      <c r="BBB383" s="530"/>
      <c r="BBC383" s="530"/>
      <c r="BBD383" s="530"/>
      <c r="BBE383" s="530"/>
      <c r="BBF383" s="530"/>
      <c r="BBG383" s="530"/>
      <c r="BBH383" s="530"/>
      <c r="BBI383" s="530"/>
      <c r="BBJ383" s="530"/>
      <c r="BBK383" s="530"/>
      <c r="BBL383" s="530"/>
      <c r="BBM383" s="530"/>
      <c r="BBN383" s="530"/>
      <c r="BBO383" s="530"/>
      <c r="BBP383" s="530"/>
      <c r="BBQ383" s="530"/>
      <c r="BBR383" s="530"/>
      <c r="BBS383" s="530"/>
      <c r="BBT383" s="530"/>
      <c r="BBU383" s="530"/>
      <c r="BBV383" s="530"/>
      <c r="BBW383" s="530"/>
      <c r="BBX383" s="530"/>
      <c r="BBY383" s="530"/>
      <c r="BBZ383" s="530"/>
      <c r="BCA383" s="530"/>
      <c r="BCB383" s="530"/>
      <c r="BCC383" s="530"/>
      <c r="BCD383" s="530"/>
      <c r="BCE383" s="530"/>
      <c r="BCF383" s="530"/>
      <c r="BCG383" s="530"/>
      <c r="BCH383" s="530"/>
      <c r="BCI383" s="530"/>
      <c r="BCJ383" s="530"/>
      <c r="BCK383" s="530"/>
      <c r="BCL383" s="530"/>
      <c r="BCM383" s="530"/>
      <c r="BCN383" s="530"/>
      <c r="BCO383" s="530"/>
      <c r="BCP383" s="530"/>
      <c r="BCQ383" s="530"/>
      <c r="BCR383" s="530"/>
      <c r="BCS383" s="530"/>
      <c r="BCT383" s="530"/>
      <c r="BCU383" s="530"/>
      <c r="BCV383" s="530"/>
      <c r="BCW383" s="530"/>
      <c r="BCX383" s="530"/>
      <c r="BCY383" s="530"/>
      <c r="BCZ383" s="530"/>
      <c r="BDA383" s="530"/>
      <c r="BDB383" s="530"/>
      <c r="BDC383" s="530"/>
      <c r="BDD383" s="530"/>
      <c r="BDE383" s="530"/>
      <c r="BDF383" s="530"/>
      <c r="BDG383" s="530"/>
      <c r="BDH383" s="530"/>
      <c r="BDI383" s="530"/>
      <c r="BDJ383" s="530"/>
      <c r="BDK383" s="530"/>
      <c r="BDL383" s="530"/>
      <c r="BDM383" s="530"/>
      <c r="BDN383" s="530"/>
      <c r="BDO383" s="530"/>
      <c r="BDP383" s="530"/>
      <c r="BDQ383" s="530"/>
      <c r="BDR383" s="530"/>
      <c r="BDS383" s="530"/>
      <c r="BDT383" s="530"/>
      <c r="BDU383" s="530"/>
      <c r="BDV383" s="530"/>
      <c r="BDW383" s="530"/>
      <c r="BDX383" s="530"/>
      <c r="BDY383" s="530"/>
      <c r="BDZ383" s="530"/>
      <c r="BEA383" s="530"/>
      <c r="BEB383" s="530"/>
      <c r="BEC383" s="530"/>
      <c r="BED383" s="530"/>
      <c r="BEE383" s="530"/>
      <c r="BEF383" s="530"/>
      <c r="BEG383" s="530"/>
      <c r="BEH383" s="530"/>
      <c r="BEI383" s="530"/>
      <c r="BEJ383" s="530"/>
      <c r="BEK383" s="530"/>
      <c r="BEL383" s="530"/>
      <c r="BEM383" s="530"/>
      <c r="BEN383" s="530"/>
      <c r="BEO383" s="530"/>
      <c r="BEP383" s="530"/>
      <c r="BEQ383" s="530"/>
      <c r="BER383" s="530"/>
      <c r="BES383" s="530"/>
      <c r="BET383" s="530"/>
      <c r="BEU383" s="530"/>
      <c r="BEV383" s="530"/>
      <c r="BEW383" s="530"/>
      <c r="BEX383" s="530"/>
      <c r="BEY383" s="530"/>
      <c r="BEZ383" s="530"/>
      <c r="BFA383" s="530"/>
      <c r="BFB383" s="530"/>
      <c r="BFC383" s="530"/>
      <c r="BFD383" s="530"/>
      <c r="BFE383" s="530"/>
      <c r="BFF383" s="530"/>
      <c r="BFG383" s="530"/>
      <c r="BFH383" s="530"/>
      <c r="BFI383" s="530"/>
      <c r="BFJ383" s="530"/>
      <c r="BFK383" s="530"/>
      <c r="BFL383" s="530"/>
      <c r="BFM383" s="530"/>
      <c r="BFN383" s="530"/>
      <c r="BFO383" s="530"/>
      <c r="BFP383" s="530"/>
      <c r="BFQ383" s="530"/>
      <c r="BFR383" s="530"/>
      <c r="BFS383" s="530"/>
      <c r="BFT383" s="530"/>
      <c r="BFU383" s="530"/>
      <c r="BFV383" s="530"/>
      <c r="BFW383" s="530"/>
      <c r="BFX383" s="530"/>
      <c r="BFY383" s="530"/>
      <c r="BFZ383" s="530"/>
      <c r="BGA383" s="530"/>
      <c r="BGB383" s="530"/>
      <c r="BGC383" s="530"/>
      <c r="BGD383" s="530"/>
      <c r="BGE383" s="530"/>
      <c r="BGF383" s="530"/>
      <c r="BGG383" s="530"/>
      <c r="BGH383" s="530"/>
      <c r="BGI383" s="530"/>
      <c r="BGJ383" s="530"/>
      <c r="BGK383" s="530"/>
      <c r="BGL383" s="530"/>
      <c r="BGM383" s="530"/>
      <c r="BGN383" s="530"/>
      <c r="BGO383" s="530"/>
      <c r="BGP383" s="530"/>
      <c r="BGQ383" s="530"/>
      <c r="BGR383" s="530"/>
      <c r="BGS383" s="530"/>
      <c r="BGT383" s="530"/>
      <c r="BGU383" s="530"/>
      <c r="BGV383" s="530"/>
      <c r="BGW383" s="530"/>
      <c r="BGX383" s="530"/>
      <c r="BGY383" s="530"/>
      <c r="BGZ383" s="530"/>
      <c r="BHA383" s="530"/>
      <c r="BHB383" s="530"/>
      <c r="BHC383" s="530"/>
      <c r="BHD383" s="530"/>
      <c r="BHE383" s="530"/>
      <c r="BHF383" s="530"/>
      <c r="BHG383" s="530"/>
      <c r="BHH383" s="530"/>
      <c r="BHI383" s="530"/>
      <c r="BHJ383" s="530"/>
      <c r="BHK383" s="530"/>
      <c r="BHL383" s="530"/>
      <c r="BHM383" s="530"/>
      <c r="BHN383" s="530"/>
      <c r="BHO383" s="530"/>
      <c r="BHP383" s="530"/>
      <c r="BHQ383" s="530"/>
      <c r="BHR383" s="530"/>
      <c r="BHS383" s="530"/>
      <c r="BHT383" s="530"/>
      <c r="BHU383" s="530"/>
      <c r="BHV383" s="530"/>
      <c r="BHW383" s="530"/>
      <c r="BHX383" s="530"/>
      <c r="BHY383" s="530"/>
      <c r="BHZ383" s="530"/>
      <c r="BIA383" s="530"/>
      <c r="BIB383" s="530"/>
      <c r="BIC383" s="530"/>
      <c r="BID383" s="530"/>
      <c r="BIE383" s="530"/>
      <c r="BIF383" s="530"/>
      <c r="BIG383" s="530"/>
      <c r="BIH383" s="530"/>
      <c r="BII383" s="530"/>
      <c r="BIJ383" s="530"/>
      <c r="BIK383" s="530"/>
      <c r="BIL383" s="530"/>
      <c r="BIM383" s="530"/>
      <c r="BIN383" s="530"/>
      <c r="BIO383" s="530"/>
      <c r="BIP383" s="530"/>
      <c r="BIQ383" s="530"/>
      <c r="BIR383" s="530"/>
      <c r="BIS383" s="530"/>
      <c r="BIT383" s="530"/>
      <c r="BIU383" s="530"/>
      <c r="BIV383" s="530"/>
      <c r="BIW383" s="530"/>
      <c r="BIX383" s="530"/>
      <c r="BIY383" s="530"/>
      <c r="BIZ383" s="530"/>
      <c r="BJA383" s="530"/>
      <c r="BJB383" s="530"/>
      <c r="BJC383" s="530"/>
      <c r="BJD383" s="530"/>
      <c r="BJE383" s="530"/>
      <c r="BJF383" s="530"/>
      <c r="BJG383" s="530"/>
      <c r="BJH383" s="530"/>
      <c r="BJI383" s="530"/>
      <c r="BJJ383" s="530"/>
      <c r="BJK383" s="530"/>
      <c r="BJL383" s="530"/>
      <c r="BJM383" s="530"/>
      <c r="BJN383" s="530"/>
      <c r="BJO383" s="530"/>
      <c r="BJP383" s="530"/>
      <c r="BJQ383" s="530"/>
      <c r="BJR383" s="530"/>
      <c r="BJS383" s="530"/>
      <c r="BJT383" s="530"/>
      <c r="BJU383" s="530"/>
      <c r="BJV383" s="530"/>
      <c r="BJW383" s="530"/>
      <c r="BJX383" s="530"/>
      <c r="BJY383" s="530"/>
      <c r="BJZ383" s="530"/>
      <c r="BKA383" s="530"/>
      <c r="BKB383" s="530"/>
      <c r="BKC383" s="530"/>
      <c r="BKD383" s="530"/>
      <c r="BKE383" s="530"/>
      <c r="BKF383" s="530"/>
      <c r="BKG383" s="530"/>
      <c r="BKH383" s="530"/>
      <c r="BKI383" s="530"/>
      <c r="BKJ383" s="530"/>
      <c r="BKK383" s="530"/>
      <c r="BKL383" s="530"/>
      <c r="BKM383" s="530"/>
      <c r="BKN383" s="530"/>
      <c r="BKO383" s="530"/>
      <c r="BKP383" s="530"/>
      <c r="BKQ383" s="530"/>
      <c r="BKR383" s="530"/>
      <c r="BKS383" s="530"/>
      <c r="BKT383" s="530"/>
      <c r="BKU383" s="530"/>
      <c r="BKV383" s="530"/>
      <c r="BKW383" s="530"/>
      <c r="BKX383" s="530"/>
      <c r="BKY383" s="530"/>
      <c r="BKZ383" s="530"/>
      <c r="BLA383" s="530"/>
      <c r="BLB383" s="530"/>
      <c r="BLC383" s="530"/>
      <c r="BLD383" s="530"/>
      <c r="BLE383" s="530"/>
      <c r="BLF383" s="530"/>
      <c r="BLG383" s="530"/>
      <c r="BLH383" s="530"/>
      <c r="BLI383" s="530"/>
      <c r="BLJ383" s="530"/>
      <c r="BLK383" s="530"/>
      <c r="BLL383" s="530"/>
      <c r="BLM383" s="530"/>
      <c r="BLN383" s="530"/>
      <c r="BLO383" s="530"/>
      <c r="BLP383" s="530"/>
      <c r="BLQ383" s="530"/>
      <c r="BLR383" s="530"/>
      <c r="BLS383" s="530"/>
      <c r="BLT383" s="530"/>
      <c r="BLU383" s="530"/>
      <c r="BLV383" s="530"/>
      <c r="BLW383" s="530"/>
      <c r="BLX383" s="530"/>
      <c r="BLY383" s="530"/>
      <c r="BLZ383" s="530"/>
      <c r="BMA383" s="530"/>
      <c r="BMB383" s="530"/>
      <c r="BMC383" s="530"/>
      <c r="BMD383" s="530"/>
      <c r="BME383" s="530"/>
      <c r="BMF383" s="530"/>
      <c r="BMG383" s="530"/>
      <c r="BMH383" s="530"/>
      <c r="BMI383" s="530"/>
      <c r="BMJ383" s="530"/>
      <c r="BMK383" s="530"/>
      <c r="BML383" s="530"/>
      <c r="BMM383" s="530"/>
      <c r="BMN383" s="530"/>
      <c r="BMO383" s="530"/>
      <c r="BMP383" s="530"/>
      <c r="BMQ383" s="530"/>
      <c r="BMR383" s="530"/>
      <c r="BMS383" s="530"/>
      <c r="BMT383" s="530"/>
      <c r="BMU383" s="530"/>
      <c r="BMV383" s="530"/>
      <c r="BMW383" s="530"/>
      <c r="BMX383" s="530"/>
      <c r="BMY383" s="530"/>
      <c r="BMZ383" s="530"/>
      <c r="BNA383" s="530"/>
      <c r="BNB383" s="530"/>
      <c r="BNC383" s="530"/>
      <c r="BND383" s="530"/>
      <c r="BNE383" s="530"/>
      <c r="BNF383" s="530"/>
      <c r="BNG383" s="530"/>
      <c r="BNH383" s="530"/>
      <c r="BNI383" s="530"/>
      <c r="BNJ383" s="530"/>
      <c r="BNK383" s="530"/>
      <c r="BNL383" s="530"/>
      <c r="BNM383" s="530"/>
      <c r="BNN383" s="530"/>
      <c r="BNO383" s="530"/>
      <c r="BNP383" s="530"/>
      <c r="BNQ383" s="530"/>
      <c r="BNR383" s="530"/>
      <c r="BNS383" s="530"/>
      <c r="BNT383" s="530"/>
      <c r="BNU383" s="530"/>
      <c r="BNV383" s="530"/>
      <c r="BNW383" s="530"/>
      <c r="BNX383" s="530"/>
      <c r="BNY383" s="530"/>
      <c r="BNZ383" s="530"/>
      <c r="BOA383" s="530"/>
      <c r="BOB383" s="530"/>
      <c r="BOC383" s="530"/>
      <c r="BOD383" s="530"/>
      <c r="BOE383" s="530"/>
      <c r="BOF383" s="530"/>
      <c r="BOG383" s="530"/>
      <c r="BOH383" s="530"/>
      <c r="BOI383" s="530"/>
      <c r="BOJ383" s="530"/>
      <c r="BOK383" s="530"/>
      <c r="BOL383" s="530"/>
      <c r="BOM383" s="530"/>
      <c r="BON383" s="530"/>
      <c r="BOO383" s="530"/>
      <c r="BOP383" s="530"/>
      <c r="BOQ383" s="530"/>
      <c r="BOR383" s="530"/>
      <c r="BOS383" s="530"/>
      <c r="BOT383" s="530"/>
      <c r="BOU383" s="530"/>
      <c r="BOV383" s="530"/>
      <c r="BOW383" s="530"/>
      <c r="BOX383" s="530"/>
      <c r="BOY383" s="530"/>
      <c r="BOZ383" s="530"/>
      <c r="BPA383" s="530"/>
      <c r="BPB383" s="530"/>
      <c r="BPC383" s="530"/>
      <c r="BPD383" s="530"/>
      <c r="BPE383" s="530"/>
      <c r="BPF383" s="530"/>
      <c r="BPG383" s="530"/>
      <c r="BPH383" s="530"/>
      <c r="BPI383" s="530"/>
      <c r="BPJ383" s="530"/>
      <c r="BPK383" s="530"/>
      <c r="BPL383" s="530"/>
      <c r="BPM383" s="530"/>
      <c r="BPN383" s="530"/>
      <c r="BPO383" s="530"/>
      <c r="BPP383" s="530"/>
      <c r="BPQ383" s="530"/>
      <c r="BPR383" s="530"/>
      <c r="BPS383" s="530"/>
      <c r="BPT383" s="530"/>
      <c r="BPU383" s="530"/>
      <c r="BPV383" s="530"/>
      <c r="BPW383" s="530"/>
      <c r="BPX383" s="530"/>
      <c r="BPY383" s="530"/>
      <c r="BPZ383" s="530"/>
      <c r="BQA383" s="530"/>
      <c r="BQB383" s="530"/>
      <c r="BQC383" s="530"/>
      <c r="BQD383" s="530"/>
      <c r="BQE383" s="530"/>
      <c r="BQF383" s="530"/>
      <c r="BQG383" s="530"/>
      <c r="BQH383" s="530"/>
      <c r="BQI383" s="530"/>
      <c r="BQJ383" s="530"/>
      <c r="BQK383" s="530"/>
      <c r="BQL383" s="530"/>
      <c r="BQM383" s="530"/>
      <c r="BQN383" s="530"/>
      <c r="BQO383" s="530"/>
      <c r="BQP383" s="530"/>
      <c r="BQQ383" s="530"/>
      <c r="BQR383" s="530"/>
      <c r="BQS383" s="530"/>
      <c r="BQT383" s="530"/>
      <c r="BQU383" s="530"/>
      <c r="BQV383" s="530"/>
      <c r="BQW383" s="530"/>
      <c r="BQX383" s="530"/>
      <c r="BQY383" s="530"/>
      <c r="BQZ383" s="530"/>
      <c r="BRA383" s="530"/>
      <c r="BRB383" s="530"/>
      <c r="BRC383" s="530"/>
      <c r="BRD383" s="530"/>
      <c r="BRE383" s="530"/>
      <c r="BRF383" s="530"/>
      <c r="BRG383" s="530"/>
      <c r="BRH383" s="530"/>
      <c r="BRI383" s="530"/>
      <c r="BRJ383" s="530"/>
      <c r="BRK383" s="530"/>
      <c r="BRL383" s="530"/>
      <c r="BRM383" s="530"/>
      <c r="BRN383" s="530"/>
      <c r="BRO383" s="530"/>
      <c r="BRP383" s="530"/>
      <c r="BRQ383" s="530"/>
      <c r="BRR383" s="530"/>
      <c r="BRS383" s="530"/>
      <c r="BRT383" s="530"/>
      <c r="BRU383" s="530"/>
      <c r="BRV383" s="530"/>
      <c r="BRW383" s="530"/>
      <c r="BRX383" s="530"/>
      <c r="BRY383" s="530"/>
      <c r="BRZ383" s="530"/>
      <c r="BSA383" s="530"/>
      <c r="BSB383" s="530"/>
      <c r="BSC383" s="530"/>
      <c r="BSD383" s="530"/>
      <c r="BSE383" s="530"/>
      <c r="BSF383" s="530"/>
      <c r="BSG383" s="530"/>
      <c r="BSH383" s="530"/>
      <c r="BSI383" s="530"/>
      <c r="BSJ383" s="530"/>
      <c r="BSK383" s="530"/>
      <c r="BSL383" s="530"/>
      <c r="BSM383" s="530"/>
      <c r="BSN383" s="530"/>
      <c r="BSO383" s="530"/>
      <c r="BSP383" s="530"/>
      <c r="BSQ383" s="530"/>
      <c r="BSR383" s="530"/>
      <c r="BSS383" s="530"/>
      <c r="BST383" s="530"/>
      <c r="BSU383" s="530"/>
      <c r="BSV383" s="530"/>
      <c r="BSW383" s="530"/>
      <c r="BSX383" s="530"/>
      <c r="BSY383" s="530"/>
      <c r="BSZ383" s="530"/>
      <c r="BTA383" s="530"/>
      <c r="BTB383" s="530"/>
      <c r="BTC383" s="530"/>
      <c r="BTD383" s="530"/>
      <c r="BTE383" s="530"/>
      <c r="BTF383" s="530"/>
      <c r="BTG383" s="530"/>
      <c r="BTH383" s="530"/>
      <c r="BTI383" s="530"/>
      <c r="BTJ383" s="530"/>
      <c r="BTK383" s="530"/>
      <c r="BTL383" s="530"/>
      <c r="BTM383" s="530"/>
      <c r="BTN383" s="530"/>
      <c r="BTO383" s="530"/>
      <c r="BTP383" s="530"/>
      <c r="BTQ383" s="530"/>
      <c r="BTR383" s="530"/>
      <c r="BTS383" s="530"/>
      <c r="BTT383" s="530"/>
      <c r="BTU383" s="530"/>
      <c r="BTV383" s="530"/>
      <c r="BTW383" s="530"/>
      <c r="BTX383" s="530"/>
      <c r="BTY383" s="530"/>
      <c r="BTZ383" s="530"/>
      <c r="BUA383" s="530"/>
      <c r="BUB383" s="530"/>
      <c r="BUC383" s="530"/>
      <c r="BUD383" s="530"/>
      <c r="BUE383" s="530"/>
      <c r="BUF383" s="530"/>
      <c r="BUG383" s="530"/>
      <c r="BUH383" s="530"/>
      <c r="BUI383" s="530"/>
      <c r="BUJ383" s="530"/>
      <c r="BUK383" s="530"/>
      <c r="BUL383" s="530"/>
      <c r="BUM383" s="530"/>
      <c r="BUN383" s="530"/>
      <c r="BUO383" s="530"/>
      <c r="BUP383" s="530"/>
      <c r="BUQ383" s="530"/>
      <c r="BUR383" s="530"/>
      <c r="BUS383" s="530"/>
      <c r="BUT383" s="530"/>
      <c r="BUU383" s="530"/>
      <c r="BUV383" s="530"/>
      <c r="BUW383" s="530"/>
      <c r="BUX383" s="530"/>
      <c r="BUY383" s="530"/>
      <c r="BUZ383" s="530"/>
      <c r="BVA383" s="530"/>
      <c r="BVB383" s="530"/>
      <c r="BVC383" s="530"/>
      <c r="BVD383" s="530"/>
      <c r="BVE383" s="530"/>
      <c r="BVF383" s="530"/>
      <c r="BVG383" s="530"/>
      <c r="BVH383" s="530"/>
      <c r="BVI383" s="530"/>
      <c r="BVJ383" s="530"/>
      <c r="BVK383" s="530"/>
      <c r="BVL383" s="530"/>
      <c r="BVM383" s="530"/>
      <c r="BVN383" s="530"/>
      <c r="BVO383" s="530"/>
      <c r="BVP383" s="530"/>
      <c r="BVQ383" s="530"/>
      <c r="BVR383" s="530"/>
      <c r="BVS383" s="530"/>
      <c r="BVT383" s="530"/>
      <c r="BVU383" s="530"/>
      <c r="BVV383" s="530"/>
      <c r="BVW383" s="530"/>
      <c r="BVX383" s="530"/>
      <c r="BVY383" s="530"/>
      <c r="BVZ383" s="530"/>
      <c r="BWA383" s="530"/>
      <c r="BWB383" s="530"/>
      <c r="BWC383" s="530"/>
      <c r="BWD383" s="530"/>
      <c r="BWE383" s="530"/>
      <c r="BWF383" s="530"/>
      <c r="BWG383" s="530"/>
      <c r="BWH383" s="530"/>
      <c r="BWI383" s="530"/>
      <c r="BWJ383" s="530"/>
      <c r="BWK383" s="530"/>
      <c r="BWL383" s="530"/>
      <c r="BWM383" s="530"/>
      <c r="BWN383" s="530"/>
      <c r="BWO383" s="530"/>
      <c r="BWP383" s="530"/>
      <c r="BWQ383" s="530"/>
      <c r="BWR383" s="530"/>
      <c r="BWS383" s="530"/>
      <c r="BWT383" s="530"/>
      <c r="BWU383" s="530"/>
      <c r="BWV383" s="530"/>
      <c r="BWW383" s="530"/>
      <c r="BWX383" s="530"/>
      <c r="BWY383" s="530"/>
      <c r="BWZ383" s="530"/>
      <c r="BXA383" s="530"/>
      <c r="BXB383" s="530"/>
      <c r="BXC383" s="530"/>
      <c r="BXD383" s="530"/>
      <c r="BXE383" s="530"/>
      <c r="BXF383" s="530"/>
      <c r="BXG383" s="530"/>
      <c r="BXH383" s="530"/>
      <c r="BXI383" s="530"/>
      <c r="BXJ383" s="530"/>
      <c r="BXK383" s="530"/>
      <c r="BXL383" s="530"/>
      <c r="BXM383" s="530"/>
      <c r="BXN383" s="530"/>
      <c r="BXO383" s="530"/>
      <c r="BXP383" s="530"/>
      <c r="BXQ383" s="530"/>
      <c r="BXR383" s="530"/>
      <c r="BXS383" s="530"/>
      <c r="BXT383" s="530"/>
      <c r="BXU383" s="530"/>
      <c r="BXV383" s="530"/>
      <c r="BXW383" s="530"/>
      <c r="BXX383" s="530"/>
      <c r="BXY383" s="530"/>
      <c r="BXZ383" s="530"/>
      <c r="BYA383" s="530"/>
      <c r="BYB383" s="530"/>
      <c r="BYC383" s="530"/>
      <c r="BYD383" s="530"/>
      <c r="BYE383" s="530"/>
      <c r="BYF383" s="530"/>
      <c r="BYG383" s="530"/>
      <c r="BYH383" s="530"/>
      <c r="BYI383" s="530"/>
      <c r="BYJ383" s="530"/>
      <c r="BYK383" s="530"/>
      <c r="BYL383" s="530"/>
      <c r="BYM383" s="530"/>
      <c r="BYN383" s="530"/>
      <c r="BYO383" s="530"/>
      <c r="BYP383" s="530"/>
      <c r="BYQ383" s="530"/>
      <c r="BYR383" s="530"/>
      <c r="BYS383" s="530"/>
      <c r="BYT383" s="530"/>
      <c r="BYU383" s="530"/>
      <c r="BYV383" s="530"/>
      <c r="BYW383" s="530"/>
      <c r="BYX383" s="530"/>
      <c r="BYY383" s="530"/>
      <c r="BYZ383" s="530"/>
      <c r="BZA383" s="530"/>
      <c r="BZB383" s="530"/>
      <c r="BZC383" s="530"/>
      <c r="BZD383" s="530"/>
      <c r="BZE383" s="530"/>
      <c r="BZF383" s="530"/>
      <c r="BZG383" s="530"/>
      <c r="BZH383" s="530"/>
      <c r="BZI383" s="530"/>
      <c r="BZJ383" s="530"/>
      <c r="BZK383" s="530"/>
      <c r="BZL383" s="530"/>
      <c r="BZM383" s="530"/>
      <c r="BZN383" s="530"/>
      <c r="BZO383" s="530"/>
      <c r="BZP383" s="530"/>
      <c r="BZQ383" s="530"/>
      <c r="BZR383" s="530"/>
      <c r="BZS383" s="530"/>
      <c r="BZT383" s="530"/>
      <c r="BZU383" s="530"/>
      <c r="BZV383" s="530"/>
      <c r="BZW383" s="530"/>
      <c r="BZX383" s="530"/>
      <c r="BZY383" s="530"/>
      <c r="BZZ383" s="530"/>
      <c r="CAA383" s="530"/>
      <c r="CAB383" s="530"/>
      <c r="CAC383" s="530"/>
      <c r="CAD383" s="530"/>
      <c r="CAE383" s="530"/>
      <c r="CAF383" s="530"/>
      <c r="CAG383" s="530"/>
      <c r="CAH383" s="530"/>
      <c r="CAI383" s="530"/>
      <c r="CAJ383" s="530"/>
      <c r="CAK383" s="530"/>
      <c r="CAL383" s="530"/>
      <c r="CAM383" s="530"/>
      <c r="CAN383" s="530"/>
      <c r="CAO383" s="530"/>
      <c r="CAP383" s="530"/>
      <c r="CAQ383" s="530"/>
      <c r="CAR383" s="530"/>
      <c r="CAS383" s="530"/>
      <c r="CAT383" s="530"/>
      <c r="CAU383" s="530"/>
      <c r="CAV383" s="530"/>
      <c r="CAW383" s="530"/>
      <c r="CAX383" s="530"/>
      <c r="CAY383" s="530"/>
      <c r="CAZ383" s="530"/>
      <c r="CBA383" s="530"/>
      <c r="CBB383" s="530"/>
      <c r="CBC383" s="530"/>
      <c r="CBD383" s="530"/>
      <c r="CBE383" s="530"/>
      <c r="CBF383" s="530"/>
      <c r="CBG383" s="530"/>
      <c r="CBH383" s="530"/>
      <c r="CBI383" s="530"/>
      <c r="CBJ383" s="530"/>
      <c r="CBK383" s="530"/>
      <c r="CBL383" s="530"/>
      <c r="CBM383" s="530"/>
      <c r="CBN383" s="530"/>
      <c r="CBO383" s="530"/>
      <c r="CBP383" s="530"/>
      <c r="CBQ383" s="530"/>
      <c r="CBR383" s="530"/>
      <c r="CBS383" s="530"/>
      <c r="CBT383" s="530"/>
      <c r="CBU383" s="530"/>
      <c r="CBV383" s="530"/>
      <c r="CBW383" s="530"/>
      <c r="CBX383" s="530"/>
      <c r="CBY383" s="530"/>
      <c r="CBZ383" s="530"/>
      <c r="CCA383" s="530"/>
      <c r="CCB383" s="530"/>
      <c r="CCC383" s="530"/>
      <c r="CCD383" s="530"/>
      <c r="CCE383" s="530"/>
      <c r="CCF383" s="530"/>
      <c r="CCG383" s="530"/>
      <c r="CCH383" s="530"/>
      <c r="CCI383" s="530"/>
      <c r="CCJ383" s="530"/>
      <c r="CCK383" s="530"/>
      <c r="CCL383" s="530"/>
      <c r="CCM383" s="530"/>
      <c r="CCN383" s="530"/>
      <c r="CCO383" s="530"/>
      <c r="CCP383" s="530"/>
      <c r="CCQ383" s="530"/>
      <c r="CCR383" s="530"/>
      <c r="CCS383" s="530"/>
      <c r="CCT383" s="530"/>
      <c r="CCU383" s="530"/>
      <c r="CCV383" s="530"/>
      <c r="CCW383" s="530"/>
      <c r="CCX383" s="530"/>
      <c r="CCY383" s="530"/>
      <c r="CCZ383" s="530"/>
      <c r="CDA383" s="530"/>
      <c r="CDB383" s="530"/>
      <c r="CDC383" s="530"/>
      <c r="CDD383" s="530"/>
      <c r="CDE383" s="530"/>
      <c r="CDF383" s="530"/>
      <c r="CDG383" s="530"/>
      <c r="CDH383" s="530"/>
      <c r="CDI383" s="530"/>
      <c r="CDJ383" s="530"/>
      <c r="CDK383" s="530"/>
      <c r="CDL383" s="530"/>
      <c r="CDM383" s="530"/>
      <c r="CDN383" s="530"/>
      <c r="CDO383" s="530"/>
      <c r="CDP383" s="530"/>
      <c r="CDQ383" s="530"/>
      <c r="CDR383" s="530"/>
      <c r="CDS383" s="530"/>
      <c r="CDT383" s="530"/>
      <c r="CDU383" s="530"/>
      <c r="CDV383" s="530"/>
      <c r="CDW383" s="530"/>
      <c r="CDX383" s="530"/>
      <c r="CDY383" s="530"/>
      <c r="CDZ383" s="530"/>
      <c r="CEA383" s="530"/>
      <c r="CEB383" s="530"/>
      <c r="CEC383" s="530"/>
      <c r="CED383" s="530"/>
      <c r="CEE383" s="530"/>
      <c r="CEF383" s="530"/>
      <c r="CEG383" s="530"/>
      <c r="CEH383" s="530"/>
      <c r="CEI383" s="530"/>
      <c r="CEJ383" s="530"/>
      <c r="CEK383" s="530"/>
      <c r="CEL383" s="530"/>
      <c r="CEM383" s="530"/>
      <c r="CEN383" s="530"/>
      <c r="CEO383" s="530"/>
      <c r="CEP383" s="530"/>
      <c r="CEQ383" s="530"/>
      <c r="CER383" s="530"/>
      <c r="CES383" s="530"/>
      <c r="CET383" s="530"/>
      <c r="CEU383" s="530"/>
      <c r="CEV383" s="530"/>
      <c r="CEW383" s="530"/>
      <c r="CEX383" s="530"/>
      <c r="CEY383" s="530"/>
      <c r="CEZ383" s="530"/>
      <c r="CFA383" s="530"/>
      <c r="CFB383" s="530"/>
      <c r="CFC383" s="530"/>
      <c r="CFD383" s="530"/>
      <c r="CFE383" s="530"/>
      <c r="CFF383" s="530"/>
      <c r="CFG383" s="530"/>
      <c r="CFH383" s="530"/>
      <c r="CFI383" s="530"/>
      <c r="CFJ383" s="530"/>
      <c r="CFK383" s="530"/>
      <c r="CFL383" s="530"/>
      <c r="CFM383" s="530"/>
      <c r="CFN383" s="530"/>
      <c r="CFO383" s="530"/>
      <c r="CFP383" s="530"/>
      <c r="CFQ383" s="530"/>
      <c r="CFR383" s="530"/>
      <c r="CFS383" s="530"/>
      <c r="CFT383" s="530"/>
      <c r="CFU383" s="530"/>
      <c r="CFV383" s="530"/>
      <c r="CFW383" s="530"/>
      <c r="CFX383" s="530"/>
      <c r="CFY383" s="530"/>
      <c r="CFZ383" s="530"/>
      <c r="CGA383" s="530"/>
      <c r="CGB383" s="530"/>
      <c r="CGC383" s="530"/>
      <c r="CGD383" s="530"/>
      <c r="CGE383" s="530"/>
      <c r="CGF383" s="530"/>
      <c r="CGG383" s="530"/>
      <c r="CGH383" s="530"/>
      <c r="CGI383" s="530"/>
      <c r="CGJ383" s="530"/>
      <c r="CGK383" s="530"/>
      <c r="CGL383" s="530"/>
      <c r="CGM383" s="530"/>
      <c r="CGN383" s="530"/>
      <c r="CGO383" s="530"/>
      <c r="CGP383" s="530"/>
      <c r="CGQ383" s="530"/>
      <c r="CGR383" s="530"/>
      <c r="CGS383" s="530"/>
      <c r="CGT383" s="530"/>
      <c r="CGU383" s="530"/>
      <c r="CGV383" s="530"/>
      <c r="CGW383" s="530"/>
      <c r="CGX383" s="530"/>
      <c r="CGY383" s="530"/>
      <c r="CGZ383" s="530"/>
      <c r="CHA383" s="530"/>
      <c r="CHB383" s="530"/>
      <c r="CHC383" s="530"/>
      <c r="CHD383" s="530"/>
      <c r="CHE383" s="530"/>
      <c r="CHF383" s="530"/>
      <c r="CHG383" s="530"/>
      <c r="CHH383" s="530"/>
      <c r="CHI383" s="530"/>
      <c r="CHJ383" s="530"/>
      <c r="CHK383" s="530"/>
      <c r="CHL383" s="530"/>
      <c r="CHM383" s="530"/>
      <c r="CHN383" s="530"/>
      <c r="CHO383" s="530"/>
      <c r="CHP383" s="530"/>
      <c r="CHQ383" s="530"/>
      <c r="CHR383" s="530"/>
      <c r="CHS383" s="530"/>
      <c r="CHT383" s="530"/>
      <c r="CHU383" s="530"/>
      <c r="CHV383" s="530"/>
      <c r="CHW383" s="530"/>
      <c r="CHX383" s="530"/>
      <c r="CHY383" s="530"/>
      <c r="CHZ383" s="530"/>
      <c r="CIA383" s="530"/>
      <c r="CIB383" s="530"/>
      <c r="CIC383" s="530"/>
      <c r="CID383" s="530"/>
      <c r="CIE383" s="530"/>
      <c r="CIF383" s="530"/>
      <c r="CIG383" s="530"/>
      <c r="CIH383" s="530"/>
      <c r="CII383" s="530"/>
      <c r="CIJ383" s="530"/>
      <c r="CIK383" s="530"/>
      <c r="CIL383" s="530"/>
      <c r="CIM383" s="530"/>
      <c r="CIN383" s="530"/>
      <c r="CIO383" s="530"/>
      <c r="CIP383" s="530"/>
      <c r="CIQ383" s="530"/>
      <c r="CIR383" s="530"/>
      <c r="CIS383" s="530"/>
      <c r="CIT383" s="530"/>
      <c r="CIU383" s="530"/>
      <c r="CIV383" s="530"/>
      <c r="CIW383" s="530"/>
      <c r="CIX383" s="530"/>
      <c r="CIY383" s="530"/>
      <c r="CIZ383" s="530"/>
      <c r="CJA383" s="530"/>
      <c r="CJB383" s="530"/>
      <c r="CJC383" s="530"/>
      <c r="CJD383" s="530"/>
      <c r="CJE383" s="530"/>
      <c r="CJF383" s="530"/>
      <c r="CJG383" s="530"/>
      <c r="CJH383" s="530"/>
      <c r="CJI383" s="530"/>
      <c r="CJJ383" s="530"/>
      <c r="CJK383" s="530"/>
      <c r="CJL383" s="530"/>
      <c r="CJM383" s="530"/>
      <c r="CJN383" s="530"/>
      <c r="CJO383" s="530"/>
      <c r="CJP383" s="530"/>
      <c r="CJQ383" s="530"/>
      <c r="CJR383" s="530"/>
      <c r="CJS383" s="530"/>
      <c r="CJT383" s="530"/>
      <c r="CJU383" s="530"/>
      <c r="CJV383" s="530"/>
      <c r="CJW383" s="530"/>
      <c r="CJX383" s="530"/>
      <c r="CJY383" s="530"/>
      <c r="CJZ383" s="530"/>
      <c r="CKA383" s="530"/>
      <c r="CKB383" s="530"/>
      <c r="CKC383" s="530"/>
      <c r="CKD383" s="530"/>
      <c r="CKE383" s="530"/>
      <c r="CKF383" s="530"/>
      <c r="CKG383" s="530"/>
      <c r="CKH383" s="530"/>
      <c r="CKI383" s="530"/>
      <c r="CKJ383" s="530"/>
      <c r="CKK383" s="530"/>
      <c r="CKL383" s="530"/>
      <c r="CKM383" s="530"/>
      <c r="CKN383" s="530"/>
      <c r="CKO383" s="530"/>
      <c r="CKP383" s="530"/>
      <c r="CKQ383" s="530"/>
      <c r="CKR383" s="530"/>
      <c r="CKS383" s="530"/>
      <c r="CKT383" s="530"/>
      <c r="CKU383" s="530"/>
      <c r="CKV383" s="530"/>
      <c r="CKW383" s="530"/>
      <c r="CKX383" s="530"/>
      <c r="CKY383" s="530"/>
      <c r="CKZ383" s="530"/>
      <c r="CLA383" s="530"/>
      <c r="CLB383" s="530"/>
      <c r="CLC383" s="530"/>
      <c r="CLD383" s="530"/>
      <c r="CLE383" s="530"/>
      <c r="CLF383" s="530"/>
      <c r="CLG383" s="530"/>
      <c r="CLH383" s="530"/>
      <c r="CLI383" s="530"/>
      <c r="CLJ383" s="530"/>
      <c r="CLK383" s="530"/>
      <c r="CLL383" s="530"/>
      <c r="CLM383" s="530"/>
      <c r="CLN383" s="530"/>
      <c r="CLO383" s="530"/>
      <c r="CLP383" s="530"/>
      <c r="CLQ383" s="530"/>
      <c r="CLR383" s="530"/>
      <c r="CLS383" s="530"/>
      <c r="CLT383" s="530"/>
      <c r="CLU383" s="530"/>
      <c r="CLV383" s="530"/>
      <c r="CLW383" s="530"/>
      <c r="CLX383" s="530"/>
      <c r="CLY383" s="530"/>
      <c r="CLZ383" s="530"/>
      <c r="CMA383" s="530"/>
      <c r="CMB383" s="530"/>
      <c r="CMC383" s="530"/>
      <c r="CMD383" s="530"/>
      <c r="CME383" s="530"/>
      <c r="CMF383" s="530"/>
      <c r="CMG383" s="530"/>
      <c r="CMH383" s="530"/>
      <c r="CMI383" s="530"/>
      <c r="CMJ383" s="530"/>
      <c r="CMK383" s="530"/>
      <c r="CML383" s="530"/>
      <c r="CMM383" s="530"/>
      <c r="CMN383" s="530"/>
      <c r="CMO383" s="530"/>
      <c r="CMP383" s="530"/>
      <c r="CMQ383" s="530"/>
      <c r="CMR383" s="530"/>
      <c r="CMS383" s="530"/>
      <c r="CMT383" s="530"/>
      <c r="CMU383" s="530"/>
      <c r="CMV383" s="530"/>
      <c r="CMW383" s="530"/>
      <c r="CMX383" s="530"/>
      <c r="CMY383" s="530"/>
      <c r="CMZ383" s="530"/>
      <c r="CNA383" s="530"/>
      <c r="CNB383" s="530"/>
      <c r="CNC383" s="530"/>
      <c r="CND383" s="530"/>
      <c r="CNE383" s="530"/>
      <c r="CNF383" s="530"/>
      <c r="CNG383" s="530"/>
      <c r="CNH383" s="530"/>
      <c r="CNI383" s="530"/>
      <c r="CNJ383" s="530"/>
      <c r="CNK383" s="530"/>
      <c r="CNL383" s="530"/>
      <c r="CNM383" s="530"/>
      <c r="CNN383" s="530"/>
      <c r="CNO383" s="530"/>
      <c r="CNP383" s="530"/>
      <c r="CNQ383" s="530"/>
      <c r="CNR383" s="530"/>
      <c r="CNS383" s="530"/>
      <c r="CNT383" s="530"/>
      <c r="CNU383" s="530"/>
      <c r="CNV383" s="530"/>
      <c r="CNW383" s="530"/>
      <c r="CNX383" s="530"/>
      <c r="CNY383" s="530"/>
      <c r="CNZ383" s="530"/>
      <c r="COA383" s="530"/>
      <c r="COB383" s="530"/>
      <c r="COC383" s="530"/>
      <c r="COD383" s="530"/>
      <c r="COE383" s="530"/>
      <c r="COF383" s="530"/>
      <c r="COG383" s="530"/>
      <c r="COH383" s="530"/>
      <c r="COI383" s="530"/>
      <c r="COJ383" s="530"/>
      <c r="COK383" s="530"/>
      <c r="COL383" s="530"/>
      <c r="COM383" s="530"/>
      <c r="CON383" s="530"/>
      <c r="COO383" s="530"/>
      <c r="COP383" s="530"/>
      <c r="COQ383" s="530"/>
      <c r="COR383" s="530"/>
      <c r="COS383" s="530"/>
      <c r="COT383" s="530"/>
      <c r="COU383" s="530"/>
      <c r="COV383" s="530"/>
      <c r="COW383" s="530"/>
      <c r="COX383" s="530"/>
      <c r="COY383" s="530"/>
      <c r="COZ383" s="530"/>
      <c r="CPA383" s="530"/>
      <c r="CPB383" s="530"/>
      <c r="CPC383" s="530"/>
      <c r="CPD383" s="530"/>
      <c r="CPE383" s="530"/>
      <c r="CPF383" s="530"/>
      <c r="CPG383" s="530"/>
      <c r="CPH383" s="530"/>
      <c r="CPI383" s="530"/>
      <c r="CPJ383" s="530"/>
      <c r="CPK383" s="530"/>
      <c r="CPL383" s="530"/>
      <c r="CPM383" s="530"/>
      <c r="CPN383" s="530"/>
      <c r="CPO383" s="530"/>
      <c r="CPP383" s="530"/>
      <c r="CPQ383" s="530"/>
      <c r="CPR383" s="530"/>
      <c r="CPS383" s="530"/>
      <c r="CPT383" s="530"/>
      <c r="CPU383" s="530"/>
      <c r="CPV383" s="530"/>
      <c r="CPW383" s="530"/>
      <c r="CPX383" s="530"/>
      <c r="CPY383" s="530"/>
      <c r="CPZ383" s="530"/>
      <c r="CQA383" s="530"/>
      <c r="CQB383" s="530"/>
      <c r="CQC383" s="530"/>
      <c r="CQD383" s="530"/>
      <c r="CQE383" s="530"/>
      <c r="CQF383" s="530"/>
      <c r="CQG383" s="530"/>
      <c r="CQH383" s="530"/>
      <c r="CQI383" s="530"/>
      <c r="CQJ383" s="530"/>
      <c r="CQK383" s="530"/>
      <c r="CQL383" s="530"/>
      <c r="CQM383" s="530"/>
      <c r="CQN383" s="530"/>
      <c r="CQO383" s="530"/>
      <c r="CQP383" s="530"/>
      <c r="CQQ383" s="530"/>
      <c r="CQR383" s="530"/>
      <c r="CQS383" s="530"/>
      <c r="CQT383" s="530"/>
      <c r="CQU383" s="530"/>
      <c r="CQV383" s="530"/>
      <c r="CQW383" s="530"/>
      <c r="CQX383" s="530"/>
      <c r="CQY383" s="530"/>
      <c r="CQZ383" s="530"/>
      <c r="CRA383" s="530"/>
      <c r="CRB383" s="530"/>
      <c r="CRC383" s="530"/>
      <c r="CRD383" s="530"/>
      <c r="CRE383" s="530"/>
      <c r="CRF383" s="530"/>
      <c r="CRG383" s="530"/>
      <c r="CRH383" s="530"/>
      <c r="CRI383" s="530"/>
      <c r="CRJ383" s="530"/>
      <c r="CRK383" s="530"/>
      <c r="CRL383" s="530"/>
      <c r="CRM383" s="530"/>
      <c r="CRN383" s="530"/>
      <c r="CRO383" s="530"/>
      <c r="CRP383" s="530"/>
      <c r="CRQ383" s="530"/>
      <c r="CRR383" s="530"/>
      <c r="CRS383" s="530"/>
      <c r="CRT383" s="530"/>
      <c r="CRU383" s="530"/>
      <c r="CRV383" s="530"/>
      <c r="CRW383" s="530"/>
      <c r="CRX383" s="530"/>
      <c r="CRY383" s="530"/>
      <c r="CRZ383" s="530"/>
      <c r="CSA383" s="530"/>
      <c r="CSB383" s="530"/>
      <c r="CSC383" s="530"/>
      <c r="CSD383" s="530"/>
      <c r="CSE383" s="530"/>
      <c r="CSF383" s="530"/>
      <c r="CSG383" s="530"/>
      <c r="CSH383" s="530"/>
      <c r="CSI383" s="530"/>
      <c r="CSJ383" s="530"/>
      <c r="CSK383" s="530"/>
      <c r="CSL383" s="530"/>
      <c r="CSM383" s="530"/>
      <c r="CSN383" s="530"/>
      <c r="CSO383" s="530"/>
      <c r="CSP383" s="530"/>
      <c r="CSQ383" s="530"/>
      <c r="CSR383" s="530"/>
      <c r="CSS383" s="530"/>
      <c r="CST383" s="530"/>
      <c r="CSU383" s="530"/>
      <c r="CSV383" s="530"/>
      <c r="CSW383" s="530"/>
      <c r="CSX383" s="530"/>
      <c r="CSY383" s="530"/>
      <c r="CSZ383" s="530"/>
      <c r="CTA383" s="530"/>
      <c r="CTB383" s="530"/>
      <c r="CTC383" s="530"/>
      <c r="CTD383" s="530"/>
      <c r="CTE383" s="530"/>
      <c r="CTF383" s="530"/>
      <c r="CTG383" s="530"/>
      <c r="CTH383" s="530"/>
      <c r="CTI383" s="530"/>
      <c r="CTJ383" s="530"/>
      <c r="CTK383" s="530"/>
      <c r="CTL383" s="530"/>
      <c r="CTM383" s="530"/>
      <c r="CTN383" s="530"/>
      <c r="CTO383" s="530"/>
      <c r="CTP383" s="530"/>
      <c r="CTQ383" s="530"/>
      <c r="CTR383" s="530"/>
      <c r="CTS383" s="530"/>
      <c r="CTT383" s="530"/>
      <c r="CTU383" s="530"/>
      <c r="CTV383" s="530"/>
      <c r="CTW383" s="530"/>
      <c r="CTX383" s="530"/>
      <c r="CTY383" s="530"/>
      <c r="CTZ383" s="530"/>
      <c r="CUA383" s="530"/>
      <c r="CUB383" s="530"/>
      <c r="CUC383" s="530"/>
      <c r="CUD383" s="530"/>
      <c r="CUE383" s="530"/>
      <c r="CUF383" s="530"/>
      <c r="CUG383" s="530"/>
      <c r="CUH383" s="530"/>
      <c r="CUI383" s="530"/>
      <c r="CUJ383" s="530"/>
      <c r="CUK383" s="530"/>
      <c r="CUL383" s="530"/>
      <c r="CUM383" s="530"/>
      <c r="CUN383" s="530"/>
      <c r="CUO383" s="530"/>
      <c r="CUP383" s="530"/>
      <c r="CUQ383" s="530"/>
      <c r="CUR383" s="530"/>
      <c r="CUS383" s="530"/>
      <c r="CUT383" s="530"/>
      <c r="CUU383" s="530"/>
      <c r="CUV383" s="530"/>
      <c r="CUW383" s="530"/>
      <c r="CUX383" s="530"/>
      <c r="CUY383" s="530"/>
      <c r="CUZ383" s="530"/>
      <c r="CVA383" s="530"/>
      <c r="CVB383" s="530"/>
      <c r="CVC383" s="530"/>
      <c r="CVD383" s="530"/>
      <c r="CVE383" s="530"/>
      <c r="CVF383" s="530"/>
      <c r="CVG383" s="530"/>
      <c r="CVH383" s="530"/>
      <c r="CVI383" s="530"/>
      <c r="CVJ383" s="530"/>
      <c r="CVK383" s="530"/>
      <c r="CVL383" s="530"/>
      <c r="CVM383" s="530"/>
      <c r="CVN383" s="530"/>
      <c r="CVO383" s="530"/>
      <c r="CVP383" s="530"/>
      <c r="CVQ383" s="530"/>
      <c r="CVR383" s="530"/>
      <c r="CVS383" s="530"/>
      <c r="CVT383" s="530"/>
      <c r="CVU383" s="530"/>
      <c r="CVV383" s="530"/>
      <c r="CVW383" s="530"/>
      <c r="CVX383" s="530"/>
      <c r="CVY383" s="530"/>
      <c r="CVZ383" s="530"/>
      <c r="CWA383" s="530"/>
      <c r="CWB383" s="530"/>
      <c r="CWC383" s="530"/>
      <c r="CWD383" s="530"/>
      <c r="CWE383" s="530"/>
      <c r="CWF383" s="530"/>
      <c r="CWG383" s="530"/>
      <c r="CWH383" s="530"/>
      <c r="CWI383" s="530"/>
      <c r="CWJ383" s="530"/>
      <c r="CWK383" s="530"/>
      <c r="CWL383" s="530"/>
      <c r="CWM383" s="530"/>
      <c r="CWN383" s="530"/>
      <c r="CWO383" s="530"/>
      <c r="CWP383" s="530"/>
      <c r="CWQ383" s="530"/>
      <c r="CWR383" s="530"/>
      <c r="CWS383" s="530"/>
      <c r="CWT383" s="530"/>
      <c r="CWU383" s="530"/>
      <c r="CWV383" s="530"/>
      <c r="CWW383" s="530"/>
      <c r="CWX383" s="530"/>
      <c r="CWY383" s="530"/>
      <c r="CWZ383" s="530"/>
      <c r="CXA383" s="530"/>
      <c r="CXB383" s="530"/>
      <c r="CXC383" s="530"/>
      <c r="CXD383" s="530"/>
      <c r="CXE383" s="530"/>
      <c r="CXF383" s="530"/>
      <c r="CXG383" s="530"/>
      <c r="CXH383" s="530"/>
      <c r="CXI383" s="530"/>
      <c r="CXJ383" s="530"/>
      <c r="CXK383" s="530"/>
      <c r="CXL383" s="530"/>
      <c r="CXM383" s="530"/>
      <c r="CXN383" s="530"/>
      <c r="CXO383" s="530"/>
      <c r="CXP383" s="530"/>
      <c r="CXQ383" s="530"/>
      <c r="CXR383" s="530"/>
      <c r="CXS383" s="530"/>
      <c r="CXT383" s="530"/>
      <c r="CXU383" s="530"/>
      <c r="CXV383" s="530"/>
      <c r="CXW383" s="530"/>
      <c r="CXX383" s="530"/>
      <c r="CXY383" s="530"/>
      <c r="CXZ383" s="530"/>
      <c r="CYA383" s="530"/>
      <c r="CYB383" s="530"/>
      <c r="CYC383" s="530"/>
      <c r="CYD383" s="530"/>
      <c r="CYE383" s="530"/>
      <c r="CYF383" s="530"/>
      <c r="CYG383" s="530"/>
      <c r="CYH383" s="530"/>
      <c r="CYI383" s="530"/>
      <c r="CYJ383" s="530"/>
      <c r="CYK383" s="530"/>
      <c r="CYL383" s="530"/>
      <c r="CYM383" s="530"/>
      <c r="CYN383" s="530"/>
      <c r="CYO383" s="530"/>
      <c r="CYP383" s="530"/>
      <c r="CYQ383" s="530"/>
      <c r="CYR383" s="530"/>
      <c r="CYS383" s="530"/>
      <c r="CYT383" s="530"/>
      <c r="CYU383" s="530"/>
      <c r="CYV383" s="530"/>
      <c r="CYW383" s="530"/>
      <c r="CYX383" s="530"/>
      <c r="CYY383" s="530"/>
      <c r="CYZ383" s="530"/>
      <c r="CZA383" s="530"/>
      <c r="CZB383" s="530"/>
      <c r="CZC383" s="530"/>
      <c r="CZD383" s="530"/>
      <c r="CZE383" s="530"/>
      <c r="CZF383" s="530"/>
      <c r="CZG383" s="530"/>
      <c r="CZH383" s="530"/>
      <c r="CZI383" s="530"/>
      <c r="CZJ383" s="530"/>
      <c r="CZK383" s="530"/>
      <c r="CZL383" s="530"/>
      <c r="CZM383" s="530"/>
      <c r="CZN383" s="530"/>
      <c r="CZO383" s="530"/>
      <c r="CZP383" s="530"/>
      <c r="CZQ383" s="530"/>
      <c r="CZR383" s="530"/>
      <c r="CZS383" s="530"/>
      <c r="CZT383" s="530"/>
      <c r="CZU383" s="530"/>
      <c r="CZV383" s="530"/>
      <c r="CZW383" s="530"/>
      <c r="CZX383" s="530"/>
      <c r="CZY383" s="530"/>
      <c r="CZZ383" s="530"/>
      <c r="DAA383" s="530"/>
      <c r="DAB383" s="530"/>
      <c r="DAC383" s="530"/>
      <c r="DAD383" s="530"/>
      <c r="DAE383" s="530"/>
      <c r="DAF383" s="530"/>
      <c r="DAG383" s="530"/>
      <c r="DAH383" s="530"/>
      <c r="DAI383" s="530"/>
      <c r="DAJ383" s="530"/>
      <c r="DAK383" s="530"/>
      <c r="DAL383" s="530"/>
      <c r="DAM383" s="530"/>
      <c r="DAN383" s="530"/>
      <c r="DAO383" s="530"/>
      <c r="DAP383" s="530"/>
      <c r="DAQ383" s="530"/>
      <c r="DAR383" s="530"/>
      <c r="DAS383" s="530"/>
      <c r="DAT383" s="530"/>
      <c r="DAU383" s="530"/>
      <c r="DAV383" s="530"/>
      <c r="DAW383" s="530"/>
      <c r="DAX383" s="530"/>
      <c r="DAY383" s="530"/>
      <c r="DAZ383" s="530"/>
      <c r="DBA383" s="530"/>
      <c r="DBB383" s="530"/>
      <c r="DBC383" s="530"/>
      <c r="DBD383" s="530"/>
      <c r="DBE383" s="530"/>
      <c r="DBF383" s="530"/>
      <c r="DBG383" s="530"/>
      <c r="DBH383" s="530"/>
      <c r="DBI383" s="530"/>
      <c r="DBJ383" s="530"/>
      <c r="DBK383" s="530"/>
      <c r="DBL383" s="530"/>
      <c r="DBM383" s="530"/>
      <c r="DBN383" s="530"/>
      <c r="DBO383" s="530"/>
      <c r="DBP383" s="530"/>
      <c r="DBQ383" s="530"/>
      <c r="DBR383" s="530"/>
      <c r="DBS383" s="530"/>
      <c r="DBT383" s="530"/>
      <c r="DBU383" s="530"/>
      <c r="DBV383" s="530"/>
      <c r="DBW383" s="530"/>
      <c r="DBX383" s="530"/>
      <c r="DBY383" s="530"/>
      <c r="DBZ383" s="530"/>
      <c r="DCA383" s="530"/>
      <c r="DCB383" s="530"/>
      <c r="DCC383" s="530"/>
      <c r="DCD383" s="530"/>
      <c r="DCE383" s="530"/>
      <c r="DCF383" s="530"/>
      <c r="DCG383" s="530"/>
      <c r="DCH383" s="530"/>
      <c r="DCI383" s="530"/>
      <c r="DCJ383" s="530"/>
      <c r="DCK383" s="530"/>
      <c r="DCL383" s="530"/>
      <c r="DCM383" s="530"/>
      <c r="DCN383" s="530"/>
      <c r="DCO383" s="530"/>
      <c r="DCP383" s="530"/>
      <c r="DCQ383" s="530"/>
      <c r="DCR383" s="530"/>
      <c r="DCS383" s="530"/>
      <c r="DCT383" s="530"/>
      <c r="DCU383" s="530"/>
      <c r="DCV383" s="530"/>
      <c r="DCW383" s="530"/>
      <c r="DCX383" s="530"/>
      <c r="DCY383" s="530"/>
      <c r="DCZ383" s="530"/>
      <c r="DDA383" s="530"/>
      <c r="DDB383" s="530"/>
      <c r="DDC383" s="530"/>
      <c r="DDD383" s="530"/>
      <c r="DDE383" s="530"/>
      <c r="DDF383" s="530"/>
      <c r="DDG383" s="530"/>
      <c r="DDH383" s="530"/>
      <c r="DDI383" s="530"/>
      <c r="DDJ383" s="530"/>
      <c r="DDK383" s="530"/>
      <c r="DDL383" s="530"/>
      <c r="DDM383" s="530"/>
      <c r="DDN383" s="530"/>
      <c r="DDO383" s="530"/>
      <c r="DDP383" s="530"/>
      <c r="DDQ383" s="530"/>
      <c r="DDR383" s="530"/>
      <c r="DDS383" s="530"/>
      <c r="DDT383" s="530"/>
      <c r="DDU383" s="530"/>
      <c r="DDV383" s="530"/>
      <c r="DDW383" s="530"/>
      <c r="DDX383" s="530"/>
      <c r="DDY383" s="530"/>
      <c r="DDZ383" s="530"/>
      <c r="DEA383" s="530"/>
      <c r="DEB383" s="530"/>
      <c r="DEC383" s="530"/>
      <c r="DED383" s="530"/>
      <c r="DEE383" s="530"/>
      <c r="DEF383" s="530"/>
      <c r="DEG383" s="530"/>
      <c r="DEH383" s="530"/>
      <c r="DEI383" s="530"/>
      <c r="DEJ383" s="530"/>
      <c r="DEK383" s="530"/>
      <c r="DEL383" s="530"/>
      <c r="DEM383" s="530"/>
      <c r="DEN383" s="530"/>
      <c r="DEO383" s="530"/>
      <c r="DEP383" s="530"/>
      <c r="DEQ383" s="530"/>
      <c r="DER383" s="530"/>
      <c r="DES383" s="530"/>
      <c r="DET383" s="530"/>
      <c r="DEU383" s="530"/>
      <c r="DEV383" s="530"/>
      <c r="DEW383" s="530"/>
      <c r="DEX383" s="530"/>
      <c r="DEY383" s="530"/>
      <c r="DEZ383" s="530"/>
      <c r="DFA383" s="530"/>
      <c r="DFB383" s="530"/>
      <c r="DFC383" s="530"/>
      <c r="DFD383" s="530"/>
      <c r="DFE383" s="530"/>
      <c r="DFF383" s="530"/>
      <c r="DFG383" s="530"/>
      <c r="DFH383" s="530"/>
      <c r="DFI383" s="530"/>
      <c r="DFJ383" s="530"/>
      <c r="DFK383" s="530"/>
      <c r="DFL383" s="530"/>
      <c r="DFM383" s="530"/>
      <c r="DFN383" s="530"/>
      <c r="DFO383" s="530"/>
      <c r="DFP383" s="530"/>
      <c r="DFQ383" s="530"/>
      <c r="DFR383" s="530"/>
      <c r="DFS383" s="530"/>
      <c r="DFT383" s="530"/>
      <c r="DFU383" s="530"/>
      <c r="DFV383" s="530"/>
      <c r="DFW383" s="530"/>
      <c r="DFX383" s="530"/>
      <c r="DFY383" s="530"/>
      <c r="DFZ383" s="530"/>
      <c r="DGA383" s="530"/>
      <c r="DGB383" s="530"/>
      <c r="DGC383" s="530"/>
      <c r="DGD383" s="530"/>
      <c r="DGE383" s="530"/>
      <c r="DGF383" s="530"/>
      <c r="DGG383" s="530"/>
      <c r="DGH383" s="530"/>
      <c r="DGI383" s="530"/>
      <c r="DGJ383" s="530"/>
      <c r="DGK383" s="530"/>
      <c r="DGL383" s="530"/>
      <c r="DGM383" s="530"/>
      <c r="DGN383" s="530"/>
      <c r="DGO383" s="530"/>
      <c r="DGP383" s="530"/>
      <c r="DGQ383" s="530"/>
      <c r="DGR383" s="530"/>
      <c r="DGS383" s="530"/>
      <c r="DGT383" s="530"/>
      <c r="DGU383" s="530"/>
      <c r="DGV383" s="530"/>
      <c r="DGW383" s="530"/>
      <c r="DGX383" s="530"/>
      <c r="DGY383" s="530"/>
      <c r="DGZ383" s="530"/>
      <c r="DHA383" s="530"/>
      <c r="DHB383" s="530"/>
      <c r="DHC383" s="530"/>
      <c r="DHD383" s="530"/>
      <c r="DHE383" s="530"/>
      <c r="DHF383" s="530"/>
      <c r="DHG383" s="530"/>
      <c r="DHH383" s="530"/>
      <c r="DHI383" s="530"/>
      <c r="DHJ383" s="530"/>
      <c r="DHK383" s="530"/>
      <c r="DHL383" s="530"/>
      <c r="DHM383" s="530"/>
      <c r="DHN383" s="530"/>
      <c r="DHO383" s="530"/>
      <c r="DHP383" s="530"/>
      <c r="DHQ383" s="530"/>
      <c r="DHR383" s="530"/>
      <c r="DHS383" s="530"/>
      <c r="DHT383" s="530"/>
      <c r="DHU383" s="530"/>
      <c r="DHV383" s="530"/>
      <c r="DHW383" s="530"/>
      <c r="DHX383" s="530"/>
      <c r="DHY383" s="530"/>
      <c r="DHZ383" s="530"/>
      <c r="DIA383" s="530"/>
      <c r="DIB383" s="530"/>
      <c r="DIC383" s="530"/>
      <c r="DID383" s="530"/>
      <c r="DIE383" s="530"/>
      <c r="DIF383" s="530"/>
      <c r="DIG383" s="530"/>
      <c r="DIH383" s="530"/>
      <c r="DII383" s="530"/>
      <c r="DIJ383" s="530"/>
      <c r="DIK383" s="530"/>
      <c r="DIL383" s="530"/>
      <c r="DIM383" s="530"/>
      <c r="DIN383" s="530"/>
      <c r="DIO383" s="530"/>
      <c r="DIP383" s="530"/>
      <c r="DIQ383" s="530"/>
      <c r="DIR383" s="530"/>
      <c r="DIS383" s="530"/>
      <c r="DIT383" s="530"/>
      <c r="DIU383" s="530"/>
      <c r="DIV383" s="530"/>
      <c r="DIW383" s="530"/>
      <c r="DIX383" s="530"/>
      <c r="DIY383" s="530"/>
      <c r="DIZ383" s="530"/>
      <c r="DJA383" s="530"/>
      <c r="DJB383" s="530"/>
      <c r="DJC383" s="530"/>
      <c r="DJD383" s="530"/>
      <c r="DJE383" s="530"/>
      <c r="DJF383" s="530"/>
      <c r="DJG383" s="530"/>
      <c r="DJH383" s="530"/>
      <c r="DJI383" s="530"/>
      <c r="DJJ383" s="530"/>
      <c r="DJK383" s="530"/>
      <c r="DJL383" s="530"/>
      <c r="DJM383" s="530"/>
      <c r="DJN383" s="530"/>
      <c r="DJO383" s="530"/>
      <c r="DJP383" s="530"/>
      <c r="DJQ383" s="530"/>
      <c r="DJR383" s="530"/>
      <c r="DJS383" s="530"/>
      <c r="DJT383" s="530"/>
      <c r="DJU383" s="530"/>
      <c r="DJV383" s="530"/>
      <c r="DJW383" s="530"/>
      <c r="DJX383" s="530"/>
      <c r="DJY383" s="530"/>
      <c r="DJZ383" s="530"/>
      <c r="DKA383" s="530"/>
      <c r="DKB383" s="530"/>
      <c r="DKC383" s="530"/>
      <c r="DKD383" s="530"/>
      <c r="DKE383" s="530"/>
      <c r="DKF383" s="530"/>
      <c r="DKG383" s="530"/>
      <c r="DKH383" s="530"/>
      <c r="DKI383" s="530"/>
      <c r="DKJ383" s="530"/>
      <c r="DKK383" s="530"/>
      <c r="DKL383" s="530"/>
      <c r="DKM383" s="530"/>
      <c r="DKN383" s="530"/>
      <c r="DKO383" s="530"/>
      <c r="DKP383" s="530"/>
      <c r="DKQ383" s="530"/>
      <c r="DKR383" s="530"/>
      <c r="DKS383" s="530"/>
      <c r="DKT383" s="530"/>
      <c r="DKU383" s="530"/>
      <c r="DKV383" s="530"/>
      <c r="DKW383" s="530"/>
      <c r="DKX383" s="530"/>
      <c r="DKY383" s="530"/>
      <c r="DKZ383" s="530"/>
      <c r="DLA383" s="530"/>
      <c r="DLB383" s="530"/>
      <c r="DLC383" s="530"/>
      <c r="DLD383" s="530"/>
      <c r="DLE383" s="530"/>
      <c r="DLF383" s="530"/>
      <c r="DLG383" s="530"/>
      <c r="DLH383" s="530"/>
      <c r="DLI383" s="530"/>
      <c r="DLJ383" s="530"/>
      <c r="DLK383" s="530"/>
      <c r="DLL383" s="530"/>
      <c r="DLM383" s="530"/>
      <c r="DLN383" s="530"/>
      <c r="DLO383" s="530"/>
      <c r="DLP383" s="530"/>
      <c r="DLQ383" s="530"/>
      <c r="DLR383" s="530"/>
      <c r="DLS383" s="530"/>
      <c r="DLT383" s="530"/>
      <c r="DLU383" s="530"/>
      <c r="DLV383" s="530"/>
      <c r="DLW383" s="530"/>
      <c r="DLX383" s="530"/>
      <c r="DLY383" s="530"/>
      <c r="DLZ383" s="530"/>
      <c r="DMA383" s="530"/>
      <c r="DMB383" s="530"/>
      <c r="DMC383" s="530"/>
      <c r="DMD383" s="530"/>
      <c r="DME383" s="530"/>
      <c r="DMF383" s="530"/>
      <c r="DMG383" s="530"/>
      <c r="DMH383" s="530"/>
      <c r="DMI383" s="530"/>
      <c r="DMJ383" s="530"/>
      <c r="DMK383" s="530"/>
      <c r="DML383" s="530"/>
      <c r="DMM383" s="530"/>
      <c r="DMN383" s="530"/>
      <c r="DMO383" s="530"/>
      <c r="DMP383" s="530"/>
      <c r="DMQ383" s="530"/>
      <c r="DMR383" s="530"/>
      <c r="DMS383" s="530"/>
      <c r="DMT383" s="530"/>
      <c r="DMU383" s="530"/>
      <c r="DMV383" s="530"/>
      <c r="DMW383" s="530"/>
      <c r="DMX383" s="530"/>
      <c r="DMY383" s="530"/>
      <c r="DMZ383" s="530"/>
      <c r="DNA383" s="530"/>
      <c r="DNB383" s="530"/>
      <c r="DNC383" s="530"/>
      <c r="DND383" s="530"/>
      <c r="DNE383" s="530"/>
      <c r="DNF383" s="530"/>
      <c r="DNG383" s="530"/>
      <c r="DNH383" s="530"/>
      <c r="DNI383" s="530"/>
      <c r="DNJ383" s="530"/>
      <c r="DNK383" s="530"/>
      <c r="DNL383" s="530"/>
      <c r="DNM383" s="530"/>
      <c r="DNN383" s="530"/>
      <c r="DNO383" s="530"/>
      <c r="DNP383" s="530"/>
      <c r="DNQ383" s="530"/>
      <c r="DNR383" s="530"/>
      <c r="DNS383" s="530"/>
      <c r="DNT383" s="530"/>
      <c r="DNU383" s="530"/>
      <c r="DNV383" s="530"/>
      <c r="DNW383" s="530"/>
      <c r="DNX383" s="530"/>
      <c r="DNY383" s="530"/>
      <c r="DNZ383" s="530"/>
      <c r="DOA383" s="530"/>
      <c r="DOB383" s="530"/>
      <c r="DOC383" s="530"/>
      <c r="DOD383" s="530"/>
      <c r="DOE383" s="530"/>
      <c r="DOF383" s="530"/>
      <c r="DOG383" s="530"/>
      <c r="DOH383" s="530"/>
      <c r="DOI383" s="530"/>
      <c r="DOJ383" s="530"/>
      <c r="DOK383" s="530"/>
      <c r="DOL383" s="530"/>
      <c r="DOM383" s="530"/>
      <c r="DON383" s="530"/>
      <c r="DOO383" s="530"/>
      <c r="DOP383" s="530"/>
      <c r="DOQ383" s="530"/>
      <c r="DOR383" s="530"/>
      <c r="DOS383" s="530"/>
      <c r="DOT383" s="530"/>
      <c r="DOU383" s="530"/>
      <c r="DOV383" s="530"/>
      <c r="DOW383" s="530"/>
      <c r="DOX383" s="530"/>
      <c r="DOY383" s="530"/>
      <c r="DOZ383" s="530"/>
      <c r="DPA383" s="530"/>
      <c r="DPB383" s="530"/>
      <c r="DPC383" s="530"/>
      <c r="DPD383" s="530"/>
      <c r="DPE383" s="530"/>
      <c r="DPF383" s="530"/>
      <c r="DPG383" s="530"/>
      <c r="DPH383" s="530"/>
      <c r="DPI383" s="530"/>
      <c r="DPJ383" s="530"/>
      <c r="DPK383" s="530"/>
      <c r="DPL383" s="530"/>
      <c r="DPM383" s="530"/>
      <c r="DPN383" s="530"/>
      <c r="DPO383" s="530"/>
      <c r="DPP383" s="530"/>
      <c r="DPQ383" s="530"/>
      <c r="DPR383" s="530"/>
      <c r="DPS383" s="530"/>
      <c r="DPT383" s="530"/>
      <c r="DPU383" s="530"/>
      <c r="DPV383" s="530"/>
      <c r="DPW383" s="530"/>
      <c r="DPX383" s="530"/>
      <c r="DPY383" s="530"/>
      <c r="DPZ383" s="530"/>
      <c r="DQA383" s="530"/>
      <c r="DQB383" s="530"/>
      <c r="DQC383" s="530"/>
      <c r="DQD383" s="530"/>
      <c r="DQE383" s="530"/>
      <c r="DQF383" s="530"/>
      <c r="DQG383" s="530"/>
      <c r="DQH383" s="530"/>
      <c r="DQI383" s="530"/>
      <c r="DQJ383" s="530"/>
      <c r="DQK383" s="530"/>
      <c r="DQL383" s="530"/>
      <c r="DQM383" s="530"/>
      <c r="DQN383" s="530"/>
      <c r="DQO383" s="530"/>
      <c r="DQP383" s="530"/>
      <c r="DQQ383" s="530"/>
      <c r="DQR383" s="530"/>
      <c r="DQS383" s="530"/>
      <c r="DQT383" s="530"/>
      <c r="DQU383" s="530"/>
      <c r="DQV383" s="530"/>
      <c r="DQW383" s="530"/>
      <c r="DQX383" s="530"/>
      <c r="DQY383" s="530"/>
      <c r="DQZ383" s="530"/>
      <c r="DRA383" s="530"/>
      <c r="DRB383" s="530"/>
      <c r="DRC383" s="530"/>
      <c r="DRD383" s="530"/>
      <c r="DRE383" s="530"/>
      <c r="DRF383" s="530"/>
      <c r="DRG383" s="530"/>
      <c r="DRH383" s="530"/>
      <c r="DRI383" s="530"/>
      <c r="DRJ383" s="530"/>
      <c r="DRK383" s="530"/>
      <c r="DRL383" s="530"/>
      <c r="DRM383" s="530"/>
      <c r="DRN383" s="530"/>
      <c r="DRO383" s="530"/>
      <c r="DRP383" s="530"/>
      <c r="DRQ383" s="530"/>
      <c r="DRR383" s="530"/>
      <c r="DRS383" s="530"/>
      <c r="DRT383" s="530"/>
      <c r="DRU383" s="530"/>
      <c r="DRV383" s="530"/>
      <c r="DRW383" s="530"/>
      <c r="DRX383" s="530"/>
      <c r="DRY383" s="530"/>
      <c r="DRZ383" s="530"/>
      <c r="DSA383" s="530"/>
      <c r="DSB383" s="530"/>
      <c r="DSC383" s="530"/>
      <c r="DSD383" s="530"/>
      <c r="DSE383" s="530"/>
      <c r="DSF383" s="530"/>
      <c r="DSG383" s="530"/>
      <c r="DSH383" s="530"/>
      <c r="DSI383" s="530"/>
      <c r="DSJ383" s="530"/>
      <c r="DSK383" s="530"/>
      <c r="DSL383" s="530"/>
      <c r="DSM383" s="530"/>
      <c r="DSN383" s="530"/>
      <c r="DSO383" s="530"/>
      <c r="DSP383" s="530"/>
      <c r="DSQ383" s="530"/>
      <c r="DSR383" s="530"/>
      <c r="DSS383" s="530"/>
      <c r="DST383" s="530"/>
      <c r="DSU383" s="530"/>
      <c r="DSV383" s="530"/>
      <c r="DSW383" s="530"/>
      <c r="DSX383" s="530"/>
      <c r="DSY383" s="530"/>
      <c r="DSZ383" s="530"/>
      <c r="DTA383" s="530"/>
      <c r="DTB383" s="530"/>
      <c r="DTC383" s="530"/>
      <c r="DTD383" s="530"/>
      <c r="DTE383" s="530"/>
      <c r="DTF383" s="530"/>
      <c r="DTG383" s="530"/>
      <c r="DTH383" s="530"/>
      <c r="DTI383" s="530"/>
      <c r="DTJ383" s="530"/>
      <c r="DTK383" s="530"/>
      <c r="DTL383" s="530"/>
      <c r="DTM383" s="530"/>
      <c r="DTN383" s="530"/>
      <c r="DTO383" s="530"/>
      <c r="DTP383" s="530"/>
      <c r="DTQ383" s="530"/>
      <c r="DTR383" s="530"/>
      <c r="DTS383" s="530"/>
      <c r="DTT383" s="530"/>
      <c r="DTU383" s="530"/>
      <c r="DTV383" s="530"/>
      <c r="DTW383" s="530"/>
      <c r="DTX383" s="530"/>
      <c r="DTY383" s="530"/>
      <c r="DTZ383" s="530"/>
      <c r="DUA383" s="530"/>
      <c r="DUB383" s="530"/>
      <c r="DUC383" s="530"/>
      <c r="DUD383" s="530"/>
      <c r="DUE383" s="530"/>
      <c r="DUF383" s="530"/>
      <c r="DUG383" s="530"/>
      <c r="DUH383" s="530"/>
      <c r="DUI383" s="530"/>
      <c r="DUJ383" s="530"/>
      <c r="DUK383" s="530"/>
      <c r="DUL383" s="530"/>
      <c r="DUM383" s="530"/>
      <c r="DUN383" s="530"/>
      <c r="DUO383" s="530"/>
      <c r="DUP383" s="530"/>
      <c r="DUQ383" s="530"/>
      <c r="DUR383" s="530"/>
      <c r="DUS383" s="530"/>
      <c r="DUT383" s="530"/>
      <c r="DUU383" s="530"/>
      <c r="DUV383" s="530"/>
      <c r="DUW383" s="530"/>
      <c r="DUX383" s="530"/>
      <c r="DUY383" s="530"/>
      <c r="DUZ383" s="530"/>
      <c r="DVA383" s="530"/>
      <c r="DVB383" s="530"/>
      <c r="DVC383" s="530"/>
      <c r="DVD383" s="530"/>
      <c r="DVE383" s="530"/>
      <c r="DVF383" s="530"/>
      <c r="DVG383" s="530"/>
      <c r="DVH383" s="530"/>
      <c r="DVI383" s="530"/>
      <c r="DVJ383" s="530"/>
      <c r="DVK383" s="530"/>
      <c r="DVL383" s="530"/>
      <c r="DVM383" s="530"/>
      <c r="DVN383" s="530"/>
      <c r="DVO383" s="530"/>
      <c r="DVP383" s="530"/>
      <c r="DVQ383" s="530"/>
      <c r="DVR383" s="530"/>
      <c r="DVS383" s="530"/>
      <c r="DVT383" s="530"/>
      <c r="DVU383" s="530"/>
      <c r="DVV383" s="530"/>
      <c r="DVW383" s="530"/>
      <c r="DVX383" s="530"/>
      <c r="DVY383" s="530"/>
      <c r="DVZ383" s="530"/>
      <c r="DWA383" s="530"/>
      <c r="DWB383" s="530"/>
      <c r="DWC383" s="530"/>
      <c r="DWD383" s="530"/>
      <c r="DWE383" s="530"/>
      <c r="DWF383" s="530"/>
      <c r="DWG383" s="530"/>
      <c r="DWH383" s="530"/>
      <c r="DWI383" s="530"/>
      <c r="DWJ383" s="530"/>
      <c r="DWK383" s="530"/>
      <c r="DWL383" s="530"/>
      <c r="DWM383" s="530"/>
      <c r="DWN383" s="530"/>
      <c r="DWO383" s="530"/>
      <c r="DWP383" s="530"/>
      <c r="DWQ383" s="530"/>
      <c r="DWR383" s="530"/>
      <c r="DWS383" s="530"/>
      <c r="DWT383" s="530"/>
      <c r="DWU383" s="530"/>
      <c r="DWV383" s="530"/>
      <c r="DWW383" s="530"/>
      <c r="DWX383" s="530"/>
      <c r="DWY383" s="530"/>
      <c r="DWZ383" s="530"/>
      <c r="DXA383" s="530"/>
      <c r="DXB383" s="530"/>
      <c r="DXC383" s="530"/>
      <c r="DXD383" s="530"/>
      <c r="DXE383" s="530"/>
      <c r="DXF383" s="530"/>
      <c r="DXG383" s="530"/>
      <c r="DXH383" s="530"/>
      <c r="DXI383" s="530"/>
      <c r="DXJ383" s="530"/>
      <c r="DXK383" s="530"/>
      <c r="DXL383" s="530"/>
      <c r="DXM383" s="530"/>
      <c r="DXN383" s="530"/>
      <c r="DXO383" s="530"/>
      <c r="DXP383" s="530"/>
      <c r="DXQ383" s="530"/>
      <c r="DXR383" s="530"/>
      <c r="DXS383" s="530"/>
      <c r="DXT383" s="530"/>
      <c r="DXU383" s="530"/>
      <c r="DXV383" s="530"/>
      <c r="DXW383" s="530"/>
      <c r="DXX383" s="530"/>
      <c r="DXY383" s="530"/>
      <c r="DXZ383" s="530"/>
      <c r="DYA383" s="530"/>
      <c r="DYB383" s="530"/>
      <c r="DYC383" s="530"/>
      <c r="DYD383" s="530"/>
      <c r="DYE383" s="530"/>
      <c r="DYF383" s="530"/>
      <c r="DYG383" s="530"/>
      <c r="DYH383" s="530"/>
      <c r="DYI383" s="530"/>
      <c r="DYJ383" s="530"/>
      <c r="DYK383" s="530"/>
      <c r="DYL383" s="530"/>
      <c r="DYM383" s="530"/>
      <c r="DYN383" s="530"/>
      <c r="DYO383" s="530"/>
      <c r="DYP383" s="530"/>
      <c r="DYQ383" s="530"/>
      <c r="DYR383" s="530"/>
      <c r="DYS383" s="530"/>
      <c r="DYT383" s="530"/>
      <c r="DYU383" s="530"/>
      <c r="DYV383" s="530"/>
      <c r="DYW383" s="530"/>
      <c r="DYX383" s="530"/>
      <c r="DYY383" s="530"/>
      <c r="DYZ383" s="530"/>
      <c r="DZA383" s="530"/>
      <c r="DZB383" s="530"/>
      <c r="DZC383" s="530"/>
      <c r="DZD383" s="530"/>
      <c r="DZE383" s="530"/>
      <c r="DZF383" s="530"/>
      <c r="DZG383" s="530"/>
      <c r="DZH383" s="530"/>
      <c r="DZI383" s="530"/>
      <c r="DZJ383" s="530"/>
      <c r="DZK383" s="530"/>
      <c r="DZL383" s="530"/>
      <c r="DZM383" s="530"/>
      <c r="DZN383" s="530"/>
      <c r="DZO383" s="530"/>
      <c r="DZP383" s="530"/>
      <c r="DZQ383" s="530"/>
      <c r="DZR383" s="530"/>
      <c r="DZS383" s="530"/>
      <c r="DZT383" s="530"/>
      <c r="DZU383" s="530"/>
      <c r="DZV383" s="530"/>
      <c r="DZW383" s="530"/>
      <c r="DZX383" s="530"/>
      <c r="DZY383" s="530"/>
      <c r="DZZ383" s="530"/>
      <c r="EAA383" s="530"/>
      <c r="EAB383" s="530"/>
      <c r="EAC383" s="530"/>
      <c r="EAD383" s="530"/>
      <c r="EAE383" s="530"/>
      <c r="EAF383" s="530"/>
      <c r="EAG383" s="530"/>
      <c r="EAH383" s="530"/>
      <c r="EAI383" s="530"/>
      <c r="EAJ383" s="530"/>
      <c r="EAK383" s="530"/>
      <c r="EAL383" s="530"/>
      <c r="EAM383" s="530"/>
      <c r="EAN383" s="530"/>
      <c r="EAO383" s="530"/>
      <c r="EAP383" s="530"/>
      <c r="EAQ383" s="530"/>
      <c r="EAR383" s="530"/>
      <c r="EAS383" s="530"/>
      <c r="EAT383" s="530"/>
      <c r="EAU383" s="530"/>
      <c r="EAV383" s="530"/>
      <c r="EAW383" s="530"/>
      <c r="EAX383" s="530"/>
      <c r="EAY383" s="530"/>
      <c r="EAZ383" s="530"/>
      <c r="EBA383" s="530"/>
      <c r="EBB383" s="530"/>
      <c r="EBC383" s="530"/>
      <c r="EBD383" s="530"/>
      <c r="EBE383" s="530"/>
      <c r="EBF383" s="530"/>
      <c r="EBG383" s="530"/>
      <c r="EBH383" s="530"/>
      <c r="EBI383" s="530"/>
      <c r="EBJ383" s="530"/>
      <c r="EBK383" s="530"/>
      <c r="EBL383" s="530"/>
      <c r="EBM383" s="530"/>
      <c r="EBN383" s="530"/>
      <c r="EBO383" s="530"/>
      <c r="EBP383" s="530"/>
      <c r="EBQ383" s="530"/>
      <c r="EBR383" s="530"/>
      <c r="EBS383" s="530"/>
      <c r="EBT383" s="530"/>
      <c r="EBU383" s="530"/>
      <c r="EBV383" s="530"/>
      <c r="EBW383" s="530"/>
      <c r="EBX383" s="530"/>
      <c r="EBY383" s="530"/>
      <c r="EBZ383" s="530"/>
      <c r="ECA383" s="530"/>
      <c r="ECB383" s="530"/>
      <c r="ECC383" s="530"/>
      <c r="ECD383" s="530"/>
      <c r="ECE383" s="530"/>
      <c r="ECF383" s="530"/>
      <c r="ECG383" s="530"/>
      <c r="ECH383" s="530"/>
      <c r="ECI383" s="530"/>
      <c r="ECJ383" s="530"/>
      <c r="ECK383" s="530"/>
      <c r="ECL383" s="530"/>
      <c r="ECM383" s="530"/>
      <c r="ECN383" s="530"/>
      <c r="ECO383" s="530"/>
      <c r="ECP383" s="530"/>
      <c r="ECQ383" s="530"/>
      <c r="ECR383" s="530"/>
      <c r="ECS383" s="530"/>
      <c r="ECT383" s="530"/>
      <c r="ECU383" s="530"/>
      <c r="ECV383" s="530"/>
      <c r="ECW383" s="530"/>
      <c r="ECX383" s="530"/>
      <c r="ECY383" s="530"/>
      <c r="ECZ383" s="530"/>
      <c r="EDA383" s="530"/>
      <c r="EDB383" s="530"/>
      <c r="EDC383" s="530"/>
      <c r="EDD383" s="530"/>
      <c r="EDE383" s="530"/>
      <c r="EDF383" s="530"/>
      <c r="EDG383" s="530"/>
      <c r="EDH383" s="530"/>
      <c r="EDI383" s="530"/>
      <c r="EDJ383" s="530"/>
      <c r="EDK383" s="530"/>
      <c r="EDL383" s="530"/>
      <c r="EDM383" s="530"/>
      <c r="EDN383" s="530"/>
      <c r="EDO383" s="530"/>
      <c r="EDP383" s="530"/>
      <c r="EDQ383" s="530"/>
      <c r="EDR383" s="530"/>
      <c r="EDS383" s="530"/>
      <c r="EDT383" s="530"/>
      <c r="EDU383" s="530"/>
      <c r="EDV383" s="530"/>
      <c r="EDW383" s="530"/>
      <c r="EDX383" s="530"/>
      <c r="EDY383" s="530"/>
      <c r="EDZ383" s="530"/>
      <c r="EEA383" s="530"/>
      <c r="EEB383" s="530"/>
      <c r="EEC383" s="530"/>
      <c r="EED383" s="530"/>
      <c r="EEE383" s="530"/>
      <c r="EEF383" s="530"/>
      <c r="EEG383" s="530"/>
      <c r="EEH383" s="530"/>
      <c r="EEI383" s="530"/>
      <c r="EEJ383" s="530"/>
      <c r="EEK383" s="530"/>
      <c r="EEL383" s="530"/>
      <c r="EEM383" s="530"/>
      <c r="EEN383" s="530"/>
      <c r="EEO383" s="530"/>
      <c r="EEP383" s="530"/>
      <c r="EEQ383" s="530"/>
      <c r="EER383" s="530"/>
      <c r="EES383" s="530"/>
      <c r="EET383" s="530"/>
      <c r="EEU383" s="530"/>
      <c r="EEV383" s="530"/>
      <c r="EEW383" s="530"/>
      <c r="EEX383" s="530"/>
      <c r="EEY383" s="530"/>
      <c r="EEZ383" s="530"/>
      <c r="EFA383" s="530"/>
      <c r="EFB383" s="530"/>
      <c r="EFC383" s="530"/>
      <c r="EFD383" s="530"/>
      <c r="EFE383" s="530"/>
      <c r="EFF383" s="530"/>
      <c r="EFG383" s="530"/>
      <c r="EFH383" s="530"/>
      <c r="EFI383" s="530"/>
      <c r="EFJ383" s="530"/>
      <c r="EFK383" s="530"/>
      <c r="EFL383" s="530"/>
      <c r="EFM383" s="530"/>
      <c r="EFN383" s="530"/>
      <c r="EFO383" s="530"/>
      <c r="EFP383" s="530"/>
      <c r="EFQ383" s="530"/>
      <c r="EFR383" s="530"/>
      <c r="EFS383" s="530"/>
      <c r="EFT383" s="530"/>
      <c r="EFU383" s="530"/>
      <c r="EFV383" s="530"/>
      <c r="EFW383" s="530"/>
      <c r="EFX383" s="530"/>
      <c r="EFY383" s="530"/>
      <c r="EFZ383" s="530"/>
      <c r="EGA383" s="530"/>
      <c r="EGB383" s="530"/>
      <c r="EGC383" s="530"/>
      <c r="EGD383" s="530"/>
      <c r="EGE383" s="530"/>
      <c r="EGF383" s="530"/>
      <c r="EGG383" s="530"/>
      <c r="EGH383" s="530"/>
      <c r="EGI383" s="530"/>
      <c r="EGJ383" s="530"/>
      <c r="EGK383" s="530"/>
      <c r="EGL383" s="530"/>
      <c r="EGM383" s="530"/>
      <c r="EGN383" s="530"/>
      <c r="EGO383" s="530"/>
      <c r="EGP383" s="530"/>
      <c r="EGQ383" s="530"/>
      <c r="EGR383" s="530"/>
      <c r="EGS383" s="530"/>
      <c r="EGT383" s="530"/>
      <c r="EGU383" s="530"/>
      <c r="EGV383" s="530"/>
      <c r="EGW383" s="530"/>
      <c r="EGX383" s="530"/>
      <c r="EGY383" s="530"/>
      <c r="EGZ383" s="530"/>
      <c r="EHA383" s="530"/>
      <c r="EHB383" s="530"/>
      <c r="EHC383" s="530"/>
      <c r="EHD383" s="530"/>
      <c r="EHE383" s="530"/>
      <c r="EHF383" s="530"/>
      <c r="EHG383" s="530"/>
      <c r="EHH383" s="530"/>
      <c r="EHI383" s="530"/>
      <c r="EHJ383" s="530"/>
      <c r="EHK383" s="530"/>
      <c r="EHL383" s="530"/>
      <c r="EHM383" s="530"/>
      <c r="EHN383" s="530"/>
      <c r="EHO383" s="530"/>
      <c r="EHP383" s="530"/>
      <c r="EHQ383" s="530"/>
      <c r="EHR383" s="530"/>
      <c r="EHS383" s="530"/>
      <c r="EHT383" s="530"/>
      <c r="EHU383" s="530"/>
      <c r="EHV383" s="530"/>
      <c r="EHW383" s="530"/>
      <c r="EHX383" s="530"/>
      <c r="EHY383" s="530"/>
      <c r="EHZ383" s="530"/>
      <c r="EIA383" s="530"/>
      <c r="EIB383" s="530"/>
      <c r="EIC383" s="530"/>
      <c r="EID383" s="530"/>
      <c r="EIE383" s="530"/>
      <c r="EIF383" s="530"/>
      <c r="EIG383" s="530"/>
      <c r="EIH383" s="530"/>
      <c r="EII383" s="530"/>
      <c r="EIJ383" s="530"/>
      <c r="EIK383" s="530"/>
      <c r="EIL383" s="530"/>
      <c r="EIM383" s="530"/>
      <c r="EIN383" s="530"/>
      <c r="EIO383" s="530"/>
      <c r="EIP383" s="530"/>
      <c r="EIQ383" s="530"/>
      <c r="EIR383" s="530"/>
      <c r="EIS383" s="530"/>
      <c r="EIT383" s="530"/>
      <c r="EIU383" s="530"/>
      <c r="EIV383" s="530"/>
      <c r="EIW383" s="530"/>
      <c r="EIX383" s="530"/>
      <c r="EIY383" s="530"/>
      <c r="EIZ383" s="530"/>
      <c r="EJA383" s="530"/>
      <c r="EJB383" s="530"/>
      <c r="EJC383" s="530"/>
      <c r="EJD383" s="530"/>
      <c r="EJE383" s="530"/>
      <c r="EJF383" s="530"/>
      <c r="EJG383" s="530"/>
      <c r="EJH383" s="530"/>
      <c r="EJI383" s="530"/>
      <c r="EJJ383" s="530"/>
      <c r="EJK383" s="530"/>
      <c r="EJL383" s="530"/>
      <c r="EJM383" s="530"/>
      <c r="EJN383" s="530"/>
      <c r="EJO383" s="530"/>
      <c r="EJP383" s="530"/>
      <c r="EJQ383" s="530"/>
      <c r="EJR383" s="530"/>
      <c r="EJS383" s="530"/>
      <c r="EJT383" s="530"/>
      <c r="EJU383" s="530"/>
      <c r="EJV383" s="530"/>
      <c r="EJW383" s="530"/>
      <c r="EJX383" s="530"/>
      <c r="EJY383" s="530"/>
      <c r="EJZ383" s="530"/>
      <c r="EKA383" s="530"/>
      <c r="EKB383" s="530"/>
      <c r="EKC383" s="530"/>
      <c r="EKD383" s="530"/>
      <c r="EKE383" s="530"/>
      <c r="EKF383" s="530"/>
      <c r="EKG383" s="530"/>
      <c r="EKH383" s="530"/>
      <c r="EKI383" s="530"/>
      <c r="EKJ383" s="530"/>
      <c r="EKK383" s="530"/>
      <c r="EKL383" s="530"/>
      <c r="EKM383" s="530"/>
      <c r="EKN383" s="530"/>
      <c r="EKO383" s="530"/>
      <c r="EKP383" s="530"/>
      <c r="EKQ383" s="530"/>
      <c r="EKR383" s="530"/>
      <c r="EKS383" s="530"/>
      <c r="EKT383" s="530"/>
      <c r="EKU383" s="530"/>
      <c r="EKV383" s="530"/>
      <c r="EKW383" s="530"/>
      <c r="EKX383" s="530"/>
      <c r="EKY383" s="530"/>
      <c r="EKZ383" s="530"/>
      <c r="ELA383" s="530"/>
      <c r="ELB383" s="530"/>
      <c r="ELC383" s="530"/>
      <c r="ELD383" s="530"/>
      <c r="ELE383" s="530"/>
      <c r="ELF383" s="530"/>
      <c r="ELG383" s="530"/>
      <c r="ELH383" s="530"/>
      <c r="ELI383" s="530"/>
      <c r="ELJ383" s="530"/>
      <c r="ELK383" s="530"/>
      <c r="ELL383" s="530"/>
      <c r="ELM383" s="530"/>
      <c r="ELN383" s="530"/>
      <c r="ELO383" s="530"/>
      <c r="ELP383" s="530"/>
      <c r="ELQ383" s="530"/>
      <c r="ELR383" s="530"/>
      <c r="ELS383" s="530"/>
      <c r="ELT383" s="530"/>
      <c r="ELU383" s="530"/>
      <c r="ELV383" s="530"/>
      <c r="ELW383" s="530"/>
      <c r="ELX383" s="530"/>
      <c r="ELY383" s="530"/>
      <c r="ELZ383" s="530"/>
      <c r="EMA383" s="530"/>
      <c r="EMB383" s="530"/>
      <c r="EMC383" s="530"/>
      <c r="EMD383" s="530"/>
      <c r="EME383" s="530"/>
      <c r="EMF383" s="530"/>
      <c r="EMG383" s="530"/>
      <c r="EMH383" s="530"/>
      <c r="EMI383" s="530"/>
      <c r="EMJ383" s="530"/>
      <c r="EMK383" s="530"/>
      <c r="EML383" s="530"/>
      <c r="EMM383" s="530"/>
      <c r="EMN383" s="530"/>
      <c r="EMO383" s="530"/>
      <c r="EMP383" s="530"/>
      <c r="EMQ383" s="530"/>
      <c r="EMR383" s="530"/>
      <c r="EMS383" s="530"/>
      <c r="EMT383" s="530"/>
      <c r="EMU383" s="530"/>
      <c r="EMV383" s="530"/>
      <c r="EMW383" s="530"/>
      <c r="EMX383" s="530"/>
      <c r="EMY383" s="530"/>
      <c r="EMZ383" s="530"/>
      <c r="ENA383" s="530"/>
      <c r="ENB383" s="530"/>
      <c r="ENC383" s="530"/>
      <c r="END383" s="530"/>
      <c r="ENE383" s="530"/>
      <c r="ENF383" s="530"/>
      <c r="ENG383" s="530"/>
      <c r="ENH383" s="530"/>
      <c r="ENI383" s="530"/>
      <c r="ENJ383" s="530"/>
      <c r="ENK383" s="530"/>
      <c r="ENL383" s="530"/>
      <c r="ENM383" s="530"/>
      <c r="ENN383" s="530"/>
      <c r="ENO383" s="530"/>
      <c r="ENP383" s="530"/>
      <c r="ENQ383" s="530"/>
      <c r="ENR383" s="530"/>
      <c r="ENS383" s="530"/>
      <c r="ENT383" s="530"/>
      <c r="ENU383" s="530"/>
      <c r="ENV383" s="530"/>
      <c r="ENW383" s="530"/>
      <c r="ENX383" s="530"/>
      <c r="ENY383" s="530"/>
      <c r="ENZ383" s="530"/>
      <c r="EOA383" s="530"/>
      <c r="EOB383" s="530"/>
      <c r="EOC383" s="530"/>
      <c r="EOD383" s="530"/>
      <c r="EOE383" s="530"/>
      <c r="EOF383" s="530"/>
      <c r="EOG383" s="530"/>
      <c r="EOH383" s="530"/>
      <c r="EOI383" s="530"/>
      <c r="EOJ383" s="530"/>
      <c r="EOK383" s="530"/>
      <c r="EOL383" s="530"/>
      <c r="EOM383" s="530"/>
      <c r="EON383" s="530"/>
      <c r="EOO383" s="530"/>
      <c r="EOP383" s="530"/>
      <c r="EOQ383" s="530"/>
      <c r="EOR383" s="530"/>
      <c r="EOS383" s="530"/>
      <c r="EOT383" s="530"/>
      <c r="EOU383" s="530"/>
      <c r="EOV383" s="530"/>
      <c r="EOW383" s="530"/>
      <c r="EOX383" s="530"/>
      <c r="EOY383" s="530"/>
      <c r="EOZ383" s="530"/>
      <c r="EPA383" s="530"/>
      <c r="EPB383" s="530"/>
      <c r="EPC383" s="530"/>
      <c r="EPD383" s="530"/>
      <c r="EPE383" s="530"/>
      <c r="EPF383" s="530"/>
      <c r="EPG383" s="530"/>
      <c r="EPH383" s="530"/>
      <c r="EPI383" s="530"/>
      <c r="EPJ383" s="530"/>
      <c r="EPK383" s="530"/>
      <c r="EPL383" s="530"/>
      <c r="EPM383" s="530"/>
      <c r="EPN383" s="530"/>
      <c r="EPO383" s="530"/>
      <c r="EPP383" s="530"/>
      <c r="EPQ383" s="530"/>
      <c r="EPR383" s="530"/>
      <c r="EPS383" s="530"/>
      <c r="EPT383" s="530"/>
      <c r="EPU383" s="530"/>
      <c r="EPV383" s="530"/>
      <c r="EPW383" s="530"/>
      <c r="EPX383" s="530"/>
      <c r="EPY383" s="530"/>
      <c r="EPZ383" s="530"/>
      <c r="EQA383" s="530"/>
      <c r="EQB383" s="530"/>
      <c r="EQC383" s="530"/>
      <c r="EQD383" s="530"/>
      <c r="EQE383" s="530"/>
      <c r="EQF383" s="530"/>
      <c r="EQG383" s="530"/>
      <c r="EQH383" s="530"/>
      <c r="EQI383" s="530"/>
      <c r="EQJ383" s="530"/>
      <c r="EQK383" s="530"/>
      <c r="EQL383" s="530"/>
      <c r="EQM383" s="530"/>
      <c r="EQN383" s="530"/>
      <c r="EQO383" s="530"/>
      <c r="EQP383" s="530"/>
      <c r="EQQ383" s="530"/>
      <c r="EQR383" s="530"/>
      <c r="EQS383" s="530"/>
      <c r="EQT383" s="530"/>
      <c r="EQU383" s="530"/>
      <c r="EQV383" s="530"/>
      <c r="EQW383" s="530"/>
      <c r="EQX383" s="530"/>
      <c r="EQY383" s="530"/>
      <c r="EQZ383" s="530"/>
      <c r="ERA383" s="530"/>
      <c r="ERB383" s="530"/>
      <c r="ERC383" s="530"/>
      <c r="ERD383" s="530"/>
      <c r="ERE383" s="530"/>
      <c r="ERF383" s="530"/>
      <c r="ERG383" s="530"/>
      <c r="ERH383" s="530"/>
      <c r="ERI383" s="530"/>
      <c r="ERJ383" s="530"/>
      <c r="ERK383" s="530"/>
      <c r="ERL383" s="530"/>
      <c r="ERM383" s="530"/>
      <c r="ERN383" s="530"/>
      <c r="ERO383" s="530"/>
      <c r="ERP383" s="530"/>
      <c r="ERQ383" s="530"/>
      <c r="ERR383" s="530"/>
      <c r="ERS383" s="530"/>
      <c r="ERT383" s="530"/>
      <c r="ERU383" s="530"/>
      <c r="ERV383" s="530"/>
      <c r="ERW383" s="530"/>
      <c r="ERX383" s="530"/>
      <c r="ERY383" s="530"/>
      <c r="ERZ383" s="530"/>
      <c r="ESA383" s="530"/>
      <c r="ESB383" s="530"/>
      <c r="ESC383" s="530"/>
      <c r="ESD383" s="530"/>
      <c r="ESE383" s="530"/>
      <c r="ESF383" s="530"/>
      <c r="ESG383" s="530"/>
      <c r="ESH383" s="530"/>
      <c r="ESI383" s="530"/>
      <c r="ESJ383" s="530"/>
      <c r="ESK383" s="530"/>
      <c r="ESL383" s="530"/>
      <c r="ESM383" s="530"/>
      <c r="ESN383" s="530"/>
      <c r="ESO383" s="530"/>
      <c r="ESP383" s="530"/>
      <c r="ESQ383" s="530"/>
      <c r="ESR383" s="530"/>
      <c r="ESS383" s="530"/>
      <c r="EST383" s="530"/>
      <c r="ESU383" s="530"/>
      <c r="ESV383" s="530"/>
      <c r="ESW383" s="530"/>
      <c r="ESX383" s="530"/>
      <c r="ESY383" s="530"/>
      <c r="ESZ383" s="530"/>
      <c r="ETA383" s="530"/>
      <c r="ETB383" s="530"/>
      <c r="ETC383" s="530"/>
      <c r="ETD383" s="530"/>
      <c r="ETE383" s="530"/>
      <c r="ETF383" s="530"/>
      <c r="ETG383" s="530"/>
      <c r="ETH383" s="530"/>
      <c r="ETI383" s="530"/>
      <c r="ETJ383" s="530"/>
      <c r="ETK383" s="530"/>
      <c r="ETL383" s="530"/>
      <c r="ETM383" s="530"/>
      <c r="ETN383" s="530"/>
      <c r="ETO383" s="530"/>
      <c r="ETP383" s="530"/>
      <c r="ETQ383" s="530"/>
      <c r="ETR383" s="530"/>
      <c r="ETS383" s="530"/>
      <c r="ETT383" s="530"/>
      <c r="ETU383" s="530"/>
      <c r="ETV383" s="530"/>
      <c r="ETW383" s="530"/>
      <c r="ETX383" s="530"/>
      <c r="ETY383" s="530"/>
      <c r="ETZ383" s="530"/>
      <c r="EUA383" s="530"/>
      <c r="EUB383" s="530"/>
      <c r="EUC383" s="530"/>
      <c r="EUD383" s="530"/>
      <c r="EUE383" s="530"/>
      <c r="EUF383" s="530"/>
      <c r="EUG383" s="530"/>
      <c r="EUH383" s="530"/>
      <c r="EUI383" s="530"/>
      <c r="EUJ383" s="530"/>
      <c r="EUK383" s="530"/>
      <c r="EUL383" s="530"/>
      <c r="EUM383" s="530"/>
      <c r="EUN383" s="530"/>
      <c r="EUO383" s="530"/>
      <c r="EUP383" s="530"/>
      <c r="EUQ383" s="530"/>
      <c r="EUR383" s="530"/>
      <c r="EUS383" s="530"/>
      <c r="EUT383" s="530"/>
      <c r="EUU383" s="530"/>
      <c r="EUV383" s="530"/>
      <c r="EUW383" s="530"/>
      <c r="EUX383" s="530"/>
      <c r="EUY383" s="530"/>
      <c r="EUZ383" s="530"/>
      <c r="EVA383" s="530"/>
      <c r="EVB383" s="530"/>
      <c r="EVC383" s="530"/>
      <c r="EVD383" s="530"/>
      <c r="EVE383" s="530"/>
      <c r="EVF383" s="530"/>
      <c r="EVG383" s="530"/>
      <c r="EVH383" s="530"/>
      <c r="EVI383" s="530"/>
      <c r="EVJ383" s="530"/>
      <c r="EVK383" s="530"/>
      <c r="EVL383" s="530"/>
      <c r="EVM383" s="530"/>
      <c r="EVN383" s="530"/>
      <c r="EVO383" s="530"/>
      <c r="EVP383" s="530"/>
      <c r="EVQ383" s="530"/>
      <c r="EVR383" s="530"/>
      <c r="EVS383" s="530"/>
      <c r="EVT383" s="530"/>
      <c r="EVU383" s="530"/>
      <c r="EVV383" s="530"/>
      <c r="EVW383" s="530"/>
      <c r="EVX383" s="530"/>
      <c r="EVY383" s="530"/>
      <c r="EVZ383" s="530"/>
      <c r="EWA383" s="530"/>
      <c r="EWB383" s="530"/>
      <c r="EWC383" s="530"/>
      <c r="EWD383" s="530"/>
      <c r="EWE383" s="530"/>
      <c r="EWF383" s="530"/>
      <c r="EWG383" s="530"/>
      <c r="EWH383" s="530"/>
      <c r="EWI383" s="530"/>
      <c r="EWJ383" s="530"/>
      <c r="EWK383" s="530"/>
      <c r="EWL383" s="530"/>
      <c r="EWM383" s="530"/>
      <c r="EWN383" s="530"/>
      <c r="EWO383" s="530"/>
      <c r="EWP383" s="530"/>
      <c r="EWQ383" s="530"/>
      <c r="EWR383" s="530"/>
      <c r="EWS383" s="530"/>
      <c r="EWT383" s="530"/>
      <c r="EWU383" s="530"/>
      <c r="EWV383" s="530"/>
      <c r="EWW383" s="530"/>
      <c r="EWX383" s="530"/>
      <c r="EWY383" s="530"/>
      <c r="EWZ383" s="530"/>
      <c r="EXA383" s="530"/>
      <c r="EXB383" s="530"/>
      <c r="EXC383" s="530"/>
      <c r="EXD383" s="530"/>
      <c r="EXE383" s="530"/>
      <c r="EXF383" s="530"/>
      <c r="EXG383" s="530"/>
      <c r="EXH383" s="530"/>
      <c r="EXI383" s="530"/>
      <c r="EXJ383" s="530"/>
      <c r="EXK383" s="530"/>
      <c r="EXL383" s="530"/>
      <c r="EXM383" s="530"/>
      <c r="EXN383" s="530"/>
      <c r="EXO383" s="530"/>
      <c r="EXP383" s="530"/>
      <c r="EXQ383" s="530"/>
      <c r="EXR383" s="530"/>
      <c r="EXS383" s="530"/>
      <c r="EXT383" s="530"/>
      <c r="EXU383" s="530"/>
      <c r="EXV383" s="530"/>
      <c r="EXW383" s="530"/>
      <c r="EXX383" s="530"/>
      <c r="EXY383" s="530"/>
      <c r="EXZ383" s="530"/>
      <c r="EYA383" s="530"/>
      <c r="EYB383" s="530"/>
      <c r="EYC383" s="530"/>
      <c r="EYD383" s="530"/>
      <c r="EYE383" s="530"/>
      <c r="EYF383" s="530"/>
      <c r="EYG383" s="530"/>
      <c r="EYH383" s="530"/>
      <c r="EYI383" s="530"/>
      <c r="EYJ383" s="530"/>
      <c r="EYK383" s="530"/>
      <c r="EYL383" s="530"/>
      <c r="EYM383" s="530"/>
      <c r="EYN383" s="530"/>
      <c r="EYO383" s="530"/>
      <c r="EYP383" s="530"/>
      <c r="EYQ383" s="530"/>
      <c r="EYR383" s="530"/>
      <c r="EYS383" s="530"/>
      <c r="EYT383" s="530"/>
      <c r="EYU383" s="530"/>
      <c r="EYV383" s="530"/>
      <c r="EYW383" s="530"/>
      <c r="EYX383" s="530"/>
      <c r="EYY383" s="530"/>
      <c r="EYZ383" s="530"/>
      <c r="EZA383" s="530"/>
      <c r="EZB383" s="530"/>
      <c r="EZC383" s="530"/>
      <c r="EZD383" s="530"/>
      <c r="EZE383" s="530"/>
      <c r="EZF383" s="530"/>
      <c r="EZG383" s="530"/>
      <c r="EZH383" s="530"/>
      <c r="EZI383" s="530"/>
      <c r="EZJ383" s="530"/>
      <c r="EZK383" s="530"/>
      <c r="EZL383" s="530"/>
      <c r="EZM383" s="530"/>
      <c r="EZN383" s="530"/>
      <c r="EZO383" s="530"/>
      <c r="EZP383" s="530"/>
      <c r="EZQ383" s="530"/>
      <c r="EZR383" s="530"/>
      <c r="EZS383" s="530"/>
      <c r="EZT383" s="530"/>
      <c r="EZU383" s="530"/>
      <c r="EZV383" s="530"/>
      <c r="EZW383" s="530"/>
      <c r="EZX383" s="530"/>
      <c r="EZY383" s="530"/>
      <c r="EZZ383" s="530"/>
      <c r="FAA383" s="530"/>
      <c r="FAB383" s="530"/>
      <c r="FAC383" s="530"/>
      <c r="FAD383" s="530"/>
      <c r="FAE383" s="530"/>
      <c r="FAF383" s="530"/>
      <c r="FAG383" s="530"/>
      <c r="FAH383" s="530"/>
      <c r="FAI383" s="530"/>
      <c r="FAJ383" s="530"/>
      <c r="FAK383" s="530"/>
      <c r="FAL383" s="530"/>
      <c r="FAM383" s="530"/>
      <c r="FAN383" s="530"/>
      <c r="FAO383" s="530"/>
      <c r="FAP383" s="530"/>
      <c r="FAQ383" s="530"/>
      <c r="FAR383" s="530"/>
      <c r="FAS383" s="530"/>
      <c r="FAT383" s="530"/>
      <c r="FAU383" s="530"/>
      <c r="FAV383" s="530"/>
      <c r="FAW383" s="530"/>
      <c r="FAX383" s="530"/>
      <c r="FAY383" s="530"/>
      <c r="FAZ383" s="530"/>
      <c r="FBA383" s="530"/>
      <c r="FBB383" s="530"/>
      <c r="FBC383" s="530"/>
      <c r="FBD383" s="530"/>
      <c r="FBE383" s="530"/>
      <c r="FBF383" s="530"/>
      <c r="FBG383" s="530"/>
      <c r="FBH383" s="530"/>
      <c r="FBI383" s="530"/>
      <c r="FBJ383" s="530"/>
      <c r="FBK383" s="530"/>
      <c r="FBL383" s="530"/>
      <c r="FBM383" s="530"/>
      <c r="FBN383" s="530"/>
      <c r="FBO383" s="530"/>
      <c r="FBP383" s="530"/>
      <c r="FBQ383" s="530"/>
      <c r="FBR383" s="530"/>
      <c r="FBS383" s="530"/>
      <c r="FBT383" s="530"/>
      <c r="FBU383" s="530"/>
      <c r="FBV383" s="530"/>
      <c r="FBW383" s="530"/>
      <c r="FBX383" s="530"/>
      <c r="FBY383" s="530"/>
      <c r="FBZ383" s="530"/>
      <c r="FCA383" s="530"/>
      <c r="FCB383" s="530"/>
      <c r="FCC383" s="530"/>
      <c r="FCD383" s="530"/>
      <c r="FCE383" s="530"/>
      <c r="FCF383" s="530"/>
      <c r="FCG383" s="530"/>
      <c r="FCH383" s="530"/>
      <c r="FCI383" s="530"/>
      <c r="FCJ383" s="530"/>
      <c r="FCK383" s="530"/>
      <c r="FCL383" s="530"/>
      <c r="FCM383" s="530"/>
      <c r="FCN383" s="530"/>
      <c r="FCO383" s="530"/>
      <c r="FCP383" s="530"/>
      <c r="FCQ383" s="530"/>
      <c r="FCR383" s="530"/>
      <c r="FCS383" s="530"/>
      <c r="FCT383" s="530"/>
      <c r="FCU383" s="530"/>
      <c r="FCV383" s="530"/>
      <c r="FCW383" s="530"/>
      <c r="FCX383" s="530"/>
      <c r="FCY383" s="530"/>
      <c r="FCZ383" s="530"/>
      <c r="FDA383" s="530"/>
      <c r="FDB383" s="530"/>
      <c r="FDC383" s="530"/>
      <c r="FDD383" s="530"/>
      <c r="FDE383" s="530"/>
      <c r="FDF383" s="530"/>
      <c r="FDG383" s="530"/>
      <c r="FDH383" s="530"/>
      <c r="FDI383" s="530"/>
      <c r="FDJ383" s="530"/>
      <c r="FDK383" s="530"/>
      <c r="FDL383" s="530"/>
      <c r="FDM383" s="530"/>
      <c r="FDN383" s="530"/>
      <c r="FDO383" s="530"/>
      <c r="FDP383" s="530"/>
      <c r="FDQ383" s="530"/>
      <c r="FDR383" s="530"/>
      <c r="FDS383" s="530"/>
      <c r="FDT383" s="530"/>
      <c r="FDU383" s="530"/>
      <c r="FDV383" s="530"/>
      <c r="FDW383" s="530"/>
      <c r="FDX383" s="530"/>
      <c r="FDY383" s="530"/>
      <c r="FDZ383" s="530"/>
      <c r="FEA383" s="530"/>
      <c r="FEB383" s="530"/>
      <c r="FEC383" s="530"/>
      <c r="FED383" s="530"/>
      <c r="FEE383" s="530"/>
      <c r="FEF383" s="530"/>
      <c r="FEG383" s="530"/>
      <c r="FEH383" s="530"/>
      <c r="FEI383" s="530"/>
      <c r="FEJ383" s="530"/>
      <c r="FEK383" s="530"/>
      <c r="FEL383" s="530"/>
      <c r="FEM383" s="530"/>
      <c r="FEN383" s="530"/>
      <c r="FEO383" s="530"/>
      <c r="FEP383" s="530"/>
      <c r="FEQ383" s="530"/>
      <c r="FER383" s="530"/>
      <c r="FES383" s="530"/>
      <c r="FET383" s="530"/>
      <c r="FEU383" s="530"/>
      <c r="FEV383" s="530"/>
      <c r="FEW383" s="530"/>
      <c r="FEX383" s="530"/>
      <c r="FEY383" s="530"/>
      <c r="FEZ383" s="530"/>
      <c r="FFA383" s="530"/>
      <c r="FFB383" s="530"/>
      <c r="FFC383" s="530"/>
      <c r="FFD383" s="530"/>
      <c r="FFE383" s="530"/>
      <c r="FFF383" s="530"/>
      <c r="FFG383" s="530"/>
      <c r="FFH383" s="530"/>
      <c r="FFI383" s="530"/>
      <c r="FFJ383" s="530"/>
      <c r="FFK383" s="530"/>
      <c r="FFL383" s="530"/>
      <c r="FFM383" s="530"/>
      <c r="FFN383" s="530"/>
      <c r="FFO383" s="530"/>
      <c r="FFP383" s="530"/>
      <c r="FFQ383" s="530"/>
      <c r="FFR383" s="530"/>
      <c r="FFS383" s="530"/>
      <c r="FFT383" s="530"/>
      <c r="FFU383" s="530"/>
      <c r="FFV383" s="530"/>
      <c r="FFW383" s="530"/>
      <c r="FFX383" s="530"/>
      <c r="FFY383" s="530"/>
      <c r="FFZ383" s="530"/>
      <c r="FGA383" s="530"/>
      <c r="FGB383" s="530"/>
      <c r="FGC383" s="530"/>
      <c r="FGD383" s="530"/>
      <c r="FGE383" s="530"/>
      <c r="FGF383" s="530"/>
      <c r="FGG383" s="530"/>
      <c r="FGH383" s="530"/>
      <c r="FGI383" s="530"/>
      <c r="FGJ383" s="530"/>
      <c r="FGK383" s="530"/>
      <c r="FGL383" s="530"/>
      <c r="FGM383" s="530"/>
      <c r="FGN383" s="530"/>
      <c r="FGO383" s="530"/>
      <c r="FGP383" s="530"/>
      <c r="FGQ383" s="530"/>
      <c r="FGR383" s="530"/>
      <c r="FGS383" s="530"/>
      <c r="FGT383" s="530"/>
      <c r="FGU383" s="530"/>
      <c r="FGV383" s="530"/>
      <c r="FGW383" s="530"/>
      <c r="FGX383" s="530"/>
      <c r="FGY383" s="530"/>
      <c r="FGZ383" s="530"/>
      <c r="FHA383" s="530"/>
      <c r="FHB383" s="530"/>
      <c r="FHC383" s="530"/>
      <c r="FHD383" s="530"/>
      <c r="FHE383" s="530"/>
      <c r="FHF383" s="530"/>
      <c r="FHG383" s="530"/>
      <c r="FHH383" s="530"/>
      <c r="FHI383" s="530"/>
      <c r="FHJ383" s="530"/>
      <c r="FHK383" s="530"/>
      <c r="FHL383" s="530"/>
      <c r="FHM383" s="530"/>
      <c r="FHN383" s="530"/>
      <c r="FHO383" s="530"/>
      <c r="FHP383" s="530"/>
      <c r="FHQ383" s="530"/>
      <c r="FHR383" s="530"/>
      <c r="FHS383" s="530"/>
      <c r="FHT383" s="530"/>
      <c r="FHU383" s="530"/>
      <c r="FHV383" s="530"/>
      <c r="FHW383" s="530"/>
      <c r="FHX383" s="530"/>
      <c r="FHY383" s="530"/>
      <c r="FHZ383" s="530"/>
      <c r="FIA383" s="530"/>
      <c r="FIB383" s="530"/>
      <c r="FIC383" s="530"/>
      <c r="FID383" s="530"/>
      <c r="FIE383" s="530"/>
      <c r="FIF383" s="530"/>
      <c r="FIG383" s="530"/>
      <c r="FIH383" s="530"/>
      <c r="FII383" s="530"/>
      <c r="FIJ383" s="530"/>
      <c r="FIK383" s="530"/>
      <c r="FIL383" s="530"/>
      <c r="FIM383" s="530"/>
      <c r="FIN383" s="530"/>
      <c r="FIO383" s="530"/>
      <c r="FIP383" s="530"/>
      <c r="FIQ383" s="530"/>
      <c r="FIR383" s="530"/>
      <c r="FIS383" s="530"/>
      <c r="FIT383" s="530"/>
      <c r="FIU383" s="530"/>
      <c r="FIV383" s="530"/>
      <c r="FIW383" s="530"/>
      <c r="FIX383" s="530"/>
      <c r="FIY383" s="530"/>
      <c r="FIZ383" s="530"/>
      <c r="FJA383" s="530"/>
      <c r="FJB383" s="530"/>
      <c r="FJC383" s="530"/>
      <c r="FJD383" s="530"/>
      <c r="FJE383" s="530"/>
      <c r="FJF383" s="530"/>
      <c r="FJG383" s="530"/>
      <c r="FJH383" s="530"/>
      <c r="FJI383" s="530"/>
      <c r="FJJ383" s="530"/>
      <c r="FJK383" s="530"/>
      <c r="FJL383" s="530"/>
      <c r="FJM383" s="530"/>
      <c r="FJN383" s="530"/>
      <c r="FJO383" s="530"/>
      <c r="FJP383" s="530"/>
      <c r="FJQ383" s="530"/>
      <c r="FJR383" s="530"/>
      <c r="FJS383" s="530"/>
      <c r="FJT383" s="530"/>
      <c r="FJU383" s="530"/>
      <c r="FJV383" s="530"/>
      <c r="FJW383" s="530"/>
      <c r="FJX383" s="530"/>
      <c r="FJY383" s="530"/>
      <c r="FJZ383" s="530"/>
      <c r="FKA383" s="530"/>
      <c r="FKB383" s="530"/>
      <c r="FKC383" s="530"/>
      <c r="FKD383" s="530"/>
      <c r="FKE383" s="530"/>
      <c r="FKF383" s="530"/>
      <c r="FKG383" s="530"/>
      <c r="FKH383" s="530"/>
      <c r="FKI383" s="530"/>
      <c r="FKJ383" s="530"/>
      <c r="FKK383" s="530"/>
      <c r="FKL383" s="530"/>
      <c r="FKM383" s="530"/>
      <c r="FKN383" s="530"/>
      <c r="FKO383" s="530"/>
      <c r="FKP383" s="530"/>
      <c r="FKQ383" s="530"/>
      <c r="FKR383" s="530"/>
      <c r="FKS383" s="530"/>
      <c r="FKT383" s="530"/>
      <c r="FKU383" s="530"/>
      <c r="FKV383" s="530"/>
      <c r="FKW383" s="530"/>
      <c r="FKX383" s="530"/>
      <c r="FKY383" s="530"/>
      <c r="FKZ383" s="530"/>
      <c r="FLA383" s="530"/>
      <c r="FLB383" s="530"/>
      <c r="FLC383" s="530"/>
      <c r="FLD383" s="530"/>
      <c r="FLE383" s="530"/>
      <c r="FLF383" s="530"/>
      <c r="FLG383" s="530"/>
      <c r="FLH383" s="530"/>
      <c r="FLI383" s="530"/>
      <c r="FLJ383" s="530"/>
      <c r="FLK383" s="530"/>
      <c r="FLL383" s="530"/>
      <c r="FLM383" s="530"/>
      <c r="FLN383" s="530"/>
      <c r="FLO383" s="530"/>
      <c r="FLP383" s="530"/>
      <c r="FLQ383" s="530"/>
      <c r="FLR383" s="530"/>
      <c r="FLS383" s="530"/>
      <c r="FLT383" s="530"/>
      <c r="FLU383" s="530"/>
      <c r="FLV383" s="530"/>
      <c r="FLW383" s="530"/>
      <c r="FLX383" s="530"/>
      <c r="FLY383" s="530"/>
      <c r="FLZ383" s="530"/>
      <c r="FMA383" s="530"/>
      <c r="FMB383" s="530"/>
      <c r="FMC383" s="530"/>
      <c r="FMD383" s="530"/>
      <c r="FME383" s="530"/>
      <c r="FMF383" s="530"/>
      <c r="FMG383" s="530"/>
      <c r="FMH383" s="530"/>
      <c r="FMI383" s="530"/>
      <c r="FMJ383" s="530"/>
      <c r="FMK383" s="530"/>
      <c r="FML383" s="530"/>
      <c r="FMM383" s="530"/>
      <c r="FMN383" s="530"/>
      <c r="FMO383" s="530"/>
      <c r="FMP383" s="530"/>
      <c r="FMQ383" s="530"/>
      <c r="FMR383" s="530"/>
      <c r="FMS383" s="530"/>
      <c r="FMT383" s="530"/>
      <c r="FMU383" s="530"/>
      <c r="FMV383" s="530"/>
      <c r="FMW383" s="530"/>
      <c r="FMX383" s="530"/>
      <c r="FMY383" s="530"/>
      <c r="FMZ383" s="530"/>
      <c r="FNA383" s="530"/>
      <c r="FNB383" s="530"/>
      <c r="FNC383" s="530"/>
      <c r="FND383" s="530"/>
      <c r="FNE383" s="530"/>
      <c r="FNF383" s="530"/>
      <c r="FNG383" s="530"/>
      <c r="FNH383" s="530"/>
      <c r="FNI383" s="530"/>
      <c r="FNJ383" s="530"/>
      <c r="FNK383" s="530"/>
      <c r="FNL383" s="530"/>
      <c r="FNM383" s="530"/>
      <c r="FNN383" s="530"/>
      <c r="FNO383" s="530"/>
      <c r="FNP383" s="530"/>
      <c r="FNQ383" s="530"/>
      <c r="FNR383" s="530"/>
      <c r="FNS383" s="530"/>
      <c r="FNT383" s="530"/>
      <c r="FNU383" s="530"/>
      <c r="FNV383" s="530"/>
      <c r="FNW383" s="530"/>
      <c r="FNX383" s="530"/>
      <c r="FNY383" s="530"/>
      <c r="FNZ383" s="530"/>
      <c r="FOA383" s="530"/>
      <c r="FOB383" s="530"/>
      <c r="FOC383" s="530"/>
      <c r="FOD383" s="530"/>
      <c r="FOE383" s="530"/>
      <c r="FOF383" s="530"/>
      <c r="FOG383" s="530"/>
      <c r="FOH383" s="530"/>
      <c r="FOI383" s="530"/>
      <c r="FOJ383" s="530"/>
      <c r="FOK383" s="530"/>
      <c r="FOL383" s="530"/>
      <c r="FOM383" s="530"/>
      <c r="FON383" s="530"/>
      <c r="FOO383" s="530"/>
      <c r="FOP383" s="530"/>
      <c r="FOQ383" s="530"/>
      <c r="FOR383" s="530"/>
      <c r="FOS383" s="530"/>
      <c r="FOT383" s="530"/>
      <c r="FOU383" s="530"/>
      <c r="FOV383" s="530"/>
      <c r="FOW383" s="530"/>
      <c r="FOX383" s="530"/>
      <c r="FOY383" s="530"/>
      <c r="FOZ383" s="530"/>
      <c r="FPA383" s="530"/>
      <c r="FPB383" s="530"/>
      <c r="FPC383" s="530"/>
      <c r="FPD383" s="530"/>
      <c r="FPE383" s="530"/>
      <c r="FPF383" s="530"/>
      <c r="FPG383" s="530"/>
      <c r="FPH383" s="530"/>
      <c r="FPI383" s="530"/>
      <c r="FPJ383" s="530"/>
      <c r="FPK383" s="530"/>
      <c r="FPL383" s="530"/>
      <c r="FPM383" s="530"/>
      <c r="FPN383" s="530"/>
      <c r="FPO383" s="530"/>
      <c r="FPP383" s="530"/>
      <c r="FPQ383" s="530"/>
      <c r="FPR383" s="530"/>
      <c r="FPS383" s="530"/>
      <c r="FPT383" s="530"/>
      <c r="FPU383" s="530"/>
      <c r="FPV383" s="530"/>
      <c r="FPW383" s="530"/>
      <c r="FPX383" s="530"/>
      <c r="FPY383" s="530"/>
      <c r="FPZ383" s="530"/>
      <c r="FQA383" s="530"/>
      <c r="FQB383" s="530"/>
      <c r="FQC383" s="530"/>
      <c r="FQD383" s="530"/>
      <c r="FQE383" s="530"/>
      <c r="FQF383" s="530"/>
      <c r="FQG383" s="530"/>
      <c r="FQH383" s="530"/>
      <c r="FQI383" s="530"/>
      <c r="FQJ383" s="530"/>
      <c r="FQK383" s="530"/>
      <c r="FQL383" s="530"/>
      <c r="FQM383" s="530"/>
      <c r="FQN383" s="530"/>
      <c r="FQO383" s="530"/>
      <c r="FQP383" s="530"/>
      <c r="FQQ383" s="530"/>
      <c r="FQR383" s="530"/>
      <c r="FQS383" s="530"/>
      <c r="FQT383" s="530"/>
      <c r="FQU383" s="530"/>
      <c r="FQV383" s="530"/>
      <c r="FQW383" s="530"/>
      <c r="FQX383" s="530"/>
      <c r="FQY383" s="530"/>
      <c r="FQZ383" s="530"/>
      <c r="FRA383" s="530"/>
      <c r="FRB383" s="530"/>
      <c r="FRC383" s="530"/>
      <c r="FRD383" s="530"/>
      <c r="FRE383" s="530"/>
      <c r="FRF383" s="530"/>
      <c r="FRG383" s="530"/>
      <c r="FRH383" s="530"/>
      <c r="FRI383" s="530"/>
      <c r="FRJ383" s="530"/>
      <c r="FRK383" s="530"/>
      <c r="FRL383" s="530"/>
      <c r="FRM383" s="530"/>
      <c r="FRN383" s="530"/>
      <c r="FRO383" s="530"/>
      <c r="FRP383" s="530"/>
      <c r="FRQ383" s="530"/>
      <c r="FRR383" s="530"/>
      <c r="FRS383" s="530"/>
      <c r="FRT383" s="530"/>
      <c r="FRU383" s="530"/>
      <c r="FRV383" s="530"/>
      <c r="FRW383" s="530"/>
      <c r="FRX383" s="530"/>
      <c r="FRY383" s="530"/>
      <c r="FRZ383" s="530"/>
      <c r="FSA383" s="530"/>
      <c r="FSB383" s="530"/>
      <c r="FSC383" s="530"/>
      <c r="FSD383" s="530"/>
      <c r="FSE383" s="530"/>
      <c r="FSF383" s="530"/>
      <c r="FSG383" s="530"/>
      <c r="FSH383" s="530"/>
      <c r="FSI383" s="530"/>
      <c r="FSJ383" s="530"/>
      <c r="FSK383" s="530"/>
      <c r="FSL383" s="530"/>
      <c r="FSM383" s="530"/>
      <c r="FSN383" s="530"/>
      <c r="FSO383" s="530"/>
      <c r="FSP383" s="530"/>
      <c r="FSQ383" s="530"/>
      <c r="FSR383" s="530"/>
      <c r="FSS383" s="530"/>
      <c r="FST383" s="530"/>
      <c r="FSU383" s="530"/>
      <c r="FSV383" s="530"/>
      <c r="FSW383" s="530"/>
      <c r="FSX383" s="530"/>
      <c r="FSY383" s="530"/>
      <c r="FSZ383" s="530"/>
      <c r="FTA383" s="530"/>
      <c r="FTB383" s="530"/>
      <c r="FTC383" s="530"/>
      <c r="FTD383" s="530"/>
      <c r="FTE383" s="530"/>
      <c r="FTF383" s="530"/>
      <c r="FTG383" s="530"/>
      <c r="FTH383" s="530"/>
      <c r="FTI383" s="530"/>
      <c r="FTJ383" s="530"/>
      <c r="FTK383" s="530"/>
      <c r="FTL383" s="530"/>
      <c r="FTM383" s="530"/>
      <c r="FTN383" s="530"/>
      <c r="FTO383" s="530"/>
      <c r="FTP383" s="530"/>
      <c r="FTQ383" s="530"/>
      <c r="FTR383" s="530"/>
      <c r="FTS383" s="530"/>
      <c r="FTT383" s="530"/>
      <c r="FTU383" s="530"/>
      <c r="FTV383" s="530"/>
      <c r="FTW383" s="530"/>
      <c r="FTX383" s="530"/>
      <c r="FTY383" s="530"/>
      <c r="FTZ383" s="530"/>
      <c r="FUA383" s="530"/>
      <c r="FUB383" s="530"/>
      <c r="FUC383" s="530"/>
      <c r="FUD383" s="530"/>
      <c r="FUE383" s="530"/>
      <c r="FUF383" s="530"/>
      <c r="FUG383" s="530"/>
      <c r="FUH383" s="530"/>
      <c r="FUI383" s="530"/>
      <c r="FUJ383" s="530"/>
      <c r="FUK383" s="530"/>
      <c r="FUL383" s="530"/>
      <c r="FUM383" s="530"/>
      <c r="FUN383" s="530"/>
      <c r="FUO383" s="530"/>
      <c r="FUP383" s="530"/>
      <c r="FUQ383" s="530"/>
      <c r="FUR383" s="530"/>
      <c r="FUS383" s="530"/>
      <c r="FUT383" s="530"/>
      <c r="FUU383" s="530"/>
      <c r="FUV383" s="530"/>
      <c r="FUW383" s="530"/>
      <c r="FUX383" s="530"/>
      <c r="FUY383" s="530"/>
      <c r="FUZ383" s="530"/>
      <c r="FVA383" s="530"/>
      <c r="FVB383" s="530"/>
      <c r="FVC383" s="530"/>
      <c r="FVD383" s="530"/>
      <c r="FVE383" s="530"/>
      <c r="FVF383" s="530"/>
      <c r="FVG383" s="530"/>
      <c r="FVH383" s="530"/>
      <c r="FVI383" s="530"/>
      <c r="FVJ383" s="530"/>
      <c r="FVK383" s="530"/>
      <c r="FVL383" s="530"/>
      <c r="FVM383" s="530"/>
      <c r="FVN383" s="530"/>
      <c r="FVO383" s="530"/>
      <c r="FVP383" s="530"/>
      <c r="FVQ383" s="530"/>
      <c r="FVR383" s="530"/>
      <c r="FVS383" s="530"/>
      <c r="FVT383" s="530"/>
      <c r="FVU383" s="530"/>
      <c r="FVV383" s="530"/>
      <c r="FVW383" s="530"/>
      <c r="FVX383" s="530"/>
      <c r="FVY383" s="530"/>
      <c r="FVZ383" s="530"/>
      <c r="FWA383" s="530"/>
      <c r="FWB383" s="530"/>
      <c r="FWC383" s="530"/>
      <c r="FWD383" s="530"/>
      <c r="FWE383" s="530"/>
      <c r="FWF383" s="530"/>
      <c r="FWG383" s="530"/>
      <c r="FWH383" s="530"/>
      <c r="FWI383" s="530"/>
      <c r="FWJ383" s="530"/>
      <c r="FWK383" s="530"/>
      <c r="FWL383" s="530"/>
      <c r="FWM383" s="530"/>
      <c r="FWN383" s="530"/>
      <c r="FWO383" s="530"/>
      <c r="FWP383" s="530"/>
      <c r="FWQ383" s="530"/>
      <c r="FWR383" s="530"/>
      <c r="FWS383" s="530"/>
      <c r="FWT383" s="530"/>
      <c r="FWU383" s="530"/>
      <c r="FWV383" s="530"/>
      <c r="FWW383" s="530"/>
      <c r="FWX383" s="530"/>
      <c r="FWY383" s="530"/>
      <c r="FWZ383" s="530"/>
      <c r="FXA383" s="530"/>
      <c r="FXB383" s="530"/>
      <c r="FXC383" s="530"/>
      <c r="FXD383" s="530"/>
      <c r="FXE383" s="530"/>
      <c r="FXF383" s="530"/>
      <c r="FXG383" s="530"/>
      <c r="FXH383" s="530"/>
      <c r="FXI383" s="530"/>
      <c r="FXJ383" s="530"/>
      <c r="FXK383" s="530"/>
      <c r="FXL383" s="530"/>
      <c r="FXM383" s="530"/>
      <c r="FXN383" s="530"/>
      <c r="FXO383" s="530"/>
      <c r="FXP383" s="530"/>
      <c r="FXQ383" s="530"/>
      <c r="FXR383" s="530"/>
      <c r="FXS383" s="530"/>
      <c r="FXT383" s="530"/>
      <c r="FXU383" s="530"/>
      <c r="FXV383" s="530"/>
      <c r="FXW383" s="530"/>
      <c r="FXX383" s="530"/>
      <c r="FXY383" s="530"/>
      <c r="FXZ383" s="530"/>
      <c r="FYA383" s="530"/>
      <c r="FYB383" s="530"/>
      <c r="FYC383" s="530"/>
      <c r="FYD383" s="530"/>
      <c r="FYE383" s="530"/>
      <c r="FYF383" s="530"/>
      <c r="FYG383" s="530"/>
      <c r="FYH383" s="530"/>
      <c r="FYI383" s="530"/>
      <c r="FYJ383" s="530"/>
      <c r="FYK383" s="530"/>
      <c r="FYL383" s="530"/>
      <c r="FYM383" s="530"/>
      <c r="FYN383" s="530"/>
      <c r="FYO383" s="530"/>
      <c r="FYP383" s="530"/>
      <c r="FYQ383" s="530"/>
      <c r="FYR383" s="530"/>
      <c r="FYS383" s="530"/>
      <c r="FYT383" s="530"/>
      <c r="FYU383" s="530"/>
      <c r="FYV383" s="530"/>
      <c r="FYW383" s="530"/>
      <c r="FYX383" s="530"/>
      <c r="FYY383" s="530"/>
      <c r="FYZ383" s="530"/>
      <c r="FZA383" s="530"/>
      <c r="FZB383" s="530"/>
      <c r="FZC383" s="530"/>
      <c r="FZD383" s="530"/>
      <c r="FZE383" s="530"/>
      <c r="FZF383" s="530"/>
      <c r="FZG383" s="530"/>
      <c r="FZH383" s="530"/>
      <c r="FZI383" s="530"/>
      <c r="FZJ383" s="530"/>
      <c r="FZK383" s="530"/>
      <c r="FZL383" s="530"/>
      <c r="FZM383" s="530"/>
      <c r="FZN383" s="530"/>
      <c r="FZO383" s="530"/>
      <c r="FZP383" s="530"/>
      <c r="FZQ383" s="530"/>
      <c r="FZR383" s="530"/>
      <c r="FZS383" s="530"/>
      <c r="FZT383" s="530"/>
      <c r="FZU383" s="530"/>
      <c r="FZV383" s="530"/>
      <c r="FZW383" s="530"/>
      <c r="FZX383" s="530"/>
      <c r="FZY383" s="530"/>
      <c r="FZZ383" s="530"/>
      <c r="GAA383" s="530"/>
      <c r="GAB383" s="530"/>
      <c r="GAC383" s="530"/>
      <c r="GAD383" s="530"/>
      <c r="GAE383" s="530"/>
      <c r="GAF383" s="530"/>
      <c r="GAG383" s="530"/>
      <c r="GAH383" s="530"/>
      <c r="GAI383" s="530"/>
      <c r="GAJ383" s="530"/>
      <c r="GAK383" s="530"/>
      <c r="GAL383" s="530"/>
      <c r="GAM383" s="530"/>
      <c r="GAN383" s="530"/>
      <c r="GAO383" s="530"/>
      <c r="GAP383" s="530"/>
      <c r="GAQ383" s="530"/>
      <c r="GAR383" s="530"/>
      <c r="GAS383" s="530"/>
      <c r="GAT383" s="530"/>
      <c r="GAU383" s="530"/>
      <c r="GAV383" s="530"/>
      <c r="GAW383" s="530"/>
      <c r="GAX383" s="530"/>
      <c r="GAY383" s="530"/>
      <c r="GAZ383" s="530"/>
      <c r="GBA383" s="530"/>
      <c r="GBB383" s="530"/>
      <c r="GBC383" s="530"/>
      <c r="GBD383" s="530"/>
      <c r="GBE383" s="530"/>
      <c r="GBF383" s="530"/>
      <c r="GBG383" s="530"/>
      <c r="GBH383" s="530"/>
      <c r="GBI383" s="530"/>
      <c r="GBJ383" s="530"/>
      <c r="GBK383" s="530"/>
      <c r="GBL383" s="530"/>
      <c r="GBM383" s="530"/>
      <c r="GBN383" s="530"/>
      <c r="GBO383" s="530"/>
      <c r="GBP383" s="530"/>
      <c r="GBQ383" s="530"/>
      <c r="GBR383" s="530"/>
      <c r="GBS383" s="530"/>
      <c r="GBT383" s="530"/>
      <c r="GBU383" s="530"/>
      <c r="GBV383" s="530"/>
      <c r="GBW383" s="530"/>
      <c r="GBX383" s="530"/>
      <c r="GBY383" s="530"/>
      <c r="GBZ383" s="530"/>
      <c r="GCA383" s="530"/>
      <c r="GCB383" s="530"/>
      <c r="GCC383" s="530"/>
      <c r="GCD383" s="530"/>
      <c r="GCE383" s="530"/>
      <c r="GCF383" s="530"/>
      <c r="GCG383" s="530"/>
      <c r="GCH383" s="530"/>
      <c r="GCI383" s="530"/>
      <c r="GCJ383" s="530"/>
      <c r="GCK383" s="530"/>
      <c r="GCL383" s="530"/>
      <c r="GCM383" s="530"/>
      <c r="GCN383" s="530"/>
      <c r="GCO383" s="530"/>
      <c r="GCP383" s="530"/>
      <c r="GCQ383" s="530"/>
      <c r="GCR383" s="530"/>
      <c r="GCS383" s="530"/>
      <c r="GCT383" s="530"/>
      <c r="GCU383" s="530"/>
      <c r="GCV383" s="530"/>
      <c r="GCW383" s="530"/>
      <c r="GCX383" s="530"/>
      <c r="GCY383" s="530"/>
      <c r="GCZ383" s="530"/>
      <c r="GDA383" s="530"/>
      <c r="GDB383" s="530"/>
      <c r="GDC383" s="530"/>
      <c r="GDD383" s="530"/>
      <c r="GDE383" s="530"/>
      <c r="GDF383" s="530"/>
      <c r="GDG383" s="530"/>
      <c r="GDH383" s="530"/>
      <c r="GDI383" s="530"/>
      <c r="GDJ383" s="530"/>
      <c r="GDK383" s="530"/>
      <c r="GDL383" s="530"/>
      <c r="GDM383" s="530"/>
      <c r="GDN383" s="530"/>
      <c r="GDO383" s="530"/>
      <c r="GDP383" s="530"/>
      <c r="GDQ383" s="530"/>
      <c r="GDR383" s="530"/>
      <c r="GDS383" s="530"/>
      <c r="GDT383" s="530"/>
      <c r="GDU383" s="530"/>
      <c r="GDV383" s="530"/>
      <c r="GDW383" s="530"/>
      <c r="GDX383" s="530"/>
      <c r="GDY383" s="530"/>
      <c r="GDZ383" s="530"/>
      <c r="GEA383" s="530"/>
      <c r="GEB383" s="530"/>
      <c r="GEC383" s="530"/>
      <c r="GED383" s="530"/>
      <c r="GEE383" s="530"/>
      <c r="GEF383" s="530"/>
      <c r="GEG383" s="530"/>
      <c r="GEH383" s="530"/>
      <c r="GEI383" s="530"/>
      <c r="GEJ383" s="530"/>
      <c r="GEK383" s="530"/>
      <c r="GEL383" s="530"/>
      <c r="GEM383" s="530"/>
      <c r="GEN383" s="530"/>
      <c r="GEO383" s="530"/>
      <c r="GEP383" s="530"/>
      <c r="GEQ383" s="530"/>
      <c r="GER383" s="530"/>
      <c r="GES383" s="530"/>
      <c r="GET383" s="530"/>
      <c r="GEU383" s="530"/>
      <c r="GEV383" s="530"/>
      <c r="GEW383" s="530"/>
      <c r="GEX383" s="530"/>
      <c r="GEY383" s="530"/>
      <c r="GEZ383" s="530"/>
      <c r="GFA383" s="530"/>
      <c r="GFB383" s="530"/>
      <c r="GFC383" s="530"/>
      <c r="GFD383" s="530"/>
      <c r="GFE383" s="530"/>
      <c r="GFF383" s="530"/>
      <c r="GFG383" s="530"/>
      <c r="GFH383" s="530"/>
      <c r="GFI383" s="530"/>
      <c r="GFJ383" s="530"/>
      <c r="GFK383" s="530"/>
      <c r="GFL383" s="530"/>
      <c r="GFM383" s="530"/>
      <c r="GFN383" s="530"/>
      <c r="GFO383" s="530"/>
      <c r="GFP383" s="530"/>
      <c r="GFQ383" s="530"/>
      <c r="GFR383" s="530"/>
      <c r="GFS383" s="530"/>
      <c r="GFT383" s="530"/>
      <c r="GFU383" s="530"/>
      <c r="GFV383" s="530"/>
      <c r="GFW383" s="530"/>
      <c r="GFX383" s="530"/>
      <c r="GFY383" s="530"/>
      <c r="GFZ383" s="530"/>
      <c r="GGA383" s="530"/>
      <c r="GGB383" s="530"/>
      <c r="GGC383" s="530"/>
      <c r="GGD383" s="530"/>
      <c r="GGE383" s="530"/>
      <c r="GGF383" s="530"/>
      <c r="GGG383" s="530"/>
      <c r="GGH383" s="530"/>
      <c r="GGI383" s="530"/>
      <c r="GGJ383" s="530"/>
      <c r="GGK383" s="530"/>
      <c r="GGL383" s="530"/>
      <c r="GGM383" s="530"/>
      <c r="GGN383" s="530"/>
      <c r="GGO383" s="530"/>
      <c r="GGP383" s="530"/>
      <c r="GGQ383" s="530"/>
      <c r="GGR383" s="530"/>
      <c r="GGS383" s="530"/>
      <c r="GGT383" s="530"/>
      <c r="GGU383" s="530"/>
      <c r="GGV383" s="530"/>
      <c r="GGW383" s="530"/>
      <c r="GGX383" s="530"/>
      <c r="GGY383" s="530"/>
      <c r="GGZ383" s="530"/>
      <c r="GHA383" s="530"/>
      <c r="GHB383" s="530"/>
      <c r="GHC383" s="530"/>
      <c r="GHD383" s="530"/>
      <c r="GHE383" s="530"/>
      <c r="GHF383" s="530"/>
      <c r="GHG383" s="530"/>
      <c r="GHH383" s="530"/>
      <c r="GHI383" s="530"/>
      <c r="GHJ383" s="530"/>
      <c r="GHK383" s="530"/>
      <c r="GHL383" s="530"/>
      <c r="GHM383" s="530"/>
      <c r="GHN383" s="530"/>
      <c r="GHO383" s="530"/>
      <c r="GHP383" s="530"/>
      <c r="GHQ383" s="530"/>
      <c r="GHR383" s="530"/>
      <c r="GHS383" s="530"/>
      <c r="GHT383" s="530"/>
      <c r="GHU383" s="530"/>
      <c r="GHV383" s="530"/>
      <c r="GHW383" s="530"/>
      <c r="GHX383" s="530"/>
      <c r="GHY383" s="530"/>
      <c r="GHZ383" s="530"/>
      <c r="GIA383" s="530"/>
      <c r="GIB383" s="530"/>
      <c r="GIC383" s="530"/>
      <c r="GID383" s="530"/>
      <c r="GIE383" s="530"/>
      <c r="GIF383" s="530"/>
      <c r="GIG383" s="530"/>
      <c r="GIH383" s="530"/>
      <c r="GII383" s="530"/>
      <c r="GIJ383" s="530"/>
      <c r="GIK383" s="530"/>
      <c r="GIL383" s="530"/>
      <c r="GIM383" s="530"/>
      <c r="GIN383" s="530"/>
      <c r="GIO383" s="530"/>
      <c r="GIP383" s="530"/>
      <c r="GIQ383" s="530"/>
      <c r="GIR383" s="530"/>
      <c r="GIS383" s="530"/>
      <c r="GIT383" s="530"/>
      <c r="GIU383" s="530"/>
      <c r="GIV383" s="530"/>
      <c r="GIW383" s="530"/>
      <c r="GIX383" s="530"/>
      <c r="GIY383" s="530"/>
      <c r="GIZ383" s="530"/>
      <c r="GJA383" s="530"/>
      <c r="GJB383" s="530"/>
      <c r="GJC383" s="530"/>
      <c r="GJD383" s="530"/>
      <c r="GJE383" s="530"/>
      <c r="GJF383" s="530"/>
      <c r="GJG383" s="530"/>
      <c r="GJH383" s="530"/>
      <c r="GJI383" s="530"/>
      <c r="GJJ383" s="530"/>
      <c r="GJK383" s="530"/>
      <c r="GJL383" s="530"/>
      <c r="GJM383" s="530"/>
      <c r="GJN383" s="530"/>
      <c r="GJO383" s="530"/>
      <c r="GJP383" s="530"/>
      <c r="GJQ383" s="530"/>
      <c r="GJR383" s="530"/>
      <c r="GJS383" s="530"/>
      <c r="GJT383" s="530"/>
      <c r="GJU383" s="530"/>
      <c r="GJV383" s="530"/>
      <c r="GJW383" s="530"/>
      <c r="GJX383" s="530"/>
      <c r="GJY383" s="530"/>
      <c r="GJZ383" s="530"/>
      <c r="GKA383" s="530"/>
      <c r="GKB383" s="530"/>
      <c r="GKC383" s="530"/>
      <c r="GKD383" s="530"/>
      <c r="GKE383" s="530"/>
      <c r="GKF383" s="530"/>
      <c r="GKG383" s="530"/>
      <c r="GKH383" s="530"/>
      <c r="GKI383" s="530"/>
      <c r="GKJ383" s="530"/>
      <c r="GKK383" s="530"/>
      <c r="GKL383" s="530"/>
      <c r="GKM383" s="530"/>
      <c r="GKN383" s="530"/>
      <c r="GKO383" s="530"/>
      <c r="GKP383" s="530"/>
      <c r="GKQ383" s="530"/>
      <c r="GKR383" s="530"/>
      <c r="GKS383" s="530"/>
      <c r="GKT383" s="530"/>
      <c r="GKU383" s="530"/>
      <c r="GKV383" s="530"/>
      <c r="GKW383" s="530"/>
      <c r="GKX383" s="530"/>
      <c r="GKY383" s="530"/>
      <c r="GKZ383" s="530"/>
      <c r="GLA383" s="530"/>
      <c r="GLB383" s="530"/>
      <c r="GLC383" s="530"/>
      <c r="GLD383" s="530"/>
      <c r="GLE383" s="530"/>
      <c r="GLF383" s="530"/>
      <c r="GLG383" s="530"/>
      <c r="GLH383" s="530"/>
      <c r="GLI383" s="530"/>
      <c r="GLJ383" s="530"/>
      <c r="GLK383" s="530"/>
      <c r="GLL383" s="530"/>
      <c r="GLM383" s="530"/>
      <c r="GLN383" s="530"/>
      <c r="GLO383" s="530"/>
      <c r="GLP383" s="530"/>
      <c r="GLQ383" s="530"/>
      <c r="GLR383" s="530"/>
      <c r="GLS383" s="530"/>
      <c r="GLT383" s="530"/>
      <c r="GLU383" s="530"/>
      <c r="GLV383" s="530"/>
      <c r="GLW383" s="530"/>
      <c r="GLX383" s="530"/>
      <c r="GLY383" s="530"/>
      <c r="GLZ383" s="530"/>
      <c r="GMA383" s="530"/>
      <c r="GMB383" s="530"/>
      <c r="GMC383" s="530"/>
      <c r="GMD383" s="530"/>
      <c r="GME383" s="530"/>
      <c r="GMF383" s="530"/>
      <c r="GMG383" s="530"/>
      <c r="GMH383" s="530"/>
      <c r="GMI383" s="530"/>
      <c r="GMJ383" s="530"/>
      <c r="GMK383" s="530"/>
      <c r="GML383" s="530"/>
      <c r="GMM383" s="530"/>
      <c r="GMN383" s="530"/>
      <c r="GMO383" s="530"/>
      <c r="GMP383" s="530"/>
      <c r="GMQ383" s="530"/>
      <c r="GMR383" s="530"/>
      <c r="GMS383" s="530"/>
      <c r="GMT383" s="530"/>
      <c r="GMU383" s="530"/>
      <c r="GMV383" s="530"/>
      <c r="GMW383" s="530"/>
      <c r="GMX383" s="530"/>
      <c r="GMY383" s="530"/>
      <c r="GMZ383" s="530"/>
      <c r="GNA383" s="530"/>
      <c r="GNB383" s="530"/>
      <c r="GNC383" s="530"/>
      <c r="GND383" s="530"/>
      <c r="GNE383" s="530"/>
      <c r="GNF383" s="530"/>
      <c r="GNG383" s="530"/>
      <c r="GNH383" s="530"/>
      <c r="GNI383" s="530"/>
      <c r="GNJ383" s="530"/>
      <c r="GNK383" s="530"/>
      <c r="GNL383" s="530"/>
      <c r="GNM383" s="530"/>
      <c r="GNN383" s="530"/>
      <c r="GNO383" s="530"/>
      <c r="GNP383" s="530"/>
      <c r="GNQ383" s="530"/>
      <c r="GNR383" s="530"/>
      <c r="GNS383" s="530"/>
      <c r="GNT383" s="530"/>
      <c r="GNU383" s="530"/>
      <c r="GNV383" s="530"/>
      <c r="GNW383" s="530"/>
      <c r="GNX383" s="530"/>
      <c r="GNY383" s="530"/>
      <c r="GNZ383" s="530"/>
      <c r="GOA383" s="530"/>
      <c r="GOB383" s="530"/>
      <c r="GOC383" s="530"/>
      <c r="GOD383" s="530"/>
      <c r="GOE383" s="530"/>
      <c r="GOF383" s="530"/>
      <c r="GOG383" s="530"/>
      <c r="GOH383" s="530"/>
      <c r="GOI383" s="530"/>
      <c r="GOJ383" s="530"/>
      <c r="GOK383" s="530"/>
      <c r="GOL383" s="530"/>
      <c r="GOM383" s="530"/>
      <c r="GON383" s="530"/>
      <c r="GOO383" s="530"/>
      <c r="GOP383" s="530"/>
      <c r="GOQ383" s="530"/>
      <c r="GOR383" s="530"/>
      <c r="GOS383" s="530"/>
      <c r="GOT383" s="530"/>
      <c r="GOU383" s="530"/>
      <c r="GOV383" s="530"/>
      <c r="GOW383" s="530"/>
      <c r="GOX383" s="530"/>
      <c r="GOY383" s="530"/>
      <c r="GOZ383" s="530"/>
      <c r="GPA383" s="530"/>
      <c r="GPB383" s="530"/>
      <c r="GPC383" s="530"/>
      <c r="GPD383" s="530"/>
      <c r="GPE383" s="530"/>
      <c r="GPF383" s="530"/>
      <c r="GPG383" s="530"/>
      <c r="GPH383" s="530"/>
      <c r="GPI383" s="530"/>
      <c r="GPJ383" s="530"/>
      <c r="GPK383" s="530"/>
      <c r="GPL383" s="530"/>
      <c r="GPM383" s="530"/>
      <c r="GPN383" s="530"/>
      <c r="GPO383" s="530"/>
      <c r="GPP383" s="530"/>
      <c r="GPQ383" s="530"/>
      <c r="GPR383" s="530"/>
      <c r="GPS383" s="530"/>
      <c r="GPT383" s="530"/>
      <c r="GPU383" s="530"/>
      <c r="GPV383" s="530"/>
      <c r="GPW383" s="530"/>
      <c r="GPX383" s="530"/>
      <c r="GPY383" s="530"/>
      <c r="GPZ383" s="530"/>
      <c r="GQA383" s="530"/>
      <c r="GQB383" s="530"/>
      <c r="GQC383" s="530"/>
      <c r="GQD383" s="530"/>
      <c r="GQE383" s="530"/>
      <c r="GQF383" s="530"/>
      <c r="GQG383" s="530"/>
      <c r="GQH383" s="530"/>
      <c r="GQI383" s="530"/>
      <c r="GQJ383" s="530"/>
      <c r="GQK383" s="530"/>
      <c r="GQL383" s="530"/>
      <c r="GQM383" s="530"/>
      <c r="GQN383" s="530"/>
      <c r="GQO383" s="530"/>
      <c r="GQP383" s="530"/>
      <c r="GQQ383" s="530"/>
      <c r="GQR383" s="530"/>
      <c r="GQS383" s="530"/>
      <c r="GQT383" s="530"/>
      <c r="GQU383" s="530"/>
      <c r="GQV383" s="530"/>
      <c r="GQW383" s="530"/>
      <c r="GQX383" s="530"/>
      <c r="GQY383" s="530"/>
      <c r="GQZ383" s="530"/>
      <c r="GRA383" s="530"/>
      <c r="GRB383" s="530"/>
      <c r="GRC383" s="530"/>
      <c r="GRD383" s="530"/>
      <c r="GRE383" s="530"/>
      <c r="GRF383" s="530"/>
      <c r="GRG383" s="530"/>
      <c r="GRH383" s="530"/>
      <c r="GRI383" s="530"/>
      <c r="GRJ383" s="530"/>
      <c r="GRK383" s="530"/>
      <c r="GRL383" s="530"/>
      <c r="GRM383" s="530"/>
      <c r="GRN383" s="530"/>
      <c r="GRO383" s="530"/>
      <c r="GRP383" s="530"/>
      <c r="GRQ383" s="530"/>
      <c r="GRR383" s="530"/>
      <c r="GRS383" s="530"/>
      <c r="GRT383" s="530"/>
      <c r="GRU383" s="530"/>
      <c r="GRV383" s="530"/>
      <c r="GRW383" s="530"/>
      <c r="GRX383" s="530"/>
      <c r="GRY383" s="530"/>
      <c r="GRZ383" s="530"/>
      <c r="GSA383" s="530"/>
      <c r="GSB383" s="530"/>
      <c r="GSC383" s="530"/>
      <c r="GSD383" s="530"/>
      <c r="GSE383" s="530"/>
      <c r="GSF383" s="530"/>
      <c r="GSG383" s="530"/>
      <c r="GSH383" s="530"/>
      <c r="GSI383" s="530"/>
      <c r="GSJ383" s="530"/>
      <c r="GSK383" s="530"/>
      <c r="GSL383" s="530"/>
      <c r="GSM383" s="530"/>
      <c r="GSN383" s="530"/>
      <c r="GSO383" s="530"/>
      <c r="GSP383" s="530"/>
      <c r="GSQ383" s="530"/>
      <c r="GSR383" s="530"/>
      <c r="GSS383" s="530"/>
      <c r="GST383" s="530"/>
      <c r="GSU383" s="530"/>
      <c r="GSV383" s="530"/>
      <c r="GSW383" s="530"/>
      <c r="GSX383" s="530"/>
      <c r="GSY383" s="530"/>
      <c r="GSZ383" s="530"/>
      <c r="GTA383" s="530"/>
      <c r="GTB383" s="530"/>
      <c r="GTC383" s="530"/>
      <c r="GTD383" s="530"/>
      <c r="GTE383" s="530"/>
      <c r="GTF383" s="530"/>
      <c r="GTG383" s="530"/>
      <c r="GTH383" s="530"/>
      <c r="GTI383" s="530"/>
      <c r="GTJ383" s="530"/>
      <c r="GTK383" s="530"/>
      <c r="GTL383" s="530"/>
      <c r="GTM383" s="530"/>
      <c r="GTN383" s="530"/>
      <c r="GTO383" s="530"/>
      <c r="GTP383" s="530"/>
      <c r="GTQ383" s="530"/>
      <c r="GTR383" s="530"/>
      <c r="GTS383" s="530"/>
      <c r="GTT383" s="530"/>
      <c r="GTU383" s="530"/>
      <c r="GTV383" s="530"/>
      <c r="GTW383" s="530"/>
      <c r="GTX383" s="530"/>
      <c r="GTY383" s="530"/>
      <c r="GTZ383" s="530"/>
      <c r="GUA383" s="530"/>
      <c r="GUB383" s="530"/>
      <c r="GUC383" s="530"/>
      <c r="GUD383" s="530"/>
      <c r="GUE383" s="530"/>
      <c r="GUF383" s="530"/>
      <c r="GUG383" s="530"/>
      <c r="GUH383" s="530"/>
      <c r="GUI383" s="530"/>
      <c r="GUJ383" s="530"/>
      <c r="GUK383" s="530"/>
      <c r="GUL383" s="530"/>
      <c r="GUM383" s="530"/>
      <c r="GUN383" s="530"/>
      <c r="GUO383" s="530"/>
      <c r="GUP383" s="530"/>
      <c r="GUQ383" s="530"/>
      <c r="GUR383" s="530"/>
      <c r="GUS383" s="530"/>
      <c r="GUT383" s="530"/>
      <c r="GUU383" s="530"/>
      <c r="GUV383" s="530"/>
      <c r="GUW383" s="530"/>
      <c r="GUX383" s="530"/>
      <c r="GUY383" s="530"/>
      <c r="GUZ383" s="530"/>
      <c r="GVA383" s="530"/>
      <c r="GVB383" s="530"/>
      <c r="GVC383" s="530"/>
      <c r="GVD383" s="530"/>
      <c r="GVE383" s="530"/>
      <c r="GVF383" s="530"/>
      <c r="GVG383" s="530"/>
      <c r="GVH383" s="530"/>
      <c r="GVI383" s="530"/>
      <c r="GVJ383" s="530"/>
      <c r="GVK383" s="530"/>
      <c r="GVL383" s="530"/>
      <c r="GVM383" s="530"/>
      <c r="GVN383" s="530"/>
      <c r="GVO383" s="530"/>
      <c r="GVP383" s="530"/>
      <c r="GVQ383" s="530"/>
      <c r="GVR383" s="530"/>
      <c r="GVS383" s="530"/>
      <c r="GVT383" s="530"/>
      <c r="GVU383" s="530"/>
      <c r="GVV383" s="530"/>
      <c r="GVW383" s="530"/>
      <c r="GVX383" s="530"/>
      <c r="GVY383" s="530"/>
      <c r="GVZ383" s="530"/>
      <c r="GWA383" s="530"/>
      <c r="GWB383" s="530"/>
      <c r="GWC383" s="530"/>
      <c r="GWD383" s="530"/>
      <c r="GWE383" s="530"/>
      <c r="GWF383" s="530"/>
      <c r="GWG383" s="530"/>
      <c r="GWH383" s="530"/>
      <c r="GWI383" s="530"/>
      <c r="GWJ383" s="530"/>
      <c r="GWK383" s="530"/>
      <c r="GWL383" s="530"/>
      <c r="GWM383" s="530"/>
      <c r="GWN383" s="530"/>
      <c r="GWO383" s="530"/>
      <c r="GWP383" s="530"/>
      <c r="GWQ383" s="530"/>
      <c r="GWR383" s="530"/>
      <c r="GWS383" s="530"/>
      <c r="GWT383" s="530"/>
      <c r="GWU383" s="530"/>
      <c r="GWV383" s="530"/>
      <c r="GWW383" s="530"/>
      <c r="GWX383" s="530"/>
      <c r="GWY383" s="530"/>
      <c r="GWZ383" s="530"/>
      <c r="GXA383" s="530"/>
      <c r="GXB383" s="530"/>
      <c r="GXC383" s="530"/>
      <c r="GXD383" s="530"/>
      <c r="GXE383" s="530"/>
      <c r="GXF383" s="530"/>
      <c r="GXG383" s="530"/>
      <c r="GXH383" s="530"/>
      <c r="GXI383" s="530"/>
      <c r="GXJ383" s="530"/>
      <c r="GXK383" s="530"/>
      <c r="GXL383" s="530"/>
      <c r="GXM383" s="530"/>
      <c r="GXN383" s="530"/>
      <c r="GXO383" s="530"/>
      <c r="GXP383" s="530"/>
      <c r="GXQ383" s="530"/>
      <c r="GXR383" s="530"/>
      <c r="GXS383" s="530"/>
      <c r="GXT383" s="530"/>
      <c r="GXU383" s="530"/>
      <c r="GXV383" s="530"/>
      <c r="GXW383" s="530"/>
      <c r="GXX383" s="530"/>
      <c r="GXY383" s="530"/>
      <c r="GXZ383" s="530"/>
      <c r="GYA383" s="530"/>
      <c r="GYB383" s="530"/>
      <c r="GYC383" s="530"/>
      <c r="GYD383" s="530"/>
      <c r="GYE383" s="530"/>
      <c r="GYF383" s="530"/>
      <c r="GYG383" s="530"/>
      <c r="GYH383" s="530"/>
      <c r="GYI383" s="530"/>
      <c r="GYJ383" s="530"/>
      <c r="GYK383" s="530"/>
      <c r="GYL383" s="530"/>
      <c r="GYM383" s="530"/>
      <c r="GYN383" s="530"/>
      <c r="GYO383" s="530"/>
      <c r="GYP383" s="530"/>
      <c r="GYQ383" s="530"/>
      <c r="GYR383" s="530"/>
      <c r="GYS383" s="530"/>
      <c r="GYT383" s="530"/>
      <c r="GYU383" s="530"/>
      <c r="GYV383" s="530"/>
      <c r="GYW383" s="530"/>
      <c r="GYX383" s="530"/>
      <c r="GYY383" s="530"/>
      <c r="GYZ383" s="530"/>
      <c r="GZA383" s="530"/>
      <c r="GZB383" s="530"/>
      <c r="GZC383" s="530"/>
      <c r="GZD383" s="530"/>
      <c r="GZE383" s="530"/>
      <c r="GZF383" s="530"/>
      <c r="GZG383" s="530"/>
      <c r="GZH383" s="530"/>
      <c r="GZI383" s="530"/>
      <c r="GZJ383" s="530"/>
      <c r="GZK383" s="530"/>
      <c r="GZL383" s="530"/>
      <c r="GZM383" s="530"/>
      <c r="GZN383" s="530"/>
      <c r="GZO383" s="530"/>
      <c r="GZP383" s="530"/>
      <c r="GZQ383" s="530"/>
      <c r="GZR383" s="530"/>
      <c r="GZS383" s="530"/>
      <c r="GZT383" s="530"/>
      <c r="GZU383" s="530"/>
      <c r="GZV383" s="530"/>
      <c r="GZW383" s="530"/>
      <c r="GZX383" s="530"/>
      <c r="GZY383" s="530"/>
      <c r="GZZ383" s="530"/>
      <c r="HAA383" s="530"/>
      <c r="HAB383" s="530"/>
      <c r="HAC383" s="530"/>
      <c r="HAD383" s="530"/>
      <c r="HAE383" s="530"/>
      <c r="HAF383" s="530"/>
      <c r="HAG383" s="530"/>
      <c r="HAH383" s="530"/>
      <c r="HAI383" s="530"/>
      <c r="HAJ383" s="530"/>
      <c r="HAK383" s="530"/>
      <c r="HAL383" s="530"/>
      <c r="HAM383" s="530"/>
      <c r="HAN383" s="530"/>
      <c r="HAO383" s="530"/>
      <c r="HAP383" s="530"/>
      <c r="HAQ383" s="530"/>
      <c r="HAR383" s="530"/>
      <c r="HAS383" s="530"/>
      <c r="HAT383" s="530"/>
      <c r="HAU383" s="530"/>
      <c r="HAV383" s="530"/>
      <c r="HAW383" s="530"/>
      <c r="HAX383" s="530"/>
      <c r="HAY383" s="530"/>
      <c r="HAZ383" s="530"/>
      <c r="HBA383" s="530"/>
      <c r="HBB383" s="530"/>
      <c r="HBC383" s="530"/>
      <c r="HBD383" s="530"/>
      <c r="HBE383" s="530"/>
      <c r="HBF383" s="530"/>
      <c r="HBG383" s="530"/>
      <c r="HBH383" s="530"/>
      <c r="HBI383" s="530"/>
      <c r="HBJ383" s="530"/>
      <c r="HBK383" s="530"/>
      <c r="HBL383" s="530"/>
      <c r="HBM383" s="530"/>
      <c r="HBN383" s="530"/>
      <c r="HBO383" s="530"/>
      <c r="HBP383" s="530"/>
      <c r="HBQ383" s="530"/>
      <c r="HBR383" s="530"/>
      <c r="HBS383" s="530"/>
      <c r="HBT383" s="530"/>
      <c r="HBU383" s="530"/>
      <c r="HBV383" s="530"/>
      <c r="HBW383" s="530"/>
      <c r="HBX383" s="530"/>
      <c r="HBY383" s="530"/>
      <c r="HBZ383" s="530"/>
      <c r="HCA383" s="530"/>
      <c r="HCB383" s="530"/>
      <c r="HCC383" s="530"/>
      <c r="HCD383" s="530"/>
      <c r="HCE383" s="530"/>
      <c r="HCF383" s="530"/>
      <c r="HCG383" s="530"/>
      <c r="HCH383" s="530"/>
      <c r="HCI383" s="530"/>
      <c r="HCJ383" s="530"/>
      <c r="HCK383" s="530"/>
      <c r="HCL383" s="530"/>
      <c r="HCM383" s="530"/>
      <c r="HCN383" s="530"/>
      <c r="HCO383" s="530"/>
      <c r="HCP383" s="530"/>
      <c r="HCQ383" s="530"/>
      <c r="HCR383" s="530"/>
      <c r="HCS383" s="530"/>
      <c r="HCT383" s="530"/>
      <c r="HCU383" s="530"/>
      <c r="HCV383" s="530"/>
      <c r="HCW383" s="530"/>
      <c r="HCX383" s="530"/>
      <c r="HCY383" s="530"/>
      <c r="HCZ383" s="530"/>
      <c r="HDA383" s="530"/>
      <c r="HDB383" s="530"/>
      <c r="HDC383" s="530"/>
      <c r="HDD383" s="530"/>
      <c r="HDE383" s="530"/>
      <c r="HDF383" s="530"/>
      <c r="HDG383" s="530"/>
      <c r="HDH383" s="530"/>
      <c r="HDI383" s="530"/>
      <c r="HDJ383" s="530"/>
      <c r="HDK383" s="530"/>
      <c r="HDL383" s="530"/>
      <c r="HDM383" s="530"/>
      <c r="HDN383" s="530"/>
      <c r="HDO383" s="530"/>
      <c r="HDP383" s="530"/>
      <c r="HDQ383" s="530"/>
      <c r="HDR383" s="530"/>
      <c r="HDS383" s="530"/>
      <c r="HDT383" s="530"/>
      <c r="HDU383" s="530"/>
      <c r="HDV383" s="530"/>
      <c r="HDW383" s="530"/>
      <c r="HDX383" s="530"/>
      <c r="HDY383" s="530"/>
      <c r="HDZ383" s="530"/>
      <c r="HEA383" s="530"/>
      <c r="HEB383" s="530"/>
      <c r="HEC383" s="530"/>
      <c r="HED383" s="530"/>
      <c r="HEE383" s="530"/>
      <c r="HEF383" s="530"/>
      <c r="HEG383" s="530"/>
      <c r="HEH383" s="530"/>
      <c r="HEI383" s="530"/>
      <c r="HEJ383" s="530"/>
      <c r="HEK383" s="530"/>
      <c r="HEL383" s="530"/>
      <c r="HEM383" s="530"/>
      <c r="HEN383" s="530"/>
      <c r="HEO383" s="530"/>
      <c r="HEP383" s="530"/>
      <c r="HEQ383" s="530"/>
      <c r="HER383" s="530"/>
      <c r="HES383" s="530"/>
      <c r="HET383" s="530"/>
      <c r="HEU383" s="530"/>
      <c r="HEV383" s="530"/>
      <c r="HEW383" s="530"/>
      <c r="HEX383" s="530"/>
      <c r="HEY383" s="530"/>
      <c r="HEZ383" s="530"/>
      <c r="HFA383" s="530"/>
      <c r="HFB383" s="530"/>
      <c r="HFC383" s="530"/>
      <c r="HFD383" s="530"/>
      <c r="HFE383" s="530"/>
      <c r="HFF383" s="530"/>
      <c r="HFG383" s="530"/>
      <c r="HFH383" s="530"/>
      <c r="HFI383" s="530"/>
      <c r="HFJ383" s="530"/>
      <c r="HFK383" s="530"/>
      <c r="HFL383" s="530"/>
      <c r="HFM383" s="530"/>
      <c r="HFN383" s="530"/>
      <c r="HFO383" s="530"/>
      <c r="HFP383" s="530"/>
      <c r="HFQ383" s="530"/>
      <c r="HFR383" s="530"/>
      <c r="HFS383" s="530"/>
      <c r="HFT383" s="530"/>
      <c r="HFU383" s="530"/>
      <c r="HFV383" s="530"/>
      <c r="HFW383" s="530"/>
      <c r="HFX383" s="530"/>
      <c r="HFY383" s="530"/>
      <c r="HFZ383" s="530"/>
      <c r="HGA383" s="530"/>
      <c r="HGB383" s="530"/>
      <c r="HGC383" s="530"/>
      <c r="HGD383" s="530"/>
      <c r="HGE383" s="530"/>
      <c r="HGF383" s="530"/>
      <c r="HGG383" s="530"/>
      <c r="HGH383" s="530"/>
      <c r="HGI383" s="530"/>
      <c r="HGJ383" s="530"/>
      <c r="HGK383" s="530"/>
      <c r="HGL383" s="530"/>
      <c r="HGM383" s="530"/>
      <c r="HGN383" s="530"/>
      <c r="HGO383" s="530"/>
      <c r="HGP383" s="530"/>
      <c r="HGQ383" s="530"/>
      <c r="HGR383" s="530"/>
      <c r="HGS383" s="530"/>
      <c r="HGT383" s="530"/>
      <c r="HGU383" s="530"/>
      <c r="HGV383" s="530"/>
      <c r="HGW383" s="530"/>
      <c r="HGX383" s="530"/>
      <c r="HGY383" s="530"/>
      <c r="HGZ383" s="530"/>
      <c r="HHA383" s="530"/>
      <c r="HHB383" s="530"/>
      <c r="HHC383" s="530"/>
      <c r="HHD383" s="530"/>
      <c r="HHE383" s="530"/>
      <c r="HHF383" s="530"/>
      <c r="HHG383" s="530"/>
      <c r="HHH383" s="530"/>
      <c r="HHI383" s="530"/>
      <c r="HHJ383" s="530"/>
      <c r="HHK383" s="530"/>
      <c r="HHL383" s="530"/>
      <c r="HHM383" s="530"/>
      <c r="HHN383" s="530"/>
      <c r="HHO383" s="530"/>
      <c r="HHP383" s="530"/>
      <c r="HHQ383" s="530"/>
      <c r="HHR383" s="530"/>
      <c r="HHS383" s="530"/>
      <c r="HHT383" s="530"/>
      <c r="HHU383" s="530"/>
      <c r="HHV383" s="530"/>
      <c r="HHW383" s="530"/>
      <c r="HHX383" s="530"/>
      <c r="HHY383" s="530"/>
      <c r="HHZ383" s="530"/>
      <c r="HIA383" s="530"/>
      <c r="HIB383" s="530"/>
      <c r="HIC383" s="530"/>
      <c r="HID383" s="530"/>
      <c r="HIE383" s="530"/>
      <c r="HIF383" s="530"/>
      <c r="HIG383" s="530"/>
      <c r="HIH383" s="530"/>
      <c r="HII383" s="530"/>
      <c r="HIJ383" s="530"/>
      <c r="HIK383" s="530"/>
      <c r="HIL383" s="530"/>
      <c r="HIM383" s="530"/>
      <c r="HIN383" s="530"/>
      <c r="HIO383" s="530"/>
      <c r="HIP383" s="530"/>
      <c r="HIQ383" s="530"/>
      <c r="HIR383" s="530"/>
      <c r="HIS383" s="530"/>
      <c r="HIT383" s="530"/>
      <c r="HIU383" s="530"/>
      <c r="HIV383" s="530"/>
      <c r="HIW383" s="530"/>
      <c r="HIX383" s="530"/>
      <c r="HIY383" s="530"/>
      <c r="HIZ383" s="530"/>
      <c r="HJA383" s="530"/>
      <c r="HJB383" s="530"/>
      <c r="HJC383" s="530"/>
      <c r="HJD383" s="530"/>
      <c r="HJE383" s="530"/>
      <c r="HJF383" s="530"/>
      <c r="HJG383" s="530"/>
      <c r="HJH383" s="530"/>
      <c r="HJI383" s="530"/>
      <c r="HJJ383" s="530"/>
      <c r="HJK383" s="530"/>
      <c r="HJL383" s="530"/>
      <c r="HJM383" s="530"/>
      <c r="HJN383" s="530"/>
      <c r="HJO383" s="530"/>
      <c r="HJP383" s="530"/>
      <c r="HJQ383" s="530"/>
      <c r="HJR383" s="530"/>
      <c r="HJS383" s="530"/>
      <c r="HJT383" s="530"/>
      <c r="HJU383" s="530"/>
      <c r="HJV383" s="530"/>
      <c r="HJW383" s="530"/>
      <c r="HJX383" s="530"/>
      <c r="HJY383" s="530"/>
      <c r="HJZ383" s="530"/>
      <c r="HKA383" s="530"/>
      <c r="HKB383" s="530"/>
      <c r="HKC383" s="530"/>
      <c r="HKD383" s="530"/>
      <c r="HKE383" s="530"/>
      <c r="HKF383" s="530"/>
      <c r="HKG383" s="530"/>
      <c r="HKH383" s="530"/>
      <c r="HKI383" s="530"/>
      <c r="HKJ383" s="530"/>
      <c r="HKK383" s="530"/>
      <c r="HKL383" s="530"/>
      <c r="HKM383" s="530"/>
      <c r="HKN383" s="530"/>
      <c r="HKO383" s="530"/>
      <c r="HKP383" s="530"/>
      <c r="HKQ383" s="530"/>
      <c r="HKR383" s="530"/>
      <c r="HKS383" s="530"/>
      <c r="HKT383" s="530"/>
      <c r="HKU383" s="530"/>
      <c r="HKV383" s="530"/>
      <c r="HKW383" s="530"/>
      <c r="HKX383" s="530"/>
      <c r="HKY383" s="530"/>
      <c r="HKZ383" s="530"/>
      <c r="HLA383" s="530"/>
      <c r="HLB383" s="530"/>
      <c r="HLC383" s="530"/>
      <c r="HLD383" s="530"/>
      <c r="HLE383" s="530"/>
      <c r="HLF383" s="530"/>
      <c r="HLG383" s="530"/>
      <c r="HLH383" s="530"/>
      <c r="HLI383" s="530"/>
      <c r="HLJ383" s="530"/>
      <c r="HLK383" s="530"/>
      <c r="HLL383" s="530"/>
      <c r="HLM383" s="530"/>
      <c r="HLN383" s="530"/>
      <c r="HLO383" s="530"/>
      <c r="HLP383" s="530"/>
      <c r="HLQ383" s="530"/>
      <c r="HLR383" s="530"/>
      <c r="HLS383" s="530"/>
      <c r="HLT383" s="530"/>
      <c r="HLU383" s="530"/>
      <c r="HLV383" s="530"/>
      <c r="HLW383" s="530"/>
      <c r="HLX383" s="530"/>
      <c r="HLY383" s="530"/>
      <c r="HLZ383" s="530"/>
      <c r="HMA383" s="530"/>
      <c r="HMB383" s="530"/>
      <c r="HMC383" s="530"/>
      <c r="HMD383" s="530"/>
      <c r="HME383" s="530"/>
      <c r="HMF383" s="530"/>
      <c r="HMG383" s="530"/>
      <c r="HMH383" s="530"/>
      <c r="HMI383" s="530"/>
      <c r="HMJ383" s="530"/>
      <c r="HMK383" s="530"/>
      <c r="HML383" s="530"/>
      <c r="HMM383" s="530"/>
      <c r="HMN383" s="530"/>
      <c r="HMO383" s="530"/>
      <c r="HMP383" s="530"/>
      <c r="HMQ383" s="530"/>
      <c r="HMR383" s="530"/>
      <c r="HMS383" s="530"/>
      <c r="HMT383" s="530"/>
      <c r="HMU383" s="530"/>
      <c r="HMV383" s="530"/>
      <c r="HMW383" s="530"/>
      <c r="HMX383" s="530"/>
      <c r="HMY383" s="530"/>
      <c r="HMZ383" s="530"/>
      <c r="HNA383" s="530"/>
      <c r="HNB383" s="530"/>
      <c r="HNC383" s="530"/>
      <c r="HND383" s="530"/>
      <c r="HNE383" s="530"/>
      <c r="HNF383" s="530"/>
      <c r="HNG383" s="530"/>
      <c r="HNH383" s="530"/>
      <c r="HNI383" s="530"/>
      <c r="HNJ383" s="530"/>
      <c r="HNK383" s="530"/>
      <c r="HNL383" s="530"/>
      <c r="HNM383" s="530"/>
      <c r="HNN383" s="530"/>
      <c r="HNO383" s="530"/>
      <c r="HNP383" s="530"/>
      <c r="HNQ383" s="530"/>
      <c r="HNR383" s="530"/>
      <c r="HNS383" s="530"/>
      <c r="HNT383" s="530"/>
      <c r="HNU383" s="530"/>
      <c r="HNV383" s="530"/>
      <c r="HNW383" s="530"/>
      <c r="HNX383" s="530"/>
      <c r="HNY383" s="530"/>
      <c r="HNZ383" s="530"/>
      <c r="HOA383" s="530"/>
      <c r="HOB383" s="530"/>
      <c r="HOC383" s="530"/>
      <c r="HOD383" s="530"/>
      <c r="HOE383" s="530"/>
      <c r="HOF383" s="530"/>
      <c r="HOG383" s="530"/>
      <c r="HOH383" s="530"/>
      <c r="HOI383" s="530"/>
      <c r="HOJ383" s="530"/>
      <c r="HOK383" s="530"/>
      <c r="HOL383" s="530"/>
      <c r="HOM383" s="530"/>
      <c r="HON383" s="530"/>
      <c r="HOO383" s="530"/>
      <c r="HOP383" s="530"/>
      <c r="HOQ383" s="530"/>
      <c r="HOR383" s="530"/>
      <c r="HOS383" s="530"/>
      <c r="HOT383" s="530"/>
      <c r="HOU383" s="530"/>
      <c r="HOV383" s="530"/>
      <c r="HOW383" s="530"/>
      <c r="HOX383" s="530"/>
      <c r="HOY383" s="530"/>
      <c r="HOZ383" s="530"/>
      <c r="HPA383" s="530"/>
      <c r="HPB383" s="530"/>
      <c r="HPC383" s="530"/>
      <c r="HPD383" s="530"/>
      <c r="HPE383" s="530"/>
      <c r="HPF383" s="530"/>
      <c r="HPG383" s="530"/>
      <c r="HPH383" s="530"/>
      <c r="HPI383" s="530"/>
      <c r="HPJ383" s="530"/>
      <c r="HPK383" s="530"/>
      <c r="HPL383" s="530"/>
      <c r="HPM383" s="530"/>
      <c r="HPN383" s="530"/>
      <c r="HPO383" s="530"/>
      <c r="HPP383" s="530"/>
      <c r="HPQ383" s="530"/>
      <c r="HPR383" s="530"/>
      <c r="HPS383" s="530"/>
      <c r="HPT383" s="530"/>
      <c r="HPU383" s="530"/>
      <c r="HPV383" s="530"/>
      <c r="HPW383" s="530"/>
      <c r="HPX383" s="530"/>
      <c r="HPY383" s="530"/>
      <c r="HPZ383" s="530"/>
      <c r="HQA383" s="530"/>
      <c r="HQB383" s="530"/>
      <c r="HQC383" s="530"/>
      <c r="HQD383" s="530"/>
      <c r="HQE383" s="530"/>
      <c r="HQF383" s="530"/>
      <c r="HQG383" s="530"/>
      <c r="HQH383" s="530"/>
      <c r="HQI383" s="530"/>
      <c r="HQJ383" s="530"/>
      <c r="HQK383" s="530"/>
      <c r="HQL383" s="530"/>
      <c r="HQM383" s="530"/>
      <c r="HQN383" s="530"/>
      <c r="HQO383" s="530"/>
      <c r="HQP383" s="530"/>
      <c r="HQQ383" s="530"/>
      <c r="HQR383" s="530"/>
      <c r="HQS383" s="530"/>
      <c r="HQT383" s="530"/>
      <c r="HQU383" s="530"/>
      <c r="HQV383" s="530"/>
      <c r="HQW383" s="530"/>
      <c r="HQX383" s="530"/>
      <c r="HQY383" s="530"/>
      <c r="HQZ383" s="530"/>
      <c r="HRA383" s="530"/>
      <c r="HRB383" s="530"/>
      <c r="HRC383" s="530"/>
      <c r="HRD383" s="530"/>
      <c r="HRE383" s="530"/>
      <c r="HRF383" s="530"/>
      <c r="HRG383" s="530"/>
      <c r="HRH383" s="530"/>
      <c r="HRI383" s="530"/>
      <c r="HRJ383" s="530"/>
      <c r="HRK383" s="530"/>
      <c r="HRL383" s="530"/>
      <c r="HRM383" s="530"/>
      <c r="HRN383" s="530"/>
      <c r="HRO383" s="530"/>
      <c r="HRP383" s="530"/>
      <c r="HRQ383" s="530"/>
      <c r="HRR383" s="530"/>
      <c r="HRS383" s="530"/>
      <c r="HRT383" s="530"/>
      <c r="HRU383" s="530"/>
      <c r="HRV383" s="530"/>
      <c r="HRW383" s="530"/>
      <c r="HRX383" s="530"/>
      <c r="HRY383" s="530"/>
      <c r="HRZ383" s="530"/>
      <c r="HSA383" s="530"/>
      <c r="HSB383" s="530"/>
      <c r="HSC383" s="530"/>
      <c r="HSD383" s="530"/>
      <c r="HSE383" s="530"/>
      <c r="HSF383" s="530"/>
      <c r="HSG383" s="530"/>
      <c r="HSH383" s="530"/>
      <c r="HSI383" s="530"/>
      <c r="HSJ383" s="530"/>
      <c r="HSK383" s="530"/>
      <c r="HSL383" s="530"/>
      <c r="HSM383" s="530"/>
      <c r="HSN383" s="530"/>
      <c r="HSO383" s="530"/>
      <c r="HSP383" s="530"/>
      <c r="HSQ383" s="530"/>
      <c r="HSR383" s="530"/>
      <c r="HSS383" s="530"/>
      <c r="HST383" s="530"/>
      <c r="HSU383" s="530"/>
      <c r="HSV383" s="530"/>
      <c r="HSW383" s="530"/>
      <c r="HSX383" s="530"/>
      <c r="HSY383" s="530"/>
      <c r="HSZ383" s="530"/>
      <c r="HTA383" s="530"/>
      <c r="HTB383" s="530"/>
      <c r="HTC383" s="530"/>
      <c r="HTD383" s="530"/>
      <c r="HTE383" s="530"/>
      <c r="HTF383" s="530"/>
      <c r="HTG383" s="530"/>
      <c r="HTH383" s="530"/>
      <c r="HTI383" s="530"/>
      <c r="HTJ383" s="530"/>
      <c r="HTK383" s="530"/>
      <c r="HTL383" s="530"/>
      <c r="HTM383" s="530"/>
      <c r="HTN383" s="530"/>
      <c r="HTO383" s="530"/>
      <c r="HTP383" s="530"/>
      <c r="HTQ383" s="530"/>
      <c r="HTR383" s="530"/>
      <c r="HTS383" s="530"/>
      <c r="HTT383" s="530"/>
      <c r="HTU383" s="530"/>
      <c r="HTV383" s="530"/>
      <c r="HTW383" s="530"/>
      <c r="HTX383" s="530"/>
      <c r="HTY383" s="530"/>
      <c r="HTZ383" s="530"/>
      <c r="HUA383" s="530"/>
      <c r="HUB383" s="530"/>
      <c r="HUC383" s="530"/>
      <c r="HUD383" s="530"/>
      <c r="HUE383" s="530"/>
      <c r="HUF383" s="530"/>
      <c r="HUG383" s="530"/>
      <c r="HUH383" s="530"/>
      <c r="HUI383" s="530"/>
      <c r="HUJ383" s="530"/>
      <c r="HUK383" s="530"/>
      <c r="HUL383" s="530"/>
      <c r="HUM383" s="530"/>
      <c r="HUN383" s="530"/>
      <c r="HUO383" s="530"/>
      <c r="HUP383" s="530"/>
      <c r="HUQ383" s="530"/>
      <c r="HUR383" s="530"/>
      <c r="HUS383" s="530"/>
      <c r="HUT383" s="530"/>
      <c r="HUU383" s="530"/>
      <c r="HUV383" s="530"/>
      <c r="HUW383" s="530"/>
      <c r="HUX383" s="530"/>
      <c r="HUY383" s="530"/>
      <c r="HUZ383" s="530"/>
      <c r="HVA383" s="530"/>
      <c r="HVB383" s="530"/>
      <c r="HVC383" s="530"/>
      <c r="HVD383" s="530"/>
      <c r="HVE383" s="530"/>
      <c r="HVF383" s="530"/>
      <c r="HVG383" s="530"/>
      <c r="HVH383" s="530"/>
      <c r="HVI383" s="530"/>
      <c r="HVJ383" s="530"/>
      <c r="HVK383" s="530"/>
      <c r="HVL383" s="530"/>
      <c r="HVM383" s="530"/>
      <c r="HVN383" s="530"/>
      <c r="HVO383" s="530"/>
      <c r="HVP383" s="530"/>
      <c r="HVQ383" s="530"/>
      <c r="HVR383" s="530"/>
      <c r="HVS383" s="530"/>
      <c r="HVT383" s="530"/>
      <c r="HVU383" s="530"/>
      <c r="HVV383" s="530"/>
      <c r="HVW383" s="530"/>
      <c r="HVX383" s="530"/>
      <c r="HVY383" s="530"/>
      <c r="HVZ383" s="530"/>
      <c r="HWA383" s="530"/>
      <c r="HWB383" s="530"/>
      <c r="HWC383" s="530"/>
      <c r="HWD383" s="530"/>
      <c r="HWE383" s="530"/>
      <c r="HWF383" s="530"/>
      <c r="HWG383" s="530"/>
      <c r="HWH383" s="530"/>
      <c r="HWI383" s="530"/>
      <c r="HWJ383" s="530"/>
      <c r="HWK383" s="530"/>
      <c r="HWL383" s="530"/>
      <c r="HWM383" s="530"/>
      <c r="HWN383" s="530"/>
      <c r="HWO383" s="530"/>
      <c r="HWP383" s="530"/>
      <c r="HWQ383" s="530"/>
      <c r="HWR383" s="530"/>
      <c r="HWS383" s="530"/>
      <c r="HWT383" s="530"/>
      <c r="HWU383" s="530"/>
      <c r="HWV383" s="530"/>
      <c r="HWW383" s="530"/>
      <c r="HWX383" s="530"/>
      <c r="HWY383" s="530"/>
      <c r="HWZ383" s="530"/>
      <c r="HXA383" s="530"/>
      <c r="HXB383" s="530"/>
      <c r="HXC383" s="530"/>
      <c r="HXD383" s="530"/>
      <c r="HXE383" s="530"/>
      <c r="HXF383" s="530"/>
      <c r="HXG383" s="530"/>
      <c r="HXH383" s="530"/>
      <c r="HXI383" s="530"/>
      <c r="HXJ383" s="530"/>
      <c r="HXK383" s="530"/>
      <c r="HXL383" s="530"/>
      <c r="HXM383" s="530"/>
      <c r="HXN383" s="530"/>
      <c r="HXO383" s="530"/>
      <c r="HXP383" s="530"/>
      <c r="HXQ383" s="530"/>
      <c r="HXR383" s="530"/>
      <c r="HXS383" s="530"/>
      <c r="HXT383" s="530"/>
      <c r="HXU383" s="530"/>
      <c r="HXV383" s="530"/>
      <c r="HXW383" s="530"/>
      <c r="HXX383" s="530"/>
      <c r="HXY383" s="530"/>
      <c r="HXZ383" s="530"/>
      <c r="HYA383" s="530"/>
      <c r="HYB383" s="530"/>
      <c r="HYC383" s="530"/>
      <c r="HYD383" s="530"/>
      <c r="HYE383" s="530"/>
      <c r="HYF383" s="530"/>
      <c r="HYG383" s="530"/>
      <c r="HYH383" s="530"/>
      <c r="HYI383" s="530"/>
      <c r="HYJ383" s="530"/>
      <c r="HYK383" s="530"/>
      <c r="HYL383" s="530"/>
      <c r="HYM383" s="530"/>
      <c r="HYN383" s="530"/>
      <c r="HYO383" s="530"/>
      <c r="HYP383" s="530"/>
      <c r="HYQ383" s="530"/>
      <c r="HYR383" s="530"/>
      <c r="HYS383" s="530"/>
      <c r="HYT383" s="530"/>
      <c r="HYU383" s="530"/>
      <c r="HYV383" s="530"/>
      <c r="HYW383" s="530"/>
      <c r="HYX383" s="530"/>
      <c r="HYY383" s="530"/>
      <c r="HYZ383" s="530"/>
      <c r="HZA383" s="530"/>
      <c r="HZB383" s="530"/>
      <c r="HZC383" s="530"/>
      <c r="HZD383" s="530"/>
      <c r="HZE383" s="530"/>
      <c r="HZF383" s="530"/>
      <c r="HZG383" s="530"/>
      <c r="HZH383" s="530"/>
      <c r="HZI383" s="530"/>
      <c r="HZJ383" s="530"/>
      <c r="HZK383" s="530"/>
      <c r="HZL383" s="530"/>
      <c r="HZM383" s="530"/>
      <c r="HZN383" s="530"/>
      <c r="HZO383" s="530"/>
      <c r="HZP383" s="530"/>
      <c r="HZQ383" s="530"/>
      <c r="HZR383" s="530"/>
      <c r="HZS383" s="530"/>
      <c r="HZT383" s="530"/>
      <c r="HZU383" s="530"/>
      <c r="HZV383" s="530"/>
      <c r="HZW383" s="530"/>
      <c r="HZX383" s="530"/>
      <c r="HZY383" s="530"/>
      <c r="HZZ383" s="530"/>
      <c r="IAA383" s="530"/>
      <c r="IAB383" s="530"/>
      <c r="IAC383" s="530"/>
      <c r="IAD383" s="530"/>
      <c r="IAE383" s="530"/>
      <c r="IAF383" s="530"/>
      <c r="IAG383" s="530"/>
      <c r="IAH383" s="530"/>
      <c r="IAI383" s="530"/>
      <c r="IAJ383" s="530"/>
      <c r="IAK383" s="530"/>
      <c r="IAL383" s="530"/>
      <c r="IAM383" s="530"/>
      <c r="IAN383" s="530"/>
      <c r="IAO383" s="530"/>
      <c r="IAP383" s="530"/>
      <c r="IAQ383" s="530"/>
      <c r="IAR383" s="530"/>
      <c r="IAS383" s="530"/>
      <c r="IAT383" s="530"/>
      <c r="IAU383" s="530"/>
      <c r="IAV383" s="530"/>
      <c r="IAW383" s="530"/>
      <c r="IAX383" s="530"/>
      <c r="IAY383" s="530"/>
      <c r="IAZ383" s="530"/>
      <c r="IBA383" s="530"/>
      <c r="IBB383" s="530"/>
      <c r="IBC383" s="530"/>
      <c r="IBD383" s="530"/>
      <c r="IBE383" s="530"/>
      <c r="IBF383" s="530"/>
      <c r="IBG383" s="530"/>
      <c r="IBH383" s="530"/>
      <c r="IBI383" s="530"/>
      <c r="IBJ383" s="530"/>
      <c r="IBK383" s="530"/>
      <c r="IBL383" s="530"/>
      <c r="IBM383" s="530"/>
      <c r="IBN383" s="530"/>
      <c r="IBO383" s="530"/>
      <c r="IBP383" s="530"/>
      <c r="IBQ383" s="530"/>
      <c r="IBR383" s="530"/>
      <c r="IBS383" s="530"/>
      <c r="IBT383" s="530"/>
      <c r="IBU383" s="530"/>
      <c r="IBV383" s="530"/>
      <c r="IBW383" s="530"/>
      <c r="IBX383" s="530"/>
      <c r="IBY383" s="530"/>
      <c r="IBZ383" s="530"/>
      <c r="ICA383" s="530"/>
      <c r="ICB383" s="530"/>
      <c r="ICC383" s="530"/>
      <c r="ICD383" s="530"/>
      <c r="ICE383" s="530"/>
      <c r="ICF383" s="530"/>
      <c r="ICG383" s="530"/>
      <c r="ICH383" s="530"/>
      <c r="ICI383" s="530"/>
      <c r="ICJ383" s="530"/>
      <c r="ICK383" s="530"/>
      <c r="ICL383" s="530"/>
      <c r="ICM383" s="530"/>
      <c r="ICN383" s="530"/>
      <c r="ICO383" s="530"/>
      <c r="ICP383" s="530"/>
      <c r="ICQ383" s="530"/>
      <c r="ICR383" s="530"/>
      <c r="ICS383" s="530"/>
      <c r="ICT383" s="530"/>
      <c r="ICU383" s="530"/>
      <c r="ICV383" s="530"/>
      <c r="ICW383" s="530"/>
      <c r="ICX383" s="530"/>
      <c r="ICY383" s="530"/>
      <c r="ICZ383" s="530"/>
      <c r="IDA383" s="530"/>
      <c r="IDB383" s="530"/>
      <c r="IDC383" s="530"/>
      <c r="IDD383" s="530"/>
      <c r="IDE383" s="530"/>
      <c r="IDF383" s="530"/>
      <c r="IDG383" s="530"/>
      <c r="IDH383" s="530"/>
      <c r="IDI383" s="530"/>
      <c r="IDJ383" s="530"/>
      <c r="IDK383" s="530"/>
      <c r="IDL383" s="530"/>
      <c r="IDM383" s="530"/>
      <c r="IDN383" s="530"/>
      <c r="IDO383" s="530"/>
      <c r="IDP383" s="530"/>
      <c r="IDQ383" s="530"/>
      <c r="IDR383" s="530"/>
      <c r="IDS383" s="530"/>
      <c r="IDT383" s="530"/>
      <c r="IDU383" s="530"/>
      <c r="IDV383" s="530"/>
      <c r="IDW383" s="530"/>
      <c r="IDX383" s="530"/>
      <c r="IDY383" s="530"/>
      <c r="IDZ383" s="530"/>
      <c r="IEA383" s="530"/>
      <c r="IEB383" s="530"/>
      <c r="IEC383" s="530"/>
      <c r="IED383" s="530"/>
      <c r="IEE383" s="530"/>
      <c r="IEF383" s="530"/>
      <c r="IEG383" s="530"/>
      <c r="IEH383" s="530"/>
      <c r="IEI383" s="530"/>
      <c r="IEJ383" s="530"/>
      <c r="IEK383" s="530"/>
      <c r="IEL383" s="530"/>
      <c r="IEM383" s="530"/>
      <c r="IEN383" s="530"/>
      <c r="IEO383" s="530"/>
      <c r="IEP383" s="530"/>
      <c r="IEQ383" s="530"/>
      <c r="IER383" s="530"/>
      <c r="IES383" s="530"/>
      <c r="IET383" s="530"/>
      <c r="IEU383" s="530"/>
      <c r="IEV383" s="530"/>
      <c r="IEW383" s="530"/>
      <c r="IEX383" s="530"/>
      <c r="IEY383" s="530"/>
      <c r="IEZ383" s="530"/>
      <c r="IFA383" s="530"/>
      <c r="IFB383" s="530"/>
      <c r="IFC383" s="530"/>
      <c r="IFD383" s="530"/>
      <c r="IFE383" s="530"/>
      <c r="IFF383" s="530"/>
      <c r="IFG383" s="530"/>
      <c r="IFH383" s="530"/>
      <c r="IFI383" s="530"/>
      <c r="IFJ383" s="530"/>
      <c r="IFK383" s="530"/>
      <c r="IFL383" s="530"/>
      <c r="IFM383" s="530"/>
      <c r="IFN383" s="530"/>
      <c r="IFO383" s="530"/>
      <c r="IFP383" s="530"/>
      <c r="IFQ383" s="530"/>
      <c r="IFR383" s="530"/>
      <c r="IFS383" s="530"/>
      <c r="IFT383" s="530"/>
      <c r="IFU383" s="530"/>
      <c r="IFV383" s="530"/>
      <c r="IFW383" s="530"/>
      <c r="IFX383" s="530"/>
      <c r="IFY383" s="530"/>
      <c r="IFZ383" s="530"/>
      <c r="IGA383" s="530"/>
      <c r="IGB383" s="530"/>
      <c r="IGC383" s="530"/>
      <c r="IGD383" s="530"/>
      <c r="IGE383" s="530"/>
      <c r="IGF383" s="530"/>
      <c r="IGG383" s="530"/>
      <c r="IGH383" s="530"/>
      <c r="IGI383" s="530"/>
      <c r="IGJ383" s="530"/>
      <c r="IGK383" s="530"/>
      <c r="IGL383" s="530"/>
      <c r="IGM383" s="530"/>
      <c r="IGN383" s="530"/>
      <c r="IGO383" s="530"/>
      <c r="IGP383" s="530"/>
      <c r="IGQ383" s="530"/>
      <c r="IGR383" s="530"/>
      <c r="IGS383" s="530"/>
      <c r="IGT383" s="530"/>
      <c r="IGU383" s="530"/>
      <c r="IGV383" s="530"/>
      <c r="IGW383" s="530"/>
      <c r="IGX383" s="530"/>
      <c r="IGY383" s="530"/>
      <c r="IGZ383" s="530"/>
      <c r="IHA383" s="530"/>
      <c r="IHB383" s="530"/>
      <c r="IHC383" s="530"/>
      <c r="IHD383" s="530"/>
      <c r="IHE383" s="530"/>
      <c r="IHF383" s="530"/>
      <c r="IHG383" s="530"/>
      <c r="IHH383" s="530"/>
      <c r="IHI383" s="530"/>
      <c r="IHJ383" s="530"/>
      <c r="IHK383" s="530"/>
      <c r="IHL383" s="530"/>
      <c r="IHM383" s="530"/>
      <c r="IHN383" s="530"/>
      <c r="IHO383" s="530"/>
      <c r="IHP383" s="530"/>
      <c r="IHQ383" s="530"/>
      <c r="IHR383" s="530"/>
      <c r="IHS383" s="530"/>
      <c r="IHT383" s="530"/>
      <c r="IHU383" s="530"/>
      <c r="IHV383" s="530"/>
      <c r="IHW383" s="530"/>
      <c r="IHX383" s="530"/>
      <c r="IHY383" s="530"/>
      <c r="IHZ383" s="530"/>
      <c r="IIA383" s="530"/>
      <c r="IIB383" s="530"/>
      <c r="IIC383" s="530"/>
      <c r="IID383" s="530"/>
      <c r="IIE383" s="530"/>
      <c r="IIF383" s="530"/>
      <c r="IIG383" s="530"/>
      <c r="IIH383" s="530"/>
      <c r="III383" s="530"/>
      <c r="IIJ383" s="530"/>
      <c r="IIK383" s="530"/>
      <c r="IIL383" s="530"/>
      <c r="IIM383" s="530"/>
      <c r="IIN383" s="530"/>
      <c r="IIO383" s="530"/>
      <c r="IIP383" s="530"/>
      <c r="IIQ383" s="530"/>
      <c r="IIR383" s="530"/>
      <c r="IIS383" s="530"/>
      <c r="IIT383" s="530"/>
      <c r="IIU383" s="530"/>
      <c r="IIV383" s="530"/>
      <c r="IIW383" s="530"/>
      <c r="IIX383" s="530"/>
      <c r="IIY383" s="530"/>
      <c r="IIZ383" s="530"/>
      <c r="IJA383" s="530"/>
      <c r="IJB383" s="530"/>
      <c r="IJC383" s="530"/>
      <c r="IJD383" s="530"/>
      <c r="IJE383" s="530"/>
      <c r="IJF383" s="530"/>
      <c r="IJG383" s="530"/>
      <c r="IJH383" s="530"/>
      <c r="IJI383" s="530"/>
      <c r="IJJ383" s="530"/>
      <c r="IJK383" s="530"/>
      <c r="IJL383" s="530"/>
      <c r="IJM383" s="530"/>
      <c r="IJN383" s="530"/>
      <c r="IJO383" s="530"/>
      <c r="IJP383" s="530"/>
      <c r="IJQ383" s="530"/>
      <c r="IJR383" s="530"/>
      <c r="IJS383" s="530"/>
      <c r="IJT383" s="530"/>
      <c r="IJU383" s="530"/>
      <c r="IJV383" s="530"/>
      <c r="IJW383" s="530"/>
      <c r="IJX383" s="530"/>
      <c r="IJY383" s="530"/>
      <c r="IJZ383" s="530"/>
      <c r="IKA383" s="530"/>
      <c r="IKB383" s="530"/>
      <c r="IKC383" s="530"/>
      <c r="IKD383" s="530"/>
      <c r="IKE383" s="530"/>
      <c r="IKF383" s="530"/>
      <c r="IKG383" s="530"/>
      <c r="IKH383" s="530"/>
      <c r="IKI383" s="530"/>
      <c r="IKJ383" s="530"/>
      <c r="IKK383" s="530"/>
      <c r="IKL383" s="530"/>
      <c r="IKM383" s="530"/>
      <c r="IKN383" s="530"/>
      <c r="IKO383" s="530"/>
      <c r="IKP383" s="530"/>
      <c r="IKQ383" s="530"/>
      <c r="IKR383" s="530"/>
      <c r="IKS383" s="530"/>
      <c r="IKT383" s="530"/>
      <c r="IKU383" s="530"/>
      <c r="IKV383" s="530"/>
      <c r="IKW383" s="530"/>
      <c r="IKX383" s="530"/>
      <c r="IKY383" s="530"/>
      <c r="IKZ383" s="530"/>
      <c r="ILA383" s="530"/>
      <c r="ILB383" s="530"/>
      <c r="ILC383" s="530"/>
      <c r="ILD383" s="530"/>
      <c r="ILE383" s="530"/>
      <c r="ILF383" s="530"/>
      <c r="ILG383" s="530"/>
      <c r="ILH383" s="530"/>
      <c r="ILI383" s="530"/>
      <c r="ILJ383" s="530"/>
      <c r="ILK383" s="530"/>
      <c r="ILL383" s="530"/>
      <c r="ILM383" s="530"/>
      <c r="ILN383" s="530"/>
      <c r="ILO383" s="530"/>
      <c r="ILP383" s="530"/>
      <c r="ILQ383" s="530"/>
      <c r="ILR383" s="530"/>
      <c r="ILS383" s="530"/>
      <c r="ILT383" s="530"/>
      <c r="ILU383" s="530"/>
      <c r="ILV383" s="530"/>
      <c r="ILW383" s="530"/>
      <c r="ILX383" s="530"/>
      <c r="ILY383" s="530"/>
      <c r="ILZ383" s="530"/>
      <c r="IMA383" s="530"/>
      <c r="IMB383" s="530"/>
      <c r="IMC383" s="530"/>
      <c r="IMD383" s="530"/>
      <c r="IME383" s="530"/>
      <c r="IMF383" s="530"/>
      <c r="IMG383" s="530"/>
      <c r="IMH383" s="530"/>
      <c r="IMI383" s="530"/>
      <c r="IMJ383" s="530"/>
      <c r="IMK383" s="530"/>
      <c r="IML383" s="530"/>
      <c r="IMM383" s="530"/>
      <c r="IMN383" s="530"/>
      <c r="IMO383" s="530"/>
      <c r="IMP383" s="530"/>
      <c r="IMQ383" s="530"/>
      <c r="IMR383" s="530"/>
      <c r="IMS383" s="530"/>
      <c r="IMT383" s="530"/>
      <c r="IMU383" s="530"/>
      <c r="IMV383" s="530"/>
      <c r="IMW383" s="530"/>
      <c r="IMX383" s="530"/>
      <c r="IMY383" s="530"/>
      <c r="IMZ383" s="530"/>
      <c r="INA383" s="530"/>
      <c r="INB383" s="530"/>
      <c r="INC383" s="530"/>
      <c r="IND383" s="530"/>
      <c r="INE383" s="530"/>
      <c r="INF383" s="530"/>
      <c r="ING383" s="530"/>
      <c r="INH383" s="530"/>
      <c r="INI383" s="530"/>
      <c r="INJ383" s="530"/>
      <c r="INK383" s="530"/>
      <c r="INL383" s="530"/>
      <c r="INM383" s="530"/>
      <c r="INN383" s="530"/>
      <c r="INO383" s="530"/>
      <c r="INP383" s="530"/>
      <c r="INQ383" s="530"/>
      <c r="INR383" s="530"/>
      <c r="INS383" s="530"/>
      <c r="INT383" s="530"/>
      <c r="INU383" s="530"/>
      <c r="INV383" s="530"/>
      <c r="INW383" s="530"/>
      <c r="INX383" s="530"/>
      <c r="INY383" s="530"/>
      <c r="INZ383" s="530"/>
      <c r="IOA383" s="530"/>
      <c r="IOB383" s="530"/>
      <c r="IOC383" s="530"/>
      <c r="IOD383" s="530"/>
      <c r="IOE383" s="530"/>
      <c r="IOF383" s="530"/>
      <c r="IOG383" s="530"/>
      <c r="IOH383" s="530"/>
      <c r="IOI383" s="530"/>
      <c r="IOJ383" s="530"/>
      <c r="IOK383" s="530"/>
      <c r="IOL383" s="530"/>
      <c r="IOM383" s="530"/>
      <c r="ION383" s="530"/>
      <c r="IOO383" s="530"/>
      <c r="IOP383" s="530"/>
      <c r="IOQ383" s="530"/>
      <c r="IOR383" s="530"/>
      <c r="IOS383" s="530"/>
      <c r="IOT383" s="530"/>
      <c r="IOU383" s="530"/>
      <c r="IOV383" s="530"/>
      <c r="IOW383" s="530"/>
      <c r="IOX383" s="530"/>
      <c r="IOY383" s="530"/>
      <c r="IOZ383" s="530"/>
      <c r="IPA383" s="530"/>
      <c r="IPB383" s="530"/>
      <c r="IPC383" s="530"/>
      <c r="IPD383" s="530"/>
      <c r="IPE383" s="530"/>
      <c r="IPF383" s="530"/>
      <c r="IPG383" s="530"/>
      <c r="IPH383" s="530"/>
      <c r="IPI383" s="530"/>
      <c r="IPJ383" s="530"/>
      <c r="IPK383" s="530"/>
      <c r="IPL383" s="530"/>
      <c r="IPM383" s="530"/>
      <c r="IPN383" s="530"/>
      <c r="IPO383" s="530"/>
      <c r="IPP383" s="530"/>
      <c r="IPQ383" s="530"/>
      <c r="IPR383" s="530"/>
      <c r="IPS383" s="530"/>
      <c r="IPT383" s="530"/>
      <c r="IPU383" s="530"/>
      <c r="IPV383" s="530"/>
      <c r="IPW383" s="530"/>
      <c r="IPX383" s="530"/>
      <c r="IPY383" s="530"/>
      <c r="IPZ383" s="530"/>
      <c r="IQA383" s="530"/>
      <c r="IQB383" s="530"/>
      <c r="IQC383" s="530"/>
      <c r="IQD383" s="530"/>
      <c r="IQE383" s="530"/>
      <c r="IQF383" s="530"/>
      <c r="IQG383" s="530"/>
      <c r="IQH383" s="530"/>
      <c r="IQI383" s="530"/>
      <c r="IQJ383" s="530"/>
      <c r="IQK383" s="530"/>
      <c r="IQL383" s="530"/>
      <c r="IQM383" s="530"/>
      <c r="IQN383" s="530"/>
      <c r="IQO383" s="530"/>
      <c r="IQP383" s="530"/>
      <c r="IQQ383" s="530"/>
      <c r="IQR383" s="530"/>
      <c r="IQS383" s="530"/>
      <c r="IQT383" s="530"/>
      <c r="IQU383" s="530"/>
      <c r="IQV383" s="530"/>
      <c r="IQW383" s="530"/>
      <c r="IQX383" s="530"/>
      <c r="IQY383" s="530"/>
      <c r="IQZ383" s="530"/>
      <c r="IRA383" s="530"/>
      <c r="IRB383" s="530"/>
      <c r="IRC383" s="530"/>
      <c r="IRD383" s="530"/>
      <c r="IRE383" s="530"/>
      <c r="IRF383" s="530"/>
      <c r="IRG383" s="530"/>
      <c r="IRH383" s="530"/>
      <c r="IRI383" s="530"/>
      <c r="IRJ383" s="530"/>
      <c r="IRK383" s="530"/>
      <c r="IRL383" s="530"/>
      <c r="IRM383" s="530"/>
      <c r="IRN383" s="530"/>
      <c r="IRO383" s="530"/>
      <c r="IRP383" s="530"/>
      <c r="IRQ383" s="530"/>
      <c r="IRR383" s="530"/>
      <c r="IRS383" s="530"/>
      <c r="IRT383" s="530"/>
      <c r="IRU383" s="530"/>
      <c r="IRV383" s="530"/>
      <c r="IRW383" s="530"/>
      <c r="IRX383" s="530"/>
      <c r="IRY383" s="530"/>
      <c r="IRZ383" s="530"/>
      <c r="ISA383" s="530"/>
      <c r="ISB383" s="530"/>
      <c r="ISC383" s="530"/>
      <c r="ISD383" s="530"/>
      <c r="ISE383" s="530"/>
      <c r="ISF383" s="530"/>
      <c r="ISG383" s="530"/>
      <c r="ISH383" s="530"/>
      <c r="ISI383" s="530"/>
      <c r="ISJ383" s="530"/>
      <c r="ISK383" s="530"/>
      <c r="ISL383" s="530"/>
      <c r="ISM383" s="530"/>
      <c r="ISN383" s="530"/>
      <c r="ISO383" s="530"/>
      <c r="ISP383" s="530"/>
      <c r="ISQ383" s="530"/>
      <c r="ISR383" s="530"/>
      <c r="ISS383" s="530"/>
      <c r="IST383" s="530"/>
      <c r="ISU383" s="530"/>
      <c r="ISV383" s="530"/>
      <c r="ISW383" s="530"/>
      <c r="ISX383" s="530"/>
      <c r="ISY383" s="530"/>
      <c r="ISZ383" s="530"/>
      <c r="ITA383" s="530"/>
      <c r="ITB383" s="530"/>
      <c r="ITC383" s="530"/>
      <c r="ITD383" s="530"/>
      <c r="ITE383" s="530"/>
      <c r="ITF383" s="530"/>
      <c r="ITG383" s="530"/>
      <c r="ITH383" s="530"/>
      <c r="ITI383" s="530"/>
      <c r="ITJ383" s="530"/>
      <c r="ITK383" s="530"/>
      <c r="ITL383" s="530"/>
      <c r="ITM383" s="530"/>
      <c r="ITN383" s="530"/>
      <c r="ITO383" s="530"/>
      <c r="ITP383" s="530"/>
      <c r="ITQ383" s="530"/>
      <c r="ITR383" s="530"/>
      <c r="ITS383" s="530"/>
      <c r="ITT383" s="530"/>
      <c r="ITU383" s="530"/>
      <c r="ITV383" s="530"/>
      <c r="ITW383" s="530"/>
      <c r="ITX383" s="530"/>
      <c r="ITY383" s="530"/>
      <c r="ITZ383" s="530"/>
      <c r="IUA383" s="530"/>
      <c r="IUB383" s="530"/>
      <c r="IUC383" s="530"/>
      <c r="IUD383" s="530"/>
      <c r="IUE383" s="530"/>
      <c r="IUF383" s="530"/>
      <c r="IUG383" s="530"/>
      <c r="IUH383" s="530"/>
      <c r="IUI383" s="530"/>
      <c r="IUJ383" s="530"/>
      <c r="IUK383" s="530"/>
      <c r="IUL383" s="530"/>
      <c r="IUM383" s="530"/>
      <c r="IUN383" s="530"/>
      <c r="IUO383" s="530"/>
      <c r="IUP383" s="530"/>
      <c r="IUQ383" s="530"/>
      <c r="IUR383" s="530"/>
      <c r="IUS383" s="530"/>
      <c r="IUT383" s="530"/>
      <c r="IUU383" s="530"/>
      <c r="IUV383" s="530"/>
      <c r="IUW383" s="530"/>
      <c r="IUX383" s="530"/>
      <c r="IUY383" s="530"/>
      <c r="IUZ383" s="530"/>
      <c r="IVA383" s="530"/>
      <c r="IVB383" s="530"/>
      <c r="IVC383" s="530"/>
      <c r="IVD383" s="530"/>
      <c r="IVE383" s="530"/>
      <c r="IVF383" s="530"/>
      <c r="IVG383" s="530"/>
      <c r="IVH383" s="530"/>
      <c r="IVI383" s="530"/>
      <c r="IVJ383" s="530"/>
      <c r="IVK383" s="530"/>
      <c r="IVL383" s="530"/>
      <c r="IVM383" s="530"/>
      <c r="IVN383" s="530"/>
      <c r="IVO383" s="530"/>
      <c r="IVP383" s="530"/>
      <c r="IVQ383" s="530"/>
      <c r="IVR383" s="530"/>
      <c r="IVS383" s="530"/>
      <c r="IVT383" s="530"/>
      <c r="IVU383" s="530"/>
      <c r="IVV383" s="530"/>
      <c r="IVW383" s="530"/>
      <c r="IVX383" s="530"/>
      <c r="IVY383" s="530"/>
      <c r="IVZ383" s="530"/>
      <c r="IWA383" s="530"/>
      <c r="IWB383" s="530"/>
      <c r="IWC383" s="530"/>
      <c r="IWD383" s="530"/>
      <c r="IWE383" s="530"/>
      <c r="IWF383" s="530"/>
      <c r="IWG383" s="530"/>
      <c r="IWH383" s="530"/>
      <c r="IWI383" s="530"/>
      <c r="IWJ383" s="530"/>
      <c r="IWK383" s="530"/>
      <c r="IWL383" s="530"/>
      <c r="IWM383" s="530"/>
      <c r="IWN383" s="530"/>
      <c r="IWO383" s="530"/>
      <c r="IWP383" s="530"/>
      <c r="IWQ383" s="530"/>
      <c r="IWR383" s="530"/>
      <c r="IWS383" s="530"/>
      <c r="IWT383" s="530"/>
      <c r="IWU383" s="530"/>
      <c r="IWV383" s="530"/>
      <c r="IWW383" s="530"/>
      <c r="IWX383" s="530"/>
      <c r="IWY383" s="530"/>
      <c r="IWZ383" s="530"/>
      <c r="IXA383" s="530"/>
      <c r="IXB383" s="530"/>
      <c r="IXC383" s="530"/>
      <c r="IXD383" s="530"/>
      <c r="IXE383" s="530"/>
      <c r="IXF383" s="530"/>
      <c r="IXG383" s="530"/>
      <c r="IXH383" s="530"/>
      <c r="IXI383" s="530"/>
      <c r="IXJ383" s="530"/>
      <c r="IXK383" s="530"/>
      <c r="IXL383" s="530"/>
      <c r="IXM383" s="530"/>
      <c r="IXN383" s="530"/>
      <c r="IXO383" s="530"/>
      <c r="IXP383" s="530"/>
      <c r="IXQ383" s="530"/>
      <c r="IXR383" s="530"/>
      <c r="IXS383" s="530"/>
      <c r="IXT383" s="530"/>
      <c r="IXU383" s="530"/>
      <c r="IXV383" s="530"/>
      <c r="IXW383" s="530"/>
      <c r="IXX383" s="530"/>
      <c r="IXY383" s="530"/>
      <c r="IXZ383" s="530"/>
      <c r="IYA383" s="530"/>
      <c r="IYB383" s="530"/>
      <c r="IYC383" s="530"/>
      <c r="IYD383" s="530"/>
      <c r="IYE383" s="530"/>
      <c r="IYF383" s="530"/>
      <c r="IYG383" s="530"/>
      <c r="IYH383" s="530"/>
      <c r="IYI383" s="530"/>
      <c r="IYJ383" s="530"/>
      <c r="IYK383" s="530"/>
      <c r="IYL383" s="530"/>
      <c r="IYM383" s="530"/>
      <c r="IYN383" s="530"/>
      <c r="IYO383" s="530"/>
      <c r="IYP383" s="530"/>
      <c r="IYQ383" s="530"/>
      <c r="IYR383" s="530"/>
      <c r="IYS383" s="530"/>
      <c r="IYT383" s="530"/>
      <c r="IYU383" s="530"/>
      <c r="IYV383" s="530"/>
      <c r="IYW383" s="530"/>
      <c r="IYX383" s="530"/>
      <c r="IYY383" s="530"/>
      <c r="IYZ383" s="530"/>
      <c r="IZA383" s="530"/>
      <c r="IZB383" s="530"/>
      <c r="IZC383" s="530"/>
      <c r="IZD383" s="530"/>
      <c r="IZE383" s="530"/>
      <c r="IZF383" s="530"/>
      <c r="IZG383" s="530"/>
      <c r="IZH383" s="530"/>
      <c r="IZI383" s="530"/>
      <c r="IZJ383" s="530"/>
      <c r="IZK383" s="530"/>
      <c r="IZL383" s="530"/>
      <c r="IZM383" s="530"/>
      <c r="IZN383" s="530"/>
      <c r="IZO383" s="530"/>
      <c r="IZP383" s="530"/>
      <c r="IZQ383" s="530"/>
      <c r="IZR383" s="530"/>
      <c r="IZS383" s="530"/>
      <c r="IZT383" s="530"/>
      <c r="IZU383" s="530"/>
      <c r="IZV383" s="530"/>
      <c r="IZW383" s="530"/>
      <c r="IZX383" s="530"/>
      <c r="IZY383" s="530"/>
      <c r="IZZ383" s="530"/>
      <c r="JAA383" s="530"/>
      <c r="JAB383" s="530"/>
      <c r="JAC383" s="530"/>
      <c r="JAD383" s="530"/>
      <c r="JAE383" s="530"/>
      <c r="JAF383" s="530"/>
      <c r="JAG383" s="530"/>
      <c r="JAH383" s="530"/>
      <c r="JAI383" s="530"/>
      <c r="JAJ383" s="530"/>
      <c r="JAK383" s="530"/>
      <c r="JAL383" s="530"/>
      <c r="JAM383" s="530"/>
      <c r="JAN383" s="530"/>
      <c r="JAO383" s="530"/>
      <c r="JAP383" s="530"/>
      <c r="JAQ383" s="530"/>
      <c r="JAR383" s="530"/>
      <c r="JAS383" s="530"/>
      <c r="JAT383" s="530"/>
      <c r="JAU383" s="530"/>
      <c r="JAV383" s="530"/>
      <c r="JAW383" s="530"/>
      <c r="JAX383" s="530"/>
      <c r="JAY383" s="530"/>
      <c r="JAZ383" s="530"/>
      <c r="JBA383" s="530"/>
      <c r="JBB383" s="530"/>
      <c r="JBC383" s="530"/>
      <c r="JBD383" s="530"/>
      <c r="JBE383" s="530"/>
      <c r="JBF383" s="530"/>
      <c r="JBG383" s="530"/>
      <c r="JBH383" s="530"/>
      <c r="JBI383" s="530"/>
      <c r="JBJ383" s="530"/>
      <c r="JBK383" s="530"/>
      <c r="JBL383" s="530"/>
      <c r="JBM383" s="530"/>
      <c r="JBN383" s="530"/>
      <c r="JBO383" s="530"/>
      <c r="JBP383" s="530"/>
      <c r="JBQ383" s="530"/>
      <c r="JBR383" s="530"/>
      <c r="JBS383" s="530"/>
      <c r="JBT383" s="530"/>
      <c r="JBU383" s="530"/>
      <c r="JBV383" s="530"/>
      <c r="JBW383" s="530"/>
      <c r="JBX383" s="530"/>
      <c r="JBY383" s="530"/>
      <c r="JBZ383" s="530"/>
      <c r="JCA383" s="530"/>
      <c r="JCB383" s="530"/>
      <c r="JCC383" s="530"/>
      <c r="JCD383" s="530"/>
      <c r="JCE383" s="530"/>
      <c r="JCF383" s="530"/>
      <c r="JCG383" s="530"/>
      <c r="JCH383" s="530"/>
      <c r="JCI383" s="530"/>
      <c r="JCJ383" s="530"/>
      <c r="JCK383" s="530"/>
      <c r="JCL383" s="530"/>
      <c r="JCM383" s="530"/>
      <c r="JCN383" s="530"/>
      <c r="JCO383" s="530"/>
      <c r="JCP383" s="530"/>
      <c r="JCQ383" s="530"/>
      <c r="JCR383" s="530"/>
      <c r="JCS383" s="530"/>
      <c r="JCT383" s="530"/>
      <c r="JCU383" s="530"/>
      <c r="JCV383" s="530"/>
      <c r="JCW383" s="530"/>
      <c r="JCX383" s="530"/>
      <c r="JCY383" s="530"/>
      <c r="JCZ383" s="530"/>
      <c r="JDA383" s="530"/>
      <c r="JDB383" s="530"/>
      <c r="JDC383" s="530"/>
      <c r="JDD383" s="530"/>
      <c r="JDE383" s="530"/>
      <c r="JDF383" s="530"/>
      <c r="JDG383" s="530"/>
      <c r="JDH383" s="530"/>
      <c r="JDI383" s="530"/>
      <c r="JDJ383" s="530"/>
      <c r="JDK383" s="530"/>
      <c r="JDL383" s="530"/>
      <c r="JDM383" s="530"/>
      <c r="JDN383" s="530"/>
      <c r="JDO383" s="530"/>
      <c r="JDP383" s="530"/>
      <c r="JDQ383" s="530"/>
      <c r="JDR383" s="530"/>
      <c r="JDS383" s="530"/>
      <c r="JDT383" s="530"/>
      <c r="JDU383" s="530"/>
      <c r="JDV383" s="530"/>
      <c r="JDW383" s="530"/>
      <c r="JDX383" s="530"/>
      <c r="JDY383" s="530"/>
      <c r="JDZ383" s="530"/>
      <c r="JEA383" s="530"/>
      <c r="JEB383" s="530"/>
      <c r="JEC383" s="530"/>
      <c r="JED383" s="530"/>
      <c r="JEE383" s="530"/>
      <c r="JEF383" s="530"/>
      <c r="JEG383" s="530"/>
      <c r="JEH383" s="530"/>
      <c r="JEI383" s="530"/>
      <c r="JEJ383" s="530"/>
      <c r="JEK383" s="530"/>
      <c r="JEL383" s="530"/>
      <c r="JEM383" s="530"/>
      <c r="JEN383" s="530"/>
      <c r="JEO383" s="530"/>
      <c r="JEP383" s="530"/>
      <c r="JEQ383" s="530"/>
      <c r="JER383" s="530"/>
      <c r="JES383" s="530"/>
      <c r="JET383" s="530"/>
      <c r="JEU383" s="530"/>
      <c r="JEV383" s="530"/>
      <c r="JEW383" s="530"/>
      <c r="JEX383" s="530"/>
      <c r="JEY383" s="530"/>
      <c r="JEZ383" s="530"/>
      <c r="JFA383" s="530"/>
      <c r="JFB383" s="530"/>
      <c r="JFC383" s="530"/>
      <c r="JFD383" s="530"/>
      <c r="JFE383" s="530"/>
      <c r="JFF383" s="530"/>
      <c r="JFG383" s="530"/>
      <c r="JFH383" s="530"/>
      <c r="JFI383" s="530"/>
      <c r="JFJ383" s="530"/>
      <c r="JFK383" s="530"/>
      <c r="JFL383" s="530"/>
      <c r="JFM383" s="530"/>
      <c r="JFN383" s="530"/>
      <c r="JFO383" s="530"/>
      <c r="JFP383" s="530"/>
      <c r="JFQ383" s="530"/>
      <c r="JFR383" s="530"/>
      <c r="JFS383" s="530"/>
      <c r="JFT383" s="530"/>
      <c r="JFU383" s="530"/>
      <c r="JFV383" s="530"/>
      <c r="JFW383" s="530"/>
      <c r="JFX383" s="530"/>
      <c r="JFY383" s="530"/>
      <c r="JFZ383" s="530"/>
      <c r="JGA383" s="530"/>
      <c r="JGB383" s="530"/>
      <c r="JGC383" s="530"/>
      <c r="JGD383" s="530"/>
      <c r="JGE383" s="530"/>
      <c r="JGF383" s="530"/>
      <c r="JGG383" s="530"/>
      <c r="JGH383" s="530"/>
      <c r="JGI383" s="530"/>
      <c r="JGJ383" s="530"/>
      <c r="JGK383" s="530"/>
      <c r="JGL383" s="530"/>
      <c r="JGM383" s="530"/>
      <c r="JGN383" s="530"/>
      <c r="JGO383" s="530"/>
      <c r="JGP383" s="530"/>
      <c r="JGQ383" s="530"/>
      <c r="JGR383" s="530"/>
      <c r="JGS383" s="530"/>
      <c r="JGT383" s="530"/>
      <c r="JGU383" s="530"/>
      <c r="JGV383" s="530"/>
      <c r="JGW383" s="530"/>
      <c r="JGX383" s="530"/>
      <c r="JGY383" s="530"/>
      <c r="JGZ383" s="530"/>
      <c r="JHA383" s="530"/>
      <c r="JHB383" s="530"/>
      <c r="JHC383" s="530"/>
      <c r="JHD383" s="530"/>
      <c r="JHE383" s="530"/>
      <c r="JHF383" s="530"/>
      <c r="JHG383" s="530"/>
      <c r="JHH383" s="530"/>
      <c r="JHI383" s="530"/>
      <c r="JHJ383" s="530"/>
      <c r="JHK383" s="530"/>
      <c r="JHL383" s="530"/>
      <c r="JHM383" s="530"/>
      <c r="JHN383" s="530"/>
      <c r="JHO383" s="530"/>
      <c r="JHP383" s="530"/>
      <c r="JHQ383" s="530"/>
      <c r="JHR383" s="530"/>
      <c r="JHS383" s="530"/>
      <c r="JHT383" s="530"/>
      <c r="JHU383" s="530"/>
      <c r="JHV383" s="530"/>
      <c r="JHW383" s="530"/>
      <c r="JHX383" s="530"/>
      <c r="JHY383" s="530"/>
      <c r="JHZ383" s="530"/>
      <c r="JIA383" s="530"/>
      <c r="JIB383" s="530"/>
      <c r="JIC383" s="530"/>
      <c r="JID383" s="530"/>
      <c r="JIE383" s="530"/>
      <c r="JIF383" s="530"/>
      <c r="JIG383" s="530"/>
      <c r="JIH383" s="530"/>
      <c r="JII383" s="530"/>
      <c r="JIJ383" s="530"/>
      <c r="JIK383" s="530"/>
      <c r="JIL383" s="530"/>
      <c r="JIM383" s="530"/>
      <c r="JIN383" s="530"/>
      <c r="JIO383" s="530"/>
      <c r="JIP383" s="530"/>
      <c r="JIQ383" s="530"/>
      <c r="JIR383" s="530"/>
      <c r="JIS383" s="530"/>
      <c r="JIT383" s="530"/>
      <c r="JIU383" s="530"/>
      <c r="JIV383" s="530"/>
      <c r="JIW383" s="530"/>
      <c r="JIX383" s="530"/>
      <c r="JIY383" s="530"/>
      <c r="JIZ383" s="530"/>
      <c r="JJA383" s="530"/>
      <c r="JJB383" s="530"/>
      <c r="JJC383" s="530"/>
      <c r="JJD383" s="530"/>
      <c r="JJE383" s="530"/>
      <c r="JJF383" s="530"/>
      <c r="JJG383" s="530"/>
      <c r="JJH383" s="530"/>
      <c r="JJI383" s="530"/>
      <c r="JJJ383" s="530"/>
      <c r="JJK383" s="530"/>
      <c r="JJL383" s="530"/>
      <c r="JJM383" s="530"/>
      <c r="JJN383" s="530"/>
      <c r="JJO383" s="530"/>
      <c r="JJP383" s="530"/>
      <c r="JJQ383" s="530"/>
      <c r="JJR383" s="530"/>
      <c r="JJS383" s="530"/>
      <c r="JJT383" s="530"/>
      <c r="JJU383" s="530"/>
      <c r="JJV383" s="530"/>
      <c r="JJW383" s="530"/>
      <c r="JJX383" s="530"/>
      <c r="JJY383" s="530"/>
      <c r="JJZ383" s="530"/>
      <c r="JKA383" s="530"/>
      <c r="JKB383" s="530"/>
      <c r="JKC383" s="530"/>
      <c r="JKD383" s="530"/>
      <c r="JKE383" s="530"/>
      <c r="JKF383" s="530"/>
      <c r="JKG383" s="530"/>
      <c r="JKH383" s="530"/>
      <c r="JKI383" s="530"/>
      <c r="JKJ383" s="530"/>
      <c r="JKK383" s="530"/>
      <c r="JKL383" s="530"/>
      <c r="JKM383" s="530"/>
      <c r="JKN383" s="530"/>
      <c r="JKO383" s="530"/>
      <c r="JKP383" s="530"/>
      <c r="JKQ383" s="530"/>
      <c r="JKR383" s="530"/>
      <c r="JKS383" s="530"/>
      <c r="JKT383" s="530"/>
      <c r="JKU383" s="530"/>
      <c r="JKV383" s="530"/>
      <c r="JKW383" s="530"/>
      <c r="JKX383" s="530"/>
      <c r="JKY383" s="530"/>
      <c r="JKZ383" s="530"/>
      <c r="JLA383" s="530"/>
      <c r="JLB383" s="530"/>
      <c r="JLC383" s="530"/>
      <c r="JLD383" s="530"/>
      <c r="JLE383" s="530"/>
      <c r="JLF383" s="530"/>
      <c r="JLG383" s="530"/>
      <c r="JLH383" s="530"/>
      <c r="JLI383" s="530"/>
      <c r="JLJ383" s="530"/>
      <c r="JLK383" s="530"/>
      <c r="JLL383" s="530"/>
      <c r="JLM383" s="530"/>
      <c r="JLN383" s="530"/>
      <c r="JLO383" s="530"/>
      <c r="JLP383" s="530"/>
      <c r="JLQ383" s="530"/>
      <c r="JLR383" s="530"/>
      <c r="JLS383" s="530"/>
      <c r="JLT383" s="530"/>
      <c r="JLU383" s="530"/>
      <c r="JLV383" s="530"/>
      <c r="JLW383" s="530"/>
      <c r="JLX383" s="530"/>
      <c r="JLY383" s="530"/>
      <c r="JLZ383" s="530"/>
      <c r="JMA383" s="530"/>
      <c r="JMB383" s="530"/>
      <c r="JMC383" s="530"/>
      <c r="JMD383" s="530"/>
      <c r="JME383" s="530"/>
      <c r="JMF383" s="530"/>
      <c r="JMG383" s="530"/>
      <c r="JMH383" s="530"/>
      <c r="JMI383" s="530"/>
      <c r="JMJ383" s="530"/>
      <c r="JMK383" s="530"/>
      <c r="JML383" s="530"/>
      <c r="JMM383" s="530"/>
      <c r="JMN383" s="530"/>
      <c r="JMO383" s="530"/>
      <c r="JMP383" s="530"/>
      <c r="JMQ383" s="530"/>
      <c r="JMR383" s="530"/>
      <c r="JMS383" s="530"/>
      <c r="JMT383" s="530"/>
      <c r="JMU383" s="530"/>
      <c r="JMV383" s="530"/>
      <c r="JMW383" s="530"/>
      <c r="JMX383" s="530"/>
      <c r="JMY383" s="530"/>
      <c r="JMZ383" s="530"/>
      <c r="JNA383" s="530"/>
      <c r="JNB383" s="530"/>
      <c r="JNC383" s="530"/>
      <c r="JND383" s="530"/>
      <c r="JNE383" s="530"/>
      <c r="JNF383" s="530"/>
      <c r="JNG383" s="530"/>
      <c r="JNH383" s="530"/>
      <c r="JNI383" s="530"/>
      <c r="JNJ383" s="530"/>
      <c r="JNK383" s="530"/>
      <c r="JNL383" s="530"/>
      <c r="JNM383" s="530"/>
      <c r="JNN383" s="530"/>
      <c r="JNO383" s="530"/>
      <c r="JNP383" s="530"/>
      <c r="JNQ383" s="530"/>
      <c r="JNR383" s="530"/>
      <c r="JNS383" s="530"/>
      <c r="JNT383" s="530"/>
      <c r="JNU383" s="530"/>
      <c r="JNV383" s="530"/>
      <c r="JNW383" s="530"/>
      <c r="JNX383" s="530"/>
      <c r="JNY383" s="530"/>
      <c r="JNZ383" s="530"/>
      <c r="JOA383" s="530"/>
      <c r="JOB383" s="530"/>
      <c r="JOC383" s="530"/>
      <c r="JOD383" s="530"/>
      <c r="JOE383" s="530"/>
      <c r="JOF383" s="530"/>
      <c r="JOG383" s="530"/>
      <c r="JOH383" s="530"/>
      <c r="JOI383" s="530"/>
      <c r="JOJ383" s="530"/>
      <c r="JOK383" s="530"/>
      <c r="JOL383" s="530"/>
      <c r="JOM383" s="530"/>
      <c r="JON383" s="530"/>
      <c r="JOO383" s="530"/>
      <c r="JOP383" s="530"/>
      <c r="JOQ383" s="530"/>
      <c r="JOR383" s="530"/>
      <c r="JOS383" s="530"/>
      <c r="JOT383" s="530"/>
      <c r="JOU383" s="530"/>
      <c r="JOV383" s="530"/>
      <c r="JOW383" s="530"/>
      <c r="JOX383" s="530"/>
      <c r="JOY383" s="530"/>
      <c r="JOZ383" s="530"/>
      <c r="JPA383" s="530"/>
      <c r="JPB383" s="530"/>
      <c r="JPC383" s="530"/>
      <c r="JPD383" s="530"/>
      <c r="JPE383" s="530"/>
      <c r="JPF383" s="530"/>
      <c r="JPG383" s="530"/>
      <c r="JPH383" s="530"/>
      <c r="JPI383" s="530"/>
      <c r="JPJ383" s="530"/>
      <c r="JPK383" s="530"/>
      <c r="JPL383" s="530"/>
      <c r="JPM383" s="530"/>
      <c r="JPN383" s="530"/>
      <c r="JPO383" s="530"/>
      <c r="JPP383" s="530"/>
      <c r="JPQ383" s="530"/>
      <c r="JPR383" s="530"/>
      <c r="JPS383" s="530"/>
      <c r="JPT383" s="530"/>
      <c r="JPU383" s="530"/>
      <c r="JPV383" s="530"/>
      <c r="JPW383" s="530"/>
      <c r="JPX383" s="530"/>
      <c r="JPY383" s="530"/>
      <c r="JPZ383" s="530"/>
      <c r="JQA383" s="530"/>
      <c r="JQB383" s="530"/>
      <c r="JQC383" s="530"/>
      <c r="JQD383" s="530"/>
      <c r="JQE383" s="530"/>
      <c r="JQF383" s="530"/>
      <c r="JQG383" s="530"/>
      <c r="JQH383" s="530"/>
      <c r="JQI383" s="530"/>
      <c r="JQJ383" s="530"/>
      <c r="JQK383" s="530"/>
      <c r="JQL383" s="530"/>
      <c r="JQM383" s="530"/>
      <c r="JQN383" s="530"/>
      <c r="JQO383" s="530"/>
      <c r="JQP383" s="530"/>
      <c r="JQQ383" s="530"/>
      <c r="JQR383" s="530"/>
      <c r="JQS383" s="530"/>
      <c r="JQT383" s="530"/>
      <c r="JQU383" s="530"/>
      <c r="JQV383" s="530"/>
      <c r="JQW383" s="530"/>
      <c r="JQX383" s="530"/>
      <c r="JQY383" s="530"/>
      <c r="JQZ383" s="530"/>
      <c r="JRA383" s="530"/>
      <c r="JRB383" s="530"/>
      <c r="JRC383" s="530"/>
      <c r="JRD383" s="530"/>
      <c r="JRE383" s="530"/>
      <c r="JRF383" s="530"/>
      <c r="JRG383" s="530"/>
      <c r="JRH383" s="530"/>
      <c r="JRI383" s="530"/>
      <c r="JRJ383" s="530"/>
      <c r="JRK383" s="530"/>
      <c r="JRL383" s="530"/>
      <c r="JRM383" s="530"/>
      <c r="JRN383" s="530"/>
      <c r="JRO383" s="530"/>
      <c r="JRP383" s="530"/>
      <c r="JRQ383" s="530"/>
      <c r="JRR383" s="530"/>
      <c r="JRS383" s="530"/>
      <c r="JRT383" s="530"/>
      <c r="JRU383" s="530"/>
      <c r="JRV383" s="530"/>
      <c r="JRW383" s="530"/>
      <c r="JRX383" s="530"/>
      <c r="JRY383" s="530"/>
      <c r="JRZ383" s="530"/>
      <c r="JSA383" s="530"/>
      <c r="JSB383" s="530"/>
      <c r="JSC383" s="530"/>
      <c r="JSD383" s="530"/>
      <c r="JSE383" s="530"/>
      <c r="JSF383" s="530"/>
      <c r="JSG383" s="530"/>
      <c r="JSH383" s="530"/>
      <c r="JSI383" s="530"/>
      <c r="JSJ383" s="530"/>
      <c r="JSK383" s="530"/>
      <c r="JSL383" s="530"/>
      <c r="JSM383" s="530"/>
      <c r="JSN383" s="530"/>
      <c r="JSO383" s="530"/>
      <c r="JSP383" s="530"/>
      <c r="JSQ383" s="530"/>
      <c r="JSR383" s="530"/>
      <c r="JSS383" s="530"/>
      <c r="JST383" s="530"/>
      <c r="JSU383" s="530"/>
      <c r="JSV383" s="530"/>
      <c r="JSW383" s="530"/>
      <c r="JSX383" s="530"/>
      <c r="JSY383" s="530"/>
      <c r="JSZ383" s="530"/>
      <c r="JTA383" s="530"/>
      <c r="JTB383" s="530"/>
      <c r="JTC383" s="530"/>
      <c r="JTD383" s="530"/>
      <c r="JTE383" s="530"/>
      <c r="JTF383" s="530"/>
      <c r="JTG383" s="530"/>
      <c r="JTH383" s="530"/>
      <c r="JTI383" s="530"/>
      <c r="JTJ383" s="530"/>
      <c r="JTK383" s="530"/>
      <c r="JTL383" s="530"/>
      <c r="JTM383" s="530"/>
      <c r="JTN383" s="530"/>
      <c r="JTO383" s="530"/>
      <c r="JTP383" s="530"/>
      <c r="JTQ383" s="530"/>
      <c r="JTR383" s="530"/>
      <c r="JTS383" s="530"/>
      <c r="JTT383" s="530"/>
      <c r="JTU383" s="530"/>
      <c r="JTV383" s="530"/>
      <c r="JTW383" s="530"/>
      <c r="JTX383" s="530"/>
      <c r="JTY383" s="530"/>
      <c r="JTZ383" s="530"/>
      <c r="JUA383" s="530"/>
      <c r="JUB383" s="530"/>
      <c r="JUC383" s="530"/>
      <c r="JUD383" s="530"/>
      <c r="JUE383" s="530"/>
      <c r="JUF383" s="530"/>
      <c r="JUG383" s="530"/>
      <c r="JUH383" s="530"/>
      <c r="JUI383" s="530"/>
      <c r="JUJ383" s="530"/>
      <c r="JUK383" s="530"/>
      <c r="JUL383" s="530"/>
      <c r="JUM383" s="530"/>
      <c r="JUN383" s="530"/>
      <c r="JUO383" s="530"/>
      <c r="JUP383" s="530"/>
      <c r="JUQ383" s="530"/>
      <c r="JUR383" s="530"/>
      <c r="JUS383" s="530"/>
      <c r="JUT383" s="530"/>
      <c r="JUU383" s="530"/>
      <c r="JUV383" s="530"/>
      <c r="JUW383" s="530"/>
      <c r="JUX383" s="530"/>
      <c r="JUY383" s="530"/>
      <c r="JUZ383" s="530"/>
      <c r="JVA383" s="530"/>
      <c r="JVB383" s="530"/>
      <c r="JVC383" s="530"/>
      <c r="JVD383" s="530"/>
      <c r="JVE383" s="530"/>
      <c r="JVF383" s="530"/>
      <c r="JVG383" s="530"/>
      <c r="JVH383" s="530"/>
      <c r="JVI383" s="530"/>
      <c r="JVJ383" s="530"/>
      <c r="JVK383" s="530"/>
      <c r="JVL383" s="530"/>
      <c r="JVM383" s="530"/>
      <c r="JVN383" s="530"/>
      <c r="JVO383" s="530"/>
      <c r="JVP383" s="530"/>
      <c r="JVQ383" s="530"/>
      <c r="JVR383" s="530"/>
      <c r="JVS383" s="530"/>
      <c r="JVT383" s="530"/>
      <c r="JVU383" s="530"/>
      <c r="JVV383" s="530"/>
      <c r="JVW383" s="530"/>
      <c r="JVX383" s="530"/>
      <c r="JVY383" s="530"/>
      <c r="JVZ383" s="530"/>
      <c r="JWA383" s="530"/>
      <c r="JWB383" s="530"/>
      <c r="JWC383" s="530"/>
      <c r="JWD383" s="530"/>
      <c r="JWE383" s="530"/>
      <c r="JWF383" s="530"/>
      <c r="JWG383" s="530"/>
      <c r="JWH383" s="530"/>
      <c r="JWI383" s="530"/>
      <c r="JWJ383" s="530"/>
      <c r="JWK383" s="530"/>
      <c r="JWL383" s="530"/>
      <c r="JWM383" s="530"/>
      <c r="JWN383" s="530"/>
      <c r="JWO383" s="530"/>
      <c r="JWP383" s="530"/>
      <c r="JWQ383" s="530"/>
      <c r="JWR383" s="530"/>
      <c r="JWS383" s="530"/>
      <c r="JWT383" s="530"/>
      <c r="JWU383" s="530"/>
      <c r="JWV383" s="530"/>
      <c r="JWW383" s="530"/>
      <c r="JWX383" s="530"/>
      <c r="JWY383" s="530"/>
      <c r="JWZ383" s="530"/>
      <c r="JXA383" s="530"/>
      <c r="JXB383" s="530"/>
      <c r="JXC383" s="530"/>
      <c r="JXD383" s="530"/>
      <c r="JXE383" s="530"/>
      <c r="JXF383" s="530"/>
      <c r="JXG383" s="530"/>
      <c r="JXH383" s="530"/>
      <c r="JXI383" s="530"/>
      <c r="JXJ383" s="530"/>
      <c r="JXK383" s="530"/>
      <c r="JXL383" s="530"/>
      <c r="JXM383" s="530"/>
      <c r="JXN383" s="530"/>
      <c r="JXO383" s="530"/>
      <c r="JXP383" s="530"/>
      <c r="JXQ383" s="530"/>
      <c r="JXR383" s="530"/>
      <c r="JXS383" s="530"/>
      <c r="JXT383" s="530"/>
      <c r="JXU383" s="530"/>
      <c r="JXV383" s="530"/>
      <c r="JXW383" s="530"/>
      <c r="JXX383" s="530"/>
      <c r="JXY383" s="530"/>
      <c r="JXZ383" s="530"/>
      <c r="JYA383" s="530"/>
      <c r="JYB383" s="530"/>
      <c r="JYC383" s="530"/>
      <c r="JYD383" s="530"/>
      <c r="JYE383" s="530"/>
      <c r="JYF383" s="530"/>
      <c r="JYG383" s="530"/>
      <c r="JYH383" s="530"/>
      <c r="JYI383" s="530"/>
      <c r="JYJ383" s="530"/>
      <c r="JYK383" s="530"/>
      <c r="JYL383" s="530"/>
      <c r="JYM383" s="530"/>
      <c r="JYN383" s="530"/>
      <c r="JYO383" s="530"/>
      <c r="JYP383" s="530"/>
      <c r="JYQ383" s="530"/>
      <c r="JYR383" s="530"/>
      <c r="JYS383" s="530"/>
      <c r="JYT383" s="530"/>
      <c r="JYU383" s="530"/>
      <c r="JYV383" s="530"/>
      <c r="JYW383" s="530"/>
      <c r="JYX383" s="530"/>
      <c r="JYY383" s="530"/>
      <c r="JYZ383" s="530"/>
      <c r="JZA383" s="530"/>
      <c r="JZB383" s="530"/>
      <c r="JZC383" s="530"/>
      <c r="JZD383" s="530"/>
      <c r="JZE383" s="530"/>
      <c r="JZF383" s="530"/>
      <c r="JZG383" s="530"/>
      <c r="JZH383" s="530"/>
      <c r="JZI383" s="530"/>
      <c r="JZJ383" s="530"/>
      <c r="JZK383" s="530"/>
      <c r="JZL383" s="530"/>
      <c r="JZM383" s="530"/>
      <c r="JZN383" s="530"/>
      <c r="JZO383" s="530"/>
      <c r="JZP383" s="530"/>
      <c r="JZQ383" s="530"/>
      <c r="JZR383" s="530"/>
      <c r="JZS383" s="530"/>
      <c r="JZT383" s="530"/>
      <c r="JZU383" s="530"/>
      <c r="JZV383" s="530"/>
      <c r="JZW383" s="530"/>
      <c r="JZX383" s="530"/>
      <c r="JZY383" s="530"/>
      <c r="JZZ383" s="530"/>
      <c r="KAA383" s="530"/>
      <c r="KAB383" s="530"/>
      <c r="KAC383" s="530"/>
      <c r="KAD383" s="530"/>
      <c r="KAE383" s="530"/>
      <c r="KAF383" s="530"/>
      <c r="KAG383" s="530"/>
      <c r="KAH383" s="530"/>
      <c r="KAI383" s="530"/>
      <c r="KAJ383" s="530"/>
      <c r="KAK383" s="530"/>
      <c r="KAL383" s="530"/>
      <c r="KAM383" s="530"/>
      <c r="KAN383" s="530"/>
      <c r="KAO383" s="530"/>
      <c r="KAP383" s="530"/>
      <c r="KAQ383" s="530"/>
      <c r="KAR383" s="530"/>
      <c r="KAS383" s="530"/>
      <c r="KAT383" s="530"/>
      <c r="KAU383" s="530"/>
      <c r="KAV383" s="530"/>
      <c r="KAW383" s="530"/>
      <c r="KAX383" s="530"/>
      <c r="KAY383" s="530"/>
      <c r="KAZ383" s="530"/>
      <c r="KBA383" s="530"/>
      <c r="KBB383" s="530"/>
      <c r="KBC383" s="530"/>
      <c r="KBD383" s="530"/>
      <c r="KBE383" s="530"/>
      <c r="KBF383" s="530"/>
      <c r="KBG383" s="530"/>
      <c r="KBH383" s="530"/>
      <c r="KBI383" s="530"/>
      <c r="KBJ383" s="530"/>
      <c r="KBK383" s="530"/>
      <c r="KBL383" s="530"/>
      <c r="KBM383" s="530"/>
      <c r="KBN383" s="530"/>
      <c r="KBO383" s="530"/>
      <c r="KBP383" s="530"/>
      <c r="KBQ383" s="530"/>
      <c r="KBR383" s="530"/>
      <c r="KBS383" s="530"/>
      <c r="KBT383" s="530"/>
      <c r="KBU383" s="530"/>
      <c r="KBV383" s="530"/>
      <c r="KBW383" s="530"/>
      <c r="KBX383" s="530"/>
      <c r="KBY383" s="530"/>
      <c r="KBZ383" s="530"/>
      <c r="KCA383" s="530"/>
      <c r="KCB383" s="530"/>
      <c r="KCC383" s="530"/>
      <c r="KCD383" s="530"/>
      <c r="KCE383" s="530"/>
      <c r="KCF383" s="530"/>
      <c r="KCG383" s="530"/>
      <c r="KCH383" s="530"/>
      <c r="KCI383" s="530"/>
      <c r="KCJ383" s="530"/>
      <c r="KCK383" s="530"/>
      <c r="KCL383" s="530"/>
      <c r="KCM383" s="530"/>
      <c r="KCN383" s="530"/>
      <c r="KCO383" s="530"/>
      <c r="KCP383" s="530"/>
      <c r="KCQ383" s="530"/>
      <c r="KCR383" s="530"/>
      <c r="KCS383" s="530"/>
      <c r="KCT383" s="530"/>
      <c r="KCU383" s="530"/>
      <c r="KCV383" s="530"/>
      <c r="KCW383" s="530"/>
      <c r="KCX383" s="530"/>
      <c r="KCY383" s="530"/>
      <c r="KCZ383" s="530"/>
      <c r="KDA383" s="530"/>
      <c r="KDB383" s="530"/>
      <c r="KDC383" s="530"/>
      <c r="KDD383" s="530"/>
      <c r="KDE383" s="530"/>
      <c r="KDF383" s="530"/>
      <c r="KDG383" s="530"/>
      <c r="KDH383" s="530"/>
      <c r="KDI383" s="530"/>
      <c r="KDJ383" s="530"/>
      <c r="KDK383" s="530"/>
      <c r="KDL383" s="530"/>
      <c r="KDM383" s="530"/>
      <c r="KDN383" s="530"/>
      <c r="KDO383" s="530"/>
      <c r="KDP383" s="530"/>
      <c r="KDQ383" s="530"/>
      <c r="KDR383" s="530"/>
      <c r="KDS383" s="530"/>
      <c r="KDT383" s="530"/>
      <c r="KDU383" s="530"/>
      <c r="KDV383" s="530"/>
      <c r="KDW383" s="530"/>
      <c r="KDX383" s="530"/>
      <c r="KDY383" s="530"/>
      <c r="KDZ383" s="530"/>
      <c r="KEA383" s="530"/>
      <c r="KEB383" s="530"/>
      <c r="KEC383" s="530"/>
      <c r="KED383" s="530"/>
      <c r="KEE383" s="530"/>
      <c r="KEF383" s="530"/>
      <c r="KEG383" s="530"/>
      <c r="KEH383" s="530"/>
      <c r="KEI383" s="530"/>
      <c r="KEJ383" s="530"/>
      <c r="KEK383" s="530"/>
      <c r="KEL383" s="530"/>
      <c r="KEM383" s="530"/>
      <c r="KEN383" s="530"/>
      <c r="KEO383" s="530"/>
      <c r="KEP383" s="530"/>
      <c r="KEQ383" s="530"/>
      <c r="KER383" s="530"/>
      <c r="KES383" s="530"/>
      <c r="KET383" s="530"/>
      <c r="KEU383" s="530"/>
      <c r="KEV383" s="530"/>
      <c r="KEW383" s="530"/>
      <c r="KEX383" s="530"/>
      <c r="KEY383" s="530"/>
      <c r="KEZ383" s="530"/>
      <c r="KFA383" s="530"/>
      <c r="KFB383" s="530"/>
      <c r="KFC383" s="530"/>
      <c r="KFD383" s="530"/>
      <c r="KFE383" s="530"/>
      <c r="KFF383" s="530"/>
      <c r="KFG383" s="530"/>
      <c r="KFH383" s="530"/>
      <c r="KFI383" s="530"/>
      <c r="KFJ383" s="530"/>
      <c r="KFK383" s="530"/>
      <c r="KFL383" s="530"/>
      <c r="KFM383" s="530"/>
      <c r="KFN383" s="530"/>
      <c r="KFO383" s="530"/>
      <c r="KFP383" s="530"/>
      <c r="KFQ383" s="530"/>
      <c r="KFR383" s="530"/>
      <c r="KFS383" s="530"/>
      <c r="KFT383" s="530"/>
      <c r="KFU383" s="530"/>
      <c r="KFV383" s="530"/>
      <c r="KFW383" s="530"/>
      <c r="KFX383" s="530"/>
      <c r="KFY383" s="530"/>
      <c r="KFZ383" s="530"/>
      <c r="KGA383" s="530"/>
      <c r="KGB383" s="530"/>
      <c r="KGC383" s="530"/>
      <c r="KGD383" s="530"/>
      <c r="KGE383" s="530"/>
      <c r="KGF383" s="530"/>
      <c r="KGG383" s="530"/>
      <c r="KGH383" s="530"/>
      <c r="KGI383" s="530"/>
      <c r="KGJ383" s="530"/>
      <c r="KGK383" s="530"/>
      <c r="KGL383" s="530"/>
      <c r="KGM383" s="530"/>
      <c r="KGN383" s="530"/>
      <c r="KGO383" s="530"/>
      <c r="KGP383" s="530"/>
      <c r="KGQ383" s="530"/>
      <c r="KGR383" s="530"/>
      <c r="KGS383" s="530"/>
      <c r="KGT383" s="530"/>
      <c r="KGU383" s="530"/>
      <c r="KGV383" s="530"/>
      <c r="KGW383" s="530"/>
      <c r="KGX383" s="530"/>
      <c r="KGY383" s="530"/>
      <c r="KGZ383" s="530"/>
      <c r="KHA383" s="530"/>
      <c r="KHB383" s="530"/>
      <c r="KHC383" s="530"/>
      <c r="KHD383" s="530"/>
      <c r="KHE383" s="530"/>
      <c r="KHF383" s="530"/>
      <c r="KHG383" s="530"/>
      <c r="KHH383" s="530"/>
      <c r="KHI383" s="530"/>
      <c r="KHJ383" s="530"/>
      <c r="KHK383" s="530"/>
      <c r="KHL383" s="530"/>
      <c r="KHM383" s="530"/>
      <c r="KHN383" s="530"/>
      <c r="KHO383" s="530"/>
      <c r="KHP383" s="530"/>
      <c r="KHQ383" s="530"/>
      <c r="KHR383" s="530"/>
      <c r="KHS383" s="530"/>
      <c r="KHT383" s="530"/>
      <c r="KHU383" s="530"/>
      <c r="KHV383" s="530"/>
      <c r="KHW383" s="530"/>
      <c r="KHX383" s="530"/>
      <c r="KHY383" s="530"/>
      <c r="KHZ383" s="530"/>
      <c r="KIA383" s="530"/>
      <c r="KIB383" s="530"/>
      <c r="KIC383" s="530"/>
      <c r="KID383" s="530"/>
      <c r="KIE383" s="530"/>
      <c r="KIF383" s="530"/>
      <c r="KIG383" s="530"/>
      <c r="KIH383" s="530"/>
      <c r="KII383" s="530"/>
      <c r="KIJ383" s="530"/>
      <c r="KIK383" s="530"/>
      <c r="KIL383" s="530"/>
      <c r="KIM383" s="530"/>
      <c r="KIN383" s="530"/>
      <c r="KIO383" s="530"/>
      <c r="KIP383" s="530"/>
      <c r="KIQ383" s="530"/>
      <c r="KIR383" s="530"/>
      <c r="KIS383" s="530"/>
      <c r="KIT383" s="530"/>
      <c r="KIU383" s="530"/>
      <c r="KIV383" s="530"/>
      <c r="KIW383" s="530"/>
      <c r="KIX383" s="530"/>
      <c r="KIY383" s="530"/>
      <c r="KIZ383" s="530"/>
      <c r="KJA383" s="530"/>
      <c r="KJB383" s="530"/>
      <c r="KJC383" s="530"/>
      <c r="KJD383" s="530"/>
      <c r="KJE383" s="530"/>
      <c r="KJF383" s="530"/>
      <c r="KJG383" s="530"/>
      <c r="KJH383" s="530"/>
      <c r="KJI383" s="530"/>
      <c r="KJJ383" s="530"/>
      <c r="KJK383" s="530"/>
      <c r="KJL383" s="530"/>
      <c r="KJM383" s="530"/>
      <c r="KJN383" s="530"/>
      <c r="KJO383" s="530"/>
      <c r="KJP383" s="530"/>
      <c r="KJQ383" s="530"/>
      <c r="KJR383" s="530"/>
      <c r="KJS383" s="530"/>
      <c r="KJT383" s="530"/>
      <c r="KJU383" s="530"/>
      <c r="KJV383" s="530"/>
      <c r="KJW383" s="530"/>
      <c r="KJX383" s="530"/>
      <c r="KJY383" s="530"/>
      <c r="KJZ383" s="530"/>
      <c r="KKA383" s="530"/>
      <c r="KKB383" s="530"/>
      <c r="KKC383" s="530"/>
      <c r="KKD383" s="530"/>
      <c r="KKE383" s="530"/>
      <c r="KKF383" s="530"/>
      <c r="KKG383" s="530"/>
      <c r="KKH383" s="530"/>
      <c r="KKI383" s="530"/>
      <c r="KKJ383" s="530"/>
      <c r="KKK383" s="530"/>
      <c r="KKL383" s="530"/>
      <c r="KKM383" s="530"/>
      <c r="KKN383" s="530"/>
      <c r="KKO383" s="530"/>
      <c r="KKP383" s="530"/>
      <c r="KKQ383" s="530"/>
      <c r="KKR383" s="530"/>
      <c r="KKS383" s="530"/>
      <c r="KKT383" s="530"/>
      <c r="KKU383" s="530"/>
      <c r="KKV383" s="530"/>
      <c r="KKW383" s="530"/>
      <c r="KKX383" s="530"/>
      <c r="KKY383" s="530"/>
      <c r="KKZ383" s="530"/>
      <c r="KLA383" s="530"/>
      <c r="KLB383" s="530"/>
      <c r="KLC383" s="530"/>
      <c r="KLD383" s="530"/>
      <c r="KLE383" s="530"/>
      <c r="KLF383" s="530"/>
      <c r="KLG383" s="530"/>
      <c r="KLH383" s="530"/>
      <c r="KLI383" s="530"/>
      <c r="KLJ383" s="530"/>
      <c r="KLK383" s="530"/>
      <c r="KLL383" s="530"/>
      <c r="KLM383" s="530"/>
      <c r="KLN383" s="530"/>
      <c r="KLO383" s="530"/>
      <c r="KLP383" s="530"/>
      <c r="KLQ383" s="530"/>
      <c r="KLR383" s="530"/>
      <c r="KLS383" s="530"/>
      <c r="KLT383" s="530"/>
      <c r="KLU383" s="530"/>
      <c r="KLV383" s="530"/>
      <c r="KLW383" s="530"/>
      <c r="KLX383" s="530"/>
      <c r="KLY383" s="530"/>
      <c r="KLZ383" s="530"/>
      <c r="KMA383" s="530"/>
      <c r="KMB383" s="530"/>
      <c r="KMC383" s="530"/>
      <c r="KMD383" s="530"/>
      <c r="KME383" s="530"/>
      <c r="KMF383" s="530"/>
      <c r="KMG383" s="530"/>
      <c r="KMH383" s="530"/>
      <c r="KMI383" s="530"/>
      <c r="KMJ383" s="530"/>
      <c r="KMK383" s="530"/>
      <c r="KML383" s="530"/>
      <c r="KMM383" s="530"/>
      <c r="KMN383" s="530"/>
      <c r="KMO383" s="530"/>
      <c r="KMP383" s="530"/>
      <c r="KMQ383" s="530"/>
      <c r="KMR383" s="530"/>
      <c r="KMS383" s="530"/>
      <c r="KMT383" s="530"/>
      <c r="KMU383" s="530"/>
      <c r="KMV383" s="530"/>
      <c r="KMW383" s="530"/>
      <c r="KMX383" s="530"/>
      <c r="KMY383" s="530"/>
      <c r="KMZ383" s="530"/>
      <c r="KNA383" s="530"/>
      <c r="KNB383" s="530"/>
      <c r="KNC383" s="530"/>
      <c r="KND383" s="530"/>
      <c r="KNE383" s="530"/>
      <c r="KNF383" s="530"/>
      <c r="KNG383" s="530"/>
      <c r="KNH383" s="530"/>
      <c r="KNI383" s="530"/>
      <c r="KNJ383" s="530"/>
      <c r="KNK383" s="530"/>
      <c r="KNL383" s="530"/>
      <c r="KNM383" s="530"/>
      <c r="KNN383" s="530"/>
      <c r="KNO383" s="530"/>
      <c r="KNP383" s="530"/>
      <c r="KNQ383" s="530"/>
      <c r="KNR383" s="530"/>
      <c r="KNS383" s="530"/>
      <c r="KNT383" s="530"/>
      <c r="KNU383" s="530"/>
      <c r="KNV383" s="530"/>
      <c r="KNW383" s="530"/>
      <c r="KNX383" s="530"/>
      <c r="KNY383" s="530"/>
      <c r="KNZ383" s="530"/>
      <c r="KOA383" s="530"/>
      <c r="KOB383" s="530"/>
      <c r="KOC383" s="530"/>
      <c r="KOD383" s="530"/>
      <c r="KOE383" s="530"/>
      <c r="KOF383" s="530"/>
      <c r="KOG383" s="530"/>
      <c r="KOH383" s="530"/>
      <c r="KOI383" s="530"/>
      <c r="KOJ383" s="530"/>
      <c r="KOK383" s="530"/>
      <c r="KOL383" s="530"/>
      <c r="KOM383" s="530"/>
      <c r="KON383" s="530"/>
      <c r="KOO383" s="530"/>
      <c r="KOP383" s="530"/>
      <c r="KOQ383" s="530"/>
      <c r="KOR383" s="530"/>
      <c r="KOS383" s="530"/>
      <c r="KOT383" s="530"/>
      <c r="KOU383" s="530"/>
      <c r="KOV383" s="530"/>
      <c r="KOW383" s="530"/>
      <c r="KOX383" s="530"/>
      <c r="KOY383" s="530"/>
      <c r="KOZ383" s="530"/>
      <c r="KPA383" s="530"/>
      <c r="KPB383" s="530"/>
      <c r="KPC383" s="530"/>
      <c r="KPD383" s="530"/>
      <c r="KPE383" s="530"/>
      <c r="KPF383" s="530"/>
      <c r="KPG383" s="530"/>
      <c r="KPH383" s="530"/>
      <c r="KPI383" s="530"/>
      <c r="KPJ383" s="530"/>
      <c r="KPK383" s="530"/>
      <c r="KPL383" s="530"/>
      <c r="KPM383" s="530"/>
      <c r="KPN383" s="530"/>
      <c r="KPO383" s="530"/>
      <c r="KPP383" s="530"/>
      <c r="KPQ383" s="530"/>
      <c r="KPR383" s="530"/>
      <c r="KPS383" s="530"/>
      <c r="KPT383" s="530"/>
      <c r="KPU383" s="530"/>
      <c r="KPV383" s="530"/>
      <c r="KPW383" s="530"/>
      <c r="KPX383" s="530"/>
      <c r="KPY383" s="530"/>
      <c r="KPZ383" s="530"/>
      <c r="KQA383" s="530"/>
      <c r="KQB383" s="530"/>
      <c r="KQC383" s="530"/>
      <c r="KQD383" s="530"/>
      <c r="KQE383" s="530"/>
      <c r="KQF383" s="530"/>
      <c r="KQG383" s="530"/>
      <c r="KQH383" s="530"/>
      <c r="KQI383" s="530"/>
      <c r="KQJ383" s="530"/>
      <c r="KQK383" s="530"/>
      <c r="KQL383" s="530"/>
      <c r="KQM383" s="530"/>
      <c r="KQN383" s="530"/>
      <c r="KQO383" s="530"/>
      <c r="KQP383" s="530"/>
      <c r="KQQ383" s="530"/>
      <c r="KQR383" s="530"/>
      <c r="KQS383" s="530"/>
      <c r="KQT383" s="530"/>
      <c r="KQU383" s="530"/>
      <c r="KQV383" s="530"/>
      <c r="KQW383" s="530"/>
      <c r="KQX383" s="530"/>
      <c r="KQY383" s="530"/>
      <c r="KQZ383" s="530"/>
      <c r="KRA383" s="530"/>
      <c r="KRB383" s="530"/>
      <c r="KRC383" s="530"/>
      <c r="KRD383" s="530"/>
      <c r="KRE383" s="530"/>
      <c r="KRF383" s="530"/>
      <c r="KRG383" s="530"/>
      <c r="KRH383" s="530"/>
      <c r="KRI383" s="530"/>
      <c r="KRJ383" s="530"/>
      <c r="KRK383" s="530"/>
      <c r="KRL383" s="530"/>
      <c r="KRM383" s="530"/>
      <c r="KRN383" s="530"/>
      <c r="KRO383" s="530"/>
      <c r="KRP383" s="530"/>
      <c r="KRQ383" s="530"/>
      <c r="KRR383" s="530"/>
      <c r="KRS383" s="530"/>
      <c r="KRT383" s="530"/>
      <c r="KRU383" s="530"/>
      <c r="KRV383" s="530"/>
      <c r="KRW383" s="530"/>
      <c r="KRX383" s="530"/>
      <c r="KRY383" s="530"/>
      <c r="KRZ383" s="530"/>
      <c r="KSA383" s="530"/>
      <c r="KSB383" s="530"/>
      <c r="KSC383" s="530"/>
      <c r="KSD383" s="530"/>
      <c r="KSE383" s="530"/>
      <c r="KSF383" s="530"/>
      <c r="KSG383" s="530"/>
      <c r="KSH383" s="530"/>
      <c r="KSI383" s="530"/>
      <c r="KSJ383" s="530"/>
      <c r="KSK383" s="530"/>
      <c r="KSL383" s="530"/>
      <c r="KSM383" s="530"/>
      <c r="KSN383" s="530"/>
      <c r="KSO383" s="530"/>
      <c r="KSP383" s="530"/>
      <c r="KSQ383" s="530"/>
      <c r="KSR383" s="530"/>
      <c r="KSS383" s="530"/>
      <c r="KST383" s="530"/>
      <c r="KSU383" s="530"/>
      <c r="KSV383" s="530"/>
      <c r="KSW383" s="530"/>
      <c r="KSX383" s="530"/>
      <c r="KSY383" s="530"/>
      <c r="KSZ383" s="530"/>
      <c r="KTA383" s="530"/>
      <c r="KTB383" s="530"/>
      <c r="KTC383" s="530"/>
      <c r="KTD383" s="530"/>
      <c r="KTE383" s="530"/>
      <c r="KTF383" s="530"/>
      <c r="KTG383" s="530"/>
      <c r="KTH383" s="530"/>
      <c r="KTI383" s="530"/>
      <c r="KTJ383" s="530"/>
      <c r="KTK383" s="530"/>
      <c r="KTL383" s="530"/>
      <c r="KTM383" s="530"/>
      <c r="KTN383" s="530"/>
      <c r="KTO383" s="530"/>
      <c r="KTP383" s="530"/>
      <c r="KTQ383" s="530"/>
      <c r="KTR383" s="530"/>
      <c r="KTS383" s="530"/>
      <c r="KTT383" s="530"/>
      <c r="KTU383" s="530"/>
      <c r="KTV383" s="530"/>
      <c r="KTW383" s="530"/>
      <c r="KTX383" s="530"/>
      <c r="KTY383" s="530"/>
      <c r="KTZ383" s="530"/>
      <c r="KUA383" s="530"/>
      <c r="KUB383" s="530"/>
      <c r="KUC383" s="530"/>
      <c r="KUD383" s="530"/>
      <c r="KUE383" s="530"/>
      <c r="KUF383" s="530"/>
      <c r="KUG383" s="530"/>
      <c r="KUH383" s="530"/>
      <c r="KUI383" s="530"/>
      <c r="KUJ383" s="530"/>
      <c r="KUK383" s="530"/>
      <c r="KUL383" s="530"/>
      <c r="KUM383" s="530"/>
      <c r="KUN383" s="530"/>
      <c r="KUO383" s="530"/>
      <c r="KUP383" s="530"/>
      <c r="KUQ383" s="530"/>
      <c r="KUR383" s="530"/>
      <c r="KUS383" s="530"/>
      <c r="KUT383" s="530"/>
      <c r="KUU383" s="530"/>
      <c r="KUV383" s="530"/>
      <c r="KUW383" s="530"/>
      <c r="KUX383" s="530"/>
      <c r="KUY383" s="530"/>
      <c r="KUZ383" s="530"/>
      <c r="KVA383" s="530"/>
      <c r="KVB383" s="530"/>
      <c r="KVC383" s="530"/>
      <c r="KVD383" s="530"/>
      <c r="KVE383" s="530"/>
      <c r="KVF383" s="530"/>
      <c r="KVG383" s="530"/>
      <c r="KVH383" s="530"/>
      <c r="KVI383" s="530"/>
      <c r="KVJ383" s="530"/>
      <c r="KVK383" s="530"/>
      <c r="KVL383" s="530"/>
      <c r="KVM383" s="530"/>
      <c r="KVN383" s="530"/>
      <c r="KVO383" s="530"/>
      <c r="KVP383" s="530"/>
      <c r="KVQ383" s="530"/>
      <c r="KVR383" s="530"/>
      <c r="KVS383" s="530"/>
      <c r="KVT383" s="530"/>
      <c r="KVU383" s="530"/>
      <c r="KVV383" s="530"/>
      <c r="KVW383" s="530"/>
      <c r="KVX383" s="530"/>
      <c r="KVY383" s="530"/>
      <c r="KVZ383" s="530"/>
      <c r="KWA383" s="530"/>
      <c r="KWB383" s="530"/>
      <c r="KWC383" s="530"/>
      <c r="KWD383" s="530"/>
      <c r="KWE383" s="530"/>
      <c r="KWF383" s="530"/>
      <c r="KWG383" s="530"/>
      <c r="KWH383" s="530"/>
      <c r="KWI383" s="530"/>
      <c r="KWJ383" s="530"/>
      <c r="KWK383" s="530"/>
      <c r="KWL383" s="530"/>
      <c r="KWM383" s="530"/>
      <c r="KWN383" s="530"/>
      <c r="KWO383" s="530"/>
      <c r="KWP383" s="530"/>
      <c r="KWQ383" s="530"/>
      <c r="KWR383" s="530"/>
      <c r="KWS383" s="530"/>
      <c r="KWT383" s="530"/>
      <c r="KWU383" s="530"/>
      <c r="KWV383" s="530"/>
      <c r="KWW383" s="530"/>
      <c r="KWX383" s="530"/>
      <c r="KWY383" s="530"/>
      <c r="KWZ383" s="530"/>
      <c r="KXA383" s="530"/>
      <c r="KXB383" s="530"/>
      <c r="KXC383" s="530"/>
      <c r="KXD383" s="530"/>
      <c r="KXE383" s="530"/>
      <c r="KXF383" s="530"/>
      <c r="KXG383" s="530"/>
      <c r="KXH383" s="530"/>
      <c r="KXI383" s="530"/>
      <c r="KXJ383" s="530"/>
      <c r="KXK383" s="530"/>
      <c r="KXL383" s="530"/>
      <c r="KXM383" s="530"/>
      <c r="KXN383" s="530"/>
      <c r="KXO383" s="530"/>
      <c r="KXP383" s="530"/>
      <c r="KXQ383" s="530"/>
      <c r="KXR383" s="530"/>
      <c r="KXS383" s="530"/>
      <c r="KXT383" s="530"/>
      <c r="KXU383" s="530"/>
      <c r="KXV383" s="530"/>
      <c r="KXW383" s="530"/>
      <c r="KXX383" s="530"/>
      <c r="KXY383" s="530"/>
      <c r="KXZ383" s="530"/>
      <c r="KYA383" s="530"/>
      <c r="KYB383" s="530"/>
      <c r="KYC383" s="530"/>
      <c r="KYD383" s="530"/>
      <c r="KYE383" s="530"/>
      <c r="KYF383" s="530"/>
      <c r="KYG383" s="530"/>
      <c r="KYH383" s="530"/>
      <c r="KYI383" s="530"/>
      <c r="KYJ383" s="530"/>
      <c r="KYK383" s="530"/>
      <c r="KYL383" s="530"/>
      <c r="KYM383" s="530"/>
      <c r="KYN383" s="530"/>
      <c r="KYO383" s="530"/>
      <c r="KYP383" s="530"/>
      <c r="KYQ383" s="530"/>
      <c r="KYR383" s="530"/>
      <c r="KYS383" s="530"/>
      <c r="KYT383" s="530"/>
      <c r="KYU383" s="530"/>
      <c r="KYV383" s="530"/>
      <c r="KYW383" s="530"/>
      <c r="KYX383" s="530"/>
      <c r="KYY383" s="530"/>
      <c r="KYZ383" s="530"/>
      <c r="KZA383" s="530"/>
      <c r="KZB383" s="530"/>
      <c r="KZC383" s="530"/>
      <c r="KZD383" s="530"/>
      <c r="KZE383" s="530"/>
      <c r="KZF383" s="530"/>
      <c r="KZG383" s="530"/>
      <c r="KZH383" s="530"/>
      <c r="KZI383" s="530"/>
      <c r="KZJ383" s="530"/>
      <c r="KZK383" s="530"/>
      <c r="KZL383" s="530"/>
      <c r="KZM383" s="530"/>
      <c r="KZN383" s="530"/>
      <c r="KZO383" s="530"/>
      <c r="KZP383" s="530"/>
      <c r="KZQ383" s="530"/>
      <c r="KZR383" s="530"/>
      <c r="KZS383" s="530"/>
      <c r="KZT383" s="530"/>
      <c r="KZU383" s="530"/>
      <c r="KZV383" s="530"/>
      <c r="KZW383" s="530"/>
      <c r="KZX383" s="530"/>
      <c r="KZY383" s="530"/>
      <c r="KZZ383" s="530"/>
      <c r="LAA383" s="530"/>
      <c r="LAB383" s="530"/>
      <c r="LAC383" s="530"/>
      <c r="LAD383" s="530"/>
      <c r="LAE383" s="530"/>
      <c r="LAF383" s="530"/>
      <c r="LAG383" s="530"/>
      <c r="LAH383" s="530"/>
      <c r="LAI383" s="530"/>
      <c r="LAJ383" s="530"/>
      <c r="LAK383" s="530"/>
      <c r="LAL383" s="530"/>
      <c r="LAM383" s="530"/>
      <c r="LAN383" s="530"/>
      <c r="LAO383" s="530"/>
      <c r="LAP383" s="530"/>
      <c r="LAQ383" s="530"/>
      <c r="LAR383" s="530"/>
      <c r="LAS383" s="530"/>
      <c r="LAT383" s="530"/>
      <c r="LAU383" s="530"/>
      <c r="LAV383" s="530"/>
      <c r="LAW383" s="530"/>
      <c r="LAX383" s="530"/>
      <c r="LAY383" s="530"/>
      <c r="LAZ383" s="530"/>
      <c r="LBA383" s="530"/>
      <c r="LBB383" s="530"/>
      <c r="LBC383" s="530"/>
      <c r="LBD383" s="530"/>
      <c r="LBE383" s="530"/>
      <c r="LBF383" s="530"/>
      <c r="LBG383" s="530"/>
      <c r="LBH383" s="530"/>
      <c r="LBI383" s="530"/>
      <c r="LBJ383" s="530"/>
      <c r="LBK383" s="530"/>
      <c r="LBL383" s="530"/>
      <c r="LBM383" s="530"/>
      <c r="LBN383" s="530"/>
      <c r="LBO383" s="530"/>
      <c r="LBP383" s="530"/>
      <c r="LBQ383" s="530"/>
      <c r="LBR383" s="530"/>
      <c r="LBS383" s="530"/>
      <c r="LBT383" s="530"/>
      <c r="LBU383" s="530"/>
      <c r="LBV383" s="530"/>
      <c r="LBW383" s="530"/>
      <c r="LBX383" s="530"/>
      <c r="LBY383" s="530"/>
      <c r="LBZ383" s="530"/>
      <c r="LCA383" s="530"/>
      <c r="LCB383" s="530"/>
      <c r="LCC383" s="530"/>
      <c r="LCD383" s="530"/>
      <c r="LCE383" s="530"/>
      <c r="LCF383" s="530"/>
      <c r="LCG383" s="530"/>
      <c r="LCH383" s="530"/>
      <c r="LCI383" s="530"/>
      <c r="LCJ383" s="530"/>
      <c r="LCK383" s="530"/>
      <c r="LCL383" s="530"/>
      <c r="LCM383" s="530"/>
      <c r="LCN383" s="530"/>
      <c r="LCO383" s="530"/>
      <c r="LCP383" s="530"/>
      <c r="LCQ383" s="530"/>
      <c r="LCR383" s="530"/>
      <c r="LCS383" s="530"/>
      <c r="LCT383" s="530"/>
      <c r="LCU383" s="530"/>
      <c r="LCV383" s="530"/>
      <c r="LCW383" s="530"/>
      <c r="LCX383" s="530"/>
      <c r="LCY383" s="530"/>
      <c r="LCZ383" s="530"/>
      <c r="LDA383" s="530"/>
      <c r="LDB383" s="530"/>
      <c r="LDC383" s="530"/>
      <c r="LDD383" s="530"/>
      <c r="LDE383" s="530"/>
      <c r="LDF383" s="530"/>
      <c r="LDG383" s="530"/>
      <c r="LDH383" s="530"/>
      <c r="LDI383" s="530"/>
      <c r="LDJ383" s="530"/>
      <c r="LDK383" s="530"/>
      <c r="LDL383" s="530"/>
      <c r="LDM383" s="530"/>
      <c r="LDN383" s="530"/>
      <c r="LDO383" s="530"/>
      <c r="LDP383" s="530"/>
      <c r="LDQ383" s="530"/>
      <c r="LDR383" s="530"/>
      <c r="LDS383" s="530"/>
      <c r="LDT383" s="530"/>
      <c r="LDU383" s="530"/>
      <c r="LDV383" s="530"/>
      <c r="LDW383" s="530"/>
      <c r="LDX383" s="530"/>
      <c r="LDY383" s="530"/>
      <c r="LDZ383" s="530"/>
      <c r="LEA383" s="530"/>
      <c r="LEB383" s="530"/>
      <c r="LEC383" s="530"/>
      <c r="LED383" s="530"/>
      <c r="LEE383" s="530"/>
      <c r="LEF383" s="530"/>
      <c r="LEG383" s="530"/>
      <c r="LEH383" s="530"/>
      <c r="LEI383" s="530"/>
      <c r="LEJ383" s="530"/>
      <c r="LEK383" s="530"/>
      <c r="LEL383" s="530"/>
      <c r="LEM383" s="530"/>
      <c r="LEN383" s="530"/>
      <c r="LEO383" s="530"/>
      <c r="LEP383" s="530"/>
      <c r="LEQ383" s="530"/>
      <c r="LER383" s="530"/>
      <c r="LES383" s="530"/>
      <c r="LET383" s="530"/>
      <c r="LEU383" s="530"/>
      <c r="LEV383" s="530"/>
      <c r="LEW383" s="530"/>
      <c r="LEX383" s="530"/>
      <c r="LEY383" s="530"/>
      <c r="LEZ383" s="530"/>
      <c r="LFA383" s="530"/>
      <c r="LFB383" s="530"/>
      <c r="LFC383" s="530"/>
      <c r="LFD383" s="530"/>
      <c r="LFE383" s="530"/>
      <c r="LFF383" s="530"/>
      <c r="LFG383" s="530"/>
      <c r="LFH383" s="530"/>
      <c r="LFI383" s="530"/>
      <c r="LFJ383" s="530"/>
      <c r="LFK383" s="530"/>
      <c r="LFL383" s="530"/>
      <c r="LFM383" s="530"/>
      <c r="LFN383" s="530"/>
      <c r="LFO383" s="530"/>
      <c r="LFP383" s="530"/>
      <c r="LFQ383" s="530"/>
      <c r="LFR383" s="530"/>
      <c r="LFS383" s="530"/>
      <c r="LFT383" s="530"/>
      <c r="LFU383" s="530"/>
      <c r="LFV383" s="530"/>
      <c r="LFW383" s="530"/>
      <c r="LFX383" s="530"/>
      <c r="LFY383" s="530"/>
      <c r="LFZ383" s="530"/>
      <c r="LGA383" s="530"/>
      <c r="LGB383" s="530"/>
      <c r="LGC383" s="530"/>
      <c r="LGD383" s="530"/>
      <c r="LGE383" s="530"/>
      <c r="LGF383" s="530"/>
      <c r="LGG383" s="530"/>
      <c r="LGH383" s="530"/>
      <c r="LGI383" s="530"/>
      <c r="LGJ383" s="530"/>
      <c r="LGK383" s="530"/>
      <c r="LGL383" s="530"/>
      <c r="LGM383" s="530"/>
      <c r="LGN383" s="530"/>
      <c r="LGO383" s="530"/>
      <c r="LGP383" s="530"/>
      <c r="LGQ383" s="530"/>
      <c r="LGR383" s="530"/>
      <c r="LGS383" s="530"/>
      <c r="LGT383" s="530"/>
      <c r="LGU383" s="530"/>
      <c r="LGV383" s="530"/>
      <c r="LGW383" s="530"/>
      <c r="LGX383" s="530"/>
      <c r="LGY383" s="530"/>
      <c r="LGZ383" s="530"/>
      <c r="LHA383" s="530"/>
      <c r="LHB383" s="530"/>
      <c r="LHC383" s="530"/>
      <c r="LHD383" s="530"/>
      <c r="LHE383" s="530"/>
      <c r="LHF383" s="530"/>
      <c r="LHG383" s="530"/>
      <c r="LHH383" s="530"/>
      <c r="LHI383" s="530"/>
      <c r="LHJ383" s="530"/>
      <c r="LHK383" s="530"/>
      <c r="LHL383" s="530"/>
      <c r="LHM383" s="530"/>
      <c r="LHN383" s="530"/>
      <c r="LHO383" s="530"/>
      <c r="LHP383" s="530"/>
      <c r="LHQ383" s="530"/>
      <c r="LHR383" s="530"/>
      <c r="LHS383" s="530"/>
      <c r="LHT383" s="530"/>
      <c r="LHU383" s="530"/>
      <c r="LHV383" s="530"/>
      <c r="LHW383" s="530"/>
      <c r="LHX383" s="530"/>
      <c r="LHY383" s="530"/>
      <c r="LHZ383" s="530"/>
      <c r="LIA383" s="530"/>
      <c r="LIB383" s="530"/>
      <c r="LIC383" s="530"/>
      <c r="LID383" s="530"/>
      <c r="LIE383" s="530"/>
      <c r="LIF383" s="530"/>
      <c r="LIG383" s="530"/>
      <c r="LIH383" s="530"/>
      <c r="LII383" s="530"/>
      <c r="LIJ383" s="530"/>
      <c r="LIK383" s="530"/>
      <c r="LIL383" s="530"/>
      <c r="LIM383" s="530"/>
      <c r="LIN383" s="530"/>
      <c r="LIO383" s="530"/>
      <c r="LIP383" s="530"/>
      <c r="LIQ383" s="530"/>
      <c r="LIR383" s="530"/>
      <c r="LIS383" s="530"/>
      <c r="LIT383" s="530"/>
      <c r="LIU383" s="530"/>
      <c r="LIV383" s="530"/>
      <c r="LIW383" s="530"/>
      <c r="LIX383" s="530"/>
      <c r="LIY383" s="530"/>
      <c r="LIZ383" s="530"/>
      <c r="LJA383" s="530"/>
      <c r="LJB383" s="530"/>
      <c r="LJC383" s="530"/>
      <c r="LJD383" s="530"/>
      <c r="LJE383" s="530"/>
      <c r="LJF383" s="530"/>
      <c r="LJG383" s="530"/>
      <c r="LJH383" s="530"/>
      <c r="LJI383" s="530"/>
      <c r="LJJ383" s="530"/>
      <c r="LJK383" s="530"/>
      <c r="LJL383" s="530"/>
      <c r="LJM383" s="530"/>
      <c r="LJN383" s="530"/>
      <c r="LJO383" s="530"/>
      <c r="LJP383" s="530"/>
      <c r="LJQ383" s="530"/>
      <c r="LJR383" s="530"/>
      <c r="LJS383" s="530"/>
      <c r="LJT383" s="530"/>
      <c r="LJU383" s="530"/>
      <c r="LJV383" s="530"/>
      <c r="LJW383" s="530"/>
      <c r="LJX383" s="530"/>
      <c r="LJY383" s="530"/>
      <c r="LJZ383" s="530"/>
      <c r="LKA383" s="530"/>
      <c r="LKB383" s="530"/>
      <c r="LKC383" s="530"/>
      <c r="LKD383" s="530"/>
      <c r="LKE383" s="530"/>
      <c r="LKF383" s="530"/>
      <c r="LKG383" s="530"/>
      <c r="LKH383" s="530"/>
      <c r="LKI383" s="530"/>
      <c r="LKJ383" s="530"/>
      <c r="LKK383" s="530"/>
      <c r="LKL383" s="530"/>
      <c r="LKM383" s="530"/>
      <c r="LKN383" s="530"/>
      <c r="LKO383" s="530"/>
      <c r="LKP383" s="530"/>
      <c r="LKQ383" s="530"/>
      <c r="LKR383" s="530"/>
      <c r="LKS383" s="530"/>
      <c r="LKT383" s="530"/>
      <c r="LKU383" s="530"/>
      <c r="LKV383" s="530"/>
      <c r="LKW383" s="530"/>
      <c r="LKX383" s="530"/>
      <c r="LKY383" s="530"/>
      <c r="LKZ383" s="530"/>
      <c r="LLA383" s="530"/>
      <c r="LLB383" s="530"/>
      <c r="LLC383" s="530"/>
      <c r="LLD383" s="530"/>
      <c r="LLE383" s="530"/>
      <c r="LLF383" s="530"/>
      <c r="LLG383" s="530"/>
      <c r="LLH383" s="530"/>
      <c r="LLI383" s="530"/>
      <c r="LLJ383" s="530"/>
      <c r="LLK383" s="530"/>
      <c r="LLL383" s="530"/>
      <c r="LLM383" s="530"/>
      <c r="LLN383" s="530"/>
      <c r="LLO383" s="530"/>
      <c r="LLP383" s="530"/>
      <c r="LLQ383" s="530"/>
      <c r="LLR383" s="530"/>
      <c r="LLS383" s="530"/>
      <c r="LLT383" s="530"/>
      <c r="LLU383" s="530"/>
      <c r="LLV383" s="530"/>
      <c r="LLW383" s="530"/>
      <c r="LLX383" s="530"/>
      <c r="LLY383" s="530"/>
      <c r="LLZ383" s="530"/>
      <c r="LMA383" s="530"/>
      <c r="LMB383" s="530"/>
      <c r="LMC383" s="530"/>
      <c r="LMD383" s="530"/>
      <c r="LME383" s="530"/>
      <c r="LMF383" s="530"/>
      <c r="LMG383" s="530"/>
      <c r="LMH383" s="530"/>
      <c r="LMI383" s="530"/>
      <c r="LMJ383" s="530"/>
      <c r="LMK383" s="530"/>
      <c r="LML383" s="530"/>
      <c r="LMM383" s="530"/>
      <c r="LMN383" s="530"/>
      <c r="LMO383" s="530"/>
      <c r="LMP383" s="530"/>
      <c r="LMQ383" s="530"/>
      <c r="LMR383" s="530"/>
      <c r="LMS383" s="530"/>
      <c r="LMT383" s="530"/>
      <c r="LMU383" s="530"/>
      <c r="LMV383" s="530"/>
      <c r="LMW383" s="530"/>
      <c r="LMX383" s="530"/>
      <c r="LMY383" s="530"/>
      <c r="LMZ383" s="530"/>
      <c r="LNA383" s="530"/>
      <c r="LNB383" s="530"/>
      <c r="LNC383" s="530"/>
      <c r="LND383" s="530"/>
      <c r="LNE383" s="530"/>
      <c r="LNF383" s="530"/>
      <c r="LNG383" s="530"/>
      <c r="LNH383" s="530"/>
      <c r="LNI383" s="530"/>
      <c r="LNJ383" s="530"/>
      <c r="LNK383" s="530"/>
      <c r="LNL383" s="530"/>
      <c r="LNM383" s="530"/>
      <c r="LNN383" s="530"/>
      <c r="LNO383" s="530"/>
      <c r="LNP383" s="530"/>
      <c r="LNQ383" s="530"/>
      <c r="LNR383" s="530"/>
      <c r="LNS383" s="530"/>
      <c r="LNT383" s="530"/>
      <c r="LNU383" s="530"/>
      <c r="LNV383" s="530"/>
      <c r="LNW383" s="530"/>
      <c r="LNX383" s="530"/>
      <c r="LNY383" s="530"/>
      <c r="LNZ383" s="530"/>
      <c r="LOA383" s="530"/>
      <c r="LOB383" s="530"/>
      <c r="LOC383" s="530"/>
      <c r="LOD383" s="530"/>
      <c r="LOE383" s="530"/>
      <c r="LOF383" s="530"/>
      <c r="LOG383" s="530"/>
      <c r="LOH383" s="530"/>
      <c r="LOI383" s="530"/>
      <c r="LOJ383" s="530"/>
      <c r="LOK383" s="530"/>
      <c r="LOL383" s="530"/>
      <c r="LOM383" s="530"/>
      <c r="LON383" s="530"/>
      <c r="LOO383" s="530"/>
      <c r="LOP383" s="530"/>
      <c r="LOQ383" s="530"/>
      <c r="LOR383" s="530"/>
      <c r="LOS383" s="530"/>
      <c r="LOT383" s="530"/>
      <c r="LOU383" s="530"/>
      <c r="LOV383" s="530"/>
      <c r="LOW383" s="530"/>
      <c r="LOX383" s="530"/>
      <c r="LOY383" s="530"/>
      <c r="LOZ383" s="530"/>
      <c r="LPA383" s="530"/>
      <c r="LPB383" s="530"/>
      <c r="LPC383" s="530"/>
      <c r="LPD383" s="530"/>
      <c r="LPE383" s="530"/>
      <c r="LPF383" s="530"/>
      <c r="LPG383" s="530"/>
      <c r="LPH383" s="530"/>
      <c r="LPI383" s="530"/>
      <c r="LPJ383" s="530"/>
      <c r="LPK383" s="530"/>
      <c r="LPL383" s="530"/>
      <c r="LPM383" s="530"/>
      <c r="LPN383" s="530"/>
      <c r="LPO383" s="530"/>
      <c r="LPP383" s="530"/>
      <c r="LPQ383" s="530"/>
      <c r="LPR383" s="530"/>
      <c r="LPS383" s="530"/>
      <c r="LPT383" s="530"/>
      <c r="LPU383" s="530"/>
      <c r="LPV383" s="530"/>
      <c r="LPW383" s="530"/>
      <c r="LPX383" s="530"/>
      <c r="LPY383" s="530"/>
      <c r="LPZ383" s="530"/>
      <c r="LQA383" s="530"/>
      <c r="LQB383" s="530"/>
      <c r="LQC383" s="530"/>
      <c r="LQD383" s="530"/>
      <c r="LQE383" s="530"/>
      <c r="LQF383" s="530"/>
      <c r="LQG383" s="530"/>
      <c r="LQH383" s="530"/>
      <c r="LQI383" s="530"/>
      <c r="LQJ383" s="530"/>
      <c r="LQK383" s="530"/>
      <c r="LQL383" s="530"/>
      <c r="LQM383" s="530"/>
      <c r="LQN383" s="530"/>
      <c r="LQO383" s="530"/>
      <c r="LQP383" s="530"/>
      <c r="LQQ383" s="530"/>
      <c r="LQR383" s="530"/>
      <c r="LQS383" s="530"/>
      <c r="LQT383" s="530"/>
      <c r="LQU383" s="530"/>
      <c r="LQV383" s="530"/>
      <c r="LQW383" s="530"/>
      <c r="LQX383" s="530"/>
      <c r="LQY383" s="530"/>
      <c r="LQZ383" s="530"/>
      <c r="LRA383" s="530"/>
      <c r="LRB383" s="530"/>
      <c r="LRC383" s="530"/>
      <c r="LRD383" s="530"/>
      <c r="LRE383" s="530"/>
      <c r="LRF383" s="530"/>
      <c r="LRG383" s="530"/>
      <c r="LRH383" s="530"/>
      <c r="LRI383" s="530"/>
      <c r="LRJ383" s="530"/>
      <c r="LRK383" s="530"/>
      <c r="LRL383" s="530"/>
      <c r="LRM383" s="530"/>
      <c r="LRN383" s="530"/>
      <c r="LRO383" s="530"/>
      <c r="LRP383" s="530"/>
      <c r="LRQ383" s="530"/>
      <c r="LRR383" s="530"/>
      <c r="LRS383" s="530"/>
      <c r="LRT383" s="530"/>
      <c r="LRU383" s="530"/>
      <c r="LRV383" s="530"/>
      <c r="LRW383" s="530"/>
      <c r="LRX383" s="530"/>
      <c r="LRY383" s="530"/>
      <c r="LRZ383" s="530"/>
      <c r="LSA383" s="530"/>
      <c r="LSB383" s="530"/>
      <c r="LSC383" s="530"/>
      <c r="LSD383" s="530"/>
      <c r="LSE383" s="530"/>
      <c r="LSF383" s="530"/>
      <c r="LSG383" s="530"/>
      <c r="LSH383" s="530"/>
      <c r="LSI383" s="530"/>
      <c r="LSJ383" s="530"/>
      <c r="LSK383" s="530"/>
      <c r="LSL383" s="530"/>
      <c r="LSM383" s="530"/>
      <c r="LSN383" s="530"/>
      <c r="LSO383" s="530"/>
      <c r="LSP383" s="530"/>
      <c r="LSQ383" s="530"/>
      <c r="LSR383" s="530"/>
      <c r="LSS383" s="530"/>
      <c r="LST383" s="530"/>
      <c r="LSU383" s="530"/>
      <c r="LSV383" s="530"/>
      <c r="LSW383" s="530"/>
      <c r="LSX383" s="530"/>
      <c r="LSY383" s="530"/>
      <c r="LSZ383" s="530"/>
      <c r="LTA383" s="530"/>
      <c r="LTB383" s="530"/>
      <c r="LTC383" s="530"/>
      <c r="LTD383" s="530"/>
      <c r="LTE383" s="530"/>
      <c r="LTF383" s="530"/>
      <c r="LTG383" s="530"/>
      <c r="LTH383" s="530"/>
      <c r="LTI383" s="530"/>
      <c r="LTJ383" s="530"/>
      <c r="LTK383" s="530"/>
      <c r="LTL383" s="530"/>
      <c r="LTM383" s="530"/>
      <c r="LTN383" s="530"/>
      <c r="LTO383" s="530"/>
      <c r="LTP383" s="530"/>
      <c r="LTQ383" s="530"/>
      <c r="LTR383" s="530"/>
      <c r="LTS383" s="530"/>
      <c r="LTT383" s="530"/>
      <c r="LTU383" s="530"/>
      <c r="LTV383" s="530"/>
      <c r="LTW383" s="530"/>
      <c r="LTX383" s="530"/>
      <c r="LTY383" s="530"/>
      <c r="LTZ383" s="530"/>
      <c r="LUA383" s="530"/>
      <c r="LUB383" s="530"/>
      <c r="LUC383" s="530"/>
      <c r="LUD383" s="530"/>
      <c r="LUE383" s="530"/>
      <c r="LUF383" s="530"/>
      <c r="LUG383" s="530"/>
      <c r="LUH383" s="530"/>
      <c r="LUI383" s="530"/>
      <c r="LUJ383" s="530"/>
      <c r="LUK383" s="530"/>
      <c r="LUL383" s="530"/>
      <c r="LUM383" s="530"/>
      <c r="LUN383" s="530"/>
      <c r="LUO383" s="530"/>
      <c r="LUP383" s="530"/>
      <c r="LUQ383" s="530"/>
      <c r="LUR383" s="530"/>
      <c r="LUS383" s="530"/>
      <c r="LUT383" s="530"/>
      <c r="LUU383" s="530"/>
      <c r="LUV383" s="530"/>
      <c r="LUW383" s="530"/>
      <c r="LUX383" s="530"/>
      <c r="LUY383" s="530"/>
      <c r="LUZ383" s="530"/>
      <c r="LVA383" s="530"/>
      <c r="LVB383" s="530"/>
      <c r="LVC383" s="530"/>
      <c r="LVD383" s="530"/>
      <c r="LVE383" s="530"/>
      <c r="LVF383" s="530"/>
      <c r="LVG383" s="530"/>
      <c r="LVH383" s="530"/>
      <c r="LVI383" s="530"/>
      <c r="LVJ383" s="530"/>
      <c r="LVK383" s="530"/>
      <c r="LVL383" s="530"/>
      <c r="LVM383" s="530"/>
      <c r="LVN383" s="530"/>
      <c r="LVO383" s="530"/>
      <c r="LVP383" s="530"/>
      <c r="LVQ383" s="530"/>
      <c r="LVR383" s="530"/>
      <c r="LVS383" s="530"/>
      <c r="LVT383" s="530"/>
      <c r="LVU383" s="530"/>
      <c r="LVV383" s="530"/>
      <c r="LVW383" s="530"/>
      <c r="LVX383" s="530"/>
      <c r="LVY383" s="530"/>
      <c r="LVZ383" s="530"/>
      <c r="LWA383" s="530"/>
      <c r="LWB383" s="530"/>
      <c r="LWC383" s="530"/>
      <c r="LWD383" s="530"/>
      <c r="LWE383" s="530"/>
      <c r="LWF383" s="530"/>
      <c r="LWG383" s="530"/>
      <c r="LWH383" s="530"/>
      <c r="LWI383" s="530"/>
      <c r="LWJ383" s="530"/>
      <c r="LWK383" s="530"/>
      <c r="LWL383" s="530"/>
      <c r="LWM383" s="530"/>
      <c r="LWN383" s="530"/>
      <c r="LWO383" s="530"/>
      <c r="LWP383" s="530"/>
      <c r="LWQ383" s="530"/>
      <c r="LWR383" s="530"/>
      <c r="LWS383" s="530"/>
      <c r="LWT383" s="530"/>
      <c r="LWU383" s="530"/>
      <c r="LWV383" s="530"/>
      <c r="LWW383" s="530"/>
      <c r="LWX383" s="530"/>
      <c r="LWY383" s="530"/>
      <c r="LWZ383" s="530"/>
      <c r="LXA383" s="530"/>
      <c r="LXB383" s="530"/>
      <c r="LXC383" s="530"/>
      <c r="LXD383" s="530"/>
      <c r="LXE383" s="530"/>
      <c r="LXF383" s="530"/>
      <c r="LXG383" s="530"/>
      <c r="LXH383" s="530"/>
      <c r="LXI383" s="530"/>
      <c r="LXJ383" s="530"/>
      <c r="LXK383" s="530"/>
      <c r="LXL383" s="530"/>
      <c r="LXM383" s="530"/>
      <c r="LXN383" s="530"/>
      <c r="LXO383" s="530"/>
      <c r="LXP383" s="530"/>
      <c r="LXQ383" s="530"/>
      <c r="LXR383" s="530"/>
      <c r="LXS383" s="530"/>
      <c r="LXT383" s="530"/>
      <c r="LXU383" s="530"/>
      <c r="LXV383" s="530"/>
      <c r="LXW383" s="530"/>
      <c r="LXX383" s="530"/>
      <c r="LXY383" s="530"/>
      <c r="LXZ383" s="530"/>
      <c r="LYA383" s="530"/>
      <c r="LYB383" s="530"/>
      <c r="LYC383" s="530"/>
      <c r="LYD383" s="530"/>
      <c r="LYE383" s="530"/>
      <c r="LYF383" s="530"/>
      <c r="LYG383" s="530"/>
      <c r="LYH383" s="530"/>
      <c r="LYI383" s="530"/>
      <c r="LYJ383" s="530"/>
      <c r="LYK383" s="530"/>
      <c r="LYL383" s="530"/>
      <c r="LYM383" s="530"/>
      <c r="LYN383" s="530"/>
      <c r="LYO383" s="530"/>
      <c r="LYP383" s="530"/>
      <c r="LYQ383" s="530"/>
      <c r="LYR383" s="530"/>
      <c r="LYS383" s="530"/>
      <c r="LYT383" s="530"/>
      <c r="LYU383" s="530"/>
      <c r="LYV383" s="530"/>
      <c r="LYW383" s="530"/>
      <c r="LYX383" s="530"/>
      <c r="LYY383" s="530"/>
      <c r="LYZ383" s="530"/>
      <c r="LZA383" s="530"/>
      <c r="LZB383" s="530"/>
      <c r="LZC383" s="530"/>
      <c r="LZD383" s="530"/>
      <c r="LZE383" s="530"/>
      <c r="LZF383" s="530"/>
      <c r="LZG383" s="530"/>
      <c r="LZH383" s="530"/>
      <c r="LZI383" s="530"/>
      <c r="LZJ383" s="530"/>
      <c r="LZK383" s="530"/>
      <c r="LZL383" s="530"/>
      <c r="LZM383" s="530"/>
      <c r="LZN383" s="530"/>
      <c r="LZO383" s="530"/>
      <c r="LZP383" s="530"/>
      <c r="LZQ383" s="530"/>
      <c r="LZR383" s="530"/>
      <c r="LZS383" s="530"/>
      <c r="LZT383" s="530"/>
      <c r="LZU383" s="530"/>
      <c r="LZV383" s="530"/>
      <c r="LZW383" s="530"/>
      <c r="LZX383" s="530"/>
      <c r="LZY383" s="530"/>
      <c r="LZZ383" s="530"/>
      <c r="MAA383" s="530"/>
      <c r="MAB383" s="530"/>
      <c r="MAC383" s="530"/>
      <c r="MAD383" s="530"/>
      <c r="MAE383" s="530"/>
      <c r="MAF383" s="530"/>
      <c r="MAG383" s="530"/>
      <c r="MAH383" s="530"/>
      <c r="MAI383" s="530"/>
      <c r="MAJ383" s="530"/>
      <c r="MAK383" s="530"/>
      <c r="MAL383" s="530"/>
      <c r="MAM383" s="530"/>
      <c r="MAN383" s="530"/>
      <c r="MAO383" s="530"/>
      <c r="MAP383" s="530"/>
      <c r="MAQ383" s="530"/>
      <c r="MAR383" s="530"/>
      <c r="MAS383" s="530"/>
      <c r="MAT383" s="530"/>
      <c r="MAU383" s="530"/>
      <c r="MAV383" s="530"/>
      <c r="MAW383" s="530"/>
      <c r="MAX383" s="530"/>
      <c r="MAY383" s="530"/>
      <c r="MAZ383" s="530"/>
      <c r="MBA383" s="530"/>
      <c r="MBB383" s="530"/>
      <c r="MBC383" s="530"/>
      <c r="MBD383" s="530"/>
      <c r="MBE383" s="530"/>
      <c r="MBF383" s="530"/>
      <c r="MBG383" s="530"/>
      <c r="MBH383" s="530"/>
      <c r="MBI383" s="530"/>
      <c r="MBJ383" s="530"/>
      <c r="MBK383" s="530"/>
      <c r="MBL383" s="530"/>
      <c r="MBM383" s="530"/>
      <c r="MBN383" s="530"/>
      <c r="MBO383" s="530"/>
      <c r="MBP383" s="530"/>
      <c r="MBQ383" s="530"/>
      <c r="MBR383" s="530"/>
      <c r="MBS383" s="530"/>
      <c r="MBT383" s="530"/>
      <c r="MBU383" s="530"/>
      <c r="MBV383" s="530"/>
      <c r="MBW383" s="530"/>
      <c r="MBX383" s="530"/>
      <c r="MBY383" s="530"/>
      <c r="MBZ383" s="530"/>
      <c r="MCA383" s="530"/>
      <c r="MCB383" s="530"/>
      <c r="MCC383" s="530"/>
      <c r="MCD383" s="530"/>
      <c r="MCE383" s="530"/>
      <c r="MCF383" s="530"/>
      <c r="MCG383" s="530"/>
      <c r="MCH383" s="530"/>
      <c r="MCI383" s="530"/>
      <c r="MCJ383" s="530"/>
      <c r="MCK383" s="530"/>
      <c r="MCL383" s="530"/>
      <c r="MCM383" s="530"/>
      <c r="MCN383" s="530"/>
      <c r="MCO383" s="530"/>
      <c r="MCP383" s="530"/>
      <c r="MCQ383" s="530"/>
      <c r="MCR383" s="530"/>
      <c r="MCS383" s="530"/>
      <c r="MCT383" s="530"/>
      <c r="MCU383" s="530"/>
      <c r="MCV383" s="530"/>
      <c r="MCW383" s="530"/>
      <c r="MCX383" s="530"/>
      <c r="MCY383" s="530"/>
      <c r="MCZ383" s="530"/>
      <c r="MDA383" s="530"/>
      <c r="MDB383" s="530"/>
      <c r="MDC383" s="530"/>
      <c r="MDD383" s="530"/>
      <c r="MDE383" s="530"/>
      <c r="MDF383" s="530"/>
      <c r="MDG383" s="530"/>
      <c r="MDH383" s="530"/>
      <c r="MDI383" s="530"/>
      <c r="MDJ383" s="530"/>
      <c r="MDK383" s="530"/>
      <c r="MDL383" s="530"/>
      <c r="MDM383" s="530"/>
      <c r="MDN383" s="530"/>
      <c r="MDO383" s="530"/>
      <c r="MDP383" s="530"/>
      <c r="MDQ383" s="530"/>
      <c r="MDR383" s="530"/>
      <c r="MDS383" s="530"/>
      <c r="MDT383" s="530"/>
      <c r="MDU383" s="530"/>
      <c r="MDV383" s="530"/>
      <c r="MDW383" s="530"/>
      <c r="MDX383" s="530"/>
      <c r="MDY383" s="530"/>
      <c r="MDZ383" s="530"/>
      <c r="MEA383" s="530"/>
      <c r="MEB383" s="530"/>
      <c r="MEC383" s="530"/>
      <c r="MED383" s="530"/>
      <c r="MEE383" s="530"/>
      <c r="MEF383" s="530"/>
      <c r="MEG383" s="530"/>
      <c r="MEH383" s="530"/>
      <c r="MEI383" s="530"/>
      <c r="MEJ383" s="530"/>
      <c r="MEK383" s="530"/>
      <c r="MEL383" s="530"/>
      <c r="MEM383" s="530"/>
      <c r="MEN383" s="530"/>
      <c r="MEO383" s="530"/>
      <c r="MEP383" s="530"/>
      <c r="MEQ383" s="530"/>
      <c r="MER383" s="530"/>
      <c r="MES383" s="530"/>
      <c r="MET383" s="530"/>
      <c r="MEU383" s="530"/>
      <c r="MEV383" s="530"/>
      <c r="MEW383" s="530"/>
      <c r="MEX383" s="530"/>
      <c r="MEY383" s="530"/>
      <c r="MEZ383" s="530"/>
      <c r="MFA383" s="530"/>
      <c r="MFB383" s="530"/>
      <c r="MFC383" s="530"/>
      <c r="MFD383" s="530"/>
      <c r="MFE383" s="530"/>
      <c r="MFF383" s="530"/>
      <c r="MFG383" s="530"/>
      <c r="MFH383" s="530"/>
      <c r="MFI383" s="530"/>
      <c r="MFJ383" s="530"/>
      <c r="MFK383" s="530"/>
      <c r="MFL383" s="530"/>
      <c r="MFM383" s="530"/>
      <c r="MFN383" s="530"/>
      <c r="MFO383" s="530"/>
      <c r="MFP383" s="530"/>
      <c r="MFQ383" s="530"/>
      <c r="MFR383" s="530"/>
      <c r="MFS383" s="530"/>
      <c r="MFT383" s="530"/>
      <c r="MFU383" s="530"/>
      <c r="MFV383" s="530"/>
      <c r="MFW383" s="530"/>
      <c r="MFX383" s="530"/>
      <c r="MFY383" s="530"/>
      <c r="MFZ383" s="530"/>
      <c r="MGA383" s="530"/>
      <c r="MGB383" s="530"/>
      <c r="MGC383" s="530"/>
      <c r="MGD383" s="530"/>
      <c r="MGE383" s="530"/>
      <c r="MGF383" s="530"/>
      <c r="MGG383" s="530"/>
      <c r="MGH383" s="530"/>
      <c r="MGI383" s="530"/>
      <c r="MGJ383" s="530"/>
      <c r="MGK383" s="530"/>
      <c r="MGL383" s="530"/>
      <c r="MGM383" s="530"/>
      <c r="MGN383" s="530"/>
      <c r="MGO383" s="530"/>
      <c r="MGP383" s="530"/>
      <c r="MGQ383" s="530"/>
      <c r="MGR383" s="530"/>
      <c r="MGS383" s="530"/>
      <c r="MGT383" s="530"/>
      <c r="MGU383" s="530"/>
      <c r="MGV383" s="530"/>
      <c r="MGW383" s="530"/>
      <c r="MGX383" s="530"/>
      <c r="MGY383" s="530"/>
      <c r="MGZ383" s="530"/>
      <c r="MHA383" s="530"/>
      <c r="MHB383" s="530"/>
      <c r="MHC383" s="530"/>
      <c r="MHD383" s="530"/>
      <c r="MHE383" s="530"/>
      <c r="MHF383" s="530"/>
      <c r="MHG383" s="530"/>
      <c r="MHH383" s="530"/>
      <c r="MHI383" s="530"/>
      <c r="MHJ383" s="530"/>
      <c r="MHK383" s="530"/>
      <c r="MHL383" s="530"/>
      <c r="MHM383" s="530"/>
      <c r="MHN383" s="530"/>
      <c r="MHO383" s="530"/>
      <c r="MHP383" s="530"/>
      <c r="MHQ383" s="530"/>
      <c r="MHR383" s="530"/>
      <c r="MHS383" s="530"/>
      <c r="MHT383" s="530"/>
      <c r="MHU383" s="530"/>
      <c r="MHV383" s="530"/>
      <c r="MHW383" s="530"/>
      <c r="MHX383" s="530"/>
      <c r="MHY383" s="530"/>
      <c r="MHZ383" s="530"/>
      <c r="MIA383" s="530"/>
      <c r="MIB383" s="530"/>
      <c r="MIC383" s="530"/>
      <c r="MID383" s="530"/>
      <c r="MIE383" s="530"/>
      <c r="MIF383" s="530"/>
      <c r="MIG383" s="530"/>
      <c r="MIH383" s="530"/>
      <c r="MII383" s="530"/>
      <c r="MIJ383" s="530"/>
      <c r="MIK383" s="530"/>
      <c r="MIL383" s="530"/>
      <c r="MIM383" s="530"/>
      <c r="MIN383" s="530"/>
      <c r="MIO383" s="530"/>
      <c r="MIP383" s="530"/>
      <c r="MIQ383" s="530"/>
      <c r="MIR383" s="530"/>
      <c r="MIS383" s="530"/>
      <c r="MIT383" s="530"/>
      <c r="MIU383" s="530"/>
      <c r="MIV383" s="530"/>
      <c r="MIW383" s="530"/>
      <c r="MIX383" s="530"/>
      <c r="MIY383" s="530"/>
      <c r="MIZ383" s="530"/>
      <c r="MJA383" s="530"/>
      <c r="MJB383" s="530"/>
      <c r="MJC383" s="530"/>
      <c r="MJD383" s="530"/>
      <c r="MJE383" s="530"/>
      <c r="MJF383" s="530"/>
      <c r="MJG383" s="530"/>
      <c r="MJH383" s="530"/>
      <c r="MJI383" s="530"/>
      <c r="MJJ383" s="530"/>
      <c r="MJK383" s="530"/>
      <c r="MJL383" s="530"/>
      <c r="MJM383" s="530"/>
      <c r="MJN383" s="530"/>
      <c r="MJO383" s="530"/>
      <c r="MJP383" s="530"/>
      <c r="MJQ383" s="530"/>
      <c r="MJR383" s="530"/>
      <c r="MJS383" s="530"/>
      <c r="MJT383" s="530"/>
      <c r="MJU383" s="530"/>
      <c r="MJV383" s="530"/>
      <c r="MJW383" s="530"/>
      <c r="MJX383" s="530"/>
      <c r="MJY383" s="530"/>
      <c r="MJZ383" s="530"/>
      <c r="MKA383" s="530"/>
      <c r="MKB383" s="530"/>
      <c r="MKC383" s="530"/>
      <c r="MKD383" s="530"/>
      <c r="MKE383" s="530"/>
      <c r="MKF383" s="530"/>
      <c r="MKG383" s="530"/>
      <c r="MKH383" s="530"/>
      <c r="MKI383" s="530"/>
      <c r="MKJ383" s="530"/>
      <c r="MKK383" s="530"/>
      <c r="MKL383" s="530"/>
      <c r="MKM383" s="530"/>
      <c r="MKN383" s="530"/>
      <c r="MKO383" s="530"/>
      <c r="MKP383" s="530"/>
      <c r="MKQ383" s="530"/>
      <c r="MKR383" s="530"/>
      <c r="MKS383" s="530"/>
      <c r="MKT383" s="530"/>
      <c r="MKU383" s="530"/>
      <c r="MKV383" s="530"/>
      <c r="MKW383" s="530"/>
      <c r="MKX383" s="530"/>
      <c r="MKY383" s="530"/>
      <c r="MKZ383" s="530"/>
      <c r="MLA383" s="530"/>
      <c r="MLB383" s="530"/>
      <c r="MLC383" s="530"/>
      <c r="MLD383" s="530"/>
      <c r="MLE383" s="530"/>
      <c r="MLF383" s="530"/>
      <c r="MLG383" s="530"/>
      <c r="MLH383" s="530"/>
      <c r="MLI383" s="530"/>
      <c r="MLJ383" s="530"/>
      <c r="MLK383" s="530"/>
      <c r="MLL383" s="530"/>
      <c r="MLM383" s="530"/>
      <c r="MLN383" s="530"/>
      <c r="MLO383" s="530"/>
      <c r="MLP383" s="530"/>
      <c r="MLQ383" s="530"/>
      <c r="MLR383" s="530"/>
      <c r="MLS383" s="530"/>
      <c r="MLT383" s="530"/>
      <c r="MLU383" s="530"/>
      <c r="MLV383" s="530"/>
      <c r="MLW383" s="530"/>
      <c r="MLX383" s="530"/>
      <c r="MLY383" s="530"/>
      <c r="MLZ383" s="530"/>
      <c r="MMA383" s="530"/>
      <c r="MMB383" s="530"/>
      <c r="MMC383" s="530"/>
      <c r="MMD383" s="530"/>
      <c r="MME383" s="530"/>
      <c r="MMF383" s="530"/>
      <c r="MMG383" s="530"/>
      <c r="MMH383" s="530"/>
      <c r="MMI383" s="530"/>
      <c r="MMJ383" s="530"/>
      <c r="MMK383" s="530"/>
      <c r="MML383" s="530"/>
      <c r="MMM383" s="530"/>
      <c r="MMN383" s="530"/>
      <c r="MMO383" s="530"/>
      <c r="MMP383" s="530"/>
      <c r="MMQ383" s="530"/>
      <c r="MMR383" s="530"/>
      <c r="MMS383" s="530"/>
      <c r="MMT383" s="530"/>
      <c r="MMU383" s="530"/>
      <c r="MMV383" s="530"/>
      <c r="MMW383" s="530"/>
      <c r="MMX383" s="530"/>
      <c r="MMY383" s="530"/>
      <c r="MMZ383" s="530"/>
      <c r="MNA383" s="530"/>
      <c r="MNB383" s="530"/>
      <c r="MNC383" s="530"/>
      <c r="MND383" s="530"/>
      <c r="MNE383" s="530"/>
      <c r="MNF383" s="530"/>
      <c r="MNG383" s="530"/>
      <c r="MNH383" s="530"/>
      <c r="MNI383" s="530"/>
      <c r="MNJ383" s="530"/>
      <c r="MNK383" s="530"/>
      <c r="MNL383" s="530"/>
      <c r="MNM383" s="530"/>
      <c r="MNN383" s="530"/>
      <c r="MNO383" s="530"/>
      <c r="MNP383" s="530"/>
      <c r="MNQ383" s="530"/>
      <c r="MNR383" s="530"/>
      <c r="MNS383" s="530"/>
      <c r="MNT383" s="530"/>
      <c r="MNU383" s="530"/>
      <c r="MNV383" s="530"/>
      <c r="MNW383" s="530"/>
      <c r="MNX383" s="530"/>
      <c r="MNY383" s="530"/>
      <c r="MNZ383" s="530"/>
      <c r="MOA383" s="530"/>
      <c r="MOB383" s="530"/>
      <c r="MOC383" s="530"/>
      <c r="MOD383" s="530"/>
      <c r="MOE383" s="530"/>
      <c r="MOF383" s="530"/>
      <c r="MOG383" s="530"/>
      <c r="MOH383" s="530"/>
      <c r="MOI383" s="530"/>
      <c r="MOJ383" s="530"/>
      <c r="MOK383" s="530"/>
      <c r="MOL383" s="530"/>
      <c r="MOM383" s="530"/>
      <c r="MON383" s="530"/>
      <c r="MOO383" s="530"/>
      <c r="MOP383" s="530"/>
      <c r="MOQ383" s="530"/>
      <c r="MOR383" s="530"/>
      <c r="MOS383" s="530"/>
      <c r="MOT383" s="530"/>
      <c r="MOU383" s="530"/>
      <c r="MOV383" s="530"/>
      <c r="MOW383" s="530"/>
      <c r="MOX383" s="530"/>
      <c r="MOY383" s="530"/>
      <c r="MOZ383" s="530"/>
      <c r="MPA383" s="530"/>
      <c r="MPB383" s="530"/>
      <c r="MPC383" s="530"/>
      <c r="MPD383" s="530"/>
      <c r="MPE383" s="530"/>
      <c r="MPF383" s="530"/>
      <c r="MPG383" s="530"/>
      <c r="MPH383" s="530"/>
      <c r="MPI383" s="530"/>
      <c r="MPJ383" s="530"/>
      <c r="MPK383" s="530"/>
      <c r="MPL383" s="530"/>
      <c r="MPM383" s="530"/>
      <c r="MPN383" s="530"/>
      <c r="MPO383" s="530"/>
      <c r="MPP383" s="530"/>
      <c r="MPQ383" s="530"/>
      <c r="MPR383" s="530"/>
      <c r="MPS383" s="530"/>
      <c r="MPT383" s="530"/>
      <c r="MPU383" s="530"/>
      <c r="MPV383" s="530"/>
      <c r="MPW383" s="530"/>
      <c r="MPX383" s="530"/>
      <c r="MPY383" s="530"/>
      <c r="MPZ383" s="530"/>
      <c r="MQA383" s="530"/>
      <c r="MQB383" s="530"/>
      <c r="MQC383" s="530"/>
      <c r="MQD383" s="530"/>
      <c r="MQE383" s="530"/>
      <c r="MQF383" s="530"/>
      <c r="MQG383" s="530"/>
      <c r="MQH383" s="530"/>
      <c r="MQI383" s="530"/>
      <c r="MQJ383" s="530"/>
      <c r="MQK383" s="530"/>
      <c r="MQL383" s="530"/>
      <c r="MQM383" s="530"/>
      <c r="MQN383" s="530"/>
      <c r="MQO383" s="530"/>
      <c r="MQP383" s="530"/>
      <c r="MQQ383" s="530"/>
      <c r="MQR383" s="530"/>
      <c r="MQS383" s="530"/>
      <c r="MQT383" s="530"/>
      <c r="MQU383" s="530"/>
      <c r="MQV383" s="530"/>
      <c r="MQW383" s="530"/>
      <c r="MQX383" s="530"/>
      <c r="MQY383" s="530"/>
      <c r="MQZ383" s="530"/>
      <c r="MRA383" s="530"/>
      <c r="MRB383" s="530"/>
      <c r="MRC383" s="530"/>
      <c r="MRD383" s="530"/>
      <c r="MRE383" s="530"/>
      <c r="MRF383" s="530"/>
      <c r="MRG383" s="530"/>
      <c r="MRH383" s="530"/>
      <c r="MRI383" s="530"/>
      <c r="MRJ383" s="530"/>
      <c r="MRK383" s="530"/>
      <c r="MRL383" s="530"/>
      <c r="MRM383" s="530"/>
      <c r="MRN383" s="530"/>
      <c r="MRO383" s="530"/>
      <c r="MRP383" s="530"/>
      <c r="MRQ383" s="530"/>
      <c r="MRR383" s="530"/>
      <c r="MRS383" s="530"/>
      <c r="MRT383" s="530"/>
      <c r="MRU383" s="530"/>
      <c r="MRV383" s="530"/>
      <c r="MRW383" s="530"/>
      <c r="MRX383" s="530"/>
      <c r="MRY383" s="530"/>
      <c r="MRZ383" s="530"/>
      <c r="MSA383" s="530"/>
      <c r="MSB383" s="530"/>
      <c r="MSC383" s="530"/>
      <c r="MSD383" s="530"/>
      <c r="MSE383" s="530"/>
      <c r="MSF383" s="530"/>
      <c r="MSG383" s="530"/>
      <c r="MSH383" s="530"/>
      <c r="MSI383" s="530"/>
      <c r="MSJ383" s="530"/>
      <c r="MSK383" s="530"/>
      <c r="MSL383" s="530"/>
      <c r="MSM383" s="530"/>
      <c r="MSN383" s="530"/>
      <c r="MSO383" s="530"/>
      <c r="MSP383" s="530"/>
      <c r="MSQ383" s="530"/>
      <c r="MSR383" s="530"/>
      <c r="MSS383" s="530"/>
      <c r="MST383" s="530"/>
      <c r="MSU383" s="530"/>
      <c r="MSV383" s="530"/>
      <c r="MSW383" s="530"/>
      <c r="MSX383" s="530"/>
      <c r="MSY383" s="530"/>
      <c r="MSZ383" s="530"/>
      <c r="MTA383" s="530"/>
      <c r="MTB383" s="530"/>
      <c r="MTC383" s="530"/>
      <c r="MTD383" s="530"/>
      <c r="MTE383" s="530"/>
      <c r="MTF383" s="530"/>
      <c r="MTG383" s="530"/>
      <c r="MTH383" s="530"/>
      <c r="MTI383" s="530"/>
      <c r="MTJ383" s="530"/>
      <c r="MTK383" s="530"/>
      <c r="MTL383" s="530"/>
      <c r="MTM383" s="530"/>
      <c r="MTN383" s="530"/>
      <c r="MTO383" s="530"/>
      <c r="MTP383" s="530"/>
      <c r="MTQ383" s="530"/>
      <c r="MTR383" s="530"/>
      <c r="MTS383" s="530"/>
      <c r="MTT383" s="530"/>
      <c r="MTU383" s="530"/>
      <c r="MTV383" s="530"/>
      <c r="MTW383" s="530"/>
      <c r="MTX383" s="530"/>
      <c r="MTY383" s="530"/>
      <c r="MTZ383" s="530"/>
      <c r="MUA383" s="530"/>
      <c r="MUB383" s="530"/>
      <c r="MUC383" s="530"/>
      <c r="MUD383" s="530"/>
      <c r="MUE383" s="530"/>
      <c r="MUF383" s="530"/>
      <c r="MUG383" s="530"/>
      <c r="MUH383" s="530"/>
      <c r="MUI383" s="530"/>
      <c r="MUJ383" s="530"/>
      <c r="MUK383" s="530"/>
      <c r="MUL383" s="530"/>
      <c r="MUM383" s="530"/>
      <c r="MUN383" s="530"/>
      <c r="MUO383" s="530"/>
      <c r="MUP383" s="530"/>
      <c r="MUQ383" s="530"/>
      <c r="MUR383" s="530"/>
      <c r="MUS383" s="530"/>
      <c r="MUT383" s="530"/>
      <c r="MUU383" s="530"/>
      <c r="MUV383" s="530"/>
      <c r="MUW383" s="530"/>
      <c r="MUX383" s="530"/>
      <c r="MUY383" s="530"/>
      <c r="MUZ383" s="530"/>
      <c r="MVA383" s="530"/>
      <c r="MVB383" s="530"/>
      <c r="MVC383" s="530"/>
      <c r="MVD383" s="530"/>
      <c r="MVE383" s="530"/>
      <c r="MVF383" s="530"/>
      <c r="MVG383" s="530"/>
      <c r="MVH383" s="530"/>
      <c r="MVI383" s="530"/>
      <c r="MVJ383" s="530"/>
      <c r="MVK383" s="530"/>
      <c r="MVL383" s="530"/>
      <c r="MVM383" s="530"/>
      <c r="MVN383" s="530"/>
      <c r="MVO383" s="530"/>
      <c r="MVP383" s="530"/>
      <c r="MVQ383" s="530"/>
      <c r="MVR383" s="530"/>
      <c r="MVS383" s="530"/>
      <c r="MVT383" s="530"/>
      <c r="MVU383" s="530"/>
      <c r="MVV383" s="530"/>
      <c r="MVW383" s="530"/>
      <c r="MVX383" s="530"/>
      <c r="MVY383" s="530"/>
      <c r="MVZ383" s="530"/>
      <c r="MWA383" s="530"/>
      <c r="MWB383" s="530"/>
      <c r="MWC383" s="530"/>
      <c r="MWD383" s="530"/>
      <c r="MWE383" s="530"/>
      <c r="MWF383" s="530"/>
      <c r="MWG383" s="530"/>
      <c r="MWH383" s="530"/>
      <c r="MWI383" s="530"/>
      <c r="MWJ383" s="530"/>
      <c r="MWK383" s="530"/>
      <c r="MWL383" s="530"/>
      <c r="MWM383" s="530"/>
      <c r="MWN383" s="530"/>
      <c r="MWO383" s="530"/>
      <c r="MWP383" s="530"/>
      <c r="MWQ383" s="530"/>
      <c r="MWR383" s="530"/>
      <c r="MWS383" s="530"/>
      <c r="MWT383" s="530"/>
      <c r="MWU383" s="530"/>
      <c r="MWV383" s="530"/>
      <c r="MWW383" s="530"/>
      <c r="MWX383" s="530"/>
      <c r="MWY383" s="530"/>
      <c r="MWZ383" s="530"/>
      <c r="MXA383" s="530"/>
      <c r="MXB383" s="530"/>
      <c r="MXC383" s="530"/>
      <c r="MXD383" s="530"/>
      <c r="MXE383" s="530"/>
      <c r="MXF383" s="530"/>
      <c r="MXG383" s="530"/>
      <c r="MXH383" s="530"/>
      <c r="MXI383" s="530"/>
      <c r="MXJ383" s="530"/>
      <c r="MXK383" s="530"/>
      <c r="MXL383" s="530"/>
      <c r="MXM383" s="530"/>
      <c r="MXN383" s="530"/>
      <c r="MXO383" s="530"/>
      <c r="MXP383" s="530"/>
      <c r="MXQ383" s="530"/>
      <c r="MXR383" s="530"/>
      <c r="MXS383" s="530"/>
      <c r="MXT383" s="530"/>
      <c r="MXU383" s="530"/>
      <c r="MXV383" s="530"/>
      <c r="MXW383" s="530"/>
      <c r="MXX383" s="530"/>
      <c r="MXY383" s="530"/>
      <c r="MXZ383" s="530"/>
      <c r="MYA383" s="530"/>
      <c r="MYB383" s="530"/>
      <c r="MYC383" s="530"/>
      <c r="MYD383" s="530"/>
      <c r="MYE383" s="530"/>
      <c r="MYF383" s="530"/>
      <c r="MYG383" s="530"/>
      <c r="MYH383" s="530"/>
      <c r="MYI383" s="530"/>
      <c r="MYJ383" s="530"/>
      <c r="MYK383" s="530"/>
      <c r="MYL383" s="530"/>
      <c r="MYM383" s="530"/>
      <c r="MYN383" s="530"/>
      <c r="MYO383" s="530"/>
      <c r="MYP383" s="530"/>
      <c r="MYQ383" s="530"/>
      <c r="MYR383" s="530"/>
      <c r="MYS383" s="530"/>
      <c r="MYT383" s="530"/>
      <c r="MYU383" s="530"/>
      <c r="MYV383" s="530"/>
      <c r="MYW383" s="530"/>
      <c r="MYX383" s="530"/>
      <c r="MYY383" s="530"/>
      <c r="MYZ383" s="530"/>
      <c r="MZA383" s="530"/>
      <c r="MZB383" s="530"/>
      <c r="MZC383" s="530"/>
      <c r="MZD383" s="530"/>
      <c r="MZE383" s="530"/>
      <c r="MZF383" s="530"/>
      <c r="MZG383" s="530"/>
      <c r="MZH383" s="530"/>
      <c r="MZI383" s="530"/>
      <c r="MZJ383" s="530"/>
      <c r="MZK383" s="530"/>
      <c r="MZL383" s="530"/>
      <c r="MZM383" s="530"/>
      <c r="MZN383" s="530"/>
      <c r="MZO383" s="530"/>
      <c r="MZP383" s="530"/>
      <c r="MZQ383" s="530"/>
      <c r="MZR383" s="530"/>
      <c r="MZS383" s="530"/>
      <c r="MZT383" s="530"/>
      <c r="MZU383" s="530"/>
      <c r="MZV383" s="530"/>
      <c r="MZW383" s="530"/>
      <c r="MZX383" s="530"/>
      <c r="MZY383" s="530"/>
      <c r="MZZ383" s="530"/>
      <c r="NAA383" s="530"/>
      <c r="NAB383" s="530"/>
      <c r="NAC383" s="530"/>
      <c r="NAD383" s="530"/>
      <c r="NAE383" s="530"/>
      <c r="NAF383" s="530"/>
      <c r="NAG383" s="530"/>
      <c r="NAH383" s="530"/>
      <c r="NAI383" s="530"/>
      <c r="NAJ383" s="530"/>
      <c r="NAK383" s="530"/>
      <c r="NAL383" s="530"/>
      <c r="NAM383" s="530"/>
      <c r="NAN383" s="530"/>
      <c r="NAO383" s="530"/>
      <c r="NAP383" s="530"/>
      <c r="NAQ383" s="530"/>
      <c r="NAR383" s="530"/>
      <c r="NAS383" s="530"/>
      <c r="NAT383" s="530"/>
      <c r="NAU383" s="530"/>
      <c r="NAV383" s="530"/>
      <c r="NAW383" s="530"/>
      <c r="NAX383" s="530"/>
      <c r="NAY383" s="530"/>
      <c r="NAZ383" s="530"/>
      <c r="NBA383" s="530"/>
      <c r="NBB383" s="530"/>
      <c r="NBC383" s="530"/>
      <c r="NBD383" s="530"/>
      <c r="NBE383" s="530"/>
      <c r="NBF383" s="530"/>
      <c r="NBG383" s="530"/>
      <c r="NBH383" s="530"/>
      <c r="NBI383" s="530"/>
      <c r="NBJ383" s="530"/>
      <c r="NBK383" s="530"/>
      <c r="NBL383" s="530"/>
      <c r="NBM383" s="530"/>
      <c r="NBN383" s="530"/>
      <c r="NBO383" s="530"/>
      <c r="NBP383" s="530"/>
      <c r="NBQ383" s="530"/>
      <c r="NBR383" s="530"/>
      <c r="NBS383" s="530"/>
      <c r="NBT383" s="530"/>
      <c r="NBU383" s="530"/>
      <c r="NBV383" s="530"/>
      <c r="NBW383" s="530"/>
      <c r="NBX383" s="530"/>
      <c r="NBY383" s="530"/>
      <c r="NBZ383" s="530"/>
      <c r="NCA383" s="530"/>
      <c r="NCB383" s="530"/>
      <c r="NCC383" s="530"/>
      <c r="NCD383" s="530"/>
      <c r="NCE383" s="530"/>
      <c r="NCF383" s="530"/>
      <c r="NCG383" s="530"/>
      <c r="NCH383" s="530"/>
      <c r="NCI383" s="530"/>
      <c r="NCJ383" s="530"/>
      <c r="NCK383" s="530"/>
      <c r="NCL383" s="530"/>
      <c r="NCM383" s="530"/>
      <c r="NCN383" s="530"/>
      <c r="NCO383" s="530"/>
      <c r="NCP383" s="530"/>
      <c r="NCQ383" s="530"/>
      <c r="NCR383" s="530"/>
      <c r="NCS383" s="530"/>
      <c r="NCT383" s="530"/>
      <c r="NCU383" s="530"/>
      <c r="NCV383" s="530"/>
      <c r="NCW383" s="530"/>
      <c r="NCX383" s="530"/>
      <c r="NCY383" s="530"/>
      <c r="NCZ383" s="530"/>
      <c r="NDA383" s="530"/>
      <c r="NDB383" s="530"/>
      <c r="NDC383" s="530"/>
      <c r="NDD383" s="530"/>
      <c r="NDE383" s="530"/>
      <c r="NDF383" s="530"/>
      <c r="NDG383" s="530"/>
      <c r="NDH383" s="530"/>
      <c r="NDI383" s="530"/>
      <c r="NDJ383" s="530"/>
      <c r="NDK383" s="530"/>
      <c r="NDL383" s="530"/>
      <c r="NDM383" s="530"/>
      <c r="NDN383" s="530"/>
      <c r="NDO383" s="530"/>
      <c r="NDP383" s="530"/>
      <c r="NDQ383" s="530"/>
      <c r="NDR383" s="530"/>
      <c r="NDS383" s="530"/>
      <c r="NDT383" s="530"/>
      <c r="NDU383" s="530"/>
      <c r="NDV383" s="530"/>
      <c r="NDW383" s="530"/>
      <c r="NDX383" s="530"/>
      <c r="NDY383" s="530"/>
      <c r="NDZ383" s="530"/>
      <c r="NEA383" s="530"/>
      <c r="NEB383" s="530"/>
      <c r="NEC383" s="530"/>
      <c r="NED383" s="530"/>
      <c r="NEE383" s="530"/>
      <c r="NEF383" s="530"/>
      <c r="NEG383" s="530"/>
      <c r="NEH383" s="530"/>
      <c r="NEI383" s="530"/>
      <c r="NEJ383" s="530"/>
      <c r="NEK383" s="530"/>
      <c r="NEL383" s="530"/>
      <c r="NEM383" s="530"/>
      <c r="NEN383" s="530"/>
      <c r="NEO383" s="530"/>
      <c r="NEP383" s="530"/>
      <c r="NEQ383" s="530"/>
      <c r="NER383" s="530"/>
      <c r="NES383" s="530"/>
      <c r="NET383" s="530"/>
      <c r="NEU383" s="530"/>
      <c r="NEV383" s="530"/>
      <c r="NEW383" s="530"/>
      <c r="NEX383" s="530"/>
      <c r="NEY383" s="530"/>
      <c r="NEZ383" s="530"/>
      <c r="NFA383" s="530"/>
      <c r="NFB383" s="530"/>
      <c r="NFC383" s="530"/>
      <c r="NFD383" s="530"/>
      <c r="NFE383" s="530"/>
      <c r="NFF383" s="530"/>
      <c r="NFG383" s="530"/>
      <c r="NFH383" s="530"/>
      <c r="NFI383" s="530"/>
      <c r="NFJ383" s="530"/>
      <c r="NFK383" s="530"/>
      <c r="NFL383" s="530"/>
      <c r="NFM383" s="530"/>
      <c r="NFN383" s="530"/>
      <c r="NFO383" s="530"/>
      <c r="NFP383" s="530"/>
      <c r="NFQ383" s="530"/>
      <c r="NFR383" s="530"/>
      <c r="NFS383" s="530"/>
      <c r="NFT383" s="530"/>
      <c r="NFU383" s="530"/>
      <c r="NFV383" s="530"/>
      <c r="NFW383" s="530"/>
      <c r="NFX383" s="530"/>
      <c r="NFY383" s="530"/>
      <c r="NFZ383" s="530"/>
      <c r="NGA383" s="530"/>
      <c r="NGB383" s="530"/>
      <c r="NGC383" s="530"/>
      <c r="NGD383" s="530"/>
      <c r="NGE383" s="530"/>
      <c r="NGF383" s="530"/>
      <c r="NGG383" s="530"/>
      <c r="NGH383" s="530"/>
      <c r="NGI383" s="530"/>
      <c r="NGJ383" s="530"/>
      <c r="NGK383" s="530"/>
      <c r="NGL383" s="530"/>
      <c r="NGM383" s="530"/>
      <c r="NGN383" s="530"/>
      <c r="NGO383" s="530"/>
      <c r="NGP383" s="530"/>
      <c r="NGQ383" s="530"/>
      <c r="NGR383" s="530"/>
      <c r="NGS383" s="530"/>
      <c r="NGT383" s="530"/>
      <c r="NGU383" s="530"/>
      <c r="NGV383" s="530"/>
      <c r="NGW383" s="530"/>
      <c r="NGX383" s="530"/>
      <c r="NGY383" s="530"/>
      <c r="NGZ383" s="530"/>
      <c r="NHA383" s="530"/>
      <c r="NHB383" s="530"/>
      <c r="NHC383" s="530"/>
      <c r="NHD383" s="530"/>
      <c r="NHE383" s="530"/>
      <c r="NHF383" s="530"/>
      <c r="NHG383" s="530"/>
      <c r="NHH383" s="530"/>
      <c r="NHI383" s="530"/>
      <c r="NHJ383" s="530"/>
      <c r="NHK383" s="530"/>
      <c r="NHL383" s="530"/>
      <c r="NHM383" s="530"/>
      <c r="NHN383" s="530"/>
      <c r="NHO383" s="530"/>
      <c r="NHP383" s="530"/>
      <c r="NHQ383" s="530"/>
      <c r="NHR383" s="530"/>
      <c r="NHS383" s="530"/>
      <c r="NHT383" s="530"/>
      <c r="NHU383" s="530"/>
      <c r="NHV383" s="530"/>
      <c r="NHW383" s="530"/>
      <c r="NHX383" s="530"/>
      <c r="NHY383" s="530"/>
      <c r="NHZ383" s="530"/>
      <c r="NIA383" s="530"/>
      <c r="NIB383" s="530"/>
      <c r="NIC383" s="530"/>
      <c r="NID383" s="530"/>
      <c r="NIE383" s="530"/>
      <c r="NIF383" s="530"/>
      <c r="NIG383" s="530"/>
      <c r="NIH383" s="530"/>
      <c r="NII383" s="530"/>
      <c r="NIJ383" s="530"/>
      <c r="NIK383" s="530"/>
      <c r="NIL383" s="530"/>
      <c r="NIM383" s="530"/>
      <c r="NIN383" s="530"/>
      <c r="NIO383" s="530"/>
      <c r="NIP383" s="530"/>
      <c r="NIQ383" s="530"/>
      <c r="NIR383" s="530"/>
      <c r="NIS383" s="530"/>
      <c r="NIT383" s="530"/>
      <c r="NIU383" s="530"/>
      <c r="NIV383" s="530"/>
      <c r="NIW383" s="530"/>
      <c r="NIX383" s="530"/>
      <c r="NIY383" s="530"/>
      <c r="NIZ383" s="530"/>
      <c r="NJA383" s="530"/>
      <c r="NJB383" s="530"/>
      <c r="NJC383" s="530"/>
      <c r="NJD383" s="530"/>
      <c r="NJE383" s="530"/>
      <c r="NJF383" s="530"/>
      <c r="NJG383" s="530"/>
      <c r="NJH383" s="530"/>
      <c r="NJI383" s="530"/>
      <c r="NJJ383" s="530"/>
      <c r="NJK383" s="530"/>
      <c r="NJL383" s="530"/>
      <c r="NJM383" s="530"/>
      <c r="NJN383" s="530"/>
      <c r="NJO383" s="530"/>
      <c r="NJP383" s="530"/>
      <c r="NJQ383" s="530"/>
      <c r="NJR383" s="530"/>
      <c r="NJS383" s="530"/>
      <c r="NJT383" s="530"/>
      <c r="NJU383" s="530"/>
      <c r="NJV383" s="530"/>
      <c r="NJW383" s="530"/>
      <c r="NJX383" s="530"/>
      <c r="NJY383" s="530"/>
      <c r="NJZ383" s="530"/>
      <c r="NKA383" s="530"/>
      <c r="NKB383" s="530"/>
      <c r="NKC383" s="530"/>
      <c r="NKD383" s="530"/>
      <c r="NKE383" s="530"/>
      <c r="NKF383" s="530"/>
      <c r="NKG383" s="530"/>
      <c r="NKH383" s="530"/>
      <c r="NKI383" s="530"/>
      <c r="NKJ383" s="530"/>
      <c r="NKK383" s="530"/>
      <c r="NKL383" s="530"/>
      <c r="NKM383" s="530"/>
      <c r="NKN383" s="530"/>
      <c r="NKO383" s="530"/>
      <c r="NKP383" s="530"/>
      <c r="NKQ383" s="530"/>
      <c r="NKR383" s="530"/>
      <c r="NKS383" s="530"/>
      <c r="NKT383" s="530"/>
      <c r="NKU383" s="530"/>
      <c r="NKV383" s="530"/>
      <c r="NKW383" s="530"/>
      <c r="NKX383" s="530"/>
      <c r="NKY383" s="530"/>
      <c r="NKZ383" s="530"/>
      <c r="NLA383" s="530"/>
      <c r="NLB383" s="530"/>
      <c r="NLC383" s="530"/>
      <c r="NLD383" s="530"/>
      <c r="NLE383" s="530"/>
      <c r="NLF383" s="530"/>
      <c r="NLG383" s="530"/>
      <c r="NLH383" s="530"/>
      <c r="NLI383" s="530"/>
      <c r="NLJ383" s="530"/>
      <c r="NLK383" s="530"/>
      <c r="NLL383" s="530"/>
      <c r="NLM383" s="530"/>
      <c r="NLN383" s="530"/>
      <c r="NLO383" s="530"/>
      <c r="NLP383" s="530"/>
      <c r="NLQ383" s="530"/>
      <c r="NLR383" s="530"/>
      <c r="NLS383" s="530"/>
      <c r="NLT383" s="530"/>
      <c r="NLU383" s="530"/>
      <c r="NLV383" s="530"/>
      <c r="NLW383" s="530"/>
      <c r="NLX383" s="530"/>
      <c r="NLY383" s="530"/>
      <c r="NLZ383" s="530"/>
      <c r="NMA383" s="530"/>
      <c r="NMB383" s="530"/>
      <c r="NMC383" s="530"/>
      <c r="NMD383" s="530"/>
      <c r="NME383" s="530"/>
      <c r="NMF383" s="530"/>
      <c r="NMG383" s="530"/>
      <c r="NMH383" s="530"/>
      <c r="NMI383" s="530"/>
      <c r="NMJ383" s="530"/>
      <c r="NMK383" s="530"/>
      <c r="NML383" s="530"/>
      <c r="NMM383" s="530"/>
      <c r="NMN383" s="530"/>
      <c r="NMO383" s="530"/>
      <c r="NMP383" s="530"/>
      <c r="NMQ383" s="530"/>
      <c r="NMR383" s="530"/>
      <c r="NMS383" s="530"/>
      <c r="NMT383" s="530"/>
      <c r="NMU383" s="530"/>
      <c r="NMV383" s="530"/>
      <c r="NMW383" s="530"/>
      <c r="NMX383" s="530"/>
      <c r="NMY383" s="530"/>
      <c r="NMZ383" s="530"/>
      <c r="NNA383" s="530"/>
      <c r="NNB383" s="530"/>
      <c r="NNC383" s="530"/>
      <c r="NND383" s="530"/>
      <c r="NNE383" s="530"/>
      <c r="NNF383" s="530"/>
      <c r="NNG383" s="530"/>
      <c r="NNH383" s="530"/>
      <c r="NNI383" s="530"/>
      <c r="NNJ383" s="530"/>
      <c r="NNK383" s="530"/>
      <c r="NNL383" s="530"/>
      <c r="NNM383" s="530"/>
      <c r="NNN383" s="530"/>
      <c r="NNO383" s="530"/>
      <c r="NNP383" s="530"/>
      <c r="NNQ383" s="530"/>
      <c r="NNR383" s="530"/>
      <c r="NNS383" s="530"/>
      <c r="NNT383" s="530"/>
      <c r="NNU383" s="530"/>
      <c r="NNV383" s="530"/>
      <c r="NNW383" s="530"/>
      <c r="NNX383" s="530"/>
      <c r="NNY383" s="530"/>
      <c r="NNZ383" s="530"/>
      <c r="NOA383" s="530"/>
      <c r="NOB383" s="530"/>
      <c r="NOC383" s="530"/>
      <c r="NOD383" s="530"/>
      <c r="NOE383" s="530"/>
      <c r="NOF383" s="530"/>
      <c r="NOG383" s="530"/>
      <c r="NOH383" s="530"/>
      <c r="NOI383" s="530"/>
      <c r="NOJ383" s="530"/>
      <c r="NOK383" s="530"/>
      <c r="NOL383" s="530"/>
      <c r="NOM383" s="530"/>
      <c r="NON383" s="530"/>
      <c r="NOO383" s="530"/>
      <c r="NOP383" s="530"/>
      <c r="NOQ383" s="530"/>
      <c r="NOR383" s="530"/>
      <c r="NOS383" s="530"/>
      <c r="NOT383" s="530"/>
      <c r="NOU383" s="530"/>
      <c r="NOV383" s="530"/>
      <c r="NOW383" s="530"/>
      <c r="NOX383" s="530"/>
      <c r="NOY383" s="530"/>
      <c r="NOZ383" s="530"/>
      <c r="NPA383" s="530"/>
      <c r="NPB383" s="530"/>
      <c r="NPC383" s="530"/>
      <c r="NPD383" s="530"/>
      <c r="NPE383" s="530"/>
      <c r="NPF383" s="530"/>
      <c r="NPG383" s="530"/>
      <c r="NPH383" s="530"/>
      <c r="NPI383" s="530"/>
      <c r="NPJ383" s="530"/>
      <c r="NPK383" s="530"/>
      <c r="NPL383" s="530"/>
      <c r="NPM383" s="530"/>
      <c r="NPN383" s="530"/>
      <c r="NPO383" s="530"/>
      <c r="NPP383" s="530"/>
      <c r="NPQ383" s="530"/>
      <c r="NPR383" s="530"/>
      <c r="NPS383" s="530"/>
      <c r="NPT383" s="530"/>
      <c r="NPU383" s="530"/>
      <c r="NPV383" s="530"/>
      <c r="NPW383" s="530"/>
      <c r="NPX383" s="530"/>
      <c r="NPY383" s="530"/>
      <c r="NPZ383" s="530"/>
      <c r="NQA383" s="530"/>
      <c r="NQB383" s="530"/>
      <c r="NQC383" s="530"/>
      <c r="NQD383" s="530"/>
      <c r="NQE383" s="530"/>
      <c r="NQF383" s="530"/>
      <c r="NQG383" s="530"/>
      <c r="NQH383" s="530"/>
      <c r="NQI383" s="530"/>
      <c r="NQJ383" s="530"/>
      <c r="NQK383" s="530"/>
      <c r="NQL383" s="530"/>
      <c r="NQM383" s="530"/>
      <c r="NQN383" s="530"/>
      <c r="NQO383" s="530"/>
      <c r="NQP383" s="530"/>
      <c r="NQQ383" s="530"/>
      <c r="NQR383" s="530"/>
      <c r="NQS383" s="530"/>
      <c r="NQT383" s="530"/>
      <c r="NQU383" s="530"/>
      <c r="NQV383" s="530"/>
      <c r="NQW383" s="530"/>
      <c r="NQX383" s="530"/>
      <c r="NQY383" s="530"/>
      <c r="NQZ383" s="530"/>
      <c r="NRA383" s="530"/>
      <c r="NRB383" s="530"/>
      <c r="NRC383" s="530"/>
      <c r="NRD383" s="530"/>
      <c r="NRE383" s="530"/>
      <c r="NRF383" s="530"/>
      <c r="NRG383" s="530"/>
      <c r="NRH383" s="530"/>
      <c r="NRI383" s="530"/>
      <c r="NRJ383" s="530"/>
      <c r="NRK383" s="530"/>
      <c r="NRL383" s="530"/>
      <c r="NRM383" s="530"/>
      <c r="NRN383" s="530"/>
      <c r="NRO383" s="530"/>
      <c r="NRP383" s="530"/>
      <c r="NRQ383" s="530"/>
      <c r="NRR383" s="530"/>
      <c r="NRS383" s="530"/>
      <c r="NRT383" s="530"/>
      <c r="NRU383" s="530"/>
      <c r="NRV383" s="530"/>
      <c r="NRW383" s="530"/>
      <c r="NRX383" s="530"/>
      <c r="NRY383" s="530"/>
      <c r="NRZ383" s="530"/>
      <c r="NSA383" s="530"/>
      <c r="NSB383" s="530"/>
      <c r="NSC383" s="530"/>
      <c r="NSD383" s="530"/>
      <c r="NSE383" s="530"/>
      <c r="NSF383" s="530"/>
      <c r="NSG383" s="530"/>
      <c r="NSH383" s="530"/>
      <c r="NSI383" s="530"/>
      <c r="NSJ383" s="530"/>
      <c r="NSK383" s="530"/>
      <c r="NSL383" s="530"/>
      <c r="NSM383" s="530"/>
      <c r="NSN383" s="530"/>
      <c r="NSO383" s="530"/>
      <c r="NSP383" s="530"/>
      <c r="NSQ383" s="530"/>
      <c r="NSR383" s="530"/>
      <c r="NSS383" s="530"/>
      <c r="NST383" s="530"/>
      <c r="NSU383" s="530"/>
      <c r="NSV383" s="530"/>
      <c r="NSW383" s="530"/>
      <c r="NSX383" s="530"/>
      <c r="NSY383" s="530"/>
      <c r="NSZ383" s="530"/>
      <c r="NTA383" s="530"/>
      <c r="NTB383" s="530"/>
      <c r="NTC383" s="530"/>
      <c r="NTD383" s="530"/>
      <c r="NTE383" s="530"/>
      <c r="NTF383" s="530"/>
      <c r="NTG383" s="530"/>
      <c r="NTH383" s="530"/>
      <c r="NTI383" s="530"/>
      <c r="NTJ383" s="530"/>
      <c r="NTK383" s="530"/>
      <c r="NTL383" s="530"/>
      <c r="NTM383" s="530"/>
      <c r="NTN383" s="530"/>
      <c r="NTO383" s="530"/>
      <c r="NTP383" s="530"/>
      <c r="NTQ383" s="530"/>
      <c r="NTR383" s="530"/>
      <c r="NTS383" s="530"/>
      <c r="NTT383" s="530"/>
      <c r="NTU383" s="530"/>
      <c r="NTV383" s="530"/>
      <c r="NTW383" s="530"/>
      <c r="NTX383" s="530"/>
      <c r="NTY383" s="530"/>
      <c r="NTZ383" s="530"/>
      <c r="NUA383" s="530"/>
      <c r="NUB383" s="530"/>
      <c r="NUC383" s="530"/>
      <c r="NUD383" s="530"/>
      <c r="NUE383" s="530"/>
      <c r="NUF383" s="530"/>
      <c r="NUG383" s="530"/>
      <c r="NUH383" s="530"/>
      <c r="NUI383" s="530"/>
      <c r="NUJ383" s="530"/>
      <c r="NUK383" s="530"/>
      <c r="NUL383" s="530"/>
      <c r="NUM383" s="530"/>
      <c r="NUN383" s="530"/>
      <c r="NUO383" s="530"/>
      <c r="NUP383" s="530"/>
      <c r="NUQ383" s="530"/>
      <c r="NUR383" s="530"/>
      <c r="NUS383" s="530"/>
      <c r="NUT383" s="530"/>
      <c r="NUU383" s="530"/>
      <c r="NUV383" s="530"/>
      <c r="NUW383" s="530"/>
      <c r="NUX383" s="530"/>
      <c r="NUY383" s="530"/>
      <c r="NUZ383" s="530"/>
      <c r="NVA383" s="530"/>
      <c r="NVB383" s="530"/>
      <c r="NVC383" s="530"/>
      <c r="NVD383" s="530"/>
      <c r="NVE383" s="530"/>
      <c r="NVF383" s="530"/>
      <c r="NVG383" s="530"/>
      <c r="NVH383" s="530"/>
      <c r="NVI383" s="530"/>
      <c r="NVJ383" s="530"/>
      <c r="NVK383" s="530"/>
      <c r="NVL383" s="530"/>
      <c r="NVM383" s="530"/>
      <c r="NVN383" s="530"/>
      <c r="NVO383" s="530"/>
      <c r="NVP383" s="530"/>
      <c r="NVQ383" s="530"/>
      <c r="NVR383" s="530"/>
      <c r="NVS383" s="530"/>
      <c r="NVT383" s="530"/>
      <c r="NVU383" s="530"/>
      <c r="NVV383" s="530"/>
      <c r="NVW383" s="530"/>
      <c r="NVX383" s="530"/>
      <c r="NVY383" s="530"/>
      <c r="NVZ383" s="530"/>
      <c r="NWA383" s="530"/>
      <c r="NWB383" s="530"/>
      <c r="NWC383" s="530"/>
      <c r="NWD383" s="530"/>
      <c r="NWE383" s="530"/>
      <c r="NWF383" s="530"/>
      <c r="NWG383" s="530"/>
      <c r="NWH383" s="530"/>
      <c r="NWI383" s="530"/>
      <c r="NWJ383" s="530"/>
      <c r="NWK383" s="530"/>
      <c r="NWL383" s="530"/>
      <c r="NWM383" s="530"/>
      <c r="NWN383" s="530"/>
      <c r="NWO383" s="530"/>
      <c r="NWP383" s="530"/>
      <c r="NWQ383" s="530"/>
      <c r="NWR383" s="530"/>
      <c r="NWS383" s="530"/>
      <c r="NWT383" s="530"/>
      <c r="NWU383" s="530"/>
      <c r="NWV383" s="530"/>
      <c r="NWW383" s="530"/>
      <c r="NWX383" s="530"/>
      <c r="NWY383" s="530"/>
      <c r="NWZ383" s="530"/>
      <c r="NXA383" s="530"/>
      <c r="NXB383" s="530"/>
      <c r="NXC383" s="530"/>
      <c r="NXD383" s="530"/>
      <c r="NXE383" s="530"/>
      <c r="NXF383" s="530"/>
      <c r="NXG383" s="530"/>
      <c r="NXH383" s="530"/>
      <c r="NXI383" s="530"/>
      <c r="NXJ383" s="530"/>
      <c r="NXK383" s="530"/>
      <c r="NXL383" s="530"/>
      <c r="NXM383" s="530"/>
      <c r="NXN383" s="530"/>
      <c r="NXO383" s="530"/>
      <c r="NXP383" s="530"/>
      <c r="NXQ383" s="530"/>
      <c r="NXR383" s="530"/>
      <c r="NXS383" s="530"/>
      <c r="NXT383" s="530"/>
      <c r="NXU383" s="530"/>
      <c r="NXV383" s="530"/>
      <c r="NXW383" s="530"/>
      <c r="NXX383" s="530"/>
      <c r="NXY383" s="530"/>
      <c r="NXZ383" s="530"/>
      <c r="NYA383" s="530"/>
      <c r="NYB383" s="530"/>
      <c r="NYC383" s="530"/>
      <c r="NYD383" s="530"/>
      <c r="NYE383" s="530"/>
      <c r="NYF383" s="530"/>
      <c r="NYG383" s="530"/>
      <c r="NYH383" s="530"/>
      <c r="NYI383" s="530"/>
      <c r="NYJ383" s="530"/>
      <c r="NYK383" s="530"/>
      <c r="NYL383" s="530"/>
      <c r="NYM383" s="530"/>
      <c r="NYN383" s="530"/>
      <c r="NYO383" s="530"/>
      <c r="NYP383" s="530"/>
      <c r="NYQ383" s="530"/>
      <c r="NYR383" s="530"/>
      <c r="NYS383" s="530"/>
      <c r="NYT383" s="530"/>
      <c r="NYU383" s="530"/>
      <c r="NYV383" s="530"/>
      <c r="NYW383" s="530"/>
      <c r="NYX383" s="530"/>
      <c r="NYY383" s="530"/>
      <c r="NYZ383" s="530"/>
      <c r="NZA383" s="530"/>
      <c r="NZB383" s="530"/>
      <c r="NZC383" s="530"/>
      <c r="NZD383" s="530"/>
      <c r="NZE383" s="530"/>
      <c r="NZF383" s="530"/>
      <c r="NZG383" s="530"/>
      <c r="NZH383" s="530"/>
      <c r="NZI383" s="530"/>
      <c r="NZJ383" s="530"/>
      <c r="NZK383" s="530"/>
      <c r="NZL383" s="530"/>
      <c r="NZM383" s="530"/>
      <c r="NZN383" s="530"/>
      <c r="NZO383" s="530"/>
      <c r="NZP383" s="530"/>
      <c r="NZQ383" s="530"/>
      <c r="NZR383" s="530"/>
      <c r="NZS383" s="530"/>
      <c r="NZT383" s="530"/>
      <c r="NZU383" s="530"/>
      <c r="NZV383" s="530"/>
      <c r="NZW383" s="530"/>
      <c r="NZX383" s="530"/>
      <c r="NZY383" s="530"/>
      <c r="NZZ383" s="530"/>
      <c r="OAA383" s="530"/>
      <c r="OAB383" s="530"/>
      <c r="OAC383" s="530"/>
      <c r="OAD383" s="530"/>
      <c r="OAE383" s="530"/>
      <c r="OAF383" s="530"/>
      <c r="OAG383" s="530"/>
      <c r="OAH383" s="530"/>
      <c r="OAI383" s="530"/>
      <c r="OAJ383" s="530"/>
      <c r="OAK383" s="530"/>
      <c r="OAL383" s="530"/>
      <c r="OAM383" s="530"/>
      <c r="OAN383" s="530"/>
      <c r="OAO383" s="530"/>
      <c r="OAP383" s="530"/>
      <c r="OAQ383" s="530"/>
      <c r="OAR383" s="530"/>
      <c r="OAS383" s="530"/>
      <c r="OAT383" s="530"/>
      <c r="OAU383" s="530"/>
      <c r="OAV383" s="530"/>
      <c r="OAW383" s="530"/>
      <c r="OAX383" s="530"/>
      <c r="OAY383" s="530"/>
      <c r="OAZ383" s="530"/>
      <c r="OBA383" s="530"/>
      <c r="OBB383" s="530"/>
      <c r="OBC383" s="530"/>
      <c r="OBD383" s="530"/>
      <c r="OBE383" s="530"/>
      <c r="OBF383" s="530"/>
      <c r="OBG383" s="530"/>
      <c r="OBH383" s="530"/>
      <c r="OBI383" s="530"/>
      <c r="OBJ383" s="530"/>
      <c r="OBK383" s="530"/>
      <c r="OBL383" s="530"/>
      <c r="OBM383" s="530"/>
      <c r="OBN383" s="530"/>
      <c r="OBO383" s="530"/>
      <c r="OBP383" s="530"/>
      <c r="OBQ383" s="530"/>
      <c r="OBR383" s="530"/>
      <c r="OBS383" s="530"/>
      <c r="OBT383" s="530"/>
      <c r="OBU383" s="530"/>
      <c r="OBV383" s="530"/>
      <c r="OBW383" s="530"/>
      <c r="OBX383" s="530"/>
      <c r="OBY383" s="530"/>
      <c r="OBZ383" s="530"/>
      <c r="OCA383" s="530"/>
      <c r="OCB383" s="530"/>
      <c r="OCC383" s="530"/>
      <c r="OCD383" s="530"/>
      <c r="OCE383" s="530"/>
      <c r="OCF383" s="530"/>
      <c r="OCG383" s="530"/>
      <c r="OCH383" s="530"/>
      <c r="OCI383" s="530"/>
      <c r="OCJ383" s="530"/>
      <c r="OCK383" s="530"/>
      <c r="OCL383" s="530"/>
      <c r="OCM383" s="530"/>
      <c r="OCN383" s="530"/>
      <c r="OCO383" s="530"/>
      <c r="OCP383" s="530"/>
      <c r="OCQ383" s="530"/>
      <c r="OCR383" s="530"/>
      <c r="OCS383" s="530"/>
      <c r="OCT383" s="530"/>
      <c r="OCU383" s="530"/>
      <c r="OCV383" s="530"/>
      <c r="OCW383" s="530"/>
      <c r="OCX383" s="530"/>
      <c r="OCY383" s="530"/>
      <c r="OCZ383" s="530"/>
      <c r="ODA383" s="530"/>
      <c r="ODB383" s="530"/>
      <c r="ODC383" s="530"/>
      <c r="ODD383" s="530"/>
      <c r="ODE383" s="530"/>
      <c r="ODF383" s="530"/>
      <c r="ODG383" s="530"/>
      <c r="ODH383" s="530"/>
      <c r="ODI383" s="530"/>
      <c r="ODJ383" s="530"/>
      <c r="ODK383" s="530"/>
      <c r="ODL383" s="530"/>
      <c r="ODM383" s="530"/>
      <c r="ODN383" s="530"/>
      <c r="ODO383" s="530"/>
      <c r="ODP383" s="530"/>
      <c r="ODQ383" s="530"/>
      <c r="ODR383" s="530"/>
      <c r="ODS383" s="530"/>
      <c r="ODT383" s="530"/>
      <c r="ODU383" s="530"/>
      <c r="ODV383" s="530"/>
      <c r="ODW383" s="530"/>
      <c r="ODX383" s="530"/>
      <c r="ODY383" s="530"/>
      <c r="ODZ383" s="530"/>
      <c r="OEA383" s="530"/>
      <c r="OEB383" s="530"/>
      <c r="OEC383" s="530"/>
      <c r="OED383" s="530"/>
      <c r="OEE383" s="530"/>
      <c r="OEF383" s="530"/>
      <c r="OEG383" s="530"/>
      <c r="OEH383" s="530"/>
      <c r="OEI383" s="530"/>
      <c r="OEJ383" s="530"/>
      <c r="OEK383" s="530"/>
      <c r="OEL383" s="530"/>
      <c r="OEM383" s="530"/>
      <c r="OEN383" s="530"/>
      <c r="OEO383" s="530"/>
      <c r="OEP383" s="530"/>
      <c r="OEQ383" s="530"/>
      <c r="OER383" s="530"/>
      <c r="OES383" s="530"/>
      <c r="OET383" s="530"/>
      <c r="OEU383" s="530"/>
      <c r="OEV383" s="530"/>
      <c r="OEW383" s="530"/>
      <c r="OEX383" s="530"/>
      <c r="OEY383" s="530"/>
      <c r="OEZ383" s="530"/>
      <c r="OFA383" s="530"/>
      <c r="OFB383" s="530"/>
      <c r="OFC383" s="530"/>
      <c r="OFD383" s="530"/>
      <c r="OFE383" s="530"/>
      <c r="OFF383" s="530"/>
      <c r="OFG383" s="530"/>
      <c r="OFH383" s="530"/>
      <c r="OFI383" s="530"/>
      <c r="OFJ383" s="530"/>
      <c r="OFK383" s="530"/>
      <c r="OFL383" s="530"/>
      <c r="OFM383" s="530"/>
      <c r="OFN383" s="530"/>
      <c r="OFO383" s="530"/>
      <c r="OFP383" s="530"/>
      <c r="OFQ383" s="530"/>
      <c r="OFR383" s="530"/>
      <c r="OFS383" s="530"/>
      <c r="OFT383" s="530"/>
      <c r="OFU383" s="530"/>
      <c r="OFV383" s="530"/>
      <c r="OFW383" s="530"/>
      <c r="OFX383" s="530"/>
      <c r="OFY383" s="530"/>
      <c r="OFZ383" s="530"/>
      <c r="OGA383" s="530"/>
      <c r="OGB383" s="530"/>
      <c r="OGC383" s="530"/>
      <c r="OGD383" s="530"/>
      <c r="OGE383" s="530"/>
      <c r="OGF383" s="530"/>
      <c r="OGG383" s="530"/>
      <c r="OGH383" s="530"/>
      <c r="OGI383" s="530"/>
      <c r="OGJ383" s="530"/>
      <c r="OGK383" s="530"/>
      <c r="OGL383" s="530"/>
      <c r="OGM383" s="530"/>
      <c r="OGN383" s="530"/>
      <c r="OGO383" s="530"/>
      <c r="OGP383" s="530"/>
      <c r="OGQ383" s="530"/>
      <c r="OGR383" s="530"/>
      <c r="OGS383" s="530"/>
      <c r="OGT383" s="530"/>
      <c r="OGU383" s="530"/>
      <c r="OGV383" s="530"/>
      <c r="OGW383" s="530"/>
      <c r="OGX383" s="530"/>
      <c r="OGY383" s="530"/>
      <c r="OGZ383" s="530"/>
      <c r="OHA383" s="530"/>
      <c r="OHB383" s="530"/>
      <c r="OHC383" s="530"/>
      <c r="OHD383" s="530"/>
      <c r="OHE383" s="530"/>
      <c r="OHF383" s="530"/>
      <c r="OHG383" s="530"/>
      <c r="OHH383" s="530"/>
      <c r="OHI383" s="530"/>
      <c r="OHJ383" s="530"/>
      <c r="OHK383" s="530"/>
      <c r="OHL383" s="530"/>
      <c r="OHM383" s="530"/>
      <c r="OHN383" s="530"/>
      <c r="OHO383" s="530"/>
      <c r="OHP383" s="530"/>
      <c r="OHQ383" s="530"/>
      <c r="OHR383" s="530"/>
      <c r="OHS383" s="530"/>
      <c r="OHT383" s="530"/>
      <c r="OHU383" s="530"/>
      <c r="OHV383" s="530"/>
      <c r="OHW383" s="530"/>
      <c r="OHX383" s="530"/>
      <c r="OHY383" s="530"/>
      <c r="OHZ383" s="530"/>
      <c r="OIA383" s="530"/>
      <c r="OIB383" s="530"/>
      <c r="OIC383" s="530"/>
      <c r="OID383" s="530"/>
      <c r="OIE383" s="530"/>
      <c r="OIF383" s="530"/>
      <c r="OIG383" s="530"/>
      <c r="OIH383" s="530"/>
      <c r="OII383" s="530"/>
      <c r="OIJ383" s="530"/>
      <c r="OIK383" s="530"/>
      <c r="OIL383" s="530"/>
      <c r="OIM383" s="530"/>
      <c r="OIN383" s="530"/>
      <c r="OIO383" s="530"/>
      <c r="OIP383" s="530"/>
      <c r="OIQ383" s="530"/>
      <c r="OIR383" s="530"/>
      <c r="OIS383" s="530"/>
      <c r="OIT383" s="530"/>
      <c r="OIU383" s="530"/>
      <c r="OIV383" s="530"/>
      <c r="OIW383" s="530"/>
      <c r="OIX383" s="530"/>
      <c r="OIY383" s="530"/>
      <c r="OIZ383" s="530"/>
      <c r="OJA383" s="530"/>
      <c r="OJB383" s="530"/>
      <c r="OJC383" s="530"/>
      <c r="OJD383" s="530"/>
      <c r="OJE383" s="530"/>
      <c r="OJF383" s="530"/>
      <c r="OJG383" s="530"/>
      <c r="OJH383" s="530"/>
      <c r="OJI383" s="530"/>
      <c r="OJJ383" s="530"/>
      <c r="OJK383" s="530"/>
      <c r="OJL383" s="530"/>
      <c r="OJM383" s="530"/>
      <c r="OJN383" s="530"/>
      <c r="OJO383" s="530"/>
      <c r="OJP383" s="530"/>
      <c r="OJQ383" s="530"/>
      <c r="OJR383" s="530"/>
      <c r="OJS383" s="530"/>
      <c r="OJT383" s="530"/>
      <c r="OJU383" s="530"/>
      <c r="OJV383" s="530"/>
      <c r="OJW383" s="530"/>
      <c r="OJX383" s="530"/>
      <c r="OJY383" s="530"/>
      <c r="OJZ383" s="530"/>
      <c r="OKA383" s="530"/>
      <c r="OKB383" s="530"/>
      <c r="OKC383" s="530"/>
      <c r="OKD383" s="530"/>
      <c r="OKE383" s="530"/>
      <c r="OKF383" s="530"/>
      <c r="OKG383" s="530"/>
      <c r="OKH383" s="530"/>
      <c r="OKI383" s="530"/>
      <c r="OKJ383" s="530"/>
      <c r="OKK383" s="530"/>
      <c r="OKL383" s="530"/>
      <c r="OKM383" s="530"/>
      <c r="OKN383" s="530"/>
      <c r="OKO383" s="530"/>
      <c r="OKP383" s="530"/>
      <c r="OKQ383" s="530"/>
      <c r="OKR383" s="530"/>
      <c r="OKS383" s="530"/>
      <c r="OKT383" s="530"/>
      <c r="OKU383" s="530"/>
      <c r="OKV383" s="530"/>
      <c r="OKW383" s="530"/>
      <c r="OKX383" s="530"/>
      <c r="OKY383" s="530"/>
      <c r="OKZ383" s="530"/>
      <c r="OLA383" s="530"/>
      <c r="OLB383" s="530"/>
      <c r="OLC383" s="530"/>
      <c r="OLD383" s="530"/>
      <c r="OLE383" s="530"/>
      <c r="OLF383" s="530"/>
      <c r="OLG383" s="530"/>
      <c r="OLH383" s="530"/>
      <c r="OLI383" s="530"/>
      <c r="OLJ383" s="530"/>
      <c r="OLK383" s="530"/>
      <c r="OLL383" s="530"/>
      <c r="OLM383" s="530"/>
      <c r="OLN383" s="530"/>
      <c r="OLO383" s="530"/>
      <c r="OLP383" s="530"/>
      <c r="OLQ383" s="530"/>
      <c r="OLR383" s="530"/>
      <c r="OLS383" s="530"/>
      <c r="OLT383" s="530"/>
      <c r="OLU383" s="530"/>
      <c r="OLV383" s="530"/>
      <c r="OLW383" s="530"/>
      <c r="OLX383" s="530"/>
      <c r="OLY383" s="530"/>
      <c r="OLZ383" s="530"/>
      <c r="OMA383" s="530"/>
      <c r="OMB383" s="530"/>
      <c r="OMC383" s="530"/>
      <c r="OMD383" s="530"/>
      <c r="OME383" s="530"/>
      <c r="OMF383" s="530"/>
      <c r="OMG383" s="530"/>
      <c r="OMH383" s="530"/>
      <c r="OMI383" s="530"/>
      <c r="OMJ383" s="530"/>
      <c r="OMK383" s="530"/>
      <c r="OML383" s="530"/>
      <c r="OMM383" s="530"/>
      <c r="OMN383" s="530"/>
      <c r="OMO383" s="530"/>
      <c r="OMP383" s="530"/>
      <c r="OMQ383" s="530"/>
      <c r="OMR383" s="530"/>
      <c r="OMS383" s="530"/>
      <c r="OMT383" s="530"/>
      <c r="OMU383" s="530"/>
      <c r="OMV383" s="530"/>
      <c r="OMW383" s="530"/>
      <c r="OMX383" s="530"/>
      <c r="OMY383" s="530"/>
      <c r="OMZ383" s="530"/>
      <c r="ONA383" s="530"/>
      <c r="ONB383" s="530"/>
      <c r="ONC383" s="530"/>
      <c r="OND383" s="530"/>
      <c r="ONE383" s="530"/>
      <c r="ONF383" s="530"/>
      <c r="ONG383" s="530"/>
      <c r="ONH383" s="530"/>
      <c r="ONI383" s="530"/>
      <c r="ONJ383" s="530"/>
      <c r="ONK383" s="530"/>
      <c r="ONL383" s="530"/>
      <c r="ONM383" s="530"/>
      <c r="ONN383" s="530"/>
      <c r="ONO383" s="530"/>
      <c r="ONP383" s="530"/>
      <c r="ONQ383" s="530"/>
      <c r="ONR383" s="530"/>
      <c r="ONS383" s="530"/>
      <c r="ONT383" s="530"/>
      <c r="ONU383" s="530"/>
      <c r="ONV383" s="530"/>
      <c r="ONW383" s="530"/>
      <c r="ONX383" s="530"/>
      <c r="ONY383" s="530"/>
      <c r="ONZ383" s="530"/>
      <c r="OOA383" s="530"/>
      <c r="OOB383" s="530"/>
      <c r="OOC383" s="530"/>
      <c r="OOD383" s="530"/>
      <c r="OOE383" s="530"/>
      <c r="OOF383" s="530"/>
      <c r="OOG383" s="530"/>
      <c r="OOH383" s="530"/>
      <c r="OOI383" s="530"/>
      <c r="OOJ383" s="530"/>
      <c r="OOK383" s="530"/>
      <c r="OOL383" s="530"/>
      <c r="OOM383" s="530"/>
      <c r="OON383" s="530"/>
      <c r="OOO383" s="530"/>
      <c r="OOP383" s="530"/>
      <c r="OOQ383" s="530"/>
      <c r="OOR383" s="530"/>
      <c r="OOS383" s="530"/>
      <c r="OOT383" s="530"/>
      <c r="OOU383" s="530"/>
      <c r="OOV383" s="530"/>
      <c r="OOW383" s="530"/>
      <c r="OOX383" s="530"/>
      <c r="OOY383" s="530"/>
      <c r="OOZ383" s="530"/>
      <c r="OPA383" s="530"/>
      <c r="OPB383" s="530"/>
      <c r="OPC383" s="530"/>
      <c r="OPD383" s="530"/>
      <c r="OPE383" s="530"/>
      <c r="OPF383" s="530"/>
      <c r="OPG383" s="530"/>
      <c r="OPH383" s="530"/>
      <c r="OPI383" s="530"/>
      <c r="OPJ383" s="530"/>
      <c r="OPK383" s="530"/>
      <c r="OPL383" s="530"/>
      <c r="OPM383" s="530"/>
      <c r="OPN383" s="530"/>
      <c r="OPO383" s="530"/>
      <c r="OPP383" s="530"/>
      <c r="OPQ383" s="530"/>
      <c r="OPR383" s="530"/>
      <c r="OPS383" s="530"/>
      <c r="OPT383" s="530"/>
      <c r="OPU383" s="530"/>
      <c r="OPV383" s="530"/>
      <c r="OPW383" s="530"/>
      <c r="OPX383" s="530"/>
      <c r="OPY383" s="530"/>
      <c r="OPZ383" s="530"/>
      <c r="OQA383" s="530"/>
      <c r="OQB383" s="530"/>
      <c r="OQC383" s="530"/>
      <c r="OQD383" s="530"/>
      <c r="OQE383" s="530"/>
      <c r="OQF383" s="530"/>
      <c r="OQG383" s="530"/>
      <c r="OQH383" s="530"/>
      <c r="OQI383" s="530"/>
      <c r="OQJ383" s="530"/>
      <c r="OQK383" s="530"/>
      <c r="OQL383" s="530"/>
      <c r="OQM383" s="530"/>
      <c r="OQN383" s="530"/>
      <c r="OQO383" s="530"/>
      <c r="OQP383" s="530"/>
      <c r="OQQ383" s="530"/>
      <c r="OQR383" s="530"/>
      <c r="OQS383" s="530"/>
      <c r="OQT383" s="530"/>
      <c r="OQU383" s="530"/>
      <c r="OQV383" s="530"/>
      <c r="OQW383" s="530"/>
      <c r="OQX383" s="530"/>
      <c r="OQY383" s="530"/>
      <c r="OQZ383" s="530"/>
      <c r="ORA383" s="530"/>
      <c r="ORB383" s="530"/>
      <c r="ORC383" s="530"/>
      <c r="ORD383" s="530"/>
      <c r="ORE383" s="530"/>
      <c r="ORF383" s="530"/>
      <c r="ORG383" s="530"/>
      <c r="ORH383" s="530"/>
      <c r="ORI383" s="530"/>
      <c r="ORJ383" s="530"/>
      <c r="ORK383" s="530"/>
      <c r="ORL383" s="530"/>
      <c r="ORM383" s="530"/>
      <c r="ORN383" s="530"/>
      <c r="ORO383" s="530"/>
      <c r="ORP383" s="530"/>
      <c r="ORQ383" s="530"/>
      <c r="ORR383" s="530"/>
      <c r="ORS383" s="530"/>
      <c r="ORT383" s="530"/>
      <c r="ORU383" s="530"/>
      <c r="ORV383" s="530"/>
      <c r="ORW383" s="530"/>
      <c r="ORX383" s="530"/>
      <c r="ORY383" s="530"/>
      <c r="ORZ383" s="530"/>
      <c r="OSA383" s="530"/>
      <c r="OSB383" s="530"/>
      <c r="OSC383" s="530"/>
      <c r="OSD383" s="530"/>
      <c r="OSE383" s="530"/>
      <c r="OSF383" s="530"/>
      <c r="OSG383" s="530"/>
      <c r="OSH383" s="530"/>
      <c r="OSI383" s="530"/>
      <c r="OSJ383" s="530"/>
      <c r="OSK383" s="530"/>
      <c r="OSL383" s="530"/>
      <c r="OSM383" s="530"/>
      <c r="OSN383" s="530"/>
      <c r="OSO383" s="530"/>
      <c r="OSP383" s="530"/>
      <c r="OSQ383" s="530"/>
      <c r="OSR383" s="530"/>
      <c r="OSS383" s="530"/>
      <c r="OST383" s="530"/>
      <c r="OSU383" s="530"/>
      <c r="OSV383" s="530"/>
      <c r="OSW383" s="530"/>
      <c r="OSX383" s="530"/>
      <c r="OSY383" s="530"/>
      <c r="OSZ383" s="530"/>
      <c r="OTA383" s="530"/>
      <c r="OTB383" s="530"/>
      <c r="OTC383" s="530"/>
      <c r="OTD383" s="530"/>
      <c r="OTE383" s="530"/>
      <c r="OTF383" s="530"/>
      <c r="OTG383" s="530"/>
      <c r="OTH383" s="530"/>
      <c r="OTI383" s="530"/>
      <c r="OTJ383" s="530"/>
      <c r="OTK383" s="530"/>
      <c r="OTL383" s="530"/>
      <c r="OTM383" s="530"/>
      <c r="OTN383" s="530"/>
      <c r="OTO383" s="530"/>
      <c r="OTP383" s="530"/>
      <c r="OTQ383" s="530"/>
      <c r="OTR383" s="530"/>
      <c r="OTS383" s="530"/>
      <c r="OTT383" s="530"/>
      <c r="OTU383" s="530"/>
      <c r="OTV383" s="530"/>
      <c r="OTW383" s="530"/>
      <c r="OTX383" s="530"/>
      <c r="OTY383" s="530"/>
      <c r="OTZ383" s="530"/>
      <c r="OUA383" s="530"/>
      <c r="OUB383" s="530"/>
      <c r="OUC383" s="530"/>
      <c r="OUD383" s="530"/>
      <c r="OUE383" s="530"/>
      <c r="OUF383" s="530"/>
      <c r="OUG383" s="530"/>
      <c r="OUH383" s="530"/>
      <c r="OUI383" s="530"/>
      <c r="OUJ383" s="530"/>
      <c r="OUK383" s="530"/>
      <c r="OUL383" s="530"/>
      <c r="OUM383" s="530"/>
      <c r="OUN383" s="530"/>
      <c r="OUO383" s="530"/>
      <c r="OUP383" s="530"/>
      <c r="OUQ383" s="530"/>
      <c r="OUR383" s="530"/>
      <c r="OUS383" s="530"/>
      <c r="OUT383" s="530"/>
      <c r="OUU383" s="530"/>
      <c r="OUV383" s="530"/>
      <c r="OUW383" s="530"/>
      <c r="OUX383" s="530"/>
      <c r="OUY383" s="530"/>
      <c r="OUZ383" s="530"/>
      <c r="OVA383" s="530"/>
      <c r="OVB383" s="530"/>
      <c r="OVC383" s="530"/>
      <c r="OVD383" s="530"/>
      <c r="OVE383" s="530"/>
      <c r="OVF383" s="530"/>
      <c r="OVG383" s="530"/>
      <c r="OVH383" s="530"/>
      <c r="OVI383" s="530"/>
      <c r="OVJ383" s="530"/>
      <c r="OVK383" s="530"/>
      <c r="OVL383" s="530"/>
      <c r="OVM383" s="530"/>
      <c r="OVN383" s="530"/>
      <c r="OVO383" s="530"/>
      <c r="OVP383" s="530"/>
      <c r="OVQ383" s="530"/>
      <c r="OVR383" s="530"/>
      <c r="OVS383" s="530"/>
      <c r="OVT383" s="530"/>
      <c r="OVU383" s="530"/>
      <c r="OVV383" s="530"/>
      <c r="OVW383" s="530"/>
      <c r="OVX383" s="530"/>
      <c r="OVY383" s="530"/>
      <c r="OVZ383" s="530"/>
      <c r="OWA383" s="530"/>
      <c r="OWB383" s="530"/>
      <c r="OWC383" s="530"/>
      <c r="OWD383" s="530"/>
      <c r="OWE383" s="530"/>
      <c r="OWF383" s="530"/>
      <c r="OWG383" s="530"/>
      <c r="OWH383" s="530"/>
      <c r="OWI383" s="530"/>
      <c r="OWJ383" s="530"/>
      <c r="OWK383" s="530"/>
      <c r="OWL383" s="530"/>
      <c r="OWM383" s="530"/>
      <c r="OWN383" s="530"/>
      <c r="OWO383" s="530"/>
      <c r="OWP383" s="530"/>
      <c r="OWQ383" s="530"/>
      <c r="OWR383" s="530"/>
      <c r="OWS383" s="530"/>
      <c r="OWT383" s="530"/>
      <c r="OWU383" s="530"/>
      <c r="OWV383" s="530"/>
      <c r="OWW383" s="530"/>
      <c r="OWX383" s="530"/>
      <c r="OWY383" s="530"/>
      <c r="OWZ383" s="530"/>
      <c r="OXA383" s="530"/>
      <c r="OXB383" s="530"/>
      <c r="OXC383" s="530"/>
      <c r="OXD383" s="530"/>
      <c r="OXE383" s="530"/>
      <c r="OXF383" s="530"/>
      <c r="OXG383" s="530"/>
      <c r="OXH383" s="530"/>
      <c r="OXI383" s="530"/>
      <c r="OXJ383" s="530"/>
      <c r="OXK383" s="530"/>
      <c r="OXL383" s="530"/>
      <c r="OXM383" s="530"/>
      <c r="OXN383" s="530"/>
      <c r="OXO383" s="530"/>
      <c r="OXP383" s="530"/>
      <c r="OXQ383" s="530"/>
      <c r="OXR383" s="530"/>
      <c r="OXS383" s="530"/>
      <c r="OXT383" s="530"/>
      <c r="OXU383" s="530"/>
      <c r="OXV383" s="530"/>
      <c r="OXW383" s="530"/>
      <c r="OXX383" s="530"/>
      <c r="OXY383" s="530"/>
      <c r="OXZ383" s="530"/>
      <c r="OYA383" s="530"/>
      <c r="OYB383" s="530"/>
      <c r="OYC383" s="530"/>
      <c r="OYD383" s="530"/>
      <c r="OYE383" s="530"/>
      <c r="OYF383" s="530"/>
      <c r="OYG383" s="530"/>
      <c r="OYH383" s="530"/>
      <c r="OYI383" s="530"/>
      <c r="OYJ383" s="530"/>
      <c r="OYK383" s="530"/>
      <c r="OYL383" s="530"/>
      <c r="OYM383" s="530"/>
      <c r="OYN383" s="530"/>
      <c r="OYO383" s="530"/>
      <c r="OYP383" s="530"/>
      <c r="OYQ383" s="530"/>
      <c r="OYR383" s="530"/>
      <c r="OYS383" s="530"/>
      <c r="OYT383" s="530"/>
      <c r="OYU383" s="530"/>
      <c r="OYV383" s="530"/>
      <c r="OYW383" s="530"/>
      <c r="OYX383" s="530"/>
      <c r="OYY383" s="530"/>
      <c r="OYZ383" s="530"/>
      <c r="OZA383" s="530"/>
      <c r="OZB383" s="530"/>
      <c r="OZC383" s="530"/>
      <c r="OZD383" s="530"/>
      <c r="OZE383" s="530"/>
      <c r="OZF383" s="530"/>
      <c r="OZG383" s="530"/>
      <c r="OZH383" s="530"/>
      <c r="OZI383" s="530"/>
      <c r="OZJ383" s="530"/>
      <c r="OZK383" s="530"/>
      <c r="OZL383" s="530"/>
      <c r="OZM383" s="530"/>
      <c r="OZN383" s="530"/>
      <c r="OZO383" s="530"/>
      <c r="OZP383" s="530"/>
      <c r="OZQ383" s="530"/>
      <c r="OZR383" s="530"/>
      <c r="OZS383" s="530"/>
      <c r="OZT383" s="530"/>
      <c r="OZU383" s="530"/>
      <c r="OZV383" s="530"/>
      <c r="OZW383" s="530"/>
      <c r="OZX383" s="530"/>
      <c r="OZY383" s="530"/>
      <c r="OZZ383" s="530"/>
      <c r="PAA383" s="530"/>
      <c r="PAB383" s="530"/>
      <c r="PAC383" s="530"/>
      <c r="PAD383" s="530"/>
      <c r="PAE383" s="530"/>
      <c r="PAF383" s="530"/>
      <c r="PAG383" s="530"/>
      <c r="PAH383" s="530"/>
      <c r="PAI383" s="530"/>
      <c r="PAJ383" s="530"/>
      <c r="PAK383" s="530"/>
      <c r="PAL383" s="530"/>
      <c r="PAM383" s="530"/>
      <c r="PAN383" s="530"/>
      <c r="PAO383" s="530"/>
      <c r="PAP383" s="530"/>
      <c r="PAQ383" s="530"/>
      <c r="PAR383" s="530"/>
      <c r="PAS383" s="530"/>
      <c r="PAT383" s="530"/>
      <c r="PAU383" s="530"/>
      <c r="PAV383" s="530"/>
      <c r="PAW383" s="530"/>
      <c r="PAX383" s="530"/>
      <c r="PAY383" s="530"/>
      <c r="PAZ383" s="530"/>
      <c r="PBA383" s="530"/>
      <c r="PBB383" s="530"/>
      <c r="PBC383" s="530"/>
      <c r="PBD383" s="530"/>
      <c r="PBE383" s="530"/>
      <c r="PBF383" s="530"/>
      <c r="PBG383" s="530"/>
      <c r="PBH383" s="530"/>
      <c r="PBI383" s="530"/>
      <c r="PBJ383" s="530"/>
      <c r="PBK383" s="530"/>
      <c r="PBL383" s="530"/>
      <c r="PBM383" s="530"/>
      <c r="PBN383" s="530"/>
      <c r="PBO383" s="530"/>
      <c r="PBP383" s="530"/>
      <c r="PBQ383" s="530"/>
      <c r="PBR383" s="530"/>
      <c r="PBS383" s="530"/>
      <c r="PBT383" s="530"/>
      <c r="PBU383" s="530"/>
      <c r="PBV383" s="530"/>
      <c r="PBW383" s="530"/>
      <c r="PBX383" s="530"/>
      <c r="PBY383" s="530"/>
      <c r="PBZ383" s="530"/>
      <c r="PCA383" s="530"/>
      <c r="PCB383" s="530"/>
      <c r="PCC383" s="530"/>
      <c r="PCD383" s="530"/>
      <c r="PCE383" s="530"/>
      <c r="PCF383" s="530"/>
      <c r="PCG383" s="530"/>
      <c r="PCH383" s="530"/>
      <c r="PCI383" s="530"/>
      <c r="PCJ383" s="530"/>
      <c r="PCK383" s="530"/>
      <c r="PCL383" s="530"/>
      <c r="PCM383" s="530"/>
      <c r="PCN383" s="530"/>
      <c r="PCO383" s="530"/>
      <c r="PCP383" s="530"/>
      <c r="PCQ383" s="530"/>
      <c r="PCR383" s="530"/>
      <c r="PCS383" s="530"/>
      <c r="PCT383" s="530"/>
      <c r="PCU383" s="530"/>
      <c r="PCV383" s="530"/>
      <c r="PCW383" s="530"/>
      <c r="PCX383" s="530"/>
      <c r="PCY383" s="530"/>
      <c r="PCZ383" s="530"/>
      <c r="PDA383" s="530"/>
      <c r="PDB383" s="530"/>
      <c r="PDC383" s="530"/>
      <c r="PDD383" s="530"/>
      <c r="PDE383" s="530"/>
      <c r="PDF383" s="530"/>
      <c r="PDG383" s="530"/>
      <c r="PDH383" s="530"/>
      <c r="PDI383" s="530"/>
      <c r="PDJ383" s="530"/>
      <c r="PDK383" s="530"/>
      <c r="PDL383" s="530"/>
      <c r="PDM383" s="530"/>
      <c r="PDN383" s="530"/>
      <c r="PDO383" s="530"/>
      <c r="PDP383" s="530"/>
      <c r="PDQ383" s="530"/>
      <c r="PDR383" s="530"/>
      <c r="PDS383" s="530"/>
      <c r="PDT383" s="530"/>
      <c r="PDU383" s="530"/>
      <c r="PDV383" s="530"/>
      <c r="PDW383" s="530"/>
      <c r="PDX383" s="530"/>
      <c r="PDY383" s="530"/>
      <c r="PDZ383" s="530"/>
      <c r="PEA383" s="530"/>
      <c r="PEB383" s="530"/>
      <c r="PEC383" s="530"/>
      <c r="PED383" s="530"/>
      <c r="PEE383" s="530"/>
      <c r="PEF383" s="530"/>
      <c r="PEG383" s="530"/>
      <c r="PEH383" s="530"/>
      <c r="PEI383" s="530"/>
      <c r="PEJ383" s="530"/>
      <c r="PEK383" s="530"/>
      <c r="PEL383" s="530"/>
      <c r="PEM383" s="530"/>
      <c r="PEN383" s="530"/>
      <c r="PEO383" s="530"/>
      <c r="PEP383" s="530"/>
      <c r="PEQ383" s="530"/>
      <c r="PER383" s="530"/>
      <c r="PES383" s="530"/>
      <c r="PET383" s="530"/>
      <c r="PEU383" s="530"/>
      <c r="PEV383" s="530"/>
      <c r="PEW383" s="530"/>
      <c r="PEX383" s="530"/>
      <c r="PEY383" s="530"/>
      <c r="PEZ383" s="530"/>
      <c r="PFA383" s="530"/>
      <c r="PFB383" s="530"/>
      <c r="PFC383" s="530"/>
      <c r="PFD383" s="530"/>
      <c r="PFE383" s="530"/>
      <c r="PFF383" s="530"/>
      <c r="PFG383" s="530"/>
      <c r="PFH383" s="530"/>
      <c r="PFI383" s="530"/>
      <c r="PFJ383" s="530"/>
      <c r="PFK383" s="530"/>
      <c r="PFL383" s="530"/>
      <c r="PFM383" s="530"/>
      <c r="PFN383" s="530"/>
      <c r="PFO383" s="530"/>
      <c r="PFP383" s="530"/>
      <c r="PFQ383" s="530"/>
      <c r="PFR383" s="530"/>
      <c r="PFS383" s="530"/>
      <c r="PFT383" s="530"/>
      <c r="PFU383" s="530"/>
      <c r="PFV383" s="530"/>
      <c r="PFW383" s="530"/>
      <c r="PFX383" s="530"/>
      <c r="PFY383" s="530"/>
      <c r="PFZ383" s="530"/>
      <c r="PGA383" s="530"/>
      <c r="PGB383" s="530"/>
      <c r="PGC383" s="530"/>
      <c r="PGD383" s="530"/>
      <c r="PGE383" s="530"/>
      <c r="PGF383" s="530"/>
      <c r="PGG383" s="530"/>
      <c r="PGH383" s="530"/>
      <c r="PGI383" s="530"/>
      <c r="PGJ383" s="530"/>
      <c r="PGK383" s="530"/>
      <c r="PGL383" s="530"/>
      <c r="PGM383" s="530"/>
      <c r="PGN383" s="530"/>
      <c r="PGO383" s="530"/>
      <c r="PGP383" s="530"/>
      <c r="PGQ383" s="530"/>
      <c r="PGR383" s="530"/>
      <c r="PGS383" s="530"/>
      <c r="PGT383" s="530"/>
      <c r="PGU383" s="530"/>
      <c r="PGV383" s="530"/>
      <c r="PGW383" s="530"/>
      <c r="PGX383" s="530"/>
      <c r="PGY383" s="530"/>
      <c r="PGZ383" s="530"/>
      <c r="PHA383" s="530"/>
      <c r="PHB383" s="530"/>
      <c r="PHC383" s="530"/>
      <c r="PHD383" s="530"/>
      <c r="PHE383" s="530"/>
      <c r="PHF383" s="530"/>
      <c r="PHG383" s="530"/>
      <c r="PHH383" s="530"/>
      <c r="PHI383" s="530"/>
      <c r="PHJ383" s="530"/>
      <c r="PHK383" s="530"/>
      <c r="PHL383" s="530"/>
      <c r="PHM383" s="530"/>
      <c r="PHN383" s="530"/>
      <c r="PHO383" s="530"/>
      <c r="PHP383" s="530"/>
      <c r="PHQ383" s="530"/>
      <c r="PHR383" s="530"/>
      <c r="PHS383" s="530"/>
      <c r="PHT383" s="530"/>
      <c r="PHU383" s="530"/>
      <c r="PHV383" s="530"/>
      <c r="PHW383" s="530"/>
      <c r="PHX383" s="530"/>
      <c r="PHY383" s="530"/>
      <c r="PHZ383" s="530"/>
      <c r="PIA383" s="530"/>
      <c r="PIB383" s="530"/>
      <c r="PIC383" s="530"/>
      <c r="PID383" s="530"/>
      <c r="PIE383" s="530"/>
      <c r="PIF383" s="530"/>
      <c r="PIG383" s="530"/>
      <c r="PIH383" s="530"/>
      <c r="PII383" s="530"/>
      <c r="PIJ383" s="530"/>
      <c r="PIK383" s="530"/>
      <c r="PIL383" s="530"/>
      <c r="PIM383" s="530"/>
      <c r="PIN383" s="530"/>
      <c r="PIO383" s="530"/>
      <c r="PIP383" s="530"/>
      <c r="PIQ383" s="530"/>
      <c r="PIR383" s="530"/>
      <c r="PIS383" s="530"/>
      <c r="PIT383" s="530"/>
      <c r="PIU383" s="530"/>
      <c r="PIV383" s="530"/>
      <c r="PIW383" s="530"/>
      <c r="PIX383" s="530"/>
      <c r="PIY383" s="530"/>
      <c r="PIZ383" s="530"/>
      <c r="PJA383" s="530"/>
      <c r="PJB383" s="530"/>
      <c r="PJC383" s="530"/>
      <c r="PJD383" s="530"/>
      <c r="PJE383" s="530"/>
      <c r="PJF383" s="530"/>
      <c r="PJG383" s="530"/>
      <c r="PJH383" s="530"/>
      <c r="PJI383" s="530"/>
      <c r="PJJ383" s="530"/>
      <c r="PJK383" s="530"/>
      <c r="PJL383" s="530"/>
      <c r="PJM383" s="530"/>
      <c r="PJN383" s="530"/>
      <c r="PJO383" s="530"/>
      <c r="PJP383" s="530"/>
      <c r="PJQ383" s="530"/>
      <c r="PJR383" s="530"/>
      <c r="PJS383" s="530"/>
      <c r="PJT383" s="530"/>
      <c r="PJU383" s="530"/>
      <c r="PJV383" s="530"/>
      <c r="PJW383" s="530"/>
      <c r="PJX383" s="530"/>
      <c r="PJY383" s="530"/>
      <c r="PJZ383" s="530"/>
      <c r="PKA383" s="530"/>
      <c r="PKB383" s="530"/>
      <c r="PKC383" s="530"/>
      <c r="PKD383" s="530"/>
      <c r="PKE383" s="530"/>
      <c r="PKF383" s="530"/>
      <c r="PKG383" s="530"/>
      <c r="PKH383" s="530"/>
      <c r="PKI383" s="530"/>
      <c r="PKJ383" s="530"/>
      <c r="PKK383" s="530"/>
      <c r="PKL383" s="530"/>
      <c r="PKM383" s="530"/>
      <c r="PKN383" s="530"/>
      <c r="PKO383" s="530"/>
      <c r="PKP383" s="530"/>
      <c r="PKQ383" s="530"/>
      <c r="PKR383" s="530"/>
      <c r="PKS383" s="530"/>
      <c r="PKT383" s="530"/>
      <c r="PKU383" s="530"/>
      <c r="PKV383" s="530"/>
      <c r="PKW383" s="530"/>
      <c r="PKX383" s="530"/>
      <c r="PKY383" s="530"/>
      <c r="PKZ383" s="530"/>
      <c r="PLA383" s="530"/>
      <c r="PLB383" s="530"/>
      <c r="PLC383" s="530"/>
      <c r="PLD383" s="530"/>
      <c r="PLE383" s="530"/>
      <c r="PLF383" s="530"/>
      <c r="PLG383" s="530"/>
      <c r="PLH383" s="530"/>
      <c r="PLI383" s="530"/>
      <c r="PLJ383" s="530"/>
      <c r="PLK383" s="530"/>
      <c r="PLL383" s="530"/>
      <c r="PLM383" s="530"/>
      <c r="PLN383" s="530"/>
      <c r="PLO383" s="530"/>
      <c r="PLP383" s="530"/>
      <c r="PLQ383" s="530"/>
      <c r="PLR383" s="530"/>
      <c r="PLS383" s="530"/>
      <c r="PLT383" s="530"/>
      <c r="PLU383" s="530"/>
      <c r="PLV383" s="530"/>
      <c r="PLW383" s="530"/>
      <c r="PLX383" s="530"/>
      <c r="PLY383" s="530"/>
      <c r="PLZ383" s="530"/>
      <c r="PMA383" s="530"/>
      <c r="PMB383" s="530"/>
      <c r="PMC383" s="530"/>
      <c r="PMD383" s="530"/>
      <c r="PME383" s="530"/>
      <c r="PMF383" s="530"/>
      <c r="PMG383" s="530"/>
      <c r="PMH383" s="530"/>
      <c r="PMI383" s="530"/>
      <c r="PMJ383" s="530"/>
      <c r="PMK383" s="530"/>
      <c r="PML383" s="530"/>
      <c r="PMM383" s="530"/>
      <c r="PMN383" s="530"/>
      <c r="PMO383" s="530"/>
      <c r="PMP383" s="530"/>
      <c r="PMQ383" s="530"/>
      <c r="PMR383" s="530"/>
      <c r="PMS383" s="530"/>
      <c r="PMT383" s="530"/>
      <c r="PMU383" s="530"/>
      <c r="PMV383" s="530"/>
      <c r="PMW383" s="530"/>
      <c r="PMX383" s="530"/>
      <c r="PMY383" s="530"/>
      <c r="PMZ383" s="530"/>
      <c r="PNA383" s="530"/>
      <c r="PNB383" s="530"/>
      <c r="PNC383" s="530"/>
      <c r="PND383" s="530"/>
      <c r="PNE383" s="530"/>
      <c r="PNF383" s="530"/>
      <c r="PNG383" s="530"/>
      <c r="PNH383" s="530"/>
      <c r="PNI383" s="530"/>
      <c r="PNJ383" s="530"/>
      <c r="PNK383" s="530"/>
      <c r="PNL383" s="530"/>
      <c r="PNM383" s="530"/>
      <c r="PNN383" s="530"/>
      <c r="PNO383" s="530"/>
      <c r="PNP383" s="530"/>
      <c r="PNQ383" s="530"/>
      <c r="PNR383" s="530"/>
      <c r="PNS383" s="530"/>
      <c r="PNT383" s="530"/>
      <c r="PNU383" s="530"/>
      <c r="PNV383" s="530"/>
      <c r="PNW383" s="530"/>
      <c r="PNX383" s="530"/>
      <c r="PNY383" s="530"/>
      <c r="PNZ383" s="530"/>
      <c r="POA383" s="530"/>
      <c r="POB383" s="530"/>
      <c r="POC383" s="530"/>
      <c r="POD383" s="530"/>
      <c r="POE383" s="530"/>
      <c r="POF383" s="530"/>
      <c r="POG383" s="530"/>
      <c r="POH383" s="530"/>
      <c r="POI383" s="530"/>
      <c r="POJ383" s="530"/>
      <c r="POK383" s="530"/>
      <c r="POL383" s="530"/>
      <c r="POM383" s="530"/>
      <c r="PON383" s="530"/>
      <c r="POO383" s="530"/>
      <c r="POP383" s="530"/>
      <c r="POQ383" s="530"/>
      <c r="POR383" s="530"/>
      <c r="POS383" s="530"/>
      <c r="POT383" s="530"/>
      <c r="POU383" s="530"/>
      <c r="POV383" s="530"/>
      <c r="POW383" s="530"/>
      <c r="POX383" s="530"/>
      <c r="POY383" s="530"/>
      <c r="POZ383" s="530"/>
      <c r="PPA383" s="530"/>
      <c r="PPB383" s="530"/>
      <c r="PPC383" s="530"/>
      <c r="PPD383" s="530"/>
      <c r="PPE383" s="530"/>
      <c r="PPF383" s="530"/>
      <c r="PPG383" s="530"/>
      <c r="PPH383" s="530"/>
      <c r="PPI383" s="530"/>
      <c r="PPJ383" s="530"/>
      <c r="PPK383" s="530"/>
      <c r="PPL383" s="530"/>
      <c r="PPM383" s="530"/>
      <c r="PPN383" s="530"/>
      <c r="PPO383" s="530"/>
      <c r="PPP383" s="530"/>
      <c r="PPQ383" s="530"/>
      <c r="PPR383" s="530"/>
      <c r="PPS383" s="530"/>
      <c r="PPT383" s="530"/>
      <c r="PPU383" s="530"/>
      <c r="PPV383" s="530"/>
      <c r="PPW383" s="530"/>
      <c r="PPX383" s="530"/>
      <c r="PPY383" s="530"/>
      <c r="PPZ383" s="530"/>
      <c r="PQA383" s="530"/>
      <c r="PQB383" s="530"/>
      <c r="PQC383" s="530"/>
      <c r="PQD383" s="530"/>
      <c r="PQE383" s="530"/>
      <c r="PQF383" s="530"/>
      <c r="PQG383" s="530"/>
      <c r="PQH383" s="530"/>
      <c r="PQI383" s="530"/>
      <c r="PQJ383" s="530"/>
      <c r="PQK383" s="530"/>
      <c r="PQL383" s="530"/>
      <c r="PQM383" s="530"/>
      <c r="PQN383" s="530"/>
      <c r="PQO383" s="530"/>
      <c r="PQP383" s="530"/>
      <c r="PQQ383" s="530"/>
      <c r="PQR383" s="530"/>
      <c r="PQS383" s="530"/>
      <c r="PQT383" s="530"/>
      <c r="PQU383" s="530"/>
      <c r="PQV383" s="530"/>
      <c r="PQW383" s="530"/>
      <c r="PQX383" s="530"/>
      <c r="PQY383" s="530"/>
      <c r="PQZ383" s="530"/>
      <c r="PRA383" s="530"/>
      <c r="PRB383" s="530"/>
      <c r="PRC383" s="530"/>
      <c r="PRD383" s="530"/>
      <c r="PRE383" s="530"/>
      <c r="PRF383" s="530"/>
      <c r="PRG383" s="530"/>
      <c r="PRH383" s="530"/>
      <c r="PRI383" s="530"/>
      <c r="PRJ383" s="530"/>
      <c r="PRK383" s="530"/>
      <c r="PRL383" s="530"/>
      <c r="PRM383" s="530"/>
      <c r="PRN383" s="530"/>
      <c r="PRO383" s="530"/>
      <c r="PRP383" s="530"/>
      <c r="PRQ383" s="530"/>
      <c r="PRR383" s="530"/>
      <c r="PRS383" s="530"/>
      <c r="PRT383" s="530"/>
      <c r="PRU383" s="530"/>
      <c r="PRV383" s="530"/>
      <c r="PRW383" s="530"/>
      <c r="PRX383" s="530"/>
      <c r="PRY383" s="530"/>
      <c r="PRZ383" s="530"/>
      <c r="PSA383" s="530"/>
      <c r="PSB383" s="530"/>
      <c r="PSC383" s="530"/>
      <c r="PSD383" s="530"/>
      <c r="PSE383" s="530"/>
      <c r="PSF383" s="530"/>
      <c r="PSG383" s="530"/>
      <c r="PSH383" s="530"/>
      <c r="PSI383" s="530"/>
      <c r="PSJ383" s="530"/>
      <c r="PSK383" s="530"/>
      <c r="PSL383" s="530"/>
      <c r="PSM383" s="530"/>
      <c r="PSN383" s="530"/>
      <c r="PSO383" s="530"/>
      <c r="PSP383" s="530"/>
      <c r="PSQ383" s="530"/>
      <c r="PSR383" s="530"/>
      <c r="PSS383" s="530"/>
      <c r="PST383" s="530"/>
      <c r="PSU383" s="530"/>
      <c r="PSV383" s="530"/>
      <c r="PSW383" s="530"/>
      <c r="PSX383" s="530"/>
      <c r="PSY383" s="530"/>
      <c r="PSZ383" s="530"/>
      <c r="PTA383" s="530"/>
      <c r="PTB383" s="530"/>
      <c r="PTC383" s="530"/>
      <c r="PTD383" s="530"/>
      <c r="PTE383" s="530"/>
      <c r="PTF383" s="530"/>
      <c r="PTG383" s="530"/>
      <c r="PTH383" s="530"/>
      <c r="PTI383" s="530"/>
      <c r="PTJ383" s="530"/>
      <c r="PTK383" s="530"/>
      <c r="PTL383" s="530"/>
      <c r="PTM383" s="530"/>
      <c r="PTN383" s="530"/>
      <c r="PTO383" s="530"/>
      <c r="PTP383" s="530"/>
      <c r="PTQ383" s="530"/>
      <c r="PTR383" s="530"/>
      <c r="PTS383" s="530"/>
      <c r="PTT383" s="530"/>
      <c r="PTU383" s="530"/>
      <c r="PTV383" s="530"/>
      <c r="PTW383" s="530"/>
      <c r="PTX383" s="530"/>
      <c r="PTY383" s="530"/>
      <c r="PTZ383" s="530"/>
      <c r="PUA383" s="530"/>
      <c r="PUB383" s="530"/>
      <c r="PUC383" s="530"/>
      <c r="PUD383" s="530"/>
      <c r="PUE383" s="530"/>
      <c r="PUF383" s="530"/>
      <c r="PUG383" s="530"/>
      <c r="PUH383" s="530"/>
      <c r="PUI383" s="530"/>
      <c r="PUJ383" s="530"/>
      <c r="PUK383" s="530"/>
      <c r="PUL383" s="530"/>
      <c r="PUM383" s="530"/>
      <c r="PUN383" s="530"/>
      <c r="PUO383" s="530"/>
      <c r="PUP383" s="530"/>
      <c r="PUQ383" s="530"/>
      <c r="PUR383" s="530"/>
      <c r="PUS383" s="530"/>
      <c r="PUT383" s="530"/>
      <c r="PUU383" s="530"/>
      <c r="PUV383" s="530"/>
      <c r="PUW383" s="530"/>
      <c r="PUX383" s="530"/>
      <c r="PUY383" s="530"/>
      <c r="PUZ383" s="530"/>
      <c r="PVA383" s="530"/>
      <c r="PVB383" s="530"/>
      <c r="PVC383" s="530"/>
      <c r="PVD383" s="530"/>
      <c r="PVE383" s="530"/>
      <c r="PVF383" s="530"/>
      <c r="PVG383" s="530"/>
      <c r="PVH383" s="530"/>
      <c r="PVI383" s="530"/>
      <c r="PVJ383" s="530"/>
      <c r="PVK383" s="530"/>
      <c r="PVL383" s="530"/>
      <c r="PVM383" s="530"/>
      <c r="PVN383" s="530"/>
      <c r="PVO383" s="530"/>
      <c r="PVP383" s="530"/>
      <c r="PVQ383" s="530"/>
      <c r="PVR383" s="530"/>
      <c r="PVS383" s="530"/>
      <c r="PVT383" s="530"/>
      <c r="PVU383" s="530"/>
      <c r="PVV383" s="530"/>
      <c r="PVW383" s="530"/>
      <c r="PVX383" s="530"/>
      <c r="PVY383" s="530"/>
      <c r="PVZ383" s="530"/>
      <c r="PWA383" s="530"/>
      <c r="PWB383" s="530"/>
      <c r="PWC383" s="530"/>
      <c r="PWD383" s="530"/>
      <c r="PWE383" s="530"/>
      <c r="PWF383" s="530"/>
      <c r="PWG383" s="530"/>
      <c r="PWH383" s="530"/>
      <c r="PWI383" s="530"/>
      <c r="PWJ383" s="530"/>
      <c r="PWK383" s="530"/>
      <c r="PWL383" s="530"/>
      <c r="PWM383" s="530"/>
      <c r="PWN383" s="530"/>
      <c r="PWO383" s="530"/>
      <c r="PWP383" s="530"/>
      <c r="PWQ383" s="530"/>
      <c r="PWR383" s="530"/>
      <c r="PWS383" s="530"/>
      <c r="PWT383" s="530"/>
      <c r="PWU383" s="530"/>
      <c r="PWV383" s="530"/>
      <c r="PWW383" s="530"/>
      <c r="PWX383" s="530"/>
      <c r="PWY383" s="530"/>
      <c r="PWZ383" s="530"/>
      <c r="PXA383" s="530"/>
      <c r="PXB383" s="530"/>
      <c r="PXC383" s="530"/>
      <c r="PXD383" s="530"/>
      <c r="PXE383" s="530"/>
      <c r="PXF383" s="530"/>
      <c r="PXG383" s="530"/>
      <c r="PXH383" s="530"/>
      <c r="PXI383" s="530"/>
      <c r="PXJ383" s="530"/>
      <c r="PXK383" s="530"/>
      <c r="PXL383" s="530"/>
      <c r="PXM383" s="530"/>
      <c r="PXN383" s="530"/>
      <c r="PXO383" s="530"/>
      <c r="PXP383" s="530"/>
      <c r="PXQ383" s="530"/>
      <c r="PXR383" s="530"/>
      <c r="PXS383" s="530"/>
      <c r="PXT383" s="530"/>
      <c r="PXU383" s="530"/>
      <c r="PXV383" s="530"/>
      <c r="PXW383" s="530"/>
      <c r="PXX383" s="530"/>
      <c r="PXY383" s="530"/>
      <c r="PXZ383" s="530"/>
      <c r="PYA383" s="530"/>
      <c r="PYB383" s="530"/>
      <c r="PYC383" s="530"/>
      <c r="PYD383" s="530"/>
      <c r="PYE383" s="530"/>
      <c r="PYF383" s="530"/>
      <c r="PYG383" s="530"/>
      <c r="PYH383" s="530"/>
      <c r="PYI383" s="530"/>
      <c r="PYJ383" s="530"/>
      <c r="PYK383" s="530"/>
      <c r="PYL383" s="530"/>
      <c r="PYM383" s="530"/>
      <c r="PYN383" s="530"/>
      <c r="PYO383" s="530"/>
      <c r="PYP383" s="530"/>
      <c r="PYQ383" s="530"/>
      <c r="PYR383" s="530"/>
      <c r="PYS383" s="530"/>
      <c r="PYT383" s="530"/>
      <c r="PYU383" s="530"/>
      <c r="PYV383" s="530"/>
      <c r="PYW383" s="530"/>
      <c r="PYX383" s="530"/>
      <c r="PYY383" s="530"/>
      <c r="PYZ383" s="530"/>
      <c r="PZA383" s="530"/>
      <c r="PZB383" s="530"/>
      <c r="PZC383" s="530"/>
      <c r="PZD383" s="530"/>
      <c r="PZE383" s="530"/>
      <c r="PZF383" s="530"/>
      <c r="PZG383" s="530"/>
      <c r="PZH383" s="530"/>
      <c r="PZI383" s="530"/>
      <c r="PZJ383" s="530"/>
      <c r="PZK383" s="530"/>
      <c r="PZL383" s="530"/>
      <c r="PZM383" s="530"/>
      <c r="PZN383" s="530"/>
      <c r="PZO383" s="530"/>
      <c r="PZP383" s="530"/>
      <c r="PZQ383" s="530"/>
      <c r="PZR383" s="530"/>
      <c r="PZS383" s="530"/>
      <c r="PZT383" s="530"/>
      <c r="PZU383" s="530"/>
      <c r="PZV383" s="530"/>
      <c r="PZW383" s="530"/>
      <c r="PZX383" s="530"/>
      <c r="PZY383" s="530"/>
      <c r="PZZ383" s="530"/>
      <c r="QAA383" s="530"/>
      <c r="QAB383" s="530"/>
      <c r="QAC383" s="530"/>
      <c r="QAD383" s="530"/>
      <c r="QAE383" s="530"/>
      <c r="QAF383" s="530"/>
      <c r="QAG383" s="530"/>
      <c r="QAH383" s="530"/>
      <c r="QAI383" s="530"/>
      <c r="QAJ383" s="530"/>
      <c r="QAK383" s="530"/>
      <c r="QAL383" s="530"/>
      <c r="QAM383" s="530"/>
      <c r="QAN383" s="530"/>
      <c r="QAO383" s="530"/>
      <c r="QAP383" s="530"/>
      <c r="QAQ383" s="530"/>
      <c r="QAR383" s="530"/>
      <c r="QAS383" s="530"/>
      <c r="QAT383" s="530"/>
      <c r="QAU383" s="530"/>
      <c r="QAV383" s="530"/>
      <c r="QAW383" s="530"/>
      <c r="QAX383" s="530"/>
      <c r="QAY383" s="530"/>
      <c r="QAZ383" s="530"/>
      <c r="QBA383" s="530"/>
      <c r="QBB383" s="530"/>
      <c r="QBC383" s="530"/>
      <c r="QBD383" s="530"/>
      <c r="QBE383" s="530"/>
      <c r="QBF383" s="530"/>
      <c r="QBG383" s="530"/>
      <c r="QBH383" s="530"/>
      <c r="QBI383" s="530"/>
      <c r="QBJ383" s="530"/>
      <c r="QBK383" s="530"/>
      <c r="QBL383" s="530"/>
      <c r="QBM383" s="530"/>
      <c r="QBN383" s="530"/>
      <c r="QBO383" s="530"/>
      <c r="QBP383" s="530"/>
      <c r="QBQ383" s="530"/>
      <c r="QBR383" s="530"/>
      <c r="QBS383" s="530"/>
      <c r="QBT383" s="530"/>
      <c r="QBU383" s="530"/>
      <c r="QBV383" s="530"/>
      <c r="QBW383" s="530"/>
      <c r="QBX383" s="530"/>
      <c r="QBY383" s="530"/>
      <c r="QBZ383" s="530"/>
      <c r="QCA383" s="530"/>
      <c r="QCB383" s="530"/>
      <c r="QCC383" s="530"/>
      <c r="QCD383" s="530"/>
      <c r="QCE383" s="530"/>
      <c r="QCF383" s="530"/>
      <c r="QCG383" s="530"/>
      <c r="QCH383" s="530"/>
      <c r="QCI383" s="530"/>
      <c r="QCJ383" s="530"/>
      <c r="QCK383" s="530"/>
      <c r="QCL383" s="530"/>
      <c r="QCM383" s="530"/>
      <c r="QCN383" s="530"/>
      <c r="QCO383" s="530"/>
      <c r="QCP383" s="530"/>
      <c r="QCQ383" s="530"/>
      <c r="QCR383" s="530"/>
      <c r="QCS383" s="530"/>
      <c r="QCT383" s="530"/>
      <c r="QCU383" s="530"/>
      <c r="QCV383" s="530"/>
      <c r="QCW383" s="530"/>
      <c r="QCX383" s="530"/>
      <c r="QCY383" s="530"/>
      <c r="QCZ383" s="530"/>
      <c r="QDA383" s="530"/>
      <c r="QDB383" s="530"/>
      <c r="QDC383" s="530"/>
      <c r="QDD383" s="530"/>
      <c r="QDE383" s="530"/>
      <c r="QDF383" s="530"/>
      <c r="QDG383" s="530"/>
      <c r="QDH383" s="530"/>
      <c r="QDI383" s="530"/>
      <c r="QDJ383" s="530"/>
      <c r="QDK383" s="530"/>
      <c r="QDL383" s="530"/>
      <c r="QDM383" s="530"/>
      <c r="QDN383" s="530"/>
      <c r="QDO383" s="530"/>
      <c r="QDP383" s="530"/>
      <c r="QDQ383" s="530"/>
      <c r="QDR383" s="530"/>
      <c r="QDS383" s="530"/>
      <c r="QDT383" s="530"/>
      <c r="QDU383" s="530"/>
      <c r="QDV383" s="530"/>
      <c r="QDW383" s="530"/>
      <c r="QDX383" s="530"/>
      <c r="QDY383" s="530"/>
      <c r="QDZ383" s="530"/>
      <c r="QEA383" s="530"/>
      <c r="QEB383" s="530"/>
      <c r="QEC383" s="530"/>
      <c r="QED383" s="530"/>
      <c r="QEE383" s="530"/>
      <c r="QEF383" s="530"/>
      <c r="QEG383" s="530"/>
      <c r="QEH383" s="530"/>
      <c r="QEI383" s="530"/>
      <c r="QEJ383" s="530"/>
      <c r="QEK383" s="530"/>
      <c r="QEL383" s="530"/>
      <c r="QEM383" s="530"/>
      <c r="QEN383" s="530"/>
      <c r="QEO383" s="530"/>
      <c r="QEP383" s="530"/>
      <c r="QEQ383" s="530"/>
      <c r="QER383" s="530"/>
      <c r="QES383" s="530"/>
      <c r="QET383" s="530"/>
      <c r="QEU383" s="530"/>
      <c r="QEV383" s="530"/>
      <c r="QEW383" s="530"/>
      <c r="QEX383" s="530"/>
      <c r="QEY383" s="530"/>
      <c r="QEZ383" s="530"/>
      <c r="QFA383" s="530"/>
      <c r="QFB383" s="530"/>
      <c r="QFC383" s="530"/>
      <c r="QFD383" s="530"/>
      <c r="QFE383" s="530"/>
      <c r="QFF383" s="530"/>
      <c r="QFG383" s="530"/>
      <c r="QFH383" s="530"/>
      <c r="QFI383" s="530"/>
      <c r="QFJ383" s="530"/>
      <c r="QFK383" s="530"/>
      <c r="QFL383" s="530"/>
      <c r="QFM383" s="530"/>
      <c r="QFN383" s="530"/>
      <c r="QFO383" s="530"/>
      <c r="QFP383" s="530"/>
      <c r="QFQ383" s="530"/>
      <c r="QFR383" s="530"/>
      <c r="QFS383" s="530"/>
      <c r="QFT383" s="530"/>
      <c r="QFU383" s="530"/>
      <c r="QFV383" s="530"/>
      <c r="QFW383" s="530"/>
      <c r="QFX383" s="530"/>
      <c r="QFY383" s="530"/>
      <c r="QFZ383" s="530"/>
      <c r="QGA383" s="530"/>
      <c r="QGB383" s="530"/>
      <c r="QGC383" s="530"/>
      <c r="QGD383" s="530"/>
      <c r="QGE383" s="530"/>
      <c r="QGF383" s="530"/>
      <c r="QGG383" s="530"/>
      <c r="QGH383" s="530"/>
      <c r="QGI383" s="530"/>
      <c r="QGJ383" s="530"/>
      <c r="QGK383" s="530"/>
      <c r="QGL383" s="530"/>
      <c r="QGM383" s="530"/>
      <c r="QGN383" s="530"/>
      <c r="QGO383" s="530"/>
      <c r="QGP383" s="530"/>
      <c r="QGQ383" s="530"/>
      <c r="QGR383" s="530"/>
      <c r="QGS383" s="530"/>
      <c r="QGT383" s="530"/>
      <c r="QGU383" s="530"/>
      <c r="QGV383" s="530"/>
      <c r="QGW383" s="530"/>
      <c r="QGX383" s="530"/>
      <c r="QGY383" s="530"/>
      <c r="QGZ383" s="530"/>
      <c r="QHA383" s="530"/>
      <c r="QHB383" s="530"/>
      <c r="QHC383" s="530"/>
      <c r="QHD383" s="530"/>
      <c r="QHE383" s="530"/>
      <c r="QHF383" s="530"/>
      <c r="QHG383" s="530"/>
      <c r="QHH383" s="530"/>
      <c r="QHI383" s="530"/>
      <c r="QHJ383" s="530"/>
      <c r="QHK383" s="530"/>
      <c r="QHL383" s="530"/>
      <c r="QHM383" s="530"/>
      <c r="QHN383" s="530"/>
      <c r="QHO383" s="530"/>
      <c r="QHP383" s="530"/>
      <c r="QHQ383" s="530"/>
      <c r="QHR383" s="530"/>
      <c r="QHS383" s="530"/>
      <c r="QHT383" s="530"/>
      <c r="QHU383" s="530"/>
      <c r="QHV383" s="530"/>
      <c r="QHW383" s="530"/>
      <c r="QHX383" s="530"/>
      <c r="QHY383" s="530"/>
      <c r="QHZ383" s="530"/>
      <c r="QIA383" s="530"/>
      <c r="QIB383" s="530"/>
      <c r="QIC383" s="530"/>
      <c r="QID383" s="530"/>
      <c r="QIE383" s="530"/>
      <c r="QIF383" s="530"/>
      <c r="QIG383" s="530"/>
      <c r="QIH383" s="530"/>
      <c r="QII383" s="530"/>
      <c r="QIJ383" s="530"/>
      <c r="QIK383" s="530"/>
      <c r="QIL383" s="530"/>
      <c r="QIM383" s="530"/>
      <c r="QIN383" s="530"/>
      <c r="QIO383" s="530"/>
      <c r="QIP383" s="530"/>
      <c r="QIQ383" s="530"/>
      <c r="QIR383" s="530"/>
      <c r="QIS383" s="530"/>
      <c r="QIT383" s="530"/>
      <c r="QIU383" s="530"/>
      <c r="QIV383" s="530"/>
      <c r="QIW383" s="530"/>
      <c r="QIX383" s="530"/>
      <c r="QIY383" s="530"/>
      <c r="QIZ383" s="530"/>
      <c r="QJA383" s="530"/>
      <c r="QJB383" s="530"/>
      <c r="QJC383" s="530"/>
      <c r="QJD383" s="530"/>
      <c r="QJE383" s="530"/>
      <c r="QJF383" s="530"/>
      <c r="QJG383" s="530"/>
      <c r="QJH383" s="530"/>
      <c r="QJI383" s="530"/>
      <c r="QJJ383" s="530"/>
      <c r="QJK383" s="530"/>
      <c r="QJL383" s="530"/>
      <c r="QJM383" s="530"/>
      <c r="QJN383" s="530"/>
      <c r="QJO383" s="530"/>
      <c r="QJP383" s="530"/>
      <c r="QJQ383" s="530"/>
      <c r="QJR383" s="530"/>
      <c r="QJS383" s="530"/>
      <c r="QJT383" s="530"/>
      <c r="QJU383" s="530"/>
      <c r="QJV383" s="530"/>
      <c r="QJW383" s="530"/>
      <c r="QJX383" s="530"/>
      <c r="QJY383" s="530"/>
      <c r="QJZ383" s="530"/>
      <c r="QKA383" s="530"/>
      <c r="QKB383" s="530"/>
      <c r="QKC383" s="530"/>
      <c r="QKD383" s="530"/>
      <c r="QKE383" s="530"/>
      <c r="QKF383" s="530"/>
      <c r="QKG383" s="530"/>
      <c r="QKH383" s="530"/>
      <c r="QKI383" s="530"/>
      <c r="QKJ383" s="530"/>
      <c r="QKK383" s="530"/>
      <c r="QKL383" s="530"/>
      <c r="QKM383" s="530"/>
      <c r="QKN383" s="530"/>
      <c r="QKO383" s="530"/>
      <c r="QKP383" s="530"/>
      <c r="QKQ383" s="530"/>
      <c r="QKR383" s="530"/>
      <c r="QKS383" s="530"/>
      <c r="QKT383" s="530"/>
      <c r="QKU383" s="530"/>
      <c r="QKV383" s="530"/>
      <c r="QKW383" s="530"/>
      <c r="QKX383" s="530"/>
      <c r="QKY383" s="530"/>
      <c r="QKZ383" s="530"/>
      <c r="QLA383" s="530"/>
      <c r="QLB383" s="530"/>
      <c r="QLC383" s="530"/>
      <c r="QLD383" s="530"/>
      <c r="QLE383" s="530"/>
      <c r="QLF383" s="530"/>
      <c r="QLG383" s="530"/>
      <c r="QLH383" s="530"/>
      <c r="QLI383" s="530"/>
      <c r="QLJ383" s="530"/>
      <c r="QLK383" s="530"/>
      <c r="QLL383" s="530"/>
      <c r="QLM383" s="530"/>
      <c r="QLN383" s="530"/>
      <c r="QLO383" s="530"/>
      <c r="QLP383" s="530"/>
      <c r="QLQ383" s="530"/>
      <c r="QLR383" s="530"/>
      <c r="QLS383" s="530"/>
      <c r="QLT383" s="530"/>
      <c r="QLU383" s="530"/>
      <c r="QLV383" s="530"/>
      <c r="QLW383" s="530"/>
      <c r="QLX383" s="530"/>
      <c r="QLY383" s="530"/>
      <c r="QLZ383" s="530"/>
      <c r="QMA383" s="530"/>
      <c r="QMB383" s="530"/>
      <c r="QMC383" s="530"/>
      <c r="QMD383" s="530"/>
      <c r="QME383" s="530"/>
      <c r="QMF383" s="530"/>
      <c r="QMG383" s="530"/>
      <c r="QMH383" s="530"/>
      <c r="QMI383" s="530"/>
      <c r="QMJ383" s="530"/>
      <c r="QMK383" s="530"/>
      <c r="QML383" s="530"/>
      <c r="QMM383" s="530"/>
      <c r="QMN383" s="530"/>
      <c r="QMO383" s="530"/>
      <c r="QMP383" s="530"/>
      <c r="QMQ383" s="530"/>
      <c r="QMR383" s="530"/>
      <c r="QMS383" s="530"/>
      <c r="QMT383" s="530"/>
      <c r="QMU383" s="530"/>
      <c r="QMV383" s="530"/>
      <c r="QMW383" s="530"/>
      <c r="QMX383" s="530"/>
      <c r="QMY383" s="530"/>
      <c r="QMZ383" s="530"/>
      <c r="QNA383" s="530"/>
      <c r="QNB383" s="530"/>
      <c r="QNC383" s="530"/>
      <c r="QND383" s="530"/>
      <c r="QNE383" s="530"/>
      <c r="QNF383" s="530"/>
      <c r="QNG383" s="530"/>
      <c r="QNH383" s="530"/>
      <c r="QNI383" s="530"/>
      <c r="QNJ383" s="530"/>
      <c r="QNK383" s="530"/>
      <c r="QNL383" s="530"/>
      <c r="QNM383" s="530"/>
      <c r="QNN383" s="530"/>
      <c r="QNO383" s="530"/>
      <c r="QNP383" s="530"/>
      <c r="QNQ383" s="530"/>
      <c r="QNR383" s="530"/>
      <c r="QNS383" s="530"/>
      <c r="QNT383" s="530"/>
      <c r="QNU383" s="530"/>
      <c r="QNV383" s="530"/>
      <c r="QNW383" s="530"/>
      <c r="QNX383" s="530"/>
      <c r="QNY383" s="530"/>
      <c r="QNZ383" s="530"/>
      <c r="QOA383" s="530"/>
      <c r="QOB383" s="530"/>
      <c r="QOC383" s="530"/>
      <c r="QOD383" s="530"/>
      <c r="QOE383" s="530"/>
      <c r="QOF383" s="530"/>
      <c r="QOG383" s="530"/>
      <c r="QOH383" s="530"/>
      <c r="QOI383" s="530"/>
      <c r="QOJ383" s="530"/>
      <c r="QOK383" s="530"/>
      <c r="QOL383" s="530"/>
      <c r="QOM383" s="530"/>
      <c r="QON383" s="530"/>
      <c r="QOO383" s="530"/>
      <c r="QOP383" s="530"/>
      <c r="QOQ383" s="530"/>
      <c r="QOR383" s="530"/>
      <c r="QOS383" s="530"/>
      <c r="QOT383" s="530"/>
      <c r="QOU383" s="530"/>
      <c r="QOV383" s="530"/>
      <c r="QOW383" s="530"/>
      <c r="QOX383" s="530"/>
      <c r="QOY383" s="530"/>
      <c r="QOZ383" s="530"/>
      <c r="QPA383" s="530"/>
      <c r="QPB383" s="530"/>
      <c r="QPC383" s="530"/>
      <c r="QPD383" s="530"/>
      <c r="QPE383" s="530"/>
      <c r="QPF383" s="530"/>
      <c r="QPG383" s="530"/>
      <c r="QPH383" s="530"/>
      <c r="QPI383" s="530"/>
      <c r="QPJ383" s="530"/>
      <c r="QPK383" s="530"/>
      <c r="QPL383" s="530"/>
      <c r="QPM383" s="530"/>
      <c r="QPN383" s="530"/>
      <c r="QPO383" s="530"/>
      <c r="QPP383" s="530"/>
      <c r="QPQ383" s="530"/>
      <c r="QPR383" s="530"/>
      <c r="QPS383" s="530"/>
      <c r="QPT383" s="530"/>
      <c r="QPU383" s="530"/>
      <c r="QPV383" s="530"/>
      <c r="QPW383" s="530"/>
      <c r="QPX383" s="530"/>
      <c r="QPY383" s="530"/>
      <c r="QPZ383" s="530"/>
      <c r="QQA383" s="530"/>
      <c r="QQB383" s="530"/>
      <c r="QQC383" s="530"/>
      <c r="QQD383" s="530"/>
      <c r="QQE383" s="530"/>
      <c r="QQF383" s="530"/>
      <c r="QQG383" s="530"/>
      <c r="QQH383" s="530"/>
      <c r="QQI383" s="530"/>
      <c r="QQJ383" s="530"/>
      <c r="QQK383" s="530"/>
      <c r="QQL383" s="530"/>
      <c r="QQM383" s="530"/>
      <c r="QQN383" s="530"/>
      <c r="QQO383" s="530"/>
      <c r="QQP383" s="530"/>
      <c r="QQQ383" s="530"/>
      <c r="QQR383" s="530"/>
      <c r="QQS383" s="530"/>
      <c r="QQT383" s="530"/>
      <c r="QQU383" s="530"/>
      <c r="QQV383" s="530"/>
      <c r="QQW383" s="530"/>
      <c r="QQX383" s="530"/>
      <c r="QQY383" s="530"/>
      <c r="QQZ383" s="530"/>
      <c r="QRA383" s="530"/>
      <c r="QRB383" s="530"/>
      <c r="QRC383" s="530"/>
      <c r="QRD383" s="530"/>
      <c r="QRE383" s="530"/>
      <c r="QRF383" s="530"/>
      <c r="QRG383" s="530"/>
      <c r="QRH383" s="530"/>
      <c r="QRI383" s="530"/>
      <c r="QRJ383" s="530"/>
      <c r="QRK383" s="530"/>
      <c r="QRL383" s="530"/>
      <c r="QRM383" s="530"/>
      <c r="QRN383" s="530"/>
      <c r="QRO383" s="530"/>
      <c r="QRP383" s="530"/>
      <c r="QRQ383" s="530"/>
      <c r="QRR383" s="530"/>
      <c r="QRS383" s="530"/>
      <c r="QRT383" s="530"/>
      <c r="QRU383" s="530"/>
      <c r="QRV383" s="530"/>
      <c r="QRW383" s="530"/>
      <c r="QRX383" s="530"/>
      <c r="QRY383" s="530"/>
      <c r="QRZ383" s="530"/>
      <c r="QSA383" s="530"/>
      <c r="QSB383" s="530"/>
      <c r="QSC383" s="530"/>
      <c r="QSD383" s="530"/>
      <c r="QSE383" s="530"/>
      <c r="QSF383" s="530"/>
      <c r="QSG383" s="530"/>
      <c r="QSH383" s="530"/>
      <c r="QSI383" s="530"/>
      <c r="QSJ383" s="530"/>
      <c r="QSK383" s="530"/>
      <c r="QSL383" s="530"/>
      <c r="QSM383" s="530"/>
      <c r="QSN383" s="530"/>
      <c r="QSO383" s="530"/>
      <c r="QSP383" s="530"/>
      <c r="QSQ383" s="530"/>
      <c r="QSR383" s="530"/>
      <c r="QSS383" s="530"/>
      <c r="QST383" s="530"/>
      <c r="QSU383" s="530"/>
      <c r="QSV383" s="530"/>
      <c r="QSW383" s="530"/>
      <c r="QSX383" s="530"/>
      <c r="QSY383" s="530"/>
      <c r="QSZ383" s="530"/>
      <c r="QTA383" s="530"/>
      <c r="QTB383" s="530"/>
      <c r="QTC383" s="530"/>
      <c r="QTD383" s="530"/>
      <c r="QTE383" s="530"/>
      <c r="QTF383" s="530"/>
      <c r="QTG383" s="530"/>
      <c r="QTH383" s="530"/>
      <c r="QTI383" s="530"/>
      <c r="QTJ383" s="530"/>
      <c r="QTK383" s="530"/>
      <c r="QTL383" s="530"/>
      <c r="QTM383" s="530"/>
      <c r="QTN383" s="530"/>
      <c r="QTO383" s="530"/>
      <c r="QTP383" s="530"/>
      <c r="QTQ383" s="530"/>
      <c r="QTR383" s="530"/>
      <c r="QTS383" s="530"/>
      <c r="QTT383" s="530"/>
      <c r="QTU383" s="530"/>
      <c r="QTV383" s="530"/>
      <c r="QTW383" s="530"/>
      <c r="QTX383" s="530"/>
      <c r="QTY383" s="530"/>
      <c r="QTZ383" s="530"/>
      <c r="QUA383" s="530"/>
      <c r="QUB383" s="530"/>
      <c r="QUC383" s="530"/>
      <c r="QUD383" s="530"/>
      <c r="QUE383" s="530"/>
      <c r="QUF383" s="530"/>
      <c r="QUG383" s="530"/>
      <c r="QUH383" s="530"/>
      <c r="QUI383" s="530"/>
      <c r="QUJ383" s="530"/>
      <c r="QUK383" s="530"/>
      <c r="QUL383" s="530"/>
      <c r="QUM383" s="530"/>
      <c r="QUN383" s="530"/>
      <c r="QUO383" s="530"/>
      <c r="QUP383" s="530"/>
      <c r="QUQ383" s="530"/>
      <c r="QUR383" s="530"/>
      <c r="QUS383" s="530"/>
      <c r="QUT383" s="530"/>
      <c r="QUU383" s="530"/>
      <c r="QUV383" s="530"/>
      <c r="QUW383" s="530"/>
      <c r="QUX383" s="530"/>
      <c r="QUY383" s="530"/>
      <c r="QUZ383" s="530"/>
      <c r="QVA383" s="530"/>
      <c r="QVB383" s="530"/>
      <c r="QVC383" s="530"/>
      <c r="QVD383" s="530"/>
      <c r="QVE383" s="530"/>
      <c r="QVF383" s="530"/>
      <c r="QVG383" s="530"/>
      <c r="QVH383" s="530"/>
      <c r="QVI383" s="530"/>
      <c r="QVJ383" s="530"/>
      <c r="QVK383" s="530"/>
      <c r="QVL383" s="530"/>
      <c r="QVM383" s="530"/>
      <c r="QVN383" s="530"/>
      <c r="QVO383" s="530"/>
      <c r="QVP383" s="530"/>
      <c r="QVQ383" s="530"/>
      <c r="QVR383" s="530"/>
      <c r="QVS383" s="530"/>
      <c r="QVT383" s="530"/>
      <c r="QVU383" s="530"/>
      <c r="QVV383" s="530"/>
      <c r="QVW383" s="530"/>
      <c r="QVX383" s="530"/>
      <c r="QVY383" s="530"/>
      <c r="QVZ383" s="530"/>
      <c r="QWA383" s="530"/>
      <c r="QWB383" s="530"/>
      <c r="QWC383" s="530"/>
      <c r="QWD383" s="530"/>
      <c r="QWE383" s="530"/>
      <c r="QWF383" s="530"/>
      <c r="QWG383" s="530"/>
      <c r="QWH383" s="530"/>
      <c r="QWI383" s="530"/>
      <c r="QWJ383" s="530"/>
      <c r="QWK383" s="530"/>
      <c r="QWL383" s="530"/>
      <c r="QWM383" s="530"/>
      <c r="QWN383" s="530"/>
      <c r="QWO383" s="530"/>
      <c r="QWP383" s="530"/>
      <c r="QWQ383" s="530"/>
      <c r="QWR383" s="530"/>
      <c r="QWS383" s="530"/>
      <c r="QWT383" s="530"/>
      <c r="QWU383" s="530"/>
      <c r="QWV383" s="530"/>
      <c r="QWW383" s="530"/>
      <c r="QWX383" s="530"/>
      <c r="QWY383" s="530"/>
      <c r="QWZ383" s="530"/>
      <c r="QXA383" s="530"/>
      <c r="QXB383" s="530"/>
      <c r="QXC383" s="530"/>
      <c r="QXD383" s="530"/>
      <c r="QXE383" s="530"/>
      <c r="QXF383" s="530"/>
      <c r="QXG383" s="530"/>
      <c r="QXH383" s="530"/>
      <c r="QXI383" s="530"/>
      <c r="QXJ383" s="530"/>
      <c r="QXK383" s="530"/>
      <c r="QXL383" s="530"/>
      <c r="QXM383" s="530"/>
      <c r="QXN383" s="530"/>
      <c r="QXO383" s="530"/>
      <c r="QXP383" s="530"/>
      <c r="QXQ383" s="530"/>
      <c r="QXR383" s="530"/>
      <c r="QXS383" s="530"/>
      <c r="QXT383" s="530"/>
      <c r="QXU383" s="530"/>
      <c r="QXV383" s="530"/>
      <c r="QXW383" s="530"/>
      <c r="QXX383" s="530"/>
      <c r="QXY383" s="530"/>
      <c r="QXZ383" s="530"/>
      <c r="QYA383" s="530"/>
      <c r="QYB383" s="530"/>
      <c r="QYC383" s="530"/>
      <c r="QYD383" s="530"/>
      <c r="QYE383" s="530"/>
      <c r="QYF383" s="530"/>
      <c r="QYG383" s="530"/>
      <c r="QYH383" s="530"/>
      <c r="QYI383" s="530"/>
      <c r="QYJ383" s="530"/>
      <c r="QYK383" s="530"/>
      <c r="QYL383" s="530"/>
      <c r="QYM383" s="530"/>
      <c r="QYN383" s="530"/>
      <c r="QYO383" s="530"/>
      <c r="QYP383" s="530"/>
      <c r="QYQ383" s="530"/>
      <c r="QYR383" s="530"/>
      <c r="QYS383" s="530"/>
      <c r="QYT383" s="530"/>
      <c r="QYU383" s="530"/>
      <c r="QYV383" s="530"/>
      <c r="QYW383" s="530"/>
      <c r="QYX383" s="530"/>
      <c r="QYY383" s="530"/>
      <c r="QYZ383" s="530"/>
      <c r="QZA383" s="530"/>
      <c r="QZB383" s="530"/>
      <c r="QZC383" s="530"/>
      <c r="QZD383" s="530"/>
      <c r="QZE383" s="530"/>
      <c r="QZF383" s="530"/>
      <c r="QZG383" s="530"/>
      <c r="QZH383" s="530"/>
      <c r="QZI383" s="530"/>
      <c r="QZJ383" s="530"/>
      <c r="QZK383" s="530"/>
      <c r="QZL383" s="530"/>
      <c r="QZM383" s="530"/>
      <c r="QZN383" s="530"/>
      <c r="QZO383" s="530"/>
      <c r="QZP383" s="530"/>
      <c r="QZQ383" s="530"/>
      <c r="QZR383" s="530"/>
      <c r="QZS383" s="530"/>
      <c r="QZT383" s="530"/>
      <c r="QZU383" s="530"/>
      <c r="QZV383" s="530"/>
      <c r="QZW383" s="530"/>
      <c r="QZX383" s="530"/>
      <c r="QZY383" s="530"/>
      <c r="QZZ383" s="530"/>
      <c r="RAA383" s="530"/>
      <c r="RAB383" s="530"/>
      <c r="RAC383" s="530"/>
      <c r="RAD383" s="530"/>
      <c r="RAE383" s="530"/>
      <c r="RAF383" s="530"/>
      <c r="RAG383" s="530"/>
      <c r="RAH383" s="530"/>
      <c r="RAI383" s="530"/>
      <c r="RAJ383" s="530"/>
      <c r="RAK383" s="530"/>
      <c r="RAL383" s="530"/>
      <c r="RAM383" s="530"/>
      <c r="RAN383" s="530"/>
      <c r="RAO383" s="530"/>
      <c r="RAP383" s="530"/>
      <c r="RAQ383" s="530"/>
      <c r="RAR383" s="530"/>
      <c r="RAS383" s="530"/>
      <c r="RAT383" s="530"/>
      <c r="RAU383" s="530"/>
      <c r="RAV383" s="530"/>
      <c r="RAW383" s="530"/>
      <c r="RAX383" s="530"/>
      <c r="RAY383" s="530"/>
      <c r="RAZ383" s="530"/>
      <c r="RBA383" s="530"/>
      <c r="RBB383" s="530"/>
      <c r="RBC383" s="530"/>
      <c r="RBD383" s="530"/>
      <c r="RBE383" s="530"/>
      <c r="RBF383" s="530"/>
      <c r="RBG383" s="530"/>
      <c r="RBH383" s="530"/>
      <c r="RBI383" s="530"/>
      <c r="RBJ383" s="530"/>
      <c r="RBK383" s="530"/>
      <c r="RBL383" s="530"/>
      <c r="RBM383" s="530"/>
      <c r="RBN383" s="530"/>
      <c r="RBO383" s="530"/>
      <c r="RBP383" s="530"/>
      <c r="RBQ383" s="530"/>
      <c r="RBR383" s="530"/>
      <c r="RBS383" s="530"/>
      <c r="RBT383" s="530"/>
      <c r="RBU383" s="530"/>
      <c r="RBV383" s="530"/>
      <c r="RBW383" s="530"/>
      <c r="RBX383" s="530"/>
      <c r="RBY383" s="530"/>
      <c r="RBZ383" s="530"/>
      <c r="RCA383" s="530"/>
      <c r="RCB383" s="530"/>
      <c r="RCC383" s="530"/>
      <c r="RCD383" s="530"/>
      <c r="RCE383" s="530"/>
      <c r="RCF383" s="530"/>
      <c r="RCG383" s="530"/>
      <c r="RCH383" s="530"/>
      <c r="RCI383" s="530"/>
      <c r="RCJ383" s="530"/>
      <c r="RCK383" s="530"/>
      <c r="RCL383" s="530"/>
      <c r="RCM383" s="530"/>
      <c r="RCN383" s="530"/>
      <c r="RCO383" s="530"/>
      <c r="RCP383" s="530"/>
      <c r="RCQ383" s="530"/>
      <c r="RCR383" s="530"/>
      <c r="RCS383" s="530"/>
      <c r="RCT383" s="530"/>
      <c r="RCU383" s="530"/>
      <c r="RCV383" s="530"/>
      <c r="RCW383" s="530"/>
      <c r="RCX383" s="530"/>
      <c r="RCY383" s="530"/>
      <c r="RCZ383" s="530"/>
      <c r="RDA383" s="530"/>
      <c r="RDB383" s="530"/>
      <c r="RDC383" s="530"/>
      <c r="RDD383" s="530"/>
      <c r="RDE383" s="530"/>
      <c r="RDF383" s="530"/>
      <c r="RDG383" s="530"/>
      <c r="RDH383" s="530"/>
      <c r="RDI383" s="530"/>
      <c r="RDJ383" s="530"/>
      <c r="RDK383" s="530"/>
      <c r="RDL383" s="530"/>
      <c r="RDM383" s="530"/>
      <c r="RDN383" s="530"/>
      <c r="RDO383" s="530"/>
      <c r="RDP383" s="530"/>
      <c r="RDQ383" s="530"/>
      <c r="RDR383" s="530"/>
      <c r="RDS383" s="530"/>
      <c r="RDT383" s="530"/>
      <c r="RDU383" s="530"/>
      <c r="RDV383" s="530"/>
      <c r="RDW383" s="530"/>
      <c r="RDX383" s="530"/>
      <c r="RDY383" s="530"/>
      <c r="RDZ383" s="530"/>
      <c r="REA383" s="530"/>
      <c r="REB383" s="530"/>
      <c r="REC383" s="530"/>
      <c r="RED383" s="530"/>
      <c r="REE383" s="530"/>
      <c r="REF383" s="530"/>
      <c r="REG383" s="530"/>
      <c r="REH383" s="530"/>
      <c r="REI383" s="530"/>
      <c r="REJ383" s="530"/>
      <c r="REK383" s="530"/>
      <c r="REL383" s="530"/>
      <c r="REM383" s="530"/>
      <c r="REN383" s="530"/>
      <c r="REO383" s="530"/>
      <c r="REP383" s="530"/>
      <c r="REQ383" s="530"/>
      <c r="RER383" s="530"/>
      <c r="RES383" s="530"/>
      <c r="RET383" s="530"/>
      <c r="REU383" s="530"/>
      <c r="REV383" s="530"/>
      <c r="REW383" s="530"/>
      <c r="REX383" s="530"/>
      <c r="REY383" s="530"/>
      <c r="REZ383" s="530"/>
      <c r="RFA383" s="530"/>
      <c r="RFB383" s="530"/>
      <c r="RFC383" s="530"/>
      <c r="RFD383" s="530"/>
      <c r="RFE383" s="530"/>
      <c r="RFF383" s="530"/>
      <c r="RFG383" s="530"/>
      <c r="RFH383" s="530"/>
      <c r="RFI383" s="530"/>
      <c r="RFJ383" s="530"/>
      <c r="RFK383" s="530"/>
      <c r="RFL383" s="530"/>
      <c r="RFM383" s="530"/>
      <c r="RFN383" s="530"/>
      <c r="RFO383" s="530"/>
      <c r="RFP383" s="530"/>
      <c r="RFQ383" s="530"/>
      <c r="RFR383" s="530"/>
      <c r="RFS383" s="530"/>
      <c r="RFT383" s="530"/>
      <c r="RFU383" s="530"/>
      <c r="RFV383" s="530"/>
      <c r="RFW383" s="530"/>
      <c r="RFX383" s="530"/>
      <c r="RFY383" s="530"/>
      <c r="RFZ383" s="530"/>
      <c r="RGA383" s="530"/>
      <c r="RGB383" s="530"/>
      <c r="RGC383" s="530"/>
      <c r="RGD383" s="530"/>
      <c r="RGE383" s="530"/>
      <c r="RGF383" s="530"/>
      <c r="RGG383" s="530"/>
      <c r="RGH383" s="530"/>
      <c r="RGI383" s="530"/>
      <c r="RGJ383" s="530"/>
      <c r="RGK383" s="530"/>
      <c r="RGL383" s="530"/>
      <c r="RGM383" s="530"/>
      <c r="RGN383" s="530"/>
      <c r="RGO383" s="530"/>
      <c r="RGP383" s="530"/>
      <c r="RGQ383" s="530"/>
      <c r="RGR383" s="530"/>
      <c r="RGS383" s="530"/>
      <c r="RGT383" s="530"/>
      <c r="RGU383" s="530"/>
      <c r="RGV383" s="530"/>
      <c r="RGW383" s="530"/>
      <c r="RGX383" s="530"/>
      <c r="RGY383" s="530"/>
      <c r="RGZ383" s="530"/>
      <c r="RHA383" s="530"/>
      <c r="RHB383" s="530"/>
      <c r="RHC383" s="530"/>
      <c r="RHD383" s="530"/>
      <c r="RHE383" s="530"/>
      <c r="RHF383" s="530"/>
      <c r="RHG383" s="530"/>
      <c r="RHH383" s="530"/>
      <c r="RHI383" s="530"/>
      <c r="RHJ383" s="530"/>
      <c r="RHK383" s="530"/>
      <c r="RHL383" s="530"/>
      <c r="RHM383" s="530"/>
      <c r="RHN383" s="530"/>
      <c r="RHO383" s="530"/>
      <c r="RHP383" s="530"/>
      <c r="RHQ383" s="530"/>
      <c r="RHR383" s="530"/>
      <c r="RHS383" s="530"/>
      <c r="RHT383" s="530"/>
      <c r="RHU383" s="530"/>
      <c r="RHV383" s="530"/>
      <c r="RHW383" s="530"/>
      <c r="RHX383" s="530"/>
      <c r="RHY383" s="530"/>
      <c r="RHZ383" s="530"/>
      <c r="RIA383" s="530"/>
      <c r="RIB383" s="530"/>
      <c r="RIC383" s="530"/>
      <c r="RID383" s="530"/>
      <c r="RIE383" s="530"/>
      <c r="RIF383" s="530"/>
      <c r="RIG383" s="530"/>
      <c r="RIH383" s="530"/>
      <c r="RII383" s="530"/>
      <c r="RIJ383" s="530"/>
      <c r="RIK383" s="530"/>
      <c r="RIL383" s="530"/>
      <c r="RIM383" s="530"/>
      <c r="RIN383" s="530"/>
      <c r="RIO383" s="530"/>
      <c r="RIP383" s="530"/>
      <c r="RIQ383" s="530"/>
      <c r="RIR383" s="530"/>
      <c r="RIS383" s="530"/>
      <c r="RIT383" s="530"/>
      <c r="RIU383" s="530"/>
      <c r="RIV383" s="530"/>
      <c r="RIW383" s="530"/>
      <c r="RIX383" s="530"/>
      <c r="RIY383" s="530"/>
      <c r="RIZ383" s="530"/>
      <c r="RJA383" s="530"/>
      <c r="RJB383" s="530"/>
      <c r="RJC383" s="530"/>
      <c r="RJD383" s="530"/>
      <c r="RJE383" s="530"/>
      <c r="RJF383" s="530"/>
      <c r="RJG383" s="530"/>
      <c r="RJH383" s="530"/>
      <c r="RJI383" s="530"/>
      <c r="RJJ383" s="530"/>
      <c r="RJK383" s="530"/>
      <c r="RJL383" s="530"/>
      <c r="RJM383" s="530"/>
      <c r="RJN383" s="530"/>
      <c r="RJO383" s="530"/>
      <c r="RJP383" s="530"/>
      <c r="RJQ383" s="530"/>
      <c r="RJR383" s="530"/>
      <c r="RJS383" s="530"/>
      <c r="RJT383" s="530"/>
      <c r="RJU383" s="530"/>
      <c r="RJV383" s="530"/>
      <c r="RJW383" s="530"/>
      <c r="RJX383" s="530"/>
      <c r="RJY383" s="530"/>
      <c r="RJZ383" s="530"/>
      <c r="RKA383" s="530"/>
      <c r="RKB383" s="530"/>
      <c r="RKC383" s="530"/>
      <c r="RKD383" s="530"/>
      <c r="RKE383" s="530"/>
      <c r="RKF383" s="530"/>
      <c r="RKG383" s="530"/>
      <c r="RKH383" s="530"/>
      <c r="RKI383" s="530"/>
      <c r="RKJ383" s="530"/>
      <c r="RKK383" s="530"/>
      <c r="RKL383" s="530"/>
      <c r="RKM383" s="530"/>
      <c r="RKN383" s="530"/>
      <c r="RKO383" s="530"/>
      <c r="RKP383" s="530"/>
      <c r="RKQ383" s="530"/>
      <c r="RKR383" s="530"/>
      <c r="RKS383" s="530"/>
      <c r="RKT383" s="530"/>
      <c r="RKU383" s="530"/>
      <c r="RKV383" s="530"/>
      <c r="RKW383" s="530"/>
      <c r="RKX383" s="530"/>
      <c r="RKY383" s="530"/>
      <c r="RKZ383" s="530"/>
      <c r="RLA383" s="530"/>
      <c r="RLB383" s="530"/>
      <c r="RLC383" s="530"/>
      <c r="RLD383" s="530"/>
      <c r="RLE383" s="530"/>
      <c r="RLF383" s="530"/>
      <c r="RLG383" s="530"/>
      <c r="RLH383" s="530"/>
      <c r="RLI383" s="530"/>
      <c r="RLJ383" s="530"/>
      <c r="RLK383" s="530"/>
      <c r="RLL383" s="530"/>
      <c r="RLM383" s="530"/>
      <c r="RLN383" s="530"/>
      <c r="RLO383" s="530"/>
      <c r="RLP383" s="530"/>
      <c r="RLQ383" s="530"/>
      <c r="RLR383" s="530"/>
      <c r="RLS383" s="530"/>
      <c r="RLT383" s="530"/>
      <c r="RLU383" s="530"/>
      <c r="RLV383" s="530"/>
      <c r="RLW383" s="530"/>
      <c r="RLX383" s="530"/>
      <c r="RLY383" s="530"/>
      <c r="RLZ383" s="530"/>
      <c r="RMA383" s="530"/>
      <c r="RMB383" s="530"/>
      <c r="RMC383" s="530"/>
      <c r="RMD383" s="530"/>
      <c r="RME383" s="530"/>
      <c r="RMF383" s="530"/>
      <c r="RMG383" s="530"/>
      <c r="RMH383" s="530"/>
      <c r="RMI383" s="530"/>
      <c r="RMJ383" s="530"/>
      <c r="RMK383" s="530"/>
      <c r="RML383" s="530"/>
      <c r="RMM383" s="530"/>
      <c r="RMN383" s="530"/>
      <c r="RMO383" s="530"/>
      <c r="RMP383" s="530"/>
      <c r="RMQ383" s="530"/>
      <c r="RMR383" s="530"/>
      <c r="RMS383" s="530"/>
      <c r="RMT383" s="530"/>
      <c r="RMU383" s="530"/>
      <c r="RMV383" s="530"/>
      <c r="RMW383" s="530"/>
      <c r="RMX383" s="530"/>
      <c r="RMY383" s="530"/>
      <c r="RMZ383" s="530"/>
      <c r="RNA383" s="530"/>
      <c r="RNB383" s="530"/>
      <c r="RNC383" s="530"/>
      <c r="RND383" s="530"/>
      <c r="RNE383" s="530"/>
      <c r="RNF383" s="530"/>
      <c r="RNG383" s="530"/>
      <c r="RNH383" s="530"/>
      <c r="RNI383" s="530"/>
      <c r="RNJ383" s="530"/>
      <c r="RNK383" s="530"/>
      <c r="RNL383" s="530"/>
      <c r="RNM383" s="530"/>
      <c r="RNN383" s="530"/>
      <c r="RNO383" s="530"/>
      <c r="RNP383" s="530"/>
      <c r="RNQ383" s="530"/>
      <c r="RNR383" s="530"/>
      <c r="RNS383" s="530"/>
      <c r="RNT383" s="530"/>
      <c r="RNU383" s="530"/>
      <c r="RNV383" s="530"/>
      <c r="RNW383" s="530"/>
      <c r="RNX383" s="530"/>
      <c r="RNY383" s="530"/>
      <c r="RNZ383" s="530"/>
      <c r="ROA383" s="530"/>
      <c r="ROB383" s="530"/>
      <c r="ROC383" s="530"/>
      <c r="ROD383" s="530"/>
      <c r="ROE383" s="530"/>
      <c r="ROF383" s="530"/>
      <c r="ROG383" s="530"/>
      <c r="ROH383" s="530"/>
      <c r="ROI383" s="530"/>
      <c r="ROJ383" s="530"/>
      <c r="ROK383" s="530"/>
      <c r="ROL383" s="530"/>
      <c r="ROM383" s="530"/>
      <c r="RON383" s="530"/>
      <c r="ROO383" s="530"/>
      <c r="ROP383" s="530"/>
      <c r="ROQ383" s="530"/>
      <c r="ROR383" s="530"/>
      <c r="ROS383" s="530"/>
      <c r="ROT383" s="530"/>
      <c r="ROU383" s="530"/>
      <c r="ROV383" s="530"/>
      <c r="ROW383" s="530"/>
      <c r="ROX383" s="530"/>
      <c r="ROY383" s="530"/>
      <c r="ROZ383" s="530"/>
      <c r="RPA383" s="530"/>
      <c r="RPB383" s="530"/>
      <c r="RPC383" s="530"/>
      <c r="RPD383" s="530"/>
      <c r="RPE383" s="530"/>
      <c r="RPF383" s="530"/>
      <c r="RPG383" s="530"/>
      <c r="RPH383" s="530"/>
      <c r="RPI383" s="530"/>
      <c r="RPJ383" s="530"/>
      <c r="RPK383" s="530"/>
      <c r="RPL383" s="530"/>
      <c r="RPM383" s="530"/>
      <c r="RPN383" s="530"/>
      <c r="RPO383" s="530"/>
      <c r="RPP383" s="530"/>
      <c r="RPQ383" s="530"/>
      <c r="RPR383" s="530"/>
      <c r="RPS383" s="530"/>
      <c r="RPT383" s="530"/>
      <c r="RPU383" s="530"/>
      <c r="RPV383" s="530"/>
      <c r="RPW383" s="530"/>
      <c r="RPX383" s="530"/>
      <c r="RPY383" s="530"/>
      <c r="RPZ383" s="530"/>
      <c r="RQA383" s="530"/>
      <c r="RQB383" s="530"/>
      <c r="RQC383" s="530"/>
      <c r="RQD383" s="530"/>
      <c r="RQE383" s="530"/>
      <c r="RQF383" s="530"/>
      <c r="RQG383" s="530"/>
      <c r="RQH383" s="530"/>
      <c r="RQI383" s="530"/>
      <c r="RQJ383" s="530"/>
      <c r="RQK383" s="530"/>
      <c r="RQL383" s="530"/>
      <c r="RQM383" s="530"/>
      <c r="RQN383" s="530"/>
      <c r="RQO383" s="530"/>
      <c r="RQP383" s="530"/>
      <c r="RQQ383" s="530"/>
      <c r="RQR383" s="530"/>
      <c r="RQS383" s="530"/>
      <c r="RQT383" s="530"/>
      <c r="RQU383" s="530"/>
      <c r="RQV383" s="530"/>
      <c r="RQW383" s="530"/>
      <c r="RQX383" s="530"/>
      <c r="RQY383" s="530"/>
      <c r="RQZ383" s="530"/>
      <c r="RRA383" s="530"/>
      <c r="RRB383" s="530"/>
      <c r="RRC383" s="530"/>
      <c r="RRD383" s="530"/>
      <c r="RRE383" s="530"/>
      <c r="RRF383" s="530"/>
      <c r="RRG383" s="530"/>
      <c r="RRH383" s="530"/>
      <c r="RRI383" s="530"/>
      <c r="RRJ383" s="530"/>
      <c r="RRK383" s="530"/>
      <c r="RRL383" s="530"/>
      <c r="RRM383" s="530"/>
      <c r="RRN383" s="530"/>
      <c r="RRO383" s="530"/>
      <c r="RRP383" s="530"/>
      <c r="RRQ383" s="530"/>
      <c r="RRR383" s="530"/>
      <c r="RRS383" s="530"/>
      <c r="RRT383" s="530"/>
      <c r="RRU383" s="530"/>
      <c r="RRV383" s="530"/>
      <c r="RRW383" s="530"/>
      <c r="RRX383" s="530"/>
      <c r="RRY383" s="530"/>
      <c r="RRZ383" s="530"/>
      <c r="RSA383" s="530"/>
      <c r="RSB383" s="530"/>
      <c r="RSC383" s="530"/>
      <c r="RSD383" s="530"/>
      <c r="RSE383" s="530"/>
      <c r="RSF383" s="530"/>
      <c r="RSG383" s="530"/>
      <c r="RSH383" s="530"/>
      <c r="RSI383" s="530"/>
      <c r="RSJ383" s="530"/>
      <c r="RSK383" s="530"/>
      <c r="RSL383" s="530"/>
      <c r="RSM383" s="530"/>
      <c r="RSN383" s="530"/>
      <c r="RSO383" s="530"/>
      <c r="RSP383" s="530"/>
      <c r="RSQ383" s="530"/>
      <c r="RSR383" s="530"/>
      <c r="RSS383" s="530"/>
      <c r="RST383" s="530"/>
      <c r="RSU383" s="530"/>
      <c r="RSV383" s="530"/>
      <c r="RSW383" s="530"/>
      <c r="RSX383" s="530"/>
      <c r="RSY383" s="530"/>
      <c r="RSZ383" s="530"/>
      <c r="RTA383" s="530"/>
      <c r="RTB383" s="530"/>
      <c r="RTC383" s="530"/>
      <c r="RTD383" s="530"/>
      <c r="RTE383" s="530"/>
      <c r="RTF383" s="530"/>
      <c r="RTG383" s="530"/>
      <c r="RTH383" s="530"/>
      <c r="RTI383" s="530"/>
      <c r="RTJ383" s="530"/>
      <c r="RTK383" s="530"/>
      <c r="RTL383" s="530"/>
      <c r="RTM383" s="530"/>
      <c r="RTN383" s="530"/>
      <c r="RTO383" s="530"/>
      <c r="RTP383" s="530"/>
      <c r="RTQ383" s="530"/>
      <c r="RTR383" s="530"/>
      <c r="RTS383" s="530"/>
      <c r="RTT383" s="530"/>
      <c r="RTU383" s="530"/>
      <c r="RTV383" s="530"/>
      <c r="RTW383" s="530"/>
      <c r="RTX383" s="530"/>
      <c r="RTY383" s="530"/>
      <c r="RTZ383" s="530"/>
      <c r="RUA383" s="530"/>
      <c r="RUB383" s="530"/>
      <c r="RUC383" s="530"/>
      <c r="RUD383" s="530"/>
      <c r="RUE383" s="530"/>
      <c r="RUF383" s="530"/>
      <c r="RUG383" s="530"/>
      <c r="RUH383" s="530"/>
      <c r="RUI383" s="530"/>
      <c r="RUJ383" s="530"/>
      <c r="RUK383" s="530"/>
      <c r="RUL383" s="530"/>
      <c r="RUM383" s="530"/>
      <c r="RUN383" s="530"/>
      <c r="RUO383" s="530"/>
      <c r="RUP383" s="530"/>
      <c r="RUQ383" s="530"/>
      <c r="RUR383" s="530"/>
      <c r="RUS383" s="530"/>
      <c r="RUT383" s="530"/>
      <c r="RUU383" s="530"/>
      <c r="RUV383" s="530"/>
      <c r="RUW383" s="530"/>
      <c r="RUX383" s="530"/>
      <c r="RUY383" s="530"/>
      <c r="RUZ383" s="530"/>
      <c r="RVA383" s="530"/>
      <c r="RVB383" s="530"/>
      <c r="RVC383" s="530"/>
      <c r="RVD383" s="530"/>
      <c r="RVE383" s="530"/>
      <c r="RVF383" s="530"/>
      <c r="RVG383" s="530"/>
      <c r="RVH383" s="530"/>
      <c r="RVI383" s="530"/>
      <c r="RVJ383" s="530"/>
      <c r="RVK383" s="530"/>
      <c r="RVL383" s="530"/>
      <c r="RVM383" s="530"/>
      <c r="RVN383" s="530"/>
      <c r="RVO383" s="530"/>
      <c r="RVP383" s="530"/>
      <c r="RVQ383" s="530"/>
      <c r="RVR383" s="530"/>
      <c r="RVS383" s="530"/>
      <c r="RVT383" s="530"/>
      <c r="RVU383" s="530"/>
      <c r="RVV383" s="530"/>
      <c r="RVW383" s="530"/>
      <c r="RVX383" s="530"/>
      <c r="RVY383" s="530"/>
      <c r="RVZ383" s="530"/>
      <c r="RWA383" s="530"/>
      <c r="RWB383" s="530"/>
      <c r="RWC383" s="530"/>
      <c r="RWD383" s="530"/>
      <c r="RWE383" s="530"/>
      <c r="RWF383" s="530"/>
      <c r="RWG383" s="530"/>
      <c r="RWH383" s="530"/>
      <c r="RWI383" s="530"/>
      <c r="RWJ383" s="530"/>
      <c r="RWK383" s="530"/>
      <c r="RWL383" s="530"/>
      <c r="RWM383" s="530"/>
      <c r="RWN383" s="530"/>
      <c r="RWO383" s="530"/>
      <c r="RWP383" s="530"/>
      <c r="RWQ383" s="530"/>
      <c r="RWR383" s="530"/>
      <c r="RWS383" s="530"/>
      <c r="RWT383" s="530"/>
      <c r="RWU383" s="530"/>
      <c r="RWV383" s="530"/>
      <c r="RWW383" s="530"/>
      <c r="RWX383" s="530"/>
      <c r="RWY383" s="530"/>
      <c r="RWZ383" s="530"/>
      <c r="RXA383" s="530"/>
      <c r="RXB383" s="530"/>
      <c r="RXC383" s="530"/>
      <c r="RXD383" s="530"/>
      <c r="RXE383" s="530"/>
      <c r="RXF383" s="530"/>
      <c r="RXG383" s="530"/>
      <c r="RXH383" s="530"/>
      <c r="RXI383" s="530"/>
      <c r="RXJ383" s="530"/>
      <c r="RXK383" s="530"/>
      <c r="RXL383" s="530"/>
      <c r="RXM383" s="530"/>
      <c r="RXN383" s="530"/>
      <c r="RXO383" s="530"/>
      <c r="RXP383" s="530"/>
      <c r="RXQ383" s="530"/>
      <c r="RXR383" s="530"/>
      <c r="RXS383" s="530"/>
      <c r="RXT383" s="530"/>
      <c r="RXU383" s="530"/>
      <c r="RXV383" s="530"/>
      <c r="RXW383" s="530"/>
      <c r="RXX383" s="530"/>
      <c r="RXY383" s="530"/>
      <c r="RXZ383" s="530"/>
      <c r="RYA383" s="530"/>
      <c r="RYB383" s="530"/>
      <c r="RYC383" s="530"/>
      <c r="RYD383" s="530"/>
      <c r="RYE383" s="530"/>
      <c r="RYF383" s="530"/>
      <c r="RYG383" s="530"/>
      <c r="RYH383" s="530"/>
      <c r="RYI383" s="530"/>
      <c r="RYJ383" s="530"/>
      <c r="RYK383" s="530"/>
      <c r="RYL383" s="530"/>
      <c r="RYM383" s="530"/>
      <c r="RYN383" s="530"/>
      <c r="RYO383" s="530"/>
      <c r="RYP383" s="530"/>
      <c r="RYQ383" s="530"/>
      <c r="RYR383" s="530"/>
      <c r="RYS383" s="530"/>
      <c r="RYT383" s="530"/>
      <c r="RYU383" s="530"/>
      <c r="RYV383" s="530"/>
      <c r="RYW383" s="530"/>
      <c r="RYX383" s="530"/>
      <c r="RYY383" s="530"/>
      <c r="RYZ383" s="530"/>
      <c r="RZA383" s="530"/>
      <c r="RZB383" s="530"/>
      <c r="RZC383" s="530"/>
      <c r="RZD383" s="530"/>
      <c r="RZE383" s="530"/>
      <c r="RZF383" s="530"/>
      <c r="RZG383" s="530"/>
      <c r="RZH383" s="530"/>
      <c r="RZI383" s="530"/>
      <c r="RZJ383" s="530"/>
      <c r="RZK383" s="530"/>
      <c r="RZL383" s="530"/>
      <c r="RZM383" s="530"/>
      <c r="RZN383" s="530"/>
      <c r="RZO383" s="530"/>
      <c r="RZP383" s="530"/>
      <c r="RZQ383" s="530"/>
      <c r="RZR383" s="530"/>
      <c r="RZS383" s="530"/>
      <c r="RZT383" s="530"/>
      <c r="RZU383" s="530"/>
      <c r="RZV383" s="530"/>
      <c r="RZW383" s="530"/>
      <c r="RZX383" s="530"/>
      <c r="RZY383" s="530"/>
      <c r="RZZ383" s="530"/>
      <c r="SAA383" s="530"/>
      <c r="SAB383" s="530"/>
      <c r="SAC383" s="530"/>
      <c r="SAD383" s="530"/>
      <c r="SAE383" s="530"/>
      <c r="SAF383" s="530"/>
      <c r="SAG383" s="530"/>
      <c r="SAH383" s="530"/>
      <c r="SAI383" s="530"/>
      <c r="SAJ383" s="530"/>
      <c r="SAK383" s="530"/>
      <c r="SAL383" s="530"/>
      <c r="SAM383" s="530"/>
      <c r="SAN383" s="530"/>
      <c r="SAO383" s="530"/>
      <c r="SAP383" s="530"/>
      <c r="SAQ383" s="530"/>
      <c r="SAR383" s="530"/>
      <c r="SAS383" s="530"/>
      <c r="SAT383" s="530"/>
      <c r="SAU383" s="530"/>
      <c r="SAV383" s="530"/>
      <c r="SAW383" s="530"/>
      <c r="SAX383" s="530"/>
      <c r="SAY383" s="530"/>
      <c r="SAZ383" s="530"/>
      <c r="SBA383" s="530"/>
      <c r="SBB383" s="530"/>
      <c r="SBC383" s="530"/>
      <c r="SBD383" s="530"/>
      <c r="SBE383" s="530"/>
      <c r="SBF383" s="530"/>
      <c r="SBG383" s="530"/>
      <c r="SBH383" s="530"/>
      <c r="SBI383" s="530"/>
      <c r="SBJ383" s="530"/>
      <c r="SBK383" s="530"/>
      <c r="SBL383" s="530"/>
      <c r="SBM383" s="530"/>
      <c r="SBN383" s="530"/>
      <c r="SBO383" s="530"/>
      <c r="SBP383" s="530"/>
      <c r="SBQ383" s="530"/>
      <c r="SBR383" s="530"/>
      <c r="SBS383" s="530"/>
      <c r="SBT383" s="530"/>
      <c r="SBU383" s="530"/>
      <c r="SBV383" s="530"/>
      <c r="SBW383" s="530"/>
      <c r="SBX383" s="530"/>
      <c r="SBY383" s="530"/>
      <c r="SBZ383" s="530"/>
      <c r="SCA383" s="530"/>
      <c r="SCB383" s="530"/>
      <c r="SCC383" s="530"/>
      <c r="SCD383" s="530"/>
      <c r="SCE383" s="530"/>
      <c r="SCF383" s="530"/>
      <c r="SCG383" s="530"/>
      <c r="SCH383" s="530"/>
      <c r="SCI383" s="530"/>
      <c r="SCJ383" s="530"/>
      <c r="SCK383" s="530"/>
      <c r="SCL383" s="530"/>
      <c r="SCM383" s="530"/>
      <c r="SCN383" s="530"/>
      <c r="SCO383" s="530"/>
      <c r="SCP383" s="530"/>
      <c r="SCQ383" s="530"/>
      <c r="SCR383" s="530"/>
      <c r="SCS383" s="530"/>
      <c r="SCT383" s="530"/>
      <c r="SCU383" s="530"/>
      <c r="SCV383" s="530"/>
      <c r="SCW383" s="530"/>
      <c r="SCX383" s="530"/>
      <c r="SCY383" s="530"/>
      <c r="SCZ383" s="530"/>
      <c r="SDA383" s="530"/>
      <c r="SDB383" s="530"/>
      <c r="SDC383" s="530"/>
      <c r="SDD383" s="530"/>
      <c r="SDE383" s="530"/>
      <c r="SDF383" s="530"/>
      <c r="SDG383" s="530"/>
      <c r="SDH383" s="530"/>
      <c r="SDI383" s="530"/>
      <c r="SDJ383" s="530"/>
      <c r="SDK383" s="530"/>
      <c r="SDL383" s="530"/>
      <c r="SDM383" s="530"/>
      <c r="SDN383" s="530"/>
      <c r="SDO383" s="530"/>
      <c r="SDP383" s="530"/>
      <c r="SDQ383" s="530"/>
      <c r="SDR383" s="530"/>
      <c r="SDS383" s="530"/>
      <c r="SDT383" s="530"/>
      <c r="SDU383" s="530"/>
      <c r="SDV383" s="530"/>
      <c r="SDW383" s="530"/>
      <c r="SDX383" s="530"/>
      <c r="SDY383" s="530"/>
      <c r="SDZ383" s="530"/>
      <c r="SEA383" s="530"/>
      <c r="SEB383" s="530"/>
      <c r="SEC383" s="530"/>
      <c r="SED383" s="530"/>
      <c r="SEE383" s="530"/>
      <c r="SEF383" s="530"/>
      <c r="SEG383" s="530"/>
      <c r="SEH383" s="530"/>
      <c r="SEI383" s="530"/>
      <c r="SEJ383" s="530"/>
      <c r="SEK383" s="530"/>
      <c r="SEL383" s="530"/>
      <c r="SEM383" s="530"/>
      <c r="SEN383" s="530"/>
      <c r="SEO383" s="530"/>
      <c r="SEP383" s="530"/>
      <c r="SEQ383" s="530"/>
      <c r="SER383" s="530"/>
      <c r="SES383" s="530"/>
      <c r="SET383" s="530"/>
      <c r="SEU383" s="530"/>
      <c r="SEV383" s="530"/>
      <c r="SEW383" s="530"/>
      <c r="SEX383" s="530"/>
      <c r="SEY383" s="530"/>
      <c r="SEZ383" s="530"/>
      <c r="SFA383" s="530"/>
      <c r="SFB383" s="530"/>
      <c r="SFC383" s="530"/>
      <c r="SFD383" s="530"/>
      <c r="SFE383" s="530"/>
      <c r="SFF383" s="530"/>
      <c r="SFG383" s="530"/>
      <c r="SFH383" s="530"/>
      <c r="SFI383" s="530"/>
      <c r="SFJ383" s="530"/>
      <c r="SFK383" s="530"/>
      <c r="SFL383" s="530"/>
      <c r="SFM383" s="530"/>
      <c r="SFN383" s="530"/>
      <c r="SFO383" s="530"/>
      <c r="SFP383" s="530"/>
      <c r="SFQ383" s="530"/>
      <c r="SFR383" s="530"/>
      <c r="SFS383" s="530"/>
      <c r="SFT383" s="530"/>
      <c r="SFU383" s="530"/>
      <c r="SFV383" s="530"/>
      <c r="SFW383" s="530"/>
      <c r="SFX383" s="530"/>
      <c r="SFY383" s="530"/>
      <c r="SFZ383" s="530"/>
      <c r="SGA383" s="530"/>
      <c r="SGB383" s="530"/>
      <c r="SGC383" s="530"/>
      <c r="SGD383" s="530"/>
      <c r="SGE383" s="530"/>
      <c r="SGF383" s="530"/>
      <c r="SGG383" s="530"/>
      <c r="SGH383" s="530"/>
      <c r="SGI383" s="530"/>
      <c r="SGJ383" s="530"/>
      <c r="SGK383" s="530"/>
      <c r="SGL383" s="530"/>
      <c r="SGM383" s="530"/>
      <c r="SGN383" s="530"/>
      <c r="SGO383" s="530"/>
      <c r="SGP383" s="530"/>
      <c r="SGQ383" s="530"/>
      <c r="SGR383" s="530"/>
      <c r="SGS383" s="530"/>
      <c r="SGT383" s="530"/>
      <c r="SGU383" s="530"/>
      <c r="SGV383" s="530"/>
      <c r="SGW383" s="530"/>
      <c r="SGX383" s="530"/>
      <c r="SGY383" s="530"/>
      <c r="SGZ383" s="530"/>
      <c r="SHA383" s="530"/>
      <c r="SHB383" s="530"/>
      <c r="SHC383" s="530"/>
      <c r="SHD383" s="530"/>
      <c r="SHE383" s="530"/>
      <c r="SHF383" s="530"/>
      <c r="SHG383" s="530"/>
      <c r="SHH383" s="530"/>
      <c r="SHI383" s="530"/>
      <c r="SHJ383" s="530"/>
      <c r="SHK383" s="530"/>
      <c r="SHL383" s="530"/>
      <c r="SHM383" s="530"/>
      <c r="SHN383" s="530"/>
      <c r="SHO383" s="530"/>
      <c r="SHP383" s="530"/>
      <c r="SHQ383" s="530"/>
      <c r="SHR383" s="530"/>
      <c r="SHS383" s="530"/>
      <c r="SHT383" s="530"/>
      <c r="SHU383" s="530"/>
      <c r="SHV383" s="530"/>
      <c r="SHW383" s="530"/>
      <c r="SHX383" s="530"/>
      <c r="SHY383" s="530"/>
      <c r="SHZ383" s="530"/>
      <c r="SIA383" s="530"/>
      <c r="SIB383" s="530"/>
      <c r="SIC383" s="530"/>
      <c r="SID383" s="530"/>
      <c r="SIE383" s="530"/>
      <c r="SIF383" s="530"/>
      <c r="SIG383" s="530"/>
      <c r="SIH383" s="530"/>
      <c r="SII383" s="530"/>
      <c r="SIJ383" s="530"/>
      <c r="SIK383" s="530"/>
      <c r="SIL383" s="530"/>
      <c r="SIM383" s="530"/>
      <c r="SIN383" s="530"/>
      <c r="SIO383" s="530"/>
      <c r="SIP383" s="530"/>
      <c r="SIQ383" s="530"/>
      <c r="SIR383" s="530"/>
      <c r="SIS383" s="530"/>
      <c r="SIT383" s="530"/>
      <c r="SIU383" s="530"/>
      <c r="SIV383" s="530"/>
      <c r="SIW383" s="530"/>
      <c r="SIX383" s="530"/>
      <c r="SIY383" s="530"/>
      <c r="SIZ383" s="530"/>
      <c r="SJA383" s="530"/>
      <c r="SJB383" s="530"/>
      <c r="SJC383" s="530"/>
      <c r="SJD383" s="530"/>
      <c r="SJE383" s="530"/>
      <c r="SJF383" s="530"/>
      <c r="SJG383" s="530"/>
      <c r="SJH383" s="530"/>
      <c r="SJI383" s="530"/>
      <c r="SJJ383" s="530"/>
      <c r="SJK383" s="530"/>
      <c r="SJL383" s="530"/>
      <c r="SJM383" s="530"/>
      <c r="SJN383" s="530"/>
      <c r="SJO383" s="530"/>
      <c r="SJP383" s="530"/>
      <c r="SJQ383" s="530"/>
      <c r="SJR383" s="530"/>
      <c r="SJS383" s="530"/>
      <c r="SJT383" s="530"/>
      <c r="SJU383" s="530"/>
      <c r="SJV383" s="530"/>
      <c r="SJW383" s="530"/>
      <c r="SJX383" s="530"/>
      <c r="SJY383" s="530"/>
      <c r="SJZ383" s="530"/>
      <c r="SKA383" s="530"/>
      <c r="SKB383" s="530"/>
      <c r="SKC383" s="530"/>
      <c r="SKD383" s="530"/>
      <c r="SKE383" s="530"/>
      <c r="SKF383" s="530"/>
      <c r="SKG383" s="530"/>
      <c r="SKH383" s="530"/>
      <c r="SKI383" s="530"/>
      <c r="SKJ383" s="530"/>
      <c r="SKK383" s="530"/>
      <c r="SKL383" s="530"/>
      <c r="SKM383" s="530"/>
      <c r="SKN383" s="530"/>
      <c r="SKO383" s="530"/>
      <c r="SKP383" s="530"/>
      <c r="SKQ383" s="530"/>
      <c r="SKR383" s="530"/>
      <c r="SKS383" s="530"/>
      <c r="SKT383" s="530"/>
      <c r="SKU383" s="530"/>
      <c r="SKV383" s="530"/>
      <c r="SKW383" s="530"/>
      <c r="SKX383" s="530"/>
      <c r="SKY383" s="530"/>
      <c r="SKZ383" s="530"/>
      <c r="SLA383" s="530"/>
      <c r="SLB383" s="530"/>
      <c r="SLC383" s="530"/>
      <c r="SLD383" s="530"/>
      <c r="SLE383" s="530"/>
      <c r="SLF383" s="530"/>
      <c r="SLG383" s="530"/>
      <c r="SLH383" s="530"/>
      <c r="SLI383" s="530"/>
      <c r="SLJ383" s="530"/>
      <c r="SLK383" s="530"/>
      <c r="SLL383" s="530"/>
      <c r="SLM383" s="530"/>
      <c r="SLN383" s="530"/>
      <c r="SLO383" s="530"/>
      <c r="SLP383" s="530"/>
      <c r="SLQ383" s="530"/>
      <c r="SLR383" s="530"/>
      <c r="SLS383" s="530"/>
      <c r="SLT383" s="530"/>
      <c r="SLU383" s="530"/>
      <c r="SLV383" s="530"/>
      <c r="SLW383" s="530"/>
      <c r="SLX383" s="530"/>
      <c r="SLY383" s="530"/>
      <c r="SLZ383" s="530"/>
      <c r="SMA383" s="530"/>
      <c r="SMB383" s="530"/>
      <c r="SMC383" s="530"/>
      <c r="SMD383" s="530"/>
      <c r="SME383" s="530"/>
      <c r="SMF383" s="530"/>
      <c r="SMG383" s="530"/>
      <c r="SMH383" s="530"/>
      <c r="SMI383" s="530"/>
      <c r="SMJ383" s="530"/>
      <c r="SMK383" s="530"/>
      <c r="SML383" s="530"/>
      <c r="SMM383" s="530"/>
      <c r="SMN383" s="530"/>
      <c r="SMO383" s="530"/>
      <c r="SMP383" s="530"/>
      <c r="SMQ383" s="530"/>
      <c r="SMR383" s="530"/>
      <c r="SMS383" s="530"/>
      <c r="SMT383" s="530"/>
      <c r="SMU383" s="530"/>
      <c r="SMV383" s="530"/>
      <c r="SMW383" s="530"/>
      <c r="SMX383" s="530"/>
      <c r="SMY383" s="530"/>
      <c r="SMZ383" s="530"/>
      <c r="SNA383" s="530"/>
      <c r="SNB383" s="530"/>
      <c r="SNC383" s="530"/>
      <c r="SND383" s="530"/>
      <c r="SNE383" s="530"/>
      <c r="SNF383" s="530"/>
      <c r="SNG383" s="530"/>
      <c r="SNH383" s="530"/>
      <c r="SNI383" s="530"/>
      <c r="SNJ383" s="530"/>
      <c r="SNK383" s="530"/>
      <c r="SNL383" s="530"/>
      <c r="SNM383" s="530"/>
      <c r="SNN383" s="530"/>
      <c r="SNO383" s="530"/>
      <c r="SNP383" s="530"/>
      <c r="SNQ383" s="530"/>
      <c r="SNR383" s="530"/>
      <c r="SNS383" s="530"/>
      <c r="SNT383" s="530"/>
      <c r="SNU383" s="530"/>
      <c r="SNV383" s="530"/>
      <c r="SNW383" s="530"/>
      <c r="SNX383" s="530"/>
      <c r="SNY383" s="530"/>
      <c r="SNZ383" s="530"/>
      <c r="SOA383" s="530"/>
      <c r="SOB383" s="530"/>
      <c r="SOC383" s="530"/>
      <c r="SOD383" s="530"/>
      <c r="SOE383" s="530"/>
      <c r="SOF383" s="530"/>
      <c r="SOG383" s="530"/>
      <c r="SOH383" s="530"/>
      <c r="SOI383" s="530"/>
      <c r="SOJ383" s="530"/>
      <c r="SOK383" s="530"/>
      <c r="SOL383" s="530"/>
      <c r="SOM383" s="530"/>
      <c r="SON383" s="530"/>
      <c r="SOO383" s="530"/>
      <c r="SOP383" s="530"/>
      <c r="SOQ383" s="530"/>
      <c r="SOR383" s="530"/>
      <c r="SOS383" s="530"/>
      <c r="SOT383" s="530"/>
      <c r="SOU383" s="530"/>
      <c r="SOV383" s="530"/>
      <c r="SOW383" s="530"/>
      <c r="SOX383" s="530"/>
      <c r="SOY383" s="530"/>
      <c r="SOZ383" s="530"/>
      <c r="SPA383" s="530"/>
      <c r="SPB383" s="530"/>
      <c r="SPC383" s="530"/>
      <c r="SPD383" s="530"/>
      <c r="SPE383" s="530"/>
      <c r="SPF383" s="530"/>
      <c r="SPG383" s="530"/>
      <c r="SPH383" s="530"/>
      <c r="SPI383" s="530"/>
      <c r="SPJ383" s="530"/>
      <c r="SPK383" s="530"/>
      <c r="SPL383" s="530"/>
      <c r="SPM383" s="530"/>
      <c r="SPN383" s="530"/>
      <c r="SPO383" s="530"/>
      <c r="SPP383" s="530"/>
      <c r="SPQ383" s="530"/>
      <c r="SPR383" s="530"/>
      <c r="SPS383" s="530"/>
      <c r="SPT383" s="530"/>
      <c r="SPU383" s="530"/>
      <c r="SPV383" s="530"/>
      <c r="SPW383" s="530"/>
      <c r="SPX383" s="530"/>
      <c r="SPY383" s="530"/>
      <c r="SPZ383" s="530"/>
      <c r="SQA383" s="530"/>
      <c r="SQB383" s="530"/>
      <c r="SQC383" s="530"/>
      <c r="SQD383" s="530"/>
      <c r="SQE383" s="530"/>
      <c r="SQF383" s="530"/>
      <c r="SQG383" s="530"/>
      <c r="SQH383" s="530"/>
      <c r="SQI383" s="530"/>
      <c r="SQJ383" s="530"/>
      <c r="SQK383" s="530"/>
      <c r="SQL383" s="530"/>
      <c r="SQM383" s="530"/>
      <c r="SQN383" s="530"/>
      <c r="SQO383" s="530"/>
      <c r="SQP383" s="530"/>
      <c r="SQQ383" s="530"/>
      <c r="SQR383" s="530"/>
      <c r="SQS383" s="530"/>
      <c r="SQT383" s="530"/>
      <c r="SQU383" s="530"/>
      <c r="SQV383" s="530"/>
      <c r="SQW383" s="530"/>
      <c r="SQX383" s="530"/>
      <c r="SQY383" s="530"/>
      <c r="SQZ383" s="530"/>
      <c r="SRA383" s="530"/>
      <c r="SRB383" s="530"/>
      <c r="SRC383" s="530"/>
      <c r="SRD383" s="530"/>
      <c r="SRE383" s="530"/>
      <c r="SRF383" s="530"/>
      <c r="SRG383" s="530"/>
      <c r="SRH383" s="530"/>
      <c r="SRI383" s="530"/>
      <c r="SRJ383" s="530"/>
      <c r="SRK383" s="530"/>
      <c r="SRL383" s="530"/>
      <c r="SRM383" s="530"/>
      <c r="SRN383" s="530"/>
      <c r="SRO383" s="530"/>
      <c r="SRP383" s="530"/>
      <c r="SRQ383" s="530"/>
      <c r="SRR383" s="530"/>
      <c r="SRS383" s="530"/>
      <c r="SRT383" s="530"/>
      <c r="SRU383" s="530"/>
      <c r="SRV383" s="530"/>
      <c r="SRW383" s="530"/>
      <c r="SRX383" s="530"/>
      <c r="SRY383" s="530"/>
      <c r="SRZ383" s="530"/>
      <c r="SSA383" s="530"/>
      <c r="SSB383" s="530"/>
      <c r="SSC383" s="530"/>
      <c r="SSD383" s="530"/>
      <c r="SSE383" s="530"/>
      <c r="SSF383" s="530"/>
      <c r="SSG383" s="530"/>
      <c r="SSH383" s="530"/>
      <c r="SSI383" s="530"/>
      <c r="SSJ383" s="530"/>
      <c r="SSK383" s="530"/>
      <c r="SSL383" s="530"/>
      <c r="SSM383" s="530"/>
      <c r="SSN383" s="530"/>
      <c r="SSO383" s="530"/>
      <c r="SSP383" s="530"/>
      <c r="SSQ383" s="530"/>
      <c r="SSR383" s="530"/>
      <c r="SSS383" s="530"/>
      <c r="SST383" s="530"/>
      <c r="SSU383" s="530"/>
      <c r="SSV383" s="530"/>
      <c r="SSW383" s="530"/>
      <c r="SSX383" s="530"/>
      <c r="SSY383" s="530"/>
      <c r="SSZ383" s="530"/>
      <c r="STA383" s="530"/>
      <c r="STB383" s="530"/>
      <c r="STC383" s="530"/>
      <c r="STD383" s="530"/>
      <c r="STE383" s="530"/>
      <c r="STF383" s="530"/>
      <c r="STG383" s="530"/>
      <c r="STH383" s="530"/>
      <c r="STI383" s="530"/>
      <c r="STJ383" s="530"/>
      <c r="STK383" s="530"/>
      <c r="STL383" s="530"/>
      <c r="STM383" s="530"/>
      <c r="STN383" s="530"/>
      <c r="STO383" s="530"/>
      <c r="STP383" s="530"/>
      <c r="STQ383" s="530"/>
      <c r="STR383" s="530"/>
      <c r="STS383" s="530"/>
      <c r="STT383" s="530"/>
      <c r="STU383" s="530"/>
      <c r="STV383" s="530"/>
      <c r="STW383" s="530"/>
      <c r="STX383" s="530"/>
      <c r="STY383" s="530"/>
      <c r="STZ383" s="530"/>
      <c r="SUA383" s="530"/>
      <c r="SUB383" s="530"/>
      <c r="SUC383" s="530"/>
      <c r="SUD383" s="530"/>
      <c r="SUE383" s="530"/>
      <c r="SUF383" s="530"/>
      <c r="SUG383" s="530"/>
      <c r="SUH383" s="530"/>
      <c r="SUI383" s="530"/>
      <c r="SUJ383" s="530"/>
      <c r="SUK383" s="530"/>
      <c r="SUL383" s="530"/>
      <c r="SUM383" s="530"/>
      <c r="SUN383" s="530"/>
      <c r="SUO383" s="530"/>
      <c r="SUP383" s="530"/>
      <c r="SUQ383" s="530"/>
      <c r="SUR383" s="530"/>
      <c r="SUS383" s="530"/>
      <c r="SUT383" s="530"/>
      <c r="SUU383" s="530"/>
      <c r="SUV383" s="530"/>
      <c r="SUW383" s="530"/>
      <c r="SUX383" s="530"/>
      <c r="SUY383" s="530"/>
      <c r="SUZ383" s="530"/>
      <c r="SVA383" s="530"/>
      <c r="SVB383" s="530"/>
      <c r="SVC383" s="530"/>
      <c r="SVD383" s="530"/>
      <c r="SVE383" s="530"/>
      <c r="SVF383" s="530"/>
      <c r="SVG383" s="530"/>
      <c r="SVH383" s="530"/>
      <c r="SVI383" s="530"/>
      <c r="SVJ383" s="530"/>
      <c r="SVK383" s="530"/>
      <c r="SVL383" s="530"/>
      <c r="SVM383" s="530"/>
      <c r="SVN383" s="530"/>
      <c r="SVO383" s="530"/>
      <c r="SVP383" s="530"/>
      <c r="SVQ383" s="530"/>
      <c r="SVR383" s="530"/>
      <c r="SVS383" s="530"/>
      <c r="SVT383" s="530"/>
      <c r="SVU383" s="530"/>
      <c r="SVV383" s="530"/>
      <c r="SVW383" s="530"/>
      <c r="SVX383" s="530"/>
      <c r="SVY383" s="530"/>
      <c r="SVZ383" s="530"/>
      <c r="SWA383" s="530"/>
      <c r="SWB383" s="530"/>
      <c r="SWC383" s="530"/>
      <c r="SWD383" s="530"/>
      <c r="SWE383" s="530"/>
      <c r="SWF383" s="530"/>
      <c r="SWG383" s="530"/>
      <c r="SWH383" s="530"/>
      <c r="SWI383" s="530"/>
      <c r="SWJ383" s="530"/>
      <c r="SWK383" s="530"/>
      <c r="SWL383" s="530"/>
      <c r="SWM383" s="530"/>
      <c r="SWN383" s="530"/>
      <c r="SWO383" s="530"/>
      <c r="SWP383" s="530"/>
      <c r="SWQ383" s="530"/>
      <c r="SWR383" s="530"/>
      <c r="SWS383" s="530"/>
      <c r="SWT383" s="530"/>
      <c r="SWU383" s="530"/>
      <c r="SWV383" s="530"/>
      <c r="SWW383" s="530"/>
      <c r="SWX383" s="530"/>
      <c r="SWY383" s="530"/>
      <c r="SWZ383" s="530"/>
      <c r="SXA383" s="530"/>
      <c r="SXB383" s="530"/>
      <c r="SXC383" s="530"/>
      <c r="SXD383" s="530"/>
      <c r="SXE383" s="530"/>
      <c r="SXF383" s="530"/>
      <c r="SXG383" s="530"/>
      <c r="SXH383" s="530"/>
      <c r="SXI383" s="530"/>
      <c r="SXJ383" s="530"/>
      <c r="SXK383" s="530"/>
      <c r="SXL383" s="530"/>
      <c r="SXM383" s="530"/>
      <c r="SXN383" s="530"/>
      <c r="SXO383" s="530"/>
      <c r="SXP383" s="530"/>
      <c r="SXQ383" s="530"/>
      <c r="SXR383" s="530"/>
      <c r="SXS383" s="530"/>
      <c r="SXT383" s="530"/>
      <c r="SXU383" s="530"/>
      <c r="SXV383" s="530"/>
      <c r="SXW383" s="530"/>
      <c r="SXX383" s="530"/>
      <c r="SXY383" s="530"/>
      <c r="SXZ383" s="530"/>
      <c r="SYA383" s="530"/>
      <c r="SYB383" s="530"/>
      <c r="SYC383" s="530"/>
      <c r="SYD383" s="530"/>
      <c r="SYE383" s="530"/>
      <c r="SYF383" s="530"/>
      <c r="SYG383" s="530"/>
      <c r="SYH383" s="530"/>
      <c r="SYI383" s="530"/>
      <c r="SYJ383" s="530"/>
      <c r="SYK383" s="530"/>
      <c r="SYL383" s="530"/>
      <c r="SYM383" s="530"/>
      <c r="SYN383" s="530"/>
      <c r="SYO383" s="530"/>
      <c r="SYP383" s="530"/>
      <c r="SYQ383" s="530"/>
      <c r="SYR383" s="530"/>
      <c r="SYS383" s="530"/>
      <c r="SYT383" s="530"/>
      <c r="SYU383" s="530"/>
      <c r="SYV383" s="530"/>
      <c r="SYW383" s="530"/>
      <c r="SYX383" s="530"/>
      <c r="SYY383" s="530"/>
      <c r="SYZ383" s="530"/>
      <c r="SZA383" s="530"/>
      <c r="SZB383" s="530"/>
      <c r="SZC383" s="530"/>
      <c r="SZD383" s="530"/>
      <c r="SZE383" s="530"/>
      <c r="SZF383" s="530"/>
      <c r="SZG383" s="530"/>
      <c r="SZH383" s="530"/>
      <c r="SZI383" s="530"/>
      <c r="SZJ383" s="530"/>
      <c r="SZK383" s="530"/>
      <c r="SZL383" s="530"/>
      <c r="SZM383" s="530"/>
      <c r="SZN383" s="530"/>
      <c r="SZO383" s="530"/>
      <c r="SZP383" s="530"/>
      <c r="SZQ383" s="530"/>
      <c r="SZR383" s="530"/>
      <c r="SZS383" s="530"/>
      <c r="SZT383" s="530"/>
      <c r="SZU383" s="530"/>
      <c r="SZV383" s="530"/>
      <c r="SZW383" s="530"/>
      <c r="SZX383" s="530"/>
      <c r="SZY383" s="530"/>
      <c r="SZZ383" s="530"/>
      <c r="TAA383" s="530"/>
      <c r="TAB383" s="530"/>
      <c r="TAC383" s="530"/>
      <c r="TAD383" s="530"/>
      <c r="TAE383" s="530"/>
      <c r="TAF383" s="530"/>
      <c r="TAG383" s="530"/>
      <c r="TAH383" s="530"/>
      <c r="TAI383" s="530"/>
      <c r="TAJ383" s="530"/>
      <c r="TAK383" s="530"/>
      <c r="TAL383" s="530"/>
      <c r="TAM383" s="530"/>
      <c r="TAN383" s="530"/>
      <c r="TAO383" s="530"/>
      <c r="TAP383" s="530"/>
      <c r="TAQ383" s="530"/>
      <c r="TAR383" s="530"/>
      <c r="TAS383" s="530"/>
      <c r="TAT383" s="530"/>
      <c r="TAU383" s="530"/>
      <c r="TAV383" s="530"/>
      <c r="TAW383" s="530"/>
      <c r="TAX383" s="530"/>
      <c r="TAY383" s="530"/>
      <c r="TAZ383" s="530"/>
      <c r="TBA383" s="530"/>
      <c r="TBB383" s="530"/>
      <c r="TBC383" s="530"/>
      <c r="TBD383" s="530"/>
      <c r="TBE383" s="530"/>
      <c r="TBF383" s="530"/>
      <c r="TBG383" s="530"/>
      <c r="TBH383" s="530"/>
      <c r="TBI383" s="530"/>
      <c r="TBJ383" s="530"/>
      <c r="TBK383" s="530"/>
      <c r="TBL383" s="530"/>
      <c r="TBM383" s="530"/>
      <c r="TBN383" s="530"/>
      <c r="TBO383" s="530"/>
      <c r="TBP383" s="530"/>
      <c r="TBQ383" s="530"/>
      <c r="TBR383" s="530"/>
      <c r="TBS383" s="530"/>
      <c r="TBT383" s="530"/>
      <c r="TBU383" s="530"/>
      <c r="TBV383" s="530"/>
      <c r="TBW383" s="530"/>
      <c r="TBX383" s="530"/>
      <c r="TBY383" s="530"/>
      <c r="TBZ383" s="530"/>
      <c r="TCA383" s="530"/>
      <c r="TCB383" s="530"/>
      <c r="TCC383" s="530"/>
      <c r="TCD383" s="530"/>
      <c r="TCE383" s="530"/>
      <c r="TCF383" s="530"/>
      <c r="TCG383" s="530"/>
      <c r="TCH383" s="530"/>
      <c r="TCI383" s="530"/>
      <c r="TCJ383" s="530"/>
      <c r="TCK383" s="530"/>
      <c r="TCL383" s="530"/>
      <c r="TCM383" s="530"/>
      <c r="TCN383" s="530"/>
      <c r="TCO383" s="530"/>
      <c r="TCP383" s="530"/>
      <c r="TCQ383" s="530"/>
      <c r="TCR383" s="530"/>
      <c r="TCS383" s="530"/>
      <c r="TCT383" s="530"/>
      <c r="TCU383" s="530"/>
      <c r="TCV383" s="530"/>
      <c r="TCW383" s="530"/>
      <c r="TCX383" s="530"/>
      <c r="TCY383" s="530"/>
      <c r="TCZ383" s="530"/>
      <c r="TDA383" s="530"/>
      <c r="TDB383" s="530"/>
      <c r="TDC383" s="530"/>
      <c r="TDD383" s="530"/>
      <c r="TDE383" s="530"/>
      <c r="TDF383" s="530"/>
      <c r="TDG383" s="530"/>
      <c r="TDH383" s="530"/>
      <c r="TDI383" s="530"/>
      <c r="TDJ383" s="530"/>
      <c r="TDK383" s="530"/>
      <c r="TDL383" s="530"/>
      <c r="TDM383" s="530"/>
      <c r="TDN383" s="530"/>
      <c r="TDO383" s="530"/>
      <c r="TDP383" s="530"/>
      <c r="TDQ383" s="530"/>
      <c r="TDR383" s="530"/>
      <c r="TDS383" s="530"/>
      <c r="TDT383" s="530"/>
      <c r="TDU383" s="530"/>
      <c r="TDV383" s="530"/>
      <c r="TDW383" s="530"/>
      <c r="TDX383" s="530"/>
      <c r="TDY383" s="530"/>
      <c r="TDZ383" s="530"/>
      <c r="TEA383" s="530"/>
      <c r="TEB383" s="530"/>
      <c r="TEC383" s="530"/>
      <c r="TED383" s="530"/>
      <c r="TEE383" s="530"/>
      <c r="TEF383" s="530"/>
      <c r="TEG383" s="530"/>
      <c r="TEH383" s="530"/>
      <c r="TEI383" s="530"/>
      <c r="TEJ383" s="530"/>
      <c r="TEK383" s="530"/>
      <c r="TEL383" s="530"/>
      <c r="TEM383" s="530"/>
      <c r="TEN383" s="530"/>
      <c r="TEO383" s="530"/>
      <c r="TEP383" s="530"/>
      <c r="TEQ383" s="530"/>
      <c r="TER383" s="530"/>
      <c r="TES383" s="530"/>
      <c r="TET383" s="530"/>
      <c r="TEU383" s="530"/>
      <c r="TEV383" s="530"/>
      <c r="TEW383" s="530"/>
      <c r="TEX383" s="530"/>
      <c r="TEY383" s="530"/>
      <c r="TEZ383" s="530"/>
      <c r="TFA383" s="530"/>
      <c r="TFB383" s="530"/>
      <c r="TFC383" s="530"/>
      <c r="TFD383" s="530"/>
      <c r="TFE383" s="530"/>
      <c r="TFF383" s="530"/>
      <c r="TFG383" s="530"/>
      <c r="TFH383" s="530"/>
      <c r="TFI383" s="530"/>
      <c r="TFJ383" s="530"/>
      <c r="TFK383" s="530"/>
      <c r="TFL383" s="530"/>
      <c r="TFM383" s="530"/>
      <c r="TFN383" s="530"/>
      <c r="TFO383" s="530"/>
      <c r="TFP383" s="530"/>
      <c r="TFQ383" s="530"/>
      <c r="TFR383" s="530"/>
      <c r="TFS383" s="530"/>
      <c r="TFT383" s="530"/>
      <c r="TFU383" s="530"/>
      <c r="TFV383" s="530"/>
      <c r="TFW383" s="530"/>
      <c r="TFX383" s="530"/>
      <c r="TFY383" s="530"/>
      <c r="TFZ383" s="530"/>
      <c r="TGA383" s="530"/>
      <c r="TGB383" s="530"/>
      <c r="TGC383" s="530"/>
      <c r="TGD383" s="530"/>
      <c r="TGE383" s="530"/>
      <c r="TGF383" s="530"/>
      <c r="TGG383" s="530"/>
      <c r="TGH383" s="530"/>
      <c r="TGI383" s="530"/>
      <c r="TGJ383" s="530"/>
      <c r="TGK383" s="530"/>
      <c r="TGL383" s="530"/>
      <c r="TGM383" s="530"/>
      <c r="TGN383" s="530"/>
      <c r="TGO383" s="530"/>
      <c r="TGP383" s="530"/>
      <c r="TGQ383" s="530"/>
      <c r="TGR383" s="530"/>
      <c r="TGS383" s="530"/>
      <c r="TGT383" s="530"/>
      <c r="TGU383" s="530"/>
      <c r="TGV383" s="530"/>
      <c r="TGW383" s="530"/>
      <c r="TGX383" s="530"/>
      <c r="TGY383" s="530"/>
      <c r="TGZ383" s="530"/>
      <c r="THA383" s="530"/>
      <c r="THB383" s="530"/>
      <c r="THC383" s="530"/>
      <c r="THD383" s="530"/>
      <c r="THE383" s="530"/>
      <c r="THF383" s="530"/>
      <c r="THG383" s="530"/>
      <c r="THH383" s="530"/>
      <c r="THI383" s="530"/>
      <c r="THJ383" s="530"/>
      <c r="THK383" s="530"/>
      <c r="THL383" s="530"/>
      <c r="THM383" s="530"/>
      <c r="THN383" s="530"/>
      <c r="THO383" s="530"/>
      <c r="THP383" s="530"/>
      <c r="THQ383" s="530"/>
      <c r="THR383" s="530"/>
      <c r="THS383" s="530"/>
      <c r="THT383" s="530"/>
      <c r="THU383" s="530"/>
      <c r="THV383" s="530"/>
      <c r="THW383" s="530"/>
      <c r="THX383" s="530"/>
      <c r="THY383" s="530"/>
      <c r="THZ383" s="530"/>
      <c r="TIA383" s="530"/>
      <c r="TIB383" s="530"/>
      <c r="TIC383" s="530"/>
      <c r="TID383" s="530"/>
      <c r="TIE383" s="530"/>
      <c r="TIF383" s="530"/>
      <c r="TIG383" s="530"/>
      <c r="TIH383" s="530"/>
      <c r="TII383" s="530"/>
      <c r="TIJ383" s="530"/>
      <c r="TIK383" s="530"/>
      <c r="TIL383" s="530"/>
      <c r="TIM383" s="530"/>
      <c r="TIN383" s="530"/>
      <c r="TIO383" s="530"/>
      <c r="TIP383" s="530"/>
      <c r="TIQ383" s="530"/>
      <c r="TIR383" s="530"/>
      <c r="TIS383" s="530"/>
      <c r="TIT383" s="530"/>
      <c r="TIU383" s="530"/>
      <c r="TIV383" s="530"/>
      <c r="TIW383" s="530"/>
      <c r="TIX383" s="530"/>
      <c r="TIY383" s="530"/>
      <c r="TIZ383" s="530"/>
      <c r="TJA383" s="530"/>
      <c r="TJB383" s="530"/>
      <c r="TJC383" s="530"/>
      <c r="TJD383" s="530"/>
      <c r="TJE383" s="530"/>
      <c r="TJF383" s="530"/>
      <c r="TJG383" s="530"/>
      <c r="TJH383" s="530"/>
      <c r="TJI383" s="530"/>
      <c r="TJJ383" s="530"/>
      <c r="TJK383" s="530"/>
      <c r="TJL383" s="530"/>
      <c r="TJM383" s="530"/>
      <c r="TJN383" s="530"/>
      <c r="TJO383" s="530"/>
      <c r="TJP383" s="530"/>
      <c r="TJQ383" s="530"/>
      <c r="TJR383" s="530"/>
      <c r="TJS383" s="530"/>
      <c r="TJT383" s="530"/>
      <c r="TJU383" s="530"/>
      <c r="TJV383" s="530"/>
      <c r="TJW383" s="530"/>
      <c r="TJX383" s="530"/>
      <c r="TJY383" s="530"/>
      <c r="TJZ383" s="530"/>
      <c r="TKA383" s="530"/>
      <c r="TKB383" s="530"/>
      <c r="TKC383" s="530"/>
      <c r="TKD383" s="530"/>
      <c r="TKE383" s="530"/>
      <c r="TKF383" s="530"/>
      <c r="TKG383" s="530"/>
      <c r="TKH383" s="530"/>
      <c r="TKI383" s="530"/>
      <c r="TKJ383" s="530"/>
      <c r="TKK383" s="530"/>
      <c r="TKL383" s="530"/>
      <c r="TKM383" s="530"/>
      <c r="TKN383" s="530"/>
      <c r="TKO383" s="530"/>
      <c r="TKP383" s="530"/>
      <c r="TKQ383" s="530"/>
      <c r="TKR383" s="530"/>
      <c r="TKS383" s="530"/>
      <c r="TKT383" s="530"/>
      <c r="TKU383" s="530"/>
      <c r="TKV383" s="530"/>
      <c r="TKW383" s="530"/>
      <c r="TKX383" s="530"/>
      <c r="TKY383" s="530"/>
      <c r="TKZ383" s="530"/>
      <c r="TLA383" s="530"/>
      <c r="TLB383" s="530"/>
      <c r="TLC383" s="530"/>
      <c r="TLD383" s="530"/>
      <c r="TLE383" s="530"/>
      <c r="TLF383" s="530"/>
      <c r="TLG383" s="530"/>
      <c r="TLH383" s="530"/>
      <c r="TLI383" s="530"/>
      <c r="TLJ383" s="530"/>
      <c r="TLK383" s="530"/>
      <c r="TLL383" s="530"/>
      <c r="TLM383" s="530"/>
      <c r="TLN383" s="530"/>
      <c r="TLO383" s="530"/>
      <c r="TLP383" s="530"/>
      <c r="TLQ383" s="530"/>
      <c r="TLR383" s="530"/>
      <c r="TLS383" s="530"/>
      <c r="TLT383" s="530"/>
      <c r="TLU383" s="530"/>
      <c r="TLV383" s="530"/>
      <c r="TLW383" s="530"/>
      <c r="TLX383" s="530"/>
      <c r="TLY383" s="530"/>
      <c r="TLZ383" s="530"/>
      <c r="TMA383" s="530"/>
      <c r="TMB383" s="530"/>
      <c r="TMC383" s="530"/>
      <c r="TMD383" s="530"/>
      <c r="TME383" s="530"/>
      <c r="TMF383" s="530"/>
      <c r="TMG383" s="530"/>
      <c r="TMH383" s="530"/>
      <c r="TMI383" s="530"/>
      <c r="TMJ383" s="530"/>
      <c r="TMK383" s="530"/>
      <c r="TML383" s="530"/>
      <c r="TMM383" s="530"/>
      <c r="TMN383" s="530"/>
      <c r="TMO383" s="530"/>
      <c r="TMP383" s="530"/>
      <c r="TMQ383" s="530"/>
      <c r="TMR383" s="530"/>
      <c r="TMS383" s="530"/>
      <c r="TMT383" s="530"/>
      <c r="TMU383" s="530"/>
      <c r="TMV383" s="530"/>
      <c r="TMW383" s="530"/>
      <c r="TMX383" s="530"/>
      <c r="TMY383" s="530"/>
      <c r="TMZ383" s="530"/>
      <c r="TNA383" s="530"/>
      <c r="TNB383" s="530"/>
      <c r="TNC383" s="530"/>
      <c r="TND383" s="530"/>
      <c r="TNE383" s="530"/>
      <c r="TNF383" s="530"/>
      <c r="TNG383" s="530"/>
      <c r="TNH383" s="530"/>
      <c r="TNI383" s="530"/>
      <c r="TNJ383" s="530"/>
      <c r="TNK383" s="530"/>
      <c r="TNL383" s="530"/>
      <c r="TNM383" s="530"/>
      <c r="TNN383" s="530"/>
      <c r="TNO383" s="530"/>
      <c r="TNP383" s="530"/>
      <c r="TNQ383" s="530"/>
      <c r="TNR383" s="530"/>
      <c r="TNS383" s="530"/>
      <c r="TNT383" s="530"/>
      <c r="TNU383" s="530"/>
      <c r="TNV383" s="530"/>
      <c r="TNW383" s="530"/>
      <c r="TNX383" s="530"/>
      <c r="TNY383" s="530"/>
      <c r="TNZ383" s="530"/>
      <c r="TOA383" s="530"/>
      <c r="TOB383" s="530"/>
      <c r="TOC383" s="530"/>
      <c r="TOD383" s="530"/>
      <c r="TOE383" s="530"/>
      <c r="TOF383" s="530"/>
      <c r="TOG383" s="530"/>
      <c r="TOH383" s="530"/>
      <c r="TOI383" s="530"/>
      <c r="TOJ383" s="530"/>
      <c r="TOK383" s="530"/>
      <c r="TOL383" s="530"/>
      <c r="TOM383" s="530"/>
      <c r="TON383" s="530"/>
      <c r="TOO383" s="530"/>
      <c r="TOP383" s="530"/>
      <c r="TOQ383" s="530"/>
      <c r="TOR383" s="530"/>
      <c r="TOS383" s="530"/>
      <c r="TOT383" s="530"/>
      <c r="TOU383" s="530"/>
      <c r="TOV383" s="530"/>
      <c r="TOW383" s="530"/>
      <c r="TOX383" s="530"/>
      <c r="TOY383" s="530"/>
      <c r="TOZ383" s="530"/>
      <c r="TPA383" s="530"/>
      <c r="TPB383" s="530"/>
      <c r="TPC383" s="530"/>
      <c r="TPD383" s="530"/>
      <c r="TPE383" s="530"/>
      <c r="TPF383" s="530"/>
      <c r="TPG383" s="530"/>
      <c r="TPH383" s="530"/>
      <c r="TPI383" s="530"/>
      <c r="TPJ383" s="530"/>
      <c r="TPK383" s="530"/>
      <c r="TPL383" s="530"/>
      <c r="TPM383" s="530"/>
      <c r="TPN383" s="530"/>
      <c r="TPO383" s="530"/>
      <c r="TPP383" s="530"/>
      <c r="TPQ383" s="530"/>
      <c r="TPR383" s="530"/>
      <c r="TPS383" s="530"/>
      <c r="TPT383" s="530"/>
      <c r="TPU383" s="530"/>
      <c r="TPV383" s="530"/>
      <c r="TPW383" s="530"/>
      <c r="TPX383" s="530"/>
      <c r="TPY383" s="530"/>
      <c r="TPZ383" s="530"/>
      <c r="TQA383" s="530"/>
      <c r="TQB383" s="530"/>
      <c r="TQC383" s="530"/>
      <c r="TQD383" s="530"/>
      <c r="TQE383" s="530"/>
      <c r="TQF383" s="530"/>
      <c r="TQG383" s="530"/>
      <c r="TQH383" s="530"/>
      <c r="TQI383" s="530"/>
      <c r="TQJ383" s="530"/>
      <c r="TQK383" s="530"/>
      <c r="TQL383" s="530"/>
      <c r="TQM383" s="530"/>
      <c r="TQN383" s="530"/>
      <c r="TQO383" s="530"/>
      <c r="TQP383" s="530"/>
      <c r="TQQ383" s="530"/>
      <c r="TQR383" s="530"/>
      <c r="TQS383" s="530"/>
      <c r="TQT383" s="530"/>
      <c r="TQU383" s="530"/>
      <c r="TQV383" s="530"/>
      <c r="TQW383" s="530"/>
      <c r="TQX383" s="530"/>
      <c r="TQY383" s="530"/>
      <c r="TQZ383" s="530"/>
      <c r="TRA383" s="530"/>
      <c r="TRB383" s="530"/>
      <c r="TRC383" s="530"/>
      <c r="TRD383" s="530"/>
      <c r="TRE383" s="530"/>
      <c r="TRF383" s="530"/>
      <c r="TRG383" s="530"/>
      <c r="TRH383" s="530"/>
      <c r="TRI383" s="530"/>
      <c r="TRJ383" s="530"/>
      <c r="TRK383" s="530"/>
      <c r="TRL383" s="530"/>
      <c r="TRM383" s="530"/>
      <c r="TRN383" s="530"/>
      <c r="TRO383" s="530"/>
      <c r="TRP383" s="530"/>
      <c r="TRQ383" s="530"/>
      <c r="TRR383" s="530"/>
      <c r="TRS383" s="530"/>
      <c r="TRT383" s="530"/>
      <c r="TRU383" s="530"/>
      <c r="TRV383" s="530"/>
      <c r="TRW383" s="530"/>
      <c r="TRX383" s="530"/>
      <c r="TRY383" s="530"/>
      <c r="TRZ383" s="530"/>
      <c r="TSA383" s="530"/>
      <c r="TSB383" s="530"/>
      <c r="TSC383" s="530"/>
      <c r="TSD383" s="530"/>
      <c r="TSE383" s="530"/>
      <c r="TSF383" s="530"/>
      <c r="TSG383" s="530"/>
      <c r="TSH383" s="530"/>
      <c r="TSI383" s="530"/>
      <c r="TSJ383" s="530"/>
      <c r="TSK383" s="530"/>
      <c r="TSL383" s="530"/>
      <c r="TSM383" s="530"/>
      <c r="TSN383" s="530"/>
      <c r="TSO383" s="530"/>
      <c r="TSP383" s="530"/>
      <c r="TSQ383" s="530"/>
      <c r="TSR383" s="530"/>
      <c r="TSS383" s="530"/>
      <c r="TST383" s="530"/>
      <c r="TSU383" s="530"/>
      <c r="TSV383" s="530"/>
      <c r="TSW383" s="530"/>
      <c r="TSX383" s="530"/>
      <c r="TSY383" s="530"/>
      <c r="TSZ383" s="530"/>
      <c r="TTA383" s="530"/>
      <c r="TTB383" s="530"/>
      <c r="TTC383" s="530"/>
      <c r="TTD383" s="530"/>
      <c r="TTE383" s="530"/>
      <c r="TTF383" s="530"/>
      <c r="TTG383" s="530"/>
      <c r="TTH383" s="530"/>
      <c r="TTI383" s="530"/>
      <c r="TTJ383" s="530"/>
      <c r="TTK383" s="530"/>
      <c r="TTL383" s="530"/>
      <c r="TTM383" s="530"/>
      <c r="TTN383" s="530"/>
      <c r="TTO383" s="530"/>
      <c r="TTP383" s="530"/>
      <c r="TTQ383" s="530"/>
      <c r="TTR383" s="530"/>
      <c r="TTS383" s="530"/>
      <c r="TTT383" s="530"/>
      <c r="TTU383" s="530"/>
      <c r="TTV383" s="530"/>
      <c r="TTW383" s="530"/>
      <c r="TTX383" s="530"/>
      <c r="TTY383" s="530"/>
      <c r="TTZ383" s="530"/>
      <c r="TUA383" s="530"/>
      <c r="TUB383" s="530"/>
      <c r="TUC383" s="530"/>
      <c r="TUD383" s="530"/>
      <c r="TUE383" s="530"/>
      <c r="TUF383" s="530"/>
      <c r="TUG383" s="530"/>
      <c r="TUH383" s="530"/>
      <c r="TUI383" s="530"/>
      <c r="TUJ383" s="530"/>
      <c r="TUK383" s="530"/>
      <c r="TUL383" s="530"/>
      <c r="TUM383" s="530"/>
      <c r="TUN383" s="530"/>
      <c r="TUO383" s="530"/>
      <c r="TUP383" s="530"/>
      <c r="TUQ383" s="530"/>
      <c r="TUR383" s="530"/>
      <c r="TUS383" s="530"/>
      <c r="TUT383" s="530"/>
      <c r="TUU383" s="530"/>
      <c r="TUV383" s="530"/>
      <c r="TUW383" s="530"/>
      <c r="TUX383" s="530"/>
      <c r="TUY383" s="530"/>
      <c r="TUZ383" s="530"/>
      <c r="TVA383" s="530"/>
      <c r="TVB383" s="530"/>
      <c r="TVC383" s="530"/>
      <c r="TVD383" s="530"/>
      <c r="TVE383" s="530"/>
      <c r="TVF383" s="530"/>
      <c r="TVG383" s="530"/>
      <c r="TVH383" s="530"/>
      <c r="TVI383" s="530"/>
      <c r="TVJ383" s="530"/>
      <c r="TVK383" s="530"/>
      <c r="TVL383" s="530"/>
      <c r="TVM383" s="530"/>
      <c r="TVN383" s="530"/>
      <c r="TVO383" s="530"/>
      <c r="TVP383" s="530"/>
      <c r="TVQ383" s="530"/>
      <c r="TVR383" s="530"/>
      <c r="TVS383" s="530"/>
      <c r="TVT383" s="530"/>
      <c r="TVU383" s="530"/>
      <c r="TVV383" s="530"/>
      <c r="TVW383" s="530"/>
      <c r="TVX383" s="530"/>
      <c r="TVY383" s="530"/>
      <c r="TVZ383" s="530"/>
      <c r="TWA383" s="530"/>
      <c r="TWB383" s="530"/>
      <c r="TWC383" s="530"/>
      <c r="TWD383" s="530"/>
      <c r="TWE383" s="530"/>
      <c r="TWF383" s="530"/>
      <c r="TWG383" s="530"/>
      <c r="TWH383" s="530"/>
      <c r="TWI383" s="530"/>
      <c r="TWJ383" s="530"/>
      <c r="TWK383" s="530"/>
      <c r="TWL383" s="530"/>
      <c r="TWM383" s="530"/>
      <c r="TWN383" s="530"/>
      <c r="TWO383" s="530"/>
      <c r="TWP383" s="530"/>
      <c r="TWQ383" s="530"/>
      <c r="TWR383" s="530"/>
      <c r="TWS383" s="530"/>
      <c r="TWT383" s="530"/>
      <c r="TWU383" s="530"/>
      <c r="TWV383" s="530"/>
      <c r="TWW383" s="530"/>
      <c r="TWX383" s="530"/>
      <c r="TWY383" s="530"/>
      <c r="TWZ383" s="530"/>
      <c r="TXA383" s="530"/>
      <c r="TXB383" s="530"/>
      <c r="TXC383" s="530"/>
      <c r="TXD383" s="530"/>
      <c r="TXE383" s="530"/>
      <c r="TXF383" s="530"/>
      <c r="TXG383" s="530"/>
      <c r="TXH383" s="530"/>
      <c r="TXI383" s="530"/>
      <c r="TXJ383" s="530"/>
      <c r="TXK383" s="530"/>
      <c r="TXL383" s="530"/>
      <c r="TXM383" s="530"/>
      <c r="TXN383" s="530"/>
      <c r="TXO383" s="530"/>
      <c r="TXP383" s="530"/>
      <c r="TXQ383" s="530"/>
      <c r="TXR383" s="530"/>
      <c r="TXS383" s="530"/>
      <c r="TXT383" s="530"/>
      <c r="TXU383" s="530"/>
      <c r="TXV383" s="530"/>
      <c r="TXW383" s="530"/>
      <c r="TXX383" s="530"/>
      <c r="TXY383" s="530"/>
      <c r="TXZ383" s="530"/>
      <c r="TYA383" s="530"/>
      <c r="TYB383" s="530"/>
      <c r="TYC383" s="530"/>
      <c r="TYD383" s="530"/>
      <c r="TYE383" s="530"/>
      <c r="TYF383" s="530"/>
      <c r="TYG383" s="530"/>
      <c r="TYH383" s="530"/>
      <c r="TYI383" s="530"/>
      <c r="TYJ383" s="530"/>
      <c r="TYK383" s="530"/>
      <c r="TYL383" s="530"/>
      <c r="TYM383" s="530"/>
      <c r="TYN383" s="530"/>
      <c r="TYO383" s="530"/>
      <c r="TYP383" s="530"/>
      <c r="TYQ383" s="530"/>
      <c r="TYR383" s="530"/>
      <c r="TYS383" s="530"/>
      <c r="TYT383" s="530"/>
      <c r="TYU383" s="530"/>
      <c r="TYV383" s="530"/>
      <c r="TYW383" s="530"/>
      <c r="TYX383" s="530"/>
      <c r="TYY383" s="530"/>
      <c r="TYZ383" s="530"/>
      <c r="TZA383" s="530"/>
      <c r="TZB383" s="530"/>
      <c r="TZC383" s="530"/>
      <c r="TZD383" s="530"/>
      <c r="TZE383" s="530"/>
      <c r="TZF383" s="530"/>
      <c r="TZG383" s="530"/>
      <c r="TZH383" s="530"/>
      <c r="TZI383" s="530"/>
      <c r="TZJ383" s="530"/>
      <c r="TZK383" s="530"/>
      <c r="TZL383" s="530"/>
      <c r="TZM383" s="530"/>
      <c r="TZN383" s="530"/>
      <c r="TZO383" s="530"/>
      <c r="TZP383" s="530"/>
      <c r="TZQ383" s="530"/>
      <c r="TZR383" s="530"/>
      <c r="TZS383" s="530"/>
      <c r="TZT383" s="530"/>
      <c r="TZU383" s="530"/>
      <c r="TZV383" s="530"/>
      <c r="TZW383" s="530"/>
      <c r="TZX383" s="530"/>
      <c r="TZY383" s="530"/>
      <c r="TZZ383" s="530"/>
      <c r="UAA383" s="530"/>
      <c r="UAB383" s="530"/>
      <c r="UAC383" s="530"/>
      <c r="UAD383" s="530"/>
      <c r="UAE383" s="530"/>
      <c r="UAF383" s="530"/>
      <c r="UAG383" s="530"/>
      <c r="UAH383" s="530"/>
      <c r="UAI383" s="530"/>
      <c r="UAJ383" s="530"/>
      <c r="UAK383" s="530"/>
      <c r="UAL383" s="530"/>
      <c r="UAM383" s="530"/>
      <c r="UAN383" s="530"/>
      <c r="UAO383" s="530"/>
      <c r="UAP383" s="530"/>
      <c r="UAQ383" s="530"/>
      <c r="UAR383" s="530"/>
      <c r="UAS383" s="530"/>
      <c r="UAT383" s="530"/>
      <c r="UAU383" s="530"/>
      <c r="UAV383" s="530"/>
      <c r="UAW383" s="530"/>
      <c r="UAX383" s="530"/>
      <c r="UAY383" s="530"/>
      <c r="UAZ383" s="530"/>
      <c r="UBA383" s="530"/>
      <c r="UBB383" s="530"/>
      <c r="UBC383" s="530"/>
      <c r="UBD383" s="530"/>
      <c r="UBE383" s="530"/>
      <c r="UBF383" s="530"/>
      <c r="UBG383" s="530"/>
      <c r="UBH383" s="530"/>
      <c r="UBI383" s="530"/>
      <c r="UBJ383" s="530"/>
      <c r="UBK383" s="530"/>
      <c r="UBL383" s="530"/>
      <c r="UBM383" s="530"/>
      <c r="UBN383" s="530"/>
      <c r="UBO383" s="530"/>
      <c r="UBP383" s="530"/>
      <c r="UBQ383" s="530"/>
      <c r="UBR383" s="530"/>
      <c r="UBS383" s="530"/>
      <c r="UBT383" s="530"/>
      <c r="UBU383" s="530"/>
      <c r="UBV383" s="530"/>
      <c r="UBW383" s="530"/>
      <c r="UBX383" s="530"/>
      <c r="UBY383" s="530"/>
      <c r="UBZ383" s="530"/>
      <c r="UCA383" s="530"/>
      <c r="UCB383" s="530"/>
      <c r="UCC383" s="530"/>
      <c r="UCD383" s="530"/>
      <c r="UCE383" s="530"/>
      <c r="UCF383" s="530"/>
      <c r="UCG383" s="530"/>
      <c r="UCH383" s="530"/>
      <c r="UCI383" s="530"/>
      <c r="UCJ383" s="530"/>
      <c r="UCK383" s="530"/>
      <c r="UCL383" s="530"/>
      <c r="UCM383" s="530"/>
      <c r="UCN383" s="530"/>
      <c r="UCO383" s="530"/>
      <c r="UCP383" s="530"/>
      <c r="UCQ383" s="530"/>
      <c r="UCR383" s="530"/>
      <c r="UCS383" s="530"/>
      <c r="UCT383" s="530"/>
      <c r="UCU383" s="530"/>
      <c r="UCV383" s="530"/>
      <c r="UCW383" s="530"/>
      <c r="UCX383" s="530"/>
      <c r="UCY383" s="530"/>
      <c r="UCZ383" s="530"/>
      <c r="UDA383" s="530"/>
      <c r="UDB383" s="530"/>
      <c r="UDC383" s="530"/>
      <c r="UDD383" s="530"/>
      <c r="UDE383" s="530"/>
      <c r="UDF383" s="530"/>
      <c r="UDG383" s="530"/>
      <c r="UDH383" s="530"/>
      <c r="UDI383" s="530"/>
      <c r="UDJ383" s="530"/>
      <c r="UDK383" s="530"/>
      <c r="UDL383" s="530"/>
      <c r="UDM383" s="530"/>
      <c r="UDN383" s="530"/>
      <c r="UDO383" s="530"/>
      <c r="UDP383" s="530"/>
      <c r="UDQ383" s="530"/>
      <c r="UDR383" s="530"/>
      <c r="UDS383" s="530"/>
      <c r="UDT383" s="530"/>
      <c r="UDU383" s="530"/>
      <c r="UDV383" s="530"/>
      <c r="UDW383" s="530"/>
      <c r="UDX383" s="530"/>
      <c r="UDY383" s="530"/>
      <c r="UDZ383" s="530"/>
      <c r="UEA383" s="530"/>
      <c r="UEB383" s="530"/>
      <c r="UEC383" s="530"/>
      <c r="UED383" s="530"/>
      <c r="UEE383" s="530"/>
      <c r="UEF383" s="530"/>
      <c r="UEG383" s="530"/>
      <c r="UEH383" s="530"/>
      <c r="UEI383" s="530"/>
      <c r="UEJ383" s="530"/>
      <c r="UEK383" s="530"/>
      <c r="UEL383" s="530"/>
      <c r="UEM383" s="530"/>
      <c r="UEN383" s="530"/>
      <c r="UEO383" s="530"/>
      <c r="UEP383" s="530"/>
      <c r="UEQ383" s="530"/>
      <c r="UER383" s="530"/>
      <c r="UES383" s="530"/>
      <c r="UET383" s="530"/>
      <c r="UEU383" s="530"/>
      <c r="UEV383" s="530"/>
      <c r="UEW383" s="530"/>
      <c r="UEX383" s="530"/>
      <c r="UEY383" s="530"/>
      <c r="UEZ383" s="530"/>
      <c r="UFA383" s="530"/>
      <c r="UFB383" s="530"/>
      <c r="UFC383" s="530"/>
      <c r="UFD383" s="530"/>
      <c r="UFE383" s="530"/>
      <c r="UFF383" s="530"/>
      <c r="UFG383" s="530"/>
      <c r="UFH383" s="530"/>
      <c r="UFI383" s="530"/>
      <c r="UFJ383" s="530"/>
      <c r="UFK383" s="530"/>
      <c r="UFL383" s="530"/>
      <c r="UFM383" s="530"/>
      <c r="UFN383" s="530"/>
      <c r="UFO383" s="530"/>
      <c r="UFP383" s="530"/>
      <c r="UFQ383" s="530"/>
      <c r="UFR383" s="530"/>
      <c r="UFS383" s="530"/>
      <c r="UFT383" s="530"/>
      <c r="UFU383" s="530"/>
      <c r="UFV383" s="530"/>
      <c r="UFW383" s="530"/>
      <c r="UFX383" s="530"/>
      <c r="UFY383" s="530"/>
      <c r="UFZ383" s="530"/>
      <c r="UGA383" s="530"/>
      <c r="UGB383" s="530"/>
      <c r="UGC383" s="530"/>
      <c r="UGD383" s="530"/>
      <c r="UGE383" s="530"/>
      <c r="UGF383" s="530"/>
      <c r="UGG383" s="530"/>
      <c r="UGH383" s="530"/>
      <c r="UGI383" s="530"/>
      <c r="UGJ383" s="530"/>
      <c r="UGK383" s="530"/>
      <c r="UGL383" s="530"/>
      <c r="UGM383" s="530"/>
      <c r="UGN383" s="530"/>
      <c r="UGO383" s="530"/>
      <c r="UGP383" s="530"/>
      <c r="UGQ383" s="530"/>
      <c r="UGR383" s="530"/>
      <c r="UGS383" s="530"/>
      <c r="UGT383" s="530"/>
      <c r="UGU383" s="530"/>
      <c r="UGV383" s="530"/>
      <c r="UGW383" s="530"/>
      <c r="UGX383" s="530"/>
      <c r="UGY383" s="530"/>
      <c r="UGZ383" s="530"/>
      <c r="UHA383" s="530"/>
      <c r="UHB383" s="530"/>
      <c r="UHC383" s="530"/>
      <c r="UHD383" s="530"/>
      <c r="UHE383" s="530"/>
      <c r="UHF383" s="530"/>
      <c r="UHG383" s="530"/>
      <c r="UHH383" s="530"/>
      <c r="UHI383" s="530"/>
      <c r="UHJ383" s="530"/>
      <c r="UHK383" s="530"/>
      <c r="UHL383" s="530"/>
      <c r="UHM383" s="530"/>
      <c r="UHN383" s="530"/>
      <c r="UHO383" s="530"/>
      <c r="UHP383" s="530"/>
      <c r="UHQ383" s="530"/>
      <c r="UHR383" s="530"/>
      <c r="UHS383" s="530"/>
      <c r="UHT383" s="530"/>
      <c r="UHU383" s="530"/>
      <c r="UHV383" s="530"/>
      <c r="UHW383" s="530"/>
      <c r="UHX383" s="530"/>
      <c r="UHY383" s="530"/>
      <c r="UHZ383" s="530"/>
      <c r="UIA383" s="530"/>
      <c r="UIB383" s="530"/>
      <c r="UIC383" s="530"/>
      <c r="UID383" s="530"/>
      <c r="UIE383" s="530"/>
      <c r="UIF383" s="530"/>
      <c r="UIG383" s="530"/>
      <c r="UIH383" s="530"/>
      <c r="UII383" s="530"/>
      <c r="UIJ383" s="530"/>
      <c r="UIK383" s="530"/>
      <c r="UIL383" s="530"/>
      <c r="UIM383" s="530"/>
      <c r="UIN383" s="530"/>
      <c r="UIO383" s="530"/>
      <c r="UIP383" s="530"/>
      <c r="UIQ383" s="530"/>
      <c r="UIR383" s="530"/>
      <c r="UIS383" s="530"/>
      <c r="UIT383" s="530"/>
      <c r="UIU383" s="530"/>
      <c r="UIV383" s="530"/>
      <c r="UIW383" s="530"/>
      <c r="UIX383" s="530"/>
      <c r="UIY383" s="530"/>
      <c r="UIZ383" s="530"/>
      <c r="UJA383" s="530"/>
      <c r="UJB383" s="530"/>
      <c r="UJC383" s="530"/>
      <c r="UJD383" s="530"/>
      <c r="UJE383" s="530"/>
      <c r="UJF383" s="530"/>
      <c r="UJG383" s="530"/>
      <c r="UJH383" s="530"/>
      <c r="UJI383" s="530"/>
      <c r="UJJ383" s="530"/>
      <c r="UJK383" s="530"/>
      <c r="UJL383" s="530"/>
      <c r="UJM383" s="530"/>
      <c r="UJN383" s="530"/>
      <c r="UJO383" s="530"/>
      <c r="UJP383" s="530"/>
      <c r="UJQ383" s="530"/>
      <c r="UJR383" s="530"/>
      <c r="UJS383" s="530"/>
      <c r="UJT383" s="530"/>
      <c r="UJU383" s="530"/>
      <c r="UJV383" s="530"/>
      <c r="UJW383" s="530"/>
      <c r="UJX383" s="530"/>
      <c r="UJY383" s="530"/>
      <c r="UJZ383" s="530"/>
      <c r="UKA383" s="530"/>
      <c r="UKB383" s="530"/>
      <c r="UKC383" s="530"/>
      <c r="UKD383" s="530"/>
      <c r="UKE383" s="530"/>
      <c r="UKF383" s="530"/>
      <c r="UKG383" s="530"/>
      <c r="UKH383" s="530"/>
      <c r="UKI383" s="530"/>
      <c r="UKJ383" s="530"/>
      <c r="UKK383" s="530"/>
      <c r="UKL383" s="530"/>
      <c r="UKM383" s="530"/>
      <c r="UKN383" s="530"/>
      <c r="UKO383" s="530"/>
      <c r="UKP383" s="530"/>
      <c r="UKQ383" s="530"/>
      <c r="UKR383" s="530"/>
      <c r="UKS383" s="530"/>
      <c r="UKT383" s="530"/>
      <c r="UKU383" s="530"/>
      <c r="UKV383" s="530"/>
      <c r="UKW383" s="530"/>
      <c r="UKX383" s="530"/>
      <c r="UKY383" s="530"/>
      <c r="UKZ383" s="530"/>
      <c r="ULA383" s="530"/>
      <c r="ULB383" s="530"/>
      <c r="ULC383" s="530"/>
      <c r="ULD383" s="530"/>
      <c r="ULE383" s="530"/>
      <c r="ULF383" s="530"/>
      <c r="ULG383" s="530"/>
      <c r="ULH383" s="530"/>
      <c r="ULI383" s="530"/>
      <c r="ULJ383" s="530"/>
      <c r="ULK383" s="530"/>
      <c r="ULL383" s="530"/>
      <c r="ULM383" s="530"/>
      <c r="ULN383" s="530"/>
      <c r="ULO383" s="530"/>
      <c r="ULP383" s="530"/>
      <c r="ULQ383" s="530"/>
      <c r="ULR383" s="530"/>
      <c r="ULS383" s="530"/>
      <c r="ULT383" s="530"/>
      <c r="ULU383" s="530"/>
      <c r="ULV383" s="530"/>
      <c r="ULW383" s="530"/>
      <c r="ULX383" s="530"/>
      <c r="ULY383" s="530"/>
      <c r="ULZ383" s="530"/>
      <c r="UMA383" s="530"/>
      <c r="UMB383" s="530"/>
      <c r="UMC383" s="530"/>
      <c r="UMD383" s="530"/>
      <c r="UME383" s="530"/>
      <c r="UMF383" s="530"/>
      <c r="UMG383" s="530"/>
      <c r="UMH383" s="530"/>
      <c r="UMI383" s="530"/>
      <c r="UMJ383" s="530"/>
      <c r="UMK383" s="530"/>
      <c r="UML383" s="530"/>
      <c r="UMM383" s="530"/>
      <c r="UMN383" s="530"/>
      <c r="UMO383" s="530"/>
      <c r="UMP383" s="530"/>
      <c r="UMQ383" s="530"/>
      <c r="UMR383" s="530"/>
      <c r="UMS383" s="530"/>
      <c r="UMT383" s="530"/>
      <c r="UMU383" s="530"/>
      <c r="UMV383" s="530"/>
      <c r="UMW383" s="530"/>
      <c r="UMX383" s="530"/>
      <c r="UMY383" s="530"/>
      <c r="UMZ383" s="530"/>
      <c r="UNA383" s="530"/>
      <c r="UNB383" s="530"/>
      <c r="UNC383" s="530"/>
      <c r="UND383" s="530"/>
      <c r="UNE383" s="530"/>
      <c r="UNF383" s="530"/>
      <c r="UNG383" s="530"/>
      <c r="UNH383" s="530"/>
      <c r="UNI383" s="530"/>
      <c r="UNJ383" s="530"/>
      <c r="UNK383" s="530"/>
      <c r="UNL383" s="530"/>
      <c r="UNM383" s="530"/>
      <c r="UNN383" s="530"/>
      <c r="UNO383" s="530"/>
      <c r="UNP383" s="530"/>
      <c r="UNQ383" s="530"/>
      <c r="UNR383" s="530"/>
      <c r="UNS383" s="530"/>
      <c r="UNT383" s="530"/>
      <c r="UNU383" s="530"/>
      <c r="UNV383" s="530"/>
      <c r="UNW383" s="530"/>
      <c r="UNX383" s="530"/>
      <c r="UNY383" s="530"/>
      <c r="UNZ383" s="530"/>
      <c r="UOA383" s="530"/>
      <c r="UOB383" s="530"/>
      <c r="UOC383" s="530"/>
      <c r="UOD383" s="530"/>
      <c r="UOE383" s="530"/>
      <c r="UOF383" s="530"/>
      <c r="UOG383" s="530"/>
      <c r="UOH383" s="530"/>
      <c r="UOI383" s="530"/>
      <c r="UOJ383" s="530"/>
      <c r="UOK383" s="530"/>
      <c r="UOL383" s="530"/>
      <c r="UOM383" s="530"/>
      <c r="UON383" s="530"/>
      <c r="UOO383" s="530"/>
      <c r="UOP383" s="530"/>
      <c r="UOQ383" s="530"/>
      <c r="UOR383" s="530"/>
      <c r="UOS383" s="530"/>
      <c r="UOT383" s="530"/>
      <c r="UOU383" s="530"/>
      <c r="UOV383" s="530"/>
      <c r="UOW383" s="530"/>
      <c r="UOX383" s="530"/>
      <c r="UOY383" s="530"/>
      <c r="UOZ383" s="530"/>
      <c r="UPA383" s="530"/>
      <c r="UPB383" s="530"/>
      <c r="UPC383" s="530"/>
      <c r="UPD383" s="530"/>
      <c r="UPE383" s="530"/>
      <c r="UPF383" s="530"/>
      <c r="UPG383" s="530"/>
      <c r="UPH383" s="530"/>
      <c r="UPI383" s="530"/>
      <c r="UPJ383" s="530"/>
      <c r="UPK383" s="530"/>
      <c r="UPL383" s="530"/>
      <c r="UPM383" s="530"/>
      <c r="UPN383" s="530"/>
      <c r="UPO383" s="530"/>
      <c r="UPP383" s="530"/>
      <c r="UPQ383" s="530"/>
      <c r="UPR383" s="530"/>
      <c r="UPS383" s="530"/>
      <c r="UPT383" s="530"/>
      <c r="UPU383" s="530"/>
      <c r="UPV383" s="530"/>
      <c r="UPW383" s="530"/>
      <c r="UPX383" s="530"/>
      <c r="UPY383" s="530"/>
      <c r="UPZ383" s="530"/>
      <c r="UQA383" s="530"/>
      <c r="UQB383" s="530"/>
      <c r="UQC383" s="530"/>
      <c r="UQD383" s="530"/>
      <c r="UQE383" s="530"/>
      <c r="UQF383" s="530"/>
      <c r="UQG383" s="530"/>
      <c r="UQH383" s="530"/>
      <c r="UQI383" s="530"/>
      <c r="UQJ383" s="530"/>
      <c r="UQK383" s="530"/>
      <c r="UQL383" s="530"/>
      <c r="UQM383" s="530"/>
      <c r="UQN383" s="530"/>
      <c r="UQO383" s="530"/>
      <c r="UQP383" s="530"/>
      <c r="UQQ383" s="530"/>
      <c r="UQR383" s="530"/>
      <c r="UQS383" s="530"/>
      <c r="UQT383" s="530"/>
      <c r="UQU383" s="530"/>
      <c r="UQV383" s="530"/>
      <c r="UQW383" s="530"/>
      <c r="UQX383" s="530"/>
      <c r="UQY383" s="530"/>
      <c r="UQZ383" s="530"/>
      <c r="URA383" s="530"/>
      <c r="URB383" s="530"/>
      <c r="URC383" s="530"/>
      <c r="URD383" s="530"/>
      <c r="URE383" s="530"/>
      <c r="URF383" s="530"/>
      <c r="URG383" s="530"/>
      <c r="URH383" s="530"/>
      <c r="URI383" s="530"/>
      <c r="URJ383" s="530"/>
      <c r="URK383" s="530"/>
      <c r="URL383" s="530"/>
      <c r="URM383" s="530"/>
      <c r="URN383" s="530"/>
      <c r="URO383" s="530"/>
      <c r="URP383" s="530"/>
      <c r="URQ383" s="530"/>
      <c r="URR383" s="530"/>
      <c r="URS383" s="530"/>
      <c r="URT383" s="530"/>
      <c r="URU383" s="530"/>
      <c r="URV383" s="530"/>
      <c r="URW383" s="530"/>
      <c r="URX383" s="530"/>
      <c r="URY383" s="530"/>
      <c r="URZ383" s="530"/>
      <c r="USA383" s="530"/>
      <c r="USB383" s="530"/>
      <c r="USC383" s="530"/>
      <c r="USD383" s="530"/>
      <c r="USE383" s="530"/>
      <c r="USF383" s="530"/>
      <c r="USG383" s="530"/>
      <c r="USH383" s="530"/>
      <c r="USI383" s="530"/>
      <c r="USJ383" s="530"/>
      <c r="USK383" s="530"/>
      <c r="USL383" s="530"/>
      <c r="USM383" s="530"/>
      <c r="USN383" s="530"/>
      <c r="USO383" s="530"/>
      <c r="USP383" s="530"/>
      <c r="USQ383" s="530"/>
      <c r="USR383" s="530"/>
      <c r="USS383" s="530"/>
      <c r="UST383" s="530"/>
      <c r="USU383" s="530"/>
      <c r="USV383" s="530"/>
      <c r="USW383" s="530"/>
      <c r="USX383" s="530"/>
      <c r="USY383" s="530"/>
      <c r="USZ383" s="530"/>
      <c r="UTA383" s="530"/>
      <c r="UTB383" s="530"/>
      <c r="UTC383" s="530"/>
      <c r="UTD383" s="530"/>
      <c r="UTE383" s="530"/>
      <c r="UTF383" s="530"/>
      <c r="UTG383" s="530"/>
      <c r="UTH383" s="530"/>
      <c r="UTI383" s="530"/>
      <c r="UTJ383" s="530"/>
      <c r="UTK383" s="530"/>
      <c r="UTL383" s="530"/>
      <c r="UTM383" s="530"/>
      <c r="UTN383" s="530"/>
      <c r="UTO383" s="530"/>
      <c r="UTP383" s="530"/>
      <c r="UTQ383" s="530"/>
      <c r="UTR383" s="530"/>
      <c r="UTS383" s="530"/>
      <c r="UTT383" s="530"/>
      <c r="UTU383" s="530"/>
      <c r="UTV383" s="530"/>
      <c r="UTW383" s="530"/>
      <c r="UTX383" s="530"/>
      <c r="UTY383" s="530"/>
      <c r="UTZ383" s="530"/>
      <c r="UUA383" s="530"/>
      <c r="UUB383" s="530"/>
      <c r="UUC383" s="530"/>
      <c r="UUD383" s="530"/>
      <c r="UUE383" s="530"/>
      <c r="UUF383" s="530"/>
      <c r="UUG383" s="530"/>
      <c r="UUH383" s="530"/>
      <c r="UUI383" s="530"/>
      <c r="UUJ383" s="530"/>
      <c r="UUK383" s="530"/>
      <c r="UUL383" s="530"/>
      <c r="UUM383" s="530"/>
      <c r="UUN383" s="530"/>
      <c r="UUO383" s="530"/>
      <c r="UUP383" s="530"/>
      <c r="UUQ383" s="530"/>
      <c r="UUR383" s="530"/>
      <c r="UUS383" s="530"/>
      <c r="UUT383" s="530"/>
      <c r="UUU383" s="530"/>
      <c r="UUV383" s="530"/>
      <c r="UUW383" s="530"/>
      <c r="UUX383" s="530"/>
      <c r="UUY383" s="530"/>
      <c r="UUZ383" s="530"/>
      <c r="UVA383" s="530"/>
      <c r="UVB383" s="530"/>
      <c r="UVC383" s="530"/>
      <c r="UVD383" s="530"/>
      <c r="UVE383" s="530"/>
      <c r="UVF383" s="530"/>
      <c r="UVG383" s="530"/>
      <c r="UVH383" s="530"/>
      <c r="UVI383" s="530"/>
      <c r="UVJ383" s="530"/>
      <c r="UVK383" s="530"/>
      <c r="UVL383" s="530"/>
      <c r="UVM383" s="530"/>
      <c r="UVN383" s="530"/>
      <c r="UVO383" s="530"/>
      <c r="UVP383" s="530"/>
      <c r="UVQ383" s="530"/>
      <c r="UVR383" s="530"/>
      <c r="UVS383" s="530"/>
      <c r="UVT383" s="530"/>
      <c r="UVU383" s="530"/>
      <c r="UVV383" s="530"/>
      <c r="UVW383" s="530"/>
      <c r="UVX383" s="530"/>
      <c r="UVY383" s="530"/>
      <c r="UVZ383" s="530"/>
      <c r="UWA383" s="530"/>
      <c r="UWB383" s="530"/>
      <c r="UWC383" s="530"/>
      <c r="UWD383" s="530"/>
      <c r="UWE383" s="530"/>
      <c r="UWF383" s="530"/>
      <c r="UWG383" s="530"/>
      <c r="UWH383" s="530"/>
      <c r="UWI383" s="530"/>
      <c r="UWJ383" s="530"/>
      <c r="UWK383" s="530"/>
      <c r="UWL383" s="530"/>
      <c r="UWM383" s="530"/>
      <c r="UWN383" s="530"/>
      <c r="UWO383" s="530"/>
      <c r="UWP383" s="530"/>
      <c r="UWQ383" s="530"/>
      <c r="UWR383" s="530"/>
      <c r="UWS383" s="530"/>
      <c r="UWT383" s="530"/>
      <c r="UWU383" s="530"/>
      <c r="UWV383" s="530"/>
      <c r="UWW383" s="530"/>
      <c r="UWX383" s="530"/>
      <c r="UWY383" s="530"/>
      <c r="UWZ383" s="530"/>
      <c r="UXA383" s="530"/>
      <c r="UXB383" s="530"/>
      <c r="UXC383" s="530"/>
      <c r="UXD383" s="530"/>
      <c r="UXE383" s="530"/>
      <c r="UXF383" s="530"/>
      <c r="UXG383" s="530"/>
      <c r="UXH383" s="530"/>
      <c r="UXI383" s="530"/>
      <c r="UXJ383" s="530"/>
      <c r="UXK383" s="530"/>
      <c r="UXL383" s="530"/>
      <c r="UXM383" s="530"/>
      <c r="UXN383" s="530"/>
      <c r="UXO383" s="530"/>
      <c r="UXP383" s="530"/>
      <c r="UXQ383" s="530"/>
      <c r="UXR383" s="530"/>
      <c r="UXS383" s="530"/>
      <c r="UXT383" s="530"/>
      <c r="UXU383" s="530"/>
      <c r="UXV383" s="530"/>
      <c r="UXW383" s="530"/>
      <c r="UXX383" s="530"/>
      <c r="UXY383" s="530"/>
      <c r="UXZ383" s="530"/>
      <c r="UYA383" s="530"/>
      <c r="UYB383" s="530"/>
      <c r="UYC383" s="530"/>
      <c r="UYD383" s="530"/>
      <c r="UYE383" s="530"/>
      <c r="UYF383" s="530"/>
      <c r="UYG383" s="530"/>
      <c r="UYH383" s="530"/>
      <c r="UYI383" s="530"/>
      <c r="UYJ383" s="530"/>
      <c r="UYK383" s="530"/>
      <c r="UYL383" s="530"/>
      <c r="UYM383" s="530"/>
      <c r="UYN383" s="530"/>
      <c r="UYO383" s="530"/>
      <c r="UYP383" s="530"/>
      <c r="UYQ383" s="530"/>
      <c r="UYR383" s="530"/>
      <c r="UYS383" s="530"/>
      <c r="UYT383" s="530"/>
      <c r="UYU383" s="530"/>
      <c r="UYV383" s="530"/>
      <c r="UYW383" s="530"/>
      <c r="UYX383" s="530"/>
      <c r="UYY383" s="530"/>
      <c r="UYZ383" s="530"/>
      <c r="UZA383" s="530"/>
      <c r="UZB383" s="530"/>
      <c r="UZC383" s="530"/>
      <c r="UZD383" s="530"/>
      <c r="UZE383" s="530"/>
      <c r="UZF383" s="530"/>
      <c r="UZG383" s="530"/>
      <c r="UZH383" s="530"/>
      <c r="UZI383" s="530"/>
      <c r="UZJ383" s="530"/>
      <c r="UZK383" s="530"/>
      <c r="UZL383" s="530"/>
      <c r="UZM383" s="530"/>
      <c r="UZN383" s="530"/>
      <c r="UZO383" s="530"/>
      <c r="UZP383" s="530"/>
      <c r="UZQ383" s="530"/>
      <c r="UZR383" s="530"/>
      <c r="UZS383" s="530"/>
      <c r="UZT383" s="530"/>
      <c r="UZU383" s="530"/>
      <c r="UZV383" s="530"/>
      <c r="UZW383" s="530"/>
      <c r="UZX383" s="530"/>
      <c r="UZY383" s="530"/>
      <c r="UZZ383" s="530"/>
      <c r="VAA383" s="530"/>
      <c r="VAB383" s="530"/>
      <c r="VAC383" s="530"/>
      <c r="VAD383" s="530"/>
      <c r="VAE383" s="530"/>
      <c r="VAF383" s="530"/>
      <c r="VAG383" s="530"/>
      <c r="VAH383" s="530"/>
      <c r="VAI383" s="530"/>
      <c r="VAJ383" s="530"/>
      <c r="VAK383" s="530"/>
      <c r="VAL383" s="530"/>
      <c r="VAM383" s="530"/>
      <c r="VAN383" s="530"/>
      <c r="VAO383" s="530"/>
      <c r="VAP383" s="530"/>
      <c r="VAQ383" s="530"/>
      <c r="VAR383" s="530"/>
      <c r="VAS383" s="530"/>
      <c r="VAT383" s="530"/>
      <c r="VAU383" s="530"/>
      <c r="VAV383" s="530"/>
      <c r="VAW383" s="530"/>
      <c r="VAX383" s="530"/>
      <c r="VAY383" s="530"/>
      <c r="VAZ383" s="530"/>
      <c r="VBA383" s="530"/>
      <c r="VBB383" s="530"/>
      <c r="VBC383" s="530"/>
      <c r="VBD383" s="530"/>
      <c r="VBE383" s="530"/>
      <c r="VBF383" s="530"/>
      <c r="VBG383" s="530"/>
      <c r="VBH383" s="530"/>
      <c r="VBI383" s="530"/>
      <c r="VBJ383" s="530"/>
      <c r="VBK383" s="530"/>
      <c r="VBL383" s="530"/>
      <c r="VBM383" s="530"/>
      <c r="VBN383" s="530"/>
      <c r="VBO383" s="530"/>
      <c r="VBP383" s="530"/>
      <c r="VBQ383" s="530"/>
      <c r="VBR383" s="530"/>
      <c r="VBS383" s="530"/>
      <c r="VBT383" s="530"/>
      <c r="VBU383" s="530"/>
      <c r="VBV383" s="530"/>
      <c r="VBW383" s="530"/>
      <c r="VBX383" s="530"/>
      <c r="VBY383" s="530"/>
      <c r="VBZ383" s="530"/>
      <c r="VCA383" s="530"/>
      <c r="VCB383" s="530"/>
      <c r="VCC383" s="530"/>
      <c r="VCD383" s="530"/>
      <c r="VCE383" s="530"/>
      <c r="VCF383" s="530"/>
      <c r="VCG383" s="530"/>
      <c r="VCH383" s="530"/>
      <c r="VCI383" s="530"/>
      <c r="VCJ383" s="530"/>
      <c r="VCK383" s="530"/>
      <c r="VCL383" s="530"/>
      <c r="VCM383" s="530"/>
      <c r="VCN383" s="530"/>
      <c r="VCO383" s="530"/>
      <c r="VCP383" s="530"/>
      <c r="VCQ383" s="530"/>
      <c r="VCR383" s="530"/>
      <c r="VCS383" s="530"/>
      <c r="VCT383" s="530"/>
      <c r="VCU383" s="530"/>
      <c r="VCV383" s="530"/>
      <c r="VCW383" s="530"/>
      <c r="VCX383" s="530"/>
      <c r="VCY383" s="530"/>
      <c r="VCZ383" s="530"/>
      <c r="VDA383" s="530"/>
      <c r="VDB383" s="530"/>
      <c r="VDC383" s="530"/>
      <c r="VDD383" s="530"/>
      <c r="VDE383" s="530"/>
      <c r="VDF383" s="530"/>
      <c r="VDG383" s="530"/>
      <c r="VDH383" s="530"/>
      <c r="VDI383" s="530"/>
      <c r="VDJ383" s="530"/>
      <c r="VDK383" s="530"/>
      <c r="VDL383" s="530"/>
      <c r="VDM383" s="530"/>
      <c r="VDN383" s="530"/>
      <c r="VDO383" s="530"/>
      <c r="VDP383" s="530"/>
      <c r="VDQ383" s="530"/>
      <c r="VDR383" s="530"/>
      <c r="VDS383" s="530"/>
      <c r="VDT383" s="530"/>
      <c r="VDU383" s="530"/>
      <c r="VDV383" s="530"/>
      <c r="VDW383" s="530"/>
      <c r="VDX383" s="530"/>
      <c r="VDY383" s="530"/>
      <c r="VDZ383" s="530"/>
      <c r="VEA383" s="530"/>
      <c r="VEB383" s="530"/>
      <c r="VEC383" s="530"/>
      <c r="VED383" s="530"/>
      <c r="VEE383" s="530"/>
      <c r="VEF383" s="530"/>
      <c r="VEG383" s="530"/>
      <c r="VEH383" s="530"/>
      <c r="VEI383" s="530"/>
      <c r="VEJ383" s="530"/>
      <c r="VEK383" s="530"/>
      <c r="VEL383" s="530"/>
      <c r="VEM383" s="530"/>
      <c r="VEN383" s="530"/>
      <c r="VEO383" s="530"/>
      <c r="VEP383" s="530"/>
      <c r="VEQ383" s="530"/>
      <c r="VER383" s="530"/>
      <c r="VES383" s="530"/>
      <c r="VET383" s="530"/>
      <c r="VEU383" s="530"/>
      <c r="VEV383" s="530"/>
      <c r="VEW383" s="530"/>
      <c r="VEX383" s="530"/>
      <c r="VEY383" s="530"/>
      <c r="VEZ383" s="530"/>
      <c r="VFA383" s="530"/>
      <c r="VFB383" s="530"/>
      <c r="VFC383" s="530"/>
      <c r="VFD383" s="530"/>
      <c r="VFE383" s="530"/>
      <c r="VFF383" s="530"/>
      <c r="VFG383" s="530"/>
      <c r="VFH383" s="530"/>
      <c r="VFI383" s="530"/>
      <c r="VFJ383" s="530"/>
      <c r="VFK383" s="530"/>
      <c r="VFL383" s="530"/>
      <c r="VFM383" s="530"/>
      <c r="VFN383" s="530"/>
      <c r="VFO383" s="530"/>
      <c r="VFP383" s="530"/>
      <c r="VFQ383" s="530"/>
      <c r="VFR383" s="530"/>
      <c r="VFS383" s="530"/>
      <c r="VFT383" s="530"/>
      <c r="VFU383" s="530"/>
      <c r="VFV383" s="530"/>
      <c r="VFW383" s="530"/>
      <c r="VFX383" s="530"/>
      <c r="VFY383" s="530"/>
      <c r="VFZ383" s="530"/>
      <c r="VGA383" s="530"/>
      <c r="VGB383" s="530"/>
      <c r="VGC383" s="530"/>
      <c r="VGD383" s="530"/>
      <c r="VGE383" s="530"/>
      <c r="VGF383" s="530"/>
      <c r="VGG383" s="530"/>
      <c r="VGH383" s="530"/>
      <c r="VGI383" s="530"/>
      <c r="VGJ383" s="530"/>
      <c r="VGK383" s="530"/>
      <c r="VGL383" s="530"/>
      <c r="VGM383" s="530"/>
      <c r="VGN383" s="530"/>
      <c r="VGO383" s="530"/>
      <c r="VGP383" s="530"/>
      <c r="VGQ383" s="530"/>
      <c r="VGR383" s="530"/>
      <c r="VGS383" s="530"/>
      <c r="VGT383" s="530"/>
      <c r="VGU383" s="530"/>
      <c r="VGV383" s="530"/>
      <c r="VGW383" s="530"/>
      <c r="VGX383" s="530"/>
      <c r="VGY383" s="530"/>
      <c r="VGZ383" s="530"/>
      <c r="VHA383" s="530"/>
      <c r="VHB383" s="530"/>
      <c r="VHC383" s="530"/>
      <c r="VHD383" s="530"/>
      <c r="VHE383" s="530"/>
      <c r="VHF383" s="530"/>
      <c r="VHG383" s="530"/>
      <c r="VHH383" s="530"/>
      <c r="VHI383" s="530"/>
      <c r="VHJ383" s="530"/>
      <c r="VHK383" s="530"/>
      <c r="VHL383" s="530"/>
      <c r="VHM383" s="530"/>
      <c r="VHN383" s="530"/>
      <c r="VHO383" s="530"/>
      <c r="VHP383" s="530"/>
      <c r="VHQ383" s="530"/>
      <c r="VHR383" s="530"/>
      <c r="VHS383" s="530"/>
      <c r="VHT383" s="530"/>
      <c r="VHU383" s="530"/>
      <c r="VHV383" s="530"/>
      <c r="VHW383" s="530"/>
      <c r="VHX383" s="530"/>
      <c r="VHY383" s="530"/>
      <c r="VHZ383" s="530"/>
      <c r="VIA383" s="530"/>
      <c r="VIB383" s="530"/>
      <c r="VIC383" s="530"/>
      <c r="VID383" s="530"/>
      <c r="VIE383" s="530"/>
      <c r="VIF383" s="530"/>
      <c r="VIG383" s="530"/>
      <c r="VIH383" s="530"/>
      <c r="VII383" s="530"/>
      <c r="VIJ383" s="530"/>
      <c r="VIK383" s="530"/>
      <c r="VIL383" s="530"/>
      <c r="VIM383" s="530"/>
      <c r="VIN383" s="530"/>
      <c r="VIO383" s="530"/>
      <c r="VIP383" s="530"/>
      <c r="VIQ383" s="530"/>
      <c r="VIR383" s="530"/>
      <c r="VIS383" s="530"/>
      <c r="VIT383" s="530"/>
      <c r="VIU383" s="530"/>
      <c r="VIV383" s="530"/>
      <c r="VIW383" s="530"/>
      <c r="VIX383" s="530"/>
      <c r="VIY383" s="530"/>
      <c r="VIZ383" s="530"/>
      <c r="VJA383" s="530"/>
      <c r="VJB383" s="530"/>
      <c r="VJC383" s="530"/>
      <c r="VJD383" s="530"/>
      <c r="VJE383" s="530"/>
      <c r="VJF383" s="530"/>
      <c r="VJG383" s="530"/>
      <c r="VJH383" s="530"/>
      <c r="VJI383" s="530"/>
      <c r="VJJ383" s="530"/>
      <c r="VJK383" s="530"/>
      <c r="VJL383" s="530"/>
      <c r="VJM383" s="530"/>
      <c r="VJN383" s="530"/>
      <c r="VJO383" s="530"/>
      <c r="VJP383" s="530"/>
      <c r="VJQ383" s="530"/>
      <c r="VJR383" s="530"/>
      <c r="VJS383" s="530"/>
      <c r="VJT383" s="530"/>
      <c r="VJU383" s="530"/>
      <c r="VJV383" s="530"/>
      <c r="VJW383" s="530"/>
      <c r="VJX383" s="530"/>
      <c r="VJY383" s="530"/>
      <c r="VJZ383" s="530"/>
      <c r="VKA383" s="530"/>
      <c r="VKB383" s="530"/>
      <c r="VKC383" s="530"/>
      <c r="VKD383" s="530"/>
      <c r="VKE383" s="530"/>
      <c r="VKF383" s="530"/>
      <c r="VKG383" s="530"/>
      <c r="VKH383" s="530"/>
      <c r="VKI383" s="530"/>
      <c r="VKJ383" s="530"/>
      <c r="VKK383" s="530"/>
      <c r="VKL383" s="530"/>
      <c r="VKM383" s="530"/>
      <c r="VKN383" s="530"/>
      <c r="VKO383" s="530"/>
      <c r="VKP383" s="530"/>
      <c r="VKQ383" s="530"/>
      <c r="VKR383" s="530"/>
      <c r="VKS383" s="530"/>
      <c r="VKT383" s="530"/>
      <c r="VKU383" s="530"/>
      <c r="VKV383" s="530"/>
      <c r="VKW383" s="530"/>
      <c r="VKX383" s="530"/>
      <c r="VKY383" s="530"/>
      <c r="VKZ383" s="530"/>
      <c r="VLA383" s="530"/>
      <c r="VLB383" s="530"/>
      <c r="VLC383" s="530"/>
      <c r="VLD383" s="530"/>
      <c r="VLE383" s="530"/>
      <c r="VLF383" s="530"/>
      <c r="VLG383" s="530"/>
      <c r="VLH383" s="530"/>
      <c r="VLI383" s="530"/>
      <c r="VLJ383" s="530"/>
      <c r="VLK383" s="530"/>
      <c r="VLL383" s="530"/>
      <c r="VLM383" s="530"/>
      <c r="VLN383" s="530"/>
      <c r="VLO383" s="530"/>
      <c r="VLP383" s="530"/>
      <c r="VLQ383" s="530"/>
      <c r="VLR383" s="530"/>
      <c r="VLS383" s="530"/>
      <c r="VLT383" s="530"/>
      <c r="VLU383" s="530"/>
      <c r="VLV383" s="530"/>
      <c r="VLW383" s="530"/>
      <c r="VLX383" s="530"/>
      <c r="VLY383" s="530"/>
      <c r="VLZ383" s="530"/>
      <c r="VMA383" s="530"/>
      <c r="VMB383" s="530"/>
      <c r="VMC383" s="530"/>
      <c r="VMD383" s="530"/>
      <c r="VME383" s="530"/>
      <c r="VMF383" s="530"/>
      <c r="VMG383" s="530"/>
      <c r="VMH383" s="530"/>
      <c r="VMI383" s="530"/>
      <c r="VMJ383" s="530"/>
      <c r="VMK383" s="530"/>
      <c r="VML383" s="530"/>
      <c r="VMM383" s="530"/>
      <c r="VMN383" s="530"/>
      <c r="VMO383" s="530"/>
      <c r="VMP383" s="530"/>
      <c r="VMQ383" s="530"/>
      <c r="VMR383" s="530"/>
      <c r="VMS383" s="530"/>
      <c r="VMT383" s="530"/>
      <c r="VMU383" s="530"/>
      <c r="VMV383" s="530"/>
      <c r="VMW383" s="530"/>
      <c r="VMX383" s="530"/>
      <c r="VMY383" s="530"/>
      <c r="VMZ383" s="530"/>
      <c r="VNA383" s="530"/>
      <c r="VNB383" s="530"/>
      <c r="VNC383" s="530"/>
      <c r="VND383" s="530"/>
      <c r="VNE383" s="530"/>
      <c r="VNF383" s="530"/>
      <c r="VNG383" s="530"/>
      <c r="VNH383" s="530"/>
      <c r="VNI383" s="530"/>
      <c r="VNJ383" s="530"/>
      <c r="VNK383" s="530"/>
      <c r="VNL383" s="530"/>
      <c r="VNM383" s="530"/>
      <c r="VNN383" s="530"/>
      <c r="VNO383" s="530"/>
      <c r="VNP383" s="530"/>
      <c r="VNQ383" s="530"/>
      <c r="VNR383" s="530"/>
      <c r="VNS383" s="530"/>
      <c r="VNT383" s="530"/>
      <c r="VNU383" s="530"/>
      <c r="VNV383" s="530"/>
      <c r="VNW383" s="530"/>
      <c r="VNX383" s="530"/>
      <c r="VNY383" s="530"/>
      <c r="VNZ383" s="530"/>
      <c r="VOA383" s="530"/>
      <c r="VOB383" s="530"/>
      <c r="VOC383" s="530"/>
      <c r="VOD383" s="530"/>
      <c r="VOE383" s="530"/>
      <c r="VOF383" s="530"/>
      <c r="VOG383" s="530"/>
      <c r="VOH383" s="530"/>
      <c r="VOI383" s="530"/>
      <c r="VOJ383" s="530"/>
      <c r="VOK383" s="530"/>
      <c r="VOL383" s="530"/>
      <c r="VOM383" s="530"/>
      <c r="VON383" s="530"/>
      <c r="VOO383" s="530"/>
      <c r="VOP383" s="530"/>
      <c r="VOQ383" s="530"/>
      <c r="VOR383" s="530"/>
      <c r="VOS383" s="530"/>
      <c r="VOT383" s="530"/>
      <c r="VOU383" s="530"/>
      <c r="VOV383" s="530"/>
      <c r="VOW383" s="530"/>
      <c r="VOX383" s="530"/>
      <c r="VOY383" s="530"/>
      <c r="VOZ383" s="530"/>
      <c r="VPA383" s="530"/>
      <c r="VPB383" s="530"/>
      <c r="VPC383" s="530"/>
      <c r="VPD383" s="530"/>
      <c r="VPE383" s="530"/>
      <c r="VPF383" s="530"/>
      <c r="VPG383" s="530"/>
      <c r="VPH383" s="530"/>
      <c r="VPI383" s="530"/>
      <c r="VPJ383" s="530"/>
      <c r="VPK383" s="530"/>
      <c r="VPL383" s="530"/>
      <c r="VPM383" s="530"/>
      <c r="VPN383" s="530"/>
      <c r="VPO383" s="530"/>
      <c r="VPP383" s="530"/>
      <c r="VPQ383" s="530"/>
      <c r="VPR383" s="530"/>
      <c r="VPS383" s="530"/>
      <c r="VPT383" s="530"/>
      <c r="VPU383" s="530"/>
      <c r="VPV383" s="530"/>
      <c r="VPW383" s="530"/>
      <c r="VPX383" s="530"/>
      <c r="VPY383" s="530"/>
      <c r="VPZ383" s="530"/>
      <c r="VQA383" s="530"/>
      <c r="VQB383" s="530"/>
      <c r="VQC383" s="530"/>
      <c r="VQD383" s="530"/>
      <c r="VQE383" s="530"/>
      <c r="VQF383" s="530"/>
      <c r="VQG383" s="530"/>
      <c r="VQH383" s="530"/>
      <c r="VQI383" s="530"/>
      <c r="VQJ383" s="530"/>
      <c r="VQK383" s="530"/>
      <c r="VQL383" s="530"/>
      <c r="VQM383" s="530"/>
      <c r="VQN383" s="530"/>
      <c r="VQO383" s="530"/>
      <c r="VQP383" s="530"/>
      <c r="VQQ383" s="530"/>
      <c r="VQR383" s="530"/>
      <c r="VQS383" s="530"/>
      <c r="VQT383" s="530"/>
      <c r="VQU383" s="530"/>
      <c r="VQV383" s="530"/>
      <c r="VQW383" s="530"/>
      <c r="VQX383" s="530"/>
      <c r="VQY383" s="530"/>
      <c r="VQZ383" s="530"/>
      <c r="VRA383" s="530"/>
      <c r="VRB383" s="530"/>
      <c r="VRC383" s="530"/>
      <c r="VRD383" s="530"/>
      <c r="VRE383" s="530"/>
      <c r="VRF383" s="530"/>
      <c r="VRG383" s="530"/>
      <c r="VRH383" s="530"/>
      <c r="VRI383" s="530"/>
      <c r="VRJ383" s="530"/>
      <c r="VRK383" s="530"/>
      <c r="VRL383" s="530"/>
      <c r="VRM383" s="530"/>
      <c r="VRN383" s="530"/>
      <c r="VRO383" s="530"/>
      <c r="VRP383" s="530"/>
      <c r="VRQ383" s="530"/>
      <c r="VRR383" s="530"/>
      <c r="VRS383" s="530"/>
      <c r="VRT383" s="530"/>
      <c r="VRU383" s="530"/>
      <c r="VRV383" s="530"/>
      <c r="VRW383" s="530"/>
      <c r="VRX383" s="530"/>
      <c r="VRY383" s="530"/>
      <c r="VRZ383" s="530"/>
      <c r="VSA383" s="530"/>
      <c r="VSB383" s="530"/>
      <c r="VSC383" s="530"/>
      <c r="VSD383" s="530"/>
      <c r="VSE383" s="530"/>
      <c r="VSF383" s="530"/>
      <c r="VSG383" s="530"/>
      <c r="VSH383" s="530"/>
      <c r="VSI383" s="530"/>
      <c r="VSJ383" s="530"/>
      <c r="VSK383" s="530"/>
      <c r="VSL383" s="530"/>
      <c r="VSM383" s="530"/>
      <c r="VSN383" s="530"/>
      <c r="VSO383" s="530"/>
      <c r="VSP383" s="530"/>
      <c r="VSQ383" s="530"/>
      <c r="VSR383" s="530"/>
      <c r="VSS383" s="530"/>
      <c r="VST383" s="530"/>
      <c r="VSU383" s="530"/>
      <c r="VSV383" s="530"/>
      <c r="VSW383" s="530"/>
      <c r="VSX383" s="530"/>
      <c r="VSY383" s="530"/>
      <c r="VSZ383" s="530"/>
      <c r="VTA383" s="530"/>
      <c r="VTB383" s="530"/>
      <c r="VTC383" s="530"/>
      <c r="VTD383" s="530"/>
      <c r="VTE383" s="530"/>
      <c r="VTF383" s="530"/>
      <c r="VTG383" s="530"/>
      <c r="VTH383" s="530"/>
      <c r="VTI383" s="530"/>
      <c r="VTJ383" s="530"/>
      <c r="VTK383" s="530"/>
      <c r="VTL383" s="530"/>
      <c r="VTM383" s="530"/>
      <c r="VTN383" s="530"/>
      <c r="VTO383" s="530"/>
      <c r="VTP383" s="530"/>
      <c r="VTQ383" s="530"/>
      <c r="VTR383" s="530"/>
      <c r="VTS383" s="530"/>
      <c r="VTT383" s="530"/>
      <c r="VTU383" s="530"/>
      <c r="VTV383" s="530"/>
      <c r="VTW383" s="530"/>
      <c r="VTX383" s="530"/>
      <c r="VTY383" s="530"/>
      <c r="VTZ383" s="530"/>
      <c r="VUA383" s="530"/>
      <c r="VUB383" s="530"/>
      <c r="VUC383" s="530"/>
      <c r="VUD383" s="530"/>
      <c r="VUE383" s="530"/>
      <c r="VUF383" s="530"/>
      <c r="VUG383" s="530"/>
      <c r="VUH383" s="530"/>
      <c r="VUI383" s="530"/>
      <c r="VUJ383" s="530"/>
      <c r="VUK383" s="530"/>
      <c r="VUL383" s="530"/>
      <c r="VUM383" s="530"/>
      <c r="VUN383" s="530"/>
      <c r="VUO383" s="530"/>
      <c r="VUP383" s="530"/>
      <c r="VUQ383" s="530"/>
      <c r="VUR383" s="530"/>
      <c r="VUS383" s="530"/>
      <c r="VUT383" s="530"/>
      <c r="VUU383" s="530"/>
      <c r="VUV383" s="530"/>
      <c r="VUW383" s="530"/>
      <c r="VUX383" s="530"/>
      <c r="VUY383" s="530"/>
      <c r="VUZ383" s="530"/>
      <c r="VVA383" s="530"/>
      <c r="VVB383" s="530"/>
      <c r="VVC383" s="530"/>
      <c r="VVD383" s="530"/>
      <c r="VVE383" s="530"/>
      <c r="VVF383" s="530"/>
      <c r="VVG383" s="530"/>
      <c r="VVH383" s="530"/>
      <c r="VVI383" s="530"/>
      <c r="VVJ383" s="530"/>
      <c r="VVK383" s="530"/>
      <c r="VVL383" s="530"/>
      <c r="VVM383" s="530"/>
      <c r="VVN383" s="530"/>
      <c r="VVO383" s="530"/>
      <c r="VVP383" s="530"/>
      <c r="VVQ383" s="530"/>
      <c r="VVR383" s="530"/>
      <c r="VVS383" s="530"/>
      <c r="VVT383" s="530"/>
      <c r="VVU383" s="530"/>
      <c r="VVV383" s="530"/>
      <c r="VVW383" s="530"/>
      <c r="VVX383" s="530"/>
      <c r="VVY383" s="530"/>
      <c r="VVZ383" s="530"/>
      <c r="VWA383" s="530"/>
      <c r="VWB383" s="530"/>
      <c r="VWC383" s="530"/>
      <c r="VWD383" s="530"/>
      <c r="VWE383" s="530"/>
      <c r="VWF383" s="530"/>
      <c r="VWG383" s="530"/>
      <c r="VWH383" s="530"/>
      <c r="VWI383" s="530"/>
      <c r="VWJ383" s="530"/>
      <c r="VWK383" s="530"/>
      <c r="VWL383" s="530"/>
      <c r="VWM383" s="530"/>
      <c r="VWN383" s="530"/>
      <c r="VWO383" s="530"/>
      <c r="VWP383" s="530"/>
      <c r="VWQ383" s="530"/>
      <c r="VWR383" s="530"/>
      <c r="VWS383" s="530"/>
      <c r="VWT383" s="530"/>
      <c r="VWU383" s="530"/>
      <c r="VWV383" s="530"/>
      <c r="VWW383" s="530"/>
      <c r="VWX383" s="530"/>
      <c r="VWY383" s="530"/>
      <c r="VWZ383" s="530"/>
      <c r="VXA383" s="530"/>
      <c r="VXB383" s="530"/>
      <c r="VXC383" s="530"/>
      <c r="VXD383" s="530"/>
      <c r="VXE383" s="530"/>
      <c r="VXF383" s="530"/>
      <c r="VXG383" s="530"/>
      <c r="VXH383" s="530"/>
      <c r="VXI383" s="530"/>
      <c r="VXJ383" s="530"/>
      <c r="VXK383" s="530"/>
      <c r="VXL383" s="530"/>
      <c r="VXM383" s="530"/>
      <c r="VXN383" s="530"/>
      <c r="VXO383" s="530"/>
      <c r="VXP383" s="530"/>
      <c r="VXQ383" s="530"/>
      <c r="VXR383" s="530"/>
      <c r="VXS383" s="530"/>
      <c r="VXT383" s="530"/>
      <c r="VXU383" s="530"/>
      <c r="VXV383" s="530"/>
      <c r="VXW383" s="530"/>
      <c r="VXX383" s="530"/>
      <c r="VXY383" s="530"/>
      <c r="VXZ383" s="530"/>
      <c r="VYA383" s="530"/>
      <c r="VYB383" s="530"/>
      <c r="VYC383" s="530"/>
      <c r="VYD383" s="530"/>
      <c r="VYE383" s="530"/>
      <c r="VYF383" s="530"/>
      <c r="VYG383" s="530"/>
      <c r="VYH383" s="530"/>
      <c r="VYI383" s="530"/>
      <c r="VYJ383" s="530"/>
      <c r="VYK383" s="530"/>
      <c r="VYL383" s="530"/>
      <c r="VYM383" s="530"/>
      <c r="VYN383" s="530"/>
      <c r="VYO383" s="530"/>
      <c r="VYP383" s="530"/>
      <c r="VYQ383" s="530"/>
      <c r="VYR383" s="530"/>
      <c r="VYS383" s="530"/>
      <c r="VYT383" s="530"/>
      <c r="VYU383" s="530"/>
      <c r="VYV383" s="530"/>
      <c r="VYW383" s="530"/>
      <c r="VYX383" s="530"/>
      <c r="VYY383" s="530"/>
      <c r="VYZ383" s="530"/>
      <c r="VZA383" s="530"/>
      <c r="VZB383" s="530"/>
      <c r="VZC383" s="530"/>
      <c r="VZD383" s="530"/>
      <c r="VZE383" s="530"/>
      <c r="VZF383" s="530"/>
      <c r="VZG383" s="530"/>
      <c r="VZH383" s="530"/>
      <c r="VZI383" s="530"/>
      <c r="VZJ383" s="530"/>
      <c r="VZK383" s="530"/>
      <c r="VZL383" s="530"/>
      <c r="VZM383" s="530"/>
      <c r="VZN383" s="530"/>
      <c r="VZO383" s="530"/>
      <c r="VZP383" s="530"/>
      <c r="VZQ383" s="530"/>
      <c r="VZR383" s="530"/>
      <c r="VZS383" s="530"/>
      <c r="VZT383" s="530"/>
      <c r="VZU383" s="530"/>
      <c r="VZV383" s="530"/>
      <c r="VZW383" s="530"/>
      <c r="VZX383" s="530"/>
      <c r="VZY383" s="530"/>
      <c r="VZZ383" s="530"/>
      <c r="WAA383" s="530"/>
      <c r="WAB383" s="530"/>
      <c r="WAC383" s="530"/>
      <c r="WAD383" s="530"/>
      <c r="WAE383" s="530"/>
      <c r="WAF383" s="530"/>
      <c r="WAG383" s="530"/>
      <c r="WAH383" s="530"/>
      <c r="WAI383" s="530"/>
      <c r="WAJ383" s="530"/>
      <c r="WAK383" s="530"/>
      <c r="WAL383" s="530"/>
      <c r="WAM383" s="530"/>
      <c r="WAN383" s="530"/>
      <c r="WAO383" s="530"/>
      <c r="WAP383" s="530"/>
      <c r="WAQ383" s="530"/>
      <c r="WAR383" s="530"/>
      <c r="WAS383" s="530"/>
      <c r="WAT383" s="530"/>
      <c r="WAU383" s="530"/>
      <c r="WAV383" s="530"/>
      <c r="WAW383" s="530"/>
      <c r="WAX383" s="530"/>
      <c r="WAY383" s="530"/>
      <c r="WAZ383" s="530"/>
      <c r="WBA383" s="530"/>
      <c r="WBB383" s="530"/>
      <c r="WBC383" s="530"/>
      <c r="WBD383" s="530"/>
      <c r="WBE383" s="530"/>
      <c r="WBF383" s="530"/>
      <c r="WBG383" s="530"/>
      <c r="WBH383" s="530"/>
      <c r="WBI383" s="530"/>
      <c r="WBJ383" s="530"/>
      <c r="WBK383" s="530"/>
      <c r="WBL383" s="530"/>
      <c r="WBM383" s="530"/>
      <c r="WBN383" s="530"/>
      <c r="WBO383" s="530"/>
      <c r="WBP383" s="530"/>
      <c r="WBQ383" s="530"/>
      <c r="WBR383" s="530"/>
      <c r="WBS383" s="530"/>
      <c r="WBT383" s="530"/>
      <c r="WBU383" s="530"/>
      <c r="WBV383" s="530"/>
      <c r="WBW383" s="530"/>
      <c r="WBX383" s="530"/>
      <c r="WBY383" s="530"/>
      <c r="WBZ383" s="530"/>
      <c r="WCA383" s="530"/>
      <c r="WCB383" s="530"/>
      <c r="WCC383" s="530"/>
      <c r="WCD383" s="530"/>
      <c r="WCE383" s="530"/>
      <c r="WCF383" s="530"/>
      <c r="WCG383" s="530"/>
      <c r="WCH383" s="530"/>
      <c r="WCI383" s="530"/>
      <c r="WCJ383" s="530"/>
      <c r="WCK383" s="530"/>
      <c r="WCL383" s="530"/>
      <c r="WCM383" s="530"/>
      <c r="WCN383" s="530"/>
      <c r="WCO383" s="530"/>
      <c r="WCP383" s="530"/>
      <c r="WCQ383" s="530"/>
      <c r="WCR383" s="530"/>
      <c r="WCS383" s="530"/>
      <c r="WCT383" s="530"/>
      <c r="WCU383" s="530"/>
      <c r="WCV383" s="530"/>
      <c r="WCW383" s="530"/>
      <c r="WCX383" s="530"/>
      <c r="WCY383" s="530"/>
      <c r="WCZ383" s="530"/>
      <c r="WDA383" s="530"/>
      <c r="WDB383" s="530"/>
      <c r="WDC383" s="530"/>
      <c r="WDD383" s="530"/>
      <c r="WDE383" s="530"/>
      <c r="WDF383" s="530"/>
      <c r="WDG383" s="530"/>
      <c r="WDH383" s="530"/>
      <c r="WDI383" s="530"/>
      <c r="WDJ383" s="530"/>
      <c r="WDK383" s="530"/>
      <c r="WDL383" s="530"/>
      <c r="WDM383" s="530"/>
      <c r="WDN383" s="530"/>
      <c r="WDO383" s="530"/>
      <c r="WDP383" s="530"/>
      <c r="WDQ383" s="530"/>
      <c r="WDR383" s="530"/>
      <c r="WDS383" s="530"/>
      <c r="WDT383" s="530"/>
      <c r="WDU383" s="530"/>
      <c r="WDV383" s="530"/>
      <c r="WDW383" s="530"/>
      <c r="WDX383" s="530"/>
      <c r="WDY383" s="530"/>
      <c r="WDZ383" s="530"/>
      <c r="WEA383" s="530"/>
      <c r="WEB383" s="530"/>
      <c r="WEC383" s="530"/>
      <c r="WED383" s="530"/>
      <c r="WEE383" s="530"/>
      <c r="WEF383" s="530"/>
      <c r="WEG383" s="530"/>
      <c r="WEH383" s="530"/>
      <c r="WEI383" s="530"/>
      <c r="WEJ383" s="530"/>
      <c r="WEK383" s="530"/>
      <c r="WEL383" s="530"/>
      <c r="WEM383" s="530"/>
      <c r="WEN383" s="530"/>
      <c r="WEO383" s="530"/>
      <c r="WEP383" s="530"/>
      <c r="WEQ383" s="530"/>
      <c r="WER383" s="530"/>
      <c r="WES383" s="530"/>
      <c r="WET383" s="530"/>
      <c r="WEU383" s="530"/>
      <c r="WEV383" s="530"/>
      <c r="WEW383" s="530"/>
      <c r="WEX383" s="530"/>
      <c r="WEY383" s="530"/>
      <c r="WEZ383" s="530"/>
      <c r="WFA383" s="530"/>
      <c r="WFB383" s="530"/>
      <c r="WFC383" s="530"/>
      <c r="WFD383" s="530"/>
      <c r="WFE383" s="530"/>
      <c r="WFF383" s="530"/>
      <c r="WFG383" s="530"/>
      <c r="WFH383" s="530"/>
      <c r="WFI383" s="530"/>
      <c r="WFJ383" s="530"/>
      <c r="WFK383" s="530"/>
      <c r="WFL383" s="530"/>
      <c r="WFM383" s="530"/>
      <c r="WFN383" s="530"/>
      <c r="WFO383" s="530"/>
      <c r="WFP383" s="530"/>
      <c r="WFQ383" s="530"/>
      <c r="WFR383" s="530"/>
      <c r="WFS383" s="530"/>
      <c r="WFT383" s="530"/>
      <c r="WFU383" s="530"/>
      <c r="WFV383" s="530"/>
      <c r="WFW383" s="530"/>
      <c r="WFX383" s="530"/>
      <c r="WFY383" s="530"/>
      <c r="WFZ383" s="530"/>
      <c r="WGA383" s="530"/>
      <c r="WGB383" s="530"/>
      <c r="WGC383" s="530"/>
      <c r="WGD383" s="530"/>
      <c r="WGE383" s="530"/>
      <c r="WGF383" s="530"/>
      <c r="WGG383" s="530"/>
      <c r="WGH383" s="530"/>
      <c r="WGI383" s="530"/>
      <c r="WGJ383" s="530"/>
      <c r="WGK383" s="530"/>
      <c r="WGL383" s="530"/>
      <c r="WGM383" s="530"/>
      <c r="WGN383" s="530"/>
      <c r="WGO383" s="530"/>
      <c r="WGP383" s="530"/>
      <c r="WGQ383" s="530"/>
      <c r="WGR383" s="530"/>
      <c r="WGS383" s="530"/>
      <c r="WGT383" s="530"/>
      <c r="WGU383" s="530"/>
      <c r="WGV383" s="530"/>
      <c r="WGW383" s="530"/>
      <c r="WGX383" s="530"/>
      <c r="WGY383" s="530"/>
      <c r="WGZ383" s="530"/>
      <c r="WHA383" s="530"/>
      <c r="WHB383" s="530"/>
      <c r="WHC383" s="530"/>
      <c r="WHD383" s="530"/>
      <c r="WHE383" s="530"/>
      <c r="WHF383" s="530"/>
      <c r="WHG383" s="530"/>
      <c r="WHH383" s="530"/>
      <c r="WHI383" s="530"/>
      <c r="WHJ383" s="530"/>
      <c r="WHK383" s="530"/>
      <c r="WHL383" s="530"/>
      <c r="WHM383" s="530"/>
      <c r="WHN383" s="530"/>
      <c r="WHO383" s="530"/>
      <c r="WHP383" s="530"/>
      <c r="WHQ383" s="530"/>
      <c r="WHR383" s="530"/>
      <c r="WHS383" s="530"/>
      <c r="WHT383" s="530"/>
      <c r="WHU383" s="530"/>
      <c r="WHV383" s="530"/>
      <c r="WHW383" s="530"/>
      <c r="WHX383" s="530"/>
      <c r="WHY383" s="530"/>
      <c r="WHZ383" s="530"/>
      <c r="WIA383" s="530"/>
      <c r="WIB383" s="530"/>
      <c r="WIC383" s="530"/>
      <c r="WID383" s="530"/>
      <c r="WIE383" s="530"/>
      <c r="WIF383" s="530"/>
      <c r="WIG383" s="530"/>
      <c r="WIH383" s="530"/>
      <c r="WII383" s="530"/>
      <c r="WIJ383" s="530"/>
      <c r="WIK383" s="530"/>
      <c r="WIL383" s="530"/>
      <c r="WIM383" s="530"/>
      <c r="WIN383" s="530"/>
      <c r="WIO383" s="530"/>
      <c r="WIP383" s="530"/>
      <c r="WIQ383" s="530"/>
      <c r="WIR383" s="530"/>
      <c r="WIS383" s="530"/>
      <c r="WIT383" s="530"/>
      <c r="WIU383" s="530"/>
      <c r="WIV383" s="530"/>
      <c r="WIW383" s="530"/>
      <c r="WIX383" s="530"/>
      <c r="WIY383" s="530"/>
      <c r="WIZ383" s="530"/>
      <c r="WJA383" s="530"/>
      <c r="WJB383" s="530"/>
      <c r="WJC383" s="530"/>
      <c r="WJD383" s="530"/>
      <c r="WJE383" s="530"/>
      <c r="WJF383" s="530"/>
      <c r="WJG383" s="530"/>
      <c r="WJH383" s="530"/>
      <c r="WJI383" s="530"/>
      <c r="WJJ383" s="530"/>
      <c r="WJK383" s="530"/>
      <c r="WJL383" s="530"/>
      <c r="WJM383" s="530"/>
      <c r="WJN383" s="530"/>
      <c r="WJO383" s="530"/>
      <c r="WJP383" s="530"/>
      <c r="WJQ383" s="530"/>
      <c r="WJR383" s="530"/>
      <c r="WJS383" s="530"/>
      <c r="WJT383" s="530"/>
      <c r="WJU383" s="530"/>
      <c r="WJV383" s="530"/>
      <c r="WJW383" s="530"/>
      <c r="WJX383" s="530"/>
      <c r="WJY383" s="530"/>
      <c r="WJZ383" s="530"/>
      <c r="WKA383" s="530"/>
      <c r="WKB383" s="530"/>
      <c r="WKC383" s="530"/>
      <c r="WKD383" s="530"/>
      <c r="WKE383" s="530"/>
      <c r="WKF383" s="530"/>
      <c r="WKG383" s="530"/>
      <c r="WKH383" s="530"/>
      <c r="WKI383" s="530"/>
      <c r="WKJ383" s="530"/>
      <c r="WKK383" s="530"/>
      <c r="WKL383" s="530"/>
      <c r="WKM383" s="530"/>
      <c r="WKN383" s="530"/>
      <c r="WKO383" s="530"/>
      <c r="WKP383" s="530"/>
      <c r="WKQ383" s="530"/>
      <c r="WKR383" s="530"/>
      <c r="WKS383" s="530"/>
      <c r="WKT383" s="530"/>
      <c r="WKU383" s="530"/>
      <c r="WKV383" s="530"/>
      <c r="WKW383" s="530"/>
      <c r="WKX383" s="530"/>
      <c r="WKY383" s="530"/>
      <c r="WKZ383" s="530"/>
      <c r="WLA383" s="530"/>
      <c r="WLB383" s="530"/>
      <c r="WLC383" s="530"/>
      <c r="WLD383" s="530"/>
      <c r="WLE383" s="530"/>
      <c r="WLF383" s="530"/>
      <c r="WLG383" s="530"/>
      <c r="WLH383" s="530"/>
      <c r="WLI383" s="530"/>
      <c r="WLJ383" s="530"/>
      <c r="WLK383" s="530"/>
      <c r="WLL383" s="530"/>
      <c r="WLM383" s="530"/>
      <c r="WLN383" s="530"/>
      <c r="WLO383" s="530"/>
      <c r="WLP383" s="530"/>
      <c r="WLQ383" s="530"/>
      <c r="WLR383" s="530"/>
      <c r="WLS383" s="530"/>
      <c r="WLT383" s="530"/>
      <c r="WLU383" s="530"/>
      <c r="WLV383" s="530"/>
      <c r="WLW383" s="530"/>
      <c r="WLX383" s="530"/>
      <c r="WLY383" s="530"/>
      <c r="WLZ383" s="530"/>
      <c r="WMA383" s="530"/>
      <c r="WMB383" s="530"/>
      <c r="WMC383" s="530"/>
      <c r="WMD383" s="530"/>
      <c r="WME383" s="530"/>
      <c r="WMF383" s="530"/>
      <c r="WMG383" s="530"/>
      <c r="WMH383" s="530"/>
      <c r="WMI383" s="530"/>
      <c r="WMJ383" s="530"/>
      <c r="WMK383" s="530"/>
      <c r="WML383" s="530"/>
      <c r="WMM383" s="530"/>
      <c r="WMN383" s="530"/>
      <c r="WMO383" s="530"/>
      <c r="WMP383" s="530"/>
      <c r="WMQ383" s="530"/>
      <c r="WMR383" s="530"/>
      <c r="WMS383" s="530"/>
      <c r="WMT383" s="530"/>
      <c r="WMU383" s="530"/>
      <c r="WMV383" s="530"/>
      <c r="WMW383" s="530"/>
      <c r="WMX383" s="530"/>
      <c r="WMY383" s="530"/>
      <c r="WMZ383" s="530"/>
      <c r="WNA383" s="530"/>
      <c r="WNB383" s="530"/>
      <c r="WNC383" s="530"/>
      <c r="WND383" s="530"/>
      <c r="WNE383" s="530"/>
      <c r="WNF383" s="530"/>
      <c r="WNG383" s="530"/>
      <c r="WNH383" s="530"/>
      <c r="WNI383" s="530"/>
      <c r="WNJ383" s="530"/>
      <c r="WNK383" s="530"/>
      <c r="WNL383" s="530"/>
      <c r="WNM383" s="530"/>
      <c r="WNN383" s="530"/>
      <c r="WNO383" s="530"/>
      <c r="WNP383" s="530"/>
      <c r="WNQ383" s="530"/>
      <c r="WNR383" s="530"/>
      <c r="WNS383" s="530"/>
      <c r="WNT383" s="530"/>
      <c r="WNU383" s="530"/>
      <c r="WNV383" s="530"/>
      <c r="WNW383" s="530"/>
      <c r="WNX383" s="530"/>
      <c r="WNY383" s="530"/>
      <c r="WNZ383" s="530"/>
      <c r="WOA383" s="530"/>
      <c r="WOB383" s="530"/>
      <c r="WOC383" s="530"/>
      <c r="WOD383" s="530"/>
      <c r="WOE383" s="530"/>
      <c r="WOF383" s="530"/>
      <c r="WOG383" s="530"/>
      <c r="WOH383" s="530"/>
      <c r="WOI383" s="530"/>
      <c r="WOJ383" s="530"/>
      <c r="WOK383" s="530"/>
      <c r="WOL383" s="530"/>
      <c r="WOM383" s="530"/>
      <c r="WON383" s="530"/>
      <c r="WOO383" s="530"/>
      <c r="WOP383" s="530"/>
      <c r="WOQ383" s="530"/>
      <c r="WOR383" s="530"/>
      <c r="WOS383" s="530"/>
      <c r="WOT383" s="530"/>
      <c r="WOU383" s="530"/>
      <c r="WOV383" s="530"/>
      <c r="WOW383" s="530"/>
      <c r="WOX383" s="530"/>
      <c r="WOY383" s="530"/>
      <c r="WOZ383" s="530"/>
      <c r="WPA383" s="530"/>
      <c r="WPB383" s="530"/>
      <c r="WPC383" s="530"/>
      <c r="WPD383" s="530"/>
      <c r="WPE383" s="530"/>
      <c r="WPF383" s="530"/>
      <c r="WPG383" s="530"/>
      <c r="WPH383" s="530"/>
      <c r="WPI383" s="530"/>
      <c r="WPJ383" s="530"/>
      <c r="WPK383" s="530"/>
      <c r="WPL383" s="530"/>
      <c r="WPM383" s="530"/>
      <c r="WPN383" s="530"/>
      <c r="WPO383" s="530"/>
      <c r="WPP383" s="530"/>
      <c r="WPQ383" s="530"/>
      <c r="WPR383" s="530"/>
      <c r="WPS383" s="530"/>
      <c r="WPT383" s="530"/>
      <c r="WPU383" s="530"/>
      <c r="WPV383" s="530"/>
      <c r="WPW383" s="530"/>
      <c r="WPX383" s="530"/>
      <c r="WPY383" s="530"/>
      <c r="WPZ383" s="530"/>
      <c r="WQA383" s="530"/>
      <c r="WQB383" s="530"/>
      <c r="WQC383" s="530"/>
      <c r="WQD383" s="530"/>
      <c r="WQE383" s="530"/>
      <c r="WQF383" s="530"/>
      <c r="WQG383" s="530"/>
      <c r="WQH383" s="530"/>
      <c r="WQI383" s="530"/>
      <c r="WQJ383" s="530"/>
      <c r="WQK383" s="530"/>
      <c r="WQL383" s="530"/>
      <c r="WQM383" s="530"/>
      <c r="WQN383" s="530"/>
      <c r="WQO383" s="530"/>
      <c r="WQP383" s="530"/>
      <c r="WQQ383" s="530"/>
      <c r="WQR383" s="530"/>
      <c r="WQS383" s="530"/>
      <c r="WQT383" s="530"/>
      <c r="WQU383" s="530"/>
      <c r="WQV383" s="530"/>
      <c r="WQW383" s="530"/>
      <c r="WQX383" s="530"/>
      <c r="WQY383" s="530"/>
      <c r="WQZ383" s="530"/>
      <c r="WRA383" s="530"/>
      <c r="WRB383" s="530"/>
      <c r="WRC383" s="530"/>
      <c r="WRD383" s="530"/>
      <c r="WRE383" s="530"/>
      <c r="WRF383" s="530"/>
      <c r="WRG383" s="530"/>
      <c r="WRH383" s="530"/>
      <c r="WRI383" s="530"/>
      <c r="WRJ383" s="530"/>
      <c r="WRK383" s="530"/>
      <c r="WRL383" s="530"/>
      <c r="WRM383" s="530"/>
      <c r="WRN383" s="530"/>
      <c r="WRO383" s="530"/>
      <c r="WRP383" s="530"/>
      <c r="WRQ383" s="530"/>
      <c r="WRR383" s="530"/>
      <c r="WRS383" s="530"/>
      <c r="WRT383" s="530"/>
      <c r="WRU383" s="530"/>
      <c r="WRV383" s="530"/>
      <c r="WRW383" s="530"/>
      <c r="WRX383" s="530"/>
      <c r="WRY383" s="530"/>
      <c r="WRZ383" s="530"/>
      <c r="WSA383" s="530"/>
      <c r="WSB383" s="530"/>
      <c r="WSC383" s="530"/>
      <c r="WSD383" s="530"/>
      <c r="WSE383" s="530"/>
      <c r="WSF383" s="530"/>
      <c r="WSG383" s="530"/>
      <c r="WSH383" s="530"/>
      <c r="WSI383" s="530"/>
      <c r="WSJ383" s="530"/>
      <c r="WSK383" s="530"/>
      <c r="WSL383" s="530"/>
      <c r="WSM383" s="530"/>
      <c r="WSN383" s="530"/>
      <c r="WSO383" s="530"/>
      <c r="WSP383" s="530"/>
      <c r="WSQ383" s="530"/>
      <c r="WSR383" s="530"/>
      <c r="WSS383" s="530"/>
      <c r="WST383" s="530"/>
      <c r="WSU383" s="530"/>
      <c r="WSV383" s="530"/>
      <c r="WSW383" s="530"/>
      <c r="WSX383" s="530"/>
      <c r="WSY383" s="530"/>
      <c r="WSZ383" s="530"/>
      <c r="WTA383" s="530"/>
      <c r="WTB383" s="530"/>
      <c r="WTC383" s="530"/>
      <c r="WTD383" s="530"/>
      <c r="WTE383" s="530"/>
      <c r="WTF383" s="530"/>
      <c r="WTG383" s="530"/>
      <c r="WTH383" s="530"/>
      <c r="WTI383" s="530"/>
      <c r="WTJ383" s="530"/>
      <c r="WTK383" s="530"/>
      <c r="WTL383" s="530"/>
      <c r="WTM383" s="530"/>
      <c r="WTN383" s="530"/>
      <c r="WTO383" s="530"/>
      <c r="WTP383" s="530"/>
      <c r="WTQ383" s="530"/>
      <c r="WTR383" s="530"/>
      <c r="WTS383" s="530"/>
      <c r="WTT383" s="530"/>
      <c r="WTU383" s="530"/>
      <c r="WTV383" s="530"/>
      <c r="WTW383" s="530"/>
      <c r="WTX383" s="530"/>
      <c r="WTY383" s="530"/>
      <c r="WTZ383" s="530"/>
      <c r="WUA383" s="530"/>
      <c r="WUB383" s="530"/>
      <c r="WUC383" s="530"/>
      <c r="WUD383" s="530"/>
      <c r="WUE383" s="530"/>
      <c r="WUF383" s="530"/>
      <c r="WUG383" s="530"/>
      <c r="WUH383" s="530"/>
      <c r="WUI383" s="530"/>
      <c r="WUJ383" s="530"/>
      <c r="WUK383" s="530"/>
      <c r="WUL383" s="530"/>
      <c r="WUM383" s="530"/>
      <c r="WUN383" s="530"/>
      <c r="WUO383" s="530"/>
      <c r="WUP383" s="530"/>
      <c r="WUQ383" s="530"/>
      <c r="WUR383" s="530"/>
      <c r="WUS383" s="530"/>
      <c r="WUT383" s="530"/>
      <c r="WUU383" s="530"/>
      <c r="WUV383" s="530"/>
      <c r="WUW383" s="530"/>
      <c r="WUX383" s="530"/>
      <c r="WUY383" s="530"/>
      <c r="WUZ383" s="530"/>
      <c r="WVA383" s="530"/>
      <c r="WVB383" s="530"/>
      <c r="WVC383" s="530"/>
      <c r="WVD383" s="530"/>
      <c r="WVE383" s="530"/>
      <c r="WVF383" s="530"/>
      <c r="WVG383" s="530"/>
      <c r="WVH383" s="530"/>
      <c r="WVI383" s="530"/>
      <c r="WVJ383" s="530"/>
      <c r="WVK383" s="530"/>
      <c r="WVL383" s="530"/>
      <c r="WVM383" s="530"/>
      <c r="WVN383" s="530"/>
      <c r="WVO383" s="530"/>
      <c r="WVP383" s="530"/>
      <c r="WVQ383" s="530"/>
      <c r="WVR383" s="530"/>
      <c r="WVS383" s="530"/>
      <c r="WVT383" s="530"/>
      <c r="WVU383" s="530"/>
      <c r="WVV383" s="530"/>
      <c r="WVW383" s="530"/>
      <c r="WVX383" s="530"/>
      <c r="WVY383" s="530"/>
      <c r="WVZ383" s="530"/>
      <c r="WWA383" s="530"/>
      <c r="WWB383" s="530"/>
      <c r="WWC383" s="530"/>
      <c r="WWD383" s="530"/>
      <c r="WWE383" s="530"/>
      <c r="WWF383" s="530"/>
      <c r="WWG383" s="530"/>
      <c r="WWH383" s="530"/>
      <c r="WWI383" s="530"/>
      <c r="WWJ383" s="530"/>
      <c r="WWK383" s="530"/>
      <c r="WWL383" s="530"/>
      <c r="WWM383" s="530"/>
      <c r="WWN383" s="530"/>
      <c r="WWO383" s="530"/>
      <c r="WWP383" s="530"/>
      <c r="WWQ383" s="530"/>
      <c r="WWR383" s="530"/>
      <c r="WWS383" s="530"/>
      <c r="WWT383" s="530"/>
      <c r="WWU383" s="530"/>
      <c r="WWV383" s="530"/>
      <c r="WWW383" s="530"/>
      <c r="WWX383" s="530"/>
      <c r="WWY383" s="530"/>
      <c r="WWZ383" s="530"/>
      <c r="WXA383" s="530"/>
      <c r="WXB383" s="530"/>
      <c r="WXC383" s="530"/>
      <c r="WXD383" s="530"/>
      <c r="WXE383" s="530"/>
      <c r="WXF383" s="530"/>
      <c r="WXG383" s="530"/>
      <c r="WXH383" s="530"/>
      <c r="WXI383" s="530"/>
      <c r="WXJ383" s="530"/>
      <c r="WXK383" s="530"/>
      <c r="WXL383" s="530"/>
      <c r="WXM383" s="530"/>
      <c r="WXN383" s="530"/>
      <c r="WXO383" s="530"/>
      <c r="WXP383" s="530"/>
      <c r="WXQ383" s="530"/>
      <c r="WXR383" s="530"/>
      <c r="WXS383" s="530"/>
      <c r="WXT383" s="530"/>
      <c r="WXU383" s="530"/>
      <c r="WXV383" s="530"/>
      <c r="WXW383" s="530"/>
      <c r="WXX383" s="530"/>
      <c r="WXY383" s="530"/>
      <c r="WXZ383" s="530"/>
      <c r="WYA383" s="530"/>
      <c r="WYB383" s="530"/>
      <c r="WYC383" s="530"/>
      <c r="WYD383" s="530"/>
      <c r="WYE383" s="530"/>
      <c r="WYF383" s="530"/>
      <c r="WYG383" s="530"/>
      <c r="WYH383" s="530"/>
      <c r="WYI383" s="530"/>
      <c r="WYJ383" s="530"/>
      <c r="WYK383" s="530"/>
      <c r="WYL383" s="530"/>
      <c r="WYM383" s="530"/>
      <c r="WYN383" s="530"/>
      <c r="WYO383" s="530"/>
      <c r="WYP383" s="530"/>
      <c r="WYQ383" s="530"/>
      <c r="WYR383" s="530"/>
      <c r="WYS383" s="530"/>
      <c r="WYT383" s="530"/>
      <c r="WYU383" s="530"/>
      <c r="WYV383" s="530"/>
      <c r="WYW383" s="530"/>
      <c r="WYX383" s="530"/>
      <c r="WYY383" s="530"/>
      <c r="WYZ383" s="530"/>
      <c r="WZA383" s="530"/>
      <c r="WZB383" s="530"/>
      <c r="WZC383" s="530"/>
      <c r="WZD383" s="530"/>
      <c r="WZE383" s="530"/>
      <c r="WZF383" s="530"/>
      <c r="WZG383" s="530"/>
      <c r="WZH383" s="530"/>
      <c r="WZI383" s="530"/>
      <c r="WZJ383" s="530"/>
      <c r="WZK383" s="530"/>
      <c r="WZL383" s="530"/>
      <c r="WZM383" s="530"/>
      <c r="WZN383" s="530"/>
      <c r="WZO383" s="530"/>
      <c r="WZP383" s="530"/>
      <c r="WZQ383" s="530"/>
      <c r="WZR383" s="530"/>
      <c r="WZS383" s="530"/>
      <c r="WZT383" s="530"/>
      <c r="WZU383" s="530"/>
      <c r="WZV383" s="530"/>
      <c r="WZW383" s="530"/>
      <c r="WZX383" s="530"/>
      <c r="WZY383" s="530"/>
      <c r="WZZ383" s="530"/>
      <c r="XAA383" s="530"/>
      <c r="XAB383" s="530"/>
      <c r="XAC383" s="530"/>
      <c r="XAD383" s="530"/>
      <c r="XAE383" s="530"/>
      <c r="XAF383" s="530"/>
      <c r="XAG383" s="530"/>
      <c r="XAH383" s="530"/>
      <c r="XAI383" s="530"/>
      <c r="XAJ383" s="530"/>
      <c r="XAK383" s="530"/>
      <c r="XAL383" s="530"/>
      <c r="XAM383" s="530"/>
      <c r="XAN383" s="530"/>
      <c r="XAO383" s="530"/>
      <c r="XAP383" s="530"/>
      <c r="XAQ383" s="530"/>
      <c r="XAR383" s="530"/>
      <c r="XAS383" s="530"/>
      <c r="XAT383" s="530"/>
      <c r="XAU383" s="530"/>
      <c r="XAV383" s="530"/>
      <c r="XAW383" s="530"/>
      <c r="XAX383" s="530"/>
      <c r="XAY383" s="530"/>
      <c r="XAZ383" s="530"/>
      <c r="XBA383" s="530"/>
      <c r="XBB383" s="530"/>
      <c r="XBC383" s="530"/>
      <c r="XBD383" s="530"/>
      <c r="XBE383" s="530"/>
      <c r="XBF383" s="530"/>
      <c r="XBG383" s="530"/>
      <c r="XBH383" s="530"/>
      <c r="XBI383" s="530"/>
      <c r="XBJ383" s="530"/>
      <c r="XBK383" s="530"/>
      <c r="XBL383" s="530"/>
      <c r="XBM383" s="530"/>
      <c r="XBN383" s="530"/>
      <c r="XBO383" s="530"/>
      <c r="XBP383" s="530"/>
      <c r="XBQ383" s="530"/>
      <c r="XBR383" s="530"/>
      <c r="XBS383" s="530"/>
      <c r="XBT383" s="530"/>
      <c r="XBU383" s="530"/>
      <c r="XBV383" s="530"/>
      <c r="XBW383" s="530"/>
      <c r="XBX383" s="530"/>
      <c r="XBY383" s="530"/>
      <c r="XBZ383" s="530"/>
      <c r="XCA383" s="530"/>
      <c r="XCB383" s="530"/>
      <c r="XCC383" s="530"/>
      <c r="XCD383" s="530"/>
      <c r="XCE383" s="530"/>
      <c r="XCF383" s="530"/>
      <c r="XCG383" s="530"/>
      <c r="XCH383" s="530"/>
      <c r="XCI383" s="530"/>
      <c r="XCJ383" s="530"/>
      <c r="XCK383" s="530"/>
      <c r="XCL383" s="530"/>
      <c r="XCM383" s="530"/>
      <c r="XCN383" s="530"/>
      <c r="XCO383" s="530"/>
      <c r="XCP383" s="530"/>
      <c r="XCQ383" s="530"/>
      <c r="XCR383" s="530"/>
      <c r="XCS383" s="530"/>
      <c r="XCT383" s="530"/>
      <c r="XCU383" s="530"/>
      <c r="XCV383" s="530"/>
      <c r="XCW383" s="530"/>
      <c r="XCX383" s="530"/>
      <c r="XCY383" s="530"/>
      <c r="XCZ383" s="530"/>
      <c r="XDA383" s="530"/>
      <c r="XDB383" s="530"/>
      <c r="XDC383" s="530"/>
      <c r="XDD383" s="530"/>
      <c r="XDE383" s="530"/>
      <c r="XDF383" s="530"/>
      <c r="XDG383" s="530"/>
      <c r="XDH383" s="530"/>
      <c r="XDI383" s="530"/>
      <c r="XDJ383" s="530"/>
      <c r="XDK383" s="530"/>
      <c r="XDL383" s="530"/>
      <c r="XDM383" s="530"/>
      <c r="XDN383" s="530"/>
      <c r="XDO383" s="530"/>
      <c r="XDP383" s="530"/>
      <c r="XDQ383" s="530"/>
      <c r="XDR383" s="530"/>
      <c r="XDS383" s="530"/>
      <c r="XDT383" s="530"/>
      <c r="XDU383" s="530"/>
      <c r="XDV383" s="530"/>
      <c r="XDW383" s="530"/>
      <c r="XDX383" s="530"/>
      <c r="XDY383" s="530"/>
      <c r="XDZ383" s="530"/>
      <c r="XEA383" s="530"/>
      <c r="XEB383" s="530"/>
      <c r="XEC383" s="530"/>
      <c r="XED383" s="530"/>
      <c r="XEE383" s="530"/>
      <c r="XEF383" s="530"/>
      <c r="XEG383" s="530"/>
      <c r="XEH383" s="530"/>
      <c r="XEI383" s="530"/>
      <c r="XEJ383" s="530"/>
      <c r="XEK383" s="530"/>
      <c r="XEL383" s="530"/>
      <c r="XEM383" s="530"/>
      <c r="XEN383" s="530"/>
      <c r="XEO383" s="530"/>
      <c r="XEP383" s="530"/>
      <c r="XEQ383" s="530"/>
      <c r="XER383" s="530"/>
      <c r="XES383" s="530"/>
      <c r="XET383" s="530"/>
      <c r="XEU383" s="530"/>
      <c r="XEV383" s="530"/>
      <c r="XEW383" s="530"/>
      <c r="XEX383" s="530"/>
      <c r="XEY383" s="530"/>
      <c r="XEZ383" s="530"/>
      <c r="XFA383" s="530"/>
      <c r="XFB383" s="530"/>
      <c r="XFC383" s="530"/>
      <c r="XFD383" s="530"/>
    </row>
    <row r="384" spans="2:16384" s="530" customFormat="1" ht="30" customHeight="1">
      <c r="B384" s="527" t="s">
        <v>462</v>
      </c>
      <c r="C384" s="528" t="s">
        <v>110</v>
      </c>
      <c r="D384" s="528" t="s">
        <v>111</v>
      </c>
      <c r="E384" s="528" t="s">
        <v>463</v>
      </c>
      <c r="F384" s="529">
        <f>'3. Inputs'!G110</f>
        <v>1</v>
      </c>
      <c r="G384" s="528">
        <f>((F384/E48)*F48)</f>
        <v>1</v>
      </c>
      <c r="H384" s="528">
        <f t="shared" ref="H384:BP384" si="123">((G384/F48)*G48)</f>
        <v>1</v>
      </c>
      <c r="I384" s="528">
        <f t="shared" si="123"/>
        <v>1</v>
      </c>
      <c r="J384" s="528">
        <f t="shared" si="123"/>
        <v>1</v>
      </c>
      <c r="K384" s="528">
        <f t="shared" si="123"/>
        <v>1.8666666666666667</v>
      </c>
      <c r="L384" s="528">
        <f t="shared" si="123"/>
        <v>2.6666666666666665</v>
      </c>
      <c r="M384" s="528">
        <f t="shared" si="123"/>
        <v>3.4666666666666668</v>
      </c>
      <c r="N384" s="528">
        <f t="shared" si="123"/>
        <v>3.9666666666666668</v>
      </c>
      <c r="O384" s="528">
        <f t="shared" si="123"/>
        <v>4.3666666666666663</v>
      </c>
      <c r="P384" s="528">
        <f t="shared" si="123"/>
        <v>4.7666666666666666</v>
      </c>
      <c r="Q384" s="528">
        <f t="shared" si="123"/>
        <v>4.7666666666666666</v>
      </c>
      <c r="R384" s="528">
        <f t="shared" si="123"/>
        <v>4.7666666666666666</v>
      </c>
      <c r="S384" s="528">
        <f t="shared" si="123"/>
        <v>4.7666666666666666</v>
      </c>
      <c r="T384" s="528">
        <f t="shared" si="123"/>
        <v>4.7666666666666666</v>
      </c>
      <c r="U384" s="528">
        <f t="shared" si="123"/>
        <v>4.7666666666666666</v>
      </c>
      <c r="V384" s="528">
        <f t="shared" si="123"/>
        <v>4.7666666666666666</v>
      </c>
      <c r="W384" s="528">
        <f t="shared" si="123"/>
        <v>4.7666666666666666</v>
      </c>
      <c r="X384" s="528">
        <f t="shared" si="123"/>
        <v>4.7666666666666666</v>
      </c>
      <c r="Y384" s="528">
        <f t="shared" si="123"/>
        <v>4.7666666666666666</v>
      </c>
      <c r="Z384" s="528">
        <f t="shared" si="123"/>
        <v>4.7666666666666666</v>
      </c>
      <c r="AA384" s="528">
        <f t="shared" si="123"/>
        <v>4.7666666666666666</v>
      </c>
      <c r="AB384" s="528">
        <f t="shared" si="123"/>
        <v>4.7666666666666666</v>
      </c>
      <c r="AC384" s="528">
        <f t="shared" si="123"/>
        <v>4.7666666666666666</v>
      </c>
      <c r="AD384" s="528">
        <f t="shared" si="123"/>
        <v>4.7666666666666666</v>
      </c>
      <c r="AE384" s="528">
        <f t="shared" si="123"/>
        <v>4.7666666666666666</v>
      </c>
      <c r="AF384" s="528">
        <f t="shared" si="123"/>
        <v>4.7666666666666666</v>
      </c>
      <c r="AG384" s="528">
        <f t="shared" si="123"/>
        <v>4.7666666666666666</v>
      </c>
      <c r="AH384" s="528">
        <f t="shared" si="123"/>
        <v>4.7666666666666666</v>
      </c>
      <c r="AI384" s="528">
        <f t="shared" si="123"/>
        <v>4.7666666666666666</v>
      </c>
      <c r="AJ384" s="528">
        <f t="shared" si="123"/>
        <v>4.7666666666666666</v>
      </c>
      <c r="AK384" s="528">
        <f t="shared" si="123"/>
        <v>4.7666666666666666</v>
      </c>
      <c r="AL384" s="528">
        <f t="shared" si="123"/>
        <v>4.7666666666666666</v>
      </c>
      <c r="AM384" s="528">
        <f t="shared" si="123"/>
        <v>4.7666666666666666</v>
      </c>
      <c r="AN384" s="528">
        <f t="shared" si="123"/>
        <v>4.7666666666666666</v>
      </c>
      <c r="AO384" s="528">
        <f t="shared" si="123"/>
        <v>4.7666666666666666</v>
      </c>
      <c r="AP384" s="528">
        <f t="shared" si="123"/>
        <v>4.7666666666666666</v>
      </c>
      <c r="AQ384" s="528">
        <f t="shared" si="123"/>
        <v>4.7666666666666666</v>
      </c>
      <c r="AR384" s="528">
        <f t="shared" si="123"/>
        <v>4.7666666666666666</v>
      </c>
      <c r="AS384" s="528">
        <f t="shared" si="123"/>
        <v>4.7666666666666666</v>
      </c>
      <c r="AT384" s="528">
        <f t="shared" si="123"/>
        <v>4.7666666666666666</v>
      </c>
      <c r="AU384" s="528">
        <f t="shared" si="123"/>
        <v>4.7666666666666666</v>
      </c>
      <c r="AV384" s="528">
        <f t="shared" si="123"/>
        <v>4.7666666666666666</v>
      </c>
      <c r="AW384" s="528">
        <f t="shared" si="123"/>
        <v>4.7666666666666666</v>
      </c>
      <c r="AX384" s="528">
        <f t="shared" si="123"/>
        <v>4.7666666666666666</v>
      </c>
      <c r="AY384" s="528">
        <f t="shared" si="123"/>
        <v>4.7666666666666666</v>
      </c>
      <c r="AZ384" s="528">
        <f t="shared" si="123"/>
        <v>4.7666666666666666</v>
      </c>
      <c r="BA384" s="528">
        <f t="shared" si="123"/>
        <v>4.7666666666666666</v>
      </c>
      <c r="BB384" s="528">
        <f t="shared" si="123"/>
        <v>4.7666666666666666</v>
      </c>
      <c r="BC384" s="528">
        <f t="shared" si="123"/>
        <v>4.7666666666666666</v>
      </c>
      <c r="BD384" s="528">
        <f t="shared" si="123"/>
        <v>4.7666666666666666</v>
      </c>
      <c r="BE384" s="528">
        <f t="shared" si="123"/>
        <v>4.7666666666666666</v>
      </c>
      <c r="BF384" s="528">
        <f t="shared" si="123"/>
        <v>4.7666666666666666</v>
      </c>
      <c r="BG384" s="528">
        <f t="shared" si="123"/>
        <v>4.7666666666666666</v>
      </c>
      <c r="BH384" s="528">
        <f t="shared" si="123"/>
        <v>4.7666666666666666</v>
      </c>
      <c r="BI384" s="528">
        <f t="shared" si="123"/>
        <v>4.7666666666666666</v>
      </c>
      <c r="BJ384" s="528">
        <f t="shared" si="123"/>
        <v>4.7666666666666666</v>
      </c>
      <c r="BK384" s="528">
        <f t="shared" si="123"/>
        <v>4.7666666666666666</v>
      </c>
      <c r="BL384" s="528">
        <f t="shared" si="123"/>
        <v>4.7666666666666666</v>
      </c>
      <c r="BM384" s="528">
        <f t="shared" si="123"/>
        <v>4.7666666666666666</v>
      </c>
      <c r="BN384" s="528">
        <f t="shared" si="123"/>
        <v>4.7666666666666666</v>
      </c>
      <c r="BO384" s="528">
        <f t="shared" si="123"/>
        <v>4.7666666666666666</v>
      </c>
      <c r="BP384" s="528">
        <f t="shared" si="123"/>
        <v>4.7666666666666666</v>
      </c>
    </row>
    <row r="385" spans="2:16384" s="530" customFormat="1" ht="30" customHeight="1">
      <c r="B385" s="531" t="s">
        <v>462</v>
      </c>
      <c r="C385" s="532" t="s">
        <v>110</v>
      </c>
      <c r="D385" s="532" t="s">
        <v>112</v>
      </c>
      <c r="E385" s="532" t="s">
        <v>463</v>
      </c>
      <c r="F385" s="533">
        <f>'3. Inputs'!G111</f>
        <v>1</v>
      </c>
      <c r="G385" s="532">
        <f>(F385/E50)*F50</f>
        <v>1</v>
      </c>
      <c r="H385" s="532">
        <f t="shared" ref="H385:BP385" si="124">(G385/F50)*G50</f>
        <v>1</v>
      </c>
      <c r="I385" s="532">
        <f t="shared" si="124"/>
        <v>1</v>
      </c>
      <c r="J385" s="532">
        <f t="shared" si="124"/>
        <v>1</v>
      </c>
      <c r="K385" s="532">
        <f t="shared" si="124"/>
        <v>2.0499999999999998</v>
      </c>
      <c r="L385" s="532">
        <f t="shared" si="124"/>
        <v>2.6500000000000004</v>
      </c>
      <c r="M385" s="532">
        <f t="shared" si="124"/>
        <v>3.25</v>
      </c>
      <c r="N385" s="532">
        <f t="shared" si="124"/>
        <v>3.71875</v>
      </c>
      <c r="O385" s="532">
        <f t="shared" si="124"/>
        <v>4.09375</v>
      </c>
      <c r="P385" s="532">
        <f t="shared" si="124"/>
        <v>4.46875</v>
      </c>
      <c r="Q385" s="532">
        <f t="shared" si="124"/>
        <v>4.46875</v>
      </c>
      <c r="R385" s="532">
        <f t="shared" si="124"/>
        <v>4.46875</v>
      </c>
      <c r="S385" s="532">
        <f t="shared" si="124"/>
        <v>4.46875</v>
      </c>
      <c r="T385" s="532">
        <f t="shared" si="124"/>
        <v>4.46875</v>
      </c>
      <c r="U385" s="532">
        <f t="shared" si="124"/>
        <v>4.46875</v>
      </c>
      <c r="V385" s="532">
        <f t="shared" si="124"/>
        <v>4.46875</v>
      </c>
      <c r="W385" s="532">
        <f t="shared" si="124"/>
        <v>4.46875</v>
      </c>
      <c r="X385" s="532">
        <f t="shared" si="124"/>
        <v>4.46875</v>
      </c>
      <c r="Y385" s="532">
        <f t="shared" si="124"/>
        <v>4.46875</v>
      </c>
      <c r="Z385" s="532">
        <f t="shared" si="124"/>
        <v>4.46875</v>
      </c>
      <c r="AA385" s="532">
        <f t="shared" si="124"/>
        <v>4.46875</v>
      </c>
      <c r="AB385" s="532">
        <f t="shared" si="124"/>
        <v>4.46875</v>
      </c>
      <c r="AC385" s="532">
        <f t="shared" si="124"/>
        <v>4.46875</v>
      </c>
      <c r="AD385" s="532">
        <f t="shared" si="124"/>
        <v>4.46875</v>
      </c>
      <c r="AE385" s="532">
        <f t="shared" si="124"/>
        <v>4.46875</v>
      </c>
      <c r="AF385" s="532">
        <f t="shared" si="124"/>
        <v>4.46875</v>
      </c>
      <c r="AG385" s="532">
        <f t="shared" si="124"/>
        <v>4.46875</v>
      </c>
      <c r="AH385" s="532">
        <f t="shared" si="124"/>
        <v>4.46875</v>
      </c>
      <c r="AI385" s="532">
        <f t="shared" si="124"/>
        <v>4.46875</v>
      </c>
      <c r="AJ385" s="532">
        <f t="shared" si="124"/>
        <v>4.46875</v>
      </c>
      <c r="AK385" s="532">
        <f t="shared" si="124"/>
        <v>4.46875</v>
      </c>
      <c r="AL385" s="532">
        <f t="shared" si="124"/>
        <v>4.46875</v>
      </c>
      <c r="AM385" s="532">
        <f t="shared" si="124"/>
        <v>4.46875</v>
      </c>
      <c r="AN385" s="532">
        <f t="shared" si="124"/>
        <v>4.46875</v>
      </c>
      <c r="AO385" s="532">
        <f t="shared" si="124"/>
        <v>4.46875</v>
      </c>
      <c r="AP385" s="532">
        <f t="shared" si="124"/>
        <v>4.46875</v>
      </c>
      <c r="AQ385" s="532">
        <f t="shared" si="124"/>
        <v>4.46875</v>
      </c>
      <c r="AR385" s="532">
        <f t="shared" si="124"/>
        <v>4.46875</v>
      </c>
      <c r="AS385" s="532">
        <f t="shared" si="124"/>
        <v>4.46875</v>
      </c>
      <c r="AT385" s="532">
        <f t="shared" si="124"/>
        <v>4.46875</v>
      </c>
      <c r="AU385" s="532">
        <f t="shared" si="124"/>
        <v>4.46875</v>
      </c>
      <c r="AV385" s="532">
        <f t="shared" si="124"/>
        <v>4.46875</v>
      </c>
      <c r="AW385" s="532">
        <f t="shared" si="124"/>
        <v>4.46875</v>
      </c>
      <c r="AX385" s="532">
        <f t="shared" si="124"/>
        <v>4.46875</v>
      </c>
      <c r="AY385" s="532">
        <f t="shared" si="124"/>
        <v>4.46875</v>
      </c>
      <c r="AZ385" s="532">
        <f t="shared" si="124"/>
        <v>4.46875</v>
      </c>
      <c r="BA385" s="532">
        <f t="shared" si="124"/>
        <v>4.46875</v>
      </c>
      <c r="BB385" s="532">
        <f t="shared" si="124"/>
        <v>4.46875</v>
      </c>
      <c r="BC385" s="532">
        <f t="shared" si="124"/>
        <v>4.46875</v>
      </c>
      <c r="BD385" s="532">
        <f t="shared" si="124"/>
        <v>4.46875</v>
      </c>
      <c r="BE385" s="532">
        <f t="shared" si="124"/>
        <v>4.46875</v>
      </c>
      <c r="BF385" s="532">
        <f t="shared" si="124"/>
        <v>4.46875</v>
      </c>
      <c r="BG385" s="532">
        <f t="shared" si="124"/>
        <v>4.46875</v>
      </c>
      <c r="BH385" s="532">
        <f t="shared" si="124"/>
        <v>4.46875</v>
      </c>
      <c r="BI385" s="532">
        <f t="shared" si="124"/>
        <v>4.46875</v>
      </c>
      <c r="BJ385" s="532">
        <f t="shared" si="124"/>
        <v>4.46875</v>
      </c>
      <c r="BK385" s="532">
        <f t="shared" si="124"/>
        <v>4.46875</v>
      </c>
      <c r="BL385" s="532">
        <f t="shared" si="124"/>
        <v>4.46875</v>
      </c>
      <c r="BM385" s="532">
        <f t="shared" si="124"/>
        <v>4.46875</v>
      </c>
      <c r="BN385" s="532">
        <f t="shared" si="124"/>
        <v>4.46875</v>
      </c>
      <c r="BO385" s="532">
        <f t="shared" si="124"/>
        <v>4.46875</v>
      </c>
      <c r="BP385" s="532">
        <f t="shared" si="124"/>
        <v>4.46875</v>
      </c>
    </row>
    <row r="386" spans="2:16384" s="530" customFormat="1" ht="30" customHeight="1">
      <c r="B386" s="531" t="s">
        <v>462</v>
      </c>
      <c r="C386" s="532" t="s">
        <v>162</v>
      </c>
      <c r="D386" s="532" t="s">
        <v>111</v>
      </c>
      <c r="E386" s="532" t="s">
        <v>463</v>
      </c>
      <c r="F386" s="533">
        <f>'3. Inputs'!G112</f>
        <v>1</v>
      </c>
      <c r="G386" s="532">
        <f>(F386/E57)*F57</f>
        <v>1</v>
      </c>
      <c r="H386" s="532">
        <f t="shared" ref="H386:BP386" si="125">(G386/F57)*G57</f>
        <v>1</v>
      </c>
      <c r="I386" s="532">
        <f t="shared" si="125"/>
        <v>1</v>
      </c>
      <c r="J386" s="532">
        <f t="shared" si="125"/>
        <v>1</v>
      </c>
      <c r="K386" s="532">
        <f t="shared" si="125"/>
        <v>2</v>
      </c>
      <c r="L386" s="532">
        <f t="shared" si="125"/>
        <v>2</v>
      </c>
      <c r="M386" s="532">
        <f t="shared" si="125"/>
        <v>2</v>
      </c>
      <c r="N386" s="532">
        <f t="shared" si="125"/>
        <v>2.5</v>
      </c>
      <c r="O386" s="532">
        <f t="shared" si="125"/>
        <v>2.5</v>
      </c>
      <c r="P386" s="532">
        <f t="shared" si="125"/>
        <v>2.5</v>
      </c>
      <c r="Q386" s="532">
        <f t="shared" si="125"/>
        <v>2.5</v>
      </c>
      <c r="R386" s="532">
        <f t="shared" si="125"/>
        <v>2.5</v>
      </c>
      <c r="S386" s="532">
        <f t="shared" si="125"/>
        <v>2.5</v>
      </c>
      <c r="T386" s="532">
        <f t="shared" si="125"/>
        <v>2.5</v>
      </c>
      <c r="U386" s="532">
        <f t="shared" si="125"/>
        <v>2.5</v>
      </c>
      <c r="V386" s="532">
        <f t="shared" si="125"/>
        <v>2.5</v>
      </c>
      <c r="W386" s="532">
        <f t="shared" si="125"/>
        <v>2.5</v>
      </c>
      <c r="X386" s="532">
        <f t="shared" si="125"/>
        <v>2.5</v>
      </c>
      <c r="Y386" s="532">
        <f t="shared" si="125"/>
        <v>2.5</v>
      </c>
      <c r="Z386" s="532">
        <f t="shared" si="125"/>
        <v>2.5</v>
      </c>
      <c r="AA386" s="532">
        <f t="shared" si="125"/>
        <v>2.5</v>
      </c>
      <c r="AB386" s="532">
        <f t="shared" si="125"/>
        <v>2.5</v>
      </c>
      <c r="AC386" s="532">
        <f t="shared" si="125"/>
        <v>2.5</v>
      </c>
      <c r="AD386" s="532">
        <f t="shared" si="125"/>
        <v>2.5</v>
      </c>
      <c r="AE386" s="532">
        <f t="shared" si="125"/>
        <v>2.5</v>
      </c>
      <c r="AF386" s="532">
        <f t="shared" si="125"/>
        <v>2.5</v>
      </c>
      <c r="AG386" s="532">
        <f t="shared" si="125"/>
        <v>2.5</v>
      </c>
      <c r="AH386" s="532">
        <f t="shared" si="125"/>
        <v>2.5</v>
      </c>
      <c r="AI386" s="532">
        <f t="shared" si="125"/>
        <v>2.5</v>
      </c>
      <c r="AJ386" s="532">
        <f t="shared" si="125"/>
        <v>2.5</v>
      </c>
      <c r="AK386" s="532">
        <f t="shared" si="125"/>
        <v>2.5</v>
      </c>
      <c r="AL386" s="532">
        <f t="shared" si="125"/>
        <v>2.5</v>
      </c>
      <c r="AM386" s="532">
        <f t="shared" si="125"/>
        <v>2.5</v>
      </c>
      <c r="AN386" s="532">
        <f t="shared" si="125"/>
        <v>2.5</v>
      </c>
      <c r="AO386" s="532">
        <f t="shared" si="125"/>
        <v>2.5</v>
      </c>
      <c r="AP386" s="532">
        <f t="shared" si="125"/>
        <v>2.5</v>
      </c>
      <c r="AQ386" s="532">
        <f t="shared" si="125"/>
        <v>2.5</v>
      </c>
      <c r="AR386" s="532">
        <f t="shared" si="125"/>
        <v>2.5</v>
      </c>
      <c r="AS386" s="532">
        <f t="shared" si="125"/>
        <v>2.5</v>
      </c>
      <c r="AT386" s="532">
        <f t="shared" si="125"/>
        <v>2.5</v>
      </c>
      <c r="AU386" s="532">
        <f t="shared" si="125"/>
        <v>2.5</v>
      </c>
      <c r="AV386" s="532">
        <f t="shared" si="125"/>
        <v>2.5</v>
      </c>
      <c r="AW386" s="532">
        <f t="shared" si="125"/>
        <v>2.5</v>
      </c>
      <c r="AX386" s="532">
        <f t="shared" si="125"/>
        <v>2.5</v>
      </c>
      <c r="AY386" s="532">
        <f t="shared" si="125"/>
        <v>2.5</v>
      </c>
      <c r="AZ386" s="532">
        <f t="shared" si="125"/>
        <v>2.5</v>
      </c>
      <c r="BA386" s="532">
        <f t="shared" si="125"/>
        <v>2.5</v>
      </c>
      <c r="BB386" s="532">
        <f t="shared" si="125"/>
        <v>2.5</v>
      </c>
      <c r="BC386" s="532">
        <f t="shared" si="125"/>
        <v>2.5</v>
      </c>
      <c r="BD386" s="532">
        <f t="shared" si="125"/>
        <v>2.5</v>
      </c>
      <c r="BE386" s="532">
        <f t="shared" si="125"/>
        <v>2.5</v>
      </c>
      <c r="BF386" s="532">
        <f t="shared" si="125"/>
        <v>2.5</v>
      </c>
      <c r="BG386" s="532">
        <f t="shared" si="125"/>
        <v>2.5</v>
      </c>
      <c r="BH386" s="532">
        <f t="shared" si="125"/>
        <v>2.5</v>
      </c>
      <c r="BI386" s="532">
        <f t="shared" si="125"/>
        <v>2.5</v>
      </c>
      <c r="BJ386" s="532">
        <f t="shared" si="125"/>
        <v>2.5</v>
      </c>
      <c r="BK386" s="532">
        <f t="shared" si="125"/>
        <v>2.5</v>
      </c>
      <c r="BL386" s="532">
        <f t="shared" si="125"/>
        <v>2.5</v>
      </c>
      <c r="BM386" s="532">
        <f t="shared" si="125"/>
        <v>2.5</v>
      </c>
      <c r="BN386" s="532">
        <f t="shared" si="125"/>
        <v>2.5</v>
      </c>
      <c r="BO386" s="532">
        <f t="shared" si="125"/>
        <v>2.5</v>
      </c>
      <c r="BP386" s="532">
        <f t="shared" si="125"/>
        <v>2.5</v>
      </c>
    </row>
    <row r="387" spans="2:16384" s="530" customFormat="1" ht="30" customHeight="1">
      <c r="B387" s="531" t="s">
        <v>462</v>
      </c>
      <c r="C387" s="532" t="s">
        <v>162</v>
      </c>
      <c r="D387" s="532" t="s">
        <v>112</v>
      </c>
      <c r="E387" s="532" t="s">
        <v>463</v>
      </c>
      <c r="F387" s="533">
        <f>'3. Inputs'!G113</f>
        <v>1</v>
      </c>
      <c r="G387" s="532">
        <f>(F387/E58)*F58</f>
        <v>1</v>
      </c>
      <c r="H387" s="532">
        <f t="shared" ref="H387:BP387" si="126">(G387/F58)*G58</f>
        <v>1</v>
      </c>
      <c r="I387" s="532">
        <f t="shared" si="126"/>
        <v>1</v>
      </c>
      <c r="J387" s="532">
        <f t="shared" si="126"/>
        <v>1</v>
      </c>
      <c r="K387" s="532">
        <f t="shared" si="126"/>
        <v>1.25</v>
      </c>
      <c r="L387" s="532">
        <f t="shared" si="126"/>
        <v>1.25</v>
      </c>
      <c r="M387" s="532">
        <f t="shared" si="126"/>
        <v>1.25</v>
      </c>
      <c r="N387" s="532">
        <f t="shared" si="126"/>
        <v>1.5625</v>
      </c>
      <c r="O387" s="532">
        <f t="shared" si="126"/>
        <v>1.5625</v>
      </c>
      <c r="P387" s="532">
        <f t="shared" si="126"/>
        <v>1.5625</v>
      </c>
      <c r="Q387" s="532">
        <f t="shared" si="126"/>
        <v>1.5625</v>
      </c>
      <c r="R387" s="532">
        <f t="shared" si="126"/>
        <v>1.5625</v>
      </c>
      <c r="S387" s="532">
        <f t="shared" si="126"/>
        <v>1.5625</v>
      </c>
      <c r="T387" s="532">
        <f t="shared" si="126"/>
        <v>1.5625</v>
      </c>
      <c r="U387" s="532">
        <f t="shared" si="126"/>
        <v>1.5625</v>
      </c>
      <c r="V387" s="532">
        <f t="shared" si="126"/>
        <v>1.5625</v>
      </c>
      <c r="W387" s="532">
        <f t="shared" si="126"/>
        <v>1.5625</v>
      </c>
      <c r="X387" s="532">
        <f t="shared" si="126"/>
        <v>1.5625</v>
      </c>
      <c r="Y387" s="532">
        <f t="shared" si="126"/>
        <v>1.5625</v>
      </c>
      <c r="Z387" s="532">
        <f t="shared" si="126"/>
        <v>1.5625</v>
      </c>
      <c r="AA387" s="532">
        <f t="shared" si="126"/>
        <v>1.5625</v>
      </c>
      <c r="AB387" s="532">
        <f t="shared" si="126"/>
        <v>1.5625</v>
      </c>
      <c r="AC387" s="532">
        <f t="shared" si="126"/>
        <v>1.5625</v>
      </c>
      <c r="AD387" s="532">
        <f t="shared" si="126"/>
        <v>1.5625</v>
      </c>
      <c r="AE387" s="532">
        <f t="shared" si="126"/>
        <v>1.5625</v>
      </c>
      <c r="AF387" s="532">
        <f t="shared" si="126"/>
        <v>1.5625</v>
      </c>
      <c r="AG387" s="532">
        <f t="shared" si="126"/>
        <v>1.5625</v>
      </c>
      <c r="AH387" s="532">
        <f t="shared" si="126"/>
        <v>1.5625</v>
      </c>
      <c r="AI387" s="532">
        <f t="shared" si="126"/>
        <v>1.5625</v>
      </c>
      <c r="AJ387" s="532">
        <f t="shared" si="126"/>
        <v>1.5625</v>
      </c>
      <c r="AK387" s="532">
        <f t="shared" si="126"/>
        <v>1.5625</v>
      </c>
      <c r="AL387" s="532">
        <f t="shared" si="126"/>
        <v>1.5625</v>
      </c>
      <c r="AM387" s="532">
        <f t="shared" si="126"/>
        <v>1.5625</v>
      </c>
      <c r="AN387" s="532">
        <f t="shared" si="126"/>
        <v>1.5625</v>
      </c>
      <c r="AO387" s="532">
        <f t="shared" si="126"/>
        <v>1.5625</v>
      </c>
      <c r="AP387" s="532">
        <f t="shared" si="126"/>
        <v>1.5625</v>
      </c>
      <c r="AQ387" s="532">
        <f t="shared" si="126"/>
        <v>1.5625</v>
      </c>
      <c r="AR387" s="532">
        <f t="shared" si="126"/>
        <v>1.5625</v>
      </c>
      <c r="AS387" s="532">
        <f t="shared" si="126"/>
        <v>1.5625</v>
      </c>
      <c r="AT387" s="532">
        <f t="shared" si="126"/>
        <v>1.5625</v>
      </c>
      <c r="AU387" s="532">
        <f t="shared" si="126"/>
        <v>1.5625</v>
      </c>
      <c r="AV387" s="532">
        <f t="shared" si="126"/>
        <v>1.5625</v>
      </c>
      <c r="AW387" s="532">
        <f t="shared" si="126"/>
        <v>1.5625</v>
      </c>
      <c r="AX387" s="532">
        <f t="shared" si="126"/>
        <v>1.5625</v>
      </c>
      <c r="AY387" s="532">
        <f t="shared" si="126"/>
        <v>1.5625</v>
      </c>
      <c r="AZ387" s="532">
        <f t="shared" si="126"/>
        <v>1.5625</v>
      </c>
      <c r="BA387" s="532">
        <f t="shared" si="126"/>
        <v>1.5625</v>
      </c>
      <c r="BB387" s="532">
        <f t="shared" si="126"/>
        <v>1.5625</v>
      </c>
      <c r="BC387" s="532">
        <f t="shared" si="126"/>
        <v>1.5625</v>
      </c>
      <c r="BD387" s="532">
        <f t="shared" si="126"/>
        <v>1.5625</v>
      </c>
      <c r="BE387" s="532">
        <f t="shared" si="126"/>
        <v>1.5625</v>
      </c>
      <c r="BF387" s="532">
        <f t="shared" si="126"/>
        <v>1.5625</v>
      </c>
      <c r="BG387" s="532">
        <f t="shared" si="126"/>
        <v>1.5625</v>
      </c>
      <c r="BH387" s="532">
        <f t="shared" si="126"/>
        <v>1.5625</v>
      </c>
      <c r="BI387" s="532">
        <f t="shared" si="126"/>
        <v>1.5625</v>
      </c>
      <c r="BJ387" s="532">
        <f t="shared" si="126"/>
        <v>1.5625</v>
      </c>
      <c r="BK387" s="532">
        <f t="shared" si="126"/>
        <v>1.5625</v>
      </c>
      <c r="BL387" s="532">
        <f t="shared" si="126"/>
        <v>1.5625</v>
      </c>
      <c r="BM387" s="532">
        <f t="shared" si="126"/>
        <v>1.5625</v>
      </c>
      <c r="BN387" s="532">
        <f t="shared" si="126"/>
        <v>1.5625</v>
      </c>
      <c r="BO387" s="532">
        <f t="shared" si="126"/>
        <v>1.5625</v>
      </c>
      <c r="BP387" s="532">
        <f t="shared" si="126"/>
        <v>1.5625</v>
      </c>
    </row>
    <row r="388" spans="2:16384" s="530" customFormat="1" ht="30" customHeight="1">
      <c r="B388" s="531" t="s">
        <v>462</v>
      </c>
      <c r="C388" s="532" t="s">
        <v>113</v>
      </c>
      <c r="D388" s="532" t="s">
        <v>111</v>
      </c>
      <c r="E388" s="532" t="s">
        <v>463</v>
      </c>
      <c r="F388" s="533">
        <f>'3. Inputs'!G114</f>
        <v>1</v>
      </c>
      <c r="G388" s="532">
        <f>(F388/E67)*F67</f>
        <v>1</v>
      </c>
      <c r="H388" s="532">
        <f t="shared" ref="H388:BP388" si="127">(G388/F67)*G67</f>
        <v>1</v>
      </c>
      <c r="I388" s="532">
        <f t="shared" si="127"/>
        <v>1</v>
      </c>
      <c r="J388" s="532">
        <f t="shared" si="127"/>
        <v>1</v>
      </c>
      <c r="K388" s="532">
        <f t="shared" si="127"/>
        <v>1.5</v>
      </c>
      <c r="L388" s="532">
        <f t="shared" si="127"/>
        <v>1.5</v>
      </c>
      <c r="M388" s="532">
        <f t="shared" si="127"/>
        <v>1.5</v>
      </c>
      <c r="N388" s="532">
        <f t="shared" si="127"/>
        <v>2</v>
      </c>
      <c r="O388" s="532">
        <f t="shared" si="127"/>
        <v>2</v>
      </c>
      <c r="P388" s="532">
        <f t="shared" si="127"/>
        <v>2</v>
      </c>
      <c r="Q388" s="532">
        <f t="shared" si="127"/>
        <v>2</v>
      </c>
      <c r="R388" s="532">
        <f t="shared" si="127"/>
        <v>2</v>
      </c>
      <c r="S388" s="532">
        <f t="shared" si="127"/>
        <v>2</v>
      </c>
      <c r="T388" s="532">
        <f t="shared" si="127"/>
        <v>2</v>
      </c>
      <c r="U388" s="532">
        <f t="shared" si="127"/>
        <v>2</v>
      </c>
      <c r="V388" s="532">
        <f t="shared" si="127"/>
        <v>2</v>
      </c>
      <c r="W388" s="532">
        <f t="shared" si="127"/>
        <v>2</v>
      </c>
      <c r="X388" s="532">
        <f t="shared" si="127"/>
        <v>2</v>
      </c>
      <c r="Y388" s="532">
        <f t="shared" si="127"/>
        <v>2</v>
      </c>
      <c r="Z388" s="532">
        <f t="shared" si="127"/>
        <v>2</v>
      </c>
      <c r="AA388" s="532">
        <f t="shared" si="127"/>
        <v>2</v>
      </c>
      <c r="AB388" s="532">
        <f t="shared" si="127"/>
        <v>2</v>
      </c>
      <c r="AC388" s="532">
        <f t="shared" si="127"/>
        <v>2</v>
      </c>
      <c r="AD388" s="532">
        <f t="shared" si="127"/>
        <v>2</v>
      </c>
      <c r="AE388" s="532">
        <f t="shared" si="127"/>
        <v>2</v>
      </c>
      <c r="AF388" s="532">
        <f t="shared" si="127"/>
        <v>2</v>
      </c>
      <c r="AG388" s="532">
        <f t="shared" si="127"/>
        <v>2</v>
      </c>
      <c r="AH388" s="532">
        <f t="shared" si="127"/>
        <v>2</v>
      </c>
      <c r="AI388" s="532">
        <f t="shared" si="127"/>
        <v>2</v>
      </c>
      <c r="AJ388" s="532">
        <f t="shared" si="127"/>
        <v>2</v>
      </c>
      <c r="AK388" s="532">
        <f t="shared" si="127"/>
        <v>2</v>
      </c>
      <c r="AL388" s="532">
        <f t="shared" si="127"/>
        <v>2</v>
      </c>
      <c r="AM388" s="532">
        <f t="shared" si="127"/>
        <v>2</v>
      </c>
      <c r="AN388" s="532">
        <f t="shared" si="127"/>
        <v>2</v>
      </c>
      <c r="AO388" s="532">
        <f t="shared" si="127"/>
        <v>2</v>
      </c>
      <c r="AP388" s="532">
        <f t="shared" si="127"/>
        <v>2</v>
      </c>
      <c r="AQ388" s="532">
        <f t="shared" si="127"/>
        <v>2</v>
      </c>
      <c r="AR388" s="532">
        <f t="shared" si="127"/>
        <v>2</v>
      </c>
      <c r="AS388" s="532">
        <f t="shared" si="127"/>
        <v>2</v>
      </c>
      <c r="AT388" s="532">
        <f t="shared" si="127"/>
        <v>2</v>
      </c>
      <c r="AU388" s="532">
        <f t="shared" si="127"/>
        <v>2</v>
      </c>
      <c r="AV388" s="532">
        <f t="shared" si="127"/>
        <v>2</v>
      </c>
      <c r="AW388" s="532">
        <f t="shared" si="127"/>
        <v>2</v>
      </c>
      <c r="AX388" s="532">
        <f t="shared" si="127"/>
        <v>2</v>
      </c>
      <c r="AY388" s="532">
        <f t="shared" si="127"/>
        <v>2</v>
      </c>
      <c r="AZ388" s="532">
        <f t="shared" si="127"/>
        <v>2</v>
      </c>
      <c r="BA388" s="532">
        <f t="shared" si="127"/>
        <v>2</v>
      </c>
      <c r="BB388" s="532">
        <f t="shared" si="127"/>
        <v>2</v>
      </c>
      <c r="BC388" s="532">
        <f t="shared" si="127"/>
        <v>2</v>
      </c>
      <c r="BD388" s="532">
        <f t="shared" si="127"/>
        <v>2</v>
      </c>
      <c r="BE388" s="532">
        <f t="shared" si="127"/>
        <v>2</v>
      </c>
      <c r="BF388" s="532">
        <f t="shared" si="127"/>
        <v>2</v>
      </c>
      <c r="BG388" s="532">
        <f t="shared" si="127"/>
        <v>2</v>
      </c>
      <c r="BH388" s="532">
        <f t="shared" si="127"/>
        <v>2</v>
      </c>
      <c r="BI388" s="532">
        <f t="shared" si="127"/>
        <v>2</v>
      </c>
      <c r="BJ388" s="532">
        <f t="shared" si="127"/>
        <v>2</v>
      </c>
      <c r="BK388" s="532">
        <f t="shared" si="127"/>
        <v>2</v>
      </c>
      <c r="BL388" s="532">
        <f t="shared" si="127"/>
        <v>2</v>
      </c>
      <c r="BM388" s="532">
        <f t="shared" si="127"/>
        <v>2</v>
      </c>
      <c r="BN388" s="532">
        <f t="shared" si="127"/>
        <v>2</v>
      </c>
      <c r="BO388" s="532">
        <f t="shared" si="127"/>
        <v>2</v>
      </c>
      <c r="BP388" s="532">
        <f t="shared" si="127"/>
        <v>2</v>
      </c>
    </row>
    <row r="389" spans="2:16384" s="530" customFormat="1" ht="30" customHeight="1">
      <c r="B389" s="531" t="s">
        <v>462</v>
      </c>
      <c r="C389" s="532" t="s">
        <v>113</v>
      </c>
      <c r="D389" s="532" t="s">
        <v>112</v>
      </c>
      <c r="E389" s="532" t="s">
        <v>463</v>
      </c>
      <c r="F389" s="533">
        <f>'3. Inputs'!G115</f>
        <v>1</v>
      </c>
      <c r="G389" s="532">
        <f>(F389/E68)*F68</f>
        <v>1</v>
      </c>
      <c r="H389" s="532">
        <f t="shared" ref="H389:BP389" si="128">(G389/F68)*G68</f>
        <v>1</v>
      </c>
      <c r="I389" s="532">
        <f t="shared" si="128"/>
        <v>1</v>
      </c>
      <c r="J389" s="532">
        <f t="shared" si="128"/>
        <v>1</v>
      </c>
      <c r="K389" s="532">
        <f t="shared" si="128"/>
        <v>0.9375</v>
      </c>
      <c r="L389" s="532">
        <f t="shared" si="128"/>
        <v>0.9375</v>
      </c>
      <c r="M389" s="532">
        <f t="shared" si="128"/>
        <v>0.9375</v>
      </c>
      <c r="N389" s="532">
        <f t="shared" si="128"/>
        <v>1.25</v>
      </c>
      <c r="O389" s="532">
        <f t="shared" si="128"/>
        <v>1.25</v>
      </c>
      <c r="P389" s="532">
        <f t="shared" si="128"/>
        <v>1.25</v>
      </c>
      <c r="Q389" s="532">
        <f t="shared" si="128"/>
        <v>1.25</v>
      </c>
      <c r="R389" s="532">
        <f t="shared" si="128"/>
        <v>1.25</v>
      </c>
      <c r="S389" s="532">
        <f t="shared" si="128"/>
        <v>1.25</v>
      </c>
      <c r="T389" s="532">
        <f t="shared" si="128"/>
        <v>1.25</v>
      </c>
      <c r="U389" s="532">
        <f t="shared" si="128"/>
        <v>1.25</v>
      </c>
      <c r="V389" s="532">
        <f t="shared" si="128"/>
        <v>1.25</v>
      </c>
      <c r="W389" s="532">
        <f t="shared" si="128"/>
        <v>1.25</v>
      </c>
      <c r="X389" s="532">
        <f t="shared" si="128"/>
        <v>1.25</v>
      </c>
      <c r="Y389" s="532">
        <f t="shared" si="128"/>
        <v>1.25</v>
      </c>
      <c r="Z389" s="532">
        <f t="shared" si="128"/>
        <v>1.25</v>
      </c>
      <c r="AA389" s="532">
        <f t="shared" si="128"/>
        <v>1.25</v>
      </c>
      <c r="AB389" s="532">
        <f t="shared" si="128"/>
        <v>1.25</v>
      </c>
      <c r="AC389" s="532">
        <f t="shared" si="128"/>
        <v>1.25</v>
      </c>
      <c r="AD389" s="532">
        <f t="shared" si="128"/>
        <v>1.25</v>
      </c>
      <c r="AE389" s="532">
        <f t="shared" si="128"/>
        <v>1.25</v>
      </c>
      <c r="AF389" s="532">
        <f t="shared" si="128"/>
        <v>1.25</v>
      </c>
      <c r="AG389" s="532">
        <f t="shared" si="128"/>
        <v>1.25</v>
      </c>
      <c r="AH389" s="532">
        <f t="shared" si="128"/>
        <v>1.25</v>
      </c>
      <c r="AI389" s="532">
        <f t="shared" si="128"/>
        <v>1.25</v>
      </c>
      <c r="AJ389" s="532">
        <f t="shared" si="128"/>
        <v>1.25</v>
      </c>
      <c r="AK389" s="532">
        <f t="shared" si="128"/>
        <v>1.25</v>
      </c>
      <c r="AL389" s="532">
        <f t="shared" si="128"/>
        <v>1.25</v>
      </c>
      <c r="AM389" s="532">
        <f t="shared" si="128"/>
        <v>1.25</v>
      </c>
      <c r="AN389" s="532">
        <f t="shared" si="128"/>
        <v>1.25</v>
      </c>
      <c r="AO389" s="532">
        <f t="shared" si="128"/>
        <v>1.25</v>
      </c>
      <c r="AP389" s="532">
        <f t="shared" si="128"/>
        <v>1.25</v>
      </c>
      <c r="AQ389" s="532">
        <f t="shared" si="128"/>
        <v>1.25</v>
      </c>
      <c r="AR389" s="532">
        <f t="shared" si="128"/>
        <v>1.25</v>
      </c>
      <c r="AS389" s="532">
        <f t="shared" si="128"/>
        <v>1.25</v>
      </c>
      <c r="AT389" s="532">
        <f t="shared" si="128"/>
        <v>1.25</v>
      </c>
      <c r="AU389" s="532">
        <f t="shared" si="128"/>
        <v>1.25</v>
      </c>
      <c r="AV389" s="532">
        <f t="shared" si="128"/>
        <v>1.25</v>
      </c>
      <c r="AW389" s="532">
        <f t="shared" si="128"/>
        <v>1.25</v>
      </c>
      <c r="AX389" s="532">
        <f t="shared" si="128"/>
        <v>1.25</v>
      </c>
      <c r="AY389" s="532">
        <f t="shared" si="128"/>
        <v>1.25</v>
      </c>
      <c r="AZ389" s="532">
        <f t="shared" si="128"/>
        <v>1.25</v>
      </c>
      <c r="BA389" s="532">
        <f t="shared" si="128"/>
        <v>1.25</v>
      </c>
      <c r="BB389" s="532">
        <f t="shared" si="128"/>
        <v>1.25</v>
      </c>
      <c r="BC389" s="532">
        <f t="shared" si="128"/>
        <v>1.25</v>
      </c>
      <c r="BD389" s="532">
        <f t="shared" si="128"/>
        <v>1.25</v>
      </c>
      <c r="BE389" s="532">
        <f t="shared" si="128"/>
        <v>1.25</v>
      </c>
      <c r="BF389" s="532">
        <f t="shared" si="128"/>
        <v>1.25</v>
      </c>
      <c r="BG389" s="532">
        <f t="shared" si="128"/>
        <v>1.25</v>
      </c>
      <c r="BH389" s="532">
        <f t="shared" si="128"/>
        <v>1.25</v>
      </c>
      <c r="BI389" s="532">
        <f t="shared" si="128"/>
        <v>1.25</v>
      </c>
      <c r="BJ389" s="532">
        <f t="shared" si="128"/>
        <v>1.25</v>
      </c>
      <c r="BK389" s="532">
        <f t="shared" si="128"/>
        <v>1.25</v>
      </c>
      <c r="BL389" s="532">
        <f t="shared" si="128"/>
        <v>1.25</v>
      </c>
      <c r="BM389" s="532">
        <f t="shared" si="128"/>
        <v>1.25</v>
      </c>
      <c r="BN389" s="532">
        <f t="shared" si="128"/>
        <v>1.25</v>
      </c>
      <c r="BO389" s="532">
        <f t="shared" si="128"/>
        <v>1.25</v>
      </c>
      <c r="BP389" s="532">
        <f t="shared" si="128"/>
        <v>1.25</v>
      </c>
    </row>
    <row r="390" spans="2:16384" s="530" customFormat="1" ht="30" customHeight="1">
      <c r="B390" s="531" t="s">
        <v>462</v>
      </c>
      <c r="C390" s="532" t="s">
        <v>114</v>
      </c>
      <c r="D390" s="532" t="s">
        <v>111</v>
      </c>
      <c r="E390" s="532" t="s">
        <v>463</v>
      </c>
      <c r="F390" s="533">
        <f>'3. Inputs'!G116</f>
        <v>1</v>
      </c>
      <c r="G390" s="532">
        <f>(F390/E83)*F83</f>
        <v>1</v>
      </c>
      <c r="H390" s="532">
        <f t="shared" ref="H390:BP390" si="129">(G390/F83)*G83</f>
        <v>1</v>
      </c>
      <c r="I390" s="532">
        <f t="shared" si="129"/>
        <v>1</v>
      </c>
      <c r="J390" s="532">
        <f t="shared" si="129"/>
        <v>1</v>
      </c>
      <c r="K390" s="532">
        <f t="shared" si="129"/>
        <v>1.2833333333333332</v>
      </c>
      <c r="L390" s="532">
        <f t="shared" si="129"/>
        <v>1.2833333333333332</v>
      </c>
      <c r="M390" s="532">
        <f t="shared" si="129"/>
        <v>1.2833333333333332</v>
      </c>
      <c r="N390" s="532">
        <f t="shared" si="129"/>
        <v>1.4166666666666667</v>
      </c>
      <c r="O390" s="532">
        <f t="shared" si="129"/>
        <v>1.5433333333333332</v>
      </c>
      <c r="P390" s="532">
        <f t="shared" si="129"/>
        <v>1.67</v>
      </c>
      <c r="Q390" s="532">
        <f t="shared" si="129"/>
        <v>1.7966666666666666</v>
      </c>
      <c r="R390" s="532">
        <f t="shared" si="129"/>
        <v>1.7966666666666666</v>
      </c>
      <c r="S390" s="532">
        <f t="shared" si="129"/>
        <v>1.7966666666666666</v>
      </c>
      <c r="T390" s="532">
        <f t="shared" si="129"/>
        <v>1.7966666666666666</v>
      </c>
      <c r="U390" s="532">
        <f t="shared" si="129"/>
        <v>1.7966666666666666</v>
      </c>
      <c r="V390" s="532">
        <f t="shared" si="129"/>
        <v>1.7966666666666666</v>
      </c>
      <c r="W390" s="532">
        <f t="shared" si="129"/>
        <v>1.7966666666666666</v>
      </c>
      <c r="X390" s="532">
        <f t="shared" si="129"/>
        <v>1.7966666666666666</v>
      </c>
      <c r="Y390" s="532">
        <f t="shared" si="129"/>
        <v>1.7966666666666666</v>
      </c>
      <c r="Z390" s="532">
        <f t="shared" si="129"/>
        <v>1.7966666666666666</v>
      </c>
      <c r="AA390" s="532">
        <f t="shared" si="129"/>
        <v>1.7966666666666666</v>
      </c>
      <c r="AB390" s="532">
        <f t="shared" si="129"/>
        <v>1.7966666666666666</v>
      </c>
      <c r="AC390" s="532">
        <f t="shared" si="129"/>
        <v>1.7966666666666666</v>
      </c>
      <c r="AD390" s="532">
        <f t="shared" si="129"/>
        <v>1.7966666666666666</v>
      </c>
      <c r="AE390" s="532">
        <f t="shared" si="129"/>
        <v>1.7966666666666666</v>
      </c>
      <c r="AF390" s="532">
        <f t="shared" si="129"/>
        <v>1.7966666666666666</v>
      </c>
      <c r="AG390" s="532">
        <f t="shared" si="129"/>
        <v>1.7966666666666666</v>
      </c>
      <c r="AH390" s="532">
        <f t="shared" si="129"/>
        <v>1.7966666666666666</v>
      </c>
      <c r="AI390" s="532">
        <f t="shared" si="129"/>
        <v>1.7966666666666666</v>
      </c>
      <c r="AJ390" s="532">
        <f t="shared" si="129"/>
        <v>1.7966666666666666</v>
      </c>
      <c r="AK390" s="532">
        <f t="shared" si="129"/>
        <v>1.7966666666666666</v>
      </c>
      <c r="AL390" s="532">
        <f t="shared" si="129"/>
        <v>1.7966666666666666</v>
      </c>
      <c r="AM390" s="532">
        <f t="shared" si="129"/>
        <v>1.7966666666666666</v>
      </c>
      <c r="AN390" s="532">
        <f t="shared" si="129"/>
        <v>1.7966666666666666</v>
      </c>
      <c r="AO390" s="532">
        <f t="shared" si="129"/>
        <v>1.7966666666666666</v>
      </c>
      <c r="AP390" s="532">
        <f t="shared" si="129"/>
        <v>1.7966666666666666</v>
      </c>
      <c r="AQ390" s="532">
        <f t="shared" si="129"/>
        <v>1.7966666666666666</v>
      </c>
      <c r="AR390" s="532">
        <f t="shared" si="129"/>
        <v>1.7966666666666666</v>
      </c>
      <c r="AS390" s="532">
        <f t="shared" si="129"/>
        <v>1.7966666666666666</v>
      </c>
      <c r="AT390" s="532">
        <f t="shared" si="129"/>
        <v>1.7966666666666666</v>
      </c>
      <c r="AU390" s="532">
        <f t="shared" si="129"/>
        <v>1.7966666666666666</v>
      </c>
      <c r="AV390" s="532">
        <f t="shared" si="129"/>
        <v>1.7966666666666666</v>
      </c>
      <c r="AW390" s="532">
        <f t="shared" si="129"/>
        <v>1.7966666666666666</v>
      </c>
      <c r="AX390" s="532">
        <f t="shared" si="129"/>
        <v>1.7966666666666666</v>
      </c>
      <c r="AY390" s="532">
        <f t="shared" si="129"/>
        <v>1.7966666666666666</v>
      </c>
      <c r="AZ390" s="532">
        <f t="shared" si="129"/>
        <v>1.7966666666666666</v>
      </c>
      <c r="BA390" s="532">
        <f t="shared" si="129"/>
        <v>1.7966666666666666</v>
      </c>
      <c r="BB390" s="532">
        <f t="shared" si="129"/>
        <v>1.7966666666666666</v>
      </c>
      <c r="BC390" s="532">
        <f t="shared" si="129"/>
        <v>1.7966666666666666</v>
      </c>
      <c r="BD390" s="532">
        <f t="shared" si="129"/>
        <v>1.7966666666666666</v>
      </c>
      <c r="BE390" s="532">
        <f t="shared" si="129"/>
        <v>1.7966666666666666</v>
      </c>
      <c r="BF390" s="532">
        <f t="shared" si="129"/>
        <v>1.7966666666666666</v>
      </c>
      <c r="BG390" s="532">
        <f t="shared" si="129"/>
        <v>1.7966666666666666</v>
      </c>
      <c r="BH390" s="532">
        <f t="shared" si="129"/>
        <v>1.7966666666666666</v>
      </c>
      <c r="BI390" s="532">
        <f t="shared" si="129"/>
        <v>1.7966666666666666</v>
      </c>
      <c r="BJ390" s="532">
        <f t="shared" si="129"/>
        <v>1.7966666666666666</v>
      </c>
      <c r="BK390" s="532">
        <f t="shared" si="129"/>
        <v>1.7966666666666666</v>
      </c>
      <c r="BL390" s="532">
        <f t="shared" si="129"/>
        <v>1.7966666666666666</v>
      </c>
      <c r="BM390" s="532">
        <f t="shared" si="129"/>
        <v>1.7966666666666666</v>
      </c>
      <c r="BN390" s="532">
        <f t="shared" si="129"/>
        <v>1.7966666666666666</v>
      </c>
      <c r="BO390" s="532">
        <f t="shared" si="129"/>
        <v>1.7966666666666666</v>
      </c>
      <c r="BP390" s="532">
        <f t="shared" si="129"/>
        <v>1.7966666666666666</v>
      </c>
    </row>
    <row r="391" spans="2:16384" s="530" customFormat="1" ht="30" customHeight="1">
      <c r="B391" s="534" t="s">
        <v>462</v>
      </c>
      <c r="C391" s="535" t="s">
        <v>114</v>
      </c>
      <c r="D391" s="535" t="s">
        <v>112</v>
      </c>
      <c r="E391" s="535" t="s">
        <v>463</v>
      </c>
      <c r="F391" s="536">
        <f>'3. Inputs'!G117</f>
        <v>1</v>
      </c>
      <c r="G391" s="535">
        <f>(F391/E85)*F85</f>
        <v>1</v>
      </c>
      <c r="H391" s="535">
        <f t="shared" ref="H391:BP391" si="130">(G391/F85)*G85</f>
        <v>1</v>
      </c>
      <c r="I391" s="535">
        <f t="shared" si="130"/>
        <v>1</v>
      </c>
      <c r="J391" s="535">
        <f t="shared" si="130"/>
        <v>1</v>
      </c>
      <c r="K391" s="535">
        <f t="shared" si="130"/>
        <v>1.7374999999999998</v>
      </c>
      <c r="L391" s="535">
        <f t="shared" si="130"/>
        <v>1.559375</v>
      </c>
      <c r="M391" s="535">
        <f t="shared" si="130"/>
        <v>1.3812499999999999</v>
      </c>
      <c r="N391" s="535">
        <f t="shared" si="130"/>
        <v>1.328125</v>
      </c>
      <c r="O391" s="535">
        <f t="shared" si="130"/>
        <v>1.4468749999999999</v>
      </c>
      <c r="P391" s="535">
        <f t="shared" si="130"/>
        <v>1.565625</v>
      </c>
      <c r="Q391" s="535">
        <f t="shared" si="130"/>
        <v>1.684375</v>
      </c>
      <c r="R391" s="535">
        <f t="shared" si="130"/>
        <v>1.684375</v>
      </c>
      <c r="S391" s="535">
        <f t="shared" si="130"/>
        <v>1.684375</v>
      </c>
      <c r="T391" s="535">
        <f t="shared" si="130"/>
        <v>1.684375</v>
      </c>
      <c r="U391" s="535">
        <f t="shared" si="130"/>
        <v>1.684375</v>
      </c>
      <c r="V391" s="535">
        <f t="shared" si="130"/>
        <v>1.684375</v>
      </c>
      <c r="W391" s="535">
        <f t="shared" si="130"/>
        <v>1.684375</v>
      </c>
      <c r="X391" s="535">
        <f t="shared" si="130"/>
        <v>1.684375</v>
      </c>
      <c r="Y391" s="535">
        <f t="shared" si="130"/>
        <v>1.684375</v>
      </c>
      <c r="Z391" s="535">
        <f t="shared" si="130"/>
        <v>1.684375</v>
      </c>
      <c r="AA391" s="535">
        <f t="shared" si="130"/>
        <v>1.684375</v>
      </c>
      <c r="AB391" s="535">
        <f t="shared" si="130"/>
        <v>1.684375</v>
      </c>
      <c r="AC391" s="535">
        <f t="shared" si="130"/>
        <v>1.684375</v>
      </c>
      <c r="AD391" s="535">
        <f t="shared" si="130"/>
        <v>1.684375</v>
      </c>
      <c r="AE391" s="535">
        <f t="shared" si="130"/>
        <v>1.684375</v>
      </c>
      <c r="AF391" s="535">
        <f t="shared" si="130"/>
        <v>1.684375</v>
      </c>
      <c r="AG391" s="535">
        <f t="shared" si="130"/>
        <v>1.684375</v>
      </c>
      <c r="AH391" s="535">
        <f t="shared" si="130"/>
        <v>1.684375</v>
      </c>
      <c r="AI391" s="535">
        <f t="shared" si="130"/>
        <v>1.684375</v>
      </c>
      <c r="AJ391" s="535">
        <f t="shared" si="130"/>
        <v>1.684375</v>
      </c>
      <c r="AK391" s="535">
        <f t="shared" si="130"/>
        <v>1.684375</v>
      </c>
      <c r="AL391" s="535">
        <f t="shared" si="130"/>
        <v>1.684375</v>
      </c>
      <c r="AM391" s="535">
        <f t="shared" si="130"/>
        <v>1.684375</v>
      </c>
      <c r="AN391" s="535">
        <f t="shared" si="130"/>
        <v>1.684375</v>
      </c>
      <c r="AO391" s="535">
        <f t="shared" si="130"/>
        <v>1.684375</v>
      </c>
      <c r="AP391" s="535">
        <f t="shared" si="130"/>
        <v>1.684375</v>
      </c>
      <c r="AQ391" s="535">
        <f t="shared" si="130"/>
        <v>1.684375</v>
      </c>
      <c r="AR391" s="535">
        <f t="shared" si="130"/>
        <v>1.684375</v>
      </c>
      <c r="AS391" s="535">
        <f t="shared" si="130"/>
        <v>1.684375</v>
      </c>
      <c r="AT391" s="535">
        <f t="shared" si="130"/>
        <v>1.684375</v>
      </c>
      <c r="AU391" s="535">
        <f t="shared" si="130"/>
        <v>1.684375</v>
      </c>
      <c r="AV391" s="535">
        <f t="shared" si="130"/>
        <v>1.684375</v>
      </c>
      <c r="AW391" s="535">
        <f t="shared" si="130"/>
        <v>1.684375</v>
      </c>
      <c r="AX391" s="535">
        <f t="shared" si="130"/>
        <v>1.684375</v>
      </c>
      <c r="AY391" s="535">
        <f t="shared" si="130"/>
        <v>1.684375</v>
      </c>
      <c r="AZ391" s="535">
        <f t="shared" si="130"/>
        <v>1.684375</v>
      </c>
      <c r="BA391" s="535">
        <f t="shared" si="130"/>
        <v>1.684375</v>
      </c>
      <c r="BB391" s="535">
        <f t="shared" si="130"/>
        <v>1.684375</v>
      </c>
      <c r="BC391" s="535">
        <f t="shared" si="130"/>
        <v>1.684375</v>
      </c>
      <c r="BD391" s="535">
        <f t="shared" si="130"/>
        <v>1.684375</v>
      </c>
      <c r="BE391" s="535">
        <f t="shared" si="130"/>
        <v>1.684375</v>
      </c>
      <c r="BF391" s="535">
        <f t="shared" si="130"/>
        <v>1.684375</v>
      </c>
      <c r="BG391" s="535">
        <f t="shared" si="130"/>
        <v>1.684375</v>
      </c>
      <c r="BH391" s="535">
        <f t="shared" si="130"/>
        <v>1.684375</v>
      </c>
      <c r="BI391" s="535">
        <f t="shared" si="130"/>
        <v>1.684375</v>
      </c>
      <c r="BJ391" s="535">
        <f t="shared" si="130"/>
        <v>1.684375</v>
      </c>
      <c r="BK391" s="535">
        <f t="shared" si="130"/>
        <v>1.684375</v>
      </c>
      <c r="BL391" s="535">
        <f t="shared" si="130"/>
        <v>1.684375</v>
      </c>
      <c r="BM391" s="535">
        <f t="shared" si="130"/>
        <v>1.684375</v>
      </c>
      <c r="BN391" s="535">
        <f t="shared" si="130"/>
        <v>1.684375</v>
      </c>
      <c r="BO391" s="535">
        <f t="shared" si="130"/>
        <v>1.684375</v>
      </c>
      <c r="BP391" s="535">
        <f t="shared" si="130"/>
        <v>1.684375</v>
      </c>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c r="ALY391"/>
      <c r="ALZ391"/>
      <c r="AMA391"/>
      <c r="AMB391"/>
      <c r="AMC391"/>
      <c r="AMD391"/>
      <c r="AME391"/>
      <c r="AMF391"/>
      <c r="AMG391"/>
      <c r="AMH391"/>
      <c r="AMI391"/>
      <c r="AMJ391"/>
      <c r="AMK391"/>
      <c r="AML391"/>
      <c r="AMM391"/>
      <c r="AMN391"/>
      <c r="AMO391"/>
      <c r="AMP391"/>
      <c r="AMQ391"/>
      <c r="AMR391"/>
      <c r="AMS391"/>
      <c r="AMT391"/>
      <c r="AMU391"/>
      <c r="AMV391"/>
      <c r="AMW391"/>
      <c r="AMX391"/>
      <c r="AMY391"/>
      <c r="AMZ391"/>
      <c r="ANA391"/>
      <c r="ANB391"/>
      <c r="ANC391"/>
      <c r="AND391"/>
      <c r="ANE391"/>
      <c r="ANF391"/>
      <c r="ANG391"/>
      <c r="ANH391"/>
      <c r="ANI391"/>
      <c r="ANJ391"/>
      <c r="ANK391"/>
      <c r="ANL391"/>
      <c r="ANM391"/>
      <c r="ANN391"/>
      <c r="ANO391"/>
      <c r="ANP391"/>
      <c r="ANQ391"/>
      <c r="ANR391"/>
      <c r="ANS391"/>
      <c r="ANT391"/>
      <c r="ANU391"/>
      <c r="ANV391"/>
      <c r="ANW391"/>
      <c r="ANX391"/>
      <c r="ANY391"/>
      <c r="ANZ391"/>
      <c r="AOA391"/>
      <c r="AOB391"/>
      <c r="AOC391"/>
      <c r="AOD391"/>
      <c r="AOE391"/>
      <c r="AOF391"/>
      <c r="AOG391"/>
      <c r="AOH391"/>
      <c r="AOI391"/>
      <c r="AOJ391"/>
      <c r="AOK391"/>
      <c r="AOL391"/>
      <c r="AOM391"/>
      <c r="AON391"/>
      <c r="AOO391"/>
      <c r="AOP391"/>
      <c r="AOQ391"/>
      <c r="AOR391"/>
      <c r="AOS391"/>
      <c r="AOT391"/>
      <c r="AOU391"/>
      <c r="AOV391"/>
      <c r="AOW391"/>
      <c r="AOX391"/>
      <c r="AOY391"/>
      <c r="AOZ391"/>
      <c r="APA391"/>
      <c r="APB391"/>
      <c r="APC391"/>
      <c r="APD391"/>
      <c r="APE391"/>
      <c r="APF391"/>
      <c r="APG391"/>
      <c r="APH391"/>
      <c r="API391"/>
      <c r="APJ391"/>
      <c r="APK391"/>
      <c r="APL391"/>
      <c r="APM391"/>
      <c r="APN391"/>
      <c r="APO391"/>
      <c r="APP391"/>
      <c r="APQ391"/>
      <c r="APR391"/>
      <c r="APS391"/>
      <c r="APT391"/>
      <c r="APU391"/>
      <c r="APV391"/>
      <c r="APW391"/>
      <c r="APX391"/>
      <c r="APY391"/>
      <c r="APZ391"/>
      <c r="AQA391"/>
      <c r="AQB391"/>
      <c r="AQC391"/>
      <c r="AQD391"/>
      <c r="AQE391"/>
      <c r="AQF391"/>
      <c r="AQG391"/>
      <c r="AQH391"/>
      <c r="AQI391"/>
      <c r="AQJ391"/>
      <c r="AQK391"/>
      <c r="AQL391"/>
      <c r="AQM391"/>
      <c r="AQN391"/>
      <c r="AQO391"/>
      <c r="AQP391"/>
      <c r="AQQ391"/>
      <c r="AQR391"/>
      <c r="AQS391"/>
      <c r="AQT391"/>
      <c r="AQU391"/>
      <c r="AQV391"/>
      <c r="AQW391"/>
      <c r="AQX391"/>
      <c r="AQY391"/>
      <c r="AQZ391"/>
      <c r="ARA391"/>
      <c r="ARB391"/>
      <c r="ARC391"/>
      <c r="ARD391"/>
      <c r="ARE391"/>
      <c r="ARF391"/>
      <c r="ARG391"/>
      <c r="ARH391"/>
      <c r="ARI391"/>
      <c r="ARJ391"/>
      <c r="ARK391"/>
      <c r="ARL391"/>
      <c r="ARM391"/>
      <c r="ARN391"/>
      <c r="ARO391"/>
      <c r="ARP391"/>
      <c r="ARQ391"/>
      <c r="ARR391"/>
      <c r="ARS391"/>
      <c r="ART391"/>
      <c r="ARU391"/>
      <c r="ARV391"/>
      <c r="ARW391"/>
      <c r="ARX391"/>
      <c r="ARY391"/>
      <c r="ARZ391"/>
      <c r="ASA391"/>
      <c r="ASB391"/>
      <c r="ASC391"/>
      <c r="ASD391"/>
      <c r="ASE391"/>
      <c r="ASF391"/>
      <c r="ASG391"/>
      <c r="ASH391"/>
      <c r="ASI391"/>
      <c r="ASJ391"/>
      <c r="ASK391"/>
      <c r="ASL391"/>
      <c r="ASM391"/>
      <c r="ASN391"/>
      <c r="ASO391"/>
      <c r="ASP391"/>
      <c r="ASQ391"/>
      <c r="ASR391"/>
      <c r="ASS391"/>
      <c r="AST391"/>
      <c r="ASU391"/>
      <c r="ASV391"/>
      <c r="ASW391"/>
      <c r="ASX391"/>
      <c r="ASY391"/>
      <c r="ASZ391"/>
      <c r="ATA391"/>
      <c r="ATB391"/>
      <c r="ATC391"/>
      <c r="ATD391"/>
      <c r="ATE391"/>
      <c r="ATF391"/>
      <c r="ATG391"/>
      <c r="ATH391"/>
      <c r="ATI391"/>
      <c r="ATJ391"/>
      <c r="ATK391"/>
      <c r="ATL391"/>
      <c r="ATM391"/>
      <c r="ATN391"/>
      <c r="ATO391"/>
      <c r="ATP391"/>
      <c r="ATQ391"/>
      <c r="ATR391"/>
      <c r="ATS391"/>
      <c r="ATT391"/>
      <c r="ATU391"/>
      <c r="ATV391"/>
      <c r="ATW391"/>
      <c r="ATX391"/>
      <c r="ATY391"/>
      <c r="ATZ391"/>
      <c r="AUA391"/>
      <c r="AUB391"/>
      <c r="AUC391"/>
      <c r="AUD391"/>
      <c r="AUE391"/>
      <c r="AUF391"/>
      <c r="AUG391"/>
      <c r="AUH391"/>
      <c r="AUI391"/>
      <c r="AUJ391"/>
      <c r="AUK391"/>
      <c r="AUL391"/>
      <c r="AUM391"/>
      <c r="AUN391"/>
      <c r="AUO391"/>
      <c r="AUP391"/>
      <c r="AUQ391"/>
      <c r="AUR391"/>
      <c r="AUS391"/>
      <c r="AUT391"/>
      <c r="AUU391"/>
      <c r="AUV391"/>
      <c r="AUW391"/>
      <c r="AUX391"/>
      <c r="AUY391"/>
      <c r="AUZ391"/>
      <c r="AVA391"/>
      <c r="AVB391"/>
      <c r="AVC391"/>
      <c r="AVD391"/>
      <c r="AVE391"/>
      <c r="AVF391"/>
      <c r="AVG391"/>
      <c r="AVH391"/>
      <c r="AVI391"/>
      <c r="AVJ391"/>
      <c r="AVK391"/>
      <c r="AVL391"/>
      <c r="AVM391"/>
      <c r="AVN391"/>
      <c r="AVO391"/>
      <c r="AVP391"/>
      <c r="AVQ391"/>
      <c r="AVR391"/>
      <c r="AVS391"/>
      <c r="AVT391"/>
      <c r="AVU391"/>
      <c r="AVV391"/>
      <c r="AVW391"/>
      <c r="AVX391"/>
      <c r="AVY391"/>
      <c r="AVZ391"/>
      <c r="AWA391"/>
      <c r="AWB391"/>
      <c r="AWC391"/>
      <c r="AWD391"/>
      <c r="AWE391"/>
      <c r="AWF391"/>
      <c r="AWG391"/>
      <c r="AWH391"/>
      <c r="AWI391"/>
      <c r="AWJ391"/>
      <c r="AWK391"/>
      <c r="AWL391"/>
      <c r="AWM391"/>
      <c r="AWN391"/>
      <c r="AWO391"/>
      <c r="AWP391"/>
      <c r="AWQ391"/>
      <c r="AWR391"/>
      <c r="AWS391"/>
      <c r="AWT391"/>
      <c r="AWU391"/>
      <c r="AWV391"/>
      <c r="AWW391"/>
      <c r="AWX391"/>
      <c r="AWY391"/>
      <c r="AWZ391"/>
      <c r="AXA391"/>
      <c r="AXB391"/>
      <c r="AXC391"/>
      <c r="AXD391"/>
      <c r="AXE391"/>
      <c r="AXF391"/>
      <c r="AXG391"/>
      <c r="AXH391"/>
      <c r="AXI391"/>
      <c r="AXJ391"/>
      <c r="AXK391"/>
      <c r="AXL391"/>
      <c r="AXM391"/>
      <c r="AXN391"/>
      <c r="AXO391"/>
      <c r="AXP391"/>
      <c r="AXQ391"/>
      <c r="AXR391"/>
      <c r="AXS391"/>
      <c r="AXT391"/>
      <c r="AXU391"/>
      <c r="AXV391"/>
      <c r="AXW391"/>
      <c r="AXX391"/>
      <c r="AXY391"/>
      <c r="AXZ391"/>
      <c r="AYA391"/>
      <c r="AYB391"/>
      <c r="AYC391"/>
      <c r="AYD391"/>
      <c r="AYE391"/>
      <c r="AYF391"/>
      <c r="AYG391"/>
      <c r="AYH391"/>
      <c r="AYI391"/>
      <c r="AYJ391"/>
      <c r="AYK391"/>
      <c r="AYL391"/>
      <c r="AYM391"/>
      <c r="AYN391"/>
      <c r="AYO391"/>
      <c r="AYP391"/>
      <c r="AYQ391"/>
      <c r="AYR391"/>
      <c r="AYS391"/>
      <c r="AYT391"/>
      <c r="AYU391"/>
      <c r="AYV391"/>
      <c r="AYW391"/>
      <c r="AYX391"/>
      <c r="AYY391"/>
      <c r="AYZ391"/>
      <c r="AZA391"/>
      <c r="AZB391"/>
      <c r="AZC391"/>
      <c r="AZD391"/>
      <c r="AZE391"/>
      <c r="AZF391"/>
      <c r="AZG391"/>
      <c r="AZH391"/>
      <c r="AZI391"/>
      <c r="AZJ391"/>
      <c r="AZK391"/>
      <c r="AZL391"/>
      <c r="AZM391"/>
      <c r="AZN391"/>
      <c r="AZO391"/>
      <c r="AZP391"/>
      <c r="AZQ391"/>
      <c r="AZR391"/>
      <c r="AZS391"/>
      <c r="AZT391"/>
      <c r="AZU391"/>
      <c r="AZV391"/>
      <c r="AZW391"/>
      <c r="AZX391"/>
      <c r="AZY391"/>
      <c r="AZZ391"/>
      <c r="BAA391"/>
      <c r="BAB391"/>
      <c r="BAC391"/>
      <c r="BAD391"/>
      <c r="BAE391"/>
      <c r="BAF391"/>
      <c r="BAG391"/>
      <c r="BAH391"/>
      <c r="BAI391"/>
      <c r="BAJ391"/>
      <c r="BAK391"/>
      <c r="BAL391"/>
      <c r="BAM391"/>
      <c r="BAN391"/>
      <c r="BAO391"/>
      <c r="BAP391"/>
      <c r="BAQ391"/>
      <c r="BAR391"/>
      <c r="BAS391"/>
      <c r="BAT391"/>
      <c r="BAU391"/>
      <c r="BAV391"/>
      <c r="BAW391"/>
      <c r="BAX391"/>
      <c r="BAY391"/>
      <c r="BAZ391"/>
      <c r="BBA391"/>
      <c r="BBB391"/>
      <c r="BBC391"/>
      <c r="BBD391"/>
      <c r="BBE391"/>
      <c r="BBF391"/>
      <c r="BBG391"/>
      <c r="BBH391"/>
      <c r="BBI391"/>
      <c r="BBJ391"/>
      <c r="BBK391"/>
      <c r="BBL391"/>
      <c r="BBM391"/>
      <c r="BBN391"/>
      <c r="BBO391"/>
      <c r="BBP391"/>
      <c r="BBQ391"/>
      <c r="BBR391"/>
      <c r="BBS391"/>
      <c r="BBT391"/>
      <c r="BBU391"/>
      <c r="BBV391"/>
      <c r="BBW391"/>
      <c r="BBX391"/>
      <c r="BBY391"/>
      <c r="BBZ391"/>
      <c r="BCA391"/>
      <c r="BCB391"/>
      <c r="BCC391"/>
      <c r="BCD391"/>
      <c r="BCE391"/>
      <c r="BCF391"/>
      <c r="BCG391"/>
      <c r="BCH391"/>
      <c r="BCI391"/>
      <c r="BCJ391"/>
      <c r="BCK391"/>
      <c r="BCL391"/>
      <c r="BCM391"/>
      <c r="BCN391"/>
      <c r="BCO391"/>
      <c r="BCP391"/>
      <c r="BCQ391"/>
      <c r="BCR391"/>
      <c r="BCS391"/>
      <c r="BCT391"/>
      <c r="BCU391"/>
      <c r="BCV391"/>
      <c r="BCW391"/>
      <c r="BCX391"/>
      <c r="BCY391"/>
      <c r="BCZ391"/>
      <c r="BDA391"/>
      <c r="BDB391"/>
      <c r="BDC391"/>
      <c r="BDD391"/>
      <c r="BDE391"/>
      <c r="BDF391"/>
      <c r="BDG391"/>
      <c r="BDH391"/>
      <c r="BDI391"/>
      <c r="BDJ391"/>
      <c r="BDK391"/>
      <c r="BDL391"/>
      <c r="BDM391"/>
      <c r="BDN391"/>
      <c r="BDO391"/>
      <c r="BDP391"/>
      <c r="BDQ391"/>
      <c r="BDR391"/>
      <c r="BDS391"/>
      <c r="BDT391"/>
      <c r="BDU391"/>
      <c r="BDV391"/>
      <c r="BDW391"/>
      <c r="BDX391"/>
      <c r="BDY391"/>
      <c r="BDZ391"/>
      <c r="BEA391"/>
      <c r="BEB391"/>
      <c r="BEC391"/>
      <c r="BED391"/>
      <c r="BEE391"/>
      <c r="BEF391"/>
      <c r="BEG391"/>
      <c r="BEH391"/>
      <c r="BEI391"/>
      <c r="BEJ391"/>
      <c r="BEK391"/>
      <c r="BEL391"/>
      <c r="BEM391"/>
      <c r="BEN391"/>
      <c r="BEO391"/>
      <c r="BEP391"/>
      <c r="BEQ391"/>
      <c r="BER391"/>
      <c r="BES391"/>
      <c r="BET391"/>
      <c r="BEU391"/>
      <c r="BEV391"/>
      <c r="BEW391"/>
      <c r="BEX391"/>
      <c r="BEY391"/>
      <c r="BEZ391"/>
      <c r="BFA391"/>
      <c r="BFB391"/>
      <c r="BFC391"/>
      <c r="BFD391"/>
      <c r="BFE391"/>
      <c r="BFF391"/>
      <c r="BFG391"/>
      <c r="BFH391"/>
      <c r="BFI391"/>
      <c r="BFJ391"/>
      <c r="BFK391"/>
      <c r="BFL391"/>
      <c r="BFM391"/>
      <c r="BFN391"/>
      <c r="BFO391"/>
      <c r="BFP391"/>
      <c r="BFQ391"/>
      <c r="BFR391"/>
      <c r="BFS391"/>
      <c r="BFT391"/>
      <c r="BFU391"/>
      <c r="BFV391"/>
      <c r="BFW391"/>
      <c r="BFX391"/>
      <c r="BFY391"/>
      <c r="BFZ391"/>
      <c r="BGA391"/>
      <c r="BGB391"/>
      <c r="BGC391"/>
      <c r="BGD391"/>
      <c r="BGE391"/>
      <c r="BGF391"/>
      <c r="BGG391"/>
      <c r="BGH391"/>
      <c r="BGI391"/>
      <c r="BGJ391"/>
      <c r="BGK391"/>
      <c r="BGL391"/>
      <c r="BGM391"/>
      <c r="BGN391"/>
      <c r="BGO391"/>
      <c r="BGP391"/>
      <c r="BGQ391"/>
      <c r="BGR391"/>
      <c r="BGS391"/>
      <c r="BGT391"/>
      <c r="BGU391"/>
      <c r="BGV391"/>
      <c r="BGW391"/>
      <c r="BGX391"/>
      <c r="BGY391"/>
      <c r="BGZ391"/>
      <c r="BHA391"/>
      <c r="BHB391"/>
      <c r="BHC391"/>
      <c r="BHD391"/>
      <c r="BHE391"/>
      <c r="BHF391"/>
      <c r="BHG391"/>
      <c r="BHH391"/>
      <c r="BHI391"/>
      <c r="BHJ391"/>
      <c r="BHK391"/>
      <c r="BHL391"/>
      <c r="BHM391"/>
      <c r="BHN391"/>
      <c r="BHO391"/>
      <c r="BHP391"/>
      <c r="BHQ391"/>
      <c r="BHR391"/>
      <c r="BHS391"/>
      <c r="BHT391"/>
      <c r="BHU391"/>
      <c r="BHV391"/>
      <c r="BHW391"/>
      <c r="BHX391"/>
      <c r="BHY391"/>
      <c r="BHZ391"/>
      <c r="BIA391"/>
      <c r="BIB391"/>
      <c r="BIC391"/>
      <c r="BID391"/>
      <c r="BIE391"/>
      <c r="BIF391"/>
      <c r="BIG391"/>
      <c r="BIH391"/>
      <c r="BII391"/>
      <c r="BIJ391"/>
      <c r="BIK391"/>
      <c r="BIL391"/>
      <c r="BIM391"/>
      <c r="BIN391"/>
      <c r="BIO391"/>
      <c r="BIP391"/>
      <c r="BIQ391"/>
      <c r="BIR391"/>
      <c r="BIS391"/>
      <c r="BIT391"/>
      <c r="BIU391"/>
      <c r="BIV391"/>
      <c r="BIW391"/>
      <c r="BIX391"/>
      <c r="BIY391"/>
      <c r="BIZ391"/>
      <c r="BJA391"/>
      <c r="BJB391"/>
      <c r="BJC391"/>
      <c r="BJD391"/>
      <c r="BJE391"/>
      <c r="BJF391"/>
      <c r="BJG391"/>
      <c r="BJH391"/>
      <c r="BJI391"/>
      <c r="BJJ391"/>
      <c r="BJK391"/>
      <c r="BJL391"/>
      <c r="BJM391"/>
      <c r="BJN391"/>
      <c r="BJO391"/>
      <c r="BJP391"/>
      <c r="BJQ391"/>
      <c r="BJR391"/>
      <c r="BJS391"/>
      <c r="BJT391"/>
      <c r="BJU391"/>
      <c r="BJV391"/>
      <c r="BJW391"/>
      <c r="BJX391"/>
      <c r="BJY391"/>
      <c r="BJZ391"/>
      <c r="BKA391"/>
      <c r="BKB391"/>
      <c r="BKC391"/>
      <c r="BKD391"/>
      <c r="BKE391"/>
      <c r="BKF391"/>
      <c r="BKG391"/>
      <c r="BKH391"/>
      <c r="BKI391"/>
      <c r="BKJ391"/>
      <c r="BKK391"/>
      <c r="BKL391"/>
      <c r="BKM391"/>
      <c r="BKN391"/>
      <c r="BKO391"/>
      <c r="BKP391"/>
      <c r="BKQ391"/>
      <c r="BKR391"/>
      <c r="BKS391"/>
      <c r="BKT391"/>
      <c r="BKU391"/>
      <c r="BKV391"/>
      <c r="BKW391"/>
      <c r="BKX391"/>
      <c r="BKY391"/>
      <c r="BKZ391"/>
      <c r="BLA391"/>
      <c r="BLB391"/>
      <c r="BLC391"/>
      <c r="BLD391"/>
      <c r="BLE391"/>
      <c r="BLF391"/>
      <c r="BLG391"/>
      <c r="BLH391"/>
      <c r="BLI391"/>
      <c r="BLJ391"/>
      <c r="BLK391"/>
      <c r="BLL391"/>
      <c r="BLM391"/>
      <c r="BLN391"/>
      <c r="BLO391"/>
      <c r="BLP391"/>
      <c r="BLQ391"/>
      <c r="BLR391"/>
      <c r="BLS391"/>
      <c r="BLT391"/>
      <c r="BLU391"/>
      <c r="BLV391"/>
      <c r="BLW391"/>
      <c r="BLX391"/>
      <c r="BLY391"/>
      <c r="BLZ391"/>
      <c r="BMA391"/>
      <c r="BMB391"/>
      <c r="BMC391"/>
      <c r="BMD391"/>
      <c r="BME391"/>
      <c r="BMF391"/>
      <c r="BMG391"/>
      <c r="BMH391"/>
      <c r="BMI391"/>
      <c r="BMJ391"/>
      <c r="BMK391"/>
      <c r="BML391"/>
      <c r="BMM391"/>
      <c r="BMN391"/>
      <c r="BMO391"/>
      <c r="BMP391"/>
      <c r="BMQ391"/>
      <c r="BMR391"/>
      <c r="BMS391"/>
      <c r="BMT391"/>
      <c r="BMU391"/>
      <c r="BMV391"/>
      <c r="BMW391"/>
      <c r="BMX391"/>
      <c r="BMY391"/>
      <c r="BMZ391"/>
      <c r="BNA391"/>
      <c r="BNB391"/>
      <c r="BNC391"/>
      <c r="BND391"/>
      <c r="BNE391"/>
      <c r="BNF391"/>
      <c r="BNG391"/>
      <c r="BNH391"/>
      <c r="BNI391"/>
      <c r="BNJ391"/>
      <c r="BNK391"/>
      <c r="BNL391"/>
      <c r="BNM391"/>
      <c r="BNN391"/>
      <c r="BNO391"/>
      <c r="BNP391"/>
      <c r="BNQ391"/>
      <c r="BNR391"/>
      <c r="BNS391"/>
      <c r="BNT391"/>
      <c r="BNU391"/>
      <c r="BNV391"/>
      <c r="BNW391"/>
      <c r="BNX391"/>
      <c r="BNY391"/>
      <c r="BNZ391"/>
      <c r="BOA391"/>
      <c r="BOB391"/>
      <c r="BOC391"/>
      <c r="BOD391"/>
      <c r="BOE391"/>
      <c r="BOF391"/>
      <c r="BOG391"/>
      <c r="BOH391"/>
      <c r="BOI391"/>
      <c r="BOJ391"/>
      <c r="BOK391"/>
      <c r="BOL391"/>
      <c r="BOM391"/>
      <c r="BON391"/>
      <c r="BOO391"/>
      <c r="BOP391"/>
      <c r="BOQ391"/>
      <c r="BOR391"/>
      <c r="BOS391"/>
      <c r="BOT391"/>
      <c r="BOU391"/>
      <c r="BOV391"/>
      <c r="BOW391"/>
      <c r="BOX391"/>
      <c r="BOY391"/>
      <c r="BOZ391"/>
      <c r="BPA391"/>
      <c r="BPB391"/>
      <c r="BPC391"/>
      <c r="BPD391"/>
      <c r="BPE391"/>
      <c r="BPF391"/>
      <c r="BPG391"/>
      <c r="BPH391"/>
      <c r="BPI391"/>
      <c r="BPJ391"/>
      <c r="BPK391"/>
      <c r="BPL391"/>
      <c r="BPM391"/>
      <c r="BPN391"/>
      <c r="BPO391"/>
      <c r="BPP391"/>
      <c r="BPQ391"/>
      <c r="BPR391"/>
      <c r="BPS391"/>
      <c r="BPT391"/>
      <c r="BPU391"/>
      <c r="BPV391"/>
      <c r="BPW391"/>
      <c r="BPX391"/>
      <c r="BPY391"/>
      <c r="BPZ391"/>
      <c r="BQA391"/>
      <c r="BQB391"/>
      <c r="BQC391"/>
      <c r="BQD391"/>
      <c r="BQE391"/>
      <c r="BQF391"/>
      <c r="BQG391"/>
      <c r="BQH391"/>
      <c r="BQI391"/>
      <c r="BQJ391"/>
      <c r="BQK391"/>
      <c r="BQL391"/>
      <c r="BQM391"/>
      <c r="BQN391"/>
      <c r="BQO391"/>
      <c r="BQP391"/>
      <c r="BQQ391"/>
      <c r="BQR391"/>
      <c r="BQS391"/>
      <c r="BQT391"/>
      <c r="BQU391"/>
      <c r="BQV391"/>
      <c r="BQW391"/>
      <c r="BQX391"/>
      <c r="BQY391"/>
      <c r="BQZ391"/>
      <c r="BRA391"/>
      <c r="BRB391"/>
      <c r="BRC391"/>
      <c r="BRD391"/>
      <c r="BRE391"/>
      <c r="BRF391"/>
      <c r="BRG391"/>
      <c r="BRH391"/>
      <c r="BRI391"/>
      <c r="BRJ391"/>
      <c r="BRK391"/>
      <c r="BRL391"/>
      <c r="BRM391"/>
      <c r="BRN391"/>
      <c r="BRO391"/>
      <c r="BRP391"/>
      <c r="BRQ391"/>
      <c r="BRR391"/>
      <c r="BRS391"/>
      <c r="BRT391"/>
      <c r="BRU391"/>
      <c r="BRV391"/>
      <c r="BRW391"/>
      <c r="BRX391"/>
      <c r="BRY391"/>
      <c r="BRZ391"/>
      <c r="BSA391"/>
      <c r="BSB391"/>
      <c r="BSC391"/>
      <c r="BSD391"/>
      <c r="BSE391"/>
      <c r="BSF391"/>
      <c r="BSG391"/>
      <c r="BSH391"/>
      <c r="BSI391"/>
      <c r="BSJ391"/>
      <c r="BSK391"/>
      <c r="BSL391"/>
      <c r="BSM391"/>
      <c r="BSN391"/>
      <c r="BSO391"/>
      <c r="BSP391"/>
      <c r="BSQ391"/>
      <c r="BSR391"/>
      <c r="BSS391"/>
      <c r="BST391"/>
      <c r="BSU391"/>
      <c r="BSV391"/>
      <c r="BSW391"/>
      <c r="BSX391"/>
      <c r="BSY391"/>
      <c r="BSZ391"/>
      <c r="BTA391"/>
      <c r="BTB391"/>
      <c r="BTC391"/>
      <c r="BTD391"/>
      <c r="BTE391"/>
      <c r="BTF391"/>
      <c r="BTG391"/>
      <c r="BTH391"/>
      <c r="BTI391"/>
      <c r="BTJ391"/>
      <c r="BTK391"/>
      <c r="BTL391"/>
      <c r="BTM391"/>
      <c r="BTN391"/>
      <c r="BTO391"/>
      <c r="BTP391"/>
      <c r="BTQ391"/>
      <c r="BTR391"/>
      <c r="BTS391"/>
      <c r="BTT391"/>
      <c r="BTU391"/>
      <c r="BTV391"/>
      <c r="BTW391"/>
      <c r="BTX391"/>
      <c r="BTY391"/>
      <c r="BTZ391"/>
      <c r="BUA391"/>
      <c r="BUB391"/>
      <c r="BUC391"/>
      <c r="BUD391"/>
      <c r="BUE391"/>
      <c r="BUF391"/>
      <c r="BUG391"/>
      <c r="BUH391"/>
      <c r="BUI391"/>
      <c r="BUJ391"/>
      <c r="BUK391"/>
      <c r="BUL391"/>
      <c r="BUM391"/>
      <c r="BUN391"/>
      <c r="BUO391"/>
      <c r="BUP391"/>
      <c r="BUQ391"/>
      <c r="BUR391"/>
      <c r="BUS391"/>
      <c r="BUT391"/>
      <c r="BUU391"/>
      <c r="BUV391"/>
      <c r="BUW391"/>
      <c r="BUX391"/>
      <c r="BUY391"/>
      <c r="BUZ391"/>
      <c r="BVA391"/>
      <c r="BVB391"/>
      <c r="BVC391"/>
      <c r="BVD391"/>
      <c r="BVE391"/>
      <c r="BVF391"/>
      <c r="BVG391"/>
      <c r="BVH391"/>
      <c r="BVI391"/>
      <c r="BVJ391"/>
      <c r="BVK391"/>
      <c r="BVL391"/>
      <c r="BVM391"/>
      <c r="BVN391"/>
      <c r="BVO391"/>
      <c r="BVP391"/>
      <c r="BVQ391"/>
      <c r="BVR391"/>
      <c r="BVS391"/>
      <c r="BVT391"/>
      <c r="BVU391"/>
      <c r="BVV391"/>
      <c r="BVW391"/>
      <c r="BVX391"/>
      <c r="BVY391"/>
      <c r="BVZ391"/>
      <c r="BWA391"/>
      <c r="BWB391"/>
      <c r="BWC391"/>
      <c r="BWD391"/>
      <c r="BWE391"/>
      <c r="BWF391"/>
      <c r="BWG391"/>
      <c r="BWH391"/>
      <c r="BWI391"/>
      <c r="BWJ391"/>
      <c r="BWK391"/>
      <c r="BWL391"/>
      <c r="BWM391"/>
      <c r="BWN391"/>
      <c r="BWO391"/>
      <c r="BWP391"/>
      <c r="BWQ391"/>
      <c r="BWR391"/>
      <c r="BWS391"/>
      <c r="BWT391"/>
      <c r="BWU391"/>
      <c r="BWV391"/>
      <c r="BWW391"/>
      <c r="BWX391"/>
      <c r="BWY391"/>
      <c r="BWZ391"/>
      <c r="BXA391"/>
      <c r="BXB391"/>
      <c r="BXC391"/>
      <c r="BXD391"/>
      <c r="BXE391"/>
      <c r="BXF391"/>
      <c r="BXG391"/>
      <c r="BXH391"/>
      <c r="BXI391"/>
      <c r="BXJ391"/>
      <c r="BXK391"/>
      <c r="BXL391"/>
      <c r="BXM391"/>
      <c r="BXN391"/>
      <c r="BXO391"/>
      <c r="BXP391"/>
      <c r="BXQ391"/>
      <c r="BXR391"/>
      <c r="BXS391"/>
      <c r="BXT391"/>
      <c r="BXU391"/>
      <c r="BXV391"/>
      <c r="BXW391"/>
      <c r="BXX391"/>
      <c r="BXY391"/>
      <c r="BXZ391"/>
      <c r="BYA391"/>
      <c r="BYB391"/>
      <c r="BYC391"/>
      <c r="BYD391"/>
      <c r="BYE391"/>
      <c r="BYF391"/>
      <c r="BYG391"/>
      <c r="BYH391"/>
      <c r="BYI391"/>
      <c r="BYJ391"/>
      <c r="BYK391"/>
      <c r="BYL391"/>
      <c r="BYM391"/>
      <c r="BYN391"/>
      <c r="BYO391"/>
      <c r="BYP391"/>
      <c r="BYQ391"/>
      <c r="BYR391"/>
      <c r="BYS391"/>
      <c r="BYT391"/>
      <c r="BYU391"/>
      <c r="BYV391"/>
      <c r="BYW391"/>
      <c r="BYX391"/>
      <c r="BYY391"/>
      <c r="BYZ391"/>
      <c r="BZA391"/>
      <c r="BZB391"/>
      <c r="BZC391"/>
      <c r="BZD391"/>
      <c r="BZE391"/>
      <c r="BZF391"/>
      <c r="BZG391"/>
      <c r="BZH391"/>
      <c r="BZI391"/>
      <c r="BZJ391"/>
      <c r="BZK391"/>
      <c r="BZL391"/>
      <c r="BZM391"/>
      <c r="BZN391"/>
      <c r="BZO391"/>
      <c r="BZP391"/>
      <c r="BZQ391"/>
      <c r="BZR391"/>
      <c r="BZS391"/>
      <c r="BZT391"/>
      <c r="BZU391"/>
      <c r="BZV391"/>
      <c r="BZW391"/>
      <c r="BZX391"/>
      <c r="BZY391"/>
      <c r="BZZ391"/>
      <c r="CAA391"/>
      <c r="CAB391"/>
      <c r="CAC391"/>
      <c r="CAD391"/>
      <c r="CAE391"/>
      <c r="CAF391"/>
      <c r="CAG391"/>
      <c r="CAH391"/>
      <c r="CAI391"/>
      <c r="CAJ391"/>
      <c r="CAK391"/>
      <c r="CAL391"/>
      <c r="CAM391"/>
      <c r="CAN391"/>
      <c r="CAO391"/>
      <c r="CAP391"/>
      <c r="CAQ391"/>
      <c r="CAR391"/>
      <c r="CAS391"/>
      <c r="CAT391"/>
      <c r="CAU391"/>
      <c r="CAV391"/>
      <c r="CAW391"/>
      <c r="CAX391"/>
      <c r="CAY391"/>
      <c r="CAZ391"/>
      <c r="CBA391"/>
      <c r="CBB391"/>
      <c r="CBC391"/>
      <c r="CBD391"/>
      <c r="CBE391"/>
      <c r="CBF391"/>
      <c r="CBG391"/>
      <c r="CBH391"/>
      <c r="CBI391"/>
      <c r="CBJ391"/>
      <c r="CBK391"/>
      <c r="CBL391"/>
      <c r="CBM391"/>
      <c r="CBN391"/>
      <c r="CBO391"/>
      <c r="CBP391"/>
      <c r="CBQ391"/>
      <c r="CBR391"/>
      <c r="CBS391"/>
      <c r="CBT391"/>
      <c r="CBU391"/>
      <c r="CBV391"/>
      <c r="CBW391"/>
      <c r="CBX391"/>
      <c r="CBY391"/>
      <c r="CBZ391"/>
      <c r="CCA391"/>
      <c r="CCB391"/>
      <c r="CCC391"/>
      <c r="CCD391"/>
      <c r="CCE391"/>
      <c r="CCF391"/>
      <c r="CCG391"/>
      <c r="CCH391"/>
      <c r="CCI391"/>
      <c r="CCJ391"/>
      <c r="CCK391"/>
      <c r="CCL391"/>
      <c r="CCM391"/>
      <c r="CCN391"/>
      <c r="CCO391"/>
      <c r="CCP391"/>
      <c r="CCQ391"/>
      <c r="CCR391"/>
      <c r="CCS391"/>
      <c r="CCT391"/>
      <c r="CCU391"/>
      <c r="CCV391"/>
      <c r="CCW391"/>
      <c r="CCX391"/>
      <c r="CCY391"/>
      <c r="CCZ391"/>
      <c r="CDA391"/>
      <c r="CDB391"/>
      <c r="CDC391"/>
      <c r="CDD391"/>
      <c r="CDE391"/>
      <c r="CDF391"/>
      <c r="CDG391"/>
      <c r="CDH391"/>
      <c r="CDI391"/>
      <c r="CDJ391"/>
      <c r="CDK391"/>
      <c r="CDL391"/>
      <c r="CDM391"/>
      <c r="CDN391"/>
      <c r="CDO391"/>
      <c r="CDP391"/>
      <c r="CDQ391"/>
      <c r="CDR391"/>
      <c r="CDS391"/>
      <c r="CDT391"/>
      <c r="CDU391"/>
      <c r="CDV391"/>
      <c r="CDW391"/>
      <c r="CDX391"/>
      <c r="CDY391"/>
      <c r="CDZ391"/>
      <c r="CEA391"/>
      <c r="CEB391"/>
      <c r="CEC391"/>
      <c r="CED391"/>
      <c r="CEE391"/>
      <c r="CEF391"/>
      <c r="CEG391"/>
      <c r="CEH391"/>
      <c r="CEI391"/>
      <c r="CEJ391"/>
      <c r="CEK391"/>
      <c r="CEL391"/>
      <c r="CEM391"/>
      <c r="CEN391"/>
      <c r="CEO391"/>
      <c r="CEP391"/>
      <c r="CEQ391"/>
      <c r="CER391"/>
      <c r="CES391"/>
      <c r="CET391"/>
      <c r="CEU391"/>
      <c r="CEV391"/>
      <c r="CEW391"/>
      <c r="CEX391"/>
      <c r="CEY391"/>
      <c r="CEZ391"/>
      <c r="CFA391"/>
      <c r="CFB391"/>
      <c r="CFC391"/>
      <c r="CFD391"/>
      <c r="CFE391"/>
      <c r="CFF391"/>
      <c r="CFG391"/>
      <c r="CFH391"/>
      <c r="CFI391"/>
      <c r="CFJ391"/>
      <c r="CFK391"/>
      <c r="CFL391"/>
      <c r="CFM391"/>
      <c r="CFN391"/>
      <c r="CFO391"/>
      <c r="CFP391"/>
      <c r="CFQ391"/>
      <c r="CFR391"/>
      <c r="CFS391"/>
      <c r="CFT391"/>
      <c r="CFU391"/>
      <c r="CFV391"/>
      <c r="CFW391"/>
      <c r="CFX391"/>
      <c r="CFY391"/>
      <c r="CFZ391"/>
      <c r="CGA391"/>
      <c r="CGB391"/>
      <c r="CGC391"/>
      <c r="CGD391"/>
      <c r="CGE391"/>
      <c r="CGF391"/>
      <c r="CGG391"/>
      <c r="CGH391"/>
      <c r="CGI391"/>
      <c r="CGJ391"/>
      <c r="CGK391"/>
      <c r="CGL391"/>
      <c r="CGM391"/>
      <c r="CGN391"/>
      <c r="CGO391"/>
      <c r="CGP391"/>
      <c r="CGQ391"/>
      <c r="CGR391"/>
      <c r="CGS391"/>
      <c r="CGT391"/>
      <c r="CGU391"/>
      <c r="CGV391"/>
      <c r="CGW391"/>
      <c r="CGX391"/>
      <c r="CGY391"/>
      <c r="CGZ391"/>
      <c r="CHA391"/>
      <c r="CHB391"/>
      <c r="CHC391"/>
      <c r="CHD391"/>
      <c r="CHE391"/>
      <c r="CHF391"/>
      <c r="CHG391"/>
      <c r="CHH391"/>
      <c r="CHI391"/>
      <c r="CHJ391"/>
      <c r="CHK391"/>
      <c r="CHL391"/>
      <c r="CHM391"/>
      <c r="CHN391"/>
      <c r="CHO391"/>
      <c r="CHP391"/>
      <c r="CHQ391"/>
      <c r="CHR391"/>
      <c r="CHS391"/>
      <c r="CHT391"/>
      <c r="CHU391"/>
      <c r="CHV391"/>
      <c r="CHW391"/>
      <c r="CHX391"/>
      <c r="CHY391"/>
      <c r="CHZ391"/>
      <c r="CIA391"/>
      <c r="CIB391"/>
      <c r="CIC391"/>
      <c r="CID391"/>
      <c r="CIE391"/>
      <c r="CIF391"/>
      <c r="CIG391"/>
      <c r="CIH391"/>
      <c r="CII391"/>
      <c r="CIJ391"/>
      <c r="CIK391"/>
      <c r="CIL391"/>
      <c r="CIM391"/>
      <c r="CIN391"/>
      <c r="CIO391"/>
      <c r="CIP391"/>
      <c r="CIQ391"/>
      <c r="CIR391"/>
      <c r="CIS391"/>
      <c r="CIT391"/>
      <c r="CIU391"/>
      <c r="CIV391"/>
      <c r="CIW391"/>
      <c r="CIX391"/>
      <c r="CIY391"/>
      <c r="CIZ391"/>
      <c r="CJA391"/>
      <c r="CJB391"/>
      <c r="CJC391"/>
      <c r="CJD391"/>
      <c r="CJE391"/>
      <c r="CJF391"/>
      <c r="CJG391"/>
      <c r="CJH391"/>
      <c r="CJI391"/>
      <c r="CJJ391"/>
      <c r="CJK391"/>
      <c r="CJL391"/>
      <c r="CJM391"/>
      <c r="CJN391"/>
      <c r="CJO391"/>
      <c r="CJP391"/>
      <c r="CJQ391"/>
      <c r="CJR391"/>
      <c r="CJS391"/>
      <c r="CJT391"/>
      <c r="CJU391"/>
      <c r="CJV391"/>
      <c r="CJW391"/>
      <c r="CJX391"/>
      <c r="CJY391"/>
      <c r="CJZ391"/>
      <c r="CKA391"/>
      <c r="CKB391"/>
      <c r="CKC391"/>
      <c r="CKD391"/>
      <c r="CKE391"/>
      <c r="CKF391"/>
      <c r="CKG391"/>
      <c r="CKH391"/>
      <c r="CKI391"/>
      <c r="CKJ391"/>
      <c r="CKK391"/>
      <c r="CKL391"/>
      <c r="CKM391"/>
      <c r="CKN391"/>
      <c r="CKO391"/>
      <c r="CKP391"/>
      <c r="CKQ391"/>
      <c r="CKR391"/>
      <c r="CKS391"/>
      <c r="CKT391"/>
      <c r="CKU391"/>
      <c r="CKV391"/>
      <c r="CKW391"/>
      <c r="CKX391"/>
      <c r="CKY391"/>
      <c r="CKZ391"/>
      <c r="CLA391"/>
      <c r="CLB391"/>
      <c r="CLC391"/>
      <c r="CLD391"/>
      <c r="CLE391"/>
      <c r="CLF391"/>
      <c r="CLG391"/>
      <c r="CLH391"/>
      <c r="CLI391"/>
      <c r="CLJ391"/>
      <c r="CLK391"/>
      <c r="CLL391"/>
      <c r="CLM391"/>
      <c r="CLN391"/>
      <c r="CLO391"/>
      <c r="CLP391"/>
      <c r="CLQ391"/>
      <c r="CLR391"/>
      <c r="CLS391"/>
      <c r="CLT391"/>
      <c r="CLU391"/>
      <c r="CLV391"/>
      <c r="CLW391"/>
      <c r="CLX391"/>
      <c r="CLY391"/>
      <c r="CLZ391"/>
      <c r="CMA391"/>
      <c r="CMB391"/>
      <c r="CMC391"/>
      <c r="CMD391"/>
      <c r="CME391"/>
      <c r="CMF391"/>
      <c r="CMG391"/>
      <c r="CMH391"/>
      <c r="CMI391"/>
      <c r="CMJ391"/>
      <c r="CMK391"/>
      <c r="CML391"/>
      <c r="CMM391"/>
      <c r="CMN391"/>
      <c r="CMO391"/>
      <c r="CMP391"/>
      <c r="CMQ391"/>
      <c r="CMR391"/>
      <c r="CMS391"/>
      <c r="CMT391"/>
      <c r="CMU391"/>
      <c r="CMV391"/>
      <c r="CMW391"/>
      <c r="CMX391"/>
      <c r="CMY391"/>
      <c r="CMZ391"/>
      <c r="CNA391"/>
      <c r="CNB391"/>
      <c r="CNC391"/>
      <c r="CND391"/>
      <c r="CNE391"/>
      <c r="CNF391"/>
      <c r="CNG391"/>
      <c r="CNH391"/>
      <c r="CNI391"/>
      <c r="CNJ391"/>
      <c r="CNK391"/>
      <c r="CNL391"/>
      <c r="CNM391"/>
      <c r="CNN391"/>
      <c r="CNO391"/>
      <c r="CNP391"/>
      <c r="CNQ391"/>
      <c r="CNR391"/>
      <c r="CNS391"/>
      <c r="CNT391"/>
      <c r="CNU391"/>
      <c r="CNV391"/>
      <c r="CNW391"/>
      <c r="CNX391"/>
      <c r="CNY391"/>
      <c r="CNZ391"/>
      <c r="COA391"/>
      <c r="COB391"/>
      <c r="COC391"/>
      <c r="COD391"/>
      <c r="COE391"/>
      <c r="COF391"/>
      <c r="COG391"/>
      <c r="COH391"/>
      <c r="COI391"/>
      <c r="COJ391"/>
      <c r="COK391"/>
      <c r="COL391"/>
      <c r="COM391"/>
      <c r="CON391"/>
      <c r="COO391"/>
      <c r="COP391"/>
      <c r="COQ391"/>
      <c r="COR391"/>
      <c r="COS391"/>
      <c r="COT391"/>
      <c r="COU391"/>
      <c r="COV391"/>
      <c r="COW391"/>
      <c r="COX391"/>
      <c r="COY391"/>
      <c r="COZ391"/>
      <c r="CPA391"/>
      <c r="CPB391"/>
      <c r="CPC391"/>
      <c r="CPD391"/>
      <c r="CPE391"/>
      <c r="CPF391"/>
      <c r="CPG391"/>
      <c r="CPH391"/>
      <c r="CPI391"/>
      <c r="CPJ391"/>
      <c r="CPK391"/>
      <c r="CPL391"/>
      <c r="CPM391"/>
      <c r="CPN391"/>
      <c r="CPO391"/>
      <c r="CPP391"/>
      <c r="CPQ391"/>
      <c r="CPR391"/>
      <c r="CPS391"/>
      <c r="CPT391"/>
      <c r="CPU391"/>
      <c r="CPV391"/>
      <c r="CPW391"/>
      <c r="CPX391"/>
      <c r="CPY391"/>
      <c r="CPZ391"/>
      <c r="CQA391"/>
      <c r="CQB391"/>
      <c r="CQC391"/>
      <c r="CQD391"/>
      <c r="CQE391"/>
      <c r="CQF391"/>
      <c r="CQG391"/>
      <c r="CQH391"/>
      <c r="CQI391"/>
      <c r="CQJ391"/>
      <c r="CQK391"/>
      <c r="CQL391"/>
      <c r="CQM391"/>
      <c r="CQN391"/>
      <c r="CQO391"/>
      <c r="CQP391"/>
      <c r="CQQ391"/>
      <c r="CQR391"/>
      <c r="CQS391"/>
      <c r="CQT391"/>
      <c r="CQU391"/>
      <c r="CQV391"/>
      <c r="CQW391"/>
      <c r="CQX391"/>
      <c r="CQY391"/>
      <c r="CQZ391"/>
      <c r="CRA391"/>
      <c r="CRB391"/>
      <c r="CRC391"/>
      <c r="CRD391"/>
      <c r="CRE391"/>
      <c r="CRF391"/>
      <c r="CRG391"/>
      <c r="CRH391"/>
      <c r="CRI391"/>
      <c r="CRJ391"/>
      <c r="CRK391"/>
      <c r="CRL391"/>
      <c r="CRM391"/>
      <c r="CRN391"/>
      <c r="CRO391"/>
      <c r="CRP391"/>
      <c r="CRQ391"/>
      <c r="CRR391"/>
      <c r="CRS391"/>
      <c r="CRT391"/>
      <c r="CRU391"/>
      <c r="CRV391"/>
      <c r="CRW391"/>
      <c r="CRX391"/>
      <c r="CRY391"/>
      <c r="CRZ391"/>
      <c r="CSA391"/>
      <c r="CSB391"/>
      <c r="CSC391"/>
      <c r="CSD391"/>
      <c r="CSE391"/>
      <c r="CSF391"/>
      <c r="CSG391"/>
      <c r="CSH391"/>
      <c r="CSI391"/>
      <c r="CSJ391"/>
      <c r="CSK391"/>
      <c r="CSL391"/>
      <c r="CSM391"/>
      <c r="CSN391"/>
      <c r="CSO391"/>
      <c r="CSP391"/>
      <c r="CSQ391"/>
      <c r="CSR391"/>
      <c r="CSS391"/>
      <c r="CST391"/>
      <c r="CSU391"/>
      <c r="CSV391"/>
      <c r="CSW391"/>
      <c r="CSX391"/>
      <c r="CSY391"/>
      <c r="CSZ391"/>
      <c r="CTA391"/>
      <c r="CTB391"/>
      <c r="CTC391"/>
      <c r="CTD391"/>
      <c r="CTE391"/>
      <c r="CTF391"/>
      <c r="CTG391"/>
      <c r="CTH391"/>
      <c r="CTI391"/>
      <c r="CTJ391"/>
      <c r="CTK391"/>
      <c r="CTL391"/>
      <c r="CTM391"/>
      <c r="CTN391"/>
      <c r="CTO391"/>
      <c r="CTP391"/>
      <c r="CTQ391"/>
      <c r="CTR391"/>
      <c r="CTS391"/>
      <c r="CTT391"/>
      <c r="CTU391"/>
      <c r="CTV391"/>
      <c r="CTW391"/>
      <c r="CTX391"/>
      <c r="CTY391"/>
      <c r="CTZ391"/>
      <c r="CUA391"/>
      <c r="CUB391"/>
      <c r="CUC391"/>
      <c r="CUD391"/>
      <c r="CUE391"/>
      <c r="CUF391"/>
      <c r="CUG391"/>
      <c r="CUH391"/>
      <c r="CUI391"/>
      <c r="CUJ391"/>
      <c r="CUK391"/>
      <c r="CUL391"/>
      <c r="CUM391"/>
      <c r="CUN391"/>
      <c r="CUO391"/>
      <c r="CUP391"/>
      <c r="CUQ391"/>
      <c r="CUR391"/>
      <c r="CUS391"/>
      <c r="CUT391"/>
      <c r="CUU391"/>
      <c r="CUV391"/>
      <c r="CUW391"/>
      <c r="CUX391"/>
      <c r="CUY391"/>
      <c r="CUZ391"/>
      <c r="CVA391"/>
      <c r="CVB391"/>
      <c r="CVC391"/>
      <c r="CVD391"/>
      <c r="CVE391"/>
      <c r="CVF391"/>
      <c r="CVG391"/>
      <c r="CVH391"/>
      <c r="CVI391"/>
      <c r="CVJ391"/>
      <c r="CVK391"/>
      <c r="CVL391"/>
      <c r="CVM391"/>
      <c r="CVN391"/>
      <c r="CVO391"/>
      <c r="CVP391"/>
      <c r="CVQ391"/>
      <c r="CVR391"/>
      <c r="CVS391"/>
      <c r="CVT391"/>
      <c r="CVU391"/>
      <c r="CVV391"/>
      <c r="CVW391"/>
      <c r="CVX391"/>
      <c r="CVY391"/>
      <c r="CVZ391"/>
      <c r="CWA391"/>
      <c r="CWB391"/>
      <c r="CWC391"/>
      <c r="CWD391"/>
      <c r="CWE391"/>
      <c r="CWF391"/>
      <c r="CWG391"/>
      <c r="CWH391"/>
      <c r="CWI391"/>
      <c r="CWJ391"/>
      <c r="CWK391"/>
      <c r="CWL391"/>
      <c r="CWM391"/>
      <c r="CWN391"/>
      <c r="CWO391"/>
      <c r="CWP391"/>
      <c r="CWQ391"/>
      <c r="CWR391"/>
      <c r="CWS391"/>
      <c r="CWT391"/>
      <c r="CWU391"/>
      <c r="CWV391"/>
      <c r="CWW391"/>
      <c r="CWX391"/>
      <c r="CWY391"/>
      <c r="CWZ391"/>
      <c r="CXA391"/>
      <c r="CXB391"/>
      <c r="CXC391"/>
      <c r="CXD391"/>
      <c r="CXE391"/>
      <c r="CXF391"/>
      <c r="CXG391"/>
      <c r="CXH391"/>
      <c r="CXI391"/>
      <c r="CXJ391"/>
      <c r="CXK391"/>
      <c r="CXL391"/>
      <c r="CXM391"/>
      <c r="CXN391"/>
      <c r="CXO391"/>
      <c r="CXP391"/>
      <c r="CXQ391"/>
      <c r="CXR391"/>
      <c r="CXS391"/>
      <c r="CXT391"/>
      <c r="CXU391"/>
      <c r="CXV391"/>
      <c r="CXW391"/>
      <c r="CXX391"/>
      <c r="CXY391"/>
      <c r="CXZ391"/>
      <c r="CYA391"/>
      <c r="CYB391"/>
      <c r="CYC391"/>
      <c r="CYD391"/>
      <c r="CYE391"/>
      <c r="CYF391"/>
      <c r="CYG391"/>
      <c r="CYH391"/>
      <c r="CYI391"/>
      <c r="CYJ391"/>
      <c r="CYK391"/>
      <c r="CYL391"/>
      <c r="CYM391"/>
      <c r="CYN391"/>
      <c r="CYO391"/>
      <c r="CYP391"/>
      <c r="CYQ391"/>
      <c r="CYR391"/>
      <c r="CYS391"/>
      <c r="CYT391"/>
      <c r="CYU391"/>
      <c r="CYV391"/>
      <c r="CYW391"/>
      <c r="CYX391"/>
      <c r="CYY391"/>
      <c r="CYZ391"/>
      <c r="CZA391"/>
      <c r="CZB391"/>
      <c r="CZC391"/>
      <c r="CZD391"/>
      <c r="CZE391"/>
      <c r="CZF391"/>
      <c r="CZG391"/>
      <c r="CZH391"/>
      <c r="CZI391"/>
      <c r="CZJ391"/>
      <c r="CZK391"/>
      <c r="CZL391"/>
      <c r="CZM391"/>
      <c r="CZN391"/>
      <c r="CZO391"/>
      <c r="CZP391"/>
      <c r="CZQ391"/>
      <c r="CZR391"/>
      <c r="CZS391"/>
      <c r="CZT391"/>
      <c r="CZU391"/>
      <c r="CZV391"/>
      <c r="CZW391"/>
      <c r="CZX391"/>
      <c r="CZY391"/>
      <c r="CZZ391"/>
      <c r="DAA391"/>
      <c r="DAB391"/>
      <c r="DAC391"/>
      <c r="DAD391"/>
      <c r="DAE391"/>
      <c r="DAF391"/>
      <c r="DAG391"/>
      <c r="DAH391"/>
      <c r="DAI391"/>
      <c r="DAJ391"/>
      <c r="DAK391"/>
      <c r="DAL391"/>
      <c r="DAM391"/>
      <c r="DAN391"/>
      <c r="DAO391"/>
      <c r="DAP391"/>
      <c r="DAQ391"/>
      <c r="DAR391"/>
      <c r="DAS391"/>
      <c r="DAT391"/>
      <c r="DAU391"/>
      <c r="DAV391"/>
      <c r="DAW391"/>
      <c r="DAX391"/>
      <c r="DAY391"/>
      <c r="DAZ391"/>
      <c r="DBA391"/>
      <c r="DBB391"/>
      <c r="DBC391"/>
      <c r="DBD391"/>
      <c r="DBE391"/>
      <c r="DBF391"/>
      <c r="DBG391"/>
      <c r="DBH391"/>
      <c r="DBI391"/>
      <c r="DBJ391"/>
      <c r="DBK391"/>
      <c r="DBL391"/>
      <c r="DBM391"/>
      <c r="DBN391"/>
      <c r="DBO391"/>
      <c r="DBP391"/>
      <c r="DBQ391"/>
      <c r="DBR391"/>
      <c r="DBS391"/>
      <c r="DBT391"/>
      <c r="DBU391"/>
      <c r="DBV391"/>
      <c r="DBW391"/>
      <c r="DBX391"/>
      <c r="DBY391"/>
      <c r="DBZ391"/>
      <c r="DCA391"/>
      <c r="DCB391"/>
      <c r="DCC391"/>
      <c r="DCD391"/>
      <c r="DCE391"/>
      <c r="DCF391"/>
      <c r="DCG391"/>
      <c r="DCH391"/>
      <c r="DCI391"/>
      <c r="DCJ391"/>
      <c r="DCK391"/>
      <c r="DCL391"/>
      <c r="DCM391"/>
      <c r="DCN391"/>
      <c r="DCO391"/>
      <c r="DCP391"/>
      <c r="DCQ391"/>
      <c r="DCR391"/>
      <c r="DCS391"/>
      <c r="DCT391"/>
      <c r="DCU391"/>
      <c r="DCV391"/>
      <c r="DCW391"/>
      <c r="DCX391"/>
      <c r="DCY391"/>
      <c r="DCZ391"/>
      <c r="DDA391"/>
      <c r="DDB391"/>
      <c r="DDC391"/>
      <c r="DDD391"/>
      <c r="DDE391"/>
      <c r="DDF391"/>
      <c r="DDG391"/>
      <c r="DDH391"/>
      <c r="DDI391"/>
      <c r="DDJ391"/>
      <c r="DDK391"/>
      <c r="DDL391"/>
      <c r="DDM391"/>
      <c r="DDN391"/>
      <c r="DDO391"/>
      <c r="DDP391"/>
      <c r="DDQ391"/>
      <c r="DDR391"/>
      <c r="DDS391"/>
      <c r="DDT391"/>
      <c r="DDU391"/>
      <c r="DDV391"/>
      <c r="DDW391"/>
      <c r="DDX391"/>
      <c r="DDY391"/>
      <c r="DDZ391"/>
      <c r="DEA391"/>
      <c r="DEB391"/>
      <c r="DEC391"/>
      <c r="DED391"/>
      <c r="DEE391"/>
      <c r="DEF391"/>
      <c r="DEG391"/>
      <c r="DEH391"/>
      <c r="DEI391"/>
      <c r="DEJ391"/>
      <c r="DEK391"/>
      <c r="DEL391"/>
      <c r="DEM391"/>
      <c r="DEN391"/>
      <c r="DEO391"/>
      <c r="DEP391"/>
      <c r="DEQ391"/>
      <c r="DER391"/>
      <c r="DES391"/>
      <c r="DET391"/>
      <c r="DEU391"/>
      <c r="DEV391"/>
      <c r="DEW391"/>
      <c r="DEX391"/>
      <c r="DEY391"/>
      <c r="DEZ391"/>
      <c r="DFA391"/>
      <c r="DFB391"/>
      <c r="DFC391"/>
      <c r="DFD391"/>
      <c r="DFE391"/>
      <c r="DFF391"/>
      <c r="DFG391"/>
      <c r="DFH391"/>
      <c r="DFI391"/>
      <c r="DFJ391"/>
      <c r="DFK391"/>
      <c r="DFL391"/>
      <c r="DFM391"/>
      <c r="DFN391"/>
      <c r="DFO391"/>
      <c r="DFP391"/>
      <c r="DFQ391"/>
      <c r="DFR391"/>
      <c r="DFS391"/>
      <c r="DFT391"/>
      <c r="DFU391"/>
      <c r="DFV391"/>
      <c r="DFW391"/>
      <c r="DFX391"/>
      <c r="DFY391"/>
      <c r="DFZ391"/>
      <c r="DGA391"/>
      <c r="DGB391"/>
      <c r="DGC391"/>
      <c r="DGD391"/>
      <c r="DGE391"/>
      <c r="DGF391"/>
      <c r="DGG391"/>
      <c r="DGH391"/>
      <c r="DGI391"/>
      <c r="DGJ391"/>
      <c r="DGK391"/>
      <c r="DGL391"/>
      <c r="DGM391"/>
      <c r="DGN391"/>
      <c r="DGO391"/>
      <c r="DGP391"/>
      <c r="DGQ391"/>
      <c r="DGR391"/>
      <c r="DGS391"/>
      <c r="DGT391"/>
      <c r="DGU391"/>
      <c r="DGV391"/>
      <c r="DGW391"/>
      <c r="DGX391"/>
      <c r="DGY391"/>
      <c r="DGZ391"/>
      <c r="DHA391"/>
      <c r="DHB391"/>
      <c r="DHC391"/>
      <c r="DHD391"/>
      <c r="DHE391"/>
      <c r="DHF391"/>
      <c r="DHG391"/>
      <c r="DHH391"/>
      <c r="DHI391"/>
      <c r="DHJ391"/>
      <c r="DHK391"/>
      <c r="DHL391"/>
      <c r="DHM391"/>
      <c r="DHN391"/>
      <c r="DHO391"/>
      <c r="DHP391"/>
      <c r="DHQ391"/>
      <c r="DHR391"/>
      <c r="DHS391"/>
      <c r="DHT391"/>
      <c r="DHU391"/>
      <c r="DHV391"/>
      <c r="DHW391"/>
      <c r="DHX391"/>
      <c r="DHY391"/>
      <c r="DHZ391"/>
      <c r="DIA391"/>
      <c r="DIB391"/>
      <c r="DIC391"/>
      <c r="DID391"/>
      <c r="DIE391"/>
      <c r="DIF391"/>
      <c r="DIG391"/>
      <c r="DIH391"/>
      <c r="DII391"/>
      <c r="DIJ391"/>
      <c r="DIK391"/>
      <c r="DIL391"/>
      <c r="DIM391"/>
      <c r="DIN391"/>
      <c r="DIO391"/>
      <c r="DIP391"/>
      <c r="DIQ391"/>
      <c r="DIR391"/>
      <c r="DIS391"/>
      <c r="DIT391"/>
      <c r="DIU391"/>
      <c r="DIV391"/>
      <c r="DIW391"/>
      <c r="DIX391"/>
      <c r="DIY391"/>
      <c r="DIZ391"/>
      <c r="DJA391"/>
      <c r="DJB391"/>
      <c r="DJC391"/>
      <c r="DJD391"/>
      <c r="DJE391"/>
      <c r="DJF391"/>
      <c r="DJG391"/>
      <c r="DJH391"/>
      <c r="DJI391"/>
      <c r="DJJ391"/>
      <c r="DJK391"/>
      <c r="DJL391"/>
      <c r="DJM391"/>
      <c r="DJN391"/>
      <c r="DJO391"/>
      <c r="DJP391"/>
      <c r="DJQ391"/>
      <c r="DJR391"/>
      <c r="DJS391"/>
      <c r="DJT391"/>
      <c r="DJU391"/>
      <c r="DJV391"/>
      <c r="DJW391"/>
      <c r="DJX391"/>
      <c r="DJY391"/>
      <c r="DJZ391"/>
      <c r="DKA391"/>
      <c r="DKB391"/>
      <c r="DKC391"/>
      <c r="DKD391"/>
      <c r="DKE391"/>
      <c r="DKF391"/>
      <c r="DKG391"/>
      <c r="DKH391"/>
      <c r="DKI391"/>
      <c r="DKJ391"/>
      <c r="DKK391"/>
      <c r="DKL391"/>
      <c r="DKM391"/>
      <c r="DKN391"/>
      <c r="DKO391"/>
      <c r="DKP391"/>
      <c r="DKQ391"/>
      <c r="DKR391"/>
      <c r="DKS391"/>
      <c r="DKT391"/>
      <c r="DKU391"/>
      <c r="DKV391"/>
      <c r="DKW391"/>
      <c r="DKX391"/>
      <c r="DKY391"/>
      <c r="DKZ391"/>
      <c r="DLA391"/>
      <c r="DLB391"/>
      <c r="DLC391"/>
      <c r="DLD391"/>
      <c r="DLE391"/>
      <c r="DLF391"/>
      <c r="DLG391"/>
      <c r="DLH391"/>
      <c r="DLI391"/>
      <c r="DLJ391"/>
      <c r="DLK391"/>
      <c r="DLL391"/>
      <c r="DLM391"/>
      <c r="DLN391"/>
      <c r="DLO391"/>
      <c r="DLP391"/>
      <c r="DLQ391"/>
      <c r="DLR391"/>
      <c r="DLS391"/>
      <c r="DLT391"/>
      <c r="DLU391"/>
      <c r="DLV391"/>
      <c r="DLW391"/>
      <c r="DLX391"/>
      <c r="DLY391"/>
      <c r="DLZ391"/>
      <c r="DMA391"/>
      <c r="DMB391"/>
      <c r="DMC391"/>
      <c r="DMD391"/>
      <c r="DME391"/>
      <c r="DMF391"/>
      <c r="DMG391"/>
      <c r="DMH391"/>
      <c r="DMI391"/>
      <c r="DMJ391"/>
      <c r="DMK391"/>
      <c r="DML391"/>
      <c r="DMM391"/>
      <c r="DMN391"/>
      <c r="DMO391"/>
      <c r="DMP391"/>
      <c r="DMQ391"/>
      <c r="DMR391"/>
      <c r="DMS391"/>
      <c r="DMT391"/>
      <c r="DMU391"/>
      <c r="DMV391"/>
      <c r="DMW391"/>
      <c r="DMX391"/>
      <c r="DMY391"/>
      <c r="DMZ391"/>
      <c r="DNA391"/>
      <c r="DNB391"/>
      <c r="DNC391"/>
      <c r="DND391"/>
      <c r="DNE391"/>
      <c r="DNF391"/>
      <c r="DNG391"/>
      <c r="DNH391"/>
      <c r="DNI391"/>
      <c r="DNJ391"/>
      <c r="DNK391"/>
      <c r="DNL391"/>
      <c r="DNM391"/>
      <c r="DNN391"/>
      <c r="DNO391"/>
      <c r="DNP391"/>
      <c r="DNQ391"/>
      <c r="DNR391"/>
      <c r="DNS391"/>
      <c r="DNT391"/>
      <c r="DNU391"/>
      <c r="DNV391"/>
      <c r="DNW391"/>
      <c r="DNX391"/>
      <c r="DNY391"/>
      <c r="DNZ391"/>
      <c r="DOA391"/>
      <c r="DOB391"/>
      <c r="DOC391"/>
      <c r="DOD391"/>
      <c r="DOE391"/>
      <c r="DOF391"/>
      <c r="DOG391"/>
      <c r="DOH391"/>
      <c r="DOI391"/>
      <c r="DOJ391"/>
      <c r="DOK391"/>
      <c r="DOL391"/>
      <c r="DOM391"/>
      <c r="DON391"/>
      <c r="DOO391"/>
      <c r="DOP391"/>
      <c r="DOQ391"/>
      <c r="DOR391"/>
      <c r="DOS391"/>
      <c r="DOT391"/>
      <c r="DOU391"/>
      <c r="DOV391"/>
      <c r="DOW391"/>
      <c r="DOX391"/>
      <c r="DOY391"/>
      <c r="DOZ391"/>
      <c r="DPA391"/>
      <c r="DPB391"/>
      <c r="DPC391"/>
      <c r="DPD391"/>
      <c r="DPE391"/>
      <c r="DPF391"/>
      <c r="DPG391"/>
      <c r="DPH391"/>
      <c r="DPI391"/>
      <c r="DPJ391"/>
      <c r="DPK391"/>
      <c r="DPL391"/>
      <c r="DPM391"/>
      <c r="DPN391"/>
      <c r="DPO391"/>
      <c r="DPP391"/>
      <c r="DPQ391"/>
      <c r="DPR391"/>
      <c r="DPS391"/>
      <c r="DPT391"/>
      <c r="DPU391"/>
      <c r="DPV391"/>
      <c r="DPW391"/>
      <c r="DPX391"/>
      <c r="DPY391"/>
      <c r="DPZ391"/>
      <c r="DQA391"/>
      <c r="DQB391"/>
      <c r="DQC391"/>
      <c r="DQD391"/>
      <c r="DQE391"/>
      <c r="DQF391"/>
      <c r="DQG391"/>
      <c r="DQH391"/>
      <c r="DQI391"/>
      <c r="DQJ391"/>
      <c r="DQK391"/>
      <c r="DQL391"/>
      <c r="DQM391"/>
      <c r="DQN391"/>
      <c r="DQO391"/>
      <c r="DQP391"/>
      <c r="DQQ391"/>
      <c r="DQR391"/>
      <c r="DQS391"/>
      <c r="DQT391"/>
      <c r="DQU391"/>
      <c r="DQV391"/>
      <c r="DQW391"/>
      <c r="DQX391"/>
      <c r="DQY391"/>
      <c r="DQZ391"/>
      <c r="DRA391"/>
      <c r="DRB391"/>
      <c r="DRC391"/>
      <c r="DRD391"/>
      <c r="DRE391"/>
      <c r="DRF391"/>
      <c r="DRG391"/>
      <c r="DRH391"/>
      <c r="DRI391"/>
      <c r="DRJ391"/>
      <c r="DRK391"/>
      <c r="DRL391"/>
      <c r="DRM391"/>
      <c r="DRN391"/>
      <c r="DRO391"/>
      <c r="DRP391"/>
      <c r="DRQ391"/>
      <c r="DRR391"/>
      <c r="DRS391"/>
      <c r="DRT391"/>
      <c r="DRU391"/>
      <c r="DRV391"/>
      <c r="DRW391"/>
      <c r="DRX391"/>
      <c r="DRY391"/>
      <c r="DRZ391"/>
      <c r="DSA391"/>
      <c r="DSB391"/>
      <c r="DSC391"/>
      <c r="DSD391"/>
      <c r="DSE391"/>
      <c r="DSF391"/>
      <c r="DSG391"/>
      <c r="DSH391"/>
      <c r="DSI391"/>
      <c r="DSJ391"/>
      <c r="DSK391"/>
      <c r="DSL391"/>
      <c r="DSM391"/>
      <c r="DSN391"/>
      <c r="DSO391"/>
      <c r="DSP391"/>
      <c r="DSQ391"/>
      <c r="DSR391"/>
      <c r="DSS391"/>
      <c r="DST391"/>
      <c r="DSU391"/>
      <c r="DSV391"/>
      <c r="DSW391"/>
      <c r="DSX391"/>
      <c r="DSY391"/>
      <c r="DSZ391"/>
      <c r="DTA391"/>
      <c r="DTB391"/>
      <c r="DTC391"/>
      <c r="DTD391"/>
      <c r="DTE391"/>
      <c r="DTF391"/>
      <c r="DTG391"/>
      <c r="DTH391"/>
      <c r="DTI391"/>
      <c r="DTJ391"/>
      <c r="DTK391"/>
      <c r="DTL391"/>
      <c r="DTM391"/>
      <c r="DTN391"/>
      <c r="DTO391"/>
      <c r="DTP391"/>
      <c r="DTQ391"/>
      <c r="DTR391"/>
      <c r="DTS391"/>
      <c r="DTT391"/>
      <c r="DTU391"/>
      <c r="DTV391"/>
      <c r="DTW391"/>
      <c r="DTX391"/>
      <c r="DTY391"/>
      <c r="DTZ391"/>
      <c r="DUA391"/>
      <c r="DUB391"/>
      <c r="DUC391"/>
      <c r="DUD391"/>
      <c r="DUE391"/>
      <c r="DUF391"/>
      <c r="DUG391"/>
      <c r="DUH391"/>
      <c r="DUI391"/>
      <c r="DUJ391"/>
      <c r="DUK391"/>
      <c r="DUL391"/>
      <c r="DUM391"/>
      <c r="DUN391"/>
      <c r="DUO391"/>
      <c r="DUP391"/>
      <c r="DUQ391"/>
      <c r="DUR391"/>
      <c r="DUS391"/>
      <c r="DUT391"/>
      <c r="DUU391"/>
      <c r="DUV391"/>
      <c r="DUW391"/>
      <c r="DUX391"/>
      <c r="DUY391"/>
      <c r="DUZ391"/>
      <c r="DVA391"/>
      <c r="DVB391"/>
      <c r="DVC391"/>
      <c r="DVD391"/>
      <c r="DVE391"/>
      <c r="DVF391"/>
      <c r="DVG391"/>
      <c r="DVH391"/>
      <c r="DVI391"/>
      <c r="DVJ391"/>
      <c r="DVK391"/>
      <c r="DVL391"/>
      <c r="DVM391"/>
      <c r="DVN391"/>
      <c r="DVO391"/>
      <c r="DVP391"/>
      <c r="DVQ391"/>
      <c r="DVR391"/>
      <c r="DVS391"/>
      <c r="DVT391"/>
      <c r="DVU391"/>
      <c r="DVV391"/>
      <c r="DVW391"/>
      <c r="DVX391"/>
      <c r="DVY391"/>
      <c r="DVZ391"/>
      <c r="DWA391"/>
      <c r="DWB391"/>
      <c r="DWC391"/>
      <c r="DWD391"/>
      <c r="DWE391"/>
      <c r="DWF391"/>
      <c r="DWG391"/>
      <c r="DWH391"/>
      <c r="DWI391"/>
      <c r="DWJ391"/>
      <c r="DWK391"/>
      <c r="DWL391"/>
      <c r="DWM391"/>
      <c r="DWN391"/>
      <c r="DWO391"/>
      <c r="DWP391"/>
      <c r="DWQ391"/>
      <c r="DWR391"/>
      <c r="DWS391"/>
      <c r="DWT391"/>
      <c r="DWU391"/>
      <c r="DWV391"/>
      <c r="DWW391"/>
      <c r="DWX391"/>
      <c r="DWY391"/>
      <c r="DWZ391"/>
      <c r="DXA391"/>
      <c r="DXB391"/>
      <c r="DXC391"/>
      <c r="DXD391"/>
      <c r="DXE391"/>
      <c r="DXF391"/>
      <c r="DXG391"/>
      <c r="DXH391"/>
      <c r="DXI391"/>
      <c r="DXJ391"/>
      <c r="DXK391"/>
      <c r="DXL391"/>
      <c r="DXM391"/>
      <c r="DXN391"/>
      <c r="DXO391"/>
      <c r="DXP391"/>
      <c r="DXQ391"/>
      <c r="DXR391"/>
      <c r="DXS391"/>
      <c r="DXT391"/>
      <c r="DXU391"/>
      <c r="DXV391"/>
      <c r="DXW391"/>
      <c r="DXX391"/>
      <c r="DXY391"/>
      <c r="DXZ391"/>
      <c r="DYA391"/>
      <c r="DYB391"/>
      <c r="DYC391"/>
      <c r="DYD391"/>
      <c r="DYE391"/>
      <c r="DYF391"/>
      <c r="DYG391"/>
      <c r="DYH391"/>
      <c r="DYI391"/>
      <c r="DYJ391"/>
      <c r="DYK391"/>
      <c r="DYL391"/>
      <c r="DYM391"/>
      <c r="DYN391"/>
      <c r="DYO391"/>
      <c r="DYP391"/>
      <c r="DYQ391"/>
      <c r="DYR391"/>
      <c r="DYS391"/>
      <c r="DYT391"/>
      <c r="DYU391"/>
      <c r="DYV391"/>
      <c r="DYW391"/>
      <c r="DYX391"/>
      <c r="DYY391"/>
      <c r="DYZ391"/>
      <c r="DZA391"/>
      <c r="DZB391"/>
      <c r="DZC391"/>
      <c r="DZD391"/>
      <c r="DZE391"/>
      <c r="DZF391"/>
      <c r="DZG391"/>
      <c r="DZH391"/>
      <c r="DZI391"/>
      <c r="DZJ391"/>
      <c r="DZK391"/>
      <c r="DZL391"/>
      <c r="DZM391"/>
      <c r="DZN391"/>
      <c r="DZO391"/>
      <c r="DZP391"/>
      <c r="DZQ391"/>
      <c r="DZR391"/>
      <c r="DZS391"/>
      <c r="DZT391"/>
      <c r="DZU391"/>
      <c r="DZV391"/>
      <c r="DZW391"/>
      <c r="DZX391"/>
      <c r="DZY391"/>
      <c r="DZZ391"/>
      <c r="EAA391"/>
      <c r="EAB391"/>
      <c r="EAC391"/>
      <c r="EAD391"/>
      <c r="EAE391"/>
      <c r="EAF391"/>
      <c r="EAG391"/>
      <c r="EAH391"/>
      <c r="EAI391"/>
      <c r="EAJ391"/>
      <c r="EAK391"/>
      <c r="EAL391"/>
      <c r="EAM391"/>
      <c r="EAN391"/>
      <c r="EAO391"/>
      <c r="EAP391"/>
      <c r="EAQ391"/>
      <c r="EAR391"/>
      <c r="EAS391"/>
      <c r="EAT391"/>
      <c r="EAU391"/>
      <c r="EAV391"/>
      <c r="EAW391"/>
      <c r="EAX391"/>
      <c r="EAY391"/>
      <c r="EAZ391"/>
      <c r="EBA391"/>
      <c r="EBB391"/>
      <c r="EBC391"/>
      <c r="EBD391"/>
      <c r="EBE391"/>
      <c r="EBF391"/>
      <c r="EBG391"/>
      <c r="EBH391"/>
      <c r="EBI391"/>
      <c r="EBJ391"/>
      <c r="EBK391"/>
      <c r="EBL391"/>
      <c r="EBM391"/>
      <c r="EBN391"/>
      <c r="EBO391"/>
      <c r="EBP391"/>
      <c r="EBQ391"/>
      <c r="EBR391"/>
      <c r="EBS391"/>
      <c r="EBT391"/>
      <c r="EBU391"/>
      <c r="EBV391"/>
      <c r="EBW391"/>
      <c r="EBX391"/>
      <c r="EBY391"/>
      <c r="EBZ391"/>
      <c r="ECA391"/>
      <c r="ECB391"/>
      <c r="ECC391"/>
      <c r="ECD391"/>
      <c r="ECE391"/>
      <c r="ECF391"/>
      <c r="ECG391"/>
      <c r="ECH391"/>
      <c r="ECI391"/>
      <c r="ECJ391"/>
      <c r="ECK391"/>
      <c r="ECL391"/>
      <c r="ECM391"/>
      <c r="ECN391"/>
      <c r="ECO391"/>
      <c r="ECP391"/>
      <c r="ECQ391"/>
      <c r="ECR391"/>
      <c r="ECS391"/>
      <c r="ECT391"/>
      <c r="ECU391"/>
      <c r="ECV391"/>
      <c r="ECW391"/>
      <c r="ECX391"/>
      <c r="ECY391"/>
      <c r="ECZ391"/>
      <c r="EDA391"/>
      <c r="EDB391"/>
      <c r="EDC391"/>
      <c r="EDD391"/>
      <c r="EDE391"/>
      <c r="EDF391"/>
      <c r="EDG391"/>
      <c r="EDH391"/>
      <c r="EDI391"/>
      <c r="EDJ391"/>
      <c r="EDK391"/>
      <c r="EDL391"/>
      <c r="EDM391"/>
      <c r="EDN391"/>
      <c r="EDO391"/>
      <c r="EDP391"/>
      <c r="EDQ391"/>
      <c r="EDR391"/>
      <c r="EDS391"/>
      <c r="EDT391"/>
      <c r="EDU391"/>
      <c r="EDV391"/>
      <c r="EDW391"/>
      <c r="EDX391"/>
      <c r="EDY391"/>
      <c r="EDZ391"/>
      <c r="EEA391"/>
      <c r="EEB391"/>
      <c r="EEC391"/>
      <c r="EED391"/>
      <c r="EEE391"/>
      <c r="EEF391"/>
      <c r="EEG391"/>
      <c r="EEH391"/>
      <c r="EEI391"/>
      <c r="EEJ391"/>
      <c r="EEK391"/>
      <c r="EEL391"/>
      <c r="EEM391"/>
      <c r="EEN391"/>
      <c r="EEO391"/>
      <c r="EEP391"/>
      <c r="EEQ391"/>
      <c r="EER391"/>
      <c r="EES391"/>
      <c r="EET391"/>
      <c r="EEU391"/>
      <c r="EEV391"/>
      <c r="EEW391"/>
      <c r="EEX391"/>
      <c r="EEY391"/>
      <c r="EEZ391"/>
      <c r="EFA391"/>
      <c r="EFB391"/>
      <c r="EFC391"/>
      <c r="EFD391"/>
      <c r="EFE391"/>
      <c r="EFF391"/>
      <c r="EFG391"/>
      <c r="EFH391"/>
      <c r="EFI391"/>
      <c r="EFJ391"/>
      <c r="EFK391"/>
      <c r="EFL391"/>
      <c r="EFM391"/>
      <c r="EFN391"/>
      <c r="EFO391"/>
      <c r="EFP391"/>
      <c r="EFQ391"/>
      <c r="EFR391"/>
      <c r="EFS391"/>
      <c r="EFT391"/>
      <c r="EFU391"/>
      <c r="EFV391"/>
      <c r="EFW391"/>
      <c r="EFX391"/>
      <c r="EFY391"/>
      <c r="EFZ391"/>
      <c r="EGA391"/>
      <c r="EGB391"/>
      <c r="EGC391"/>
      <c r="EGD391"/>
      <c r="EGE391"/>
      <c r="EGF391"/>
      <c r="EGG391"/>
      <c r="EGH391"/>
      <c r="EGI391"/>
      <c r="EGJ391"/>
      <c r="EGK391"/>
      <c r="EGL391"/>
      <c r="EGM391"/>
      <c r="EGN391"/>
      <c r="EGO391"/>
      <c r="EGP391"/>
      <c r="EGQ391"/>
      <c r="EGR391"/>
      <c r="EGS391"/>
      <c r="EGT391"/>
      <c r="EGU391"/>
      <c r="EGV391"/>
      <c r="EGW391"/>
      <c r="EGX391"/>
      <c r="EGY391"/>
      <c r="EGZ391"/>
      <c r="EHA391"/>
      <c r="EHB391"/>
      <c r="EHC391"/>
      <c r="EHD391"/>
      <c r="EHE391"/>
      <c r="EHF391"/>
      <c r="EHG391"/>
      <c r="EHH391"/>
      <c r="EHI391"/>
      <c r="EHJ391"/>
      <c r="EHK391"/>
      <c r="EHL391"/>
      <c r="EHM391"/>
      <c r="EHN391"/>
      <c r="EHO391"/>
      <c r="EHP391"/>
      <c r="EHQ391"/>
      <c r="EHR391"/>
      <c r="EHS391"/>
      <c r="EHT391"/>
      <c r="EHU391"/>
      <c r="EHV391"/>
      <c r="EHW391"/>
      <c r="EHX391"/>
      <c r="EHY391"/>
      <c r="EHZ391"/>
      <c r="EIA391"/>
      <c r="EIB391"/>
      <c r="EIC391"/>
      <c r="EID391"/>
      <c r="EIE391"/>
      <c r="EIF391"/>
      <c r="EIG391"/>
      <c r="EIH391"/>
      <c r="EII391"/>
      <c r="EIJ391"/>
      <c r="EIK391"/>
      <c r="EIL391"/>
      <c r="EIM391"/>
      <c r="EIN391"/>
      <c r="EIO391"/>
      <c r="EIP391"/>
      <c r="EIQ391"/>
      <c r="EIR391"/>
      <c r="EIS391"/>
      <c r="EIT391"/>
      <c r="EIU391"/>
      <c r="EIV391"/>
      <c r="EIW391"/>
      <c r="EIX391"/>
      <c r="EIY391"/>
      <c r="EIZ391"/>
      <c r="EJA391"/>
      <c r="EJB391"/>
      <c r="EJC391"/>
      <c r="EJD391"/>
      <c r="EJE391"/>
      <c r="EJF391"/>
      <c r="EJG391"/>
      <c r="EJH391"/>
      <c r="EJI391"/>
      <c r="EJJ391"/>
      <c r="EJK391"/>
      <c r="EJL391"/>
      <c r="EJM391"/>
      <c r="EJN391"/>
      <c r="EJO391"/>
      <c r="EJP391"/>
      <c r="EJQ391"/>
      <c r="EJR391"/>
      <c r="EJS391"/>
      <c r="EJT391"/>
      <c r="EJU391"/>
      <c r="EJV391"/>
      <c r="EJW391"/>
      <c r="EJX391"/>
      <c r="EJY391"/>
      <c r="EJZ391"/>
      <c r="EKA391"/>
      <c r="EKB391"/>
      <c r="EKC391"/>
      <c r="EKD391"/>
      <c r="EKE391"/>
      <c r="EKF391"/>
      <c r="EKG391"/>
      <c r="EKH391"/>
      <c r="EKI391"/>
      <c r="EKJ391"/>
      <c r="EKK391"/>
      <c r="EKL391"/>
      <c r="EKM391"/>
      <c r="EKN391"/>
      <c r="EKO391"/>
      <c r="EKP391"/>
      <c r="EKQ391"/>
      <c r="EKR391"/>
      <c r="EKS391"/>
      <c r="EKT391"/>
      <c r="EKU391"/>
      <c r="EKV391"/>
      <c r="EKW391"/>
      <c r="EKX391"/>
      <c r="EKY391"/>
      <c r="EKZ391"/>
      <c r="ELA391"/>
      <c r="ELB391"/>
      <c r="ELC391"/>
      <c r="ELD391"/>
      <c r="ELE391"/>
      <c r="ELF391"/>
      <c r="ELG391"/>
      <c r="ELH391"/>
      <c r="ELI391"/>
      <c r="ELJ391"/>
      <c r="ELK391"/>
      <c r="ELL391"/>
      <c r="ELM391"/>
      <c r="ELN391"/>
      <c r="ELO391"/>
      <c r="ELP391"/>
      <c r="ELQ391"/>
      <c r="ELR391"/>
      <c r="ELS391"/>
      <c r="ELT391"/>
      <c r="ELU391"/>
      <c r="ELV391"/>
      <c r="ELW391"/>
      <c r="ELX391"/>
      <c r="ELY391"/>
      <c r="ELZ391"/>
      <c r="EMA391"/>
      <c r="EMB391"/>
      <c r="EMC391"/>
      <c r="EMD391"/>
      <c r="EME391"/>
      <c r="EMF391"/>
      <c r="EMG391"/>
      <c r="EMH391"/>
      <c r="EMI391"/>
      <c r="EMJ391"/>
      <c r="EMK391"/>
      <c r="EML391"/>
      <c r="EMM391"/>
      <c r="EMN391"/>
      <c r="EMO391"/>
      <c r="EMP391"/>
      <c r="EMQ391"/>
      <c r="EMR391"/>
      <c r="EMS391"/>
      <c r="EMT391"/>
      <c r="EMU391"/>
      <c r="EMV391"/>
      <c r="EMW391"/>
      <c r="EMX391"/>
      <c r="EMY391"/>
      <c r="EMZ391"/>
      <c r="ENA391"/>
      <c r="ENB391"/>
      <c r="ENC391"/>
      <c r="END391"/>
      <c r="ENE391"/>
      <c r="ENF391"/>
      <c r="ENG391"/>
      <c r="ENH391"/>
      <c r="ENI391"/>
      <c r="ENJ391"/>
      <c r="ENK391"/>
      <c r="ENL391"/>
      <c r="ENM391"/>
      <c r="ENN391"/>
      <c r="ENO391"/>
      <c r="ENP391"/>
      <c r="ENQ391"/>
      <c r="ENR391"/>
      <c r="ENS391"/>
      <c r="ENT391"/>
      <c r="ENU391"/>
      <c r="ENV391"/>
      <c r="ENW391"/>
      <c r="ENX391"/>
      <c r="ENY391"/>
      <c r="ENZ391"/>
      <c r="EOA391"/>
      <c r="EOB391"/>
      <c r="EOC391"/>
      <c r="EOD391"/>
      <c r="EOE391"/>
      <c r="EOF391"/>
      <c r="EOG391"/>
      <c r="EOH391"/>
      <c r="EOI391"/>
      <c r="EOJ391"/>
      <c r="EOK391"/>
      <c r="EOL391"/>
      <c r="EOM391"/>
      <c r="EON391"/>
      <c r="EOO391"/>
      <c r="EOP391"/>
      <c r="EOQ391"/>
      <c r="EOR391"/>
      <c r="EOS391"/>
      <c r="EOT391"/>
      <c r="EOU391"/>
      <c r="EOV391"/>
      <c r="EOW391"/>
      <c r="EOX391"/>
      <c r="EOY391"/>
      <c r="EOZ391"/>
      <c r="EPA391"/>
      <c r="EPB391"/>
      <c r="EPC391"/>
      <c r="EPD391"/>
      <c r="EPE391"/>
      <c r="EPF391"/>
      <c r="EPG391"/>
      <c r="EPH391"/>
      <c r="EPI391"/>
      <c r="EPJ391"/>
      <c r="EPK391"/>
      <c r="EPL391"/>
      <c r="EPM391"/>
      <c r="EPN391"/>
      <c r="EPO391"/>
      <c r="EPP391"/>
      <c r="EPQ391"/>
      <c r="EPR391"/>
      <c r="EPS391"/>
      <c r="EPT391"/>
      <c r="EPU391"/>
      <c r="EPV391"/>
      <c r="EPW391"/>
      <c r="EPX391"/>
      <c r="EPY391"/>
      <c r="EPZ391"/>
      <c r="EQA391"/>
      <c r="EQB391"/>
      <c r="EQC391"/>
      <c r="EQD391"/>
      <c r="EQE391"/>
      <c r="EQF391"/>
      <c r="EQG391"/>
      <c r="EQH391"/>
      <c r="EQI391"/>
      <c r="EQJ391"/>
      <c r="EQK391"/>
      <c r="EQL391"/>
      <c r="EQM391"/>
      <c r="EQN391"/>
      <c r="EQO391"/>
      <c r="EQP391"/>
      <c r="EQQ391"/>
      <c r="EQR391"/>
      <c r="EQS391"/>
      <c r="EQT391"/>
      <c r="EQU391"/>
      <c r="EQV391"/>
      <c r="EQW391"/>
      <c r="EQX391"/>
      <c r="EQY391"/>
      <c r="EQZ391"/>
      <c r="ERA391"/>
      <c r="ERB391"/>
      <c r="ERC391"/>
      <c r="ERD391"/>
      <c r="ERE391"/>
      <c r="ERF391"/>
      <c r="ERG391"/>
      <c r="ERH391"/>
      <c r="ERI391"/>
      <c r="ERJ391"/>
      <c r="ERK391"/>
      <c r="ERL391"/>
      <c r="ERM391"/>
      <c r="ERN391"/>
      <c r="ERO391"/>
      <c r="ERP391"/>
      <c r="ERQ391"/>
      <c r="ERR391"/>
      <c r="ERS391"/>
      <c r="ERT391"/>
      <c r="ERU391"/>
      <c r="ERV391"/>
      <c r="ERW391"/>
      <c r="ERX391"/>
      <c r="ERY391"/>
      <c r="ERZ391"/>
      <c r="ESA391"/>
      <c r="ESB391"/>
      <c r="ESC391"/>
      <c r="ESD391"/>
      <c r="ESE391"/>
      <c r="ESF391"/>
      <c r="ESG391"/>
      <c r="ESH391"/>
      <c r="ESI391"/>
      <c r="ESJ391"/>
      <c r="ESK391"/>
      <c r="ESL391"/>
      <c r="ESM391"/>
      <c r="ESN391"/>
      <c r="ESO391"/>
      <c r="ESP391"/>
      <c r="ESQ391"/>
      <c r="ESR391"/>
      <c r="ESS391"/>
      <c r="EST391"/>
      <c r="ESU391"/>
      <c r="ESV391"/>
      <c r="ESW391"/>
      <c r="ESX391"/>
      <c r="ESY391"/>
      <c r="ESZ391"/>
      <c r="ETA391"/>
      <c r="ETB391"/>
      <c r="ETC391"/>
      <c r="ETD391"/>
      <c r="ETE391"/>
      <c r="ETF391"/>
      <c r="ETG391"/>
      <c r="ETH391"/>
      <c r="ETI391"/>
      <c r="ETJ391"/>
      <c r="ETK391"/>
      <c r="ETL391"/>
      <c r="ETM391"/>
      <c r="ETN391"/>
      <c r="ETO391"/>
      <c r="ETP391"/>
      <c r="ETQ391"/>
      <c r="ETR391"/>
      <c r="ETS391"/>
      <c r="ETT391"/>
      <c r="ETU391"/>
      <c r="ETV391"/>
      <c r="ETW391"/>
      <c r="ETX391"/>
      <c r="ETY391"/>
      <c r="ETZ391"/>
      <c r="EUA391"/>
      <c r="EUB391"/>
      <c r="EUC391"/>
      <c r="EUD391"/>
      <c r="EUE391"/>
      <c r="EUF391"/>
      <c r="EUG391"/>
      <c r="EUH391"/>
      <c r="EUI391"/>
      <c r="EUJ391"/>
      <c r="EUK391"/>
      <c r="EUL391"/>
      <c r="EUM391"/>
      <c r="EUN391"/>
      <c r="EUO391"/>
      <c r="EUP391"/>
      <c r="EUQ391"/>
      <c r="EUR391"/>
      <c r="EUS391"/>
      <c r="EUT391"/>
      <c r="EUU391"/>
      <c r="EUV391"/>
      <c r="EUW391"/>
      <c r="EUX391"/>
      <c r="EUY391"/>
      <c r="EUZ391"/>
      <c r="EVA391"/>
      <c r="EVB391"/>
      <c r="EVC391"/>
      <c r="EVD391"/>
      <c r="EVE391"/>
      <c r="EVF391"/>
      <c r="EVG391"/>
      <c r="EVH391"/>
      <c r="EVI391"/>
      <c r="EVJ391"/>
      <c r="EVK391"/>
      <c r="EVL391"/>
      <c r="EVM391"/>
      <c r="EVN391"/>
      <c r="EVO391"/>
      <c r="EVP391"/>
      <c r="EVQ391"/>
      <c r="EVR391"/>
      <c r="EVS391"/>
      <c r="EVT391"/>
      <c r="EVU391"/>
      <c r="EVV391"/>
      <c r="EVW391"/>
      <c r="EVX391"/>
      <c r="EVY391"/>
      <c r="EVZ391"/>
      <c r="EWA391"/>
      <c r="EWB391"/>
      <c r="EWC391"/>
      <c r="EWD391"/>
      <c r="EWE391"/>
      <c r="EWF391"/>
      <c r="EWG391"/>
      <c r="EWH391"/>
      <c r="EWI391"/>
      <c r="EWJ391"/>
      <c r="EWK391"/>
      <c r="EWL391"/>
      <c r="EWM391"/>
      <c r="EWN391"/>
      <c r="EWO391"/>
      <c r="EWP391"/>
      <c r="EWQ391"/>
      <c r="EWR391"/>
      <c r="EWS391"/>
      <c r="EWT391"/>
      <c r="EWU391"/>
      <c r="EWV391"/>
      <c r="EWW391"/>
      <c r="EWX391"/>
      <c r="EWY391"/>
      <c r="EWZ391"/>
      <c r="EXA391"/>
      <c r="EXB391"/>
      <c r="EXC391"/>
      <c r="EXD391"/>
      <c r="EXE391"/>
      <c r="EXF391"/>
      <c r="EXG391"/>
      <c r="EXH391"/>
      <c r="EXI391"/>
      <c r="EXJ391"/>
      <c r="EXK391"/>
      <c r="EXL391"/>
      <c r="EXM391"/>
      <c r="EXN391"/>
      <c r="EXO391"/>
      <c r="EXP391"/>
      <c r="EXQ391"/>
      <c r="EXR391"/>
      <c r="EXS391"/>
      <c r="EXT391"/>
      <c r="EXU391"/>
      <c r="EXV391"/>
      <c r="EXW391"/>
      <c r="EXX391"/>
      <c r="EXY391"/>
      <c r="EXZ391"/>
      <c r="EYA391"/>
      <c r="EYB391"/>
      <c r="EYC391"/>
      <c r="EYD391"/>
      <c r="EYE391"/>
      <c r="EYF391"/>
      <c r="EYG391"/>
      <c r="EYH391"/>
      <c r="EYI391"/>
      <c r="EYJ391"/>
      <c r="EYK391"/>
      <c r="EYL391"/>
      <c r="EYM391"/>
      <c r="EYN391"/>
      <c r="EYO391"/>
      <c r="EYP391"/>
      <c r="EYQ391"/>
      <c r="EYR391"/>
      <c r="EYS391"/>
      <c r="EYT391"/>
      <c r="EYU391"/>
      <c r="EYV391"/>
      <c r="EYW391"/>
      <c r="EYX391"/>
      <c r="EYY391"/>
      <c r="EYZ391"/>
      <c r="EZA391"/>
      <c r="EZB391"/>
      <c r="EZC391"/>
      <c r="EZD391"/>
      <c r="EZE391"/>
      <c r="EZF391"/>
      <c r="EZG391"/>
      <c r="EZH391"/>
      <c r="EZI391"/>
      <c r="EZJ391"/>
      <c r="EZK391"/>
      <c r="EZL391"/>
      <c r="EZM391"/>
      <c r="EZN391"/>
      <c r="EZO391"/>
      <c r="EZP391"/>
      <c r="EZQ391"/>
      <c r="EZR391"/>
      <c r="EZS391"/>
      <c r="EZT391"/>
      <c r="EZU391"/>
      <c r="EZV391"/>
      <c r="EZW391"/>
      <c r="EZX391"/>
      <c r="EZY391"/>
      <c r="EZZ391"/>
      <c r="FAA391"/>
      <c r="FAB391"/>
      <c r="FAC391"/>
      <c r="FAD391"/>
      <c r="FAE391"/>
      <c r="FAF391"/>
      <c r="FAG391"/>
      <c r="FAH391"/>
      <c r="FAI391"/>
      <c r="FAJ391"/>
      <c r="FAK391"/>
      <c r="FAL391"/>
      <c r="FAM391"/>
      <c r="FAN391"/>
      <c r="FAO391"/>
      <c r="FAP391"/>
      <c r="FAQ391"/>
      <c r="FAR391"/>
      <c r="FAS391"/>
      <c r="FAT391"/>
      <c r="FAU391"/>
      <c r="FAV391"/>
      <c r="FAW391"/>
      <c r="FAX391"/>
      <c r="FAY391"/>
      <c r="FAZ391"/>
      <c r="FBA391"/>
      <c r="FBB391"/>
      <c r="FBC391"/>
      <c r="FBD391"/>
      <c r="FBE391"/>
      <c r="FBF391"/>
      <c r="FBG391"/>
      <c r="FBH391"/>
      <c r="FBI391"/>
      <c r="FBJ391"/>
      <c r="FBK391"/>
      <c r="FBL391"/>
      <c r="FBM391"/>
      <c r="FBN391"/>
      <c r="FBO391"/>
      <c r="FBP391"/>
      <c r="FBQ391"/>
      <c r="FBR391"/>
      <c r="FBS391"/>
      <c r="FBT391"/>
      <c r="FBU391"/>
      <c r="FBV391"/>
      <c r="FBW391"/>
      <c r="FBX391"/>
      <c r="FBY391"/>
      <c r="FBZ391"/>
      <c r="FCA391"/>
      <c r="FCB391"/>
      <c r="FCC391"/>
      <c r="FCD391"/>
      <c r="FCE391"/>
      <c r="FCF391"/>
      <c r="FCG391"/>
      <c r="FCH391"/>
      <c r="FCI391"/>
      <c r="FCJ391"/>
      <c r="FCK391"/>
      <c r="FCL391"/>
      <c r="FCM391"/>
      <c r="FCN391"/>
      <c r="FCO391"/>
      <c r="FCP391"/>
      <c r="FCQ391"/>
      <c r="FCR391"/>
      <c r="FCS391"/>
      <c r="FCT391"/>
      <c r="FCU391"/>
      <c r="FCV391"/>
      <c r="FCW391"/>
      <c r="FCX391"/>
      <c r="FCY391"/>
      <c r="FCZ391"/>
      <c r="FDA391"/>
      <c r="FDB391"/>
      <c r="FDC391"/>
      <c r="FDD391"/>
      <c r="FDE391"/>
      <c r="FDF391"/>
      <c r="FDG391"/>
      <c r="FDH391"/>
      <c r="FDI391"/>
      <c r="FDJ391"/>
      <c r="FDK391"/>
      <c r="FDL391"/>
      <c r="FDM391"/>
      <c r="FDN391"/>
      <c r="FDO391"/>
      <c r="FDP391"/>
      <c r="FDQ391"/>
      <c r="FDR391"/>
      <c r="FDS391"/>
      <c r="FDT391"/>
      <c r="FDU391"/>
      <c r="FDV391"/>
      <c r="FDW391"/>
      <c r="FDX391"/>
      <c r="FDY391"/>
      <c r="FDZ391"/>
      <c r="FEA391"/>
      <c r="FEB391"/>
      <c r="FEC391"/>
      <c r="FED391"/>
      <c r="FEE391"/>
      <c r="FEF391"/>
      <c r="FEG391"/>
      <c r="FEH391"/>
      <c r="FEI391"/>
      <c r="FEJ391"/>
      <c r="FEK391"/>
      <c r="FEL391"/>
      <c r="FEM391"/>
      <c r="FEN391"/>
      <c r="FEO391"/>
      <c r="FEP391"/>
      <c r="FEQ391"/>
      <c r="FER391"/>
      <c r="FES391"/>
      <c r="FET391"/>
      <c r="FEU391"/>
      <c r="FEV391"/>
      <c r="FEW391"/>
      <c r="FEX391"/>
      <c r="FEY391"/>
      <c r="FEZ391"/>
      <c r="FFA391"/>
      <c r="FFB391"/>
      <c r="FFC391"/>
      <c r="FFD391"/>
      <c r="FFE391"/>
      <c r="FFF391"/>
      <c r="FFG391"/>
      <c r="FFH391"/>
      <c r="FFI391"/>
      <c r="FFJ391"/>
      <c r="FFK391"/>
      <c r="FFL391"/>
      <c r="FFM391"/>
      <c r="FFN391"/>
      <c r="FFO391"/>
      <c r="FFP391"/>
      <c r="FFQ391"/>
      <c r="FFR391"/>
      <c r="FFS391"/>
      <c r="FFT391"/>
      <c r="FFU391"/>
      <c r="FFV391"/>
      <c r="FFW391"/>
      <c r="FFX391"/>
      <c r="FFY391"/>
      <c r="FFZ391"/>
      <c r="FGA391"/>
      <c r="FGB391"/>
      <c r="FGC391"/>
      <c r="FGD391"/>
      <c r="FGE391"/>
      <c r="FGF391"/>
      <c r="FGG391"/>
      <c r="FGH391"/>
      <c r="FGI391"/>
      <c r="FGJ391"/>
      <c r="FGK391"/>
      <c r="FGL391"/>
      <c r="FGM391"/>
      <c r="FGN391"/>
      <c r="FGO391"/>
      <c r="FGP391"/>
      <c r="FGQ391"/>
      <c r="FGR391"/>
      <c r="FGS391"/>
      <c r="FGT391"/>
      <c r="FGU391"/>
      <c r="FGV391"/>
      <c r="FGW391"/>
      <c r="FGX391"/>
      <c r="FGY391"/>
      <c r="FGZ391"/>
      <c r="FHA391"/>
      <c r="FHB391"/>
      <c r="FHC391"/>
      <c r="FHD391"/>
      <c r="FHE391"/>
      <c r="FHF391"/>
      <c r="FHG391"/>
      <c r="FHH391"/>
      <c r="FHI391"/>
      <c r="FHJ391"/>
      <c r="FHK391"/>
      <c r="FHL391"/>
      <c r="FHM391"/>
      <c r="FHN391"/>
      <c r="FHO391"/>
      <c r="FHP391"/>
      <c r="FHQ391"/>
      <c r="FHR391"/>
      <c r="FHS391"/>
      <c r="FHT391"/>
      <c r="FHU391"/>
      <c r="FHV391"/>
      <c r="FHW391"/>
      <c r="FHX391"/>
      <c r="FHY391"/>
      <c r="FHZ391"/>
      <c r="FIA391"/>
      <c r="FIB391"/>
      <c r="FIC391"/>
      <c r="FID391"/>
      <c r="FIE391"/>
      <c r="FIF391"/>
      <c r="FIG391"/>
      <c r="FIH391"/>
      <c r="FII391"/>
      <c r="FIJ391"/>
      <c r="FIK391"/>
      <c r="FIL391"/>
      <c r="FIM391"/>
      <c r="FIN391"/>
      <c r="FIO391"/>
      <c r="FIP391"/>
      <c r="FIQ391"/>
      <c r="FIR391"/>
      <c r="FIS391"/>
      <c r="FIT391"/>
      <c r="FIU391"/>
      <c r="FIV391"/>
      <c r="FIW391"/>
      <c r="FIX391"/>
      <c r="FIY391"/>
      <c r="FIZ391"/>
      <c r="FJA391"/>
      <c r="FJB391"/>
      <c r="FJC391"/>
      <c r="FJD391"/>
      <c r="FJE391"/>
      <c r="FJF391"/>
      <c r="FJG391"/>
      <c r="FJH391"/>
      <c r="FJI391"/>
      <c r="FJJ391"/>
      <c r="FJK391"/>
      <c r="FJL391"/>
      <c r="FJM391"/>
      <c r="FJN391"/>
      <c r="FJO391"/>
      <c r="FJP391"/>
      <c r="FJQ391"/>
      <c r="FJR391"/>
      <c r="FJS391"/>
      <c r="FJT391"/>
      <c r="FJU391"/>
      <c r="FJV391"/>
      <c r="FJW391"/>
      <c r="FJX391"/>
      <c r="FJY391"/>
      <c r="FJZ391"/>
      <c r="FKA391"/>
      <c r="FKB391"/>
      <c r="FKC391"/>
      <c r="FKD391"/>
      <c r="FKE391"/>
      <c r="FKF391"/>
      <c r="FKG391"/>
      <c r="FKH391"/>
      <c r="FKI391"/>
      <c r="FKJ391"/>
      <c r="FKK391"/>
      <c r="FKL391"/>
      <c r="FKM391"/>
      <c r="FKN391"/>
      <c r="FKO391"/>
      <c r="FKP391"/>
      <c r="FKQ391"/>
      <c r="FKR391"/>
      <c r="FKS391"/>
      <c r="FKT391"/>
      <c r="FKU391"/>
      <c r="FKV391"/>
      <c r="FKW391"/>
      <c r="FKX391"/>
      <c r="FKY391"/>
      <c r="FKZ391"/>
      <c r="FLA391"/>
      <c r="FLB391"/>
      <c r="FLC391"/>
      <c r="FLD391"/>
      <c r="FLE391"/>
      <c r="FLF391"/>
      <c r="FLG391"/>
      <c r="FLH391"/>
      <c r="FLI391"/>
      <c r="FLJ391"/>
      <c r="FLK391"/>
      <c r="FLL391"/>
      <c r="FLM391"/>
      <c r="FLN391"/>
      <c r="FLO391"/>
      <c r="FLP391"/>
      <c r="FLQ391"/>
      <c r="FLR391"/>
      <c r="FLS391"/>
      <c r="FLT391"/>
      <c r="FLU391"/>
      <c r="FLV391"/>
      <c r="FLW391"/>
      <c r="FLX391"/>
      <c r="FLY391"/>
      <c r="FLZ391"/>
      <c r="FMA391"/>
      <c r="FMB391"/>
      <c r="FMC391"/>
      <c r="FMD391"/>
      <c r="FME391"/>
      <c r="FMF391"/>
      <c r="FMG391"/>
      <c r="FMH391"/>
      <c r="FMI391"/>
      <c r="FMJ391"/>
      <c r="FMK391"/>
      <c r="FML391"/>
      <c r="FMM391"/>
      <c r="FMN391"/>
      <c r="FMO391"/>
      <c r="FMP391"/>
      <c r="FMQ391"/>
      <c r="FMR391"/>
      <c r="FMS391"/>
      <c r="FMT391"/>
      <c r="FMU391"/>
      <c r="FMV391"/>
      <c r="FMW391"/>
      <c r="FMX391"/>
      <c r="FMY391"/>
      <c r="FMZ391"/>
      <c r="FNA391"/>
      <c r="FNB391"/>
      <c r="FNC391"/>
      <c r="FND391"/>
      <c r="FNE391"/>
      <c r="FNF391"/>
      <c r="FNG391"/>
      <c r="FNH391"/>
      <c r="FNI391"/>
      <c r="FNJ391"/>
      <c r="FNK391"/>
      <c r="FNL391"/>
      <c r="FNM391"/>
      <c r="FNN391"/>
      <c r="FNO391"/>
      <c r="FNP391"/>
      <c r="FNQ391"/>
      <c r="FNR391"/>
      <c r="FNS391"/>
      <c r="FNT391"/>
      <c r="FNU391"/>
      <c r="FNV391"/>
      <c r="FNW391"/>
      <c r="FNX391"/>
      <c r="FNY391"/>
      <c r="FNZ391"/>
      <c r="FOA391"/>
      <c r="FOB391"/>
      <c r="FOC391"/>
      <c r="FOD391"/>
      <c r="FOE391"/>
      <c r="FOF391"/>
      <c r="FOG391"/>
      <c r="FOH391"/>
      <c r="FOI391"/>
      <c r="FOJ391"/>
      <c r="FOK391"/>
      <c r="FOL391"/>
      <c r="FOM391"/>
      <c r="FON391"/>
      <c r="FOO391"/>
      <c r="FOP391"/>
      <c r="FOQ391"/>
      <c r="FOR391"/>
      <c r="FOS391"/>
      <c r="FOT391"/>
      <c r="FOU391"/>
      <c r="FOV391"/>
      <c r="FOW391"/>
      <c r="FOX391"/>
      <c r="FOY391"/>
      <c r="FOZ391"/>
      <c r="FPA391"/>
      <c r="FPB391"/>
      <c r="FPC391"/>
      <c r="FPD391"/>
      <c r="FPE391"/>
      <c r="FPF391"/>
      <c r="FPG391"/>
      <c r="FPH391"/>
      <c r="FPI391"/>
      <c r="FPJ391"/>
      <c r="FPK391"/>
      <c r="FPL391"/>
      <c r="FPM391"/>
      <c r="FPN391"/>
      <c r="FPO391"/>
      <c r="FPP391"/>
      <c r="FPQ391"/>
      <c r="FPR391"/>
      <c r="FPS391"/>
      <c r="FPT391"/>
      <c r="FPU391"/>
      <c r="FPV391"/>
      <c r="FPW391"/>
      <c r="FPX391"/>
      <c r="FPY391"/>
      <c r="FPZ391"/>
      <c r="FQA391"/>
      <c r="FQB391"/>
      <c r="FQC391"/>
      <c r="FQD391"/>
      <c r="FQE391"/>
      <c r="FQF391"/>
      <c r="FQG391"/>
      <c r="FQH391"/>
      <c r="FQI391"/>
      <c r="FQJ391"/>
      <c r="FQK391"/>
      <c r="FQL391"/>
      <c r="FQM391"/>
      <c r="FQN391"/>
      <c r="FQO391"/>
      <c r="FQP391"/>
      <c r="FQQ391"/>
      <c r="FQR391"/>
      <c r="FQS391"/>
      <c r="FQT391"/>
      <c r="FQU391"/>
      <c r="FQV391"/>
      <c r="FQW391"/>
      <c r="FQX391"/>
      <c r="FQY391"/>
      <c r="FQZ391"/>
      <c r="FRA391"/>
      <c r="FRB391"/>
      <c r="FRC391"/>
      <c r="FRD391"/>
      <c r="FRE391"/>
      <c r="FRF391"/>
      <c r="FRG391"/>
      <c r="FRH391"/>
      <c r="FRI391"/>
      <c r="FRJ391"/>
      <c r="FRK391"/>
      <c r="FRL391"/>
      <c r="FRM391"/>
      <c r="FRN391"/>
      <c r="FRO391"/>
      <c r="FRP391"/>
      <c r="FRQ391"/>
      <c r="FRR391"/>
      <c r="FRS391"/>
      <c r="FRT391"/>
      <c r="FRU391"/>
      <c r="FRV391"/>
      <c r="FRW391"/>
      <c r="FRX391"/>
      <c r="FRY391"/>
      <c r="FRZ391"/>
      <c r="FSA391"/>
      <c r="FSB391"/>
      <c r="FSC391"/>
      <c r="FSD391"/>
      <c r="FSE391"/>
      <c r="FSF391"/>
      <c r="FSG391"/>
      <c r="FSH391"/>
      <c r="FSI391"/>
      <c r="FSJ391"/>
      <c r="FSK391"/>
      <c r="FSL391"/>
      <c r="FSM391"/>
      <c r="FSN391"/>
      <c r="FSO391"/>
      <c r="FSP391"/>
      <c r="FSQ391"/>
      <c r="FSR391"/>
      <c r="FSS391"/>
      <c r="FST391"/>
      <c r="FSU391"/>
      <c r="FSV391"/>
      <c r="FSW391"/>
      <c r="FSX391"/>
      <c r="FSY391"/>
      <c r="FSZ391"/>
      <c r="FTA391"/>
      <c r="FTB391"/>
      <c r="FTC391"/>
      <c r="FTD391"/>
      <c r="FTE391"/>
      <c r="FTF391"/>
      <c r="FTG391"/>
      <c r="FTH391"/>
      <c r="FTI391"/>
      <c r="FTJ391"/>
      <c r="FTK391"/>
      <c r="FTL391"/>
      <c r="FTM391"/>
      <c r="FTN391"/>
      <c r="FTO391"/>
      <c r="FTP391"/>
      <c r="FTQ391"/>
      <c r="FTR391"/>
      <c r="FTS391"/>
      <c r="FTT391"/>
      <c r="FTU391"/>
      <c r="FTV391"/>
      <c r="FTW391"/>
      <c r="FTX391"/>
      <c r="FTY391"/>
      <c r="FTZ391"/>
      <c r="FUA391"/>
      <c r="FUB391"/>
      <c r="FUC391"/>
      <c r="FUD391"/>
      <c r="FUE391"/>
      <c r="FUF391"/>
      <c r="FUG391"/>
      <c r="FUH391"/>
      <c r="FUI391"/>
      <c r="FUJ391"/>
      <c r="FUK391"/>
      <c r="FUL391"/>
      <c r="FUM391"/>
      <c r="FUN391"/>
      <c r="FUO391"/>
      <c r="FUP391"/>
      <c r="FUQ391"/>
      <c r="FUR391"/>
      <c r="FUS391"/>
      <c r="FUT391"/>
      <c r="FUU391"/>
      <c r="FUV391"/>
      <c r="FUW391"/>
      <c r="FUX391"/>
      <c r="FUY391"/>
      <c r="FUZ391"/>
      <c r="FVA391"/>
      <c r="FVB391"/>
      <c r="FVC391"/>
      <c r="FVD391"/>
      <c r="FVE391"/>
      <c r="FVF391"/>
      <c r="FVG391"/>
      <c r="FVH391"/>
      <c r="FVI391"/>
      <c r="FVJ391"/>
      <c r="FVK391"/>
      <c r="FVL391"/>
      <c r="FVM391"/>
      <c r="FVN391"/>
      <c r="FVO391"/>
      <c r="FVP391"/>
      <c r="FVQ391"/>
      <c r="FVR391"/>
      <c r="FVS391"/>
      <c r="FVT391"/>
      <c r="FVU391"/>
      <c r="FVV391"/>
      <c r="FVW391"/>
      <c r="FVX391"/>
      <c r="FVY391"/>
      <c r="FVZ391"/>
      <c r="FWA391"/>
      <c r="FWB391"/>
      <c r="FWC391"/>
      <c r="FWD391"/>
      <c r="FWE391"/>
      <c r="FWF391"/>
      <c r="FWG391"/>
      <c r="FWH391"/>
      <c r="FWI391"/>
      <c r="FWJ391"/>
      <c r="FWK391"/>
      <c r="FWL391"/>
      <c r="FWM391"/>
      <c r="FWN391"/>
      <c r="FWO391"/>
      <c r="FWP391"/>
      <c r="FWQ391"/>
      <c r="FWR391"/>
      <c r="FWS391"/>
      <c r="FWT391"/>
      <c r="FWU391"/>
      <c r="FWV391"/>
      <c r="FWW391"/>
      <c r="FWX391"/>
      <c r="FWY391"/>
      <c r="FWZ391"/>
      <c r="FXA391"/>
      <c r="FXB391"/>
      <c r="FXC391"/>
      <c r="FXD391"/>
      <c r="FXE391"/>
      <c r="FXF391"/>
      <c r="FXG391"/>
      <c r="FXH391"/>
      <c r="FXI391"/>
      <c r="FXJ391"/>
      <c r="FXK391"/>
      <c r="FXL391"/>
      <c r="FXM391"/>
      <c r="FXN391"/>
      <c r="FXO391"/>
      <c r="FXP391"/>
      <c r="FXQ391"/>
      <c r="FXR391"/>
      <c r="FXS391"/>
      <c r="FXT391"/>
      <c r="FXU391"/>
      <c r="FXV391"/>
      <c r="FXW391"/>
      <c r="FXX391"/>
      <c r="FXY391"/>
      <c r="FXZ391"/>
      <c r="FYA391"/>
      <c r="FYB391"/>
      <c r="FYC391"/>
      <c r="FYD391"/>
      <c r="FYE391"/>
      <c r="FYF391"/>
      <c r="FYG391"/>
      <c r="FYH391"/>
      <c r="FYI391"/>
      <c r="FYJ391"/>
      <c r="FYK391"/>
      <c r="FYL391"/>
      <c r="FYM391"/>
      <c r="FYN391"/>
      <c r="FYO391"/>
      <c r="FYP391"/>
      <c r="FYQ391"/>
      <c r="FYR391"/>
      <c r="FYS391"/>
      <c r="FYT391"/>
      <c r="FYU391"/>
      <c r="FYV391"/>
      <c r="FYW391"/>
      <c r="FYX391"/>
      <c r="FYY391"/>
      <c r="FYZ391"/>
      <c r="FZA391"/>
      <c r="FZB391"/>
      <c r="FZC391"/>
      <c r="FZD391"/>
      <c r="FZE391"/>
      <c r="FZF391"/>
      <c r="FZG391"/>
      <c r="FZH391"/>
      <c r="FZI391"/>
      <c r="FZJ391"/>
      <c r="FZK391"/>
      <c r="FZL391"/>
      <c r="FZM391"/>
      <c r="FZN391"/>
      <c r="FZO391"/>
      <c r="FZP391"/>
      <c r="FZQ391"/>
      <c r="FZR391"/>
      <c r="FZS391"/>
      <c r="FZT391"/>
      <c r="FZU391"/>
      <c r="FZV391"/>
      <c r="FZW391"/>
      <c r="FZX391"/>
      <c r="FZY391"/>
      <c r="FZZ391"/>
      <c r="GAA391"/>
      <c r="GAB391"/>
      <c r="GAC391"/>
      <c r="GAD391"/>
      <c r="GAE391"/>
      <c r="GAF391"/>
      <c r="GAG391"/>
      <c r="GAH391"/>
      <c r="GAI391"/>
      <c r="GAJ391"/>
      <c r="GAK391"/>
      <c r="GAL391"/>
      <c r="GAM391"/>
      <c r="GAN391"/>
      <c r="GAO391"/>
      <c r="GAP391"/>
      <c r="GAQ391"/>
      <c r="GAR391"/>
      <c r="GAS391"/>
      <c r="GAT391"/>
      <c r="GAU391"/>
      <c r="GAV391"/>
      <c r="GAW391"/>
      <c r="GAX391"/>
      <c r="GAY391"/>
      <c r="GAZ391"/>
      <c r="GBA391"/>
      <c r="GBB391"/>
      <c r="GBC391"/>
      <c r="GBD391"/>
      <c r="GBE391"/>
      <c r="GBF391"/>
      <c r="GBG391"/>
      <c r="GBH391"/>
      <c r="GBI391"/>
      <c r="GBJ391"/>
      <c r="GBK391"/>
      <c r="GBL391"/>
      <c r="GBM391"/>
      <c r="GBN391"/>
      <c r="GBO391"/>
      <c r="GBP391"/>
      <c r="GBQ391"/>
      <c r="GBR391"/>
      <c r="GBS391"/>
      <c r="GBT391"/>
      <c r="GBU391"/>
      <c r="GBV391"/>
      <c r="GBW391"/>
      <c r="GBX391"/>
      <c r="GBY391"/>
      <c r="GBZ391"/>
      <c r="GCA391"/>
      <c r="GCB391"/>
      <c r="GCC391"/>
      <c r="GCD391"/>
      <c r="GCE391"/>
      <c r="GCF391"/>
      <c r="GCG391"/>
      <c r="GCH391"/>
      <c r="GCI391"/>
      <c r="GCJ391"/>
      <c r="GCK391"/>
      <c r="GCL391"/>
      <c r="GCM391"/>
      <c r="GCN391"/>
      <c r="GCO391"/>
      <c r="GCP391"/>
      <c r="GCQ391"/>
      <c r="GCR391"/>
      <c r="GCS391"/>
      <c r="GCT391"/>
      <c r="GCU391"/>
      <c r="GCV391"/>
      <c r="GCW391"/>
      <c r="GCX391"/>
      <c r="GCY391"/>
      <c r="GCZ391"/>
      <c r="GDA391"/>
      <c r="GDB391"/>
      <c r="GDC391"/>
      <c r="GDD391"/>
      <c r="GDE391"/>
      <c r="GDF391"/>
      <c r="GDG391"/>
      <c r="GDH391"/>
      <c r="GDI391"/>
      <c r="GDJ391"/>
      <c r="GDK391"/>
      <c r="GDL391"/>
      <c r="GDM391"/>
      <c r="GDN391"/>
      <c r="GDO391"/>
      <c r="GDP391"/>
      <c r="GDQ391"/>
      <c r="GDR391"/>
      <c r="GDS391"/>
      <c r="GDT391"/>
      <c r="GDU391"/>
      <c r="GDV391"/>
      <c r="GDW391"/>
      <c r="GDX391"/>
      <c r="GDY391"/>
      <c r="GDZ391"/>
      <c r="GEA391"/>
      <c r="GEB391"/>
      <c r="GEC391"/>
      <c r="GED391"/>
      <c r="GEE391"/>
      <c r="GEF391"/>
      <c r="GEG391"/>
      <c r="GEH391"/>
      <c r="GEI391"/>
      <c r="GEJ391"/>
      <c r="GEK391"/>
      <c r="GEL391"/>
      <c r="GEM391"/>
      <c r="GEN391"/>
      <c r="GEO391"/>
      <c r="GEP391"/>
      <c r="GEQ391"/>
      <c r="GER391"/>
      <c r="GES391"/>
      <c r="GET391"/>
      <c r="GEU391"/>
      <c r="GEV391"/>
      <c r="GEW391"/>
      <c r="GEX391"/>
      <c r="GEY391"/>
      <c r="GEZ391"/>
      <c r="GFA391"/>
      <c r="GFB391"/>
      <c r="GFC391"/>
      <c r="GFD391"/>
      <c r="GFE391"/>
      <c r="GFF391"/>
      <c r="GFG391"/>
      <c r="GFH391"/>
      <c r="GFI391"/>
      <c r="GFJ391"/>
      <c r="GFK391"/>
      <c r="GFL391"/>
      <c r="GFM391"/>
      <c r="GFN391"/>
      <c r="GFO391"/>
      <c r="GFP391"/>
      <c r="GFQ391"/>
      <c r="GFR391"/>
      <c r="GFS391"/>
      <c r="GFT391"/>
      <c r="GFU391"/>
      <c r="GFV391"/>
      <c r="GFW391"/>
      <c r="GFX391"/>
      <c r="GFY391"/>
      <c r="GFZ391"/>
      <c r="GGA391"/>
      <c r="GGB391"/>
      <c r="GGC391"/>
      <c r="GGD391"/>
      <c r="GGE391"/>
      <c r="GGF391"/>
      <c r="GGG391"/>
      <c r="GGH391"/>
      <c r="GGI391"/>
      <c r="GGJ391"/>
      <c r="GGK391"/>
      <c r="GGL391"/>
      <c r="GGM391"/>
      <c r="GGN391"/>
      <c r="GGO391"/>
      <c r="GGP391"/>
      <c r="GGQ391"/>
      <c r="GGR391"/>
      <c r="GGS391"/>
      <c r="GGT391"/>
      <c r="GGU391"/>
      <c r="GGV391"/>
      <c r="GGW391"/>
      <c r="GGX391"/>
      <c r="GGY391"/>
      <c r="GGZ391"/>
      <c r="GHA391"/>
      <c r="GHB391"/>
      <c r="GHC391"/>
      <c r="GHD391"/>
      <c r="GHE391"/>
      <c r="GHF391"/>
      <c r="GHG391"/>
      <c r="GHH391"/>
      <c r="GHI391"/>
      <c r="GHJ391"/>
      <c r="GHK391"/>
      <c r="GHL391"/>
      <c r="GHM391"/>
      <c r="GHN391"/>
      <c r="GHO391"/>
      <c r="GHP391"/>
      <c r="GHQ391"/>
      <c r="GHR391"/>
      <c r="GHS391"/>
      <c r="GHT391"/>
      <c r="GHU391"/>
      <c r="GHV391"/>
      <c r="GHW391"/>
      <c r="GHX391"/>
      <c r="GHY391"/>
      <c r="GHZ391"/>
      <c r="GIA391"/>
      <c r="GIB391"/>
      <c r="GIC391"/>
      <c r="GID391"/>
      <c r="GIE391"/>
      <c r="GIF391"/>
      <c r="GIG391"/>
      <c r="GIH391"/>
      <c r="GII391"/>
      <c r="GIJ391"/>
      <c r="GIK391"/>
      <c r="GIL391"/>
      <c r="GIM391"/>
      <c r="GIN391"/>
      <c r="GIO391"/>
      <c r="GIP391"/>
      <c r="GIQ391"/>
      <c r="GIR391"/>
      <c r="GIS391"/>
      <c r="GIT391"/>
      <c r="GIU391"/>
      <c r="GIV391"/>
      <c r="GIW391"/>
      <c r="GIX391"/>
      <c r="GIY391"/>
      <c r="GIZ391"/>
      <c r="GJA391"/>
      <c r="GJB391"/>
      <c r="GJC391"/>
      <c r="GJD391"/>
      <c r="GJE391"/>
      <c r="GJF391"/>
      <c r="GJG391"/>
      <c r="GJH391"/>
      <c r="GJI391"/>
      <c r="GJJ391"/>
      <c r="GJK391"/>
      <c r="GJL391"/>
      <c r="GJM391"/>
      <c r="GJN391"/>
      <c r="GJO391"/>
      <c r="GJP391"/>
      <c r="GJQ391"/>
      <c r="GJR391"/>
      <c r="GJS391"/>
      <c r="GJT391"/>
      <c r="GJU391"/>
      <c r="GJV391"/>
      <c r="GJW391"/>
      <c r="GJX391"/>
      <c r="GJY391"/>
      <c r="GJZ391"/>
      <c r="GKA391"/>
      <c r="GKB391"/>
      <c r="GKC391"/>
      <c r="GKD391"/>
      <c r="GKE391"/>
      <c r="GKF391"/>
      <c r="GKG391"/>
      <c r="GKH391"/>
      <c r="GKI391"/>
      <c r="GKJ391"/>
      <c r="GKK391"/>
      <c r="GKL391"/>
      <c r="GKM391"/>
      <c r="GKN391"/>
      <c r="GKO391"/>
      <c r="GKP391"/>
      <c r="GKQ391"/>
      <c r="GKR391"/>
      <c r="GKS391"/>
      <c r="GKT391"/>
      <c r="GKU391"/>
      <c r="GKV391"/>
      <c r="GKW391"/>
      <c r="GKX391"/>
      <c r="GKY391"/>
      <c r="GKZ391"/>
      <c r="GLA391"/>
      <c r="GLB391"/>
      <c r="GLC391"/>
      <c r="GLD391"/>
      <c r="GLE391"/>
      <c r="GLF391"/>
      <c r="GLG391"/>
      <c r="GLH391"/>
      <c r="GLI391"/>
      <c r="GLJ391"/>
      <c r="GLK391"/>
      <c r="GLL391"/>
      <c r="GLM391"/>
      <c r="GLN391"/>
      <c r="GLO391"/>
      <c r="GLP391"/>
      <c r="GLQ391"/>
      <c r="GLR391"/>
      <c r="GLS391"/>
      <c r="GLT391"/>
      <c r="GLU391"/>
      <c r="GLV391"/>
      <c r="GLW391"/>
      <c r="GLX391"/>
      <c r="GLY391"/>
      <c r="GLZ391"/>
      <c r="GMA391"/>
      <c r="GMB391"/>
      <c r="GMC391"/>
      <c r="GMD391"/>
      <c r="GME391"/>
      <c r="GMF391"/>
      <c r="GMG391"/>
      <c r="GMH391"/>
      <c r="GMI391"/>
      <c r="GMJ391"/>
      <c r="GMK391"/>
      <c r="GML391"/>
      <c r="GMM391"/>
      <c r="GMN391"/>
      <c r="GMO391"/>
      <c r="GMP391"/>
      <c r="GMQ391"/>
      <c r="GMR391"/>
      <c r="GMS391"/>
      <c r="GMT391"/>
      <c r="GMU391"/>
      <c r="GMV391"/>
      <c r="GMW391"/>
      <c r="GMX391"/>
      <c r="GMY391"/>
      <c r="GMZ391"/>
      <c r="GNA391"/>
      <c r="GNB391"/>
      <c r="GNC391"/>
      <c r="GND391"/>
      <c r="GNE391"/>
      <c r="GNF391"/>
      <c r="GNG391"/>
      <c r="GNH391"/>
      <c r="GNI391"/>
      <c r="GNJ391"/>
      <c r="GNK391"/>
      <c r="GNL391"/>
      <c r="GNM391"/>
      <c r="GNN391"/>
      <c r="GNO391"/>
      <c r="GNP391"/>
      <c r="GNQ391"/>
      <c r="GNR391"/>
      <c r="GNS391"/>
      <c r="GNT391"/>
      <c r="GNU391"/>
      <c r="GNV391"/>
      <c r="GNW391"/>
      <c r="GNX391"/>
      <c r="GNY391"/>
      <c r="GNZ391"/>
      <c r="GOA391"/>
      <c r="GOB391"/>
      <c r="GOC391"/>
      <c r="GOD391"/>
      <c r="GOE391"/>
      <c r="GOF391"/>
      <c r="GOG391"/>
      <c r="GOH391"/>
      <c r="GOI391"/>
      <c r="GOJ391"/>
      <c r="GOK391"/>
      <c r="GOL391"/>
      <c r="GOM391"/>
      <c r="GON391"/>
      <c r="GOO391"/>
      <c r="GOP391"/>
      <c r="GOQ391"/>
      <c r="GOR391"/>
      <c r="GOS391"/>
      <c r="GOT391"/>
      <c r="GOU391"/>
      <c r="GOV391"/>
      <c r="GOW391"/>
      <c r="GOX391"/>
      <c r="GOY391"/>
      <c r="GOZ391"/>
      <c r="GPA391"/>
      <c r="GPB391"/>
      <c r="GPC391"/>
      <c r="GPD391"/>
      <c r="GPE391"/>
      <c r="GPF391"/>
      <c r="GPG391"/>
      <c r="GPH391"/>
      <c r="GPI391"/>
      <c r="GPJ391"/>
      <c r="GPK391"/>
      <c r="GPL391"/>
      <c r="GPM391"/>
      <c r="GPN391"/>
      <c r="GPO391"/>
      <c r="GPP391"/>
      <c r="GPQ391"/>
      <c r="GPR391"/>
      <c r="GPS391"/>
      <c r="GPT391"/>
      <c r="GPU391"/>
      <c r="GPV391"/>
      <c r="GPW391"/>
      <c r="GPX391"/>
      <c r="GPY391"/>
      <c r="GPZ391"/>
      <c r="GQA391"/>
      <c r="GQB391"/>
      <c r="GQC391"/>
      <c r="GQD391"/>
      <c r="GQE391"/>
      <c r="GQF391"/>
      <c r="GQG391"/>
      <c r="GQH391"/>
      <c r="GQI391"/>
      <c r="GQJ391"/>
      <c r="GQK391"/>
      <c r="GQL391"/>
      <c r="GQM391"/>
      <c r="GQN391"/>
      <c r="GQO391"/>
      <c r="GQP391"/>
      <c r="GQQ391"/>
      <c r="GQR391"/>
      <c r="GQS391"/>
      <c r="GQT391"/>
      <c r="GQU391"/>
      <c r="GQV391"/>
      <c r="GQW391"/>
      <c r="GQX391"/>
      <c r="GQY391"/>
      <c r="GQZ391"/>
      <c r="GRA391"/>
      <c r="GRB391"/>
      <c r="GRC391"/>
      <c r="GRD391"/>
      <c r="GRE391"/>
      <c r="GRF391"/>
      <c r="GRG391"/>
      <c r="GRH391"/>
      <c r="GRI391"/>
      <c r="GRJ391"/>
      <c r="GRK391"/>
      <c r="GRL391"/>
      <c r="GRM391"/>
      <c r="GRN391"/>
      <c r="GRO391"/>
      <c r="GRP391"/>
      <c r="GRQ391"/>
      <c r="GRR391"/>
      <c r="GRS391"/>
      <c r="GRT391"/>
      <c r="GRU391"/>
      <c r="GRV391"/>
      <c r="GRW391"/>
      <c r="GRX391"/>
      <c r="GRY391"/>
      <c r="GRZ391"/>
      <c r="GSA391"/>
      <c r="GSB391"/>
      <c r="GSC391"/>
      <c r="GSD391"/>
      <c r="GSE391"/>
      <c r="GSF391"/>
      <c r="GSG391"/>
      <c r="GSH391"/>
      <c r="GSI391"/>
      <c r="GSJ391"/>
      <c r="GSK391"/>
      <c r="GSL391"/>
      <c r="GSM391"/>
      <c r="GSN391"/>
      <c r="GSO391"/>
      <c r="GSP391"/>
      <c r="GSQ391"/>
      <c r="GSR391"/>
      <c r="GSS391"/>
      <c r="GST391"/>
      <c r="GSU391"/>
      <c r="GSV391"/>
      <c r="GSW391"/>
      <c r="GSX391"/>
      <c r="GSY391"/>
      <c r="GSZ391"/>
      <c r="GTA391"/>
      <c r="GTB391"/>
      <c r="GTC391"/>
      <c r="GTD391"/>
      <c r="GTE391"/>
      <c r="GTF391"/>
      <c r="GTG391"/>
      <c r="GTH391"/>
      <c r="GTI391"/>
      <c r="GTJ391"/>
      <c r="GTK391"/>
      <c r="GTL391"/>
      <c r="GTM391"/>
      <c r="GTN391"/>
      <c r="GTO391"/>
      <c r="GTP391"/>
      <c r="GTQ391"/>
      <c r="GTR391"/>
      <c r="GTS391"/>
      <c r="GTT391"/>
      <c r="GTU391"/>
      <c r="GTV391"/>
      <c r="GTW391"/>
      <c r="GTX391"/>
      <c r="GTY391"/>
      <c r="GTZ391"/>
      <c r="GUA391"/>
      <c r="GUB391"/>
      <c r="GUC391"/>
      <c r="GUD391"/>
      <c r="GUE391"/>
      <c r="GUF391"/>
      <c r="GUG391"/>
      <c r="GUH391"/>
      <c r="GUI391"/>
      <c r="GUJ391"/>
      <c r="GUK391"/>
      <c r="GUL391"/>
      <c r="GUM391"/>
      <c r="GUN391"/>
      <c r="GUO391"/>
      <c r="GUP391"/>
      <c r="GUQ391"/>
      <c r="GUR391"/>
      <c r="GUS391"/>
      <c r="GUT391"/>
      <c r="GUU391"/>
      <c r="GUV391"/>
      <c r="GUW391"/>
      <c r="GUX391"/>
      <c r="GUY391"/>
      <c r="GUZ391"/>
      <c r="GVA391"/>
      <c r="GVB391"/>
      <c r="GVC391"/>
      <c r="GVD391"/>
      <c r="GVE391"/>
      <c r="GVF391"/>
      <c r="GVG391"/>
      <c r="GVH391"/>
      <c r="GVI391"/>
      <c r="GVJ391"/>
      <c r="GVK391"/>
      <c r="GVL391"/>
      <c r="GVM391"/>
      <c r="GVN391"/>
      <c r="GVO391"/>
      <c r="GVP391"/>
      <c r="GVQ391"/>
      <c r="GVR391"/>
      <c r="GVS391"/>
      <c r="GVT391"/>
      <c r="GVU391"/>
      <c r="GVV391"/>
      <c r="GVW391"/>
      <c r="GVX391"/>
      <c r="GVY391"/>
      <c r="GVZ391"/>
      <c r="GWA391"/>
      <c r="GWB391"/>
      <c r="GWC391"/>
      <c r="GWD391"/>
      <c r="GWE391"/>
      <c r="GWF391"/>
      <c r="GWG391"/>
      <c r="GWH391"/>
      <c r="GWI391"/>
      <c r="GWJ391"/>
      <c r="GWK391"/>
      <c r="GWL391"/>
      <c r="GWM391"/>
      <c r="GWN391"/>
      <c r="GWO391"/>
      <c r="GWP391"/>
      <c r="GWQ391"/>
      <c r="GWR391"/>
      <c r="GWS391"/>
      <c r="GWT391"/>
      <c r="GWU391"/>
      <c r="GWV391"/>
      <c r="GWW391"/>
      <c r="GWX391"/>
      <c r="GWY391"/>
      <c r="GWZ391"/>
      <c r="GXA391"/>
      <c r="GXB391"/>
      <c r="GXC391"/>
      <c r="GXD391"/>
      <c r="GXE391"/>
      <c r="GXF391"/>
      <c r="GXG391"/>
      <c r="GXH391"/>
      <c r="GXI391"/>
      <c r="GXJ391"/>
      <c r="GXK391"/>
      <c r="GXL391"/>
      <c r="GXM391"/>
      <c r="GXN391"/>
      <c r="GXO391"/>
      <c r="GXP391"/>
      <c r="GXQ391"/>
      <c r="GXR391"/>
      <c r="GXS391"/>
      <c r="GXT391"/>
      <c r="GXU391"/>
      <c r="GXV391"/>
      <c r="GXW391"/>
      <c r="GXX391"/>
      <c r="GXY391"/>
      <c r="GXZ391"/>
      <c r="GYA391"/>
      <c r="GYB391"/>
      <c r="GYC391"/>
      <c r="GYD391"/>
      <c r="GYE391"/>
      <c r="GYF391"/>
      <c r="GYG391"/>
      <c r="GYH391"/>
      <c r="GYI391"/>
      <c r="GYJ391"/>
      <c r="GYK391"/>
      <c r="GYL391"/>
      <c r="GYM391"/>
      <c r="GYN391"/>
      <c r="GYO391"/>
      <c r="GYP391"/>
      <c r="GYQ391"/>
      <c r="GYR391"/>
      <c r="GYS391"/>
      <c r="GYT391"/>
      <c r="GYU391"/>
      <c r="GYV391"/>
      <c r="GYW391"/>
      <c r="GYX391"/>
      <c r="GYY391"/>
      <c r="GYZ391"/>
      <c r="GZA391"/>
      <c r="GZB391"/>
      <c r="GZC391"/>
      <c r="GZD391"/>
      <c r="GZE391"/>
      <c r="GZF391"/>
      <c r="GZG391"/>
      <c r="GZH391"/>
      <c r="GZI391"/>
      <c r="GZJ391"/>
      <c r="GZK391"/>
      <c r="GZL391"/>
      <c r="GZM391"/>
      <c r="GZN391"/>
      <c r="GZO391"/>
      <c r="GZP391"/>
      <c r="GZQ391"/>
      <c r="GZR391"/>
      <c r="GZS391"/>
      <c r="GZT391"/>
      <c r="GZU391"/>
      <c r="GZV391"/>
      <c r="GZW391"/>
      <c r="GZX391"/>
      <c r="GZY391"/>
      <c r="GZZ391"/>
      <c r="HAA391"/>
      <c r="HAB391"/>
      <c r="HAC391"/>
      <c r="HAD391"/>
      <c r="HAE391"/>
      <c r="HAF391"/>
      <c r="HAG391"/>
      <c r="HAH391"/>
      <c r="HAI391"/>
      <c r="HAJ391"/>
      <c r="HAK391"/>
      <c r="HAL391"/>
      <c r="HAM391"/>
      <c r="HAN391"/>
      <c r="HAO391"/>
      <c r="HAP391"/>
      <c r="HAQ391"/>
      <c r="HAR391"/>
      <c r="HAS391"/>
      <c r="HAT391"/>
      <c r="HAU391"/>
      <c r="HAV391"/>
      <c r="HAW391"/>
      <c r="HAX391"/>
      <c r="HAY391"/>
      <c r="HAZ391"/>
      <c r="HBA391"/>
      <c r="HBB391"/>
      <c r="HBC391"/>
      <c r="HBD391"/>
      <c r="HBE391"/>
      <c r="HBF391"/>
      <c r="HBG391"/>
      <c r="HBH391"/>
      <c r="HBI391"/>
      <c r="HBJ391"/>
      <c r="HBK391"/>
      <c r="HBL391"/>
      <c r="HBM391"/>
      <c r="HBN391"/>
      <c r="HBO391"/>
      <c r="HBP391"/>
      <c r="HBQ391"/>
      <c r="HBR391"/>
      <c r="HBS391"/>
      <c r="HBT391"/>
      <c r="HBU391"/>
      <c r="HBV391"/>
      <c r="HBW391"/>
      <c r="HBX391"/>
      <c r="HBY391"/>
      <c r="HBZ391"/>
      <c r="HCA391"/>
      <c r="HCB391"/>
      <c r="HCC391"/>
      <c r="HCD391"/>
      <c r="HCE391"/>
      <c r="HCF391"/>
      <c r="HCG391"/>
      <c r="HCH391"/>
      <c r="HCI391"/>
      <c r="HCJ391"/>
      <c r="HCK391"/>
      <c r="HCL391"/>
      <c r="HCM391"/>
      <c r="HCN391"/>
      <c r="HCO391"/>
      <c r="HCP391"/>
      <c r="HCQ391"/>
      <c r="HCR391"/>
      <c r="HCS391"/>
      <c r="HCT391"/>
      <c r="HCU391"/>
      <c r="HCV391"/>
      <c r="HCW391"/>
      <c r="HCX391"/>
      <c r="HCY391"/>
      <c r="HCZ391"/>
      <c r="HDA391"/>
      <c r="HDB391"/>
      <c r="HDC391"/>
      <c r="HDD391"/>
      <c r="HDE391"/>
      <c r="HDF391"/>
      <c r="HDG391"/>
      <c r="HDH391"/>
      <c r="HDI391"/>
      <c r="HDJ391"/>
      <c r="HDK391"/>
      <c r="HDL391"/>
      <c r="HDM391"/>
      <c r="HDN391"/>
      <c r="HDO391"/>
      <c r="HDP391"/>
      <c r="HDQ391"/>
      <c r="HDR391"/>
      <c r="HDS391"/>
      <c r="HDT391"/>
      <c r="HDU391"/>
      <c r="HDV391"/>
      <c r="HDW391"/>
      <c r="HDX391"/>
      <c r="HDY391"/>
      <c r="HDZ391"/>
      <c r="HEA391"/>
      <c r="HEB391"/>
      <c r="HEC391"/>
      <c r="HED391"/>
      <c r="HEE391"/>
      <c r="HEF391"/>
      <c r="HEG391"/>
      <c r="HEH391"/>
      <c r="HEI391"/>
      <c r="HEJ391"/>
      <c r="HEK391"/>
      <c r="HEL391"/>
      <c r="HEM391"/>
      <c r="HEN391"/>
      <c r="HEO391"/>
      <c r="HEP391"/>
      <c r="HEQ391"/>
      <c r="HER391"/>
      <c r="HES391"/>
      <c r="HET391"/>
      <c r="HEU391"/>
      <c r="HEV391"/>
      <c r="HEW391"/>
      <c r="HEX391"/>
      <c r="HEY391"/>
      <c r="HEZ391"/>
      <c r="HFA391"/>
      <c r="HFB391"/>
      <c r="HFC391"/>
      <c r="HFD391"/>
      <c r="HFE391"/>
      <c r="HFF391"/>
      <c r="HFG391"/>
      <c r="HFH391"/>
      <c r="HFI391"/>
      <c r="HFJ391"/>
      <c r="HFK391"/>
      <c r="HFL391"/>
      <c r="HFM391"/>
      <c r="HFN391"/>
      <c r="HFO391"/>
      <c r="HFP391"/>
      <c r="HFQ391"/>
      <c r="HFR391"/>
      <c r="HFS391"/>
      <c r="HFT391"/>
      <c r="HFU391"/>
      <c r="HFV391"/>
      <c r="HFW391"/>
      <c r="HFX391"/>
      <c r="HFY391"/>
      <c r="HFZ391"/>
      <c r="HGA391"/>
      <c r="HGB391"/>
      <c r="HGC391"/>
      <c r="HGD391"/>
      <c r="HGE391"/>
      <c r="HGF391"/>
      <c r="HGG391"/>
      <c r="HGH391"/>
      <c r="HGI391"/>
      <c r="HGJ391"/>
      <c r="HGK391"/>
      <c r="HGL391"/>
      <c r="HGM391"/>
      <c r="HGN391"/>
      <c r="HGO391"/>
      <c r="HGP391"/>
      <c r="HGQ391"/>
      <c r="HGR391"/>
      <c r="HGS391"/>
      <c r="HGT391"/>
      <c r="HGU391"/>
      <c r="HGV391"/>
      <c r="HGW391"/>
      <c r="HGX391"/>
      <c r="HGY391"/>
      <c r="HGZ391"/>
      <c r="HHA391"/>
      <c r="HHB391"/>
      <c r="HHC391"/>
      <c r="HHD391"/>
      <c r="HHE391"/>
      <c r="HHF391"/>
      <c r="HHG391"/>
      <c r="HHH391"/>
      <c r="HHI391"/>
      <c r="HHJ391"/>
      <c r="HHK391"/>
      <c r="HHL391"/>
      <c r="HHM391"/>
      <c r="HHN391"/>
      <c r="HHO391"/>
      <c r="HHP391"/>
      <c r="HHQ391"/>
      <c r="HHR391"/>
      <c r="HHS391"/>
      <c r="HHT391"/>
      <c r="HHU391"/>
      <c r="HHV391"/>
      <c r="HHW391"/>
      <c r="HHX391"/>
      <c r="HHY391"/>
      <c r="HHZ391"/>
      <c r="HIA391"/>
      <c r="HIB391"/>
      <c r="HIC391"/>
      <c r="HID391"/>
      <c r="HIE391"/>
      <c r="HIF391"/>
      <c r="HIG391"/>
      <c r="HIH391"/>
      <c r="HII391"/>
      <c r="HIJ391"/>
      <c r="HIK391"/>
      <c r="HIL391"/>
      <c r="HIM391"/>
      <c r="HIN391"/>
      <c r="HIO391"/>
      <c r="HIP391"/>
      <c r="HIQ391"/>
      <c r="HIR391"/>
      <c r="HIS391"/>
      <c r="HIT391"/>
      <c r="HIU391"/>
      <c r="HIV391"/>
      <c r="HIW391"/>
      <c r="HIX391"/>
      <c r="HIY391"/>
      <c r="HIZ391"/>
      <c r="HJA391"/>
      <c r="HJB391"/>
      <c r="HJC391"/>
      <c r="HJD391"/>
      <c r="HJE391"/>
      <c r="HJF391"/>
      <c r="HJG391"/>
      <c r="HJH391"/>
      <c r="HJI391"/>
      <c r="HJJ391"/>
      <c r="HJK391"/>
      <c r="HJL391"/>
      <c r="HJM391"/>
      <c r="HJN391"/>
      <c r="HJO391"/>
      <c r="HJP391"/>
      <c r="HJQ391"/>
      <c r="HJR391"/>
      <c r="HJS391"/>
      <c r="HJT391"/>
      <c r="HJU391"/>
      <c r="HJV391"/>
      <c r="HJW391"/>
      <c r="HJX391"/>
      <c r="HJY391"/>
      <c r="HJZ391"/>
      <c r="HKA391"/>
      <c r="HKB391"/>
      <c r="HKC391"/>
      <c r="HKD391"/>
      <c r="HKE391"/>
      <c r="HKF391"/>
      <c r="HKG391"/>
      <c r="HKH391"/>
      <c r="HKI391"/>
      <c r="HKJ391"/>
      <c r="HKK391"/>
      <c r="HKL391"/>
      <c r="HKM391"/>
      <c r="HKN391"/>
      <c r="HKO391"/>
      <c r="HKP391"/>
      <c r="HKQ391"/>
      <c r="HKR391"/>
      <c r="HKS391"/>
      <c r="HKT391"/>
      <c r="HKU391"/>
      <c r="HKV391"/>
      <c r="HKW391"/>
      <c r="HKX391"/>
      <c r="HKY391"/>
      <c r="HKZ391"/>
      <c r="HLA391"/>
      <c r="HLB391"/>
      <c r="HLC391"/>
      <c r="HLD391"/>
      <c r="HLE391"/>
      <c r="HLF391"/>
      <c r="HLG391"/>
      <c r="HLH391"/>
      <c r="HLI391"/>
      <c r="HLJ391"/>
      <c r="HLK391"/>
      <c r="HLL391"/>
      <c r="HLM391"/>
      <c r="HLN391"/>
      <c r="HLO391"/>
      <c r="HLP391"/>
      <c r="HLQ391"/>
      <c r="HLR391"/>
      <c r="HLS391"/>
      <c r="HLT391"/>
      <c r="HLU391"/>
      <c r="HLV391"/>
      <c r="HLW391"/>
      <c r="HLX391"/>
      <c r="HLY391"/>
      <c r="HLZ391"/>
      <c r="HMA391"/>
      <c r="HMB391"/>
      <c r="HMC391"/>
      <c r="HMD391"/>
      <c r="HME391"/>
      <c r="HMF391"/>
      <c r="HMG391"/>
      <c r="HMH391"/>
      <c r="HMI391"/>
      <c r="HMJ391"/>
      <c r="HMK391"/>
      <c r="HML391"/>
      <c r="HMM391"/>
      <c r="HMN391"/>
      <c r="HMO391"/>
      <c r="HMP391"/>
      <c r="HMQ391"/>
      <c r="HMR391"/>
      <c r="HMS391"/>
      <c r="HMT391"/>
      <c r="HMU391"/>
      <c r="HMV391"/>
      <c r="HMW391"/>
      <c r="HMX391"/>
      <c r="HMY391"/>
      <c r="HMZ391"/>
      <c r="HNA391"/>
      <c r="HNB391"/>
      <c r="HNC391"/>
      <c r="HND391"/>
      <c r="HNE391"/>
      <c r="HNF391"/>
      <c r="HNG391"/>
      <c r="HNH391"/>
      <c r="HNI391"/>
      <c r="HNJ391"/>
      <c r="HNK391"/>
      <c r="HNL391"/>
      <c r="HNM391"/>
      <c r="HNN391"/>
      <c r="HNO391"/>
      <c r="HNP391"/>
      <c r="HNQ391"/>
      <c r="HNR391"/>
      <c r="HNS391"/>
      <c r="HNT391"/>
      <c r="HNU391"/>
      <c r="HNV391"/>
      <c r="HNW391"/>
      <c r="HNX391"/>
      <c r="HNY391"/>
      <c r="HNZ391"/>
      <c r="HOA391"/>
      <c r="HOB391"/>
      <c r="HOC391"/>
      <c r="HOD391"/>
      <c r="HOE391"/>
      <c r="HOF391"/>
      <c r="HOG391"/>
      <c r="HOH391"/>
      <c r="HOI391"/>
      <c r="HOJ391"/>
      <c r="HOK391"/>
      <c r="HOL391"/>
      <c r="HOM391"/>
      <c r="HON391"/>
      <c r="HOO391"/>
      <c r="HOP391"/>
      <c r="HOQ391"/>
      <c r="HOR391"/>
      <c r="HOS391"/>
      <c r="HOT391"/>
      <c r="HOU391"/>
      <c r="HOV391"/>
      <c r="HOW391"/>
      <c r="HOX391"/>
      <c r="HOY391"/>
      <c r="HOZ391"/>
      <c r="HPA391"/>
      <c r="HPB391"/>
      <c r="HPC391"/>
      <c r="HPD391"/>
      <c r="HPE391"/>
      <c r="HPF391"/>
      <c r="HPG391"/>
      <c r="HPH391"/>
      <c r="HPI391"/>
      <c r="HPJ391"/>
      <c r="HPK391"/>
      <c r="HPL391"/>
      <c r="HPM391"/>
      <c r="HPN391"/>
      <c r="HPO391"/>
      <c r="HPP391"/>
      <c r="HPQ391"/>
      <c r="HPR391"/>
      <c r="HPS391"/>
      <c r="HPT391"/>
      <c r="HPU391"/>
      <c r="HPV391"/>
      <c r="HPW391"/>
      <c r="HPX391"/>
      <c r="HPY391"/>
      <c r="HPZ391"/>
      <c r="HQA391"/>
      <c r="HQB391"/>
      <c r="HQC391"/>
      <c r="HQD391"/>
      <c r="HQE391"/>
      <c r="HQF391"/>
      <c r="HQG391"/>
      <c r="HQH391"/>
      <c r="HQI391"/>
      <c r="HQJ391"/>
      <c r="HQK391"/>
      <c r="HQL391"/>
      <c r="HQM391"/>
      <c r="HQN391"/>
      <c r="HQO391"/>
      <c r="HQP391"/>
      <c r="HQQ391"/>
      <c r="HQR391"/>
      <c r="HQS391"/>
      <c r="HQT391"/>
      <c r="HQU391"/>
      <c r="HQV391"/>
      <c r="HQW391"/>
      <c r="HQX391"/>
      <c r="HQY391"/>
      <c r="HQZ391"/>
      <c r="HRA391"/>
      <c r="HRB391"/>
      <c r="HRC391"/>
      <c r="HRD391"/>
      <c r="HRE391"/>
      <c r="HRF391"/>
      <c r="HRG391"/>
      <c r="HRH391"/>
      <c r="HRI391"/>
      <c r="HRJ391"/>
      <c r="HRK391"/>
      <c r="HRL391"/>
      <c r="HRM391"/>
      <c r="HRN391"/>
      <c r="HRO391"/>
      <c r="HRP391"/>
      <c r="HRQ391"/>
      <c r="HRR391"/>
      <c r="HRS391"/>
      <c r="HRT391"/>
      <c r="HRU391"/>
      <c r="HRV391"/>
      <c r="HRW391"/>
      <c r="HRX391"/>
      <c r="HRY391"/>
      <c r="HRZ391"/>
      <c r="HSA391"/>
      <c r="HSB391"/>
      <c r="HSC391"/>
      <c r="HSD391"/>
      <c r="HSE391"/>
      <c r="HSF391"/>
      <c r="HSG391"/>
      <c r="HSH391"/>
      <c r="HSI391"/>
      <c r="HSJ391"/>
      <c r="HSK391"/>
      <c r="HSL391"/>
      <c r="HSM391"/>
      <c r="HSN391"/>
      <c r="HSO391"/>
      <c r="HSP391"/>
      <c r="HSQ391"/>
      <c r="HSR391"/>
      <c r="HSS391"/>
      <c r="HST391"/>
      <c r="HSU391"/>
      <c r="HSV391"/>
      <c r="HSW391"/>
      <c r="HSX391"/>
      <c r="HSY391"/>
      <c r="HSZ391"/>
      <c r="HTA391"/>
      <c r="HTB391"/>
      <c r="HTC391"/>
      <c r="HTD391"/>
      <c r="HTE391"/>
      <c r="HTF391"/>
      <c r="HTG391"/>
      <c r="HTH391"/>
      <c r="HTI391"/>
      <c r="HTJ391"/>
      <c r="HTK391"/>
      <c r="HTL391"/>
      <c r="HTM391"/>
      <c r="HTN391"/>
      <c r="HTO391"/>
      <c r="HTP391"/>
      <c r="HTQ391"/>
      <c r="HTR391"/>
      <c r="HTS391"/>
      <c r="HTT391"/>
      <c r="HTU391"/>
      <c r="HTV391"/>
      <c r="HTW391"/>
      <c r="HTX391"/>
      <c r="HTY391"/>
      <c r="HTZ391"/>
      <c r="HUA391"/>
      <c r="HUB391"/>
      <c r="HUC391"/>
      <c r="HUD391"/>
      <c r="HUE391"/>
      <c r="HUF391"/>
      <c r="HUG391"/>
      <c r="HUH391"/>
      <c r="HUI391"/>
      <c r="HUJ391"/>
      <c r="HUK391"/>
      <c r="HUL391"/>
      <c r="HUM391"/>
      <c r="HUN391"/>
      <c r="HUO391"/>
      <c r="HUP391"/>
      <c r="HUQ391"/>
      <c r="HUR391"/>
      <c r="HUS391"/>
      <c r="HUT391"/>
      <c r="HUU391"/>
      <c r="HUV391"/>
      <c r="HUW391"/>
      <c r="HUX391"/>
      <c r="HUY391"/>
      <c r="HUZ391"/>
      <c r="HVA391"/>
      <c r="HVB391"/>
      <c r="HVC391"/>
      <c r="HVD391"/>
      <c r="HVE391"/>
      <c r="HVF391"/>
      <c r="HVG391"/>
      <c r="HVH391"/>
      <c r="HVI391"/>
      <c r="HVJ391"/>
      <c r="HVK391"/>
      <c r="HVL391"/>
      <c r="HVM391"/>
      <c r="HVN391"/>
      <c r="HVO391"/>
      <c r="HVP391"/>
      <c r="HVQ391"/>
      <c r="HVR391"/>
      <c r="HVS391"/>
      <c r="HVT391"/>
      <c r="HVU391"/>
      <c r="HVV391"/>
      <c r="HVW391"/>
      <c r="HVX391"/>
      <c r="HVY391"/>
      <c r="HVZ391"/>
      <c r="HWA391"/>
      <c r="HWB391"/>
      <c r="HWC391"/>
      <c r="HWD391"/>
      <c r="HWE391"/>
      <c r="HWF391"/>
      <c r="HWG391"/>
      <c r="HWH391"/>
      <c r="HWI391"/>
      <c r="HWJ391"/>
      <c r="HWK391"/>
      <c r="HWL391"/>
      <c r="HWM391"/>
      <c r="HWN391"/>
      <c r="HWO391"/>
      <c r="HWP391"/>
      <c r="HWQ391"/>
      <c r="HWR391"/>
      <c r="HWS391"/>
      <c r="HWT391"/>
      <c r="HWU391"/>
      <c r="HWV391"/>
      <c r="HWW391"/>
      <c r="HWX391"/>
      <c r="HWY391"/>
      <c r="HWZ391"/>
      <c r="HXA391"/>
      <c r="HXB391"/>
      <c r="HXC391"/>
      <c r="HXD391"/>
      <c r="HXE391"/>
      <c r="HXF391"/>
      <c r="HXG391"/>
      <c r="HXH391"/>
      <c r="HXI391"/>
      <c r="HXJ391"/>
      <c r="HXK391"/>
      <c r="HXL391"/>
      <c r="HXM391"/>
      <c r="HXN391"/>
      <c r="HXO391"/>
      <c r="HXP391"/>
      <c r="HXQ391"/>
      <c r="HXR391"/>
      <c r="HXS391"/>
      <c r="HXT391"/>
      <c r="HXU391"/>
      <c r="HXV391"/>
      <c r="HXW391"/>
      <c r="HXX391"/>
      <c r="HXY391"/>
      <c r="HXZ391"/>
      <c r="HYA391"/>
      <c r="HYB391"/>
      <c r="HYC391"/>
      <c r="HYD391"/>
      <c r="HYE391"/>
      <c r="HYF391"/>
      <c r="HYG391"/>
      <c r="HYH391"/>
      <c r="HYI391"/>
      <c r="HYJ391"/>
      <c r="HYK391"/>
      <c r="HYL391"/>
      <c r="HYM391"/>
      <c r="HYN391"/>
      <c r="HYO391"/>
      <c r="HYP391"/>
      <c r="HYQ391"/>
      <c r="HYR391"/>
      <c r="HYS391"/>
      <c r="HYT391"/>
      <c r="HYU391"/>
      <c r="HYV391"/>
      <c r="HYW391"/>
      <c r="HYX391"/>
      <c r="HYY391"/>
      <c r="HYZ391"/>
      <c r="HZA391"/>
      <c r="HZB391"/>
      <c r="HZC391"/>
      <c r="HZD391"/>
      <c r="HZE391"/>
      <c r="HZF391"/>
      <c r="HZG391"/>
      <c r="HZH391"/>
      <c r="HZI391"/>
      <c r="HZJ391"/>
      <c r="HZK391"/>
      <c r="HZL391"/>
      <c r="HZM391"/>
      <c r="HZN391"/>
      <c r="HZO391"/>
      <c r="HZP391"/>
      <c r="HZQ391"/>
      <c r="HZR391"/>
      <c r="HZS391"/>
      <c r="HZT391"/>
      <c r="HZU391"/>
      <c r="HZV391"/>
      <c r="HZW391"/>
      <c r="HZX391"/>
      <c r="HZY391"/>
      <c r="HZZ391"/>
      <c r="IAA391"/>
      <c r="IAB391"/>
      <c r="IAC391"/>
      <c r="IAD391"/>
      <c r="IAE391"/>
      <c r="IAF391"/>
      <c r="IAG391"/>
      <c r="IAH391"/>
      <c r="IAI391"/>
      <c r="IAJ391"/>
      <c r="IAK391"/>
      <c r="IAL391"/>
      <c r="IAM391"/>
      <c r="IAN391"/>
      <c r="IAO391"/>
      <c r="IAP391"/>
      <c r="IAQ391"/>
      <c r="IAR391"/>
      <c r="IAS391"/>
      <c r="IAT391"/>
      <c r="IAU391"/>
      <c r="IAV391"/>
      <c r="IAW391"/>
      <c r="IAX391"/>
      <c r="IAY391"/>
      <c r="IAZ391"/>
      <c r="IBA391"/>
      <c r="IBB391"/>
      <c r="IBC391"/>
      <c r="IBD391"/>
      <c r="IBE391"/>
      <c r="IBF391"/>
      <c r="IBG391"/>
      <c r="IBH391"/>
      <c r="IBI391"/>
      <c r="IBJ391"/>
      <c r="IBK391"/>
      <c r="IBL391"/>
      <c r="IBM391"/>
      <c r="IBN391"/>
      <c r="IBO391"/>
      <c r="IBP391"/>
      <c r="IBQ391"/>
      <c r="IBR391"/>
      <c r="IBS391"/>
      <c r="IBT391"/>
      <c r="IBU391"/>
      <c r="IBV391"/>
      <c r="IBW391"/>
      <c r="IBX391"/>
      <c r="IBY391"/>
      <c r="IBZ391"/>
      <c r="ICA391"/>
      <c r="ICB391"/>
      <c r="ICC391"/>
      <c r="ICD391"/>
      <c r="ICE391"/>
      <c r="ICF391"/>
      <c r="ICG391"/>
      <c r="ICH391"/>
      <c r="ICI391"/>
      <c r="ICJ391"/>
      <c r="ICK391"/>
      <c r="ICL391"/>
      <c r="ICM391"/>
      <c r="ICN391"/>
      <c r="ICO391"/>
      <c r="ICP391"/>
      <c r="ICQ391"/>
      <c r="ICR391"/>
      <c r="ICS391"/>
      <c r="ICT391"/>
      <c r="ICU391"/>
      <c r="ICV391"/>
      <c r="ICW391"/>
      <c r="ICX391"/>
      <c r="ICY391"/>
      <c r="ICZ391"/>
      <c r="IDA391"/>
      <c r="IDB391"/>
      <c r="IDC391"/>
      <c r="IDD391"/>
      <c r="IDE391"/>
      <c r="IDF391"/>
      <c r="IDG391"/>
      <c r="IDH391"/>
      <c r="IDI391"/>
      <c r="IDJ391"/>
      <c r="IDK391"/>
      <c r="IDL391"/>
      <c r="IDM391"/>
      <c r="IDN391"/>
      <c r="IDO391"/>
      <c r="IDP391"/>
      <c r="IDQ391"/>
      <c r="IDR391"/>
      <c r="IDS391"/>
      <c r="IDT391"/>
      <c r="IDU391"/>
      <c r="IDV391"/>
      <c r="IDW391"/>
      <c r="IDX391"/>
      <c r="IDY391"/>
      <c r="IDZ391"/>
      <c r="IEA391"/>
      <c r="IEB391"/>
      <c r="IEC391"/>
      <c r="IED391"/>
      <c r="IEE391"/>
      <c r="IEF391"/>
      <c r="IEG391"/>
      <c r="IEH391"/>
      <c r="IEI391"/>
      <c r="IEJ391"/>
      <c r="IEK391"/>
      <c r="IEL391"/>
      <c r="IEM391"/>
      <c r="IEN391"/>
      <c r="IEO391"/>
      <c r="IEP391"/>
      <c r="IEQ391"/>
      <c r="IER391"/>
      <c r="IES391"/>
      <c r="IET391"/>
      <c r="IEU391"/>
      <c r="IEV391"/>
      <c r="IEW391"/>
      <c r="IEX391"/>
      <c r="IEY391"/>
      <c r="IEZ391"/>
      <c r="IFA391"/>
      <c r="IFB391"/>
      <c r="IFC391"/>
      <c r="IFD391"/>
      <c r="IFE391"/>
      <c r="IFF391"/>
      <c r="IFG391"/>
      <c r="IFH391"/>
      <c r="IFI391"/>
      <c r="IFJ391"/>
      <c r="IFK391"/>
      <c r="IFL391"/>
      <c r="IFM391"/>
      <c r="IFN391"/>
      <c r="IFO391"/>
      <c r="IFP391"/>
      <c r="IFQ391"/>
      <c r="IFR391"/>
      <c r="IFS391"/>
      <c r="IFT391"/>
      <c r="IFU391"/>
      <c r="IFV391"/>
      <c r="IFW391"/>
      <c r="IFX391"/>
      <c r="IFY391"/>
      <c r="IFZ391"/>
      <c r="IGA391"/>
      <c r="IGB391"/>
      <c r="IGC391"/>
      <c r="IGD391"/>
      <c r="IGE391"/>
      <c r="IGF391"/>
      <c r="IGG391"/>
      <c r="IGH391"/>
      <c r="IGI391"/>
      <c r="IGJ391"/>
      <c r="IGK391"/>
      <c r="IGL391"/>
      <c r="IGM391"/>
      <c r="IGN391"/>
      <c r="IGO391"/>
      <c r="IGP391"/>
      <c r="IGQ391"/>
      <c r="IGR391"/>
      <c r="IGS391"/>
      <c r="IGT391"/>
      <c r="IGU391"/>
      <c r="IGV391"/>
      <c r="IGW391"/>
      <c r="IGX391"/>
      <c r="IGY391"/>
      <c r="IGZ391"/>
      <c r="IHA391"/>
      <c r="IHB391"/>
      <c r="IHC391"/>
      <c r="IHD391"/>
      <c r="IHE391"/>
      <c r="IHF391"/>
      <c r="IHG391"/>
      <c r="IHH391"/>
      <c r="IHI391"/>
      <c r="IHJ391"/>
      <c r="IHK391"/>
      <c r="IHL391"/>
      <c r="IHM391"/>
      <c r="IHN391"/>
      <c r="IHO391"/>
      <c r="IHP391"/>
      <c r="IHQ391"/>
      <c r="IHR391"/>
      <c r="IHS391"/>
      <c r="IHT391"/>
      <c r="IHU391"/>
      <c r="IHV391"/>
      <c r="IHW391"/>
      <c r="IHX391"/>
      <c r="IHY391"/>
      <c r="IHZ391"/>
      <c r="IIA391"/>
      <c r="IIB391"/>
      <c r="IIC391"/>
      <c r="IID391"/>
      <c r="IIE391"/>
      <c r="IIF391"/>
      <c r="IIG391"/>
      <c r="IIH391"/>
      <c r="III391"/>
      <c r="IIJ391"/>
      <c r="IIK391"/>
      <c r="IIL391"/>
      <c r="IIM391"/>
      <c r="IIN391"/>
      <c r="IIO391"/>
      <c r="IIP391"/>
      <c r="IIQ391"/>
      <c r="IIR391"/>
      <c r="IIS391"/>
      <c r="IIT391"/>
      <c r="IIU391"/>
      <c r="IIV391"/>
      <c r="IIW391"/>
      <c r="IIX391"/>
      <c r="IIY391"/>
      <c r="IIZ391"/>
      <c r="IJA391"/>
      <c r="IJB391"/>
      <c r="IJC391"/>
      <c r="IJD391"/>
      <c r="IJE391"/>
      <c r="IJF391"/>
      <c r="IJG391"/>
      <c r="IJH391"/>
      <c r="IJI391"/>
      <c r="IJJ391"/>
      <c r="IJK391"/>
      <c r="IJL391"/>
      <c r="IJM391"/>
      <c r="IJN391"/>
      <c r="IJO391"/>
      <c r="IJP391"/>
      <c r="IJQ391"/>
      <c r="IJR391"/>
      <c r="IJS391"/>
      <c r="IJT391"/>
      <c r="IJU391"/>
      <c r="IJV391"/>
      <c r="IJW391"/>
      <c r="IJX391"/>
      <c r="IJY391"/>
      <c r="IJZ391"/>
      <c r="IKA391"/>
      <c r="IKB391"/>
      <c r="IKC391"/>
      <c r="IKD391"/>
      <c r="IKE391"/>
      <c r="IKF391"/>
      <c r="IKG391"/>
      <c r="IKH391"/>
      <c r="IKI391"/>
      <c r="IKJ391"/>
      <c r="IKK391"/>
      <c r="IKL391"/>
      <c r="IKM391"/>
      <c r="IKN391"/>
      <c r="IKO391"/>
      <c r="IKP391"/>
      <c r="IKQ391"/>
      <c r="IKR391"/>
      <c r="IKS391"/>
      <c r="IKT391"/>
      <c r="IKU391"/>
      <c r="IKV391"/>
      <c r="IKW391"/>
      <c r="IKX391"/>
      <c r="IKY391"/>
      <c r="IKZ391"/>
      <c r="ILA391"/>
      <c r="ILB391"/>
      <c r="ILC391"/>
      <c r="ILD391"/>
      <c r="ILE391"/>
      <c r="ILF391"/>
      <c r="ILG391"/>
      <c r="ILH391"/>
      <c r="ILI391"/>
      <c r="ILJ391"/>
      <c r="ILK391"/>
      <c r="ILL391"/>
      <c r="ILM391"/>
      <c r="ILN391"/>
      <c r="ILO391"/>
      <c r="ILP391"/>
      <c r="ILQ391"/>
      <c r="ILR391"/>
      <c r="ILS391"/>
      <c r="ILT391"/>
      <c r="ILU391"/>
      <c r="ILV391"/>
      <c r="ILW391"/>
      <c r="ILX391"/>
      <c r="ILY391"/>
      <c r="ILZ391"/>
      <c r="IMA391"/>
      <c r="IMB391"/>
      <c r="IMC391"/>
      <c r="IMD391"/>
      <c r="IME391"/>
      <c r="IMF391"/>
      <c r="IMG391"/>
      <c r="IMH391"/>
      <c r="IMI391"/>
      <c r="IMJ391"/>
      <c r="IMK391"/>
      <c r="IML391"/>
      <c r="IMM391"/>
      <c r="IMN391"/>
      <c r="IMO391"/>
      <c r="IMP391"/>
      <c r="IMQ391"/>
      <c r="IMR391"/>
      <c r="IMS391"/>
      <c r="IMT391"/>
      <c r="IMU391"/>
      <c r="IMV391"/>
      <c r="IMW391"/>
      <c r="IMX391"/>
      <c r="IMY391"/>
      <c r="IMZ391"/>
      <c r="INA391"/>
      <c r="INB391"/>
      <c r="INC391"/>
      <c r="IND391"/>
      <c r="INE391"/>
      <c r="INF391"/>
      <c r="ING391"/>
      <c r="INH391"/>
      <c r="INI391"/>
      <c r="INJ391"/>
      <c r="INK391"/>
      <c r="INL391"/>
      <c r="INM391"/>
      <c r="INN391"/>
      <c r="INO391"/>
      <c r="INP391"/>
      <c r="INQ391"/>
      <c r="INR391"/>
      <c r="INS391"/>
      <c r="INT391"/>
      <c r="INU391"/>
      <c r="INV391"/>
      <c r="INW391"/>
      <c r="INX391"/>
      <c r="INY391"/>
      <c r="INZ391"/>
      <c r="IOA391"/>
      <c r="IOB391"/>
      <c r="IOC391"/>
      <c r="IOD391"/>
      <c r="IOE391"/>
      <c r="IOF391"/>
      <c r="IOG391"/>
      <c r="IOH391"/>
      <c r="IOI391"/>
      <c r="IOJ391"/>
      <c r="IOK391"/>
      <c r="IOL391"/>
      <c r="IOM391"/>
      <c r="ION391"/>
      <c r="IOO391"/>
      <c r="IOP391"/>
      <c r="IOQ391"/>
      <c r="IOR391"/>
      <c r="IOS391"/>
      <c r="IOT391"/>
      <c r="IOU391"/>
      <c r="IOV391"/>
      <c r="IOW391"/>
      <c r="IOX391"/>
      <c r="IOY391"/>
      <c r="IOZ391"/>
      <c r="IPA391"/>
      <c r="IPB391"/>
      <c r="IPC391"/>
      <c r="IPD391"/>
      <c r="IPE391"/>
      <c r="IPF391"/>
      <c r="IPG391"/>
      <c r="IPH391"/>
      <c r="IPI391"/>
      <c r="IPJ391"/>
      <c r="IPK391"/>
      <c r="IPL391"/>
      <c r="IPM391"/>
      <c r="IPN391"/>
      <c r="IPO391"/>
      <c r="IPP391"/>
      <c r="IPQ391"/>
      <c r="IPR391"/>
      <c r="IPS391"/>
      <c r="IPT391"/>
      <c r="IPU391"/>
      <c r="IPV391"/>
      <c r="IPW391"/>
      <c r="IPX391"/>
      <c r="IPY391"/>
      <c r="IPZ391"/>
      <c r="IQA391"/>
      <c r="IQB391"/>
      <c r="IQC391"/>
      <c r="IQD391"/>
      <c r="IQE391"/>
      <c r="IQF391"/>
      <c r="IQG391"/>
      <c r="IQH391"/>
      <c r="IQI391"/>
      <c r="IQJ391"/>
      <c r="IQK391"/>
      <c r="IQL391"/>
      <c r="IQM391"/>
      <c r="IQN391"/>
      <c r="IQO391"/>
      <c r="IQP391"/>
      <c r="IQQ391"/>
      <c r="IQR391"/>
      <c r="IQS391"/>
      <c r="IQT391"/>
      <c r="IQU391"/>
      <c r="IQV391"/>
      <c r="IQW391"/>
      <c r="IQX391"/>
      <c r="IQY391"/>
      <c r="IQZ391"/>
      <c r="IRA391"/>
      <c r="IRB391"/>
      <c r="IRC391"/>
      <c r="IRD391"/>
      <c r="IRE391"/>
      <c r="IRF391"/>
      <c r="IRG391"/>
      <c r="IRH391"/>
      <c r="IRI391"/>
      <c r="IRJ391"/>
      <c r="IRK391"/>
      <c r="IRL391"/>
      <c r="IRM391"/>
      <c r="IRN391"/>
      <c r="IRO391"/>
      <c r="IRP391"/>
      <c r="IRQ391"/>
      <c r="IRR391"/>
      <c r="IRS391"/>
      <c r="IRT391"/>
      <c r="IRU391"/>
      <c r="IRV391"/>
      <c r="IRW391"/>
      <c r="IRX391"/>
      <c r="IRY391"/>
      <c r="IRZ391"/>
      <c r="ISA391"/>
      <c r="ISB391"/>
      <c r="ISC391"/>
      <c r="ISD391"/>
      <c r="ISE391"/>
      <c r="ISF391"/>
      <c r="ISG391"/>
      <c r="ISH391"/>
      <c r="ISI391"/>
      <c r="ISJ391"/>
      <c r="ISK391"/>
      <c r="ISL391"/>
      <c r="ISM391"/>
      <c r="ISN391"/>
      <c r="ISO391"/>
      <c r="ISP391"/>
      <c r="ISQ391"/>
      <c r="ISR391"/>
      <c r="ISS391"/>
      <c r="IST391"/>
      <c r="ISU391"/>
      <c r="ISV391"/>
      <c r="ISW391"/>
      <c r="ISX391"/>
      <c r="ISY391"/>
      <c r="ISZ391"/>
      <c r="ITA391"/>
      <c r="ITB391"/>
      <c r="ITC391"/>
      <c r="ITD391"/>
      <c r="ITE391"/>
      <c r="ITF391"/>
      <c r="ITG391"/>
      <c r="ITH391"/>
      <c r="ITI391"/>
      <c r="ITJ391"/>
      <c r="ITK391"/>
      <c r="ITL391"/>
      <c r="ITM391"/>
      <c r="ITN391"/>
      <c r="ITO391"/>
      <c r="ITP391"/>
      <c r="ITQ391"/>
      <c r="ITR391"/>
      <c r="ITS391"/>
      <c r="ITT391"/>
      <c r="ITU391"/>
      <c r="ITV391"/>
      <c r="ITW391"/>
      <c r="ITX391"/>
      <c r="ITY391"/>
      <c r="ITZ391"/>
      <c r="IUA391"/>
      <c r="IUB391"/>
      <c r="IUC391"/>
      <c r="IUD391"/>
      <c r="IUE391"/>
      <c r="IUF391"/>
      <c r="IUG391"/>
      <c r="IUH391"/>
      <c r="IUI391"/>
      <c r="IUJ391"/>
      <c r="IUK391"/>
      <c r="IUL391"/>
      <c r="IUM391"/>
      <c r="IUN391"/>
      <c r="IUO391"/>
      <c r="IUP391"/>
      <c r="IUQ391"/>
      <c r="IUR391"/>
      <c r="IUS391"/>
      <c r="IUT391"/>
      <c r="IUU391"/>
      <c r="IUV391"/>
      <c r="IUW391"/>
      <c r="IUX391"/>
      <c r="IUY391"/>
      <c r="IUZ391"/>
      <c r="IVA391"/>
      <c r="IVB391"/>
      <c r="IVC391"/>
      <c r="IVD391"/>
      <c r="IVE391"/>
      <c r="IVF391"/>
      <c r="IVG391"/>
      <c r="IVH391"/>
      <c r="IVI391"/>
      <c r="IVJ391"/>
      <c r="IVK391"/>
      <c r="IVL391"/>
      <c r="IVM391"/>
      <c r="IVN391"/>
      <c r="IVO391"/>
      <c r="IVP391"/>
      <c r="IVQ391"/>
      <c r="IVR391"/>
      <c r="IVS391"/>
      <c r="IVT391"/>
      <c r="IVU391"/>
      <c r="IVV391"/>
      <c r="IVW391"/>
      <c r="IVX391"/>
      <c r="IVY391"/>
      <c r="IVZ391"/>
      <c r="IWA391"/>
      <c r="IWB391"/>
      <c r="IWC391"/>
      <c r="IWD391"/>
      <c r="IWE391"/>
      <c r="IWF391"/>
      <c r="IWG391"/>
      <c r="IWH391"/>
      <c r="IWI391"/>
      <c r="IWJ391"/>
      <c r="IWK391"/>
      <c r="IWL391"/>
      <c r="IWM391"/>
      <c r="IWN391"/>
      <c r="IWO391"/>
      <c r="IWP391"/>
      <c r="IWQ391"/>
      <c r="IWR391"/>
      <c r="IWS391"/>
      <c r="IWT391"/>
      <c r="IWU391"/>
      <c r="IWV391"/>
      <c r="IWW391"/>
      <c r="IWX391"/>
      <c r="IWY391"/>
      <c r="IWZ391"/>
      <c r="IXA391"/>
      <c r="IXB391"/>
      <c r="IXC391"/>
      <c r="IXD391"/>
      <c r="IXE391"/>
      <c r="IXF391"/>
      <c r="IXG391"/>
      <c r="IXH391"/>
      <c r="IXI391"/>
      <c r="IXJ391"/>
      <c r="IXK391"/>
      <c r="IXL391"/>
      <c r="IXM391"/>
      <c r="IXN391"/>
      <c r="IXO391"/>
      <c r="IXP391"/>
      <c r="IXQ391"/>
      <c r="IXR391"/>
      <c r="IXS391"/>
      <c r="IXT391"/>
      <c r="IXU391"/>
      <c r="IXV391"/>
      <c r="IXW391"/>
      <c r="IXX391"/>
      <c r="IXY391"/>
      <c r="IXZ391"/>
      <c r="IYA391"/>
      <c r="IYB391"/>
      <c r="IYC391"/>
      <c r="IYD391"/>
      <c r="IYE391"/>
      <c r="IYF391"/>
      <c r="IYG391"/>
      <c r="IYH391"/>
      <c r="IYI391"/>
      <c r="IYJ391"/>
      <c r="IYK391"/>
      <c r="IYL391"/>
      <c r="IYM391"/>
      <c r="IYN391"/>
      <c r="IYO391"/>
      <c r="IYP391"/>
      <c r="IYQ391"/>
      <c r="IYR391"/>
      <c r="IYS391"/>
      <c r="IYT391"/>
      <c r="IYU391"/>
      <c r="IYV391"/>
      <c r="IYW391"/>
      <c r="IYX391"/>
      <c r="IYY391"/>
      <c r="IYZ391"/>
      <c r="IZA391"/>
      <c r="IZB391"/>
      <c r="IZC391"/>
      <c r="IZD391"/>
      <c r="IZE391"/>
      <c r="IZF391"/>
      <c r="IZG391"/>
      <c r="IZH391"/>
      <c r="IZI391"/>
      <c r="IZJ391"/>
      <c r="IZK391"/>
      <c r="IZL391"/>
      <c r="IZM391"/>
      <c r="IZN391"/>
      <c r="IZO391"/>
      <c r="IZP391"/>
      <c r="IZQ391"/>
      <c r="IZR391"/>
      <c r="IZS391"/>
      <c r="IZT391"/>
      <c r="IZU391"/>
      <c r="IZV391"/>
      <c r="IZW391"/>
      <c r="IZX391"/>
      <c r="IZY391"/>
      <c r="IZZ391"/>
      <c r="JAA391"/>
      <c r="JAB391"/>
      <c r="JAC391"/>
      <c r="JAD391"/>
      <c r="JAE391"/>
      <c r="JAF391"/>
      <c r="JAG391"/>
      <c r="JAH391"/>
      <c r="JAI391"/>
      <c r="JAJ391"/>
      <c r="JAK391"/>
      <c r="JAL391"/>
      <c r="JAM391"/>
      <c r="JAN391"/>
      <c r="JAO391"/>
      <c r="JAP391"/>
      <c r="JAQ391"/>
      <c r="JAR391"/>
      <c r="JAS391"/>
      <c r="JAT391"/>
      <c r="JAU391"/>
      <c r="JAV391"/>
      <c r="JAW391"/>
      <c r="JAX391"/>
      <c r="JAY391"/>
      <c r="JAZ391"/>
      <c r="JBA391"/>
      <c r="JBB391"/>
      <c r="JBC391"/>
      <c r="JBD391"/>
      <c r="JBE391"/>
      <c r="JBF391"/>
      <c r="JBG391"/>
      <c r="JBH391"/>
      <c r="JBI391"/>
      <c r="JBJ391"/>
      <c r="JBK391"/>
      <c r="JBL391"/>
      <c r="JBM391"/>
      <c r="JBN391"/>
      <c r="JBO391"/>
      <c r="JBP391"/>
      <c r="JBQ391"/>
      <c r="JBR391"/>
      <c r="JBS391"/>
      <c r="JBT391"/>
      <c r="JBU391"/>
      <c r="JBV391"/>
      <c r="JBW391"/>
      <c r="JBX391"/>
      <c r="JBY391"/>
      <c r="JBZ391"/>
      <c r="JCA391"/>
      <c r="JCB391"/>
      <c r="JCC391"/>
      <c r="JCD391"/>
      <c r="JCE391"/>
      <c r="JCF391"/>
      <c r="JCG391"/>
      <c r="JCH391"/>
      <c r="JCI391"/>
      <c r="JCJ391"/>
      <c r="JCK391"/>
      <c r="JCL391"/>
      <c r="JCM391"/>
      <c r="JCN391"/>
      <c r="JCO391"/>
      <c r="JCP391"/>
      <c r="JCQ391"/>
      <c r="JCR391"/>
      <c r="JCS391"/>
      <c r="JCT391"/>
      <c r="JCU391"/>
      <c r="JCV391"/>
      <c r="JCW391"/>
      <c r="JCX391"/>
      <c r="JCY391"/>
      <c r="JCZ391"/>
      <c r="JDA391"/>
      <c r="JDB391"/>
      <c r="JDC391"/>
      <c r="JDD391"/>
      <c r="JDE391"/>
      <c r="JDF391"/>
      <c r="JDG391"/>
      <c r="JDH391"/>
      <c r="JDI391"/>
      <c r="JDJ391"/>
      <c r="JDK391"/>
      <c r="JDL391"/>
      <c r="JDM391"/>
      <c r="JDN391"/>
      <c r="JDO391"/>
      <c r="JDP391"/>
      <c r="JDQ391"/>
      <c r="JDR391"/>
      <c r="JDS391"/>
      <c r="JDT391"/>
      <c r="JDU391"/>
      <c r="JDV391"/>
      <c r="JDW391"/>
      <c r="JDX391"/>
      <c r="JDY391"/>
      <c r="JDZ391"/>
      <c r="JEA391"/>
      <c r="JEB391"/>
      <c r="JEC391"/>
      <c r="JED391"/>
      <c r="JEE391"/>
      <c r="JEF391"/>
      <c r="JEG391"/>
      <c r="JEH391"/>
      <c r="JEI391"/>
      <c r="JEJ391"/>
      <c r="JEK391"/>
      <c r="JEL391"/>
      <c r="JEM391"/>
      <c r="JEN391"/>
      <c r="JEO391"/>
      <c r="JEP391"/>
      <c r="JEQ391"/>
      <c r="JER391"/>
      <c r="JES391"/>
      <c r="JET391"/>
      <c r="JEU391"/>
      <c r="JEV391"/>
      <c r="JEW391"/>
      <c r="JEX391"/>
      <c r="JEY391"/>
      <c r="JEZ391"/>
      <c r="JFA391"/>
      <c r="JFB391"/>
      <c r="JFC391"/>
      <c r="JFD391"/>
      <c r="JFE391"/>
      <c r="JFF391"/>
      <c r="JFG391"/>
      <c r="JFH391"/>
      <c r="JFI391"/>
      <c r="JFJ391"/>
      <c r="JFK391"/>
      <c r="JFL391"/>
      <c r="JFM391"/>
      <c r="JFN391"/>
      <c r="JFO391"/>
      <c r="JFP391"/>
      <c r="JFQ391"/>
      <c r="JFR391"/>
      <c r="JFS391"/>
      <c r="JFT391"/>
      <c r="JFU391"/>
      <c r="JFV391"/>
      <c r="JFW391"/>
      <c r="JFX391"/>
      <c r="JFY391"/>
      <c r="JFZ391"/>
      <c r="JGA391"/>
      <c r="JGB391"/>
      <c r="JGC391"/>
      <c r="JGD391"/>
      <c r="JGE391"/>
      <c r="JGF391"/>
      <c r="JGG391"/>
      <c r="JGH391"/>
      <c r="JGI391"/>
      <c r="JGJ391"/>
      <c r="JGK391"/>
      <c r="JGL391"/>
      <c r="JGM391"/>
      <c r="JGN391"/>
      <c r="JGO391"/>
      <c r="JGP391"/>
      <c r="JGQ391"/>
      <c r="JGR391"/>
      <c r="JGS391"/>
      <c r="JGT391"/>
      <c r="JGU391"/>
      <c r="JGV391"/>
      <c r="JGW391"/>
      <c r="JGX391"/>
      <c r="JGY391"/>
      <c r="JGZ391"/>
      <c r="JHA391"/>
      <c r="JHB391"/>
      <c r="JHC391"/>
      <c r="JHD391"/>
      <c r="JHE391"/>
      <c r="JHF391"/>
      <c r="JHG391"/>
      <c r="JHH391"/>
      <c r="JHI391"/>
      <c r="JHJ391"/>
      <c r="JHK391"/>
      <c r="JHL391"/>
      <c r="JHM391"/>
      <c r="JHN391"/>
      <c r="JHO391"/>
      <c r="JHP391"/>
      <c r="JHQ391"/>
      <c r="JHR391"/>
      <c r="JHS391"/>
      <c r="JHT391"/>
      <c r="JHU391"/>
      <c r="JHV391"/>
      <c r="JHW391"/>
      <c r="JHX391"/>
      <c r="JHY391"/>
      <c r="JHZ391"/>
      <c r="JIA391"/>
      <c r="JIB391"/>
      <c r="JIC391"/>
      <c r="JID391"/>
      <c r="JIE391"/>
      <c r="JIF391"/>
      <c r="JIG391"/>
      <c r="JIH391"/>
      <c r="JII391"/>
      <c r="JIJ391"/>
      <c r="JIK391"/>
      <c r="JIL391"/>
      <c r="JIM391"/>
      <c r="JIN391"/>
      <c r="JIO391"/>
      <c r="JIP391"/>
      <c r="JIQ391"/>
      <c r="JIR391"/>
      <c r="JIS391"/>
      <c r="JIT391"/>
      <c r="JIU391"/>
      <c r="JIV391"/>
      <c r="JIW391"/>
      <c r="JIX391"/>
      <c r="JIY391"/>
      <c r="JIZ391"/>
      <c r="JJA391"/>
      <c r="JJB391"/>
      <c r="JJC391"/>
      <c r="JJD391"/>
      <c r="JJE391"/>
      <c r="JJF391"/>
      <c r="JJG391"/>
      <c r="JJH391"/>
      <c r="JJI391"/>
      <c r="JJJ391"/>
      <c r="JJK391"/>
      <c r="JJL391"/>
      <c r="JJM391"/>
      <c r="JJN391"/>
      <c r="JJO391"/>
      <c r="JJP391"/>
      <c r="JJQ391"/>
      <c r="JJR391"/>
      <c r="JJS391"/>
      <c r="JJT391"/>
      <c r="JJU391"/>
      <c r="JJV391"/>
      <c r="JJW391"/>
      <c r="JJX391"/>
      <c r="JJY391"/>
      <c r="JJZ391"/>
      <c r="JKA391"/>
      <c r="JKB391"/>
      <c r="JKC391"/>
      <c r="JKD391"/>
      <c r="JKE391"/>
      <c r="JKF391"/>
      <c r="JKG391"/>
      <c r="JKH391"/>
      <c r="JKI391"/>
      <c r="JKJ391"/>
      <c r="JKK391"/>
      <c r="JKL391"/>
      <c r="JKM391"/>
      <c r="JKN391"/>
      <c r="JKO391"/>
      <c r="JKP391"/>
      <c r="JKQ391"/>
      <c r="JKR391"/>
      <c r="JKS391"/>
      <c r="JKT391"/>
      <c r="JKU391"/>
      <c r="JKV391"/>
      <c r="JKW391"/>
      <c r="JKX391"/>
      <c r="JKY391"/>
      <c r="JKZ391"/>
      <c r="JLA391"/>
      <c r="JLB391"/>
      <c r="JLC391"/>
      <c r="JLD391"/>
      <c r="JLE391"/>
      <c r="JLF391"/>
      <c r="JLG391"/>
      <c r="JLH391"/>
      <c r="JLI391"/>
      <c r="JLJ391"/>
      <c r="JLK391"/>
      <c r="JLL391"/>
      <c r="JLM391"/>
      <c r="JLN391"/>
      <c r="JLO391"/>
      <c r="JLP391"/>
      <c r="JLQ391"/>
      <c r="JLR391"/>
      <c r="JLS391"/>
      <c r="JLT391"/>
      <c r="JLU391"/>
      <c r="JLV391"/>
      <c r="JLW391"/>
      <c r="JLX391"/>
      <c r="JLY391"/>
      <c r="JLZ391"/>
      <c r="JMA391"/>
      <c r="JMB391"/>
      <c r="JMC391"/>
      <c r="JMD391"/>
      <c r="JME391"/>
      <c r="JMF391"/>
      <c r="JMG391"/>
      <c r="JMH391"/>
      <c r="JMI391"/>
      <c r="JMJ391"/>
      <c r="JMK391"/>
      <c r="JML391"/>
      <c r="JMM391"/>
      <c r="JMN391"/>
      <c r="JMO391"/>
      <c r="JMP391"/>
      <c r="JMQ391"/>
      <c r="JMR391"/>
      <c r="JMS391"/>
      <c r="JMT391"/>
      <c r="JMU391"/>
      <c r="JMV391"/>
      <c r="JMW391"/>
      <c r="JMX391"/>
      <c r="JMY391"/>
      <c r="JMZ391"/>
      <c r="JNA391"/>
      <c r="JNB391"/>
      <c r="JNC391"/>
      <c r="JND391"/>
      <c r="JNE391"/>
      <c r="JNF391"/>
      <c r="JNG391"/>
      <c r="JNH391"/>
      <c r="JNI391"/>
      <c r="JNJ391"/>
      <c r="JNK391"/>
      <c r="JNL391"/>
      <c r="JNM391"/>
      <c r="JNN391"/>
      <c r="JNO391"/>
      <c r="JNP391"/>
      <c r="JNQ391"/>
      <c r="JNR391"/>
      <c r="JNS391"/>
      <c r="JNT391"/>
      <c r="JNU391"/>
      <c r="JNV391"/>
      <c r="JNW391"/>
      <c r="JNX391"/>
      <c r="JNY391"/>
      <c r="JNZ391"/>
      <c r="JOA391"/>
      <c r="JOB391"/>
      <c r="JOC391"/>
      <c r="JOD391"/>
      <c r="JOE391"/>
      <c r="JOF391"/>
      <c r="JOG391"/>
      <c r="JOH391"/>
      <c r="JOI391"/>
      <c r="JOJ391"/>
      <c r="JOK391"/>
      <c r="JOL391"/>
      <c r="JOM391"/>
      <c r="JON391"/>
      <c r="JOO391"/>
      <c r="JOP391"/>
      <c r="JOQ391"/>
      <c r="JOR391"/>
      <c r="JOS391"/>
      <c r="JOT391"/>
      <c r="JOU391"/>
      <c r="JOV391"/>
      <c r="JOW391"/>
      <c r="JOX391"/>
      <c r="JOY391"/>
      <c r="JOZ391"/>
      <c r="JPA391"/>
      <c r="JPB391"/>
      <c r="JPC391"/>
      <c r="JPD391"/>
      <c r="JPE391"/>
      <c r="JPF391"/>
      <c r="JPG391"/>
      <c r="JPH391"/>
      <c r="JPI391"/>
      <c r="JPJ391"/>
      <c r="JPK391"/>
      <c r="JPL391"/>
      <c r="JPM391"/>
      <c r="JPN391"/>
      <c r="JPO391"/>
      <c r="JPP391"/>
      <c r="JPQ391"/>
      <c r="JPR391"/>
      <c r="JPS391"/>
      <c r="JPT391"/>
      <c r="JPU391"/>
      <c r="JPV391"/>
      <c r="JPW391"/>
      <c r="JPX391"/>
      <c r="JPY391"/>
      <c r="JPZ391"/>
      <c r="JQA391"/>
      <c r="JQB391"/>
      <c r="JQC391"/>
      <c r="JQD391"/>
      <c r="JQE391"/>
      <c r="JQF391"/>
      <c r="JQG391"/>
      <c r="JQH391"/>
      <c r="JQI391"/>
      <c r="JQJ391"/>
      <c r="JQK391"/>
      <c r="JQL391"/>
      <c r="JQM391"/>
      <c r="JQN391"/>
      <c r="JQO391"/>
      <c r="JQP391"/>
      <c r="JQQ391"/>
      <c r="JQR391"/>
      <c r="JQS391"/>
      <c r="JQT391"/>
      <c r="JQU391"/>
      <c r="JQV391"/>
      <c r="JQW391"/>
      <c r="JQX391"/>
      <c r="JQY391"/>
      <c r="JQZ391"/>
      <c r="JRA391"/>
      <c r="JRB391"/>
      <c r="JRC391"/>
      <c r="JRD391"/>
      <c r="JRE391"/>
      <c r="JRF391"/>
      <c r="JRG391"/>
      <c r="JRH391"/>
      <c r="JRI391"/>
      <c r="JRJ391"/>
      <c r="JRK391"/>
      <c r="JRL391"/>
      <c r="JRM391"/>
      <c r="JRN391"/>
      <c r="JRO391"/>
      <c r="JRP391"/>
      <c r="JRQ391"/>
      <c r="JRR391"/>
      <c r="JRS391"/>
      <c r="JRT391"/>
      <c r="JRU391"/>
      <c r="JRV391"/>
      <c r="JRW391"/>
      <c r="JRX391"/>
      <c r="JRY391"/>
      <c r="JRZ391"/>
      <c r="JSA391"/>
      <c r="JSB391"/>
      <c r="JSC391"/>
      <c r="JSD391"/>
      <c r="JSE391"/>
      <c r="JSF391"/>
      <c r="JSG391"/>
      <c r="JSH391"/>
      <c r="JSI391"/>
      <c r="JSJ391"/>
      <c r="JSK391"/>
      <c r="JSL391"/>
      <c r="JSM391"/>
      <c r="JSN391"/>
      <c r="JSO391"/>
      <c r="JSP391"/>
      <c r="JSQ391"/>
      <c r="JSR391"/>
      <c r="JSS391"/>
      <c r="JST391"/>
      <c r="JSU391"/>
      <c r="JSV391"/>
      <c r="JSW391"/>
      <c r="JSX391"/>
      <c r="JSY391"/>
      <c r="JSZ391"/>
      <c r="JTA391"/>
      <c r="JTB391"/>
      <c r="JTC391"/>
      <c r="JTD391"/>
      <c r="JTE391"/>
      <c r="JTF391"/>
      <c r="JTG391"/>
      <c r="JTH391"/>
      <c r="JTI391"/>
      <c r="JTJ391"/>
      <c r="JTK391"/>
      <c r="JTL391"/>
      <c r="JTM391"/>
      <c r="JTN391"/>
      <c r="JTO391"/>
      <c r="JTP391"/>
      <c r="JTQ391"/>
      <c r="JTR391"/>
      <c r="JTS391"/>
      <c r="JTT391"/>
      <c r="JTU391"/>
      <c r="JTV391"/>
      <c r="JTW391"/>
      <c r="JTX391"/>
      <c r="JTY391"/>
      <c r="JTZ391"/>
      <c r="JUA391"/>
      <c r="JUB391"/>
      <c r="JUC391"/>
      <c r="JUD391"/>
      <c r="JUE391"/>
      <c r="JUF391"/>
      <c r="JUG391"/>
      <c r="JUH391"/>
      <c r="JUI391"/>
      <c r="JUJ391"/>
      <c r="JUK391"/>
      <c r="JUL391"/>
      <c r="JUM391"/>
      <c r="JUN391"/>
      <c r="JUO391"/>
      <c r="JUP391"/>
      <c r="JUQ391"/>
      <c r="JUR391"/>
      <c r="JUS391"/>
      <c r="JUT391"/>
      <c r="JUU391"/>
      <c r="JUV391"/>
      <c r="JUW391"/>
      <c r="JUX391"/>
      <c r="JUY391"/>
      <c r="JUZ391"/>
      <c r="JVA391"/>
      <c r="JVB391"/>
      <c r="JVC391"/>
      <c r="JVD391"/>
      <c r="JVE391"/>
      <c r="JVF391"/>
      <c r="JVG391"/>
      <c r="JVH391"/>
      <c r="JVI391"/>
      <c r="JVJ391"/>
      <c r="JVK391"/>
      <c r="JVL391"/>
      <c r="JVM391"/>
      <c r="JVN391"/>
      <c r="JVO391"/>
      <c r="JVP391"/>
      <c r="JVQ391"/>
      <c r="JVR391"/>
      <c r="JVS391"/>
      <c r="JVT391"/>
      <c r="JVU391"/>
      <c r="JVV391"/>
      <c r="JVW391"/>
      <c r="JVX391"/>
      <c r="JVY391"/>
      <c r="JVZ391"/>
      <c r="JWA391"/>
      <c r="JWB391"/>
      <c r="JWC391"/>
      <c r="JWD391"/>
      <c r="JWE391"/>
      <c r="JWF391"/>
      <c r="JWG391"/>
      <c r="JWH391"/>
      <c r="JWI391"/>
      <c r="JWJ391"/>
      <c r="JWK391"/>
      <c r="JWL391"/>
      <c r="JWM391"/>
      <c r="JWN391"/>
      <c r="JWO391"/>
      <c r="JWP391"/>
      <c r="JWQ391"/>
      <c r="JWR391"/>
      <c r="JWS391"/>
      <c r="JWT391"/>
      <c r="JWU391"/>
      <c r="JWV391"/>
      <c r="JWW391"/>
      <c r="JWX391"/>
      <c r="JWY391"/>
      <c r="JWZ391"/>
      <c r="JXA391"/>
      <c r="JXB391"/>
      <c r="JXC391"/>
      <c r="JXD391"/>
      <c r="JXE391"/>
      <c r="JXF391"/>
      <c r="JXG391"/>
      <c r="JXH391"/>
      <c r="JXI391"/>
      <c r="JXJ391"/>
      <c r="JXK391"/>
      <c r="JXL391"/>
      <c r="JXM391"/>
      <c r="JXN391"/>
      <c r="JXO391"/>
      <c r="JXP391"/>
      <c r="JXQ391"/>
      <c r="JXR391"/>
      <c r="JXS391"/>
      <c r="JXT391"/>
      <c r="JXU391"/>
      <c r="JXV391"/>
      <c r="JXW391"/>
      <c r="JXX391"/>
      <c r="JXY391"/>
      <c r="JXZ391"/>
      <c r="JYA391"/>
      <c r="JYB391"/>
      <c r="JYC391"/>
      <c r="JYD391"/>
      <c r="JYE391"/>
      <c r="JYF391"/>
      <c r="JYG391"/>
      <c r="JYH391"/>
      <c r="JYI391"/>
      <c r="JYJ391"/>
      <c r="JYK391"/>
      <c r="JYL391"/>
      <c r="JYM391"/>
      <c r="JYN391"/>
      <c r="JYO391"/>
      <c r="JYP391"/>
      <c r="JYQ391"/>
      <c r="JYR391"/>
      <c r="JYS391"/>
      <c r="JYT391"/>
      <c r="JYU391"/>
      <c r="JYV391"/>
      <c r="JYW391"/>
      <c r="JYX391"/>
      <c r="JYY391"/>
      <c r="JYZ391"/>
      <c r="JZA391"/>
      <c r="JZB391"/>
      <c r="JZC391"/>
      <c r="JZD391"/>
      <c r="JZE391"/>
      <c r="JZF391"/>
      <c r="JZG391"/>
      <c r="JZH391"/>
      <c r="JZI391"/>
      <c r="JZJ391"/>
      <c r="JZK391"/>
      <c r="JZL391"/>
      <c r="JZM391"/>
      <c r="JZN391"/>
      <c r="JZO391"/>
      <c r="JZP391"/>
      <c r="JZQ391"/>
      <c r="JZR391"/>
      <c r="JZS391"/>
      <c r="JZT391"/>
      <c r="JZU391"/>
      <c r="JZV391"/>
      <c r="JZW391"/>
      <c r="JZX391"/>
      <c r="JZY391"/>
      <c r="JZZ391"/>
      <c r="KAA391"/>
      <c r="KAB391"/>
      <c r="KAC391"/>
      <c r="KAD391"/>
      <c r="KAE391"/>
      <c r="KAF391"/>
      <c r="KAG391"/>
      <c r="KAH391"/>
      <c r="KAI391"/>
      <c r="KAJ391"/>
      <c r="KAK391"/>
      <c r="KAL391"/>
      <c r="KAM391"/>
      <c r="KAN391"/>
      <c r="KAO391"/>
      <c r="KAP391"/>
      <c r="KAQ391"/>
      <c r="KAR391"/>
      <c r="KAS391"/>
      <c r="KAT391"/>
      <c r="KAU391"/>
      <c r="KAV391"/>
      <c r="KAW391"/>
      <c r="KAX391"/>
      <c r="KAY391"/>
      <c r="KAZ391"/>
      <c r="KBA391"/>
      <c r="KBB391"/>
      <c r="KBC391"/>
      <c r="KBD391"/>
      <c r="KBE391"/>
      <c r="KBF391"/>
      <c r="KBG391"/>
      <c r="KBH391"/>
      <c r="KBI391"/>
      <c r="KBJ391"/>
      <c r="KBK391"/>
      <c r="KBL391"/>
      <c r="KBM391"/>
      <c r="KBN391"/>
      <c r="KBO391"/>
      <c r="KBP391"/>
      <c r="KBQ391"/>
      <c r="KBR391"/>
      <c r="KBS391"/>
      <c r="KBT391"/>
      <c r="KBU391"/>
      <c r="KBV391"/>
      <c r="KBW391"/>
      <c r="KBX391"/>
      <c r="KBY391"/>
      <c r="KBZ391"/>
      <c r="KCA391"/>
      <c r="KCB391"/>
      <c r="KCC391"/>
      <c r="KCD391"/>
      <c r="KCE391"/>
      <c r="KCF391"/>
      <c r="KCG391"/>
      <c r="KCH391"/>
      <c r="KCI391"/>
      <c r="KCJ391"/>
      <c r="KCK391"/>
      <c r="KCL391"/>
      <c r="KCM391"/>
      <c r="KCN391"/>
      <c r="KCO391"/>
      <c r="KCP391"/>
      <c r="KCQ391"/>
      <c r="KCR391"/>
      <c r="KCS391"/>
      <c r="KCT391"/>
      <c r="KCU391"/>
      <c r="KCV391"/>
      <c r="KCW391"/>
      <c r="KCX391"/>
      <c r="KCY391"/>
      <c r="KCZ391"/>
      <c r="KDA391"/>
      <c r="KDB391"/>
      <c r="KDC391"/>
      <c r="KDD391"/>
      <c r="KDE391"/>
      <c r="KDF391"/>
      <c r="KDG391"/>
      <c r="KDH391"/>
      <c r="KDI391"/>
      <c r="KDJ391"/>
      <c r="KDK391"/>
      <c r="KDL391"/>
      <c r="KDM391"/>
      <c r="KDN391"/>
      <c r="KDO391"/>
      <c r="KDP391"/>
      <c r="KDQ391"/>
      <c r="KDR391"/>
      <c r="KDS391"/>
      <c r="KDT391"/>
      <c r="KDU391"/>
      <c r="KDV391"/>
      <c r="KDW391"/>
      <c r="KDX391"/>
      <c r="KDY391"/>
      <c r="KDZ391"/>
      <c r="KEA391"/>
      <c r="KEB391"/>
      <c r="KEC391"/>
      <c r="KED391"/>
      <c r="KEE391"/>
      <c r="KEF391"/>
      <c r="KEG391"/>
      <c r="KEH391"/>
      <c r="KEI391"/>
      <c r="KEJ391"/>
      <c r="KEK391"/>
      <c r="KEL391"/>
      <c r="KEM391"/>
      <c r="KEN391"/>
      <c r="KEO391"/>
      <c r="KEP391"/>
      <c r="KEQ391"/>
      <c r="KER391"/>
      <c r="KES391"/>
      <c r="KET391"/>
      <c r="KEU391"/>
      <c r="KEV391"/>
      <c r="KEW391"/>
      <c r="KEX391"/>
      <c r="KEY391"/>
      <c r="KEZ391"/>
      <c r="KFA391"/>
      <c r="KFB391"/>
      <c r="KFC391"/>
      <c r="KFD391"/>
      <c r="KFE391"/>
      <c r="KFF391"/>
      <c r="KFG391"/>
      <c r="KFH391"/>
      <c r="KFI391"/>
      <c r="KFJ391"/>
      <c r="KFK391"/>
      <c r="KFL391"/>
      <c r="KFM391"/>
      <c r="KFN391"/>
      <c r="KFO391"/>
      <c r="KFP391"/>
      <c r="KFQ391"/>
      <c r="KFR391"/>
      <c r="KFS391"/>
      <c r="KFT391"/>
      <c r="KFU391"/>
      <c r="KFV391"/>
      <c r="KFW391"/>
      <c r="KFX391"/>
      <c r="KFY391"/>
      <c r="KFZ391"/>
      <c r="KGA391"/>
      <c r="KGB391"/>
      <c r="KGC391"/>
      <c r="KGD391"/>
      <c r="KGE391"/>
      <c r="KGF391"/>
      <c r="KGG391"/>
      <c r="KGH391"/>
      <c r="KGI391"/>
      <c r="KGJ391"/>
      <c r="KGK391"/>
      <c r="KGL391"/>
      <c r="KGM391"/>
      <c r="KGN391"/>
      <c r="KGO391"/>
      <c r="KGP391"/>
      <c r="KGQ391"/>
      <c r="KGR391"/>
      <c r="KGS391"/>
      <c r="KGT391"/>
      <c r="KGU391"/>
      <c r="KGV391"/>
      <c r="KGW391"/>
      <c r="KGX391"/>
      <c r="KGY391"/>
      <c r="KGZ391"/>
      <c r="KHA391"/>
      <c r="KHB391"/>
      <c r="KHC391"/>
      <c r="KHD391"/>
      <c r="KHE391"/>
      <c r="KHF391"/>
      <c r="KHG391"/>
      <c r="KHH391"/>
      <c r="KHI391"/>
      <c r="KHJ391"/>
      <c r="KHK391"/>
      <c r="KHL391"/>
      <c r="KHM391"/>
      <c r="KHN391"/>
      <c r="KHO391"/>
      <c r="KHP391"/>
      <c r="KHQ391"/>
      <c r="KHR391"/>
      <c r="KHS391"/>
      <c r="KHT391"/>
      <c r="KHU391"/>
      <c r="KHV391"/>
      <c r="KHW391"/>
      <c r="KHX391"/>
      <c r="KHY391"/>
      <c r="KHZ391"/>
      <c r="KIA391"/>
      <c r="KIB391"/>
      <c r="KIC391"/>
      <c r="KID391"/>
      <c r="KIE391"/>
      <c r="KIF391"/>
      <c r="KIG391"/>
      <c r="KIH391"/>
      <c r="KII391"/>
      <c r="KIJ391"/>
      <c r="KIK391"/>
      <c r="KIL391"/>
      <c r="KIM391"/>
      <c r="KIN391"/>
      <c r="KIO391"/>
      <c r="KIP391"/>
      <c r="KIQ391"/>
      <c r="KIR391"/>
      <c r="KIS391"/>
      <c r="KIT391"/>
      <c r="KIU391"/>
      <c r="KIV391"/>
      <c r="KIW391"/>
      <c r="KIX391"/>
      <c r="KIY391"/>
      <c r="KIZ391"/>
      <c r="KJA391"/>
      <c r="KJB391"/>
      <c r="KJC391"/>
      <c r="KJD391"/>
      <c r="KJE391"/>
      <c r="KJF391"/>
      <c r="KJG391"/>
      <c r="KJH391"/>
      <c r="KJI391"/>
      <c r="KJJ391"/>
      <c r="KJK391"/>
      <c r="KJL391"/>
      <c r="KJM391"/>
      <c r="KJN391"/>
      <c r="KJO391"/>
      <c r="KJP391"/>
      <c r="KJQ391"/>
      <c r="KJR391"/>
      <c r="KJS391"/>
      <c r="KJT391"/>
      <c r="KJU391"/>
      <c r="KJV391"/>
      <c r="KJW391"/>
      <c r="KJX391"/>
      <c r="KJY391"/>
      <c r="KJZ391"/>
      <c r="KKA391"/>
      <c r="KKB391"/>
      <c r="KKC391"/>
      <c r="KKD391"/>
      <c r="KKE391"/>
      <c r="KKF391"/>
      <c r="KKG391"/>
      <c r="KKH391"/>
      <c r="KKI391"/>
      <c r="KKJ391"/>
      <c r="KKK391"/>
      <c r="KKL391"/>
      <c r="KKM391"/>
      <c r="KKN391"/>
      <c r="KKO391"/>
      <c r="KKP391"/>
      <c r="KKQ391"/>
      <c r="KKR391"/>
      <c r="KKS391"/>
      <c r="KKT391"/>
      <c r="KKU391"/>
      <c r="KKV391"/>
      <c r="KKW391"/>
      <c r="KKX391"/>
      <c r="KKY391"/>
      <c r="KKZ391"/>
      <c r="KLA391"/>
      <c r="KLB391"/>
      <c r="KLC391"/>
      <c r="KLD391"/>
      <c r="KLE391"/>
      <c r="KLF391"/>
      <c r="KLG391"/>
      <c r="KLH391"/>
      <c r="KLI391"/>
      <c r="KLJ391"/>
      <c r="KLK391"/>
      <c r="KLL391"/>
      <c r="KLM391"/>
      <c r="KLN391"/>
      <c r="KLO391"/>
      <c r="KLP391"/>
      <c r="KLQ391"/>
      <c r="KLR391"/>
      <c r="KLS391"/>
      <c r="KLT391"/>
      <c r="KLU391"/>
      <c r="KLV391"/>
      <c r="KLW391"/>
      <c r="KLX391"/>
      <c r="KLY391"/>
      <c r="KLZ391"/>
      <c r="KMA391"/>
      <c r="KMB391"/>
      <c r="KMC391"/>
      <c r="KMD391"/>
      <c r="KME391"/>
      <c r="KMF391"/>
      <c r="KMG391"/>
      <c r="KMH391"/>
      <c r="KMI391"/>
      <c r="KMJ391"/>
      <c r="KMK391"/>
      <c r="KML391"/>
      <c r="KMM391"/>
      <c r="KMN391"/>
      <c r="KMO391"/>
      <c r="KMP391"/>
      <c r="KMQ391"/>
      <c r="KMR391"/>
      <c r="KMS391"/>
      <c r="KMT391"/>
      <c r="KMU391"/>
      <c r="KMV391"/>
      <c r="KMW391"/>
      <c r="KMX391"/>
      <c r="KMY391"/>
      <c r="KMZ391"/>
      <c r="KNA391"/>
      <c r="KNB391"/>
      <c r="KNC391"/>
      <c r="KND391"/>
      <c r="KNE391"/>
      <c r="KNF391"/>
      <c r="KNG391"/>
      <c r="KNH391"/>
      <c r="KNI391"/>
      <c r="KNJ391"/>
      <c r="KNK391"/>
      <c r="KNL391"/>
      <c r="KNM391"/>
      <c r="KNN391"/>
      <c r="KNO391"/>
      <c r="KNP391"/>
      <c r="KNQ391"/>
      <c r="KNR391"/>
      <c r="KNS391"/>
      <c r="KNT391"/>
      <c r="KNU391"/>
      <c r="KNV391"/>
      <c r="KNW391"/>
      <c r="KNX391"/>
      <c r="KNY391"/>
      <c r="KNZ391"/>
      <c r="KOA391"/>
      <c r="KOB391"/>
      <c r="KOC391"/>
      <c r="KOD391"/>
      <c r="KOE391"/>
      <c r="KOF391"/>
      <c r="KOG391"/>
      <c r="KOH391"/>
      <c r="KOI391"/>
      <c r="KOJ391"/>
      <c r="KOK391"/>
      <c r="KOL391"/>
      <c r="KOM391"/>
      <c r="KON391"/>
      <c r="KOO391"/>
      <c r="KOP391"/>
      <c r="KOQ391"/>
      <c r="KOR391"/>
      <c r="KOS391"/>
      <c r="KOT391"/>
      <c r="KOU391"/>
      <c r="KOV391"/>
      <c r="KOW391"/>
      <c r="KOX391"/>
      <c r="KOY391"/>
      <c r="KOZ391"/>
      <c r="KPA391"/>
      <c r="KPB391"/>
      <c r="KPC391"/>
      <c r="KPD391"/>
      <c r="KPE391"/>
      <c r="KPF391"/>
      <c r="KPG391"/>
      <c r="KPH391"/>
      <c r="KPI391"/>
      <c r="KPJ391"/>
      <c r="KPK391"/>
      <c r="KPL391"/>
      <c r="KPM391"/>
      <c r="KPN391"/>
      <c r="KPO391"/>
      <c r="KPP391"/>
      <c r="KPQ391"/>
      <c r="KPR391"/>
      <c r="KPS391"/>
      <c r="KPT391"/>
      <c r="KPU391"/>
      <c r="KPV391"/>
      <c r="KPW391"/>
      <c r="KPX391"/>
      <c r="KPY391"/>
      <c r="KPZ391"/>
      <c r="KQA391"/>
      <c r="KQB391"/>
      <c r="KQC391"/>
      <c r="KQD391"/>
      <c r="KQE391"/>
      <c r="KQF391"/>
      <c r="KQG391"/>
      <c r="KQH391"/>
      <c r="KQI391"/>
      <c r="KQJ391"/>
      <c r="KQK391"/>
      <c r="KQL391"/>
      <c r="KQM391"/>
      <c r="KQN391"/>
      <c r="KQO391"/>
      <c r="KQP391"/>
      <c r="KQQ391"/>
      <c r="KQR391"/>
      <c r="KQS391"/>
      <c r="KQT391"/>
      <c r="KQU391"/>
      <c r="KQV391"/>
      <c r="KQW391"/>
      <c r="KQX391"/>
      <c r="KQY391"/>
      <c r="KQZ391"/>
      <c r="KRA391"/>
      <c r="KRB391"/>
      <c r="KRC391"/>
      <c r="KRD391"/>
      <c r="KRE391"/>
      <c r="KRF391"/>
      <c r="KRG391"/>
      <c r="KRH391"/>
      <c r="KRI391"/>
      <c r="KRJ391"/>
      <c r="KRK391"/>
      <c r="KRL391"/>
      <c r="KRM391"/>
      <c r="KRN391"/>
      <c r="KRO391"/>
      <c r="KRP391"/>
      <c r="KRQ391"/>
      <c r="KRR391"/>
      <c r="KRS391"/>
      <c r="KRT391"/>
      <c r="KRU391"/>
      <c r="KRV391"/>
      <c r="KRW391"/>
      <c r="KRX391"/>
      <c r="KRY391"/>
      <c r="KRZ391"/>
      <c r="KSA391"/>
      <c r="KSB391"/>
      <c r="KSC391"/>
      <c r="KSD391"/>
      <c r="KSE391"/>
      <c r="KSF391"/>
      <c r="KSG391"/>
      <c r="KSH391"/>
      <c r="KSI391"/>
      <c r="KSJ391"/>
      <c r="KSK391"/>
      <c r="KSL391"/>
      <c r="KSM391"/>
      <c r="KSN391"/>
      <c r="KSO391"/>
      <c r="KSP391"/>
      <c r="KSQ391"/>
      <c r="KSR391"/>
      <c r="KSS391"/>
      <c r="KST391"/>
      <c r="KSU391"/>
      <c r="KSV391"/>
      <c r="KSW391"/>
      <c r="KSX391"/>
      <c r="KSY391"/>
      <c r="KSZ391"/>
      <c r="KTA391"/>
      <c r="KTB391"/>
      <c r="KTC391"/>
      <c r="KTD391"/>
      <c r="KTE391"/>
      <c r="KTF391"/>
      <c r="KTG391"/>
      <c r="KTH391"/>
      <c r="KTI391"/>
      <c r="KTJ391"/>
      <c r="KTK391"/>
      <c r="KTL391"/>
      <c r="KTM391"/>
      <c r="KTN391"/>
      <c r="KTO391"/>
      <c r="KTP391"/>
      <c r="KTQ391"/>
      <c r="KTR391"/>
      <c r="KTS391"/>
      <c r="KTT391"/>
      <c r="KTU391"/>
      <c r="KTV391"/>
      <c r="KTW391"/>
      <c r="KTX391"/>
      <c r="KTY391"/>
      <c r="KTZ391"/>
      <c r="KUA391"/>
      <c r="KUB391"/>
      <c r="KUC391"/>
      <c r="KUD391"/>
      <c r="KUE391"/>
      <c r="KUF391"/>
      <c r="KUG391"/>
      <c r="KUH391"/>
      <c r="KUI391"/>
      <c r="KUJ391"/>
      <c r="KUK391"/>
      <c r="KUL391"/>
      <c r="KUM391"/>
      <c r="KUN391"/>
      <c r="KUO391"/>
      <c r="KUP391"/>
      <c r="KUQ391"/>
      <c r="KUR391"/>
      <c r="KUS391"/>
      <c r="KUT391"/>
      <c r="KUU391"/>
      <c r="KUV391"/>
      <c r="KUW391"/>
      <c r="KUX391"/>
      <c r="KUY391"/>
      <c r="KUZ391"/>
      <c r="KVA391"/>
      <c r="KVB391"/>
      <c r="KVC391"/>
      <c r="KVD391"/>
      <c r="KVE391"/>
      <c r="KVF391"/>
      <c r="KVG391"/>
      <c r="KVH391"/>
      <c r="KVI391"/>
      <c r="KVJ391"/>
      <c r="KVK391"/>
      <c r="KVL391"/>
      <c r="KVM391"/>
      <c r="KVN391"/>
      <c r="KVO391"/>
      <c r="KVP391"/>
      <c r="KVQ391"/>
      <c r="KVR391"/>
      <c r="KVS391"/>
      <c r="KVT391"/>
      <c r="KVU391"/>
      <c r="KVV391"/>
      <c r="KVW391"/>
      <c r="KVX391"/>
      <c r="KVY391"/>
      <c r="KVZ391"/>
      <c r="KWA391"/>
      <c r="KWB391"/>
      <c r="KWC391"/>
      <c r="KWD391"/>
      <c r="KWE391"/>
      <c r="KWF391"/>
      <c r="KWG391"/>
      <c r="KWH391"/>
      <c r="KWI391"/>
      <c r="KWJ391"/>
      <c r="KWK391"/>
      <c r="KWL391"/>
      <c r="KWM391"/>
      <c r="KWN391"/>
      <c r="KWO391"/>
      <c r="KWP391"/>
      <c r="KWQ391"/>
      <c r="KWR391"/>
      <c r="KWS391"/>
      <c r="KWT391"/>
      <c r="KWU391"/>
      <c r="KWV391"/>
      <c r="KWW391"/>
      <c r="KWX391"/>
      <c r="KWY391"/>
      <c r="KWZ391"/>
      <c r="KXA391"/>
      <c r="KXB391"/>
      <c r="KXC391"/>
      <c r="KXD391"/>
      <c r="KXE391"/>
      <c r="KXF391"/>
      <c r="KXG391"/>
      <c r="KXH391"/>
      <c r="KXI391"/>
      <c r="KXJ391"/>
      <c r="KXK391"/>
      <c r="KXL391"/>
      <c r="KXM391"/>
      <c r="KXN391"/>
      <c r="KXO391"/>
      <c r="KXP391"/>
      <c r="KXQ391"/>
      <c r="KXR391"/>
      <c r="KXS391"/>
      <c r="KXT391"/>
      <c r="KXU391"/>
      <c r="KXV391"/>
      <c r="KXW391"/>
      <c r="KXX391"/>
      <c r="KXY391"/>
      <c r="KXZ391"/>
      <c r="KYA391"/>
      <c r="KYB391"/>
      <c r="KYC391"/>
      <c r="KYD391"/>
      <c r="KYE391"/>
      <c r="KYF391"/>
      <c r="KYG391"/>
      <c r="KYH391"/>
      <c r="KYI391"/>
      <c r="KYJ391"/>
      <c r="KYK391"/>
      <c r="KYL391"/>
      <c r="KYM391"/>
      <c r="KYN391"/>
      <c r="KYO391"/>
      <c r="KYP391"/>
      <c r="KYQ391"/>
      <c r="KYR391"/>
      <c r="KYS391"/>
      <c r="KYT391"/>
      <c r="KYU391"/>
      <c r="KYV391"/>
      <c r="KYW391"/>
      <c r="KYX391"/>
      <c r="KYY391"/>
      <c r="KYZ391"/>
      <c r="KZA391"/>
      <c r="KZB391"/>
      <c r="KZC391"/>
      <c r="KZD391"/>
      <c r="KZE391"/>
      <c r="KZF391"/>
      <c r="KZG391"/>
      <c r="KZH391"/>
      <c r="KZI391"/>
      <c r="KZJ391"/>
      <c r="KZK391"/>
      <c r="KZL391"/>
      <c r="KZM391"/>
      <c r="KZN391"/>
      <c r="KZO391"/>
      <c r="KZP391"/>
      <c r="KZQ391"/>
      <c r="KZR391"/>
      <c r="KZS391"/>
      <c r="KZT391"/>
      <c r="KZU391"/>
      <c r="KZV391"/>
      <c r="KZW391"/>
      <c r="KZX391"/>
      <c r="KZY391"/>
      <c r="KZZ391"/>
      <c r="LAA391"/>
      <c r="LAB391"/>
      <c r="LAC391"/>
      <c r="LAD391"/>
      <c r="LAE391"/>
      <c r="LAF391"/>
      <c r="LAG391"/>
      <c r="LAH391"/>
      <c r="LAI391"/>
      <c r="LAJ391"/>
      <c r="LAK391"/>
      <c r="LAL391"/>
      <c r="LAM391"/>
      <c r="LAN391"/>
      <c r="LAO391"/>
      <c r="LAP391"/>
      <c r="LAQ391"/>
      <c r="LAR391"/>
      <c r="LAS391"/>
      <c r="LAT391"/>
      <c r="LAU391"/>
      <c r="LAV391"/>
      <c r="LAW391"/>
      <c r="LAX391"/>
      <c r="LAY391"/>
      <c r="LAZ391"/>
      <c r="LBA391"/>
      <c r="LBB391"/>
      <c r="LBC391"/>
      <c r="LBD391"/>
      <c r="LBE391"/>
      <c r="LBF391"/>
      <c r="LBG391"/>
      <c r="LBH391"/>
      <c r="LBI391"/>
      <c r="LBJ391"/>
      <c r="LBK391"/>
      <c r="LBL391"/>
      <c r="LBM391"/>
      <c r="LBN391"/>
      <c r="LBO391"/>
      <c r="LBP391"/>
      <c r="LBQ391"/>
      <c r="LBR391"/>
      <c r="LBS391"/>
      <c r="LBT391"/>
      <c r="LBU391"/>
      <c r="LBV391"/>
      <c r="LBW391"/>
      <c r="LBX391"/>
      <c r="LBY391"/>
      <c r="LBZ391"/>
      <c r="LCA391"/>
      <c r="LCB391"/>
      <c r="LCC391"/>
      <c r="LCD391"/>
      <c r="LCE391"/>
      <c r="LCF391"/>
      <c r="LCG391"/>
      <c r="LCH391"/>
      <c r="LCI391"/>
      <c r="LCJ391"/>
      <c r="LCK391"/>
      <c r="LCL391"/>
      <c r="LCM391"/>
      <c r="LCN391"/>
      <c r="LCO391"/>
      <c r="LCP391"/>
      <c r="LCQ391"/>
      <c r="LCR391"/>
      <c r="LCS391"/>
      <c r="LCT391"/>
      <c r="LCU391"/>
      <c r="LCV391"/>
      <c r="LCW391"/>
      <c r="LCX391"/>
      <c r="LCY391"/>
      <c r="LCZ391"/>
      <c r="LDA391"/>
      <c r="LDB391"/>
      <c r="LDC391"/>
      <c r="LDD391"/>
      <c r="LDE391"/>
      <c r="LDF391"/>
      <c r="LDG391"/>
      <c r="LDH391"/>
      <c r="LDI391"/>
      <c r="LDJ391"/>
      <c r="LDK391"/>
      <c r="LDL391"/>
      <c r="LDM391"/>
      <c r="LDN391"/>
      <c r="LDO391"/>
      <c r="LDP391"/>
      <c r="LDQ391"/>
      <c r="LDR391"/>
      <c r="LDS391"/>
      <c r="LDT391"/>
      <c r="LDU391"/>
      <c r="LDV391"/>
      <c r="LDW391"/>
      <c r="LDX391"/>
      <c r="LDY391"/>
      <c r="LDZ391"/>
      <c r="LEA391"/>
      <c r="LEB391"/>
      <c r="LEC391"/>
      <c r="LED391"/>
      <c r="LEE391"/>
      <c r="LEF391"/>
      <c r="LEG391"/>
      <c r="LEH391"/>
      <c r="LEI391"/>
      <c r="LEJ391"/>
      <c r="LEK391"/>
      <c r="LEL391"/>
      <c r="LEM391"/>
      <c r="LEN391"/>
      <c r="LEO391"/>
      <c r="LEP391"/>
      <c r="LEQ391"/>
      <c r="LER391"/>
      <c r="LES391"/>
      <c r="LET391"/>
      <c r="LEU391"/>
      <c r="LEV391"/>
      <c r="LEW391"/>
      <c r="LEX391"/>
      <c r="LEY391"/>
      <c r="LEZ391"/>
      <c r="LFA391"/>
      <c r="LFB391"/>
      <c r="LFC391"/>
      <c r="LFD391"/>
      <c r="LFE391"/>
      <c r="LFF391"/>
      <c r="LFG391"/>
      <c r="LFH391"/>
      <c r="LFI391"/>
      <c r="LFJ391"/>
      <c r="LFK391"/>
      <c r="LFL391"/>
      <c r="LFM391"/>
      <c r="LFN391"/>
      <c r="LFO391"/>
      <c r="LFP391"/>
      <c r="LFQ391"/>
      <c r="LFR391"/>
      <c r="LFS391"/>
      <c r="LFT391"/>
      <c r="LFU391"/>
      <c r="LFV391"/>
      <c r="LFW391"/>
      <c r="LFX391"/>
      <c r="LFY391"/>
      <c r="LFZ391"/>
      <c r="LGA391"/>
      <c r="LGB391"/>
      <c r="LGC391"/>
      <c r="LGD391"/>
      <c r="LGE391"/>
      <c r="LGF391"/>
      <c r="LGG391"/>
      <c r="LGH391"/>
      <c r="LGI391"/>
      <c r="LGJ391"/>
      <c r="LGK391"/>
      <c r="LGL391"/>
      <c r="LGM391"/>
      <c r="LGN391"/>
      <c r="LGO391"/>
      <c r="LGP391"/>
      <c r="LGQ391"/>
      <c r="LGR391"/>
      <c r="LGS391"/>
      <c r="LGT391"/>
      <c r="LGU391"/>
      <c r="LGV391"/>
      <c r="LGW391"/>
      <c r="LGX391"/>
      <c r="LGY391"/>
      <c r="LGZ391"/>
      <c r="LHA391"/>
      <c r="LHB391"/>
      <c r="LHC391"/>
      <c r="LHD391"/>
      <c r="LHE391"/>
      <c r="LHF391"/>
      <c r="LHG391"/>
      <c r="LHH391"/>
      <c r="LHI391"/>
      <c r="LHJ391"/>
      <c r="LHK391"/>
      <c r="LHL391"/>
      <c r="LHM391"/>
      <c r="LHN391"/>
      <c r="LHO391"/>
      <c r="LHP391"/>
      <c r="LHQ391"/>
      <c r="LHR391"/>
      <c r="LHS391"/>
      <c r="LHT391"/>
      <c r="LHU391"/>
      <c r="LHV391"/>
      <c r="LHW391"/>
      <c r="LHX391"/>
      <c r="LHY391"/>
      <c r="LHZ391"/>
      <c r="LIA391"/>
      <c r="LIB391"/>
      <c r="LIC391"/>
      <c r="LID391"/>
      <c r="LIE391"/>
      <c r="LIF391"/>
      <c r="LIG391"/>
      <c r="LIH391"/>
      <c r="LII391"/>
      <c r="LIJ391"/>
      <c r="LIK391"/>
      <c r="LIL391"/>
      <c r="LIM391"/>
      <c r="LIN391"/>
      <c r="LIO391"/>
      <c r="LIP391"/>
      <c r="LIQ391"/>
      <c r="LIR391"/>
      <c r="LIS391"/>
      <c r="LIT391"/>
      <c r="LIU391"/>
      <c r="LIV391"/>
      <c r="LIW391"/>
      <c r="LIX391"/>
      <c r="LIY391"/>
      <c r="LIZ391"/>
      <c r="LJA391"/>
      <c r="LJB391"/>
      <c r="LJC391"/>
      <c r="LJD391"/>
      <c r="LJE391"/>
      <c r="LJF391"/>
      <c r="LJG391"/>
      <c r="LJH391"/>
      <c r="LJI391"/>
      <c r="LJJ391"/>
      <c r="LJK391"/>
      <c r="LJL391"/>
      <c r="LJM391"/>
      <c r="LJN391"/>
      <c r="LJO391"/>
      <c r="LJP391"/>
      <c r="LJQ391"/>
      <c r="LJR391"/>
      <c r="LJS391"/>
      <c r="LJT391"/>
      <c r="LJU391"/>
      <c r="LJV391"/>
      <c r="LJW391"/>
      <c r="LJX391"/>
      <c r="LJY391"/>
      <c r="LJZ391"/>
      <c r="LKA391"/>
      <c r="LKB391"/>
      <c r="LKC391"/>
      <c r="LKD391"/>
      <c r="LKE391"/>
      <c r="LKF391"/>
      <c r="LKG391"/>
      <c r="LKH391"/>
      <c r="LKI391"/>
      <c r="LKJ391"/>
      <c r="LKK391"/>
      <c r="LKL391"/>
      <c r="LKM391"/>
      <c r="LKN391"/>
      <c r="LKO391"/>
      <c r="LKP391"/>
      <c r="LKQ391"/>
      <c r="LKR391"/>
      <c r="LKS391"/>
      <c r="LKT391"/>
      <c r="LKU391"/>
      <c r="LKV391"/>
      <c r="LKW391"/>
      <c r="LKX391"/>
      <c r="LKY391"/>
      <c r="LKZ391"/>
      <c r="LLA391"/>
      <c r="LLB391"/>
      <c r="LLC391"/>
      <c r="LLD391"/>
      <c r="LLE391"/>
      <c r="LLF391"/>
      <c r="LLG391"/>
      <c r="LLH391"/>
      <c r="LLI391"/>
      <c r="LLJ391"/>
      <c r="LLK391"/>
      <c r="LLL391"/>
      <c r="LLM391"/>
      <c r="LLN391"/>
      <c r="LLO391"/>
      <c r="LLP391"/>
      <c r="LLQ391"/>
      <c r="LLR391"/>
      <c r="LLS391"/>
      <c r="LLT391"/>
      <c r="LLU391"/>
      <c r="LLV391"/>
      <c r="LLW391"/>
      <c r="LLX391"/>
      <c r="LLY391"/>
      <c r="LLZ391"/>
      <c r="LMA391"/>
      <c r="LMB391"/>
      <c r="LMC391"/>
      <c r="LMD391"/>
      <c r="LME391"/>
      <c r="LMF391"/>
      <c r="LMG391"/>
      <c r="LMH391"/>
      <c r="LMI391"/>
      <c r="LMJ391"/>
      <c r="LMK391"/>
      <c r="LML391"/>
      <c r="LMM391"/>
      <c r="LMN391"/>
      <c r="LMO391"/>
      <c r="LMP391"/>
      <c r="LMQ391"/>
      <c r="LMR391"/>
      <c r="LMS391"/>
      <c r="LMT391"/>
      <c r="LMU391"/>
      <c r="LMV391"/>
      <c r="LMW391"/>
      <c r="LMX391"/>
      <c r="LMY391"/>
      <c r="LMZ391"/>
      <c r="LNA391"/>
      <c r="LNB391"/>
      <c r="LNC391"/>
      <c r="LND391"/>
      <c r="LNE391"/>
      <c r="LNF391"/>
      <c r="LNG391"/>
      <c r="LNH391"/>
      <c r="LNI391"/>
      <c r="LNJ391"/>
      <c r="LNK391"/>
      <c r="LNL391"/>
      <c r="LNM391"/>
      <c r="LNN391"/>
      <c r="LNO391"/>
      <c r="LNP391"/>
      <c r="LNQ391"/>
      <c r="LNR391"/>
      <c r="LNS391"/>
      <c r="LNT391"/>
      <c r="LNU391"/>
      <c r="LNV391"/>
      <c r="LNW391"/>
      <c r="LNX391"/>
      <c r="LNY391"/>
      <c r="LNZ391"/>
      <c r="LOA391"/>
      <c r="LOB391"/>
      <c r="LOC391"/>
      <c r="LOD391"/>
      <c r="LOE391"/>
      <c r="LOF391"/>
      <c r="LOG391"/>
      <c r="LOH391"/>
      <c r="LOI391"/>
      <c r="LOJ391"/>
      <c r="LOK391"/>
      <c r="LOL391"/>
      <c r="LOM391"/>
      <c r="LON391"/>
      <c r="LOO391"/>
      <c r="LOP391"/>
      <c r="LOQ391"/>
      <c r="LOR391"/>
      <c r="LOS391"/>
      <c r="LOT391"/>
      <c r="LOU391"/>
      <c r="LOV391"/>
      <c r="LOW391"/>
      <c r="LOX391"/>
      <c r="LOY391"/>
      <c r="LOZ391"/>
      <c r="LPA391"/>
      <c r="LPB391"/>
      <c r="LPC391"/>
      <c r="LPD391"/>
      <c r="LPE391"/>
      <c r="LPF391"/>
      <c r="LPG391"/>
      <c r="LPH391"/>
      <c r="LPI391"/>
      <c r="LPJ391"/>
      <c r="LPK391"/>
      <c r="LPL391"/>
      <c r="LPM391"/>
      <c r="LPN391"/>
      <c r="LPO391"/>
      <c r="LPP391"/>
      <c r="LPQ391"/>
      <c r="LPR391"/>
      <c r="LPS391"/>
      <c r="LPT391"/>
      <c r="LPU391"/>
      <c r="LPV391"/>
      <c r="LPW391"/>
      <c r="LPX391"/>
      <c r="LPY391"/>
      <c r="LPZ391"/>
      <c r="LQA391"/>
      <c r="LQB391"/>
      <c r="LQC391"/>
      <c r="LQD391"/>
      <c r="LQE391"/>
      <c r="LQF391"/>
      <c r="LQG391"/>
      <c r="LQH391"/>
      <c r="LQI391"/>
      <c r="LQJ391"/>
      <c r="LQK391"/>
      <c r="LQL391"/>
      <c r="LQM391"/>
      <c r="LQN391"/>
      <c r="LQO391"/>
      <c r="LQP391"/>
      <c r="LQQ391"/>
      <c r="LQR391"/>
      <c r="LQS391"/>
      <c r="LQT391"/>
      <c r="LQU391"/>
      <c r="LQV391"/>
      <c r="LQW391"/>
      <c r="LQX391"/>
      <c r="LQY391"/>
      <c r="LQZ391"/>
      <c r="LRA391"/>
      <c r="LRB391"/>
      <c r="LRC391"/>
      <c r="LRD391"/>
      <c r="LRE391"/>
      <c r="LRF391"/>
      <c r="LRG391"/>
      <c r="LRH391"/>
      <c r="LRI391"/>
      <c r="LRJ391"/>
      <c r="LRK391"/>
      <c r="LRL391"/>
      <c r="LRM391"/>
      <c r="LRN391"/>
      <c r="LRO391"/>
      <c r="LRP391"/>
      <c r="LRQ391"/>
      <c r="LRR391"/>
      <c r="LRS391"/>
      <c r="LRT391"/>
      <c r="LRU391"/>
      <c r="LRV391"/>
      <c r="LRW391"/>
      <c r="LRX391"/>
      <c r="LRY391"/>
      <c r="LRZ391"/>
      <c r="LSA391"/>
      <c r="LSB391"/>
      <c r="LSC391"/>
      <c r="LSD391"/>
      <c r="LSE391"/>
      <c r="LSF391"/>
      <c r="LSG391"/>
      <c r="LSH391"/>
      <c r="LSI391"/>
      <c r="LSJ391"/>
      <c r="LSK391"/>
      <c r="LSL391"/>
      <c r="LSM391"/>
      <c r="LSN391"/>
      <c r="LSO391"/>
      <c r="LSP391"/>
      <c r="LSQ391"/>
      <c r="LSR391"/>
      <c r="LSS391"/>
      <c r="LST391"/>
      <c r="LSU391"/>
      <c r="LSV391"/>
      <c r="LSW391"/>
      <c r="LSX391"/>
      <c r="LSY391"/>
      <c r="LSZ391"/>
      <c r="LTA391"/>
      <c r="LTB391"/>
      <c r="LTC391"/>
      <c r="LTD391"/>
      <c r="LTE391"/>
      <c r="LTF391"/>
      <c r="LTG391"/>
      <c r="LTH391"/>
      <c r="LTI391"/>
      <c r="LTJ391"/>
      <c r="LTK391"/>
      <c r="LTL391"/>
      <c r="LTM391"/>
      <c r="LTN391"/>
      <c r="LTO391"/>
      <c r="LTP391"/>
      <c r="LTQ391"/>
      <c r="LTR391"/>
      <c r="LTS391"/>
      <c r="LTT391"/>
      <c r="LTU391"/>
      <c r="LTV391"/>
      <c r="LTW391"/>
      <c r="LTX391"/>
      <c r="LTY391"/>
      <c r="LTZ391"/>
      <c r="LUA391"/>
      <c r="LUB391"/>
      <c r="LUC391"/>
      <c r="LUD391"/>
      <c r="LUE391"/>
      <c r="LUF391"/>
      <c r="LUG391"/>
      <c r="LUH391"/>
      <c r="LUI391"/>
      <c r="LUJ391"/>
      <c r="LUK391"/>
      <c r="LUL391"/>
      <c r="LUM391"/>
      <c r="LUN391"/>
      <c r="LUO391"/>
      <c r="LUP391"/>
      <c r="LUQ391"/>
      <c r="LUR391"/>
      <c r="LUS391"/>
      <c r="LUT391"/>
      <c r="LUU391"/>
      <c r="LUV391"/>
      <c r="LUW391"/>
      <c r="LUX391"/>
      <c r="LUY391"/>
      <c r="LUZ391"/>
      <c r="LVA391"/>
      <c r="LVB391"/>
      <c r="LVC391"/>
      <c r="LVD391"/>
      <c r="LVE391"/>
      <c r="LVF391"/>
      <c r="LVG391"/>
      <c r="LVH391"/>
      <c r="LVI391"/>
      <c r="LVJ391"/>
      <c r="LVK391"/>
      <c r="LVL391"/>
      <c r="LVM391"/>
      <c r="LVN391"/>
      <c r="LVO391"/>
      <c r="LVP391"/>
      <c r="LVQ391"/>
      <c r="LVR391"/>
      <c r="LVS391"/>
      <c r="LVT391"/>
      <c r="LVU391"/>
      <c r="LVV391"/>
      <c r="LVW391"/>
      <c r="LVX391"/>
      <c r="LVY391"/>
      <c r="LVZ391"/>
      <c r="LWA391"/>
      <c r="LWB391"/>
      <c r="LWC391"/>
      <c r="LWD391"/>
      <c r="LWE391"/>
      <c r="LWF391"/>
      <c r="LWG391"/>
      <c r="LWH391"/>
      <c r="LWI391"/>
      <c r="LWJ391"/>
      <c r="LWK391"/>
      <c r="LWL391"/>
      <c r="LWM391"/>
      <c r="LWN391"/>
      <c r="LWO391"/>
      <c r="LWP391"/>
      <c r="LWQ391"/>
      <c r="LWR391"/>
      <c r="LWS391"/>
      <c r="LWT391"/>
      <c r="LWU391"/>
      <c r="LWV391"/>
      <c r="LWW391"/>
      <c r="LWX391"/>
      <c r="LWY391"/>
      <c r="LWZ391"/>
      <c r="LXA391"/>
      <c r="LXB391"/>
      <c r="LXC391"/>
      <c r="LXD391"/>
      <c r="LXE391"/>
      <c r="LXF391"/>
      <c r="LXG391"/>
      <c r="LXH391"/>
      <c r="LXI391"/>
      <c r="LXJ391"/>
      <c r="LXK391"/>
      <c r="LXL391"/>
      <c r="LXM391"/>
      <c r="LXN391"/>
      <c r="LXO391"/>
      <c r="LXP391"/>
      <c r="LXQ391"/>
      <c r="LXR391"/>
      <c r="LXS391"/>
      <c r="LXT391"/>
      <c r="LXU391"/>
      <c r="LXV391"/>
      <c r="LXW391"/>
      <c r="LXX391"/>
      <c r="LXY391"/>
      <c r="LXZ391"/>
      <c r="LYA391"/>
      <c r="LYB391"/>
      <c r="LYC391"/>
      <c r="LYD391"/>
      <c r="LYE391"/>
      <c r="LYF391"/>
      <c r="LYG391"/>
      <c r="LYH391"/>
      <c r="LYI391"/>
      <c r="LYJ391"/>
      <c r="LYK391"/>
      <c r="LYL391"/>
      <c r="LYM391"/>
      <c r="LYN391"/>
      <c r="LYO391"/>
      <c r="LYP391"/>
      <c r="LYQ391"/>
      <c r="LYR391"/>
      <c r="LYS391"/>
      <c r="LYT391"/>
      <c r="LYU391"/>
      <c r="LYV391"/>
      <c r="LYW391"/>
      <c r="LYX391"/>
      <c r="LYY391"/>
      <c r="LYZ391"/>
      <c r="LZA391"/>
      <c r="LZB391"/>
      <c r="LZC391"/>
      <c r="LZD391"/>
      <c r="LZE391"/>
      <c r="LZF391"/>
      <c r="LZG391"/>
      <c r="LZH391"/>
      <c r="LZI391"/>
      <c r="LZJ391"/>
      <c r="LZK391"/>
      <c r="LZL391"/>
      <c r="LZM391"/>
      <c r="LZN391"/>
      <c r="LZO391"/>
      <c r="LZP391"/>
      <c r="LZQ391"/>
      <c r="LZR391"/>
      <c r="LZS391"/>
      <c r="LZT391"/>
      <c r="LZU391"/>
      <c r="LZV391"/>
      <c r="LZW391"/>
      <c r="LZX391"/>
      <c r="LZY391"/>
      <c r="LZZ391"/>
      <c r="MAA391"/>
      <c r="MAB391"/>
      <c r="MAC391"/>
      <c r="MAD391"/>
      <c r="MAE391"/>
      <c r="MAF391"/>
      <c r="MAG391"/>
      <c r="MAH391"/>
      <c r="MAI391"/>
      <c r="MAJ391"/>
      <c r="MAK391"/>
      <c r="MAL391"/>
      <c r="MAM391"/>
      <c r="MAN391"/>
      <c r="MAO391"/>
      <c r="MAP391"/>
      <c r="MAQ391"/>
      <c r="MAR391"/>
      <c r="MAS391"/>
      <c r="MAT391"/>
      <c r="MAU391"/>
      <c r="MAV391"/>
      <c r="MAW391"/>
      <c r="MAX391"/>
      <c r="MAY391"/>
      <c r="MAZ391"/>
      <c r="MBA391"/>
      <c r="MBB391"/>
      <c r="MBC391"/>
      <c r="MBD391"/>
      <c r="MBE391"/>
      <c r="MBF391"/>
      <c r="MBG391"/>
      <c r="MBH391"/>
      <c r="MBI391"/>
      <c r="MBJ391"/>
      <c r="MBK391"/>
      <c r="MBL391"/>
      <c r="MBM391"/>
      <c r="MBN391"/>
      <c r="MBO391"/>
      <c r="MBP391"/>
      <c r="MBQ391"/>
      <c r="MBR391"/>
      <c r="MBS391"/>
      <c r="MBT391"/>
      <c r="MBU391"/>
      <c r="MBV391"/>
      <c r="MBW391"/>
      <c r="MBX391"/>
      <c r="MBY391"/>
      <c r="MBZ391"/>
      <c r="MCA391"/>
      <c r="MCB391"/>
      <c r="MCC391"/>
      <c r="MCD391"/>
      <c r="MCE391"/>
      <c r="MCF391"/>
      <c r="MCG391"/>
      <c r="MCH391"/>
      <c r="MCI391"/>
      <c r="MCJ391"/>
      <c r="MCK391"/>
      <c r="MCL391"/>
      <c r="MCM391"/>
      <c r="MCN391"/>
      <c r="MCO391"/>
      <c r="MCP391"/>
      <c r="MCQ391"/>
      <c r="MCR391"/>
      <c r="MCS391"/>
      <c r="MCT391"/>
      <c r="MCU391"/>
      <c r="MCV391"/>
      <c r="MCW391"/>
      <c r="MCX391"/>
      <c r="MCY391"/>
      <c r="MCZ391"/>
      <c r="MDA391"/>
      <c r="MDB391"/>
      <c r="MDC391"/>
      <c r="MDD391"/>
      <c r="MDE391"/>
      <c r="MDF391"/>
      <c r="MDG391"/>
      <c r="MDH391"/>
      <c r="MDI391"/>
      <c r="MDJ391"/>
      <c r="MDK391"/>
      <c r="MDL391"/>
      <c r="MDM391"/>
      <c r="MDN391"/>
      <c r="MDO391"/>
      <c r="MDP391"/>
      <c r="MDQ391"/>
      <c r="MDR391"/>
      <c r="MDS391"/>
      <c r="MDT391"/>
      <c r="MDU391"/>
      <c r="MDV391"/>
      <c r="MDW391"/>
      <c r="MDX391"/>
      <c r="MDY391"/>
      <c r="MDZ391"/>
      <c r="MEA391"/>
      <c r="MEB391"/>
      <c r="MEC391"/>
      <c r="MED391"/>
      <c r="MEE391"/>
      <c r="MEF391"/>
      <c r="MEG391"/>
      <c r="MEH391"/>
      <c r="MEI391"/>
      <c r="MEJ391"/>
      <c r="MEK391"/>
      <c r="MEL391"/>
      <c r="MEM391"/>
      <c r="MEN391"/>
      <c r="MEO391"/>
      <c r="MEP391"/>
      <c r="MEQ391"/>
      <c r="MER391"/>
      <c r="MES391"/>
      <c r="MET391"/>
      <c r="MEU391"/>
      <c r="MEV391"/>
      <c r="MEW391"/>
      <c r="MEX391"/>
      <c r="MEY391"/>
      <c r="MEZ391"/>
      <c r="MFA391"/>
      <c r="MFB391"/>
      <c r="MFC391"/>
      <c r="MFD391"/>
      <c r="MFE391"/>
      <c r="MFF391"/>
      <c r="MFG391"/>
      <c r="MFH391"/>
      <c r="MFI391"/>
      <c r="MFJ391"/>
      <c r="MFK391"/>
      <c r="MFL391"/>
      <c r="MFM391"/>
      <c r="MFN391"/>
      <c r="MFO391"/>
      <c r="MFP391"/>
      <c r="MFQ391"/>
      <c r="MFR391"/>
      <c r="MFS391"/>
      <c r="MFT391"/>
      <c r="MFU391"/>
      <c r="MFV391"/>
      <c r="MFW391"/>
      <c r="MFX391"/>
      <c r="MFY391"/>
      <c r="MFZ391"/>
      <c r="MGA391"/>
      <c r="MGB391"/>
      <c r="MGC391"/>
      <c r="MGD391"/>
      <c r="MGE391"/>
      <c r="MGF391"/>
      <c r="MGG391"/>
      <c r="MGH391"/>
      <c r="MGI391"/>
      <c r="MGJ391"/>
      <c r="MGK391"/>
      <c r="MGL391"/>
      <c r="MGM391"/>
      <c r="MGN391"/>
      <c r="MGO391"/>
      <c r="MGP391"/>
      <c r="MGQ391"/>
      <c r="MGR391"/>
      <c r="MGS391"/>
      <c r="MGT391"/>
      <c r="MGU391"/>
      <c r="MGV391"/>
      <c r="MGW391"/>
      <c r="MGX391"/>
      <c r="MGY391"/>
      <c r="MGZ391"/>
      <c r="MHA391"/>
      <c r="MHB391"/>
      <c r="MHC391"/>
      <c r="MHD391"/>
      <c r="MHE391"/>
      <c r="MHF391"/>
      <c r="MHG391"/>
      <c r="MHH391"/>
      <c r="MHI391"/>
      <c r="MHJ391"/>
      <c r="MHK391"/>
      <c r="MHL391"/>
      <c r="MHM391"/>
      <c r="MHN391"/>
      <c r="MHO391"/>
      <c r="MHP391"/>
      <c r="MHQ391"/>
      <c r="MHR391"/>
      <c r="MHS391"/>
      <c r="MHT391"/>
      <c r="MHU391"/>
      <c r="MHV391"/>
      <c r="MHW391"/>
      <c r="MHX391"/>
      <c r="MHY391"/>
      <c r="MHZ391"/>
      <c r="MIA391"/>
      <c r="MIB391"/>
      <c r="MIC391"/>
      <c r="MID391"/>
      <c r="MIE391"/>
      <c r="MIF391"/>
      <c r="MIG391"/>
      <c r="MIH391"/>
      <c r="MII391"/>
      <c r="MIJ391"/>
      <c r="MIK391"/>
      <c r="MIL391"/>
      <c r="MIM391"/>
      <c r="MIN391"/>
      <c r="MIO391"/>
      <c r="MIP391"/>
      <c r="MIQ391"/>
      <c r="MIR391"/>
      <c r="MIS391"/>
      <c r="MIT391"/>
      <c r="MIU391"/>
      <c r="MIV391"/>
      <c r="MIW391"/>
      <c r="MIX391"/>
      <c r="MIY391"/>
      <c r="MIZ391"/>
      <c r="MJA391"/>
      <c r="MJB391"/>
      <c r="MJC391"/>
      <c r="MJD391"/>
      <c r="MJE391"/>
      <c r="MJF391"/>
      <c r="MJG391"/>
      <c r="MJH391"/>
      <c r="MJI391"/>
      <c r="MJJ391"/>
      <c r="MJK391"/>
      <c r="MJL391"/>
      <c r="MJM391"/>
      <c r="MJN391"/>
      <c r="MJO391"/>
      <c r="MJP391"/>
      <c r="MJQ391"/>
      <c r="MJR391"/>
      <c r="MJS391"/>
      <c r="MJT391"/>
      <c r="MJU391"/>
      <c r="MJV391"/>
      <c r="MJW391"/>
      <c r="MJX391"/>
      <c r="MJY391"/>
      <c r="MJZ391"/>
      <c r="MKA391"/>
      <c r="MKB391"/>
      <c r="MKC391"/>
      <c r="MKD391"/>
      <c r="MKE391"/>
      <c r="MKF391"/>
      <c r="MKG391"/>
      <c r="MKH391"/>
      <c r="MKI391"/>
      <c r="MKJ391"/>
      <c r="MKK391"/>
      <c r="MKL391"/>
      <c r="MKM391"/>
      <c r="MKN391"/>
      <c r="MKO391"/>
      <c r="MKP391"/>
      <c r="MKQ391"/>
      <c r="MKR391"/>
      <c r="MKS391"/>
      <c r="MKT391"/>
      <c r="MKU391"/>
      <c r="MKV391"/>
      <c r="MKW391"/>
      <c r="MKX391"/>
      <c r="MKY391"/>
      <c r="MKZ391"/>
      <c r="MLA391"/>
      <c r="MLB391"/>
      <c r="MLC391"/>
      <c r="MLD391"/>
      <c r="MLE391"/>
      <c r="MLF391"/>
      <c r="MLG391"/>
      <c r="MLH391"/>
      <c r="MLI391"/>
      <c r="MLJ391"/>
      <c r="MLK391"/>
      <c r="MLL391"/>
      <c r="MLM391"/>
      <c r="MLN391"/>
      <c r="MLO391"/>
      <c r="MLP391"/>
      <c r="MLQ391"/>
      <c r="MLR391"/>
      <c r="MLS391"/>
      <c r="MLT391"/>
      <c r="MLU391"/>
      <c r="MLV391"/>
      <c r="MLW391"/>
      <c r="MLX391"/>
      <c r="MLY391"/>
      <c r="MLZ391"/>
      <c r="MMA391"/>
      <c r="MMB391"/>
      <c r="MMC391"/>
      <c r="MMD391"/>
      <c r="MME391"/>
      <c r="MMF391"/>
      <c r="MMG391"/>
      <c r="MMH391"/>
      <c r="MMI391"/>
      <c r="MMJ391"/>
      <c r="MMK391"/>
      <c r="MML391"/>
      <c r="MMM391"/>
      <c r="MMN391"/>
      <c r="MMO391"/>
      <c r="MMP391"/>
      <c r="MMQ391"/>
      <c r="MMR391"/>
      <c r="MMS391"/>
      <c r="MMT391"/>
      <c r="MMU391"/>
      <c r="MMV391"/>
      <c r="MMW391"/>
      <c r="MMX391"/>
      <c r="MMY391"/>
      <c r="MMZ391"/>
      <c r="MNA391"/>
      <c r="MNB391"/>
      <c r="MNC391"/>
      <c r="MND391"/>
      <c r="MNE391"/>
      <c r="MNF391"/>
      <c r="MNG391"/>
      <c r="MNH391"/>
      <c r="MNI391"/>
      <c r="MNJ391"/>
      <c r="MNK391"/>
      <c r="MNL391"/>
      <c r="MNM391"/>
      <c r="MNN391"/>
      <c r="MNO391"/>
      <c r="MNP391"/>
      <c r="MNQ391"/>
      <c r="MNR391"/>
      <c r="MNS391"/>
      <c r="MNT391"/>
      <c r="MNU391"/>
      <c r="MNV391"/>
      <c r="MNW391"/>
      <c r="MNX391"/>
      <c r="MNY391"/>
      <c r="MNZ391"/>
      <c r="MOA391"/>
      <c r="MOB391"/>
      <c r="MOC391"/>
      <c r="MOD391"/>
      <c r="MOE391"/>
      <c r="MOF391"/>
      <c r="MOG391"/>
      <c r="MOH391"/>
      <c r="MOI391"/>
      <c r="MOJ391"/>
      <c r="MOK391"/>
      <c r="MOL391"/>
      <c r="MOM391"/>
      <c r="MON391"/>
      <c r="MOO391"/>
      <c r="MOP391"/>
      <c r="MOQ391"/>
      <c r="MOR391"/>
      <c r="MOS391"/>
      <c r="MOT391"/>
      <c r="MOU391"/>
      <c r="MOV391"/>
      <c r="MOW391"/>
      <c r="MOX391"/>
      <c r="MOY391"/>
      <c r="MOZ391"/>
      <c r="MPA391"/>
      <c r="MPB391"/>
      <c r="MPC391"/>
      <c r="MPD391"/>
      <c r="MPE391"/>
      <c r="MPF391"/>
      <c r="MPG391"/>
      <c r="MPH391"/>
      <c r="MPI391"/>
      <c r="MPJ391"/>
      <c r="MPK391"/>
      <c r="MPL391"/>
      <c r="MPM391"/>
      <c r="MPN391"/>
      <c r="MPO391"/>
      <c r="MPP391"/>
      <c r="MPQ391"/>
      <c r="MPR391"/>
      <c r="MPS391"/>
      <c r="MPT391"/>
      <c r="MPU391"/>
      <c r="MPV391"/>
      <c r="MPW391"/>
      <c r="MPX391"/>
      <c r="MPY391"/>
      <c r="MPZ391"/>
      <c r="MQA391"/>
      <c r="MQB391"/>
      <c r="MQC391"/>
      <c r="MQD391"/>
      <c r="MQE391"/>
      <c r="MQF391"/>
      <c r="MQG391"/>
      <c r="MQH391"/>
      <c r="MQI391"/>
      <c r="MQJ391"/>
      <c r="MQK391"/>
      <c r="MQL391"/>
      <c r="MQM391"/>
      <c r="MQN391"/>
      <c r="MQO391"/>
      <c r="MQP391"/>
      <c r="MQQ391"/>
      <c r="MQR391"/>
      <c r="MQS391"/>
      <c r="MQT391"/>
      <c r="MQU391"/>
      <c r="MQV391"/>
      <c r="MQW391"/>
      <c r="MQX391"/>
      <c r="MQY391"/>
      <c r="MQZ391"/>
      <c r="MRA391"/>
      <c r="MRB391"/>
      <c r="MRC391"/>
      <c r="MRD391"/>
      <c r="MRE391"/>
      <c r="MRF391"/>
      <c r="MRG391"/>
      <c r="MRH391"/>
      <c r="MRI391"/>
      <c r="MRJ391"/>
      <c r="MRK391"/>
      <c r="MRL391"/>
      <c r="MRM391"/>
      <c r="MRN391"/>
      <c r="MRO391"/>
      <c r="MRP391"/>
      <c r="MRQ391"/>
      <c r="MRR391"/>
      <c r="MRS391"/>
      <c r="MRT391"/>
      <c r="MRU391"/>
      <c r="MRV391"/>
      <c r="MRW391"/>
      <c r="MRX391"/>
      <c r="MRY391"/>
      <c r="MRZ391"/>
      <c r="MSA391"/>
      <c r="MSB391"/>
      <c r="MSC391"/>
      <c r="MSD391"/>
      <c r="MSE391"/>
      <c r="MSF391"/>
      <c r="MSG391"/>
      <c r="MSH391"/>
      <c r="MSI391"/>
      <c r="MSJ391"/>
      <c r="MSK391"/>
      <c r="MSL391"/>
      <c r="MSM391"/>
      <c r="MSN391"/>
      <c r="MSO391"/>
      <c r="MSP391"/>
      <c r="MSQ391"/>
      <c r="MSR391"/>
      <c r="MSS391"/>
      <c r="MST391"/>
      <c r="MSU391"/>
      <c r="MSV391"/>
      <c r="MSW391"/>
      <c r="MSX391"/>
      <c r="MSY391"/>
      <c r="MSZ391"/>
      <c r="MTA391"/>
      <c r="MTB391"/>
      <c r="MTC391"/>
      <c r="MTD391"/>
      <c r="MTE391"/>
      <c r="MTF391"/>
      <c r="MTG391"/>
      <c r="MTH391"/>
      <c r="MTI391"/>
      <c r="MTJ391"/>
      <c r="MTK391"/>
      <c r="MTL391"/>
      <c r="MTM391"/>
      <c r="MTN391"/>
      <c r="MTO391"/>
      <c r="MTP391"/>
      <c r="MTQ391"/>
      <c r="MTR391"/>
      <c r="MTS391"/>
      <c r="MTT391"/>
      <c r="MTU391"/>
      <c r="MTV391"/>
      <c r="MTW391"/>
      <c r="MTX391"/>
      <c r="MTY391"/>
      <c r="MTZ391"/>
      <c r="MUA391"/>
      <c r="MUB391"/>
      <c r="MUC391"/>
      <c r="MUD391"/>
      <c r="MUE391"/>
      <c r="MUF391"/>
      <c r="MUG391"/>
      <c r="MUH391"/>
      <c r="MUI391"/>
      <c r="MUJ391"/>
      <c r="MUK391"/>
      <c r="MUL391"/>
      <c r="MUM391"/>
      <c r="MUN391"/>
      <c r="MUO391"/>
      <c r="MUP391"/>
      <c r="MUQ391"/>
      <c r="MUR391"/>
      <c r="MUS391"/>
      <c r="MUT391"/>
      <c r="MUU391"/>
      <c r="MUV391"/>
      <c r="MUW391"/>
      <c r="MUX391"/>
      <c r="MUY391"/>
      <c r="MUZ391"/>
      <c r="MVA391"/>
      <c r="MVB391"/>
      <c r="MVC391"/>
      <c r="MVD391"/>
      <c r="MVE391"/>
      <c r="MVF391"/>
      <c r="MVG391"/>
      <c r="MVH391"/>
      <c r="MVI391"/>
      <c r="MVJ391"/>
      <c r="MVK391"/>
      <c r="MVL391"/>
      <c r="MVM391"/>
      <c r="MVN391"/>
      <c r="MVO391"/>
      <c r="MVP391"/>
      <c r="MVQ391"/>
      <c r="MVR391"/>
      <c r="MVS391"/>
      <c r="MVT391"/>
      <c r="MVU391"/>
      <c r="MVV391"/>
      <c r="MVW391"/>
      <c r="MVX391"/>
      <c r="MVY391"/>
      <c r="MVZ391"/>
      <c r="MWA391"/>
      <c r="MWB391"/>
      <c r="MWC391"/>
      <c r="MWD391"/>
      <c r="MWE391"/>
      <c r="MWF391"/>
      <c r="MWG391"/>
      <c r="MWH391"/>
      <c r="MWI391"/>
      <c r="MWJ391"/>
      <c r="MWK391"/>
      <c r="MWL391"/>
      <c r="MWM391"/>
      <c r="MWN391"/>
      <c r="MWO391"/>
      <c r="MWP391"/>
      <c r="MWQ391"/>
      <c r="MWR391"/>
      <c r="MWS391"/>
      <c r="MWT391"/>
      <c r="MWU391"/>
      <c r="MWV391"/>
      <c r="MWW391"/>
      <c r="MWX391"/>
      <c r="MWY391"/>
      <c r="MWZ391"/>
      <c r="MXA391"/>
      <c r="MXB391"/>
      <c r="MXC391"/>
      <c r="MXD391"/>
      <c r="MXE391"/>
      <c r="MXF391"/>
      <c r="MXG391"/>
      <c r="MXH391"/>
      <c r="MXI391"/>
      <c r="MXJ391"/>
      <c r="MXK391"/>
      <c r="MXL391"/>
      <c r="MXM391"/>
      <c r="MXN391"/>
      <c r="MXO391"/>
      <c r="MXP391"/>
      <c r="MXQ391"/>
      <c r="MXR391"/>
      <c r="MXS391"/>
      <c r="MXT391"/>
      <c r="MXU391"/>
      <c r="MXV391"/>
      <c r="MXW391"/>
      <c r="MXX391"/>
      <c r="MXY391"/>
      <c r="MXZ391"/>
      <c r="MYA391"/>
      <c r="MYB391"/>
      <c r="MYC391"/>
      <c r="MYD391"/>
      <c r="MYE391"/>
      <c r="MYF391"/>
      <c r="MYG391"/>
      <c r="MYH391"/>
      <c r="MYI391"/>
      <c r="MYJ391"/>
      <c r="MYK391"/>
      <c r="MYL391"/>
      <c r="MYM391"/>
      <c r="MYN391"/>
      <c r="MYO391"/>
      <c r="MYP391"/>
      <c r="MYQ391"/>
      <c r="MYR391"/>
      <c r="MYS391"/>
      <c r="MYT391"/>
      <c r="MYU391"/>
      <c r="MYV391"/>
      <c r="MYW391"/>
      <c r="MYX391"/>
      <c r="MYY391"/>
      <c r="MYZ391"/>
      <c r="MZA391"/>
      <c r="MZB391"/>
      <c r="MZC391"/>
      <c r="MZD391"/>
      <c r="MZE391"/>
      <c r="MZF391"/>
      <c r="MZG391"/>
      <c r="MZH391"/>
      <c r="MZI391"/>
      <c r="MZJ391"/>
      <c r="MZK391"/>
      <c r="MZL391"/>
      <c r="MZM391"/>
      <c r="MZN391"/>
      <c r="MZO391"/>
      <c r="MZP391"/>
      <c r="MZQ391"/>
      <c r="MZR391"/>
      <c r="MZS391"/>
      <c r="MZT391"/>
      <c r="MZU391"/>
      <c r="MZV391"/>
      <c r="MZW391"/>
      <c r="MZX391"/>
      <c r="MZY391"/>
      <c r="MZZ391"/>
      <c r="NAA391"/>
      <c r="NAB391"/>
      <c r="NAC391"/>
      <c r="NAD391"/>
      <c r="NAE391"/>
      <c r="NAF391"/>
      <c r="NAG391"/>
      <c r="NAH391"/>
      <c r="NAI391"/>
      <c r="NAJ391"/>
      <c r="NAK391"/>
      <c r="NAL391"/>
      <c r="NAM391"/>
      <c r="NAN391"/>
      <c r="NAO391"/>
      <c r="NAP391"/>
      <c r="NAQ391"/>
      <c r="NAR391"/>
      <c r="NAS391"/>
      <c r="NAT391"/>
      <c r="NAU391"/>
      <c r="NAV391"/>
      <c r="NAW391"/>
      <c r="NAX391"/>
      <c r="NAY391"/>
      <c r="NAZ391"/>
      <c r="NBA391"/>
      <c r="NBB391"/>
      <c r="NBC391"/>
      <c r="NBD391"/>
      <c r="NBE391"/>
      <c r="NBF391"/>
      <c r="NBG391"/>
      <c r="NBH391"/>
      <c r="NBI391"/>
      <c r="NBJ391"/>
      <c r="NBK391"/>
      <c r="NBL391"/>
      <c r="NBM391"/>
      <c r="NBN391"/>
      <c r="NBO391"/>
      <c r="NBP391"/>
      <c r="NBQ391"/>
      <c r="NBR391"/>
      <c r="NBS391"/>
      <c r="NBT391"/>
      <c r="NBU391"/>
      <c r="NBV391"/>
      <c r="NBW391"/>
      <c r="NBX391"/>
      <c r="NBY391"/>
      <c r="NBZ391"/>
      <c r="NCA391"/>
      <c r="NCB391"/>
      <c r="NCC391"/>
      <c r="NCD391"/>
      <c r="NCE391"/>
      <c r="NCF391"/>
      <c r="NCG391"/>
      <c r="NCH391"/>
      <c r="NCI391"/>
      <c r="NCJ391"/>
      <c r="NCK391"/>
      <c r="NCL391"/>
      <c r="NCM391"/>
      <c r="NCN391"/>
      <c r="NCO391"/>
      <c r="NCP391"/>
      <c r="NCQ391"/>
      <c r="NCR391"/>
      <c r="NCS391"/>
      <c r="NCT391"/>
      <c r="NCU391"/>
      <c r="NCV391"/>
      <c r="NCW391"/>
      <c r="NCX391"/>
      <c r="NCY391"/>
      <c r="NCZ391"/>
      <c r="NDA391"/>
      <c r="NDB391"/>
      <c r="NDC391"/>
      <c r="NDD391"/>
      <c r="NDE391"/>
      <c r="NDF391"/>
      <c r="NDG391"/>
      <c r="NDH391"/>
      <c r="NDI391"/>
      <c r="NDJ391"/>
      <c r="NDK391"/>
      <c r="NDL391"/>
      <c r="NDM391"/>
      <c r="NDN391"/>
      <c r="NDO391"/>
      <c r="NDP391"/>
      <c r="NDQ391"/>
      <c r="NDR391"/>
      <c r="NDS391"/>
      <c r="NDT391"/>
      <c r="NDU391"/>
      <c r="NDV391"/>
      <c r="NDW391"/>
      <c r="NDX391"/>
      <c r="NDY391"/>
      <c r="NDZ391"/>
      <c r="NEA391"/>
      <c r="NEB391"/>
      <c r="NEC391"/>
      <c r="NED391"/>
      <c r="NEE391"/>
      <c r="NEF391"/>
      <c r="NEG391"/>
      <c r="NEH391"/>
      <c r="NEI391"/>
      <c r="NEJ391"/>
      <c r="NEK391"/>
      <c r="NEL391"/>
      <c r="NEM391"/>
      <c r="NEN391"/>
      <c r="NEO391"/>
      <c r="NEP391"/>
      <c r="NEQ391"/>
      <c r="NER391"/>
      <c r="NES391"/>
      <c r="NET391"/>
      <c r="NEU391"/>
      <c r="NEV391"/>
      <c r="NEW391"/>
      <c r="NEX391"/>
      <c r="NEY391"/>
      <c r="NEZ391"/>
      <c r="NFA391"/>
      <c r="NFB391"/>
      <c r="NFC391"/>
      <c r="NFD391"/>
      <c r="NFE391"/>
      <c r="NFF391"/>
      <c r="NFG391"/>
      <c r="NFH391"/>
      <c r="NFI391"/>
      <c r="NFJ391"/>
      <c r="NFK391"/>
      <c r="NFL391"/>
      <c r="NFM391"/>
      <c r="NFN391"/>
      <c r="NFO391"/>
      <c r="NFP391"/>
      <c r="NFQ391"/>
      <c r="NFR391"/>
      <c r="NFS391"/>
      <c r="NFT391"/>
      <c r="NFU391"/>
      <c r="NFV391"/>
      <c r="NFW391"/>
      <c r="NFX391"/>
      <c r="NFY391"/>
      <c r="NFZ391"/>
      <c r="NGA391"/>
      <c r="NGB391"/>
      <c r="NGC391"/>
      <c r="NGD391"/>
      <c r="NGE391"/>
      <c r="NGF391"/>
      <c r="NGG391"/>
      <c r="NGH391"/>
      <c r="NGI391"/>
      <c r="NGJ391"/>
      <c r="NGK391"/>
      <c r="NGL391"/>
      <c r="NGM391"/>
      <c r="NGN391"/>
      <c r="NGO391"/>
      <c r="NGP391"/>
      <c r="NGQ391"/>
      <c r="NGR391"/>
      <c r="NGS391"/>
      <c r="NGT391"/>
      <c r="NGU391"/>
      <c r="NGV391"/>
      <c r="NGW391"/>
      <c r="NGX391"/>
      <c r="NGY391"/>
      <c r="NGZ391"/>
      <c r="NHA391"/>
      <c r="NHB391"/>
      <c r="NHC391"/>
      <c r="NHD391"/>
      <c r="NHE391"/>
      <c r="NHF391"/>
      <c r="NHG391"/>
      <c r="NHH391"/>
      <c r="NHI391"/>
      <c r="NHJ391"/>
      <c r="NHK391"/>
      <c r="NHL391"/>
      <c r="NHM391"/>
      <c r="NHN391"/>
      <c r="NHO391"/>
      <c r="NHP391"/>
      <c r="NHQ391"/>
      <c r="NHR391"/>
      <c r="NHS391"/>
      <c r="NHT391"/>
      <c r="NHU391"/>
      <c r="NHV391"/>
      <c r="NHW391"/>
      <c r="NHX391"/>
      <c r="NHY391"/>
      <c r="NHZ391"/>
      <c r="NIA391"/>
      <c r="NIB391"/>
      <c r="NIC391"/>
      <c r="NID391"/>
      <c r="NIE391"/>
      <c r="NIF391"/>
      <c r="NIG391"/>
      <c r="NIH391"/>
      <c r="NII391"/>
      <c r="NIJ391"/>
      <c r="NIK391"/>
      <c r="NIL391"/>
      <c r="NIM391"/>
      <c r="NIN391"/>
      <c r="NIO391"/>
      <c r="NIP391"/>
      <c r="NIQ391"/>
      <c r="NIR391"/>
      <c r="NIS391"/>
      <c r="NIT391"/>
      <c r="NIU391"/>
      <c r="NIV391"/>
      <c r="NIW391"/>
      <c r="NIX391"/>
      <c r="NIY391"/>
      <c r="NIZ391"/>
      <c r="NJA391"/>
      <c r="NJB391"/>
      <c r="NJC391"/>
      <c r="NJD391"/>
      <c r="NJE391"/>
      <c r="NJF391"/>
      <c r="NJG391"/>
      <c r="NJH391"/>
      <c r="NJI391"/>
      <c r="NJJ391"/>
      <c r="NJK391"/>
      <c r="NJL391"/>
      <c r="NJM391"/>
      <c r="NJN391"/>
      <c r="NJO391"/>
      <c r="NJP391"/>
      <c r="NJQ391"/>
      <c r="NJR391"/>
      <c r="NJS391"/>
      <c r="NJT391"/>
      <c r="NJU391"/>
      <c r="NJV391"/>
      <c r="NJW391"/>
      <c r="NJX391"/>
      <c r="NJY391"/>
      <c r="NJZ391"/>
      <c r="NKA391"/>
      <c r="NKB391"/>
      <c r="NKC391"/>
      <c r="NKD391"/>
      <c r="NKE391"/>
      <c r="NKF391"/>
      <c r="NKG391"/>
      <c r="NKH391"/>
      <c r="NKI391"/>
      <c r="NKJ391"/>
      <c r="NKK391"/>
      <c r="NKL391"/>
      <c r="NKM391"/>
      <c r="NKN391"/>
      <c r="NKO391"/>
      <c r="NKP391"/>
      <c r="NKQ391"/>
      <c r="NKR391"/>
      <c r="NKS391"/>
      <c r="NKT391"/>
      <c r="NKU391"/>
      <c r="NKV391"/>
      <c r="NKW391"/>
      <c r="NKX391"/>
      <c r="NKY391"/>
      <c r="NKZ391"/>
      <c r="NLA391"/>
      <c r="NLB391"/>
      <c r="NLC391"/>
      <c r="NLD391"/>
      <c r="NLE391"/>
      <c r="NLF391"/>
      <c r="NLG391"/>
      <c r="NLH391"/>
      <c r="NLI391"/>
      <c r="NLJ391"/>
      <c r="NLK391"/>
      <c r="NLL391"/>
      <c r="NLM391"/>
      <c r="NLN391"/>
      <c r="NLO391"/>
      <c r="NLP391"/>
      <c r="NLQ391"/>
      <c r="NLR391"/>
      <c r="NLS391"/>
      <c r="NLT391"/>
      <c r="NLU391"/>
      <c r="NLV391"/>
      <c r="NLW391"/>
      <c r="NLX391"/>
      <c r="NLY391"/>
      <c r="NLZ391"/>
      <c r="NMA391"/>
      <c r="NMB391"/>
      <c r="NMC391"/>
      <c r="NMD391"/>
      <c r="NME391"/>
      <c r="NMF391"/>
      <c r="NMG391"/>
      <c r="NMH391"/>
      <c r="NMI391"/>
      <c r="NMJ391"/>
      <c r="NMK391"/>
      <c r="NML391"/>
      <c r="NMM391"/>
      <c r="NMN391"/>
      <c r="NMO391"/>
      <c r="NMP391"/>
      <c r="NMQ391"/>
      <c r="NMR391"/>
      <c r="NMS391"/>
      <c r="NMT391"/>
      <c r="NMU391"/>
      <c r="NMV391"/>
      <c r="NMW391"/>
      <c r="NMX391"/>
      <c r="NMY391"/>
      <c r="NMZ391"/>
      <c r="NNA391"/>
      <c r="NNB391"/>
      <c r="NNC391"/>
      <c r="NND391"/>
      <c r="NNE391"/>
      <c r="NNF391"/>
      <c r="NNG391"/>
      <c r="NNH391"/>
      <c r="NNI391"/>
      <c r="NNJ391"/>
      <c r="NNK391"/>
      <c r="NNL391"/>
      <c r="NNM391"/>
      <c r="NNN391"/>
      <c r="NNO391"/>
      <c r="NNP391"/>
      <c r="NNQ391"/>
      <c r="NNR391"/>
      <c r="NNS391"/>
      <c r="NNT391"/>
      <c r="NNU391"/>
      <c r="NNV391"/>
      <c r="NNW391"/>
      <c r="NNX391"/>
      <c r="NNY391"/>
      <c r="NNZ391"/>
      <c r="NOA391"/>
      <c r="NOB391"/>
      <c r="NOC391"/>
      <c r="NOD391"/>
      <c r="NOE391"/>
      <c r="NOF391"/>
      <c r="NOG391"/>
      <c r="NOH391"/>
      <c r="NOI391"/>
      <c r="NOJ391"/>
      <c r="NOK391"/>
      <c r="NOL391"/>
      <c r="NOM391"/>
      <c r="NON391"/>
      <c r="NOO391"/>
      <c r="NOP391"/>
      <c r="NOQ391"/>
      <c r="NOR391"/>
      <c r="NOS391"/>
      <c r="NOT391"/>
      <c r="NOU391"/>
      <c r="NOV391"/>
      <c r="NOW391"/>
      <c r="NOX391"/>
      <c r="NOY391"/>
      <c r="NOZ391"/>
      <c r="NPA391"/>
      <c r="NPB391"/>
      <c r="NPC391"/>
      <c r="NPD391"/>
      <c r="NPE391"/>
      <c r="NPF391"/>
      <c r="NPG391"/>
      <c r="NPH391"/>
      <c r="NPI391"/>
      <c r="NPJ391"/>
      <c r="NPK391"/>
      <c r="NPL391"/>
      <c r="NPM391"/>
      <c r="NPN391"/>
      <c r="NPO391"/>
      <c r="NPP391"/>
      <c r="NPQ391"/>
      <c r="NPR391"/>
      <c r="NPS391"/>
      <c r="NPT391"/>
      <c r="NPU391"/>
      <c r="NPV391"/>
      <c r="NPW391"/>
      <c r="NPX391"/>
      <c r="NPY391"/>
      <c r="NPZ391"/>
      <c r="NQA391"/>
      <c r="NQB391"/>
      <c r="NQC391"/>
      <c r="NQD391"/>
      <c r="NQE391"/>
      <c r="NQF391"/>
      <c r="NQG391"/>
      <c r="NQH391"/>
      <c r="NQI391"/>
      <c r="NQJ391"/>
      <c r="NQK391"/>
      <c r="NQL391"/>
      <c r="NQM391"/>
      <c r="NQN391"/>
      <c r="NQO391"/>
      <c r="NQP391"/>
      <c r="NQQ391"/>
      <c r="NQR391"/>
      <c r="NQS391"/>
      <c r="NQT391"/>
      <c r="NQU391"/>
      <c r="NQV391"/>
      <c r="NQW391"/>
      <c r="NQX391"/>
      <c r="NQY391"/>
      <c r="NQZ391"/>
      <c r="NRA391"/>
      <c r="NRB391"/>
      <c r="NRC391"/>
      <c r="NRD391"/>
      <c r="NRE391"/>
      <c r="NRF391"/>
      <c r="NRG391"/>
      <c r="NRH391"/>
      <c r="NRI391"/>
      <c r="NRJ391"/>
      <c r="NRK391"/>
      <c r="NRL391"/>
      <c r="NRM391"/>
      <c r="NRN391"/>
      <c r="NRO391"/>
      <c r="NRP391"/>
      <c r="NRQ391"/>
      <c r="NRR391"/>
      <c r="NRS391"/>
      <c r="NRT391"/>
      <c r="NRU391"/>
      <c r="NRV391"/>
      <c r="NRW391"/>
      <c r="NRX391"/>
      <c r="NRY391"/>
      <c r="NRZ391"/>
      <c r="NSA391"/>
      <c r="NSB391"/>
      <c r="NSC391"/>
      <c r="NSD391"/>
      <c r="NSE391"/>
      <c r="NSF391"/>
      <c r="NSG391"/>
      <c r="NSH391"/>
      <c r="NSI391"/>
      <c r="NSJ391"/>
      <c r="NSK391"/>
      <c r="NSL391"/>
      <c r="NSM391"/>
      <c r="NSN391"/>
      <c r="NSO391"/>
      <c r="NSP391"/>
      <c r="NSQ391"/>
      <c r="NSR391"/>
      <c r="NSS391"/>
      <c r="NST391"/>
      <c r="NSU391"/>
      <c r="NSV391"/>
      <c r="NSW391"/>
      <c r="NSX391"/>
      <c r="NSY391"/>
      <c r="NSZ391"/>
      <c r="NTA391"/>
      <c r="NTB391"/>
      <c r="NTC391"/>
      <c r="NTD391"/>
      <c r="NTE391"/>
      <c r="NTF391"/>
      <c r="NTG391"/>
      <c r="NTH391"/>
      <c r="NTI391"/>
      <c r="NTJ391"/>
      <c r="NTK391"/>
      <c r="NTL391"/>
      <c r="NTM391"/>
      <c r="NTN391"/>
      <c r="NTO391"/>
      <c r="NTP391"/>
      <c r="NTQ391"/>
      <c r="NTR391"/>
      <c r="NTS391"/>
      <c r="NTT391"/>
      <c r="NTU391"/>
      <c r="NTV391"/>
      <c r="NTW391"/>
      <c r="NTX391"/>
      <c r="NTY391"/>
      <c r="NTZ391"/>
      <c r="NUA391"/>
      <c r="NUB391"/>
      <c r="NUC391"/>
      <c r="NUD391"/>
      <c r="NUE391"/>
      <c r="NUF391"/>
      <c r="NUG391"/>
      <c r="NUH391"/>
      <c r="NUI391"/>
      <c r="NUJ391"/>
      <c r="NUK391"/>
      <c r="NUL391"/>
      <c r="NUM391"/>
      <c r="NUN391"/>
      <c r="NUO391"/>
      <c r="NUP391"/>
      <c r="NUQ391"/>
      <c r="NUR391"/>
      <c r="NUS391"/>
      <c r="NUT391"/>
      <c r="NUU391"/>
      <c r="NUV391"/>
      <c r="NUW391"/>
      <c r="NUX391"/>
      <c r="NUY391"/>
      <c r="NUZ391"/>
      <c r="NVA391"/>
      <c r="NVB391"/>
      <c r="NVC391"/>
      <c r="NVD391"/>
      <c r="NVE391"/>
      <c r="NVF391"/>
      <c r="NVG391"/>
      <c r="NVH391"/>
      <c r="NVI391"/>
      <c r="NVJ391"/>
      <c r="NVK391"/>
      <c r="NVL391"/>
      <c r="NVM391"/>
      <c r="NVN391"/>
      <c r="NVO391"/>
      <c r="NVP391"/>
      <c r="NVQ391"/>
      <c r="NVR391"/>
      <c r="NVS391"/>
      <c r="NVT391"/>
      <c r="NVU391"/>
      <c r="NVV391"/>
      <c r="NVW391"/>
      <c r="NVX391"/>
      <c r="NVY391"/>
      <c r="NVZ391"/>
      <c r="NWA391"/>
      <c r="NWB391"/>
      <c r="NWC391"/>
      <c r="NWD391"/>
      <c r="NWE391"/>
      <c r="NWF391"/>
      <c r="NWG391"/>
      <c r="NWH391"/>
      <c r="NWI391"/>
      <c r="NWJ391"/>
      <c r="NWK391"/>
      <c r="NWL391"/>
      <c r="NWM391"/>
      <c r="NWN391"/>
      <c r="NWO391"/>
      <c r="NWP391"/>
      <c r="NWQ391"/>
      <c r="NWR391"/>
      <c r="NWS391"/>
      <c r="NWT391"/>
      <c r="NWU391"/>
      <c r="NWV391"/>
      <c r="NWW391"/>
      <c r="NWX391"/>
      <c r="NWY391"/>
      <c r="NWZ391"/>
      <c r="NXA391"/>
      <c r="NXB391"/>
      <c r="NXC391"/>
      <c r="NXD391"/>
      <c r="NXE391"/>
      <c r="NXF391"/>
      <c r="NXG391"/>
      <c r="NXH391"/>
      <c r="NXI391"/>
      <c r="NXJ391"/>
      <c r="NXK391"/>
      <c r="NXL391"/>
      <c r="NXM391"/>
      <c r="NXN391"/>
      <c r="NXO391"/>
      <c r="NXP391"/>
      <c r="NXQ391"/>
      <c r="NXR391"/>
      <c r="NXS391"/>
      <c r="NXT391"/>
      <c r="NXU391"/>
      <c r="NXV391"/>
      <c r="NXW391"/>
      <c r="NXX391"/>
      <c r="NXY391"/>
      <c r="NXZ391"/>
      <c r="NYA391"/>
      <c r="NYB391"/>
      <c r="NYC391"/>
      <c r="NYD391"/>
      <c r="NYE391"/>
      <c r="NYF391"/>
      <c r="NYG391"/>
      <c r="NYH391"/>
      <c r="NYI391"/>
      <c r="NYJ391"/>
      <c r="NYK391"/>
      <c r="NYL391"/>
      <c r="NYM391"/>
      <c r="NYN391"/>
      <c r="NYO391"/>
      <c r="NYP391"/>
      <c r="NYQ391"/>
      <c r="NYR391"/>
      <c r="NYS391"/>
      <c r="NYT391"/>
      <c r="NYU391"/>
      <c r="NYV391"/>
      <c r="NYW391"/>
      <c r="NYX391"/>
      <c r="NYY391"/>
      <c r="NYZ391"/>
      <c r="NZA391"/>
      <c r="NZB391"/>
      <c r="NZC391"/>
      <c r="NZD391"/>
      <c r="NZE391"/>
      <c r="NZF391"/>
      <c r="NZG391"/>
      <c r="NZH391"/>
      <c r="NZI391"/>
      <c r="NZJ391"/>
      <c r="NZK391"/>
      <c r="NZL391"/>
      <c r="NZM391"/>
      <c r="NZN391"/>
      <c r="NZO391"/>
      <c r="NZP391"/>
      <c r="NZQ391"/>
      <c r="NZR391"/>
      <c r="NZS391"/>
      <c r="NZT391"/>
      <c r="NZU391"/>
      <c r="NZV391"/>
      <c r="NZW391"/>
      <c r="NZX391"/>
      <c r="NZY391"/>
      <c r="NZZ391"/>
      <c r="OAA391"/>
      <c r="OAB391"/>
      <c r="OAC391"/>
      <c r="OAD391"/>
      <c r="OAE391"/>
      <c r="OAF391"/>
      <c r="OAG391"/>
      <c r="OAH391"/>
      <c r="OAI391"/>
      <c r="OAJ391"/>
      <c r="OAK391"/>
      <c r="OAL391"/>
      <c r="OAM391"/>
      <c r="OAN391"/>
      <c r="OAO391"/>
      <c r="OAP391"/>
      <c r="OAQ391"/>
      <c r="OAR391"/>
      <c r="OAS391"/>
      <c r="OAT391"/>
      <c r="OAU391"/>
      <c r="OAV391"/>
      <c r="OAW391"/>
      <c r="OAX391"/>
      <c r="OAY391"/>
      <c r="OAZ391"/>
      <c r="OBA391"/>
      <c r="OBB391"/>
      <c r="OBC391"/>
      <c r="OBD391"/>
      <c r="OBE391"/>
      <c r="OBF391"/>
      <c r="OBG391"/>
      <c r="OBH391"/>
      <c r="OBI391"/>
      <c r="OBJ391"/>
      <c r="OBK391"/>
      <c r="OBL391"/>
      <c r="OBM391"/>
      <c r="OBN391"/>
      <c r="OBO391"/>
      <c r="OBP391"/>
      <c r="OBQ391"/>
      <c r="OBR391"/>
      <c r="OBS391"/>
      <c r="OBT391"/>
      <c r="OBU391"/>
      <c r="OBV391"/>
      <c r="OBW391"/>
      <c r="OBX391"/>
      <c r="OBY391"/>
      <c r="OBZ391"/>
      <c r="OCA391"/>
      <c r="OCB391"/>
      <c r="OCC391"/>
      <c r="OCD391"/>
      <c r="OCE391"/>
      <c r="OCF391"/>
      <c r="OCG391"/>
      <c r="OCH391"/>
      <c r="OCI391"/>
      <c r="OCJ391"/>
      <c r="OCK391"/>
      <c r="OCL391"/>
      <c r="OCM391"/>
      <c r="OCN391"/>
      <c r="OCO391"/>
      <c r="OCP391"/>
      <c r="OCQ391"/>
      <c r="OCR391"/>
      <c r="OCS391"/>
      <c r="OCT391"/>
      <c r="OCU391"/>
      <c r="OCV391"/>
      <c r="OCW391"/>
      <c r="OCX391"/>
      <c r="OCY391"/>
      <c r="OCZ391"/>
      <c r="ODA391"/>
      <c r="ODB391"/>
      <c r="ODC391"/>
      <c r="ODD391"/>
      <c r="ODE391"/>
      <c r="ODF391"/>
      <c r="ODG391"/>
      <c r="ODH391"/>
      <c r="ODI391"/>
      <c r="ODJ391"/>
      <c r="ODK391"/>
      <c r="ODL391"/>
      <c r="ODM391"/>
      <c r="ODN391"/>
      <c r="ODO391"/>
      <c r="ODP391"/>
      <c r="ODQ391"/>
      <c r="ODR391"/>
      <c r="ODS391"/>
      <c r="ODT391"/>
      <c r="ODU391"/>
      <c r="ODV391"/>
      <c r="ODW391"/>
      <c r="ODX391"/>
      <c r="ODY391"/>
      <c r="ODZ391"/>
      <c r="OEA391"/>
      <c r="OEB391"/>
      <c r="OEC391"/>
      <c r="OED391"/>
      <c r="OEE391"/>
      <c r="OEF391"/>
      <c r="OEG391"/>
      <c r="OEH391"/>
      <c r="OEI391"/>
      <c r="OEJ391"/>
      <c r="OEK391"/>
      <c r="OEL391"/>
      <c r="OEM391"/>
      <c r="OEN391"/>
      <c r="OEO391"/>
      <c r="OEP391"/>
      <c r="OEQ391"/>
      <c r="OER391"/>
      <c r="OES391"/>
      <c r="OET391"/>
      <c r="OEU391"/>
      <c r="OEV391"/>
      <c r="OEW391"/>
      <c r="OEX391"/>
      <c r="OEY391"/>
      <c r="OEZ391"/>
      <c r="OFA391"/>
      <c r="OFB391"/>
      <c r="OFC391"/>
      <c r="OFD391"/>
      <c r="OFE391"/>
      <c r="OFF391"/>
      <c r="OFG391"/>
      <c r="OFH391"/>
      <c r="OFI391"/>
      <c r="OFJ391"/>
      <c r="OFK391"/>
      <c r="OFL391"/>
      <c r="OFM391"/>
      <c r="OFN391"/>
      <c r="OFO391"/>
      <c r="OFP391"/>
      <c r="OFQ391"/>
      <c r="OFR391"/>
      <c r="OFS391"/>
      <c r="OFT391"/>
      <c r="OFU391"/>
      <c r="OFV391"/>
      <c r="OFW391"/>
      <c r="OFX391"/>
      <c r="OFY391"/>
      <c r="OFZ391"/>
      <c r="OGA391"/>
      <c r="OGB391"/>
      <c r="OGC391"/>
      <c r="OGD391"/>
      <c r="OGE391"/>
      <c r="OGF391"/>
      <c r="OGG391"/>
      <c r="OGH391"/>
      <c r="OGI391"/>
      <c r="OGJ391"/>
      <c r="OGK391"/>
      <c r="OGL391"/>
      <c r="OGM391"/>
      <c r="OGN391"/>
      <c r="OGO391"/>
      <c r="OGP391"/>
      <c r="OGQ391"/>
      <c r="OGR391"/>
      <c r="OGS391"/>
      <c r="OGT391"/>
      <c r="OGU391"/>
      <c r="OGV391"/>
      <c r="OGW391"/>
      <c r="OGX391"/>
      <c r="OGY391"/>
      <c r="OGZ391"/>
      <c r="OHA391"/>
      <c r="OHB391"/>
      <c r="OHC391"/>
      <c r="OHD391"/>
      <c r="OHE391"/>
      <c r="OHF391"/>
      <c r="OHG391"/>
      <c r="OHH391"/>
      <c r="OHI391"/>
      <c r="OHJ391"/>
      <c r="OHK391"/>
      <c r="OHL391"/>
      <c r="OHM391"/>
      <c r="OHN391"/>
      <c r="OHO391"/>
      <c r="OHP391"/>
      <c r="OHQ391"/>
      <c r="OHR391"/>
      <c r="OHS391"/>
      <c r="OHT391"/>
      <c r="OHU391"/>
      <c r="OHV391"/>
      <c r="OHW391"/>
      <c r="OHX391"/>
      <c r="OHY391"/>
      <c r="OHZ391"/>
      <c r="OIA391"/>
      <c r="OIB391"/>
      <c r="OIC391"/>
      <c r="OID391"/>
      <c r="OIE391"/>
      <c r="OIF391"/>
      <c r="OIG391"/>
      <c r="OIH391"/>
      <c r="OII391"/>
      <c r="OIJ391"/>
      <c r="OIK391"/>
      <c r="OIL391"/>
      <c r="OIM391"/>
      <c r="OIN391"/>
      <c r="OIO391"/>
      <c r="OIP391"/>
      <c r="OIQ391"/>
      <c r="OIR391"/>
      <c r="OIS391"/>
      <c r="OIT391"/>
      <c r="OIU391"/>
      <c r="OIV391"/>
      <c r="OIW391"/>
      <c r="OIX391"/>
      <c r="OIY391"/>
      <c r="OIZ391"/>
      <c r="OJA391"/>
      <c r="OJB391"/>
      <c r="OJC391"/>
      <c r="OJD391"/>
      <c r="OJE391"/>
      <c r="OJF391"/>
      <c r="OJG391"/>
      <c r="OJH391"/>
      <c r="OJI391"/>
      <c r="OJJ391"/>
      <c r="OJK391"/>
      <c r="OJL391"/>
      <c r="OJM391"/>
      <c r="OJN391"/>
      <c r="OJO391"/>
      <c r="OJP391"/>
      <c r="OJQ391"/>
      <c r="OJR391"/>
      <c r="OJS391"/>
      <c r="OJT391"/>
      <c r="OJU391"/>
      <c r="OJV391"/>
      <c r="OJW391"/>
      <c r="OJX391"/>
      <c r="OJY391"/>
      <c r="OJZ391"/>
      <c r="OKA391"/>
      <c r="OKB391"/>
      <c r="OKC391"/>
      <c r="OKD391"/>
      <c r="OKE391"/>
      <c r="OKF391"/>
      <c r="OKG391"/>
      <c r="OKH391"/>
      <c r="OKI391"/>
      <c r="OKJ391"/>
      <c r="OKK391"/>
      <c r="OKL391"/>
      <c r="OKM391"/>
      <c r="OKN391"/>
      <c r="OKO391"/>
      <c r="OKP391"/>
      <c r="OKQ391"/>
      <c r="OKR391"/>
      <c r="OKS391"/>
      <c r="OKT391"/>
      <c r="OKU391"/>
      <c r="OKV391"/>
      <c r="OKW391"/>
      <c r="OKX391"/>
      <c r="OKY391"/>
      <c r="OKZ391"/>
      <c r="OLA391"/>
      <c r="OLB391"/>
      <c r="OLC391"/>
      <c r="OLD391"/>
      <c r="OLE391"/>
      <c r="OLF391"/>
      <c r="OLG391"/>
      <c r="OLH391"/>
      <c r="OLI391"/>
      <c r="OLJ391"/>
      <c r="OLK391"/>
      <c r="OLL391"/>
      <c r="OLM391"/>
      <c r="OLN391"/>
      <c r="OLO391"/>
      <c r="OLP391"/>
      <c r="OLQ391"/>
      <c r="OLR391"/>
      <c r="OLS391"/>
      <c r="OLT391"/>
      <c r="OLU391"/>
      <c r="OLV391"/>
      <c r="OLW391"/>
      <c r="OLX391"/>
      <c r="OLY391"/>
      <c r="OLZ391"/>
      <c r="OMA391"/>
      <c r="OMB391"/>
      <c r="OMC391"/>
      <c r="OMD391"/>
      <c r="OME391"/>
      <c r="OMF391"/>
      <c r="OMG391"/>
      <c r="OMH391"/>
      <c r="OMI391"/>
      <c r="OMJ391"/>
      <c r="OMK391"/>
      <c r="OML391"/>
      <c r="OMM391"/>
      <c r="OMN391"/>
      <c r="OMO391"/>
      <c r="OMP391"/>
      <c r="OMQ391"/>
      <c r="OMR391"/>
      <c r="OMS391"/>
      <c r="OMT391"/>
      <c r="OMU391"/>
      <c r="OMV391"/>
      <c r="OMW391"/>
      <c r="OMX391"/>
      <c r="OMY391"/>
      <c r="OMZ391"/>
      <c r="ONA391"/>
      <c r="ONB391"/>
      <c r="ONC391"/>
      <c r="OND391"/>
      <c r="ONE391"/>
      <c r="ONF391"/>
      <c r="ONG391"/>
      <c r="ONH391"/>
      <c r="ONI391"/>
      <c r="ONJ391"/>
      <c r="ONK391"/>
      <c r="ONL391"/>
      <c r="ONM391"/>
      <c r="ONN391"/>
      <c r="ONO391"/>
      <c r="ONP391"/>
      <c r="ONQ391"/>
      <c r="ONR391"/>
      <c r="ONS391"/>
      <c r="ONT391"/>
      <c r="ONU391"/>
      <c r="ONV391"/>
      <c r="ONW391"/>
      <c r="ONX391"/>
      <c r="ONY391"/>
      <c r="ONZ391"/>
      <c r="OOA391"/>
      <c r="OOB391"/>
      <c r="OOC391"/>
      <c r="OOD391"/>
      <c r="OOE391"/>
      <c r="OOF391"/>
      <c r="OOG391"/>
      <c r="OOH391"/>
      <c r="OOI391"/>
      <c r="OOJ391"/>
      <c r="OOK391"/>
      <c r="OOL391"/>
      <c r="OOM391"/>
      <c r="OON391"/>
      <c r="OOO391"/>
      <c r="OOP391"/>
      <c r="OOQ391"/>
      <c r="OOR391"/>
      <c r="OOS391"/>
      <c r="OOT391"/>
      <c r="OOU391"/>
      <c r="OOV391"/>
      <c r="OOW391"/>
      <c r="OOX391"/>
      <c r="OOY391"/>
      <c r="OOZ391"/>
      <c r="OPA391"/>
      <c r="OPB391"/>
      <c r="OPC391"/>
      <c r="OPD391"/>
      <c r="OPE391"/>
      <c r="OPF391"/>
      <c r="OPG391"/>
      <c r="OPH391"/>
      <c r="OPI391"/>
      <c r="OPJ391"/>
      <c r="OPK391"/>
      <c r="OPL391"/>
      <c r="OPM391"/>
      <c r="OPN391"/>
      <c r="OPO391"/>
      <c r="OPP391"/>
      <c r="OPQ391"/>
      <c r="OPR391"/>
      <c r="OPS391"/>
      <c r="OPT391"/>
      <c r="OPU391"/>
      <c r="OPV391"/>
      <c r="OPW391"/>
      <c r="OPX391"/>
      <c r="OPY391"/>
      <c r="OPZ391"/>
      <c r="OQA391"/>
      <c r="OQB391"/>
      <c r="OQC391"/>
      <c r="OQD391"/>
      <c r="OQE391"/>
      <c r="OQF391"/>
      <c r="OQG391"/>
      <c r="OQH391"/>
      <c r="OQI391"/>
      <c r="OQJ391"/>
      <c r="OQK391"/>
      <c r="OQL391"/>
      <c r="OQM391"/>
      <c r="OQN391"/>
      <c r="OQO391"/>
      <c r="OQP391"/>
      <c r="OQQ391"/>
      <c r="OQR391"/>
      <c r="OQS391"/>
      <c r="OQT391"/>
      <c r="OQU391"/>
      <c r="OQV391"/>
      <c r="OQW391"/>
      <c r="OQX391"/>
      <c r="OQY391"/>
      <c r="OQZ391"/>
      <c r="ORA391"/>
      <c r="ORB391"/>
      <c r="ORC391"/>
      <c r="ORD391"/>
      <c r="ORE391"/>
      <c r="ORF391"/>
      <c r="ORG391"/>
      <c r="ORH391"/>
      <c r="ORI391"/>
      <c r="ORJ391"/>
      <c r="ORK391"/>
      <c r="ORL391"/>
      <c r="ORM391"/>
      <c r="ORN391"/>
      <c r="ORO391"/>
      <c r="ORP391"/>
      <c r="ORQ391"/>
      <c r="ORR391"/>
      <c r="ORS391"/>
      <c r="ORT391"/>
      <c r="ORU391"/>
      <c r="ORV391"/>
      <c r="ORW391"/>
      <c r="ORX391"/>
      <c r="ORY391"/>
      <c r="ORZ391"/>
      <c r="OSA391"/>
      <c r="OSB391"/>
      <c r="OSC391"/>
      <c r="OSD391"/>
      <c r="OSE391"/>
      <c r="OSF391"/>
      <c r="OSG391"/>
      <c r="OSH391"/>
      <c r="OSI391"/>
      <c r="OSJ391"/>
      <c r="OSK391"/>
      <c r="OSL391"/>
      <c r="OSM391"/>
      <c r="OSN391"/>
      <c r="OSO391"/>
      <c r="OSP391"/>
      <c r="OSQ391"/>
      <c r="OSR391"/>
      <c r="OSS391"/>
      <c r="OST391"/>
      <c r="OSU391"/>
      <c r="OSV391"/>
      <c r="OSW391"/>
      <c r="OSX391"/>
      <c r="OSY391"/>
      <c r="OSZ391"/>
      <c r="OTA391"/>
      <c r="OTB391"/>
      <c r="OTC391"/>
      <c r="OTD391"/>
      <c r="OTE391"/>
      <c r="OTF391"/>
      <c r="OTG391"/>
      <c r="OTH391"/>
      <c r="OTI391"/>
      <c r="OTJ391"/>
      <c r="OTK391"/>
      <c r="OTL391"/>
      <c r="OTM391"/>
      <c r="OTN391"/>
      <c r="OTO391"/>
      <c r="OTP391"/>
      <c r="OTQ391"/>
      <c r="OTR391"/>
      <c r="OTS391"/>
      <c r="OTT391"/>
      <c r="OTU391"/>
      <c r="OTV391"/>
      <c r="OTW391"/>
      <c r="OTX391"/>
      <c r="OTY391"/>
      <c r="OTZ391"/>
      <c r="OUA391"/>
      <c r="OUB391"/>
      <c r="OUC391"/>
      <c r="OUD391"/>
      <c r="OUE391"/>
      <c r="OUF391"/>
      <c r="OUG391"/>
      <c r="OUH391"/>
      <c r="OUI391"/>
      <c r="OUJ391"/>
      <c r="OUK391"/>
      <c r="OUL391"/>
      <c r="OUM391"/>
      <c r="OUN391"/>
      <c r="OUO391"/>
      <c r="OUP391"/>
      <c r="OUQ391"/>
      <c r="OUR391"/>
      <c r="OUS391"/>
      <c r="OUT391"/>
      <c r="OUU391"/>
      <c r="OUV391"/>
      <c r="OUW391"/>
      <c r="OUX391"/>
      <c r="OUY391"/>
      <c r="OUZ391"/>
      <c r="OVA391"/>
      <c r="OVB391"/>
      <c r="OVC391"/>
      <c r="OVD391"/>
      <c r="OVE391"/>
      <c r="OVF391"/>
      <c r="OVG391"/>
      <c r="OVH391"/>
      <c r="OVI391"/>
      <c r="OVJ391"/>
      <c r="OVK391"/>
      <c r="OVL391"/>
      <c r="OVM391"/>
      <c r="OVN391"/>
      <c r="OVO391"/>
      <c r="OVP391"/>
      <c r="OVQ391"/>
      <c r="OVR391"/>
      <c r="OVS391"/>
      <c r="OVT391"/>
      <c r="OVU391"/>
      <c r="OVV391"/>
      <c r="OVW391"/>
      <c r="OVX391"/>
      <c r="OVY391"/>
      <c r="OVZ391"/>
      <c r="OWA391"/>
      <c r="OWB391"/>
      <c r="OWC391"/>
      <c r="OWD391"/>
      <c r="OWE391"/>
      <c r="OWF391"/>
      <c r="OWG391"/>
      <c r="OWH391"/>
      <c r="OWI391"/>
      <c r="OWJ391"/>
      <c r="OWK391"/>
      <c r="OWL391"/>
      <c r="OWM391"/>
      <c r="OWN391"/>
      <c r="OWO391"/>
      <c r="OWP391"/>
      <c r="OWQ391"/>
      <c r="OWR391"/>
      <c r="OWS391"/>
      <c r="OWT391"/>
      <c r="OWU391"/>
      <c r="OWV391"/>
      <c r="OWW391"/>
      <c r="OWX391"/>
      <c r="OWY391"/>
      <c r="OWZ391"/>
      <c r="OXA391"/>
      <c r="OXB391"/>
      <c r="OXC391"/>
      <c r="OXD391"/>
      <c r="OXE391"/>
      <c r="OXF391"/>
      <c r="OXG391"/>
      <c r="OXH391"/>
      <c r="OXI391"/>
      <c r="OXJ391"/>
      <c r="OXK391"/>
      <c r="OXL391"/>
      <c r="OXM391"/>
      <c r="OXN391"/>
      <c r="OXO391"/>
      <c r="OXP391"/>
      <c r="OXQ391"/>
      <c r="OXR391"/>
      <c r="OXS391"/>
      <c r="OXT391"/>
      <c r="OXU391"/>
      <c r="OXV391"/>
      <c r="OXW391"/>
      <c r="OXX391"/>
      <c r="OXY391"/>
      <c r="OXZ391"/>
      <c r="OYA391"/>
      <c r="OYB391"/>
      <c r="OYC391"/>
      <c r="OYD391"/>
      <c r="OYE391"/>
      <c r="OYF391"/>
      <c r="OYG391"/>
      <c r="OYH391"/>
      <c r="OYI391"/>
      <c r="OYJ391"/>
      <c r="OYK391"/>
      <c r="OYL391"/>
      <c r="OYM391"/>
      <c r="OYN391"/>
      <c r="OYO391"/>
      <c r="OYP391"/>
      <c r="OYQ391"/>
      <c r="OYR391"/>
      <c r="OYS391"/>
      <c r="OYT391"/>
      <c r="OYU391"/>
      <c r="OYV391"/>
      <c r="OYW391"/>
      <c r="OYX391"/>
      <c r="OYY391"/>
      <c r="OYZ391"/>
      <c r="OZA391"/>
      <c r="OZB391"/>
      <c r="OZC391"/>
      <c r="OZD391"/>
      <c r="OZE391"/>
      <c r="OZF391"/>
      <c r="OZG391"/>
      <c r="OZH391"/>
      <c r="OZI391"/>
      <c r="OZJ391"/>
      <c r="OZK391"/>
      <c r="OZL391"/>
      <c r="OZM391"/>
      <c r="OZN391"/>
      <c r="OZO391"/>
      <c r="OZP391"/>
      <c r="OZQ391"/>
      <c r="OZR391"/>
      <c r="OZS391"/>
      <c r="OZT391"/>
      <c r="OZU391"/>
      <c r="OZV391"/>
      <c r="OZW391"/>
      <c r="OZX391"/>
      <c r="OZY391"/>
      <c r="OZZ391"/>
      <c r="PAA391"/>
      <c r="PAB391"/>
      <c r="PAC391"/>
      <c r="PAD391"/>
      <c r="PAE391"/>
      <c r="PAF391"/>
      <c r="PAG391"/>
      <c r="PAH391"/>
      <c r="PAI391"/>
      <c r="PAJ391"/>
      <c r="PAK391"/>
      <c r="PAL391"/>
      <c r="PAM391"/>
      <c r="PAN391"/>
      <c r="PAO391"/>
      <c r="PAP391"/>
      <c r="PAQ391"/>
      <c r="PAR391"/>
      <c r="PAS391"/>
      <c r="PAT391"/>
      <c r="PAU391"/>
      <c r="PAV391"/>
      <c r="PAW391"/>
      <c r="PAX391"/>
      <c r="PAY391"/>
      <c r="PAZ391"/>
      <c r="PBA391"/>
      <c r="PBB391"/>
      <c r="PBC391"/>
      <c r="PBD391"/>
      <c r="PBE391"/>
      <c r="PBF391"/>
      <c r="PBG391"/>
      <c r="PBH391"/>
      <c r="PBI391"/>
      <c r="PBJ391"/>
      <c r="PBK391"/>
      <c r="PBL391"/>
      <c r="PBM391"/>
      <c r="PBN391"/>
      <c r="PBO391"/>
      <c r="PBP391"/>
      <c r="PBQ391"/>
      <c r="PBR391"/>
      <c r="PBS391"/>
      <c r="PBT391"/>
      <c r="PBU391"/>
      <c r="PBV391"/>
      <c r="PBW391"/>
      <c r="PBX391"/>
      <c r="PBY391"/>
      <c r="PBZ391"/>
      <c r="PCA391"/>
      <c r="PCB391"/>
      <c r="PCC391"/>
      <c r="PCD391"/>
      <c r="PCE391"/>
      <c r="PCF391"/>
      <c r="PCG391"/>
      <c r="PCH391"/>
      <c r="PCI391"/>
      <c r="PCJ391"/>
      <c r="PCK391"/>
      <c r="PCL391"/>
      <c r="PCM391"/>
      <c r="PCN391"/>
      <c r="PCO391"/>
      <c r="PCP391"/>
      <c r="PCQ391"/>
      <c r="PCR391"/>
      <c r="PCS391"/>
      <c r="PCT391"/>
      <c r="PCU391"/>
      <c r="PCV391"/>
      <c r="PCW391"/>
      <c r="PCX391"/>
      <c r="PCY391"/>
      <c r="PCZ391"/>
      <c r="PDA391"/>
      <c r="PDB391"/>
      <c r="PDC391"/>
      <c r="PDD391"/>
      <c r="PDE391"/>
      <c r="PDF391"/>
      <c r="PDG391"/>
      <c r="PDH391"/>
      <c r="PDI391"/>
      <c r="PDJ391"/>
      <c r="PDK391"/>
      <c r="PDL391"/>
      <c r="PDM391"/>
      <c r="PDN391"/>
      <c r="PDO391"/>
      <c r="PDP391"/>
      <c r="PDQ391"/>
      <c r="PDR391"/>
      <c r="PDS391"/>
      <c r="PDT391"/>
      <c r="PDU391"/>
      <c r="PDV391"/>
      <c r="PDW391"/>
      <c r="PDX391"/>
      <c r="PDY391"/>
      <c r="PDZ391"/>
      <c r="PEA391"/>
      <c r="PEB391"/>
      <c r="PEC391"/>
      <c r="PED391"/>
      <c r="PEE391"/>
      <c r="PEF391"/>
      <c r="PEG391"/>
      <c r="PEH391"/>
      <c r="PEI391"/>
      <c r="PEJ391"/>
      <c r="PEK391"/>
      <c r="PEL391"/>
      <c r="PEM391"/>
      <c r="PEN391"/>
      <c r="PEO391"/>
      <c r="PEP391"/>
      <c r="PEQ391"/>
      <c r="PER391"/>
      <c r="PES391"/>
      <c r="PET391"/>
      <c r="PEU391"/>
      <c r="PEV391"/>
      <c r="PEW391"/>
      <c r="PEX391"/>
      <c r="PEY391"/>
      <c r="PEZ391"/>
      <c r="PFA391"/>
      <c r="PFB391"/>
      <c r="PFC391"/>
      <c r="PFD391"/>
      <c r="PFE391"/>
      <c r="PFF391"/>
      <c r="PFG391"/>
      <c r="PFH391"/>
      <c r="PFI391"/>
      <c r="PFJ391"/>
      <c r="PFK391"/>
      <c r="PFL391"/>
      <c r="PFM391"/>
      <c r="PFN391"/>
      <c r="PFO391"/>
      <c r="PFP391"/>
      <c r="PFQ391"/>
      <c r="PFR391"/>
      <c r="PFS391"/>
      <c r="PFT391"/>
      <c r="PFU391"/>
      <c r="PFV391"/>
      <c r="PFW391"/>
      <c r="PFX391"/>
      <c r="PFY391"/>
      <c r="PFZ391"/>
      <c r="PGA391"/>
      <c r="PGB391"/>
      <c r="PGC391"/>
      <c r="PGD391"/>
      <c r="PGE391"/>
      <c r="PGF391"/>
      <c r="PGG391"/>
      <c r="PGH391"/>
      <c r="PGI391"/>
      <c r="PGJ391"/>
      <c r="PGK391"/>
      <c r="PGL391"/>
      <c r="PGM391"/>
      <c r="PGN391"/>
      <c r="PGO391"/>
      <c r="PGP391"/>
      <c r="PGQ391"/>
      <c r="PGR391"/>
      <c r="PGS391"/>
      <c r="PGT391"/>
      <c r="PGU391"/>
      <c r="PGV391"/>
      <c r="PGW391"/>
      <c r="PGX391"/>
      <c r="PGY391"/>
      <c r="PGZ391"/>
      <c r="PHA391"/>
      <c r="PHB391"/>
      <c r="PHC391"/>
      <c r="PHD391"/>
      <c r="PHE391"/>
      <c r="PHF391"/>
      <c r="PHG391"/>
      <c r="PHH391"/>
      <c r="PHI391"/>
      <c r="PHJ391"/>
      <c r="PHK391"/>
      <c r="PHL391"/>
      <c r="PHM391"/>
      <c r="PHN391"/>
      <c r="PHO391"/>
      <c r="PHP391"/>
      <c r="PHQ391"/>
      <c r="PHR391"/>
      <c r="PHS391"/>
      <c r="PHT391"/>
      <c r="PHU391"/>
      <c r="PHV391"/>
      <c r="PHW391"/>
      <c r="PHX391"/>
      <c r="PHY391"/>
      <c r="PHZ391"/>
      <c r="PIA391"/>
      <c r="PIB391"/>
      <c r="PIC391"/>
      <c r="PID391"/>
      <c r="PIE391"/>
      <c r="PIF391"/>
      <c r="PIG391"/>
      <c r="PIH391"/>
      <c r="PII391"/>
      <c r="PIJ391"/>
      <c r="PIK391"/>
      <c r="PIL391"/>
      <c r="PIM391"/>
      <c r="PIN391"/>
      <c r="PIO391"/>
      <c r="PIP391"/>
      <c r="PIQ391"/>
      <c r="PIR391"/>
      <c r="PIS391"/>
      <c r="PIT391"/>
      <c r="PIU391"/>
      <c r="PIV391"/>
      <c r="PIW391"/>
      <c r="PIX391"/>
      <c r="PIY391"/>
      <c r="PIZ391"/>
      <c r="PJA391"/>
      <c r="PJB391"/>
      <c r="PJC391"/>
      <c r="PJD391"/>
      <c r="PJE391"/>
      <c r="PJF391"/>
      <c r="PJG391"/>
      <c r="PJH391"/>
      <c r="PJI391"/>
      <c r="PJJ391"/>
      <c r="PJK391"/>
      <c r="PJL391"/>
      <c r="PJM391"/>
      <c r="PJN391"/>
      <c r="PJO391"/>
      <c r="PJP391"/>
      <c r="PJQ391"/>
      <c r="PJR391"/>
      <c r="PJS391"/>
      <c r="PJT391"/>
      <c r="PJU391"/>
      <c r="PJV391"/>
      <c r="PJW391"/>
      <c r="PJX391"/>
      <c r="PJY391"/>
      <c r="PJZ391"/>
      <c r="PKA391"/>
      <c r="PKB391"/>
      <c r="PKC391"/>
      <c r="PKD391"/>
      <c r="PKE391"/>
      <c r="PKF391"/>
      <c r="PKG391"/>
      <c r="PKH391"/>
      <c r="PKI391"/>
      <c r="PKJ391"/>
      <c r="PKK391"/>
      <c r="PKL391"/>
      <c r="PKM391"/>
      <c r="PKN391"/>
      <c r="PKO391"/>
      <c r="PKP391"/>
      <c r="PKQ391"/>
      <c r="PKR391"/>
      <c r="PKS391"/>
      <c r="PKT391"/>
      <c r="PKU391"/>
      <c r="PKV391"/>
      <c r="PKW391"/>
      <c r="PKX391"/>
      <c r="PKY391"/>
      <c r="PKZ391"/>
      <c r="PLA391"/>
      <c r="PLB391"/>
      <c r="PLC391"/>
      <c r="PLD391"/>
      <c r="PLE391"/>
      <c r="PLF391"/>
      <c r="PLG391"/>
      <c r="PLH391"/>
      <c r="PLI391"/>
      <c r="PLJ391"/>
      <c r="PLK391"/>
      <c r="PLL391"/>
      <c r="PLM391"/>
      <c r="PLN391"/>
      <c r="PLO391"/>
      <c r="PLP391"/>
      <c r="PLQ391"/>
      <c r="PLR391"/>
      <c r="PLS391"/>
      <c r="PLT391"/>
      <c r="PLU391"/>
      <c r="PLV391"/>
      <c r="PLW391"/>
      <c r="PLX391"/>
      <c r="PLY391"/>
      <c r="PLZ391"/>
      <c r="PMA391"/>
      <c r="PMB391"/>
      <c r="PMC391"/>
      <c r="PMD391"/>
      <c r="PME391"/>
      <c r="PMF391"/>
      <c r="PMG391"/>
      <c r="PMH391"/>
      <c r="PMI391"/>
      <c r="PMJ391"/>
      <c r="PMK391"/>
      <c r="PML391"/>
      <c r="PMM391"/>
      <c r="PMN391"/>
      <c r="PMO391"/>
      <c r="PMP391"/>
      <c r="PMQ391"/>
      <c r="PMR391"/>
      <c r="PMS391"/>
      <c r="PMT391"/>
      <c r="PMU391"/>
      <c r="PMV391"/>
      <c r="PMW391"/>
      <c r="PMX391"/>
      <c r="PMY391"/>
      <c r="PMZ391"/>
      <c r="PNA391"/>
      <c r="PNB391"/>
      <c r="PNC391"/>
      <c r="PND391"/>
      <c r="PNE391"/>
      <c r="PNF391"/>
      <c r="PNG391"/>
      <c r="PNH391"/>
      <c r="PNI391"/>
      <c r="PNJ391"/>
      <c r="PNK391"/>
      <c r="PNL391"/>
      <c r="PNM391"/>
      <c r="PNN391"/>
      <c r="PNO391"/>
      <c r="PNP391"/>
      <c r="PNQ391"/>
      <c r="PNR391"/>
      <c r="PNS391"/>
      <c r="PNT391"/>
      <c r="PNU391"/>
      <c r="PNV391"/>
      <c r="PNW391"/>
      <c r="PNX391"/>
      <c r="PNY391"/>
      <c r="PNZ391"/>
      <c r="POA391"/>
      <c r="POB391"/>
      <c r="POC391"/>
      <c r="POD391"/>
      <c r="POE391"/>
      <c r="POF391"/>
      <c r="POG391"/>
      <c r="POH391"/>
      <c r="POI391"/>
      <c r="POJ391"/>
      <c r="POK391"/>
      <c r="POL391"/>
      <c r="POM391"/>
      <c r="PON391"/>
      <c r="POO391"/>
      <c r="POP391"/>
      <c r="POQ391"/>
      <c r="POR391"/>
      <c r="POS391"/>
      <c r="POT391"/>
      <c r="POU391"/>
      <c r="POV391"/>
      <c r="POW391"/>
      <c r="POX391"/>
      <c r="POY391"/>
      <c r="POZ391"/>
      <c r="PPA391"/>
      <c r="PPB391"/>
      <c r="PPC391"/>
      <c r="PPD391"/>
      <c r="PPE391"/>
      <c r="PPF391"/>
      <c r="PPG391"/>
      <c r="PPH391"/>
      <c r="PPI391"/>
      <c r="PPJ391"/>
      <c r="PPK391"/>
      <c r="PPL391"/>
      <c r="PPM391"/>
      <c r="PPN391"/>
      <c r="PPO391"/>
      <c r="PPP391"/>
      <c r="PPQ391"/>
      <c r="PPR391"/>
      <c r="PPS391"/>
      <c r="PPT391"/>
      <c r="PPU391"/>
      <c r="PPV391"/>
      <c r="PPW391"/>
      <c r="PPX391"/>
      <c r="PPY391"/>
      <c r="PPZ391"/>
      <c r="PQA391"/>
      <c r="PQB391"/>
      <c r="PQC391"/>
      <c r="PQD391"/>
      <c r="PQE391"/>
      <c r="PQF391"/>
      <c r="PQG391"/>
      <c r="PQH391"/>
      <c r="PQI391"/>
      <c r="PQJ391"/>
      <c r="PQK391"/>
      <c r="PQL391"/>
      <c r="PQM391"/>
      <c r="PQN391"/>
      <c r="PQO391"/>
      <c r="PQP391"/>
      <c r="PQQ391"/>
      <c r="PQR391"/>
      <c r="PQS391"/>
      <c r="PQT391"/>
      <c r="PQU391"/>
      <c r="PQV391"/>
      <c r="PQW391"/>
      <c r="PQX391"/>
      <c r="PQY391"/>
      <c r="PQZ391"/>
      <c r="PRA391"/>
      <c r="PRB391"/>
      <c r="PRC391"/>
      <c r="PRD391"/>
      <c r="PRE391"/>
      <c r="PRF391"/>
      <c r="PRG391"/>
      <c r="PRH391"/>
      <c r="PRI391"/>
      <c r="PRJ391"/>
      <c r="PRK391"/>
      <c r="PRL391"/>
      <c r="PRM391"/>
      <c r="PRN391"/>
      <c r="PRO391"/>
      <c r="PRP391"/>
      <c r="PRQ391"/>
      <c r="PRR391"/>
      <c r="PRS391"/>
      <c r="PRT391"/>
      <c r="PRU391"/>
      <c r="PRV391"/>
      <c r="PRW391"/>
      <c r="PRX391"/>
      <c r="PRY391"/>
      <c r="PRZ391"/>
      <c r="PSA391"/>
      <c r="PSB391"/>
      <c r="PSC391"/>
      <c r="PSD391"/>
      <c r="PSE391"/>
      <c r="PSF391"/>
      <c r="PSG391"/>
      <c r="PSH391"/>
      <c r="PSI391"/>
      <c r="PSJ391"/>
      <c r="PSK391"/>
      <c r="PSL391"/>
      <c r="PSM391"/>
      <c r="PSN391"/>
      <c r="PSO391"/>
      <c r="PSP391"/>
      <c r="PSQ391"/>
      <c r="PSR391"/>
      <c r="PSS391"/>
      <c r="PST391"/>
      <c r="PSU391"/>
      <c r="PSV391"/>
      <c r="PSW391"/>
      <c r="PSX391"/>
      <c r="PSY391"/>
      <c r="PSZ391"/>
      <c r="PTA391"/>
      <c r="PTB391"/>
      <c r="PTC391"/>
      <c r="PTD391"/>
      <c r="PTE391"/>
      <c r="PTF391"/>
      <c r="PTG391"/>
      <c r="PTH391"/>
      <c r="PTI391"/>
      <c r="PTJ391"/>
      <c r="PTK391"/>
      <c r="PTL391"/>
      <c r="PTM391"/>
      <c r="PTN391"/>
      <c r="PTO391"/>
      <c r="PTP391"/>
      <c r="PTQ391"/>
      <c r="PTR391"/>
      <c r="PTS391"/>
      <c r="PTT391"/>
      <c r="PTU391"/>
      <c r="PTV391"/>
      <c r="PTW391"/>
      <c r="PTX391"/>
      <c r="PTY391"/>
      <c r="PTZ391"/>
      <c r="PUA391"/>
      <c r="PUB391"/>
      <c r="PUC391"/>
      <c r="PUD391"/>
      <c r="PUE391"/>
      <c r="PUF391"/>
      <c r="PUG391"/>
      <c r="PUH391"/>
      <c r="PUI391"/>
      <c r="PUJ391"/>
      <c r="PUK391"/>
      <c r="PUL391"/>
      <c r="PUM391"/>
      <c r="PUN391"/>
      <c r="PUO391"/>
      <c r="PUP391"/>
      <c r="PUQ391"/>
      <c r="PUR391"/>
      <c r="PUS391"/>
      <c r="PUT391"/>
      <c r="PUU391"/>
      <c r="PUV391"/>
      <c r="PUW391"/>
      <c r="PUX391"/>
      <c r="PUY391"/>
      <c r="PUZ391"/>
      <c r="PVA391"/>
      <c r="PVB391"/>
      <c r="PVC391"/>
      <c r="PVD391"/>
      <c r="PVE391"/>
      <c r="PVF391"/>
      <c r="PVG391"/>
      <c r="PVH391"/>
      <c r="PVI391"/>
      <c r="PVJ391"/>
      <c r="PVK391"/>
      <c r="PVL391"/>
      <c r="PVM391"/>
      <c r="PVN391"/>
      <c r="PVO391"/>
      <c r="PVP391"/>
      <c r="PVQ391"/>
      <c r="PVR391"/>
      <c r="PVS391"/>
      <c r="PVT391"/>
      <c r="PVU391"/>
      <c r="PVV391"/>
      <c r="PVW391"/>
      <c r="PVX391"/>
      <c r="PVY391"/>
      <c r="PVZ391"/>
      <c r="PWA391"/>
      <c r="PWB391"/>
      <c r="PWC391"/>
      <c r="PWD391"/>
      <c r="PWE391"/>
      <c r="PWF391"/>
      <c r="PWG391"/>
      <c r="PWH391"/>
      <c r="PWI391"/>
      <c r="PWJ391"/>
      <c r="PWK391"/>
      <c r="PWL391"/>
      <c r="PWM391"/>
      <c r="PWN391"/>
      <c r="PWO391"/>
      <c r="PWP391"/>
      <c r="PWQ391"/>
      <c r="PWR391"/>
      <c r="PWS391"/>
      <c r="PWT391"/>
      <c r="PWU391"/>
      <c r="PWV391"/>
      <c r="PWW391"/>
      <c r="PWX391"/>
      <c r="PWY391"/>
      <c r="PWZ391"/>
      <c r="PXA391"/>
      <c r="PXB391"/>
      <c r="PXC391"/>
      <c r="PXD391"/>
      <c r="PXE391"/>
      <c r="PXF391"/>
      <c r="PXG391"/>
      <c r="PXH391"/>
      <c r="PXI391"/>
      <c r="PXJ391"/>
      <c r="PXK391"/>
      <c r="PXL391"/>
      <c r="PXM391"/>
      <c r="PXN391"/>
      <c r="PXO391"/>
      <c r="PXP391"/>
      <c r="PXQ391"/>
      <c r="PXR391"/>
      <c r="PXS391"/>
      <c r="PXT391"/>
      <c r="PXU391"/>
      <c r="PXV391"/>
      <c r="PXW391"/>
      <c r="PXX391"/>
      <c r="PXY391"/>
      <c r="PXZ391"/>
      <c r="PYA391"/>
      <c r="PYB391"/>
      <c r="PYC391"/>
      <c r="PYD391"/>
      <c r="PYE391"/>
      <c r="PYF391"/>
      <c r="PYG391"/>
      <c r="PYH391"/>
      <c r="PYI391"/>
      <c r="PYJ391"/>
      <c r="PYK391"/>
      <c r="PYL391"/>
      <c r="PYM391"/>
      <c r="PYN391"/>
      <c r="PYO391"/>
      <c r="PYP391"/>
      <c r="PYQ391"/>
      <c r="PYR391"/>
      <c r="PYS391"/>
      <c r="PYT391"/>
      <c r="PYU391"/>
      <c r="PYV391"/>
      <c r="PYW391"/>
      <c r="PYX391"/>
      <c r="PYY391"/>
      <c r="PYZ391"/>
      <c r="PZA391"/>
      <c r="PZB391"/>
      <c r="PZC391"/>
      <c r="PZD391"/>
      <c r="PZE391"/>
      <c r="PZF391"/>
      <c r="PZG391"/>
      <c r="PZH391"/>
      <c r="PZI391"/>
      <c r="PZJ391"/>
      <c r="PZK391"/>
      <c r="PZL391"/>
      <c r="PZM391"/>
      <c r="PZN391"/>
      <c r="PZO391"/>
      <c r="PZP391"/>
      <c r="PZQ391"/>
      <c r="PZR391"/>
      <c r="PZS391"/>
      <c r="PZT391"/>
      <c r="PZU391"/>
      <c r="PZV391"/>
      <c r="PZW391"/>
      <c r="PZX391"/>
      <c r="PZY391"/>
      <c r="PZZ391"/>
      <c r="QAA391"/>
      <c r="QAB391"/>
      <c r="QAC391"/>
      <c r="QAD391"/>
      <c r="QAE391"/>
      <c r="QAF391"/>
      <c r="QAG391"/>
      <c r="QAH391"/>
      <c r="QAI391"/>
      <c r="QAJ391"/>
      <c r="QAK391"/>
      <c r="QAL391"/>
      <c r="QAM391"/>
      <c r="QAN391"/>
      <c r="QAO391"/>
      <c r="QAP391"/>
      <c r="QAQ391"/>
      <c r="QAR391"/>
      <c r="QAS391"/>
      <c r="QAT391"/>
      <c r="QAU391"/>
      <c r="QAV391"/>
      <c r="QAW391"/>
      <c r="QAX391"/>
      <c r="QAY391"/>
      <c r="QAZ391"/>
      <c r="QBA391"/>
      <c r="QBB391"/>
      <c r="QBC391"/>
      <c r="QBD391"/>
      <c r="QBE391"/>
      <c r="QBF391"/>
      <c r="QBG391"/>
      <c r="QBH391"/>
      <c r="QBI391"/>
      <c r="QBJ391"/>
      <c r="QBK391"/>
      <c r="QBL391"/>
      <c r="QBM391"/>
      <c r="QBN391"/>
      <c r="QBO391"/>
      <c r="QBP391"/>
      <c r="QBQ391"/>
      <c r="QBR391"/>
      <c r="QBS391"/>
      <c r="QBT391"/>
      <c r="QBU391"/>
      <c r="QBV391"/>
      <c r="QBW391"/>
      <c r="QBX391"/>
      <c r="QBY391"/>
      <c r="QBZ391"/>
      <c r="QCA391"/>
      <c r="QCB391"/>
      <c r="QCC391"/>
      <c r="QCD391"/>
      <c r="QCE391"/>
      <c r="QCF391"/>
      <c r="QCG391"/>
      <c r="QCH391"/>
      <c r="QCI391"/>
      <c r="QCJ391"/>
      <c r="QCK391"/>
      <c r="QCL391"/>
      <c r="QCM391"/>
      <c r="QCN391"/>
      <c r="QCO391"/>
      <c r="QCP391"/>
      <c r="QCQ391"/>
      <c r="QCR391"/>
      <c r="QCS391"/>
      <c r="QCT391"/>
      <c r="QCU391"/>
      <c r="QCV391"/>
      <c r="QCW391"/>
      <c r="QCX391"/>
      <c r="QCY391"/>
      <c r="QCZ391"/>
      <c r="QDA391"/>
      <c r="QDB391"/>
      <c r="QDC391"/>
      <c r="QDD391"/>
      <c r="QDE391"/>
      <c r="QDF391"/>
      <c r="QDG391"/>
      <c r="QDH391"/>
      <c r="QDI391"/>
      <c r="QDJ391"/>
      <c r="QDK391"/>
      <c r="QDL391"/>
      <c r="QDM391"/>
      <c r="QDN391"/>
      <c r="QDO391"/>
      <c r="QDP391"/>
      <c r="QDQ391"/>
      <c r="QDR391"/>
      <c r="QDS391"/>
      <c r="QDT391"/>
      <c r="QDU391"/>
      <c r="QDV391"/>
      <c r="QDW391"/>
      <c r="QDX391"/>
      <c r="QDY391"/>
      <c r="QDZ391"/>
      <c r="QEA391"/>
      <c r="QEB391"/>
      <c r="QEC391"/>
      <c r="QED391"/>
      <c r="QEE391"/>
      <c r="QEF391"/>
      <c r="QEG391"/>
      <c r="QEH391"/>
      <c r="QEI391"/>
      <c r="QEJ391"/>
      <c r="QEK391"/>
      <c r="QEL391"/>
      <c r="QEM391"/>
      <c r="QEN391"/>
      <c r="QEO391"/>
      <c r="QEP391"/>
      <c r="QEQ391"/>
      <c r="QER391"/>
      <c r="QES391"/>
      <c r="QET391"/>
      <c r="QEU391"/>
      <c r="QEV391"/>
      <c r="QEW391"/>
      <c r="QEX391"/>
      <c r="QEY391"/>
      <c r="QEZ391"/>
      <c r="QFA391"/>
      <c r="QFB391"/>
      <c r="QFC391"/>
      <c r="QFD391"/>
      <c r="QFE391"/>
      <c r="QFF391"/>
      <c r="QFG391"/>
      <c r="QFH391"/>
      <c r="QFI391"/>
      <c r="QFJ391"/>
      <c r="QFK391"/>
      <c r="QFL391"/>
      <c r="QFM391"/>
      <c r="QFN391"/>
      <c r="QFO391"/>
      <c r="QFP391"/>
      <c r="QFQ391"/>
      <c r="QFR391"/>
      <c r="QFS391"/>
      <c r="QFT391"/>
      <c r="QFU391"/>
      <c r="QFV391"/>
      <c r="QFW391"/>
      <c r="QFX391"/>
      <c r="QFY391"/>
      <c r="QFZ391"/>
      <c r="QGA391"/>
      <c r="QGB391"/>
      <c r="QGC391"/>
      <c r="QGD391"/>
      <c r="QGE391"/>
      <c r="QGF391"/>
      <c r="QGG391"/>
      <c r="QGH391"/>
      <c r="QGI391"/>
      <c r="QGJ391"/>
      <c r="QGK391"/>
      <c r="QGL391"/>
      <c r="QGM391"/>
      <c r="QGN391"/>
      <c r="QGO391"/>
      <c r="QGP391"/>
      <c r="QGQ391"/>
      <c r="QGR391"/>
      <c r="QGS391"/>
      <c r="QGT391"/>
      <c r="QGU391"/>
      <c r="QGV391"/>
      <c r="QGW391"/>
      <c r="QGX391"/>
      <c r="QGY391"/>
      <c r="QGZ391"/>
      <c r="QHA391"/>
      <c r="QHB391"/>
      <c r="QHC391"/>
      <c r="QHD391"/>
      <c r="QHE391"/>
      <c r="QHF391"/>
      <c r="QHG391"/>
      <c r="QHH391"/>
      <c r="QHI391"/>
      <c r="QHJ391"/>
      <c r="QHK391"/>
      <c r="QHL391"/>
      <c r="QHM391"/>
      <c r="QHN391"/>
      <c r="QHO391"/>
      <c r="QHP391"/>
      <c r="QHQ391"/>
      <c r="QHR391"/>
      <c r="QHS391"/>
      <c r="QHT391"/>
      <c r="QHU391"/>
      <c r="QHV391"/>
      <c r="QHW391"/>
      <c r="QHX391"/>
      <c r="QHY391"/>
      <c r="QHZ391"/>
      <c r="QIA391"/>
      <c r="QIB391"/>
      <c r="QIC391"/>
      <c r="QID391"/>
      <c r="QIE391"/>
      <c r="QIF391"/>
      <c r="QIG391"/>
      <c r="QIH391"/>
      <c r="QII391"/>
      <c r="QIJ391"/>
      <c r="QIK391"/>
      <c r="QIL391"/>
      <c r="QIM391"/>
      <c r="QIN391"/>
      <c r="QIO391"/>
      <c r="QIP391"/>
      <c r="QIQ391"/>
      <c r="QIR391"/>
      <c r="QIS391"/>
      <c r="QIT391"/>
      <c r="QIU391"/>
      <c r="QIV391"/>
      <c r="QIW391"/>
      <c r="QIX391"/>
      <c r="QIY391"/>
      <c r="QIZ391"/>
      <c r="QJA391"/>
      <c r="QJB391"/>
      <c r="QJC391"/>
      <c r="QJD391"/>
      <c r="QJE391"/>
      <c r="QJF391"/>
      <c r="QJG391"/>
      <c r="QJH391"/>
      <c r="QJI391"/>
      <c r="QJJ391"/>
      <c r="QJK391"/>
      <c r="QJL391"/>
      <c r="QJM391"/>
      <c r="QJN391"/>
      <c r="QJO391"/>
      <c r="QJP391"/>
      <c r="QJQ391"/>
      <c r="QJR391"/>
      <c r="QJS391"/>
      <c r="QJT391"/>
      <c r="QJU391"/>
      <c r="QJV391"/>
      <c r="QJW391"/>
      <c r="QJX391"/>
      <c r="QJY391"/>
      <c r="QJZ391"/>
      <c r="QKA391"/>
      <c r="QKB391"/>
      <c r="QKC391"/>
      <c r="QKD391"/>
      <c r="QKE391"/>
      <c r="QKF391"/>
      <c r="QKG391"/>
      <c r="QKH391"/>
      <c r="QKI391"/>
      <c r="QKJ391"/>
      <c r="QKK391"/>
      <c r="QKL391"/>
      <c r="QKM391"/>
      <c r="QKN391"/>
      <c r="QKO391"/>
      <c r="QKP391"/>
      <c r="QKQ391"/>
      <c r="QKR391"/>
      <c r="QKS391"/>
      <c r="QKT391"/>
      <c r="QKU391"/>
      <c r="QKV391"/>
      <c r="QKW391"/>
      <c r="QKX391"/>
      <c r="QKY391"/>
      <c r="QKZ391"/>
      <c r="QLA391"/>
      <c r="QLB391"/>
      <c r="QLC391"/>
      <c r="QLD391"/>
      <c r="QLE391"/>
      <c r="QLF391"/>
      <c r="QLG391"/>
      <c r="QLH391"/>
      <c r="QLI391"/>
      <c r="QLJ391"/>
      <c r="QLK391"/>
      <c r="QLL391"/>
      <c r="QLM391"/>
      <c r="QLN391"/>
      <c r="QLO391"/>
      <c r="QLP391"/>
      <c r="QLQ391"/>
      <c r="QLR391"/>
      <c r="QLS391"/>
      <c r="QLT391"/>
      <c r="QLU391"/>
      <c r="QLV391"/>
      <c r="QLW391"/>
      <c r="QLX391"/>
      <c r="QLY391"/>
      <c r="QLZ391"/>
      <c r="QMA391"/>
      <c r="QMB391"/>
      <c r="QMC391"/>
      <c r="QMD391"/>
      <c r="QME391"/>
      <c r="QMF391"/>
      <c r="QMG391"/>
      <c r="QMH391"/>
      <c r="QMI391"/>
      <c r="QMJ391"/>
      <c r="QMK391"/>
      <c r="QML391"/>
      <c r="QMM391"/>
      <c r="QMN391"/>
      <c r="QMO391"/>
      <c r="QMP391"/>
      <c r="QMQ391"/>
      <c r="QMR391"/>
      <c r="QMS391"/>
      <c r="QMT391"/>
      <c r="QMU391"/>
      <c r="QMV391"/>
      <c r="QMW391"/>
      <c r="QMX391"/>
      <c r="QMY391"/>
      <c r="QMZ391"/>
      <c r="QNA391"/>
      <c r="QNB391"/>
      <c r="QNC391"/>
      <c r="QND391"/>
      <c r="QNE391"/>
      <c r="QNF391"/>
      <c r="QNG391"/>
      <c r="QNH391"/>
      <c r="QNI391"/>
      <c r="QNJ391"/>
      <c r="QNK391"/>
      <c r="QNL391"/>
      <c r="QNM391"/>
      <c r="QNN391"/>
      <c r="QNO391"/>
      <c r="QNP391"/>
      <c r="QNQ391"/>
      <c r="QNR391"/>
      <c r="QNS391"/>
      <c r="QNT391"/>
      <c r="QNU391"/>
      <c r="QNV391"/>
      <c r="QNW391"/>
      <c r="QNX391"/>
      <c r="QNY391"/>
      <c r="QNZ391"/>
      <c r="QOA391"/>
      <c r="QOB391"/>
      <c r="QOC391"/>
      <c r="QOD391"/>
      <c r="QOE391"/>
      <c r="QOF391"/>
      <c r="QOG391"/>
      <c r="QOH391"/>
      <c r="QOI391"/>
      <c r="QOJ391"/>
      <c r="QOK391"/>
      <c r="QOL391"/>
      <c r="QOM391"/>
      <c r="QON391"/>
      <c r="QOO391"/>
      <c r="QOP391"/>
      <c r="QOQ391"/>
      <c r="QOR391"/>
      <c r="QOS391"/>
      <c r="QOT391"/>
      <c r="QOU391"/>
      <c r="QOV391"/>
      <c r="QOW391"/>
      <c r="QOX391"/>
      <c r="QOY391"/>
      <c r="QOZ391"/>
      <c r="QPA391"/>
      <c r="QPB391"/>
      <c r="QPC391"/>
      <c r="QPD391"/>
      <c r="QPE391"/>
      <c r="QPF391"/>
      <c r="QPG391"/>
      <c r="QPH391"/>
      <c r="QPI391"/>
      <c r="QPJ391"/>
      <c r="QPK391"/>
      <c r="QPL391"/>
      <c r="QPM391"/>
      <c r="QPN391"/>
      <c r="QPO391"/>
      <c r="QPP391"/>
      <c r="QPQ391"/>
      <c r="QPR391"/>
      <c r="QPS391"/>
      <c r="QPT391"/>
      <c r="QPU391"/>
      <c r="QPV391"/>
      <c r="QPW391"/>
      <c r="QPX391"/>
      <c r="QPY391"/>
      <c r="QPZ391"/>
      <c r="QQA391"/>
      <c r="QQB391"/>
      <c r="QQC391"/>
      <c r="QQD391"/>
      <c r="QQE391"/>
      <c r="QQF391"/>
      <c r="QQG391"/>
      <c r="QQH391"/>
      <c r="QQI391"/>
      <c r="QQJ391"/>
      <c r="QQK391"/>
      <c r="QQL391"/>
      <c r="QQM391"/>
      <c r="QQN391"/>
      <c r="QQO391"/>
      <c r="QQP391"/>
      <c r="QQQ391"/>
      <c r="QQR391"/>
      <c r="QQS391"/>
      <c r="QQT391"/>
      <c r="QQU391"/>
      <c r="QQV391"/>
      <c r="QQW391"/>
      <c r="QQX391"/>
      <c r="QQY391"/>
      <c r="QQZ391"/>
      <c r="QRA391"/>
      <c r="QRB391"/>
      <c r="QRC391"/>
      <c r="QRD391"/>
      <c r="QRE391"/>
      <c r="QRF391"/>
      <c r="QRG391"/>
      <c r="QRH391"/>
      <c r="QRI391"/>
      <c r="QRJ391"/>
      <c r="QRK391"/>
      <c r="QRL391"/>
      <c r="QRM391"/>
      <c r="QRN391"/>
      <c r="QRO391"/>
      <c r="QRP391"/>
      <c r="QRQ391"/>
      <c r="QRR391"/>
      <c r="QRS391"/>
      <c r="QRT391"/>
      <c r="QRU391"/>
      <c r="QRV391"/>
      <c r="QRW391"/>
      <c r="QRX391"/>
      <c r="QRY391"/>
      <c r="QRZ391"/>
      <c r="QSA391"/>
      <c r="QSB391"/>
      <c r="QSC391"/>
      <c r="QSD391"/>
      <c r="QSE391"/>
      <c r="QSF391"/>
      <c r="QSG391"/>
      <c r="QSH391"/>
      <c r="QSI391"/>
      <c r="QSJ391"/>
      <c r="QSK391"/>
      <c r="QSL391"/>
      <c r="QSM391"/>
      <c r="QSN391"/>
      <c r="QSO391"/>
      <c r="QSP391"/>
      <c r="QSQ391"/>
      <c r="QSR391"/>
      <c r="QSS391"/>
      <c r="QST391"/>
      <c r="QSU391"/>
      <c r="QSV391"/>
      <c r="QSW391"/>
      <c r="QSX391"/>
      <c r="QSY391"/>
      <c r="QSZ391"/>
      <c r="QTA391"/>
      <c r="QTB391"/>
      <c r="QTC391"/>
      <c r="QTD391"/>
      <c r="QTE391"/>
      <c r="QTF391"/>
      <c r="QTG391"/>
      <c r="QTH391"/>
      <c r="QTI391"/>
      <c r="QTJ391"/>
      <c r="QTK391"/>
      <c r="QTL391"/>
      <c r="QTM391"/>
      <c r="QTN391"/>
      <c r="QTO391"/>
      <c r="QTP391"/>
      <c r="QTQ391"/>
      <c r="QTR391"/>
      <c r="QTS391"/>
      <c r="QTT391"/>
      <c r="QTU391"/>
      <c r="QTV391"/>
      <c r="QTW391"/>
      <c r="QTX391"/>
      <c r="QTY391"/>
      <c r="QTZ391"/>
      <c r="QUA391"/>
      <c r="QUB391"/>
      <c r="QUC391"/>
      <c r="QUD391"/>
      <c r="QUE391"/>
      <c r="QUF391"/>
      <c r="QUG391"/>
      <c r="QUH391"/>
      <c r="QUI391"/>
      <c r="QUJ391"/>
      <c r="QUK391"/>
      <c r="QUL391"/>
      <c r="QUM391"/>
      <c r="QUN391"/>
      <c r="QUO391"/>
      <c r="QUP391"/>
      <c r="QUQ391"/>
      <c r="QUR391"/>
      <c r="QUS391"/>
      <c r="QUT391"/>
      <c r="QUU391"/>
      <c r="QUV391"/>
      <c r="QUW391"/>
      <c r="QUX391"/>
      <c r="QUY391"/>
      <c r="QUZ391"/>
      <c r="QVA391"/>
      <c r="QVB391"/>
      <c r="QVC391"/>
      <c r="QVD391"/>
      <c r="QVE391"/>
      <c r="QVF391"/>
      <c r="QVG391"/>
      <c r="QVH391"/>
      <c r="QVI391"/>
      <c r="QVJ391"/>
      <c r="QVK391"/>
      <c r="QVL391"/>
      <c r="QVM391"/>
      <c r="QVN391"/>
      <c r="QVO391"/>
      <c r="QVP391"/>
      <c r="QVQ391"/>
      <c r="QVR391"/>
      <c r="QVS391"/>
      <c r="QVT391"/>
      <c r="QVU391"/>
      <c r="QVV391"/>
      <c r="QVW391"/>
      <c r="QVX391"/>
      <c r="QVY391"/>
      <c r="QVZ391"/>
      <c r="QWA391"/>
      <c r="QWB391"/>
      <c r="QWC391"/>
      <c r="QWD391"/>
      <c r="QWE391"/>
      <c r="QWF391"/>
      <c r="QWG391"/>
      <c r="QWH391"/>
      <c r="QWI391"/>
      <c r="QWJ391"/>
      <c r="QWK391"/>
      <c r="QWL391"/>
      <c r="QWM391"/>
      <c r="QWN391"/>
      <c r="QWO391"/>
      <c r="QWP391"/>
      <c r="QWQ391"/>
      <c r="QWR391"/>
      <c r="QWS391"/>
      <c r="QWT391"/>
      <c r="QWU391"/>
      <c r="QWV391"/>
      <c r="QWW391"/>
      <c r="QWX391"/>
      <c r="QWY391"/>
      <c r="QWZ391"/>
      <c r="QXA391"/>
      <c r="QXB391"/>
      <c r="QXC391"/>
      <c r="QXD391"/>
      <c r="QXE391"/>
      <c r="QXF391"/>
      <c r="QXG391"/>
      <c r="QXH391"/>
      <c r="QXI391"/>
      <c r="QXJ391"/>
      <c r="QXK391"/>
      <c r="QXL391"/>
      <c r="QXM391"/>
      <c r="QXN391"/>
      <c r="QXO391"/>
      <c r="QXP391"/>
      <c r="QXQ391"/>
      <c r="QXR391"/>
      <c r="QXS391"/>
      <c r="QXT391"/>
      <c r="QXU391"/>
      <c r="QXV391"/>
      <c r="QXW391"/>
      <c r="QXX391"/>
      <c r="QXY391"/>
      <c r="QXZ391"/>
      <c r="QYA391"/>
      <c r="QYB391"/>
      <c r="QYC391"/>
      <c r="QYD391"/>
      <c r="QYE391"/>
      <c r="QYF391"/>
      <c r="QYG391"/>
      <c r="QYH391"/>
      <c r="QYI391"/>
      <c r="QYJ391"/>
      <c r="QYK391"/>
      <c r="QYL391"/>
      <c r="QYM391"/>
      <c r="QYN391"/>
      <c r="QYO391"/>
      <c r="QYP391"/>
      <c r="QYQ391"/>
      <c r="QYR391"/>
      <c r="QYS391"/>
      <c r="QYT391"/>
      <c r="QYU391"/>
      <c r="QYV391"/>
      <c r="QYW391"/>
      <c r="QYX391"/>
      <c r="QYY391"/>
      <c r="QYZ391"/>
      <c r="QZA391"/>
      <c r="QZB391"/>
      <c r="QZC391"/>
      <c r="QZD391"/>
      <c r="QZE391"/>
      <c r="QZF391"/>
      <c r="QZG391"/>
      <c r="QZH391"/>
      <c r="QZI391"/>
      <c r="QZJ391"/>
      <c r="QZK391"/>
      <c r="QZL391"/>
      <c r="QZM391"/>
      <c r="QZN391"/>
      <c r="QZO391"/>
      <c r="QZP391"/>
      <c r="QZQ391"/>
      <c r="QZR391"/>
      <c r="QZS391"/>
      <c r="QZT391"/>
      <c r="QZU391"/>
      <c r="QZV391"/>
      <c r="QZW391"/>
      <c r="QZX391"/>
      <c r="QZY391"/>
      <c r="QZZ391"/>
      <c r="RAA391"/>
      <c r="RAB391"/>
      <c r="RAC391"/>
      <c r="RAD391"/>
      <c r="RAE391"/>
      <c r="RAF391"/>
      <c r="RAG391"/>
      <c r="RAH391"/>
      <c r="RAI391"/>
      <c r="RAJ391"/>
      <c r="RAK391"/>
      <c r="RAL391"/>
      <c r="RAM391"/>
      <c r="RAN391"/>
      <c r="RAO391"/>
      <c r="RAP391"/>
      <c r="RAQ391"/>
      <c r="RAR391"/>
      <c r="RAS391"/>
      <c r="RAT391"/>
      <c r="RAU391"/>
      <c r="RAV391"/>
      <c r="RAW391"/>
      <c r="RAX391"/>
      <c r="RAY391"/>
      <c r="RAZ391"/>
      <c r="RBA391"/>
      <c r="RBB391"/>
      <c r="RBC391"/>
      <c r="RBD391"/>
      <c r="RBE391"/>
      <c r="RBF391"/>
      <c r="RBG391"/>
      <c r="RBH391"/>
      <c r="RBI391"/>
      <c r="RBJ391"/>
      <c r="RBK391"/>
      <c r="RBL391"/>
      <c r="RBM391"/>
      <c r="RBN391"/>
      <c r="RBO391"/>
      <c r="RBP391"/>
      <c r="RBQ391"/>
      <c r="RBR391"/>
      <c r="RBS391"/>
      <c r="RBT391"/>
      <c r="RBU391"/>
      <c r="RBV391"/>
      <c r="RBW391"/>
      <c r="RBX391"/>
      <c r="RBY391"/>
      <c r="RBZ391"/>
      <c r="RCA391"/>
      <c r="RCB391"/>
      <c r="RCC391"/>
      <c r="RCD391"/>
      <c r="RCE391"/>
      <c r="RCF391"/>
      <c r="RCG391"/>
      <c r="RCH391"/>
      <c r="RCI391"/>
      <c r="RCJ391"/>
      <c r="RCK391"/>
      <c r="RCL391"/>
      <c r="RCM391"/>
      <c r="RCN391"/>
      <c r="RCO391"/>
      <c r="RCP391"/>
      <c r="RCQ391"/>
      <c r="RCR391"/>
      <c r="RCS391"/>
      <c r="RCT391"/>
      <c r="RCU391"/>
      <c r="RCV391"/>
      <c r="RCW391"/>
      <c r="RCX391"/>
      <c r="RCY391"/>
      <c r="RCZ391"/>
      <c r="RDA391"/>
      <c r="RDB391"/>
      <c r="RDC391"/>
      <c r="RDD391"/>
      <c r="RDE391"/>
      <c r="RDF391"/>
      <c r="RDG391"/>
      <c r="RDH391"/>
      <c r="RDI391"/>
      <c r="RDJ391"/>
      <c r="RDK391"/>
      <c r="RDL391"/>
      <c r="RDM391"/>
      <c r="RDN391"/>
      <c r="RDO391"/>
      <c r="RDP391"/>
      <c r="RDQ391"/>
      <c r="RDR391"/>
      <c r="RDS391"/>
      <c r="RDT391"/>
      <c r="RDU391"/>
      <c r="RDV391"/>
      <c r="RDW391"/>
      <c r="RDX391"/>
      <c r="RDY391"/>
      <c r="RDZ391"/>
      <c r="REA391"/>
      <c r="REB391"/>
      <c r="REC391"/>
      <c r="RED391"/>
      <c r="REE391"/>
      <c r="REF391"/>
      <c r="REG391"/>
      <c r="REH391"/>
      <c r="REI391"/>
      <c r="REJ391"/>
      <c r="REK391"/>
      <c r="REL391"/>
      <c r="REM391"/>
      <c r="REN391"/>
      <c r="REO391"/>
      <c r="REP391"/>
      <c r="REQ391"/>
      <c r="RER391"/>
      <c r="RES391"/>
      <c r="RET391"/>
      <c r="REU391"/>
      <c r="REV391"/>
      <c r="REW391"/>
      <c r="REX391"/>
      <c r="REY391"/>
      <c r="REZ391"/>
      <c r="RFA391"/>
      <c r="RFB391"/>
      <c r="RFC391"/>
      <c r="RFD391"/>
      <c r="RFE391"/>
      <c r="RFF391"/>
      <c r="RFG391"/>
      <c r="RFH391"/>
      <c r="RFI391"/>
      <c r="RFJ391"/>
      <c r="RFK391"/>
      <c r="RFL391"/>
      <c r="RFM391"/>
      <c r="RFN391"/>
      <c r="RFO391"/>
      <c r="RFP391"/>
      <c r="RFQ391"/>
      <c r="RFR391"/>
      <c r="RFS391"/>
      <c r="RFT391"/>
      <c r="RFU391"/>
      <c r="RFV391"/>
      <c r="RFW391"/>
      <c r="RFX391"/>
      <c r="RFY391"/>
      <c r="RFZ391"/>
      <c r="RGA391"/>
      <c r="RGB391"/>
      <c r="RGC391"/>
      <c r="RGD391"/>
      <c r="RGE391"/>
      <c r="RGF391"/>
      <c r="RGG391"/>
      <c r="RGH391"/>
      <c r="RGI391"/>
      <c r="RGJ391"/>
      <c r="RGK391"/>
      <c r="RGL391"/>
      <c r="RGM391"/>
      <c r="RGN391"/>
      <c r="RGO391"/>
      <c r="RGP391"/>
      <c r="RGQ391"/>
      <c r="RGR391"/>
      <c r="RGS391"/>
      <c r="RGT391"/>
      <c r="RGU391"/>
      <c r="RGV391"/>
      <c r="RGW391"/>
      <c r="RGX391"/>
      <c r="RGY391"/>
      <c r="RGZ391"/>
      <c r="RHA391"/>
      <c r="RHB391"/>
      <c r="RHC391"/>
      <c r="RHD391"/>
      <c r="RHE391"/>
      <c r="RHF391"/>
      <c r="RHG391"/>
      <c r="RHH391"/>
      <c r="RHI391"/>
      <c r="RHJ391"/>
      <c r="RHK391"/>
      <c r="RHL391"/>
      <c r="RHM391"/>
      <c r="RHN391"/>
      <c r="RHO391"/>
      <c r="RHP391"/>
      <c r="RHQ391"/>
      <c r="RHR391"/>
      <c r="RHS391"/>
      <c r="RHT391"/>
      <c r="RHU391"/>
      <c r="RHV391"/>
      <c r="RHW391"/>
      <c r="RHX391"/>
      <c r="RHY391"/>
      <c r="RHZ391"/>
      <c r="RIA391"/>
      <c r="RIB391"/>
      <c r="RIC391"/>
      <c r="RID391"/>
      <c r="RIE391"/>
      <c r="RIF391"/>
      <c r="RIG391"/>
      <c r="RIH391"/>
      <c r="RII391"/>
      <c r="RIJ391"/>
      <c r="RIK391"/>
      <c r="RIL391"/>
      <c r="RIM391"/>
      <c r="RIN391"/>
      <c r="RIO391"/>
      <c r="RIP391"/>
      <c r="RIQ391"/>
      <c r="RIR391"/>
      <c r="RIS391"/>
      <c r="RIT391"/>
      <c r="RIU391"/>
      <c r="RIV391"/>
      <c r="RIW391"/>
      <c r="RIX391"/>
      <c r="RIY391"/>
      <c r="RIZ391"/>
      <c r="RJA391"/>
      <c r="RJB391"/>
      <c r="RJC391"/>
      <c r="RJD391"/>
      <c r="RJE391"/>
      <c r="RJF391"/>
      <c r="RJG391"/>
      <c r="RJH391"/>
      <c r="RJI391"/>
      <c r="RJJ391"/>
      <c r="RJK391"/>
      <c r="RJL391"/>
      <c r="RJM391"/>
      <c r="RJN391"/>
      <c r="RJO391"/>
      <c r="RJP391"/>
      <c r="RJQ391"/>
      <c r="RJR391"/>
      <c r="RJS391"/>
      <c r="RJT391"/>
      <c r="RJU391"/>
      <c r="RJV391"/>
      <c r="RJW391"/>
      <c r="RJX391"/>
      <c r="RJY391"/>
      <c r="RJZ391"/>
      <c r="RKA391"/>
      <c r="RKB391"/>
      <c r="RKC391"/>
      <c r="RKD391"/>
      <c r="RKE391"/>
      <c r="RKF391"/>
      <c r="RKG391"/>
      <c r="RKH391"/>
      <c r="RKI391"/>
      <c r="RKJ391"/>
      <c r="RKK391"/>
      <c r="RKL391"/>
      <c r="RKM391"/>
      <c r="RKN391"/>
      <c r="RKO391"/>
      <c r="RKP391"/>
      <c r="RKQ391"/>
      <c r="RKR391"/>
      <c r="RKS391"/>
      <c r="RKT391"/>
      <c r="RKU391"/>
      <c r="RKV391"/>
      <c r="RKW391"/>
      <c r="RKX391"/>
      <c r="RKY391"/>
      <c r="RKZ391"/>
      <c r="RLA391"/>
      <c r="RLB391"/>
      <c r="RLC391"/>
      <c r="RLD391"/>
      <c r="RLE391"/>
      <c r="RLF391"/>
      <c r="RLG391"/>
      <c r="RLH391"/>
      <c r="RLI391"/>
      <c r="RLJ391"/>
      <c r="RLK391"/>
      <c r="RLL391"/>
      <c r="RLM391"/>
      <c r="RLN391"/>
      <c r="RLO391"/>
      <c r="RLP391"/>
      <c r="RLQ391"/>
      <c r="RLR391"/>
      <c r="RLS391"/>
      <c r="RLT391"/>
      <c r="RLU391"/>
      <c r="RLV391"/>
      <c r="RLW391"/>
      <c r="RLX391"/>
      <c r="RLY391"/>
      <c r="RLZ391"/>
      <c r="RMA391"/>
      <c r="RMB391"/>
      <c r="RMC391"/>
      <c r="RMD391"/>
      <c r="RME391"/>
      <c r="RMF391"/>
      <c r="RMG391"/>
      <c r="RMH391"/>
      <c r="RMI391"/>
      <c r="RMJ391"/>
      <c r="RMK391"/>
      <c r="RML391"/>
      <c r="RMM391"/>
      <c r="RMN391"/>
      <c r="RMO391"/>
      <c r="RMP391"/>
      <c r="RMQ391"/>
      <c r="RMR391"/>
      <c r="RMS391"/>
      <c r="RMT391"/>
      <c r="RMU391"/>
      <c r="RMV391"/>
      <c r="RMW391"/>
      <c r="RMX391"/>
      <c r="RMY391"/>
      <c r="RMZ391"/>
      <c r="RNA391"/>
      <c r="RNB391"/>
      <c r="RNC391"/>
      <c r="RND391"/>
      <c r="RNE391"/>
      <c r="RNF391"/>
      <c r="RNG391"/>
      <c r="RNH391"/>
      <c r="RNI391"/>
      <c r="RNJ391"/>
      <c r="RNK391"/>
      <c r="RNL391"/>
      <c r="RNM391"/>
      <c r="RNN391"/>
      <c r="RNO391"/>
      <c r="RNP391"/>
      <c r="RNQ391"/>
      <c r="RNR391"/>
      <c r="RNS391"/>
      <c r="RNT391"/>
      <c r="RNU391"/>
      <c r="RNV391"/>
      <c r="RNW391"/>
      <c r="RNX391"/>
      <c r="RNY391"/>
      <c r="RNZ391"/>
      <c r="ROA391"/>
      <c r="ROB391"/>
      <c r="ROC391"/>
      <c r="ROD391"/>
      <c r="ROE391"/>
      <c r="ROF391"/>
      <c r="ROG391"/>
      <c r="ROH391"/>
      <c r="ROI391"/>
      <c r="ROJ391"/>
      <c r="ROK391"/>
      <c r="ROL391"/>
      <c r="ROM391"/>
      <c r="RON391"/>
      <c r="ROO391"/>
      <c r="ROP391"/>
      <c r="ROQ391"/>
      <c r="ROR391"/>
      <c r="ROS391"/>
      <c r="ROT391"/>
      <c r="ROU391"/>
      <c r="ROV391"/>
      <c r="ROW391"/>
      <c r="ROX391"/>
      <c r="ROY391"/>
      <c r="ROZ391"/>
      <c r="RPA391"/>
      <c r="RPB391"/>
      <c r="RPC391"/>
      <c r="RPD391"/>
      <c r="RPE391"/>
      <c r="RPF391"/>
      <c r="RPG391"/>
      <c r="RPH391"/>
      <c r="RPI391"/>
      <c r="RPJ391"/>
      <c r="RPK391"/>
      <c r="RPL391"/>
      <c r="RPM391"/>
      <c r="RPN391"/>
      <c r="RPO391"/>
      <c r="RPP391"/>
      <c r="RPQ391"/>
      <c r="RPR391"/>
      <c r="RPS391"/>
      <c r="RPT391"/>
      <c r="RPU391"/>
      <c r="RPV391"/>
      <c r="RPW391"/>
      <c r="RPX391"/>
      <c r="RPY391"/>
      <c r="RPZ391"/>
      <c r="RQA391"/>
      <c r="RQB391"/>
      <c r="RQC391"/>
      <c r="RQD391"/>
      <c r="RQE391"/>
      <c r="RQF391"/>
      <c r="RQG391"/>
      <c r="RQH391"/>
      <c r="RQI391"/>
      <c r="RQJ391"/>
      <c r="RQK391"/>
      <c r="RQL391"/>
      <c r="RQM391"/>
      <c r="RQN391"/>
      <c r="RQO391"/>
      <c r="RQP391"/>
      <c r="RQQ391"/>
      <c r="RQR391"/>
      <c r="RQS391"/>
      <c r="RQT391"/>
      <c r="RQU391"/>
      <c r="RQV391"/>
      <c r="RQW391"/>
      <c r="RQX391"/>
      <c r="RQY391"/>
      <c r="RQZ391"/>
      <c r="RRA391"/>
      <c r="RRB391"/>
      <c r="RRC391"/>
      <c r="RRD391"/>
      <c r="RRE391"/>
      <c r="RRF391"/>
      <c r="RRG391"/>
      <c r="RRH391"/>
      <c r="RRI391"/>
      <c r="RRJ391"/>
      <c r="RRK391"/>
      <c r="RRL391"/>
      <c r="RRM391"/>
      <c r="RRN391"/>
      <c r="RRO391"/>
      <c r="RRP391"/>
      <c r="RRQ391"/>
      <c r="RRR391"/>
      <c r="RRS391"/>
      <c r="RRT391"/>
      <c r="RRU391"/>
      <c r="RRV391"/>
      <c r="RRW391"/>
      <c r="RRX391"/>
      <c r="RRY391"/>
      <c r="RRZ391"/>
      <c r="RSA391"/>
      <c r="RSB391"/>
      <c r="RSC391"/>
      <c r="RSD391"/>
      <c r="RSE391"/>
      <c r="RSF391"/>
      <c r="RSG391"/>
      <c r="RSH391"/>
      <c r="RSI391"/>
      <c r="RSJ391"/>
      <c r="RSK391"/>
      <c r="RSL391"/>
      <c r="RSM391"/>
      <c r="RSN391"/>
      <c r="RSO391"/>
      <c r="RSP391"/>
      <c r="RSQ391"/>
      <c r="RSR391"/>
      <c r="RSS391"/>
      <c r="RST391"/>
      <c r="RSU391"/>
      <c r="RSV391"/>
      <c r="RSW391"/>
      <c r="RSX391"/>
      <c r="RSY391"/>
      <c r="RSZ391"/>
      <c r="RTA391"/>
      <c r="RTB391"/>
      <c r="RTC391"/>
      <c r="RTD391"/>
      <c r="RTE391"/>
      <c r="RTF391"/>
      <c r="RTG391"/>
      <c r="RTH391"/>
      <c r="RTI391"/>
      <c r="RTJ391"/>
      <c r="RTK391"/>
      <c r="RTL391"/>
      <c r="RTM391"/>
      <c r="RTN391"/>
      <c r="RTO391"/>
      <c r="RTP391"/>
      <c r="RTQ391"/>
      <c r="RTR391"/>
      <c r="RTS391"/>
      <c r="RTT391"/>
      <c r="RTU391"/>
      <c r="RTV391"/>
      <c r="RTW391"/>
      <c r="RTX391"/>
      <c r="RTY391"/>
      <c r="RTZ391"/>
      <c r="RUA391"/>
      <c r="RUB391"/>
      <c r="RUC391"/>
      <c r="RUD391"/>
      <c r="RUE391"/>
      <c r="RUF391"/>
      <c r="RUG391"/>
      <c r="RUH391"/>
      <c r="RUI391"/>
      <c r="RUJ391"/>
      <c r="RUK391"/>
      <c r="RUL391"/>
      <c r="RUM391"/>
      <c r="RUN391"/>
      <c r="RUO391"/>
      <c r="RUP391"/>
      <c r="RUQ391"/>
      <c r="RUR391"/>
      <c r="RUS391"/>
      <c r="RUT391"/>
      <c r="RUU391"/>
      <c r="RUV391"/>
      <c r="RUW391"/>
      <c r="RUX391"/>
      <c r="RUY391"/>
      <c r="RUZ391"/>
      <c r="RVA391"/>
      <c r="RVB391"/>
      <c r="RVC391"/>
      <c r="RVD391"/>
      <c r="RVE391"/>
      <c r="RVF391"/>
      <c r="RVG391"/>
      <c r="RVH391"/>
      <c r="RVI391"/>
      <c r="RVJ391"/>
      <c r="RVK391"/>
      <c r="RVL391"/>
      <c r="RVM391"/>
      <c r="RVN391"/>
      <c r="RVO391"/>
      <c r="RVP391"/>
      <c r="RVQ391"/>
      <c r="RVR391"/>
      <c r="RVS391"/>
      <c r="RVT391"/>
      <c r="RVU391"/>
      <c r="RVV391"/>
      <c r="RVW391"/>
      <c r="RVX391"/>
      <c r="RVY391"/>
      <c r="RVZ391"/>
      <c r="RWA391"/>
      <c r="RWB391"/>
      <c r="RWC391"/>
      <c r="RWD391"/>
      <c r="RWE391"/>
      <c r="RWF391"/>
      <c r="RWG391"/>
      <c r="RWH391"/>
      <c r="RWI391"/>
      <c r="RWJ391"/>
      <c r="RWK391"/>
      <c r="RWL391"/>
      <c r="RWM391"/>
      <c r="RWN391"/>
      <c r="RWO391"/>
      <c r="RWP391"/>
      <c r="RWQ391"/>
      <c r="RWR391"/>
      <c r="RWS391"/>
      <c r="RWT391"/>
      <c r="RWU391"/>
      <c r="RWV391"/>
      <c r="RWW391"/>
      <c r="RWX391"/>
      <c r="RWY391"/>
      <c r="RWZ391"/>
      <c r="RXA391"/>
      <c r="RXB391"/>
      <c r="RXC391"/>
      <c r="RXD391"/>
      <c r="RXE391"/>
      <c r="RXF391"/>
      <c r="RXG391"/>
      <c r="RXH391"/>
      <c r="RXI391"/>
      <c r="RXJ391"/>
      <c r="RXK391"/>
      <c r="RXL391"/>
      <c r="RXM391"/>
      <c r="RXN391"/>
      <c r="RXO391"/>
      <c r="RXP391"/>
      <c r="RXQ391"/>
      <c r="RXR391"/>
      <c r="RXS391"/>
      <c r="RXT391"/>
      <c r="RXU391"/>
      <c r="RXV391"/>
      <c r="RXW391"/>
      <c r="RXX391"/>
      <c r="RXY391"/>
      <c r="RXZ391"/>
      <c r="RYA391"/>
      <c r="RYB391"/>
      <c r="RYC391"/>
      <c r="RYD391"/>
      <c r="RYE391"/>
      <c r="RYF391"/>
      <c r="RYG391"/>
      <c r="RYH391"/>
      <c r="RYI391"/>
      <c r="RYJ391"/>
      <c r="RYK391"/>
      <c r="RYL391"/>
      <c r="RYM391"/>
      <c r="RYN391"/>
      <c r="RYO391"/>
      <c r="RYP391"/>
      <c r="RYQ391"/>
      <c r="RYR391"/>
      <c r="RYS391"/>
      <c r="RYT391"/>
      <c r="RYU391"/>
      <c r="RYV391"/>
      <c r="RYW391"/>
      <c r="RYX391"/>
      <c r="RYY391"/>
      <c r="RYZ391"/>
      <c r="RZA391"/>
      <c r="RZB391"/>
      <c r="RZC391"/>
      <c r="RZD391"/>
      <c r="RZE391"/>
      <c r="RZF391"/>
      <c r="RZG391"/>
      <c r="RZH391"/>
      <c r="RZI391"/>
      <c r="RZJ391"/>
      <c r="RZK391"/>
      <c r="RZL391"/>
      <c r="RZM391"/>
      <c r="RZN391"/>
      <c r="RZO391"/>
      <c r="RZP391"/>
      <c r="RZQ391"/>
      <c r="RZR391"/>
      <c r="RZS391"/>
      <c r="RZT391"/>
      <c r="RZU391"/>
      <c r="RZV391"/>
      <c r="RZW391"/>
      <c r="RZX391"/>
      <c r="RZY391"/>
      <c r="RZZ391"/>
      <c r="SAA391"/>
      <c r="SAB391"/>
      <c r="SAC391"/>
      <c r="SAD391"/>
      <c r="SAE391"/>
      <c r="SAF391"/>
      <c r="SAG391"/>
      <c r="SAH391"/>
      <c r="SAI391"/>
      <c r="SAJ391"/>
      <c r="SAK391"/>
      <c r="SAL391"/>
      <c r="SAM391"/>
      <c r="SAN391"/>
      <c r="SAO391"/>
      <c r="SAP391"/>
      <c r="SAQ391"/>
      <c r="SAR391"/>
      <c r="SAS391"/>
      <c r="SAT391"/>
      <c r="SAU391"/>
      <c r="SAV391"/>
      <c r="SAW391"/>
      <c r="SAX391"/>
      <c r="SAY391"/>
      <c r="SAZ391"/>
      <c r="SBA391"/>
      <c r="SBB391"/>
      <c r="SBC391"/>
      <c r="SBD391"/>
      <c r="SBE391"/>
      <c r="SBF391"/>
      <c r="SBG391"/>
      <c r="SBH391"/>
      <c r="SBI391"/>
      <c r="SBJ391"/>
      <c r="SBK391"/>
      <c r="SBL391"/>
      <c r="SBM391"/>
      <c r="SBN391"/>
      <c r="SBO391"/>
      <c r="SBP391"/>
      <c r="SBQ391"/>
      <c r="SBR391"/>
      <c r="SBS391"/>
      <c r="SBT391"/>
      <c r="SBU391"/>
      <c r="SBV391"/>
      <c r="SBW391"/>
      <c r="SBX391"/>
      <c r="SBY391"/>
      <c r="SBZ391"/>
      <c r="SCA391"/>
      <c r="SCB391"/>
      <c r="SCC391"/>
      <c r="SCD391"/>
      <c r="SCE391"/>
      <c r="SCF391"/>
      <c r="SCG391"/>
      <c r="SCH391"/>
      <c r="SCI391"/>
      <c r="SCJ391"/>
      <c r="SCK391"/>
      <c r="SCL391"/>
      <c r="SCM391"/>
      <c r="SCN391"/>
      <c r="SCO391"/>
      <c r="SCP391"/>
      <c r="SCQ391"/>
      <c r="SCR391"/>
      <c r="SCS391"/>
      <c r="SCT391"/>
      <c r="SCU391"/>
      <c r="SCV391"/>
      <c r="SCW391"/>
      <c r="SCX391"/>
      <c r="SCY391"/>
      <c r="SCZ391"/>
      <c r="SDA391"/>
      <c r="SDB391"/>
      <c r="SDC391"/>
      <c r="SDD391"/>
      <c r="SDE391"/>
      <c r="SDF391"/>
      <c r="SDG391"/>
      <c r="SDH391"/>
      <c r="SDI391"/>
      <c r="SDJ391"/>
      <c r="SDK391"/>
      <c r="SDL391"/>
      <c r="SDM391"/>
      <c r="SDN391"/>
      <c r="SDO391"/>
      <c r="SDP391"/>
      <c r="SDQ391"/>
      <c r="SDR391"/>
      <c r="SDS391"/>
      <c r="SDT391"/>
      <c r="SDU391"/>
      <c r="SDV391"/>
      <c r="SDW391"/>
      <c r="SDX391"/>
      <c r="SDY391"/>
      <c r="SDZ391"/>
      <c r="SEA391"/>
      <c r="SEB391"/>
      <c r="SEC391"/>
      <c r="SED391"/>
      <c r="SEE391"/>
      <c r="SEF391"/>
      <c r="SEG391"/>
      <c r="SEH391"/>
      <c r="SEI391"/>
      <c r="SEJ391"/>
      <c r="SEK391"/>
      <c r="SEL391"/>
      <c r="SEM391"/>
      <c r="SEN391"/>
      <c r="SEO391"/>
      <c r="SEP391"/>
      <c r="SEQ391"/>
      <c r="SER391"/>
      <c r="SES391"/>
      <c r="SET391"/>
      <c r="SEU391"/>
      <c r="SEV391"/>
      <c r="SEW391"/>
      <c r="SEX391"/>
      <c r="SEY391"/>
      <c r="SEZ391"/>
      <c r="SFA391"/>
      <c r="SFB391"/>
      <c r="SFC391"/>
      <c r="SFD391"/>
      <c r="SFE391"/>
      <c r="SFF391"/>
      <c r="SFG391"/>
      <c r="SFH391"/>
      <c r="SFI391"/>
      <c r="SFJ391"/>
      <c r="SFK391"/>
      <c r="SFL391"/>
      <c r="SFM391"/>
      <c r="SFN391"/>
      <c r="SFO391"/>
      <c r="SFP391"/>
      <c r="SFQ391"/>
      <c r="SFR391"/>
      <c r="SFS391"/>
      <c r="SFT391"/>
      <c r="SFU391"/>
      <c r="SFV391"/>
      <c r="SFW391"/>
      <c r="SFX391"/>
      <c r="SFY391"/>
      <c r="SFZ391"/>
      <c r="SGA391"/>
      <c r="SGB391"/>
      <c r="SGC391"/>
      <c r="SGD391"/>
      <c r="SGE391"/>
      <c r="SGF391"/>
      <c r="SGG391"/>
      <c r="SGH391"/>
      <c r="SGI391"/>
      <c r="SGJ391"/>
      <c r="SGK391"/>
      <c r="SGL391"/>
      <c r="SGM391"/>
      <c r="SGN391"/>
      <c r="SGO391"/>
      <c r="SGP391"/>
      <c r="SGQ391"/>
      <c r="SGR391"/>
      <c r="SGS391"/>
      <c r="SGT391"/>
      <c r="SGU391"/>
      <c r="SGV391"/>
      <c r="SGW391"/>
      <c r="SGX391"/>
      <c r="SGY391"/>
      <c r="SGZ391"/>
      <c r="SHA391"/>
      <c r="SHB391"/>
      <c r="SHC391"/>
      <c r="SHD391"/>
      <c r="SHE391"/>
      <c r="SHF391"/>
      <c r="SHG391"/>
      <c r="SHH391"/>
      <c r="SHI391"/>
      <c r="SHJ391"/>
      <c r="SHK391"/>
      <c r="SHL391"/>
      <c r="SHM391"/>
      <c r="SHN391"/>
      <c r="SHO391"/>
      <c r="SHP391"/>
      <c r="SHQ391"/>
      <c r="SHR391"/>
      <c r="SHS391"/>
      <c r="SHT391"/>
      <c r="SHU391"/>
      <c r="SHV391"/>
      <c r="SHW391"/>
      <c r="SHX391"/>
      <c r="SHY391"/>
      <c r="SHZ391"/>
      <c r="SIA391"/>
      <c r="SIB391"/>
      <c r="SIC391"/>
      <c r="SID391"/>
      <c r="SIE391"/>
      <c r="SIF391"/>
      <c r="SIG391"/>
      <c r="SIH391"/>
      <c r="SII391"/>
      <c r="SIJ391"/>
      <c r="SIK391"/>
      <c r="SIL391"/>
      <c r="SIM391"/>
      <c r="SIN391"/>
      <c r="SIO391"/>
      <c r="SIP391"/>
      <c r="SIQ391"/>
      <c r="SIR391"/>
      <c r="SIS391"/>
      <c r="SIT391"/>
      <c r="SIU391"/>
      <c r="SIV391"/>
      <c r="SIW391"/>
      <c r="SIX391"/>
      <c r="SIY391"/>
      <c r="SIZ391"/>
      <c r="SJA391"/>
      <c r="SJB391"/>
      <c r="SJC391"/>
      <c r="SJD391"/>
      <c r="SJE391"/>
      <c r="SJF391"/>
      <c r="SJG391"/>
      <c r="SJH391"/>
      <c r="SJI391"/>
      <c r="SJJ391"/>
      <c r="SJK391"/>
      <c r="SJL391"/>
      <c r="SJM391"/>
      <c r="SJN391"/>
      <c r="SJO391"/>
      <c r="SJP391"/>
      <c r="SJQ391"/>
      <c r="SJR391"/>
      <c r="SJS391"/>
      <c r="SJT391"/>
      <c r="SJU391"/>
      <c r="SJV391"/>
      <c r="SJW391"/>
      <c r="SJX391"/>
      <c r="SJY391"/>
      <c r="SJZ391"/>
      <c r="SKA391"/>
      <c r="SKB391"/>
      <c r="SKC391"/>
      <c r="SKD391"/>
      <c r="SKE391"/>
      <c r="SKF391"/>
      <c r="SKG391"/>
      <c r="SKH391"/>
      <c r="SKI391"/>
      <c r="SKJ391"/>
      <c r="SKK391"/>
      <c r="SKL391"/>
      <c r="SKM391"/>
      <c r="SKN391"/>
      <c r="SKO391"/>
      <c r="SKP391"/>
      <c r="SKQ391"/>
      <c r="SKR391"/>
      <c r="SKS391"/>
      <c r="SKT391"/>
      <c r="SKU391"/>
      <c r="SKV391"/>
      <c r="SKW391"/>
      <c r="SKX391"/>
      <c r="SKY391"/>
      <c r="SKZ391"/>
      <c r="SLA391"/>
      <c r="SLB391"/>
      <c r="SLC391"/>
      <c r="SLD391"/>
      <c r="SLE391"/>
      <c r="SLF391"/>
      <c r="SLG391"/>
      <c r="SLH391"/>
      <c r="SLI391"/>
      <c r="SLJ391"/>
      <c r="SLK391"/>
      <c r="SLL391"/>
      <c r="SLM391"/>
      <c r="SLN391"/>
      <c r="SLO391"/>
      <c r="SLP391"/>
      <c r="SLQ391"/>
      <c r="SLR391"/>
      <c r="SLS391"/>
      <c r="SLT391"/>
      <c r="SLU391"/>
      <c r="SLV391"/>
      <c r="SLW391"/>
      <c r="SLX391"/>
      <c r="SLY391"/>
      <c r="SLZ391"/>
      <c r="SMA391"/>
      <c r="SMB391"/>
      <c r="SMC391"/>
      <c r="SMD391"/>
      <c r="SME391"/>
      <c r="SMF391"/>
      <c r="SMG391"/>
      <c r="SMH391"/>
      <c r="SMI391"/>
      <c r="SMJ391"/>
      <c r="SMK391"/>
      <c r="SML391"/>
      <c r="SMM391"/>
      <c r="SMN391"/>
      <c r="SMO391"/>
      <c r="SMP391"/>
      <c r="SMQ391"/>
      <c r="SMR391"/>
      <c r="SMS391"/>
      <c r="SMT391"/>
      <c r="SMU391"/>
      <c r="SMV391"/>
      <c r="SMW391"/>
      <c r="SMX391"/>
      <c r="SMY391"/>
      <c r="SMZ391"/>
      <c r="SNA391"/>
      <c r="SNB391"/>
      <c r="SNC391"/>
      <c r="SND391"/>
      <c r="SNE391"/>
      <c r="SNF391"/>
      <c r="SNG391"/>
      <c r="SNH391"/>
      <c r="SNI391"/>
      <c r="SNJ391"/>
      <c r="SNK391"/>
      <c r="SNL391"/>
      <c r="SNM391"/>
      <c r="SNN391"/>
      <c r="SNO391"/>
      <c r="SNP391"/>
      <c r="SNQ391"/>
      <c r="SNR391"/>
      <c r="SNS391"/>
      <c r="SNT391"/>
      <c r="SNU391"/>
      <c r="SNV391"/>
      <c r="SNW391"/>
      <c r="SNX391"/>
      <c r="SNY391"/>
      <c r="SNZ391"/>
      <c r="SOA391"/>
      <c r="SOB391"/>
      <c r="SOC391"/>
      <c r="SOD391"/>
      <c r="SOE391"/>
      <c r="SOF391"/>
      <c r="SOG391"/>
      <c r="SOH391"/>
      <c r="SOI391"/>
      <c r="SOJ391"/>
      <c r="SOK391"/>
      <c r="SOL391"/>
      <c r="SOM391"/>
      <c r="SON391"/>
      <c r="SOO391"/>
      <c r="SOP391"/>
      <c r="SOQ391"/>
      <c r="SOR391"/>
      <c r="SOS391"/>
      <c r="SOT391"/>
      <c r="SOU391"/>
      <c r="SOV391"/>
      <c r="SOW391"/>
      <c r="SOX391"/>
      <c r="SOY391"/>
      <c r="SOZ391"/>
      <c r="SPA391"/>
      <c r="SPB391"/>
      <c r="SPC391"/>
      <c r="SPD391"/>
      <c r="SPE391"/>
      <c r="SPF391"/>
      <c r="SPG391"/>
      <c r="SPH391"/>
      <c r="SPI391"/>
      <c r="SPJ391"/>
      <c r="SPK391"/>
      <c r="SPL391"/>
      <c r="SPM391"/>
      <c r="SPN391"/>
      <c r="SPO391"/>
      <c r="SPP391"/>
      <c r="SPQ391"/>
      <c r="SPR391"/>
      <c r="SPS391"/>
      <c r="SPT391"/>
      <c r="SPU391"/>
      <c r="SPV391"/>
      <c r="SPW391"/>
      <c r="SPX391"/>
      <c r="SPY391"/>
      <c r="SPZ391"/>
      <c r="SQA391"/>
      <c r="SQB391"/>
      <c r="SQC391"/>
      <c r="SQD391"/>
      <c r="SQE391"/>
      <c r="SQF391"/>
      <c r="SQG391"/>
      <c r="SQH391"/>
      <c r="SQI391"/>
      <c r="SQJ391"/>
      <c r="SQK391"/>
      <c r="SQL391"/>
      <c r="SQM391"/>
      <c r="SQN391"/>
      <c r="SQO391"/>
      <c r="SQP391"/>
      <c r="SQQ391"/>
      <c r="SQR391"/>
      <c r="SQS391"/>
      <c r="SQT391"/>
      <c r="SQU391"/>
      <c r="SQV391"/>
      <c r="SQW391"/>
      <c r="SQX391"/>
      <c r="SQY391"/>
      <c r="SQZ391"/>
      <c r="SRA391"/>
      <c r="SRB391"/>
      <c r="SRC391"/>
      <c r="SRD391"/>
      <c r="SRE391"/>
      <c r="SRF391"/>
      <c r="SRG391"/>
      <c r="SRH391"/>
      <c r="SRI391"/>
      <c r="SRJ391"/>
      <c r="SRK391"/>
      <c r="SRL391"/>
      <c r="SRM391"/>
      <c r="SRN391"/>
      <c r="SRO391"/>
      <c r="SRP391"/>
      <c r="SRQ391"/>
      <c r="SRR391"/>
      <c r="SRS391"/>
      <c r="SRT391"/>
      <c r="SRU391"/>
      <c r="SRV391"/>
      <c r="SRW391"/>
      <c r="SRX391"/>
      <c r="SRY391"/>
      <c r="SRZ391"/>
      <c r="SSA391"/>
      <c r="SSB391"/>
      <c r="SSC391"/>
      <c r="SSD391"/>
      <c r="SSE391"/>
      <c r="SSF391"/>
      <c r="SSG391"/>
      <c r="SSH391"/>
      <c r="SSI391"/>
      <c r="SSJ391"/>
      <c r="SSK391"/>
      <c r="SSL391"/>
      <c r="SSM391"/>
      <c r="SSN391"/>
      <c r="SSO391"/>
      <c r="SSP391"/>
      <c r="SSQ391"/>
      <c r="SSR391"/>
      <c r="SSS391"/>
      <c r="SST391"/>
      <c r="SSU391"/>
      <c r="SSV391"/>
      <c r="SSW391"/>
      <c r="SSX391"/>
      <c r="SSY391"/>
      <c r="SSZ391"/>
      <c r="STA391"/>
      <c r="STB391"/>
      <c r="STC391"/>
      <c r="STD391"/>
      <c r="STE391"/>
      <c r="STF391"/>
      <c r="STG391"/>
      <c r="STH391"/>
      <c r="STI391"/>
      <c r="STJ391"/>
      <c r="STK391"/>
      <c r="STL391"/>
      <c r="STM391"/>
      <c r="STN391"/>
      <c r="STO391"/>
      <c r="STP391"/>
      <c r="STQ391"/>
      <c r="STR391"/>
      <c r="STS391"/>
      <c r="STT391"/>
      <c r="STU391"/>
      <c r="STV391"/>
      <c r="STW391"/>
      <c r="STX391"/>
      <c r="STY391"/>
      <c r="STZ391"/>
      <c r="SUA391"/>
      <c r="SUB391"/>
      <c r="SUC391"/>
      <c r="SUD391"/>
      <c r="SUE391"/>
      <c r="SUF391"/>
      <c r="SUG391"/>
      <c r="SUH391"/>
      <c r="SUI391"/>
      <c r="SUJ391"/>
      <c r="SUK391"/>
      <c r="SUL391"/>
      <c r="SUM391"/>
      <c r="SUN391"/>
      <c r="SUO391"/>
      <c r="SUP391"/>
      <c r="SUQ391"/>
      <c r="SUR391"/>
      <c r="SUS391"/>
      <c r="SUT391"/>
      <c r="SUU391"/>
      <c r="SUV391"/>
      <c r="SUW391"/>
      <c r="SUX391"/>
      <c r="SUY391"/>
      <c r="SUZ391"/>
      <c r="SVA391"/>
      <c r="SVB391"/>
      <c r="SVC391"/>
      <c r="SVD391"/>
      <c r="SVE391"/>
      <c r="SVF391"/>
      <c r="SVG391"/>
      <c r="SVH391"/>
      <c r="SVI391"/>
      <c r="SVJ391"/>
      <c r="SVK391"/>
      <c r="SVL391"/>
      <c r="SVM391"/>
      <c r="SVN391"/>
      <c r="SVO391"/>
      <c r="SVP391"/>
      <c r="SVQ391"/>
      <c r="SVR391"/>
      <c r="SVS391"/>
      <c r="SVT391"/>
      <c r="SVU391"/>
      <c r="SVV391"/>
      <c r="SVW391"/>
      <c r="SVX391"/>
      <c r="SVY391"/>
      <c r="SVZ391"/>
      <c r="SWA391"/>
      <c r="SWB391"/>
      <c r="SWC391"/>
      <c r="SWD391"/>
      <c r="SWE391"/>
      <c r="SWF391"/>
      <c r="SWG391"/>
      <c r="SWH391"/>
      <c r="SWI391"/>
      <c r="SWJ391"/>
      <c r="SWK391"/>
      <c r="SWL391"/>
      <c r="SWM391"/>
      <c r="SWN391"/>
      <c r="SWO391"/>
      <c r="SWP391"/>
      <c r="SWQ391"/>
      <c r="SWR391"/>
      <c r="SWS391"/>
      <c r="SWT391"/>
      <c r="SWU391"/>
      <c r="SWV391"/>
      <c r="SWW391"/>
      <c r="SWX391"/>
      <c r="SWY391"/>
      <c r="SWZ391"/>
      <c r="SXA391"/>
      <c r="SXB391"/>
      <c r="SXC391"/>
      <c r="SXD391"/>
      <c r="SXE391"/>
      <c r="SXF391"/>
      <c r="SXG391"/>
      <c r="SXH391"/>
      <c r="SXI391"/>
      <c r="SXJ391"/>
      <c r="SXK391"/>
      <c r="SXL391"/>
      <c r="SXM391"/>
      <c r="SXN391"/>
      <c r="SXO391"/>
      <c r="SXP391"/>
      <c r="SXQ391"/>
      <c r="SXR391"/>
      <c r="SXS391"/>
      <c r="SXT391"/>
      <c r="SXU391"/>
      <c r="SXV391"/>
      <c r="SXW391"/>
      <c r="SXX391"/>
      <c r="SXY391"/>
      <c r="SXZ391"/>
      <c r="SYA391"/>
      <c r="SYB391"/>
      <c r="SYC391"/>
      <c r="SYD391"/>
      <c r="SYE391"/>
      <c r="SYF391"/>
      <c r="SYG391"/>
      <c r="SYH391"/>
      <c r="SYI391"/>
      <c r="SYJ391"/>
      <c r="SYK391"/>
      <c r="SYL391"/>
      <c r="SYM391"/>
      <c r="SYN391"/>
      <c r="SYO391"/>
      <c r="SYP391"/>
      <c r="SYQ391"/>
      <c r="SYR391"/>
      <c r="SYS391"/>
      <c r="SYT391"/>
      <c r="SYU391"/>
      <c r="SYV391"/>
      <c r="SYW391"/>
      <c r="SYX391"/>
      <c r="SYY391"/>
      <c r="SYZ391"/>
      <c r="SZA391"/>
      <c r="SZB391"/>
      <c r="SZC391"/>
      <c r="SZD391"/>
      <c r="SZE391"/>
      <c r="SZF391"/>
      <c r="SZG391"/>
      <c r="SZH391"/>
      <c r="SZI391"/>
      <c r="SZJ391"/>
      <c r="SZK391"/>
      <c r="SZL391"/>
      <c r="SZM391"/>
      <c r="SZN391"/>
      <c r="SZO391"/>
      <c r="SZP391"/>
      <c r="SZQ391"/>
      <c r="SZR391"/>
      <c r="SZS391"/>
      <c r="SZT391"/>
      <c r="SZU391"/>
      <c r="SZV391"/>
      <c r="SZW391"/>
      <c r="SZX391"/>
      <c r="SZY391"/>
      <c r="SZZ391"/>
      <c r="TAA391"/>
      <c r="TAB391"/>
      <c r="TAC391"/>
      <c r="TAD391"/>
      <c r="TAE391"/>
      <c r="TAF391"/>
      <c r="TAG391"/>
      <c r="TAH391"/>
      <c r="TAI391"/>
      <c r="TAJ391"/>
      <c r="TAK391"/>
      <c r="TAL391"/>
      <c r="TAM391"/>
      <c r="TAN391"/>
      <c r="TAO391"/>
      <c r="TAP391"/>
      <c r="TAQ391"/>
      <c r="TAR391"/>
      <c r="TAS391"/>
      <c r="TAT391"/>
      <c r="TAU391"/>
      <c r="TAV391"/>
      <c r="TAW391"/>
      <c r="TAX391"/>
      <c r="TAY391"/>
      <c r="TAZ391"/>
      <c r="TBA391"/>
      <c r="TBB391"/>
      <c r="TBC391"/>
      <c r="TBD391"/>
      <c r="TBE391"/>
      <c r="TBF391"/>
      <c r="TBG391"/>
      <c r="TBH391"/>
      <c r="TBI391"/>
      <c r="TBJ391"/>
      <c r="TBK391"/>
      <c r="TBL391"/>
      <c r="TBM391"/>
      <c r="TBN391"/>
      <c r="TBO391"/>
      <c r="TBP391"/>
      <c r="TBQ391"/>
      <c r="TBR391"/>
      <c r="TBS391"/>
      <c r="TBT391"/>
      <c r="TBU391"/>
      <c r="TBV391"/>
      <c r="TBW391"/>
      <c r="TBX391"/>
      <c r="TBY391"/>
      <c r="TBZ391"/>
      <c r="TCA391"/>
      <c r="TCB391"/>
      <c r="TCC391"/>
      <c r="TCD391"/>
      <c r="TCE391"/>
      <c r="TCF391"/>
      <c r="TCG391"/>
      <c r="TCH391"/>
      <c r="TCI391"/>
      <c r="TCJ391"/>
      <c r="TCK391"/>
      <c r="TCL391"/>
      <c r="TCM391"/>
      <c r="TCN391"/>
      <c r="TCO391"/>
      <c r="TCP391"/>
      <c r="TCQ391"/>
      <c r="TCR391"/>
      <c r="TCS391"/>
      <c r="TCT391"/>
      <c r="TCU391"/>
      <c r="TCV391"/>
      <c r="TCW391"/>
      <c r="TCX391"/>
      <c r="TCY391"/>
      <c r="TCZ391"/>
      <c r="TDA391"/>
      <c r="TDB391"/>
      <c r="TDC391"/>
      <c r="TDD391"/>
      <c r="TDE391"/>
      <c r="TDF391"/>
      <c r="TDG391"/>
      <c r="TDH391"/>
      <c r="TDI391"/>
      <c r="TDJ391"/>
      <c r="TDK391"/>
      <c r="TDL391"/>
      <c r="TDM391"/>
      <c r="TDN391"/>
      <c r="TDO391"/>
      <c r="TDP391"/>
      <c r="TDQ391"/>
      <c r="TDR391"/>
      <c r="TDS391"/>
      <c r="TDT391"/>
      <c r="TDU391"/>
      <c r="TDV391"/>
      <c r="TDW391"/>
      <c r="TDX391"/>
      <c r="TDY391"/>
      <c r="TDZ391"/>
      <c r="TEA391"/>
      <c r="TEB391"/>
      <c r="TEC391"/>
      <c r="TED391"/>
      <c r="TEE391"/>
      <c r="TEF391"/>
      <c r="TEG391"/>
      <c r="TEH391"/>
      <c r="TEI391"/>
      <c r="TEJ391"/>
      <c r="TEK391"/>
      <c r="TEL391"/>
      <c r="TEM391"/>
      <c r="TEN391"/>
      <c r="TEO391"/>
      <c r="TEP391"/>
      <c r="TEQ391"/>
      <c r="TER391"/>
      <c r="TES391"/>
      <c r="TET391"/>
      <c r="TEU391"/>
      <c r="TEV391"/>
      <c r="TEW391"/>
      <c r="TEX391"/>
      <c r="TEY391"/>
      <c r="TEZ391"/>
      <c r="TFA391"/>
      <c r="TFB391"/>
      <c r="TFC391"/>
      <c r="TFD391"/>
      <c r="TFE391"/>
      <c r="TFF391"/>
      <c r="TFG391"/>
      <c r="TFH391"/>
      <c r="TFI391"/>
      <c r="TFJ391"/>
      <c r="TFK391"/>
      <c r="TFL391"/>
      <c r="TFM391"/>
      <c r="TFN391"/>
      <c r="TFO391"/>
      <c r="TFP391"/>
      <c r="TFQ391"/>
      <c r="TFR391"/>
      <c r="TFS391"/>
      <c r="TFT391"/>
      <c r="TFU391"/>
      <c r="TFV391"/>
      <c r="TFW391"/>
      <c r="TFX391"/>
      <c r="TFY391"/>
      <c r="TFZ391"/>
      <c r="TGA391"/>
      <c r="TGB391"/>
      <c r="TGC391"/>
      <c r="TGD391"/>
      <c r="TGE391"/>
      <c r="TGF391"/>
      <c r="TGG391"/>
      <c r="TGH391"/>
      <c r="TGI391"/>
      <c r="TGJ391"/>
      <c r="TGK391"/>
      <c r="TGL391"/>
      <c r="TGM391"/>
      <c r="TGN391"/>
      <c r="TGO391"/>
      <c r="TGP391"/>
      <c r="TGQ391"/>
      <c r="TGR391"/>
      <c r="TGS391"/>
      <c r="TGT391"/>
      <c r="TGU391"/>
      <c r="TGV391"/>
      <c r="TGW391"/>
      <c r="TGX391"/>
      <c r="TGY391"/>
      <c r="TGZ391"/>
      <c r="THA391"/>
      <c r="THB391"/>
      <c r="THC391"/>
      <c r="THD391"/>
      <c r="THE391"/>
      <c r="THF391"/>
      <c r="THG391"/>
      <c r="THH391"/>
      <c r="THI391"/>
      <c r="THJ391"/>
      <c r="THK391"/>
      <c r="THL391"/>
      <c r="THM391"/>
      <c r="THN391"/>
      <c r="THO391"/>
      <c r="THP391"/>
      <c r="THQ391"/>
      <c r="THR391"/>
      <c r="THS391"/>
      <c r="THT391"/>
      <c r="THU391"/>
      <c r="THV391"/>
      <c r="THW391"/>
      <c r="THX391"/>
      <c r="THY391"/>
      <c r="THZ391"/>
      <c r="TIA391"/>
      <c r="TIB391"/>
      <c r="TIC391"/>
      <c r="TID391"/>
      <c r="TIE391"/>
      <c r="TIF391"/>
      <c r="TIG391"/>
      <c r="TIH391"/>
      <c r="TII391"/>
      <c r="TIJ391"/>
      <c r="TIK391"/>
      <c r="TIL391"/>
      <c r="TIM391"/>
      <c r="TIN391"/>
      <c r="TIO391"/>
      <c r="TIP391"/>
      <c r="TIQ391"/>
      <c r="TIR391"/>
      <c r="TIS391"/>
      <c r="TIT391"/>
      <c r="TIU391"/>
      <c r="TIV391"/>
      <c r="TIW391"/>
      <c r="TIX391"/>
      <c r="TIY391"/>
      <c r="TIZ391"/>
      <c r="TJA391"/>
      <c r="TJB391"/>
      <c r="TJC391"/>
      <c r="TJD391"/>
      <c r="TJE391"/>
      <c r="TJF391"/>
      <c r="TJG391"/>
      <c r="TJH391"/>
      <c r="TJI391"/>
      <c r="TJJ391"/>
      <c r="TJK391"/>
      <c r="TJL391"/>
      <c r="TJM391"/>
      <c r="TJN391"/>
      <c r="TJO391"/>
      <c r="TJP391"/>
      <c r="TJQ391"/>
      <c r="TJR391"/>
      <c r="TJS391"/>
      <c r="TJT391"/>
      <c r="TJU391"/>
      <c r="TJV391"/>
      <c r="TJW391"/>
      <c r="TJX391"/>
      <c r="TJY391"/>
      <c r="TJZ391"/>
      <c r="TKA391"/>
      <c r="TKB391"/>
      <c r="TKC391"/>
      <c r="TKD391"/>
      <c r="TKE391"/>
      <c r="TKF391"/>
      <c r="TKG391"/>
      <c r="TKH391"/>
      <c r="TKI391"/>
      <c r="TKJ391"/>
      <c r="TKK391"/>
      <c r="TKL391"/>
      <c r="TKM391"/>
      <c r="TKN391"/>
      <c r="TKO391"/>
      <c r="TKP391"/>
      <c r="TKQ391"/>
      <c r="TKR391"/>
      <c r="TKS391"/>
      <c r="TKT391"/>
      <c r="TKU391"/>
      <c r="TKV391"/>
      <c r="TKW391"/>
      <c r="TKX391"/>
      <c r="TKY391"/>
      <c r="TKZ391"/>
      <c r="TLA391"/>
      <c r="TLB391"/>
      <c r="TLC391"/>
      <c r="TLD391"/>
      <c r="TLE391"/>
      <c r="TLF391"/>
      <c r="TLG391"/>
      <c r="TLH391"/>
      <c r="TLI391"/>
      <c r="TLJ391"/>
      <c r="TLK391"/>
      <c r="TLL391"/>
      <c r="TLM391"/>
      <c r="TLN391"/>
      <c r="TLO391"/>
      <c r="TLP391"/>
      <c r="TLQ391"/>
      <c r="TLR391"/>
      <c r="TLS391"/>
      <c r="TLT391"/>
      <c r="TLU391"/>
      <c r="TLV391"/>
      <c r="TLW391"/>
      <c r="TLX391"/>
      <c r="TLY391"/>
      <c r="TLZ391"/>
      <c r="TMA391"/>
      <c r="TMB391"/>
      <c r="TMC391"/>
      <c r="TMD391"/>
      <c r="TME391"/>
      <c r="TMF391"/>
      <c r="TMG391"/>
      <c r="TMH391"/>
      <c r="TMI391"/>
      <c r="TMJ391"/>
      <c r="TMK391"/>
      <c r="TML391"/>
      <c r="TMM391"/>
      <c r="TMN391"/>
      <c r="TMO391"/>
      <c r="TMP391"/>
      <c r="TMQ391"/>
      <c r="TMR391"/>
      <c r="TMS391"/>
      <c r="TMT391"/>
      <c r="TMU391"/>
      <c r="TMV391"/>
      <c r="TMW391"/>
      <c r="TMX391"/>
      <c r="TMY391"/>
      <c r="TMZ391"/>
      <c r="TNA391"/>
      <c r="TNB391"/>
      <c r="TNC391"/>
      <c r="TND391"/>
      <c r="TNE391"/>
      <c r="TNF391"/>
      <c r="TNG391"/>
      <c r="TNH391"/>
      <c r="TNI391"/>
      <c r="TNJ391"/>
      <c r="TNK391"/>
      <c r="TNL391"/>
      <c r="TNM391"/>
      <c r="TNN391"/>
      <c r="TNO391"/>
      <c r="TNP391"/>
      <c r="TNQ391"/>
      <c r="TNR391"/>
      <c r="TNS391"/>
      <c r="TNT391"/>
      <c r="TNU391"/>
      <c r="TNV391"/>
      <c r="TNW391"/>
      <c r="TNX391"/>
      <c r="TNY391"/>
      <c r="TNZ391"/>
      <c r="TOA391"/>
      <c r="TOB391"/>
      <c r="TOC391"/>
      <c r="TOD391"/>
      <c r="TOE391"/>
      <c r="TOF391"/>
      <c r="TOG391"/>
      <c r="TOH391"/>
      <c r="TOI391"/>
      <c r="TOJ391"/>
      <c r="TOK391"/>
      <c r="TOL391"/>
      <c r="TOM391"/>
      <c r="TON391"/>
      <c r="TOO391"/>
      <c r="TOP391"/>
      <c r="TOQ391"/>
      <c r="TOR391"/>
      <c r="TOS391"/>
      <c r="TOT391"/>
      <c r="TOU391"/>
      <c r="TOV391"/>
      <c r="TOW391"/>
      <c r="TOX391"/>
      <c r="TOY391"/>
      <c r="TOZ391"/>
      <c r="TPA391"/>
      <c r="TPB391"/>
      <c r="TPC391"/>
      <c r="TPD391"/>
      <c r="TPE391"/>
      <c r="TPF391"/>
      <c r="TPG391"/>
      <c r="TPH391"/>
      <c r="TPI391"/>
      <c r="TPJ391"/>
      <c r="TPK391"/>
      <c r="TPL391"/>
      <c r="TPM391"/>
      <c r="TPN391"/>
      <c r="TPO391"/>
      <c r="TPP391"/>
      <c r="TPQ391"/>
      <c r="TPR391"/>
      <c r="TPS391"/>
      <c r="TPT391"/>
      <c r="TPU391"/>
      <c r="TPV391"/>
      <c r="TPW391"/>
      <c r="TPX391"/>
      <c r="TPY391"/>
      <c r="TPZ391"/>
      <c r="TQA391"/>
      <c r="TQB391"/>
      <c r="TQC391"/>
      <c r="TQD391"/>
      <c r="TQE391"/>
      <c r="TQF391"/>
      <c r="TQG391"/>
      <c r="TQH391"/>
      <c r="TQI391"/>
      <c r="TQJ391"/>
      <c r="TQK391"/>
      <c r="TQL391"/>
      <c r="TQM391"/>
      <c r="TQN391"/>
      <c r="TQO391"/>
      <c r="TQP391"/>
      <c r="TQQ391"/>
      <c r="TQR391"/>
      <c r="TQS391"/>
      <c r="TQT391"/>
      <c r="TQU391"/>
      <c r="TQV391"/>
      <c r="TQW391"/>
      <c r="TQX391"/>
      <c r="TQY391"/>
      <c r="TQZ391"/>
      <c r="TRA391"/>
      <c r="TRB391"/>
      <c r="TRC391"/>
      <c r="TRD391"/>
      <c r="TRE391"/>
      <c r="TRF391"/>
      <c r="TRG391"/>
      <c r="TRH391"/>
      <c r="TRI391"/>
      <c r="TRJ391"/>
      <c r="TRK391"/>
      <c r="TRL391"/>
      <c r="TRM391"/>
      <c r="TRN391"/>
      <c r="TRO391"/>
      <c r="TRP391"/>
      <c r="TRQ391"/>
      <c r="TRR391"/>
      <c r="TRS391"/>
      <c r="TRT391"/>
      <c r="TRU391"/>
      <c r="TRV391"/>
      <c r="TRW391"/>
      <c r="TRX391"/>
      <c r="TRY391"/>
      <c r="TRZ391"/>
      <c r="TSA391"/>
      <c r="TSB391"/>
      <c r="TSC391"/>
      <c r="TSD391"/>
      <c r="TSE391"/>
      <c r="TSF391"/>
      <c r="TSG391"/>
      <c r="TSH391"/>
      <c r="TSI391"/>
      <c r="TSJ391"/>
      <c r="TSK391"/>
      <c r="TSL391"/>
      <c r="TSM391"/>
      <c r="TSN391"/>
      <c r="TSO391"/>
      <c r="TSP391"/>
      <c r="TSQ391"/>
      <c r="TSR391"/>
      <c r="TSS391"/>
      <c r="TST391"/>
      <c r="TSU391"/>
      <c r="TSV391"/>
      <c r="TSW391"/>
      <c r="TSX391"/>
      <c r="TSY391"/>
      <c r="TSZ391"/>
      <c r="TTA391"/>
      <c r="TTB391"/>
      <c r="TTC391"/>
      <c r="TTD391"/>
      <c r="TTE391"/>
      <c r="TTF391"/>
      <c r="TTG391"/>
      <c r="TTH391"/>
      <c r="TTI391"/>
      <c r="TTJ391"/>
      <c r="TTK391"/>
      <c r="TTL391"/>
      <c r="TTM391"/>
      <c r="TTN391"/>
      <c r="TTO391"/>
      <c r="TTP391"/>
      <c r="TTQ391"/>
      <c r="TTR391"/>
      <c r="TTS391"/>
      <c r="TTT391"/>
      <c r="TTU391"/>
      <c r="TTV391"/>
      <c r="TTW391"/>
      <c r="TTX391"/>
      <c r="TTY391"/>
      <c r="TTZ391"/>
      <c r="TUA391"/>
      <c r="TUB391"/>
      <c r="TUC391"/>
      <c r="TUD391"/>
      <c r="TUE391"/>
      <c r="TUF391"/>
      <c r="TUG391"/>
      <c r="TUH391"/>
      <c r="TUI391"/>
      <c r="TUJ391"/>
      <c r="TUK391"/>
      <c r="TUL391"/>
      <c r="TUM391"/>
      <c r="TUN391"/>
      <c r="TUO391"/>
      <c r="TUP391"/>
      <c r="TUQ391"/>
      <c r="TUR391"/>
      <c r="TUS391"/>
      <c r="TUT391"/>
      <c r="TUU391"/>
      <c r="TUV391"/>
      <c r="TUW391"/>
      <c r="TUX391"/>
      <c r="TUY391"/>
      <c r="TUZ391"/>
      <c r="TVA391"/>
      <c r="TVB391"/>
      <c r="TVC391"/>
      <c r="TVD391"/>
      <c r="TVE391"/>
      <c r="TVF391"/>
      <c r="TVG391"/>
      <c r="TVH391"/>
      <c r="TVI391"/>
      <c r="TVJ391"/>
      <c r="TVK391"/>
      <c r="TVL391"/>
      <c r="TVM391"/>
      <c r="TVN391"/>
      <c r="TVO391"/>
      <c r="TVP391"/>
      <c r="TVQ391"/>
      <c r="TVR391"/>
      <c r="TVS391"/>
      <c r="TVT391"/>
      <c r="TVU391"/>
      <c r="TVV391"/>
      <c r="TVW391"/>
      <c r="TVX391"/>
      <c r="TVY391"/>
      <c r="TVZ391"/>
      <c r="TWA391"/>
      <c r="TWB391"/>
      <c r="TWC391"/>
      <c r="TWD391"/>
      <c r="TWE391"/>
      <c r="TWF391"/>
      <c r="TWG391"/>
      <c r="TWH391"/>
      <c r="TWI391"/>
      <c r="TWJ391"/>
      <c r="TWK391"/>
      <c r="TWL391"/>
      <c r="TWM391"/>
      <c r="TWN391"/>
      <c r="TWO391"/>
      <c r="TWP391"/>
      <c r="TWQ391"/>
      <c r="TWR391"/>
      <c r="TWS391"/>
      <c r="TWT391"/>
      <c r="TWU391"/>
      <c r="TWV391"/>
      <c r="TWW391"/>
      <c r="TWX391"/>
      <c r="TWY391"/>
      <c r="TWZ391"/>
      <c r="TXA391"/>
      <c r="TXB391"/>
      <c r="TXC391"/>
      <c r="TXD391"/>
      <c r="TXE391"/>
      <c r="TXF391"/>
      <c r="TXG391"/>
      <c r="TXH391"/>
      <c r="TXI391"/>
      <c r="TXJ391"/>
      <c r="TXK391"/>
      <c r="TXL391"/>
      <c r="TXM391"/>
      <c r="TXN391"/>
      <c r="TXO391"/>
      <c r="TXP391"/>
      <c r="TXQ391"/>
      <c r="TXR391"/>
      <c r="TXS391"/>
      <c r="TXT391"/>
      <c r="TXU391"/>
      <c r="TXV391"/>
      <c r="TXW391"/>
      <c r="TXX391"/>
      <c r="TXY391"/>
      <c r="TXZ391"/>
      <c r="TYA391"/>
      <c r="TYB391"/>
      <c r="TYC391"/>
      <c r="TYD391"/>
      <c r="TYE391"/>
      <c r="TYF391"/>
      <c r="TYG391"/>
      <c r="TYH391"/>
      <c r="TYI391"/>
      <c r="TYJ391"/>
      <c r="TYK391"/>
      <c r="TYL391"/>
      <c r="TYM391"/>
      <c r="TYN391"/>
      <c r="TYO391"/>
      <c r="TYP391"/>
      <c r="TYQ391"/>
      <c r="TYR391"/>
      <c r="TYS391"/>
      <c r="TYT391"/>
      <c r="TYU391"/>
      <c r="TYV391"/>
      <c r="TYW391"/>
      <c r="TYX391"/>
      <c r="TYY391"/>
      <c r="TYZ391"/>
      <c r="TZA391"/>
      <c r="TZB391"/>
      <c r="TZC391"/>
      <c r="TZD391"/>
      <c r="TZE391"/>
      <c r="TZF391"/>
      <c r="TZG391"/>
      <c r="TZH391"/>
      <c r="TZI391"/>
      <c r="TZJ391"/>
      <c r="TZK391"/>
      <c r="TZL391"/>
      <c r="TZM391"/>
      <c r="TZN391"/>
      <c r="TZO391"/>
      <c r="TZP391"/>
      <c r="TZQ391"/>
      <c r="TZR391"/>
      <c r="TZS391"/>
      <c r="TZT391"/>
      <c r="TZU391"/>
      <c r="TZV391"/>
      <c r="TZW391"/>
      <c r="TZX391"/>
      <c r="TZY391"/>
      <c r="TZZ391"/>
      <c r="UAA391"/>
      <c r="UAB391"/>
      <c r="UAC391"/>
      <c r="UAD391"/>
      <c r="UAE391"/>
      <c r="UAF391"/>
      <c r="UAG391"/>
      <c r="UAH391"/>
      <c r="UAI391"/>
      <c r="UAJ391"/>
      <c r="UAK391"/>
      <c r="UAL391"/>
      <c r="UAM391"/>
      <c r="UAN391"/>
      <c r="UAO391"/>
      <c r="UAP391"/>
      <c r="UAQ391"/>
      <c r="UAR391"/>
      <c r="UAS391"/>
      <c r="UAT391"/>
      <c r="UAU391"/>
      <c r="UAV391"/>
      <c r="UAW391"/>
      <c r="UAX391"/>
      <c r="UAY391"/>
      <c r="UAZ391"/>
      <c r="UBA391"/>
      <c r="UBB391"/>
      <c r="UBC391"/>
      <c r="UBD391"/>
      <c r="UBE391"/>
      <c r="UBF391"/>
      <c r="UBG391"/>
      <c r="UBH391"/>
      <c r="UBI391"/>
      <c r="UBJ391"/>
      <c r="UBK391"/>
      <c r="UBL391"/>
      <c r="UBM391"/>
      <c r="UBN391"/>
      <c r="UBO391"/>
      <c r="UBP391"/>
      <c r="UBQ391"/>
      <c r="UBR391"/>
      <c r="UBS391"/>
      <c r="UBT391"/>
      <c r="UBU391"/>
      <c r="UBV391"/>
      <c r="UBW391"/>
      <c r="UBX391"/>
      <c r="UBY391"/>
      <c r="UBZ391"/>
      <c r="UCA391"/>
      <c r="UCB391"/>
      <c r="UCC391"/>
      <c r="UCD391"/>
      <c r="UCE391"/>
      <c r="UCF391"/>
      <c r="UCG391"/>
      <c r="UCH391"/>
      <c r="UCI391"/>
      <c r="UCJ391"/>
      <c r="UCK391"/>
      <c r="UCL391"/>
      <c r="UCM391"/>
      <c r="UCN391"/>
      <c r="UCO391"/>
      <c r="UCP391"/>
      <c r="UCQ391"/>
      <c r="UCR391"/>
      <c r="UCS391"/>
      <c r="UCT391"/>
      <c r="UCU391"/>
      <c r="UCV391"/>
      <c r="UCW391"/>
      <c r="UCX391"/>
      <c r="UCY391"/>
      <c r="UCZ391"/>
      <c r="UDA391"/>
      <c r="UDB391"/>
      <c r="UDC391"/>
      <c r="UDD391"/>
      <c r="UDE391"/>
      <c r="UDF391"/>
      <c r="UDG391"/>
      <c r="UDH391"/>
      <c r="UDI391"/>
      <c r="UDJ391"/>
      <c r="UDK391"/>
      <c r="UDL391"/>
      <c r="UDM391"/>
      <c r="UDN391"/>
      <c r="UDO391"/>
      <c r="UDP391"/>
      <c r="UDQ391"/>
      <c r="UDR391"/>
      <c r="UDS391"/>
      <c r="UDT391"/>
      <c r="UDU391"/>
      <c r="UDV391"/>
      <c r="UDW391"/>
      <c r="UDX391"/>
      <c r="UDY391"/>
      <c r="UDZ391"/>
      <c r="UEA391"/>
      <c r="UEB391"/>
      <c r="UEC391"/>
      <c r="UED391"/>
      <c r="UEE391"/>
      <c r="UEF391"/>
      <c r="UEG391"/>
      <c r="UEH391"/>
      <c r="UEI391"/>
      <c r="UEJ391"/>
      <c r="UEK391"/>
      <c r="UEL391"/>
      <c r="UEM391"/>
      <c r="UEN391"/>
      <c r="UEO391"/>
      <c r="UEP391"/>
      <c r="UEQ391"/>
      <c r="UER391"/>
      <c r="UES391"/>
      <c r="UET391"/>
      <c r="UEU391"/>
      <c r="UEV391"/>
      <c r="UEW391"/>
      <c r="UEX391"/>
      <c r="UEY391"/>
      <c r="UEZ391"/>
      <c r="UFA391"/>
      <c r="UFB391"/>
      <c r="UFC391"/>
      <c r="UFD391"/>
      <c r="UFE391"/>
      <c r="UFF391"/>
      <c r="UFG391"/>
      <c r="UFH391"/>
      <c r="UFI391"/>
      <c r="UFJ391"/>
      <c r="UFK391"/>
      <c r="UFL391"/>
      <c r="UFM391"/>
      <c r="UFN391"/>
      <c r="UFO391"/>
      <c r="UFP391"/>
      <c r="UFQ391"/>
      <c r="UFR391"/>
      <c r="UFS391"/>
      <c r="UFT391"/>
      <c r="UFU391"/>
      <c r="UFV391"/>
      <c r="UFW391"/>
      <c r="UFX391"/>
      <c r="UFY391"/>
      <c r="UFZ391"/>
      <c r="UGA391"/>
      <c r="UGB391"/>
      <c r="UGC391"/>
      <c r="UGD391"/>
      <c r="UGE391"/>
      <c r="UGF391"/>
      <c r="UGG391"/>
      <c r="UGH391"/>
      <c r="UGI391"/>
      <c r="UGJ391"/>
      <c r="UGK391"/>
      <c r="UGL391"/>
      <c r="UGM391"/>
      <c r="UGN391"/>
      <c r="UGO391"/>
      <c r="UGP391"/>
      <c r="UGQ391"/>
      <c r="UGR391"/>
      <c r="UGS391"/>
      <c r="UGT391"/>
      <c r="UGU391"/>
      <c r="UGV391"/>
      <c r="UGW391"/>
      <c r="UGX391"/>
      <c r="UGY391"/>
      <c r="UGZ391"/>
      <c r="UHA391"/>
      <c r="UHB391"/>
      <c r="UHC391"/>
      <c r="UHD391"/>
      <c r="UHE391"/>
      <c r="UHF391"/>
      <c r="UHG391"/>
      <c r="UHH391"/>
      <c r="UHI391"/>
      <c r="UHJ391"/>
      <c r="UHK391"/>
      <c r="UHL391"/>
      <c r="UHM391"/>
      <c r="UHN391"/>
      <c r="UHO391"/>
      <c r="UHP391"/>
      <c r="UHQ391"/>
      <c r="UHR391"/>
      <c r="UHS391"/>
      <c r="UHT391"/>
      <c r="UHU391"/>
      <c r="UHV391"/>
      <c r="UHW391"/>
      <c r="UHX391"/>
      <c r="UHY391"/>
      <c r="UHZ391"/>
      <c r="UIA391"/>
      <c r="UIB391"/>
      <c r="UIC391"/>
      <c r="UID391"/>
      <c r="UIE391"/>
      <c r="UIF391"/>
      <c r="UIG391"/>
      <c r="UIH391"/>
      <c r="UII391"/>
      <c r="UIJ391"/>
      <c r="UIK391"/>
      <c r="UIL391"/>
      <c r="UIM391"/>
      <c r="UIN391"/>
      <c r="UIO391"/>
      <c r="UIP391"/>
      <c r="UIQ391"/>
      <c r="UIR391"/>
      <c r="UIS391"/>
      <c r="UIT391"/>
      <c r="UIU391"/>
      <c r="UIV391"/>
      <c r="UIW391"/>
      <c r="UIX391"/>
      <c r="UIY391"/>
      <c r="UIZ391"/>
      <c r="UJA391"/>
      <c r="UJB391"/>
      <c r="UJC391"/>
      <c r="UJD391"/>
      <c r="UJE391"/>
      <c r="UJF391"/>
      <c r="UJG391"/>
      <c r="UJH391"/>
      <c r="UJI391"/>
      <c r="UJJ391"/>
      <c r="UJK391"/>
      <c r="UJL391"/>
      <c r="UJM391"/>
      <c r="UJN391"/>
      <c r="UJO391"/>
      <c r="UJP391"/>
      <c r="UJQ391"/>
      <c r="UJR391"/>
      <c r="UJS391"/>
      <c r="UJT391"/>
      <c r="UJU391"/>
      <c r="UJV391"/>
      <c r="UJW391"/>
      <c r="UJX391"/>
      <c r="UJY391"/>
      <c r="UJZ391"/>
      <c r="UKA391"/>
      <c r="UKB391"/>
      <c r="UKC391"/>
      <c r="UKD391"/>
      <c r="UKE391"/>
      <c r="UKF391"/>
      <c r="UKG391"/>
      <c r="UKH391"/>
      <c r="UKI391"/>
      <c r="UKJ391"/>
      <c r="UKK391"/>
      <c r="UKL391"/>
      <c r="UKM391"/>
      <c r="UKN391"/>
      <c r="UKO391"/>
      <c r="UKP391"/>
      <c r="UKQ391"/>
      <c r="UKR391"/>
      <c r="UKS391"/>
      <c r="UKT391"/>
      <c r="UKU391"/>
      <c r="UKV391"/>
      <c r="UKW391"/>
      <c r="UKX391"/>
      <c r="UKY391"/>
      <c r="UKZ391"/>
      <c r="ULA391"/>
      <c r="ULB391"/>
      <c r="ULC391"/>
      <c r="ULD391"/>
      <c r="ULE391"/>
      <c r="ULF391"/>
      <c r="ULG391"/>
      <c r="ULH391"/>
      <c r="ULI391"/>
      <c r="ULJ391"/>
      <c r="ULK391"/>
      <c r="ULL391"/>
      <c r="ULM391"/>
      <c r="ULN391"/>
      <c r="ULO391"/>
      <c r="ULP391"/>
      <c r="ULQ391"/>
      <c r="ULR391"/>
      <c r="ULS391"/>
      <c r="ULT391"/>
      <c r="ULU391"/>
      <c r="ULV391"/>
      <c r="ULW391"/>
      <c r="ULX391"/>
      <c r="ULY391"/>
      <c r="ULZ391"/>
      <c r="UMA391"/>
      <c r="UMB391"/>
      <c r="UMC391"/>
      <c r="UMD391"/>
      <c r="UME391"/>
      <c r="UMF391"/>
      <c r="UMG391"/>
      <c r="UMH391"/>
      <c r="UMI391"/>
      <c r="UMJ391"/>
      <c r="UMK391"/>
      <c r="UML391"/>
      <c r="UMM391"/>
      <c r="UMN391"/>
      <c r="UMO391"/>
      <c r="UMP391"/>
      <c r="UMQ391"/>
      <c r="UMR391"/>
      <c r="UMS391"/>
      <c r="UMT391"/>
      <c r="UMU391"/>
      <c r="UMV391"/>
      <c r="UMW391"/>
      <c r="UMX391"/>
      <c r="UMY391"/>
      <c r="UMZ391"/>
      <c r="UNA391"/>
      <c r="UNB391"/>
      <c r="UNC391"/>
      <c r="UND391"/>
      <c r="UNE391"/>
      <c r="UNF391"/>
      <c r="UNG391"/>
      <c r="UNH391"/>
      <c r="UNI391"/>
      <c r="UNJ391"/>
      <c r="UNK391"/>
      <c r="UNL391"/>
      <c r="UNM391"/>
      <c r="UNN391"/>
      <c r="UNO391"/>
      <c r="UNP391"/>
      <c r="UNQ391"/>
      <c r="UNR391"/>
      <c r="UNS391"/>
      <c r="UNT391"/>
      <c r="UNU391"/>
      <c r="UNV391"/>
      <c r="UNW391"/>
      <c r="UNX391"/>
      <c r="UNY391"/>
      <c r="UNZ391"/>
      <c r="UOA391"/>
      <c r="UOB391"/>
      <c r="UOC391"/>
      <c r="UOD391"/>
      <c r="UOE391"/>
      <c r="UOF391"/>
      <c r="UOG391"/>
      <c r="UOH391"/>
      <c r="UOI391"/>
      <c r="UOJ391"/>
      <c r="UOK391"/>
      <c r="UOL391"/>
      <c r="UOM391"/>
      <c r="UON391"/>
      <c r="UOO391"/>
      <c r="UOP391"/>
      <c r="UOQ391"/>
      <c r="UOR391"/>
      <c r="UOS391"/>
      <c r="UOT391"/>
      <c r="UOU391"/>
      <c r="UOV391"/>
      <c r="UOW391"/>
      <c r="UOX391"/>
      <c r="UOY391"/>
      <c r="UOZ391"/>
      <c r="UPA391"/>
      <c r="UPB391"/>
      <c r="UPC391"/>
      <c r="UPD391"/>
      <c r="UPE391"/>
      <c r="UPF391"/>
      <c r="UPG391"/>
      <c r="UPH391"/>
      <c r="UPI391"/>
      <c r="UPJ391"/>
      <c r="UPK391"/>
      <c r="UPL391"/>
      <c r="UPM391"/>
      <c r="UPN391"/>
      <c r="UPO391"/>
      <c r="UPP391"/>
      <c r="UPQ391"/>
      <c r="UPR391"/>
      <c r="UPS391"/>
      <c r="UPT391"/>
      <c r="UPU391"/>
      <c r="UPV391"/>
      <c r="UPW391"/>
      <c r="UPX391"/>
      <c r="UPY391"/>
      <c r="UPZ391"/>
      <c r="UQA391"/>
      <c r="UQB391"/>
      <c r="UQC391"/>
      <c r="UQD391"/>
      <c r="UQE391"/>
      <c r="UQF391"/>
      <c r="UQG391"/>
      <c r="UQH391"/>
      <c r="UQI391"/>
      <c r="UQJ391"/>
      <c r="UQK391"/>
      <c r="UQL391"/>
      <c r="UQM391"/>
      <c r="UQN391"/>
      <c r="UQO391"/>
      <c r="UQP391"/>
      <c r="UQQ391"/>
      <c r="UQR391"/>
      <c r="UQS391"/>
      <c r="UQT391"/>
      <c r="UQU391"/>
      <c r="UQV391"/>
      <c r="UQW391"/>
      <c r="UQX391"/>
      <c r="UQY391"/>
      <c r="UQZ391"/>
      <c r="URA391"/>
      <c r="URB391"/>
      <c r="URC391"/>
      <c r="URD391"/>
      <c r="URE391"/>
      <c r="URF391"/>
      <c r="URG391"/>
      <c r="URH391"/>
      <c r="URI391"/>
      <c r="URJ391"/>
      <c r="URK391"/>
      <c r="URL391"/>
      <c r="URM391"/>
      <c r="URN391"/>
      <c r="URO391"/>
      <c r="URP391"/>
      <c r="URQ391"/>
      <c r="URR391"/>
      <c r="URS391"/>
      <c r="URT391"/>
      <c r="URU391"/>
      <c r="URV391"/>
      <c r="URW391"/>
      <c r="URX391"/>
      <c r="URY391"/>
      <c r="URZ391"/>
      <c r="USA391"/>
      <c r="USB391"/>
      <c r="USC391"/>
      <c r="USD391"/>
      <c r="USE391"/>
      <c r="USF391"/>
      <c r="USG391"/>
      <c r="USH391"/>
      <c r="USI391"/>
      <c r="USJ391"/>
      <c r="USK391"/>
      <c r="USL391"/>
      <c r="USM391"/>
      <c r="USN391"/>
      <c r="USO391"/>
      <c r="USP391"/>
      <c r="USQ391"/>
      <c r="USR391"/>
      <c r="USS391"/>
      <c r="UST391"/>
      <c r="USU391"/>
      <c r="USV391"/>
      <c r="USW391"/>
      <c r="USX391"/>
      <c r="USY391"/>
      <c r="USZ391"/>
      <c r="UTA391"/>
      <c r="UTB391"/>
      <c r="UTC391"/>
      <c r="UTD391"/>
      <c r="UTE391"/>
      <c r="UTF391"/>
      <c r="UTG391"/>
      <c r="UTH391"/>
      <c r="UTI391"/>
      <c r="UTJ391"/>
      <c r="UTK391"/>
      <c r="UTL391"/>
      <c r="UTM391"/>
      <c r="UTN391"/>
      <c r="UTO391"/>
      <c r="UTP391"/>
      <c r="UTQ391"/>
      <c r="UTR391"/>
      <c r="UTS391"/>
      <c r="UTT391"/>
      <c r="UTU391"/>
      <c r="UTV391"/>
      <c r="UTW391"/>
      <c r="UTX391"/>
      <c r="UTY391"/>
      <c r="UTZ391"/>
      <c r="UUA391"/>
      <c r="UUB391"/>
      <c r="UUC391"/>
      <c r="UUD391"/>
      <c r="UUE391"/>
      <c r="UUF391"/>
      <c r="UUG391"/>
      <c r="UUH391"/>
      <c r="UUI391"/>
      <c r="UUJ391"/>
      <c r="UUK391"/>
      <c r="UUL391"/>
      <c r="UUM391"/>
      <c r="UUN391"/>
      <c r="UUO391"/>
      <c r="UUP391"/>
      <c r="UUQ391"/>
      <c r="UUR391"/>
      <c r="UUS391"/>
      <c r="UUT391"/>
      <c r="UUU391"/>
      <c r="UUV391"/>
      <c r="UUW391"/>
      <c r="UUX391"/>
      <c r="UUY391"/>
      <c r="UUZ391"/>
      <c r="UVA391"/>
      <c r="UVB391"/>
      <c r="UVC391"/>
      <c r="UVD391"/>
      <c r="UVE391"/>
      <c r="UVF391"/>
      <c r="UVG391"/>
      <c r="UVH391"/>
      <c r="UVI391"/>
      <c r="UVJ391"/>
      <c r="UVK391"/>
      <c r="UVL391"/>
      <c r="UVM391"/>
      <c r="UVN391"/>
      <c r="UVO391"/>
      <c r="UVP391"/>
      <c r="UVQ391"/>
      <c r="UVR391"/>
      <c r="UVS391"/>
      <c r="UVT391"/>
      <c r="UVU391"/>
      <c r="UVV391"/>
      <c r="UVW391"/>
      <c r="UVX391"/>
      <c r="UVY391"/>
      <c r="UVZ391"/>
      <c r="UWA391"/>
      <c r="UWB391"/>
      <c r="UWC391"/>
      <c r="UWD391"/>
      <c r="UWE391"/>
      <c r="UWF391"/>
      <c r="UWG391"/>
      <c r="UWH391"/>
      <c r="UWI391"/>
      <c r="UWJ391"/>
      <c r="UWK391"/>
      <c r="UWL391"/>
      <c r="UWM391"/>
      <c r="UWN391"/>
      <c r="UWO391"/>
      <c r="UWP391"/>
      <c r="UWQ391"/>
      <c r="UWR391"/>
      <c r="UWS391"/>
      <c r="UWT391"/>
      <c r="UWU391"/>
      <c r="UWV391"/>
      <c r="UWW391"/>
      <c r="UWX391"/>
      <c r="UWY391"/>
      <c r="UWZ391"/>
      <c r="UXA391"/>
      <c r="UXB391"/>
      <c r="UXC391"/>
      <c r="UXD391"/>
      <c r="UXE391"/>
      <c r="UXF391"/>
      <c r="UXG391"/>
      <c r="UXH391"/>
      <c r="UXI391"/>
      <c r="UXJ391"/>
      <c r="UXK391"/>
      <c r="UXL391"/>
      <c r="UXM391"/>
      <c r="UXN391"/>
      <c r="UXO391"/>
      <c r="UXP391"/>
      <c r="UXQ391"/>
      <c r="UXR391"/>
      <c r="UXS391"/>
      <c r="UXT391"/>
      <c r="UXU391"/>
      <c r="UXV391"/>
      <c r="UXW391"/>
      <c r="UXX391"/>
      <c r="UXY391"/>
      <c r="UXZ391"/>
      <c r="UYA391"/>
      <c r="UYB391"/>
      <c r="UYC391"/>
      <c r="UYD391"/>
      <c r="UYE391"/>
      <c r="UYF391"/>
      <c r="UYG391"/>
      <c r="UYH391"/>
      <c r="UYI391"/>
      <c r="UYJ391"/>
      <c r="UYK391"/>
      <c r="UYL391"/>
      <c r="UYM391"/>
      <c r="UYN391"/>
      <c r="UYO391"/>
      <c r="UYP391"/>
      <c r="UYQ391"/>
      <c r="UYR391"/>
      <c r="UYS391"/>
      <c r="UYT391"/>
      <c r="UYU391"/>
      <c r="UYV391"/>
      <c r="UYW391"/>
      <c r="UYX391"/>
      <c r="UYY391"/>
      <c r="UYZ391"/>
      <c r="UZA391"/>
      <c r="UZB391"/>
      <c r="UZC391"/>
      <c r="UZD391"/>
      <c r="UZE391"/>
      <c r="UZF391"/>
      <c r="UZG391"/>
      <c r="UZH391"/>
      <c r="UZI391"/>
      <c r="UZJ391"/>
      <c r="UZK391"/>
      <c r="UZL391"/>
      <c r="UZM391"/>
      <c r="UZN391"/>
      <c r="UZO391"/>
      <c r="UZP391"/>
      <c r="UZQ391"/>
      <c r="UZR391"/>
      <c r="UZS391"/>
      <c r="UZT391"/>
      <c r="UZU391"/>
      <c r="UZV391"/>
      <c r="UZW391"/>
      <c r="UZX391"/>
      <c r="UZY391"/>
      <c r="UZZ391"/>
      <c r="VAA391"/>
      <c r="VAB391"/>
      <c r="VAC391"/>
      <c r="VAD391"/>
      <c r="VAE391"/>
      <c r="VAF391"/>
      <c r="VAG391"/>
      <c r="VAH391"/>
      <c r="VAI391"/>
      <c r="VAJ391"/>
      <c r="VAK391"/>
      <c r="VAL391"/>
      <c r="VAM391"/>
      <c r="VAN391"/>
      <c r="VAO391"/>
      <c r="VAP391"/>
      <c r="VAQ391"/>
      <c r="VAR391"/>
      <c r="VAS391"/>
      <c r="VAT391"/>
      <c r="VAU391"/>
      <c r="VAV391"/>
      <c r="VAW391"/>
      <c r="VAX391"/>
      <c r="VAY391"/>
      <c r="VAZ391"/>
      <c r="VBA391"/>
      <c r="VBB391"/>
      <c r="VBC391"/>
      <c r="VBD391"/>
      <c r="VBE391"/>
      <c r="VBF391"/>
      <c r="VBG391"/>
      <c r="VBH391"/>
      <c r="VBI391"/>
      <c r="VBJ391"/>
      <c r="VBK391"/>
      <c r="VBL391"/>
      <c r="VBM391"/>
      <c r="VBN391"/>
      <c r="VBO391"/>
      <c r="VBP391"/>
      <c r="VBQ391"/>
      <c r="VBR391"/>
      <c r="VBS391"/>
      <c r="VBT391"/>
      <c r="VBU391"/>
      <c r="VBV391"/>
      <c r="VBW391"/>
      <c r="VBX391"/>
      <c r="VBY391"/>
      <c r="VBZ391"/>
      <c r="VCA391"/>
      <c r="VCB391"/>
      <c r="VCC391"/>
      <c r="VCD391"/>
      <c r="VCE391"/>
      <c r="VCF391"/>
      <c r="VCG391"/>
      <c r="VCH391"/>
      <c r="VCI391"/>
      <c r="VCJ391"/>
      <c r="VCK391"/>
      <c r="VCL391"/>
      <c r="VCM391"/>
      <c r="VCN391"/>
      <c r="VCO391"/>
      <c r="VCP391"/>
      <c r="VCQ391"/>
      <c r="VCR391"/>
      <c r="VCS391"/>
      <c r="VCT391"/>
      <c r="VCU391"/>
      <c r="VCV391"/>
      <c r="VCW391"/>
      <c r="VCX391"/>
      <c r="VCY391"/>
      <c r="VCZ391"/>
      <c r="VDA391"/>
      <c r="VDB391"/>
      <c r="VDC391"/>
      <c r="VDD391"/>
      <c r="VDE391"/>
      <c r="VDF391"/>
      <c r="VDG391"/>
      <c r="VDH391"/>
      <c r="VDI391"/>
      <c r="VDJ391"/>
      <c r="VDK391"/>
      <c r="VDL391"/>
      <c r="VDM391"/>
      <c r="VDN391"/>
      <c r="VDO391"/>
      <c r="VDP391"/>
      <c r="VDQ391"/>
      <c r="VDR391"/>
      <c r="VDS391"/>
      <c r="VDT391"/>
      <c r="VDU391"/>
      <c r="VDV391"/>
      <c r="VDW391"/>
      <c r="VDX391"/>
      <c r="VDY391"/>
      <c r="VDZ391"/>
      <c r="VEA391"/>
      <c r="VEB391"/>
      <c r="VEC391"/>
      <c r="VED391"/>
      <c r="VEE391"/>
      <c r="VEF391"/>
      <c r="VEG391"/>
      <c r="VEH391"/>
      <c r="VEI391"/>
      <c r="VEJ391"/>
      <c r="VEK391"/>
      <c r="VEL391"/>
      <c r="VEM391"/>
      <c r="VEN391"/>
      <c r="VEO391"/>
      <c r="VEP391"/>
      <c r="VEQ391"/>
      <c r="VER391"/>
      <c r="VES391"/>
      <c r="VET391"/>
      <c r="VEU391"/>
      <c r="VEV391"/>
      <c r="VEW391"/>
      <c r="VEX391"/>
      <c r="VEY391"/>
      <c r="VEZ391"/>
      <c r="VFA391"/>
      <c r="VFB391"/>
      <c r="VFC391"/>
      <c r="VFD391"/>
      <c r="VFE391"/>
      <c r="VFF391"/>
      <c r="VFG391"/>
      <c r="VFH391"/>
      <c r="VFI391"/>
      <c r="VFJ391"/>
      <c r="VFK391"/>
      <c r="VFL391"/>
      <c r="VFM391"/>
      <c r="VFN391"/>
      <c r="VFO391"/>
      <c r="VFP391"/>
      <c r="VFQ391"/>
      <c r="VFR391"/>
      <c r="VFS391"/>
      <c r="VFT391"/>
      <c r="VFU391"/>
      <c r="VFV391"/>
      <c r="VFW391"/>
      <c r="VFX391"/>
      <c r="VFY391"/>
      <c r="VFZ391"/>
      <c r="VGA391"/>
      <c r="VGB391"/>
      <c r="VGC391"/>
      <c r="VGD391"/>
      <c r="VGE391"/>
      <c r="VGF391"/>
      <c r="VGG391"/>
      <c r="VGH391"/>
      <c r="VGI391"/>
      <c r="VGJ391"/>
      <c r="VGK391"/>
      <c r="VGL391"/>
      <c r="VGM391"/>
      <c r="VGN391"/>
      <c r="VGO391"/>
      <c r="VGP391"/>
      <c r="VGQ391"/>
      <c r="VGR391"/>
      <c r="VGS391"/>
      <c r="VGT391"/>
      <c r="VGU391"/>
      <c r="VGV391"/>
      <c r="VGW391"/>
      <c r="VGX391"/>
      <c r="VGY391"/>
      <c r="VGZ391"/>
      <c r="VHA391"/>
      <c r="VHB391"/>
      <c r="VHC391"/>
      <c r="VHD391"/>
      <c r="VHE391"/>
      <c r="VHF391"/>
      <c r="VHG391"/>
      <c r="VHH391"/>
      <c r="VHI391"/>
      <c r="VHJ391"/>
      <c r="VHK391"/>
      <c r="VHL391"/>
      <c r="VHM391"/>
      <c r="VHN391"/>
      <c r="VHO391"/>
      <c r="VHP391"/>
      <c r="VHQ391"/>
      <c r="VHR391"/>
      <c r="VHS391"/>
      <c r="VHT391"/>
      <c r="VHU391"/>
      <c r="VHV391"/>
      <c r="VHW391"/>
      <c r="VHX391"/>
      <c r="VHY391"/>
      <c r="VHZ391"/>
      <c r="VIA391"/>
      <c r="VIB391"/>
      <c r="VIC391"/>
      <c r="VID391"/>
      <c r="VIE391"/>
      <c r="VIF391"/>
      <c r="VIG391"/>
      <c r="VIH391"/>
      <c r="VII391"/>
      <c r="VIJ391"/>
      <c r="VIK391"/>
      <c r="VIL391"/>
      <c r="VIM391"/>
      <c r="VIN391"/>
      <c r="VIO391"/>
      <c r="VIP391"/>
      <c r="VIQ391"/>
      <c r="VIR391"/>
      <c r="VIS391"/>
      <c r="VIT391"/>
      <c r="VIU391"/>
      <c r="VIV391"/>
      <c r="VIW391"/>
      <c r="VIX391"/>
      <c r="VIY391"/>
      <c r="VIZ391"/>
      <c r="VJA391"/>
      <c r="VJB391"/>
      <c r="VJC391"/>
      <c r="VJD391"/>
      <c r="VJE391"/>
      <c r="VJF391"/>
      <c r="VJG391"/>
      <c r="VJH391"/>
      <c r="VJI391"/>
      <c r="VJJ391"/>
      <c r="VJK391"/>
      <c r="VJL391"/>
      <c r="VJM391"/>
      <c r="VJN391"/>
      <c r="VJO391"/>
      <c r="VJP391"/>
      <c r="VJQ391"/>
      <c r="VJR391"/>
      <c r="VJS391"/>
      <c r="VJT391"/>
      <c r="VJU391"/>
      <c r="VJV391"/>
      <c r="VJW391"/>
      <c r="VJX391"/>
      <c r="VJY391"/>
      <c r="VJZ391"/>
      <c r="VKA391"/>
      <c r="VKB391"/>
      <c r="VKC391"/>
      <c r="VKD391"/>
      <c r="VKE391"/>
      <c r="VKF391"/>
      <c r="VKG391"/>
      <c r="VKH391"/>
      <c r="VKI391"/>
      <c r="VKJ391"/>
      <c r="VKK391"/>
      <c r="VKL391"/>
      <c r="VKM391"/>
      <c r="VKN391"/>
      <c r="VKO391"/>
      <c r="VKP391"/>
      <c r="VKQ391"/>
      <c r="VKR391"/>
      <c r="VKS391"/>
      <c r="VKT391"/>
      <c r="VKU391"/>
      <c r="VKV391"/>
      <c r="VKW391"/>
      <c r="VKX391"/>
      <c r="VKY391"/>
      <c r="VKZ391"/>
      <c r="VLA391"/>
      <c r="VLB391"/>
      <c r="VLC391"/>
      <c r="VLD391"/>
      <c r="VLE391"/>
      <c r="VLF391"/>
      <c r="VLG391"/>
      <c r="VLH391"/>
      <c r="VLI391"/>
      <c r="VLJ391"/>
      <c r="VLK391"/>
      <c r="VLL391"/>
      <c r="VLM391"/>
      <c r="VLN391"/>
      <c r="VLO391"/>
      <c r="VLP391"/>
      <c r="VLQ391"/>
      <c r="VLR391"/>
      <c r="VLS391"/>
      <c r="VLT391"/>
      <c r="VLU391"/>
      <c r="VLV391"/>
      <c r="VLW391"/>
      <c r="VLX391"/>
      <c r="VLY391"/>
      <c r="VLZ391"/>
      <c r="VMA391"/>
      <c r="VMB391"/>
      <c r="VMC391"/>
      <c r="VMD391"/>
      <c r="VME391"/>
      <c r="VMF391"/>
      <c r="VMG391"/>
      <c r="VMH391"/>
      <c r="VMI391"/>
      <c r="VMJ391"/>
      <c r="VMK391"/>
      <c r="VML391"/>
      <c r="VMM391"/>
      <c r="VMN391"/>
      <c r="VMO391"/>
      <c r="VMP391"/>
      <c r="VMQ391"/>
      <c r="VMR391"/>
      <c r="VMS391"/>
      <c r="VMT391"/>
      <c r="VMU391"/>
      <c r="VMV391"/>
      <c r="VMW391"/>
      <c r="VMX391"/>
      <c r="VMY391"/>
      <c r="VMZ391"/>
      <c r="VNA391"/>
      <c r="VNB391"/>
      <c r="VNC391"/>
      <c r="VND391"/>
      <c r="VNE391"/>
      <c r="VNF391"/>
      <c r="VNG391"/>
      <c r="VNH391"/>
      <c r="VNI391"/>
      <c r="VNJ391"/>
      <c r="VNK391"/>
      <c r="VNL391"/>
      <c r="VNM391"/>
      <c r="VNN391"/>
      <c r="VNO391"/>
      <c r="VNP391"/>
      <c r="VNQ391"/>
      <c r="VNR391"/>
      <c r="VNS391"/>
      <c r="VNT391"/>
      <c r="VNU391"/>
      <c r="VNV391"/>
      <c r="VNW391"/>
      <c r="VNX391"/>
      <c r="VNY391"/>
      <c r="VNZ391"/>
      <c r="VOA391"/>
      <c r="VOB391"/>
      <c r="VOC391"/>
      <c r="VOD391"/>
      <c r="VOE391"/>
      <c r="VOF391"/>
      <c r="VOG391"/>
      <c r="VOH391"/>
      <c r="VOI391"/>
      <c r="VOJ391"/>
      <c r="VOK391"/>
      <c r="VOL391"/>
      <c r="VOM391"/>
      <c r="VON391"/>
      <c r="VOO391"/>
      <c r="VOP391"/>
      <c r="VOQ391"/>
      <c r="VOR391"/>
      <c r="VOS391"/>
      <c r="VOT391"/>
      <c r="VOU391"/>
      <c r="VOV391"/>
      <c r="VOW391"/>
      <c r="VOX391"/>
      <c r="VOY391"/>
      <c r="VOZ391"/>
      <c r="VPA391"/>
      <c r="VPB391"/>
      <c r="VPC391"/>
      <c r="VPD391"/>
      <c r="VPE391"/>
      <c r="VPF391"/>
      <c r="VPG391"/>
      <c r="VPH391"/>
      <c r="VPI391"/>
      <c r="VPJ391"/>
      <c r="VPK391"/>
      <c r="VPL391"/>
      <c r="VPM391"/>
      <c r="VPN391"/>
      <c r="VPO391"/>
      <c r="VPP391"/>
      <c r="VPQ391"/>
      <c r="VPR391"/>
      <c r="VPS391"/>
      <c r="VPT391"/>
      <c r="VPU391"/>
      <c r="VPV391"/>
      <c r="VPW391"/>
      <c r="VPX391"/>
      <c r="VPY391"/>
      <c r="VPZ391"/>
      <c r="VQA391"/>
      <c r="VQB391"/>
      <c r="VQC391"/>
      <c r="VQD391"/>
      <c r="VQE391"/>
      <c r="VQF391"/>
      <c r="VQG391"/>
      <c r="VQH391"/>
      <c r="VQI391"/>
      <c r="VQJ391"/>
      <c r="VQK391"/>
      <c r="VQL391"/>
      <c r="VQM391"/>
      <c r="VQN391"/>
      <c r="VQO391"/>
      <c r="VQP391"/>
      <c r="VQQ391"/>
      <c r="VQR391"/>
      <c r="VQS391"/>
      <c r="VQT391"/>
      <c r="VQU391"/>
      <c r="VQV391"/>
      <c r="VQW391"/>
      <c r="VQX391"/>
      <c r="VQY391"/>
      <c r="VQZ391"/>
      <c r="VRA391"/>
      <c r="VRB391"/>
      <c r="VRC391"/>
      <c r="VRD391"/>
      <c r="VRE391"/>
      <c r="VRF391"/>
      <c r="VRG391"/>
      <c r="VRH391"/>
      <c r="VRI391"/>
      <c r="VRJ391"/>
      <c r="VRK391"/>
      <c r="VRL391"/>
      <c r="VRM391"/>
      <c r="VRN391"/>
      <c r="VRO391"/>
      <c r="VRP391"/>
      <c r="VRQ391"/>
      <c r="VRR391"/>
      <c r="VRS391"/>
      <c r="VRT391"/>
      <c r="VRU391"/>
      <c r="VRV391"/>
      <c r="VRW391"/>
      <c r="VRX391"/>
      <c r="VRY391"/>
      <c r="VRZ391"/>
      <c r="VSA391"/>
      <c r="VSB391"/>
      <c r="VSC391"/>
      <c r="VSD391"/>
      <c r="VSE391"/>
      <c r="VSF391"/>
      <c r="VSG391"/>
      <c r="VSH391"/>
      <c r="VSI391"/>
      <c r="VSJ391"/>
      <c r="VSK391"/>
      <c r="VSL391"/>
      <c r="VSM391"/>
      <c r="VSN391"/>
      <c r="VSO391"/>
      <c r="VSP391"/>
      <c r="VSQ391"/>
      <c r="VSR391"/>
      <c r="VSS391"/>
      <c r="VST391"/>
      <c r="VSU391"/>
      <c r="VSV391"/>
      <c r="VSW391"/>
      <c r="VSX391"/>
      <c r="VSY391"/>
      <c r="VSZ391"/>
      <c r="VTA391"/>
      <c r="VTB391"/>
      <c r="VTC391"/>
      <c r="VTD391"/>
      <c r="VTE391"/>
      <c r="VTF391"/>
      <c r="VTG391"/>
      <c r="VTH391"/>
      <c r="VTI391"/>
      <c r="VTJ391"/>
      <c r="VTK391"/>
      <c r="VTL391"/>
      <c r="VTM391"/>
      <c r="VTN391"/>
      <c r="VTO391"/>
      <c r="VTP391"/>
      <c r="VTQ391"/>
      <c r="VTR391"/>
      <c r="VTS391"/>
      <c r="VTT391"/>
      <c r="VTU391"/>
      <c r="VTV391"/>
      <c r="VTW391"/>
      <c r="VTX391"/>
      <c r="VTY391"/>
      <c r="VTZ391"/>
      <c r="VUA391"/>
      <c r="VUB391"/>
      <c r="VUC391"/>
      <c r="VUD391"/>
      <c r="VUE391"/>
      <c r="VUF391"/>
      <c r="VUG391"/>
      <c r="VUH391"/>
      <c r="VUI391"/>
      <c r="VUJ391"/>
      <c r="VUK391"/>
      <c r="VUL391"/>
      <c r="VUM391"/>
      <c r="VUN391"/>
      <c r="VUO391"/>
      <c r="VUP391"/>
      <c r="VUQ391"/>
      <c r="VUR391"/>
      <c r="VUS391"/>
      <c r="VUT391"/>
      <c r="VUU391"/>
      <c r="VUV391"/>
      <c r="VUW391"/>
      <c r="VUX391"/>
      <c r="VUY391"/>
      <c r="VUZ391"/>
      <c r="VVA391"/>
      <c r="VVB391"/>
      <c r="VVC391"/>
      <c r="VVD391"/>
      <c r="VVE391"/>
      <c r="VVF391"/>
      <c r="VVG391"/>
      <c r="VVH391"/>
      <c r="VVI391"/>
      <c r="VVJ391"/>
      <c r="VVK391"/>
      <c r="VVL391"/>
      <c r="VVM391"/>
      <c r="VVN391"/>
      <c r="VVO391"/>
      <c r="VVP391"/>
      <c r="VVQ391"/>
      <c r="VVR391"/>
      <c r="VVS391"/>
      <c r="VVT391"/>
      <c r="VVU391"/>
      <c r="VVV391"/>
      <c r="VVW391"/>
      <c r="VVX391"/>
      <c r="VVY391"/>
      <c r="VVZ391"/>
      <c r="VWA391"/>
      <c r="VWB391"/>
      <c r="VWC391"/>
      <c r="VWD391"/>
      <c r="VWE391"/>
      <c r="VWF391"/>
      <c r="VWG391"/>
      <c r="VWH391"/>
      <c r="VWI391"/>
      <c r="VWJ391"/>
      <c r="VWK391"/>
      <c r="VWL391"/>
      <c r="VWM391"/>
      <c r="VWN391"/>
      <c r="VWO391"/>
      <c r="VWP391"/>
      <c r="VWQ391"/>
      <c r="VWR391"/>
      <c r="VWS391"/>
      <c r="VWT391"/>
      <c r="VWU391"/>
      <c r="VWV391"/>
      <c r="VWW391"/>
      <c r="VWX391"/>
      <c r="VWY391"/>
      <c r="VWZ391"/>
      <c r="VXA391"/>
      <c r="VXB391"/>
      <c r="VXC391"/>
      <c r="VXD391"/>
      <c r="VXE391"/>
      <c r="VXF391"/>
      <c r="VXG391"/>
      <c r="VXH391"/>
      <c r="VXI391"/>
      <c r="VXJ391"/>
      <c r="VXK391"/>
      <c r="VXL391"/>
      <c r="VXM391"/>
      <c r="VXN391"/>
      <c r="VXO391"/>
      <c r="VXP391"/>
      <c r="VXQ391"/>
      <c r="VXR391"/>
      <c r="VXS391"/>
      <c r="VXT391"/>
      <c r="VXU391"/>
      <c r="VXV391"/>
      <c r="VXW391"/>
      <c r="VXX391"/>
      <c r="VXY391"/>
      <c r="VXZ391"/>
      <c r="VYA391"/>
      <c r="VYB391"/>
      <c r="VYC391"/>
      <c r="VYD391"/>
      <c r="VYE391"/>
      <c r="VYF391"/>
      <c r="VYG391"/>
      <c r="VYH391"/>
      <c r="VYI391"/>
      <c r="VYJ391"/>
      <c r="VYK391"/>
      <c r="VYL391"/>
      <c r="VYM391"/>
      <c r="VYN391"/>
      <c r="VYO391"/>
      <c r="VYP391"/>
      <c r="VYQ391"/>
      <c r="VYR391"/>
      <c r="VYS391"/>
      <c r="VYT391"/>
      <c r="VYU391"/>
      <c r="VYV391"/>
      <c r="VYW391"/>
      <c r="VYX391"/>
      <c r="VYY391"/>
      <c r="VYZ391"/>
      <c r="VZA391"/>
      <c r="VZB391"/>
      <c r="VZC391"/>
      <c r="VZD391"/>
      <c r="VZE391"/>
      <c r="VZF391"/>
      <c r="VZG391"/>
      <c r="VZH391"/>
      <c r="VZI391"/>
      <c r="VZJ391"/>
      <c r="VZK391"/>
      <c r="VZL391"/>
      <c r="VZM391"/>
      <c r="VZN391"/>
      <c r="VZO391"/>
      <c r="VZP391"/>
      <c r="VZQ391"/>
      <c r="VZR391"/>
      <c r="VZS391"/>
      <c r="VZT391"/>
      <c r="VZU391"/>
      <c r="VZV391"/>
      <c r="VZW391"/>
      <c r="VZX391"/>
      <c r="VZY391"/>
      <c r="VZZ391"/>
      <c r="WAA391"/>
      <c r="WAB391"/>
      <c r="WAC391"/>
      <c r="WAD391"/>
      <c r="WAE391"/>
      <c r="WAF391"/>
      <c r="WAG391"/>
      <c r="WAH391"/>
      <c r="WAI391"/>
      <c r="WAJ391"/>
      <c r="WAK391"/>
      <c r="WAL391"/>
      <c r="WAM391"/>
      <c r="WAN391"/>
      <c r="WAO391"/>
      <c r="WAP391"/>
      <c r="WAQ391"/>
      <c r="WAR391"/>
      <c r="WAS391"/>
      <c r="WAT391"/>
      <c r="WAU391"/>
      <c r="WAV391"/>
      <c r="WAW391"/>
      <c r="WAX391"/>
      <c r="WAY391"/>
      <c r="WAZ391"/>
      <c r="WBA391"/>
      <c r="WBB391"/>
      <c r="WBC391"/>
      <c r="WBD391"/>
      <c r="WBE391"/>
      <c r="WBF391"/>
      <c r="WBG391"/>
      <c r="WBH391"/>
      <c r="WBI391"/>
      <c r="WBJ391"/>
      <c r="WBK391"/>
      <c r="WBL391"/>
      <c r="WBM391"/>
      <c r="WBN391"/>
      <c r="WBO391"/>
      <c r="WBP391"/>
      <c r="WBQ391"/>
      <c r="WBR391"/>
      <c r="WBS391"/>
      <c r="WBT391"/>
      <c r="WBU391"/>
      <c r="WBV391"/>
      <c r="WBW391"/>
      <c r="WBX391"/>
      <c r="WBY391"/>
      <c r="WBZ391"/>
      <c r="WCA391"/>
      <c r="WCB391"/>
      <c r="WCC391"/>
      <c r="WCD391"/>
      <c r="WCE391"/>
      <c r="WCF391"/>
      <c r="WCG391"/>
      <c r="WCH391"/>
      <c r="WCI391"/>
      <c r="WCJ391"/>
      <c r="WCK391"/>
      <c r="WCL391"/>
      <c r="WCM391"/>
      <c r="WCN391"/>
      <c r="WCO391"/>
      <c r="WCP391"/>
      <c r="WCQ391"/>
      <c r="WCR391"/>
      <c r="WCS391"/>
      <c r="WCT391"/>
      <c r="WCU391"/>
      <c r="WCV391"/>
      <c r="WCW391"/>
      <c r="WCX391"/>
      <c r="WCY391"/>
      <c r="WCZ391"/>
      <c r="WDA391"/>
      <c r="WDB391"/>
      <c r="WDC391"/>
      <c r="WDD391"/>
      <c r="WDE391"/>
      <c r="WDF391"/>
      <c r="WDG391"/>
      <c r="WDH391"/>
      <c r="WDI391"/>
      <c r="WDJ391"/>
      <c r="WDK391"/>
      <c r="WDL391"/>
      <c r="WDM391"/>
      <c r="WDN391"/>
      <c r="WDO391"/>
      <c r="WDP391"/>
      <c r="WDQ391"/>
      <c r="WDR391"/>
      <c r="WDS391"/>
      <c r="WDT391"/>
      <c r="WDU391"/>
      <c r="WDV391"/>
      <c r="WDW391"/>
      <c r="WDX391"/>
      <c r="WDY391"/>
      <c r="WDZ391"/>
      <c r="WEA391"/>
      <c r="WEB391"/>
      <c r="WEC391"/>
      <c r="WED391"/>
      <c r="WEE391"/>
      <c r="WEF391"/>
      <c r="WEG391"/>
      <c r="WEH391"/>
      <c r="WEI391"/>
      <c r="WEJ391"/>
      <c r="WEK391"/>
      <c r="WEL391"/>
      <c r="WEM391"/>
      <c r="WEN391"/>
      <c r="WEO391"/>
      <c r="WEP391"/>
      <c r="WEQ391"/>
      <c r="WER391"/>
      <c r="WES391"/>
      <c r="WET391"/>
      <c r="WEU391"/>
      <c r="WEV391"/>
      <c r="WEW391"/>
      <c r="WEX391"/>
      <c r="WEY391"/>
      <c r="WEZ391"/>
      <c r="WFA391"/>
      <c r="WFB391"/>
      <c r="WFC391"/>
      <c r="WFD391"/>
      <c r="WFE391"/>
      <c r="WFF391"/>
      <c r="WFG391"/>
      <c r="WFH391"/>
      <c r="WFI391"/>
      <c r="WFJ391"/>
      <c r="WFK391"/>
      <c r="WFL391"/>
      <c r="WFM391"/>
      <c r="WFN391"/>
      <c r="WFO391"/>
      <c r="WFP391"/>
      <c r="WFQ391"/>
      <c r="WFR391"/>
      <c r="WFS391"/>
      <c r="WFT391"/>
      <c r="WFU391"/>
      <c r="WFV391"/>
      <c r="WFW391"/>
      <c r="WFX391"/>
      <c r="WFY391"/>
      <c r="WFZ391"/>
      <c r="WGA391"/>
      <c r="WGB391"/>
      <c r="WGC391"/>
      <c r="WGD391"/>
      <c r="WGE391"/>
      <c r="WGF391"/>
      <c r="WGG391"/>
      <c r="WGH391"/>
      <c r="WGI391"/>
      <c r="WGJ391"/>
      <c r="WGK391"/>
      <c r="WGL391"/>
      <c r="WGM391"/>
      <c r="WGN391"/>
      <c r="WGO391"/>
      <c r="WGP391"/>
      <c r="WGQ391"/>
      <c r="WGR391"/>
      <c r="WGS391"/>
      <c r="WGT391"/>
      <c r="WGU391"/>
      <c r="WGV391"/>
      <c r="WGW391"/>
      <c r="WGX391"/>
      <c r="WGY391"/>
      <c r="WGZ391"/>
      <c r="WHA391"/>
      <c r="WHB391"/>
      <c r="WHC391"/>
      <c r="WHD391"/>
      <c r="WHE391"/>
      <c r="WHF391"/>
      <c r="WHG391"/>
      <c r="WHH391"/>
      <c r="WHI391"/>
      <c r="WHJ391"/>
      <c r="WHK391"/>
      <c r="WHL391"/>
      <c r="WHM391"/>
      <c r="WHN391"/>
      <c r="WHO391"/>
      <c r="WHP391"/>
      <c r="WHQ391"/>
      <c r="WHR391"/>
      <c r="WHS391"/>
      <c r="WHT391"/>
      <c r="WHU391"/>
      <c r="WHV391"/>
      <c r="WHW391"/>
      <c r="WHX391"/>
      <c r="WHY391"/>
      <c r="WHZ391"/>
      <c r="WIA391"/>
      <c r="WIB391"/>
      <c r="WIC391"/>
      <c r="WID391"/>
      <c r="WIE391"/>
      <c r="WIF391"/>
      <c r="WIG391"/>
      <c r="WIH391"/>
      <c r="WII391"/>
      <c r="WIJ391"/>
      <c r="WIK391"/>
      <c r="WIL391"/>
      <c r="WIM391"/>
      <c r="WIN391"/>
      <c r="WIO391"/>
      <c r="WIP391"/>
      <c r="WIQ391"/>
      <c r="WIR391"/>
      <c r="WIS391"/>
      <c r="WIT391"/>
      <c r="WIU391"/>
      <c r="WIV391"/>
      <c r="WIW391"/>
      <c r="WIX391"/>
      <c r="WIY391"/>
      <c r="WIZ391"/>
      <c r="WJA391"/>
      <c r="WJB391"/>
      <c r="WJC391"/>
      <c r="WJD391"/>
      <c r="WJE391"/>
      <c r="WJF391"/>
      <c r="WJG391"/>
      <c r="WJH391"/>
      <c r="WJI391"/>
      <c r="WJJ391"/>
      <c r="WJK391"/>
      <c r="WJL391"/>
      <c r="WJM391"/>
      <c r="WJN391"/>
      <c r="WJO391"/>
      <c r="WJP391"/>
      <c r="WJQ391"/>
      <c r="WJR391"/>
      <c r="WJS391"/>
      <c r="WJT391"/>
      <c r="WJU391"/>
      <c r="WJV391"/>
      <c r="WJW391"/>
      <c r="WJX391"/>
      <c r="WJY391"/>
      <c r="WJZ391"/>
      <c r="WKA391"/>
      <c r="WKB391"/>
      <c r="WKC391"/>
      <c r="WKD391"/>
      <c r="WKE391"/>
      <c r="WKF391"/>
      <c r="WKG391"/>
      <c r="WKH391"/>
      <c r="WKI391"/>
      <c r="WKJ391"/>
      <c r="WKK391"/>
      <c r="WKL391"/>
      <c r="WKM391"/>
      <c r="WKN391"/>
      <c r="WKO391"/>
      <c r="WKP391"/>
      <c r="WKQ391"/>
      <c r="WKR391"/>
      <c r="WKS391"/>
      <c r="WKT391"/>
      <c r="WKU391"/>
      <c r="WKV391"/>
      <c r="WKW391"/>
      <c r="WKX391"/>
      <c r="WKY391"/>
      <c r="WKZ391"/>
      <c r="WLA391"/>
      <c r="WLB391"/>
      <c r="WLC391"/>
      <c r="WLD391"/>
      <c r="WLE391"/>
      <c r="WLF391"/>
      <c r="WLG391"/>
      <c r="WLH391"/>
      <c r="WLI391"/>
      <c r="WLJ391"/>
      <c r="WLK391"/>
      <c r="WLL391"/>
      <c r="WLM391"/>
      <c r="WLN391"/>
      <c r="WLO391"/>
      <c r="WLP391"/>
      <c r="WLQ391"/>
      <c r="WLR391"/>
      <c r="WLS391"/>
      <c r="WLT391"/>
      <c r="WLU391"/>
      <c r="WLV391"/>
      <c r="WLW391"/>
      <c r="WLX391"/>
      <c r="WLY391"/>
      <c r="WLZ391"/>
      <c r="WMA391"/>
      <c r="WMB391"/>
      <c r="WMC391"/>
      <c r="WMD391"/>
      <c r="WME391"/>
      <c r="WMF391"/>
      <c r="WMG391"/>
      <c r="WMH391"/>
      <c r="WMI391"/>
      <c r="WMJ391"/>
      <c r="WMK391"/>
      <c r="WML391"/>
      <c r="WMM391"/>
      <c r="WMN391"/>
      <c r="WMO391"/>
      <c r="WMP391"/>
      <c r="WMQ391"/>
      <c r="WMR391"/>
      <c r="WMS391"/>
      <c r="WMT391"/>
      <c r="WMU391"/>
      <c r="WMV391"/>
      <c r="WMW391"/>
      <c r="WMX391"/>
      <c r="WMY391"/>
      <c r="WMZ391"/>
      <c r="WNA391"/>
      <c r="WNB391"/>
      <c r="WNC391"/>
      <c r="WND391"/>
      <c r="WNE391"/>
      <c r="WNF391"/>
      <c r="WNG391"/>
      <c r="WNH391"/>
      <c r="WNI391"/>
      <c r="WNJ391"/>
      <c r="WNK391"/>
      <c r="WNL391"/>
      <c r="WNM391"/>
      <c r="WNN391"/>
      <c r="WNO391"/>
      <c r="WNP391"/>
      <c r="WNQ391"/>
      <c r="WNR391"/>
      <c r="WNS391"/>
      <c r="WNT391"/>
      <c r="WNU391"/>
      <c r="WNV391"/>
      <c r="WNW391"/>
      <c r="WNX391"/>
      <c r="WNY391"/>
      <c r="WNZ391"/>
      <c r="WOA391"/>
      <c r="WOB391"/>
      <c r="WOC391"/>
      <c r="WOD391"/>
      <c r="WOE391"/>
      <c r="WOF391"/>
      <c r="WOG391"/>
      <c r="WOH391"/>
      <c r="WOI391"/>
      <c r="WOJ391"/>
      <c r="WOK391"/>
      <c r="WOL391"/>
      <c r="WOM391"/>
      <c r="WON391"/>
      <c r="WOO391"/>
      <c r="WOP391"/>
      <c r="WOQ391"/>
      <c r="WOR391"/>
      <c r="WOS391"/>
      <c r="WOT391"/>
      <c r="WOU391"/>
      <c r="WOV391"/>
      <c r="WOW391"/>
      <c r="WOX391"/>
      <c r="WOY391"/>
      <c r="WOZ391"/>
      <c r="WPA391"/>
      <c r="WPB391"/>
      <c r="WPC391"/>
      <c r="WPD391"/>
      <c r="WPE391"/>
      <c r="WPF391"/>
      <c r="WPG391"/>
      <c r="WPH391"/>
      <c r="WPI391"/>
      <c r="WPJ391"/>
      <c r="WPK391"/>
      <c r="WPL391"/>
      <c r="WPM391"/>
      <c r="WPN391"/>
      <c r="WPO391"/>
      <c r="WPP391"/>
      <c r="WPQ391"/>
      <c r="WPR391"/>
      <c r="WPS391"/>
      <c r="WPT391"/>
      <c r="WPU391"/>
      <c r="WPV391"/>
      <c r="WPW391"/>
      <c r="WPX391"/>
      <c r="WPY391"/>
      <c r="WPZ391"/>
      <c r="WQA391"/>
      <c r="WQB391"/>
      <c r="WQC391"/>
      <c r="WQD391"/>
      <c r="WQE391"/>
      <c r="WQF391"/>
      <c r="WQG391"/>
      <c r="WQH391"/>
      <c r="WQI391"/>
      <c r="WQJ391"/>
      <c r="WQK391"/>
      <c r="WQL391"/>
      <c r="WQM391"/>
      <c r="WQN391"/>
      <c r="WQO391"/>
      <c r="WQP391"/>
      <c r="WQQ391"/>
      <c r="WQR391"/>
      <c r="WQS391"/>
      <c r="WQT391"/>
      <c r="WQU391"/>
      <c r="WQV391"/>
      <c r="WQW391"/>
      <c r="WQX391"/>
      <c r="WQY391"/>
      <c r="WQZ391"/>
      <c r="WRA391"/>
      <c r="WRB391"/>
      <c r="WRC391"/>
      <c r="WRD391"/>
      <c r="WRE391"/>
      <c r="WRF391"/>
      <c r="WRG391"/>
      <c r="WRH391"/>
      <c r="WRI391"/>
      <c r="WRJ391"/>
      <c r="WRK391"/>
      <c r="WRL391"/>
      <c r="WRM391"/>
      <c r="WRN391"/>
      <c r="WRO391"/>
      <c r="WRP391"/>
      <c r="WRQ391"/>
      <c r="WRR391"/>
      <c r="WRS391"/>
      <c r="WRT391"/>
      <c r="WRU391"/>
      <c r="WRV391"/>
      <c r="WRW391"/>
      <c r="WRX391"/>
      <c r="WRY391"/>
      <c r="WRZ391"/>
      <c r="WSA391"/>
      <c r="WSB391"/>
      <c r="WSC391"/>
      <c r="WSD391"/>
      <c r="WSE391"/>
      <c r="WSF391"/>
      <c r="WSG391"/>
      <c r="WSH391"/>
      <c r="WSI391"/>
      <c r="WSJ391"/>
      <c r="WSK391"/>
      <c r="WSL391"/>
      <c r="WSM391"/>
      <c r="WSN391"/>
      <c r="WSO391"/>
      <c r="WSP391"/>
      <c r="WSQ391"/>
      <c r="WSR391"/>
      <c r="WSS391"/>
      <c r="WST391"/>
      <c r="WSU391"/>
      <c r="WSV391"/>
      <c r="WSW391"/>
      <c r="WSX391"/>
      <c r="WSY391"/>
      <c r="WSZ391"/>
      <c r="WTA391"/>
      <c r="WTB391"/>
      <c r="WTC391"/>
      <c r="WTD391"/>
      <c r="WTE391"/>
      <c r="WTF391"/>
      <c r="WTG391"/>
      <c r="WTH391"/>
      <c r="WTI391"/>
      <c r="WTJ391"/>
      <c r="WTK391"/>
      <c r="WTL391"/>
      <c r="WTM391"/>
      <c r="WTN391"/>
      <c r="WTO391"/>
      <c r="WTP391"/>
      <c r="WTQ391"/>
      <c r="WTR391"/>
      <c r="WTS391"/>
      <c r="WTT391"/>
      <c r="WTU391"/>
      <c r="WTV391"/>
      <c r="WTW391"/>
      <c r="WTX391"/>
      <c r="WTY391"/>
      <c r="WTZ391"/>
      <c r="WUA391"/>
      <c r="WUB391"/>
      <c r="WUC391"/>
      <c r="WUD391"/>
      <c r="WUE391"/>
      <c r="WUF391"/>
      <c r="WUG391"/>
      <c r="WUH391"/>
      <c r="WUI391"/>
      <c r="WUJ391"/>
      <c r="WUK391"/>
      <c r="WUL391"/>
      <c r="WUM391"/>
      <c r="WUN391"/>
      <c r="WUO391"/>
      <c r="WUP391"/>
      <c r="WUQ391"/>
      <c r="WUR391"/>
      <c r="WUS391"/>
      <c r="WUT391"/>
      <c r="WUU391"/>
      <c r="WUV391"/>
      <c r="WUW391"/>
      <c r="WUX391"/>
      <c r="WUY391"/>
      <c r="WUZ391"/>
      <c r="WVA391"/>
      <c r="WVB391"/>
      <c r="WVC391"/>
      <c r="WVD391"/>
      <c r="WVE391"/>
      <c r="WVF391"/>
      <c r="WVG391"/>
      <c r="WVH391"/>
      <c r="WVI391"/>
      <c r="WVJ391"/>
      <c r="WVK391"/>
      <c r="WVL391"/>
      <c r="WVM391"/>
      <c r="WVN391"/>
      <c r="WVO391"/>
      <c r="WVP391"/>
      <c r="WVQ391"/>
      <c r="WVR391"/>
      <c r="WVS391"/>
      <c r="WVT391"/>
      <c r="WVU391"/>
      <c r="WVV391"/>
      <c r="WVW391"/>
      <c r="WVX391"/>
      <c r="WVY391"/>
      <c r="WVZ391"/>
      <c r="WWA391"/>
      <c r="WWB391"/>
      <c r="WWC391"/>
      <c r="WWD391"/>
      <c r="WWE391"/>
      <c r="WWF391"/>
      <c r="WWG391"/>
      <c r="WWH391"/>
      <c r="WWI391"/>
      <c r="WWJ391"/>
      <c r="WWK391"/>
      <c r="WWL391"/>
      <c r="WWM391"/>
      <c r="WWN391"/>
      <c r="WWO391"/>
      <c r="WWP391"/>
      <c r="WWQ391"/>
      <c r="WWR391"/>
      <c r="WWS391"/>
      <c r="WWT391"/>
      <c r="WWU391"/>
      <c r="WWV391"/>
      <c r="WWW391"/>
      <c r="WWX391"/>
      <c r="WWY391"/>
      <c r="WWZ391"/>
      <c r="WXA391"/>
      <c r="WXB391"/>
      <c r="WXC391"/>
      <c r="WXD391"/>
      <c r="WXE391"/>
      <c r="WXF391"/>
      <c r="WXG391"/>
      <c r="WXH391"/>
      <c r="WXI391"/>
      <c r="WXJ391"/>
      <c r="WXK391"/>
      <c r="WXL391"/>
      <c r="WXM391"/>
      <c r="WXN391"/>
      <c r="WXO391"/>
      <c r="WXP391"/>
      <c r="WXQ391"/>
      <c r="WXR391"/>
      <c r="WXS391"/>
      <c r="WXT391"/>
      <c r="WXU391"/>
      <c r="WXV391"/>
      <c r="WXW391"/>
      <c r="WXX391"/>
      <c r="WXY391"/>
      <c r="WXZ391"/>
      <c r="WYA391"/>
      <c r="WYB391"/>
      <c r="WYC391"/>
      <c r="WYD391"/>
      <c r="WYE391"/>
      <c r="WYF391"/>
      <c r="WYG391"/>
      <c r="WYH391"/>
      <c r="WYI391"/>
      <c r="WYJ391"/>
      <c r="WYK391"/>
      <c r="WYL391"/>
      <c r="WYM391"/>
      <c r="WYN391"/>
      <c r="WYO391"/>
      <c r="WYP391"/>
      <c r="WYQ391"/>
      <c r="WYR391"/>
      <c r="WYS391"/>
      <c r="WYT391"/>
      <c r="WYU391"/>
      <c r="WYV391"/>
      <c r="WYW391"/>
      <c r="WYX391"/>
      <c r="WYY391"/>
      <c r="WYZ391"/>
      <c r="WZA391"/>
      <c r="WZB391"/>
      <c r="WZC391"/>
      <c r="WZD391"/>
      <c r="WZE391"/>
      <c r="WZF391"/>
      <c r="WZG391"/>
      <c r="WZH391"/>
      <c r="WZI391"/>
      <c r="WZJ391"/>
      <c r="WZK391"/>
      <c r="WZL391"/>
      <c r="WZM391"/>
      <c r="WZN391"/>
      <c r="WZO391"/>
      <c r="WZP391"/>
      <c r="WZQ391"/>
      <c r="WZR391"/>
      <c r="WZS391"/>
      <c r="WZT391"/>
      <c r="WZU391"/>
      <c r="WZV391"/>
      <c r="WZW391"/>
      <c r="WZX391"/>
      <c r="WZY391"/>
      <c r="WZZ391"/>
      <c r="XAA391"/>
      <c r="XAB391"/>
      <c r="XAC391"/>
      <c r="XAD391"/>
      <c r="XAE391"/>
      <c r="XAF391"/>
      <c r="XAG391"/>
      <c r="XAH391"/>
      <c r="XAI391"/>
      <c r="XAJ391"/>
      <c r="XAK391"/>
      <c r="XAL391"/>
      <c r="XAM391"/>
      <c r="XAN391"/>
      <c r="XAO391"/>
      <c r="XAP391"/>
      <c r="XAQ391"/>
      <c r="XAR391"/>
      <c r="XAS391"/>
      <c r="XAT391"/>
      <c r="XAU391"/>
      <c r="XAV391"/>
      <c r="XAW391"/>
      <c r="XAX391"/>
      <c r="XAY391"/>
      <c r="XAZ391"/>
      <c r="XBA391"/>
      <c r="XBB391"/>
      <c r="XBC391"/>
      <c r="XBD391"/>
      <c r="XBE391"/>
      <c r="XBF391"/>
      <c r="XBG391"/>
      <c r="XBH391"/>
      <c r="XBI391"/>
      <c r="XBJ391"/>
      <c r="XBK391"/>
      <c r="XBL391"/>
      <c r="XBM391"/>
      <c r="XBN391"/>
      <c r="XBO391"/>
      <c r="XBP391"/>
      <c r="XBQ391"/>
      <c r="XBR391"/>
      <c r="XBS391"/>
      <c r="XBT391"/>
      <c r="XBU391"/>
      <c r="XBV391"/>
      <c r="XBW391"/>
      <c r="XBX391"/>
      <c r="XBY391"/>
      <c r="XBZ391"/>
      <c r="XCA391"/>
      <c r="XCB391"/>
      <c r="XCC391"/>
      <c r="XCD391"/>
      <c r="XCE391"/>
      <c r="XCF391"/>
      <c r="XCG391"/>
      <c r="XCH391"/>
      <c r="XCI391"/>
      <c r="XCJ391"/>
      <c r="XCK391"/>
      <c r="XCL391"/>
      <c r="XCM391"/>
      <c r="XCN391"/>
      <c r="XCO391"/>
      <c r="XCP391"/>
      <c r="XCQ391"/>
      <c r="XCR391"/>
      <c r="XCS391"/>
      <c r="XCT391"/>
      <c r="XCU391"/>
      <c r="XCV391"/>
      <c r="XCW391"/>
      <c r="XCX391"/>
      <c r="XCY391"/>
      <c r="XCZ391"/>
      <c r="XDA391"/>
      <c r="XDB391"/>
      <c r="XDC391"/>
      <c r="XDD391"/>
      <c r="XDE391"/>
      <c r="XDF391"/>
      <c r="XDG391"/>
      <c r="XDH391"/>
      <c r="XDI391"/>
      <c r="XDJ391"/>
      <c r="XDK391"/>
      <c r="XDL391"/>
      <c r="XDM391"/>
      <c r="XDN391"/>
      <c r="XDO391"/>
      <c r="XDP391"/>
      <c r="XDQ391"/>
      <c r="XDR391"/>
      <c r="XDS391"/>
      <c r="XDT391"/>
      <c r="XDU391"/>
      <c r="XDV391"/>
      <c r="XDW391"/>
      <c r="XDX391"/>
      <c r="XDY391"/>
      <c r="XDZ391"/>
      <c r="XEA391"/>
      <c r="XEB391"/>
      <c r="XEC391"/>
      <c r="XED391"/>
      <c r="XEE391"/>
      <c r="XEF391"/>
      <c r="XEG391"/>
      <c r="XEH391"/>
      <c r="XEI391"/>
      <c r="XEJ391"/>
      <c r="XEK391"/>
      <c r="XEL391"/>
      <c r="XEM391"/>
      <c r="XEN391"/>
      <c r="XEO391"/>
      <c r="XEP391"/>
      <c r="XEQ391"/>
      <c r="XER391"/>
      <c r="XES391"/>
      <c r="XET391"/>
      <c r="XEU391"/>
      <c r="XEV391"/>
      <c r="XEW391"/>
      <c r="XEX391"/>
      <c r="XEY391"/>
      <c r="XEZ391"/>
      <c r="XFA391"/>
      <c r="XFB391"/>
      <c r="XFC391"/>
      <c r="XFD391"/>
    </row>
    <row r="392" spans="2:16384">
      <c r="BQ392" s="541"/>
      <c r="BR392" s="541"/>
      <c r="BS392" s="541"/>
      <c r="BT392" s="541"/>
      <c r="BU392" s="541"/>
      <c r="BV392" s="541"/>
      <c r="BW392" s="541"/>
      <c r="BX392" s="541"/>
      <c r="BY392" s="541"/>
      <c r="BZ392" s="541"/>
      <c r="CA392" s="541"/>
      <c r="CB392" s="541"/>
      <c r="CC392" s="541"/>
      <c r="CD392" s="541"/>
      <c r="CE392" s="541"/>
      <c r="CF392" s="541"/>
      <c r="CG392" s="541"/>
      <c r="CH392" s="541"/>
      <c r="CI392" s="541"/>
      <c r="CJ392" s="541"/>
      <c r="CK392" s="541"/>
      <c r="CL392" s="541"/>
      <c r="CM392" s="541"/>
      <c r="CN392" s="541"/>
      <c r="CO392" s="541"/>
      <c r="CP392" s="541"/>
      <c r="CQ392" s="541"/>
      <c r="CR392" s="541"/>
      <c r="CS392" s="541"/>
      <c r="CT392" s="541"/>
      <c r="CU392" s="541"/>
      <c r="CV392" s="541"/>
      <c r="CW392" s="541"/>
      <c r="CX392" s="541"/>
      <c r="CY392" s="541"/>
      <c r="CZ392" s="541"/>
      <c r="DA392" s="541"/>
      <c r="DB392" s="541"/>
      <c r="DC392" s="541"/>
      <c r="DD392" s="541"/>
      <c r="DE392" s="541"/>
      <c r="DF392" s="541"/>
      <c r="DG392" s="541"/>
      <c r="DH392" s="541"/>
      <c r="DI392" s="541"/>
      <c r="DJ392" s="541"/>
      <c r="DK392" s="541"/>
      <c r="DL392" s="541"/>
      <c r="DM392" s="541"/>
      <c r="DN392" s="541"/>
      <c r="DO392" s="541"/>
      <c r="DP392" s="541"/>
      <c r="DQ392" s="541"/>
      <c r="DR392" s="541"/>
      <c r="DS392" s="541"/>
      <c r="DT392" s="541"/>
      <c r="DU392" s="541"/>
      <c r="DV392" s="541"/>
      <c r="DW392" s="541"/>
      <c r="DX392" s="541"/>
      <c r="DY392" s="541"/>
      <c r="DZ392" s="541"/>
      <c r="EA392" s="541"/>
      <c r="EB392" s="541"/>
      <c r="EC392" s="541"/>
      <c r="ED392" s="541"/>
      <c r="EE392" s="541"/>
      <c r="EF392" s="541"/>
      <c r="EG392" s="541"/>
      <c r="EH392" s="541"/>
      <c r="EI392" s="541"/>
      <c r="EJ392" s="541"/>
      <c r="EK392" s="541"/>
      <c r="EL392" s="541"/>
      <c r="EM392" s="541"/>
      <c r="EN392" s="541"/>
      <c r="EO392" s="541"/>
      <c r="EP392" s="541"/>
      <c r="EQ392" s="541"/>
      <c r="ER392" s="541"/>
      <c r="ES392" s="541"/>
      <c r="ET392" s="541"/>
      <c r="EU392" s="541"/>
      <c r="EV392" s="541"/>
      <c r="EW392" s="541"/>
      <c r="EX392" s="541"/>
      <c r="EY392" s="541"/>
      <c r="EZ392" s="541"/>
      <c r="FA392" s="541"/>
      <c r="FB392" s="541"/>
      <c r="FC392" s="541"/>
      <c r="FD392" s="541"/>
      <c r="FE392" s="541"/>
      <c r="FF392" s="541"/>
      <c r="FG392" s="541"/>
      <c r="FH392" s="541"/>
      <c r="FI392" s="541"/>
      <c r="FJ392" s="541"/>
      <c r="FK392" s="541"/>
      <c r="FL392" s="541"/>
      <c r="FM392" s="541"/>
      <c r="FN392" s="541"/>
      <c r="FO392" s="541"/>
      <c r="FP392" s="541"/>
      <c r="FQ392" s="541"/>
      <c r="FR392" s="541"/>
      <c r="FS392" s="541"/>
      <c r="FT392" s="541"/>
      <c r="FU392" s="541"/>
      <c r="FV392" s="541"/>
      <c r="FW392" s="541"/>
      <c r="FX392" s="541"/>
      <c r="FY392" s="541"/>
      <c r="FZ392" s="541"/>
      <c r="GA392" s="541"/>
      <c r="GB392" s="541"/>
      <c r="GC392" s="541"/>
      <c r="GD392" s="541"/>
      <c r="GE392" s="541"/>
      <c r="GF392" s="541"/>
      <c r="GG392" s="541"/>
      <c r="GH392" s="541"/>
      <c r="GI392" s="541"/>
      <c r="GJ392" s="541"/>
      <c r="GK392" s="541"/>
      <c r="GL392" s="541"/>
      <c r="GM392" s="541"/>
      <c r="GN392" s="541"/>
      <c r="GO392" s="541"/>
      <c r="GP392" s="541"/>
      <c r="GQ392" s="541"/>
      <c r="GR392" s="541"/>
      <c r="GS392" s="541"/>
      <c r="GT392" s="541"/>
      <c r="GU392" s="541"/>
      <c r="GV392" s="541"/>
      <c r="GW392" s="541"/>
      <c r="GX392" s="541"/>
      <c r="GY392" s="541"/>
      <c r="GZ392" s="541"/>
      <c r="HA392" s="541"/>
      <c r="HB392" s="541"/>
      <c r="HC392" s="541"/>
      <c r="HD392" s="541"/>
      <c r="HE392" s="541"/>
      <c r="HF392" s="541"/>
      <c r="HG392" s="541"/>
      <c r="HH392" s="541"/>
      <c r="HI392" s="541"/>
      <c r="HJ392" s="541"/>
      <c r="HK392" s="541"/>
      <c r="HL392" s="541"/>
      <c r="HM392" s="541"/>
      <c r="HN392" s="541"/>
      <c r="HO392" s="541"/>
      <c r="HP392" s="541"/>
      <c r="HQ392" s="541"/>
      <c r="HR392" s="541"/>
      <c r="HS392" s="541"/>
      <c r="HT392" s="541"/>
      <c r="HU392" s="541"/>
      <c r="HV392" s="541"/>
      <c r="HW392" s="541"/>
      <c r="HX392" s="541"/>
      <c r="HY392" s="541"/>
      <c r="HZ392" s="541"/>
      <c r="IA392" s="541"/>
      <c r="IB392" s="541"/>
      <c r="IC392" s="541"/>
      <c r="ID392" s="541"/>
      <c r="IE392" s="541"/>
      <c r="IF392" s="541"/>
      <c r="IG392" s="541"/>
      <c r="IH392" s="541"/>
      <c r="II392" s="541"/>
      <c r="IJ392" s="541"/>
      <c r="IK392" s="541"/>
      <c r="IL392" s="541"/>
      <c r="IM392" s="541"/>
      <c r="IN392" s="541"/>
      <c r="IO392" s="541"/>
      <c r="IP392" s="541"/>
      <c r="IQ392" s="541"/>
      <c r="IR392" s="541"/>
      <c r="IS392" s="541"/>
      <c r="IT392" s="541"/>
      <c r="IU392" s="541"/>
      <c r="IV392" s="541"/>
      <c r="IW392" s="541"/>
      <c r="IX392" s="541"/>
      <c r="IY392" s="541"/>
      <c r="IZ392" s="541"/>
      <c r="JA392" s="541"/>
      <c r="JB392" s="541"/>
      <c r="JC392" s="541"/>
      <c r="JD392" s="541"/>
      <c r="JE392" s="541"/>
      <c r="JF392" s="541"/>
      <c r="JG392" s="541"/>
      <c r="JH392" s="541"/>
      <c r="JI392" s="541"/>
      <c r="JJ392" s="541"/>
      <c r="JK392" s="541"/>
      <c r="JL392" s="541"/>
      <c r="JM392" s="541"/>
      <c r="JN392" s="541"/>
      <c r="JO392" s="541"/>
      <c r="JP392" s="541"/>
      <c r="JQ392" s="541"/>
      <c r="JR392" s="541"/>
      <c r="JS392" s="541"/>
      <c r="JT392" s="541"/>
      <c r="JU392" s="541"/>
      <c r="JV392" s="541"/>
      <c r="JW392" s="541"/>
      <c r="JX392" s="541"/>
      <c r="JY392" s="541"/>
      <c r="JZ392" s="541"/>
      <c r="KA392" s="541"/>
      <c r="KB392" s="541"/>
      <c r="KC392" s="541"/>
      <c r="KD392" s="541"/>
      <c r="KE392" s="541"/>
      <c r="KF392" s="541"/>
      <c r="KG392" s="541"/>
      <c r="KH392" s="541"/>
      <c r="KI392" s="541"/>
      <c r="KJ392" s="541"/>
      <c r="KK392" s="541"/>
      <c r="KL392" s="541"/>
      <c r="KM392" s="541"/>
      <c r="KN392" s="541"/>
      <c r="KO392" s="541"/>
      <c r="KP392" s="541"/>
      <c r="KQ392" s="541"/>
      <c r="KR392" s="541"/>
      <c r="KS392" s="541"/>
      <c r="KT392" s="541"/>
      <c r="KU392" s="541"/>
      <c r="KV392" s="541"/>
      <c r="KW392" s="541"/>
      <c r="KX392" s="541"/>
      <c r="KY392" s="541"/>
      <c r="KZ392" s="541"/>
      <c r="LA392" s="541"/>
      <c r="LB392" s="541"/>
      <c r="LC392" s="541"/>
      <c r="LD392" s="541"/>
      <c r="LE392" s="541"/>
      <c r="LF392" s="541"/>
      <c r="LG392" s="541"/>
      <c r="LH392" s="541"/>
      <c r="LI392" s="541"/>
      <c r="LJ392" s="541"/>
      <c r="LK392" s="541"/>
      <c r="LL392" s="541"/>
      <c r="LM392" s="541"/>
      <c r="LN392" s="541"/>
      <c r="LO392" s="541"/>
      <c r="LP392" s="541"/>
      <c r="LQ392" s="541"/>
      <c r="LR392" s="541"/>
      <c r="LS392" s="541"/>
      <c r="LT392" s="541"/>
      <c r="LU392" s="541"/>
      <c r="LV392" s="541"/>
      <c r="LW392" s="541"/>
      <c r="LX392" s="541"/>
      <c r="LY392" s="541"/>
      <c r="LZ392" s="541"/>
      <c r="MA392" s="541"/>
      <c r="MB392" s="541"/>
      <c r="MC392" s="541"/>
      <c r="MD392" s="541"/>
      <c r="ME392" s="541"/>
      <c r="MF392" s="541"/>
      <c r="MG392" s="541"/>
      <c r="MH392" s="541"/>
      <c r="MI392" s="541"/>
      <c r="MJ392" s="541"/>
      <c r="MK392" s="541"/>
      <c r="ML392" s="541"/>
      <c r="MM392" s="541"/>
      <c r="MN392" s="541"/>
      <c r="MO392" s="541"/>
      <c r="MP392" s="541"/>
      <c r="MQ392" s="541"/>
      <c r="MR392" s="541"/>
      <c r="MS392" s="541"/>
      <c r="MT392" s="541"/>
      <c r="MU392" s="541"/>
      <c r="MV392" s="541"/>
      <c r="MW392" s="541"/>
      <c r="MX392" s="541"/>
      <c r="MY392" s="541"/>
      <c r="MZ392" s="541"/>
      <c r="NA392" s="541"/>
      <c r="NB392" s="541"/>
      <c r="NC392" s="541"/>
      <c r="ND392" s="541"/>
      <c r="NE392" s="541"/>
      <c r="NF392" s="541"/>
      <c r="NG392" s="541"/>
      <c r="NH392" s="541"/>
      <c r="NI392" s="541"/>
      <c r="NJ392" s="541"/>
      <c r="NK392" s="541"/>
      <c r="NL392" s="541"/>
      <c r="NM392" s="541"/>
      <c r="NN392" s="541"/>
      <c r="NO392" s="541"/>
      <c r="NP392" s="541"/>
      <c r="NQ392" s="541"/>
      <c r="NR392" s="541"/>
      <c r="NS392" s="541"/>
      <c r="NT392" s="541"/>
      <c r="NU392" s="541"/>
      <c r="NV392" s="541"/>
      <c r="NW392" s="541"/>
      <c r="NX392" s="541"/>
      <c r="NY392" s="541"/>
      <c r="NZ392" s="541"/>
      <c r="OA392" s="541"/>
      <c r="OB392" s="541"/>
      <c r="OC392" s="541"/>
      <c r="OD392" s="541"/>
      <c r="OE392" s="541"/>
      <c r="OF392" s="541"/>
      <c r="OG392" s="541"/>
      <c r="OH392" s="541"/>
      <c r="OI392" s="541"/>
      <c r="OJ392" s="541"/>
      <c r="OK392" s="541"/>
      <c r="OL392" s="541"/>
      <c r="OM392" s="541"/>
      <c r="ON392" s="541"/>
      <c r="OO392" s="541"/>
      <c r="OP392" s="541"/>
      <c r="OQ392" s="541"/>
      <c r="OR392" s="541"/>
      <c r="OS392" s="541"/>
      <c r="OT392" s="541"/>
      <c r="OU392" s="541"/>
      <c r="OV392" s="541"/>
      <c r="OW392" s="541"/>
      <c r="OX392" s="541"/>
      <c r="OY392" s="541"/>
      <c r="OZ392" s="541"/>
      <c r="PA392" s="541"/>
      <c r="PB392" s="541"/>
      <c r="PC392" s="541"/>
      <c r="PD392" s="541"/>
      <c r="PE392" s="541"/>
      <c r="PF392" s="541"/>
      <c r="PG392" s="541"/>
      <c r="PH392" s="541"/>
      <c r="PI392" s="541"/>
      <c r="PJ392" s="541"/>
      <c r="PK392" s="541"/>
      <c r="PL392" s="541"/>
      <c r="PM392" s="541"/>
      <c r="PN392" s="541"/>
      <c r="PO392" s="541"/>
      <c r="PP392" s="541"/>
      <c r="PQ392" s="541"/>
      <c r="PR392" s="541"/>
      <c r="PS392" s="541"/>
      <c r="PT392" s="541"/>
      <c r="PU392" s="541"/>
      <c r="PV392" s="541"/>
      <c r="PW392" s="541"/>
      <c r="PX392" s="541"/>
      <c r="PY392" s="541"/>
      <c r="PZ392" s="541"/>
      <c r="QA392" s="541"/>
      <c r="QB392" s="541"/>
      <c r="QC392" s="541"/>
      <c r="QD392" s="541"/>
      <c r="QE392" s="541"/>
      <c r="QF392" s="541"/>
      <c r="QG392" s="541"/>
      <c r="QH392" s="541"/>
      <c r="QI392" s="541"/>
      <c r="QJ392" s="541"/>
      <c r="QK392" s="541"/>
      <c r="QL392" s="541"/>
      <c r="QM392" s="541"/>
      <c r="QN392" s="541"/>
      <c r="QO392" s="541"/>
      <c r="QP392" s="541"/>
      <c r="QQ392" s="541"/>
      <c r="QR392" s="541"/>
      <c r="QS392" s="541"/>
      <c r="QT392" s="541"/>
      <c r="QU392" s="541"/>
      <c r="QV392" s="541"/>
      <c r="QW392" s="541"/>
      <c r="QX392" s="541"/>
      <c r="QY392" s="541"/>
      <c r="QZ392" s="541"/>
      <c r="RA392" s="541"/>
      <c r="RB392" s="541"/>
      <c r="RC392" s="541"/>
      <c r="RD392" s="541"/>
      <c r="RE392" s="541"/>
      <c r="RF392" s="541"/>
      <c r="RG392" s="541"/>
      <c r="RH392" s="541"/>
      <c r="RI392" s="541"/>
      <c r="RJ392" s="541"/>
      <c r="RK392" s="541"/>
      <c r="RL392" s="541"/>
      <c r="RM392" s="541"/>
      <c r="RN392" s="541"/>
      <c r="RO392" s="541"/>
      <c r="RP392" s="541"/>
      <c r="RQ392" s="541"/>
      <c r="RR392" s="541"/>
      <c r="RS392" s="541"/>
      <c r="RT392" s="541"/>
      <c r="RU392" s="541"/>
      <c r="RV392" s="541"/>
      <c r="RW392" s="541"/>
      <c r="RX392" s="541"/>
      <c r="RY392" s="541"/>
      <c r="RZ392" s="541"/>
      <c r="SA392" s="541"/>
      <c r="SB392" s="541"/>
      <c r="SC392" s="541"/>
      <c r="SD392" s="541"/>
      <c r="SE392" s="541"/>
      <c r="SF392" s="541"/>
      <c r="SG392" s="541"/>
      <c r="SH392" s="541"/>
      <c r="SI392" s="541"/>
      <c r="SJ392" s="541"/>
      <c r="SK392" s="541"/>
      <c r="SL392" s="541"/>
      <c r="SM392" s="541"/>
      <c r="SN392" s="541"/>
      <c r="SO392" s="541"/>
      <c r="SP392" s="541"/>
      <c r="SQ392" s="541"/>
      <c r="SR392" s="541"/>
      <c r="SS392" s="541"/>
      <c r="ST392" s="541"/>
      <c r="SU392" s="541"/>
      <c r="SV392" s="541"/>
      <c r="SW392" s="541"/>
      <c r="SX392" s="541"/>
      <c r="SY392" s="541"/>
      <c r="SZ392" s="541"/>
      <c r="TA392" s="541"/>
      <c r="TB392" s="541"/>
      <c r="TC392" s="541"/>
      <c r="TD392" s="541"/>
      <c r="TE392" s="541"/>
      <c r="TF392" s="541"/>
      <c r="TG392" s="541"/>
      <c r="TH392" s="541"/>
      <c r="TI392" s="541"/>
      <c r="TJ392" s="541"/>
      <c r="TK392" s="541"/>
      <c r="TL392" s="541"/>
      <c r="TM392" s="541"/>
      <c r="TN392" s="541"/>
      <c r="TO392" s="541"/>
      <c r="TP392" s="541"/>
      <c r="TQ392" s="541"/>
      <c r="TR392" s="541"/>
      <c r="TS392" s="541"/>
      <c r="TT392" s="541"/>
      <c r="TU392" s="541"/>
      <c r="TV392" s="541"/>
      <c r="TW392" s="541"/>
      <c r="TX392" s="541"/>
      <c r="TY392" s="541"/>
      <c r="TZ392" s="541"/>
      <c r="UA392" s="541"/>
      <c r="UB392" s="541"/>
      <c r="UC392" s="541"/>
      <c r="UD392" s="541"/>
      <c r="UE392" s="541"/>
      <c r="UF392" s="541"/>
      <c r="UG392" s="541"/>
      <c r="UH392" s="541"/>
      <c r="UI392" s="541"/>
      <c r="UJ392" s="541"/>
      <c r="UK392" s="541"/>
      <c r="UL392" s="541"/>
      <c r="UM392" s="541"/>
      <c r="UN392" s="541"/>
      <c r="UO392" s="541"/>
      <c r="UP392" s="541"/>
      <c r="UQ392" s="541"/>
      <c r="UR392" s="541"/>
      <c r="US392" s="541"/>
      <c r="UT392" s="541"/>
      <c r="UU392" s="541"/>
      <c r="UV392" s="541"/>
      <c r="UW392" s="541"/>
      <c r="UX392" s="541"/>
      <c r="UY392" s="541"/>
      <c r="UZ392" s="541"/>
      <c r="VA392" s="541"/>
      <c r="VB392" s="541"/>
      <c r="VC392" s="541"/>
      <c r="VD392" s="541"/>
      <c r="VE392" s="541"/>
      <c r="VF392" s="541"/>
      <c r="VG392" s="541"/>
      <c r="VH392" s="541"/>
      <c r="VI392" s="541"/>
      <c r="VJ392" s="541"/>
      <c r="VK392" s="541"/>
      <c r="VL392" s="541"/>
      <c r="VM392" s="541"/>
      <c r="VN392" s="541"/>
      <c r="VO392" s="541"/>
      <c r="VP392" s="541"/>
      <c r="VQ392" s="541"/>
      <c r="VR392" s="541"/>
      <c r="VS392" s="541"/>
      <c r="VT392" s="541"/>
      <c r="VU392" s="541"/>
      <c r="VV392" s="541"/>
      <c r="VW392" s="541"/>
      <c r="VX392" s="541"/>
      <c r="VY392" s="541"/>
      <c r="VZ392" s="541"/>
      <c r="WA392" s="541"/>
      <c r="WB392" s="541"/>
      <c r="WC392" s="541"/>
      <c r="WD392" s="541"/>
      <c r="WE392" s="541"/>
      <c r="WF392" s="541"/>
      <c r="WG392" s="541"/>
      <c r="WH392" s="541"/>
      <c r="WI392" s="541"/>
      <c r="WJ392" s="541"/>
      <c r="WK392" s="541"/>
      <c r="WL392" s="541"/>
      <c r="WM392" s="541"/>
      <c r="WN392" s="541"/>
      <c r="WO392" s="541"/>
      <c r="WP392" s="541"/>
      <c r="WQ392" s="541"/>
      <c r="WR392" s="541"/>
      <c r="WS392" s="541"/>
      <c r="WT392" s="541"/>
      <c r="WU392" s="541"/>
      <c r="WV392" s="541"/>
      <c r="WW392" s="541"/>
      <c r="WX392" s="541"/>
      <c r="WY392" s="541"/>
      <c r="WZ392" s="541"/>
      <c r="XA392" s="541"/>
      <c r="XB392" s="541"/>
      <c r="XC392" s="541"/>
      <c r="XD392" s="541"/>
      <c r="XE392" s="541"/>
      <c r="XF392" s="541"/>
      <c r="XG392" s="541"/>
      <c r="XH392" s="541"/>
      <c r="XI392" s="541"/>
      <c r="XJ392" s="541"/>
      <c r="XK392" s="541"/>
      <c r="XL392" s="541"/>
      <c r="XM392" s="541"/>
      <c r="XN392" s="541"/>
      <c r="XO392" s="541"/>
      <c r="XP392" s="541"/>
      <c r="XQ392" s="541"/>
      <c r="XR392" s="541"/>
      <c r="XS392" s="541"/>
      <c r="XT392" s="541"/>
      <c r="XU392" s="541"/>
      <c r="XV392" s="541"/>
      <c r="XW392" s="541"/>
      <c r="XX392" s="541"/>
      <c r="XY392" s="541"/>
      <c r="XZ392" s="541"/>
      <c r="YA392" s="541"/>
      <c r="YB392" s="541"/>
      <c r="YC392" s="541"/>
      <c r="YD392" s="541"/>
      <c r="YE392" s="541"/>
      <c r="YF392" s="541"/>
      <c r="YG392" s="541"/>
      <c r="YH392" s="541"/>
      <c r="YI392" s="541"/>
      <c r="YJ392" s="541"/>
      <c r="YK392" s="541"/>
      <c r="YL392" s="541"/>
      <c r="YM392" s="541"/>
      <c r="YN392" s="541"/>
      <c r="YO392" s="541"/>
      <c r="YP392" s="541"/>
      <c r="YQ392" s="541"/>
      <c r="YR392" s="541"/>
      <c r="YS392" s="541"/>
      <c r="YT392" s="541"/>
      <c r="YU392" s="541"/>
      <c r="YV392" s="541"/>
      <c r="YW392" s="541"/>
      <c r="YX392" s="541"/>
      <c r="YY392" s="541"/>
      <c r="YZ392" s="541"/>
      <c r="ZA392" s="541"/>
      <c r="ZB392" s="541"/>
      <c r="ZC392" s="541"/>
      <c r="ZD392" s="541"/>
      <c r="ZE392" s="541"/>
      <c r="ZF392" s="541"/>
      <c r="ZG392" s="541"/>
      <c r="ZH392" s="541"/>
      <c r="ZI392" s="541"/>
      <c r="ZJ392" s="541"/>
      <c r="ZK392" s="541"/>
      <c r="ZL392" s="541"/>
      <c r="ZM392" s="541"/>
      <c r="ZN392" s="541"/>
      <c r="ZO392" s="541"/>
      <c r="ZP392" s="541"/>
      <c r="ZQ392" s="541"/>
      <c r="ZR392" s="541"/>
      <c r="ZS392" s="541"/>
      <c r="ZT392" s="541"/>
      <c r="ZU392" s="541"/>
      <c r="ZV392" s="541"/>
      <c r="ZW392" s="541"/>
      <c r="ZX392" s="541"/>
      <c r="ZY392" s="541"/>
      <c r="ZZ392" s="541"/>
      <c r="AAA392" s="541"/>
      <c r="AAB392" s="541"/>
      <c r="AAC392" s="541"/>
      <c r="AAD392" s="541"/>
      <c r="AAE392" s="541"/>
      <c r="AAF392" s="541"/>
      <c r="AAG392" s="541"/>
      <c r="AAH392" s="541"/>
      <c r="AAI392" s="541"/>
      <c r="AAJ392" s="541"/>
      <c r="AAK392" s="541"/>
      <c r="AAL392" s="541"/>
      <c r="AAM392" s="541"/>
      <c r="AAN392" s="541"/>
      <c r="AAO392" s="541"/>
      <c r="AAP392" s="541"/>
      <c r="AAQ392" s="541"/>
      <c r="AAR392" s="541"/>
      <c r="AAS392" s="541"/>
      <c r="AAT392" s="541"/>
      <c r="AAU392" s="541"/>
      <c r="AAV392" s="541"/>
      <c r="AAW392" s="541"/>
      <c r="AAX392" s="541"/>
      <c r="AAY392" s="541"/>
      <c r="AAZ392" s="541"/>
      <c r="ABA392" s="541"/>
      <c r="ABB392" s="541"/>
      <c r="ABC392" s="541"/>
      <c r="ABD392" s="541"/>
      <c r="ABE392" s="541"/>
      <c r="ABF392" s="541"/>
      <c r="ABG392" s="541"/>
      <c r="ABH392" s="541"/>
      <c r="ABI392" s="541"/>
      <c r="ABJ392" s="541"/>
      <c r="ABK392" s="541"/>
      <c r="ABL392" s="541"/>
      <c r="ABM392" s="541"/>
      <c r="ABN392" s="541"/>
      <c r="ABO392" s="541"/>
      <c r="ABP392" s="541"/>
      <c r="ABQ392" s="541"/>
      <c r="ABR392" s="541"/>
      <c r="ABS392" s="541"/>
      <c r="ABT392" s="541"/>
      <c r="ABU392" s="541"/>
      <c r="ABV392" s="541"/>
      <c r="ABW392" s="541"/>
      <c r="ABX392" s="541"/>
      <c r="ABY392" s="541"/>
      <c r="ABZ392" s="541"/>
      <c r="ACA392" s="541"/>
      <c r="ACB392" s="541"/>
      <c r="ACC392" s="541"/>
      <c r="ACD392" s="541"/>
      <c r="ACE392" s="541"/>
      <c r="ACF392" s="541"/>
      <c r="ACG392" s="541"/>
      <c r="ACH392" s="541"/>
      <c r="ACI392" s="541"/>
      <c r="ACJ392" s="541"/>
      <c r="ACK392" s="541"/>
      <c r="ACL392" s="541"/>
      <c r="ACM392" s="541"/>
      <c r="ACN392" s="541"/>
      <c r="ACO392" s="541"/>
      <c r="ACP392" s="541"/>
      <c r="ACQ392" s="541"/>
      <c r="ACR392" s="541"/>
      <c r="ACS392" s="541"/>
      <c r="ACT392" s="541"/>
      <c r="ACU392" s="541"/>
      <c r="ACV392" s="541"/>
      <c r="ACW392" s="541"/>
      <c r="ACX392" s="541"/>
      <c r="ACY392" s="541"/>
      <c r="ACZ392" s="541"/>
      <c r="ADA392" s="541"/>
      <c r="ADB392" s="541"/>
      <c r="ADC392" s="541"/>
      <c r="ADD392" s="541"/>
      <c r="ADE392" s="541"/>
      <c r="ADF392" s="541"/>
      <c r="ADG392" s="541"/>
      <c r="ADH392" s="541"/>
      <c r="ADI392" s="541"/>
      <c r="ADJ392" s="541"/>
      <c r="ADK392" s="541"/>
      <c r="ADL392" s="541"/>
      <c r="ADM392" s="541"/>
      <c r="ADN392" s="541"/>
      <c r="ADO392" s="541"/>
      <c r="ADP392" s="541"/>
      <c r="ADQ392" s="541"/>
      <c r="ADR392" s="541"/>
      <c r="ADS392" s="541"/>
      <c r="ADT392" s="541"/>
      <c r="ADU392" s="541"/>
      <c r="ADV392" s="541"/>
      <c r="ADW392" s="541"/>
      <c r="ADX392" s="541"/>
      <c r="ADY392" s="541"/>
      <c r="ADZ392" s="541"/>
      <c r="AEA392" s="541"/>
      <c r="AEB392" s="541"/>
      <c r="AEC392" s="541"/>
      <c r="AED392" s="541"/>
      <c r="AEE392" s="541"/>
      <c r="AEF392" s="541"/>
      <c r="AEG392" s="541"/>
      <c r="AEH392" s="541"/>
      <c r="AEI392" s="541"/>
      <c r="AEJ392" s="541"/>
      <c r="AEK392" s="541"/>
      <c r="AEL392" s="541"/>
      <c r="AEM392" s="541"/>
      <c r="AEN392" s="541"/>
      <c r="AEO392" s="541"/>
      <c r="AEP392" s="541"/>
      <c r="AEQ392" s="541"/>
      <c r="AER392" s="541"/>
      <c r="AES392" s="541"/>
      <c r="AET392" s="541"/>
      <c r="AEU392" s="541"/>
      <c r="AEV392" s="541"/>
      <c r="AEW392" s="541"/>
      <c r="AEX392" s="541"/>
      <c r="AEY392" s="541"/>
      <c r="AEZ392" s="541"/>
      <c r="AFA392" s="541"/>
      <c r="AFB392" s="541"/>
      <c r="AFC392" s="541"/>
      <c r="AFD392" s="541"/>
      <c r="AFE392" s="541"/>
      <c r="AFF392" s="541"/>
      <c r="AFG392" s="541"/>
      <c r="AFH392" s="541"/>
      <c r="AFI392" s="541"/>
      <c r="AFJ392" s="541"/>
      <c r="AFK392" s="541"/>
      <c r="AFL392" s="541"/>
      <c r="AFM392" s="541"/>
      <c r="AFN392" s="541"/>
      <c r="AFO392" s="541"/>
      <c r="AFP392" s="541"/>
      <c r="AFQ392" s="541"/>
      <c r="AFR392" s="541"/>
      <c r="AFS392" s="541"/>
      <c r="AFT392" s="541"/>
      <c r="AFU392" s="541"/>
      <c r="AFV392" s="541"/>
      <c r="AFW392" s="541"/>
      <c r="AFX392" s="541"/>
      <c r="AFY392" s="541"/>
      <c r="AFZ392" s="541"/>
      <c r="AGA392" s="541"/>
      <c r="AGB392" s="541"/>
      <c r="AGC392" s="541"/>
      <c r="AGD392" s="541"/>
      <c r="AGE392" s="541"/>
      <c r="AGF392" s="541"/>
      <c r="AGG392" s="541"/>
      <c r="AGH392" s="541"/>
      <c r="AGI392" s="541"/>
      <c r="AGJ392" s="541"/>
      <c r="AGK392" s="541"/>
      <c r="AGL392" s="541"/>
      <c r="AGM392" s="541"/>
      <c r="AGN392" s="541"/>
      <c r="AGO392" s="541"/>
      <c r="AGP392" s="541"/>
      <c r="AGQ392" s="541"/>
      <c r="AGR392" s="541"/>
      <c r="AGS392" s="541"/>
      <c r="AGT392" s="541"/>
      <c r="AGU392" s="541"/>
      <c r="AGV392" s="541"/>
      <c r="AGW392" s="541"/>
      <c r="AGX392" s="541"/>
      <c r="AGY392" s="541"/>
      <c r="AGZ392" s="541"/>
      <c r="AHA392" s="541"/>
      <c r="AHB392" s="541"/>
      <c r="AHC392" s="541"/>
      <c r="AHD392" s="541"/>
      <c r="AHE392" s="541"/>
      <c r="AHF392" s="541"/>
      <c r="AHG392" s="541"/>
      <c r="AHH392" s="541"/>
      <c r="AHI392" s="541"/>
      <c r="AHJ392" s="541"/>
      <c r="AHK392" s="541"/>
      <c r="AHL392" s="541"/>
      <c r="AHM392" s="541"/>
      <c r="AHN392" s="541"/>
      <c r="AHO392" s="541"/>
      <c r="AHP392" s="541"/>
      <c r="AHQ392" s="541"/>
      <c r="AHR392" s="541"/>
      <c r="AHS392" s="541"/>
      <c r="AHT392" s="541"/>
      <c r="AHU392" s="541"/>
      <c r="AHV392" s="541"/>
      <c r="AHW392" s="541"/>
      <c r="AHX392" s="541"/>
      <c r="AHY392" s="541"/>
      <c r="AHZ392" s="541"/>
      <c r="AIA392" s="541"/>
      <c r="AIB392" s="541"/>
      <c r="AIC392" s="541"/>
      <c r="AID392" s="541"/>
      <c r="AIE392" s="541"/>
      <c r="AIF392" s="541"/>
      <c r="AIG392" s="541"/>
      <c r="AIH392" s="541"/>
      <c r="AII392" s="541"/>
      <c r="AIJ392" s="541"/>
      <c r="AIK392" s="541"/>
      <c r="AIL392" s="541"/>
      <c r="AIM392" s="541"/>
      <c r="AIN392" s="541"/>
      <c r="AIO392" s="541"/>
      <c r="AIP392" s="541"/>
      <c r="AIQ392" s="541"/>
      <c r="AIR392" s="541"/>
      <c r="AIS392" s="541"/>
      <c r="AIT392" s="541"/>
      <c r="AIU392" s="541"/>
      <c r="AIV392" s="541"/>
      <c r="AIW392" s="541"/>
      <c r="AIX392" s="541"/>
      <c r="AIY392" s="541"/>
      <c r="AIZ392" s="541"/>
      <c r="AJA392" s="541"/>
      <c r="AJB392" s="541"/>
      <c r="AJC392" s="541"/>
      <c r="AJD392" s="541"/>
      <c r="AJE392" s="541"/>
      <c r="AJF392" s="541"/>
      <c r="AJG392" s="541"/>
      <c r="AJH392" s="541"/>
      <c r="AJI392" s="541"/>
      <c r="AJJ392" s="541"/>
      <c r="AJK392" s="541"/>
      <c r="AJL392" s="541"/>
      <c r="AJM392" s="541"/>
      <c r="AJN392" s="541"/>
      <c r="AJO392" s="541"/>
      <c r="AJP392" s="541"/>
      <c r="AJQ392" s="541"/>
      <c r="AJR392" s="541"/>
      <c r="AJS392" s="541"/>
      <c r="AJT392" s="541"/>
      <c r="AJU392" s="541"/>
      <c r="AJV392" s="541"/>
      <c r="AJW392" s="541"/>
      <c r="AJX392" s="541"/>
      <c r="AJY392" s="541"/>
      <c r="AJZ392" s="541"/>
      <c r="AKA392" s="541"/>
      <c r="AKB392" s="541"/>
      <c r="AKC392" s="541"/>
      <c r="AKD392" s="541"/>
      <c r="AKE392" s="541"/>
      <c r="AKF392" s="541"/>
      <c r="AKG392" s="541"/>
      <c r="AKH392" s="541"/>
      <c r="AKI392" s="541"/>
      <c r="AKJ392" s="541"/>
      <c r="AKK392" s="541"/>
      <c r="AKL392" s="541"/>
      <c r="AKM392" s="541"/>
      <c r="AKN392" s="541"/>
      <c r="AKO392" s="541"/>
      <c r="AKP392" s="541"/>
      <c r="AKQ392" s="541"/>
      <c r="AKR392" s="541"/>
      <c r="AKS392" s="541"/>
      <c r="AKT392" s="541"/>
      <c r="AKU392" s="541"/>
      <c r="AKV392" s="541"/>
      <c r="AKW392" s="541"/>
      <c r="AKX392" s="541"/>
      <c r="AKY392" s="541"/>
      <c r="AKZ392" s="541"/>
      <c r="ALA392" s="541"/>
      <c r="ALB392" s="541"/>
      <c r="ALC392" s="541"/>
      <c r="ALD392" s="541"/>
      <c r="ALE392" s="541"/>
      <c r="ALF392" s="541"/>
      <c r="ALG392" s="541"/>
      <c r="ALH392" s="541"/>
      <c r="ALI392" s="541"/>
      <c r="ALJ392" s="541"/>
      <c r="ALK392" s="541"/>
      <c r="ALL392" s="541"/>
      <c r="ALM392" s="541"/>
      <c r="ALN392" s="541"/>
      <c r="ALO392" s="541"/>
      <c r="ALP392" s="541"/>
      <c r="ALQ392" s="541"/>
      <c r="ALR392" s="541"/>
      <c r="ALS392" s="541"/>
      <c r="ALT392" s="541"/>
      <c r="ALU392" s="541"/>
      <c r="ALV392" s="541"/>
      <c r="ALW392" s="541"/>
      <c r="ALX392" s="541"/>
      <c r="ALY392" s="541"/>
      <c r="ALZ392" s="541"/>
      <c r="AMA392" s="541"/>
      <c r="AMB392" s="541"/>
      <c r="AMC392" s="541"/>
      <c r="AMD392" s="541"/>
      <c r="AME392" s="541"/>
      <c r="AMF392" s="541"/>
      <c r="AMG392" s="541"/>
      <c r="AMH392" s="541"/>
      <c r="AMI392" s="541"/>
      <c r="AMJ392" s="541"/>
      <c r="AMK392" s="541"/>
      <c r="AML392" s="541"/>
      <c r="AMM392" s="541"/>
      <c r="AMN392" s="541"/>
      <c r="AMO392" s="541"/>
      <c r="AMP392" s="541"/>
      <c r="AMQ392" s="541"/>
      <c r="AMR392" s="541"/>
      <c r="AMS392" s="541"/>
      <c r="AMT392" s="541"/>
      <c r="AMU392" s="541"/>
      <c r="AMV392" s="541"/>
      <c r="AMW392" s="541"/>
      <c r="AMX392" s="541"/>
      <c r="AMY392" s="541"/>
      <c r="AMZ392" s="541"/>
      <c r="ANA392" s="541"/>
      <c r="ANB392" s="541"/>
      <c r="ANC392" s="541"/>
      <c r="AND392" s="541"/>
      <c r="ANE392" s="541"/>
      <c r="ANF392" s="541"/>
      <c r="ANG392" s="541"/>
      <c r="ANH392" s="541"/>
      <c r="ANI392" s="541"/>
      <c r="ANJ392" s="541"/>
      <c r="ANK392" s="541"/>
      <c r="ANL392" s="541"/>
      <c r="ANM392" s="541"/>
      <c r="ANN392" s="541"/>
      <c r="ANO392" s="541"/>
      <c r="ANP392" s="541"/>
      <c r="ANQ392" s="541"/>
      <c r="ANR392" s="541"/>
      <c r="ANS392" s="541"/>
      <c r="ANT392" s="541"/>
      <c r="ANU392" s="541"/>
      <c r="ANV392" s="541"/>
      <c r="ANW392" s="541"/>
      <c r="ANX392" s="541"/>
      <c r="ANY392" s="541"/>
      <c r="ANZ392" s="541"/>
      <c r="AOA392" s="541"/>
      <c r="AOB392" s="541"/>
      <c r="AOC392" s="541"/>
      <c r="AOD392" s="541"/>
      <c r="AOE392" s="541"/>
      <c r="AOF392" s="541"/>
      <c r="AOG392" s="541"/>
      <c r="AOH392" s="541"/>
      <c r="AOI392" s="541"/>
      <c r="AOJ392" s="541"/>
      <c r="AOK392" s="541"/>
      <c r="AOL392" s="541"/>
      <c r="AOM392" s="541"/>
      <c r="AON392" s="541"/>
      <c r="AOO392" s="541"/>
      <c r="AOP392" s="541"/>
      <c r="AOQ392" s="541"/>
      <c r="AOR392" s="541"/>
      <c r="AOS392" s="541"/>
      <c r="AOT392" s="541"/>
      <c r="AOU392" s="541"/>
      <c r="AOV392" s="541"/>
      <c r="AOW392" s="541"/>
      <c r="AOX392" s="541"/>
      <c r="AOY392" s="541"/>
      <c r="AOZ392" s="541"/>
      <c r="APA392" s="541"/>
      <c r="APB392" s="541"/>
      <c r="APC392" s="541"/>
      <c r="APD392" s="541"/>
      <c r="APE392" s="541"/>
      <c r="APF392" s="541"/>
      <c r="APG392" s="541"/>
      <c r="APH392" s="541"/>
      <c r="API392" s="541"/>
      <c r="APJ392" s="541"/>
      <c r="APK392" s="541"/>
      <c r="APL392" s="541"/>
      <c r="APM392" s="541"/>
      <c r="APN392" s="541"/>
      <c r="APO392" s="541"/>
      <c r="APP392" s="541"/>
      <c r="APQ392" s="541"/>
      <c r="APR392" s="541"/>
      <c r="APS392" s="541"/>
      <c r="APT392" s="541"/>
      <c r="APU392" s="541"/>
      <c r="APV392" s="541"/>
      <c r="APW392" s="541"/>
      <c r="APX392" s="541"/>
      <c r="APY392" s="541"/>
      <c r="APZ392" s="541"/>
      <c r="AQA392" s="541"/>
      <c r="AQB392" s="541"/>
      <c r="AQC392" s="541"/>
      <c r="AQD392" s="541"/>
      <c r="AQE392" s="541"/>
      <c r="AQF392" s="541"/>
      <c r="AQG392" s="541"/>
      <c r="AQH392" s="541"/>
      <c r="AQI392" s="541"/>
      <c r="AQJ392" s="541"/>
      <c r="AQK392" s="541"/>
      <c r="AQL392" s="541"/>
      <c r="AQM392" s="541"/>
      <c r="AQN392" s="541"/>
      <c r="AQO392" s="541"/>
      <c r="AQP392" s="541"/>
      <c r="AQQ392" s="541"/>
      <c r="AQR392" s="541"/>
      <c r="AQS392" s="541"/>
      <c r="AQT392" s="541"/>
      <c r="AQU392" s="541"/>
      <c r="AQV392" s="541"/>
      <c r="AQW392" s="541"/>
      <c r="AQX392" s="541"/>
      <c r="AQY392" s="541"/>
      <c r="AQZ392" s="541"/>
      <c r="ARA392" s="541"/>
      <c r="ARB392" s="541"/>
      <c r="ARC392" s="541"/>
      <c r="ARD392" s="541"/>
      <c r="ARE392" s="541"/>
      <c r="ARF392" s="541"/>
      <c r="ARG392" s="541"/>
      <c r="ARH392" s="541"/>
      <c r="ARI392" s="541"/>
      <c r="ARJ392" s="541"/>
      <c r="ARK392" s="541"/>
      <c r="ARL392" s="541"/>
      <c r="ARM392" s="541"/>
      <c r="ARN392" s="541"/>
      <c r="ARO392" s="541"/>
      <c r="ARP392" s="541"/>
      <c r="ARQ392" s="541"/>
      <c r="ARR392" s="541"/>
      <c r="ARS392" s="541"/>
      <c r="ART392" s="541"/>
      <c r="ARU392" s="541"/>
      <c r="ARV392" s="541"/>
      <c r="ARW392" s="541"/>
      <c r="ARX392" s="541"/>
      <c r="ARY392" s="541"/>
      <c r="ARZ392" s="541"/>
      <c r="ASA392" s="541"/>
      <c r="ASB392" s="541"/>
      <c r="ASC392" s="541"/>
      <c r="ASD392" s="541"/>
      <c r="ASE392" s="541"/>
      <c r="ASF392" s="541"/>
      <c r="ASG392" s="541"/>
      <c r="ASH392" s="541"/>
      <c r="ASI392" s="541"/>
      <c r="ASJ392" s="541"/>
      <c r="ASK392" s="541"/>
      <c r="ASL392" s="541"/>
      <c r="ASM392" s="541"/>
      <c r="ASN392" s="541"/>
      <c r="ASO392" s="541"/>
      <c r="ASP392" s="541"/>
      <c r="ASQ392" s="541"/>
      <c r="ASR392" s="541"/>
      <c r="ASS392" s="541"/>
      <c r="AST392" s="541"/>
      <c r="ASU392" s="541"/>
      <c r="ASV392" s="541"/>
      <c r="ASW392" s="541"/>
      <c r="ASX392" s="541"/>
      <c r="ASY392" s="541"/>
      <c r="ASZ392" s="541"/>
      <c r="ATA392" s="541"/>
      <c r="ATB392" s="541"/>
      <c r="ATC392" s="541"/>
      <c r="ATD392" s="541"/>
      <c r="ATE392" s="541"/>
      <c r="ATF392" s="541"/>
      <c r="ATG392" s="541"/>
      <c r="ATH392" s="541"/>
      <c r="ATI392" s="541"/>
      <c r="ATJ392" s="541"/>
      <c r="ATK392" s="541"/>
      <c r="ATL392" s="541"/>
      <c r="ATM392" s="541"/>
      <c r="ATN392" s="541"/>
      <c r="ATO392" s="541"/>
      <c r="ATP392" s="541"/>
      <c r="ATQ392" s="541"/>
      <c r="ATR392" s="541"/>
      <c r="ATS392" s="541"/>
      <c r="ATT392" s="541"/>
      <c r="ATU392" s="541"/>
      <c r="ATV392" s="541"/>
      <c r="ATW392" s="541"/>
      <c r="ATX392" s="541"/>
      <c r="ATY392" s="541"/>
      <c r="ATZ392" s="541"/>
      <c r="AUA392" s="541"/>
      <c r="AUB392" s="541"/>
      <c r="AUC392" s="541"/>
      <c r="AUD392" s="541"/>
      <c r="AUE392" s="541"/>
      <c r="AUF392" s="541"/>
      <c r="AUG392" s="541"/>
      <c r="AUH392" s="541"/>
      <c r="AUI392" s="541"/>
      <c r="AUJ392" s="541"/>
      <c r="AUK392" s="541"/>
      <c r="AUL392" s="541"/>
      <c r="AUM392" s="541"/>
      <c r="AUN392" s="541"/>
      <c r="AUO392" s="541"/>
      <c r="AUP392" s="541"/>
      <c r="AUQ392" s="541"/>
      <c r="AUR392" s="541"/>
      <c r="AUS392" s="541"/>
      <c r="AUT392" s="541"/>
      <c r="AUU392" s="541"/>
      <c r="AUV392" s="541"/>
      <c r="AUW392" s="541"/>
      <c r="AUX392" s="541"/>
      <c r="AUY392" s="541"/>
      <c r="AUZ392" s="541"/>
      <c r="AVA392" s="541"/>
      <c r="AVB392" s="541"/>
      <c r="AVC392" s="541"/>
      <c r="AVD392" s="541"/>
      <c r="AVE392" s="541"/>
      <c r="AVF392" s="541"/>
      <c r="AVG392" s="541"/>
      <c r="AVH392" s="541"/>
      <c r="AVI392" s="541"/>
      <c r="AVJ392" s="541"/>
      <c r="AVK392" s="541"/>
      <c r="AVL392" s="541"/>
      <c r="AVM392" s="541"/>
      <c r="AVN392" s="541"/>
      <c r="AVO392" s="541"/>
      <c r="AVP392" s="541"/>
      <c r="AVQ392" s="541"/>
      <c r="AVR392" s="541"/>
      <c r="AVS392" s="541"/>
      <c r="AVT392" s="541"/>
      <c r="AVU392" s="541"/>
      <c r="AVV392" s="541"/>
      <c r="AVW392" s="541"/>
      <c r="AVX392" s="541"/>
      <c r="AVY392" s="541"/>
      <c r="AVZ392" s="541"/>
      <c r="AWA392" s="541"/>
      <c r="AWB392" s="541"/>
      <c r="AWC392" s="541"/>
      <c r="AWD392" s="541"/>
      <c r="AWE392" s="541"/>
      <c r="AWF392" s="541"/>
      <c r="AWG392" s="541"/>
      <c r="AWH392" s="541"/>
      <c r="AWI392" s="541"/>
      <c r="AWJ392" s="541"/>
      <c r="AWK392" s="541"/>
      <c r="AWL392" s="541"/>
      <c r="AWM392" s="541"/>
      <c r="AWN392" s="541"/>
      <c r="AWO392" s="541"/>
      <c r="AWP392" s="541"/>
      <c r="AWQ392" s="541"/>
      <c r="AWR392" s="541"/>
      <c r="AWS392" s="541"/>
      <c r="AWT392" s="541"/>
      <c r="AWU392" s="541"/>
      <c r="AWV392" s="541"/>
      <c r="AWW392" s="541"/>
      <c r="AWX392" s="541"/>
      <c r="AWY392" s="541"/>
      <c r="AWZ392" s="541"/>
      <c r="AXA392" s="541"/>
      <c r="AXB392" s="541"/>
      <c r="AXC392" s="541"/>
      <c r="AXD392" s="541"/>
      <c r="AXE392" s="541"/>
      <c r="AXF392" s="541"/>
      <c r="AXG392" s="541"/>
      <c r="AXH392" s="541"/>
      <c r="AXI392" s="541"/>
      <c r="AXJ392" s="541"/>
      <c r="AXK392" s="541"/>
      <c r="AXL392" s="541"/>
      <c r="AXM392" s="541"/>
      <c r="AXN392" s="541"/>
      <c r="AXO392" s="541"/>
      <c r="AXP392" s="541"/>
      <c r="AXQ392" s="541"/>
      <c r="AXR392" s="541"/>
      <c r="AXS392" s="541"/>
      <c r="AXT392" s="541"/>
      <c r="AXU392" s="541"/>
      <c r="AXV392" s="541"/>
      <c r="AXW392" s="541"/>
      <c r="AXX392" s="541"/>
      <c r="AXY392" s="541"/>
      <c r="AXZ392" s="541"/>
      <c r="AYA392" s="541"/>
      <c r="AYB392" s="541"/>
      <c r="AYC392" s="541"/>
      <c r="AYD392" s="541"/>
      <c r="AYE392" s="541"/>
      <c r="AYF392" s="541"/>
      <c r="AYG392" s="541"/>
      <c r="AYH392" s="541"/>
      <c r="AYI392" s="541"/>
      <c r="AYJ392" s="541"/>
      <c r="AYK392" s="541"/>
      <c r="AYL392" s="541"/>
      <c r="AYM392" s="541"/>
      <c r="AYN392" s="541"/>
      <c r="AYO392" s="541"/>
      <c r="AYP392" s="541"/>
      <c r="AYQ392" s="541"/>
      <c r="AYR392" s="541"/>
      <c r="AYS392" s="541"/>
      <c r="AYT392" s="541"/>
      <c r="AYU392" s="541"/>
      <c r="AYV392" s="541"/>
      <c r="AYW392" s="541"/>
      <c r="AYX392" s="541"/>
      <c r="AYY392" s="541"/>
      <c r="AYZ392" s="541"/>
      <c r="AZA392" s="541"/>
      <c r="AZB392" s="541"/>
      <c r="AZC392" s="541"/>
      <c r="AZD392" s="541"/>
      <c r="AZE392" s="541"/>
      <c r="AZF392" s="541"/>
      <c r="AZG392" s="541"/>
      <c r="AZH392" s="541"/>
      <c r="AZI392" s="541"/>
      <c r="AZJ392" s="541"/>
      <c r="AZK392" s="541"/>
      <c r="AZL392" s="541"/>
      <c r="AZM392" s="541"/>
      <c r="AZN392" s="541"/>
      <c r="AZO392" s="541"/>
      <c r="AZP392" s="541"/>
      <c r="AZQ392" s="541"/>
      <c r="AZR392" s="541"/>
      <c r="AZS392" s="541"/>
      <c r="AZT392" s="541"/>
      <c r="AZU392" s="541"/>
      <c r="AZV392" s="541"/>
      <c r="AZW392" s="541"/>
      <c r="AZX392" s="541"/>
      <c r="AZY392" s="541"/>
      <c r="AZZ392" s="541"/>
      <c r="BAA392" s="541"/>
      <c r="BAB392" s="541"/>
      <c r="BAC392" s="541"/>
      <c r="BAD392" s="541"/>
      <c r="BAE392" s="541"/>
      <c r="BAF392" s="541"/>
      <c r="BAG392" s="541"/>
      <c r="BAH392" s="541"/>
      <c r="BAI392" s="541"/>
      <c r="BAJ392" s="541"/>
      <c r="BAK392" s="541"/>
      <c r="BAL392" s="541"/>
      <c r="BAM392" s="541"/>
      <c r="BAN392" s="541"/>
      <c r="BAO392" s="541"/>
      <c r="BAP392" s="541"/>
      <c r="BAQ392" s="541"/>
      <c r="BAR392" s="541"/>
      <c r="BAS392" s="541"/>
      <c r="BAT392" s="541"/>
      <c r="BAU392" s="541"/>
      <c r="BAV392" s="541"/>
      <c r="BAW392" s="541"/>
      <c r="BAX392" s="541"/>
      <c r="BAY392" s="541"/>
      <c r="BAZ392" s="541"/>
      <c r="BBA392" s="541"/>
      <c r="BBB392" s="541"/>
      <c r="BBC392" s="541"/>
      <c r="BBD392" s="541"/>
      <c r="BBE392" s="541"/>
      <c r="BBF392" s="541"/>
      <c r="BBG392" s="541"/>
      <c r="BBH392" s="541"/>
      <c r="BBI392" s="541"/>
      <c r="BBJ392" s="541"/>
      <c r="BBK392" s="541"/>
      <c r="BBL392" s="541"/>
      <c r="BBM392" s="541"/>
      <c r="BBN392" s="541"/>
      <c r="BBO392" s="541"/>
      <c r="BBP392" s="541"/>
      <c r="BBQ392" s="541"/>
      <c r="BBR392" s="541"/>
      <c r="BBS392" s="541"/>
      <c r="BBT392" s="541"/>
      <c r="BBU392" s="541"/>
      <c r="BBV392" s="541"/>
      <c r="BBW392" s="541"/>
      <c r="BBX392" s="541"/>
      <c r="BBY392" s="541"/>
      <c r="BBZ392" s="541"/>
      <c r="BCA392" s="541"/>
      <c r="BCB392" s="541"/>
      <c r="BCC392" s="541"/>
      <c r="BCD392" s="541"/>
      <c r="BCE392" s="541"/>
      <c r="BCF392" s="541"/>
      <c r="BCG392" s="541"/>
      <c r="BCH392" s="541"/>
      <c r="BCI392" s="541"/>
      <c r="BCJ392" s="541"/>
      <c r="BCK392" s="541"/>
      <c r="BCL392" s="541"/>
      <c r="BCM392" s="541"/>
      <c r="BCN392" s="541"/>
      <c r="BCO392" s="541"/>
      <c r="BCP392" s="541"/>
      <c r="BCQ392" s="541"/>
      <c r="BCR392" s="541"/>
      <c r="BCS392" s="541"/>
      <c r="BCT392" s="541"/>
      <c r="BCU392" s="541"/>
      <c r="BCV392" s="541"/>
      <c r="BCW392" s="541"/>
      <c r="BCX392" s="541"/>
      <c r="BCY392" s="541"/>
      <c r="BCZ392" s="541"/>
      <c r="BDA392" s="541"/>
      <c r="BDB392" s="541"/>
      <c r="BDC392" s="541"/>
      <c r="BDD392" s="541"/>
      <c r="BDE392" s="541"/>
      <c r="BDF392" s="541"/>
      <c r="BDG392" s="541"/>
      <c r="BDH392" s="541"/>
      <c r="BDI392" s="541"/>
      <c r="BDJ392" s="541"/>
      <c r="BDK392" s="541"/>
      <c r="BDL392" s="541"/>
      <c r="BDM392" s="541"/>
      <c r="BDN392" s="541"/>
      <c r="BDO392" s="541"/>
      <c r="BDP392" s="541"/>
      <c r="BDQ392" s="541"/>
      <c r="BDR392" s="541"/>
      <c r="BDS392" s="541"/>
      <c r="BDT392" s="541"/>
      <c r="BDU392" s="541"/>
      <c r="BDV392" s="541"/>
      <c r="BDW392" s="541"/>
      <c r="BDX392" s="541"/>
      <c r="BDY392" s="541"/>
      <c r="BDZ392" s="541"/>
      <c r="BEA392" s="541"/>
      <c r="BEB392" s="541"/>
      <c r="BEC392" s="541"/>
      <c r="BED392" s="541"/>
      <c r="BEE392" s="541"/>
      <c r="BEF392" s="541"/>
      <c r="BEG392" s="541"/>
      <c r="BEH392" s="541"/>
      <c r="BEI392" s="541"/>
      <c r="BEJ392" s="541"/>
      <c r="BEK392" s="541"/>
      <c r="BEL392" s="541"/>
      <c r="BEM392" s="541"/>
      <c r="BEN392" s="541"/>
      <c r="BEO392" s="541"/>
      <c r="BEP392" s="541"/>
      <c r="BEQ392" s="541"/>
      <c r="BER392" s="541"/>
      <c r="BES392" s="541"/>
      <c r="BET392" s="541"/>
      <c r="BEU392" s="541"/>
      <c r="BEV392" s="541"/>
      <c r="BEW392" s="541"/>
      <c r="BEX392" s="541"/>
      <c r="BEY392" s="541"/>
      <c r="BEZ392" s="541"/>
      <c r="BFA392" s="541"/>
      <c r="BFB392" s="541"/>
      <c r="BFC392" s="541"/>
      <c r="BFD392" s="541"/>
      <c r="BFE392" s="541"/>
      <c r="BFF392" s="541"/>
      <c r="BFG392" s="541"/>
      <c r="BFH392" s="541"/>
      <c r="BFI392" s="541"/>
      <c r="BFJ392" s="541"/>
      <c r="BFK392" s="541"/>
      <c r="BFL392" s="541"/>
      <c r="BFM392" s="541"/>
      <c r="BFN392" s="541"/>
      <c r="BFO392" s="541"/>
      <c r="BFP392" s="541"/>
      <c r="BFQ392" s="541"/>
      <c r="BFR392" s="541"/>
      <c r="BFS392" s="541"/>
      <c r="BFT392" s="541"/>
      <c r="BFU392" s="541"/>
      <c r="BFV392" s="541"/>
      <c r="BFW392" s="541"/>
      <c r="BFX392" s="541"/>
      <c r="BFY392" s="541"/>
      <c r="BFZ392" s="541"/>
      <c r="BGA392" s="541"/>
      <c r="BGB392" s="541"/>
      <c r="BGC392" s="541"/>
      <c r="BGD392" s="541"/>
      <c r="BGE392" s="541"/>
      <c r="BGF392" s="541"/>
      <c r="BGG392" s="541"/>
      <c r="BGH392" s="541"/>
      <c r="BGI392" s="541"/>
      <c r="BGJ392" s="541"/>
      <c r="BGK392" s="541"/>
      <c r="BGL392" s="541"/>
      <c r="BGM392" s="541"/>
      <c r="BGN392" s="541"/>
      <c r="BGO392" s="541"/>
      <c r="BGP392" s="541"/>
      <c r="BGQ392" s="541"/>
      <c r="BGR392" s="541"/>
      <c r="BGS392" s="541"/>
      <c r="BGT392" s="541"/>
      <c r="BGU392" s="541"/>
      <c r="BGV392" s="541"/>
      <c r="BGW392" s="541"/>
      <c r="BGX392" s="541"/>
      <c r="BGY392" s="541"/>
      <c r="BGZ392" s="541"/>
      <c r="BHA392" s="541"/>
      <c r="BHB392" s="541"/>
      <c r="BHC392" s="541"/>
      <c r="BHD392" s="541"/>
      <c r="BHE392" s="541"/>
      <c r="BHF392" s="541"/>
      <c r="BHG392" s="541"/>
      <c r="BHH392" s="541"/>
      <c r="BHI392" s="541"/>
      <c r="BHJ392" s="541"/>
      <c r="BHK392" s="541"/>
      <c r="BHL392" s="541"/>
      <c r="BHM392" s="541"/>
      <c r="BHN392" s="541"/>
      <c r="BHO392" s="541"/>
      <c r="BHP392" s="541"/>
      <c r="BHQ392" s="541"/>
      <c r="BHR392" s="541"/>
      <c r="BHS392" s="541"/>
      <c r="BHT392" s="541"/>
      <c r="BHU392" s="541"/>
      <c r="BHV392" s="541"/>
      <c r="BHW392" s="541"/>
      <c r="BHX392" s="541"/>
      <c r="BHY392" s="541"/>
      <c r="BHZ392" s="541"/>
      <c r="BIA392" s="541"/>
      <c r="BIB392" s="541"/>
      <c r="BIC392" s="541"/>
      <c r="BID392" s="541"/>
      <c r="BIE392" s="541"/>
      <c r="BIF392" s="541"/>
      <c r="BIG392" s="541"/>
      <c r="BIH392" s="541"/>
      <c r="BII392" s="541"/>
      <c r="BIJ392" s="541"/>
      <c r="BIK392" s="541"/>
      <c r="BIL392" s="541"/>
      <c r="BIM392" s="541"/>
      <c r="BIN392" s="541"/>
      <c r="BIO392" s="541"/>
      <c r="BIP392" s="541"/>
      <c r="BIQ392" s="541"/>
      <c r="BIR392" s="541"/>
      <c r="BIS392" s="541"/>
      <c r="BIT392" s="541"/>
      <c r="BIU392" s="541"/>
      <c r="BIV392" s="541"/>
      <c r="BIW392" s="541"/>
      <c r="BIX392" s="541"/>
      <c r="BIY392" s="541"/>
      <c r="BIZ392" s="541"/>
      <c r="BJA392" s="541"/>
      <c r="BJB392" s="541"/>
      <c r="BJC392" s="541"/>
      <c r="BJD392" s="541"/>
      <c r="BJE392" s="541"/>
      <c r="BJF392" s="541"/>
      <c r="BJG392" s="541"/>
      <c r="BJH392" s="541"/>
      <c r="BJI392" s="541"/>
      <c r="BJJ392" s="541"/>
      <c r="BJK392" s="541"/>
      <c r="BJL392" s="541"/>
      <c r="BJM392" s="541"/>
      <c r="BJN392" s="541"/>
      <c r="BJO392" s="541"/>
      <c r="BJP392" s="541"/>
      <c r="BJQ392" s="541"/>
      <c r="BJR392" s="541"/>
      <c r="BJS392" s="541"/>
      <c r="BJT392" s="541"/>
      <c r="BJU392" s="541"/>
      <c r="BJV392" s="541"/>
      <c r="BJW392" s="541"/>
      <c r="BJX392" s="541"/>
      <c r="BJY392" s="541"/>
      <c r="BJZ392" s="541"/>
      <c r="BKA392" s="541"/>
      <c r="BKB392" s="541"/>
      <c r="BKC392" s="541"/>
      <c r="BKD392" s="541"/>
      <c r="BKE392" s="541"/>
      <c r="BKF392" s="541"/>
      <c r="BKG392" s="541"/>
      <c r="BKH392" s="541"/>
      <c r="BKI392" s="541"/>
      <c r="BKJ392" s="541"/>
      <c r="BKK392" s="541"/>
      <c r="BKL392" s="541"/>
      <c r="BKM392" s="541"/>
      <c r="BKN392" s="541"/>
      <c r="BKO392" s="541"/>
      <c r="BKP392" s="541"/>
      <c r="BKQ392" s="541"/>
      <c r="BKR392" s="541"/>
      <c r="BKS392" s="541"/>
      <c r="BKT392" s="541"/>
      <c r="BKU392" s="541"/>
      <c r="BKV392" s="541"/>
      <c r="BKW392" s="541"/>
      <c r="BKX392" s="541"/>
      <c r="BKY392" s="541"/>
      <c r="BKZ392" s="541"/>
      <c r="BLA392" s="541"/>
      <c r="BLB392" s="541"/>
      <c r="BLC392" s="541"/>
      <c r="BLD392" s="541"/>
      <c r="BLE392" s="541"/>
      <c r="BLF392" s="541"/>
      <c r="BLG392" s="541"/>
      <c r="BLH392" s="541"/>
      <c r="BLI392" s="541"/>
      <c r="BLJ392" s="541"/>
      <c r="BLK392" s="541"/>
      <c r="BLL392" s="541"/>
      <c r="BLM392" s="541"/>
      <c r="BLN392" s="541"/>
      <c r="BLO392" s="541"/>
      <c r="BLP392" s="541"/>
      <c r="BLQ392" s="541"/>
      <c r="BLR392" s="541"/>
      <c r="BLS392" s="541"/>
      <c r="BLT392" s="541"/>
      <c r="BLU392" s="541"/>
      <c r="BLV392" s="541"/>
      <c r="BLW392" s="541"/>
      <c r="BLX392" s="541"/>
      <c r="BLY392" s="541"/>
      <c r="BLZ392" s="541"/>
      <c r="BMA392" s="541"/>
      <c r="BMB392" s="541"/>
      <c r="BMC392" s="541"/>
      <c r="BMD392" s="541"/>
      <c r="BME392" s="541"/>
      <c r="BMF392" s="541"/>
      <c r="BMG392" s="541"/>
      <c r="BMH392" s="541"/>
      <c r="BMI392" s="541"/>
      <c r="BMJ392" s="541"/>
      <c r="BMK392" s="541"/>
      <c r="BML392" s="541"/>
      <c r="BMM392" s="541"/>
      <c r="BMN392" s="541"/>
      <c r="BMO392" s="541"/>
      <c r="BMP392" s="541"/>
      <c r="BMQ392" s="541"/>
      <c r="BMR392" s="541"/>
      <c r="BMS392" s="541"/>
      <c r="BMT392" s="541"/>
      <c r="BMU392" s="541"/>
      <c r="BMV392" s="541"/>
      <c r="BMW392" s="541"/>
      <c r="BMX392" s="541"/>
      <c r="BMY392" s="541"/>
      <c r="BMZ392" s="541"/>
      <c r="BNA392" s="541"/>
      <c r="BNB392" s="541"/>
      <c r="BNC392" s="541"/>
      <c r="BND392" s="541"/>
      <c r="BNE392" s="541"/>
      <c r="BNF392" s="541"/>
      <c r="BNG392" s="541"/>
      <c r="BNH392" s="541"/>
      <c r="BNI392" s="541"/>
      <c r="BNJ392" s="541"/>
      <c r="BNK392" s="541"/>
      <c r="BNL392" s="541"/>
      <c r="BNM392" s="541"/>
      <c r="BNN392" s="541"/>
      <c r="BNO392" s="541"/>
      <c r="BNP392" s="541"/>
      <c r="BNQ392" s="541"/>
      <c r="BNR392" s="541"/>
      <c r="BNS392" s="541"/>
      <c r="BNT392" s="541"/>
      <c r="BNU392" s="541"/>
      <c r="BNV392" s="541"/>
      <c r="BNW392" s="541"/>
      <c r="BNX392" s="541"/>
      <c r="BNY392" s="541"/>
      <c r="BNZ392" s="541"/>
      <c r="BOA392" s="541"/>
      <c r="BOB392" s="541"/>
      <c r="BOC392" s="541"/>
      <c r="BOD392" s="541"/>
      <c r="BOE392" s="541"/>
      <c r="BOF392" s="541"/>
      <c r="BOG392" s="541"/>
      <c r="BOH392" s="541"/>
      <c r="BOI392" s="541"/>
      <c r="BOJ392" s="541"/>
      <c r="BOK392" s="541"/>
      <c r="BOL392" s="541"/>
      <c r="BOM392" s="541"/>
      <c r="BON392" s="541"/>
      <c r="BOO392" s="541"/>
      <c r="BOP392" s="541"/>
      <c r="BOQ392" s="541"/>
      <c r="BOR392" s="541"/>
      <c r="BOS392" s="541"/>
      <c r="BOT392" s="541"/>
      <c r="BOU392" s="541"/>
      <c r="BOV392" s="541"/>
      <c r="BOW392" s="541"/>
      <c r="BOX392" s="541"/>
      <c r="BOY392" s="541"/>
      <c r="BOZ392" s="541"/>
      <c r="BPA392" s="541"/>
      <c r="BPB392" s="541"/>
      <c r="BPC392" s="541"/>
      <c r="BPD392" s="541"/>
      <c r="BPE392" s="541"/>
      <c r="BPF392" s="541"/>
      <c r="BPG392" s="541"/>
      <c r="BPH392" s="541"/>
      <c r="BPI392" s="541"/>
      <c r="BPJ392" s="541"/>
      <c r="BPK392" s="541"/>
      <c r="BPL392" s="541"/>
      <c r="BPM392" s="541"/>
      <c r="BPN392" s="541"/>
      <c r="BPO392" s="541"/>
      <c r="BPP392" s="541"/>
      <c r="BPQ392" s="541"/>
      <c r="BPR392" s="541"/>
      <c r="BPS392" s="541"/>
      <c r="BPT392" s="541"/>
      <c r="BPU392" s="541"/>
      <c r="BPV392" s="541"/>
      <c r="BPW392" s="541"/>
      <c r="BPX392" s="541"/>
      <c r="BPY392" s="541"/>
      <c r="BPZ392" s="541"/>
      <c r="BQA392" s="541"/>
      <c r="BQB392" s="541"/>
      <c r="BQC392" s="541"/>
      <c r="BQD392" s="541"/>
      <c r="BQE392" s="541"/>
      <c r="BQF392" s="541"/>
      <c r="BQG392" s="541"/>
      <c r="BQH392" s="541"/>
      <c r="BQI392" s="541"/>
      <c r="BQJ392" s="541"/>
      <c r="BQK392" s="541"/>
      <c r="BQL392" s="541"/>
      <c r="BQM392" s="541"/>
      <c r="BQN392" s="541"/>
      <c r="BQO392" s="541"/>
      <c r="BQP392" s="541"/>
      <c r="BQQ392" s="541"/>
      <c r="BQR392" s="541"/>
      <c r="BQS392" s="541"/>
      <c r="BQT392" s="541"/>
      <c r="BQU392" s="541"/>
      <c r="BQV392" s="541"/>
      <c r="BQW392" s="541"/>
      <c r="BQX392" s="541"/>
      <c r="BQY392" s="541"/>
      <c r="BQZ392" s="541"/>
      <c r="BRA392" s="541"/>
      <c r="BRB392" s="541"/>
      <c r="BRC392" s="541"/>
      <c r="BRD392" s="541"/>
      <c r="BRE392" s="541"/>
      <c r="BRF392" s="541"/>
      <c r="BRG392" s="541"/>
      <c r="BRH392" s="541"/>
      <c r="BRI392" s="541"/>
      <c r="BRJ392" s="541"/>
      <c r="BRK392" s="541"/>
      <c r="BRL392" s="541"/>
      <c r="BRM392" s="541"/>
      <c r="BRN392" s="541"/>
      <c r="BRO392" s="541"/>
      <c r="BRP392" s="541"/>
      <c r="BRQ392" s="541"/>
      <c r="BRR392" s="541"/>
      <c r="BRS392" s="541"/>
      <c r="BRT392" s="541"/>
      <c r="BRU392" s="541"/>
      <c r="BRV392" s="541"/>
      <c r="BRW392" s="541"/>
      <c r="BRX392" s="541"/>
      <c r="BRY392" s="541"/>
      <c r="BRZ392" s="541"/>
      <c r="BSA392" s="541"/>
      <c r="BSB392" s="541"/>
      <c r="BSC392" s="541"/>
      <c r="BSD392" s="541"/>
      <c r="BSE392" s="541"/>
      <c r="BSF392" s="541"/>
      <c r="BSG392" s="541"/>
      <c r="BSH392" s="541"/>
      <c r="BSI392" s="541"/>
      <c r="BSJ392" s="541"/>
      <c r="BSK392" s="541"/>
      <c r="BSL392" s="541"/>
      <c r="BSM392" s="541"/>
      <c r="BSN392" s="541"/>
      <c r="BSO392" s="541"/>
      <c r="BSP392" s="541"/>
      <c r="BSQ392" s="541"/>
      <c r="BSR392" s="541"/>
      <c r="BSS392" s="541"/>
      <c r="BST392" s="541"/>
      <c r="BSU392" s="541"/>
      <c r="BSV392" s="541"/>
      <c r="BSW392" s="541"/>
      <c r="BSX392" s="541"/>
      <c r="BSY392" s="541"/>
      <c r="BSZ392" s="541"/>
      <c r="BTA392" s="541"/>
      <c r="BTB392" s="541"/>
      <c r="BTC392" s="541"/>
      <c r="BTD392" s="541"/>
      <c r="BTE392" s="541"/>
      <c r="BTF392" s="541"/>
      <c r="BTG392" s="541"/>
      <c r="BTH392" s="541"/>
      <c r="BTI392" s="541"/>
      <c r="BTJ392" s="541"/>
      <c r="BTK392" s="541"/>
      <c r="BTL392" s="541"/>
      <c r="BTM392" s="541"/>
      <c r="BTN392" s="541"/>
      <c r="BTO392" s="541"/>
      <c r="BTP392" s="541"/>
      <c r="BTQ392" s="541"/>
      <c r="BTR392" s="541"/>
      <c r="BTS392" s="541"/>
      <c r="BTT392" s="541"/>
      <c r="BTU392" s="541"/>
      <c r="BTV392" s="541"/>
      <c r="BTW392" s="541"/>
      <c r="BTX392" s="541"/>
      <c r="BTY392" s="541"/>
      <c r="BTZ392" s="541"/>
      <c r="BUA392" s="541"/>
      <c r="BUB392" s="541"/>
      <c r="BUC392" s="541"/>
      <c r="BUD392" s="541"/>
      <c r="BUE392" s="541"/>
      <c r="BUF392" s="541"/>
      <c r="BUG392" s="541"/>
      <c r="BUH392" s="541"/>
      <c r="BUI392" s="541"/>
      <c r="BUJ392" s="541"/>
      <c r="BUK392" s="541"/>
      <c r="BUL392" s="541"/>
      <c r="BUM392" s="541"/>
      <c r="BUN392" s="541"/>
      <c r="BUO392" s="541"/>
      <c r="BUP392" s="541"/>
      <c r="BUQ392" s="541"/>
      <c r="BUR392" s="541"/>
      <c r="BUS392" s="541"/>
      <c r="BUT392" s="541"/>
      <c r="BUU392" s="541"/>
      <c r="BUV392" s="541"/>
      <c r="BUW392" s="541"/>
      <c r="BUX392" s="541"/>
      <c r="BUY392" s="541"/>
      <c r="BUZ392" s="541"/>
      <c r="BVA392" s="541"/>
      <c r="BVB392" s="541"/>
      <c r="BVC392" s="541"/>
      <c r="BVD392" s="541"/>
      <c r="BVE392" s="541"/>
      <c r="BVF392" s="541"/>
      <c r="BVG392" s="541"/>
      <c r="BVH392" s="541"/>
      <c r="BVI392" s="541"/>
      <c r="BVJ392" s="541"/>
      <c r="BVK392" s="541"/>
      <c r="BVL392" s="541"/>
      <c r="BVM392" s="541"/>
      <c r="BVN392" s="541"/>
      <c r="BVO392" s="541"/>
      <c r="BVP392" s="541"/>
      <c r="BVQ392" s="541"/>
      <c r="BVR392" s="541"/>
      <c r="BVS392" s="541"/>
      <c r="BVT392" s="541"/>
      <c r="BVU392" s="541"/>
      <c r="BVV392" s="541"/>
      <c r="BVW392" s="541"/>
      <c r="BVX392" s="541"/>
      <c r="BVY392" s="541"/>
      <c r="BVZ392" s="541"/>
      <c r="BWA392" s="541"/>
      <c r="BWB392" s="541"/>
      <c r="BWC392" s="541"/>
      <c r="BWD392" s="541"/>
      <c r="BWE392" s="541"/>
      <c r="BWF392" s="541"/>
      <c r="BWG392" s="541"/>
      <c r="BWH392" s="541"/>
      <c r="BWI392" s="541"/>
      <c r="BWJ392" s="541"/>
      <c r="BWK392" s="541"/>
      <c r="BWL392" s="541"/>
      <c r="BWM392" s="541"/>
      <c r="BWN392" s="541"/>
      <c r="BWO392" s="541"/>
      <c r="BWP392" s="541"/>
      <c r="BWQ392" s="541"/>
      <c r="BWR392" s="541"/>
      <c r="BWS392" s="541"/>
      <c r="BWT392" s="541"/>
      <c r="BWU392" s="541"/>
      <c r="BWV392" s="541"/>
      <c r="BWW392" s="541"/>
      <c r="BWX392" s="541"/>
      <c r="BWY392" s="541"/>
      <c r="BWZ392" s="541"/>
      <c r="BXA392" s="541"/>
      <c r="BXB392" s="541"/>
      <c r="BXC392" s="541"/>
      <c r="BXD392" s="541"/>
      <c r="BXE392" s="541"/>
      <c r="BXF392" s="541"/>
      <c r="BXG392" s="541"/>
      <c r="BXH392" s="541"/>
      <c r="BXI392" s="541"/>
      <c r="BXJ392" s="541"/>
      <c r="BXK392" s="541"/>
      <c r="BXL392" s="541"/>
      <c r="BXM392" s="541"/>
      <c r="BXN392" s="541"/>
      <c r="BXO392" s="541"/>
      <c r="BXP392" s="541"/>
      <c r="BXQ392" s="541"/>
      <c r="BXR392" s="541"/>
      <c r="BXS392" s="541"/>
      <c r="BXT392" s="541"/>
      <c r="BXU392" s="541"/>
      <c r="BXV392" s="541"/>
      <c r="BXW392" s="541"/>
      <c r="BXX392" s="541"/>
      <c r="BXY392" s="541"/>
      <c r="BXZ392" s="541"/>
      <c r="BYA392" s="541"/>
      <c r="BYB392" s="541"/>
      <c r="BYC392" s="541"/>
      <c r="BYD392" s="541"/>
      <c r="BYE392" s="541"/>
      <c r="BYF392" s="541"/>
      <c r="BYG392" s="541"/>
      <c r="BYH392" s="541"/>
      <c r="BYI392" s="541"/>
      <c r="BYJ392" s="541"/>
      <c r="BYK392" s="541"/>
      <c r="BYL392" s="541"/>
      <c r="BYM392" s="541"/>
      <c r="BYN392" s="541"/>
      <c r="BYO392" s="541"/>
      <c r="BYP392" s="541"/>
      <c r="BYQ392" s="541"/>
      <c r="BYR392" s="541"/>
      <c r="BYS392" s="541"/>
      <c r="BYT392" s="541"/>
      <c r="BYU392" s="541"/>
      <c r="BYV392" s="541"/>
      <c r="BYW392" s="541"/>
      <c r="BYX392" s="541"/>
      <c r="BYY392" s="541"/>
      <c r="BYZ392" s="541"/>
      <c r="BZA392" s="541"/>
      <c r="BZB392" s="541"/>
      <c r="BZC392" s="541"/>
      <c r="BZD392" s="541"/>
      <c r="BZE392" s="541"/>
      <c r="BZF392" s="541"/>
      <c r="BZG392" s="541"/>
      <c r="BZH392" s="541"/>
      <c r="BZI392" s="541"/>
      <c r="BZJ392" s="541"/>
      <c r="BZK392" s="541"/>
      <c r="BZL392" s="541"/>
      <c r="BZM392" s="541"/>
      <c r="BZN392" s="541"/>
      <c r="BZO392" s="541"/>
      <c r="BZP392" s="541"/>
      <c r="BZQ392" s="541"/>
      <c r="BZR392" s="541"/>
      <c r="BZS392" s="541"/>
      <c r="BZT392" s="541"/>
      <c r="BZU392" s="541"/>
      <c r="BZV392" s="541"/>
      <c r="BZW392" s="541"/>
      <c r="BZX392" s="541"/>
      <c r="BZY392" s="541"/>
      <c r="BZZ392" s="541"/>
      <c r="CAA392" s="541"/>
      <c r="CAB392" s="541"/>
      <c r="CAC392" s="541"/>
      <c r="CAD392" s="541"/>
      <c r="CAE392" s="541"/>
      <c r="CAF392" s="541"/>
      <c r="CAG392" s="541"/>
      <c r="CAH392" s="541"/>
      <c r="CAI392" s="541"/>
      <c r="CAJ392" s="541"/>
      <c r="CAK392" s="541"/>
      <c r="CAL392" s="541"/>
      <c r="CAM392" s="541"/>
      <c r="CAN392" s="541"/>
      <c r="CAO392" s="541"/>
      <c r="CAP392" s="541"/>
      <c r="CAQ392" s="541"/>
      <c r="CAR392" s="541"/>
      <c r="CAS392" s="541"/>
      <c r="CAT392" s="541"/>
      <c r="CAU392" s="541"/>
      <c r="CAV392" s="541"/>
      <c r="CAW392" s="541"/>
      <c r="CAX392" s="541"/>
      <c r="CAY392" s="541"/>
      <c r="CAZ392" s="541"/>
      <c r="CBA392" s="541"/>
      <c r="CBB392" s="541"/>
      <c r="CBC392" s="541"/>
      <c r="CBD392" s="541"/>
      <c r="CBE392" s="541"/>
      <c r="CBF392" s="541"/>
      <c r="CBG392" s="541"/>
      <c r="CBH392" s="541"/>
      <c r="CBI392" s="541"/>
      <c r="CBJ392" s="541"/>
      <c r="CBK392" s="541"/>
      <c r="CBL392" s="541"/>
      <c r="CBM392" s="541"/>
      <c r="CBN392" s="541"/>
      <c r="CBO392" s="541"/>
      <c r="CBP392" s="541"/>
      <c r="CBQ392" s="541"/>
      <c r="CBR392" s="541"/>
      <c r="CBS392" s="541"/>
      <c r="CBT392" s="541"/>
      <c r="CBU392" s="541"/>
      <c r="CBV392" s="541"/>
      <c r="CBW392" s="541"/>
      <c r="CBX392" s="541"/>
      <c r="CBY392" s="541"/>
      <c r="CBZ392" s="541"/>
      <c r="CCA392" s="541"/>
      <c r="CCB392" s="541"/>
      <c r="CCC392" s="541"/>
      <c r="CCD392" s="541"/>
      <c r="CCE392" s="541"/>
      <c r="CCF392" s="541"/>
      <c r="CCG392" s="541"/>
      <c r="CCH392" s="541"/>
      <c r="CCI392" s="541"/>
      <c r="CCJ392" s="541"/>
      <c r="CCK392" s="541"/>
      <c r="CCL392" s="541"/>
      <c r="CCM392" s="541"/>
      <c r="CCN392" s="541"/>
      <c r="CCO392" s="541"/>
      <c r="CCP392" s="541"/>
      <c r="CCQ392" s="541"/>
      <c r="CCR392" s="541"/>
      <c r="CCS392" s="541"/>
      <c r="CCT392" s="541"/>
      <c r="CCU392" s="541"/>
      <c r="CCV392" s="541"/>
      <c r="CCW392" s="541"/>
      <c r="CCX392" s="541"/>
      <c r="CCY392" s="541"/>
      <c r="CCZ392" s="541"/>
      <c r="CDA392" s="541"/>
      <c r="CDB392" s="541"/>
      <c r="CDC392" s="541"/>
      <c r="CDD392" s="541"/>
      <c r="CDE392" s="541"/>
      <c r="CDF392" s="541"/>
      <c r="CDG392" s="541"/>
      <c r="CDH392" s="541"/>
      <c r="CDI392" s="541"/>
      <c r="CDJ392" s="541"/>
      <c r="CDK392" s="541"/>
      <c r="CDL392" s="541"/>
      <c r="CDM392" s="541"/>
      <c r="CDN392" s="541"/>
      <c r="CDO392" s="541"/>
      <c r="CDP392" s="541"/>
      <c r="CDQ392" s="541"/>
      <c r="CDR392" s="541"/>
      <c r="CDS392" s="541"/>
      <c r="CDT392" s="541"/>
      <c r="CDU392" s="541"/>
      <c r="CDV392" s="541"/>
      <c r="CDW392" s="541"/>
      <c r="CDX392" s="541"/>
      <c r="CDY392" s="541"/>
      <c r="CDZ392" s="541"/>
      <c r="CEA392" s="541"/>
      <c r="CEB392" s="541"/>
      <c r="CEC392" s="541"/>
      <c r="CED392" s="541"/>
      <c r="CEE392" s="541"/>
      <c r="CEF392" s="541"/>
      <c r="CEG392" s="541"/>
      <c r="CEH392" s="541"/>
      <c r="CEI392" s="541"/>
      <c r="CEJ392" s="541"/>
      <c r="CEK392" s="541"/>
      <c r="CEL392" s="541"/>
      <c r="CEM392" s="541"/>
      <c r="CEN392" s="541"/>
      <c r="CEO392" s="541"/>
      <c r="CEP392" s="541"/>
      <c r="CEQ392" s="541"/>
      <c r="CER392" s="541"/>
      <c r="CES392" s="541"/>
      <c r="CET392" s="541"/>
      <c r="CEU392" s="541"/>
      <c r="CEV392" s="541"/>
      <c r="CEW392" s="541"/>
      <c r="CEX392" s="541"/>
      <c r="CEY392" s="541"/>
      <c r="CEZ392" s="541"/>
      <c r="CFA392" s="541"/>
      <c r="CFB392" s="541"/>
      <c r="CFC392" s="541"/>
      <c r="CFD392" s="541"/>
      <c r="CFE392" s="541"/>
      <c r="CFF392" s="541"/>
      <c r="CFG392" s="541"/>
      <c r="CFH392" s="541"/>
      <c r="CFI392" s="541"/>
      <c r="CFJ392" s="541"/>
      <c r="CFK392" s="541"/>
      <c r="CFL392" s="541"/>
      <c r="CFM392" s="541"/>
      <c r="CFN392" s="541"/>
      <c r="CFO392" s="541"/>
      <c r="CFP392" s="541"/>
      <c r="CFQ392" s="541"/>
      <c r="CFR392" s="541"/>
      <c r="CFS392" s="541"/>
      <c r="CFT392" s="541"/>
      <c r="CFU392" s="541"/>
      <c r="CFV392" s="541"/>
      <c r="CFW392" s="541"/>
      <c r="CFX392" s="541"/>
      <c r="CFY392" s="541"/>
      <c r="CFZ392" s="541"/>
      <c r="CGA392" s="541"/>
      <c r="CGB392" s="541"/>
      <c r="CGC392" s="541"/>
      <c r="CGD392" s="541"/>
      <c r="CGE392" s="541"/>
      <c r="CGF392" s="541"/>
      <c r="CGG392" s="541"/>
      <c r="CGH392" s="541"/>
      <c r="CGI392" s="541"/>
      <c r="CGJ392" s="541"/>
      <c r="CGK392" s="541"/>
      <c r="CGL392" s="541"/>
      <c r="CGM392" s="541"/>
      <c r="CGN392" s="541"/>
      <c r="CGO392" s="541"/>
      <c r="CGP392" s="541"/>
      <c r="CGQ392" s="541"/>
      <c r="CGR392" s="541"/>
      <c r="CGS392" s="541"/>
      <c r="CGT392" s="541"/>
      <c r="CGU392" s="541"/>
      <c r="CGV392" s="541"/>
      <c r="CGW392" s="541"/>
      <c r="CGX392" s="541"/>
      <c r="CGY392" s="541"/>
      <c r="CGZ392" s="541"/>
      <c r="CHA392" s="541"/>
      <c r="CHB392" s="541"/>
      <c r="CHC392" s="541"/>
      <c r="CHD392" s="541"/>
      <c r="CHE392" s="541"/>
      <c r="CHF392" s="541"/>
      <c r="CHG392" s="541"/>
      <c r="CHH392" s="541"/>
      <c r="CHI392" s="541"/>
      <c r="CHJ392" s="541"/>
      <c r="CHK392" s="541"/>
      <c r="CHL392" s="541"/>
      <c r="CHM392" s="541"/>
      <c r="CHN392" s="541"/>
      <c r="CHO392" s="541"/>
      <c r="CHP392" s="541"/>
      <c r="CHQ392" s="541"/>
      <c r="CHR392" s="541"/>
      <c r="CHS392" s="541"/>
      <c r="CHT392" s="541"/>
      <c r="CHU392" s="541"/>
      <c r="CHV392" s="541"/>
      <c r="CHW392" s="541"/>
      <c r="CHX392" s="541"/>
      <c r="CHY392" s="541"/>
      <c r="CHZ392" s="541"/>
      <c r="CIA392" s="541"/>
      <c r="CIB392" s="541"/>
      <c r="CIC392" s="541"/>
      <c r="CID392" s="541"/>
      <c r="CIE392" s="541"/>
      <c r="CIF392" s="541"/>
      <c r="CIG392" s="541"/>
      <c r="CIH392" s="541"/>
      <c r="CII392" s="541"/>
      <c r="CIJ392" s="541"/>
      <c r="CIK392" s="541"/>
      <c r="CIL392" s="541"/>
      <c r="CIM392" s="541"/>
      <c r="CIN392" s="541"/>
      <c r="CIO392" s="541"/>
      <c r="CIP392" s="541"/>
      <c r="CIQ392" s="541"/>
      <c r="CIR392" s="541"/>
      <c r="CIS392" s="541"/>
      <c r="CIT392" s="541"/>
      <c r="CIU392" s="541"/>
      <c r="CIV392" s="541"/>
      <c r="CIW392" s="541"/>
      <c r="CIX392" s="541"/>
      <c r="CIY392" s="541"/>
      <c r="CIZ392" s="541"/>
      <c r="CJA392" s="541"/>
      <c r="CJB392" s="541"/>
      <c r="CJC392" s="541"/>
      <c r="CJD392" s="541"/>
      <c r="CJE392" s="541"/>
      <c r="CJF392" s="541"/>
      <c r="CJG392" s="541"/>
      <c r="CJH392" s="541"/>
      <c r="CJI392" s="541"/>
      <c r="CJJ392" s="541"/>
      <c r="CJK392" s="541"/>
      <c r="CJL392" s="541"/>
      <c r="CJM392" s="541"/>
      <c r="CJN392" s="541"/>
      <c r="CJO392" s="541"/>
      <c r="CJP392" s="541"/>
      <c r="CJQ392" s="541"/>
      <c r="CJR392" s="541"/>
      <c r="CJS392" s="541"/>
      <c r="CJT392" s="541"/>
      <c r="CJU392" s="541"/>
      <c r="CJV392" s="541"/>
      <c r="CJW392" s="541"/>
      <c r="CJX392" s="541"/>
      <c r="CJY392" s="541"/>
      <c r="CJZ392" s="541"/>
      <c r="CKA392" s="541"/>
      <c r="CKB392" s="541"/>
      <c r="CKC392" s="541"/>
      <c r="CKD392" s="541"/>
      <c r="CKE392" s="541"/>
      <c r="CKF392" s="541"/>
      <c r="CKG392" s="541"/>
      <c r="CKH392" s="541"/>
      <c r="CKI392" s="541"/>
      <c r="CKJ392" s="541"/>
      <c r="CKK392" s="541"/>
      <c r="CKL392" s="541"/>
      <c r="CKM392" s="541"/>
      <c r="CKN392" s="541"/>
      <c r="CKO392" s="541"/>
      <c r="CKP392" s="541"/>
      <c r="CKQ392" s="541"/>
      <c r="CKR392" s="541"/>
      <c r="CKS392" s="541"/>
      <c r="CKT392" s="541"/>
      <c r="CKU392" s="541"/>
      <c r="CKV392" s="541"/>
      <c r="CKW392" s="541"/>
      <c r="CKX392" s="541"/>
      <c r="CKY392" s="541"/>
      <c r="CKZ392" s="541"/>
      <c r="CLA392" s="541"/>
      <c r="CLB392" s="541"/>
      <c r="CLC392" s="541"/>
      <c r="CLD392" s="541"/>
      <c r="CLE392" s="541"/>
      <c r="CLF392" s="541"/>
      <c r="CLG392" s="541"/>
      <c r="CLH392" s="541"/>
      <c r="CLI392" s="541"/>
      <c r="CLJ392" s="541"/>
      <c r="CLK392" s="541"/>
      <c r="CLL392" s="541"/>
      <c r="CLM392" s="541"/>
      <c r="CLN392" s="541"/>
      <c r="CLO392" s="541"/>
      <c r="CLP392" s="541"/>
      <c r="CLQ392" s="541"/>
      <c r="CLR392" s="541"/>
      <c r="CLS392" s="541"/>
      <c r="CLT392" s="541"/>
      <c r="CLU392" s="541"/>
      <c r="CLV392" s="541"/>
      <c r="CLW392" s="541"/>
      <c r="CLX392" s="541"/>
      <c r="CLY392" s="541"/>
      <c r="CLZ392" s="541"/>
      <c r="CMA392" s="541"/>
      <c r="CMB392" s="541"/>
      <c r="CMC392" s="541"/>
      <c r="CMD392" s="541"/>
      <c r="CME392" s="541"/>
      <c r="CMF392" s="541"/>
      <c r="CMG392" s="541"/>
      <c r="CMH392" s="541"/>
      <c r="CMI392" s="541"/>
      <c r="CMJ392" s="541"/>
      <c r="CMK392" s="541"/>
      <c r="CML392" s="541"/>
      <c r="CMM392" s="541"/>
      <c r="CMN392" s="541"/>
      <c r="CMO392" s="541"/>
      <c r="CMP392" s="541"/>
      <c r="CMQ392" s="541"/>
      <c r="CMR392" s="541"/>
      <c r="CMS392" s="541"/>
      <c r="CMT392" s="541"/>
      <c r="CMU392" s="541"/>
      <c r="CMV392" s="541"/>
      <c r="CMW392" s="541"/>
      <c r="CMX392" s="541"/>
      <c r="CMY392" s="541"/>
      <c r="CMZ392" s="541"/>
      <c r="CNA392" s="541"/>
      <c r="CNB392" s="541"/>
      <c r="CNC392" s="541"/>
      <c r="CND392" s="541"/>
      <c r="CNE392" s="541"/>
      <c r="CNF392" s="541"/>
      <c r="CNG392" s="541"/>
      <c r="CNH392" s="541"/>
      <c r="CNI392" s="541"/>
      <c r="CNJ392" s="541"/>
      <c r="CNK392" s="541"/>
      <c r="CNL392" s="541"/>
      <c r="CNM392" s="541"/>
      <c r="CNN392" s="541"/>
      <c r="CNO392" s="541"/>
      <c r="CNP392" s="541"/>
      <c r="CNQ392" s="541"/>
      <c r="CNR392" s="541"/>
      <c r="CNS392" s="541"/>
      <c r="CNT392" s="541"/>
      <c r="CNU392" s="541"/>
      <c r="CNV392" s="541"/>
      <c r="CNW392" s="541"/>
      <c r="CNX392" s="541"/>
      <c r="CNY392" s="541"/>
      <c r="CNZ392" s="541"/>
      <c r="COA392" s="541"/>
      <c r="COB392" s="541"/>
      <c r="COC392" s="541"/>
      <c r="COD392" s="541"/>
      <c r="COE392" s="541"/>
      <c r="COF392" s="541"/>
      <c r="COG392" s="541"/>
      <c r="COH392" s="541"/>
      <c r="COI392" s="541"/>
      <c r="COJ392" s="541"/>
      <c r="COK392" s="541"/>
      <c r="COL392" s="541"/>
      <c r="COM392" s="541"/>
      <c r="CON392" s="541"/>
      <c r="COO392" s="541"/>
      <c r="COP392" s="541"/>
      <c r="COQ392" s="541"/>
      <c r="COR392" s="541"/>
      <c r="COS392" s="541"/>
      <c r="COT392" s="541"/>
      <c r="COU392" s="541"/>
      <c r="COV392" s="541"/>
      <c r="COW392" s="541"/>
      <c r="COX392" s="541"/>
      <c r="COY392" s="541"/>
      <c r="COZ392" s="541"/>
      <c r="CPA392" s="541"/>
      <c r="CPB392" s="541"/>
      <c r="CPC392" s="541"/>
      <c r="CPD392" s="541"/>
      <c r="CPE392" s="541"/>
      <c r="CPF392" s="541"/>
      <c r="CPG392" s="541"/>
      <c r="CPH392" s="541"/>
      <c r="CPI392" s="541"/>
      <c r="CPJ392" s="541"/>
      <c r="CPK392" s="541"/>
      <c r="CPL392" s="541"/>
      <c r="CPM392" s="541"/>
      <c r="CPN392" s="541"/>
      <c r="CPO392" s="541"/>
      <c r="CPP392" s="541"/>
      <c r="CPQ392" s="541"/>
      <c r="CPR392" s="541"/>
      <c r="CPS392" s="541"/>
      <c r="CPT392" s="541"/>
      <c r="CPU392" s="541"/>
      <c r="CPV392" s="541"/>
      <c r="CPW392" s="541"/>
      <c r="CPX392" s="541"/>
      <c r="CPY392" s="541"/>
      <c r="CPZ392" s="541"/>
      <c r="CQA392" s="541"/>
      <c r="CQB392" s="541"/>
      <c r="CQC392" s="541"/>
      <c r="CQD392" s="541"/>
      <c r="CQE392" s="541"/>
      <c r="CQF392" s="541"/>
      <c r="CQG392" s="541"/>
      <c r="CQH392" s="541"/>
      <c r="CQI392" s="541"/>
      <c r="CQJ392" s="541"/>
      <c r="CQK392" s="541"/>
      <c r="CQL392" s="541"/>
      <c r="CQM392" s="541"/>
      <c r="CQN392" s="541"/>
      <c r="CQO392" s="541"/>
      <c r="CQP392" s="541"/>
      <c r="CQQ392" s="541"/>
      <c r="CQR392" s="541"/>
      <c r="CQS392" s="541"/>
      <c r="CQT392" s="541"/>
      <c r="CQU392" s="541"/>
      <c r="CQV392" s="541"/>
      <c r="CQW392" s="541"/>
      <c r="CQX392" s="541"/>
      <c r="CQY392" s="541"/>
      <c r="CQZ392" s="541"/>
      <c r="CRA392" s="541"/>
      <c r="CRB392" s="541"/>
      <c r="CRC392" s="541"/>
      <c r="CRD392" s="541"/>
      <c r="CRE392" s="541"/>
      <c r="CRF392" s="541"/>
      <c r="CRG392" s="541"/>
      <c r="CRH392" s="541"/>
      <c r="CRI392" s="541"/>
      <c r="CRJ392" s="541"/>
      <c r="CRK392" s="541"/>
      <c r="CRL392" s="541"/>
      <c r="CRM392" s="541"/>
      <c r="CRN392" s="541"/>
      <c r="CRO392" s="541"/>
      <c r="CRP392" s="541"/>
      <c r="CRQ392" s="541"/>
      <c r="CRR392" s="541"/>
      <c r="CRS392" s="541"/>
      <c r="CRT392" s="541"/>
      <c r="CRU392" s="541"/>
      <c r="CRV392" s="541"/>
      <c r="CRW392" s="541"/>
      <c r="CRX392" s="541"/>
      <c r="CRY392" s="541"/>
      <c r="CRZ392" s="541"/>
      <c r="CSA392" s="541"/>
      <c r="CSB392" s="541"/>
      <c r="CSC392" s="541"/>
      <c r="CSD392" s="541"/>
      <c r="CSE392" s="541"/>
      <c r="CSF392" s="541"/>
      <c r="CSG392" s="541"/>
      <c r="CSH392" s="541"/>
      <c r="CSI392" s="541"/>
      <c r="CSJ392" s="541"/>
      <c r="CSK392" s="541"/>
      <c r="CSL392" s="541"/>
      <c r="CSM392" s="541"/>
      <c r="CSN392" s="541"/>
      <c r="CSO392" s="541"/>
      <c r="CSP392" s="541"/>
      <c r="CSQ392" s="541"/>
      <c r="CSR392" s="541"/>
      <c r="CSS392" s="541"/>
      <c r="CST392" s="541"/>
      <c r="CSU392" s="541"/>
      <c r="CSV392" s="541"/>
      <c r="CSW392" s="541"/>
      <c r="CSX392" s="541"/>
      <c r="CSY392" s="541"/>
      <c r="CSZ392" s="541"/>
      <c r="CTA392" s="541"/>
      <c r="CTB392" s="541"/>
      <c r="CTC392" s="541"/>
      <c r="CTD392" s="541"/>
      <c r="CTE392" s="541"/>
      <c r="CTF392" s="541"/>
      <c r="CTG392" s="541"/>
      <c r="CTH392" s="541"/>
      <c r="CTI392" s="541"/>
      <c r="CTJ392" s="541"/>
      <c r="CTK392" s="541"/>
      <c r="CTL392" s="541"/>
      <c r="CTM392" s="541"/>
      <c r="CTN392" s="541"/>
      <c r="CTO392" s="541"/>
      <c r="CTP392" s="541"/>
      <c r="CTQ392" s="541"/>
      <c r="CTR392" s="541"/>
      <c r="CTS392" s="541"/>
      <c r="CTT392" s="541"/>
      <c r="CTU392" s="541"/>
      <c r="CTV392" s="541"/>
      <c r="CTW392" s="541"/>
      <c r="CTX392" s="541"/>
      <c r="CTY392" s="541"/>
      <c r="CTZ392" s="541"/>
      <c r="CUA392" s="541"/>
      <c r="CUB392" s="541"/>
      <c r="CUC392" s="541"/>
      <c r="CUD392" s="541"/>
      <c r="CUE392" s="541"/>
      <c r="CUF392" s="541"/>
      <c r="CUG392" s="541"/>
      <c r="CUH392" s="541"/>
      <c r="CUI392" s="541"/>
      <c r="CUJ392" s="541"/>
      <c r="CUK392" s="541"/>
      <c r="CUL392" s="541"/>
      <c r="CUM392" s="541"/>
      <c r="CUN392" s="541"/>
      <c r="CUO392" s="541"/>
      <c r="CUP392" s="541"/>
      <c r="CUQ392" s="541"/>
      <c r="CUR392" s="541"/>
      <c r="CUS392" s="541"/>
      <c r="CUT392" s="541"/>
      <c r="CUU392" s="541"/>
      <c r="CUV392" s="541"/>
      <c r="CUW392" s="541"/>
      <c r="CUX392" s="541"/>
      <c r="CUY392" s="541"/>
      <c r="CUZ392" s="541"/>
      <c r="CVA392" s="541"/>
      <c r="CVB392" s="541"/>
      <c r="CVC392" s="541"/>
      <c r="CVD392" s="541"/>
      <c r="CVE392" s="541"/>
      <c r="CVF392" s="541"/>
      <c r="CVG392" s="541"/>
      <c r="CVH392" s="541"/>
      <c r="CVI392" s="541"/>
      <c r="CVJ392" s="541"/>
      <c r="CVK392" s="541"/>
      <c r="CVL392" s="541"/>
      <c r="CVM392" s="541"/>
      <c r="CVN392" s="541"/>
      <c r="CVO392" s="541"/>
      <c r="CVP392" s="541"/>
      <c r="CVQ392" s="541"/>
      <c r="CVR392" s="541"/>
      <c r="CVS392" s="541"/>
      <c r="CVT392" s="541"/>
      <c r="CVU392" s="541"/>
      <c r="CVV392" s="541"/>
      <c r="CVW392" s="541"/>
      <c r="CVX392" s="541"/>
      <c r="CVY392" s="541"/>
      <c r="CVZ392" s="541"/>
      <c r="CWA392" s="541"/>
      <c r="CWB392" s="541"/>
      <c r="CWC392" s="541"/>
      <c r="CWD392" s="541"/>
      <c r="CWE392" s="541"/>
      <c r="CWF392" s="541"/>
      <c r="CWG392" s="541"/>
      <c r="CWH392" s="541"/>
      <c r="CWI392" s="541"/>
      <c r="CWJ392" s="541"/>
      <c r="CWK392" s="541"/>
      <c r="CWL392" s="541"/>
      <c r="CWM392" s="541"/>
      <c r="CWN392" s="541"/>
      <c r="CWO392" s="541"/>
      <c r="CWP392" s="541"/>
      <c r="CWQ392" s="541"/>
      <c r="CWR392" s="541"/>
      <c r="CWS392" s="541"/>
      <c r="CWT392" s="541"/>
      <c r="CWU392" s="541"/>
      <c r="CWV392" s="541"/>
      <c r="CWW392" s="541"/>
      <c r="CWX392" s="541"/>
      <c r="CWY392" s="541"/>
      <c r="CWZ392" s="541"/>
      <c r="CXA392" s="541"/>
      <c r="CXB392" s="541"/>
      <c r="CXC392" s="541"/>
      <c r="CXD392" s="541"/>
      <c r="CXE392" s="541"/>
      <c r="CXF392" s="541"/>
      <c r="CXG392" s="541"/>
      <c r="CXH392" s="541"/>
      <c r="CXI392" s="541"/>
      <c r="CXJ392" s="541"/>
      <c r="CXK392" s="541"/>
      <c r="CXL392" s="541"/>
      <c r="CXM392" s="541"/>
      <c r="CXN392" s="541"/>
      <c r="CXO392" s="541"/>
      <c r="CXP392" s="541"/>
      <c r="CXQ392" s="541"/>
      <c r="CXR392" s="541"/>
      <c r="CXS392" s="541"/>
      <c r="CXT392" s="541"/>
      <c r="CXU392" s="541"/>
      <c r="CXV392" s="541"/>
      <c r="CXW392" s="541"/>
      <c r="CXX392" s="541"/>
      <c r="CXY392" s="541"/>
      <c r="CXZ392" s="541"/>
      <c r="CYA392" s="541"/>
      <c r="CYB392" s="541"/>
      <c r="CYC392" s="541"/>
      <c r="CYD392" s="541"/>
      <c r="CYE392" s="541"/>
      <c r="CYF392" s="541"/>
      <c r="CYG392" s="541"/>
      <c r="CYH392" s="541"/>
      <c r="CYI392" s="541"/>
      <c r="CYJ392" s="541"/>
      <c r="CYK392" s="541"/>
      <c r="CYL392" s="541"/>
      <c r="CYM392" s="541"/>
      <c r="CYN392" s="541"/>
      <c r="CYO392" s="541"/>
      <c r="CYP392" s="541"/>
      <c r="CYQ392" s="541"/>
      <c r="CYR392" s="541"/>
      <c r="CYS392" s="541"/>
      <c r="CYT392" s="541"/>
      <c r="CYU392" s="541"/>
      <c r="CYV392" s="541"/>
      <c r="CYW392" s="541"/>
      <c r="CYX392" s="541"/>
      <c r="CYY392" s="541"/>
      <c r="CYZ392" s="541"/>
      <c r="CZA392" s="541"/>
      <c r="CZB392" s="541"/>
      <c r="CZC392" s="541"/>
      <c r="CZD392" s="541"/>
      <c r="CZE392" s="541"/>
      <c r="CZF392" s="541"/>
      <c r="CZG392" s="541"/>
      <c r="CZH392" s="541"/>
      <c r="CZI392" s="541"/>
      <c r="CZJ392" s="541"/>
      <c r="CZK392" s="541"/>
      <c r="CZL392" s="541"/>
      <c r="CZM392" s="541"/>
      <c r="CZN392" s="541"/>
      <c r="CZO392" s="541"/>
      <c r="CZP392" s="541"/>
      <c r="CZQ392" s="541"/>
      <c r="CZR392" s="541"/>
      <c r="CZS392" s="541"/>
      <c r="CZT392" s="541"/>
      <c r="CZU392" s="541"/>
      <c r="CZV392" s="541"/>
      <c r="CZW392" s="541"/>
      <c r="CZX392" s="541"/>
      <c r="CZY392" s="541"/>
      <c r="CZZ392" s="541"/>
      <c r="DAA392" s="541"/>
      <c r="DAB392" s="541"/>
      <c r="DAC392" s="541"/>
      <c r="DAD392" s="541"/>
      <c r="DAE392" s="541"/>
      <c r="DAF392" s="541"/>
      <c r="DAG392" s="541"/>
      <c r="DAH392" s="541"/>
      <c r="DAI392" s="541"/>
      <c r="DAJ392" s="541"/>
      <c r="DAK392" s="541"/>
      <c r="DAL392" s="541"/>
      <c r="DAM392" s="541"/>
      <c r="DAN392" s="541"/>
      <c r="DAO392" s="541"/>
      <c r="DAP392" s="541"/>
      <c r="DAQ392" s="541"/>
      <c r="DAR392" s="541"/>
      <c r="DAS392" s="541"/>
      <c r="DAT392" s="541"/>
      <c r="DAU392" s="541"/>
      <c r="DAV392" s="541"/>
      <c r="DAW392" s="541"/>
      <c r="DAX392" s="541"/>
      <c r="DAY392" s="541"/>
      <c r="DAZ392" s="541"/>
      <c r="DBA392" s="541"/>
      <c r="DBB392" s="541"/>
      <c r="DBC392" s="541"/>
      <c r="DBD392" s="541"/>
      <c r="DBE392" s="541"/>
      <c r="DBF392" s="541"/>
      <c r="DBG392" s="541"/>
      <c r="DBH392" s="541"/>
      <c r="DBI392" s="541"/>
      <c r="DBJ392" s="541"/>
      <c r="DBK392" s="541"/>
      <c r="DBL392" s="541"/>
      <c r="DBM392" s="541"/>
      <c r="DBN392" s="541"/>
      <c r="DBO392" s="541"/>
      <c r="DBP392" s="541"/>
      <c r="DBQ392" s="541"/>
      <c r="DBR392" s="541"/>
      <c r="DBS392" s="541"/>
      <c r="DBT392" s="541"/>
      <c r="DBU392" s="541"/>
      <c r="DBV392" s="541"/>
      <c r="DBW392" s="541"/>
      <c r="DBX392" s="541"/>
      <c r="DBY392" s="541"/>
      <c r="DBZ392" s="541"/>
      <c r="DCA392" s="541"/>
      <c r="DCB392" s="541"/>
      <c r="DCC392" s="541"/>
      <c r="DCD392" s="541"/>
      <c r="DCE392" s="541"/>
      <c r="DCF392" s="541"/>
      <c r="DCG392" s="541"/>
      <c r="DCH392" s="541"/>
      <c r="DCI392" s="541"/>
      <c r="DCJ392" s="541"/>
      <c r="DCK392" s="541"/>
      <c r="DCL392" s="541"/>
      <c r="DCM392" s="541"/>
      <c r="DCN392" s="541"/>
      <c r="DCO392" s="541"/>
      <c r="DCP392" s="541"/>
      <c r="DCQ392" s="541"/>
      <c r="DCR392" s="541"/>
      <c r="DCS392" s="541"/>
      <c r="DCT392" s="541"/>
      <c r="DCU392" s="541"/>
      <c r="DCV392" s="541"/>
      <c r="DCW392" s="541"/>
      <c r="DCX392" s="541"/>
      <c r="DCY392" s="541"/>
      <c r="DCZ392" s="541"/>
      <c r="DDA392" s="541"/>
      <c r="DDB392" s="541"/>
      <c r="DDC392" s="541"/>
      <c r="DDD392" s="541"/>
      <c r="DDE392" s="541"/>
      <c r="DDF392" s="541"/>
      <c r="DDG392" s="541"/>
      <c r="DDH392" s="541"/>
      <c r="DDI392" s="541"/>
      <c r="DDJ392" s="541"/>
      <c r="DDK392" s="541"/>
      <c r="DDL392" s="541"/>
      <c r="DDM392" s="541"/>
      <c r="DDN392" s="541"/>
      <c r="DDO392" s="541"/>
      <c r="DDP392" s="541"/>
      <c r="DDQ392" s="541"/>
      <c r="DDR392" s="541"/>
      <c r="DDS392" s="541"/>
      <c r="DDT392" s="541"/>
      <c r="DDU392" s="541"/>
      <c r="DDV392" s="541"/>
      <c r="DDW392" s="541"/>
      <c r="DDX392" s="541"/>
      <c r="DDY392" s="541"/>
      <c r="DDZ392" s="541"/>
      <c r="DEA392" s="541"/>
      <c r="DEB392" s="541"/>
      <c r="DEC392" s="541"/>
      <c r="DED392" s="541"/>
      <c r="DEE392" s="541"/>
      <c r="DEF392" s="541"/>
      <c r="DEG392" s="541"/>
      <c r="DEH392" s="541"/>
      <c r="DEI392" s="541"/>
      <c r="DEJ392" s="541"/>
      <c r="DEK392" s="541"/>
      <c r="DEL392" s="541"/>
      <c r="DEM392" s="541"/>
      <c r="DEN392" s="541"/>
      <c r="DEO392" s="541"/>
      <c r="DEP392" s="541"/>
      <c r="DEQ392" s="541"/>
      <c r="DER392" s="541"/>
      <c r="DES392" s="541"/>
      <c r="DET392" s="541"/>
      <c r="DEU392" s="541"/>
      <c r="DEV392" s="541"/>
      <c r="DEW392" s="541"/>
      <c r="DEX392" s="541"/>
      <c r="DEY392" s="541"/>
      <c r="DEZ392" s="541"/>
      <c r="DFA392" s="541"/>
      <c r="DFB392" s="541"/>
      <c r="DFC392" s="541"/>
      <c r="DFD392" s="541"/>
      <c r="DFE392" s="541"/>
      <c r="DFF392" s="541"/>
      <c r="DFG392" s="541"/>
      <c r="DFH392" s="541"/>
      <c r="DFI392" s="541"/>
      <c r="DFJ392" s="541"/>
      <c r="DFK392" s="541"/>
      <c r="DFL392" s="541"/>
      <c r="DFM392" s="541"/>
      <c r="DFN392" s="541"/>
      <c r="DFO392" s="541"/>
      <c r="DFP392" s="541"/>
      <c r="DFQ392" s="541"/>
      <c r="DFR392" s="541"/>
      <c r="DFS392" s="541"/>
      <c r="DFT392" s="541"/>
      <c r="DFU392" s="541"/>
      <c r="DFV392" s="541"/>
      <c r="DFW392" s="541"/>
      <c r="DFX392" s="541"/>
      <c r="DFY392" s="541"/>
      <c r="DFZ392" s="541"/>
      <c r="DGA392" s="541"/>
      <c r="DGB392" s="541"/>
      <c r="DGC392" s="541"/>
      <c r="DGD392" s="541"/>
      <c r="DGE392" s="541"/>
      <c r="DGF392" s="541"/>
      <c r="DGG392" s="541"/>
      <c r="DGH392" s="541"/>
      <c r="DGI392" s="541"/>
      <c r="DGJ392" s="541"/>
      <c r="DGK392" s="541"/>
      <c r="DGL392" s="541"/>
      <c r="DGM392" s="541"/>
      <c r="DGN392" s="541"/>
      <c r="DGO392" s="541"/>
      <c r="DGP392" s="541"/>
      <c r="DGQ392" s="541"/>
      <c r="DGR392" s="541"/>
      <c r="DGS392" s="541"/>
      <c r="DGT392" s="541"/>
      <c r="DGU392" s="541"/>
      <c r="DGV392" s="541"/>
      <c r="DGW392" s="541"/>
      <c r="DGX392" s="541"/>
      <c r="DGY392" s="541"/>
      <c r="DGZ392" s="541"/>
      <c r="DHA392" s="541"/>
      <c r="DHB392" s="541"/>
      <c r="DHC392" s="541"/>
      <c r="DHD392" s="541"/>
      <c r="DHE392" s="541"/>
      <c r="DHF392" s="541"/>
      <c r="DHG392" s="541"/>
      <c r="DHH392" s="541"/>
      <c r="DHI392" s="541"/>
      <c r="DHJ392" s="541"/>
      <c r="DHK392" s="541"/>
      <c r="DHL392" s="541"/>
      <c r="DHM392" s="541"/>
      <c r="DHN392" s="541"/>
      <c r="DHO392" s="541"/>
      <c r="DHP392" s="541"/>
      <c r="DHQ392" s="541"/>
      <c r="DHR392" s="541"/>
      <c r="DHS392" s="541"/>
      <c r="DHT392" s="541"/>
      <c r="DHU392" s="541"/>
      <c r="DHV392" s="541"/>
      <c r="DHW392" s="541"/>
      <c r="DHX392" s="541"/>
      <c r="DHY392" s="541"/>
      <c r="DHZ392" s="541"/>
      <c r="DIA392" s="541"/>
      <c r="DIB392" s="541"/>
      <c r="DIC392" s="541"/>
      <c r="DID392" s="541"/>
      <c r="DIE392" s="541"/>
      <c r="DIF392" s="541"/>
      <c r="DIG392" s="541"/>
      <c r="DIH392" s="541"/>
      <c r="DII392" s="541"/>
      <c r="DIJ392" s="541"/>
      <c r="DIK392" s="541"/>
      <c r="DIL392" s="541"/>
      <c r="DIM392" s="541"/>
      <c r="DIN392" s="541"/>
      <c r="DIO392" s="541"/>
      <c r="DIP392" s="541"/>
      <c r="DIQ392" s="541"/>
      <c r="DIR392" s="541"/>
      <c r="DIS392" s="541"/>
      <c r="DIT392" s="541"/>
      <c r="DIU392" s="541"/>
      <c r="DIV392" s="541"/>
      <c r="DIW392" s="541"/>
      <c r="DIX392" s="541"/>
      <c r="DIY392" s="541"/>
      <c r="DIZ392" s="541"/>
      <c r="DJA392" s="541"/>
      <c r="DJB392" s="541"/>
      <c r="DJC392" s="541"/>
      <c r="DJD392" s="541"/>
      <c r="DJE392" s="541"/>
      <c r="DJF392" s="541"/>
      <c r="DJG392" s="541"/>
      <c r="DJH392" s="541"/>
      <c r="DJI392" s="541"/>
      <c r="DJJ392" s="541"/>
      <c r="DJK392" s="541"/>
      <c r="DJL392" s="541"/>
      <c r="DJM392" s="541"/>
      <c r="DJN392" s="541"/>
      <c r="DJO392" s="541"/>
      <c r="DJP392" s="541"/>
      <c r="DJQ392" s="541"/>
      <c r="DJR392" s="541"/>
      <c r="DJS392" s="541"/>
      <c r="DJT392" s="541"/>
      <c r="DJU392" s="541"/>
      <c r="DJV392" s="541"/>
      <c r="DJW392" s="541"/>
      <c r="DJX392" s="541"/>
      <c r="DJY392" s="541"/>
      <c r="DJZ392" s="541"/>
      <c r="DKA392" s="541"/>
      <c r="DKB392" s="541"/>
      <c r="DKC392" s="541"/>
      <c r="DKD392" s="541"/>
      <c r="DKE392" s="541"/>
      <c r="DKF392" s="541"/>
      <c r="DKG392" s="541"/>
      <c r="DKH392" s="541"/>
      <c r="DKI392" s="541"/>
      <c r="DKJ392" s="541"/>
      <c r="DKK392" s="541"/>
      <c r="DKL392" s="541"/>
      <c r="DKM392" s="541"/>
      <c r="DKN392" s="541"/>
      <c r="DKO392" s="541"/>
      <c r="DKP392" s="541"/>
      <c r="DKQ392" s="541"/>
      <c r="DKR392" s="541"/>
      <c r="DKS392" s="541"/>
      <c r="DKT392" s="541"/>
      <c r="DKU392" s="541"/>
      <c r="DKV392" s="541"/>
      <c r="DKW392" s="541"/>
      <c r="DKX392" s="541"/>
      <c r="DKY392" s="541"/>
      <c r="DKZ392" s="541"/>
      <c r="DLA392" s="541"/>
      <c r="DLB392" s="541"/>
      <c r="DLC392" s="541"/>
      <c r="DLD392" s="541"/>
      <c r="DLE392" s="541"/>
      <c r="DLF392" s="541"/>
      <c r="DLG392" s="541"/>
      <c r="DLH392" s="541"/>
      <c r="DLI392" s="541"/>
      <c r="DLJ392" s="541"/>
      <c r="DLK392" s="541"/>
      <c r="DLL392" s="541"/>
      <c r="DLM392" s="541"/>
      <c r="DLN392" s="541"/>
      <c r="DLO392" s="541"/>
      <c r="DLP392" s="541"/>
      <c r="DLQ392" s="541"/>
      <c r="DLR392" s="541"/>
      <c r="DLS392" s="541"/>
      <c r="DLT392" s="541"/>
      <c r="DLU392" s="541"/>
      <c r="DLV392" s="541"/>
      <c r="DLW392" s="541"/>
      <c r="DLX392" s="541"/>
      <c r="DLY392" s="541"/>
      <c r="DLZ392" s="541"/>
      <c r="DMA392" s="541"/>
      <c r="DMB392" s="541"/>
      <c r="DMC392" s="541"/>
      <c r="DMD392" s="541"/>
      <c r="DME392" s="541"/>
      <c r="DMF392" s="541"/>
      <c r="DMG392" s="541"/>
      <c r="DMH392" s="541"/>
      <c r="DMI392" s="541"/>
      <c r="DMJ392" s="541"/>
      <c r="DMK392" s="541"/>
      <c r="DML392" s="541"/>
      <c r="DMM392" s="541"/>
      <c r="DMN392" s="541"/>
      <c r="DMO392" s="541"/>
      <c r="DMP392" s="541"/>
      <c r="DMQ392" s="541"/>
      <c r="DMR392" s="541"/>
      <c r="DMS392" s="541"/>
      <c r="DMT392" s="541"/>
      <c r="DMU392" s="541"/>
      <c r="DMV392" s="541"/>
      <c r="DMW392" s="541"/>
      <c r="DMX392" s="541"/>
      <c r="DMY392" s="541"/>
      <c r="DMZ392" s="541"/>
      <c r="DNA392" s="541"/>
      <c r="DNB392" s="541"/>
      <c r="DNC392" s="541"/>
      <c r="DND392" s="541"/>
      <c r="DNE392" s="541"/>
      <c r="DNF392" s="541"/>
      <c r="DNG392" s="541"/>
      <c r="DNH392" s="541"/>
      <c r="DNI392" s="541"/>
      <c r="DNJ392" s="541"/>
      <c r="DNK392" s="541"/>
      <c r="DNL392" s="541"/>
      <c r="DNM392" s="541"/>
      <c r="DNN392" s="541"/>
      <c r="DNO392" s="541"/>
      <c r="DNP392" s="541"/>
      <c r="DNQ392" s="541"/>
      <c r="DNR392" s="541"/>
      <c r="DNS392" s="541"/>
      <c r="DNT392" s="541"/>
      <c r="DNU392" s="541"/>
      <c r="DNV392" s="541"/>
      <c r="DNW392" s="541"/>
      <c r="DNX392" s="541"/>
      <c r="DNY392" s="541"/>
      <c r="DNZ392" s="541"/>
      <c r="DOA392" s="541"/>
      <c r="DOB392" s="541"/>
      <c r="DOC392" s="541"/>
      <c r="DOD392" s="541"/>
      <c r="DOE392" s="541"/>
      <c r="DOF392" s="541"/>
      <c r="DOG392" s="541"/>
      <c r="DOH392" s="541"/>
      <c r="DOI392" s="541"/>
      <c r="DOJ392" s="541"/>
      <c r="DOK392" s="541"/>
      <c r="DOL392" s="541"/>
      <c r="DOM392" s="541"/>
      <c r="DON392" s="541"/>
      <c r="DOO392" s="541"/>
      <c r="DOP392" s="541"/>
      <c r="DOQ392" s="541"/>
      <c r="DOR392" s="541"/>
      <c r="DOS392" s="541"/>
      <c r="DOT392" s="541"/>
      <c r="DOU392" s="541"/>
      <c r="DOV392" s="541"/>
      <c r="DOW392" s="541"/>
      <c r="DOX392" s="541"/>
      <c r="DOY392" s="541"/>
      <c r="DOZ392" s="541"/>
      <c r="DPA392" s="541"/>
      <c r="DPB392" s="541"/>
      <c r="DPC392" s="541"/>
      <c r="DPD392" s="541"/>
      <c r="DPE392" s="541"/>
      <c r="DPF392" s="541"/>
      <c r="DPG392" s="541"/>
      <c r="DPH392" s="541"/>
      <c r="DPI392" s="541"/>
      <c r="DPJ392" s="541"/>
      <c r="DPK392" s="541"/>
      <c r="DPL392" s="541"/>
      <c r="DPM392" s="541"/>
      <c r="DPN392" s="541"/>
      <c r="DPO392" s="541"/>
      <c r="DPP392" s="541"/>
      <c r="DPQ392" s="541"/>
      <c r="DPR392" s="541"/>
      <c r="DPS392" s="541"/>
      <c r="DPT392" s="541"/>
      <c r="DPU392" s="541"/>
      <c r="DPV392" s="541"/>
      <c r="DPW392" s="541"/>
      <c r="DPX392" s="541"/>
      <c r="DPY392" s="541"/>
      <c r="DPZ392" s="541"/>
      <c r="DQA392" s="541"/>
      <c r="DQB392" s="541"/>
      <c r="DQC392" s="541"/>
      <c r="DQD392" s="541"/>
      <c r="DQE392" s="541"/>
      <c r="DQF392" s="541"/>
      <c r="DQG392" s="541"/>
      <c r="DQH392" s="541"/>
      <c r="DQI392" s="541"/>
      <c r="DQJ392" s="541"/>
      <c r="DQK392" s="541"/>
      <c r="DQL392" s="541"/>
      <c r="DQM392" s="541"/>
      <c r="DQN392" s="541"/>
      <c r="DQO392" s="541"/>
      <c r="DQP392" s="541"/>
      <c r="DQQ392" s="541"/>
      <c r="DQR392" s="541"/>
      <c r="DQS392" s="541"/>
      <c r="DQT392" s="541"/>
      <c r="DQU392" s="541"/>
      <c r="DQV392" s="541"/>
      <c r="DQW392" s="541"/>
      <c r="DQX392" s="541"/>
      <c r="DQY392" s="541"/>
      <c r="DQZ392" s="541"/>
      <c r="DRA392" s="541"/>
      <c r="DRB392" s="541"/>
      <c r="DRC392" s="541"/>
      <c r="DRD392" s="541"/>
      <c r="DRE392" s="541"/>
      <c r="DRF392" s="541"/>
      <c r="DRG392" s="541"/>
      <c r="DRH392" s="541"/>
      <c r="DRI392" s="541"/>
      <c r="DRJ392" s="541"/>
      <c r="DRK392" s="541"/>
      <c r="DRL392" s="541"/>
      <c r="DRM392" s="541"/>
      <c r="DRN392" s="541"/>
      <c r="DRO392" s="541"/>
      <c r="DRP392" s="541"/>
      <c r="DRQ392" s="541"/>
      <c r="DRR392" s="541"/>
      <c r="DRS392" s="541"/>
      <c r="DRT392" s="541"/>
      <c r="DRU392" s="541"/>
      <c r="DRV392" s="541"/>
      <c r="DRW392" s="541"/>
      <c r="DRX392" s="541"/>
      <c r="DRY392" s="541"/>
      <c r="DRZ392" s="541"/>
      <c r="DSA392" s="541"/>
      <c r="DSB392" s="541"/>
      <c r="DSC392" s="541"/>
      <c r="DSD392" s="541"/>
      <c r="DSE392" s="541"/>
      <c r="DSF392" s="541"/>
      <c r="DSG392" s="541"/>
      <c r="DSH392" s="541"/>
      <c r="DSI392" s="541"/>
      <c r="DSJ392" s="541"/>
      <c r="DSK392" s="541"/>
      <c r="DSL392" s="541"/>
      <c r="DSM392" s="541"/>
      <c r="DSN392" s="541"/>
      <c r="DSO392" s="541"/>
      <c r="DSP392" s="541"/>
      <c r="DSQ392" s="541"/>
      <c r="DSR392" s="541"/>
      <c r="DSS392" s="541"/>
      <c r="DST392" s="541"/>
      <c r="DSU392" s="541"/>
      <c r="DSV392" s="541"/>
      <c r="DSW392" s="541"/>
      <c r="DSX392" s="541"/>
      <c r="DSY392" s="541"/>
      <c r="DSZ392" s="541"/>
      <c r="DTA392" s="541"/>
      <c r="DTB392" s="541"/>
      <c r="DTC392" s="541"/>
      <c r="DTD392" s="541"/>
      <c r="DTE392" s="541"/>
      <c r="DTF392" s="541"/>
      <c r="DTG392" s="541"/>
      <c r="DTH392" s="541"/>
      <c r="DTI392" s="541"/>
      <c r="DTJ392" s="541"/>
      <c r="DTK392" s="541"/>
      <c r="DTL392" s="541"/>
      <c r="DTM392" s="541"/>
      <c r="DTN392" s="541"/>
      <c r="DTO392" s="541"/>
      <c r="DTP392" s="541"/>
      <c r="DTQ392" s="541"/>
      <c r="DTR392" s="541"/>
      <c r="DTS392" s="541"/>
      <c r="DTT392" s="541"/>
      <c r="DTU392" s="541"/>
      <c r="DTV392" s="541"/>
      <c r="DTW392" s="541"/>
      <c r="DTX392" s="541"/>
      <c r="DTY392" s="541"/>
      <c r="DTZ392" s="541"/>
      <c r="DUA392" s="541"/>
      <c r="DUB392" s="541"/>
      <c r="DUC392" s="541"/>
      <c r="DUD392" s="541"/>
      <c r="DUE392" s="541"/>
      <c r="DUF392" s="541"/>
      <c r="DUG392" s="541"/>
      <c r="DUH392" s="541"/>
      <c r="DUI392" s="541"/>
      <c r="DUJ392" s="541"/>
      <c r="DUK392" s="541"/>
      <c r="DUL392" s="541"/>
      <c r="DUM392" s="541"/>
      <c r="DUN392" s="541"/>
      <c r="DUO392" s="541"/>
      <c r="DUP392" s="541"/>
      <c r="DUQ392" s="541"/>
      <c r="DUR392" s="541"/>
      <c r="DUS392" s="541"/>
      <c r="DUT392" s="541"/>
      <c r="DUU392" s="541"/>
      <c r="DUV392" s="541"/>
      <c r="DUW392" s="541"/>
      <c r="DUX392" s="541"/>
      <c r="DUY392" s="541"/>
      <c r="DUZ392" s="541"/>
      <c r="DVA392" s="541"/>
      <c r="DVB392" s="541"/>
      <c r="DVC392" s="541"/>
      <c r="DVD392" s="541"/>
      <c r="DVE392" s="541"/>
      <c r="DVF392" s="541"/>
      <c r="DVG392" s="541"/>
      <c r="DVH392" s="541"/>
      <c r="DVI392" s="541"/>
      <c r="DVJ392" s="541"/>
      <c r="DVK392" s="541"/>
      <c r="DVL392" s="541"/>
      <c r="DVM392" s="541"/>
      <c r="DVN392" s="541"/>
      <c r="DVO392" s="541"/>
      <c r="DVP392" s="541"/>
      <c r="DVQ392" s="541"/>
      <c r="DVR392" s="541"/>
      <c r="DVS392" s="541"/>
      <c r="DVT392" s="541"/>
      <c r="DVU392" s="541"/>
      <c r="DVV392" s="541"/>
      <c r="DVW392" s="541"/>
      <c r="DVX392" s="541"/>
      <c r="DVY392" s="541"/>
      <c r="DVZ392" s="541"/>
      <c r="DWA392" s="541"/>
      <c r="DWB392" s="541"/>
      <c r="DWC392" s="541"/>
      <c r="DWD392" s="541"/>
      <c r="DWE392" s="541"/>
      <c r="DWF392" s="541"/>
      <c r="DWG392" s="541"/>
      <c r="DWH392" s="541"/>
      <c r="DWI392" s="541"/>
      <c r="DWJ392" s="541"/>
      <c r="DWK392" s="541"/>
      <c r="DWL392" s="541"/>
      <c r="DWM392" s="541"/>
      <c r="DWN392" s="541"/>
      <c r="DWO392" s="541"/>
      <c r="DWP392" s="541"/>
      <c r="DWQ392" s="541"/>
      <c r="DWR392" s="541"/>
      <c r="DWS392" s="541"/>
      <c r="DWT392" s="541"/>
      <c r="DWU392" s="541"/>
      <c r="DWV392" s="541"/>
      <c r="DWW392" s="541"/>
      <c r="DWX392" s="541"/>
      <c r="DWY392" s="541"/>
      <c r="DWZ392" s="541"/>
      <c r="DXA392" s="541"/>
      <c r="DXB392" s="541"/>
      <c r="DXC392" s="541"/>
      <c r="DXD392" s="541"/>
      <c r="DXE392" s="541"/>
      <c r="DXF392" s="541"/>
      <c r="DXG392" s="541"/>
      <c r="DXH392" s="541"/>
      <c r="DXI392" s="541"/>
      <c r="DXJ392" s="541"/>
      <c r="DXK392" s="541"/>
      <c r="DXL392" s="541"/>
      <c r="DXM392" s="541"/>
      <c r="DXN392" s="541"/>
      <c r="DXO392" s="541"/>
      <c r="DXP392" s="541"/>
      <c r="DXQ392" s="541"/>
      <c r="DXR392" s="541"/>
      <c r="DXS392" s="541"/>
      <c r="DXT392" s="541"/>
      <c r="DXU392" s="541"/>
      <c r="DXV392" s="541"/>
      <c r="DXW392" s="541"/>
      <c r="DXX392" s="541"/>
      <c r="DXY392" s="541"/>
      <c r="DXZ392" s="541"/>
      <c r="DYA392" s="541"/>
      <c r="DYB392" s="541"/>
      <c r="DYC392" s="541"/>
      <c r="DYD392" s="541"/>
      <c r="DYE392" s="541"/>
      <c r="DYF392" s="541"/>
      <c r="DYG392" s="541"/>
      <c r="DYH392" s="541"/>
      <c r="DYI392" s="541"/>
      <c r="DYJ392" s="541"/>
      <c r="DYK392" s="541"/>
      <c r="DYL392" s="541"/>
      <c r="DYM392" s="541"/>
      <c r="DYN392" s="541"/>
      <c r="DYO392" s="541"/>
      <c r="DYP392" s="541"/>
      <c r="DYQ392" s="541"/>
      <c r="DYR392" s="541"/>
      <c r="DYS392" s="541"/>
      <c r="DYT392" s="541"/>
      <c r="DYU392" s="541"/>
      <c r="DYV392" s="541"/>
      <c r="DYW392" s="541"/>
      <c r="DYX392" s="541"/>
      <c r="DYY392" s="541"/>
      <c r="DYZ392" s="541"/>
      <c r="DZA392" s="541"/>
      <c r="DZB392" s="541"/>
      <c r="DZC392" s="541"/>
      <c r="DZD392" s="541"/>
      <c r="DZE392" s="541"/>
      <c r="DZF392" s="541"/>
      <c r="DZG392" s="541"/>
      <c r="DZH392" s="541"/>
      <c r="DZI392" s="541"/>
      <c r="DZJ392" s="541"/>
      <c r="DZK392" s="541"/>
      <c r="DZL392" s="541"/>
      <c r="DZM392" s="541"/>
      <c r="DZN392" s="541"/>
      <c r="DZO392" s="541"/>
      <c r="DZP392" s="541"/>
      <c r="DZQ392" s="541"/>
      <c r="DZR392" s="541"/>
      <c r="DZS392" s="541"/>
      <c r="DZT392" s="541"/>
      <c r="DZU392" s="541"/>
      <c r="DZV392" s="541"/>
      <c r="DZW392" s="541"/>
      <c r="DZX392" s="541"/>
      <c r="DZY392" s="541"/>
      <c r="DZZ392" s="541"/>
      <c r="EAA392" s="541"/>
      <c r="EAB392" s="541"/>
      <c r="EAC392" s="541"/>
      <c r="EAD392" s="541"/>
      <c r="EAE392" s="541"/>
      <c r="EAF392" s="541"/>
      <c r="EAG392" s="541"/>
      <c r="EAH392" s="541"/>
      <c r="EAI392" s="541"/>
      <c r="EAJ392" s="541"/>
      <c r="EAK392" s="541"/>
      <c r="EAL392" s="541"/>
      <c r="EAM392" s="541"/>
      <c r="EAN392" s="541"/>
      <c r="EAO392" s="541"/>
      <c r="EAP392" s="541"/>
      <c r="EAQ392" s="541"/>
      <c r="EAR392" s="541"/>
      <c r="EAS392" s="541"/>
      <c r="EAT392" s="541"/>
      <c r="EAU392" s="541"/>
      <c r="EAV392" s="541"/>
      <c r="EAW392" s="541"/>
      <c r="EAX392" s="541"/>
      <c r="EAY392" s="541"/>
      <c r="EAZ392" s="541"/>
      <c r="EBA392" s="541"/>
      <c r="EBB392" s="541"/>
      <c r="EBC392" s="541"/>
      <c r="EBD392" s="541"/>
      <c r="EBE392" s="541"/>
      <c r="EBF392" s="541"/>
      <c r="EBG392" s="541"/>
      <c r="EBH392" s="541"/>
      <c r="EBI392" s="541"/>
      <c r="EBJ392" s="541"/>
      <c r="EBK392" s="541"/>
      <c r="EBL392" s="541"/>
      <c r="EBM392" s="541"/>
      <c r="EBN392" s="541"/>
      <c r="EBO392" s="541"/>
      <c r="EBP392" s="541"/>
      <c r="EBQ392" s="541"/>
      <c r="EBR392" s="541"/>
      <c r="EBS392" s="541"/>
      <c r="EBT392" s="541"/>
      <c r="EBU392" s="541"/>
      <c r="EBV392" s="541"/>
      <c r="EBW392" s="541"/>
      <c r="EBX392" s="541"/>
      <c r="EBY392" s="541"/>
      <c r="EBZ392" s="541"/>
      <c r="ECA392" s="541"/>
      <c r="ECB392" s="541"/>
      <c r="ECC392" s="541"/>
      <c r="ECD392" s="541"/>
      <c r="ECE392" s="541"/>
      <c r="ECF392" s="541"/>
      <c r="ECG392" s="541"/>
      <c r="ECH392" s="541"/>
      <c r="ECI392" s="541"/>
      <c r="ECJ392" s="541"/>
      <c r="ECK392" s="541"/>
      <c r="ECL392" s="541"/>
      <c r="ECM392" s="541"/>
      <c r="ECN392" s="541"/>
      <c r="ECO392" s="541"/>
      <c r="ECP392" s="541"/>
      <c r="ECQ392" s="541"/>
      <c r="ECR392" s="541"/>
      <c r="ECS392" s="541"/>
      <c r="ECT392" s="541"/>
      <c r="ECU392" s="541"/>
      <c r="ECV392" s="541"/>
      <c r="ECW392" s="541"/>
      <c r="ECX392" s="541"/>
      <c r="ECY392" s="541"/>
      <c r="ECZ392" s="541"/>
      <c r="EDA392" s="541"/>
      <c r="EDB392" s="541"/>
      <c r="EDC392" s="541"/>
      <c r="EDD392" s="541"/>
      <c r="EDE392" s="541"/>
      <c r="EDF392" s="541"/>
      <c r="EDG392" s="541"/>
      <c r="EDH392" s="541"/>
      <c r="EDI392" s="541"/>
      <c r="EDJ392" s="541"/>
      <c r="EDK392" s="541"/>
      <c r="EDL392" s="541"/>
      <c r="EDM392" s="541"/>
      <c r="EDN392" s="541"/>
      <c r="EDO392" s="541"/>
      <c r="EDP392" s="541"/>
      <c r="EDQ392" s="541"/>
      <c r="EDR392" s="541"/>
      <c r="EDS392" s="541"/>
      <c r="EDT392" s="541"/>
      <c r="EDU392" s="541"/>
      <c r="EDV392" s="541"/>
      <c r="EDW392" s="541"/>
      <c r="EDX392" s="541"/>
      <c r="EDY392" s="541"/>
      <c r="EDZ392" s="541"/>
      <c r="EEA392" s="541"/>
      <c r="EEB392" s="541"/>
      <c r="EEC392" s="541"/>
      <c r="EED392" s="541"/>
      <c r="EEE392" s="541"/>
      <c r="EEF392" s="541"/>
      <c r="EEG392" s="541"/>
      <c r="EEH392" s="541"/>
      <c r="EEI392" s="541"/>
      <c r="EEJ392" s="541"/>
      <c r="EEK392" s="541"/>
      <c r="EEL392" s="541"/>
      <c r="EEM392" s="541"/>
      <c r="EEN392" s="541"/>
      <c r="EEO392" s="541"/>
      <c r="EEP392" s="541"/>
      <c r="EEQ392" s="541"/>
      <c r="EER392" s="541"/>
      <c r="EES392" s="541"/>
      <c r="EET392" s="541"/>
      <c r="EEU392" s="541"/>
      <c r="EEV392" s="541"/>
      <c r="EEW392" s="541"/>
      <c r="EEX392" s="541"/>
      <c r="EEY392" s="541"/>
      <c r="EEZ392" s="541"/>
      <c r="EFA392" s="541"/>
      <c r="EFB392" s="541"/>
      <c r="EFC392" s="541"/>
      <c r="EFD392" s="541"/>
      <c r="EFE392" s="541"/>
      <c r="EFF392" s="541"/>
      <c r="EFG392" s="541"/>
      <c r="EFH392" s="541"/>
      <c r="EFI392" s="541"/>
      <c r="EFJ392" s="541"/>
      <c r="EFK392" s="541"/>
      <c r="EFL392" s="541"/>
      <c r="EFM392" s="541"/>
      <c r="EFN392" s="541"/>
      <c r="EFO392" s="541"/>
      <c r="EFP392" s="541"/>
      <c r="EFQ392" s="541"/>
      <c r="EFR392" s="541"/>
      <c r="EFS392" s="541"/>
      <c r="EFT392" s="541"/>
      <c r="EFU392" s="541"/>
      <c r="EFV392" s="541"/>
      <c r="EFW392" s="541"/>
      <c r="EFX392" s="541"/>
      <c r="EFY392" s="541"/>
      <c r="EFZ392" s="541"/>
      <c r="EGA392" s="541"/>
      <c r="EGB392" s="541"/>
      <c r="EGC392" s="541"/>
      <c r="EGD392" s="541"/>
      <c r="EGE392" s="541"/>
      <c r="EGF392" s="541"/>
      <c r="EGG392" s="541"/>
      <c r="EGH392" s="541"/>
      <c r="EGI392" s="541"/>
      <c r="EGJ392" s="541"/>
      <c r="EGK392" s="541"/>
      <c r="EGL392" s="541"/>
      <c r="EGM392" s="541"/>
      <c r="EGN392" s="541"/>
      <c r="EGO392" s="541"/>
      <c r="EGP392" s="541"/>
      <c r="EGQ392" s="541"/>
      <c r="EGR392" s="541"/>
      <c r="EGS392" s="541"/>
      <c r="EGT392" s="541"/>
      <c r="EGU392" s="541"/>
      <c r="EGV392" s="541"/>
      <c r="EGW392" s="541"/>
      <c r="EGX392" s="541"/>
      <c r="EGY392" s="541"/>
      <c r="EGZ392" s="541"/>
      <c r="EHA392" s="541"/>
      <c r="EHB392" s="541"/>
      <c r="EHC392" s="541"/>
      <c r="EHD392" s="541"/>
      <c r="EHE392" s="541"/>
      <c r="EHF392" s="541"/>
      <c r="EHG392" s="541"/>
      <c r="EHH392" s="541"/>
      <c r="EHI392" s="541"/>
      <c r="EHJ392" s="541"/>
      <c r="EHK392" s="541"/>
      <c r="EHL392" s="541"/>
      <c r="EHM392" s="541"/>
      <c r="EHN392" s="541"/>
      <c r="EHO392" s="541"/>
      <c r="EHP392" s="541"/>
      <c r="EHQ392" s="541"/>
      <c r="EHR392" s="541"/>
      <c r="EHS392" s="541"/>
      <c r="EHT392" s="541"/>
      <c r="EHU392" s="541"/>
      <c r="EHV392" s="541"/>
      <c r="EHW392" s="541"/>
      <c r="EHX392" s="541"/>
      <c r="EHY392" s="541"/>
      <c r="EHZ392" s="541"/>
      <c r="EIA392" s="541"/>
      <c r="EIB392" s="541"/>
      <c r="EIC392" s="541"/>
      <c r="EID392" s="541"/>
      <c r="EIE392" s="541"/>
      <c r="EIF392" s="541"/>
      <c r="EIG392" s="541"/>
      <c r="EIH392" s="541"/>
      <c r="EII392" s="541"/>
      <c r="EIJ392" s="541"/>
      <c r="EIK392" s="541"/>
      <c r="EIL392" s="541"/>
      <c r="EIM392" s="541"/>
      <c r="EIN392" s="541"/>
      <c r="EIO392" s="541"/>
      <c r="EIP392" s="541"/>
      <c r="EIQ392" s="541"/>
      <c r="EIR392" s="541"/>
      <c r="EIS392" s="541"/>
      <c r="EIT392" s="541"/>
      <c r="EIU392" s="541"/>
      <c r="EIV392" s="541"/>
      <c r="EIW392" s="541"/>
      <c r="EIX392" s="541"/>
      <c r="EIY392" s="541"/>
      <c r="EIZ392" s="541"/>
      <c r="EJA392" s="541"/>
      <c r="EJB392" s="541"/>
      <c r="EJC392" s="541"/>
      <c r="EJD392" s="541"/>
      <c r="EJE392" s="541"/>
      <c r="EJF392" s="541"/>
      <c r="EJG392" s="541"/>
      <c r="EJH392" s="541"/>
      <c r="EJI392" s="541"/>
      <c r="EJJ392" s="541"/>
      <c r="EJK392" s="541"/>
      <c r="EJL392" s="541"/>
      <c r="EJM392" s="541"/>
      <c r="EJN392" s="541"/>
      <c r="EJO392" s="541"/>
      <c r="EJP392" s="541"/>
      <c r="EJQ392" s="541"/>
      <c r="EJR392" s="541"/>
      <c r="EJS392" s="541"/>
      <c r="EJT392" s="541"/>
      <c r="EJU392" s="541"/>
      <c r="EJV392" s="541"/>
      <c r="EJW392" s="541"/>
      <c r="EJX392" s="541"/>
      <c r="EJY392" s="541"/>
      <c r="EJZ392" s="541"/>
      <c r="EKA392" s="541"/>
      <c r="EKB392" s="541"/>
      <c r="EKC392" s="541"/>
      <c r="EKD392" s="541"/>
      <c r="EKE392" s="541"/>
      <c r="EKF392" s="541"/>
      <c r="EKG392" s="541"/>
      <c r="EKH392" s="541"/>
      <c r="EKI392" s="541"/>
      <c r="EKJ392" s="541"/>
      <c r="EKK392" s="541"/>
      <c r="EKL392" s="541"/>
      <c r="EKM392" s="541"/>
      <c r="EKN392" s="541"/>
      <c r="EKO392" s="541"/>
      <c r="EKP392" s="541"/>
      <c r="EKQ392" s="541"/>
      <c r="EKR392" s="541"/>
      <c r="EKS392" s="541"/>
      <c r="EKT392" s="541"/>
      <c r="EKU392" s="541"/>
      <c r="EKV392" s="541"/>
      <c r="EKW392" s="541"/>
      <c r="EKX392" s="541"/>
      <c r="EKY392" s="541"/>
      <c r="EKZ392" s="541"/>
      <c r="ELA392" s="541"/>
      <c r="ELB392" s="541"/>
      <c r="ELC392" s="541"/>
      <c r="ELD392" s="541"/>
      <c r="ELE392" s="541"/>
      <c r="ELF392" s="541"/>
      <c r="ELG392" s="541"/>
      <c r="ELH392" s="541"/>
      <c r="ELI392" s="541"/>
      <c r="ELJ392" s="541"/>
      <c r="ELK392" s="541"/>
      <c r="ELL392" s="541"/>
      <c r="ELM392" s="541"/>
      <c r="ELN392" s="541"/>
      <c r="ELO392" s="541"/>
      <c r="ELP392" s="541"/>
      <c r="ELQ392" s="541"/>
      <c r="ELR392" s="541"/>
      <c r="ELS392" s="541"/>
      <c r="ELT392" s="541"/>
      <c r="ELU392" s="541"/>
      <c r="ELV392" s="541"/>
      <c r="ELW392" s="541"/>
      <c r="ELX392" s="541"/>
      <c r="ELY392" s="541"/>
      <c r="ELZ392" s="541"/>
      <c r="EMA392" s="541"/>
      <c r="EMB392" s="541"/>
      <c r="EMC392" s="541"/>
      <c r="EMD392" s="541"/>
      <c r="EME392" s="541"/>
      <c r="EMF392" s="541"/>
      <c r="EMG392" s="541"/>
      <c r="EMH392" s="541"/>
      <c r="EMI392" s="541"/>
      <c r="EMJ392" s="541"/>
      <c r="EMK392" s="541"/>
      <c r="EML392" s="541"/>
      <c r="EMM392" s="541"/>
      <c r="EMN392" s="541"/>
      <c r="EMO392" s="541"/>
      <c r="EMP392" s="541"/>
      <c r="EMQ392" s="541"/>
      <c r="EMR392" s="541"/>
      <c r="EMS392" s="541"/>
      <c r="EMT392" s="541"/>
      <c r="EMU392" s="541"/>
      <c r="EMV392" s="541"/>
      <c r="EMW392" s="541"/>
      <c r="EMX392" s="541"/>
      <c r="EMY392" s="541"/>
      <c r="EMZ392" s="541"/>
      <c r="ENA392" s="541"/>
      <c r="ENB392" s="541"/>
      <c r="ENC392" s="541"/>
      <c r="END392" s="541"/>
      <c r="ENE392" s="541"/>
      <c r="ENF392" s="541"/>
      <c r="ENG392" s="541"/>
      <c r="ENH392" s="541"/>
      <c r="ENI392" s="541"/>
      <c r="ENJ392" s="541"/>
      <c r="ENK392" s="541"/>
      <c r="ENL392" s="541"/>
      <c r="ENM392" s="541"/>
      <c r="ENN392" s="541"/>
      <c r="ENO392" s="541"/>
      <c r="ENP392" s="541"/>
      <c r="ENQ392" s="541"/>
      <c r="ENR392" s="541"/>
      <c r="ENS392" s="541"/>
      <c r="ENT392" s="541"/>
      <c r="ENU392" s="541"/>
      <c r="ENV392" s="541"/>
      <c r="ENW392" s="541"/>
      <c r="ENX392" s="541"/>
      <c r="ENY392" s="541"/>
      <c r="ENZ392" s="541"/>
      <c r="EOA392" s="541"/>
      <c r="EOB392" s="541"/>
      <c r="EOC392" s="541"/>
      <c r="EOD392" s="541"/>
      <c r="EOE392" s="541"/>
      <c r="EOF392" s="541"/>
      <c r="EOG392" s="541"/>
      <c r="EOH392" s="541"/>
      <c r="EOI392" s="541"/>
      <c r="EOJ392" s="541"/>
      <c r="EOK392" s="541"/>
      <c r="EOL392" s="541"/>
      <c r="EOM392" s="541"/>
      <c r="EON392" s="541"/>
      <c r="EOO392" s="541"/>
      <c r="EOP392" s="541"/>
      <c r="EOQ392" s="541"/>
      <c r="EOR392" s="541"/>
      <c r="EOS392" s="541"/>
      <c r="EOT392" s="541"/>
      <c r="EOU392" s="541"/>
      <c r="EOV392" s="541"/>
      <c r="EOW392" s="541"/>
      <c r="EOX392" s="541"/>
      <c r="EOY392" s="541"/>
      <c r="EOZ392" s="541"/>
      <c r="EPA392" s="541"/>
      <c r="EPB392" s="541"/>
      <c r="EPC392" s="541"/>
      <c r="EPD392" s="541"/>
      <c r="EPE392" s="541"/>
      <c r="EPF392" s="541"/>
      <c r="EPG392" s="541"/>
      <c r="EPH392" s="541"/>
      <c r="EPI392" s="541"/>
      <c r="EPJ392" s="541"/>
      <c r="EPK392" s="541"/>
      <c r="EPL392" s="541"/>
      <c r="EPM392" s="541"/>
      <c r="EPN392" s="541"/>
      <c r="EPO392" s="541"/>
      <c r="EPP392" s="541"/>
      <c r="EPQ392" s="541"/>
      <c r="EPR392" s="541"/>
      <c r="EPS392" s="541"/>
      <c r="EPT392" s="541"/>
      <c r="EPU392" s="541"/>
      <c r="EPV392" s="541"/>
      <c r="EPW392" s="541"/>
      <c r="EPX392" s="541"/>
      <c r="EPY392" s="541"/>
      <c r="EPZ392" s="541"/>
      <c r="EQA392" s="541"/>
      <c r="EQB392" s="541"/>
      <c r="EQC392" s="541"/>
      <c r="EQD392" s="541"/>
      <c r="EQE392" s="541"/>
      <c r="EQF392" s="541"/>
      <c r="EQG392" s="541"/>
      <c r="EQH392" s="541"/>
      <c r="EQI392" s="541"/>
      <c r="EQJ392" s="541"/>
      <c r="EQK392" s="541"/>
      <c r="EQL392" s="541"/>
      <c r="EQM392" s="541"/>
      <c r="EQN392" s="541"/>
      <c r="EQO392" s="541"/>
      <c r="EQP392" s="541"/>
      <c r="EQQ392" s="541"/>
      <c r="EQR392" s="541"/>
      <c r="EQS392" s="541"/>
      <c r="EQT392" s="541"/>
      <c r="EQU392" s="541"/>
      <c r="EQV392" s="541"/>
      <c r="EQW392" s="541"/>
      <c r="EQX392" s="541"/>
      <c r="EQY392" s="541"/>
      <c r="EQZ392" s="541"/>
      <c r="ERA392" s="541"/>
      <c r="ERB392" s="541"/>
      <c r="ERC392" s="541"/>
      <c r="ERD392" s="541"/>
      <c r="ERE392" s="541"/>
      <c r="ERF392" s="541"/>
      <c r="ERG392" s="541"/>
      <c r="ERH392" s="541"/>
      <c r="ERI392" s="541"/>
      <c r="ERJ392" s="541"/>
      <c r="ERK392" s="541"/>
      <c r="ERL392" s="541"/>
      <c r="ERM392" s="541"/>
      <c r="ERN392" s="541"/>
      <c r="ERO392" s="541"/>
      <c r="ERP392" s="541"/>
      <c r="ERQ392" s="541"/>
      <c r="ERR392" s="541"/>
      <c r="ERS392" s="541"/>
      <c r="ERT392" s="541"/>
      <c r="ERU392" s="541"/>
      <c r="ERV392" s="541"/>
      <c r="ERW392" s="541"/>
      <c r="ERX392" s="541"/>
      <c r="ERY392" s="541"/>
      <c r="ERZ392" s="541"/>
      <c r="ESA392" s="541"/>
      <c r="ESB392" s="541"/>
      <c r="ESC392" s="541"/>
      <c r="ESD392" s="541"/>
      <c r="ESE392" s="541"/>
      <c r="ESF392" s="541"/>
      <c r="ESG392" s="541"/>
      <c r="ESH392" s="541"/>
      <c r="ESI392" s="541"/>
      <c r="ESJ392" s="541"/>
      <c r="ESK392" s="541"/>
      <c r="ESL392" s="541"/>
      <c r="ESM392" s="541"/>
      <c r="ESN392" s="541"/>
      <c r="ESO392" s="541"/>
      <c r="ESP392" s="541"/>
      <c r="ESQ392" s="541"/>
      <c r="ESR392" s="541"/>
      <c r="ESS392" s="541"/>
      <c r="EST392" s="541"/>
      <c r="ESU392" s="541"/>
      <c r="ESV392" s="541"/>
      <c r="ESW392" s="541"/>
      <c r="ESX392" s="541"/>
      <c r="ESY392" s="541"/>
      <c r="ESZ392" s="541"/>
      <c r="ETA392" s="541"/>
      <c r="ETB392" s="541"/>
      <c r="ETC392" s="541"/>
      <c r="ETD392" s="541"/>
      <c r="ETE392" s="541"/>
      <c r="ETF392" s="541"/>
      <c r="ETG392" s="541"/>
      <c r="ETH392" s="541"/>
      <c r="ETI392" s="541"/>
      <c r="ETJ392" s="541"/>
      <c r="ETK392" s="541"/>
      <c r="ETL392" s="541"/>
      <c r="ETM392" s="541"/>
      <c r="ETN392" s="541"/>
      <c r="ETO392" s="541"/>
      <c r="ETP392" s="541"/>
      <c r="ETQ392" s="541"/>
      <c r="ETR392" s="541"/>
      <c r="ETS392" s="541"/>
      <c r="ETT392" s="541"/>
      <c r="ETU392" s="541"/>
      <c r="ETV392" s="541"/>
      <c r="ETW392" s="541"/>
      <c r="ETX392" s="541"/>
      <c r="ETY392" s="541"/>
      <c r="ETZ392" s="541"/>
      <c r="EUA392" s="541"/>
      <c r="EUB392" s="541"/>
      <c r="EUC392" s="541"/>
      <c r="EUD392" s="541"/>
      <c r="EUE392" s="541"/>
      <c r="EUF392" s="541"/>
      <c r="EUG392" s="541"/>
      <c r="EUH392" s="541"/>
      <c r="EUI392" s="541"/>
      <c r="EUJ392" s="541"/>
      <c r="EUK392" s="541"/>
      <c r="EUL392" s="541"/>
      <c r="EUM392" s="541"/>
      <c r="EUN392" s="541"/>
      <c r="EUO392" s="541"/>
      <c r="EUP392" s="541"/>
      <c r="EUQ392" s="541"/>
      <c r="EUR392" s="541"/>
      <c r="EUS392" s="541"/>
      <c r="EUT392" s="541"/>
      <c r="EUU392" s="541"/>
      <c r="EUV392" s="541"/>
      <c r="EUW392" s="541"/>
      <c r="EUX392" s="541"/>
      <c r="EUY392" s="541"/>
      <c r="EUZ392" s="541"/>
      <c r="EVA392" s="541"/>
      <c r="EVB392" s="541"/>
      <c r="EVC392" s="541"/>
      <c r="EVD392" s="541"/>
      <c r="EVE392" s="541"/>
      <c r="EVF392" s="541"/>
      <c r="EVG392" s="541"/>
      <c r="EVH392" s="541"/>
      <c r="EVI392" s="541"/>
      <c r="EVJ392" s="541"/>
      <c r="EVK392" s="541"/>
      <c r="EVL392" s="541"/>
      <c r="EVM392" s="541"/>
      <c r="EVN392" s="541"/>
      <c r="EVO392" s="541"/>
      <c r="EVP392" s="541"/>
      <c r="EVQ392" s="541"/>
      <c r="EVR392" s="541"/>
      <c r="EVS392" s="541"/>
      <c r="EVT392" s="541"/>
      <c r="EVU392" s="541"/>
      <c r="EVV392" s="541"/>
      <c r="EVW392" s="541"/>
      <c r="EVX392" s="541"/>
      <c r="EVY392" s="541"/>
      <c r="EVZ392" s="541"/>
      <c r="EWA392" s="541"/>
      <c r="EWB392" s="541"/>
      <c r="EWC392" s="541"/>
      <c r="EWD392" s="541"/>
      <c r="EWE392" s="541"/>
      <c r="EWF392" s="541"/>
      <c r="EWG392" s="541"/>
      <c r="EWH392" s="541"/>
      <c r="EWI392" s="541"/>
      <c r="EWJ392" s="541"/>
      <c r="EWK392" s="541"/>
      <c r="EWL392" s="541"/>
      <c r="EWM392" s="541"/>
      <c r="EWN392" s="541"/>
      <c r="EWO392" s="541"/>
      <c r="EWP392" s="541"/>
      <c r="EWQ392" s="541"/>
      <c r="EWR392" s="541"/>
      <c r="EWS392" s="541"/>
      <c r="EWT392" s="541"/>
      <c r="EWU392" s="541"/>
      <c r="EWV392" s="541"/>
      <c r="EWW392" s="541"/>
      <c r="EWX392" s="541"/>
      <c r="EWY392" s="541"/>
      <c r="EWZ392" s="541"/>
      <c r="EXA392" s="541"/>
      <c r="EXB392" s="541"/>
      <c r="EXC392" s="541"/>
      <c r="EXD392" s="541"/>
      <c r="EXE392" s="541"/>
      <c r="EXF392" s="541"/>
      <c r="EXG392" s="541"/>
      <c r="EXH392" s="541"/>
      <c r="EXI392" s="541"/>
      <c r="EXJ392" s="541"/>
      <c r="EXK392" s="541"/>
      <c r="EXL392" s="541"/>
      <c r="EXM392" s="541"/>
      <c r="EXN392" s="541"/>
      <c r="EXO392" s="541"/>
      <c r="EXP392" s="541"/>
      <c r="EXQ392" s="541"/>
      <c r="EXR392" s="541"/>
      <c r="EXS392" s="541"/>
      <c r="EXT392" s="541"/>
      <c r="EXU392" s="541"/>
      <c r="EXV392" s="541"/>
      <c r="EXW392" s="541"/>
      <c r="EXX392" s="541"/>
      <c r="EXY392" s="541"/>
      <c r="EXZ392" s="541"/>
      <c r="EYA392" s="541"/>
      <c r="EYB392" s="541"/>
      <c r="EYC392" s="541"/>
      <c r="EYD392" s="541"/>
      <c r="EYE392" s="541"/>
      <c r="EYF392" s="541"/>
      <c r="EYG392" s="541"/>
      <c r="EYH392" s="541"/>
      <c r="EYI392" s="541"/>
      <c r="EYJ392" s="541"/>
      <c r="EYK392" s="541"/>
      <c r="EYL392" s="541"/>
      <c r="EYM392" s="541"/>
      <c r="EYN392" s="541"/>
      <c r="EYO392" s="541"/>
      <c r="EYP392" s="541"/>
      <c r="EYQ392" s="541"/>
      <c r="EYR392" s="541"/>
      <c r="EYS392" s="541"/>
      <c r="EYT392" s="541"/>
      <c r="EYU392" s="541"/>
      <c r="EYV392" s="541"/>
      <c r="EYW392" s="541"/>
      <c r="EYX392" s="541"/>
      <c r="EYY392" s="541"/>
      <c r="EYZ392" s="541"/>
      <c r="EZA392" s="541"/>
      <c r="EZB392" s="541"/>
      <c r="EZC392" s="541"/>
      <c r="EZD392" s="541"/>
      <c r="EZE392" s="541"/>
      <c r="EZF392" s="541"/>
      <c r="EZG392" s="541"/>
      <c r="EZH392" s="541"/>
      <c r="EZI392" s="541"/>
      <c r="EZJ392" s="541"/>
      <c r="EZK392" s="541"/>
      <c r="EZL392" s="541"/>
      <c r="EZM392" s="541"/>
      <c r="EZN392" s="541"/>
      <c r="EZO392" s="541"/>
      <c r="EZP392" s="541"/>
      <c r="EZQ392" s="541"/>
      <c r="EZR392" s="541"/>
      <c r="EZS392" s="541"/>
      <c r="EZT392" s="541"/>
      <c r="EZU392" s="541"/>
      <c r="EZV392" s="541"/>
      <c r="EZW392" s="541"/>
      <c r="EZX392" s="541"/>
      <c r="EZY392" s="541"/>
      <c r="EZZ392" s="541"/>
      <c r="FAA392" s="541"/>
      <c r="FAB392" s="541"/>
      <c r="FAC392" s="541"/>
      <c r="FAD392" s="541"/>
      <c r="FAE392" s="541"/>
      <c r="FAF392" s="541"/>
      <c r="FAG392" s="541"/>
      <c r="FAH392" s="541"/>
      <c r="FAI392" s="541"/>
      <c r="FAJ392" s="541"/>
      <c r="FAK392" s="541"/>
      <c r="FAL392" s="541"/>
      <c r="FAM392" s="541"/>
      <c r="FAN392" s="541"/>
      <c r="FAO392" s="541"/>
      <c r="FAP392" s="541"/>
      <c r="FAQ392" s="541"/>
      <c r="FAR392" s="541"/>
      <c r="FAS392" s="541"/>
      <c r="FAT392" s="541"/>
      <c r="FAU392" s="541"/>
      <c r="FAV392" s="541"/>
      <c r="FAW392" s="541"/>
      <c r="FAX392" s="541"/>
      <c r="FAY392" s="541"/>
      <c r="FAZ392" s="541"/>
      <c r="FBA392" s="541"/>
      <c r="FBB392" s="541"/>
      <c r="FBC392" s="541"/>
      <c r="FBD392" s="541"/>
      <c r="FBE392" s="541"/>
      <c r="FBF392" s="541"/>
      <c r="FBG392" s="541"/>
      <c r="FBH392" s="541"/>
      <c r="FBI392" s="541"/>
      <c r="FBJ392" s="541"/>
      <c r="FBK392" s="541"/>
      <c r="FBL392" s="541"/>
      <c r="FBM392" s="541"/>
      <c r="FBN392" s="541"/>
      <c r="FBO392" s="541"/>
      <c r="FBP392" s="541"/>
      <c r="FBQ392" s="541"/>
      <c r="FBR392" s="541"/>
      <c r="FBS392" s="541"/>
      <c r="FBT392" s="541"/>
      <c r="FBU392" s="541"/>
      <c r="FBV392" s="541"/>
      <c r="FBW392" s="541"/>
      <c r="FBX392" s="541"/>
      <c r="FBY392" s="541"/>
      <c r="FBZ392" s="541"/>
      <c r="FCA392" s="541"/>
      <c r="FCB392" s="541"/>
      <c r="FCC392" s="541"/>
      <c r="FCD392" s="541"/>
      <c r="FCE392" s="541"/>
      <c r="FCF392" s="541"/>
      <c r="FCG392" s="541"/>
      <c r="FCH392" s="541"/>
      <c r="FCI392" s="541"/>
      <c r="FCJ392" s="541"/>
      <c r="FCK392" s="541"/>
      <c r="FCL392" s="541"/>
      <c r="FCM392" s="541"/>
      <c r="FCN392" s="541"/>
      <c r="FCO392" s="541"/>
      <c r="FCP392" s="541"/>
      <c r="FCQ392" s="541"/>
      <c r="FCR392" s="541"/>
      <c r="FCS392" s="541"/>
      <c r="FCT392" s="541"/>
      <c r="FCU392" s="541"/>
      <c r="FCV392" s="541"/>
      <c r="FCW392" s="541"/>
      <c r="FCX392" s="541"/>
      <c r="FCY392" s="541"/>
      <c r="FCZ392" s="541"/>
      <c r="FDA392" s="541"/>
      <c r="FDB392" s="541"/>
      <c r="FDC392" s="541"/>
      <c r="FDD392" s="541"/>
      <c r="FDE392" s="541"/>
      <c r="FDF392" s="541"/>
      <c r="FDG392" s="541"/>
      <c r="FDH392" s="541"/>
      <c r="FDI392" s="541"/>
      <c r="FDJ392" s="541"/>
      <c r="FDK392" s="541"/>
      <c r="FDL392" s="541"/>
      <c r="FDM392" s="541"/>
      <c r="FDN392" s="541"/>
      <c r="FDO392" s="541"/>
      <c r="FDP392" s="541"/>
      <c r="FDQ392" s="541"/>
      <c r="FDR392" s="541"/>
      <c r="FDS392" s="541"/>
      <c r="FDT392" s="541"/>
      <c r="FDU392" s="541"/>
      <c r="FDV392" s="541"/>
      <c r="FDW392" s="541"/>
      <c r="FDX392" s="541"/>
      <c r="FDY392" s="541"/>
      <c r="FDZ392" s="541"/>
      <c r="FEA392" s="541"/>
      <c r="FEB392" s="541"/>
      <c r="FEC392" s="541"/>
      <c r="FED392" s="541"/>
      <c r="FEE392" s="541"/>
      <c r="FEF392" s="541"/>
      <c r="FEG392" s="541"/>
      <c r="FEH392" s="541"/>
      <c r="FEI392" s="541"/>
      <c r="FEJ392" s="541"/>
      <c r="FEK392" s="541"/>
      <c r="FEL392" s="541"/>
      <c r="FEM392" s="541"/>
      <c r="FEN392" s="541"/>
      <c r="FEO392" s="541"/>
      <c r="FEP392" s="541"/>
      <c r="FEQ392" s="541"/>
      <c r="FER392" s="541"/>
      <c r="FES392" s="541"/>
      <c r="FET392" s="541"/>
      <c r="FEU392" s="541"/>
      <c r="FEV392" s="541"/>
      <c r="FEW392" s="541"/>
      <c r="FEX392" s="541"/>
      <c r="FEY392" s="541"/>
      <c r="FEZ392" s="541"/>
      <c r="FFA392" s="541"/>
      <c r="FFB392" s="541"/>
      <c r="FFC392" s="541"/>
      <c r="FFD392" s="541"/>
      <c r="FFE392" s="541"/>
      <c r="FFF392" s="541"/>
      <c r="FFG392" s="541"/>
      <c r="FFH392" s="541"/>
      <c r="FFI392" s="541"/>
      <c r="FFJ392" s="541"/>
      <c r="FFK392" s="541"/>
      <c r="FFL392" s="541"/>
      <c r="FFM392" s="541"/>
      <c r="FFN392" s="541"/>
      <c r="FFO392" s="541"/>
      <c r="FFP392" s="541"/>
      <c r="FFQ392" s="541"/>
      <c r="FFR392" s="541"/>
      <c r="FFS392" s="541"/>
      <c r="FFT392" s="541"/>
      <c r="FFU392" s="541"/>
      <c r="FFV392" s="541"/>
      <c r="FFW392" s="541"/>
      <c r="FFX392" s="541"/>
      <c r="FFY392" s="541"/>
      <c r="FFZ392" s="541"/>
      <c r="FGA392" s="541"/>
      <c r="FGB392" s="541"/>
      <c r="FGC392" s="541"/>
      <c r="FGD392" s="541"/>
      <c r="FGE392" s="541"/>
      <c r="FGF392" s="541"/>
      <c r="FGG392" s="541"/>
      <c r="FGH392" s="541"/>
      <c r="FGI392" s="541"/>
      <c r="FGJ392" s="541"/>
      <c r="FGK392" s="541"/>
      <c r="FGL392" s="541"/>
      <c r="FGM392" s="541"/>
      <c r="FGN392" s="541"/>
      <c r="FGO392" s="541"/>
      <c r="FGP392" s="541"/>
      <c r="FGQ392" s="541"/>
      <c r="FGR392" s="541"/>
      <c r="FGS392" s="541"/>
      <c r="FGT392" s="541"/>
      <c r="FGU392" s="541"/>
      <c r="FGV392" s="541"/>
      <c r="FGW392" s="541"/>
      <c r="FGX392" s="541"/>
      <c r="FGY392" s="541"/>
      <c r="FGZ392" s="541"/>
      <c r="FHA392" s="541"/>
      <c r="FHB392" s="541"/>
      <c r="FHC392" s="541"/>
      <c r="FHD392" s="541"/>
      <c r="FHE392" s="541"/>
      <c r="FHF392" s="541"/>
      <c r="FHG392" s="541"/>
      <c r="FHH392" s="541"/>
      <c r="FHI392" s="541"/>
      <c r="FHJ392" s="541"/>
      <c r="FHK392" s="541"/>
      <c r="FHL392" s="541"/>
      <c r="FHM392" s="541"/>
      <c r="FHN392" s="541"/>
      <c r="FHO392" s="541"/>
      <c r="FHP392" s="541"/>
      <c r="FHQ392" s="541"/>
      <c r="FHR392" s="541"/>
      <c r="FHS392" s="541"/>
      <c r="FHT392" s="541"/>
      <c r="FHU392" s="541"/>
      <c r="FHV392" s="541"/>
      <c r="FHW392" s="541"/>
      <c r="FHX392" s="541"/>
      <c r="FHY392" s="541"/>
      <c r="FHZ392" s="541"/>
      <c r="FIA392" s="541"/>
      <c r="FIB392" s="541"/>
      <c r="FIC392" s="541"/>
      <c r="FID392" s="541"/>
      <c r="FIE392" s="541"/>
      <c r="FIF392" s="541"/>
      <c r="FIG392" s="541"/>
      <c r="FIH392" s="541"/>
      <c r="FII392" s="541"/>
      <c r="FIJ392" s="541"/>
      <c r="FIK392" s="541"/>
      <c r="FIL392" s="541"/>
      <c r="FIM392" s="541"/>
      <c r="FIN392" s="541"/>
      <c r="FIO392" s="541"/>
      <c r="FIP392" s="541"/>
      <c r="FIQ392" s="541"/>
      <c r="FIR392" s="541"/>
      <c r="FIS392" s="541"/>
      <c r="FIT392" s="541"/>
      <c r="FIU392" s="541"/>
      <c r="FIV392" s="541"/>
      <c r="FIW392" s="541"/>
      <c r="FIX392" s="541"/>
      <c r="FIY392" s="541"/>
      <c r="FIZ392" s="541"/>
      <c r="FJA392" s="541"/>
      <c r="FJB392" s="541"/>
      <c r="FJC392" s="541"/>
      <c r="FJD392" s="541"/>
      <c r="FJE392" s="541"/>
      <c r="FJF392" s="541"/>
      <c r="FJG392" s="541"/>
      <c r="FJH392" s="541"/>
      <c r="FJI392" s="541"/>
      <c r="FJJ392" s="541"/>
      <c r="FJK392" s="541"/>
      <c r="FJL392" s="541"/>
      <c r="FJM392" s="541"/>
      <c r="FJN392" s="541"/>
      <c r="FJO392" s="541"/>
      <c r="FJP392" s="541"/>
      <c r="FJQ392" s="541"/>
      <c r="FJR392" s="541"/>
      <c r="FJS392" s="541"/>
      <c r="FJT392" s="541"/>
      <c r="FJU392" s="541"/>
      <c r="FJV392" s="541"/>
      <c r="FJW392" s="541"/>
      <c r="FJX392" s="541"/>
      <c r="FJY392" s="541"/>
      <c r="FJZ392" s="541"/>
      <c r="FKA392" s="541"/>
      <c r="FKB392" s="541"/>
      <c r="FKC392" s="541"/>
      <c r="FKD392" s="541"/>
      <c r="FKE392" s="541"/>
      <c r="FKF392" s="541"/>
      <c r="FKG392" s="541"/>
      <c r="FKH392" s="541"/>
      <c r="FKI392" s="541"/>
      <c r="FKJ392" s="541"/>
      <c r="FKK392" s="541"/>
      <c r="FKL392" s="541"/>
      <c r="FKM392" s="541"/>
      <c r="FKN392" s="541"/>
      <c r="FKO392" s="541"/>
      <c r="FKP392" s="541"/>
      <c r="FKQ392" s="541"/>
      <c r="FKR392" s="541"/>
      <c r="FKS392" s="541"/>
      <c r="FKT392" s="541"/>
      <c r="FKU392" s="541"/>
      <c r="FKV392" s="541"/>
      <c r="FKW392" s="541"/>
      <c r="FKX392" s="541"/>
      <c r="FKY392" s="541"/>
      <c r="FKZ392" s="541"/>
      <c r="FLA392" s="541"/>
      <c r="FLB392" s="541"/>
      <c r="FLC392" s="541"/>
      <c r="FLD392" s="541"/>
      <c r="FLE392" s="541"/>
      <c r="FLF392" s="541"/>
      <c r="FLG392" s="541"/>
      <c r="FLH392" s="541"/>
      <c r="FLI392" s="541"/>
      <c r="FLJ392" s="541"/>
      <c r="FLK392" s="541"/>
      <c r="FLL392" s="541"/>
      <c r="FLM392" s="541"/>
      <c r="FLN392" s="541"/>
      <c r="FLO392" s="541"/>
      <c r="FLP392" s="541"/>
      <c r="FLQ392" s="541"/>
      <c r="FLR392" s="541"/>
      <c r="FLS392" s="541"/>
      <c r="FLT392" s="541"/>
      <c r="FLU392" s="541"/>
      <c r="FLV392" s="541"/>
      <c r="FLW392" s="541"/>
      <c r="FLX392" s="541"/>
      <c r="FLY392" s="541"/>
      <c r="FLZ392" s="541"/>
      <c r="FMA392" s="541"/>
      <c r="FMB392" s="541"/>
      <c r="FMC392" s="541"/>
      <c r="FMD392" s="541"/>
      <c r="FME392" s="541"/>
      <c r="FMF392" s="541"/>
      <c r="FMG392" s="541"/>
      <c r="FMH392" s="541"/>
      <c r="FMI392" s="541"/>
      <c r="FMJ392" s="541"/>
      <c r="FMK392" s="541"/>
      <c r="FML392" s="541"/>
      <c r="FMM392" s="541"/>
      <c r="FMN392" s="541"/>
      <c r="FMO392" s="541"/>
      <c r="FMP392" s="541"/>
      <c r="FMQ392" s="541"/>
      <c r="FMR392" s="541"/>
      <c r="FMS392" s="541"/>
      <c r="FMT392" s="541"/>
      <c r="FMU392" s="541"/>
      <c r="FMV392" s="541"/>
      <c r="FMW392" s="541"/>
      <c r="FMX392" s="541"/>
      <c r="FMY392" s="541"/>
      <c r="FMZ392" s="541"/>
      <c r="FNA392" s="541"/>
      <c r="FNB392" s="541"/>
      <c r="FNC392" s="541"/>
      <c r="FND392" s="541"/>
      <c r="FNE392" s="541"/>
      <c r="FNF392" s="541"/>
      <c r="FNG392" s="541"/>
      <c r="FNH392" s="541"/>
      <c r="FNI392" s="541"/>
      <c r="FNJ392" s="541"/>
      <c r="FNK392" s="541"/>
      <c r="FNL392" s="541"/>
      <c r="FNM392" s="541"/>
      <c r="FNN392" s="541"/>
      <c r="FNO392" s="541"/>
      <c r="FNP392" s="541"/>
      <c r="FNQ392" s="541"/>
      <c r="FNR392" s="541"/>
      <c r="FNS392" s="541"/>
      <c r="FNT392" s="541"/>
      <c r="FNU392" s="541"/>
      <c r="FNV392" s="541"/>
      <c r="FNW392" s="541"/>
      <c r="FNX392" s="541"/>
      <c r="FNY392" s="541"/>
      <c r="FNZ392" s="541"/>
      <c r="FOA392" s="541"/>
      <c r="FOB392" s="541"/>
      <c r="FOC392" s="541"/>
      <c r="FOD392" s="541"/>
      <c r="FOE392" s="541"/>
      <c r="FOF392" s="541"/>
      <c r="FOG392" s="541"/>
      <c r="FOH392" s="541"/>
      <c r="FOI392" s="541"/>
      <c r="FOJ392" s="541"/>
      <c r="FOK392" s="541"/>
      <c r="FOL392" s="541"/>
      <c r="FOM392" s="541"/>
      <c r="FON392" s="541"/>
      <c r="FOO392" s="541"/>
      <c r="FOP392" s="541"/>
      <c r="FOQ392" s="541"/>
      <c r="FOR392" s="541"/>
      <c r="FOS392" s="541"/>
      <c r="FOT392" s="541"/>
      <c r="FOU392" s="541"/>
      <c r="FOV392" s="541"/>
      <c r="FOW392" s="541"/>
      <c r="FOX392" s="541"/>
      <c r="FOY392" s="541"/>
      <c r="FOZ392" s="541"/>
      <c r="FPA392" s="541"/>
      <c r="FPB392" s="541"/>
      <c r="FPC392" s="541"/>
      <c r="FPD392" s="541"/>
      <c r="FPE392" s="541"/>
      <c r="FPF392" s="541"/>
      <c r="FPG392" s="541"/>
      <c r="FPH392" s="541"/>
      <c r="FPI392" s="541"/>
      <c r="FPJ392" s="541"/>
      <c r="FPK392" s="541"/>
      <c r="FPL392" s="541"/>
      <c r="FPM392" s="541"/>
      <c r="FPN392" s="541"/>
      <c r="FPO392" s="541"/>
      <c r="FPP392" s="541"/>
      <c r="FPQ392" s="541"/>
      <c r="FPR392" s="541"/>
      <c r="FPS392" s="541"/>
      <c r="FPT392" s="541"/>
      <c r="FPU392" s="541"/>
      <c r="FPV392" s="541"/>
      <c r="FPW392" s="541"/>
      <c r="FPX392" s="541"/>
      <c r="FPY392" s="541"/>
      <c r="FPZ392" s="541"/>
      <c r="FQA392" s="541"/>
      <c r="FQB392" s="541"/>
      <c r="FQC392" s="541"/>
      <c r="FQD392" s="541"/>
      <c r="FQE392" s="541"/>
      <c r="FQF392" s="541"/>
      <c r="FQG392" s="541"/>
      <c r="FQH392" s="541"/>
      <c r="FQI392" s="541"/>
      <c r="FQJ392" s="541"/>
      <c r="FQK392" s="541"/>
      <c r="FQL392" s="541"/>
      <c r="FQM392" s="541"/>
      <c r="FQN392" s="541"/>
      <c r="FQO392" s="541"/>
      <c r="FQP392" s="541"/>
      <c r="FQQ392" s="541"/>
      <c r="FQR392" s="541"/>
      <c r="FQS392" s="541"/>
      <c r="FQT392" s="541"/>
      <c r="FQU392" s="541"/>
      <c r="FQV392" s="541"/>
      <c r="FQW392" s="541"/>
      <c r="FQX392" s="541"/>
      <c r="FQY392" s="541"/>
      <c r="FQZ392" s="541"/>
      <c r="FRA392" s="541"/>
      <c r="FRB392" s="541"/>
      <c r="FRC392" s="541"/>
      <c r="FRD392" s="541"/>
      <c r="FRE392" s="541"/>
      <c r="FRF392" s="541"/>
      <c r="FRG392" s="541"/>
      <c r="FRH392" s="541"/>
      <c r="FRI392" s="541"/>
      <c r="FRJ392" s="541"/>
      <c r="FRK392" s="541"/>
      <c r="FRL392" s="541"/>
      <c r="FRM392" s="541"/>
      <c r="FRN392" s="541"/>
      <c r="FRO392" s="541"/>
      <c r="FRP392" s="541"/>
      <c r="FRQ392" s="541"/>
      <c r="FRR392" s="541"/>
      <c r="FRS392" s="541"/>
      <c r="FRT392" s="541"/>
      <c r="FRU392" s="541"/>
      <c r="FRV392" s="541"/>
      <c r="FRW392" s="541"/>
      <c r="FRX392" s="541"/>
      <c r="FRY392" s="541"/>
      <c r="FRZ392" s="541"/>
      <c r="FSA392" s="541"/>
      <c r="FSB392" s="541"/>
      <c r="FSC392" s="541"/>
      <c r="FSD392" s="541"/>
      <c r="FSE392" s="541"/>
      <c r="FSF392" s="541"/>
      <c r="FSG392" s="541"/>
      <c r="FSH392" s="541"/>
      <c r="FSI392" s="541"/>
      <c r="FSJ392" s="541"/>
      <c r="FSK392" s="541"/>
      <c r="FSL392" s="541"/>
      <c r="FSM392" s="541"/>
      <c r="FSN392" s="541"/>
      <c r="FSO392" s="541"/>
      <c r="FSP392" s="541"/>
      <c r="FSQ392" s="541"/>
      <c r="FSR392" s="541"/>
      <c r="FSS392" s="541"/>
      <c r="FST392" s="541"/>
      <c r="FSU392" s="541"/>
      <c r="FSV392" s="541"/>
      <c r="FSW392" s="541"/>
      <c r="FSX392" s="541"/>
      <c r="FSY392" s="541"/>
      <c r="FSZ392" s="541"/>
      <c r="FTA392" s="541"/>
      <c r="FTB392" s="541"/>
      <c r="FTC392" s="541"/>
      <c r="FTD392" s="541"/>
      <c r="FTE392" s="541"/>
      <c r="FTF392" s="541"/>
      <c r="FTG392" s="541"/>
      <c r="FTH392" s="541"/>
      <c r="FTI392" s="541"/>
      <c r="FTJ392" s="541"/>
      <c r="FTK392" s="541"/>
      <c r="FTL392" s="541"/>
      <c r="FTM392" s="541"/>
      <c r="FTN392" s="541"/>
      <c r="FTO392" s="541"/>
      <c r="FTP392" s="541"/>
      <c r="FTQ392" s="541"/>
      <c r="FTR392" s="541"/>
      <c r="FTS392" s="541"/>
      <c r="FTT392" s="541"/>
      <c r="FTU392" s="541"/>
      <c r="FTV392" s="541"/>
      <c r="FTW392" s="541"/>
      <c r="FTX392" s="541"/>
      <c r="FTY392" s="541"/>
      <c r="FTZ392" s="541"/>
      <c r="FUA392" s="541"/>
      <c r="FUB392" s="541"/>
      <c r="FUC392" s="541"/>
      <c r="FUD392" s="541"/>
      <c r="FUE392" s="541"/>
      <c r="FUF392" s="541"/>
      <c r="FUG392" s="541"/>
      <c r="FUH392" s="541"/>
      <c r="FUI392" s="541"/>
      <c r="FUJ392" s="541"/>
      <c r="FUK392" s="541"/>
      <c r="FUL392" s="541"/>
      <c r="FUM392" s="541"/>
      <c r="FUN392" s="541"/>
      <c r="FUO392" s="541"/>
      <c r="FUP392" s="541"/>
      <c r="FUQ392" s="541"/>
      <c r="FUR392" s="541"/>
      <c r="FUS392" s="541"/>
      <c r="FUT392" s="541"/>
      <c r="FUU392" s="541"/>
      <c r="FUV392" s="541"/>
      <c r="FUW392" s="541"/>
      <c r="FUX392" s="541"/>
      <c r="FUY392" s="541"/>
      <c r="FUZ392" s="541"/>
      <c r="FVA392" s="541"/>
      <c r="FVB392" s="541"/>
      <c r="FVC392" s="541"/>
      <c r="FVD392" s="541"/>
      <c r="FVE392" s="541"/>
      <c r="FVF392" s="541"/>
      <c r="FVG392" s="541"/>
      <c r="FVH392" s="541"/>
      <c r="FVI392" s="541"/>
      <c r="FVJ392" s="541"/>
      <c r="FVK392" s="541"/>
      <c r="FVL392" s="541"/>
      <c r="FVM392" s="541"/>
      <c r="FVN392" s="541"/>
      <c r="FVO392" s="541"/>
      <c r="FVP392" s="541"/>
      <c r="FVQ392" s="541"/>
      <c r="FVR392" s="541"/>
      <c r="FVS392" s="541"/>
      <c r="FVT392" s="541"/>
      <c r="FVU392" s="541"/>
      <c r="FVV392" s="541"/>
      <c r="FVW392" s="541"/>
      <c r="FVX392" s="541"/>
      <c r="FVY392" s="541"/>
      <c r="FVZ392" s="541"/>
      <c r="FWA392" s="541"/>
      <c r="FWB392" s="541"/>
      <c r="FWC392" s="541"/>
      <c r="FWD392" s="541"/>
      <c r="FWE392" s="541"/>
      <c r="FWF392" s="541"/>
      <c r="FWG392" s="541"/>
      <c r="FWH392" s="541"/>
      <c r="FWI392" s="541"/>
      <c r="FWJ392" s="541"/>
      <c r="FWK392" s="541"/>
      <c r="FWL392" s="541"/>
      <c r="FWM392" s="541"/>
      <c r="FWN392" s="541"/>
      <c r="FWO392" s="541"/>
      <c r="FWP392" s="541"/>
      <c r="FWQ392" s="541"/>
      <c r="FWR392" s="541"/>
      <c r="FWS392" s="541"/>
      <c r="FWT392" s="541"/>
      <c r="FWU392" s="541"/>
      <c r="FWV392" s="541"/>
      <c r="FWW392" s="541"/>
      <c r="FWX392" s="541"/>
      <c r="FWY392" s="541"/>
      <c r="FWZ392" s="541"/>
      <c r="FXA392" s="541"/>
      <c r="FXB392" s="541"/>
      <c r="FXC392" s="541"/>
      <c r="FXD392" s="541"/>
      <c r="FXE392" s="541"/>
      <c r="FXF392" s="541"/>
      <c r="FXG392" s="541"/>
      <c r="FXH392" s="541"/>
      <c r="FXI392" s="541"/>
      <c r="FXJ392" s="541"/>
      <c r="FXK392" s="541"/>
      <c r="FXL392" s="541"/>
      <c r="FXM392" s="541"/>
      <c r="FXN392" s="541"/>
      <c r="FXO392" s="541"/>
      <c r="FXP392" s="541"/>
      <c r="FXQ392" s="541"/>
      <c r="FXR392" s="541"/>
      <c r="FXS392" s="541"/>
      <c r="FXT392" s="541"/>
      <c r="FXU392" s="541"/>
      <c r="FXV392" s="541"/>
      <c r="FXW392" s="541"/>
      <c r="FXX392" s="541"/>
      <c r="FXY392" s="541"/>
      <c r="FXZ392" s="541"/>
      <c r="FYA392" s="541"/>
      <c r="FYB392" s="541"/>
      <c r="FYC392" s="541"/>
      <c r="FYD392" s="541"/>
      <c r="FYE392" s="541"/>
      <c r="FYF392" s="541"/>
      <c r="FYG392" s="541"/>
      <c r="FYH392" s="541"/>
      <c r="FYI392" s="541"/>
      <c r="FYJ392" s="541"/>
      <c r="FYK392" s="541"/>
      <c r="FYL392" s="541"/>
      <c r="FYM392" s="541"/>
      <c r="FYN392" s="541"/>
      <c r="FYO392" s="541"/>
      <c r="FYP392" s="541"/>
      <c r="FYQ392" s="541"/>
      <c r="FYR392" s="541"/>
      <c r="FYS392" s="541"/>
      <c r="FYT392" s="541"/>
      <c r="FYU392" s="541"/>
      <c r="FYV392" s="541"/>
      <c r="FYW392" s="541"/>
      <c r="FYX392" s="541"/>
      <c r="FYY392" s="541"/>
      <c r="FYZ392" s="541"/>
      <c r="FZA392" s="541"/>
      <c r="FZB392" s="541"/>
      <c r="FZC392" s="541"/>
      <c r="FZD392" s="541"/>
      <c r="FZE392" s="541"/>
      <c r="FZF392" s="541"/>
      <c r="FZG392" s="541"/>
      <c r="FZH392" s="541"/>
      <c r="FZI392" s="541"/>
      <c r="FZJ392" s="541"/>
      <c r="FZK392" s="541"/>
      <c r="FZL392" s="541"/>
      <c r="FZM392" s="541"/>
      <c r="FZN392" s="541"/>
      <c r="FZO392" s="541"/>
      <c r="FZP392" s="541"/>
      <c r="FZQ392" s="541"/>
      <c r="FZR392" s="541"/>
      <c r="FZS392" s="541"/>
      <c r="FZT392" s="541"/>
      <c r="FZU392" s="541"/>
      <c r="FZV392" s="541"/>
      <c r="FZW392" s="541"/>
      <c r="FZX392" s="541"/>
      <c r="FZY392" s="541"/>
      <c r="FZZ392" s="541"/>
      <c r="GAA392" s="541"/>
      <c r="GAB392" s="541"/>
      <c r="GAC392" s="541"/>
      <c r="GAD392" s="541"/>
      <c r="GAE392" s="541"/>
      <c r="GAF392" s="541"/>
      <c r="GAG392" s="541"/>
      <c r="GAH392" s="541"/>
      <c r="GAI392" s="541"/>
      <c r="GAJ392" s="541"/>
      <c r="GAK392" s="541"/>
      <c r="GAL392" s="541"/>
      <c r="GAM392" s="541"/>
      <c r="GAN392" s="541"/>
      <c r="GAO392" s="541"/>
      <c r="GAP392" s="541"/>
      <c r="GAQ392" s="541"/>
      <c r="GAR392" s="541"/>
      <c r="GAS392" s="541"/>
      <c r="GAT392" s="541"/>
      <c r="GAU392" s="541"/>
      <c r="GAV392" s="541"/>
      <c r="GAW392" s="541"/>
      <c r="GAX392" s="541"/>
      <c r="GAY392" s="541"/>
      <c r="GAZ392" s="541"/>
      <c r="GBA392" s="541"/>
      <c r="GBB392" s="541"/>
      <c r="GBC392" s="541"/>
      <c r="GBD392" s="541"/>
      <c r="GBE392" s="541"/>
      <c r="GBF392" s="541"/>
      <c r="GBG392" s="541"/>
      <c r="GBH392" s="541"/>
      <c r="GBI392" s="541"/>
      <c r="GBJ392" s="541"/>
      <c r="GBK392" s="541"/>
      <c r="GBL392" s="541"/>
      <c r="GBM392" s="541"/>
      <c r="GBN392" s="541"/>
      <c r="GBO392" s="541"/>
      <c r="GBP392" s="541"/>
      <c r="GBQ392" s="541"/>
      <c r="GBR392" s="541"/>
      <c r="GBS392" s="541"/>
      <c r="GBT392" s="541"/>
      <c r="GBU392" s="541"/>
      <c r="GBV392" s="541"/>
      <c r="GBW392" s="541"/>
      <c r="GBX392" s="541"/>
      <c r="GBY392" s="541"/>
      <c r="GBZ392" s="541"/>
      <c r="GCA392" s="541"/>
      <c r="GCB392" s="541"/>
      <c r="GCC392" s="541"/>
      <c r="GCD392" s="541"/>
      <c r="GCE392" s="541"/>
      <c r="GCF392" s="541"/>
      <c r="GCG392" s="541"/>
      <c r="GCH392" s="541"/>
      <c r="GCI392" s="541"/>
      <c r="GCJ392" s="541"/>
      <c r="GCK392" s="541"/>
      <c r="GCL392" s="541"/>
      <c r="GCM392" s="541"/>
      <c r="GCN392" s="541"/>
      <c r="GCO392" s="541"/>
      <c r="GCP392" s="541"/>
      <c r="GCQ392" s="541"/>
      <c r="GCR392" s="541"/>
      <c r="GCS392" s="541"/>
      <c r="GCT392" s="541"/>
      <c r="GCU392" s="541"/>
      <c r="GCV392" s="541"/>
      <c r="GCW392" s="541"/>
      <c r="GCX392" s="541"/>
      <c r="GCY392" s="541"/>
      <c r="GCZ392" s="541"/>
      <c r="GDA392" s="541"/>
      <c r="GDB392" s="541"/>
      <c r="GDC392" s="541"/>
      <c r="GDD392" s="541"/>
      <c r="GDE392" s="541"/>
      <c r="GDF392" s="541"/>
      <c r="GDG392" s="541"/>
      <c r="GDH392" s="541"/>
      <c r="GDI392" s="541"/>
      <c r="GDJ392" s="541"/>
      <c r="GDK392" s="541"/>
      <c r="GDL392" s="541"/>
      <c r="GDM392" s="541"/>
      <c r="GDN392" s="541"/>
      <c r="GDO392" s="541"/>
      <c r="GDP392" s="541"/>
      <c r="GDQ392" s="541"/>
      <c r="GDR392" s="541"/>
      <c r="GDS392" s="541"/>
      <c r="GDT392" s="541"/>
      <c r="GDU392" s="541"/>
      <c r="GDV392" s="541"/>
      <c r="GDW392" s="541"/>
      <c r="GDX392" s="541"/>
      <c r="GDY392" s="541"/>
      <c r="GDZ392" s="541"/>
      <c r="GEA392" s="541"/>
      <c r="GEB392" s="541"/>
      <c r="GEC392" s="541"/>
      <c r="GED392" s="541"/>
      <c r="GEE392" s="541"/>
      <c r="GEF392" s="541"/>
      <c r="GEG392" s="541"/>
      <c r="GEH392" s="541"/>
      <c r="GEI392" s="541"/>
      <c r="GEJ392" s="541"/>
      <c r="GEK392" s="541"/>
      <c r="GEL392" s="541"/>
      <c r="GEM392" s="541"/>
      <c r="GEN392" s="541"/>
      <c r="GEO392" s="541"/>
      <c r="GEP392" s="541"/>
      <c r="GEQ392" s="541"/>
      <c r="GER392" s="541"/>
      <c r="GES392" s="541"/>
      <c r="GET392" s="541"/>
      <c r="GEU392" s="541"/>
      <c r="GEV392" s="541"/>
      <c r="GEW392" s="541"/>
      <c r="GEX392" s="541"/>
      <c r="GEY392" s="541"/>
      <c r="GEZ392" s="541"/>
      <c r="GFA392" s="541"/>
      <c r="GFB392" s="541"/>
      <c r="GFC392" s="541"/>
      <c r="GFD392" s="541"/>
      <c r="GFE392" s="541"/>
      <c r="GFF392" s="541"/>
      <c r="GFG392" s="541"/>
      <c r="GFH392" s="541"/>
      <c r="GFI392" s="541"/>
      <c r="GFJ392" s="541"/>
      <c r="GFK392" s="541"/>
      <c r="GFL392" s="541"/>
      <c r="GFM392" s="541"/>
      <c r="GFN392" s="541"/>
      <c r="GFO392" s="541"/>
      <c r="GFP392" s="541"/>
      <c r="GFQ392" s="541"/>
      <c r="GFR392" s="541"/>
      <c r="GFS392" s="541"/>
      <c r="GFT392" s="541"/>
      <c r="GFU392" s="541"/>
      <c r="GFV392" s="541"/>
      <c r="GFW392" s="541"/>
      <c r="GFX392" s="541"/>
      <c r="GFY392" s="541"/>
      <c r="GFZ392" s="541"/>
      <c r="GGA392" s="541"/>
      <c r="GGB392" s="541"/>
      <c r="GGC392" s="541"/>
      <c r="GGD392" s="541"/>
      <c r="GGE392" s="541"/>
      <c r="GGF392" s="541"/>
      <c r="GGG392" s="541"/>
      <c r="GGH392" s="541"/>
      <c r="GGI392" s="541"/>
      <c r="GGJ392" s="541"/>
      <c r="GGK392" s="541"/>
      <c r="GGL392" s="541"/>
      <c r="GGM392" s="541"/>
      <c r="GGN392" s="541"/>
      <c r="GGO392" s="541"/>
      <c r="GGP392" s="541"/>
      <c r="GGQ392" s="541"/>
      <c r="GGR392" s="541"/>
      <c r="GGS392" s="541"/>
      <c r="GGT392" s="541"/>
      <c r="GGU392" s="541"/>
      <c r="GGV392" s="541"/>
      <c r="GGW392" s="541"/>
      <c r="GGX392" s="541"/>
      <c r="GGY392" s="541"/>
      <c r="GGZ392" s="541"/>
      <c r="GHA392" s="541"/>
      <c r="GHB392" s="541"/>
      <c r="GHC392" s="541"/>
      <c r="GHD392" s="541"/>
      <c r="GHE392" s="541"/>
      <c r="GHF392" s="541"/>
      <c r="GHG392" s="541"/>
      <c r="GHH392" s="541"/>
      <c r="GHI392" s="541"/>
      <c r="GHJ392" s="541"/>
      <c r="GHK392" s="541"/>
      <c r="GHL392" s="541"/>
      <c r="GHM392" s="541"/>
      <c r="GHN392" s="541"/>
      <c r="GHO392" s="541"/>
      <c r="GHP392" s="541"/>
      <c r="GHQ392" s="541"/>
      <c r="GHR392" s="541"/>
      <c r="GHS392" s="541"/>
      <c r="GHT392" s="541"/>
      <c r="GHU392" s="541"/>
      <c r="GHV392" s="541"/>
      <c r="GHW392" s="541"/>
      <c r="GHX392" s="541"/>
      <c r="GHY392" s="541"/>
      <c r="GHZ392" s="541"/>
      <c r="GIA392" s="541"/>
      <c r="GIB392" s="541"/>
      <c r="GIC392" s="541"/>
      <c r="GID392" s="541"/>
      <c r="GIE392" s="541"/>
      <c r="GIF392" s="541"/>
      <c r="GIG392" s="541"/>
      <c r="GIH392" s="541"/>
      <c r="GII392" s="541"/>
      <c r="GIJ392" s="541"/>
      <c r="GIK392" s="541"/>
      <c r="GIL392" s="541"/>
      <c r="GIM392" s="541"/>
      <c r="GIN392" s="541"/>
      <c r="GIO392" s="541"/>
      <c r="GIP392" s="541"/>
      <c r="GIQ392" s="541"/>
      <c r="GIR392" s="541"/>
      <c r="GIS392" s="541"/>
      <c r="GIT392" s="541"/>
      <c r="GIU392" s="541"/>
      <c r="GIV392" s="541"/>
      <c r="GIW392" s="541"/>
      <c r="GIX392" s="541"/>
      <c r="GIY392" s="541"/>
      <c r="GIZ392" s="541"/>
      <c r="GJA392" s="541"/>
      <c r="GJB392" s="541"/>
      <c r="GJC392" s="541"/>
      <c r="GJD392" s="541"/>
      <c r="GJE392" s="541"/>
      <c r="GJF392" s="541"/>
      <c r="GJG392" s="541"/>
      <c r="GJH392" s="541"/>
      <c r="GJI392" s="541"/>
      <c r="GJJ392" s="541"/>
      <c r="GJK392" s="541"/>
      <c r="GJL392" s="541"/>
      <c r="GJM392" s="541"/>
      <c r="GJN392" s="541"/>
      <c r="GJO392" s="541"/>
      <c r="GJP392" s="541"/>
      <c r="GJQ392" s="541"/>
      <c r="GJR392" s="541"/>
      <c r="GJS392" s="541"/>
      <c r="GJT392" s="541"/>
      <c r="GJU392" s="541"/>
      <c r="GJV392" s="541"/>
      <c r="GJW392" s="541"/>
      <c r="GJX392" s="541"/>
      <c r="GJY392" s="541"/>
      <c r="GJZ392" s="541"/>
      <c r="GKA392" s="541"/>
      <c r="GKB392" s="541"/>
      <c r="GKC392" s="541"/>
      <c r="GKD392" s="541"/>
      <c r="GKE392" s="541"/>
      <c r="GKF392" s="541"/>
      <c r="GKG392" s="541"/>
      <c r="GKH392" s="541"/>
      <c r="GKI392" s="541"/>
      <c r="GKJ392" s="541"/>
      <c r="GKK392" s="541"/>
      <c r="GKL392" s="541"/>
      <c r="GKM392" s="541"/>
      <c r="GKN392" s="541"/>
      <c r="GKO392" s="541"/>
      <c r="GKP392" s="541"/>
      <c r="GKQ392" s="541"/>
      <c r="GKR392" s="541"/>
      <c r="GKS392" s="541"/>
      <c r="GKT392" s="541"/>
      <c r="GKU392" s="541"/>
      <c r="GKV392" s="541"/>
      <c r="GKW392" s="541"/>
      <c r="GKX392" s="541"/>
      <c r="GKY392" s="541"/>
      <c r="GKZ392" s="541"/>
      <c r="GLA392" s="541"/>
      <c r="GLB392" s="541"/>
      <c r="GLC392" s="541"/>
      <c r="GLD392" s="541"/>
      <c r="GLE392" s="541"/>
      <c r="GLF392" s="541"/>
      <c r="GLG392" s="541"/>
      <c r="GLH392" s="541"/>
      <c r="GLI392" s="541"/>
      <c r="GLJ392" s="541"/>
      <c r="GLK392" s="541"/>
      <c r="GLL392" s="541"/>
      <c r="GLM392" s="541"/>
      <c r="GLN392" s="541"/>
      <c r="GLO392" s="541"/>
      <c r="GLP392" s="541"/>
      <c r="GLQ392" s="541"/>
      <c r="GLR392" s="541"/>
      <c r="GLS392" s="541"/>
      <c r="GLT392" s="541"/>
      <c r="GLU392" s="541"/>
      <c r="GLV392" s="541"/>
      <c r="GLW392" s="541"/>
      <c r="GLX392" s="541"/>
      <c r="GLY392" s="541"/>
      <c r="GLZ392" s="541"/>
      <c r="GMA392" s="541"/>
      <c r="GMB392" s="541"/>
      <c r="GMC392" s="541"/>
      <c r="GMD392" s="541"/>
      <c r="GME392" s="541"/>
      <c r="GMF392" s="541"/>
      <c r="GMG392" s="541"/>
      <c r="GMH392" s="541"/>
      <c r="GMI392" s="541"/>
      <c r="GMJ392" s="541"/>
      <c r="GMK392" s="541"/>
      <c r="GML392" s="541"/>
      <c r="GMM392" s="541"/>
      <c r="GMN392" s="541"/>
      <c r="GMO392" s="541"/>
      <c r="GMP392" s="541"/>
      <c r="GMQ392" s="541"/>
      <c r="GMR392" s="541"/>
      <c r="GMS392" s="541"/>
      <c r="GMT392" s="541"/>
      <c r="GMU392" s="541"/>
      <c r="GMV392" s="541"/>
      <c r="GMW392" s="541"/>
      <c r="GMX392" s="541"/>
      <c r="GMY392" s="541"/>
      <c r="GMZ392" s="541"/>
      <c r="GNA392" s="541"/>
      <c r="GNB392" s="541"/>
      <c r="GNC392" s="541"/>
      <c r="GND392" s="541"/>
      <c r="GNE392" s="541"/>
      <c r="GNF392" s="541"/>
      <c r="GNG392" s="541"/>
      <c r="GNH392" s="541"/>
      <c r="GNI392" s="541"/>
      <c r="GNJ392" s="541"/>
      <c r="GNK392" s="541"/>
      <c r="GNL392" s="541"/>
      <c r="GNM392" s="541"/>
      <c r="GNN392" s="541"/>
      <c r="GNO392" s="541"/>
      <c r="GNP392" s="541"/>
      <c r="GNQ392" s="541"/>
      <c r="GNR392" s="541"/>
      <c r="GNS392" s="541"/>
      <c r="GNT392" s="541"/>
      <c r="GNU392" s="541"/>
      <c r="GNV392" s="541"/>
      <c r="GNW392" s="541"/>
      <c r="GNX392" s="541"/>
      <c r="GNY392" s="541"/>
      <c r="GNZ392" s="541"/>
      <c r="GOA392" s="541"/>
      <c r="GOB392" s="541"/>
      <c r="GOC392" s="541"/>
      <c r="GOD392" s="541"/>
      <c r="GOE392" s="541"/>
      <c r="GOF392" s="541"/>
      <c r="GOG392" s="541"/>
      <c r="GOH392" s="541"/>
      <c r="GOI392" s="541"/>
      <c r="GOJ392" s="541"/>
      <c r="GOK392" s="541"/>
      <c r="GOL392" s="541"/>
      <c r="GOM392" s="541"/>
      <c r="GON392" s="541"/>
      <c r="GOO392" s="541"/>
      <c r="GOP392" s="541"/>
      <c r="GOQ392" s="541"/>
      <c r="GOR392" s="541"/>
      <c r="GOS392" s="541"/>
      <c r="GOT392" s="541"/>
      <c r="GOU392" s="541"/>
      <c r="GOV392" s="541"/>
      <c r="GOW392" s="541"/>
      <c r="GOX392" s="541"/>
      <c r="GOY392" s="541"/>
      <c r="GOZ392" s="541"/>
      <c r="GPA392" s="541"/>
      <c r="GPB392" s="541"/>
      <c r="GPC392" s="541"/>
      <c r="GPD392" s="541"/>
      <c r="GPE392" s="541"/>
      <c r="GPF392" s="541"/>
      <c r="GPG392" s="541"/>
      <c r="GPH392" s="541"/>
      <c r="GPI392" s="541"/>
      <c r="GPJ392" s="541"/>
      <c r="GPK392" s="541"/>
      <c r="GPL392" s="541"/>
      <c r="GPM392" s="541"/>
      <c r="GPN392" s="541"/>
      <c r="GPO392" s="541"/>
      <c r="GPP392" s="541"/>
      <c r="GPQ392" s="541"/>
      <c r="GPR392" s="541"/>
      <c r="GPS392" s="541"/>
      <c r="GPT392" s="541"/>
      <c r="GPU392" s="541"/>
      <c r="GPV392" s="541"/>
      <c r="GPW392" s="541"/>
      <c r="GPX392" s="541"/>
      <c r="GPY392" s="541"/>
      <c r="GPZ392" s="541"/>
      <c r="GQA392" s="541"/>
      <c r="GQB392" s="541"/>
      <c r="GQC392" s="541"/>
      <c r="GQD392" s="541"/>
      <c r="GQE392" s="541"/>
      <c r="GQF392" s="541"/>
      <c r="GQG392" s="541"/>
      <c r="GQH392" s="541"/>
      <c r="GQI392" s="541"/>
      <c r="GQJ392" s="541"/>
      <c r="GQK392" s="541"/>
      <c r="GQL392" s="541"/>
      <c r="GQM392" s="541"/>
      <c r="GQN392" s="541"/>
      <c r="GQO392" s="541"/>
      <c r="GQP392" s="541"/>
      <c r="GQQ392" s="541"/>
      <c r="GQR392" s="541"/>
      <c r="GQS392" s="541"/>
      <c r="GQT392" s="541"/>
      <c r="GQU392" s="541"/>
      <c r="GQV392" s="541"/>
      <c r="GQW392" s="541"/>
      <c r="GQX392" s="541"/>
      <c r="GQY392" s="541"/>
      <c r="GQZ392" s="541"/>
      <c r="GRA392" s="541"/>
      <c r="GRB392" s="541"/>
      <c r="GRC392" s="541"/>
      <c r="GRD392" s="541"/>
      <c r="GRE392" s="541"/>
      <c r="GRF392" s="541"/>
      <c r="GRG392" s="541"/>
      <c r="GRH392" s="541"/>
      <c r="GRI392" s="541"/>
      <c r="GRJ392" s="541"/>
      <c r="GRK392" s="541"/>
      <c r="GRL392" s="541"/>
      <c r="GRM392" s="541"/>
      <c r="GRN392" s="541"/>
      <c r="GRO392" s="541"/>
      <c r="GRP392" s="541"/>
      <c r="GRQ392" s="541"/>
      <c r="GRR392" s="541"/>
      <c r="GRS392" s="541"/>
      <c r="GRT392" s="541"/>
      <c r="GRU392" s="541"/>
      <c r="GRV392" s="541"/>
      <c r="GRW392" s="541"/>
      <c r="GRX392" s="541"/>
      <c r="GRY392" s="541"/>
      <c r="GRZ392" s="541"/>
      <c r="GSA392" s="541"/>
      <c r="GSB392" s="541"/>
      <c r="GSC392" s="541"/>
      <c r="GSD392" s="541"/>
      <c r="GSE392" s="541"/>
      <c r="GSF392" s="541"/>
      <c r="GSG392" s="541"/>
      <c r="GSH392" s="541"/>
      <c r="GSI392" s="541"/>
      <c r="GSJ392" s="541"/>
      <c r="GSK392" s="541"/>
      <c r="GSL392" s="541"/>
      <c r="GSM392" s="541"/>
      <c r="GSN392" s="541"/>
      <c r="GSO392" s="541"/>
      <c r="GSP392" s="541"/>
      <c r="GSQ392" s="541"/>
      <c r="GSR392" s="541"/>
      <c r="GSS392" s="541"/>
      <c r="GST392" s="541"/>
      <c r="GSU392" s="541"/>
      <c r="GSV392" s="541"/>
      <c r="GSW392" s="541"/>
      <c r="GSX392" s="541"/>
      <c r="GSY392" s="541"/>
      <c r="GSZ392" s="541"/>
      <c r="GTA392" s="541"/>
      <c r="GTB392" s="541"/>
      <c r="GTC392" s="541"/>
      <c r="GTD392" s="541"/>
      <c r="GTE392" s="541"/>
      <c r="GTF392" s="541"/>
      <c r="GTG392" s="541"/>
      <c r="GTH392" s="541"/>
      <c r="GTI392" s="541"/>
      <c r="GTJ392" s="541"/>
      <c r="GTK392" s="541"/>
      <c r="GTL392" s="541"/>
      <c r="GTM392" s="541"/>
      <c r="GTN392" s="541"/>
      <c r="GTO392" s="541"/>
      <c r="GTP392" s="541"/>
      <c r="GTQ392" s="541"/>
      <c r="GTR392" s="541"/>
      <c r="GTS392" s="541"/>
      <c r="GTT392" s="541"/>
      <c r="GTU392" s="541"/>
      <c r="GTV392" s="541"/>
      <c r="GTW392" s="541"/>
      <c r="GTX392" s="541"/>
      <c r="GTY392" s="541"/>
      <c r="GTZ392" s="541"/>
      <c r="GUA392" s="541"/>
      <c r="GUB392" s="541"/>
      <c r="GUC392" s="541"/>
      <c r="GUD392" s="541"/>
      <c r="GUE392" s="541"/>
      <c r="GUF392" s="541"/>
      <c r="GUG392" s="541"/>
      <c r="GUH392" s="541"/>
      <c r="GUI392" s="541"/>
      <c r="GUJ392" s="541"/>
      <c r="GUK392" s="541"/>
      <c r="GUL392" s="541"/>
      <c r="GUM392" s="541"/>
      <c r="GUN392" s="541"/>
      <c r="GUO392" s="541"/>
      <c r="GUP392" s="541"/>
      <c r="GUQ392" s="541"/>
      <c r="GUR392" s="541"/>
      <c r="GUS392" s="541"/>
      <c r="GUT392" s="541"/>
      <c r="GUU392" s="541"/>
      <c r="GUV392" s="541"/>
      <c r="GUW392" s="541"/>
      <c r="GUX392" s="541"/>
      <c r="GUY392" s="541"/>
      <c r="GUZ392" s="541"/>
      <c r="GVA392" s="541"/>
      <c r="GVB392" s="541"/>
      <c r="GVC392" s="541"/>
      <c r="GVD392" s="541"/>
      <c r="GVE392" s="541"/>
      <c r="GVF392" s="541"/>
      <c r="GVG392" s="541"/>
      <c r="GVH392" s="541"/>
      <c r="GVI392" s="541"/>
      <c r="GVJ392" s="541"/>
      <c r="GVK392" s="541"/>
      <c r="GVL392" s="541"/>
      <c r="GVM392" s="541"/>
      <c r="GVN392" s="541"/>
      <c r="GVO392" s="541"/>
      <c r="GVP392" s="541"/>
      <c r="GVQ392" s="541"/>
      <c r="GVR392" s="541"/>
      <c r="GVS392" s="541"/>
      <c r="GVT392" s="541"/>
      <c r="GVU392" s="541"/>
      <c r="GVV392" s="541"/>
      <c r="GVW392" s="541"/>
      <c r="GVX392" s="541"/>
      <c r="GVY392" s="541"/>
      <c r="GVZ392" s="541"/>
      <c r="GWA392" s="541"/>
      <c r="GWB392" s="541"/>
      <c r="GWC392" s="541"/>
      <c r="GWD392" s="541"/>
      <c r="GWE392" s="541"/>
      <c r="GWF392" s="541"/>
      <c r="GWG392" s="541"/>
      <c r="GWH392" s="541"/>
      <c r="GWI392" s="541"/>
      <c r="GWJ392" s="541"/>
      <c r="GWK392" s="541"/>
      <c r="GWL392" s="541"/>
      <c r="GWM392" s="541"/>
      <c r="GWN392" s="541"/>
      <c r="GWO392" s="541"/>
      <c r="GWP392" s="541"/>
      <c r="GWQ392" s="541"/>
      <c r="GWR392" s="541"/>
      <c r="GWS392" s="541"/>
      <c r="GWT392" s="541"/>
      <c r="GWU392" s="541"/>
      <c r="GWV392" s="541"/>
      <c r="GWW392" s="541"/>
      <c r="GWX392" s="541"/>
      <c r="GWY392" s="541"/>
      <c r="GWZ392" s="541"/>
      <c r="GXA392" s="541"/>
      <c r="GXB392" s="541"/>
      <c r="GXC392" s="541"/>
      <c r="GXD392" s="541"/>
      <c r="GXE392" s="541"/>
      <c r="GXF392" s="541"/>
      <c r="GXG392" s="541"/>
      <c r="GXH392" s="541"/>
      <c r="GXI392" s="541"/>
      <c r="GXJ392" s="541"/>
      <c r="GXK392" s="541"/>
      <c r="GXL392" s="541"/>
      <c r="GXM392" s="541"/>
      <c r="GXN392" s="541"/>
      <c r="GXO392" s="541"/>
      <c r="GXP392" s="541"/>
      <c r="GXQ392" s="541"/>
      <c r="GXR392" s="541"/>
      <c r="GXS392" s="541"/>
      <c r="GXT392" s="541"/>
      <c r="GXU392" s="541"/>
      <c r="GXV392" s="541"/>
      <c r="GXW392" s="541"/>
      <c r="GXX392" s="541"/>
      <c r="GXY392" s="541"/>
      <c r="GXZ392" s="541"/>
      <c r="GYA392" s="541"/>
      <c r="GYB392" s="541"/>
      <c r="GYC392" s="541"/>
      <c r="GYD392" s="541"/>
      <c r="GYE392" s="541"/>
      <c r="GYF392" s="541"/>
      <c r="GYG392" s="541"/>
      <c r="GYH392" s="541"/>
      <c r="GYI392" s="541"/>
      <c r="GYJ392" s="541"/>
      <c r="GYK392" s="541"/>
      <c r="GYL392" s="541"/>
      <c r="GYM392" s="541"/>
      <c r="GYN392" s="541"/>
      <c r="GYO392" s="541"/>
      <c r="GYP392" s="541"/>
      <c r="GYQ392" s="541"/>
      <c r="GYR392" s="541"/>
      <c r="GYS392" s="541"/>
      <c r="GYT392" s="541"/>
      <c r="GYU392" s="541"/>
      <c r="GYV392" s="541"/>
      <c r="GYW392" s="541"/>
      <c r="GYX392" s="541"/>
      <c r="GYY392" s="541"/>
      <c r="GYZ392" s="541"/>
      <c r="GZA392" s="541"/>
      <c r="GZB392" s="541"/>
      <c r="GZC392" s="541"/>
      <c r="GZD392" s="541"/>
      <c r="GZE392" s="541"/>
      <c r="GZF392" s="541"/>
      <c r="GZG392" s="541"/>
      <c r="GZH392" s="541"/>
      <c r="GZI392" s="541"/>
      <c r="GZJ392" s="541"/>
      <c r="GZK392" s="541"/>
      <c r="GZL392" s="541"/>
      <c r="GZM392" s="541"/>
      <c r="GZN392" s="541"/>
      <c r="GZO392" s="541"/>
      <c r="GZP392" s="541"/>
      <c r="GZQ392" s="541"/>
      <c r="GZR392" s="541"/>
      <c r="GZS392" s="541"/>
      <c r="GZT392" s="541"/>
      <c r="GZU392" s="541"/>
      <c r="GZV392" s="541"/>
      <c r="GZW392" s="541"/>
      <c r="GZX392" s="541"/>
      <c r="GZY392" s="541"/>
      <c r="GZZ392" s="541"/>
      <c r="HAA392" s="541"/>
      <c r="HAB392" s="541"/>
      <c r="HAC392" s="541"/>
      <c r="HAD392" s="541"/>
      <c r="HAE392" s="541"/>
      <c r="HAF392" s="541"/>
      <c r="HAG392" s="541"/>
      <c r="HAH392" s="541"/>
      <c r="HAI392" s="541"/>
      <c r="HAJ392" s="541"/>
      <c r="HAK392" s="541"/>
      <c r="HAL392" s="541"/>
      <c r="HAM392" s="541"/>
      <c r="HAN392" s="541"/>
      <c r="HAO392" s="541"/>
      <c r="HAP392" s="541"/>
      <c r="HAQ392" s="541"/>
      <c r="HAR392" s="541"/>
      <c r="HAS392" s="541"/>
      <c r="HAT392" s="541"/>
      <c r="HAU392" s="541"/>
      <c r="HAV392" s="541"/>
      <c r="HAW392" s="541"/>
      <c r="HAX392" s="541"/>
      <c r="HAY392" s="541"/>
      <c r="HAZ392" s="541"/>
      <c r="HBA392" s="541"/>
      <c r="HBB392" s="541"/>
      <c r="HBC392" s="541"/>
      <c r="HBD392" s="541"/>
      <c r="HBE392" s="541"/>
      <c r="HBF392" s="541"/>
      <c r="HBG392" s="541"/>
      <c r="HBH392" s="541"/>
      <c r="HBI392" s="541"/>
      <c r="HBJ392" s="541"/>
      <c r="HBK392" s="541"/>
      <c r="HBL392" s="541"/>
      <c r="HBM392" s="541"/>
      <c r="HBN392" s="541"/>
      <c r="HBO392" s="541"/>
      <c r="HBP392" s="541"/>
      <c r="HBQ392" s="541"/>
      <c r="HBR392" s="541"/>
      <c r="HBS392" s="541"/>
      <c r="HBT392" s="541"/>
      <c r="HBU392" s="541"/>
      <c r="HBV392" s="541"/>
      <c r="HBW392" s="541"/>
      <c r="HBX392" s="541"/>
      <c r="HBY392" s="541"/>
      <c r="HBZ392" s="541"/>
      <c r="HCA392" s="541"/>
      <c r="HCB392" s="541"/>
      <c r="HCC392" s="541"/>
      <c r="HCD392" s="541"/>
      <c r="HCE392" s="541"/>
      <c r="HCF392" s="541"/>
      <c r="HCG392" s="541"/>
      <c r="HCH392" s="541"/>
      <c r="HCI392" s="541"/>
      <c r="HCJ392" s="541"/>
      <c r="HCK392" s="541"/>
      <c r="HCL392" s="541"/>
      <c r="HCM392" s="541"/>
      <c r="HCN392" s="541"/>
      <c r="HCO392" s="541"/>
      <c r="HCP392" s="541"/>
      <c r="HCQ392" s="541"/>
      <c r="HCR392" s="541"/>
      <c r="HCS392" s="541"/>
      <c r="HCT392" s="541"/>
      <c r="HCU392" s="541"/>
      <c r="HCV392" s="541"/>
      <c r="HCW392" s="541"/>
      <c r="HCX392" s="541"/>
      <c r="HCY392" s="541"/>
      <c r="HCZ392" s="541"/>
      <c r="HDA392" s="541"/>
      <c r="HDB392" s="541"/>
      <c r="HDC392" s="541"/>
      <c r="HDD392" s="541"/>
      <c r="HDE392" s="541"/>
      <c r="HDF392" s="541"/>
      <c r="HDG392" s="541"/>
      <c r="HDH392" s="541"/>
      <c r="HDI392" s="541"/>
      <c r="HDJ392" s="541"/>
      <c r="HDK392" s="541"/>
      <c r="HDL392" s="541"/>
      <c r="HDM392" s="541"/>
      <c r="HDN392" s="541"/>
      <c r="HDO392" s="541"/>
      <c r="HDP392" s="541"/>
      <c r="HDQ392" s="541"/>
      <c r="HDR392" s="541"/>
      <c r="HDS392" s="541"/>
      <c r="HDT392" s="541"/>
      <c r="HDU392" s="541"/>
      <c r="HDV392" s="541"/>
      <c r="HDW392" s="541"/>
      <c r="HDX392" s="541"/>
      <c r="HDY392" s="541"/>
      <c r="HDZ392" s="541"/>
      <c r="HEA392" s="541"/>
      <c r="HEB392" s="541"/>
      <c r="HEC392" s="541"/>
      <c r="HED392" s="541"/>
      <c r="HEE392" s="541"/>
      <c r="HEF392" s="541"/>
      <c r="HEG392" s="541"/>
      <c r="HEH392" s="541"/>
      <c r="HEI392" s="541"/>
      <c r="HEJ392" s="541"/>
      <c r="HEK392" s="541"/>
      <c r="HEL392" s="541"/>
      <c r="HEM392" s="541"/>
      <c r="HEN392" s="541"/>
      <c r="HEO392" s="541"/>
      <c r="HEP392" s="541"/>
      <c r="HEQ392" s="541"/>
      <c r="HER392" s="541"/>
      <c r="HES392" s="541"/>
      <c r="HET392" s="541"/>
      <c r="HEU392" s="541"/>
      <c r="HEV392" s="541"/>
      <c r="HEW392" s="541"/>
      <c r="HEX392" s="541"/>
      <c r="HEY392" s="541"/>
      <c r="HEZ392" s="541"/>
      <c r="HFA392" s="541"/>
      <c r="HFB392" s="541"/>
      <c r="HFC392" s="541"/>
      <c r="HFD392" s="541"/>
      <c r="HFE392" s="541"/>
      <c r="HFF392" s="541"/>
      <c r="HFG392" s="541"/>
      <c r="HFH392" s="541"/>
      <c r="HFI392" s="541"/>
      <c r="HFJ392" s="541"/>
      <c r="HFK392" s="541"/>
      <c r="HFL392" s="541"/>
      <c r="HFM392" s="541"/>
      <c r="HFN392" s="541"/>
      <c r="HFO392" s="541"/>
      <c r="HFP392" s="541"/>
      <c r="HFQ392" s="541"/>
      <c r="HFR392" s="541"/>
      <c r="HFS392" s="541"/>
      <c r="HFT392" s="541"/>
      <c r="HFU392" s="541"/>
      <c r="HFV392" s="541"/>
      <c r="HFW392" s="541"/>
      <c r="HFX392" s="541"/>
      <c r="HFY392" s="541"/>
      <c r="HFZ392" s="541"/>
      <c r="HGA392" s="541"/>
      <c r="HGB392" s="541"/>
      <c r="HGC392" s="541"/>
      <c r="HGD392" s="541"/>
      <c r="HGE392" s="541"/>
      <c r="HGF392" s="541"/>
      <c r="HGG392" s="541"/>
      <c r="HGH392" s="541"/>
      <c r="HGI392" s="541"/>
      <c r="HGJ392" s="541"/>
      <c r="HGK392" s="541"/>
      <c r="HGL392" s="541"/>
      <c r="HGM392" s="541"/>
      <c r="HGN392" s="541"/>
      <c r="HGO392" s="541"/>
      <c r="HGP392" s="541"/>
      <c r="HGQ392" s="541"/>
      <c r="HGR392" s="541"/>
      <c r="HGS392" s="541"/>
      <c r="HGT392" s="541"/>
      <c r="HGU392" s="541"/>
      <c r="HGV392" s="541"/>
      <c r="HGW392" s="541"/>
      <c r="HGX392" s="541"/>
      <c r="HGY392" s="541"/>
      <c r="HGZ392" s="541"/>
      <c r="HHA392" s="541"/>
      <c r="HHB392" s="541"/>
      <c r="HHC392" s="541"/>
      <c r="HHD392" s="541"/>
      <c r="HHE392" s="541"/>
      <c r="HHF392" s="541"/>
      <c r="HHG392" s="541"/>
      <c r="HHH392" s="541"/>
      <c r="HHI392" s="541"/>
      <c r="HHJ392" s="541"/>
      <c r="HHK392" s="541"/>
      <c r="HHL392" s="541"/>
      <c r="HHM392" s="541"/>
      <c r="HHN392" s="541"/>
      <c r="HHO392" s="541"/>
      <c r="HHP392" s="541"/>
      <c r="HHQ392" s="541"/>
      <c r="HHR392" s="541"/>
      <c r="HHS392" s="541"/>
      <c r="HHT392" s="541"/>
      <c r="HHU392" s="541"/>
      <c r="HHV392" s="541"/>
      <c r="HHW392" s="541"/>
      <c r="HHX392" s="541"/>
      <c r="HHY392" s="541"/>
      <c r="HHZ392" s="541"/>
      <c r="HIA392" s="541"/>
      <c r="HIB392" s="541"/>
      <c r="HIC392" s="541"/>
      <c r="HID392" s="541"/>
      <c r="HIE392" s="541"/>
      <c r="HIF392" s="541"/>
      <c r="HIG392" s="541"/>
      <c r="HIH392" s="541"/>
      <c r="HII392" s="541"/>
      <c r="HIJ392" s="541"/>
      <c r="HIK392" s="541"/>
      <c r="HIL392" s="541"/>
      <c r="HIM392" s="541"/>
      <c r="HIN392" s="541"/>
      <c r="HIO392" s="541"/>
      <c r="HIP392" s="541"/>
      <c r="HIQ392" s="541"/>
      <c r="HIR392" s="541"/>
      <c r="HIS392" s="541"/>
      <c r="HIT392" s="541"/>
      <c r="HIU392" s="541"/>
      <c r="HIV392" s="541"/>
      <c r="HIW392" s="541"/>
      <c r="HIX392" s="541"/>
      <c r="HIY392" s="541"/>
      <c r="HIZ392" s="541"/>
      <c r="HJA392" s="541"/>
      <c r="HJB392" s="541"/>
      <c r="HJC392" s="541"/>
      <c r="HJD392" s="541"/>
      <c r="HJE392" s="541"/>
      <c r="HJF392" s="541"/>
      <c r="HJG392" s="541"/>
      <c r="HJH392" s="541"/>
      <c r="HJI392" s="541"/>
      <c r="HJJ392" s="541"/>
      <c r="HJK392" s="541"/>
      <c r="HJL392" s="541"/>
      <c r="HJM392" s="541"/>
      <c r="HJN392" s="541"/>
      <c r="HJO392" s="541"/>
      <c r="HJP392" s="541"/>
      <c r="HJQ392" s="541"/>
      <c r="HJR392" s="541"/>
      <c r="HJS392" s="541"/>
      <c r="HJT392" s="541"/>
      <c r="HJU392" s="541"/>
      <c r="HJV392" s="541"/>
      <c r="HJW392" s="541"/>
      <c r="HJX392" s="541"/>
      <c r="HJY392" s="541"/>
      <c r="HJZ392" s="541"/>
      <c r="HKA392" s="541"/>
      <c r="HKB392" s="541"/>
      <c r="HKC392" s="541"/>
      <c r="HKD392" s="541"/>
      <c r="HKE392" s="541"/>
      <c r="HKF392" s="541"/>
      <c r="HKG392" s="541"/>
      <c r="HKH392" s="541"/>
      <c r="HKI392" s="541"/>
      <c r="HKJ392" s="541"/>
      <c r="HKK392" s="541"/>
      <c r="HKL392" s="541"/>
      <c r="HKM392" s="541"/>
      <c r="HKN392" s="541"/>
      <c r="HKO392" s="541"/>
      <c r="HKP392" s="541"/>
      <c r="HKQ392" s="541"/>
      <c r="HKR392" s="541"/>
      <c r="HKS392" s="541"/>
      <c r="HKT392" s="541"/>
      <c r="HKU392" s="541"/>
      <c r="HKV392" s="541"/>
      <c r="HKW392" s="541"/>
      <c r="HKX392" s="541"/>
      <c r="HKY392" s="541"/>
      <c r="HKZ392" s="541"/>
      <c r="HLA392" s="541"/>
      <c r="HLB392" s="541"/>
      <c r="HLC392" s="541"/>
      <c r="HLD392" s="541"/>
      <c r="HLE392" s="541"/>
      <c r="HLF392" s="541"/>
      <c r="HLG392" s="541"/>
      <c r="HLH392" s="541"/>
      <c r="HLI392" s="541"/>
      <c r="HLJ392" s="541"/>
      <c r="HLK392" s="541"/>
      <c r="HLL392" s="541"/>
      <c r="HLM392" s="541"/>
      <c r="HLN392" s="541"/>
      <c r="HLO392" s="541"/>
      <c r="HLP392" s="541"/>
      <c r="HLQ392" s="541"/>
      <c r="HLR392" s="541"/>
      <c r="HLS392" s="541"/>
      <c r="HLT392" s="541"/>
      <c r="HLU392" s="541"/>
      <c r="HLV392" s="541"/>
      <c r="HLW392" s="541"/>
      <c r="HLX392" s="541"/>
      <c r="HLY392" s="541"/>
      <c r="HLZ392" s="541"/>
      <c r="HMA392" s="541"/>
      <c r="HMB392" s="541"/>
      <c r="HMC392" s="541"/>
      <c r="HMD392" s="541"/>
      <c r="HME392" s="541"/>
      <c r="HMF392" s="541"/>
      <c r="HMG392" s="541"/>
      <c r="HMH392" s="541"/>
      <c r="HMI392" s="541"/>
      <c r="HMJ392" s="541"/>
      <c r="HMK392" s="541"/>
      <c r="HML392" s="541"/>
      <c r="HMM392" s="541"/>
      <c r="HMN392" s="541"/>
      <c r="HMO392" s="541"/>
      <c r="HMP392" s="541"/>
      <c r="HMQ392" s="541"/>
      <c r="HMR392" s="541"/>
      <c r="HMS392" s="541"/>
      <c r="HMT392" s="541"/>
      <c r="HMU392" s="541"/>
      <c r="HMV392" s="541"/>
      <c r="HMW392" s="541"/>
      <c r="HMX392" s="541"/>
      <c r="HMY392" s="541"/>
      <c r="HMZ392" s="541"/>
      <c r="HNA392" s="541"/>
      <c r="HNB392" s="541"/>
      <c r="HNC392" s="541"/>
      <c r="HND392" s="541"/>
      <c r="HNE392" s="541"/>
      <c r="HNF392" s="541"/>
      <c r="HNG392" s="541"/>
      <c r="HNH392" s="541"/>
      <c r="HNI392" s="541"/>
      <c r="HNJ392" s="541"/>
      <c r="HNK392" s="541"/>
      <c r="HNL392" s="541"/>
      <c r="HNM392" s="541"/>
      <c r="HNN392" s="541"/>
      <c r="HNO392" s="541"/>
      <c r="HNP392" s="541"/>
      <c r="HNQ392" s="541"/>
      <c r="HNR392" s="541"/>
      <c r="HNS392" s="541"/>
      <c r="HNT392" s="541"/>
      <c r="HNU392" s="541"/>
      <c r="HNV392" s="541"/>
      <c r="HNW392" s="541"/>
      <c r="HNX392" s="541"/>
      <c r="HNY392" s="541"/>
      <c r="HNZ392" s="541"/>
      <c r="HOA392" s="541"/>
      <c r="HOB392" s="541"/>
      <c r="HOC392" s="541"/>
      <c r="HOD392" s="541"/>
      <c r="HOE392" s="541"/>
      <c r="HOF392" s="541"/>
      <c r="HOG392" s="541"/>
      <c r="HOH392" s="541"/>
      <c r="HOI392" s="541"/>
      <c r="HOJ392" s="541"/>
      <c r="HOK392" s="541"/>
      <c r="HOL392" s="541"/>
      <c r="HOM392" s="541"/>
      <c r="HON392" s="541"/>
      <c r="HOO392" s="541"/>
      <c r="HOP392" s="541"/>
      <c r="HOQ392" s="541"/>
      <c r="HOR392" s="541"/>
      <c r="HOS392" s="541"/>
      <c r="HOT392" s="541"/>
      <c r="HOU392" s="541"/>
      <c r="HOV392" s="541"/>
      <c r="HOW392" s="541"/>
      <c r="HOX392" s="541"/>
      <c r="HOY392" s="541"/>
      <c r="HOZ392" s="541"/>
      <c r="HPA392" s="541"/>
      <c r="HPB392" s="541"/>
      <c r="HPC392" s="541"/>
      <c r="HPD392" s="541"/>
      <c r="HPE392" s="541"/>
      <c r="HPF392" s="541"/>
      <c r="HPG392" s="541"/>
      <c r="HPH392" s="541"/>
      <c r="HPI392" s="541"/>
      <c r="HPJ392" s="541"/>
      <c r="HPK392" s="541"/>
      <c r="HPL392" s="541"/>
      <c r="HPM392" s="541"/>
      <c r="HPN392" s="541"/>
      <c r="HPO392" s="541"/>
      <c r="HPP392" s="541"/>
      <c r="HPQ392" s="541"/>
      <c r="HPR392" s="541"/>
      <c r="HPS392" s="541"/>
      <c r="HPT392" s="541"/>
      <c r="HPU392" s="541"/>
      <c r="HPV392" s="541"/>
      <c r="HPW392" s="541"/>
      <c r="HPX392" s="541"/>
      <c r="HPY392" s="541"/>
      <c r="HPZ392" s="541"/>
      <c r="HQA392" s="541"/>
      <c r="HQB392" s="541"/>
      <c r="HQC392" s="541"/>
      <c r="HQD392" s="541"/>
      <c r="HQE392" s="541"/>
      <c r="HQF392" s="541"/>
      <c r="HQG392" s="541"/>
      <c r="HQH392" s="541"/>
      <c r="HQI392" s="541"/>
      <c r="HQJ392" s="541"/>
      <c r="HQK392" s="541"/>
      <c r="HQL392" s="541"/>
      <c r="HQM392" s="541"/>
      <c r="HQN392" s="541"/>
      <c r="HQO392" s="541"/>
      <c r="HQP392" s="541"/>
      <c r="HQQ392" s="541"/>
      <c r="HQR392" s="541"/>
      <c r="HQS392" s="541"/>
      <c r="HQT392" s="541"/>
      <c r="HQU392" s="541"/>
      <c r="HQV392" s="541"/>
      <c r="HQW392" s="541"/>
      <c r="HQX392" s="541"/>
      <c r="HQY392" s="541"/>
      <c r="HQZ392" s="541"/>
      <c r="HRA392" s="541"/>
      <c r="HRB392" s="541"/>
      <c r="HRC392" s="541"/>
      <c r="HRD392" s="541"/>
      <c r="HRE392" s="541"/>
      <c r="HRF392" s="541"/>
      <c r="HRG392" s="541"/>
      <c r="HRH392" s="541"/>
      <c r="HRI392" s="541"/>
      <c r="HRJ392" s="541"/>
      <c r="HRK392" s="541"/>
      <c r="HRL392" s="541"/>
      <c r="HRM392" s="541"/>
      <c r="HRN392" s="541"/>
      <c r="HRO392" s="541"/>
      <c r="HRP392" s="541"/>
      <c r="HRQ392" s="541"/>
      <c r="HRR392" s="541"/>
      <c r="HRS392" s="541"/>
      <c r="HRT392" s="541"/>
      <c r="HRU392" s="541"/>
      <c r="HRV392" s="541"/>
      <c r="HRW392" s="541"/>
      <c r="HRX392" s="541"/>
      <c r="HRY392" s="541"/>
      <c r="HRZ392" s="541"/>
      <c r="HSA392" s="541"/>
      <c r="HSB392" s="541"/>
      <c r="HSC392" s="541"/>
      <c r="HSD392" s="541"/>
      <c r="HSE392" s="541"/>
      <c r="HSF392" s="541"/>
      <c r="HSG392" s="541"/>
      <c r="HSH392" s="541"/>
      <c r="HSI392" s="541"/>
      <c r="HSJ392" s="541"/>
      <c r="HSK392" s="541"/>
      <c r="HSL392" s="541"/>
      <c r="HSM392" s="541"/>
      <c r="HSN392" s="541"/>
      <c r="HSO392" s="541"/>
      <c r="HSP392" s="541"/>
      <c r="HSQ392" s="541"/>
      <c r="HSR392" s="541"/>
      <c r="HSS392" s="541"/>
      <c r="HST392" s="541"/>
      <c r="HSU392" s="541"/>
      <c r="HSV392" s="541"/>
      <c r="HSW392" s="541"/>
      <c r="HSX392" s="541"/>
      <c r="HSY392" s="541"/>
      <c r="HSZ392" s="541"/>
      <c r="HTA392" s="541"/>
      <c r="HTB392" s="541"/>
      <c r="HTC392" s="541"/>
      <c r="HTD392" s="541"/>
      <c r="HTE392" s="541"/>
      <c r="HTF392" s="541"/>
      <c r="HTG392" s="541"/>
      <c r="HTH392" s="541"/>
      <c r="HTI392" s="541"/>
      <c r="HTJ392" s="541"/>
      <c r="HTK392" s="541"/>
      <c r="HTL392" s="541"/>
      <c r="HTM392" s="541"/>
      <c r="HTN392" s="541"/>
      <c r="HTO392" s="541"/>
      <c r="HTP392" s="541"/>
      <c r="HTQ392" s="541"/>
      <c r="HTR392" s="541"/>
      <c r="HTS392" s="541"/>
      <c r="HTT392" s="541"/>
      <c r="HTU392" s="541"/>
      <c r="HTV392" s="541"/>
      <c r="HTW392" s="541"/>
      <c r="HTX392" s="541"/>
      <c r="HTY392" s="541"/>
      <c r="HTZ392" s="541"/>
      <c r="HUA392" s="541"/>
      <c r="HUB392" s="541"/>
      <c r="HUC392" s="541"/>
      <c r="HUD392" s="541"/>
      <c r="HUE392" s="541"/>
      <c r="HUF392" s="541"/>
      <c r="HUG392" s="541"/>
      <c r="HUH392" s="541"/>
      <c r="HUI392" s="541"/>
      <c r="HUJ392" s="541"/>
      <c r="HUK392" s="541"/>
      <c r="HUL392" s="541"/>
      <c r="HUM392" s="541"/>
      <c r="HUN392" s="541"/>
      <c r="HUO392" s="541"/>
      <c r="HUP392" s="541"/>
      <c r="HUQ392" s="541"/>
      <c r="HUR392" s="541"/>
      <c r="HUS392" s="541"/>
      <c r="HUT392" s="541"/>
      <c r="HUU392" s="541"/>
      <c r="HUV392" s="541"/>
      <c r="HUW392" s="541"/>
      <c r="HUX392" s="541"/>
      <c r="HUY392" s="541"/>
      <c r="HUZ392" s="541"/>
      <c r="HVA392" s="541"/>
      <c r="HVB392" s="541"/>
      <c r="HVC392" s="541"/>
      <c r="HVD392" s="541"/>
      <c r="HVE392" s="541"/>
      <c r="HVF392" s="541"/>
      <c r="HVG392" s="541"/>
      <c r="HVH392" s="541"/>
      <c r="HVI392" s="541"/>
      <c r="HVJ392" s="541"/>
      <c r="HVK392" s="541"/>
      <c r="HVL392" s="541"/>
      <c r="HVM392" s="541"/>
      <c r="HVN392" s="541"/>
      <c r="HVO392" s="541"/>
      <c r="HVP392" s="541"/>
      <c r="HVQ392" s="541"/>
      <c r="HVR392" s="541"/>
      <c r="HVS392" s="541"/>
      <c r="HVT392" s="541"/>
      <c r="HVU392" s="541"/>
      <c r="HVV392" s="541"/>
      <c r="HVW392" s="541"/>
      <c r="HVX392" s="541"/>
      <c r="HVY392" s="541"/>
      <c r="HVZ392" s="541"/>
      <c r="HWA392" s="541"/>
      <c r="HWB392" s="541"/>
      <c r="HWC392" s="541"/>
      <c r="HWD392" s="541"/>
      <c r="HWE392" s="541"/>
      <c r="HWF392" s="541"/>
      <c r="HWG392" s="541"/>
      <c r="HWH392" s="541"/>
      <c r="HWI392" s="541"/>
      <c r="HWJ392" s="541"/>
      <c r="HWK392" s="541"/>
      <c r="HWL392" s="541"/>
      <c r="HWM392" s="541"/>
      <c r="HWN392" s="541"/>
      <c r="HWO392" s="541"/>
      <c r="HWP392" s="541"/>
      <c r="HWQ392" s="541"/>
      <c r="HWR392" s="541"/>
      <c r="HWS392" s="541"/>
      <c r="HWT392" s="541"/>
      <c r="HWU392" s="541"/>
      <c r="HWV392" s="541"/>
      <c r="HWW392" s="541"/>
      <c r="HWX392" s="541"/>
      <c r="HWY392" s="541"/>
      <c r="HWZ392" s="541"/>
      <c r="HXA392" s="541"/>
      <c r="HXB392" s="541"/>
      <c r="HXC392" s="541"/>
      <c r="HXD392" s="541"/>
      <c r="HXE392" s="541"/>
      <c r="HXF392" s="541"/>
      <c r="HXG392" s="541"/>
      <c r="HXH392" s="541"/>
      <c r="HXI392" s="541"/>
      <c r="HXJ392" s="541"/>
      <c r="HXK392" s="541"/>
      <c r="HXL392" s="541"/>
      <c r="HXM392" s="541"/>
      <c r="HXN392" s="541"/>
      <c r="HXO392" s="541"/>
      <c r="HXP392" s="541"/>
      <c r="HXQ392" s="541"/>
      <c r="HXR392" s="541"/>
      <c r="HXS392" s="541"/>
      <c r="HXT392" s="541"/>
      <c r="HXU392" s="541"/>
      <c r="HXV392" s="541"/>
      <c r="HXW392" s="541"/>
      <c r="HXX392" s="541"/>
      <c r="HXY392" s="541"/>
      <c r="HXZ392" s="541"/>
      <c r="HYA392" s="541"/>
      <c r="HYB392" s="541"/>
      <c r="HYC392" s="541"/>
      <c r="HYD392" s="541"/>
      <c r="HYE392" s="541"/>
      <c r="HYF392" s="541"/>
      <c r="HYG392" s="541"/>
      <c r="HYH392" s="541"/>
      <c r="HYI392" s="541"/>
      <c r="HYJ392" s="541"/>
      <c r="HYK392" s="541"/>
      <c r="HYL392" s="541"/>
      <c r="HYM392" s="541"/>
      <c r="HYN392" s="541"/>
      <c r="HYO392" s="541"/>
      <c r="HYP392" s="541"/>
      <c r="HYQ392" s="541"/>
      <c r="HYR392" s="541"/>
      <c r="HYS392" s="541"/>
      <c r="HYT392" s="541"/>
      <c r="HYU392" s="541"/>
      <c r="HYV392" s="541"/>
      <c r="HYW392" s="541"/>
      <c r="HYX392" s="541"/>
      <c r="HYY392" s="541"/>
      <c r="HYZ392" s="541"/>
      <c r="HZA392" s="541"/>
      <c r="HZB392" s="541"/>
      <c r="HZC392" s="541"/>
      <c r="HZD392" s="541"/>
      <c r="HZE392" s="541"/>
      <c r="HZF392" s="541"/>
      <c r="HZG392" s="541"/>
      <c r="HZH392" s="541"/>
      <c r="HZI392" s="541"/>
      <c r="HZJ392" s="541"/>
      <c r="HZK392" s="541"/>
      <c r="HZL392" s="541"/>
      <c r="HZM392" s="541"/>
      <c r="HZN392" s="541"/>
      <c r="HZO392" s="541"/>
      <c r="HZP392" s="541"/>
      <c r="HZQ392" s="541"/>
      <c r="HZR392" s="541"/>
      <c r="HZS392" s="541"/>
      <c r="HZT392" s="541"/>
      <c r="HZU392" s="541"/>
      <c r="HZV392" s="541"/>
      <c r="HZW392" s="541"/>
      <c r="HZX392" s="541"/>
      <c r="HZY392" s="541"/>
      <c r="HZZ392" s="541"/>
      <c r="IAA392" s="541"/>
      <c r="IAB392" s="541"/>
      <c r="IAC392" s="541"/>
      <c r="IAD392" s="541"/>
      <c r="IAE392" s="541"/>
      <c r="IAF392" s="541"/>
      <c r="IAG392" s="541"/>
      <c r="IAH392" s="541"/>
      <c r="IAI392" s="541"/>
      <c r="IAJ392" s="541"/>
      <c r="IAK392" s="541"/>
      <c r="IAL392" s="541"/>
      <c r="IAM392" s="541"/>
      <c r="IAN392" s="541"/>
      <c r="IAO392" s="541"/>
      <c r="IAP392" s="541"/>
      <c r="IAQ392" s="541"/>
      <c r="IAR392" s="541"/>
      <c r="IAS392" s="541"/>
      <c r="IAT392" s="541"/>
      <c r="IAU392" s="541"/>
      <c r="IAV392" s="541"/>
      <c r="IAW392" s="541"/>
      <c r="IAX392" s="541"/>
      <c r="IAY392" s="541"/>
      <c r="IAZ392" s="541"/>
      <c r="IBA392" s="541"/>
      <c r="IBB392" s="541"/>
      <c r="IBC392" s="541"/>
      <c r="IBD392" s="541"/>
      <c r="IBE392" s="541"/>
      <c r="IBF392" s="541"/>
      <c r="IBG392" s="541"/>
      <c r="IBH392" s="541"/>
      <c r="IBI392" s="541"/>
      <c r="IBJ392" s="541"/>
      <c r="IBK392" s="541"/>
      <c r="IBL392" s="541"/>
      <c r="IBM392" s="541"/>
      <c r="IBN392" s="541"/>
      <c r="IBO392" s="541"/>
      <c r="IBP392" s="541"/>
      <c r="IBQ392" s="541"/>
      <c r="IBR392" s="541"/>
      <c r="IBS392" s="541"/>
      <c r="IBT392" s="541"/>
      <c r="IBU392" s="541"/>
      <c r="IBV392" s="541"/>
      <c r="IBW392" s="541"/>
      <c r="IBX392" s="541"/>
      <c r="IBY392" s="541"/>
      <c r="IBZ392" s="541"/>
      <c r="ICA392" s="541"/>
      <c r="ICB392" s="541"/>
      <c r="ICC392" s="541"/>
      <c r="ICD392" s="541"/>
      <c r="ICE392" s="541"/>
      <c r="ICF392" s="541"/>
      <c r="ICG392" s="541"/>
      <c r="ICH392" s="541"/>
      <c r="ICI392" s="541"/>
      <c r="ICJ392" s="541"/>
      <c r="ICK392" s="541"/>
      <c r="ICL392" s="541"/>
      <c r="ICM392" s="541"/>
      <c r="ICN392" s="541"/>
      <c r="ICO392" s="541"/>
      <c r="ICP392" s="541"/>
      <c r="ICQ392" s="541"/>
      <c r="ICR392" s="541"/>
      <c r="ICS392" s="541"/>
      <c r="ICT392" s="541"/>
      <c r="ICU392" s="541"/>
      <c r="ICV392" s="541"/>
      <c r="ICW392" s="541"/>
      <c r="ICX392" s="541"/>
      <c r="ICY392" s="541"/>
      <c r="ICZ392" s="541"/>
      <c r="IDA392" s="541"/>
      <c r="IDB392" s="541"/>
      <c r="IDC392" s="541"/>
      <c r="IDD392" s="541"/>
      <c r="IDE392" s="541"/>
      <c r="IDF392" s="541"/>
      <c r="IDG392" s="541"/>
      <c r="IDH392" s="541"/>
      <c r="IDI392" s="541"/>
      <c r="IDJ392" s="541"/>
      <c r="IDK392" s="541"/>
      <c r="IDL392" s="541"/>
      <c r="IDM392" s="541"/>
      <c r="IDN392" s="541"/>
      <c r="IDO392" s="541"/>
      <c r="IDP392" s="541"/>
      <c r="IDQ392" s="541"/>
      <c r="IDR392" s="541"/>
      <c r="IDS392" s="541"/>
      <c r="IDT392" s="541"/>
      <c r="IDU392" s="541"/>
      <c r="IDV392" s="541"/>
      <c r="IDW392" s="541"/>
      <c r="IDX392" s="541"/>
      <c r="IDY392" s="541"/>
      <c r="IDZ392" s="541"/>
      <c r="IEA392" s="541"/>
      <c r="IEB392" s="541"/>
      <c r="IEC392" s="541"/>
      <c r="IED392" s="541"/>
      <c r="IEE392" s="541"/>
      <c r="IEF392" s="541"/>
      <c r="IEG392" s="541"/>
      <c r="IEH392" s="541"/>
      <c r="IEI392" s="541"/>
      <c r="IEJ392" s="541"/>
      <c r="IEK392" s="541"/>
      <c r="IEL392" s="541"/>
      <c r="IEM392" s="541"/>
      <c r="IEN392" s="541"/>
      <c r="IEO392" s="541"/>
      <c r="IEP392" s="541"/>
      <c r="IEQ392" s="541"/>
      <c r="IER392" s="541"/>
      <c r="IES392" s="541"/>
      <c r="IET392" s="541"/>
      <c r="IEU392" s="541"/>
      <c r="IEV392" s="541"/>
      <c r="IEW392" s="541"/>
      <c r="IEX392" s="541"/>
      <c r="IEY392" s="541"/>
      <c r="IEZ392" s="541"/>
      <c r="IFA392" s="541"/>
      <c r="IFB392" s="541"/>
      <c r="IFC392" s="541"/>
      <c r="IFD392" s="541"/>
      <c r="IFE392" s="541"/>
      <c r="IFF392" s="541"/>
      <c r="IFG392" s="541"/>
      <c r="IFH392" s="541"/>
      <c r="IFI392" s="541"/>
      <c r="IFJ392" s="541"/>
      <c r="IFK392" s="541"/>
      <c r="IFL392" s="541"/>
      <c r="IFM392" s="541"/>
      <c r="IFN392" s="541"/>
      <c r="IFO392" s="541"/>
      <c r="IFP392" s="541"/>
      <c r="IFQ392" s="541"/>
      <c r="IFR392" s="541"/>
      <c r="IFS392" s="541"/>
      <c r="IFT392" s="541"/>
      <c r="IFU392" s="541"/>
      <c r="IFV392" s="541"/>
      <c r="IFW392" s="541"/>
      <c r="IFX392" s="541"/>
      <c r="IFY392" s="541"/>
      <c r="IFZ392" s="541"/>
      <c r="IGA392" s="541"/>
      <c r="IGB392" s="541"/>
      <c r="IGC392" s="541"/>
      <c r="IGD392" s="541"/>
      <c r="IGE392" s="541"/>
      <c r="IGF392" s="541"/>
      <c r="IGG392" s="541"/>
      <c r="IGH392" s="541"/>
      <c r="IGI392" s="541"/>
      <c r="IGJ392" s="541"/>
      <c r="IGK392" s="541"/>
      <c r="IGL392" s="541"/>
      <c r="IGM392" s="541"/>
      <c r="IGN392" s="541"/>
      <c r="IGO392" s="541"/>
      <c r="IGP392" s="541"/>
      <c r="IGQ392" s="541"/>
      <c r="IGR392" s="541"/>
      <c r="IGS392" s="541"/>
      <c r="IGT392" s="541"/>
      <c r="IGU392" s="541"/>
      <c r="IGV392" s="541"/>
      <c r="IGW392" s="541"/>
      <c r="IGX392" s="541"/>
      <c r="IGY392" s="541"/>
      <c r="IGZ392" s="541"/>
      <c r="IHA392" s="541"/>
      <c r="IHB392" s="541"/>
      <c r="IHC392" s="541"/>
      <c r="IHD392" s="541"/>
      <c r="IHE392" s="541"/>
      <c r="IHF392" s="541"/>
      <c r="IHG392" s="541"/>
      <c r="IHH392" s="541"/>
      <c r="IHI392" s="541"/>
      <c r="IHJ392" s="541"/>
      <c r="IHK392" s="541"/>
      <c r="IHL392" s="541"/>
      <c r="IHM392" s="541"/>
      <c r="IHN392" s="541"/>
      <c r="IHO392" s="541"/>
      <c r="IHP392" s="541"/>
      <c r="IHQ392" s="541"/>
      <c r="IHR392" s="541"/>
      <c r="IHS392" s="541"/>
      <c r="IHT392" s="541"/>
      <c r="IHU392" s="541"/>
      <c r="IHV392" s="541"/>
      <c r="IHW392" s="541"/>
      <c r="IHX392" s="541"/>
      <c r="IHY392" s="541"/>
      <c r="IHZ392" s="541"/>
      <c r="IIA392" s="541"/>
      <c r="IIB392" s="541"/>
      <c r="IIC392" s="541"/>
      <c r="IID392" s="541"/>
      <c r="IIE392" s="541"/>
      <c r="IIF392" s="541"/>
      <c r="IIG392" s="541"/>
      <c r="IIH392" s="541"/>
      <c r="III392" s="541"/>
      <c r="IIJ392" s="541"/>
      <c r="IIK392" s="541"/>
      <c r="IIL392" s="541"/>
      <c r="IIM392" s="541"/>
      <c r="IIN392" s="541"/>
      <c r="IIO392" s="541"/>
      <c r="IIP392" s="541"/>
      <c r="IIQ392" s="541"/>
      <c r="IIR392" s="541"/>
      <c r="IIS392" s="541"/>
      <c r="IIT392" s="541"/>
      <c r="IIU392" s="541"/>
      <c r="IIV392" s="541"/>
      <c r="IIW392" s="541"/>
      <c r="IIX392" s="541"/>
      <c r="IIY392" s="541"/>
      <c r="IIZ392" s="541"/>
      <c r="IJA392" s="541"/>
      <c r="IJB392" s="541"/>
      <c r="IJC392" s="541"/>
      <c r="IJD392" s="541"/>
      <c r="IJE392" s="541"/>
      <c r="IJF392" s="541"/>
      <c r="IJG392" s="541"/>
      <c r="IJH392" s="541"/>
      <c r="IJI392" s="541"/>
      <c r="IJJ392" s="541"/>
      <c r="IJK392" s="541"/>
      <c r="IJL392" s="541"/>
      <c r="IJM392" s="541"/>
      <c r="IJN392" s="541"/>
      <c r="IJO392" s="541"/>
      <c r="IJP392" s="541"/>
      <c r="IJQ392" s="541"/>
      <c r="IJR392" s="541"/>
      <c r="IJS392" s="541"/>
      <c r="IJT392" s="541"/>
      <c r="IJU392" s="541"/>
      <c r="IJV392" s="541"/>
      <c r="IJW392" s="541"/>
      <c r="IJX392" s="541"/>
      <c r="IJY392" s="541"/>
      <c r="IJZ392" s="541"/>
      <c r="IKA392" s="541"/>
      <c r="IKB392" s="541"/>
      <c r="IKC392" s="541"/>
      <c r="IKD392" s="541"/>
      <c r="IKE392" s="541"/>
      <c r="IKF392" s="541"/>
      <c r="IKG392" s="541"/>
      <c r="IKH392" s="541"/>
      <c r="IKI392" s="541"/>
      <c r="IKJ392" s="541"/>
      <c r="IKK392" s="541"/>
      <c r="IKL392" s="541"/>
      <c r="IKM392" s="541"/>
      <c r="IKN392" s="541"/>
      <c r="IKO392" s="541"/>
      <c r="IKP392" s="541"/>
      <c r="IKQ392" s="541"/>
      <c r="IKR392" s="541"/>
      <c r="IKS392" s="541"/>
      <c r="IKT392" s="541"/>
      <c r="IKU392" s="541"/>
      <c r="IKV392" s="541"/>
      <c r="IKW392" s="541"/>
      <c r="IKX392" s="541"/>
      <c r="IKY392" s="541"/>
      <c r="IKZ392" s="541"/>
      <c r="ILA392" s="541"/>
      <c r="ILB392" s="541"/>
      <c r="ILC392" s="541"/>
      <c r="ILD392" s="541"/>
      <c r="ILE392" s="541"/>
      <c r="ILF392" s="541"/>
      <c r="ILG392" s="541"/>
      <c r="ILH392" s="541"/>
      <c r="ILI392" s="541"/>
      <c r="ILJ392" s="541"/>
      <c r="ILK392" s="541"/>
      <c r="ILL392" s="541"/>
      <c r="ILM392" s="541"/>
      <c r="ILN392" s="541"/>
      <c r="ILO392" s="541"/>
      <c r="ILP392" s="541"/>
      <c r="ILQ392" s="541"/>
      <c r="ILR392" s="541"/>
      <c r="ILS392" s="541"/>
      <c r="ILT392" s="541"/>
      <c r="ILU392" s="541"/>
      <c r="ILV392" s="541"/>
      <c r="ILW392" s="541"/>
      <c r="ILX392" s="541"/>
      <c r="ILY392" s="541"/>
      <c r="ILZ392" s="541"/>
      <c r="IMA392" s="541"/>
      <c r="IMB392" s="541"/>
      <c r="IMC392" s="541"/>
      <c r="IMD392" s="541"/>
      <c r="IME392" s="541"/>
      <c r="IMF392" s="541"/>
      <c r="IMG392" s="541"/>
      <c r="IMH392" s="541"/>
      <c r="IMI392" s="541"/>
      <c r="IMJ392" s="541"/>
      <c r="IMK392" s="541"/>
      <c r="IML392" s="541"/>
      <c r="IMM392" s="541"/>
      <c r="IMN392" s="541"/>
      <c r="IMO392" s="541"/>
      <c r="IMP392" s="541"/>
      <c r="IMQ392" s="541"/>
      <c r="IMR392" s="541"/>
      <c r="IMS392" s="541"/>
      <c r="IMT392" s="541"/>
      <c r="IMU392" s="541"/>
      <c r="IMV392" s="541"/>
      <c r="IMW392" s="541"/>
      <c r="IMX392" s="541"/>
      <c r="IMY392" s="541"/>
      <c r="IMZ392" s="541"/>
      <c r="INA392" s="541"/>
      <c r="INB392" s="541"/>
      <c r="INC392" s="541"/>
      <c r="IND392" s="541"/>
      <c r="INE392" s="541"/>
      <c r="INF392" s="541"/>
      <c r="ING392" s="541"/>
      <c r="INH392" s="541"/>
      <c r="INI392" s="541"/>
      <c r="INJ392" s="541"/>
      <c r="INK392" s="541"/>
      <c r="INL392" s="541"/>
      <c r="INM392" s="541"/>
      <c r="INN392" s="541"/>
      <c r="INO392" s="541"/>
      <c r="INP392" s="541"/>
      <c r="INQ392" s="541"/>
      <c r="INR392" s="541"/>
      <c r="INS392" s="541"/>
      <c r="INT392" s="541"/>
      <c r="INU392" s="541"/>
      <c r="INV392" s="541"/>
      <c r="INW392" s="541"/>
      <c r="INX392" s="541"/>
      <c r="INY392" s="541"/>
      <c r="INZ392" s="541"/>
      <c r="IOA392" s="541"/>
      <c r="IOB392" s="541"/>
      <c r="IOC392" s="541"/>
      <c r="IOD392" s="541"/>
      <c r="IOE392" s="541"/>
      <c r="IOF392" s="541"/>
      <c r="IOG392" s="541"/>
      <c r="IOH392" s="541"/>
      <c r="IOI392" s="541"/>
      <c r="IOJ392" s="541"/>
      <c r="IOK392" s="541"/>
      <c r="IOL392" s="541"/>
      <c r="IOM392" s="541"/>
      <c r="ION392" s="541"/>
      <c r="IOO392" s="541"/>
      <c r="IOP392" s="541"/>
      <c r="IOQ392" s="541"/>
      <c r="IOR392" s="541"/>
      <c r="IOS392" s="541"/>
      <c r="IOT392" s="541"/>
      <c r="IOU392" s="541"/>
      <c r="IOV392" s="541"/>
      <c r="IOW392" s="541"/>
      <c r="IOX392" s="541"/>
      <c r="IOY392" s="541"/>
      <c r="IOZ392" s="541"/>
      <c r="IPA392" s="541"/>
      <c r="IPB392" s="541"/>
      <c r="IPC392" s="541"/>
      <c r="IPD392" s="541"/>
      <c r="IPE392" s="541"/>
      <c r="IPF392" s="541"/>
      <c r="IPG392" s="541"/>
      <c r="IPH392" s="541"/>
      <c r="IPI392" s="541"/>
      <c r="IPJ392" s="541"/>
      <c r="IPK392" s="541"/>
      <c r="IPL392" s="541"/>
      <c r="IPM392" s="541"/>
      <c r="IPN392" s="541"/>
      <c r="IPO392" s="541"/>
      <c r="IPP392" s="541"/>
      <c r="IPQ392" s="541"/>
      <c r="IPR392" s="541"/>
      <c r="IPS392" s="541"/>
      <c r="IPT392" s="541"/>
      <c r="IPU392" s="541"/>
      <c r="IPV392" s="541"/>
      <c r="IPW392" s="541"/>
      <c r="IPX392" s="541"/>
      <c r="IPY392" s="541"/>
      <c r="IPZ392" s="541"/>
      <c r="IQA392" s="541"/>
      <c r="IQB392" s="541"/>
      <c r="IQC392" s="541"/>
      <c r="IQD392" s="541"/>
      <c r="IQE392" s="541"/>
      <c r="IQF392" s="541"/>
      <c r="IQG392" s="541"/>
      <c r="IQH392" s="541"/>
      <c r="IQI392" s="541"/>
      <c r="IQJ392" s="541"/>
      <c r="IQK392" s="541"/>
      <c r="IQL392" s="541"/>
      <c r="IQM392" s="541"/>
      <c r="IQN392" s="541"/>
      <c r="IQO392" s="541"/>
      <c r="IQP392" s="541"/>
      <c r="IQQ392" s="541"/>
      <c r="IQR392" s="541"/>
      <c r="IQS392" s="541"/>
      <c r="IQT392" s="541"/>
      <c r="IQU392" s="541"/>
      <c r="IQV392" s="541"/>
      <c r="IQW392" s="541"/>
      <c r="IQX392" s="541"/>
      <c r="IQY392" s="541"/>
      <c r="IQZ392" s="541"/>
      <c r="IRA392" s="541"/>
      <c r="IRB392" s="541"/>
      <c r="IRC392" s="541"/>
      <c r="IRD392" s="541"/>
      <c r="IRE392" s="541"/>
      <c r="IRF392" s="541"/>
      <c r="IRG392" s="541"/>
      <c r="IRH392" s="541"/>
      <c r="IRI392" s="541"/>
      <c r="IRJ392" s="541"/>
      <c r="IRK392" s="541"/>
      <c r="IRL392" s="541"/>
      <c r="IRM392" s="541"/>
      <c r="IRN392" s="541"/>
      <c r="IRO392" s="541"/>
      <c r="IRP392" s="541"/>
      <c r="IRQ392" s="541"/>
      <c r="IRR392" s="541"/>
      <c r="IRS392" s="541"/>
      <c r="IRT392" s="541"/>
      <c r="IRU392" s="541"/>
      <c r="IRV392" s="541"/>
      <c r="IRW392" s="541"/>
      <c r="IRX392" s="541"/>
      <c r="IRY392" s="541"/>
      <c r="IRZ392" s="541"/>
      <c r="ISA392" s="541"/>
      <c r="ISB392" s="541"/>
      <c r="ISC392" s="541"/>
      <c r="ISD392" s="541"/>
      <c r="ISE392" s="541"/>
      <c r="ISF392" s="541"/>
      <c r="ISG392" s="541"/>
      <c r="ISH392" s="541"/>
      <c r="ISI392" s="541"/>
      <c r="ISJ392" s="541"/>
      <c r="ISK392" s="541"/>
      <c r="ISL392" s="541"/>
      <c r="ISM392" s="541"/>
      <c r="ISN392" s="541"/>
      <c r="ISO392" s="541"/>
      <c r="ISP392" s="541"/>
      <c r="ISQ392" s="541"/>
      <c r="ISR392" s="541"/>
      <c r="ISS392" s="541"/>
      <c r="IST392" s="541"/>
      <c r="ISU392" s="541"/>
      <c r="ISV392" s="541"/>
      <c r="ISW392" s="541"/>
      <c r="ISX392" s="541"/>
      <c r="ISY392" s="541"/>
      <c r="ISZ392" s="541"/>
      <c r="ITA392" s="541"/>
      <c r="ITB392" s="541"/>
      <c r="ITC392" s="541"/>
      <c r="ITD392" s="541"/>
      <c r="ITE392" s="541"/>
      <c r="ITF392" s="541"/>
      <c r="ITG392" s="541"/>
      <c r="ITH392" s="541"/>
      <c r="ITI392" s="541"/>
      <c r="ITJ392" s="541"/>
      <c r="ITK392" s="541"/>
      <c r="ITL392" s="541"/>
      <c r="ITM392" s="541"/>
      <c r="ITN392" s="541"/>
      <c r="ITO392" s="541"/>
      <c r="ITP392" s="541"/>
      <c r="ITQ392" s="541"/>
      <c r="ITR392" s="541"/>
      <c r="ITS392" s="541"/>
      <c r="ITT392" s="541"/>
      <c r="ITU392" s="541"/>
      <c r="ITV392" s="541"/>
      <c r="ITW392" s="541"/>
      <c r="ITX392" s="541"/>
      <c r="ITY392" s="541"/>
      <c r="ITZ392" s="541"/>
      <c r="IUA392" s="541"/>
      <c r="IUB392" s="541"/>
      <c r="IUC392" s="541"/>
      <c r="IUD392" s="541"/>
      <c r="IUE392" s="541"/>
      <c r="IUF392" s="541"/>
      <c r="IUG392" s="541"/>
      <c r="IUH392" s="541"/>
      <c r="IUI392" s="541"/>
      <c r="IUJ392" s="541"/>
      <c r="IUK392" s="541"/>
      <c r="IUL392" s="541"/>
      <c r="IUM392" s="541"/>
      <c r="IUN392" s="541"/>
      <c r="IUO392" s="541"/>
      <c r="IUP392" s="541"/>
      <c r="IUQ392" s="541"/>
      <c r="IUR392" s="541"/>
      <c r="IUS392" s="541"/>
      <c r="IUT392" s="541"/>
      <c r="IUU392" s="541"/>
      <c r="IUV392" s="541"/>
      <c r="IUW392" s="541"/>
      <c r="IUX392" s="541"/>
      <c r="IUY392" s="541"/>
      <c r="IUZ392" s="541"/>
      <c r="IVA392" s="541"/>
      <c r="IVB392" s="541"/>
      <c r="IVC392" s="541"/>
      <c r="IVD392" s="541"/>
      <c r="IVE392" s="541"/>
      <c r="IVF392" s="541"/>
      <c r="IVG392" s="541"/>
      <c r="IVH392" s="541"/>
      <c r="IVI392" s="541"/>
      <c r="IVJ392" s="541"/>
      <c r="IVK392" s="541"/>
      <c r="IVL392" s="541"/>
      <c r="IVM392" s="541"/>
      <c r="IVN392" s="541"/>
      <c r="IVO392" s="541"/>
      <c r="IVP392" s="541"/>
      <c r="IVQ392" s="541"/>
      <c r="IVR392" s="541"/>
      <c r="IVS392" s="541"/>
      <c r="IVT392" s="541"/>
      <c r="IVU392" s="541"/>
      <c r="IVV392" s="541"/>
      <c r="IVW392" s="541"/>
      <c r="IVX392" s="541"/>
      <c r="IVY392" s="541"/>
      <c r="IVZ392" s="541"/>
      <c r="IWA392" s="541"/>
      <c r="IWB392" s="541"/>
      <c r="IWC392" s="541"/>
      <c r="IWD392" s="541"/>
      <c r="IWE392" s="541"/>
      <c r="IWF392" s="541"/>
      <c r="IWG392" s="541"/>
      <c r="IWH392" s="541"/>
      <c r="IWI392" s="541"/>
      <c r="IWJ392" s="541"/>
      <c r="IWK392" s="541"/>
      <c r="IWL392" s="541"/>
      <c r="IWM392" s="541"/>
      <c r="IWN392" s="541"/>
      <c r="IWO392" s="541"/>
      <c r="IWP392" s="541"/>
      <c r="IWQ392" s="541"/>
      <c r="IWR392" s="541"/>
      <c r="IWS392" s="541"/>
      <c r="IWT392" s="541"/>
      <c r="IWU392" s="541"/>
      <c r="IWV392" s="541"/>
      <c r="IWW392" s="541"/>
      <c r="IWX392" s="541"/>
      <c r="IWY392" s="541"/>
      <c r="IWZ392" s="541"/>
      <c r="IXA392" s="541"/>
      <c r="IXB392" s="541"/>
      <c r="IXC392" s="541"/>
      <c r="IXD392" s="541"/>
      <c r="IXE392" s="541"/>
      <c r="IXF392" s="541"/>
      <c r="IXG392" s="541"/>
      <c r="IXH392" s="541"/>
      <c r="IXI392" s="541"/>
      <c r="IXJ392" s="541"/>
      <c r="IXK392" s="541"/>
      <c r="IXL392" s="541"/>
      <c r="IXM392" s="541"/>
      <c r="IXN392" s="541"/>
      <c r="IXO392" s="541"/>
      <c r="IXP392" s="541"/>
      <c r="IXQ392" s="541"/>
      <c r="IXR392" s="541"/>
      <c r="IXS392" s="541"/>
      <c r="IXT392" s="541"/>
      <c r="IXU392" s="541"/>
      <c r="IXV392" s="541"/>
      <c r="IXW392" s="541"/>
      <c r="IXX392" s="541"/>
      <c r="IXY392" s="541"/>
      <c r="IXZ392" s="541"/>
      <c r="IYA392" s="541"/>
      <c r="IYB392" s="541"/>
      <c r="IYC392" s="541"/>
      <c r="IYD392" s="541"/>
      <c r="IYE392" s="541"/>
      <c r="IYF392" s="541"/>
      <c r="IYG392" s="541"/>
      <c r="IYH392" s="541"/>
      <c r="IYI392" s="541"/>
      <c r="IYJ392" s="541"/>
      <c r="IYK392" s="541"/>
      <c r="IYL392" s="541"/>
      <c r="IYM392" s="541"/>
      <c r="IYN392" s="541"/>
      <c r="IYO392" s="541"/>
      <c r="IYP392" s="541"/>
      <c r="IYQ392" s="541"/>
      <c r="IYR392" s="541"/>
      <c r="IYS392" s="541"/>
      <c r="IYT392" s="541"/>
      <c r="IYU392" s="541"/>
      <c r="IYV392" s="541"/>
      <c r="IYW392" s="541"/>
      <c r="IYX392" s="541"/>
      <c r="IYY392" s="541"/>
      <c r="IYZ392" s="541"/>
      <c r="IZA392" s="541"/>
      <c r="IZB392" s="541"/>
      <c r="IZC392" s="541"/>
      <c r="IZD392" s="541"/>
      <c r="IZE392" s="541"/>
      <c r="IZF392" s="541"/>
      <c r="IZG392" s="541"/>
      <c r="IZH392" s="541"/>
      <c r="IZI392" s="541"/>
      <c r="IZJ392" s="541"/>
      <c r="IZK392" s="541"/>
      <c r="IZL392" s="541"/>
      <c r="IZM392" s="541"/>
      <c r="IZN392" s="541"/>
      <c r="IZO392" s="541"/>
      <c r="IZP392" s="541"/>
      <c r="IZQ392" s="541"/>
      <c r="IZR392" s="541"/>
      <c r="IZS392" s="541"/>
      <c r="IZT392" s="541"/>
      <c r="IZU392" s="541"/>
      <c r="IZV392" s="541"/>
      <c r="IZW392" s="541"/>
      <c r="IZX392" s="541"/>
      <c r="IZY392" s="541"/>
      <c r="IZZ392" s="541"/>
      <c r="JAA392" s="541"/>
      <c r="JAB392" s="541"/>
      <c r="JAC392" s="541"/>
      <c r="JAD392" s="541"/>
      <c r="JAE392" s="541"/>
      <c r="JAF392" s="541"/>
      <c r="JAG392" s="541"/>
      <c r="JAH392" s="541"/>
      <c r="JAI392" s="541"/>
      <c r="JAJ392" s="541"/>
      <c r="JAK392" s="541"/>
      <c r="JAL392" s="541"/>
      <c r="JAM392" s="541"/>
      <c r="JAN392" s="541"/>
      <c r="JAO392" s="541"/>
      <c r="JAP392" s="541"/>
      <c r="JAQ392" s="541"/>
      <c r="JAR392" s="541"/>
      <c r="JAS392" s="541"/>
      <c r="JAT392" s="541"/>
      <c r="JAU392" s="541"/>
      <c r="JAV392" s="541"/>
      <c r="JAW392" s="541"/>
      <c r="JAX392" s="541"/>
      <c r="JAY392" s="541"/>
      <c r="JAZ392" s="541"/>
      <c r="JBA392" s="541"/>
      <c r="JBB392" s="541"/>
      <c r="JBC392" s="541"/>
      <c r="JBD392" s="541"/>
      <c r="JBE392" s="541"/>
      <c r="JBF392" s="541"/>
      <c r="JBG392" s="541"/>
      <c r="JBH392" s="541"/>
      <c r="JBI392" s="541"/>
      <c r="JBJ392" s="541"/>
      <c r="JBK392" s="541"/>
      <c r="JBL392" s="541"/>
      <c r="JBM392" s="541"/>
      <c r="JBN392" s="541"/>
      <c r="JBO392" s="541"/>
      <c r="JBP392" s="541"/>
      <c r="JBQ392" s="541"/>
      <c r="JBR392" s="541"/>
      <c r="JBS392" s="541"/>
      <c r="JBT392" s="541"/>
      <c r="JBU392" s="541"/>
      <c r="JBV392" s="541"/>
      <c r="JBW392" s="541"/>
      <c r="JBX392" s="541"/>
      <c r="JBY392" s="541"/>
      <c r="JBZ392" s="541"/>
      <c r="JCA392" s="541"/>
      <c r="JCB392" s="541"/>
      <c r="JCC392" s="541"/>
      <c r="JCD392" s="541"/>
      <c r="JCE392" s="541"/>
      <c r="JCF392" s="541"/>
      <c r="JCG392" s="541"/>
      <c r="JCH392" s="541"/>
      <c r="JCI392" s="541"/>
      <c r="JCJ392" s="541"/>
      <c r="JCK392" s="541"/>
      <c r="JCL392" s="541"/>
      <c r="JCM392" s="541"/>
      <c r="JCN392" s="541"/>
      <c r="JCO392" s="541"/>
      <c r="JCP392" s="541"/>
      <c r="JCQ392" s="541"/>
      <c r="JCR392" s="541"/>
      <c r="JCS392" s="541"/>
      <c r="JCT392" s="541"/>
      <c r="JCU392" s="541"/>
      <c r="JCV392" s="541"/>
      <c r="JCW392" s="541"/>
      <c r="JCX392" s="541"/>
      <c r="JCY392" s="541"/>
      <c r="JCZ392" s="541"/>
      <c r="JDA392" s="541"/>
      <c r="JDB392" s="541"/>
      <c r="JDC392" s="541"/>
      <c r="JDD392" s="541"/>
      <c r="JDE392" s="541"/>
      <c r="JDF392" s="541"/>
      <c r="JDG392" s="541"/>
      <c r="JDH392" s="541"/>
      <c r="JDI392" s="541"/>
      <c r="JDJ392" s="541"/>
      <c r="JDK392" s="541"/>
      <c r="JDL392" s="541"/>
      <c r="JDM392" s="541"/>
      <c r="JDN392" s="541"/>
      <c r="JDO392" s="541"/>
      <c r="JDP392" s="541"/>
      <c r="JDQ392" s="541"/>
      <c r="JDR392" s="541"/>
      <c r="JDS392" s="541"/>
      <c r="JDT392" s="541"/>
      <c r="JDU392" s="541"/>
      <c r="JDV392" s="541"/>
      <c r="JDW392" s="541"/>
      <c r="JDX392" s="541"/>
      <c r="JDY392" s="541"/>
      <c r="JDZ392" s="541"/>
      <c r="JEA392" s="541"/>
      <c r="JEB392" s="541"/>
      <c r="JEC392" s="541"/>
      <c r="JED392" s="541"/>
      <c r="JEE392" s="541"/>
      <c r="JEF392" s="541"/>
      <c r="JEG392" s="541"/>
      <c r="JEH392" s="541"/>
      <c r="JEI392" s="541"/>
      <c r="JEJ392" s="541"/>
      <c r="JEK392" s="541"/>
      <c r="JEL392" s="541"/>
      <c r="JEM392" s="541"/>
      <c r="JEN392" s="541"/>
      <c r="JEO392" s="541"/>
      <c r="JEP392" s="541"/>
      <c r="JEQ392" s="541"/>
      <c r="JER392" s="541"/>
      <c r="JES392" s="541"/>
      <c r="JET392" s="541"/>
      <c r="JEU392" s="541"/>
      <c r="JEV392" s="541"/>
      <c r="JEW392" s="541"/>
      <c r="JEX392" s="541"/>
      <c r="JEY392" s="541"/>
      <c r="JEZ392" s="541"/>
      <c r="JFA392" s="541"/>
      <c r="JFB392" s="541"/>
      <c r="JFC392" s="541"/>
      <c r="JFD392" s="541"/>
      <c r="JFE392" s="541"/>
      <c r="JFF392" s="541"/>
      <c r="JFG392" s="541"/>
      <c r="JFH392" s="541"/>
      <c r="JFI392" s="541"/>
      <c r="JFJ392" s="541"/>
      <c r="JFK392" s="541"/>
      <c r="JFL392" s="541"/>
      <c r="JFM392" s="541"/>
      <c r="JFN392" s="541"/>
      <c r="JFO392" s="541"/>
      <c r="JFP392" s="541"/>
      <c r="JFQ392" s="541"/>
      <c r="JFR392" s="541"/>
      <c r="JFS392" s="541"/>
      <c r="JFT392" s="541"/>
      <c r="JFU392" s="541"/>
      <c r="JFV392" s="541"/>
      <c r="JFW392" s="541"/>
      <c r="JFX392" s="541"/>
      <c r="JFY392" s="541"/>
      <c r="JFZ392" s="541"/>
      <c r="JGA392" s="541"/>
      <c r="JGB392" s="541"/>
      <c r="JGC392" s="541"/>
      <c r="JGD392" s="541"/>
      <c r="JGE392" s="541"/>
      <c r="JGF392" s="541"/>
      <c r="JGG392" s="541"/>
      <c r="JGH392" s="541"/>
      <c r="JGI392" s="541"/>
      <c r="JGJ392" s="541"/>
      <c r="JGK392" s="541"/>
      <c r="JGL392" s="541"/>
      <c r="JGM392" s="541"/>
      <c r="JGN392" s="541"/>
      <c r="JGO392" s="541"/>
      <c r="JGP392" s="541"/>
      <c r="JGQ392" s="541"/>
      <c r="JGR392" s="541"/>
      <c r="JGS392" s="541"/>
      <c r="JGT392" s="541"/>
      <c r="JGU392" s="541"/>
      <c r="JGV392" s="541"/>
      <c r="JGW392" s="541"/>
      <c r="JGX392" s="541"/>
      <c r="JGY392" s="541"/>
      <c r="JGZ392" s="541"/>
      <c r="JHA392" s="541"/>
      <c r="JHB392" s="541"/>
      <c r="JHC392" s="541"/>
      <c r="JHD392" s="541"/>
      <c r="JHE392" s="541"/>
      <c r="JHF392" s="541"/>
      <c r="JHG392" s="541"/>
      <c r="JHH392" s="541"/>
      <c r="JHI392" s="541"/>
      <c r="JHJ392" s="541"/>
      <c r="JHK392" s="541"/>
      <c r="JHL392" s="541"/>
      <c r="JHM392" s="541"/>
      <c r="JHN392" s="541"/>
      <c r="JHO392" s="541"/>
      <c r="JHP392" s="541"/>
      <c r="JHQ392" s="541"/>
      <c r="JHR392" s="541"/>
      <c r="JHS392" s="541"/>
      <c r="JHT392" s="541"/>
      <c r="JHU392" s="541"/>
      <c r="JHV392" s="541"/>
      <c r="JHW392" s="541"/>
      <c r="JHX392" s="541"/>
      <c r="JHY392" s="541"/>
      <c r="JHZ392" s="541"/>
      <c r="JIA392" s="541"/>
      <c r="JIB392" s="541"/>
      <c r="JIC392" s="541"/>
      <c r="JID392" s="541"/>
      <c r="JIE392" s="541"/>
      <c r="JIF392" s="541"/>
      <c r="JIG392" s="541"/>
      <c r="JIH392" s="541"/>
      <c r="JII392" s="541"/>
      <c r="JIJ392" s="541"/>
      <c r="JIK392" s="541"/>
      <c r="JIL392" s="541"/>
      <c r="JIM392" s="541"/>
      <c r="JIN392" s="541"/>
      <c r="JIO392" s="541"/>
      <c r="JIP392" s="541"/>
      <c r="JIQ392" s="541"/>
      <c r="JIR392" s="541"/>
      <c r="JIS392" s="541"/>
      <c r="JIT392" s="541"/>
      <c r="JIU392" s="541"/>
      <c r="JIV392" s="541"/>
      <c r="JIW392" s="541"/>
      <c r="JIX392" s="541"/>
      <c r="JIY392" s="541"/>
      <c r="JIZ392" s="541"/>
      <c r="JJA392" s="541"/>
      <c r="JJB392" s="541"/>
      <c r="JJC392" s="541"/>
      <c r="JJD392" s="541"/>
      <c r="JJE392" s="541"/>
      <c r="JJF392" s="541"/>
      <c r="JJG392" s="541"/>
      <c r="JJH392" s="541"/>
      <c r="JJI392" s="541"/>
      <c r="JJJ392" s="541"/>
      <c r="JJK392" s="541"/>
      <c r="JJL392" s="541"/>
      <c r="JJM392" s="541"/>
      <c r="JJN392" s="541"/>
      <c r="JJO392" s="541"/>
      <c r="JJP392" s="541"/>
      <c r="JJQ392" s="541"/>
      <c r="JJR392" s="541"/>
      <c r="JJS392" s="541"/>
      <c r="JJT392" s="541"/>
      <c r="JJU392" s="541"/>
      <c r="JJV392" s="541"/>
      <c r="JJW392" s="541"/>
      <c r="JJX392" s="541"/>
      <c r="JJY392" s="541"/>
      <c r="JJZ392" s="541"/>
      <c r="JKA392" s="541"/>
      <c r="JKB392" s="541"/>
      <c r="JKC392" s="541"/>
      <c r="JKD392" s="541"/>
      <c r="JKE392" s="541"/>
      <c r="JKF392" s="541"/>
      <c r="JKG392" s="541"/>
      <c r="JKH392" s="541"/>
      <c r="JKI392" s="541"/>
      <c r="JKJ392" s="541"/>
      <c r="JKK392" s="541"/>
      <c r="JKL392" s="541"/>
      <c r="JKM392" s="541"/>
      <c r="JKN392" s="541"/>
      <c r="JKO392" s="541"/>
      <c r="JKP392" s="541"/>
      <c r="JKQ392" s="541"/>
      <c r="JKR392" s="541"/>
      <c r="JKS392" s="541"/>
      <c r="JKT392" s="541"/>
      <c r="JKU392" s="541"/>
      <c r="JKV392" s="541"/>
      <c r="JKW392" s="541"/>
      <c r="JKX392" s="541"/>
      <c r="JKY392" s="541"/>
      <c r="JKZ392" s="541"/>
      <c r="JLA392" s="541"/>
      <c r="JLB392" s="541"/>
      <c r="JLC392" s="541"/>
      <c r="JLD392" s="541"/>
      <c r="JLE392" s="541"/>
      <c r="JLF392" s="541"/>
      <c r="JLG392" s="541"/>
      <c r="JLH392" s="541"/>
      <c r="JLI392" s="541"/>
      <c r="JLJ392" s="541"/>
      <c r="JLK392" s="541"/>
      <c r="JLL392" s="541"/>
      <c r="JLM392" s="541"/>
      <c r="JLN392" s="541"/>
      <c r="JLO392" s="541"/>
      <c r="JLP392" s="541"/>
      <c r="JLQ392" s="541"/>
      <c r="JLR392" s="541"/>
      <c r="JLS392" s="541"/>
      <c r="JLT392" s="541"/>
      <c r="JLU392" s="541"/>
      <c r="JLV392" s="541"/>
      <c r="JLW392" s="541"/>
      <c r="JLX392" s="541"/>
      <c r="JLY392" s="541"/>
      <c r="JLZ392" s="541"/>
      <c r="JMA392" s="541"/>
      <c r="JMB392" s="541"/>
      <c r="JMC392" s="541"/>
      <c r="JMD392" s="541"/>
      <c r="JME392" s="541"/>
      <c r="JMF392" s="541"/>
      <c r="JMG392" s="541"/>
      <c r="JMH392" s="541"/>
      <c r="JMI392" s="541"/>
      <c r="JMJ392" s="541"/>
      <c r="JMK392" s="541"/>
      <c r="JML392" s="541"/>
      <c r="JMM392" s="541"/>
      <c r="JMN392" s="541"/>
      <c r="JMO392" s="541"/>
      <c r="JMP392" s="541"/>
      <c r="JMQ392" s="541"/>
      <c r="JMR392" s="541"/>
      <c r="JMS392" s="541"/>
      <c r="JMT392" s="541"/>
      <c r="JMU392" s="541"/>
      <c r="JMV392" s="541"/>
      <c r="JMW392" s="541"/>
      <c r="JMX392" s="541"/>
      <c r="JMY392" s="541"/>
      <c r="JMZ392" s="541"/>
      <c r="JNA392" s="541"/>
      <c r="JNB392" s="541"/>
      <c r="JNC392" s="541"/>
      <c r="JND392" s="541"/>
      <c r="JNE392" s="541"/>
      <c r="JNF392" s="541"/>
      <c r="JNG392" s="541"/>
      <c r="JNH392" s="541"/>
      <c r="JNI392" s="541"/>
      <c r="JNJ392" s="541"/>
      <c r="JNK392" s="541"/>
      <c r="JNL392" s="541"/>
      <c r="JNM392" s="541"/>
      <c r="JNN392" s="541"/>
      <c r="JNO392" s="541"/>
      <c r="JNP392" s="541"/>
      <c r="JNQ392" s="541"/>
      <c r="JNR392" s="541"/>
      <c r="JNS392" s="541"/>
      <c r="JNT392" s="541"/>
      <c r="JNU392" s="541"/>
      <c r="JNV392" s="541"/>
      <c r="JNW392" s="541"/>
      <c r="JNX392" s="541"/>
      <c r="JNY392" s="541"/>
      <c r="JNZ392" s="541"/>
      <c r="JOA392" s="541"/>
      <c r="JOB392" s="541"/>
      <c r="JOC392" s="541"/>
      <c r="JOD392" s="541"/>
      <c r="JOE392" s="541"/>
      <c r="JOF392" s="541"/>
      <c r="JOG392" s="541"/>
      <c r="JOH392" s="541"/>
      <c r="JOI392" s="541"/>
      <c r="JOJ392" s="541"/>
      <c r="JOK392" s="541"/>
      <c r="JOL392" s="541"/>
      <c r="JOM392" s="541"/>
      <c r="JON392" s="541"/>
      <c r="JOO392" s="541"/>
      <c r="JOP392" s="541"/>
      <c r="JOQ392" s="541"/>
      <c r="JOR392" s="541"/>
      <c r="JOS392" s="541"/>
      <c r="JOT392" s="541"/>
      <c r="JOU392" s="541"/>
      <c r="JOV392" s="541"/>
      <c r="JOW392" s="541"/>
      <c r="JOX392" s="541"/>
      <c r="JOY392" s="541"/>
      <c r="JOZ392" s="541"/>
      <c r="JPA392" s="541"/>
      <c r="JPB392" s="541"/>
      <c r="JPC392" s="541"/>
      <c r="JPD392" s="541"/>
      <c r="JPE392" s="541"/>
      <c r="JPF392" s="541"/>
      <c r="JPG392" s="541"/>
      <c r="JPH392" s="541"/>
      <c r="JPI392" s="541"/>
      <c r="JPJ392" s="541"/>
      <c r="JPK392" s="541"/>
      <c r="JPL392" s="541"/>
      <c r="JPM392" s="541"/>
      <c r="JPN392" s="541"/>
      <c r="JPO392" s="541"/>
      <c r="JPP392" s="541"/>
      <c r="JPQ392" s="541"/>
      <c r="JPR392" s="541"/>
      <c r="JPS392" s="541"/>
      <c r="JPT392" s="541"/>
      <c r="JPU392" s="541"/>
      <c r="JPV392" s="541"/>
      <c r="JPW392" s="541"/>
      <c r="JPX392" s="541"/>
      <c r="JPY392" s="541"/>
      <c r="JPZ392" s="541"/>
      <c r="JQA392" s="541"/>
      <c r="JQB392" s="541"/>
      <c r="JQC392" s="541"/>
      <c r="JQD392" s="541"/>
      <c r="JQE392" s="541"/>
      <c r="JQF392" s="541"/>
      <c r="JQG392" s="541"/>
      <c r="JQH392" s="541"/>
      <c r="JQI392" s="541"/>
      <c r="JQJ392" s="541"/>
      <c r="JQK392" s="541"/>
      <c r="JQL392" s="541"/>
      <c r="JQM392" s="541"/>
      <c r="JQN392" s="541"/>
      <c r="JQO392" s="541"/>
      <c r="JQP392" s="541"/>
      <c r="JQQ392" s="541"/>
      <c r="JQR392" s="541"/>
      <c r="JQS392" s="541"/>
      <c r="JQT392" s="541"/>
      <c r="JQU392" s="541"/>
      <c r="JQV392" s="541"/>
      <c r="JQW392" s="541"/>
      <c r="JQX392" s="541"/>
      <c r="JQY392" s="541"/>
      <c r="JQZ392" s="541"/>
      <c r="JRA392" s="541"/>
      <c r="JRB392" s="541"/>
      <c r="JRC392" s="541"/>
      <c r="JRD392" s="541"/>
      <c r="JRE392" s="541"/>
      <c r="JRF392" s="541"/>
      <c r="JRG392" s="541"/>
      <c r="JRH392" s="541"/>
      <c r="JRI392" s="541"/>
      <c r="JRJ392" s="541"/>
      <c r="JRK392" s="541"/>
      <c r="JRL392" s="541"/>
      <c r="JRM392" s="541"/>
      <c r="JRN392" s="541"/>
      <c r="JRO392" s="541"/>
      <c r="JRP392" s="541"/>
      <c r="JRQ392" s="541"/>
      <c r="JRR392" s="541"/>
      <c r="JRS392" s="541"/>
      <c r="JRT392" s="541"/>
      <c r="JRU392" s="541"/>
      <c r="JRV392" s="541"/>
      <c r="JRW392" s="541"/>
      <c r="JRX392" s="541"/>
      <c r="JRY392" s="541"/>
      <c r="JRZ392" s="541"/>
      <c r="JSA392" s="541"/>
      <c r="JSB392" s="541"/>
      <c r="JSC392" s="541"/>
      <c r="JSD392" s="541"/>
      <c r="JSE392" s="541"/>
      <c r="JSF392" s="541"/>
      <c r="JSG392" s="541"/>
      <c r="JSH392" s="541"/>
      <c r="JSI392" s="541"/>
      <c r="JSJ392" s="541"/>
      <c r="JSK392" s="541"/>
      <c r="JSL392" s="541"/>
      <c r="JSM392" s="541"/>
      <c r="JSN392" s="541"/>
      <c r="JSO392" s="541"/>
      <c r="JSP392" s="541"/>
      <c r="JSQ392" s="541"/>
      <c r="JSR392" s="541"/>
      <c r="JSS392" s="541"/>
      <c r="JST392" s="541"/>
      <c r="JSU392" s="541"/>
      <c r="JSV392" s="541"/>
      <c r="JSW392" s="541"/>
      <c r="JSX392" s="541"/>
      <c r="JSY392" s="541"/>
      <c r="JSZ392" s="541"/>
      <c r="JTA392" s="541"/>
      <c r="JTB392" s="541"/>
      <c r="JTC392" s="541"/>
      <c r="JTD392" s="541"/>
      <c r="JTE392" s="541"/>
      <c r="JTF392" s="541"/>
      <c r="JTG392" s="541"/>
      <c r="JTH392" s="541"/>
      <c r="JTI392" s="541"/>
      <c r="JTJ392" s="541"/>
      <c r="JTK392" s="541"/>
      <c r="JTL392" s="541"/>
      <c r="JTM392" s="541"/>
      <c r="JTN392" s="541"/>
      <c r="JTO392" s="541"/>
      <c r="JTP392" s="541"/>
      <c r="JTQ392" s="541"/>
      <c r="JTR392" s="541"/>
      <c r="JTS392" s="541"/>
      <c r="JTT392" s="541"/>
      <c r="JTU392" s="541"/>
      <c r="JTV392" s="541"/>
      <c r="JTW392" s="541"/>
      <c r="JTX392" s="541"/>
      <c r="JTY392" s="541"/>
      <c r="JTZ392" s="541"/>
      <c r="JUA392" s="541"/>
      <c r="JUB392" s="541"/>
      <c r="JUC392" s="541"/>
      <c r="JUD392" s="541"/>
      <c r="JUE392" s="541"/>
      <c r="JUF392" s="541"/>
      <c r="JUG392" s="541"/>
      <c r="JUH392" s="541"/>
      <c r="JUI392" s="541"/>
      <c r="JUJ392" s="541"/>
      <c r="JUK392" s="541"/>
      <c r="JUL392" s="541"/>
      <c r="JUM392" s="541"/>
      <c r="JUN392" s="541"/>
      <c r="JUO392" s="541"/>
      <c r="JUP392" s="541"/>
      <c r="JUQ392" s="541"/>
      <c r="JUR392" s="541"/>
      <c r="JUS392" s="541"/>
      <c r="JUT392" s="541"/>
      <c r="JUU392" s="541"/>
      <c r="JUV392" s="541"/>
      <c r="JUW392" s="541"/>
      <c r="JUX392" s="541"/>
      <c r="JUY392" s="541"/>
      <c r="JUZ392" s="541"/>
      <c r="JVA392" s="541"/>
      <c r="JVB392" s="541"/>
      <c r="JVC392" s="541"/>
      <c r="JVD392" s="541"/>
      <c r="JVE392" s="541"/>
      <c r="JVF392" s="541"/>
      <c r="JVG392" s="541"/>
      <c r="JVH392" s="541"/>
      <c r="JVI392" s="541"/>
      <c r="JVJ392" s="541"/>
      <c r="JVK392" s="541"/>
      <c r="JVL392" s="541"/>
      <c r="JVM392" s="541"/>
      <c r="JVN392" s="541"/>
      <c r="JVO392" s="541"/>
      <c r="JVP392" s="541"/>
      <c r="JVQ392" s="541"/>
      <c r="JVR392" s="541"/>
      <c r="JVS392" s="541"/>
      <c r="JVT392" s="541"/>
      <c r="JVU392" s="541"/>
      <c r="JVV392" s="541"/>
      <c r="JVW392" s="541"/>
      <c r="JVX392" s="541"/>
      <c r="JVY392" s="541"/>
      <c r="JVZ392" s="541"/>
      <c r="JWA392" s="541"/>
      <c r="JWB392" s="541"/>
      <c r="JWC392" s="541"/>
      <c r="JWD392" s="541"/>
      <c r="JWE392" s="541"/>
      <c r="JWF392" s="541"/>
      <c r="JWG392" s="541"/>
      <c r="JWH392" s="541"/>
      <c r="JWI392" s="541"/>
      <c r="JWJ392" s="541"/>
      <c r="JWK392" s="541"/>
      <c r="JWL392" s="541"/>
      <c r="JWM392" s="541"/>
      <c r="JWN392" s="541"/>
      <c r="JWO392" s="541"/>
      <c r="JWP392" s="541"/>
      <c r="JWQ392" s="541"/>
      <c r="JWR392" s="541"/>
      <c r="JWS392" s="541"/>
      <c r="JWT392" s="541"/>
      <c r="JWU392" s="541"/>
      <c r="JWV392" s="541"/>
      <c r="JWW392" s="541"/>
      <c r="JWX392" s="541"/>
      <c r="JWY392" s="541"/>
      <c r="JWZ392" s="541"/>
      <c r="JXA392" s="541"/>
      <c r="JXB392" s="541"/>
      <c r="JXC392" s="541"/>
      <c r="JXD392" s="541"/>
      <c r="JXE392" s="541"/>
      <c r="JXF392" s="541"/>
      <c r="JXG392" s="541"/>
      <c r="JXH392" s="541"/>
      <c r="JXI392" s="541"/>
      <c r="JXJ392" s="541"/>
      <c r="JXK392" s="541"/>
      <c r="JXL392" s="541"/>
      <c r="JXM392" s="541"/>
      <c r="JXN392" s="541"/>
      <c r="JXO392" s="541"/>
      <c r="JXP392" s="541"/>
      <c r="JXQ392" s="541"/>
      <c r="JXR392" s="541"/>
      <c r="JXS392" s="541"/>
      <c r="JXT392" s="541"/>
      <c r="JXU392" s="541"/>
      <c r="JXV392" s="541"/>
      <c r="JXW392" s="541"/>
      <c r="JXX392" s="541"/>
      <c r="JXY392" s="541"/>
      <c r="JXZ392" s="541"/>
      <c r="JYA392" s="541"/>
      <c r="JYB392" s="541"/>
      <c r="JYC392" s="541"/>
      <c r="JYD392" s="541"/>
      <c r="JYE392" s="541"/>
      <c r="JYF392" s="541"/>
      <c r="JYG392" s="541"/>
      <c r="JYH392" s="541"/>
      <c r="JYI392" s="541"/>
      <c r="JYJ392" s="541"/>
      <c r="JYK392" s="541"/>
      <c r="JYL392" s="541"/>
      <c r="JYM392" s="541"/>
      <c r="JYN392" s="541"/>
      <c r="JYO392" s="541"/>
      <c r="JYP392" s="541"/>
      <c r="JYQ392" s="541"/>
      <c r="JYR392" s="541"/>
      <c r="JYS392" s="541"/>
      <c r="JYT392" s="541"/>
      <c r="JYU392" s="541"/>
      <c r="JYV392" s="541"/>
      <c r="JYW392" s="541"/>
      <c r="JYX392" s="541"/>
      <c r="JYY392" s="541"/>
      <c r="JYZ392" s="541"/>
      <c r="JZA392" s="541"/>
      <c r="JZB392" s="541"/>
      <c r="JZC392" s="541"/>
      <c r="JZD392" s="541"/>
      <c r="JZE392" s="541"/>
      <c r="JZF392" s="541"/>
      <c r="JZG392" s="541"/>
      <c r="JZH392" s="541"/>
      <c r="JZI392" s="541"/>
      <c r="JZJ392" s="541"/>
      <c r="JZK392" s="541"/>
      <c r="JZL392" s="541"/>
      <c r="JZM392" s="541"/>
      <c r="JZN392" s="541"/>
      <c r="JZO392" s="541"/>
      <c r="JZP392" s="541"/>
      <c r="JZQ392" s="541"/>
      <c r="JZR392" s="541"/>
      <c r="JZS392" s="541"/>
      <c r="JZT392" s="541"/>
      <c r="JZU392" s="541"/>
      <c r="JZV392" s="541"/>
      <c r="JZW392" s="541"/>
      <c r="JZX392" s="541"/>
      <c r="JZY392" s="541"/>
      <c r="JZZ392" s="541"/>
      <c r="KAA392" s="541"/>
      <c r="KAB392" s="541"/>
      <c r="KAC392" s="541"/>
      <c r="KAD392" s="541"/>
      <c r="KAE392" s="541"/>
      <c r="KAF392" s="541"/>
      <c r="KAG392" s="541"/>
      <c r="KAH392" s="541"/>
      <c r="KAI392" s="541"/>
      <c r="KAJ392" s="541"/>
      <c r="KAK392" s="541"/>
      <c r="KAL392" s="541"/>
      <c r="KAM392" s="541"/>
      <c r="KAN392" s="541"/>
      <c r="KAO392" s="541"/>
      <c r="KAP392" s="541"/>
      <c r="KAQ392" s="541"/>
      <c r="KAR392" s="541"/>
      <c r="KAS392" s="541"/>
      <c r="KAT392" s="541"/>
      <c r="KAU392" s="541"/>
      <c r="KAV392" s="541"/>
      <c r="KAW392" s="541"/>
      <c r="KAX392" s="541"/>
      <c r="KAY392" s="541"/>
      <c r="KAZ392" s="541"/>
      <c r="KBA392" s="541"/>
      <c r="KBB392" s="541"/>
      <c r="KBC392" s="541"/>
      <c r="KBD392" s="541"/>
      <c r="KBE392" s="541"/>
      <c r="KBF392" s="541"/>
      <c r="KBG392" s="541"/>
      <c r="KBH392" s="541"/>
      <c r="KBI392" s="541"/>
      <c r="KBJ392" s="541"/>
      <c r="KBK392" s="541"/>
      <c r="KBL392" s="541"/>
      <c r="KBM392" s="541"/>
      <c r="KBN392" s="541"/>
      <c r="KBO392" s="541"/>
      <c r="KBP392" s="541"/>
      <c r="KBQ392" s="541"/>
      <c r="KBR392" s="541"/>
      <c r="KBS392" s="541"/>
      <c r="KBT392" s="541"/>
      <c r="KBU392" s="541"/>
      <c r="KBV392" s="541"/>
      <c r="KBW392" s="541"/>
      <c r="KBX392" s="541"/>
      <c r="KBY392" s="541"/>
      <c r="KBZ392" s="541"/>
      <c r="KCA392" s="541"/>
      <c r="KCB392" s="541"/>
      <c r="KCC392" s="541"/>
      <c r="KCD392" s="541"/>
      <c r="KCE392" s="541"/>
      <c r="KCF392" s="541"/>
      <c r="KCG392" s="541"/>
      <c r="KCH392" s="541"/>
      <c r="KCI392" s="541"/>
      <c r="KCJ392" s="541"/>
      <c r="KCK392" s="541"/>
      <c r="KCL392" s="541"/>
      <c r="KCM392" s="541"/>
      <c r="KCN392" s="541"/>
      <c r="KCO392" s="541"/>
      <c r="KCP392" s="541"/>
      <c r="KCQ392" s="541"/>
      <c r="KCR392" s="541"/>
      <c r="KCS392" s="541"/>
      <c r="KCT392" s="541"/>
      <c r="KCU392" s="541"/>
      <c r="KCV392" s="541"/>
      <c r="KCW392" s="541"/>
      <c r="KCX392" s="541"/>
      <c r="KCY392" s="541"/>
      <c r="KCZ392" s="541"/>
      <c r="KDA392" s="541"/>
      <c r="KDB392" s="541"/>
      <c r="KDC392" s="541"/>
      <c r="KDD392" s="541"/>
      <c r="KDE392" s="541"/>
      <c r="KDF392" s="541"/>
      <c r="KDG392" s="541"/>
      <c r="KDH392" s="541"/>
      <c r="KDI392" s="541"/>
      <c r="KDJ392" s="541"/>
      <c r="KDK392" s="541"/>
      <c r="KDL392" s="541"/>
      <c r="KDM392" s="541"/>
      <c r="KDN392" s="541"/>
      <c r="KDO392" s="541"/>
      <c r="KDP392" s="541"/>
      <c r="KDQ392" s="541"/>
      <c r="KDR392" s="541"/>
      <c r="KDS392" s="541"/>
      <c r="KDT392" s="541"/>
      <c r="KDU392" s="541"/>
      <c r="KDV392" s="541"/>
      <c r="KDW392" s="541"/>
      <c r="KDX392" s="541"/>
      <c r="KDY392" s="541"/>
      <c r="KDZ392" s="541"/>
      <c r="KEA392" s="541"/>
      <c r="KEB392" s="541"/>
      <c r="KEC392" s="541"/>
      <c r="KED392" s="541"/>
      <c r="KEE392" s="541"/>
      <c r="KEF392" s="541"/>
      <c r="KEG392" s="541"/>
      <c r="KEH392" s="541"/>
      <c r="KEI392" s="541"/>
      <c r="KEJ392" s="541"/>
      <c r="KEK392" s="541"/>
      <c r="KEL392" s="541"/>
      <c r="KEM392" s="541"/>
      <c r="KEN392" s="541"/>
      <c r="KEO392" s="541"/>
      <c r="KEP392" s="541"/>
      <c r="KEQ392" s="541"/>
      <c r="KER392" s="541"/>
      <c r="KES392" s="541"/>
      <c r="KET392" s="541"/>
      <c r="KEU392" s="541"/>
      <c r="KEV392" s="541"/>
      <c r="KEW392" s="541"/>
      <c r="KEX392" s="541"/>
      <c r="KEY392" s="541"/>
      <c r="KEZ392" s="541"/>
      <c r="KFA392" s="541"/>
      <c r="KFB392" s="541"/>
      <c r="KFC392" s="541"/>
      <c r="KFD392" s="541"/>
      <c r="KFE392" s="541"/>
      <c r="KFF392" s="541"/>
      <c r="KFG392" s="541"/>
      <c r="KFH392" s="541"/>
      <c r="KFI392" s="541"/>
      <c r="KFJ392" s="541"/>
      <c r="KFK392" s="541"/>
      <c r="KFL392" s="541"/>
      <c r="KFM392" s="541"/>
      <c r="KFN392" s="541"/>
      <c r="KFO392" s="541"/>
      <c r="KFP392" s="541"/>
      <c r="KFQ392" s="541"/>
      <c r="KFR392" s="541"/>
      <c r="KFS392" s="541"/>
      <c r="KFT392" s="541"/>
      <c r="KFU392" s="541"/>
      <c r="KFV392" s="541"/>
      <c r="KFW392" s="541"/>
      <c r="KFX392" s="541"/>
      <c r="KFY392" s="541"/>
      <c r="KFZ392" s="541"/>
      <c r="KGA392" s="541"/>
      <c r="KGB392" s="541"/>
      <c r="KGC392" s="541"/>
      <c r="KGD392" s="541"/>
      <c r="KGE392" s="541"/>
      <c r="KGF392" s="541"/>
      <c r="KGG392" s="541"/>
      <c r="KGH392" s="541"/>
      <c r="KGI392" s="541"/>
      <c r="KGJ392" s="541"/>
      <c r="KGK392" s="541"/>
      <c r="KGL392" s="541"/>
      <c r="KGM392" s="541"/>
      <c r="KGN392" s="541"/>
      <c r="KGO392" s="541"/>
      <c r="KGP392" s="541"/>
      <c r="KGQ392" s="541"/>
      <c r="KGR392" s="541"/>
      <c r="KGS392" s="541"/>
      <c r="KGT392" s="541"/>
      <c r="KGU392" s="541"/>
      <c r="KGV392" s="541"/>
      <c r="KGW392" s="541"/>
      <c r="KGX392" s="541"/>
      <c r="KGY392" s="541"/>
      <c r="KGZ392" s="541"/>
      <c r="KHA392" s="541"/>
      <c r="KHB392" s="541"/>
      <c r="KHC392" s="541"/>
      <c r="KHD392" s="541"/>
      <c r="KHE392" s="541"/>
      <c r="KHF392" s="541"/>
      <c r="KHG392" s="541"/>
      <c r="KHH392" s="541"/>
      <c r="KHI392" s="541"/>
      <c r="KHJ392" s="541"/>
      <c r="KHK392" s="541"/>
      <c r="KHL392" s="541"/>
      <c r="KHM392" s="541"/>
      <c r="KHN392" s="541"/>
      <c r="KHO392" s="541"/>
      <c r="KHP392" s="541"/>
      <c r="KHQ392" s="541"/>
      <c r="KHR392" s="541"/>
      <c r="KHS392" s="541"/>
      <c r="KHT392" s="541"/>
      <c r="KHU392" s="541"/>
      <c r="KHV392" s="541"/>
      <c r="KHW392" s="541"/>
      <c r="KHX392" s="541"/>
      <c r="KHY392" s="541"/>
      <c r="KHZ392" s="541"/>
      <c r="KIA392" s="541"/>
      <c r="KIB392" s="541"/>
      <c r="KIC392" s="541"/>
      <c r="KID392" s="541"/>
      <c r="KIE392" s="541"/>
      <c r="KIF392" s="541"/>
      <c r="KIG392" s="541"/>
      <c r="KIH392" s="541"/>
      <c r="KII392" s="541"/>
      <c r="KIJ392" s="541"/>
      <c r="KIK392" s="541"/>
      <c r="KIL392" s="541"/>
      <c r="KIM392" s="541"/>
      <c r="KIN392" s="541"/>
      <c r="KIO392" s="541"/>
      <c r="KIP392" s="541"/>
      <c r="KIQ392" s="541"/>
      <c r="KIR392" s="541"/>
      <c r="KIS392" s="541"/>
      <c r="KIT392" s="541"/>
      <c r="KIU392" s="541"/>
      <c r="KIV392" s="541"/>
      <c r="KIW392" s="541"/>
      <c r="KIX392" s="541"/>
      <c r="KIY392" s="541"/>
      <c r="KIZ392" s="541"/>
      <c r="KJA392" s="541"/>
      <c r="KJB392" s="541"/>
      <c r="KJC392" s="541"/>
      <c r="KJD392" s="541"/>
      <c r="KJE392" s="541"/>
      <c r="KJF392" s="541"/>
      <c r="KJG392" s="541"/>
      <c r="KJH392" s="541"/>
      <c r="KJI392" s="541"/>
      <c r="KJJ392" s="541"/>
      <c r="KJK392" s="541"/>
      <c r="KJL392" s="541"/>
      <c r="KJM392" s="541"/>
      <c r="KJN392" s="541"/>
      <c r="KJO392" s="541"/>
      <c r="KJP392" s="541"/>
      <c r="KJQ392" s="541"/>
      <c r="KJR392" s="541"/>
      <c r="KJS392" s="541"/>
      <c r="KJT392" s="541"/>
      <c r="KJU392" s="541"/>
      <c r="KJV392" s="541"/>
      <c r="KJW392" s="541"/>
      <c r="KJX392" s="541"/>
      <c r="KJY392" s="541"/>
      <c r="KJZ392" s="541"/>
      <c r="KKA392" s="541"/>
      <c r="KKB392" s="541"/>
      <c r="KKC392" s="541"/>
      <c r="KKD392" s="541"/>
      <c r="KKE392" s="541"/>
      <c r="KKF392" s="541"/>
      <c r="KKG392" s="541"/>
      <c r="KKH392" s="541"/>
      <c r="KKI392" s="541"/>
      <c r="KKJ392" s="541"/>
      <c r="KKK392" s="541"/>
      <c r="KKL392" s="541"/>
      <c r="KKM392" s="541"/>
      <c r="KKN392" s="541"/>
      <c r="KKO392" s="541"/>
      <c r="KKP392" s="541"/>
      <c r="KKQ392" s="541"/>
      <c r="KKR392" s="541"/>
      <c r="KKS392" s="541"/>
      <c r="KKT392" s="541"/>
      <c r="KKU392" s="541"/>
      <c r="KKV392" s="541"/>
      <c r="KKW392" s="541"/>
      <c r="KKX392" s="541"/>
      <c r="KKY392" s="541"/>
      <c r="KKZ392" s="541"/>
      <c r="KLA392" s="541"/>
      <c r="KLB392" s="541"/>
      <c r="KLC392" s="541"/>
      <c r="KLD392" s="541"/>
      <c r="KLE392" s="541"/>
      <c r="KLF392" s="541"/>
      <c r="KLG392" s="541"/>
      <c r="KLH392" s="541"/>
      <c r="KLI392" s="541"/>
      <c r="KLJ392" s="541"/>
      <c r="KLK392" s="541"/>
      <c r="KLL392" s="541"/>
      <c r="KLM392" s="541"/>
      <c r="KLN392" s="541"/>
      <c r="KLO392" s="541"/>
      <c r="KLP392" s="541"/>
      <c r="KLQ392" s="541"/>
      <c r="KLR392" s="541"/>
      <c r="KLS392" s="541"/>
      <c r="KLT392" s="541"/>
      <c r="KLU392" s="541"/>
      <c r="KLV392" s="541"/>
      <c r="KLW392" s="541"/>
      <c r="KLX392" s="541"/>
      <c r="KLY392" s="541"/>
      <c r="KLZ392" s="541"/>
      <c r="KMA392" s="541"/>
      <c r="KMB392" s="541"/>
      <c r="KMC392" s="541"/>
      <c r="KMD392" s="541"/>
      <c r="KME392" s="541"/>
      <c r="KMF392" s="541"/>
      <c r="KMG392" s="541"/>
      <c r="KMH392" s="541"/>
      <c r="KMI392" s="541"/>
      <c r="KMJ392" s="541"/>
      <c r="KMK392" s="541"/>
      <c r="KML392" s="541"/>
      <c r="KMM392" s="541"/>
      <c r="KMN392" s="541"/>
      <c r="KMO392" s="541"/>
      <c r="KMP392" s="541"/>
      <c r="KMQ392" s="541"/>
      <c r="KMR392" s="541"/>
      <c r="KMS392" s="541"/>
      <c r="KMT392" s="541"/>
      <c r="KMU392" s="541"/>
      <c r="KMV392" s="541"/>
      <c r="KMW392" s="541"/>
      <c r="KMX392" s="541"/>
      <c r="KMY392" s="541"/>
      <c r="KMZ392" s="541"/>
      <c r="KNA392" s="541"/>
      <c r="KNB392" s="541"/>
      <c r="KNC392" s="541"/>
      <c r="KND392" s="541"/>
      <c r="KNE392" s="541"/>
      <c r="KNF392" s="541"/>
      <c r="KNG392" s="541"/>
      <c r="KNH392" s="541"/>
      <c r="KNI392" s="541"/>
      <c r="KNJ392" s="541"/>
      <c r="KNK392" s="541"/>
      <c r="KNL392" s="541"/>
      <c r="KNM392" s="541"/>
      <c r="KNN392" s="541"/>
      <c r="KNO392" s="541"/>
      <c r="KNP392" s="541"/>
      <c r="KNQ392" s="541"/>
      <c r="KNR392" s="541"/>
      <c r="KNS392" s="541"/>
      <c r="KNT392" s="541"/>
      <c r="KNU392" s="541"/>
      <c r="KNV392" s="541"/>
      <c r="KNW392" s="541"/>
      <c r="KNX392" s="541"/>
      <c r="KNY392" s="541"/>
      <c r="KNZ392" s="541"/>
      <c r="KOA392" s="541"/>
      <c r="KOB392" s="541"/>
      <c r="KOC392" s="541"/>
      <c r="KOD392" s="541"/>
      <c r="KOE392" s="541"/>
      <c r="KOF392" s="541"/>
      <c r="KOG392" s="541"/>
      <c r="KOH392" s="541"/>
      <c r="KOI392" s="541"/>
      <c r="KOJ392" s="541"/>
      <c r="KOK392" s="541"/>
      <c r="KOL392" s="541"/>
      <c r="KOM392" s="541"/>
      <c r="KON392" s="541"/>
      <c r="KOO392" s="541"/>
      <c r="KOP392" s="541"/>
      <c r="KOQ392" s="541"/>
      <c r="KOR392" s="541"/>
      <c r="KOS392" s="541"/>
      <c r="KOT392" s="541"/>
      <c r="KOU392" s="541"/>
      <c r="KOV392" s="541"/>
      <c r="KOW392" s="541"/>
      <c r="KOX392" s="541"/>
      <c r="KOY392" s="541"/>
      <c r="KOZ392" s="541"/>
      <c r="KPA392" s="541"/>
      <c r="KPB392" s="541"/>
      <c r="KPC392" s="541"/>
      <c r="KPD392" s="541"/>
      <c r="KPE392" s="541"/>
      <c r="KPF392" s="541"/>
      <c r="KPG392" s="541"/>
      <c r="KPH392" s="541"/>
      <c r="KPI392" s="541"/>
      <c r="KPJ392" s="541"/>
      <c r="KPK392" s="541"/>
      <c r="KPL392" s="541"/>
      <c r="KPM392" s="541"/>
      <c r="KPN392" s="541"/>
      <c r="KPO392" s="541"/>
      <c r="KPP392" s="541"/>
      <c r="KPQ392" s="541"/>
      <c r="KPR392" s="541"/>
      <c r="KPS392" s="541"/>
      <c r="KPT392" s="541"/>
      <c r="KPU392" s="541"/>
      <c r="KPV392" s="541"/>
      <c r="KPW392" s="541"/>
      <c r="KPX392" s="541"/>
      <c r="KPY392" s="541"/>
      <c r="KPZ392" s="541"/>
      <c r="KQA392" s="541"/>
      <c r="KQB392" s="541"/>
      <c r="KQC392" s="541"/>
      <c r="KQD392" s="541"/>
      <c r="KQE392" s="541"/>
      <c r="KQF392" s="541"/>
      <c r="KQG392" s="541"/>
      <c r="KQH392" s="541"/>
      <c r="KQI392" s="541"/>
      <c r="KQJ392" s="541"/>
      <c r="KQK392" s="541"/>
      <c r="KQL392" s="541"/>
      <c r="KQM392" s="541"/>
      <c r="KQN392" s="541"/>
      <c r="KQO392" s="541"/>
      <c r="KQP392" s="541"/>
      <c r="KQQ392" s="541"/>
      <c r="KQR392" s="541"/>
      <c r="KQS392" s="541"/>
      <c r="KQT392" s="541"/>
      <c r="KQU392" s="541"/>
      <c r="KQV392" s="541"/>
      <c r="KQW392" s="541"/>
      <c r="KQX392" s="541"/>
      <c r="KQY392" s="541"/>
      <c r="KQZ392" s="541"/>
      <c r="KRA392" s="541"/>
      <c r="KRB392" s="541"/>
      <c r="KRC392" s="541"/>
      <c r="KRD392" s="541"/>
      <c r="KRE392" s="541"/>
      <c r="KRF392" s="541"/>
      <c r="KRG392" s="541"/>
      <c r="KRH392" s="541"/>
      <c r="KRI392" s="541"/>
      <c r="KRJ392" s="541"/>
      <c r="KRK392" s="541"/>
      <c r="KRL392" s="541"/>
      <c r="KRM392" s="541"/>
      <c r="KRN392" s="541"/>
      <c r="KRO392" s="541"/>
      <c r="KRP392" s="541"/>
      <c r="KRQ392" s="541"/>
      <c r="KRR392" s="541"/>
      <c r="KRS392" s="541"/>
      <c r="KRT392" s="541"/>
      <c r="KRU392" s="541"/>
      <c r="KRV392" s="541"/>
      <c r="KRW392" s="541"/>
      <c r="KRX392" s="541"/>
      <c r="KRY392" s="541"/>
      <c r="KRZ392" s="541"/>
      <c r="KSA392" s="541"/>
      <c r="KSB392" s="541"/>
      <c r="KSC392" s="541"/>
      <c r="KSD392" s="541"/>
      <c r="KSE392" s="541"/>
      <c r="KSF392" s="541"/>
      <c r="KSG392" s="541"/>
      <c r="KSH392" s="541"/>
      <c r="KSI392" s="541"/>
      <c r="KSJ392" s="541"/>
      <c r="KSK392" s="541"/>
      <c r="KSL392" s="541"/>
      <c r="KSM392" s="541"/>
      <c r="KSN392" s="541"/>
      <c r="KSO392" s="541"/>
      <c r="KSP392" s="541"/>
      <c r="KSQ392" s="541"/>
      <c r="KSR392" s="541"/>
      <c r="KSS392" s="541"/>
      <c r="KST392" s="541"/>
      <c r="KSU392" s="541"/>
      <c r="KSV392" s="541"/>
      <c r="KSW392" s="541"/>
      <c r="KSX392" s="541"/>
      <c r="KSY392" s="541"/>
      <c r="KSZ392" s="541"/>
      <c r="KTA392" s="541"/>
      <c r="KTB392" s="541"/>
      <c r="KTC392" s="541"/>
      <c r="KTD392" s="541"/>
      <c r="KTE392" s="541"/>
      <c r="KTF392" s="541"/>
      <c r="KTG392" s="541"/>
      <c r="KTH392" s="541"/>
      <c r="KTI392" s="541"/>
      <c r="KTJ392" s="541"/>
      <c r="KTK392" s="541"/>
      <c r="KTL392" s="541"/>
      <c r="KTM392" s="541"/>
      <c r="KTN392" s="541"/>
      <c r="KTO392" s="541"/>
      <c r="KTP392" s="541"/>
      <c r="KTQ392" s="541"/>
      <c r="KTR392" s="541"/>
      <c r="KTS392" s="541"/>
      <c r="KTT392" s="541"/>
      <c r="KTU392" s="541"/>
      <c r="KTV392" s="541"/>
      <c r="KTW392" s="541"/>
      <c r="KTX392" s="541"/>
      <c r="KTY392" s="541"/>
      <c r="KTZ392" s="541"/>
      <c r="KUA392" s="541"/>
      <c r="KUB392" s="541"/>
      <c r="KUC392" s="541"/>
      <c r="KUD392" s="541"/>
      <c r="KUE392" s="541"/>
      <c r="KUF392" s="541"/>
      <c r="KUG392" s="541"/>
      <c r="KUH392" s="541"/>
      <c r="KUI392" s="541"/>
      <c r="KUJ392" s="541"/>
      <c r="KUK392" s="541"/>
      <c r="KUL392" s="541"/>
      <c r="KUM392" s="541"/>
      <c r="KUN392" s="541"/>
      <c r="KUO392" s="541"/>
      <c r="KUP392" s="541"/>
      <c r="KUQ392" s="541"/>
      <c r="KUR392" s="541"/>
      <c r="KUS392" s="541"/>
      <c r="KUT392" s="541"/>
      <c r="KUU392" s="541"/>
      <c r="KUV392" s="541"/>
      <c r="KUW392" s="541"/>
      <c r="KUX392" s="541"/>
      <c r="KUY392" s="541"/>
      <c r="KUZ392" s="541"/>
      <c r="KVA392" s="541"/>
      <c r="KVB392" s="541"/>
      <c r="KVC392" s="541"/>
      <c r="KVD392" s="541"/>
      <c r="KVE392" s="541"/>
      <c r="KVF392" s="541"/>
      <c r="KVG392" s="541"/>
      <c r="KVH392" s="541"/>
      <c r="KVI392" s="541"/>
      <c r="KVJ392" s="541"/>
      <c r="KVK392" s="541"/>
      <c r="KVL392" s="541"/>
      <c r="KVM392" s="541"/>
      <c r="KVN392" s="541"/>
      <c r="KVO392" s="541"/>
      <c r="KVP392" s="541"/>
      <c r="KVQ392" s="541"/>
      <c r="KVR392" s="541"/>
      <c r="KVS392" s="541"/>
      <c r="KVT392" s="541"/>
      <c r="KVU392" s="541"/>
      <c r="KVV392" s="541"/>
      <c r="KVW392" s="541"/>
      <c r="KVX392" s="541"/>
      <c r="KVY392" s="541"/>
      <c r="KVZ392" s="541"/>
      <c r="KWA392" s="541"/>
      <c r="KWB392" s="541"/>
      <c r="KWC392" s="541"/>
      <c r="KWD392" s="541"/>
      <c r="KWE392" s="541"/>
      <c r="KWF392" s="541"/>
      <c r="KWG392" s="541"/>
      <c r="KWH392" s="541"/>
      <c r="KWI392" s="541"/>
      <c r="KWJ392" s="541"/>
      <c r="KWK392" s="541"/>
      <c r="KWL392" s="541"/>
      <c r="KWM392" s="541"/>
      <c r="KWN392" s="541"/>
      <c r="KWO392" s="541"/>
      <c r="KWP392" s="541"/>
      <c r="KWQ392" s="541"/>
      <c r="KWR392" s="541"/>
      <c r="KWS392" s="541"/>
      <c r="KWT392" s="541"/>
      <c r="KWU392" s="541"/>
      <c r="KWV392" s="541"/>
      <c r="KWW392" s="541"/>
      <c r="KWX392" s="541"/>
      <c r="KWY392" s="541"/>
      <c r="KWZ392" s="541"/>
      <c r="KXA392" s="541"/>
      <c r="KXB392" s="541"/>
      <c r="KXC392" s="541"/>
      <c r="KXD392" s="541"/>
      <c r="KXE392" s="541"/>
      <c r="KXF392" s="541"/>
      <c r="KXG392" s="541"/>
      <c r="KXH392" s="541"/>
      <c r="KXI392" s="541"/>
      <c r="KXJ392" s="541"/>
      <c r="KXK392" s="541"/>
      <c r="KXL392" s="541"/>
      <c r="KXM392" s="541"/>
      <c r="KXN392" s="541"/>
      <c r="KXO392" s="541"/>
      <c r="KXP392" s="541"/>
      <c r="KXQ392" s="541"/>
      <c r="KXR392" s="541"/>
      <c r="KXS392" s="541"/>
      <c r="KXT392" s="541"/>
      <c r="KXU392" s="541"/>
      <c r="KXV392" s="541"/>
      <c r="KXW392" s="541"/>
      <c r="KXX392" s="541"/>
      <c r="KXY392" s="541"/>
      <c r="KXZ392" s="541"/>
      <c r="KYA392" s="541"/>
      <c r="KYB392" s="541"/>
      <c r="KYC392" s="541"/>
      <c r="KYD392" s="541"/>
      <c r="KYE392" s="541"/>
      <c r="KYF392" s="541"/>
      <c r="KYG392" s="541"/>
      <c r="KYH392" s="541"/>
      <c r="KYI392" s="541"/>
      <c r="KYJ392" s="541"/>
      <c r="KYK392" s="541"/>
      <c r="KYL392" s="541"/>
      <c r="KYM392" s="541"/>
      <c r="KYN392" s="541"/>
      <c r="KYO392" s="541"/>
      <c r="KYP392" s="541"/>
      <c r="KYQ392" s="541"/>
      <c r="KYR392" s="541"/>
      <c r="KYS392" s="541"/>
      <c r="KYT392" s="541"/>
      <c r="KYU392" s="541"/>
      <c r="KYV392" s="541"/>
      <c r="KYW392" s="541"/>
      <c r="KYX392" s="541"/>
      <c r="KYY392" s="541"/>
      <c r="KYZ392" s="541"/>
      <c r="KZA392" s="541"/>
      <c r="KZB392" s="541"/>
      <c r="KZC392" s="541"/>
      <c r="KZD392" s="541"/>
      <c r="KZE392" s="541"/>
      <c r="KZF392" s="541"/>
      <c r="KZG392" s="541"/>
      <c r="KZH392" s="541"/>
      <c r="KZI392" s="541"/>
      <c r="KZJ392" s="541"/>
      <c r="KZK392" s="541"/>
      <c r="KZL392" s="541"/>
      <c r="KZM392" s="541"/>
      <c r="KZN392" s="541"/>
      <c r="KZO392" s="541"/>
      <c r="KZP392" s="541"/>
      <c r="KZQ392" s="541"/>
      <c r="KZR392" s="541"/>
      <c r="KZS392" s="541"/>
      <c r="KZT392" s="541"/>
      <c r="KZU392" s="541"/>
      <c r="KZV392" s="541"/>
      <c r="KZW392" s="541"/>
      <c r="KZX392" s="541"/>
      <c r="KZY392" s="541"/>
      <c r="KZZ392" s="541"/>
      <c r="LAA392" s="541"/>
      <c r="LAB392" s="541"/>
      <c r="LAC392" s="541"/>
      <c r="LAD392" s="541"/>
      <c r="LAE392" s="541"/>
      <c r="LAF392" s="541"/>
      <c r="LAG392" s="541"/>
      <c r="LAH392" s="541"/>
      <c r="LAI392" s="541"/>
      <c r="LAJ392" s="541"/>
      <c r="LAK392" s="541"/>
      <c r="LAL392" s="541"/>
      <c r="LAM392" s="541"/>
      <c r="LAN392" s="541"/>
      <c r="LAO392" s="541"/>
      <c r="LAP392" s="541"/>
      <c r="LAQ392" s="541"/>
      <c r="LAR392" s="541"/>
      <c r="LAS392" s="541"/>
      <c r="LAT392" s="541"/>
      <c r="LAU392" s="541"/>
      <c r="LAV392" s="541"/>
      <c r="LAW392" s="541"/>
      <c r="LAX392" s="541"/>
      <c r="LAY392" s="541"/>
      <c r="LAZ392" s="541"/>
      <c r="LBA392" s="541"/>
      <c r="LBB392" s="541"/>
      <c r="LBC392" s="541"/>
      <c r="LBD392" s="541"/>
      <c r="LBE392" s="541"/>
      <c r="LBF392" s="541"/>
      <c r="LBG392" s="541"/>
      <c r="LBH392" s="541"/>
      <c r="LBI392" s="541"/>
      <c r="LBJ392" s="541"/>
      <c r="LBK392" s="541"/>
      <c r="LBL392" s="541"/>
      <c r="LBM392" s="541"/>
      <c r="LBN392" s="541"/>
      <c r="LBO392" s="541"/>
      <c r="LBP392" s="541"/>
      <c r="LBQ392" s="541"/>
      <c r="LBR392" s="541"/>
      <c r="LBS392" s="541"/>
      <c r="LBT392" s="541"/>
      <c r="LBU392" s="541"/>
      <c r="LBV392" s="541"/>
      <c r="LBW392" s="541"/>
      <c r="LBX392" s="541"/>
      <c r="LBY392" s="541"/>
      <c r="LBZ392" s="541"/>
      <c r="LCA392" s="541"/>
      <c r="LCB392" s="541"/>
      <c r="LCC392" s="541"/>
      <c r="LCD392" s="541"/>
      <c r="LCE392" s="541"/>
      <c r="LCF392" s="541"/>
      <c r="LCG392" s="541"/>
      <c r="LCH392" s="541"/>
      <c r="LCI392" s="541"/>
      <c r="LCJ392" s="541"/>
      <c r="LCK392" s="541"/>
      <c r="LCL392" s="541"/>
      <c r="LCM392" s="541"/>
      <c r="LCN392" s="541"/>
      <c r="LCO392" s="541"/>
      <c r="LCP392" s="541"/>
      <c r="LCQ392" s="541"/>
      <c r="LCR392" s="541"/>
      <c r="LCS392" s="541"/>
      <c r="LCT392" s="541"/>
      <c r="LCU392" s="541"/>
      <c r="LCV392" s="541"/>
      <c r="LCW392" s="541"/>
      <c r="LCX392" s="541"/>
      <c r="LCY392" s="541"/>
      <c r="LCZ392" s="541"/>
      <c r="LDA392" s="541"/>
      <c r="LDB392" s="541"/>
      <c r="LDC392" s="541"/>
      <c r="LDD392" s="541"/>
      <c r="LDE392" s="541"/>
      <c r="LDF392" s="541"/>
      <c r="LDG392" s="541"/>
      <c r="LDH392" s="541"/>
      <c r="LDI392" s="541"/>
      <c r="LDJ392" s="541"/>
      <c r="LDK392" s="541"/>
      <c r="LDL392" s="541"/>
      <c r="LDM392" s="541"/>
      <c r="LDN392" s="541"/>
      <c r="LDO392" s="541"/>
      <c r="LDP392" s="541"/>
      <c r="LDQ392" s="541"/>
      <c r="LDR392" s="541"/>
      <c r="LDS392" s="541"/>
      <c r="LDT392" s="541"/>
      <c r="LDU392" s="541"/>
      <c r="LDV392" s="541"/>
      <c r="LDW392" s="541"/>
      <c r="LDX392" s="541"/>
      <c r="LDY392" s="541"/>
      <c r="LDZ392" s="541"/>
      <c r="LEA392" s="541"/>
      <c r="LEB392" s="541"/>
      <c r="LEC392" s="541"/>
      <c r="LED392" s="541"/>
      <c r="LEE392" s="541"/>
      <c r="LEF392" s="541"/>
      <c r="LEG392" s="541"/>
      <c r="LEH392" s="541"/>
      <c r="LEI392" s="541"/>
      <c r="LEJ392" s="541"/>
      <c r="LEK392" s="541"/>
      <c r="LEL392" s="541"/>
      <c r="LEM392" s="541"/>
      <c r="LEN392" s="541"/>
      <c r="LEO392" s="541"/>
      <c r="LEP392" s="541"/>
      <c r="LEQ392" s="541"/>
      <c r="LER392" s="541"/>
      <c r="LES392" s="541"/>
      <c r="LET392" s="541"/>
      <c r="LEU392" s="541"/>
      <c r="LEV392" s="541"/>
      <c r="LEW392" s="541"/>
      <c r="LEX392" s="541"/>
      <c r="LEY392" s="541"/>
      <c r="LEZ392" s="541"/>
      <c r="LFA392" s="541"/>
      <c r="LFB392" s="541"/>
      <c r="LFC392" s="541"/>
      <c r="LFD392" s="541"/>
      <c r="LFE392" s="541"/>
      <c r="LFF392" s="541"/>
      <c r="LFG392" s="541"/>
      <c r="LFH392" s="541"/>
      <c r="LFI392" s="541"/>
      <c r="LFJ392" s="541"/>
      <c r="LFK392" s="541"/>
      <c r="LFL392" s="541"/>
      <c r="LFM392" s="541"/>
      <c r="LFN392" s="541"/>
      <c r="LFO392" s="541"/>
      <c r="LFP392" s="541"/>
      <c r="LFQ392" s="541"/>
      <c r="LFR392" s="541"/>
      <c r="LFS392" s="541"/>
      <c r="LFT392" s="541"/>
      <c r="LFU392" s="541"/>
      <c r="LFV392" s="541"/>
      <c r="LFW392" s="541"/>
      <c r="LFX392" s="541"/>
      <c r="LFY392" s="541"/>
      <c r="LFZ392" s="541"/>
      <c r="LGA392" s="541"/>
      <c r="LGB392" s="541"/>
      <c r="LGC392" s="541"/>
      <c r="LGD392" s="541"/>
      <c r="LGE392" s="541"/>
      <c r="LGF392" s="541"/>
      <c r="LGG392" s="541"/>
      <c r="LGH392" s="541"/>
      <c r="LGI392" s="541"/>
      <c r="LGJ392" s="541"/>
      <c r="LGK392" s="541"/>
      <c r="LGL392" s="541"/>
      <c r="LGM392" s="541"/>
      <c r="LGN392" s="541"/>
      <c r="LGO392" s="541"/>
      <c r="LGP392" s="541"/>
      <c r="LGQ392" s="541"/>
      <c r="LGR392" s="541"/>
      <c r="LGS392" s="541"/>
      <c r="LGT392" s="541"/>
      <c r="LGU392" s="541"/>
      <c r="LGV392" s="541"/>
      <c r="LGW392" s="541"/>
      <c r="LGX392" s="541"/>
      <c r="LGY392" s="541"/>
      <c r="LGZ392" s="541"/>
      <c r="LHA392" s="541"/>
      <c r="LHB392" s="541"/>
      <c r="LHC392" s="541"/>
      <c r="LHD392" s="541"/>
      <c r="LHE392" s="541"/>
      <c r="LHF392" s="541"/>
      <c r="LHG392" s="541"/>
      <c r="LHH392" s="541"/>
      <c r="LHI392" s="541"/>
      <c r="LHJ392" s="541"/>
      <c r="LHK392" s="541"/>
      <c r="LHL392" s="541"/>
      <c r="LHM392" s="541"/>
      <c r="LHN392" s="541"/>
      <c r="LHO392" s="541"/>
      <c r="LHP392" s="541"/>
      <c r="LHQ392" s="541"/>
      <c r="LHR392" s="541"/>
      <c r="LHS392" s="541"/>
      <c r="LHT392" s="541"/>
      <c r="LHU392" s="541"/>
      <c r="LHV392" s="541"/>
      <c r="LHW392" s="541"/>
      <c r="LHX392" s="541"/>
      <c r="LHY392" s="541"/>
      <c r="LHZ392" s="541"/>
      <c r="LIA392" s="541"/>
      <c r="LIB392" s="541"/>
      <c r="LIC392" s="541"/>
      <c r="LID392" s="541"/>
      <c r="LIE392" s="541"/>
      <c r="LIF392" s="541"/>
      <c r="LIG392" s="541"/>
      <c r="LIH392" s="541"/>
      <c r="LII392" s="541"/>
      <c r="LIJ392" s="541"/>
      <c r="LIK392" s="541"/>
      <c r="LIL392" s="541"/>
      <c r="LIM392" s="541"/>
      <c r="LIN392" s="541"/>
      <c r="LIO392" s="541"/>
      <c r="LIP392" s="541"/>
      <c r="LIQ392" s="541"/>
      <c r="LIR392" s="541"/>
      <c r="LIS392" s="541"/>
      <c r="LIT392" s="541"/>
      <c r="LIU392" s="541"/>
      <c r="LIV392" s="541"/>
      <c r="LIW392" s="541"/>
      <c r="LIX392" s="541"/>
      <c r="LIY392" s="541"/>
      <c r="LIZ392" s="541"/>
      <c r="LJA392" s="541"/>
      <c r="LJB392" s="541"/>
      <c r="LJC392" s="541"/>
      <c r="LJD392" s="541"/>
      <c r="LJE392" s="541"/>
      <c r="LJF392" s="541"/>
      <c r="LJG392" s="541"/>
      <c r="LJH392" s="541"/>
      <c r="LJI392" s="541"/>
      <c r="LJJ392" s="541"/>
      <c r="LJK392" s="541"/>
      <c r="LJL392" s="541"/>
      <c r="LJM392" s="541"/>
      <c r="LJN392" s="541"/>
      <c r="LJO392" s="541"/>
      <c r="LJP392" s="541"/>
      <c r="LJQ392" s="541"/>
      <c r="LJR392" s="541"/>
      <c r="LJS392" s="541"/>
      <c r="LJT392" s="541"/>
      <c r="LJU392" s="541"/>
      <c r="LJV392" s="541"/>
      <c r="LJW392" s="541"/>
      <c r="LJX392" s="541"/>
      <c r="LJY392" s="541"/>
      <c r="LJZ392" s="541"/>
      <c r="LKA392" s="541"/>
      <c r="LKB392" s="541"/>
      <c r="LKC392" s="541"/>
      <c r="LKD392" s="541"/>
      <c r="LKE392" s="541"/>
      <c r="LKF392" s="541"/>
      <c r="LKG392" s="541"/>
      <c r="LKH392" s="541"/>
      <c r="LKI392" s="541"/>
      <c r="LKJ392" s="541"/>
      <c r="LKK392" s="541"/>
      <c r="LKL392" s="541"/>
      <c r="LKM392" s="541"/>
      <c r="LKN392" s="541"/>
      <c r="LKO392" s="541"/>
      <c r="LKP392" s="541"/>
      <c r="LKQ392" s="541"/>
      <c r="LKR392" s="541"/>
      <c r="LKS392" s="541"/>
      <c r="LKT392" s="541"/>
      <c r="LKU392" s="541"/>
      <c r="LKV392" s="541"/>
      <c r="LKW392" s="541"/>
      <c r="LKX392" s="541"/>
      <c r="LKY392" s="541"/>
      <c r="LKZ392" s="541"/>
      <c r="LLA392" s="541"/>
      <c r="LLB392" s="541"/>
      <c r="LLC392" s="541"/>
      <c r="LLD392" s="541"/>
      <c r="LLE392" s="541"/>
      <c r="LLF392" s="541"/>
      <c r="LLG392" s="541"/>
      <c r="LLH392" s="541"/>
      <c r="LLI392" s="541"/>
      <c r="LLJ392" s="541"/>
      <c r="LLK392" s="541"/>
      <c r="LLL392" s="541"/>
      <c r="LLM392" s="541"/>
      <c r="LLN392" s="541"/>
      <c r="LLO392" s="541"/>
      <c r="LLP392" s="541"/>
      <c r="LLQ392" s="541"/>
      <c r="LLR392" s="541"/>
      <c r="LLS392" s="541"/>
      <c r="LLT392" s="541"/>
      <c r="LLU392" s="541"/>
      <c r="LLV392" s="541"/>
      <c r="LLW392" s="541"/>
      <c r="LLX392" s="541"/>
      <c r="LLY392" s="541"/>
      <c r="LLZ392" s="541"/>
      <c r="LMA392" s="541"/>
      <c r="LMB392" s="541"/>
      <c r="LMC392" s="541"/>
      <c r="LMD392" s="541"/>
      <c r="LME392" s="541"/>
      <c r="LMF392" s="541"/>
      <c r="LMG392" s="541"/>
      <c r="LMH392" s="541"/>
      <c r="LMI392" s="541"/>
      <c r="LMJ392" s="541"/>
      <c r="LMK392" s="541"/>
      <c r="LML392" s="541"/>
      <c r="LMM392" s="541"/>
      <c r="LMN392" s="541"/>
      <c r="LMO392" s="541"/>
      <c r="LMP392" s="541"/>
      <c r="LMQ392" s="541"/>
      <c r="LMR392" s="541"/>
      <c r="LMS392" s="541"/>
      <c r="LMT392" s="541"/>
      <c r="LMU392" s="541"/>
      <c r="LMV392" s="541"/>
      <c r="LMW392" s="541"/>
      <c r="LMX392" s="541"/>
      <c r="LMY392" s="541"/>
      <c r="LMZ392" s="541"/>
      <c r="LNA392" s="541"/>
      <c r="LNB392" s="541"/>
      <c r="LNC392" s="541"/>
      <c r="LND392" s="541"/>
      <c r="LNE392" s="541"/>
      <c r="LNF392" s="541"/>
      <c r="LNG392" s="541"/>
      <c r="LNH392" s="541"/>
      <c r="LNI392" s="541"/>
      <c r="LNJ392" s="541"/>
      <c r="LNK392" s="541"/>
      <c r="LNL392" s="541"/>
      <c r="LNM392" s="541"/>
      <c r="LNN392" s="541"/>
      <c r="LNO392" s="541"/>
      <c r="LNP392" s="541"/>
      <c r="LNQ392" s="541"/>
      <c r="LNR392" s="541"/>
      <c r="LNS392" s="541"/>
      <c r="LNT392" s="541"/>
      <c r="LNU392" s="541"/>
      <c r="LNV392" s="541"/>
      <c r="LNW392" s="541"/>
      <c r="LNX392" s="541"/>
      <c r="LNY392" s="541"/>
      <c r="LNZ392" s="541"/>
      <c r="LOA392" s="541"/>
      <c r="LOB392" s="541"/>
      <c r="LOC392" s="541"/>
      <c r="LOD392" s="541"/>
      <c r="LOE392" s="541"/>
      <c r="LOF392" s="541"/>
      <c r="LOG392" s="541"/>
      <c r="LOH392" s="541"/>
      <c r="LOI392" s="541"/>
      <c r="LOJ392" s="541"/>
      <c r="LOK392" s="541"/>
      <c r="LOL392" s="541"/>
      <c r="LOM392" s="541"/>
      <c r="LON392" s="541"/>
      <c r="LOO392" s="541"/>
      <c r="LOP392" s="541"/>
      <c r="LOQ392" s="541"/>
      <c r="LOR392" s="541"/>
      <c r="LOS392" s="541"/>
      <c r="LOT392" s="541"/>
      <c r="LOU392" s="541"/>
      <c r="LOV392" s="541"/>
      <c r="LOW392" s="541"/>
      <c r="LOX392" s="541"/>
      <c r="LOY392" s="541"/>
      <c r="LOZ392" s="541"/>
      <c r="LPA392" s="541"/>
      <c r="LPB392" s="541"/>
      <c r="LPC392" s="541"/>
      <c r="LPD392" s="541"/>
      <c r="LPE392" s="541"/>
      <c r="LPF392" s="541"/>
      <c r="LPG392" s="541"/>
      <c r="LPH392" s="541"/>
      <c r="LPI392" s="541"/>
      <c r="LPJ392" s="541"/>
      <c r="LPK392" s="541"/>
      <c r="LPL392" s="541"/>
      <c r="LPM392" s="541"/>
      <c r="LPN392" s="541"/>
      <c r="LPO392" s="541"/>
      <c r="LPP392" s="541"/>
      <c r="LPQ392" s="541"/>
      <c r="LPR392" s="541"/>
      <c r="LPS392" s="541"/>
      <c r="LPT392" s="541"/>
      <c r="LPU392" s="541"/>
      <c r="LPV392" s="541"/>
      <c r="LPW392" s="541"/>
      <c r="LPX392" s="541"/>
      <c r="LPY392" s="541"/>
      <c r="LPZ392" s="541"/>
      <c r="LQA392" s="541"/>
      <c r="LQB392" s="541"/>
      <c r="LQC392" s="541"/>
      <c r="LQD392" s="541"/>
      <c r="LQE392" s="541"/>
      <c r="LQF392" s="541"/>
      <c r="LQG392" s="541"/>
      <c r="LQH392" s="541"/>
      <c r="LQI392" s="541"/>
      <c r="LQJ392" s="541"/>
      <c r="LQK392" s="541"/>
      <c r="LQL392" s="541"/>
      <c r="LQM392" s="541"/>
      <c r="LQN392" s="541"/>
      <c r="LQO392" s="541"/>
      <c r="LQP392" s="541"/>
      <c r="LQQ392" s="541"/>
      <c r="LQR392" s="541"/>
      <c r="LQS392" s="541"/>
      <c r="LQT392" s="541"/>
      <c r="LQU392" s="541"/>
      <c r="LQV392" s="541"/>
      <c r="LQW392" s="541"/>
      <c r="LQX392" s="541"/>
      <c r="LQY392" s="541"/>
      <c r="LQZ392" s="541"/>
      <c r="LRA392" s="541"/>
      <c r="LRB392" s="541"/>
      <c r="LRC392" s="541"/>
      <c r="LRD392" s="541"/>
      <c r="LRE392" s="541"/>
      <c r="LRF392" s="541"/>
      <c r="LRG392" s="541"/>
      <c r="LRH392" s="541"/>
      <c r="LRI392" s="541"/>
      <c r="LRJ392" s="541"/>
      <c r="LRK392" s="541"/>
      <c r="LRL392" s="541"/>
      <c r="LRM392" s="541"/>
      <c r="LRN392" s="541"/>
      <c r="LRO392" s="541"/>
      <c r="LRP392" s="541"/>
      <c r="LRQ392" s="541"/>
      <c r="LRR392" s="541"/>
      <c r="LRS392" s="541"/>
      <c r="LRT392" s="541"/>
      <c r="LRU392" s="541"/>
      <c r="LRV392" s="541"/>
      <c r="LRW392" s="541"/>
      <c r="LRX392" s="541"/>
      <c r="LRY392" s="541"/>
      <c r="LRZ392" s="541"/>
      <c r="LSA392" s="541"/>
      <c r="LSB392" s="541"/>
      <c r="LSC392" s="541"/>
      <c r="LSD392" s="541"/>
      <c r="LSE392" s="541"/>
      <c r="LSF392" s="541"/>
      <c r="LSG392" s="541"/>
      <c r="LSH392" s="541"/>
      <c r="LSI392" s="541"/>
      <c r="LSJ392" s="541"/>
      <c r="LSK392" s="541"/>
      <c r="LSL392" s="541"/>
      <c r="LSM392" s="541"/>
      <c r="LSN392" s="541"/>
      <c r="LSO392" s="541"/>
      <c r="LSP392" s="541"/>
      <c r="LSQ392" s="541"/>
      <c r="LSR392" s="541"/>
      <c r="LSS392" s="541"/>
      <c r="LST392" s="541"/>
      <c r="LSU392" s="541"/>
      <c r="LSV392" s="541"/>
      <c r="LSW392" s="541"/>
      <c r="LSX392" s="541"/>
      <c r="LSY392" s="541"/>
      <c r="LSZ392" s="541"/>
      <c r="LTA392" s="541"/>
      <c r="LTB392" s="541"/>
      <c r="LTC392" s="541"/>
      <c r="LTD392" s="541"/>
      <c r="LTE392" s="541"/>
      <c r="LTF392" s="541"/>
      <c r="LTG392" s="541"/>
      <c r="LTH392" s="541"/>
      <c r="LTI392" s="541"/>
      <c r="LTJ392" s="541"/>
      <c r="LTK392" s="541"/>
      <c r="LTL392" s="541"/>
      <c r="LTM392" s="541"/>
      <c r="LTN392" s="541"/>
      <c r="LTO392" s="541"/>
      <c r="LTP392" s="541"/>
      <c r="LTQ392" s="541"/>
      <c r="LTR392" s="541"/>
      <c r="LTS392" s="541"/>
      <c r="LTT392" s="541"/>
      <c r="LTU392" s="541"/>
      <c r="LTV392" s="541"/>
      <c r="LTW392" s="541"/>
      <c r="LTX392" s="541"/>
      <c r="LTY392" s="541"/>
      <c r="LTZ392" s="541"/>
      <c r="LUA392" s="541"/>
      <c r="LUB392" s="541"/>
      <c r="LUC392" s="541"/>
      <c r="LUD392" s="541"/>
      <c r="LUE392" s="541"/>
      <c r="LUF392" s="541"/>
      <c r="LUG392" s="541"/>
      <c r="LUH392" s="541"/>
      <c r="LUI392" s="541"/>
      <c r="LUJ392" s="541"/>
      <c r="LUK392" s="541"/>
      <c r="LUL392" s="541"/>
      <c r="LUM392" s="541"/>
      <c r="LUN392" s="541"/>
      <c r="LUO392" s="541"/>
      <c r="LUP392" s="541"/>
      <c r="LUQ392" s="541"/>
      <c r="LUR392" s="541"/>
      <c r="LUS392" s="541"/>
      <c r="LUT392" s="541"/>
      <c r="LUU392" s="541"/>
      <c r="LUV392" s="541"/>
      <c r="LUW392" s="541"/>
      <c r="LUX392" s="541"/>
      <c r="LUY392" s="541"/>
      <c r="LUZ392" s="541"/>
      <c r="LVA392" s="541"/>
      <c r="LVB392" s="541"/>
      <c r="LVC392" s="541"/>
      <c r="LVD392" s="541"/>
      <c r="LVE392" s="541"/>
      <c r="LVF392" s="541"/>
      <c r="LVG392" s="541"/>
      <c r="LVH392" s="541"/>
      <c r="LVI392" s="541"/>
      <c r="LVJ392" s="541"/>
      <c r="LVK392" s="541"/>
      <c r="LVL392" s="541"/>
      <c r="LVM392" s="541"/>
      <c r="LVN392" s="541"/>
      <c r="LVO392" s="541"/>
      <c r="LVP392" s="541"/>
      <c r="LVQ392" s="541"/>
      <c r="LVR392" s="541"/>
      <c r="LVS392" s="541"/>
      <c r="LVT392" s="541"/>
      <c r="LVU392" s="541"/>
      <c r="LVV392" s="541"/>
      <c r="LVW392" s="541"/>
      <c r="LVX392" s="541"/>
      <c r="LVY392" s="541"/>
      <c r="LVZ392" s="541"/>
      <c r="LWA392" s="541"/>
      <c r="LWB392" s="541"/>
      <c r="LWC392" s="541"/>
      <c r="LWD392" s="541"/>
      <c r="LWE392" s="541"/>
      <c r="LWF392" s="541"/>
      <c r="LWG392" s="541"/>
      <c r="LWH392" s="541"/>
      <c r="LWI392" s="541"/>
      <c r="LWJ392" s="541"/>
      <c r="LWK392" s="541"/>
      <c r="LWL392" s="541"/>
      <c r="LWM392" s="541"/>
      <c r="LWN392" s="541"/>
      <c r="LWO392" s="541"/>
      <c r="LWP392" s="541"/>
      <c r="LWQ392" s="541"/>
      <c r="LWR392" s="541"/>
      <c r="LWS392" s="541"/>
      <c r="LWT392" s="541"/>
      <c r="LWU392" s="541"/>
      <c r="LWV392" s="541"/>
      <c r="LWW392" s="541"/>
      <c r="LWX392" s="541"/>
      <c r="LWY392" s="541"/>
      <c r="LWZ392" s="541"/>
      <c r="LXA392" s="541"/>
      <c r="LXB392" s="541"/>
      <c r="LXC392" s="541"/>
      <c r="LXD392" s="541"/>
      <c r="LXE392" s="541"/>
      <c r="LXF392" s="541"/>
      <c r="LXG392" s="541"/>
      <c r="LXH392" s="541"/>
      <c r="LXI392" s="541"/>
      <c r="LXJ392" s="541"/>
      <c r="LXK392" s="541"/>
      <c r="LXL392" s="541"/>
      <c r="LXM392" s="541"/>
      <c r="LXN392" s="541"/>
      <c r="LXO392" s="541"/>
      <c r="LXP392" s="541"/>
      <c r="LXQ392" s="541"/>
      <c r="LXR392" s="541"/>
      <c r="LXS392" s="541"/>
      <c r="LXT392" s="541"/>
      <c r="LXU392" s="541"/>
      <c r="LXV392" s="541"/>
      <c r="LXW392" s="541"/>
      <c r="LXX392" s="541"/>
      <c r="LXY392" s="541"/>
      <c r="LXZ392" s="541"/>
      <c r="LYA392" s="541"/>
      <c r="LYB392" s="541"/>
      <c r="LYC392" s="541"/>
      <c r="LYD392" s="541"/>
      <c r="LYE392" s="541"/>
      <c r="LYF392" s="541"/>
      <c r="LYG392" s="541"/>
      <c r="LYH392" s="541"/>
      <c r="LYI392" s="541"/>
      <c r="LYJ392" s="541"/>
      <c r="LYK392" s="541"/>
      <c r="LYL392" s="541"/>
      <c r="LYM392" s="541"/>
      <c r="LYN392" s="541"/>
      <c r="LYO392" s="541"/>
      <c r="LYP392" s="541"/>
      <c r="LYQ392" s="541"/>
      <c r="LYR392" s="541"/>
      <c r="LYS392" s="541"/>
      <c r="LYT392" s="541"/>
      <c r="LYU392" s="541"/>
      <c r="LYV392" s="541"/>
      <c r="LYW392" s="541"/>
      <c r="LYX392" s="541"/>
      <c r="LYY392" s="541"/>
      <c r="LYZ392" s="541"/>
      <c r="LZA392" s="541"/>
      <c r="LZB392" s="541"/>
      <c r="LZC392" s="541"/>
      <c r="LZD392" s="541"/>
      <c r="LZE392" s="541"/>
      <c r="LZF392" s="541"/>
      <c r="LZG392" s="541"/>
      <c r="LZH392" s="541"/>
      <c r="LZI392" s="541"/>
      <c r="LZJ392" s="541"/>
      <c r="LZK392" s="541"/>
      <c r="LZL392" s="541"/>
      <c r="LZM392" s="541"/>
      <c r="LZN392" s="541"/>
      <c r="LZO392" s="541"/>
      <c r="LZP392" s="541"/>
      <c r="LZQ392" s="541"/>
      <c r="LZR392" s="541"/>
      <c r="LZS392" s="541"/>
      <c r="LZT392" s="541"/>
      <c r="LZU392" s="541"/>
      <c r="LZV392" s="541"/>
      <c r="LZW392" s="541"/>
      <c r="LZX392" s="541"/>
      <c r="LZY392" s="541"/>
      <c r="LZZ392" s="541"/>
      <c r="MAA392" s="541"/>
      <c r="MAB392" s="541"/>
      <c r="MAC392" s="541"/>
      <c r="MAD392" s="541"/>
      <c r="MAE392" s="541"/>
      <c r="MAF392" s="541"/>
      <c r="MAG392" s="541"/>
      <c r="MAH392" s="541"/>
      <c r="MAI392" s="541"/>
      <c r="MAJ392" s="541"/>
      <c r="MAK392" s="541"/>
      <c r="MAL392" s="541"/>
      <c r="MAM392" s="541"/>
      <c r="MAN392" s="541"/>
      <c r="MAO392" s="541"/>
      <c r="MAP392" s="541"/>
      <c r="MAQ392" s="541"/>
      <c r="MAR392" s="541"/>
      <c r="MAS392" s="541"/>
      <c r="MAT392" s="541"/>
      <c r="MAU392" s="541"/>
      <c r="MAV392" s="541"/>
      <c r="MAW392" s="541"/>
      <c r="MAX392" s="541"/>
      <c r="MAY392" s="541"/>
      <c r="MAZ392" s="541"/>
      <c r="MBA392" s="541"/>
      <c r="MBB392" s="541"/>
      <c r="MBC392" s="541"/>
      <c r="MBD392" s="541"/>
      <c r="MBE392" s="541"/>
      <c r="MBF392" s="541"/>
      <c r="MBG392" s="541"/>
      <c r="MBH392" s="541"/>
      <c r="MBI392" s="541"/>
      <c r="MBJ392" s="541"/>
      <c r="MBK392" s="541"/>
      <c r="MBL392" s="541"/>
      <c r="MBM392" s="541"/>
      <c r="MBN392" s="541"/>
      <c r="MBO392" s="541"/>
      <c r="MBP392" s="541"/>
      <c r="MBQ392" s="541"/>
      <c r="MBR392" s="541"/>
      <c r="MBS392" s="541"/>
      <c r="MBT392" s="541"/>
      <c r="MBU392" s="541"/>
      <c r="MBV392" s="541"/>
      <c r="MBW392" s="541"/>
      <c r="MBX392" s="541"/>
      <c r="MBY392" s="541"/>
      <c r="MBZ392" s="541"/>
      <c r="MCA392" s="541"/>
      <c r="MCB392" s="541"/>
      <c r="MCC392" s="541"/>
      <c r="MCD392" s="541"/>
      <c r="MCE392" s="541"/>
      <c r="MCF392" s="541"/>
      <c r="MCG392" s="541"/>
      <c r="MCH392" s="541"/>
      <c r="MCI392" s="541"/>
      <c r="MCJ392" s="541"/>
      <c r="MCK392" s="541"/>
      <c r="MCL392" s="541"/>
      <c r="MCM392" s="541"/>
      <c r="MCN392" s="541"/>
      <c r="MCO392" s="541"/>
      <c r="MCP392" s="541"/>
      <c r="MCQ392" s="541"/>
      <c r="MCR392" s="541"/>
      <c r="MCS392" s="541"/>
      <c r="MCT392" s="541"/>
      <c r="MCU392" s="541"/>
      <c r="MCV392" s="541"/>
      <c r="MCW392" s="541"/>
      <c r="MCX392" s="541"/>
      <c r="MCY392" s="541"/>
      <c r="MCZ392" s="541"/>
      <c r="MDA392" s="541"/>
      <c r="MDB392" s="541"/>
      <c r="MDC392" s="541"/>
      <c r="MDD392" s="541"/>
      <c r="MDE392" s="541"/>
      <c r="MDF392" s="541"/>
      <c r="MDG392" s="541"/>
      <c r="MDH392" s="541"/>
      <c r="MDI392" s="541"/>
      <c r="MDJ392" s="541"/>
      <c r="MDK392" s="541"/>
      <c r="MDL392" s="541"/>
      <c r="MDM392" s="541"/>
      <c r="MDN392" s="541"/>
      <c r="MDO392" s="541"/>
      <c r="MDP392" s="541"/>
      <c r="MDQ392" s="541"/>
      <c r="MDR392" s="541"/>
      <c r="MDS392" s="541"/>
      <c r="MDT392" s="541"/>
      <c r="MDU392" s="541"/>
      <c r="MDV392" s="541"/>
      <c r="MDW392" s="541"/>
      <c r="MDX392" s="541"/>
      <c r="MDY392" s="541"/>
      <c r="MDZ392" s="541"/>
      <c r="MEA392" s="541"/>
      <c r="MEB392" s="541"/>
      <c r="MEC392" s="541"/>
      <c r="MED392" s="541"/>
      <c r="MEE392" s="541"/>
      <c r="MEF392" s="541"/>
      <c r="MEG392" s="541"/>
      <c r="MEH392" s="541"/>
      <c r="MEI392" s="541"/>
      <c r="MEJ392" s="541"/>
      <c r="MEK392" s="541"/>
      <c r="MEL392" s="541"/>
      <c r="MEM392" s="541"/>
      <c r="MEN392" s="541"/>
      <c r="MEO392" s="541"/>
      <c r="MEP392" s="541"/>
      <c r="MEQ392" s="541"/>
      <c r="MER392" s="541"/>
      <c r="MES392" s="541"/>
      <c r="MET392" s="541"/>
      <c r="MEU392" s="541"/>
      <c r="MEV392" s="541"/>
      <c r="MEW392" s="541"/>
      <c r="MEX392" s="541"/>
      <c r="MEY392" s="541"/>
      <c r="MEZ392" s="541"/>
      <c r="MFA392" s="541"/>
      <c r="MFB392" s="541"/>
      <c r="MFC392" s="541"/>
      <c r="MFD392" s="541"/>
      <c r="MFE392" s="541"/>
      <c r="MFF392" s="541"/>
      <c r="MFG392" s="541"/>
      <c r="MFH392" s="541"/>
      <c r="MFI392" s="541"/>
      <c r="MFJ392" s="541"/>
      <c r="MFK392" s="541"/>
      <c r="MFL392" s="541"/>
      <c r="MFM392" s="541"/>
      <c r="MFN392" s="541"/>
      <c r="MFO392" s="541"/>
      <c r="MFP392" s="541"/>
      <c r="MFQ392" s="541"/>
      <c r="MFR392" s="541"/>
      <c r="MFS392" s="541"/>
      <c r="MFT392" s="541"/>
      <c r="MFU392" s="541"/>
      <c r="MFV392" s="541"/>
      <c r="MFW392" s="541"/>
      <c r="MFX392" s="541"/>
      <c r="MFY392" s="541"/>
      <c r="MFZ392" s="541"/>
      <c r="MGA392" s="541"/>
      <c r="MGB392" s="541"/>
      <c r="MGC392" s="541"/>
      <c r="MGD392" s="541"/>
      <c r="MGE392" s="541"/>
      <c r="MGF392" s="541"/>
      <c r="MGG392" s="541"/>
      <c r="MGH392" s="541"/>
      <c r="MGI392" s="541"/>
      <c r="MGJ392" s="541"/>
      <c r="MGK392" s="541"/>
      <c r="MGL392" s="541"/>
      <c r="MGM392" s="541"/>
      <c r="MGN392" s="541"/>
      <c r="MGO392" s="541"/>
      <c r="MGP392" s="541"/>
      <c r="MGQ392" s="541"/>
      <c r="MGR392" s="541"/>
      <c r="MGS392" s="541"/>
      <c r="MGT392" s="541"/>
      <c r="MGU392" s="541"/>
      <c r="MGV392" s="541"/>
      <c r="MGW392" s="541"/>
      <c r="MGX392" s="541"/>
      <c r="MGY392" s="541"/>
      <c r="MGZ392" s="541"/>
      <c r="MHA392" s="541"/>
      <c r="MHB392" s="541"/>
      <c r="MHC392" s="541"/>
      <c r="MHD392" s="541"/>
      <c r="MHE392" s="541"/>
      <c r="MHF392" s="541"/>
      <c r="MHG392" s="541"/>
      <c r="MHH392" s="541"/>
      <c r="MHI392" s="541"/>
      <c r="MHJ392" s="541"/>
      <c r="MHK392" s="541"/>
      <c r="MHL392" s="541"/>
      <c r="MHM392" s="541"/>
      <c r="MHN392" s="541"/>
      <c r="MHO392" s="541"/>
      <c r="MHP392" s="541"/>
      <c r="MHQ392" s="541"/>
      <c r="MHR392" s="541"/>
      <c r="MHS392" s="541"/>
      <c r="MHT392" s="541"/>
      <c r="MHU392" s="541"/>
      <c r="MHV392" s="541"/>
      <c r="MHW392" s="541"/>
      <c r="MHX392" s="541"/>
      <c r="MHY392" s="541"/>
      <c r="MHZ392" s="541"/>
      <c r="MIA392" s="541"/>
      <c r="MIB392" s="541"/>
      <c r="MIC392" s="541"/>
      <c r="MID392" s="541"/>
      <c r="MIE392" s="541"/>
      <c r="MIF392" s="541"/>
      <c r="MIG392" s="541"/>
      <c r="MIH392" s="541"/>
      <c r="MII392" s="541"/>
      <c r="MIJ392" s="541"/>
      <c r="MIK392" s="541"/>
      <c r="MIL392" s="541"/>
      <c r="MIM392" s="541"/>
      <c r="MIN392" s="541"/>
      <c r="MIO392" s="541"/>
      <c r="MIP392" s="541"/>
      <c r="MIQ392" s="541"/>
      <c r="MIR392" s="541"/>
      <c r="MIS392" s="541"/>
      <c r="MIT392" s="541"/>
      <c r="MIU392" s="541"/>
      <c r="MIV392" s="541"/>
      <c r="MIW392" s="541"/>
      <c r="MIX392" s="541"/>
      <c r="MIY392" s="541"/>
      <c r="MIZ392" s="541"/>
      <c r="MJA392" s="541"/>
      <c r="MJB392" s="541"/>
      <c r="MJC392" s="541"/>
      <c r="MJD392" s="541"/>
      <c r="MJE392" s="541"/>
      <c r="MJF392" s="541"/>
      <c r="MJG392" s="541"/>
      <c r="MJH392" s="541"/>
      <c r="MJI392" s="541"/>
      <c r="MJJ392" s="541"/>
      <c r="MJK392" s="541"/>
      <c r="MJL392" s="541"/>
      <c r="MJM392" s="541"/>
      <c r="MJN392" s="541"/>
      <c r="MJO392" s="541"/>
      <c r="MJP392" s="541"/>
      <c r="MJQ392" s="541"/>
      <c r="MJR392" s="541"/>
      <c r="MJS392" s="541"/>
      <c r="MJT392" s="541"/>
      <c r="MJU392" s="541"/>
      <c r="MJV392" s="541"/>
      <c r="MJW392" s="541"/>
      <c r="MJX392" s="541"/>
      <c r="MJY392" s="541"/>
      <c r="MJZ392" s="541"/>
      <c r="MKA392" s="541"/>
      <c r="MKB392" s="541"/>
      <c r="MKC392" s="541"/>
      <c r="MKD392" s="541"/>
      <c r="MKE392" s="541"/>
      <c r="MKF392" s="541"/>
      <c r="MKG392" s="541"/>
      <c r="MKH392" s="541"/>
      <c r="MKI392" s="541"/>
      <c r="MKJ392" s="541"/>
      <c r="MKK392" s="541"/>
      <c r="MKL392" s="541"/>
      <c r="MKM392" s="541"/>
      <c r="MKN392" s="541"/>
      <c r="MKO392" s="541"/>
      <c r="MKP392" s="541"/>
      <c r="MKQ392" s="541"/>
      <c r="MKR392" s="541"/>
      <c r="MKS392" s="541"/>
      <c r="MKT392" s="541"/>
      <c r="MKU392" s="541"/>
      <c r="MKV392" s="541"/>
      <c r="MKW392" s="541"/>
      <c r="MKX392" s="541"/>
      <c r="MKY392" s="541"/>
      <c r="MKZ392" s="541"/>
      <c r="MLA392" s="541"/>
      <c r="MLB392" s="541"/>
      <c r="MLC392" s="541"/>
      <c r="MLD392" s="541"/>
      <c r="MLE392" s="541"/>
      <c r="MLF392" s="541"/>
      <c r="MLG392" s="541"/>
      <c r="MLH392" s="541"/>
      <c r="MLI392" s="541"/>
      <c r="MLJ392" s="541"/>
      <c r="MLK392" s="541"/>
      <c r="MLL392" s="541"/>
      <c r="MLM392" s="541"/>
      <c r="MLN392" s="541"/>
      <c r="MLO392" s="541"/>
      <c r="MLP392" s="541"/>
      <c r="MLQ392" s="541"/>
      <c r="MLR392" s="541"/>
      <c r="MLS392" s="541"/>
      <c r="MLT392" s="541"/>
      <c r="MLU392" s="541"/>
      <c r="MLV392" s="541"/>
      <c r="MLW392" s="541"/>
      <c r="MLX392" s="541"/>
      <c r="MLY392" s="541"/>
      <c r="MLZ392" s="541"/>
      <c r="MMA392" s="541"/>
      <c r="MMB392" s="541"/>
      <c r="MMC392" s="541"/>
      <c r="MMD392" s="541"/>
      <c r="MME392" s="541"/>
      <c r="MMF392" s="541"/>
      <c r="MMG392" s="541"/>
      <c r="MMH392" s="541"/>
      <c r="MMI392" s="541"/>
      <c r="MMJ392" s="541"/>
      <c r="MMK392" s="541"/>
      <c r="MML392" s="541"/>
      <c r="MMM392" s="541"/>
      <c r="MMN392" s="541"/>
      <c r="MMO392" s="541"/>
      <c r="MMP392" s="541"/>
      <c r="MMQ392" s="541"/>
      <c r="MMR392" s="541"/>
      <c r="MMS392" s="541"/>
      <c r="MMT392" s="541"/>
      <c r="MMU392" s="541"/>
      <c r="MMV392" s="541"/>
      <c r="MMW392" s="541"/>
      <c r="MMX392" s="541"/>
      <c r="MMY392" s="541"/>
      <c r="MMZ392" s="541"/>
      <c r="MNA392" s="541"/>
      <c r="MNB392" s="541"/>
      <c r="MNC392" s="541"/>
      <c r="MND392" s="541"/>
      <c r="MNE392" s="541"/>
      <c r="MNF392" s="541"/>
      <c r="MNG392" s="541"/>
      <c r="MNH392" s="541"/>
      <c r="MNI392" s="541"/>
      <c r="MNJ392" s="541"/>
      <c r="MNK392" s="541"/>
      <c r="MNL392" s="541"/>
      <c r="MNM392" s="541"/>
      <c r="MNN392" s="541"/>
      <c r="MNO392" s="541"/>
      <c r="MNP392" s="541"/>
      <c r="MNQ392" s="541"/>
      <c r="MNR392" s="541"/>
      <c r="MNS392" s="541"/>
      <c r="MNT392" s="541"/>
      <c r="MNU392" s="541"/>
      <c r="MNV392" s="541"/>
      <c r="MNW392" s="541"/>
      <c r="MNX392" s="541"/>
      <c r="MNY392" s="541"/>
      <c r="MNZ392" s="541"/>
      <c r="MOA392" s="541"/>
      <c r="MOB392" s="541"/>
      <c r="MOC392" s="541"/>
      <c r="MOD392" s="541"/>
      <c r="MOE392" s="541"/>
      <c r="MOF392" s="541"/>
      <c r="MOG392" s="541"/>
      <c r="MOH392" s="541"/>
      <c r="MOI392" s="541"/>
      <c r="MOJ392" s="541"/>
      <c r="MOK392" s="541"/>
      <c r="MOL392" s="541"/>
      <c r="MOM392" s="541"/>
      <c r="MON392" s="541"/>
      <c r="MOO392" s="541"/>
      <c r="MOP392" s="541"/>
      <c r="MOQ392" s="541"/>
      <c r="MOR392" s="541"/>
      <c r="MOS392" s="541"/>
      <c r="MOT392" s="541"/>
      <c r="MOU392" s="541"/>
      <c r="MOV392" s="541"/>
      <c r="MOW392" s="541"/>
      <c r="MOX392" s="541"/>
      <c r="MOY392" s="541"/>
      <c r="MOZ392" s="541"/>
      <c r="MPA392" s="541"/>
      <c r="MPB392" s="541"/>
      <c r="MPC392" s="541"/>
      <c r="MPD392" s="541"/>
      <c r="MPE392" s="541"/>
      <c r="MPF392" s="541"/>
      <c r="MPG392" s="541"/>
      <c r="MPH392" s="541"/>
      <c r="MPI392" s="541"/>
      <c r="MPJ392" s="541"/>
      <c r="MPK392" s="541"/>
      <c r="MPL392" s="541"/>
      <c r="MPM392" s="541"/>
      <c r="MPN392" s="541"/>
      <c r="MPO392" s="541"/>
      <c r="MPP392" s="541"/>
      <c r="MPQ392" s="541"/>
      <c r="MPR392" s="541"/>
      <c r="MPS392" s="541"/>
      <c r="MPT392" s="541"/>
      <c r="MPU392" s="541"/>
      <c r="MPV392" s="541"/>
      <c r="MPW392" s="541"/>
      <c r="MPX392" s="541"/>
      <c r="MPY392" s="541"/>
      <c r="MPZ392" s="541"/>
      <c r="MQA392" s="541"/>
      <c r="MQB392" s="541"/>
      <c r="MQC392" s="541"/>
      <c r="MQD392" s="541"/>
      <c r="MQE392" s="541"/>
      <c r="MQF392" s="541"/>
      <c r="MQG392" s="541"/>
      <c r="MQH392" s="541"/>
      <c r="MQI392" s="541"/>
      <c r="MQJ392" s="541"/>
      <c r="MQK392" s="541"/>
      <c r="MQL392" s="541"/>
      <c r="MQM392" s="541"/>
      <c r="MQN392" s="541"/>
      <c r="MQO392" s="541"/>
      <c r="MQP392" s="541"/>
      <c r="MQQ392" s="541"/>
      <c r="MQR392" s="541"/>
      <c r="MQS392" s="541"/>
      <c r="MQT392" s="541"/>
      <c r="MQU392" s="541"/>
      <c r="MQV392" s="541"/>
      <c r="MQW392" s="541"/>
      <c r="MQX392" s="541"/>
      <c r="MQY392" s="541"/>
      <c r="MQZ392" s="541"/>
      <c r="MRA392" s="541"/>
      <c r="MRB392" s="541"/>
      <c r="MRC392" s="541"/>
      <c r="MRD392" s="541"/>
      <c r="MRE392" s="541"/>
      <c r="MRF392" s="541"/>
      <c r="MRG392" s="541"/>
      <c r="MRH392" s="541"/>
      <c r="MRI392" s="541"/>
      <c r="MRJ392" s="541"/>
      <c r="MRK392" s="541"/>
      <c r="MRL392" s="541"/>
      <c r="MRM392" s="541"/>
      <c r="MRN392" s="541"/>
      <c r="MRO392" s="541"/>
      <c r="MRP392" s="541"/>
      <c r="MRQ392" s="541"/>
      <c r="MRR392" s="541"/>
      <c r="MRS392" s="541"/>
      <c r="MRT392" s="541"/>
      <c r="MRU392" s="541"/>
      <c r="MRV392" s="541"/>
      <c r="MRW392" s="541"/>
      <c r="MRX392" s="541"/>
      <c r="MRY392" s="541"/>
      <c r="MRZ392" s="541"/>
      <c r="MSA392" s="541"/>
      <c r="MSB392" s="541"/>
      <c r="MSC392" s="541"/>
      <c r="MSD392" s="541"/>
      <c r="MSE392" s="541"/>
      <c r="MSF392" s="541"/>
      <c r="MSG392" s="541"/>
      <c r="MSH392" s="541"/>
      <c r="MSI392" s="541"/>
      <c r="MSJ392" s="541"/>
      <c r="MSK392" s="541"/>
      <c r="MSL392" s="541"/>
      <c r="MSM392" s="541"/>
      <c r="MSN392" s="541"/>
      <c r="MSO392" s="541"/>
      <c r="MSP392" s="541"/>
      <c r="MSQ392" s="541"/>
      <c r="MSR392" s="541"/>
      <c r="MSS392" s="541"/>
      <c r="MST392" s="541"/>
      <c r="MSU392" s="541"/>
      <c r="MSV392" s="541"/>
      <c r="MSW392" s="541"/>
      <c r="MSX392" s="541"/>
      <c r="MSY392" s="541"/>
      <c r="MSZ392" s="541"/>
      <c r="MTA392" s="541"/>
      <c r="MTB392" s="541"/>
      <c r="MTC392" s="541"/>
      <c r="MTD392" s="541"/>
      <c r="MTE392" s="541"/>
      <c r="MTF392" s="541"/>
      <c r="MTG392" s="541"/>
      <c r="MTH392" s="541"/>
      <c r="MTI392" s="541"/>
      <c r="MTJ392" s="541"/>
      <c r="MTK392" s="541"/>
      <c r="MTL392" s="541"/>
      <c r="MTM392" s="541"/>
      <c r="MTN392" s="541"/>
      <c r="MTO392" s="541"/>
      <c r="MTP392" s="541"/>
      <c r="MTQ392" s="541"/>
      <c r="MTR392" s="541"/>
      <c r="MTS392" s="541"/>
      <c r="MTT392" s="541"/>
      <c r="MTU392" s="541"/>
      <c r="MTV392" s="541"/>
      <c r="MTW392" s="541"/>
      <c r="MTX392" s="541"/>
      <c r="MTY392" s="541"/>
      <c r="MTZ392" s="541"/>
      <c r="MUA392" s="541"/>
      <c r="MUB392" s="541"/>
      <c r="MUC392" s="541"/>
      <c r="MUD392" s="541"/>
      <c r="MUE392" s="541"/>
      <c r="MUF392" s="541"/>
      <c r="MUG392" s="541"/>
      <c r="MUH392" s="541"/>
      <c r="MUI392" s="541"/>
      <c r="MUJ392" s="541"/>
      <c r="MUK392" s="541"/>
      <c r="MUL392" s="541"/>
      <c r="MUM392" s="541"/>
      <c r="MUN392" s="541"/>
      <c r="MUO392" s="541"/>
      <c r="MUP392" s="541"/>
      <c r="MUQ392" s="541"/>
      <c r="MUR392" s="541"/>
      <c r="MUS392" s="541"/>
      <c r="MUT392" s="541"/>
      <c r="MUU392" s="541"/>
      <c r="MUV392" s="541"/>
      <c r="MUW392" s="541"/>
      <c r="MUX392" s="541"/>
      <c r="MUY392" s="541"/>
      <c r="MUZ392" s="541"/>
      <c r="MVA392" s="541"/>
      <c r="MVB392" s="541"/>
      <c r="MVC392" s="541"/>
      <c r="MVD392" s="541"/>
      <c r="MVE392" s="541"/>
      <c r="MVF392" s="541"/>
      <c r="MVG392" s="541"/>
      <c r="MVH392" s="541"/>
      <c r="MVI392" s="541"/>
      <c r="MVJ392" s="541"/>
      <c r="MVK392" s="541"/>
      <c r="MVL392" s="541"/>
      <c r="MVM392" s="541"/>
      <c r="MVN392" s="541"/>
      <c r="MVO392" s="541"/>
      <c r="MVP392" s="541"/>
      <c r="MVQ392" s="541"/>
      <c r="MVR392" s="541"/>
      <c r="MVS392" s="541"/>
      <c r="MVT392" s="541"/>
      <c r="MVU392" s="541"/>
      <c r="MVV392" s="541"/>
      <c r="MVW392" s="541"/>
      <c r="MVX392" s="541"/>
      <c r="MVY392" s="541"/>
      <c r="MVZ392" s="541"/>
      <c r="MWA392" s="541"/>
      <c r="MWB392" s="541"/>
      <c r="MWC392" s="541"/>
      <c r="MWD392" s="541"/>
      <c r="MWE392" s="541"/>
      <c r="MWF392" s="541"/>
      <c r="MWG392" s="541"/>
      <c r="MWH392" s="541"/>
      <c r="MWI392" s="541"/>
      <c r="MWJ392" s="541"/>
      <c r="MWK392" s="541"/>
      <c r="MWL392" s="541"/>
      <c r="MWM392" s="541"/>
      <c r="MWN392" s="541"/>
      <c r="MWO392" s="541"/>
      <c r="MWP392" s="541"/>
      <c r="MWQ392" s="541"/>
      <c r="MWR392" s="541"/>
      <c r="MWS392" s="541"/>
      <c r="MWT392" s="541"/>
      <c r="MWU392" s="541"/>
      <c r="MWV392" s="541"/>
      <c r="MWW392" s="541"/>
      <c r="MWX392" s="541"/>
      <c r="MWY392" s="541"/>
      <c r="MWZ392" s="541"/>
      <c r="MXA392" s="541"/>
      <c r="MXB392" s="541"/>
      <c r="MXC392" s="541"/>
      <c r="MXD392" s="541"/>
      <c r="MXE392" s="541"/>
      <c r="MXF392" s="541"/>
      <c r="MXG392" s="541"/>
      <c r="MXH392" s="541"/>
      <c r="MXI392" s="541"/>
      <c r="MXJ392" s="541"/>
      <c r="MXK392" s="541"/>
      <c r="MXL392" s="541"/>
      <c r="MXM392" s="541"/>
      <c r="MXN392" s="541"/>
      <c r="MXO392" s="541"/>
      <c r="MXP392" s="541"/>
      <c r="MXQ392" s="541"/>
      <c r="MXR392" s="541"/>
      <c r="MXS392" s="541"/>
      <c r="MXT392" s="541"/>
      <c r="MXU392" s="541"/>
      <c r="MXV392" s="541"/>
      <c r="MXW392" s="541"/>
      <c r="MXX392" s="541"/>
      <c r="MXY392" s="541"/>
      <c r="MXZ392" s="541"/>
      <c r="MYA392" s="541"/>
      <c r="MYB392" s="541"/>
      <c r="MYC392" s="541"/>
      <c r="MYD392" s="541"/>
      <c r="MYE392" s="541"/>
      <c r="MYF392" s="541"/>
      <c r="MYG392" s="541"/>
      <c r="MYH392" s="541"/>
      <c r="MYI392" s="541"/>
      <c r="MYJ392" s="541"/>
      <c r="MYK392" s="541"/>
      <c r="MYL392" s="541"/>
      <c r="MYM392" s="541"/>
      <c r="MYN392" s="541"/>
      <c r="MYO392" s="541"/>
      <c r="MYP392" s="541"/>
      <c r="MYQ392" s="541"/>
      <c r="MYR392" s="541"/>
      <c r="MYS392" s="541"/>
      <c r="MYT392" s="541"/>
      <c r="MYU392" s="541"/>
      <c r="MYV392" s="541"/>
      <c r="MYW392" s="541"/>
      <c r="MYX392" s="541"/>
      <c r="MYY392" s="541"/>
      <c r="MYZ392" s="541"/>
      <c r="MZA392" s="541"/>
      <c r="MZB392" s="541"/>
      <c r="MZC392" s="541"/>
      <c r="MZD392" s="541"/>
      <c r="MZE392" s="541"/>
      <c r="MZF392" s="541"/>
      <c r="MZG392" s="541"/>
      <c r="MZH392" s="541"/>
      <c r="MZI392" s="541"/>
      <c r="MZJ392" s="541"/>
      <c r="MZK392" s="541"/>
      <c r="MZL392" s="541"/>
      <c r="MZM392" s="541"/>
      <c r="MZN392" s="541"/>
      <c r="MZO392" s="541"/>
      <c r="MZP392" s="541"/>
      <c r="MZQ392" s="541"/>
      <c r="MZR392" s="541"/>
      <c r="MZS392" s="541"/>
      <c r="MZT392" s="541"/>
      <c r="MZU392" s="541"/>
      <c r="MZV392" s="541"/>
      <c r="MZW392" s="541"/>
      <c r="MZX392" s="541"/>
      <c r="MZY392" s="541"/>
      <c r="MZZ392" s="541"/>
      <c r="NAA392" s="541"/>
      <c r="NAB392" s="541"/>
      <c r="NAC392" s="541"/>
      <c r="NAD392" s="541"/>
      <c r="NAE392" s="541"/>
      <c r="NAF392" s="541"/>
      <c r="NAG392" s="541"/>
      <c r="NAH392" s="541"/>
      <c r="NAI392" s="541"/>
      <c r="NAJ392" s="541"/>
      <c r="NAK392" s="541"/>
      <c r="NAL392" s="541"/>
      <c r="NAM392" s="541"/>
      <c r="NAN392" s="541"/>
      <c r="NAO392" s="541"/>
      <c r="NAP392" s="541"/>
      <c r="NAQ392" s="541"/>
      <c r="NAR392" s="541"/>
      <c r="NAS392" s="541"/>
      <c r="NAT392" s="541"/>
      <c r="NAU392" s="541"/>
      <c r="NAV392" s="541"/>
      <c r="NAW392" s="541"/>
      <c r="NAX392" s="541"/>
      <c r="NAY392" s="541"/>
      <c r="NAZ392" s="541"/>
      <c r="NBA392" s="541"/>
      <c r="NBB392" s="541"/>
      <c r="NBC392" s="541"/>
      <c r="NBD392" s="541"/>
      <c r="NBE392" s="541"/>
      <c r="NBF392" s="541"/>
      <c r="NBG392" s="541"/>
      <c r="NBH392" s="541"/>
      <c r="NBI392" s="541"/>
      <c r="NBJ392" s="541"/>
      <c r="NBK392" s="541"/>
      <c r="NBL392" s="541"/>
      <c r="NBM392" s="541"/>
      <c r="NBN392" s="541"/>
      <c r="NBO392" s="541"/>
      <c r="NBP392" s="541"/>
      <c r="NBQ392" s="541"/>
      <c r="NBR392" s="541"/>
      <c r="NBS392" s="541"/>
      <c r="NBT392" s="541"/>
      <c r="NBU392" s="541"/>
      <c r="NBV392" s="541"/>
      <c r="NBW392" s="541"/>
      <c r="NBX392" s="541"/>
      <c r="NBY392" s="541"/>
      <c r="NBZ392" s="541"/>
      <c r="NCA392" s="541"/>
      <c r="NCB392" s="541"/>
      <c r="NCC392" s="541"/>
      <c r="NCD392" s="541"/>
      <c r="NCE392" s="541"/>
      <c r="NCF392" s="541"/>
      <c r="NCG392" s="541"/>
      <c r="NCH392" s="541"/>
      <c r="NCI392" s="541"/>
      <c r="NCJ392" s="541"/>
      <c r="NCK392" s="541"/>
      <c r="NCL392" s="541"/>
      <c r="NCM392" s="541"/>
      <c r="NCN392" s="541"/>
      <c r="NCO392" s="541"/>
      <c r="NCP392" s="541"/>
      <c r="NCQ392" s="541"/>
      <c r="NCR392" s="541"/>
      <c r="NCS392" s="541"/>
      <c r="NCT392" s="541"/>
      <c r="NCU392" s="541"/>
      <c r="NCV392" s="541"/>
      <c r="NCW392" s="541"/>
      <c r="NCX392" s="541"/>
      <c r="NCY392" s="541"/>
      <c r="NCZ392" s="541"/>
      <c r="NDA392" s="541"/>
      <c r="NDB392" s="541"/>
      <c r="NDC392" s="541"/>
      <c r="NDD392" s="541"/>
      <c r="NDE392" s="541"/>
      <c r="NDF392" s="541"/>
      <c r="NDG392" s="541"/>
      <c r="NDH392" s="541"/>
      <c r="NDI392" s="541"/>
      <c r="NDJ392" s="541"/>
      <c r="NDK392" s="541"/>
      <c r="NDL392" s="541"/>
      <c r="NDM392" s="541"/>
      <c r="NDN392" s="541"/>
      <c r="NDO392" s="541"/>
      <c r="NDP392" s="541"/>
      <c r="NDQ392" s="541"/>
      <c r="NDR392" s="541"/>
      <c r="NDS392" s="541"/>
      <c r="NDT392" s="541"/>
      <c r="NDU392" s="541"/>
      <c r="NDV392" s="541"/>
      <c r="NDW392" s="541"/>
      <c r="NDX392" s="541"/>
      <c r="NDY392" s="541"/>
      <c r="NDZ392" s="541"/>
      <c r="NEA392" s="541"/>
      <c r="NEB392" s="541"/>
      <c r="NEC392" s="541"/>
      <c r="NED392" s="541"/>
      <c r="NEE392" s="541"/>
      <c r="NEF392" s="541"/>
      <c r="NEG392" s="541"/>
      <c r="NEH392" s="541"/>
      <c r="NEI392" s="541"/>
      <c r="NEJ392" s="541"/>
      <c r="NEK392" s="541"/>
      <c r="NEL392" s="541"/>
      <c r="NEM392" s="541"/>
      <c r="NEN392" s="541"/>
      <c r="NEO392" s="541"/>
      <c r="NEP392" s="541"/>
      <c r="NEQ392" s="541"/>
      <c r="NER392" s="541"/>
      <c r="NES392" s="541"/>
      <c r="NET392" s="541"/>
      <c r="NEU392" s="541"/>
      <c r="NEV392" s="541"/>
      <c r="NEW392" s="541"/>
      <c r="NEX392" s="541"/>
      <c r="NEY392" s="541"/>
      <c r="NEZ392" s="541"/>
      <c r="NFA392" s="541"/>
      <c r="NFB392" s="541"/>
      <c r="NFC392" s="541"/>
      <c r="NFD392" s="541"/>
      <c r="NFE392" s="541"/>
      <c r="NFF392" s="541"/>
      <c r="NFG392" s="541"/>
      <c r="NFH392" s="541"/>
      <c r="NFI392" s="541"/>
      <c r="NFJ392" s="541"/>
      <c r="NFK392" s="541"/>
      <c r="NFL392" s="541"/>
      <c r="NFM392" s="541"/>
      <c r="NFN392" s="541"/>
      <c r="NFO392" s="541"/>
      <c r="NFP392" s="541"/>
      <c r="NFQ392" s="541"/>
      <c r="NFR392" s="541"/>
      <c r="NFS392" s="541"/>
      <c r="NFT392" s="541"/>
      <c r="NFU392" s="541"/>
      <c r="NFV392" s="541"/>
      <c r="NFW392" s="541"/>
      <c r="NFX392" s="541"/>
      <c r="NFY392" s="541"/>
      <c r="NFZ392" s="541"/>
      <c r="NGA392" s="541"/>
      <c r="NGB392" s="541"/>
      <c r="NGC392" s="541"/>
      <c r="NGD392" s="541"/>
      <c r="NGE392" s="541"/>
      <c r="NGF392" s="541"/>
      <c r="NGG392" s="541"/>
      <c r="NGH392" s="541"/>
      <c r="NGI392" s="541"/>
      <c r="NGJ392" s="541"/>
      <c r="NGK392" s="541"/>
      <c r="NGL392" s="541"/>
      <c r="NGM392" s="541"/>
      <c r="NGN392" s="541"/>
      <c r="NGO392" s="541"/>
      <c r="NGP392" s="541"/>
      <c r="NGQ392" s="541"/>
      <c r="NGR392" s="541"/>
      <c r="NGS392" s="541"/>
      <c r="NGT392" s="541"/>
      <c r="NGU392" s="541"/>
      <c r="NGV392" s="541"/>
      <c r="NGW392" s="541"/>
      <c r="NGX392" s="541"/>
      <c r="NGY392" s="541"/>
      <c r="NGZ392" s="541"/>
      <c r="NHA392" s="541"/>
      <c r="NHB392" s="541"/>
      <c r="NHC392" s="541"/>
      <c r="NHD392" s="541"/>
      <c r="NHE392" s="541"/>
      <c r="NHF392" s="541"/>
      <c r="NHG392" s="541"/>
      <c r="NHH392" s="541"/>
      <c r="NHI392" s="541"/>
      <c r="NHJ392" s="541"/>
      <c r="NHK392" s="541"/>
      <c r="NHL392" s="541"/>
      <c r="NHM392" s="541"/>
      <c r="NHN392" s="541"/>
      <c r="NHO392" s="541"/>
      <c r="NHP392" s="541"/>
      <c r="NHQ392" s="541"/>
      <c r="NHR392" s="541"/>
      <c r="NHS392" s="541"/>
      <c r="NHT392" s="541"/>
      <c r="NHU392" s="541"/>
      <c r="NHV392" s="541"/>
      <c r="NHW392" s="541"/>
      <c r="NHX392" s="541"/>
      <c r="NHY392" s="541"/>
      <c r="NHZ392" s="541"/>
      <c r="NIA392" s="541"/>
      <c r="NIB392" s="541"/>
      <c r="NIC392" s="541"/>
      <c r="NID392" s="541"/>
      <c r="NIE392" s="541"/>
      <c r="NIF392" s="541"/>
      <c r="NIG392" s="541"/>
      <c r="NIH392" s="541"/>
      <c r="NII392" s="541"/>
      <c r="NIJ392" s="541"/>
      <c r="NIK392" s="541"/>
      <c r="NIL392" s="541"/>
      <c r="NIM392" s="541"/>
      <c r="NIN392" s="541"/>
      <c r="NIO392" s="541"/>
      <c r="NIP392" s="541"/>
      <c r="NIQ392" s="541"/>
      <c r="NIR392" s="541"/>
      <c r="NIS392" s="541"/>
      <c r="NIT392" s="541"/>
      <c r="NIU392" s="541"/>
      <c r="NIV392" s="541"/>
      <c r="NIW392" s="541"/>
      <c r="NIX392" s="541"/>
      <c r="NIY392" s="541"/>
      <c r="NIZ392" s="541"/>
      <c r="NJA392" s="541"/>
      <c r="NJB392" s="541"/>
      <c r="NJC392" s="541"/>
      <c r="NJD392" s="541"/>
      <c r="NJE392" s="541"/>
      <c r="NJF392" s="541"/>
      <c r="NJG392" s="541"/>
      <c r="NJH392" s="541"/>
      <c r="NJI392" s="541"/>
      <c r="NJJ392" s="541"/>
      <c r="NJK392" s="541"/>
      <c r="NJL392" s="541"/>
      <c r="NJM392" s="541"/>
      <c r="NJN392" s="541"/>
      <c r="NJO392" s="541"/>
      <c r="NJP392" s="541"/>
      <c r="NJQ392" s="541"/>
      <c r="NJR392" s="541"/>
      <c r="NJS392" s="541"/>
      <c r="NJT392" s="541"/>
      <c r="NJU392" s="541"/>
      <c r="NJV392" s="541"/>
      <c r="NJW392" s="541"/>
      <c r="NJX392" s="541"/>
      <c r="NJY392" s="541"/>
      <c r="NJZ392" s="541"/>
      <c r="NKA392" s="541"/>
      <c r="NKB392" s="541"/>
      <c r="NKC392" s="541"/>
      <c r="NKD392" s="541"/>
      <c r="NKE392" s="541"/>
      <c r="NKF392" s="541"/>
      <c r="NKG392" s="541"/>
      <c r="NKH392" s="541"/>
      <c r="NKI392" s="541"/>
      <c r="NKJ392" s="541"/>
      <c r="NKK392" s="541"/>
      <c r="NKL392" s="541"/>
      <c r="NKM392" s="541"/>
      <c r="NKN392" s="541"/>
      <c r="NKO392" s="541"/>
      <c r="NKP392" s="541"/>
      <c r="NKQ392" s="541"/>
      <c r="NKR392" s="541"/>
      <c r="NKS392" s="541"/>
      <c r="NKT392" s="541"/>
      <c r="NKU392" s="541"/>
      <c r="NKV392" s="541"/>
      <c r="NKW392" s="541"/>
      <c r="NKX392" s="541"/>
      <c r="NKY392" s="541"/>
      <c r="NKZ392" s="541"/>
      <c r="NLA392" s="541"/>
      <c r="NLB392" s="541"/>
      <c r="NLC392" s="541"/>
      <c r="NLD392" s="541"/>
      <c r="NLE392" s="541"/>
      <c r="NLF392" s="541"/>
      <c r="NLG392" s="541"/>
      <c r="NLH392" s="541"/>
      <c r="NLI392" s="541"/>
      <c r="NLJ392" s="541"/>
      <c r="NLK392" s="541"/>
      <c r="NLL392" s="541"/>
      <c r="NLM392" s="541"/>
      <c r="NLN392" s="541"/>
      <c r="NLO392" s="541"/>
      <c r="NLP392" s="541"/>
      <c r="NLQ392" s="541"/>
      <c r="NLR392" s="541"/>
      <c r="NLS392" s="541"/>
      <c r="NLT392" s="541"/>
      <c r="NLU392" s="541"/>
      <c r="NLV392" s="541"/>
      <c r="NLW392" s="541"/>
      <c r="NLX392" s="541"/>
      <c r="NLY392" s="541"/>
      <c r="NLZ392" s="541"/>
      <c r="NMA392" s="541"/>
      <c r="NMB392" s="541"/>
      <c r="NMC392" s="541"/>
      <c r="NMD392" s="541"/>
      <c r="NME392" s="541"/>
      <c r="NMF392" s="541"/>
      <c r="NMG392" s="541"/>
      <c r="NMH392" s="541"/>
      <c r="NMI392" s="541"/>
      <c r="NMJ392" s="541"/>
      <c r="NMK392" s="541"/>
      <c r="NML392" s="541"/>
      <c r="NMM392" s="541"/>
      <c r="NMN392" s="541"/>
      <c r="NMO392" s="541"/>
      <c r="NMP392" s="541"/>
      <c r="NMQ392" s="541"/>
      <c r="NMR392" s="541"/>
      <c r="NMS392" s="541"/>
      <c r="NMT392" s="541"/>
      <c r="NMU392" s="541"/>
      <c r="NMV392" s="541"/>
      <c r="NMW392" s="541"/>
      <c r="NMX392" s="541"/>
      <c r="NMY392" s="541"/>
      <c r="NMZ392" s="541"/>
      <c r="NNA392" s="541"/>
      <c r="NNB392" s="541"/>
      <c r="NNC392" s="541"/>
      <c r="NND392" s="541"/>
      <c r="NNE392" s="541"/>
      <c r="NNF392" s="541"/>
      <c r="NNG392" s="541"/>
      <c r="NNH392" s="541"/>
      <c r="NNI392" s="541"/>
      <c r="NNJ392" s="541"/>
      <c r="NNK392" s="541"/>
      <c r="NNL392" s="541"/>
      <c r="NNM392" s="541"/>
      <c r="NNN392" s="541"/>
      <c r="NNO392" s="541"/>
      <c r="NNP392" s="541"/>
      <c r="NNQ392" s="541"/>
      <c r="NNR392" s="541"/>
      <c r="NNS392" s="541"/>
      <c r="NNT392" s="541"/>
      <c r="NNU392" s="541"/>
      <c r="NNV392" s="541"/>
      <c r="NNW392" s="541"/>
      <c r="NNX392" s="541"/>
      <c r="NNY392" s="541"/>
      <c r="NNZ392" s="541"/>
      <c r="NOA392" s="541"/>
      <c r="NOB392" s="541"/>
      <c r="NOC392" s="541"/>
      <c r="NOD392" s="541"/>
      <c r="NOE392" s="541"/>
      <c r="NOF392" s="541"/>
      <c r="NOG392" s="541"/>
      <c r="NOH392" s="541"/>
      <c r="NOI392" s="541"/>
      <c r="NOJ392" s="541"/>
      <c r="NOK392" s="541"/>
      <c r="NOL392" s="541"/>
      <c r="NOM392" s="541"/>
      <c r="NON392" s="541"/>
      <c r="NOO392" s="541"/>
      <c r="NOP392" s="541"/>
      <c r="NOQ392" s="541"/>
      <c r="NOR392" s="541"/>
      <c r="NOS392" s="541"/>
      <c r="NOT392" s="541"/>
      <c r="NOU392" s="541"/>
      <c r="NOV392" s="541"/>
      <c r="NOW392" s="541"/>
      <c r="NOX392" s="541"/>
      <c r="NOY392" s="541"/>
      <c r="NOZ392" s="541"/>
      <c r="NPA392" s="541"/>
      <c r="NPB392" s="541"/>
      <c r="NPC392" s="541"/>
      <c r="NPD392" s="541"/>
      <c r="NPE392" s="541"/>
      <c r="NPF392" s="541"/>
      <c r="NPG392" s="541"/>
      <c r="NPH392" s="541"/>
      <c r="NPI392" s="541"/>
      <c r="NPJ392" s="541"/>
      <c r="NPK392" s="541"/>
      <c r="NPL392" s="541"/>
      <c r="NPM392" s="541"/>
      <c r="NPN392" s="541"/>
      <c r="NPO392" s="541"/>
      <c r="NPP392" s="541"/>
      <c r="NPQ392" s="541"/>
      <c r="NPR392" s="541"/>
      <c r="NPS392" s="541"/>
      <c r="NPT392" s="541"/>
      <c r="NPU392" s="541"/>
      <c r="NPV392" s="541"/>
      <c r="NPW392" s="541"/>
      <c r="NPX392" s="541"/>
      <c r="NPY392" s="541"/>
      <c r="NPZ392" s="541"/>
      <c r="NQA392" s="541"/>
      <c r="NQB392" s="541"/>
      <c r="NQC392" s="541"/>
      <c r="NQD392" s="541"/>
      <c r="NQE392" s="541"/>
      <c r="NQF392" s="541"/>
      <c r="NQG392" s="541"/>
      <c r="NQH392" s="541"/>
      <c r="NQI392" s="541"/>
      <c r="NQJ392" s="541"/>
      <c r="NQK392" s="541"/>
      <c r="NQL392" s="541"/>
      <c r="NQM392" s="541"/>
      <c r="NQN392" s="541"/>
      <c r="NQO392" s="541"/>
      <c r="NQP392" s="541"/>
      <c r="NQQ392" s="541"/>
      <c r="NQR392" s="541"/>
      <c r="NQS392" s="541"/>
      <c r="NQT392" s="541"/>
      <c r="NQU392" s="541"/>
      <c r="NQV392" s="541"/>
      <c r="NQW392" s="541"/>
      <c r="NQX392" s="541"/>
      <c r="NQY392" s="541"/>
      <c r="NQZ392" s="541"/>
      <c r="NRA392" s="541"/>
      <c r="NRB392" s="541"/>
      <c r="NRC392" s="541"/>
      <c r="NRD392" s="541"/>
      <c r="NRE392" s="541"/>
      <c r="NRF392" s="541"/>
      <c r="NRG392" s="541"/>
      <c r="NRH392" s="541"/>
      <c r="NRI392" s="541"/>
      <c r="NRJ392" s="541"/>
      <c r="NRK392" s="541"/>
      <c r="NRL392" s="541"/>
      <c r="NRM392" s="541"/>
      <c r="NRN392" s="541"/>
      <c r="NRO392" s="541"/>
      <c r="NRP392" s="541"/>
      <c r="NRQ392" s="541"/>
      <c r="NRR392" s="541"/>
      <c r="NRS392" s="541"/>
      <c r="NRT392" s="541"/>
      <c r="NRU392" s="541"/>
      <c r="NRV392" s="541"/>
      <c r="NRW392" s="541"/>
      <c r="NRX392" s="541"/>
      <c r="NRY392" s="541"/>
      <c r="NRZ392" s="541"/>
      <c r="NSA392" s="541"/>
      <c r="NSB392" s="541"/>
      <c r="NSC392" s="541"/>
      <c r="NSD392" s="541"/>
      <c r="NSE392" s="541"/>
      <c r="NSF392" s="541"/>
      <c r="NSG392" s="541"/>
      <c r="NSH392" s="541"/>
      <c r="NSI392" s="541"/>
      <c r="NSJ392" s="541"/>
      <c r="NSK392" s="541"/>
      <c r="NSL392" s="541"/>
      <c r="NSM392" s="541"/>
      <c r="NSN392" s="541"/>
      <c r="NSO392" s="541"/>
      <c r="NSP392" s="541"/>
      <c r="NSQ392" s="541"/>
      <c r="NSR392" s="541"/>
      <c r="NSS392" s="541"/>
      <c r="NST392" s="541"/>
      <c r="NSU392" s="541"/>
      <c r="NSV392" s="541"/>
      <c r="NSW392" s="541"/>
      <c r="NSX392" s="541"/>
      <c r="NSY392" s="541"/>
      <c r="NSZ392" s="541"/>
      <c r="NTA392" s="541"/>
      <c r="NTB392" s="541"/>
      <c r="NTC392" s="541"/>
      <c r="NTD392" s="541"/>
      <c r="NTE392" s="541"/>
      <c r="NTF392" s="541"/>
      <c r="NTG392" s="541"/>
      <c r="NTH392" s="541"/>
      <c r="NTI392" s="541"/>
      <c r="NTJ392" s="541"/>
      <c r="NTK392" s="541"/>
      <c r="NTL392" s="541"/>
      <c r="NTM392" s="541"/>
      <c r="NTN392" s="541"/>
      <c r="NTO392" s="541"/>
      <c r="NTP392" s="541"/>
      <c r="NTQ392" s="541"/>
      <c r="NTR392" s="541"/>
      <c r="NTS392" s="541"/>
      <c r="NTT392" s="541"/>
      <c r="NTU392" s="541"/>
      <c r="NTV392" s="541"/>
      <c r="NTW392" s="541"/>
      <c r="NTX392" s="541"/>
      <c r="NTY392" s="541"/>
      <c r="NTZ392" s="541"/>
      <c r="NUA392" s="541"/>
      <c r="NUB392" s="541"/>
      <c r="NUC392" s="541"/>
      <c r="NUD392" s="541"/>
      <c r="NUE392" s="541"/>
      <c r="NUF392" s="541"/>
      <c r="NUG392" s="541"/>
      <c r="NUH392" s="541"/>
      <c r="NUI392" s="541"/>
      <c r="NUJ392" s="541"/>
      <c r="NUK392" s="541"/>
      <c r="NUL392" s="541"/>
      <c r="NUM392" s="541"/>
      <c r="NUN392" s="541"/>
      <c r="NUO392" s="541"/>
      <c r="NUP392" s="541"/>
      <c r="NUQ392" s="541"/>
      <c r="NUR392" s="541"/>
      <c r="NUS392" s="541"/>
      <c r="NUT392" s="541"/>
      <c r="NUU392" s="541"/>
      <c r="NUV392" s="541"/>
      <c r="NUW392" s="541"/>
      <c r="NUX392" s="541"/>
      <c r="NUY392" s="541"/>
      <c r="NUZ392" s="541"/>
      <c r="NVA392" s="541"/>
      <c r="NVB392" s="541"/>
      <c r="NVC392" s="541"/>
      <c r="NVD392" s="541"/>
      <c r="NVE392" s="541"/>
      <c r="NVF392" s="541"/>
      <c r="NVG392" s="541"/>
      <c r="NVH392" s="541"/>
      <c r="NVI392" s="541"/>
      <c r="NVJ392" s="541"/>
      <c r="NVK392" s="541"/>
      <c r="NVL392" s="541"/>
      <c r="NVM392" s="541"/>
      <c r="NVN392" s="541"/>
      <c r="NVO392" s="541"/>
      <c r="NVP392" s="541"/>
      <c r="NVQ392" s="541"/>
      <c r="NVR392" s="541"/>
      <c r="NVS392" s="541"/>
      <c r="NVT392" s="541"/>
      <c r="NVU392" s="541"/>
      <c r="NVV392" s="541"/>
      <c r="NVW392" s="541"/>
      <c r="NVX392" s="541"/>
      <c r="NVY392" s="541"/>
      <c r="NVZ392" s="541"/>
      <c r="NWA392" s="541"/>
      <c r="NWB392" s="541"/>
      <c r="NWC392" s="541"/>
      <c r="NWD392" s="541"/>
      <c r="NWE392" s="541"/>
      <c r="NWF392" s="541"/>
      <c r="NWG392" s="541"/>
      <c r="NWH392" s="541"/>
      <c r="NWI392" s="541"/>
      <c r="NWJ392" s="541"/>
      <c r="NWK392" s="541"/>
      <c r="NWL392" s="541"/>
      <c r="NWM392" s="541"/>
      <c r="NWN392" s="541"/>
      <c r="NWO392" s="541"/>
      <c r="NWP392" s="541"/>
      <c r="NWQ392" s="541"/>
      <c r="NWR392" s="541"/>
      <c r="NWS392" s="541"/>
      <c r="NWT392" s="541"/>
      <c r="NWU392" s="541"/>
      <c r="NWV392" s="541"/>
      <c r="NWW392" s="541"/>
      <c r="NWX392" s="541"/>
      <c r="NWY392" s="541"/>
      <c r="NWZ392" s="541"/>
      <c r="NXA392" s="541"/>
      <c r="NXB392" s="541"/>
      <c r="NXC392" s="541"/>
      <c r="NXD392" s="541"/>
      <c r="NXE392" s="541"/>
      <c r="NXF392" s="541"/>
      <c r="NXG392" s="541"/>
      <c r="NXH392" s="541"/>
      <c r="NXI392" s="541"/>
      <c r="NXJ392" s="541"/>
      <c r="NXK392" s="541"/>
      <c r="NXL392" s="541"/>
      <c r="NXM392" s="541"/>
      <c r="NXN392" s="541"/>
      <c r="NXO392" s="541"/>
      <c r="NXP392" s="541"/>
      <c r="NXQ392" s="541"/>
      <c r="NXR392" s="541"/>
      <c r="NXS392" s="541"/>
      <c r="NXT392" s="541"/>
      <c r="NXU392" s="541"/>
      <c r="NXV392" s="541"/>
      <c r="NXW392" s="541"/>
      <c r="NXX392" s="541"/>
      <c r="NXY392" s="541"/>
      <c r="NXZ392" s="541"/>
      <c r="NYA392" s="541"/>
      <c r="NYB392" s="541"/>
      <c r="NYC392" s="541"/>
      <c r="NYD392" s="541"/>
      <c r="NYE392" s="541"/>
      <c r="NYF392" s="541"/>
      <c r="NYG392" s="541"/>
      <c r="NYH392" s="541"/>
      <c r="NYI392" s="541"/>
      <c r="NYJ392" s="541"/>
      <c r="NYK392" s="541"/>
      <c r="NYL392" s="541"/>
      <c r="NYM392" s="541"/>
      <c r="NYN392" s="541"/>
      <c r="NYO392" s="541"/>
      <c r="NYP392" s="541"/>
      <c r="NYQ392" s="541"/>
      <c r="NYR392" s="541"/>
      <c r="NYS392" s="541"/>
      <c r="NYT392" s="541"/>
      <c r="NYU392" s="541"/>
      <c r="NYV392" s="541"/>
      <c r="NYW392" s="541"/>
      <c r="NYX392" s="541"/>
      <c r="NYY392" s="541"/>
      <c r="NYZ392" s="541"/>
      <c r="NZA392" s="541"/>
      <c r="NZB392" s="541"/>
      <c r="NZC392" s="541"/>
      <c r="NZD392" s="541"/>
      <c r="NZE392" s="541"/>
      <c r="NZF392" s="541"/>
      <c r="NZG392" s="541"/>
      <c r="NZH392" s="541"/>
      <c r="NZI392" s="541"/>
      <c r="NZJ392" s="541"/>
      <c r="NZK392" s="541"/>
      <c r="NZL392" s="541"/>
      <c r="NZM392" s="541"/>
      <c r="NZN392" s="541"/>
      <c r="NZO392" s="541"/>
      <c r="NZP392" s="541"/>
      <c r="NZQ392" s="541"/>
      <c r="NZR392" s="541"/>
      <c r="NZS392" s="541"/>
      <c r="NZT392" s="541"/>
      <c r="NZU392" s="541"/>
      <c r="NZV392" s="541"/>
      <c r="NZW392" s="541"/>
      <c r="NZX392" s="541"/>
      <c r="NZY392" s="541"/>
      <c r="NZZ392" s="541"/>
      <c r="OAA392" s="541"/>
      <c r="OAB392" s="541"/>
      <c r="OAC392" s="541"/>
      <c r="OAD392" s="541"/>
      <c r="OAE392" s="541"/>
      <c r="OAF392" s="541"/>
      <c r="OAG392" s="541"/>
      <c r="OAH392" s="541"/>
      <c r="OAI392" s="541"/>
      <c r="OAJ392" s="541"/>
      <c r="OAK392" s="541"/>
      <c r="OAL392" s="541"/>
      <c r="OAM392" s="541"/>
      <c r="OAN392" s="541"/>
      <c r="OAO392" s="541"/>
      <c r="OAP392" s="541"/>
      <c r="OAQ392" s="541"/>
      <c r="OAR392" s="541"/>
      <c r="OAS392" s="541"/>
      <c r="OAT392" s="541"/>
      <c r="OAU392" s="541"/>
      <c r="OAV392" s="541"/>
      <c r="OAW392" s="541"/>
      <c r="OAX392" s="541"/>
      <c r="OAY392" s="541"/>
      <c r="OAZ392" s="541"/>
      <c r="OBA392" s="541"/>
      <c r="OBB392" s="541"/>
      <c r="OBC392" s="541"/>
      <c r="OBD392" s="541"/>
      <c r="OBE392" s="541"/>
      <c r="OBF392" s="541"/>
      <c r="OBG392" s="541"/>
      <c r="OBH392" s="541"/>
      <c r="OBI392" s="541"/>
      <c r="OBJ392" s="541"/>
      <c r="OBK392" s="541"/>
      <c r="OBL392" s="541"/>
      <c r="OBM392" s="541"/>
      <c r="OBN392" s="541"/>
      <c r="OBO392" s="541"/>
      <c r="OBP392" s="541"/>
      <c r="OBQ392" s="541"/>
      <c r="OBR392" s="541"/>
      <c r="OBS392" s="541"/>
      <c r="OBT392" s="541"/>
      <c r="OBU392" s="541"/>
      <c r="OBV392" s="541"/>
      <c r="OBW392" s="541"/>
      <c r="OBX392" s="541"/>
      <c r="OBY392" s="541"/>
      <c r="OBZ392" s="541"/>
      <c r="OCA392" s="541"/>
      <c r="OCB392" s="541"/>
      <c r="OCC392" s="541"/>
      <c r="OCD392" s="541"/>
      <c r="OCE392" s="541"/>
      <c r="OCF392" s="541"/>
      <c r="OCG392" s="541"/>
      <c r="OCH392" s="541"/>
      <c r="OCI392" s="541"/>
      <c r="OCJ392" s="541"/>
      <c r="OCK392" s="541"/>
      <c r="OCL392" s="541"/>
      <c r="OCM392" s="541"/>
      <c r="OCN392" s="541"/>
      <c r="OCO392" s="541"/>
      <c r="OCP392" s="541"/>
      <c r="OCQ392" s="541"/>
      <c r="OCR392" s="541"/>
      <c r="OCS392" s="541"/>
      <c r="OCT392" s="541"/>
      <c r="OCU392" s="541"/>
      <c r="OCV392" s="541"/>
      <c r="OCW392" s="541"/>
      <c r="OCX392" s="541"/>
      <c r="OCY392" s="541"/>
      <c r="OCZ392" s="541"/>
      <c r="ODA392" s="541"/>
      <c r="ODB392" s="541"/>
      <c r="ODC392" s="541"/>
      <c r="ODD392" s="541"/>
      <c r="ODE392" s="541"/>
      <c r="ODF392" s="541"/>
      <c r="ODG392" s="541"/>
      <c r="ODH392" s="541"/>
      <c r="ODI392" s="541"/>
      <c r="ODJ392" s="541"/>
      <c r="ODK392" s="541"/>
      <c r="ODL392" s="541"/>
      <c r="ODM392" s="541"/>
      <c r="ODN392" s="541"/>
      <c r="ODO392" s="541"/>
      <c r="ODP392" s="541"/>
      <c r="ODQ392" s="541"/>
      <c r="ODR392" s="541"/>
      <c r="ODS392" s="541"/>
      <c r="ODT392" s="541"/>
      <c r="ODU392" s="541"/>
      <c r="ODV392" s="541"/>
      <c r="ODW392" s="541"/>
      <c r="ODX392" s="541"/>
      <c r="ODY392" s="541"/>
      <c r="ODZ392" s="541"/>
      <c r="OEA392" s="541"/>
      <c r="OEB392" s="541"/>
      <c r="OEC392" s="541"/>
      <c r="OED392" s="541"/>
      <c r="OEE392" s="541"/>
      <c r="OEF392" s="541"/>
      <c r="OEG392" s="541"/>
      <c r="OEH392" s="541"/>
      <c r="OEI392" s="541"/>
      <c r="OEJ392" s="541"/>
      <c r="OEK392" s="541"/>
      <c r="OEL392" s="541"/>
      <c r="OEM392" s="541"/>
      <c r="OEN392" s="541"/>
      <c r="OEO392" s="541"/>
      <c r="OEP392" s="541"/>
      <c r="OEQ392" s="541"/>
      <c r="OER392" s="541"/>
      <c r="OES392" s="541"/>
      <c r="OET392" s="541"/>
      <c r="OEU392" s="541"/>
      <c r="OEV392" s="541"/>
      <c r="OEW392" s="541"/>
      <c r="OEX392" s="541"/>
      <c r="OEY392" s="541"/>
      <c r="OEZ392" s="541"/>
      <c r="OFA392" s="541"/>
      <c r="OFB392" s="541"/>
      <c r="OFC392" s="541"/>
      <c r="OFD392" s="541"/>
      <c r="OFE392" s="541"/>
      <c r="OFF392" s="541"/>
      <c r="OFG392" s="541"/>
      <c r="OFH392" s="541"/>
      <c r="OFI392" s="541"/>
      <c r="OFJ392" s="541"/>
      <c r="OFK392" s="541"/>
      <c r="OFL392" s="541"/>
      <c r="OFM392" s="541"/>
      <c r="OFN392" s="541"/>
      <c r="OFO392" s="541"/>
      <c r="OFP392" s="541"/>
      <c r="OFQ392" s="541"/>
      <c r="OFR392" s="541"/>
      <c r="OFS392" s="541"/>
      <c r="OFT392" s="541"/>
      <c r="OFU392" s="541"/>
      <c r="OFV392" s="541"/>
      <c r="OFW392" s="541"/>
      <c r="OFX392" s="541"/>
      <c r="OFY392" s="541"/>
      <c r="OFZ392" s="541"/>
      <c r="OGA392" s="541"/>
      <c r="OGB392" s="541"/>
      <c r="OGC392" s="541"/>
      <c r="OGD392" s="541"/>
      <c r="OGE392" s="541"/>
      <c r="OGF392" s="541"/>
      <c r="OGG392" s="541"/>
      <c r="OGH392" s="541"/>
      <c r="OGI392" s="541"/>
      <c r="OGJ392" s="541"/>
      <c r="OGK392" s="541"/>
      <c r="OGL392" s="541"/>
      <c r="OGM392" s="541"/>
      <c r="OGN392" s="541"/>
      <c r="OGO392" s="541"/>
      <c r="OGP392" s="541"/>
      <c r="OGQ392" s="541"/>
      <c r="OGR392" s="541"/>
      <c r="OGS392" s="541"/>
      <c r="OGT392" s="541"/>
      <c r="OGU392" s="541"/>
      <c r="OGV392" s="541"/>
      <c r="OGW392" s="541"/>
      <c r="OGX392" s="541"/>
      <c r="OGY392" s="541"/>
      <c r="OGZ392" s="541"/>
      <c r="OHA392" s="541"/>
      <c r="OHB392" s="541"/>
      <c r="OHC392" s="541"/>
      <c r="OHD392" s="541"/>
      <c r="OHE392" s="541"/>
      <c r="OHF392" s="541"/>
      <c r="OHG392" s="541"/>
      <c r="OHH392" s="541"/>
      <c r="OHI392" s="541"/>
      <c r="OHJ392" s="541"/>
      <c r="OHK392" s="541"/>
      <c r="OHL392" s="541"/>
      <c r="OHM392" s="541"/>
      <c r="OHN392" s="541"/>
      <c r="OHO392" s="541"/>
      <c r="OHP392" s="541"/>
      <c r="OHQ392" s="541"/>
      <c r="OHR392" s="541"/>
      <c r="OHS392" s="541"/>
      <c r="OHT392" s="541"/>
      <c r="OHU392" s="541"/>
      <c r="OHV392" s="541"/>
      <c r="OHW392" s="541"/>
      <c r="OHX392" s="541"/>
      <c r="OHY392" s="541"/>
      <c r="OHZ392" s="541"/>
      <c r="OIA392" s="541"/>
      <c r="OIB392" s="541"/>
      <c r="OIC392" s="541"/>
      <c r="OID392" s="541"/>
      <c r="OIE392" s="541"/>
      <c r="OIF392" s="541"/>
      <c r="OIG392" s="541"/>
      <c r="OIH392" s="541"/>
      <c r="OII392" s="541"/>
      <c r="OIJ392" s="541"/>
      <c r="OIK392" s="541"/>
      <c r="OIL392" s="541"/>
      <c r="OIM392" s="541"/>
      <c r="OIN392" s="541"/>
      <c r="OIO392" s="541"/>
      <c r="OIP392" s="541"/>
      <c r="OIQ392" s="541"/>
      <c r="OIR392" s="541"/>
      <c r="OIS392" s="541"/>
      <c r="OIT392" s="541"/>
      <c r="OIU392" s="541"/>
      <c r="OIV392" s="541"/>
      <c r="OIW392" s="541"/>
      <c r="OIX392" s="541"/>
      <c r="OIY392" s="541"/>
      <c r="OIZ392" s="541"/>
      <c r="OJA392" s="541"/>
      <c r="OJB392" s="541"/>
      <c r="OJC392" s="541"/>
      <c r="OJD392" s="541"/>
      <c r="OJE392" s="541"/>
      <c r="OJF392" s="541"/>
      <c r="OJG392" s="541"/>
      <c r="OJH392" s="541"/>
      <c r="OJI392" s="541"/>
      <c r="OJJ392" s="541"/>
      <c r="OJK392" s="541"/>
      <c r="OJL392" s="541"/>
      <c r="OJM392" s="541"/>
      <c r="OJN392" s="541"/>
      <c r="OJO392" s="541"/>
      <c r="OJP392" s="541"/>
      <c r="OJQ392" s="541"/>
      <c r="OJR392" s="541"/>
      <c r="OJS392" s="541"/>
      <c r="OJT392" s="541"/>
      <c r="OJU392" s="541"/>
      <c r="OJV392" s="541"/>
      <c r="OJW392" s="541"/>
      <c r="OJX392" s="541"/>
      <c r="OJY392" s="541"/>
      <c r="OJZ392" s="541"/>
      <c r="OKA392" s="541"/>
      <c r="OKB392" s="541"/>
      <c r="OKC392" s="541"/>
      <c r="OKD392" s="541"/>
      <c r="OKE392" s="541"/>
      <c r="OKF392" s="541"/>
      <c r="OKG392" s="541"/>
      <c r="OKH392" s="541"/>
      <c r="OKI392" s="541"/>
      <c r="OKJ392" s="541"/>
      <c r="OKK392" s="541"/>
      <c r="OKL392" s="541"/>
      <c r="OKM392" s="541"/>
      <c r="OKN392" s="541"/>
      <c r="OKO392" s="541"/>
      <c r="OKP392" s="541"/>
      <c r="OKQ392" s="541"/>
      <c r="OKR392" s="541"/>
      <c r="OKS392" s="541"/>
      <c r="OKT392" s="541"/>
      <c r="OKU392" s="541"/>
      <c r="OKV392" s="541"/>
      <c r="OKW392" s="541"/>
      <c r="OKX392" s="541"/>
      <c r="OKY392" s="541"/>
      <c r="OKZ392" s="541"/>
      <c r="OLA392" s="541"/>
      <c r="OLB392" s="541"/>
      <c r="OLC392" s="541"/>
      <c r="OLD392" s="541"/>
      <c r="OLE392" s="541"/>
      <c r="OLF392" s="541"/>
      <c r="OLG392" s="541"/>
      <c r="OLH392" s="541"/>
      <c r="OLI392" s="541"/>
      <c r="OLJ392" s="541"/>
      <c r="OLK392" s="541"/>
      <c r="OLL392" s="541"/>
      <c r="OLM392" s="541"/>
      <c r="OLN392" s="541"/>
      <c r="OLO392" s="541"/>
      <c r="OLP392" s="541"/>
      <c r="OLQ392" s="541"/>
      <c r="OLR392" s="541"/>
      <c r="OLS392" s="541"/>
      <c r="OLT392" s="541"/>
      <c r="OLU392" s="541"/>
      <c r="OLV392" s="541"/>
      <c r="OLW392" s="541"/>
      <c r="OLX392" s="541"/>
      <c r="OLY392" s="541"/>
      <c r="OLZ392" s="541"/>
      <c r="OMA392" s="541"/>
      <c r="OMB392" s="541"/>
      <c r="OMC392" s="541"/>
      <c r="OMD392" s="541"/>
      <c r="OME392" s="541"/>
      <c r="OMF392" s="541"/>
      <c r="OMG392" s="541"/>
      <c r="OMH392" s="541"/>
      <c r="OMI392" s="541"/>
      <c r="OMJ392" s="541"/>
      <c r="OMK392" s="541"/>
      <c r="OML392" s="541"/>
      <c r="OMM392" s="541"/>
      <c r="OMN392" s="541"/>
      <c r="OMO392" s="541"/>
      <c r="OMP392" s="541"/>
      <c r="OMQ392" s="541"/>
      <c r="OMR392" s="541"/>
      <c r="OMS392" s="541"/>
      <c r="OMT392" s="541"/>
      <c r="OMU392" s="541"/>
      <c r="OMV392" s="541"/>
      <c r="OMW392" s="541"/>
      <c r="OMX392" s="541"/>
      <c r="OMY392" s="541"/>
      <c r="OMZ392" s="541"/>
      <c r="ONA392" s="541"/>
      <c r="ONB392" s="541"/>
      <c r="ONC392" s="541"/>
      <c r="OND392" s="541"/>
      <c r="ONE392" s="541"/>
      <c r="ONF392" s="541"/>
      <c r="ONG392" s="541"/>
      <c r="ONH392" s="541"/>
      <c r="ONI392" s="541"/>
      <c r="ONJ392" s="541"/>
      <c r="ONK392" s="541"/>
      <c r="ONL392" s="541"/>
      <c r="ONM392" s="541"/>
      <c r="ONN392" s="541"/>
      <c r="ONO392" s="541"/>
      <c r="ONP392" s="541"/>
      <c r="ONQ392" s="541"/>
      <c r="ONR392" s="541"/>
      <c r="ONS392" s="541"/>
      <c r="ONT392" s="541"/>
      <c r="ONU392" s="541"/>
      <c r="ONV392" s="541"/>
      <c r="ONW392" s="541"/>
      <c r="ONX392" s="541"/>
      <c r="ONY392" s="541"/>
      <c r="ONZ392" s="541"/>
      <c r="OOA392" s="541"/>
      <c r="OOB392" s="541"/>
      <c r="OOC392" s="541"/>
      <c r="OOD392" s="541"/>
      <c r="OOE392" s="541"/>
      <c r="OOF392" s="541"/>
      <c r="OOG392" s="541"/>
      <c r="OOH392" s="541"/>
      <c r="OOI392" s="541"/>
      <c r="OOJ392" s="541"/>
      <c r="OOK392" s="541"/>
      <c r="OOL392" s="541"/>
      <c r="OOM392" s="541"/>
      <c r="OON392" s="541"/>
      <c r="OOO392" s="541"/>
      <c r="OOP392" s="541"/>
      <c r="OOQ392" s="541"/>
      <c r="OOR392" s="541"/>
      <c r="OOS392" s="541"/>
      <c r="OOT392" s="541"/>
      <c r="OOU392" s="541"/>
      <c r="OOV392" s="541"/>
      <c r="OOW392" s="541"/>
      <c r="OOX392" s="541"/>
      <c r="OOY392" s="541"/>
      <c r="OOZ392" s="541"/>
      <c r="OPA392" s="541"/>
      <c r="OPB392" s="541"/>
      <c r="OPC392" s="541"/>
      <c r="OPD392" s="541"/>
      <c r="OPE392" s="541"/>
      <c r="OPF392" s="541"/>
      <c r="OPG392" s="541"/>
      <c r="OPH392" s="541"/>
      <c r="OPI392" s="541"/>
      <c r="OPJ392" s="541"/>
      <c r="OPK392" s="541"/>
      <c r="OPL392" s="541"/>
      <c r="OPM392" s="541"/>
      <c r="OPN392" s="541"/>
      <c r="OPO392" s="541"/>
      <c r="OPP392" s="541"/>
      <c r="OPQ392" s="541"/>
      <c r="OPR392" s="541"/>
      <c r="OPS392" s="541"/>
      <c r="OPT392" s="541"/>
      <c r="OPU392" s="541"/>
      <c r="OPV392" s="541"/>
      <c r="OPW392" s="541"/>
      <c r="OPX392" s="541"/>
      <c r="OPY392" s="541"/>
      <c r="OPZ392" s="541"/>
      <c r="OQA392" s="541"/>
      <c r="OQB392" s="541"/>
      <c r="OQC392" s="541"/>
      <c r="OQD392" s="541"/>
      <c r="OQE392" s="541"/>
      <c r="OQF392" s="541"/>
      <c r="OQG392" s="541"/>
      <c r="OQH392" s="541"/>
      <c r="OQI392" s="541"/>
      <c r="OQJ392" s="541"/>
      <c r="OQK392" s="541"/>
      <c r="OQL392" s="541"/>
      <c r="OQM392" s="541"/>
      <c r="OQN392" s="541"/>
      <c r="OQO392" s="541"/>
      <c r="OQP392" s="541"/>
      <c r="OQQ392" s="541"/>
      <c r="OQR392" s="541"/>
      <c r="OQS392" s="541"/>
      <c r="OQT392" s="541"/>
      <c r="OQU392" s="541"/>
      <c r="OQV392" s="541"/>
      <c r="OQW392" s="541"/>
      <c r="OQX392" s="541"/>
      <c r="OQY392" s="541"/>
      <c r="OQZ392" s="541"/>
      <c r="ORA392" s="541"/>
      <c r="ORB392" s="541"/>
      <c r="ORC392" s="541"/>
      <c r="ORD392" s="541"/>
      <c r="ORE392" s="541"/>
      <c r="ORF392" s="541"/>
      <c r="ORG392" s="541"/>
      <c r="ORH392" s="541"/>
      <c r="ORI392" s="541"/>
      <c r="ORJ392" s="541"/>
      <c r="ORK392" s="541"/>
      <c r="ORL392" s="541"/>
      <c r="ORM392" s="541"/>
      <c r="ORN392" s="541"/>
      <c r="ORO392" s="541"/>
      <c r="ORP392" s="541"/>
      <c r="ORQ392" s="541"/>
      <c r="ORR392" s="541"/>
      <c r="ORS392" s="541"/>
      <c r="ORT392" s="541"/>
      <c r="ORU392" s="541"/>
      <c r="ORV392" s="541"/>
      <c r="ORW392" s="541"/>
      <c r="ORX392" s="541"/>
      <c r="ORY392" s="541"/>
      <c r="ORZ392" s="541"/>
      <c r="OSA392" s="541"/>
      <c r="OSB392" s="541"/>
      <c r="OSC392" s="541"/>
      <c r="OSD392" s="541"/>
      <c r="OSE392" s="541"/>
      <c r="OSF392" s="541"/>
      <c r="OSG392" s="541"/>
      <c r="OSH392" s="541"/>
      <c r="OSI392" s="541"/>
      <c r="OSJ392" s="541"/>
      <c r="OSK392" s="541"/>
      <c r="OSL392" s="541"/>
      <c r="OSM392" s="541"/>
      <c r="OSN392" s="541"/>
      <c r="OSO392" s="541"/>
      <c r="OSP392" s="541"/>
      <c r="OSQ392" s="541"/>
      <c r="OSR392" s="541"/>
      <c r="OSS392" s="541"/>
      <c r="OST392" s="541"/>
      <c r="OSU392" s="541"/>
      <c r="OSV392" s="541"/>
      <c r="OSW392" s="541"/>
      <c r="OSX392" s="541"/>
      <c r="OSY392" s="541"/>
      <c r="OSZ392" s="541"/>
      <c r="OTA392" s="541"/>
      <c r="OTB392" s="541"/>
      <c r="OTC392" s="541"/>
      <c r="OTD392" s="541"/>
      <c r="OTE392" s="541"/>
      <c r="OTF392" s="541"/>
      <c r="OTG392" s="541"/>
      <c r="OTH392" s="541"/>
      <c r="OTI392" s="541"/>
      <c r="OTJ392" s="541"/>
      <c r="OTK392" s="541"/>
      <c r="OTL392" s="541"/>
      <c r="OTM392" s="541"/>
      <c r="OTN392" s="541"/>
      <c r="OTO392" s="541"/>
      <c r="OTP392" s="541"/>
      <c r="OTQ392" s="541"/>
      <c r="OTR392" s="541"/>
      <c r="OTS392" s="541"/>
      <c r="OTT392" s="541"/>
      <c r="OTU392" s="541"/>
      <c r="OTV392" s="541"/>
      <c r="OTW392" s="541"/>
      <c r="OTX392" s="541"/>
      <c r="OTY392" s="541"/>
      <c r="OTZ392" s="541"/>
      <c r="OUA392" s="541"/>
      <c r="OUB392" s="541"/>
      <c r="OUC392" s="541"/>
      <c r="OUD392" s="541"/>
      <c r="OUE392" s="541"/>
      <c r="OUF392" s="541"/>
      <c r="OUG392" s="541"/>
      <c r="OUH392" s="541"/>
      <c r="OUI392" s="541"/>
      <c r="OUJ392" s="541"/>
      <c r="OUK392" s="541"/>
      <c r="OUL392" s="541"/>
      <c r="OUM392" s="541"/>
      <c r="OUN392" s="541"/>
      <c r="OUO392" s="541"/>
      <c r="OUP392" s="541"/>
      <c r="OUQ392" s="541"/>
      <c r="OUR392" s="541"/>
      <c r="OUS392" s="541"/>
      <c r="OUT392" s="541"/>
      <c r="OUU392" s="541"/>
      <c r="OUV392" s="541"/>
      <c r="OUW392" s="541"/>
      <c r="OUX392" s="541"/>
      <c r="OUY392" s="541"/>
      <c r="OUZ392" s="541"/>
      <c r="OVA392" s="541"/>
      <c r="OVB392" s="541"/>
      <c r="OVC392" s="541"/>
      <c r="OVD392" s="541"/>
      <c r="OVE392" s="541"/>
      <c r="OVF392" s="541"/>
      <c r="OVG392" s="541"/>
      <c r="OVH392" s="541"/>
      <c r="OVI392" s="541"/>
      <c r="OVJ392" s="541"/>
      <c r="OVK392" s="541"/>
      <c r="OVL392" s="541"/>
      <c r="OVM392" s="541"/>
      <c r="OVN392" s="541"/>
      <c r="OVO392" s="541"/>
      <c r="OVP392" s="541"/>
      <c r="OVQ392" s="541"/>
      <c r="OVR392" s="541"/>
      <c r="OVS392" s="541"/>
      <c r="OVT392" s="541"/>
      <c r="OVU392" s="541"/>
      <c r="OVV392" s="541"/>
      <c r="OVW392" s="541"/>
      <c r="OVX392" s="541"/>
      <c r="OVY392" s="541"/>
      <c r="OVZ392" s="541"/>
      <c r="OWA392" s="541"/>
      <c r="OWB392" s="541"/>
      <c r="OWC392" s="541"/>
      <c r="OWD392" s="541"/>
      <c r="OWE392" s="541"/>
      <c r="OWF392" s="541"/>
      <c r="OWG392" s="541"/>
      <c r="OWH392" s="541"/>
      <c r="OWI392" s="541"/>
      <c r="OWJ392" s="541"/>
      <c r="OWK392" s="541"/>
      <c r="OWL392" s="541"/>
      <c r="OWM392" s="541"/>
      <c r="OWN392" s="541"/>
      <c r="OWO392" s="541"/>
      <c r="OWP392" s="541"/>
      <c r="OWQ392" s="541"/>
      <c r="OWR392" s="541"/>
      <c r="OWS392" s="541"/>
      <c r="OWT392" s="541"/>
      <c r="OWU392" s="541"/>
      <c r="OWV392" s="541"/>
      <c r="OWW392" s="541"/>
      <c r="OWX392" s="541"/>
      <c r="OWY392" s="541"/>
      <c r="OWZ392" s="541"/>
      <c r="OXA392" s="541"/>
      <c r="OXB392" s="541"/>
      <c r="OXC392" s="541"/>
      <c r="OXD392" s="541"/>
      <c r="OXE392" s="541"/>
      <c r="OXF392" s="541"/>
      <c r="OXG392" s="541"/>
      <c r="OXH392" s="541"/>
      <c r="OXI392" s="541"/>
      <c r="OXJ392" s="541"/>
      <c r="OXK392" s="541"/>
      <c r="OXL392" s="541"/>
      <c r="OXM392" s="541"/>
      <c r="OXN392" s="541"/>
      <c r="OXO392" s="541"/>
      <c r="OXP392" s="541"/>
      <c r="OXQ392" s="541"/>
      <c r="OXR392" s="541"/>
      <c r="OXS392" s="541"/>
      <c r="OXT392" s="541"/>
      <c r="OXU392" s="541"/>
      <c r="OXV392" s="541"/>
      <c r="OXW392" s="541"/>
      <c r="OXX392" s="541"/>
      <c r="OXY392" s="541"/>
      <c r="OXZ392" s="541"/>
      <c r="OYA392" s="541"/>
      <c r="OYB392" s="541"/>
      <c r="OYC392" s="541"/>
      <c r="OYD392" s="541"/>
      <c r="OYE392" s="541"/>
      <c r="OYF392" s="541"/>
      <c r="OYG392" s="541"/>
      <c r="OYH392" s="541"/>
      <c r="OYI392" s="541"/>
      <c r="OYJ392" s="541"/>
      <c r="OYK392" s="541"/>
      <c r="OYL392" s="541"/>
      <c r="OYM392" s="541"/>
      <c r="OYN392" s="541"/>
      <c r="OYO392" s="541"/>
      <c r="OYP392" s="541"/>
      <c r="OYQ392" s="541"/>
      <c r="OYR392" s="541"/>
      <c r="OYS392" s="541"/>
      <c r="OYT392" s="541"/>
      <c r="OYU392" s="541"/>
      <c r="OYV392" s="541"/>
      <c r="OYW392" s="541"/>
      <c r="OYX392" s="541"/>
      <c r="OYY392" s="541"/>
      <c r="OYZ392" s="541"/>
      <c r="OZA392" s="541"/>
      <c r="OZB392" s="541"/>
      <c r="OZC392" s="541"/>
      <c r="OZD392" s="541"/>
      <c r="OZE392" s="541"/>
      <c r="OZF392" s="541"/>
      <c r="OZG392" s="541"/>
      <c r="OZH392" s="541"/>
      <c r="OZI392" s="541"/>
      <c r="OZJ392" s="541"/>
      <c r="OZK392" s="541"/>
      <c r="OZL392" s="541"/>
      <c r="OZM392" s="541"/>
      <c r="OZN392" s="541"/>
      <c r="OZO392" s="541"/>
      <c r="OZP392" s="541"/>
      <c r="OZQ392" s="541"/>
      <c r="OZR392" s="541"/>
      <c r="OZS392" s="541"/>
      <c r="OZT392" s="541"/>
      <c r="OZU392" s="541"/>
      <c r="OZV392" s="541"/>
      <c r="OZW392" s="541"/>
      <c r="OZX392" s="541"/>
      <c r="OZY392" s="541"/>
      <c r="OZZ392" s="541"/>
      <c r="PAA392" s="541"/>
      <c r="PAB392" s="541"/>
      <c r="PAC392" s="541"/>
      <c r="PAD392" s="541"/>
      <c r="PAE392" s="541"/>
      <c r="PAF392" s="541"/>
      <c r="PAG392" s="541"/>
      <c r="PAH392" s="541"/>
      <c r="PAI392" s="541"/>
      <c r="PAJ392" s="541"/>
      <c r="PAK392" s="541"/>
      <c r="PAL392" s="541"/>
      <c r="PAM392" s="541"/>
      <c r="PAN392" s="541"/>
      <c r="PAO392" s="541"/>
      <c r="PAP392" s="541"/>
      <c r="PAQ392" s="541"/>
      <c r="PAR392" s="541"/>
      <c r="PAS392" s="541"/>
      <c r="PAT392" s="541"/>
      <c r="PAU392" s="541"/>
      <c r="PAV392" s="541"/>
      <c r="PAW392" s="541"/>
      <c r="PAX392" s="541"/>
      <c r="PAY392" s="541"/>
      <c r="PAZ392" s="541"/>
      <c r="PBA392" s="541"/>
      <c r="PBB392" s="541"/>
      <c r="PBC392" s="541"/>
      <c r="PBD392" s="541"/>
      <c r="PBE392" s="541"/>
      <c r="PBF392" s="541"/>
      <c r="PBG392" s="541"/>
      <c r="PBH392" s="541"/>
      <c r="PBI392" s="541"/>
      <c r="PBJ392" s="541"/>
      <c r="PBK392" s="541"/>
      <c r="PBL392" s="541"/>
      <c r="PBM392" s="541"/>
      <c r="PBN392" s="541"/>
      <c r="PBO392" s="541"/>
      <c r="PBP392" s="541"/>
      <c r="PBQ392" s="541"/>
      <c r="PBR392" s="541"/>
      <c r="PBS392" s="541"/>
      <c r="PBT392" s="541"/>
      <c r="PBU392" s="541"/>
      <c r="PBV392" s="541"/>
      <c r="PBW392" s="541"/>
      <c r="PBX392" s="541"/>
      <c r="PBY392" s="541"/>
      <c r="PBZ392" s="541"/>
      <c r="PCA392" s="541"/>
      <c r="PCB392" s="541"/>
      <c r="PCC392" s="541"/>
      <c r="PCD392" s="541"/>
      <c r="PCE392" s="541"/>
      <c r="PCF392" s="541"/>
      <c r="PCG392" s="541"/>
      <c r="PCH392" s="541"/>
      <c r="PCI392" s="541"/>
      <c r="PCJ392" s="541"/>
      <c r="PCK392" s="541"/>
      <c r="PCL392" s="541"/>
      <c r="PCM392" s="541"/>
      <c r="PCN392" s="541"/>
      <c r="PCO392" s="541"/>
      <c r="PCP392" s="541"/>
      <c r="PCQ392" s="541"/>
      <c r="PCR392" s="541"/>
      <c r="PCS392" s="541"/>
      <c r="PCT392" s="541"/>
      <c r="PCU392" s="541"/>
      <c r="PCV392" s="541"/>
      <c r="PCW392" s="541"/>
      <c r="PCX392" s="541"/>
      <c r="PCY392" s="541"/>
      <c r="PCZ392" s="541"/>
      <c r="PDA392" s="541"/>
      <c r="PDB392" s="541"/>
      <c r="PDC392" s="541"/>
      <c r="PDD392" s="541"/>
      <c r="PDE392" s="541"/>
      <c r="PDF392" s="541"/>
      <c r="PDG392" s="541"/>
      <c r="PDH392" s="541"/>
      <c r="PDI392" s="541"/>
      <c r="PDJ392" s="541"/>
      <c r="PDK392" s="541"/>
      <c r="PDL392" s="541"/>
      <c r="PDM392" s="541"/>
      <c r="PDN392" s="541"/>
      <c r="PDO392" s="541"/>
      <c r="PDP392" s="541"/>
      <c r="PDQ392" s="541"/>
      <c r="PDR392" s="541"/>
      <c r="PDS392" s="541"/>
      <c r="PDT392" s="541"/>
      <c r="PDU392" s="541"/>
      <c r="PDV392" s="541"/>
      <c r="PDW392" s="541"/>
      <c r="PDX392" s="541"/>
      <c r="PDY392" s="541"/>
      <c r="PDZ392" s="541"/>
      <c r="PEA392" s="541"/>
      <c r="PEB392" s="541"/>
      <c r="PEC392" s="541"/>
      <c r="PED392" s="541"/>
      <c r="PEE392" s="541"/>
      <c r="PEF392" s="541"/>
      <c r="PEG392" s="541"/>
      <c r="PEH392" s="541"/>
      <c r="PEI392" s="541"/>
      <c r="PEJ392" s="541"/>
      <c r="PEK392" s="541"/>
      <c r="PEL392" s="541"/>
      <c r="PEM392" s="541"/>
      <c r="PEN392" s="541"/>
      <c r="PEO392" s="541"/>
      <c r="PEP392" s="541"/>
      <c r="PEQ392" s="541"/>
      <c r="PER392" s="541"/>
      <c r="PES392" s="541"/>
      <c r="PET392" s="541"/>
      <c r="PEU392" s="541"/>
      <c r="PEV392" s="541"/>
      <c r="PEW392" s="541"/>
      <c r="PEX392" s="541"/>
      <c r="PEY392" s="541"/>
      <c r="PEZ392" s="541"/>
      <c r="PFA392" s="541"/>
      <c r="PFB392" s="541"/>
      <c r="PFC392" s="541"/>
      <c r="PFD392" s="541"/>
      <c r="PFE392" s="541"/>
      <c r="PFF392" s="541"/>
      <c r="PFG392" s="541"/>
      <c r="PFH392" s="541"/>
      <c r="PFI392" s="541"/>
      <c r="PFJ392" s="541"/>
      <c r="PFK392" s="541"/>
      <c r="PFL392" s="541"/>
      <c r="PFM392" s="541"/>
      <c r="PFN392" s="541"/>
      <c r="PFO392" s="541"/>
      <c r="PFP392" s="541"/>
      <c r="PFQ392" s="541"/>
      <c r="PFR392" s="541"/>
      <c r="PFS392" s="541"/>
      <c r="PFT392" s="541"/>
      <c r="PFU392" s="541"/>
      <c r="PFV392" s="541"/>
      <c r="PFW392" s="541"/>
      <c r="PFX392" s="541"/>
      <c r="PFY392" s="541"/>
      <c r="PFZ392" s="541"/>
      <c r="PGA392" s="541"/>
      <c r="PGB392" s="541"/>
      <c r="PGC392" s="541"/>
      <c r="PGD392" s="541"/>
      <c r="PGE392" s="541"/>
      <c r="PGF392" s="541"/>
      <c r="PGG392" s="541"/>
      <c r="PGH392" s="541"/>
      <c r="PGI392" s="541"/>
      <c r="PGJ392" s="541"/>
      <c r="PGK392" s="541"/>
      <c r="PGL392" s="541"/>
      <c r="PGM392" s="541"/>
      <c r="PGN392" s="541"/>
      <c r="PGO392" s="541"/>
      <c r="PGP392" s="541"/>
      <c r="PGQ392" s="541"/>
      <c r="PGR392" s="541"/>
      <c r="PGS392" s="541"/>
      <c r="PGT392" s="541"/>
      <c r="PGU392" s="541"/>
      <c r="PGV392" s="541"/>
      <c r="PGW392" s="541"/>
      <c r="PGX392" s="541"/>
      <c r="PGY392" s="541"/>
      <c r="PGZ392" s="541"/>
      <c r="PHA392" s="541"/>
      <c r="PHB392" s="541"/>
      <c r="PHC392" s="541"/>
      <c r="PHD392" s="541"/>
      <c r="PHE392" s="541"/>
      <c r="PHF392" s="541"/>
      <c r="PHG392" s="541"/>
      <c r="PHH392" s="541"/>
      <c r="PHI392" s="541"/>
      <c r="PHJ392" s="541"/>
      <c r="PHK392" s="541"/>
      <c r="PHL392" s="541"/>
      <c r="PHM392" s="541"/>
      <c r="PHN392" s="541"/>
      <c r="PHO392" s="541"/>
      <c r="PHP392" s="541"/>
      <c r="PHQ392" s="541"/>
      <c r="PHR392" s="541"/>
      <c r="PHS392" s="541"/>
      <c r="PHT392" s="541"/>
      <c r="PHU392" s="541"/>
      <c r="PHV392" s="541"/>
      <c r="PHW392" s="541"/>
      <c r="PHX392" s="541"/>
      <c r="PHY392" s="541"/>
      <c r="PHZ392" s="541"/>
      <c r="PIA392" s="541"/>
      <c r="PIB392" s="541"/>
      <c r="PIC392" s="541"/>
      <c r="PID392" s="541"/>
      <c r="PIE392" s="541"/>
      <c r="PIF392" s="541"/>
      <c r="PIG392" s="541"/>
      <c r="PIH392" s="541"/>
      <c r="PII392" s="541"/>
      <c r="PIJ392" s="541"/>
      <c r="PIK392" s="541"/>
      <c r="PIL392" s="541"/>
      <c r="PIM392" s="541"/>
      <c r="PIN392" s="541"/>
      <c r="PIO392" s="541"/>
      <c r="PIP392" s="541"/>
      <c r="PIQ392" s="541"/>
      <c r="PIR392" s="541"/>
      <c r="PIS392" s="541"/>
      <c r="PIT392" s="541"/>
      <c r="PIU392" s="541"/>
      <c r="PIV392" s="541"/>
      <c r="PIW392" s="541"/>
      <c r="PIX392" s="541"/>
      <c r="PIY392" s="541"/>
      <c r="PIZ392" s="541"/>
      <c r="PJA392" s="541"/>
      <c r="PJB392" s="541"/>
      <c r="PJC392" s="541"/>
      <c r="PJD392" s="541"/>
      <c r="PJE392" s="541"/>
      <c r="PJF392" s="541"/>
      <c r="PJG392" s="541"/>
      <c r="PJH392" s="541"/>
      <c r="PJI392" s="541"/>
      <c r="PJJ392" s="541"/>
      <c r="PJK392" s="541"/>
      <c r="PJL392" s="541"/>
      <c r="PJM392" s="541"/>
      <c r="PJN392" s="541"/>
      <c r="PJO392" s="541"/>
      <c r="PJP392" s="541"/>
      <c r="PJQ392" s="541"/>
      <c r="PJR392" s="541"/>
      <c r="PJS392" s="541"/>
      <c r="PJT392" s="541"/>
      <c r="PJU392" s="541"/>
      <c r="PJV392" s="541"/>
      <c r="PJW392" s="541"/>
      <c r="PJX392" s="541"/>
      <c r="PJY392" s="541"/>
      <c r="PJZ392" s="541"/>
      <c r="PKA392" s="541"/>
      <c r="PKB392" s="541"/>
      <c r="PKC392" s="541"/>
      <c r="PKD392" s="541"/>
      <c r="PKE392" s="541"/>
      <c r="PKF392" s="541"/>
      <c r="PKG392" s="541"/>
      <c r="PKH392" s="541"/>
      <c r="PKI392" s="541"/>
      <c r="PKJ392" s="541"/>
      <c r="PKK392" s="541"/>
      <c r="PKL392" s="541"/>
      <c r="PKM392" s="541"/>
      <c r="PKN392" s="541"/>
      <c r="PKO392" s="541"/>
      <c r="PKP392" s="541"/>
      <c r="PKQ392" s="541"/>
      <c r="PKR392" s="541"/>
      <c r="PKS392" s="541"/>
      <c r="PKT392" s="541"/>
      <c r="PKU392" s="541"/>
      <c r="PKV392" s="541"/>
      <c r="PKW392" s="541"/>
      <c r="PKX392" s="541"/>
      <c r="PKY392" s="541"/>
      <c r="PKZ392" s="541"/>
      <c r="PLA392" s="541"/>
      <c r="PLB392" s="541"/>
      <c r="PLC392" s="541"/>
      <c r="PLD392" s="541"/>
      <c r="PLE392" s="541"/>
      <c r="PLF392" s="541"/>
      <c r="PLG392" s="541"/>
      <c r="PLH392" s="541"/>
      <c r="PLI392" s="541"/>
      <c r="PLJ392" s="541"/>
      <c r="PLK392" s="541"/>
      <c r="PLL392" s="541"/>
      <c r="PLM392" s="541"/>
      <c r="PLN392" s="541"/>
      <c r="PLO392" s="541"/>
      <c r="PLP392" s="541"/>
      <c r="PLQ392" s="541"/>
      <c r="PLR392" s="541"/>
      <c r="PLS392" s="541"/>
      <c r="PLT392" s="541"/>
      <c r="PLU392" s="541"/>
      <c r="PLV392" s="541"/>
      <c r="PLW392" s="541"/>
      <c r="PLX392" s="541"/>
      <c r="PLY392" s="541"/>
      <c r="PLZ392" s="541"/>
      <c r="PMA392" s="541"/>
      <c r="PMB392" s="541"/>
      <c r="PMC392" s="541"/>
      <c r="PMD392" s="541"/>
      <c r="PME392" s="541"/>
      <c r="PMF392" s="541"/>
      <c r="PMG392" s="541"/>
      <c r="PMH392" s="541"/>
      <c r="PMI392" s="541"/>
      <c r="PMJ392" s="541"/>
      <c r="PMK392" s="541"/>
      <c r="PML392" s="541"/>
      <c r="PMM392" s="541"/>
      <c r="PMN392" s="541"/>
      <c r="PMO392" s="541"/>
      <c r="PMP392" s="541"/>
      <c r="PMQ392" s="541"/>
      <c r="PMR392" s="541"/>
      <c r="PMS392" s="541"/>
      <c r="PMT392" s="541"/>
      <c r="PMU392" s="541"/>
      <c r="PMV392" s="541"/>
      <c r="PMW392" s="541"/>
      <c r="PMX392" s="541"/>
      <c r="PMY392" s="541"/>
      <c r="PMZ392" s="541"/>
      <c r="PNA392" s="541"/>
      <c r="PNB392" s="541"/>
      <c r="PNC392" s="541"/>
      <c r="PND392" s="541"/>
      <c r="PNE392" s="541"/>
      <c r="PNF392" s="541"/>
      <c r="PNG392" s="541"/>
      <c r="PNH392" s="541"/>
      <c r="PNI392" s="541"/>
      <c r="PNJ392" s="541"/>
      <c r="PNK392" s="541"/>
      <c r="PNL392" s="541"/>
      <c r="PNM392" s="541"/>
      <c r="PNN392" s="541"/>
      <c r="PNO392" s="541"/>
      <c r="PNP392" s="541"/>
      <c r="PNQ392" s="541"/>
      <c r="PNR392" s="541"/>
      <c r="PNS392" s="541"/>
      <c r="PNT392" s="541"/>
      <c r="PNU392" s="541"/>
      <c r="PNV392" s="541"/>
      <c r="PNW392" s="541"/>
      <c r="PNX392" s="541"/>
      <c r="PNY392" s="541"/>
      <c r="PNZ392" s="541"/>
      <c r="POA392" s="541"/>
      <c r="POB392" s="541"/>
      <c r="POC392" s="541"/>
      <c r="POD392" s="541"/>
      <c r="POE392" s="541"/>
      <c r="POF392" s="541"/>
      <c r="POG392" s="541"/>
      <c r="POH392" s="541"/>
      <c r="POI392" s="541"/>
      <c r="POJ392" s="541"/>
      <c r="POK392" s="541"/>
      <c r="POL392" s="541"/>
      <c r="POM392" s="541"/>
      <c r="PON392" s="541"/>
      <c r="POO392" s="541"/>
      <c r="POP392" s="541"/>
      <c r="POQ392" s="541"/>
      <c r="POR392" s="541"/>
      <c r="POS392" s="541"/>
      <c r="POT392" s="541"/>
      <c r="POU392" s="541"/>
      <c r="POV392" s="541"/>
      <c r="POW392" s="541"/>
      <c r="POX392" s="541"/>
      <c r="POY392" s="541"/>
      <c r="POZ392" s="541"/>
      <c r="PPA392" s="541"/>
      <c r="PPB392" s="541"/>
      <c r="PPC392" s="541"/>
      <c r="PPD392" s="541"/>
      <c r="PPE392" s="541"/>
      <c r="PPF392" s="541"/>
      <c r="PPG392" s="541"/>
      <c r="PPH392" s="541"/>
      <c r="PPI392" s="541"/>
      <c r="PPJ392" s="541"/>
      <c r="PPK392" s="541"/>
      <c r="PPL392" s="541"/>
      <c r="PPM392" s="541"/>
      <c r="PPN392" s="541"/>
      <c r="PPO392" s="541"/>
      <c r="PPP392" s="541"/>
      <c r="PPQ392" s="541"/>
      <c r="PPR392" s="541"/>
      <c r="PPS392" s="541"/>
      <c r="PPT392" s="541"/>
      <c r="PPU392" s="541"/>
      <c r="PPV392" s="541"/>
      <c r="PPW392" s="541"/>
      <c r="PPX392" s="541"/>
      <c r="PPY392" s="541"/>
      <c r="PPZ392" s="541"/>
      <c r="PQA392" s="541"/>
      <c r="PQB392" s="541"/>
      <c r="PQC392" s="541"/>
      <c r="PQD392" s="541"/>
      <c r="PQE392" s="541"/>
      <c r="PQF392" s="541"/>
      <c r="PQG392" s="541"/>
      <c r="PQH392" s="541"/>
      <c r="PQI392" s="541"/>
      <c r="PQJ392" s="541"/>
      <c r="PQK392" s="541"/>
      <c r="PQL392" s="541"/>
      <c r="PQM392" s="541"/>
      <c r="PQN392" s="541"/>
      <c r="PQO392" s="541"/>
      <c r="PQP392" s="541"/>
      <c r="PQQ392" s="541"/>
      <c r="PQR392" s="541"/>
      <c r="PQS392" s="541"/>
      <c r="PQT392" s="541"/>
      <c r="PQU392" s="541"/>
      <c r="PQV392" s="541"/>
      <c r="PQW392" s="541"/>
      <c r="PQX392" s="541"/>
      <c r="PQY392" s="541"/>
      <c r="PQZ392" s="541"/>
      <c r="PRA392" s="541"/>
      <c r="PRB392" s="541"/>
      <c r="PRC392" s="541"/>
      <c r="PRD392" s="541"/>
      <c r="PRE392" s="541"/>
      <c r="PRF392" s="541"/>
      <c r="PRG392" s="541"/>
      <c r="PRH392" s="541"/>
      <c r="PRI392" s="541"/>
      <c r="PRJ392" s="541"/>
      <c r="PRK392" s="541"/>
      <c r="PRL392" s="541"/>
      <c r="PRM392" s="541"/>
      <c r="PRN392" s="541"/>
      <c r="PRO392" s="541"/>
      <c r="PRP392" s="541"/>
      <c r="PRQ392" s="541"/>
      <c r="PRR392" s="541"/>
      <c r="PRS392" s="541"/>
      <c r="PRT392" s="541"/>
      <c r="PRU392" s="541"/>
      <c r="PRV392" s="541"/>
      <c r="PRW392" s="541"/>
      <c r="PRX392" s="541"/>
      <c r="PRY392" s="541"/>
      <c r="PRZ392" s="541"/>
      <c r="PSA392" s="541"/>
      <c r="PSB392" s="541"/>
      <c r="PSC392" s="541"/>
      <c r="PSD392" s="541"/>
      <c r="PSE392" s="541"/>
      <c r="PSF392" s="541"/>
      <c r="PSG392" s="541"/>
      <c r="PSH392" s="541"/>
      <c r="PSI392" s="541"/>
      <c r="PSJ392" s="541"/>
      <c r="PSK392" s="541"/>
      <c r="PSL392" s="541"/>
      <c r="PSM392" s="541"/>
      <c r="PSN392" s="541"/>
      <c r="PSO392" s="541"/>
      <c r="PSP392" s="541"/>
      <c r="PSQ392" s="541"/>
      <c r="PSR392" s="541"/>
      <c r="PSS392" s="541"/>
      <c r="PST392" s="541"/>
      <c r="PSU392" s="541"/>
      <c r="PSV392" s="541"/>
      <c r="PSW392" s="541"/>
      <c r="PSX392" s="541"/>
      <c r="PSY392" s="541"/>
      <c r="PSZ392" s="541"/>
      <c r="PTA392" s="541"/>
      <c r="PTB392" s="541"/>
      <c r="PTC392" s="541"/>
      <c r="PTD392" s="541"/>
      <c r="PTE392" s="541"/>
      <c r="PTF392" s="541"/>
      <c r="PTG392" s="541"/>
      <c r="PTH392" s="541"/>
      <c r="PTI392" s="541"/>
      <c r="PTJ392" s="541"/>
      <c r="PTK392" s="541"/>
      <c r="PTL392" s="541"/>
      <c r="PTM392" s="541"/>
      <c r="PTN392" s="541"/>
      <c r="PTO392" s="541"/>
      <c r="PTP392" s="541"/>
      <c r="PTQ392" s="541"/>
      <c r="PTR392" s="541"/>
      <c r="PTS392" s="541"/>
      <c r="PTT392" s="541"/>
      <c r="PTU392" s="541"/>
      <c r="PTV392" s="541"/>
      <c r="PTW392" s="541"/>
      <c r="PTX392" s="541"/>
      <c r="PTY392" s="541"/>
      <c r="PTZ392" s="541"/>
      <c r="PUA392" s="541"/>
      <c r="PUB392" s="541"/>
      <c r="PUC392" s="541"/>
      <c r="PUD392" s="541"/>
      <c r="PUE392" s="541"/>
      <c r="PUF392" s="541"/>
      <c r="PUG392" s="541"/>
      <c r="PUH392" s="541"/>
      <c r="PUI392" s="541"/>
      <c r="PUJ392" s="541"/>
      <c r="PUK392" s="541"/>
      <c r="PUL392" s="541"/>
      <c r="PUM392" s="541"/>
      <c r="PUN392" s="541"/>
      <c r="PUO392" s="541"/>
      <c r="PUP392" s="541"/>
      <c r="PUQ392" s="541"/>
      <c r="PUR392" s="541"/>
      <c r="PUS392" s="541"/>
      <c r="PUT392" s="541"/>
      <c r="PUU392" s="541"/>
      <c r="PUV392" s="541"/>
      <c r="PUW392" s="541"/>
      <c r="PUX392" s="541"/>
      <c r="PUY392" s="541"/>
      <c r="PUZ392" s="541"/>
      <c r="PVA392" s="541"/>
      <c r="PVB392" s="541"/>
      <c r="PVC392" s="541"/>
      <c r="PVD392" s="541"/>
      <c r="PVE392" s="541"/>
      <c r="PVF392" s="541"/>
      <c r="PVG392" s="541"/>
      <c r="PVH392" s="541"/>
      <c r="PVI392" s="541"/>
      <c r="PVJ392" s="541"/>
      <c r="PVK392" s="541"/>
      <c r="PVL392" s="541"/>
      <c r="PVM392" s="541"/>
      <c r="PVN392" s="541"/>
      <c r="PVO392" s="541"/>
      <c r="PVP392" s="541"/>
      <c r="PVQ392" s="541"/>
      <c r="PVR392" s="541"/>
      <c r="PVS392" s="541"/>
      <c r="PVT392" s="541"/>
      <c r="PVU392" s="541"/>
      <c r="PVV392" s="541"/>
      <c r="PVW392" s="541"/>
      <c r="PVX392" s="541"/>
      <c r="PVY392" s="541"/>
      <c r="PVZ392" s="541"/>
      <c r="PWA392" s="541"/>
      <c r="PWB392" s="541"/>
      <c r="PWC392" s="541"/>
      <c r="PWD392" s="541"/>
      <c r="PWE392" s="541"/>
      <c r="PWF392" s="541"/>
      <c r="PWG392" s="541"/>
      <c r="PWH392" s="541"/>
      <c r="PWI392" s="541"/>
      <c r="PWJ392" s="541"/>
      <c r="PWK392" s="541"/>
      <c r="PWL392" s="541"/>
      <c r="PWM392" s="541"/>
      <c r="PWN392" s="541"/>
      <c r="PWO392" s="541"/>
      <c r="PWP392" s="541"/>
      <c r="PWQ392" s="541"/>
      <c r="PWR392" s="541"/>
      <c r="PWS392" s="541"/>
      <c r="PWT392" s="541"/>
      <c r="PWU392" s="541"/>
      <c r="PWV392" s="541"/>
      <c r="PWW392" s="541"/>
      <c r="PWX392" s="541"/>
      <c r="PWY392" s="541"/>
      <c r="PWZ392" s="541"/>
      <c r="PXA392" s="541"/>
      <c r="PXB392" s="541"/>
      <c r="PXC392" s="541"/>
      <c r="PXD392" s="541"/>
      <c r="PXE392" s="541"/>
      <c r="PXF392" s="541"/>
      <c r="PXG392" s="541"/>
      <c r="PXH392" s="541"/>
      <c r="PXI392" s="541"/>
      <c r="PXJ392" s="541"/>
      <c r="PXK392" s="541"/>
      <c r="PXL392" s="541"/>
      <c r="PXM392" s="541"/>
      <c r="PXN392" s="541"/>
      <c r="PXO392" s="541"/>
      <c r="PXP392" s="541"/>
      <c r="PXQ392" s="541"/>
      <c r="PXR392" s="541"/>
      <c r="PXS392" s="541"/>
      <c r="PXT392" s="541"/>
      <c r="PXU392" s="541"/>
      <c r="PXV392" s="541"/>
      <c r="PXW392" s="541"/>
      <c r="PXX392" s="541"/>
      <c r="PXY392" s="541"/>
      <c r="PXZ392" s="541"/>
      <c r="PYA392" s="541"/>
      <c r="PYB392" s="541"/>
      <c r="PYC392" s="541"/>
      <c r="PYD392" s="541"/>
      <c r="PYE392" s="541"/>
      <c r="PYF392" s="541"/>
      <c r="PYG392" s="541"/>
      <c r="PYH392" s="541"/>
      <c r="PYI392" s="541"/>
      <c r="PYJ392" s="541"/>
      <c r="PYK392" s="541"/>
      <c r="PYL392" s="541"/>
      <c r="PYM392" s="541"/>
      <c r="PYN392" s="541"/>
      <c r="PYO392" s="541"/>
      <c r="PYP392" s="541"/>
      <c r="PYQ392" s="541"/>
      <c r="PYR392" s="541"/>
      <c r="PYS392" s="541"/>
      <c r="PYT392" s="541"/>
      <c r="PYU392" s="541"/>
      <c r="PYV392" s="541"/>
      <c r="PYW392" s="541"/>
      <c r="PYX392" s="541"/>
      <c r="PYY392" s="541"/>
      <c r="PYZ392" s="541"/>
      <c r="PZA392" s="541"/>
      <c r="PZB392" s="541"/>
      <c r="PZC392" s="541"/>
      <c r="PZD392" s="541"/>
      <c r="PZE392" s="541"/>
      <c r="PZF392" s="541"/>
      <c r="PZG392" s="541"/>
      <c r="PZH392" s="541"/>
      <c r="PZI392" s="541"/>
      <c r="PZJ392" s="541"/>
      <c r="PZK392" s="541"/>
      <c r="PZL392" s="541"/>
      <c r="PZM392" s="541"/>
      <c r="PZN392" s="541"/>
      <c r="PZO392" s="541"/>
      <c r="PZP392" s="541"/>
      <c r="PZQ392" s="541"/>
      <c r="PZR392" s="541"/>
      <c r="PZS392" s="541"/>
      <c r="PZT392" s="541"/>
      <c r="PZU392" s="541"/>
      <c r="PZV392" s="541"/>
      <c r="PZW392" s="541"/>
      <c r="PZX392" s="541"/>
      <c r="PZY392" s="541"/>
      <c r="PZZ392" s="541"/>
      <c r="QAA392" s="541"/>
      <c r="QAB392" s="541"/>
      <c r="QAC392" s="541"/>
      <c r="QAD392" s="541"/>
      <c r="QAE392" s="541"/>
      <c r="QAF392" s="541"/>
      <c r="QAG392" s="541"/>
      <c r="QAH392" s="541"/>
      <c r="QAI392" s="541"/>
      <c r="QAJ392" s="541"/>
      <c r="QAK392" s="541"/>
      <c r="QAL392" s="541"/>
      <c r="QAM392" s="541"/>
      <c r="QAN392" s="541"/>
      <c r="QAO392" s="541"/>
      <c r="QAP392" s="541"/>
      <c r="QAQ392" s="541"/>
      <c r="QAR392" s="541"/>
      <c r="QAS392" s="541"/>
      <c r="QAT392" s="541"/>
      <c r="QAU392" s="541"/>
      <c r="QAV392" s="541"/>
      <c r="QAW392" s="541"/>
      <c r="QAX392" s="541"/>
      <c r="QAY392" s="541"/>
      <c r="QAZ392" s="541"/>
      <c r="QBA392" s="541"/>
      <c r="QBB392" s="541"/>
      <c r="QBC392" s="541"/>
      <c r="QBD392" s="541"/>
      <c r="QBE392" s="541"/>
      <c r="QBF392" s="541"/>
      <c r="QBG392" s="541"/>
      <c r="QBH392" s="541"/>
      <c r="QBI392" s="541"/>
      <c r="QBJ392" s="541"/>
      <c r="QBK392" s="541"/>
      <c r="QBL392" s="541"/>
      <c r="QBM392" s="541"/>
      <c r="QBN392" s="541"/>
      <c r="QBO392" s="541"/>
      <c r="QBP392" s="541"/>
      <c r="QBQ392" s="541"/>
      <c r="QBR392" s="541"/>
      <c r="QBS392" s="541"/>
      <c r="QBT392" s="541"/>
      <c r="QBU392" s="541"/>
      <c r="QBV392" s="541"/>
      <c r="QBW392" s="541"/>
      <c r="QBX392" s="541"/>
      <c r="QBY392" s="541"/>
      <c r="QBZ392" s="541"/>
      <c r="QCA392" s="541"/>
      <c r="QCB392" s="541"/>
      <c r="QCC392" s="541"/>
      <c r="QCD392" s="541"/>
      <c r="QCE392" s="541"/>
      <c r="QCF392" s="541"/>
      <c r="QCG392" s="541"/>
      <c r="QCH392" s="541"/>
      <c r="QCI392" s="541"/>
      <c r="QCJ392" s="541"/>
      <c r="QCK392" s="541"/>
      <c r="QCL392" s="541"/>
      <c r="QCM392" s="541"/>
      <c r="QCN392" s="541"/>
      <c r="QCO392" s="541"/>
      <c r="QCP392" s="541"/>
      <c r="QCQ392" s="541"/>
      <c r="QCR392" s="541"/>
      <c r="QCS392" s="541"/>
      <c r="QCT392" s="541"/>
      <c r="QCU392" s="541"/>
      <c r="QCV392" s="541"/>
      <c r="QCW392" s="541"/>
      <c r="QCX392" s="541"/>
      <c r="QCY392" s="541"/>
      <c r="QCZ392" s="541"/>
      <c r="QDA392" s="541"/>
      <c r="QDB392" s="541"/>
      <c r="QDC392" s="541"/>
      <c r="QDD392" s="541"/>
      <c r="QDE392" s="541"/>
      <c r="QDF392" s="541"/>
      <c r="QDG392" s="541"/>
      <c r="QDH392" s="541"/>
      <c r="QDI392" s="541"/>
      <c r="QDJ392" s="541"/>
      <c r="QDK392" s="541"/>
      <c r="QDL392" s="541"/>
      <c r="QDM392" s="541"/>
      <c r="QDN392" s="541"/>
      <c r="QDO392" s="541"/>
      <c r="QDP392" s="541"/>
      <c r="QDQ392" s="541"/>
      <c r="QDR392" s="541"/>
      <c r="QDS392" s="541"/>
      <c r="QDT392" s="541"/>
      <c r="QDU392" s="541"/>
      <c r="QDV392" s="541"/>
      <c r="QDW392" s="541"/>
      <c r="QDX392" s="541"/>
      <c r="QDY392" s="541"/>
      <c r="QDZ392" s="541"/>
      <c r="QEA392" s="541"/>
      <c r="QEB392" s="541"/>
      <c r="QEC392" s="541"/>
      <c r="QED392" s="541"/>
      <c r="QEE392" s="541"/>
      <c r="QEF392" s="541"/>
      <c r="QEG392" s="541"/>
      <c r="QEH392" s="541"/>
      <c r="QEI392" s="541"/>
      <c r="QEJ392" s="541"/>
      <c r="QEK392" s="541"/>
      <c r="QEL392" s="541"/>
      <c r="QEM392" s="541"/>
      <c r="QEN392" s="541"/>
      <c r="QEO392" s="541"/>
      <c r="QEP392" s="541"/>
      <c r="QEQ392" s="541"/>
      <c r="QER392" s="541"/>
      <c r="QES392" s="541"/>
      <c r="QET392" s="541"/>
      <c r="QEU392" s="541"/>
      <c r="QEV392" s="541"/>
      <c r="QEW392" s="541"/>
      <c r="QEX392" s="541"/>
      <c r="QEY392" s="541"/>
      <c r="QEZ392" s="541"/>
      <c r="QFA392" s="541"/>
      <c r="QFB392" s="541"/>
      <c r="QFC392" s="541"/>
      <c r="QFD392" s="541"/>
      <c r="QFE392" s="541"/>
      <c r="QFF392" s="541"/>
      <c r="QFG392" s="541"/>
      <c r="QFH392" s="541"/>
      <c r="QFI392" s="541"/>
      <c r="QFJ392" s="541"/>
      <c r="QFK392" s="541"/>
      <c r="QFL392" s="541"/>
      <c r="QFM392" s="541"/>
      <c r="QFN392" s="541"/>
      <c r="QFO392" s="541"/>
      <c r="QFP392" s="541"/>
      <c r="QFQ392" s="541"/>
      <c r="QFR392" s="541"/>
      <c r="QFS392" s="541"/>
      <c r="QFT392" s="541"/>
      <c r="QFU392" s="541"/>
      <c r="QFV392" s="541"/>
      <c r="QFW392" s="541"/>
      <c r="QFX392" s="541"/>
      <c r="QFY392" s="541"/>
      <c r="QFZ392" s="541"/>
      <c r="QGA392" s="541"/>
      <c r="QGB392" s="541"/>
      <c r="QGC392" s="541"/>
      <c r="QGD392" s="541"/>
      <c r="QGE392" s="541"/>
      <c r="QGF392" s="541"/>
      <c r="QGG392" s="541"/>
      <c r="QGH392" s="541"/>
      <c r="QGI392" s="541"/>
      <c r="QGJ392" s="541"/>
      <c r="QGK392" s="541"/>
      <c r="QGL392" s="541"/>
      <c r="QGM392" s="541"/>
      <c r="QGN392" s="541"/>
      <c r="QGO392" s="541"/>
      <c r="QGP392" s="541"/>
      <c r="QGQ392" s="541"/>
      <c r="QGR392" s="541"/>
      <c r="QGS392" s="541"/>
      <c r="QGT392" s="541"/>
      <c r="QGU392" s="541"/>
      <c r="QGV392" s="541"/>
      <c r="QGW392" s="541"/>
      <c r="QGX392" s="541"/>
      <c r="QGY392" s="541"/>
      <c r="QGZ392" s="541"/>
      <c r="QHA392" s="541"/>
      <c r="QHB392" s="541"/>
      <c r="QHC392" s="541"/>
      <c r="QHD392" s="541"/>
      <c r="QHE392" s="541"/>
      <c r="QHF392" s="541"/>
      <c r="QHG392" s="541"/>
      <c r="QHH392" s="541"/>
      <c r="QHI392" s="541"/>
      <c r="QHJ392" s="541"/>
      <c r="QHK392" s="541"/>
      <c r="QHL392" s="541"/>
      <c r="QHM392" s="541"/>
      <c r="QHN392" s="541"/>
      <c r="QHO392" s="541"/>
      <c r="QHP392" s="541"/>
      <c r="QHQ392" s="541"/>
      <c r="QHR392" s="541"/>
      <c r="QHS392" s="541"/>
      <c r="QHT392" s="541"/>
      <c r="QHU392" s="541"/>
      <c r="QHV392" s="541"/>
      <c r="QHW392" s="541"/>
      <c r="QHX392" s="541"/>
      <c r="QHY392" s="541"/>
      <c r="QHZ392" s="541"/>
      <c r="QIA392" s="541"/>
      <c r="QIB392" s="541"/>
      <c r="QIC392" s="541"/>
      <c r="QID392" s="541"/>
      <c r="QIE392" s="541"/>
      <c r="QIF392" s="541"/>
      <c r="QIG392" s="541"/>
      <c r="QIH392" s="541"/>
      <c r="QII392" s="541"/>
      <c r="QIJ392" s="541"/>
      <c r="QIK392" s="541"/>
      <c r="QIL392" s="541"/>
      <c r="QIM392" s="541"/>
      <c r="QIN392" s="541"/>
      <c r="QIO392" s="541"/>
      <c r="QIP392" s="541"/>
      <c r="QIQ392" s="541"/>
      <c r="QIR392" s="541"/>
      <c r="QIS392" s="541"/>
      <c r="QIT392" s="541"/>
      <c r="QIU392" s="541"/>
      <c r="QIV392" s="541"/>
      <c r="QIW392" s="541"/>
      <c r="QIX392" s="541"/>
      <c r="QIY392" s="541"/>
      <c r="QIZ392" s="541"/>
      <c r="QJA392" s="541"/>
      <c r="QJB392" s="541"/>
      <c r="QJC392" s="541"/>
      <c r="QJD392" s="541"/>
      <c r="QJE392" s="541"/>
      <c r="QJF392" s="541"/>
      <c r="QJG392" s="541"/>
      <c r="QJH392" s="541"/>
      <c r="QJI392" s="541"/>
      <c r="QJJ392" s="541"/>
      <c r="QJK392" s="541"/>
      <c r="QJL392" s="541"/>
      <c r="QJM392" s="541"/>
      <c r="QJN392" s="541"/>
      <c r="QJO392" s="541"/>
      <c r="QJP392" s="541"/>
      <c r="QJQ392" s="541"/>
      <c r="QJR392" s="541"/>
      <c r="QJS392" s="541"/>
      <c r="QJT392" s="541"/>
      <c r="QJU392" s="541"/>
      <c r="QJV392" s="541"/>
      <c r="QJW392" s="541"/>
      <c r="QJX392" s="541"/>
      <c r="QJY392" s="541"/>
      <c r="QJZ392" s="541"/>
      <c r="QKA392" s="541"/>
      <c r="QKB392" s="541"/>
      <c r="QKC392" s="541"/>
      <c r="QKD392" s="541"/>
      <c r="QKE392" s="541"/>
      <c r="QKF392" s="541"/>
      <c r="QKG392" s="541"/>
      <c r="QKH392" s="541"/>
      <c r="QKI392" s="541"/>
      <c r="QKJ392" s="541"/>
      <c r="QKK392" s="541"/>
      <c r="QKL392" s="541"/>
      <c r="QKM392" s="541"/>
      <c r="QKN392" s="541"/>
      <c r="QKO392" s="541"/>
      <c r="QKP392" s="541"/>
      <c r="QKQ392" s="541"/>
      <c r="QKR392" s="541"/>
      <c r="QKS392" s="541"/>
      <c r="QKT392" s="541"/>
      <c r="QKU392" s="541"/>
      <c r="QKV392" s="541"/>
      <c r="QKW392" s="541"/>
      <c r="QKX392" s="541"/>
      <c r="QKY392" s="541"/>
      <c r="QKZ392" s="541"/>
      <c r="QLA392" s="541"/>
      <c r="QLB392" s="541"/>
      <c r="QLC392" s="541"/>
      <c r="QLD392" s="541"/>
      <c r="QLE392" s="541"/>
      <c r="QLF392" s="541"/>
      <c r="QLG392" s="541"/>
      <c r="QLH392" s="541"/>
      <c r="QLI392" s="541"/>
      <c r="QLJ392" s="541"/>
      <c r="QLK392" s="541"/>
      <c r="QLL392" s="541"/>
      <c r="QLM392" s="541"/>
      <c r="QLN392" s="541"/>
      <c r="QLO392" s="541"/>
      <c r="QLP392" s="541"/>
      <c r="QLQ392" s="541"/>
      <c r="QLR392" s="541"/>
      <c r="QLS392" s="541"/>
      <c r="QLT392" s="541"/>
      <c r="QLU392" s="541"/>
      <c r="QLV392" s="541"/>
      <c r="QLW392" s="541"/>
      <c r="QLX392" s="541"/>
      <c r="QLY392" s="541"/>
      <c r="QLZ392" s="541"/>
      <c r="QMA392" s="541"/>
      <c r="QMB392" s="541"/>
      <c r="QMC392" s="541"/>
      <c r="QMD392" s="541"/>
      <c r="QME392" s="541"/>
      <c r="QMF392" s="541"/>
      <c r="QMG392" s="541"/>
      <c r="QMH392" s="541"/>
      <c r="QMI392" s="541"/>
      <c r="QMJ392" s="541"/>
      <c r="QMK392" s="541"/>
      <c r="QML392" s="541"/>
      <c r="QMM392" s="541"/>
      <c r="QMN392" s="541"/>
      <c r="QMO392" s="541"/>
      <c r="QMP392" s="541"/>
      <c r="QMQ392" s="541"/>
      <c r="QMR392" s="541"/>
      <c r="QMS392" s="541"/>
      <c r="QMT392" s="541"/>
      <c r="QMU392" s="541"/>
      <c r="QMV392" s="541"/>
      <c r="QMW392" s="541"/>
      <c r="QMX392" s="541"/>
      <c r="QMY392" s="541"/>
      <c r="QMZ392" s="541"/>
      <c r="QNA392" s="541"/>
      <c r="QNB392" s="541"/>
      <c r="QNC392" s="541"/>
      <c r="QND392" s="541"/>
      <c r="QNE392" s="541"/>
      <c r="QNF392" s="541"/>
      <c r="QNG392" s="541"/>
      <c r="QNH392" s="541"/>
      <c r="QNI392" s="541"/>
      <c r="QNJ392" s="541"/>
      <c r="QNK392" s="541"/>
      <c r="QNL392" s="541"/>
      <c r="QNM392" s="541"/>
      <c r="QNN392" s="541"/>
      <c r="QNO392" s="541"/>
      <c r="QNP392" s="541"/>
      <c r="QNQ392" s="541"/>
      <c r="QNR392" s="541"/>
      <c r="QNS392" s="541"/>
      <c r="QNT392" s="541"/>
      <c r="QNU392" s="541"/>
      <c r="QNV392" s="541"/>
      <c r="QNW392" s="541"/>
      <c r="QNX392" s="541"/>
      <c r="QNY392" s="541"/>
      <c r="QNZ392" s="541"/>
      <c r="QOA392" s="541"/>
      <c r="QOB392" s="541"/>
      <c r="QOC392" s="541"/>
      <c r="QOD392" s="541"/>
      <c r="QOE392" s="541"/>
      <c r="QOF392" s="541"/>
      <c r="QOG392" s="541"/>
      <c r="QOH392" s="541"/>
      <c r="QOI392" s="541"/>
      <c r="QOJ392" s="541"/>
      <c r="QOK392" s="541"/>
      <c r="QOL392" s="541"/>
      <c r="QOM392" s="541"/>
      <c r="QON392" s="541"/>
      <c r="QOO392" s="541"/>
      <c r="QOP392" s="541"/>
      <c r="QOQ392" s="541"/>
      <c r="QOR392" s="541"/>
      <c r="QOS392" s="541"/>
      <c r="QOT392" s="541"/>
      <c r="QOU392" s="541"/>
      <c r="QOV392" s="541"/>
      <c r="QOW392" s="541"/>
      <c r="QOX392" s="541"/>
      <c r="QOY392" s="541"/>
      <c r="QOZ392" s="541"/>
      <c r="QPA392" s="541"/>
      <c r="QPB392" s="541"/>
      <c r="QPC392" s="541"/>
      <c r="QPD392" s="541"/>
      <c r="QPE392" s="541"/>
      <c r="QPF392" s="541"/>
      <c r="QPG392" s="541"/>
      <c r="QPH392" s="541"/>
      <c r="QPI392" s="541"/>
      <c r="QPJ392" s="541"/>
      <c r="QPK392" s="541"/>
      <c r="QPL392" s="541"/>
      <c r="QPM392" s="541"/>
      <c r="QPN392" s="541"/>
      <c r="QPO392" s="541"/>
      <c r="QPP392" s="541"/>
      <c r="QPQ392" s="541"/>
      <c r="QPR392" s="541"/>
      <c r="QPS392" s="541"/>
      <c r="QPT392" s="541"/>
      <c r="QPU392" s="541"/>
      <c r="QPV392" s="541"/>
      <c r="QPW392" s="541"/>
      <c r="QPX392" s="541"/>
      <c r="QPY392" s="541"/>
      <c r="QPZ392" s="541"/>
      <c r="QQA392" s="541"/>
      <c r="QQB392" s="541"/>
      <c r="QQC392" s="541"/>
      <c r="QQD392" s="541"/>
      <c r="QQE392" s="541"/>
      <c r="QQF392" s="541"/>
      <c r="QQG392" s="541"/>
      <c r="QQH392" s="541"/>
      <c r="QQI392" s="541"/>
      <c r="QQJ392" s="541"/>
      <c r="QQK392" s="541"/>
      <c r="QQL392" s="541"/>
      <c r="QQM392" s="541"/>
      <c r="QQN392" s="541"/>
      <c r="QQO392" s="541"/>
      <c r="QQP392" s="541"/>
      <c r="QQQ392" s="541"/>
      <c r="QQR392" s="541"/>
      <c r="QQS392" s="541"/>
      <c r="QQT392" s="541"/>
      <c r="QQU392" s="541"/>
      <c r="QQV392" s="541"/>
      <c r="QQW392" s="541"/>
      <c r="QQX392" s="541"/>
      <c r="QQY392" s="541"/>
      <c r="QQZ392" s="541"/>
      <c r="QRA392" s="541"/>
      <c r="QRB392" s="541"/>
      <c r="QRC392" s="541"/>
      <c r="QRD392" s="541"/>
      <c r="QRE392" s="541"/>
      <c r="QRF392" s="541"/>
      <c r="QRG392" s="541"/>
      <c r="QRH392" s="541"/>
      <c r="QRI392" s="541"/>
      <c r="QRJ392" s="541"/>
      <c r="QRK392" s="541"/>
      <c r="QRL392" s="541"/>
      <c r="QRM392" s="541"/>
      <c r="QRN392" s="541"/>
      <c r="QRO392" s="541"/>
      <c r="QRP392" s="541"/>
      <c r="QRQ392" s="541"/>
      <c r="QRR392" s="541"/>
      <c r="QRS392" s="541"/>
      <c r="QRT392" s="541"/>
      <c r="QRU392" s="541"/>
      <c r="QRV392" s="541"/>
      <c r="QRW392" s="541"/>
      <c r="QRX392" s="541"/>
      <c r="QRY392" s="541"/>
      <c r="QRZ392" s="541"/>
      <c r="QSA392" s="541"/>
      <c r="QSB392" s="541"/>
      <c r="QSC392" s="541"/>
      <c r="QSD392" s="541"/>
      <c r="QSE392" s="541"/>
      <c r="QSF392" s="541"/>
      <c r="QSG392" s="541"/>
      <c r="QSH392" s="541"/>
      <c r="QSI392" s="541"/>
      <c r="QSJ392" s="541"/>
      <c r="QSK392" s="541"/>
      <c r="QSL392" s="541"/>
      <c r="QSM392" s="541"/>
      <c r="QSN392" s="541"/>
      <c r="QSO392" s="541"/>
      <c r="QSP392" s="541"/>
      <c r="QSQ392" s="541"/>
      <c r="QSR392" s="541"/>
      <c r="QSS392" s="541"/>
      <c r="QST392" s="541"/>
      <c r="QSU392" s="541"/>
      <c r="QSV392" s="541"/>
      <c r="QSW392" s="541"/>
      <c r="QSX392" s="541"/>
      <c r="QSY392" s="541"/>
      <c r="QSZ392" s="541"/>
      <c r="QTA392" s="541"/>
      <c r="QTB392" s="541"/>
      <c r="QTC392" s="541"/>
      <c r="QTD392" s="541"/>
      <c r="QTE392" s="541"/>
      <c r="QTF392" s="541"/>
      <c r="QTG392" s="541"/>
      <c r="QTH392" s="541"/>
      <c r="QTI392" s="541"/>
      <c r="QTJ392" s="541"/>
      <c r="QTK392" s="541"/>
      <c r="QTL392" s="541"/>
      <c r="QTM392" s="541"/>
      <c r="QTN392" s="541"/>
      <c r="QTO392" s="541"/>
      <c r="QTP392" s="541"/>
      <c r="QTQ392" s="541"/>
      <c r="QTR392" s="541"/>
      <c r="QTS392" s="541"/>
      <c r="QTT392" s="541"/>
      <c r="QTU392" s="541"/>
      <c r="QTV392" s="541"/>
      <c r="QTW392" s="541"/>
      <c r="QTX392" s="541"/>
      <c r="QTY392" s="541"/>
      <c r="QTZ392" s="541"/>
      <c r="QUA392" s="541"/>
      <c r="QUB392" s="541"/>
      <c r="QUC392" s="541"/>
      <c r="QUD392" s="541"/>
      <c r="QUE392" s="541"/>
      <c r="QUF392" s="541"/>
      <c r="QUG392" s="541"/>
      <c r="QUH392" s="541"/>
      <c r="QUI392" s="541"/>
      <c r="QUJ392" s="541"/>
      <c r="QUK392" s="541"/>
      <c r="QUL392" s="541"/>
      <c r="QUM392" s="541"/>
      <c r="QUN392" s="541"/>
      <c r="QUO392" s="541"/>
      <c r="QUP392" s="541"/>
      <c r="QUQ392" s="541"/>
      <c r="QUR392" s="541"/>
      <c r="QUS392" s="541"/>
      <c r="QUT392" s="541"/>
      <c r="QUU392" s="541"/>
      <c r="QUV392" s="541"/>
      <c r="QUW392" s="541"/>
      <c r="QUX392" s="541"/>
      <c r="QUY392" s="541"/>
      <c r="QUZ392" s="541"/>
      <c r="QVA392" s="541"/>
      <c r="QVB392" s="541"/>
      <c r="QVC392" s="541"/>
      <c r="QVD392" s="541"/>
      <c r="QVE392" s="541"/>
      <c r="QVF392" s="541"/>
      <c r="QVG392" s="541"/>
      <c r="QVH392" s="541"/>
      <c r="QVI392" s="541"/>
      <c r="QVJ392" s="541"/>
      <c r="QVK392" s="541"/>
      <c r="QVL392" s="541"/>
      <c r="QVM392" s="541"/>
      <c r="QVN392" s="541"/>
      <c r="QVO392" s="541"/>
      <c r="QVP392" s="541"/>
      <c r="QVQ392" s="541"/>
      <c r="QVR392" s="541"/>
      <c r="QVS392" s="541"/>
      <c r="QVT392" s="541"/>
      <c r="QVU392" s="541"/>
      <c r="QVV392" s="541"/>
      <c r="QVW392" s="541"/>
      <c r="QVX392" s="541"/>
      <c r="QVY392" s="541"/>
      <c r="QVZ392" s="541"/>
      <c r="QWA392" s="541"/>
      <c r="QWB392" s="541"/>
      <c r="QWC392" s="541"/>
      <c r="QWD392" s="541"/>
      <c r="QWE392" s="541"/>
      <c r="QWF392" s="541"/>
      <c r="QWG392" s="541"/>
      <c r="QWH392" s="541"/>
      <c r="QWI392" s="541"/>
      <c r="QWJ392" s="541"/>
      <c r="QWK392" s="541"/>
      <c r="QWL392" s="541"/>
      <c r="QWM392" s="541"/>
      <c r="QWN392" s="541"/>
      <c r="QWO392" s="541"/>
      <c r="QWP392" s="541"/>
      <c r="QWQ392" s="541"/>
      <c r="QWR392" s="541"/>
      <c r="QWS392" s="541"/>
      <c r="QWT392" s="541"/>
      <c r="QWU392" s="541"/>
      <c r="QWV392" s="541"/>
      <c r="QWW392" s="541"/>
      <c r="QWX392" s="541"/>
      <c r="QWY392" s="541"/>
      <c r="QWZ392" s="541"/>
      <c r="QXA392" s="541"/>
      <c r="QXB392" s="541"/>
      <c r="QXC392" s="541"/>
      <c r="QXD392" s="541"/>
      <c r="QXE392" s="541"/>
      <c r="QXF392" s="541"/>
      <c r="QXG392" s="541"/>
      <c r="QXH392" s="541"/>
      <c r="QXI392" s="541"/>
      <c r="QXJ392" s="541"/>
      <c r="QXK392" s="541"/>
      <c r="QXL392" s="541"/>
      <c r="QXM392" s="541"/>
      <c r="QXN392" s="541"/>
      <c r="QXO392" s="541"/>
      <c r="QXP392" s="541"/>
      <c r="QXQ392" s="541"/>
      <c r="QXR392" s="541"/>
      <c r="QXS392" s="541"/>
      <c r="QXT392" s="541"/>
      <c r="QXU392" s="541"/>
      <c r="QXV392" s="541"/>
      <c r="QXW392" s="541"/>
      <c r="QXX392" s="541"/>
      <c r="QXY392" s="541"/>
      <c r="QXZ392" s="541"/>
      <c r="QYA392" s="541"/>
      <c r="QYB392" s="541"/>
      <c r="QYC392" s="541"/>
      <c r="QYD392" s="541"/>
      <c r="QYE392" s="541"/>
      <c r="QYF392" s="541"/>
      <c r="QYG392" s="541"/>
      <c r="QYH392" s="541"/>
      <c r="QYI392" s="541"/>
      <c r="QYJ392" s="541"/>
      <c r="QYK392" s="541"/>
      <c r="QYL392" s="541"/>
      <c r="QYM392" s="541"/>
      <c r="QYN392" s="541"/>
      <c r="QYO392" s="541"/>
      <c r="QYP392" s="541"/>
      <c r="QYQ392" s="541"/>
      <c r="QYR392" s="541"/>
      <c r="QYS392" s="541"/>
      <c r="QYT392" s="541"/>
      <c r="QYU392" s="541"/>
      <c r="QYV392" s="541"/>
      <c r="QYW392" s="541"/>
      <c r="QYX392" s="541"/>
      <c r="QYY392" s="541"/>
      <c r="QYZ392" s="541"/>
      <c r="QZA392" s="541"/>
      <c r="QZB392" s="541"/>
      <c r="QZC392" s="541"/>
      <c r="QZD392" s="541"/>
      <c r="QZE392" s="541"/>
      <c r="QZF392" s="541"/>
      <c r="QZG392" s="541"/>
      <c r="QZH392" s="541"/>
      <c r="QZI392" s="541"/>
      <c r="QZJ392" s="541"/>
      <c r="QZK392" s="541"/>
      <c r="QZL392" s="541"/>
      <c r="QZM392" s="541"/>
      <c r="QZN392" s="541"/>
      <c r="QZO392" s="541"/>
      <c r="QZP392" s="541"/>
      <c r="QZQ392" s="541"/>
      <c r="QZR392" s="541"/>
      <c r="QZS392" s="541"/>
      <c r="QZT392" s="541"/>
      <c r="QZU392" s="541"/>
      <c r="QZV392" s="541"/>
      <c r="QZW392" s="541"/>
      <c r="QZX392" s="541"/>
      <c r="QZY392" s="541"/>
      <c r="QZZ392" s="541"/>
      <c r="RAA392" s="541"/>
      <c r="RAB392" s="541"/>
      <c r="RAC392" s="541"/>
      <c r="RAD392" s="541"/>
      <c r="RAE392" s="541"/>
      <c r="RAF392" s="541"/>
      <c r="RAG392" s="541"/>
      <c r="RAH392" s="541"/>
      <c r="RAI392" s="541"/>
      <c r="RAJ392" s="541"/>
      <c r="RAK392" s="541"/>
      <c r="RAL392" s="541"/>
      <c r="RAM392" s="541"/>
      <c r="RAN392" s="541"/>
      <c r="RAO392" s="541"/>
      <c r="RAP392" s="541"/>
      <c r="RAQ392" s="541"/>
      <c r="RAR392" s="541"/>
      <c r="RAS392" s="541"/>
      <c r="RAT392" s="541"/>
      <c r="RAU392" s="541"/>
      <c r="RAV392" s="541"/>
      <c r="RAW392" s="541"/>
      <c r="RAX392" s="541"/>
      <c r="RAY392" s="541"/>
      <c r="RAZ392" s="541"/>
      <c r="RBA392" s="541"/>
      <c r="RBB392" s="541"/>
      <c r="RBC392" s="541"/>
      <c r="RBD392" s="541"/>
      <c r="RBE392" s="541"/>
      <c r="RBF392" s="541"/>
      <c r="RBG392" s="541"/>
      <c r="RBH392" s="541"/>
      <c r="RBI392" s="541"/>
      <c r="RBJ392" s="541"/>
      <c r="RBK392" s="541"/>
      <c r="RBL392" s="541"/>
      <c r="RBM392" s="541"/>
      <c r="RBN392" s="541"/>
      <c r="RBO392" s="541"/>
      <c r="RBP392" s="541"/>
      <c r="RBQ392" s="541"/>
      <c r="RBR392" s="541"/>
      <c r="RBS392" s="541"/>
      <c r="RBT392" s="541"/>
      <c r="RBU392" s="541"/>
      <c r="RBV392" s="541"/>
      <c r="RBW392" s="541"/>
      <c r="RBX392" s="541"/>
      <c r="RBY392" s="541"/>
      <c r="RBZ392" s="541"/>
      <c r="RCA392" s="541"/>
      <c r="RCB392" s="541"/>
      <c r="RCC392" s="541"/>
      <c r="RCD392" s="541"/>
      <c r="RCE392" s="541"/>
      <c r="RCF392" s="541"/>
      <c r="RCG392" s="541"/>
      <c r="RCH392" s="541"/>
      <c r="RCI392" s="541"/>
      <c r="RCJ392" s="541"/>
      <c r="RCK392" s="541"/>
      <c r="RCL392" s="541"/>
      <c r="RCM392" s="541"/>
      <c r="RCN392" s="541"/>
      <c r="RCO392" s="541"/>
      <c r="RCP392" s="541"/>
      <c r="RCQ392" s="541"/>
      <c r="RCR392" s="541"/>
      <c r="RCS392" s="541"/>
      <c r="RCT392" s="541"/>
      <c r="RCU392" s="541"/>
      <c r="RCV392" s="541"/>
      <c r="RCW392" s="541"/>
      <c r="RCX392" s="541"/>
      <c r="RCY392" s="541"/>
      <c r="RCZ392" s="541"/>
      <c r="RDA392" s="541"/>
      <c r="RDB392" s="541"/>
      <c r="RDC392" s="541"/>
      <c r="RDD392" s="541"/>
      <c r="RDE392" s="541"/>
      <c r="RDF392" s="541"/>
      <c r="RDG392" s="541"/>
      <c r="RDH392" s="541"/>
      <c r="RDI392" s="541"/>
      <c r="RDJ392" s="541"/>
      <c r="RDK392" s="541"/>
      <c r="RDL392" s="541"/>
      <c r="RDM392" s="541"/>
      <c r="RDN392" s="541"/>
      <c r="RDO392" s="541"/>
      <c r="RDP392" s="541"/>
      <c r="RDQ392" s="541"/>
      <c r="RDR392" s="541"/>
      <c r="RDS392" s="541"/>
      <c r="RDT392" s="541"/>
      <c r="RDU392" s="541"/>
      <c r="RDV392" s="541"/>
      <c r="RDW392" s="541"/>
      <c r="RDX392" s="541"/>
      <c r="RDY392" s="541"/>
      <c r="RDZ392" s="541"/>
      <c r="REA392" s="541"/>
      <c r="REB392" s="541"/>
      <c r="REC392" s="541"/>
      <c r="RED392" s="541"/>
      <c r="REE392" s="541"/>
      <c r="REF392" s="541"/>
      <c r="REG392" s="541"/>
      <c r="REH392" s="541"/>
      <c r="REI392" s="541"/>
      <c r="REJ392" s="541"/>
      <c r="REK392" s="541"/>
      <c r="REL392" s="541"/>
      <c r="REM392" s="541"/>
      <c r="REN392" s="541"/>
      <c r="REO392" s="541"/>
      <c r="REP392" s="541"/>
      <c r="REQ392" s="541"/>
      <c r="RER392" s="541"/>
      <c r="RES392" s="541"/>
      <c r="RET392" s="541"/>
      <c r="REU392" s="541"/>
      <c r="REV392" s="541"/>
      <c r="REW392" s="541"/>
      <c r="REX392" s="541"/>
      <c r="REY392" s="541"/>
      <c r="REZ392" s="541"/>
      <c r="RFA392" s="541"/>
      <c r="RFB392" s="541"/>
      <c r="RFC392" s="541"/>
      <c r="RFD392" s="541"/>
      <c r="RFE392" s="541"/>
      <c r="RFF392" s="541"/>
      <c r="RFG392" s="541"/>
      <c r="RFH392" s="541"/>
      <c r="RFI392" s="541"/>
      <c r="RFJ392" s="541"/>
      <c r="RFK392" s="541"/>
      <c r="RFL392" s="541"/>
      <c r="RFM392" s="541"/>
      <c r="RFN392" s="541"/>
      <c r="RFO392" s="541"/>
      <c r="RFP392" s="541"/>
      <c r="RFQ392" s="541"/>
      <c r="RFR392" s="541"/>
      <c r="RFS392" s="541"/>
      <c r="RFT392" s="541"/>
      <c r="RFU392" s="541"/>
      <c r="RFV392" s="541"/>
      <c r="RFW392" s="541"/>
      <c r="RFX392" s="541"/>
      <c r="RFY392" s="541"/>
      <c r="RFZ392" s="541"/>
      <c r="RGA392" s="541"/>
      <c r="RGB392" s="541"/>
      <c r="RGC392" s="541"/>
      <c r="RGD392" s="541"/>
      <c r="RGE392" s="541"/>
      <c r="RGF392" s="541"/>
      <c r="RGG392" s="541"/>
      <c r="RGH392" s="541"/>
      <c r="RGI392" s="541"/>
      <c r="RGJ392" s="541"/>
      <c r="RGK392" s="541"/>
      <c r="RGL392" s="541"/>
      <c r="RGM392" s="541"/>
      <c r="RGN392" s="541"/>
      <c r="RGO392" s="541"/>
      <c r="RGP392" s="541"/>
      <c r="RGQ392" s="541"/>
      <c r="RGR392" s="541"/>
      <c r="RGS392" s="541"/>
      <c r="RGT392" s="541"/>
      <c r="RGU392" s="541"/>
      <c r="RGV392" s="541"/>
      <c r="RGW392" s="541"/>
      <c r="RGX392" s="541"/>
      <c r="RGY392" s="541"/>
      <c r="RGZ392" s="541"/>
      <c r="RHA392" s="541"/>
      <c r="RHB392" s="541"/>
      <c r="RHC392" s="541"/>
      <c r="RHD392" s="541"/>
      <c r="RHE392" s="541"/>
      <c r="RHF392" s="541"/>
      <c r="RHG392" s="541"/>
      <c r="RHH392" s="541"/>
      <c r="RHI392" s="541"/>
      <c r="RHJ392" s="541"/>
      <c r="RHK392" s="541"/>
      <c r="RHL392" s="541"/>
      <c r="RHM392" s="541"/>
      <c r="RHN392" s="541"/>
      <c r="RHO392" s="541"/>
      <c r="RHP392" s="541"/>
      <c r="RHQ392" s="541"/>
      <c r="RHR392" s="541"/>
      <c r="RHS392" s="541"/>
      <c r="RHT392" s="541"/>
      <c r="RHU392" s="541"/>
      <c r="RHV392" s="541"/>
      <c r="RHW392" s="541"/>
      <c r="RHX392" s="541"/>
      <c r="RHY392" s="541"/>
      <c r="RHZ392" s="541"/>
      <c r="RIA392" s="541"/>
      <c r="RIB392" s="541"/>
      <c r="RIC392" s="541"/>
      <c r="RID392" s="541"/>
      <c r="RIE392" s="541"/>
      <c r="RIF392" s="541"/>
      <c r="RIG392" s="541"/>
      <c r="RIH392" s="541"/>
      <c r="RII392" s="541"/>
      <c r="RIJ392" s="541"/>
      <c r="RIK392" s="541"/>
      <c r="RIL392" s="541"/>
      <c r="RIM392" s="541"/>
      <c r="RIN392" s="541"/>
      <c r="RIO392" s="541"/>
      <c r="RIP392" s="541"/>
      <c r="RIQ392" s="541"/>
      <c r="RIR392" s="541"/>
      <c r="RIS392" s="541"/>
      <c r="RIT392" s="541"/>
      <c r="RIU392" s="541"/>
      <c r="RIV392" s="541"/>
      <c r="RIW392" s="541"/>
      <c r="RIX392" s="541"/>
      <c r="RIY392" s="541"/>
      <c r="RIZ392" s="541"/>
      <c r="RJA392" s="541"/>
      <c r="RJB392" s="541"/>
      <c r="RJC392" s="541"/>
      <c r="RJD392" s="541"/>
      <c r="RJE392" s="541"/>
      <c r="RJF392" s="541"/>
      <c r="RJG392" s="541"/>
      <c r="RJH392" s="541"/>
      <c r="RJI392" s="541"/>
      <c r="RJJ392" s="541"/>
      <c r="RJK392" s="541"/>
      <c r="RJL392" s="541"/>
      <c r="RJM392" s="541"/>
      <c r="RJN392" s="541"/>
      <c r="RJO392" s="541"/>
      <c r="RJP392" s="541"/>
      <c r="RJQ392" s="541"/>
      <c r="RJR392" s="541"/>
      <c r="RJS392" s="541"/>
      <c r="RJT392" s="541"/>
      <c r="RJU392" s="541"/>
      <c r="RJV392" s="541"/>
      <c r="RJW392" s="541"/>
      <c r="RJX392" s="541"/>
      <c r="RJY392" s="541"/>
      <c r="RJZ392" s="541"/>
      <c r="RKA392" s="541"/>
      <c r="RKB392" s="541"/>
      <c r="RKC392" s="541"/>
      <c r="RKD392" s="541"/>
      <c r="RKE392" s="541"/>
      <c r="RKF392" s="541"/>
      <c r="RKG392" s="541"/>
      <c r="RKH392" s="541"/>
      <c r="RKI392" s="541"/>
      <c r="RKJ392" s="541"/>
      <c r="RKK392" s="541"/>
      <c r="RKL392" s="541"/>
      <c r="RKM392" s="541"/>
      <c r="RKN392" s="541"/>
      <c r="RKO392" s="541"/>
      <c r="RKP392" s="541"/>
      <c r="RKQ392" s="541"/>
      <c r="RKR392" s="541"/>
      <c r="RKS392" s="541"/>
      <c r="RKT392" s="541"/>
      <c r="RKU392" s="541"/>
      <c r="RKV392" s="541"/>
      <c r="RKW392" s="541"/>
      <c r="RKX392" s="541"/>
      <c r="RKY392" s="541"/>
      <c r="RKZ392" s="541"/>
      <c r="RLA392" s="541"/>
      <c r="RLB392" s="541"/>
      <c r="RLC392" s="541"/>
      <c r="RLD392" s="541"/>
      <c r="RLE392" s="541"/>
      <c r="RLF392" s="541"/>
      <c r="RLG392" s="541"/>
      <c r="RLH392" s="541"/>
      <c r="RLI392" s="541"/>
      <c r="RLJ392" s="541"/>
      <c r="RLK392" s="541"/>
      <c r="RLL392" s="541"/>
      <c r="RLM392" s="541"/>
      <c r="RLN392" s="541"/>
      <c r="RLO392" s="541"/>
      <c r="RLP392" s="541"/>
      <c r="RLQ392" s="541"/>
      <c r="RLR392" s="541"/>
      <c r="RLS392" s="541"/>
      <c r="RLT392" s="541"/>
      <c r="RLU392" s="541"/>
      <c r="RLV392" s="541"/>
      <c r="RLW392" s="541"/>
      <c r="RLX392" s="541"/>
      <c r="RLY392" s="541"/>
      <c r="RLZ392" s="541"/>
      <c r="RMA392" s="541"/>
      <c r="RMB392" s="541"/>
      <c r="RMC392" s="541"/>
      <c r="RMD392" s="541"/>
      <c r="RME392" s="541"/>
      <c r="RMF392" s="541"/>
      <c r="RMG392" s="541"/>
      <c r="RMH392" s="541"/>
      <c r="RMI392" s="541"/>
      <c r="RMJ392" s="541"/>
      <c r="RMK392" s="541"/>
      <c r="RML392" s="541"/>
      <c r="RMM392" s="541"/>
      <c r="RMN392" s="541"/>
      <c r="RMO392" s="541"/>
      <c r="RMP392" s="541"/>
      <c r="RMQ392" s="541"/>
      <c r="RMR392" s="541"/>
      <c r="RMS392" s="541"/>
      <c r="RMT392" s="541"/>
      <c r="RMU392" s="541"/>
      <c r="RMV392" s="541"/>
      <c r="RMW392" s="541"/>
      <c r="RMX392" s="541"/>
      <c r="RMY392" s="541"/>
      <c r="RMZ392" s="541"/>
      <c r="RNA392" s="541"/>
      <c r="RNB392" s="541"/>
      <c r="RNC392" s="541"/>
      <c r="RND392" s="541"/>
      <c r="RNE392" s="541"/>
      <c r="RNF392" s="541"/>
      <c r="RNG392" s="541"/>
      <c r="RNH392" s="541"/>
      <c r="RNI392" s="541"/>
      <c r="RNJ392" s="541"/>
      <c r="RNK392" s="541"/>
      <c r="RNL392" s="541"/>
      <c r="RNM392" s="541"/>
      <c r="RNN392" s="541"/>
      <c r="RNO392" s="541"/>
      <c r="RNP392" s="541"/>
      <c r="RNQ392" s="541"/>
      <c r="RNR392" s="541"/>
      <c r="RNS392" s="541"/>
      <c r="RNT392" s="541"/>
      <c r="RNU392" s="541"/>
      <c r="RNV392" s="541"/>
      <c r="RNW392" s="541"/>
      <c r="RNX392" s="541"/>
      <c r="RNY392" s="541"/>
      <c r="RNZ392" s="541"/>
      <c r="ROA392" s="541"/>
      <c r="ROB392" s="541"/>
      <c r="ROC392" s="541"/>
      <c r="ROD392" s="541"/>
      <c r="ROE392" s="541"/>
      <c r="ROF392" s="541"/>
      <c r="ROG392" s="541"/>
      <c r="ROH392" s="541"/>
      <c r="ROI392" s="541"/>
      <c r="ROJ392" s="541"/>
      <c r="ROK392" s="541"/>
      <c r="ROL392" s="541"/>
      <c r="ROM392" s="541"/>
      <c r="RON392" s="541"/>
      <c r="ROO392" s="541"/>
      <c r="ROP392" s="541"/>
      <c r="ROQ392" s="541"/>
      <c r="ROR392" s="541"/>
      <c r="ROS392" s="541"/>
      <c r="ROT392" s="541"/>
      <c r="ROU392" s="541"/>
      <c r="ROV392" s="541"/>
      <c r="ROW392" s="541"/>
      <c r="ROX392" s="541"/>
      <c r="ROY392" s="541"/>
      <c r="ROZ392" s="541"/>
      <c r="RPA392" s="541"/>
      <c r="RPB392" s="541"/>
      <c r="RPC392" s="541"/>
      <c r="RPD392" s="541"/>
      <c r="RPE392" s="541"/>
      <c r="RPF392" s="541"/>
      <c r="RPG392" s="541"/>
      <c r="RPH392" s="541"/>
      <c r="RPI392" s="541"/>
      <c r="RPJ392" s="541"/>
      <c r="RPK392" s="541"/>
      <c r="RPL392" s="541"/>
      <c r="RPM392" s="541"/>
      <c r="RPN392" s="541"/>
      <c r="RPO392" s="541"/>
      <c r="RPP392" s="541"/>
      <c r="RPQ392" s="541"/>
      <c r="RPR392" s="541"/>
      <c r="RPS392" s="541"/>
      <c r="RPT392" s="541"/>
      <c r="RPU392" s="541"/>
      <c r="RPV392" s="541"/>
      <c r="RPW392" s="541"/>
      <c r="RPX392" s="541"/>
      <c r="RPY392" s="541"/>
      <c r="RPZ392" s="541"/>
      <c r="RQA392" s="541"/>
      <c r="RQB392" s="541"/>
      <c r="RQC392" s="541"/>
      <c r="RQD392" s="541"/>
      <c r="RQE392" s="541"/>
      <c r="RQF392" s="541"/>
      <c r="RQG392" s="541"/>
      <c r="RQH392" s="541"/>
      <c r="RQI392" s="541"/>
      <c r="RQJ392" s="541"/>
      <c r="RQK392" s="541"/>
      <c r="RQL392" s="541"/>
      <c r="RQM392" s="541"/>
      <c r="RQN392" s="541"/>
      <c r="RQO392" s="541"/>
      <c r="RQP392" s="541"/>
      <c r="RQQ392" s="541"/>
      <c r="RQR392" s="541"/>
      <c r="RQS392" s="541"/>
      <c r="RQT392" s="541"/>
      <c r="RQU392" s="541"/>
      <c r="RQV392" s="541"/>
      <c r="RQW392" s="541"/>
      <c r="RQX392" s="541"/>
      <c r="RQY392" s="541"/>
      <c r="RQZ392" s="541"/>
      <c r="RRA392" s="541"/>
      <c r="RRB392" s="541"/>
      <c r="RRC392" s="541"/>
      <c r="RRD392" s="541"/>
      <c r="RRE392" s="541"/>
      <c r="RRF392" s="541"/>
      <c r="RRG392" s="541"/>
      <c r="RRH392" s="541"/>
      <c r="RRI392" s="541"/>
      <c r="RRJ392" s="541"/>
      <c r="RRK392" s="541"/>
      <c r="RRL392" s="541"/>
      <c r="RRM392" s="541"/>
      <c r="RRN392" s="541"/>
      <c r="RRO392" s="541"/>
      <c r="RRP392" s="541"/>
      <c r="RRQ392" s="541"/>
      <c r="RRR392" s="541"/>
      <c r="RRS392" s="541"/>
      <c r="RRT392" s="541"/>
      <c r="RRU392" s="541"/>
      <c r="RRV392" s="541"/>
      <c r="RRW392" s="541"/>
      <c r="RRX392" s="541"/>
      <c r="RRY392" s="541"/>
      <c r="RRZ392" s="541"/>
      <c r="RSA392" s="541"/>
      <c r="RSB392" s="541"/>
      <c r="RSC392" s="541"/>
      <c r="RSD392" s="541"/>
      <c r="RSE392" s="541"/>
      <c r="RSF392" s="541"/>
      <c r="RSG392" s="541"/>
      <c r="RSH392" s="541"/>
      <c r="RSI392" s="541"/>
      <c r="RSJ392" s="541"/>
      <c r="RSK392" s="541"/>
      <c r="RSL392" s="541"/>
      <c r="RSM392" s="541"/>
      <c r="RSN392" s="541"/>
      <c r="RSO392" s="541"/>
      <c r="RSP392" s="541"/>
      <c r="RSQ392" s="541"/>
      <c r="RSR392" s="541"/>
      <c r="RSS392" s="541"/>
      <c r="RST392" s="541"/>
      <c r="RSU392" s="541"/>
      <c r="RSV392" s="541"/>
      <c r="RSW392" s="541"/>
      <c r="RSX392" s="541"/>
      <c r="RSY392" s="541"/>
      <c r="RSZ392" s="541"/>
      <c r="RTA392" s="541"/>
      <c r="RTB392" s="541"/>
      <c r="RTC392" s="541"/>
      <c r="RTD392" s="541"/>
      <c r="RTE392" s="541"/>
      <c r="RTF392" s="541"/>
      <c r="RTG392" s="541"/>
      <c r="RTH392" s="541"/>
      <c r="RTI392" s="541"/>
      <c r="RTJ392" s="541"/>
      <c r="RTK392" s="541"/>
      <c r="RTL392" s="541"/>
      <c r="RTM392" s="541"/>
      <c r="RTN392" s="541"/>
      <c r="RTO392" s="541"/>
      <c r="RTP392" s="541"/>
      <c r="RTQ392" s="541"/>
      <c r="RTR392" s="541"/>
      <c r="RTS392" s="541"/>
      <c r="RTT392" s="541"/>
      <c r="RTU392" s="541"/>
      <c r="RTV392" s="541"/>
      <c r="RTW392" s="541"/>
      <c r="RTX392" s="541"/>
      <c r="RTY392" s="541"/>
      <c r="RTZ392" s="541"/>
      <c r="RUA392" s="541"/>
      <c r="RUB392" s="541"/>
      <c r="RUC392" s="541"/>
      <c r="RUD392" s="541"/>
      <c r="RUE392" s="541"/>
      <c r="RUF392" s="541"/>
      <c r="RUG392" s="541"/>
      <c r="RUH392" s="541"/>
      <c r="RUI392" s="541"/>
      <c r="RUJ392" s="541"/>
      <c r="RUK392" s="541"/>
      <c r="RUL392" s="541"/>
      <c r="RUM392" s="541"/>
      <c r="RUN392" s="541"/>
      <c r="RUO392" s="541"/>
      <c r="RUP392" s="541"/>
      <c r="RUQ392" s="541"/>
      <c r="RUR392" s="541"/>
      <c r="RUS392" s="541"/>
      <c r="RUT392" s="541"/>
      <c r="RUU392" s="541"/>
      <c r="RUV392" s="541"/>
      <c r="RUW392" s="541"/>
      <c r="RUX392" s="541"/>
      <c r="RUY392" s="541"/>
      <c r="RUZ392" s="541"/>
      <c r="RVA392" s="541"/>
      <c r="RVB392" s="541"/>
      <c r="RVC392" s="541"/>
      <c r="RVD392" s="541"/>
      <c r="RVE392" s="541"/>
      <c r="RVF392" s="541"/>
      <c r="RVG392" s="541"/>
      <c r="RVH392" s="541"/>
      <c r="RVI392" s="541"/>
      <c r="RVJ392" s="541"/>
      <c r="RVK392" s="541"/>
      <c r="RVL392" s="541"/>
      <c r="RVM392" s="541"/>
      <c r="RVN392" s="541"/>
      <c r="RVO392" s="541"/>
      <c r="RVP392" s="541"/>
      <c r="RVQ392" s="541"/>
      <c r="RVR392" s="541"/>
      <c r="RVS392" s="541"/>
      <c r="RVT392" s="541"/>
      <c r="RVU392" s="541"/>
      <c r="RVV392" s="541"/>
      <c r="RVW392" s="541"/>
      <c r="RVX392" s="541"/>
      <c r="RVY392" s="541"/>
      <c r="RVZ392" s="541"/>
      <c r="RWA392" s="541"/>
      <c r="RWB392" s="541"/>
      <c r="RWC392" s="541"/>
      <c r="RWD392" s="541"/>
      <c r="RWE392" s="541"/>
      <c r="RWF392" s="541"/>
      <c r="RWG392" s="541"/>
      <c r="RWH392" s="541"/>
      <c r="RWI392" s="541"/>
      <c r="RWJ392" s="541"/>
      <c r="RWK392" s="541"/>
      <c r="RWL392" s="541"/>
      <c r="RWM392" s="541"/>
      <c r="RWN392" s="541"/>
      <c r="RWO392" s="541"/>
      <c r="RWP392" s="541"/>
      <c r="RWQ392" s="541"/>
      <c r="RWR392" s="541"/>
      <c r="RWS392" s="541"/>
      <c r="RWT392" s="541"/>
      <c r="RWU392" s="541"/>
      <c r="RWV392" s="541"/>
      <c r="RWW392" s="541"/>
      <c r="RWX392" s="541"/>
      <c r="RWY392" s="541"/>
      <c r="RWZ392" s="541"/>
      <c r="RXA392" s="541"/>
      <c r="RXB392" s="541"/>
      <c r="RXC392" s="541"/>
      <c r="RXD392" s="541"/>
      <c r="RXE392" s="541"/>
      <c r="RXF392" s="541"/>
      <c r="RXG392" s="541"/>
      <c r="RXH392" s="541"/>
      <c r="RXI392" s="541"/>
      <c r="RXJ392" s="541"/>
      <c r="RXK392" s="541"/>
      <c r="RXL392" s="541"/>
      <c r="RXM392" s="541"/>
      <c r="RXN392" s="541"/>
      <c r="RXO392" s="541"/>
      <c r="RXP392" s="541"/>
      <c r="RXQ392" s="541"/>
      <c r="RXR392" s="541"/>
      <c r="RXS392" s="541"/>
      <c r="RXT392" s="541"/>
      <c r="RXU392" s="541"/>
      <c r="RXV392" s="541"/>
      <c r="RXW392" s="541"/>
      <c r="RXX392" s="541"/>
      <c r="RXY392" s="541"/>
      <c r="RXZ392" s="541"/>
      <c r="RYA392" s="541"/>
      <c r="RYB392" s="541"/>
      <c r="RYC392" s="541"/>
      <c r="RYD392" s="541"/>
      <c r="RYE392" s="541"/>
      <c r="RYF392" s="541"/>
      <c r="RYG392" s="541"/>
      <c r="RYH392" s="541"/>
      <c r="RYI392" s="541"/>
      <c r="RYJ392" s="541"/>
      <c r="RYK392" s="541"/>
      <c r="RYL392" s="541"/>
      <c r="RYM392" s="541"/>
      <c r="RYN392" s="541"/>
      <c r="RYO392" s="541"/>
      <c r="RYP392" s="541"/>
      <c r="RYQ392" s="541"/>
      <c r="RYR392" s="541"/>
      <c r="RYS392" s="541"/>
      <c r="RYT392" s="541"/>
      <c r="RYU392" s="541"/>
      <c r="RYV392" s="541"/>
      <c r="RYW392" s="541"/>
      <c r="RYX392" s="541"/>
      <c r="RYY392" s="541"/>
      <c r="RYZ392" s="541"/>
      <c r="RZA392" s="541"/>
      <c r="RZB392" s="541"/>
      <c r="RZC392" s="541"/>
      <c r="RZD392" s="541"/>
      <c r="RZE392" s="541"/>
      <c r="RZF392" s="541"/>
      <c r="RZG392" s="541"/>
      <c r="RZH392" s="541"/>
      <c r="RZI392" s="541"/>
      <c r="RZJ392" s="541"/>
      <c r="RZK392" s="541"/>
      <c r="RZL392" s="541"/>
      <c r="RZM392" s="541"/>
      <c r="RZN392" s="541"/>
      <c r="RZO392" s="541"/>
      <c r="RZP392" s="541"/>
      <c r="RZQ392" s="541"/>
      <c r="RZR392" s="541"/>
      <c r="RZS392" s="541"/>
      <c r="RZT392" s="541"/>
      <c r="RZU392" s="541"/>
      <c r="RZV392" s="541"/>
      <c r="RZW392" s="541"/>
      <c r="RZX392" s="541"/>
      <c r="RZY392" s="541"/>
      <c r="RZZ392" s="541"/>
      <c r="SAA392" s="541"/>
      <c r="SAB392" s="541"/>
      <c r="SAC392" s="541"/>
      <c r="SAD392" s="541"/>
      <c r="SAE392" s="541"/>
      <c r="SAF392" s="541"/>
      <c r="SAG392" s="541"/>
      <c r="SAH392" s="541"/>
      <c r="SAI392" s="541"/>
      <c r="SAJ392" s="541"/>
      <c r="SAK392" s="541"/>
      <c r="SAL392" s="541"/>
      <c r="SAM392" s="541"/>
      <c r="SAN392" s="541"/>
      <c r="SAO392" s="541"/>
      <c r="SAP392" s="541"/>
      <c r="SAQ392" s="541"/>
      <c r="SAR392" s="541"/>
      <c r="SAS392" s="541"/>
      <c r="SAT392" s="541"/>
      <c r="SAU392" s="541"/>
      <c r="SAV392" s="541"/>
      <c r="SAW392" s="541"/>
      <c r="SAX392" s="541"/>
      <c r="SAY392" s="541"/>
      <c r="SAZ392" s="541"/>
      <c r="SBA392" s="541"/>
      <c r="SBB392" s="541"/>
      <c r="SBC392" s="541"/>
      <c r="SBD392" s="541"/>
      <c r="SBE392" s="541"/>
      <c r="SBF392" s="541"/>
      <c r="SBG392" s="541"/>
      <c r="SBH392" s="541"/>
      <c r="SBI392" s="541"/>
      <c r="SBJ392" s="541"/>
      <c r="SBK392" s="541"/>
      <c r="SBL392" s="541"/>
      <c r="SBM392" s="541"/>
      <c r="SBN392" s="541"/>
      <c r="SBO392" s="541"/>
      <c r="SBP392" s="541"/>
      <c r="SBQ392" s="541"/>
      <c r="SBR392" s="541"/>
      <c r="SBS392" s="541"/>
      <c r="SBT392" s="541"/>
      <c r="SBU392" s="541"/>
      <c r="SBV392" s="541"/>
      <c r="SBW392" s="541"/>
      <c r="SBX392" s="541"/>
      <c r="SBY392" s="541"/>
      <c r="SBZ392" s="541"/>
      <c r="SCA392" s="541"/>
      <c r="SCB392" s="541"/>
      <c r="SCC392" s="541"/>
      <c r="SCD392" s="541"/>
      <c r="SCE392" s="541"/>
      <c r="SCF392" s="541"/>
      <c r="SCG392" s="541"/>
      <c r="SCH392" s="541"/>
      <c r="SCI392" s="541"/>
      <c r="SCJ392" s="541"/>
      <c r="SCK392" s="541"/>
      <c r="SCL392" s="541"/>
      <c r="SCM392" s="541"/>
      <c r="SCN392" s="541"/>
      <c r="SCO392" s="541"/>
      <c r="SCP392" s="541"/>
      <c r="SCQ392" s="541"/>
      <c r="SCR392" s="541"/>
      <c r="SCS392" s="541"/>
      <c r="SCT392" s="541"/>
      <c r="SCU392" s="541"/>
      <c r="SCV392" s="541"/>
      <c r="SCW392" s="541"/>
      <c r="SCX392" s="541"/>
      <c r="SCY392" s="541"/>
      <c r="SCZ392" s="541"/>
      <c r="SDA392" s="541"/>
      <c r="SDB392" s="541"/>
      <c r="SDC392" s="541"/>
      <c r="SDD392" s="541"/>
      <c r="SDE392" s="541"/>
      <c r="SDF392" s="541"/>
      <c r="SDG392" s="541"/>
      <c r="SDH392" s="541"/>
      <c r="SDI392" s="541"/>
      <c r="SDJ392" s="541"/>
      <c r="SDK392" s="541"/>
      <c r="SDL392" s="541"/>
      <c r="SDM392" s="541"/>
      <c r="SDN392" s="541"/>
      <c r="SDO392" s="541"/>
      <c r="SDP392" s="541"/>
      <c r="SDQ392" s="541"/>
      <c r="SDR392" s="541"/>
      <c r="SDS392" s="541"/>
      <c r="SDT392" s="541"/>
      <c r="SDU392" s="541"/>
      <c r="SDV392" s="541"/>
      <c r="SDW392" s="541"/>
      <c r="SDX392" s="541"/>
      <c r="SDY392" s="541"/>
      <c r="SDZ392" s="541"/>
      <c r="SEA392" s="541"/>
      <c r="SEB392" s="541"/>
      <c r="SEC392" s="541"/>
      <c r="SED392" s="541"/>
      <c r="SEE392" s="541"/>
      <c r="SEF392" s="541"/>
      <c r="SEG392" s="541"/>
      <c r="SEH392" s="541"/>
      <c r="SEI392" s="541"/>
      <c r="SEJ392" s="541"/>
      <c r="SEK392" s="541"/>
      <c r="SEL392" s="541"/>
      <c r="SEM392" s="541"/>
      <c r="SEN392" s="541"/>
      <c r="SEO392" s="541"/>
      <c r="SEP392" s="541"/>
      <c r="SEQ392" s="541"/>
      <c r="SER392" s="541"/>
      <c r="SES392" s="541"/>
      <c r="SET392" s="541"/>
      <c r="SEU392" s="541"/>
      <c r="SEV392" s="541"/>
      <c r="SEW392" s="541"/>
      <c r="SEX392" s="541"/>
      <c r="SEY392" s="541"/>
      <c r="SEZ392" s="541"/>
      <c r="SFA392" s="541"/>
      <c r="SFB392" s="541"/>
      <c r="SFC392" s="541"/>
      <c r="SFD392" s="541"/>
      <c r="SFE392" s="541"/>
      <c r="SFF392" s="541"/>
      <c r="SFG392" s="541"/>
      <c r="SFH392" s="541"/>
      <c r="SFI392" s="541"/>
      <c r="SFJ392" s="541"/>
      <c r="SFK392" s="541"/>
      <c r="SFL392" s="541"/>
      <c r="SFM392" s="541"/>
      <c r="SFN392" s="541"/>
      <c r="SFO392" s="541"/>
      <c r="SFP392" s="541"/>
      <c r="SFQ392" s="541"/>
      <c r="SFR392" s="541"/>
      <c r="SFS392" s="541"/>
      <c r="SFT392" s="541"/>
      <c r="SFU392" s="541"/>
      <c r="SFV392" s="541"/>
      <c r="SFW392" s="541"/>
      <c r="SFX392" s="541"/>
      <c r="SFY392" s="541"/>
      <c r="SFZ392" s="541"/>
      <c r="SGA392" s="541"/>
      <c r="SGB392" s="541"/>
      <c r="SGC392" s="541"/>
      <c r="SGD392" s="541"/>
      <c r="SGE392" s="541"/>
      <c r="SGF392" s="541"/>
      <c r="SGG392" s="541"/>
      <c r="SGH392" s="541"/>
      <c r="SGI392" s="541"/>
      <c r="SGJ392" s="541"/>
      <c r="SGK392" s="541"/>
      <c r="SGL392" s="541"/>
      <c r="SGM392" s="541"/>
      <c r="SGN392" s="541"/>
      <c r="SGO392" s="541"/>
      <c r="SGP392" s="541"/>
      <c r="SGQ392" s="541"/>
      <c r="SGR392" s="541"/>
      <c r="SGS392" s="541"/>
      <c r="SGT392" s="541"/>
      <c r="SGU392" s="541"/>
      <c r="SGV392" s="541"/>
      <c r="SGW392" s="541"/>
      <c r="SGX392" s="541"/>
      <c r="SGY392" s="541"/>
      <c r="SGZ392" s="541"/>
      <c r="SHA392" s="541"/>
      <c r="SHB392" s="541"/>
      <c r="SHC392" s="541"/>
      <c r="SHD392" s="541"/>
      <c r="SHE392" s="541"/>
      <c r="SHF392" s="541"/>
      <c r="SHG392" s="541"/>
      <c r="SHH392" s="541"/>
      <c r="SHI392" s="541"/>
      <c r="SHJ392" s="541"/>
      <c r="SHK392" s="541"/>
      <c r="SHL392" s="541"/>
      <c r="SHM392" s="541"/>
      <c r="SHN392" s="541"/>
      <c r="SHO392" s="541"/>
      <c r="SHP392" s="541"/>
      <c r="SHQ392" s="541"/>
      <c r="SHR392" s="541"/>
      <c r="SHS392" s="541"/>
      <c r="SHT392" s="541"/>
      <c r="SHU392" s="541"/>
      <c r="SHV392" s="541"/>
      <c r="SHW392" s="541"/>
      <c r="SHX392" s="541"/>
      <c r="SHY392" s="541"/>
      <c r="SHZ392" s="541"/>
      <c r="SIA392" s="541"/>
      <c r="SIB392" s="541"/>
      <c r="SIC392" s="541"/>
      <c r="SID392" s="541"/>
      <c r="SIE392" s="541"/>
      <c r="SIF392" s="541"/>
      <c r="SIG392" s="541"/>
      <c r="SIH392" s="541"/>
      <c r="SII392" s="541"/>
      <c r="SIJ392" s="541"/>
      <c r="SIK392" s="541"/>
      <c r="SIL392" s="541"/>
      <c r="SIM392" s="541"/>
      <c r="SIN392" s="541"/>
      <c r="SIO392" s="541"/>
      <c r="SIP392" s="541"/>
      <c r="SIQ392" s="541"/>
      <c r="SIR392" s="541"/>
      <c r="SIS392" s="541"/>
      <c r="SIT392" s="541"/>
      <c r="SIU392" s="541"/>
      <c r="SIV392" s="541"/>
      <c r="SIW392" s="541"/>
      <c r="SIX392" s="541"/>
      <c r="SIY392" s="541"/>
      <c r="SIZ392" s="541"/>
      <c r="SJA392" s="541"/>
      <c r="SJB392" s="541"/>
      <c r="SJC392" s="541"/>
      <c r="SJD392" s="541"/>
      <c r="SJE392" s="541"/>
      <c r="SJF392" s="541"/>
      <c r="SJG392" s="541"/>
      <c r="SJH392" s="541"/>
      <c r="SJI392" s="541"/>
      <c r="SJJ392" s="541"/>
      <c r="SJK392" s="541"/>
      <c r="SJL392" s="541"/>
      <c r="SJM392" s="541"/>
      <c r="SJN392" s="541"/>
      <c r="SJO392" s="541"/>
      <c r="SJP392" s="541"/>
      <c r="SJQ392" s="541"/>
      <c r="SJR392" s="541"/>
      <c r="SJS392" s="541"/>
      <c r="SJT392" s="541"/>
      <c r="SJU392" s="541"/>
      <c r="SJV392" s="541"/>
      <c r="SJW392" s="541"/>
      <c r="SJX392" s="541"/>
      <c r="SJY392" s="541"/>
      <c r="SJZ392" s="541"/>
      <c r="SKA392" s="541"/>
      <c r="SKB392" s="541"/>
      <c r="SKC392" s="541"/>
      <c r="SKD392" s="541"/>
      <c r="SKE392" s="541"/>
      <c r="SKF392" s="541"/>
      <c r="SKG392" s="541"/>
      <c r="SKH392" s="541"/>
      <c r="SKI392" s="541"/>
      <c r="SKJ392" s="541"/>
      <c r="SKK392" s="541"/>
      <c r="SKL392" s="541"/>
      <c r="SKM392" s="541"/>
      <c r="SKN392" s="541"/>
      <c r="SKO392" s="541"/>
      <c r="SKP392" s="541"/>
      <c r="SKQ392" s="541"/>
      <c r="SKR392" s="541"/>
      <c r="SKS392" s="541"/>
      <c r="SKT392" s="541"/>
      <c r="SKU392" s="541"/>
      <c r="SKV392" s="541"/>
      <c r="SKW392" s="541"/>
      <c r="SKX392" s="541"/>
      <c r="SKY392" s="541"/>
      <c r="SKZ392" s="541"/>
      <c r="SLA392" s="541"/>
      <c r="SLB392" s="541"/>
      <c r="SLC392" s="541"/>
      <c r="SLD392" s="541"/>
      <c r="SLE392" s="541"/>
      <c r="SLF392" s="541"/>
      <c r="SLG392" s="541"/>
      <c r="SLH392" s="541"/>
      <c r="SLI392" s="541"/>
      <c r="SLJ392" s="541"/>
      <c r="SLK392" s="541"/>
      <c r="SLL392" s="541"/>
      <c r="SLM392" s="541"/>
      <c r="SLN392" s="541"/>
      <c r="SLO392" s="541"/>
      <c r="SLP392" s="541"/>
      <c r="SLQ392" s="541"/>
      <c r="SLR392" s="541"/>
      <c r="SLS392" s="541"/>
      <c r="SLT392" s="541"/>
      <c r="SLU392" s="541"/>
      <c r="SLV392" s="541"/>
      <c r="SLW392" s="541"/>
      <c r="SLX392" s="541"/>
      <c r="SLY392" s="541"/>
      <c r="SLZ392" s="541"/>
      <c r="SMA392" s="541"/>
      <c r="SMB392" s="541"/>
      <c r="SMC392" s="541"/>
      <c r="SMD392" s="541"/>
      <c r="SME392" s="541"/>
      <c r="SMF392" s="541"/>
      <c r="SMG392" s="541"/>
      <c r="SMH392" s="541"/>
      <c r="SMI392" s="541"/>
      <c r="SMJ392" s="541"/>
      <c r="SMK392" s="541"/>
      <c r="SML392" s="541"/>
      <c r="SMM392" s="541"/>
      <c r="SMN392" s="541"/>
      <c r="SMO392" s="541"/>
      <c r="SMP392" s="541"/>
      <c r="SMQ392" s="541"/>
      <c r="SMR392" s="541"/>
      <c r="SMS392" s="541"/>
      <c r="SMT392" s="541"/>
      <c r="SMU392" s="541"/>
      <c r="SMV392" s="541"/>
      <c r="SMW392" s="541"/>
      <c r="SMX392" s="541"/>
      <c r="SMY392" s="541"/>
      <c r="SMZ392" s="541"/>
      <c r="SNA392" s="541"/>
      <c r="SNB392" s="541"/>
      <c r="SNC392" s="541"/>
      <c r="SND392" s="541"/>
      <c r="SNE392" s="541"/>
      <c r="SNF392" s="541"/>
      <c r="SNG392" s="541"/>
      <c r="SNH392" s="541"/>
      <c r="SNI392" s="541"/>
      <c r="SNJ392" s="541"/>
      <c r="SNK392" s="541"/>
      <c r="SNL392" s="541"/>
      <c r="SNM392" s="541"/>
      <c r="SNN392" s="541"/>
      <c r="SNO392" s="541"/>
      <c r="SNP392" s="541"/>
      <c r="SNQ392" s="541"/>
      <c r="SNR392" s="541"/>
      <c r="SNS392" s="541"/>
      <c r="SNT392" s="541"/>
      <c r="SNU392" s="541"/>
      <c r="SNV392" s="541"/>
      <c r="SNW392" s="541"/>
      <c r="SNX392" s="541"/>
      <c r="SNY392" s="541"/>
      <c r="SNZ392" s="541"/>
      <c r="SOA392" s="541"/>
      <c r="SOB392" s="541"/>
      <c r="SOC392" s="541"/>
      <c r="SOD392" s="541"/>
      <c r="SOE392" s="541"/>
      <c r="SOF392" s="541"/>
      <c r="SOG392" s="541"/>
      <c r="SOH392" s="541"/>
      <c r="SOI392" s="541"/>
      <c r="SOJ392" s="541"/>
      <c r="SOK392" s="541"/>
      <c r="SOL392" s="541"/>
      <c r="SOM392" s="541"/>
      <c r="SON392" s="541"/>
      <c r="SOO392" s="541"/>
      <c r="SOP392" s="541"/>
      <c r="SOQ392" s="541"/>
      <c r="SOR392" s="541"/>
      <c r="SOS392" s="541"/>
      <c r="SOT392" s="541"/>
      <c r="SOU392" s="541"/>
      <c r="SOV392" s="541"/>
      <c r="SOW392" s="541"/>
      <c r="SOX392" s="541"/>
      <c r="SOY392" s="541"/>
      <c r="SOZ392" s="541"/>
      <c r="SPA392" s="541"/>
      <c r="SPB392" s="541"/>
      <c r="SPC392" s="541"/>
      <c r="SPD392" s="541"/>
      <c r="SPE392" s="541"/>
      <c r="SPF392" s="541"/>
      <c r="SPG392" s="541"/>
      <c r="SPH392" s="541"/>
      <c r="SPI392" s="541"/>
      <c r="SPJ392" s="541"/>
      <c r="SPK392" s="541"/>
      <c r="SPL392" s="541"/>
      <c r="SPM392" s="541"/>
      <c r="SPN392" s="541"/>
      <c r="SPO392" s="541"/>
      <c r="SPP392" s="541"/>
      <c r="SPQ392" s="541"/>
      <c r="SPR392" s="541"/>
      <c r="SPS392" s="541"/>
      <c r="SPT392" s="541"/>
      <c r="SPU392" s="541"/>
      <c r="SPV392" s="541"/>
      <c r="SPW392" s="541"/>
      <c r="SPX392" s="541"/>
      <c r="SPY392" s="541"/>
      <c r="SPZ392" s="541"/>
      <c r="SQA392" s="541"/>
      <c r="SQB392" s="541"/>
      <c r="SQC392" s="541"/>
      <c r="SQD392" s="541"/>
      <c r="SQE392" s="541"/>
      <c r="SQF392" s="541"/>
      <c r="SQG392" s="541"/>
      <c r="SQH392" s="541"/>
      <c r="SQI392" s="541"/>
      <c r="SQJ392" s="541"/>
      <c r="SQK392" s="541"/>
      <c r="SQL392" s="541"/>
      <c r="SQM392" s="541"/>
      <c r="SQN392" s="541"/>
      <c r="SQO392" s="541"/>
      <c r="SQP392" s="541"/>
      <c r="SQQ392" s="541"/>
      <c r="SQR392" s="541"/>
      <c r="SQS392" s="541"/>
      <c r="SQT392" s="541"/>
      <c r="SQU392" s="541"/>
      <c r="SQV392" s="541"/>
      <c r="SQW392" s="541"/>
      <c r="SQX392" s="541"/>
      <c r="SQY392" s="541"/>
      <c r="SQZ392" s="541"/>
      <c r="SRA392" s="541"/>
      <c r="SRB392" s="541"/>
      <c r="SRC392" s="541"/>
      <c r="SRD392" s="541"/>
      <c r="SRE392" s="541"/>
      <c r="SRF392" s="541"/>
      <c r="SRG392" s="541"/>
      <c r="SRH392" s="541"/>
      <c r="SRI392" s="541"/>
      <c r="SRJ392" s="541"/>
      <c r="SRK392" s="541"/>
      <c r="SRL392" s="541"/>
      <c r="SRM392" s="541"/>
      <c r="SRN392" s="541"/>
      <c r="SRO392" s="541"/>
      <c r="SRP392" s="541"/>
      <c r="SRQ392" s="541"/>
      <c r="SRR392" s="541"/>
      <c r="SRS392" s="541"/>
      <c r="SRT392" s="541"/>
      <c r="SRU392" s="541"/>
      <c r="SRV392" s="541"/>
      <c r="SRW392" s="541"/>
      <c r="SRX392" s="541"/>
      <c r="SRY392" s="541"/>
      <c r="SRZ392" s="541"/>
      <c r="SSA392" s="541"/>
      <c r="SSB392" s="541"/>
      <c r="SSC392" s="541"/>
      <c r="SSD392" s="541"/>
      <c r="SSE392" s="541"/>
      <c r="SSF392" s="541"/>
      <c r="SSG392" s="541"/>
      <c r="SSH392" s="541"/>
      <c r="SSI392" s="541"/>
      <c r="SSJ392" s="541"/>
      <c r="SSK392" s="541"/>
      <c r="SSL392" s="541"/>
      <c r="SSM392" s="541"/>
      <c r="SSN392" s="541"/>
      <c r="SSO392" s="541"/>
      <c r="SSP392" s="541"/>
      <c r="SSQ392" s="541"/>
      <c r="SSR392" s="541"/>
      <c r="SSS392" s="541"/>
      <c r="SST392" s="541"/>
      <c r="SSU392" s="541"/>
      <c r="SSV392" s="541"/>
      <c r="SSW392" s="541"/>
      <c r="SSX392" s="541"/>
      <c r="SSY392" s="541"/>
      <c r="SSZ392" s="541"/>
      <c r="STA392" s="541"/>
      <c r="STB392" s="541"/>
      <c r="STC392" s="541"/>
      <c r="STD392" s="541"/>
      <c r="STE392" s="541"/>
      <c r="STF392" s="541"/>
      <c r="STG392" s="541"/>
      <c r="STH392" s="541"/>
      <c r="STI392" s="541"/>
      <c r="STJ392" s="541"/>
      <c r="STK392" s="541"/>
      <c r="STL392" s="541"/>
      <c r="STM392" s="541"/>
      <c r="STN392" s="541"/>
      <c r="STO392" s="541"/>
      <c r="STP392" s="541"/>
      <c r="STQ392" s="541"/>
      <c r="STR392" s="541"/>
      <c r="STS392" s="541"/>
      <c r="STT392" s="541"/>
      <c r="STU392" s="541"/>
      <c r="STV392" s="541"/>
      <c r="STW392" s="541"/>
      <c r="STX392" s="541"/>
      <c r="STY392" s="541"/>
      <c r="STZ392" s="541"/>
      <c r="SUA392" s="541"/>
      <c r="SUB392" s="541"/>
      <c r="SUC392" s="541"/>
      <c r="SUD392" s="541"/>
      <c r="SUE392" s="541"/>
      <c r="SUF392" s="541"/>
      <c r="SUG392" s="541"/>
      <c r="SUH392" s="541"/>
      <c r="SUI392" s="541"/>
      <c r="SUJ392" s="541"/>
      <c r="SUK392" s="541"/>
      <c r="SUL392" s="541"/>
      <c r="SUM392" s="541"/>
      <c r="SUN392" s="541"/>
      <c r="SUO392" s="541"/>
      <c r="SUP392" s="541"/>
      <c r="SUQ392" s="541"/>
      <c r="SUR392" s="541"/>
      <c r="SUS392" s="541"/>
      <c r="SUT392" s="541"/>
      <c r="SUU392" s="541"/>
      <c r="SUV392" s="541"/>
      <c r="SUW392" s="541"/>
      <c r="SUX392" s="541"/>
      <c r="SUY392" s="541"/>
      <c r="SUZ392" s="541"/>
      <c r="SVA392" s="541"/>
      <c r="SVB392" s="541"/>
      <c r="SVC392" s="541"/>
      <c r="SVD392" s="541"/>
      <c r="SVE392" s="541"/>
      <c r="SVF392" s="541"/>
      <c r="SVG392" s="541"/>
      <c r="SVH392" s="541"/>
      <c r="SVI392" s="541"/>
      <c r="SVJ392" s="541"/>
      <c r="SVK392" s="541"/>
      <c r="SVL392" s="541"/>
      <c r="SVM392" s="541"/>
      <c r="SVN392" s="541"/>
      <c r="SVO392" s="541"/>
      <c r="SVP392" s="541"/>
      <c r="SVQ392" s="541"/>
      <c r="SVR392" s="541"/>
      <c r="SVS392" s="541"/>
      <c r="SVT392" s="541"/>
      <c r="SVU392" s="541"/>
      <c r="SVV392" s="541"/>
      <c r="SVW392" s="541"/>
      <c r="SVX392" s="541"/>
      <c r="SVY392" s="541"/>
      <c r="SVZ392" s="541"/>
      <c r="SWA392" s="541"/>
      <c r="SWB392" s="541"/>
      <c r="SWC392" s="541"/>
      <c r="SWD392" s="541"/>
      <c r="SWE392" s="541"/>
      <c r="SWF392" s="541"/>
      <c r="SWG392" s="541"/>
      <c r="SWH392" s="541"/>
      <c r="SWI392" s="541"/>
      <c r="SWJ392" s="541"/>
      <c r="SWK392" s="541"/>
      <c r="SWL392" s="541"/>
      <c r="SWM392" s="541"/>
      <c r="SWN392" s="541"/>
      <c r="SWO392" s="541"/>
      <c r="SWP392" s="541"/>
      <c r="SWQ392" s="541"/>
      <c r="SWR392" s="541"/>
      <c r="SWS392" s="541"/>
      <c r="SWT392" s="541"/>
      <c r="SWU392" s="541"/>
      <c r="SWV392" s="541"/>
      <c r="SWW392" s="541"/>
      <c r="SWX392" s="541"/>
      <c r="SWY392" s="541"/>
      <c r="SWZ392" s="541"/>
      <c r="SXA392" s="541"/>
      <c r="SXB392" s="541"/>
      <c r="SXC392" s="541"/>
      <c r="SXD392" s="541"/>
      <c r="SXE392" s="541"/>
      <c r="SXF392" s="541"/>
      <c r="SXG392" s="541"/>
      <c r="SXH392" s="541"/>
      <c r="SXI392" s="541"/>
      <c r="SXJ392" s="541"/>
      <c r="SXK392" s="541"/>
      <c r="SXL392" s="541"/>
      <c r="SXM392" s="541"/>
      <c r="SXN392" s="541"/>
      <c r="SXO392" s="541"/>
      <c r="SXP392" s="541"/>
      <c r="SXQ392" s="541"/>
      <c r="SXR392" s="541"/>
      <c r="SXS392" s="541"/>
      <c r="SXT392" s="541"/>
      <c r="SXU392" s="541"/>
      <c r="SXV392" s="541"/>
      <c r="SXW392" s="541"/>
      <c r="SXX392" s="541"/>
      <c r="SXY392" s="541"/>
      <c r="SXZ392" s="541"/>
      <c r="SYA392" s="541"/>
      <c r="SYB392" s="541"/>
      <c r="SYC392" s="541"/>
      <c r="SYD392" s="541"/>
      <c r="SYE392" s="541"/>
      <c r="SYF392" s="541"/>
      <c r="SYG392" s="541"/>
      <c r="SYH392" s="541"/>
      <c r="SYI392" s="541"/>
      <c r="SYJ392" s="541"/>
      <c r="SYK392" s="541"/>
      <c r="SYL392" s="541"/>
      <c r="SYM392" s="541"/>
      <c r="SYN392" s="541"/>
      <c r="SYO392" s="541"/>
      <c r="SYP392" s="541"/>
      <c r="SYQ392" s="541"/>
      <c r="SYR392" s="541"/>
      <c r="SYS392" s="541"/>
      <c r="SYT392" s="541"/>
      <c r="SYU392" s="541"/>
      <c r="SYV392" s="541"/>
      <c r="SYW392" s="541"/>
      <c r="SYX392" s="541"/>
      <c r="SYY392" s="541"/>
      <c r="SYZ392" s="541"/>
      <c r="SZA392" s="541"/>
      <c r="SZB392" s="541"/>
      <c r="SZC392" s="541"/>
      <c r="SZD392" s="541"/>
      <c r="SZE392" s="541"/>
      <c r="SZF392" s="541"/>
      <c r="SZG392" s="541"/>
      <c r="SZH392" s="541"/>
      <c r="SZI392" s="541"/>
      <c r="SZJ392" s="541"/>
      <c r="SZK392" s="541"/>
      <c r="SZL392" s="541"/>
      <c r="SZM392" s="541"/>
      <c r="SZN392" s="541"/>
      <c r="SZO392" s="541"/>
      <c r="SZP392" s="541"/>
      <c r="SZQ392" s="541"/>
      <c r="SZR392" s="541"/>
      <c r="SZS392" s="541"/>
      <c r="SZT392" s="541"/>
      <c r="SZU392" s="541"/>
      <c r="SZV392" s="541"/>
      <c r="SZW392" s="541"/>
      <c r="SZX392" s="541"/>
      <c r="SZY392" s="541"/>
      <c r="SZZ392" s="541"/>
      <c r="TAA392" s="541"/>
      <c r="TAB392" s="541"/>
      <c r="TAC392" s="541"/>
      <c r="TAD392" s="541"/>
      <c r="TAE392" s="541"/>
      <c r="TAF392" s="541"/>
      <c r="TAG392" s="541"/>
      <c r="TAH392" s="541"/>
      <c r="TAI392" s="541"/>
      <c r="TAJ392" s="541"/>
      <c r="TAK392" s="541"/>
      <c r="TAL392" s="541"/>
      <c r="TAM392" s="541"/>
      <c r="TAN392" s="541"/>
      <c r="TAO392" s="541"/>
      <c r="TAP392" s="541"/>
      <c r="TAQ392" s="541"/>
      <c r="TAR392" s="541"/>
      <c r="TAS392" s="541"/>
      <c r="TAT392" s="541"/>
      <c r="TAU392" s="541"/>
      <c r="TAV392" s="541"/>
      <c r="TAW392" s="541"/>
      <c r="TAX392" s="541"/>
      <c r="TAY392" s="541"/>
      <c r="TAZ392" s="541"/>
      <c r="TBA392" s="541"/>
      <c r="TBB392" s="541"/>
      <c r="TBC392" s="541"/>
      <c r="TBD392" s="541"/>
      <c r="TBE392" s="541"/>
      <c r="TBF392" s="541"/>
      <c r="TBG392" s="541"/>
      <c r="TBH392" s="541"/>
      <c r="TBI392" s="541"/>
      <c r="TBJ392" s="541"/>
      <c r="TBK392" s="541"/>
      <c r="TBL392" s="541"/>
      <c r="TBM392" s="541"/>
      <c r="TBN392" s="541"/>
      <c r="TBO392" s="541"/>
      <c r="TBP392" s="541"/>
      <c r="TBQ392" s="541"/>
      <c r="TBR392" s="541"/>
      <c r="TBS392" s="541"/>
      <c r="TBT392" s="541"/>
      <c r="TBU392" s="541"/>
      <c r="TBV392" s="541"/>
      <c r="TBW392" s="541"/>
      <c r="TBX392" s="541"/>
      <c r="TBY392" s="541"/>
      <c r="TBZ392" s="541"/>
      <c r="TCA392" s="541"/>
      <c r="TCB392" s="541"/>
      <c r="TCC392" s="541"/>
      <c r="TCD392" s="541"/>
      <c r="TCE392" s="541"/>
      <c r="TCF392" s="541"/>
      <c r="TCG392" s="541"/>
      <c r="TCH392" s="541"/>
      <c r="TCI392" s="541"/>
      <c r="TCJ392" s="541"/>
      <c r="TCK392" s="541"/>
      <c r="TCL392" s="541"/>
      <c r="TCM392" s="541"/>
      <c r="TCN392" s="541"/>
      <c r="TCO392" s="541"/>
      <c r="TCP392" s="541"/>
      <c r="TCQ392" s="541"/>
      <c r="TCR392" s="541"/>
      <c r="TCS392" s="541"/>
      <c r="TCT392" s="541"/>
      <c r="TCU392" s="541"/>
      <c r="TCV392" s="541"/>
      <c r="TCW392" s="541"/>
      <c r="TCX392" s="541"/>
      <c r="TCY392" s="541"/>
      <c r="TCZ392" s="541"/>
      <c r="TDA392" s="541"/>
      <c r="TDB392" s="541"/>
      <c r="TDC392" s="541"/>
      <c r="TDD392" s="541"/>
      <c r="TDE392" s="541"/>
      <c r="TDF392" s="541"/>
      <c r="TDG392" s="541"/>
      <c r="TDH392" s="541"/>
      <c r="TDI392" s="541"/>
      <c r="TDJ392" s="541"/>
      <c r="TDK392" s="541"/>
      <c r="TDL392" s="541"/>
      <c r="TDM392" s="541"/>
      <c r="TDN392" s="541"/>
      <c r="TDO392" s="541"/>
      <c r="TDP392" s="541"/>
      <c r="TDQ392" s="541"/>
      <c r="TDR392" s="541"/>
      <c r="TDS392" s="541"/>
      <c r="TDT392" s="541"/>
      <c r="TDU392" s="541"/>
      <c r="TDV392" s="541"/>
      <c r="TDW392" s="541"/>
      <c r="TDX392" s="541"/>
      <c r="TDY392" s="541"/>
      <c r="TDZ392" s="541"/>
      <c r="TEA392" s="541"/>
      <c r="TEB392" s="541"/>
      <c r="TEC392" s="541"/>
      <c r="TED392" s="541"/>
      <c r="TEE392" s="541"/>
      <c r="TEF392" s="541"/>
      <c r="TEG392" s="541"/>
      <c r="TEH392" s="541"/>
      <c r="TEI392" s="541"/>
      <c r="TEJ392" s="541"/>
      <c r="TEK392" s="541"/>
      <c r="TEL392" s="541"/>
      <c r="TEM392" s="541"/>
      <c r="TEN392" s="541"/>
      <c r="TEO392" s="541"/>
      <c r="TEP392" s="541"/>
      <c r="TEQ392" s="541"/>
      <c r="TER392" s="541"/>
      <c r="TES392" s="541"/>
      <c r="TET392" s="541"/>
      <c r="TEU392" s="541"/>
      <c r="TEV392" s="541"/>
      <c r="TEW392" s="541"/>
      <c r="TEX392" s="541"/>
      <c r="TEY392" s="541"/>
      <c r="TEZ392" s="541"/>
      <c r="TFA392" s="541"/>
      <c r="TFB392" s="541"/>
      <c r="TFC392" s="541"/>
      <c r="TFD392" s="541"/>
      <c r="TFE392" s="541"/>
      <c r="TFF392" s="541"/>
      <c r="TFG392" s="541"/>
      <c r="TFH392" s="541"/>
      <c r="TFI392" s="541"/>
      <c r="TFJ392" s="541"/>
      <c r="TFK392" s="541"/>
      <c r="TFL392" s="541"/>
      <c r="TFM392" s="541"/>
      <c r="TFN392" s="541"/>
      <c r="TFO392" s="541"/>
      <c r="TFP392" s="541"/>
      <c r="TFQ392" s="541"/>
      <c r="TFR392" s="541"/>
      <c r="TFS392" s="541"/>
      <c r="TFT392" s="541"/>
      <c r="TFU392" s="541"/>
      <c r="TFV392" s="541"/>
      <c r="TFW392" s="541"/>
      <c r="TFX392" s="541"/>
      <c r="TFY392" s="541"/>
      <c r="TFZ392" s="541"/>
      <c r="TGA392" s="541"/>
      <c r="TGB392" s="541"/>
      <c r="TGC392" s="541"/>
      <c r="TGD392" s="541"/>
      <c r="TGE392" s="541"/>
      <c r="TGF392" s="541"/>
      <c r="TGG392" s="541"/>
      <c r="TGH392" s="541"/>
      <c r="TGI392" s="541"/>
      <c r="TGJ392" s="541"/>
      <c r="TGK392" s="541"/>
      <c r="TGL392" s="541"/>
      <c r="TGM392" s="541"/>
      <c r="TGN392" s="541"/>
      <c r="TGO392" s="541"/>
      <c r="TGP392" s="541"/>
      <c r="TGQ392" s="541"/>
      <c r="TGR392" s="541"/>
      <c r="TGS392" s="541"/>
      <c r="TGT392" s="541"/>
      <c r="TGU392" s="541"/>
      <c r="TGV392" s="541"/>
      <c r="TGW392" s="541"/>
      <c r="TGX392" s="541"/>
      <c r="TGY392" s="541"/>
      <c r="TGZ392" s="541"/>
      <c r="THA392" s="541"/>
      <c r="THB392" s="541"/>
      <c r="THC392" s="541"/>
      <c r="THD392" s="541"/>
      <c r="THE392" s="541"/>
      <c r="THF392" s="541"/>
      <c r="THG392" s="541"/>
      <c r="THH392" s="541"/>
      <c r="THI392" s="541"/>
      <c r="THJ392" s="541"/>
      <c r="THK392" s="541"/>
      <c r="THL392" s="541"/>
      <c r="THM392" s="541"/>
      <c r="THN392" s="541"/>
      <c r="THO392" s="541"/>
      <c r="THP392" s="541"/>
      <c r="THQ392" s="541"/>
      <c r="THR392" s="541"/>
      <c r="THS392" s="541"/>
      <c r="THT392" s="541"/>
      <c r="THU392" s="541"/>
      <c r="THV392" s="541"/>
      <c r="THW392" s="541"/>
      <c r="THX392" s="541"/>
      <c r="THY392" s="541"/>
      <c r="THZ392" s="541"/>
      <c r="TIA392" s="541"/>
      <c r="TIB392" s="541"/>
      <c r="TIC392" s="541"/>
      <c r="TID392" s="541"/>
      <c r="TIE392" s="541"/>
      <c r="TIF392" s="541"/>
      <c r="TIG392" s="541"/>
      <c r="TIH392" s="541"/>
      <c r="TII392" s="541"/>
      <c r="TIJ392" s="541"/>
      <c r="TIK392" s="541"/>
      <c r="TIL392" s="541"/>
      <c r="TIM392" s="541"/>
      <c r="TIN392" s="541"/>
      <c r="TIO392" s="541"/>
      <c r="TIP392" s="541"/>
      <c r="TIQ392" s="541"/>
      <c r="TIR392" s="541"/>
      <c r="TIS392" s="541"/>
      <c r="TIT392" s="541"/>
      <c r="TIU392" s="541"/>
      <c r="TIV392" s="541"/>
      <c r="TIW392" s="541"/>
      <c r="TIX392" s="541"/>
      <c r="TIY392" s="541"/>
      <c r="TIZ392" s="541"/>
      <c r="TJA392" s="541"/>
      <c r="TJB392" s="541"/>
      <c r="TJC392" s="541"/>
      <c r="TJD392" s="541"/>
      <c r="TJE392" s="541"/>
      <c r="TJF392" s="541"/>
      <c r="TJG392" s="541"/>
      <c r="TJH392" s="541"/>
      <c r="TJI392" s="541"/>
      <c r="TJJ392" s="541"/>
      <c r="TJK392" s="541"/>
      <c r="TJL392" s="541"/>
      <c r="TJM392" s="541"/>
      <c r="TJN392" s="541"/>
      <c r="TJO392" s="541"/>
      <c r="TJP392" s="541"/>
      <c r="TJQ392" s="541"/>
      <c r="TJR392" s="541"/>
      <c r="TJS392" s="541"/>
      <c r="TJT392" s="541"/>
      <c r="TJU392" s="541"/>
      <c r="TJV392" s="541"/>
      <c r="TJW392" s="541"/>
      <c r="TJX392" s="541"/>
      <c r="TJY392" s="541"/>
      <c r="TJZ392" s="541"/>
      <c r="TKA392" s="541"/>
      <c r="TKB392" s="541"/>
      <c r="TKC392" s="541"/>
      <c r="TKD392" s="541"/>
      <c r="TKE392" s="541"/>
      <c r="TKF392" s="541"/>
      <c r="TKG392" s="541"/>
      <c r="TKH392" s="541"/>
      <c r="TKI392" s="541"/>
      <c r="TKJ392" s="541"/>
      <c r="TKK392" s="541"/>
      <c r="TKL392" s="541"/>
      <c r="TKM392" s="541"/>
      <c r="TKN392" s="541"/>
      <c r="TKO392" s="541"/>
      <c r="TKP392" s="541"/>
      <c r="TKQ392" s="541"/>
      <c r="TKR392" s="541"/>
      <c r="TKS392" s="541"/>
      <c r="TKT392" s="541"/>
      <c r="TKU392" s="541"/>
      <c r="TKV392" s="541"/>
      <c r="TKW392" s="541"/>
      <c r="TKX392" s="541"/>
      <c r="TKY392" s="541"/>
      <c r="TKZ392" s="541"/>
      <c r="TLA392" s="541"/>
      <c r="TLB392" s="541"/>
      <c r="TLC392" s="541"/>
      <c r="TLD392" s="541"/>
      <c r="TLE392" s="541"/>
      <c r="TLF392" s="541"/>
      <c r="TLG392" s="541"/>
      <c r="TLH392" s="541"/>
      <c r="TLI392" s="541"/>
      <c r="TLJ392" s="541"/>
      <c r="TLK392" s="541"/>
      <c r="TLL392" s="541"/>
      <c r="TLM392" s="541"/>
      <c r="TLN392" s="541"/>
      <c r="TLO392" s="541"/>
      <c r="TLP392" s="541"/>
      <c r="TLQ392" s="541"/>
      <c r="TLR392" s="541"/>
      <c r="TLS392" s="541"/>
      <c r="TLT392" s="541"/>
      <c r="TLU392" s="541"/>
      <c r="TLV392" s="541"/>
      <c r="TLW392" s="541"/>
      <c r="TLX392" s="541"/>
      <c r="TLY392" s="541"/>
      <c r="TLZ392" s="541"/>
      <c r="TMA392" s="541"/>
      <c r="TMB392" s="541"/>
      <c r="TMC392" s="541"/>
      <c r="TMD392" s="541"/>
      <c r="TME392" s="541"/>
      <c r="TMF392" s="541"/>
      <c r="TMG392" s="541"/>
      <c r="TMH392" s="541"/>
      <c r="TMI392" s="541"/>
      <c r="TMJ392" s="541"/>
      <c r="TMK392" s="541"/>
      <c r="TML392" s="541"/>
      <c r="TMM392" s="541"/>
      <c r="TMN392" s="541"/>
      <c r="TMO392" s="541"/>
      <c r="TMP392" s="541"/>
      <c r="TMQ392" s="541"/>
      <c r="TMR392" s="541"/>
      <c r="TMS392" s="541"/>
      <c r="TMT392" s="541"/>
      <c r="TMU392" s="541"/>
      <c r="TMV392" s="541"/>
      <c r="TMW392" s="541"/>
      <c r="TMX392" s="541"/>
      <c r="TMY392" s="541"/>
      <c r="TMZ392" s="541"/>
      <c r="TNA392" s="541"/>
      <c r="TNB392" s="541"/>
      <c r="TNC392" s="541"/>
      <c r="TND392" s="541"/>
      <c r="TNE392" s="541"/>
      <c r="TNF392" s="541"/>
      <c r="TNG392" s="541"/>
      <c r="TNH392" s="541"/>
      <c r="TNI392" s="541"/>
      <c r="TNJ392" s="541"/>
      <c r="TNK392" s="541"/>
      <c r="TNL392" s="541"/>
      <c r="TNM392" s="541"/>
      <c r="TNN392" s="541"/>
      <c r="TNO392" s="541"/>
      <c r="TNP392" s="541"/>
      <c r="TNQ392" s="541"/>
      <c r="TNR392" s="541"/>
      <c r="TNS392" s="541"/>
      <c r="TNT392" s="541"/>
      <c r="TNU392" s="541"/>
      <c r="TNV392" s="541"/>
      <c r="TNW392" s="541"/>
      <c r="TNX392" s="541"/>
      <c r="TNY392" s="541"/>
      <c r="TNZ392" s="541"/>
      <c r="TOA392" s="541"/>
      <c r="TOB392" s="541"/>
      <c r="TOC392" s="541"/>
      <c r="TOD392" s="541"/>
      <c r="TOE392" s="541"/>
      <c r="TOF392" s="541"/>
      <c r="TOG392" s="541"/>
      <c r="TOH392" s="541"/>
      <c r="TOI392" s="541"/>
      <c r="TOJ392" s="541"/>
      <c r="TOK392" s="541"/>
      <c r="TOL392" s="541"/>
      <c r="TOM392" s="541"/>
      <c r="TON392" s="541"/>
      <c r="TOO392" s="541"/>
      <c r="TOP392" s="541"/>
      <c r="TOQ392" s="541"/>
      <c r="TOR392" s="541"/>
      <c r="TOS392" s="541"/>
      <c r="TOT392" s="541"/>
      <c r="TOU392" s="541"/>
      <c r="TOV392" s="541"/>
      <c r="TOW392" s="541"/>
      <c r="TOX392" s="541"/>
      <c r="TOY392" s="541"/>
      <c r="TOZ392" s="541"/>
      <c r="TPA392" s="541"/>
      <c r="TPB392" s="541"/>
      <c r="TPC392" s="541"/>
      <c r="TPD392" s="541"/>
      <c r="TPE392" s="541"/>
      <c r="TPF392" s="541"/>
      <c r="TPG392" s="541"/>
      <c r="TPH392" s="541"/>
      <c r="TPI392" s="541"/>
      <c r="TPJ392" s="541"/>
      <c r="TPK392" s="541"/>
      <c r="TPL392" s="541"/>
      <c r="TPM392" s="541"/>
      <c r="TPN392" s="541"/>
      <c r="TPO392" s="541"/>
      <c r="TPP392" s="541"/>
      <c r="TPQ392" s="541"/>
      <c r="TPR392" s="541"/>
      <c r="TPS392" s="541"/>
      <c r="TPT392" s="541"/>
      <c r="TPU392" s="541"/>
      <c r="TPV392" s="541"/>
      <c r="TPW392" s="541"/>
      <c r="TPX392" s="541"/>
      <c r="TPY392" s="541"/>
      <c r="TPZ392" s="541"/>
      <c r="TQA392" s="541"/>
      <c r="TQB392" s="541"/>
      <c r="TQC392" s="541"/>
      <c r="TQD392" s="541"/>
      <c r="TQE392" s="541"/>
      <c r="TQF392" s="541"/>
      <c r="TQG392" s="541"/>
      <c r="TQH392" s="541"/>
      <c r="TQI392" s="541"/>
      <c r="TQJ392" s="541"/>
      <c r="TQK392" s="541"/>
      <c r="TQL392" s="541"/>
      <c r="TQM392" s="541"/>
      <c r="TQN392" s="541"/>
      <c r="TQO392" s="541"/>
      <c r="TQP392" s="541"/>
      <c r="TQQ392" s="541"/>
      <c r="TQR392" s="541"/>
      <c r="TQS392" s="541"/>
      <c r="TQT392" s="541"/>
      <c r="TQU392" s="541"/>
      <c r="TQV392" s="541"/>
      <c r="TQW392" s="541"/>
      <c r="TQX392" s="541"/>
      <c r="TQY392" s="541"/>
      <c r="TQZ392" s="541"/>
      <c r="TRA392" s="541"/>
      <c r="TRB392" s="541"/>
      <c r="TRC392" s="541"/>
      <c r="TRD392" s="541"/>
      <c r="TRE392" s="541"/>
      <c r="TRF392" s="541"/>
      <c r="TRG392" s="541"/>
      <c r="TRH392" s="541"/>
      <c r="TRI392" s="541"/>
      <c r="TRJ392" s="541"/>
      <c r="TRK392" s="541"/>
      <c r="TRL392" s="541"/>
      <c r="TRM392" s="541"/>
      <c r="TRN392" s="541"/>
      <c r="TRO392" s="541"/>
      <c r="TRP392" s="541"/>
      <c r="TRQ392" s="541"/>
      <c r="TRR392" s="541"/>
      <c r="TRS392" s="541"/>
      <c r="TRT392" s="541"/>
      <c r="TRU392" s="541"/>
      <c r="TRV392" s="541"/>
      <c r="TRW392" s="541"/>
      <c r="TRX392" s="541"/>
      <c r="TRY392" s="541"/>
      <c r="TRZ392" s="541"/>
      <c r="TSA392" s="541"/>
      <c r="TSB392" s="541"/>
      <c r="TSC392" s="541"/>
      <c r="TSD392" s="541"/>
      <c r="TSE392" s="541"/>
      <c r="TSF392" s="541"/>
      <c r="TSG392" s="541"/>
      <c r="TSH392" s="541"/>
      <c r="TSI392" s="541"/>
      <c r="TSJ392" s="541"/>
      <c r="TSK392" s="541"/>
      <c r="TSL392" s="541"/>
      <c r="TSM392" s="541"/>
      <c r="TSN392" s="541"/>
      <c r="TSO392" s="541"/>
      <c r="TSP392" s="541"/>
      <c r="TSQ392" s="541"/>
      <c r="TSR392" s="541"/>
      <c r="TSS392" s="541"/>
      <c r="TST392" s="541"/>
      <c r="TSU392" s="541"/>
      <c r="TSV392" s="541"/>
      <c r="TSW392" s="541"/>
      <c r="TSX392" s="541"/>
      <c r="TSY392" s="541"/>
      <c r="TSZ392" s="541"/>
      <c r="TTA392" s="541"/>
      <c r="TTB392" s="541"/>
      <c r="TTC392" s="541"/>
      <c r="TTD392" s="541"/>
      <c r="TTE392" s="541"/>
      <c r="TTF392" s="541"/>
      <c r="TTG392" s="541"/>
      <c r="TTH392" s="541"/>
      <c r="TTI392" s="541"/>
      <c r="TTJ392" s="541"/>
      <c r="TTK392" s="541"/>
      <c r="TTL392" s="541"/>
      <c r="TTM392" s="541"/>
      <c r="TTN392" s="541"/>
      <c r="TTO392" s="541"/>
      <c r="TTP392" s="541"/>
      <c r="TTQ392" s="541"/>
      <c r="TTR392" s="541"/>
      <c r="TTS392" s="541"/>
      <c r="TTT392" s="541"/>
      <c r="TTU392" s="541"/>
      <c r="TTV392" s="541"/>
      <c r="TTW392" s="541"/>
      <c r="TTX392" s="541"/>
      <c r="TTY392" s="541"/>
      <c r="TTZ392" s="541"/>
      <c r="TUA392" s="541"/>
      <c r="TUB392" s="541"/>
      <c r="TUC392" s="541"/>
      <c r="TUD392" s="541"/>
      <c r="TUE392" s="541"/>
      <c r="TUF392" s="541"/>
      <c r="TUG392" s="541"/>
      <c r="TUH392" s="541"/>
      <c r="TUI392" s="541"/>
      <c r="TUJ392" s="541"/>
      <c r="TUK392" s="541"/>
      <c r="TUL392" s="541"/>
      <c r="TUM392" s="541"/>
      <c r="TUN392" s="541"/>
      <c r="TUO392" s="541"/>
      <c r="TUP392" s="541"/>
      <c r="TUQ392" s="541"/>
      <c r="TUR392" s="541"/>
      <c r="TUS392" s="541"/>
      <c r="TUT392" s="541"/>
      <c r="TUU392" s="541"/>
      <c r="TUV392" s="541"/>
      <c r="TUW392" s="541"/>
      <c r="TUX392" s="541"/>
      <c r="TUY392" s="541"/>
      <c r="TUZ392" s="541"/>
      <c r="TVA392" s="541"/>
      <c r="TVB392" s="541"/>
      <c r="TVC392" s="541"/>
      <c r="TVD392" s="541"/>
      <c r="TVE392" s="541"/>
      <c r="TVF392" s="541"/>
      <c r="TVG392" s="541"/>
      <c r="TVH392" s="541"/>
      <c r="TVI392" s="541"/>
      <c r="TVJ392" s="541"/>
      <c r="TVK392" s="541"/>
      <c r="TVL392" s="541"/>
      <c r="TVM392" s="541"/>
      <c r="TVN392" s="541"/>
      <c r="TVO392" s="541"/>
      <c r="TVP392" s="541"/>
      <c r="TVQ392" s="541"/>
      <c r="TVR392" s="541"/>
      <c r="TVS392" s="541"/>
      <c r="TVT392" s="541"/>
      <c r="TVU392" s="541"/>
      <c r="TVV392" s="541"/>
      <c r="TVW392" s="541"/>
      <c r="TVX392" s="541"/>
      <c r="TVY392" s="541"/>
      <c r="TVZ392" s="541"/>
      <c r="TWA392" s="541"/>
      <c r="TWB392" s="541"/>
      <c r="TWC392" s="541"/>
      <c r="TWD392" s="541"/>
      <c r="TWE392" s="541"/>
      <c r="TWF392" s="541"/>
      <c r="TWG392" s="541"/>
      <c r="TWH392" s="541"/>
      <c r="TWI392" s="541"/>
      <c r="TWJ392" s="541"/>
      <c r="TWK392" s="541"/>
      <c r="TWL392" s="541"/>
      <c r="TWM392" s="541"/>
      <c r="TWN392" s="541"/>
      <c r="TWO392" s="541"/>
      <c r="TWP392" s="541"/>
      <c r="TWQ392" s="541"/>
      <c r="TWR392" s="541"/>
      <c r="TWS392" s="541"/>
      <c r="TWT392" s="541"/>
      <c r="TWU392" s="541"/>
      <c r="TWV392" s="541"/>
      <c r="TWW392" s="541"/>
      <c r="TWX392" s="541"/>
      <c r="TWY392" s="541"/>
      <c r="TWZ392" s="541"/>
      <c r="TXA392" s="541"/>
      <c r="TXB392" s="541"/>
      <c r="TXC392" s="541"/>
      <c r="TXD392" s="541"/>
      <c r="TXE392" s="541"/>
      <c r="TXF392" s="541"/>
      <c r="TXG392" s="541"/>
      <c r="TXH392" s="541"/>
      <c r="TXI392" s="541"/>
      <c r="TXJ392" s="541"/>
      <c r="TXK392" s="541"/>
      <c r="TXL392" s="541"/>
      <c r="TXM392" s="541"/>
      <c r="TXN392" s="541"/>
      <c r="TXO392" s="541"/>
      <c r="TXP392" s="541"/>
      <c r="TXQ392" s="541"/>
      <c r="TXR392" s="541"/>
      <c r="TXS392" s="541"/>
      <c r="TXT392" s="541"/>
      <c r="TXU392" s="541"/>
      <c r="TXV392" s="541"/>
      <c r="TXW392" s="541"/>
      <c r="TXX392" s="541"/>
      <c r="TXY392" s="541"/>
      <c r="TXZ392" s="541"/>
      <c r="TYA392" s="541"/>
      <c r="TYB392" s="541"/>
      <c r="TYC392" s="541"/>
      <c r="TYD392" s="541"/>
      <c r="TYE392" s="541"/>
      <c r="TYF392" s="541"/>
      <c r="TYG392" s="541"/>
      <c r="TYH392" s="541"/>
      <c r="TYI392" s="541"/>
      <c r="TYJ392" s="541"/>
      <c r="TYK392" s="541"/>
      <c r="TYL392" s="541"/>
      <c r="TYM392" s="541"/>
      <c r="TYN392" s="541"/>
      <c r="TYO392" s="541"/>
      <c r="TYP392" s="541"/>
      <c r="TYQ392" s="541"/>
      <c r="TYR392" s="541"/>
      <c r="TYS392" s="541"/>
      <c r="TYT392" s="541"/>
      <c r="TYU392" s="541"/>
      <c r="TYV392" s="541"/>
      <c r="TYW392" s="541"/>
      <c r="TYX392" s="541"/>
      <c r="TYY392" s="541"/>
      <c r="TYZ392" s="541"/>
      <c r="TZA392" s="541"/>
      <c r="TZB392" s="541"/>
      <c r="TZC392" s="541"/>
      <c r="TZD392" s="541"/>
      <c r="TZE392" s="541"/>
      <c r="TZF392" s="541"/>
      <c r="TZG392" s="541"/>
      <c r="TZH392" s="541"/>
      <c r="TZI392" s="541"/>
      <c r="TZJ392" s="541"/>
      <c r="TZK392" s="541"/>
      <c r="TZL392" s="541"/>
      <c r="TZM392" s="541"/>
      <c r="TZN392" s="541"/>
      <c r="TZO392" s="541"/>
      <c r="TZP392" s="541"/>
      <c r="TZQ392" s="541"/>
      <c r="TZR392" s="541"/>
      <c r="TZS392" s="541"/>
      <c r="TZT392" s="541"/>
      <c r="TZU392" s="541"/>
      <c r="TZV392" s="541"/>
      <c r="TZW392" s="541"/>
      <c r="TZX392" s="541"/>
      <c r="TZY392" s="541"/>
      <c r="TZZ392" s="541"/>
      <c r="UAA392" s="541"/>
      <c r="UAB392" s="541"/>
      <c r="UAC392" s="541"/>
      <c r="UAD392" s="541"/>
      <c r="UAE392" s="541"/>
      <c r="UAF392" s="541"/>
      <c r="UAG392" s="541"/>
      <c r="UAH392" s="541"/>
      <c r="UAI392" s="541"/>
      <c r="UAJ392" s="541"/>
      <c r="UAK392" s="541"/>
      <c r="UAL392" s="541"/>
      <c r="UAM392" s="541"/>
      <c r="UAN392" s="541"/>
      <c r="UAO392" s="541"/>
      <c r="UAP392" s="541"/>
      <c r="UAQ392" s="541"/>
      <c r="UAR392" s="541"/>
      <c r="UAS392" s="541"/>
      <c r="UAT392" s="541"/>
      <c r="UAU392" s="541"/>
      <c r="UAV392" s="541"/>
      <c r="UAW392" s="541"/>
      <c r="UAX392" s="541"/>
      <c r="UAY392" s="541"/>
      <c r="UAZ392" s="541"/>
      <c r="UBA392" s="541"/>
      <c r="UBB392" s="541"/>
      <c r="UBC392" s="541"/>
      <c r="UBD392" s="541"/>
      <c r="UBE392" s="541"/>
      <c r="UBF392" s="541"/>
      <c r="UBG392" s="541"/>
      <c r="UBH392" s="541"/>
      <c r="UBI392" s="541"/>
      <c r="UBJ392" s="541"/>
      <c r="UBK392" s="541"/>
      <c r="UBL392" s="541"/>
      <c r="UBM392" s="541"/>
      <c r="UBN392" s="541"/>
      <c r="UBO392" s="541"/>
      <c r="UBP392" s="541"/>
      <c r="UBQ392" s="541"/>
      <c r="UBR392" s="541"/>
      <c r="UBS392" s="541"/>
      <c r="UBT392" s="541"/>
      <c r="UBU392" s="541"/>
      <c r="UBV392" s="541"/>
      <c r="UBW392" s="541"/>
      <c r="UBX392" s="541"/>
      <c r="UBY392" s="541"/>
      <c r="UBZ392" s="541"/>
      <c r="UCA392" s="541"/>
      <c r="UCB392" s="541"/>
      <c r="UCC392" s="541"/>
      <c r="UCD392" s="541"/>
      <c r="UCE392" s="541"/>
      <c r="UCF392" s="541"/>
      <c r="UCG392" s="541"/>
      <c r="UCH392" s="541"/>
      <c r="UCI392" s="541"/>
      <c r="UCJ392" s="541"/>
      <c r="UCK392" s="541"/>
      <c r="UCL392" s="541"/>
      <c r="UCM392" s="541"/>
      <c r="UCN392" s="541"/>
      <c r="UCO392" s="541"/>
      <c r="UCP392" s="541"/>
      <c r="UCQ392" s="541"/>
      <c r="UCR392" s="541"/>
      <c r="UCS392" s="541"/>
      <c r="UCT392" s="541"/>
      <c r="UCU392" s="541"/>
      <c r="UCV392" s="541"/>
      <c r="UCW392" s="541"/>
      <c r="UCX392" s="541"/>
      <c r="UCY392" s="541"/>
      <c r="UCZ392" s="541"/>
      <c r="UDA392" s="541"/>
      <c r="UDB392" s="541"/>
      <c r="UDC392" s="541"/>
      <c r="UDD392" s="541"/>
      <c r="UDE392" s="541"/>
      <c r="UDF392" s="541"/>
      <c r="UDG392" s="541"/>
      <c r="UDH392" s="541"/>
      <c r="UDI392" s="541"/>
      <c r="UDJ392" s="541"/>
      <c r="UDK392" s="541"/>
      <c r="UDL392" s="541"/>
      <c r="UDM392" s="541"/>
      <c r="UDN392" s="541"/>
      <c r="UDO392" s="541"/>
      <c r="UDP392" s="541"/>
      <c r="UDQ392" s="541"/>
      <c r="UDR392" s="541"/>
      <c r="UDS392" s="541"/>
      <c r="UDT392" s="541"/>
      <c r="UDU392" s="541"/>
      <c r="UDV392" s="541"/>
      <c r="UDW392" s="541"/>
      <c r="UDX392" s="541"/>
      <c r="UDY392" s="541"/>
      <c r="UDZ392" s="541"/>
      <c r="UEA392" s="541"/>
      <c r="UEB392" s="541"/>
      <c r="UEC392" s="541"/>
      <c r="UED392" s="541"/>
      <c r="UEE392" s="541"/>
      <c r="UEF392" s="541"/>
      <c r="UEG392" s="541"/>
      <c r="UEH392" s="541"/>
      <c r="UEI392" s="541"/>
      <c r="UEJ392" s="541"/>
      <c r="UEK392" s="541"/>
      <c r="UEL392" s="541"/>
      <c r="UEM392" s="541"/>
      <c r="UEN392" s="541"/>
      <c r="UEO392" s="541"/>
      <c r="UEP392" s="541"/>
      <c r="UEQ392" s="541"/>
      <c r="UER392" s="541"/>
      <c r="UES392" s="541"/>
      <c r="UET392" s="541"/>
      <c r="UEU392" s="541"/>
      <c r="UEV392" s="541"/>
      <c r="UEW392" s="541"/>
      <c r="UEX392" s="541"/>
      <c r="UEY392" s="541"/>
      <c r="UEZ392" s="541"/>
      <c r="UFA392" s="541"/>
      <c r="UFB392" s="541"/>
      <c r="UFC392" s="541"/>
      <c r="UFD392" s="541"/>
      <c r="UFE392" s="541"/>
      <c r="UFF392" s="541"/>
      <c r="UFG392" s="541"/>
      <c r="UFH392" s="541"/>
      <c r="UFI392" s="541"/>
      <c r="UFJ392" s="541"/>
      <c r="UFK392" s="541"/>
      <c r="UFL392" s="541"/>
      <c r="UFM392" s="541"/>
      <c r="UFN392" s="541"/>
      <c r="UFO392" s="541"/>
      <c r="UFP392" s="541"/>
      <c r="UFQ392" s="541"/>
      <c r="UFR392" s="541"/>
      <c r="UFS392" s="541"/>
      <c r="UFT392" s="541"/>
      <c r="UFU392" s="541"/>
      <c r="UFV392" s="541"/>
      <c r="UFW392" s="541"/>
      <c r="UFX392" s="541"/>
      <c r="UFY392" s="541"/>
      <c r="UFZ392" s="541"/>
      <c r="UGA392" s="541"/>
      <c r="UGB392" s="541"/>
      <c r="UGC392" s="541"/>
      <c r="UGD392" s="541"/>
      <c r="UGE392" s="541"/>
      <c r="UGF392" s="541"/>
      <c r="UGG392" s="541"/>
      <c r="UGH392" s="541"/>
      <c r="UGI392" s="541"/>
      <c r="UGJ392" s="541"/>
      <c r="UGK392" s="541"/>
      <c r="UGL392" s="541"/>
      <c r="UGM392" s="541"/>
      <c r="UGN392" s="541"/>
      <c r="UGO392" s="541"/>
      <c r="UGP392" s="541"/>
      <c r="UGQ392" s="541"/>
      <c r="UGR392" s="541"/>
      <c r="UGS392" s="541"/>
      <c r="UGT392" s="541"/>
      <c r="UGU392" s="541"/>
      <c r="UGV392" s="541"/>
      <c r="UGW392" s="541"/>
      <c r="UGX392" s="541"/>
      <c r="UGY392" s="541"/>
      <c r="UGZ392" s="541"/>
      <c r="UHA392" s="541"/>
      <c r="UHB392" s="541"/>
      <c r="UHC392" s="541"/>
      <c r="UHD392" s="541"/>
      <c r="UHE392" s="541"/>
      <c r="UHF392" s="541"/>
      <c r="UHG392" s="541"/>
      <c r="UHH392" s="541"/>
      <c r="UHI392" s="541"/>
      <c r="UHJ392" s="541"/>
      <c r="UHK392" s="541"/>
      <c r="UHL392" s="541"/>
      <c r="UHM392" s="541"/>
      <c r="UHN392" s="541"/>
      <c r="UHO392" s="541"/>
      <c r="UHP392" s="541"/>
      <c r="UHQ392" s="541"/>
      <c r="UHR392" s="541"/>
      <c r="UHS392" s="541"/>
      <c r="UHT392" s="541"/>
      <c r="UHU392" s="541"/>
      <c r="UHV392" s="541"/>
      <c r="UHW392" s="541"/>
      <c r="UHX392" s="541"/>
      <c r="UHY392" s="541"/>
      <c r="UHZ392" s="541"/>
      <c r="UIA392" s="541"/>
      <c r="UIB392" s="541"/>
      <c r="UIC392" s="541"/>
      <c r="UID392" s="541"/>
      <c r="UIE392" s="541"/>
      <c r="UIF392" s="541"/>
      <c r="UIG392" s="541"/>
      <c r="UIH392" s="541"/>
      <c r="UII392" s="541"/>
      <c r="UIJ392" s="541"/>
      <c r="UIK392" s="541"/>
      <c r="UIL392" s="541"/>
      <c r="UIM392" s="541"/>
      <c r="UIN392" s="541"/>
      <c r="UIO392" s="541"/>
      <c r="UIP392" s="541"/>
      <c r="UIQ392" s="541"/>
      <c r="UIR392" s="541"/>
      <c r="UIS392" s="541"/>
      <c r="UIT392" s="541"/>
      <c r="UIU392" s="541"/>
      <c r="UIV392" s="541"/>
      <c r="UIW392" s="541"/>
      <c r="UIX392" s="541"/>
      <c r="UIY392" s="541"/>
      <c r="UIZ392" s="541"/>
      <c r="UJA392" s="541"/>
      <c r="UJB392" s="541"/>
      <c r="UJC392" s="541"/>
      <c r="UJD392" s="541"/>
      <c r="UJE392" s="541"/>
      <c r="UJF392" s="541"/>
      <c r="UJG392" s="541"/>
      <c r="UJH392" s="541"/>
      <c r="UJI392" s="541"/>
      <c r="UJJ392" s="541"/>
      <c r="UJK392" s="541"/>
      <c r="UJL392" s="541"/>
      <c r="UJM392" s="541"/>
      <c r="UJN392" s="541"/>
      <c r="UJO392" s="541"/>
      <c r="UJP392" s="541"/>
      <c r="UJQ392" s="541"/>
      <c r="UJR392" s="541"/>
      <c r="UJS392" s="541"/>
      <c r="UJT392" s="541"/>
      <c r="UJU392" s="541"/>
      <c r="UJV392" s="541"/>
      <c r="UJW392" s="541"/>
      <c r="UJX392" s="541"/>
      <c r="UJY392" s="541"/>
      <c r="UJZ392" s="541"/>
      <c r="UKA392" s="541"/>
      <c r="UKB392" s="541"/>
      <c r="UKC392" s="541"/>
      <c r="UKD392" s="541"/>
      <c r="UKE392" s="541"/>
      <c r="UKF392" s="541"/>
      <c r="UKG392" s="541"/>
      <c r="UKH392" s="541"/>
      <c r="UKI392" s="541"/>
      <c r="UKJ392" s="541"/>
      <c r="UKK392" s="541"/>
      <c r="UKL392" s="541"/>
      <c r="UKM392" s="541"/>
      <c r="UKN392" s="541"/>
      <c r="UKO392" s="541"/>
      <c r="UKP392" s="541"/>
      <c r="UKQ392" s="541"/>
      <c r="UKR392" s="541"/>
      <c r="UKS392" s="541"/>
      <c r="UKT392" s="541"/>
      <c r="UKU392" s="541"/>
      <c r="UKV392" s="541"/>
      <c r="UKW392" s="541"/>
      <c r="UKX392" s="541"/>
      <c r="UKY392" s="541"/>
      <c r="UKZ392" s="541"/>
      <c r="ULA392" s="541"/>
      <c r="ULB392" s="541"/>
      <c r="ULC392" s="541"/>
      <c r="ULD392" s="541"/>
      <c r="ULE392" s="541"/>
      <c r="ULF392" s="541"/>
      <c r="ULG392" s="541"/>
      <c r="ULH392" s="541"/>
      <c r="ULI392" s="541"/>
      <c r="ULJ392" s="541"/>
      <c r="ULK392" s="541"/>
      <c r="ULL392" s="541"/>
      <c r="ULM392" s="541"/>
      <c r="ULN392" s="541"/>
      <c r="ULO392" s="541"/>
      <c r="ULP392" s="541"/>
      <c r="ULQ392" s="541"/>
      <c r="ULR392" s="541"/>
      <c r="ULS392" s="541"/>
      <c r="ULT392" s="541"/>
      <c r="ULU392" s="541"/>
      <c r="ULV392" s="541"/>
      <c r="ULW392" s="541"/>
      <c r="ULX392" s="541"/>
      <c r="ULY392" s="541"/>
      <c r="ULZ392" s="541"/>
      <c r="UMA392" s="541"/>
      <c r="UMB392" s="541"/>
      <c r="UMC392" s="541"/>
      <c r="UMD392" s="541"/>
      <c r="UME392" s="541"/>
      <c r="UMF392" s="541"/>
      <c r="UMG392" s="541"/>
      <c r="UMH392" s="541"/>
      <c r="UMI392" s="541"/>
      <c r="UMJ392" s="541"/>
      <c r="UMK392" s="541"/>
      <c r="UML392" s="541"/>
      <c r="UMM392" s="541"/>
      <c r="UMN392" s="541"/>
      <c r="UMO392" s="541"/>
      <c r="UMP392" s="541"/>
      <c r="UMQ392" s="541"/>
      <c r="UMR392" s="541"/>
      <c r="UMS392" s="541"/>
      <c r="UMT392" s="541"/>
      <c r="UMU392" s="541"/>
      <c r="UMV392" s="541"/>
      <c r="UMW392" s="541"/>
      <c r="UMX392" s="541"/>
      <c r="UMY392" s="541"/>
      <c r="UMZ392" s="541"/>
      <c r="UNA392" s="541"/>
      <c r="UNB392" s="541"/>
      <c r="UNC392" s="541"/>
      <c r="UND392" s="541"/>
      <c r="UNE392" s="541"/>
      <c r="UNF392" s="541"/>
      <c r="UNG392" s="541"/>
      <c r="UNH392" s="541"/>
      <c r="UNI392" s="541"/>
      <c r="UNJ392" s="541"/>
      <c r="UNK392" s="541"/>
      <c r="UNL392" s="541"/>
      <c r="UNM392" s="541"/>
      <c r="UNN392" s="541"/>
      <c r="UNO392" s="541"/>
      <c r="UNP392" s="541"/>
      <c r="UNQ392" s="541"/>
      <c r="UNR392" s="541"/>
      <c r="UNS392" s="541"/>
      <c r="UNT392" s="541"/>
      <c r="UNU392" s="541"/>
      <c r="UNV392" s="541"/>
      <c r="UNW392" s="541"/>
      <c r="UNX392" s="541"/>
      <c r="UNY392" s="541"/>
      <c r="UNZ392" s="541"/>
      <c r="UOA392" s="541"/>
      <c r="UOB392" s="541"/>
      <c r="UOC392" s="541"/>
      <c r="UOD392" s="541"/>
      <c r="UOE392" s="541"/>
      <c r="UOF392" s="541"/>
      <c r="UOG392" s="541"/>
      <c r="UOH392" s="541"/>
      <c r="UOI392" s="541"/>
      <c r="UOJ392" s="541"/>
      <c r="UOK392" s="541"/>
      <c r="UOL392" s="541"/>
      <c r="UOM392" s="541"/>
      <c r="UON392" s="541"/>
      <c r="UOO392" s="541"/>
      <c r="UOP392" s="541"/>
      <c r="UOQ392" s="541"/>
      <c r="UOR392" s="541"/>
      <c r="UOS392" s="541"/>
      <c r="UOT392" s="541"/>
      <c r="UOU392" s="541"/>
      <c r="UOV392" s="541"/>
      <c r="UOW392" s="541"/>
      <c r="UOX392" s="541"/>
      <c r="UOY392" s="541"/>
      <c r="UOZ392" s="541"/>
      <c r="UPA392" s="541"/>
      <c r="UPB392" s="541"/>
      <c r="UPC392" s="541"/>
      <c r="UPD392" s="541"/>
      <c r="UPE392" s="541"/>
      <c r="UPF392" s="541"/>
      <c r="UPG392" s="541"/>
      <c r="UPH392" s="541"/>
      <c r="UPI392" s="541"/>
      <c r="UPJ392" s="541"/>
      <c r="UPK392" s="541"/>
      <c r="UPL392" s="541"/>
      <c r="UPM392" s="541"/>
      <c r="UPN392" s="541"/>
      <c r="UPO392" s="541"/>
      <c r="UPP392" s="541"/>
      <c r="UPQ392" s="541"/>
      <c r="UPR392" s="541"/>
      <c r="UPS392" s="541"/>
      <c r="UPT392" s="541"/>
      <c r="UPU392" s="541"/>
      <c r="UPV392" s="541"/>
      <c r="UPW392" s="541"/>
      <c r="UPX392" s="541"/>
      <c r="UPY392" s="541"/>
      <c r="UPZ392" s="541"/>
      <c r="UQA392" s="541"/>
      <c r="UQB392" s="541"/>
      <c r="UQC392" s="541"/>
      <c r="UQD392" s="541"/>
      <c r="UQE392" s="541"/>
      <c r="UQF392" s="541"/>
      <c r="UQG392" s="541"/>
      <c r="UQH392" s="541"/>
      <c r="UQI392" s="541"/>
      <c r="UQJ392" s="541"/>
      <c r="UQK392" s="541"/>
      <c r="UQL392" s="541"/>
      <c r="UQM392" s="541"/>
      <c r="UQN392" s="541"/>
      <c r="UQO392" s="541"/>
      <c r="UQP392" s="541"/>
      <c r="UQQ392" s="541"/>
      <c r="UQR392" s="541"/>
      <c r="UQS392" s="541"/>
      <c r="UQT392" s="541"/>
      <c r="UQU392" s="541"/>
      <c r="UQV392" s="541"/>
      <c r="UQW392" s="541"/>
      <c r="UQX392" s="541"/>
      <c r="UQY392" s="541"/>
      <c r="UQZ392" s="541"/>
      <c r="URA392" s="541"/>
      <c r="URB392" s="541"/>
      <c r="URC392" s="541"/>
      <c r="URD392" s="541"/>
      <c r="URE392" s="541"/>
      <c r="URF392" s="541"/>
      <c r="URG392" s="541"/>
      <c r="URH392" s="541"/>
      <c r="URI392" s="541"/>
      <c r="URJ392" s="541"/>
      <c r="URK392" s="541"/>
      <c r="URL392" s="541"/>
      <c r="URM392" s="541"/>
      <c r="URN392" s="541"/>
      <c r="URO392" s="541"/>
      <c r="URP392" s="541"/>
      <c r="URQ392" s="541"/>
      <c r="URR392" s="541"/>
      <c r="URS392" s="541"/>
      <c r="URT392" s="541"/>
      <c r="URU392" s="541"/>
      <c r="URV392" s="541"/>
      <c r="URW392" s="541"/>
      <c r="URX392" s="541"/>
      <c r="URY392" s="541"/>
      <c r="URZ392" s="541"/>
      <c r="USA392" s="541"/>
      <c r="USB392" s="541"/>
      <c r="USC392" s="541"/>
      <c r="USD392" s="541"/>
      <c r="USE392" s="541"/>
      <c r="USF392" s="541"/>
      <c r="USG392" s="541"/>
      <c r="USH392" s="541"/>
      <c r="USI392" s="541"/>
      <c r="USJ392" s="541"/>
      <c r="USK392" s="541"/>
      <c r="USL392" s="541"/>
      <c r="USM392" s="541"/>
      <c r="USN392" s="541"/>
      <c r="USO392" s="541"/>
      <c r="USP392" s="541"/>
      <c r="USQ392" s="541"/>
      <c r="USR392" s="541"/>
      <c r="USS392" s="541"/>
      <c r="UST392" s="541"/>
      <c r="USU392" s="541"/>
      <c r="USV392" s="541"/>
      <c r="USW392" s="541"/>
      <c r="USX392" s="541"/>
      <c r="USY392" s="541"/>
      <c r="USZ392" s="541"/>
      <c r="UTA392" s="541"/>
      <c r="UTB392" s="541"/>
      <c r="UTC392" s="541"/>
      <c r="UTD392" s="541"/>
      <c r="UTE392" s="541"/>
      <c r="UTF392" s="541"/>
      <c r="UTG392" s="541"/>
      <c r="UTH392" s="541"/>
      <c r="UTI392" s="541"/>
      <c r="UTJ392" s="541"/>
      <c r="UTK392" s="541"/>
      <c r="UTL392" s="541"/>
      <c r="UTM392" s="541"/>
      <c r="UTN392" s="541"/>
      <c r="UTO392" s="541"/>
      <c r="UTP392" s="541"/>
      <c r="UTQ392" s="541"/>
      <c r="UTR392" s="541"/>
      <c r="UTS392" s="541"/>
      <c r="UTT392" s="541"/>
      <c r="UTU392" s="541"/>
      <c r="UTV392" s="541"/>
      <c r="UTW392" s="541"/>
      <c r="UTX392" s="541"/>
      <c r="UTY392" s="541"/>
      <c r="UTZ392" s="541"/>
      <c r="UUA392" s="541"/>
      <c r="UUB392" s="541"/>
      <c r="UUC392" s="541"/>
      <c r="UUD392" s="541"/>
      <c r="UUE392" s="541"/>
      <c r="UUF392" s="541"/>
      <c r="UUG392" s="541"/>
      <c r="UUH392" s="541"/>
      <c r="UUI392" s="541"/>
      <c r="UUJ392" s="541"/>
      <c r="UUK392" s="541"/>
      <c r="UUL392" s="541"/>
      <c r="UUM392" s="541"/>
      <c r="UUN392" s="541"/>
      <c r="UUO392" s="541"/>
      <c r="UUP392" s="541"/>
      <c r="UUQ392" s="541"/>
      <c r="UUR392" s="541"/>
      <c r="UUS392" s="541"/>
      <c r="UUT392" s="541"/>
      <c r="UUU392" s="541"/>
      <c r="UUV392" s="541"/>
      <c r="UUW392" s="541"/>
      <c r="UUX392" s="541"/>
      <c r="UUY392" s="541"/>
      <c r="UUZ392" s="541"/>
      <c r="UVA392" s="541"/>
      <c r="UVB392" s="541"/>
      <c r="UVC392" s="541"/>
      <c r="UVD392" s="541"/>
      <c r="UVE392" s="541"/>
      <c r="UVF392" s="541"/>
      <c r="UVG392" s="541"/>
      <c r="UVH392" s="541"/>
      <c r="UVI392" s="541"/>
      <c r="UVJ392" s="541"/>
      <c r="UVK392" s="541"/>
      <c r="UVL392" s="541"/>
      <c r="UVM392" s="541"/>
      <c r="UVN392" s="541"/>
      <c r="UVO392" s="541"/>
      <c r="UVP392" s="541"/>
      <c r="UVQ392" s="541"/>
      <c r="UVR392" s="541"/>
      <c r="UVS392" s="541"/>
      <c r="UVT392" s="541"/>
      <c r="UVU392" s="541"/>
      <c r="UVV392" s="541"/>
      <c r="UVW392" s="541"/>
      <c r="UVX392" s="541"/>
      <c r="UVY392" s="541"/>
      <c r="UVZ392" s="541"/>
      <c r="UWA392" s="541"/>
      <c r="UWB392" s="541"/>
      <c r="UWC392" s="541"/>
      <c r="UWD392" s="541"/>
      <c r="UWE392" s="541"/>
      <c r="UWF392" s="541"/>
      <c r="UWG392" s="541"/>
      <c r="UWH392" s="541"/>
      <c r="UWI392" s="541"/>
      <c r="UWJ392" s="541"/>
      <c r="UWK392" s="541"/>
      <c r="UWL392" s="541"/>
      <c r="UWM392" s="541"/>
      <c r="UWN392" s="541"/>
      <c r="UWO392" s="541"/>
      <c r="UWP392" s="541"/>
      <c r="UWQ392" s="541"/>
      <c r="UWR392" s="541"/>
      <c r="UWS392" s="541"/>
      <c r="UWT392" s="541"/>
      <c r="UWU392" s="541"/>
      <c r="UWV392" s="541"/>
      <c r="UWW392" s="541"/>
      <c r="UWX392" s="541"/>
      <c r="UWY392" s="541"/>
      <c r="UWZ392" s="541"/>
      <c r="UXA392" s="541"/>
      <c r="UXB392" s="541"/>
      <c r="UXC392" s="541"/>
      <c r="UXD392" s="541"/>
      <c r="UXE392" s="541"/>
      <c r="UXF392" s="541"/>
      <c r="UXG392" s="541"/>
      <c r="UXH392" s="541"/>
      <c r="UXI392" s="541"/>
      <c r="UXJ392" s="541"/>
      <c r="UXK392" s="541"/>
      <c r="UXL392" s="541"/>
      <c r="UXM392" s="541"/>
      <c r="UXN392" s="541"/>
      <c r="UXO392" s="541"/>
      <c r="UXP392" s="541"/>
      <c r="UXQ392" s="541"/>
      <c r="UXR392" s="541"/>
      <c r="UXS392" s="541"/>
      <c r="UXT392" s="541"/>
      <c r="UXU392" s="541"/>
      <c r="UXV392" s="541"/>
      <c r="UXW392" s="541"/>
      <c r="UXX392" s="541"/>
      <c r="UXY392" s="541"/>
      <c r="UXZ392" s="541"/>
      <c r="UYA392" s="541"/>
      <c r="UYB392" s="541"/>
      <c r="UYC392" s="541"/>
      <c r="UYD392" s="541"/>
      <c r="UYE392" s="541"/>
      <c r="UYF392" s="541"/>
      <c r="UYG392" s="541"/>
      <c r="UYH392" s="541"/>
      <c r="UYI392" s="541"/>
      <c r="UYJ392" s="541"/>
      <c r="UYK392" s="541"/>
      <c r="UYL392" s="541"/>
      <c r="UYM392" s="541"/>
      <c r="UYN392" s="541"/>
      <c r="UYO392" s="541"/>
      <c r="UYP392" s="541"/>
      <c r="UYQ392" s="541"/>
      <c r="UYR392" s="541"/>
      <c r="UYS392" s="541"/>
      <c r="UYT392" s="541"/>
      <c r="UYU392" s="541"/>
      <c r="UYV392" s="541"/>
      <c r="UYW392" s="541"/>
      <c r="UYX392" s="541"/>
      <c r="UYY392" s="541"/>
      <c r="UYZ392" s="541"/>
      <c r="UZA392" s="541"/>
      <c r="UZB392" s="541"/>
      <c r="UZC392" s="541"/>
      <c r="UZD392" s="541"/>
      <c r="UZE392" s="541"/>
      <c r="UZF392" s="541"/>
      <c r="UZG392" s="541"/>
      <c r="UZH392" s="541"/>
      <c r="UZI392" s="541"/>
      <c r="UZJ392" s="541"/>
      <c r="UZK392" s="541"/>
      <c r="UZL392" s="541"/>
      <c r="UZM392" s="541"/>
      <c r="UZN392" s="541"/>
      <c r="UZO392" s="541"/>
      <c r="UZP392" s="541"/>
      <c r="UZQ392" s="541"/>
      <c r="UZR392" s="541"/>
      <c r="UZS392" s="541"/>
      <c r="UZT392" s="541"/>
      <c r="UZU392" s="541"/>
      <c r="UZV392" s="541"/>
      <c r="UZW392" s="541"/>
      <c r="UZX392" s="541"/>
      <c r="UZY392" s="541"/>
      <c r="UZZ392" s="541"/>
      <c r="VAA392" s="541"/>
      <c r="VAB392" s="541"/>
      <c r="VAC392" s="541"/>
      <c r="VAD392" s="541"/>
      <c r="VAE392" s="541"/>
      <c r="VAF392" s="541"/>
      <c r="VAG392" s="541"/>
      <c r="VAH392" s="541"/>
      <c r="VAI392" s="541"/>
      <c r="VAJ392" s="541"/>
      <c r="VAK392" s="541"/>
      <c r="VAL392" s="541"/>
      <c r="VAM392" s="541"/>
      <c r="VAN392" s="541"/>
      <c r="VAO392" s="541"/>
      <c r="VAP392" s="541"/>
      <c r="VAQ392" s="541"/>
      <c r="VAR392" s="541"/>
      <c r="VAS392" s="541"/>
      <c r="VAT392" s="541"/>
      <c r="VAU392" s="541"/>
      <c r="VAV392" s="541"/>
      <c r="VAW392" s="541"/>
      <c r="VAX392" s="541"/>
      <c r="VAY392" s="541"/>
      <c r="VAZ392" s="541"/>
      <c r="VBA392" s="541"/>
      <c r="VBB392" s="541"/>
      <c r="VBC392" s="541"/>
      <c r="VBD392" s="541"/>
      <c r="VBE392" s="541"/>
      <c r="VBF392" s="541"/>
      <c r="VBG392" s="541"/>
      <c r="VBH392" s="541"/>
      <c r="VBI392" s="541"/>
      <c r="VBJ392" s="541"/>
      <c r="VBK392" s="541"/>
      <c r="VBL392" s="541"/>
      <c r="VBM392" s="541"/>
      <c r="VBN392" s="541"/>
      <c r="VBO392" s="541"/>
      <c r="VBP392" s="541"/>
      <c r="VBQ392" s="541"/>
      <c r="VBR392" s="541"/>
      <c r="VBS392" s="541"/>
      <c r="VBT392" s="541"/>
      <c r="VBU392" s="541"/>
      <c r="VBV392" s="541"/>
      <c r="VBW392" s="541"/>
      <c r="VBX392" s="541"/>
      <c r="VBY392" s="541"/>
      <c r="VBZ392" s="541"/>
      <c r="VCA392" s="541"/>
      <c r="VCB392" s="541"/>
      <c r="VCC392" s="541"/>
      <c r="VCD392" s="541"/>
      <c r="VCE392" s="541"/>
      <c r="VCF392" s="541"/>
      <c r="VCG392" s="541"/>
      <c r="VCH392" s="541"/>
      <c r="VCI392" s="541"/>
      <c r="VCJ392" s="541"/>
      <c r="VCK392" s="541"/>
      <c r="VCL392" s="541"/>
      <c r="VCM392" s="541"/>
      <c r="VCN392" s="541"/>
      <c r="VCO392" s="541"/>
      <c r="VCP392" s="541"/>
      <c r="VCQ392" s="541"/>
      <c r="VCR392" s="541"/>
      <c r="VCS392" s="541"/>
      <c r="VCT392" s="541"/>
      <c r="VCU392" s="541"/>
      <c r="VCV392" s="541"/>
      <c r="VCW392" s="541"/>
      <c r="VCX392" s="541"/>
      <c r="VCY392" s="541"/>
      <c r="VCZ392" s="541"/>
      <c r="VDA392" s="541"/>
      <c r="VDB392" s="541"/>
      <c r="VDC392" s="541"/>
      <c r="VDD392" s="541"/>
      <c r="VDE392" s="541"/>
      <c r="VDF392" s="541"/>
      <c r="VDG392" s="541"/>
      <c r="VDH392" s="541"/>
      <c r="VDI392" s="541"/>
      <c r="VDJ392" s="541"/>
      <c r="VDK392" s="541"/>
      <c r="VDL392" s="541"/>
      <c r="VDM392" s="541"/>
      <c r="VDN392" s="541"/>
      <c r="VDO392" s="541"/>
      <c r="VDP392" s="541"/>
      <c r="VDQ392" s="541"/>
      <c r="VDR392" s="541"/>
      <c r="VDS392" s="541"/>
      <c r="VDT392" s="541"/>
      <c r="VDU392" s="541"/>
      <c r="VDV392" s="541"/>
      <c r="VDW392" s="541"/>
      <c r="VDX392" s="541"/>
      <c r="VDY392" s="541"/>
      <c r="VDZ392" s="541"/>
      <c r="VEA392" s="541"/>
      <c r="VEB392" s="541"/>
      <c r="VEC392" s="541"/>
      <c r="VED392" s="541"/>
      <c r="VEE392" s="541"/>
      <c r="VEF392" s="541"/>
      <c r="VEG392" s="541"/>
      <c r="VEH392" s="541"/>
      <c r="VEI392" s="541"/>
      <c r="VEJ392" s="541"/>
      <c r="VEK392" s="541"/>
      <c r="VEL392" s="541"/>
      <c r="VEM392" s="541"/>
      <c r="VEN392" s="541"/>
      <c r="VEO392" s="541"/>
      <c r="VEP392" s="541"/>
      <c r="VEQ392" s="541"/>
      <c r="VER392" s="541"/>
      <c r="VES392" s="541"/>
      <c r="VET392" s="541"/>
      <c r="VEU392" s="541"/>
      <c r="VEV392" s="541"/>
      <c r="VEW392" s="541"/>
      <c r="VEX392" s="541"/>
      <c r="VEY392" s="541"/>
      <c r="VEZ392" s="541"/>
      <c r="VFA392" s="541"/>
      <c r="VFB392" s="541"/>
      <c r="VFC392" s="541"/>
      <c r="VFD392" s="541"/>
      <c r="VFE392" s="541"/>
      <c r="VFF392" s="541"/>
      <c r="VFG392" s="541"/>
      <c r="VFH392" s="541"/>
      <c r="VFI392" s="541"/>
      <c r="VFJ392" s="541"/>
      <c r="VFK392" s="541"/>
      <c r="VFL392" s="541"/>
      <c r="VFM392" s="541"/>
      <c r="VFN392" s="541"/>
      <c r="VFO392" s="541"/>
      <c r="VFP392" s="541"/>
      <c r="VFQ392" s="541"/>
      <c r="VFR392" s="541"/>
      <c r="VFS392" s="541"/>
      <c r="VFT392" s="541"/>
      <c r="VFU392" s="541"/>
      <c r="VFV392" s="541"/>
      <c r="VFW392" s="541"/>
      <c r="VFX392" s="541"/>
      <c r="VFY392" s="541"/>
      <c r="VFZ392" s="541"/>
      <c r="VGA392" s="541"/>
      <c r="VGB392" s="541"/>
      <c r="VGC392" s="541"/>
      <c r="VGD392" s="541"/>
      <c r="VGE392" s="541"/>
      <c r="VGF392" s="541"/>
      <c r="VGG392" s="541"/>
      <c r="VGH392" s="541"/>
      <c r="VGI392" s="541"/>
      <c r="VGJ392" s="541"/>
      <c r="VGK392" s="541"/>
      <c r="VGL392" s="541"/>
      <c r="VGM392" s="541"/>
      <c r="VGN392" s="541"/>
      <c r="VGO392" s="541"/>
      <c r="VGP392" s="541"/>
      <c r="VGQ392" s="541"/>
      <c r="VGR392" s="541"/>
      <c r="VGS392" s="541"/>
      <c r="VGT392" s="541"/>
      <c r="VGU392" s="541"/>
      <c r="VGV392" s="541"/>
      <c r="VGW392" s="541"/>
      <c r="VGX392" s="541"/>
      <c r="VGY392" s="541"/>
      <c r="VGZ392" s="541"/>
      <c r="VHA392" s="541"/>
      <c r="VHB392" s="541"/>
      <c r="VHC392" s="541"/>
      <c r="VHD392" s="541"/>
      <c r="VHE392" s="541"/>
      <c r="VHF392" s="541"/>
      <c r="VHG392" s="541"/>
      <c r="VHH392" s="541"/>
      <c r="VHI392" s="541"/>
      <c r="VHJ392" s="541"/>
      <c r="VHK392" s="541"/>
      <c r="VHL392" s="541"/>
      <c r="VHM392" s="541"/>
      <c r="VHN392" s="541"/>
      <c r="VHO392" s="541"/>
      <c r="VHP392" s="541"/>
      <c r="VHQ392" s="541"/>
      <c r="VHR392" s="541"/>
      <c r="VHS392" s="541"/>
      <c r="VHT392" s="541"/>
      <c r="VHU392" s="541"/>
      <c r="VHV392" s="541"/>
      <c r="VHW392" s="541"/>
      <c r="VHX392" s="541"/>
      <c r="VHY392" s="541"/>
      <c r="VHZ392" s="541"/>
      <c r="VIA392" s="541"/>
      <c r="VIB392" s="541"/>
      <c r="VIC392" s="541"/>
      <c r="VID392" s="541"/>
      <c r="VIE392" s="541"/>
      <c r="VIF392" s="541"/>
      <c r="VIG392" s="541"/>
      <c r="VIH392" s="541"/>
      <c r="VII392" s="541"/>
      <c r="VIJ392" s="541"/>
      <c r="VIK392" s="541"/>
      <c r="VIL392" s="541"/>
      <c r="VIM392" s="541"/>
      <c r="VIN392" s="541"/>
      <c r="VIO392" s="541"/>
      <c r="VIP392" s="541"/>
      <c r="VIQ392" s="541"/>
      <c r="VIR392" s="541"/>
      <c r="VIS392" s="541"/>
      <c r="VIT392" s="541"/>
      <c r="VIU392" s="541"/>
      <c r="VIV392" s="541"/>
      <c r="VIW392" s="541"/>
      <c r="VIX392" s="541"/>
      <c r="VIY392" s="541"/>
      <c r="VIZ392" s="541"/>
      <c r="VJA392" s="541"/>
      <c r="VJB392" s="541"/>
      <c r="VJC392" s="541"/>
      <c r="VJD392" s="541"/>
      <c r="VJE392" s="541"/>
      <c r="VJF392" s="541"/>
      <c r="VJG392" s="541"/>
      <c r="VJH392" s="541"/>
      <c r="VJI392" s="541"/>
      <c r="VJJ392" s="541"/>
      <c r="VJK392" s="541"/>
      <c r="VJL392" s="541"/>
      <c r="VJM392" s="541"/>
      <c r="VJN392" s="541"/>
      <c r="VJO392" s="541"/>
      <c r="VJP392" s="541"/>
      <c r="VJQ392" s="541"/>
      <c r="VJR392" s="541"/>
      <c r="VJS392" s="541"/>
      <c r="VJT392" s="541"/>
      <c r="VJU392" s="541"/>
      <c r="VJV392" s="541"/>
      <c r="VJW392" s="541"/>
      <c r="VJX392" s="541"/>
      <c r="VJY392" s="541"/>
      <c r="VJZ392" s="541"/>
      <c r="VKA392" s="541"/>
      <c r="VKB392" s="541"/>
      <c r="VKC392" s="541"/>
      <c r="VKD392" s="541"/>
      <c r="VKE392" s="541"/>
      <c r="VKF392" s="541"/>
      <c r="VKG392" s="541"/>
      <c r="VKH392" s="541"/>
      <c r="VKI392" s="541"/>
      <c r="VKJ392" s="541"/>
      <c r="VKK392" s="541"/>
      <c r="VKL392" s="541"/>
      <c r="VKM392" s="541"/>
      <c r="VKN392" s="541"/>
      <c r="VKO392" s="541"/>
      <c r="VKP392" s="541"/>
      <c r="VKQ392" s="541"/>
      <c r="VKR392" s="541"/>
      <c r="VKS392" s="541"/>
      <c r="VKT392" s="541"/>
      <c r="VKU392" s="541"/>
      <c r="VKV392" s="541"/>
      <c r="VKW392" s="541"/>
      <c r="VKX392" s="541"/>
      <c r="VKY392" s="541"/>
      <c r="VKZ392" s="541"/>
      <c r="VLA392" s="541"/>
      <c r="VLB392" s="541"/>
      <c r="VLC392" s="541"/>
      <c r="VLD392" s="541"/>
      <c r="VLE392" s="541"/>
      <c r="VLF392" s="541"/>
      <c r="VLG392" s="541"/>
      <c r="VLH392" s="541"/>
      <c r="VLI392" s="541"/>
      <c r="VLJ392" s="541"/>
      <c r="VLK392" s="541"/>
      <c r="VLL392" s="541"/>
      <c r="VLM392" s="541"/>
      <c r="VLN392" s="541"/>
      <c r="VLO392" s="541"/>
      <c r="VLP392" s="541"/>
      <c r="VLQ392" s="541"/>
      <c r="VLR392" s="541"/>
      <c r="VLS392" s="541"/>
      <c r="VLT392" s="541"/>
      <c r="VLU392" s="541"/>
      <c r="VLV392" s="541"/>
      <c r="VLW392" s="541"/>
      <c r="VLX392" s="541"/>
      <c r="VLY392" s="541"/>
      <c r="VLZ392" s="541"/>
      <c r="VMA392" s="541"/>
      <c r="VMB392" s="541"/>
      <c r="VMC392" s="541"/>
      <c r="VMD392" s="541"/>
      <c r="VME392" s="541"/>
      <c r="VMF392" s="541"/>
      <c r="VMG392" s="541"/>
      <c r="VMH392" s="541"/>
      <c r="VMI392" s="541"/>
      <c r="VMJ392" s="541"/>
      <c r="VMK392" s="541"/>
      <c r="VML392" s="541"/>
      <c r="VMM392" s="541"/>
      <c r="VMN392" s="541"/>
      <c r="VMO392" s="541"/>
      <c r="VMP392" s="541"/>
      <c r="VMQ392" s="541"/>
      <c r="VMR392" s="541"/>
      <c r="VMS392" s="541"/>
      <c r="VMT392" s="541"/>
      <c r="VMU392" s="541"/>
      <c r="VMV392" s="541"/>
      <c r="VMW392" s="541"/>
      <c r="VMX392" s="541"/>
      <c r="VMY392" s="541"/>
      <c r="VMZ392" s="541"/>
      <c r="VNA392" s="541"/>
      <c r="VNB392" s="541"/>
      <c r="VNC392" s="541"/>
      <c r="VND392" s="541"/>
      <c r="VNE392" s="541"/>
      <c r="VNF392" s="541"/>
      <c r="VNG392" s="541"/>
      <c r="VNH392" s="541"/>
      <c r="VNI392" s="541"/>
      <c r="VNJ392" s="541"/>
      <c r="VNK392" s="541"/>
      <c r="VNL392" s="541"/>
      <c r="VNM392" s="541"/>
      <c r="VNN392" s="541"/>
      <c r="VNO392" s="541"/>
      <c r="VNP392" s="541"/>
      <c r="VNQ392" s="541"/>
      <c r="VNR392" s="541"/>
      <c r="VNS392" s="541"/>
      <c r="VNT392" s="541"/>
      <c r="VNU392" s="541"/>
      <c r="VNV392" s="541"/>
      <c r="VNW392" s="541"/>
      <c r="VNX392" s="541"/>
      <c r="VNY392" s="541"/>
      <c r="VNZ392" s="541"/>
      <c r="VOA392" s="541"/>
      <c r="VOB392" s="541"/>
      <c r="VOC392" s="541"/>
      <c r="VOD392" s="541"/>
      <c r="VOE392" s="541"/>
      <c r="VOF392" s="541"/>
      <c r="VOG392" s="541"/>
      <c r="VOH392" s="541"/>
      <c r="VOI392" s="541"/>
      <c r="VOJ392" s="541"/>
      <c r="VOK392" s="541"/>
      <c r="VOL392" s="541"/>
      <c r="VOM392" s="541"/>
      <c r="VON392" s="541"/>
      <c r="VOO392" s="541"/>
      <c r="VOP392" s="541"/>
      <c r="VOQ392" s="541"/>
      <c r="VOR392" s="541"/>
      <c r="VOS392" s="541"/>
      <c r="VOT392" s="541"/>
      <c r="VOU392" s="541"/>
      <c r="VOV392" s="541"/>
      <c r="VOW392" s="541"/>
      <c r="VOX392" s="541"/>
      <c r="VOY392" s="541"/>
      <c r="VOZ392" s="541"/>
      <c r="VPA392" s="541"/>
      <c r="VPB392" s="541"/>
      <c r="VPC392" s="541"/>
      <c r="VPD392" s="541"/>
      <c r="VPE392" s="541"/>
      <c r="VPF392" s="541"/>
      <c r="VPG392" s="541"/>
      <c r="VPH392" s="541"/>
      <c r="VPI392" s="541"/>
      <c r="VPJ392" s="541"/>
      <c r="VPK392" s="541"/>
      <c r="VPL392" s="541"/>
      <c r="VPM392" s="541"/>
      <c r="VPN392" s="541"/>
      <c r="VPO392" s="541"/>
      <c r="VPP392" s="541"/>
      <c r="VPQ392" s="541"/>
      <c r="VPR392" s="541"/>
      <c r="VPS392" s="541"/>
      <c r="VPT392" s="541"/>
      <c r="VPU392" s="541"/>
      <c r="VPV392" s="541"/>
      <c r="VPW392" s="541"/>
      <c r="VPX392" s="541"/>
      <c r="VPY392" s="541"/>
      <c r="VPZ392" s="541"/>
      <c r="VQA392" s="541"/>
      <c r="VQB392" s="541"/>
      <c r="VQC392" s="541"/>
      <c r="VQD392" s="541"/>
      <c r="VQE392" s="541"/>
      <c r="VQF392" s="541"/>
      <c r="VQG392" s="541"/>
      <c r="VQH392" s="541"/>
      <c r="VQI392" s="541"/>
      <c r="VQJ392" s="541"/>
      <c r="VQK392" s="541"/>
      <c r="VQL392" s="541"/>
      <c r="VQM392" s="541"/>
      <c r="VQN392" s="541"/>
      <c r="VQO392" s="541"/>
      <c r="VQP392" s="541"/>
      <c r="VQQ392" s="541"/>
      <c r="VQR392" s="541"/>
      <c r="VQS392" s="541"/>
      <c r="VQT392" s="541"/>
      <c r="VQU392" s="541"/>
      <c r="VQV392" s="541"/>
      <c r="VQW392" s="541"/>
      <c r="VQX392" s="541"/>
      <c r="VQY392" s="541"/>
      <c r="VQZ392" s="541"/>
      <c r="VRA392" s="541"/>
      <c r="VRB392" s="541"/>
      <c r="VRC392" s="541"/>
      <c r="VRD392" s="541"/>
      <c r="VRE392" s="541"/>
      <c r="VRF392" s="541"/>
      <c r="VRG392" s="541"/>
      <c r="VRH392" s="541"/>
      <c r="VRI392" s="541"/>
      <c r="VRJ392" s="541"/>
      <c r="VRK392" s="541"/>
      <c r="VRL392" s="541"/>
      <c r="VRM392" s="541"/>
      <c r="VRN392" s="541"/>
      <c r="VRO392" s="541"/>
      <c r="VRP392" s="541"/>
      <c r="VRQ392" s="541"/>
      <c r="VRR392" s="541"/>
      <c r="VRS392" s="541"/>
      <c r="VRT392" s="541"/>
      <c r="VRU392" s="541"/>
      <c r="VRV392" s="541"/>
      <c r="VRW392" s="541"/>
      <c r="VRX392" s="541"/>
      <c r="VRY392" s="541"/>
      <c r="VRZ392" s="541"/>
      <c r="VSA392" s="541"/>
      <c r="VSB392" s="541"/>
      <c r="VSC392" s="541"/>
      <c r="VSD392" s="541"/>
      <c r="VSE392" s="541"/>
      <c r="VSF392" s="541"/>
      <c r="VSG392" s="541"/>
      <c r="VSH392" s="541"/>
      <c r="VSI392" s="541"/>
      <c r="VSJ392" s="541"/>
      <c r="VSK392" s="541"/>
      <c r="VSL392" s="541"/>
      <c r="VSM392" s="541"/>
      <c r="VSN392" s="541"/>
      <c r="VSO392" s="541"/>
      <c r="VSP392" s="541"/>
      <c r="VSQ392" s="541"/>
      <c r="VSR392" s="541"/>
      <c r="VSS392" s="541"/>
      <c r="VST392" s="541"/>
      <c r="VSU392" s="541"/>
      <c r="VSV392" s="541"/>
      <c r="VSW392" s="541"/>
      <c r="VSX392" s="541"/>
      <c r="VSY392" s="541"/>
      <c r="VSZ392" s="541"/>
      <c r="VTA392" s="541"/>
      <c r="VTB392" s="541"/>
      <c r="VTC392" s="541"/>
      <c r="VTD392" s="541"/>
      <c r="VTE392" s="541"/>
      <c r="VTF392" s="541"/>
      <c r="VTG392" s="541"/>
      <c r="VTH392" s="541"/>
      <c r="VTI392" s="541"/>
      <c r="VTJ392" s="541"/>
      <c r="VTK392" s="541"/>
      <c r="VTL392" s="541"/>
      <c r="VTM392" s="541"/>
      <c r="VTN392" s="541"/>
      <c r="VTO392" s="541"/>
      <c r="VTP392" s="541"/>
      <c r="VTQ392" s="541"/>
      <c r="VTR392" s="541"/>
      <c r="VTS392" s="541"/>
      <c r="VTT392" s="541"/>
      <c r="VTU392" s="541"/>
      <c r="VTV392" s="541"/>
      <c r="VTW392" s="541"/>
      <c r="VTX392" s="541"/>
      <c r="VTY392" s="541"/>
      <c r="VTZ392" s="541"/>
      <c r="VUA392" s="541"/>
      <c r="VUB392" s="541"/>
      <c r="VUC392" s="541"/>
      <c r="VUD392" s="541"/>
      <c r="VUE392" s="541"/>
      <c r="VUF392" s="541"/>
      <c r="VUG392" s="541"/>
      <c r="VUH392" s="541"/>
      <c r="VUI392" s="541"/>
      <c r="VUJ392" s="541"/>
      <c r="VUK392" s="541"/>
      <c r="VUL392" s="541"/>
      <c r="VUM392" s="541"/>
      <c r="VUN392" s="541"/>
      <c r="VUO392" s="541"/>
      <c r="VUP392" s="541"/>
      <c r="VUQ392" s="541"/>
      <c r="VUR392" s="541"/>
      <c r="VUS392" s="541"/>
      <c r="VUT392" s="541"/>
      <c r="VUU392" s="541"/>
      <c r="VUV392" s="541"/>
      <c r="VUW392" s="541"/>
      <c r="VUX392" s="541"/>
      <c r="VUY392" s="541"/>
      <c r="VUZ392" s="541"/>
      <c r="VVA392" s="541"/>
      <c r="VVB392" s="541"/>
      <c r="VVC392" s="541"/>
      <c r="VVD392" s="541"/>
      <c r="VVE392" s="541"/>
      <c r="VVF392" s="541"/>
      <c r="VVG392" s="541"/>
      <c r="VVH392" s="541"/>
      <c r="VVI392" s="541"/>
      <c r="VVJ392" s="541"/>
      <c r="VVK392" s="541"/>
      <c r="VVL392" s="541"/>
      <c r="VVM392" s="541"/>
      <c r="VVN392" s="541"/>
      <c r="VVO392" s="541"/>
      <c r="VVP392" s="541"/>
      <c r="VVQ392" s="541"/>
      <c r="VVR392" s="541"/>
      <c r="VVS392" s="541"/>
      <c r="VVT392" s="541"/>
      <c r="VVU392" s="541"/>
      <c r="VVV392" s="541"/>
      <c r="VVW392" s="541"/>
      <c r="VVX392" s="541"/>
      <c r="VVY392" s="541"/>
      <c r="VVZ392" s="541"/>
      <c r="VWA392" s="541"/>
      <c r="VWB392" s="541"/>
      <c r="VWC392" s="541"/>
      <c r="VWD392" s="541"/>
      <c r="VWE392" s="541"/>
      <c r="VWF392" s="541"/>
      <c r="VWG392" s="541"/>
      <c r="VWH392" s="541"/>
      <c r="VWI392" s="541"/>
      <c r="VWJ392" s="541"/>
      <c r="VWK392" s="541"/>
      <c r="VWL392" s="541"/>
      <c r="VWM392" s="541"/>
      <c r="VWN392" s="541"/>
      <c r="VWO392" s="541"/>
      <c r="VWP392" s="541"/>
      <c r="VWQ392" s="541"/>
      <c r="VWR392" s="541"/>
      <c r="VWS392" s="541"/>
      <c r="VWT392" s="541"/>
      <c r="VWU392" s="541"/>
      <c r="VWV392" s="541"/>
      <c r="VWW392" s="541"/>
      <c r="VWX392" s="541"/>
      <c r="VWY392" s="541"/>
      <c r="VWZ392" s="541"/>
      <c r="VXA392" s="541"/>
      <c r="VXB392" s="541"/>
      <c r="VXC392" s="541"/>
      <c r="VXD392" s="541"/>
      <c r="VXE392" s="541"/>
      <c r="VXF392" s="541"/>
      <c r="VXG392" s="541"/>
      <c r="VXH392" s="541"/>
      <c r="VXI392" s="541"/>
      <c r="VXJ392" s="541"/>
      <c r="VXK392" s="541"/>
      <c r="VXL392" s="541"/>
      <c r="VXM392" s="541"/>
      <c r="VXN392" s="541"/>
      <c r="VXO392" s="541"/>
      <c r="VXP392" s="541"/>
      <c r="VXQ392" s="541"/>
      <c r="VXR392" s="541"/>
      <c r="VXS392" s="541"/>
      <c r="VXT392" s="541"/>
      <c r="VXU392" s="541"/>
      <c r="VXV392" s="541"/>
      <c r="VXW392" s="541"/>
      <c r="VXX392" s="541"/>
      <c r="VXY392" s="541"/>
      <c r="VXZ392" s="541"/>
      <c r="VYA392" s="541"/>
      <c r="VYB392" s="541"/>
      <c r="VYC392" s="541"/>
      <c r="VYD392" s="541"/>
      <c r="VYE392" s="541"/>
      <c r="VYF392" s="541"/>
      <c r="VYG392" s="541"/>
      <c r="VYH392" s="541"/>
      <c r="VYI392" s="541"/>
      <c r="VYJ392" s="541"/>
      <c r="VYK392" s="541"/>
      <c r="VYL392" s="541"/>
      <c r="VYM392" s="541"/>
      <c r="VYN392" s="541"/>
      <c r="VYO392" s="541"/>
      <c r="VYP392" s="541"/>
      <c r="VYQ392" s="541"/>
      <c r="VYR392" s="541"/>
      <c r="VYS392" s="541"/>
      <c r="VYT392" s="541"/>
      <c r="VYU392" s="541"/>
      <c r="VYV392" s="541"/>
      <c r="VYW392" s="541"/>
      <c r="VYX392" s="541"/>
      <c r="VYY392" s="541"/>
      <c r="VYZ392" s="541"/>
      <c r="VZA392" s="541"/>
      <c r="VZB392" s="541"/>
      <c r="VZC392" s="541"/>
      <c r="VZD392" s="541"/>
      <c r="VZE392" s="541"/>
      <c r="VZF392" s="541"/>
      <c r="VZG392" s="541"/>
      <c r="VZH392" s="541"/>
      <c r="VZI392" s="541"/>
      <c r="VZJ392" s="541"/>
      <c r="VZK392" s="541"/>
      <c r="VZL392" s="541"/>
      <c r="VZM392" s="541"/>
      <c r="VZN392" s="541"/>
      <c r="VZO392" s="541"/>
      <c r="VZP392" s="541"/>
      <c r="VZQ392" s="541"/>
      <c r="VZR392" s="541"/>
      <c r="VZS392" s="541"/>
      <c r="VZT392" s="541"/>
      <c r="VZU392" s="541"/>
      <c r="VZV392" s="541"/>
      <c r="VZW392" s="541"/>
      <c r="VZX392" s="541"/>
      <c r="VZY392" s="541"/>
      <c r="VZZ392" s="541"/>
      <c r="WAA392" s="541"/>
      <c r="WAB392" s="541"/>
      <c r="WAC392" s="541"/>
      <c r="WAD392" s="541"/>
      <c r="WAE392" s="541"/>
      <c r="WAF392" s="541"/>
      <c r="WAG392" s="541"/>
      <c r="WAH392" s="541"/>
      <c r="WAI392" s="541"/>
      <c r="WAJ392" s="541"/>
      <c r="WAK392" s="541"/>
      <c r="WAL392" s="541"/>
      <c r="WAM392" s="541"/>
      <c r="WAN392" s="541"/>
      <c r="WAO392" s="541"/>
      <c r="WAP392" s="541"/>
      <c r="WAQ392" s="541"/>
      <c r="WAR392" s="541"/>
      <c r="WAS392" s="541"/>
      <c r="WAT392" s="541"/>
      <c r="WAU392" s="541"/>
      <c r="WAV392" s="541"/>
      <c r="WAW392" s="541"/>
      <c r="WAX392" s="541"/>
      <c r="WAY392" s="541"/>
      <c r="WAZ392" s="541"/>
      <c r="WBA392" s="541"/>
      <c r="WBB392" s="541"/>
      <c r="WBC392" s="541"/>
      <c r="WBD392" s="541"/>
      <c r="WBE392" s="541"/>
      <c r="WBF392" s="541"/>
      <c r="WBG392" s="541"/>
      <c r="WBH392" s="541"/>
      <c r="WBI392" s="541"/>
      <c r="WBJ392" s="541"/>
      <c r="WBK392" s="541"/>
      <c r="WBL392" s="541"/>
      <c r="WBM392" s="541"/>
      <c r="WBN392" s="541"/>
      <c r="WBO392" s="541"/>
      <c r="WBP392" s="541"/>
      <c r="WBQ392" s="541"/>
      <c r="WBR392" s="541"/>
      <c r="WBS392" s="541"/>
      <c r="WBT392" s="541"/>
      <c r="WBU392" s="541"/>
      <c r="WBV392" s="541"/>
      <c r="WBW392" s="541"/>
      <c r="WBX392" s="541"/>
      <c r="WBY392" s="541"/>
      <c r="WBZ392" s="541"/>
      <c r="WCA392" s="541"/>
      <c r="WCB392" s="541"/>
      <c r="WCC392" s="541"/>
      <c r="WCD392" s="541"/>
      <c r="WCE392" s="541"/>
      <c r="WCF392" s="541"/>
      <c r="WCG392" s="541"/>
      <c r="WCH392" s="541"/>
      <c r="WCI392" s="541"/>
      <c r="WCJ392" s="541"/>
      <c r="WCK392" s="541"/>
      <c r="WCL392" s="541"/>
      <c r="WCM392" s="541"/>
      <c r="WCN392" s="541"/>
      <c r="WCO392" s="541"/>
      <c r="WCP392" s="541"/>
      <c r="WCQ392" s="541"/>
      <c r="WCR392" s="541"/>
      <c r="WCS392" s="541"/>
      <c r="WCT392" s="541"/>
      <c r="WCU392" s="541"/>
      <c r="WCV392" s="541"/>
      <c r="WCW392" s="541"/>
      <c r="WCX392" s="541"/>
      <c r="WCY392" s="541"/>
      <c r="WCZ392" s="541"/>
      <c r="WDA392" s="541"/>
      <c r="WDB392" s="541"/>
      <c r="WDC392" s="541"/>
      <c r="WDD392" s="541"/>
      <c r="WDE392" s="541"/>
      <c r="WDF392" s="541"/>
      <c r="WDG392" s="541"/>
      <c r="WDH392" s="541"/>
      <c r="WDI392" s="541"/>
      <c r="WDJ392" s="541"/>
      <c r="WDK392" s="541"/>
      <c r="WDL392" s="541"/>
      <c r="WDM392" s="541"/>
      <c r="WDN392" s="541"/>
      <c r="WDO392" s="541"/>
      <c r="WDP392" s="541"/>
      <c r="WDQ392" s="541"/>
      <c r="WDR392" s="541"/>
      <c r="WDS392" s="541"/>
      <c r="WDT392" s="541"/>
      <c r="WDU392" s="541"/>
      <c r="WDV392" s="541"/>
      <c r="WDW392" s="541"/>
      <c r="WDX392" s="541"/>
      <c r="WDY392" s="541"/>
      <c r="WDZ392" s="541"/>
      <c r="WEA392" s="541"/>
      <c r="WEB392" s="541"/>
      <c r="WEC392" s="541"/>
      <c r="WED392" s="541"/>
      <c r="WEE392" s="541"/>
      <c r="WEF392" s="541"/>
      <c r="WEG392" s="541"/>
      <c r="WEH392" s="541"/>
      <c r="WEI392" s="541"/>
      <c r="WEJ392" s="541"/>
      <c r="WEK392" s="541"/>
      <c r="WEL392" s="541"/>
      <c r="WEM392" s="541"/>
      <c r="WEN392" s="541"/>
      <c r="WEO392" s="541"/>
      <c r="WEP392" s="541"/>
      <c r="WEQ392" s="541"/>
      <c r="WER392" s="541"/>
      <c r="WES392" s="541"/>
      <c r="WET392" s="541"/>
      <c r="WEU392" s="541"/>
      <c r="WEV392" s="541"/>
      <c r="WEW392" s="541"/>
      <c r="WEX392" s="541"/>
      <c r="WEY392" s="541"/>
      <c r="WEZ392" s="541"/>
      <c r="WFA392" s="541"/>
      <c r="WFB392" s="541"/>
      <c r="WFC392" s="541"/>
      <c r="WFD392" s="541"/>
      <c r="WFE392" s="541"/>
      <c r="WFF392" s="541"/>
      <c r="WFG392" s="541"/>
      <c r="WFH392" s="541"/>
      <c r="WFI392" s="541"/>
      <c r="WFJ392" s="541"/>
      <c r="WFK392" s="541"/>
      <c r="WFL392" s="541"/>
      <c r="WFM392" s="541"/>
      <c r="WFN392" s="541"/>
      <c r="WFO392" s="541"/>
      <c r="WFP392" s="541"/>
      <c r="WFQ392" s="541"/>
      <c r="WFR392" s="541"/>
      <c r="WFS392" s="541"/>
      <c r="WFT392" s="541"/>
      <c r="WFU392" s="541"/>
      <c r="WFV392" s="541"/>
      <c r="WFW392" s="541"/>
      <c r="WFX392" s="541"/>
      <c r="WFY392" s="541"/>
      <c r="WFZ392" s="541"/>
      <c r="WGA392" s="541"/>
      <c r="WGB392" s="541"/>
      <c r="WGC392" s="541"/>
      <c r="WGD392" s="541"/>
      <c r="WGE392" s="541"/>
      <c r="WGF392" s="541"/>
      <c r="WGG392" s="541"/>
      <c r="WGH392" s="541"/>
      <c r="WGI392" s="541"/>
      <c r="WGJ392" s="541"/>
      <c r="WGK392" s="541"/>
      <c r="WGL392" s="541"/>
      <c r="WGM392" s="541"/>
      <c r="WGN392" s="541"/>
      <c r="WGO392" s="541"/>
      <c r="WGP392" s="541"/>
      <c r="WGQ392" s="541"/>
      <c r="WGR392" s="541"/>
      <c r="WGS392" s="541"/>
      <c r="WGT392" s="541"/>
      <c r="WGU392" s="541"/>
      <c r="WGV392" s="541"/>
      <c r="WGW392" s="541"/>
      <c r="WGX392" s="541"/>
      <c r="WGY392" s="541"/>
      <c r="WGZ392" s="541"/>
      <c r="WHA392" s="541"/>
      <c r="WHB392" s="541"/>
      <c r="WHC392" s="541"/>
      <c r="WHD392" s="541"/>
      <c r="WHE392" s="541"/>
      <c r="WHF392" s="541"/>
      <c r="WHG392" s="541"/>
      <c r="WHH392" s="541"/>
      <c r="WHI392" s="541"/>
      <c r="WHJ392" s="541"/>
      <c r="WHK392" s="541"/>
      <c r="WHL392" s="541"/>
      <c r="WHM392" s="541"/>
      <c r="WHN392" s="541"/>
      <c r="WHO392" s="541"/>
      <c r="WHP392" s="541"/>
      <c r="WHQ392" s="541"/>
      <c r="WHR392" s="541"/>
      <c r="WHS392" s="541"/>
      <c r="WHT392" s="541"/>
      <c r="WHU392" s="541"/>
      <c r="WHV392" s="541"/>
      <c r="WHW392" s="541"/>
      <c r="WHX392" s="541"/>
      <c r="WHY392" s="541"/>
      <c r="WHZ392" s="541"/>
      <c r="WIA392" s="541"/>
      <c r="WIB392" s="541"/>
      <c r="WIC392" s="541"/>
      <c r="WID392" s="541"/>
      <c r="WIE392" s="541"/>
      <c r="WIF392" s="541"/>
      <c r="WIG392" s="541"/>
      <c r="WIH392" s="541"/>
      <c r="WII392" s="541"/>
      <c r="WIJ392" s="541"/>
      <c r="WIK392" s="541"/>
      <c r="WIL392" s="541"/>
      <c r="WIM392" s="541"/>
      <c r="WIN392" s="541"/>
      <c r="WIO392" s="541"/>
      <c r="WIP392" s="541"/>
      <c r="WIQ392" s="541"/>
      <c r="WIR392" s="541"/>
      <c r="WIS392" s="541"/>
      <c r="WIT392" s="541"/>
      <c r="WIU392" s="541"/>
      <c r="WIV392" s="541"/>
      <c r="WIW392" s="541"/>
      <c r="WIX392" s="541"/>
      <c r="WIY392" s="541"/>
      <c r="WIZ392" s="541"/>
      <c r="WJA392" s="541"/>
      <c r="WJB392" s="541"/>
      <c r="WJC392" s="541"/>
      <c r="WJD392" s="541"/>
      <c r="WJE392" s="541"/>
      <c r="WJF392" s="541"/>
      <c r="WJG392" s="541"/>
      <c r="WJH392" s="541"/>
      <c r="WJI392" s="541"/>
      <c r="WJJ392" s="541"/>
      <c r="WJK392" s="541"/>
      <c r="WJL392" s="541"/>
      <c r="WJM392" s="541"/>
      <c r="WJN392" s="541"/>
      <c r="WJO392" s="541"/>
      <c r="WJP392" s="541"/>
      <c r="WJQ392" s="541"/>
      <c r="WJR392" s="541"/>
      <c r="WJS392" s="541"/>
      <c r="WJT392" s="541"/>
      <c r="WJU392" s="541"/>
      <c r="WJV392" s="541"/>
      <c r="WJW392" s="541"/>
      <c r="WJX392" s="541"/>
      <c r="WJY392" s="541"/>
      <c r="WJZ392" s="541"/>
      <c r="WKA392" s="541"/>
      <c r="WKB392" s="541"/>
      <c r="WKC392" s="541"/>
      <c r="WKD392" s="541"/>
      <c r="WKE392" s="541"/>
      <c r="WKF392" s="541"/>
      <c r="WKG392" s="541"/>
      <c r="WKH392" s="541"/>
      <c r="WKI392" s="541"/>
      <c r="WKJ392" s="541"/>
      <c r="WKK392" s="541"/>
      <c r="WKL392" s="541"/>
      <c r="WKM392" s="541"/>
      <c r="WKN392" s="541"/>
      <c r="WKO392" s="541"/>
      <c r="WKP392" s="541"/>
      <c r="WKQ392" s="541"/>
      <c r="WKR392" s="541"/>
      <c r="WKS392" s="541"/>
      <c r="WKT392" s="541"/>
      <c r="WKU392" s="541"/>
      <c r="WKV392" s="541"/>
      <c r="WKW392" s="541"/>
      <c r="WKX392" s="541"/>
      <c r="WKY392" s="541"/>
      <c r="WKZ392" s="541"/>
      <c r="WLA392" s="541"/>
      <c r="WLB392" s="541"/>
      <c r="WLC392" s="541"/>
      <c r="WLD392" s="541"/>
      <c r="WLE392" s="541"/>
      <c r="WLF392" s="541"/>
      <c r="WLG392" s="541"/>
      <c r="WLH392" s="541"/>
      <c r="WLI392" s="541"/>
      <c r="WLJ392" s="541"/>
      <c r="WLK392" s="541"/>
      <c r="WLL392" s="541"/>
      <c r="WLM392" s="541"/>
      <c r="WLN392" s="541"/>
      <c r="WLO392" s="541"/>
      <c r="WLP392" s="541"/>
      <c r="WLQ392" s="541"/>
      <c r="WLR392" s="541"/>
      <c r="WLS392" s="541"/>
      <c r="WLT392" s="541"/>
      <c r="WLU392" s="541"/>
      <c r="WLV392" s="541"/>
      <c r="WLW392" s="541"/>
      <c r="WLX392" s="541"/>
      <c r="WLY392" s="541"/>
      <c r="WLZ392" s="541"/>
      <c r="WMA392" s="541"/>
      <c r="WMB392" s="541"/>
      <c r="WMC392" s="541"/>
      <c r="WMD392" s="541"/>
      <c r="WME392" s="541"/>
      <c r="WMF392" s="541"/>
      <c r="WMG392" s="541"/>
      <c r="WMH392" s="541"/>
      <c r="WMI392" s="541"/>
      <c r="WMJ392" s="541"/>
      <c r="WMK392" s="541"/>
      <c r="WML392" s="541"/>
      <c r="WMM392" s="541"/>
      <c r="WMN392" s="541"/>
      <c r="WMO392" s="541"/>
      <c r="WMP392" s="541"/>
      <c r="WMQ392" s="541"/>
      <c r="WMR392" s="541"/>
      <c r="WMS392" s="541"/>
      <c r="WMT392" s="541"/>
      <c r="WMU392" s="541"/>
      <c r="WMV392" s="541"/>
      <c r="WMW392" s="541"/>
      <c r="WMX392" s="541"/>
      <c r="WMY392" s="541"/>
      <c r="WMZ392" s="541"/>
      <c r="WNA392" s="541"/>
      <c r="WNB392" s="541"/>
      <c r="WNC392" s="541"/>
      <c r="WND392" s="541"/>
      <c r="WNE392" s="541"/>
      <c r="WNF392" s="541"/>
      <c r="WNG392" s="541"/>
      <c r="WNH392" s="541"/>
      <c r="WNI392" s="541"/>
      <c r="WNJ392" s="541"/>
      <c r="WNK392" s="541"/>
      <c r="WNL392" s="541"/>
      <c r="WNM392" s="541"/>
      <c r="WNN392" s="541"/>
      <c r="WNO392" s="541"/>
      <c r="WNP392" s="541"/>
      <c r="WNQ392" s="541"/>
      <c r="WNR392" s="541"/>
      <c r="WNS392" s="541"/>
      <c r="WNT392" s="541"/>
      <c r="WNU392" s="541"/>
      <c r="WNV392" s="541"/>
      <c r="WNW392" s="541"/>
      <c r="WNX392" s="541"/>
      <c r="WNY392" s="541"/>
      <c r="WNZ392" s="541"/>
      <c r="WOA392" s="541"/>
      <c r="WOB392" s="541"/>
      <c r="WOC392" s="541"/>
      <c r="WOD392" s="541"/>
      <c r="WOE392" s="541"/>
      <c r="WOF392" s="541"/>
      <c r="WOG392" s="541"/>
      <c r="WOH392" s="541"/>
      <c r="WOI392" s="541"/>
      <c r="WOJ392" s="541"/>
      <c r="WOK392" s="541"/>
      <c r="WOL392" s="541"/>
      <c r="WOM392" s="541"/>
      <c r="WON392" s="541"/>
      <c r="WOO392" s="541"/>
      <c r="WOP392" s="541"/>
      <c r="WOQ392" s="541"/>
      <c r="WOR392" s="541"/>
      <c r="WOS392" s="541"/>
      <c r="WOT392" s="541"/>
      <c r="WOU392" s="541"/>
      <c r="WOV392" s="541"/>
      <c r="WOW392" s="541"/>
      <c r="WOX392" s="541"/>
      <c r="WOY392" s="541"/>
      <c r="WOZ392" s="541"/>
      <c r="WPA392" s="541"/>
      <c r="WPB392" s="541"/>
      <c r="WPC392" s="541"/>
      <c r="WPD392" s="541"/>
      <c r="WPE392" s="541"/>
      <c r="WPF392" s="541"/>
      <c r="WPG392" s="541"/>
      <c r="WPH392" s="541"/>
      <c r="WPI392" s="541"/>
      <c r="WPJ392" s="541"/>
      <c r="WPK392" s="541"/>
      <c r="WPL392" s="541"/>
      <c r="WPM392" s="541"/>
      <c r="WPN392" s="541"/>
      <c r="WPO392" s="541"/>
      <c r="WPP392" s="541"/>
      <c r="WPQ392" s="541"/>
      <c r="WPR392" s="541"/>
      <c r="WPS392" s="541"/>
      <c r="WPT392" s="541"/>
      <c r="WPU392" s="541"/>
      <c r="WPV392" s="541"/>
      <c r="WPW392" s="541"/>
      <c r="WPX392" s="541"/>
      <c r="WPY392" s="541"/>
      <c r="WPZ392" s="541"/>
      <c r="WQA392" s="541"/>
      <c r="WQB392" s="541"/>
      <c r="WQC392" s="541"/>
      <c r="WQD392" s="541"/>
      <c r="WQE392" s="541"/>
      <c r="WQF392" s="541"/>
      <c r="WQG392" s="541"/>
      <c r="WQH392" s="541"/>
      <c r="WQI392" s="541"/>
      <c r="WQJ392" s="541"/>
      <c r="WQK392" s="541"/>
      <c r="WQL392" s="541"/>
      <c r="WQM392" s="541"/>
      <c r="WQN392" s="541"/>
      <c r="WQO392" s="541"/>
      <c r="WQP392" s="541"/>
      <c r="WQQ392" s="541"/>
      <c r="WQR392" s="541"/>
      <c r="WQS392" s="541"/>
      <c r="WQT392" s="541"/>
      <c r="WQU392" s="541"/>
      <c r="WQV392" s="541"/>
      <c r="WQW392" s="541"/>
      <c r="WQX392" s="541"/>
      <c r="WQY392" s="541"/>
      <c r="WQZ392" s="541"/>
      <c r="WRA392" s="541"/>
      <c r="WRB392" s="541"/>
      <c r="WRC392" s="541"/>
      <c r="WRD392" s="541"/>
      <c r="WRE392" s="541"/>
      <c r="WRF392" s="541"/>
      <c r="WRG392" s="541"/>
      <c r="WRH392" s="541"/>
      <c r="WRI392" s="541"/>
      <c r="WRJ392" s="541"/>
      <c r="WRK392" s="541"/>
      <c r="WRL392" s="541"/>
      <c r="WRM392" s="541"/>
      <c r="WRN392" s="541"/>
      <c r="WRO392" s="541"/>
      <c r="WRP392" s="541"/>
      <c r="WRQ392" s="541"/>
      <c r="WRR392" s="541"/>
      <c r="WRS392" s="541"/>
      <c r="WRT392" s="541"/>
      <c r="WRU392" s="541"/>
      <c r="WRV392" s="541"/>
      <c r="WRW392" s="541"/>
      <c r="WRX392" s="541"/>
      <c r="WRY392" s="541"/>
      <c r="WRZ392" s="541"/>
      <c r="WSA392" s="541"/>
      <c r="WSB392" s="541"/>
      <c r="WSC392" s="541"/>
      <c r="WSD392" s="541"/>
      <c r="WSE392" s="541"/>
      <c r="WSF392" s="541"/>
      <c r="WSG392" s="541"/>
      <c r="WSH392" s="541"/>
      <c r="WSI392" s="541"/>
      <c r="WSJ392" s="541"/>
      <c r="WSK392" s="541"/>
      <c r="WSL392" s="541"/>
      <c r="WSM392" s="541"/>
      <c r="WSN392" s="541"/>
      <c r="WSO392" s="541"/>
      <c r="WSP392" s="541"/>
      <c r="WSQ392" s="541"/>
      <c r="WSR392" s="541"/>
      <c r="WSS392" s="541"/>
      <c r="WST392" s="541"/>
      <c r="WSU392" s="541"/>
      <c r="WSV392" s="541"/>
      <c r="WSW392" s="541"/>
      <c r="WSX392" s="541"/>
      <c r="WSY392" s="541"/>
      <c r="WSZ392" s="541"/>
      <c r="WTA392" s="541"/>
      <c r="WTB392" s="541"/>
      <c r="WTC392" s="541"/>
      <c r="WTD392" s="541"/>
      <c r="WTE392" s="541"/>
      <c r="WTF392" s="541"/>
      <c r="WTG392" s="541"/>
      <c r="WTH392" s="541"/>
      <c r="WTI392" s="541"/>
      <c r="WTJ392" s="541"/>
      <c r="WTK392" s="541"/>
      <c r="WTL392" s="541"/>
      <c r="WTM392" s="541"/>
      <c r="WTN392" s="541"/>
      <c r="WTO392" s="541"/>
      <c r="WTP392" s="541"/>
      <c r="WTQ392" s="541"/>
      <c r="WTR392" s="541"/>
      <c r="WTS392" s="541"/>
      <c r="WTT392" s="541"/>
      <c r="WTU392" s="541"/>
      <c r="WTV392" s="541"/>
      <c r="WTW392" s="541"/>
      <c r="WTX392" s="541"/>
      <c r="WTY392" s="541"/>
      <c r="WTZ392" s="541"/>
      <c r="WUA392" s="541"/>
      <c r="WUB392" s="541"/>
      <c r="WUC392" s="541"/>
      <c r="WUD392" s="541"/>
      <c r="WUE392" s="541"/>
      <c r="WUF392" s="541"/>
      <c r="WUG392" s="541"/>
      <c r="WUH392" s="541"/>
      <c r="WUI392" s="541"/>
      <c r="WUJ392" s="541"/>
      <c r="WUK392" s="541"/>
      <c r="WUL392" s="541"/>
      <c r="WUM392" s="541"/>
      <c r="WUN392" s="541"/>
      <c r="WUO392" s="541"/>
      <c r="WUP392" s="541"/>
      <c r="WUQ392" s="541"/>
      <c r="WUR392" s="541"/>
      <c r="WUS392" s="541"/>
      <c r="WUT392" s="541"/>
      <c r="WUU392" s="541"/>
      <c r="WUV392" s="541"/>
      <c r="WUW392" s="541"/>
      <c r="WUX392" s="541"/>
      <c r="WUY392" s="541"/>
      <c r="WUZ392" s="541"/>
      <c r="WVA392" s="541"/>
      <c r="WVB392" s="541"/>
      <c r="WVC392" s="541"/>
      <c r="WVD392" s="541"/>
      <c r="WVE392" s="541"/>
      <c r="WVF392" s="541"/>
      <c r="WVG392" s="541"/>
      <c r="WVH392" s="541"/>
      <c r="WVI392" s="541"/>
      <c r="WVJ392" s="541"/>
      <c r="WVK392" s="541"/>
      <c r="WVL392" s="541"/>
      <c r="WVM392" s="541"/>
      <c r="WVN392" s="541"/>
      <c r="WVO392" s="541"/>
      <c r="WVP392" s="541"/>
      <c r="WVQ392" s="541"/>
      <c r="WVR392" s="541"/>
      <c r="WVS392" s="541"/>
      <c r="WVT392" s="541"/>
      <c r="WVU392" s="541"/>
      <c r="WVV392" s="541"/>
      <c r="WVW392" s="541"/>
      <c r="WVX392" s="541"/>
      <c r="WVY392" s="541"/>
      <c r="WVZ392" s="541"/>
      <c r="WWA392" s="541"/>
      <c r="WWB392" s="541"/>
      <c r="WWC392" s="541"/>
      <c r="WWD392" s="541"/>
      <c r="WWE392" s="541"/>
      <c r="WWF392" s="541"/>
      <c r="WWG392" s="541"/>
      <c r="WWH392" s="541"/>
      <c r="WWI392" s="541"/>
      <c r="WWJ392" s="541"/>
      <c r="WWK392" s="541"/>
      <c r="WWL392" s="541"/>
      <c r="WWM392" s="541"/>
      <c r="WWN392" s="541"/>
      <c r="WWO392" s="541"/>
      <c r="WWP392" s="541"/>
      <c r="WWQ392" s="541"/>
      <c r="WWR392" s="541"/>
      <c r="WWS392" s="541"/>
      <c r="WWT392" s="541"/>
      <c r="WWU392" s="541"/>
      <c r="WWV392" s="541"/>
      <c r="WWW392" s="541"/>
      <c r="WWX392" s="541"/>
      <c r="WWY392" s="541"/>
      <c r="WWZ392" s="541"/>
      <c r="WXA392" s="541"/>
      <c r="WXB392" s="541"/>
      <c r="WXC392" s="541"/>
      <c r="WXD392" s="541"/>
      <c r="WXE392" s="541"/>
      <c r="WXF392" s="541"/>
      <c r="WXG392" s="541"/>
      <c r="WXH392" s="541"/>
      <c r="WXI392" s="541"/>
      <c r="WXJ392" s="541"/>
      <c r="WXK392" s="541"/>
      <c r="WXL392" s="541"/>
      <c r="WXM392" s="541"/>
      <c r="WXN392" s="541"/>
      <c r="WXO392" s="541"/>
      <c r="WXP392" s="541"/>
      <c r="WXQ392" s="541"/>
      <c r="WXR392" s="541"/>
      <c r="WXS392" s="541"/>
      <c r="WXT392" s="541"/>
      <c r="WXU392" s="541"/>
      <c r="WXV392" s="541"/>
      <c r="WXW392" s="541"/>
      <c r="WXX392" s="541"/>
      <c r="WXY392" s="541"/>
      <c r="WXZ392" s="541"/>
      <c r="WYA392" s="541"/>
      <c r="WYB392" s="541"/>
      <c r="WYC392" s="541"/>
      <c r="WYD392" s="541"/>
      <c r="WYE392" s="541"/>
      <c r="WYF392" s="541"/>
      <c r="WYG392" s="541"/>
      <c r="WYH392" s="541"/>
      <c r="WYI392" s="541"/>
      <c r="WYJ392" s="541"/>
      <c r="WYK392" s="541"/>
      <c r="WYL392" s="541"/>
      <c r="WYM392" s="541"/>
      <c r="WYN392" s="541"/>
      <c r="WYO392" s="541"/>
      <c r="WYP392" s="541"/>
      <c r="WYQ392" s="541"/>
      <c r="WYR392" s="541"/>
      <c r="WYS392" s="541"/>
      <c r="WYT392" s="541"/>
      <c r="WYU392" s="541"/>
      <c r="WYV392" s="541"/>
      <c r="WYW392" s="541"/>
      <c r="WYX392" s="541"/>
      <c r="WYY392" s="541"/>
      <c r="WYZ392" s="541"/>
      <c r="WZA392" s="541"/>
      <c r="WZB392" s="541"/>
      <c r="WZC392" s="541"/>
      <c r="WZD392" s="541"/>
      <c r="WZE392" s="541"/>
      <c r="WZF392" s="541"/>
      <c r="WZG392" s="541"/>
      <c r="WZH392" s="541"/>
      <c r="WZI392" s="541"/>
      <c r="WZJ392" s="541"/>
      <c r="WZK392" s="541"/>
      <c r="WZL392" s="541"/>
      <c r="WZM392" s="541"/>
      <c r="WZN392" s="541"/>
      <c r="WZO392" s="541"/>
      <c r="WZP392" s="541"/>
      <c r="WZQ392" s="541"/>
      <c r="WZR392" s="541"/>
      <c r="WZS392" s="541"/>
      <c r="WZT392" s="541"/>
      <c r="WZU392" s="541"/>
      <c r="WZV392" s="541"/>
      <c r="WZW392" s="541"/>
      <c r="WZX392" s="541"/>
      <c r="WZY392" s="541"/>
      <c r="WZZ392" s="541"/>
      <c r="XAA392" s="541"/>
      <c r="XAB392" s="541"/>
      <c r="XAC392" s="541"/>
      <c r="XAD392" s="541"/>
      <c r="XAE392" s="541"/>
      <c r="XAF392" s="541"/>
      <c r="XAG392" s="541"/>
      <c r="XAH392" s="541"/>
      <c r="XAI392" s="541"/>
      <c r="XAJ392" s="541"/>
      <c r="XAK392" s="541"/>
      <c r="XAL392" s="541"/>
      <c r="XAM392" s="541"/>
      <c r="XAN392" s="541"/>
      <c r="XAO392" s="541"/>
      <c r="XAP392" s="541"/>
      <c r="XAQ392" s="541"/>
      <c r="XAR392" s="541"/>
      <c r="XAS392" s="541"/>
      <c r="XAT392" s="541"/>
      <c r="XAU392" s="541"/>
      <c r="XAV392" s="541"/>
      <c r="XAW392" s="541"/>
      <c r="XAX392" s="541"/>
      <c r="XAY392" s="541"/>
      <c r="XAZ392" s="541"/>
      <c r="XBA392" s="541"/>
      <c r="XBB392" s="541"/>
      <c r="XBC392" s="541"/>
      <c r="XBD392" s="541"/>
      <c r="XBE392" s="541"/>
      <c r="XBF392" s="541"/>
      <c r="XBG392" s="541"/>
      <c r="XBH392" s="541"/>
      <c r="XBI392" s="541"/>
      <c r="XBJ392" s="541"/>
      <c r="XBK392" s="541"/>
      <c r="XBL392" s="541"/>
      <c r="XBM392" s="541"/>
      <c r="XBN392" s="541"/>
      <c r="XBO392" s="541"/>
      <c r="XBP392" s="541"/>
      <c r="XBQ392" s="541"/>
      <c r="XBR392" s="541"/>
      <c r="XBS392" s="541"/>
      <c r="XBT392" s="541"/>
      <c r="XBU392" s="541"/>
      <c r="XBV392" s="541"/>
      <c r="XBW392" s="541"/>
      <c r="XBX392" s="541"/>
      <c r="XBY392" s="541"/>
      <c r="XBZ392" s="541"/>
      <c r="XCA392" s="541"/>
      <c r="XCB392" s="541"/>
      <c r="XCC392" s="541"/>
      <c r="XCD392" s="541"/>
      <c r="XCE392" s="541"/>
      <c r="XCF392" s="541"/>
      <c r="XCG392" s="541"/>
      <c r="XCH392" s="541"/>
      <c r="XCI392" s="541"/>
      <c r="XCJ392" s="541"/>
      <c r="XCK392" s="541"/>
      <c r="XCL392" s="541"/>
      <c r="XCM392" s="541"/>
      <c r="XCN392" s="541"/>
      <c r="XCO392" s="541"/>
      <c r="XCP392" s="541"/>
      <c r="XCQ392" s="541"/>
      <c r="XCR392" s="541"/>
      <c r="XCS392" s="541"/>
      <c r="XCT392" s="541"/>
      <c r="XCU392" s="541"/>
      <c r="XCV392" s="541"/>
      <c r="XCW392" s="541"/>
      <c r="XCX392" s="541"/>
      <c r="XCY392" s="541"/>
      <c r="XCZ392" s="541"/>
      <c r="XDA392" s="541"/>
      <c r="XDB392" s="541"/>
      <c r="XDC392" s="541"/>
      <c r="XDD392" s="541"/>
      <c r="XDE392" s="541"/>
      <c r="XDF392" s="541"/>
      <c r="XDG392" s="541"/>
      <c r="XDH392" s="541"/>
      <c r="XDI392" s="541"/>
      <c r="XDJ392" s="541"/>
      <c r="XDK392" s="541"/>
      <c r="XDL392" s="541"/>
      <c r="XDM392" s="541"/>
      <c r="XDN392" s="541"/>
      <c r="XDO392" s="541"/>
      <c r="XDP392" s="541"/>
      <c r="XDQ392" s="541"/>
      <c r="XDR392" s="541"/>
      <c r="XDS392" s="541"/>
      <c r="XDT392" s="541"/>
      <c r="XDU392" s="541"/>
      <c r="XDV392" s="541"/>
      <c r="XDW392" s="541"/>
      <c r="XDX392" s="541"/>
      <c r="XDY392" s="541"/>
      <c r="XDZ392" s="541"/>
      <c r="XEA392" s="541"/>
      <c r="XEB392" s="541"/>
      <c r="XEC392" s="541"/>
      <c r="XED392" s="541"/>
      <c r="XEE392" s="541"/>
      <c r="XEF392" s="541"/>
      <c r="XEG392" s="541"/>
      <c r="XEH392" s="541"/>
      <c r="XEI392" s="541"/>
      <c r="XEJ392" s="541"/>
      <c r="XEK392" s="541"/>
      <c r="XEL392" s="541"/>
      <c r="XEM392" s="541"/>
      <c r="XEN392" s="541"/>
      <c r="XEO392" s="541"/>
      <c r="XEP392" s="541"/>
      <c r="XEQ392" s="541"/>
      <c r="XER392" s="541"/>
      <c r="XES392" s="541"/>
      <c r="XET392" s="541"/>
      <c r="XEU392" s="541"/>
      <c r="XEV392" s="541"/>
      <c r="XEW392" s="541"/>
      <c r="XEX392" s="541"/>
      <c r="XEY392" s="541"/>
      <c r="XEZ392" s="541"/>
      <c r="XFA392" s="541"/>
      <c r="XFB392" s="541"/>
      <c r="XFC392" s="541"/>
      <c r="XFD392" s="541"/>
    </row>
    <row r="393" spans="2:16384" s="541" customFormat="1" ht="30" customHeight="1">
      <c r="B393" s="537" t="s">
        <v>462</v>
      </c>
      <c r="C393" s="538" t="s">
        <v>110</v>
      </c>
      <c r="D393" s="538" t="s">
        <v>111</v>
      </c>
      <c r="E393" s="538" t="s">
        <v>464</v>
      </c>
      <c r="F393" s="539">
        <f>'3. Inputs'!G119</f>
        <v>1</v>
      </c>
      <c r="G393" s="538">
        <f>(F393/'Fee Income'!F38)*'Fee Income'!G38</f>
        <v>1.0609</v>
      </c>
      <c r="H393" s="538">
        <f>(G393/'Fee Income'!G38)*'Fee Income'!H38</f>
        <v>1.092727</v>
      </c>
      <c r="I393" s="538">
        <f>(H393/'Fee Income'!H38)*'Fee Income'!I38</f>
        <v>1.1255088099999997</v>
      </c>
      <c r="J393" s="538">
        <f>(I393/'Fee Income'!I38)*'Fee Income'!J38</f>
        <v>2.1639782720266667</v>
      </c>
      <c r="K393" s="538">
        <f>(J393/'Fee Income'!J38)*'Fee Income'!K38</f>
        <v>3.1841394574106667</v>
      </c>
      <c r="L393" s="538">
        <f>(K393/'Fee Income'!K38)*'Fee Income'!L38</f>
        <v>4.2635627334728827</v>
      </c>
      <c r="M393" s="538">
        <f>(L393/'Fee Income'!L38)*'Fee Income'!M38</f>
        <v>5.0248546561708771</v>
      </c>
      <c r="N393" s="538">
        <f>(M393/'Fee Income'!M38)*'Fee Income'!N38</f>
        <v>5.6975095693877016</v>
      </c>
      <c r="O393" s="538">
        <f>(N393/'Fee Income'!N38)*'Fee Income'!O38</f>
        <v>6.4060014082069827</v>
      </c>
      <c r="P393" s="538">
        <f>(O393/'Fee Income'!O38)*'Fee Income'!P38</f>
        <v>6.5981814504531924</v>
      </c>
      <c r="Q393" s="538">
        <f>(P393/'Fee Income'!P38)*'Fee Income'!Q38</f>
        <v>6.7961268939667887</v>
      </c>
      <c r="R393" s="538">
        <f>(Q393/'Fee Income'!Q38)*'Fee Income'!R38</f>
        <v>7.0000107007857926</v>
      </c>
      <c r="S393" s="538">
        <f>(R393/'Fee Income'!R38)*'Fee Income'!S38</f>
        <v>7.2100110218093665</v>
      </c>
      <c r="T393" s="538">
        <f>(S393/'Fee Income'!S38)*'Fee Income'!T38</f>
        <v>7.4263113524636468</v>
      </c>
      <c r="U393" s="538">
        <f>(T393/'Fee Income'!T38)*'Fee Income'!U38</f>
        <v>7.649100693037556</v>
      </c>
      <c r="V393" s="538">
        <f>(U393/'Fee Income'!U38)*'Fee Income'!V38</f>
        <v>7.8785737138286835</v>
      </c>
      <c r="W393" s="538">
        <f>(V393/'Fee Income'!V38)*'Fee Income'!W38</f>
        <v>8.1149309252435433</v>
      </c>
      <c r="X393" s="538">
        <f>(W393/'Fee Income'!W38)*'Fee Income'!X38</f>
        <v>8.3583788530008487</v>
      </c>
      <c r="Y393" s="538">
        <f>(X393/'Fee Income'!X38)*'Fee Income'!Y38</f>
        <v>8.6091302185908738</v>
      </c>
      <c r="Z393" s="538">
        <f>(Y393/'Fee Income'!Y38)*'Fee Income'!Z38</f>
        <v>8.8674041251485995</v>
      </c>
      <c r="AA393" s="538">
        <f>(Z393/'Fee Income'!Z38)*'Fee Income'!AA38</f>
        <v>9.1334262489030547</v>
      </c>
      <c r="AB393" s="538">
        <f>(AA393/'Fee Income'!AA38)*'Fee Income'!AB38</f>
        <v>9.4074290363701483</v>
      </c>
      <c r="AC393" s="538">
        <f>(AB393/'Fee Income'!AB38)*'Fee Income'!AC38</f>
        <v>9.6896519074612524</v>
      </c>
      <c r="AD393" s="538">
        <f>(AC393/'Fee Income'!AC38)*'Fee Income'!AD38</f>
        <v>9.9803414646850896</v>
      </c>
      <c r="AE393" s="538">
        <f>(AD393/'Fee Income'!AD38)*'Fee Income'!AE38</f>
        <v>10.279751708625643</v>
      </c>
      <c r="AF393" s="538">
        <f>(AE393/'Fee Income'!AE38)*'Fee Income'!AF38</f>
        <v>10.588144259884412</v>
      </c>
      <c r="AG393" s="538">
        <f>(AF393/'Fee Income'!AF38)*'Fee Income'!AG38</f>
        <v>10.905788587680945</v>
      </c>
      <c r="AH393" s="538">
        <f>(AG393/'Fee Income'!AG38)*'Fee Income'!AH38</f>
        <v>11.232962245311375</v>
      </c>
      <c r="AI393" s="538">
        <f>(AH393/'Fee Income'!AH38)*'Fee Income'!AI38</f>
        <v>11.569951112670715</v>
      </c>
      <c r="AJ393" s="538">
        <f>(AI393/'Fee Income'!AI38)*'Fee Income'!AJ38</f>
        <v>11.917049646050836</v>
      </c>
      <c r="AK393" s="538">
        <f>(AJ393/'Fee Income'!AJ38)*'Fee Income'!AK38</f>
        <v>12.274561135432364</v>
      </c>
      <c r="AL393" s="538">
        <f>(AK393/'Fee Income'!AK38)*'Fee Income'!AL38</f>
        <v>12.642797969495335</v>
      </c>
      <c r="AM393" s="538">
        <f>(AL393/'Fee Income'!AL38)*'Fee Income'!AM38</f>
        <v>13.022081908580196</v>
      </c>
      <c r="AN393" s="538">
        <f>(AM393/'Fee Income'!AM38)*'Fee Income'!AN38</f>
        <v>13.4127443658376</v>
      </c>
      <c r="AO393" s="538">
        <f>(AN393/'Fee Income'!AN38)*'Fee Income'!AO38</f>
        <v>13.815126696812731</v>
      </c>
      <c r="AP393" s="538">
        <f>(AO393/'Fee Income'!AO38)*'Fee Income'!AP38</f>
        <v>14.229580497717114</v>
      </c>
      <c r="AQ393" s="538">
        <f>(AP393/'Fee Income'!AP38)*'Fee Income'!AQ38</f>
        <v>14.656467912648626</v>
      </c>
      <c r="AR393" s="538">
        <f>(AQ393/'Fee Income'!AQ38)*'Fee Income'!AR38</f>
        <v>15.096161950028085</v>
      </c>
      <c r="AS393" s="538">
        <f>(AR393/'Fee Income'!AR38)*'Fee Income'!AS38</f>
        <v>15.549046808528932</v>
      </c>
      <c r="AT393" s="538">
        <f>(AS393/'Fee Income'!AS38)*'Fee Income'!AT38</f>
        <v>16.015518212784794</v>
      </c>
      <c r="AU393" s="538">
        <f>(AT393/'Fee Income'!AT38)*'Fee Income'!AU38</f>
        <v>16.49598375916834</v>
      </c>
      <c r="AV393" s="538">
        <f>(AU393/'Fee Income'!AU38)*'Fee Income'!AV38</f>
        <v>16.990863271943393</v>
      </c>
      <c r="AW393" s="538">
        <f>(AV393/'Fee Income'!AV38)*'Fee Income'!AW38</f>
        <v>17.500589170101694</v>
      </c>
      <c r="AX393" s="538">
        <f>(AW393/'Fee Income'!AW38)*'Fee Income'!AX38</f>
        <v>18.025606845204745</v>
      </c>
      <c r="AY393" s="538">
        <f>(AX393/'Fee Income'!AX38)*'Fee Income'!AY38</f>
        <v>18.566375050560886</v>
      </c>
      <c r="AZ393" s="538">
        <f>(AY393/'Fee Income'!AY38)*'Fee Income'!AZ38</f>
        <v>19.123366302077713</v>
      </c>
      <c r="BA393" s="538">
        <f>(AZ393/'Fee Income'!AZ38)*'Fee Income'!BA38</f>
        <v>19.697067291140048</v>
      </c>
      <c r="BB393" s="538">
        <f>(BA393/'Fee Income'!BA38)*'Fee Income'!BB38</f>
        <v>20.287979309874249</v>
      </c>
      <c r="BC393" s="538">
        <f>(BB393/'Fee Income'!BB38)*'Fee Income'!BC38</f>
        <v>20.896618689170481</v>
      </c>
      <c r="BD393" s="538">
        <f>(BC393/'Fee Income'!BC38)*'Fee Income'!BD38</f>
        <v>21.523517249845597</v>
      </c>
      <c r="BE393" s="538">
        <f>(BD393/'Fee Income'!BD38)*'Fee Income'!BE38</f>
        <v>22.169222767340965</v>
      </c>
      <c r="BF393" s="538">
        <f>(BE393/'Fee Income'!BE38)*'Fee Income'!BF38</f>
        <v>22.834299450361197</v>
      </c>
      <c r="BG393" s="538">
        <f>(BF393/'Fee Income'!BF38)*'Fee Income'!BG38</f>
        <v>23.519328433872037</v>
      </c>
      <c r="BH393" s="538">
        <f>(BG393/'Fee Income'!BG38)*'Fee Income'!BH38</f>
        <v>24.224908286888198</v>
      </c>
      <c r="BI393" s="538">
        <f>(BH393/'Fee Income'!BH38)*'Fee Income'!BI38</f>
        <v>24.951655535494847</v>
      </c>
      <c r="BJ393" s="538">
        <f>(BI393/'Fee Income'!BI38)*'Fee Income'!BJ38</f>
        <v>25.700205201559694</v>
      </c>
      <c r="BK393" s="538">
        <f>(BJ393/'Fee Income'!BJ38)*'Fee Income'!BK38</f>
        <v>26.471211357606482</v>
      </c>
      <c r="BL393" s="538">
        <f>(BK393/'Fee Income'!BK38)*'Fee Income'!BL38</f>
        <v>27.265347698334679</v>
      </c>
      <c r="BM393" s="538">
        <f>(BL393/'Fee Income'!BL38)*'Fee Income'!BM38</f>
        <v>28.083308129284717</v>
      </c>
      <c r="BN393" s="538">
        <f>(BM393/'Fee Income'!BM38)*'Fee Income'!BN38</f>
        <v>0</v>
      </c>
      <c r="BO393" s="538" t="e">
        <f>(BN393/'Fee Income'!BN38)*'Fee Income'!BO38</f>
        <v>#DIV/0!</v>
      </c>
      <c r="BP393" s="540" t="e">
        <f>(BO393/'Fee Income'!BO38)*'Fee Income'!BP38</f>
        <v>#DIV/0!</v>
      </c>
    </row>
    <row r="394" spans="2:16384" s="541" customFormat="1" ht="30" customHeight="1">
      <c r="B394" s="542" t="s">
        <v>462</v>
      </c>
      <c r="C394" s="320" t="s">
        <v>110</v>
      </c>
      <c r="D394" s="320" t="s">
        <v>112</v>
      </c>
      <c r="E394" s="320" t="s">
        <v>464</v>
      </c>
      <c r="F394" s="543">
        <f>'3. Inputs'!G120</f>
        <v>1</v>
      </c>
      <c r="G394" s="320">
        <f>(F394/'Fee Income'!F39)*'Fee Income'!G39</f>
        <v>1.0609</v>
      </c>
      <c r="H394" s="320">
        <f>(G394/'Fee Income'!G39)*'Fee Income'!H39</f>
        <v>1.0927270000000002</v>
      </c>
      <c r="I394" s="320">
        <f>(H394/'Fee Income'!H39)*'Fee Income'!I39</f>
        <v>1.1255088099999999</v>
      </c>
      <c r="J394" s="320">
        <f>(I394/'Fee Income'!I39)*'Fee Income'!J39</f>
        <v>2.3765118523150002</v>
      </c>
      <c r="K394" s="320">
        <f>(J394/'Fee Income'!J39)*'Fee Income'!K39</f>
        <v>3.1642385858018516</v>
      </c>
      <c r="L394" s="320">
        <f>(K394/'Fee Income'!K39)*'Fee Income'!L39</f>
        <v>3.9970900626308286</v>
      </c>
      <c r="M394" s="320">
        <f>(L394/'Fee Income'!L39)*'Fee Income'!M39</f>
        <v>4.7108012401601975</v>
      </c>
      <c r="N394" s="320">
        <f>(M394/'Fee Income'!M39)*'Fee Income'!N39</f>
        <v>5.3414152213009709</v>
      </c>
      <c r="O394" s="320">
        <f>(N394/'Fee Income'!N39)*'Fee Income'!O39</f>
        <v>6.0056263201940467</v>
      </c>
      <c r="P394" s="320">
        <f>(O394/'Fee Income'!O39)*'Fee Income'!P39</f>
        <v>6.1857951097998685</v>
      </c>
      <c r="Q394" s="320">
        <f>(P394/'Fee Income'!P39)*'Fee Income'!Q39</f>
        <v>6.3713689630938646</v>
      </c>
      <c r="R394" s="320">
        <f>(Q394/'Fee Income'!Q39)*'Fee Income'!R39</f>
        <v>6.5625100319866805</v>
      </c>
      <c r="S394" s="320">
        <f>(R394/'Fee Income'!R39)*'Fee Income'!S39</f>
        <v>6.7593853329462821</v>
      </c>
      <c r="T394" s="320">
        <f>(S394/'Fee Income'!S39)*'Fee Income'!T39</f>
        <v>6.9621668929346692</v>
      </c>
      <c r="U394" s="320">
        <f>(T394/'Fee Income'!T39)*'Fee Income'!U39</f>
        <v>7.171031899722708</v>
      </c>
      <c r="V394" s="320">
        <f>(U394/'Fee Income'!U39)*'Fee Income'!V39</f>
        <v>7.3861628567143898</v>
      </c>
      <c r="W394" s="320">
        <f>(V394/'Fee Income'!V39)*'Fee Income'!W39</f>
        <v>7.6077477424158229</v>
      </c>
      <c r="X394" s="320">
        <f>(W394/'Fee Income'!W39)*'Fee Income'!X39</f>
        <v>7.8359801746882969</v>
      </c>
      <c r="Y394" s="320">
        <f>(X394/'Fee Income'!X39)*'Fee Income'!Y39</f>
        <v>8.0710595799289457</v>
      </c>
      <c r="Z394" s="320">
        <f>(Y394/'Fee Income'!Y39)*'Fee Income'!Z39</f>
        <v>8.3131913673268141</v>
      </c>
      <c r="AA394" s="320">
        <f>(Z394/'Fee Income'!Z39)*'Fee Income'!AA39</f>
        <v>8.5625871083466176</v>
      </c>
      <c r="AB394" s="320">
        <f>(AA394/'Fee Income'!AA39)*'Fee Income'!AB39</f>
        <v>8.8194647215970186</v>
      </c>
      <c r="AC394" s="320">
        <f>(AB394/'Fee Income'!AB39)*'Fee Income'!AC39</f>
        <v>9.0840486632449284</v>
      </c>
      <c r="AD394" s="320">
        <f>(AC394/'Fee Income'!AC39)*'Fee Income'!AD39</f>
        <v>9.3565701231422764</v>
      </c>
      <c r="AE394" s="320">
        <f>(AD394/'Fee Income'!AD39)*'Fee Income'!AE39</f>
        <v>9.6372672268365438</v>
      </c>
      <c r="AF394" s="320">
        <f>(AE394/'Fee Income'!AE39)*'Fee Income'!AF39</f>
        <v>9.9263852436416418</v>
      </c>
      <c r="AG394" s="320">
        <f>(AF394/'Fee Income'!AF39)*'Fee Income'!AG39</f>
        <v>10.224176800950891</v>
      </c>
      <c r="AH394" s="320">
        <f>(AG394/'Fee Income'!AG39)*'Fee Income'!AH39</f>
        <v>10.530902104979418</v>
      </c>
      <c r="AI394" s="320">
        <f>(AH394/'Fee Income'!AH39)*'Fee Income'!AI39</f>
        <v>10.846829168128801</v>
      </c>
      <c r="AJ394" s="320">
        <f>(AI394/'Fee Income'!AI39)*'Fee Income'!AJ39</f>
        <v>11.172234043172663</v>
      </c>
      <c r="AK394" s="320">
        <f>(AJ394/'Fee Income'!AJ39)*'Fee Income'!AK39</f>
        <v>11.507401064467846</v>
      </c>
      <c r="AL394" s="320">
        <f>(AK394/'Fee Income'!AK39)*'Fee Income'!AL39</f>
        <v>11.852623096401883</v>
      </c>
      <c r="AM394" s="320">
        <f>(AL394/'Fee Income'!AL39)*'Fee Income'!AM39</f>
        <v>12.208201789293938</v>
      </c>
      <c r="AN394" s="320">
        <f>(AM394/'Fee Income'!AM39)*'Fee Income'!AN39</f>
        <v>12.574447842972756</v>
      </c>
      <c r="AO394" s="320">
        <f>(AN394/'Fee Income'!AN39)*'Fee Income'!AO39</f>
        <v>12.951681278261937</v>
      </c>
      <c r="AP394" s="320">
        <f>(AO394/'Fee Income'!AO39)*'Fee Income'!AP39</f>
        <v>13.340231716609798</v>
      </c>
      <c r="AQ394" s="320">
        <f>(AP394/'Fee Income'!AP39)*'Fee Income'!AQ39</f>
        <v>13.740438668108093</v>
      </c>
      <c r="AR394" s="320">
        <f>(AQ394/'Fee Income'!AQ39)*'Fee Income'!AR39</f>
        <v>14.152651828151335</v>
      </c>
      <c r="AS394" s="320">
        <f>(AR394/'Fee Income'!AR39)*'Fee Income'!AS39</f>
        <v>14.577231382995876</v>
      </c>
      <c r="AT394" s="320">
        <f>(AS394/'Fee Income'!AS39)*'Fee Income'!AT39</f>
        <v>15.014548324485752</v>
      </c>
      <c r="AU394" s="320">
        <f>(AT394/'Fee Income'!AT39)*'Fee Income'!AU39</f>
        <v>15.464984774220323</v>
      </c>
      <c r="AV394" s="320">
        <f>(AU394/'Fee Income'!AU39)*'Fee Income'!AV39</f>
        <v>15.928934317446934</v>
      </c>
      <c r="AW394" s="320">
        <f>(AV394/'Fee Income'!AV39)*'Fee Income'!AW39</f>
        <v>16.406802346970341</v>
      </c>
      <c r="AX394" s="320">
        <f>(AW394/'Fee Income'!AW39)*'Fee Income'!AX39</f>
        <v>16.899006417379454</v>
      </c>
      <c r="AY394" s="320">
        <f>(AX394/'Fee Income'!AX39)*'Fee Income'!AY39</f>
        <v>17.405976609900836</v>
      </c>
      <c r="AZ394" s="320">
        <f>(AY394/'Fee Income'!AY39)*'Fee Income'!AZ39</f>
        <v>17.928155908197862</v>
      </c>
      <c r="BA394" s="320">
        <f>(AZ394/'Fee Income'!AZ39)*'Fee Income'!BA39</f>
        <v>18.466000585443798</v>
      </c>
      <c r="BB394" s="320">
        <f>(BA394/'Fee Income'!BA39)*'Fee Income'!BB39</f>
        <v>19.019980603007117</v>
      </c>
      <c r="BC394" s="320">
        <f>(BB394/'Fee Income'!BB39)*'Fee Income'!BC39</f>
        <v>19.590580021097331</v>
      </c>
      <c r="BD394" s="320">
        <f>(BC394/'Fee Income'!BC39)*'Fee Income'!BD39</f>
        <v>20.17829742173025</v>
      </c>
      <c r="BE394" s="320">
        <f>(BD394/'Fee Income'!BD39)*'Fee Income'!BE39</f>
        <v>20.783646344382156</v>
      </c>
      <c r="BF394" s="320">
        <f>(BE394/'Fee Income'!BE39)*'Fee Income'!BF39</f>
        <v>21.407155734713623</v>
      </c>
      <c r="BG394" s="320">
        <f>(BF394/'Fee Income'!BF39)*'Fee Income'!BG39</f>
        <v>22.049370406755031</v>
      </c>
      <c r="BH394" s="320">
        <f>(BG394/'Fee Income'!BG39)*'Fee Income'!BH39</f>
        <v>22.710851518957682</v>
      </c>
      <c r="BI394" s="320">
        <f>(BH394/'Fee Income'!BH39)*'Fee Income'!BI39</f>
        <v>23.392177064526418</v>
      </c>
      <c r="BJ394" s="320">
        <f>(BI394/'Fee Income'!BI39)*'Fee Income'!BJ39</f>
        <v>24.093942376462209</v>
      </c>
      <c r="BK394" s="320">
        <f>(BJ394/'Fee Income'!BJ39)*'Fee Income'!BK39</f>
        <v>24.816760647756077</v>
      </c>
      <c r="BL394" s="320">
        <f>(BK394/'Fee Income'!BK39)*'Fee Income'!BL39</f>
        <v>25.561263467188759</v>
      </c>
      <c r="BM394" s="320">
        <f>(BL394/'Fee Income'!BL39)*'Fee Income'!BM39</f>
        <v>26.328101371204419</v>
      </c>
      <c r="BN394" s="320">
        <f>(BM394/'Fee Income'!BM39)*'Fee Income'!BN39</f>
        <v>0</v>
      </c>
      <c r="BO394" s="320" t="e">
        <f>(BN394/'Fee Income'!BN39)*'Fee Income'!BO39</f>
        <v>#DIV/0!</v>
      </c>
      <c r="BP394" s="544" t="e">
        <f>(BO394/'Fee Income'!BO39)*'Fee Income'!BP39</f>
        <v>#DIV/0!</v>
      </c>
    </row>
    <row r="395" spans="2:16384" s="541" customFormat="1" ht="30" customHeight="1">
      <c r="B395" s="542" t="s">
        <v>462</v>
      </c>
      <c r="C395" s="320" t="s">
        <v>162</v>
      </c>
      <c r="D395" s="320" t="s">
        <v>111</v>
      </c>
      <c r="E395" s="320" t="s">
        <v>464</v>
      </c>
      <c r="F395" s="543">
        <f>'3. Inputs'!G121</f>
        <v>1</v>
      </c>
      <c r="G395" s="320">
        <f>(F395/'Fee Income'!F40)*'Fee Income'!G40</f>
        <v>1.0608999999999997</v>
      </c>
      <c r="H395" s="320">
        <f>(G395/'Fee Income'!G40)*'Fee Income'!H40</f>
        <v>1.092727</v>
      </c>
      <c r="I395" s="320">
        <f>(H395/'Fee Income'!H40)*'Fee Income'!I40</f>
        <v>1.1255088099999997</v>
      </c>
      <c r="J395" s="320">
        <f>(I395/'Fee Income'!I40)*'Fee Income'!J40</f>
        <v>2.78225777832</v>
      </c>
      <c r="K395" s="320">
        <f>(J395/'Fee Income'!J40)*'Fee Income'!K40</f>
        <v>2.3881045930579998</v>
      </c>
      <c r="L395" s="320">
        <f>(K395/'Fee Income'!K40)*'Fee Income'!L40</f>
        <v>2.4597477308497395</v>
      </c>
      <c r="M395" s="320">
        <f>(L395/'Fee Income'!L40)*'Fee Income'!M40</f>
        <v>3.1669252034690403</v>
      </c>
      <c r="N395" s="320">
        <f>(M395/'Fee Income'!M40)*'Fee Income'!N40</f>
        <v>3.2619329595731115</v>
      </c>
      <c r="O395" s="320">
        <f>(N395/'Fee Income'!N40)*'Fee Income'!O40</f>
        <v>3.3597909483603052</v>
      </c>
      <c r="P395" s="320">
        <f>(O395/'Fee Income'!O40)*'Fee Income'!P40</f>
        <v>3.4605846768111137</v>
      </c>
      <c r="Q395" s="320">
        <f>(P395/'Fee Income'!P40)*'Fee Income'!Q40</f>
        <v>3.5644022171154477</v>
      </c>
      <c r="R395" s="320">
        <f>(Q395/'Fee Income'!Q40)*'Fee Income'!R40</f>
        <v>3.6713342836289109</v>
      </c>
      <c r="S395" s="320">
        <f>(R395/'Fee Income'!R40)*'Fee Income'!S40</f>
        <v>3.781474312137779</v>
      </c>
      <c r="T395" s="320">
        <f>(S395/'Fee Income'!S40)*'Fee Income'!T40</f>
        <v>3.894918541501911</v>
      </c>
      <c r="U395" s="320">
        <f>(T395/'Fee Income'!T40)*'Fee Income'!U40</f>
        <v>4.0117660977469685</v>
      </c>
      <c r="V395" s="320">
        <f>(U395/'Fee Income'!U40)*'Fee Income'!V40</f>
        <v>4.1321190806793782</v>
      </c>
      <c r="W395" s="320">
        <f>(V395/'Fee Income'!V40)*'Fee Income'!W40</f>
        <v>4.2560826530997602</v>
      </c>
      <c r="X395" s="320">
        <f>(W395/'Fee Income'!W40)*'Fee Income'!X40</f>
        <v>4.3837651326927514</v>
      </c>
      <c r="Y395" s="320">
        <f>(X395/'Fee Income'!X40)*'Fee Income'!Y40</f>
        <v>4.5152780866735345</v>
      </c>
      <c r="Z395" s="320">
        <f>(Y395/'Fee Income'!Y40)*'Fee Income'!Z40</f>
        <v>4.6507364292737403</v>
      </c>
      <c r="AA395" s="320">
        <f>(Z395/'Fee Income'!Z40)*'Fee Income'!AA40</f>
        <v>4.7902585221519525</v>
      </c>
      <c r="AB395" s="320">
        <f>(AA395/'Fee Income'!AA40)*'Fee Income'!AB40</f>
        <v>4.933966277816511</v>
      </c>
      <c r="AC395" s="320">
        <f>(AB395/'Fee Income'!AB40)*'Fee Income'!AC40</f>
        <v>5.0819852661510065</v>
      </c>
      <c r="AD395" s="320">
        <f>(AC395/'Fee Income'!AC40)*'Fee Income'!AD40</f>
        <v>5.2344448241355366</v>
      </c>
      <c r="AE395" s="320">
        <f>(AD395/'Fee Income'!AD40)*'Fee Income'!AE40</f>
        <v>5.391478168859603</v>
      </c>
      <c r="AF395" s="320">
        <f>(AE395/'Fee Income'!AE40)*'Fee Income'!AF40</f>
        <v>5.553222513925391</v>
      </c>
      <c r="AG395" s="320">
        <f>(AF395/'Fee Income'!AF40)*'Fee Income'!AG40</f>
        <v>5.7198191893431538</v>
      </c>
      <c r="AH395" s="320">
        <f>(AG395/'Fee Income'!AG40)*'Fee Income'!AH40</f>
        <v>5.8914137650234482</v>
      </c>
      <c r="AI395" s="320">
        <f>(AH395/'Fee Income'!AH40)*'Fee Income'!AI40</f>
        <v>6.0681561779741511</v>
      </c>
      <c r="AJ395" s="320">
        <f>(AI395/'Fee Income'!AI40)*'Fee Income'!AJ40</f>
        <v>6.2502008633133759</v>
      </c>
      <c r="AK395" s="320">
        <f>(AJ395/'Fee Income'!AJ40)*'Fee Income'!AK40</f>
        <v>6.4377068892127776</v>
      </c>
      <c r="AL395" s="320">
        <f>(AK395/'Fee Income'!AK40)*'Fee Income'!AL40</f>
        <v>6.6308380958891613</v>
      </c>
      <c r="AM395" s="320">
        <f>(AL395/'Fee Income'!AL40)*'Fee Income'!AM40</f>
        <v>6.8297632387658362</v>
      </c>
      <c r="AN395" s="320">
        <f>(AM395/'Fee Income'!AM40)*'Fee Income'!AN40</f>
        <v>7.0346561359288104</v>
      </c>
      <c r="AO395" s="320">
        <f>(AN395/'Fee Income'!AN40)*'Fee Income'!AO40</f>
        <v>7.2456958200066763</v>
      </c>
      <c r="AP395" s="320">
        <f>(AO395/'Fee Income'!AO40)*'Fee Income'!AP40</f>
        <v>7.4630666946068764</v>
      </c>
      <c r="AQ395" s="320">
        <f>(AP395/'Fee Income'!AP40)*'Fee Income'!AQ40</f>
        <v>7.6869586954450835</v>
      </c>
      <c r="AR395" s="320">
        <f>(AQ395/'Fee Income'!AQ40)*'Fee Income'!AR40</f>
        <v>7.9175674563084355</v>
      </c>
      <c r="AS395" s="320">
        <f>(AR395/'Fee Income'!AR40)*'Fee Income'!AS40</f>
        <v>8.1550944799976897</v>
      </c>
      <c r="AT395" s="320">
        <f>(AS395/'Fee Income'!AS40)*'Fee Income'!AT40</f>
        <v>8.3997473143976205</v>
      </c>
      <c r="AU395" s="320">
        <f>(AT395/'Fee Income'!AT40)*'Fee Income'!AU40</f>
        <v>8.651739733829551</v>
      </c>
      <c r="AV395" s="320">
        <f>(AU395/'Fee Income'!AU40)*'Fee Income'!AV40</f>
        <v>8.9112919258444361</v>
      </c>
      <c r="AW395" s="320">
        <f>(AV395/'Fee Income'!AV40)*'Fee Income'!AW40</f>
        <v>9.1786306836197689</v>
      </c>
      <c r="AX395" s="320">
        <f>(AW395/'Fee Income'!AW40)*'Fee Income'!AX40</f>
        <v>9.4539896041283633</v>
      </c>
      <c r="AY395" s="320">
        <f>(AX395/'Fee Income'!AX40)*'Fee Income'!AY40</f>
        <v>9.7376092922522126</v>
      </c>
      <c r="AZ395" s="320">
        <f>(AY395/'Fee Income'!AY40)*'Fee Income'!AZ40</f>
        <v>10.02973757101978</v>
      </c>
      <c r="BA395" s="320">
        <f>(AZ395/'Fee Income'!AZ40)*'Fee Income'!BA40</f>
        <v>10.330629698150375</v>
      </c>
      <c r="BB395" s="320">
        <f>(BA395/'Fee Income'!BA40)*'Fee Income'!BB40</f>
        <v>10.640548589094886</v>
      </c>
      <c r="BC395" s="320">
        <f>(BB395/'Fee Income'!BB40)*'Fee Income'!BC40</f>
        <v>10.959765046767734</v>
      </c>
      <c r="BD395" s="320">
        <f>(BC395/'Fee Income'!BC40)*'Fee Income'!BD40</f>
        <v>11.288557998170765</v>
      </c>
      <c r="BE395" s="320">
        <f>(BD395/'Fee Income'!BD40)*'Fee Income'!BE40</f>
        <v>11.627214738115887</v>
      </c>
      <c r="BF395" s="320">
        <f>(BE395/'Fee Income'!BE40)*'Fee Income'!BF40</f>
        <v>11.976031180259367</v>
      </c>
      <c r="BG395" s="320">
        <f>(BF395/'Fee Income'!BF40)*'Fee Income'!BG40</f>
        <v>12.335312115667147</v>
      </c>
      <c r="BH395" s="320">
        <f>(BG395/'Fee Income'!BG40)*'Fee Income'!BH40</f>
        <v>12.705371479137161</v>
      </c>
      <c r="BI395" s="320">
        <f>(BH395/'Fee Income'!BH40)*'Fee Income'!BI40</f>
        <v>13.086532623511278</v>
      </c>
      <c r="BJ395" s="320">
        <f>(BI395/'Fee Income'!BI40)*'Fee Income'!BJ40</f>
        <v>13.479128602216617</v>
      </c>
      <c r="BK395" s="320">
        <f>(BJ395/'Fee Income'!BJ40)*'Fee Income'!BK40</f>
        <v>13.883502460283113</v>
      </c>
      <c r="BL395" s="320">
        <f>(BK395/'Fee Income'!BK40)*'Fee Income'!BL40</f>
        <v>14.300007534091609</v>
      </c>
      <c r="BM395" s="320">
        <f>(BL395/'Fee Income'!BL40)*'Fee Income'!BM40</f>
        <v>14.729007760114357</v>
      </c>
      <c r="BN395" s="320">
        <f>(BM395/'Fee Income'!BM40)*'Fee Income'!BN40</f>
        <v>0</v>
      </c>
      <c r="BO395" s="320" t="e">
        <f>(BN395/'Fee Income'!BN40)*'Fee Income'!BO40</f>
        <v>#DIV/0!</v>
      </c>
      <c r="BP395" s="544" t="e">
        <f>(BO395/'Fee Income'!BO40)*'Fee Income'!BP40</f>
        <v>#DIV/0!</v>
      </c>
    </row>
    <row r="396" spans="2:16384" s="541" customFormat="1" ht="30" customHeight="1">
      <c r="B396" s="542" t="s">
        <v>462</v>
      </c>
      <c r="C396" s="320" t="s">
        <v>162</v>
      </c>
      <c r="D396" s="320" t="s">
        <v>112</v>
      </c>
      <c r="E396" s="320" t="s">
        <v>464</v>
      </c>
      <c r="F396" s="543">
        <f>'3. Inputs'!G122</f>
        <v>1</v>
      </c>
      <c r="G396" s="320">
        <f>(F396/'Fee Income'!F41)*'Fee Income'!G41</f>
        <v>1.0609</v>
      </c>
      <c r="H396" s="320">
        <f>(G396/'Fee Income'!G41)*'Fee Income'!H41</f>
        <v>1.092727</v>
      </c>
      <c r="I396" s="320">
        <f>(H396/'Fee Income'!H41)*'Fee Income'!I41</f>
        <v>1.1255088099999999</v>
      </c>
      <c r="J396" s="320">
        <f>(I396/'Fee Income'!I41)*'Fee Income'!J41</f>
        <v>1.1592740743000001</v>
      </c>
      <c r="K396" s="320">
        <f>(J396/'Fee Income'!J41)*'Fee Income'!K41</f>
        <v>1.4925653706612501</v>
      </c>
      <c r="L396" s="320">
        <f>(K396/'Fee Income'!K41)*'Fee Income'!L41</f>
        <v>1.5373423317810875</v>
      </c>
      <c r="M396" s="320">
        <f>(L396/'Fee Income'!L41)*'Fee Income'!M41</f>
        <v>1.9793282521681501</v>
      </c>
      <c r="N396" s="320">
        <f>(M396/'Fee Income'!M41)*'Fee Income'!N41</f>
        <v>2.0387080997331948</v>
      </c>
      <c r="O396" s="320">
        <f>(N396/'Fee Income'!N41)*'Fee Income'!O41</f>
        <v>2.0998693427251909</v>
      </c>
      <c r="P396" s="320">
        <f>(O396/'Fee Income'!O41)*'Fee Income'!P41</f>
        <v>2.1628654230069468</v>
      </c>
      <c r="Q396" s="320">
        <f>(P396/'Fee Income'!P41)*'Fee Income'!Q41</f>
        <v>2.2277513856971551</v>
      </c>
      <c r="R396" s="320">
        <f>(Q396/'Fee Income'!Q41)*'Fee Income'!R41</f>
        <v>2.2945839272680697</v>
      </c>
      <c r="S396" s="320">
        <f>(R396/'Fee Income'!R41)*'Fee Income'!S41</f>
        <v>2.3634214450861122</v>
      </c>
      <c r="T396" s="320">
        <f>(S396/'Fee Income'!S41)*'Fee Income'!T41</f>
        <v>2.4343240884386952</v>
      </c>
      <c r="U396" s="320">
        <f>(T396/'Fee Income'!T41)*'Fee Income'!U41</f>
        <v>2.5073538110918556</v>
      </c>
      <c r="V396" s="320">
        <f>(U396/'Fee Income'!U41)*'Fee Income'!V41</f>
        <v>2.5825744254246112</v>
      </c>
      <c r="W396" s="320">
        <f>(V396/'Fee Income'!V41)*'Fee Income'!W41</f>
        <v>2.6600516581873501</v>
      </c>
      <c r="X396" s="320">
        <f>(W396/'Fee Income'!W41)*'Fee Income'!X41</f>
        <v>2.7398532079329705</v>
      </c>
      <c r="Y396" s="320">
        <f>(X396/'Fee Income'!X41)*'Fee Income'!Y41</f>
        <v>2.8220488041709597</v>
      </c>
      <c r="Z396" s="320">
        <f>(Y396/'Fee Income'!Y41)*'Fee Income'!Z41</f>
        <v>2.9067102682960884</v>
      </c>
      <c r="AA396" s="320">
        <f>(Z396/'Fee Income'!Z41)*'Fee Income'!AA41</f>
        <v>2.9939115763449706</v>
      </c>
      <c r="AB396" s="320">
        <f>(AA396/'Fee Income'!AA41)*'Fee Income'!AB41</f>
        <v>3.0837289236353205</v>
      </c>
      <c r="AC396" s="320">
        <f>(AB396/'Fee Income'!AB41)*'Fee Income'!AC41</f>
        <v>3.1762407913443798</v>
      </c>
      <c r="AD396" s="320">
        <f>(AC396/'Fee Income'!AC41)*'Fee Income'!AD41</f>
        <v>3.2715280150847112</v>
      </c>
      <c r="AE396" s="320">
        <f>(AD396/'Fee Income'!AD41)*'Fee Income'!AE41</f>
        <v>3.3696738555372523</v>
      </c>
      <c r="AF396" s="320">
        <f>(AE396/'Fee Income'!AE41)*'Fee Income'!AF41</f>
        <v>3.4707640712033707</v>
      </c>
      <c r="AG396" s="320">
        <f>(AF396/'Fee Income'!AF41)*'Fee Income'!AG41</f>
        <v>3.5748869933394714</v>
      </c>
      <c r="AH396" s="320">
        <f>(AG396/'Fee Income'!AG41)*'Fee Income'!AH41</f>
        <v>3.6821336031396559</v>
      </c>
      <c r="AI396" s="320">
        <f>(AH396/'Fee Income'!AH41)*'Fee Income'!AI41</f>
        <v>3.7925976112338455</v>
      </c>
      <c r="AJ396" s="320">
        <f>(AI396/'Fee Income'!AI41)*'Fee Income'!AJ41</f>
        <v>3.906375539570861</v>
      </c>
      <c r="AK396" s="320">
        <f>(AJ396/'Fee Income'!AJ41)*'Fee Income'!AK41</f>
        <v>4.0235668057579872</v>
      </c>
      <c r="AL396" s="320">
        <f>(AK396/'Fee Income'!AK41)*'Fee Income'!AL41</f>
        <v>4.144273809930727</v>
      </c>
      <c r="AM396" s="320">
        <f>(AL396/'Fee Income'!AL41)*'Fee Income'!AM41</f>
        <v>4.268602024228648</v>
      </c>
      <c r="AN396" s="320">
        <f>(AM396/'Fee Income'!AM41)*'Fee Income'!AN41</f>
        <v>4.3966600849555082</v>
      </c>
      <c r="AO396" s="320">
        <f>(AN396/'Fee Income'!AN41)*'Fee Income'!AO41</f>
        <v>4.5285598875041737</v>
      </c>
      <c r="AP396" s="320">
        <f>(AO396/'Fee Income'!AO41)*'Fee Income'!AP41</f>
        <v>4.6644166841292991</v>
      </c>
      <c r="AQ396" s="320">
        <f>(AP396/'Fee Income'!AP41)*'Fee Income'!AQ41</f>
        <v>4.8043491846531783</v>
      </c>
      <c r="AR396" s="320">
        <f>(AQ396/'Fee Income'!AQ41)*'Fee Income'!AR41</f>
        <v>4.9484796601927741</v>
      </c>
      <c r="AS396" s="320">
        <f>(AR396/'Fee Income'!AR41)*'Fee Income'!AS41</f>
        <v>5.0969340499985574</v>
      </c>
      <c r="AT396" s="320">
        <f>(AS396/'Fee Income'!AS41)*'Fee Income'!AT41</f>
        <v>5.249842071498513</v>
      </c>
      <c r="AU396" s="320">
        <f>(AT396/'Fee Income'!AT41)*'Fee Income'!AU41</f>
        <v>5.4073373336434694</v>
      </c>
      <c r="AV396" s="320">
        <f>(AU396/'Fee Income'!AU41)*'Fee Income'!AV41</f>
        <v>5.5695574536527737</v>
      </c>
      <c r="AW396" s="320">
        <f>(AV396/'Fee Income'!AV41)*'Fee Income'!AW41</f>
        <v>5.736644177262356</v>
      </c>
      <c r="AX396" s="320">
        <f>(AW396/'Fee Income'!AW41)*'Fee Income'!AX41</f>
        <v>5.9087435025802275</v>
      </c>
      <c r="AY396" s="320">
        <f>(AX396/'Fee Income'!AX41)*'Fee Income'!AY41</f>
        <v>6.0860058076576342</v>
      </c>
      <c r="AZ396" s="320">
        <f>(AY396/'Fee Income'!AY41)*'Fee Income'!AZ41</f>
        <v>6.2685859818873624</v>
      </c>
      <c r="BA396" s="320">
        <f>(AZ396/'Fee Income'!AZ41)*'Fee Income'!BA41</f>
        <v>6.4566435613439843</v>
      </c>
      <c r="BB396" s="320">
        <f>(BA396/'Fee Income'!BA41)*'Fee Income'!BB41</f>
        <v>6.6503428681843042</v>
      </c>
      <c r="BC396" s="320">
        <f>(BB396/'Fee Income'!BB41)*'Fee Income'!BC41</f>
        <v>6.8498531542298347</v>
      </c>
      <c r="BD396" s="320">
        <f>(BC396/'Fee Income'!BC41)*'Fee Income'!BD41</f>
        <v>7.055348748856729</v>
      </c>
      <c r="BE396" s="320">
        <f>(BD396/'Fee Income'!BD41)*'Fee Income'!BE41</f>
        <v>7.2670092113224305</v>
      </c>
      <c r="BF396" s="320">
        <f>(BE396/'Fee Income'!BE41)*'Fee Income'!BF41</f>
        <v>7.4850194876621039</v>
      </c>
      <c r="BG396" s="320">
        <f>(BF396/'Fee Income'!BF41)*'Fee Income'!BG41</f>
        <v>7.7095700722919691</v>
      </c>
      <c r="BH396" s="320">
        <f>(BG396/'Fee Income'!BG41)*'Fee Income'!BH41</f>
        <v>7.940857174460727</v>
      </c>
      <c r="BI396" s="320">
        <f>(BH396/'Fee Income'!BH41)*'Fee Income'!BI41</f>
        <v>8.1790828896945502</v>
      </c>
      <c r="BJ396" s="320">
        <f>(BI396/'Fee Income'!BI41)*'Fee Income'!BJ41</f>
        <v>8.4244553763853869</v>
      </c>
      <c r="BK396" s="320">
        <f>(BJ396/'Fee Income'!BJ41)*'Fee Income'!BK41</f>
        <v>8.677189037676948</v>
      </c>
      <c r="BL396" s="320">
        <f>(BK396/'Fee Income'!BK41)*'Fee Income'!BL41</f>
        <v>8.9375047088072588</v>
      </c>
      <c r="BM396" s="320">
        <f>(BL396/'Fee Income'!BL41)*'Fee Income'!BM41</f>
        <v>9.2056298500714728</v>
      </c>
      <c r="BN396" s="320">
        <f>(BM396/'Fee Income'!BM41)*'Fee Income'!BN41</f>
        <v>0</v>
      </c>
      <c r="BO396" s="320" t="e">
        <f>(BN396/'Fee Income'!BN41)*'Fee Income'!BO41</f>
        <v>#DIV/0!</v>
      </c>
      <c r="BP396" s="544" t="e">
        <f>(BO396/'Fee Income'!BO41)*'Fee Income'!BP41</f>
        <v>#DIV/0!</v>
      </c>
    </row>
    <row r="397" spans="2:16384" s="541" customFormat="1" ht="30" customHeight="1">
      <c r="B397" s="542" t="s">
        <v>462</v>
      </c>
      <c r="C397" s="320" t="s">
        <v>113</v>
      </c>
      <c r="D397" s="320" t="s">
        <v>111</v>
      </c>
      <c r="E397" s="320" t="s">
        <v>464</v>
      </c>
      <c r="F397" s="543">
        <f>'3. Inputs'!G123</f>
        <v>1</v>
      </c>
      <c r="G397" s="320">
        <f>(F397/'Fee Income'!F42)*'Fee Income'!G42</f>
        <v>1.0608999999999997</v>
      </c>
      <c r="H397" s="320">
        <f>(G397/'Fee Income'!G42)*'Fee Income'!H42</f>
        <v>1.092727</v>
      </c>
      <c r="I397" s="320">
        <f>(H397/'Fee Income'!H42)*'Fee Income'!I42</f>
        <v>1.1255088099999997</v>
      </c>
      <c r="J397" s="320">
        <f>(I397/'Fee Income'!I42)*'Fee Income'!J42</f>
        <v>2.08669333374</v>
      </c>
      <c r="K397" s="320">
        <f>(J397/'Fee Income'!J42)*'Fee Income'!K42</f>
        <v>1.7910784447934998</v>
      </c>
      <c r="L397" s="320">
        <f>(K397/'Fee Income'!K42)*'Fee Income'!L42</f>
        <v>1.8448107981373048</v>
      </c>
      <c r="M397" s="320">
        <f>(L397/'Fee Income'!L42)*'Fee Income'!M42</f>
        <v>2.5335401627752319</v>
      </c>
      <c r="N397" s="320">
        <f>(M397/'Fee Income'!M42)*'Fee Income'!N42</f>
        <v>2.6095463676584894</v>
      </c>
      <c r="O397" s="320">
        <f>(N397/'Fee Income'!N42)*'Fee Income'!O42</f>
        <v>2.6878327586882444</v>
      </c>
      <c r="P397" s="320">
        <f>(O397/'Fee Income'!O42)*'Fee Income'!P42</f>
        <v>2.7684677414488914</v>
      </c>
      <c r="Q397" s="320">
        <f>(P397/'Fee Income'!P42)*'Fee Income'!Q42</f>
        <v>2.8515217736923582</v>
      </c>
      <c r="R397" s="320">
        <f>(Q397/'Fee Income'!Q42)*'Fee Income'!R42</f>
        <v>2.9370674269031287</v>
      </c>
      <c r="S397" s="320">
        <f>(R397/'Fee Income'!R42)*'Fee Income'!S42</f>
        <v>3.0251794497102229</v>
      </c>
      <c r="T397" s="320">
        <f>(S397/'Fee Income'!S42)*'Fee Income'!T42</f>
        <v>3.1159348332015293</v>
      </c>
      <c r="U397" s="320">
        <f>(T397/'Fee Income'!T42)*'Fee Income'!U42</f>
        <v>3.2094128781975746</v>
      </c>
      <c r="V397" s="320">
        <f>(U397/'Fee Income'!U42)*'Fee Income'!V42</f>
        <v>3.3056952645435023</v>
      </c>
      <c r="W397" s="320">
        <f>(V397/'Fee Income'!V42)*'Fee Income'!W42</f>
        <v>3.4048661224798082</v>
      </c>
      <c r="X397" s="320">
        <f>(W397/'Fee Income'!W42)*'Fee Income'!X42</f>
        <v>3.5070121061542019</v>
      </c>
      <c r="Y397" s="320">
        <f>(X397/'Fee Income'!X42)*'Fee Income'!Y42</f>
        <v>3.6122224693388274</v>
      </c>
      <c r="Z397" s="320">
        <f>(Y397/'Fee Income'!Y42)*'Fee Income'!Z42</f>
        <v>3.7205891434189926</v>
      </c>
      <c r="AA397" s="320">
        <f>(Z397/'Fee Income'!Z42)*'Fee Income'!AA42</f>
        <v>3.8322068177215622</v>
      </c>
      <c r="AB397" s="320">
        <f>(AA397/'Fee Income'!AA42)*'Fee Income'!AB42</f>
        <v>3.9471730222532093</v>
      </c>
      <c r="AC397" s="320">
        <f>(AB397/'Fee Income'!AB42)*'Fee Income'!AC42</f>
        <v>4.0655882129208054</v>
      </c>
      <c r="AD397" s="320">
        <f>(AC397/'Fee Income'!AC42)*'Fee Income'!AD42</f>
        <v>4.1875558593084294</v>
      </c>
      <c r="AE397" s="320">
        <f>(AD397/'Fee Income'!AD42)*'Fee Income'!AE42</f>
        <v>4.3131825350876829</v>
      </c>
      <c r="AF397" s="320">
        <f>(AE397/'Fee Income'!AE42)*'Fee Income'!AF42</f>
        <v>4.4425780111403137</v>
      </c>
      <c r="AG397" s="320">
        <f>(AF397/'Fee Income'!AF42)*'Fee Income'!AG42</f>
        <v>4.5758553514745239</v>
      </c>
      <c r="AH397" s="320">
        <f>(AG397/'Fee Income'!AG42)*'Fee Income'!AH42</f>
        <v>4.7131310120187591</v>
      </c>
      <c r="AI397" s="320">
        <f>(AH397/'Fee Income'!AH42)*'Fee Income'!AI42</f>
        <v>4.8545249423793218</v>
      </c>
      <c r="AJ397" s="320">
        <f>(AI397/'Fee Income'!AI42)*'Fee Income'!AJ42</f>
        <v>5.0001606906507012</v>
      </c>
      <c r="AK397" s="320">
        <f>(AJ397/'Fee Income'!AJ42)*'Fee Income'!AK42</f>
        <v>5.1501655113702229</v>
      </c>
      <c r="AL397" s="320">
        <f>(AK397/'Fee Income'!AK42)*'Fee Income'!AL42</f>
        <v>5.3046704767113297</v>
      </c>
      <c r="AM397" s="320">
        <f>(AL397/'Fee Income'!AL42)*'Fee Income'!AM42</f>
        <v>5.4638105910126704</v>
      </c>
      <c r="AN397" s="320">
        <f>(AM397/'Fee Income'!AM42)*'Fee Income'!AN42</f>
        <v>5.6277249087430494</v>
      </c>
      <c r="AO397" s="320">
        <f>(AN397/'Fee Income'!AN42)*'Fee Income'!AO42</f>
        <v>5.7965566560053414</v>
      </c>
      <c r="AP397" s="320">
        <f>(AO397/'Fee Income'!AO42)*'Fee Income'!AP42</f>
        <v>5.9704533556855024</v>
      </c>
      <c r="AQ397" s="320">
        <f>(AP397/'Fee Income'!AP42)*'Fee Income'!AQ42</f>
        <v>6.1495669563560673</v>
      </c>
      <c r="AR397" s="320">
        <f>(AQ397/'Fee Income'!AQ42)*'Fee Income'!AR42</f>
        <v>6.33405396504675</v>
      </c>
      <c r="AS397" s="320">
        <f>(AR397/'Fee Income'!AR42)*'Fee Income'!AS42</f>
        <v>6.5240755839981528</v>
      </c>
      <c r="AT397" s="320">
        <f>(AS397/'Fee Income'!AS42)*'Fee Income'!AT42</f>
        <v>6.7197978515180967</v>
      </c>
      <c r="AU397" s="320">
        <f>(AT397/'Fee Income'!AT42)*'Fee Income'!AU42</f>
        <v>6.9213917870636399</v>
      </c>
      <c r="AV397" s="320">
        <f>(AU397/'Fee Income'!AU42)*'Fee Income'!AV42</f>
        <v>7.1290335406755485</v>
      </c>
      <c r="AW397" s="320">
        <f>(AV397/'Fee Income'!AV42)*'Fee Income'!AW42</f>
        <v>7.3429045468958156</v>
      </c>
      <c r="AX397" s="320">
        <f>(AW397/'Fee Income'!AW42)*'Fee Income'!AX42</f>
        <v>7.5631916833026898</v>
      </c>
      <c r="AY397" s="320">
        <f>(AX397/'Fee Income'!AX42)*'Fee Income'!AY42</f>
        <v>7.7900874338017703</v>
      </c>
      <c r="AZ397" s="320">
        <f>(AY397/'Fee Income'!AY42)*'Fee Income'!AZ42</f>
        <v>8.0237900568158249</v>
      </c>
      <c r="BA397" s="320">
        <f>(AZ397/'Fee Income'!AZ42)*'Fee Income'!BA42</f>
        <v>8.2645037585203003</v>
      </c>
      <c r="BB397" s="320">
        <f>(BA397/'Fee Income'!BA42)*'Fee Income'!BB42</f>
        <v>8.5124388712759096</v>
      </c>
      <c r="BC397" s="320">
        <f>(BB397/'Fee Income'!BB42)*'Fee Income'!BC42</f>
        <v>8.7678120374141884</v>
      </c>
      <c r="BD397" s="320">
        <f>(BC397/'Fee Income'!BC42)*'Fee Income'!BD42</f>
        <v>9.0308463985366139</v>
      </c>
      <c r="BE397" s="320">
        <f>(BD397/'Fee Income'!BD42)*'Fee Income'!BE42</f>
        <v>9.3017717904927117</v>
      </c>
      <c r="BF397" s="320">
        <f>(BE397/'Fee Income'!BE42)*'Fee Income'!BF42</f>
        <v>9.5808249442074942</v>
      </c>
      <c r="BG397" s="320">
        <f>(BF397/'Fee Income'!BF42)*'Fee Income'!BG42</f>
        <v>9.8682496925337215</v>
      </c>
      <c r="BH397" s="320">
        <f>(BG397/'Fee Income'!BG42)*'Fee Income'!BH42</f>
        <v>10.164297183309731</v>
      </c>
      <c r="BI397" s="320">
        <f>(BH397/'Fee Income'!BH42)*'Fee Income'!BI42</f>
        <v>10.469226098809024</v>
      </c>
      <c r="BJ397" s="320">
        <f>(BI397/'Fee Income'!BI42)*'Fee Income'!BJ42</f>
        <v>10.783302881773295</v>
      </c>
      <c r="BK397" s="320">
        <f>(BJ397/'Fee Income'!BJ42)*'Fee Income'!BK42</f>
        <v>11.106801968226495</v>
      </c>
      <c r="BL397" s="320">
        <f>(BK397/'Fee Income'!BK42)*'Fee Income'!BL42</f>
        <v>11.44000602727329</v>
      </c>
      <c r="BM397" s="320">
        <f>(BL397/'Fee Income'!BL42)*'Fee Income'!BM42</f>
        <v>11.783206208091489</v>
      </c>
      <c r="BN397" s="320">
        <f>(BM397/'Fee Income'!BM42)*'Fee Income'!BN42</f>
        <v>0</v>
      </c>
      <c r="BO397" s="320" t="e">
        <f>(BN397/'Fee Income'!BN42)*'Fee Income'!BO42</f>
        <v>#DIV/0!</v>
      </c>
      <c r="BP397" s="544" t="e">
        <f>(BO397/'Fee Income'!BO42)*'Fee Income'!BP42</f>
        <v>#DIV/0!</v>
      </c>
    </row>
    <row r="398" spans="2:16384" s="541" customFormat="1" ht="30" customHeight="1">
      <c r="B398" s="542" t="s">
        <v>462</v>
      </c>
      <c r="C398" s="320" t="s">
        <v>113</v>
      </c>
      <c r="D398" s="320" t="s">
        <v>112</v>
      </c>
      <c r="E398" s="320" t="s">
        <v>464</v>
      </c>
      <c r="F398" s="543">
        <f>'3. Inputs'!G124</f>
        <v>1</v>
      </c>
      <c r="G398" s="320">
        <f>(F398/'Fee Income'!F43)*'Fee Income'!G43</f>
        <v>1.0609</v>
      </c>
      <c r="H398" s="320">
        <f>(G398/'Fee Income'!G43)*'Fee Income'!H43</f>
        <v>1.092727</v>
      </c>
      <c r="I398" s="320">
        <f>(H398/'Fee Income'!H43)*'Fee Income'!I43</f>
        <v>1.1255088099999999</v>
      </c>
      <c r="J398" s="320">
        <f>(I398/'Fee Income'!I43)*'Fee Income'!J43</f>
        <v>0.86945555572500011</v>
      </c>
      <c r="K398" s="320">
        <f>(J398/'Fee Income'!J43)*'Fee Income'!K43</f>
        <v>1.1194240279959375</v>
      </c>
      <c r="L398" s="320">
        <f>(K398/'Fee Income'!K43)*'Fee Income'!L43</f>
        <v>1.1530067488358156</v>
      </c>
      <c r="M398" s="320">
        <f>(L398/'Fee Income'!L43)*'Fee Income'!M43</f>
        <v>1.5834626017345201</v>
      </c>
      <c r="N398" s="320">
        <f>(M398/'Fee Income'!M43)*'Fee Income'!N43</f>
        <v>1.6309664797865557</v>
      </c>
      <c r="O398" s="320">
        <f>(N398/'Fee Income'!N43)*'Fee Income'!O43</f>
        <v>1.6798954741801528</v>
      </c>
      <c r="P398" s="320">
        <f>(O398/'Fee Income'!O43)*'Fee Income'!P43</f>
        <v>1.7302923384055573</v>
      </c>
      <c r="Q398" s="320">
        <f>(P398/'Fee Income'!P43)*'Fee Income'!Q43</f>
        <v>1.7822011085577241</v>
      </c>
      <c r="R398" s="320">
        <f>(Q398/'Fee Income'!Q43)*'Fee Income'!R43</f>
        <v>1.8356671418144557</v>
      </c>
      <c r="S398" s="320">
        <f>(R398/'Fee Income'!R43)*'Fee Income'!S43</f>
        <v>1.8907371560688897</v>
      </c>
      <c r="T398" s="320">
        <f>(S398/'Fee Income'!S43)*'Fee Income'!T43</f>
        <v>1.9474592707509562</v>
      </c>
      <c r="U398" s="320">
        <f>(T398/'Fee Income'!T43)*'Fee Income'!U43</f>
        <v>2.0058830488734847</v>
      </c>
      <c r="V398" s="320">
        <f>(U398/'Fee Income'!U43)*'Fee Income'!V43</f>
        <v>2.0660595403396891</v>
      </c>
      <c r="W398" s="320">
        <f>(V398/'Fee Income'!V43)*'Fee Income'!W43</f>
        <v>2.1280413265498801</v>
      </c>
      <c r="X398" s="320">
        <f>(W398/'Fee Income'!W43)*'Fee Income'!X43</f>
        <v>2.1918825663463766</v>
      </c>
      <c r="Y398" s="320">
        <f>(X398/'Fee Income'!X43)*'Fee Income'!Y43</f>
        <v>2.2576390433367672</v>
      </c>
      <c r="Z398" s="320">
        <f>(Y398/'Fee Income'!Y43)*'Fee Income'!Z43</f>
        <v>2.3253682146368706</v>
      </c>
      <c r="AA398" s="320">
        <f>(Z398/'Fee Income'!Z43)*'Fee Income'!AA43</f>
        <v>2.3951292610759767</v>
      </c>
      <c r="AB398" s="320">
        <f>(AA398/'Fee Income'!AA43)*'Fee Income'!AB43</f>
        <v>2.4669831389082564</v>
      </c>
      <c r="AC398" s="320">
        <f>(AB398/'Fee Income'!AB43)*'Fee Income'!AC43</f>
        <v>2.5409926330755037</v>
      </c>
      <c r="AD398" s="320">
        <f>(AC398/'Fee Income'!AC43)*'Fee Income'!AD43</f>
        <v>2.6172224120677687</v>
      </c>
      <c r="AE398" s="320">
        <f>(AD398/'Fee Income'!AD43)*'Fee Income'!AE43</f>
        <v>2.6957390844298024</v>
      </c>
      <c r="AF398" s="320">
        <f>(AE398/'Fee Income'!AE43)*'Fee Income'!AF43</f>
        <v>2.7766112569626964</v>
      </c>
      <c r="AG398" s="320">
        <f>(AF398/'Fee Income'!AF43)*'Fee Income'!AG43</f>
        <v>2.8599095946715773</v>
      </c>
      <c r="AH398" s="320">
        <f>(AG398/'Fee Income'!AG43)*'Fee Income'!AH43</f>
        <v>2.9457068825117245</v>
      </c>
      <c r="AI398" s="320">
        <f>(AH398/'Fee Income'!AH43)*'Fee Income'!AI43</f>
        <v>3.0340780889870764</v>
      </c>
      <c r="AJ398" s="320">
        <f>(AI398/'Fee Income'!AI43)*'Fee Income'!AJ43</f>
        <v>3.1251004316566888</v>
      </c>
      <c r="AK398" s="320">
        <f>(AJ398/'Fee Income'!AJ43)*'Fee Income'!AK43</f>
        <v>3.2188534446063901</v>
      </c>
      <c r="AL398" s="320">
        <f>(AK398/'Fee Income'!AK43)*'Fee Income'!AL43</f>
        <v>3.3154190479445815</v>
      </c>
      <c r="AM398" s="320">
        <f>(AL398/'Fee Income'!AL43)*'Fee Income'!AM43</f>
        <v>3.414881619382919</v>
      </c>
      <c r="AN398" s="320">
        <f>(AM398/'Fee Income'!AM43)*'Fee Income'!AN43</f>
        <v>3.5173280679644066</v>
      </c>
      <c r="AO398" s="320">
        <f>(AN398/'Fee Income'!AN43)*'Fee Income'!AO43</f>
        <v>3.6228479100033391</v>
      </c>
      <c r="AP398" s="320">
        <f>(AO398/'Fee Income'!AO43)*'Fee Income'!AP43</f>
        <v>3.7315333473034396</v>
      </c>
      <c r="AQ398" s="320">
        <f>(AP398/'Fee Income'!AP43)*'Fee Income'!AQ43</f>
        <v>3.8434793477225426</v>
      </c>
      <c r="AR398" s="320">
        <f>(AQ398/'Fee Income'!AQ43)*'Fee Income'!AR43</f>
        <v>3.9587837281542191</v>
      </c>
      <c r="AS398" s="320">
        <f>(AR398/'Fee Income'!AR43)*'Fee Income'!AS43</f>
        <v>4.0775472399988457</v>
      </c>
      <c r="AT398" s="320">
        <f>(AS398/'Fee Income'!AS43)*'Fee Income'!AT43</f>
        <v>4.1998736571988111</v>
      </c>
      <c r="AU398" s="320">
        <f>(AT398/'Fee Income'!AT43)*'Fee Income'!AU43</f>
        <v>4.3258698669147755</v>
      </c>
      <c r="AV398" s="320">
        <f>(AU398/'Fee Income'!AU43)*'Fee Income'!AV43</f>
        <v>4.4556459629222189</v>
      </c>
      <c r="AW398" s="320">
        <f>(AV398/'Fee Income'!AV43)*'Fee Income'!AW43</f>
        <v>4.5893153418098844</v>
      </c>
      <c r="AX398" s="320">
        <f>(AW398/'Fee Income'!AW43)*'Fee Income'!AX43</f>
        <v>4.7269948020641825</v>
      </c>
      <c r="AY398" s="320">
        <f>(AX398/'Fee Income'!AX43)*'Fee Income'!AY43</f>
        <v>4.8688046461261072</v>
      </c>
      <c r="AZ398" s="320">
        <f>(AY398/'Fee Income'!AY43)*'Fee Income'!AZ43</f>
        <v>5.0148687855098908</v>
      </c>
      <c r="BA398" s="320">
        <f>(AZ398/'Fee Income'!AZ43)*'Fee Income'!BA43</f>
        <v>5.1653148490751875</v>
      </c>
      <c r="BB398" s="320">
        <f>(BA398/'Fee Income'!BA43)*'Fee Income'!BB43</f>
        <v>5.3202742945474437</v>
      </c>
      <c r="BC398" s="320">
        <f>(BB398/'Fee Income'!BB43)*'Fee Income'!BC43</f>
        <v>5.4798825233838677</v>
      </c>
      <c r="BD398" s="320">
        <f>(BC398/'Fee Income'!BC43)*'Fee Income'!BD43</f>
        <v>5.6442789990853832</v>
      </c>
      <c r="BE398" s="320">
        <f>(BD398/'Fee Income'!BD43)*'Fee Income'!BE43</f>
        <v>5.8136073690579444</v>
      </c>
      <c r="BF398" s="320">
        <f>(BE398/'Fee Income'!BE43)*'Fee Income'!BF43</f>
        <v>5.9880155901296828</v>
      </c>
      <c r="BG398" s="320">
        <f>(BF398/'Fee Income'!BF43)*'Fee Income'!BG43</f>
        <v>6.1676560578335753</v>
      </c>
      <c r="BH398" s="320">
        <f>(BG398/'Fee Income'!BG43)*'Fee Income'!BH43</f>
        <v>6.3526857395685816</v>
      </c>
      <c r="BI398" s="320">
        <f>(BH398/'Fee Income'!BH43)*'Fee Income'!BI43</f>
        <v>6.54326631175564</v>
      </c>
      <c r="BJ398" s="320">
        <f>(BI398/'Fee Income'!BI43)*'Fee Income'!BJ43</f>
        <v>6.7395643011083086</v>
      </c>
      <c r="BK398" s="320">
        <f>(BJ398/'Fee Income'!BJ43)*'Fee Income'!BK43</f>
        <v>6.9417512301415583</v>
      </c>
      <c r="BL398" s="320">
        <f>(BK398/'Fee Income'!BK43)*'Fee Income'!BL43</f>
        <v>7.1500037670458063</v>
      </c>
      <c r="BM398" s="320">
        <f>(BL398/'Fee Income'!BL43)*'Fee Income'!BM43</f>
        <v>7.3645038800571792</v>
      </c>
      <c r="BN398" s="320">
        <f>(BM398/'Fee Income'!BM43)*'Fee Income'!BN43</f>
        <v>0</v>
      </c>
      <c r="BO398" s="320" t="e">
        <f>(BN398/'Fee Income'!BN43)*'Fee Income'!BO43</f>
        <v>#DIV/0!</v>
      </c>
      <c r="BP398" s="544" t="e">
        <f>(BO398/'Fee Income'!BO43)*'Fee Income'!BP43</f>
        <v>#DIV/0!</v>
      </c>
    </row>
    <row r="399" spans="2:16384" s="541" customFormat="1" ht="30" customHeight="1">
      <c r="B399" s="542" t="s">
        <v>462</v>
      </c>
      <c r="C399" s="320" t="s">
        <v>114</v>
      </c>
      <c r="D399" s="320" t="s">
        <v>111</v>
      </c>
      <c r="E399" s="320" t="s">
        <v>464</v>
      </c>
      <c r="F399" s="543">
        <f>'3. Inputs'!G125</f>
        <v>1</v>
      </c>
      <c r="G399" s="320">
        <f>(F399/'Fee Income'!F44)*'Fee Income'!G44</f>
        <v>1.0609000000000002</v>
      </c>
      <c r="H399" s="320">
        <f>(G399/'Fee Income'!G44)*'Fee Income'!H44</f>
        <v>1.092727</v>
      </c>
      <c r="I399" s="320">
        <f>(H399/'Fee Income'!H44)*'Fee Income'!I44</f>
        <v>1.1255088099999999</v>
      </c>
      <c r="J399" s="320">
        <f>(I399/'Fee Income'!I44)*'Fee Income'!J44</f>
        <v>2.6663303708900004</v>
      </c>
      <c r="K399" s="320">
        <f>(J399/'Fee Income'!J44)*'Fee Income'!K44</f>
        <v>1.3094773518601368</v>
      </c>
      <c r="L399" s="320">
        <f>(K399/'Fee Income'!K44)*'Fee Income'!L44</f>
        <v>1.426653683892849</v>
      </c>
      <c r="M399" s="320">
        <f>(L399/'Fee Income'!L44)*'Fee Income'!M44</f>
        <v>1.6721365074316532</v>
      </c>
      <c r="N399" s="320">
        <f>(M399/'Fee Income'!M44)*'Fee Income'!N44</f>
        <v>1.9206261265966482</v>
      </c>
      <c r="O399" s="320">
        <f>(N399/'Fee Income'!N44)*'Fee Income'!O44</f>
        <v>2.1825202000548547</v>
      </c>
      <c r="P399" s="320">
        <f>(O399/'Fee Income'!O44)*'Fee Income'!P44</f>
        <v>2.2479958060565002</v>
      </c>
      <c r="Q399" s="320">
        <f>(P399/'Fee Income'!P44)*'Fee Income'!Q44</f>
        <v>2.315435680238195</v>
      </c>
      <c r="R399" s="320">
        <f>(Q399/'Fee Income'!Q44)*'Fee Income'!R44</f>
        <v>2.3848987506453407</v>
      </c>
      <c r="S399" s="320">
        <f>(R399/'Fee Income'!R44)*'Fee Income'!S44</f>
        <v>2.4564457131647011</v>
      </c>
      <c r="T399" s="320">
        <f>(S399/'Fee Income'!S44)*'Fee Income'!T44</f>
        <v>2.5301390845596425</v>
      </c>
      <c r="U399" s="320">
        <f>(T399/'Fee Income'!T44)*'Fee Income'!U44</f>
        <v>2.6060432570964314</v>
      </c>
      <c r="V399" s="320">
        <f>(U399/'Fee Income'!U44)*'Fee Income'!V44</f>
        <v>2.6842245548093242</v>
      </c>
      <c r="W399" s="320">
        <f>(V399/'Fee Income'!V44)*'Fee Income'!W44</f>
        <v>2.7647512914536043</v>
      </c>
      <c r="X399" s="320">
        <f>(W399/'Fee Income'!W44)*'Fee Income'!X44</f>
        <v>2.8476938301972123</v>
      </c>
      <c r="Y399" s="320">
        <f>(X399/'Fee Income'!X44)*'Fee Income'!Y44</f>
        <v>2.9331246451031285</v>
      </c>
      <c r="Z399" s="320">
        <f>(Y399/'Fee Income'!Y44)*'Fee Income'!Z44</f>
        <v>3.0211183844562224</v>
      </c>
      <c r="AA399" s="320">
        <f>(Z399/'Fee Income'!Z44)*'Fee Income'!AA44</f>
        <v>3.1117519359899086</v>
      </c>
      <c r="AB399" s="320">
        <f>(AA399/'Fee Income'!AA44)*'Fee Income'!AB44</f>
        <v>3.2051044940696065</v>
      </c>
      <c r="AC399" s="320">
        <f>(AB399/'Fee Income'!AB44)*'Fee Income'!AC44</f>
        <v>3.3012576288916948</v>
      </c>
      <c r="AD399" s="320">
        <f>(AC399/'Fee Income'!AC44)*'Fee Income'!AD44</f>
        <v>3.4002953577584458</v>
      </c>
      <c r="AE399" s="320">
        <f>(AD399/'Fee Income'!AD44)*'Fee Income'!AE44</f>
        <v>3.5023042184911994</v>
      </c>
      <c r="AF399" s="320">
        <f>(AE399/'Fee Income'!AE44)*'Fee Income'!AF44</f>
        <v>3.6073733450459358</v>
      </c>
      <c r="AG399" s="320">
        <f>(AF399/'Fee Income'!AF44)*'Fee Income'!AG44</f>
        <v>3.7155945453973134</v>
      </c>
      <c r="AH399" s="320">
        <f>(AG399/'Fee Income'!AG44)*'Fee Income'!AH44</f>
        <v>3.8270623817592333</v>
      </c>
      <c r="AI399" s="320">
        <f>(AH399/'Fee Income'!AH44)*'Fee Income'!AI44</f>
        <v>3.9418742532120095</v>
      </c>
      <c r="AJ399" s="320">
        <f>(AI399/'Fee Income'!AI44)*'Fee Income'!AJ44</f>
        <v>4.06013048080837</v>
      </c>
      <c r="AK399" s="320">
        <f>(AJ399/'Fee Income'!AJ44)*'Fee Income'!AK44</f>
        <v>4.1819343952326218</v>
      </c>
      <c r="AL399" s="320">
        <f>(AK399/'Fee Income'!AK44)*'Fee Income'!AL44</f>
        <v>4.3073924270896011</v>
      </c>
      <c r="AM399" s="320">
        <f>(AL399/'Fee Income'!AL44)*'Fee Income'!AM44</f>
        <v>4.4366141999022881</v>
      </c>
      <c r="AN399" s="320">
        <f>(AM399/'Fee Income'!AM44)*'Fee Income'!AN44</f>
        <v>4.5697126258993563</v>
      </c>
      <c r="AO399" s="320">
        <f>(AN399/'Fee Income'!AN44)*'Fee Income'!AO44</f>
        <v>4.7068040046763384</v>
      </c>
      <c r="AP399" s="320">
        <f>(AO399/'Fee Income'!AO44)*'Fee Income'!AP44</f>
        <v>4.8480081248166291</v>
      </c>
      <c r="AQ399" s="320">
        <f>(AP399/'Fee Income'!AP44)*'Fee Income'!AQ44</f>
        <v>4.9934483685611273</v>
      </c>
      <c r="AR399" s="320">
        <f>(AQ399/'Fee Income'!AQ44)*'Fee Income'!AR44</f>
        <v>5.1432518196179613</v>
      </c>
      <c r="AS399" s="320">
        <f>(AR399/'Fee Income'!AR44)*'Fee Income'!AS44</f>
        <v>5.2975493742065005</v>
      </c>
      <c r="AT399" s="320">
        <f>(AS399/'Fee Income'!AS44)*'Fee Income'!AT44</f>
        <v>5.4564758554326955</v>
      </c>
      <c r="AU399" s="320">
        <f>(AT399/'Fee Income'!AT44)*'Fee Income'!AU44</f>
        <v>5.6201701310956764</v>
      </c>
      <c r="AV399" s="320">
        <f>(AU399/'Fee Income'!AU44)*'Fee Income'!AV44</f>
        <v>5.7887752350285471</v>
      </c>
      <c r="AW399" s="320">
        <f>(AV399/'Fee Income'!AV44)*'Fee Income'!AW44</f>
        <v>5.9624384920794027</v>
      </c>
      <c r="AX399" s="320">
        <f>(AW399/'Fee Income'!AW44)*'Fee Income'!AX44</f>
        <v>6.1413116468417845</v>
      </c>
      <c r="AY399" s="320">
        <f>(AX399/'Fee Income'!AX44)*'Fee Income'!AY44</f>
        <v>6.3255509962470393</v>
      </c>
      <c r="AZ399" s="320">
        <f>(AY399/'Fee Income'!AY44)*'Fee Income'!AZ44</f>
        <v>6.5153175261344494</v>
      </c>
      <c r="BA399" s="320">
        <f>(AZ399/'Fee Income'!AZ44)*'Fee Income'!BA44</f>
        <v>6.7107770519184831</v>
      </c>
      <c r="BB399" s="320">
        <f>(BA399/'Fee Income'!BA44)*'Fee Income'!BB44</f>
        <v>6.9121003634760392</v>
      </c>
      <c r="BC399" s="320">
        <f>(BB399/'Fee Income'!BB44)*'Fee Income'!BC44</f>
        <v>7.1194633743803211</v>
      </c>
      <c r="BD399" s="320">
        <f>(BC399/'Fee Income'!BC44)*'Fee Income'!BD44</f>
        <v>7.3330472756117304</v>
      </c>
      <c r="BE399" s="320">
        <f>(BD399/'Fee Income'!BD44)*'Fee Income'!BE44</f>
        <v>7.5530386938800813</v>
      </c>
      <c r="BF399" s="320">
        <f>(BE399/'Fee Income'!BE44)*'Fee Income'!BF44</f>
        <v>7.779629854696485</v>
      </c>
      <c r="BG399" s="320">
        <f>(BF399/'Fee Income'!BF44)*'Fee Income'!BG44</f>
        <v>8.0130187503373804</v>
      </c>
      <c r="BH399" s="320">
        <f>(BG399/'Fee Income'!BG44)*'Fee Income'!BH44</f>
        <v>8.2534093128475021</v>
      </c>
      <c r="BI399" s="320">
        <f>(BH399/'Fee Income'!BH44)*'Fee Income'!BI44</f>
        <v>8.5010115922329277</v>
      </c>
      <c r="BJ399" s="320">
        <f>(BI399/'Fee Income'!BI44)*'Fee Income'!BJ44</f>
        <v>8.7560419399999159</v>
      </c>
      <c r="BK399" s="320">
        <f>(BJ399/'Fee Income'!BJ44)*'Fee Income'!BK44</f>
        <v>9.018723198199913</v>
      </c>
      <c r="BL399" s="320">
        <f>(BK399/'Fee Income'!BK44)*'Fee Income'!BL44</f>
        <v>9.2892848941459114</v>
      </c>
      <c r="BM399" s="320">
        <f>(BL399/'Fee Income'!BL44)*'Fee Income'!BM44</f>
        <v>9.5679634409702885</v>
      </c>
      <c r="BN399" s="320">
        <f>(BM399/'Fee Income'!BM44)*'Fee Income'!BN44</f>
        <v>0</v>
      </c>
      <c r="BO399" s="320" t="e">
        <f>(BN399/'Fee Income'!BN44)*'Fee Income'!BO44</f>
        <v>#DIV/0!</v>
      </c>
      <c r="BP399" s="544" t="e">
        <f>(BO399/'Fee Income'!BO44)*'Fee Income'!BP44</f>
        <v>#DIV/0!</v>
      </c>
    </row>
    <row r="400" spans="2:16384" s="541" customFormat="1" ht="30" customHeight="1">
      <c r="B400" s="545" t="s">
        <v>462</v>
      </c>
      <c r="C400" s="546" t="s">
        <v>114</v>
      </c>
      <c r="D400" s="546" t="s">
        <v>112</v>
      </c>
      <c r="E400" s="546" t="s">
        <v>464</v>
      </c>
      <c r="F400" s="547">
        <f>'3. Inputs'!G126</f>
        <v>1</v>
      </c>
      <c r="G400" s="546">
        <f>(F400/'Fee Income'!F45)*'Fee Income'!G45</f>
        <v>1.0609</v>
      </c>
      <c r="H400" s="546">
        <f>(G400/'Fee Income'!G45)*'Fee Income'!H45</f>
        <v>1.092727</v>
      </c>
      <c r="I400" s="546">
        <f>(H400/'Fee Income'!H45)*'Fee Income'!I45</f>
        <v>1.1255088099999999</v>
      </c>
      <c r="J400" s="546">
        <f>(I400/'Fee Income'!I45)*'Fee Income'!J45</f>
        <v>1.39112888916</v>
      </c>
      <c r="K400" s="546">
        <f>(J400/'Fee Income'!J45)*'Fee Income'!K45</f>
        <v>1.1492753354091625</v>
      </c>
      <c r="L400" s="546">
        <f>(K400/'Fee Income'!K45)*'Fee Income'!L45</f>
        <v>0.8916585524330306</v>
      </c>
      <c r="M400" s="546">
        <f>(L400/'Fee Income'!L45)*'Fee Income'!M45</f>
        <v>1.0450853171447834</v>
      </c>
      <c r="N400" s="546">
        <f>(M400/'Fee Income'!M45)*'Fee Income'!N45</f>
        <v>1.2003913291229054</v>
      </c>
      <c r="O400" s="546">
        <f>(N400/'Fee Income'!N45)*'Fee Income'!O45</f>
        <v>1.3640751250342842</v>
      </c>
      <c r="P400" s="546">
        <f>(O400/'Fee Income'!O45)*'Fee Income'!P45</f>
        <v>1.4049973787853127</v>
      </c>
      <c r="Q400" s="546">
        <f>(P400/'Fee Income'!P45)*'Fee Income'!Q45</f>
        <v>1.4471473001488724</v>
      </c>
      <c r="R400" s="546">
        <f>(Q400/'Fee Income'!Q45)*'Fee Income'!R45</f>
        <v>1.4905617191533382</v>
      </c>
      <c r="S400" s="546">
        <f>(R400/'Fee Income'!R45)*'Fee Income'!S45</f>
        <v>1.5352785707279384</v>
      </c>
      <c r="T400" s="546">
        <f>(S400/'Fee Income'!S45)*'Fee Income'!T45</f>
        <v>1.5813369278497766</v>
      </c>
      <c r="U400" s="546">
        <f>(T400/'Fee Income'!T45)*'Fee Income'!U45</f>
        <v>1.6287770356852695</v>
      </c>
      <c r="V400" s="546">
        <f>(U400/'Fee Income'!U45)*'Fee Income'!V45</f>
        <v>1.6776403467558278</v>
      </c>
      <c r="W400" s="546">
        <f>(V400/'Fee Income'!V45)*'Fee Income'!W45</f>
        <v>1.727969557158503</v>
      </c>
      <c r="X400" s="546">
        <f>(W400/'Fee Income'!W45)*'Fee Income'!X45</f>
        <v>1.7798086438732579</v>
      </c>
      <c r="Y400" s="546">
        <f>(X400/'Fee Income'!X45)*'Fee Income'!Y45</f>
        <v>1.8332029031894559</v>
      </c>
      <c r="Z400" s="546">
        <f>(Y400/'Fee Income'!Y45)*'Fee Income'!Z45</f>
        <v>1.8881989902851393</v>
      </c>
      <c r="AA400" s="546">
        <f>(Z400/'Fee Income'!Z45)*'Fee Income'!AA45</f>
        <v>1.9448449599936934</v>
      </c>
      <c r="AB400" s="546">
        <f>(AA400/'Fee Income'!AA45)*'Fee Income'!AB45</f>
        <v>2.0031903087935046</v>
      </c>
      <c r="AC400" s="546">
        <f>(AB400/'Fee Income'!AB45)*'Fee Income'!AC45</f>
        <v>2.0632860180573096</v>
      </c>
      <c r="AD400" s="546">
        <f>(AC400/'Fee Income'!AC45)*'Fee Income'!AD45</f>
        <v>2.1251845985990285</v>
      </c>
      <c r="AE400" s="546">
        <f>(AD400/'Fee Income'!AD45)*'Fee Income'!AE45</f>
        <v>2.188940136557</v>
      </c>
      <c r="AF400" s="546">
        <f>(AE400/'Fee Income'!AE45)*'Fee Income'!AF45</f>
        <v>2.2546083406537099</v>
      </c>
      <c r="AG400" s="546">
        <f>(AF400/'Fee Income'!AF45)*'Fee Income'!AG45</f>
        <v>2.3222465908733212</v>
      </c>
      <c r="AH400" s="546">
        <f>(AG400/'Fee Income'!AG45)*'Fee Income'!AH45</f>
        <v>2.3919139885995206</v>
      </c>
      <c r="AI400" s="546">
        <f>(AH400/'Fee Income'!AH45)*'Fee Income'!AI45</f>
        <v>2.4636714082575066</v>
      </c>
      <c r="AJ400" s="546">
        <f>(AI400/'Fee Income'!AI45)*'Fee Income'!AJ45</f>
        <v>2.5375815505052319</v>
      </c>
      <c r="AK400" s="546">
        <f>(AJ400/'Fee Income'!AJ45)*'Fee Income'!AK45</f>
        <v>2.6137089970203893</v>
      </c>
      <c r="AL400" s="546">
        <f>(AK400/'Fee Income'!AK45)*'Fee Income'!AL45</f>
        <v>2.6921202669310005</v>
      </c>
      <c r="AM400" s="546">
        <f>(AL400/'Fee Income'!AL45)*'Fee Income'!AM45</f>
        <v>2.7728838749389308</v>
      </c>
      <c r="AN400" s="546">
        <f>(AM400/'Fee Income'!AM45)*'Fee Income'!AN45</f>
        <v>2.8560703911870986</v>
      </c>
      <c r="AO400" s="546">
        <f>(AN400/'Fee Income'!AN45)*'Fee Income'!AO45</f>
        <v>2.9417525029227116</v>
      </c>
      <c r="AP400" s="546">
        <f>(AO400/'Fee Income'!AO45)*'Fee Income'!AP45</f>
        <v>3.0300050780103938</v>
      </c>
      <c r="AQ400" s="546">
        <f>(AP400/'Fee Income'!AP45)*'Fee Income'!AQ45</f>
        <v>3.1209052303507048</v>
      </c>
      <c r="AR400" s="546">
        <f>(AQ400/'Fee Income'!AQ45)*'Fee Income'!AR45</f>
        <v>3.2145323872612268</v>
      </c>
      <c r="AS400" s="546">
        <f>(AR400/'Fee Income'!AR45)*'Fee Income'!AS45</f>
        <v>3.3109683588790637</v>
      </c>
      <c r="AT400" s="546">
        <f>(AS400/'Fee Income'!AS45)*'Fee Income'!AT45</f>
        <v>3.4102974096454348</v>
      </c>
      <c r="AU400" s="546">
        <f>(AT400/'Fee Income'!AT45)*'Fee Income'!AU45</f>
        <v>3.5126063319347982</v>
      </c>
      <c r="AV400" s="546">
        <f>(AU400/'Fee Income'!AU45)*'Fee Income'!AV45</f>
        <v>3.6179845218928426</v>
      </c>
      <c r="AW400" s="546">
        <f>(AV400/'Fee Income'!AV45)*'Fee Income'!AW45</f>
        <v>3.7265240575496272</v>
      </c>
      <c r="AX400" s="546">
        <f>(AW400/'Fee Income'!AW45)*'Fee Income'!AX45</f>
        <v>3.8383197792761168</v>
      </c>
      <c r="AY400" s="546">
        <f>(AX400/'Fee Income'!AX45)*'Fee Income'!AY45</f>
        <v>3.9534693726544003</v>
      </c>
      <c r="AZ400" s="546">
        <f>(AY400/'Fee Income'!AY45)*'Fee Income'!AZ45</f>
        <v>4.0720734538340313</v>
      </c>
      <c r="BA400" s="546">
        <f>(AZ400/'Fee Income'!AZ45)*'Fee Income'!BA45</f>
        <v>4.1942356574490525</v>
      </c>
      <c r="BB400" s="546">
        <f>(BA400/'Fee Income'!BA45)*'Fee Income'!BB45</f>
        <v>4.320062727172524</v>
      </c>
      <c r="BC400" s="546">
        <f>(BB400/'Fee Income'!BB45)*'Fee Income'!BC45</f>
        <v>4.4496646089877006</v>
      </c>
      <c r="BD400" s="546">
        <f>(BC400/'Fee Income'!BC45)*'Fee Income'!BD45</f>
        <v>4.5831545472573314</v>
      </c>
      <c r="BE400" s="546">
        <f>(BD400/'Fee Income'!BD45)*'Fee Income'!BE45</f>
        <v>4.720649183675051</v>
      </c>
      <c r="BF400" s="546">
        <f>(BE400/'Fee Income'!BE45)*'Fee Income'!BF45</f>
        <v>4.862268659185303</v>
      </c>
      <c r="BG400" s="546">
        <f>(BF400/'Fee Income'!BF45)*'Fee Income'!BG45</f>
        <v>5.0081367189608628</v>
      </c>
      <c r="BH400" s="546">
        <f>(BG400/'Fee Income'!BG45)*'Fee Income'!BH45</f>
        <v>5.1583808205296888</v>
      </c>
      <c r="BI400" s="546">
        <f>(BH400/'Fee Income'!BH45)*'Fee Income'!BI45</f>
        <v>5.3131322451455798</v>
      </c>
      <c r="BJ400" s="546">
        <f>(BI400/'Fee Income'!BI45)*'Fee Income'!BJ45</f>
        <v>5.4725262124999476</v>
      </c>
      <c r="BK400" s="546">
        <f>(BJ400/'Fee Income'!BJ45)*'Fee Income'!BK45</f>
        <v>5.6367019988749449</v>
      </c>
      <c r="BL400" s="546">
        <f>(BK400/'Fee Income'!BK45)*'Fee Income'!BL45</f>
        <v>5.8058030588411942</v>
      </c>
      <c r="BM400" s="546">
        <f>(BL400/'Fee Income'!BL45)*'Fee Income'!BM45</f>
        <v>5.9799771506064294</v>
      </c>
      <c r="BN400" s="546">
        <f>(BM400/'Fee Income'!BM45)*'Fee Income'!BN45</f>
        <v>0</v>
      </c>
      <c r="BO400" s="546" t="e">
        <f>(BN400/'Fee Income'!BN45)*'Fee Income'!BO45</f>
        <v>#DIV/0!</v>
      </c>
      <c r="BP400" s="548" t="e">
        <f>(BO400/'Fee Income'!BO45)*'Fee Income'!BP45</f>
        <v>#DIV/0!</v>
      </c>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c r="ADN400"/>
      <c r="ADO400"/>
      <c r="ADP400"/>
      <c r="ADQ400"/>
      <c r="ADR400"/>
      <c r="ADS400"/>
      <c r="ADT400"/>
      <c r="ADU400"/>
      <c r="ADV400"/>
      <c r="ADW400"/>
      <c r="ADX400"/>
      <c r="ADY400"/>
      <c r="ADZ400"/>
      <c r="AEA400"/>
      <c r="AEB400"/>
      <c r="AEC400"/>
      <c r="AED400"/>
      <c r="AEE400"/>
      <c r="AEF400"/>
      <c r="AEG400"/>
      <c r="AEH400"/>
      <c r="AEI400"/>
      <c r="AEJ400"/>
      <c r="AEK400"/>
      <c r="AEL400"/>
      <c r="AEM400"/>
      <c r="AEN400"/>
      <c r="AEO400"/>
      <c r="AEP400"/>
      <c r="AEQ400"/>
      <c r="AER400"/>
      <c r="AES400"/>
      <c r="AET400"/>
      <c r="AEU400"/>
      <c r="AEV400"/>
      <c r="AEW400"/>
      <c r="AEX400"/>
      <c r="AEY400"/>
      <c r="AEZ400"/>
      <c r="AFA400"/>
      <c r="AFB400"/>
      <c r="AFC400"/>
      <c r="AFD400"/>
      <c r="AFE400"/>
      <c r="AFF400"/>
      <c r="AFG400"/>
      <c r="AFH400"/>
      <c r="AFI400"/>
      <c r="AFJ400"/>
      <c r="AFK400"/>
      <c r="AFL400"/>
      <c r="AFM400"/>
      <c r="AFN400"/>
      <c r="AFO400"/>
      <c r="AFP400"/>
      <c r="AFQ400"/>
      <c r="AFR400"/>
      <c r="AFS400"/>
      <c r="AFT400"/>
      <c r="AFU400"/>
      <c r="AFV400"/>
      <c r="AFW400"/>
      <c r="AFX400"/>
      <c r="AFY400"/>
      <c r="AFZ400"/>
      <c r="AGA400"/>
      <c r="AGB400"/>
      <c r="AGC400"/>
      <c r="AGD400"/>
      <c r="AGE400"/>
      <c r="AGF400"/>
      <c r="AGG400"/>
      <c r="AGH400"/>
      <c r="AGI400"/>
      <c r="AGJ400"/>
      <c r="AGK400"/>
      <c r="AGL400"/>
      <c r="AGM400"/>
      <c r="AGN400"/>
      <c r="AGO400"/>
      <c r="AGP400"/>
      <c r="AGQ400"/>
      <c r="AGR400"/>
      <c r="AGS400"/>
      <c r="AGT400"/>
      <c r="AGU400"/>
      <c r="AGV400"/>
      <c r="AGW400"/>
      <c r="AGX400"/>
      <c r="AGY400"/>
      <c r="AGZ400"/>
      <c r="AHA400"/>
      <c r="AHB400"/>
      <c r="AHC400"/>
      <c r="AHD400"/>
      <c r="AHE400"/>
      <c r="AHF400"/>
      <c r="AHG400"/>
      <c r="AHH400"/>
      <c r="AHI400"/>
      <c r="AHJ400"/>
      <c r="AHK400"/>
      <c r="AHL400"/>
      <c r="AHM400"/>
      <c r="AHN400"/>
      <c r="AHO400"/>
      <c r="AHP400"/>
      <c r="AHQ400"/>
      <c r="AHR400"/>
      <c r="AHS400"/>
      <c r="AHT400"/>
      <c r="AHU400"/>
      <c r="AHV400"/>
      <c r="AHW400"/>
      <c r="AHX400"/>
      <c r="AHY400"/>
      <c r="AHZ400"/>
      <c r="AIA400"/>
      <c r="AIB400"/>
      <c r="AIC400"/>
      <c r="AID400"/>
      <c r="AIE400"/>
      <c r="AIF400"/>
      <c r="AIG400"/>
      <c r="AIH400"/>
      <c r="AII400"/>
      <c r="AIJ400"/>
      <c r="AIK400"/>
      <c r="AIL400"/>
      <c r="AIM400"/>
      <c r="AIN400"/>
      <c r="AIO400"/>
      <c r="AIP400"/>
      <c r="AIQ400"/>
      <c r="AIR400"/>
      <c r="AIS400"/>
      <c r="AIT400"/>
      <c r="AIU400"/>
      <c r="AIV400"/>
      <c r="AIW400"/>
      <c r="AIX400"/>
      <c r="AIY400"/>
      <c r="AIZ400"/>
      <c r="AJA400"/>
      <c r="AJB400"/>
      <c r="AJC400"/>
      <c r="AJD400"/>
      <c r="AJE400"/>
      <c r="AJF400"/>
      <c r="AJG400"/>
      <c r="AJH400"/>
      <c r="AJI400"/>
      <c r="AJJ400"/>
      <c r="AJK400"/>
      <c r="AJL400"/>
      <c r="AJM400"/>
      <c r="AJN400"/>
      <c r="AJO400"/>
      <c r="AJP400"/>
      <c r="AJQ400"/>
      <c r="AJR400"/>
      <c r="AJS400"/>
      <c r="AJT400"/>
      <c r="AJU400"/>
      <c r="AJV400"/>
      <c r="AJW400"/>
      <c r="AJX400"/>
      <c r="AJY400"/>
      <c r="AJZ400"/>
      <c r="AKA400"/>
      <c r="AKB400"/>
      <c r="AKC400"/>
      <c r="AKD400"/>
      <c r="AKE400"/>
      <c r="AKF400"/>
      <c r="AKG400"/>
      <c r="AKH400"/>
      <c r="AKI400"/>
      <c r="AKJ400"/>
      <c r="AKK400"/>
      <c r="AKL400"/>
      <c r="AKM400"/>
      <c r="AKN400"/>
      <c r="AKO400"/>
      <c r="AKP400"/>
      <c r="AKQ400"/>
      <c r="AKR400"/>
      <c r="AKS400"/>
      <c r="AKT400"/>
      <c r="AKU400"/>
      <c r="AKV400"/>
      <c r="AKW400"/>
      <c r="AKX400"/>
      <c r="AKY400"/>
      <c r="AKZ400"/>
      <c r="ALA400"/>
      <c r="ALB400"/>
      <c r="ALC400"/>
      <c r="ALD400"/>
      <c r="ALE400"/>
      <c r="ALF400"/>
      <c r="ALG400"/>
      <c r="ALH400"/>
      <c r="ALI400"/>
      <c r="ALJ400"/>
      <c r="ALK400"/>
      <c r="ALL400"/>
      <c r="ALM400"/>
      <c r="ALN400"/>
      <c r="ALO400"/>
      <c r="ALP400"/>
      <c r="ALQ400"/>
      <c r="ALR400"/>
      <c r="ALS400"/>
      <c r="ALT400"/>
      <c r="ALU400"/>
      <c r="ALV400"/>
      <c r="ALW400"/>
      <c r="ALX400"/>
      <c r="ALY400"/>
      <c r="ALZ400"/>
      <c r="AMA400"/>
      <c r="AMB400"/>
      <c r="AMC400"/>
      <c r="AMD400"/>
      <c r="AME400"/>
      <c r="AMF400"/>
      <c r="AMG400"/>
      <c r="AMH400"/>
      <c r="AMI400"/>
      <c r="AMJ400"/>
      <c r="AMK400"/>
      <c r="AML400"/>
      <c r="AMM400"/>
      <c r="AMN400"/>
      <c r="AMO400"/>
      <c r="AMP400"/>
      <c r="AMQ400"/>
      <c r="AMR400"/>
      <c r="AMS400"/>
      <c r="AMT400"/>
      <c r="AMU400"/>
      <c r="AMV400"/>
      <c r="AMW400"/>
      <c r="AMX400"/>
      <c r="AMY400"/>
      <c r="AMZ400"/>
      <c r="ANA400"/>
      <c r="ANB400"/>
      <c r="ANC400"/>
      <c r="AND400"/>
      <c r="ANE400"/>
      <c r="ANF400"/>
      <c r="ANG400"/>
      <c r="ANH400"/>
      <c r="ANI400"/>
      <c r="ANJ400"/>
      <c r="ANK400"/>
      <c r="ANL400"/>
      <c r="ANM400"/>
      <c r="ANN400"/>
      <c r="ANO400"/>
      <c r="ANP400"/>
      <c r="ANQ400"/>
      <c r="ANR400"/>
      <c r="ANS400"/>
      <c r="ANT400"/>
      <c r="ANU400"/>
      <c r="ANV400"/>
      <c r="ANW400"/>
      <c r="ANX400"/>
      <c r="ANY400"/>
      <c r="ANZ400"/>
      <c r="AOA400"/>
      <c r="AOB400"/>
      <c r="AOC400"/>
      <c r="AOD400"/>
      <c r="AOE400"/>
      <c r="AOF400"/>
      <c r="AOG400"/>
      <c r="AOH400"/>
      <c r="AOI400"/>
      <c r="AOJ400"/>
      <c r="AOK400"/>
      <c r="AOL400"/>
      <c r="AOM400"/>
      <c r="AON400"/>
      <c r="AOO400"/>
      <c r="AOP400"/>
      <c r="AOQ400"/>
      <c r="AOR400"/>
      <c r="AOS400"/>
      <c r="AOT400"/>
      <c r="AOU400"/>
      <c r="AOV400"/>
      <c r="AOW400"/>
      <c r="AOX400"/>
      <c r="AOY400"/>
      <c r="AOZ400"/>
      <c r="APA400"/>
      <c r="APB400"/>
      <c r="APC400"/>
      <c r="APD400"/>
      <c r="APE400"/>
      <c r="APF400"/>
      <c r="APG400"/>
      <c r="APH400"/>
      <c r="API400"/>
      <c r="APJ400"/>
      <c r="APK400"/>
      <c r="APL400"/>
      <c r="APM400"/>
      <c r="APN400"/>
      <c r="APO400"/>
      <c r="APP400"/>
      <c r="APQ400"/>
      <c r="APR400"/>
      <c r="APS400"/>
      <c r="APT400"/>
      <c r="APU400"/>
      <c r="APV400"/>
      <c r="APW400"/>
      <c r="APX400"/>
      <c r="APY400"/>
      <c r="APZ400"/>
      <c r="AQA400"/>
      <c r="AQB400"/>
      <c r="AQC400"/>
      <c r="AQD400"/>
      <c r="AQE400"/>
      <c r="AQF400"/>
      <c r="AQG400"/>
      <c r="AQH400"/>
      <c r="AQI400"/>
      <c r="AQJ400"/>
      <c r="AQK400"/>
      <c r="AQL400"/>
      <c r="AQM400"/>
      <c r="AQN400"/>
      <c r="AQO400"/>
      <c r="AQP400"/>
      <c r="AQQ400"/>
      <c r="AQR400"/>
      <c r="AQS400"/>
      <c r="AQT400"/>
      <c r="AQU400"/>
      <c r="AQV400"/>
      <c r="AQW400"/>
      <c r="AQX400"/>
      <c r="AQY400"/>
      <c r="AQZ400"/>
      <c r="ARA400"/>
      <c r="ARB400"/>
      <c r="ARC400"/>
      <c r="ARD400"/>
      <c r="ARE400"/>
      <c r="ARF400"/>
      <c r="ARG400"/>
      <c r="ARH400"/>
      <c r="ARI400"/>
      <c r="ARJ400"/>
      <c r="ARK400"/>
      <c r="ARL400"/>
      <c r="ARM400"/>
      <c r="ARN400"/>
      <c r="ARO400"/>
      <c r="ARP400"/>
      <c r="ARQ400"/>
      <c r="ARR400"/>
      <c r="ARS400"/>
      <c r="ART400"/>
      <c r="ARU400"/>
      <c r="ARV400"/>
      <c r="ARW400"/>
      <c r="ARX400"/>
      <c r="ARY400"/>
      <c r="ARZ400"/>
      <c r="ASA400"/>
      <c r="ASB400"/>
      <c r="ASC400"/>
      <c r="ASD400"/>
      <c r="ASE400"/>
      <c r="ASF400"/>
      <c r="ASG400"/>
      <c r="ASH400"/>
      <c r="ASI400"/>
      <c r="ASJ400"/>
      <c r="ASK400"/>
      <c r="ASL400"/>
      <c r="ASM400"/>
      <c r="ASN400"/>
      <c r="ASO400"/>
      <c r="ASP400"/>
      <c r="ASQ400"/>
      <c r="ASR400"/>
      <c r="ASS400"/>
      <c r="AST400"/>
      <c r="ASU400"/>
      <c r="ASV400"/>
      <c r="ASW400"/>
      <c r="ASX400"/>
      <c r="ASY400"/>
      <c r="ASZ400"/>
      <c r="ATA400"/>
      <c r="ATB400"/>
      <c r="ATC400"/>
      <c r="ATD400"/>
      <c r="ATE400"/>
      <c r="ATF400"/>
      <c r="ATG400"/>
      <c r="ATH400"/>
      <c r="ATI400"/>
      <c r="ATJ400"/>
      <c r="ATK400"/>
      <c r="ATL400"/>
      <c r="ATM400"/>
      <c r="ATN400"/>
      <c r="ATO400"/>
      <c r="ATP400"/>
      <c r="ATQ400"/>
      <c r="ATR400"/>
      <c r="ATS400"/>
      <c r="ATT400"/>
      <c r="ATU400"/>
      <c r="ATV400"/>
      <c r="ATW400"/>
      <c r="ATX400"/>
      <c r="ATY400"/>
      <c r="ATZ400"/>
      <c r="AUA400"/>
      <c r="AUB400"/>
      <c r="AUC400"/>
      <c r="AUD400"/>
      <c r="AUE400"/>
      <c r="AUF400"/>
      <c r="AUG400"/>
      <c r="AUH400"/>
      <c r="AUI400"/>
      <c r="AUJ400"/>
      <c r="AUK400"/>
      <c r="AUL400"/>
      <c r="AUM400"/>
      <c r="AUN400"/>
      <c r="AUO400"/>
      <c r="AUP400"/>
      <c r="AUQ400"/>
      <c r="AUR400"/>
      <c r="AUS400"/>
      <c r="AUT400"/>
      <c r="AUU400"/>
      <c r="AUV400"/>
      <c r="AUW400"/>
      <c r="AUX400"/>
      <c r="AUY400"/>
      <c r="AUZ400"/>
      <c r="AVA400"/>
      <c r="AVB400"/>
      <c r="AVC400"/>
      <c r="AVD400"/>
      <c r="AVE400"/>
      <c r="AVF400"/>
      <c r="AVG400"/>
      <c r="AVH400"/>
      <c r="AVI400"/>
      <c r="AVJ400"/>
      <c r="AVK400"/>
      <c r="AVL400"/>
      <c r="AVM400"/>
      <c r="AVN400"/>
      <c r="AVO400"/>
      <c r="AVP400"/>
      <c r="AVQ400"/>
      <c r="AVR400"/>
      <c r="AVS400"/>
      <c r="AVT400"/>
      <c r="AVU400"/>
      <c r="AVV400"/>
      <c r="AVW400"/>
      <c r="AVX400"/>
      <c r="AVY400"/>
      <c r="AVZ400"/>
      <c r="AWA400"/>
      <c r="AWB400"/>
      <c r="AWC400"/>
      <c r="AWD400"/>
      <c r="AWE400"/>
      <c r="AWF400"/>
      <c r="AWG400"/>
      <c r="AWH400"/>
      <c r="AWI400"/>
      <c r="AWJ400"/>
      <c r="AWK400"/>
      <c r="AWL400"/>
      <c r="AWM400"/>
      <c r="AWN400"/>
      <c r="AWO400"/>
      <c r="AWP400"/>
      <c r="AWQ400"/>
      <c r="AWR400"/>
      <c r="AWS400"/>
      <c r="AWT400"/>
      <c r="AWU400"/>
      <c r="AWV400"/>
      <c r="AWW400"/>
      <c r="AWX400"/>
      <c r="AWY400"/>
      <c r="AWZ400"/>
      <c r="AXA400"/>
      <c r="AXB400"/>
      <c r="AXC400"/>
      <c r="AXD400"/>
      <c r="AXE400"/>
      <c r="AXF400"/>
      <c r="AXG400"/>
      <c r="AXH400"/>
      <c r="AXI400"/>
      <c r="AXJ400"/>
      <c r="AXK400"/>
      <c r="AXL400"/>
      <c r="AXM400"/>
      <c r="AXN400"/>
      <c r="AXO400"/>
      <c r="AXP400"/>
      <c r="AXQ400"/>
      <c r="AXR400"/>
      <c r="AXS400"/>
      <c r="AXT400"/>
      <c r="AXU400"/>
      <c r="AXV400"/>
      <c r="AXW400"/>
      <c r="AXX400"/>
      <c r="AXY400"/>
      <c r="AXZ400"/>
      <c r="AYA400"/>
      <c r="AYB400"/>
      <c r="AYC400"/>
      <c r="AYD400"/>
      <c r="AYE400"/>
      <c r="AYF400"/>
      <c r="AYG400"/>
      <c r="AYH400"/>
      <c r="AYI400"/>
      <c r="AYJ400"/>
      <c r="AYK400"/>
      <c r="AYL400"/>
      <c r="AYM400"/>
      <c r="AYN400"/>
      <c r="AYO400"/>
      <c r="AYP400"/>
      <c r="AYQ400"/>
      <c r="AYR400"/>
      <c r="AYS400"/>
      <c r="AYT400"/>
      <c r="AYU400"/>
      <c r="AYV400"/>
      <c r="AYW400"/>
      <c r="AYX400"/>
      <c r="AYY400"/>
      <c r="AYZ400"/>
      <c r="AZA400"/>
      <c r="AZB400"/>
      <c r="AZC400"/>
      <c r="AZD400"/>
      <c r="AZE400"/>
      <c r="AZF400"/>
      <c r="AZG400"/>
      <c r="AZH400"/>
      <c r="AZI400"/>
      <c r="AZJ400"/>
      <c r="AZK400"/>
      <c r="AZL400"/>
      <c r="AZM400"/>
      <c r="AZN400"/>
      <c r="AZO400"/>
      <c r="AZP400"/>
      <c r="AZQ400"/>
      <c r="AZR400"/>
      <c r="AZS400"/>
      <c r="AZT400"/>
      <c r="AZU400"/>
      <c r="AZV400"/>
      <c r="AZW400"/>
      <c r="AZX400"/>
      <c r="AZY400"/>
      <c r="AZZ400"/>
      <c r="BAA400"/>
      <c r="BAB400"/>
      <c r="BAC400"/>
      <c r="BAD400"/>
      <c r="BAE400"/>
      <c r="BAF400"/>
      <c r="BAG400"/>
      <c r="BAH400"/>
      <c r="BAI400"/>
      <c r="BAJ400"/>
      <c r="BAK400"/>
      <c r="BAL400"/>
      <c r="BAM400"/>
      <c r="BAN400"/>
      <c r="BAO400"/>
      <c r="BAP400"/>
      <c r="BAQ400"/>
      <c r="BAR400"/>
      <c r="BAS400"/>
      <c r="BAT400"/>
      <c r="BAU400"/>
      <c r="BAV400"/>
      <c r="BAW400"/>
      <c r="BAX400"/>
      <c r="BAY400"/>
      <c r="BAZ400"/>
      <c r="BBA400"/>
      <c r="BBB400"/>
      <c r="BBC400"/>
      <c r="BBD400"/>
      <c r="BBE400"/>
      <c r="BBF400"/>
      <c r="BBG400"/>
      <c r="BBH400"/>
      <c r="BBI400"/>
      <c r="BBJ400"/>
      <c r="BBK400"/>
      <c r="BBL400"/>
      <c r="BBM400"/>
      <c r="BBN400"/>
      <c r="BBO400"/>
      <c r="BBP400"/>
      <c r="BBQ400"/>
      <c r="BBR400"/>
      <c r="BBS400"/>
      <c r="BBT400"/>
      <c r="BBU400"/>
      <c r="BBV400"/>
      <c r="BBW400"/>
      <c r="BBX400"/>
      <c r="BBY400"/>
      <c r="BBZ400"/>
      <c r="BCA400"/>
      <c r="BCB400"/>
      <c r="BCC400"/>
      <c r="BCD400"/>
      <c r="BCE400"/>
      <c r="BCF400"/>
      <c r="BCG400"/>
      <c r="BCH400"/>
      <c r="BCI400"/>
      <c r="BCJ400"/>
      <c r="BCK400"/>
      <c r="BCL400"/>
      <c r="BCM400"/>
      <c r="BCN400"/>
      <c r="BCO400"/>
      <c r="BCP400"/>
      <c r="BCQ400"/>
      <c r="BCR400"/>
      <c r="BCS400"/>
      <c r="BCT400"/>
      <c r="BCU400"/>
      <c r="BCV400"/>
      <c r="BCW400"/>
      <c r="BCX400"/>
      <c r="BCY400"/>
      <c r="BCZ400"/>
      <c r="BDA400"/>
      <c r="BDB400"/>
      <c r="BDC400"/>
      <c r="BDD400"/>
      <c r="BDE400"/>
      <c r="BDF400"/>
      <c r="BDG400"/>
      <c r="BDH400"/>
      <c r="BDI400"/>
      <c r="BDJ400"/>
      <c r="BDK400"/>
      <c r="BDL400"/>
      <c r="BDM400"/>
      <c r="BDN400"/>
      <c r="BDO400"/>
      <c r="BDP400"/>
      <c r="BDQ400"/>
      <c r="BDR400"/>
      <c r="BDS400"/>
      <c r="BDT400"/>
      <c r="BDU400"/>
      <c r="BDV400"/>
      <c r="BDW400"/>
      <c r="BDX400"/>
      <c r="BDY400"/>
      <c r="BDZ400"/>
      <c r="BEA400"/>
      <c r="BEB400"/>
      <c r="BEC400"/>
      <c r="BED400"/>
      <c r="BEE400"/>
      <c r="BEF400"/>
      <c r="BEG400"/>
      <c r="BEH400"/>
      <c r="BEI400"/>
      <c r="BEJ400"/>
      <c r="BEK400"/>
      <c r="BEL400"/>
      <c r="BEM400"/>
      <c r="BEN400"/>
      <c r="BEO400"/>
      <c r="BEP400"/>
      <c r="BEQ400"/>
      <c r="BER400"/>
      <c r="BES400"/>
      <c r="BET400"/>
      <c r="BEU400"/>
      <c r="BEV400"/>
      <c r="BEW400"/>
      <c r="BEX400"/>
      <c r="BEY400"/>
      <c r="BEZ400"/>
      <c r="BFA400"/>
      <c r="BFB400"/>
      <c r="BFC400"/>
      <c r="BFD400"/>
      <c r="BFE400"/>
      <c r="BFF400"/>
      <c r="BFG400"/>
      <c r="BFH400"/>
      <c r="BFI400"/>
      <c r="BFJ400"/>
      <c r="BFK400"/>
      <c r="BFL400"/>
      <c r="BFM400"/>
      <c r="BFN400"/>
      <c r="BFO400"/>
      <c r="BFP400"/>
      <c r="BFQ400"/>
      <c r="BFR400"/>
      <c r="BFS400"/>
      <c r="BFT400"/>
      <c r="BFU400"/>
      <c r="BFV400"/>
      <c r="BFW400"/>
      <c r="BFX400"/>
      <c r="BFY400"/>
      <c r="BFZ400"/>
      <c r="BGA400"/>
      <c r="BGB400"/>
      <c r="BGC400"/>
      <c r="BGD400"/>
      <c r="BGE400"/>
      <c r="BGF400"/>
      <c r="BGG400"/>
      <c r="BGH400"/>
      <c r="BGI400"/>
      <c r="BGJ400"/>
      <c r="BGK400"/>
      <c r="BGL400"/>
      <c r="BGM400"/>
      <c r="BGN400"/>
      <c r="BGO400"/>
      <c r="BGP400"/>
      <c r="BGQ400"/>
      <c r="BGR400"/>
      <c r="BGS400"/>
      <c r="BGT400"/>
      <c r="BGU400"/>
      <c r="BGV400"/>
      <c r="BGW400"/>
      <c r="BGX400"/>
      <c r="BGY400"/>
      <c r="BGZ400"/>
      <c r="BHA400"/>
      <c r="BHB400"/>
      <c r="BHC400"/>
      <c r="BHD400"/>
      <c r="BHE400"/>
      <c r="BHF400"/>
      <c r="BHG400"/>
      <c r="BHH400"/>
      <c r="BHI400"/>
      <c r="BHJ400"/>
      <c r="BHK400"/>
      <c r="BHL400"/>
      <c r="BHM400"/>
      <c r="BHN400"/>
      <c r="BHO400"/>
      <c r="BHP400"/>
      <c r="BHQ400"/>
      <c r="BHR400"/>
      <c r="BHS400"/>
      <c r="BHT400"/>
      <c r="BHU400"/>
      <c r="BHV400"/>
      <c r="BHW400"/>
      <c r="BHX400"/>
      <c r="BHY400"/>
      <c r="BHZ400"/>
      <c r="BIA400"/>
      <c r="BIB400"/>
      <c r="BIC400"/>
      <c r="BID400"/>
      <c r="BIE400"/>
      <c r="BIF400"/>
      <c r="BIG400"/>
      <c r="BIH400"/>
      <c r="BII400"/>
      <c r="BIJ400"/>
      <c r="BIK400"/>
      <c r="BIL400"/>
      <c r="BIM400"/>
      <c r="BIN400"/>
      <c r="BIO400"/>
      <c r="BIP400"/>
      <c r="BIQ400"/>
      <c r="BIR400"/>
      <c r="BIS400"/>
      <c r="BIT400"/>
      <c r="BIU400"/>
      <c r="BIV400"/>
      <c r="BIW400"/>
      <c r="BIX400"/>
      <c r="BIY400"/>
      <c r="BIZ400"/>
      <c r="BJA400"/>
      <c r="BJB400"/>
      <c r="BJC400"/>
      <c r="BJD400"/>
      <c r="BJE400"/>
      <c r="BJF400"/>
      <c r="BJG400"/>
      <c r="BJH400"/>
      <c r="BJI400"/>
      <c r="BJJ400"/>
      <c r="BJK400"/>
      <c r="BJL400"/>
      <c r="BJM400"/>
      <c r="BJN400"/>
      <c r="BJO400"/>
      <c r="BJP400"/>
      <c r="BJQ400"/>
      <c r="BJR400"/>
      <c r="BJS400"/>
      <c r="BJT400"/>
      <c r="BJU400"/>
      <c r="BJV400"/>
      <c r="BJW400"/>
      <c r="BJX400"/>
      <c r="BJY400"/>
      <c r="BJZ400"/>
      <c r="BKA400"/>
      <c r="BKB400"/>
      <c r="BKC400"/>
      <c r="BKD400"/>
      <c r="BKE400"/>
      <c r="BKF400"/>
      <c r="BKG400"/>
      <c r="BKH400"/>
      <c r="BKI400"/>
      <c r="BKJ400"/>
      <c r="BKK400"/>
      <c r="BKL400"/>
      <c r="BKM400"/>
      <c r="BKN400"/>
      <c r="BKO400"/>
      <c r="BKP400"/>
      <c r="BKQ400"/>
      <c r="BKR400"/>
      <c r="BKS400"/>
      <c r="BKT400"/>
      <c r="BKU400"/>
      <c r="BKV400"/>
      <c r="BKW400"/>
      <c r="BKX400"/>
      <c r="BKY400"/>
      <c r="BKZ400"/>
      <c r="BLA400"/>
      <c r="BLB400"/>
      <c r="BLC400"/>
      <c r="BLD400"/>
      <c r="BLE400"/>
      <c r="BLF400"/>
      <c r="BLG400"/>
      <c r="BLH400"/>
      <c r="BLI400"/>
      <c r="BLJ400"/>
      <c r="BLK400"/>
      <c r="BLL400"/>
      <c r="BLM400"/>
      <c r="BLN400"/>
      <c r="BLO400"/>
      <c r="BLP400"/>
      <c r="BLQ400"/>
      <c r="BLR400"/>
      <c r="BLS400"/>
      <c r="BLT400"/>
      <c r="BLU400"/>
      <c r="BLV400"/>
      <c r="BLW400"/>
      <c r="BLX400"/>
      <c r="BLY400"/>
      <c r="BLZ400"/>
      <c r="BMA400"/>
      <c r="BMB400"/>
      <c r="BMC400"/>
      <c r="BMD400"/>
      <c r="BME400"/>
      <c r="BMF400"/>
      <c r="BMG400"/>
      <c r="BMH400"/>
      <c r="BMI400"/>
      <c r="BMJ400"/>
      <c r="BMK400"/>
      <c r="BML400"/>
      <c r="BMM400"/>
      <c r="BMN400"/>
      <c r="BMO400"/>
      <c r="BMP400"/>
      <c r="BMQ400"/>
      <c r="BMR400"/>
      <c r="BMS400"/>
      <c r="BMT400"/>
      <c r="BMU400"/>
      <c r="BMV400"/>
      <c r="BMW400"/>
      <c r="BMX400"/>
      <c r="BMY400"/>
      <c r="BMZ400"/>
      <c r="BNA400"/>
      <c r="BNB400"/>
      <c r="BNC400"/>
      <c r="BND400"/>
      <c r="BNE400"/>
      <c r="BNF400"/>
      <c r="BNG400"/>
      <c r="BNH400"/>
      <c r="BNI400"/>
      <c r="BNJ400"/>
      <c r="BNK400"/>
      <c r="BNL400"/>
      <c r="BNM400"/>
      <c r="BNN400"/>
      <c r="BNO400"/>
      <c r="BNP400"/>
      <c r="BNQ400"/>
      <c r="BNR400"/>
      <c r="BNS400"/>
      <c r="BNT400"/>
      <c r="BNU400"/>
      <c r="BNV400"/>
      <c r="BNW400"/>
      <c r="BNX400"/>
      <c r="BNY400"/>
      <c r="BNZ400"/>
      <c r="BOA400"/>
      <c r="BOB400"/>
      <c r="BOC400"/>
      <c r="BOD400"/>
      <c r="BOE400"/>
      <c r="BOF400"/>
      <c r="BOG400"/>
      <c r="BOH400"/>
      <c r="BOI400"/>
      <c r="BOJ400"/>
      <c r="BOK400"/>
      <c r="BOL400"/>
      <c r="BOM400"/>
      <c r="BON400"/>
      <c r="BOO400"/>
      <c r="BOP400"/>
      <c r="BOQ400"/>
      <c r="BOR400"/>
      <c r="BOS400"/>
      <c r="BOT400"/>
      <c r="BOU400"/>
      <c r="BOV400"/>
      <c r="BOW400"/>
      <c r="BOX400"/>
      <c r="BOY400"/>
      <c r="BOZ400"/>
      <c r="BPA400"/>
      <c r="BPB400"/>
      <c r="BPC400"/>
      <c r="BPD400"/>
      <c r="BPE400"/>
      <c r="BPF400"/>
      <c r="BPG400"/>
      <c r="BPH400"/>
      <c r="BPI400"/>
      <c r="BPJ400"/>
      <c r="BPK400"/>
      <c r="BPL400"/>
      <c r="BPM400"/>
      <c r="BPN400"/>
      <c r="BPO400"/>
      <c r="BPP400"/>
      <c r="BPQ400"/>
      <c r="BPR400"/>
      <c r="BPS400"/>
      <c r="BPT400"/>
      <c r="BPU400"/>
      <c r="BPV400"/>
      <c r="BPW400"/>
      <c r="BPX400"/>
      <c r="BPY400"/>
      <c r="BPZ400"/>
      <c r="BQA400"/>
      <c r="BQB400"/>
      <c r="BQC400"/>
      <c r="BQD400"/>
      <c r="BQE400"/>
      <c r="BQF400"/>
      <c r="BQG400"/>
      <c r="BQH400"/>
      <c r="BQI400"/>
      <c r="BQJ400"/>
      <c r="BQK400"/>
      <c r="BQL400"/>
      <c r="BQM400"/>
      <c r="BQN400"/>
      <c r="BQO400"/>
      <c r="BQP400"/>
      <c r="BQQ400"/>
      <c r="BQR400"/>
      <c r="BQS400"/>
      <c r="BQT400"/>
      <c r="BQU400"/>
      <c r="BQV400"/>
      <c r="BQW400"/>
      <c r="BQX400"/>
      <c r="BQY400"/>
      <c r="BQZ400"/>
      <c r="BRA400"/>
      <c r="BRB400"/>
      <c r="BRC400"/>
      <c r="BRD400"/>
      <c r="BRE400"/>
      <c r="BRF400"/>
      <c r="BRG400"/>
      <c r="BRH400"/>
      <c r="BRI400"/>
      <c r="BRJ400"/>
      <c r="BRK400"/>
      <c r="BRL400"/>
      <c r="BRM400"/>
      <c r="BRN400"/>
      <c r="BRO400"/>
      <c r="BRP400"/>
      <c r="BRQ400"/>
      <c r="BRR400"/>
      <c r="BRS400"/>
      <c r="BRT400"/>
      <c r="BRU400"/>
      <c r="BRV400"/>
      <c r="BRW400"/>
      <c r="BRX400"/>
      <c r="BRY400"/>
      <c r="BRZ400"/>
      <c r="BSA400"/>
      <c r="BSB400"/>
      <c r="BSC400"/>
      <c r="BSD400"/>
      <c r="BSE400"/>
      <c r="BSF400"/>
      <c r="BSG400"/>
      <c r="BSH400"/>
      <c r="BSI400"/>
      <c r="BSJ400"/>
      <c r="BSK400"/>
      <c r="BSL400"/>
      <c r="BSM400"/>
      <c r="BSN400"/>
      <c r="BSO400"/>
      <c r="BSP400"/>
      <c r="BSQ400"/>
      <c r="BSR400"/>
      <c r="BSS400"/>
      <c r="BST400"/>
      <c r="BSU400"/>
      <c r="BSV400"/>
      <c r="BSW400"/>
      <c r="BSX400"/>
      <c r="BSY400"/>
      <c r="BSZ400"/>
      <c r="BTA400"/>
      <c r="BTB400"/>
      <c r="BTC400"/>
      <c r="BTD400"/>
      <c r="BTE400"/>
      <c r="BTF400"/>
      <c r="BTG400"/>
      <c r="BTH400"/>
      <c r="BTI400"/>
      <c r="BTJ400"/>
      <c r="BTK400"/>
      <c r="BTL400"/>
      <c r="BTM400"/>
      <c r="BTN400"/>
      <c r="BTO400"/>
      <c r="BTP400"/>
      <c r="BTQ400"/>
      <c r="BTR400"/>
      <c r="BTS400"/>
      <c r="BTT400"/>
      <c r="BTU400"/>
      <c r="BTV400"/>
      <c r="BTW400"/>
      <c r="BTX400"/>
      <c r="BTY400"/>
      <c r="BTZ400"/>
      <c r="BUA400"/>
      <c r="BUB400"/>
      <c r="BUC400"/>
      <c r="BUD400"/>
      <c r="BUE400"/>
      <c r="BUF400"/>
      <c r="BUG400"/>
      <c r="BUH400"/>
      <c r="BUI400"/>
      <c r="BUJ400"/>
      <c r="BUK400"/>
      <c r="BUL400"/>
      <c r="BUM400"/>
      <c r="BUN400"/>
      <c r="BUO400"/>
      <c r="BUP400"/>
      <c r="BUQ400"/>
      <c r="BUR400"/>
      <c r="BUS400"/>
      <c r="BUT400"/>
      <c r="BUU400"/>
      <c r="BUV400"/>
      <c r="BUW400"/>
      <c r="BUX400"/>
      <c r="BUY400"/>
      <c r="BUZ400"/>
      <c r="BVA400"/>
      <c r="BVB400"/>
      <c r="BVC400"/>
      <c r="BVD400"/>
      <c r="BVE400"/>
      <c r="BVF400"/>
      <c r="BVG400"/>
      <c r="BVH400"/>
      <c r="BVI400"/>
      <c r="BVJ400"/>
      <c r="BVK400"/>
      <c r="BVL400"/>
      <c r="BVM400"/>
      <c r="BVN400"/>
      <c r="BVO400"/>
      <c r="BVP400"/>
      <c r="BVQ400"/>
      <c r="BVR400"/>
      <c r="BVS400"/>
      <c r="BVT400"/>
      <c r="BVU400"/>
      <c r="BVV400"/>
      <c r="BVW400"/>
      <c r="BVX400"/>
      <c r="BVY400"/>
      <c r="BVZ400"/>
      <c r="BWA400"/>
      <c r="BWB400"/>
      <c r="BWC400"/>
      <c r="BWD400"/>
      <c r="BWE400"/>
      <c r="BWF400"/>
      <c r="BWG400"/>
      <c r="BWH400"/>
      <c r="BWI400"/>
      <c r="BWJ400"/>
      <c r="BWK400"/>
      <c r="BWL400"/>
      <c r="BWM400"/>
      <c r="BWN400"/>
      <c r="BWO400"/>
      <c r="BWP400"/>
      <c r="BWQ400"/>
      <c r="BWR400"/>
      <c r="BWS400"/>
      <c r="BWT400"/>
      <c r="BWU400"/>
      <c r="BWV400"/>
      <c r="BWW400"/>
      <c r="BWX400"/>
      <c r="BWY400"/>
      <c r="BWZ400"/>
      <c r="BXA400"/>
      <c r="BXB400"/>
      <c r="BXC400"/>
      <c r="BXD400"/>
      <c r="BXE400"/>
      <c r="BXF400"/>
      <c r="BXG400"/>
      <c r="BXH400"/>
      <c r="BXI400"/>
      <c r="BXJ400"/>
      <c r="BXK400"/>
      <c r="BXL400"/>
      <c r="BXM400"/>
      <c r="BXN400"/>
      <c r="BXO400"/>
      <c r="BXP400"/>
      <c r="BXQ400"/>
      <c r="BXR400"/>
      <c r="BXS400"/>
      <c r="BXT400"/>
      <c r="BXU400"/>
      <c r="BXV400"/>
      <c r="BXW400"/>
      <c r="BXX400"/>
      <c r="BXY400"/>
      <c r="BXZ400"/>
      <c r="BYA400"/>
      <c r="BYB400"/>
      <c r="BYC400"/>
      <c r="BYD400"/>
      <c r="BYE400"/>
      <c r="BYF400"/>
      <c r="BYG400"/>
      <c r="BYH400"/>
      <c r="BYI400"/>
      <c r="BYJ400"/>
      <c r="BYK400"/>
      <c r="BYL400"/>
      <c r="BYM400"/>
      <c r="BYN400"/>
      <c r="BYO400"/>
      <c r="BYP400"/>
      <c r="BYQ400"/>
      <c r="BYR400"/>
      <c r="BYS400"/>
      <c r="BYT400"/>
      <c r="BYU400"/>
      <c r="BYV400"/>
      <c r="BYW400"/>
      <c r="BYX400"/>
      <c r="BYY400"/>
      <c r="BYZ400"/>
      <c r="BZA400"/>
      <c r="BZB400"/>
      <c r="BZC400"/>
      <c r="BZD400"/>
      <c r="BZE400"/>
      <c r="BZF400"/>
      <c r="BZG400"/>
      <c r="BZH400"/>
      <c r="BZI400"/>
      <c r="BZJ400"/>
      <c r="BZK400"/>
      <c r="BZL400"/>
      <c r="BZM400"/>
      <c r="BZN400"/>
      <c r="BZO400"/>
      <c r="BZP400"/>
      <c r="BZQ400"/>
      <c r="BZR400"/>
      <c r="BZS400"/>
      <c r="BZT400"/>
      <c r="BZU400"/>
      <c r="BZV400"/>
      <c r="BZW400"/>
      <c r="BZX400"/>
      <c r="BZY400"/>
      <c r="BZZ400"/>
      <c r="CAA400"/>
      <c r="CAB400"/>
      <c r="CAC400"/>
      <c r="CAD400"/>
      <c r="CAE400"/>
      <c r="CAF400"/>
      <c r="CAG400"/>
      <c r="CAH400"/>
      <c r="CAI400"/>
      <c r="CAJ400"/>
      <c r="CAK400"/>
      <c r="CAL400"/>
      <c r="CAM400"/>
      <c r="CAN400"/>
      <c r="CAO400"/>
      <c r="CAP400"/>
      <c r="CAQ400"/>
      <c r="CAR400"/>
      <c r="CAS400"/>
      <c r="CAT400"/>
      <c r="CAU400"/>
      <c r="CAV400"/>
      <c r="CAW400"/>
      <c r="CAX400"/>
      <c r="CAY400"/>
      <c r="CAZ400"/>
      <c r="CBA400"/>
      <c r="CBB400"/>
      <c r="CBC400"/>
      <c r="CBD400"/>
      <c r="CBE400"/>
      <c r="CBF400"/>
      <c r="CBG400"/>
      <c r="CBH400"/>
      <c r="CBI400"/>
      <c r="CBJ400"/>
      <c r="CBK400"/>
      <c r="CBL400"/>
      <c r="CBM400"/>
      <c r="CBN400"/>
      <c r="CBO400"/>
      <c r="CBP400"/>
      <c r="CBQ400"/>
      <c r="CBR400"/>
      <c r="CBS400"/>
      <c r="CBT400"/>
      <c r="CBU400"/>
      <c r="CBV400"/>
      <c r="CBW400"/>
      <c r="CBX400"/>
      <c r="CBY400"/>
      <c r="CBZ400"/>
      <c r="CCA400"/>
      <c r="CCB400"/>
      <c r="CCC400"/>
      <c r="CCD400"/>
      <c r="CCE400"/>
      <c r="CCF400"/>
      <c r="CCG400"/>
      <c r="CCH400"/>
      <c r="CCI400"/>
      <c r="CCJ400"/>
      <c r="CCK400"/>
      <c r="CCL400"/>
      <c r="CCM400"/>
      <c r="CCN400"/>
      <c r="CCO400"/>
      <c r="CCP400"/>
      <c r="CCQ400"/>
      <c r="CCR400"/>
      <c r="CCS400"/>
      <c r="CCT400"/>
      <c r="CCU400"/>
      <c r="CCV400"/>
      <c r="CCW400"/>
      <c r="CCX400"/>
      <c r="CCY400"/>
      <c r="CCZ400"/>
      <c r="CDA400"/>
      <c r="CDB400"/>
      <c r="CDC400"/>
      <c r="CDD400"/>
      <c r="CDE400"/>
      <c r="CDF400"/>
      <c r="CDG400"/>
      <c r="CDH400"/>
      <c r="CDI400"/>
      <c r="CDJ400"/>
      <c r="CDK400"/>
      <c r="CDL400"/>
      <c r="CDM400"/>
      <c r="CDN400"/>
      <c r="CDO400"/>
      <c r="CDP400"/>
      <c r="CDQ400"/>
      <c r="CDR400"/>
      <c r="CDS400"/>
      <c r="CDT400"/>
      <c r="CDU400"/>
      <c r="CDV400"/>
      <c r="CDW400"/>
      <c r="CDX400"/>
      <c r="CDY400"/>
      <c r="CDZ400"/>
      <c r="CEA400"/>
      <c r="CEB400"/>
      <c r="CEC400"/>
      <c r="CED400"/>
      <c r="CEE400"/>
      <c r="CEF400"/>
      <c r="CEG400"/>
      <c r="CEH400"/>
      <c r="CEI400"/>
      <c r="CEJ400"/>
      <c r="CEK400"/>
      <c r="CEL400"/>
      <c r="CEM400"/>
      <c r="CEN400"/>
      <c r="CEO400"/>
      <c r="CEP400"/>
      <c r="CEQ400"/>
      <c r="CER400"/>
      <c r="CES400"/>
      <c r="CET400"/>
      <c r="CEU400"/>
      <c r="CEV400"/>
      <c r="CEW400"/>
      <c r="CEX400"/>
      <c r="CEY400"/>
      <c r="CEZ400"/>
      <c r="CFA400"/>
      <c r="CFB400"/>
      <c r="CFC400"/>
      <c r="CFD400"/>
      <c r="CFE400"/>
      <c r="CFF400"/>
      <c r="CFG400"/>
      <c r="CFH400"/>
      <c r="CFI400"/>
      <c r="CFJ400"/>
      <c r="CFK400"/>
      <c r="CFL400"/>
      <c r="CFM400"/>
      <c r="CFN400"/>
      <c r="CFO400"/>
      <c r="CFP400"/>
      <c r="CFQ400"/>
      <c r="CFR400"/>
      <c r="CFS400"/>
      <c r="CFT400"/>
      <c r="CFU400"/>
      <c r="CFV400"/>
      <c r="CFW400"/>
      <c r="CFX400"/>
      <c r="CFY400"/>
      <c r="CFZ400"/>
      <c r="CGA400"/>
      <c r="CGB400"/>
      <c r="CGC400"/>
      <c r="CGD400"/>
      <c r="CGE400"/>
      <c r="CGF400"/>
      <c r="CGG400"/>
      <c r="CGH400"/>
      <c r="CGI400"/>
      <c r="CGJ400"/>
      <c r="CGK400"/>
      <c r="CGL400"/>
      <c r="CGM400"/>
      <c r="CGN400"/>
      <c r="CGO400"/>
      <c r="CGP400"/>
      <c r="CGQ400"/>
      <c r="CGR400"/>
      <c r="CGS400"/>
      <c r="CGT400"/>
      <c r="CGU400"/>
      <c r="CGV400"/>
      <c r="CGW400"/>
      <c r="CGX400"/>
      <c r="CGY400"/>
      <c r="CGZ400"/>
      <c r="CHA400"/>
      <c r="CHB400"/>
      <c r="CHC400"/>
      <c r="CHD400"/>
      <c r="CHE400"/>
      <c r="CHF400"/>
      <c r="CHG400"/>
      <c r="CHH400"/>
      <c r="CHI400"/>
      <c r="CHJ400"/>
      <c r="CHK400"/>
      <c r="CHL400"/>
      <c r="CHM400"/>
      <c r="CHN400"/>
      <c r="CHO400"/>
      <c r="CHP400"/>
      <c r="CHQ400"/>
      <c r="CHR400"/>
      <c r="CHS400"/>
      <c r="CHT400"/>
      <c r="CHU400"/>
      <c r="CHV400"/>
      <c r="CHW400"/>
      <c r="CHX400"/>
      <c r="CHY400"/>
      <c r="CHZ400"/>
      <c r="CIA400"/>
      <c r="CIB400"/>
      <c r="CIC400"/>
      <c r="CID400"/>
      <c r="CIE400"/>
      <c r="CIF400"/>
      <c r="CIG400"/>
      <c r="CIH400"/>
      <c r="CII400"/>
      <c r="CIJ400"/>
      <c r="CIK400"/>
      <c r="CIL400"/>
      <c r="CIM400"/>
      <c r="CIN400"/>
      <c r="CIO400"/>
      <c r="CIP400"/>
      <c r="CIQ400"/>
      <c r="CIR400"/>
      <c r="CIS400"/>
      <c r="CIT400"/>
      <c r="CIU400"/>
      <c r="CIV400"/>
      <c r="CIW400"/>
      <c r="CIX400"/>
      <c r="CIY400"/>
      <c r="CIZ400"/>
      <c r="CJA400"/>
      <c r="CJB400"/>
      <c r="CJC400"/>
      <c r="CJD400"/>
      <c r="CJE400"/>
      <c r="CJF400"/>
      <c r="CJG400"/>
      <c r="CJH400"/>
      <c r="CJI400"/>
      <c r="CJJ400"/>
      <c r="CJK400"/>
      <c r="CJL400"/>
      <c r="CJM400"/>
      <c r="CJN400"/>
      <c r="CJO400"/>
      <c r="CJP400"/>
      <c r="CJQ400"/>
      <c r="CJR400"/>
      <c r="CJS400"/>
      <c r="CJT400"/>
      <c r="CJU400"/>
      <c r="CJV400"/>
      <c r="CJW400"/>
      <c r="CJX400"/>
      <c r="CJY400"/>
      <c r="CJZ400"/>
      <c r="CKA400"/>
      <c r="CKB400"/>
      <c r="CKC400"/>
      <c r="CKD400"/>
      <c r="CKE400"/>
      <c r="CKF400"/>
      <c r="CKG400"/>
      <c r="CKH400"/>
      <c r="CKI400"/>
      <c r="CKJ400"/>
      <c r="CKK400"/>
      <c r="CKL400"/>
      <c r="CKM400"/>
      <c r="CKN400"/>
      <c r="CKO400"/>
      <c r="CKP400"/>
      <c r="CKQ400"/>
      <c r="CKR400"/>
      <c r="CKS400"/>
      <c r="CKT400"/>
      <c r="CKU400"/>
      <c r="CKV400"/>
      <c r="CKW400"/>
      <c r="CKX400"/>
      <c r="CKY400"/>
      <c r="CKZ400"/>
      <c r="CLA400"/>
      <c r="CLB400"/>
      <c r="CLC400"/>
      <c r="CLD400"/>
      <c r="CLE400"/>
      <c r="CLF400"/>
      <c r="CLG400"/>
      <c r="CLH400"/>
      <c r="CLI400"/>
      <c r="CLJ400"/>
      <c r="CLK400"/>
      <c r="CLL400"/>
      <c r="CLM400"/>
      <c r="CLN400"/>
      <c r="CLO400"/>
      <c r="CLP400"/>
      <c r="CLQ400"/>
      <c r="CLR400"/>
      <c r="CLS400"/>
      <c r="CLT400"/>
      <c r="CLU400"/>
      <c r="CLV400"/>
      <c r="CLW400"/>
      <c r="CLX400"/>
      <c r="CLY400"/>
      <c r="CLZ400"/>
      <c r="CMA400"/>
      <c r="CMB400"/>
      <c r="CMC400"/>
      <c r="CMD400"/>
      <c r="CME400"/>
      <c r="CMF400"/>
      <c r="CMG400"/>
      <c r="CMH400"/>
      <c r="CMI400"/>
      <c r="CMJ400"/>
      <c r="CMK400"/>
      <c r="CML400"/>
      <c r="CMM400"/>
      <c r="CMN400"/>
      <c r="CMO400"/>
      <c r="CMP400"/>
      <c r="CMQ400"/>
      <c r="CMR400"/>
      <c r="CMS400"/>
      <c r="CMT400"/>
      <c r="CMU400"/>
      <c r="CMV400"/>
      <c r="CMW400"/>
      <c r="CMX400"/>
      <c r="CMY400"/>
      <c r="CMZ400"/>
      <c r="CNA400"/>
      <c r="CNB400"/>
      <c r="CNC400"/>
      <c r="CND400"/>
      <c r="CNE400"/>
      <c r="CNF400"/>
      <c r="CNG400"/>
      <c r="CNH400"/>
      <c r="CNI400"/>
      <c r="CNJ400"/>
      <c r="CNK400"/>
      <c r="CNL400"/>
      <c r="CNM400"/>
      <c r="CNN400"/>
      <c r="CNO400"/>
      <c r="CNP400"/>
      <c r="CNQ400"/>
      <c r="CNR400"/>
      <c r="CNS400"/>
      <c r="CNT400"/>
      <c r="CNU400"/>
      <c r="CNV400"/>
      <c r="CNW400"/>
      <c r="CNX400"/>
      <c r="CNY400"/>
      <c r="CNZ400"/>
      <c r="COA400"/>
      <c r="COB400"/>
      <c r="COC400"/>
      <c r="COD400"/>
      <c r="COE400"/>
      <c r="COF400"/>
      <c r="COG400"/>
      <c r="COH400"/>
      <c r="COI400"/>
      <c r="COJ400"/>
      <c r="COK400"/>
      <c r="COL400"/>
      <c r="COM400"/>
      <c r="CON400"/>
      <c r="COO400"/>
      <c r="COP400"/>
      <c r="COQ400"/>
      <c r="COR400"/>
      <c r="COS400"/>
      <c r="COT400"/>
      <c r="COU400"/>
      <c r="COV400"/>
      <c r="COW400"/>
      <c r="COX400"/>
      <c r="COY400"/>
      <c r="COZ400"/>
      <c r="CPA400"/>
      <c r="CPB400"/>
      <c r="CPC400"/>
      <c r="CPD400"/>
      <c r="CPE400"/>
      <c r="CPF400"/>
      <c r="CPG400"/>
      <c r="CPH400"/>
      <c r="CPI400"/>
      <c r="CPJ400"/>
      <c r="CPK400"/>
      <c r="CPL400"/>
      <c r="CPM400"/>
      <c r="CPN400"/>
      <c r="CPO400"/>
      <c r="CPP400"/>
      <c r="CPQ400"/>
      <c r="CPR400"/>
      <c r="CPS400"/>
      <c r="CPT400"/>
      <c r="CPU400"/>
      <c r="CPV400"/>
      <c r="CPW400"/>
      <c r="CPX400"/>
      <c r="CPY400"/>
      <c r="CPZ400"/>
      <c r="CQA400"/>
      <c r="CQB400"/>
      <c r="CQC400"/>
      <c r="CQD400"/>
      <c r="CQE400"/>
      <c r="CQF400"/>
      <c r="CQG400"/>
      <c r="CQH400"/>
      <c r="CQI400"/>
      <c r="CQJ400"/>
      <c r="CQK400"/>
      <c r="CQL400"/>
      <c r="CQM400"/>
      <c r="CQN400"/>
      <c r="CQO400"/>
      <c r="CQP400"/>
      <c r="CQQ400"/>
      <c r="CQR400"/>
      <c r="CQS400"/>
      <c r="CQT400"/>
      <c r="CQU400"/>
      <c r="CQV400"/>
      <c r="CQW400"/>
      <c r="CQX400"/>
      <c r="CQY400"/>
      <c r="CQZ400"/>
      <c r="CRA400"/>
      <c r="CRB400"/>
      <c r="CRC400"/>
      <c r="CRD400"/>
      <c r="CRE400"/>
      <c r="CRF400"/>
      <c r="CRG400"/>
      <c r="CRH400"/>
      <c r="CRI400"/>
      <c r="CRJ400"/>
      <c r="CRK400"/>
      <c r="CRL400"/>
      <c r="CRM400"/>
      <c r="CRN400"/>
      <c r="CRO400"/>
      <c r="CRP400"/>
      <c r="CRQ400"/>
      <c r="CRR400"/>
      <c r="CRS400"/>
      <c r="CRT400"/>
      <c r="CRU400"/>
      <c r="CRV400"/>
      <c r="CRW400"/>
      <c r="CRX400"/>
      <c r="CRY400"/>
      <c r="CRZ400"/>
      <c r="CSA400"/>
      <c r="CSB400"/>
      <c r="CSC400"/>
      <c r="CSD400"/>
      <c r="CSE400"/>
      <c r="CSF400"/>
      <c r="CSG400"/>
      <c r="CSH400"/>
      <c r="CSI400"/>
      <c r="CSJ400"/>
      <c r="CSK400"/>
      <c r="CSL400"/>
      <c r="CSM400"/>
      <c r="CSN400"/>
      <c r="CSO400"/>
      <c r="CSP400"/>
      <c r="CSQ400"/>
      <c r="CSR400"/>
      <c r="CSS400"/>
      <c r="CST400"/>
      <c r="CSU400"/>
      <c r="CSV400"/>
      <c r="CSW400"/>
      <c r="CSX400"/>
      <c r="CSY400"/>
      <c r="CSZ400"/>
      <c r="CTA400"/>
      <c r="CTB400"/>
      <c r="CTC400"/>
      <c r="CTD400"/>
      <c r="CTE400"/>
      <c r="CTF400"/>
      <c r="CTG400"/>
      <c r="CTH400"/>
      <c r="CTI400"/>
      <c r="CTJ400"/>
      <c r="CTK400"/>
      <c r="CTL400"/>
      <c r="CTM400"/>
      <c r="CTN400"/>
      <c r="CTO400"/>
      <c r="CTP400"/>
      <c r="CTQ400"/>
      <c r="CTR400"/>
      <c r="CTS400"/>
      <c r="CTT400"/>
      <c r="CTU400"/>
      <c r="CTV400"/>
      <c r="CTW400"/>
      <c r="CTX400"/>
      <c r="CTY400"/>
      <c r="CTZ400"/>
      <c r="CUA400"/>
      <c r="CUB400"/>
      <c r="CUC400"/>
      <c r="CUD400"/>
      <c r="CUE400"/>
      <c r="CUF400"/>
      <c r="CUG400"/>
      <c r="CUH400"/>
      <c r="CUI400"/>
      <c r="CUJ400"/>
      <c r="CUK400"/>
      <c r="CUL400"/>
      <c r="CUM400"/>
      <c r="CUN400"/>
      <c r="CUO400"/>
      <c r="CUP400"/>
      <c r="CUQ400"/>
      <c r="CUR400"/>
      <c r="CUS400"/>
      <c r="CUT400"/>
      <c r="CUU400"/>
      <c r="CUV400"/>
      <c r="CUW400"/>
      <c r="CUX400"/>
      <c r="CUY400"/>
      <c r="CUZ400"/>
      <c r="CVA400"/>
      <c r="CVB400"/>
      <c r="CVC400"/>
      <c r="CVD400"/>
      <c r="CVE400"/>
      <c r="CVF400"/>
      <c r="CVG400"/>
      <c r="CVH400"/>
      <c r="CVI400"/>
      <c r="CVJ400"/>
      <c r="CVK400"/>
      <c r="CVL400"/>
      <c r="CVM400"/>
      <c r="CVN400"/>
      <c r="CVO400"/>
      <c r="CVP400"/>
      <c r="CVQ400"/>
      <c r="CVR400"/>
      <c r="CVS400"/>
      <c r="CVT400"/>
      <c r="CVU400"/>
      <c r="CVV400"/>
      <c r="CVW400"/>
      <c r="CVX400"/>
      <c r="CVY400"/>
      <c r="CVZ400"/>
      <c r="CWA400"/>
      <c r="CWB400"/>
      <c r="CWC400"/>
      <c r="CWD400"/>
      <c r="CWE400"/>
      <c r="CWF400"/>
      <c r="CWG400"/>
      <c r="CWH400"/>
      <c r="CWI400"/>
      <c r="CWJ400"/>
      <c r="CWK400"/>
      <c r="CWL400"/>
      <c r="CWM400"/>
      <c r="CWN400"/>
      <c r="CWO400"/>
      <c r="CWP400"/>
      <c r="CWQ400"/>
      <c r="CWR400"/>
      <c r="CWS400"/>
      <c r="CWT400"/>
      <c r="CWU400"/>
      <c r="CWV400"/>
      <c r="CWW400"/>
      <c r="CWX400"/>
      <c r="CWY400"/>
      <c r="CWZ400"/>
      <c r="CXA400"/>
      <c r="CXB400"/>
      <c r="CXC400"/>
      <c r="CXD400"/>
      <c r="CXE400"/>
      <c r="CXF400"/>
      <c r="CXG400"/>
      <c r="CXH400"/>
      <c r="CXI400"/>
      <c r="CXJ400"/>
      <c r="CXK400"/>
      <c r="CXL400"/>
      <c r="CXM400"/>
      <c r="CXN400"/>
      <c r="CXO400"/>
      <c r="CXP400"/>
      <c r="CXQ400"/>
      <c r="CXR400"/>
      <c r="CXS400"/>
      <c r="CXT400"/>
      <c r="CXU400"/>
      <c r="CXV400"/>
      <c r="CXW400"/>
      <c r="CXX400"/>
      <c r="CXY400"/>
      <c r="CXZ400"/>
      <c r="CYA400"/>
      <c r="CYB400"/>
      <c r="CYC400"/>
      <c r="CYD400"/>
      <c r="CYE400"/>
      <c r="CYF400"/>
      <c r="CYG400"/>
      <c r="CYH400"/>
      <c r="CYI400"/>
      <c r="CYJ400"/>
      <c r="CYK400"/>
      <c r="CYL400"/>
      <c r="CYM400"/>
      <c r="CYN400"/>
      <c r="CYO400"/>
      <c r="CYP400"/>
      <c r="CYQ400"/>
      <c r="CYR400"/>
      <c r="CYS400"/>
      <c r="CYT400"/>
      <c r="CYU400"/>
      <c r="CYV400"/>
      <c r="CYW400"/>
      <c r="CYX400"/>
      <c r="CYY400"/>
      <c r="CYZ400"/>
      <c r="CZA400"/>
      <c r="CZB400"/>
      <c r="CZC400"/>
      <c r="CZD400"/>
      <c r="CZE400"/>
      <c r="CZF400"/>
      <c r="CZG400"/>
      <c r="CZH400"/>
      <c r="CZI400"/>
      <c r="CZJ400"/>
      <c r="CZK400"/>
      <c r="CZL400"/>
      <c r="CZM400"/>
      <c r="CZN400"/>
      <c r="CZO400"/>
      <c r="CZP400"/>
      <c r="CZQ400"/>
      <c r="CZR400"/>
      <c r="CZS400"/>
      <c r="CZT400"/>
      <c r="CZU400"/>
      <c r="CZV400"/>
      <c r="CZW400"/>
      <c r="CZX400"/>
      <c r="CZY400"/>
      <c r="CZZ400"/>
      <c r="DAA400"/>
      <c r="DAB400"/>
      <c r="DAC400"/>
      <c r="DAD400"/>
      <c r="DAE400"/>
      <c r="DAF400"/>
      <c r="DAG400"/>
      <c r="DAH400"/>
      <c r="DAI400"/>
      <c r="DAJ400"/>
      <c r="DAK400"/>
      <c r="DAL400"/>
      <c r="DAM400"/>
      <c r="DAN400"/>
      <c r="DAO400"/>
      <c r="DAP400"/>
      <c r="DAQ400"/>
      <c r="DAR400"/>
      <c r="DAS400"/>
      <c r="DAT400"/>
      <c r="DAU400"/>
      <c r="DAV400"/>
      <c r="DAW400"/>
      <c r="DAX400"/>
      <c r="DAY400"/>
      <c r="DAZ400"/>
      <c r="DBA400"/>
      <c r="DBB400"/>
      <c r="DBC400"/>
      <c r="DBD400"/>
      <c r="DBE400"/>
      <c r="DBF400"/>
      <c r="DBG400"/>
      <c r="DBH400"/>
      <c r="DBI400"/>
      <c r="DBJ400"/>
      <c r="DBK400"/>
      <c r="DBL400"/>
      <c r="DBM400"/>
      <c r="DBN400"/>
      <c r="DBO400"/>
      <c r="DBP400"/>
      <c r="DBQ400"/>
      <c r="DBR400"/>
      <c r="DBS400"/>
      <c r="DBT400"/>
      <c r="DBU400"/>
      <c r="DBV400"/>
      <c r="DBW400"/>
      <c r="DBX400"/>
      <c r="DBY400"/>
      <c r="DBZ400"/>
      <c r="DCA400"/>
      <c r="DCB400"/>
      <c r="DCC400"/>
      <c r="DCD400"/>
      <c r="DCE400"/>
      <c r="DCF400"/>
      <c r="DCG400"/>
      <c r="DCH400"/>
      <c r="DCI400"/>
      <c r="DCJ400"/>
      <c r="DCK400"/>
      <c r="DCL400"/>
      <c r="DCM400"/>
      <c r="DCN400"/>
      <c r="DCO400"/>
      <c r="DCP400"/>
      <c r="DCQ400"/>
      <c r="DCR400"/>
      <c r="DCS400"/>
      <c r="DCT400"/>
      <c r="DCU400"/>
      <c r="DCV400"/>
      <c r="DCW400"/>
      <c r="DCX400"/>
      <c r="DCY400"/>
      <c r="DCZ400"/>
      <c r="DDA400"/>
      <c r="DDB400"/>
      <c r="DDC400"/>
      <c r="DDD400"/>
      <c r="DDE400"/>
      <c r="DDF400"/>
      <c r="DDG400"/>
      <c r="DDH400"/>
      <c r="DDI400"/>
      <c r="DDJ400"/>
      <c r="DDK400"/>
      <c r="DDL400"/>
      <c r="DDM400"/>
      <c r="DDN400"/>
      <c r="DDO400"/>
      <c r="DDP400"/>
      <c r="DDQ400"/>
      <c r="DDR400"/>
      <c r="DDS400"/>
      <c r="DDT400"/>
      <c r="DDU400"/>
      <c r="DDV400"/>
      <c r="DDW400"/>
      <c r="DDX400"/>
      <c r="DDY400"/>
      <c r="DDZ400"/>
      <c r="DEA400"/>
      <c r="DEB400"/>
      <c r="DEC400"/>
      <c r="DED400"/>
      <c r="DEE400"/>
      <c r="DEF400"/>
      <c r="DEG400"/>
      <c r="DEH400"/>
      <c r="DEI400"/>
      <c r="DEJ400"/>
      <c r="DEK400"/>
      <c r="DEL400"/>
      <c r="DEM400"/>
      <c r="DEN400"/>
      <c r="DEO400"/>
      <c r="DEP400"/>
      <c r="DEQ400"/>
      <c r="DER400"/>
      <c r="DES400"/>
      <c r="DET400"/>
      <c r="DEU400"/>
      <c r="DEV400"/>
      <c r="DEW400"/>
      <c r="DEX400"/>
      <c r="DEY400"/>
      <c r="DEZ400"/>
      <c r="DFA400"/>
      <c r="DFB400"/>
      <c r="DFC400"/>
      <c r="DFD400"/>
      <c r="DFE400"/>
      <c r="DFF400"/>
      <c r="DFG400"/>
      <c r="DFH400"/>
      <c r="DFI400"/>
      <c r="DFJ400"/>
      <c r="DFK400"/>
      <c r="DFL400"/>
      <c r="DFM400"/>
      <c r="DFN400"/>
      <c r="DFO400"/>
      <c r="DFP400"/>
      <c r="DFQ400"/>
      <c r="DFR400"/>
      <c r="DFS400"/>
      <c r="DFT400"/>
      <c r="DFU400"/>
      <c r="DFV400"/>
      <c r="DFW400"/>
      <c r="DFX400"/>
      <c r="DFY400"/>
      <c r="DFZ400"/>
      <c r="DGA400"/>
      <c r="DGB400"/>
      <c r="DGC400"/>
      <c r="DGD400"/>
      <c r="DGE400"/>
      <c r="DGF400"/>
      <c r="DGG400"/>
      <c r="DGH400"/>
      <c r="DGI400"/>
      <c r="DGJ400"/>
      <c r="DGK400"/>
      <c r="DGL400"/>
      <c r="DGM400"/>
      <c r="DGN400"/>
      <c r="DGO400"/>
      <c r="DGP400"/>
      <c r="DGQ400"/>
      <c r="DGR400"/>
      <c r="DGS400"/>
      <c r="DGT400"/>
      <c r="DGU400"/>
      <c r="DGV400"/>
      <c r="DGW400"/>
      <c r="DGX400"/>
      <c r="DGY400"/>
      <c r="DGZ400"/>
      <c r="DHA400"/>
      <c r="DHB400"/>
      <c r="DHC400"/>
      <c r="DHD400"/>
      <c r="DHE400"/>
      <c r="DHF400"/>
      <c r="DHG400"/>
      <c r="DHH400"/>
      <c r="DHI400"/>
      <c r="DHJ400"/>
      <c r="DHK400"/>
      <c r="DHL400"/>
      <c r="DHM400"/>
      <c r="DHN400"/>
      <c r="DHO400"/>
      <c r="DHP400"/>
      <c r="DHQ400"/>
      <c r="DHR400"/>
      <c r="DHS400"/>
      <c r="DHT400"/>
      <c r="DHU400"/>
      <c r="DHV400"/>
      <c r="DHW400"/>
      <c r="DHX400"/>
      <c r="DHY400"/>
      <c r="DHZ400"/>
      <c r="DIA400"/>
      <c r="DIB400"/>
      <c r="DIC400"/>
      <c r="DID400"/>
      <c r="DIE400"/>
      <c r="DIF400"/>
      <c r="DIG400"/>
      <c r="DIH400"/>
      <c r="DII400"/>
      <c r="DIJ400"/>
      <c r="DIK400"/>
      <c r="DIL400"/>
      <c r="DIM400"/>
      <c r="DIN400"/>
      <c r="DIO400"/>
      <c r="DIP400"/>
      <c r="DIQ400"/>
      <c r="DIR400"/>
      <c r="DIS400"/>
      <c r="DIT400"/>
      <c r="DIU400"/>
      <c r="DIV400"/>
      <c r="DIW400"/>
      <c r="DIX400"/>
      <c r="DIY400"/>
      <c r="DIZ400"/>
      <c r="DJA400"/>
      <c r="DJB400"/>
      <c r="DJC400"/>
      <c r="DJD400"/>
      <c r="DJE400"/>
      <c r="DJF400"/>
      <c r="DJG400"/>
      <c r="DJH400"/>
      <c r="DJI400"/>
      <c r="DJJ400"/>
      <c r="DJK400"/>
      <c r="DJL400"/>
      <c r="DJM400"/>
      <c r="DJN400"/>
      <c r="DJO400"/>
      <c r="DJP400"/>
      <c r="DJQ400"/>
      <c r="DJR400"/>
      <c r="DJS400"/>
      <c r="DJT400"/>
      <c r="DJU400"/>
      <c r="DJV400"/>
      <c r="DJW400"/>
      <c r="DJX400"/>
      <c r="DJY400"/>
      <c r="DJZ400"/>
      <c r="DKA400"/>
      <c r="DKB400"/>
      <c r="DKC400"/>
      <c r="DKD400"/>
      <c r="DKE400"/>
      <c r="DKF400"/>
      <c r="DKG400"/>
      <c r="DKH400"/>
      <c r="DKI400"/>
      <c r="DKJ400"/>
      <c r="DKK400"/>
      <c r="DKL400"/>
      <c r="DKM400"/>
      <c r="DKN400"/>
      <c r="DKO400"/>
      <c r="DKP400"/>
      <c r="DKQ400"/>
      <c r="DKR400"/>
      <c r="DKS400"/>
      <c r="DKT400"/>
      <c r="DKU400"/>
      <c r="DKV400"/>
      <c r="DKW400"/>
      <c r="DKX400"/>
      <c r="DKY400"/>
      <c r="DKZ400"/>
      <c r="DLA400"/>
      <c r="DLB400"/>
      <c r="DLC400"/>
      <c r="DLD400"/>
      <c r="DLE400"/>
      <c r="DLF400"/>
      <c r="DLG400"/>
      <c r="DLH400"/>
      <c r="DLI400"/>
      <c r="DLJ400"/>
      <c r="DLK400"/>
      <c r="DLL400"/>
      <c r="DLM400"/>
      <c r="DLN400"/>
      <c r="DLO400"/>
      <c r="DLP400"/>
      <c r="DLQ400"/>
      <c r="DLR400"/>
      <c r="DLS400"/>
      <c r="DLT400"/>
      <c r="DLU400"/>
      <c r="DLV400"/>
      <c r="DLW400"/>
      <c r="DLX400"/>
      <c r="DLY400"/>
      <c r="DLZ400"/>
      <c r="DMA400"/>
      <c r="DMB400"/>
      <c r="DMC400"/>
      <c r="DMD400"/>
      <c r="DME400"/>
      <c r="DMF400"/>
      <c r="DMG400"/>
      <c r="DMH400"/>
      <c r="DMI400"/>
      <c r="DMJ400"/>
      <c r="DMK400"/>
      <c r="DML400"/>
      <c r="DMM400"/>
      <c r="DMN400"/>
      <c r="DMO400"/>
      <c r="DMP400"/>
      <c r="DMQ400"/>
      <c r="DMR400"/>
      <c r="DMS400"/>
      <c r="DMT400"/>
      <c r="DMU400"/>
      <c r="DMV400"/>
      <c r="DMW400"/>
      <c r="DMX400"/>
      <c r="DMY400"/>
      <c r="DMZ400"/>
      <c r="DNA400"/>
      <c r="DNB400"/>
      <c r="DNC400"/>
      <c r="DND400"/>
      <c r="DNE400"/>
      <c r="DNF400"/>
      <c r="DNG400"/>
      <c r="DNH400"/>
      <c r="DNI400"/>
      <c r="DNJ400"/>
      <c r="DNK400"/>
      <c r="DNL400"/>
      <c r="DNM400"/>
      <c r="DNN400"/>
      <c r="DNO400"/>
      <c r="DNP400"/>
      <c r="DNQ400"/>
      <c r="DNR400"/>
      <c r="DNS400"/>
      <c r="DNT400"/>
      <c r="DNU400"/>
      <c r="DNV400"/>
      <c r="DNW400"/>
      <c r="DNX400"/>
      <c r="DNY400"/>
      <c r="DNZ400"/>
      <c r="DOA400"/>
      <c r="DOB400"/>
      <c r="DOC400"/>
      <c r="DOD400"/>
      <c r="DOE400"/>
      <c r="DOF400"/>
      <c r="DOG400"/>
      <c r="DOH400"/>
      <c r="DOI400"/>
      <c r="DOJ400"/>
      <c r="DOK400"/>
      <c r="DOL400"/>
      <c r="DOM400"/>
      <c r="DON400"/>
      <c r="DOO400"/>
      <c r="DOP400"/>
      <c r="DOQ400"/>
      <c r="DOR400"/>
      <c r="DOS400"/>
      <c r="DOT400"/>
      <c r="DOU400"/>
      <c r="DOV400"/>
      <c r="DOW400"/>
      <c r="DOX400"/>
      <c r="DOY400"/>
      <c r="DOZ400"/>
      <c r="DPA400"/>
      <c r="DPB400"/>
      <c r="DPC400"/>
      <c r="DPD400"/>
      <c r="DPE400"/>
      <c r="DPF400"/>
      <c r="DPG400"/>
      <c r="DPH400"/>
      <c r="DPI400"/>
      <c r="DPJ400"/>
      <c r="DPK400"/>
      <c r="DPL400"/>
      <c r="DPM400"/>
      <c r="DPN400"/>
      <c r="DPO400"/>
      <c r="DPP400"/>
      <c r="DPQ400"/>
      <c r="DPR400"/>
      <c r="DPS400"/>
      <c r="DPT400"/>
      <c r="DPU400"/>
      <c r="DPV400"/>
      <c r="DPW400"/>
      <c r="DPX400"/>
      <c r="DPY400"/>
      <c r="DPZ400"/>
      <c r="DQA400"/>
      <c r="DQB400"/>
      <c r="DQC400"/>
      <c r="DQD400"/>
      <c r="DQE400"/>
      <c r="DQF400"/>
      <c r="DQG400"/>
      <c r="DQH400"/>
      <c r="DQI400"/>
      <c r="DQJ400"/>
      <c r="DQK400"/>
      <c r="DQL400"/>
      <c r="DQM400"/>
      <c r="DQN400"/>
      <c r="DQO400"/>
      <c r="DQP400"/>
      <c r="DQQ400"/>
      <c r="DQR400"/>
      <c r="DQS400"/>
      <c r="DQT400"/>
      <c r="DQU400"/>
      <c r="DQV400"/>
      <c r="DQW400"/>
      <c r="DQX400"/>
      <c r="DQY400"/>
      <c r="DQZ400"/>
      <c r="DRA400"/>
      <c r="DRB400"/>
      <c r="DRC400"/>
      <c r="DRD400"/>
      <c r="DRE400"/>
      <c r="DRF400"/>
      <c r="DRG400"/>
      <c r="DRH400"/>
      <c r="DRI400"/>
      <c r="DRJ400"/>
      <c r="DRK400"/>
      <c r="DRL400"/>
      <c r="DRM400"/>
      <c r="DRN400"/>
      <c r="DRO400"/>
      <c r="DRP400"/>
      <c r="DRQ400"/>
      <c r="DRR400"/>
      <c r="DRS400"/>
      <c r="DRT400"/>
      <c r="DRU400"/>
      <c r="DRV400"/>
      <c r="DRW400"/>
      <c r="DRX400"/>
      <c r="DRY400"/>
      <c r="DRZ400"/>
      <c r="DSA400"/>
      <c r="DSB400"/>
      <c r="DSC400"/>
      <c r="DSD400"/>
      <c r="DSE400"/>
      <c r="DSF400"/>
      <c r="DSG400"/>
      <c r="DSH400"/>
      <c r="DSI400"/>
      <c r="DSJ400"/>
      <c r="DSK400"/>
      <c r="DSL400"/>
      <c r="DSM400"/>
      <c r="DSN400"/>
      <c r="DSO400"/>
      <c r="DSP400"/>
      <c r="DSQ400"/>
      <c r="DSR400"/>
      <c r="DSS400"/>
      <c r="DST400"/>
      <c r="DSU400"/>
      <c r="DSV400"/>
      <c r="DSW400"/>
      <c r="DSX400"/>
      <c r="DSY400"/>
      <c r="DSZ400"/>
      <c r="DTA400"/>
      <c r="DTB400"/>
      <c r="DTC400"/>
      <c r="DTD400"/>
      <c r="DTE400"/>
      <c r="DTF400"/>
      <c r="DTG400"/>
      <c r="DTH400"/>
      <c r="DTI400"/>
      <c r="DTJ400"/>
      <c r="DTK400"/>
      <c r="DTL400"/>
      <c r="DTM400"/>
      <c r="DTN400"/>
      <c r="DTO400"/>
      <c r="DTP400"/>
      <c r="DTQ400"/>
      <c r="DTR400"/>
      <c r="DTS400"/>
      <c r="DTT400"/>
      <c r="DTU400"/>
      <c r="DTV400"/>
      <c r="DTW400"/>
      <c r="DTX400"/>
      <c r="DTY400"/>
      <c r="DTZ400"/>
      <c r="DUA400"/>
      <c r="DUB400"/>
      <c r="DUC400"/>
      <c r="DUD400"/>
      <c r="DUE400"/>
      <c r="DUF400"/>
      <c r="DUG400"/>
      <c r="DUH400"/>
      <c r="DUI400"/>
      <c r="DUJ400"/>
      <c r="DUK400"/>
      <c r="DUL400"/>
      <c r="DUM400"/>
      <c r="DUN400"/>
      <c r="DUO400"/>
      <c r="DUP400"/>
      <c r="DUQ400"/>
      <c r="DUR400"/>
      <c r="DUS400"/>
      <c r="DUT400"/>
      <c r="DUU400"/>
      <c r="DUV400"/>
      <c r="DUW400"/>
      <c r="DUX400"/>
      <c r="DUY400"/>
      <c r="DUZ400"/>
      <c r="DVA400"/>
      <c r="DVB400"/>
      <c r="DVC400"/>
      <c r="DVD400"/>
      <c r="DVE400"/>
      <c r="DVF400"/>
      <c r="DVG400"/>
      <c r="DVH400"/>
      <c r="DVI400"/>
      <c r="DVJ400"/>
      <c r="DVK400"/>
      <c r="DVL400"/>
      <c r="DVM400"/>
      <c r="DVN400"/>
      <c r="DVO400"/>
      <c r="DVP400"/>
      <c r="DVQ400"/>
      <c r="DVR400"/>
      <c r="DVS400"/>
      <c r="DVT400"/>
      <c r="DVU400"/>
      <c r="DVV400"/>
      <c r="DVW400"/>
      <c r="DVX400"/>
      <c r="DVY400"/>
      <c r="DVZ400"/>
      <c r="DWA400"/>
      <c r="DWB400"/>
      <c r="DWC400"/>
      <c r="DWD400"/>
      <c r="DWE400"/>
      <c r="DWF400"/>
      <c r="DWG400"/>
      <c r="DWH400"/>
      <c r="DWI400"/>
      <c r="DWJ400"/>
      <c r="DWK400"/>
      <c r="DWL400"/>
      <c r="DWM400"/>
      <c r="DWN400"/>
      <c r="DWO400"/>
      <c r="DWP400"/>
      <c r="DWQ400"/>
      <c r="DWR400"/>
      <c r="DWS400"/>
      <c r="DWT400"/>
      <c r="DWU400"/>
      <c r="DWV400"/>
      <c r="DWW400"/>
      <c r="DWX400"/>
      <c r="DWY400"/>
      <c r="DWZ400"/>
      <c r="DXA400"/>
      <c r="DXB400"/>
      <c r="DXC400"/>
      <c r="DXD400"/>
      <c r="DXE400"/>
      <c r="DXF400"/>
      <c r="DXG400"/>
      <c r="DXH400"/>
      <c r="DXI400"/>
      <c r="DXJ400"/>
      <c r="DXK400"/>
      <c r="DXL400"/>
      <c r="DXM400"/>
      <c r="DXN400"/>
      <c r="DXO400"/>
      <c r="DXP400"/>
      <c r="DXQ400"/>
      <c r="DXR400"/>
      <c r="DXS400"/>
      <c r="DXT400"/>
      <c r="DXU400"/>
      <c r="DXV400"/>
      <c r="DXW400"/>
      <c r="DXX400"/>
      <c r="DXY400"/>
      <c r="DXZ400"/>
      <c r="DYA400"/>
      <c r="DYB400"/>
      <c r="DYC400"/>
      <c r="DYD400"/>
      <c r="DYE400"/>
      <c r="DYF400"/>
      <c r="DYG400"/>
      <c r="DYH400"/>
      <c r="DYI400"/>
      <c r="DYJ400"/>
      <c r="DYK400"/>
      <c r="DYL400"/>
      <c r="DYM400"/>
      <c r="DYN400"/>
      <c r="DYO400"/>
      <c r="DYP400"/>
      <c r="DYQ400"/>
      <c r="DYR400"/>
      <c r="DYS400"/>
      <c r="DYT400"/>
      <c r="DYU400"/>
      <c r="DYV400"/>
      <c r="DYW400"/>
      <c r="DYX400"/>
      <c r="DYY400"/>
      <c r="DYZ400"/>
      <c r="DZA400"/>
      <c r="DZB400"/>
      <c r="DZC400"/>
      <c r="DZD400"/>
      <c r="DZE400"/>
      <c r="DZF400"/>
      <c r="DZG400"/>
      <c r="DZH400"/>
      <c r="DZI400"/>
      <c r="DZJ400"/>
      <c r="DZK400"/>
      <c r="DZL400"/>
      <c r="DZM400"/>
      <c r="DZN400"/>
      <c r="DZO400"/>
      <c r="DZP400"/>
      <c r="DZQ400"/>
      <c r="DZR400"/>
      <c r="DZS400"/>
      <c r="DZT400"/>
      <c r="DZU400"/>
      <c r="DZV400"/>
      <c r="DZW400"/>
      <c r="DZX400"/>
      <c r="DZY400"/>
      <c r="DZZ400"/>
      <c r="EAA400"/>
      <c r="EAB400"/>
      <c r="EAC400"/>
      <c r="EAD400"/>
      <c r="EAE400"/>
      <c r="EAF400"/>
      <c r="EAG400"/>
      <c r="EAH400"/>
      <c r="EAI400"/>
      <c r="EAJ400"/>
      <c r="EAK400"/>
      <c r="EAL400"/>
      <c r="EAM400"/>
      <c r="EAN400"/>
      <c r="EAO400"/>
      <c r="EAP400"/>
      <c r="EAQ400"/>
      <c r="EAR400"/>
      <c r="EAS400"/>
      <c r="EAT400"/>
      <c r="EAU400"/>
      <c r="EAV400"/>
      <c r="EAW400"/>
      <c r="EAX400"/>
      <c r="EAY400"/>
      <c r="EAZ400"/>
      <c r="EBA400"/>
      <c r="EBB400"/>
      <c r="EBC400"/>
      <c r="EBD400"/>
      <c r="EBE400"/>
      <c r="EBF400"/>
      <c r="EBG400"/>
      <c r="EBH400"/>
      <c r="EBI400"/>
      <c r="EBJ400"/>
      <c r="EBK400"/>
      <c r="EBL400"/>
      <c r="EBM400"/>
      <c r="EBN400"/>
      <c r="EBO400"/>
      <c r="EBP400"/>
      <c r="EBQ400"/>
      <c r="EBR400"/>
      <c r="EBS400"/>
      <c r="EBT400"/>
      <c r="EBU400"/>
      <c r="EBV400"/>
      <c r="EBW400"/>
      <c r="EBX400"/>
      <c r="EBY400"/>
      <c r="EBZ400"/>
      <c r="ECA400"/>
      <c r="ECB400"/>
      <c r="ECC400"/>
      <c r="ECD400"/>
      <c r="ECE400"/>
      <c r="ECF400"/>
      <c r="ECG400"/>
      <c r="ECH400"/>
      <c r="ECI400"/>
      <c r="ECJ400"/>
      <c r="ECK400"/>
      <c r="ECL400"/>
      <c r="ECM400"/>
      <c r="ECN400"/>
      <c r="ECO400"/>
      <c r="ECP400"/>
      <c r="ECQ400"/>
      <c r="ECR400"/>
      <c r="ECS400"/>
      <c r="ECT400"/>
      <c r="ECU400"/>
      <c r="ECV400"/>
      <c r="ECW400"/>
      <c r="ECX400"/>
      <c r="ECY400"/>
      <c r="ECZ400"/>
      <c r="EDA400"/>
      <c r="EDB400"/>
      <c r="EDC400"/>
      <c r="EDD400"/>
      <c r="EDE400"/>
      <c r="EDF400"/>
      <c r="EDG400"/>
      <c r="EDH400"/>
      <c r="EDI400"/>
      <c r="EDJ400"/>
      <c r="EDK400"/>
      <c r="EDL400"/>
      <c r="EDM400"/>
      <c r="EDN400"/>
      <c r="EDO400"/>
      <c r="EDP400"/>
      <c r="EDQ400"/>
      <c r="EDR400"/>
      <c r="EDS400"/>
      <c r="EDT400"/>
      <c r="EDU400"/>
      <c r="EDV400"/>
      <c r="EDW400"/>
      <c r="EDX400"/>
      <c r="EDY400"/>
      <c r="EDZ400"/>
      <c r="EEA400"/>
      <c r="EEB400"/>
      <c r="EEC400"/>
      <c r="EED400"/>
      <c r="EEE400"/>
      <c r="EEF400"/>
      <c r="EEG400"/>
      <c r="EEH400"/>
      <c r="EEI400"/>
      <c r="EEJ400"/>
      <c r="EEK400"/>
      <c r="EEL400"/>
      <c r="EEM400"/>
      <c r="EEN400"/>
      <c r="EEO400"/>
      <c r="EEP400"/>
      <c r="EEQ400"/>
      <c r="EER400"/>
      <c r="EES400"/>
      <c r="EET400"/>
      <c r="EEU400"/>
      <c r="EEV400"/>
      <c r="EEW400"/>
      <c r="EEX400"/>
      <c r="EEY400"/>
      <c r="EEZ400"/>
      <c r="EFA400"/>
      <c r="EFB400"/>
      <c r="EFC400"/>
      <c r="EFD400"/>
      <c r="EFE400"/>
      <c r="EFF400"/>
      <c r="EFG400"/>
      <c r="EFH400"/>
      <c r="EFI400"/>
      <c r="EFJ400"/>
      <c r="EFK400"/>
      <c r="EFL400"/>
      <c r="EFM400"/>
      <c r="EFN400"/>
      <c r="EFO400"/>
      <c r="EFP400"/>
      <c r="EFQ400"/>
      <c r="EFR400"/>
      <c r="EFS400"/>
      <c r="EFT400"/>
      <c r="EFU400"/>
      <c r="EFV400"/>
      <c r="EFW400"/>
      <c r="EFX400"/>
      <c r="EFY400"/>
      <c r="EFZ400"/>
      <c r="EGA400"/>
      <c r="EGB400"/>
      <c r="EGC400"/>
      <c r="EGD400"/>
      <c r="EGE400"/>
      <c r="EGF400"/>
      <c r="EGG400"/>
      <c r="EGH400"/>
      <c r="EGI400"/>
      <c r="EGJ400"/>
      <c r="EGK400"/>
      <c r="EGL400"/>
      <c r="EGM400"/>
      <c r="EGN400"/>
      <c r="EGO400"/>
      <c r="EGP400"/>
      <c r="EGQ400"/>
      <c r="EGR400"/>
      <c r="EGS400"/>
      <c r="EGT400"/>
      <c r="EGU400"/>
      <c r="EGV400"/>
      <c r="EGW400"/>
      <c r="EGX400"/>
      <c r="EGY400"/>
      <c r="EGZ400"/>
      <c r="EHA400"/>
      <c r="EHB400"/>
      <c r="EHC400"/>
      <c r="EHD400"/>
      <c r="EHE400"/>
      <c r="EHF400"/>
      <c r="EHG400"/>
      <c r="EHH400"/>
      <c r="EHI400"/>
      <c r="EHJ400"/>
      <c r="EHK400"/>
      <c r="EHL400"/>
      <c r="EHM400"/>
      <c r="EHN400"/>
      <c r="EHO400"/>
      <c r="EHP400"/>
      <c r="EHQ400"/>
      <c r="EHR400"/>
      <c r="EHS400"/>
      <c r="EHT400"/>
      <c r="EHU400"/>
      <c r="EHV400"/>
      <c r="EHW400"/>
      <c r="EHX400"/>
      <c r="EHY400"/>
      <c r="EHZ400"/>
      <c r="EIA400"/>
      <c r="EIB400"/>
      <c r="EIC400"/>
      <c r="EID400"/>
      <c r="EIE400"/>
      <c r="EIF400"/>
      <c r="EIG400"/>
      <c r="EIH400"/>
      <c r="EII400"/>
      <c r="EIJ400"/>
      <c r="EIK400"/>
      <c r="EIL400"/>
      <c r="EIM400"/>
      <c r="EIN400"/>
      <c r="EIO400"/>
      <c r="EIP400"/>
      <c r="EIQ400"/>
      <c r="EIR400"/>
      <c r="EIS400"/>
      <c r="EIT400"/>
      <c r="EIU400"/>
      <c r="EIV400"/>
      <c r="EIW400"/>
      <c r="EIX400"/>
      <c r="EIY400"/>
      <c r="EIZ400"/>
      <c r="EJA400"/>
      <c r="EJB400"/>
      <c r="EJC400"/>
      <c r="EJD400"/>
      <c r="EJE400"/>
      <c r="EJF400"/>
      <c r="EJG400"/>
      <c r="EJH400"/>
      <c r="EJI400"/>
      <c r="EJJ400"/>
      <c r="EJK400"/>
      <c r="EJL400"/>
      <c r="EJM400"/>
      <c r="EJN400"/>
      <c r="EJO400"/>
      <c r="EJP400"/>
      <c r="EJQ400"/>
      <c r="EJR400"/>
      <c r="EJS400"/>
      <c r="EJT400"/>
      <c r="EJU400"/>
      <c r="EJV400"/>
      <c r="EJW400"/>
      <c r="EJX400"/>
      <c r="EJY400"/>
      <c r="EJZ400"/>
      <c r="EKA400"/>
      <c r="EKB400"/>
      <c r="EKC400"/>
      <c r="EKD400"/>
      <c r="EKE400"/>
      <c r="EKF400"/>
      <c r="EKG400"/>
      <c r="EKH400"/>
      <c r="EKI400"/>
      <c r="EKJ400"/>
      <c r="EKK400"/>
      <c r="EKL400"/>
      <c r="EKM400"/>
      <c r="EKN400"/>
      <c r="EKO400"/>
      <c r="EKP400"/>
      <c r="EKQ400"/>
      <c r="EKR400"/>
      <c r="EKS400"/>
      <c r="EKT400"/>
      <c r="EKU400"/>
      <c r="EKV400"/>
      <c r="EKW400"/>
      <c r="EKX400"/>
      <c r="EKY400"/>
      <c r="EKZ400"/>
      <c r="ELA400"/>
      <c r="ELB400"/>
      <c r="ELC400"/>
      <c r="ELD400"/>
      <c r="ELE400"/>
      <c r="ELF400"/>
      <c r="ELG400"/>
      <c r="ELH400"/>
      <c r="ELI400"/>
      <c r="ELJ400"/>
      <c r="ELK400"/>
      <c r="ELL400"/>
      <c r="ELM400"/>
      <c r="ELN400"/>
      <c r="ELO400"/>
      <c r="ELP400"/>
      <c r="ELQ400"/>
      <c r="ELR400"/>
      <c r="ELS400"/>
      <c r="ELT400"/>
      <c r="ELU400"/>
      <c r="ELV400"/>
      <c r="ELW400"/>
      <c r="ELX400"/>
      <c r="ELY400"/>
      <c r="ELZ400"/>
      <c r="EMA400"/>
      <c r="EMB400"/>
      <c r="EMC400"/>
      <c r="EMD400"/>
      <c r="EME400"/>
      <c r="EMF400"/>
      <c r="EMG400"/>
      <c r="EMH400"/>
      <c r="EMI400"/>
      <c r="EMJ400"/>
      <c r="EMK400"/>
      <c r="EML400"/>
      <c r="EMM400"/>
      <c r="EMN400"/>
      <c r="EMO400"/>
      <c r="EMP400"/>
      <c r="EMQ400"/>
      <c r="EMR400"/>
      <c r="EMS400"/>
      <c r="EMT400"/>
      <c r="EMU400"/>
      <c r="EMV400"/>
      <c r="EMW400"/>
      <c r="EMX400"/>
      <c r="EMY400"/>
      <c r="EMZ400"/>
      <c r="ENA400"/>
      <c r="ENB400"/>
      <c r="ENC400"/>
      <c r="END400"/>
      <c r="ENE400"/>
      <c r="ENF400"/>
      <c r="ENG400"/>
      <c r="ENH400"/>
      <c r="ENI400"/>
      <c r="ENJ400"/>
      <c r="ENK400"/>
      <c r="ENL400"/>
      <c r="ENM400"/>
      <c r="ENN400"/>
      <c r="ENO400"/>
      <c r="ENP400"/>
      <c r="ENQ400"/>
      <c r="ENR400"/>
      <c r="ENS400"/>
      <c r="ENT400"/>
      <c r="ENU400"/>
      <c r="ENV400"/>
      <c r="ENW400"/>
      <c r="ENX400"/>
      <c r="ENY400"/>
      <c r="ENZ400"/>
      <c r="EOA400"/>
      <c r="EOB400"/>
      <c r="EOC400"/>
      <c r="EOD400"/>
      <c r="EOE400"/>
      <c r="EOF400"/>
      <c r="EOG400"/>
      <c r="EOH400"/>
      <c r="EOI400"/>
      <c r="EOJ400"/>
      <c r="EOK400"/>
      <c r="EOL400"/>
      <c r="EOM400"/>
      <c r="EON400"/>
      <c r="EOO400"/>
      <c r="EOP400"/>
      <c r="EOQ400"/>
      <c r="EOR400"/>
      <c r="EOS400"/>
      <c r="EOT400"/>
      <c r="EOU400"/>
      <c r="EOV400"/>
      <c r="EOW400"/>
      <c r="EOX400"/>
      <c r="EOY400"/>
      <c r="EOZ400"/>
      <c r="EPA400"/>
      <c r="EPB400"/>
      <c r="EPC400"/>
      <c r="EPD400"/>
      <c r="EPE400"/>
      <c r="EPF400"/>
      <c r="EPG400"/>
      <c r="EPH400"/>
      <c r="EPI400"/>
      <c r="EPJ400"/>
      <c r="EPK400"/>
      <c r="EPL400"/>
      <c r="EPM400"/>
      <c r="EPN400"/>
      <c r="EPO400"/>
      <c r="EPP400"/>
      <c r="EPQ400"/>
      <c r="EPR400"/>
      <c r="EPS400"/>
      <c r="EPT400"/>
      <c r="EPU400"/>
      <c r="EPV400"/>
      <c r="EPW400"/>
      <c r="EPX400"/>
      <c r="EPY400"/>
      <c r="EPZ400"/>
      <c r="EQA400"/>
      <c r="EQB400"/>
      <c r="EQC400"/>
      <c r="EQD400"/>
      <c r="EQE400"/>
      <c r="EQF400"/>
      <c r="EQG400"/>
      <c r="EQH400"/>
      <c r="EQI400"/>
      <c r="EQJ400"/>
      <c r="EQK400"/>
      <c r="EQL400"/>
      <c r="EQM400"/>
      <c r="EQN400"/>
      <c r="EQO400"/>
      <c r="EQP400"/>
      <c r="EQQ400"/>
      <c r="EQR400"/>
      <c r="EQS400"/>
      <c r="EQT400"/>
      <c r="EQU400"/>
      <c r="EQV400"/>
      <c r="EQW400"/>
      <c r="EQX400"/>
      <c r="EQY400"/>
      <c r="EQZ400"/>
      <c r="ERA400"/>
      <c r="ERB400"/>
      <c r="ERC400"/>
      <c r="ERD400"/>
      <c r="ERE400"/>
      <c r="ERF400"/>
      <c r="ERG400"/>
      <c r="ERH400"/>
      <c r="ERI400"/>
      <c r="ERJ400"/>
      <c r="ERK400"/>
      <c r="ERL400"/>
      <c r="ERM400"/>
      <c r="ERN400"/>
      <c r="ERO400"/>
      <c r="ERP400"/>
      <c r="ERQ400"/>
      <c r="ERR400"/>
      <c r="ERS400"/>
      <c r="ERT400"/>
      <c r="ERU400"/>
      <c r="ERV400"/>
      <c r="ERW400"/>
      <c r="ERX400"/>
      <c r="ERY400"/>
      <c r="ERZ400"/>
      <c r="ESA400"/>
      <c r="ESB400"/>
      <c r="ESC400"/>
      <c r="ESD400"/>
      <c r="ESE400"/>
      <c r="ESF400"/>
      <c r="ESG400"/>
      <c r="ESH400"/>
      <c r="ESI400"/>
      <c r="ESJ400"/>
      <c r="ESK400"/>
      <c r="ESL400"/>
      <c r="ESM400"/>
      <c r="ESN400"/>
      <c r="ESO400"/>
      <c r="ESP400"/>
      <c r="ESQ400"/>
      <c r="ESR400"/>
      <c r="ESS400"/>
      <c r="EST400"/>
      <c r="ESU400"/>
      <c r="ESV400"/>
      <c r="ESW400"/>
      <c r="ESX400"/>
      <c r="ESY400"/>
      <c r="ESZ400"/>
      <c r="ETA400"/>
      <c r="ETB400"/>
      <c r="ETC400"/>
      <c r="ETD400"/>
      <c r="ETE400"/>
      <c r="ETF400"/>
      <c r="ETG400"/>
      <c r="ETH400"/>
      <c r="ETI400"/>
      <c r="ETJ400"/>
      <c r="ETK400"/>
      <c r="ETL400"/>
      <c r="ETM400"/>
      <c r="ETN400"/>
      <c r="ETO400"/>
      <c r="ETP400"/>
      <c r="ETQ400"/>
      <c r="ETR400"/>
      <c r="ETS400"/>
      <c r="ETT400"/>
      <c r="ETU400"/>
      <c r="ETV400"/>
      <c r="ETW400"/>
      <c r="ETX400"/>
      <c r="ETY400"/>
      <c r="ETZ400"/>
      <c r="EUA400"/>
      <c r="EUB400"/>
      <c r="EUC400"/>
      <c r="EUD400"/>
      <c r="EUE400"/>
      <c r="EUF400"/>
      <c r="EUG400"/>
      <c r="EUH400"/>
      <c r="EUI400"/>
      <c r="EUJ400"/>
      <c r="EUK400"/>
      <c r="EUL400"/>
      <c r="EUM400"/>
      <c r="EUN400"/>
      <c r="EUO400"/>
      <c r="EUP400"/>
      <c r="EUQ400"/>
      <c r="EUR400"/>
      <c r="EUS400"/>
      <c r="EUT400"/>
      <c r="EUU400"/>
      <c r="EUV400"/>
      <c r="EUW400"/>
      <c r="EUX400"/>
      <c r="EUY400"/>
      <c r="EUZ400"/>
      <c r="EVA400"/>
      <c r="EVB400"/>
      <c r="EVC400"/>
      <c r="EVD400"/>
      <c r="EVE400"/>
      <c r="EVF400"/>
      <c r="EVG400"/>
      <c r="EVH400"/>
      <c r="EVI400"/>
      <c r="EVJ400"/>
      <c r="EVK400"/>
      <c r="EVL400"/>
      <c r="EVM400"/>
      <c r="EVN400"/>
      <c r="EVO400"/>
      <c r="EVP400"/>
      <c r="EVQ400"/>
      <c r="EVR400"/>
      <c r="EVS400"/>
      <c r="EVT400"/>
      <c r="EVU400"/>
      <c r="EVV400"/>
      <c r="EVW400"/>
      <c r="EVX400"/>
      <c r="EVY400"/>
      <c r="EVZ400"/>
      <c r="EWA400"/>
      <c r="EWB400"/>
      <c r="EWC400"/>
      <c r="EWD400"/>
      <c r="EWE400"/>
      <c r="EWF400"/>
      <c r="EWG400"/>
      <c r="EWH400"/>
      <c r="EWI400"/>
      <c r="EWJ400"/>
      <c r="EWK400"/>
      <c r="EWL400"/>
      <c r="EWM400"/>
      <c r="EWN400"/>
      <c r="EWO400"/>
      <c r="EWP400"/>
      <c r="EWQ400"/>
      <c r="EWR400"/>
      <c r="EWS400"/>
      <c r="EWT400"/>
      <c r="EWU400"/>
      <c r="EWV400"/>
      <c r="EWW400"/>
      <c r="EWX400"/>
      <c r="EWY400"/>
      <c r="EWZ400"/>
      <c r="EXA400"/>
      <c r="EXB400"/>
      <c r="EXC400"/>
      <c r="EXD400"/>
      <c r="EXE400"/>
      <c r="EXF400"/>
      <c r="EXG400"/>
      <c r="EXH400"/>
      <c r="EXI400"/>
      <c r="EXJ400"/>
      <c r="EXK400"/>
      <c r="EXL400"/>
      <c r="EXM400"/>
      <c r="EXN400"/>
      <c r="EXO400"/>
      <c r="EXP400"/>
      <c r="EXQ400"/>
      <c r="EXR400"/>
      <c r="EXS400"/>
      <c r="EXT400"/>
      <c r="EXU400"/>
      <c r="EXV400"/>
      <c r="EXW400"/>
      <c r="EXX400"/>
      <c r="EXY400"/>
      <c r="EXZ400"/>
      <c r="EYA400"/>
      <c r="EYB400"/>
      <c r="EYC400"/>
      <c r="EYD400"/>
      <c r="EYE400"/>
      <c r="EYF400"/>
      <c r="EYG400"/>
      <c r="EYH400"/>
      <c r="EYI400"/>
      <c r="EYJ400"/>
      <c r="EYK400"/>
      <c r="EYL400"/>
      <c r="EYM400"/>
      <c r="EYN400"/>
      <c r="EYO400"/>
      <c r="EYP400"/>
      <c r="EYQ400"/>
      <c r="EYR400"/>
      <c r="EYS400"/>
      <c r="EYT400"/>
      <c r="EYU400"/>
      <c r="EYV400"/>
      <c r="EYW400"/>
      <c r="EYX400"/>
      <c r="EYY400"/>
      <c r="EYZ400"/>
      <c r="EZA400"/>
      <c r="EZB400"/>
      <c r="EZC400"/>
      <c r="EZD400"/>
      <c r="EZE400"/>
      <c r="EZF400"/>
      <c r="EZG400"/>
      <c r="EZH400"/>
      <c r="EZI400"/>
      <c r="EZJ400"/>
      <c r="EZK400"/>
      <c r="EZL400"/>
      <c r="EZM400"/>
      <c r="EZN400"/>
      <c r="EZO400"/>
      <c r="EZP400"/>
      <c r="EZQ400"/>
      <c r="EZR400"/>
      <c r="EZS400"/>
      <c r="EZT400"/>
      <c r="EZU400"/>
      <c r="EZV400"/>
      <c r="EZW400"/>
      <c r="EZX400"/>
      <c r="EZY400"/>
      <c r="EZZ400"/>
      <c r="FAA400"/>
      <c r="FAB400"/>
      <c r="FAC400"/>
      <c r="FAD400"/>
      <c r="FAE400"/>
      <c r="FAF400"/>
      <c r="FAG400"/>
      <c r="FAH400"/>
      <c r="FAI400"/>
      <c r="FAJ400"/>
      <c r="FAK400"/>
      <c r="FAL400"/>
      <c r="FAM400"/>
      <c r="FAN400"/>
      <c r="FAO400"/>
      <c r="FAP400"/>
      <c r="FAQ400"/>
      <c r="FAR400"/>
      <c r="FAS400"/>
      <c r="FAT400"/>
      <c r="FAU400"/>
      <c r="FAV400"/>
      <c r="FAW400"/>
      <c r="FAX400"/>
      <c r="FAY400"/>
      <c r="FAZ400"/>
      <c r="FBA400"/>
      <c r="FBB400"/>
      <c r="FBC400"/>
      <c r="FBD400"/>
      <c r="FBE400"/>
      <c r="FBF400"/>
      <c r="FBG400"/>
      <c r="FBH400"/>
      <c r="FBI400"/>
      <c r="FBJ400"/>
      <c r="FBK400"/>
      <c r="FBL400"/>
      <c r="FBM400"/>
      <c r="FBN400"/>
      <c r="FBO400"/>
      <c r="FBP400"/>
      <c r="FBQ400"/>
      <c r="FBR400"/>
      <c r="FBS400"/>
      <c r="FBT400"/>
      <c r="FBU400"/>
      <c r="FBV400"/>
      <c r="FBW400"/>
      <c r="FBX400"/>
      <c r="FBY400"/>
      <c r="FBZ400"/>
      <c r="FCA400"/>
      <c r="FCB400"/>
      <c r="FCC400"/>
      <c r="FCD400"/>
      <c r="FCE400"/>
      <c r="FCF400"/>
      <c r="FCG400"/>
      <c r="FCH400"/>
      <c r="FCI400"/>
      <c r="FCJ400"/>
      <c r="FCK400"/>
      <c r="FCL400"/>
      <c r="FCM400"/>
      <c r="FCN400"/>
      <c r="FCO400"/>
      <c r="FCP400"/>
      <c r="FCQ400"/>
      <c r="FCR400"/>
      <c r="FCS400"/>
      <c r="FCT400"/>
      <c r="FCU400"/>
      <c r="FCV400"/>
      <c r="FCW400"/>
      <c r="FCX400"/>
      <c r="FCY400"/>
      <c r="FCZ400"/>
      <c r="FDA400"/>
      <c r="FDB400"/>
      <c r="FDC400"/>
      <c r="FDD400"/>
      <c r="FDE400"/>
      <c r="FDF400"/>
      <c r="FDG400"/>
      <c r="FDH400"/>
      <c r="FDI400"/>
      <c r="FDJ400"/>
      <c r="FDK400"/>
      <c r="FDL400"/>
      <c r="FDM400"/>
      <c r="FDN400"/>
      <c r="FDO400"/>
      <c r="FDP400"/>
      <c r="FDQ400"/>
      <c r="FDR400"/>
      <c r="FDS400"/>
      <c r="FDT400"/>
      <c r="FDU400"/>
      <c r="FDV400"/>
      <c r="FDW400"/>
      <c r="FDX400"/>
      <c r="FDY400"/>
      <c r="FDZ400"/>
      <c r="FEA400"/>
      <c r="FEB400"/>
      <c r="FEC400"/>
      <c r="FED400"/>
      <c r="FEE400"/>
      <c r="FEF400"/>
      <c r="FEG400"/>
      <c r="FEH400"/>
      <c r="FEI400"/>
      <c r="FEJ400"/>
      <c r="FEK400"/>
      <c r="FEL400"/>
      <c r="FEM400"/>
      <c r="FEN400"/>
      <c r="FEO400"/>
      <c r="FEP400"/>
      <c r="FEQ400"/>
      <c r="FER400"/>
      <c r="FES400"/>
      <c r="FET400"/>
      <c r="FEU400"/>
      <c r="FEV400"/>
      <c r="FEW400"/>
      <c r="FEX400"/>
      <c r="FEY400"/>
      <c r="FEZ400"/>
      <c r="FFA400"/>
      <c r="FFB400"/>
      <c r="FFC400"/>
      <c r="FFD400"/>
      <c r="FFE400"/>
      <c r="FFF400"/>
      <c r="FFG400"/>
      <c r="FFH400"/>
      <c r="FFI400"/>
      <c r="FFJ400"/>
      <c r="FFK400"/>
      <c r="FFL400"/>
      <c r="FFM400"/>
      <c r="FFN400"/>
      <c r="FFO400"/>
      <c r="FFP400"/>
      <c r="FFQ400"/>
      <c r="FFR400"/>
      <c r="FFS400"/>
      <c r="FFT400"/>
      <c r="FFU400"/>
      <c r="FFV400"/>
      <c r="FFW400"/>
      <c r="FFX400"/>
      <c r="FFY400"/>
      <c r="FFZ400"/>
      <c r="FGA400"/>
      <c r="FGB400"/>
      <c r="FGC400"/>
      <c r="FGD400"/>
      <c r="FGE400"/>
      <c r="FGF400"/>
      <c r="FGG400"/>
      <c r="FGH400"/>
      <c r="FGI400"/>
      <c r="FGJ400"/>
      <c r="FGK400"/>
      <c r="FGL400"/>
      <c r="FGM400"/>
      <c r="FGN400"/>
      <c r="FGO400"/>
      <c r="FGP400"/>
      <c r="FGQ400"/>
      <c r="FGR400"/>
      <c r="FGS400"/>
      <c r="FGT400"/>
      <c r="FGU400"/>
      <c r="FGV400"/>
      <c r="FGW400"/>
      <c r="FGX400"/>
      <c r="FGY400"/>
      <c r="FGZ400"/>
      <c r="FHA400"/>
      <c r="FHB400"/>
      <c r="FHC400"/>
      <c r="FHD400"/>
      <c r="FHE400"/>
      <c r="FHF400"/>
      <c r="FHG400"/>
      <c r="FHH400"/>
      <c r="FHI400"/>
      <c r="FHJ400"/>
      <c r="FHK400"/>
      <c r="FHL400"/>
      <c r="FHM400"/>
      <c r="FHN400"/>
      <c r="FHO400"/>
      <c r="FHP400"/>
      <c r="FHQ400"/>
      <c r="FHR400"/>
      <c r="FHS400"/>
      <c r="FHT400"/>
      <c r="FHU400"/>
      <c r="FHV400"/>
      <c r="FHW400"/>
      <c r="FHX400"/>
      <c r="FHY400"/>
      <c r="FHZ400"/>
      <c r="FIA400"/>
      <c r="FIB400"/>
      <c r="FIC400"/>
      <c r="FID400"/>
      <c r="FIE400"/>
      <c r="FIF400"/>
      <c r="FIG400"/>
      <c r="FIH400"/>
      <c r="FII400"/>
      <c r="FIJ400"/>
      <c r="FIK400"/>
      <c r="FIL400"/>
      <c r="FIM400"/>
      <c r="FIN400"/>
      <c r="FIO400"/>
      <c r="FIP400"/>
      <c r="FIQ400"/>
      <c r="FIR400"/>
      <c r="FIS400"/>
      <c r="FIT400"/>
      <c r="FIU400"/>
      <c r="FIV400"/>
      <c r="FIW400"/>
      <c r="FIX400"/>
      <c r="FIY400"/>
      <c r="FIZ400"/>
      <c r="FJA400"/>
      <c r="FJB400"/>
      <c r="FJC400"/>
      <c r="FJD400"/>
      <c r="FJE400"/>
      <c r="FJF400"/>
      <c r="FJG400"/>
      <c r="FJH400"/>
      <c r="FJI400"/>
      <c r="FJJ400"/>
      <c r="FJK400"/>
      <c r="FJL400"/>
      <c r="FJM400"/>
      <c r="FJN400"/>
      <c r="FJO400"/>
      <c r="FJP400"/>
      <c r="FJQ400"/>
      <c r="FJR400"/>
      <c r="FJS400"/>
      <c r="FJT400"/>
      <c r="FJU400"/>
      <c r="FJV400"/>
      <c r="FJW400"/>
      <c r="FJX400"/>
      <c r="FJY400"/>
      <c r="FJZ400"/>
      <c r="FKA400"/>
      <c r="FKB400"/>
      <c r="FKC400"/>
      <c r="FKD400"/>
      <c r="FKE400"/>
      <c r="FKF400"/>
      <c r="FKG400"/>
      <c r="FKH400"/>
      <c r="FKI400"/>
      <c r="FKJ400"/>
      <c r="FKK400"/>
      <c r="FKL400"/>
      <c r="FKM400"/>
      <c r="FKN400"/>
      <c r="FKO400"/>
      <c r="FKP400"/>
      <c r="FKQ400"/>
      <c r="FKR400"/>
      <c r="FKS400"/>
      <c r="FKT400"/>
      <c r="FKU400"/>
      <c r="FKV400"/>
      <c r="FKW400"/>
      <c r="FKX400"/>
      <c r="FKY400"/>
      <c r="FKZ400"/>
      <c r="FLA400"/>
      <c r="FLB400"/>
      <c r="FLC400"/>
      <c r="FLD400"/>
      <c r="FLE400"/>
      <c r="FLF400"/>
      <c r="FLG400"/>
      <c r="FLH400"/>
      <c r="FLI400"/>
      <c r="FLJ400"/>
      <c r="FLK400"/>
      <c r="FLL400"/>
      <c r="FLM400"/>
      <c r="FLN400"/>
      <c r="FLO400"/>
      <c r="FLP400"/>
      <c r="FLQ400"/>
      <c r="FLR400"/>
      <c r="FLS400"/>
      <c r="FLT400"/>
      <c r="FLU400"/>
      <c r="FLV400"/>
      <c r="FLW400"/>
      <c r="FLX400"/>
      <c r="FLY400"/>
      <c r="FLZ400"/>
      <c r="FMA400"/>
      <c r="FMB400"/>
      <c r="FMC400"/>
      <c r="FMD400"/>
      <c r="FME400"/>
      <c r="FMF400"/>
      <c r="FMG400"/>
      <c r="FMH400"/>
      <c r="FMI400"/>
      <c r="FMJ400"/>
      <c r="FMK400"/>
      <c r="FML400"/>
      <c r="FMM400"/>
      <c r="FMN400"/>
      <c r="FMO400"/>
      <c r="FMP400"/>
      <c r="FMQ400"/>
      <c r="FMR400"/>
      <c r="FMS400"/>
      <c r="FMT400"/>
      <c r="FMU400"/>
      <c r="FMV400"/>
      <c r="FMW400"/>
      <c r="FMX400"/>
      <c r="FMY400"/>
      <c r="FMZ400"/>
      <c r="FNA400"/>
      <c r="FNB400"/>
      <c r="FNC400"/>
      <c r="FND400"/>
      <c r="FNE400"/>
      <c r="FNF400"/>
      <c r="FNG400"/>
      <c r="FNH400"/>
      <c r="FNI400"/>
      <c r="FNJ400"/>
      <c r="FNK400"/>
      <c r="FNL400"/>
      <c r="FNM400"/>
      <c r="FNN400"/>
      <c r="FNO400"/>
      <c r="FNP400"/>
      <c r="FNQ400"/>
      <c r="FNR400"/>
      <c r="FNS400"/>
      <c r="FNT400"/>
      <c r="FNU400"/>
      <c r="FNV400"/>
      <c r="FNW400"/>
      <c r="FNX400"/>
      <c r="FNY400"/>
      <c r="FNZ400"/>
      <c r="FOA400"/>
      <c r="FOB400"/>
      <c r="FOC400"/>
      <c r="FOD400"/>
      <c r="FOE400"/>
      <c r="FOF400"/>
      <c r="FOG400"/>
      <c r="FOH400"/>
      <c r="FOI400"/>
      <c r="FOJ400"/>
      <c r="FOK400"/>
      <c r="FOL400"/>
      <c r="FOM400"/>
      <c r="FON400"/>
      <c r="FOO400"/>
      <c r="FOP400"/>
      <c r="FOQ400"/>
      <c r="FOR400"/>
      <c r="FOS400"/>
      <c r="FOT400"/>
      <c r="FOU400"/>
      <c r="FOV400"/>
      <c r="FOW400"/>
      <c r="FOX400"/>
      <c r="FOY400"/>
      <c r="FOZ400"/>
      <c r="FPA400"/>
      <c r="FPB400"/>
      <c r="FPC400"/>
      <c r="FPD400"/>
      <c r="FPE400"/>
      <c r="FPF400"/>
      <c r="FPG400"/>
      <c r="FPH400"/>
      <c r="FPI400"/>
      <c r="FPJ400"/>
      <c r="FPK400"/>
      <c r="FPL400"/>
      <c r="FPM400"/>
      <c r="FPN400"/>
      <c r="FPO400"/>
      <c r="FPP400"/>
      <c r="FPQ400"/>
      <c r="FPR400"/>
      <c r="FPS400"/>
      <c r="FPT400"/>
      <c r="FPU400"/>
      <c r="FPV400"/>
      <c r="FPW400"/>
      <c r="FPX400"/>
      <c r="FPY400"/>
      <c r="FPZ400"/>
      <c r="FQA400"/>
      <c r="FQB400"/>
      <c r="FQC400"/>
      <c r="FQD400"/>
      <c r="FQE400"/>
      <c r="FQF400"/>
      <c r="FQG400"/>
      <c r="FQH400"/>
      <c r="FQI400"/>
      <c r="FQJ400"/>
      <c r="FQK400"/>
      <c r="FQL400"/>
      <c r="FQM400"/>
      <c r="FQN400"/>
      <c r="FQO400"/>
      <c r="FQP400"/>
      <c r="FQQ400"/>
      <c r="FQR400"/>
      <c r="FQS400"/>
      <c r="FQT400"/>
      <c r="FQU400"/>
      <c r="FQV400"/>
      <c r="FQW400"/>
      <c r="FQX400"/>
      <c r="FQY400"/>
      <c r="FQZ400"/>
      <c r="FRA400"/>
      <c r="FRB400"/>
      <c r="FRC400"/>
      <c r="FRD400"/>
      <c r="FRE400"/>
      <c r="FRF400"/>
      <c r="FRG400"/>
      <c r="FRH400"/>
      <c r="FRI400"/>
      <c r="FRJ400"/>
      <c r="FRK400"/>
      <c r="FRL400"/>
      <c r="FRM400"/>
      <c r="FRN400"/>
      <c r="FRO400"/>
      <c r="FRP400"/>
      <c r="FRQ400"/>
      <c r="FRR400"/>
      <c r="FRS400"/>
      <c r="FRT400"/>
      <c r="FRU400"/>
      <c r="FRV400"/>
      <c r="FRW400"/>
      <c r="FRX400"/>
      <c r="FRY400"/>
      <c r="FRZ400"/>
      <c r="FSA400"/>
      <c r="FSB400"/>
      <c r="FSC400"/>
      <c r="FSD400"/>
      <c r="FSE400"/>
      <c r="FSF400"/>
      <c r="FSG400"/>
      <c r="FSH400"/>
      <c r="FSI400"/>
      <c r="FSJ400"/>
      <c r="FSK400"/>
      <c r="FSL400"/>
      <c r="FSM400"/>
      <c r="FSN400"/>
      <c r="FSO400"/>
      <c r="FSP400"/>
      <c r="FSQ400"/>
      <c r="FSR400"/>
      <c r="FSS400"/>
      <c r="FST400"/>
      <c r="FSU400"/>
      <c r="FSV400"/>
      <c r="FSW400"/>
      <c r="FSX400"/>
      <c r="FSY400"/>
      <c r="FSZ400"/>
      <c r="FTA400"/>
      <c r="FTB400"/>
      <c r="FTC400"/>
      <c r="FTD400"/>
      <c r="FTE400"/>
      <c r="FTF400"/>
      <c r="FTG400"/>
      <c r="FTH400"/>
      <c r="FTI400"/>
      <c r="FTJ400"/>
      <c r="FTK400"/>
      <c r="FTL400"/>
      <c r="FTM400"/>
      <c r="FTN400"/>
      <c r="FTO400"/>
      <c r="FTP400"/>
      <c r="FTQ400"/>
      <c r="FTR400"/>
      <c r="FTS400"/>
      <c r="FTT400"/>
      <c r="FTU400"/>
      <c r="FTV400"/>
      <c r="FTW400"/>
      <c r="FTX400"/>
      <c r="FTY400"/>
      <c r="FTZ400"/>
      <c r="FUA400"/>
      <c r="FUB400"/>
      <c r="FUC400"/>
      <c r="FUD400"/>
      <c r="FUE400"/>
      <c r="FUF400"/>
      <c r="FUG400"/>
      <c r="FUH400"/>
      <c r="FUI400"/>
      <c r="FUJ400"/>
      <c r="FUK400"/>
      <c r="FUL400"/>
      <c r="FUM400"/>
      <c r="FUN400"/>
      <c r="FUO400"/>
      <c r="FUP400"/>
      <c r="FUQ400"/>
      <c r="FUR400"/>
      <c r="FUS400"/>
      <c r="FUT400"/>
      <c r="FUU400"/>
      <c r="FUV400"/>
      <c r="FUW400"/>
      <c r="FUX400"/>
      <c r="FUY400"/>
      <c r="FUZ400"/>
      <c r="FVA400"/>
      <c r="FVB400"/>
      <c r="FVC400"/>
      <c r="FVD400"/>
      <c r="FVE400"/>
      <c r="FVF400"/>
      <c r="FVG400"/>
      <c r="FVH400"/>
      <c r="FVI400"/>
      <c r="FVJ400"/>
      <c r="FVK400"/>
      <c r="FVL400"/>
      <c r="FVM400"/>
      <c r="FVN400"/>
      <c r="FVO400"/>
      <c r="FVP400"/>
      <c r="FVQ400"/>
      <c r="FVR400"/>
      <c r="FVS400"/>
      <c r="FVT400"/>
      <c r="FVU400"/>
      <c r="FVV400"/>
      <c r="FVW400"/>
      <c r="FVX400"/>
      <c r="FVY400"/>
      <c r="FVZ400"/>
      <c r="FWA400"/>
      <c r="FWB400"/>
      <c r="FWC400"/>
      <c r="FWD400"/>
      <c r="FWE400"/>
      <c r="FWF400"/>
      <c r="FWG400"/>
      <c r="FWH400"/>
      <c r="FWI400"/>
      <c r="FWJ400"/>
      <c r="FWK400"/>
      <c r="FWL400"/>
      <c r="FWM400"/>
      <c r="FWN400"/>
      <c r="FWO400"/>
      <c r="FWP400"/>
      <c r="FWQ400"/>
      <c r="FWR400"/>
      <c r="FWS400"/>
      <c r="FWT400"/>
      <c r="FWU400"/>
      <c r="FWV400"/>
      <c r="FWW400"/>
      <c r="FWX400"/>
      <c r="FWY400"/>
      <c r="FWZ400"/>
      <c r="FXA400"/>
      <c r="FXB400"/>
      <c r="FXC400"/>
      <c r="FXD400"/>
      <c r="FXE400"/>
      <c r="FXF400"/>
      <c r="FXG400"/>
      <c r="FXH400"/>
      <c r="FXI400"/>
      <c r="FXJ400"/>
      <c r="FXK400"/>
      <c r="FXL400"/>
      <c r="FXM400"/>
      <c r="FXN400"/>
      <c r="FXO400"/>
      <c r="FXP400"/>
      <c r="FXQ400"/>
      <c r="FXR400"/>
      <c r="FXS400"/>
      <c r="FXT400"/>
      <c r="FXU400"/>
      <c r="FXV400"/>
      <c r="FXW400"/>
      <c r="FXX400"/>
      <c r="FXY400"/>
      <c r="FXZ400"/>
      <c r="FYA400"/>
      <c r="FYB400"/>
      <c r="FYC400"/>
      <c r="FYD400"/>
      <c r="FYE400"/>
      <c r="FYF400"/>
      <c r="FYG400"/>
      <c r="FYH400"/>
      <c r="FYI400"/>
      <c r="FYJ400"/>
      <c r="FYK400"/>
      <c r="FYL400"/>
      <c r="FYM400"/>
      <c r="FYN400"/>
      <c r="FYO400"/>
      <c r="FYP400"/>
      <c r="FYQ400"/>
      <c r="FYR400"/>
      <c r="FYS400"/>
      <c r="FYT400"/>
      <c r="FYU400"/>
      <c r="FYV400"/>
      <c r="FYW400"/>
      <c r="FYX400"/>
      <c r="FYY400"/>
      <c r="FYZ400"/>
      <c r="FZA400"/>
      <c r="FZB400"/>
      <c r="FZC400"/>
      <c r="FZD400"/>
      <c r="FZE400"/>
      <c r="FZF400"/>
      <c r="FZG400"/>
      <c r="FZH400"/>
      <c r="FZI400"/>
      <c r="FZJ400"/>
      <c r="FZK400"/>
      <c r="FZL400"/>
      <c r="FZM400"/>
      <c r="FZN400"/>
      <c r="FZO400"/>
      <c r="FZP400"/>
      <c r="FZQ400"/>
      <c r="FZR400"/>
      <c r="FZS400"/>
      <c r="FZT400"/>
      <c r="FZU400"/>
      <c r="FZV400"/>
      <c r="FZW400"/>
      <c r="FZX400"/>
      <c r="FZY400"/>
      <c r="FZZ400"/>
      <c r="GAA400"/>
      <c r="GAB400"/>
      <c r="GAC400"/>
      <c r="GAD400"/>
      <c r="GAE400"/>
      <c r="GAF400"/>
      <c r="GAG400"/>
      <c r="GAH400"/>
      <c r="GAI400"/>
      <c r="GAJ400"/>
      <c r="GAK400"/>
      <c r="GAL400"/>
      <c r="GAM400"/>
      <c r="GAN400"/>
      <c r="GAO400"/>
      <c r="GAP400"/>
      <c r="GAQ400"/>
      <c r="GAR400"/>
      <c r="GAS400"/>
      <c r="GAT400"/>
      <c r="GAU400"/>
      <c r="GAV400"/>
      <c r="GAW400"/>
      <c r="GAX400"/>
      <c r="GAY400"/>
      <c r="GAZ400"/>
      <c r="GBA400"/>
      <c r="GBB400"/>
      <c r="GBC400"/>
      <c r="GBD400"/>
      <c r="GBE400"/>
      <c r="GBF400"/>
      <c r="GBG400"/>
      <c r="GBH400"/>
      <c r="GBI400"/>
      <c r="GBJ400"/>
      <c r="GBK400"/>
      <c r="GBL400"/>
      <c r="GBM400"/>
      <c r="GBN400"/>
      <c r="GBO400"/>
      <c r="GBP400"/>
      <c r="GBQ400"/>
      <c r="GBR400"/>
      <c r="GBS400"/>
      <c r="GBT400"/>
      <c r="GBU400"/>
      <c r="GBV400"/>
      <c r="GBW400"/>
      <c r="GBX400"/>
      <c r="GBY400"/>
      <c r="GBZ400"/>
      <c r="GCA400"/>
      <c r="GCB400"/>
      <c r="GCC400"/>
      <c r="GCD400"/>
      <c r="GCE400"/>
      <c r="GCF400"/>
      <c r="GCG400"/>
      <c r="GCH400"/>
      <c r="GCI400"/>
      <c r="GCJ400"/>
      <c r="GCK400"/>
      <c r="GCL400"/>
      <c r="GCM400"/>
      <c r="GCN400"/>
      <c r="GCO400"/>
      <c r="GCP400"/>
      <c r="GCQ400"/>
      <c r="GCR400"/>
      <c r="GCS400"/>
      <c r="GCT400"/>
      <c r="GCU400"/>
      <c r="GCV400"/>
      <c r="GCW400"/>
      <c r="GCX400"/>
      <c r="GCY400"/>
      <c r="GCZ400"/>
      <c r="GDA400"/>
      <c r="GDB400"/>
      <c r="GDC400"/>
      <c r="GDD400"/>
      <c r="GDE400"/>
      <c r="GDF400"/>
      <c r="GDG400"/>
      <c r="GDH400"/>
      <c r="GDI400"/>
      <c r="GDJ400"/>
      <c r="GDK400"/>
      <c r="GDL400"/>
      <c r="GDM400"/>
      <c r="GDN400"/>
      <c r="GDO400"/>
      <c r="GDP400"/>
      <c r="GDQ400"/>
      <c r="GDR400"/>
      <c r="GDS400"/>
      <c r="GDT400"/>
      <c r="GDU400"/>
      <c r="GDV400"/>
      <c r="GDW400"/>
      <c r="GDX400"/>
      <c r="GDY400"/>
      <c r="GDZ400"/>
      <c r="GEA400"/>
      <c r="GEB400"/>
      <c r="GEC400"/>
      <c r="GED400"/>
      <c r="GEE400"/>
      <c r="GEF400"/>
      <c r="GEG400"/>
      <c r="GEH400"/>
      <c r="GEI400"/>
      <c r="GEJ400"/>
      <c r="GEK400"/>
      <c r="GEL400"/>
      <c r="GEM400"/>
      <c r="GEN400"/>
      <c r="GEO400"/>
      <c r="GEP400"/>
      <c r="GEQ400"/>
      <c r="GER400"/>
      <c r="GES400"/>
      <c r="GET400"/>
      <c r="GEU400"/>
      <c r="GEV400"/>
      <c r="GEW400"/>
      <c r="GEX400"/>
      <c r="GEY400"/>
      <c r="GEZ400"/>
      <c r="GFA400"/>
      <c r="GFB400"/>
      <c r="GFC400"/>
      <c r="GFD400"/>
      <c r="GFE400"/>
      <c r="GFF400"/>
      <c r="GFG400"/>
      <c r="GFH400"/>
      <c r="GFI400"/>
      <c r="GFJ400"/>
      <c r="GFK400"/>
      <c r="GFL400"/>
      <c r="GFM400"/>
      <c r="GFN400"/>
      <c r="GFO400"/>
      <c r="GFP400"/>
      <c r="GFQ400"/>
      <c r="GFR400"/>
      <c r="GFS400"/>
      <c r="GFT400"/>
      <c r="GFU400"/>
      <c r="GFV400"/>
      <c r="GFW400"/>
      <c r="GFX400"/>
      <c r="GFY400"/>
      <c r="GFZ400"/>
      <c r="GGA400"/>
      <c r="GGB400"/>
      <c r="GGC400"/>
      <c r="GGD400"/>
      <c r="GGE400"/>
      <c r="GGF400"/>
      <c r="GGG400"/>
      <c r="GGH400"/>
      <c r="GGI400"/>
      <c r="GGJ400"/>
      <c r="GGK400"/>
      <c r="GGL400"/>
      <c r="GGM400"/>
      <c r="GGN400"/>
      <c r="GGO400"/>
      <c r="GGP400"/>
      <c r="GGQ400"/>
      <c r="GGR400"/>
      <c r="GGS400"/>
      <c r="GGT400"/>
      <c r="GGU400"/>
      <c r="GGV400"/>
      <c r="GGW400"/>
      <c r="GGX400"/>
      <c r="GGY400"/>
      <c r="GGZ400"/>
      <c r="GHA400"/>
      <c r="GHB400"/>
      <c r="GHC400"/>
      <c r="GHD400"/>
      <c r="GHE400"/>
      <c r="GHF400"/>
      <c r="GHG400"/>
      <c r="GHH400"/>
      <c r="GHI400"/>
      <c r="GHJ400"/>
      <c r="GHK400"/>
      <c r="GHL400"/>
      <c r="GHM400"/>
      <c r="GHN400"/>
      <c r="GHO400"/>
      <c r="GHP400"/>
      <c r="GHQ400"/>
      <c r="GHR400"/>
      <c r="GHS400"/>
      <c r="GHT400"/>
      <c r="GHU400"/>
      <c r="GHV400"/>
      <c r="GHW400"/>
      <c r="GHX400"/>
      <c r="GHY400"/>
      <c r="GHZ400"/>
      <c r="GIA400"/>
      <c r="GIB400"/>
      <c r="GIC400"/>
      <c r="GID400"/>
      <c r="GIE400"/>
      <c r="GIF400"/>
      <c r="GIG400"/>
      <c r="GIH400"/>
      <c r="GII400"/>
      <c r="GIJ400"/>
      <c r="GIK400"/>
      <c r="GIL400"/>
      <c r="GIM400"/>
      <c r="GIN400"/>
      <c r="GIO400"/>
      <c r="GIP400"/>
      <c r="GIQ400"/>
      <c r="GIR400"/>
      <c r="GIS400"/>
      <c r="GIT400"/>
      <c r="GIU400"/>
      <c r="GIV400"/>
      <c r="GIW400"/>
      <c r="GIX400"/>
      <c r="GIY400"/>
      <c r="GIZ400"/>
      <c r="GJA400"/>
      <c r="GJB400"/>
      <c r="GJC400"/>
      <c r="GJD400"/>
      <c r="GJE400"/>
      <c r="GJF400"/>
      <c r="GJG400"/>
      <c r="GJH400"/>
      <c r="GJI400"/>
      <c r="GJJ400"/>
      <c r="GJK400"/>
      <c r="GJL400"/>
      <c r="GJM400"/>
      <c r="GJN400"/>
      <c r="GJO400"/>
      <c r="GJP400"/>
      <c r="GJQ400"/>
      <c r="GJR400"/>
      <c r="GJS400"/>
      <c r="GJT400"/>
      <c r="GJU400"/>
      <c r="GJV400"/>
      <c r="GJW400"/>
      <c r="GJX400"/>
      <c r="GJY400"/>
      <c r="GJZ400"/>
      <c r="GKA400"/>
      <c r="GKB400"/>
      <c r="GKC400"/>
      <c r="GKD400"/>
      <c r="GKE400"/>
      <c r="GKF400"/>
      <c r="GKG400"/>
      <c r="GKH400"/>
      <c r="GKI400"/>
      <c r="GKJ400"/>
      <c r="GKK400"/>
      <c r="GKL400"/>
      <c r="GKM400"/>
      <c r="GKN400"/>
      <c r="GKO400"/>
      <c r="GKP400"/>
      <c r="GKQ400"/>
      <c r="GKR400"/>
      <c r="GKS400"/>
      <c r="GKT400"/>
      <c r="GKU400"/>
      <c r="GKV400"/>
      <c r="GKW400"/>
      <c r="GKX400"/>
      <c r="GKY400"/>
      <c r="GKZ400"/>
      <c r="GLA400"/>
      <c r="GLB400"/>
      <c r="GLC400"/>
      <c r="GLD400"/>
      <c r="GLE400"/>
      <c r="GLF400"/>
      <c r="GLG400"/>
      <c r="GLH400"/>
      <c r="GLI400"/>
      <c r="GLJ400"/>
      <c r="GLK400"/>
      <c r="GLL400"/>
      <c r="GLM400"/>
      <c r="GLN400"/>
      <c r="GLO400"/>
      <c r="GLP400"/>
      <c r="GLQ400"/>
      <c r="GLR400"/>
      <c r="GLS400"/>
      <c r="GLT400"/>
      <c r="GLU400"/>
      <c r="GLV400"/>
      <c r="GLW400"/>
      <c r="GLX400"/>
      <c r="GLY400"/>
      <c r="GLZ400"/>
      <c r="GMA400"/>
      <c r="GMB400"/>
      <c r="GMC400"/>
      <c r="GMD400"/>
      <c r="GME400"/>
      <c r="GMF400"/>
      <c r="GMG400"/>
      <c r="GMH400"/>
      <c r="GMI400"/>
      <c r="GMJ400"/>
      <c r="GMK400"/>
      <c r="GML400"/>
      <c r="GMM400"/>
      <c r="GMN400"/>
      <c r="GMO400"/>
      <c r="GMP400"/>
      <c r="GMQ400"/>
      <c r="GMR400"/>
      <c r="GMS400"/>
      <c r="GMT400"/>
      <c r="GMU400"/>
      <c r="GMV400"/>
      <c r="GMW400"/>
      <c r="GMX400"/>
      <c r="GMY400"/>
      <c r="GMZ400"/>
      <c r="GNA400"/>
      <c r="GNB400"/>
      <c r="GNC400"/>
      <c r="GND400"/>
      <c r="GNE400"/>
      <c r="GNF400"/>
      <c r="GNG400"/>
      <c r="GNH400"/>
      <c r="GNI400"/>
      <c r="GNJ400"/>
      <c r="GNK400"/>
      <c r="GNL400"/>
      <c r="GNM400"/>
      <c r="GNN400"/>
      <c r="GNO400"/>
      <c r="GNP400"/>
      <c r="GNQ400"/>
      <c r="GNR400"/>
      <c r="GNS400"/>
      <c r="GNT400"/>
      <c r="GNU400"/>
      <c r="GNV400"/>
      <c r="GNW400"/>
      <c r="GNX400"/>
      <c r="GNY400"/>
      <c r="GNZ400"/>
      <c r="GOA400"/>
      <c r="GOB400"/>
      <c r="GOC400"/>
      <c r="GOD400"/>
      <c r="GOE400"/>
      <c r="GOF400"/>
      <c r="GOG400"/>
      <c r="GOH400"/>
      <c r="GOI400"/>
      <c r="GOJ400"/>
      <c r="GOK400"/>
      <c r="GOL400"/>
      <c r="GOM400"/>
      <c r="GON400"/>
      <c r="GOO400"/>
      <c r="GOP400"/>
      <c r="GOQ400"/>
      <c r="GOR400"/>
      <c r="GOS400"/>
      <c r="GOT400"/>
      <c r="GOU400"/>
      <c r="GOV400"/>
      <c r="GOW400"/>
      <c r="GOX400"/>
      <c r="GOY400"/>
      <c r="GOZ400"/>
      <c r="GPA400"/>
      <c r="GPB400"/>
      <c r="GPC400"/>
      <c r="GPD400"/>
      <c r="GPE400"/>
      <c r="GPF400"/>
      <c r="GPG400"/>
      <c r="GPH400"/>
      <c r="GPI400"/>
      <c r="GPJ400"/>
      <c r="GPK400"/>
      <c r="GPL400"/>
      <c r="GPM400"/>
      <c r="GPN400"/>
      <c r="GPO400"/>
      <c r="GPP400"/>
      <c r="GPQ400"/>
      <c r="GPR400"/>
      <c r="GPS400"/>
      <c r="GPT400"/>
      <c r="GPU400"/>
      <c r="GPV400"/>
      <c r="GPW400"/>
      <c r="GPX400"/>
      <c r="GPY400"/>
      <c r="GPZ400"/>
      <c r="GQA400"/>
      <c r="GQB400"/>
      <c r="GQC400"/>
      <c r="GQD400"/>
      <c r="GQE400"/>
      <c r="GQF400"/>
      <c r="GQG400"/>
      <c r="GQH400"/>
      <c r="GQI400"/>
      <c r="GQJ400"/>
      <c r="GQK400"/>
      <c r="GQL400"/>
      <c r="GQM400"/>
      <c r="GQN400"/>
      <c r="GQO400"/>
      <c r="GQP400"/>
      <c r="GQQ400"/>
      <c r="GQR400"/>
      <c r="GQS400"/>
      <c r="GQT400"/>
      <c r="GQU400"/>
      <c r="GQV400"/>
      <c r="GQW400"/>
      <c r="GQX400"/>
      <c r="GQY400"/>
      <c r="GQZ400"/>
      <c r="GRA400"/>
      <c r="GRB400"/>
      <c r="GRC400"/>
      <c r="GRD400"/>
      <c r="GRE400"/>
      <c r="GRF400"/>
      <c r="GRG400"/>
      <c r="GRH400"/>
      <c r="GRI400"/>
      <c r="GRJ400"/>
      <c r="GRK400"/>
      <c r="GRL400"/>
      <c r="GRM400"/>
      <c r="GRN400"/>
      <c r="GRO400"/>
      <c r="GRP400"/>
      <c r="GRQ400"/>
      <c r="GRR400"/>
      <c r="GRS400"/>
      <c r="GRT400"/>
      <c r="GRU400"/>
      <c r="GRV400"/>
      <c r="GRW400"/>
      <c r="GRX400"/>
      <c r="GRY400"/>
      <c r="GRZ400"/>
      <c r="GSA400"/>
      <c r="GSB400"/>
      <c r="GSC400"/>
      <c r="GSD400"/>
      <c r="GSE400"/>
      <c r="GSF400"/>
      <c r="GSG400"/>
      <c r="GSH400"/>
      <c r="GSI400"/>
      <c r="GSJ400"/>
      <c r="GSK400"/>
      <c r="GSL400"/>
      <c r="GSM400"/>
      <c r="GSN400"/>
      <c r="GSO400"/>
      <c r="GSP400"/>
      <c r="GSQ400"/>
      <c r="GSR400"/>
      <c r="GSS400"/>
      <c r="GST400"/>
      <c r="GSU400"/>
      <c r="GSV400"/>
      <c r="GSW400"/>
      <c r="GSX400"/>
      <c r="GSY400"/>
      <c r="GSZ400"/>
      <c r="GTA400"/>
      <c r="GTB400"/>
      <c r="GTC400"/>
      <c r="GTD400"/>
      <c r="GTE400"/>
      <c r="GTF400"/>
      <c r="GTG400"/>
      <c r="GTH400"/>
      <c r="GTI400"/>
      <c r="GTJ400"/>
      <c r="GTK400"/>
      <c r="GTL400"/>
      <c r="GTM400"/>
      <c r="GTN400"/>
      <c r="GTO400"/>
      <c r="GTP400"/>
      <c r="GTQ400"/>
      <c r="GTR400"/>
      <c r="GTS400"/>
      <c r="GTT400"/>
      <c r="GTU400"/>
      <c r="GTV400"/>
      <c r="GTW400"/>
      <c r="GTX400"/>
      <c r="GTY400"/>
      <c r="GTZ400"/>
      <c r="GUA400"/>
      <c r="GUB400"/>
      <c r="GUC400"/>
      <c r="GUD400"/>
      <c r="GUE400"/>
      <c r="GUF400"/>
      <c r="GUG400"/>
      <c r="GUH400"/>
      <c r="GUI400"/>
      <c r="GUJ400"/>
      <c r="GUK400"/>
      <c r="GUL400"/>
      <c r="GUM400"/>
      <c r="GUN400"/>
      <c r="GUO400"/>
      <c r="GUP400"/>
      <c r="GUQ400"/>
      <c r="GUR400"/>
      <c r="GUS400"/>
      <c r="GUT400"/>
      <c r="GUU400"/>
      <c r="GUV400"/>
      <c r="GUW400"/>
      <c r="GUX400"/>
      <c r="GUY400"/>
      <c r="GUZ400"/>
      <c r="GVA400"/>
      <c r="GVB400"/>
      <c r="GVC400"/>
      <c r="GVD400"/>
      <c r="GVE400"/>
      <c r="GVF400"/>
      <c r="GVG400"/>
      <c r="GVH400"/>
      <c r="GVI400"/>
      <c r="GVJ400"/>
      <c r="GVK400"/>
      <c r="GVL400"/>
      <c r="GVM400"/>
      <c r="GVN400"/>
      <c r="GVO400"/>
      <c r="GVP400"/>
      <c r="GVQ400"/>
      <c r="GVR400"/>
      <c r="GVS400"/>
      <c r="GVT400"/>
      <c r="GVU400"/>
      <c r="GVV400"/>
      <c r="GVW400"/>
      <c r="GVX400"/>
      <c r="GVY400"/>
      <c r="GVZ400"/>
      <c r="GWA400"/>
      <c r="GWB400"/>
      <c r="GWC400"/>
      <c r="GWD400"/>
      <c r="GWE400"/>
      <c r="GWF400"/>
      <c r="GWG400"/>
      <c r="GWH400"/>
      <c r="GWI400"/>
      <c r="GWJ400"/>
      <c r="GWK400"/>
      <c r="GWL400"/>
      <c r="GWM400"/>
      <c r="GWN400"/>
      <c r="GWO400"/>
      <c r="GWP400"/>
      <c r="GWQ400"/>
      <c r="GWR400"/>
      <c r="GWS400"/>
      <c r="GWT400"/>
      <c r="GWU400"/>
      <c r="GWV400"/>
      <c r="GWW400"/>
      <c r="GWX400"/>
      <c r="GWY400"/>
      <c r="GWZ400"/>
      <c r="GXA400"/>
      <c r="GXB400"/>
      <c r="GXC400"/>
      <c r="GXD400"/>
      <c r="GXE400"/>
      <c r="GXF400"/>
      <c r="GXG400"/>
      <c r="GXH400"/>
      <c r="GXI400"/>
      <c r="GXJ400"/>
      <c r="GXK400"/>
      <c r="GXL400"/>
      <c r="GXM400"/>
      <c r="GXN400"/>
      <c r="GXO400"/>
      <c r="GXP400"/>
      <c r="GXQ400"/>
      <c r="GXR400"/>
      <c r="GXS400"/>
      <c r="GXT400"/>
      <c r="GXU400"/>
      <c r="GXV400"/>
      <c r="GXW400"/>
      <c r="GXX400"/>
      <c r="GXY400"/>
      <c r="GXZ400"/>
      <c r="GYA400"/>
      <c r="GYB400"/>
      <c r="GYC400"/>
      <c r="GYD400"/>
      <c r="GYE400"/>
      <c r="GYF400"/>
      <c r="GYG400"/>
      <c r="GYH400"/>
      <c r="GYI400"/>
      <c r="GYJ400"/>
      <c r="GYK400"/>
      <c r="GYL400"/>
      <c r="GYM400"/>
      <c r="GYN400"/>
      <c r="GYO400"/>
      <c r="GYP400"/>
      <c r="GYQ400"/>
      <c r="GYR400"/>
      <c r="GYS400"/>
      <c r="GYT400"/>
      <c r="GYU400"/>
      <c r="GYV400"/>
      <c r="GYW400"/>
      <c r="GYX400"/>
      <c r="GYY400"/>
      <c r="GYZ400"/>
      <c r="GZA400"/>
      <c r="GZB400"/>
      <c r="GZC400"/>
      <c r="GZD400"/>
      <c r="GZE400"/>
      <c r="GZF400"/>
      <c r="GZG400"/>
      <c r="GZH400"/>
      <c r="GZI400"/>
      <c r="GZJ400"/>
      <c r="GZK400"/>
      <c r="GZL400"/>
      <c r="GZM400"/>
      <c r="GZN400"/>
      <c r="GZO400"/>
      <c r="GZP400"/>
      <c r="GZQ400"/>
      <c r="GZR400"/>
      <c r="GZS400"/>
      <c r="GZT400"/>
      <c r="GZU400"/>
      <c r="GZV400"/>
      <c r="GZW400"/>
      <c r="GZX400"/>
      <c r="GZY400"/>
      <c r="GZZ400"/>
      <c r="HAA400"/>
      <c r="HAB400"/>
      <c r="HAC400"/>
      <c r="HAD400"/>
      <c r="HAE400"/>
      <c r="HAF400"/>
      <c r="HAG400"/>
      <c r="HAH400"/>
      <c r="HAI400"/>
      <c r="HAJ400"/>
      <c r="HAK400"/>
      <c r="HAL400"/>
      <c r="HAM400"/>
      <c r="HAN400"/>
      <c r="HAO400"/>
      <c r="HAP400"/>
      <c r="HAQ400"/>
      <c r="HAR400"/>
      <c r="HAS400"/>
      <c r="HAT400"/>
      <c r="HAU400"/>
      <c r="HAV400"/>
      <c r="HAW400"/>
      <c r="HAX400"/>
      <c r="HAY400"/>
      <c r="HAZ400"/>
      <c r="HBA400"/>
      <c r="HBB400"/>
      <c r="HBC400"/>
      <c r="HBD400"/>
      <c r="HBE400"/>
      <c r="HBF400"/>
      <c r="HBG400"/>
      <c r="HBH400"/>
      <c r="HBI400"/>
      <c r="HBJ400"/>
      <c r="HBK400"/>
      <c r="HBL400"/>
      <c r="HBM400"/>
      <c r="HBN400"/>
      <c r="HBO400"/>
      <c r="HBP400"/>
      <c r="HBQ400"/>
      <c r="HBR400"/>
      <c r="HBS400"/>
      <c r="HBT400"/>
      <c r="HBU400"/>
      <c r="HBV400"/>
      <c r="HBW400"/>
      <c r="HBX400"/>
      <c r="HBY400"/>
      <c r="HBZ400"/>
      <c r="HCA400"/>
      <c r="HCB400"/>
      <c r="HCC400"/>
      <c r="HCD400"/>
      <c r="HCE400"/>
      <c r="HCF400"/>
      <c r="HCG400"/>
      <c r="HCH400"/>
      <c r="HCI400"/>
      <c r="HCJ400"/>
      <c r="HCK400"/>
      <c r="HCL400"/>
      <c r="HCM400"/>
      <c r="HCN400"/>
      <c r="HCO400"/>
      <c r="HCP400"/>
      <c r="HCQ400"/>
      <c r="HCR400"/>
      <c r="HCS400"/>
      <c r="HCT400"/>
      <c r="HCU400"/>
      <c r="HCV400"/>
      <c r="HCW400"/>
      <c r="HCX400"/>
      <c r="HCY400"/>
      <c r="HCZ400"/>
      <c r="HDA400"/>
      <c r="HDB400"/>
      <c r="HDC400"/>
      <c r="HDD400"/>
      <c r="HDE400"/>
      <c r="HDF400"/>
      <c r="HDG400"/>
      <c r="HDH400"/>
      <c r="HDI400"/>
      <c r="HDJ400"/>
      <c r="HDK400"/>
      <c r="HDL400"/>
      <c r="HDM400"/>
      <c r="HDN400"/>
      <c r="HDO400"/>
      <c r="HDP400"/>
      <c r="HDQ400"/>
      <c r="HDR400"/>
      <c r="HDS400"/>
      <c r="HDT400"/>
      <c r="HDU400"/>
      <c r="HDV400"/>
      <c r="HDW400"/>
      <c r="HDX400"/>
      <c r="HDY400"/>
      <c r="HDZ400"/>
      <c r="HEA400"/>
      <c r="HEB400"/>
      <c r="HEC400"/>
      <c r="HED400"/>
      <c r="HEE400"/>
      <c r="HEF400"/>
      <c r="HEG400"/>
      <c r="HEH400"/>
      <c r="HEI400"/>
      <c r="HEJ400"/>
      <c r="HEK400"/>
      <c r="HEL400"/>
      <c r="HEM400"/>
      <c r="HEN400"/>
      <c r="HEO400"/>
      <c r="HEP400"/>
      <c r="HEQ400"/>
      <c r="HER400"/>
      <c r="HES400"/>
      <c r="HET400"/>
      <c r="HEU400"/>
      <c r="HEV400"/>
      <c r="HEW400"/>
      <c r="HEX400"/>
      <c r="HEY400"/>
      <c r="HEZ400"/>
      <c r="HFA400"/>
      <c r="HFB400"/>
      <c r="HFC400"/>
      <c r="HFD400"/>
      <c r="HFE400"/>
      <c r="HFF400"/>
      <c r="HFG400"/>
      <c r="HFH400"/>
      <c r="HFI400"/>
      <c r="HFJ400"/>
      <c r="HFK400"/>
      <c r="HFL400"/>
      <c r="HFM400"/>
      <c r="HFN400"/>
      <c r="HFO400"/>
      <c r="HFP400"/>
      <c r="HFQ400"/>
      <c r="HFR400"/>
      <c r="HFS400"/>
      <c r="HFT400"/>
      <c r="HFU400"/>
      <c r="HFV400"/>
      <c r="HFW400"/>
      <c r="HFX400"/>
      <c r="HFY400"/>
      <c r="HFZ400"/>
      <c r="HGA400"/>
      <c r="HGB400"/>
      <c r="HGC400"/>
      <c r="HGD400"/>
      <c r="HGE400"/>
      <c r="HGF400"/>
      <c r="HGG400"/>
      <c r="HGH400"/>
      <c r="HGI400"/>
      <c r="HGJ400"/>
      <c r="HGK400"/>
      <c r="HGL400"/>
      <c r="HGM400"/>
      <c r="HGN400"/>
      <c r="HGO400"/>
      <c r="HGP400"/>
      <c r="HGQ400"/>
      <c r="HGR400"/>
      <c r="HGS400"/>
      <c r="HGT400"/>
      <c r="HGU400"/>
      <c r="HGV400"/>
      <c r="HGW400"/>
      <c r="HGX400"/>
      <c r="HGY400"/>
      <c r="HGZ400"/>
      <c r="HHA400"/>
      <c r="HHB400"/>
      <c r="HHC400"/>
      <c r="HHD400"/>
      <c r="HHE400"/>
      <c r="HHF400"/>
      <c r="HHG400"/>
      <c r="HHH400"/>
      <c r="HHI400"/>
      <c r="HHJ400"/>
      <c r="HHK400"/>
      <c r="HHL400"/>
      <c r="HHM400"/>
      <c r="HHN400"/>
      <c r="HHO400"/>
      <c r="HHP400"/>
      <c r="HHQ400"/>
      <c r="HHR400"/>
      <c r="HHS400"/>
      <c r="HHT400"/>
      <c r="HHU400"/>
      <c r="HHV400"/>
      <c r="HHW400"/>
      <c r="HHX400"/>
      <c r="HHY400"/>
      <c r="HHZ400"/>
      <c r="HIA400"/>
      <c r="HIB400"/>
      <c r="HIC400"/>
      <c r="HID400"/>
      <c r="HIE400"/>
      <c r="HIF400"/>
      <c r="HIG400"/>
      <c r="HIH400"/>
      <c r="HII400"/>
      <c r="HIJ400"/>
      <c r="HIK400"/>
      <c r="HIL400"/>
      <c r="HIM400"/>
      <c r="HIN400"/>
      <c r="HIO400"/>
      <c r="HIP400"/>
      <c r="HIQ400"/>
      <c r="HIR400"/>
      <c r="HIS400"/>
      <c r="HIT400"/>
      <c r="HIU400"/>
      <c r="HIV400"/>
      <c r="HIW400"/>
      <c r="HIX400"/>
      <c r="HIY400"/>
      <c r="HIZ400"/>
      <c r="HJA400"/>
      <c r="HJB400"/>
      <c r="HJC400"/>
      <c r="HJD400"/>
      <c r="HJE400"/>
      <c r="HJF400"/>
      <c r="HJG400"/>
      <c r="HJH400"/>
      <c r="HJI400"/>
      <c r="HJJ400"/>
      <c r="HJK400"/>
      <c r="HJL400"/>
      <c r="HJM400"/>
      <c r="HJN400"/>
      <c r="HJO400"/>
      <c r="HJP400"/>
      <c r="HJQ400"/>
      <c r="HJR400"/>
      <c r="HJS400"/>
      <c r="HJT400"/>
      <c r="HJU400"/>
      <c r="HJV400"/>
      <c r="HJW400"/>
      <c r="HJX400"/>
      <c r="HJY400"/>
      <c r="HJZ400"/>
      <c r="HKA400"/>
      <c r="HKB400"/>
      <c r="HKC400"/>
      <c r="HKD400"/>
      <c r="HKE400"/>
      <c r="HKF400"/>
      <c r="HKG400"/>
      <c r="HKH400"/>
      <c r="HKI400"/>
      <c r="HKJ400"/>
      <c r="HKK400"/>
      <c r="HKL400"/>
      <c r="HKM400"/>
      <c r="HKN400"/>
      <c r="HKO400"/>
      <c r="HKP400"/>
      <c r="HKQ400"/>
      <c r="HKR400"/>
      <c r="HKS400"/>
      <c r="HKT400"/>
      <c r="HKU400"/>
      <c r="HKV400"/>
      <c r="HKW400"/>
      <c r="HKX400"/>
      <c r="HKY400"/>
      <c r="HKZ400"/>
      <c r="HLA400"/>
      <c r="HLB400"/>
      <c r="HLC400"/>
      <c r="HLD400"/>
      <c r="HLE400"/>
      <c r="HLF400"/>
      <c r="HLG400"/>
      <c r="HLH400"/>
      <c r="HLI400"/>
      <c r="HLJ400"/>
      <c r="HLK400"/>
      <c r="HLL400"/>
      <c r="HLM400"/>
      <c r="HLN400"/>
      <c r="HLO400"/>
      <c r="HLP400"/>
      <c r="HLQ400"/>
      <c r="HLR400"/>
      <c r="HLS400"/>
      <c r="HLT400"/>
      <c r="HLU400"/>
      <c r="HLV400"/>
      <c r="HLW400"/>
      <c r="HLX400"/>
      <c r="HLY400"/>
      <c r="HLZ400"/>
      <c r="HMA400"/>
      <c r="HMB400"/>
      <c r="HMC400"/>
      <c r="HMD400"/>
      <c r="HME400"/>
      <c r="HMF400"/>
      <c r="HMG400"/>
      <c r="HMH400"/>
      <c r="HMI400"/>
      <c r="HMJ400"/>
      <c r="HMK400"/>
      <c r="HML400"/>
      <c r="HMM400"/>
      <c r="HMN400"/>
      <c r="HMO400"/>
      <c r="HMP400"/>
      <c r="HMQ400"/>
      <c r="HMR400"/>
      <c r="HMS400"/>
      <c r="HMT400"/>
      <c r="HMU400"/>
      <c r="HMV400"/>
      <c r="HMW400"/>
      <c r="HMX400"/>
      <c r="HMY400"/>
      <c r="HMZ400"/>
      <c r="HNA400"/>
      <c r="HNB400"/>
      <c r="HNC400"/>
      <c r="HND400"/>
      <c r="HNE400"/>
      <c r="HNF400"/>
      <c r="HNG400"/>
      <c r="HNH400"/>
      <c r="HNI400"/>
      <c r="HNJ400"/>
      <c r="HNK400"/>
      <c r="HNL400"/>
      <c r="HNM400"/>
      <c r="HNN400"/>
      <c r="HNO400"/>
      <c r="HNP400"/>
      <c r="HNQ400"/>
      <c r="HNR400"/>
      <c r="HNS400"/>
      <c r="HNT400"/>
      <c r="HNU400"/>
      <c r="HNV400"/>
      <c r="HNW400"/>
      <c r="HNX400"/>
      <c r="HNY400"/>
      <c r="HNZ400"/>
      <c r="HOA400"/>
      <c r="HOB400"/>
      <c r="HOC400"/>
      <c r="HOD400"/>
      <c r="HOE400"/>
      <c r="HOF400"/>
      <c r="HOG400"/>
      <c r="HOH400"/>
      <c r="HOI400"/>
      <c r="HOJ400"/>
      <c r="HOK400"/>
      <c r="HOL400"/>
      <c r="HOM400"/>
      <c r="HON400"/>
      <c r="HOO400"/>
      <c r="HOP400"/>
      <c r="HOQ400"/>
      <c r="HOR400"/>
      <c r="HOS400"/>
      <c r="HOT400"/>
      <c r="HOU400"/>
      <c r="HOV400"/>
      <c r="HOW400"/>
      <c r="HOX400"/>
      <c r="HOY400"/>
      <c r="HOZ400"/>
      <c r="HPA400"/>
      <c r="HPB400"/>
      <c r="HPC400"/>
      <c r="HPD400"/>
      <c r="HPE400"/>
      <c r="HPF400"/>
      <c r="HPG400"/>
      <c r="HPH400"/>
      <c r="HPI400"/>
      <c r="HPJ400"/>
      <c r="HPK400"/>
      <c r="HPL400"/>
      <c r="HPM400"/>
      <c r="HPN400"/>
      <c r="HPO400"/>
      <c r="HPP400"/>
      <c r="HPQ400"/>
      <c r="HPR400"/>
      <c r="HPS400"/>
      <c r="HPT400"/>
      <c r="HPU400"/>
      <c r="HPV400"/>
      <c r="HPW400"/>
      <c r="HPX400"/>
      <c r="HPY400"/>
      <c r="HPZ400"/>
      <c r="HQA400"/>
      <c r="HQB400"/>
      <c r="HQC400"/>
      <c r="HQD400"/>
      <c r="HQE400"/>
      <c r="HQF400"/>
      <c r="HQG400"/>
      <c r="HQH400"/>
      <c r="HQI400"/>
      <c r="HQJ400"/>
      <c r="HQK400"/>
      <c r="HQL400"/>
      <c r="HQM400"/>
      <c r="HQN400"/>
      <c r="HQO400"/>
      <c r="HQP400"/>
      <c r="HQQ400"/>
      <c r="HQR400"/>
      <c r="HQS400"/>
      <c r="HQT400"/>
      <c r="HQU400"/>
      <c r="HQV400"/>
      <c r="HQW400"/>
      <c r="HQX400"/>
      <c r="HQY400"/>
      <c r="HQZ400"/>
      <c r="HRA400"/>
      <c r="HRB400"/>
      <c r="HRC400"/>
      <c r="HRD400"/>
      <c r="HRE400"/>
      <c r="HRF400"/>
      <c r="HRG400"/>
      <c r="HRH400"/>
      <c r="HRI400"/>
      <c r="HRJ400"/>
      <c r="HRK400"/>
      <c r="HRL400"/>
      <c r="HRM400"/>
      <c r="HRN400"/>
      <c r="HRO400"/>
      <c r="HRP400"/>
      <c r="HRQ400"/>
      <c r="HRR400"/>
      <c r="HRS400"/>
      <c r="HRT400"/>
      <c r="HRU400"/>
      <c r="HRV400"/>
      <c r="HRW400"/>
      <c r="HRX400"/>
      <c r="HRY400"/>
      <c r="HRZ400"/>
      <c r="HSA400"/>
      <c r="HSB400"/>
      <c r="HSC400"/>
      <c r="HSD400"/>
      <c r="HSE400"/>
      <c r="HSF400"/>
      <c r="HSG400"/>
      <c r="HSH400"/>
      <c r="HSI400"/>
      <c r="HSJ400"/>
      <c r="HSK400"/>
      <c r="HSL400"/>
      <c r="HSM400"/>
      <c r="HSN400"/>
      <c r="HSO400"/>
      <c r="HSP400"/>
      <c r="HSQ400"/>
      <c r="HSR400"/>
      <c r="HSS400"/>
      <c r="HST400"/>
      <c r="HSU400"/>
      <c r="HSV400"/>
      <c r="HSW400"/>
      <c r="HSX400"/>
      <c r="HSY400"/>
      <c r="HSZ400"/>
      <c r="HTA400"/>
      <c r="HTB400"/>
      <c r="HTC400"/>
      <c r="HTD400"/>
      <c r="HTE400"/>
      <c r="HTF400"/>
      <c r="HTG400"/>
      <c r="HTH400"/>
      <c r="HTI400"/>
      <c r="HTJ400"/>
      <c r="HTK400"/>
      <c r="HTL400"/>
      <c r="HTM400"/>
      <c r="HTN400"/>
      <c r="HTO400"/>
      <c r="HTP400"/>
      <c r="HTQ400"/>
      <c r="HTR400"/>
      <c r="HTS400"/>
      <c r="HTT400"/>
      <c r="HTU400"/>
      <c r="HTV400"/>
      <c r="HTW400"/>
      <c r="HTX400"/>
      <c r="HTY400"/>
      <c r="HTZ400"/>
      <c r="HUA400"/>
      <c r="HUB400"/>
      <c r="HUC400"/>
      <c r="HUD400"/>
      <c r="HUE400"/>
      <c r="HUF400"/>
      <c r="HUG400"/>
      <c r="HUH400"/>
      <c r="HUI400"/>
      <c r="HUJ400"/>
      <c r="HUK400"/>
      <c r="HUL400"/>
      <c r="HUM400"/>
      <c r="HUN400"/>
      <c r="HUO400"/>
      <c r="HUP400"/>
      <c r="HUQ400"/>
      <c r="HUR400"/>
      <c r="HUS400"/>
      <c r="HUT400"/>
      <c r="HUU400"/>
      <c r="HUV400"/>
      <c r="HUW400"/>
      <c r="HUX400"/>
      <c r="HUY400"/>
      <c r="HUZ400"/>
      <c r="HVA400"/>
      <c r="HVB400"/>
      <c r="HVC400"/>
      <c r="HVD400"/>
      <c r="HVE400"/>
      <c r="HVF400"/>
      <c r="HVG400"/>
      <c r="HVH400"/>
      <c r="HVI400"/>
      <c r="HVJ400"/>
      <c r="HVK400"/>
      <c r="HVL400"/>
      <c r="HVM400"/>
      <c r="HVN400"/>
      <c r="HVO400"/>
      <c r="HVP400"/>
      <c r="HVQ400"/>
      <c r="HVR400"/>
      <c r="HVS400"/>
      <c r="HVT400"/>
      <c r="HVU400"/>
      <c r="HVV400"/>
      <c r="HVW400"/>
      <c r="HVX400"/>
      <c r="HVY400"/>
      <c r="HVZ400"/>
      <c r="HWA400"/>
      <c r="HWB400"/>
      <c r="HWC400"/>
      <c r="HWD400"/>
      <c r="HWE400"/>
      <c r="HWF400"/>
      <c r="HWG400"/>
      <c r="HWH400"/>
      <c r="HWI400"/>
      <c r="HWJ400"/>
      <c r="HWK400"/>
      <c r="HWL400"/>
      <c r="HWM400"/>
      <c r="HWN400"/>
      <c r="HWO400"/>
      <c r="HWP400"/>
      <c r="HWQ400"/>
      <c r="HWR400"/>
      <c r="HWS400"/>
      <c r="HWT400"/>
      <c r="HWU400"/>
      <c r="HWV400"/>
      <c r="HWW400"/>
      <c r="HWX400"/>
      <c r="HWY400"/>
      <c r="HWZ400"/>
      <c r="HXA400"/>
      <c r="HXB400"/>
      <c r="HXC400"/>
      <c r="HXD400"/>
      <c r="HXE400"/>
      <c r="HXF400"/>
      <c r="HXG400"/>
      <c r="HXH400"/>
      <c r="HXI400"/>
      <c r="HXJ400"/>
      <c r="HXK400"/>
      <c r="HXL400"/>
      <c r="HXM400"/>
      <c r="HXN400"/>
      <c r="HXO400"/>
      <c r="HXP400"/>
      <c r="HXQ400"/>
      <c r="HXR400"/>
      <c r="HXS400"/>
      <c r="HXT400"/>
      <c r="HXU400"/>
      <c r="HXV400"/>
      <c r="HXW400"/>
      <c r="HXX400"/>
      <c r="HXY400"/>
      <c r="HXZ400"/>
      <c r="HYA400"/>
      <c r="HYB400"/>
      <c r="HYC400"/>
      <c r="HYD400"/>
      <c r="HYE400"/>
      <c r="HYF400"/>
      <c r="HYG400"/>
      <c r="HYH400"/>
      <c r="HYI400"/>
      <c r="HYJ400"/>
      <c r="HYK400"/>
      <c r="HYL400"/>
      <c r="HYM400"/>
      <c r="HYN400"/>
      <c r="HYO400"/>
      <c r="HYP400"/>
      <c r="HYQ400"/>
      <c r="HYR400"/>
      <c r="HYS400"/>
      <c r="HYT400"/>
      <c r="HYU400"/>
      <c r="HYV400"/>
      <c r="HYW400"/>
      <c r="HYX400"/>
      <c r="HYY400"/>
      <c r="HYZ400"/>
      <c r="HZA400"/>
      <c r="HZB400"/>
      <c r="HZC400"/>
      <c r="HZD400"/>
      <c r="HZE400"/>
      <c r="HZF400"/>
      <c r="HZG400"/>
      <c r="HZH400"/>
      <c r="HZI400"/>
      <c r="HZJ400"/>
      <c r="HZK400"/>
      <c r="HZL400"/>
      <c r="HZM400"/>
      <c r="HZN400"/>
      <c r="HZO400"/>
      <c r="HZP400"/>
      <c r="HZQ400"/>
      <c r="HZR400"/>
      <c r="HZS400"/>
      <c r="HZT400"/>
      <c r="HZU400"/>
      <c r="HZV400"/>
      <c r="HZW400"/>
      <c r="HZX400"/>
      <c r="HZY400"/>
      <c r="HZZ400"/>
      <c r="IAA400"/>
      <c r="IAB400"/>
      <c r="IAC400"/>
      <c r="IAD400"/>
      <c r="IAE400"/>
      <c r="IAF400"/>
      <c r="IAG400"/>
      <c r="IAH400"/>
      <c r="IAI400"/>
      <c r="IAJ400"/>
      <c r="IAK400"/>
      <c r="IAL400"/>
      <c r="IAM400"/>
      <c r="IAN400"/>
      <c r="IAO400"/>
      <c r="IAP400"/>
      <c r="IAQ400"/>
      <c r="IAR400"/>
      <c r="IAS400"/>
      <c r="IAT400"/>
      <c r="IAU400"/>
      <c r="IAV400"/>
      <c r="IAW400"/>
      <c r="IAX400"/>
      <c r="IAY400"/>
      <c r="IAZ400"/>
      <c r="IBA400"/>
      <c r="IBB400"/>
      <c r="IBC400"/>
      <c r="IBD400"/>
      <c r="IBE400"/>
      <c r="IBF400"/>
      <c r="IBG400"/>
      <c r="IBH400"/>
      <c r="IBI400"/>
      <c r="IBJ400"/>
      <c r="IBK400"/>
      <c r="IBL400"/>
      <c r="IBM400"/>
      <c r="IBN400"/>
      <c r="IBO400"/>
      <c r="IBP400"/>
      <c r="IBQ400"/>
      <c r="IBR400"/>
      <c r="IBS400"/>
      <c r="IBT400"/>
      <c r="IBU400"/>
      <c r="IBV400"/>
      <c r="IBW400"/>
      <c r="IBX400"/>
      <c r="IBY400"/>
      <c r="IBZ400"/>
      <c r="ICA400"/>
      <c r="ICB400"/>
      <c r="ICC400"/>
      <c r="ICD400"/>
      <c r="ICE400"/>
      <c r="ICF400"/>
      <c r="ICG400"/>
      <c r="ICH400"/>
      <c r="ICI400"/>
      <c r="ICJ400"/>
      <c r="ICK400"/>
      <c r="ICL400"/>
      <c r="ICM400"/>
      <c r="ICN400"/>
      <c r="ICO400"/>
      <c r="ICP400"/>
      <c r="ICQ400"/>
      <c r="ICR400"/>
      <c r="ICS400"/>
      <c r="ICT400"/>
      <c r="ICU400"/>
      <c r="ICV400"/>
      <c r="ICW400"/>
      <c r="ICX400"/>
      <c r="ICY400"/>
      <c r="ICZ400"/>
      <c r="IDA400"/>
      <c r="IDB400"/>
      <c r="IDC400"/>
      <c r="IDD400"/>
      <c r="IDE400"/>
      <c r="IDF400"/>
      <c r="IDG400"/>
      <c r="IDH400"/>
      <c r="IDI400"/>
      <c r="IDJ400"/>
      <c r="IDK400"/>
      <c r="IDL400"/>
      <c r="IDM400"/>
      <c r="IDN400"/>
      <c r="IDO400"/>
      <c r="IDP400"/>
      <c r="IDQ400"/>
      <c r="IDR400"/>
      <c r="IDS400"/>
      <c r="IDT400"/>
      <c r="IDU400"/>
      <c r="IDV400"/>
      <c r="IDW400"/>
      <c r="IDX400"/>
      <c r="IDY400"/>
      <c r="IDZ400"/>
      <c r="IEA400"/>
      <c r="IEB400"/>
      <c r="IEC400"/>
      <c r="IED400"/>
      <c r="IEE400"/>
      <c r="IEF400"/>
      <c r="IEG400"/>
      <c r="IEH400"/>
      <c r="IEI400"/>
      <c r="IEJ400"/>
      <c r="IEK400"/>
      <c r="IEL400"/>
      <c r="IEM400"/>
      <c r="IEN400"/>
      <c r="IEO400"/>
      <c r="IEP400"/>
      <c r="IEQ400"/>
      <c r="IER400"/>
      <c r="IES400"/>
      <c r="IET400"/>
      <c r="IEU400"/>
      <c r="IEV400"/>
      <c r="IEW400"/>
      <c r="IEX400"/>
      <c r="IEY400"/>
      <c r="IEZ400"/>
      <c r="IFA400"/>
      <c r="IFB400"/>
      <c r="IFC400"/>
      <c r="IFD400"/>
      <c r="IFE400"/>
      <c r="IFF400"/>
      <c r="IFG400"/>
      <c r="IFH400"/>
      <c r="IFI400"/>
      <c r="IFJ400"/>
      <c r="IFK400"/>
      <c r="IFL400"/>
      <c r="IFM400"/>
      <c r="IFN400"/>
      <c r="IFO400"/>
      <c r="IFP400"/>
      <c r="IFQ400"/>
      <c r="IFR400"/>
      <c r="IFS400"/>
      <c r="IFT400"/>
      <c r="IFU400"/>
      <c r="IFV400"/>
      <c r="IFW400"/>
      <c r="IFX400"/>
      <c r="IFY400"/>
      <c r="IFZ400"/>
      <c r="IGA400"/>
      <c r="IGB400"/>
      <c r="IGC400"/>
      <c r="IGD400"/>
      <c r="IGE400"/>
      <c r="IGF400"/>
      <c r="IGG400"/>
      <c r="IGH400"/>
      <c r="IGI400"/>
      <c r="IGJ400"/>
      <c r="IGK400"/>
      <c r="IGL400"/>
      <c r="IGM400"/>
      <c r="IGN400"/>
      <c r="IGO400"/>
      <c r="IGP400"/>
      <c r="IGQ400"/>
      <c r="IGR400"/>
      <c r="IGS400"/>
      <c r="IGT400"/>
      <c r="IGU400"/>
      <c r="IGV400"/>
      <c r="IGW400"/>
      <c r="IGX400"/>
      <c r="IGY400"/>
      <c r="IGZ400"/>
      <c r="IHA400"/>
      <c r="IHB400"/>
      <c r="IHC400"/>
      <c r="IHD400"/>
      <c r="IHE400"/>
      <c r="IHF400"/>
      <c r="IHG400"/>
      <c r="IHH400"/>
      <c r="IHI400"/>
      <c r="IHJ400"/>
      <c r="IHK400"/>
      <c r="IHL400"/>
      <c r="IHM400"/>
      <c r="IHN400"/>
      <c r="IHO400"/>
      <c r="IHP400"/>
      <c r="IHQ400"/>
      <c r="IHR400"/>
      <c r="IHS400"/>
      <c r="IHT400"/>
      <c r="IHU400"/>
      <c r="IHV400"/>
      <c r="IHW400"/>
      <c r="IHX400"/>
      <c r="IHY400"/>
      <c r="IHZ400"/>
      <c r="IIA400"/>
      <c r="IIB400"/>
      <c r="IIC400"/>
      <c r="IID400"/>
      <c r="IIE400"/>
      <c r="IIF400"/>
      <c r="IIG400"/>
      <c r="IIH400"/>
      <c r="III400"/>
      <c r="IIJ400"/>
      <c r="IIK400"/>
      <c r="IIL400"/>
      <c r="IIM400"/>
      <c r="IIN400"/>
      <c r="IIO400"/>
      <c r="IIP400"/>
      <c r="IIQ400"/>
      <c r="IIR400"/>
      <c r="IIS400"/>
      <c r="IIT400"/>
      <c r="IIU400"/>
      <c r="IIV400"/>
      <c r="IIW400"/>
      <c r="IIX400"/>
      <c r="IIY400"/>
      <c r="IIZ400"/>
      <c r="IJA400"/>
      <c r="IJB400"/>
      <c r="IJC400"/>
      <c r="IJD400"/>
      <c r="IJE400"/>
      <c r="IJF400"/>
      <c r="IJG400"/>
      <c r="IJH400"/>
      <c r="IJI400"/>
      <c r="IJJ400"/>
      <c r="IJK400"/>
      <c r="IJL400"/>
      <c r="IJM400"/>
      <c r="IJN400"/>
      <c r="IJO400"/>
      <c r="IJP400"/>
      <c r="IJQ400"/>
      <c r="IJR400"/>
      <c r="IJS400"/>
      <c r="IJT400"/>
      <c r="IJU400"/>
      <c r="IJV400"/>
      <c r="IJW400"/>
      <c r="IJX400"/>
      <c r="IJY400"/>
      <c r="IJZ400"/>
      <c r="IKA400"/>
      <c r="IKB400"/>
      <c r="IKC400"/>
      <c r="IKD400"/>
      <c r="IKE400"/>
      <c r="IKF400"/>
      <c r="IKG400"/>
      <c r="IKH400"/>
      <c r="IKI400"/>
      <c r="IKJ400"/>
      <c r="IKK400"/>
      <c r="IKL400"/>
      <c r="IKM400"/>
      <c r="IKN400"/>
      <c r="IKO400"/>
      <c r="IKP400"/>
      <c r="IKQ400"/>
      <c r="IKR400"/>
      <c r="IKS400"/>
      <c r="IKT400"/>
      <c r="IKU400"/>
      <c r="IKV400"/>
      <c r="IKW400"/>
      <c r="IKX400"/>
      <c r="IKY400"/>
      <c r="IKZ400"/>
      <c r="ILA400"/>
      <c r="ILB400"/>
      <c r="ILC400"/>
      <c r="ILD400"/>
      <c r="ILE400"/>
      <c r="ILF400"/>
      <c r="ILG400"/>
      <c r="ILH400"/>
      <c r="ILI400"/>
      <c r="ILJ400"/>
      <c r="ILK400"/>
      <c r="ILL400"/>
      <c r="ILM400"/>
      <c r="ILN400"/>
      <c r="ILO400"/>
      <c r="ILP400"/>
      <c r="ILQ400"/>
      <c r="ILR400"/>
      <c r="ILS400"/>
      <c r="ILT400"/>
      <c r="ILU400"/>
      <c r="ILV400"/>
      <c r="ILW400"/>
      <c r="ILX400"/>
      <c r="ILY400"/>
      <c r="ILZ400"/>
      <c r="IMA400"/>
      <c r="IMB400"/>
      <c r="IMC400"/>
      <c r="IMD400"/>
      <c r="IME400"/>
      <c r="IMF400"/>
      <c r="IMG400"/>
      <c r="IMH400"/>
      <c r="IMI400"/>
      <c r="IMJ400"/>
      <c r="IMK400"/>
      <c r="IML400"/>
      <c r="IMM400"/>
      <c r="IMN400"/>
      <c r="IMO400"/>
      <c r="IMP400"/>
      <c r="IMQ400"/>
      <c r="IMR400"/>
      <c r="IMS400"/>
      <c r="IMT400"/>
      <c r="IMU400"/>
      <c r="IMV400"/>
      <c r="IMW400"/>
      <c r="IMX400"/>
      <c r="IMY400"/>
      <c r="IMZ400"/>
      <c r="INA400"/>
      <c r="INB400"/>
      <c r="INC400"/>
      <c r="IND400"/>
      <c r="INE400"/>
      <c r="INF400"/>
      <c r="ING400"/>
      <c r="INH400"/>
      <c r="INI400"/>
      <c r="INJ400"/>
      <c r="INK400"/>
      <c r="INL400"/>
      <c r="INM400"/>
      <c r="INN400"/>
      <c r="INO400"/>
      <c r="INP400"/>
      <c r="INQ400"/>
      <c r="INR400"/>
      <c r="INS400"/>
      <c r="INT400"/>
      <c r="INU400"/>
      <c r="INV400"/>
      <c r="INW400"/>
      <c r="INX400"/>
      <c r="INY400"/>
      <c r="INZ400"/>
      <c r="IOA400"/>
      <c r="IOB400"/>
      <c r="IOC400"/>
      <c r="IOD400"/>
      <c r="IOE400"/>
      <c r="IOF400"/>
      <c r="IOG400"/>
      <c r="IOH400"/>
      <c r="IOI400"/>
      <c r="IOJ400"/>
      <c r="IOK400"/>
      <c r="IOL400"/>
      <c r="IOM400"/>
      <c r="ION400"/>
      <c r="IOO400"/>
      <c r="IOP400"/>
      <c r="IOQ400"/>
      <c r="IOR400"/>
      <c r="IOS400"/>
      <c r="IOT400"/>
      <c r="IOU400"/>
      <c r="IOV400"/>
      <c r="IOW400"/>
      <c r="IOX400"/>
      <c r="IOY400"/>
      <c r="IOZ400"/>
      <c r="IPA400"/>
      <c r="IPB400"/>
      <c r="IPC400"/>
      <c r="IPD400"/>
      <c r="IPE400"/>
      <c r="IPF400"/>
      <c r="IPG400"/>
      <c r="IPH400"/>
      <c r="IPI400"/>
      <c r="IPJ400"/>
      <c r="IPK400"/>
      <c r="IPL400"/>
      <c r="IPM400"/>
      <c r="IPN400"/>
      <c r="IPO400"/>
      <c r="IPP400"/>
      <c r="IPQ400"/>
      <c r="IPR400"/>
      <c r="IPS400"/>
      <c r="IPT400"/>
      <c r="IPU400"/>
      <c r="IPV400"/>
      <c r="IPW400"/>
      <c r="IPX400"/>
      <c r="IPY400"/>
      <c r="IPZ400"/>
      <c r="IQA400"/>
      <c r="IQB400"/>
      <c r="IQC400"/>
      <c r="IQD400"/>
      <c r="IQE400"/>
      <c r="IQF400"/>
      <c r="IQG400"/>
      <c r="IQH400"/>
      <c r="IQI400"/>
      <c r="IQJ400"/>
      <c r="IQK400"/>
      <c r="IQL400"/>
      <c r="IQM400"/>
      <c r="IQN400"/>
      <c r="IQO400"/>
      <c r="IQP400"/>
      <c r="IQQ400"/>
      <c r="IQR400"/>
      <c r="IQS400"/>
      <c r="IQT400"/>
      <c r="IQU400"/>
      <c r="IQV400"/>
      <c r="IQW400"/>
      <c r="IQX400"/>
      <c r="IQY400"/>
      <c r="IQZ400"/>
      <c r="IRA400"/>
      <c r="IRB400"/>
      <c r="IRC400"/>
      <c r="IRD400"/>
      <c r="IRE400"/>
      <c r="IRF400"/>
      <c r="IRG400"/>
      <c r="IRH400"/>
      <c r="IRI400"/>
      <c r="IRJ400"/>
      <c r="IRK400"/>
      <c r="IRL400"/>
      <c r="IRM400"/>
      <c r="IRN400"/>
      <c r="IRO400"/>
      <c r="IRP400"/>
      <c r="IRQ400"/>
      <c r="IRR400"/>
      <c r="IRS400"/>
      <c r="IRT400"/>
      <c r="IRU400"/>
      <c r="IRV400"/>
      <c r="IRW400"/>
      <c r="IRX400"/>
      <c r="IRY400"/>
      <c r="IRZ400"/>
      <c r="ISA400"/>
      <c r="ISB400"/>
      <c r="ISC400"/>
      <c r="ISD400"/>
      <c r="ISE400"/>
      <c r="ISF400"/>
      <c r="ISG400"/>
      <c r="ISH400"/>
      <c r="ISI400"/>
      <c r="ISJ400"/>
      <c r="ISK400"/>
      <c r="ISL400"/>
      <c r="ISM400"/>
      <c r="ISN400"/>
      <c r="ISO400"/>
      <c r="ISP400"/>
      <c r="ISQ400"/>
      <c r="ISR400"/>
      <c r="ISS400"/>
      <c r="IST400"/>
      <c r="ISU400"/>
      <c r="ISV400"/>
      <c r="ISW400"/>
      <c r="ISX400"/>
      <c r="ISY400"/>
      <c r="ISZ400"/>
      <c r="ITA400"/>
      <c r="ITB400"/>
      <c r="ITC400"/>
      <c r="ITD400"/>
      <c r="ITE400"/>
      <c r="ITF400"/>
      <c r="ITG400"/>
      <c r="ITH400"/>
      <c r="ITI400"/>
      <c r="ITJ400"/>
      <c r="ITK400"/>
      <c r="ITL400"/>
      <c r="ITM400"/>
      <c r="ITN400"/>
      <c r="ITO400"/>
      <c r="ITP400"/>
      <c r="ITQ400"/>
      <c r="ITR400"/>
      <c r="ITS400"/>
      <c r="ITT400"/>
      <c r="ITU400"/>
      <c r="ITV400"/>
      <c r="ITW400"/>
      <c r="ITX400"/>
      <c r="ITY400"/>
      <c r="ITZ400"/>
      <c r="IUA400"/>
      <c r="IUB400"/>
      <c r="IUC400"/>
      <c r="IUD400"/>
      <c r="IUE400"/>
      <c r="IUF400"/>
      <c r="IUG400"/>
      <c r="IUH400"/>
      <c r="IUI400"/>
      <c r="IUJ400"/>
      <c r="IUK400"/>
      <c r="IUL400"/>
      <c r="IUM400"/>
      <c r="IUN400"/>
      <c r="IUO400"/>
      <c r="IUP400"/>
      <c r="IUQ400"/>
      <c r="IUR400"/>
      <c r="IUS400"/>
      <c r="IUT400"/>
      <c r="IUU400"/>
      <c r="IUV400"/>
      <c r="IUW400"/>
      <c r="IUX400"/>
      <c r="IUY400"/>
      <c r="IUZ400"/>
      <c r="IVA400"/>
      <c r="IVB400"/>
      <c r="IVC400"/>
      <c r="IVD400"/>
      <c r="IVE400"/>
      <c r="IVF400"/>
      <c r="IVG400"/>
      <c r="IVH400"/>
      <c r="IVI400"/>
      <c r="IVJ400"/>
      <c r="IVK400"/>
      <c r="IVL400"/>
      <c r="IVM400"/>
      <c r="IVN400"/>
      <c r="IVO400"/>
      <c r="IVP400"/>
      <c r="IVQ400"/>
      <c r="IVR400"/>
      <c r="IVS400"/>
      <c r="IVT400"/>
      <c r="IVU400"/>
      <c r="IVV400"/>
      <c r="IVW400"/>
      <c r="IVX400"/>
      <c r="IVY400"/>
      <c r="IVZ400"/>
      <c r="IWA400"/>
      <c r="IWB400"/>
      <c r="IWC400"/>
      <c r="IWD400"/>
      <c r="IWE400"/>
      <c r="IWF400"/>
      <c r="IWG400"/>
      <c r="IWH400"/>
      <c r="IWI400"/>
      <c r="IWJ400"/>
      <c r="IWK400"/>
      <c r="IWL400"/>
      <c r="IWM400"/>
      <c r="IWN400"/>
      <c r="IWO400"/>
      <c r="IWP400"/>
      <c r="IWQ400"/>
      <c r="IWR400"/>
      <c r="IWS400"/>
      <c r="IWT400"/>
      <c r="IWU400"/>
      <c r="IWV400"/>
      <c r="IWW400"/>
      <c r="IWX400"/>
      <c r="IWY400"/>
      <c r="IWZ400"/>
      <c r="IXA400"/>
      <c r="IXB400"/>
      <c r="IXC400"/>
      <c r="IXD400"/>
      <c r="IXE400"/>
      <c r="IXF400"/>
      <c r="IXG400"/>
      <c r="IXH400"/>
      <c r="IXI400"/>
      <c r="IXJ400"/>
      <c r="IXK400"/>
      <c r="IXL400"/>
      <c r="IXM400"/>
      <c r="IXN400"/>
      <c r="IXO400"/>
      <c r="IXP400"/>
      <c r="IXQ400"/>
      <c r="IXR400"/>
      <c r="IXS400"/>
      <c r="IXT400"/>
      <c r="IXU400"/>
      <c r="IXV400"/>
      <c r="IXW400"/>
      <c r="IXX400"/>
      <c r="IXY400"/>
      <c r="IXZ400"/>
      <c r="IYA400"/>
      <c r="IYB400"/>
      <c r="IYC400"/>
      <c r="IYD400"/>
      <c r="IYE400"/>
      <c r="IYF400"/>
      <c r="IYG400"/>
      <c r="IYH400"/>
      <c r="IYI400"/>
      <c r="IYJ400"/>
      <c r="IYK400"/>
      <c r="IYL400"/>
      <c r="IYM400"/>
      <c r="IYN400"/>
      <c r="IYO400"/>
      <c r="IYP400"/>
      <c r="IYQ400"/>
      <c r="IYR400"/>
      <c r="IYS400"/>
      <c r="IYT400"/>
      <c r="IYU400"/>
      <c r="IYV400"/>
      <c r="IYW400"/>
      <c r="IYX400"/>
      <c r="IYY400"/>
      <c r="IYZ400"/>
      <c r="IZA400"/>
      <c r="IZB400"/>
      <c r="IZC400"/>
      <c r="IZD400"/>
      <c r="IZE400"/>
      <c r="IZF400"/>
      <c r="IZG400"/>
      <c r="IZH400"/>
      <c r="IZI400"/>
      <c r="IZJ400"/>
      <c r="IZK400"/>
      <c r="IZL400"/>
      <c r="IZM400"/>
      <c r="IZN400"/>
      <c r="IZO400"/>
      <c r="IZP400"/>
      <c r="IZQ400"/>
      <c r="IZR400"/>
      <c r="IZS400"/>
      <c r="IZT400"/>
      <c r="IZU400"/>
      <c r="IZV400"/>
      <c r="IZW400"/>
      <c r="IZX400"/>
      <c r="IZY400"/>
      <c r="IZZ400"/>
      <c r="JAA400"/>
      <c r="JAB400"/>
      <c r="JAC400"/>
      <c r="JAD400"/>
      <c r="JAE400"/>
      <c r="JAF400"/>
      <c r="JAG400"/>
      <c r="JAH400"/>
      <c r="JAI400"/>
      <c r="JAJ400"/>
      <c r="JAK400"/>
      <c r="JAL400"/>
      <c r="JAM400"/>
      <c r="JAN400"/>
      <c r="JAO400"/>
      <c r="JAP400"/>
      <c r="JAQ400"/>
      <c r="JAR400"/>
      <c r="JAS400"/>
      <c r="JAT400"/>
      <c r="JAU400"/>
      <c r="JAV400"/>
      <c r="JAW400"/>
      <c r="JAX400"/>
      <c r="JAY400"/>
      <c r="JAZ400"/>
      <c r="JBA400"/>
      <c r="JBB400"/>
      <c r="JBC400"/>
      <c r="JBD400"/>
      <c r="JBE400"/>
      <c r="JBF400"/>
      <c r="JBG400"/>
      <c r="JBH400"/>
      <c r="JBI400"/>
      <c r="JBJ400"/>
      <c r="JBK400"/>
      <c r="JBL400"/>
      <c r="JBM400"/>
      <c r="JBN400"/>
      <c r="JBO400"/>
      <c r="JBP400"/>
      <c r="JBQ400"/>
      <c r="JBR400"/>
      <c r="JBS400"/>
      <c r="JBT400"/>
      <c r="JBU400"/>
      <c r="JBV400"/>
      <c r="JBW400"/>
      <c r="JBX400"/>
      <c r="JBY400"/>
      <c r="JBZ400"/>
      <c r="JCA400"/>
      <c r="JCB400"/>
      <c r="JCC400"/>
      <c r="JCD400"/>
      <c r="JCE400"/>
      <c r="JCF400"/>
      <c r="JCG400"/>
      <c r="JCH400"/>
      <c r="JCI400"/>
      <c r="JCJ400"/>
      <c r="JCK400"/>
      <c r="JCL400"/>
      <c r="JCM400"/>
      <c r="JCN400"/>
      <c r="JCO400"/>
      <c r="JCP400"/>
      <c r="JCQ400"/>
      <c r="JCR400"/>
      <c r="JCS400"/>
      <c r="JCT400"/>
      <c r="JCU400"/>
      <c r="JCV400"/>
      <c r="JCW400"/>
      <c r="JCX400"/>
      <c r="JCY400"/>
      <c r="JCZ400"/>
      <c r="JDA400"/>
      <c r="JDB400"/>
      <c r="JDC400"/>
      <c r="JDD400"/>
      <c r="JDE400"/>
      <c r="JDF400"/>
      <c r="JDG400"/>
      <c r="JDH400"/>
      <c r="JDI400"/>
      <c r="JDJ400"/>
      <c r="JDK400"/>
      <c r="JDL400"/>
      <c r="JDM400"/>
      <c r="JDN400"/>
      <c r="JDO400"/>
      <c r="JDP400"/>
      <c r="JDQ400"/>
      <c r="JDR400"/>
      <c r="JDS400"/>
      <c r="JDT400"/>
      <c r="JDU400"/>
      <c r="JDV400"/>
      <c r="JDW400"/>
      <c r="JDX400"/>
      <c r="JDY400"/>
      <c r="JDZ400"/>
      <c r="JEA400"/>
      <c r="JEB400"/>
      <c r="JEC400"/>
      <c r="JED400"/>
      <c r="JEE400"/>
      <c r="JEF400"/>
      <c r="JEG400"/>
      <c r="JEH400"/>
      <c r="JEI400"/>
      <c r="JEJ400"/>
      <c r="JEK400"/>
      <c r="JEL400"/>
      <c r="JEM400"/>
      <c r="JEN400"/>
      <c r="JEO400"/>
      <c r="JEP400"/>
      <c r="JEQ400"/>
      <c r="JER400"/>
      <c r="JES400"/>
      <c r="JET400"/>
      <c r="JEU400"/>
      <c r="JEV400"/>
      <c r="JEW400"/>
      <c r="JEX400"/>
      <c r="JEY400"/>
      <c r="JEZ400"/>
      <c r="JFA400"/>
      <c r="JFB400"/>
      <c r="JFC400"/>
      <c r="JFD400"/>
      <c r="JFE400"/>
      <c r="JFF400"/>
      <c r="JFG400"/>
      <c r="JFH400"/>
      <c r="JFI400"/>
      <c r="JFJ400"/>
      <c r="JFK400"/>
      <c r="JFL400"/>
      <c r="JFM400"/>
      <c r="JFN400"/>
      <c r="JFO400"/>
      <c r="JFP400"/>
      <c r="JFQ400"/>
      <c r="JFR400"/>
      <c r="JFS400"/>
      <c r="JFT400"/>
      <c r="JFU400"/>
      <c r="JFV400"/>
      <c r="JFW400"/>
      <c r="JFX400"/>
      <c r="JFY400"/>
      <c r="JFZ400"/>
      <c r="JGA400"/>
      <c r="JGB400"/>
      <c r="JGC400"/>
      <c r="JGD400"/>
      <c r="JGE400"/>
      <c r="JGF400"/>
      <c r="JGG400"/>
      <c r="JGH400"/>
      <c r="JGI400"/>
      <c r="JGJ400"/>
      <c r="JGK400"/>
      <c r="JGL400"/>
      <c r="JGM400"/>
      <c r="JGN400"/>
      <c r="JGO400"/>
      <c r="JGP400"/>
      <c r="JGQ400"/>
      <c r="JGR400"/>
      <c r="JGS400"/>
      <c r="JGT400"/>
      <c r="JGU400"/>
      <c r="JGV400"/>
      <c r="JGW400"/>
      <c r="JGX400"/>
      <c r="JGY400"/>
      <c r="JGZ400"/>
      <c r="JHA400"/>
      <c r="JHB400"/>
      <c r="JHC400"/>
      <c r="JHD400"/>
      <c r="JHE400"/>
      <c r="JHF400"/>
      <c r="JHG400"/>
      <c r="JHH400"/>
      <c r="JHI400"/>
      <c r="JHJ400"/>
      <c r="JHK400"/>
      <c r="JHL400"/>
      <c r="JHM400"/>
      <c r="JHN400"/>
      <c r="JHO400"/>
      <c r="JHP400"/>
      <c r="JHQ400"/>
      <c r="JHR400"/>
      <c r="JHS400"/>
      <c r="JHT400"/>
      <c r="JHU400"/>
      <c r="JHV400"/>
      <c r="JHW400"/>
      <c r="JHX400"/>
      <c r="JHY400"/>
      <c r="JHZ400"/>
      <c r="JIA400"/>
      <c r="JIB400"/>
      <c r="JIC400"/>
      <c r="JID400"/>
      <c r="JIE400"/>
      <c r="JIF400"/>
      <c r="JIG400"/>
      <c r="JIH400"/>
      <c r="JII400"/>
      <c r="JIJ400"/>
      <c r="JIK400"/>
      <c r="JIL400"/>
      <c r="JIM400"/>
      <c r="JIN400"/>
      <c r="JIO400"/>
      <c r="JIP400"/>
      <c r="JIQ400"/>
      <c r="JIR400"/>
      <c r="JIS400"/>
      <c r="JIT400"/>
      <c r="JIU400"/>
      <c r="JIV400"/>
      <c r="JIW400"/>
      <c r="JIX400"/>
      <c r="JIY400"/>
      <c r="JIZ400"/>
      <c r="JJA400"/>
      <c r="JJB400"/>
      <c r="JJC400"/>
      <c r="JJD400"/>
      <c r="JJE400"/>
      <c r="JJF400"/>
      <c r="JJG400"/>
      <c r="JJH400"/>
      <c r="JJI400"/>
      <c r="JJJ400"/>
      <c r="JJK400"/>
      <c r="JJL400"/>
      <c r="JJM400"/>
      <c r="JJN400"/>
      <c r="JJO400"/>
      <c r="JJP400"/>
      <c r="JJQ400"/>
      <c r="JJR400"/>
      <c r="JJS400"/>
      <c r="JJT400"/>
      <c r="JJU400"/>
      <c r="JJV400"/>
      <c r="JJW400"/>
      <c r="JJX400"/>
      <c r="JJY400"/>
      <c r="JJZ400"/>
      <c r="JKA400"/>
      <c r="JKB400"/>
      <c r="JKC400"/>
      <c r="JKD400"/>
      <c r="JKE400"/>
      <c r="JKF400"/>
      <c r="JKG400"/>
      <c r="JKH400"/>
      <c r="JKI400"/>
      <c r="JKJ400"/>
      <c r="JKK400"/>
      <c r="JKL400"/>
      <c r="JKM400"/>
      <c r="JKN400"/>
      <c r="JKO400"/>
      <c r="JKP400"/>
      <c r="JKQ400"/>
      <c r="JKR400"/>
      <c r="JKS400"/>
      <c r="JKT400"/>
      <c r="JKU400"/>
      <c r="JKV400"/>
      <c r="JKW400"/>
      <c r="JKX400"/>
      <c r="JKY400"/>
      <c r="JKZ400"/>
      <c r="JLA400"/>
      <c r="JLB400"/>
      <c r="JLC400"/>
      <c r="JLD400"/>
      <c r="JLE400"/>
      <c r="JLF400"/>
      <c r="JLG400"/>
      <c r="JLH400"/>
      <c r="JLI400"/>
      <c r="JLJ400"/>
      <c r="JLK400"/>
      <c r="JLL400"/>
      <c r="JLM400"/>
      <c r="JLN400"/>
      <c r="JLO400"/>
      <c r="JLP400"/>
      <c r="JLQ400"/>
      <c r="JLR400"/>
      <c r="JLS400"/>
      <c r="JLT400"/>
      <c r="JLU400"/>
      <c r="JLV400"/>
      <c r="JLW400"/>
      <c r="JLX400"/>
      <c r="JLY400"/>
      <c r="JLZ400"/>
      <c r="JMA400"/>
      <c r="JMB400"/>
      <c r="JMC400"/>
      <c r="JMD400"/>
      <c r="JME400"/>
      <c r="JMF400"/>
      <c r="JMG400"/>
      <c r="JMH400"/>
      <c r="JMI400"/>
      <c r="JMJ400"/>
      <c r="JMK400"/>
      <c r="JML400"/>
      <c r="JMM400"/>
      <c r="JMN400"/>
      <c r="JMO400"/>
      <c r="JMP400"/>
      <c r="JMQ400"/>
      <c r="JMR400"/>
      <c r="JMS400"/>
      <c r="JMT400"/>
      <c r="JMU400"/>
      <c r="JMV400"/>
      <c r="JMW400"/>
      <c r="JMX400"/>
      <c r="JMY400"/>
      <c r="JMZ400"/>
      <c r="JNA400"/>
      <c r="JNB400"/>
      <c r="JNC400"/>
      <c r="JND400"/>
      <c r="JNE400"/>
      <c r="JNF400"/>
      <c r="JNG400"/>
      <c r="JNH400"/>
      <c r="JNI400"/>
      <c r="JNJ400"/>
      <c r="JNK400"/>
      <c r="JNL400"/>
      <c r="JNM400"/>
      <c r="JNN400"/>
      <c r="JNO400"/>
      <c r="JNP400"/>
      <c r="JNQ400"/>
      <c r="JNR400"/>
      <c r="JNS400"/>
      <c r="JNT400"/>
      <c r="JNU400"/>
      <c r="JNV400"/>
      <c r="JNW400"/>
      <c r="JNX400"/>
      <c r="JNY400"/>
      <c r="JNZ400"/>
      <c r="JOA400"/>
      <c r="JOB400"/>
      <c r="JOC400"/>
      <c r="JOD400"/>
      <c r="JOE400"/>
      <c r="JOF400"/>
      <c r="JOG400"/>
      <c r="JOH400"/>
      <c r="JOI400"/>
      <c r="JOJ400"/>
      <c r="JOK400"/>
      <c r="JOL400"/>
      <c r="JOM400"/>
      <c r="JON400"/>
      <c r="JOO400"/>
      <c r="JOP400"/>
      <c r="JOQ400"/>
      <c r="JOR400"/>
      <c r="JOS400"/>
      <c r="JOT400"/>
      <c r="JOU400"/>
      <c r="JOV400"/>
      <c r="JOW400"/>
      <c r="JOX400"/>
      <c r="JOY400"/>
      <c r="JOZ400"/>
      <c r="JPA400"/>
      <c r="JPB400"/>
      <c r="JPC400"/>
      <c r="JPD400"/>
      <c r="JPE400"/>
      <c r="JPF400"/>
      <c r="JPG400"/>
      <c r="JPH400"/>
      <c r="JPI400"/>
      <c r="JPJ400"/>
      <c r="JPK400"/>
      <c r="JPL400"/>
      <c r="JPM400"/>
      <c r="JPN400"/>
      <c r="JPO400"/>
      <c r="JPP400"/>
      <c r="JPQ400"/>
      <c r="JPR400"/>
      <c r="JPS400"/>
      <c r="JPT400"/>
      <c r="JPU400"/>
      <c r="JPV400"/>
      <c r="JPW400"/>
      <c r="JPX400"/>
      <c r="JPY400"/>
      <c r="JPZ400"/>
      <c r="JQA400"/>
      <c r="JQB400"/>
      <c r="JQC400"/>
      <c r="JQD400"/>
      <c r="JQE400"/>
      <c r="JQF400"/>
      <c r="JQG400"/>
      <c r="JQH400"/>
      <c r="JQI400"/>
      <c r="JQJ400"/>
      <c r="JQK400"/>
      <c r="JQL400"/>
      <c r="JQM400"/>
      <c r="JQN400"/>
      <c r="JQO400"/>
      <c r="JQP400"/>
      <c r="JQQ400"/>
      <c r="JQR400"/>
      <c r="JQS400"/>
      <c r="JQT400"/>
      <c r="JQU400"/>
      <c r="JQV400"/>
      <c r="JQW400"/>
      <c r="JQX400"/>
      <c r="JQY400"/>
      <c r="JQZ400"/>
      <c r="JRA400"/>
      <c r="JRB400"/>
      <c r="JRC400"/>
      <c r="JRD400"/>
      <c r="JRE400"/>
      <c r="JRF400"/>
      <c r="JRG400"/>
      <c r="JRH400"/>
      <c r="JRI400"/>
      <c r="JRJ400"/>
      <c r="JRK400"/>
      <c r="JRL400"/>
      <c r="JRM400"/>
      <c r="JRN400"/>
      <c r="JRO400"/>
      <c r="JRP400"/>
      <c r="JRQ400"/>
      <c r="JRR400"/>
      <c r="JRS400"/>
      <c r="JRT400"/>
      <c r="JRU400"/>
      <c r="JRV400"/>
      <c r="JRW400"/>
      <c r="JRX400"/>
      <c r="JRY400"/>
      <c r="JRZ400"/>
      <c r="JSA400"/>
      <c r="JSB400"/>
      <c r="JSC400"/>
      <c r="JSD400"/>
      <c r="JSE400"/>
      <c r="JSF400"/>
      <c r="JSG400"/>
      <c r="JSH400"/>
      <c r="JSI400"/>
      <c r="JSJ400"/>
      <c r="JSK400"/>
      <c r="JSL400"/>
      <c r="JSM400"/>
      <c r="JSN400"/>
      <c r="JSO400"/>
      <c r="JSP400"/>
      <c r="JSQ400"/>
      <c r="JSR400"/>
      <c r="JSS400"/>
      <c r="JST400"/>
      <c r="JSU400"/>
      <c r="JSV400"/>
      <c r="JSW400"/>
      <c r="JSX400"/>
      <c r="JSY400"/>
      <c r="JSZ400"/>
      <c r="JTA400"/>
      <c r="JTB400"/>
      <c r="JTC400"/>
      <c r="JTD400"/>
      <c r="JTE400"/>
      <c r="JTF400"/>
      <c r="JTG400"/>
      <c r="JTH400"/>
      <c r="JTI400"/>
      <c r="JTJ400"/>
      <c r="JTK400"/>
      <c r="JTL400"/>
      <c r="JTM400"/>
      <c r="JTN400"/>
      <c r="JTO400"/>
      <c r="JTP400"/>
      <c r="JTQ400"/>
      <c r="JTR400"/>
      <c r="JTS400"/>
      <c r="JTT400"/>
      <c r="JTU400"/>
      <c r="JTV400"/>
      <c r="JTW400"/>
      <c r="JTX400"/>
      <c r="JTY400"/>
      <c r="JTZ400"/>
      <c r="JUA400"/>
      <c r="JUB400"/>
      <c r="JUC400"/>
      <c r="JUD400"/>
      <c r="JUE400"/>
      <c r="JUF400"/>
      <c r="JUG400"/>
      <c r="JUH400"/>
      <c r="JUI400"/>
      <c r="JUJ400"/>
      <c r="JUK400"/>
      <c r="JUL400"/>
      <c r="JUM400"/>
      <c r="JUN400"/>
      <c r="JUO400"/>
      <c r="JUP400"/>
      <c r="JUQ400"/>
      <c r="JUR400"/>
      <c r="JUS400"/>
      <c r="JUT400"/>
      <c r="JUU400"/>
      <c r="JUV400"/>
      <c r="JUW400"/>
      <c r="JUX400"/>
      <c r="JUY400"/>
      <c r="JUZ400"/>
      <c r="JVA400"/>
      <c r="JVB400"/>
      <c r="JVC400"/>
      <c r="JVD400"/>
      <c r="JVE400"/>
      <c r="JVF400"/>
      <c r="JVG400"/>
      <c r="JVH400"/>
      <c r="JVI400"/>
      <c r="JVJ400"/>
      <c r="JVK400"/>
      <c r="JVL400"/>
      <c r="JVM400"/>
      <c r="JVN400"/>
      <c r="JVO400"/>
      <c r="JVP400"/>
      <c r="JVQ400"/>
      <c r="JVR400"/>
      <c r="JVS400"/>
      <c r="JVT400"/>
      <c r="JVU400"/>
      <c r="JVV400"/>
      <c r="JVW400"/>
      <c r="JVX400"/>
      <c r="JVY400"/>
      <c r="JVZ400"/>
      <c r="JWA400"/>
      <c r="JWB400"/>
      <c r="JWC400"/>
      <c r="JWD400"/>
      <c r="JWE400"/>
      <c r="JWF400"/>
      <c r="JWG400"/>
      <c r="JWH400"/>
      <c r="JWI400"/>
      <c r="JWJ400"/>
      <c r="JWK400"/>
      <c r="JWL400"/>
      <c r="JWM400"/>
      <c r="JWN400"/>
      <c r="JWO400"/>
      <c r="JWP400"/>
      <c r="JWQ400"/>
      <c r="JWR400"/>
      <c r="JWS400"/>
      <c r="JWT400"/>
      <c r="JWU400"/>
      <c r="JWV400"/>
      <c r="JWW400"/>
      <c r="JWX400"/>
      <c r="JWY400"/>
      <c r="JWZ400"/>
      <c r="JXA400"/>
      <c r="JXB400"/>
      <c r="JXC400"/>
      <c r="JXD400"/>
      <c r="JXE400"/>
      <c r="JXF400"/>
      <c r="JXG400"/>
      <c r="JXH400"/>
      <c r="JXI400"/>
      <c r="JXJ400"/>
      <c r="JXK400"/>
      <c r="JXL400"/>
      <c r="JXM400"/>
      <c r="JXN400"/>
      <c r="JXO400"/>
      <c r="JXP400"/>
      <c r="JXQ400"/>
      <c r="JXR400"/>
      <c r="JXS400"/>
      <c r="JXT400"/>
      <c r="JXU400"/>
      <c r="JXV400"/>
      <c r="JXW400"/>
      <c r="JXX400"/>
      <c r="JXY400"/>
      <c r="JXZ400"/>
      <c r="JYA400"/>
      <c r="JYB400"/>
      <c r="JYC400"/>
      <c r="JYD400"/>
      <c r="JYE400"/>
      <c r="JYF400"/>
      <c r="JYG400"/>
      <c r="JYH400"/>
      <c r="JYI400"/>
      <c r="JYJ400"/>
      <c r="JYK400"/>
      <c r="JYL400"/>
      <c r="JYM400"/>
      <c r="JYN400"/>
      <c r="JYO400"/>
      <c r="JYP400"/>
      <c r="JYQ400"/>
      <c r="JYR400"/>
      <c r="JYS400"/>
      <c r="JYT400"/>
      <c r="JYU400"/>
      <c r="JYV400"/>
      <c r="JYW400"/>
      <c r="JYX400"/>
      <c r="JYY400"/>
      <c r="JYZ400"/>
      <c r="JZA400"/>
      <c r="JZB400"/>
      <c r="JZC400"/>
      <c r="JZD400"/>
      <c r="JZE400"/>
      <c r="JZF400"/>
      <c r="JZG400"/>
      <c r="JZH400"/>
      <c r="JZI400"/>
      <c r="JZJ400"/>
      <c r="JZK400"/>
      <c r="JZL400"/>
      <c r="JZM400"/>
      <c r="JZN400"/>
      <c r="JZO400"/>
      <c r="JZP400"/>
      <c r="JZQ400"/>
      <c r="JZR400"/>
      <c r="JZS400"/>
      <c r="JZT400"/>
      <c r="JZU400"/>
      <c r="JZV400"/>
      <c r="JZW400"/>
      <c r="JZX400"/>
      <c r="JZY400"/>
      <c r="JZZ400"/>
      <c r="KAA400"/>
      <c r="KAB400"/>
      <c r="KAC400"/>
      <c r="KAD400"/>
      <c r="KAE400"/>
      <c r="KAF400"/>
      <c r="KAG400"/>
      <c r="KAH400"/>
      <c r="KAI400"/>
      <c r="KAJ400"/>
      <c r="KAK400"/>
      <c r="KAL400"/>
      <c r="KAM400"/>
      <c r="KAN400"/>
      <c r="KAO400"/>
      <c r="KAP400"/>
      <c r="KAQ400"/>
      <c r="KAR400"/>
      <c r="KAS400"/>
      <c r="KAT400"/>
      <c r="KAU400"/>
      <c r="KAV400"/>
      <c r="KAW400"/>
      <c r="KAX400"/>
      <c r="KAY400"/>
      <c r="KAZ400"/>
      <c r="KBA400"/>
      <c r="KBB400"/>
      <c r="KBC400"/>
      <c r="KBD400"/>
      <c r="KBE400"/>
      <c r="KBF400"/>
      <c r="KBG400"/>
      <c r="KBH400"/>
      <c r="KBI400"/>
      <c r="KBJ400"/>
      <c r="KBK400"/>
      <c r="KBL400"/>
      <c r="KBM400"/>
      <c r="KBN400"/>
      <c r="KBO400"/>
      <c r="KBP400"/>
      <c r="KBQ400"/>
      <c r="KBR400"/>
      <c r="KBS400"/>
      <c r="KBT400"/>
      <c r="KBU400"/>
      <c r="KBV400"/>
      <c r="KBW400"/>
      <c r="KBX400"/>
      <c r="KBY400"/>
      <c r="KBZ400"/>
      <c r="KCA400"/>
      <c r="KCB400"/>
      <c r="KCC400"/>
      <c r="KCD400"/>
      <c r="KCE400"/>
      <c r="KCF400"/>
      <c r="KCG400"/>
      <c r="KCH400"/>
      <c r="KCI400"/>
      <c r="KCJ400"/>
      <c r="KCK400"/>
      <c r="KCL400"/>
      <c r="KCM400"/>
      <c r="KCN400"/>
      <c r="KCO400"/>
      <c r="KCP400"/>
      <c r="KCQ400"/>
      <c r="KCR400"/>
      <c r="KCS400"/>
      <c r="KCT400"/>
      <c r="KCU400"/>
      <c r="KCV400"/>
      <c r="KCW400"/>
      <c r="KCX400"/>
      <c r="KCY400"/>
      <c r="KCZ400"/>
      <c r="KDA400"/>
      <c r="KDB400"/>
      <c r="KDC400"/>
      <c r="KDD400"/>
      <c r="KDE400"/>
      <c r="KDF400"/>
      <c r="KDG400"/>
      <c r="KDH400"/>
      <c r="KDI400"/>
      <c r="KDJ400"/>
      <c r="KDK400"/>
      <c r="KDL400"/>
      <c r="KDM400"/>
      <c r="KDN400"/>
      <c r="KDO400"/>
      <c r="KDP400"/>
      <c r="KDQ400"/>
      <c r="KDR400"/>
      <c r="KDS400"/>
      <c r="KDT400"/>
      <c r="KDU400"/>
      <c r="KDV400"/>
      <c r="KDW400"/>
      <c r="KDX400"/>
      <c r="KDY400"/>
      <c r="KDZ400"/>
      <c r="KEA400"/>
      <c r="KEB400"/>
      <c r="KEC400"/>
      <c r="KED400"/>
      <c r="KEE400"/>
      <c r="KEF400"/>
      <c r="KEG400"/>
      <c r="KEH400"/>
      <c r="KEI400"/>
      <c r="KEJ400"/>
      <c r="KEK400"/>
      <c r="KEL400"/>
      <c r="KEM400"/>
      <c r="KEN400"/>
      <c r="KEO400"/>
      <c r="KEP400"/>
      <c r="KEQ400"/>
      <c r="KER400"/>
      <c r="KES400"/>
      <c r="KET400"/>
      <c r="KEU400"/>
      <c r="KEV400"/>
      <c r="KEW400"/>
      <c r="KEX400"/>
      <c r="KEY400"/>
      <c r="KEZ400"/>
      <c r="KFA400"/>
      <c r="KFB400"/>
      <c r="KFC400"/>
      <c r="KFD400"/>
      <c r="KFE400"/>
      <c r="KFF400"/>
      <c r="KFG400"/>
      <c r="KFH400"/>
      <c r="KFI400"/>
      <c r="KFJ400"/>
      <c r="KFK400"/>
      <c r="KFL400"/>
      <c r="KFM400"/>
      <c r="KFN400"/>
      <c r="KFO400"/>
      <c r="KFP400"/>
      <c r="KFQ400"/>
      <c r="KFR400"/>
      <c r="KFS400"/>
      <c r="KFT400"/>
      <c r="KFU400"/>
      <c r="KFV400"/>
      <c r="KFW400"/>
      <c r="KFX400"/>
      <c r="KFY400"/>
      <c r="KFZ400"/>
      <c r="KGA400"/>
      <c r="KGB400"/>
      <c r="KGC400"/>
      <c r="KGD400"/>
      <c r="KGE400"/>
      <c r="KGF400"/>
      <c r="KGG400"/>
      <c r="KGH400"/>
      <c r="KGI400"/>
      <c r="KGJ400"/>
      <c r="KGK400"/>
      <c r="KGL400"/>
      <c r="KGM400"/>
      <c r="KGN400"/>
      <c r="KGO400"/>
      <c r="KGP400"/>
      <c r="KGQ400"/>
      <c r="KGR400"/>
      <c r="KGS400"/>
      <c r="KGT400"/>
      <c r="KGU400"/>
      <c r="KGV400"/>
      <c r="KGW400"/>
      <c r="KGX400"/>
      <c r="KGY400"/>
      <c r="KGZ400"/>
      <c r="KHA400"/>
      <c r="KHB400"/>
      <c r="KHC400"/>
      <c r="KHD400"/>
      <c r="KHE400"/>
      <c r="KHF400"/>
      <c r="KHG400"/>
      <c r="KHH400"/>
      <c r="KHI400"/>
      <c r="KHJ400"/>
      <c r="KHK400"/>
      <c r="KHL400"/>
      <c r="KHM400"/>
      <c r="KHN400"/>
      <c r="KHO400"/>
      <c r="KHP400"/>
      <c r="KHQ400"/>
      <c r="KHR400"/>
      <c r="KHS400"/>
      <c r="KHT400"/>
      <c r="KHU400"/>
      <c r="KHV400"/>
      <c r="KHW400"/>
      <c r="KHX400"/>
      <c r="KHY400"/>
      <c r="KHZ400"/>
      <c r="KIA400"/>
      <c r="KIB400"/>
      <c r="KIC400"/>
      <c r="KID400"/>
      <c r="KIE400"/>
      <c r="KIF400"/>
      <c r="KIG400"/>
      <c r="KIH400"/>
      <c r="KII400"/>
      <c r="KIJ400"/>
      <c r="KIK400"/>
      <c r="KIL400"/>
      <c r="KIM400"/>
      <c r="KIN400"/>
      <c r="KIO400"/>
      <c r="KIP400"/>
      <c r="KIQ400"/>
      <c r="KIR400"/>
      <c r="KIS400"/>
      <c r="KIT400"/>
      <c r="KIU400"/>
      <c r="KIV400"/>
      <c r="KIW400"/>
      <c r="KIX400"/>
      <c r="KIY400"/>
      <c r="KIZ400"/>
      <c r="KJA400"/>
      <c r="KJB400"/>
      <c r="KJC400"/>
      <c r="KJD400"/>
      <c r="KJE400"/>
      <c r="KJF400"/>
      <c r="KJG400"/>
      <c r="KJH400"/>
      <c r="KJI400"/>
      <c r="KJJ400"/>
      <c r="KJK400"/>
      <c r="KJL400"/>
      <c r="KJM400"/>
      <c r="KJN400"/>
      <c r="KJO400"/>
      <c r="KJP400"/>
      <c r="KJQ400"/>
      <c r="KJR400"/>
      <c r="KJS400"/>
      <c r="KJT400"/>
      <c r="KJU400"/>
      <c r="KJV400"/>
      <c r="KJW400"/>
      <c r="KJX400"/>
      <c r="KJY400"/>
      <c r="KJZ400"/>
      <c r="KKA400"/>
      <c r="KKB400"/>
      <c r="KKC400"/>
      <c r="KKD400"/>
      <c r="KKE400"/>
      <c r="KKF400"/>
      <c r="KKG400"/>
      <c r="KKH400"/>
      <c r="KKI400"/>
      <c r="KKJ400"/>
      <c r="KKK400"/>
      <c r="KKL400"/>
      <c r="KKM400"/>
      <c r="KKN400"/>
      <c r="KKO400"/>
      <c r="KKP400"/>
      <c r="KKQ400"/>
      <c r="KKR400"/>
      <c r="KKS400"/>
      <c r="KKT400"/>
      <c r="KKU400"/>
      <c r="KKV400"/>
      <c r="KKW400"/>
      <c r="KKX400"/>
      <c r="KKY400"/>
      <c r="KKZ400"/>
      <c r="KLA400"/>
      <c r="KLB400"/>
      <c r="KLC400"/>
      <c r="KLD400"/>
      <c r="KLE400"/>
      <c r="KLF400"/>
      <c r="KLG400"/>
      <c r="KLH400"/>
      <c r="KLI400"/>
      <c r="KLJ400"/>
      <c r="KLK400"/>
      <c r="KLL400"/>
      <c r="KLM400"/>
      <c r="KLN400"/>
      <c r="KLO400"/>
      <c r="KLP400"/>
      <c r="KLQ400"/>
      <c r="KLR400"/>
      <c r="KLS400"/>
      <c r="KLT400"/>
      <c r="KLU400"/>
      <c r="KLV400"/>
      <c r="KLW400"/>
      <c r="KLX400"/>
      <c r="KLY400"/>
      <c r="KLZ400"/>
      <c r="KMA400"/>
      <c r="KMB400"/>
      <c r="KMC400"/>
      <c r="KMD400"/>
      <c r="KME400"/>
      <c r="KMF400"/>
      <c r="KMG400"/>
      <c r="KMH400"/>
      <c r="KMI400"/>
      <c r="KMJ400"/>
      <c r="KMK400"/>
      <c r="KML400"/>
      <c r="KMM400"/>
      <c r="KMN400"/>
      <c r="KMO400"/>
      <c r="KMP400"/>
      <c r="KMQ400"/>
      <c r="KMR400"/>
      <c r="KMS400"/>
      <c r="KMT400"/>
      <c r="KMU400"/>
      <c r="KMV400"/>
      <c r="KMW400"/>
      <c r="KMX400"/>
      <c r="KMY400"/>
      <c r="KMZ400"/>
      <c r="KNA400"/>
      <c r="KNB400"/>
      <c r="KNC400"/>
      <c r="KND400"/>
      <c r="KNE400"/>
      <c r="KNF400"/>
      <c r="KNG400"/>
      <c r="KNH400"/>
      <c r="KNI400"/>
      <c r="KNJ400"/>
      <c r="KNK400"/>
      <c r="KNL400"/>
      <c r="KNM400"/>
      <c r="KNN400"/>
      <c r="KNO400"/>
      <c r="KNP400"/>
      <c r="KNQ400"/>
      <c r="KNR400"/>
      <c r="KNS400"/>
      <c r="KNT400"/>
      <c r="KNU400"/>
      <c r="KNV400"/>
      <c r="KNW400"/>
      <c r="KNX400"/>
      <c r="KNY400"/>
      <c r="KNZ400"/>
      <c r="KOA400"/>
      <c r="KOB400"/>
      <c r="KOC400"/>
      <c r="KOD400"/>
      <c r="KOE400"/>
      <c r="KOF400"/>
      <c r="KOG400"/>
      <c r="KOH400"/>
      <c r="KOI400"/>
      <c r="KOJ400"/>
      <c r="KOK400"/>
      <c r="KOL400"/>
      <c r="KOM400"/>
      <c r="KON400"/>
      <c r="KOO400"/>
      <c r="KOP400"/>
      <c r="KOQ400"/>
      <c r="KOR400"/>
      <c r="KOS400"/>
      <c r="KOT400"/>
      <c r="KOU400"/>
      <c r="KOV400"/>
      <c r="KOW400"/>
      <c r="KOX400"/>
      <c r="KOY400"/>
      <c r="KOZ400"/>
      <c r="KPA400"/>
      <c r="KPB400"/>
      <c r="KPC400"/>
      <c r="KPD400"/>
      <c r="KPE400"/>
      <c r="KPF400"/>
      <c r="KPG400"/>
      <c r="KPH400"/>
      <c r="KPI400"/>
      <c r="KPJ400"/>
      <c r="KPK400"/>
      <c r="KPL400"/>
      <c r="KPM400"/>
      <c r="KPN400"/>
      <c r="KPO400"/>
      <c r="KPP400"/>
      <c r="KPQ400"/>
      <c r="KPR400"/>
      <c r="KPS400"/>
      <c r="KPT400"/>
      <c r="KPU400"/>
      <c r="KPV400"/>
      <c r="KPW400"/>
      <c r="KPX400"/>
      <c r="KPY400"/>
      <c r="KPZ400"/>
      <c r="KQA400"/>
      <c r="KQB400"/>
      <c r="KQC400"/>
      <c r="KQD400"/>
      <c r="KQE400"/>
      <c r="KQF400"/>
      <c r="KQG400"/>
      <c r="KQH400"/>
      <c r="KQI400"/>
      <c r="KQJ400"/>
      <c r="KQK400"/>
      <c r="KQL400"/>
      <c r="KQM400"/>
      <c r="KQN400"/>
      <c r="KQO400"/>
      <c r="KQP400"/>
      <c r="KQQ400"/>
      <c r="KQR400"/>
      <c r="KQS400"/>
      <c r="KQT400"/>
      <c r="KQU400"/>
      <c r="KQV400"/>
      <c r="KQW400"/>
      <c r="KQX400"/>
      <c r="KQY400"/>
      <c r="KQZ400"/>
      <c r="KRA400"/>
      <c r="KRB400"/>
      <c r="KRC400"/>
      <c r="KRD400"/>
      <c r="KRE400"/>
      <c r="KRF400"/>
      <c r="KRG400"/>
      <c r="KRH400"/>
      <c r="KRI400"/>
      <c r="KRJ400"/>
      <c r="KRK400"/>
      <c r="KRL400"/>
      <c r="KRM400"/>
      <c r="KRN400"/>
      <c r="KRO400"/>
      <c r="KRP400"/>
      <c r="KRQ400"/>
      <c r="KRR400"/>
      <c r="KRS400"/>
      <c r="KRT400"/>
      <c r="KRU400"/>
      <c r="KRV400"/>
      <c r="KRW400"/>
      <c r="KRX400"/>
      <c r="KRY400"/>
      <c r="KRZ400"/>
      <c r="KSA400"/>
      <c r="KSB400"/>
      <c r="KSC400"/>
      <c r="KSD400"/>
      <c r="KSE400"/>
      <c r="KSF400"/>
      <c r="KSG400"/>
      <c r="KSH400"/>
      <c r="KSI400"/>
      <c r="KSJ400"/>
      <c r="KSK400"/>
      <c r="KSL400"/>
      <c r="KSM400"/>
      <c r="KSN400"/>
      <c r="KSO400"/>
      <c r="KSP400"/>
      <c r="KSQ400"/>
      <c r="KSR400"/>
      <c r="KSS400"/>
      <c r="KST400"/>
      <c r="KSU400"/>
      <c r="KSV400"/>
      <c r="KSW400"/>
      <c r="KSX400"/>
      <c r="KSY400"/>
      <c r="KSZ400"/>
      <c r="KTA400"/>
      <c r="KTB400"/>
      <c r="KTC400"/>
      <c r="KTD400"/>
      <c r="KTE400"/>
      <c r="KTF400"/>
      <c r="KTG400"/>
      <c r="KTH400"/>
      <c r="KTI400"/>
      <c r="KTJ400"/>
      <c r="KTK400"/>
      <c r="KTL400"/>
      <c r="KTM400"/>
      <c r="KTN400"/>
      <c r="KTO400"/>
      <c r="KTP400"/>
      <c r="KTQ400"/>
      <c r="KTR400"/>
      <c r="KTS400"/>
      <c r="KTT400"/>
      <c r="KTU400"/>
      <c r="KTV400"/>
      <c r="KTW400"/>
      <c r="KTX400"/>
      <c r="KTY400"/>
      <c r="KTZ400"/>
      <c r="KUA400"/>
      <c r="KUB400"/>
      <c r="KUC400"/>
      <c r="KUD400"/>
      <c r="KUE400"/>
      <c r="KUF400"/>
      <c r="KUG400"/>
      <c r="KUH400"/>
      <c r="KUI400"/>
      <c r="KUJ400"/>
      <c r="KUK400"/>
      <c r="KUL400"/>
      <c r="KUM400"/>
      <c r="KUN400"/>
      <c r="KUO400"/>
      <c r="KUP400"/>
      <c r="KUQ400"/>
      <c r="KUR400"/>
      <c r="KUS400"/>
      <c r="KUT400"/>
      <c r="KUU400"/>
      <c r="KUV400"/>
      <c r="KUW400"/>
      <c r="KUX400"/>
      <c r="KUY400"/>
      <c r="KUZ400"/>
      <c r="KVA400"/>
      <c r="KVB400"/>
      <c r="KVC400"/>
      <c r="KVD400"/>
      <c r="KVE400"/>
      <c r="KVF400"/>
      <c r="KVG400"/>
      <c r="KVH400"/>
      <c r="KVI400"/>
      <c r="KVJ400"/>
      <c r="KVK400"/>
      <c r="KVL400"/>
      <c r="KVM400"/>
      <c r="KVN400"/>
      <c r="KVO400"/>
      <c r="KVP400"/>
      <c r="KVQ400"/>
      <c r="KVR400"/>
      <c r="KVS400"/>
      <c r="KVT400"/>
      <c r="KVU400"/>
      <c r="KVV400"/>
      <c r="KVW400"/>
      <c r="KVX400"/>
      <c r="KVY400"/>
      <c r="KVZ400"/>
      <c r="KWA400"/>
      <c r="KWB400"/>
      <c r="KWC400"/>
      <c r="KWD400"/>
      <c r="KWE400"/>
      <c r="KWF400"/>
      <c r="KWG400"/>
      <c r="KWH400"/>
      <c r="KWI400"/>
      <c r="KWJ400"/>
      <c r="KWK400"/>
      <c r="KWL400"/>
      <c r="KWM400"/>
      <c r="KWN400"/>
      <c r="KWO400"/>
      <c r="KWP400"/>
      <c r="KWQ400"/>
      <c r="KWR400"/>
      <c r="KWS400"/>
      <c r="KWT400"/>
      <c r="KWU400"/>
      <c r="KWV400"/>
      <c r="KWW400"/>
      <c r="KWX400"/>
      <c r="KWY400"/>
      <c r="KWZ400"/>
      <c r="KXA400"/>
      <c r="KXB400"/>
      <c r="KXC400"/>
      <c r="KXD400"/>
      <c r="KXE400"/>
      <c r="KXF400"/>
      <c r="KXG400"/>
      <c r="KXH400"/>
      <c r="KXI400"/>
      <c r="KXJ400"/>
      <c r="KXK400"/>
      <c r="KXL400"/>
      <c r="KXM400"/>
      <c r="KXN400"/>
      <c r="KXO400"/>
      <c r="KXP400"/>
      <c r="KXQ400"/>
      <c r="KXR400"/>
      <c r="KXS400"/>
      <c r="KXT400"/>
      <c r="KXU400"/>
      <c r="KXV400"/>
      <c r="KXW400"/>
      <c r="KXX400"/>
      <c r="KXY400"/>
      <c r="KXZ400"/>
      <c r="KYA400"/>
      <c r="KYB400"/>
      <c r="KYC400"/>
      <c r="KYD400"/>
      <c r="KYE400"/>
      <c r="KYF400"/>
      <c r="KYG400"/>
      <c r="KYH400"/>
      <c r="KYI400"/>
      <c r="KYJ400"/>
      <c r="KYK400"/>
      <c r="KYL400"/>
      <c r="KYM400"/>
      <c r="KYN400"/>
      <c r="KYO400"/>
      <c r="KYP400"/>
      <c r="KYQ400"/>
      <c r="KYR400"/>
      <c r="KYS400"/>
      <c r="KYT400"/>
      <c r="KYU400"/>
      <c r="KYV400"/>
      <c r="KYW400"/>
      <c r="KYX400"/>
      <c r="KYY400"/>
      <c r="KYZ400"/>
      <c r="KZA400"/>
      <c r="KZB400"/>
      <c r="KZC400"/>
      <c r="KZD400"/>
      <c r="KZE400"/>
      <c r="KZF400"/>
      <c r="KZG400"/>
      <c r="KZH400"/>
      <c r="KZI400"/>
      <c r="KZJ400"/>
      <c r="KZK400"/>
      <c r="KZL400"/>
      <c r="KZM400"/>
      <c r="KZN400"/>
      <c r="KZO400"/>
      <c r="KZP400"/>
      <c r="KZQ400"/>
      <c r="KZR400"/>
      <c r="KZS400"/>
      <c r="KZT400"/>
      <c r="KZU400"/>
      <c r="KZV400"/>
      <c r="KZW400"/>
      <c r="KZX400"/>
      <c r="KZY400"/>
      <c r="KZZ400"/>
      <c r="LAA400"/>
      <c r="LAB400"/>
      <c r="LAC400"/>
      <c r="LAD400"/>
      <c r="LAE400"/>
      <c r="LAF400"/>
      <c r="LAG400"/>
      <c r="LAH400"/>
      <c r="LAI400"/>
      <c r="LAJ400"/>
      <c r="LAK400"/>
      <c r="LAL400"/>
      <c r="LAM400"/>
      <c r="LAN400"/>
      <c r="LAO400"/>
      <c r="LAP400"/>
      <c r="LAQ400"/>
      <c r="LAR400"/>
      <c r="LAS400"/>
      <c r="LAT400"/>
      <c r="LAU400"/>
      <c r="LAV400"/>
      <c r="LAW400"/>
      <c r="LAX400"/>
      <c r="LAY400"/>
      <c r="LAZ400"/>
      <c r="LBA400"/>
      <c r="LBB400"/>
      <c r="LBC400"/>
      <c r="LBD400"/>
      <c r="LBE400"/>
      <c r="LBF400"/>
      <c r="LBG400"/>
      <c r="LBH400"/>
      <c r="LBI400"/>
      <c r="LBJ400"/>
      <c r="LBK400"/>
      <c r="LBL400"/>
      <c r="LBM400"/>
      <c r="LBN400"/>
      <c r="LBO400"/>
      <c r="LBP400"/>
      <c r="LBQ400"/>
      <c r="LBR400"/>
      <c r="LBS400"/>
      <c r="LBT400"/>
      <c r="LBU400"/>
      <c r="LBV400"/>
      <c r="LBW400"/>
      <c r="LBX400"/>
      <c r="LBY400"/>
      <c r="LBZ400"/>
      <c r="LCA400"/>
      <c r="LCB400"/>
      <c r="LCC400"/>
      <c r="LCD400"/>
      <c r="LCE400"/>
      <c r="LCF400"/>
      <c r="LCG400"/>
      <c r="LCH400"/>
      <c r="LCI400"/>
      <c r="LCJ400"/>
      <c r="LCK400"/>
      <c r="LCL400"/>
      <c r="LCM400"/>
      <c r="LCN400"/>
      <c r="LCO400"/>
      <c r="LCP400"/>
      <c r="LCQ400"/>
      <c r="LCR400"/>
      <c r="LCS400"/>
      <c r="LCT400"/>
      <c r="LCU400"/>
      <c r="LCV400"/>
      <c r="LCW400"/>
      <c r="LCX400"/>
      <c r="LCY400"/>
      <c r="LCZ400"/>
      <c r="LDA400"/>
      <c r="LDB400"/>
      <c r="LDC400"/>
      <c r="LDD400"/>
      <c r="LDE400"/>
      <c r="LDF400"/>
      <c r="LDG400"/>
      <c r="LDH400"/>
      <c r="LDI400"/>
      <c r="LDJ400"/>
      <c r="LDK400"/>
      <c r="LDL400"/>
      <c r="LDM400"/>
      <c r="LDN400"/>
      <c r="LDO400"/>
      <c r="LDP400"/>
      <c r="LDQ400"/>
      <c r="LDR400"/>
      <c r="LDS400"/>
      <c r="LDT400"/>
      <c r="LDU400"/>
      <c r="LDV400"/>
      <c r="LDW400"/>
      <c r="LDX400"/>
      <c r="LDY400"/>
      <c r="LDZ400"/>
      <c r="LEA400"/>
      <c r="LEB400"/>
      <c r="LEC400"/>
      <c r="LED400"/>
      <c r="LEE400"/>
      <c r="LEF400"/>
      <c r="LEG400"/>
      <c r="LEH400"/>
      <c r="LEI400"/>
      <c r="LEJ400"/>
      <c r="LEK400"/>
      <c r="LEL400"/>
      <c r="LEM400"/>
      <c r="LEN400"/>
      <c r="LEO400"/>
      <c r="LEP400"/>
      <c r="LEQ400"/>
      <c r="LER400"/>
      <c r="LES400"/>
      <c r="LET400"/>
      <c r="LEU400"/>
      <c r="LEV400"/>
      <c r="LEW400"/>
      <c r="LEX400"/>
      <c r="LEY400"/>
      <c r="LEZ400"/>
      <c r="LFA400"/>
      <c r="LFB400"/>
      <c r="LFC400"/>
      <c r="LFD400"/>
      <c r="LFE400"/>
      <c r="LFF400"/>
      <c r="LFG400"/>
      <c r="LFH400"/>
      <c r="LFI400"/>
      <c r="LFJ400"/>
      <c r="LFK400"/>
      <c r="LFL400"/>
      <c r="LFM400"/>
      <c r="LFN400"/>
      <c r="LFO400"/>
      <c r="LFP400"/>
      <c r="LFQ400"/>
      <c r="LFR400"/>
      <c r="LFS400"/>
      <c r="LFT400"/>
      <c r="LFU400"/>
      <c r="LFV400"/>
      <c r="LFW400"/>
      <c r="LFX400"/>
      <c r="LFY400"/>
      <c r="LFZ400"/>
      <c r="LGA400"/>
      <c r="LGB400"/>
      <c r="LGC400"/>
      <c r="LGD400"/>
      <c r="LGE400"/>
      <c r="LGF400"/>
      <c r="LGG400"/>
      <c r="LGH400"/>
      <c r="LGI400"/>
      <c r="LGJ400"/>
      <c r="LGK400"/>
      <c r="LGL400"/>
      <c r="LGM400"/>
      <c r="LGN400"/>
      <c r="LGO400"/>
      <c r="LGP400"/>
      <c r="LGQ400"/>
      <c r="LGR400"/>
      <c r="LGS400"/>
      <c r="LGT400"/>
      <c r="LGU400"/>
      <c r="LGV400"/>
      <c r="LGW400"/>
      <c r="LGX400"/>
      <c r="LGY400"/>
      <c r="LGZ400"/>
      <c r="LHA400"/>
      <c r="LHB400"/>
      <c r="LHC400"/>
      <c r="LHD400"/>
      <c r="LHE400"/>
      <c r="LHF400"/>
      <c r="LHG400"/>
      <c r="LHH400"/>
      <c r="LHI400"/>
      <c r="LHJ400"/>
      <c r="LHK400"/>
      <c r="LHL400"/>
      <c r="LHM400"/>
      <c r="LHN400"/>
      <c r="LHO400"/>
      <c r="LHP400"/>
      <c r="LHQ400"/>
      <c r="LHR400"/>
      <c r="LHS400"/>
      <c r="LHT400"/>
      <c r="LHU400"/>
      <c r="LHV400"/>
      <c r="LHW400"/>
      <c r="LHX400"/>
      <c r="LHY400"/>
      <c r="LHZ400"/>
      <c r="LIA400"/>
      <c r="LIB400"/>
      <c r="LIC400"/>
      <c r="LID400"/>
      <c r="LIE400"/>
      <c r="LIF400"/>
      <c r="LIG400"/>
      <c r="LIH400"/>
      <c r="LII400"/>
      <c r="LIJ400"/>
      <c r="LIK400"/>
      <c r="LIL400"/>
      <c r="LIM400"/>
      <c r="LIN400"/>
      <c r="LIO400"/>
      <c r="LIP400"/>
      <c r="LIQ400"/>
      <c r="LIR400"/>
      <c r="LIS400"/>
      <c r="LIT400"/>
      <c r="LIU400"/>
      <c r="LIV400"/>
      <c r="LIW400"/>
      <c r="LIX400"/>
      <c r="LIY400"/>
      <c r="LIZ400"/>
      <c r="LJA400"/>
      <c r="LJB400"/>
      <c r="LJC400"/>
      <c r="LJD400"/>
      <c r="LJE400"/>
      <c r="LJF400"/>
      <c r="LJG400"/>
      <c r="LJH400"/>
      <c r="LJI400"/>
      <c r="LJJ400"/>
      <c r="LJK400"/>
      <c r="LJL400"/>
      <c r="LJM400"/>
      <c r="LJN400"/>
      <c r="LJO400"/>
      <c r="LJP400"/>
      <c r="LJQ400"/>
      <c r="LJR400"/>
      <c r="LJS400"/>
      <c r="LJT400"/>
      <c r="LJU400"/>
      <c r="LJV400"/>
      <c r="LJW400"/>
      <c r="LJX400"/>
      <c r="LJY400"/>
      <c r="LJZ400"/>
      <c r="LKA400"/>
      <c r="LKB400"/>
      <c r="LKC400"/>
      <c r="LKD400"/>
      <c r="LKE400"/>
      <c r="LKF400"/>
      <c r="LKG400"/>
      <c r="LKH400"/>
      <c r="LKI400"/>
      <c r="LKJ400"/>
      <c r="LKK400"/>
      <c r="LKL400"/>
      <c r="LKM400"/>
      <c r="LKN400"/>
      <c r="LKO400"/>
      <c r="LKP400"/>
      <c r="LKQ400"/>
      <c r="LKR400"/>
      <c r="LKS400"/>
      <c r="LKT400"/>
      <c r="LKU400"/>
      <c r="LKV400"/>
      <c r="LKW400"/>
      <c r="LKX400"/>
      <c r="LKY400"/>
      <c r="LKZ400"/>
      <c r="LLA400"/>
      <c r="LLB400"/>
      <c r="LLC400"/>
      <c r="LLD400"/>
      <c r="LLE400"/>
      <c r="LLF400"/>
      <c r="LLG400"/>
      <c r="LLH400"/>
      <c r="LLI400"/>
      <c r="LLJ400"/>
      <c r="LLK400"/>
      <c r="LLL400"/>
      <c r="LLM400"/>
      <c r="LLN400"/>
      <c r="LLO400"/>
      <c r="LLP400"/>
      <c r="LLQ400"/>
      <c r="LLR400"/>
      <c r="LLS400"/>
      <c r="LLT400"/>
      <c r="LLU400"/>
      <c r="LLV400"/>
      <c r="LLW400"/>
      <c r="LLX400"/>
      <c r="LLY400"/>
      <c r="LLZ400"/>
      <c r="LMA400"/>
      <c r="LMB400"/>
      <c r="LMC400"/>
      <c r="LMD400"/>
      <c r="LME400"/>
      <c r="LMF400"/>
      <c r="LMG400"/>
      <c r="LMH400"/>
      <c r="LMI400"/>
      <c r="LMJ400"/>
      <c r="LMK400"/>
      <c r="LML400"/>
      <c r="LMM400"/>
      <c r="LMN400"/>
      <c r="LMO400"/>
      <c r="LMP400"/>
      <c r="LMQ400"/>
      <c r="LMR400"/>
      <c r="LMS400"/>
      <c r="LMT400"/>
      <c r="LMU400"/>
      <c r="LMV400"/>
      <c r="LMW400"/>
      <c r="LMX400"/>
      <c r="LMY400"/>
      <c r="LMZ400"/>
      <c r="LNA400"/>
      <c r="LNB400"/>
      <c r="LNC400"/>
      <c r="LND400"/>
      <c r="LNE400"/>
      <c r="LNF400"/>
      <c r="LNG400"/>
      <c r="LNH400"/>
      <c r="LNI400"/>
      <c r="LNJ400"/>
      <c r="LNK400"/>
      <c r="LNL400"/>
      <c r="LNM400"/>
      <c r="LNN400"/>
      <c r="LNO400"/>
      <c r="LNP400"/>
      <c r="LNQ400"/>
      <c r="LNR400"/>
      <c r="LNS400"/>
      <c r="LNT400"/>
      <c r="LNU400"/>
      <c r="LNV400"/>
      <c r="LNW400"/>
      <c r="LNX400"/>
      <c r="LNY400"/>
      <c r="LNZ400"/>
      <c r="LOA400"/>
      <c r="LOB400"/>
      <c r="LOC400"/>
      <c r="LOD400"/>
      <c r="LOE400"/>
      <c r="LOF400"/>
      <c r="LOG400"/>
      <c r="LOH400"/>
      <c r="LOI400"/>
      <c r="LOJ400"/>
      <c r="LOK400"/>
      <c r="LOL400"/>
      <c r="LOM400"/>
      <c r="LON400"/>
      <c r="LOO400"/>
      <c r="LOP400"/>
      <c r="LOQ400"/>
      <c r="LOR400"/>
      <c r="LOS400"/>
      <c r="LOT400"/>
      <c r="LOU400"/>
      <c r="LOV400"/>
      <c r="LOW400"/>
      <c r="LOX400"/>
      <c r="LOY400"/>
      <c r="LOZ400"/>
      <c r="LPA400"/>
      <c r="LPB400"/>
      <c r="LPC400"/>
      <c r="LPD400"/>
      <c r="LPE400"/>
      <c r="LPF400"/>
      <c r="LPG400"/>
      <c r="LPH400"/>
      <c r="LPI400"/>
      <c r="LPJ400"/>
      <c r="LPK400"/>
      <c r="LPL400"/>
      <c r="LPM400"/>
      <c r="LPN400"/>
      <c r="LPO400"/>
      <c r="LPP400"/>
      <c r="LPQ400"/>
      <c r="LPR400"/>
      <c r="LPS400"/>
      <c r="LPT400"/>
      <c r="LPU400"/>
      <c r="LPV400"/>
      <c r="LPW400"/>
      <c r="LPX400"/>
      <c r="LPY400"/>
      <c r="LPZ400"/>
      <c r="LQA400"/>
      <c r="LQB400"/>
      <c r="LQC400"/>
      <c r="LQD400"/>
      <c r="LQE400"/>
      <c r="LQF400"/>
      <c r="LQG400"/>
      <c r="LQH400"/>
      <c r="LQI400"/>
      <c r="LQJ400"/>
      <c r="LQK400"/>
      <c r="LQL400"/>
      <c r="LQM400"/>
      <c r="LQN400"/>
      <c r="LQO400"/>
      <c r="LQP400"/>
      <c r="LQQ400"/>
      <c r="LQR400"/>
      <c r="LQS400"/>
      <c r="LQT400"/>
      <c r="LQU400"/>
      <c r="LQV400"/>
      <c r="LQW400"/>
      <c r="LQX400"/>
      <c r="LQY400"/>
      <c r="LQZ400"/>
      <c r="LRA400"/>
      <c r="LRB400"/>
      <c r="LRC400"/>
      <c r="LRD400"/>
      <c r="LRE400"/>
      <c r="LRF400"/>
      <c r="LRG400"/>
      <c r="LRH400"/>
      <c r="LRI400"/>
      <c r="LRJ400"/>
      <c r="LRK400"/>
      <c r="LRL400"/>
      <c r="LRM400"/>
      <c r="LRN400"/>
      <c r="LRO400"/>
      <c r="LRP400"/>
      <c r="LRQ400"/>
      <c r="LRR400"/>
      <c r="LRS400"/>
      <c r="LRT400"/>
      <c r="LRU400"/>
      <c r="LRV400"/>
      <c r="LRW400"/>
      <c r="LRX400"/>
      <c r="LRY400"/>
      <c r="LRZ400"/>
      <c r="LSA400"/>
      <c r="LSB400"/>
      <c r="LSC400"/>
      <c r="LSD400"/>
      <c r="LSE400"/>
      <c r="LSF400"/>
      <c r="LSG400"/>
      <c r="LSH400"/>
      <c r="LSI400"/>
      <c r="LSJ400"/>
      <c r="LSK400"/>
      <c r="LSL400"/>
      <c r="LSM400"/>
      <c r="LSN400"/>
      <c r="LSO400"/>
      <c r="LSP400"/>
      <c r="LSQ400"/>
      <c r="LSR400"/>
      <c r="LSS400"/>
      <c r="LST400"/>
      <c r="LSU400"/>
      <c r="LSV400"/>
      <c r="LSW400"/>
      <c r="LSX400"/>
      <c r="LSY400"/>
      <c r="LSZ400"/>
      <c r="LTA400"/>
      <c r="LTB400"/>
      <c r="LTC400"/>
      <c r="LTD400"/>
      <c r="LTE400"/>
      <c r="LTF400"/>
      <c r="LTG400"/>
      <c r="LTH400"/>
      <c r="LTI400"/>
      <c r="LTJ400"/>
      <c r="LTK400"/>
      <c r="LTL400"/>
      <c r="LTM400"/>
      <c r="LTN400"/>
      <c r="LTO400"/>
      <c r="LTP400"/>
      <c r="LTQ400"/>
      <c r="LTR400"/>
      <c r="LTS400"/>
      <c r="LTT400"/>
      <c r="LTU400"/>
      <c r="LTV400"/>
      <c r="LTW400"/>
      <c r="LTX400"/>
      <c r="LTY400"/>
      <c r="LTZ400"/>
      <c r="LUA400"/>
      <c r="LUB400"/>
      <c r="LUC400"/>
      <c r="LUD400"/>
      <c r="LUE400"/>
      <c r="LUF400"/>
      <c r="LUG400"/>
      <c r="LUH400"/>
      <c r="LUI400"/>
      <c r="LUJ400"/>
      <c r="LUK400"/>
      <c r="LUL400"/>
      <c r="LUM400"/>
      <c r="LUN400"/>
      <c r="LUO400"/>
      <c r="LUP400"/>
      <c r="LUQ400"/>
      <c r="LUR400"/>
      <c r="LUS400"/>
      <c r="LUT400"/>
      <c r="LUU400"/>
      <c r="LUV400"/>
      <c r="LUW400"/>
      <c r="LUX400"/>
      <c r="LUY400"/>
      <c r="LUZ400"/>
      <c r="LVA400"/>
      <c r="LVB400"/>
      <c r="LVC400"/>
      <c r="LVD400"/>
      <c r="LVE400"/>
      <c r="LVF400"/>
      <c r="LVG400"/>
      <c r="LVH400"/>
      <c r="LVI400"/>
      <c r="LVJ400"/>
      <c r="LVK400"/>
      <c r="LVL400"/>
      <c r="LVM400"/>
      <c r="LVN400"/>
      <c r="LVO400"/>
      <c r="LVP400"/>
      <c r="LVQ400"/>
      <c r="LVR400"/>
      <c r="LVS400"/>
      <c r="LVT400"/>
      <c r="LVU400"/>
      <c r="LVV400"/>
      <c r="LVW400"/>
      <c r="LVX400"/>
      <c r="LVY400"/>
      <c r="LVZ400"/>
      <c r="LWA400"/>
      <c r="LWB400"/>
      <c r="LWC400"/>
      <c r="LWD400"/>
      <c r="LWE400"/>
      <c r="LWF400"/>
      <c r="LWG400"/>
      <c r="LWH400"/>
      <c r="LWI400"/>
      <c r="LWJ400"/>
      <c r="LWK400"/>
      <c r="LWL400"/>
      <c r="LWM400"/>
      <c r="LWN400"/>
      <c r="LWO400"/>
      <c r="LWP400"/>
      <c r="LWQ400"/>
      <c r="LWR400"/>
      <c r="LWS400"/>
      <c r="LWT400"/>
      <c r="LWU400"/>
      <c r="LWV400"/>
      <c r="LWW400"/>
      <c r="LWX400"/>
      <c r="LWY400"/>
      <c r="LWZ400"/>
      <c r="LXA400"/>
      <c r="LXB400"/>
      <c r="LXC400"/>
      <c r="LXD400"/>
      <c r="LXE400"/>
      <c r="LXF400"/>
      <c r="LXG400"/>
      <c r="LXH400"/>
      <c r="LXI400"/>
      <c r="LXJ400"/>
      <c r="LXK400"/>
      <c r="LXL400"/>
      <c r="LXM400"/>
      <c r="LXN400"/>
      <c r="LXO400"/>
      <c r="LXP400"/>
      <c r="LXQ400"/>
      <c r="LXR400"/>
      <c r="LXS400"/>
      <c r="LXT400"/>
      <c r="LXU400"/>
      <c r="LXV400"/>
      <c r="LXW400"/>
      <c r="LXX400"/>
      <c r="LXY400"/>
      <c r="LXZ400"/>
      <c r="LYA400"/>
      <c r="LYB400"/>
      <c r="LYC400"/>
      <c r="LYD400"/>
      <c r="LYE400"/>
      <c r="LYF400"/>
      <c r="LYG400"/>
      <c r="LYH400"/>
      <c r="LYI400"/>
      <c r="LYJ400"/>
      <c r="LYK400"/>
      <c r="LYL400"/>
      <c r="LYM400"/>
      <c r="LYN400"/>
      <c r="LYO400"/>
      <c r="LYP400"/>
      <c r="LYQ400"/>
      <c r="LYR400"/>
      <c r="LYS400"/>
      <c r="LYT400"/>
      <c r="LYU400"/>
      <c r="LYV400"/>
      <c r="LYW400"/>
      <c r="LYX400"/>
      <c r="LYY400"/>
      <c r="LYZ400"/>
      <c r="LZA400"/>
      <c r="LZB400"/>
      <c r="LZC400"/>
      <c r="LZD400"/>
      <c r="LZE400"/>
      <c r="LZF400"/>
      <c r="LZG400"/>
      <c r="LZH400"/>
      <c r="LZI400"/>
      <c r="LZJ400"/>
      <c r="LZK400"/>
      <c r="LZL400"/>
      <c r="LZM400"/>
      <c r="LZN400"/>
      <c r="LZO400"/>
      <c r="LZP400"/>
      <c r="LZQ400"/>
      <c r="LZR400"/>
      <c r="LZS400"/>
      <c r="LZT400"/>
      <c r="LZU400"/>
      <c r="LZV400"/>
      <c r="LZW400"/>
      <c r="LZX400"/>
      <c r="LZY400"/>
      <c r="LZZ400"/>
      <c r="MAA400"/>
      <c r="MAB400"/>
      <c r="MAC400"/>
      <c r="MAD400"/>
      <c r="MAE400"/>
      <c r="MAF400"/>
      <c r="MAG400"/>
      <c r="MAH400"/>
      <c r="MAI400"/>
      <c r="MAJ400"/>
      <c r="MAK400"/>
      <c r="MAL400"/>
      <c r="MAM400"/>
      <c r="MAN400"/>
      <c r="MAO400"/>
      <c r="MAP400"/>
      <c r="MAQ400"/>
      <c r="MAR400"/>
      <c r="MAS400"/>
      <c r="MAT400"/>
      <c r="MAU400"/>
      <c r="MAV400"/>
      <c r="MAW400"/>
      <c r="MAX400"/>
      <c r="MAY400"/>
      <c r="MAZ400"/>
      <c r="MBA400"/>
      <c r="MBB400"/>
      <c r="MBC400"/>
      <c r="MBD400"/>
      <c r="MBE400"/>
      <c r="MBF400"/>
      <c r="MBG400"/>
      <c r="MBH400"/>
      <c r="MBI400"/>
      <c r="MBJ400"/>
      <c r="MBK400"/>
      <c r="MBL400"/>
      <c r="MBM400"/>
      <c r="MBN400"/>
      <c r="MBO400"/>
      <c r="MBP400"/>
      <c r="MBQ400"/>
      <c r="MBR400"/>
      <c r="MBS400"/>
      <c r="MBT400"/>
      <c r="MBU400"/>
      <c r="MBV400"/>
      <c r="MBW400"/>
      <c r="MBX400"/>
      <c r="MBY400"/>
      <c r="MBZ400"/>
      <c r="MCA400"/>
      <c r="MCB400"/>
      <c r="MCC400"/>
      <c r="MCD400"/>
      <c r="MCE400"/>
      <c r="MCF400"/>
      <c r="MCG400"/>
      <c r="MCH400"/>
      <c r="MCI400"/>
      <c r="MCJ400"/>
      <c r="MCK400"/>
      <c r="MCL400"/>
      <c r="MCM400"/>
      <c r="MCN400"/>
      <c r="MCO400"/>
      <c r="MCP400"/>
      <c r="MCQ400"/>
      <c r="MCR400"/>
      <c r="MCS400"/>
      <c r="MCT400"/>
      <c r="MCU400"/>
      <c r="MCV400"/>
      <c r="MCW400"/>
      <c r="MCX400"/>
      <c r="MCY400"/>
      <c r="MCZ400"/>
      <c r="MDA400"/>
      <c r="MDB400"/>
      <c r="MDC400"/>
      <c r="MDD400"/>
      <c r="MDE400"/>
      <c r="MDF400"/>
      <c r="MDG400"/>
      <c r="MDH400"/>
      <c r="MDI400"/>
      <c r="MDJ400"/>
      <c r="MDK400"/>
      <c r="MDL400"/>
      <c r="MDM400"/>
      <c r="MDN400"/>
      <c r="MDO400"/>
      <c r="MDP400"/>
      <c r="MDQ400"/>
      <c r="MDR400"/>
      <c r="MDS400"/>
      <c r="MDT400"/>
      <c r="MDU400"/>
      <c r="MDV400"/>
      <c r="MDW400"/>
      <c r="MDX400"/>
      <c r="MDY400"/>
      <c r="MDZ400"/>
      <c r="MEA400"/>
      <c r="MEB400"/>
      <c r="MEC400"/>
      <c r="MED400"/>
      <c r="MEE400"/>
      <c r="MEF400"/>
      <c r="MEG400"/>
      <c r="MEH400"/>
      <c r="MEI400"/>
      <c r="MEJ400"/>
      <c r="MEK400"/>
      <c r="MEL400"/>
      <c r="MEM400"/>
      <c r="MEN400"/>
      <c r="MEO400"/>
      <c r="MEP400"/>
      <c r="MEQ400"/>
      <c r="MER400"/>
      <c r="MES400"/>
      <c r="MET400"/>
      <c r="MEU400"/>
      <c r="MEV400"/>
      <c r="MEW400"/>
      <c r="MEX400"/>
      <c r="MEY400"/>
      <c r="MEZ400"/>
      <c r="MFA400"/>
      <c r="MFB400"/>
      <c r="MFC400"/>
      <c r="MFD400"/>
      <c r="MFE400"/>
      <c r="MFF400"/>
      <c r="MFG400"/>
      <c r="MFH400"/>
      <c r="MFI400"/>
      <c r="MFJ400"/>
      <c r="MFK400"/>
      <c r="MFL400"/>
      <c r="MFM400"/>
      <c r="MFN400"/>
      <c r="MFO400"/>
      <c r="MFP400"/>
      <c r="MFQ400"/>
      <c r="MFR400"/>
      <c r="MFS400"/>
      <c r="MFT400"/>
      <c r="MFU400"/>
      <c r="MFV400"/>
      <c r="MFW400"/>
      <c r="MFX400"/>
      <c r="MFY400"/>
      <c r="MFZ400"/>
      <c r="MGA400"/>
      <c r="MGB400"/>
      <c r="MGC400"/>
      <c r="MGD400"/>
      <c r="MGE400"/>
      <c r="MGF400"/>
      <c r="MGG400"/>
      <c r="MGH400"/>
      <c r="MGI400"/>
      <c r="MGJ400"/>
      <c r="MGK400"/>
      <c r="MGL400"/>
      <c r="MGM400"/>
      <c r="MGN400"/>
      <c r="MGO400"/>
      <c r="MGP400"/>
      <c r="MGQ400"/>
      <c r="MGR400"/>
      <c r="MGS400"/>
      <c r="MGT400"/>
      <c r="MGU400"/>
      <c r="MGV400"/>
      <c r="MGW400"/>
      <c r="MGX400"/>
      <c r="MGY400"/>
      <c r="MGZ400"/>
      <c r="MHA400"/>
      <c r="MHB400"/>
      <c r="MHC400"/>
      <c r="MHD400"/>
      <c r="MHE400"/>
      <c r="MHF400"/>
      <c r="MHG400"/>
      <c r="MHH400"/>
      <c r="MHI400"/>
      <c r="MHJ400"/>
      <c r="MHK400"/>
      <c r="MHL400"/>
      <c r="MHM400"/>
      <c r="MHN400"/>
      <c r="MHO400"/>
      <c r="MHP400"/>
      <c r="MHQ400"/>
      <c r="MHR400"/>
      <c r="MHS400"/>
      <c r="MHT400"/>
      <c r="MHU400"/>
      <c r="MHV400"/>
      <c r="MHW400"/>
      <c r="MHX400"/>
      <c r="MHY400"/>
      <c r="MHZ400"/>
      <c r="MIA400"/>
      <c r="MIB400"/>
      <c r="MIC400"/>
      <c r="MID400"/>
      <c r="MIE400"/>
      <c r="MIF400"/>
      <c r="MIG400"/>
      <c r="MIH400"/>
      <c r="MII400"/>
      <c r="MIJ400"/>
      <c r="MIK400"/>
      <c r="MIL400"/>
      <c r="MIM400"/>
      <c r="MIN400"/>
      <c r="MIO400"/>
      <c r="MIP400"/>
      <c r="MIQ400"/>
      <c r="MIR400"/>
      <c r="MIS400"/>
      <c r="MIT400"/>
      <c r="MIU400"/>
      <c r="MIV400"/>
      <c r="MIW400"/>
      <c r="MIX400"/>
      <c r="MIY400"/>
      <c r="MIZ400"/>
      <c r="MJA400"/>
      <c r="MJB400"/>
      <c r="MJC400"/>
      <c r="MJD400"/>
      <c r="MJE400"/>
      <c r="MJF400"/>
      <c r="MJG400"/>
      <c r="MJH400"/>
      <c r="MJI400"/>
      <c r="MJJ400"/>
      <c r="MJK400"/>
      <c r="MJL400"/>
      <c r="MJM400"/>
      <c r="MJN400"/>
      <c r="MJO400"/>
      <c r="MJP400"/>
      <c r="MJQ400"/>
      <c r="MJR400"/>
      <c r="MJS400"/>
      <c r="MJT400"/>
      <c r="MJU400"/>
      <c r="MJV400"/>
      <c r="MJW400"/>
      <c r="MJX400"/>
      <c r="MJY400"/>
      <c r="MJZ400"/>
      <c r="MKA400"/>
      <c r="MKB400"/>
      <c r="MKC400"/>
      <c r="MKD400"/>
      <c r="MKE400"/>
      <c r="MKF400"/>
      <c r="MKG400"/>
      <c r="MKH400"/>
      <c r="MKI400"/>
      <c r="MKJ400"/>
      <c r="MKK400"/>
      <c r="MKL400"/>
      <c r="MKM400"/>
      <c r="MKN400"/>
      <c r="MKO400"/>
      <c r="MKP400"/>
      <c r="MKQ400"/>
      <c r="MKR400"/>
      <c r="MKS400"/>
      <c r="MKT400"/>
      <c r="MKU400"/>
      <c r="MKV400"/>
      <c r="MKW400"/>
      <c r="MKX400"/>
      <c r="MKY400"/>
      <c r="MKZ400"/>
      <c r="MLA400"/>
      <c r="MLB400"/>
      <c r="MLC400"/>
      <c r="MLD400"/>
      <c r="MLE400"/>
      <c r="MLF400"/>
      <c r="MLG400"/>
      <c r="MLH400"/>
      <c r="MLI400"/>
      <c r="MLJ400"/>
      <c r="MLK400"/>
      <c r="MLL400"/>
      <c r="MLM400"/>
      <c r="MLN400"/>
      <c r="MLO400"/>
      <c r="MLP400"/>
      <c r="MLQ400"/>
      <c r="MLR400"/>
      <c r="MLS400"/>
      <c r="MLT400"/>
      <c r="MLU400"/>
      <c r="MLV400"/>
      <c r="MLW400"/>
      <c r="MLX400"/>
      <c r="MLY400"/>
      <c r="MLZ400"/>
      <c r="MMA400"/>
      <c r="MMB400"/>
      <c r="MMC400"/>
      <c r="MMD400"/>
      <c r="MME400"/>
      <c r="MMF400"/>
      <c r="MMG400"/>
      <c r="MMH400"/>
      <c r="MMI400"/>
      <c r="MMJ400"/>
      <c r="MMK400"/>
      <c r="MML400"/>
      <c r="MMM400"/>
      <c r="MMN400"/>
      <c r="MMO400"/>
      <c r="MMP400"/>
      <c r="MMQ400"/>
      <c r="MMR400"/>
      <c r="MMS400"/>
      <c r="MMT400"/>
      <c r="MMU400"/>
      <c r="MMV400"/>
      <c r="MMW400"/>
      <c r="MMX400"/>
      <c r="MMY400"/>
      <c r="MMZ400"/>
      <c r="MNA400"/>
      <c r="MNB400"/>
      <c r="MNC400"/>
      <c r="MND400"/>
      <c r="MNE400"/>
      <c r="MNF400"/>
      <c r="MNG400"/>
      <c r="MNH400"/>
      <c r="MNI400"/>
      <c r="MNJ400"/>
      <c r="MNK400"/>
      <c r="MNL400"/>
      <c r="MNM400"/>
      <c r="MNN400"/>
      <c r="MNO400"/>
      <c r="MNP400"/>
      <c r="MNQ400"/>
      <c r="MNR400"/>
      <c r="MNS400"/>
      <c r="MNT400"/>
      <c r="MNU400"/>
      <c r="MNV400"/>
      <c r="MNW400"/>
      <c r="MNX400"/>
      <c r="MNY400"/>
      <c r="MNZ400"/>
      <c r="MOA400"/>
      <c r="MOB400"/>
      <c r="MOC400"/>
      <c r="MOD400"/>
      <c r="MOE400"/>
      <c r="MOF400"/>
      <c r="MOG400"/>
      <c r="MOH400"/>
      <c r="MOI400"/>
      <c r="MOJ400"/>
      <c r="MOK400"/>
      <c r="MOL400"/>
      <c r="MOM400"/>
      <c r="MON400"/>
      <c r="MOO400"/>
      <c r="MOP400"/>
      <c r="MOQ400"/>
      <c r="MOR400"/>
      <c r="MOS400"/>
      <c r="MOT400"/>
      <c r="MOU400"/>
      <c r="MOV400"/>
      <c r="MOW400"/>
      <c r="MOX400"/>
      <c r="MOY400"/>
      <c r="MOZ400"/>
      <c r="MPA400"/>
      <c r="MPB400"/>
      <c r="MPC400"/>
      <c r="MPD400"/>
      <c r="MPE400"/>
      <c r="MPF400"/>
      <c r="MPG400"/>
      <c r="MPH400"/>
      <c r="MPI400"/>
      <c r="MPJ400"/>
      <c r="MPK400"/>
      <c r="MPL400"/>
      <c r="MPM400"/>
      <c r="MPN400"/>
      <c r="MPO400"/>
      <c r="MPP400"/>
      <c r="MPQ400"/>
      <c r="MPR400"/>
      <c r="MPS400"/>
      <c r="MPT400"/>
      <c r="MPU400"/>
      <c r="MPV400"/>
      <c r="MPW400"/>
      <c r="MPX400"/>
      <c r="MPY400"/>
      <c r="MPZ400"/>
      <c r="MQA400"/>
      <c r="MQB400"/>
      <c r="MQC400"/>
      <c r="MQD400"/>
      <c r="MQE400"/>
      <c r="MQF400"/>
      <c r="MQG400"/>
      <c r="MQH400"/>
      <c r="MQI400"/>
      <c r="MQJ400"/>
      <c r="MQK400"/>
      <c r="MQL400"/>
      <c r="MQM400"/>
      <c r="MQN400"/>
      <c r="MQO400"/>
      <c r="MQP400"/>
      <c r="MQQ400"/>
      <c r="MQR400"/>
      <c r="MQS400"/>
      <c r="MQT400"/>
      <c r="MQU400"/>
      <c r="MQV400"/>
      <c r="MQW400"/>
      <c r="MQX400"/>
      <c r="MQY400"/>
      <c r="MQZ400"/>
      <c r="MRA400"/>
      <c r="MRB400"/>
      <c r="MRC400"/>
      <c r="MRD400"/>
      <c r="MRE400"/>
      <c r="MRF400"/>
      <c r="MRG400"/>
      <c r="MRH400"/>
      <c r="MRI400"/>
      <c r="MRJ400"/>
      <c r="MRK400"/>
      <c r="MRL400"/>
      <c r="MRM400"/>
      <c r="MRN400"/>
      <c r="MRO400"/>
      <c r="MRP400"/>
      <c r="MRQ400"/>
      <c r="MRR400"/>
      <c r="MRS400"/>
      <c r="MRT400"/>
      <c r="MRU400"/>
      <c r="MRV400"/>
      <c r="MRW400"/>
      <c r="MRX400"/>
      <c r="MRY400"/>
      <c r="MRZ400"/>
      <c r="MSA400"/>
      <c r="MSB400"/>
      <c r="MSC400"/>
      <c r="MSD400"/>
      <c r="MSE400"/>
      <c r="MSF400"/>
      <c r="MSG400"/>
      <c r="MSH400"/>
      <c r="MSI400"/>
      <c r="MSJ400"/>
      <c r="MSK400"/>
      <c r="MSL400"/>
      <c r="MSM400"/>
      <c r="MSN400"/>
      <c r="MSO400"/>
      <c r="MSP400"/>
      <c r="MSQ400"/>
      <c r="MSR400"/>
      <c r="MSS400"/>
      <c r="MST400"/>
      <c r="MSU400"/>
      <c r="MSV400"/>
      <c r="MSW400"/>
      <c r="MSX400"/>
      <c r="MSY400"/>
      <c r="MSZ400"/>
      <c r="MTA400"/>
      <c r="MTB400"/>
      <c r="MTC400"/>
      <c r="MTD400"/>
      <c r="MTE400"/>
      <c r="MTF400"/>
      <c r="MTG400"/>
      <c r="MTH400"/>
      <c r="MTI400"/>
      <c r="MTJ400"/>
      <c r="MTK400"/>
      <c r="MTL400"/>
      <c r="MTM400"/>
      <c r="MTN400"/>
      <c r="MTO400"/>
      <c r="MTP400"/>
      <c r="MTQ400"/>
      <c r="MTR400"/>
      <c r="MTS400"/>
      <c r="MTT400"/>
      <c r="MTU400"/>
      <c r="MTV400"/>
      <c r="MTW400"/>
      <c r="MTX400"/>
      <c r="MTY400"/>
      <c r="MTZ400"/>
      <c r="MUA400"/>
      <c r="MUB400"/>
      <c r="MUC400"/>
      <c r="MUD400"/>
      <c r="MUE400"/>
      <c r="MUF400"/>
      <c r="MUG400"/>
      <c r="MUH400"/>
      <c r="MUI400"/>
      <c r="MUJ400"/>
      <c r="MUK400"/>
      <c r="MUL400"/>
      <c r="MUM400"/>
      <c r="MUN400"/>
      <c r="MUO400"/>
      <c r="MUP400"/>
      <c r="MUQ400"/>
      <c r="MUR400"/>
      <c r="MUS400"/>
      <c r="MUT400"/>
      <c r="MUU400"/>
      <c r="MUV400"/>
      <c r="MUW400"/>
      <c r="MUX400"/>
      <c r="MUY400"/>
      <c r="MUZ400"/>
      <c r="MVA400"/>
      <c r="MVB400"/>
      <c r="MVC400"/>
      <c r="MVD400"/>
      <c r="MVE400"/>
      <c r="MVF400"/>
      <c r="MVG400"/>
      <c r="MVH400"/>
      <c r="MVI400"/>
      <c r="MVJ400"/>
      <c r="MVK400"/>
      <c r="MVL400"/>
      <c r="MVM400"/>
      <c r="MVN400"/>
      <c r="MVO400"/>
      <c r="MVP400"/>
      <c r="MVQ400"/>
      <c r="MVR400"/>
      <c r="MVS400"/>
      <c r="MVT400"/>
      <c r="MVU400"/>
      <c r="MVV400"/>
      <c r="MVW400"/>
      <c r="MVX400"/>
      <c r="MVY400"/>
      <c r="MVZ400"/>
      <c r="MWA400"/>
      <c r="MWB400"/>
      <c r="MWC400"/>
      <c r="MWD400"/>
      <c r="MWE400"/>
      <c r="MWF400"/>
      <c r="MWG400"/>
      <c r="MWH400"/>
      <c r="MWI400"/>
      <c r="MWJ400"/>
      <c r="MWK400"/>
      <c r="MWL400"/>
      <c r="MWM400"/>
      <c r="MWN400"/>
      <c r="MWO400"/>
      <c r="MWP400"/>
      <c r="MWQ400"/>
      <c r="MWR400"/>
      <c r="MWS400"/>
      <c r="MWT400"/>
      <c r="MWU400"/>
      <c r="MWV400"/>
      <c r="MWW400"/>
      <c r="MWX400"/>
      <c r="MWY400"/>
      <c r="MWZ400"/>
      <c r="MXA400"/>
      <c r="MXB400"/>
      <c r="MXC400"/>
      <c r="MXD400"/>
      <c r="MXE400"/>
      <c r="MXF400"/>
      <c r="MXG400"/>
      <c r="MXH400"/>
      <c r="MXI400"/>
      <c r="MXJ400"/>
      <c r="MXK400"/>
      <c r="MXL400"/>
      <c r="MXM400"/>
      <c r="MXN400"/>
      <c r="MXO400"/>
      <c r="MXP400"/>
      <c r="MXQ400"/>
      <c r="MXR400"/>
      <c r="MXS400"/>
      <c r="MXT400"/>
      <c r="MXU400"/>
      <c r="MXV400"/>
      <c r="MXW400"/>
      <c r="MXX400"/>
      <c r="MXY400"/>
      <c r="MXZ400"/>
      <c r="MYA400"/>
      <c r="MYB400"/>
      <c r="MYC400"/>
      <c r="MYD400"/>
      <c r="MYE400"/>
      <c r="MYF400"/>
      <c r="MYG400"/>
      <c r="MYH400"/>
      <c r="MYI400"/>
      <c r="MYJ400"/>
      <c r="MYK400"/>
      <c r="MYL400"/>
      <c r="MYM400"/>
      <c r="MYN400"/>
      <c r="MYO400"/>
      <c r="MYP400"/>
      <c r="MYQ400"/>
      <c r="MYR400"/>
      <c r="MYS400"/>
      <c r="MYT400"/>
      <c r="MYU400"/>
      <c r="MYV400"/>
      <c r="MYW400"/>
      <c r="MYX400"/>
      <c r="MYY400"/>
      <c r="MYZ400"/>
      <c r="MZA400"/>
      <c r="MZB400"/>
      <c r="MZC400"/>
      <c r="MZD400"/>
      <c r="MZE400"/>
      <c r="MZF400"/>
      <c r="MZG400"/>
      <c r="MZH400"/>
      <c r="MZI400"/>
      <c r="MZJ400"/>
      <c r="MZK400"/>
      <c r="MZL400"/>
      <c r="MZM400"/>
      <c r="MZN400"/>
      <c r="MZO400"/>
      <c r="MZP400"/>
      <c r="MZQ400"/>
      <c r="MZR400"/>
      <c r="MZS400"/>
      <c r="MZT400"/>
      <c r="MZU400"/>
      <c r="MZV400"/>
      <c r="MZW400"/>
      <c r="MZX400"/>
      <c r="MZY400"/>
      <c r="MZZ400"/>
      <c r="NAA400"/>
      <c r="NAB400"/>
      <c r="NAC400"/>
      <c r="NAD400"/>
      <c r="NAE400"/>
      <c r="NAF400"/>
      <c r="NAG400"/>
      <c r="NAH400"/>
      <c r="NAI400"/>
      <c r="NAJ400"/>
      <c r="NAK400"/>
      <c r="NAL400"/>
      <c r="NAM400"/>
      <c r="NAN400"/>
      <c r="NAO400"/>
      <c r="NAP400"/>
      <c r="NAQ400"/>
      <c r="NAR400"/>
      <c r="NAS400"/>
      <c r="NAT400"/>
      <c r="NAU400"/>
      <c r="NAV400"/>
      <c r="NAW400"/>
      <c r="NAX400"/>
      <c r="NAY400"/>
      <c r="NAZ400"/>
      <c r="NBA400"/>
      <c r="NBB400"/>
      <c r="NBC400"/>
      <c r="NBD400"/>
      <c r="NBE400"/>
      <c r="NBF400"/>
      <c r="NBG400"/>
      <c r="NBH400"/>
      <c r="NBI400"/>
      <c r="NBJ400"/>
      <c r="NBK400"/>
      <c r="NBL400"/>
      <c r="NBM400"/>
      <c r="NBN400"/>
      <c r="NBO400"/>
      <c r="NBP400"/>
      <c r="NBQ400"/>
      <c r="NBR400"/>
      <c r="NBS400"/>
      <c r="NBT400"/>
      <c r="NBU400"/>
      <c r="NBV400"/>
      <c r="NBW400"/>
      <c r="NBX400"/>
      <c r="NBY400"/>
      <c r="NBZ400"/>
      <c r="NCA400"/>
      <c r="NCB400"/>
      <c r="NCC400"/>
      <c r="NCD400"/>
      <c r="NCE400"/>
      <c r="NCF400"/>
      <c r="NCG400"/>
      <c r="NCH400"/>
      <c r="NCI400"/>
      <c r="NCJ400"/>
      <c r="NCK400"/>
      <c r="NCL400"/>
      <c r="NCM400"/>
      <c r="NCN400"/>
      <c r="NCO400"/>
      <c r="NCP400"/>
      <c r="NCQ400"/>
      <c r="NCR400"/>
      <c r="NCS400"/>
      <c r="NCT400"/>
      <c r="NCU400"/>
      <c r="NCV400"/>
      <c r="NCW400"/>
      <c r="NCX400"/>
      <c r="NCY400"/>
      <c r="NCZ400"/>
      <c r="NDA400"/>
      <c r="NDB400"/>
      <c r="NDC400"/>
      <c r="NDD400"/>
      <c r="NDE400"/>
      <c r="NDF400"/>
      <c r="NDG400"/>
      <c r="NDH400"/>
      <c r="NDI400"/>
      <c r="NDJ400"/>
      <c r="NDK400"/>
      <c r="NDL400"/>
      <c r="NDM400"/>
      <c r="NDN400"/>
      <c r="NDO400"/>
      <c r="NDP400"/>
      <c r="NDQ400"/>
      <c r="NDR400"/>
      <c r="NDS400"/>
      <c r="NDT400"/>
      <c r="NDU400"/>
      <c r="NDV400"/>
      <c r="NDW400"/>
      <c r="NDX400"/>
      <c r="NDY400"/>
      <c r="NDZ400"/>
      <c r="NEA400"/>
      <c r="NEB400"/>
      <c r="NEC400"/>
      <c r="NED400"/>
      <c r="NEE400"/>
      <c r="NEF400"/>
      <c r="NEG400"/>
      <c r="NEH400"/>
      <c r="NEI400"/>
      <c r="NEJ400"/>
      <c r="NEK400"/>
      <c r="NEL400"/>
      <c r="NEM400"/>
      <c r="NEN400"/>
      <c r="NEO400"/>
      <c r="NEP400"/>
      <c r="NEQ400"/>
      <c r="NER400"/>
      <c r="NES400"/>
      <c r="NET400"/>
      <c r="NEU400"/>
      <c r="NEV400"/>
      <c r="NEW400"/>
      <c r="NEX400"/>
      <c r="NEY400"/>
      <c r="NEZ400"/>
      <c r="NFA400"/>
      <c r="NFB400"/>
      <c r="NFC400"/>
      <c r="NFD400"/>
      <c r="NFE400"/>
      <c r="NFF400"/>
      <c r="NFG400"/>
      <c r="NFH400"/>
      <c r="NFI400"/>
      <c r="NFJ400"/>
      <c r="NFK400"/>
      <c r="NFL400"/>
      <c r="NFM400"/>
      <c r="NFN400"/>
      <c r="NFO400"/>
      <c r="NFP400"/>
      <c r="NFQ400"/>
      <c r="NFR400"/>
      <c r="NFS400"/>
      <c r="NFT400"/>
      <c r="NFU400"/>
      <c r="NFV400"/>
      <c r="NFW400"/>
      <c r="NFX400"/>
      <c r="NFY400"/>
      <c r="NFZ400"/>
      <c r="NGA400"/>
      <c r="NGB400"/>
      <c r="NGC400"/>
      <c r="NGD400"/>
      <c r="NGE400"/>
      <c r="NGF400"/>
      <c r="NGG400"/>
      <c r="NGH400"/>
      <c r="NGI400"/>
      <c r="NGJ400"/>
      <c r="NGK400"/>
      <c r="NGL400"/>
      <c r="NGM400"/>
      <c r="NGN400"/>
      <c r="NGO400"/>
      <c r="NGP400"/>
      <c r="NGQ400"/>
      <c r="NGR400"/>
      <c r="NGS400"/>
      <c r="NGT400"/>
      <c r="NGU400"/>
      <c r="NGV400"/>
      <c r="NGW400"/>
      <c r="NGX400"/>
      <c r="NGY400"/>
      <c r="NGZ400"/>
      <c r="NHA400"/>
      <c r="NHB400"/>
      <c r="NHC400"/>
      <c r="NHD400"/>
      <c r="NHE400"/>
      <c r="NHF400"/>
      <c r="NHG400"/>
      <c r="NHH400"/>
      <c r="NHI400"/>
      <c r="NHJ400"/>
      <c r="NHK400"/>
      <c r="NHL400"/>
      <c r="NHM400"/>
      <c r="NHN400"/>
      <c r="NHO400"/>
      <c r="NHP400"/>
      <c r="NHQ400"/>
      <c r="NHR400"/>
      <c r="NHS400"/>
      <c r="NHT400"/>
      <c r="NHU400"/>
      <c r="NHV400"/>
      <c r="NHW400"/>
      <c r="NHX400"/>
      <c r="NHY400"/>
      <c r="NHZ400"/>
      <c r="NIA400"/>
      <c r="NIB400"/>
      <c r="NIC400"/>
      <c r="NID400"/>
      <c r="NIE400"/>
      <c r="NIF400"/>
      <c r="NIG400"/>
      <c r="NIH400"/>
      <c r="NII400"/>
      <c r="NIJ400"/>
      <c r="NIK400"/>
      <c r="NIL400"/>
      <c r="NIM400"/>
      <c r="NIN400"/>
      <c r="NIO400"/>
      <c r="NIP400"/>
      <c r="NIQ400"/>
      <c r="NIR400"/>
      <c r="NIS400"/>
      <c r="NIT400"/>
      <c r="NIU400"/>
      <c r="NIV400"/>
      <c r="NIW400"/>
      <c r="NIX400"/>
      <c r="NIY400"/>
      <c r="NIZ400"/>
      <c r="NJA400"/>
      <c r="NJB400"/>
      <c r="NJC400"/>
      <c r="NJD400"/>
      <c r="NJE400"/>
      <c r="NJF400"/>
      <c r="NJG400"/>
      <c r="NJH400"/>
      <c r="NJI400"/>
      <c r="NJJ400"/>
      <c r="NJK400"/>
      <c r="NJL400"/>
      <c r="NJM400"/>
      <c r="NJN400"/>
      <c r="NJO400"/>
      <c r="NJP400"/>
      <c r="NJQ400"/>
      <c r="NJR400"/>
      <c r="NJS400"/>
      <c r="NJT400"/>
      <c r="NJU400"/>
      <c r="NJV400"/>
      <c r="NJW400"/>
      <c r="NJX400"/>
      <c r="NJY400"/>
      <c r="NJZ400"/>
      <c r="NKA400"/>
      <c r="NKB400"/>
      <c r="NKC400"/>
      <c r="NKD400"/>
      <c r="NKE400"/>
      <c r="NKF400"/>
      <c r="NKG400"/>
      <c r="NKH400"/>
      <c r="NKI400"/>
      <c r="NKJ400"/>
      <c r="NKK400"/>
      <c r="NKL400"/>
      <c r="NKM400"/>
      <c r="NKN400"/>
      <c r="NKO400"/>
      <c r="NKP400"/>
      <c r="NKQ400"/>
      <c r="NKR400"/>
      <c r="NKS400"/>
      <c r="NKT400"/>
      <c r="NKU400"/>
      <c r="NKV400"/>
      <c r="NKW400"/>
      <c r="NKX400"/>
      <c r="NKY400"/>
      <c r="NKZ400"/>
      <c r="NLA400"/>
      <c r="NLB400"/>
      <c r="NLC400"/>
      <c r="NLD400"/>
      <c r="NLE400"/>
      <c r="NLF400"/>
      <c r="NLG400"/>
      <c r="NLH400"/>
      <c r="NLI400"/>
      <c r="NLJ400"/>
      <c r="NLK400"/>
      <c r="NLL400"/>
      <c r="NLM400"/>
      <c r="NLN400"/>
      <c r="NLO400"/>
      <c r="NLP400"/>
      <c r="NLQ400"/>
      <c r="NLR400"/>
      <c r="NLS400"/>
      <c r="NLT400"/>
      <c r="NLU400"/>
      <c r="NLV400"/>
      <c r="NLW400"/>
      <c r="NLX400"/>
      <c r="NLY400"/>
      <c r="NLZ400"/>
      <c r="NMA400"/>
      <c r="NMB400"/>
      <c r="NMC400"/>
      <c r="NMD400"/>
      <c r="NME400"/>
      <c r="NMF400"/>
      <c r="NMG400"/>
      <c r="NMH400"/>
      <c r="NMI400"/>
      <c r="NMJ400"/>
      <c r="NMK400"/>
      <c r="NML400"/>
      <c r="NMM400"/>
      <c r="NMN400"/>
      <c r="NMO400"/>
      <c r="NMP400"/>
      <c r="NMQ400"/>
      <c r="NMR400"/>
      <c r="NMS400"/>
      <c r="NMT400"/>
      <c r="NMU400"/>
      <c r="NMV400"/>
      <c r="NMW400"/>
      <c r="NMX400"/>
      <c r="NMY400"/>
      <c r="NMZ400"/>
      <c r="NNA400"/>
      <c r="NNB400"/>
      <c r="NNC400"/>
      <c r="NND400"/>
      <c r="NNE400"/>
      <c r="NNF400"/>
      <c r="NNG400"/>
      <c r="NNH400"/>
      <c r="NNI400"/>
      <c r="NNJ400"/>
      <c r="NNK400"/>
      <c r="NNL400"/>
      <c r="NNM400"/>
      <c r="NNN400"/>
      <c r="NNO400"/>
      <c r="NNP400"/>
      <c r="NNQ400"/>
      <c r="NNR400"/>
      <c r="NNS400"/>
      <c r="NNT400"/>
      <c r="NNU400"/>
      <c r="NNV400"/>
      <c r="NNW400"/>
      <c r="NNX400"/>
      <c r="NNY400"/>
      <c r="NNZ400"/>
      <c r="NOA400"/>
      <c r="NOB400"/>
      <c r="NOC400"/>
      <c r="NOD400"/>
      <c r="NOE400"/>
      <c r="NOF400"/>
      <c r="NOG400"/>
      <c r="NOH400"/>
      <c r="NOI400"/>
      <c r="NOJ400"/>
      <c r="NOK400"/>
      <c r="NOL400"/>
      <c r="NOM400"/>
      <c r="NON400"/>
      <c r="NOO400"/>
      <c r="NOP400"/>
      <c r="NOQ400"/>
      <c r="NOR400"/>
      <c r="NOS400"/>
      <c r="NOT400"/>
      <c r="NOU400"/>
      <c r="NOV400"/>
      <c r="NOW400"/>
      <c r="NOX400"/>
      <c r="NOY400"/>
      <c r="NOZ400"/>
      <c r="NPA400"/>
      <c r="NPB400"/>
      <c r="NPC400"/>
      <c r="NPD400"/>
      <c r="NPE400"/>
      <c r="NPF400"/>
      <c r="NPG400"/>
      <c r="NPH400"/>
      <c r="NPI400"/>
      <c r="NPJ400"/>
      <c r="NPK400"/>
      <c r="NPL400"/>
      <c r="NPM400"/>
      <c r="NPN400"/>
      <c r="NPO400"/>
      <c r="NPP400"/>
      <c r="NPQ400"/>
      <c r="NPR400"/>
      <c r="NPS400"/>
      <c r="NPT400"/>
      <c r="NPU400"/>
      <c r="NPV400"/>
      <c r="NPW400"/>
      <c r="NPX400"/>
      <c r="NPY400"/>
      <c r="NPZ400"/>
      <c r="NQA400"/>
      <c r="NQB400"/>
      <c r="NQC400"/>
      <c r="NQD400"/>
      <c r="NQE400"/>
      <c r="NQF400"/>
      <c r="NQG400"/>
      <c r="NQH400"/>
      <c r="NQI400"/>
      <c r="NQJ400"/>
      <c r="NQK400"/>
      <c r="NQL400"/>
      <c r="NQM400"/>
      <c r="NQN400"/>
      <c r="NQO400"/>
      <c r="NQP400"/>
      <c r="NQQ400"/>
      <c r="NQR400"/>
      <c r="NQS400"/>
      <c r="NQT400"/>
      <c r="NQU400"/>
      <c r="NQV400"/>
      <c r="NQW400"/>
      <c r="NQX400"/>
      <c r="NQY400"/>
      <c r="NQZ400"/>
      <c r="NRA400"/>
      <c r="NRB400"/>
      <c r="NRC400"/>
      <c r="NRD400"/>
      <c r="NRE400"/>
      <c r="NRF400"/>
      <c r="NRG400"/>
      <c r="NRH400"/>
      <c r="NRI400"/>
      <c r="NRJ400"/>
      <c r="NRK400"/>
      <c r="NRL400"/>
      <c r="NRM400"/>
      <c r="NRN400"/>
      <c r="NRO400"/>
      <c r="NRP400"/>
      <c r="NRQ400"/>
      <c r="NRR400"/>
      <c r="NRS400"/>
      <c r="NRT400"/>
      <c r="NRU400"/>
      <c r="NRV400"/>
      <c r="NRW400"/>
      <c r="NRX400"/>
      <c r="NRY400"/>
      <c r="NRZ400"/>
      <c r="NSA400"/>
      <c r="NSB400"/>
      <c r="NSC400"/>
      <c r="NSD400"/>
      <c r="NSE400"/>
      <c r="NSF400"/>
      <c r="NSG400"/>
      <c r="NSH400"/>
      <c r="NSI400"/>
      <c r="NSJ400"/>
      <c r="NSK400"/>
      <c r="NSL400"/>
      <c r="NSM400"/>
      <c r="NSN400"/>
      <c r="NSO400"/>
      <c r="NSP400"/>
      <c r="NSQ400"/>
      <c r="NSR400"/>
      <c r="NSS400"/>
      <c r="NST400"/>
      <c r="NSU400"/>
      <c r="NSV400"/>
      <c r="NSW400"/>
      <c r="NSX400"/>
      <c r="NSY400"/>
      <c r="NSZ400"/>
      <c r="NTA400"/>
      <c r="NTB400"/>
      <c r="NTC400"/>
      <c r="NTD400"/>
      <c r="NTE400"/>
      <c r="NTF400"/>
      <c r="NTG400"/>
      <c r="NTH400"/>
      <c r="NTI400"/>
      <c r="NTJ400"/>
      <c r="NTK400"/>
      <c r="NTL400"/>
      <c r="NTM400"/>
      <c r="NTN400"/>
      <c r="NTO400"/>
      <c r="NTP400"/>
      <c r="NTQ400"/>
      <c r="NTR400"/>
      <c r="NTS400"/>
      <c r="NTT400"/>
      <c r="NTU400"/>
      <c r="NTV400"/>
      <c r="NTW400"/>
      <c r="NTX400"/>
      <c r="NTY400"/>
      <c r="NTZ400"/>
      <c r="NUA400"/>
      <c r="NUB400"/>
      <c r="NUC400"/>
      <c r="NUD400"/>
      <c r="NUE400"/>
      <c r="NUF400"/>
      <c r="NUG400"/>
      <c r="NUH400"/>
      <c r="NUI400"/>
      <c r="NUJ400"/>
      <c r="NUK400"/>
      <c r="NUL400"/>
      <c r="NUM400"/>
      <c r="NUN400"/>
      <c r="NUO400"/>
      <c r="NUP400"/>
      <c r="NUQ400"/>
      <c r="NUR400"/>
      <c r="NUS400"/>
      <c r="NUT400"/>
      <c r="NUU400"/>
      <c r="NUV400"/>
      <c r="NUW400"/>
      <c r="NUX400"/>
      <c r="NUY400"/>
      <c r="NUZ400"/>
      <c r="NVA400"/>
      <c r="NVB400"/>
      <c r="NVC400"/>
      <c r="NVD400"/>
      <c r="NVE400"/>
      <c r="NVF400"/>
      <c r="NVG400"/>
      <c r="NVH400"/>
      <c r="NVI400"/>
      <c r="NVJ400"/>
      <c r="NVK400"/>
      <c r="NVL400"/>
      <c r="NVM400"/>
      <c r="NVN400"/>
      <c r="NVO400"/>
      <c r="NVP400"/>
      <c r="NVQ400"/>
      <c r="NVR400"/>
      <c r="NVS400"/>
      <c r="NVT400"/>
      <c r="NVU400"/>
      <c r="NVV400"/>
      <c r="NVW400"/>
      <c r="NVX400"/>
      <c r="NVY400"/>
      <c r="NVZ400"/>
      <c r="NWA400"/>
      <c r="NWB400"/>
      <c r="NWC400"/>
      <c r="NWD400"/>
      <c r="NWE400"/>
      <c r="NWF400"/>
      <c r="NWG400"/>
      <c r="NWH400"/>
      <c r="NWI400"/>
      <c r="NWJ400"/>
      <c r="NWK400"/>
      <c r="NWL400"/>
      <c r="NWM400"/>
      <c r="NWN400"/>
      <c r="NWO400"/>
      <c r="NWP400"/>
      <c r="NWQ400"/>
      <c r="NWR400"/>
      <c r="NWS400"/>
      <c r="NWT400"/>
      <c r="NWU400"/>
      <c r="NWV400"/>
      <c r="NWW400"/>
      <c r="NWX400"/>
      <c r="NWY400"/>
      <c r="NWZ400"/>
      <c r="NXA400"/>
      <c r="NXB400"/>
      <c r="NXC400"/>
      <c r="NXD400"/>
      <c r="NXE400"/>
      <c r="NXF400"/>
      <c r="NXG400"/>
      <c r="NXH400"/>
      <c r="NXI400"/>
      <c r="NXJ400"/>
      <c r="NXK400"/>
      <c r="NXL400"/>
      <c r="NXM400"/>
      <c r="NXN400"/>
      <c r="NXO400"/>
      <c r="NXP400"/>
      <c r="NXQ400"/>
      <c r="NXR400"/>
      <c r="NXS400"/>
      <c r="NXT400"/>
      <c r="NXU400"/>
      <c r="NXV400"/>
      <c r="NXW400"/>
      <c r="NXX400"/>
      <c r="NXY400"/>
      <c r="NXZ400"/>
      <c r="NYA400"/>
      <c r="NYB400"/>
      <c r="NYC400"/>
      <c r="NYD400"/>
      <c r="NYE400"/>
      <c r="NYF400"/>
      <c r="NYG400"/>
      <c r="NYH400"/>
      <c r="NYI400"/>
      <c r="NYJ400"/>
      <c r="NYK400"/>
      <c r="NYL400"/>
      <c r="NYM400"/>
      <c r="NYN400"/>
      <c r="NYO400"/>
      <c r="NYP400"/>
      <c r="NYQ400"/>
      <c r="NYR400"/>
      <c r="NYS400"/>
      <c r="NYT400"/>
      <c r="NYU400"/>
      <c r="NYV400"/>
      <c r="NYW400"/>
      <c r="NYX400"/>
      <c r="NYY400"/>
      <c r="NYZ400"/>
      <c r="NZA400"/>
      <c r="NZB400"/>
      <c r="NZC400"/>
      <c r="NZD400"/>
      <c r="NZE400"/>
      <c r="NZF400"/>
      <c r="NZG400"/>
      <c r="NZH400"/>
      <c r="NZI400"/>
      <c r="NZJ400"/>
      <c r="NZK400"/>
      <c r="NZL400"/>
      <c r="NZM400"/>
      <c r="NZN400"/>
      <c r="NZO400"/>
      <c r="NZP400"/>
      <c r="NZQ400"/>
      <c r="NZR400"/>
      <c r="NZS400"/>
      <c r="NZT400"/>
      <c r="NZU400"/>
      <c r="NZV400"/>
      <c r="NZW400"/>
      <c r="NZX400"/>
      <c r="NZY400"/>
      <c r="NZZ400"/>
      <c r="OAA400"/>
      <c r="OAB400"/>
      <c r="OAC400"/>
      <c r="OAD400"/>
      <c r="OAE400"/>
      <c r="OAF400"/>
      <c r="OAG400"/>
      <c r="OAH400"/>
      <c r="OAI400"/>
      <c r="OAJ400"/>
      <c r="OAK400"/>
      <c r="OAL400"/>
      <c r="OAM400"/>
      <c r="OAN400"/>
      <c r="OAO400"/>
      <c r="OAP400"/>
      <c r="OAQ400"/>
      <c r="OAR400"/>
      <c r="OAS400"/>
      <c r="OAT400"/>
      <c r="OAU400"/>
      <c r="OAV400"/>
      <c r="OAW400"/>
      <c r="OAX400"/>
      <c r="OAY400"/>
      <c r="OAZ400"/>
      <c r="OBA400"/>
      <c r="OBB400"/>
      <c r="OBC400"/>
      <c r="OBD400"/>
      <c r="OBE400"/>
      <c r="OBF400"/>
      <c r="OBG400"/>
      <c r="OBH400"/>
      <c r="OBI400"/>
      <c r="OBJ400"/>
      <c r="OBK400"/>
      <c r="OBL400"/>
      <c r="OBM400"/>
      <c r="OBN400"/>
      <c r="OBO400"/>
      <c r="OBP400"/>
      <c r="OBQ400"/>
      <c r="OBR400"/>
      <c r="OBS400"/>
      <c r="OBT400"/>
      <c r="OBU400"/>
      <c r="OBV400"/>
      <c r="OBW400"/>
      <c r="OBX400"/>
      <c r="OBY400"/>
      <c r="OBZ400"/>
      <c r="OCA400"/>
      <c r="OCB400"/>
      <c r="OCC400"/>
      <c r="OCD400"/>
      <c r="OCE400"/>
      <c r="OCF400"/>
      <c r="OCG400"/>
      <c r="OCH400"/>
      <c r="OCI400"/>
      <c r="OCJ400"/>
      <c r="OCK400"/>
      <c r="OCL400"/>
      <c r="OCM400"/>
      <c r="OCN400"/>
      <c r="OCO400"/>
      <c r="OCP400"/>
      <c r="OCQ400"/>
      <c r="OCR400"/>
      <c r="OCS400"/>
      <c r="OCT400"/>
      <c r="OCU400"/>
      <c r="OCV400"/>
      <c r="OCW400"/>
      <c r="OCX400"/>
      <c r="OCY400"/>
      <c r="OCZ400"/>
      <c r="ODA400"/>
      <c r="ODB400"/>
      <c r="ODC400"/>
      <c r="ODD400"/>
      <c r="ODE400"/>
      <c r="ODF400"/>
      <c r="ODG400"/>
      <c r="ODH400"/>
      <c r="ODI400"/>
      <c r="ODJ400"/>
      <c r="ODK400"/>
      <c r="ODL400"/>
      <c r="ODM400"/>
      <c r="ODN400"/>
      <c r="ODO400"/>
      <c r="ODP400"/>
      <c r="ODQ400"/>
      <c r="ODR400"/>
      <c r="ODS400"/>
      <c r="ODT400"/>
      <c r="ODU400"/>
      <c r="ODV400"/>
      <c r="ODW400"/>
      <c r="ODX400"/>
      <c r="ODY400"/>
      <c r="ODZ400"/>
      <c r="OEA400"/>
      <c r="OEB400"/>
      <c r="OEC400"/>
      <c r="OED400"/>
      <c r="OEE400"/>
      <c r="OEF400"/>
      <c r="OEG400"/>
      <c r="OEH400"/>
      <c r="OEI400"/>
      <c r="OEJ400"/>
      <c r="OEK400"/>
      <c r="OEL400"/>
      <c r="OEM400"/>
      <c r="OEN400"/>
      <c r="OEO400"/>
      <c r="OEP400"/>
      <c r="OEQ400"/>
      <c r="OER400"/>
      <c r="OES400"/>
      <c r="OET400"/>
      <c r="OEU400"/>
      <c r="OEV400"/>
      <c r="OEW400"/>
      <c r="OEX400"/>
      <c r="OEY400"/>
      <c r="OEZ400"/>
      <c r="OFA400"/>
      <c r="OFB400"/>
      <c r="OFC400"/>
      <c r="OFD400"/>
      <c r="OFE400"/>
      <c r="OFF400"/>
      <c r="OFG400"/>
      <c r="OFH400"/>
      <c r="OFI400"/>
      <c r="OFJ400"/>
      <c r="OFK400"/>
      <c r="OFL400"/>
      <c r="OFM400"/>
      <c r="OFN400"/>
      <c r="OFO400"/>
      <c r="OFP400"/>
      <c r="OFQ400"/>
      <c r="OFR400"/>
      <c r="OFS400"/>
      <c r="OFT400"/>
      <c r="OFU400"/>
      <c r="OFV400"/>
      <c r="OFW400"/>
      <c r="OFX400"/>
      <c r="OFY400"/>
      <c r="OFZ400"/>
      <c r="OGA400"/>
      <c r="OGB400"/>
      <c r="OGC400"/>
      <c r="OGD400"/>
      <c r="OGE400"/>
      <c r="OGF400"/>
      <c r="OGG400"/>
      <c r="OGH400"/>
      <c r="OGI400"/>
      <c r="OGJ400"/>
      <c r="OGK400"/>
      <c r="OGL400"/>
      <c r="OGM400"/>
      <c r="OGN400"/>
      <c r="OGO400"/>
      <c r="OGP400"/>
      <c r="OGQ400"/>
      <c r="OGR400"/>
      <c r="OGS400"/>
      <c r="OGT400"/>
      <c r="OGU400"/>
      <c r="OGV400"/>
      <c r="OGW400"/>
      <c r="OGX400"/>
      <c r="OGY400"/>
      <c r="OGZ400"/>
      <c r="OHA400"/>
      <c r="OHB400"/>
      <c r="OHC400"/>
      <c r="OHD400"/>
      <c r="OHE400"/>
      <c r="OHF400"/>
      <c r="OHG400"/>
      <c r="OHH400"/>
      <c r="OHI400"/>
      <c r="OHJ400"/>
      <c r="OHK400"/>
      <c r="OHL400"/>
      <c r="OHM400"/>
      <c r="OHN400"/>
      <c r="OHO400"/>
      <c r="OHP400"/>
      <c r="OHQ400"/>
      <c r="OHR400"/>
      <c r="OHS400"/>
      <c r="OHT400"/>
      <c r="OHU400"/>
      <c r="OHV400"/>
      <c r="OHW400"/>
      <c r="OHX400"/>
      <c r="OHY400"/>
      <c r="OHZ400"/>
      <c r="OIA400"/>
      <c r="OIB400"/>
      <c r="OIC400"/>
      <c r="OID400"/>
      <c r="OIE400"/>
      <c r="OIF400"/>
      <c r="OIG400"/>
      <c r="OIH400"/>
      <c r="OII400"/>
      <c r="OIJ400"/>
      <c r="OIK400"/>
      <c r="OIL400"/>
      <c r="OIM400"/>
      <c r="OIN400"/>
      <c r="OIO400"/>
      <c r="OIP400"/>
      <c r="OIQ400"/>
      <c r="OIR400"/>
      <c r="OIS400"/>
      <c r="OIT400"/>
      <c r="OIU400"/>
      <c r="OIV400"/>
      <c r="OIW400"/>
      <c r="OIX400"/>
      <c r="OIY400"/>
      <c r="OIZ400"/>
      <c r="OJA400"/>
      <c r="OJB400"/>
      <c r="OJC400"/>
      <c r="OJD400"/>
      <c r="OJE400"/>
      <c r="OJF400"/>
      <c r="OJG400"/>
      <c r="OJH400"/>
      <c r="OJI400"/>
      <c r="OJJ400"/>
      <c r="OJK400"/>
      <c r="OJL400"/>
      <c r="OJM400"/>
      <c r="OJN400"/>
      <c r="OJO400"/>
      <c r="OJP400"/>
      <c r="OJQ400"/>
      <c r="OJR400"/>
      <c r="OJS400"/>
      <c r="OJT400"/>
      <c r="OJU400"/>
      <c r="OJV400"/>
      <c r="OJW400"/>
      <c r="OJX400"/>
      <c r="OJY400"/>
      <c r="OJZ400"/>
      <c r="OKA400"/>
      <c r="OKB400"/>
      <c r="OKC400"/>
      <c r="OKD400"/>
      <c r="OKE400"/>
      <c r="OKF400"/>
      <c r="OKG400"/>
      <c r="OKH400"/>
      <c r="OKI400"/>
      <c r="OKJ400"/>
      <c r="OKK400"/>
      <c r="OKL400"/>
      <c r="OKM400"/>
      <c r="OKN400"/>
      <c r="OKO400"/>
      <c r="OKP400"/>
      <c r="OKQ400"/>
      <c r="OKR400"/>
      <c r="OKS400"/>
      <c r="OKT400"/>
      <c r="OKU400"/>
      <c r="OKV400"/>
      <c r="OKW400"/>
      <c r="OKX400"/>
      <c r="OKY400"/>
      <c r="OKZ400"/>
      <c r="OLA400"/>
      <c r="OLB400"/>
      <c r="OLC400"/>
      <c r="OLD400"/>
      <c r="OLE400"/>
      <c r="OLF400"/>
      <c r="OLG400"/>
      <c r="OLH400"/>
      <c r="OLI400"/>
      <c r="OLJ400"/>
      <c r="OLK400"/>
      <c r="OLL400"/>
      <c r="OLM400"/>
      <c r="OLN400"/>
      <c r="OLO400"/>
      <c r="OLP400"/>
      <c r="OLQ400"/>
      <c r="OLR400"/>
      <c r="OLS400"/>
      <c r="OLT400"/>
      <c r="OLU400"/>
      <c r="OLV400"/>
      <c r="OLW400"/>
      <c r="OLX400"/>
      <c r="OLY400"/>
      <c r="OLZ400"/>
      <c r="OMA400"/>
      <c r="OMB400"/>
      <c r="OMC400"/>
      <c r="OMD400"/>
      <c r="OME400"/>
      <c r="OMF400"/>
      <c r="OMG400"/>
      <c r="OMH400"/>
      <c r="OMI400"/>
      <c r="OMJ400"/>
      <c r="OMK400"/>
      <c r="OML400"/>
      <c r="OMM400"/>
      <c r="OMN400"/>
      <c r="OMO400"/>
      <c r="OMP400"/>
      <c r="OMQ400"/>
      <c r="OMR400"/>
      <c r="OMS400"/>
      <c r="OMT400"/>
      <c r="OMU400"/>
      <c r="OMV400"/>
      <c r="OMW400"/>
      <c r="OMX400"/>
      <c r="OMY400"/>
      <c r="OMZ400"/>
      <c r="ONA400"/>
      <c r="ONB400"/>
      <c r="ONC400"/>
      <c r="OND400"/>
      <c r="ONE400"/>
      <c r="ONF400"/>
      <c r="ONG400"/>
      <c r="ONH400"/>
      <c r="ONI400"/>
      <c r="ONJ400"/>
      <c r="ONK400"/>
      <c r="ONL400"/>
      <c r="ONM400"/>
      <c r="ONN400"/>
      <c r="ONO400"/>
      <c r="ONP400"/>
      <c r="ONQ400"/>
      <c r="ONR400"/>
      <c r="ONS400"/>
      <c r="ONT400"/>
      <c r="ONU400"/>
      <c r="ONV400"/>
      <c r="ONW400"/>
      <c r="ONX400"/>
      <c r="ONY400"/>
      <c r="ONZ400"/>
      <c r="OOA400"/>
      <c r="OOB400"/>
      <c r="OOC400"/>
      <c r="OOD400"/>
      <c r="OOE400"/>
      <c r="OOF400"/>
      <c r="OOG400"/>
      <c r="OOH400"/>
      <c r="OOI400"/>
      <c r="OOJ400"/>
      <c r="OOK400"/>
      <c r="OOL400"/>
      <c r="OOM400"/>
      <c r="OON400"/>
      <c r="OOO400"/>
      <c r="OOP400"/>
      <c r="OOQ400"/>
      <c r="OOR400"/>
      <c r="OOS400"/>
      <c r="OOT400"/>
      <c r="OOU400"/>
      <c r="OOV400"/>
      <c r="OOW400"/>
      <c r="OOX400"/>
      <c r="OOY400"/>
      <c r="OOZ400"/>
      <c r="OPA400"/>
      <c r="OPB400"/>
      <c r="OPC400"/>
      <c r="OPD400"/>
      <c r="OPE400"/>
      <c r="OPF400"/>
      <c r="OPG400"/>
      <c r="OPH400"/>
      <c r="OPI400"/>
      <c r="OPJ400"/>
      <c r="OPK400"/>
      <c r="OPL400"/>
      <c r="OPM400"/>
      <c r="OPN400"/>
      <c r="OPO400"/>
      <c r="OPP400"/>
      <c r="OPQ400"/>
      <c r="OPR400"/>
      <c r="OPS400"/>
      <c r="OPT400"/>
      <c r="OPU400"/>
      <c r="OPV400"/>
      <c r="OPW400"/>
      <c r="OPX400"/>
      <c r="OPY400"/>
      <c r="OPZ400"/>
      <c r="OQA400"/>
      <c r="OQB400"/>
      <c r="OQC400"/>
      <c r="OQD400"/>
      <c r="OQE400"/>
      <c r="OQF400"/>
      <c r="OQG400"/>
      <c r="OQH400"/>
      <c r="OQI400"/>
      <c r="OQJ400"/>
      <c r="OQK400"/>
      <c r="OQL400"/>
      <c r="OQM400"/>
      <c r="OQN400"/>
      <c r="OQO400"/>
      <c r="OQP400"/>
      <c r="OQQ400"/>
      <c r="OQR400"/>
      <c r="OQS400"/>
      <c r="OQT400"/>
      <c r="OQU400"/>
      <c r="OQV400"/>
      <c r="OQW400"/>
      <c r="OQX400"/>
      <c r="OQY400"/>
      <c r="OQZ400"/>
      <c r="ORA400"/>
      <c r="ORB400"/>
      <c r="ORC400"/>
      <c r="ORD400"/>
      <c r="ORE400"/>
      <c r="ORF400"/>
      <c r="ORG400"/>
      <c r="ORH400"/>
      <c r="ORI400"/>
      <c r="ORJ400"/>
      <c r="ORK400"/>
      <c r="ORL400"/>
      <c r="ORM400"/>
      <c r="ORN400"/>
      <c r="ORO400"/>
      <c r="ORP400"/>
      <c r="ORQ400"/>
      <c r="ORR400"/>
      <c r="ORS400"/>
      <c r="ORT400"/>
      <c r="ORU400"/>
      <c r="ORV400"/>
      <c r="ORW400"/>
      <c r="ORX400"/>
      <c r="ORY400"/>
      <c r="ORZ400"/>
      <c r="OSA400"/>
      <c r="OSB400"/>
      <c r="OSC400"/>
      <c r="OSD400"/>
      <c r="OSE400"/>
      <c r="OSF400"/>
      <c r="OSG400"/>
      <c r="OSH400"/>
      <c r="OSI400"/>
      <c r="OSJ400"/>
      <c r="OSK400"/>
      <c r="OSL400"/>
      <c r="OSM400"/>
      <c r="OSN400"/>
      <c r="OSO400"/>
      <c r="OSP400"/>
      <c r="OSQ400"/>
      <c r="OSR400"/>
      <c r="OSS400"/>
      <c r="OST400"/>
      <c r="OSU400"/>
      <c r="OSV400"/>
      <c r="OSW400"/>
      <c r="OSX400"/>
      <c r="OSY400"/>
      <c r="OSZ400"/>
      <c r="OTA400"/>
      <c r="OTB400"/>
      <c r="OTC400"/>
      <c r="OTD400"/>
      <c r="OTE400"/>
      <c r="OTF400"/>
      <c r="OTG400"/>
      <c r="OTH400"/>
      <c r="OTI400"/>
      <c r="OTJ400"/>
      <c r="OTK400"/>
      <c r="OTL400"/>
      <c r="OTM400"/>
      <c r="OTN400"/>
      <c r="OTO400"/>
      <c r="OTP400"/>
      <c r="OTQ400"/>
      <c r="OTR400"/>
      <c r="OTS400"/>
      <c r="OTT400"/>
      <c r="OTU400"/>
      <c r="OTV400"/>
      <c r="OTW400"/>
      <c r="OTX400"/>
      <c r="OTY400"/>
      <c r="OTZ400"/>
      <c r="OUA400"/>
      <c r="OUB400"/>
      <c r="OUC400"/>
      <c r="OUD400"/>
      <c r="OUE400"/>
      <c r="OUF400"/>
      <c r="OUG400"/>
      <c r="OUH400"/>
      <c r="OUI400"/>
      <c r="OUJ400"/>
      <c r="OUK400"/>
      <c r="OUL400"/>
      <c r="OUM400"/>
      <c r="OUN400"/>
      <c r="OUO400"/>
      <c r="OUP400"/>
      <c r="OUQ400"/>
      <c r="OUR400"/>
      <c r="OUS400"/>
      <c r="OUT400"/>
      <c r="OUU400"/>
      <c r="OUV400"/>
      <c r="OUW400"/>
      <c r="OUX400"/>
      <c r="OUY400"/>
      <c r="OUZ400"/>
      <c r="OVA400"/>
      <c r="OVB400"/>
      <c r="OVC400"/>
      <c r="OVD400"/>
      <c r="OVE400"/>
      <c r="OVF400"/>
      <c r="OVG400"/>
      <c r="OVH400"/>
      <c r="OVI400"/>
      <c r="OVJ400"/>
      <c r="OVK400"/>
      <c r="OVL400"/>
      <c r="OVM400"/>
      <c r="OVN400"/>
      <c r="OVO400"/>
      <c r="OVP400"/>
      <c r="OVQ400"/>
      <c r="OVR400"/>
      <c r="OVS400"/>
      <c r="OVT400"/>
      <c r="OVU400"/>
      <c r="OVV400"/>
      <c r="OVW400"/>
      <c r="OVX400"/>
      <c r="OVY400"/>
      <c r="OVZ400"/>
      <c r="OWA400"/>
      <c r="OWB400"/>
      <c r="OWC400"/>
      <c r="OWD400"/>
      <c r="OWE400"/>
      <c r="OWF400"/>
      <c r="OWG400"/>
      <c r="OWH400"/>
      <c r="OWI400"/>
      <c r="OWJ400"/>
      <c r="OWK400"/>
      <c r="OWL400"/>
      <c r="OWM400"/>
      <c r="OWN400"/>
      <c r="OWO400"/>
      <c r="OWP400"/>
      <c r="OWQ400"/>
      <c r="OWR400"/>
      <c r="OWS400"/>
      <c r="OWT400"/>
      <c r="OWU400"/>
      <c r="OWV400"/>
      <c r="OWW400"/>
      <c r="OWX400"/>
      <c r="OWY400"/>
      <c r="OWZ400"/>
      <c r="OXA400"/>
      <c r="OXB400"/>
      <c r="OXC400"/>
      <c r="OXD400"/>
      <c r="OXE400"/>
      <c r="OXF400"/>
      <c r="OXG400"/>
      <c r="OXH400"/>
      <c r="OXI400"/>
      <c r="OXJ400"/>
      <c r="OXK400"/>
      <c r="OXL400"/>
      <c r="OXM400"/>
      <c r="OXN400"/>
      <c r="OXO400"/>
      <c r="OXP400"/>
      <c r="OXQ400"/>
      <c r="OXR400"/>
      <c r="OXS400"/>
      <c r="OXT400"/>
      <c r="OXU400"/>
      <c r="OXV400"/>
      <c r="OXW400"/>
      <c r="OXX400"/>
      <c r="OXY400"/>
      <c r="OXZ400"/>
      <c r="OYA400"/>
      <c r="OYB400"/>
      <c r="OYC400"/>
      <c r="OYD400"/>
      <c r="OYE400"/>
      <c r="OYF400"/>
      <c r="OYG400"/>
      <c r="OYH400"/>
      <c r="OYI400"/>
      <c r="OYJ400"/>
      <c r="OYK400"/>
      <c r="OYL400"/>
      <c r="OYM400"/>
      <c r="OYN400"/>
      <c r="OYO400"/>
      <c r="OYP400"/>
      <c r="OYQ400"/>
      <c r="OYR400"/>
      <c r="OYS400"/>
      <c r="OYT400"/>
      <c r="OYU400"/>
      <c r="OYV400"/>
      <c r="OYW400"/>
      <c r="OYX400"/>
      <c r="OYY400"/>
      <c r="OYZ400"/>
      <c r="OZA400"/>
      <c r="OZB400"/>
      <c r="OZC400"/>
      <c r="OZD400"/>
      <c r="OZE400"/>
      <c r="OZF400"/>
      <c r="OZG400"/>
      <c r="OZH400"/>
      <c r="OZI400"/>
      <c r="OZJ400"/>
      <c r="OZK400"/>
      <c r="OZL400"/>
      <c r="OZM400"/>
      <c r="OZN400"/>
      <c r="OZO400"/>
      <c r="OZP400"/>
      <c r="OZQ400"/>
      <c r="OZR400"/>
      <c r="OZS400"/>
      <c r="OZT400"/>
      <c r="OZU400"/>
      <c r="OZV400"/>
      <c r="OZW400"/>
      <c r="OZX400"/>
      <c r="OZY400"/>
      <c r="OZZ400"/>
      <c r="PAA400"/>
      <c r="PAB400"/>
      <c r="PAC400"/>
      <c r="PAD400"/>
      <c r="PAE400"/>
      <c r="PAF400"/>
      <c r="PAG400"/>
      <c r="PAH400"/>
      <c r="PAI400"/>
      <c r="PAJ400"/>
      <c r="PAK400"/>
      <c r="PAL400"/>
      <c r="PAM400"/>
      <c r="PAN400"/>
      <c r="PAO400"/>
      <c r="PAP400"/>
      <c r="PAQ400"/>
      <c r="PAR400"/>
      <c r="PAS400"/>
      <c r="PAT400"/>
      <c r="PAU400"/>
      <c r="PAV400"/>
      <c r="PAW400"/>
      <c r="PAX400"/>
      <c r="PAY400"/>
      <c r="PAZ400"/>
      <c r="PBA400"/>
      <c r="PBB400"/>
      <c r="PBC400"/>
      <c r="PBD400"/>
      <c r="PBE400"/>
      <c r="PBF400"/>
      <c r="PBG400"/>
      <c r="PBH400"/>
      <c r="PBI400"/>
      <c r="PBJ400"/>
      <c r="PBK400"/>
      <c r="PBL400"/>
      <c r="PBM400"/>
      <c r="PBN400"/>
      <c r="PBO400"/>
      <c r="PBP400"/>
      <c r="PBQ400"/>
      <c r="PBR400"/>
      <c r="PBS400"/>
      <c r="PBT400"/>
      <c r="PBU400"/>
      <c r="PBV400"/>
      <c r="PBW400"/>
      <c r="PBX400"/>
      <c r="PBY400"/>
      <c r="PBZ400"/>
      <c r="PCA400"/>
      <c r="PCB400"/>
      <c r="PCC400"/>
      <c r="PCD400"/>
      <c r="PCE400"/>
      <c r="PCF400"/>
      <c r="PCG400"/>
      <c r="PCH400"/>
      <c r="PCI400"/>
      <c r="PCJ400"/>
      <c r="PCK400"/>
      <c r="PCL400"/>
      <c r="PCM400"/>
      <c r="PCN400"/>
      <c r="PCO400"/>
      <c r="PCP400"/>
      <c r="PCQ400"/>
      <c r="PCR400"/>
      <c r="PCS400"/>
      <c r="PCT400"/>
      <c r="PCU400"/>
      <c r="PCV400"/>
      <c r="PCW400"/>
      <c r="PCX400"/>
      <c r="PCY400"/>
      <c r="PCZ400"/>
      <c r="PDA400"/>
      <c r="PDB400"/>
      <c r="PDC400"/>
      <c r="PDD400"/>
      <c r="PDE400"/>
      <c r="PDF400"/>
      <c r="PDG400"/>
      <c r="PDH400"/>
      <c r="PDI400"/>
      <c r="PDJ400"/>
      <c r="PDK400"/>
      <c r="PDL400"/>
      <c r="PDM400"/>
      <c r="PDN400"/>
      <c r="PDO400"/>
      <c r="PDP400"/>
      <c r="PDQ400"/>
      <c r="PDR400"/>
      <c r="PDS400"/>
      <c r="PDT400"/>
      <c r="PDU400"/>
      <c r="PDV400"/>
      <c r="PDW400"/>
      <c r="PDX400"/>
      <c r="PDY400"/>
      <c r="PDZ400"/>
      <c r="PEA400"/>
      <c r="PEB400"/>
      <c r="PEC400"/>
      <c r="PED400"/>
      <c r="PEE400"/>
      <c r="PEF400"/>
      <c r="PEG400"/>
      <c r="PEH400"/>
      <c r="PEI400"/>
      <c r="PEJ400"/>
      <c r="PEK400"/>
      <c r="PEL400"/>
      <c r="PEM400"/>
      <c r="PEN400"/>
      <c r="PEO400"/>
      <c r="PEP400"/>
      <c r="PEQ400"/>
      <c r="PER400"/>
      <c r="PES400"/>
      <c r="PET400"/>
      <c r="PEU400"/>
      <c r="PEV400"/>
      <c r="PEW400"/>
      <c r="PEX400"/>
      <c r="PEY400"/>
      <c r="PEZ400"/>
      <c r="PFA400"/>
      <c r="PFB400"/>
      <c r="PFC400"/>
      <c r="PFD400"/>
      <c r="PFE400"/>
      <c r="PFF400"/>
      <c r="PFG400"/>
      <c r="PFH400"/>
      <c r="PFI400"/>
      <c r="PFJ400"/>
      <c r="PFK400"/>
      <c r="PFL400"/>
      <c r="PFM400"/>
      <c r="PFN400"/>
      <c r="PFO400"/>
      <c r="PFP400"/>
      <c r="PFQ400"/>
      <c r="PFR400"/>
      <c r="PFS400"/>
      <c r="PFT400"/>
      <c r="PFU400"/>
      <c r="PFV400"/>
      <c r="PFW400"/>
      <c r="PFX400"/>
      <c r="PFY400"/>
      <c r="PFZ400"/>
      <c r="PGA400"/>
      <c r="PGB400"/>
      <c r="PGC400"/>
      <c r="PGD400"/>
      <c r="PGE400"/>
      <c r="PGF400"/>
      <c r="PGG400"/>
      <c r="PGH400"/>
      <c r="PGI400"/>
      <c r="PGJ400"/>
      <c r="PGK400"/>
      <c r="PGL400"/>
      <c r="PGM400"/>
      <c r="PGN400"/>
      <c r="PGO400"/>
      <c r="PGP400"/>
      <c r="PGQ400"/>
      <c r="PGR400"/>
      <c r="PGS400"/>
      <c r="PGT400"/>
      <c r="PGU400"/>
      <c r="PGV400"/>
      <c r="PGW400"/>
      <c r="PGX400"/>
      <c r="PGY400"/>
      <c r="PGZ400"/>
      <c r="PHA400"/>
      <c r="PHB400"/>
      <c r="PHC400"/>
      <c r="PHD400"/>
      <c r="PHE400"/>
      <c r="PHF400"/>
      <c r="PHG400"/>
      <c r="PHH400"/>
      <c r="PHI400"/>
      <c r="PHJ400"/>
      <c r="PHK400"/>
      <c r="PHL400"/>
      <c r="PHM400"/>
      <c r="PHN400"/>
      <c r="PHO400"/>
      <c r="PHP400"/>
      <c r="PHQ400"/>
      <c r="PHR400"/>
      <c r="PHS400"/>
      <c r="PHT400"/>
      <c r="PHU400"/>
      <c r="PHV400"/>
      <c r="PHW400"/>
      <c r="PHX400"/>
      <c r="PHY400"/>
      <c r="PHZ400"/>
      <c r="PIA400"/>
      <c r="PIB400"/>
      <c r="PIC400"/>
      <c r="PID400"/>
      <c r="PIE400"/>
      <c r="PIF400"/>
      <c r="PIG400"/>
      <c r="PIH400"/>
      <c r="PII400"/>
      <c r="PIJ400"/>
      <c r="PIK400"/>
      <c r="PIL400"/>
      <c r="PIM400"/>
      <c r="PIN400"/>
      <c r="PIO400"/>
      <c r="PIP400"/>
      <c r="PIQ400"/>
      <c r="PIR400"/>
      <c r="PIS400"/>
      <c r="PIT400"/>
      <c r="PIU400"/>
      <c r="PIV400"/>
      <c r="PIW400"/>
      <c r="PIX400"/>
      <c r="PIY400"/>
      <c r="PIZ400"/>
      <c r="PJA400"/>
      <c r="PJB400"/>
      <c r="PJC400"/>
      <c r="PJD400"/>
      <c r="PJE400"/>
      <c r="PJF400"/>
      <c r="PJG400"/>
      <c r="PJH400"/>
      <c r="PJI400"/>
      <c r="PJJ400"/>
      <c r="PJK400"/>
      <c r="PJL400"/>
      <c r="PJM400"/>
      <c r="PJN400"/>
      <c r="PJO400"/>
      <c r="PJP400"/>
      <c r="PJQ400"/>
      <c r="PJR400"/>
      <c r="PJS400"/>
      <c r="PJT400"/>
      <c r="PJU400"/>
      <c r="PJV400"/>
      <c r="PJW400"/>
      <c r="PJX400"/>
      <c r="PJY400"/>
      <c r="PJZ400"/>
      <c r="PKA400"/>
      <c r="PKB400"/>
      <c r="PKC400"/>
      <c r="PKD400"/>
      <c r="PKE400"/>
      <c r="PKF400"/>
      <c r="PKG400"/>
      <c r="PKH400"/>
      <c r="PKI400"/>
      <c r="PKJ400"/>
      <c r="PKK400"/>
      <c r="PKL400"/>
      <c r="PKM400"/>
      <c r="PKN400"/>
      <c r="PKO400"/>
      <c r="PKP400"/>
      <c r="PKQ400"/>
      <c r="PKR400"/>
      <c r="PKS400"/>
      <c r="PKT400"/>
      <c r="PKU400"/>
      <c r="PKV400"/>
      <c r="PKW400"/>
      <c r="PKX400"/>
      <c r="PKY400"/>
      <c r="PKZ400"/>
      <c r="PLA400"/>
      <c r="PLB400"/>
      <c r="PLC400"/>
      <c r="PLD400"/>
      <c r="PLE400"/>
      <c r="PLF400"/>
      <c r="PLG400"/>
      <c r="PLH400"/>
      <c r="PLI400"/>
      <c r="PLJ400"/>
      <c r="PLK400"/>
      <c r="PLL400"/>
      <c r="PLM400"/>
      <c r="PLN400"/>
      <c r="PLO400"/>
      <c r="PLP400"/>
      <c r="PLQ400"/>
      <c r="PLR400"/>
      <c r="PLS400"/>
      <c r="PLT400"/>
      <c r="PLU400"/>
      <c r="PLV400"/>
      <c r="PLW400"/>
      <c r="PLX400"/>
      <c r="PLY400"/>
      <c r="PLZ400"/>
      <c r="PMA400"/>
      <c r="PMB400"/>
      <c r="PMC400"/>
      <c r="PMD400"/>
      <c r="PME400"/>
      <c r="PMF400"/>
      <c r="PMG400"/>
      <c r="PMH400"/>
      <c r="PMI400"/>
      <c r="PMJ400"/>
      <c r="PMK400"/>
      <c r="PML400"/>
      <c r="PMM400"/>
      <c r="PMN400"/>
      <c r="PMO400"/>
      <c r="PMP400"/>
      <c r="PMQ400"/>
      <c r="PMR400"/>
      <c r="PMS400"/>
      <c r="PMT400"/>
      <c r="PMU400"/>
      <c r="PMV400"/>
      <c r="PMW400"/>
      <c r="PMX400"/>
      <c r="PMY400"/>
      <c r="PMZ400"/>
      <c r="PNA400"/>
      <c r="PNB400"/>
      <c r="PNC400"/>
      <c r="PND400"/>
      <c r="PNE400"/>
      <c r="PNF400"/>
      <c r="PNG400"/>
      <c r="PNH400"/>
      <c r="PNI400"/>
      <c r="PNJ400"/>
      <c r="PNK400"/>
      <c r="PNL400"/>
      <c r="PNM400"/>
      <c r="PNN400"/>
      <c r="PNO400"/>
      <c r="PNP400"/>
      <c r="PNQ400"/>
      <c r="PNR400"/>
      <c r="PNS400"/>
      <c r="PNT400"/>
      <c r="PNU400"/>
      <c r="PNV400"/>
      <c r="PNW400"/>
      <c r="PNX400"/>
      <c r="PNY400"/>
      <c r="PNZ400"/>
      <c r="POA400"/>
      <c r="POB400"/>
      <c r="POC400"/>
      <c r="POD400"/>
      <c r="POE400"/>
      <c r="POF400"/>
      <c r="POG400"/>
      <c r="POH400"/>
      <c r="POI400"/>
      <c r="POJ400"/>
      <c r="POK400"/>
      <c r="POL400"/>
      <c r="POM400"/>
      <c r="PON400"/>
      <c r="POO400"/>
      <c r="POP400"/>
      <c r="POQ400"/>
      <c r="POR400"/>
      <c r="POS400"/>
      <c r="POT400"/>
      <c r="POU400"/>
      <c r="POV400"/>
      <c r="POW400"/>
      <c r="POX400"/>
      <c r="POY400"/>
      <c r="POZ400"/>
      <c r="PPA400"/>
      <c r="PPB400"/>
      <c r="PPC400"/>
      <c r="PPD400"/>
      <c r="PPE400"/>
      <c r="PPF400"/>
      <c r="PPG400"/>
      <c r="PPH400"/>
      <c r="PPI400"/>
      <c r="PPJ400"/>
      <c r="PPK400"/>
      <c r="PPL400"/>
      <c r="PPM400"/>
      <c r="PPN400"/>
      <c r="PPO400"/>
      <c r="PPP400"/>
      <c r="PPQ400"/>
      <c r="PPR400"/>
      <c r="PPS400"/>
      <c r="PPT400"/>
      <c r="PPU400"/>
      <c r="PPV400"/>
      <c r="PPW400"/>
      <c r="PPX400"/>
      <c r="PPY400"/>
      <c r="PPZ400"/>
      <c r="PQA400"/>
      <c r="PQB400"/>
      <c r="PQC400"/>
      <c r="PQD400"/>
      <c r="PQE400"/>
      <c r="PQF400"/>
      <c r="PQG400"/>
      <c r="PQH400"/>
      <c r="PQI400"/>
      <c r="PQJ400"/>
      <c r="PQK400"/>
      <c r="PQL400"/>
      <c r="PQM400"/>
      <c r="PQN400"/>
      <c r="PQO400"/>
      <c r="PQP400"/>
      <c r="PQQ400"/>
      <c r="PQR400"/>
      <c r="PQS400"/>
      <c r="PQT400"/>
      <c r="PQU400"/>
      <c r="PQV400"/>
      <c r="PQW400"/>
      <c r="PQX400"/>
      <c r="PQY400"/>
      <c r="PQZ400"/>
      <c r="PRA400"/>
      <c r="PRB400"/>
      <c r="PRC400"/>
      <c r="PRD400"/>
      <c r="PRE400"/>
      <c r="PRF400"/>
      <c r="PRG400"/>
      <c r="PRH400"/>
      <c r="PRI400"/>
      <c r="PRJ400"/>
      <c r="PRK400"/>
      <c r="PRL400"/>
      <c r="PRM400"/>
      <c r="PRN400"/>
      <c r="PRO400"/>
      <c r="PRP400"/>
      <c r="PRQ400"/>
      <c r="PRR400"/>
      <c r="PRS400"/>
      <c r="PRT400"/>
      <c r="PRU400"/>
      <c r="PRV400"/>
      <c r="PRW400"/>
      <c r="PRX400"/>
      <c r="PRY400"/>
      <c r="PRZ400"/>
      <c r="PSA400"/>
      <c r="PSB400"/>
      <c r="PSC400"/>
      <c r="PSD400"/>
      <c r="PSE400"/>
      <c r="PSF400"/>
      <c r="PSG400"/>
      <c r="PSH400"/>
      <c r="PSI400"/>
      <c r="PSJ400"/>
      <c r="PSK400"/>
      <c r="PSL400"/>
      <c r="PSM400"/>
      <c r="PSN400"/>
      <c r="PSO400"/>
      <c r="PSP400"/>
      <c r="PSQ400"/>
      <c r="PSR400"/>
      <c r="PSS400"/>
      <c r="PST400"/>
      <c r="PSU400"/>
      <c r="PSV400"/>
      <c r="PSW400"/>
      <c r="PSX400"/>
      <c r="PSY400"/>
      <c r="PSZ400"/>
      <c r="PTA400"/>
      <c r="PTB400"/>
      <c r="PTC400"/>
      <c r="PTD400"/>
      <c r="PTE400"/>
      <c r="PTF400"/>
      <c r="PTG400"/>
      <c r="PTH400"/>
      <c r="PTI400"/>
      <c r="PTJ400"/>
      <c r="PTK400"/>
      <c r="PTL400"/>
      <c r="PTM400"/>
      <c r="PTN400"/>
      <c r="PTO400"/>
      <c r="PTP400"/>
      <c r="PTQ400"/>
      <c r="PTR400"/>
      <c r="PTS400"/>
      <c r="PTT400"/>
      <c r="PTU400"/>
      <c r="PTV400"/>
      <c r="PTW400"/>
      <c r="PTX400"/>
      <c r="PTY400"/>
      <c r="PTZ400"/>
      <c r="PUA400"/>
      <c r="PUB400"/>
      <c r="PUC400"/>
      <c r="PUD400"/>
      <c r="PUE400"/>
      <c r="PUF400"/>
      <c r="PUG400"/>
      <c r="PUH400"/>
      <c r="PUI400"/>
      <c r="PUJ400"/>
      <c r="PUK400"/>
      <c r="PUL400"/>
      <c r="PUM400"/>
      <c r="PUN400"/>
      <c r="PUO400"/>
      <c r="PUP400"/>
      <c r="PUQ400"/>
      <c r="PUR400"/>
      <c r="PUS400"/>
      <c r="PUT400"/>
      <c r="PUU400"/>
      <c r="PUV400"/>
      <c r="PUW400"/>
      <c r="PUX400"/>
      <c r="PUY400"/>
      <c r="PUZ400"/>
      <c r="PVA400"/>
      <c r="PVB400"/>
      <c r="PVC400"/>
      <c r="PVD400"/>
      <c r="PVE400"/>
      <c r="PVF400"/>
      <c r="PVG400"/>
      <c r="PVH400"/>
      <c r="PVI400"/>
      <c r="PVJ400"/>
      <c r="PVK400"/>
      <c r="PVL400"/>
      <c r="PVM400"/>
      <c r="PVN400"/>
      <c r="PVO400"/>
      <c r="PVP400"/>
      <c r="PVQ400"/>
      <c r="PVR400"/>
      <c r="PVS400"/>
      <c r="PVT400"/>
      <c r="PVU400"/>
      <c r="PVV400"/>
      <c r="PVW400"/>
      <c r="PVX400"/>
      <c r="PVY400"/>
      <c r="PVZ400"/>
      <c r="PWA400"/>
      <c r="PWB400"/>
      <c r="PWC400"/>
      <c r="PWD400"/>
      <c r="PWE400"/>
      <c r="PWF400"/>
      <c r="PWG400"/>
      <c r="PWH400"/>
      <c r="PWI400"/>
      <c r="PWJ400"/>
      <c r="PWK400"/>
      <c r="PWL400"/>
      <c r="PWM400"/>
      <c r="PWN400"/>
      <c r="PWO400"/>
      <c r="PWP400"/>
      <c r="PWQ400"/>
      <c r="PWR400"/>
      <c r="PWS400"/>
      <c r="PWT400"/>
      <c r="PWU400"/>
      <c r="PWV400"/>
      <c r="PWW400"/>
      <c r="PWX400"/>
      <c r="PWY400"/>
      <c r="PWZ400"/>
      <c r="PXA400"/>
      <c r="PXB400"/>
      <c r="PXC400"/>
      <c r="PXD400"/>
      <c r="PXE400"/>
      <c r="PXF400"/>
      <c r="PXG400"/>
      <c r="PXH400"/>
      <c r="PXI400"/>
      <c r="PXJ400"/>
      <c r="PXK400"/>
      <c r="PXL400"/>
      <c r="PXM400"/>
      <c r="PXN400"/>
      <c r="PXO400"/>
      <c r="PXP400"/>
      <c r="PXQ400"/>
      <c r="PXR400"/>
      <c r="PXS400"/>
      <c r="PXT400"/>
      <c r="PXU400"/>
      <c r="PXV400"/>
      <c r="PXW400"/>
      <c r="PXX400"/>
      <c r="PXY400"/>
      <c r="PXZ400"/>
      <c r="PYA400"/>
      <c r="PYB400"/>
      <c r="PYC400"/>
      <c r="PYD400"/>
      <c r="PYE400"/>
      <c r="PYF400"/>
      <c r="PYG400"/>
      <c r="PYH400"/>
      <c r="PYI400"/>
      <c r="PYJ400"/>
      <c r="PYK400"/>
      <c r="PYL400"/>
      <c r="PYM400"/>
      <c r="PYN400"/>
      <c r="PYO400"/>
      <c r="PYP400"/>
      <c r="PYQ400"/>
      <c r="PYR400"/>
      <c r="PYS400"/>
      <c r="PYT400"/>
      <c r="PYU400"/>
      <c r="PYV400"/>
      <c r="PYW400"/>
      <c r="PYX400"/>
      <c r="PYY400"/>
      <c r="PYZ400"/>
      <c r="PZA400"/>
      <c r="PZB400"/>
      <c r="PZC400"/>
      <c r="PZD400"/>
      <c r="PZE400"/>
      <c r="PZF400"/>
      <c r="PZG400"/>
      <c r="PZH400"/>
      <c r="PZI400"/>
      <c r="PZJ400"/>
      <c r="PZK400"/>
      <c r="PZL400"/>
      <c r="PZM400"/>
      <c r="PZN400"/>
      <c r="PZO400"/>
      <c r="PZP400"/>
      <c r="PZQ400"/>
      <c r="PZR400"/>
      <c r="PZS400"/>
      <c r="PZT400"/>
      <c r="PZU400"/>
      <c r="PZV400"/>
      <c r="PZW400"/>
      <c r="PZX400"/>
      <c r="PZY400"/>
      <c r="PZZ400"/>
      <c r="QAA400"/>
      <c r="QAB400"/>
      <c r="QAC400"/>
      <c r="QAD400"/>
      <c r="QAE400"/>
      <c r="QAF400"/>
      <c r="QAG400"/>
      <c r="QAH400"/>
      <c r="QAI400"/>
      <c r="QAJ400"/>
      <c r="QAK400"/>
      <c r="QAL400"/>
      <c r="QAM400"/>
      <c r="QAN400"/>
      <c r="QAO400"/>
      <c r="QAP400"/>
      <c r="QAQ400"/>
      <c r="QAR400"/>
      <c r="QAS400"/>
      <c r="QAT400"/>
      <c r="QAU400"/>
      <c r="QAV400"/>
      <c r="QAW400"/>
      <c r="QAX400"/>
      <c r="QAY400"/>
      <c r="QAZ400"/>
      <c r="QBA400"/>
      <c r="QBB400"/>
      <c r="QBC400"/>
      <c r="QBD400"/>
      <c r="QBE400"/>
      <c r="QBF400"/>
      <c r="QBG400"/>
      <c r="QBH400"/>
      <c r="QBI400"/>
      <c r="QBJ400"/>
      <c r="QBK400"/>
      <c r="QBL400"/>
      <c r="QBM400"/>
      <c r="QBN400"/>
      <c r="QBO400"/>
      <c r="QBP400"/>
      <c r="QBQ400"/>
      <c r="QBR400"/>
      <c r="QBS400"/>
      <c r="QBT400"/>
      <c r="QBU400"/>
      <c r="QBV400"/>
      <c r="QBW400"/>
      <c r="QBX400"/>
      <c r="QBY400"/>
      <c r="QBZ400"/>
      <c r="QCA400"/>
      <c r="QCB400"/>
      <c r="QCC400"/>
      <c r="QCD400"/>
      <c r="QCE400"/>
      <c r="QCF400"/>
      <c r="QCG400"/>
      <c r="QCH400"/>
      <c r="QCI400"/>
      <c r="QCJ400"/>
      <c r="QCK400"/>
      <c r="QCL400"/>
      <c r="QCM400"/>
      <c r="QCN400"/>
      <c r="QCO400"/>
      <c r="QCP400"/>
      <c r="QCQ400"/>
      <c r="QCR400"/>
      <c r="QCS400"/>
      <c r="QCT400"/>
      <c r="QCU400"/>
      <c r="QCV400"/>
      <c r="QCW400"/>
      <c r="QCX400"/>
      <c r="QCY400"/>
      <c r="QCZ400"/>
      <c r="QDA400"/>
      <c r="QDB400"/>
      <c r="QDC400"/>
      <c r="QDD400"/>
      <c r="QDE400"/>
      <c r="QDF400"/>
      <c r="QDG400"/>
      <c r="QDH400"/>
      <c r="QDI400"/>
      <c r="QDJ400"/>
      <c r="QDK400"/>
      <c r="QDL400"/>
      <c r="QDM400"/>
      <c r="QDN400"/>
      <c r="QDO400"/>
      <c r="QDP400"/>
      <c r="QDQ400"/>
      <c r="QDR400"/>
      <c r="QDS400"/>
      <c r="QDT400"/>
      <c r="QDU400"/>
      <c r="QDV400"/>
      <c r="QDW400"/>
      <c r="QDX400"/>
      <c r="QDY400"/>
      <c r="QDZ400"/>
      <c r="QEA400"/>
      <c r="QEB400"/>
      <c r="QEC400"/>
      <c r="QED400"/>
      <c r="QEE400"/>
      <c r="QEF400"/>
      <c r="QEG400"/>
      <c r="QEH400"/>
      <c r="QEI400"/>
      <c r="QEJ400"/>
      <c r="QEK400"/>
      <c r="QEL400"/>
      <c r="QEM400"/>
      <c r="QEN400"/>
      <c r="QEO400"/>
      <c r="QEP400"/>
      <c r="QEQ400"/>
      <c r="QER400"/>
      <c r="QES400"/>
      <c r="QET400"/>
      <c r="QEU400"/>
      <c r="QEV400"/>
      <c r="QEW400"/>
      <c r="QEX400"/>
      <c r="QEY400"/>
      <c r="QEZ400"/>
      <c r="QFA400"/>
      <c r="QFB400"/>
      <c r="QFC400"/>
      <c r="QFD400"/>
      <c r="QFE400"/>
      <c r="QFF400"/>
      <c r="QFG400"/>
      <c r="QFH400"/>
      <c r="QFI400"/>
      <c r="QFJ400"/>
      <c r="QFK400"/>
      <c r="QFL400"/>
      <c r="QFM400"/>
      <c r="QFN400"/>
      <c r="QFO400"/>
      <c r="QFP400"/>
      <c r="QFQ400"/>
      <c r="QFR400"/>
      <c r="QFS400"/>
      <c r="QFT400"/>
      <c r="QFU400"/>
      <c r="QFV400"/>
      <c r="QFW400"/>
      <c r="QFX400"/>
      <c r="QFY400"/>
      <c r="QFZ400"/>
      <c r="QGA400"/>
      <c r="QGB400"/>
      <c r="QGC400"/>
      <c r="QGD400"/>
      <c r="QGE400"/>
      <c r="QGF400"/>
      <c r="QGG400"/>
      <c r="QGH400"/>
      <c r="QGI400"/>
      <c r="QGJ400"/>
      <c r="QGK400"/>
      <c r="QGL400"/>
      <c r="QGM400"/>
      <c r="QGN400"/>
      <c r="QGO400"/>
      <c r="QGP400"/>
      <c r="QGQ400"/>
      <c r="QGR400"/>
      <c r="QGS400"/>
      <c r="QGT400"/>
      <c r="QGU400"/>
      <c r="QGV400"/>
      <c r="QGW400"/>
      <c r="QGX400"/>
      <c r="QGY400"/>
      <c r="QGZ400"/>
      <c r="QHA400"/>
      <c r="QHB400"/>
      <c r="QHC400"/>
      <c r="QHD400"/>
      <c r="QHE400"/>
      <c r="QHF400"/>
      <c r="QHG400"/>
      <c r="QHH400"/>
      <c r="QHI400"/>
      <c r="QHJ400"/>
      <c r="QHK400"/>
      <c r="QHL400"/>
      <c r="QHM400"/>
      <c r="QHN400"/>
      <c r="QHO400"/>
      <c r="QHP400"/>
      <c r="QHQ400"/>
      <c r="QHR400"/>
      <c r="QHS400"/>
      <c r="QHT400"/>
      <c r="QHU400"/>
      <c r="QHV400"/>
      <c r="QHW400"/>
      <c r="QHX400"/>
      <c r="QHY400"/>
      <c r="QHZ400"/>
      <c r="QIA400"/>
      <c r="QIB400"/>
      <c r="QIC400"/>
      <c r="QID400"/>
      <c r="QIE400"/>
      <c r="QIF400"/>
      <c r="QIG400"/>
      <c r="QIH400"/>
      <c r="QII400"/>
      <c r="QIJ400"/>
      <c r="QIK400"/>
      <c r="QIL400"/>
      <c r="QIM400"/>
      <c r="QIN400"/>
      <c r="QIO400"/>
      <c r="QIP400"/>
      <c r="QIQ400"/>
      <c r="QIR400"/>
      <c r="QIS400"/>
      <c r="QIT400"/>
      <c r="QIU400"/>
      <c r="QIV400"/>
      <c r="QIW400"/>
      <c r="QIX400"/>
      <c r="QIY400"/>
      <c r="QIZ400"/>
      <c r="QJA400"/>
      <c r="QJB400"/>
      <c r="QJC400"/>
      <c r="QJD400"/>
      <c r="QJE400"/>
      <c r="QJF400"/>
      <c r="QJG400"/>
      <c r="QJH400"/>
      <c r="QJI400"/>
      <c r="QJJ400"/>
      <c r="QJK400"/>
      <c r="QJL400"/>
      <c r="QJM400"/>
      <c r="QJN400"/>
      <c r="QJO400"/>
      <c r="QJP400"/>
      <c r="QJQ400"/>
      <c r="QJR400"/>
      <c r="QJS400"/>
      <c r="QJT400"/>
      <c r="QJU400"/>
      <c r="QJV400"/>
      <c r="QJW400"/>
      <c r="QJX400"/>
      <c r="QJY400"/>
      <c r="QJZ400"/>
      <c r="QKA400"/>
      <c r="QKB400"/>
      <c r="QKC400"/>
      <c r="QKD400"/>
      <c r="QKE400"/>
      <c r="QKF400"/>
      <c r="QKG400"/>
      <c r="QKH400"/>
      <c r="QKI400"/>
      <c r="QKJ400"/>
      <c r="QKK400"/>
      <c r="QKL400"/>
      <c r="QKM400"/>
      <c r="QKN400"/>
      <c r="QKO400"/>
      <c r="QKP400"/>
      <c r="QKQ400"/>
      <c r="QKR400"/>
      <c r="QKS400"/>
      <c r="QKT400"/>
      <c r="QKU400"/>
      <c r="QKV400"/>
      <c r="QKW400"/>
      <c r="QKX400"/>
      <c r="QKY400"/>
      <c r="QKZ400"/>
      <c r="QLA400"/>
      <c r="QLB400"/>
      <c r="QLC400"/>
      <c r="QLD400"/>
      <c r="QLE400"/>
      <c r="QLF400"/>
      <c r="QLG400"/>
      <c r="QLH400"/>
      <c r="QLI400"/>
      <c r="QLJ400"/>
      <c r="QLK400"/>
      <c r="QLL400"/>
      <c r="QLM400"/>
      <c r="QLN400"/>
      <c r="QLO400"/>
      <c r="QLP400"/>
      <c r="QLQ400"/>
      <c r="QLR400"/>
      <c r="QLS400"/>
      <c r="QLT400"/>
      <c r="QLU400"/>
      <c r="QLV400"/>
      <c r="QLW400"/>
      <c r="QLX400"/>
      <c r="QLY400"/>
      <c r="QLZ400"/>
      <c r="QMA400"/>
      <c r="QMB400"/>
      <c r="QMC400"/>
      <c r="QMD400"/>
      <c r="QME400"/>
      <c r="QMF400"/>
      <c r="QMG400"/>
      <c r="QMH400"/>
      <c r="QMI400"/>
      <c r="QMJ400"/>
      <c r="QMK400"/>
      <c r="QML400"/>
      <c r="QMM400"/>
      <c r="QMN400"/>
      <c r="QMO400"/>
      <c r="QMP400"/>
      <c r="QMQ400"/>
      <c r="QMR400"/>
      <c r="QMS400"/>
      <c r="QMT400"/>
      <c r="QMU400"/>
      <c r="QMV400"/>
      <c r="QMW400"/>
      <c r="QMX400"/>
      <c r="QMY400"/>
      <c r="QMZ400"/>
      <c r="QNA400"/>
      <c r="QNB400"/>
      <c r="QNC400"/>
      <c r="QND400"/>
      <c r="QNE400"/>
      <c r="QNF400"/>
      <c r="QNG400"/>
      <c r="QNH400"/>
      <c r="QNI400"/>
      <c r="QNJ400"/>
      <c r="QNK400"/>
      <c r="QNL400"/>
      <c r="QNM400"/>
      <c r="QNN400"/>
      <c r="QNO400"/>
      <c r="QNP400"/>
      <c r="QNQ400"/>
      <c r="QNR400"/>
      <c r="QNS400"/>
      <c r="QNT400"/>
      <c r="QNU400"/>
      <c r="QNV400"/>
      <c r="QNW400"/>
      <c r="QNX400"/>
      <c r="QNY400"/>
      <c r="QNZ400"/>
      <c r="QOA400"/>
      <c r="QOB400"/>
      <c r="QOC400"/>
      <c r="QOD400"/>
      <c r="QOE400"/>
      <c r="QOF400"/>
      <c r="QOG400"/>
      <c r="QOH400"/>
      <c r="QOI400"/>
      <c r="QOJ400"/>
      <c r="QOK400"/>
      <c r="QOL400"/>
      <c r="QOM400"/>
      <c r="QON400"/>
      <c r="QOO400"/>
      <c r="QOP400"/>
      <c r="QOQ400"/>
      <c r="QOR400"/>
      <c r="QOS400"/>
      <c r="QOT400"/>
      <c r="QOU400"/>
      <c r="QOV400"/>
      <c r="QOW400"/>
      <c r="QOX400"/>
      <c r="QOY400"/>
      <c r="QOZ400"/>
      <c r="QPA400"/>
      <c r="QPB400"/>
      <c r="QPC400"/>
      <c r="QPD400"/>
      <c r="QPE400"/>
      <c r="QPF400"/>
      <c r="QPG400"/>
      <c r="QPH400"/>
      <c r="QPI400"/>
      <c r="QPJ400"/>
      <c r="QPK400"/>
      <c r="QPL400"/>
      <c r="QPM400"/>
      <c r="QPN400"/>
      <c r="QPO400"/>
      <c r="QPP400"/>
      <c r="QPQ400"/>
      <c r="QPR400"/>
      <c r="QPS400"/>
      <c r="QPT400"/>
      <c r="QPU400"/>
      <c r="QPV400"/>
      <c r="QPW400"/>
      <c r="QPX400"/>
      <c r="QPY400"/>
      <c r="QPZ400"/>
      <c r="QQA400"/>
      <c r="QQB400"/>
      <c r="QQC400"/>
      <c r="QQD400"/>
      <c r="QQE400"/>
      <c r="QQF400"/>
      <c r="QQG400"/>
      <c r="QQH400"/>
      <c r="QQI400"/>
      <c r="QQJ400"/>
      <c r="QQK400"/>
      <c r="QQL400"/>
      <c r="QQM400"/>
      <c r="QQN400"/>
      <c r="QQO400"/>
      <c r="QQP400"/>
      <c r="QQQ400"/>
      <c r="QQR400"/>
      <c r="QQS400"/>
      <c r="QQT400"/>
      <c r="QQU400"/>
      <c r="QQV400"/>
      <c r="QQW400"/>
      <c r="QQX400"/>
      <c r="QQY400"/>
      <c r="QQZ400"/>
      <c r="QRA400"/>
      <c r="QRB400"/>
      <c r="QRC400"/>
      <c r="QRD400"/>
      <c r="QRE400"/>
      <c r="QRF400"/>
      <c r="QRG400"/>
      <c r="QRH400"/>
      <c r="QRI400"/>
      <c r="QRJ400"/>
      <c r="QRK400"/>
      <c r="QRL400"/>
      <c r="QRM400"/>
      <c r="QRN400"/>
      <c r="QRO400"/>
      <c r="QRP400"/>
      <c r="QRQ400"/>
      <c r="QRR400"/>
      <c r="QRS400"/>
      <c r="QRT400"/>
      <c r="QRU400"/>
      <c r="QRV400"/>
      <c r="QRW400"/>
      <c r="QRX400"/>
      <c r="QRY400"/>
      <c r="QRZ400"/>
      <c r="QSA400"/>
      <c r="QSB400"/>
      <c r="QSC400"/>
      <c r="QSD400"/>
      <c r="QSE400"/>
      <c r="QSF400"/>
      <c r="QSG400"/>
      <c r="QSH400"/>
      <c r="QSI400"/>
      <c r="QSJ400"/>
      <c r="QSK400"/>
      <c r="QSL400"/>
      <c r="QSM400"/>
      <c r="QSN400"/>
      <c r="QSO400"/>
      <c r="QSP400"/>
      <c r="QSQ400"/>
      <c r="QSR400"/>
      <c r="QSS400"/>
      <c r="QST400"/>
      <c r="QSU400"/>
      <c r="QSV400"/>
      <c r="QSW400"/>
      <c r="QSX400"/>
      <c r="QSY400"/>
      <c r="QSZ400"/>
      <c r="QTA400"/>
      <c r="QTB400"/>
      <c r="QTC400"/>
      <c r="QTD400"/>
      <c r="QTE400"/>
      <c r="QTF400"/>
      <c r="QTG400"/>
      <c r="QTH400"/>
      <c r="QTI400"/>
      <c r="QTJ400"/>
      <c r="QTK400"/>
      <c r="QTL400"/>
      <c r="QTM400"/>
      <c r="QTN400"/>
      <c r="QTO400"/>
      <c r="QTP400"/>
      <c r="QTQ400"/>
      <c r="QTR400"/>
      <c r="QTS400"/>
      <c r="QTT400"/>
      <c r="QTU400"/>
      <c r="QTV400"/>
      <c r="QTW400"/>
      <c r="QTX400"/>
      <c r="QTY400"/>
      <c r="QTZ400"/>
      <c r="QUA400"/>
      <c r="QUB400"/>
      <c r="QUC400"/>
      <c r="QUD400"/>
      <c r="QUE400"/>
      <c r="QUF400"/>
      <c r="QUG400"/>
      <c r="QUH400"/>
      <c r="QUI400"/>
      <c r="QUJ400"/>
      <c r="QUK400"/>
      <c r="QUL400"/>
      <c r="QUM400"/>
      <c r="QUN400"/>
      <c r="QUO400"/>
      <c r="QUP400"/>
      <c r="QUQ400"/>
      <c r="QUR400"/>
      <c r="QUS400"/>
      <c r="QUT400"/>
      <c r="QUU400"/>
      <c r="QUV400"/>
      <c r="QUW400"/>
      <c r="QUX400"/>
      <c r="QUY400"/>
      <c r="QUZ400"/>
      <c r="QVA400"/>
      <c r="QVB400"/>
      <c r="QVC400"/>
      <c r="QVD400"/>
      <c r="QVE400"/>
      <c r="QVF400"/>
      <c r="QVG400"/>
      <c r="QVH400"/>
      <c r="QVI400"/>
      <c r="QVJ400"/>
      <c r="QVK400"/>
      <c r="QVL400"/>
      <c r="QVM400"/>
      <c r="QVN400"/>
      <c r="QVO400"/>
      <c r="QVP400"/>
      <c r="QVQ400"/>
      <c r="QVR400"/>
      <c r="QVS400"/>
      <c r="QVT400"/>
      <c r="QVU400"/>
      <c r="QVV400"/>
      <c r="QVW400"/>
      <c r="QVX400"/>
      <c r="QVY400"/>
      <c r="QVZ400"/>
      <c r="QWA400"/>
      <c r="QWB400"/>
      <c r="QWC400"/>
      <c r="QWD400"/>
      <c r="QWE400"/>
      <c r="QWF400"/>
      <c r="QWG400"/>
      <c r="QWH400"/>
      <c r="QWI400"/>
      <c r="QWJ400"/>
      <c r="QWK400"/>
      <c r="QWL400"/>
      <c r="QWM400"/>
      <c r="QWN400"/>
      <c r="QWO400"/>
      <c r="QWP400"/>
      <c r="QWQ400"/>
      <c r="QWR400"/>
      <c r="QWS400"/>
      <c r="QWT400"/>
      <c r="QWU400"/>
      <c r="QWV400"/>
      <c r="QWW400"/>
      <c r="QWX400"/>
      <c r="QWY400"/>
      <c r="QWZ400"/>
      <c r="QXA400"/>
      <c r="QXB400"/>
      <c r="QXC400"/>
      <c r="QXD400"/>
      <c r="QXE400"/>
      <c r="QXF400"/>
      <c r="QXG400"/>
      <c r="QXH400"/>
      <c r="QXI400"/>
      <c r="QXJ400"/>
      <c r="QXK400"/>
      <c r="QXL400"/>
      <c r="QXM400"/>
      <c r="QXN400"/>
      <c r="QXO400"/>
      <c r="QXP400"/>
      <c r="QXQ400"/>
      <c r="QXR400"/>
      <c r="QXS400"/>
      <c r="QXT400"/>
      <c r="QXU400"/>
      <c r="QXV400"/>
      <c r="QXW400"/>
      <c r="QXX400"/>
      <c r="QXY400"/>
      <c r="QXZ400"/>
      <c r="QYA400"/>
      <c r="QYB400"/>
      <c r="QYC400"/>
      <c r="QYD400"/>
      <c r="QYE400"/>
      <c r="QYF400"/>
      <c r="QYG400"/>
      <c r="QYH400"/>
      <c r="QYI400"/>
      <c r="QYJ400"/>
      <c r="QYK400"/>
      <c r="QYL400"/>
      <c r="QYM400"/>
      <c r="QYN400"/>
      <c r="QYO400"/>
      <c r="QYP400"/>
      <c r="QYQ400"/>
      <c r="QYR400"/>
      <c r="QYS400"/>
      <c r="QYT400"/>
      <c r="QYU400"/>
      <c r="QYV400"/>
      <c r="QYW400"/>
      <c r="QYX400"/>
      <c r="QYY400"/>
      <c r="QYZ400"/>
      <c r="QZA400"/>
      <c r="QZB400"/>
      <c r="QZC400"/>
      <c r="QZD400"/>
      <c r="QZE400"/>
      <c r="QZF400"/>
      <c r="QZG400"/>
      <c r="QZH400"/>
      <c r="QZI400"/>
      <c r="QZJ400"/>
      <c r="QZK400"/>
      <c r="QZL400"/>
      <c r="QZM400"/>
      <c r="QZN400"/>
      <c r="QZO400"/>
      <c r="QZP400"/>
      <c r="QZQ400"/>
      <c r="QZR400"/>
      <c r="QZS400"/>
      <c r="QZT400"/>
      <c r="QZU400"/>
      <c r="QZV400"/>
      <c r="QZW400"/>
      <c r="QZX400"/>
      <c r="QZY400"/>
      <c r="QZZ400"/>
      <c r="RAA400"/>
      <c r="RAB400"/>
      <c r="RAC400"/>
      <c r="RAD400"/>
      <c r="RAE400"/>
      <c r="RAF400"/>
      <c r="RAG400"/>
      <c r="RAH400"/>
      <c r="RAI400"/>
      <c r="RAJ400"/>
      <c r="RAK400"/>
      <c r="RAL400"/>
      <c r="RAM400"/>
      <c r="RAN400"/>
      <c r="RAO400"/>
      <c r="RAP400"/>
      <c r="RAQ400"/>
      <c r="RAR400"/>
      <c r="RAS400"/>
      <c r="RAT400"/>
      <c r="RAU400"/>
      <c r="RAV400"/>
      <c r="RAW400"/>
      <c r="RAX400"/>
      <c r="RAY400"/>
      <c r="RAZ400"/>
      <c r="RBA400"/>
      <c r="RBB400"/>
      <c r="RBC400"/>
      <c r="RBD400"/>
      <c r="RBE400"/>
      <c r="RBF400"/>
      <c r="RBG400"/>
      <c r="RBH400"/>
      <c r="RBI400"/>
      <c r="RBJ400"/>
      <c r="RBK400"/>
      <c r="RBL400"/>
      <c r="RBM400"/>
      <c r="RBN400"/>
      <c r="RBO400"/>
      <c r="RBP400"/>
      <c r="RBQ400"/>
      <c r="RBR400"/>
      <c r="RBS400"/>
      <c r="RBT400"/>
      <c r="RBU400"/>
      <c r="RBV400"/>
      <c r="RBW400"/>
      <c r="RBX400"/>
      <c r="RBY400"/>
      <c r="RBZ400"/>
      <c r="RCA400"/>
      <c r="RCB400"/>
      <c r="RCC400"/>
      <c r="RCD400"/>
      <c r="RCE400"/>
      <c r="RCF400"/>
      <c r="RCG400"/>
      <c r="RCH400"/>
      <c r="RCI400"/>
      <c r="RCJ400"/>
      <c r="RCK400"/>
      <c r="RCL400"/>
      <c r="RCM400"/>
      <c r="RCN400"/>
      <c r="RCO400"/>
      <c r="RCP400"/>
      <c r="RCQ400"/>
      <c r="RCR400"/>
      <c r="RCS400"/>
      <c r="RCT400"/>
      <c r="RCU400"/>
      <c r="RCV400"/>
      <c r="RCW400"/>
      <c r="RCX400"/>
      <c r="RCY400"/>
      <c r="RCZ400"/>
      <c r="RDA400"/>
      <c r="RDB400"/>
      <c r="RDC400"/>
      <c r="RDD400"/>
      <c r="RDE400"/>
      <c r="RDF400"/>
      <c r="RDG400"/>
      <c r="RDH400"/>
      <c r="RDI400"/>
      <c r="RDJ400"/>
      <c r="RDK400"/>
      <c r="RDL400"/>
      <c r="RDM400"/>
      <c r="RDN400"/>
      <c r="RDO400"/>
      <c r="RDP400"/>
      <c r="RDQ400"/>
      <c r="RDR400"/>
      <c r="RDS400"/>
      <c r="RDT400"/>
      <c r="RDU400"/>
      <c r="RDV400"/>
      <c r="RDW400"/>
      <c r="RDX400"/>
      <c r="RDY400"/>
      <c r="RDZ400"/>
      <c r="REA400"/>
      <c r="REB400"/>
      <c r="REC400"/>
      <c r="RED400"/>
      <c r="REE400"/>
      <c r="REF400"/>
      <c r="REG400"/>
      <c r="REH400"/>
      <c r="REI400"/>
      <c r="REJ400"/>
      <c r="REK400"/>
      <c r="REL400"/>
      <c r="REM400"/>
      <c r="REN400"/>
      <c r="REO400"/>
      <c r="REP400"/>
      <c r="REQ400"/>
      <c r="RER400"/>
      <c r="RES400"/>
      <c r="RET400"/>
      <c r="REU400"/>
      <c r="REV400"/>
      <c r="REW400"/>
      <c r="REX400"/>
      <c r="REY400"/>
      <c r="REZ400"/>
      <c r="RFA400"/>
      <c r="RFB400"/>
      <c r="RFC400"/>
      <c r="RFD400"/>
      <c r="RFE400"/>
      <c r="RFF400"/>
      <c r="RFG400"/>
      <c r="RFH400"/>
      <c r="RFI400"/>
      <c r="RFJ400"/>
      <c r="RFK400"/>
      <c r="RFL400"/>
      <c r="RFM400"/>
      <c r="RFN400"/>
      <c r="RFO400"/>
      <c r="RFP400"/>
      <c r="RFQ400"/>
      <c r="RFR400"/>
      <c r="RFS400"/>
      <c r="RFT400"/>
      <c r="RFU400"/>
      <c r="RFV400"/>
      <c r="RFW400"/>
      <c r="RFX400"/>
      <c r="RFY400"/>
      <c r="RFZ400"/>
      <c r="RGA400"/>
      <c r="RGB400"/>
      <c r="RGC400"/>
      <c r="RGD400"/>
      <c r="RGE400"/>
      <c r="RGF400"/>
      <c r="RGG400"/>
      <c r="RGH400"/>
      <c r="RGI400"/>
      <c r="RGJ400"/>
      <c r="RGK400"/>
      <c r="RGL400"/>
      <c r="RGM400"/>
      <c r="RGN400"/>
      <c r="RGO400"/>
      <c r="RGP400"/>
      <c r="RGQ400"/>
      <c r="RGR400"/>
      <c r="RGS400"/>
      <c r="RGT400"/>
      <c r="RGU400"/>
      <c r="RGV400"/>
      <c r="RGW400"/>
      <c r="RGX400"/>
      <c r="RGY400"/>
      <c r="RGZ400"/>
      <c r="RHA400"/>
      <c r="RHB400"/>
      <c r="RHC400"/>
      <c r="RHD400"/>
      <c r="RHE400"/>
      <c r="RHF400"/>
      <c r="RHG400"/>
      <c r="RHH400"/>
      <c r="RHI400"/>
      <c r="RHJ400"/>
      <c r="RHK400"/>
      <c r="RHL400"/>
      <c r="RHM400"/>
      <c r="RHN400"/>
      <c r="RHO400"/>
      <c r="RHP400"/>
      <c r="RHQ400"/>
      <c r="RHR400"/>
      <c r="RHS400"/>
      <c r="RHT400"/>
      <c r="RHU400"/>
      <c r="RHV400"/>
      <c r="RHW400"/>
      <c r="RHX400"/>
      <c r="RHY400"/>
      <c r="RHZ400"/>
      <c r="RIA400"/>
      <c r="RIB400"/>
      <c r="RIC400"/>
      <c r="RID400"/>
      <c r="RIE400"/>
      <c r="RIF400"/>
      <c r="RIG400"/>
      <c r="RIH400"/>
      <c r="RII400"/>
      <c r="RIJ400"/>
      <c r="RIK400"/>
      <c r="RIL400"/>
      <c r="RIM400"/>
      <c r="RIN400"/>
      <c r="RIO400"/>
      <c r="RIP400"/>
      <c r="RIQ400"/>
      <c r="RIR400"/>
      <c r="RIS400"/>
      <c r="RIT400"/>
      <c r="RIU400"/>
      <c r="RIV400"/>
      <c r="RIW400"/>
      <c r="RIX400"/>
      <c r="RIY400"/>
      <c r="RIZ400"/>
      <c r="RJA400"/>
      <c r="RJB400"/>
      <c r="RJC400"/>
      <c r="RJD400"/>
      <c r="RJE400"/>
      <c r="RJF400"/>
      <c r="RJG400"/>
      <c r="RJH400"/>
      <c r="RJI400"/>
      <c r="RJJ400"/>
      <c r="RJK400"/>
      <c r="RJL400"/>
      <c r="RJM400"/>
      <c r="RJN400"/>
      <c r="RJO400"/>
      <c r="RJP400"/>
      <c r="RJQ400"/>
      <c r="RJR400"/>
      <c r="RJS400"/>
      <c r="RJT400"/>
      <c r="RJU400"/>
      <c r="RJV400"/>
      <c r="RJW400"/>
      <c r="RJX400"/>
      <c r="RJY400"/>
      <c r="RJZ400"/>
      <c r="RKA400"/>
      <c r="RKB400"/>
      <c r="RKC400"/>
      <c r="RKD400"/>
      <c r="RKE400"/>
      <c r="RKF400"/>
      <c r="RKG400"/>
      <c r="RKH400"/>
      <c r="RKI400"/>
      <c r="RKJ400"/>
      <c r="RKK400"/>
      <c r="RKL400"/>
      <c r="RKM400"/>
      <c r="RKN400"/>
      <c r="RKO400"/>
      <c r="RKP400"/>
      <c r="RKQ400"/>
      <c r="RKR400"/>
      <c r="RKS400"/>
      <c r="RKT400"/>
      <c r="RKU400"/>
      <c r="RKV400"/>
      <c r="RKW400"/>
      <c r="RKX400"/>
      <c r="RKY400"/>
      <c r="RKZ400"/>
      <c r="RLA400"/>
      <c r="RLB400"/>
      <c r="RLC400"/>
      <c r="RLD400"/>
      <c r="RLE400"/>
      <c r="RLF400"/>
      <c r="RLG400"/>
      <c r="RLH400"/>
      <c r="RLI400"/>
      <c r="RLJ400"/>
      <c r="RLK400"/>
      <c r="RLL400"/>
      <c r="RLM400"/>
      <c r="RLN400"/>
      <c r="RLO400"/>
      <c r="RLP400"/>
      <c r="RLQ400"/>
      <c r="RLR400"/>
      <c r="RLS400"/>
      <c r="RLT400"/>
      <c r="RLU400"/>
      <c r="RLV400"/>
      <c r="RLW400"/>
      <c r="RLX400"/>
      <c r="RLY400"/>
      <c r="RLZ400"/>
      <c r="RMA400"/>
      <c r="RMB400"/>
      <c r="RMC400"/>
      <c r="RMD400"/>
      <c r="RME400"/>
      <c r="RMF400"/>
      <c r="RMG400"/>
      <c r="RMH400"/>
      <c r="RMI400"/>
      <c r="RMJ400"/>
      <c r="RMK400"/>
      <c r="RML400"/>
      <c r="RMM400"/>
      <c r="RMN400"/>
      <c r="RMO400"/>
      <c r="RMP400"/>
      <c r="RMQ400"/>
      <c r="RMR400"/>
      <c r="RMS400"/>
      <c r="RMT400"/>
      <c r="RMU400"/>
      <c r="RMV400"/>
      <c r="RMW400"/>
      <c r="RMX400"/>
      <c r="RMY400"/>
      <c r="RMZ400"/>
      <c r="RNA400"/>
      <c r="RNB400"/>
      <c r="RNC400"/>
      <c r="RND400"/>
      <c r="RNE400"/>
      <c r="RNF400"/>
      <c r="RNG400"/>
      <c r="RNH400"/>
      <c r="RNI400"/>
      <c r="RNJ400"/>
      <c r="RNK400"/>
      <c r="RNL400"/>
      <c r="RNM400"/>
      <c r="RNN400"/>
      <c r="RNO400"/>
      <c r="RNP400"/>
      <c r="RNQ400"/>
      <c r="RNR400"/>
      <c r="RNS400"/>
      <c r="RNT400"/>
      <c r="RNU400"/>
      <c r="RNV400"/>
      <c r="RNW400"/>
      <c r="RNX400"/>
      <c r="RNY400"/>
      <c r="RNZ400"/>
      <c r="ROA400"/>
      <c r="ROB400"/>
      <c r="ROC400"/>
      <c r="ROD400"/>
      <c r="ROE400"/>
      <c r="ROF400"/>
      <c r="ROG400"/>
      <c r="ROH400"/>
      <c r="ROI400"/>
      <c r="ROJ400"/>
      <c r="ROK400"/>
      <c r="ROL400"/>
      <c r="ROM400"/>
      <c r="RON400"/>
      <c r="ROO400"/>
      <c r="ROP400"/>
      <c r="ROQ400"/>
      <c r="ROR400"/>
      <c r="ROS400"/>
      <c r="ROT400"/>
      <c r="ROU400"/>
      <c r="ROV400"/>
      <c r="ROW400"/>
      <c r="ROX400"/>
      <c r="ROY400"/>
      <c r="ROZ400"/>
      <c r="RPA400"/>
      <c r="RPB400"/>
      <c r="RPC400"/>
      <c r="RPD400"/>
      <c r="RPE400"/>
      <c r="RPF400"/>
      <c r="RPG400"/>
      <c r="RPH400"/>
      <c r="RPI400"/>
      <c r="RPJ400"/>
      <c r="RPK400"/>
      <c r="RPL400"/>
      <c r="RPM400"/>
      <c r="RPN400"/>
      <c r="RPO400"/>
      <c r="RPP400"/>
      <c r="RPQ400"/>
      <c r="RPR400"/>
      <c r="RPS400"/>
      <c r="RPT400"/>
      <c r="RPU400"/>
      <c r="RPV400"/>
      <c r="RPW400"/>
      <c r="RPX400"/>
      <c r="RPY400"/>
      <c r="RPZ400"/>
      <c r="RQA400"/>
      <c r="RQB400"/>
      <c r="RQC400"/>
      <c r="RQD400"/>
      <c r="RQE400"/>
      <c r="RQF400"/>
      <c r="RQG400"/>
      <c r="RQH400"/>
      <c r="RQI400"/>
      <c r="RQJ400"/>
      <c r="RQK400"/>
      <c r="RQL400"/>
      <c r="RQM400"/>
      <c r="RQN400"/>
      <c r="RQO400"/>
      <c r="RQP400"/>
      <c r="RQQ400"/>
      <c r="RQR400"/>
      <c r="RQS400"/>
      <c r="RQT400"/>
      <c r="RQU400"/>
      <c r="RQV400"/>
      <c r="RQW400"/>
      <c r="RQX400"/>
      <c r="RQY400"/>
      <c r="RQZ400"/>
      <c r="RRA400"/>
      <c r="RRB400"/>
      <c r="RRC400"/>
      <c r="RRD400"/>
      <c r="RRE400"/>
      <c r="RRF400"/>
      <c r="RRG400"/>
      <c r="RRH400"/>
      <c r="RRI400"/>
      <c r="RRJ400"/>
      <c r="RRK400"/>
      <c r="RRL400"/>
      <c r="RRM400"/>
      <c r="RRN400"/>
      <c r="RRO400"/>
      <c r="RRP400"/>
      <c r="RRQ400"/>
      <c r="RRR400"/>
      <c r="RRS400"/>
      <c r="RRT400"/>
      <c r="RRU400"/>
      <c r="RRV400"/>
      <c r="RRW400"/>
      <c r="RRX400"/>
      <c r="RRY400"/>
      <c r="RRZ400"/>
      <c r="RSA400"/>
      <c r="RSB400"/>
      <c r="RSC400"/>
      <c r="RSD400"/>
      <c r="RSE400"/>
      <c r="RSF400"/>
      <c r="RSG400"/>
      <c r="RSH400"/>
      <c r="RSI400"/>
      <c r="RSJ400"/>
      <c r="RSK400"/>
      <c r="RSL400"/>
      <c r="RSM400"/>
      <c r="RSN400"/>
      <c r="RSO400"/>
      <c r="RSP400"/>
      <c r="RSQ400"/>
      <c r="RSR400"/>
      <c r="RSS400"/>
      <c r="RST400"/>
      <c r="RSU400"/>
      <c r="RSV400"/>
      <c r="RSW400"/>
      <c r="RSX400"/>
      <c r="RSY400"/>
      <c r="RSZ400"/>
      <c r="RTA400"/>
      <c r="RTB400"/>
      <c r="RTC400"/>
      <c r="RTD400"/>
      <c r="RTE400"/>
      <c r="RTF400"/>
      <c r="RTG400"/>
      <c r="RTH400"/>
      <c r="RTI400"/>
      <c r="RTJ400"/>
      <c r="RTK400"/>
      <c r="RTL400"/>
      <c r="RTM400"/>
      <c r="RTN400"/>
      <c r="RTO400"/>
      <c r="RTP400"/>
      <c r="RTQ400"/>
      <c r="RTR400"/>
      <c r="RTS400"/>
      <c r="RTT400"/>
      <c r="RTU400"/>
      <c r="RTV400"/>
      <c r="RTW400"/>
      <c r="RTX400"/>
      <c r="RTY400"/>
      <c r="RTZ400"/>
      <c r="RUA400"/>
      <c r="RUB400"/>
      <c r="RUC400"/>
      <c r="RUD400"/>
      <c r="RUE400"/>
      <c r="RUF400"/>
      <c r="RUG400"/>
      <c r="RUH400"/>
      <c r="RUI400"/>
      <c r="RUJ400"/>
      <c r="RUK400"/>
      <c r="RUL400"/>
      <c r="RUM400"/>
      <c r="RUN400"/>
      <c r="RUO400"/>
      <c r="RUP400"/>
      <c r="RUQ400"/>
      <c r="RUR400"/>
      <c r="RUS400"/>
      <c r="RUT400"/>
      <c r="RUU400"/>
      <c r="RUV400"/>
      <c r="RUW400"/>
      <c r="RUX400"/>
      <c r="RUY400"/>
      <c r="RUZ400"/>
      <c r="RVA400"/>
      <c r="RVB400"/>
      <c r="RVC400"/>
      <c r="RVD400"/>
      <c r="RVE400"/>
      <c r="RVF400"/>
      <c r="RVG400"/>
      <c r="RVH400"/>
      <c r="RVI400"/>
      <c r="RVJ400"/>
      <c r="RVK400"/>
      <c r="RVL400"/>
      <c r="RVM400"/>
      <c r="RVN400"/>
      <c r="RVO400"/>
      <c r="RVP400"/>
      <c r="RVQ400"/>
      <c r="RVR400"/>
      <c r="RVS400"/>
      <c r="RVT400"/>
      <c r="RVU400"/>
      <c r="RVV400"/>
      <c r="RVW400"/>
      <c r="RVX400"/>
      <c r="RVY400"/>
      <c r="RVZ400"/>
      <c r="RWA400"/>
      <c r="RWB400"/>
      <c r="RWC400"/>
      <c r="RWD400"/>
      <c r="RWE400"/>
      <c r="RWF400"/>
      <c r="RWG400"/>
      <c r="RWH400"/>
      <c r="RWI400"/>
      <c r="RWJ400"/>
      <c r="RWK400"/>
      <c r="RWL400"/>
      <c r="RWM400"/>
      <c r="RWN400"/>
      <c r="RWO400"/>
      <c r="RWP400"/>
      <c r="RWQ400"/>
      <c r="RWR400"/>
      <c r="RWS400"/>
      <c r="RWT400"/>
      <c r="RWU400"/>
      <c r="RWV400"/>
      <c r="RWW400"/>
      <c r="RWX400"/>
      <c r="RWY400"/>
      <c r="RWZ400"/>
      <c r="RXA400"/>
      <c r="RXB400"/>
      <c r="RXC400"/>
      <c r="RXD400"/>
      <c r="RXE400"/>
      <c r="RXF400"/>
      <c r="RXG400"/>
      <c r="RXH400"/>
      <c r="RXI400"/>
      <c r="RXJ400"/>
      <c r="RXK400"/>
      <c r="RXL400"/>
      <c r="RXM400"/>
      <c r="RXN400"/>
      <c r="RXO400"/>
      <c r="RXP400"/>
      <c r="RXQ400"/>
      <c r="RXR400"/>
      <c r="RXS400"/>
      <c r="RXT400"/>
      <c r="RXU400"/>
      <c r="RXV400"/>
      <c r="RXW400"/>
      <c r="RXX400"/>
      <c r="RXY400"/>
      <c r="RXZ400"/>
      <c r="RYA400"/>
      <c r="RYB400"/>
      <c r="RYC400"/>
      <c r="RYD400"/>
      <c r="RYE400"/>
      <c r="RYF400"/>
      <c r="RYG400"/>
      <c r="RYH400"/>
      <c r="RYI400"/>
      <c r="RYJ400"/>
      <c r="RYK400"/>
      <c r="RYL400"/>
      <c r="RYM400"/>
      <c r="RYN400"/>
      <c r="RYO400"/>
      <c r="RYP400"/>
      <c r="RYQ400"/>
      <c r="RYR400"/>
      <c r="RYS400"/>
      <c r="RYT400"/>
      <c r="RYU400"/>
      <c r="RYV400"/>
      <c r="RYW400"/>
      <c r="RYX400"/>
      <c r="RYY400"/>
      <c r="RYZ400"/>
      <c r="RZA400"/>
      <c r="RZB400"/>
      <c r="RZC400"/>
      <c r="RZD400"/>
      <c r="RZE400"/>
      <c r="RZF400"/>
      <c r="RZG400"/>
      <c r="RZH400"/>
      <c r="RZI400"/>
      <c r="RZJ400"/>
      <c r="RZK400"/>
      <c r="RZL400"/>
      <c r="RZM400"/>
      <c r="RZN400"/>
      <c r="RZO400"/>
      <c r="RZP400"/>
      <c r="RZQ400"/>
      <c r="RZR400"/>
      <c r="RZS400"/>
      <c r="RZT400"/>
      <c r="RZU400"/>
      <c r="RZV400"/>
      <c r="RZW400"/>
      <c r="RZX400"/>
      <c r="RZY400"/>
      <c r="RZZ400"/>
      <c r="SAA400"/>
      <c r="SAB400"/>
      <c r="SAC400"/>
      <c r="SAD400"/>
      <c r="SAE400"/>
      <c r="SAF400"/>
      <c r="SAG400"/>
      <c r="SAH400"/>
      <c r="SAI400"/>
      <c r="SAJ400"/>
      <c r="SAK400"/>
      <c r="SAL400"/>
      <c r="SAM400"/>
      <c r="SAN400"/>
      <c r="SAO400"/>
      <c r="SAP400"/>
      <c r="SAQ400"/>
      <c r="SAR400"/>
      <c r="SAS400"/>
      <c r="SAT400"/>
      <c r="SAU400"/>
      <c r="SAV400"/>
      <c r="SAW400"/>
      <c r="SAX400"/>
      <c r="SAY400"/>
      <c r="SAZ400"/>
      <c r="SBA400"/>
      <c r="SBB400"/>
      <c r="SBC400"/>
      <c r="SBD400"/>
      <c r="SBE400"/>
      <c r="SBF400"/>
      <c r="SBG400"/>
      <c r="SBH400"/>
      <c r="SBI400"/>
      <c r="SBJ400"/>
      <c r="SBK400"/>
      <c r="SBL400"/>
      <c r="SBM400"/>
      <c r="SBN400"/>
      <c r="SBO400"/>
      <c r="SBP400"/>
      <c r="SBQ400"/>
      <c r="SBR400"/>
      <c r="SBS400"/>
      <c r="SBT400"/>
      <c r="SBU400"/>
      <c r="SBV400"/>
      <c r="SBW400"/>
      <c r="SBX400"/>
      <c r="SBY400"/>
      <c r="SBZ400"/>
      <c r="SCA400"/>
      <c r="SCB400"/>
      <c r="SCC400"/>
      <c r="SCD400"/>
      <c r="SCE400"/>
      <c r="SCF400"/>
      <c r="SCG400"/>
      <c r="SCH400"/>
      <c r="SCI400"/>
      <c r="SCJ400"/>
      <c r="SCK400"/>
      <c r="SCL400"/>
      <c r="SCM400"/>
      <c r="SCN400"/>
      <c r="SCO400"/>
      <c r="SCP400"/>
      <c r="SCQ400"/>
      <c r="SCR400"/>
      <c r="SCS400"/>
      <c r="SCT400"/>
      <c r="SCU400"/>
      <c r="SCV400"/>
      <c r="SCW400"/>
      <c r="SCX400"/>
      <c r="SCY400"/>
      <c r="SCZ400"/>
      <c r="SDA400"/>
      <c r="SDB400"/>
      <c r="SDC400"/>
      <c r="SDD400"/>
      <c r="SDE400"/>
      <c r="SDF400"/>
      <c r="SDG400"/>
      <c r="SDH400"/>
      <c r="SDI400"/>
      <c r="SDJ400"/>
      <c r="SDK400"/>
      <c r="SDL400"/>
      <c r="SDM400"/>
      <c r="SDN400"/>
      <c r="SDO400"/>
      <c r="SDP400"/>
      <c r="SDQ400"/>
      <c r="SDR400"/>
      <c r="SDS400"/>
      <c r="SDT400"/>
      <c r="SDU400"/>
      <c r="SDV400"/>
      <c r="SDW400"/>
      <c r="SDX400"/>
      <c r="SDY400"/>
      <c r="SDZ400"/>
      <c r="SEA400"/>
      <c r="SEB400"/>
      <c r="SEC400"/>
      <c r="SED400"/>
      <c r="SEE400"/>
      <c r="SEF400"/>
      <c r="SEG400"/>
      <c r="SEH400"/>
      <c r="SEI400"/>
      <c r="SEJ400"/>
      <c r="SEK400"/>
      <c r="SEL400"/>
      <c r="SEM400"/>
      <c r="SEN400"/>
      <c r="SEO400"/>
      <c r="SEP400"/>
      <c r="SEQ400"/>
      <c r="SER400"/>
      <c r="SES400"/>
      <c r="SET400"/>
      <c r="SEU400"/>
      <c r="SEV400"/>
      <c r="SEW400"/>
      <c r="SEX400"/>
      <c r="SEY400"/>
      <c r="SEZ400"/>
      <c r="SFA400"/>
      <c r="SFB400"/>
      <c r="SFC400"/>
      <c r="SFD400"/>
      <c r="SFE400"/>
      <c r="SFF400"/>
      <c r="SFG400"/>
      <c r="SFH400"/>
      <c r="SFI400"/>
      <c r="SFJ400"/>
      <c r="SFK400"/>
      <c r="SFL400"/>
      <c r="SFM400"/>
      <c r="SFN400"/>
      <c r="SFO400"/>
      <c r="SFP400"/>
      <c r="SFQ400"/>
      <c r="SFR400"/>
      <c r="SFS400"/>
      <c r="SFT400"/>
      <c r="SFU400"/>
      <c r="SFV400"/>
      <c r="SFW400"/>
      <c r="SFX400"/>
      <c r="SFY400"/>
      <c r="SFZ400"/>
      <c r="SGA400"/>
      <c r="SGB400"/>
      <c r="SGC400"/>
      <c r="SGD400"/>
      <c r="SGE400"/>
      <c r="SGF400"/>
      <c r="SGG400"/>
      <c r="SGH400"/>
      <c r="SGI400"/>
      <c r="SGJ400"/>
      <c r="SGK400"/>
      <c r="SGL400"/>
      <c r="SGM400"/>
      <c r="SGN400"/>
      <c r="SGO400"/>
      <c r="SGP400"/>
      <c r="SGQ400"/>
      <c r="SGR400"/>
      <c r="SGS400"/>
      <c r="SGT400"/>
      <c r="SGU400"/>
      <c r="SGV400"/>
      <c r="SGW400"/>
      <c r="SGX400"/>
      <c r="SGY400"/>
      <c r="SGZ400"/>
      <c r="SHA400"/>
      <c r="SHB400"/>
      <c r="SHC400"/>
      <c r="SHD400"/>
      <c r="SHE400"/>
      <c r="SHF400"/>
      <c r="SHG400"/>
      <c r="SHH400"/>
      <c r="SHI400"/>
      <c r="SHJ400"/>
      <c r="SHK400"/>
      <c r="SHL400"/>
      <c r="SHM400"/>
      <c r="SHN400"/>
      <c r="SHO400"/>
      <c r="SHP400"/>
      <c r="SHQ400"/>
      <c r="SHR400"/>
      <c r="SHS400"/>
      <c r="SHT400"/>
      <c r="SHU400"/>
      <c r="SHV400"/>
      <c r="SHW400"/>
      <c r="SHX400"/>
      <c r="SHY400"/>
      <c r="SHZ400"/>
      <c r="SIA400"/>
      <c r="SIB400"/>
      <c r="SIC400"/>
      <c r="SID400"/>
      <c r="SIE400"/>
      <c r="SIF400"/>
      <c r="SIG400"/>
      <c r="SIH400"/>
      <c r="SII400"/>
      <c r="SIJ400"/>
      <c r="SIK400"/>
      <c r="SIL400"/>
      <c r="SIM400"/>
      <c r="SIN400"/>
      <c r="SIO400"/>
      <c r="SIP400"/>
      <c r="SIQ400"/>
      <c r="SIR400"/>
      <c r="SIS400"/>
      <c r="SIT400"/>
      <c r="SIU400"/>
      <c r="SIV400"/>
      <c r="SIW400"/>
      <c r="SIX400"/>
      <c r="SIY400"/>
      <c r="SIZ400"/>
      <c r="SJA400"/>
      <c r="SJB400"/>
      <c r="SJC400"/>
      <c r="SJD400"/>
      <c r="SJE400"/>
      <c r="SJF400"/>
      <c r="SJG400"/>
      <c r="SJH400"/>
      <c r="SJI400"/>
      <c r="SJJ400"/>
      <c r="SJK400"/>
      <c r="SJL400"/>
      <c r="SJM400"/>
      <c r="SJN400"/>
      <c r="SJO400"/>
      <c r="SJP400"/>
      <c r="SJQ400"/>
      <c r="SJR400"/>
      <c r="SJS400"/>
      <c r="SJT400"/>
      <c r="SJU400"/>
      <c r="SJV400"/>
      <c r="SJW400"/>
      <c r="SJX400"/>
      <c r="SJY400"/>
      <c r="SJZ400"/>
      <c r="SKA400"/>
      <c r="SKB400"/>
      <c r="SKC400"/>
      <c r="SKD400"/>
      <c r="SKE400"/>
      <c r="SKF400"/>
      <c r="SKG400"/>
      <c r="SKH400"/>
      <c r="SKI400"/>
      <c r="SKJ400"/>
      <c r="SKK400"/>
      <c r="SKL400"/>
      <c r="SKM400"/>
      <c r="SKN400"/>
      <c r="SKO400"/>
      <c r="SKP400"/>
      <c r="SKQ400"/>
      <c r="SKR400"/>
      <c r="SKS400"/>
      <c r="SKT400"/>
      <c r="SKU400"/>
      <c r="SKV400"/>
      <c r="SKW400"/>
      <c r="SKX400"/>
      <c r="SKY400"/>
      <c r="SKZ400"/>
      <c r="SLA400"/>
      <c r="SLB400"/>
      <c r="SLC400"/>
      <c r="SLD400"/>
      <c r="SLE400"/>
      <c r="SLF400"/>
      <c r="SLG400"/>
      <c r="SLH400"/>
      <c r="SLI400"/>
      <c r="SLJ400"/>
      <c r="SLK400"/>
      <c r="SLL400"/>
      <c r="SLM400"/>
      <c r="SLN400"/>
      <c r="SLO400"/>
      <c r="SLP400"/>
      <c r="SLQ400"/>
      <c r="SLR400"/>
      <c r="SLS400"/>
      <c r="SLT400"/>
      <c r="SLU400"/>
      <c r="SLV400"/>
      <c r="SLW400"/>
      <c r="SLX400"/>
      <c r="SLY400"/>
      <c r="SLZ400"/>
      <c r="SMA400"/>
      <c r="SMB400"/>
      <c r="SMC400"/>
      <c r="SMD400"/>
      <c r="SME400"/>
      <c r="SMF400"/>
      <c r="SMG400"/>
      <c r="SMH400"/>
      <c r="SMI400"/>
      <c r="SMJ400"/>
      <c r="SMK400"/>
      <c r="SML400"/>
      <c r="SMM400"/>
      <c r="SMN400"/>
      <c r="SMO400"/>
      <c r="SMP400"/>
      <c r="SMQ400"/>
      <c r="SMR400"/>
      <c r="SMS400"/>
      <c r="SMT400"/>
      <c r="SMU400"/>
      <c r="SMV400"/>
      <c r="SMW400"/>
      <c r="SMX400"/>
      <c r="SMY400"/>
      <c r="SMZ400"/>
      <c r="SNA400"/>
      <c r="SNB400"/>
      <c r="SNC400"/>
      <c r="SND400"/>
      <c r="SNE400"/>
      <c r="SNF400"/>
      <c r="SNG400"/>
      <c r="SNH400"/>
      <c r="SNI400"/>
      <c r="SNJ400"/>
      <c r="SNK400"/>
      <c r="SNL400"/>
      <c r="SNM400"/>
      <c r="SNN400"/>
      <c r="SNO400"/>
      <c r="SNP400"/>
      <c r="SNQ400"/>
      <c r="SNR400"/>
      <c r="SNS400"/>
      <c r="SNT400"/>
      <c r="SNU400"/>
      <c r="SNV400"/>
      <c r="SNW400"/>
      <c r="SNX400"/>
      <c r="SNY400"/>
      <c r="SNZ400"/>
      <c r="SOA400"/>
      <c r="SOB400"/>
      <c r="SOC400"/>
      <c r="SOD400"/>
      <c r="SOE400"/>
      <c r="SOF400"/>
      <c r="SOG400"/>
      <c r="SOH400"/>
      <c r="SOI400"/>
      <c r="SOJ400"/>
      <c r="SOK400"/>
      <c r="SOL400"/>
      <c r="SOM400"/>
      <c r="SON400"/>
      <c r="SOO400"/>
      <c r="SOP400"/>
      <c r="SOQ400"/>
      <c r="SOR400"/>
      <c r="SOS400"/>
      <c r="SOT400"/>
      <c r="SOU400"/>
      <c r="SOV400"/>
      <c r="SOW400"/>
      <c r="SOX400"/>
      <c r="SOY400"/>
      <c r="SOZ400"/>
      <c r="SPA400"/>
      <c r="SPB400"/>
      <c r="SPC400"/>
      <c r="SPD400"/>
      <c r="SPE400"/>
      <c r="SPF400"/>
      <c r="SPG400"/>
      <c r="SPH400"/>
      <c r="SPI400"/>
      <c r="SPJ400"/>
      <c r="SPK400"/>
      <c r="SPL400"/>
      <c r="SPM400"/>
      <c r="SPN400"/>
      <c r="SPO400"/>
      <c r="SPP400"/>
      <c r="SPQ400"/>
      <c r="SPR400"/>
      <c r="SPS400"/>
      <c r="SPT400"/>
      <c r="SPU400"/>
      <c r="SPV400"/>
      <c r="SPW400"/>
      <c r="SPX400"/>
      <c r="SPY400"/>
      <c r="SPZ400"/>
      <c r="SQA400"/>
      <c r="SQB400"/>
      <c r="SQC400"/>
      <c r="SQD400"/>
      <c r="SQE400"/>
      <c r="SQF400"/>
      <c r="SQG400"/>
      <c r="SQH400"/>
      <c r="SQI400"/>
      <c r="SQJ400"/>
      <c r="SQK400"/>
      <c r="SQL400"/>
      <c r="SQM400"/>
      <c r="SQN400"/>
      <c r="SQO400"/>
      <c r="SQP400"/>
      <c r="SQQ400"/>
      <c r="SQR400"/>
      <c r="SQS400"/>
      <c r="SQT400"/>
      <c r="SQU400"/>
      <c r="SQV400"/>
      <c r="SQW400"/>
      <c r="SQX400"/>
      <c r="SQY400"/>
      <c r="SQZ400"/>
      <c r="SRA400"/>
      <c r="SRB400"/>
      <c r="SRC400"/>
      <c r="SRD400"/>
      <c r="SRE400"/>
      <c r="SRF400"/>
      <c r="SRG400"/>
      <c r="SRH400"/>
      <c r="SRI400"/>
      <c r="SRJ400"/>
      <c r="SRK400"/>
      <c r="SRL400"/>
      <c r="SRM400"/>
      <c r="SRN400"/>
      <c r="SRO400"/>
      <c r="SRP400"/>
      <c r="SRQ400"/>
      <c r="SRR400"/>
      <c r="SRS400"/>
      <c r="SRT400"/>
      <c r="SRU400"/>
      <c r="SRV400"/>
      <c r="SRW400"/>
      <c r="SRX400"/>
      <c r="SRY400"/>
      <c r="SRZ400"/>
      <c r="SSA400"/>
      <c r="SSB400"/>
      <c r="SSC400"/>
      <c r="SSD400"/>
      <c r="SSE400"/>
      <c r="SSF400"/>
      <c r="SSG400"/>
      <c r="SSH400"/>
      <c r="SSI400"/>
      <c r="SSJ400"/>
      <c r="SSK400"/>
      <c r="SSL400"/>
      <c r="SSM400"/>
      <c r="SSN400"/>
      <c r="SSO400"/>
      <c r="SSP400"/>
      <c r="SSQ400"/>
      <c r="SSR400"/>
      <c r="SSS400"/>
      <c r="SST400"/>
      <c r="SSU400"/>
      <c r="SSV400"/>
      <c r="SSW400"/>
      <c r="SSX400"/>
      <c r="SSY400"/>
      <c r="SSZ400"/>
      <c r="STA400"/>
      <c r="STB400"/>
      <c r="STC400"/>
      <c r="STD400"/>
      <c r="STE400"/>
      <c r="STF400"/>
      <c r="STG400"/>
      <c r="STH400"/>
      <c r="STI400"/>
      <c r="STJ400"/>
      <c r="STK400"/>
      <c r="STL400"/>
      <c r="STM400"/>
      <c r="STN400"/>
      <c r="STO400"/>
      <c r="STP400"/>
      <c r="STQ400"/>
      <c r="STR400"/>
      <c r="STS400"/>
      <c r="STT400"/>
      <c r="STU400"/>
      <c r="STV400"/>
      <c r="STW400"/>
      <c r="STX400"/>
      <c r="STY400"/>
      <c r="STZ400"/>
      <c r="SUA400"/>
      <c r="SUB400"/>
      <c r="SUC400"/>
      <c r="SUD400"/>
      <c r="SUE400"/>
      <c r="SUF400"/>
      <c r="SUG400"/>
      <c r="SUH400"/>
      <c r="SUI400"/>
      <c r="SUJ400"/>
      <c r="SUK400"/>
      <c r="SUL400"/>
      <c r="SUM400"/>
      <c r="SUN400"/>
      <c r="SUO400"/>
      <c r="SUP400"/>
      <c r="SUQ400"/>
      <c r="SUR400"/>
      <c r="SUS400"/>
      <c r="SUT400"/>
      <c r="SUU400"/>
      <c r="SUV400"/>
      <c r="SUW400"/>
      <c r="SUX400"/>
      <c r="SUY400"/>
      <c r="SUZ400"/>
      <c r="SVA400"/>
      <c r="SVB400"/>
      <c r="SVC400"/>
      <c r="SVD400"/>
      <c r="SVE400"/>
      <c r="SVF400"/>
      <c r="SVG400"/>
      <c r="SVH400"/>
      <c r="SVI400"/>
      <c r="SVJ400"/>
      <c r="SVK400"/>
      <c r="SVL400"/>
      <c r="SVM400"/>
      <c r="SVN400"/>
      <c r="SVO400"/>
      <c r="SVP400"/>
      <c r="SVQ400"/>
      <c r="SVR400"/>
      <c r="SVS400"/>
      <c r="SVT400"/>
      <c r="SVU400"/>
      <c r="SVV400"/>
      <c r="SVW400"/>
      <c r="SVX400"/>
      <c r="SVY400"/>
      <c r="SVZ400"/>
      <c r="SWA400"/>
      <c r="SWB400"/>
      <c r="SWC400"/>
      <c r="SWD400"/>
      <c r="SWE400"/>
      <c r="SWF400"/>
      <c r="SWG400"/>
      <c r="SWH400"/>
      <c r="SWI400"/>
      <c r="SWJ400"/>
      <c r="SWK400"/>
      <c r="SWL400"/>
      <c r="SWM400"/>
      <c r="SWN400"/>
      <c r="SWO400"/>
      <c r="SWP400"/>
      <c r="SWQ400"/>
      <c r="SWR400"/>
      <c r="SWS400"/>
      <c r="SWT400"/>
      <c r="SWU400"/>
      <c r="SWV400"/>
      <c r="SWW400"/>
      <c r="SWX400"/>
      <c r="SWY400"/>
      <c r="SWZ400"/>
      <c r="SXA400"/>
      <c r="SXB400"/>
      <c r="SXC400"/>
      <c r="SXD400"/>
      <c r="SXE400"/>
      <c r="SXF400"/>
      <c r="SXG400"/>
      <c r="SXH400"/>
      <c r="SXI400"/>
      <c r="SXJ400"/>
      <c r="SXK400"/>
      <c r="SXL400"/>
      <c r="SXM400"/>
      <c r="SXN400"/>
      <c r="SXO400"/>
      <c r="SXP400"/>
      <c r="SXQ400"/>
      <c r="SXR400"/>
      <c r="SXS400"/>
      <c r="SXT400"/>
      <c r="SXU400"/>
      <c r="SXV400"/>
      <c r="SXW400"/>
      <c r="SXX400"/>
      <c r="SXY400"/>
      <c r="SXZ400"/>
      <c r="SYA400"/>
      <c r="SYB400"/>
      <c r="SYC400"/>
      <c r="SYD400"/>
      <c r="SYE400"/>
      <c r="SYF400"/>
      <c r="SYG400"/>
      <c r="SYH400"/>
      <c r="SYI400"/>
      <c r="SYJ400"/>
      <c r="SYK400"/>
      <c r="SYL400"/>
      <c r="SYM400"/>
      <c r="SYN400"/>
      <c r="SYO400"/>
      <c r="SYP400"/>
      <c r="SYQ400"/>
      <c r="SYR400"/>
      <c r="SYS400"/>
      <c r="SYT400"/>
      <c r="SYU400"/>
      <c r="SYV400"/>
      <c r="SYW400"/>
      <c r="SYX400"/>
      <c r="SYY400"/>
      <c r="SYZ400"/>
      <c r="SZA400"/>
      <c r="SZB400"/>
      <c r="SZC400"/>
      <c r="SZD400"/>
      <c r="SZE400"/>
      <c r="SZF400"/>
      <c r="SZG400"/>
      <c r="SZH400"/>
      <c r="SZI400"/>
      <c r="SZJ400"/>
      <c r="SZK400"/>
      <c r="SZL400"/>
      <c r="SZM400"/>
      <c r="SZN400"/>
      <c r="SZO400"/>
      <c r="SZP400"/>
      <c r="SZQ400"/>
      <c r="SZR400"/>
      <c r="SZS400"/>
      <c r="SZT400"/>
      <c r="SZU400"/>
      <c r="SZV400"/>
      <c r="SZW400"/>
      <c r="SZX400"/>
      <c r="SZY400"/>
      <c r="SZZ400"/>
      <c r="TAA400"/>
      <c r="TAB400"/>
      <c r="TAC400"/>
      <c r="TAD400"/>
      <c r="TAE400"/>
      <c r="TAF400"/>
      <c r="TAG400"/>
      <c r="TAH400"/>
      <c r="TAI400"/>
      <c r="TAJ400"/>
      <c r="TAK400"/>
      <c r="TAL400"/>
      <c r="TAM400"/>
      <c r="TAN400"/>
      <c r="TAO400"/>
      <c r="TAP400"/>
      <c r="TAQ400"/>
      <c r="TAR400"/>
      <c r="TAS400"/>
      <c r="TAT400"/>
      <c r="TAU400"/>
      <c r="TAV400"/>
      <c r="TAW400"/>
      <c r="TAX400"/>
      <c r="TAY400"/>
      <c r="TAZ400"/>
      <c r="TBA400"/>
      <c r="TBB400"/>
      <c r="TBC400"/>
      <c r="TBD400"/>
      <c r="TBE400"/>
      <c r="TBF400"/>
      <c r="TBG400"/>
      <c r="TBH400"/>
      <c r="TBI400"/>
      <c r="TBJ400"/>
      <c r="TBK400"/>
      <c r="TBL400"/>
      <c r="TBM400"/>
      <c r="TBN400"/>
      <c r="TBO400"/>
      <c r="TBP400"/>
      <c r="TBQ400"/>
      <c r="TBR400"/>
      <c r="TBS400"/>
      <c r="TBT400"/>
      <c r="TBU400"/>
      <c r="TBV400"/>
      <c r="TBW400"/>
      <c r="TBX400"/>
      <c r="TBY400"/>
      <c r="TBZ400"/>
      <c r="TCA400"/>
      <c r="TCB400"/>
      <c r="TCC400"/>
      <c r="TCD400"/>
      <c r="TCE400"/>
      <c r="TCF400"/>
      <c r="TCG400"/>
      <c r="TCH400"/>
      <c r="TCI400"/>
      <c r="TCJ400"/>
      <c r="TCK400"/>
      <c r="TCL400"/>
      <c r="TCM400"/>
      <c r="TCN400"/>
      <c r="TCO400"/>
      <c r="TCP400"/>
      <c r="TCQ400"/>
      <c r="TCR400"/>
      <c r="TCS400"/>
      <c r="TCT400"/>
      <c r="TCU400"/>
      <c r="TCV400"/>
      <c r="TCW400"/>
      <c r="TCX400"/>
      <c r="TCY400"/>
      <c r="TCZ400"/>
      <c r="TDA400"/>
      <c r="TDB400"/>
      <c r="TDC400"/>
      <c r="TDD400"/>
      <c r="TDE400"/>
      <c r="TDF400"/>
      <c r="TDG400"/>
      <c r="TDH400"/>
      <c r="TDI400"/>
      <c r="TDJ400"/>
      <c r="TDK400"/>
      <c r="TDL400"/>
      <c r="TDM400"/>
      <c r="TDN400"/>
      <c r="TDO400"/>
      <c r="TDP400"/>
      <c r="TDQ400"/>
      <c r="TDR400"/>
      <c r="TDS400"/>
      <c r="TDT400"/>
      <c r="TDU400"/>
      <c r="TDV400"/>
      <c r="TDW400"/>
      <c r="TDX400"/>
      <c r="TDY400"/>
      <c r="TDZ400"/>
      <c r="TEA400"/>
      <c r="TEB400"/>
      <c r="TEC400"/>
      <c r="TED400"/>
      <c r="TEE400"/>
      <c r="TEF400"/>
      <c r="TEG400"/>
      <c r="TEH400"/>
      <c r="TEI400"/>
      <c r="TEJ400"/>
      <c r="TEK400"/>
      <c r="TEL400"/>
      <c r="TEM400"/>
      <c r="TEN400"/>
      <c r="TEO400"/>
      <c r="TEP400"/>
      <c r="TEQ400"/>
      <c r="TER400"/>
      <c r="TES400"/>
      <c r="TET400"/>
      <c r="TEU400"/>
      <c r="TEV400"/>
      <c r="TEW400"/>
      <c r="TEX400"/>
      <c r="TEY400"/>
      <c r="TEZ400"/>
      <c r="TFA400"/>
      <c r="TFB400"/>
      <c r="TFC400"/>
      <c r="TFD400"/>
      <c r="TFE400"/>
      <c r="TFF400"/>
      <c r="TFG400"/>
      <c r="TFH400"/>
      <c r="TFI400"/>
      <c r="TFJ400"/>
      <c r="TFK400"/>
      <c r="TFL400"/>
      <c r="TFM400"/>
      <c r="TFN400"/>
      <c r="TFO400"/>
      <c r="TFP400"/>
      <c r="TFQ400"/>
      <c r="TFR400"/>
      <c r="TFS400"/>
      <c r="TFT400"/>
      <c r="TFU400"/>
      <c r="TFV400"/>
      <c r="TFW400"/>
      <c r="TFX400"/>
      <c r="TFY400"/>
      <c r="TFZ400"/>
      <c r="TGA400"/>
      <c r="TGB400"/>
      <c r="TGC400"/>
      <c r="TGD400"/>
      <c r="TGE400"/>
      <c r="TGF400"/>
      <c r="TGG400"/>
      <c r="TGH400"/>
      <c r="TGI400"/>
      <c r="TGJ400"/>
      <c r="TGK400"/>
      <c r="TGL400"/>
      <c r="TGM400"/>
      <c r="TGN400"/>
      <c r="TGO400"/>
      <c r="TGP400"/>
      <c r="TGQ400"/>
      <c r="TGR400"/>
      <c r="TGS400"/>
      <c r="TGT400"/>
      <c r="TGU400"/>
      <c r="TGV400"/>
      <c r="TGW400"/>
      <c r="TGX400"/>
      <c r="TGY400"/>
      <c r="TGZ400"/>
      <c r="THA400"/>
      <c r="THB400"/>
      <c r="THC400"/>
      <c r="THD400"/>
      <c r="THE400"/>
      <c r="THF400"/>
      <c r="THG400"/>
      <c r="THH400"/>
      <c r="THI400"/>
      <c r="THJ400"/>
      <c r="THK400"/>
      <c r="THL400"/>
      <c r="THM400"/>
      <c r="THN400"/>
      <c r="THO400"/>
      <c r="THP400"/>
      <c r="THQ400"/>
      <c r="THR400"/>
      <c r="THS400"/>
      <c r="THT400"/>
      <c r="THU400"/>
      <c r="THV400"/>
      <c r="THW400"/>
      <c r="THX400"/>
      <c r="THY400"/>
      <c r="THZ400"/>
      <c r="TIA400"/>
      <c r="TIB400"/>
      <c r="TIC400"/>
      <c r="TID400"/>
      <c r="TIE400"/>
      <c r="TIF400"/>
      <c r="TIG400"/>
      <c r="TIH400"/>
      <c r="TII400"/>
      <c r="TIJ400"/>
      <c r="TIK400"/>
      <c r="TIL400"/>
      <c r="TIM400"/>
      <c r="TIN400"/>
      <c r="TIO400"/>
      <c r="TIP400"/>
      <c r="TIQ400"/>
      <c r="TIR400"/>
      <c r="TIS400"/>
      <c r="TIT400"/>
      <c r="TIU400"/>
      <c r="TIV400"/>
      <c r="TIW400"/>
      <c r="TIX400"/>
      <c r="TIY400"/>
      <c r="TIZ400"/>
      <c r="TJA400"/>
      <c r="TJB400"/>
      <c r="TJC400"/>
      <c r="TJD400"/>
      <c r="TJE400"/>
      <c r="TJF400"/>
      <c r="TJG400"/>
      <c r="TJH400"/>
      <c r="TJI400"/>
      <c r="TJJ400"/>
      <c r="TJK400"/>
      <c r="TJL400"/>
      <c r="TJM400"/>
      <c r="TJN400"/>
      <c r="TJO400"/>
      <c r="TJP400"/>
      <c r="TJQ400"/>
      <c r="TJR400"/>
      <c r="TJS400"/>
      <c r="TJT400"/>
      <c r="TJU400"/>
      <c r="TJV400"/>
      <c r="TJW400"/>
      <c r="TJX400"/>
      <c r="TJY400"/>
      <c r="TJZ400"/>
      <c r="TKA400"/>
      <c r="TKB400"/>
      <c r="TKC400"/>
      <c r="TKD400"/>
      <c r="TKE400"/>
      <c r="TKF400"/>
      <c r="TKG400"/>
      <c r="TKH400"/>
      <c r="TKI400"/>
      <c r="TKJ400"/>
      <c r="TKK400"/>
      <c r="TKL400"/>
      <c r="TKM400"/>
      <c r="TKN400"/>
      <c r="TKO400"/>
      <c r="TKP400"/>
      <c r="TKQ400"/>
      <c r="TKR400"/>
      <c r="TKS400"/>
      <c r="TKT400"/>
      <c r="TKU400"/>
      <c r="TKV400"/>
      <c r="TKW400"/>
      <c r="TKX400"/>
      <c r="TKY400"/>
      <c r="TKZ400"/>
      <c r="TLA400"/>
      <c r="TLB400"/>
      <c r="TLC400"/>
      <c r="TLD400"/>
      <c r="TLE400"/>
      <c r="TLF400"/>
      <c r="TLG400"/>
      <c r="TLH400"/>
      <c r="TLI400"/>
      <c r="TLJ400"/>
      <c r="TLK400"/>
      <c r="TLL400"/>
      <c r="TLM400"/>
      <c r="TLN400"/>
      <c r="TLO400"/>
      <c r="TLP400"/>
      <c r="TLQ400"/>
      <c r="TLR400"/>
      <c r="TLS400"/>
      <c r="TLT400"/>
      <c r="TLU400"/>
      <c r="TLV400"/>
      <c r="TLW400"/>
      <c r="TLX400"/>
      <c r="TLY400"/>
      <c r="TLZ400"/>
      <c r="TMA400"/>
      <c r="TMB400"/>
      <c r="TMC400"/>
      <c r="TMD400"/>
      <c r="TME400"/>
      <c r="TMF400"/>
      <c r="TMG400"/>
      <c r="TMH400"/>
      <c r="TMI400"/>
      <c r="TMJ400"/>
      <c r="TMK400"/>
      <c r="TML400"/>
      <c r="TMM400"/>
      <c r="TMN400"/>
      <c r="TMO400"/>
      <c r="TMP400"/>
      <c r="TMQ400"/>
      <c r="TMR400"/>
      <c r="TMS400"/>
      <c r="TMT400"/>
      <c r="TMU400"/>
      <c r="TMV400"/>
      <c r="TMW400"/>
      <c r="TMX400"/>
      <c r="TMY400"/>
      <c r="TMZ400"/>
      <c r="TNA400"/>
      <c r="TNB400"/>
      <c r="TNC400"/>
      <c r="TND400"/>
      <c r="TNE400"/>
      <c r="TNF400"/>
      <c r="TNG400"/>
      <c r="TNH400"/>
      <c r="TNI400"/>
      <c r="TNJ400"/>
      <c r="TNK400"/>
      <c r="TNL400"/>
      <c r="TNM400"/>
      <c r="TNN400"/>
      <c r="TNO400"/>
      <c r="TNP400"/>
      <c r="TNQ400"/>
      <c r="TNR400"/>
      <c r="TNS400"/>
      <c r="TNT400"/>
      <c r="TNU400"/>
      <c r="TNV400"/>
      <c r="TNW400"/>
      <c r="TNX400"/>
      <c r="TNY400"/>
      <c r="TNZ400"/>
      <c r="TOA400"/>
      <c r="TOB400"/>
      <c r="TOC400"/>
      <c r="TOD400"/>
      <c r="TOE400"/>
      <c r="TOF400"/>
      <c r="TOG400"/>
      <c r="TOH400"/>
      <c r="TOI400"/>
      <c r="TOJ400"/>
      <c r="TOK400"/>
      <c r="TOL400"/>
      <c r="TOM400"/>
      <c r="TON400"/>
      <c r="TOO400"/>
      <c r="TOP400"/>
      <c r="TOQ400"/>
      <c r="TOR400"/>
      <c r="TOS400"/>
      <c r="TOT400"/>
      <c r="TOU400"/>
      <c r="TOV400"/>
      <c r="TOW400"/>
      <c r="TOX400"/>
      <c r="TOY400"/>
      <c r="TOZ400"/>
      <c r="TPA400"/>
      <c r="TPB400"/>
      <c r="TPC400"/>
      <c r="TPD400"/>
      <c r="TPE400"/>
      <c r="TPF400"/>
      <c r="TPG400"/>
      <c r="TPH400"/>
      <c r="TPI400"/>
      <c r="TPJ400"/>
      <c r="TPK400"/>
      <c r="TPL400"/>
      <c r="TPM400"/>
      <c r="TPN400"/>
      <c r="TPO400"/>
      <c r="TPP400"/>
      <c r="TPQ400"/>
      <c r="TPR400"/>
      <c r="TPS400"/>
      <c r="TPT400"/>
      <c r="TPU400"/>
      <c r="TPV400"/>
      <c r="TPW400"/>
      <c r="TPX400"/>
      <c r="TPY400"/>
      <c r="TPZ400"/>
      <c r="TQA400"/>
      <c r="TQB400"/>
      <c r="TQC400"/>
      <c r="TQD400"/>
      <c r="TQE400"/>
      <c r="TQF400"/>
      <c r="TQG400"/>
      <c r="TQH400"/>
      <c r="TQI400"/>
      <c r="TQJ400"/>
      <c r="TQK400"/>
      <c r="TQL400"/>
      <c r="TQM400"/>
      <c r="TQN400"/>
      <c r="TQO400"/>
      <c r="TQP400"/>
      <c r="TQQ400"/>
      <c r="TQR400"/>
      <c r="TQS400"/>
      <c r="TQT400"/>
      <c r="TQU400"/>
      <c r="TQV400"/>
      <c r="TQW400"/>
      <c r="TQX400"/>
      <c r="TQY400"/>
      <c r="TQZ400"/>
      <c r="TRA400"/>
      <c r="TRB400"/>
      <c r="TRC400"/>
      <c r="TRD400"/>
      <c r="TRE400"/>
      <c r="TRF400"/>
      <c r="TRG400"/>
      <c r="TRH400"/>
      <c r="TRI400"/>
      <c r="TRJ400"/>
      <c r="TRK400"/>
      <c r="TRL400"/>
      <c r="TRM400"/>
      <c r="TRN400"/>
      <c r="TRO400"/>
      <c r="TRP400"/>
      <c r="TRQ400"/>
      <c r="TRR400"/>
      <c r="TRS400"/>
      <c r="TRT400"/>
      <c r="TRU400"/>
      <c r="TRV400"/>
      <c r="TRW400"/>
      <c r="TRX400"/>
      <c r="TRY400"/>
      <c r="TRZ400"/>
      <c r="TSA400"/>
      <c r="TSB400"/>
      <c r="TSC400"/>
      <c r="TSD400"/>
      <c r="TSE400"/>
      <c r="TSF400"/>
      <c r="TSG400"/>
      <c r="TSH400"/>
      <c r="TSI400"/>
      <c r="TSJ400"/>
      <c r="TSK400"/>
      <c r="TSL400"/>
      <c r="TSM400"/>
      <c r="TSN400"/>
      <c r="TSO400"/>
      <c r="TSP400"/>
      <c r="TSQ400"/>
      <c r="TSR400"/>
      <c r="TSS400"/>
      <c r="TST400"/>
      <c r="TSU400"/>
      <c r="TSV400"/>
      <c r="TSW400"/>
      <c r="TSX400"/>
      <c r="TSY400"/>
      <c r="TSZ400"/>
      <c r="TTA400"/>
      <c r="TTB400"/>
      <c r="TTC400"/>
      <c r="TTD400"/>
      <c r="TTE400"/>
      <c r="TTF400"/>
      <c r="TTG400"/>
      <c r="TTH400"/>
      <c r="TTI400"/>
      <c r="TTJ400"/>
      <c r="TTK400"/>
      <c r="TTL400"/>
      <c r="TTM400"/>
      <c r="TTN400"/>
      <c r="TTO400"/>
      <c r="TTP400"/>
      <c r="TTQ400"/>
      <c r="TTR400"/>
      <c r="TTS400"/>
      <c r="TTT400"/>
      <c r="TTU400"/>
      <c r="TTV400"/>
      <c r="TTW400"/>
      <c r="TTX400"/>
      <c r="TTY400"/>
      <c r="TTZ400"/>
      <c r="TUA400"/>
      <c r="TUB400"/>
      <c r="TUC400"/>
      <c r="TUD400"/>
      <c r="TUE400"/>
      <c r="TUF400"/>
      <c r="TUG400"/>
      <c r="TUH400"/>
      <c r="TUI400"/>
      <c r="TUJ400"/>
      <c r="TUK400"/>
      <c r="TUL400"/>
      <c r="TUM400"/>
      <c r="TUN400"/>
      <c r="TUO400"/>
      <c r="TUP400"/>
      <c r="TUQ400"/>
      <c r="TUR400"/>
      <c r="TUS400"/>
      <c r="TUT400"/>
      <c r="TUU400"/>
      <c r="TUV400"/>
      <c r="TUW400"/>
      <c r="TUX400"/>
      <c r="TUY400"/>
      <c r="TUZ400"/>
      <c r="TVA400"/>
      <c r="TVB400"/>
      <c r="TVC400"/>
      <c r="TVD400"/>
      <c r="TVE400"/>
      <c r="TVF400"/>
      <c r="TVG400"/>
      <c r="TVH400"/>
      <c r="TVI400"/>
      <c r="TVJ400"/>
      <c r="TVK400"/>
      <c r="TVL400"/>
      <c r="TVM400"/>
      <c r="TVN400"/>
      <c r="TVO400"/>
      <c r="TVP400"/>
      <c r="TVQ400"/>
      <c r="TVR400"/>
      <c r="TVS400"/>
      <c r="TVT400"/>
      <c r="TVU400"/>
      <c r="TVV400"/>
      <c r="TVW400"/>
      <c r="TVX400"/>
      <c r="TVY400"/>
      <c r="TVZ400"/>
      <c r="TWA400"/>
      <c r="TWB400"/>
      <c r="TWC400"/>
      <c r="TWD400"/>
      <c r="TWE400"/>
      <c r="TWF400"/>
      <c r="TWG400"/>
      <c r="TWH400"/>
      <c r="TWI400"/>
      <c r="TWJ400"/>
      <c r="TWK400"/>
      <c r="TWL400"/>
      <c r="TWM400"/>
      <c r="TWN400"/>
      <c r="TWO400"/>
      <c r="TWP400"/>
      <c r="TWQ400"/>
      <c r="TWR400"/>
      <c r="TWS400"/>
      <c r="TWT400"/>
      <c r="TWU400"/>
      <c r="TWV400"/>
      <c r="TWW400"/>
      <c r="TWX400"/>
      <c r="TWY400"/>
      <c r="TWZ400"/>
      <c r="TXA400"/>
      <c r="TXB400"/>
      <c r="TXC400"/>
      <c r="TXD400"/>
      <c r="TXE400"/>
      <c r="TXF400"/>
      <c r="TXG400"/>
      <c r="TXH400"/>
      <c r="TXI400"/>
      <c r="TXJ400"/>
      <c r="TXK400"/>
      <c r="TXL400"/>
      <c r="TXM400"/>
      <c r="TXN400"/>
      <c r="TXO400"/>
      <c r="TXP400"/>
      <c r="TXQ400"/>
      <c r="TXR400"/>
      <c r="TXS400"/>
      <c r="TXT400"/>
      <c r="TXU400"/>
      <c r="TXV400"/>
      <c r="TXW400"/>
      <c r="TXX400"/>
      <c r="TXY400"/>
      <c r="TXZ400"/>
      <c r="TYA400"/>
      <c r="TYB400"/>
      <c r="TYC400"/>
      <c r="TYD400"/>
      <c r="TYE400"/>
      <c r="TYF400"/>
      <c r="TYG400"/>
      <c r="TYH400"/>
      <c r="TYI400"/>
      <c r="TYJ400"/>
      <c r="TYK400"/>
      <c r="TYL400"/>
      <c r="TYM400"/>
      <c r="TYN400"/>
      <c r="TYO400"/>
      <c r="TYP400"/>
      <c r="TYQ400"/>
      <c r="TYR400"/>
      <c r="TYS400"/>
      <c r="TYT400"/>
      <c r="TYU400"/>
      <c r="TYV400"/>
      <c r="TYW400"/>
      <c r="TYX400"/>
      <c r="TYY400"/>
      <c r="TYZ400"/>
      <c r="TZA400"/>
      <c r="TZB400"/>
      <c r="TZC400"/>
      <c r="TZD400"/>
      <c r="TZE400"/>
      <c r="TZF400"/>
      <c r="TZG400"/>
      <c r="TZH400"/>
      <c r="TZI400"/>
      <c r="TZJ400"/>
      <c r="TZK400"/>
      <c r="TZL400"/>
      <c r="TZM400"/>
      <c r="TZN400"/>
      <c r="TZO400"/>
      <c r="TZP400"/>
      <c r="TZQ400"/>
      <c r="TZR400"/>
      <c r="TZS400"/>
      <c r="TZT400"/>
      <c r="TZU400"/>
      <c r="TZV400"/>
      <c r="TZW400"/>
      <c r="TZX400"/>
      <c r="TZY400"/>
      <c r="TZZ400"/>
      <c r="UAA400"/>
      <c r="UAB400"/>
      <c r="UAC400"/>
      <c r="UAD400"/>
      <c r="UAE400"/>
      <c r="UAF400"/>
      <c r="UAG400"/>
      <c r="UAH400"/>
      <c r="UAI400"/>
      <c r="UAJ400"/>
      <c r="UAK400"/>
      <c r="UAL400"/>
      <c r="UAM400"/>
      <c r="UAN400"/>
      <c r="UAO400"/>
      <c r="UAP400"/>
      <c r="UAQ400"/>
      <c r="UAR400"/>
      <c r="UAS400"/>
      <c r="UAT400"/>
      <c r="UAU400"/>
      <c r="UAV400"/>
      <c r="UAW400"/>
      <c r="UAX400"/>
      <c r="UAY400"/>
      <c r="UAZ400"/>
      <c r="UBA400"/>
      <c r="UBB400"/>
      <c r="UBC400"/>
      <c r="UBD400"/>
      <c r="UBE400"/>
      <c r="UBF400"/>
      <c r="UBG400"/>
      <c r="UBH400"/>
      <c r="UBI400"/>
      <c r="UBJ400"/>
      <c r="UBK400"/>
      <c r="UBL400"/>
      <c r="UBM400"/>
      <c r="UBN400"/>
      <c r="UBO400"/>
      <c r="UBP400"/>
      <c r="UBQ400"/>
      <c r="UBR400"/>
      <c r="UBS400"/>
      <c r="UBT400"/>
      <c r="UBU400"/>
      <c r="UBV400"/>
      <c r="UBW400"/>
      <c r="UBX400"/>
      <c r="UBY400"/>
      <c r="UBZ400"/>
      <c r="UCA400"/>
      <c r="UCB400"/>
      <c r="UCC400"/>
      <c r="UCD400"/>
      <c r="UCE400"/>
      <c r="UCF400"/>
      <c r="UCG400"/>
      <c r="UCH400"/>
      <c r="UCI400"/>
      <c r="UCJ400"/>
      <c r="UCK400"/>
      <c r="UCL400"/>
      <c r="UCM400"/>
      <c r="UCN400"/>
      <c r="UCO400"/>
      <c r="UCP400"/>
      <c r="UCQ400"/>
      <c r="UCR400"/>
      <c r="UCS400"/>
      <c r="UCT400"/>
      <c r="UCU400"/>
      <c r="UCV400"/>
      <c r="UCW400"/>
      <c r="UCX400"/>
      <c r="UCY400"/>
      <c r="UCZ400"/>
      <c r="UDA400"/>
      <c r="UDB400"/>
      <c r="UDC400"/>
      <c r="UDD400"/>
      <c r="UDE400"/>
      <c r="UDF400"/>
      <c r="UDG400"/>
      <c r="UDH400"/>
      <c r="UDI400"/>
      <c r="UDJ400"/>
      <c r="UDK400"/>
      <c r="UDL400"/>
      <c r="UDM400"/>
      <c r="UDN400"/>
      <c r="UDO400"/>
      <c r="UDP400"/>
      <c r="UDQ400"/>
      <c r="UDR400"/>
      <c r="UDS400"/>
      <c r="UDT400"/>
      <c r="UDU400"/>
      <c r="UDV400"/>
      <c r="UDW400"/>
      <c r="UDX400"/>
      <c r="UDY400"/>
      <c r="UDZ400"/>
      <c r="UEA400"/>
      <c r="UEB400"/>
      <c r="UEC400"/>
      <c r="UED400"/>
      <c r="UEE400"/>
      <c r="UEF400"/>
      <c r="UEG400"/>
      <c r="UEH400"/>
      <c r="UEI400"/>
      <c r="UEJ400"/>
      <c r="UEK400"/>
      <c r="UEL400"/>
      <c r="UEM400"/>
      <c r="UEN400"/>
      <c r="UEO400"/>
      <c r="UEP400"/>
      <c r="UEQ400"/>
      <c r="UER400"/>
      <c r="UES400"/>
      <c r="UET400"/>
      <c r="UEU400"/>
      <c r="UEV400"/>
      <c r="UEW400"/>
      <c r="UEX400"/>
      <c r="UEY400"/>
      <c r="UEZ400"/>
      <c r="UFA400"/>
      <c r="UFB400"/>
      <c r="UFC400"/>
      <c r="UFD400"/>
      <c r="UFE400"/>
      <c r="UFF400"/>
      <c r="UFG400"/>
      <c r="UFH400"/>
      <c r="UFI400"/>
      <c r="UFJ400"/>
      <c r="UFK400"/>
      <c r="UFL400"/>
      <c r="UFM400"/>
      <c r="UFN400"/>
      <c r="UFO400"/>
      <c r="UFP400"/>
      <c r="UFQ400"/>
      <c r="UFR400"/>
      <c r="UFS400"/>
      <c r="UFT400"/>
      <c r="UFU400"/>
      <c r="UFV400"/>
      <c r="UFW400"/>
      <c r="UFX400"/>
      <c r="UFY400"/>
      <c r="UFZ400"/>
      <c r="UGA400"/>
      <c r="UGB400"/>
      <c r="UGC400"/>
      <c r="UGD400"/>
      <c r="UGE400"/>
      <c r="UGF400"/>
      <c r="UGG400"/>
      <c r="UGH400"/>
      <c r="UGI400"/>
      <c r="UGJ400"/>
      <c r="UGK400"/>
      <c r="UGL400"/>
      <c r="UGM400"/>
      <c r="UGN400"/>
      <c r="UGO400"/>
      <c r="UGP400"/>
      <c r="UGQ400"/>
      <c r="UGR400"/>
      <c r="UGS400"/>
      <c r="UGT400"/>
      <c r="UGU400"/>
      <c r="UGV400"/>
      <c r="UGW400"/>
      <c r="UGX400"/>
      <c r="UGY400"/>
      <c r="UGZ400"/>
      <c r="UHA400"/>
      <c r="UHB400"/>
      <c r="UHC400"/>
      <c r="UHD400"/>
      <c r="UHE400"/>
      <c r="UHF400"/>
      <c r="UHG400"/>
      <c r="UHH400"/>
      <c r="UHI400"/>
      <c r="UHJ400"/>
      <c r="UHK400"/>
      <c r="UHL400"/>
      <c r="UHM400"/>
      <c r="UHN400"/>
      <c r="UHO400"/>
      <c r="UHP400"/>
      <c r="UHQ400"/>
      <c r="UHR400"/>
      <c r="UHS400"/>
      <c r="UHT400"/>
      <c r="UHU400"/>
      <c r="UHV400"/>
      <c r="UHW400"/>
      <c r="UHX400"/>
      <c r="UHY400"/>
      <c r="UHZ400"/>
      <c r="UIA400"/>
      <c r="UIB400"/>
      <c r="UIC400"/>
      <c r="UID400"/>
      <c r="UIE400"/>
      <c r="UIF400"/>
      <c r="UIG400"/>
      <c r="UIH400"/>
      <c r="UII400"/>
      <c r="UIJ400"/>
      <c r="UIK400"/>
      <c r="UIL400"/>
      <c r="UIM400"/>
      <c r="UIN400"/>
      <c r="UIO400"/>
      <c r="UIP400"/>
      <c r="UIQ400"/>
      <c r="UIR400"/>
      <c r="UIS400"/>
      <c r="UIT400"/>
      <c r="UIU400"/>
      <c r="UIV400"/>
      <c r="UIW400"/>
      <c r="UIX400"/>
      <c r="UIY400"/>
      <c r="UIZ400"/>
      <c r="UJA400"/>
      <c r="UJB400"/>
      <c r="UJC400"/>
      <c r="UJD400"/>
      <c r="UJE400"/>
      <c r="UJF400"/>
      <c r="UJG400"/>
      <c r="UJH400"/>
      <c r="UJI400"/>
      <c r="UJJ400"/>
      <c r="UJK400"/>
      <c r="UJL400"/>
      <c r="UJM400"/>
      <c r="UJN400"/>
      <c r="UJO400"/>
      <c r="UJP400"/>
      <c r="UJQ400"/>
      <c r="UJR400"/>
      <c r="UJS400"/>
      <c r="UJT400"/>
      <c r="UJU400"/>
      <c r="UJV400"/>
      <c r="UJW400"/>
      <c r="UJX400"/>
      <c r="UJY400"/>
      <c r="UJZ400"/>
      <c r="UKA400"/>
      <c r="UKB400"/>
      <c r="UKC400"/>
      <c r="UKD400"/>
      <c r="UKE400"/>
      <c r="UKF400"/>
      <c r="UKG400"/>
      <c r="UKH400"/>
      <c r="UKI400"/>
      <c r="UKJ400"/>
      <c r="UKK400"/>
      <c r="UKL400"/>
      <c r="UKM400"/>
      <c r="UKN400"/>
      <c r="UKO400"/>
      <c r="UKP400"/>
      <c r="UKQ400"/>
      <c r="UKR400"/>
      <c r="UKS400"/>
      <c r="UKT400"/>
      <c r="UKU400"/>
      <c r="UKV400"/>
      <c r="UKW400"/>
      <c r="UKX400"/>
      <c r="UKY400"/>
      <c r="UKZ400"/>
      <c r="ULA400"/>
      <c r="ULB400"/>
      <c r="ULC400"/>
      <c r="ULD400"/>
      <c r="ULE400"/>
      <c r="ULF400"/>
      <c r="ULG400"/>
      <c r="ULH400"/>
      <c r="ULI400"/>
      <c r="ULJ400"/>
      <c r="ULK400"/>
      <c r="ULL400"/>
      <c r="ULM400"/>
      <c r="ULN400"/>
      <c r="ULO400"/>
      <c r="ULP400"/>
      <c r="ULQ400"/>
      <c r="ULR400"/>
      <c r="ULS400"/>
      <c r="ULT400"/>
      <c r="ULU400"/>
      <c r="ULV400"/>
      <c r="ULW400"/>
      <c r="ULX400"/>
      <c r="ULY400"/>
      <c r="ULZ400"/>
      <c r="UMA400"/>
      <c r="UMB400"/>
      <c r="UMC400"/>
      <c r="UMD400"/>
      <c r="UME400"/>
      <c r="UMF400"/>
      <c r="UMG400"/>
      <c r="UMH400"/>
      <c r="UMI400"/>
      <c r="UMJ400"/>
      <c r="UMK400"/>
      <c r="UML400"/>
      <c r="UMM400"/>
      <c r="UMN400"/>
      <c r="UMO400"/>
      <c r="UMP400"/>
      <c r="UMQ400"/>
      <c r="UMR400"/>
      <c r="UMS400"/>
      <c r="UMT400"/>
      <c r="UMU400"/>
      <c r="UMV400"/>
      <c r="UMW400"/>
      <c r="UMX400"/>
      <c r="UMY400"/>
      <c r="UMZ400"/>
      <c r="UNA400"/>
      <c r="UNB400"/>
      <c r="UNC400"/>
      <c r="UND400"/>
      <c r="UNE400"/>
      <c r="UNF400"/>
      <c r="UNG400"/>
      <c r="UNH400"/>
      <c r="UNI400"/>
      <c r="UNJ400"/>
      <c r="UNK400"/>
      <c r="UNL400"/>
      <c r="UNM400"/>
      <c r="UNN400"/>
      <c r="UNO400"/>
      <c r="UNP400"/>
      <c r="UNQ400"/>
      <c r="UNR400"/>
      <c r="UNS400"/>
      <c r="UNT400"/>
      <c r="UNU400"/>
      <c r="UNV400"/>
      <c r="UNW400"/>
      <c r="UNX400"/>
      <c r="UNY400"/>
      <c r="UNZ400"/>
      <c r="UOA400"/>
      <c r="UOB400"/>
      <c r="UOC400"/>
      <c r="UOD400"/>
      <c r="UOE400"/>
      <c r="UOF400"/>
      <c r="UOG400"/>
      <c r="UOH400"/>
      <c r="UOI400"/>
      <c r="UOJ400"/>
      <c r="UOK400"/>
      <c r="UOL400"/>
      <c r="UOM400"/>
      <c r="UON400"/>
      <c r="UOO400"/>
      <c r="UOP400"/>
      <c r="UOQ400"/>
      <c r="UOR400"/>
      <c r="UOS400"/>
      <c r="UOT400"/>
      <c r="UOU400"/>
      <c r="UOV400"/>
      <c r="UOW400"/>
      <c r="UOX400"/>
      <c r="UOY400"/>
      <c r="UOZ400"/>
      <c r="UPA400"/>
      <c r="UPB400"/>
      <c r="UPC400"/>
      <c r="UPD400"/>
      <c r="UPE400"/>
      <c r="UPF400"/>
      <c r="UPG400"/>
      <c r="UPH400"/>
      <c r="UPI400"/>
      <c r="UPJ400"/>
      <c r="UPK400"/>
      <c r="UPL400"/>
      <c r="UPM400"/>
      <c r="UPN400"/>
      <c r="UPO400"/>
      <c r="UPP400"/>
      <c r="UPQ400"/>
      <c r="UPR400"/>
      <c r="UPS400"/>
      <c r="UPT400"/>
      <c r="UPU400"/>
      <c r="UPV400"/>
      <c r="UPW400"/>
      <c r="UPX400"/>
      <c r="UPY400"/>
      <c r="UPZ400"/>
      <c r="UQA400"/>
      <c r="UQB400"/>
      <c r="UQC400"/>
      <c r="UQD400"/>
      <c r="UQE400"/>
      <c r="UQF400"/>
      <c r="UQG400"/>
      <c r="UQH400"/>
      <c r="UQI400"/>
      <c r="UQJ400"/>
      <c r="UQK400"/>
      <c r="UQL400"/>
      <c r="UQM400"/>
      <c r="UQN400"/>
      <c r="UQO400"/>
      <c r="UQP400"/>
      <c r="UQQ400"/>
      <c r="UQR400"/>
      <c r="UQS400"/>
      <c r="UQT400"/>
      <c r="UQU400"/>
      <c r="UQV400"/>
      <c r="UQW400"/>
      <c r="UQX400"/>
      <c r="UQY400"/>
      <c r="UQZ400"/>
      <c r="URA400"/>
      <c r="URB400"/>
      <c r="URC400"/>
      <c r="URD400"/>
      <c r="URE400"/>
      <c r="URF400"/>
      <c r="URG400"/>
      <c r="URH400"/>
      <c r="URI400"/>
      <c r="URJ400"/>
      <c r="URK400"/>
      <c r="URL400"/>
      <c r="URM400"/>
      <c r="URN400"/>
      <c r="URO400"/>
      <c r="URP400"/>
      <c r="URQ400"/>
      <c r="URR400"/>
      <c r="URS400"/>
      <c r="URT400"/>
      <c r="URU400"/>
      <c r="URV400"/>
      <c r="URW400"/>
      <c r="URX400"/>
      <c r="URY400"/>
      <c r="URZ400"/>
      <c r="USA400"/>
      <c r="USB400"/>
      <c r="USC400"/>
      <c r="USD400"/>
      <c r="USE400"/>
      <c r="USF400"/>
      <c r="USG400"/>
      <c r="USH400"/>
      <c r="USI400"/>
      <c r="USJ400"/>
      <c r="USK400"/>
      <c r="USL400"/>
      <c r="USM400"/>
      <c r="USN400"/>
      <c r="USO400"/>
      <c r="USP400"/>
      <c r="USQ400"/>
      <c r="USR400"/>
      <c r="USS400"/>
      <c r="UST400"/>
      <c r="USU400"/>
      <c r="USV400"/>
      <c r="USW400"/>
      <c r="USX400"/>
      <c r="USY400"/>
      <c r="USZ400"/>
      <c r="UTA400"/>
      <c r="UTB400"/>
      <c r="UTC400"/>
      <c r="UTD400"/>
      <c r="UTE400"/>
      <c r="UTF400"/>
      <c r="UTG400"/>
      <c r="UTH400"/>
      <c r="UTI400"/>
      <c r="UTJ400"/>
      <c r="UTK400"/>
      <c r="UTL400"/>
      <c r="UTM400"/>
      <c r="UTN400"/>
      <c r="UTO400"/>
      <c r="UTP400"/>
      <c r="UTQ400"/>
      <c r="UTR400"/>
      <c r="UTS400"/>
      <c r="UTT400"/>
      <c r="UTU400"/>
      <c r="UTV400"/>
      <c r="UTW400"/>
      <c r="UTX400"/>
      <c r="UTY400"/>
      <c r="UTZ400"/>
      <c r="UUA400"/>
      <c r="UUB400"/>
      <c r="UUC400"/>
      <c r="UUD400"/>
      <c r="UUE400"/>
      <c r="UUF400"/>
      <c r="UUG400"/>
      <c r="UUH400"/>
      <c r="UUI400"/>
      <c r="UUJ400"/>
      <c r="UUK400"/>
      <c r="UUL400"/>
      <c r="UUM400"/>
      <c r="UUN400"/>
      <c r="UUO400"/>
      <c r="UUP400"/>
      <c r="UUQ400"/>
      <c r="UUR400"/>
      <c r="UUS400"/>
      <c r="UUT400"/>
      <c r="UUU400"/>
      <c r="UUV400"/>
      <c r="UUW400"/>
      <c r="UUX400"/>
      <c r="UUY400"/>
      <c r="UUZ400"/>
      <c r="UVA400"/>
      <c r="UVB400"/>
      <c r="UVC400"/>
      <c r="UVD400"/>
      <c r="UVE400"/>
      <c r="UVF400"/>
      <c r="UVG400"/>
      <c r="UVH400"/>
      <c r="UVI400"/>
      <c r="UVJ400"/>
      <c r="UVK400"/>
      <c r="UVL400"/>
      <c r="UVM400"/>
      <c r="UVN400"/>
      <c r="UVO400"/>
      <c r="UVP400"/>
      <c r="UVQ400"/>
      <c r="UVR400"/>
      <c r="UVS400"/>
      <c r="UVT400"/>
      <c r="UVU400"/>
      <c r="UVV400"/>
      <c r="UVW400"/>
      <c r="UVX400"/>
      <c r="UVY400"/>
      <c r="UVZ400"/>
      <c r="UWA400"/>
      <c r="UWB400"/>
      <c r="UWC400"/>
      <c r="UWD400"/>
      <c r="UWE400"/>
      <c r="UWF400"/>
      <c r="UWG400"/>
      <c r="UWH400"/>
      <c r="UWI400"/>
      <c r="UWJ400"/>
      <c r="UWK400"/>
      <c r="UWL400"/>
      <c r="UWM400"/>
      <c r="UWN400"/>
      <c r="UWO400"/>
      <c r="UWP400"/>
      <c r="UWQ400"/>
      <c r="UWR400"/>
      <c r="UWS400"/>
      <c r="UWT400"/>
      <c r="UWU400"/>
      <c r="UWV400"/>
      <c r="UWW400"/>
      <c r="UWX400"/>
      <c r="UWY400"/>
      <c r="UWZ400"/>
      <c r="UXA400"/>
      <c r="UXB400"/>
      <c r="UXC400"/>
      <c r="UXD400"/>
      <c r="UXE400"/>
      <c r="UXF400"/>
      <c r="UXG400"/>
      <c r="UXH400"/>
      <c r="UXI400"/>
      <c r="UXJ400"/>
      <c r="UXK400"/>
      <c r="UXL400"/>
      <c r="UXM400"/>
      <c r="UXN400"/>
      <c r="UXO400"/>
      <c r="UXP400"/>
      <c r="UXQ400"/>
      <c r="UXR400"/>
      <c r="UXS400"/>
      <c r="UXT400"/>
      <c r="UXU400"/>
      <c r="UXV400"/>
      <c r="UXW400"/>
      <c r="UXX400"/>
      <c r="UXY400"/>
      <c r="UXZ400"/>
      <c r="UYA400"/>
      <c r="UYB400"/>
      <c r="UYC400"/>
      <c r="UYD400"/>
      <c r="UYE400"/>
      <c r="UYF400"/>
      <c r="UYG400"/>
      <c r="UYH400"/>
      <c r="UYI400"/>
      <c r="UYJ400"/>
      <c r="UYK400"/>
      <c r="UYL400"/>
      <c r="UYM400"/>
      <c r="UYN400"/>
      <c r="UYO400"/>
      <c r="UYP400"/>
      <c r="UYQ400"/>
      <c r="UYR400"/>
      <c r="UYS400"/>
      <c r="UYT400"/>
      <c r="UYU400"/>
      <c r="UYV400"/>
      <c r="UYW400"/>
      <c r="UYX400"/>
      <c r="UYY400"/>
      <c r="UYZ400"/>
      <c r="UZA400"/>
      <c r="UZB400"/>
      <c r="UZC400"/>
      <c r="UZD400"/>
      <c r="UZE400"/>
      <c r="UZF400"/>
      <c r="UZG400"/>
      <c r="UZH400"/>
      <c r="UZI400"/>
      <c r="UZJ400"/>
      <c r="UZK400"/>
      <c r="UZL400"/>
      <c r="UZM400"/>
      <c r="UZN400"/>
      <c r="UZO400"/>
      <c r="UZP400"/>
      <c r="UZQ400"/>
      <c r="UZR400"/>
      <c r="UZS400"/>
      <c r="UZT400"/>
      <c r="UZU400"/>
      <c r="UZV400"/>
      <c r="UZW400"/>
      <c r="UZX400"/>
      <c r="UZY400"/>
      <c r="UZZ400"/>
      <c r="VAA400"/>
      <c r="VAB400"/>
      <c r="VAC400"/>
      <c r="VAD400"/>
      <c r="VAE400"/>
      <c r="VAF400"/>
      <c r="VAG400"/>
      <c r="VAH400"/>
      <c r="VAI400"/>
      <c r="VAJ400"/>
      <c r="VAK400"/>
      <c r="VAL400"/>
      <c r="VAM400"/>
      <c r="VAN400"/>
      <c r="VAO400"/>
      <c r="VAP400"/>
      <c r="VAQ400"/>
      <c r="VAR400"/>
      <c r="VAS400"/>
      <c r="VAT400"/>
      <c r="VAU400"/>
      <c r="VAV400"/>
      <c r="VAW400"/>
      <c r="VAX400"/>
      <c r="VAY400"/>
      <c r="VAZ400"/>
      <c r="VBA400"/>
      <c r="VBB400"/>
      <c r="VBC400"/>
      <c r="VBD400"/>
      <c r="VBE400"/>
      <c r="VBF400"/>
      <c r="VBG400"/>
      <c r="VBH400"/>
      <c r="VBI400"/>
      <c r="VBJ400"/>
      <c r="VBK400"/>
      <c r="VBL400"/>
      <c r="VBM400"/>
      <c r="VBN400"/>
      <c r="VBO400"/>
      <c r="VBP400"/>
      <c r="VBQ400"/>
      <c r="VBR400"/>
      <c r="VBS400"/>
      <c r="VBT400"/>
      <c r="VBU400"/>
      <c r="VBV400"/>
      <c r="VBW400"/>
      <c r="VBX400"/>
      <c r="VBY400"/>
      <c r="VBZ400"/>
      <c r="VCA400"/>
      <c r="VCB400"/>
      <c r="VCC400"/>
      <c r="VCD400"/>
      <c r="VCE400"/>
      <c r="VCF400"/>
      <c r="VCG400"/>
      <c r="VCH400"/>
      <c r="VCI400"/>
      <c r="VCJ400"/>
      <c r="VCK400"/>
      <c r="VCL400"/>
      <c r="VCM400"/>
      <c r="VCN400"/>
      <c r="VCO400"/>
      <c r="VCP400"/>
      <c r="VCQ400"/>
      <c r="VCR400"/>
      <c r="VCS400"/>
      <c r="VCT400"/>
      <c r="VCU400"/>
      <c r="VCV400"/>
      <c r="VCW400"/>
      <c r="VCX400"/>
      <c r="VCY400"/>
      <c r="VCZ400"/>
      <c r="VDA400"/>
      <c r="VDB400"/>
      <c r="VDC400"/>
      <c r="VDD400"/>
      <c r="VDE400"/>
      <c r="VDF400"/>
      <c r="VDG400"/>
      <c r="VDH400"/>
      <c r="VDI400"/>
      <c r="VDJ400"/>
      <c r="VDK400"/>
      <c r="VDL400"/>
      <c r="VDM400"/>
      <c r="VDN400"/>
      <c r="VDO400"/>
      <c r="VDP400"/>
      <c r="VDQ400"/>
      <c r="VDR400"/>
      <c r="VDS400"/>
      <c r="VDT400"/>
      <c r="VDU400"/>
      <c r="VDV400"/>
      <c r="VDW400"/>
      <c r="VDX400"/>
      <c r="VDY400"/>
      <c r="VDZ400"/>
      <c r="VEA400"/>
      <c r="VEB400"/>
      <c r="VEC400"/>
      <c r="VED400"/>
      <c r="VEE400"/>
      <c r="VEF400"/>
      <c r="VEG400"/>
      <c r="VEH400"/>
      <c r="VEI400"/>
      <c r="VEJ400"/>
      <c r="VEK400"/>
      <c r="VEL400"/>
      <c r="VEM400"/>
      <c r="VEN400"/>
      <c r="VEO400"/>
      <c r="VEP400"/>
      <c r="VEQ400"/>
      <c r="VER400"/>
      <c r="VES400"/>
      <c r="VET400"/>
      <c r="VEU400"/>
      <c r="VEV400"/>
      <c r="VEW400"/>
      <c r="VEX400"/>
      <c r="VEY400"/>
      <c r="VEZ400"/>
      <c r="VFA400"/>
      <c r="VFB400"/>
      <c r="VFC400"/>
      <c r="VFD400"/>
      <c r="VFE400"/>
      <c r="VFF400"/>
      <c r="VFG400"/>
      <c r="VFH400"/>
      <c r="VFI400"/>
      <c r="VFJ400"/>
      <c r="VFK400"/>
      <c r="VFL400"/>
      <c r="VFM400"/>
      <c r="VFN400"/>
      <c r="VFO400"/>
      <c r="VFP400"/>
      <c r="VFQ400"/>
      <c r="VFR400"/>
      <c r="VFS400"/>
      <c r="VFT400"/>
      <c r="VFU400"/>
      <c r="VFV400"/>
      <c r="VFW400"/>
      <c r="VFX400"/>
      <c r="VFY400"/>
      <c r="VFZ400"/>
      <c r="VGA400"/>
      <c r="VGB400"/>
      <c r="VGC400"/>
      <c r="VGD400"/>
      <c r="VGE400"/>
      <c r="VGF400"/>
      <c r="VGG400"/>
      <c r="VGH400"/>
      <c r="VGI400"/>
      <c r="VGJ400"/>
      <c r="VGK400"/>
      <c r="VGL400"/>
      <c r="VGM400"/>
      <c r="VGN400"/>
      <c r="VGO400"/>
      <c r="VGP400"/>
      <c r="VGQ400"/>
      <c r="VGR400"/>
      <c r="VGS400"/>
      <c r="VGT400"/>
      <c r="VGU400"/>
      <c r="VGV400"/>
      <c r="VGW400"/>
      <c r="VGX400"/>
      <c r="VGY400"/>
      <c r="VGZ400"/>
      <c r="VHA400"/>
      <c r="VHB400"/>
      <c r="VHC400"/>
      <c r="VHD400"/>
      <c r="VHE400"/>
      <c r="VHF400"/>
      <c r="VHG400"/>
      <c r="VHH400"/>
      <c r="VHI400"/>
      <c r="VHJ400"/>
      <c r="VHK400"/>
      <c r="VHL400"/>
      <c r="VHM400"/>
      <c r="VHN400"/>
      <c r="VHO400"/>
      <c r="VHP400"/>
      <c r="VHQ400"/>
      <c r="VHR400"/>
      <c r="VHS400"/>
      <c r="VHT400"/>
      <c r="VHU400"/>
      <c r="VHV400"/>
      <c r="VHW400"/>
      <c r="VHX400"/>
      <c r="VHY400"/>
      <c r="VHZ400"/>
      <c r="VIA400"/>
      <c r="VIB400"/>
      <c r="VIC400"/>
      <c r="VID400"/>
      <c r="VIE400"/>
      <c r="VIF400"/>
      <c r="VIG400"/>
      <c r="VIH400"/>
      <c r="VII400"/>
      <c r="VIJ400"/>
      <c r="VIK400"/>
      <c r="VIL400"/>
      <c r="VIM400"/>
      <c r="VIN400"/>
      <c r="VIO400"/>
      <c r="VIP400"/>
      <c r="VIQ400"/>
      <c r="VIR400"/>
      <c r="VIS400"/>
      <c r="VIT400"/>
      <c r="VIU400"/>
      <c r="VIV400"/>
      <c r="VIW400"/>
      <c r="VIX400"/>
      <c r="VIY400"/>
      <c r="VIZ400"/>
      <c r="VJA400"/>
      <c r="VJB400"/>
      <c r="VJC400"/>
      <c r="VJD400"/>
      <c r="VJE400"/>
      <c r="VJF400"/>
      <c r="VJG400"/>
      <c r="VJH400"/>
      <c r="VJI400"/>
      <c r="VJJ400"/>
      <c r="VJK400"/>
      <c r="VJL400"/>
      <c r="VJM400"/>
      <c r="VJN400"/>
      <c r="VJO400"/>
      <c r="VJP400"/>
      <c r="VJQ400"/>
      <c r="VJR400"/>
      <c r="VJS400"/>
      <c r="VJT400"/>
      <c r="VJU400"/>
      <c r="VJV400"/>
      <c r="VJW400"/>
      <c r="VJX400"/>
      <c r="VJY400"/>
      <c r="VJZ400"/>
      <c r="VKA400"/>
      <c r="VKB400"/>
      <c r="VKC400"/>
      <c r="VKD400"/>
      <c r="VKE400"/>
      <c r="VKF400"/>
      <c r="VKG400"/>
      <c r="VKH400"/>
      <c r="VKI400"/>
      <c r="VKJ400"/>
      <c r="VKK400"/>
      <c r="VKL400"/>
      <c r="VKM400"/>
      <c r="VKN400"/>
      <c r="VKO400"/>
      <c r="VKP400"/>
      <c r="VKQ400"/>
      <c r="VKR400"/>
      <c r="VKS400"/>
      <c r="VKT400"/>
      <c r="VKU400"/>
      <c r="VKV400"/>
      <c r="VKW400"/>
      <c r="VKX400"/>
      <c r="VKY400"/>
      <c r="VKZ400"/>
      <c r="VLA400"/>
      <c r="VLB400"/>
      <c r="VLC400"/>
      <c r="VLD400"/>
      <c r="VLE400"/>
      <c r="VLF400"/>
      <c r="VLG400"/>
      <c r="VLH400"/>
      <c r="VLI400"/>
      <c r="VLJ400"/>
      <c r="VLK400"/>
      <c r="VLL400"/>
      <c r="VLM400"/>
      <c r="VLN400"/>
      <c r="VLO400"/>
      <c r="VLP400"/>
      <c r="VLQ400"/>
      <c r="VLR400"/>
      <c r="VLS400"/>
      <c r="VLT400"/>
      <c r="VLU400"/>
      <c r="VLV400"/>
      <c r="VLW400"/>
      <c r="VLX400"/>
      <c r="VLY400"/>
      <c r="VLZ400"/>
      <c r="VMA400"/>
      <c r="VMB400"/>
      <c r="VMC400"/>
      <c r="VMD400"/>
      <c r="VME400"/>
      <c r="VMF400"/>
      <c r="VMG400"/>
      <c r="VMH400"/>
      <c r="VMI400"/>
      <c r="VMJ400"/>
      <c r="VMK400"/>
      <c r="VML400"/>
      <c r="VMM400"/>
      <c r="VMN400"/>
      <c r="VMO400"/>
      <c r="VMP400"/>
      <c r="VMQ400"/>
      <c r="VMR400"/>
      <c r="VMS400"/>
      <c r="VMT400"/>
      <c r="VMU400"/>
      <c r="VMV400"/>
      <c r="VMW400"/>
      <c r="VMX400"/>
      <c r="VMY400"/>
      <c r="VMZ400"/>
      <c r="VNA400"/>
      <c r="VNB400"/>
      <c r="VNC400"/>
      <c r="VND400"/>
      <c r="VNE400"/>
      <c r="VNF400"/>
      <c r="VNG400"/>
      <c r="VNH400"/>
      <c r="VNI400"/>
      <c r="VNJ400"/>
      <c r="VNK400"/>
      <c r="VNL400"/>
      <c r="VNM400"/>
      <c r="VNN400"/>
      <c r="VNO400"/>
      <c r="VNP400"/>
      <c r="VNQ400"/>
      <c r="VNR400"/>
      <c r="VNS400"/>
      <c r="VNT400"/>
      <c r="VNU400"/>
      <c r="VNV400"/>
      <c r="VNW400"/>
      <c r="VNX400"/>
      <c r="VNY400"/>
      <c r="VNZ400"/>
      <c r="VOA400"/>
      <c r="VOB400"/>
      <c r="VOC400"/>
      <c r="VOD400"/>
      <c r="VOE400"/>
      <c r="VOF400"/>
      <c r="VOG400"/>
      <c r="VOH400"/>
      <c r="VOI400"/>
      <c r="VOJ400"/>
      <c r="VOK400"/>
      <c r="VOL400"/>
      <c r="VOM400"/>
      <c r="VON400"/>
      <c r="VOO400"/>
      <c r="VOP400"/>
      <c r="VOQ400"/>
      <c r="VOR400"/>
      <c r="VOS400"/>
      <c r="VOT400"/>
      <c r="VOU400"/>
      <c r="VOV400"/>
      <c r="VOW400"/>
      <c r="VOX400"/>
      <c r="VOY400"/>
      <c r="VOZ400"/>
      <c r="VPA400"/>
      <c r="VPB400"/>
      <c r="VPC400"/>
      <c r="VPD400"/>
      <c r="VPE400"/>
      <c r="VPF400"/>
      <c r="VPG400"/>
      <c r="VPH400"/>
      <c r="VPI400"/>
      <c r="VPJ400"/>
      <c r="VPK400"/>
      <c r="VPL400"/>
      <c r="VPM400"/>
      <c r="VPN400"/>
      <c r="VPO400"/>
      <c r="VPP400"/>
      <c r="VPQ400"/>
      <c r="VPR400"/>
      <c r="VPS400"/>
      <c r="VPT400"/>
      <c r="VPU400"/>
      <c r="VPV400"/>
      <c r="VPW400"/>
      <c r="VPX400"/>
      <c r="VPY400"/>
      <c r="VPZ400"/>
      <c r="VQA400"/>
      <c r="VQB400"/>
      <c r="VQC400"/>
      <c r="VQD400"/>
      <c r="VQE400"/>
      <c r="VQF400"/>
      <c r="VQG400"/>
      <c r="VQH400"/>
      <c r="VQI400"/>
      <c r="VQJ400"/>
      <c r="VQK400"/>
      <c r="VQL400"/>
      <c r="VQM400"/>
      <c r="VQN400"/>
      <c r="VQO400"/>
      <c r="VQP400"/>
      <c r="VQQ400"/>
      <c r="VQR400"/>
      <c r="VQS400"/>
      <c r="VQT400"/>
      <c r="VQU400"/>
      <c r="VQV400"/>
      <c r="VQW400"/>
      <c r="VQX400"/>
      <c r="VQY400"/>
      <c r="VQZ400"/>
      <c r="VRA400"/>
      <c r="VRB400"/>
      <c r="VRC400"/>
      <c r="VRD400"/>
      <c r="VRE400"/>
      <c r="VRF400"/>
      <c r="VRG400"/>
      <c r="VRH400"/>
      <c r="VRI400"/>
      <c r="VRJ400"/>
      <c r="VRK400"/>
      <c r="VRL400"/>
      <c r="VRM400"/>
      <c r="VRN400"/>
      <c r="VRO400"/>
      <c r="VRP400"/>
      <c r="VRQ400"/>
      <c r="VRR400"/>
      <c r="VRS400"/>
      <c r="VRT400"/>
      <c r="VRU400"/>
      <c r="VRV400"/>
      <c r="VRW400"/>
      <c r="VRX400"/>
      <c r="VRY400"/>
      <c r="VRZ400"/>
      <c r="VSA400"/>
      <c r="VSB400"/>
      <c r="VSC400"/>
      <c r="VSD400"/>
      <c r="VSE400"/>
      <c r="VSF400"/>
      <c r="VSG400"/>
      <c r="VSH400"/>
      <c r="VSI400"/>
      <c r="VSJ400"/>
      <c r="VSK400"/>
      <c r="VSL400"/>
      <c r="VSM400"/>
      <c r="VSN400"/>
      <c r="VSO400"/>
      <c r="VSP400"/>
      <c r="VSQ400"/>
      <c r="VSR400"/>
      <c r="VSS400"/>
      <c r="VST400"/>
      <c r="VSU400"/>
      <c r="VSV400"/>
      <c r="VSW400"/>
      <c r="VSX400"/>
      <c r="VSY400"/>
      <c r="VSZ400"/>
      <c r="VTA400"/>
      <c r="VTB400"/>
      <c r="VTC400"/>
      <c r="VTD400"/>
      <c r="VTE400"/>
      <c r="VTF400"/>
      <c r="VTG400"/>
      <c r="VTH400"/>
      <c r="VTI400"/>
      <c r="VTJ400"/>
      <c r="VTK400"/>
      <c r="VTL400"/>
      <c r="VTM400"/>
      <c r="VTN400"/>
      <c r="VTO400"/>
      <c r="VTP400"/>
      <c r="VTQ400"/>
      <c r="VTR400"/>
      <c r="VTS400"/>
      <c r="VTT400"/>
      <c r="VTU400"/>
      <c r="VTV400"/>
      <c r="VTW400"/>
      <c r="VTX400"/>
      <c r="VTY400"/>
      <c r="VTZ400"/>
      <c r="VUA400"/>
      <c r="VUB400"/>
      <c r="VUC400"/>
      <c r="VUD400"/>
      <c r="VUE400"/>
      <c r="VUF400"/>
      <c r="VUG400"/>
      <c r="VUH400"/>
      <c r="VUI400"/>
      <c r="VUJ400"/>
      <c r="VUK400"/>
      <c r="VUL400"/>
      <c r="VUM400"/>
      <c r="VUN400"/>
      <c r="VUO400"/>
      <c r="VUP400"/>
      <c r="VUQ400"/>
      <c r="VUR400"/>
      <c r="VUS400"/>
      <c r="VUT400"/>
      <c r="VUU400"/>
      <c r="VUV400"/>
      <c r="VUW400"/>
      <c r="VUX400"/>
      <c r="VUY400"/>
      <c r="VUZ400"/>
      <c r="VVA400"/>
      <c r="VVB400"/>
      <c r="VVC400"/>
      <c r="VVD400"/>
      <c r="VVE400"/>
      <c r="VVF400"/>
      <c r="VVG400"/>
      <c r="VVH400"/>
      <c r="VVI400"/>
      <c r="VVJ400"/>
      <c r="VVK400"/>
      <c r="VVL400"/>
      <c r="VVM400"/>
      <c r="VVN400"/>
      <c r="VVO400"/>
      <c r="VVP400"/>
      <c r="VVQ400"/>
      <c r="VVR400"/>
      <c r="VVS400"/>
      <c r="VVT400"/>
      <c r="VVU400"/>
      <c r="VVV400"/>
      <c r="VVW400"/>
      <c r="VVX400"/>
      <c r="VVY400"/>
      <c r="VVZ400"/>
      <c r="VWA400"/>
      <c r="VWB400"/>
      <c r="VWC400"/>
      <c r="VWD400"/>
      <c r="VWE400"/>
      <c r="VWF400"/>
      <c r="VWG400"/>
      <c r="VWH400"/>
      <c r="VWI400"/>
      <c r="VWJ400"/>
      <c r="VWK400"/>
      <c r="VWL400"/>
      <c r="VWM400"/>
      <c r="VWN400"/>
      <c r="VWO400"/>
      <c r="VWP400"/>
      <c r="VWQ400"/>
      <c r="VWR400"/>
      <c r="VWS400"/>
      <c r="VWT400"/>
      <c r="VWU400"/>
      <c r="VWV400"/>
      <c r="VWW400"/>
      <c r="VWX400"/>
      <c r="VWY400"/>
      <c r="VWZ400"/>
      <c r="VXA400"/>
      <c r="VXB400"/>
      <c r="VXC400"/>
      <c r="VXD400"/>
      <c r="VXE400"/>
      <c r="VXF400"/>
      <c r="VXG400"/>
      <c r="VXH400"/>
      <c r="VXI400"/>
      <c r="VXJ400"/>
      <c r="VXK400"/>
      <c r="VXL400"/>
      <c r="VXM400"/>
      <c r="VXN400"/>
      <c r="VXO400"/>
      <c r="VXP400"/>
      <c r="VXQ400"/>
      <c r="VXR400"/>
      <c r="VXS400"/>
      <c r="VXT400"/>
      <c r="VXU400"/>
      <c r="VXV400"/>
      <c r="VXW400"/>
      <c r="VXX400"/>
      <c r="VXY400"/>
      <c r="VXZ400"/>
      <c r="VYA400"/>
      <c r="VYB400"/>
      <c r="VYC400"/>
      <c r="VYD400"/>
      <c r="VYE400"/>
      <c r="VYF400"/>
      <c r="VYG400"/>
      <c r="VYH400"/>
      <c r="VYI400"/>
      <c r="VYJ400"/>
      <c r="VYK400"/>
      <c r="VYL400"/>
      <c r="VYM400"/>
      <c r="VYN400"/>
      <c r="VYO400"/>
      <c r="VYP400"/>
      <c r="VYQ400"/>
      <c r="VYR400"/>
      <c r="VYS400"/>
      <c r="VYT400"/>
      <c r="VYU400"/>
      <c r="VYV400"/>
      <c r="VYW400"/>
      <c r="VYX400"/>
      <c r="VYY400"/>
      <c r="VYZ400"/>
      <c r="VZA400"/>
      <c r="VZB400"/>
      <c r="VZC400"/>
      <c r="VZD400"/>
      <c r="VZE400"/>
      <c r="VZF400"/>
      <c r="VZG400"/>
      <c r="VZH400"/>
      <c r="VZI400"/>
      <c r="VZJ400"/>
      <c r="VZK400"/>
      <c r="VZL400"/>
      <c r="VZM400"/>
      <c r="VZN400"/>
      <c r="VZO400"/>
      <c r="VZP400"/>
      <c r="VZQ400"/>
      <c r="VZR400"/>
      <c r="VZS400"/>
      <c r="VZT400"/>
      <c r="VZU400"/>
      <c r="VZV400"/>
      <c r="VZW400"/>
      <c r="VZX400"/>
      <c r="VZY400"/>
      <c r="VZZ400"/>
      <c r="WAA400"/>
      <c r="WAB400"/>
      <c r="WAC400"/>
      <c r="WAD400"/>
      <c r="WAE400"/>
      <c r="WAF400"/>
      <c r="WAG400"/>
      <c r="WAH400"/>
      <c r="WAI400"/>
      <c r="WAJ400"/>
      <c r="WAK400"/>
      <c r="WAL400"/>
      <c r="WAM400"/>
      <c r="WAN400"/>
      <c r="WAO400"/>
      <c r="WAP400"/>
      <c r="WAQ400"/>
      <c r="WAR400"/>
      <c r="WAS400"/>
      <c r="WAT400"/>
      <c r="WAU400"/>
      <c r="WAV400"/>
      <c r="WAW400"/>
      <c r="WAX400"/>
      <c r="WAY400"/>
      <c r="WAZ400"/>
      <c r="WBA400"/>
      <c r="WBB400"/>
      <c r="WBC400"/>
      <c r="WBD400"/>
      <c r="WBE400"/>
      <c r="WBF400"/>
      <c r="WBG400"/>
      <c r="WBH400"/>
      <c r="WBI400"/>
      <c r="WBJ400"/>
      <c r="WBK400"/>
      <c r="WBL400"/>
      <c r="WBM400"/>
      <c r="WBN400"/>
      <c r="WBO400"/>
      <c r="WBP400"/>
      <c r="WBQ400"/>
      <c r="WBR400"/>
      <c r="WBS400"/>
      <c r="WBT400"/>
      <c r="WBU400"/>
      <c r="WBV400"/>
      <c r="WBW400"/>
      <c r="WBX400"/>
      <c r="WBY400"/>
      <c r="WBZ400"/>
      <c r="WCA400"/>
      <c r="WCB400"/>
      <c r="WCC400"/>
      <c r="WCD400"/>
      <c r="WCE400"/>
      <c r="WCF400"/>
      <c r="WCG400"/>
      <c r="WCH400"/>
      <c r="WCI400"/>
      <c r="WCJ400"/>
      <c r="WCK400"/>
      <c r="WCL400"/>
      <c r="WCM400"/>
      <c r="WCN400"/>
      <c r="WCO400"/>
      <c r="WCP400"/>
      <c r="WCQ400"/>
      <c r="WCR400"/>
      <c r="WCS400"/>
      <c r="WCT400"/>
      <c r="WCU400"/>
      <c r="WCV400"/>
      <c r="WCW400"/>
      <c r="WCX400"/>
      <c r="WCY400"/>
      <c r="WCZ400"/>
      <c r="WDA400"/>
      <c r="WDB400"/>
      <c r="WDC400"/>
      <c r="WDD400"/>
      <c r="WDE400"/>
      <c r="WDF400"/>
      <c r="WDG400"/>
      <c r="WDH400"/>
      <c r="WDI400"/>
      <c r="WDJ400"/>
      <c r="WDK400"/>
      <c r="WDL400"/>
      <c r="WDM400"/>
      <c r="WDN400"/>
      <c r="WDO400"/>
      <c r="WDP400"/>
      <c r="WDQ400"/>
      <c r="WDR400"/>
      <c r="WDS400"/>
      <c r="WDT400"/>
      <c r="WDU400"/>
      <c r="WDV400"/>
      <c r="WDW400"/>
      <c r="WDX400"/>
      <c r="WDY400"/>
      <c r="WDZ400"/>
      <c r="WEA400"/>
      <c r="WEB400"/>
      <c r="WEC400"/>
      <c r="WED400"/>
      <c r="WEE400"/>
      <c r="WEF400"/>
      <c r="WEG400"/>
      <c r="WEH400"/>
      <c r="WEI400"/>
      <c r="WEJ400"/>
      <c r="WEK400"/>
      <c r="WEL400"/>
      <c r="WEM400"/>
      <c r="WEN400"/>
      <c r="WEO400"/>
      <c r="WEP400"/>
      <c r="WEQ400"/>
      <c r="WER400"/>
      <c r="WES400"/>
      <c r="WET400"/>
      <c r="WEU400"/>
      <c r="WEV400"/>
      <c r="WEW400"/>
      <c r="WEX400"/>
      <c r="WEY400"/>
      <c r="WEZ400"/>
      <c r="WFA400"/>
      <c r="WFB400"/>
      <c r="WFC400"/>
      <c r="WFD400"/>
      <c r="WFE400"/>
      <c r="WFF400"/>
      <c r="WFG400"/>
      <c r="WFH400"/>
      <c r="WFI400"/>
      <c r="WFJ400"/>
      <c r="WFK400"/>
      <c r="WFL400"/>
      <c r="WFM400"/>
      <c r="WFN400"/>
      <c r="WFO400"/>
      <c r="WFP400"/>
      <c r="WFQ400"/>
      <c r="WFR400"/>
      <c r="WFS400"/>
      <c r="WFT400"/>
      <c r="WFU400"/>
      <c r="WFV400"/>
      <c r="WFW400"/>
      <c r="WFX400"/>
      <c r="WFY400"/>
      <c r="WFZ400"/>
      <c r="WGA400"/>
      <c r="WGB400"/>
      <c r="WGC400"/>
      <c r="WGD400"/>
      <c r="WGE400"/>
      <c r="WGF400"/>
      <c r="WGG400"/>
      <c r="WGH400"/>
      <c r="WGI400"/>
      <c r="WGJ400"/>
      <c r="WGK400"/>
      <c r="WGL400"/>
      <c r="WGM400"/>
      <c r="WGN400"/>
      <c r="WGO400"/>
      <c r="WGP400"/>
      <c r="WGQ400"/>
      <c r="WGR400"/>
      <c r="WGS400"/>
      <c r="WGT400"/>
      <c r="WGU400"/>
      <c r="WGV400"/>
      <c r="WGW400"/>
      <c r="WGX400"/>
      <c r="WGY400"/>
      <c r="WGZ400"/>
      <c r="WHA400"/>
      <c r="WHB400"/>
      <c r="WHC400"/>
      <c r="WHD400"/>
      <c r="WHE400"/>
      <c r="WHF400"/>
      <c r="WHG400"/>
      <c r="WHH400"/>
      <c r="WHI400"/>
      <c r="WHJ400"/>
      <c r="WHK400"/>
      <c r="WHL400"/>
      <c r="WHM400"/>
      <c r="WHN400"/>
      <c r="WHO400"/>
      <c r="WHP400"/>
      <c r="WHQ400"/>
      <c r="WHR400"/>
      <c r="WHS400"/>
      <c r="WHT400"/>
      <c r="WHU400"/>
      <c r="WHV400"/>
      <c r="WHW400"/>
      <c r="WHX400"/>
      <c r="WHY400"/>
      <c r="WHZ400"/>
      <c r="WIA400"/>
      <c r="WIB400"/>
      <c r="WIC400"/>
      <c r="WID400"/>
      <c r="WIE400"/>
      <c r="WIF400"/>
      <c r="WIG400"/>
      <c r="WIH400"/>
      <c r="WII400"/>
      <c r="WIJ400"/>
      <c r="WIK400"/>
      <c r="WIL400"/>
      <c r="WIM400"/>
      <c r="WIN400"/>
      <c r="WIO400"/>
      <c r="WIP400"/>
      <c r="WIQ400"/>
      <c r="WIR400"/>
      <c r="WIS400"/>
      <c r="WIT400"/>
      <c r="WIU400"/>
      <c r="WIV400"/>
      <c r="WIW400"/>
      <c r="WIX400"/>
      <c r="WIY400"/>
      <c r="WIZ400"/>
      <c r="WJA400"/>
      <c r="WJB400"/>
      <c r="WJC400"/>
      <c r="WJD400"/>
      <c r="WJE400"/>
      <c r="WJF400"/>
      <c r="WJG400"/>
      <c r="WJH400"/>
      <c r="WJI400"/>
      <c r="WJJ400"/>
      <c r="WJK400"/>
      <c r="WJL400"/>
      <c r="WJM400"/>
      <c r="WJN400"/>
      <c r="WJO400"/>
      <c r="WJP400"/>
      <c r="WJQ400"/>
      <c r="WJR400"/>
      <c r="WJS400"/>
      <c r="WJT400"/>
      <c r="WJU400"/>
      <c r="WJV400"/>
      <c r="WJW400"/>
      <c r="WJX400"/>
      <c r="WJY400"/>
      <c r="WJZ400"/>
      <c r="WKA400"/>
      <c r="WKB400"/>
      <c r="WKC400"/>
      <c r="WKD400"/>
      <c r="WKE400"/>
      <c r="WKF400"/>
      <c r="WKG400"/>
      <c r="WKH400"/>
      <c r="WKI400"/>
      <c r="WKJ400"/>
      <c r="WKK400"/>
      <c r="WKL400"/>
      <c r="WKM400"/>
      <c r="WKN400"/>
      <c r="WKO400"/>
      <c r="WKP400"/>
      <c r="WKQ400"/>
      <c r="WKR400"/>
      <c r="WKS400"/>
      <c r="WKT400"/>
      <c r="WKU400"/>
      <c r="WKV400"/>
      <c r="WKW400"/>
      <c r="WKX400"/>
      <c r="WKY400"/>
      <c r="WKZ400"/>
      <c r="WLA400"/>
      <c r="WLB400"/>
      <c r="WLC400"/>
      <c r="WLD400"/>
      <c r="WLE400"/>
      <c r="WLF400"/>
      <c r="WLG400"/>
      <c r="WLH400"/>
      <c r="WLI400"/>
      <c r="WLJ400"/>
      <c r="WLK400"/>
      <c r="WLL400"/>
      <c r="WLM400"/>
      <c r="WLN400"/>
      <c r="WLO400"/>
      <c r="WLP400"/>
      <c r="WLQ400"/>
      <c r="WLR400"/>
      <c r="WLS400"/>
      <c r="WLT400"/>
      <c r="WLU400"/>
      <c r="WLV400"/>
      <c r="WLW400"/>
      <c r="WLX400"/>
      <c r="WLY400"/>
      <c r="WLZ400"/>
      <c r="WMA400"/>
      <c r="WMB400"/>
      <c r="WMC400"/>
      <c r="WMD400"/>
      <c r="WME400"/>
      <c r="WMF400"/>
      <c r="WMG400"/>
      <c r="WMH400"/>
      <c r="WMI400"/>
      <c r="WMJ400"/>
      <c r="WMK400"/>
      <c r="WML400"/>
      <c r="WMM400"/>
      <c r="WMN400"/>
      <c r="WMO400"/>
      <c r="WMP400"/>
      <c r="WMQ400"/>
      <c r="WMR400"/>
      <c r="WMS400"/>
      <c r="WMT400"/>
      <c r="WMU400"/>
      <c r="WMV400"/>
      <c r="WMW400"/>
      <c r="WMX400"/>
      <c r="WMY400"/>
      <c r="WMZ400"/>
      <c r="WNA400"/>
      <c r="WNB400"/>
      <c r="WNC400"/>
      <c r="WND400"/>
      <c r="WNE400"/>
      <c r="WNF400"/>
      <c r="WNG400"/>
      <c r="WNH400"/>
      <c r="WNI400"/>
      <c r="WNJ400"/>
      <c r="WNK400"/>
      <c r="WNL400"/>
      <c r="WNM400"/>
      <c r="WNN400"/>
      <c r="WNO400"/>
      <c r="WNP400"/>
      <c r="WNQ400"/>
      <c r="WNR400"/>
      <c r="WNS400"/>
      <c r="WNT400"/>
      <c r="WNU400"/>
      <c r="WNV400"/>
      <c r="WNW400"/>
      <c r="WNX400"/>
      <c r="WNY400"/>
      <c r="WNZ400"/>
      <c r="WOA400"/>
      <c r="WOB400"/>
      <c r="WOC400"/>
      <c r="WOD400"/>
      <c r="WOE400"/>
      <c r="WOF400"/>
      <c r="WOG400"/>
      <c r="WOH400"/>
      <c r="WOI400"/>
      <c r="WOJ400"/>
      <c r="WOK400"/>
      <c r="WOL400"/>
      <c r="WOM400"/>
      <c r="WON400"/>
      <c r="WOO400"/>
      <c r="WOP400"/>
      <c r="WOQ400"/>
      <c r="WOR400"/>
      <c r="WOS400"/>
      <c r="WOT400"/>
      <c r="WOU400"/>
      <c r="WOV400"/>
      <c r="WOW400"/>
      <c r="WOX400"/>
      <c r="WOY400"/>
      <c r="WOZ400"/>
      <c r="WPA400"/>
      <c r="WPB400"/>
      <c r="WPC400"/>
      <c r="WPD400"/>
      <c r="WPE400"/>
      <c r="WPF400"/>
      <c r="WPG400"/>
      <c r="WPH400"/>
      <c r="WPI400"/>
      <c r="WPJ400"/>
      <c r="WPK400"/>
      <c r="WPL400"/>
      <c r="WPM400"/>
      <c r="WPN400"/>
      <c r="WPO400"/>
      <c r="WPP400"/>
      <c r="WPQ400"/>
      <c r="WPR400"/>
      <c r="WPS400"/>
      <c r="WPT400"/>
      <c r="WPU400"/>
      <c r="WPV400"/>
      <c r="WPW400"/>
      <c r="WPX400"/>
      <c r="WPY400"/>
      <c r="WPZ400"/>
      <c r="WQA400"/>
      <c r="WQB400"/>
      <c r="WQC400"/>
      <c r="WQD400"/>
      <c r="WQE400"/>
      <c r="WQF400"/>
      <c r="WQG400"/>
      <c r="WQH400"/>
      <c r="WQI400"/>
      <c r="WQJ400"/>
      <c r="WQK400"/>
      <c r="WQL400"/>
      <c r="WQM400"/>
      <c r="WQN400"/>
      <c r="WQO400"/>
      <c r="WQP400"/>
      <c r="WQQ400"/>
      <c r="WQR400"/>
      <c r="WQS400"/>
      <c r="WQT400"/>
      <c r="WQU400"/>
      <c r="WQV400"/>
      <c r="WQW400"/>
      <c r="WQX400"/>
      <c r="WQY400"/>
      <c r="WQZ400"/>
      <c r="WRA400"/>
      <c r="WRB400"/>
      <c r="WRC400"/>
      <c r="WRD400"/>
      <c r="WRE400"/>
      <c r="WRF400"/>
      <c r="WRG400"/>
      <c r="WRH400"/>
      <c r="WRI400"/>
      <c r="WRJ400"/>
      <c r="WRK400"/>
      <c r="WRL400"/>
      <c r="WRM400"/>
      <c r="WRN400"/>
      <c r="WRO400"/>
      <c r="WRP400"/>
      <c r="WRQ400"/>
      <c r="WRR400"/>
      <c r="WRS400"/>
      <c r="WRT400"/>
      <c r="WRU400"/>
      <c r="WRV400"/>
      <c r="WRW400"/>
      <c r="WRX400"/>
      <c r="WRY400"/>
      <c r="WRZ400"/>
      <c r="WSA400"/>
      <c r="WSB400"/>
      <c r="WSC400"/>
      <c r="WSD400"/>
      <c r="WSE400"/>
      <c r="WSF400"/>
      <c r="WSG400"/>
      <c r="WSH400"/>
      <c r="WSI400"/>
      <c r="WSJ400"/>
      <c r="WSK400"/>
      <c r="WSL400"/>
      <c r="WSM400"/>
      <c r="WSN400"/>
      <c r="WSO400"/>
      <c r="WSP400"/>
      <c r="WSQ400"/>
      <c r="WSR400"/>
      <c r="WSS400"/>
      <c r="WST400"/>
      <c r="WSU400"/>
      <c r="WSV400"/>
      <c r="WSW400"/>
      <c r="WSX400"/>
      <c r="WSY400"/>
      <c r="WSZ400"/>
      <c r="WTA400"/>
      <c r="WTB400"/>
      <c r="WTC400"/>
      <c r="WTD400"/>
      <c r="WTE400"/>
      <c r="WTF400"/>
      <c r="WTG400"/>
      <c r="WTH400"/>
      <c r="WTI400"/>
      <c r="WTJ400"/>
      <c r="WTK400"/>
      <c r="WTL400"/>
      <c r="WTM400"/>
      <c r="WTN400"/>
      <c r="WTO400"/>
      <c r="WTP400"/>
      <c r="WTQ400"/>
      <c r="WTR400"/>
      <c r="WTS400"/>
      <c r="WTT400"/>
      <c r="WTU400"/>
      <c r="WTV400"/>
      <c r="WTW400"/>
      <c r="WTX400"/>
      <c r="WTY400"/>
      <c r="WTZ400"/>
      <c r="WUA400"/>
      <c r="WUB400"/>
      <c r="WUC400"/>
      <c r="WUD400"/>
      <c r="WUE400"/>
      <c r="WUF400"/>
      <c r="WUG400"/>
      <c r="WUH400"/>
      <c r="WUI400"/>
      <c r="WUJ400"/>
      <c r="WUK400"/>
      <c r="WUL400"/>
      <c r="WUM400"/>
      <c r="WUN400"/>
      <c r="WUO400"/>
      <c r="WUP400"/>
      <c r="WUQ400"/>
      <c r="WUR400"/>
      <c r="WUS400"/>
      <c r="WUT400"/>
      <c r="WUU400"/>
      <c r="WUV400"/>
      <c r="WUW400"/>
      <c r="WUX400"/>
      <c r="WUY400"/>
      <c r="WUZ400"/>
      <c r="WVA400"/>
      <c r="WVB400"/>
      <c r="WVC400"/>
      <c r="WVD400"/>
      <c r="WVE400"/>
      <c r="WVF400"/>
      <c r="WVG400"/>
      <c r="WVH400"/>
      <c r="WVI400"/>
      <c r="WVJ400"/>
      <c r="WVK400"/>
      <c r="WVL400"/>
      <c r="WVM400"/>
      <c r="WVN400"/>
      <c r="WVO400"/>
      <c r="WVP400"/>
      <c r="WVQ400"/>
      <c r="WVR400"/>
      <c r="WVS400"/>
      <c r="WVT400"/>
      <c r="WVU400"/>
      <c r="WVV400"/>
      <c r="WVW400"/>
      <c r="WVX400"/>
      <c r="WVY400"/>
      <c r="WVZ400"/>
      <c r="WWA400"/>
      <c r="WWB400"/>
      <c r="WWC400"/>
      <c r="WWD400"/>
      <c r="WWE400"/>
      <c r="WWF400"/>
      <c r="WWG400"/>
      <c r="WWH400"/>
      <c r="WWI400"/>
      <c r="WWJ400"/>
      <c r="WWK400"/>
      <c r="WWL400"/>
      <c r="WWM400"/>
      <c r="WWN400"/>
      <c r="WWO400"/>
      <c r="WWP400"/>
      <c r="WWQ400"/>
      <c r="WWR400"/>
      <c r="WWS400"/>
      <c r="WWT400"/>
      <c r="WWU400"/>
      <c r="WWV400"/>
      <c r="WWW400"/>
      <c r="WWX400"/>
      <c r="WWY400"/>
      <c r="WWZ400"/>
      <c r="WXA400"/>
      <c r="WXB400"/>
      <c r="WXC400"/>
      <c r="WXD400"/>
      <c r="WXE400"/>
      <c r="WXF400"/>
      <c r="WXG400"/>
      <c r="WXH400"/>
      <c r="WXI400"/>
      <c r="WXJ400"/>
      <c r="WXK400"/>
      <c r="WXL400"/>
      <c r="WXM400"/>
      <c r="WXN400"/>
      <c r="WXO400"/>
      <c r="WXP400"/>
      <c r="WXQ400"/>
      <c r="WXR400"/>
      <c r="WXS400"/>
      <c r="WXT400"/>
      <c r="WXU400"/>
      <c r="WXV400"/>
      <c r="WXW400"/>
      <c r="WXX400"/>
      <c r="WXY400"/>
      <c r="WXZ400"/>
      <c r="WYA400"/>
      <c r="WYB400"/>
      <c r="WYC400"/>
      <c r="WYD400"/>
      <c r="WYE400"/>
      <c r="WYF400"/>
      <c r="WYG400"/>
      <c r="WYH400"/>
      <c r="WYI400"/>
      <c r="WYJ400"/>
      <c r="WYK400"/>
      <c r="WYL400"/>
      <c r="WYM400"/>
      <c r="WYN400"/>
      <c r="WYO400"/>
      <c r="WYP400"/>
      <c r="WYQ400"/>
      <c r="WYR400"/>
      <c r="WYS400"/>
      <c r="WYT400"/>
      <c r="WYU400"/>
      <c r="WYV400"/>
      <c r="WYW400"/>
      <c r="WYX400"/>
      <c r="WYY400"/>
      <c r="WYZ400"/>
      <c r="WZA400"/>
      <c r="WZB400"/>
      <c r="WZC400"/>
      <c r="WZD400"/>
      <c r="WZE400"/>
      <c r="WZF400"/>
      <c r="WZG400"/>
      <c r="WZH400"/>
      <c r="WZI400"/>
      <c r="WZJ400"/>
      <c r="WZK400"/>
      <c r="WZL400"/>
      <c r="WZM400"/>
      <c r="WZN400"/>
      <c r="WZO400"/>
      <c r="WZP400"/>
      <c r="WZQ400"/>
      <c r="WZR400"/>
      <c r="WZS400"/>
      <c r="WZT400"/>
      <c r="WZU400"/>
      <c r="WZV400"/>
      <c r="WZW400"/>
      <c r="WZX400"/>
      <c r="WZY400"/>
      <c r="WZZ400"/>
      <c r="XAA400"/>
      <c r="XAB400"/>
      <c r="XAC400"/>
      <c r="XAD400"/>
      <c r="XAE400"/>
      <c r="XAF400"/>
      <c r="XAG400"/>
      <c r="XAH400"/>
      <c r="XAI400"/>
      <c r="XAJ400"/>
      <c r="XAK400"/>
      <c r="XAL400"/>
      <c r="XAM400"/>
      <c r="XAN400"/>
      <c r="XAO400"/>
      <c r="XAP400"/>
      <c r="XAQ400"/>
      <c r="XAR400"/>
      <c r="XAS400"/>
      <c r="XAT400"/>
      <c r="XAU400"/>
      <c r="XAV400"/>
      <c r="XAW400"/>
      <c r="XAX400"/>
      <c r="XAY400"/>
      <c r="XAZ400"/>
      <c r="XBA400"/>
      <c r="XBB400"/>
      <c r="XBC400"/>
      <c r="XBD400"/>
      <c r="XBE400"/>
      <c r="XBF400"/>
      <c r="XBG400"/>
      <c r="XBH400"/>
      <c r="XBI400"/>
      <c r="XBJ400"/>
      <c r="XBK400"/>
      <c r="XBL400"/>
      <c r="XBM400"/>
      <c r="XBN400"/>
      <c r="XBO400"/>
      <c r="XBP400"/>
      <c r="XBQ400"/>
      <c r="XBR400"/>
      <c r="XBS400"/>
      <c r="XBT400"/>
      <c r="XBU400"/>
      <c r="XBV400"/>
      <c r="XBW400"/>
      <c r="XBX400"/>
      <c r="XBY400"/>
      <c r="XBZ400"/>
      <c r="XCA400"/>
      <c r="XCB400"/>
      <c r="XCC400"/>
      <c r="XCD400"/>
      <c r="XCE400"/>
      <c r="XCF400"/>
      <c r="XCG400"/>
      <c r="XCH400"/>
      <c r="XCI400"/>
      <c r="XCJ400"/>
      <c r="XCK400"/>
      <c r="XCL400"/>
      <c r="XCM400"/>
      <c r="XCN400"/>
      <c r="XCO400"/>
      <c r="XCP400"/>
      <c r="XCQ400"/>
      <c r="XCR400"/>
      <c r="XCS400"/>
      <c r="XCT400"/>
      <c r="XCU400"/>
      <c r="XCV400"/>
      <c r="XCW400"/>
      <c r="XCX400"/>
      <c r="XCY400"/>
      <c r="XCZ400"/>
      <c r="XDA400"/>
      <c r="XDB400"/>
      <c r="XDC400"/>
      <c r="XDD400"/>
      <c r="XDE400"/>
      <c r="XDF400"/>
      <c r="XDG400"/>
      <c r="XDH400"/>
      <c r="XDI400"/>
      <c r="XDJ400"/>
      <c r="XDK400"/>
      <c r="XDL400"/>
      <c r="XDM400"/>
      <c r="XDN400"/>
      <c r="XDO400"/>
      <c r="XDP400"/>
      <c r="XDQ400"/>
      <c r="XDR400"/>
      <c r="XDS400"/>
      <c r="XDT400"/>
      <c r="XDU400"/>
      <c r="XDV400"/>
      <c r="XDW400"/>
      <c r="XDX400"/>
      <c r="XDY400"/>
      <c r="XDZ400"/>
      <c r="XEA400"/>
      <c r="XEB400"/>
      <c r="XEC400"/>
      <c r="XED400"/>
      <c r="XEE400"/>
      <c r="XEF400"/>
      <c r="XEG400"/>
      <c r="XEH400"/>
      <c r="XEI400"/>
      <c r="XEJ400"/>
      <c r="XEK400"/>
      <c r="XEL400"/>
      <c r="XEM400"/>
      <c r="XEN400"/>
      <c r="XEO400"/>
      <c r="XEP400"/>
      <c r="XEQ400"/>
      <c r="XER400"/>
      <c r="XES400"/>
      <c r="XET400"/>
      <c r="XEU400"/>
      <c r="XEV400"/>
      <c r="XEW400"/>
      <c r="XEX400"/>
      <c r="XEY400"/>
      <c r="XEZ400"/>
      <c r="XFA400"/>
      <c r="XFB400"/>
      <c r="XFC400"/>
      <c r="XFD400"/>
    </row>
    <row r="401" spans="1:16384" s="541" customFormat="1" ht="30" customHeight="1">
      <c r="B401" s="320"/>
      <c r="C401" s="320"/>
      <c r="D401" s="320"/>
      <c r="E401" s="320"/>
      <c r="F401" s="594"/>
      <c r="G401" s="320"/>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0"/>
      <c r="AD401" s="320"/>
      <c r="AE401" s="320"/>
      <c r="AF401" s="320"/>
      <c r="AG401" s="320"/>
      <c r="AH401" s="320"/>
      <c r="AI401" s="320"/>
      <c r="AJ401" s="320"/>
      <c r="AK401" s="320"/>
      <c r="AL401" s="320"/>
      <c r="AM401" s="320"/>
      <c r="AN401" s="320"/>
      <c r="AO401" s="320"/>
      <c r="AP401" s="320"/>
      <c r="AQ401" s="320"/>
      <c r="AR401" s="320"/>
      <c r="AS401" s="320"/>
      <c r="AT401" s="320"/>
      <c r="AU401" s="320"/>
      <c r="AV401" s="320"/>
      <c r="AW401" s="320"/>
      <c r="AX401" s="320"/>
      <c r="AY401" s="320"/>
      <c r="AZ401" s="320"/>
      <c r="BA401" s="320"/>
      <c r="BB401" s="320"/>
      <c r="BC401" s="320"/>
      <c r="BD401" s="320"/>
      <c r="BE401" s="320"/>
      <c r="BF401" s="320"/>
      <c r="BG401" s="320"/>
      <c r="BH401" s="320"/>
      <c r="BI401" s="320"/>
      <c r="BJ401" s="320"/>
      <c r="BK401" s="320"/>
      <c r="BL401" s="320"/>
      <c r="BM401" s="320"/>
      <c r="BN401" s="320"/>
      <c r="BO401" s="320"/>
      <c r="BP401" s="320"/>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c r="ADN401"/>
      <c r="ADO401"/>
      <c r="ADP401"/>
      <c r="ADQ401"/>
      <c r="ADR401"/>
      <c r="ADS401"/>
      <c r="ADT401"/>
      <c r="ADU401"/>
      <c r="ADV401"/>
      <c r="ADW401"/>
      <c r="ADX401"/>
      <c r="ADY401"/>
      <c r="ADZ401"/>
      <c r="AEA401"/>
      <c r="AEB401"/>
      <c r="AEC401"/>
      <c r="AED401"/>
      <c r="AEE401"/>
      <c r="AEF401"/>
      <c r="AEG401"/>
      <c r="AEH401"/>
      <c r="AEI401"/>
      <c r="AEJ401"/>
      <c r="AEK401"/>
      <c r="AEL401"/>
      <c r="AEM401"/>
      <c r="AEN401"/>
      <c r="AEO401"/>
      <c r="AEP401"/>
      <c r="AEQ401"/>
      <c r="AER401"/>
      <c r="AES401"/>
      <c r="AET401"/>
      <c r="AEU401"/>
      <c r="AEV401"/>
      <c r="AEW401"/>
      <c r="AEX401"/>
      <c r="AEY401"/>
      <c r="AEZ401"/>
      <c r="AFA401"/>
      <c r="AFB401"/>
      <c r="AFC401"/>
      <c r="AFD401"/>
      <c r="AFE401"/>
      <c r="AFF401"/>
      <c r="AFG401"/>
      <c r="AFH401"/>
      <c r="AFI401"/>
      <c r="AFJ401"/>
      <c r="AFK401"/>
      <c r="AFL401"/>
      <c r="AFM401"/>
      <c r="AFN401"/>
      <c r="AFO401"/>
      <c r="AFP401"/>
      <c r="AFQ401"/>
      <c r="AFR401"/>
      <c r="AFS401"/>
      <c r="AFT401"/>
      <c r="AFU401"/>
      <c r="AFV401"/>
      <c r="AFW401"/>
      <c r="AFX401"/>
      <c r="AFY401"/>
      <c r="AFZ401"/>
      <c r="AGA401"/>
      <c r="AGB401"/>
      <c r="AGC401"/>
      <c r="AGD401"/>
      <c r="AGE401"/>
      <c r="AGF401"/>
      <c r="AGG401"/>
      <c r="AGH401"/>
      <c r="AGI401"/>
      <c r="AGJ401"/>
      <c r="AGK401"/>
      <c r="AGL401"/>
      <c r="AGM401"/>
      <c r="AGN401"/>
      <c r="AGO401"/>
      <c r="AGP401"/>
      <c r="AGQ401"/>
      <c r="AGR401"/>
      <c r="AGS401"/>
      <c r="AGT401"/>
      <c r="AGU401"/>
      <c r="AGV401"/>
      <c r="AGW401"/>
      <c r="AGX401"/>
      <c r="AGY401"/>
      <c r="AGZ401"/>
      <c r="AHA401"/>
      <c r="AHB401"/>
      <c r="AHC401"/>
      <c r="AHD401"/>
      <c r="AHE401"/>
      <c r="AHF401"/>
      <c r="AHG401"/>
      <c r="AHH401"/>
      <c r="AHI401"/>
      <c r="AHJ401"/>
      <c r="AHK401"/>
      <c r="AHL401"/>
      <c r="AHM401"/>
      <c r="AHN401"/>
      <c r="AHO401"/>
      <c r="AHP401"/>
      <c r="AHQ401"/>
      <c r="AHR401"/>
      <c r="AHS401"/>
      <c r="AHT401"/>
      <c r="AHU401"/>
      <c r="AHV401"/>
      <c r="AHW401"/>
      <c r="AHX401"/>
      <c r="AHY401"/>
      <c r="AHZ401"/>
      <c r="AIA401"/>
      <c r="AIB401"/>
      <c r="AIC401"/>
      <c r="AID401"/>
      <c r="AIE401"/>
      <c r="AIF401"/>
      <c r="AIG401"/>
      <c r="AIH401"/>
      <c r="AII401"/>
      <c r="AIJ401"/>
      <c r="AIK401"/>
      <c r="AIL401"/>
      <c r="AIM401"/>
      <c r="AIN401"/>
      <c r="AIO401"/>
      <c r="AIP401"/>
      <c r="AIQ401"/>
      <c r="AIR401"/>
      <c r="AIS401"/>
      <c r="AIT401"/>
      <c r="AIU401"/>
      <c r="AIV401"/>
      <c r="AIW401"/>
      <c r="AIX401"/>
      <c r="AIY401"/>
      <c r="AIZ401"/>
      <c r="AJA401"/>
      <c r="AJB401"/>
      <c r="AJC401"/>
      <c r="AJD401"/>
      <c r="AJE401"/>
      <c r="AJF401"/>
      <c r="AJG401"/>
      <c r="AJH401"/>
      <c r="AJI401"/>
      <c r="AJJ401"/>
      <c r="AJK401"/>
      <c r="AJL401"/>
      <c r="AJM401"/>
      <c r="AJN401"/>
      <c r="AJO401"/>
      <c r="AJP401"/>
      <c r="AJQ401"/>
      <c r="AJR401"/>
      <c r="AJS401"/>
      <c r="AJT401"/>
      <c r="AJU401"/>
      <c r="AJV401"/>
      <c r="AJW401"/>
      <c r="AJX401"/>
      <c r="AJY401"/>
      <c r="AJZ401"/>
      <c r="AKA401"/>
      <c r="AKB401"/>
      <c r="AKC401"/>
      <c r="AKD401"/>
      <c r="AKE401"/>
      <c r="AKF401"/>
      <c r="AKG401"/>
      <c r="AKH401"/>
      <c r="AKI401"/>
      <c r="AKJ401"/>
      <c r="AKK401"/>
      <c r="AKL401"/>
      <c r="AKM401"/>
      <c r="AKN401"/>
      <c r="AKO401"/>
      <c r="AKP401"/>
      <c r="AKQ401"/>
      <c r="AKR401"/>
      <c r="AKS401"/>
      <c r="AKT401"/>
      <c r="AKU401"/>
      <c r="AKV401"/>
      <c r="AKW401"/>
      <c r="AKX401"/>
      <c r="AKY401"/>
      <c r="AKZ401"/>
      <c r="ALA401"/>
      <c r="ALB401"/>
      <c r="ALC401"/>
      <c r="ALD401"/>
      <c r="ALE401"/>
      <c r="ALF401"/>
      <c r="ALG401"/>
      <c r="ALH401"/>
      <c r="ALI401"/>
      <c r="ALJ401"/>
      <c r="ALK401"/>
      <c r="ALL401"/>
      <c r="ALM401"/>
      <c r="ALN401"/>
      <c r="ALO401"/>
      <c r="ALP401"/>
      <c r="ALQ401"/>
      <c r="ALR401"/>
      <c r="ALS401"/>
      <c r="ALT401"/>
      <c r="ALU401"/>
      <c r="ALV401"/>
      <c r="ALW401"/>
      <c r="ALX401"/>
      <c r="ALY401"/>
      <c r="ALZ401"/>
      <c r="AMA401"/>
      <c r="AMB401"/>
      <c r="AMC401"/>
      <c r="AMD401"/>
      <c r="AME401"/>
      <c r="AMF401"/>
      <c r="AMG401"/>
      <c r="AMH401"/>
      <c r="AMI401"/>
      <c r="AMJ401"/>
      <c r="AMK401"/>
      <c r="AML401"/>
      <c r="AMM401"/>
      <c r="AMN401"/>
      <c r="AMO401"/>
      <c r="AMP401"/>
      <c r="AMQ401"/>
      <c r="AMR401"/>
      <c r="AMS401"/>
      <c r="AMT401"/>
      <c r="AMU401"/>
      <c r="AMV401"/>
      <c r="AMW401"/>
      <c r="AMX401"/>
      <c r="AMY401"/>
      <c r="AMZ401"/>
      <c r="ANA401"/>
      <c r="ANB401"/>
      <c r="ANC401"/>
      <c r="AND401"/>
      <c r="ANE401"/>
      <c r="ANF401"/>
      <c r="ANG401"/>
      <c r="ANH401"/>
      <c r="ANI401"/>
      <c r="ANJ401"/>
      <c r="ANK401"/>
      <c r="ANL401"/>
      <c r="ANM401"/>
      <c r="ANN401"/>
      <c r="ANO401"/>
      <c r="ANP401"/>
      <c r="ANQ401"/>
      <c r="ANR401"/>
      <c r="ANS401"/>
      <c r="ANT401"/>
      <c r="ANU401"/>
      <c r="ANV401"/>
      <c r="ANW401"/>
      <c r="ANX401"/>
      <c r="ANY401"/>
      <c r="ANZ401"/>
      <c r="AOA401"/>
      <c r="AOB401"/>
      <c r="AOC401"/>
      <c r="AOD401"/>
      <c r="AOE401"/>
      <c r="AOF401"/>
      <c r="AOG401"/>
      <c r="AOH401"/>
      <c r="AOI401"/>
      <c r="AOJ401"/>
      <c r="AOK401"/>
      <c r="AOL401"/>
      <c r="AOM401"/>
      <c r="AON401"/>
      <c r="AOO401"/>
      <c r="AOP401"/>
      <c r="AOQ401"/>
      <c r="AOR401"/>
      <c r="AOS401"/>
      <c r="AOT401"/>
      <c r="AOU401"/>
      <c r="AOV401"/>
      <c r="AOW401"/>
      <c r="AOX401"/>
      <c r="AOY401"/>
      <c r="AOZ401"/>
      <c r="APA401"/>
      <c r="APB401"/>
      <c r="APC401"/>
      <c r="APD401"/>
      <c r="APE401"/>
      <c r="APF401"/>
      <c r="APG401"/>
      <c r="APH401"/>
      <c r="API401"/>
      <c r="APJ401"/>
      <c r="APK401"/>
      <c r="APL401"/>
      <c r="APM401"/>
      <c r="APN401"/>
      <c r="APO401"/>
      <c r="APP401"/>
      <c r="APQ401"/>
      <c r="APR401"/>
      <c r="APS401"/>
      <c r="APT401"/>
      <c r="APU401"/>
      <c r="APV401"/>
      <c r="APW401"/>
      <c r="APX401"/>
      <c r="APY401"/>
      <c r="APZ401"/>
      <c r="AQA401"/>
      <c r="AQB401"/>
      <c r="AQC401"/>
      <c r="AQD401"/>
      <c r="AQE401"/>
      <c r="AQF401"/>
      <c r="AQG401"/>
      <c r="AQH401"/>
      <c r="AQI401"/>
      <c r="AQJ401"/>
      <c r="AQK401"/>
      <c r="AQL401"/>
      <c r="AQM401"/>
      <c r="AQN401"/>
      <c r="AQO401"/>
      <c r="AQP401"/>
      <c r="AQQ401"/>
      <c r="AQR401"/>
      <c r="AQS401"/>
      <c r="AQT401"/>
      <c r="AQU401"/>
      <c r="AQV401"/>
      <c r="AQW401"/>
      <c r="AQX401"/>
      <c r="AQY401"/>
      <c r="AQZ401"/>
      <c r="ARA401"/>
      <c r="ARB401"/>
      <c r="ARC401"/>
      <c r="ARD401"/>
      <c r="ARE401"/>
      <c r="ARF401"/>
      <c r="ARG401"/>
      <c r="ARH401"/>
      <c r="ARI401"/>
      <c r="ARJ401"/>
      <c r="ARK401"/>
      <c r="ARL401"/>
      <c r="ARM401"/>
      <c r="ARN401"/>
      <c r="ARO401"/>
      <c r="ARP401"/>
      <c r="ARQ401"/>
      <c r="ARR401"/>
      <c r="ARS401"/>
      <c r="ART401"/>
      <c r="ARU401"/>
      <c r="ARV401"/>
      <c r="ARW401"/>
      <c r="ARX401"/>
      <c r="ARY401"/>
      <c r="ARZ401"/>
      <c r="ASA401"/>
      <c r="ASB401"/>
      <c r="ASC401"/>
      <c r="ASD401"/>
      <c r="ASE401"/>
      <c r="ASF401"/>
      <c r="ASG401"/>
      <c r="ASH401"/>
      <c r="ASI401"/>
      <c r="ASJ401"/>
      <c r="ASK401"/>
      <c r="ASL401"/>
      <c r="ASM401"/>
      <c r="ASN401"/>
      <c r="ASO401"/>
      <c r="ASP401"/>
      <c r="ASQ401"/>
      <c r="ASR401"/>
      <c r="ASS401"/>
      <c r="AST401"/>
      <c r="ASU401"/>
      <c r="ASV401"/>
      <c r="ASW401"/>
      <c r="ASX401"/>
      <c r="ASY401"/>
      <c r="ASZ401"/>
      <c r="ATA401"/>
      <c r="ATB401"/>
      <c r="ATC401"/>
      <c r="ATD401"/>
      <c r="ATE401"/>
      <c r="ATF401"/>
      <c r="ATG401"/>
      <c r="ATH401"/>
      <c r="ATI401"/>
      <c r="ATJ401"/>
      <c r="ATK401"/>
      <c r="ATL401"/>
      <c r="ATM401"/>
      <c r="ATN401"/>
      <c r="ATO401"/>
      <c r="ATP401"/>
      <c r="ATQ401"/>
      <c r="ATR401"/>
      <c r="ATS401"/>
      <c r="ATT401"/>
      <c r="ATU401"/>
      <c r="ATV401"/>
      <c r="ATW401"/>
      <c r="ATX401"/>
      <c r="ATY401"/>
      <c r="ATZ401"/>
      <c r="AUA401"/>
      <c r="AUB401"/>
      <c r="AUC401"/>
      <c r="AUD401"/>
      <c r="AUE401"/>
      <c r="AUF401"/>
      <c r="AUG401"/>
      <c r="AUH401"/>
      <c r="AUI401"/>
      <c r="AUJ401"/>
      <c r="AUK401"/>
      <c r="AUL401"/>
      <c r="AUM401"/>
      <c r="AUN401"/>
      <c r="AUO401"/>
      <c r="AUP401"/>
      <c r="AUQ401"/>
      <c r="AUR401"/>
      <c r="AUS401"/>
      <c r="AUT401"/>
      <c r="AUU401"/>
      <c r="AUV401"/>
      <c r="AUW401"/>
      <c r="AUX401"/>
      <c r="AUY401"/>
      <c r="AUZ401"/>
      <c r="AVA401"/>
      <c r="AVB401"/>
      <c r="AVC401"/>
      <c r="AVD401"/>
      <c r="AVE401"/>
      <c r="AVF401"/>
      <c r="AVG401"/>
      <c r="AVH401"/>
      <c r="AVI401"/>
      <c r="AVJ401"/>
      <c r="AVK401"/>
      <c r="AVL401"/>
      <c r="AVM401"/>
      <c r="AVN401"/>
      <c r="AVO401"/>
      <c r="AVP401"/>
      <c r="AVQ401"/>
      <c r="AVR401"/>
      <c r="AVS401"/>
      <c r="AVT401"/>
      <c r="AVU401"/>
      <c r="AVV401"/>
      <c r="AVW401"/>
      <c r="AVX401"/>
      <c r="AVY401"/>
      <c r="AVZ401"/>
      <c r="AWA401"/>
      <c r="AWB401"/>
      <c r="AWC401"/>
      <c r="AWD401"/>
      <c r="AWE401"/>
      <c r="AWF401"/>
      <c r="AWG401"/>
      <c r="AWH401"/>
      <c r="AWI401"/>
      <c r="AWJ401"/>
      <c r="AWK401"/>
      <c r="AWL401"/>
      <c r="AWM401"/>
      <c r="AWN401"/>
      <c r="AWO401"/>
      <c r="AWP401"/>
      <c r="AWQ401"/>
      <c r="AWR401"/>
      <c r="AWS401"/>
      <c r="AWT401"/>
      <c r="AWU401"/>
      <c r="AWV401"/>
      <c r="AWW401"/>
      <c r="AWX401"/>
      <c r="AWY401"/>
      <c r="AWZ401"/>
      <c r="AXA401"/>
      <c r="AXB401"/>
      <c r="AXC401"/>
      <c r="AXD401"/>
      <c r="AXE401"/>
      <c r="AXF401"/>
      <c r="AXG401"/>
      <c r="AXH401"/>
      <c r="AXI401"/>
      <c r="AXJ401"/>
      <c r="AXK401"/>
      <c r="AXL401"/>
      <c r="AXM401"/>
      <c r="AXN401"/>
      <c r="AXO401"/>
      <c r="AXP401"/>
      <c r="AXQ401"/>
      <c r="AXR401"/>
      <c r="AXS401"/>
      <c r="AXT401"/>
      <c r="AXU401"/>
      <c r="AXV401"/>
      <c r="AXW401"/>
      <c r="AXX401"/>
      <c r="AXY401"/>
      <c r="AXZ401"/>
      <c r="AYA401"/>
      <c r="AYB401"/>
      <c r="AYC401"/>
      <c r="AYD401"/>
      <c r="AYE401"/>
      <c r="AYF401"/>
      <c r="AYG401"/>
      <c r="AYH401"/>
      <c r="AYI401"/>
      <c r="AYJ401"/>
      <c r="AYK401"/>
      <c r="AYL401"/>
      <c r="AYM401"/>
      <c r="AYN401"/>
      <c r="AYO401"/>
      <c r="AYP401"/>
      <c r="AYQ401"/>
      <c r="AYR401"/>
      <c r="AYS401"/>
      <c r="AYT401"/>
      <c r="AYU401"/>
      <c r="AYV401"/>
      <c r="AYW401"/>
      <c r="AYX401"/>
      <c r="AYY401"/>
      <c r="AYZ401"/>
      <c r="AZA401"/>
      <c r="AZB401"/>
      <c r="AZC401"/>
      <c r="AZD401"/>
      <c r="AZE401"/>
      <c r="AZF401"/>
      <c r="AZG401"/>
      <c r="AZH401"/>
      <c r="AZI401"/>
      <c r="AZJ401"/>
      <c r="AZK401"/>
      <c r="AZL401"/>
      <c r="AZM401"/>
      <c r="AZN401"/>
      <c r="AZO401"/>
      <c r="AZP401"/>
      <c r="AZQ401"/>
      <c r="AZR401"/>
      <c r="AZS401"/>
      <c r="AZT401"/>
      <c r="AZU401"/>
      <c r="AZV401"/>
      <c r="AZW401"/>
      <c r="AZX401"/>
      <c r="AZY401"/>
      <c r="AZZ401"/>
      <c r="BAA401"/>
      <c r="BAB401"/>
      <c r="BAC401"/>
      <c r="BAD401"/>
      <c r="BAE401"/>
      <c r="BAF401"/>
      <c r="BAG401"/>
      <c r="BAH401"/>
      <c r="BAI401"/>
      <c r="BAJ401"/>
      <c r="BAK401"/>
      <c r="BAL401"/>
      <c r="BAM401"/>
      <c r="BAN401"/>
      <c r="BAO401"/>
      <c r="BAP401"/>
      <c r="BAQ401"/>
      <c r="BAR401"/>
      <c r="BAS401"/>
      <c r="BAT401"/>
      <c r="BAU401"/>
      <c r="BAV401"/>
      <c r="BAW401"/>
      <c r="BAX401"/>
      <c r="BAY401"/>
      <c r="BAZ401"/>
      <c r="BBA401"/>
      <c r="BBB401"/>
      <c r="BBC401"/>
      <c r="BBD401"/>
      <c r="BBE401"/>
      <c r="BBF401"/>
      <c r="BBG401"/>
      <c r="BBH401"/>
      <c r="BBI401"/>
      <c r="BBJ401"/>
      <c r="BBK401"/>
      <c r="BBL401"/>
      <c r="BBM401"/>
      <c r="BBN401"/>
      <c r="BBO401"/>
      <c r="BBP401"/>
      <c r="BBQ401"/>
      <c r="BBR401"/>
      <c r="BBS401"/>
      <c r="BBT401"/>
      <c r="BBU401"/>
      <c r="BBV401"/>
      <c r="BBW401"/>
      <c r="BBX401"/>
      <c r="BBY401"/>
      <c r="BBZ401"/>
      <c r="BCA401"/>
      <c r="BCB401"/>
      <c r="BCC401"/>
      <c r="BCD401"/>
      <c r="BCE401"/>
      <c r="BCF401"/>
      <c r="BCG401"/>
      <c r="BCH401"/>
      <c r="BCI401"/>
      <c r="BCJ401"/>
      <c r="BCK401"/>
      <c r="BCL401"/>
      <c r="BCM401"/>
      <c r="BCN401"/>
      <c r="BCO401"/>
      <c r="BCP401"/>
      <c r="BCQ401"/>
      <c r="BCR401"/>
      <c r="BCS401"/>
      <c r="BCT401"/>
      <c r="BCU401"/>
      <c r="BCV401"/>
      <c r="BCW401"/>
      <c r="BCX401"/>
      <c r="BCY401"/>
      <c r="BCZ401"/>
      <c r="BDA401"/>
      <c r="BDB401"/>
      <c r="BDC401"/>
      <c r="BDD401"/>
      <c r="BDE401"/>
      <c r="BDF401"/>
      <c r="BDG401"/>
      <c r="BDH401"/>
      <c r="BDI401"/>
      <c r="BDJ401"/>
      <c r="BDK401"/>
      <c r="BDL401"/>
      <c r="BDM401"/>
      <c r="BDN401"/>
      <c r="BDO401"/>
      <c r="BDP401"/>
      <c r="BDQ401"/>
      <c r="BDR401"/>
      <c r="BDS401"/>
      <c r="BDT401"/>
      <c r="BDU401"/>
      <c r="BDV401"/>
      <c r="BDW401"/>
      <c r="BDX401"/>
      <c r="BDY401"/>
      <c r="BDZ401"/>
      <c r="BEA401"/>
      <c r="BEB401"/>
      <c r="BEC401"/>
      <c r="BED401"/>
      <c r="BEE401"/>
      <c r="BEF401"/>
      <c r="BEG401"/>
      <c r="BEH401"/>
      <c r="BEI401"/>
      <c r="BEJ401"/>
      <c r="BEK401"/>
      <c r="BEL401"/>
      <c r="BEM401"/>
      <c r="BEN401"/>
      <c r="BEO401"/>
      <c r="BEP401"/>
      <c r="BEQ401"/>
      <c r="BER401"/>
      <c r="BES401"/>
      <c r="BET401"/>
      <c r="BEU401"/>
      <c r="BEV401"/>
      <c r="BEW401"/>
      <c r="BEX401"/>
      <c r="BEY401"/>
      <c r="BEZ401"/>
      <c r="BFA401"/>
      <c r="BFB401"/>
      <c r="BFC401"/>
      <c r="BFD401"/>
      <c r="BFE401"/>
      <c r="BFF401"/>
      <c r="BFG401"/>
      <c r="BFH401"/>
      <c r="BFI401"/>
      <c r="BFJ401"/>
      <c r="BFK401"/>
      <c r="BFL401"/>
      <c r="BFM401"/>
      <c r="BFN401"/>
      <c r="BFO401"/>
      <c r="BFP401"/>
      <c r="BFQ401"/>
      <c r="BFR401"/>
      <c r="BFS401"/>
      <c r="BFT401"/>
      <c r="BFU401"/>
      <c r="BFV401"/>
      <c r="BFW401"/>
      <c r="BFX401"/>
      <c r="BFY401"/>
      <c r="BFZ401"/>
      <c r="BGA401"/>
      <c r="BGB401"/>
      <c r="BGC401"/>
      <c r="BGD401"/>
      <c r="BGE401"/>
      <c r="BGF401"/>
      <c r="BGG401"/>
      <c r="BGH401"/>
      <c r="BGI401"/>
      <c r="BGJ401"/>
      <c r="BGK401"/>
      <c r="BGL401"/>
      <c r="BGM401"/>
      <c r="BGN401"/>
      <c r="BGO401"/>
      <c r="BGP401"/>
      <c r="BGQ401"/>
      <c r="BGR401"/>
      <c r="BGS401"/>
      <c r="BGT401"/>
      <c r="BGU401"/>
      <c r="BGV401"/>
      <c r="BGW401"/>
      <c r="BGX401"/>
      <c r="BGY401"/>
      <c r="BGZ401"/>
      <c r="BHA401"/>
      <c r="BHB401"/>
      <c r="BHC401"/>
      <c r="BHD401"/>
      <c r="BHE401"/>
      <c r="BHF401"/>
      <c r="BHG401"/>
      <c r="BHH401"/>
      <c r="BHI401"/>
      <c r="BHJ401"/>
      <c r="BHK401"/>
      <c r="BHL401"/>
      <c r="BHM401"/>
      <c r="BHN401"/>
      <c r="BHO401"/>
      <c r="BHP401"/>
      <c r="BHQ401"/>
      <c r="BHR401"/>
      <c r="BHS401"/>
      <c r="BHT401"/>
      <c r="BHU401"/>
      <c r="BHV401"/>
      <c r="BHW401"/>
      <c r="BHX401"/>
      <c r="BHY401"/>
      <c r="BHZ401"/>
      <c r="BIA401"/>
      <c r="BIB401"/>
      <c r="BIC401"/>
      <c r="BID401"/>
      <c r="BIE401"/>
      <c r="BIF401"/>
      <c r="BIG401"/>
      <c r="BIH401"/>
      <c r="BII401"/>
      <c r="BIJ401"/>
      <c r="BIK401"/>
      <c r="BIL401"/>
      <c r="BIM401"/>
      <c r="BIN401"/>
      <c r="BIO401"/>
      <c r="BIP401"/>
      <c r="BIQ401"/>
      <c r="BIR401"/>
      <c r="BIS401"/>
      <c r="BIT401"/>
      <c r="BIU401"/>
      <c r="BIV401"/>
      <c r="BIW401"/>
      <c r="BIX401"/>
      <c r="BIY401"/>
      <c r="BIZ401"/>
      <c r="BJA401"/>
      <c r="BJB401"/>
      <c r="BJC401"/>
      <c r="BJD401"/>
      <c r="BJE401"/>
      <c r="BJF401"/>
      <c r="BJG401"/>
      <c r="BJH401"/>
      <c r="BJI401"/>
      <c r="BJJ401"/>
      <c r="BJK401"/>
      <c r="BJL401"/>
      <c r="BJM401"/>
      <c r="BJN401"/>
      <c r="BJO401"/>
      <c r="BJP401"/>
      <c r="BJQ401"/>
      <c r="BJR401"/>
      <c r="BJS401"/>
      <c r="BJT401"/>
      <c r="BJU401"/>
      <c r="BJV401"/>
      <c r="BJW401"/>
      <c r="BJX401"/>
      <c r="BJY401"/>
      <c r="BJZ401"/>
      <c r="BKA401"/>
      <c r="BKB401"/>
      <c r="BKC401"/>
      <c r="BKD401"/>
      <c r="BKE401"/>
      <c r="BKF401"/>
      <c r="BKG401"/>
      <c r="BKH401"/>
      <c r="BKI401"/>
      <c r="BKJ401"/>
      <c r="BKK401"/>
      <c r="BKL401"/>
      <c r="BKM401"/>
      <c r="BKN401"/>
      <c r="BKO401"/>
      <c r="BKP401"/>
      <c r="BKQ401"/>
      <c r="BKR401"/>
      <c r="BKS401"/>
      <c r="BKT401"/>
      <c r="BKU401"/>
      <c r="BKV401"/>
      <c r="BKW401"/>
      <c r="BKX401"/>
      <c r="BKY401"/>
      <c r="BKZ401"/>
      <c r="BLA401"/>
      <c r="BLB401"/>
      <c r="BLC401"/>
      <c r="BLD401"/>
      <c r="BLE401"/>
      <c r="BLF401"/>
      <c r="BLG401"/>
      <c r="BLH401"/>
      <c r="BLI401"/>
      <c r="BLJ401"/>
      <c r="BLK401"/>
      <c r="BLL401"/>
      <c r="BLM401"/>
      <c r="BLN401"/>
      <c r="BLO401"/>
      <c r="BLP401"/>
      <c r="BLQ401"/>
      <c r="BLR401"/>
      <c r="BLS401"/>
      <c r="BLT401"/>
      <c r="BLU401"/>
      <c r="BLV401"/>
      <c r="BLW401"/>
      <c r="BLX401"/>
      <c r="BLY401"/>
      <c r="BLZ401"/>
      <c r="BMA401"/>
      <c r="BMB401"/>
      <c r="BMC401"/>
      <c r="BMD401"/>
      <c r="BME401"/>
      <c r="BMF401"/>
      <c r="BMG401"/>
      <c r="BMH401"/>
      <c r="BMI401"/>
      <c r="BMJ401"/>
      <c r="BMK401"/>
      <c r="BML401"/>
      <c r="BMM401"/>
      <c r="BMN401"/>
      <c r="BMO401"/>
      <c r="BMP401"/>
      <c r="BMQ401"/>
      <c r="BMR401"/>
      <c r="BMS401"/>
      <c r="BMT401"/>
      <c r="BMU401"/>
      <c r="BMV401"/>
      <c r="BMW401"/>
      <c r="BMX401"/>
      <c r="BMY401"/>
      <c r="BMZ401"/>
      <c r="BNA401"/>
      <c r="BNB401"/>
      <c r="BNC401"/>
      <c r="BND401"/>
      <c r="BNE401"/>
      <c r="BNF401"/>
      <c r="BNG401"/>
      <c r="BNH401"/>
      <c r="BNI401"/>
      <c r="BNJ401"/>
      <c r="BNK401"/>
      <c r="BNL401"/>
      <c r="BNM401"/>
      <c r="BNN401"/>
      <c r="BNO401"/>
      <c r="BNP401"/>
      <c r="BNQ401"/>
      <c r="BNR401"/>
      <c r="BNS401"/>
      <c r="BNT401"/>
      <c r="BNU401"/>
      <c r="BNV401"/>
      <c r="BNW401"/>
      <c r="BNX401"/>
      <c r="BNY401"/>
      <c r="BNZ401"/>
      <c r="BOA401"/>
      <c r="BOB401"/>
      <c r="BOC401"/>
      <c r="BOD401"/>
      <c r="BOE401"/>
      <c r="BOF401"/>
      <c r="BOG401"/>
      <c r="BOH401"/>
      <c r="BOI401"/>
      <c r="BOJ401"/>
      <c r="BOK401"/>
      <c r="BOL401"/>
      <c r="BOM401"/>
      <c r="BON401"/>
      <c r="BOO401"/>
      <c r="BOP401"/>
      <c r="BOQ401"/>
      <c r="BOR401"/>
      <c r="BOS401"/>
      <c r="BOT401"/>
      <c r="BOU401"/>
      <c r="BOV401"/>
      <c r="BOW401"/>
      <c r="BOX401"/>
      <c r="BOY401"/>
      <c r="BOZ401"/>
      <c r="BPA401"/>
      <c r="BPB401"/>
      <c r="BPC401"/>
      <c r="BPD401"/>
      <c r="BPE401"/>
      <c r="BPF401"/>
      <c r="BPG401"/>
      <c r="BPH401"/>
      <c r="BPI401"/>
      <c r="BPJ401"/>
      <c r="BPK401"/>
      <c r="BPL401"/>
      <c r="BPM401"/>
      <c r="BPN401"/>
      <c r="BPO401"/>
      <c r="BPP401"/>
      <c r="BPQ401"/>
      <c r="BPR401"/>
      <c r="BPS401"/>
      <c r="BPT401"/>
      <c r="BPU401"/>
      <c r="BPV401"/>
      <c r="BPW401"/>
      <c r="BPX401"/>
      <c r="BPY401"/>
      <c r="BPZ401"/>
      <c r="BQA401"/>
      <c r="BQB401"/>
      <c r="BQC401"/>
      <c r="BQD401"/>
      <c r="BQE401"/>
      <c r="BQF401"/>
      <c r="BQG401"/>
      <c r="BQH401"/>
      <c r="BQI401"/>
      <c r="BQJ401"/>
      <c r="BQK401"/>
      <c r="BQL401"/>
      <c r="BQM401"/>
      <c r="BQN401"/>
      <c r="BQO401"/>
      <c r="BQP401"/>
      <c r="BQQ401"/>
      <c r="BQR401"/>
      <c r="BQS401"/>
      <c r="BQT401"/>
      <c r="BQU401"/>
      <c r="BQV401"/>
      <c r="BQW401"/>
      <c r="BQX401"/>
      <c r="BQY401"/>
      <c r="BQZ401"/>
      <c r="BRA401"/>
      <c r="BRB401"/>
      <c r="BRC401"/>
      <c r="BRD401"/>
      <c r="BRE401"/>
      <c r="BRF401"/>
      <c r="BRG401"/>
      <c r="BRH401"/>
      <c r="BRI401"/>
      <c r="BRJ401"/>
      <c r="BRK401"/>
      <c r="BRL401"/>
      <c r="BRM401"/>
      <c r="BRN401"/>
      <c r="BRO401"/>
      <c r="BRP401"/>
      <c r="BRQ401"/>
      <c r="BRR401"/>
      <c r="BRS401"/>
      <c r="BRT401"/>
      <c r="BRU401"/>
      <c r="BRV401"/>
      <c r="BRW401"/>
      <c r="BRX401"/>
      <c r="BRY401"/>
      <c r="BRZ401"/>
      <c r="BSA401"/>
      <c r="BSB401"/>
      <c r="BSC401"/>
      <c r="BSD401"/>
      <c r="BSE401"/>
      <c r="BSF401"/>
      <c r="BSG401"/>
      <c r="BSH401"/>
      <c r="BSI401"/>
      <c r="BSJ401"/>
      <c r="BSK401"/>
      <c r="BSL401"/>
      <c r="BSM401"/>
      <c r="BSN401"/>
      <c r="BSO401"/>
      <c r="BSP401"/>
      <c r="BSQ401"/>
      <c r="BSR401"/>
      <c r="BSS401"/>
      <c r="BST401"/>
      <c r="BSU401"/>
      <c r="BSV401"/>
      <c r="BSW401"/>
      <c r="BSX401"/>
      <c r="BSY401"/>
      <c r="BSZ401"/>
      <c r="BTA401"/>
      <c r="BTB401"/>
      <c r="BTC401"/>
      <c r="BTD401"/>
      <c r="BTE401"/>
      <c r="BTF401"/>
      <c r="BTG401"/>
      <c r="BTH401"/>
      <c r="BTI401"/>
      <c r="BTJ401"/>
      <c r="BTK401"/>
      <c r="BTL401"/>
      <c r="BTM401"/>
      <c r="BTN401"/>
      <c r="BTO401"/>
      <c r="BTP401"/>
      <c r="BTQ401"/>
      <c r="BTR401"/>
      <c r="BTS401"/>
      <c r="BTT401"/>
      <c r="BTU401"/>
      <c r="BTV401"/>
      <c r="BTW401"/>
      <c r="BTX401"/>
      <c r="BTY401"/>
      <c r="BTZ401"/>
      <c r="BUA401"/>
      <c r="BUB401"/>
      <c r="BUC401"/>
      <c r="BUD401"/>
      <c r="BUE401"/>
      <c r="BUF401"/>
      <c r="BUG401"/>
      <c r="BUH401"/>
      <c r="BUI401"/>
      <c r="BUJ401"/>
      <c r="BUK401"/>
      <c r="BUL401"/>
      <c r="BUM401"/>
      <c r="BUN401"/>
      <c r="BUO401"/>
      <c r="BUP401"/>
      <c r="BUQ401"/>
      <c r="BUR401"/>
      <c r="BUS401"/>
      <c r="BUT401"/>
      <c r="BUU401"/>
      <c r="BUV401"/>
      <c r="BUW401"/>
      <c r="BUX401"/>
      <c r="BUY401"/>
      <c r="BUZ401"/>
      <c r="BVA401"/>
      <c r="BVB401"/>
      <c r="BVC401"/>
      <c r="BVD401"/>
      <c r="BVE401"/>
      <c r="BVF401"/>
      <c r="BVG401"/>
      <c r="BVH401"/>
      <c r="BVI401"/>
      <c r="BVJ401"/>
      <c r="BVK401"/>
      <c r="BVL401"/>
      <c r="BVM401"/>
      <c r="BVN401"/>
      <c r="BVO401"/>
      <c r="BVP401"/>
      <c r="BVQ401"/>
      <c r="BVR401"/>
      <c r="BVS401"/>
      <c r="BVT401"/>
      <c r="BVU401"/>
      <c r="BVV401"/>
      <c r="BVW401"/>
      <c r="BVX401"/>
      <c r="BVY401"/>
      <c r="BVZ401"/>
      <c r="BWA401"/>
      <c r="BWB401"/>
      <c r="BWC401"/>
      <c r="BWD401"/>
      <c r="BWE401"/>
      <c r="BWF401"/>
      <c r="BWG401"/>
      <c r="BWH401"/>
      <c r="BWI401"/>
      <c r="BWJ401"/>
      <c r="BWK401"/>
      <c r="BWL401"/>
      <c r="BWM401"/>
      <c r="BWN401"/>
      <c r="BWO401"/>
      <c r="BWP401"/>
      <c r="BWQ401"/>
      <c r="BWR401"/>
      <c r="BWS401"/>
      <c r="BWT401"/>
      <c r="BWU401"/>
      <c r="BWV401"/>
      <c r="BWW401"/>
      <c r="BWX401"/>
      <c r="BWY401"/>
      <c r="BWZ401"/>
      <c r="BXA401"/>
      <c r="BXB401"/>
      <c r="BXC401"/>
      <c r="BXD401"/>
      <c r="BXE401"/>
      <c r="BXF401"/>
      <c r="BXG401"/>
      <c r="BXH401"/>
      <c r="BXI401"/>
      <c r="BXJ401"/>
      <c r="BXK401"/>
      <c r="BXL401"/>
      <c r="BXM401"/>
      <c r="BXN401"/>
      <c r="BXO401"/>
      <c r="BXP401"/>
      <c r="BXQ401"/>
      <c r="BXR401"/>
      <c r="BXS401"/>
      <c r="BXT401"/>
      <c r="BXU401"/>
      <c r="BXV401"/>
      <c r="BXW401"/>
      <c r="BXX401"/>
      <c r="BXY401"/>
      <c r="BXZ401"/>
      <c r="BYA401"/>
      <c r="BYB401"/>
      <c r="BYC401"/>
      <c r="BYD401"/>
      <c r="BYE401"/>
      <c r="BYF401"/>
      <c r="BYG401"/>
      <c r="BYH401"/>
      <c r="BYI401"/>
      <c r="BYJ401"/>
      <c r="BYK401"/>
      <c r="BYL401"/>
      <c r="BYM401"/>
      <c r="BYN401"/>
      <c r="BYO401"/>
      <c r="BYP401"/>
      <c r="BYQ401"/>
      <c r="BYR401"/>
      <c r="BYS401"/>
      <c r="BYT401"/>
      <c r="BYU401"/>
      <c r="BYV401"/>
      <c r="BYW401"/>
      <c r="BYX401"/>
      <c r="BYY401"/>
      <c r="BYZ401"/>
      <c r="BZA401"/>
      <c r="BZB401"/>
      <c r="BZC401"/>
      <c r="BZD401"/>
      <c r="BZE401"/>
      <c r="BZF401"/>
      <c r="BZG401"/>
      <c r="BZH401"/>
      <c r="BZI401"/>
      <c r="BZJ401"/>
      <c r="BZK401"/>
      <c r="BZL401"/>
      <c r="BZM401"/>
      <c r="BZN401"/>
      <c r="BZO401"/>
      <c r="BZP401"/>
      <c r="BZQ401"/>
      <c r="BZR401"/>
      <c r="BZS401"/>
      <c r="BZT401"/>
      <c r="BZU401"/>
      <c r="BZV401"/>
      <c r="BZW401"/>
      <c r="BZX401"/>
      <c r="BZY401"/>
      <c r="BZZ401"/>
      <c r="CAA401"/>
      <c r="CAB401"/>
      <c r="CAC401"/>
      <c r="CAD401"/>
      <c r="CAE401"/>
      <c r="CAF401"/>
      <c r="CAG401"/>
      <c r="CAH401"/>
      <c r="CAI401"/>
      <c r="CAJ401"/>
      <c r="CAK401"/>
      <c r="CAL401"/>
      <c r="CAM401"/>
      <c r="CAN401"/>
      <c r="CAO401"/>
      <c r="CAP401"/>
      <c r="CAQ401"/>
      <c r="CAR401"/>
      <c r="CAS401"/>
      <c r="CAT401"/>
      <c r="CAU401"/>
      <c r="CAV401"/>
      <c r="CAW401"/>
      <c r="CAX401"/>
      <c r="CAY401"/>
      <c r="CAZ401"/>
      <c r="CBA401"/>
      <c r="CBB401"/>
      <c r="CBC401"/>
      <c r="CBD401"/>
      <c r="CBE401"/>
      <c r="CBF401"/>
      <c r="CBG401"/>
      <c r="CBH401"/>
      <c r="CBI401"/>
      <c r="CBJ401"/>
      <c r="CBK401"/>
      <c r="CBL401"/>
      <c r="CBM401"/>
      <c r="CBN401"/>
      <c r="CBO401"/>
      <c r="CBP401"/>
      <c r="CBQ401"/>
      <c r="CBR401"/>
      <c r="CBS401"/>
      <c r="CBT401"/>
      <c r="CBU401"/>
      <c r="CBV401"/>
      <c r="CBW401"/>
      <c r="CBX401"/>
      <c r="CBY401"/>
      <c r="CBZ401"/>
      <c r="CCA401"/>
      <c r="CCB401"/>
      <c r="CCC401"/>
      <c r="CCD401"/>
      <c r="CCE401"/>
      <c r="CCF401"/>
      <c r="CCG401"/>
      <c r="CCH401"/>
      <c r="CCI401"/>
      <c r="CCJ401"/>
      <c r="CCK401"/>
      <c r="CCL401"/>
      <c r="CCM401"/>
      <c r="CCN401"/>
      <c r="CCO401"/>
      <c r="CCP401"/>
      <c r="CCQ401"/>
      <c r="CCR401"/>
      <c r="CCS401"/>
      <c r="CCT401"/>
      <c r="CCU401"/>
      <c r="CCV401"/>
      <c r="CCW401"/>
      <c r="CCX401"/>
      <c r="CCY401"/>
      <c r="CCZ401"/>
      <c r="CDA401"/>
      <c r="CDB401"/>
      <c r="CDC401"/>
      <c r="CDD401"/>
      <c r="CDE401"/>
      <c r="CDF401"/>
      <c r="CDG401"/>
      <c r="CDH401"/>
      <c r="CDI401"/>
      <c r="CDJ401"/>
      <c r="CDK401"/>
      <c r="CDL401"/>
      <c r="CDM401"/>
      <c r="CDN401"/>
      <c r="CDO401"/>
      <c r="CDP401"/>
      <c r="CDQ401"/>
      <c r="CDR401"/>
      <c r="CDS401"/>
      <c r="CDT401"/>
      <c r="CDU401"/>
      <c r="CDV401"/>
      <c r="CDW401"/>
      <c r="CDX401"/>
      <c r="CDY401"/>
      <c r="CDZ401"/>
      <c r="CEA401"/>
      <c r="CEB401"/>
      <c r="CEC401"/>
      <c r="CED401"/>
      <c r="CEE401"/>
      <c r="CEF401"/>
      <c r="CEG401"/>
      <c r="CEH401"/>
      <c r="CEI401"/>
      <c r="CEJ401"/>
      <c r="CEK401"/>
      <c r="CEL401"/>
      <c r="CEM401"/>
      <c r="CEN401"/>
      <c r="CEO401"/>
      <c r="CEP401"/>
      <c r="CEQ401"/>
      <c r="CER401"/>
      <c r="CES401"/>
      <c r="CET401"/>
      <c r="CEU401"/>
      <c r="CEV401"/>
      <c r="CEW401"/>
      <c r="CEX401"/>
      <c r="CEY401"/>
      <c r="CEZ401"/>
      <c r="CFA401"/>
      <c r="CFB401"/>
      <c r="CFC401"/>
      <c r="CFD401"/>
      <c r="CFE401"/>
      <c r="CFF401"/>
      <c r="CFG401"/>
      <c r="CFH401"/>
      <c r="CFI401"/>
      <c r="CFJ401"/>
      <c r="CFK401"/>
      <c r="CFL401"/>
      <c r="CFM401"/>
      <c r="CFN401"/>
      <c r="CFO401"/>
      <c r="CFP401"/>
      <c r="CFQ401"/>
      <c r="CFR401"/>
      <c r="CFS401"/>
      <c r="CFT401"/>
      <c r="CFU401"/>
      <c r="CFV401"/>
      <c r="CFW401"/>
      <c r="CFX401"/>
      <c r="CFY401"/>
      <c r="CFZ401"/>
      <c r="CGA401"/>
      <c r="CGB401"/>
      <c r="CGC401"/>
      <c r="CGD401"/>
      <c r="CGE401"/>
      <c r="CGF401"/>
      <c r="CGG401"/>
      <c r="CGH401"/>
      <c r="CGI401"/>
      <c r="CGJ401"/>
      <c r="CGK401"/>
      <c r="CGL401"/>
      <c r="CGM401"/>
      <c r="CGN401"/>
      <c r="CGO401"/>
      <c r="CGP401"/>
      <c r="CGQ401"/>
      <c r="CGR401"/>
      <c r="CGS401"/>
      <c r="CGT401"/>
      <c r="CGU401"/>
      <c r="CGV401"/>
      <c r="CGW401"/>
      <c r="CGX401"/>
      <c r="CGY401"/>
      <c r="CGZ401"/>
      <c r="CHA401"/>
      <c r="CHB401"/>
      <c r="CHC401"/>
      <c r="CHD401"/>
      <c r="CHE401"/>
      <c r="CHF401"/>
      <c r="CHG401"/>
      <c r="CHH401"/>
      <c r="CHI401"/>
      <c r="CHJ401"/>
      <c r="CHK401"/>
      <c r="CHL401"/>
      <c r="CHM401"/>
      <c r="CHN401"/>
      <c r="CHO401"/>
      <c r="CHP401"/>
      <c r="CHQ401"/>
      <c r="CHR401"/>
      <c r="CHS401"/>
      <c r="CHT401"/>
      <c r="CHU401"/>
      <c r="CHV401"/>
      <c r="CHW401"/>
      <c r="CHX401"/>
      <c r="CHY401"/>
      <c r="CHZ401"/>
      <c r="CIA401"/>
      <c r="CIB401"/>
      <c r="CIC401"/>
      <c r="CID401"/>
      <c r="CIE401"/>
      <c r="CIF401"/>
      <c r="CIG401"/>
      <c r="CIH401"/>
      <c r="CII401"/>
      <c r="CIJ401"/>
      <c r="CIK401"/>
      <c r="CIL401"/>
      <c r="CIM401"/>
      <c r="CIN401"/>
      <c r="CIO401"/>
      <c r="CIP401"/>
      <c r="CIQ401"/>
      <c r="CIR401"/>
      <c r="CIS401"/>
      <c r="CIT401"/>
      <c r="CIU401"/>
      <c r="CIV401"/>
      <c r="CIW401"/>
      <c r="CIX401"/>
      <c r="CIY401"/>
      <c r="CIZ401"/>
      <c r="CJA401"/>
      <c r="CJB401"/>
      <c r="CJC401"/>
      <c r="CJD401"/>
      <c r="CJE401"/>
      <c r="CJF401"/>
      <c r="CJG401"/>
      <c r="CJH401"/>
      <c r="CJI401"/>
      <c r="CJJ401"/>
      <c r="CJK401"/>
      <c r="CJL401"/>
      <c r="CJM401"/>
      <c r="CJN401"/>
      <c r="CJO401"/>
      <c r="CJP401"/>
      <c r="CJQ401"/>
      <c r="CJR401"/>
      <c r="CJS401"/>
      <c r="CJT401"/>
      <c r="CJU401"/>
      <c r="CJV401"/>
      <c r="CJW401"/>
      <c r="CJX401"/>
      <c r="CJY401"/>
      <c r="CJZ401"/>
      <c r="CKA401"/>
      <c r="CKB401"/>
      <c r="CKC401"/>
      <c r="CKD401"/>
      <c r="CKE401"/>
      <c r="CKF401"/>
      <c r="CKG401"/>
      <c r="CKH401"/>
      <c r="CKI401"/>
      <c r="CKJ401"/>
      <c r="CKK401"/>
      <c r="CKL401"/>
      <c r="CKM401"/>
      <c r="CKN401"/>
      <c r="CKO401"/>
      <c r="CKP401"/>
      <c r="CKQ401"/>
      <c r="CKR401"/>
      <c r="CKS401"/>
      <c r="CKT401"/>
      <c r="CKU401"/>
      <c r="CKV401"/>
      <c r="CKW401"/>
      <c r="CKX401"/>
      <c r="CKY401"/>
      <c r="CKZ401"/>
      <c r="CLA401"/>
      <c r="CLB401"/>
      <c r="CLC401"/>
      <c r="CLD401"/>
      <c r="CLE401"/>
      <c r="CLF401"/>
      <c r="CLG401"/>
      <c r="CLH401"/>
      <c r="CLI401"/>
      <c r="CLJ401"/>
      <c r="CLK401"/>
      <c r="CLL401"/>
      <c r="CLM401"/>
      <c r="CLN401"/>
      <c r="CLO401"/>
      <c r="CLP401"/>
      <c r="CLQ401"/>
      <c r="CLR401"/>
      <c r="CLS401"/>
      <c r="CLT401"/>
      <c r="CLU401"/>
      <c r="CLV401"/>
      <c r="CLW401"/>
      <c r="CLX401"/>
      <c r="CLY401"/>
      <c r="CLZ401"/>
      <c r="CMA401"/>
      <c r="CMB401"/>
      <c r="CMC401"/>
      <c r="CMD401"/>
      <c r="CME401"/>
      <c r="CMF401"/>
      <c r="CMG401"/>
      <c r="CMH401"/>
      <c r="CMI401"/>
      <c r="CMJ401"/>
      <c r="CMK401"/>
      <c r="CML401"/>
      <c r="CMM401"/>
      <c r="CMN401"/>
      <c r="CMO401"/>
      <c r="CMP401"/>
      <c r="CMQ401"/>
      <c r="CMR401"/>
      <c r="CMS401"/>
      <c r="CMT401"/>
      <c r="CMU401"/>
      <c r="CMV401"/>
      <c r="CMW401"/>
      <c r="CMX401"/>
      <c r="CMY401"/>
      <c r="CMZ401"/>
      <c r="CNA401"/>
      <c r="CNB401"/>
      <c r="CNC401"/>
      <c r="CND401"/>
      <c r="CNE401"/>
      <c r="CNF401"/>
      <c r="CNG401"/>
      <c r="CNH401"/>
      <c r="CNI401"/>
      <c r="CNJ401"/>
      <c r="CNK401"/>
      <c r="CNL401"/>
      <c r="CNM401"/>
      <c r="CNN401"/>
      <c r="CNO401"/>
      <c r="CNP401"/>
      <c r="CNQ401"/>
      <c r="CNR401"/>
      <c r="CNS401"/>
      <c r="CNT401"/>
      <c r="CNU401"/>
      <c r="CNV401"/>
      <c r="CNW401"/>
      <c r="CNX401"/>
      <c r="CNY401"/>
      <c r="CNZ401"/>
      <c r="COA401"/>
      <c r="COB401"/>
      <c r="COC401"/>
      <c r="COD401"/>
      <c r="COE401"/>
      <c r="COF401"/>
      <c r="COG401"/>
      <c r="COH401"/>
      <c r="COI401"/>
      <c r="COJ401"/>
      <c r="COK401"/>
      <c r="COL401"/>
      <c r="COM401"/>
      <c r="CON401"/>
      <c r="COO401"/>
      <c r="COP401"/>
      <c r="COQ401"/>
      <c r="COR401"/>
      <c r="COS401"/>
      <c r="COT401"/>
      <c r="COU401"/>
      <c r="COV401"/>
      <c r="COW401"/>
      <c r="COX401"/>
      <c r="COY401"/>
      <c r="COZ401"/>
      <c r="CPA401"/>
      <c r="CPB401"/>
      <c r="CPC401"/>
      <c r="CPD401"/>
      <c r="CPE401"/>
      <c r="CPF401"/>
      <c r="CPG401"/>
      <c r="CPH401"/>
      <c r="CPI401"/>
      <c r="CPJ401"/>
      <c r="CPK401"/>
      <c r="CPL401"/>
      <c r="CPM401"/>
      <c r="CPN401"/>
      <c r="CPO401"/>
      <c r="CPP401"/>
      <c r="CPQ401"/>
      <c r="CPR401"/>
      <c r="CPS401"/>
      <c r="CPT401"/>
      <c r="CPU401"/>
      <c r="CPV401"/>
      <c r="CPW401"/>
      <c r="CPX401"/>
      <c r="CPY401"/>
      <c r="CPZ401"/>
      <c r="CQA401"/>
      <c r="CQB401"/>
      <c r="CQC401"/>
      <c r="CQD401"/>
      <c r="CQE401"/>
      <c r="CQF401"/>
      <c r="CQG401"/>
      <c r="CQH401"/>
      <c r="CQI401"/>
      <c r="CQJ401"/>
      <c r="CQK401"/>
      <c r="CQL401"/>
      <c r="CQM401"/>
      <c r="CQN401"/>
      <c r="CQO401"/>
      <c r="CQP401"/>
      <c r="CQQ401"/>
      <c r="CQR401"/>
      <c r="CQS401"/>
      <c r="CQT401"/>
      <c r="CQU401"/>
      <c r="CQV401"/>
      <c r="CQW401"/>
      <c r="CQX401"/>
      <c r="CQY401"/>
      <c r="CQZ401"/>
      <c r="CRA401"/>
      <c r="CRB401"/>
      <c r="CRC401"/>
      <c r="CRD401"/>
      <c r="CRE401"/>
      <c r="CRF401"/>
      <c r="CRG401"/>
      <c r="CRH401"/>
      <c r="CRI401"/>
      <c r="CRJ401"/>
      <c r="CRK401"/>
      <c r="CRL401"/>
      <c r="CRM401"/>
      <c r="CRN401"/>
      <c r="CRO401"/>
      <c r="CRP401"/>
      <c r="CRQ401"/>
      <c r="CRR401"/>
      <c r="CRS401"/>
      <c r="CRT401"/>
      <c r="CRU401"/>
      <c r="CRV401"/>
      <c r="CRW401"/>
      <c r="CRX401"/>
      <c r="CRY401"/>
      <c r="CRZ401"/>
      <c r="CSA401"/>
      <c r="CSB401"/>
      <c r="CSC401"/>
      <c r="CSD401"/>
      <c r="CSE401"/>
      <c r="CSF401"/>
      <c r="CSG401"/>
      <c r="CSH401"/>
      <c r="CSI401"/>
      <c r="CSJ401"/>
      <c r="CSK401"/>
      <c r="CSL401"/>
      <c r="CSM401"/>
      <c r="CSN401"/>
      <c r="CSO401"/>
      <c r="CSP401"/>
      <c r="CSQ401"/>
      <c r="CSR401"/>
      <c r="CSS401"/>
      <c r="CST401"/>
      <c r="CSU401"/>
      <c r="CSV401"/>
      <c r="CSW401"/>
      <c r="CSX401"/>
      <c r="CSY401"/>
      <c r="CSZ401"/>
      <c r="CTA401"/>
      <c r="CTB401"/>
      <c r="CTC401"/>
      <c r="CTD401"/>
      <c r="CTE401"/>
      <c r="CTF401"/>
      <c r="CTG401"/>
      <c r="CTH401"/>
      <c r="CTI401"/>
      <c r="CTJ401"/>
      <c r="CTK401"/>
      <c r="CTL401"/>
      <c r="CTM401"/>
      <c r="CTN401"/>
      <c r="CTO401"/>
      <c r="CTP401"/>
      <c r="CTQ401"/>
      <c r="CTR401"/>
      <c r="CTS401"/>
      <c r="CTT401"/>
      <c r="CTU401"/>
      <c r="CTV401"/>
      <c r="CTW401"/>
      <c r="CTX401"/>
      <c r="CTY401"/>
      <c r="CTZ401"/>
      <c r="CUA401"/>
      <c r="CUB401"/>
      <c r="CUC401"/>
      <c r="CUD401"/>
      <c r="CUE401"/>
      <c r="CUF401"/>
      <c r="CUG401"/>
      <c r="CUH401"/>
      <c r="CUI401"/>
      <c r="CUJ401"/>
      <c r="CUK401"/>
      <c r="CUL401"/>
      <c r="CUM401"/>
      <c r="CUN401"/>
      <c r="CUO401"/>
      <c r="CUP401"/>
      <c r="CUQ401"/>
      <c r="CUR401"/>
      <c r="CUS401"/>
      <c r="CUT401"/>
      <c r="CUU401"/>
      <c r="CUV401"/>
      <c r="CUW401"/>
      <c r="CUX401"/>
      <c r="CUY401"/>
      <c r="CUZ401"/>
      <c r="CVA401"/>
      <c r="CVB401"/>
      <c r="CVC401"/>
      <c r="CVD401"/>
      <c r="CVE401"/>
      <c r="CVF401"/>
      <c r="CVG401"/>
      <c r="CVH401"/>
      <c r="CVI401"/>
      <c r="CVJ401"/>
      <c r="CVK401"/>
      <c r="CVL401"/>
      <c r="CVM401"/>
      <c r="CVN401"/>
      <c r="CVO401"/>
      <c r="CVP401"/>
      <c r="CVQ401"/>
      <c r="CVR401"/>
      <c r="CVS401"/>
      <c r="CVT401"/>
      <c r="CVU401"/>
      <c r="CVV401"/>
      <c r="CVW401"/>
      <c r="CVX401"/>
      <c r="CVY401"/>
      <c r="CVZ401"/>
      <c r="CWA401"/>
      <c r="CWB401"/>
      <c r="CWC401"/>
      <c r="CWD401"/>
      <c r="CWE401"/>
      <c r="CWF401"/>
      <c r="CWG401"/>
      <c r="CWH401"/>
      <c r="CWI401"/>
      <c r="CWJ401"/>
      <c r="CWK401"/>
      <c r="CWL401"/>
      <c r="CWM401"/>
      <c r="CWN401"/>
      <c r="CWO401"/>
      <c r="CWP401"/>
      <c r="CWQ401"/>
      <c r="CWR401"/>
      <c r="CWS401"/>
      <c r="CWT401"/>
      <c r="CWU401"/>
      <c r="CWV401"/>
      <c r="CWW401"/>
      <c r="CWX401"/>
      <c r="CWY401"/>
      <c r="CWZ401"/>
      <c r="CXA401"/>
      <c r="CXB401"/>
      <c r="CXC401"/>
      <c r="CXD401"/>
      <c r="CXE401"/>
      <c r="CXF401"/>
      <c r="CXG401"/>
      <c r="CXH401"/>
      <c r="CXI401"/>
      <c r="CXJ401"/>
      <c r="CXK401"/>
      <c r="CXL401"/>
      <c r="CXM401"/>
      <c r="CXN401"/>
      <c r="CXO401"/>
      <c r="CXP401"/>
      <c r="CXQ401"/>
      <c r="CXR401"/>
      <c r="CXS401"/>
      <c r="CXT401"/>
      <c r="CXU401"/>
      <c r="CXV401"/>
      <c r="CXW401"/>
      <c r="CXX401"/>
      <c r="CXY401"/>
      <c r="CXZ401"/>
      <c r="CYA401"/>
      <c r="CYB401"/>
      <c r="CYC401"/>
      <c r="CYD401"/>
      <c r="CYE401"/>
      <c r="CYF401"/>
      <c r="CYG401"/>
      <c r="CYH401"/>
      <c r="CYI401"/>
      <c r="CYJ401"/>
      <c r="CYK401"/>
      <c r="CYL401"/>
      <c r="CYM401"/>
      <c r="CYN401"/>
      <c r="CYO401"/>
      <c r="CYP401"/>
      <c r="CYQ401"/>
      <c r="CYR401"/>
      <c r="CYS401"/>
      <c r="CYT401"/>
      <c r="CYU401"/>
      <c r="CYV401"/>
      <c r="CYW401"/>
      <c r="CYX401"/>
      <c r="CYY401"/>
      <c r="CYZ401"/>
      <c r="CZA401"/>
      <c r="CZB401"/>
      <c r="CZC401"/>
      <c r="CZD401"/>
      <c r="CZE401"/>
      <c r="CZF401"/>
      <c r="CZG401"/>
      <c r="CZH401"/>
      <c r="CZI401"/>
      <c r="CZJ401"/>
      <c r="CZK401"/>
      <c r="CZL401"/>
      <c r="CZM401"/>
      <c r="CZN401"/>
      <c r="CZO401"/>
      <c r="CZP401"/>
      <c r="CZQ401"/>
      <c r="CZR401"/>
      <c r="CZS401"/>
      <c r="CZT401"/>
      <c r="CZU401"/>
      <c r="CZV401"/>
      <c r="CZW401"/>
      <c r="CZX401"/>
      <c r="CZY401"/>
      <c r="CZZ401"/>
      <c r="DAA401"/>
      <c r="DAB401"/>
      <c r="DAC401"/>
      <c r="DAD401"/>
      <c r="DAE401"/>
      <c r="DAF401"/>
      <c r="DAG401"/>
      <c r="DAH401"/>
      <c r="DAI401"/>
      <c r="DAJ401"/>
      <c r="DAK401"/>
      <c r="DAL401"/>
      <c r="DAM401"/>
      <c r="DAN401"/>
      <c r="DAO401"/>
      <c r="DAP401"/>
      <c r="DAQ401"/>
      <c r="DAR401"/>
      <c r="DAS401"/>
      <c r="DAT401"/>
      <c r="DAU401"/>
      <c r="DAV401"/>
      <c r="DAW401"/>
      <c r="DAX401"/>
      <c r="DAY401"/>
      <c r="DAZ401"/>
      <c r="DBA401"/>
      <c r="DBB401"/>
      <c r="DBC401"/>
      <c r="DBD401"/>
      <c r="DBE401"/>
      <c r="DBF401"/>
      <c r="DBG401"/>
      <c r="DBH401"/>
      <c r="DBI401"/>
      <c r="DBJ401"/>
      <c r="DBK401"/>
      <c r="DBL401"/>
      <c r="DBM401"/>
      <c r="DBN401"/>
      <c r="DBO401"/>
      <c r="DBP401"/>
      <c r="DBQ401"/>
      <c r="DBR401"/>
      <c r="DBS401"/>
      <c r="DBT401"/>
      <c r="DBU401"/>
      <c r="DBV401"/>
      <c r="DBW401"/>
      <c r="DBX401"/>
      <c r="DBY401"/>
      <c r="DBZ401"/>
      <c r="DCA401"/>
      <c r="DCB401"/>
      <c r="DCC401"/>
      <c r="DCD401"/>
      <c r="DCE401"/>
      <c r="DCF401"/>
      <c r="DCG401"/>
      <c r="DCH401"/>
      <c r="DCI401"/>
      <c r="DCJ401"/>
      <c r="DCK401"/>
      <c r="DCL401"/>
      <c r="DCM401"/>
      <c r="DCN401"/>
      <c r="DCO401"/>
      <c r="DCP401"/>
      <c r="DCQ401"/>
      <c r="DCR401"/>
      <c r="DCS401"/>
      <c r="DCT401"/>
      <c r="DCU401"/>
      <c r="DCV401"/>
      <c r="DCW401"/>
      <c r="DCX401"/>
      <c r="DCY401"/>
      <c r="DCZ401"/>
      <c r="DDA401"/>
      <c r="DDB401"/>
      <c r="DDC401"/>
      <c r="DDD401"/>
      <c r="DDE401"/>
      <c r="DDF401"/>
      <c r="DDG401"/>
      <c r="DDH401"/>
      <c r="DDI401"/>
      <c r="DDJ401"/>
      <c r="DDK401"/>
      <c r="DDL401"/>
      <c r="DDM401"/>
      <c r="DDN401"/>
      <c r="DDO401"/>
      <c r="DDP401"/>
      <c r="DDQ401"/>
      <c r="DDR401"/>
      <c r="DDS401"/>
      <c r="DDT401"/>
      <c r="DDU401"/>
      <c r="DDV401"/>
      <c r="DDW401"/>
      <c r="DDX401"/>
      <c r="DDY401"/>
      <c r="DDZ401"/>
      <c r="DEA401"/>
      <c r="DEB401"/>
      <c r="DEC401"/>
      <c r="DED401"/>
      <c r="DEE401"/>
      <c r="DEF401"/>
      <c r="DEG401"/>
      <c r="DEH401"/>
      <c r="DEI401"/>
      <c r="DEJ401"/>
      <c r="DEK401"/>
      <c r="DEL401"/>
      <c r="DEM401"/>
      <c r="DEN401"/>
      <c r="DEO401"/>
      <c r="DEP401"/>
      <c r="DEQ401"/>
      <c r="DER401"/>
      <c r="DES401"/>
      <c r="DET401"/>
      <c r="DEU401"/>
      <c r="DEV401"/>
      <c r="DEW401"/>
      <c r="DEX401"/>
      <c r="DEY401"/>
      <c r="DEZ401"/>
      <c r="DFA401"/>
      <c r="DFB401"/>
      <c r="DFC401"/>
      <c r="DFD401"/>
      <c r="DFE401"/>
      <c r="DFF401"/>
      <c r="DFG401"/>
      <c r="DFH401"/>
      <c r="DFI401"/>
      <c r="DFJ401"/>
      <c r="DFK401"/>
      <c r="DFL401"/>
      <c r="DFM401"/>
      <c r="DFN401"/>
      <c r="DFO401"/>
      <c r="DFP401"/>
      <c r="DFQ401"/>
      <c r="DFR401"/>
      <c r="DFS401"/>
      <c r="DFT401"/>
      <c r="DFU401"/>
      <c r="DFV401"/>
      <c r="DFW401"/>
      <c r="DFX401"/>
      <c r="DFY401"/>
      <c r="DFZ401"/>
      <c r="DGA401"/>
      <c r="DGB401"/>
      <c r="DGC401"/>
      <c r="DGD401"/>
      <c r="DGE401"/>
      <c r="DGF401"/>
      <c r="DGG401"/>
      <c r="DGH401"/>
      <c r="DGI401"/>
      <c r="DGJ401"/>
      <c r="DGK401"/>
      <c r="DGL401"/>
      <c r="DGM401"/>
      <c r="DGN401"/>
      <c r="DGO401"/>
      <c r="DGP401"/>
      <c r="DGQ401"/>
      <c r="DGR401"/>
      <c r="DGS401"/>
      <c r="DGT401"/>
      <c r="DGU401"/>
      <c r="DGV401"/>
      <c r="DGW401"/>
      <c r="DGX401"/>
      <c r="DGY401"/>
      <c r="DGZ401"/>
      <c r="DHA401"/>
      <c r="DHB401"/>
      <c r="DHC401"/>
      <c r="DHD401"/>
      <c r="DHE401"/>
      <c r="DHF401"/>
      <c r="DHG401"/>
      <c r="DHH401"/>
      <c r="DHI401"/>
      <c r="DHJ401"/>
      <c r="DHK401"/>
      <c r="DHL401"/>
      <c r="DHM401"/>
      <c r="DHN401"/>
      <c r="DHO401"/>
      <c r="DHP401"/>
      <c r="DHQ401"/>
      <c r="DHR401"/>
      <c r="DHS401"/>
      <c r="DHT401"/>
      <c r="DHU401"/>
      <c r="DHV401"/>
      <c r="DHW401"/>
      <c r="DHX401"/>
      <c r="DHY401"/>
      <c r="DHZ401"/>
      <c r="DIA401"/>
      <c r="DIB401"/>
      <c r="DIC401"/>
      <c r="DID401"/>
      <c r="DIE401"/>
      <c r="DIF401"/>
      <c r="DIG401"/>
      <c r="DIH401"/>
      <c r="DII401"/>
      <c r="DIJ401"/>
      <c r="DIK401"/>
      <c r="DIL401"/>
      <c r="DIM401"/>
      <c r="DIN401"/>
      <c r="DIO401"/>
      <c r="DIP401"/>
      <c r="DIQ401"/>
      <c r="DIR401"/>
      <c r="DIS401"/>
      <c r="DIT401"/>
      <c r="DIU401"/>
      <c r="DIV401"/>
      <c r="DIW401"/>
      <c r="DIX401"/>
      <c r="DIY401"/>
      <c r="DIZ401"/>
      <c r="DJA401"/>
      <c r="DJB401"/>
      <c r="DJC401"/>
      <c r="DJD401"/>
      <c r="DJE401"/>
      <c r="DJF401"/>
      <c r="DJG401"/>
      <c r="DJH401"/>
      <c r="DJI401"/>
      <c r="DJJ401"/>
      <c r="DJK401"/>
      <c r="DJL401"/>
      <c r="DJM401"/>
      <c r="DJN401"/>
      <c r="DJO401"/>
      <c r="DJP401"/>
      <c r="DJQ401"/>
      <c r="DJR401"/>
      <c r="DJS401"/>
      <c r="DJT401"/>
      <c r="DJU401"/>
      <c r="DJV401"/>
      <c r="DJW401"/>
      <c r="DJX401"/>
      <c r="DJY401"/>
      <c r="DJZ401"/>
      <c r="DKA401"/>
      <c r="DKB401"/>
      <c r="DKC401"/>
      <c r="DKD401"/>
      <c r="DKE401"/>
      <c r="DKF401"/>
      <c r="DKG401"/>
      <c r="DKH401"/>
      <c r="DKI401"/>
      <c r="DKJ401"/>
      <c r="DKK401"/>
      <c r="DKL401"/>
      <c r="DKM401"/>
      <c r="DKN401"/>
      <c r="DKO401"/>
      <c r="DKP401"/>
      <c r="DKQ401"/>
      <c r="DKR401"/>
      <c r="DKS401"/>
      <c r="DKT401"/>
      <c r="DKU401"/>
      <c r="DKV401"/>
      <c r="DKW401"/>
      <c r="DKX401"/>
      <c r="DKY401"/>
      <c r="DKZ401"/>
      <c r="DLA401"/>
      <c r="DLB401"/>
      <c r="DLC401"/>
      <c r="DLD401"/>
      <c r="DLE401"/>
      <c r="DLF401"/>
      <c r="DLG401"/>
      <c r="DLH401"/>
      <c r="DLI401"/>
      <c r="DLJ401"/>
      <c r="DLK401"/>
      <c r="DLL401"/>
      <c r="DLM401"/>
      <c r="DLN401"/>
      <c r="DLO401"/>
      <c r="DLP401"/>
      <c r="DLQ401"/>
      <c r="DLR401"/>
      <c r="DLS401"/>
      <c r="DLT401"/>
      <c r="DLU401"/>
      <c r="DLV401"/>
      <c r="DLW401"/>
      <c r="DLX401"/>
      <c r="DLY401"/>
      <c r="DLZ401"/>
      <c r="DMA401"/>
      <c r="DMB401"/>
      <c r="DMC401"/>
      <c r="DMD401"/>
      <c r="DME401"/>
      <c r="DMF401"/>
      <c r="DMG401"/>
      <c r="DMH401"/>
      <c r="DMI401"/>
      <c r="DMJ401"/>
      <c r="DMK401"/>
      <c r="DML401"/>
      <c r="DMM401"/>
      <c r="DMN401"/>
      <c r="DMO401"/>
      <c r="DMP401"/>
      <c r="DMQ401"/>
      <c r="DMR401"/>
      <c r="DMS401"/>
      <c r="DMT401"/>
      <c r="DMU401"/>
      <c r="DMV401"/>
      <c r="DMW401"/>
      <c r="DMX401"/>
      <c r="DMY401"/>
      <c r="DMZ401"/>
      <c r="DNA401"/>
      <c r="DNB401"/>
      <c r="DNC401"/>
      <c r="DND401"/>
      <c r="DNE401"/>
      <c r="DNF401"/>
      <c r="DNG401"/>
      <c r="DNH401"/>
      <c r="DNI401"/>
      <c r="DNJ401"/>
      <c r="DNK401"/>
      <c r="DNL401"/>
      <c r="DNM401"/>
      <c r="DNN401"/>
      <c r="DNO401"/>
      <c r="DNP401"/>
      <c r="DNQ401"/>
      <c r="DNR401"/>
      <c r="DNS401"/>
      <c r="DNT401"/>
      <c r="DNU401"/>
      <c r="DNV401"/>
      <c r="DNW401"/>
      <c r="DNX401"/>
      <c r="DNY401"/>
      <c r="DNZ401"/>
      <c r="DOA401"/>
      <c r="DOB401"/>
      <c r="DOC401"/>
      <c r="DOD401"/>
      <c r="DOE401"/>
      <c r="DOF401"/>
      <c r="DOG401"/>
      <c r="DOH401"/>
      <c r="DOI401"/>
      <c r="DOJ401"/>
      <c r="DOK401"/>
      <c r="DOL401"/>
      <c r="DOM401"/>
      <c r="DON401"/>
      <c r="DOO401"/>
      <c r="DOP401"/>
      <c r="DOQ401"/>
      <c r="DOR401"/>
      <c r="DOS401"/>
      <c r="DOT401"/>
      <c r="DOU401"/>
      <c r="DOV401"/>
      <c r="DOW401"/>
      <c r="DOX401"/>
      <c r="DOY401"/>
      <c r="DOZ401"/>
      <c r="DPA401"/>
      <c r="DPB401"/>
      <c r="DPC401"/>
      <c r="DPD401"/>
      <c r="DPE401"/>
      <c r="DPF401"/>
      <c r="DPG401"/>
      <c r="DPH401"/>
      <c r="DPI401"/>
      <c r="DPJ401"/>
      <c r="DPK401"/>
      <c r="DPL401"/>
      <c r="DPM401"/>
      <c r="DPN401"/>
      <c r="DPO401"/>
      <c r="DPP401"/>
      <c r="DPQ401"/>
      <c r="DPR401"/>
      <c r="DPS401"/>
      <c r="DPT401"/>
      <c r="DPU401"/>
      <c r="DPV401"/>
      <c r="DPW401"/>
      <c r="DPX401"/>
      <c r="DPY401"/>
      <c r="DPZ401"/>
      <c r="DQA401"/>
      <c r="DQB401"/>
      <c r="DQC401"/>
      <c r="DQD401"/>
      <c r="DQE401"/>
      <c r="DQF401"/>
      <c r="DQG401"/>
      <c r="DQH401"/>
      <c r="DQI401"/>
      <c r="DQJ401"/>
      <c r="DQK401"/>
      <c r="DQL401"/>
      <c r="DQM401"/>
      <c r="DQN401"/>
      <c r="DQO401"/>
      <c r="DQP401"/>
      <c r="DQQ401"/>
      <c r="DQR401"/>
      <c r="DQS401"/>
      <c r="DQT401"/>
      <c r="DQU401"/>
      <c r="DQV401"/>
      <c r="DQW401"/>
      <c r="DQX401"/>
      <c r="DQY401"/>
      <c r="DQZ401"/>
      <c r="DRA401"/>
      <c r="DRB401"/>
      <c r="DRC401"/>
      <c r="DRD401"/>
      <c r="DRE401"/>
      <c r="DRF401"/>
      <c r="DRG401"/>
      <c r="DRH401"/>
      <c r="DRI401"/>
      <c r="DRJ401"/>
      <c r="DRK401"/>
      <c r="DRL401"/>
      <c r="DRM401"/>
      <c r="DRN401"/>
      <c r="DRO401"/>
      <c r="DRP401"/>
      <c r="DRQ401"/>
      <c r="DRR401"/>
      <c r="DRS401"/>
      <c r="DRT401"/>
      <c r="DRU401"/>
      <c r="DRV401"/>
      <c r="DRW401"/>
      <c r="DRX401"/>
      <c r="DRY401"/>
      <c r="DRZ401"/>
      <c r="DSA401"/>
      <c r="DSB401"/>
      <c r="DSC401"/>
      <c r="DSD401"/>
      <c r="DSE401"/>
      <c r="DSF401"/>
      <c r="DSG401"/>
      <c r="DSH401"/>
      <c r="DSI401"/>
      <c r="DSJ401"/>
      <c r="DSK401"/>
      <c r="DSL401"/>
      <c r="DSM401"/>
      <c r="DSN401"/>
      <c r="DSO401"/>
      <c r="DSP401"/>
      <c r="DSQ401"/>
      <c r="DSR401"/>
      <c r="DSS401"/>
      <c r="DST401"/>
      <c r="DSU401"/>
      <c r="DSV401"/>
      <c r="DSW401"/>
      <c r="DSX401"/>
      <c r="DSY401"/>
      <c r="DSZ401"/>
      <c r="DTA401"/>
      <c r="DTB401"/>
      <c r="DTC401"/>
      <c r="DTD401"/>
      <c r="DTE401"/>
      <c r="DTF401"/>
      <c r="DTG401"/>
      <c r="DTH401"/>
      <c r="DTI401"/>
      <c r="DTJ401"/>
      <c r="DTK401"/>
      <c r="DTL401"/>
      <c r="DTM401"/>
      <c r="DTN401"/>
      <c r="DTO401"/>
      <c r="DTP401"/>
      <c r="DTQ401"/>
      <c r="DTR401"/>
      <c r="DTS401"/>
      <c r="DTT401"/>
      <c r="DTU401"/>
      <c r="DTV401"/>
      <c r="DTW401"/>
      <c r="DTX401"/>
      <c r="DTY401"/>
      <c r="DTZ401"/>
      <c r="DUA401"/>
      <c r="DUB401"/>
      <c r="DUC401"/>
      <c r="DUD401"/>
      <c r="DUE401"/>
      <c r="DUF401"/>
      <c r="DUG401"/>
      <c r="DUH401"/>
      <c r="DUI401"/>
      <c r="DUJ401"/>
      <c r="DUK401"/>
      <c r="DUL401"/>
      <c r="DUM401"/>
      <c r="DUN401"/>
      <c r="DUO401"/>
      <c r="DUP401"/>
      <c r="DUQ401"/>
      <c r="DUR401"/>
      <c r="DUS401"/>
      <c r="DUT401"/>
      <c r="DUU401"/>
      <c r="DUV401"/>
      <c r="DUW401"/>
      <c r="DUX401"/>
      <c r="DUY401"/>
      <c r="DUZ401"/>
      <c r="DVA401"/>
      <c r="DVB401"/>
      <c r="DVC401"/>
      <c r="DVD401"/>
      <c r="DVE401"/>
      <c r="DVF401"/>
      <c r="DVG401"/>
      <c r="DVH401"/>
      <c r="DVI401"/>
      <c r="DVJ401"/>
      <c r="DVK401"/>
      <c r="DVL401"/>
      <c r="DVM401"/>
      <c r="DVN401"/>
      <c r="DVO401"/>
      <c r="DVP401"/>
      <c r="DVQ401"/>
      <c r="DVR401"/>
      <c r="DVS401"/>
      <c r="DVT401"/>
      <c r="DVU401"/>
      <c r="DVV401"/>
      <c r="DVW401"/>
      <c r="DVX401"/>
      <c r="DVY401"/>
      <c r="DVZ401"/>
      <c r="DWA401"/>
      <c r="DWB401"/>
      <c r="DWC401"/>
      <c r="DWD401"/>
      <c r="DWE401"/>
      <c r="DWF401"/>
      <c r="DWG401"/>
      <c r="DWH401"/>
      <c r="DWI401"/>
      <c r="DWJ401"/>
      <c r="DWK401"/>
      <c r="DWL401"/>
      <c r="DWM401"/>
      <c r="DWN401"/>
      <c r="DWO401"/>
      <c r="DWP401"/>
      <c r="DWQ401"/>
      <c r="DWR401"/>
      <c r="DWS401"/>
      <c r="DWT401"/>
      <c r="DWU401"/>
      <c r="DWV401"/>
      <c r="DWW401"/>
      <c r="DWX401"/>
      <c r="DWY401"/>
      <c r="DWZ401"/>
      <c r="DXA401"/>
      <c r="DXB401"/>
      <c r="DXC401"/>
      <c r="DXD401"/>
      <c r="DXE401"/>
      <c r="DXF401"/>
      <c r="DXG401"/>
      <c r="DXH401"/>
      <c r="DXI401"/>
      <c r="DXJ401"/>
      <c r="DXK401"/>
      <c r="DXL401"/>
      <c r="DXM401"/>
      <c r="DXN401"/>
      <c r="DXO401"/>
      <c r="DXP401"/>
      <c r="DXQ401"/>
      <c r="DXR401"/>
      <c r="DXS401"/>
      <c r="DXT401"/>
      <c r="DXU401"/>
      <c r="DXV401"/>
      <c r="DXW401"/>
      <c r="DXX401"/>
      <c r="DXY401"/>
      <c r="DXZ401"/>
      <c r="DYA401"/>
      <c r="DYB401"/>
      <c r="DYC401"/>
      <c r="DYD401"/>
      <c r="DYE401"/>
      <c r="DYF401"/>
      <c r="DYG401"/>
      <c r="DYH401"/>
      <c r="DYI401"/>
      <c r="DYJ401"/>
      <c r="DYK401"/>
      <c r="DYL401"/>
      <c r="DYM401"/>
      <c r="DYN401"/>
      <c r="DYO401"/>
      <c r="DYP401"/>
      <c r="DYQ401"/>
      <c r="DYR401"/>
      <c r="DYS401"/>
      <c r="DYT401"/>
      <c r="DYU401"/>
      <c r="DYV401"/>
      <c r="DYW401"/>
      <c r="DYX401"/>
      <c r="DYY401"/>
      <c r="DYZ401"/>
      <c r="DZA401"/>
      <c r="DZB401"/>
      <c r="DZC401"/>
      <c r="DZD401"/>
      <c r="DZE401"/>
      <c r="DZF401"/>
      <c r="DZG401"/>
      <c r="DZH401"/>
      <c r="DZI401"/>
      <c r="DZJ401"/>
      <c r="DZK401"/>
      <c r="DZL401"/>
      <c r="DZM401"/>
      <c r="DZN401"/>
      <c r="DZO401"/>
      <c r="DZP401"/>
      <c r="DZQ401"/>
      <c r="DZR401"/>
      <c r="DZS401"/>
      <c r="DZT401"/>
      <c r="DZU401"/>
      <c r="DZV401"/>
      <c r="DZW401"/>
      <c r="DZX401"/>
      <c r="DZY401"/>
      <c r="DZZ401"/>
      <c r="EAA401"/>
      <c r="EAB401"/>
      <c r="EAC401"/>
      <c r="EAD401"/>
      <c r="EAE401"/>
      <c r="EAF401"/>
      <c r="EAG401"/>
      <c r="EAH401"/>
      <c r="EAI401"/>
      <c r="EAJ401"/>
      <c r="EAK401"/>
      <c r="EAL401"/>
      <c r="EAM401"/>
      <c r="EAN401"/>
      <c r="EAO401"/>
      <c r="EAP401"/>
      <c r="EAQ401"/>
      <c r="EAR401"/>
      <c r="EAS401"/>
      <c r="EAT401"/>
      <c r="EAU401"/>
      <c r="EAV401"/>
      <c r="EAW401"/>
      <c r="EAX401"/>
      <c r="EAY401"/>
      <c r="EAZ401"/>
      <c r="EBA401"/>
      <c r="EBB401"/>
      <c r="EBC401"/>
      <c r="EBD401"/>
      <c r="EBE401"/>
      <c r="EBF401"/>
      <c r="EBG401"/>
      <c r="EBH401"/>
      <c r="EBI401"/>
      <c r="EBJ401"/>
      <c r="EBK401"/>
      <c r="EBL401"/>
      <c r="EBM401"/>
      <c r="EBN401"/>
      <c r="EBO401"/>
      <c r="EBP401"/>
      <c r="EBQ401"/>
      <c r="EBR401"/>
      <c r="EBS401"/>
      <c r="EBT401"/>
      <c r="EBU401"/>
      <c r="EBV401"/>
      <c r="EBW401"/>
      <c r="EBX401"/>
      <c r="EBY401"/>
      <c r="EBZ401"/>
      <c r="ECA401"/>
      <c r="ECB401"/>
      <c r="ECC401"/>
      <c r="ECD401"/>
      <c r="ECE401"/>
      <c r="ECF401"/>
      <c r="ECG401"/>
      <c r="ECH401"/>
      <c r="ECI401"/>
      <c r="ECJ401"/>
      <c r="ECK401"/>
      <c r="ECL401"/>
      <c r="ECM401"/>
      <c r="ECN401"/>
      <c r="ECO401"/>
      <c r="ECP401"/>
      <c r="ECQ401"/>
      <c r="ECR401"/>
      <c r="ECS401"/>
      <c r="ECT401"/>
      <c r="ECU401"/>
      <c r="ECV401"/>
      <c r="ECW401"/>
      <c r="ECX401"/>
      <c r="ECY401"/>
      <c r="ECZ401"/>
      <c r="EDA401"/>
      <c r="EDB401"/>
      <c r="EDC401"/>
      <c r="EDD401"/>
      <c r="EDE401"/>
      <c r="EDF401"/>
      <c r="EDG401"/>
      <c r="EDH401"/>
      <c r="EDI401"/>
      <c r="EDJ401"/>
      <c r="EDK401"/>
      <c r="EDL401"/>
      <c r="EDM401"/>
      <c r="EDN401"/>
      <c r="EDO401"/>
      <c r="EDP401"/>
      <c r="EDQ401"/>
      <c r="EDR401"/>
      <c r="EDS401"/>
      <c r="EDT401"/>
      <c r="EDU401"/>
      <c r="EDV401"/>
      <c r="EDW401"/>
      <c r="EDX401"/>
      <c r="EDY401"/>
      <c r="EDZ401"/>
      <c r="EEA401"/>
      <c r="EEB401"/>
      <c r="EEC401"/>
      <c r="EED401"/>
      <c r="EEE401"/>
      <c r="EEF401"/>
      <c r="EEG401"/>
      <c r="EEH401"/>
      <c r="EEI401"/>
      <c r="EEJ401"/>
      <c r="EEK401"/>
      <c r="EEL401"/>
      <c r="EEM401"/>
      <c r="EEN401"/>
      <c r="EEO401"/>
      <c r="EEP401"/>
      <c r="EEQ401"/>
      <c r="EER401"/>
      <c r="EES401"/>
      <c r="EET401"/>
      <c r="EEU401"/>
      <c r="EEV401"/>
      <c r="EEW401"/>
      <c r="EEX401"/>
      <c r="EEY401"/>
      <c r="EEZ401"/>
      <c r="EFA401"/>
      <c r="EFB401"/>
      <c r="EFC401"/>
      <c r="EFD401"/>
      <c r="EFE401"/>
      <c r="EFF401"/>
      <c r="EFG401"/>
      <c r="EFH401"/>
      <c r="EFI401"/>
      <c r="EFJ401"/>
      <c r="EFK401"/>
      <c r="EFL401"/>
      <c r="EFM401"/>
      <c r="EFN401"/>
      <c r="EFO401"/>
      <c r="EFP401"/>
      <c r="EFQ401"/>
      <c r="EFR401"/>
      <c r="EFS401"/>
      <c r="EFT401"/>
      <c r="EFU401"/>
      <c r="EFV401"/>
      <c r="EFW401"/>
      <c r="EFX401"/>
      <c r="EFY401"/>
      <c r="EFZ401"/>
      <c r="EGA401"/>
      <c r="EGB401"/>
      <c r="EGC401"/>
      <c r="EGD401"/>
      <c r="EGE401"/>
      <c r="EGF401"/>
      <c r="EGG401"/>
      <c r="EGH401"/>
      <c r="EGI401"/>
      <c r="EGJ401"/>
      <c r="EGK401"/>
      <c r="EGL401"/>
      <c r="EGM401"/>
      <c r="EGN401"/>
      <c r="EGO401"/>
      <c r="EGP401"/>
      <c r="EGQ401"/>
      <c r="EGR401"/>
      <c r="EGS401"/>
      <c r="EGT401"/>
      <c r="EGU401"/>
      <c r="EGV401"/>
      <c r="EGW401"/>
      <c r="EGX401"/>
      <c r="EGY401"/>
      <c r="EGZ401"/>
      <c r="EHA401"/>
      <c r="EHB401"/>
      <c r="EHC401"/>
      <c r="EHD401"/>
      <c r="EHE401"/>
      <c r="EHF401"/>
      <c r="EHG401"/>
      <c r="EHH401"/>
      <c r="EHI401"/>
      <c r="EHJ401"/>
      <c r="EHK401"/>
      <c r="EHL401"/>
      <c r="EHM401"/>
      <c r="EHN401"/>
      <c r="EHO401"/>
      <c r="EHP401"/>
      <c r="EHQ401"/>
      <c r="EHR401"/>
      <c r="EHS401"/>
      <c r="EHT401"/>
      <c r="EHU401"/>
      <c r="EHV401"/>
      <c r="EHW401"/>
      <c r="EHX401"/>
      <c r="EHY401"/>
      <c r="EHZ401"/>
      <c r="EIA401"/>
      <c r="EIB401"/>
      <c r="EIC401"/>
      <c r="EID401"/>
      <c r="EIE401"/>
      <c r="EIF401"/>
      <c r="EIG401"/>
      <c r="EIH401"/>
      <c r="EII401"/>
      <c r="EIJ401"/>
      <c r="EIK401"/>
      <c r="EIL401"/>
      <c r="EIM401"/>
      <c r="EIN401"/>
      <c r="EIO401"/>
      <c r="EIP401"/>
      <c r="EIQ401"/>
      <c r="EIR401"/>
      <c r="EIS401"/>
      <c r="EIT401"/>
      <c r="EIU401"/>
      <c r="EIV401"/>
      <c r="EIW401"/>
      <c r="EIX401"/>
      <c r="EIY401"/>
      <c r="EIZ401"/>
      <c r="EJA401"/>
      <c r="EJB401"/>
      <c r="EJC401"/>
      <c r="EJD401"/>
      <c r="EJE401"/>
      <c r="EJF401"/>
      <c r="EJG401"/>
      <c r="EJH401"/>
      <c r="EJI401"/>
      <c r="EJJ401"/>
      <c r="EJK401"/>
      <c r="EJL401"/>
      <c r="EJM401"/>
      <c r="EJN401"/>
      <c r="EJO401"/>
      <c r="EJP401"/>
      <c r="EJQ401"/>
      <c r="EJR401"/>
      <c r="EJS401"/>
      <c r="EJT401"/>
      <c r="EJU401"/>
      <c r="EJV401"/>
      <c r="EJW401"/>
      <c r="EJX401"/>
      <c r="EJY401"/>
      <c r="EJZ401"/>
      <c r="EKA401"/>
      <c r="EKB401"/>
      <c r="EKC401"/>
      <c r="EKD401"/>
      <c r="EKE401"/>
      <c r="EKF401"/>
      <c r="EKG401"/>
      <c r="EKH401"/>
      <c r="EKI401"/>
      <c r="EKJ401"/>
      <c r="EKK401"/>
      <c r="EKL401"/>
      <c r="EKM401"/>
      <c r="EKN401"/>
      <c r="EKO401"/>
      <c r="EKP401"/>
      <c r="EKQ401"/>
      <c r="EKR401"/>
      <c r="EKS401"/>
      <c r="EKT401"/>
      <c r="EKU401"/>
      <c r="EKV401"/>
      <c r="EKW401"/>
      <c r="EKX401"/>
      <c r="EKY401"/>
      <c r="EKZ401"/>
      <c r="ELA401"/>
      <c r="ELB401"/>
      <c r="ELC401"/>
      <c r="ELD401"/>
      <c r="ELE401"/>
      <c r="ELF401"/>
      <c r="ELG401"/>
      <c r="ELH401"/>
      <c r="ELI401"/>
      <c r="ELJ401"/>
      <c r="ELK401"/>
      <c r="ELL401"/>
      <c r="ELM401"/>
      <c r="ELN401"/>
      <c r="ELO401"/>
      <c r="ELP401"/>
      <c r="ELQ401"/>
      <c r="ELR401"/>
      <c r="ELS401"/>
      <c r="ELT401"/>
      <c r="ELU401"/>
      <c r="ELV401"/>
      <c r="ELW401"/>
      <c r="ELX401"/>
      <c r="ELY401"/>
      <c r="ELZ401"/>
      <c r="EMA401"/>
      <c r="EMB401"/>
      <c r="EMC401"/>
      <c r="EMD401"/>
      <c r="EME401"/>
      <c r="EMF401"/>
      <c r="EMG401"/>
      <c r="EMH401"/>
      <c r="EMI401"/>
      <c r="EMJ401"/>
      <c r="EMK401"/>
      <c r="EML401"/>
      <c r="EMM401"/>
      <c r="EMN401"/>
      <c r="EMO401"/>
      <c r="EMP401"/>
      <c r="EMQ401"/>
      <c r="EMR401"/>
      <c r="EMS401"/>
      <c r="EMT401"/>
      <c r="EMU401"/>
      <c r="EMV401"/>
      <c r="EMW401"/>
      <c r="EMX401"/>
      <c r="EMY401"/>
      <c r="EMZ401"/>
      <c r="ENA401"/>
      <c r="ENB401"/>
      <c r="ENC401"/>
      <c r="END401"/>
      <c r="ENE401"/>
      <c r="ENF401"/>
      <c r="ENG401"/>
      <c r="ENH401"/>
      <c r="ENI401"/>
      <c r="ENJ401"/>
      <c r="ENK401"/>
      <c r="ENL401"/>
      <c r="ENM401"/>
      <c r="ENN401"/>
      <c r="ENO401"/>
      <c r="ENP401"/>
      <c r="ENQ401"/>
      <c r="ENR401"/>
      <c r="ENS401"/>
      <c r="ENT401"/>
      <c r="ENU401"/>
      <c r="ENV401"/>
      <c r="ENW401"/>
      <c r="ENX401"/>
      <c r="ENY401"/>
      <c r="ENZ401"/>
      <c r="EOA401"/>
      <c r="EOB401"/>
      <c r="EOC401"/>
      <c r="EOD401"/>
      <c r="EOE401"/>
      <c r="EOF401"/>
      <c r="EOG401"/>
      <c r="EOH401"/>
      <c r="EOI401"/>
      <c r="EOJ401"/>
      <c r="EOK401"/>
      <c r="EOL401"/>
      <c r="EOM401"/>
      <c r="EON401"/>
      <c r="EOO401"/>
      <c r="EOP401"/>
      <c r="EOQ401"/>
      <c r="EOR401"/>
      <c r="EOS401"/>
      <c r="EOT401"/>
      <c r="EOU401"/>
      <c r="EOV401"/>
      <c r="EOW401"/>
      <c r="EOX401"/>
      <c r="EOY401"/>
      <c r="EOZ401"/>
      <c r="EPA401"/>
      <c r="EPB401"/>
      <c r="EPC401"/>
      <c r="EPD401"/>
      <c r="EPE401"/>
      <c r="EPF401"/>
      <c r="EPG401"/>
      <c r="EPH401"/>
      <c r="EPI401"/>
      <c r="EPJ401"/>
      <c r="EPK401"/>
      <c r="EPL401"/>
      <c r="EPM401"/>
      <c r="EPN401"/>
      <c r="EPO401"/>
      <c r="EPP401"/>
      <c r="EPQ401"/>
      <c r="EPR401"/>
      <c r="EPS401"/>
      <c r="EPT401"/>
      <c r="EPU401"/>
      <c r="EPV401"/>
      <c r="EPW401"/>
      <c r="EPX401"/>
      <c r="EPY401"/>
      <c r="EPZ401"/>
      <c r="EQA401"/>
      <c r="EQB401"/>
      <c r="EQC401"/>
      <c r="EQD401"/>
      <c r="EQE401"/>
      <c r="EQF401"/>
      <c r="EQG401"/>
      <c r="EQH401"/>
      <c r="EQI401"/>
      <c r="EQJ401"/>
      <c r="EQK401"/>
      <c r="EQL401"/>
      <c r="EQM401"/>
      <c r="EQN401"/>
      <c r="EQO401"/>
      <c r="EQP401"/>
      <c r="EQQ401"/>
      <c r="EQR401"/>
      <c r="EQS401"/>
      <c r="EQT401"/>
      <c r="EQU401"/>
      <c r="EQV401"/>
      <c r="EQW401"/>
      <c r="EQX401"/>
      <c r="EQY401"/>
      <c r="EQZ401"/>
      <c r="ERA401"/>
      <c r="ERB401"/>
      <c r="ERC401"/>
      <c r="ERD401"/>
      <c r="ERE401"/>
      <c r="ERF401"/>
      <c r="ERG401"/>
      <c r="ERH401"/>
      <c r="ERI401"/>
      <c r="ERJ401"/>
      <c r="ERK401"/>
      <c r="ERL401"/>
      <c r="ERM401"/>
      <c r="ERN401"/>
      <c r="ERO401"/>
      <c r="ERP401"/>
      <c r="ERQ401"/>
      <c r="ERR401"/>
      <c r="ERS401"/>
      <c r="ERT401"/>
      <c r="ERU401"/>
      <c r="ERV401"/>
      <c r="ERW401"/>
      <c r="ERX401"/>
      <c r="ERY401"/>
      <c r="ERZ401"/>
      <c r="ESA401"/>
      <c r="ESB401"/>
      <c r="ESC401"/>
      <c r="ESD401"/>
      <c r="ESE401"/>
      <c r="ESF401"/>
      <c r="ESG401"/>
      <c r="ESH401"/>
      <c r="ESI401"/>
      <c r="ESJ401"/>
      <c r="ESK401"/>
      <c r="ESL401"/>
      <c r="ESM401"/>
      <c r="ESN401"/>
      <c r="ESO401"/>
      <c r="ESP401"/>
      <c r="ESQ401"/>
      <c r="ESR401"/>
      <c r="ESS401"/>
      <c r="EST401"/>
      <c r="ESU401"/>
      <c r="ESV401"/>
      <c r="ESW401"/>
      <c r="ESX401"/>
      <c r="ESY401"/>
      <c r="ESZ401"/>
      <c r="ETA401"/>
      <c r="ETB401"/>
      <c r="ETC401"/>
      <c r="ETD401"/>
      <c r="ETE401"/>
      <c r="ETF401"/>
      <c r="ETG401"/>
      <c r="ETH401"/>
      <c r="ETI401"/>
      <c r="ETJ401"/>
      <c r="ETK401"/>
      <c r="ETL401"/>
      <c r="ETM401"/>
      <c r="ETN401"/>
      <c r="ETO401"/>
      <c r="ETP401"/>
      <c r="ETQ401"/>
      <c r="ETR401"/>
      <c r="ETS401"/>
      <c r="ETT401"/>
      <c r="ETU401"/>
      <c r="ETV401"/>
      <c r="ETW401"/>
      <c r="ETX401"/>
      <c r="ETY401"/>
      <c r="ETZ401"/>
      <c r="EUA401"/>
      <c r="EUB401"/>
      <c r="EUC401"/>
      <c r="EUD401"/>
      <c r="EUE401"/>
      <c r="EUF401"/>
      <c r="EUG401"/>
      <c r="EUH401"/>
      <c r="EUI401"/>
      <c r="EUJ401"/>
      <c r="EUK401"/>
      <c r="EUL401"/>
      <c r="EUM401"/>
      <c r="EUN401"/>
      <c r="EUO401"/>
      <c r="EUP401"/>
      <c r="EUQ401"/>
      <c r="EUR401"/>
      <c r="EUS401"/>
      <c r="EUT401"/>
      <c r="EUU401"/>
      <c r="EUV401"/>
      <c r="EUW401"/>
      <c r="EUX401"/>
      <c r="EUY401"/>
      <c r="EUZ401"/>
      <c r="EVA401"/>
      <c r="EVB401"/>
      <c r="EVC401"/>
      <c r="EVD401"/>
      <c r="EVE401"/>
      <c r="EVF401"/>
      <c r="EVG401"/>
      <c r="EVH401"/>
      <c r="EVI401"/>
      <c r="EVJ401"/>
      <c r="EVK401"/>
      <c r="EVL401"/>
      <c r="EVM401"/>
      <c r="EVN401"/>
      <c r="EVO401"/>
      <c r="EVP401"/>
      <c r="EVQ401"/>
      <c r="EVR401"/>
      <c r="EVS401"/>
      <c r="EVT401"/>
      <c r="EVU401"/>
      <c r="EVV401"/>
      <c r="EVW401"/>
      <c r="EVX401"/>
      <c r="EVY401"/>
      <c r="EVZ401"/>
      <c r="EWA401"/>
      <c r="EWB401"/>
      <c r="EWC401"/>
      <c r="EWD401"/>
      <c r="EWE401"/>
      <c r="EWF401"/>
      <c r="EWG401"/>
      <c r="EWH401"/>
      <c r="EWI401"/>
      <c r="EWJ401"/>
      <c r="EWK401"/>
      <c r="EWL401"/>
      <c r="EWM401"/>
      <c r="EWN401"/>
      <c r="EWO401"/>
      <c r="EWP401"/>
      <c r="EWQ401"/>
      <c r="EWR401"/>
      <c r="EWS401"/>
      <c r="EWT401"/>
      <c r="EWU401"/>
      <c r="EWV401"/>
      <c r="EWW401"/>
      <c r="EWX401"/>
      <c r="EWY401"/>
      <c r="EWZ401"/>
      <c r="EXA401"/>
      <c r="EXB401"/>
      <c r="EXC401"/>
      <c r="EXD401"/>
      <c r="EXE401"/>
      <c r="EXF401"/>
      <c r="EXG401"/>
      <c r="EXH401"/>
      <c r="EXI401"/>
      <c r="EXJ401"/>
      <c r="EXK401"/>
      <c r="EXL401"/>
      <c r="EXM401"/>
      <c r="EXN401"/>
      <c r="EXO401"/>
      <c r="EXP401"/>
      <c r="EXQ401"/>
      <c r="EXR401"/>
      <c r="EXS401"/>
      <c r="EXT401"/>
      <c r="EXU401"/>
      <c r="EXV401"/>
      <c r="EXW401"/>
      <c r="EXX401"/>
      <c r="EXY401"/>
      <c r="EXZ401"/>
      <c r="EYA401"/>
      <c r="EYB401"/>
      <c r="EYC401"/>
      <c r="EYD401"/>
      <c r="EYE401"/>
      <c r="EYF401"/>
      <c r="EYG401"/>
      <c r="EYH401"/>
      <c r="EYI401"/>
      <c r="EYJ401"/>
      <c r="EYK401"/>
      <c r="EYL401"/>
      <c r="EYM401"/>
      <c r="EYN401"/>
      <c r="EYO401"/>
      <c r="EYP401"/>
      <c r="EYQ401"/>
      <c r="EYR401"/>
      <c r="EYS401"/>
      <c r="EYT401"/>
      <c r="EYU401"/>
      <c r="EYV401"/>
      <c r="EYW401"/>
      <c r="EYX401"/>
      <c r="EYY401"/>
      <c r="EYZ401"/>
      <c r="EZA401"/>
      <c r="EZB401"/>
      <c r="EZC401"/>
      <c r="EZD401"/>
      <c r="EZE401"/>
      <c r="EZF401"/>
      <c r="EZG401"/>
      <c r="EZH401"/>
      <c r="EZI401"/>
      <c r="EZJ401"/>
      <c r="EZK401"/>
      <c r="EZL401"/>
      <c r="EZM401"/>
      <c r="EZN401"/>
      <c r="EZO401"/>
      <c r="EZP401"/>
      <c r="EZQ401"/>
      <c r="EZR401"/>
      <c r="EZS401"/>
      <c r="EZT401"/>
      <c r="EZU401"/>
      <c r="EZV401"/>
      <c r="EZW401"/>
      <c r="EZX401"/>
      <c r="EZY401"/>
      <c r="EZZ401"/>
      <c r="FAA401"/>
      <c r="FAB401"/>
      <c r="FAC401"/>
      <c r="FAD401"/>
      <c r="FAE401"/>
      <c r="FAF401"/>
      <c r="FAG401"/>
      <c r="FAH401"/>
      <c r="FAI401"/>
      <c r="FAJ401"/>
      <c r="FAK401"/>
      <c r="FAL401"/>
      <c r="FAM401"/>
      <c r="FAN401"/>
      <c r="FAO401"/>
      <c r="FAP401"/>
      <c r="FAQ401"/>
      <c r="FAR401"/>
      <c r="FAS401"/>
      <c r="FAT401"/>
      <c r="FAU401"/>
      <c r="FAV401"/>
      <c r="FAW401"/>
      <c r="FAX401"/>
      <c r="FAY401"/>
      <c r="FAZ401"/>
      <c r="FBA401"/>
      <c r="FBB401"/>
      <c r="FBC401"/>
      <c r="FBD401"/>
      <c r="FBE401"/>
      <c r="FBF401"/>
      <c r="FBG401"/>
      <c r="FBH401"/>
      <c r="FBI401"/>
      <c r="FBJ401"/>
      <c r="FBK401"/>
      <c r="FBL401"/>
      <c r="FBM401"/>
      <c r="FBN401"/>
      <c r="FBO401"/>
      <c r="FBP401"/>
      <c r="FBQ401"/>
      <c r="FBR401"/>
      <c r="FBS401"/>
      <c r="FBT401"/>
      <c r="FBU401"/>
      <c r="FBV401"/>
      <c r="FBW401"/>
      <c r="FBX401"/>
      <c r="FBY401"/>
      <c r="FBZ401"/>
      <c r="FCA401"/>
      <c r="FCB401"/>
      <c r="FCC401"/>
      <c r="FCD401"/>
      <c r="FCE401"/>
      <c r="FCF401"/>
      <c r="FCG401"/>
      <c r="FCH401"/>
      <c r="FCI401"/>
      <c r="FCJ401"/>
      <c r="FCK401"/>
      <c r="FCL401"/>
      <c r="FCM401"/>
      <c r="FCN401"/>
      <c r="FCO401"/>
      <c r="FCP401"/>
      <c r="FCQ401"/>
      <c r="FCR401"/>
      <c r="FCS401"/>
      <c r="FCT401"/>
      <c r="FCU401"/>
      <c r="FCV401"/>
      <c r="FCW401"/>
      <c r="FCX401"/>
      <c r="FCY401"/>
      <c r="FCZ401"/>
      <c r="FDA401"/>
      <c r="FDB401"/>
      <c r="FDC401"/>
      <c r="FDD401"/>
      <c r="FDE401"/>
      <c r="FDF401"/>
      <c r="FDG401"/>
      <c r="FDH401"/>
      <c r="FDI401"/>
      <c r="FDJ401"/>
      <c r="FDK401"/>
      <c r="FDL401"/>
      <c r="FDM401"/>
      <c r="FDN401"/>
      <c r="FDO401"/>
      <c r="FDP401"/>
      <c r="FDQ401"/>
      <c r="FDR401"/>
      <c r="FDS401"/>
      <c r="FDT401"/>
      <c r="FDU401"/>
      <c r="FDV401"/>
      <c r="FDW401"/>
      <c r="FDX401"/>
      <c r="FDY401"/>
      <c r="FDZ401"/>
      <c r="FEA401"/>
      <c r="FEB401"/>
      <c r="FEC401"/>
      <c r="FED401"/>
      <c r="FEE401"/>
      <c r="FEF401"/>
      <c r="FEG401"/>
      <c r="FEH401"/>
      <c r="FEI401"/>
      <c r="FEJ401"/>
      <c r="FEK401"/>
      <c r="FEL401"/>
      <c r="FEM401"/>
      <c r="FEN401"/>
      <c r="FEO401"/>
      <c r="FEP401"/>
      <c r="FEQ401"/>
      <c r="FER401"/>
      <c r="FES401"/>
      <c r="FET401"/>
      <c r="FEU401"/>
      <c r="FEV401"/>
      <c r="FEW401"/>
      <c r="FEX401"/>
      <c r="FEY401"/>
      <c r="FEZ401"/>
      <c r="FFA401"/>
      <c r="FFB401"/>
      <c r="FFC401"/>
      <c r="FFD401"/>
      <c r="FFE401"/>
      <c r="FFF401"/>
      <c r="FFG401"/>
      <c r="FFH401"/>
      <c r="FFI401"/>
      <c r="FFJ401"/>
      <c r="FFK401"/>
      <c r="FFL401"/>
      <c r="FFM401"/>
      <c r="FFN401"/>
      <c r="FFO401"/>
      <c r="FFP401"/>
      <c r="FFQ401"/>
      <c r="FFR401"/>
      <c r="FFS401"/>
      <c r="FFT401"/>
      <c r="FFU401"/>
      <c r="FFV401"/>
      <c r="FFW401"/>
      <c r="FFX401"/>
      <c r="FFY401"/>
      <c r="FFZ401"/>
      <c r="FGA401"/>
      <c r="FGB401"/>
      <c r="FGC401"/>
      <c r="FGD401"/>
      <c r="FGE401"/>
      <c r="FGF401"/>
      <c r="FGG401"/>
      <c r="FGH401"/>
      <c r="FGI401"/>
      <c r="FGJ401"/>
      <c r="FGK401"/>
      <c r="FGL401"/>
      <c r="FGM401"/>
      <c r="FGN401"/>
      <c r="FGO401"/>
      <c r="FGP401"/>
      <c r="FGQ401"/>
      <c r="FGR401"/>
      <c r="FGS401"/>
      <c r="FGT401"/>
      <c r="FGU401"/>
      <c r="FGV401"/>
      <c r="FGW401"/>
      <c r="FGX401"/>
      <c r="FGY401"/>
      <c r="FGZ401"/>
      <c r="FHA401"/>
      <c r="FHB401"/>
      <c r="FHC401"/>
      <c r="FHD401"/>
      <c r="FHE401"/>
      <c r="FHF401"/>
      <c r="FHG401"/>
      <c r="FHH401"/>
      <c r="FHI401"/>
      <c r="FHJ401"/>
      <c r="FHK401"/>
      <c r="FHL401"/>
      <c r="FHM401"/>
      <c r="FHN401"/>
      <c r="FHO401"/>
      <c r="FHP401"/>
      <c r="FHQ401"/>
      <c r="FHR401"/>
      <c r="FHS401"/>
      <c r="FHT401"/>
      <c r="FHU401"/>
      <c r="FHV401"/>
      <c r="FHW401"/>
      <c r="FHX401"/>
      <c r="FHY401"/>
      <c r="FHZ401"/>
      <c r="FIA401"/>
      <c r="FIB401"/>
      <c r="FIC401"/>
      <c r="FID401"/>
      <c r="FIE401"/>
      <c r="FIF401"/>
      <c r="FIG401"/>
      <c r="FIH401"/>
      <c r="FII401"/>
      <c r="FIJ401"/>
      <c r="FIK401"/>
      <c r="FIL401"/>
      <c r="FIM401"/>
      <c r="FIN401"/>
      <c r="FIO401"/>
      <c r="FIP401"/>
      <c r="FIQ401"/>
      <c r="FIR401"/>
      <c r="FIS401"/>
      <c r="FIT401"/>
      <c r="FIU401"/>
      <c r="FIV401"/>
      <c r="FIW401"/>
      <c r="FIX401"/>
      <c r="FIY401"/>
      <c r="FIZ401"/>
      <c r="FJA401"/>
      <c r="FJB401"/>
      <c r="FJC401"/>
      <c r="FJD401"/>
      <c r="FJE401"/>
      <c r="FJF401"/>
      <c r="FJG401"/>
      <c r="FJH401"/>
      <c r="FJI401"/>
      <c r="FJJ401"/>
      <c r="FJK401"/>
      <c r="FJL401"/>
      <c r="FJM401"/>
      <c r="FJN401"/>
      <c r="FJO401"/>
      <c r="FJP401"/>
      <c r="FJQ401"/>
      <c r="FJR401"/>
      <c r="FJS401"/>
      <c r="FJT401"/>
      <c r="FJU401"/>
      <c r="FJV401"/>
      <c r="FJW401"/>
      <c r="FJX401"/>
      <c r="FJY401"/>
      <c r="FJZ401"/>
      <c r="FKA401"/>
      <c r="FKB401"/>
      <c r="FKC401"/>
      <c r="FKD401"/>
      <c r="FKE401"/>
      <c r="FKF401"/>
      <c r="FKG401"/>
      <c r="FKH401"/>
      <c r="FKI401"/>
      <c r="FKJ401"/>
      <c r="FKK401"/>
      <c r="FKL401"/>
      <c r="FKM401"/>
      <c r="FKN401"/>
      <c r="FKO401"/>
      <c r="FKP401"/>
      <c r="FKQ401"/>
      <c r="FKR401"/>
      <c r="FKS401"/>
      <c r="FKT401"/>
      <c r="FKU401"/>
      <c r="FKV401"/>
      <c r="FKW401"/>
      <c r="FKX401"/>
      <c r="FKY401"/>
      <c r="FKZ401"/>
      <c r="FLA401"/>
      <c r="FLB401"/>
      <c r="FLC401"/>
      <c r="FLD401"/>
      <c r="FLE401"/>
      <c r="FLF401"/>
      <c r="FLG401"/>
      <c r="FLH401"/>
      <c r="FLI401"/>
      <c r="FLJ401"/>
      <c r="FLK401"/>
      <c r="FLL401"/>
      <c r="FLM401"/>
      <c r="FLN401"/>
      <c r="FLO401"/>
      <c r="FLP401"/>
      <c r="FLQ401"/>
      <c r="FLR401"/>
      <c r="FLS401"/>
      <c r="FLT401"/>
      <c r="FLU401"/>
      <c r="FLV401"/>
      <c r="FLW401"/>
      <c r="FLX401"/>
      <c r="FLY401"/>
      <c r="FLZ401"/>
      <c r="FMA401"/>
      <c r="FMB401"/>
      <c r="FMC401"/>
      <c r="FMD401"/>
      <c r="FME401"/>
      <c r="FMF401"/>
      <c r="FMG401"/>
      <c r="FMH401"/>
      <c r="FMI401"/>
      <c r="FMJ401"/>
      <c r="FMK401"/>
      <c r="FML401"/>
      <c r="FMM401"/>
      <c r="FMN401"/>
      <c r="FMO401"/>
      <c r="FMP401"/>
      <c r="FMQ401"/>
      <c r="FMR401"/>
      <c r="FMS401"/>
      <c r="FMT401"/>
      <c r="FMU401"/>
      <c r="FMV401"/>
      <c r="FMW401"/>
      <c r="FMX401"/>
      <c r="FMY401"/>
      <c r="FMZ401"/>
      <c r="FNA401"/>
      <c r="FNB401"/>
      <c r="FNC401"/>
      <c r="FND401"/>
      <c r="FNE401"/>
      <c r="FNF401"/>
      <c r="FNG401"/>
      <c r="FNH401"/>
      <c r="FNI401"/>
      <c r="FNJ401"/>
      <c r="FNK401"/>
      <c r="FNL401"/>
      <c r="FNM401"/>
      <c r="FNN401"/>
      <c r="FNO401"/>
      <c r="FNP401"/>
      <c r="FNQ401"/>
      <c r="FNR401"/>
      <c r="FNS401"/>
      <c r="FNT401"/>
      <c r="FNU401"/>
      <c r="FNV401"/>
      <c r="FNW401"/>
      <c r="FNX401"/>
      <c r="FNY401"/>
      <c r="FNZ401"/>
      <c r="FOA401"/>
      <c r="FOB401"/>
      <c r="FOC401"/>
      <c r="FOD401"/>
      <c r="FOE401"/>
      <c r="FOF401"/>
      <c r="FOG401"/>
      <c r="FOH401"/>
      <c r="FOI401"/>
      <c r="FOJ401"/>
      <c r="FOK401"/>
      <c r="FOL401"/>
      <c r="FOM401"/>
      <c r="FON401"/>
      <c r="FOO401"/>
      <c r="FOP401"/>
      <c r="FOQ401"/>
      <c r="FOR401"/>
      <c r="FOS401"/>
      <c r="FOT401"/>
      <c r="FOU401"/>
      <c r="FOV401"/>
      <c r="FOW401"/>
      <c r="FOX401"/>
      <c r="FOY401"/>
      <c r="FOZ401"/>
      <c r="FPA401"/>
      <c r="FPB401"/>
      <c r="FPC401"/>
      <c r="FPD401"/>
      <c r="FPE401"/>
      <c r="FPF401"/>
      <c r="FPG401"/>
      <c r="FPH401"/>
      <c r="FPI401"/>
      <c r="FPJ401"/>
      <c r="FPK401"/>
      <c r="FPL401"/>
      <c r="FPM401"/>
      <c r="FPN401"/>
      <c r="FPO401"/>
      <c r="FPP401"/>
      <c r="FPQ401"/>
      <c r="FPR401"/>
      <c r="FPS401"/>
      <c r="FPT401"/>
      <c r="FPU401"/>
      <c r="FPV401"/>
      <c r="FPW401"/>
      <c r="FPX401"/>
      <c r="FPY401"/>
      <c r="FPZ401"/>
      <c r="FQA401"/>
      <c r="FQB401"/>
      <c r="FQC401"/>
      <c r="FQD401"/>
      <c r="FQE401"/>
      <c r="FQF401"/>
      <c r="FQG401"/>
      <c r="FQH401"/>
      <c r="FQI401"/>
      <c r="FQJ401"/>
      <c r="FQK401"/>
      <c r="FQL401"/>
      <c r="FQM401"/>
      <c r="FQN401"/>
      <c r="FQO401"/>
      <c r="FQP401"/>
      <c r="FQQ401"/>
      <c r="FQR401"/>
      <c r="FQS401"/>
      <c r="FQT401"/>
      <c r="FQU401"/>
      <c r="FQV401"/>
      <c r="FQW401"/>
      <c r="FQX401"/>
      <c r="FQY401"/>
      <c r="FQZ401"/>
      <c r="FRA401"/>
      <c r="FRB401"/>
      <c r="FRC401"/>
      <c r="FRD401"/>
      <c r="FRE401"/>
      <c r="FRF401"/>
      <c r="FRG401"/>
      <c r="FRH401"/>
      <c r="FRI401"/>
      <c r="FRJ401"/>
      <c r="FRK401"/>
      <c r="FRL401"/>
      <c r="FRM401"/>
      <c r="FRN401"/>
      <c r="FRO401"/>
      <c r="FRP401"/>
      <c r="FRQ401"/>
      <c r="FRR401"/>
      <c r="FRS401"/>
      <c r="FRT401"/>
      <c r="FRU401"/>
      <c r="FRV401"/>
      <c r="FRW401"/>
      <c r="FRX401"/>
      <c r="FRY401"/>
      <c r="FRZ401"/>
      <c r="FSA401"/>
      <c r="FSB401"/>
      <c r="FSC401"/>
      <c r="FSD401"/>
      <c r="FSE401"/>
      <c r="FSF401"/>
      <c r="FSG401"/>
      <c r="FSH401"/>
      <c r="FSI401"/>
      <c r="FSJ401"/>
      <c r="FSK401"/>
      <c r="FSL401"/>
      <c r="FSM401"/>
      <c r="FSN401"/>
      <c r="FSO401"/>
      <c r="FSP401"/>
      <c r="FSQ401"/>
      <c r="FSR401"/>
      <c r="FSS401"/>
      <c r="FST401"/>
      <c r="FSU401"/>
      <c r="FSV401"/>
      <c r="FSW401"/>
      <c r="FSX401"/>
      <c r="FSY401"/>
      <c r="FSZ401"/>
      <c r="FTA401"/>
      <c r="FTB401"/>
      <c r="FTC401"/>
      <c r="FTD401"/>
      <c r="FTE401"/>
      <c r="FTF401"/>
      <c r="FTG401"/>
      <c r="FTH401"/>
      <c r="FTI401"/>
      <c r="FTJ401"/>
      <c r="FTK401"/>
      <c r="FTL401"/>
      <c r="FTM401"/>
      <c r="FTN401"/>
      <c r="FTO401"/>
      <c r="FTP401"/>
      <c r="FTQ401"/>
      <c r="FTR401"/>
      <c r="FTS401"/>
      <c r="FTT401"/>
      <c r="FTU401"/>
      <c r="FTV401"/>
      <c r="FTW401"/>
      <c r="FTX401"/>
      <c r="FTY401"/>
      <c r="FTZ401"/>
      <c r="FUA401"/>
      <c r="FUB401"/>
      <c r="FUC401"/>
      <c r="FUD401"/>
      <c r="FUE401"/>
      <c r="FUF401"/>
      <c r="FUG401"/>
      <c r="FUH401"/>
      <c r="FUI401"/>
      <c r="FUJ401"/>
      <c r="FUK401"/>
      <c r="FUL401"/>
      <c r="FUM401"/>
      <c r="FUN401"/>
      <c r="FUO401"/>
      <c r="FUP401"/>
      <c r="FUQ401"/>
      <c r="FUR401"/>
      <c r="FUS401"/>
      <c r="FUT401"/>
      <c r="FUU401"/>
      <c r="FUV401"/>
      <c r="FUW401"/>
      <c r="FUX401"/>
      <c r="FUY401"/>
      <c r="FUZ401"/>
      <c r="FVA401"/>
      <c r="FVB401"/>
      <c r="FVC401"/>
      <c r="FVD401"/>
      <c r="FVE401"/>
      <c r="FVF401"/>
      <c r="FVG401"/>
      <c r="FVH401"/>
      <c r="FVI401"/>
      <c r="FVJ401"/>
      <c r="FVK401"/>
      <c r="FVL401"/>
      <c r="FVM401"/>
      <c r="FVN401"/>
      <c r="FVO401"/>
      <c r="FVP401"/>
      <c r="FVQ401"/>
      <c r="FVR401"/>
      <c r="FVS401"/>
      <c r="FVT401"/>
      <c r="FVU401"/>
      <c r="FVV401"/>
      <c r="FVW401"/>
      <c r="FVX401"/>
      <c r="FVY401"/>
      <c r="FVZ401"/>
      <c r="FWA401"/>
      <c r="FWB401"/>
      <c r="FWC401"/>
      <c r="FWD401"/>
      <c r="FWE401"/>
      <c r="FWF401"/>
      <c r="FWG401"/>
      <c r="FWH401"/>
      <c r="FWI401"/>
      <c r="FWJ401"/>
      <c r="FWK401"/>
      <c r="FWL401"/>
      <c r="FWM401"/>
      <c r="FWN401"/>
      <c r="FWO401"/>
      <c r="FWP401"/>
      <c r="FWQ401"/>
      <c r="FWR401"/>
      <c r="FWS401"/>
      <c r="FWT401"/>
      <c r="FWU401"/>
      <c r="FWV401"/>
      <c r="FWW401"/>
      <c r="FWX401"/>
      <c r="FWY401"/>
      <c r="FWZ401"/>
      <c r="FXA401"/>
      <c r="FXB401"/>
      <c r="FXC401"/>
      <c r="FXD401"/>
      <c r="FXE401"/>
      <c r="FXF401"/>
      <c r="FXG401"/>
      <c r="FXH401"/>
      <c r="FXI401"/>
      <c r="FXJ401"/>
      <c r="FXK401"/>
      <c r="FXL401"/>
      <c r="FXM401"/>
      <c r="FXN401"/>
      <c r="FXO401"/>
      <c r="FXP401"/>
      <c r="FXQ401"/>
      <c r="FXR401"/>
      <c r="FXS401"/>
      <c r="FXT401"/>
      <c r="FXU401"/>
      <c r="FXV401"/>
      <c r="FXW401"/>
      <c r="FXX401"/>
      <c r="FXY401"/>
      <c r="FXZ401"/>
      <c r="FYA401"/>
      <c r="FYB401"/>
      <c r="FYC401"/>
      <c r="FYD401"/>
      <c r="FYE401"/>
      <c r="FYF401"/>
      <c r="FYG401"/>
      <c r="FYH401"/>
      <c r="FYI401"/>
      <c r="FYJ401"/>
      <c r="FYK401"/>
      <c r="FYL401"/>
      <c r="FYM401"/>
      <c r="FYN401"/>
      <c r="FYO401"/>
      <c r="FYP401"/>
      <c r="FYQ401"/>
      <c r="FYR401"/>
      <c r="FYS401"/>
      <c r="FYT401"/>
      <c r="FYU401"/>
      <c r="FYV401"/>
      <c r="FYW401"/>
      <c r="FYX401"/>
      <c r="FYY401"/>
      <c r="FYZ401"/>
      <c r="FZA401"/>
      <c r="FZB401"/>
      <c r="FZC401"/>
      <c r="FZD401"/>
      <c r="FZE401"/>
      <c r="FZF401"/>
      <c r="FZG401"/>
      <c r="FZH401"/>
      <c r="FZI401"/>
      <c r="FZJ401"/>
      <c r="FZK401"/>
      <c r="FZL401"/>
      <c r="FZM401"/>
      <c r="FZN401"/>
      <c r="FZO401"/>
      <c r="FZP401"/>
      <c r="FZQ401"/>
      <c r="FZR401"/>
      <c r="FZS401"/>
      <c r="FZT401"/>
      <c r="FZU401"/>
      <c r="FZV401"/>
      <c r="FZW401"/>
      <c r="FZX401"/>
      <c r="FZY401"/>
      <c r="FZZ401"/>
      <c r="GAA401"/>
      <c r="GAB401"/>
      <c r="GAC401"/>
      <c r="GAD401"/>
      <c r="GAE401"/>
      <c r="GAF401"/>
      <c r="GAG401"/>
      <c r="GAH401"/>
      <c r="GAI401"/>
      <c r="GAJ401"/>
      <c r="GAK401"/>
      <c r="GAL401"/>
      <c r="GAM401"/>
      <c r="GAN401"/>
      <c r="GAO401"/>
      <c r="GAP401"/>
      <c r="GAQ401"/>
      <c r="GAR401"/>
      <c r="GAS401"/>
      <c r="GAT401"/>
      <c r="GAU401"/>
      <c r="GAV401"/>
      <c r="GAW401"/>
      <c r="GAX401"/>
      <c r="GAY401"/>
      <c r="GAZ401"/>
      <c r="GBA401"/>
      <c r="GBB401"/>
      <c r="GBC401"/>
      <c r="GBD401"/>
      <c r="GBE401"/>
      <c r="GBF401"/>
      <c r="GBG401"/>
      <c r="GBH401"/>
      <c r="GBI401"/>
      <c r="GBJ401"/>
      <c r="GBK401"/>
      <c r="GBL401"/>
      <c r="GBM401"/>
      <c r="GBN401"/>
      <c r="GBO401"/>
      <c r="GBP401"/>
      <c r="GBQ401"/>
      <c r="GBR401"/>
      <c r="GBS401"/>
      <c r="GBT401"/>
      <c r="GBU401"/>
      <c r="GBV401"/>
      <c r="GBW401"/>
      <c r="GBX401"/>
      <c r="GBY401"/>
      <c r="GBZ401"/>
      <c r="GCA401"/>
      <c r="GCB401"/>
      <c r="GCC401"/>
      <c r="GCD401"/>
      <c r="GCE401"/>
      <c r="GCF401"/>
      <c r="GCG401"/>
      <c r="GCH401"/>
      <c r="GCI401"/>
      <c r="GCJ401"/>
      <c r="GCK401"/>
      <c r="GCL401"/>
      <c r="GCM401"/>
      <c r="GCN401"/>
      <c r="GCO401"/>
      <c r="GCP401"/>
      <c r="GCQ401"/>
      <c r="GCR401"/>
      <c r="GCS401"/>
      <c r="GCT401"/>
      <c r="GCU401"/>
      <c r="GCV401"/>
      <c r="GCW401"/>
      <c r="GCX401"/>
      <c r="GCY401"/>
      <c r="GCZ401"/>
      <c r="GDA401"/>
      <c r="GDB401"/>
      <c r="GDC401"/>
      <c r="GDD401"/>
      <c r="GDE401"/>
      <c r="GDF401"/>
      <c r="GDG401"/>
      <c r="GDH401"/>
      <c r="GDI401"/>
      <c r="GDJ401"/>
      <c r="GDK401"/>
      <c r="GDL401"/>
      <c r="GDM401"/>
      <c r="GDN401"/>
      <c r="GDO401"/>
      <c r="GDP401"/>
      <c r="GDQ401"/>
      <c r="GDR401"/>
      <c r="GDS401"/>
      <c r="GDT401"/>
      <c r="GDU401"/>
      <c r="GDV401"/>
      <c r="GDW401"/>
      <c r="GDX401"/>
      <c r="GDY401"/>
      <c r="GDZ401"/>
      <c r="GEA401"/>
      <c r="GEB401"/>
      <c r="GEC401"/>
      <c r="GED401"/>
      <c r="GEE401"/>
      <c r="GEF401"/>
      <c r="GEG401"/>
      <c r="GEH401"/>
      <c r="GEI401"/>
      <c r="GEJ401"/>
      <c r="GEK401"/>
      <c r="GEL401"/>
      <c r="GEM401"/>
      <c r="GEN401"/>
      <c r="GEO401"/>
      <c r="GEP401"/>
      <c r="GEQ401"/>
      <c r="GER401"/>
      <c r="GES401"/>
      <c r="GET401"/>
      <c r="GEU401"/>
      <c r="GEV401"/>
      <c r="GEW401"/>
      <c r="GEX401"/>
      <c r="GEY401"/>
      <c r="GEZ401"/>
      <c r="GFA401"/>
      <c r="GFB401"/>
      <c r="GFC401"/>
      <c r="GFD401"/>
      <c r="GFE401"/>
      <c r="GFF401"/>
      <c r="GFG401"/>
      <c r="GFH401"/>
      <c r="GFI401"/>
      <c r="GFJ401"/>
      <c r="GFK401"/>
      <c r="GFL401"/>
      <c r="GFM401"/>
      <c r="GFN401"/>
      <c r="GFO401"/>
      <c r="GFP401"/>
      <c r="GFQ401"/>
      <c r="GFR401"/>
      <c r="GFS401"/>
      <c r="GFT401"/>
      <c r="GFU401"/>
      <c r="GFV401"/>
      <c r="GFW401"/>
      <c r="GFX401"/>
      <c r="GFY401"/>
      <c r="GFZ401"/>
      <c r="GGA401"/>
      <c r="GGB401"/>
      <c r="GGC401"/>
      <c r="GGD401"/>
      <c r="GGE401"/>
      <c r="GGF401"/>
      <c r="GGG401"/>
      <c r="GGH401"/>
      <c r="GGI401"/>
      <c r="GGJ401"/>
      <c r="GGK401"/>
      <c r="GGL401"/>
      <c r="GGM401"/>
      <c r="GGN401"/>
      <c r="GGO401"/>
      <c r="GGP401"/>
      <c r="GGQ401"/>
      <c r="GGR401"/>
      <c r="GGS401"/>
      <c r="GGT401"/>
      <c r="GGU401"/>
      <c r="GGV401"/>
      <c r="GGW401"/>
      <c r="GGX401"/>
      <c r="GGY401"/>
      <c r="GGZ401"/>
      <c r="GHA401"/>
      <c r="GHB401"/>
      <c r="GHC401"/>
      <c r="GHD401"/>
      <c r="GHE401"/>
      <c r="GHF401"/>
      <c r="GHG401"/>
      <c r="GHH401"/>
      <c r="GHI401"/>
      <c r="GHJ401"/>
      <c r="GHK401"/>
      <c r="GHL401"/>
      <c r="GHM401"/>
      <c r="GHN401"/>
      <c r="GHO401"/>
      <c r="GHP401"/>
      <c r="GHQ401"/>
      <c r="GHR401"/>
      <c r="GHS401"/>
      <c r="GHT401"/>
      <c r="GHU401"/>
      <c r="GHV401"/>
      <c r="GHW401"/>
      <c r="GHX401"/>
      <c r="GHY401"/>
      <c r="GHZ401"/>
      <c r="GIA401"/>
      <c r="GIB401"/>
      <c r="GIC401"/>
      <c r="GID401"/>
      <c r="GIE401"/>
      <c r="GIF401"/>
      <c r="GIG401"/>
      <c r="GIH401"/>
      <c r="GII401"/>
      <c r="GIJ401"/>
      <c r="GIK401"/>
      <c r="GIL401"/>
      <c r="GIM401"/>
      <c r="GIN401"/>
      <c r="GIO401"/>
      <c r="GIP401"/>
      <c r="GIQ401"/>
      <c r="GIR401"/>
      <c r="GIS401"/>
      <c r="GIT401"/>
      <c r="GIU401"/>
      <c r="GIV401"/>
      <c r="GIW401"/>
      <c r="GIX401"/>
      <c r="GIY401"/>
      <c r="GIZ401"/>
      <c r="GJA401"/>
      <c r="GJB401"/>
      <c r="GJC401"/>
      <c r="GJD401"/>
      <c r="GJE401"/>
      <c r="GJF401"/>
      <c r="GJG401"/>
      <c r="GJH401"/>
      <c r="GJI401"/>
      <c r="GJJ401"/>
      <c r="GJK401"/>
      <c r="GJL401"/>
      <c r="GJM401"/>
      <c r="GJN401"/>
      <c r="GJO401"/>
      <c r="GJP401"/>
      <c r="GJQ401"/>
      <c r="GJR401"/>
      <c r="GJS401"/>
      <c r="GJT401"/>
      <c r="GJU401"/>
      <c r="GJV401"/>
      <c r="GJW401"/>
      <c r="GJX401"/>
      <c r="GJY401"/>
      <c r="GJZ401"/>
      <c r="GKA401"/>
      <c r="GKB401"/>
      <c r="GKC401"/>
      <c r="GKD401"/>
      <c r="GKE401"/>
      <c r="GKF401"/>
      <c r="GKG401"/>
      <c r="GKH401"/>
      <c r="GKI401"/>
      <c r="GKJ401"/>
      <c r="GKK401"/>
      <c r="GKL401"/>
      <c r="GKM401"/>
      <c r="GKN401"/>
      <c r="GKO401"/>
      <c r="GKP401"/>
      <c r="GKQ401"/>
      <c r="GKR401"/>
      <c r="GKS401"/>
      <c r="GKT401"/>
      <c r="GKU401"/>
      <c r="GKV401"/>
      <c r="GKW401"/>
      <c r="GKX401"/>
      <c r="GKY401"/>
      <c r="GKZ401"/>
      <c r="GLA401"/>
      <c r="GLB401"/>
      <c r="GLC401"/>
      <c r="GLD401"/>
      <c r="GLE401"/>
      <c r="GLF401"/>
      <c r="GLG401"/>
      <c r="GLH401"/>
      <c r="GLI401"/>
      <c r="GLJ401"/>
      <c r="GLK401"/>
      <c r="GLL401"/>
      <c r="GLM401"/>
      <c r="GLN401"/>
      <c r="GLO401"/>
      <c r="GLP401"/>
      <c r="GLQ401"/>
      <c r="GLR401"/>
      <c r="GLS401"/>
      <c r="GLT401"/>
      <c r="GLU401"/>
      <c r="GLV401"/>
      <c r="GLW401"/>
      <c r="GLX401"/>
      <c r="GLY401"/>
      <c r="GLZ401"/>
      <c r="GMA401"/>
      <c r="GMB401"/>
      <c r="GMC401"/>
      <c r="GMD401"/>
      <c r="GME401"/>
      <c r="GMF401"/>
      <c r="GMG401"/>
      <c r="GMH401"/>
      <c r="GMI401"/>
      <c r="GMJ401"/>
      <c r="GMK401"/>
      <c r="GML401"/>
      <c r="GMM401"/>
      <c r="GMN401"/>
      <c r="GMO401"/>
      <c r="GMP401"/>
      <c r="GMQ401"/>
      <c r="GMR401"/>
      <c r="GMS401"/>
      <c r="GMT401"/>
      <c r="GMU401"/>
      <c r="GMV401"/>
      <c r="GMW401"/>
      <c r="GMX401"/>
      <c r="GMY401"/>
      <c r="GMZ401"/>
      <c r="GNA401"/>
      <c r="GNB401"/>
      <c r="GNC401"/>
      <c r="GND401"/>
      <c r="GNE401"/>
      <c r="GNF401"/>
      <c r="GNG401"/>
      <c r="GNH401"/>
      <c r="GNI401"/>
      <c r="GNJ401"/>
      <c r="GNK401"/>
      <c r="GNL401"/>
      <c r="GNM401"/>
      <c r="GNN401"/>
      <c r="GNO401"/>
      <c r="GNP401"/>
      <c r="GNQ401"/>
      <c r="GNR401"/>
      <c r="GNS401"/>
      <c r="GNT401"/>
      <c r="GNU401"/>
      <c r="GNV401"/>
      <c r="GNW401"/>
      <c r="GNX401"/>
      <c r="GNY401"/>
      <c r="GNZ401"/>
      <c r="GOA401"/>
      <c r="GOB401"/>
      <c r="GOC401"/>
      <c r="GOD401"/>
      <c r="GOE401"/>
      <c r="GOF401"/>
      <c r="GOG401"/>
      <c r="GOH401"/>
      <c r="GOI401"/>
      <c r="GOJ401"/>
      <c r="GOK401"/>
      <c r="GOL401"/>
      <c r="GOM401"/>
      <c r="GON401"/>
      <c r="GOO401"/>
      <c r="GOP401"/>
      <c r="GOQ401"/>
      <c r="GOR401"/>
      <c r="GOS401"/>
      <c r="GOT401"/>
      <c r="GOU401"/>
      <c r="GOV401"/>
      <c r="GOW401"/>
      <c r="GOX401"/>
      <c r="GOY401"/>
      <c r="GOZ401"/>
      <c r="GPA401"/>
      <c r="GPB401"/>
      <c r="GPC401"/>
      <c r="GPD401"/>
      <c r="GPE401"/>
      <c r="GPF401"/>
      <c r="GPG401"/>
      <c r="GPH401"/>
      <c r="GPI401"/>
      <c r="GPJ401"/>
      <c r="GPK401"/>
      <c r="GPL401"/>
      <c r="GPM401"/>
      <c r="GPN401"/>
      <c r="GPO401"/>
      <c r="GPP401"/>
      <c r="GPQ401"/>
      <c r="GPR401"/>
      <c r="GPS401"/>
      <c r="GPT401"/>
      <c r="GPU401"/>
      <c r="GPV401"/>
      <c r="GPW401"/>
      <c r="GPX401"/>
      <c r="GPY401"/>
      <c r="GPZ401"/>
      <c r="GQA401"/>
      <c r="GQB401"/>
      <c r="GQC401"/>
      <c r="GQD401"/>
      <c r="GQE401"/>
      <c r="GQF401"/>
      <c r="GQG401"/>
      <c r="GQH401"/>
      <c r="GQI401"/>
      <c r="GQJ401"/>
      <c r="GQK401"/>
      <c r="GQL401"/>
      <c r="GQM401"/>
      <c r="GQN401"/>
      <c r="GQO401"/>
      <c r="GQP401"/>
      <c r="GQQ401"/>
      <c r="GQR401"/>
      <c r="GQS401"/>
      <c r="GQT401"/>
      <c r="GQU401"/>
      <c r="GQV401"/>
      <c r="GQW401"/>
      <c r="GQX401"/>
      <c r="GQY401"/>
      <c r="GQZ401"/>
      <c r="GRA401"/>
      <c r="GRB401"/>
      <c r="GRC401"/>
      <c r="GRD401"/>
      <c r="GRE401"/>
      <c r="GRF401"/>
      <c r="GRG401"/>
      <c r="GRH401"/>
      <c r="GRI401"/>
      <c r="GRJ401"/>
      <c r="GRK401"/>
      <c r="GRL401"/>
      <c r="GRM401"/>
      <c r="GRN401"/>
      <c r="GRO401"/>
      <c r="GRP401"/>
      <c r="GRQ401"/>
      <c r="GRR401"/>
      <c r="GRS401"/>
      <c r="GRT401"/>
      <c r="GRU401"/>
      <c r="GRV401"/>
      <c r="GRW401"/>
      <c r="GRX401"/>
      <c r="GRY401"/>
      <c r="GRZ401"/>
      <c r="GSA401"/>
      <c r="GSB401"/>
      <c r="GSC401"/>
      <c r="GSD401"/>
      <c r="GSE401"/>
      <c r="GSF401"/>
      <c r="GSG401"/>
      <c r="GSH401"/>
      <c r="GSI401"/>
      <c r="GSJ401"/>
      <c r="GSK401"/>
      <c r="GSL401"/>
      <c r="GSM401"/>
      <c r="GSN401"/>
      <c r="GSO401"/>
      <c r="GSP401"/>
      <c r="GSQ401"/>
      <c r="GSR401"/>
      <c r="GSS401"/>
      <c r="GST401"/>
      <c r="GSU401"/>
      <c r="GSV401"/>
      <c r="GSW401"/>
      <c r="GSX401"/>
      <c r="GSY401"/>
      <c r="GSZ401"/>
      <c r="GTA401"/>
      <c r="GTB401"/>
      <c r="GTC401"/>
      <c r="GTD401"/>
      <c r="GTE401"/>
      <c r="GTF401"/>
      <c r="GTG401"/>
      <c r="GTH401"/>
      <c r="GTI401"/>
      <c r="GTJ401"/>
      <c r="GTK401"/>
      <c r="GTL401"/>
      <c r="GTM401"/>
      <c r="GTN401"/>
      <c r="GTO401"/>
      <c r="GTP401"/>
      <c r="GTQ401"/>
      <c r="GTR401"/>
      <c r="GTS401"/>
      <c r="GTT401"/>
      <c r="GTU401"/>
      <c r="GTV401"/>
      <c r="GTW401"/>
      <c r="GTX401"/>
      <c r="GTY401"/>
      <c r="GTZ401"/>
      <c r="GUA401"/>
      <c r="GUB401"/>
      <c r="GUC401"/>
      <c r="GUD401"/>
      <c r="GUE401"/>
      <c r="GUF401"/>
      <c r="GUG401"/>
      <c r="GUH401"/>
      <c r="GUI401"/>
      <c r="GUJ401"/>
      <c r="GUK401"/>
      <c r="GUL401"/>
      <c r="GUM401"/>
      <c r="GUN401"/>
      <c r="GUO401"/>
      <c r="GUP401"/>
      <c r="GUQ401"/>
      <c r="GUR401"/>
      <c r="GUS401"/>
      <c r="GUT401"/>
      <c r="GUU401"/>
      <c r="GUV401"/>
      <c r="GUW401"/>
      <c r="GUX401"/>
      <c r="GUY401"/>
      <c r="GUZ401"/>
      <c r="GVA401"/>
      <c r="GVB401"/>
      <c r="GVC401"/>
      <c r="GVD401"/>
      <c r="GVE401"/>
      <c r="GVF401"/>
      <c r="GVG401"/>
      <c r="GVH401"/>
      <c r="GVI401"/>
      <c r="GVJ401"/>
      <c r="GVK401"/>
      <c r="GVL401"/>
      <c r="GVM401"/>
      <c r="GVN401"/>
      <c r="GVO401"/>
      <c r="GVP401"/>
      <c r="GVQ401"/>
      <c r="GVR401"/>
      <c r="GVS401"/>
      <c r="GVT401"/>
      <c r="GVU401"/>
      <c r="GVV401"/>
      <c r="GVW401"/>
      <c r="GVX401"/>
      <c r="GVY401"/>
      <c r="GVZ401"/>
      <c r="GWA401"/>
      <c r="GWB401"/>
      <c r="GWC401"/>
      <c r="GWD401"/>
      <c r="GWE401"/>
      <c r="GWF401"/>
      <c r="GWG401"/>
      <c r="GWH401"/>
      <c r="GWI401"/>
      <c r="GWJ401"/>
      <c r="GWK401"/>
      <c r="GWL401"/>
      <c r="GWM401"/>
      <c r="GWN401"/>
      <c r="GWO401"/>
      <c r="GWP401"/>
      <c r="GWQ401"/>
      <c r="GWR401"/>
      <c r="GWS401"/>
      <c r="GWT401"/>
      <c r="GWU401"/>
      <c r="GWV401"/>
      <c r="GWW401"/>
      <c r="GWX401"/>
      <c r="GWY401"/>
      <c r="GWZ401"/>
      <c r="GXA401"/>
      <c r="GXB401"/>
      <c r="GXC401"/>
      <c r="GXD401"/>
      <c r="GXE401"/>
      <c r="GXF401"/>
      <c r="GXG401"/>
      <c r="GXH401"/>
      <c r="GXI401"/>
      <c r="GXJ401"/>
      <c r="GXK401"/>
      <c r="GXL401"/>
      <c r="GXM401"/>
      <c r="GXN401"/>
      <c r="GXO401"/>
      <c r="GXP401"/>
      <c r="GXQ401"/>
      <c r="GXR401"/>
      <c r="GXS401"/>
      <c r="GXT401"/>
      <c r="GXU401"/>
      <c r="GXV401"/>
      <c r="GXW401"/>
      <c r="GXX401"/>
      <c r="GXY401"/>
      <c r="GXZ401"/>
      <c r="GYA401"/>
      <c r="GYB401"/>
      <c r="GYC401"/>
      <c r="GYD401"/>
      <c r="GYE401"/>
      <c r="GYF401"/>
      <c r="GYG401"/>
      <c r="GYH401"/>
      <c r="GYI401"/>
      <c r="GYJ401"/>
      <c r="GYK401"/>
      <c r="GYL401"/>
      <c r="GYM401"/>
      <c r="GYN401"/>
      <c r="GYO401"/>
      <c r="GYP401"/>
      <c r="GYQ401"/>
      <c r="GYR401"/>
      <c r="GYS401"/>
      <c r="GYT401"/>
      <c r="GYU401"/>
      <c r="GYV401"/>
      <c r="GYW401"/>
      <c r="GYX401"/>
      <c r="GYY401"/>
      <c r="GYZ401"/>
      <c r="GZA401"/>
      <c r="GZB401"/>
      <c r="GZC401"/>
      <c r="GZD401"/>
      <c r="GZE401"/>
      <c r="GZF401"/>
      <c r="GZG401"/>
      <c r="GZH401"/>
      <c r="GZI401"/>
      <c r="GZJ401"/>
      <c r="GZK401"/>
      <c r="GZL401"/>
      <c r="GZM401"/>
      <c r="GZN401"/>
      <c r="GZO401"/>
      <c r="GZP401"/>
      <c r="GZQ401"/>
      <c r="GZR401"/>
      <c r="GZS401"/>
      <c r="GZT401"/>
      <c r="GZU401"/>
      <c r="GZV401"/>
      <c r="GZW401"/>
      <c r="GZX401"/>
      <c r="GZY401"/>
      <c r="GZZ401"/>
      <c r="HAA401"/>
      <c r="HAB401"/>
      <c r="HAC401"/>
      <c r="HAD401"/>
      <c r="HAE401"/>
      <c r="HAF401"/>
      <c r="HAG401"/>
      <c r="HAH401"/>
      <c r="HAI401"/>
      <c r="HAJ401"/>
      <c r="HAK401"/>
      <c r="HAL401"/>
      <c r="HAM401"/>
      <c r="HAN401"/>
      <c r="HAO401"/>
      <c r="HAP401"/>
      <c r="HAQ401"/>
      <c r="HAR401"/>
      <c r="HAS401"/>
      <c r="HAT401"/>
      <c r="HAU401"/>
      <c r="HAV401"/>
      <c r="HAW401"/>
      <c r="HAX401"/>
      <c r="HAY401"/>
      <c r="HAZ401"/>
      <c r="HBA401"/>
      <c r="HBB401"/>
      <c r="HBC401"/>
      <c r="HBD401"/>
      <c r="HBE401"/>
      <c r="HBF401"/>
      <c r="HBG401"/>
      <c r="HBH401"/>
      <c r="HBI401"/>
      <c r="HBJ401"/>
      <c r="HBK401"/>
      <c r="HBL401"/>
      <c r="HBM401"/>
      <c r="HBN401"/>
      <c r="HBO401"/>
      <c r="HBP401"/>
      <c r="HBQ401"/>
      <c r="HBR401"/>
      <c r="HBS401"/>
      <c r="HBT401"/>
      <c r="HBU401"/>
      <c r="HBV401"/>
      <c r="HBW401"/>
      <c r="HBX401"/>
      <c r="HBY401"/>
      <c r="HBZ401"/>
      <c r="HCA401"/>
      <c r="HCB401"/>
      <c r="HCC401"/>
      <c r="HCD401"/>
      <c r="HCE401"/>
      <c r="HCF401"/>
      <c r="HCG401"/>
      <c r="HCH401"/>
      <c r="HCI401"/>
      <c r="HCJ401"/>
      <c r="HCK401"/>
      <c r="HCL401"/>
      <c r="HCM401"/>
      <c r="HCN401"/>
      <c r="HCO401"/>
      <c r="HCP401"/>
      <c r="HCQ401"/>
      <c r="HCR401"/>
      <c r="HCS401"/>
      <c r="HCT401"/>
      <c r="HCU401"/>
      <c r="HCV401"/>
      <c r="HCW401"/>
      <c r="HCX401"/>
      <c r="HCY401"/>
      <c r="HCZ401"/>
      <c r="HDA401"/>
      <c r="HDB401"/>
      <c r="HDC401"/>
      <c r="HDD401"/>
      <c r="HDE401"/>
      <c r="HDF401"/>
      <c r="HDG401"/>
      <c r="HDH401"/>
      <c r="HDI401"/>
      <c r="HDJ401"/>
      <c r="HDK401"/>
      <c r="HDL401"/>
      <c r="HDM401"/>
      <c r="HDN401"/>
      <c r="HDO401"/>
      <c r="HDP401"/>
      <c r="HDQ401"/>
      <c r="HDR401"/>
      <c r="HDS401"/>
      <c r="HDT401"/>
      <c r="HDU401"/>
      <c r="HDV401"/>
      <c r="HDW401"/>
      <c r="HDX401"/>
      <c r="HDY401"/>
      <c r="HDZ401"/>
      <c r="HEA401"/>
      <c r="HEB401"/>
      <c r="HEC401"/>
      <c r="HED401"/>
      <c r="HEE401"/>
      <c r="HEF401"/>
      <c r="HEG401"/>
      <c r="HEH401"/>
      <c r="HEI401"/>
      <c r="HEJ401"/>
      <c r="HEK401"/>
      <c r="HEL401"/>
      <c r="HEM401"/>
      <c r="HEN401"/>
      <c r="HEO401"/>
      <c r="HEP401"/>
      <c r="HEQ401"/>
      <c r="HER401"/>
      <c r="HES401"/>
      <c r="HET401"/>
      <c r="HEU401"/>
      <c r="HEV401"/>
      <c r="HEW401"/>
      <c r="HEX401"/>
      <c r="HEY401"/>
      <c r="HEZ401"/>
      <c r="HFA401"/>
      <c r="HFB401"/>
      <c r="HFC401"/>
      <c r="HFD401"/>
      <c r="HFE401"/>
      <c r="HFF401"/>
      <c r="HFG401"/>
      <c r="HFH401"/>
      <c r="HFI401"/>
      <c r="HFJ401"/>
      <c r="HFK401"/>
      <c r="HFL401"/>
      <c r="HFM401"/>
      <c r="HFN401"/>
      <c r="HFO401"/>
      <c r="HFP401"/>
      <c r="HFQ401"/>
      <c r="HFR401"/>
      <c r="HFS401"/>
      <c r="HFT401"/>
      <c r="HFU401"/>
      <c r="HFV401"/>
      <c r="HFW401"/>
      <c r="HFX401"/>
      <c r="HFY401"/>
      <c r="HFZ401"/>
      <c r="HGA401"/>
      <c r="HGB401"/>
      <c r="HGC401"/>
      <c r="HGD401"/>
      <c r="HGE401"/>
      <c r="HGF401"/>
      <c r="HGG401"/>
      <c r="HGH401"/>
      <c r="HGI401"/>
      <c r="HGJ401"/>
      <c r="HGK401"/>
      <c r="HGL401"/>
      <c r="HGM401"/>
      <c r="HGN401"/>
      <c r="HGO401"/>
      <c r="HGP401"/>
      <c r="HGQ401"/>
      <c r="HGR401"/>
      <c r="HGS401"/>
      <c r="HGT401"/>
      <c r="HGU401"/>
      <c r="HGV401"/>
      <c r="HGW401"/>
      <c r="HGX401"/>
      <c r="HGY401"/>
      <c r="HGZ401"/>
      <c r="HHA401"/>
      <c r="HHB401"/>
      <c r="HHC401"/>
      <c r="HHD401"/>
      <c r="HHE401"/>
      <c r="HHF401"/>
      <c r="HHG401"/>
      <c r="HHH401"/>
      <c r="HHI401"/>
      <c r="HHJ401"/>
      <c r="HHK401"/>
      <c r="HHL401"/>
      <c r="HHM401"/>
      <c r="HHN401"/>
      <c r="HHO401"/>
      <c r="HHP401"/>
      <c r="HHQ401"/>
      <c r="HHR401"/>
      <c r="HHS401"/>
      <c r="HHT401"/>
      <c r="HHU401"/>
      <c r="HHV401"/>
      <c r="HHW401"/>
      <c r="HHX401"/>
      <c r="HHY401"/>
      <c r="HHZ401"/>
      <c r="HIA401"/>
      <c r="HIB401"/>
      <c r="HIC401"/>
      <c r="HID401"/>
      <c r="HIE401"/>
      <c r="HIF401"/>
      <c r="HIG401"/>
      <c r="HIH401"/>
      <c r="HII401"/>
      <c r="HIJ401"/>
      <c r="HIK401"/>
      <c r="HIL401"/>
      <c r="HIM401"/>
      <c r="HIN401"/>
      <c r="HIO401"/>
      <c r="HIP401"/>
      <c r="HIQ401"/>
      <c r="HIR401"/>
      <c r="HIS401"/>
      <c r="HIT401"/>
      <c r="HIU401"/>
      <c r="HIV401"/>
      <c r="HIW401"/>
      <c r="HIX401"/>
      <c r="HIY401"/>
      <c r="HIZ401"/>
      <c r="HJA401"/>
      <c r="HJB401"/>
      <c r="HJC401"/>
      <c r="HJD401"/>
      <c r="HJE401"/>
      <c r="HJF401"/>
      <c r="HJG401"/>
      <c r="HJH401"/>
      <c r="HJI401"/>
      <c r="HJJ401"/>
      <c r="HJK401"/>
      <c r="HJL401"/>
      <c r="HJM401"/>
      <c r="HJN401"/>
      <c r="HJO401"/>
      <c r="HJP401"/>
      <c r="HJQ401"/>
      <c r="HJR401"/>
      <c r="HJS401"/>
      <c r="HJT401"/>
      <c r="HJU401"/>
      <c r="HJV401"/>
      <c r="HJW401"/>
      <c r="HJX401"/>
      <c r="HJY401"/>
      <c r="HJZ401"/>
      <c r="HKA401"/>
      <c r="HKB401"/>
      <c r="HKC401"/>
      <c r="HKD401"/>
      <c r="HKE401"/>
      <c r="HKF401"/>
      <c r="HKG401"/>
      <c r="HKH401"/>
      <c r="HKI401"/>
      <c r="HKJ401"/>
      <c r="HKK401"/>
      <c r="HKL401"/>
      <c r="HKM401"/>
      <c r="HKN401"/>
      <c r="HKO401"/>
      <c r="HKP401"/>
      <c r="HKQ401"/>
      <c r="HKR401"/>
      <c r="HKS401"/>
      <c r="HKT401"/>
      <c r="HKU401"/>
      <c r="HKV401"/>
      <c r="HKW401"/>
      <c r="HKX401"/>
      <c r="HKY401"/>
      <c r="HKZ401"/>
      <c r="HLA401"/>
      <c r="HLB401"/>
      <c r="HLC401"/>
      <c r="HLD401"/>
      <c r="HLE401"/>
      <c r="HLF401"/>
      <c r="HLG401"/>
      <c r="HLH401"/>
      <c r="HLI401"/>
      <c r="HLJ401"/>
      <c r="HLK401"/>
      <c r="HLL401"/>
      <c r="HLM401"/>
      <c r="HLN401"/>
      <c r="HLO401"/>
      <c r="HLP401"/>
      <c r="HLQ401"/>
      <c r="HLR401"/>
      <c r="HLS401"/>
      <c r="HLT401"/>
      <c r="HLU401"/>
      <c r="HLV401"/>
      <c r="HLW401"/>
      <c r="HLX401"/>
      <c r="HLY401"/>
      <c r="HLZ401"/>
      <c r="HMA401"/>
      <c r="HMB401"/>
      <c r="HMC401"/>
      <c r="HMD401"/>
      <c r="HME401"/>
      <c r="HMF401"/>
      <c r="HMG401"/>
      <c r="HMH401"/>
      <c r="HMI401"/>
      <c r="HMJ401"/>
      <c r="HMK401"/>
      <c r="HML401"/>
      <c r="HMM401"/>
      <c r="HMN401"/>
      <c r="HMO401"/>
      <c r="HMP401"/>
      <c r="HMQ401"/>
      <c r="HMR401"/>
      <c r="HMS401"/>
      <c r="HMT401"/>
      <c r="HMU401"/>
      <c r="HMV401"/>
      <c r="HMW401"/>
      <c r="HMX401"/>
      <c r="HMY401"/>
      <c r="HMZ401"/>
      <c r="HNA401"/>
      <c r="HNB401"/>
      <c r="HNC401"/>
      <c r="HND401"/>
      <c r="HNE401"/>
      <c r="HNF401"/>
      <c r="HNG401"/>
      <c r="HNH401"/>
      <c r="HNI401"/>
      <c r="HNJ401"/>
      <c r="HNK401"/>
      <c r="HNL401"/>
      <c r="HNM401"/>
      <c r="HNN401"/>
      <c r="HNO401"/>
      <c r="HNP401"/>
      <c r="HNQ401"/>
      <c r="HNR401"/>
      <c r="HNS401"/>
      <c r="HNT401"/>
      <c r="HNU401"/>
      <c r="HNV401"/>
      <c r="HNW401"/>
      <c r="HNX401"/>
      <c r="HNY401"/>
      <c r="HNZ401"/>
      <c r="HOA401"/>
      <c r="HOB401"/>
      <c r="HOC401"/>
      <c r="HOD401"/>
      <c r="HOE401"/>
      <c r="HOF401"/>
      <c r="HOG401"/>
      <c r="HOH401"/>
      <c r="HOI401"/>
      <c r="HOJ401"/>
      <c r="HOK401"/>
      <c r="HOL401"/>
      <c r="HOM401"/>
      <c r="HON401"/>
      <c r="HOO401"/>
      <c r="HOP401"/>
      <c r="HOQ401"/>
      <c r="HOR401"/>
      <c r="HOS401"/>
      <c r="HOT401"/>
      <c r="HOU401"/>
      <c r="HOV401"/>
      <c r="HOW401"/>
      <c r="HOX401"/>
      <c r="HOY401"/>
      <c r="HOZ401"/>
      <c r="HPA401"/>
      <c r="HPB401"/>
      <c r="HPC401"/>
      <c r="HPD401"/>
      <c r="HPE401"/>
      <c r="HPF401"/>
      <c r="HPG401"/>
      <c r="HPH401"/>
      <c r="HPI401"/>
      <c r="HPJ401"/>
      <c r="HPK401"/>
      <c r="HPL401"/>
      <c r="HPM401"/>
      <c r="HPN401"/>
      <c r="HPO401"/>
      <c r="HPP401"/>
      <c r="HPQ401"/>
      <c r="HPR401"/>
      <c r="HPS401"/>
      <c r="HPT401"/>
      <c r="HPU401"/>
      <c r="HPV401"/>
      <c r="HPW401"/>
      <c r="HPX401"/>
      <c r="HPY401"/>
      <c r="HPZ401"/>
      <c r="HQA401"/>
      <c r="HQB401"/>
      <c r="HQC401"/>
      <c r="HQD401"/>
      <c r="HQE401"/>
      <c r="HQF401"/>
      <c r="HQG401"/>
      <c r="HQH401"/>
      <c r="HQI401"/>
      <c r="HQJ401"/>
      <c r="HQK401"/>
      <c r="HQL401"/>
      <c r="HQM401"/>
      <c r="HQN401"/>
      <c r="HQO401"/>
      <c r="HQP401"/>
      <c r="HQQ401"/>
      <c r="HQR401"/>
      <c r="HQS401"/>
      <c r="HQT401"/>
      <c r="HQU401"/>
      <c r="HQV401"/>
      <c r="HQW401"/>
      <c r="HQX401"/>
      <c r="HQY401"/>
      <c r="HQZ401"/>
      <c r="HRA401"/>
      <c r="HRB401"/>
      <c r="HRC401"/>
      <c r="HRD401"/>
      <c r="HRE401"/>
      <c r="HRF401"/>
      <c r="HRG401"/>
      <c r="HRH401"/>
      <c r="HRI401"/>
      <c r="HRJ401"/>
      <c r="HRK401"/>
      <c r="HRL401"/>
      <c r="HRM401"/>
      <c r="HRN401"/>
      <c r="HRO401"/>
      <c r="HRP401"/>
      <c r="HRQ401"/>
      <c r="HRR401"/>
      <c r="HRS401"/>
      <c r="HRT401"/>
      <c r="HRU401"/>
      <c r="HRV401"/>
      <c r="HRW401"/>
      <c r="HRX401"/>
      <c r="HRY401"/>
      <c r="HRZ401"/>
      <c r="HSA401"/>
      <c r="HSB401"/>
      <c r="HSC401"/>
      <c r="HSD401"/>
      <c r="HSE401"/>
      <c r="HSF401"/>
      <c r="HSG401"/>
      <c r="HSH401"/>
      <c r="HSI401"/>
      <c r="HSJ401"/>
      <c r="HSK401"/>
      <c r="HSL401"/>
      <c r="HSM401"/>
      <c r="HSN401"/>
      <c r="HSO401"/>
      <c r="HSP401"/>
      <c r="HSQ401"/>
      <c r="HSR401"/>
      <c r="HSS401"/>
      <c r="HST401"/>
      <c r="HSU401"/>
      <c r="HSV401"/>
      <c r="HSW401"/>
      <c r="HSX401"/>
      <c r="HSY401"/>
      <c r="HSZ401"/>
      <c r="HTA401"/>
      <c r="HTB401"/>
      <c r="HTC401"/>
      <c r="HTD401"/>
      <c r="HTE401"/>
      <c r="HTF401"/>
      <c r="HTG401"/>
      <c r="HTH401"/>
      <c r="HTI401"/>
      <c r="HTJ401"/>
      <c r="HTK401"/>
      <c r="HTL401"/>
      <c r="HTM401"/>
      <c r="HTN401"/>
      <c r="HTO401"/>
      <c r="HTP401"/>
      <c r="HTQ401"/>
      <c r="HTR401"/>
      <c r="HTS401"/>
      <c r="HTT401"/>
      <c r="HTU401"/>
      <c r="HTV401"/>
      <c r="HTW401"/>
      <c r="HTX401"/>
      <c r="HTY401"/>
      <c r="HTZ401"/>
      <c r="HUA401"/>
      <c r="HUB401"/>
      <c r="HUC401"/>
      <c r="HUD401"/>
      <c r="HUE401"/>
      <c r="HUF401"/>
      <c r="HUG401"/>
      <c r="HUH401"/>
      <c r="HUI401"/>
      <c r="HUJ401"/>
      <c r="HUK401"/>
      <c r="HUL401"/>
      <c r="HUM401"/>
      <c r="HUN401"/>
      <c r="HUO401"/>
      <c r="HUP401"/>
      <c r="HUQ401"/>
      <c r="HUR401"/>
      <c r="HUS401"/>
      <c r="HUT401"/>
      <c r="HUU401"/>
      <c r="HUV401"/>
      <c r="HUW401"/>
      <c r="HUX401"/>
      <c r="HUY401"/>
      <c r="HUZ401"/>
      <c r="HVA401"/>
      <c r="HVB401"/>
      <c r="HVC401"/>
      <c r="HVD401"/>
      <c r="HVE401"/>
      <c r="HVF401"/>
      <c r="HVG401"/>
      <c r="HVH401"/>
      <c r="HVI401"/>
      <c r="HVJ401"/>
      <c r="HVK401"/>
      <c r="HVL401"/>
      <c r="HVM401"/>
      <c r="HVN401"/>
      <c r="HVO401"/>
      <c r="HVP401"/>
      <c r="HVQ401"/>
      <c r="HVR401"/>
      <c r="HVS401"/>
      <c r="HVT401"/>
      <c r="HVU401"/>
      <c r="HVV401"/>
      <c r="HVW401"/>
      <c r="HVX401"/>
      <c r="HVY401"/>
      <c r="HVZ401"/>
      <c r="HWA401"/>
      <c r="HWB401"/>
      <c r="HWC401"/>
      <c r="HWD401"/>
      <c r="HWE401"/>
      <c r="HWF401"/>
      <c r="HWG401"/>
      <c r="HWH401"/>
      <c r="HWI401"/>
      <c r="HWJ401"/>
      <c r="HWK401"/>
      <c r="HWL401"/>
      <c r="HWM401"/>
      <c r="HWN401"/>
      <c r="HWO401"/>
      <c r="HWP401"/>
      <c r="HWQ401"/>
      <c r="HWR401"/>
      <c r="HWS401"/>
      <c r="HWT401"/>
      <c r="HWU401"/>
      <c r="HWV401"/>
      <c r="HWW401"/>
      <c r="HWX401"/>
      <c r="HWY401"/>
      <c r="HWZ401"/>
      <c r="HXA401"/>
      <c r="HXB401"/>
      <c r="HXC401"/>
      <c r="HXD401"/>
      <c r="HXE401"/>
      <c r="HXF401"/>
      <c r="HXG401"/>
      <c r="HXH401"/>
      <c r="HXI401"/>
      <c r="HXJ401"/>
      <c r="HXK401"/>
      <c r="HXL401"/>
      <c r="HXM401"/>
      <c r="HXN401"/>
      <c r="HXO401"/>
      <c r="HXP401"/>
      <c r="HXQ401"/>
      <c r="HXR401"/>
      <c r="HXS401"/>
      <c r="HXT401"/>
      <c r="HXU401"/>
      <c r="HXV401"/>
      <c r="HXW401"/>
      <c r="HXX401"/>
      <c r="HXY401"/>
      <c r="HXZ401"/>
      <c r="HYA401"/>
      <c r="HYB401"/>
      <c r="HYC401"/>
      <c r="HYD401"/>
      <c r="HYE401"/>
      <c r="HYF401"/>
      <c r="HYG401"/>
      <c r="HYH401"/>
      <c r="HYI401"/>
      <c r="HYJ401"/>
      <c r="HYK401"/>
      <c r="HYL401"/>
      <c r="HYM401"/>
      <c r="HYN401"/>
      <c r="HYO401"/>
      <c r="HYP401"/>
      <c r="HYQ401"/>
      <c r="HYR401"/>
      <c r="HYS401"/>
      <c r="HYT401"/>
      <c r="HYU401"/>
      <c r="HYV401"/>
      <c r="HYW401"/>
      <c r="HYX401"/>
      <c r="HYY401"/>
      <c r="HYZ401"/>
      <c r="HZA401"/>
      <c r="HZB401"/>
      <c r="HZC401"/>
      <c r="HZD401"/>
      <c r="HZE401"/>
      <c r="HZF401"/>
      <c r="HZG401"/>
      <c r="HZH401"/>
      <c r="HZI401"/>
      <c r="HZJ401"/>
      <c r="HZK401"/>
      <c r="HZL401"/>
      <c r="HZM401"/>
      <c r="HZN401"/>
      <c r="HZO401"/>
      <c r="HZP401"/>
      <c r="HZQ401"/>
      <c r="HZR401"/>
      <c r="HZS401"/>
      <c r="HZT401"/>
      <c r="HZU401"/>
      <c r="HZV401"/>
      <c r="HZW401"/>
      <c r="HZX401"/>
      <c r="HZY401"/>
      <c r="HZZ401"/>
      <c r="IAA401"/>
      <c r="IAB401"/>
      <c r="IAC401"/>
      <c r="IAD401"/>
      <c r="IAE401"/>
      <c r="IAF401"/>
      <c r="IAG401"/>
      <c r="IAH401"/>
      <c r="IAI401"/>
      <c r="IAJ401"/>
      <c r="IAK401"/>
      <c r="IAL401"/>
      <c r="IAM401"/>
      <c r="IAN401"/>
      <c r="IAO401"/>
      <c r="IAP401"/>
      <c r="IAQ401"/>
      <c r="IAR401"/>
      <c r="IAS401"/>
      <c r="IAT401"/>
      <c r="IAU401"/>
      <c r="IAV401"/>
      <c r="IAW401"/>
      <c r="IAX401"/>
      <c r="IAY401"/>
      <c r="IAZ401"/>
      <c r="IBA401"/>
      <c r="IBB401"/>
      <c r="IBC401"/>
      <c r="IBD401"/>
      <c r="IBE401"/>
      <c r="IBF401"/>
      <c r="IBG401"/>
      <c r="IBH401"/>
      <c r="IBI401"/>
      <c r="IBJ401"/>
      <c r="IBK401"/>
      <c r="IBL401"/>
      <c r="IBM401"/>
      <c r="IBN401"/>
      <c r="IBO401"/>
      <c r="IBP401"/>
      <c r="IBQ401"/>
      <c r="IBR401"/>
      <c r="IBS401"/>
      <c r="IBT401"/>
      <c r="IBU401"/>
      <c r="IBV401"/>
      <c r="IBW401"/>
      <c r="IBX401"/>
      <c r="IBY401"/>
      <c r="IBZ401"/>
      <c r="ICA401"/>
      <c r="ICB401"/>
      <c r="ICC401"/>
      <c r="ICD401"/>
      <c r="ICE401"/>
      <c r="ICF401"/>
      <c r="ICG401"/>
      <c r="ICH401"/>
      <c r="ICI401"/>
      <c r="ICJ401"/>
      <c r="ICK401"/>
      <c r="ICL401"/>
      <c r="ICM401"/>
      <c r="ICN401"/>
      <c r="ICO401"/>
      <c r="ICP401"/>
      <c r="ICQ401"/>
      <c r="ICR401"/>
      <c r="ICS401"/>
      <c r="ICT401"/>
      <c r="ICU401"/>
      <c r="ICV401"/>
      <c r="ICW401"/>
      <c r="ICX401"/>
      <c r="ICY401"/>
      <c r="ICZ401"/>
      <c r="IDA401"/>
      <c r="IDB401"/>
      <c r="IDC401"/>
      <c r="IDD401"/>
      <c r="IDE401"/>
      <c r="IDF401"/>
      <c r="IDG401"/>
      <c r="IDH401"/>
      <c r="IDI401"/>
      <c r="IDJ401"/>
      <c r="IDK401"/>
      <c r="IDL401"/>
      <c r="IDM401"/>
      <c r="IDN401"/>
      <c r="IDO401"/>
      <c r="IDP401"/>
      <c r="IDQ401"/>
      <c r="IDR401"/>
      <c r="IDS401"/>
      <c r="IDT401"/>
      <c r="IDU401"/>
      <c r="IDV401"/>
      <c r="IDW401"/>
      <c r="IDX401"/>
      <c r="IDY401"/>
      <c r="IDZ401"/>
      <c r="IEA401"/>
      <c r="IEB401"/>
      <c r="IEC401"/>
      <c r="IED401"/>
      <c r="IEE401"/>
      <c r="IEF401"/>
      <c r="IEG401"/>
      <c r="IEH401"/>
      <c r="IEI401"/>
      <c r="IEJ401"/>
      <c r="IEK401"/>
      <c r="IEL401"/>
      <c r="IEM401"/>
      <c r="IEN401"/>
      <c r="IEO401"/>
      <c r="IEP401"/>
      <c r="IEQ401"/>
      <c r="IER401"/>
      <c r="IES401"/>
      <c r="IET401"/>
      <c r="IEU401"/>
      <c r="IEV401"/>
      <c r="IEW401"/>
      <c r="IEX401"/>
      <c r="IEY401"/>
      <c r="IEZ401"/>
      <c r="IFA401"/>
      <c r="IFB401"/>
      <c r="IFC401"/>
      <c r="IFD401"/>
      <c r="IFE401"/>
      <c r="IFF401"/>
      <c r="IFG401"/>
      <c r="IFH401"/>
      <c r="IFI401"/>
      <c r="IFJ401"/>
      <c r="IFK401"/>
      <c r="IFL401"/>
      <c r="IFM401"/>
      <c r="IFN401"/>
      <c r="IFO401"/>
      <c r="IFP401"/>
      <c r="IFQ401"/>
      <c r="IFR401"/>
      <c r="IFS401"/>
      <c r="IFT401"/>
      <c r="IFU401"/>
      <c r="IFV401"/>
      <c r="IFW401"/>
      <c r="IFX401"/>
      <c r="IFY401"/>
      <c r="IFZ401"/>
      <c r="IGA401"/>
      <c r="IGB401"/>
      <c r="IGC401"/>
      <c r="IGD401"/>
      <c r="IGE401"/>
      <c r="IGF401"/>
      <c r="IGG401"/>
      <c r="IGH401"/>
      <c r="IGI401"/>
      <c r="IGJ401"/>
      <c r="IGK401"/>
      <c r="IGL401"/>
      <c r="IGM401"/>
      <c r="IGN401"/>
      <c r="IGO401"/>
      <c r="IGP401"/>
      <c r="IGQ401"/>
      <c r="IGR401"/>
      <c r="IGS401"/>
      <c r="IGT401"/>
      <c r="IGU401"/>
      <c r="IGV401"/>
      <c r="IGW401"/>
      <c r="IGX401"/>
      <c r="IGY401"/>
      <c r="IGZ401"/>
      <c r="IHA401"/>
      <c r="IHB401"/>
      <c r="IHC401"/>
      <c r="IHD401"/>
      <c r="IHE401"/>
      <c r="IHF401"/>
      <c r="IHG401"/>
      <c r="IHH401"/>
      <c r="IHI401"/>
      <c r="IHJ401"/>
      <c r="IHK401"/>
      <c r="IHL401"/>
      <c r="IHM401"/>
      <c r="IHN401"/>
      <c r="IHO401"/>
      <c r="IHP401"/>
      <c r="IHQ401"/>
      <c r="IHR401"/>
      <c r="IHS401"/>
      <c r="IHT401"/>
      <c r="IHU401"/>
      <c r="IHV401"/>
      <c r="IHW401"/>
      <c r="IHX401"/>
      <c r="IHY401"/>
      <c r="IHZ401"/>
      <c r="IIA401"/>
      <c r="IIB401"/>
      <c r="IIC401"/>
      <c r="IID401"/>
      <c r="IIE401"/>
      <c r="IIF401"/>
      <c r="IIG401"/>
      <c r="IIH401"/>
      <c r="III401"/>
      <c r="IIJ401"/>
      <c r="IIK401"/>
      <c r="IIL401"/>
      <c r="IIM401"/>
      <c r="IIN401"/>
      <c r="IIO401"/>
      <c r="IIP401"/>
      <c r="IIQ401"/>
      <c r="IIR401"/>
      <c r="IIS401"/>
      <c r="IIT401"/>
      <c r="IIU401"/>
      <c r="IIV401"/>
      <c r="IIW401"/>
      <c r="IIX401"/>
      <c r="IIY401"/>
      <c r="IIZ401"/>
      <c r="IJA401"/>
      <c r="IJB401"/>
      <c r="IJC401"/>
      <c r="IJD401"/>
      <c r="IJE401"/>
      <c r="IJF401"/>
      <c r="IJG401"/>
      <c r="IJH401"/>
      <c r="IJI401"/>
      <c r="IJJ401"/>
      <c r="IJK401"/>
      <c r="IJL401"/>
      <c r="IJM401"/>
      <c r="IJN401"/>
      <c r="IJO401"/>
      <c r="IJP401"/>
      <c r="IJQ401"/>
      <c r="IJR401"/>
      <c r="IJS401"/>
      <c r="IJT401"/>
      <c r="IJU401"/>
      <c r="IJV401"/>
      <c r="IJW401"/>
      <c r="IJX401"/>
      <c r="IJY401"/>
      <c r="IJZ401"/>
      <c r="IKA401"/>
      <c r="IKB401"/>
      <c r="IKC401"/>
      <c r="IKD401"/>
      <c r="IKE401"/>
      <c r="IKF401"/>
      <c r="IKG401"/>
      <c r="IKH401"/>
      <c r="IKI401"/>
      <c r="IKJ401"/>
      <c r="IKK401"/>
      <c r="IKL401"/>
      <c r="IKM401"/>
      <c r="IKN401"/>
      <c r="IKO401"/>
      <c r="IKP401"/>
      <c r="IKQ401"/>
      <c r="IKR401"/>
      <c r="IKS401"/>
      <c r="IKT401"/>
      <c r="IKU401"/>
      <c r="IKV401"/>
      <c r="IKW401"/>
      <c r="IKX401"/>
      <c r="IKY401"/>
      <c r="IKZ401"/>
      <c r="ILA401"/>
      <c r="ILB401"/>
      <c r="ILC401"/>
      <c r="ILD401"/>
      <c r="ILE401"/>
      <c r="ILF401"/>
      <c r="ILG401"/>
      <c r="ILH401"/>
      <c r="ILI401"/>
      <c r="ILJ401"/>
      <c r="ILK401"/>
      <c r="ILL401"/>
      <c r="ILM401"/>
      <c r="ILN401"/>
      <c r="ILO401"/>
      <c r="ILP401"/>
      <c r="ILQ401"/>
      <c r="ILR401"/>
      <c r="ILS401"/>
      <c r="ILT401"/>
      <c r="ILU401"/>
      <c r="ILV401"/>
      <c r="ILW401"/>
      <c r="ILX401"/>
      <c r="ILY401"/>
      <c r="ILZ401"/>
      <c r="IMA401"/>
      <c r="IMB401"/>
      <c r="IMC401"/>
      <c r="IMD401"/>
      <c r="IME401"/>
      <c r="IMF401"/>
      <c r="IMG401"/>
      <c r="IMH401"/>
      <c r="IMI401"/>
      <c r="IMJ401"/>
      <c r="IMK401"/>
      <c r="IML401"/>
      <c r="IMM401"/>
      <c r="IMN401"/>
      <c r="IMO401"/>
      <c r="IMP401"/>
      <c r="IMQ401"/>
      <c r="IMR401"/>
      <c r="IMS401"/>
      <c r="IMT401"/>
      <c r="IMU401"/>
      <c r="IMV401"/>
      <c r="IMW401"/>
      <c r="IMX401"/>
      <c r="IMY401"/>
      <c r="IMZ401"/>
      <c r="INA401"/>
      <c r="INB401"/>
      <c r="INC401"/>
      <c r="IND401"/>
      <c r="INE401"/>
      <c r="INF401"/>
      <c r="ING401"/>
      <c r="INH401"/>
      <c r="INI401"/>
      <c r="INJ401"/>
      <c r="INK401"/>
      <c r="INL401"/>
      <c r="INM401"/>
      <c r="INN401"/>
      <c r="INO401"/>
      <c r="INP401"/>
      <c r="INQ401"/>
      <c r="INR401"/>
      <c r="INS401"/>
      <c r="INT401"/>
      <c r="INU401"/>
      <c r="INV401"/>
      <c r="INW401"/>
      <c r="INX401"/>
      <c r="INY401"/>
      <c r="INZ401"/>
      <c r="IOA401"/>
      <c r="IOB401"/>
      <c r="IOC401"/>
      <c r="IOD401"/>
      <c r="IOE401"/>
      <c r="IOF401"/>
      <c r="IOG401"/>
      <c r="IOH401"/>
      <c r="IOI401"/>
      <c r="IOJ401"/>
      <c r="IOK401"/>
      <c r="IOL401"/>
      <c r="IOM401"/>
      <c r="ION401"/>
      <c r="IOO401"/>
      <c r="IOP401"/>
      <c r="IOQ401"/>
      <c r="IOR401"/>
      <c r="IOS401"/>
      <c r="IOT401"/>
      <c r="IOU401"/>
      <c r="IOV401"/>
      <c r="IOW401"/>
      <c r="IOX401"/>
      <c r="IOY401"/>
      <c r="IOZ401"/>
      <c r="IPA401"/>
      <c r="IPB401"/>
      <c r="IPC401"/>
      <c r="IPD401"/>
      <c r="IPE401"/>
      <c r="IPF401"/>
      <c r="IPG401"/>
      <c r="IPH401"/>
      <c r="IPI401"/>
      <c r="IPJ401"/>
      <c r="IPK401"/>
      <c r="IPL401"/>
      <c r="IPM401"/>
      <c r="IPN401"/>
      <c r="IPO401"/>
      <c r="IPP401"/>
      <c r="IPQ401"/>
      <c r="IPR401"/>
      <c r="IPS401"/>
      <c r="IPT401"/>
      <c r="IPU401"/>
      <c r="IPV401"/>
      <c r="IPW401"/>
      <c r="IPX401"/>
      <c r="IPY401"/>
      <c r="IPZ401"/>
      <c r="IQA401"/>
      <c r="IQB401"/>
      <c r="IQC401"/>
      <c r="IQD401"/>
      <c r="IQE401"/>
      <c r="IQF401"/>
      <c r="IQG401"/>
      <c r="IQH401"/>
      <c r="IQI401"/>
      <c r="IQJ401"/>
      <c r="IQK401"/>
      <c r="IQL401"/>
      <c r="IQM401"/>
      <c r="IQN401"/>
      <c r="IQO401"/>
      <c r="IQP401"/>
      <c r="IQQ401"/>
      <c r="IQR401"/>
      <c r="IQS401"/>
      <c r="IQT401"/>
      <c r="IQU401"/>
      <c r="IQV401"/>
      <c r="IQW401"/>
      <c r="IQX401"/>
      <c r="IQY401"/>
      <c r="IQZ401"/>
      <c r="IRA401"/>
      <c r="IRB401"/>
      <c r="IRC401"/>
      <c r="IRD401"/>
      <c r="IRE401"/>
      <c r="IRF401"/>
      <c r="IRG401"/>
      <c r="IRH401"/>
      <c r="IRI401"/>
      <c r="IRJ401"/>
      <c r="IRK401"/>
      <c r="IRL401"/>
      <c r="IRM401"/>
      <c r="IRN401"/>
      <c r="IRO401"/>
      <c r="IRP401"/>
      <c r="IRQ401"/>
      <c r="IRR401"/>
      <c r="IRS401"/>
      <c r="IRT401"/>
      <c r="IRU401"/>
      <c r="IRV401"/>
      <c r="IRW401"/>
      <c r="IRX401"/>
      <c r="IRY401"/>
      <c r="IRZ401"/>
      <c r="ISA401"/>
      <c r="ISB401"/>
      <c r="ISC401"/>
      <c r="ISD401"/>
      <c r="ISE401"/>
      <c r="ISF401"/>
      <c r="ISG401"/>
      <c r="ISH401"/>
      <c r="ISI401"/>
      <c r="ISJ401"/>
      <c r="ISK401"/>
      <c r="ISL401"/>
      <c r="ISM401"/>
      <c r="ISN401"/>
      <c r="ISO401"/>
      <c r="ISP401"/>
      <c r="ISQ401"/>
      <c r="ISR401"/>
      <c r="ISS401"/>
      <c r="IST401"/>
      <c r="ISU401"/>
      <c r="ISV401"/>
      <c r="ISW401"/>
      <c r="ISX401"/>
      <c r="ISY401"/>
      <c r="ISZ401"/>
      <c r="ITA401"/>
      <c r="ITB401"/>
      <c r="ITC401"/>
      <c r="ITD401"/>
      <c r="ITE401"/>
      <c r="ITF401"/>
      <c r="ITG401"/>
      <c r="ITH401"/>
      <c r="ITI401"/>
      <c r="ITJ401"/>
      <c r="ITK401"/>
      <c r="ITL401"/>
      <c r="ITM401"/>
      <c r="ITN401"/>
      <c r="ITO401"/>
      <c r="ITP401"/>
      <c r="ITQ401"/>
      <c r="ITR401"/>
      <c r="ITS401"/>
      <c r="ITT401"/>
      <c r="ITU401"/>
      <c r="ITV401"/>
      <c r="ITW401"/>
      <c r="ITX401"/>
      <c r="ITY401"/>
      <c r="ITZ401"/>
      <c r="IUA401"/>
      <c r="IUB401"/>
      <c r="IUC401"/>
      <c r="IUD401"/>
      <c r="IUE401"/>
      <c r="IUF401"/>
      <c r="IUG401"/>
      <c r="IUH401"/>
      <c r="IUI401"/>
      <c r="IUJ401"/>
      <c r="IUK401"/>
      <c r="IUL401"/>
      <c r="IUM401"/>
      <c r="IUN401"/>
      <c r="IUO401"/>
      <c r="IUP401"/>
      <c r="IUQ401"/>
      <c r="IUR401"/>
      <c r="IUS401"/>
      <c r="IUT401"/>
      <c r="IUU401"/>
      <c r="IUV401"/>
      <c r="IUW401"/>
      <c r="IUX401"/>
      <c r="IUY401"/>
      <c r="IUZ401"/>
      <c r="IVA401"/>
      <c r="IVB401"/>
      <c r="IVC401"/>
      <c r="IVD401"/>
      <c r="IVE401"/>
      <c r="IVF401"/>
      <c r="IVG401"/>
      <c r="IVH401"/>
      <c r="IVI401"/>
      <c r="IVJ401"/>
      <c r="IVK401"/>
      <c r="IVL401"/>
      <c r="IVM401"/>
      <c r="IVN401"/>
      <c r="IVO401"/>
      <c r="IVP401"/>
      <c r="IVQ401"/>
      <c r="IVR401"/>
      <c r="IVS401"/>
      <c r="IVT401"/>
      <c r="IVU401"/>
      <c r="IVV401"/>
      <c r="IVW401"/>
      <c r="IVX401"/>
      <c r="IVY401"/>
      <c r="IVZ401"/>
      <c r="IWA401"/>
      <c r="IWB401"/>
      <c r="IWC401"/>
      <c r="IWD401"/>
      <c r="IWE401"/>
      <c r="IWF401"/>
      <c r="IWG401"/>
      <c r="IWH401"/>
      <c r="IWI401"/>
      <c r="IWJ401"/>
      <c r="IWK401"/>
      <c r="IWL401"/>
      <c r="IWM401"/>
      <c r="IWN401"/>
      <c r="IWO401"/>
      <c r="IWP401"/>
      <c r="IWQ401"/>
      <c r="IWR401"/>
      <c r="IWS401"/>
      <c r="IWT401"/>
      <c r="IWU401"/>
      <c r="IWV401"/>
      <c r="IWW401"/>
      <c r="IWX401"/>
      <c r="IWY401"/>
      <c r="IWZ401"/>
      <c r="IXA401"/>
      <c r="IXB401"/>
      <c r="IXC401"/>
      <c r="IXD401"/>
      <c r="IXE401"/>
      <c r="IXF401"/>
      <c r="IXG401"/>
      <c r="IXH401"/>
      <c r="IXI401"/>
      <c r="IXJ401"/>
      <c r="IXK401"/>
      <c r="IXL401"/>
      <c r="IXM401"/>
      <c r="IXN401"/>
      <c r="IXO401"/>
      <c r="IXP401"/>
      <c r="IXQ401"/>
      <c r="IXR401"/>
      <c r="IXS401"/>
      <c r="IXT401"/>
      <c r="IXU401"/>
      <c r="IXV401"/>
      <c r="IXW401"/>
      <c r="IXX401"/>
      <c r="IXY401"/>
      <c r="IXZ401"/>
      <c r="IYA401"/>
      <c r="IYB401"/>
      <c r="IYC401"/>
      <c r="IYD401"/>
      <c r="IYE401"/>
      <c r="IYF401"/>
      <c r="IYG401"/>
      <c r="IYH401"/>
      <c r="IYI401"/>
      <c r="IYJ401"/>
      <c r="IYK401"/>
      <c r="IYL401"/>
      <c r="IYM401"/>
      <c r="IYN401"/>
      <c r="IYO401"/>
      <c r="IYP401"/>
      <c r="IYQ401"/>
      <c r="IYR401"/>
      <c r="IYS401"/>
      <c r="IYT401"/>
      <c r="IYU401"/>
      <c r="IYV401"/>
      <c r="IYW401"/>
      <c r="IYX401"/>
      <c r="IYY401"/>
      <c r="IYZ401"/>
      <c r="IZA401"/>
      <c r="IZB401"/>
      <c r="IZC401"/>
      <c r="IZD401"/>
      <c r="IZE401"/>
      <c r="IZF401"/>
      <c r="IZG401"/>
      <c r="IZH401"/>
      <c r="IZI401"/>
      <c r="IZJ401"/>
      <c r="IZK401"/>
      <c r="IZL401"/>
      <c r="IZM401"/>
      <c r="IZN401"/>
      <c r="IZO401"/>
      <c r="IZP401"/>
      <c r="IZQ401"/>
      <c r="IZR401"/>
      <c r="IZS401"/>
      <c r="IZT401"/>
      <c r="IZU401"/>
      <c r="IZV401"/>
      <c r="IZW401"/>
      <c r="IZX401"/>
      <c r="IZY401"/>
      <c r="IZZ401"/>
      <c r="JAA401"/>
      <c r="JAB401"/>
      <c r="JAC401"/>
      <c r="JAD401"/>
      <c r="JAE401"/>
      <c r="JAF401"/>
      <c r="JAG401"/>
      <c r="JAH401"/>
      <c r="JAI401"/>
      <c r="JAJ401"/>
      <c r="JAK401"/>
      <c r="JAL401"/>
      <c r="JAM401"/>
      <c r="JAN401"/>
      <c r="JAO401"/>
      <c r="JAP401"/>
      <c r="JAQ401"/>
      <c r="JAR401"/>
      <c r="JAS401"/>
      <c r="JAT401"/>
      <c r="JAU401"/>
      <c r="JAV401"/>
      <c r="JAW401"/>
      <c r="JAX401"/>
      <c r="JAY401"/>
      <c r="JAZ401"/>
      <c r="JBA401"/>
      <c r="JBB401"/>
      <c r="JBC401"/>
      <c r="JBD401"/>
      <c r="JBE401"/>
      <c r="JBF401"/>
      <c r="JBG401"/>
      <c r="JBH401"/>
      <c r="JBI401"/>
      <c r="JBJ401"/>
      <c r="JBK401"/>
      <c r="JBL401"/>
      <c r="JBM401"/>
      <c r="JBN401"/>
      <c r="JBO401"/>
      <c r="JBP401"/>
      <c r="JBQ401"/>
      <c r="JBR401"/>
      <c r="JBS401"/>
      <c r="JBT401"/>
      <c r="JBU401"/>
      <c r="JBV401"/>
      <c r="JBW401"/>
      <c r="JBX401"/>
      <c r="JBY401"/>
      <c r="JBZ401"/>
      <c r="JCA401"/>
      <c r="JCB401"/>
      <c r="JCC401"/>
      <c r="JCD401"/>
      <c r="JCE401"/>
      <c r="JCF401"/>
      <c r="JCG401"/>
      <c r="JCH401"/>
      <c r="JCI401"/>
      <c r="JCJ401"/>
      <c r="JCK401"/>
      <c r="JCL401"/>
      <c r="JCM401"/>
      <c r="JCN401"/>
      <c r="JCO401"/>
      <c r="JCP401"/>
      <c r="JCQ401"/>
      <c r="JCR401"/>
      <c r="JCS401"/>
      <c r="JCT401"/>
      <c r="JCU401"/>
      <c r="JCV401"/>
      <c r="JCW401"/>
      <c r="JCX401"/>
      <c r="JCY401"/>
      <c r="JCZ401"/>
      <c r="JDA401"/>
      <c r="JDB401"/>
      <c r="JDC401"/>
      <c r="JDD401"/>
      <c r="JDE401"/>
      <c r="JDF401"/>
      <c r="JDG401"/>
      <c r="JDH401"/>
      <c r="JDI401"/>
      <c r="JDJ401"/>
      <c r="JDK401"/>
      <c r="JDL401"/>
      <c r="JDM401"/>
      <c r="JDN401"/>
      <c r="JDO401"/>
      <c r="JDP401"/>
      <c r="JDQ401"/>
      <c r="JDR401"/>
      <c r="JDS401"/>
      <c r="JDT401"/>
      <c r="JDU401"/>
      <c r="JDV401"/>
      <c r="JDW401"/>
      <c r="JDX401"/>
      <c r="JDY401"/>
      <c r="JDZ401"/>
      <c r="JEA401"/>
      <c r="JEB401"/>
      <c r="JEC401"/>
      <c r="JED401"/>
      <c r="JEE401"/>
      <c r="JEF401"/>
      <c r="JEG401"/>
      <c r="JEH401"/>
      <c r="JEI401"/>
      <c r="JEJ401"/>
      <c r="JEK401"/>
      <c r="JEL401"/>
      <c r="JEM401"/>
      <c r="JEN401"/>
      <c r="JEO401"/>
      <c r="JEP401"/>
      <c r="JEQ401"/>
      <c r="JER401"/>
      <c r="JES401"/>
      <c r="JET401"/>
      <c r="JEU401"/>
      <c r="JEV401"/>
      <c r="JEW401"/>
      <c r="JEX401"/>
      <c r="JEY401"/>
      <c r="JEZ401"/>
      <c r="JFA401"/>
      <c r="JFB401"/>
      <c r="JFC401"/>
      <c r="JFD401"/>
      <c r="JFE401"/>
      <c r="JFF401"/>
      <c r="JFG401"/>
      <c r="JFH401"/>
      <c r="JFI401"/>
      <c r="JFJ401"/>
      <c r="JFK401"/>
      <c r="JFL401"/>
      <c r="JFM401"/>
      <c r="JFN401"/>
      <c r="JFO401"/>
      <c r="JFP401"/>
      <c r="JFQ401"/>
      <c r="JFR401"/>
      <c r="JFS401"/>
      <c r="JFT401"/>
      <c r="JFU401"/>
      <c r="JFV401"/>
      <c r="JFW401"/>
      <c r="JFX401"/>
      <c r="JFY401"/>
      <c r="JFZ401"/>
      <c r="JGA401"/>
      <c r="JGB401"/>
      <c r="JGC401"/>
      <c r="JGD401"/>
      <c r="JGE401"/>
      <c r="JGF401"/>
      <c r="JGG401"/>
      <c r="JGH401"/>
      <c r="JGI401"/>
      <c r="JGJ401"/>
      <c r="JGK401"/>
      <c r="JGL401"/>
      <c r="JGM401"/>
      <c r="JGN401"/>
      <c r="JGO401"/>
      <c r="JGP401"/>
      <c r="JGQ401"/>
      <c r="JGR401"/>
      <c r="JGS401"/>
      <c r="JGT401"/>
      <c r="JGU401"/>
      <c r="JGV401"/>
      <c r="JGW401"/>
      <c r="JGX401"/>
      <c r="JGY401"/>
      <c r="JGZ401"/>
      <c r="JHA401"/>
      <c r="JHB401"/>
      <c r="JHC401"/>
      <c r="JHD401"/>
      <c r="JHE401"/>
      <c r="JHF401"/>
      <c r="JHG401"/>
      <c r="JHH401"/>
      <c r="JHI401"/>
      <c r="JHJ401"/>
      <c r="JHK401"/>
      <c r="JHL401"/>
      <c r="JHM401"/>
      <c r="JHN401"/>
      <c r="JHO401"/>
      <c r="JHP401"/>
      <c r="JHQ401"/>
      <c r="JHR401"/>
      <c r="JHS401"/>
      <c r="JHT401"/>
      <c r="JHU401"/>
      <c r="JHV401"/>
      <c r="JHW401"/>
      <c r="JHX401"/>
      <c r="JHY401"/>
      <c r="JHZ401"/>
      <c r="JIA401"/>
      <c r="JIB401"/>
      <c r="JIC401"/>
      <c r="JID401"/>
      <c r="JIE401"/>
      <c r="JIF401"/>
      <c r="JIG401"/>
      <c r="JIH401"/>
      <c r="JII401"/>
      <c r="JIJ401"/>
      <c r="JIK401"/>
      <c r="JIL401"/>
      <c r="JIM401"/>
      <c r="JIN401"/>
      <c r="JIO401"/>
      <c r="JIP401"/>
      <c r="JIQ401"/>
      <c r="JIR401"/>
      <c r="JIS401"/>
      <c r="JIT401"/>
      <c r="JIU401"/>
      <c r="JIV401"/>
      <c r="JIW401"/>
      <c r="JIX401"/>
      <c r="JIY401"/>
      <c r="JIZ401"/>
      <c r="JJA401"/>
      <c r="JJB401"/>
      <c r="JJC401"/>
      <c r="JJD401"/>
      <c r="JJE401"/>
      <c r="JJF401"/>
      <c r="JJG401"/>
      <c r="JJH401"/>
      <c r="JJI401"/>
      <c r="JJJ401"/>
      <c r="JJK401"/>
      <c r="JJL401"/>
      <c r="JJM401"/>
      <c r="JJN401"/>
      <c r="JJO401"/>
      <c r="JJP401"/>
      <c r="JJQ401"/>
      <c r="JJR401"/>
      <c r="JJS401"/>
      <c r="JJT401"/>
      <c r="JJU401"/>
      <c r="JJV401"/>
      <c r="JJW401"/>
      <c r="JJX401"/>
      <c r="JJY401"/>
      <c r="JJZ401"/>
      <c r="JKA401"/>
      <c r="JKB401"/>
      <c r="JKC401"/>
      <c r="JKD401"/>
      <c r="JKE401"/>
      <c r="JKF401"/>
      <c r="JKG401"/>
      <c r="JKH401"/>
      <c r="JKI401"/>
      <c r="JKJ401"/>
      <c r="JKK401"/>
      <c r="JKL401"/>
      <c r="JKM401"/>
      <c r="JKN401"/>
      <c r="JKO401"/>
      <c r="JKP401"/>
      <c r="JKQ401"/>
      <c r="JKR401"/>
      <c r="JKS401"/>
      <c r="JKT401"/>
      <c r="JKU401"/>
      <c r="JKV401"/>
      <c r="JKW401"/>
      <c r="JKX401"/>
      <c r="JKY401"/>
      <c r="JKZ401"/>
      <c r="JLA401"/>
      <c r="JLB401"/>
      <c r="JLC401"/>
      <c r="JLD401"/>
      <c r="JLE401"/>
      <c r="JLF401"/>
      <c r="JLG401"/>
      <c r="JLH401"/>
      <c r="JLI401"/>
      <c r="JLJ401"/>
      <c r="JLK401"/>
      <c r="JLL401"/>
      <c r="JLM401"/>
      <c r="JLN401"/>
      <c r="JLO401"/>
      <c r="JLP401"/>
      <c r="JLQ401"/>
      <c r="JLR401"/>
      <c r="JLS401"/>
      <c r="JLT401"/>
      <c r="JLU401"/>
      <c r="JLV401"/>
      <c r="JLW401"/>
      <c r="JLX401"/>
      <c r="JLY401"/>
      <c r="JLZ401"/>
      <c r="JMA401"/>
      <c r="JMB401"/>
      <c r="JMC401"/>
      <c r="JMD401"/>
      <c r="JME401"/>
      <c r="JMF401"/>
      <c r="JMG401"/>
      <c r="JMH401"/>
      <c r="JMI401"/>
      <c r="JMJ401"/>
      <c r="JMK401"/>
      <c r="JML401"/>
      <c r="JMM401"/>
      <c r="JMN401"/>
      <c r="JMO401"/>
      <c r="JMP401"/>
      <c r="JMQ401"/>
      <c r="JMR401"/>
      <c r="JMS401"/>
      <c r="JMT401"/>
      <c r="JMU401"/>
      <c r="JMV401"/>
      <c r="JMW401"/>
      <c r="JMX401"/>
      <c r="JMY401"/>
      <c r="JMZ401"/>
      <c r="JNA401"/>
      <c r="JNB401"/>
      <c r="JNC401"/>
      <c r="JND401"/>
      <c r="JNE401"/>
      <c r="JNF401"/>
      <c r="JNG401"/>
      <c r="JNH401"/>
      <c r="JNI401"/>
      <c r="JNJ401"/>
      <c r="JNK401"/>
      <c r="JNL401"/>
      <c r="JNM401"/>
      <c r="JNN401"/>
      <c r="JNO401"/>
      <c r="JNP401"/>
      <c r="JNQ401"/>
      <c r="JNR401"/>
      <c r="JNS401"/>
      <c r="JNT401"/>
      <c r="JNU401"/>
      <c r="JNV401"/>
      <c r="JNW401"/>
      <c r="JNX401"/>
      <c r="JNY401"/>
      <c r="JNZ401"/>
      <c r="JOA401"/>
      <c r="JOB401"/>
      <c r="JOC401"/>
      <c r="JOD401"/>
      <c r="JOE401"/>
      <c r="JOF401"/>
      <c r="JOG401"/>
      <c r="JOH401"/>
      <c r="JOI401"/>
      <c r="JOJ401"/>
      <c r="JOK401"/>
      <c r="JOL401"/>
      <c r="JOM401"/>
      <c r="JON401"/>
      <c r="JOO401"/>
      <c r="JOP401"/>
      <c r="JOQ401"/>
      <c r="JOR401"/>
      <c r="JOS401"/>
      <c r="JOT401"/>
      <c r="JOU401"/>
      <c r="JOV401"/>
      <c r="JOW401"/>
      <c r="JOX401"/>
      <c r="JOY401"/>
      <c r="JOZ401"/>
      <c r="JPA401"/>
      <c r="JPB401"/>
      <c r="JPC401"/>
      <c r="JPD401"/>
      <c r="JPE401"/>
      <c r="JPF401"/>
      <c r="JPG401"/>
      <c r="JPH401"/>
      <c r="JPI401"/>
      <c r="JPJ401"/>
      <c r="JPK401"/>
      <c r="JPL401"/>
      <c r="JPM401"/>
      <c r="JPN401"/>
      <c r="JPO401"/>
      <c r="JPP401"/>
      <c r="JPQ401"/>
      <c r="JPR401"/>
      <c r="JPS401"/>
      <c r="JPT401"/>
      <c r="JPU401"/>
      <c r="JPV401"/>
      <c r="JPW401"/>
      <c r="JPX401"/>
      <c r="JPY401"/>
      <c r="JPZ401"/>
      <c r="JQA401"/>
      <c r="JQB401"/>
      <c r="JQC401"/>
      <c r="JQD401"/>
      <c r="JQE401"/>
      <c r="JQF401"/>
      <c r="JQG401"/>
      <c r="JQH401"/>
      <c r="JQI401"/>
      <c r="JQJ401"/>
      <c r="JQK401"/>
      <c r="JQL401"/>
      <c r="JQM401"/>
      <c r="JQN401"/>
      <c r="JQO401"/>
      <c r="JQP401"/>
      <c r="JQQ401"/>
      <c r="JQR401"/>
      <c r="JQS401"/>
      <c r="JQT401"/>
      <c r="JQU401"/>
      <c r="JQV401"/>
      <c r="JQW401"/>
      <c r="JQX401"/>
      <c r="JQY401"/>
      <c r="JQZ401"/>
      <c r="JRA401"/>
      <c r="JRB401"/>
      <c r="JRC401"/>
      <c r="JRD401"/>
      <c r="JRE401"/>
      <c r="JRF401"/>
      <c r="JRG401"/>
      <c r="JRH401"/>
      <c r="JRI401"/>
      <c r="JRJ401"/>
      <c r="JRK401"/>
      <c r="JRL401"/>
      <c r="JRM401"/>
      <c r="JRN401"/>
      <c r="JRO401"/>
      <c r="JRP401"/>
      <c r="JRQ401"/>
      <c r="JRR401"/>
      <c r="JRS401"/>
      <c r="JRT401"/>
      <c r="JRU401"/>
      <c r="JRV401"/>
      <c r="JRW401"/>
      <c r="JRX401"/>
      <c r="JRY401"/>
      <c r="JRZ401"/>
      <c r="JSA401"/>
      <c r="JSB401"/>
      <c r="JSC401"/>
      <c r="JSD401"/>
      <c r="JSE401"/>
      <c r="JSF401"/>
      <c r="JSG401"/>
      <c r="JSH401"/>
      <c r="JSI401"/>
      <c r="JSJ401"/>
      <c r="JSK401"/>
      <c r="JSL401"/>
      <c r="JSM401"/>
      <c r="JSN401"/>
      <c r="JSO401"/>
      <c r="JSP401"/>
      <c r="JSQ401"/>
      <c r="JSR401"/>
      <c r="JSS401"/>
      <c r="JST401"/>
      <c r="JSU401"/>
      <c r="JSV401"/>
      <c r="JSW401"/>
      <c r="JSX401"/>
      <c r="JSY401"/>
      <c r="JSZ401"/>
      <c r="JTA401"/>
      <c r="JTB401"/>
      <c r="JTC401"/>
      <c r="JTD401"/>
      <c r="JTE401"/>
      <c r="JTF401"/>
      <c r="JTG401"/>
      <c r="JTH401"/>
      <c r="JTI401"/>
      <c r="JTJ401"/>
      <c r="JTK401"/>
      <c r="JTL401"/>
      <c r="JTM401"/>
      <c r="JTN401"/>
      <c r="JTO401"/>
      <c r="JTP401"/>
      <c r="JTQ401"/>
      <c r="JTR401"/>
      <c r="JTS401"/>
      <c r="JTT401"/>
      <c r="JTU401"/>
      <c r="JTV401"/>
      <c r="JTW401"/>
      <c r="JTX401"/>
      <c r="JTY401"/>
      <c r="JTZ401"/>
      <c r="JUA401"/>
      <c r="JUB401"/>
      <c r="JUC401"/>
      <c r="JUD401"/>
      <c r="JUE401"/>
      <c r="JUF401"/>
      <c r="JUG401"/>
      <c r="JUH401"/>
      <c r="JUI401"/>
      <c r="JUJ401"/>
      <c r="JUK401"/>
      <c r="JUL401"/>
      <c r="JUM401"/>
      <c r="JUN401"/>
      <c r="JUO401"/>
      <c r="JUP401"/>
      <c r="JUQ401"/>
      <c r="JUR401"/>
      <c r="JUS401"/>
      <c r="JUT401"/>
      <c r="JUU401"/>
      <c r="JUV401"/>
      <c r="JUW401"/>
      <c r="JUX401"/>
      <c r="JUY401"/>
      <c r="JUZ401"/>
      <c r="JVA401"/>
      <c r="JVB401"/>
      <c r="JVC401"/>
      <c r="JVD401"/>
      <c r="JVE401"/>
      <c r="JVF401"/>
      <c r="JVG401"/>
      <c r="JVH401"/>
      <c r="JVI401"/>
      <c r="JVJ401"/>
      <c r="JVK401"/>
      <c r="JVL401"/>
      <c r="JVM401"/>
      <c r="JVN401"/>
      <c r="JVO401"/>
      <c r="JVP401"/>
      <c r="JVQ401"/>
      <c r="JVR401"/>
      <c r="JVS401"/>
      <c r="JVT401"/>
      <c r="JVU401"/>
      <c r="JVV401"/>
      <c r="JVW401"/>
      <c r="JVX401"/>
      <c r="JVY401"/>
      <c r="JVZ401"/>
      <c r="JWA401"/>
      <c r="JWB401"/>
      <c r="JWC401"/>
      <c r="JWD401"/>
      <c r="JWE401"/>
      <c r="JWF401"/>
      <c r="JWG401"/>
      <c r="JWH401"/>
      <c r="JWI401"/>
      <c r="JWJ401"/>
      <c r="JWK401"/>
      <c r="JWL401"/>
      <c r="JWM401"/>
      <c r="JWN401"/>
      <c r="JWO401"/>
      <c r="JWP401"/>
      <c r="JWQ401"/>
      <c r="JWR401"/>
      <c r="JWS401"/>
      <c r="JWT401"/>
      <c r="JWU401"/>
      <c r="JWV401"/>
      <c r="JWW401"/>
      <c r="JWX401"/>
      <c r="JWY401"/>
      <c r="JWZ401"/>
      <c r="JXA401"/>
      <c r="JXB401"/>
      <c r="JXC401"/>
      <c r="JXD401"/>
      <c r="JXE401"/>
      <c r="JXF401"/>
      <c r="JXG401"/>
      <c r="JXH401"/>
      <c r="JXI401"/>
      <c r="JXJ401"/>
      <c r="JXK401"/>
      <c r="JXL401"/>
      <c r="JXM401"/>
      <c r="JXN401"/>
      <c r="JXO401"/>
      <c r="JXP401"/>
      <c r="JXQ401"/>
      <c r="JXR401"/>
      <c r="JXS401"/>
      <c r="JXT401"/>
      <c r="JXU401"/>
      <c r="JXV401"/>
      <c r="JXW401"/>
      <c r="JXX401"/>
      <c r="JXY401"/>
      <c r="JXZ401"/>
      <c r="JYA401"/>
      <c r="JYB401"/>
      <c r="JYC401"/>
      <c r="JYD401"/>
      <c r="JYE401"/>
      <c r="JYF401"/>
      <c r="JYG401"/>
      <c r="JYH401"/>
      <c r="JYI401"/>
      <c r="JYJ401"/>
      <c r="JYK401"/>
      <c r="JYL401"/>
      <c r="JYM401"/>
      <c r="JYN401"/>
      <c r="JYO401"/>
      <c r="JYP401"/>
      <c r="JYQ401"/>
      <c r="JYR401"/>
      <c r="JYS401"/>
      <c r="JYT401"/>
      <c r="JYU401"/>
      <c r="JYV401"/>
      <c r="JYW401"/>
      <c r="JYX401"/>
      <c r="JYY401"/>
      <c r="JYZ401"/>
      <c r="JZA401"/>
      <c r="JZB401"/>
      <c r="JZC401"/>
      <c r="JZD401"/>
      <c r="JZE401"/>
      <c r="JZF401"/>
      <c r="JZG401"/>
      <c r="JZH401"/>
      <c r="JZI401"/>
      <c r="JZJ401"/>
      <c r="JZK401"/>
      <c r="JZL401"/>
      <c r="JZM401"/>
      <c r="JZN401"/>
      <c r="JZO401"/>
      <c r="JZP401"/>
      <c r="JZQ401"/>
      <c r="JZR401"/>
      <c r="JZS401"/>
      <c r="JZT401"/>
      <c r="JZU401"/>
      <c r="JZV401"/>
      <c r="JZW401"/>
      <c r="JZX401"/>
      <c r="JZY401"/>
      <c r="JZZ401"/>
      <c r="KAA401"/>
      <c r="KAB401"/>
      <c r="KAC401"/>
      <c r="KAD401"/>
      <c r="KAE401"/>
      <c r="KAF401"/>
      <c r="KAG401"/>
      <c r="KAH401"/>
      <c r="KAI401"/>
      <c r="KAJ401"/>
      <c r="KAK401"/>
      <c r="KAL401"/>
      <c r="KAM401"/>
      <c r="KAN401"/>
      <c r="KAO401"/>
      <c r="KAP401"/>
      <c r="KAQ401"/>
      <c r="KAR401"/>
      <c r="KAS401"/>
      <c r="KAT401"/>
      <c r="KAU401"/>
      <c r="KAV401"/>
      <c r="KAW401"/>
      <c r="KAX401"/>
      <c r="KAY401"/>
      <c r="KAZ401"/>
      <c r="KBA401"/>
      <c r="KBB401"/>
      <c r="KBC401"/>
      <c r="KBD401"/>
      <c r="KBE401"/>
      <c r="KBF401"/>
      <c r="KBG401"/>
      <c r="KBH401"/>
      <c r="KBI401"/>
      <c r="KBJ401"/>
      <c r="KBK401"/>
      <c r="KBL401"/>
      <c r="KBM401"/>
      <c r="KBN401"/>
      <c r="KBO401"/>
      <c r="KBP401"/>
      <c r="KBQ401"/>
      <c r="KBR401"/>
      <c r="KBS401"/>
      <c r="KBT401"/>
      <c r="KBU401"/>
      <c r="KBV401"/>
      <c r="KBW401"/>
      <c r="KBX401"/>
      <c r="KBY401"/>
      <c r="KBZ401"/>
      <c r="KCA401"/>
      <c r="KCB401"/>
      <c r="KCC401"/>
      <c r="KCD401"/>
      <c r="KCE401"/>
      <c r="KCF401"/>
      <c r="KCG401"/>
      <c r="KCH401"/>
      <c r="KCI401"/>
      <c r="KCJ401"/>
      <c r="KCK401"/>
      <c r="KCL401"/>
      <c r="KCM401"/>
      <c r="KCN401"/>
      <c r="KCO401"/>
      <c r="KCP401"/>
      <c r="KCQ401"/>
      <c r="KCR401"/>
      <c r="KCS401"/>
      <c r="KCT401"/>
      <c r="KCU401"/>
      <c r="KCV401"/>
      <c r="KCW401"/>
      <c r="KCX401"/>
      <c r="KCY401"/>
      <c r="KCZ401"/>
      <c r="KDA401"/>
      <c r="KDB401"/>
      <c r="KDC401"/>
      <c r="KDD401"/>
      <c r="KDE401"/>
      <c r="KDF401"/>
      <c r="KDG401"/>
      <c r="KDH401"/>
      <c r="KDI401"/>
      <c r="KDJ401"/>
      <c r="KDK401"/>
      <c r="KDL401"/>
      <c r="KDM401"/>
      <c r="KDN401"/>
      <c r="KDO401"/>
      <c r="KDP401"/>
      <c r="KDQ401"/>
      <c r="KDR401"/>
      <c r="KDS401"/>
      <c r="KDT401"/>
      <c r="KDU401"/>
      <c r="KDV401"/>
      <c r="KDW401"/>
      <c r="KDX401"/>
      <c r="KDY401"/>
      <c r="KDZ401"/>
      <c r="KEA401"/>
      <c r="KEB401"/>
      <c r="KEC401"/>
      <c r="KED401"/>
      <c r="KEE401"/>
      <c r="KEF401"/>
      <c r="KEG401"/>
      <c r="KEH401"/>
      <c r="KEI401"/>
      <c r="KEJ401"/>
      <c r="KEK401"/>
      <c r="KEL401"/>
      <c r="KEM401"/>
      <c r="KEN401"/>
      <c r="KEO401"/>
      <c r="KEP401"/>
      <c r="KEQ401"/>
      <c r="KER401"/>
      <c r="KES401"/>
      <c r="KET401"/>
      <c r="KEU401"/>
      <c r="KEV401"/>
      <c r="KEW401"/>
      <c r="KEX401"/>
      <c r="KEY401"/>
      <c r="KEZ401"/>
      <c r="KFA401"/>
      <c r="KFB401"/>
      <c r="KFC401"/>
      <c r="KFD401"/>
      <c r="KFE401"/>
      <c r="KFF401"/>
      <c r="KFG401"/>
      <c r="KFH401"/>
      <c r="KFI401"/>
      <c r="KFJ401"/>
      <c r="KFK401"/>
      <c r="KFL401"/>
      <c r="KFM401"/>
      <c r="KFN401"/>
      <c r="KFO401"/>
      <c r="KFP401"/>
      <c r="KFQ401"/>
      <c r="KFR401"/>
      <c r="KFS401"/>
      <c r="KFT401"/>
      <c r="KFU401"/>
      <c r="KFV401"/>
      <c r="KFW401"/>
      <c r="KFX401"/>
      <c r="KFY401"/>
      <c r="KFZ401"/>
      <c r="KGA401"/>
      <c r="KGB401"/>
      <c r="KGC401"/>
      <c r="KGD401"/>
      <c r="KGE401"/>
      <c r="KGF401"/>
      <c r="KGG401"/>
      <c r="KGH401"/>
      <c r="KGI401"/>
      <c r="KGJ401"/>
      <c r="KGK401"/>
      <c r="KGL401"/>
      <c r="KGM401"/>
      <c r="KGN401"/>
      <c r="KGO401"/>
      <c r="KGP401"/>
      <c r="KGQ401"/>
      <c r="KGR401"/>
      <c r="KGS401"/>
      <c r="KGT401"/>
      <c r="KGU401"/>
      <c r="KGV401"/>
      <c r="KGW401"/>
      <c r="KGX401"/>
      <c r="KGY401"/>
      <c r="KGZ401"/>
      <c r="KHA401"/>
      <c r="KHB401"/>
      <c r="KHC401"/>
      <c r="KHD401"/>
      <c r="KHE401"/>
      <c r="KHF401"/>
      <c r="KHG401"/>
      <c r="KHH401"/>
      <c r="KHI401"/>
      <c r="KHJ401"/>
      <c r="KHK401"/>
      <c r="KHL401"/>
      <c r="KHM401"/>
      <c r="KHN401"/>
      <c r="KHO401"/>
      <c r="KHP401"/>
      <c r="KHQ401"/>
      <c r="KHR401"/>
      <c r="KHS401"/>
      <c r="KHT401"/>
      <c r="KHU401"/>
      <c r="KHV401"/>
      <c r="KHW401"/>
      <c r="KHX401"/>
      <c r="KHY401"/>
      <c r="KHZ401"/>
      <c r="KIA401"/>
      <c r="KIB401"/>
      <c r="KIC401"/>
      <c r="KID401"/>
      <c r="KIE401"/>
      <c r="KIF401"/>
      <c r="KIG401"/>
      <c r="KIH401"/>
      <c r="KII401"/>
      <c r="KIJ401"/>
      <c r="KIK401"/>
      <c r="KIL401"/>
      <c r="KIM401"/>
      <c r="KIN401"/>
      <c r="KIO401"/>
      <c r="KIP401"/>
      <c r="KIQ401"/>
      <c r="KIR401"/>
      <c r="KIS401"/>
      <c r="KIT401"/>
      <c r="KIU401"/>
      <c r="KIV401"/>
      <c r="KIW401"/>
      <c r="KIX401"/>
      <c r="KIY401"/>
      <c r="KIZ401"/>
      <c r="KJA401"/>
      <c r="KJB401"/>
      <c r="KJC401"/>
      <c r="KJD401"/>
      <c r="KJE401"/>
      <c r="KJF401"/>
      <c r="KJG401"/>
      <c r="KJH401"/>
      <c r="KJI401"/>
      <c r="KJJ401"/>
      <c r="KJK401"/>
      <c r="KJL401"/>
      <c r="KJM401"/>
      <c r="KJN401"/>
      <c r="KJO401"/>
      <c r="KJP401"/>
      <c r="KJQ401"/>
      <c r="KJR401"/>
      <c r="KJS401"/>
      <c r="KJT401"/>
      <c r="KJU401"/>
      <c r="KJV401"/>
      <c r="KJW401"/>
      <c r="KJX401"/>
      <c r="KJY401"/>
      <c r="KJZ401"/>
      <c r="KKA401"/>
      <c r="KKB401"/>
      <c r="KKC401"/>
      <c r="KKD401"/>
      <c r="KKE401"/>
      <c r="KKF401"/>
      <c r="KKG401"/>
      <c r="KKH401"/>
      <c r="KKI401"/>
      <c r="KKJ401"/>
      <c r="KKK401"/>
      <c r="KKL401"/>
      <c r="KKM401"/>
      <c r="KKN401"/>
      <c r="KKO401"/>
      <c r="KKP401"/>
      <c r="KKQ401"/>
      <c r="KKR401"/>
      <c r="KKS401"/>
      <c r="KKT401"/>
      <c r="KKU401"/>
      <c r="KKV401"/>
      <c r="KKW401"/>
      <c r="KKX401"/>
      <c r="KKY401"/>
      <c r="KKZ401"/>
      <c r="KLA401"/>
      <c r="KLB401"/>
      <c r="KLC401"/>
      <c r="KLD401"/>
      <c r="KLE401"/>
      <c r="KLF401"/>
      <c r="KLG401"/>
      <c r="KLH401"/>
      <c r="KLI401"/>
      <c r="KLJ401"/>
      <c r="KLK401"/>
      <c r="KLL401"/>
      <c r="KLM401"/>
      <c r="KLN401"/>
      <c r="KLO401"/>
      <c r="KLP401"/>
      <c r="KLQ401"/>
      <c r="KLR401"/>
      <c r="KLS401"/>
      <c r="KLT401"/>
      <c r="KLU401"/>
      <c r="KLV401"/>
      <c r="KLW401"/>
      <c r="KLX401"/>
      <c r="KLY401"/>
      <c r="KLZ401"/>
      <c r="KMA401"/>
      <c r="KMB401"/>
      <c r="KMC401"/>
      <c r="KMD401"/>
      <c r="KME401"/>
      <c r="KMF401"/>
      <c r="KMG401"/>
      <c r="KMH401"/>
      <c r="KMI401"/>
      <c r="KMJ401"/>
      <c r="KMK401"/>
      <c r="KML401"/>
      <c r="KMM401"/>
      <c r="KMN401"/>
      <c r="KMO401"/>
      <c r="KMP401"/>
      <c r="KMQ401"/>
      <c r="KMR401"/>
      <c r="KMS401"/>
      <c r="KMT401"/>
      <c r="KMU401"/>
      <c r="KMV401"/>
      <c r="KMW401"/>
      <c r="KMX401"/>
      <c r="KMY401"/>
      <c r="KMZ401"/>
      <c r="KNA401"/>
      <c r="KNB401"/>
      <c r="KNC401"/>
      <c r="KND401"/>
      <c r="KNE401"/>
      <c r="KNF401"/>
      <c r="KNG401"/>
      <c r="KNH401"/>
      <c r="KNI401"/>
      <c r="KNJ401"/>
      <c r="KNK401"/>
      <c r="KNL401"/>
      <c r="KNM401"/>
      <c r="KNN401"/>
      <c r="KNO401"/>
      <c r="KNP401"/>
      <c r="KNQ401"/>
      <c r="KNR401"/>
      <c r="KNS401"/>
      <c r="KNT401"/>
      <c r="KNU401"/>
      <c r="KNV401"/>
      <c r="KNW401"/>
      <c r="KNX401"/>
      <c r="KNY401"/>
      <c r="KNZ401"/>
      <c r="KOA401"/>
      <c r="KOB401"/>
      <c r="KOC401"/>
      <c r="KOD401"/>
      <c r="KOE401"/>
      <c r="KOF401"/>
      <c r="KOG401"/>
      <c r="KOH401"/>
      <c r="KOI401"/>
      <c r="KOJ401"/>
      <c r="KOK401"/>
      <c r="KOL401"/>
      <c r="KOM401"/>
      <c r="KON401"/>
      <c r="KOO401"/>
      <c r="KOP401"/>
      <c r="KOQ401"/>
      <c r="KOR401"/>
      <c r="KOS401"/>
      <c r="KOT401"/>
      <c r="KOU401"/>
      <c r="KOV401"/>
      <c r="KOW401"/>
      <c r="KOX401"/>
      <c r="KOY401"/>
      <c r="KOZ401"/>
      <c r="KPA401"/>
      <c r="KPB401"/>
      <c r="KPC401"/>
      <c r="KPD401"/>
      <c r="KPE401"/>
      <c r="KPF401"/>
      <c r="KPG401"/>
      <c r="KPH401"/>
      <c r="KPI401"/>
      <c r="KPJ401"/>
      <c r="KPK401"/>
      <c r="KPL401"/>
      <c r="KPM401"/>
      <c r="KPN401"/>
      <c r="KPO401"/>
      <c r="KPP401"/>
      <c r="KPQ401"/>
      <c r="KPR401"/>
      <c r="KPS401"/>
      <c r="KPT401"/>
      <c r="KPU401"/>
      <c r="KPV401"/>
      <c r="KPW401"/>
      <c r="KPX401"/>
      <c r="KPY401"/>
      <c r="KPZ401"/>
      <c r="KQA401"/>
      <c r="KQB401"/>
      <c r="KQC401"/>
      <c r="KQD401"/>
      <c r="KQE401"/>
      <c r="KQF401"/>
      <c r="KQG401"/>
      <c r="KQH401"/>
      <c r="KQI401"/>
      <c r="KQJ401"/>
      <c r="KQK401"/>
      <c r="KQL401"/>
      <c r="KQM401"/>
      <c r="KQN401"/>
      <c r="KQO401"/>
      <c r="KQP401"/>
      <c r="KQQ401"/>
      <c r="KQR401"/>
      <c r="KQS401"/>
      <c r="KQT401"/>
      <c r="KQU401"/>
      <c r="KQV401"/>
      <c r="KQW401"/>
      <c r="KQX401"/>
      <c r="KQY401"/>
      <c r="KQZ401"/>
      <c r="KRA401"/>
      <c r="KRB401"/>
      <c r="KRC401"/>
      <c r="KRD401"/>
      <c r="KRE401"/>
      <c r="KRF401"/>
      <c r="KRG401"/>
      <c r="KRH401"/>
      <c r="KRI401"/>
      <c r="KRJ401"/>
      <c r="KRK401"/>
      <c r="KRL401"/>
      <c r="KRM401"/>
      <c r="KRN401"/>
      <c r="KRO401"/>
      <c r="KRP401"/>
      <c r="KRQ401"/>
      <c r="KRR401"/>
      <c r="KRS401"/>
      <c r="KRT401"/>
      <c r="KRU401"/>
      <c r="KRV401"/>
      <c r="KRW401"/>
      <c r="KRX401"/>
      <c r="KRY401"/>
      <c r="KRZ401"/>
      <c r="KSA401"/>
      <c r="KSB401"/>
      <c r="KSC401"/>
      <c r="KSD401"/>
      <c r="KSE401"/>
      <c r="KSF401"/>
      <c r="KSG401"/>
      <c r="KSH401"/>
      <c r="KSI401"/>
      <c r="KSJ401"/>
      <c r="KSK401"/>
      <c r="KSL401"/>
      <c r="KSM401"/>
      <c r="KSN401"/>
      <c r="KSO401"/>
      <c r="KSP401"/>
      <c r="KSQ401"/>
      <c r="KSR401"/>
      <c r="KSS401"/>
      <c r="KST401"/>
      <c r="KSU401"/>
      <c r="KSV401"/>
      <c r="KSW401"/>
      <c r="KSX401"/>
      <c r="KSY401"/>
      <c r="KSZ401"/>
      <c r="KTA401"/>
      <c r="KTB401"/>
      <c r="KTC401"/>
      <c r="KTD401"/>
      <c r="KTE401"/>
      <c r="KTF401"/>
      <c r="KTG401"/>
      <c r="KTH401"/>
      <c r="KTI401"/>
      <c r="KTJ401"/>
      <c r="KTK401"/>
      <c r="KTL401"/>
      <c r="KTM401"/>
      <c r="KTN401"/>
      <c r="KTO401"/>
      <c r="KTP401"/>
      <c r="KTQ401"/>
      <c r="KTR401"/>
      <c r="KTS401"/>
      <c r="KTT401"/>
      <c r="KTU401"/>
      <c r="KTV401"/>
      <c r="KTW401"/>
      <c r="KTX401"/>
      <c r="KTY401"/>
      <c r="KTZ401"/>
      <c r="KUA401"/>
      <c r="KUB401"/>
      <c r="KUC401"/>
      <c r="KUD401"/>
      <c r="KUE401"/>
      <c r="KUF401"/>
      <c r="KUG401"/>
      <c r="KUH401"/>
      <c r="KUI401"/>
      <c r="KUJ401"/>
      <c r="KUK401"/>
      <c r="KUL401"/>
      <c r="KUM401"/>
      <c r="KUN401"/>
      <c r="KUO401"/>
      <c r="KUP401"/>
      <c r="KUQ401"/>
      <c r="KUR401"/>
      <c r="KUS401"/>
      <c r="KUT401"/>
      <c r="KUU401"/>
      <c r="KUV401"/>
      <c r="KUW401"/>
      <c r="KUX401"/>
      <c r="KUY401"/>
      <c r="KUZ401"/>
      <c r="KVA401"/>
      <c r="KVB401"/>
      <c r="KVC401"/>
      <c r="KVD401"/>
      <c r="KVE401"/>
      <c r="KVF401"/>
      <c r="KVG401"/>
      <c r="KVH401"/>
      <c r="KVI401"/>
      <c r="KVJ401"/>
      <c r="KVK401"/>
      <c r="KVL401"/>
      <c r="KVM401"/>
      <c r="KVN401"/>
      <c r="KVO401"/>
      <c r="KVP401"/>
      <c r="KVQ401"/>
      <c r="KVR401"/>
      <c r="KVS401"/>
      <c r="KVT401"/>
      <c r="KVU401"/>
      <c r="KVV401"/>
      <c r="KVW401"/>
      <c r="KVX401"/>
      <c r="KVY401"/>
      <c r="KVZ401"/>
      <c r="KWA401"/>
      <c r="KWB401"/>
      <c r="KWC401"/>
      <c r="KWD401"/>
      <c r="KWE401"/>
      <c r="KWF401"/>
      <c r="KWG401"/>
      <c r="KWH401"/>
      <c r="KWI401"/>
      <c r="KWJ401"/>
      <c r="KWK401"/>
      <c r="KWL401"/>
      <c r="KWM401"/>
      <c r="KWN401"/>
      <c r="KWO401"/>
      <c r="KWP401"/>
      <c r="KWQ401"/>
      <c r="KWR401"/>
      <c r="KWS401"/>
      <c r="KWT401"/>
      <c r="KWU401"/>
      <c r="KWV401"/>
      <c r="KWW401"/>
      <c r="KWX401"/>
      <c r="KWY401"/>
      <c r="KWZ401"/>
      <c r="KXA401"/>
      <c r="KXB401"/>
      <c r="KXC401"/>
      <c r="KXD401"/>
      <c r="KXE401"/>
      <c r="KXF401"/>
      <c r="KXG401"/>
      <c r="KXH401"/>
      <c r="KXI401"/>
      <c r="KXJ401"/>
      <c r="KXK401"/>
      <c r="KXL401"/>
      <c r="KXM401"/>
      <c r="KXN401"/>
      <c r="KXO401"/>
      <c r="KXP401"/>
      <c r="KXQ401"/>
      <c r="KXR401"/>
      <c r="KXS401"/>
      <c r="KXT401"/>
      <c r="KXU401"/>
      <c r="KXV401"/>
      <c r="KXW401"/>
      <c r="KXX401"/>
      <c r="KXY401"/>
      <c r="KXZ401"/>
      <c r="KYA401"/>
      <c r="KYB401"/>
      <c r="KYC401"/>
      <c r="KYD401"/>
      <c r="KYE401"/>
      <c r="KYF401"/>
      <c r="KYG401"/>
      <c r="KYH401"/>
      <c r="KYI401"/>
      <c r="KYJ401"/>
      <c r="KYK401"/>
      <c r="KYL401"/>
      <c r="KYM401"/>
      <c r="KYN401"/>
      <c r="KYO401"/>
      <c r="KYP401"/>
      <c r="KYQ401"/>
      <c r="KYR401"/>
      <c r="KYS401"/>
      <c r="KYT401"/>
      <c r="KYU401"/>
      <c r="KYV401"/>
      <c r="KYW401"/>
      <c r="KYX401"/>
      <c r="KYY401"/>
      <c r="KYZ401"/>
      <c r="KZA401"/>
      <c r="KZB401"/>
      <c r="KZC401"/>
      <c r="KZD401"/>
      <c r="KZE401"/>
      <c r="KZF401"/>
      <c r="KZG401"/>
      <c r="KZH401"/>
      <c r="KZI401"/>
      <c r="KZJ401"/>
      <c r="KZK401"/>
      <c r="KZL401"/>
      <c r="KZM401"/>
      <c r="KZN401"/>
      <c r="KZO401"/>
      <c r="KZP401"/>
      <c r="KZQ401"/>
      <c r="KZR401"/>
      <c r="KZS401"/>
      <c r="KZT401"/>
      <c r="KZU401"/>
      <c r="KZV401"/>
      <c r="KZW401"/>
      <c r="KZX401"/>
      <c r="KZY401"/>
      <c r="KZZ401"/>
      <c r="LAA401"/>
      <c r="LAB401"/>
      <c r="LAC401"/>
      <c r="LAD401"/>
      <c r="LAE401"/>
      <c r="LAF401"/>
      <c r="LAG401"/>
      <c r="LAH401"/>
      <c r="LAI401"/>
      <c r="LAJ401"/>
      <c r="LAK401"/>
      <c r="LAL401"/>
      <c r="LAM401"/>
      <c r="LAN401"/>
      <c r="LAO401"/>
      <c r="LAP401"/>
      <c r="LAQ401"/>
      <c r="LAR401"/>
      <c r="LAS401"/>
      <c r="LAT401"/>
      <c r="LAU401"/>
      <c r="LAV401"/>
      <c r="LAW401"/>
      <c r="LAX401"/>
      <c r="LAY401"/>
      <c r="LAZ401"/>
      <c r="LBA401"/>
      <c r="LBB401"/>
      <c r="LBC401"/>
      <c r="LBD401"/>
      <c r="LBE401"/>
      <c r="LBF401"/>
      <c r="LBG401"/>
      <c r="LBH401"/>
      <c r="LBI401"/>
      <c r="LBJ401"/>
      <c r="LBK401"/>
      <c r="LBL401"/>
      <c r="LBM401"/>
      <c r="LBN401"/>
      <c r="LBO401"/>
      <c r="LBP401"/>
      <c r="LBQ401"/>
      <c r="LBR401"/>
      <c r="LBS401"/>
      <c r="LBT401"/>
      <c r="LBU401"/>
      <c r="LBV401"/>
      <c r="LBW401"/>
      <c r="LBX401"/>
      <c r="LBY401"/>
      <c r="LBZ401"/>
      <c r="LCA401"/>
      <c r="LCB401"/>
      <c r="LCC401"/>
      <c r="LCD401"/>
      <c r="LCE401"/>
      <c r="LCF401"/>
      <c r="LCG401"/>
      <c r="LCH401"/>
      <c r="LCI401"/>
      <c r="LCJ401"/>
      <c r="LCK401"/>
      <c r="LCL401"/>
      <c r="LCM401"/>
      <c r="LCN401"/>
      <c r="LCO401"/>
      <c r="LCP401"/>
      <c r="LCQ401"/>
      <c r="LCR401"/>
      <c r="LCS401"/>
      <c r="LCT401"/>
      <c r="LCU401"/>
      <c r="LCV401"/>
      <c r="LCW401"/>
      <c r="LCX401"/>
      <c r="LCY401"/>
      <c r="LCZ401"/>
      <c r="LDA401"/>
      <c r="LDB401"/>
      <c r="LDC401"/>
      <c r="LDD401"/>
      <c r="LDE401"/>
      <c r="LDF401"/>
      <c r="LDG401"/>
      <c r="LDH401"/>
      <c r="LDI401"/>
      <c r="LDJ401"/>
      <c r="LDK401"/>
      <c r="LDL401"/>
      <c r="LDM401"/>
      <c r="LDN401"/>
      <c r="LDO401"/>
      <c r="LDP401"/>
      <c r="LDQ401"/>
      <c r="LDR401"/>
      <c r="LDS401"/>
      <c r="LDT401"/>
      <c r="LDU401"/>
      <c r="LDV401"/>
      <c r="LDW401"/>
      <c r="LDX401"/>
      <c r="LDY401"/>
      <c r="LDZ401"/>
      <c r="LEA401"/>
      <c r="LEB401"/>
      <c r="LEC401"/>
      <c r="LED401"/>
      <c r="LEE401"/>
      <c r="LEF401"/>
      <c r="LEG401"/>
      <c r="LEH401"/>
      <c r="LEI401"/>
      <c r="LEJ401"/>
      <c r="LEK401"/>
      <c r="LEL401"/>
      <c r="LEM401"/>
      <c r="LEN401"/>
      <c r="LEO401"/>
      <c r="LEP401"/>
      <c r="LEQ401"/>
      <c r="LER401"/>
      <c r="LES401"/>
      <c r="LET401"/>
      <c r="LEU401"/>
      <c r="LEV401"/>
      <c r="LEW401"/>
      <c r="LEX401"/>
      <c r="LEY401"/>
      <c r="LEZ401"/>
      <c r="LFA401"/>
      <c r="LFB401"/>
      <c r="LFC401"/>
      <c r="LFD401"/>
      <c r="LFE401"/>
      <c r="LFF401"/>
      <c r="LFG401"/>
      <c r="LFH401"/>
      <c r="LFI401"/>
      <c r="LFJ401"/>
      <c r="LFK401"/>
      <c r="LFL401"/>
      <c r="LFM401"/>
      <c r="LFN401"/>
      <c r="LFO401"/>
      <c r="LFP401"/>
      <c r="LFQ401"/>
      <c r="LFR401"/>
      <c r="LFS401"/>
      <c r="LFT401"/>
      <c r="LFU401"/>
      <c r="LFV401"/>
      <c r="LFW401"/>
      <c r="LFX401"/>
      <c r="LFY401"/>
      <c r="LFZ401"/>
      <c r="LGA401"/>
      <c r="LGB401"/>
      <c r="LGC401"/>
      <c r="LGD401"/>
      <c r="LGE401"/>
      <c r="LGF401"/>
      <c r="LGG401"/>
      <c r="LGH401"/>
      <c r="LGI401"/>
      <c r="LGJ401"/>
      <c r="LGK401"/>
      <c r="LGL401"/>
      <c r="LGM401"/>
      <c r="LGN401"/>
      <c r="LGO401"/>
      <c r="LGP401"/>
      <c r="LGQ401"/>
      <c r="LGR401"/>
      <c r="LGS401"/>
      <c r="LGT401"/>
      <c r="LGU401"/>
      <c r="LGV401"/>
      <c r="LGW401"/>
      <c r="LGX401"/>
      <c r="LGY401"/>
      <c r="LGZ401"/>
      <c r="LHA401"/>
      <c r="LHB401"/>
      <c r="LHC401"/>
      <c r="LHD401"/>
      <c r="LHE401"/>
      <c r="LHF401"/>
      <c r="LHG401"/>
      <c r="LHH401"/>
      <c r="LHI401"/>
      <c r="LHJ401"/>
      <c r="LHK401"/>
      <c r="LHL401"/>
      <c r="LHM401"/>
      <c r="LHN401"/>
      <c r="LHO401"/>
      <c r="LHP401"/>
      <c r="LHQ401"/>
      <c r="LHR401"/>
      <c r="LHS401"/>
      <c r="LHT401"/>
      <c r="LHU401"/>
      <c r="LHV401"/>
      <c r="LHW401"/>
      <c r="LHX401"/>
      <c r="LHY401"/>
      <c r="LHZ401"/>
      <c r="LIA401"/>
      <c r="LIB401"/>
      <c r="LIC401"/>
      <c r="LID401"/>
      <c r="LIE401"/>
      <c r="LIF401"/>
      <c r="LIG401"/>
      <c r="LIH401"/>
      <c r="LII401"/>
      <c r="LIJ401"/>
      <c r="LIK401"/>
      <c r="LIL401"/>
      <c r="LIM401"/>
      <c r="LIN401"/>
      <c r="LIO401"/>
      <c r="LIP401"/>
      <c r="LIQ401"/>
      <c r="LIR401"/>
      <c r="LIS401"/>
      <c r="LIT401"/>
      <c r="LIU401"/>
      <c r="LIV401"/>
      <c r="LIW401"/>
      <c r="LIX401"/>
      <c r="LIY401"/>
      <c r="LIZ401"/>
      <c r="LJA401"/>
      <c r="LJB401"/>
      <c r="LJC401"/>
      <c r="LJD401"/>
      <c r="LJE401"/>
      <c r="LJF401"/>
      <c r="LJG401"/>
      <c r="LJH401"/>
      <c r="LJI401"/>
      <c r="LJJ401"/>
      <c r="LJK401"/>
      <c r="LJL401"/>
      <c r="LJM401"/>
      <c r="LJN401"/>
      <c r="LJO401"/>
      <c r="LJP401"/>
      <c r="LJQ401"/>
      <c r="LJR401"/>
      <c r="LJS401"/>
      <c r="LJT401"/>
      <c r="LJU401"/>
      <c r="LJV401"/>
      <c r="LJW401"/>
      <c r="LJX401"/>
      <c r="LJY401"/>
      <c r="LJZ401"/>
      <c r="LKA401"/>
      <c r="LKB401"/>
      <c r="LKC401"/>
      <c r="LKD401"/>
      <c r="LKE401"/>
      <c r="LKF401"/>
      <c r="LKG401"/>
      <c r="LKH401"/>
      <c r="LKI401"/>
      <c r="LKJ401"/>
      <c r="LKK401"/>
      <c r="LKL401"/>
      <c r="LKM401"/>
      <c r="LKN401"/>
      <c r="LKO401"/>
      <c r="LKP401"/>
      <c r="LKQ401"/>
      <c r="LKR401"/>
      <c r="LKS401"/>
      <c r="LKT401"/>
      <c r="LKU401"/>
      <c r="LKV401"/>
      <c r="LKW401"/>
      <c r="LKX401"/>
      <c r="LKY401"/>
      <c r="LKZ401"/>
      <c r="LLA401"/>
      <c r="LLB401"/>
      <c r="LLC401"/>
      <c r="LLD401"/>
      <c r="LLE401"/>
      <c r="LLF401"/>
      <c r="LLG401"/>
      <c r="LLH401"/>
      <c r="LLI401"/>
      <c r="LLJ401"/>
      <c r="LLK401"/>
      <c r="LLL401"/>
      <c r="LLM401"/>
      <c r="LLN401"/>
      <c r="LLO401"/>
      <c r="LLP401"/>
      <c r="LLQ401"/>
      <c r="LLR401"/>
      <c r="LLS401"/>
      <c r="LLT401"/>
      <c r="LLU401"/>
      <c r="LLV401"/>
      <c r="LLW401"/>
      <c r="LLX401"/>
      <c r="LLY401"/>
      <c r="LLZ401"/>
      <c r="LMA401"/>
      <c r="LMB401"/>
      <c r="LMC401"/>
      <c r="LMD401"/>
      <c r="LME401"/>
      <c r="LMF401"/>
      <c r="LMG401"/>
      <c r="LMH401"/>
      <c r="LMI401"/>
      <c r="LMJ401"/>
      <c r="LMK401"/>
      <c r="LML401"/>
      <c r="LMM401"/>
      <c r="LMN401"/>
      <c r="LMO401"/>
      <c r="LMP401"/>
      <c r="LMQ401"/>
      <c r="LMR401"/>
      <c r="LMS401"/>
      <c r="LMT401"/>
      <c r="LMU401"/>
      <c r="LMV401"/>
      <c r="LMW401"/>
      <c r="LMX401"/>
      <c r="LMY401"/>
      <c r="LMZ401"/>
      <c r="LNA401"/>
      <c r="LNB401"/>
      <c r="LNC401"/>
      <c r="LND401"/>
      <c r="LNE401"/>
      <c r="LNF401"/>
      <c r="LNG401"/>
      <c r="LNH401"/>
      <c r="LNI401"/>
      <c r="LNJ401"/>
      <c r="LNK401"/>
      <c r="LNL401"/>
      <c r="LNM401"/>
      <c r="LNN401"/>
      <c r="LNO401"/>
      <c r="LNP401"/>
      <c r="LNQ401"/>
      <c r="LNR401"/>
      <c r="LNS401"/>
      <c r="LNT401"/>
      <c r="LNU401"/>
      <c r="LNV401"/>
      <c r="LNW401"/>
      <c r="LNX401"/>
      <c r="LNY401"/>
      <c r="LNZ401"/>
      <c r="LOA401"/>
      <c r="LOB401"/>
      <c r="LOC401"/>
      <c r="LOD401"/>
      <c r="LOE401"/>
      <c r="LOF401"/>
      <c r="LOG401"/>
      <c r="LOH401"/>
      <c r="LOI401"/>
      <c r="LOJ401"/>
      <c r="LOK401"/>
      <c r="LOL401"/>
      <c r="LOM401"/>
      <c r="LON401"/>
      <c r="LOO401"/>
      <c r="LOP401"/>
      <c r="LOQ401"/>
      <c r="LOR401"/>
      <c r="LOS401"/>
      <c r="LOT401"/>
      <c r="LOU401"/>
      <c r="LOV401"/>
      <c r="LOW401"/>
      <c r="LOX401"/>
      <c r="LOY401"/>
      <c r="LOZ401"/>
      <c r="LPA401"/>
      <c r="LPB401"/>
      <c r="LPC401"/>
      <c r="LPD401"/>
      <c r="LPE401"/>
      <c r="LPF401"/>
      <c r="LPG401"/>
      <c r="LPH401"/>
      <c r="LPI401"/>
      <c r="LPJ401"/>
      <c r="LPK401"/>
      <c r="LPL401"/>
      <c r="LPM401"/>
      <c r="LPN401"/>
      <c r="LPO401"/>
      <c r="LPP401"/>
      <c r="LPQ401"/>
      <c r="LPR401"/>
      <c r="LPS401"/>
      <c r="LPT401"/>
      <c r="LPU401"/>
      <c r="LPV401"/>
      <c r="LPW401"/>
      <c r="LPX401"/>
      <c r="LPY401"/>
      <c r="LPZ401"/>
      <c r="LQA401"/>
      <c r="LQB401"/>
      <c r="LQC401"/>
      <c r="LQD401"/>
      <c r="LQE401"/>
      <c r="LQF401"/>
      <c r="LQG401"/>
      <c r="LQH401"/>
      <c r="LQI401"/>
      <c r="LQJ401"/>
      <c r="LQK401"/>
      <c r="LQL401"/>
      <c r="LQM401"/>
      <c r="LQN401"/>
      <c r="LQO401"/>
      <c r="LQP401"/>
      <c r="LQQ401"/>
      <c r="LQR401"/>
      <c r="LQS401"/>
      <c r="LQT401"/>
      <c r="LQU401"/>
      <c r="LQV401"/>
      <c r="LQW401"/>
      <c r="LQX401"/>
      <c r="LQY401"/>
      <c r="LQZ401"/>
      <c r="LRA401"/>
      <c r="LRB401"/>
      <c r="LRC401"/>
      <c r="LRD401"/>
      <c r="LRE401"/>
      <c r="LRF401"/>
      <c r="LRG401"/>
      <c r="LRH401"/>
      <c r="LRI401"/>
      <c r="LRJ401"/>
      <c r="LRK401"/>
      <c r="LRL401"/>
      <c r="LRM401"/>
      <c r="LRN401"/>
      <c r="LRO401"/>
      <c r="LRP401"/>
      <c r="LRQ401"/>
      <c r="LRR401"/>
      <c r="LRS401"/>
      <c r="LRT401"/>
      <c r="LRU401"/>
      <c r="LRV401"/>
      <c r="LRW401"/>
      <c r="LRX401"/>
      <c r="LRY401"/>
      <c r="LRZ401"/>
      <c r="LSA401"/>
      <c r="LSB401"/>
      <c r="LSC401"/>
      <c r="LSD401"/>
      <c r="LSE401"/>
      <c r="LSF401"/>
      <c r="LSG401"/>
      <c r="LSH401"/>
      <c r="LSI401"/>
      <c r="LSJ401"/>
      <c r="LSK401"/>
      <c r="LSL401"/>
      <c r="LSM401"/>
      <c r="LSN401"/>
      <c r="LSO401"/>
      <c r="LSP401"/>
      <c r="LSQ401"/>
      <c r="LSR401"/>
      <c r="LSS401"/>
      <c r="LST401"/>
      <c r="LSU401"/>
      <c r="LSV401"/>
      <c r="LSW401"/>
      <c r="LSX401"/>
      <c r="LSY401"/>
      <c r="LSZ401"/>
      <c r="LTA401"/>
      <c r="LTB401"/>
      <c r="LTC401"/>
      <c r="LTD401"/>
      <c r="LTE401"/>
      <c r="LTF401"/>
      <c r="LTG401"/>
      <c r="LTH401"/>
      <c r="LTI401"/>
      <c r="LTJ401"/>
      <c r="LTK401"/>
      <c r="LTL401"/>
      <c r="LTM401"/>
      <c r="LTN401"/>
      <c r="LTO401"/>
      <c r="LTP401"/>
      <c r="LTQ401"/>
      <c r="LTR401"/>
      <c r="LTS401"/>
      <c r="LTT401"/>
      <c r="LTU401"/>
      <c r="LTV401"/>
      <c r="LTW401"/>
      <c r="LTX401"/>
      <c r="LTY401"/>
      <c r="LTZ401"/>
      <c r="LUA401"/>
      <c r="LUB401"/>
      <c r="LUC401"/>
      <c r="LUD401"/>
      <c r="LUE401"/>
      <c r="LUF401"/>
      <c r="LUG401"/>
      <c r="LUH401"/>
      <c r="LUI401"/>
      <c r="LUJ401"/>
      <c r="LUK401"/>
      <c r="LUL401"/>
      <c r="LUM401"/>
      <c r="LUN401"/>
      <c r="LUO401"/>
      <c r="LUP401"/>
      <c r="LUQ401"/>
      <c r="LUR401"/>
      <c r="LUS401"/>
      <c r="LUT401"/>
      <c r="LUU401"/>
      <c r="LUV401"/>
      <c r="LUW401"/>
      <c r="LUX401"/>
      <c r="LUY401"/>
      <c r="LUZ401"/>
      <c r="LVA401"/>
      <c r="LVB401"/>
      <c r="LVC401"/>
      <c r="LVD401"/>
      <c r="LVE401"/>
      <c r="LVF401"/>
      <c r="LVG401"/>
      <c r="LVH401"/>
      <c r="LVI401"/>
      <c r="LVJ401"/>
      <c r="LVK401"/>
      <c r="LVL401"/>
      <c r="LVM401"/>
      <c r="LVN401"/>
      <c r="LVO401"/>
      <c r="LVP401"/>
      <c r="LVQ401"/>
      <c r="LVR401"/>
      <c r="LVS401"/>
      <c r="LVT401"/>
      <c r="LVU401"/>
      <c r="LVV401"/>
      <c r="LVW401"/>
      <c r="LVX401"/>
      <c r="LVY401"/>
      <c r="LVZ401"/>
      <c r="LWA401"/>
      <c r="LWB401"/>
      <c r="LWC401"/>
      <c r="LWD401"/>
      <c r="LWE401"/>
      <c r="LWF401"/>
      <c r="LWG401"/>
      <c r="LWH401"/>
      <c r="LWI401"/>
      <c r="LWJ401"/>
      <c r="LWK401"/>
      <c r="LWL401"/>
      <c r="LWM401"/>
      <c r="LWN401"/>
      <c r="LWO401"/>
      <c r="LWP401"/>
      <c r="LWQ401"/>
      <c r="LWR401"/>
      <c r="LWS401"/>
      <c r="LWT401"/>
      <c r="LWU401"/>
      <c r="LWV401"/>
      <c r="LWW401"/>
      <c r="LWX401"/>
      <c r="LWY401"/>
      <c r="LWZ401"/>
      <c r="LXA401"/>
      <c r="LXB401"/>
      <c r="LXC401"/>
      <c r="LXD401"/>
      <c r="LXE401"/>
      <c r="LXF401"/>
      <c r="LXG401"/>
      <c r="LXH401"/>
      <c r="LXI401"/>
      <c r="LXJ401"/>
      <c r="LXK401"/>
      <c r="LXL401"/>
      <c r="LXM401"/>
      <c r="LXN401"/>
      <c r="LXO401"/>
      <c r="LXP401"/>
      <c r="LXQ401"/>
      <c r="LXR401"/>
      <c r="LXS401"/>
      <c r="LXT401"/>
      <c r="LXU401"/>
      <c r="LXV401"/>
      <c r="LXW401"/>
      <c r="LXX401"/>
      <c r="LXY401"/>
      <c r="LXZ401"/>
      <c r="LYA401"/>
      <c r="LYB401"/>
      <c r="LYC401"/>
      <c r="LYD401"/>
      <c r="LYE401"/>
      <c r="LYF401"/>
      <c r="LYG401"/>
      <c r="LYH401"/>
      <c r="LYI401"/>
      <c r="LYJ401"/>
      <c r="LYK401"/>
      <c r="LYL401"/>
      <c r="LYM401"/>
      <c r="LYN401"/>
      <c r="LYO401"/>
      <c r="LYP401"/>
      <c r="LYQ401"/>
      <c r="LYR401"/>
      <c r="LYS401"/>
      <c r="LYT401"/>
      <c r="LYU401"/>
      <c r="LYV401"/>
      <c r="LYW401"/>
      <c r="LYX401"/>
      <c r="LYY401"/>
      <c r="LYZ401"/>
      <c r="LZA401"/>
      <c r="LZB401"/>
      <c r="LZC401"/>
      <c r="LZD401"/>
      <c r="LZE401"/>
      <c r="LZF401"/>
      <c r="LZG401"/>
      <c r="LZH401"/>
      <c r="LZI401"/>
      <c r="LZJ401"/>
      <c r="LZK401"/>
      <c r="LZL401"/>
      <c r="LZM401"/>
      <c r="LZN401"/>
      <c r="LZO401"/>
      <c r="LZP401"/>
      <c r="LZQ401"/>
      <c r="LZR401"/>
      <c r="LZS401"/>
      <c r="LZT401"/>
      <c r="LZU401"/>
      <c r="LZV401"/>
      <c r="LZW401"/>
      <c r="LZX401"/>
      <c r="LZY401"/>
      <c r="LZZ401"/>
      <c r="MAA401"/>
      <c r="MAB401"/>
      <c r="MAC401"/>
      <c r="MAD401"/>
      <c r="MAE401"/>
      <c r="MAF401"/>
      <c r="MAG401"/>
      <c r="MAH401"/>
      <c r="MAI401"/>
      <c r="MAJ401"/>
      <c r="MAK401"/>
      <c r="MAL401"/>
      <c r="MAM401"/>
      <c r="MAN401"/>
      <c r="MAO401"/>
      <c r="MAP401"/>
      <c r="MAQ401"/>
      <c r="MAR401"/>
      <c r="MAS401"/>
      <c r="MAT401"/>
      <c r="MAU401"/>
      <c r="MAV401"/>
      <c r="MAW401"/>
      <c r="MAX401"/>
      <c r="MAY401"/>
      <c r="MAZ401"/>
      <c r="MBA401"/>
      <c r="MBB401"/>
      <c r="MBC401"/>
      <c r="MBD401"/>
      <c r="MBE401"/>
      <c r="MBF401"/>
      <c r="MBG401"/>
      <c r="MBH401"/>
      <c r="MBI401"/>
      <c r="MBJ401"/>
      <c r="MBK401"/>
      <c r="MBL401"/>
      <c r="MBM401"/>
      <c r="MBN401"/>
      <c r="MBO401"/>
      <c r="MBP401"/>
      <c r="MBQ401"/>
      <c r="MBR401"/>
      <c r="MBS401"/>
      <c r="MBT401"/>
      <c r="MBU401"/>
      <c r="MBV401"/>
      <c r="MBW401"/>
      <c r="MBX401"/>
      <c r="MBY401"/>
      <c r="MBZ401"/>
      <c r="MCA401"/>
      <c r="MCB401"/>
      <c r="MCC401"/>
      <c r="MCD401"/>
      <c r="MCE401"/>
      <c r="MCF401"/>
      <c r="MCG401"/>
      <c r="MCH401"/>
      <c r="MCI401"/>
      <c r="MCJ401"/>
      <c r="MCK401"/>
      <c r="MCL401"/>
      <c r="MCM401"/>
      <c r="MCN401"/>
      <c r="MCO401"/>
      <c r="MCP401"/>
      <c r="MCQ401"/>
      <c r="MCR401"/>
      <c r="MCS401"/>
      <c r="MCT401"/>
      <c r="MCU401"/>
      <c r="MCV401"/>
      <c r="MCW401"/>
      <c r="MCX401"/>
      <c r="MCY401"/>
      <c r="MCZ401"/>
      <c r="MDA401"/>
      <c r="MDB401"/>
      <c r="MDC401"/>
      <c r="MDD401"/>
      <c r="MDE401"/>
      <c r="MDF401"/>
      <c r="MDG401"/>
      <c r="MDH401"/>
      <c r="MDI401"/>
      <c r="MDJ401"/>
      <c r="MDK401"/>
      <c r="MDL401"/>
      <c r="MDM401"/>
      <c r="MDN401"/>
      <c r="MDO401"/>
      <c r="MDP401"/>
      <c r="MDQ401"/>
      <c r="MDR401"/>
      <c r="MDS401"/>
      <c r="MDT401"/>
      <c r="MDU401"/>
      <c r="MDV401"/>
      <c r="MDW401"/>
      <c r="MDX401"/>
      <c r="MDY401"/>
      <c r="MDZ401"/>
      <c r="MEA401"/>
      <c r="MEB401"/>
      <c r="MEC401"/>
      <c r="MED401"/>
      <c r="MEE401"/>
      <c r="MEF401"/>
      <c r="MEG401"/>
      <c r="MEH401"/>
      <c r="MEI401"/>
      <c r="MEJ401"/>
      <c r="MEK401"/>
      <c r="MEL401"/>
      <c r="MEM401"/>
      <c r="MEN401"/>
      <c r="MEO401"/>
      <c r="MEP401"/>
      <c r="MEQ401"/>
      <c r="MER401"/>
      <c r="MES401"/>
      <c r="MET401"/>
      <c r="MEU401"/>
      <c r="MEV401"/>
      <c r="MEW401"/>
      <c r="MEX401"/>
      <c r="MEY401"/>
      <c r="MEZ401"/>
      <c r="MFA401"/>
      <c r="MFB401"/>
      <c r="MFC401"/>
      <c r="MFD401"/>
      <c r="MFE401"/>
      <c r="MFF401"/>
      <c r="MFG401"/>
      <c r="MFH401"/>
      <c r="MFI401"/>
      <c r="MFJ401"/>
      <c r="MFK401"/>
      <c r="MFL401"/>
      <c r="MFM401"/>
      <c r="MFN401"/>
      <c r="MFO401"/>
      <c r="MFP401"/>
      <c r="MFQ401"/>
      <c r="MFR401"/>
      <c r="MFS401"/>
      <c r="MFT401"/>
      <c r="MFU401"/>
      <c r="MFV401"/>
      <c r="MFW401"/>
      <c r="MFX401"/>
      <c r="MFY401"/>
      <c r="MFZ401"/>
      <c r="MGA401"/>
      <c r="MGB401"/>
      <c r="MGC401"/>
      <c r="MGD401"/>
      <c r="MGE401"/>
      <c r="MGF401"/>
      <c r="MGG401"/>
      <c r="MGH401"/>
      <c r="MGI401"/>
      <c r="MGJ401"/>
      <c r="MGK401"/>
      <c r="MGL401"/>
      <c r="MGM401"/>
      <c r="MGN401"/>
      <c r="MGO401"/>
      <c r="MGP401"/>
      <c r="MGQ401"/>
      <c r="MGR401"/>
      <c r="MGS401"/>
      <c r="MGT401"/>
      <c r="MGU401"/>
      <c r="MGV401"/>
      <c r="MGW401"/>
      <c r="MGX401"/>
      <c r="MGY401"/>
      <c r="MGZ401"/>
      <c r="MHA401"/>
      <c r="MHB401"/>
      <c r="MHC401"/>
      <c r="MHD401"/>
      <c r="MHE401"/>
      <c r="MHF401"/>
      <c r="MHG401"/>
      <c r="MHH401"/>
      <c r="MHI401"/>
      <c r="MHJ401"/>
      <c r="MHK401"/>
      <c r="MHL401"/>
      <c r="MHM401"/>
      <c r="MHN401"/>
      <c r="MHO401"/>
      <c r="MHP401"/>
      <c r="MHQ401"/>
      <c r="MHR401"/>
      <c r="MHS401"/>
      <c r="MHT401"/>
      <c r="MHU401"/>
      <c r="MHV401"/>
      <c r="MHW401"/>
      <c r="MHX401"/>
      <c r="MHY401"/>
      <c r="MHZ401"/>
      <c r="MIA401"/>
      <c r="MIB401"/>
      <c r="MIC401"/>
      <c r="MID401"/>
      <c r="MIE401"/>
      <c r="MIF401"/>
      <c r="MIG401"/>
      <c r="MIH401"/>
      <c r="MII401"/>
      <c r="MIJ401"/>
      <c r="MIK401"/>
      <c r="MIL401"/>
      <c r="MIM401"/>
      <c r="MIN401"/>
      <c r="MIO401"/>
      <c r="MIP401"/>
      <c r="MIQ401"/>
      <c r="MIR401"/>
      <c r="MIS401"/>
      <c r="MIT401"/>
      <c r="MIU401"/>
      <c r="MIV401"/>
      <c r="MIW401"/>
      <c r="MIX401"/>
      <c r="MIY401"/>
      <c r="MIZ401"/>
      <c r="MJA401"/>
      <c r="MJB401"/>
      <c r="MJC401"/>
      <c r="MJD401"/>
      <c r="MJE401"/>
      <c r="MJF401"/>
      <c r="MJG401"/>
      <c r="MJH401"/>
      <c r="MJI401"/>
      <c r="MJJ401"/>
      <c r="MJK401"/>
      <c r="MJL401"/>
      <c r="MJM401"/>
      <c r="MJN401"/>
      <c r="MJO401"/>
      <c r="MJP401"/>
      <c r="MJQ401"/>
      <c r="MJR401"/>
      <c r="MJS401"/>
      <c r="MJT401"/>
      <c r="MJU401"/>
      <c r="MJV401"/>
      <c r="MJW401"/>
      <c r="MJX401"/>
      <c r="MJY401"/>
      <c r="MJZ401"/>
      <c r="MKA401"/>
      <c r="MKB401"/>
      <c r="MKC401"/>
      <c r="MKD401"/>
      <c r="MKE401"/>
      <c r="MKF401"/>
      <c r="MKG401"/>
      <c r="MKH401"/>
      <c r="MKI401"/>
      <c r="MKJ401"/>
      <c r="MKK401"/>
      <c r="MKL401"/>
      <c r="MKM401"/>
      <c r="MKN401"/>
      <c r="MKO401"/>
      <c r="MKP401"/>
      <c r="MKQ401"/>
      <c r="MKR401"/>
      <c r="MKS401"/>
      <c r="MKT401"/>
      <c r="MKU401"/>
      <c r="MKV401"/>
      <c r="MKW401"/>
      <c r="MKX401"/>
      <c r="MKY401"/>
      <c r="MKZ401"/>
      <c r="MLA401"/>
      <c r="MLB401"/>
      <c r="MLC401"/>
      <c r="MLD401"/>
      <c r="MLE401"/>
      <c r="MLF401"/>
      <c r="MLG401"/>
      <c r="MLH401"/>
      <c r="MLI401"/>
      <c r="MLJ401"/>
      <c r="MLK401"/>
      <c r="MLL401"/>
      <c r="MLM401"/>
      <c r="MLN401"/>
      <c r="MLO401"/>
      <c r="MLP401"/>
      <c r="MLQ401"/>
      <c r="MLR401"/>
      <c r="MLS401"/>
      <c r="MLT401"/>
      <c r="MLU401"/>
      <c r="MLV401"/>
      <c r="MLW401"/>
      <c r="MLX401"/>
      <c r="MLY401"/>
      <c r="MLZ401"/>
      <c r="MMA401"/>
      <c r="MMB401"/>
      <c r="MMC401"/>
      <c r="MMD401"/>
      <c r="MME401"/>
      <c r="MMF401"/>
      <c r="MMG401"/>
      <c r="MMH401"/>
      <c r="MMI401"/>
      <c r="MMJ401"/>
      <c r="MMK401"/>
      <c r="MML401"/>
      <c r="MMM401"/>
      <c r="MMN401"/>
      <c r="MMO401"/>
      <c r="MMP401"/>
      <c r="MMQ401"/>
      <c r="MMR401"/>
      <c r="MMS401"/>
      <c r="MMT401"/>
      <c r="MMU401"/>
      <c r="MMV401"/>
      <c r="MMW401"/>
      <c r="MMX401"/>
      <c r="MMY401"/>
      <c r="MMZ401"/>
      <c r="MNA401"/>
      <c r="MNB401"/>
      <c r="MNC401"/>
      <c r="MND401"/>
      <c r="MNE401"/>
      <c r="MNF401"/>
      <c r="MNG401"/>
      <c r="MNH401"/>
      <c r="MNI401"/>
      <c r="MNJ401"/>
      <c r="MNK401"/>
      <c r="MNL401"/>
      <c r="MNM401"/>
      <c r="MNN401"/>
      <c r="MNO401"/>
      <c r="MNP401"/>
      <c r="MNQ401"/>
      <c r="MNR401"/>
      <c r="MNS401"/>
      <c r="MNT401"/>
      <c r="MNU401"/>
      <c r="MNV401"/>
      <c r="MNW401"/>
      <c r="MNX401"/>
      <c r="MNY401"/>
      <c r="MNZ401"/>
      <c r="MOA401"/>
      <c r="MOB401"/>
      <c r="MOC401"/>
      <c r="MOD401"/>
      <c r="MOE401"/>
      <c r="MOF401"/>
      <c r="MOG401"/>
      <c r="MOH401"/>
      <c r="MOI401"/>
      <c r="MOJ401"/>
      <c r="MOK401"/>
      <c r="MOL401"/>
      <c r="MOM401"/>
      <c r="MON401"/>
      <c r="MOO401"/>
      <c r="MOP401"/>
      <c r="MOQ401"/>
      <c r="MOR401"/>
      <c r="MOS401"/>
      <c r="MOT401"/>
      <c r="MOU401"/>
      <c r="MOV401"/>
      <c r="MOW401"/>
      <c r="MOX401"/>
      <c r="MOY401"/>
      <c r="MOZ401"/>
      <c r="MPA401"/>
      <c r="MPB401"/>
      <c r="MPC401"/>
      <c r="MPD401"/>
      <c r="MPE401"/>
      <c r="MPF401"/>
      <c r="MPG401"/>
      <c r="MPH401"/>
      <c r="MPI401"/>
      <c r="MPJ401"/>
      <c r="MPK401"/>
      <c r="MPL401"/>
      <c r="MPM401"/>
      <c r="MPN401"/>
      <c r="MPO401"/>
      <c r="MPP401"/>
      <c r="MPQ401"/>
      <c r="MPR401"/>
      <c r="MPS401"/>
      <c r="MPT401"/>
      <c r="MPU401"/>
      <c r="MPV401"/>
      <c r="MPW401"/>
      <c r="MPX401"/>
      <c r="MPY401"/>
      <c r="MPZ401"/>
      <c r="MQA401"/>
      <c r="MQB401"/>
      <c r="MQC401"/>
      <c r="MQD401"/>
      <c r="MQE401"/>
      <c r="MQF401"/>
      <c r="MQG401"/>
      <c r="MQH401"/>
      <c r="MQI401"/>
      <c r="MQJ401"/>
      <c r="MQK401"/>
      <c r="MQL401"/>
      <c r="MQM401"/>
      <c r="MQN401"/>
      <c r="MQO401"/>
      <c r="MQP401"/>
      <c r="MQQ401"/>
      <c r="MQR401"/>
      <c r="MQS401"/>
      <c r="MQT401"/>
      <c r="MQU401"/>
      <c r="MQV401"/>
      <c r="MQW401"/>
      <c r="MQX401"/>
      <c r="MQY401"/>
      <c r="MQZ401"/>
      <c r="MRA401"/>
      <c r="MRB401"/>
      <c r="MRC401"/>
      <c r="MRD401"/>
      <c r="MRE401"/>
      <c r="MRF401"/>
      <c r="MRG401"/>
      <c r="MRH401"/>
      <c r="MRI401"/>
      <c r="MRJ401"/>
      <c r="MRK401"/>
      <c r="MRL401"/>
      <c r="MRM401"/>
      <c r="MRN401"/>
      <c r="MRO401"/>
      <c r="MRP401"/>
      <c r="MRQ401"/>
      <c r="MRR401"/>
      <c r="MRS401"/>
      <c r="MRT401"/>
      <c r="MRU401"/>
      <c r="MRV401"/>
      <c r="MRW401"/>
      <c r="MRX401"/>
      <c r="MRY401"/>
      <c r="MRZ401"/>
      <c r="MSA401"/>
      <c r="MSB401"/>
      <c r="MSC401"/>
      <c r="MSD401"/>
      <c r="MSE401"/>
      <c r="MSF401"/>
      <c r="MSG401"/>
      <c r="MSH401"/>
      <c r="MSI401"/>
      <c r="MSJ401"/>
      <c r="MSK401"/>
      <c r="MSL401"/>
      <c r="MSM401"/>
      <c r="MSN401"/>
      <c r="MSO401"/>
      <c r="MSP401"/>
      <c r="MSQ401"/>
      <c r="MSR401"/>
      <c r="MSS401"/>
      <c r="MST401"/>
      <c r="MSU401"/>
      <c r="MSV401"/>
      <c r="MSW401"/>
      <c r="MSX401"/>
      <c r="MSY401"/>
      <c r="MSZ401"/>
      <c r="MTA401"/>
      <c r="MTB401"/>
      <c r="MTC401"/>
      <c r="MTD401"/>
      <c r="MTE401"/>
      <c r="MTF401"/>
      <c r="MTG401"/>
      <c r="MTH401"/>
      <c r="MTI401"/>
      <c r="MTJ401"/>
      <c r="MTK401"/>
      <c r="MTL401"/>
      <c r="MTM401"/>
      <c r="MTN401"/>
      <c r="MTO401"/>
      <c r="MTP401"/>
      <c r="MTQ401"/>
      <c r="MTR401"/>
      <c r="MTS401"/>
      <c r="MTT401"/>
      <c r="MTU401"/>
      <c r="MTV401"/>
      <c r="MTW401"/>
      <c r="MTX401"/>
      <c r="MTY401"/>
      <c r="MTZ401"/>
      <c r="MUA401"/>
      <c r="MUB401"/>
      <c r="MUC401"/>
      <c r="MUD401"/>
      <c r="MUE401"/>
      <c r="MUF401"/>
      <c r="MUG401"/>
      <c r="MUH401"/>
      <c r="MUI401"/>
      <c r="MUJ401"/>
      <c r="MUK401"/>
      <c r="MUL401"/>
      <c r="MUM401"/>
      <c r="MUN401"/>
      <c r="MUO401"/>
      <c r="MUP401"/>
      <c r="MUQ401"/>
      <c r="MUR401"/>
      <c r="MUS401"/>
      <c r="MUT401"/>
      <c r="MUU401"/>
      <c r="MUV401"/>
      <c r="MUW401"/>
      <c r="MUX401"/>
      <c r="MUY401"/>
      <c r="MUZ401"/>
      <c r="MVA401"/>
      <c r="MVB401"/>
      <c r="MVC401"/>
      <c r="MVD401"/>
      <c r="MVE401"/>
      <c r="MVF401"/>
      <c r="MVG401"/>
      <c r="MVH401"/>
      <c r="MVI401"/>
      <c r="MVJ401"/>
      <c r="MVK401"/>
      <c r="MVL401"/>
      <c r="MVM401"/>
      <c r="MVN401"/>
      <c r="MVO401"/>
      <c r="MVP401"/>
      <c r="MVQ401"/>
      <c r="MVR401"/>
      <c r="MVS401"/>
      <c r="MVT401"/>
      <c r="MVU401"/>
      <c r="MVV401"/>
      <c r="MVW401"/>
      <c r="MVX401"/>
      <c r="MVY401"/>
      <c r="MVZ401"/>
      <c r="MWA401"/>
      <c r="MWB401"/>
      <c r="MWC401"/>
      <c r="MWD401"/>
      <c r="MWE401"/>
      <c r="MWF401"/>
      <c r="MWG401"/>
      <c r="MWH401"/>
      <c r="MWI401"/>
      <c r="MWJ401"/>
      <c r="MWK401"/>
      <c r="MWL401"/>
      <c r="MWM401"/>
      <c r="MWN401"/>
      <c r="MWO401"/>
      <c r="MWP401"/>
      <c r="MWQ401"/>
      <c r="MWR401"/>
      <c r="MWS401"/>
      <c r="MWT401"/>
      <c r="MWU401"/>
      <c r="MWV401"/>
      <c r="MWW401"/>
      <c r="MWX401"/>
      <c r="MWY401"/>
      <c r="MWZ401"/>
      <c r="MXA401"/>
      <c r="MXB401"/>
      <c r="MXC401"/>
      <c r="MXD401"/>
      <c r="MXE401"/>
      <c r="MXF401"/>
      <c r="MXG401"/>
      <c r="MXH401"/>
      <c r="MXI401"/>
      <c r="MXJ401"/>
      <c r="MXK401"/>
      <c r="MXL401"/>
      <c r="MXM401"/>
      <c r="MXN401"/>
      <c r="MXO401"/>
      <c r="MXP401"/>
      <c r="MXQ401"/>
      <c r="MXR401"/>
      <c r="MXS401"/>
      <c r="MXT401"/>
      <c r="MXU401"/>
      <c r="MXV401"/>
      <c r="MXW401"/>
      <c r="MXX401"/>
      <c r="MXY401"/>
      <c r="MXZ401"/>
      <c r="MYA401"/>
      <c r="MYB401"/>
      <c r="MYC401"/>
      <c r="MYD401"/>
      <c r="MYE401"/>
      <c r="MYF401"/>
      <c r="MYG401"/>
      <c r="MYH401"/>
      <c r="MYI401"/>
      <c r="MYJ401"/>
      <c r="MYK401"/>
      <c r="MYL401"/>
      <c r="MYM401"/>
      <c r="MYN401"/>
      <c r="MYO401"/>
      <c r="MYP401"/>
      <c r="MYQ401"/>
      <c r="MYR401"/>
      <c r="MYS401"/>
      <c r="MYT401"/>
      <c r="MYU401"/>
      <c r="MYV401"/>
      <c r="MYW401"/>
      <c r="MYX401"/>
      <c r="MYY401"/>
      <c r="MYZ401"/>
      <c r="MZA401"/>
      <c r="MZB401"/>
      <c r="MZC401"/>
      <c r="MZD401"/>
      <c r="MZE401"/>
      <c r="MZF401"/>
      <c r="MZG401"/>
      <c r="MZH401"/>
      <c r="MZI401"/>
      <c r="MZJ401"/>
      <c r="MZK401"/>
      <c r="MZL401"/>
      <c r="MZM401"/>
      <c r="MZN401"/>
      <c r="MZO401"/>
      <c r="MZP401"/>
      <c r="MZQ401"/>
      <c r="MZR401"/>
      <c r="MZS401"/>
      <c r="MZT401"/>
      <c r="MZU401"/>
      <c r="MZV401"/>
      <c r="MZW401"/>
      <c r="MZX401"/>
      <c r="MZY401"/>
      <c r="MZZ401"/>
      <c r="NAA401"/>
      <c r="NAB401"/>
      <c r="NAC401"/>
      <c r="NAD401"/>
      <c r="NAE401"/>
      <c r="NAF401"/>
      <c r="NAG401"/>
      <c r="NAH401"/>
      <c r="NAI401"/>
      <c r="NAJ401"/>
      <c r="NAK401"/>
      <c r="NAL401"/>
      <c r="NAM401"/>
      <c r="NAN401"/>
      <c r="NAO401"/>
      <c r="NAP401"/>
      <c r="NAQ401"/>
      <c r="NAR401"/>
      <c r="NAS401"/>
      <c r="NAT401"/>
      <c r="NAU401"/>
      <c r="NAV401"/>
      <c r="NAW401"/>
      <c r="NAX401"/>
      <c r="NAY401"/>
      <c r="NAZ401"/>
      <c r="NBA401"/>
      <c r="NBB401"/>
      <c r="NBC401"/>
      <c r="NBD401"/>
      <c r="NBE401"/>
      <c r="NBF401"/>
      <c r="NBG401"/>
      <c r="NBH401"/>
      <c r="NBI401"/>
      <c r="NBJ401"/>
      <c r="NBK401"/>
      <c r="NBL401"/>
      <c r="NBM401"/>
      <c r="NBN401"/>
      <c r="NBO401"/>
      <c r="NBP401"/>
      <c r="NBQ401"/>
      <c r="NBR401"/>
      <c r="NBS401"/>
      <c r="NBT401"/>
      <c r="NBU401"/>
      <c r="NBV401"/>
      <c r="NBW401"/>
      <c r="NBX401"/>
      <c r="NBY401"/>
      <c r="NBZ401"/>
      <c r="NCA401"/>
      <c r="NCB401"/>
      <c r="NCC401"/>
      <c r="NCD401"/>
      <c r="NCE401"/>
      <c r="NCF401"/>
      <c r="NCG401"/>
      <c r="NCH401"/>
      <c r="NCI401"/>
      <c r="NCJ401"/>
      <c r="NCK401"/>
      <c r="NCL401"/>
      <c r="NCM401"/>
      <c r="NCN401"/>
      <c r="NCO401"/>
      <c r="NCP401"/>
      <c r="NCQ401"/>
      <c r="NCR401"/>
      <c r="NCS401"/>
      <c r="NCT401"/>
      <c r="NCU401"/>
      <c r="NCV401"/>
      <c r="NCW401"/>
      <c r="NCX401"/>
      <c r="NCY401"/>
      <c r="NCZ401"/>
      <c r="NDA401"/>
      <c r="NDB401"/>
      <c r="NDC401"/>
      <c r="NDD401"/>
      <c r="NDE401"/>
      <c r="NDF401"/>
      <c r="NDG401"/>
      <c r="NDH401"/>
      <c r="NDI401"/>
      <c r="NDJ401"/>
      <c r="NDK401"/>
      <c r="NDL401"/>
      <c r="NDM401"/>
      <c r="NDN401"/>
      <c r="NDO401"/>
      <c r="NDP401"/>
      <c r="NDQ401"/>
      <c r="NDR401"/>
      <c r="NDS401"/>
      <c r="NDT401"/>
      <c r="NDU401"/>
      <c r="NDV401"/>
      <c r="NDW401"/>
      <c r="NDX401"/>
      <c r="NDY401"/>
      <c r="NDZ401"/>
      <c r="NEA401"/>
      <c r="NEB401"/>
      <c r="NEC401"/>
      <c r="NED401"/>
      <c r="NEE401"/>
      <c r="NEF401"/>
      <c r="NEG401"/>
      <c r="NEH401"/>
      <c r="NEI401"/>
      <c r="NEJ401"/>
      <c r="NEK401"/>
      <c r="NEL401"/>
      <c r="NEM401"/>
      <c r="NEN401"/>
      <c r="NEO401"/>
      <c r="NEP401"/>
      <c r="NEQ401"/>
      <c r="NER401"/>
      <c r="NES401"/>
      <c r="NET401"/>
      <c r="NEU401"/>
      <c r="NEV401"/>
      <c r="NEW401"/>
      <c r="NEX401"/>
      <c r="NEY401"/>
      <c r="NEZ401"/>
      <c r="NFA401"/>
      <c r="NFB401"/>
      <c r="NFC401"/>
      <c r="NFD401"/>
      <c r="NFE401"/>
      <c r="NFF401"/>
      <c r="NFG401"/>
      <c r="NFH401"/>
      <c r="NFI401"/>
      <c r="NFJ401"/>
      <c r="NFK401"/>
      <c r="NFL401"/>
      <c r="NFM401"/>
      <c r="NFN401"/>
      <c r="NFO401"/>
      <c r="NFP401"/>
      <c r="NFQ401"/>
      <c r="NFR401"/>
      <c r="NFS401"/>
      <c r="NFT401"/>
      <c r="NFU401"/>
      <c r="NFV401"/>
      <c r="NFW401"/>
      <c r="NFX401"/>
      <c r="NFY401"/>
      <c r="NFZ401"/>
      <c r="NGA401"/>
      <c r="NGB401"/>
      <c r="NGC401"/>
      <c r="NGD401"/>
      <c r="NGE401"/>
      <c r="NGF401"/>
      <c r="NGG401"/>
      <c r="NGH401"/>
      <c r="NGI401"/>
      <c r="NGJ401"/>
      <c r="NGK401"/>
      <c r="NGL401"/>
      <c r="NGM401"/>
      <c r="NGN401"/>
      <c r="NGO401"/>
      <c r="NGP401"/>
      <c r="NGQ401"/>
      <c r="NGR401"/>
      <c r="NGS401"/>
      <c r="NGT401"/>
      <c r="NGU401"/>
      <c r="NGV401"/>
      <c r="NGW401"/>
      <c r="NGX401"/>
      <c r="NGY401"/>
      <c r="NGZ401"/>
      <c r="NHA401"/>
      <c r="NHB401"/>
      <c r="NHC401"/>
      <c r="NHD401"/>
      <c r="NHE401"/>
      <c r="NHF401"/>
      <c r="NHG401"/>
      <c r="NHH401"/>
      <c r="NHI401"/>
      <c r="NHJ401"/>
      <c r="NHK401"/>
      <c r="NHL401"/>
      <c r="NHM401"/>
      <c r="NHN401"/>
      <c r="NHO401"/>
      <c r="NHP401"/>
      <c r="NHQ401"/>
      <c r="NHR401"/>
      <c r="NHS401"/>
      <c r="NHT401"/>
      <c r="NHU401"/>
      <c r="NHV401"/>
      <c r="NHW401"/>
      <c r="NHX401"/>
      <c r="NHY401"/>
      <c r="NHZ401"/>
      <c r="NIA401"/>
      <c r="NIB401"/>
      <c r="NIC401"/>
      <c r="NID401"/>
      <c r="NIE401"/>
      <c r="NIF401"/>
      <c r="NIG401"/>
      <c r="NIH401"/>
      <c r="NII401"/>
      <c r="NIJ401"/>
      <c r="NIK401"/>
      <c r="NIL401"/>
      <c r="NIM401"/>
      <c r="NIN401"/>
      <c r="NIO401"/>
      <c r="NIP401"/>
      <c r="NIQ401"/>
      <c r="NIR401"/>
      <c r="NIS401"/>
      <c r="NIT401"/>
      <c r="NIU401"/>
      <c r="NIV401"/>
      <c r="NIW401"/>
      <c r="NIX401"/>
      <c r="NIY401"/>
      <c r="NIZ401"/>
      <c r="NJA401"/>
      <c r="NJB401"/>
      <c r="NJC401"/>
      <c r="NJD401"/>
      <c r="NJE401"/>
      <c r="NJF401"/>
      <c r="NJG401"/>
      <c r="NJH401"/>
      <c r="NJI401"/>
      <c r="NJJ401"/>
      <c r="NJK401"/>
      <c r="NJL401"/>
      <c r="NJM401"/>
      <c r="NJN401"/>
      <c r="NJO401"/>
      <c r="NJP401"/>
      <c r="NJQ401"/>
      <c r="NJR401"/>
      <c r="NJS401"/>
      <c r="NJT401"/>
      <c r="NJU401"/>
      <c r="NJV401"/>
      <c r="NJW401"/>
      <c r="NJX401"/>
      <c r="NJY401"/>
      <c r="NJZ401"/>
      <c r="NKA401"/>
      <c r="NKB401"/>
      <c r="NKC401"/>
      <c r="NKD401"/>
      <c r="NKE401"/>
      <c r="NKF401"/>
      <c r="NKG401"/>
      <c r="NKH401"/>
      <c r="NKI401"/>
      <c r="NKJ401"/>
      <c r="NKK401"/>
      <c r="NKL401"/>
      <c r="NKM401"/>
      <c r="NKN401"/>
      <c r="NKO401"/>
      <c r="NKP401"/>
      <c r="NKQ401"/>
      <c r="NKR401"/>
      <c r="NKS401"/>
      <c r="NKT401"/>
      <c r="NKU401"/>
      <c r="NKV401"/>
      <c r="NKW401"/>
      <c r="NKX401"/>
      <c r="NKY401"/>
      <c r="NKZ401"/>
      <c r="NLA401"/>
      <c r="NLB401"/>
      <c r="NLC401"/>
      <c r="NLD401"/>
      <c r="NLE401"/>
      <c r="NLF401"/>
      <c r="NLG401"/>
      <c r="NLH401"/>
      <c r="NLI401"/>
      <c r="NLJ401"/>
      <c r="NLK401"/>
      <c r="NLL401"/>
      <c r="NLM401"/>
      <c r="NLN401"/>
      <c r="NLO401"/>
      <c r="NLP401"/>
      <c r="NLQ401"/>
      <c r="NLR401"/>
      <c r="NLS401"/>
      <c r="NLT401"/>
      <c r="NLU401"/>
      <c r="NLV401"/>
      <c r="NLW401"/>
      <c r="NLX401"/>
      <c r="NLY401"/>
      <c r="NLZ401"/>
      <c r="NMA401"/>
      <c r="NMB401"/>
      <c r="NMC401"/>
      <c r="NMD401"/>
      <c r="NME401"/>
      <c r="NMF401"/>
      <c r="NMG401"/>
      <c r="NMH401"/>
      <c r="NMI401"/>
      <c r="NMJ401"/>
      <c r="NMK401"/>
      <c r="NML401"/>
      <c r="NMM401"/>
      <c r="NMN401"/>
      <c r="NMO401"/>
      <c r="NMP401"/>
      <c r="NMQ401"/>
      <c r="NMR401"/>
      <c r="NMS401"/>
      <c r="NMT401"/>
      <c r="NMU401"/>
      <c r="NMV401"/>
      <c r="NMW401"/>
      <c r="NMX401"/>
      <c r="NMY401"/>
      <c r="NMZ401"/>
      <c r="NNA401"/>
      <c r="NNB401"/>
      <c r="NNC401"/>
      <c r="NND401"/>
      <c r="NNE401"/>
      <c r="NNF401"/>
      <c r="NNG401"/>
      <c r="NNH401"/>
      <c r="NNI401"/>
      <c r="NNJ401"/>
      <c r="NNK401"/>
      <c r="NNL401"/>
      <c r="NNM401"/>
      <c r="NNN401"/>
      <c r="NNO401"/>
      <c r="NNP401"/>
      <c r="NNQ401"/>
      <c r="NNR401"/>
      <c r="NNS401"/>
      <c r="NNT401"/>
      <c r="NNU401"/>
      <c r="NNV401"/>
      <c r="NNW401"/>
      <c r="NNX401"/>
      <c r="NNY401"/>
      <c r="NNZ401"/>
      <c r="NOA401"/>
      <c r="NOB401"/>
      <c r="NOC401"/>
      <c r="NOD401"/>
      <c r="NOE401"/>
      <c r="NOF401"/>
      <c r="NOG401"/>
      <c r="NOH401"/>
      <c r="NOI401"/>
      <c r="NOJ401"/>
      <c r="NOK401"/>
      <c r="NOL401"/>
      <c r="NOM401"/>
      <c r="NON401"/>
      <c r="NOO401"/>
      <c r="NOP401"/>
      <c r="NOQ401"/>
      <c r="NOR401"/>
      <c r="NOS401"/>
      <c r="NOT401"/>
      <c r="NOU401"/>
      <c r="NOV401"/>
      <c r="NOW401"/>
      <c r="NOX401"/>
      <c r="NOY401"/>
      <c r="NOZ401"/>
      <c r="NPA401"/>
      <c r="NPB401"/>
      <c r="NPC401"/>
      <c r="NPD401"/>
      <c r="NPE401"/>
      <c r="NPF401"/>
      <c r="NPG401"/>
      <c r="NPH401"/>
      <c r="NPI401"/>
      <c r="NPJ401"/>
      <c r="NPK401"/>
      <c r="NPL401"/>
      <c r="NPM401"/>
      <c r="NPN401"/>
      <c r="NPO401"/>
      <c r="NPP401"/>
      <c r="NPQ401"/>
      <c r="NPR401"/>
      <c r="NPS401"/>
      <c r="NPT401"/>
      <c r="NPU401"/>
      <c r="NPV401"/>
      <c r="NPW401"/>
      <c r="NPX401"/>
      <c r="NPY401"/>
      <c r="NPZ401"/>
      <c r="NQA401"/>
      <c r="NQB401"/>
      <c r="NQC401"/>
      <c r="NQD401"/>
      <c r="NQE401"/>
      <c r="NQF401"/>
      <c r="NQG401"/>
      <c r="NQH401"/>
      <c r="NQI401"/>
      <c r="NQJ401"/>
      <c r="NQK401"/>
      <c r="NQL401"/>
      <c r="NQM401"/>
      <c r="NQN401"/>
      <c r="NQO401"/>
      <c r="NQP401"/>
      <c r="NQQ401"/>
      <c r="NQR401"/>
      <c r="NQS401"/>
      <c r="NQT401"/>
      <c r="NQU401"/>
      <c r="NQV401"/>
      <c r="NQW401"/>
      <c r="NQX401"/>
      <c r="NQY401"/>
      <c r="NQZ401"/>
      <c r="NRA401"/>
      <c r="NRB401"/>
      <c r="NRC401"/>
      <c r="NRD401"/>
      <c r="NRE401"/>
      <c r="NRF401"/>
      <c r="NRG401"/>
      <c r="NRH401"/>
      <c r="NRI401"/>
      <c r="NRJ401"/>
      <c r="NRK401"/>
      <c r="NRL401"/>
      <c r="NRM401"/>
      <c r="NRN401"/>
      <c r="NRO401"/>
      <c r="NRP401"/>
      <c r="NRQ401"/>
      <c r="NRR401"/>
      <c r="NRS401"/>
      <c r="NRT401"/>
      <c r="NRU401"/>
      <c r="NRV401"/>
      <c r="NRW401"/>
      <c r="NRX401"/>
      <c r="NRY401"/>
      <c r="NRZ401"/>
      <c r="NSA401"/>
      <c r="NSB401"/>
      <c r="NSC401"/>
      <c r="NSD401"/>
      <c r="NSE401"/>
      <c r="NSF401"/>
      <c r="NSG401"/>
      <c r="NSH401"/>
      <c r="NSI401"/>
      <c r="NSJ401"/>
      <c r="NSK401"/>
      <c r="NSL401"/>
      <c r="NSM401"/>
      <c r="NSN401"/>
      <c r="NSO401"/>
      <c r="NSP401"/>
      <c r="NSQ401"/>
      <c r="NSR401"/>
      <c r="NSS401"/>
      <c r="NST401"/>
      <c r="NSU401"/>
      <c r="NSV401"/>
      <c r="NSW401"/>
      <c r="NSX401"/>
      <c r="NSY401"/>
      <c r="NSZ401"/>
      <c r="NTA401"/>
      <c r="NTB401"/>
      <c r="NTC401"/>
      <c r="NTD401"/>
      <c r="NTE401"/>
      <c r="NTF401"/>
      <c r="NTG401"/>
      <c r="NTH401"/>
      <c r="NTI401"/>
      <c r="NTJ401"/>
      <c r="NTK401"/>
      <c r="NTL401"/>
      <c r="NTM401"/>
      <c r="NTN401"/>
      <c r="NTO401"/>
      <c r="NTP401"/>
      <c r="NTQ401"/>
      <c r="NTR401"/>
      <c r="NTS401"/>
      <c r="NTT401"/>
      <c r="NTU401"/>
      <c r="NTV401"/>
      <c r="NTW401"/>
      <c r="NTX401"/>
      <c r="NTY401"/>
      <c r="NTZ401"/>
      <c r="NUA401"/>
      <c r="NUB401"/>
      <c r="NUC401"/>
      <c r="NUD401"/>
      <c r="NUE401"/>
      <c r="NUF401"/>
      <c r="NUG401"/>
      <c r="NUH401"/>
      <c r="NUI401"/>
      <c r="NUJ401"/>
      <c r="NUK401"/>
      <c r="NUL401"/>
      <c r="NUM401"/>
      <c r="NUN401"/>
      <c r="NUO401"/>
      <c r="NUP401"/>
      <c r="NUQ401"/>
      <c r="NUR401"/>
      <c r="NUS401"/>
      <c r="NUT401"/>
      <c r="NUU401"/>
      <c r="NUV401"/>
      <c r="NUW401"/>
      <c r="NUX401"/>
      <c r="NUY401"/>
      <c r="NUZ401"/>
      <c r="NVA401"/>
      <c r="NVB401"/>
      <c r="NVC401"/>
      <c r="NVD401"/>
      <c r="NVE401"/>
      <c r="NVF401"/>
      <c r="NVG401"/>
      <c r="NVH401"/>
      <c r="NVI401"/>
      <c r="NVJ401"/>
      <c r="NVK401"/>
      <c r="NVL401"/>
      <c r="NVM401"/>
      <c r="NVN401"/>
      <c r="NVO401"/>
      <c r="NVP401"/>
      <c r="NVQ401"/>
      <c r="NVR401"/>
      <c r="NVS401"/>
      <c r="NVT401"/>
      <c r="NVU401"/>
      <c r="NVV401"/>
      <c r="NVW401"/>
      <c r="NVX401"/>
      <c r="NVY401"/>
      <c r="NVZ401"/>
      <c r="NWA401"/>
      <c r="NWB401"/>
      <c r="NWC401"/>
      <c r="NWD401"/>
      <c r="NWE401"/>
      <c r="NWF401"/>
      <c r="NWG401"/>
      <c r="NWH401"/>
      <c r="NWI401"/>
      <c r="NWJ401"/>
      <c r="NWK401"/>
      <c r="NWL401"/>
      <c r="NWM401"/>
      <c r="NWN401"/>
      <c r="NWO401"/>
      <c r="NWP401"/>
      <c r="NWQ401"/>
      <c r="NWR401"/>
      <c r="NWS401"/>
      <c r="NWT401"/>
      <c r="NWU401"/>
      <c r="NWV401"/>
      <c r="NWW401"/>
      <c r="NWX401"/>
      <c r="NWY401"/>
      <c r="NWZ401"/>
      <c r="NXA401"/>
      <c r="NXB401"/>
      <c r="NXC401"/>
      <c r="NXD401"/>
      <c r="NXE401"/>
      <c r="NXF401"/>
      <c r="NXG401"/>
      <c r="NXH401"/>
      <c r="NXI401"/>
      <c r="NXJ401"/>
      <c r="NXK401"/>
      <c r="NXL401"/>
      <c r="NXM401"/>
      <c r="NXN401"/>
      <c r="NXO401"/>
      <c r="NXP401"/>
      <c r="NXQ401"/>
      <c r="NXR401"/>
      <c r="NXS401"/>
      <c r="NXT401"/>
      <c r="NXU401"/>
      <c r="NXV401"/>
      <c r="NXW401"/>
      <c r="NXX401"/>
      <c r="NXY401"/>
      <c r="NXZ401"/>
      <c r="NYA401"/>
      <c r="NYB401"/>
      <c r="NYC401"/>
      <c r="NYD401"/>
      <c r="NYE401"/>
      <c r="NYF401"/>
      <c r="NYG401"/>
      <c r="NYH401"/>
      <c r="NYI401"/>
      <c r="NYJ401"/>
      <c r="NYK401"/>
      <c r="NYL401"/>
      <c r="NYM401"/>
      <c r="NYN401"/>
      <c r="NYO401"/>
      <c r="NYP401"/>
      <c r="NYQ401"/>
      <c r="NYR401"/>
      <c r="NYS401"/>
      <c r="NYT401"/>
      <c r="NYU401"/>
      <c r="NYV401"/>
      <c r="NYW401"/>
      <c r="NYX401"/>
      <c r="NYY401"/>
      <c r="NYZ401"/>
      <c r="NZA401"/>
      <c r="NZB401"/>
      <c r="NZC401"/>
      <c r="NZD401"/>
      <c r="NZE401"/>
      <c r="NZF401"/>
      <c r="NZG401"/>
      <c r="NZH401"/>
      <c r="NZI401"/>
      <c r="NZJ401"/>
      <c r="NZK401"/>
      <c r="NZL401"/>
      <c r="NZM401"/>
      <c r="NZN401"/>
      <c r="NZO401"/>
      <c r="NZP401"/>
      <c r="NZQ401"/>
      <c r="NZR401"/>
      <c r="NZS401"/>
      <c r="NZT401"/>
      <c r="NZU401"/>
      <c r="NZV401"/>
      <c r="NZW401"/>
      <c r="NZX401"/>
      <c r="NZY401"/>
      <c r="NZZ401"/>
      <c r="OAA401"/>
      <c r="OAB401"/>
      <c r="OAC401"/>
      <c r="OAD401"/>
      <c r="OAE401"/>
      <c r="OAF401"/>
      <c r="OAG401"/>
      <c r="OAH401"/>
      <c r="OAI401"/>
      <c r="OAJ401"/>
      <c r="OAK401"/>
      <c r="OAL401"/>
      <c r="OAM401"/>
      <c r="OAN401"/>
      <c r="OAO401"/>
      <c r="OAP401"/>
      <c r="OAQ401"/>
      <c r="OAR401"/>
      <c r="OAS401"/>
      <c r="OAT401"/>
      <c r="OAU401"/>
      <c r="OAV401"/>
      <c r="OAW401"/>
      <c r="OAX401"/>
      <c r="OAY401"/>
      <c r="OAZ401"/>
      <c r="OBA401"/>
      <c r="OBB401"/>
      <c r="OBC401"/>
      <c r="OBD401"/>
      <c r="OBE401"/>
      <c r="OBF401"/>
      <c r="OBG401"/>
      <c r="OBH401"/>
      <c r="OBI401"/>
      <c r="OBJ401"/>
      <c r="OBK401"/>
      <c r="OBL401"/>
      <c r="OBM401"/>
      <c r="OBN401"/>
      <c r="OBO401"/>
      <c r="OBP401"/>
      <c r="OBQ401"/>
      <c r="OBR401"/>
      <c r="OBS401"/>
      <c r="OBT401"/>
      <c r="OBU401"/>
      <c r="OBV401"/>
      <c r="OBW401"/>
      <c r="OBX401"/>
      <c r="OBY401"/>
      <c r="OBZ401"/>
      <c r="OCA401"/>
      <c r="OCB401"/>
      <c r="OCC401"/>
      <c r="OCD401"/>
      <c r="OCE401"/>
      <c r="OCF401"/>
      <c r="OCG401"/>
      <c r="OCH401"/>
      <c r="OCI401"/>
      <c r="OCJ401"/>
      <c r="OCK401"/>
      <c r="OCL401"/>
      <c r="OCM401"/>
      <c r="OCN401"/>
      <c r="OCO401"/>
      <c r="OCP401"/>
      <c r="OCQ401"/>
      <c r="OCR401"/>
      <c r="OCS401"/>
      <c r="OCT401"/>
      <c r="OCU401"/>
      <c r="OCV401"/>
      <c r="OCW401"/>
      <c r="OCX401"/>
      <c r="OCY401"/>
      <c r="OCZ401"/>
      <c r="ODA401"/>
      <c r="ODB401"/>
      <c r="ODC401"/>
      <c r="ODD401"/>
      <c r="ODE401"/>
      <c r="ODF401"/>
      <c r="ODG401"/>
      <c r="ODH401"/>
      <c r="ODI401"/>
      <c r="ODJ401"/>
      <c r="ODK401"/>
      <c r="ODL401"/>
      <c r="ODM401"/>
      <c r="ODN401"/>
      <c r="ODO401"/>
      <c r="ODP401"/>
      <c r="ODQ401"/>
      <c r="ODR401"/>
      <c r="ODS401"/>
      <c r="ODT401"/>
      <c r="ODU401"/>
      <c r="ODV401"/>
      <c r="ODW401"/>
      <c r="ODX401"/>
      <c r="ODY401"/>
      <c r="ODZ401"/>
      <c r="OEA401"/>
      <c r="OEB401"/>
      <c r="OEC401"/>
      <c r="OED401"/>
      <c r="OEE401"/>
      <c r="OEF401"/>
      <c r="OEG401"/>
      <c r="OEH401"/>
      <c r="OEI401"/>
      <c r="OEJ401"/>
      <c r="OEK401"/>
      <c r="OEL401"/>
      <c r="OEM401"/>
      <c r="OEN401"/>
      <c r="OEO401"/>
      <c r="OEP401"/>
      <c r="OEQ401"/>
      <c r="OER401"/>
      <c r="OES401"/>
      <c r="OET401"/>
      <c r="OEU401"/>
      <c r="OEV401"/>
      <c r="OEW401"/>
      <c r="OEX401"/>
      <c r="OEY401"/>
      <c r="OEZ401"/>
      <c r="OFA401"/>
      <c r="OFB401"/>
      <c r="OFC401"/>
      <c r="OFD401"/>
      <c r="OFE401"/>
      <c r="OFF401"/>
      <c r="OFG401"/>
      <c r="OFH401"/>
      <c r="OFI401"/>
      <c r="OFJ401"/>
      <c r="OFK401"/>
      <c r="OFL401"/>
      <c r="OFM401"/>
      <c r="OFN401"/>
      <c r="OFO401"/>
      <c r="OFP401"/>
      <c r="OFQ401"/>
      <c r="OFR401"/>
      <c r="OFS401"/>
      <c r="OFT401"/>
      <c r="OFU401"/>
      <c r="OFV401"/>
      <c r="OFW401"/>
      <c r="OFX401"/>
      <c r="OFY401"/>
      <c r="OFZ401"/>
      <c r="OGA401"/>
      <c r="OGB401"/>
      <c r="OGC401"/>
      <c r="OGD401"/>
      <c r="OGE401"/>
      <c r="OGF401"/>
      <c r="OGG401"/>
      <c r="OGH401"/>
      <c r="OGI401"/>
      <c r="OGJ401"/>
      <c r="OGK401"/>
      <c r="OGL401"/>
      <c r="OGM401"/>
      <c r="OGN401"/>
      <c r="OGO401"/>
      <c r="OGP401"/>
      <c r="OGQ401"/>
      <c r="OGR401"/>
      <c r="OGS401"/>
      <c r="OGT401"/>
      <c r="OGU401"/>
      <c r="OGV401"/>
      <c r="OGW401"/>
      <c r="OGX401"/>
      <c r="OGY401"/>
      <c r="OGZ401"/>
      <c r="OHA401"/>
      <c r="OHB401"/>
      <c r="OHC401"/>
      <c r="OHD401"/>
      <c r="OHE401"/>
      <c r="OHF401"/>
      <c r="OHG401"/>
      <c r="OHH401"/>
      <c r="OHI401"/>
      <c r="OHJ401"/>
      <c r="OHK401"/>
      <c r="OHL401"/>
      <c r="OHM401"/>
      <c r="OHN401"/>
      <c r="OHO401"/>
      <c r="OHP401"/>
      <c r="OHQ401"/>
      <c r="OHR401"/>
      <c r="OHS401"/>
      <c r="OHT401"/>
      <c r="OHU401"/>
      <c r="OHV401"/>
      <c r="OHW401"/>
      <c r="OHX401"/>
      <c r="OHY401"/>
      <c r="OHZ401"/>
      <c r="OIA401"/>
      <c r="OIB401"/>
      <c r="OIC401"/>
      <c r="OID401"/>
      <c r="OIE401"/>
      <c r="OIF401"/>
      <c r="OIG401"/>
      <c r="OIH401"/>
      <c r="OII401"/>
      <c r="OIJ401"/>
      <c r="OIK401"/>
      <c r="OIL401"/>
      <c r="OIM401"/>
      <c r="OIN401"/>
      <c r="OIO401"/>
      <c r="OIP401"/>
      <c r="OIQ401"/>
      <c r="OIR401"/>
      <c r="OIS401"/>
      <c r="OIT401"/>
      <c r="OIU401"/>
      <c r="OIV401"/>
      <c r="OIW401"/>
      <c r="OIX401"/>
      <c r="OIY401"/>
      <c r="OIZ401"/>
      <c r="OJA401"/>
      <c r="OJB401"/>
      <c r="OJC401"/>
      <c r="OJD401"/>
      <c r="OJE401"/>
      <c r="OJF401"/>
      <c r="OJG401"/>
      <c r="OJH401"/>
      <c r="OJI401"/>
      <c r="OJJ401"/>
      <c r="OJK401"/>
      <c r="OJL401"/>
      <c r="OJM401"/>
      <c r="OJN401"/>
      <c r="OJO401"/>
      <c r="OJP401"/>
      <c r="OJQ401"/>
      <c r="OJR401"/>
      <c r="OJS401"/>
      <c r="OJT401"/>
      <c r="OJU401"/>
      <c r="OJV401"/>
      <c r="OJW401"/>
      <c r="OJX401"/>
      <c r="OJY401"/>
      <c r="OJZ401"/>
      <c r="OKA401"/>
      <c r="OKB401"/>
      <c r="OKC401"/>
      <c r="OKD401"/>
      <c r="OKE401"/>
      <c r="OKF401"/>
      <c r="OKG401"/>
      <c r="OKH401"/>
      <c r="OKI401"/>
      <c r="OKJ401"/>
      <c r="OKK401"/>
      <c r="OKL401"/>
      <c r="OKM401"/>
      <c r="OKN401"/>
      <c r="OKO401"/>
      <c r="OKP401"/>
      <c r="OKQ401"/>
      <c r="OKR401"/>
      <c r="OKS401"/>
      <c r="OKT401"/>
      <c r="OKU401"/>
      <c r="OKV401"/>
      <c r="OKW401"/>
      <c r="OKX401"/>
      <c r="OKY401"/>
      <c r="OKZ401"/>
      <c r="OLA401"/>
      <c r="OLB401"/>
      <c r="OLC401"/>
      <c r="OLD401"/>
      <c r="OLE401"/>
      <c r="OLF401"/>
      <c r="OLG401"/>
      <c r="OLH401"/>
      <c r="OLI401"/>
      <c r="OLJ401"/>
      <c r="OLK401"/>
      <c r="OLL401"/>
      <c r="OLM401"/>
      <c r="OLN401"/>
      <c r="OLO401"/>
      <c r="OLP401"/>
      <c r="OLQ401"/>
      <c r="OLR401"/>
      <c r="OLS401"/>
      <c r="OLT401"/>
      <c r="OLU401"/>
      <c r="OLV401"/>
      <c r="OLW401"/>
      <c r="OLX401"/>
      <c r="OLY401"/>
      <c r="OLZ401"/>
      <c r="OMA401"/>
      <c r="OMB401"/>
      <c r="OMC401"/>
      <c r="OMD401"/>
      <c r="OME401"/>
      <c r="OMF401"/>
      <c r="OMG401"/>
      <c r="OMH401"/>
      <c r="OMI401"/>
      <c r="OMJ401"/>
      <c r="OMK401"/>
      <c r="OML401"/>
      <c r="OMM401"/>
      <c r="OMN401"/>
      <c r="OMO401"/>
      <c r="OMP401"/>
      <c r="OMQ401"/>
      <c r="OMR401"/>
      <c r="OMS401"/>
      <c r="OMT401"/>
      <c r="OMU401"/>
      <c r="OMV401"/>
      <c r="OMW401"/>
      <c r="OMX401"/>
      <c r="OMY401"/>
      <c r="OMZ401"/>
      <c r="ONA401"/>
      <c r="ONB401"/>
      <c r="ONC401"/>
      <c r="OND401"/>
      <c r="ONE401"/>
      <c r="ONF401"/>
      <c r="ONG401"/>
      <c r="ONH401"/>
      <c r="ONI401"/>
      <c r="ONJ401"/>
      <c r="ONK401"/>
      <c r="ONL401"/>
      <c r="ONM401"/>
      <c r="ONN401"/>
      <c r="ONO401"/>
      <c r="ONP401"/>
      <c r="ONQ401"/>
      <c r="ONR401"/>
      <c r="ONS401"/>
      <c r="ONT401"/>
      <c r="ONU401"/>
      <c r="ONV401"/>
      <c r="ONW401"/>
      <c r="ONX401"/>
      <c r="ONY401"/>
      <c r="ONZ401"/>
      <c r="OOA401"/>
      <c r="OOB401"/>
      <c r="OOC401"/>
      <c r="OOD401"/>
      <c r="OOE401"/>
      <c r="OOF401"/>
      <c r="OOG401"/>
      <c r="OOH401"/>
      <c r="OOI401"/>
      <c r="OOJ401"/>
      <c r="OOK401"/>
      <c r="OOL401"/>
      <c r="OOM401"/>
      <c r="OON401"/>
      <c r="OOO401"/>
      <c r="OOP401"/>
      <c r="OOQ401"/>
      <c r="OOR401"/>
      <c r="OOS401"/>
      <c r="OOT401"/>
      <c r="OOU401"/>
      <c r="OOV401"/>
      <c r="OOW401"/>
      <c r="OOX401"/>
      <c r="OOY401"/>
      <c r="OOZ401"/>
      <c r="OPA401"/>
      <c r="OPB401"/>
      <c r="OPC401"/>
      <c r="OPD401"/>
      <c r="OPE401"/>
      <c r="OPF401"/>
      <c r="OPG401"/>
      <c r="OPH401"/>
      <c r="OPI401"/>
      <c r="OPJ401"/>
      <c r="OPK401"/>
      <c r="OPL401"/>
      <c r="OPM401"/>
      <c r="OPN401"/>
      <c r="OPO401"/>
      <c r="OPP401"/>
      <c r="OPQ401"/>
      <c r="OPR401"/>
      <c r="OPS401"/>
      <c r="OPT401"/>
      <c r="OPU401"/>
      <c r="OPV401"/>
      <c r="OPW401"/>
      <c r="OPX401"/>
      <c r="OPY401"/>
      <c r="OPZ401"/>
      <c r="OQA401"/>
      <c r="OQB401"/>
      <c r="OQC401"/>
      <c r="OQD401"/>
      <c r="OQE401"/>
      <c r="OQF401"/>
      <c r="OQG401"/>
      <c r="OQH401"/>
      <c r="OQI401"/>
      <c r="OQJ401"/>
      <c r="OQK401"/>
      <c r="OQL401"/>
      <c r="OQM401"/>
      <c r="OQN401"/>
      <c r="OQO401"/>
      <c r="OQP401"/>
      <c r="OQQ401"/>
      <c r="OQR401"/>
      <c r="OQS401"/>
      <c r="OQT401"/>
      <c r="OQU401"/>
      <c r="OQV401"/>
      <c r="OQW401"/>
      <c r="OQX401"/>
      <c r="OQY401"/>
      <c r="OQZ401"/>
      <c r="ORA401"/>
      <c r="ORB401"/>
      <c r="ORC401"/>
      <c r="ORD401"/>
      <c r="ORE401"/>
      <c r="ORF401"/>
      <c r="ORG401"/>
      <c r="ORH401"/>
      <c r="ORI401"/>
      <c r="ORJ401"/>
      <c r="ORK401"/>
      <c r="ORL401"/>
      <c r="ORM401"/>
      <c r="ORN401"/>
      <c r="ORO401"/>
      <c r="ORP401"/>
      <c r="ORQ401"/>
      <c r="ORR401"/>
      <c r="ORS401"/>
      <c r="ORT401"/>
      <c r="ORU401"/>
      <c r="ORV401"/>
      <c r="ORW401"/>
      <c r="ORX401"/>
      <c r="ORY401"/>
      <c r="ORZ401"/>
      <c r="OSA401"/>
      <c r="OSB401"/>
      <c r="OSC401"/>
      <c r="OSD401"/>
      <c r="OSE401"/>
      <c r="OSF401"/>
      <c r="OSG401"/>
      <c r="OSH401"/>
      <c r="OSI401"/>
      <c r="OSJ401"/>
      <c r="OSK401"/>
      <c r="OSL401"/>
      <c r="OSM401"/>
      <c r="OSN401"/>
      <c r="OSO401"/>
      <c r="OSP401"/>
      <c r="OSQ401"/>
      <c r="OSR401"/>
      <c r="OSS401"/>
      <c r="OST401"/>
      <c r="OSU401"/>
      <c r="OSV401"/>
      <c r="OSW401"/>
      <c r="OSX401"/>
      <c r="OSY401"/>
      <c r="OSZ401"/>
      <c r="OTA401"/>
      <c r="OTB401"/>
      <c r="OTC401"/>
      <c r="OTD401"/>
      <c r="OTE401"/>
      <c r="OTF401"/>
      <c r="OTG401"/>
      <c r="OTH401"/>
      <c r="OTI401"/>
      <c r="OTJ401"/>
      <c r="OTK401"/>
      <c r="OTL401"/>
      <c r="OTM401"/>
      <c r="OTN401"/>
      <c r="OTO401"/>
      <c r="OTP401"/>
      <c r="OTQ401"/>
      <c r="OTR401"/>
      <c r="OTS401"/>
      <c r="OTT401"/>
      <c r="OTU401"/>
      <c r="OTV401"/>
      <c r="OTW401"/>
      <c r="OTX401"/>
      <c r="OTY401"/>
      <c r="OTZ401"/>
      <c r="OUA401"/>
      <c r="OUB401"/>
      <c r="OUC401"/>
      <c r="OUD401"/>
      <c r="OUE401"/>
      <c r="OUF401"/>
      <c r="OUG401"/>
      <c r="OUH401"/>
      <c r="OUI401"/>
      <c r="OUJ401"/>
      <c r="OUK401"/>
      <c r="OUL401"/>
      <c r="OUM401"/>
      <c r="OUN401"/>
      <c r="OUO401"/>
      <c r="OUP401"/>
      <c r="OUQ401"/>
      <c r="OUR401"/>
      <c r="OUS401"/>
      <c r="OUT401"/>
      <c r="OUU401"/>
      <c r="OUV401"/>
      <c r="OUW401"/>
      <c r="OUX401"/>
      <c r="OUY401"/>
      <c r="OUZ401"/>
      <c r="OVA401"/>
      <c r="OVB401"/>
      <c r="OVC401"/>
      <c r="OVD401"/>
      <c r="OVE401"/>
      <c r="OVF401"/>
      <c r="OVG401"/>
      <c r="OVH401"/>
      <c r="OVI401"/>
      <c r="OVJ401"/>
      <c r="OVK401"/>
      <c r="OVL401"/>
      <c r="OVM401"/>
      <c r="OVN401"/>
      <c r="OVO401"/>
      <c r="OVP401"/>
      <c r="OVQ401"/>
      <c r="OVR401"/>
      <c r="OVS401"/>
      <c r="OVT401"/>
      <c r="OVU401"/>
      <c r="OVV401"/>
      <c r="OVW401"/>
      <c r="OVX401"/>
      <c r="OVY401"/>
      <c r="OVZ401"/>
      <c r="OWA401"/>
      <c r="OWB401"/>
      <c r="OWC401"/>
      <c r="OWD401"/>
      <c r="OWE401"/>
      <c r="OWF401"/>
      <c r="OWG401"/>
      <c r="OWH401"/>
      <c r="OWI401"/>
      <c r="OWJ401"/>
      <c r="OWK401"/>
      <c r="OWL401"/>
      <c r="OWM401"/>
      <c r="OWN401"/>
      <c r="OWO401"/>
      <c r="OWP401"/>
      <c r="OWQ401"/>
      <c r="OWR401"/>
      <c r="OWS401"/>
      <c r="OWT401"/>
      <c r="OWU401"/>
      <c r="OWV401"/>
      <c r="OWW401"/>
      <c r="OWX401"/>
      <c r="OWY401"/>
      <c r="OWZ401"/>
      <c r="OXA401"/>
      <c r="OXB401"/>
      <c r="OXC401"/>
      <c r="OXD401"/>
      <c r="OXE401"/>
      <c r="OXF401"/>
      <c r="OXG401"/>
      <c r="OXH401"/>
      <c r="OXI401"/>
      <c r="OXJ401"/>
      <c r="OXK401"/>
      <c r="OXL401"/>
      <c r="OXM401"/>
      <c r="OXN401"/>
      <c r="OXO401"/>
      <c r="OXP401"/>
      <c r="OXQ401"/>
      <c r="OXR401"/>
      <c r="OXS401"/>
      <c r="OXT401"/>
      <c r="OXU401"/>
      <c r="OXV401"/>
      <c r="OXW401"/>
      <c r="OXX401"/>
      <c r="OXY401"/>
      <c r="OXZ401"/>
      <c r="OYA401"/>
      <c r="OYB401"/>
      <c r="OYC401"/>
      <c r="OYD401"/>
      <c r="OYE401"/>
      <c r="OYF401"/>
      <c r="OYG401"/>
      <c r="OYH401"/>
      <c r="OYI401"/>
      <c r="OYJ401"/>
      <c r="OYK401"/>
      <c r="OYL401"/>
      <c r="OYM401"/>
      <c r="OYN401"/>
      <c r="OYO401"/>
      <c r="OYP401"/>
      <c r="OYQ401"/>
      <c r="OYR401"/>
      <c r="OYS401"/>
      <c r="OYT401"/>
      <c r="OYU401"/>
      <c r="OYV401"/>
      <c r="OYW401"/>
      <c r="OYX401"/>
      <c r="OYY401"/>
      <c r="OYZ401"/>
      <c r="OZA401"/>
      <c r="OZB401"/>
      <c r="OZC401"/>
      <c r="OZD401"/>
      <c r="OZE401"/>
      <c r="OZF401"/>
      <c r="OZG401"/>
      <c r="OZH401"/>
      <c r="OZI401"/>
      <c r="OZJ401"/>
      <c r="OZK401"/>
      <c r="OZL401"/>
      <c r="OZM401"/>
      <c r="OZN401"/>
      <c r="OZO401"/>
      <c r="OZP401"/>
      <c r="OZQ401"/>
      <c r="OZR401"/>
      <c r="OZS401"/>
      <c r="OZT401"/>
      <c r="OZU401"/>
      <c r="OZV401"/>
      <c r="OZW401"/>
      <c r="OZX401"/>
      <c r="OZY401"/>
      <c r="OZZ401"/>
      <c r="PAA401"/>
      <c r="PAB401"/>
      <c r="PAC401"/>
      <c r="PAD401"/>
      <c r="PAE401"/>
      <c r="PAF401"/>
      <c r="PAG401"/>
      <c r="PAH401"/>
      <c r="PAI401"/>
      <c r="PAJ401"/>
      <c r="PAK401"/>
      <c r="PAL401"/>
      <c r="PAM401"/>
      <c r="PAN401"/>
      <c r="PAO401"/>
      <c r="PAP401"/>
      <c r="PAQ401"/>
      <c r="PAR401"/>
      <c r="PAS401"/>
      <c r="PAT401"/>
      <c r="PAU401"/>
      <c r="PAV401"/>
      <c r="PAW401"/>
      <c r="PAX401"/>
      <c r="PAY401"/>
      <c r="PAZ401"/>
      <c r="PBA401"/>
      <c r="PBB401"/>
      <c r="PBC401"/>
      <c r="PBD401"/>
      <c r="PBE401"/>
      <c r="PBF401"/>
      <c r="PBG401"/>
      <c r="PBH401"/>
      <c r="PBI401"/>
      <c r="PBJ401"/>
      <c r="PBK401"/>
      <c r="PBL401"/>
      <c r="PBM401"/>
      <c r="PBN401"/>
      <c r="PBO401"/>
      <c r="PBP401"/>
      <c r="PBQ401"/>
      <c r="PBR401"/>
      <c r="PBS401"/>
      <c r="PBT401"/>
      <c r="PBU401"/>
      <c r="PBV401"/>
      <c r="PBW401"/>
      <c r="PBX401"/>
      <c r="PBY401"/>
      <c r="PBZ401"/>
      <c r="PCA401"/>
      <c r="PCB401"/>
      <c r="PCC401"/>
      <c r="PCD401"/>
      <c r="PCE401"/>
      <c r="PCF401"/>
      <c r="PCG401"/>
      <c r="PCH401"/>
      <c r="PCI401"/>
      <c r="PCJ401"/>
      <c r="PCK401"/>
      <c r="PCL401"/>
      <c r="PCM401"/>
      <c r="PCN401"/>
      <c r="PCO401"/>
      <c r="PCP401"/>
      <c r="PCQ401"/>
      <c r="PCR401"/>
      <c r="PCS401"/>
      <c r="PCT401"/>
      <c r="PCU401"/>
      <c r="PCV401"/>
      <c r="PCW401"/>
      <c r="PCX401"/>
      <c r="PCY401"/>
      <c r="PCZ401"/>
      <c r="PDA401"/>
      <c r="PDB401"/>
      <c r="PDC401"/>
      <c r="PDD401"/>
      <c r="PDE401"/>
      <c r="PDF401"/>
      <c r="PDG401"/>
      <c r="PDH401"/>
      <c r="PDI401"/>
      <c r="PDJ401"/>
      <c r="PDK401"/>
      <c r="PDL401"/>
      <c r="PDM401"/>
      <c r="PDN401"/>
      <c r="PDO401"/>
      <c r="PDP401"/>
      <c r="PDQ401"/>
      <c r="PDR401"/>
      <c r="PDS401"/>
      <c r="PDT401"/>
      <c r="PDU401"/>
      <c r="PDV401"/>
      <c r="PDW401"/>
      <c r="PDX401"/>
      <c r="PDY401"/>
      <c r="PDZ401"/>
      <c r="PEA401"/>
      <c r="PEB401"/>
      <c r="PEC401"/>
      <c r="PED401"/>
      <c r="PEE401"/>
      <c r="PEF401"/>
      <c r="PEG401"/>
      <c r="PEH401"/>
      <c r="PEI401"/>
      <c r="PEJ401"/>
      <c r="PEK401"/>
      <c r="PEL401"/>
      <c r="PEM401"/>
      <c r="PEN401"/>
      <c r="PEO401"/>
      <c r="PEP401"/>
      <c r="PEQ401"/>
      <c r="PER401"/>
      <c r="PES401"/>
      <c r="PET401"/>
      <c r="PEU401"/>
      <c r="PEV401"/>
      <c r="PEW401"/>
      <c r="PEX401"/>
      <c r="PEY401"/>
      <c r="PEZ401"/>
      <c r="PFA401"/>
      <c r="PFB401"/>
      <c r="PFC401"/>
      <c r="PFD401"/>
      <c r="PFE401"/>
      <c r="PFF401"/>
      <c r="PFG401"/>
      <c r="PFH401"/>
      <c r="PFI401"/>
      <c r="PFJ401"/>
      <c r="PFK401"/>
      <c r="PFL401"/>
      <c r="PFM401"/>
      <c r="PFN401"/>
      <c r="PFO401"/>
      <c r="PFP401"/>
      <c r="PFQ401"/>
      <c r="PFR401"/>
      <c r="PFS401"/>
      <c r="PFT401"/>
      <c r="PFU401"/>
      <c r="PFV401"/>
      <c r="PFW401"/>
      <c r="PFX401"/>
      <c r="PFY401"/>
      <c r="PFZ401"/>
      <c r="PGA401"/>
      <c r="PGB401"/>
      <c r="PGC401"/>
      <c r="PGD401"/>
      <c r="PGE401"/>
      <c r="PGF401"/>
      <c r="PGG401"/>
      <c r="PGH401"/>
      <c r="PGI401"/>
      <c r="PGJ401"/>
      <c r="PGK401"/>
      <c r="PGL401"/>
      <c r="PGM401"/>
      <c r="PGN401"/>
      <c r="PGO401"/>
      <c r="PGP401"/>
      <c r="PGQ401"/>
      <c r="PGR401"/>
      <c r="PGS401"/>
      <c r="PGT401"/>
      <c r="PGU401"/>
      <c r="PGV401"/>
      <c r="PGW401"/>
      <c r="PGX401"/>
      <c r="PGY401"/>
      <c r="PGZ401"/>
      <c r="PHA401"/>
      <c r="PHB401"/>
      <c r="PHC401"/>
      <c r="PHD401"/>
      <c r="PHE401"/>
      <c r="PHF401"/>
      <c r="PHG401"/>
      <c r="PHH401"/>
      <c r="PHI401"/>
      <c r="PHJ401"/>
      <c r="PHK401"/>
      <c r="PHL401"/>
      <c r="PHM401"/>
      <c r="PHN401"/>
      <c r="PHO401"/>
      <c r="PHP401"/>
      <c r="PHQ401"/>
      <c r="PHR401"/>
      <c r="PHS401"/>
      <c r="PHT401"/>
      <c r="PHU401"/>
      <c r="PHV401"/>
      <c r="PHW401"/>
      <c r="PHX401"/>
      <c r="PHY401"/>
      <c r="PHZ401"/>
      <c r="PIA401"/>
      <c r="PIB401"/>
      <c r="PIC401"/>
      <c r="PID401"/>
      <c r="PIE401"/>
      <c r="PIF401"/>
      <c r="PIG401"/>
      <c r="PIH401"/>
      <c r="PII401"/>
      <c r="PIJ401"/>
      <c r="PIK401"/>
      <c r="PIL401"/>
      <c r="PIM401"/>
      <c r="PIN401"/>
      <c r="PIO401"/>
      <c r="PIP401"/>
      <c r="PIQ401"/>
      <c r="PIR401"/>
      <c r="PIS401"/>
      <c r="PIT401"/>
      <c r="PIU401"/>
      <c r="PIV401"/>
      <c r="PIW401"/>
      <c r="PIX401"/>
      <c r="PIY401"/>
      <c r="PIZ401"/>
      <c r="PJA401"/>
      <c r="PJB401"/>
      <c r="PJC401"/>
      <c r="PJD401"/>
      <c r="PJE401"/>
      <c r="PJF401"/>
      <c r="PJG401"/>
      <c r="PJH401"/>
      <c r="PJI401"/>
      <c r="PJJ401"/>
      <c r="PJK401"/>
      <c r="PJL401"/>
      <c r="PJM401"/>
      <c r="PJN401"/>
      <c r="PJO401"/>
      <c r="PJP401"/>
      <c r="PJQ401"/>
      <c r="PJR401"/>
      <c r="PJS401"/>
      <c r="PJT401"/>
      <c r="PJU401"/>
      <c r="PJV401"/>
      <c r="PJW401"/>
      <c r="PJX401"/>
      <c r="PJY401"/>
      <c r="PJZ401"/>
      <c r="PKA401"/>
      <c r="PKB401"/>
      <c r="PKC401"/>
      <c r="PKD401"/>
      <c r="PKE401"/>
      <c r="PKF401"/>
      <c r="PKG401"/>
      <c r="PKH401"/>
      <c r="PKI401"/>
      <c r="PKJ401"/>
      <c r="PKK401"/>
      <c r="PKL401"/>
      <c r="PKM401"/>
      <c r="PKN401"/>
      <c r="PKO401"/>
      <c r="PKP401"/>
      <c r="PKQ401"/>
      <c r="PKR401"/>
      <c r="PKS401"/>
      <c r="PKT401"/>
      <c r="PKU401"/>
      <c r="PKV401"/>
      <c r="PKW401"/>
      <c r="PKX401"/>
      <c r="PKY401"/>
      <c r="PKZ401"/>
      <c r="PLA401"/>
      <c r="PLB401"/>
      <c r="PLC401"/>
      <c r="PLD401"/>
      <c r="PLE401"/>
      <c r="PLF401"/>
      <c r="PLG401"/>
      <c r="PLH401"/>
      <c r="PLI401"/>
      <c r="PLJ401"/>
      <c r="PLK401"/>
      <c r="PLL401"/>
      <c r="PLM401"/>
      <c r="PLN401"/>
      <c r="PLO401"/>
      <c r="PLP401"/>
      <c r="PLQ401"/>
      <c r="PLR401"/>
      <c r="PLS401"/>
      <c r="PLT401"/>
      <c r="PLU401"/>
      <c r="PLV401"/>
      <c r="PLW401"/>
      <c r="PLX401"/>
      <c r="PLY401"/>
      <c r="PLZ401"/>
      <c r="PMA401"/>
      <c r="PMB401"/>
      <c r="PMC401"/>
      <c r="PMD401"/>
      <c r="PME401"/>
      <c r="PMF401"/>
      <c r="PMG401"/>
      <c r="PMH401"/>
      <c r="PMI401"/>
      <c r="PMJ401"/>
      <c r="PMK401"/>
      <c r="PML401"/>
      <c r="PMM401"/>
      <c r="PMN401"/>
      <c r="PMO401"/>
      <c r="PMP401"/>
      <c r="PMQ401"/>
      <c r="PMR401"/>
      <c r="PMS401"/>
      <c r="PMT401"/>
      <c r="PMU401"/>
      <c r="PMV401"/>
      <c r="PMW401"/>
      <c r="PMX401"/>
      <c r="PMY401"/>
      <c r="PMZ401"/>
      <c r="PNA401"/>
      <c r="PNB401"/>
      <c r="PNC401"/>
      <c r="PND401"/>
      <c r="PNE401"/>
      <c r="PNF401"/>
      <c r="PNG401"/>
      <c r="PNH401"/>
      <c r="PNI401"/>
      <c r="PNJ401"/>
      <c r="PNK401"/>
      <c r="PNL401"/>
      <c r="PNM401"/>
      <c r="PNN401"/>
      <c r="PNO401"/>
      <c r="PNP401"/>
      <c r="PNQ401"/>
      <c r="PNR401"/>
      <c r="PNS401"/>
      <c r="PNT401"/>
      <c r="PNU401"/>
      <c r="PNV401"/>
      <c r="PNW401"/>
      <c r="PNX401"/>
      <c r="PNY401"/>
      <c r="PNZ401"/>
      <c r="POA401"/>
      <c r="POB401"/>
      <c r="POC401"/>
      <c r="POD401"/>
      <c r="POE401"/>
      <c r="POF401"/>
      <c r="POG401"/>
      <c r="POH401"/>
      <c r="POI401"/>
      <c r="POJ401"/>
      <c r="POK401"/>
      <c r="POL401"/>
      <c r="POM401"/>
      <c r="PON401"/>
      <c r="POO401"/>
      <c r="POP401"/>
      <c r="POQ401"/>
      <c r="POR401"/>
      <c r="POS401"/>
      <c r="POT401"/>
      <c r="POU401"/>
      <c r="POV401"/>
      <c r="POW401"/>
      <c r="POX401"/>
      <c r="POY401"/>
      <c r="POZ401"/>
      <c r="PPA401"/>
      <c r="PPB401"/>
      <c r="PPC401"/>
      <c r="PPD401"/>
      <c r="PPE401"/>
      <c r="PPF401"/>
      <c r="PPG401"/>
      <c r="PPH401"/>
      <c r="PPI401"/>
      <c r="PPJ401"/>
      <c r="PPK401"/>
      <c r="PPL401"/>
      <c r="PPM401"/>
      <c r="PPN401"/>
      <c r="PPO401"/>
      <c r="PPP401"/>
      <c r="PPQ401"/>
      <c r="PPR401"/>
      <c r="PPS401"/>
      <c r="PPT401"/>
      <c r="PPU401"/>
      <c r="PPV401"/>
      <c r="PPW401"/>
      <c r="PPX401"/>
      <c r="PPY401"/>
      <c r="PPZ401"/>
      <c r="PQA401"/>
      <c r="PQB401"/>
      <c r="PQC401"/>
      <c r="PQD401"/>
      <c r="PQE401"/>
      <c r="PQF401"/>
      <c r="PQG401"/>
      <c r="PQH401"/>
      <c r="PQI401"/>
      <c r="PQJ401"/>
      <c r="PQK401"/>
      <c r="PQL401"/>
      <c r="PQM401"/>
      <c r="PQN401"/>
      <c r="PQO401"/>
      <c r="PQP401"/>
      <c r="PQQ401"/>
      <c r="PQR401"/>
      <c r="PQS401"/>
      <c r="PQT401"/>
      <c r="PQU401"/>
      <c r="PQV401"/>
      <c r="PQW401"/>
      <c r="PQX401"/>
      <c r="PQY401"/>
      <c r="PQZ401"/>
      <c r="PRA401"/>
      <c r="PRB401"/>
      <c r="PRC401"/>
      <c r="PRD401"/>
      <c r="PRE401"/>
      <c r="PRF401"/>
      <c r="PRG401"/>
      <c r="PRH401"/>
      <c r="PRI401"/>
      <c r="PRJ401"/>
      <c r="PRK401"/>
      <c r="PRL401"/>
      <c r="PRM401"/>
      <c r="PRN401"/>
      <c r="PRO401"/>
      <c r="PRP401"/>
      <c r="PRQ401"/>
      <c r="PRR401"/>
      <c r="PRS401"/>
      <c r="PRT401"/>
      <c r="PRU401"/>
      <c r="PRV401"/>
      <c r="PRW401"/>
      <c r="PRX401"/>
      <c r="PRY401"/>
      <c r="PRZ401"/>
      <c r="PSA401"/>
      <c r="PSB401"/>
      <c r="PSC401"/>
      <c r="PSD401"/>
      <c r="PSE401"/>
      <c r="PSF401"/>
      <c r="PSG401"/>
      <c r="PSH401"/>
      <c r="PSI401"/>
      <c r="PSJ401"/>
      <c r="PSK401"/>
      <c r="PSL401"/>
      <c r="PSM401"/>
      <c r="PSN401"/>
      <c r="PSO401"/>
      <c r="PSP401"/>
      <c r="PSQ401"/>
      <c r="PSR401"/>
      <c r="PSS401"/>
      <c r="PST401"/>
      <c r="PSU401"/>
      <c r="PSV401"/>
      <c r="PSW401"/>
      <c r="PSX401"/>
      <c r="PSY401"/>
      <c r="PSZ401"/>
      <c r="PTA401"/>
      <c r="PTB401"/>
      <c r="PTC401"/>
      <c r="PTD401"/>
      <c r="PTE401"/>
      <c r="PTF401"/>
      <c r="PTG401"/>
      <c r="PTH401"/>
      <c r="PTI401"/>
      <c r="PTJ401"/>
      <c r="PTK401"/>
      <c r="PTL401"/>
      <c r="PTM401"/>
      <c r="PTN401"/>
      <c r="PTO401"/>
      <c r="PTP401"/>
      <c r="PTQ401"/>
      <c r="PTR401"/>
      <c r="PTS401"/>
      <c r="PTT401"/>
      <c r="PTU401"/>
      <c r="PTV401"/>
      <c r="PTW401"/>
      <c r="PTX401"/>
      <c r="PTY401"/>
      <c r="PTZ401"/>
      <c r="PUA401"/>
      <c r="PUB401"/>
      <c r="PUC401"/>
      <c r="PUD401"/>
      <c r="PUE401"/>
      <c r="PUF401"/>
      <c r="PUG401"/>
      <c r="PUH401"/>
      <c r="PUI401"/>
      <c r="PUJ401"/>
      <c r="PUK401"/>
      <c r="PUL401"/>
      <c r="PUM401"/>
      <c r="PUN401"/>
      <c r="PUO401"/>
      <c r="PUP401"/>
      <c r="PUQ401"/>
      <c r="PUR401"/>
      <c r="PUS401"/>
      <c r="PUT401"/>
      <c r="PUU401"/>
      <c r="PUV401"/>
      <c r="PUW401"/>
      <c r="PUX401"/>
      <c r="PUY401"/>
      <c r="PUZ401"/>
      <c r="PVA401"/>
      <c r="PVB401"/>
      <c r="PVC401"/>
      <c r="PVD401"/>
      <c r="PVE401"/>
      <c r="PVF401"/>
      <c r="PVG401"/>
      <c r="PVH401"/>
      <c r="PVI401"/>
      <c r="PVJ401"/>
      <c r="PVK401"/>
      <c r="PVL401"/>
      <c r="PVM401"/>
      <c r="PVN401"/>
      <c r="PVO401"/>
      <c r="PVP401"/>
      <c r="PVQ401"/>
      <c r="PVR401"/>
      <c r="PVS401"/>
      <c r="PVT401"/>
      <c r="PVU401"/>
      <c r="PVV401"/>
      <c r="PVW401"/>
      <c r="PVX401"/>
      <c r="PVY401"/>
      <c r="PVZ401"/>
      <c r="PWA401"/>
      <c r="PWB401"/>
      <c r="PWC401"/>
      <c r="PWD401"/>
      <c r="PWE401"/>
      <c r="PWF401"/>
      <c r="PWG401"/>
      <c r="PWH401"/>
      <c r="PWI401"/>
      <c r="PWJ401"/>
      <c r="PWK401"/>
      <c r="PWL401"/>
      <c r="PWM401"/>
      <c r="PWN401"/>
      <c r="PWO401"/>
      <c r="PWP401"/>
      <c r="PWQ401"/>
      <c r="PWR401"/>
      <c r="PWS401"/>
      <c r="PWT401"/>
      <c r="PWU401"/>
      <c r="PWV401"/>
      <c r="PWW401"/>
      <c r="PWX401"/>
      <c r="PWY401"/>
      <c r="PWZ401"/>
      <c r="PXA401"/>
      <c r="PXB401"/>
      <c r="PXC401"/>
      <c r="PXD401"/>
      <c r="PXE401"/>
      <c r="PXF401"/>
      <c r="PXG401"/>
      <c r="PXH401"/>
      <c r="PXI401"/>
      <c r="PXJ401"/>
      <c r="PXK401"/>
      <c r="PXL401"/>
      <c r="PXM401"/>
      <c r="PXN401"/>
      <c r="PXO401"/>
      <c r="PXP401"/>
      <c r="PXQ401"/>
      <c r="PXR401"/>
      <c r="PXS401"/>
      <c r="PXT401"/>
      <c r="PXU401"/>
      <c r="PXV401"/>
      <c r="PXW401"/>
      <c r="PXX401"/>
      <c r="PXY401"/>
      <c r="PXZ401"/>
      <c r="PYA401"/>
      <c r="PYB401"/>
      <c r="PYC401"/>
      <c r="PYD401"/>
      <c r="PYE401"/>
      <c r="PYF401"/>
      <c r="PYG401"/>
      <c r="PYH401"/>
      <c r="PYI401"/>
      <c r="PYJ401"/>
      <c r="PYK401"/>
      <c r="PYL401"/>
      <c r="PYM401"/>
      <c r="PYN401"/>
      <c r="PYO401"/>
      <c r="PYP401"/>
      <c r="PYQ401"/>
      <c r="PYR401"/>
      <c r="PYS401"/>
      <c r="PYT401"/>
      <c r="PYU401"/>
      <c r="PYV401"/>
      <c r="PYW401"/>
      <c r="PYX401"/>
      <c r="PYY401"/>
      <c r="PYZ401"/>
      <c r="PZA401"/>
      <c r="PZB401"/>
      <c r="PZC401"/>
      <c r="PZD401"/>
      <c r="PZE401"/>
      <c r="PZF401"/>
      <c r="PZG401"/>
      <c r="PZH401"/>
      <c r="PZI401"/>
      <c r="PZJ401"/>
      <c r="PZK401"/>
      <c r="PZL401"/>
      <c r="PZM401"/>
      <c r="PZN401"/>
      <c r="PZO401"/>
      <c r="PZP401"/>
      <c r="PZQ401"/>
      <c r="PZR401"/>
      <c r="PZS401"/>
      <c r="PZT401"/>
      <c r="PZU401"/>
      <c r="PZV401"/>
      <c r="PZW401"/>
      <c r="PZX401"/>
      <c r="PZY401"/>
      <c r="PZZ401"/>
      <c r="QAA401"/>
      <c r="QAB401"/>
      <c r="QAC401"/>
      <c r="QAD401"/>
      <c r="QAE401"/>
      <c r="QAF401"/>
      <c r="QAG401"/>
      <c r="QAH401"/>
      <c r="QAI401"/>
      <c r="QAJ401"/>
      <c r="QAK401"/>
      <c r="QAL401"/>
      <c r="QAM401"/>
      <c r="QAN401"/>
      <c r="QAO401"/>
      <c r="QAP401"/>
      <c r="QAQ401"/>
      <c r="QAR401"/>
      <c r="QAS401"/>
      <c r="QAT401"/>
      <c r="QAU401"/>
      <c r="QAV401"/>
      <c r="QAW401"/>
      <c r="QAX401"/>
      <c r="QAY401"/>
      <c r="QAZ401"/>
      <c r="QBA401"/>
      <c r="QBB401"/>
      <c r="QBC401"/>
      <c r="QBD401"/>
      <c r="QBE401"/>
      <c r="QBF401"/>
      <c r="QBG401"/>
      <c r="QBH401"/>
      <c r="QBI401"/>
      <c r="QBJ401"/>
      <c r="QBK401"/>
      <c r="QBL401"/>
      <c r="QBM401"/>
      <c r="QBN401"/>
      <c r="QBO401"/>
      <c r="QBP401"/>
      <c r="QBQ401"/>
      <c r="QBR401"/>
      <c r="QBS401"/>
      <c r="QBT401"/>
      <c r="QBU401"/>
      <c r="QBV401"/>
      <c r="QBW401"/>
      <c r="QBX401"/>
      <c r="QBY401"/>
      <c r="QBZ401"/>
      <c r="QCA401"/>
      <c r="QCB401"/>
      <c r="QCC401"/>
      <c r="QCD401"/>
      <c r="QCE401"/>
      <c r="QCF401"/>
      <c r="QCG401"/>
      <c r="QCH401"/>
      <c r="QCI401"/>
      <c r="QCJ401"/>
      <c r="QCK401"/>
      <c r="QCL401"/>
      <c r="QCM401"/>
      <c r="QCN401"/>
      <c r="QCO401"/>
      <c r="QCP401"/>
      <c r="QCQ401"/>
      <c r="QCR401"/>
      <c r="QCS401"/>
      <c r="QCT401"/>
      <c r="QCU401"/>
      <c r="QCV401"/>
      <c r="QCW401"/>
      <c r="QCX401"/>
      <c r="QCY401"/>
      <c r="QCZ401"/>
      <c r="QDA401"/>
      <c r="QDB401"/>
      <c r="QDC401"/>
      <c r="QDD401"/>
      <c r="QDE401"/>
      <c r="QDF401"/>
      <c r="QDG401"/>
      <c r="QDH401"/>
      <c r="QDI401"/>
      <c r="QDJ401"/>
      <c r="QDK401"/>
      <c r="QDL401"/>
      <c r="QDM401"/>
      <c r="QDN401"/>
      <c r="QDO401"/>
      <c r="QDP401"/>
      <c r="QDQ401"/>
      <c r="QDR401"/>
      <c r="QDS401"/>
      <c r="QDT401"/>
      <c r="QDU401"/>
      <c r="QDV401"/>
      <c r="QDW401"/>
      <c r="QDX401"/>
      <c r="QDY401"/>
      <c r="QDZ401"/>
      <c r="QEA401"/>
      <c r="QEB401"/>
      <c r="QEC401"/>
      <c r="QED401"/>
      <c r="QEE401"/>
      <c r="QEF401"/>
      <c r="QEG401"/>
      <c r="QEH401"/>
      <c r="QEI401"/>
      <c r="QEJ401"/>
      <c r="QEK401"/>
      <c r="QEL401"/>
      <c r="QEM401"/>
      <c r="QEN401"/>
      <c r="QEO401"/>
      <c r="QEP401"/>
      <c r="QEQ401"/>
      <c r="QER401"/>
      <c r="QES401"/>
      <c r="QET401"/>
      <c r="QEU401"/>
      <c r="QEV401"/>
      <c r="QEW401"/>
      <c r="QEX401"/>
      <c r="QEY401"/>
      <c r="QEZ401"/>
      <c r="QFA401"/>
      <c r="QFB401"/>
      <c r="QFC401"/>
      <c r="QFD401"/>
      <c r="QFE401"/>
      <c r="QFF401"/>
      <c r="QFG401"/>
      <c r="QFH401"/>
      <c r="QFI401"/>
      <c r="QFJ401"/>
      <c r="QFK401"/>
      <c r="QFL401"/>
      <c r="QFM401"/>
      <c r="QFN401"/>
      <c r="QFO401"/>
      <c r="QFP401"/>
      <c r="QFQ401"/>
      <c r="QFR401"/>
      <c r="QFS401"/>
      <c r="QFT401"/>
      <c r="QFU401"/>
      <c r="QFV401"/>
      <c r="QFW401"/>
      <c r="QFX401"/>
      <c r="QFY401"/>
      <c r="QFZ401"/>
      <c r="QGA401"/>
      <c r="QGB401"/>
      <c r="QGC401"/>
      <c r="QGD401"/>
      <c r="QGE401"/>
      <c r="QGF401"/>
      <c r="QGG401"/>
      <c r="QGH401"/>
      <c r="QGI401"/>
      <c r="QGJ401"/>
      <c r="QGK401"/>
      <c r="QGL401"/>
      <c r="QGM401"/>
      <c r="QGN401"/>
      <c r="QGO401"/>
      <c r="QGP401"/>
      <c r="QGQ401"/>
      <c r="QGR401"/>
      <c r="QGS401"/>
      <c r="QGT401"/>
      <c r="QGU401"/>
      <c r="QGV401"/>
      <c r="QGW401"/>
      <c r="QGX401"/>
      <c r="QGY401"/>
      <c r="QGZ401"/>
      <c r="QHA401"/>
      <c r="QHB401"/>
      <c r="QHC401"/>
      <c r="QHD401"/>
      <c r="QHE401"/>
      <c r="QHF401"/>
      <c r="QHG401"/>
      <c r="QHH401"/>
      <c r="QHI401"/>
      <c r="QHJ401"/>
      <c r="QHK401"/>
      <c r="QHL401"/>
      <c r="QHM401"/>
      <c r="QHN401"/>
      <c r="QHO401"/>
      <c r="QHP401"/>
      <c r="QHQ401"/>
      <c r="QHR401"/>
      <c r="QHS401"/>
      <c r="QHT401"/>
      <c r="QHU401"/>
      <c r="QHV401"/>
      <c r="QHW401"/>
      <c r="QHX401"/>
      <c r="QHY401"/>
      <c r="QHZ401"/>
      <c r="QIA401"/>
      <c r="QIB401"/>
      <c r="QIC401"/>
      <c r="QID401"/>
      <c r="QIE401"/>
      <c r="QIF401"/>
      <c r="QIG401"/>
      <c r="QIH401"/>
      <c r="QII401"/>
      <c r="QIJ401"/>
      <c r="QIK401"/>
      <c r="QIL401"/>
      <c r="QIM401"/>
      <c r="QIN401"/>
      <c r="QIO401"/>
      <c r="QIP401"/>
      <c r="QIQ401"/>
      <c r="QIR401"/>
      <c r="QIS401"/>
      <c r="QIT401"/>
      <c r="QIU401"/>
      <c r="QIV401"/>
      <c r="QIW401"/>
      <c r="QIX401"/>
      <c r="QIY401"/>
      <c r="QIZ401"/>
      <c r="QJA401"/>
      <c r="QJB401"/>
      <c r="QJC401"/>
      <c r="QJD401"/>
      <c r="QJE401"/>
      <c r="QJF401"/>
      <c r="QJG401"/>
      <c r="QJH401"/>
      <c r="QJI401"/>
      <c r="QJJ401"/>
      <c r="QJK401"/>
      <c r="QJL401"/>
      <c r="QJM401"/>
      <c r="QJN401"/>
      <c r="QJO401"/>
      <c r="QJP401"/>
      <c r="QJQ401"/>
      <c r="QJR401"/>
      <c r="QJS401"/>
      <c r="QJT401"/>
      <c r="QJU401"/>
      <c r="QJV401"/>
      <c r="QJW401"/>
      <c r="QJX401"/>
      <c r="QJY401"/>
      <c r="QJZ401"/>
      <c r="QKA401"/>
      <c r="QKB401"/>
      <c r="QKC401"/>
      <c r="QKD401"/>
      <c r="QKE401"/>
      <c r="QKF401"/>
      <c r="QKG401"/>
      <c r="QKH401"/>
      <c r="QKI401"/>
      <c r="QKJ401"/>
      <c r="QKK401"/>
      <c r="QKL401"/>
      <c r="QKM401"/>
      <c r="QKN401"/>
      <c r="QKO401"/>
      <c r="QKP401"/>
      <c r="QKQ401"/>
      <c r="QKR401"/>
      <c r="QKS401"/>
      <c r="QKT401"/>
      <c r="QKU401"/>
      <c r="QKV401"/>
      <c r="QKW401"/>
      <c r="QKX401"/>
      <c r="QKY401"/>
      <c r="QKZ401"/>
      <c r="QLA401"/>
      <c r="QLB401"/>
      <c r="QLC401"/>
      <c r="QLD401"/>
      <c r="QLE401"/>
      <c r="QLF401"/>
      <c r="QLG401"/>
      <c r="QLH401"/>
      <c r="QLI401"/>
      <c r="QLJ401"/>
      <c r="QLK401"/>
      <c r="QLL401"/>
      <c r="QLM401"/>
      <c r="QLN401"/>
      <c r="QLO401"/>
      <c r="QLP401"/>
      <c r="QLQ401"/>
      <c r="QLR401"/>
      <c r="QLS401"/>
      <c r="QLT401"/>
      <c r="QLU401"/>
      <c r="QLV401"/>
      <c r="QLW401"/>
      <c r="QLX401"/>
      <c r="QLY401"/>
      <c r="QLZ401"/>
      <c r="QMA401"/>
      <c r="QMB401"/>
      <c r="QMC401"/>
      <c r="QMD401"/>
      <c r="QME401"/>
      <c r="QMF401"/>
      <c r="QMG401"/>
      <c r="QMH401"/>
      <c r="QMI401"/>
      <c r="QMJ401"/>
      <c r="QMK401"/>
      <c r="QML401"/>
      <c r="QMM401"/>
      <c r="QMN401"/>
      <c r="QMO401"/>
      <c r="QMP401"/>
      <c r="QMQ401"/>
      <c r="QMR401"/>
      <c r="QMS401"/>
      <c r="QMT401"/>
      <c r="QMU401"/>
      <c r="QMV401"/>
      <c r="QMW401"/>
      <c r="QMX401"/>
      <c r="QMY401"/>
      <c r="QMZ401"/>
      <c r="QNA401"/>
      <c r="QNB401"/>
      <c r="QNC401"/>
      <c r="QND401"/>
      <c r="QNE401"/>
      <c r="QNF401"/>
      <c r="QNG401"/>
      <c r="QNH401"/>
      <c r="QNI401"/>
      <c r="QNJ401"/>
      <c r="QNK401"/>
      <c r="QNL401"/>
      <c r="QNM401"/>
      <c r="QNN401"/>
      <c r="QNO401"/>
      <c r="QNP401"/>
      <c r="QNQ401"/>
      <c r="QNR401"/>
      <c r="QNS401"/>
      <c r="QNT401"/>
      <c r="QNU401"/>
      <c r="QNV401"/>
      <c r="QNW401"/>
      <c r="QNX401"/>
      <c r="QNY401"/>
      <c r="QNZ401"/>
      <c r="QOA401"/>
      <c r="QOB401"/>
      <c r="QOC401"/>
      <c r="QOD401"/>
      <c r="QOE401"/>
      <c r="QOF401"/>
      <c r="QOG401"/>
      <c r="QOH401"/>
      <c r="QOI401"/>
      <c r="QOJ401"/>
      <c r="QOK401"/>
      <c r="QOL401"/>
      <c r="QOM401"/>
      <c r="QON401"/>
      <c r="QOO401"/>
      <c r="QOP401"/>
      <c r="QOQ401"/>
      <c r="QOR401"/>
      <c r="QOS401"/>
      <c r="QOT401"/>
      <c r="QOU401"/>
      <c r="QOV401"/>
      <c r="QOW401"/>
      <c r="QOX401"/>
      <c r="QOY401"/>
      <c r="QOZ401"/>
      <c r="QPA401"/>
      <c r="QPB401"/>
      <c r="QPC401"/>
      <c r="QPD401"/>
      <c r="QPE401"/>
      <c r="QPF401"/>
      <c r="QPG401"/>
      <c r="QPH401"/>
      <c r="QPI401"/>
      <c r="QPJ401"/>
      <c r="QPK401"/>
      <c r="QPL401"/>
      <c r="QPM401"/>
      <c r="QPN401"/>
      <c r="QPO401"/>
      <c r="QPP401"/>
      <c r="QPQ401"/>
      <c r="QPR401"/>
      <c r="QPS401"/>
      <c r="QPT401"/>
      <c r="QPU401"/>
      <c r="QPV401"/>
      <c r="QPW401"/>
      <c r="QPX401"/>
      <c r="QPY401"/>
      <c r="QPZ401"/>
      <c r="QQA401"/>
      <c r="QQB401"/>
      <c r="QQC401"/>
      <c r="QQD401"/>
      <c r="QQE401"/>
      <c r="QQF401"/>
      <c r="QQG401"/>
      <c r="QQH401"/>
      <c r="QQI401"/>
      <c r="QQJ401"/>
      <c r="QQK401"/>
      <c r="QQL401"/>
      <c r="QQM401"/>
      <c r="QQN401"/>
      <c r="QQO401"/>
      <c r="QQP401"/>
      <c r="QQQ401"/>
      <c r="QQR401"/>
      <c r="QQS401"/>
      <c r="QQT401"/>
      <c r="QQU401"/>
      <c r="QQV401"/>
      <c r="QQW401"/>
      <c r="QQX401"/>
      <c r="QQY401"/>
      <c r="QQZ401"/>
      <c r="QRA401"/>
      <c r="QRB401"/>
      <c r="QRC401"/>
      <c r="QRD401"/>
      <c r="QRE401"/>
      <c r="QRF401"/>
      <c r="QRG401"/>
      <c r="QRH401"/>
      <c r="QRI401"/>
      <c r="QRJ401"/>
      <c r="QRK401"/>
      <c r="QRL401"/>
      <c r="QRM401"/>
      <c r="QRN401"/>
      <c r="QRO401"/>
      <c r="QRP401"/>
      <c r="QRQ401"/>
      <c r="QRR401"/>
      <c r="QRS401"/>
      <c r="QRT401"/>
      <c r="QRU401"/>
      <c r="QRV401"/>
      <c r="QRW401"/>
      <c r="QRX401"/>
      <c r="QRY401"/>
      <c r="QRZ401"/>
      <c r="QSA401"/>
      <c r="QSB401"/>
      <c r="QSC401"/>
      <c r="QSD401"/>
      <c r="QSE401"/>
      <c r="QSF401"/>
      <c r="QSG401"/>
      <c r="QSH401"/>
      <c r="QSI401"/>
      <c r="QSJ401"/>
      <c r="QSK401"/>
      <c r="QSL401"/>
      <c r="QSM401"/>
      <c r="QSN401"/>
      <c r="QSO401"/>
      <c r="QSP401"/>
      <c r="QSQ401"/>
      <c r="QSR401"/>
      <c r="QSS401"/>
      <c r="QST401"/>
      <c r="QSU401"/>
      <c r="QSV401"/>
      <c r="QSW401"/>
      <c r="QSX401"/>
      <c r="QSY401"/>
      <c r="QSZ401"/>
      <c r="QTA401"/>
      <c r="QTB401"/>
      <c r="QTC401"/>
      <c r="QTD401"/>
      <c r="QTE401"/>
      <c r="QTF401"/>
      <c r="QTG401"/>
      <c r="QTH401"/>
      <c r="QTI401"/>
      <c r="QTJ401"/>
      <c r="QTK401"/>
      <c r="QTL401"/>
      <c r="QTM401"/>
      <c r="QTN401"/>
      <c r="QTO401"/>
      <c r="QTP401"/>
      <c r="QTQ401"/>
      <c r="QTR401"/>
      <c r="QTS401"/>
      <c r="QTT401"/>
      <c r="QTU401"/>
      <c r="QTV401"/>
      <c r="QTW401"/>
      <c r="QTX401"/>
      <c r="QTY401"/>
      <c r="QTZ401"/>
      <c r="QUA401"/>
      <c r="QUB401"/>
      <c r="QUC401"/>
      <c r="QUD401"/>
      <c r="QUE401"/>
      <c r="QUF401"/>
      <c r="QUG401"/>
      <c r="QUH401"/>
      <c r="QUI401"/>
      <c r="QUJ401"/>
      <c r="QUK401"/>
      <c r="QUL401"/>
      <c r="QUM401"/>
      <c r="QUN401"/>
      <c r="QUO401"/>
      <c r="QUP401"/>
      <c r="QUQ401"/>
      <c r="QUR401"/>
      <c r="QUS401"/>
      <c r="QUT401"/>
      <c r="QUU401"/>
      <c r="QUV401"/>
      <c r="QUW401"/>
      <c r="QUX401"/>
      <c r="QUY401"/>
      <c r="QUZ401"/>
      <c r="QVA401"/>
      <c r="QVB401"/>
      <c r="QVC401"/>
      <c r="QVD401"/>
      <c r="QVE401"/>
      <c r="QVF401"/>
      <c r="QVG401"/>
      <c r="QVH401"/>
      <c r="QVI401"/>
      <c r="QVJ401"/>
      <c r="QVK401"/>
      <c r="QVL401"/>
      <c r="QVM401"/>
      <c r="QVN401"/>
      <c r="QVO401"/>
      <c r="QVP401"/>
      <c r="QVQ401"/>
      <c r="QVR401"/>
      <c r="QVS401"/>
      <c r="QVT401"/>
      <c r="QVU401"/>
      <c r="QVV401"/>
      <c r="QVW401"/>
      <c r="QVX401"/>
      <c r="QVY401"/>
      <c r="QVZ401"/>
      <c r="QWA401"/>
      <c r="QWB401"/>
      <c r="QWC401"/>
      <c r="QWD401"/>
      <c r="QWE401"/>
      <c r="QWF401"/>
      <c r="QWG401"/>
      <c r="QWH401"/>
      <c r="QWI401"/>
      <c r="QWJ401"/>
      <c r="QWK401"/>
      <c r="QWL401"/>
      <c r="QWM401"/>
      <c r="QWN401"/>
      <c r="QWO401"/>
      <c r="QWP401"/>
      <c r="QWQ401"/>
      <c r="QWR401"/>
      <c r="QWS401"/>
      <c r="QWT401"/>
      <c r="QWU401"/>
      <c r="QWV401"/>
      <c r="QWW401"/>
      <c r="QWX401"/>
      <c r="QWY401"/>
      <c r="QWZ401"/>
      <c r="QXA401"/>
      <c r="QXB401"/>
      <c r="QXC401"/>
      <c r="QXD401"/>
      <c r="QXE401"/>
      <c r="QXF401"/>
      <c r="QXG401"/>
      <c r="QXH401"/>
      <c r="QXI401"/>
      <c r="QXJ401"/>
      <c r="QXK401"/>
      <c r="QXL401"/>
      <c r="QXM401"/>
      <c r="QXN401"/>
      <c r="QXO401"/>
      <c r="QXP401"/>
      <c r="QXQ401"/>
      <c r="QXR401"/>
      <c r="QXS401"/>
      <c r="QXT401"/>
      <c r="QXU401"/>
      <c r="QXV401"/>
      <c r="QXW401"/>
      <c r="QXX401"/>
      <c r="QXY401"/>
      <c r="QXZ401"/>
      <c r="QYA401"/>
      <c r="QYB401"/>
      <c r="QYC401"/>
      <c r="QYD401"/>
      <c r="QYE401"/>
      <c r="QYF401"/>
      <c r="QYG401"/>
      <c r="QYH401"/>
      <c r="QYI401"/>
      <c r="QYJ401"/>
      <c r="QYK401"/>
      <c r="QYL401"/>
      <c r="QYM401"/>
      <c r="QYN401"/>
      <c r="QYO401"/>
      <c r="QYP401"/>
      <c r="QYQ401"/>
      <c r="QYR401"/>
      <c r="QYS401"/>
      <c r="QYT401"/>
      <c r="QYU401"/>
      <c r="QYV401"/>
      <c r="QYW401"/>
      <c r="QYX401"/>
      <c r="QYY401"/>
      <c r="QYZ401"/>
      <c r="QZA401"/>
      <c r="QZB401"/>
      <c r="QZC401"/>
      <c r="QZD401"/>
      <c r="QZE401"/>
      <c r="QZF401"/>
      <c r="QZG401"/>
      <c r="QZH401"/>
      <c r="QZI401"/>
      <c r="QZJ401"/>
      <c r="QZK401"/>
      <c r="QZL401"/>
      <c r="QZM401"/>
      <c r="QZN401"/>
      <c r="QZO401"/>
      <c r="QZP401"/>
      <c r="QZQ401"/>
      <c r="QZR401"/>
      <c r="QZS401"/>
      <c r="QZT401"/>
      <c r="QZU401"/>
      <c r="QZV401"/>
      <c r="QZW401"/>
      <c r="QZX401"/>
      <c r="QZY401"/>
      <c r="QZZ401"/>
      <c r="RAA401"/>
      <c r="RAB401"/>
      <c r="RAC401"/>
      <c r="RAD401"/>
      <c r="RAE401"/>
      <c r="RAF401"/>
      <c r="RAG401"/>
      <c r="RAH401"/>
      <c r="RAI401"/>
      <c r="RAJ401"/>
      <c r="RAK401"/>
      <c r="RAL401"/>
      <c r="RAM401"/>
      <c r="RAN401"/>
      <c r="RAO401"/>
      <c r="RAP401"/>
      <c r="RAQ401"/>
      <c r="RAR401"/>
      <c r="RAS401"/>
      <c r="RAT401"/>
      <c r="RAU401"/>
      <c r="RAV401"/>
      <c r="RAW401"/>
      <c r="RAX401"/>
      <c r="RAY401"/>
      <c r="RAZ401"/>
      <c r="RBA401"/>
      <c r="RBB401"/>
      <c r="RBC401"/>
      <c r="RBD401"/>
      <c r="RBE401"/>
      <c r="RBF401"/>
      <c r="RBG401"/>
      <c r="RBH401"/>
      <c r="RBI401"/>
      <c r="RBJ401"/>
      <c r="RBK401"/>
      <c r="RBL401"/>
      <c r="RBM401"/>
      <c r="RBN401"/>
      <c r="RBO401"/>
      <c r="RBP401"/>
      <c r="RBQ401"/>
      <c r="RBR401"/>
      <c r="RBS401"/>
      <c r="RBT401"/>
      <c r="RBU401"/>
      <c r="RBV401"/>
      <c r="RBW401"/>
      <c r="RBX401"/>
      <c r="RBY401"/>
      <c r="RBZ401"/>
      <c r="RCA401"/>
      <c r="RCB401"/>
      <c r="RCC401"/>
      <c r="RCD401"/>
      <c r="RCE401"/>
      <c r="RCF401"/>
      <c r="RCG401"/>
      <c r="RCH401"/>
      <c r="RCI401"/>
      <c r="RCJ401"/>
      <c r="RCK401"/>
      <c r="RCL401"/>
      <c r="RCM401"/>
      <c r="RCN401"/>
      <c r="RCO401"/>
      <c r="RCP401"/>
      <c r="RCQ401"/>
      <c r="RCR401"/>
      <c r="RCS401"/>
      <c r="RCT401"/>
      <c r="RCU401"/>
      <c r="RCV401"/>
      <c r="RCW401"/>
      <c r="RCX401"/>
      <c r="RCY401"/>
      <c r="RCZ401"/>
      <c r="RDA401"/>
      <c r="RDB401"/>
      <c r="RDC401"/>
      <c r="RDD401"/>
      <c r="RDE401"/>
      <c r="RDF401"/>
      <c r="RDG401"/>
      <c r="RDH401"/>
      <c r="RDI401"/>
      <c r="RDJ401"/>
      <c r="RDK401"/>
      <c r="RDL401"/>
      <c r="RDM401"/>
      <c r="RDN401"/>
      <c r="RDO401"/>
      <c r="RDP401"/>
      <c r="RDQ401"/>
      <c r="RDR401"/>
      <c r="RDS401"/>
      <c r="RDT401"/>
      <c r="RDU401"/>
      <c r="RDV401"/>
      <c r="RDW401"/>
      <c r="RDX401"/>
      <c r="RDY401"/>
      <c r="RDZ401"/>
      <c r="REA401"/>
      <c r="REB401"/>
      <c r="REC401"/>
      <c r="RED401"/>
      <c r="REE401"/>
      <c r="REF401"/>
      <c r="REG401"/>
      <c r="REH401"/>
      <c r="REI401"/>
      <c r="REJ401"/>
      <c r="REK401"/>
      <c r="REL401"/>
      <c r="REM401"/>
      <c r="REN401"/>
      <c r="REO401"/>
      <c r="REP401"/>
      <c r="REQ401"/>
      <c r="RER401"/>
      <c r="RES401"/>
      <c r="RET401"/>
      <c r="REU401"/>
      <c r="REV401"/>
      <c r="REW401"/>
      <c r="REX401"/>
      <c r="REY401"/>
      <c r="REZ401"/>
      <c r="RFA401"/>
      <c r="RFB401"/>
      <c r="RFC401"/>
      <c r="RFD401"/>
      <c r="RFE401"/>
      <c r="RFF401"/>
      <c r="RFG401"/>
      <c r="RFH401"/>
      <c r="RFI401"/>
      <c r="RFJ401"/>
      <c r="RFK401"/>
      <c r="RFL401"/>
      <c r="RFM401"/>
      <c r="RFN401"/>
      <c r="RFO401"/>
      <c r="RFP401"/>
      <c r="RFQ401"/>
      <c r="RFR401"/>
      <c r="RFS401"/>
      <c r="RFT401"/>
      <c r="RFU401"/>
      <c r="RFV401"/>
      <c r="RFW401"/>
      <c r="RFX401"/>
      <c r="RFY401"/>
      <c r="RFZ401"/>
      <c r="RGA401"/>
      <c r="RGB401"/>
      <c r="RGC401"/>
      <c r="RGD401"/>
      <c r="RGE401"/>
      <c r="RGF401"/>
      <c r="RGG401"/>
      <c r="RGH401"/>
      <c r="RGI401"/>
      <c r="RGJ401"/>
      <c r="RGK401"/>
      <c r="RGL401"/>
      <c r="RGM401"/>
      <c r="RGN401"/>
      <c r="RGO401"/>
      <c r="RGP401"/>
      <c r="RGQ401"/>
      <c r="RGR401"/>
      <c r="RGS401"/>
      <c r="RGT401"/>
      <c r="RGU401"/>
      <c r="RGV401"/>
      <c r="RGW401"/>
      <c r="RGX401"/>
      <c r="RGY401"/>
      <c r="RGZ401"/>
      <c r="RHA401"/>
      <c r="RHB401"/>
      <c r="RHC401"/>
      <c r="RHD401"/>
      <c r="RHE401"/>
      <c r="RHF401"/>
      <c r="RHG401"/>
      <c r="RHH401"/>
      <c r="RHI401"/>
      <c r="RHJ401"/>
      <c r="RHK401"/>
      <c r="RHL401"/>
      <c r="RHM401"/>
      <c r="RHN401"/>
      <c r="RHO401"/>
      <c r="RHP401"/>
      <c r="RHQ401"/>
      <c r="RHR401"/>
      <c r="RHS401"/>
      <c r="RHT401"/>
      <c r="RHU401"/>
      <c r="RHV401"/>
      <c r="RHW401"/>
      <c r="RHX401"/>
      <c r="RHY401"/>
      <c r="RHZ401"/>
      <c r="RIA401"/>
      <c r="RIB401"/>
      <c r="RIC401"/>
      <c r="RID401"/>
      <c r="RIE401"/>
      <c r="RIF401"/>
      <c r="RIG401"/>
      <c r="RIH401"/>
      <c r="RII401"/>
      <c r="RIJ401"/>
      <c r="RIK401"/>
      <c r="RIL401"/>
      <c r="RIM401"/>
      <c r="RIN401"/>
      <c r="RIO401"/>
      <c r="RIP401"/>
      <c r="RIQ401"/>
      <c r="RIR401"/>
      <c r="RIS401"/>
      <c r="RIT401"/>
      <c r="RIU401"/>
      <c r="RIV401"/>
      <c r="RIW401"/>
      <c r="RIX401"/>
      <c r="RIY401"/>
      <c r="RIZ401"/>
      <c r="RJA401"/>
      <c r="RJB401"/>
      <c r="RJC401"/>
      <c r="RJD401"/>
      <c r="RJE401"/>
      <c r="RJF401"/>
      <c r="RJG401"/>
      <c r="RJH401"/>
      <c r="RJI401"/>
      <c r="RJJ401"/>
      <c r="RJK401"/>
      <c r="RJL401"/>
      <c r="RJM401"/>
      <c r="RJN401"/>
      <c r="RJO401"/>
      <c r="RJP401"/>
      <c r="RJQ401"/>
      <c r="RJR401"/>
      <c r="RJS401"/>
      <c r="RJT401"/>
      <c r="RJU401"/>
      <c r="RJV401"/>
      <c r="RJW401"/>
      <c r="RJX401"/>
      <c r="RJY401"/>
      <c r="RJZ401"/>
      <c r="RKA401"/>
      <c r="RKB401"/>
      <c r="RKC401"/>
      <c r="RKD401"/>
      <c r="RKE401"/>
      <c r="RKF401"/>
      <c r="RKG401"/>
      <c r="RKH401"/>
      <c r="RKI401"/>
      <c r="RKJ401"/>
      <c r="RKK401"/>
      <c r="RKL401"/>
      <c r="RKM401"/>
      <c r="RKN401"/>
      <c r="RKO401"/>
      <c r="RKP401"/>
      <c r="RKQ401"/>
      <c r="RKR401"/>
      <c r="RKS401"/>
      <c r="RKT401"/>
      <c r="RKU401"/>
      <c r="RKV401"/>
      <c r="RKW401"/>
      <c r="RKX401"/>
      <c r="RKY401"/>
      <c r="RKZ401"/>
      <c r="RLA401"/>
      <c r="RLB401"/>
      <c r="RLC401"/>
      <c r="RLD401"/>
      <c r="RLE401"/>
      <c r="RLF401"/>
      <c r="RLG401"/>
      <c r="RLH401"/>
      <c r="RLI401"/>
      <c r="RLJ401"/>
      <c r="RLK401"/>
      <c r="RLL401"/>
      <c r="RLM401"/>
      <c r="RLN401"/>
      <c r="RLO401"/>
      <c r="RLP401"/>
      <c r="RLQ401"/>
      <c r="RLR401"/>
      <c r="RLS401"/>
      <c r="RLT401"/>
      <c r="RLU401"/>
      <c r="RLV401"/>
      <c r="RLW401"/>
      <c r="RLX401"/>
      <c r="RLY401"/>
      <c r="RLZ401"/>
      <c r="RMA401"/>
      <c r="RMB401"/>
      <c r="RMC401"/>
      <c r="RMD401"/>
      <c r="RME401"/>
      <c r="RMF401"/>
      <c r="RMG401"/>
      <c r="RMH401"/>
      <c r="RMI401"/>
      <c r="RMJ401"/>
      <c r="RMK401"/>
      <c r="RML401"/>
      <c r="RMM401"/>
      <c r="RMN401"/>
      <c r="RMO401"/>
      <c r="RMP401"/>
      <c r="RMQ401"/>
      <c r="RMR401"/>
      <c r="RMS401"/>
      <c r="RMT401"/>
      <c r="RMU401"/>
      <c r="RMV401"/>
      <c r="RMW401"/>
      <c r="RMX401"/>
      <c r="RMY401"/>
      <c r="RMZ401"/>
      <c r="RNA401"/>
      <c r="RNB401"/>
      <c r="RNC401"/>
      <c r="RND401"/>
      <c r="RNE401"/>
      <c r="RNF401"/>
      <c r="RNG401"/>
      <c r="RNH401"/>
      <c r="RNI401"/>
      <c r="RNJ401"/>
      <c r="RNK401"/>
      <c r="RNL401"/>
      <c r="RNM401"/>
      <c r="RNN401"/>
      <c r="RNO401"/>
      <c r="RNP401"/>
      <c r="RNQ401"/>
      <c r="RNR401"/>
      <c r="RNS401"/>
      <c r="RNT401"/>
      <c r="RNU401"/>
      <c r="RNV401"/>
      <c r="RNW401"/>
      <c r="RNX401"/>
      <c r="RNY401"/>
      <c r="RNZ401"/>
      <c r="ROA401"/>
      <c r="ROB401"/>
      <c r="ROC401"/>
      <c r="ROD401"/>
      <c r="ROE401"/>
      <c r="ROF401"/>
      <c r="ROG401"/>
      <c r="ROH401"/>
      <c r="ROI401"/>
      <c r="ROJ401"/>
      <c r="ROK401"/>
      <c r="ROL401"/>
      <c r="ROM401"/>
      <c r="RON401"/>
      <c r="ROO401"/>
      <c r="ROP401"/>
      <c r="ROQ401"/>
      <c r="ROR401"/>
      <c r="ROS401"/>
      <c r="ROT401"/>
      <c r="ROU401"/>
      <c r="ROV401"/>
      <c r="ROW401"/>
      <c r="ROX401"/>
      <c r="ROY401"/>
      <c r="ROZ401"/>
      <c r="RPA401"/>
      <c r="RPB401"/>
      <c r="RPC401"/>
      <c r="RPD401"/>
      <c r="RPE401"/>
      <c r="RPF401"/>
      <c r="RPG401"/>
      <c r="RPH401"/>
      <c r="RPI401"/>
      <c r="RPJ401"/>
      <c r="RPK401"/>
      <c r="RPL401"/>
      <c r="RPM401"/>
      <c r="RPN401"/>
      <c r="RPO401"/>
      <c r="RPP401"/>
      <c r="RPQ401"/>
      <c r="RPR401"/>
      <c r="RPS401"/>
      <c r="RPT401"/>
      <c r="RPU401"/>
      <c r="RPV401"/>
      <c r="RPW401"/>
      <c r="RPX401"/>
      <c r="RPY401"/>
      <c r="RPZ401"/>
      <c r="RQA401"/>
      <c r="RQB401"/>
      <c r="RQC401"/>
      <c r="RQD401"/>
      <c r="RQE401"/>
      <c r="RQF401"/>
      <c r="RQG401"/>
      <c r="RQH401"/>
      <c r="RQI401"/>
      <c r="RQJ401"/>
      <c r="RQK401"/>
      <c r="RQL401"/>
      <c r="RQM401"/>
      <c r="RQN401"/>
      <c r="RQO401"/>
      <c r="RQP401"/>
      <c r="RQQ401"/>
      <c r="RQR401"/>
      <c r="RQS401"/>
      <c r="RQT401"/>
      <c r="RQU401"/>
      <c r="RQV401"/>
      <c r="RQW401"/>
      <c r="RQX401"/>
      <c r="RQY401"/>
      <c r="RQZ401"/>
      <c r="RRA401"/>
      <c r="RRB401"/>
      <c r="RRC401"/>
      <c r="RRD401"/>
      <c r="RRE401"/>
      <c r="RRF401"/>
      <c r="RRG401"/>
      <c r="RRH401"/>
      <c r="RRI401"/>
      <c r="RRJ401"/>
      <c r="RRK401"/>
      <c r="RRL401"/>
      <c r="RRM401"/>
      <c r="RRN401"/>
      <c r="RRO401"/>
      <c r="RRP401"/>
      <c r="RRQ401"/>
      <c r="RRR401"/>
      <c r="RRS401"/>
      <c r="RRT401"/>
      <c r="RRU401"/>
      <c r="RRV401"/>
      <c r="RRW401"/>
      <c r="RRX401"/>
      <c r="RRY401"/>
      <c r="RRZ401"/>
      <c r="RSA401"/>
      <c r="RSB401"/>
      <c r="RSC401"/>
      <c r="RSD401"/>
      <c r="RSE401"/>
      <c r="RSF401"/>
      <c r="RSG401"/>
      <c r="RSH401"/>
      <c r="RSI401"/>
      <c r="RSJ401"/>
      <c r="RSK401"/>
      <c r="RSL401"/>
      <c r="RSM401"/>
      <c r="RSN401"/>
      <c r="RSO401"/>
      <c r="RSP401"/>
      <c r="RSQ401"/>
      <c r="RSR401"/>
      <c r="RSS401"/>
      <c r="RST401"/>
      <c r="RSU401"/>
      <c r="RSV401"/>
      <c r="RSW401"/>
      <c r="RSX401"/>
      <c r="RSY401"/>
      <c r="RSZ401"/>
      <c r="RTA401"/>
      <c r="RTB401"/>
      <c r="RTC401"/>
      <c r="RTD401"/>
      <c r="RTE401"/>
      <c r="RTF401"/>
      <c r="RTG401"/>
      <c r="RTH401"/>
      <c r="RTI401"/>
      <c r="RTJ401"/>
      <c r="RTK401"/>
      <c r="RTL401"/>
      <c r="RTM401"/>
      <c r="RTN401"/>
      <c r="RTO401"/>
      <c r="RTP401"/>
      <c r="RTQ401"/>
      <c r="RTR401"/>
      <c r="RTS401"/>
      <c r="RTT401"/>
      <c r="RTU401"/>
      <c r="RTV401"/>
      <c r="RTW401"/>
      <c r="RTX401"/>
      <c r="RTY401"/>
      <c r="RTZ401"/>
      <c r="RUA401"/>
      <c r="RUB401"/>
      <c r="RUC401"/>
      <c r="RUD401"/>
      <c r="RUE401"/>
      <c r="RUF401"/>
      <c r="RUG401"/>
      <c r="RUH401"/>
      <c r="RUI401"/>
      <c r="RUJ401"/>
      <c r="RUK401"/>
      <c r="RUL401"/>
      <c r="RUM401"/>
      <c r="RUN401"/>
      <c r="RUO401"/>
      <c r="RUP401"/>
      <c r="RUQ401"/>
      <c r="RUR401"/>
      <c r="RUS401"/>
      <c r="RUT401"/>
      <c r="RUU401"/>
      <c r="RUV401"/>
      <c r="RUW401"/>
      <c r="RUX401"/>
      <c r="RUY401"/>
      <c r="RUZ401"/>
      <c r="RVA401"/>
      <c r="RVB401"/>
      <c r="RVC401"/>
      <c r="RVD401"/>
      <c r="RVE401"/>
      <c r="RVF401"/>
      <c r="RVG401"/>
      <c r="RVH401"/>
      <c r="RVI401"/>
      <c r="RVJ401"/>
      <c r="RVK401"/>
      <c r="RVL401"/>
      <c r="RVM401"/>
      <c r="RVN401"/>
      <c r="RVO401"/>
      <c r="RVP401"/>
      <c r="RVQ401"/>
      <c r="RVR401"/>
      <c r="RVS401"/>
      <c r="RVT401"/>
      <c r="RVU401"/>
      <c r="RVV401"/>
      <c r="RVW401"/>
      <c r="RVX401"/>
      <c r="RVY401"/>
      <c r="RVZ401"/>
      <c r="RWA401"/>
      <c r="RWB401"/>
      <c r="RWC401"/>
      <c r="RWD401"/>
      <c r="RWE401"/>
      <c r="RWF401"/>
      <c r="RWG401"/>
      <c r="RWH401"/>
      <c r="RWI401"/>
      <c r="RWJ401"/>
      <c r="RWK401"/>
      <c r="RWL401"/>
      <c r="RWM401"/>
      <c r="RWN401"/>
      <c r="RWO401"/>
      <c r="RWP401"/>
      <c r="RWQ401"/>
      <c r="RWR401"/>
      <c r="RWS401"/>
      <c r="RWT401"/>
      <c r="RWU401"/>
      <c r="RWV401"/>
      <c r="RWW401"/>
      <c r="RWX401"/>
      <c r="RWY401"/>
      <c r="RWZ401"/>
      <c r="RXA401"/>
      <c r="RXB401"/>
      <c r="RXC401"/>
      <c r="RXD401"/>
      <c r="RXE401"/>
      <c r="RXF401"/>
      <c r="RXG401"/>
      <c r="RXH401"/>
      <c r="RXI401"/>
      <c r="RXJ401"/>
      <c r="RXK401"/>
      <c r="RXL401"/>
      <c r="RXM401"/>
      <c r="RXN401"/>
      <c r="RXO401"/>
      <c r="RXP401"/>
      <c r="RXQ401"/>
      <c r="RXR401"/>
      <c r="RXS401"/>
      <c r="RXT401"/>
      <c r="RXU401"/>
      <c r="RXV401"/>
      <c r="RXW401"/>
      <c r="RXX401"/>
      <c r="RXY401"/>
      <c r="RXZ401"/>
      <c r="RYA401"/>
      <c r="RYB401"/>
      <c r="RYC401"/>
      <c r="RYD401"/>
      <c r="RYE401"/>
      <c r="RYF401"/>
      <c r="RYG401"/>
      <c r="RYH401"/>
      <c r="RYI401"/>
      <c r="RYJ401"/>
      <c r="RYK401"/>
      <c r="RYL401"/>
      <c r="RYM401"/>
      <c r="RYN401"/>
      <c r="RYO401"/>
      <c r="RYP401"/>
      <c r="RYQ401"/>
      <c r="RYR401"/>
      <c r="RYS401"/>
      <c r="RYT401"/>
      <c r="RYU401"/>
      <c r="RYV401"/>
      <c r="RYW401"/>
      <c r="RYX401"/>
      <c r="RYY401"/>
      <c r="RYZ401"/>
      <c r="RZA401"/>
      <c r="RZB401"/>
      <c r="RZC401"/>
      <c r="RZD401"/>
      <c r="RZE401"/>
      <c r="RZF401"/>
      <c r="RZG401"/>
      <c r="RZH401"/>
      <c r="RZI401"/>
      <c r="RZJ401"/>
      <c r="RZK401"/>
      <c r="RZL401"/>
      <c r="RZM401"/>
      <c r="RZN401"/>
      <c r="RZO401"/>
      <c r="RZP401"/>
      <c r="RZQ401"/>
      <c r="RZR401"/>
      <c r="RZS401"/>
      <c r="RZT401"/>
      <c r="RZU401"/>
      <c r="RZV401"/>
      <c r="RZW401"/>
      <c r="RZX401"/>
      <c r="RZY401"/>
      <c r="RZZ401"/>
      <c r="SAA401"/>
      <c r="SAB401"/>
      <c r="SAC401"/>
      <c r="SAD401"/>
      <c r="SAE401"/>
      <c r="SAF401"/>
      <c r="SAG401"/>
      <c r="SAH401"/>
      <c r="SAI401"/>
      <c r="SAJ401"/>
      <c r="SAK401"/>
      <c r="SAL401"/>
      <c r="SAM401"/>
      <c r="SAN401"/>
      <c r="SAO401"/>
      <c r="SAP401"/>
      <c r="SAQ401"/>
      <c r="SAR401"/>
      <c r="SAS401"/>
      <c r="SAT401"/>
      <c r="SAU401"/>
      <c r="SAV401"/>
      <c r="SAW401"/>
      <c r="SAX401"/>
      <c r="SAY401"/>
      <c r="SAZ401"/>
      <c r="SBA401"/>
      <c r="SBB401"/>
      <c r="SBC401"/>
      <c r="SBD401"/>
      <c r="SBE401"/>
      <c r="SBF401"/>
      <c r="SBG401"/>
      <c r="SBH401"/>
      <c r="SBI401"/>
      <c r="SBJ401"/>
      <c r="SBK401"/>
      <c r="SBL401"/>
      <c r="SBM401"/>
      <c r="SBN401"/>
      <c r="SBO401"/>
      <c r="SBP401"/>
      <c r="SBQ401"/>
      <c r="SBR401"/>
      <c r="SBS401"/>
      <c r="SBT401"/>
      <c r="SBU401"/>
      <c r="SBV401"/>
      <c r="SBW401"/>
      <c r="SBX401"/>
      <c r="SBY401"/>
      <c r="SBZ401"/>
      <c r="SCA401"/>
      <c r="SCB401"/>
      <c r="SCC401"/>
      <c r="SCD401"/>
      <c r="SCE401"/>
      <c r="SCF401"/>
      <c r="SCG401"/>
      <c r="SCH401"/>
      <c r="SCI401"/>
      <c r="SCJ401"/>
      <c r="SCK401"/>
      <c r="SCL401"/>
      <c r="SCM401"/>
      <c r="SCN401"/>
      <c r="SCO401"/>
      <c r="SCP401"/>
      <c r="SCQ401"/>
      <c r="SCR401"/>
      <c r="SCS401"/>
      <c r="SCT401"/>
      <c r="SCU401"/>
      <c r="SCV401"/>
      <c r="SCW401"/>
      <c r="SCX401"/>
      <c r="SCY401"/>
      <c r="SCZ401"/>
      <c r="SDA401"/>
      <c r="SDB401"/>
      <c r="SDC401"/>
      <c r="SDD401"/>
      <c r="SDE401"/>
      <c r="SDF401"/>
      <c r="SDG401"/>
      <c r="SDH401"/>
      <c r="SDI401"/>
      <c r="SDJ401"/>
      <c r="SDK401"/>
      <c r="SDL401"/>
      <c r="SDM401"/>
      <c r="SDN401"/>
      <c r="SDO401"/>
      <c r="SDP401"/>
      <c r="SDQ401"/>
      <c r="SDR401"/>
      <c r="SDS401"/>
      <c r="SDT401"/>
      <c r="SDU401"/>
      <c r="SDV401"/>
      <c r="SDW401"/>
      <c r="SDX401"/>
      <c r="SDY401"/>
      <c r="SDZ401"/>
      <c r="SEA401"/>
      <c r="SEB401"/>
      <c r="SEC401"/>
      <c r="SED401"/>
      <c r="SEE401"/>
      <c r="SEF401"/>
      <c r="SEG401"/>
      <c r="SEH401"/>
      <c r="SEI401"/>
      <c r="SEJ401"/>
      <c r="SEK401"/>
      <c r="SEL401"/>
      <c r="SEM401"/>
      <c r="SEN401"/>
      <c r="SEO401"/>
      <c r="SEP401"/>
      <c r="SEQ401"/>
      <c r="SER401"/>
      <c r="SES401"/>
      <c r="SET401"/>
      <c r="SEU401"/>
      <c r="SEV401"/>
      <c r="SEW401"/>
      <c r="SEX401"/>
      <c r="SEY401"/>
      <c r="SEZ401"/>
      <c r="SFA401"/>
      <c r="SFB401"/>
      <c r="SFC401"/>
      <c r="SFD401"/>
      <c r="SFE401"/>
      <c r="SFF401"/>
      <c r="SFG401"/>
      <c r="SFH401"/>
      <c r="SFI401"/>
      <c r="SFJ401"/>
      <c r="SFK401"/>
      <c r="SFL401"/>
      <c r="SFM401"/>
      <c r="SFN401"/>
      <c r="SFO401"/>
      <c r="SFP401"/>
      <c r="SFQ401"/>
      <c r="SFR401"/>
      <c r="SFS401"/>
      <c r="SFT401"/>
      <c r="SFU401"/>
      <c r="SFV401"/>
      <c r="SFW401"/>
      <c r="SFX401"/>
      <c r="SFY401"/>
      <c r="SFZ401"/>
      <c r="SGA401"/>
      <c r="SGB401"/>
      <c r="SGC401"/>
      <c r="SGD401"/>
      <c r="SGE401"/>
      <c r="SGF401"/>
      <c r="SGG401"/>
      <c r="SGH401"/>
      <c r="SGI401"/>
      <c r="SGJ401"/>
      <c r="SGK401"/>
      <c r="SGL401"/>
      <c r="SGM401"/>
      <c r="SGN401"/>
      <c r="SGO401"/>
      <c r="SGP401"/>
      <c r="SGQ401"/>
      <c r="SGR401"/>
      <c r="SGS401"/>
      <c r="SGT401"/>
      <c r="SGU401"/>
      <c r="SGV401"/>
      <c r="SGW401"/>
      <c r="SGX401"/>
      <c r="SGY401"/>
      <c r="SGZ401"/>
      <c r="SHA401"/>
      <c r="SHB401"/>
      <c r="SHC401"/>
      <c r="SHD401"/>
      <c r="SHE401"/>
      <c r="SHF401"/>
      <c r="SHG401"/>
      <c r="SHH401"/>
      <c r="SHI401"/>
      <c r="SHJ401"/>
      <c r="SHK401"/>
      <c r="SHL401"/>
      <c r="SHM401"/>
      <c r="SHN401"/>
      <c r="SHO401"/>
      <c r="SHP401"/>
      <c r="SHQ401"/>
      <c r="SHR401"/>
      <c r="SHS401"/>
      <c r="SHT401"/>
      <c r="SHU401"/>
      <c r="SHV401"/>
      <c r="SHW401"/>
      <c r="SHX401"/>
      <c r="SHY401"/>
      <c r="SHZ401"/>
      <c r="SIA401"/>
      <c r="SIB401"/>
      <c r="SIC401"/>
      <c r="SID401"/>
      <c r="SIE401"/>
      <c r="SIF401"/>
      <c r="SIG401"/>
      <c r="SIH401"/>
      <c r="SII401"/>
      <c r="SIJ401"/>
      <c r="SIK401"/>
      <c r="SIL401"/>
      <c r="SIM401"/>
      <c r="SIN401"/>
      <c r="SIO401"/>
      <c r="SIP401"/>
      <c r="SIQ401"/>
      <c r="SIR401"/>
      <c r="SIS401"/>
      <c r="SIT401"/>
      <c r="SIU401"/>
      <c r="SIV401"/>
      <c r="SIW401"/>
      <c r="SIX401"/>
      <c r="SIY401"/>
      <c r="SIZ401"/>
      <c r="SJA401"/>
      <c r="SJB401"/>
      <c r="SJC401"/>
      <c r="SJD401"/>
      <c r="SJE401"/>
      <c r="SJF401"/>
      <c r="SJG401"/>
      <c r="SJH401"/>
      <c r="SJI401"/>
      <c r="SJJ401"/>
      <c r="SJK401"/>
      <c r="SJL401"/>
      <c r="SJM401"/>
      <c r="SJN401"/>
      <c r="SJO401"/>
      <c r="SJP401"/>
      <c r="SJQ401"/>
      <c r="SJR401"/>
      <c r="SJS401"/>
      <c r="SJT401"/>
      <c r="SJU401"/>
      <c r="SJV401"/>
      <c r="SJW401"/>
      <c r="SJX401"/>
      <c r="SJY401"/>
      <c r="SJZ401"/>
      <c r="SKA401"/>
      <c r="SKB401"/>
      <c r="SKC401"/>
      <c r="SKD401"/>
      <c r="SKE401"/>
      <c r="SKF401"/>
      <c r="SKG401"/>
      <c r="SKH401"/>
      <c r="SKI401"/>
      <c r="SKJ401"/>
      <c r="SKK401"/>
      <c r="SKL401"/>
      <c r="SKM401"/>
      <c r="SKN401"/>
      <c r="SKO401"/>
      <c r="SKP401"/>
      <c r="SKQ401"/>
      <c r="SKR401"/>
      <c r="SKS401"/>
      <c r="SKT401"/>
      <c r="SKU401"/>
      <c r="SKV401"/>
      <c r="SKW401"/>
      <c r="SKX401"/>
      <c r="SKY401"/>
      <c r="SKZ401"/>
      <c r="SLA401"/>
      <c r="SLB401"/>
      <c r="SLC401"/>
      <c r="SLD401"/>
      <c r="SLE401"/>
      <c r="SLF401"/>
      <c r="SLG401"/>
      <c r="SLH401"/>
      <c r="SLI401"/>
      <c r="SLJ401"/>
      <c r="SLK401"/>
      <c r="SLL401"/>
      <c r="SLM401"/>
      <c r="SLN401"/>
      <c r="SLO401"/>
      <c r="SLP401"/>
      <c r="SLQ401"/>
      <c r="SLR401"/>
      <c r="SLS401"/>
      <c r="SLT401"/>
      <c r="SLU401"/>
      <c r="SLV401"/>
      <c r="SLW401"/>
      <c r="SLX401"/>
      <c r="SLY401"/>
      <c r="SLZ401"/>
      <c r="SMA401"/>
      <c r="SMB401"/>
      <c r="SMC401"/>
      <c r="SMD401"/>
      <c r="SME401"/>
      <c r="SMF401"/>
      <c r="SMG401"/>
      <c r="SMH401"/>
      <c r="SMI401"/>
      <c r="SMJ401"/>
      <c r="SMK401"/>
      <c r="SML401"/>
      <c r="SMM401"/>
      <c r="SMN401"/>
      <c r="SMO401"/>
      <c r="SMP401"/>
      <c r="SMQ401"/>
      <c r="SMR401"/>
      <c r="SMS401"/>
      <c r="SMT401"/>
      <c r="SMU401"/>
      <c r="SMV401"/>
      <c r="SMW401"/>
      <c r="SMX401"/>
      <c r="SMY401"/>
      <c r="SMZ401"/>
      <c r="SNA401"/>
      <c r="SNB401"/>
      <c r="SNC401"/>
      <c r="SND401"/>
      <c r="SNE401"/>
      <c r="SNF401"/>
      <c r="SNG401"/>
      <c r="SNH401"/>
      <c r="SNI401"/>
      <c r="SNJ401"/>
      <c r="SNK401"/>
      <c r="SNL401"/>
      <c r="SNM401"/>
      <c r="SNN401"/>
      <c r="SNO401"/>
      <c r="SNP401"/>
      <c r="SNQ401"/>
      <c r="SNR401"/>
      <c r="SNS401"/>
      <c r="SNT401"/>
      <c r="SNU401"/>
      <c r="SNV401"/>
      <c r="SNW401"/>
      <c r="SNX401"/>
      <c r="SNY401"/>
      <c r="SNZ401"/>
      <c r="SOA401"/>
      <c r="SOB401"/>
      <c r="SOC401"/>
      <c r="SOD401"/>
      <c r="SOE401"/>
      <c r="SOF401"/>
      <c r="SOG401"/>
      <c r="SOH401"/>
      <c r="SOI401"/>
      <c r="SOJ401"/>
      <c r="SOK401"/>
      <c r="SOL401"/>
      <c r="SOM401"/>
      <c r="SON401"/>
      <c r="SOO401"/>
      <c r="SOP401"/>
      <c r="SOQ401"/>
      <c r="SOR401"/>
      <c r="SOS401"/>
      <c r="SOT401"/>
      <c r="SOU401"/>
      <c r="SOV401"/>
      <c r="SOW401"/>
      <c r="SOX401"/>
      <c r="SOY401"/>
      <c r="SOZ401"/>
      <c r="SPA401"/>
      <c r="SPB401"/>
      <c r="SPC401"/>
      <c r="SPD401"/>
      <c r="SPE401"/>
      <c r="SPF401"/>
      <c r="SPG401"/>
      <c r="SPH401"/>
      <c r="SPI401"/>
      <c r="SPJ401"/>
      <c r="SPK401"/>
      <c r="SPL401"/>
      <c r="SPM401"/>
      <c r="SPN401"/>
      <c r="SPO401"/>
      <c r="SPP401"/>
      <c r="SPQ401"/>
      <c r="SPR401"/>
      <c r="SPS401"/>
      <c r="SPT401"/>
      <c r="SPU401"/>
      <c r="SPV401"/>
      <c r="SPW401"/>
      <c r="SPX401"/>
      <c r="SPY401"/>
      <c r="SPZ401"/>
      <c r="SQA401"/>
      <c r="SQB401"/>
      <c r="SQC401"/>
      <c r="SQD401"/>
      <c r="SQE401"/>
      <c r="SQF401"/>
      <c r="SQG401"/>
      <c r="SQH401"/>
      <c r="SQI401"/>
      <c r="SQJ401"/>
      <c r="SQK401"/>
      <c r="SQL401"/>
      <c r="SQM401"/>
      <c r="SQN401"/>
      <c r="SQO401"/>
      <c r="SQP401"/>
      <c r="SQQ401"/>
      <c r="SQR401"/>
      <c r="SQS401"/>
      <c r="SQT401"/>
      <c r="SQU401"/>
      <c r="SQV401"/>
      <c r="SQW401"/>
      <c r="SQX401"/>
      <c r="SQY401"/>
      <c r="SQZ401"/>
      <c r="SRA401"/>
      <c r="SRB401"/>
      <c r="SRC401"/>
      <c r="SRD401"/>
      <c r="SRE401"/>
      <c r="SRF401"/>
      <c r="SRG401"/>
      <c r="SRH401"/>
      <c r="SRI401"/>
      <c r="SRJ401"/>
      <c r="SRK401"/>
      <c r="SRL401"/>
      <c r="SRM401"/>
      <c r="SRN401"/>
      <c r="SRO401"/>
      <c r="SRP401"/>
      <c r="SRQ401"/>
      <c r="SRR401"/>
      <c r="SRS401"/>
      <c r="SRT401"/>
      <c r="SRU401"/>
      <c r="SRV401"/>
      <c r="SRW401"/>
      <c r="SRX401"/>
      <c r="SRY401"/>
      <c r="SRZ401"/>
      <c r="SSA401"/>
      <c r="SSB401"/>
      <c r="SSC401"/>
      <c r="SSD401"/>
      <c r="SSE401"/>
      <c r="SSF401"/>
      <c r="SSG401"/>
      <c r="SSH401"/>
      <c r="SSI401"/>
      <c r="SSJ401"/>
      <c r="SSK401"/>
      <c r="SSL401"/>
      <c r="SSM401"/>
      <c r="SSN401"/>
      <c r="SSO401"/>
      <c r="SSP401"/>
      <c r="SSQ401"/>
      <c r="SSR401"/>
      <c r="SSS401"/>
      <c r="SST401"/>
      <c r="SSU401"/>
      <c r="SSV401"/>
      <c r="SSW401"/>
      <c r="SSX401"/>
      <c r="SSY401"/>
      <c r="SSZ401"/>
      <c r="STA401"/>
      <c r="STB401"/>
      <c r="STC401"/>
      <c r="STD401"/>
      <c r="STE401"/>
      <c r="STF401"/>
      <c r="STG401"/>
      <c r="STH401"/>
      <c r="STI401"/>
      <c r="STJ401"/>
      <c r="STK401"/>
      <c r="STL401"/>
      <c r="STM401"/>
      <c r="STN401"/>
      <c r="STO401"/>
      <c r="STP401"/>
      <c r="STQ401"/>
      <c r="STR401"/>
      <c r="STS401"/>
      <c r="STT401"/>
      <c r="STU401"/>
      <c r="STV401"/>
      <c r="STW401"/>
      <c r="STX401"/>
      <c r="STY401"/>
      <c r="STZ401"/>
      <c r="SUA401"/>
      <c r="SUB401"/>
      <c r="SUC401"/>
      <c r="SUD401"/>
      <c r="SUE401"/>
      <c r="SUF401"/>
      <c r="SUG401"/>
      <c r="SUH401"/>
      <c r="SUI401"/>
      <c r="SUJ401"/>
      <c r="SUK401"/>
      <c r="SUL401"/>
      <c r="SUM401"/>
      <c r="SUN401"/>
      <c r="SUO401"/>
      <c r="SUP401"/>
      <c r="SUQ401"/>
      <c r="SUR401"/>
      <c r="SUS401"/>
      <c r="SUT401"/>
      <c r="SUU401"/>
      <c r="SUV401"/>
      <c r="SUW401"/>
      <c r="SUX401"/>
      <c r="SUY401"/>
      <c r="SUZ401"/>
      <c r="SVA401"/>
      <c r="SVB401"/>
      <c r="SVC401"/>
      <c r="SVD401"/>
      <c r="SVE401"/>
      <c r="SVF401"/>
      <c r="SVG401"/>
      <c r="SVH401"/>
      <c r="SVI401"/>
      <c r="SVJ401"/>
      <c r="SVK401"/>
      <c r="SVL401"/>
      <c r="SVM401"/>
      <c r="SVN401"/>
      <c r="SVO401"/>
      <c r="SVP401"/>
      <c r="SVQ401"/>
      <c r="SVR401"/>
      <c r="SVS401"/>
      <c r="SVT401"/>
      <c r="SVU401"/>
      <c r="SVV401"/>
      <c r="SVW401"/>
      <c r="SVX401"/>
      <c r="SVY401"/>
      <c r="SVZ401"/>
      <c r="SWA401"/>
      <c r="SWB401"/>
      <c r="SWC401"/>
      <c r="SWD401"/>
      <c r="SWE401"/>
      <c r="SWF401"/>
      <c r="SWG401"/>
      <c r="SWH401"/>
      <c r="SWI401"/>
      <c r="SWJ401"/>
      <c r="SWK401"/>
      <c r="SWL401"/>
      <c r="SWM401"/>
      <c r="SWN401"/>
      <c r="SWO401"/>
      <c r="SWP401"/>
      <c r="SWQ401"/>
      <c r="SWR401"/>
      <c r="SWS401"/>
      <c r="SWT401"/>
      <c r="SWU401"/>
      <c r="SWV401"/>
      <c r="SWW401"/>
      <c r="SWX401"/>
      <c r="SWY401"/>
      <c r="SWZ401"/>
      <c r="SXA401"/>
      <c r="SXB401"/>
      <c r="SXC401"/>
      <c r="SXD401"/>
      <c r="SXE401"/>
      <c r="SXF401"/>
      <c r="SXG401"/>
      <c r="SXH401"/>
      <c r="SXI401"/>
      <c r="SXJ401"/>
      <c r="SXK401"/>
      <c r="SXL401"/>
      <c r="SXM401"/>
      <c r="SXN401"/>
      <c r="SXO401"/>
      <c r="SXP401"/>
      <c r="SXQ401"/>
      <c r="SXR401"/>
      <c r="SXS401"/>
      <c r="SXT401"/>
      <c r="SXU401"/>
      <c r="SXV401"/>
      <c r="SXW401"/>
      <c r="SXX401"/>
      <c r="SXY401"/>
      <c r="SXZ401"/>
      <c r="SYA401"/>
      <c r="SYB401"/>
      <c r="SYC401"/>
      <c r="SYD401"/>
      <c r="SYE401"/>
      <c r="SYF401"/>
      <c r="SYG401"/>
      <c r="SYH401"/>
      <c r="SYI401"/>
      <c r="SYJ401"/>
      <c r="SYK401"/>
      <c r="SYL401"/>
      <c r="SYM401"/>
      <c r="SYN401"/>
      <c r="SYO401"/>
      <c r="SYP401"/>
      <c r="SYQ401"/>
      <c r="SYR401"/>
      <c r="SYS401"/>
      <c r="SYT401"/>
      <c r="SYU401"/>
      <c r="SYV401"/>
      <c r="SYW401"/>
      <c r="SYX401"/>
      <c r="SYY401"/>
      <c r="SYZ401"/>
      <c r="SZA401"/>
      <c r="SZB401"/>
      <c r="SZC401"/>
      <c r="SZD401"/>
      <c r="SZE401"/>
      <c r="SZF401"/>
      <c r="SZG401"/>
      <c r="SZH401"/>
      <c r="SZI401"/>
      <c r="SZJ401"/>
      <c r="SZK401"/>
      <c r="SZL401"/>
      <c r="SZM401"/>
      <c r="SZN401"/>
      <c r="SZO401"/>
      <c r="SZP401"/>
      <c r="SZQ401"/>
      <c r="SZR401"/>
      <c r="SZS401"/>
      <c r="SZT401"/>
      <c r="SZU401"/>
      <c r="SZV401"/>
      <c r="SZW401"/>
      <c r="SZX401"/>
      <c r="SZY401"/>
      <c r="SZZ401"/>
      <c r="TAA401"/>
      <c r="TAB401"/>
      <c r="TAC401"/>
      <c r="TAD401"/>
      <c r="TAE401"/>
      <c r="TAF401"/>
      <c r="TAG401"/>
      <c r="TAH401"/>
      <c r="TAI401"/>
      <c r="TAJ401"/>
      <c r="TAK401"/>
      <c r="TAL401"/>
      <c r="TAM401"/>
      <c r="TAN401"/>
      <c r="TAO401"/>
      <c r="TAP401"/>
      <c r="TAQ401"/>
      <c r="TAR401"/>
      <c r="TAS401"/>
      <c r="TAT401"/>
      <c r="TAU401"/>
      <c r="TAV401"/>
      <c r="TAW401"/>
      <c r="TAX401"/>
      <c r="TAY401"/>
      <c r="TAZ401"/>
      <c r="TBA401"/>
      <c r="TBB401"/>
      <c r="TBC401"/>
      <c r="TBD401"/>
      <c r="TBE401"/>
      <c r="TBF401"/>
      <c r="TBG401"/>
      <c r="TBH401"/>
      <c r="TBI401"/>
      <c r="TBJ401"/>
      <c r="TBK401"/>
      <c r="TBL401"/>
      <c r="TBM401"/>
      <c r="TBN401"/>
      <c r="TBO401"/>
      <c r="TBP401"/>
      <c r="TBQ401"/>
      <c r="TBR401"/>
      <c r="TBS401"/>
      <c r="TBT401"/>
      <c r="TBU401"/>
      <c r="TBV401"/>
      <c r="TBW401"/>
      <c r="TBX401"/>
      <c r="TBY401"/>
      <c r="TBZ401"/>
      <c r="TCA401"/>
      <c r="TCB401"/>
      <c r="TCC401"/>
      <c r="TCD401"/>
      <c r="TCE401"/>
      <c r="TCF401"/>
      <c r="TCG401"/>
      <c r="TCH401"/>
      <c r="TCI401"/>
      <c r="TCJ401"/>
      <c r="TCK401"/>
      <c r="TCL401"/>
      <c r="TCM401"/>
      <c r="TCN401"/>
      <c r="TCO401"/>
      <c r="TCP401"/>
      <c r="TCQ401"/>
      <c r="TCR401"/>
      <c r="TCS401"/>
      <c r="TCT401"/>
      <c r="TCU401"/>
      <c r="TCV401"/>
      <c r="TCW401"/>
      <c r="TCX401"/>
      <c r="TCY401"/>
      <c r="TCZ401"/>
      <c r="TDA401"/>
      <c r="TDB401"/>
      <c r="TDC401"/>
      <c r="TDD401"/>
      <c r="TDE401"/>
      <c r="TDF401"/>
      <c r="TDG401"/>
      <c r="TDH401"/>
      <c r="TDI401"/>
      <c r="TDJ401"/>
      <c r="TDK401"/>
      <c r="TDL401"/>
      <c r="TDM401"/>
      <c r="TDN401"/>
      <c r="TDO401"/>
      <c r="TDP401"/>
      <c r="TDQ401"/>
      <c r="TDR401"/>
      <c r="TDS401"/>
      <c r="TDT401"/>
      <c r="TDU401"/>
      <c r="TDV401"/>
      <c r="TDW401"/>
      <c r="TDX401"/>
      <c r="TDY401"/>
      <c r="TDZ401"/>
      <c r="TEA401"/>
      <c r="TEB401"/>
      <c r="TEC401"/>
      <c r="TED401"/>
      <c r="TEE401"/>
      <c r="TEF401"/>
      <c r="TEG401"/>
      <c r="TEH401"/>
      <c r="TEI401"/>
      <c r="TEJ401"/>
      <c r="TEK401"/>
      <c r="TEL401"/>
      <c r="TEM401"/>
      <c r="TEN401"/>
      <c r="TEO401"/>
      <c r="TEP401"/>
      <c r="TEQ401"/>
      <c r="TER401"/>
      <c r="TES401"/>
      <c r="TET401"/>
      <c r="TEU401"/>
      <c r="TEV401"/>
      <c r="TEW401"/>
      <c r="TEX401"/>
      <c r="TEY401"/>
      <c r="TEZ401"/>
      <c r="TFA401"/>
      <c r="TFB401"/>
      <c r="TFC401"/>
      <c r="TFD401"/>
      <c r="TFE401"/>
      <c r="TFF401"/>
      <c r="TFG401"/>
      <c r="TFH401"/>
      <c r="TFI401"/>
      <c r="TFJ401"/>
      <c r="TFK401"/>
      <c r="TFL401"/>
      <c r="TFM401"/>
      <c r="TFN401"/>
      <c r="TFO401"/>
      <c r="TFP401"/>
      <c r="TFQ401"/>
      <c r="TFR401"/>
      <c r="TFS401"/>
      <c r="TFT401"/>
      <c r="TFU401"/>
      <c r="TFV401"/>
      <c r="TFW401"/>
      <c r="TFX401"/>
      <c r="TFY401"/>
      <c r="TFZ401"/>
      <c r="TGA401"/>
      <c r="TGB401"/>
      <c r="TGC401"/>
      <c r="TGD401"/>
      <c r="TGE401"/>
      <c r="TGF401"/>
      <c r="TGG401"/>
      <c r="TGH401"/>
      <c r="TGI401"/>
      <c r="TGJ401"/>
      <c r="TGK401"/>
      <c r="TGL401"/>
      <c r="TGM401"/>
      <c r="TGN401"/>
      <c r="TGO401"/>
      <c r="TGP401"/>
      <c r="TGQ401"/>
      <c r="TGR401"/>
      <c r="TGS401"/>
      <c r="TGT401"/>
      <c r="TGU401"/>
      <c r="TGV401"/>
      <c r="TGW401"/>
      <c r="TGX401"/>
      <c r="TGY401"/>
      <c r="TGZ401"/>
      <c r="THA401"/>
      <c r="THB401"/>
      <c r="THC401"/>
      <c r="THD401"/>
      <c r="THE401"/>
      <c r="THF401"/>
      <c r="THG401"/>
      <c r="THH401"/>
      <c r="THI401"/>
      <c r="THJ401"/>
      <c r="THK401"/>
      <c r="THL401"/>
      <c r="THM401"/>
      <c r="THN401"/>
      <c r="THO401"/>
      <c r="THP401"/>
      <c r="THQ401"/>
      <c r="THR401"/>
      <c r="THS401"/>
      <c r="THT401"/>
      <c r="THU401"/>
      <c r="THV401"/>
      <c r="THW401"/>
      <c r="THX401"/>
      <c r="THY401"/>
      <c r="THZ401"/>
      <c r="TIA401"/>
      <c r="TIB401"/>
      <c r="TIC401"/>
      <c r="TID401"/>
      <c r="TIE401"/>
      <c r="TIF401"/>
      <c r="TIG401"/>
      <c r="TIH401"/>
      <c r="TII401"/>
      <c r="TIJ401"/>
      <c r="TIK401"/>
      <c r="TIL401"/>
      <c r="TIM401"/>
      <c r="TIN401"/>
      <c r="TIO401"/>
      <c r="TIP401"/>
      <c r="TIQ401"/>
      <c r="TIR401"/>
      <c r="TIS401"/>
      <c r="TIT401"/>
      <c r="TIU401"/>
      <c r="TIV401"/>
      <c r="TIW401"/>
      <c r="TIX401"/>
      <c r="TIY401"/>
      <c r="TIZ401"/>
      <c r="TJA401"/>
      <c r="TJB401"/>
      <c r="TJC401"/>
      <c r="TJD401"/>
      <c r="TJE401"/>
      <c r="TJF401"/>
      <c r="TJG401"/>
      <c r="TJH401"/>
      <c r="TJI401"/>
      <c r="TJJ401"/>
      <c r="TJK401"/>
      <c r="TJL401"/>
      <c r="TJM401"/>
      <c r="TJN401"/>
      <c r="TJO401"/>
      <c r="TJP401"/>
      <c r="TJQ401"/>
      <c r="TJR401"/>
      <c r="TJS401"/>
      <c r="TJT401"/>
      <c r="TJU401"/>
      <c r="TJV401"/>
      <c r="TJW401"/>
      <c r="TJX401"/>
      <c r="TJY401"/>
      <c r="TJZ401"/>
      <c r="TKA401"/>
      <c r="TKB401"/>
      <c r="TKC401"/>
      <c r="TKD401"/>
      <c r="TKE401"/>
      <c r="TKF401"/>
      <c r="TKG401"/>
      <c r="TKH401"/>
      <c r="TKI401"/>
      <c r="TKJ401"/>
      <c r="TKK401"/>
      <c r="TKL401"/>
      <c r="TKM401"/>
      <c r="TKN401"/>
      <c r="TKO401"/>
      <c r="TKP401"/>
      <c r="TKQ401"/>
      <c r="TKR401"/>
      <c r="TKS401"/>
      <c r="TKT401"/>
      <c r="TKU401"/>
      <c r="TKV401"/>
      <c r="TKW401"/>
      <c r="TKX401"/>
      <c r="TKY401"/>
      <c r="TKZ401"/>
      <c r="TLA401"/>
      <c r="TLB401"/>
      <c r="TLC401"/>
      <c r="TLD401"/>
      <c r="TLE401"/>
      <c r="TLF401"/>
      <c r="TLG401"/>
      <c r="TLH401"/>
      <c r="TLI401"/>
      <c r="TLJ401"/>
      <c r="TLK401"/>
      <c r="TLL401"/>
      <c r="TLM401"/>
      <c r="TLN401"/>
      <c r="TLO401"/>
      <c r="TLP401"/>
      <c r="TLQ401"/>
      <c r="TLR401"/>
      <c r="TLS401"/>
      <c r="TLT401"/>
      <c r="TLU401"/>
      <c r="TLV401"/>
      <c r="TLW401"/>
      <c r="TLX401"/>
      <c r="TLY401"/>
      <c r="TLZ401"/>
      <c r="TMA401"/>
      <c r="TMB401"/>
      <c r="TMC401"/>
      <c r="TMD401"/>
      <c r="TME401"/>
      <c r="TMF401"/>
      <c r="TMG401"/>
      <c r="TMH401"/>
      <c r="TMI401"/>
      <c r="TMJ401"/>
      <c r="TMK401"/>
      <c r="TML401"/>
      <c r="TMM401"/>
      <c r="TMN401"/>
      <c r="TMO401"/>
      <c r="TMP401"/>
      <c r="TMQ401"/>
      <c r="TMR401"/>
      <c r="TMS401"/>
      <c r="TMT401"/>
      <c r="TMU401"/>
      <c r="TMV401"/>
      <c r="TMW401"/>
      <c r="TMX401"/>
      <c r="TMY401"/>
      <c r="TMZ401"/>
      <c r="TNA401"/>
      <c r="TNB401"/>
      <c r="TNC401"/>
      <c r="TND401"/>
      <c r="TNE401"/>
      <c r="TNF401"/>
      <c r="TNG401"/>
      <c r="TNH401"/>
      <c r="TNI401"/>
      <c r="TNJ401"/>
      <c r="TNK401"/>
      <c r="TNL401"/>
      <c r="TNM401"/>
      <c r="TNN401"/>
      <c r="TNO401"/>
      <c r="TNP401"/>
      <c r="TNQ401"/>
      <c r="TNR401"/>
      <c r="TNS401"/>
      <c r="TNT401"/>
      <c r="TNU401"/>
      <c r="TNV401"/>
      <c r="TNW401"/>
      <c r="TNX401"/>
      <c r="TNY401"/>
      <c r="TNZ401"/>
      <c r="TOA401"/>
      <c r="TOB401"/>
      <c r="TOC401"/>
      <c r="TOD401"/>
      <c r="TOE401"/>
      <c r="TOF401"/>
      <c r="TOG401"/>
      <c r="TOH401"/>
      <c r="TOI401"/>
      <c r="TOJ401"/>
      <c r="TOK401"/>
      <c r="TOL401"/>
      <c r="TOM401"/>
      <c r="TON401"/>
      <c r="TOO401"/>
      <c r="TOP401"/>
      <c r="TOQ401"/>
      <c r="TOR401"/>
      <c r="TOS401"/>
      <c r="TOT401"/>
      <c r="TOU401"/>
      <c r="TOV401"/>
      <c r="TOW401"/>
      <c r="TOX401"/>
      <c r="TOY401"/>
      <c r="TOZ401"/>
      <c r="TPA401"/>
      <c r="TPB401"/>
      <c r="TPC401"/>
      <c r="TPD401"/>
      <c r="TPE401"/>
      <c r="TPF401"/>
      <c r="TPG401"/>
      <c r="TPH401"/>
      <c r="TPI401"/>
      <c r="TPJ401"/>
      <c r="TPK401"/>
      <c r="TPL401"/>
      <c r="TPM401"/>
      <c r="TPN401"/>
      <c r="TPO401"/>
      <c r="TPP401"/>
      <c r="TPQ401"/>
      <c r="TPR401"/>
      <c r="TPS401"/>
      <c r="TPT401"/>
      <c r="TPU401"/>
      <c r="TPV401"/>
      <c r="TPW401"/>
      <c r="TPX401"/>
      <c r="TPY401"/>
      <c r="TPZ401"/>
      <c r="TQA401"/>
      <c r="TQB401"/>
      <c r="TQC401"/>
      <c r="TQD401"/>
      <c r="TQE401"/>
      <c r="TQF401"/>
      <c r="TQG401"/>
      <c r="TQH401"/>
      <c r="TQI401"/>
      <c r="TQJ401"/>
      <c r="TQK401"/>
      <c r="TQL401"/>
      <c r="TQM401"/>
      <c r="TQN401"/>
      <c r="TQO401"/>
      <c r="TQP401"/>
      <c r="TQQ401"/>
      <c r="TQR401"/>
      <c r="TQS401"/>
      <c r="TQT401"/>
      <c r="TQU401"/>
      <c r="TQV401"/>
      <c r="TQW401"/>
      <c r="TQX401"/>
      <c r="TQY401"/>
      <c r="TQZ401"/>
      <c r="TRA401"/>
      <c r="TRB401"/>
      <c r="TRC401"/>
      <c r="TRD401"/>
      <c r="TRE401"/>
      <c r="TRF401"/>
      <c r="TRG401"/>
      <c r="TRH401"/>
      <c r="TRI401"/>
      <c r="TRJ401"/>
      <c r="TRK401"/>
      <c r="TRL401"/>
      <c r="TRM401"/>
      <c r="TRN401"/>
      <c r="TRO401"/>
      <c r="TRP401"/>
      <c r="TRQ401"/>
      <c r="TRR401"/>
      <c r="TRS401"/>
      <c r="TRT401"/>
      <c r="TRU401"/>
      <c r="TRV401"/>
      <c r="TRW401"/>
      <c r="TRX401"/>
      <c r="TRY401"/>
      <c r="TRZ401"/>
      <c r="TSA401"/>
      <c r="TSB401"/>
      <c r="TSC401"/>
      <c r="TSD401"/>
      <c r="TSE401"/>
      <c r="TSF401"/>
      <c r="TSG401"/>
      <c r="TSH401"/>
      <c r="TSI401"/>
      <c r="TSJ401"/>
      <c r="TSK401"/>
      <c r="TSL401"/>
      <c r="TSM401"/>
      <c r="TSN401"/>
      <c r="TSO401"/>
      <c r="TSP401"/>
      <c r="TSQ401"/>
      <c r="TSR401"/>
      <c r="TSS401"/>
      <c r="TST401"/>
      <c r="TSU401"/>
      <c r="TSV401"/>
      <c r="TSW401"/>
      <c r="TSX401"/>
      <c r="TSY401"/>
      <c r="TSZ401"/>
      <c r="TTA401"/>
      <c r="TTB401"/>
      <c r="TTC401"/>
      <c r="TTD401"/>
      <c r="TTE401"/>
      <c r="TTF401"/>
      <c r="TTG401"/>
      <c r="TTH401"/>
      <c r="TTI401"/>
      <c r="TTJ401"/>
      <c r="TTK401"/>
      <c r="TTL401"/>
      <c r="TTM401"/>
      <c r="TTN401"/>
      <c r="TTO401"/>
      <c r="TTP401"/>
      <c r="TTQ401"/>
      <c r="TTR401"/>
      <c r="TTS401"/>
      <c r="TTT401"/>
      <c r="TTU401"/>
      <c r="TTV401"/>
      <c r="TTW401"/>
      <c r="TTX401"/>
      <c r="TTY401"/>
      <c r="TTZ401"/>
      <c r="TUA401"/>
      <c r="TUB401"/>
      <c r="TUC401"/>
      <c r="TUD401"/>
      <c r="TUE401"/>
      <c r="TUF401"/>
      <c r="TUG401"/>
      <c r="TUH401"/>
      <c r="TUI401"/>
      <c r="TUJ401"/>
      <c r="TUK401"/>
      <c r="TUL401"/>
      <c r="TUM401"/>
      <c r="TUN401"/>
      <c r="TUO401"/>
      <c r="TUP401"/>
      <c r="TUQ401"/>
      <c r="TUR401"/>
      <c r="TUS401"/>
      <c r="TUT401"/>
      <c r="TUU401"/>
      <c r="TUV401"/>
      <c r="TUW401"/>
      <c r="TUX401"/>
      <c r="TUY401"/>
      <c r="TUZ401"/>
      <c r="TVA401"/>
      <c r="TVB401"/>
      <c r="TVC401"/>
      <c r="TVD401"/>
      <c r="TVE401"/>
      <c r="TVF401"/>
      <c r="TVG401"/>
      <c r="TVH401"/>
      <c r="TVI401"/>
      <c r="TVJ401"/>
      <c r="TVK401"/>
      <c r="TVL401"/>
      <c r="TVM401"/>
      <c r="TVN401"/>
      <c r="TVO401"/>
      <c r="TVP401"/>
      <c r="TVQ401"/>
      <c r="TVR401"/>
      <c r="TVS401"/>
      <c r="TVT401"/>
      <c r="TVU401"/>
      <c r="TVV401"/>
      <c r="TVW401"/>
      <c r="TVX401"/>
      <c r="TVY401"/>
      <c r="TVZ401"/>
      <c r="TWA401"/>
      <c r="TWB401"/>
      <c r="TWC401"/>
      <c r="TWD401"/>
      <c r="TWE401"/>
      <c r="TWF401"/>
      <c r="TWG401"/>
      <c r="TWH401"/>
      <c r="TWI401"/>
      <c r="TWJ401"/>
      <c r="TWK401"/>
      <c r="TWL401"/>
      <c r="TWM401"/>
      <c r="TWN401"/>
      <c r="TWO401"/>
      <c r="TWP401"/>
      <c r="TWQ401"/>
      <c r="TWR401"/>
      <c r="TWS401"/>
      <c r="TWT401"/>
      <c r="TWU401"/>
      <c r="TWV401"/>
      <c r="TWW401"/>
      <c r="TWX401"/>
      <c r="TWY401"/>
      <c r="TWZ401"/>
      <c r="TXA401"/>
      <c r="TXB401"/>
      <c r="TXC401"/>
      <c r="TXD401"/>
      <c r="TXE401"/>
      <c r="TXF401"/>
      <c r="TXG401"/>
      <c r="TXH401"/>
      <c r="TXI401"/>
      <c r="TXJ401"/>
      <c r="TXK401"/>
      <c r="TXL401"/>
      <c r="TXM401"/>
      <c r="TXN401"/>
      <c r="TXO401"/>
      <c r="TXP401"/>
      <c r="TXQ401"/>
      <c r="TXR401"/>
      <c r="TXS401"/>
      <c r="TXT401"/>
      <c r="TXU401"/>
      <c r="TXV401"/>
      <c r="TXW401"/>
      <c r="TXX401"/>
      <c r="TXY401"/>
      <c r="TXZ401"/>
      <c r="TYA401"/>
      <c r="TYB401"/>
      <c r="TYC401"/>
      <c r="TYD401"/>
      <c r="TYE401"/>
      <c r="TYF401"/>
      <c r="TYG401"/>
      <c r="TYH401"/>
      <c r="TYI401"/>
      <c r="TYJ401"/>
      <c r="TYK401"/>
      <c r="TYL401"/>
      <c r="TYM401"/>
      <c r="TYN401"/>
      <c r="TYO401"/>
      <c r="TYP401"/>
      <c r="TYQ401"/>
      <c r="TYR401"/>
      <c r="TYS401"/>
      <c r="TYT401"/>
      <c r="TYU401"/>
      <c r="TYV401"/>
      <c r="TYW401"/>
      <c r="TYX401"/>
      <c r="TYY401"/>
      <c r="TYZ401"/>
      <c r="TZA401"/>
      <c r="TZB401"/>
      <c r="TZC401"/>
      <c r="TZD401"/>
      <c r="TZE401"/>
      <c r="TZF401"/>
      <c r="TZG401"/>
      <c r="TZH401"/>
      <c r="TZI401"/>
      <c r="TZJ401"/>
      <c r="TZK401"/>
      <c r="TZL401"/>
      <c r="TZM401"/>
      <c r="TZN401"/>
      <c r="TZO401"/>
      <c r="TZP401"/>
      <c r="TZQ401"/>
      <c r="TZR401"/>
      <c r="TZS401"/>
      <c r="TZT401"/>
      <c r="TZU401"/>
      <c r="TZV401"/>
      <c r="TZW401"/>
      <c r="TZX401"/>
      <c r="TZY401"/>
      <c r="TZZ401"/>
      <c r="UAA401"/>
      <c r="UAB401"/>
      <c r="UAC401"/>
      <c r="UAD401"/>
      <c r="UAE401"/>
      <c r="UAF401"/>
      <c r="UAG401"/>
      <c r="UAH401"/>
      <c r="UAI401"/>
      <c r="UAJ401"/>
      <c r="UAK401"/>
      <c r="UAL401"/>
      <c r="UAM401"/>
      <c r="UAN401"/>
      <c r="UAO401"/>
      <c r="UAP401"/>
      <c r="UAQ401"/>
      <c r="UAR401"/>
      <c r="UAS401"/>
      <c r="UAT401"/>
      <c r="UAU401"/>
      <c r="UAV401"/>
      <c r="UAW401"/>
      <c r="UAX401"/>
      <c r="UAY401"/>
      <c r="UAZ401"/>
      <c r="UBA401"/>
      <c r="UBB401"/>
      <c r="UBC401"/>
      <c r="UBD401"/>
      <c r="UBE401"/>
      <c r="UBF401"/>
      <c r="UBG401"/>
      <c r="UBH401"/>
      <c r="UBI401"/>
      <c r="UBJ401"/>
      <c r="UBK401"/>
      <c r="UBL401"/>
      <c r="UBM401"/>
      <c r="UBN401"/>
      <c r="UBO401"/>
      <c r="UBP401"/>
      <c r="UBQ401"/>
      <c r="UBR401"/>
      <c r="UBS401"/>
      <c r="UBT401"/>
      <c r="UBU401"/>
      <c r="UBV401"/>
      <c r="UBW401"/>
      <c r="UBX401"/>
      <c r="UBY401"/>
      <c r="UBZ401"/>
      <c r="UCA401"/>
      <c r="UCB401"/>
      <c r="UCC401"/>
      <c r="UCD401"/>
      <c r="UCE401"/>
      <c r="UCF401"/>
      <c r="UCG401"/>
      <c r="UCH401"/>
      <c r="UCI401"/>
      <c r="UCJ401"/>
      <c r="UCK401"/>
      <c r="UCL401"/>
      <c r="UCM401"/>
      <c r="UCN401"/>
      <c r="UCO401"/>
      <c r="UCP401"/>
      <c r="UCQ401"/>
      <c r="UCR401"/>
      <c r="UCS401"/>
      <c r="UCT401"/>
      <c r="UCU401"/>
      <c r="UCV401"/>
      <c r="UCW401"/>
      <c r="UCX401"/>
      <c r="UCY401"/>
      <c r="UCZ401"/>
      <c r="UDA401"/>
      <c r="UDB401"/>
      <c r="UDC401"/>
      <c r="UDD401"/>
      <c r="UDE401"/>
      <c r="UDF401"/>
      <c r="UDG401"/>
      <c r="UDH401"/>
      <c r="UDI401"/>
      <c r="UDJ401"/>
      <c r="UDK401"/>
      <c r="UDL401"/>
      <c r="UDM401"/>
      <c r="UDN401"/>
      <c r="UDO401"/>
      <c r="UDP401"/>
      <c r="UDQ401"/>
      <c r="UDR401"/>
      <c r="UDS401"/>
      <c r="UDT401"/>
      <c r="UDU401"/>
      <c r="UDV401"/>
      <c r="UDW401"/>
      <c r="UDX401"/>
      <c r="UDY401"/>
      <c r="UDZ401"/>
      <c r="UEA401"/>
      <c r="UEB401"/>
      <c r="UEC401"/>
      <c r="UED401"/>
      <c r="UEE401"/>
      <c r="UEF401"/>
      <c r="UEG401"/>
      <c r="UEH401"/>
      <c r="UEI401"/>
      <c r="UEJ401"/>
      <c r="UEK401"/>
      <c r="UEL401"/>
      <c r="UEM401"/>
      <c r="UEN401"/>
      <c r="UEO401"/>
      <c r="UEP401"/>
      <c r="UEQ401"/>
      <c r="UER401"/>
      <c r="UES401"/>
      <c r="UET401"/>
      <c r="UEU401"/>
      <c r="UEV401"/>
      <c r="UEW401"/>
      <c r="UEX401"/>
      <c r="UEY401"/>
      <c r="UEZ401"/>
      <c r="UFA401"/>
      <c r="UFB401"/>
      <c r="UFC401"/>
      <c r="UFD401"/>
      <c r="UFE401"/>
      <c r="UFF401"/>
      <c r="UFG401"/>
      <c r="UFH401"/>
      <c r="UFI401"/>
      <c r="UFJ401"/>
      <c r="UFK401"/>
      <c r="UFL401"/>
      <c r="UFM401"/>
      <c r="UFN401"/>
      <c r="UFO401"/>
      <c r="UFP401"/>
      <c r="UFQ401"/>
      <c r="UFR401"/>
      <c r="UFS401"/>
      <c r="UFT401"/>
      <c r="UFU401"/>
      <c r="UFV401"/>
      <c r="UFW401"/>
      <c r="UFX401"/>
      <c r="UFY401"/>
      <c r="UFZ401"/>
      <c r="UGA401"/>
      <c r="UGB401"/>
      <c r="UGC401"/>
      <c r="UGD401"/>
      <c r="UGE401"/>
      <c r="UGF401"/>
      <c r="UGG401"/>
      <c r="UGH401"/>
      <c r="UGI401"/>
      <c r="UGJ401"/>
      <c r="UGK401"/>
      <c r="UGL401"/>
      <c r="UGM401"/>
      <c r="UGN401"/>
      <c r="UGO401"/>
      <c r="UGP401"/>
      <c r="UGQ401"/>
      <c r="UGR401"/>
      <c r="UGS401"/>
      <c r="UGT401"/>
      <c r="UGU401"/>
      <c r="UGV401"/>
      <c r="UGW401"/>
      <c r="UGX401"/>
      <c r="UGY401"/>
      <c r="UGZ401"/>
      <c r="UHA401"/>
      <c r="UHB401"/>
      <c r="UHC401"/>
      <c r="UHD401"/>
      <c r="UHE401"/>
      <c r="UHF401"/>
      <c r="UHG401"/>
      <c r="UHH401"/>
      <c r="UHI401"/>
      <c r="UHJ401"/>
      <c r="UHK401"/>
      <c r="UHL401"/>
      <c r="UHM401"/>
      <c r="UHN401"/>
      <c r="UHO401"/>
      <c r="UHP401"/>
      <c r="UHQ401"/>
      <c r="UHR401"/>
      <c r="UHS401"/>
      <c r="UHT401"/>
      <c r="UHU401"/>
      <c r="UHV401"/>
      <c r="UHW401"/>
      <c r="UHX401"/>
      <c r="UHY401"/>
      <c r="UHZ401"/>
      <c r="UIA401"/>
      <c r="UIB401"/>
      <c r="UIC401"/>
      <c r="UID401"/>
      <c r="UIE401"/>
      <c r="UIF401"/>
      <c r="UIG401"/>
      <c r="UIH401"/>
      <c r="UII401"/>
      <c r="UIJ401"/>
      <c r="UIK401"/>
      <c r="UIL401"/>
      <c r="UIM401"/>
      <c r="UIN401"/>
      <c r="UIO401"/>
      <c r="UIP401"/>
      <c r="UIQ401"/>
      <c r="UIR401"/>
      <c r="UIS401"/>
      <c r="UIT401"/>
      <c r="UIU401"/>
      <c r="UIV401"/>
      <c r="UIW401"/>
      <c r="UIX401"/>
      <c r="UIY401"/>
      <c r="UIZ401"/>
      <c r="UJA401"/>
      <c r="UJB401"/>
      <c r="UJC401"/>
      <c r="UJD401"/>
      <c r="UJE401"/>
      <c r="UJF401"/>
      <c r="UJG401"/>
      <c r="UJH401"/>
      <c r="UJI401"/>
      <c r="UJJ401"/>
      <c r="UJK401"/>
      <c r="UJL401"/>
      <c r="UJM401"/>
      <c r="UJN401"/>
      <c r="UJO401"/>
      <c r="UJP401"/>
      <c r="UJQ401"/>
      <c r="UJR401"/>
      <c r="UJS401"/>
      <c r="UJT401"/>
      <c r="UJU401"/>
      <c r="UJV401"/>
      <c r="UJW401"/>
      <c r="UJX401"/>
      <c r="UJY401"/>
      <c r="UJZ401"/>
      <c r="UKA401"/>
      <c r="UKB401"/>
      <c r="UKC401"/>
      <c r="UKD401"/>
      <c r="UKE401"/>
      <c r="UKF401"/>
      <c r="UKG401"/>
      <c r="UKH401"/>
      <c r="UKI401"/>
      <c r="UKJ401"/>
      <c r="UKK401"/>
      <c r="UKL401"/>
      <c r="UKM401"/>
      <c r="UKN401"/>
      <c r="UKO401"/>
      <c r="UKP401"/>
      <c r="UKQ401"/>
      <c r="UKR401"/>
      <c r="UKS401"/>
      <c r="UKT401"/>
      <c r="UKU401"/>
      <c r="UKV401"/>
      <c r="UKW401"/>
      <c r="UKX401"/>
      <c r="UKY401"/>
      <c r="UKZ401"/>
      <c r="ULA401"/>
      <c r="ULB401"/>
      <c r="ULC401"/>
      <c r="ULD401"/>
      <c r="ULE401"/>
      <c r="ULF401"/>
      <c r="ULG401"/>
      <c r="ULH401"/>
      <c r="ULI401"/>
      <c r="ULJ401"/>
      <c r="ULK401"/>
      <c r="ULL401"/>
      <c r="ULM401"/>
      <c r="ULN401"/>
      <c r="ULO401"/>
      <c r="ULP401"/>
      <c r="ULQ401"/>
      <c r="ULR401"/>
      <c r="ULS401"/>
      <c r="ULT401"/>
      <c r="ULU401"/>
      <c r="ULV401"/>
      <c r="ULW401"/>
      <c r="ULX401"/>
      <c r="ULY401"/>
      <c r="ULZ401"/>
      <c r="UMA401"/>
      <c r="UMB401"/>
      <c r="UMC401"/>
      <c r="UMD401"/>
      <c r="UME401"/>
      <c r="UMF401"/>
      <c r="UMG401"/>
      <c r="UMH401"/>
      <c r="UMI401"/>
      <c r="UMJ401"/>
      <c r="UMK401"/>
      <c r="UML401"/>
      <c r="UMM401"/>
      <c r="UMN401"/>
      <c r="UMO401"/>
      <c r="UMP401"/>
      <c r="UMQ401"/>
      <c r="UMR401"/>
      <c r="UMS401"/>
      <c r="UMT401"/>
      <c r="UMU401"/>
      <c r="UMV401"/>
      <c r="UMW401"/>
      <c r="UMX401"/>
      <c r="UMY401"/>
      <c r="UMZ401"/>
      <c r="UNA401"/>
      <c r="UNB401"/>
      <c r="UNC401"/>
      <c r="UND401"/>
      <c r="UNE401"/>
      <c r="UNF401"/>
      <c r="UNG401"/>
      <c r="UNH401"/>
      <c r="UNI401"/>
      <c r="UNJ401"/>
      <c r="UNK401"/>
      <c r="UNL401"/>
      <c r="UNM401"/>
      <c r="UNN401"/>
      <c r="UNO401"/>
      <c r="UNP401"/>
      <c r="UNQ401"/>
      <c r="UNR401"/>
      <c r="UNS401"/>
      <c r="UNT401"/>
      <c r="UNU401"/>
      <c r="UNV401"/>
      <c r="UNW401"/>
      <c r="UNX401"/>
      <c r="UNY401"/>
      <c r="UNZ401"/>
      <c r="UOA401"/>
      <c r="UOB401"/>
      <c r="UOC401"/>
      <c r="UOD401"/>
      <c r="UOE401"/>
      <c r="UOF401"/>
      <c r="UOG401"/>
      <c r="UOH401"/>
      <c r="UOI401"/>
      <c r="UOJ401"/>
      <c r="UOK401"/>
      <c r="UOL401"/>
      <c r="UOM401"/>
      <c r="UON401"/>
      <c r="UOO401"/>
      <c r="UOP401"/>
      <c r="UOQ401"/>
      <c r="UOR401"/>
      <c r="UOS401"/>
      <c r="UOT401"/>
      <c r="UOU401"/>
      <c r="UOV401"/>
      <c r="UOW401"/>
      <c r="UOX401"/>
      <c r="UOY401"/>
      <c r="UOZ401"/>
      <c r="UPA401"/>
      <c r="UPB401"/>
      <c r="UPC401"/>
      <c r="UPD401"/>
      <c r="UPE401"/>
      <c r="UPF401"/>
      <c r="UPG401"/>
      <c r="UPH401"/>
      <c r="UPI401"/>
      <c r="UPJ401"/>
      <c r="UPK401"/>
      <c r="UPL401"/>
      <c r="UPM401"/>
      <c r="UPN401"/>
      <c r="UPO401"/>
      <c r="UPP401"/>
      <c r="UPQ401"/>
      <c r="UPR401"/>
      <c r="UPS401"/>
      <c r="UPT401"/>
      <c r="UPU401"/>
      <c r="UPV401"/>
      <c r="UPW401"/>
      <c r="UPX401"/>
      <c r="UPY401"/>
      <c r="UPZ401"/>
      <c r="UQA401"/>
      <c r="UQB401"/>
      <c r="UQC401"/>
      <c r="UQD401"/>
      <c r="UQE401"/>
      <c r="UQF401"/>
      <c r="UQG401"/>
      <c r="UQH401"/>
      <c r="UQI401"/>
      <c r="UQJ401"/>
      <c r="UQK401"/>
      <c r="UQL401"/>
      <c r="UQM401"/>
      <c r="UQN401"/>
      <c r="UQO401"/>
      <c r="UQP401"/>
      <c r="UQQ401"/>
      <c r="UQR401"/>
      <c r="UQS401"/>
      <c r="UQT401"/>
      <c r="UQU401"/>
      <c r="UQV401"/>
      <c r="UQW401"/>
      <c r="UQX401"/>
      <c r="UQY401"/>
      <c r="UQZ401"/>
      <c r="URA401"/>
      <c r="URB401"/>
      <c r="URC401"/>
      <c r="URD401"/>
      <c r="URE401"/>
      <c r="URF401"/>
      <c r="URG401"/>
      <c r="URH401"/>
      <c r="URI401"/>
      <c r="URJ401"/>
      <c r="URK401"/>
      <c r="URL401"/>
      <c r="URM401"/>
      <c r="URN401"/>
      <c r="URO401"/>
      <c r="URP401"/>
      <c r="URQ401"/>
      <c r="URR401"/>
      <c r="URS401"/>
      <c r="URT401"/>
      <c r="URU401"/>
      <c r="URV401"/>
      <c r="URW401"/>
      <c r="URX401"/>
      <c r="URY401"/>
      <c r="URZ401"/>
      <c r="USA401"/>
      <c r="USB401"/>
      <c r="USC401"/>
      <c r="USD401"/>
      <c r="USE401"/>
      <c r="USF401"/>
      <c r="USG401"/>
      <c r="USH401"/>
      <c r="USI401"/>
      <c r="USJ401"/>
      <c r="USK401"/>
      <c r="USL401"/>
      <c r="USM401"/>
      <c r="USN401"/>
      <c r="USO401"/>
      <c r="USP401"/>
      <c r="USQ401"/>
      <c r="USR401"/>
      <c r="USS401"/>
      <c r="UST401"/>
      <c r="USU401"/>
      <c r="USV401"/>
      <c r="USW401"/>
      <c r="USX401"/>
      <c r="USY401"/>
      <c r="USZ401"/>
      <c r="UTA401"/>
      <c r="UTB401"/>
      <c r="UTC401"/>
      <c r="UTD401"/>
      <c r="UTE401"/>
      <c r="UTF401"/>
      <c r="UTG401"/>
      <c r="UTH401"/>
      <c r="UTI401"/>
      <c r="UTJ401"/>
      <c r="UTK401"/>
      <c r="UTL401"/>
      <c r="UTM401"/>
      <c r="UTN401"/>
      <c r="UTO401"/>
      <c r="UTP401"/>
      <c r="UTQ401"/>
      <c r="UTR401"/>
      <c r="UTS401"/>
      <c r="UTT401"/>
      <c r="UTU401"/>
      <c r="UTV401"/>
      <c r="UTW401"/>
      <c r="UTX401"/>
      <c r="UTY401"/>
      <c r="UTZ401"/>
      <c r="UUA401"/>
      <c r="UUB401"/>
      <c r="UUC401"/>
      <c r="UUD401"/>
      <c r="UUE401"/>
      <c r="UUF401"/>
      <c r="UUG401"/>
      <c r="UUH401"/>
      <c r="UUI401"/>
      <c r="UUJ401"/>
      <c r="UUK401"/>
      <c r="UUL401"/>
      <c r="UUM401"/>
      <c r="UUN401"/>
      <c r="UUO401"/>
      <c r="UUP401"/>
      <c r="UUQ401"/>
      <c r="UUR401"/>
      <c r="UUS401"/>
      <c r="UUT401"/>
      <c r="UUU401"/>
      <c r="UUV401"/>
      <c r="UUW401"/>
      <c r="UUX401"/>
      <c r="UUY401"/>
      <c r="UUZ401"/>
      <c r="UVA401"/>
      <c r="UVB401"/>
      <c r="UVC401"/>
      <c r="UVD401"/>
      <c r="UVE401"/>
      <c r="UVF401"/>
      <c r="UVG401"/>
      <c r="UVH401"/>
      <c r="UVI401"/>
      <c r="UVJ401"/>
      <c r="UVK401"/>
      <c r="UVL401"/>
      <c r="UVM401"/>
      <c r="UVN401"/>
      <c r="UVO401"/>
      <c r="UVP401"/>
      <c r="UVQ401"/>
      <c r="UVR401"/>
      <c r="UVS401"/>
      <c r="UVT401"/>
      <c r="UVU401"/>
      <c r="UVV401"/>
      <c r="UVW401"/>
      <c r="UVX401"/>
      <c r="UVY401"/>
      <c r="UVZ401"/>
      <c r="UWA401"/>
      <c r="UWB401"/>
      <c r="UWC401"/>
      <c r="UWD401"/>
      <c r="UWE401"/>
      <c r="UWF401"/>
      <c r="UWG401"/>
      <c r="UWH401"/>
      <c r="UWI401"/>
      <c r="UWJ401"/>
      <c r="UWK401"/>
      <c r="UWL401"/>
      <c r="UWM401"/>
      <c r="UWN401"/>
      <c r="UWO401"/>
      <c r="UWP401"/>
      <c r="UWQ401"/>
      <c r="UWR401"/>
      <c r="UWS401"/>
      <c r="UWT401"/>
      <c r="UWU401"/>
      <c r="UWV401"/>
      <c r="UWW401"/>
      <c r="UWX401"/>
      <c r="UWY401"/>
      <c r="UWZ401"/>
      <c r="UXA401"/>
      <c r="UXB401"/>
      <c r="UXC401"/>
      <c r="UXD401"/>
      <c r="UXE401"/>
      <c r="UXF401"/>
      <c r="UXG401"/>
      <c r="UXH401"/>
      <c r="UXI401"/>
      <c r="UXJ401"/>
      <c r="UXK401"/>
      <c r="UXL401"/>
      <c r="UXM401"/>
      <c r="UXN401"/>
      <c r="UXO401"/>
      <c r="UXP401"/>
      <c r="UXQ401"/>
      <c r="UXR401"/>
      <c r="UXS401"/>
      <c r="UXT401"/>
      <c r="UXU401"/>
      <c r="UXV401"/>
      <c r="UXW401"/>
      <c r="UXX401"/>
      <c r="UXY401"/>
      <c r="UXZ401"/>
      <c r="UYA401"/>
      <c r="UYB401"/>
      <c r="UYC401"/>
      <c r="UYD401"/>
      <c r="UYE401"/>
      <c r="UYF401"/>
      <c r="UYG401"/>
      <c r="UYH401"/>
      <c r="UYI401"/>
      <c r="UYJ401"/>
      <c r="UYK401"/>
      <c r="UYL401"/>
      <c r="UYM401"/>
      <c r="UYN401"/>
      <c r="UYO401"/>
      <c r="UYP401"/>
      <c r="UYQ401"/>
      <c r="UYR401"/>
      <c r="UYS401"/>
      <c r="UYT401"/>
      <c r="UYU401"/>
      <c r="UYV401"/>
      <c r="UYW401"/>
      <c r="UYX401"/>
      <c r="UYY401"/>
      <c r="UYZ401"/>
      <c r="UZA401"/>
      <c r="UZB401"/>
      <c r="UZC401"/>
      <c r="UZD401"/>
      <c r="UZE401"/>
      <c r="UZF401"/>
      <c r="UZG401"/>
      <c r="UZH401"/>
      <c r="UZI401"/>
      <c r="UZJ401"/>
      <c r="UZK401"/>
      <c r="UZL401"/>
      <c r="UZM401"/>
      <c r="UZN401"/>
      <c r="UZO401"/>
      <c r="UZP401"/>
      <c r="UZQ401"/>
      <c r="UZR401"/>
      <c r="UZS401"/>
      <c r="UZT401"/>
      <c r="UZU401"/>
      <c r="UZV401"/>
      <c r="UZW401"/>
      <c r="UZX401"/>
      <c r="UZY401"/>
      <c r="UZZ401"/>
      <c r="VAA401"/>
      <c r="VAB401"/>
      <c r="VAC401"/>
      <c r="VAD401"/>
      <c r="VAE401"/>
      <c r="VAF401"/>
      <c r="VAG401"/>
      <c r="VAH401"/>
      <c r="VAI401"/>
      <c r="VAJ401"/>
      <c r="VAK401"/>
      <c r="VAL401"/>
      <c r="VAM401"/>
      <c r="VAN401"/>
      <c r="VAO401"/>
      <c r="VAP401"/>
      <c r="VAQ401"/>
      <c r="VAR401"/>
      <c r="VAS401"/>
      <c r="VAT401"/>
      <c r="VAU401"/>
      <c r="VAV401"/>
      <c r="VAW401"/>
      <c r="VAX401"/>
      <c r="VAY401"/>
      <c r="VAZ401"/>
      <c r="VBA401"/>
      <c r="VBB401"/>
      <c r="VBC401"/>
      <c r="VBD401"/>
      <c r="VBE401"/>
      <c r="VBF401"/>
      <c r="VBG401"/>
      <c r="VBH401"/>
      <c r="VBI401"/>
      <c r="VBJ401"/>
      <c r="VBK401"/>
      <c r="VBL401"/>
      <c r="VBM401"/>
      <c r="VBN401"/>
      <c r="VBO401"/>
      <c r="VBP401"/>
      <c r="VBQ401"/>
      <c r="VBR401"/>
      <c r="VBS401"/>
      <c r="VBT401"/>
      <c r="VBU401"/>
      <c r="VBV401"/>
      <c r="VBW401"/>
      <c r="VBX401"/>
      <c r="VBY401"/>
      <c r="VBZ401"/>
      <c r="VCA401"/>
      <c r="VCB401"/>
      <c r="VCC401"/>
      <c r="VCD401"/>
      <c r="VCE401"/>
      <c r="VCF401"/>
      <c r="VCG401"/>
      <c r="VCH401"/>
      <c r="VCI401"/>
      <c r="VCJ401"/>
      <c r="VCK401"/>
      <c r="VCL401"/>
      <c r="VCM401"/>
      <c r="VCN401"/>
      <c r="VCO401"/>
      <c r="VCP401"/>
      <c r="VCQ401"/>
      <c r="VCR401"/>
      <c r="VCS401"/>
      <c r="VCT401"/>
      <c r="VCU401"/>
      <c r="VCV401"/>
      <c r="VCW401"/>
      <c r="VCX401"/>
      <c r="VCY401"/>
      <c r="VCZ401"/>
      <c r="VDA401"/>
      <c r="VDB401"/>
      <c r="VDC401"/>
      <c r="VDD401"/>
      <c r="VDE401"/>
      <c r="VDF401"/>
      <c r="VDG401"/>
      <c r="VDH401"/>
      <c r="VDI401"/>
      <c r="VDJ401"/>
      <c r="VDK401"/>
      <c r="VDL401"/>
      <c r="VDM401"/>
      <c r="VDN401"/>
      <c r="VDO401"/>
      <c r="VDP401"/>
      <c r="VDQ401"/>
      <c r="VDR401"/>
      <c r="VDS401"/>
      <c r="VDT401"/>
      <c r="VDU401"/>
      <c r="VDV401"/>
      <c r="VDW401"/>
      <c r="VDX401"/>
      <c r="VDY401"/>
      <c r="VDZ401"/>
      <c r="VEA401"/>
      <c r="VEB401"/>
      <c r="VEC401"/>
      <c r="VED401"/>
      <c r="VEE401"/>
      <c r="VEF401"/>
      <c r="VEG401"/>
      <c r="VEH401"/>
      <c r="VEI401"/>
      <c r="VEJ401"/>
      <c r="VEK401"/>
      <c r="VEL401"/>
      <c r="VEM401"/>
      <c r="VEN401"/>
      <c r="VEO401"/>
      <c r="VEP401"/>
      <c r="VEQ401"/>
      <c r="VER401"/>
      <c r="VES401"/>
      <c r="VET401"/>
      <c r="VEU401"/>
      <c r="VEV401"/>
      <c r="VEW401"/>
      <c r="VEX401"/>
      <c r="VEY401"/>
      <c r="VEZ401"/>
      <c r="VFA401"/>
      <c r="VFB401"/>
      <c r="VFC401"/>
      <c r="VFD401"/>
      <c r="VFE401"/>
      <c r="VFF401"/>
      <c r="VFG401"/>
      <c r="VFH401"/>
      <c r="VFI401"/>
      <c r="VFJ401"/>
      <c r="VFK401"/>
      <c r="VFL401"/>
      <c r="VFM401"/>
      <c r="VFN401"/>
      <c r="VFO401"/>
      <c r="VFP401"/>
      <c r="VFQ401"/>
      <c r="VFR401"/>
      <c r="VFS401"/>
      <c r="VFT401"/>
      <c r="VFU401"/>
      <c r="VFV401"/>
      <c r="VFW401"/>
      <c r="VFX401"/>
      <c r="VFY401"/>
      <c r="VFZ401"/>
      <c r="VGA401"/>
      <c r="VGB401"/>
      <c r="VGC401"/>
      <c r="VGD401"/>
      <c r="VGE401"/>
      <c r="VGF401"/>
      <c r="VGG401"/>
      <c r="VGH401"/>
      <c r="VGI401"/>
      <c r="VGJ401"/>
      <c r="VGK401"/>
      <c r="VGL401"/>
      <c r="VGM401"/>
      <c r="VGN401"/>
      <c r="VGO401"/>
      <c r="VGP401"/>
      <c r="VGQ401"/>
      <c r="VGR401"/>
      <c r="VGS401"/>
      <c r="VGT401"/>
      <c r="VGU401"/>
      <c r="VGV401"/>
      <c r="VGW401"/>
      <c r="VGX401"/>
      <c r="VGY401"/>
      <c r="VGZ401"/>
      <c r="VHA401"/>
      <c r="VHB401"/>
      <c r="VHC401"/>
      <c r="VHD401"/>
      <c r="VHE401"/>
      <c r="VHF401"/>
      <c r="VHG401"/>
      <c r="VHH401"/>
      <c r="VHI401"/>
      <c r="VHJ401"/>
      <c r="VHK401"/>
      <c r="VHL401"/>
      <c r="VHM401"/>
      <c r="VHN401"/>
      <c r="VHO401"/>
      <c r="VHP401"/>
      <c r="VHQ401"/>
      <c r="VHR401"/>
      <c r="VHS401"/>
      <c r="VHT401"/>
      <c r="VHU401"/>
      <c r="VHV401"/>
      <c r="VHW401"/>
      <c r="VHX401"/>
      <c r="VHY401"/>
      <c r="VHZ401"/>
      <c r="VIA401"/>
      <c r="VIB401"/>
      <c r="VIC401"/>
      <c r="VID401"/>
      <c r="VIE401"/>
      <c r="VIF401"/>
      <c r="VIG401"/>
      <c r="VIH401"/>
      <c r="VII401"/>
      <c r="VIJ401"/>
      <c r="VIK401"/>
      <c r="VIL401"/>
      <c r="VIM401"/>
      <c r="VIN401"/>
      <c r="VIO401"/>
      <c r="VIP401"/>
      <c r="VIQ401"/>
      <c r="VIR401"/>
      <c r="VIS401"/>
      <c r="VIT401"/>
      <c r="VIU401"/>
      <c r="VIV401"/>
      <c r="VIW401"/>
      <c r="VIX401"/>
      <c r="VIY401"/>
      <c r="VIZ401"/>
      <c r="VJA401"/>
      <c r="VJB401"/>
      <c r="VJC401"/>
      <c r="VJD401"/>
      <c r="VJE401"/>
      <c r="VJF401"/>
      <c r="VJG401"/>
      <c r="VJH401"/>
      <c r="VJI401"/>
      <c r="VJJ401"/>
      <c r="VJK401"/>
      <c r="VJL401"/>
      <c r="VJM401"/>
      <c r="VJN401"/>
      <c r="VJO401"/>
      <c r="VJP401"/>
      <c r="VJQ401"/>
      <c r="VJR401"/>
      <c r="VJS401"/>
      <c r="VJT401"/>
      <c r="VJU401"/>
      <c r="VJV401"/>
      <c r="VJW401"/>
      <c r="VJX401"/>
      <c r="VJY401"/>
      <c r="VJZ401"/>
      <c r="VKA401"/>
      <c r="VKB401"/>
      <c r="VKC401"/>
      <c r="VKD401"/>
      <c r="VKE401"/>
      <c r="VKF401"/>
      <c r="VKG401"/>
      <c r="VKH401"/>
      <c r="VKI401"/>
      <c r="VKJ401"/>
      <c r="VKK401"/>
      <c r="VKL401"/>
      <c r="VKM401"/>
      <c r="VKN401"/>
      <c r="VKO401"/>
      <c r="VKP401"/>
      <c r="VKQ401"/>
      <c r="VKR401"/>
      <c r="VKS401"/>
      <c r="VKT401"/>
      <c r="VKU401"/>
      <c r="VKV401"/>
      <c r="VKW401"/>
      <c r="VKX401"/>
      <c r="VKY401"/>
      <c r="VKZ401"/>
      <c r="VLA401"/>
      <c r="VLB401"/>
      <c r="VLC401"/>
      <c r="VLD401"/>
      <c r="VLE401"/>
      <c r="VLF401"/>
      <c r="VLG401"/>
      <c r="VLH401"/>
      <c r="VLI401"/>
      <c r="VLJ401"/>
      <c r="VLK401"/>
      <c r="VLL401"/>
      <c r="VLM401"/>
      <c r="VLN401"/>
      <c r="VLO401"/>
      <c r="VLP401"/>
      <c r="VLQ401"/>
      <c r="VLR401"/>
      <c r="VLS401"/>
      <c r="VLT401"/>
      <c r="VLU401"/>
      <c r="VLV401"/>
      <c r="VLW401"/>
      <c r="VLX401"/>
      <c r="VLY401"/>
      <c r="VLZ401"/>
      <c r="VMA401"/>
      <c r="VMB401"/>
      <c r="VMC401"/>
      <c r="VMD401"/>
      <c r="VME401"/>
      <c r="VMF401"/>
      <c r="VMG401"/>
      <c r="VMH401"/>
      <c r="VMI401"/>
      <c r="VMJ401"/>
      <c r="VMK401"/>
      <c r="VML401"/>
      <c r="VMM401"/>
      <c r="VMN401"/>
      <c r="VMO401"/>
      <c r="VMP401"/>
      <c r="VMQ401"/>
      <c r="VMR401"/>
      <c r="VMS401"/>
      <c r="VMT401"/>
      <c r="VMU401"/>
      <c r="VMV401"/>
      <c r="VMW401"/>
      <c r="VMX401"/>
      <c r="VMY401"/>
      <c r="VMZ401"/>
      <c r="VNA401"/>
      <c r="VNB401"/>
      <c r="VNC401"/>
      <c r="VND401"/>
      <c r="VNE401"/>
      <c r="VNF401"/>
      <c r="VNG401"/>
      <c r="VNH401"/>
      <c r="VNI401"/>
      <c r="VNJ401"/>
      <c r="VNK401"/>
      <c r="VNL401"/>
      <c r="VNM401"/>
      <c r="VNN401"/>
      <c r="VNO401"/>
      <c r="VNP401"/>
      <c r="VNQ401"/>
      <c r="VNR401"/>
      <c r="VNS401"/>
      <c r="VNT401"/>
      <c r="VNU401"/>
      <c r="VNV401"/>
      <c r="VNW401"/>
      <c r="VNX401"/>
      <c r="VNY401"/>
      <c r="VNZ401"/>
      <c r="VOA401"/>
      <c r="VOB401"/>
      <c r="VOC401"/>
      <c r="VOD401"/>
      <c r="VOE401"/>
      <c r="VOF401"/>
      <c r="VOG401"/>
      <c r="VOH401"/>
      <c r="VOI401"/>
      <c r="VOJ401"/>
      <c r="VOK401"/>
      <c r="VOL401"/>
      <c r="VOM401"/>
      <c r="VON401"/>
      <c r="VOO401"/>
      <c r="VOP401"/>
      <c r="VOQ401"/>
      <c r="VOR401"/>
      <c r="VOS401"/>
      <c r="VOT401"/>
      <c r="VOU401"/>
      <c r="VOV401"/>
      <c r="VOW401"/>
      <c r="VOX401"/>
      <c r="VOY401"/>
      <c r="VOZ401"/>
      <c r="VPA401"/>
      <c r="VPB401"/>
      <c r="VPC401"/>
      <c r="VPD401"/>
      <c r="VPE401"/>
      <c r="VPF401"/>
      <c r="VPG401"/>
      <c r="VPH401"/>
      <c r="VPI401"/>
      <c r="VPJ401"/>
      <c r="VPK401"/>
      <c r="VPL401"/>
      <c r="VPM401"/>
      <c r="VPN401"/>
      <c r="VPO401"/>
      <c r="VPP401"/>
      <c r="VPQ401"/>
      <c r="VPR401"/>
      <c r="VPS401"/>
      <c r="VPT401"/>
      <c r="VPU401"/>
      <c r="VPV401"/>
      <c r="VPW401"/>
      <c r="VPX401"/>
      <c r="VPY401"/>
      <c r="VPZ401"/>
      <c r="VQA401"/>
      <c r="VQB401"/>
      <c r="VQC401"/>
      <c r="VQD401"/>
      <c r="VQE401"/>
      <c r="VQF401"/>
      <c r="VQG401"/>
      <c r="VQH401"/>
      <c r="VQI401"/>
      <c r="VQJ401"/>
      <c r="VQK401"/>
      <c r="VQL401"/>
      <c r="VQM401"/>
      <c r="VQN401"/>
      <c r="VQO401"/>
      <c r="VQP401"/>
      <c r="VQQ401"/>
      <c r="VQR401"/>
      <c r="VQS401"/>
      <c r="VQT401"/>
      <c r="VQU401"/>
      <c r="VQV401"/>
      <c r="VQW401"/>
      <c r="VQX401"/>
      <c r="VQY401"/>
      <c r="VQZ401"/>
      <c r="VRA401"/>
      <c r="VRB401"/>
      <c r="VRC401"/>
      <c r="VRD401"/>
      <c r="VRE401"/>
      <c r="VRF401"/>
      <c r="VRG401"/>
      <c r="VRH401"/>
      <c r="VRI401"/>
      <c r="VRJ401"/>
      <c r="VRK401"/>
      <c r="VRL401"/>
      <c r="VRM401"/>
      <c r="VRN401"/>
      <c r="VRO401"/>
      <c r="VRP401"/>
      <c r="VRQ401"/>
      <c r="VRR401"/>
      <c r="VRS401"/>
      <c r="VRT401"/>
      <c r="VRU401"/>
      <c r="VRV401"/>
      <c r="VRW401"/>
      <c r="VRX401"/>
      <c r="VRY401"/>
      <c r="VRZ401"/>
      <c r="VSA401"/>
      <c r="VSB401"/>
      <c r="VSC401"/>
      <c r="VSD401"/>
      <c r="VSE401"/>
      <c r="VSF401"/>
      <c r="VSG401"/>
      <c r="VSH401"/>
      <c r="VSI401"/>
      <c r="VSJ401"/>
      <c r="VSK401"/>
      <c r="VSL401"/>
      <c r="VSM401"/>
      <c r="VSN401"/>
      <c r="VSO401"/>
      <c r="VSP401"/>
      <c r="VSQ401"/>
      <c r="VSR401"/>
      <c r="VSS401"/>
      <c r="VST401"/>
      <c r="VSU401"/>
      <c r="VSV401"/>
      <c r="VSW401"/>
      <c r="VSX401"/>
      <c r="VSY401"/>
      <c r="VSZ401"/>
      <c r="VTA401"/>
      <c r="VTB401"/>
      <c r="VTC401"/>
      <c r="VTD401"/>
      <c r="VTE401"/>
      <c r="VTF401"/>
      <c r="VTG401"/>
      <c r="VTH401"/>
      <c r="VTI401"/>
      <c r="VTJ401"/>
      <c r="VTK401"/>
      <c r="VTL401"/>
      <c r="VTM401"/>
      <c r="VTN401"/>
      <c r="VTO401"/>
      <c r="VTP401"/>
      <c r="VTQ401"/>
      <c r="VTR401"/>
      <c r="VTS401"/>
      <c r="VTT401"/>
      <c r="VTU401"/>
      <c r="VTV401"/>
      <c r="VTW401"/>
      <c r="VTX401"/>
      <c r="VTY401"/>
      <c r="VTZ401"/>
      <c r="VUA401"/>
      <c r="VUB401"/>
      <c r="VUC401"/>
      <c r="VUD401"/>
      <c r="VUE401"/>
      <c r="VUF401"/>
      <c r="VUG401"/>
      <c r="VUH401"/>
      <c r="VUI401"/>
      <c r="VUJ401"/>
      <c r="VUK401"/>
      <c r="VUL401"/>
      <c r="VUM401"/>
      <c r="VUN401"/>
      <c r="VUO401"/>
      <c r="VUP401"/>
      <c r="VUQ401"/>
      <c r="VUR401"/>
      <c r="VUS401"/>
      <c r="VUT401"/>
      <c r="VUU401"/>
      <c r="VUV401"/>
      <c r="VUW401"/>
      <c r="VUX401"/>
      <c r="VUY401"/>
      <c r="VUZ401"/>
      <c r="VVA401"/>
      <c r="VVB401"/>
      <c r="VVC401"/>
      <c r="VVD401"/>
      <c r="VVE401"/>
      <c r="VVF401"/>
      <c r="VVG401"/>
      <c r="VVH401"/>
      <c r="VVI401"/>
      <c r="VVJ401"/>
      <c r="VVK401"/>
      <c r="VVL401"/>
      <c r="VVM401"/>
      <c r="VVN401"/>
      <c r="VVO401"/>
      <c r="VVP401"/>
      <c r="VVQ401"/>
      <c r="VVR401"/>
      <c r="VVS401"/>
      <c r="VVT401"/>
      <c r="VVU401"/>
      <c r="VVV401"/>
      <c r="VVW401"/>
      <c r="VVX401"/>
      <c r="VVY401"/>
      <c r="VVZ401"/>
      <c r="VWA401"/>
      <c r="VWB401"/>
      <c r="VWC401"/>
      <c r="VWD401"/>
      <c r="VWE401"/>
      <c r="VWF401"/>
      <c r="VWG401"/>
      <c r="VWH401"/>
      <c r="VWI401"/>
      <c r="VWJ401"/>
      <c r="VWK401"/>
      <c r="VWL401"/>
      <c r="VWM401"/>
      <c r="VWN401"/>
      <c r="VWO401"/>
      <c r="VWP401"/>
      <c r="VWQ401"/>
      <c r="VWR401"/>
      <c r="VWS401"/>
      <c r="VWT401"/>
      <c r="VWU401"/>
      <c r="VWV401"/>
      <c r="VWW401"/>
      <c r="VWX401"/>
      <c r="VWY401"/>
      <c r="VWZ401"/>
      <c r="VXA401"/>
      <c r="VXB401"/>
      <c r="VXC401"/>
      <c r="VXD401"/>
      <c r="VXE401"/>
      <c r="VXF401"/>
      <c r="VXG401"/>
      <c r="VXH401"/>
      <c r="VXI401"/>
      <c r="VXJ401"/>
      <c r="VXK401"/>
      <c r="VXL401"/>
      <c r="VXM401"/>
      <c r="VXN401"/>
      <c r="VXO401"/>
      <c r="VXP401"/>
      <c r="VXQ401"/>
      <c r="VXR401"/>
      <c r="VXS401"/>
      <c r="VXT401"/>
      <c r="VXU401"/>
      <c r="VXV401"/>
      <c r="VXW401"/>
      <c r="VXX401"/>
      <c r="VXY401"/>
      <c r="VXZ401"/>
      <c r="VYA401"/>
      <c r="VYB401"/>
      <c r="VYC401"/>
      <c r="VYD401"/>
      <c r="VYE401"/>
      <c r="VYF401"/>
      <c r="VYG401"/>
      <c r="VYH401"/>
      <c r="VYI401"/>
      <c r="VYJ401"/>
      <c r="VYK401"/>
      <c r="VYL401"/>
      <c r="VYM401"/>
      <c r="VYN401"/>
      <c r="VYO401"/>
      <c r="VYP401"/>
      <c r="VYQ401"/>
      <c r="VYR401"/>
      <c r="VYS401"/>
      <c r="VYT401"/>
      <c r="VYU401"/>
      <c r="VYV401"/>
      <c r="VYW401"/>
      <c r="VYX401"/>
      <c r="VYY401"/>
      <c r="VYZ401"/>
      <c r="VZA401"/>
      <c r="VZB401"/>
      <c r="VZC401"/>
      <c r="VZD401"/>
      <c r="VZE401"/>
      <c r="VZF401"/>
      <c r="VZG401"/>
      <c r="VZH401"/>
      <c r="VZI401"/>
      <c r="VZJ401"/>
      <c r="VZK401"/>
      <c r="VZL401"/>
      <c r="VZM401"/>
      <c r="VZN401"/>
      <c r="VZO401"/>
      <c r="VZP401"/>
      <c r="VZQ401"/>
      <c r="VZR401"/>
      <c r="VZS401"/>
      <c r="VZT401"/>
      <c r="VZU401"/>
      <c r="VZV401"/>
      <c r="VZW401"/>
      <c r="VZX401"/>
      <c r="VZY401"/>
      <c r="VZZ401"/>
      <c r="WAA401"/>
      <c r="WAB401"/>
      <c r="WAC401"/>
      <c r="WAD401"/>
      <c r="WAE401"/>
      <c r="WAF401"/>
      <c r="WAG401"/>
      <c r="WAH401"/>
      <c r="WAI401"/>
      <c r="WAJ401"/>
      <c r="WAK401"/>
      <c r="WAL401"/>
      <c r="WAM401"/>
      <c r="WAN401"/>
      <c r="WAO401"/>
      <c r="WAP401"/>
      <c r="WAQ401"/>
      <c r="WAR401"/>
      <c r="WAS401"/>
      <c r="WAT401"/>
      <c r="WAU401"/>
      <c r="WAV401"/>
      <c r="WAW401"/>
      <c r="WAX401"/>
      <c r="WAY401"/>
      <c r="WAZ401"/>
      <c r="WBA401"/>
      <c r="WBB401"/>
      <c r="WBC401"/>
      <c r="WBD401"/>
      <c r="WBE401"/>
      <c r="WBF401"/>
      <c r="WBG401"/>
      <c r="WBH401"/>
      <c r="WBI401"/>
      <c r="WBJ401"/>
      <c r="WBK401"/>
      <c r="WBL401"/>
      <c r="WBM401"/>
      <c r="WBN401"/>
      <c r="WBO401"/>
      <c r="WBP401"/>
      <c r="WBQ401"/>
      <c r="WBR401"/>
      <c r="WBS401"/>
      <c r="WBT401"/>
      <c r="WBU401"/>
      <c r="WBV401"/>
      <c r="WBW401"/>
      <c r="WBX401"/>
      <c r="WBY401"/>
      <c r="WBZ401"/>
      <c r="WCA401"/>
      <c r="WCB401"/>
      <c r="WCC401"/>
      <c r="WCD401"/>
      <c r="WCE401"/>
      <c r="WCF401"/>
      <c r="WCG401"/>
      <c r="WCH401"/>
      <c r="WCI401"/>
      <c r="WCJ401"/>
      <c r="WCK401"/>
      <c r="WCL401"/>
      <c r="WCM401"/>
      <c r="WCN401"/>
      <c r="WCO401"/>
      <c r="WCP401"/>
      <c r="WCQ401"/>
      <c r="WCR401"/>
      <c r="WCS401"/>
      <c r="WCT401"/>
      <c r="WCU401"/>
      <c r="WCV401"/>
      <c r="WCW401"/>
      <c r="WCX401"/>
      <c r="WCY401"/>
      <c r="WCZ401"/>
      <c r="WDA401"/>
      <c r="WDB401"/>
      <c r="WDC401"/>
      <c r="WDD401"/>
      <c r="WDE401"/>
      <c r="WDF401"/>
      <c r="WDG401"/>
      <c r="WDH401"/>
      <c r="WDI401"/>
      <c r="WDJ401"/>
      <c r="WDK401"/>
      <c r="WDL401"/>
      <c r="WDM401"/>
      <c r="WDN401"/>
      <c r="WDO401"/>
      <c r="WDP401"/>
      <c r="WDQ401"/>
      <c r="WDR401"/>
      <c r="WDS401"/>
      <c r="WDT401"/>
      <c r="WDU401"/>
      <c r="WDV401"/>
      <c r="WDW401"/>
      <c r="WDX401"/>
      <c r="WDY401"/>
      <c r="WDZ401"/>
      <c r="WEA401"/>
      <c r="WEB401"/>
      <c r="WEC401"/>
      <c r="WED401"/>
      <c r="WEE401"/>
      <c r="WEF401"/>
      <c r="WEG401"/>
      <c r="WEH401"/>
      <c r="WEI401"/>
      <c r="WEJ401"/>
      <c r="WEK401"/>
      <c r="WEL401"/>
      <c r="WEM401"/>
      <c r="WEN401"/>
      <c r="WEO401"/>
      <c r="WEP401"/>
      <c r="WEQ401"/>
      <c r="WER401"/>
      <c r="WES401"/>
      <c r="WET401"/>
      <c r="WEU401"/>
      <c r="WEV401"/>
      <c r="WEW401"/>
      <c r="WEX401"/>
      <c r="WEY401"/>
      <c r="WEZ401"/>
      <c r="WFA401"/>
      <c r="WFB401"/>
      <c r="WFC401"/>
      <c r="WFD401"/>
      <c r="WFE401"/>
      <c r="WFF401"/>
      <c r="WFG401"/>
      <c r="WFH401"/>
      <c r="WFI401"/>
      <c r="WFJ401"/>
      <c r="WFK401"/>
      <c r="WFL401"/>
      <c r="WFM401"/>
      <c r="WFN401"/>
      <c r="WFO401"/>
      <c r="WFP401"/>
      <c r="WFQ401"/>
      <c r="WFR401"/>
      <c r="WFS401"/>
      <c r="WFT401"/>
      <c r="WFU401"/>
      <c r="WFV401"/>
      <c r="WFW401"/>
      <c r="WFX401"/>
      <c r="WFY401"/>
      <c r="WFZ401"/>
      <c r="WGA401"/>
      <c r="WGB401"/>
      <c r="WGC401"/>
      <c r="WGD401"/>
      <c r="WGE401"/>
      <c r="WGF401"/>
      <c r="WGG401"/>
      <c r="WGH401"/>
      <c r="WGI401"/>
      <c r="WGJ401"/>
      <c r="WGK401"/>
      <c r="WGL401"/>
      <c r="WGM401"/>
      <c r="WGN401"/>
      <c r="WGO401"/>
      <c r="WGP401"/>
      <c r="WGQ401"/>
      <c r="WGR401"/>
      <c r="WGS401"/>
      <c r="WGT401"/>
      <c r="WGU401"/>
      <c r="WGV401"/>
      <c r="WGW401"/>
      <c r="WGX401"/>
      <c r="WGY401"/>
      <c r="WGZ401"/>
      <c r="WHA401"/>
      <c r="WHB401"/>
      <c r="WHC401"/>
      <c r="WHD401"/>
      <c r="WHE401"/>
      <c r="WHF401"/>
      <c r="WHG401"/>
      <c r="WHH401"/>
      <c r="WHI401"/>
      <c r="WHJ401"/>
      <c r="WHK401"/>
      <c r="WHL401"/>
      <c r="WHM401"/>
      <c r="WHN401"/>
      <c r="WHO401"/>
      <c r="WHP401"/>
      <c r="WHQ401"/>
      <c r="WHR401"/>
      <c r="WHS401"/>
      <c r="WHT401"/>
      <c r="WHU401"/>
      <c r="WHV401"/>
      <c r="WHW401"/>
      <c r="WHX401"/>
      <c r="WHY401"/>
      <c r="WHZ401"/>
      <c r="WIA401"/>
      <c r="WIB401"/>
      <c r="WIC401"/>
      <c r="WID401"/>
      <c r="WIE401"/>
      <c r="WIF401"/>
      <c r="WIG401"/>
      <c r="WIH401"/>
      <c r="WII401"/>
      <c r="WIJ401"/>
      <c r="WIK401"/>
      <c r="WIL401"/>
      <c r="WIM401"/>
      <c r="WIN401"/>
      <c r="WIO401"/>
      <c r="WIP401"/>
      <c r="WIQ401"/>
      <c r="WIR401"/>
      <c r="WIS401"/>
      <c r="WIT401"/>
      <c r="WIU401"/>
      <c r="WIV401"/>
      <c r="WIW401"/>
      <c r="WIX401"/>
      <c r="WIY401"/>
      <c r="WIZ401"/>
      <c r="WJA401"/>
      <c r="WJB401"/>
      <c r="WJC401"/>
      <c r="WJD401"/>
      <c r="WJE401"/>
      <c r="WJF401"/>
      <c r="WJG401"/>
      <c r="WJH401"/>
      <c r="WJI401"/>
      <c r="WJJ401"/>
      <c r="WJK401"/>
      <c r="WJL401"/>
      <c r="WJM401"/>
      <c r="WJN401"/>
      <c r="WJO401"/>
      <c r="WJP401"/>
      <c r="WJQ401"/>
      <c r="WJR401"/>
      <c r="WJS401"/>
      <c r="WJT401"/>
      <c r="WJU401"/>
      <c r="WJV401"/>
      <c r="WJW401"/>
      <c r="WJX401"/>
      <c r="WJY401"/>
      <c r="WJZ401"/>
      <c r="WKA401"/>
      <c r="WKB401"/>
      <c r="WKC401"/>
      <c r="WKD401"/>
      <c r="WKE401"/>
      <c r="WKF401"/>
      <c r="WKG401"/>
      <c r="WKH401"/>
      <c r="WKI401"/>
      <c r="WKJ401"/>
      <c r="WKK401"/>
      <c r="WKL401"/>
      <c r="WKM401"/>
      <c r="WKN401"/>
      <c r="WKO401"/>
      <c r="WKP401"/>
      <c r="WKQ401"/>
      <c r="WKR401"/>
      <c r="WKS401"/>
      <c r="WKT401"/>
      <c r="WKU401"/>
      <c r="WKV401"/>
      <c r="WKW401"/>
      <c r="WKX401"/>
      <c r="WKY401"/>
      <c r="WKZ401"/>
      <c r="WLA401"/>
      <c r="WLB401"/>
      <c r="WLC401"/>
      <c r="WLD401"/>
      <c r="WLE401"/>
      <c r="WLF401"/>
      <c r="WLG401"/>
      <c r="WLH401"/>
      <c r="WLI401"/>
      <c r="WLJ401"/>
      <c r="WLK401"/>
      <c r="WLL401"/>
      <c r="WLM401"/>
      <c r="WLN401"/>
      <c r="WLO401"/>
      <c r="WLP401"/>
      <c r="WLQ401"/>
      <c r="WLR401"/>
      <c r="WLS401"/>
      <c r="WLT401"/>
      <c r="WLU401"/>
      <c r="WLV401"/>
      <c r="WLW401"/>
      <c r="WLX401"/>
      <c r="WLY401"/>
      <c r="WLZ401"/>
      <c r="WMA401"/>
      <c r="WMB401"/>
      <c r="WMC401"/>
      <c r="WMD401"/>
      <c r="WME401"/>
      <c r="WMF401"/>
      <c r="WMG401"/>
      <c r="WMH401"/>
      <c r="WMI401"/>
      <c r="WMJ401"/>
      <c r="WMK401"/>
      <c r="WML401"/>
      <c r="WMM401"/>
      <c r="WMN401"/>
      <c r="WMO401"/>
      <c r="WMP401"/>
      <c r="WMQ401"/>
      <c r="WMR401"/>
      <c r="WMS401"/>
      <c r="WMT401"/>
      <c r="WMU401"/>
      <c r="WMV401"/>
      <c r="WMW401"/>
      <c r="WMX401"/>
      <c r="WMY401"/>
      <c r="WMZ401"/>
      <c r="WNA401"/>
      <c r="WNB401"/>
      <c r="WNC401"/>
      <c r="WND401"/>
      <c r="WNE401"/>
      <c r="WNF401"/>
      <c r="WNG401"/>
      <c r="WNH401"/>
      <c r="WNI401"/>
      <c r="WNJ401"/>
      <c r="WNK401"/>
      <c r="WNL401"/>
      <c r="WNM401"/>
      <c r="WNN401"/>
      <c r="WNO401"/>
      <c r="WNP401"/>
      <c r="WNQ401"/>
      <c r="WNR401"/>
      <c r="WNS401"/>
      <c r="WNT401"/>
      <c r="WNU401"/>
      <c r="WNV401"/>
      <c r="WNW401"/>
      <c r="WNX401"/>
      <c r="WNY401"/>
      <c r="WNZ401"/>
      <c r="WOA401"/>
      <c r="WOB401"/>
      <c r="WOC401"/>
      <c r="WOD401"/>
      <c r="WOE401"/>
      <c r="WOF401"/>
      <c r="WOG401"/>
      <c r="WOH401"/>
      <c r="WOI401"/>
      <c r="WOJ401"/>
      <c r="WOK401"/>
      <c r="WOL401"/>
      <c r="WOM401"/>
      <c r="WON401"/>
      <c r="WOO401"/>
      <c r="WOP401"/>
      <c r="WOQ401"/>
      <c r="WOR401"/>
      <c r="WOS401"/>
      <c r="WOT401"/>
      <c r="WOU401"/>
      <c r="WOV401"/>
      <c r="WOW401"/>
      <c r="WOX401"/>
      <c r="WOY401"/>
      <c r="WOZ401"/>
      <c r="WPA401"/>
      <c r="WPB401"/>
      <c r="WPC401"/>
      <c r="WPD401"/>
      <c r="WPE401"/>
      <c r="WPF401"/>
      <c r="WPG401"/>
      <c r="WPH401"/>
      <c r="WPI401"/>
      <c r="WPJ401"/>
      <c r="WPK401"/>
      <c r="WPL401"/>
      <c r="WPM401"/>
      <c r="WPN401"/>
      <c r="WPO401"/>
      <c r="WPP401"/>
      <c r="WPQ401"/>
      <c r="WPR401"/>
      <c r="WPS401"/>
      <c r="WPT401"/>
      <c r="WPU401"/>
      <c r="WPV401"/>
      <c r="WPW401"/>
      <c r="WPX401"/>
      <c r="WPY401"/>
      <c r="WPZ401"/>
      <c r="WQA401"/>
      <c r="WQB401"/>
      <c r="WQC401"/>
      <c r="WQD401"/>
      <c r="WQE401"/>
      <c r="WQF401"/>
      <c r="WQG401"/>
      <c r="WQH401"/>
      <c r="WQI401"/>
      <c r="WQJ401"/>
      <c r="WQK401"/>
      <c r="WQL401"/>
      <c r="WQM401"/>
      <c r="WQN401"/>
      <c r="WQO401"/>
      <c r="WQP401"/>
      <c r="WQQ401"/>
      <c r="WQR401"/>
      <c r="WQS401"/>
      <c r="WQT401"/>
      <c r="WQU401"/>
      <c r="WQV401"/>
      <c r="WQW401"/>
      <c r="WQX401"/>
      <c r="WQY401"/>
      <c r="WQZ401"/>
      <c r="WRA401"/>
      <c r="WRB401"/>
      <c r="WRC401"/>
      <c r="WRD401"/>
      <c r="WRE401"/>
      <c r="WRF401"/>
      <c r="WRG401"/>
      <c r="WRH401"/>
      <c r="WRI401"/>
      <c r="WRJ401"/>
      <c r="WRK401"/>
      <c r="WRL401"/>
      <c r="WRM401"/>
      <c r="WRN401"/>
      <c r="WRO401"/>
      <c r="WRP401"/>
      <c r="WRQ401"/>
      <c r="WRR401"/>
      <c r="WRS401"/>
      <c r="WRT401"/>
      <c r="WRU401"/>
      <c r="WRV401"/>
      <c r="WRW401"/>
      <c r="WRX401"/>
      <c r="WRY401"/>
      <c r="WRZ401"/>
      <c r="WSA401"/>
      <c r="WSB401"/>
      <c r="WSC401"/>
      <c r="WSD401"/>
      <c r="WSE401"/>
      <c r="WSF401"/>
      <c r="WSG401"/>
      <c r="WSH401"/>
      <c r="WSI401"/>
      <c r="WSJ401"/>
      <c r="WSK401"/>
      <c r="WSL401"/>
      <c r="WSM401"/>
      <c r="WSN401"/>
      <c r="WSO401"/>
      <c r="WSP401"/>
      <c r="WSQ401"/>
      <c r="WSR401"/>
      <c r="WSS401"/>
      <c r="WST401"/>
      <c r="WSU401"/>
      <c r="WSV401"/>
      <c r="WSW401"/>
      <c r="WSX401"/>
      <c r="WSY401"/>
      <c r="WSZ401"/>
      <c r="WTA401"/>
      <c r="WTB401"/>
      <c r="WTC401"/>
      <c r="WTD401"/>
      <c r="WTE401"/>
      <c r="WTF401"/>
      <c r="WTG401"/>
      <c r="WTH401"/>
      <c r="WTI401"/>
      <c r="WTJ401"/>
      <c r="WTK401"/>
      <c r="WTL401"/>
      <c r="WTM401"/>
      <c r="WTN401"/>
      <c r="WTO401"/>
      <c r="WTP401"/>
      <c r="WTQ401"/>
      <c r="WTR401"/>
      <c r="WTS401"/>
      <c r="WTT401"/>
      <c r="WTU401"/>
      <c r="WTV401"/>
      <c r="WTW401"/>
      <c r="WTX401"/>
      <c r="WTY401"/>
      <c r="WTZ401"/>
      <c r="WUA401"/>
      <c r="WUB401"/>
      <c r="WUC401"/>
      <c r="WUD401"/>
      <c r="WUE401"/>
      <c r="WUF401"/>
      <c r="WUG401"/>
      <c r="WUH401"/>
      <c r="WUI401"/>
      <c r="WUJ401"/>
      <c r="WUK401"/>
      <c r="WUL401"/>
      <c r="WUM401"/>
      <c r="WUN401"/>
      <c r="WUO401"/>
      <c r="WUP401"/>
      <c r="WUQ401"/>
      <c r="WUR401"/>
      <c r="WUS401"/>
      <c r="WUT401"/>
      <c r="WUU401"/>
      <c r="WUV401"/>
      <c r="WUW401"/>
      <c r="WUX401"/>
      <c r="WUY401"/>
      <c r="WUZ401"/>
      <c r="WVA401"/>
      <c r="WVB401"/>
      <c r="WVC401"/>
      <c r="WVD401"/>
      <c r="WVE401"/>
      <c r="WVF401"/>
      <c r="WVG401"/>
      <c r="WVH401"/>
      <c r="WVI401"/>
      <c r="WVJ401"/>
      <c r="WVK401"/>
      <c r="WVL401"/>
      <c r="WVM401"/>
      <c r="WVN401"/>
      <c r="WVO401"/>
      <c r="WVP401"/>
      <c r="WVQ401"/>
      <c r="WVR401"/>
      <c r="WVS401"/>
      <c r="WVT401"/>
      <c r="WVU401"/>
      <c r="WVV401"/>
      <c r="WVW401"/>
      <c r="WVX401"/>
      <c r="WVY401"/>
      <c r="WVZ401"/>
      <c r="WWA401"/>
      <c r="WWB401"/>
      <c r="WWC401"/>
      <c r="WWD401"/>
      <c r="WWE401"/>
      <c r="WWF401"/>
      <c r="WWG401"/>
      <c r="WWH401"/>
      <c r="WWI401"/>
      <c r="WWJ401"/>
      <c r="WWK401"/>
      <c r="WWL401"/>
      <c r="WWM401"/>
      <c r="WWN401"/>
      <c r="WWO401"/>
      <c r="WWP401"/>
      <c r="WWQ401"/>
      <c r="WWR401"/>
      <c r="WWS401"/>
      <c r="WWT401"/>
      <c r="WWU401"/>
      <c r="WWV401"/>
      <c r="WWW401"/>
      <c r="WWX401"/>
      <c r="WWY401"/>
      <c r="WWZ401"/>
      <c r="WXA401"/>
      <c r="WXB401"/>
      <c r="WXC401"/>
      <c r="WXD401"/>
      <c r="WXE401"/>
      <c r="WXF401"/>
      <c r="WXG401"/>
      <c r="WXH401"/>
      <c r="WXI401"/>
      <c r="WXJ401"/>
      <c r="WXK401"/>
      <c r="WXL401"/>
      <c r="WXM401"/>
      <c r="WXN401"/>
      <c r="WXO401"/>
      <c r="WXP401"/>
      <c r="WXQ401"/>
      <c r="WXR401"/>
      <c r="WXS401"/>
      <c r="WXT401"/>
      <c r="WXU401"/>
      <c r="WXV401"/>
      <c r="WXW401"/>
      <c r="WXX401"/>
      <c r="WXY401"/>
      <c r="WXZ401"/>
      <c r="WYA401"/>
      <c r="WYB401"/>
      <c r="WYC401"/>
      <c r="WYD401"/>
      <c r="WYE401"/>
      <c r="WYF401"/>
      <c r="WYG401"/>
      <c r="WYH401"/>
      <c r="WYI401"/>
      <c r="WYJ401"/>
      <c r="WYK401"/>
      <c r="WYL401"/>
      <c r="WYM401"/>
      <c r="WYN401"/>
      <c r="WYO401"/>
      <c r="WYP401"/>
      <c r="WYQ401"/>
      <c r="WYR401"/>
      <c r="WYS401"/>
      <c r="WYT401"/>
      <c r="WYU401"/>
      <c r="WYV401"/>
      <c r="WYW401"/>
      <c r="WYX401"/>
      <c r="WYY401"/>
      <c r="WYZ401"/>
      <c r="WZA401"/>
      <c r="WZB401"/>
      <c r="WZC401"/>
      <c r="WZD401"/>
      <c r="WZE401"/>
      <c r="WZF401"/>
      <c r="WZG401"/>
      <c r="WZH401"/>
      <c r="WZI401"/>
      <c r="WZJ401"/>
      <c r="WZK401"/>
      <c r="WZL401"/>
      <c r="WZM401"/>
      <c r="WZN401"/>
      <c r="WZO401"/>
      <c r="WZP401"/>
      <c r="WZQ401"/>
      <c r="WZR401"/>
      <c r="WZS401"/>
      <c r="WZT401"/>
      <c r="WZU401"/>
      <c r="WZV401"/>
      <c r="WZW401"/>
      <c r="WZX401"/>
      <c r="WZY401"/>
      <c r="WZZ401"/>
      <c r="XAA401"/>
      <c r="XAB401"/>
      <c r="XAC401"/>
      <c r="XAD401"/>
      <c r="XAE401"/>
      <c r="XAF401"/>
      <c r="XAG401"/>
      <c r="XAH401"/>
      <c r="XAI401"/>
      <c r="XAJ401"/>
      <c r="XAK401"/>
      <c r="XAL401"/>
      <c r="XAM401"/>
      <c r="XAN401"/>
      <c r="XAO401"/>
      <c r="XAP401"/>
      <c r="XAQ401"/>
      <c r="XAR401"/>
      <c r="XAS401"/>
      <c r="XAT401"/>
      <c r="XAU401"/>
      <c r="XAV401"/>
      <c r="XAW401"/>
      <c r="XAX401"/>
      <c r="XAY401"/>
      <c r="XAZ401"/>
      <c r="XBA401"/>
      <c r="XBB401"/>
      <c r="XBC401"/>
      <c r="XBD401"/>
      <c r="XBE401"/>
      <c r="XBF401"/>
      <c r="XBG401"/>
      <c r="XBH401"/>
      <c r="XBI401"/>
      <c r="XBJ401"/>
      <c r="XBK401"/>
      <c r="XBL401"/>
      <c r="XBM401"/>
      <c r="XBN401"/>
      <c r="XBO401"/>
      <c r="XBP401"/>
      <c r="XBQ401"/>
      <c r="XBR401"/>
      <c r="XBS401"/>
      <c r="XBT401"/>
      <c r="XBU401"/>
      <c r="XBV401"/>
      <c r="XBW401"/>
      <c r="XBX401"/>
      <c r="XBY401"/>
      <c r="XBZ401"/>
      <c r="XCA401"/>
      <c r="XCB401"/>
      <c r="XCC401"/>
      <c r="XCD401"/>
      <c r="XCE401"/>
      <c r="XCF401"/>
      <c r="XCG401"/>
      <c r="XCH401"/>
      <c r="XCI401"/>
      <c r="XCJ401"/>
      <c r="XCK401"/>
      <c r="XCL401"/>
      <c r="XCM401"/>
      <c r="XCN401"/>
      <c r="XCO401"/>
      <c r="XCP401"/>
      <c r="XCQ401"/>
      <c r="XCR401"/>
      <c r="XCS401"/>
      <c r="XCT401"/>
      <c r="XCU401"/>
      <c r="XCV401"/>
      <c r="XCW401"/>
      <c r="XCX401"/>
      <c r="XCY401"/>
      <c r="XCZ401"/>
      <c r="XDA401"/>
      <c r="XDB401"/>
      <c r="XDC401"/>
      <c r="XDD401"/>
      <c r="XDE401"/>
      <c r="XDF401"/>
      <c r="XDG401"/>
      <c r="XDH401"/>
      <c r="XDI401"/>
      <c r="XDJ401"/>
      <c r="XDK401"/>
      <c r="XDL401"/>
      <c r="XDM401"/>
      <c r="XDN401"/>
      <c r="XDO401"/>
      <c r="XDP401"/>
      <c r="XDQ401"/>
      <c r="XDR401"/>
      <c r="XDS401"/>
      <c r="XDT401"/>
      <c r="XDU401"/>
      <c r="XDV401"/>
      <c r="XDW401"/>
      <c r="XDX401"/>
      <c r="XDY401"/>
      <c r="XDZ401"/>
      <c r="XEA401"/>
      <c r="XEB401"/>
      <c r="XEC401"/>
      <c r="XED401"/>
      <c r="XEE401"/>
      <c r="XEF401"/>
      <c r="XEG401"/>
      <c r="XEH401"/>
      <c r="XEI401"/>
      <c r="XEJ401"/>
      <c r="XEK401"/>
      <c r="XEL401"/>
      <c r="XEM401"/>
      <c r="XEN401"/>
      <c r="XEO401"/>
      <c r="XEP401"/>
      <c r="XEQ401"/>
      <c r="XER401"/>
      <c r="XES401"/>
      <c r="XET401"/>
      <c r="XEU401"/>
      <c r="XEV401"/>
      <c r="XEW401"/>
      <c r="XEX401"/>
      <c r="XEY401"/>
      <c r="XEZ401"/>
      <c r="XFA401"/>
      <c r="XFB401"/>
      <c r="XFC401"/>
      <c r="XFD401"/>
    </row>
    <row r="403" spans="1:16384" ht="18.75">
      <c r="B403" s="43" t="s">
        <v>492</v>
      </c>
    </row>
    <row r="404" spans="1:16384" ht="15.75" thickBot="1"/>
    <row r="405" spans="1:16384" s="42" customFormat="1" ht="16.5" thickTop="1" thickBot="1">
      <c r="F405" s="491">
        <f>'4. Investment Appraisal'!$C$9</f>
        <v>2017</v>
      </c>
      <c r="G405" s="491">
        <f>F405+1</f>
        <v>2018</v>
      </c>
      <c r="H405" s="491">
        <f t="shared" ref="H405:BP405" si="131">G405+1</f>
        <v>2019</v>
      </c>
      <c r="I405" s="491">
        <f t="shared" si="131"/>
        <v>2020</v>
      </c>
      <c r="J405" s="491">
        <f t="shared" si="131"/>
        <v>2021</v>
      </c>
      <c r="K405" s="491">
        <f t="shared" si="131"/>
        <v>2022</v>
      </c>
      <c r="L405" s="491">
        <f t="shared" si="131"/>
        <v>2023</v>
      </c>
      <c r="M405" s="491">
        <f t="shared" si="131"/>
        <v>2024</v>
      </c>
      <c r="N405" s="491">
        <f t="shared" si="131"/>
        <v>2025</v>
      </c>
      <c r="O405" s="491">
        <f t="shared" si="131"/>
        <v>2026</v>
      </c>
      <c r="P405" s="491">
        <f t="shared" si="131"/>
        <v>2027</v>
      </c>
      <c r="Q405" s="491">
        <f t="shared" si="131"/>
        <v>2028</v>
      </c>
      <c r="R405" s="491">
        <f t="shared" si="131"/>
        <v>2029</v>
      </c>
      <c r="S405" s="491">
        <f t="shared" si="131"/>
        <v>2030</v>
      </c>
      <c r="T405" s="491">
        <f t="shared" si="131"/>
        <v>2031</v>
      </c>
      <c r="U405" s="491">
        <f t="shared" si="131"/>
        <v>2032</v>
      </c>
      <c r="V405" s="491">
        <f t="shared" si="131"/>
        <v>2033</v>
      </c>
      <c r="W405" s="491">
        <f t="shared" si="131"/>
        <v>2034</v>
      </c>
      <c r="X405" s="491">
        <f t="shared" si="131"/>
        <v>2035</v>
      </c>
      <c r="Y405" s="491">
        <f t="shared" si="131"/>
        <v>2036</v>
      </c>
      <c r="Z405" s="491">
        <f t="shared" si="131"/>
        <v>2037</v>
      </c>
      <c r="AA405" s="491">
        <f t="shared" si="131"/>
        <v>2038</v>
      </c>
      <c r="AB405" s="491">
        <f t="shared" si="131"/>
        <v>2039</v>
      </c>
      <c r="AC405" s="491">
        <f t="shared" si="131"/>
        <v>2040</v>
      </c>
      <c r="AD405" s="491">
        <f t="shared" si="131"/>
        <v>2041</v>
      </c>
      <c r="AE405" s="491">
        <f t="shared" si="131"/>
        <v>2042</v>
      </c>
      <c r="AF405" s="491">
        <f t="shared" si="131"/>
        <v>2043</v>
      </c>
      <c r="AG405" s="491">
        <f t="shared" si="131"/>
        <v>2044</v>
      </c>
      <c r="AH405" s="491">
        <f t="shared" si="131"/>
        <v>2045</v>
      </c>
      <c r="AI405" s="491">
        <f t="shared" si="131"/>
        <v>2046</v>
      </c>
      <c r="AJ405" s="491">
        <f t="shared" si="131"/>
        <v>2047</v>
      </c>
      <c r="AK405" s="491">
        <f t="shared" si="131"/>
        <v>2048</v>
      </c>
      <c r="AL405" s="491">
        <f t="shared" si="131"/>
        <v>2049</v>
      </c>
      <c r="AM405" s="491">
        <f t="shared" si="131"/>
        <v>2050</v>
      </c>
      <c r="AN405" s="491">
        <f t="shared" si="131"/>
        <v>2051</v>
      </c>
      <c r="AO405" s="491">
        <f t="shared" si="131"/>
        <v>2052</v>
      </c>
      <c r="AP405" s="491">
        <f t="shared" si="131"/>
        <v>2053</v>
      </c>
      <c r="AQ405" s="491">
        <f t="shared" si="131"/>
        <v>2054</v>
      </c>
      <c r="AR405" s="491">
        <f t="shared" si="131"/>
        <v>2055</v>
      </c>
      <c r="AS405" s="491">
        <f t="shared" si="131"/>
        <v>2056</v>
      </c>
      <c r="AT405" s="491">
        <f t="shared" si="131"/>
        <v>2057</v>
      </c>
      <c r="AU405" s="491">
        <f t="shared" si="131"/>
        <v>2058</v>
      </c>
      <c r="AV405" s="491">
        <f t="shared" si="131"/>
        <v>2059</v>
      </c>
      <c r="AW405" s="491">
        <f t="shared" si="131"/>
        <v>2060</v>
      </c>
      <c r="AX405" s="491">
        <f t="shared" si="131"/>
        <v>2061</v>
      </c>
      <c r="AY405" s="491">
        <f t="shared" si="131"/>
        <v>2062</v>
      </c>
      <c r="AZ405" s="491">
        <f t="shared" si="131"/>
        <v>2063</v>
      </c>
      <c r="BA405" s="491">
        <f t="shared" si="131"/>
        <v>2064</v>
      </c>
      <c r="BB405" s="491">
        <f t="shared" si="131"/>
        <v>2065</v>
      </c>
      <c r="BC405" s="491">
        <f t="shared" si="131"/>
        <v>2066</v>
      </c>
      <c r="BD405" s="491">
        <f t="shared" si="131"/>
        <v>2067</v>
      </c>
      <c r="BE405" s="491">
        <f t="shared" si="131"/>
        <v>2068</v>
      </c>
      <c r="BF405" s="491">
        <f t="shared" si="131"/>
        <v>2069</v>
      </c>
      <c r="BG405" s="491">
        <f t="shared" si="131"/>
        <v>2070</v>
      </c>
      <c r="BH405" s="491">
        <f t="shared" si="131"/>
        <v>2071</v>
      </c>
      <c r="BI405" s="491">
        <f t="shared" si="131"/>
        <v>2072</v>
      </c>
      <c r="BJ405" s="491">
        <f t="shared" si="131"/>
        <v>2073</v>
      </c>
      <c r="BK405" s="491">
        <f t="shared" si="131"/>
        <v>2074</v>
      </c>
      <c r="BL405" s="491">
        <f t="shared" si="131"/>
        <v>2075</v>
      </c>
      <c r="BM405" s="491">
        <f t="shared" si="131"/>
        <v>2076</v>
      </c>
      <c r="BN405" s="491">
        <f t="shared" si="131"/>
        <v>2077</v>
      </c>
      <c r="BO405" s="491">
        <f t="shared" si="131"/>
        <v>2078</v>
      </c>
      <c r="BP405" s="491">
        <f t="shared" si="131"/>
        <v>2079</v>
      </c>
    </row>
    <row r="406" spans="1:16384" ht="30.75" thickTop="1">
      <c r="E406" s="595" t="s">
        <v>494</v>
      </c>
    </row>
    <row r="407" spans="1:16384" s="60" customFormat="1">
      <c r="A407" s="58"/>
      <c r="B407" s="1584" t="s">
        <v>493</v>
      </c>
      <c r="C407" s="1691" t="str">
        <f>'3. Inputs'!D429</f>
        <v>Hefce</v>
      </c>
      <c r="D407" s="1692"/>
      <c r="E407" s="1690">
        <f>'3. Inputs'!F429</f>
        <v>1</v>
      </c>
      <c r="F407" s="1572">
        <f>'3. Inputs'!G429</f>
        <v>-100</v>
      </c>
      <c r="G407" s="1572">
        <f>'3. Inputs'!H429</f>
        <v>0</v>
      </c>
      <c r="H407" s="1572">
        <f>'3. Inputs'!I429</f>
        <v>0</v>
      </c>
      <c r="I407" s="1572">
        <f>'3. Inputs'!J429</f>
        <v>0</v>
      </c>
      <c r="J407" s="1572">
        <f>'3. Inputs'!K429</f>
        <v>0</v>
      </c>
      <c r="K407" s="1572">
        <f>'3. Inputs'!L429</f>
        <v>0</v>
      </c>
      <c r="L407" s="1572">
        <f>'3. Inputs'!M429</f>
        <v>0</v>
      </c>
      <c r="M407" s="1572">
        <f>'3. Inputs'!N429</f>
        <v>0</v>
      </c>
      <c r="N407" s="1572">
        <f>'3. Inputs'!O429</f>
        <v>0</v>
      </c>
      <c r="O407" s="1572">
        <f>'3. Inputs'!P429</f>
        <v>0</v>
      </c>
      <c r="P407" s="1572">
        <f>'3. Inputs'!Q429</f>
        <v>0</v>
      </c>
      <c r="Q407" s="1572">
        <f>'3. Inputs'!R429</f>
        <v>0</v>
      </c>
      <c r="R407" s="1572">
        <f>'3. Inputs'!S429</f>
        <v>0</v>
      </c>
      <c r="S407" s="1572">
        <f>'3. Inputs'!T429</f>
        <v>0</v>
      </c>
      <c r="T407" s="1572">
        <f>'3. Inputs'!U429</f>
        <v>0</v>
      </c>
      <c r="U407" s="1572">
        <f>'3. Inputs'!V429</f>
        <v>0</v>
      </c>
      <c r="V407" s="1572">
        <f>'3. Inputs'!W429</f>
        <v>0</v>
      </c>
      <c r="W407" s="1572">
        <f>'3. Inputs'!X429</f>
        <v>0</v>
      </c>
      <c r="X407" s="1572">
        <f>'3. Inputs'!Y429</f>
        <v>0</v>
      </c>
      <c r="Y407" s="1572">
        <f>'3. Inputs'!Z429</f>
        <v>0</v>
      </c>
      <c r="Z407" s="1572">
        <f>'3. Inputs'!AA429</f>
        <v>0</v>
      </c>
      <c r="AA407" s="1572">
        <f>'3. Inputs'!AB429</f>
        <v>0</v>
      </c>
      <c r="AB407" s="1572">
        <f>'3. Inputs'!AC429</f>
        <v>0</v>
      </c>
      <c r="AC407" s="1572">
        <f>'3. Inputs'!AD429</f>
        <v>0</v>
      </c>
      <c r="AD407" s="1572">
        <f>'3. Inputs'!AE429</f>
        <v>0</v>
      </c>
      <c r="AE407" s="1572">
        <f>'3. Inputs'!AF429</f>
        <v>0</v>
      </c>
      <c r="AF407" s="1572">
        <f>'3. Inputs'!AG429</f>
        <v>0</v>
      </c>
      <c r="AG407" s="1572">
        <f>'3. Inputs'!AH429</f>
        <v>0</v>
      </c>
      <c r="AH407" s="1572">
        <f>'3. Inputs'!AI429</f>
        <v>0</v>
      </c>
      <c r="AI407" s="1572">
        <f>'3. Inputs'!AJ429</f>
        <v>0</v>
      </c>
      <c r="AJ407" s="1572">
        <f>'3. Inputs'!AK429</f>
        <v>0</v>
      </c>
      <c r="AK407" s="1572">
        <f>'3. Inputs'!AL429</f>
        <v>0</v>
      </c>
      <c r="AL407" s="1572">
        <f>'3. Inputs'!AM429</f>
        <v>0</v>
      </c>
      <c r="AM407" s="1572">
        <f>'3. Inputs'!AN429</f>
        <v>0</v>
      </c>
      <c r="AN407" s="1572">
        <f>'3. Inputs'!AO429</f>
        <v>0</v>
      </c>
      <c r="AO407" s="1572">
        <f>'3. Inputs'!AP429</f>
        <v>0</v>
      </c>
      <c r="AP407" s="1572">
        <f>'3. Inputs'!AQ429</f>
        <v>0</v>
      </c>
      <c r="AQ407" s="1572">
        <f>'3. Inputs'!AR429</f>
        <v>0</v>
      </c>
      <c r="AR407" s="1572">
        <f>'3. Inputs'!AS429</f>
        <v>0</v>
      </c>
      <c r="AS407" s="1572">
        <f>'3. Inputs'!AT429</f>
        <v>0</v>
      </c>
      <c r="AT407" s="1572">
        <f>'3. Inputs'!AU429</f>
        <v>0</v>
      </c>
      <c r="AU407" s="1572">
        <f>'3. Inputs'!AV429</f>
        <v>0</v>
      </c>
      <c r="AV407" s="1572">
        <f>'3. Inputs'!AW429</f>
        <v>0</v>
      </c>
      <c r="AW407" s="1572">
        <f>'3. Inputs'!AX429</f>
        <v>0</v>
      </c>
      <c r="AX407" s="1572">
        <f>'3. Inputs'!AY429</f>
        <v>0</v>
      </c>
      <c r="AY407" s="1572">
        <f>'3. Inputs'!AZ429</f>
        <v>0</v>
      </c>
      <c r="AZ407" s="1572">
        <f>'3. Inputs'!BA429</f>
        <v>0</v>
      </c>
      <c r="BA407" s="1572">
        <f>'3. Inputs'!BB429</f>
        <v>0</v>
      </c>
      <c r="BB407" s="1572">
        <f>'3. Inputs'!BC429</f>
        <v>0</v>
      </c>
      <c r="BC407" s="1572">
        <f>'3. Inputs'!BD429</f>
        <v>0</v>
      </c>
      <c r="BD407" s="1572">
        <f>'3. Inputs'!BE429</f>
        <v>0</v>
      </c>
      <c r="BE407" s="1572">
        <f>'3. Inputs'!BF429</f>
        <v>0</v>
      </c>
      <c r="BF407" s="1572">
        <f>'3. Inputs'!BG429</f>
        <v>0</v>
      </c>
      <c r="BG407" s="1572">
        <f>'3. Inputs'!BH429</f>
        <v>0</v>
      </c>
      <c r="BH407" s="1572">
        <f>'3. Inputs'!BI429</f>
        <v>0</v>
      </c>
      <c r="BI407" s="1572">
        <f>'3. Inputs'!BJ429</f>
        <v>0</v>
      </c>
      <c r="BJ407" s="1572">
        <f>'3. Inputs'!BK429</f>
        <v>0</v>
      </c>
      <c r="BK407" s="1572">
        <f>'3. Inputs'!BL429</f>
        <v>0</v>
      </c>
      <c r="BL407" s="1572">
        <f>'3. Inputs'!BM429</f>
        <v>0</v>
      </c>
      <c r="BM407" s="1572">
        <f>'3. Inputs'!BN429</f>
        <v>0</v>
      </c>
      <c r="BN407" s="1572">
        <f>'3. Inputs'!BO429</f>
        <v>0</v>
      </c>
      <c r="BO407" s="1572">
        <f>'3. Inputs'!BP429</f>
        <v>0</v>
      </c>
      <c r="BP407" s="1573">
        <f>'3. Inputs'!BQ429</f>
        <v>0</v>
      </c>
    </row>
    <row r="408" spans="1:16384" s="60" customFormat="1">
      <c r="A408" s="58"/>
      <c r="B408" s="1585"/>
      <c r="C408" s="1687"/>
      <c r="D408" s="1688"/>
      <c r="E408" s="1689"/>
      <c r="F408" s="1556"/>
      <c r="G408" s="1556"/>
      <c r="H408" s="1556"/>
      <c r="I408" s="1556"/>
      <c r="J408" s="1556"/>
      <c r="K408" s="1556"/>
      <c r="L408" s="1556"/>
      <c r="M408" s="1556"/>
      <c r="N408" s="1556"/>
      <c r="O408" s="1556"/>
      <c r="P408" s="1556"/>
      <c r="Q408" s="1556"/>
      <c r="R408" s="1556"/>
      <c r="S408" s="1556"/>
      <c r="T408" s="1556"/>
      <c r="U408" s="1556"/>
      <c r="V408" s="1556"/>
      <c r="W408" s="1556"/>
      <c r="X408" s="1556"/>
      <c r="Y408" s="1556"/>
      <c r="Z408" s="1556"/>
      <c r="AA408" s="1556"/>
      <c r="AB408" s="1556"/>
      <c r="AC408" s="1556"/>
      <c r="AD408" s="1556"/>
      <c r="AE408" s="1556"/>
      <c r="AF408" s="1556"/>
      <c r="AG408" s="1556"/>
      <c r="AH408" s="1556"/>
      <c r="AI408" s="1556"/>
      <c r="AJ408" s="1556"/>
      <c r="AK408" s="1556"/>
      <c r="AL408" s="1556"/>
      <c r="AM408" s="1556"/>
      <c r="AN408" s="1556"/>
      <c r="AO408" s="1556"/>
      <c r="AP408" s="1556"/>
      <c r="AQ408" s="1556"/>
      <c r="AR408" s="1556"/>
      <c r="AS408" s="1556"/>
      <c r="AT408" s="1556"/>
      <c r="AU408" s="1556"/>
      <c r="AV408" s="1556"/>
      <c r="AW408" s="1556"/>
      <c r="AX408" s="1556"/>
      <c r="AY408" s="1556"/>
      <c r="AZ408" s="1556"/>
      <c r="BA408" s="1556"/>
      <c r="BB408" s="1556"/>
      <c r="BC408" s="1556"/>
      <c r="BD408" s="1556"/>
      <c r="BE408" s="1556"/>
      <c r="BF408" s="1556"/>
      <c r="BG408" s="1556"/>
      <c r="BH408" s="1556"/>
      <c r="BI408" s="1556"/>
      <c r="BJ408" s="1556"/>
      <c r="BK408" s="1556"/>
      <c r="BL408" s="1556"/>
      <c r="BM408" s="1556"/>
      <c r="BN408" s="1556"/>
      <c r="BO408" s="1556"/>
      <c r="BP408" s="1558"/>
    </row>
    <row r="409" spans="1:16384" s="60" customFormat="1">
      <c r="A409" s="58"/>
      <c r="B409" s="1585"/>
      <c r="C409" s="1681" t="str">
        <f>'3. Inputs'!D431</f>
        <v>Donations</v>
      </c>
      <c r="D409" s="1682"/>
      <c r="E409" s="1685">
        <f>'3. Inputs'!F431</f>
        <v>0.75</v>
      </c>
      <c r="F409" s="1556">
        <f>'3. Inputs'!G431</f>
        <v>-500</v>
      </c>
      <c r="G409" s="1556">
        <f>'3. Inputs'!H431</f>
        <v>-750</v>
      </c>
      <c r="H409" s="1556">
        <f>'3. Inputs'!I431</f>
        <v>-800</v>
      </c>
      <c r="I409" s="1556">
        <f>'3. Inputs'!J431</f>
        <v>-900</v>
      </c>
      <c r="J409" s="1556">
        <f>'3. Inputs'!K431</f>
        <v>-1000</v>
      </c>
      <c r="K409" s="1556">
        <f>'3. Inputs'!L431</f>
        <v>0</v>
      </c>
      <c r="L409" s="1556">
        <f>'3. Inputs'!M431</f>
        <v>0</v>
      </c>
      <c r="M409" s="1556">
        <f>'3. Inputs'!N431</f>
        <v>0</v>
      </c>
      <c r="N409" s="1556">
        <f>'3. Inputs'!O431</f>
        <v>0</v>
      </c>
      <c r="O409" s="1556">
        <f>'3. Inputs'!P431</f>
        <v>0</v>
      </c>
      <c r="P409" s="1556">
        <f>'3. Inputs'!Q431</f>
        <v>0</v>
      </c>
      <c r="Q409" s="1556">
        <f>'3. Inputs'!R431</f>
        <v>0</v>
      </c>
      <c r="R409" s="1556">
        <f>'3. Inputs'!S431</f>
        <v>0</v>
      </c>
      <c r="S409" s="1556">
        <f>'3. Inputs'!T431</f>
        <v>0</v>
      </c>
      <c r="T409" s="1556">
        <f>'3. Inputs'!U431</f>
        <v>0</v>
      </c>
      <c r="U409" s="1556">
        <f>'3. Inputs'!V431</f>
        <v>0</v>
      </c>
      <c r="V409" s="1556">
        <f>'3. Inputs'!W431</f>
        <v>0</v>
      </c>
      <c r="W409" s="1556">
        <f>'3. Inputs'!X431</f>
        <v>0</v>
      </c>
      <c r="X409" s="1556">
        <f>'3. Inputs'!Y431</f>
        <v>0</v>
      </c>
      <c r="Y409" s="1556">
        <f>'3. Inputs'!Z431</f>
        <v>0</v>
      </c>
      <c r="Z409" s="1556">
        <f>'3. Inputs'!AA431</f>
        <v>0</v>
      </c>
      <c r="AA409" s="1556">
        <f>'3. Inputs'!AB431</f>
        <v>0</v>
      </c>
      <c r="AB409" s="1556">
        <f>'3. Inputs'!AC431</f>
        <v>0</v>
      </c>
      <c r="AC409" s="1556">
        <f>'3. Inputs'!AD431</f>
        <v>0</v>
      </c>
      <c r="AD409" s="1556">
        <f>'3. Inputs'!AE431</f>
        <v>0</v>
      </c>
      <c r="AE409" s="1556">
        <f>'3. Inputs'!AF431</f>
        <v>0</v>
      </c>
      <c r="AF409" s="1556">
        <f>'3. Inputs'!AG431</f>
        <v>0</v>
      </c>
      <c r="AG409" s="1556">
        <f>'3. Inputs'!AH431</f>
        <v>0</v>
      </c>
      <c r="AH409" s="1556">
        <f>'3. Inputs'!AI431</f>
        <v>0</v>
      </c>
      <c r="AI409" s="1556">
        <f>'3. Inputs'!AJ431</f>
        <v>0</v>
      </c>
      <c r="AJ409" s="1556">
        <f>'3. Inputs'!AK431</f>
        <v>0</v>
      </c>
      <c r="AK409" s="1556">
        <f>'3. Inputs'!AL431</f>
        <v>0</v>
      </c>
      <c r="AL409" s="1556">
        <f>'3. Inputs'!AM431</f>
        <v>0</v>
      </c>
      <c r="AM409" s="1556">
        <f>'3. Inputs'!AN431</f>
        <v>0</v>
      </c>
      <c r="AN409" s="1556">
        <f>'3. Inputs'!AO431</f>
        <v>0</v>
      </c>
      <c r="AO409" s="1556">
        <f>'3. Inputs'!AP431</f>
        <v>0</v>
      </c>
      <c r="AP409" s="1556">
        <f>'3. Inputs'!AQ431</f>
        <v>0</v>
      </c>
      <c r="AQ409" s="1556">
        <f>'3. Inputs'!AR431</f>
        <v>0</v>
      </c>
      <c r="AR409" s="1556">
        <f>'3. Inputs'!AS431</f>
        <v>0</v>
      </c>
      <c r="AS409" s="1556">
        <f>'3. Inputs'!AT431</f>
        <v>0</v>
      </c>
      <c r="AT409" s="1556">
        <f>'3. Inputs'!AU431</f>
        <v>0</v>
      </c>
      <c r="AU409" s="1556">
        <f>'3. Inputs'!AV431</f>
        <v>0</v>
      </c>
      <c r="AV409" s="1556">
        <f>'3. Inputs'!AW431</f>
        <v>0</v>
      </c>
      <c r="AW409" s="1556">
        <f>'3. Inputs'!AX431</f>
        <v>0</v>
      </c>
      <c r="AX409" s="1556">
        <f>'3. Inputs'!AY431</f>
        <v>0</v>
      </c>
      <c r="AY409" s="1556">
        <f>'3. Inputs'!AZ431</f>
        <v>0</v>
      </c>
      <c r="AZ409" s="1556">
        <f>'3. Inputs'!BA431</f>
        <v>0</v>
      </c>
      <c r="BA409" s="1556">
        <f>'3. Inputs'!BB431</f>
        <v>0</v>
      </c>
      <c r="BB409" s="1556">
        <f>'3. Inputs'!BC431</f>
        <v>0</v>
      </c>
      <c r="BC409" s="1556">
        <f>'3. Inputs'!BD431</f>
        <v>0</v>
      </c>
      <c r="BD409" s="1556">
        <f>'3. Inputs'!BE431</f>
        <v>0</v>
      </c>
      <c r="BE409" s="1556">
        <f>'3. Inputs'!BF431</f>
        <v>0</v>
      </c>
      <c r="BF409" s="1556">
        <f>'3. Inputs'!BG431</f>
        <v>0</v>
      </c>
      <c r="BG409" s="1556">
        <f>'3. Inputs'!BH431</f>
        <v>0</v>
      </c>
      <c r="BH409" s="1556">
        <f>'3. Inputs'!BI431</f>
        <v>0</v>
      </c>
      <c r="BI409" s="1556">
        <f>'3. Inputs'!BJ431</f>
        <v>0</v>
      </c>
      <c r="BJ409" s="1556">
        <f>'3. Inputs'!BK431</f>
        <v>0</v>
      </c>
      <c r="BK409" s="1556">
        <f>'3. Inputs'!BL431</f>
        <v>0</v>
      </c>
      <c r="BL409" s="1556">
        <f>'3. Inputs'!BM431</f>
        <v>0</v>
      </c>
      <c r="BM409" s="1556">
        <f>'3. Inputs'!BN431</f>
        <v>0</v>
      </c>
      <c r="BN409" s="1556">
        <f>'3. Inputs'!BO431</f>
        <v>0</v>
      </c>
      <c r="BO409" s="1556">
        <f>'3. Inputs'!BP431</f>
        <v>0</v>
      </c>
      <c r="BP409" s="1558">
        <f>'3. Inputs'!BQ431</f>
        <v>0</v>
      </c>
    </row>
    <row r="410" spans="1:16384" s="60" customFormat="1">
      <c r="A410" s="58"/>
      <c r="B410" s="1585"/>
      <c r="C410" s="1687"/>
      <c r="D410" s="1688"/>
      <c r="E410" s="1689"/>
      <c r="F410" s="1556"/>
      <c r="G410" s="1556"/>
      <c r="H410" s="1556"/>
      <c r="I410" s="1556"/>
      <c r="J410" s="1556"/>
      <c r="K410" s="1556"/>
      <c r="L410" s="1556"/>
      <c r="M410" s="1556"/>
      <c r="N410" s="1556"/>
      <c r="O410" s="1556"/>
      <c r="P410" s="1556"/>
      <c r="Q410" s="1556"/>
      <c r="R410" s="1556"/>
      <c r="S410" s="1556"/>
      <c r="T410" s="1556"/>
      <c r="U410" s="1556"/>
      <c r="V410" s="1556"/>
      <c r="W410" s="1556"/>
      <c r="X410" s="1556"/>
      <c r="Y410" s="1556"/>
      <c r="Z410" s="1556"/>
      <c r="AA410" s="1556"/>
      <c r="AB410" s="1556"/>
      <c r="AC410" s="1556"/>
      <c r="AD410" s="1556"/>
      <c r="AE410" s="1556"/>
      <c r="AF410" s="1556"/>
      <c r="AG410" s="1556"/>
      <c r="AH410" s="1556"/>
      <c r="AI410" s="1556"/>
      <c r="AJ410" s="1556"/>
      <c r="AK410" s="1556"/>
      <c r="AL410" s="1556"/>
      <c r="AM410" s="1556"/>
      <c r="AN410" s="1556"/>
      <c r="AO410" s="1556"/>
      <c r="AP410" s="1556"/>
      <c r="AQ410" s="1556"/>
      <c r="AR410" s="1556"/>
      <c r="AS410" s="1556"/>
      <c r="AT410" s="1556"/>
      <c r="AU410" s="1556"/>
      <c r="AV410" s="1556"/>
      <c r="AW410" s="1556"/>
      <c r="AX410" s="1556"/>
      <c r="AY410" s="1556"/>
      <c r="AZ410" s="1556"/>
      <c r="BA410" s="1556"/>
      <c r="BB410" s="1556"/>
      <c r="BC410" s="1556"/>
      <c r="BD410" s="1556"/>
      <c r="BE410" s="1556"/>
      <c r="BF410" s="1556"/>
      <c r="BG410" s="1556"/>
      <c r="BH410" s="1556"/>
      <c r="BI410" s="1556"/>
      <c r="BJ410" s="1556"/>
      <c r="BK410" s="1556"/>
      <c r="BL410" s="1556"/>
      <c r="BM410" s="1556"/>
      <c r="BN410" s="1556"/>
      <c r="BO410" s="1556"/>
      <c r="BP410" s="1558"/>
    </row>
    <row r="411" spans="1:16384" s="60" customFormat="1">
      <c r="A411" s="58"/>
      <c r="B411" s="1585"/>
      <c r="C411" s="1681" t="str">
        <f>'3. Inputs'!D433</f>
        <v>KPMG</v>
      </c>
      <c r="D411" s="1682"/>
      <c r="E411" s="1685">
        <f>'3. Inputs'!F433</f>
        <v>0.3</v>
      </c>
      <c r="F411" s="1556">
        <f>'3. Inputs'!G433</f>
        <v>0</v>
      </c>
      <c r="G411" s="1556">
        <f>'3. Inputs'!H433</f>
        <v>0</v>
      </c>
      <c r="H411" s="1556">
        <f>'3. Inputs'!I433</f>
        <v>-50</v>
      </c>
      <c r="I411" s="1556">
        <f>'3. Inputs'!J433</f>
        <v>-50</v>
      </c>
      <c r="J411" s="1556">
        <f>'3. Inputs'!K433</f>
        <v>-50</v>
      </c>
      <c r="K411" s="1556">
        <f>'3. Inputs'!L433</f>
        <v>0</v>
      </c>
      <c r="L411" s="1556">
        <f>'3. Inputs'!M433</f>
        <v>0</v>
      </c>
      <c r="M411" s="1556">
        <f>'3. Inputs'!N433</f>
        <v>0</v>
      </c>
      <c r="N411" s="1556">
        <f>'3. Inputs'!O433</f>
        <v>0</v>
      </c>
      <c r="O411" s="1556">
        <f>'3. Inputs'!P433</f>
        <v>0</v>
      </c>
      <c r="P411" s="1556">
        <f>'3. Inputs'!Q433</f>
        <v>0</v>
      </c>
      <c r="Q411" s="1556">
        <f>'3. Inputs'!R433</f>
        <v>0</v>
      </c>
      <c r="R411" s="1556">
        <f>'3. Inputs'!S433</f>
        <v>0</v>
      </c>
      <c r="S411" s="1556">
        <f>'3. Inputs'!T433</f>
        <v>0</v>
      </c>
      <c r="T411" s="1556">
        <f>'3. Inputs'!U433</f>
        <v>0</v>
      </c>
      <c r="U411" s="1556">
        <f>'3. Inputs'!V433</f>
        <v>0</v>
      </c>
      <c r="V411" s="1556">
        <f>'3. Inputs'!W433</f>
        <v>0</v>
      </c>
      <c r="W411" s="1556">
        <f>'3. Inputs'!X433</f>
        <v>0</v>
      </c>
      <c r="X411" s="1556">
        <f>'3. Inputs'!Y433</f>
        <v>0</v>
      </c>
      <c r="Y411" s="1556">
        <f>'3. Inputs'!Z433</f>
        <v>0</v>
      </c>
      <c r="Z411" s="1556">
        <f>'3. Inputs'!AA433</f>
        <v>0</v>
      </c>
      <c r="AA411" s="1556">
        <f>'3. Inputs'!AB433</f>
        <v>0</v>
      </c>
      <c r="AB411" s="1556">
        <f>'3. Inputs'!AC433</f>
        <v>0</v>
      </c>
      <c r="AC411" s="1556">
        <f>'3. Inputs'!AD433</f>
        <v>0</v>
      </c>
      <c r="AD411" s="1556">
        <f>'3. Inputs'!AE433</f>
        <v>0</v>
      </c>
      <c r="AE411" s="1556">
        <f>'3. Inputs'!AF433</f>
        <v>0</v>
      </c>
      <c r="AF411" s="1556">
        <f>'3. Inputs'!AG433</f>
        <v>0</v>
      </c>
      <c r="AG411" s="1556">
        <f>'3. Inputs'!AH433</f>
        <v>0</v>
      </c>
      <c r="AH411" s="1556">
        <f>'3. Inputs'!AI433</f>
        <v>0</v>
      </c>
      <c r="AI411" s="1556">
        <f>'3. Inputs'!AJ433</f>
        <v>0</v>
      </c>
      <c r="AJ411" s="1556">
        <f>'3. Inputs'!AK433</f>
        <v>0</v>
      </c>
      <c r="AK411" s="1556">
        <f>'3. Inputs'!AL433</f>
        <v>0</v>
      </c>
      <c r="AL411" s="1556">
        <f>'3. Inputs'!AM433</f>
        <v>0</v>
      </c>
      <c r="AM411" s="1556">
        <f>'3. Inputs'!AN433</f>
        <v>0</v>
      </c>
      <c r="AN411" s="1556">
        <f>'3. Inputs'!AO433</f>
        <v>0</v>
      </c>
      <c r="AO411" s="1556">
        <f>'3. Inputs'!AP433</f>
        <v>0</v>
      </c>
      <c r="AP411" s="1556">
        <f>'3. Inputs'!AQ433</f>
        <v>0</v>
      </c>
      <c r="AQ411" s="1556">
        <f>'3. Inputs'!AR433</f>
        <v>0</v>
      </c>
      <c r="AR411" s="1556">
        <f>'3. Inputs'!AS433</f>
        <v>0</v>
      </c>
      <c r="AS411" s="1556">
        <f>'3. Inputs'!AT433</f>
        <v>0</v>
      </c>
      <c r="AT411" s="1556">
        <f>'3. Inputs'!AU433</f>
        <v>0</v>
      </c>
      <c r="AU411" s="1556">
        <f>'3. Inputs'!AV433</f>
        <v>0</v>
      </c>
      <c r="AV411" s="1556">
        <f>'3. Inputs'!AW433</f>
        <v>0</v>
      </c>
      <c r="AW411" s="1556">
        <f>'3. Inputs'!AX433</f>
        <v>0</v>
      </c>
      <c r="AX411" s="1556">
        <f>'3. Inputs'!AY433</f>
        <v>0</v>
      </c>
      <c r="AY411" s="1556">
        <f>'3. Inputs'!AZ433</f>
        <v>0</v>
      </c>
      <c r="AZ411" s="1556">
        <f>'3. Inputs'!BA433</f>
        <v>0</v>
      </c>
      <c r="BA411" s="1556">
        <f>'3. Inputs'!BB433</f>
        <v>0</v>
      </c>
      <c r="BB411" s="1556">
        <f>'3. Inputs'!BC433</f>
        <v>0</v>
      </c>
      <c r="BC411" s="1556">
        <f>'3. Inputs'!BD433</f>
        <v>0</v>
      </c>
      <c r="BD411" s="1556">
        <f>'3. Inputs'!BE433</f>
        <v>0</v>
      </c>
      <c r="BE411" s="1556">
        <f>'3. Inputs'!BF433</f>
        <v>0</v>
      </c>
      <c r="BF411" s="1556">
        <f>'3. Inputs'!BG433</f>
        <v>0</v>
      </c>
      <c r="BG411" s="1556">
        <f>'3. Inputs'!BH433</f>
        <v>0</v>
      </c>
      <c r="BH411" s="1556">
        <f>'3. Inputs'!BI433</f>
        <v>0</v>
      </c>
      <c r="BI411" s="1556">
        <f>'3. Inputs'!BJ433</f>
        <v>0</v>
      </c>
      <c r="BJ411" s="1556">
        <f>'3. Inputs'!BK433</f>
        <v>0</v>
      </c>
      <c r="BK411" s="1556">
        <f>'3. Inputs'!BL433</f>
        <v>0</v>
      </c>
      <c r="BL411" s="1556">
        <f>'3. Inputs'!BM433</f>
        <v>0</v>
      </c>
      <c r="BM411" s="1556">
        <f>'3. Inputs'!BN433</f>
        <v>0</v>
      </c>
      <c r="BN411" s="1556">
        <f>'3. Inputs'!BO433</f>
        <v>0</v>
      </c>
      <c r="BO411" s="1556">
        <f>'3. Inputs'!BP433</f>
        <v>0</v>
      </c>
      <c r="BP411" s="1558">
        <f>'3. Inputs'!BQ433</f>
        <v>0</v>
      </c>
    </row>
    <row r="412" spans="1:16384" s="60" customFormat="1">
      <c r="A412" s="58"/>
      <c r="B412" s="1586"/>
      <c r="C412" s="1683"/>
      <c r="D412" s="1684"/>
      <c r="E412" s="1686"/>
      <c r="F412" s="1557"/>
      <c r="G412" s="1557"/>
      <c r="H412" s="1557"/>
      <c r="I412" s="1557"/>
      <c r="J412" s="1557"/>
      <c r="K412" s="1557"/>
      <c r="L412" s="1557"/>
      <c r="M412" s="1557"/>
      <c r="N412" s="1557"/>
      <c r="O412" s="1557"/>
      <c r="P412" s="1557"/>
      <c r="Q412" s="1557"/>
      <c r="R412" s="1557"/>
      <c r="S412" s="1557"/>
      <c r="T412" s="1557"/>
      <c r="U412" s="1557"/>
      <c r="V412" s="1557"/>
      <c r="W412" s="1557"/>
      <c r="X412" s="1557"/>
      <c r="Y412" s="1557"/>
      <c r="Z412" s="1557"/>
      <c r="AA412" s="1557"/>
      <c r="AB412" s="1557"/>
      <c r="AC412" s="1557"/>
      <c r="AD412" s="1557"/>
      <c r="AE412" s="1557"/>
      <c r="AF412" s="1557"/>
      <c r="AG412" s="1557"/>
      <c r="AH412" s="1557"/>
      <c r="AI412" s="1557"/>
      <c r="AJ412" s="1557"/>
      <c r="AK412" s="1557"/>
      <c r="AL412" s="1557"/>
      <c r="AM412" s="1557"/>
      <c r="AN412" s="1557"/>
      <c r="AO412" s="1557"/>
      <c r="AP412" s="1557"/>
      <c r="AQ412" s="1557"/>
      <c r="AR412" s="1557"/>
      <c r="AS412" s="1557"/>
      <c r="AT412" s="1557"/>
      <c r="AU412" s="1557"/>
      <c r="AV412" s="1557"/>
      <c r="AW412" s="1557"/>
      <c r="AX412" s="1557"/>
      <c r="AY412" s="1557"/>
      <c r="AZ412" s="1557"/>
      <c r="BA412" s="1557"/>
      <c r="BB412" s="1557"/>
      <c r="BC412" s="1557"/>
      <c r="BD412" s="1557"/>
      <c r="BE412" s="1557"/>
      <c r="BF412" s="1557"/>
      <c r="BG412" s="1557"/>
      <c r="BH412" s="1557"/>
      <c r="BI412" s="1557"/>
      <c r="BJ412" s="1557"/>
      <c r="BK412" s="1557"/>
      <c r="BL412" s="1557"/>
      <c r="BM412" s="1557"/>
      <c r="BN412" s="1557"/>
      <c r="BO412" s="1557"/>
      <c r="BP412" s="1559"/>
    </row>
    <row r="413" spans="1:16384" s="596" customFormat="1">
      <c r="A413"/>
      <c r="B413"/>
      <c r="C413"/>
      <c r="D413"/>
      <c r="E413"/>
    </row>
    <row r="414" spans="1:16384" s="148" customFormat="1">
      <c r="A414" s="93"/>
      <c r="B414" s="1560" t="s">
        <v>493</v>
      </c>
      <c r="C414" s="1678" t="str">
        <f>C407</f>
        <v>Hefce</v>
      </c>
      <c r="D414" s="1679"/>
      <c r="E414" s="1680">
        <f>E407</f>
        <v>1</v>
      </c>
      <c r="F414" s="1551">
        <f>F407*$E$414</f>
        <v>-100</v>
      </c>
      <c r="G414" s="1551">
        <f t="shared" ref="G414:BP414" si="132">G407*$E$414</f>
        <v>0</v>
      </c>
      <c r="H414" s="1551">
        <f t="shared" si="132"/>
        <v>0</v>
      </c>
      <c r="I414" s="1551">
        <f t="shared" si="132"/>
        <v>0</v>
      </c>
      <c r="J414" s="1551">
        <f t="shared" si="132"/>
        <v>0</v>
      </c>
      <c r="K414" s="1551">
        <f t="shared" si="132"/>
        <v>0</v>
      </c>
      <c r="L414" s="1551">
        <f t="shared" si="132"/>
        <v>0</v>
      </c>
      <c r="M414" s="1551">
        <f t="shared" si="132"/>
        <v>0</v>
      </c>
      <c r="N414" s="1551">
        <f t="shared" si="132"/>
        <v>0</v>
      </c>
      <c r="O414" s="1551">
        <f t="shared" si="132"/>
        <v>0</v>
      </c>
      <c r="P414" s="1551">
        <f t="shared" si="132"/>
        <v>0</v>
      </c>
      <c r="Q414" s="1551">
        <f t="shared" si="132"/>
        <v>0</v>
      </c>
      <c r="R414" s="1551">
        <f t="shared" si="132"/>
        <v>0</v>
      </c>
      <c r="S414" s="1551">
        <f t="shared" si="132"/>
        <v>0</v>
      </c>
      <c r="T414" s="1551">
        <f t="shared" si="132"/>
        <v>0</v>
      </c>
      <c r="U414" s="1551">
        <f t="shared" si="132"/>
        <v>0</v>
      </c>
      <c r="V414" s="1551">
        <f t="shared" si="132"/>
        <v>0</v>
      </c>
      <c r="W414" s="1551">
        <f t="shared" si="132"/>
        <v>0</v>
      </c>
      <c r="X414" s="1551">
        <f t="shared" si="132"/>
        <v>0</v>
      </c>
      <c r="Y414" s="1551">
        <f t="shared" si="132"/>
        <v>0</v>
      </c>
      <c r="Z414" s="1551">
        <f t="shared" si="132"/>
        <v>0</v>
      </c>
      <c r="AA414" s="1551">
        <f t="shared" si="132"/>
        <v>0</v>
      </c>
      <c r="AB414" s="1551">
        <f t="shared" si="132"/>
        <v>0</v>
      </c>
      <c r="AC414" s="1551">
        <f t="shared" si="132"/>
        <v>0</v>
      </c>
      <c r="AD414" s="1551">
        <f t="shared" si="132"/>
        <v>0</v>
      </c>
      <c r="AE414" s="1551">
        <f t="shared" si="132"/>
        <v>0</v>
      </c>
      <c r="AF414" s="1551">
        <f t="shared" si="132"/>
        <v>0</v>
      </c>
      <c r="AG414" s="1551">
        <f t="shared" si="132"/>
        <v>0</v>
      </c>
      <c r="AH414" s="1551">
        <f t="shared" si="132"/>
        <v>0</v>
      </c>
      <c r="AI414" s="1551">
        <f t="shared" si="132"/>
        <v>0</v>
      </c>
      <c r="AJ414" s="1551">
        <f t="shared" si="132"/>
        <v>0</v>
      </c>
      <c r="AK414" s="1551">
        <f t="shared" si="132"/>
        <v>0</v>
      </c>
      <c r="AL414" s="1551">
        <f t="shared" si="132"/>
        <v>0</v>
      </c>
      <c r="AM414" s="1551">
        <f t="shared" si="132"/>
        <v>0</v>
      </c>
      <c r="AN414" s="1551">
        <f t="shared" si="132"/>
        <v>0</v>
      </c>
      <c r="AO414" s="1551">
        <f t="shared" si="132"/>
        <v>0</v>
      </c>
      <c r="AP414" s="1551">
        <f t="shared" si="132"/>
        <v>0</v>
      </c>
      <c r="AQ414" s="1551">
        <f t="shared" si="132"/>
        <v>0</v>
      </c>
      <c r="AR414" s="1551">
        <f t="shared" si="132"/>
        <v>0</v>
      </c>
      <c r="AS414" s="1551">
        <f t="shared" si="132"/>
        <v>0</v>
      </c>
      <c r="AT414" s="1551">
        <f t="shared" si="132"/>
        <v>0</v>
      </c>
      <c r="AU414" s="1551">
        <f t="shared" si="132"/>
        <v>0</v>
      </c>
      <c r="AV414" s="1551">
        <f t="shared" si="132"/>
        <v>0</v>
      </c>
      <c r="AW414" s="1551">
        <f t="shared" si="132"/>
        <v>0</v>
      </c>
      <c r="AX414" s="1551">
        <f t="shared" si="132"/>
        <v>0</v>
      </c>
      <c r="AY414" s="1551">
        <f t="shared" si="132"/>
        <v>0</v>
      </c>
      <c r="AZ414" s="1551">
        <f t="shared" si="132"/>
        <v>0</v>
      </c>
      <c r="BA414" s="1551">
        <f t="shared" si="132"/>
        <v>0</v>
      </c>
      <c r="BB414" s="1551">
        <f t="shared" si="132"/>
        <v>0</v>
      </c>
      <c r="BC414" s="1551">
        <f t="shared" si="132"/>
        <v>0</v>
      </c>
      <c r="BD414" s="1551">
        <f t="shared" si="132"/>
        <v>0</v>
      </c>
      <c r="BE414" s="1551">
        <f t="shared" si="132"/>
        <v>0</v>
      </c>
      <c r="BF414" s="1551">
        <f t="shared" si="132"/>
        <v>0</v>
      </c>
      <c r="BG414" s="1551">
        <f t="shared" si="132"/>
        <v>0</v>
      </c>
      <c r="BH414" s="1551">
        <f t="shared" si="132"/>
        <v>0</v>
      </c>
      <c r="BI414" s="1551">
        <f t="shared" si="132"/>
        <v>0</v>
      </c>
      <c r="BJ414" s="1551">
        <f t="shared" si="132"/>
        <v>0</v>
      </c>
      <c r="BK414" s="1551">
        <f t="shared" si="132"/>
        <v>0</v>
      </c>
      <c r="BL414" s="1551">
        <f t="shared" si="132"/>
        <v>0</v>
      </c>
      <c r="BM414" s="1551">
        <f t="shared" si="132"/>
        <v>0</v>
      </c>
      <c r="BN414" s="1551">
        <f t="shared" si="132"/>
        <v>0</v>
      </c>
      <c r="BO414" s="1551">
        <f t="shared" si="132"/>
        <v>0</v>
      </c>
      <c r="BP414" s="1552">
        <f t="shared" si="132"/>
        <v>0</v>
      </c>
    </row>
    <row r="415" spans="1:16384" s="148" customFormat="1">
      <c r="A415" s="93"/>
      <c r="B415" s="1561"/>
      <c r="C415" s="1675"/>
      <c r="D415" s="1676"/>
      <c r="E415" s="1677"/>
      <c r="F415" s="1541"/>
      <c r="G415" s="1541"/>
      <c r="H415" s="1541"/>
      <c r="I415" s="1541"/>
      <c r="J415" s="1541"/>
      <c r="K415" s="1541"/>
      <c r="L415" s="1541"/>
      <c r="M415" s="1541"/>
      <c r="N415" s="1541"/>
      <c r="O415" s="1541"/>
      <c r="P415" s="1541"/>
      <c r="Q415" s="1541"/>
      <c r="R415" s="1541"/>
      <c r="S415" s="1541"/>
      <c r="T415" s="1541"/>
      <c r="U415" s="1541"/>
      <c r="V415" s="1541"/>
      <c r="W415" s="1541"/>
      <c r="X415" s="1541"/>
      <c r="Y415" s="1541"/>
      <c r="Z415" s="1541"/>
      <c r="AA415" s="1541"/>
      <c r="AB415" s="1541"/>
      <c r="AC415" s="1541"/>
      <c r="AD415" s="1541"/>
      <c r="AE415" s="1541"/>
      <c r="AF415" s="1541"/>
      <c r="AG415" s="1541"/>
      <c r="AH415" s="1541"/>
      <c r="AI415" s="1541"/>
      <c r="AJ415" s="1541"/>
      <c r="AK415" s="1541"/>
      <c r="AL415" s="1541"/>
      <c r="AM415" s="1541"/>
      <c r="AN415" s="1541"/>
      <c r="AO415" s="1541"/>
      <c r="AP415" s="1541"/>
      <c r="AQ415" s="1541"/>
      <c r="AR415" s="1541"/>
      <c r="AS415" s="1541"/>
      <c r="AT415" s="1541"/>
      <c r="AU415" s="1541"/>
      <c r="AV415" s="1541"/>
      <c r="AW415" s="1541"/>
      <c r="AX415" s="1541"/>
      <c r="AY415" s="1541"/>
      <c r="AZ415" s="1541"/>
      <c r="BA415" s="1541"/>
      <c r="BB415" s="1541"/>
      <c r="BC415" s="1541"/>
      <c r="BD415" s="1541"/>
      <c r="BE415" s="1541"/>
      <c r="BF415" s="1541"/>
      <c r="BG415" s="1541"/>
      <c r="BH415" s="1541"/>
      <c r="BI415" s="1541"/>
      <c r="BJ415" s="1541"/>
      <c r="BK415" s="1541"/>
      <c r="BL415" s="1541"/>
      <c r="BM415" s="1541"/>
      <c r="BN415" s="1541"/>
      <c r="BO415" s="1541"/>
      <c r="BP415" s="1543"/>
    </row>
    <row r="416" spans="1:16384" s="148" customFormat="1">
      <c r="A416" s="93"/>
      <c r="B416" s="1561"/>
      <c r="C416" s="1669" t="str">
        <f>C409</f>
        <v>Donations</v>
      </c>
      <c r="D416" s="1670"/>
      <c r="E416" s="1673">
        <f>E409</f>
        <v>0.75</v>
      </c>
      <c r="F416" s="1541">
        <f>F409*$E$416</f>
        <v>-375</v>
      </c>
      <c r="G416" s="1541">
        <f t="shared" ref="G416:BP416" si="133">G409*$E$416</f>
        <v>-562.5</v>
      </c>
      <c r="H416" s="1541">
        <f t="shared" si="133"/>
        <v>-600</v>
      </c>
      <c r="I416" s="1541">
        <f t="shared" si="133"/>
        <v>-675</v>
      </c>
      <c r="J416" s="1541">
        <f t="shared" si="133"/>
        <v>-750</v>
      </c>
      <c r="K416" s="1541">
        <f t="shared" si="133"/>
        <v>0</v>
      </c>
      <c r="L416" s="1541">
        <f t="shared" si="133"/>
        <v>0</v>
      </c>
      <c r="M416" s="1541">
        <f t="shared" si="133"/>
        <v>0</v>
      </c>
      <c r="N416" s="1541">
        <f t="shared" si="133"/>
        <v>0</v>
      </c>
      <c r="O416" s="1541">
        <f t="shared" si="133"/>
        <v>0</v>
      </c>
      <c r="P416" s="1541">
        <f t="shared" si="133"/>
        <v>0</v>
      </c>
      <c r="Q416" s="1541">
        <f t="shared" si="133"/>
        <v>0</v>
      </c>
      <c r="R416" s="1541">
        <f t="shared" si="133"/>
        <v>0</v>
      </c>
      <c r="S416" s="1541">
        <f t="shared" si="133"/>
        <v>0</v>
      </c>
      <c r="T416" s="1541">
        <f t="shared" si="133"/>
        <v>0</v>
      </c>
      <c r="U416" s="1541">
        <f t="shared" si="133"/>
        <v>0</v>
      </c>
      <c r="V416" s="1541">
        <f t="shared" si="133"/>
        <v>0</v>
      </c>
      <c r="W416" s="1541">
        <f t="shared" si="133"/>
        <v>0</v>
      </c>
      <c r="X416" s="1541">
        <f t="shared" si="133"/>
        <v>0</v>
      </c>
      <c r="Y416" s="1541">
        <f t="shared" si="133"/>
        <v>0</v>
      </c>
      <c r="Z416" s="1541">
        <f t="shared" si="133"/>
        <v>0</v>
      </c>
      <c r="AA416" s="1541">
        <f t="shared" si="133"/>
        <v>0</v>
      </c>
      <c r="AB416" s="1541">
        <f t="shared" si="133"/>
        <v>0</v>
      </c>
      <c r="AC416" s="1541">
        <f t="shared" si="133"/>
        <v>0</v>
      </c>
      <c r="AD416" s="1541">
        <f t="shared" si="133"/>
        <v>0</v>
      </c>
      <c r="AE416" s="1541">
        <f t="shared" si="133"/>
        <v>0</v>
      </c>
      <c r="AF416" s="1541">
        <f t="shared" si="133"/>
        <v>0</v>
      </c>
      <c r="AG416" s="1541">
        <f t="shared" si="133"/>
        <v>0</v>
      </c>
      <c r="AH416" s="1541">
        <f t="shared" si="133"/>
        <v>0</v>
      </c>
      <c r="AI416" s="1541">
        <f t="shared" si="133"/>
        <v>0</v>
      </c>
      <c r="AJ416" s="1541">
        <f t="shared" si="133"/>
        <v>0</v>
      </c>
      <c r="AK416" s="1541">
        <f t="shared" si="133"/>
        <v>0</v>
      </c>
      <c r="AL416" s="1541">
        <f t="shared" si="133"/>
        <v>0</v>
      </c>
      <c r="AM416" s="1541">
        <f t="shared" si="133"/>
        <v>0</v>
      </c>
      <c r="AN416" s="1541">
        <f t="shared" si="133"/>
        <v>0</v>
      </c>
      <c r="AO416" s="1541">
        <f t="shared" si="133"/>
        <v>0</v>
      </c>
      <c r="AP416" s="1541">
        <f t="shared" si="133"/>
        <v>0</v>
      </c>
      <c r="AQ416" s="1541">
        <f t="shared" si="133"/>
        <v>0</v>
      </c>
      <c r="AR416" s="1541">
        <f t="shared" si="133"/>
        <v>0</v>
      </c>
      <c r="AS416" s="1541">
        <f t="shared" si="133"/>
        <v>0</v>
      </c>
      <c r="AT416" s="1541">
        <f t="shared" si="133"/>
        <v>0</v>
      </c>
      <c r="AU416" s="1541">
        <f t="shared" si="133"/>
        <v>0</v>
      </c>
      <c r="AV416" s="1541">
        <f t="shared" si="133"/>
        <v>0</v>
      </c>
      <c r="AW416" s="1541">
        <f t="shared" si="133"/>
        <v>0</v>
      </c>
      <c r="AX416" s="1541">
        <f t="shared" si="133"/>
        <v>0</v>
      </c>
      <c r="AY416" s="1541">
        <f t="shared" si="133"/>
        <v>0</v>
      </c>
      <c r="AZ416" s="1541">
        <f t="shared" si="133"/>
        <v>0</v>
      </c>
      <c r="BA416" s="1541">
        <f t="shared" si="133"/>
        <v>0</v>
      </c>
      <c r="BB416" s="1541">
        <f t="shared" si="133"/>
        <v>0</v>
      </c>
      <c r="BC416" s="1541">
        <f t="shared" si="133"/>
        <v>0</v>
      </c>
      <c r="BD416" s="1541">
        <f t="shared" si="133"/>
        <v>0</v>
      </c>
      <c r="BE416" s="1541">
        <f t="shared" si="133"/>
        <v>0</v>
      </c>
      <c r="BF416" s="1541">
        <f t="shared" si="133"/>
        <v>0</v>
      </c>
      <c r="BG416" s="1541">
        <f t="shared" si="133"/>
        <v>0</v>
      </c>
      <c r="BH416" s="1541">
        <f t="shared" si="133"/>
        <v>0</v>
      </c>
      <c r="BI416" s="1541">
        <f t="shared" si="133"/>
        <v>0</v>
      </c>
      <c r="BJ416" s="1541">
        <f t="shared" si="133"/>
        <v>0</v>
      </c>
      <c r="BK416" s="1541">
        <f t="shared" si="133"/>
        <v>0</v>
      </c>
      <c r="BL416" s="1541">
        <f t="shared" si="133"/>
        <v>0</v>
      </c>
      <c r="BM416" s="1541">
        <f t="shared" si="133"/>
        <v>0</v>
      </c>
      <c r="BN416" s="1541">
        <f t="shared" si="133"/>
        <v>0</v>
      </c>
      <c r="BO416" s="1541">
        <f t="shared" si="133"/>
        <v>0</v>
      </c>
      <c r="BP416" s="1543">
        <f t="shared" si="133"/>
        <v>0</v>
      </c>
    </row>
    <row r="417" spans="1:16384" s="148" customFormat="1">
      <c r="A417" s="93"/>
      <c r="B417" s="1561"/>
      <c r="C417" s="1675"/>
      <c r="D417" s="1676"/>
      <c r="E417" s="1677"/>
      <c r="F417" s="1541"/>
      <c r="G417" s="1541"/>
      <c r="H417" s="1541"/>
      <c r="I417" s="1541"/>
      <c r="J417" s="1541"/>
      <c r="K417" s="1541"/>
      <c r="L417" s="1541"/>
      <c r="M417" s="1541"/>
      <c r="N417" s="1541"/>
      <c r="O417" s="1541"/>
      <c r="P417" s="1541"/>
      <c r="Q417" s="1541"/>
      <c r="R417" s="1541"/>
      <c r="S417" s="1541"/>
      <c r="T417" s="1541"/>
      <c r="U417" s="1541"/>
      <c r="V417" s="1541"/>
      <c r="W417" s="1541"/>
      <c r="X417" s="1541"/>
      <c r="Y417" s="1541"/>
      <c r="Z417" s="1541"/>
      <c r="AA417" s="1541"/>
      <c r="AB417" s="1541"/>
      <c r="AC417" s="1541"/>
      <c r="AD417" s="1541"/>
      <c r="AE417" s="1541"/>
      <c r="AF417" s="1541"/>
      <c r="AG417" s="1541"/>
      <c r="AH417" s="1541"/>
      <c r="AI417" s="1541"/>
      <c r="AJ417" s="1541"/>
      <c r="AK417" s="1541"/>
      <c r="AL417" s="1541"/>
      <c r="AM417" s="1541"/>
      <c r="AN417" s="1541"/>
      <c r="AO417" s="1541"/>
      <c r="AP417" s="1541"/>
      <c r="AQ417" s="1541"/>
      <c r="AR417" s="1541"/>
      <c r="AS417" s="1541"/>
      <c r="AT417" s="1541"/>
      <c r="AU417" s="1541"/>
      <c r="AV417" s="1541"/>
      <c r="AW417" s="1541"/>
      <c r="AX417" s="1541"/>
      <c r="AY417" s="1541"/>
      <c r="AZ417" s="1541"/>
      <c r="BA417" s="1541"/>
      <c r="BB417" s="1541"/>
      <c r="BC417" s="1541"/>
      <c r="BD417" s="1541"/>
      <c r="BE417" s="1541"/>
      <c r="BF417" s="1541"/>
      <c r="BG417" s="1541"/>
      <c r="BH417" s="1541"/>
      <c r="BI417" s="1541"/>
      <c r="BJ417" s="1541"/>
      <c r="BK417" s="1541"/>
      <c r="BL417" s="1541"/>
      <c r="BM417" s="1541"/>
      <c r="BN417" s="1541"/>
      <c r="BO417" s="1541"/>
      <c r="BP417" s="1543"/>
    </row>
    <row r="418" spans="1:16384" s="148" customFormat="1">
      <c r="A418" s="93"/>
      <c r="B418" s="1561"/>
      <c r="C418" s="1669" t="str">
        <f>C411</f>
        <v>KPMG</v>
      </c>
      <c r="D418" s="1670"/>
      <c r="E418" s="1673">
        <f>E411</f>
        <v>0.3</v>
      </c>
      <c r="F418" s="1541">
        <f>F411*$E$418</f>
        <v>0</v>
      </c>
      <c r="G418" s="1541">
        <f t="shared" ref="G418:BP418" si="134">G411*$E$418</f>
        <v>0</v>
      </c>
      <c r="H418" s="1541">
        <f t="shared" si="134"/>
        <v>-15</v>
      </c>
      <c r="I418" s="1541">
        <f t="shared" si="134"/>
        <v>-15</v>
      </c>
      <c r="J418" s="1541">
        <f t="shared" si="134"/>
        <v>-15</v>
      </c>
      <c r="K418" s="1541">
        <f t="shared" si="134"/>
        <v>0</v>
      </c>
      <c r="L418" s="1541">
        <f t="shared" si="134"/>
        <v>0</v>
      </c>
      <c r="M418" s="1541">
        <f t="shared" si="134"/>
        <v>0</v>
      </c>
      <c r="N418" s="1541">
        <f t="shared" si="134"/>
        <v>0</v>
      </c>
      <c r="O418" s="1541">
        <f t="shared" si="134"/>
        <v>0</v>
      </c>
      <c r="P418" s="1541">
        <f t="shared" si="134"/>
        <v>0</v>
      </c>
      <c r="Q418" s="1541">
        <f t="shared" si="134"/>
        <v>0</v>
      </c>
      <c r="R418" s="1541">
        <f t="shared" si="134"/>
        <v>0</v>
      </c>
      <c r="S418" s="1541">
        <f t="shared" si="134"/>
        <v>0</v>
      </c>
      <c r="T418" s="1541">
        <f t="shared" si="134"/>
        <v>0</v>
      </c>
      <c r="U418" s="1541">
        <f t="shared" si="134"/>
        <v>0</v>
      </c>
      <c r="V418" s="1541">
        <f t="shared" si="134"/>
        <v>0</v>
      </c>
      <c r="W418" s="1541">
        <f t="shared" si="134"/>
        <v>0</v>
      </c>
      <c r="X418" s="1541">
        <f t="shared" si="134"/>
        <v>0</v>
      </c>
      <c r="Y418" s="1541">
        <f t="shared" si="134"/>
        <v>0</v>
      </c>
      <c r="Z418" s="1541">
        <f t="shared" si="134"/>
        <v>0</v>
      </c>
      <c r="AA418" s="1541">
        <f t="shared" si="134"/>
        <v>0</v>
      </c>
      <c r="AB418" s="1541">
        <f t="shared" si="134"/>
        <v>0</v>
      </c>
      <c r="AC418" s="1541">
        <f t="shared" si="134"/>
        <v>0</v>
      </c>
      <c r="AD418" s="1541">
        <f t="shared" si="134"/>
        <v>0</v>
      </c>
      <c r="AE418" s="1541">
        <f t="shared" si="134"/>
        <v>0</v>
      </c>
      <c r="AF418" s="1541">
        <f t="shared" si="134"/>
        <v>0</v>
      </c>
      <c r="AG418" s="1541">
        <f t="shared" si="134"/>
        <v>0</v>
      </c>
      <c r="AH418" s="1541">
        <f t="shared" si="134"/>
        <v>0</v>
      </c>
      <c r="AI418" s="1541">
        <f t="shared" si="134"/>
        <v>0</v>
      </c>
      <c r="AJ418" s="1541">
        <f t="shared" si="134"/>
        <v>0</v>
      </c>
      <c r="AK418" s="1541">
        <f t="shared" si="134"/>
        <v>0</v>
      </c>
      <c r="AL418" s="1541">
        <f t="shared" si="134"/>
        <v>0</v>
      </c>
      <c r="AM418" s="1541">
        <f t="shared" si="134"/>
        <v>0</v>
      </c>
      <c r="AN418" s="1541">
        <f t="shared" si="134"/>
        <v>0</v>
      </c>
      <c r="AO418" s="1541">
        <f t="shared" si="134"/>
        <v>0</v>
      </c>
      <c r="AP418" s="1541">
        <f t="shared" si="134"/>
        <v>0</v>
      </c>
      <c r="AQ418" s="1541">
        <f t="shared" si="134"/>
        <v>0</v>
      </c>
      <c r="AR418" s="1541">
        <f t="shared" si="134"/>
        <v>0</v>
      </c>
      <c r="AS418" s="1541">
        <f t="shared" si="134"/>
        <v>0</v>
      </c>
      <c r="AT418" s="1541">
        <f t="shared" si="134"/>
        <v>0</v>
      </c>
      <c r="AU418" s="1541">
        <f t="shared" si="134"/>
        <v>0</v>
      </c>
      <c r="AV418" s="1541">
        <f t="shared" si="134"/>
        <v>0</v>
      </c>
      <c r="AW418" s="1541">
        <f t="shared" si="134"/>
        <v>0</v>
      </c>
      <c r="AX418" s="1541">
        <f t="shared" si="134"/>
        <v>0</v>
      </c>
      <c r="AY418" s="1541">
        <f t="shared" si="134"/>
        <v>0</v>
      </c>
      <c r="AZ418" s="1541">
        <f t="shared" si="134"/>
        <v>0</v>
      </c>
      <c r="BA418" s="1541">
        <f t="shared" si="134"/>
        <v>0</v>
      </c>
      <c r="BB418" s="1541">
        <f t="shared" si="134"/>
        <v>0</v>
      </c>
      <c r="BC418" s="1541">
        <f t="shared" si="134"/>
        <v>0</v>
      </c>
      <c r="BD418" s="1541">
        <f t="shared" si="134"/>
        <v>0</v>
      </c>
      <c r="BE418" s="1541">
        <f t="shared" si="134"/>
        <v>0</v>
      </c>
      <c r="BF418" s="1541">
        <f t="shared" si="134"/>
        <v>0</v>
      </c>
      <c r="BG418" s="1541">
        <f t="shared" si="134"/>
        <v>0</v>
      </c>
      <c r="BH418" s="1541">
        <f t="shared" si="134"/>
        <v>0</v>
      </c>
      <c r="BI418" s="1541">
        <f t="shared" si="134"/>
        <v>0</v>
      </c>
      <c r="BJ418" s="1541">
        <f t="shared" si="134"/>
        <v>0</v>
      </c>
      <c r="BK418" s="1541">
        <f t="shared" si="134"/>
        <v>0</v>
      </c>
      <c r="BL418" s="1541">
        <f t="shared" si="134"/>
        <v>0</v>
      </c>
      <c r="BM418" s="1541">
        <f t="shared" si="134"/>
        <v>0</v>
      </c>
      <c r="BN418" s="1541">
        <f t="shared" si="134"/>
        <v>0</v>
      </c>
      <c r="BO418" s="1541">
        <f t="shared" si="134"/>
        <v>0</v>
      </c>
      <c r="BP418" s="1543">
        <f t="shared" si="134"/>
        <v>0</v>
      </c>
    </row>
    <row r="419" spans="1:16384" s="148" customFormat="1">
      <c r="A419" s="93"/>
      <c r="B419" s="1562"/>
      <c r="C419" s="1671"/>
      <c r="D419" s="1672"/>
      <c r="E419" s="1674"/>
      <c r="F419" s="1542"/>
      <c r="G419" s="1542"/>
      <c r="H419" s="1542"/>
      <c r="I419" s="1542"/>
      <c r="J419" s="1542"/>
      <c r="K419" s="1542"/>
      <c r="L419" s="1542"/>
      <c r="M419" s="1542"/>
      <c r="N419" s="1542"/>
      <c r="O419" s="1542"/>
      <c r="P419" s="1542"/>
      <c r="Q419" s="1542"/>
      <c r="R419" s="1542"/>
      <c r="S419" s="1542"/>
      <c r="T419" s="1542"/>
      <c r="U419" s="1542"/>
      <c r="V419" s="1542"/>
      <c r="W419" s="1542"/>
      <c r="X419" s="1542"/>
      <c r="Y419" s="1542"/>
      <c r="Z419" s="1542"/>
      <c r="AA419" s="1542"/>
      <c r="AB419" s="1542"/>
      <c r="AC419" s="1542"/>
      <c r="AD419" s="1542"/>
      <c r="AE419" s="1542"/>
      <c r="AF419" s="1542"/>
      <c r="AG419" s="1542"/>
      <c r="AH419" s="1542"/>
      <c r="AI419" s="1542"/>
      <c r="AJ419" s="1542"/>
      <c r="AK419" s="1542"/>
      <c r="AL419" s="1542"/>
      <c r="AM419" s="1542"/>
      <c r="AN419" s="1542"/>
      <c r="AO419" s="1542"/>
      <c r="AP419" s="1542"/>
      <c r="AQ419" s="1542"/>
      <c r="AR419" s="1542"/>
      <c r="AS419" s="1542"/>
      <c r="AT419" s="1542"/>
      <c r="AU419" s="1542"/>
      <c r="AV419" s="1542"/>
      <c r="AW419" s="1542"/>
      <c r="AX419" s="1542"/>
      <c r="AY419" s="1542"/>
      <c r="AZ419" s="1542"/>
      <c r="BA419" s="1542"/>
      <c r="BB419" s="1542"/>
      <c r="BC419" s="1542"/>
      <c r="BD419" s="1542"/>
      <c r="BE419" s="1542"/>
      <c r="BF419" s="1542"/>
      <c r="BG419" s="1542"/>
      <c r="BH419" s="1542"/>
      <c r="BI419" s="1542"/>
      <c r="BJ419" s="1542"/>
      <c r="BK419" s="1542"/>
      <c r="BL419" s="1542"/>
      <c r="BM419" s="1542"/>
      <c r="BN419" s="1542"/>
      <c r="BO419" s="1542"/>
      <c r="BP419" s="1544"/>
    </row>
    <row r="420" spans="1:16384" s="596" customFormat="1">
      <c r="A420"/>
      <c r="B420"/>
      <c r="C420"/>
      <c r="D420"/>
      <c r="E420"/>
    </row>
    <row r="421" spans="1:16384" s="60" customFormat="1">
      <c r="A421" s="58"/>
      <c r="B421" s="58"/>
      <c r="C421" s="93"/>
      <c r="D421" s="58"/>
      <c r="E421" s="375" t="s">
        <v>116</v>
      </c>
      <c r="F421" s="86">
        <f>SUM(F414:F419)</f>
        <v>-475</v>
      </c>
      <c r="G421" s="86">
        <f t="shared" ref="G421:BP421" si="135">SUM(G414:G419)</f>
        <v>-562.5</v>
      </c>
      <c r="H421" s="86">
        <f t="shared" si="135"/>
        <v>-615</v>
      </c>
      <c r="I421" s="86">
        <f t="shared" si="135"/>
        <v>-690</v>
      </c>
      <c r="J421" s="86">
        <f t="shared" si="135"/>
        <v>-765</v>
      </c>
      <c r="K421" s="86">
        <f t="shared" si="135"/>
        <v>0</v>
      </c>
      <c r="L421" s="86">
        <f t="shared" si="135"/>
        <v>0</v>
      </c>
      <c r="M421" s="86">
        <f t="shared" si="135"/>
        <v>0</v>
      </c>
      <c r="N421" s="86">
        <f t="shared" si="135"/>
        <v>0</v>
      </c>
      <c r="O421" s="86">
        <f t="shared" si="135"/>
        <v>0</v>
      </c>
      <c r="P421" s="86">
        <f t="shared" si="135"/>
        <v>0</v>
      </c>
      <c r="Q421" s="86">
        <f t="shared" si="135"/>
        <v>0</v>
      </c>
      <c r="R421" s="86">
        <f t="shared" si="135"/>
        <v>0</v>
      </c>
      <c r="S421" s="86">
        <f t="shared" si="135"/>
        <v>0</v>
      </c>
      <c r="T421" s="86">
        <f t="shared" si="135"/>
        <v>0</v>
      </c>
      <c r="U421" s="86">
        <f t="shared" si="135"/>
        <v>0</v>
      </c>
      <c r="V421" s="86">
        <f t="shared" si="135"/>
        <v>0</v>
      </c>
      <c r="W421" s="86">
        <f t="shared" si="135"/>
        <v>0</v>
      </c>
      <c r="X421" s="86">
        <f t="shared" si="135"/>
        <v>0</v>
      </c>
      <c r="Y421" s="86">
        <f t="shared" si="135"/>
        <v>0</v>
      </c>
      <c r="Z421" s="86">
        <f t="shared" si="135"/>
        <v>0</v>
      </c>
      <c r="AA421" s="86">
        <f t="shared" si="135"/>
        <v>0</v>
      </c>
      <c r="AB421" s="86">
        <f t="shared" si="135"/>
        <v>0</v>
      </c>
      <c r="AC421" s="86">
        <f t="shared" si="135"/>
        <v>0</v>
      </c>
      <c r="AD421" s="86">
        <f t="shared" si="135"/>
        <v>0</v>
      </c>
      <c r="AE421" s="86">
        <f t="shared" si="135"/>
        <v>0</v>
      </c>
      <c r="AF421" s="86">
        <f t="shared" si="135"/>
        <v>0</v>
      </c>
      <c r="AG421" s="86">
        <f t="shared" si="135"/>
        <v>0</v>
      </c>
      <c r="AH421" s="86">
        <f t="shared" si="135"/>
        <v>0</v>
      </c>
      <c r="AI421" s="86">
        <f t="shared" si="135"/>
        <v>0</v>
      </c>
      <c r="AJ421" s="86">
        <f t="shared" si="135"/>
        <v>0</v>
      </c>
      <c r="AK421" s="86">
        <f t="shared" si="135"/>
        <v>0</v>
      </c>
      <c r="AL421" s="86">
        <f t="shared" si="135"/>
        <v>0</v>
      </c>
      <c r="AM421" s="86">
        <f t="shared" si="135"/>
        <v>0</v>
      </c>
      <c r="AN421" s="86">
        <f t="shared" si="135"/>
        <v>0</v>
      </c>
      <c r="AO421" s="86">
        <f t="shared" si="135"/>
        <v>0</v>
      </c>
      <c r="AP421" s="86">
        <f t="shared" si="135"/>
        <v>0</v>
      </c>
      <c r="AQ421" s="86">
        <f t="shared" si="135"/>
        <v>0</v>
      </c>
      <c r="AR421" s="86">
        <f t="shared" si="135"/>
        <v>0</v>
      </c>
      <c r="AS421" s="86">
        <f t="shared" si="135"/>
        <v>0</v>
      </c>
      <c r="AT421" s="86">
        <f t="shared" si="135"/>
        <v>0</v>
      </c>
      <c r="AU421" s="86">
        <f t="shared" si="135"/>
        <v>0</v>
      </c>
      <c r="AV421" s="86">
        <f t="shared" si="135"/>
        <v>0</v>
      </c>
      <c r="AW421" s="86">
        <f t="shared" si="135"/>
        <v>0</v>
      </c>
      <c r="AX421" s="86">
        <f t="shared" si="135"/>
        <v>0</v>
      </c>
      <c r="AY421" s="86">
        <f t="shared" si="135"/>
        <v>0</v>
      </c>
      <c r="AZ421" s="86">
        <f t="shared" si="135"/>
        <v>0</v>
      </c>
      <c r="BA421" s="86">
        <f t="shared" si="135"/>
        <v>0</v>
      </c>
      <c r="BB421" s="86">
        <f t="shared" si="135"/>
        <v>0</v>
      </c>
      <c r="BC421" s="86">
        <f t="shared" si="135"/>
        <v>0</v>
      </c>
      <c r="BD421" s="86">
        <f t="shared" si="135"/>
        <v>0</v>
      </c>
      <c r="BE421" s="86">
        <f t="shared" si="135"/>
        <v>0</v>
      </c>
      <c r="BF421" s="86">
        <f t="shared" si="135"/>
        <v>0</v>
      </c>
      <c r="BG421" s="86">
        <f t="shared" si="135"/>
        <v>0</v>
      </c>
      <c r="BH421" s="86">
        <f t="shared" si="135"/>
        <v>0</v>
      </c>
      <c r="BI421" s="86">
        <f t="shared" si="135"/>
        <v>0</v>
      </c>
      <c r="BJ421" s="86">
        <f t="shared" si="135"/>
        <v>0</v>
      </c>
      <c r="BK421" s="86">
        <f t="shared" si="135"/>
        <v>0</v>
      </c>
      <c r="BL421" s="86">
        <f t="shared" si="135"/>
        <v>0</v>
      </c>
      <c r="BM421" s="86">
        <f t="shared" si="135"/>
        <v>0</v>
      </c>
      <c r="BN421" s="86">
        <f t="shared" si="135"/>
        <v>0</v>
      </c>
      <c r="BO421" s="86">
        <f t="shared" si="135"/>
        <v>0</v>
      </c>
      <c r="BP421" s="86">
        <f t="shared" si="135"/>
        <v>0</v>
      </c>
    </row>
    <row r="422" spans="1:16384" s="60" customFormat="1">
      <c r="A422" s="58"/>
      <c r="B422" s="58"/>
      <c r="C422" s="93"/>
      <c r="D422" s="58"/>
      <c r="E422" s="375"/>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122"/>
      <c r="BL422" s="122"/>
      <c r="BM422" s="122"/>
      <c r="BN422" s="122"/>
      <c r="BO422" s="122"/>
      <c r="BP422" s="122"/>
    </row>
    <row r="424" spans="1:16384" ht="18.75">
      <c r="B424" s="43" t="s">
        <v>491</v>
      </c>
    </row>
    <row r="425" spans="1:16384" ht="19.5" thickBot="1">
      <c r="B425" s="43"/>
      <c r="BQ425" s="94"/>
      <c r="BR425" s="94"/>
      <c r="BS425" s="94"/>
      <c r="BT425" s="94"/>
      <c r="BU425" s="94"/>
      <c r="BV425" s="94"/>
      <c r="BW425" s="94"/>
      <c r="BX425" s="94"/>
      <c r="BY425" s="94"/>
      <c r="BZ425" s="94"/>
      <c r="CA425" s="94"/>
      <c r="CB425" s="94"/>
      <c r="CC425" s="94"/>
      <c r="CD425" s="94"/>
      <c r="CE425" s="94"/>
      <c r="CF425" s="94"/>
      <c r="CG425" s="94"/>
      <c r="CH425" s="94"/>
      <c r="CI425" s="94"/>
      <c r="CJ425" s="94"/>
      <c r="CK425" s="94"/>
      <c r="CL425" s="94"/>
      <c r="CM425" s="94"/>
      <c r="CN425" s="94"/>
      <c r="CO425" s="94"/>
      <c r="CP425" s="94"/>
      <c r="CQ425" s="94"/>
      <c r="CR425" s="94"/>
      <c r="CS425" s="94"/>
      <c r="CT425" s="94"/>
      <c r="CU425" s="94"/>
      <c r="CV425" s="94"/>
      <c r="CW425" s="94"/>
      <c r="CX425" s="94"/>
      <c r="CY425" s="94"/>
      <c r="CZ425" s="94"/>
      <c r="DA425" s="94"/>
      <c r="DB425" s="94"/>
      <c r="DC425" s="94"/>
      <c r="DD425" s="94"/>
      <c r="DE425" s="94"/>
      <c r="DF425" s="94"/>
      <c r="DG425" s="94"/>
      <c r="DH425" s="94"/>
      <c r="DI425" s="94"/>
      <c r="DJ425" s="94"/>
      <c r="DK425" s="94"/>
      <c r="DL425" s="94"/>
      <c r="DM425" s="94"/>
      <c r="DN425" s="94"/>
      <c r="DO425" s="94"/>
      <c r="DP425" s="94"/>
      <c r="DQ425" s="94"/>
      <c r="DR425" s="94"/>
      <c r="DS425" s="94"/>
      <c r="DT425" s="94"/>
      <c r="DU425" s="94"/>
      <c r="DV425" s="94"/>
      <c r="DW425" s="94"/>
      <c r="DX425" s="94"/>
      <c r="DY425" s="94"/>
      <c r="DZ425" s="94"/>
      <c r="EA425" s="94"/>
      <c r="EB425" s="94"/>
      <c r="EC425" s="94"/>
      <c r="ED425" s="94"/>
      <c r="EE425" s="94"/>
      <c r="EF425" s="94"/>
      <c r="EG425" s="94"/>
      <c r="EH425" s="94"/>
      <c r="EI425" s="94"/>
      <c r="EJ425" s="94"/>
      <c r="EK425" s="94"/>
      <c r="EL425" s="94"/>
      <c r="EM425" s="94"/>
      <c r="EN425" s="94"/>
      <c r="EO425" s="94"/>
      <c r="EP425" s="94"/>
      <c r="EQ425" s="94"/>
      <c r="ER425" s="94"/>
      <c r="ES425" s="94"/>
      <c r="ET425" s="94"/>
      <c r="EU425" s="94"/>
      <c r="EV425" s="94"/>
      <c r="EW425" s="94"/>
      <c r="EX425" s="94"/>
      <c r="EY425" s="94"/>
      <c r="EZ425" s="94"/>
      <c r="FA425" s="94"/>
      <c r="FB425" s="94"/>
      <c r="FC425" s="94"/>
      <c r="FD425" s="94"/>
      <c r="FE425" s="94"/>
      <c r="FF425" s="94"/>
      <c r="FG425" s="94"/>
      <c r="FH425" s="94"/>
      <c r="FI425" s="94"/>
      <c r="FJ425" s="94"/>
      <c r="FK425" s="94"/>
      <c r="FL425" s="94"/>
      <c r="FM425" s="94"/>
      <c r="FN425" s="94"/>
      <c r="FO425" s="94"/>
      <c r="FP425" s="94"/>
      <c r="FQ425" s="94"/>
      <c r="FR425" s="94"/>
      <c r="FS425" s="94"/>
      <c r="FT425" s="94"/>
      <c r="FU425" s="94"/>
      <c r="FV425" s="94"/>
      <c r="FW425" s="94"/>
      <c r="FX425" s="94"/>
      <c r="FY425" s="94"/>
      <c r="FZ425" s="94"/>
      <c r="GA425" s="94"/>
      <c r="GB425" s="94"/>
      <c r="GC425" s="94"/>
      <c r="GD425" s="94"/>
      <c r="GE425" s="94"/>
      <c r="GF425" s="94"/>
      <c r="GG425" s="94"/>
      <c r="GH425" s="94"/>
      <c r="GI425" s="94"/>
      <c r="GJ425" s="94"/>
      <c r="GK425" s="94"/>
      <c r="GL425" s="94"/>
      <c r="GM425" s="94"/>
      <c r="GN425" s="94"/>
      <c r="GO425" s="94"/>
      <c r="GP425" s="94"/>
      <c r="GQ425" s="94"/>
      <c r="GR425" s="94"/>
      <c r="GS425" s="94"/>
      <c r="GT425" s="94"/>
      <c r="GU425" s="94"/>
      <c r="GV425" s="94"/>
      <c r="GW425" s="94"/>
      <c r="GX425" s="94"/>
      <c r="GY425" s="94"/>
      <c r="GZ425" s="94"/>
      <c r="HA425" s="94"/>
      <c r="HB425" s="94"/>
      <c r="HC425" s="94"/>
      <c r="HD425" s="94"/>
      <c r="HE425" s="94"/>
      <c r="HF425" s="94"/>
      <c r="HG425" s="94"/>
      <c r="HH425" s="94"/>
      <c r="HI425" s="94"/>
      <c r="HJ425" s="94"/>
      <c r="HK425" s="94"/>
      <c r="HL425" s="94"/>
      <c r="HM425" s="94"/>
      <c r="HN425" s="94"/>
      <c r="HO425" s="94"/>
      <c r="HP425" s="94"/>
      <c r="HQ425" s="94"/>
      <c r="HR425" s="94"/>
      <c r="HS425" s="94"/>
      <c r="HT425" s="94"/>
      <c r="HU425" s="94"/>
      <c r="HV425" s="94"/>
      <c r="HW425" s="94"/>
      <c r="HX425" s="94"/>
      <c r="HY425" s="94"/>
      <c r="HZ425" s="94"/>
      <c r="IA425" s="94"/>
      <c r="IB425" s="94"/>
      <c r="IC425" s="94"/>
      <c r="ID425" s="94"/>
      <c r="IE425" s="94"/>
      <c r="IF425" s="94"/>
      <c r="IG425" s="94"/>
      <c r="IH425" s="94"/>
      <c r="II425" s="94"/>
      <c r="IJ425" s="94"/>
      <c r="IK425" s="94"/>
      <c r="IL425" s="94"/>
      <c r="IM425" s="94"/>
      <c r="IN425" s="94"/>
      <c r="IO425" s="94"/>
      <c r="IP425" s="94"/>
      <c r="IQ425" s="94"/>
      <c r="IR425" s="94"/>
      <c r="IS425" s="94"/>
      <c r="IT425" s="94"/>
      <c r="IU425" s="94"/>
      <c r="IV425" s="94"/>
      <c r="IW425" s="94"/>
      <c r="IX425" s="94"/>
      <c r="IY425" s="94"/>
      <c r="IZ425" s="94"/>
      <c r="JA425" s="94"/>
      <c r="JB425" s="94"/>
      <c r="JC425" s="94"/>
      <c r="JD425" s="94"/>
      <c r="JE425" s="94"/>
      <c r="JF425" s="94"/>
      <c r="JG425" s="94"/>
      <c r="JH425" s="94"/>
      <c r="JI425" s="94"/>
      <c r="JJ425" s="94"/>
      <c r="JK425" s="94"/>
      <c r="JL425" s="94"/>
      <c r="JM425" s="94"/>
      <c r="JN425" s="94"/>
      <c r="JO425" s="94"/>
      <c r="JP425" s="94"/>
      <c r="JQ425" s="94"/>
      <c r="JR425" s="94"/>
      <c r="JS425" s="94"/>
      <c r="JT425" s="94"/>
      <c r="JU425" s="94"/>
      <c r="JV425" s="94"/>
      <c r="JW425" s="94"/>
      <c r="JX425" s="94"/>
      <c r="JY425" s="94"/>
      <c r="JZ425" s="94"/>
      <c r="KA425" s="94"/>
      <c r="KB425" s="94"/>
      <c r="KC425" s="94"/>
      <c r="KD425" s="94"/>
      <c r="KE425" s="94"/>
      <c r="KF425" s="94"/>
      <c r="KG425" s="94"/>
      <c r="KH425" s="94"/>
      <c r="KI425" s="94"/>
      <c r="KJ425" s="94"/>
      <c r="KK425" s="94"/>
      <c r="KL425" s="94"/>
      <c r="KM425" s="94"/>
      <c r="KN425" s="94"/>
      <c r="KO425" s="94"/>
      <c r="KP425" s="94"/>
      <c r="KQ425" s="94"/>
      <c r="KR425" s="94"/>
      <c r="KS425" s="94"/>
      <c r="KT425" s="94"/>
      <c r="KU425" s="94"/>
      <c r="KV425" s="94"/>
      <c r="KW425" s="94"/>
      <c r="KX425" s="94"/>
      <c r="KY425" s="94"/>
      <c r="KZ425" s="94"/>
      <c r="LA425" s="94"/>
      <c r="LB425" s="94"/>
      <c r="LC425" s="94"/>
      <c r="LD425" s="94"/>
      <c r="LE425" s="94"/>
      <c r="LF425" s="94"/>
      <c r="LG425" s="94"/>
      <c r="LH425" s="94"/>
      <c r="LI425" s="94"/>
      <c r="LJ425" s="94"/>
      <c r="LK425" s="94"/>
      <c r="LL425" s="94"/>
      <c r="LM425" s="94"/>
      <c r="LN425" s="94"/>
      <c r="LO425" s="94"/>
      <c r="LP425" s="94"/>
      <c r="LQ425" s="94"/>
      <c r="LR425" s="94"/>
      <c r="LS425" s="94"/>
      <c r="LT425" s="94"/>
      <c r="LU425" s="94"/>
      <c r="LV425" s="94"/>
      <c r="LW425" s="94"/>
      <c r="LX425" s="94"/>
      <c r="LY425" s="94"/>
      <c r="LZ425" s="94"/>
      <c r="MA425" s="94"/>
      <c r="MB425" s="94"/>
      <c r="MC425" s="94"/>
      <c r="MD425" s="94"/>
      <c r="ME425" s="94"/>
      <c r="MF425" s="94"/>
      <c r="MG425" s="94"/>
      <c r="MH425" s="94"/>
      <c r="MI425" s="94"/>
      <c r="MJ425" s="94"/>
      <c r="MK425" s="94"/>
      <c r="ML425" s="94"/>
      <c r="MM425" s="94"/>
      <c r="MN425" s="94"/>
      <c r="MO425" s="94"/>
      <c r="MP425" s="94"/>
      <c r="MQ425" s="94"/>
      <c r="MR425" s="94"/>
      <c r="MS425" s="94"/>
      <c r="MT425" s="94"/>
      <c r="MU425" s="94"/>
      <c r="MV425" s="94"/>
      <c r="MW425" s="94"/>
      <c r="MX425" s="94"/>
      <c r="MY425" s="94"/>
      <c r="MZ425" s="94"/>
      <c r="NA425" s="94"/>
      <c r="NB425" s="94"/>
      <c r="NC425" s="94"/>
      <c r="ND425" s="94"/>
      <c r="NE425" s="94"/>
      <c r="NF425" s="94"/>
      <c r="NG425" s="94"/>
      <c r="NH425" s="94"/>
      <c r="NI425" s="94"/>
      <c r="NJ425" s="94"/>
      <c r="NK425" s="94"/>
      <c r="NL425" s="94"/>
      <c r="NM425" s="94"/>
      <c r="NN425" s="94"/>
      <c r="NO425" s="94"/>
      <c r="NP425" s="94"/>
      <c r="NQ425" s="94"/>
      <c r="NR425" s="94"/>
      <c r="NS425" s="94"/>
      <c r="NT425" s="94"/>
      <c r="NU425" s="94"/>
      <c r="NV425" s="94"/>
      <c r="NW425" s="94"/>
      <c r="NX425" s="94"/>
      <c r="NY425" s="94"/>
      <c r="NZ425" s="94"/>
      <c r="OA425" s="94"/>
      <c r="OB425" s="94"/>
      <c r="OC425" s="94"/>
      <c r="OD425" s="94"/>
      <c r="OE425" s="94"/>
      <c r="OF425" s="94"/>
      <c r="OG425" s="94"/>
      <c r="OH425" s="94"/>
      <c r="OI425" s="94"/>
      <c r="OJ425" s="94"/>
      <c r="OK425" s="94"/>
      <c r="OL425" s="94"/>
      <c r="OM425" s="94"/>
      <c r="ON425" s="94"/>
      <c r="OO425" s="94"/>
      <c r="OP425" s="94"/>
      <c r="OQ425" s="94"/>
      <c r="OR425" s="94"/>
      <c r="OS425" s="94"/>
      <c r="OT425" s="94"/>
      <c r="OU425" s="94"/>
      <c r="OV425" s="94"/>
      <c r="OW425" s="94"/>
      <c r="OX425" s="94"/>
      <c r="OY425" s="94"/>
      <c r="OZ425" s="94"/>
      <c r="PA425" s="94"/>
      <c r="PB425" s="94"/>
      <c r="PC425" s="94"/>
      <c r="PD425" s="94"/>
      <c r="PE425" s="94"/>
      <c r="PF425" s="94"/>
      <c r="PG425" s="94"/>
      <c r="PH425" s="94"/>
      <c r="PI425" s="94"/>
      <c r="PJ425" s="94"/>
      <c r="PK425" s="94"/>
      <c r="PL425" s="94"/>
      <c r="PM425" s="94"/>
      <c r="PN425" s="94"/>
      <c r="PO425" s="94"/>
      <c r="PP425" s="94"/>
      <c r="PQ425" s="94"/>
      <c r="PR425" s="94"/>
      <c r="PS425" s="94"/>
      <c r="PT425" s="94"/>
      <c r="PU425" s="94"/>
      <c r="PV425" s="94"/>
      <c r="PW425" s="94"/>
      <c r="PX425" s="94"/>
      <c r="PY425" s="94"/>
      <c r="PZ425" s="94"/>
      <c r="QA425" s="94"/>
      <c r="QB425" s="94"/>
      <c r="QC425" s="94"/>
      <c r="QD425" s="94"/>
      <c r="QE425" s="94"/>
      <c r="QF425" s="94"/>
      <c r="QG425" s="94"/>
      <c r="QH425" s="94"/>
      <c r="QI425" s="94"/>
      <c r="QJ425" s="94"/>
      <c r="QK425" s="94"/>
      <c r="QL425" s="94"/>
      <c r="QM425" s="94"/>
      <c r="QN425" s="94"/>
      <c r="QO425" s="94"/>
      <c r="QP425" s="94"/>
      <c r="QQ425" s="94"/>
      <c r="QR425" s="94"/>
      <c r="QS425" s="94"/>
      <c r="QT425" s="94"/>
      <c r="QU425" s="94"/>
      <c r="QV425" s="94"/>
      <c r="QW425" s="94"/>
      <c r="QX425" s="94"/>
      <c r="QY425" s="94"/>
      <c r="QZ425" s="94"/>
      <c r="RA425" s="94"/>
      <c r="RB425" s="94"/>
      <c r="RC425" s="94"/>
      <c r="RD425" s="94"/>
      <c r="RE425" s="94"/>
      <c r="RF425" s="94"/>
      <c r="RG425" s="94"/>
      <c r="RH425" s="94"/>
      <c r="RI425" s="94"/>
      <c r="RJ425" s="94"/>
      <c r="RK425" s="94"/>
      <c r="RL425" s="94"/>
      <c r="RM425" s="94"/>
      <c r="RN425" s="94"/>
      <c r="RO425" s="94"/>
      <c r="RP425" s="94"/>
      <c r="RQ425" s="94"/>
      <c r="RR425" s="94"/>
      <c r="RS425" s="94"/>
      <c r="RT425" s="94"/>
      <c r="RU425" s="94"/>
      <c r="RV425" s="94"/>
      <c r="RW425" s="94"/>
      <c r="RX425" s="94"/>
      <c r="RY425" s="94"/>
      <c r="RZ425" s="94"/>
      <c r="SA425" s="94"/>
      <c r="SB425" s="94"/>
      <c r="SC425" s="94"/>
      <c r="SD425" s="94"/>
      <c r="SE425" s="94"/>
      <c r="SF425" s="94"/>
      <c r="SG425" s="94"/>
      <c r="SH425" s="94"/>
      <c r="SI425" s="94"/>
      <c r="SJ425" s="94"/>
      <c r="SK425" s="94"/>
      <c r="SL425" s="94"/>
      <c r="SM425" s="94"/>
      <c r="SN425" s="94"/>
      <c r="SO425" s="94"/>
      <c r="SP425" s="94"/>
      <c r="SQ425" s="94"/>
      <c r="SR425" s="94"/>
      <c r="SS425" s="94"/>
      <c r="ST425" s="94"/>
      <c r="SU425" s="94"/>
      <c r="SV425" s="94"/>
      <c r="SW425" s="94"/>
      <c r="SX425" s="94"/>
      <c r="SY425" s="94"/>
      <c r="SZ425" s="94"/>
      <c r="TA425" s="94"/>
      <c r="TB425" s="94"/>
      <c r="TC425" s="94"/>
      <c r="TD425" s="94"/>
      <c r="TE425" s="94"/>
      <c r="TF425" s="94"/>
      <c r="TG425" s="94"/>
      <c r="TH425" s="94"/>
      <c r="TI425" s="94"/>
      <c r="TJ425" s="94"/>
      <c r="TK425" s="94"/>
      <c r="TL425" s="94"/>
      <c r="TM425" s="94"/>
      <c r="TN425" s="94"/>
      <c r="TO425" s="94"/>
      <c r="TP425" s="94"/>
      <c r="TQ425" s="94"/>
      <c r="TR425" s="94"/>
      <c r="TS425" s="94"/>
      <c r="TT425" s="94"/>
      <c r="TU425" s="94"/>
      <c r="TV425" s="94"/>
      <c r="TW425" s="94"/>
      <c r="TX425" s="94"/>
      <c r="TY425" s="94"/>
      <c r="TZ425" s="94"/>
      <c r="UA425" s="94"/>
      <c r="UB425" s="94"/>
      <c r="UC425" s="94"/>
      <c r="UD425" s="94"/>
      <c r="UE425" s="94"/>
      <c r="UF425" s="94"/>
      <c r="UG425" s="94"/>
      <c r="UH425" s="94"/>
      <c r="UI425" s="94"/>
      <c r="UJ425" s="94"/>
      <c r="UK425" s="94"/>
      <c r="UL425" s="94"/>
      <c r="UM425" s="94"/>
      <c r="UN425" s="94"/>
      <c r="UO425" s="94"/>
      <c r="UP425" s="94"/>
      <c r="UQ425" s="94"/>
      <c r="UR425" s="94"/>
      <c r="US425" s="94"/>
      <c r="UT425" s="94"/>
      <c r="UU425" s="94"/>
      <c r="UV425" s="94"/>
      <c r="UW425" s="94"/>
      <c r="UX425" s="94"/>
      <c r="UY425" s="94"/>
      <c r="UZ425" s="94"/>
      <c r="VA425" s="94"/>
      <c r="VB425" s="94"/>
      <c r="VC425" s="94"/>
      <c r="VD425" s="94"/>
      <c r="VE425" s="94"/>
      <c r="VF425" s="94"/>
      <c r="VG425" s="94"/>
      <c r="VH425" s="94"/>
      <c r="VI425" s="94"/>
      <c r="VJ425" s="94"/>
      <c r="VK425" s="94"/>
      <c r="VL425" s="94"/>
      <c r="VM425" s="94"/>
      <c r="VN425" s="94"/>
      <c r="VO425" s="94"/>
      <c r="VP425" s="94"/>
      <c r="VQ425" s="94"/>
      <c r="VR425" s="94"/>
      <c r="VS425" s="94"/>
      <c r="VT425" s="94"/>
      <c r="VU425" s="94"/>
      <c r="VV425" s="94"/>
      <c r="VW425" s="94"/>
      <c r="VX425" s="94"/>
      <c r="VY425" s="94"/>
      <c r="VZ425" s="94"/>
      <c r="WA425" s="94"/>
      <c r="WB425" s="94"/>
      <c r="WC425" s="94"/>
      <c r="WD425" s="94"/>
      <c r="WE425" s="94"/>
      <c r="WF425" s="94"/>
      <c r="WG425" s="94"/>
      <c r="WH425" s="94"/>
      <c r="WI425" s="94"/>
      <c r="WJ425" s="94"/>
      <c r="WK425" s="94"/>
      <c r="WL425" s="94"/>
      <c r="WM425" s="94"/>
      <c r="WN425" s="94"/>
      <c r="WO425" s="94"/>
      <c r="WP425" s="94"/>
      <c r="WQ425" s="94"/>
      <c r="WR425" s="94"/>
      <c r="WS425" s="94"/>
      <c r="WT425" s="94"/>
      <c r="WU425" s="94"/>
      <c r="WV425" s="94"/>
      <c r="WW425" s="94"/>
      <c r="WX425" s="94"/>
      <c r="WY425" s="94"/>
      <c r="WZ425" s="94"/>
      <c r="XA425" s="94"/>
      <c r="XB425" s="94"/>
      <c r="XC425" s="94"/>
      <c r="XD425" s="94"/>
      <c r="XE425" s="94"/>
      <c r="XF425" s="94"/>
      <c r="XG425" s="94"/>
      <c r="XH425" s="94"/>
      <c r="XI425" s="94"/>
      <c r="XJ425" s="94"/>
      <c r="XK425" s="94"/>
      <c r="XL425" s="94"/>
      <c r="XM425" s="94"/>
      <c r="XN425" s="94"/>
      <c r="XO425" s="94"/>
      <c r="XP425" s="94"/>
      <c r="XQ425" s="94"/>
      <c r="XR425" s="94"/>
      <c r="XS425" s="94"/>
      <c r="XT425" s="94"/>
      <c r="XU425" s="94"/>
      <c r="XV425" s="94"/>
      <c r="XW425" s="94"/>
      <c r="XX425" s="94"/>
      <c r="XY425" s="94"/>
      <c r="XZ425" s="94"/>
      <c r="YA425" s="94"/>
      <c r="YB425" s="94"/>
      <c r="YC425" s="94"/>
      <c r="YD425" s="94"/>
      <c r="YE425" s="94"/>
      <c r="YF425" s="94"/>
      <c r="YG425" s="94"/>
      <c r="YH425" s="94"/>
      <c r="YI425" s="94"/>
      <c r="YJ425" s="94"/>
      <c r="YK425" s="94"/>
      <c r="YL425" s="94"/>
      <c r="YM425" s="94"/>
      <c r="YN425" s="94"/>
      <c r="YO425" s="94"/>
      <c r="YP425" s="94"/>
      <c r="YQ425" s="94"/>
      <c r="YR425" s="94"/>
      <c r="YS425" s="94"/>
      <c r="YT425" s="94"/>
      <c r="YU425" s="94"/>
      <c r="YV425" s="94"/>
      <c r="YW425" s="94"/>
      <c r="YX425" s="94"/>
      <c r="YY425" s="94"/>
      <c r="YZ425" s="94"/>
      <c r="ZA425" s="94"/>
      <c r="ZB425" s="94"/>
      <c r="ZC425" s="94"/>
      <c r="ZD425" s="94"/>
      <c r="ZE425" s="94"/>
      <c r="ZF425" s="94"/>
      <c r="ZG425" s="94"/>
      <c r="ZH425" s="94"/>
      <c r="ZI425" s="94"/>
      <c r="ZJ425" s="94"/>
      <c r="ZK425" s="94"/>
      <c r="ZL425" s="94"/>
      <c r="ZM425" s="94"/>
      <c r="ZN425" s="94"/>
      <c r="ZO425" s="94"/>
      <c r="ZP425" s="94"/>
      <c r="ZQ425" s="94"/>
      <c r="ZR425" s="94"/>
      <c r="ZS425" s="94"/>
      <c r="ZT425" s="94"/>
      <c r="ZU425" s="94"/>
      <c r="ZV425" s="94"/>
      <c r="ZW425" s="94"/>
      <c r="ZX425" s="94"/>
      <c r="ZY425" s="94"/>
      <c r="ZZ425" s="94"/>
      <c r="AAA425" s="94"/>
      <c r="AAB425" s="94"/>
      <c r="AAC425" s="94"/>
      <c r="AAD425" s="94"/>
      <c r="AAE425" s="94"/>
      <c r="AAF425" s="94"/>
      <c r="AAG425" s="94"/>
      <c r="AAH425" s="94"/>
      <c r="AAI425" s="94"/>
      <c r="AAJ425" s="94"/>
      <c r="AAK425" s="94"/>
      <c r="AAL425" s="94"/>
      <c r="AAM425" s="94"/>
      <c r="AAN425" s="94"/>
      <c r="AAO425" s="94"/>
      <c r="AAP425" s="94"/>
      <c r="AAQ425" s="94"/>
      <c r="AAR425" s="94"/>
      <c r="AAS425" s="94"/>
      <c r="AAT425" s="94"/>
      <c r="AAU425" s="94"/>
      <c r="AAV425" s="94"/>
      <c r="AAW425" s="94"/>
      <c r="AAX425" s="94"/>
      <c r="AAY425" s="94"/>
      <c r="AAZ425" s="94"/>
      <c r="ABA425" s="94"/>
      <c r="ABB425" s="94"/>
      <c r="ABC425" s="94"/>
      <c r="ABD425" s="94"/>
      <c r="ABE425" s="94"/>
      <c r="ABF425" s="94"/>
      <c r="ABG425" s="94"/>
      <c r="ABH425" s="94"/>
      <c r="ABI425" s="94"/>
      <c r="ABJ425" s="94"/>
      <c r="ABK425" s="94"/>
      <c r="ABL425" s="94"/>
      <c r="ABM425" s="94"/>
      <c r="ABN425" s="94"/>
      <c r="ABO425" s="94"/>
      <c r="ABP425" s="94"/>
      <c r="ABQ425" s="94"/>
      <c r="ABR425" s="94"/>
      <c r="ABS425" s="94"/>
      <c r="ABT425" s="94"/>
      <c r="ABU425" s="94"/>
      <c r="ABV425" s="94"/>
      <c r="ABW425" s="94"/>
      <c r="ABX425" s="94"/>
      <c r="ABY425" s="94"/>
      <c r="ABZ425" s="94"/>
      <c r="ACA425" s="94"/>
      <c r="ACB425" s="94"/>
      <c r="ACC425" s="94"/>
      <c r="ACD425" s="94"/>
      <c r="ACE425" s="94"/>
      <c r="ACF425" s="94"/>
      <c r="ACG425" s="94"/>
      <c r="ACH425" s="94"/>
      <c r="ACI425" s="94"/>
      <c r="ACJ425" s="94"/>
      <c r="ACK425" s="94"/>
      <c r="ACL425" s="94"/>
      <c r="ACM425" s="94"/>
      <c r="ACN425" s="94"/>
      <c r="ACO425" s="94"/>
      <c r="ACP425" s="94"/>
      <c r="ACQ425" s="94"/>
      <c r="ACR425" s="94"/>
      <c r="ACS425" s="94"/>
      <c r="ACT425" s="94"/>
      <c r="ACU425" s="94"/>
      <c r="ACV425" s="94"/>
      <c r="ACW425" s="94"/>
      <c r="ACX425" s="94"/>
      <c r="ACY425" s="94"/>
      <c r="ACZ425" s="94"/>
      <c r="ADA425" s="94"/>
      <c r="ADB425" s="94"/>
      <c r="ADC425" s="94"/>
      <c r="ADD425" s="94"/>
      <c r="ADE425" s="94"/>
      <c r="ADF425" s="94"/>
      <c r="ADG425" s="94"/>
      <c r="ADH425" s="94"/>
      <c r="ADI425" s="94"/>
      <c r="ADJ425" s="94"/>
      <c r="ADK425" s="94"/>
      <c r="ADL425" s="94"/>
      <c r="ADM425" s="94"/>
      <c r="ADN425" s="94"/>
      <c r="ADO425" s="94"/>
      <c r="ADP425" s="94"/>
      <c r="ADQ425" s="94"/>
      <c r="ADR425" s="94"/>
      <c r="ADS425" s="94"/>
      <c r="ADT425" s="94"/>
      <c r="ADU425" s="94"/>
      <c r="ADV425" s="94"/>
      <c r="ADW425" s="94"/>
      <c r="ADX425" s="94"/>
      <c r="ADY425" s="94"/>
      <c r="ADZ425" s="94"/>
      <c r="AEA425" s="94"/>
      <c r="AEB425" s="94"/>
      <c r="AEC425" s="94"/>
      <c r="AED425" s="94"/>
      <c r="AEE425" s="94"/>
      <c r="AEF425" s="94"/>
      <c r="AEG425" s="94"/>
      <c r="AEH425" s="94"/>
      <c r="AEI425" s="94"/>
      <c r="AEJ425" s="94"/>
      <c r="AEK425" s="94"/>
      <c r="AEL425" s="94"/>
      <c r="AEM425" s="94"/>
      <c r="AEN425" s="94"/>
      <c r="AEO425" s="94"/>
      <c r="AEP425" s="94"/>
      <c r="AEQ425" s="94"/>
      <c r="AER425" s="94"/>
      <c r="AES425" s="94"/>
      <c r="AET425" s="94"/>
      <c r="AEU425" s="94"/>
      <c r="AEV425" s="94"/>
      <c r="AEW425" s="94"/>
      <c r="AEX425" s="94"/>
      <c r="AEY425" s="94"/>
      <c r="AEZ425" s="94"/>
      <c r="AFA425" s="94"/>
      <c r="AFB425" s="94"/>
      <c r="AFC425" s="94"/>
      <c r="AFD425" s="94"/>
      <c r="AFE425" s="94"/>
      <c r="AFF425" s="94"/>
      <c r="AFG425" s="94"/>
      <c r="AFH425" s="94"/>
      <c r="AFI425" s="94"/>
      <c r="AFJ425" s="94"/>
      <c r="AFK425" s="94"/>
      <c r="AFL425" s="94"/>
      <c r="AFM425" s="94"/>
      <c r="AFN425" s="94"/>
      <c r="AFO425" s="94"/>
      <c r="AFP425" s="94"/>
      <c r="AFQ425" s="94"/>
      <c r="AFR425" s="94"/>
      <c r="AFS425" s="94"/>
      <c r="AFT425" s="94"/>
      <c r="AFU425" s="94"/>
      <c r="AFV425" s="94"/>
      <c r="AFW425" s="94"/>
      <c r="AFX425" s="94"/>
      <c r="AFY425" s="94"/>
      <c r="AFZ425" s="94"/>
      <c r="AGA425" s="94"/>
      <c r="AGB425" s="94"/>
      <c r="AGC425" s="94"/>
      <c r="AGD425" s="94"/>
      <c r="AGE425" s="94"/>
      <c r="AGF425" s="94"/>
      <c r="AGG425" s="94"/>
      <c r="AGH425" s="94"/>
      <c r="AGI425" s="94"/>
      <c r="AGJ425" s="94"/>
      <c r="AGK425" s="94"/>
      <c r="AGL425" s="94"/>
      <c r="AGM425" s="94"/>
      <c r="AGN425" s="94"/>
      <c r="AGO425" s="94"/>
      <c r="AGP425" s="94"/>
      <c r="AGQ425" s="94"/>
      <c r="AGR425" s="94"/>
      <c r="AGS425" s="94"/>
      <c r="AGT425" s="94"/>
      <c r="AGU425" s="94"/>
      <c r="AGV425" s="94"/>
      <c r="AGW425" s="94"/>
      <c r="AGX425" s="94"/>
      <c r="AGY425" s="94"/>
      <c r="AGZ425" s="94"/>
      <c r="AHA425" s="94"/>
      <c r="AHB425" s="94"/>
      <c r="AHC425" s="94"/>
      <c r="AHD425" s="94"/>
      <c r="AHE425" s="94"/>
      <c r="AHF425" s="94"/>
      <c r="AHG425" s="94"/>
      <c r="AHH425" s="94"/>
      <c r="AHI425" s="94"/>
      <c r="AHJ425" s="94"/>
      <c r="AHK425" s="94"/>
      <c r="AHL425" s="94"/>
      <c r="AHM425" s="94"/>
      <c r="AHN425" s="94"/>
      <c r="AHO425" s="94"/>
      <c r="AHP425" s="94"/>
      <c r="AHQ425" s="94"/>
      <c r="AHR425" s="94"/>
      <c r="AHS425" s="94"/>
      <c r="AHT425" s="94"/>
      <c r="AHU425" s="94"/>
      <c r="AHV425" s="94"/>
      <c r="AHW425" s="94"/>
      <c r="AHX425" s="94"/>
      <c r="AHY425" s="94"/>
      <c r="AHZ425" s="94"/>
      <c r="AIA425" s="94"/>
      <c r="AIB425" s="94"/>
      <c r="AIC425" s="94"/>
      <c r="AID425" s="94"/>
      <c r="AIE425" s="94"/>
      <c r="AIF425" s="94"/>
      <c r="AIG425" s="94"/>
      <c r="AIH425" s="94"/>
      <c r="AII425" s="94"/>
      <c r="AIJ425" s="94"/>
      <c r="AIK425" s="94"/>
      <c r="AIL425" s="94"/>
      <c r="AIM425" s="94"/>
      <c r="AIN425" s="94"/>
      <c r="AIO425" s="94"/>
      <c r="AIP425" s="94"/>
      <c r="AIQ425" s="94"/>
      <c r="AIR425" s="94"/>
      <c r="AIS425" s="94"/>
      <c r="AIT425" s="94"/>
      <c r="AIU425" s="94"/>
      <c r="AIV425" s="94"/>
      <c r="AIW425" s="94"/>
      <c r="AIX425" s="94"/>
      <c r="AIY425" s="94"/>
      <c r="AIZ425" s="94"/>
      <c r="AJA425" s="94"/>
      <c r="AJB425" s="94"/>
      <c r="AJC425" s="94"/>
      <c r="AJD425" s="94"/>
      <c r="AJE425" s="94"/>
      <c r="AJF425" s="94"/>
      <c r="AJG425" s="94"/>
      <c r="AJH425" s="94"/>
      <c r="AJI425" s="94"/>
      <c r="AJJ425" s="94"/>
      <c r="AJK425" s="94"/>
      <c r="AJL425" s="94"/>
      <c r="AJM425" s="94"/>
      <c r="AJN425" s="94"/>
      <c r="AJO425" s="94"/>
      <c r="AJP425" s="94"/>
      <c r="AJQ425" s="94"/>
      <c r="AJR425" s="94"/>
      <c r="AJS425" s="94"/>
      <c r="AJT425" s="94"/>
      <c r="AJU425" s="94"/>
      <c r="AJV425" s="94"/>
      <c r="AJW425" s="94"/>
      <c r="AJX425" s="94"/>
      <c r="AJY425" s="94"/>
      <c r="AJZ425" s="94"/>
      <c r="AKA425" s="94"/>
      <c r="AKB425" s="94"/>
      <c r="AKC425" s="94"/>
      <c r="AKD425" s="94"/>
      <c r="AKE425" s="94"/>
      <c r="AKF425" s="94"/>
      <c r="AKG425" s="94"/>
      <c r="AKH425" s="94"/>
      <c r="AKI425" s="94"/>
      <c r="AKJ425" s="94"/>
      <c r="AKK425" s="94"/>
      <c r="AKL425" s="94"/>
      <c r="AKM425" s="94"/>
      <c r="AKN425" s="94"/>
      <c r="AKO425" s="94"/>
      <c r="AKP425" s="94"/>
      <c r="AKQ425" s="94"/>
      <c r="AKR425" s="94"/>
      <c r="AKS425" s="94"/>
      <c r="AKT425" s="94"/>
      <c r="AKU425" s="94"/>
      <c r="AKV425" s="94"/>
      <c r="AKW425" s="94"/>
      <c r="AKX425" s="94"/>
      <c r="AKY425" s="94"/>
      <c r="AKZ425" s="94"/>
      <c r="ALA425" s="94"/>
      <c r="ALB425" s="94"/>
      <c r="ALC425" s="94"/>
      <c r="ALD425" s="94"/>
      <c r="ALE425" s="94"/>
      <c r="ALF425" s="94"/>
      <c r="ALG425" s="94"/>
      <c r="ALH425" s="94"/>
      <c r="ALI425" s="94"/>
      <c r="ALJ425" s="94"/>
      <c r="ALK425" s="94"/>
      <c r="ALL425" s="94"/>
      <c r="ALM425" s="94"/>
      <c r="ALN425" s="94"/>
      <c r="ALO425" s="94"/>
      <c r="ALP425" s="94"/>
      <c r="ALQ425" s="94"/>
      <c r="ALR425" s="94"/>
      <c r="ALS425" s="94"/>
      <c r="ALT425" s="94"/>
      <c r="ALU425" s="94"/>
      <c r="ALV425" s="94"/>
      <c r="ALW425" s="94"/>
      <c r="ALX425" s="94"/>
      <c r="ALY425" s="94"/>
      <c r="ALZ425" s="94"/>
      <c r="AMA425" s="94"/>
      <c r="AMB425" s="94"/>
      <c r="AMC425" s="94"/>
      <c r="AMD425" s="94"/>
      <c r="AME425" s="94"/>
      <c r="AMF425" s="94"/>
      <c r="AMG425" s="94"/>
      <c r="AMH425" s="94"/>
      <c r="AMI425" s="94"/>
      <c r="AMJ425" s="94"/>
      <c r="AMK425" s="94"/>
      <c r="AML425" s="94"/>
      <c r="AMM425" s="94"/>
      <c r="AMN425" s="94"/>
      <c r="AMO425" s="94"/>
      <c r="AMP425" s="94"/>
      <c r="AMQ425" s="94"/>
      <c r="AMR425" s="94"/>
      <c r="AMS425" s="94"/>
      <c r="AMT425" s="94"/>
      <c r="AMU425" s="94"/>
      <c r="AMV425" s="94"/>
      <c r="AMW425" s="94"/>
      <c r="AMX425" s="94"/>
      <c r="AMY425" s="94"/>
      <c r="AMZ425" s="94"/>
      <c r="ANA425" s="94"/>
      <c r="ANB425" s="94"/>
      <c r="ANC425" s="94"/>
      <c r="AND425" s="94"/>
      <c r="ANE425" s="94"/>
      <c r="ANF425" s="94"/>
      <c r="ANG425" s="94"/>
      <c r="ANH425" s="94"/>
      <c r="ANI425" s="94"/>
      <c r="ANJ425" s="94"/>
      <c r="ANK425" s="94"/>
      <c r="ANL425" s="94"/>
      <c r="ANM425" s="94"/>
      <c r="ANN425" s="94"/>
      <c r="ANO425" s="94"/>
      <c r="ANP425" s="94"/>
      <c r="ANQ425" s="94"/>
      <c r="ANR425" s="94"/>
      <c r="ANS425" s="94"/>
      <c r="ANT425" s="94"/>
      <c r="ANU425" s="94"/>
      <c r="ANV425" s="94"/>
      <c r="ANW425" s="94"/>
      <c r="ANX425" s="94"/>
      <c r="ANY425" s="94"/>
      <c r="ANZ425" s="94"/>
      <c r="AOA425" s="94"/>
      <c r="AOB425" s="94"/>
      <c r="AOC425" s="94"/>
      <c r="AOD425" s="94"/>
      <c r="AOE425" s="94"/>
      <c r="AOF425" s="94"/>
      <c r="AOG425" s="94"/>
      <c r="AOH425" s="94"/>
      <c r="AOI425" s="94"/>
      <c r="AOJ425" s="94"/>
      <c r="AOK425" s="94"/>
      <c r="AOL425" s="94"/>
      <c r="AOM425" s="94"/>
      <c r="AON425" s="94"/>
      <c r="AOO425" s="94"/>
      <c r="AOP425" s="94"/>
      <c r="AOQ425" s="94"/>
      <c r="AOR425" s="94"/>
      <c r="AOS425" s="94"/>
      <c r="AOT425" s="94"/>
      <c r="AOU425" s="94"/>
      <c r="AOV425" s="94"/>
      <c r="AOW425" s="94"/>
      <c r="AOX425" s="94"/>
      <c r="AOY425" s="94"/>
      <c r="AOZ425" s="94"/>
      <c r="APA425" s="94"/>
      <c r="APB425" s="94"/>
      <c r="APC425" s="94"/>
      <c r="APD425" s="94"/>
      <c r="APE425" s="94"/>
      <c r="APF425" s="94"/>
      <c r="APG425" s="94"/>
      <c r="APH425" s="94"/>
      <c r="API425" s="94"/>
      <c r="APJ425" s="94"/>
      <c r="APK425" s="94"/>
      <c r="APL425" s="94"/>
      <c r="APM425" s="94"/>
      <c r="APN425" s="94"/>
      <c r="APO425" s="94"/>
      <c r="APP425" s="94"/>
      <c r="APQ425" s="94"/>
      <c r="APR425" s="94"/>
      <c r="APS425" s="94"/>
      <c r="APT425" s="94"/>
      <c r="APU425" s="94"/>
      <c r="APV425" s="94"/>
      <c r="APW425" s="94"/>
      <c r="APX425" s="94"/>
      <c r="APY425" s="94"/>
      <c r="APZ425" s="94"/>
      <c r="AQA425" s="94"/>
      <c r="AQB425" s="94"/>
      <c r="AQC425" s="94"/>
      <c r="AQD425" s="94"/>
      <c r="AQE425" s="94"/>
      <c r="AQF425" s="94"/>
      <c r="AQG425" s="94"/>
      <c r="AQH425" s="94"/>
      <c r="AQI425" s="94"/>
      <c r="AQJ425" s="94"/>
      <c r="AQK425" s="94"/>
      <c r="AQL425" s="94"/>
      <c r="AQM425" s="94"/>
      <c r="AQN425" s="94"/>
      <c r="AQO425" s="94"/>
      <c r="AQP425" s="94"/>
      <c r="AQQ425" s="94"/>
      <c r="AQR425" s="94"/>
      <c r="AQS425" s="94"/>
      <c r="AQT425" s="94"/>
      <c r="AQU425" s="94"/>
      <c r="AQV425" s="94"/>
      <c r="AQW425" s="94"/>
      <c r="AQX425" s="94"/>
      <c r="AQY425" s="94"/>
      <c r="AQZ425" s="94"/>
      <c r="ARA425" s="94"/>
      <c r="ARB425" s="94"/>
      <c r="ARC425" s="94"/>
      <c r="ARD425" s="94"/>
      <c r="ARE425" s="94"/>
      <c r="ARF425" s="94"/>
      <c r="ARG425" s="94"/>
      <c r="ARH425" s="94"/>
      <c r="ARI425" s="94"/>
      <c r="ARJ425" s="94"/>
      <c r="ARK425" s="94"/>
      <c r="ARL425" s="94"/>
      <c r="ARM425" s="94"/>
      <c r="ARN425" s="94"/>
      <c r="ARO425" s="94"/>
      <c r="ARP425" s="94"/>
      <c r="ARQ425" s="94"/>
      <c r="ARR425" s="94"/>
      <c r="ARS425" s="94"/>
      <c r="ART425" s="94"/>
      <c r="ARU425" s="94"/>
      <c r="ARV425" s="94"/>
      <c r="ARW425" s="94"/>
      <c r="ARX425" s="94"/>
      <c r="ARY425" s="94"/>
      <c r="ARZ425" s="94"/>
      <c r="ASA425" s="94"/>
      <c r="ASB425" s="94"/>
      <c r="ASC425" s="94"/>
      <c r="ASD425" s="94"/>
      <c r="ASE425" s="94"/>
      <c r="ASF425" s="94"/>
      <c r="ASG425" s="94"/>
      <c r="ASH425" s="94"/>
      <c r="ASI425" s="94"/>
      <c r="ASJ425" s="94"/>
      <c r="ASK425" s="94"/>
      <c r="ASL425" s="94"/>
      <c r="ASM425" s="94"/>
      <c r="ASN425" s="94"/>
      <c r="ASO425" s="94"/>
      <c r="ASP425" s="94"/>
      <c r="ASQ425" s="94"/>
      <c r="ASR425" s="94"/>
      <c r="ASS425" s="94"/>
      <c r="AST425" s="94"/>
      <c r="ASU425" s="94"/>
      <c r="ASV425" s="94"/>
      <c r="ASW425" s="94"/>
      <c r="ASX425" s="94"/>
      <c r="ASY425" s="94"/>
      <c r="ASZ425" s="94"/>
      <c r="ATA425" s="94"/>
      <c r="ATB425" s="94"/>
      <c r="ATC425" s="94"/>
      <c r="ATD425" s="94"/>
      <c r="ATE425" s="94"/>
      <c r="ATF425" s="94"/>
      <c r="ATG425" s="94"/>
      <c r="ATH425" s="94"/>
      <c r="ATI425" s="94"/>
      <c r="ATJ425" s="94"/>
      <c r="ATK425" s="94"/>
      <c r="ATL425" s="94"/>
      <c r="ATM425" s="94"/>
      <c r="ATN425" s="94"/>
      <c r="ATO425" s="94"/>
      <c r="ATP425" s="94"/>
      <c r="ATQ425" s="94"/>
      <c r="ATR425" s="94"/>
      <c r="ATS425" s="94"/>
      <c r="ATT425" s="94"/>
      <c r="ATU425" s="94"/>
      <c r="ATV425" s="94"/>
      <c r="ATW425" s="94"/>
      <c r="ATX425" s="94"/>
      <c r="ATY425" s="94"/>
      <c r="ATZ425" s="94"/>
      <c r="AUA425" s="94"/>
      <c r="AUB425" s="94"/>
      <c r="AUC425" s="94"/>
      <c r="AUD425" s="94"/>
      <c r="AUE425" s="94"/>
      <c r="AUF425" s="94"/>
      <c r="AUG425" s="94"/>
      <c r="AUH425" s="94"/>
      <c r="AUI425" s="94"/>
      <c r="AUJ425" s="94"/>
      <c r="AUK425" s="94"/>
      <c r="AUL425" s="94"/>
      <c r="AUM425" s="94"/>
      <c r="AUN425" s="94"/>
      <c r="AUO425" s="94"/>
      <c r="AUP425" s="94"/>
      <c r="AUQ425" s="94"/>
      <c r="AUR425" s="94"/>
      <c r="AUS425" s="94"/>
      <c r="AUT425" s="94"/>
      <c r="AUU425" s="94"/>
      <c r="AUV425" s="94"/>
      <c r="AUW425" s="94"/>
      <c r="AUX425" s="94"/>
      <c r="AUY425" s="94"/>
      <c r="AUZ425" s="94"/>
      <c r="AVA425" s="94"/>
      <c r="AVB425" s="94"/>
      <c r="AVC425" s="94"/>
      <c r="AVD425" s="94"/>
      <c r="AVE425" s="94"/>
      <c r="AVF425" s="94"/>
      <c r="AVG425" s="94"/>
      <c r="AVH425" s="94"/>
      <c r="AVI425" s="94"/>
      <c r="AVJ425" s="94"/>
      <c r="AVK425" s="94"/>
      <c r="AVL425" s="94"/>
      <c r="AVM425" s="94"/>
      <c r="AVN425" s="94"/>
      <c r="AVO425" s="94"/>
      <c r="AVP425" s="94"/>
      <c r="AVQ425" s="94"/>
      <c r="AVR425" s="94"/>
      <c r="AVS425" s="94"/>
      <c r="AVT425" s="94"/>
      <c r="AVU425" s="94"/>
      <c r="AVV425" s="94"/>
      <c r="AVW425" s="94"/>
      <c r="AVX425" s="94"/>
      <c r="AVY425" s="94"/>
      <c r="AVZ425" s="94"/>
      <c r="AWA425" s="94"/>
      <c r="AWB425" s="94"/>
      <c r="AWC425" s="94"/>
      <c r="AWD425" s="94"/>
      <c r="AWE425" s="94"/>
      <c r="AWF425" s="94"/>
      <c r="AWG425" s="94"/>
      <c r="AWH425" s="94"/>
      <c r="AWI425" s="94"/>
      <c r="AWJ425" s="94"/>
      <c r="AWK425" s="94"/>
      <c r="AWL425" s="94"/>
      <c r="AWM425" s="94"/>
      <c r="AWN425" s="94"/>
      <c r="AWO425" s="94"/>
      <c r="AWP425" s="94"/>
      <c r="AWQ425" s="94"/>
      <c r="AWR425" s="94"/>
      <c r="AWS425" s="94"/>
      <c r="AWT425" s="94"/>
      <c r="AWU425" s="94"/>
      <c r="AWV425" s="94"/>
      <c r="AWW425" s="94"/>
      <c r="AWX425" s="94"/>
      <c r="AWY425" s="94"/>
      <c r="AWZ425" s="94"/>
      <c r="AXA425" s="94"/>
      <c r="AXB425" s="94"/>
      <c r="AXC425" s="94"/>
      <c r="AXD425" s="94"/>
      <c r="AXE425" s="94"/>
      <c r="AXF425" s="94"/>
      <c r="AXG425" s="94"/>
      <c r="AXH425" s="94"/>
      <c r="AXI425" s="94"/>
      <c r="AXJ425" s="94"/>
      <c r="AXK425" s="94"/>
      <c r="AXL425" s="94"/>
      <c r="AXM425" s="94"/>
      <c r="AXN425" s="94"/>
      <c r="AXO425" s="94"/>
      <c r="AXP425" s="94"/>
      <c r="AXQ425" s="94"/>
      <c r="AXR425" s="94"/>
      <c r="AXS425" s="94"/>
      <c r="AXT425" s="94"/>
      <c r="AXU425" s="94"/>
      <c r="AXV425" s="94"/>
      <c r="AXW425" s="94"/>
      <c r="AXX425" s="94"/>
      <c r="AXY425" s="94"/>
      <c r="AXZ425" s="94"/>
      <c r="AYA425" s="94"/>
      <c r="AYB425" s="94"/>
      <c r="AYC425" s="94"/>
      <c r="AYD425" s="94"/>
      <c r="AYE425" s="94"/>
      <c r="AYF425" s="94"/>
      <c r="AYG425" s="94"/>
      <c r="AYH425" s="94"/>
      <c r="AYI425" s="94"/>
      <c r="AYJ425" s="94"/>
      <c r="AYK425" s="94"/>
      <c r="AYL425" s="94"/>
      <c r="AYM425" s="94"/>
      <c r="AYN425" s="94"/>
      <c r="AYO425" s="94"/>
      <c r="AYP425" s="94"/>
      <c r="AYQ425" s="94"/>
      <c r="AYR425" s="94"/>
      <c r="AYS425" s="94"/>
      <c r="AYT425" s="94"/>
      <c r="AYU425" s="94"/>
      <c r="AYV425" s="94"/>
      <c r="AYW425" s="94"/>
      <c r="AYX425" s="94"/>
      <c r="AYY425" s="94"/>
      <c r="AYZ425" s="94"/>
      <c r="AZA425" s="94"/>
      <c r="AZB425" s="94"/>
      <c r="AZC425" s="94"/>
      <c r="AZD425" s="94"/>
      <c r="AZE425" s="94"/>
      <c r="AZF425" s="94"/>
      <c r="AZG425" s="94"/>
      <c r="AZH425" s="94"/>
      <c r="AZI425" s="94"/>
      <c r="AZJ425" s="94"/>
      <c r="AZK425" s="94"/>
      <c r="AZL425" s="94"/>
      <c r="AZM425" s="94"/>
      <c r="AZN425" s="94"/>
      <c r="AZO425" s="94"/>
      <c r="AZP425" s="94"/>
      <c r="AZQ425" s="94"/>
      <c r="AZR425" s="94"/>
      <c r="AZS425" s="94"/>
      <c r="AZT425" s="94"/>
      <c r="AZU425" s="94"/>
      <c r="AZV425" s="94"/>
      <c r="AZW425" s="94"/>
      <c r="AZX425" s="94"/>
      <c r="AZY425" s="94"/>
      <c r="AZZ425" s="94"/>
      <c r="BAA425" s="94"/>
      <c r="BAB425" s="94"/>
      <c r="BAC425" s="94"/>
      <c r="BAD425" s="94"/>
      <c r="BAE425" s="94"/>
      <c r="BAF425" s="94"/>
      <c r="BAG425" s="94"/>
      <c r="BAH425" s="94"/>
      <c r="BAI425" s="94"/>
      <c r="BAJ425" s="94"/>
      <c r="BAK425" s="94"/>
      <c r="BAL425" s="94"/>
      <c r="BAM425" s="94"/>
      <c r="BAN425" s="94"/>
      <c r="BAO425" s="94"/>
      <c r="BAP425" s="94"/>
      <c r="BAQ425" s="94"/>
      <c r="BAR425" s="94"/>
      <c r="BAS425" s="94"/>
      <c r="BAT425" s="94"/>
      <c r="BAU425" s="94"/>
      <c r="BAV425" s="94"/>
      <c r="BAW425" s="94"/>
      <c r="BAX425" s="94"/>
      <c r="BAY425" s="94"/>
      <c r="BAZ425" s="94"/>
      <c r="BBA425" s="94"/>
      <c r="BBB425" s="94"/>
      <c r="BBC425" s="94"/>
      <c r="BBD425" s="94"/>
      <c r="BBE425" s="94"/>
      <c r="BBF425" s="94"/>
      <c r="BBG425" s="94"/>
      <c r="BBH425" s="94"/>
      <c r="BBI425" s="94"/>
      <c r="BBJ425" s="94"/>
      <c r="BBK425" s="94"/>
      <c r="BBL425" s="94"/>
      <c r="BBM425" s="94"/>
      <c r="BBN425" s="94"/>
      <c r="BBO425" s="94"/>
      <c r="BBP425" s="94"/>
      <c r="BBQ425" s="94"/>
      <c r="BBR425" s="94"/>
      <c r="BBS425" s="94"/>
      <c r="BBT425" s="94"/>
      <c r="BBU425" s="94"/>
      <c r="BBV425" s="94"/>
      <c r="BBW425" s="94"/>
      <c r="BBX425" s="94"/>
      <c r="BBY425" s="94"/>
      <c r="BBZ425" s="94"/>
      <c r="BCA425" s="94"/>
      <c r="BCB425" s="94"/>
      <c r="BCC425" s="94"/>
      <c r="BCD425" s="94"/>
      <c r="BCE425" s="94"/>
      <c r="BCF425" s="94"/>
      <c r="BCG425" s="94"/>
      <c r="BCH425" s="94"/>
      <c r="BCI425" s="94"/>
      <c r="BCJ425" s="94"/>
      <c r="BCK425" s="94"/>
      <c r="BCL425" s="94"/>
      <c r="BCM425" s="94"/>
      <c r="BCN425" s="94"/>
      <c r="BCO425" s="94"/>
      <c r="BCP425" s="94"/>
      <c r="BCQ425" s="94"/>
      <c r="BCR425" s="94"/>
      <c r="BCS425" s="94"/>
      <c r="BCT425" s="94"/>
      <c r="BCU425" s="94"/>
      <c r="BCV425" s="94"/>
      <c r="BCW425" s="94"/>
      <c r="BCX425" s="94"/>
      <c r="BCY425" s="94"/>
      <c r="BCZ425" s="94"/>
      <c r="BDA425" s="94"/>
      <c r="BDB425" s="94"/>
      <c r="BDC425" s="94"/>
      <c r="BDD425" s="94"/>
      <c r="BDE425" s="94"/>
      <c r="BDF425" s="94"/>
      <c r="BDG425" s="94"/>
      <c r="BDH425" s="94"/>
      <c r="BDI425" s="94"/>
      <c r="BDJ425" s="94"/>
      <c r="BDK425" s="94"/>
      <c r="BDL425" s="94"/>
      <c r="BDM425" s="94"/>
      <c r="BDN425" s="94"/>
      <c r="BDO425" s="94"/>
      <c r="BDP425" s="94"/>
      <c r="BDQ425" s="94"/>
      <c r="BDR425" s="94"/>
      <c r="BDS425" s="94"/>
      <c r="BDT425" s="94"/>
      <c r="BDU425" s="94"/>
      <c r="BDV425" s="94"/>
      <c r="BDW425" s="94"/>
      <c r="BDX425" s="94"/>
      <c r="BDY425" s="94"/>
      <c r="BDZ425" s="94"/>
      <c r="BEA425" s="94"/>
      <c r="BEB425" s="94"/>
      <c r="BEC425" s="94"/>
      <c r="BED425" s="94"/>
      <c r="BEE425" s="94"/>
      <c r="BEF425" s="94"/>
      <c r="BEG425" s="94"/>
      <c r="BEH425" s="94"/>
      <c r="BEI425" s="94"/>
      <c r="BEJ425" s="94"/>
      <c r="BEK425" s="94"/>
      <c r="BEL425" s="94"/>
      <c r="BEM425" s="94"/>
      <c r="BEN425" s="94"/>
      <c r="BEO425" s="94"/>
      <c r="BEP425" s="94"/>
      <c r="BEQ425" s="94"/>
      <c r="BER425" s="94"/>
      <c r="BES425" s="94"/>
      <c r="BET425" s="94"/>
      <c r="BEU425" s="94"/>
      <c r="BEV425" s="94"/>
      <c r="BEW425" s="94"/>
      <c r="BEX425" s="94"/>
      <c r="BEY425" s="94"/>
      <c r="BEZ425" s="94"/>
      <c r="BFA425" s="94"/>
      <c r="BFB425" s="94"/>
      <c r="BFC425" s="94"/>
      <c r="BFD425" s="94"/>
      <c r="BFE425" s="94"/>
      <c r="BFF425" s="94"/>
      <c r="BFG425" s="94"/>
      <c r="BFH425" s="94"/>
      <c r="BFI425" s="94"/>
      <c r="BFJ425" s="94"/>
      <c r="BFK425" s="94"/>
      <c r="BFL425" s="94"/>
      <c r="BFM425" s="94"/>
      <c r="BFN425" s="94"/>
      <c r="BFO425" s="94"/>
      <c r="BFP425" s="94"/>
      <c r="BFQ425" s="94"/>
      <c r="BFR425" s="94"/>
      <c r="BFS425" s="94"/>
      <c r="BFT425" s="94"/>
      <c r="BFU425" s="94"/>
      <c r="BFV425" s="94"/>
      <c r="BFW425" s="94"/>
      <c r="BFX425" s="94"/>
      <c r="BFY425" s="94"/>
      <c r="BFZ425" s="94"/>
      <c r="BGA425" s="94"/>
      <c r="BGB425" s="94"/>
      <c r="BGC425" s="94"/>
      <c r="BGD425" s="94"/>
      <c r="BGE425" s="94"/>
      <c r="BGF425" s="94"/>
      <c r="BGG425" s="94"/>
      <c r="BGH425" s="94"/>
      <c r="BGI425" s="94"/>
      <c r="BGJ425" s="94"/>
      <c r="BGK425" s="94"/>
      <c r="BGL425" s="94"/>
      <c r="BGM425" s="94"/>
      <c r="BGN425" s="94"/>
      <c r="BGO425" s="94"/>
      <c r="BGP425" s="94"/>
      <c r="BGQ425" s="94"/>
      <c r="BGR425" s="94"/>
      <c r="BGS425" s="94"/>
      <c r="BGT425" s="94"/>
      <c r="BGU425" s="94"/>
      <c r="BGV425" s="94"/>
      <c r="BGW425" s="94"/>
      <c r="BGX425" s="94"/>
      <c r="BGY425" s="94"/>
      <c r="BGZ425" s="94"/>
      <c r="BHA425" s="94"/>
      <c r="BHB425" s="94"/>
      <c r="BHC425" s="94"/>
      <c r="BHD425" s="94"/>
      <c r="BHE425" s="94"/>
      <c r="BHF425" s="94"/>
      <c r="BHG425" s="94"/>
      <c r="BHH425" s="94"/>
      <c r="BHI425" s="94"/>
      <c r="BHJ425" s="94"/>
      <c r="BHK425" s="94"/>
      <c r="BHL425" s="94"/>
      <c r="BHM425" s="94"/>
      <c r="BHN425" s="94"/>
      <c r="BHO425" s="94"/>
      <c r="BHP425" s="94"/>
      <c r="BHQ425" s="94"/>
      <c r="BHR425" s="94"/>
      <c r="BHS425" s="94"/>
      <c r="BHT425" s="94"/>
      <c r="BHU425" s="94"/>
      <c r="BHV425" s="94"/>
      <c r="BHW425" s="94"/>
      <c r="BHX425" s="94"/>
      <c r="BHY425" s="94"/>
      <c r="BHZ425" s="94"/>
      <c r="BIA425" s="94"/>
      <c r="BIB425" s="94"/>
      <c r="BIC425" s="94"/>
      <c r="BID425" s="94"/>
      <c r="BIE425" s="94"/>
      <c r="BIF425" s="94"/>
      <c r="BIG425" s="94"/>
      <c r="BIH425" s="94"/>
      <c r="BII425" s="94"/>
      <c r="BIJ425" s="94"/>
      <c r="BIK425" s="94"/>
      <c r="BIL425" s="94"/>
      <c r="BIM425" s="94"/>
      <c r="BIN425" s="94"/>
      <c r="BIO425" s="94"/>
      <c r="BIP425" s="94"/>
      <c r="BIQ425" s="94"/>
      <c r="BIR425" s="94"/>
      <c r="BIS425" s="94"/>
      <c r="BIT425" s="94"/>
      <c r="BIU425" s="94"/>
      <c r="BIV425" s="94"/>
      <c r="BIW425" s="94"/>
      <c r="BIX425" s="94"/>
      <c r="BIY425" s="94"/>
      <c r="BIZ425" s="94"/>
      <c r="BJA425" s="94"/>
      <c r="BJB425" s="94"/>
      <c r="BJC425" s="94"/>
      <c r="BJD425" s="94"/>
      <c r="BJE425" s="94"/>
      <c r="BJF425" s="94"/>
      <c r="BJG425" s="94"/>
      <c r="BJH425" s="94"/>
      <c r="BJI425" s="94"/>
      <c r="BJJ425" s="94"/>
      <c r="BJK425" s="94"/>
      <c r="BJL425" s="94"/>
      <c r="BJM425" s="94"/>
      <c r="BJN425" s="94"/>
      <c r="BJO425" s="94"/>
      <c r="BJP425" s="94"/>
      <c r="BJQ425" s="94"/>
      <c r="BJR425" s="94"/>
      <c r="BJS425" s="94"/>
      <c r="BJT425" s="94"/>
      <c r="BJU425" s="94"/>
      <c r="BJV425" s="94"/>
      <c r="BJW425" s="94"/>
      <c r="BJX425" s="94"/>
      <c r="BJY425" s="94"/>
      <c r="BJZ425" s="94"/>
      <c r="BKA425" s="94"/>
      <c r="BKB425" s="94"/>
      <c r="BKC425" s="94"/>
      <c r="BKD425" s="94"/>
      <c r="BKE425" s="94"/>
      <c r="BKF425" s="94"/>
      <c r="BKG425" s="94"/>
      <c r="BKH425" s="94"/>
      <c r="BKI425" s="94"/>
      <c r="BKJ425" s="94"/>
      <c r="BKK425" s="94"/>
      <c r="BKL425" s="94"/>
      <c r="BKM425" s="94"/>
      <c r="BKN425" s="94"/>
      <c r="BKO425" s="94"/>
      <c r="BKP425" s="94"/>
      <c r="BKQ425" s="94"/>
      <c r="BKR425" s="94"/>
      <c r="BKS425" s="94"/>
      <c r="BKT425" s="94"/>
      <c r="BKU425" s="94"/>
      <c r="BKV425" s="94"/>
      <c r="BKW425" s="94"/>
      <c r="BKX425" s="94"/>
      <c r="BKY425" s="94"/>
      <c r="BKZ425" s="94"/>
      <c r="BLA425" s="94"/>
      <c r="BLB425" s="94"/>
      <c r="BLC425" s="94"/>
      <c r="BLD425" s="94"/>
      <c r="BLE425" s="94"/>
      <c r="BLF425" s="94"/>
      <c r="BLG425" s="94"/>
      <c r="BLH425" s="94"/>
      <c r="BLI425" s="94"/>
      <c r="BLJ425" s="94"/>
      <c r="BLK425" s="94"/>
      <c r="BLL425" s="94"/>
      <c r="BLM425" s="94"/>
      <c r="BLN425" s="94"/>
      <c r="BLO425" s="94"/>
      <c r="BLP425" s="94"/>
      <c r="BLQ425" s="94"/>
      <c r="BLR425" s="94"/>
      <c r="BLS425" s="94"/>
      <c r="BLT425" s="94"/>
      <c r="BLU425" s="94"/>
      <c r="BLV425" s="94"/>
      <c r="BLW425" s="94"/>
      <c r="BLX425" s="94"/>
      <c r="BLY425" s="94"/>
      <c r="BLZ425" s="94"/>
      <c r="BMA425" s="94"/>
      <c r="BMB425" s="94"/>
      <c r="BMC425" s="94"/>
      <c r="BMD425" s="94"/>
      <c r="BME425" s="94"/>
      <c r="BMF425" s="94"/>
      <c r="BMG425" s="94"/>
      <c r="BMH425" s="94"/>
      <c r="BMI425" s="94"/>
      <c r="BMJ425" s="94"/>
      <c r="BMK425" s="94"/>
      <c r="BML425" s="94"/>
      <c r="BMM425" s="94"/>
      <c r="BMN425" s="94"/>
      <c r="BMO425" s="94"/>
      <c r="BMP425" s="94"/>
      <c r="BMQ425" s="94"/>
      <c r="BMR425" s="94"/>
      <c r="BMS425" s="94"/>
      <c r="BMT425" s="94"/>
      <c r="BMU425" s="94"/>
      <c r="BMV425" s="94"/>
      <c r="BMW425" s="94"/>
      <c r="BMX425" s="94"/>
      <c r="BMY425" s="94"/>
      <c r="BMZ425" s="94"/>
      <c r="BNA425" s="94"/>
      <c r="BNB425" s="94"/>
      <c r="BNC425" s="94"/>
      <c r="BND425" s="94"/>
      <c r="BNE425" s="94"/>
      <c r="BNF425" s="94"/>
      <c r="BNG425" s="94"/>
      <c r="BNH425" s="94"/>
      <c r="BNI425" s="94"/>
      <c r="BNJ425" s="94"/>
      <c r="BNK425" s="94"/>
      <c r="BNL425" s="94"/>
      <c r="BNM425" s="94"/>
      <c r="BNN425" s="94"/>
      <c r="BNO425" s="94"/>
      <c r="BNP425" s="94"/>
      <c r="BNQ425" s="94"/>
      <c r="BNR425" s="94"/>
      <c r="BNS425" s="94"/>
      <c r="BNT425" s="94"/>
      <c r="BNU425" s="94"/>
      <c r="BNV425" s="94"/>
      <c r="BNW425" s="94"/>
      <c r="BNX425" s="94"/>
      <c r="BNY425" s="94"/>
      <c r="BNZ425" s="94"/>
      <c r="BOA425" s="94"/>
      <c r="BOB425" s="94"/>
      <c r="BOC425" s="94"/>
      <c r="BOD425" s="94"/>
      <c r="BOE425" s="94"/>
      <c r="BOF425" s="94"/>
      <c r="BOG425" s="94"/>
      <c r="BOH425" s="94"/>
      <c r="BOI425" s="94"/>
      <c r="BOJ425" s="94"/>
      <c r="BOK425" s="94"/>
      <c r="BOL425" s="94"/>
      <c r="BOM425" s="94"/>
      <c r="BON425" s="94"/>
      <c r="BOO425" s="94"/>
      <c r="BOP425" s="94"/>
      <c r="BOQ425" s="94"/>
      <c r="BOR425" s="94"/>
      <c r="BOS425" s="94"/>
      <c r="BOT425" s="94"/>
      <c r="BOU425" s="94"/>
      <c r="BOV425" s="94"/>
      <c r="BOW425" s="94"/>
      <c r="BOX425" s="94"/>
      <c r="BOY425" s="94"/>
      <c r="BOZ425" s="94"/>
      <c r="BPA425" s="94"/>
      <c r="BPB425" s="94"/>
      <c r="BPC425" s="94"/>
      <c r="BPD425" s="94"/>
      <c r="BPE425" s="94"/>
      <c r="BPF425" s="94"/>
      <c r="BPG425" s="94"/>
      <c r="BPH425" s="94"/>
      <c r="BPI425" s="94"/>
      <c r="BPJ425" s="94"/>
      <c r="BPK425" s="94"/>
      <c r="BPL425" s="94"/>
      <c r="BPM425" s="94"/>
      <c r="BPN425" s="94"/>
      <c r="BPO425" s="94"/>
      <c r="BPP425" s="94"/>
      <c r="BPQ425" s="94"/>
      <c r="BPR425" s="94"/>
      <c r="BPS425" s="94"/>
      <c r="BPT425" s="94"/>
      <c r="BPU425" s="94"/>
      <c r="BPV425" s="94"/>
      <c r="BPW425" s="94"/>
      <c r="BPX425" s="94"/>
      <c r="BPY425" s="94"/>
      <c r="BPZ425" s="94"/>
      <c r="BQA425" s="94"/>
      <c r="BQB425" s="94"/>
      <c r="BQC425" s="94"/>
      <c r="BQD425" s="94"/>
      <c r="BQE425" s="94"/>
      <c r="BQF425" s="94"/>
      <c r="BQG425" s="94"/>
      <c r="BQH425" s="94"/>
      <c r="BQI425" s="94"/>
      <c r="BQJ425" s="94"/>
      <c r="BQK425" s="94"/>
      <c r="BQL425" s="94"/>
      <c r="BQM425" s="94"/>
      <c r="BQN425" s="94"/>
      <c r="BQO425" s="94"/>
      <c r="BQP425" s="94"/>
      <c r="BQQ425" s="94"/>
      <c r="BQR425" s="94"/>
      <c r="BQS425" s="94"/>
      <c r="BQT425" s="94"/>
      <c r="BQU425" s="94"/>
      <c r="BQV425" s="94"/>
      <c r="BQW425" s="94"/>
      <c r="BQX425" s="94"/>
      <c r="BQY425" s="94"/>
      <c r="BQZ425" s="94"/>
      <c r="BRA425" s="94"/>
      <c r="BRB425" s="94"/>
      <c r="BRC425" s="94"/>
      <c r="BRD425" s="94"/>
      <c r="BRE425" s="94"/>
      <c r="BRF425" s="94"/>
      <c r="BRG425" s="94"/>
      <c r="BRH425" s="94"/>
      <c r="BRI425" s="94"/>
      <c r="BRJ425" s="94"/>
      <c r="BRK425" s="94"/>
      <c r="BRL425" s="94"/>
      <c r="BRM425" s="94"/>
      <c r="BRN425" s="94"/>
      <c r="BRO425" s="94"/>
      <c r="BRP425" s="94"/>
      <c r="BRQ425" s="94"/>
      <c r="BRR425" s="94"/>
      <c r="BRS425" s="94"/>
      <c r="BRT425" s="94"/>
      <c r="BRU425" s="94"/>
      <c r="BRV425" s="94"/>
      <c r="BRW425" s="94"/>
      <c r="BRX425" s="94"/>
      <c r="BRY425" s="94"/>
      <c r="BRZ425" s="94"/>
      <c r="BSA425" s="94"/>
      <c r="BSB425" s="94"/>
      <c r="BSC425" s="94"/>
      <c r="BSD425" s="94"/>
      <c r="BSE425" s="94"/>
      <c r="BSF425" s="94"/>
      <c r="BSG425" s="94"/>
      <c r="BSH425" s="94"/>
      <c r="BSI425" s="94"/>
      <c r="BSJ425" s="94"/>
      <c r="BSK425" s="94"/>
      <c r="BSL425" s="94"/>
      <c r="BSM425" s="94"/>
      <c r="BSN425" s="94"/>
      <c r="BSO425" s="94"/>
      <c r="BSP425" s="94"/>
      <c r="BSQ425" s="94"/>
      <c r="BSR425" s="94"/>
      <c r="BSS425" s="94"/>
      <c r="BST425" s="94"/>
      <c r="BSU425" s="94"/>
      <c r="BSV425" s="94"/>
      <c r="BSW425" s="94"/>
      <c r="BSX425" s="94"/>
      <c r="BSY425" s="94"/>
      <c r="BSZ425" s="94"/>
      <c r="BTA425" s="94"/>
      <c r="BTB425" s="94"/>
      <c r="BTC425" s="94"/>
      <c r="BTD425" s="94"/>
      <c r="BTE425" s="94"/>
      <c r="BTF425" s="94"/>
      <c r="BTG425" s="94"/>
      <c r="BTH425" s="94"/>
      <c r="BTI425" s="94"/>
      <c r="BTJ425" s="94"/>
      <c r="BTK425" s="94"/>
      <c r="BTL425" s="94"/>
      <c r="BTM425" s="94"/>
      <c r="BTN425" s="94"/>
      <c r="BTO425" s="94"/>
      <c r="BTP425" s="94"/>
      <c r="BTQ425" s="94"/>
      <c r="BTR425" s="94"/>
      <c r="BTS425" s="94"/>
      <c r="BTT425" s="94"/>
      <c r="BTU425" s="94"/>
      <c r="BTV425" s="94"/>
      <c r="BTW425" s="94"/>
      <c r="BTX425" s="94"/>
      <c r="BTY425" s="94"/>
      <c r="BTZ425" s="94"/>
      <c r="BUA425" s="94"/>
      <c r="BUB425" s="94"/>
      <c r="BUC425" s="94"/>
      <c r="BUD425" s="94"/>
      <c r="BUE425" s="94"/>
      <c r="BUF425" s="94"/>
      <c r="BUG425" s="94"/>
      <c r="BUH425" s="94"/>
      <c r="BUI425" s="94"/>
      <c r="BUJ425" s="94"/>
      <c r="BUK425" s="94"/>
      <c r="BUL425" s="94"/>
      <c r="BUM425" s="94"/>
      <c r="BUN425" s="94"/>
      <c r="BUO425" s="94"/>
      <c r="BUP425" s="94"/>
      <c r="BUQ425" s="94"/>
      <c r="BUR425" s="94"/>
      <c r="BUS425" s="94"/>
      <c r="BUT425" s="94"/>
      <c r="BUU425" s="94"/>
      <c r="BUV425" s="94"/>
      <c r="BUW425" s="94"/>
      <c r="BUX425" s="94"/>
      <c r="BUY425" s="94"/>
      <c r="BUZ425" s="94"/>
      <c r="BVA425" s="94"/>
      <c r="BVB425" s="94"/>
      <c r="BVC425" s="94"/>
      <c r="BVD425" s="94"/>
      <c r="BVE425" s="94"/>
      <c r="BVF425" s="94"/>
      <c r="BVG425" s="94"/>
      <c r="BVH425" s="94"/>
      <c r="BVI425" s="94"/>
      <c r="BVJ425" s="94"/>
      <c r="BVK425" s="94"/>
      <c r="BVL425" s="94"/>
      <c r="BVM425" s="94"/>
      <c r="BVN425" s="94"/>
      <c r="BVO425" s="94"/>
      <c r="BVP425" s="94"/>
      <c r="BVQ425" s="94"/>
      <c r="BVR425" s="94"/>
      <c r="BVS425" s="94"/>
      <c r="BVT425" s="94"/>
      <c r="BVU425" s="94"/>
      <c r="BVV425" s="94"/>
      <c r="BVW425" s="94"/>
      <c r="BVX425" s="94"/>
      <c r="BVY425" s="94"/>
      <c r="BVZ425" s="94"/>
      <c r="BWA425" s="94"/>
      <c r="BWB425" s="94"/>
      <c r="BWC425" s="94"/>
      <c r="BWD425" s="94"/>
      <c r="BWE425" s="94"/>
      <c r="BWF425" s="94"/>
      <c r="BWG425" s="94"/>
      <c r="BWH425" s="94"/>
      <c r="BWI425" s="94"/>
      <c r="BWJ425" s="94"/>
      <c r="BWK425" s="94"/>
      <c r="BWL425" s="94"/>
      <c r="BWM425" s="94"/>
      <c r="BWN425" s="94"/>
      <c r="BWO425" s="94"/>
      <c r="BWP425" s="94"/>
      <c r="BWQ425" s="94"/>
      <c r="BWR425" s="94"/>
      <c r="BWS425" s="94"/>
      <c r="BWT425" s="94"/>
      <c r="BWU425" s="94"/>
      <c r="BWV425" s="94"/>
      <c r="BWW425" s="94"/>
      <c r="BWX425" s="94"/>
      <c r="BWY425" s="94"/>
      <c r="BWZ425" s="94"/>
      <c r="BXA425" s="94"/>
      <c r="BXB425" s="94"/>
      <c r="BXC425" s="94"/>
      <c r="BXD425" s="94"/>
      <c r="BXE425" s="94"/>
      <c r="BXF425" s="94"/>
      <c r="BXG425" s="94"/>
      <c r="BXH425" s="94"/>
      <c r="BXI425" s="94"/>
      <c r="BXJ425" s="94"/>
      <c r="BXK425" s="94"/>
      <c r="BXL425" s="94"/>
      <c r="BXM425" s="94"/>
      <c r="BXN425" s="94"/>
      <c r="BXO425" s="94"/>
      <c r="BXP425" s="94"/>
      <c r="BXQ425" s="94"/>
      <c r="BXR425" s="94"/>
      <c r="BXS425" s="94"/>
      <c r="BXT425" s="94"/>
      <c r="BXU425" s="94"/>
      <c r="BXV425" s="94"/>
      <c r="BXW425" s="94"/>
      <c r="BXX425" s="94"/>
      <c r="BXY425" s="94"/>
      <c r="BXZ425" s="94"/>
      <c r="BYA425" s="94"/>
      <c r="BYB425" s="94"/>
      <c r="BYC425" s="94"/>
      <c r="BYD425" s="94"/>
      <c r="BYE425" s="94"/>
      <c r="BYF425" s="94"/>
      <c r="BYG425" s="94"/>
      <c r="BYH425" s="94"/>
      <c r="BYI425" s="94"/>
      <c r="BYJ425" s="94"/>
      <c r="BYK425" s="94"/>
      <c r="BYL425" s="94"/>
      <c r="BYM425" s="94"/>
      <c r="BYN425" s="94"/>
      <c r="BYO425" s="94"/>
      <c r="BYP425" s="94"/>
      <c r="BYQ425" s="94"/>
      <c r="BYR425" s="94"/>
      <c r="BYS425" s="94"/>
      <c r="BYT425" s="94"/>
      <c r="BYU425" s="94"/>
      <c r="BYV425" s="94"/>
      <c r="BYW425" s="94"/>
      <c r="BYX425" s="94"/>
      <c r="BYY425" s="94"/>
      <c r="BYZ425" s="94"/>
      <c r="BZA425" s="94"/>
      <c r="BZB425" s="94"/>
      <c r="BZC425" s="94"/>
      <c r="BZD425" s="94"/>
      <c r="BZE425" s="94"/>
      <c r="BZF425" s="94"/>
      <c r="BZG425" s="94"/>
      <c r="BZH425" s="94"/>
      <c r="BZI425" s="94"/>
      <c r="BZJ425" s="94"/>
      <c r="BZK425" s="94"/>
      <c r="BZL425" s="94"/>
      <c r="BZM425" s="94"/>
      <c r="BZN425" s="94"/>
      <c r="BZO425" s="94"/>
      <c r="BZP425" s="94"/>
      <c r="BZQ425" s="94"/>
      <c r="BZR425" s="94"/>
      <c r="BZS425" s="94"/>
      <c r="BZT425" s="94"/>
      <c r="BZU425" s="94"/>
      <c r="BZV425" s="94"/>
      <c r="BZW425" s="94"/>
      <c r="BZX425" s="94"/>
      <c r="BZY425" s="94"/>
      <c r="BZZ425" s="94"/>
      <c r="CAA425" s="94"/>
      <c r="CAB425" s="94"/>
      <c r="CAC425" s="94"/>
      <c r="CAD425" s="94"/>
      <c r="CAE425" s="94"/>
      <c r="CAF425" s="94"/>
      <c r="CAG425" s="94"/>
      <c r="CAH425" s="94"/>
      <c r="CAI425" s="94"/>
      <c r="CAJ425" s="94"/>
      <c r="CAK425" s="94"/>
      <c r="CAL425" s="94"/>
      <c r="CAM425" s="94"/>
      <c r="CAN425" s="94"/>
      <c r="CAO425" s="94"/>
      <c r="CAP425" s="94"/>
      <c r="CAQ425" s="94"/>
      <c r="CAR425" s="94"/>
      <c r="CAS425" s="94"/>
      <c r="CAT425" s="94"/>
      <c r="CAU425" s="94"/>
      <c r="CAV425" s="94"/>
      <c r="CAW425" s="94"/>
      <c r="CAX425" s="94"/>
      <c r="CAY425" s="94"/>
      <c r="CAZ425" s="94"/>
      <c r="CBA425" s="94"/>
      <c r="CBB425" s="94"/>
      <c r="CBC425" s="94"/>
      <c r="CBD425" s="94"/>
      <c r="CBE425" s="94"/>
      <c r="CBF425" s="94"/>
      <c r="CBG425" s="94"/>
      <c r="CBH425" s="94"/>
      <c r="CBI425" s="94"/>
      <c r="CBJ425" s="94"/>
      <c r="CBK425" s="94"/>
      <c r="CBL425" s="94"/>
      <c r="CBM425" s="94"/>
      <c r="CBN425" s="94"/>
      <c r="CBO425" s="94"/>
      <c r="CBP425" s="94"/>
      <c r="CBQ425" s="94"/>
      <c r="CBR425" s="94"/>
      <c r="CBS425" s="94"/>
      <c r="CBT425" s="94"/>
      <c r="CBU425" s="94"/>
      <c r="CBV425" s="94"/>
      <c r="CBW425" s="94"/>
      <c r="CBX425" s="94"/>
      <c r="CBY425" s="94"/>
      <c r="CBZ425" s="94"/>
      <c r="CCA425" s="94"/>
      <c r="CCB425" s="94"/>
      <c r="CCC425" s="94"/>
      <c r="CCD425" s="94"/>
      <c r="CCE425" s="94"/>
      <c r="CCF425" s="94"/>
      <c r="CCG425" s="94"/>
      <c r="CCH425" s="94"/>
      <c r="CCI425" s="94"/>
      <c r="CCJ425" s="94"/>
      <c r="CCK425" s="94"/>
      <c r="CCL425" s="94"/>
      <c r="CCM425" s="94"/>
      <c r="CCN425" s="94"/>
      <c r="CCO425" s="94"/>
      <c r="CCP425" s="94"/>
      <c r="CCQ425" s="94"/>
      <c r="CCR425" s="94"/>
      <c r="CCS425" s="94"/>
      <c r="CCT425" s="94"/>
      <c r="CCU425" s="94"/>
      <c r="CCV425" s="94"/>
      <c r="CCW425" s="94"/>
      <c r="CCX425" s="94"/>
      <c r="CCY425" s="94"/>
      <c r="CCZ425" s="94"/>
      <c r="CDA425" s="94"/>
      <c r="CDB425" s="94"/>
      <c r="CDC425" s="94"/>
      <c r="CDD425" s="94"/>
      <c r="CDE425" s="94"/>
      <c r="CDF425" s="94"/>
      <c r="CDG425" s="94"/>
      <c r="CDH425" s="94"/>
      <c r="CDI425" s="94"/>
      <c r="CDJ425" s="94"/>
      <c r="CDK425" s="94"/>
      <c r="CDL425" s="94"/>
      <c r="CDM425" s="94"/>
      <c r="CDN425" s="94"/>
      <c r="CDO425" s="94"/>
      <c r="CDP425" s="94"/>
      <c r="CDQ425" s="94"/>
      <c r="CDR425" s="94"/>
      <c r="CDS425" s="94"/>
      <c r="CDT425" s="94"/>
      <c r="CDU425" s="94"/>
      <c r="CDV425" s="94"/>
      <c r="CDW425" s="94"/>
      <c r="CDX425" s="94"/>
      <c r="CDY425" s="94"/>
      <c r="CDZ425" s="94"/>
      <c r="CEA425" s="94"/>
      <c r="CEB425" s="94"/>
      <c r="CEC425" s="94"/>
      <c r="CED425" s="94"/>
      <c r="CEE425" s="94"/>
      <c r="CEF425" s="94"/>
      <c r="CEG425" s="94"/>
      <c r="CEH425" s="94"/>
      <c r="CEI425" s="94"/>
      <c r="CEJ425" s="94"/>
      <c r="CEK425" s="94"/>
      <c r="CEL425" s="94"/>
      <c r="CEM425" s="94"/>
      <c r="CEN425" s="94"/>
      <c r="CEO425" s="94"/>
      <c r="CEP425" s="94"/>
      <c r="CEQ425" s="94"/>
      <c r="CER425" s="94"/>
      <c r="CES425" s="94"/>
      <c r="CET425" s="94"/>
      <c r="CEU425" s="94"/>
      <c r="CEV425" s="94"/>
      <c r="CEW425" s="94"/>
      <c r="CEX425" s="94"/>
      <c r="CEY425" s="94"/>
      <c r="CEZ425" s="94"/>
      <c r="CFA425" s="94"/>
      <c r="CFB425" s="94"/>
      <c r="CFC425" s="94"/>
      <c r="CFD425" s="94"/>
      <c r="CFE425" s="94"/>
      <c r="CFF425" s="94"/>
      <c r="CFG425" s="94"/>
      <c r="CFH425" s="94"/>
      <c r="CFI425" s="94"/>
      <c r="CFJ425" s="94"/>
      <c r="CFK425" s="94"/>
      <c r="CFL425" s="94"/>
      <c r="CFM425" s="94"/>
      <c r="CFN425" s="94"/>
      <c r="CFO425" s="94"/>
      <c r="CFP425" s="94"/>
      <c r="CFQ425" s="94"/>
      <c r="CFR425" s="94"/>
      <c r="CFS425" s="94"/>
      <c r="CFT425" s="94"/>
      <c r="CFU425" s="94"/>
      <c r="CFV425" s="94"/>
      <c r="CFW425" s="94"/>
      <c r="CFX425" s="94"/>
      <c r="CFY425" s="94"/>
      <c r="CFZ425" s="94"/>
      <c r="CGA425" s="94"/>
      <c r="CGB425" s="94"/>
      <c r="CGC425" s="94"/>
      <c r="CGD425" s="94"/>
      <c r="CGE425" s="94"/>
      <c r="CGF425" s="94"/>
      <c r="CGG425" s="94"/>
      <c r="CGH425" s="94"/>
      <c r="CGI425" s="94"/>
      <c r="CGJ425" s="94"/>
      <c r="CGK425" s="94"/>
      <c r="CGL425" s="94"/>
      <c r="CGM425" s="94"/>
      <c r="CGN425" s="94"/>
      <c r="CGO425" s="94"/>
      <c r="CGP425" s="94"/>
      <c r="CGQ425" s="94"/>
      <c r="CGR425" s="94"/>
      <c r="CGS425" s="94"/>
      <c r="CGT425" s="94"/>
      <c r="CGU425" s="94"/>
      <c r="CGV425" s="94"/>
      <c r="CGW425" s="94"/>
      <c r="CGX425" s="94"/>
      <c r="CGY425" s="94"/>
      <c r="CGZ425" s="94"/>
      <c r="CHA425" s="94"/>
      <c r="CHB425" s="94"/>
      <c r="CHC425" s="94"/>
      <c r="CHD425" s="94"/>
      <c r="CHE425" s="94"/>
      <c r="CHF425" s="94"/>
      <c r="CHG425" s="94"/>
      <c r="CHH425" s="94"/>
      <c r="CHI425" s="94"/>
      <c r="CHJ425" s="94"/>
      <c r="CHK425" s="94"/>
      <c r="CHL425" s="94"/>
      <c r="CHM425" s="94"/>
      <c r="CHN425" s="94"/>
      <c r="CHO425" s="94"/>
      <c r="CHP425" s="94"/>
      <c r="CHQ425" s="94"/>
      <c r="CHR425" s="94"/>
      <c r="CHS425" s="94"/>
      <c r="CHT425" s="94"/>
      <c r="CHU425" s="94"/>
      <c r="CHV425" s="94"/>
      <c r="CHW425" s="94"/>
      <c r="CHX425" s="94"/>
      <c r="CHY425" s="94"/>
      <c r="CHZ425" s="94"/>
      <c r="CIA425" s="94"/>
      <c r="CIB425" s="94"/>
      <c r="CIC425" s="94"/>
      <c r="CID425" s="94"/>
      <c r="CIE425" s="94"/>
      <c r="CIF425" s="94"/>
      <c r="CIG425" s="94"/>
      <c r="CIH425" s="94"/>
      <c r="CII425" s="94"/>
      <c r="CIJ425" s="94"/>
      <c r="CIK425" s="94"/>
      <c r="CIL425" s="94"/>
      <c r="CIM425" s="94"/>
      <c r="CIN425" s="94"/>
      <c r="CIO425" s="94"/>
      <c r="CIP425" s="94"/>
      <c r="CIQ425" s="94"/>
      <c r="CIR425" s="94"/>
      <c r="CIS425" s="94"/>
      <c r="CIT425" s="94"/>
      <c r="CIU425" s="94"/>
      <c r="CIV425" s="94"/>
      <c r="CIW425" s="94"/>
      <c r="CIX425" s="94"/>
      <c r="CIY425" s="94"/>
      <c r="CIZ425" s="94"/>
      <c r="CJA425" s="94"/>
      <c r="CJB425" s="94"/>
      <c r="CJC425" s="94"/>
      <c r="CJD425" s="94"/>
      <c r="CJE425" s="94"/>
      <c r="CJF425" s="94"/>
      <c r="CJG425" s="94"/>
      <c r="CJH425" s="94"/>
      <c r="CJI425" s="94"/>
      <c r="CJJ425" s="94"/>
      <c r="CJK425" s="94"/>
      <c r="CJL425" s="94"/>
      <c r="CJM425" s="94"/>
      <c r="CJN425" s="94"/>
      <c r="CJO425" s="94"/>
      <c r="CJP425" s="94"/>
      <c r="CJQ425" s="94"/>
      <c r="CJR425" s="94"/>
      <c r="CJS425" s="94"/>
      <c r="CJT425" s="94"/>
      <c r="CJU425" s="94"/>
      <c r="CJV425" s="94"/>
      <c r="CJW425" s="94"/>
      <c r="CJX425" s="94"/>
      <c r="CJY425" s="94"/>
      <c r="CJZ425" s="94"/>
      <c r="CKA425" s="94"/>
      <c r="CKB425" s="94"/>
      <c r="CKC425" s="94"/>
      <c r="CKD425" s="94"/>
      <c r="CKE425" s="94"/>
      <c r="CKF425" s="94"/>
      <c r="CKG425" s="94"/>
      <c r="CKH425" s="94"/>
      <c r="CKI425" s="94"/>
      <c r="CKJ425" s="94"/>
      <c r="CKK425" s="94"/>
      <c r="CKL425" s="94"/>
      <c r="CKM425" s="94"/>
      <c r="CKN425" s="94"/>
      <c r="CKO425" s="94"/>
      <c r="CKP425" s="94"/>
      <c r="CKQ425" s="94"/>
      <c r="CKR425" s="94"/>
      <c r="CKS425" s="94"/>
      <c r="CKT425" s="94"/>
      <c r="CKU425" s="94"/>
      <c r="CKV425" s="94"/>
      <c r="CKW425" s="94"/>
      <c r="CKX425" s="94"/>
      <c r="CKY425" s="94"/>
      <c r="CKZ425" s="94"/>
      <c r="CLA425" s="94"/>
      <c r="CLB425" s="94"/>
      <c r="CLC425" s="94"/>
      <c r="CLD425" s="94"/>
      <c r="CLE425" s="94"/>
      <c r="CLF425" s="94"/>
      <c r="CLG425" s="94"/>
      <c r="CLH425" s="94"/>
      <c r="CLI425" s="94"/>
      <c r="CLJ425" s="94"/>
      <c r="CLK425" s="94"/>
      <c r="CLL425" s="94"/>
      <c r="CLM425" s="94"/>
      <c r="CLN425" s="94"/>
      <c r="CLO425" s="94"/>
      <c r="CLP425" s="94"/>
      <c r="CLQ425" s="94"/>
      <c r="CLR425" s="94"/>
      <c r="CLS425" s="94"/>
      <c r="CLT425" s="94"/>
      <c r="CLU425" s="94"/>
      <c r="CLV425" s="94"/>
      <c r="CLW425" s="94"/>
      <c r="CLX425" s="94"/>
      <c r="CLY425" s="94"/>
      <c r="CLZ425" s="94"/>
      <c r="CMA425" s="94"/>
      <c r="CMB425" s="94"/>
      <c r="CMC425" s="94"/>
      <c r="CMD425" s="94"/>
      <c r="CME425" s="94"/>
      <c r="CMF425" s="94"/>
      <c r="CMG425" s="94"/>
      <c r="CMH425" s="94"/>
      <c r="CMI425" s="94"/>
      <c r="CMJ425" s="94"/>
      <c r="CMK425" s="94"/>
      <c r="CML425" s="94"/>
      <c r="CMM425" s="94"/>
      <c r="CMN425" s="94"/>
      <c r="CMO425" s="94"/>
      <c r="CMP425" s="94"/>
      <c r="CMQ425" s="94"/>
      <c r="CMR425" s="94"/>
      <c r="CMS425" s="94"/>
      <c r="CMT425" s="94"/>
      <c r="CMU425" s="94"/>
      <c r="CMV425" s="94"/>
      <c r="CMW425" s="94"/>
      <c r="CMX425" s="94"/>
      <c r="CMY425" s="94"/>
      <c r="CMZ425" s="94"/>
      <c r="CNA425" s="94"/>
      <c r="CNB425" s="94"/>
      <c r="CNC425" s="94"/>
      <c r="CND425" s="94"/>
      <c r="CNE425" s="94"/>
      <c r="CNF425" s="94"/>
      <c r="CNG425" s="94"/>
      <c r="CNH425" s="94"/>
      <c r="CNI425" s="94"/>
      <c r="CNJ425" s="94"/>
      <c r="CNK425" s="94"/>
      <c r="CNL425" s="94"/>
      <c r="CNM425" s="94"/>
      <c r="CNN425" s="94"/>
      <c r="CNO425" s="94"/>
      <c r="CNP425" s="94"/>
      <c r="CNQ425" s="94"/>
      <c r="CNR425" s="94"/>
      <c r="CNS425" s="94"/>
      <c r="CNT425" s="94"/>
      <c r="CNU425" s="94"/>
      <c r="CNV425" s="94"/>
      <c r="CNW425" s="94"/>
      <c r="CNX425" s="94"/>
      <c r="CNY425" s="94"/>
      <c r="CNZ425" s="94"/>
      <c r="COA425" s="94"/>
      <c r="COB425" s="94"/>
      <c r="COC425" s="94"/>
      <c r="COD425" s="94"/>
      <c r="COE425" s="94"/>
      <c r="COF425" s="94"/>
      <c r="COG425" s="94"/>
      <c r="COH425" s="94"/>
      <c r="COI425" s="94"/>
      <c r="COJ425" s="94"/>
      <c r="COK425" s="94"/>
      <c r="COL425" s="94"/>
      <c r="COM425" s="94"/>
      <c r="CON425" s="94"/>
      <c r="COO425" s="94"/>
      <c r="COP425" s="94"/>
      <c r="COQ425" s="94"/>
      <c r="COR425" s="94"/>
      <c r="COS425" s="94"/>
      <c r="COT425" s="94"/>
      <c r="COU425" s="94"/>
      <c r="COV425" s="94"/>
      <c r="COW425" s="94"/>
      <c r="COX425" s="94"/>
      <c r="COY425" s="94"/>
      <c r="COZ425" s="94"/>
      <c r="CPA425" s="94"/>
      <c r="CPB425" s="94"/>
      <c r="CPC425" s="94"/>
      <c r="CPD425" s="94"/>
      <c r="CPE425" s="94"/>
      <c r="CPF425" s="94"/>
      <c r="CPG425" s="94"/>
      <c r="CPH425" s="94"/>
      <c r="CPI425" s="94"/>
      <c r="CPJ425" s="94"/>
      <c r="CPK425" s="94"/>
      <c r="CPL425" s="94"/>
      <c r="CPM425" s="94"/>
      <c r="CPN425" s="94"/>
      <c r="CPO425" s="94"/>
      <c r="CPP425" s="94"/>
      <c r="CPQ425" s="94"/>
      <c r="CPR425" s="94"/>
      <c r="CPS425" s="94"/>
      <c r="CPT425" s="94"/>
      <c r="CPU425" s="94"/>
      <c r="CPV425" s="94"/>
      <c r="CPW425" s="94"/>
      <c r="CPX425" s="94"/>
      <c r="CPY425" s="94"/>
      <c r="CPZ425" s="94"/>
      <c r="CQA425" s="94"/>
      <c r="CQB425" s="94"/>
      <c r="CQC425" s="94"/>
      <c r="CQD425" s="94"/>
      <c r="CQE425" s="94"/>
      <c r="CQF425" s="94"/>
      <c r="CQG425" s="94"/>
      <c r="CQH425" s="94"/>
      <c r="CQI425" s="94"/>
      <c r="CQJ425" s="94"/>
      <c r="CQK425" s="94"/>
      <c r="CQL425" s="94"/>
      <c r="CQM425" s="94"/>
      <c r="CQN425" s="94"/>
      <c r="CQO425" s="94"/>
      <c r="CQP425" s="94"/>
      <c r="CQQ425" s="94"/>
      <c r="CQR425" s="94"/>
      <c r="CQS425" s="94"/>
      <c r="CQT425" s="94"/>
      <c r="CQU425" s="94"/>
      <c r="CQV425" s="94"/>
      <c r="CQW425" s="94"/>
      <c r="CQX425" s="94"/>
      <c r="CQY425" s="94"/>
      <c r="CQZ425" s="94"/>
      <c r="CRA425" s="94"/>
      <c r="CRB425" s="94"/>
      <c r="CRC425" s="94"/>
      <c r="CRD425" s="94"/>
      <c r="CRE425" s="94"/>
      <c r="CRF425" s="94"/>
      <c r="CRG425" s="94"/>
      <c r="CRH425" s="94"/>
      <c r="CRI425" s="94"/>
      <c r="CRJ425" s="94"/>
      <c r="CRK425" s="94"/>
      <c r="CRL425" s="94"/>
      <c r="CRM425" s="94"/>
      <c r="CRN425" s="94"/>
      <c r="CRO425" s="94"/>
      <c r="CRP425" s="94"/>
      <c r="CRQ425" s="94"/>
      <c r="CRR425" s="94"/>
      <c r="CRS425" s="94"/>
      <c r="CRT425" s="94"/>
      <c r="CRU425" s="94"/>
      <c r="CRV425" s="94"/>
      <c r="CRW425" s="94"/>
      <c r="CRX425" s="94"/>
      <c r="CRY425" s="94"/>
      <c r="CRZ425" s="94"/>
      <c r="CSA425" s="94"/>
      <c r="CSB425" s="94"/>
      <c r="CSC425" s="94"/>
      <c r="CSD425" s="94"/>
      <c r="CSE425" s="94"/>
      <c r="CSF425" s="94"/>
      <c r="CSG425" s="94"/>
      <c r="CSH425" s="94"/>
      <c r="CSI425" s="94"/>
      <c r="CSJ425" s="94"/>
      <c r="CSK425" s="94"/>
      <c r="CSL425" s="94"/>
      <c r="CSM425" s="94"/>
      <c r="CSN425" s="94"/>
      <c r="CSO425" s="94"/>
      <c r="CSP425" s="94"/>
      <c r="CSQ425" s="94"/>
      <c r="CSR425" s="94"/>
      <c r="CSS425" s="94"/>
      <c r="CST425" s="94"/>
      <c r="CSU425" s="94"/>
      <c r="CSV425" s="94"/>
      <c r="CSW425" s="94"/>
      <c r="CSX425" s="94"/>
      <c r="CSY425" s="94"/>
      <c r="CSZ425" s="94"/>
      <c r="CTA425" s="94"/>
      <c r="CTB425" s="94"/>
      <c r="CTC425" s="94"/>
      <c r="CTD425" s="94"/>
      <c r="CTE425" s="94"/>
      <c r="CTF425" s="94"/>
      <c r="CTG425" s="94"/>
      <c r="CTH425" s="94"/>
      <c r="CTI425" s="94"/>
      <c r="CTJ425" s="94"/>
      <c r="CTK425" s="94"/>
      <c r="CTL425" s="94"/>
      <c r="CTM425" s="94"/>
      <c r="CTN425" s="94"/>
      <c r="CTO425" s="94"/>
      <c r="CTP425" s="94"/>
      <c r="CTQ425" s="94"/>
      <c r="CTR425" s="94"/>
      <c r="CTS425" s="94"/>
      <c r="CTT425" s="94"/>
      <c r="CTU425" s="94"/>
      <c r="CTV425" s="94"/>
      <c r="CTW425" s="94"/>
      <c r="CTX425" s="94"/>
      <c r="CTY425" s="94"/>
      <c r="CTZ425" s="94"/>
      <c r="CUA425" s="94"/>
      <c r="CUB425" s="94"/>
      <c r="CUC425" s="94"/>
      <c r="CUD425" s="94"/>
      <c r="CUE425" s="94"/>
      <c r="CUF425" s="94"/>
      <c r="CUG425" s="94"/>
      <c r="CUH425" s="94"/>
      <c r="CUI425" s="94"/>
      <c r="CUJ425" s="94"/>
      <c r="CUK425" s="94"/>
      <c r="CUL425" s="94"/>
      <c r="CUM425" s="94"/>
      <c r="CUN425" s="94"/>
      <c r="CUO425" s="94"/>
      <c r="CUP425" s="94"/>
      <c r="CUQ425" s="94"/>
      <c r="CUR425" s="94"/>
      <c r="CUS425" s="94"/>
      <c r="CUT425" s="94"/>
      <c r="CUU425" s="94"/>
      <c r="CUV425" s="94"/>
      <c r="CUW425" s="94"/>
      <c r="CUX425" s="94"/>
      <c r="CUY425" s="94"/>
      <c r="CUZ425" s="94"/>
      <c r="CVA425" s="94"/>
      <c r="CVB425" s="94"/>
      <c r="CVC425" s="94"/>
      <c r="CVD425" s="94"/>
      <c r="CVE425" s="94"/>
      <c r="CVF425" s="94"/>
      <c r="CVG425" s="94"/>
      <c r="CVH425" s="94"/>
      <c r="CVI425" s="94"/>
      <c r="CVJ425" s="94"/>
      <c r="CVK425" s="94"/>
      <c r="CVL425" s="94"/>
      <c r="CVM425" s="94"/>
      <c r="CVN425" s="94"/>
      <c r="CVO425" s="94"/>
      <c r="CVP425" s="94"/>
      <c r="CVQ425" s="94"/>
      <c r="CVR425" s="94"/>
      <c r="CVS425" s="94"/>
      <c r="CVT425" s="94"/>
      <c r="CVU425" s="94"/>
      <c r="CVV425" s="94"/>
      <c r="CVW425" s="94"/>
      <c r="CVX425" s="94"/>
      <c r="CVY425" s="94"/>
      <c r="CVZ425" s="94"/>
      <c r="CWA425" s="94"/>
      <c r="CWB425" s="94"/>
      <c r="CWC425" s="94"/>
      <c r="CWD425" s="94"/>
      <c r="CWE425" s="94"/>
      <c r="CWF425" s="94"/>
      <c r="CWG425" s="94"/>
      <c r="CWH425" s="94"/>
      <c r="CWI425" s="94"/>
      <c r="CWJ425" s="94"/>
      <c r="CWK425" s="94"/>
      <c r="CWL425" s="94"/>
      <c r="CWM425" s="94"/>
      <c r="CWN425" s="94"/>
      <c r="CWO425" s="94"/>
      <c r="CWP425" s="94"/>
      <c r="CWQ425" s="94"/>
      <c r="CWR425" s="94"/>
      <c r="CWS425" s="94"/>
      <c r="CWT425" s="94"/>
      <c r="CWU425" s="94"/>
      <c r="CWV425" s="94"/>
      <c r="CWW425" s="94"/>
      <c r="CWX425" s="94"/>
      <c r="CWY425" s="94"/>
      <c r="CWZ425" s="94"/>
      <c r="CXA425" s="94"/>
      <c r="CXB425" s="94"/>
      <c r="CXC425" s="94"/>
      <c r="CXD425" s="94"/>
      <c r="CXE425" s="94"/>
      <c r="CXF425" s="94"/>
      <c r="CXG425" s="94"/>
      <c r="CXH425" s="94"/>
      <c r="CXI425" s="94"/>
      <c r="CXJ425" s="94"/>
      <c r="CXK425" s="94"/>
      <c r="CXL425" s="94"/>
      <c r="CXM425" s="94"/>
      <c r="CXN425" s="94"/>
      <c r="CXO425" s="94"/>
      <c r="CXP425" s="94"/>
      <c r="CXQ425" s="94"/>
      <c r="CXR425" s="94"/>
      <c r="CXS425" s="94"/>
      <c r="CXT425" s="94"/>
      <c r="CXU425" s="94"/>
      <c r="CXV425" s="94"/>
      <c r="CXW425" s="94"/>
      <c r="CXX425" s="94"/>
      <c r="CXY425" s="94"/>
      <c r="CXZ425" s="94"/>
      <c r="CYA425" s="94"/>
      <c r="CYB425" s="94"/>
      <c r="CYC425" s="94"/>
      <c r="CYD425" s="94"/>
      <c r="CYE425" s="94"/>
      <c r="CYF425" s="94"/>
      <c r="CYG425" s="94"/>
      <c r="CYH425" s="94"/>
      <c r="CYI425" s="94"/>
      <c r="CYJ425" s="94"/>
      <c r="CYK425" s="94"/>
      <c r="CYL425" s="94"/>
      <c r="CYM425" s="94"/>
      <c r="CYN425" s="94"/>
      <c r="CYO425" s="94"/>
      <c r="CYP425" s="94"/>
      <c r="CYQ425" s="94"/>
      <c r="CYR425" s="94"/>
      <c r="CYS425" s="94"/>
      <c r="CYT425" s="94"/>
      <c r="CYU425" s="94"/>
      <c r="CYV425" s="94"/>
      <c r="CYW425" s="94"/>
      <c r="CYX425" s="94"/>
      <c r="CYY425" s="94"/>
      <c r="CYZ425" s="94"/>
      <c r="CZA425" s="94"/>
      <c r="CZB425" s="94"/>
      <c r="CZC425" s="94"/>
      <c r="CZD425" s="94"/>
      <c r="CZE425" s="94"/>
      <c r="CZF425" s="94"/>
      <c r="CZG425" s="94"/>
      <c r="CZH425" s="94"/>
      <c r="CZI425" s="94"/>
      <c r="CZJ425" s="94"/>
      <c r="CZK425" s="94"/>
      <c r="CZL425" s="94"/>
      <c r="CZM425" s="94"/>
      <c r="CZN425" s="94"/>
      <c r="CZO425" s="94"/>
      <c r="CZP425" s="94"/>
      <c r="CZQ425" s="94"/>
      <c r="CZR425" s="94"/>
      <c r="CZS425" s="94"/>
      <c r="CZT425" s="94"/>
      <c r="CZU425" s="94"/>
      <c r="CZV425" s="94"/>
      <c r="CZW425" s="94"/>
      <c r="CZX425" s="94"/>
      <c r="CZY425" s="94"/>
      <c r="CZZ425" s="94"/>
      <c r="DAA425" s="94"/>
      <c r="DAB425" s="94"/>
      <c r="DAC425" s="94"/>
      <c r="DAD425" s="94"/>
      <c r="DAE425" s="94"/>
      <c r="DAF425" s="94"/>
      <c r="DAG425" s="94"/>
      <c r="DAH425" s="94"/>
      <c r="DAI425" s="94"/>
      <c r="DAJ425" s="94"/>
      <c r="DAK425" s="94"/>
      <c r="DAL425" s="94"/>
      <c r="DAM425" s="94"/>
      <c r="DAN425" s="94"/>
      <c r="DAO425" s="94"/>
      <c r="DAP425" s="94"/>
      <c r="DAQ425" s="94"/>
      <c r="DAR425" s="94"/>
      <c r="DAS425" s="94"/>
      <c r="DAT425" s="94"/>
      <c r="DAU425" s="94"/>
      <c r="DAV425" s="94"/>
      <c r="DAW425" s="94"/>
      <c r="DAX425" s="94"/>
      <c r="DAY425" s="94"/>
      <c r="DAZ425" s="94"/>
      <c r="DBA425" s="94"/>
      <c r="DBB425" s="94"/>
      <c r="DBC425" s="94"/>
      <c r="DBD425" s="94"/>
      <c r="DBE425" s="94"/>
      <c r="DBF425" s="94"/>
      <c r="DBG425" s="94"/>
      <c r="DBH425" s="94"/>
      <c r="DBI425" s="94"/>
      <c r="DBJ425" s="94"/>
      <c r="DBK425" s="94"/>
      <c r="DBL425" s="94"/>
      <c r="DBM425" s="94"/>
      <c r="DBN425" s="94"/>
      <c r="DBO425" s="94"/>
      <c r="DBP425" s="94"/>
      <c r="DBQ425" s="94"/>
      <c r="DBR425" s="94"/>
      <c r="DBS425" s="94"/>
      <c r="DBT425" s="94"/>
      <c r="DBU425" s="94"/>
      <c r="DBV425" s="94"/>
      <c r="DBW425" s="94"/>
      <c r="DBX425" s="94"/>
      <c r="DBY425" s="94"/>
      <c r="DBZ425" s="94"/>
      <c r="DCA425" s="94"/>
      <c r="DCB425" s="94"/>
      <c r="DCC425" s="94"/>
      <c r="DCD425" s="94"/>
      <c r="DCE425" s="94"/>
      <c r="DCF425" s="94"/>
      <c r="DCG425" s="94"/>
      <c r="DCH425" s="94"/>
      <c r="DCI425" s="94"/>
      <c r="DCJ425" s="94"/>
      <c r="DCK425" s="94"/>
      <c r="DCL425" s="94"/>
      <c r="DCM425" s="94"/>
      <c r="DCN425" s="94"/>
      <c r="DCO425" s="94"/>
      <c r="DCP425" s="94"/>
      <c r="DCQ425" s="94"/>
      <c r="DCR425" s="94"/>
      <c r="DCS425" s="94"/>
      <c r="DCT425" s="94"/>
      <c r="DCU425" s="94"/>
      <c r="DCV425" s="94"/>
      <c r="DCW425" s="94"/>
      <c r="DCX425" s="94"/>
      <c r="DCY425" s="94"/>
      <c r="DCZ425" s="94"/>
      <c r="DDA425" s="94"/>
      <c r="DDB425" s="94"/>
      <c r="DDC425" s="94"/>
      <c r="DDD425" s="94"/>
      <c r="DDE425" s="94"/>
      <c r="DDF425" s="94"/>
      <c r="DDG425" s="94"/>
      <c r="DDH425" s="94"/>
      <c r="DDI425" s="94"/>
      <c r="DDJ425" s="94"/>
      <c r="DDK425" s="94"/>
      <c r="DDL425" s="94"/>
      <c r="DDM425" s="94"/>
      <c r="DDN425" s="94"/>
      <c r="DDO425" s="94"/>
      <c r="DDP425" s="94"/>
      <c r="DDQ425" s="94"/>
      <c r="DDR425" s="94"/>
      <c r="DDS425" s="94"/>
      <c r="DDT425" s="94"/>
      <c r="DDU425" s="94"/>
      <c r="DDV425" s="94"/>
      <c r="DDW425" s="94"/>
      <c r="DDX425" s="94"/>
      <c r="DDY425" s="94"/>
      <c r="DDZ425" s="94"/>
      <c r="DEA425" s="94"/>
      <c r="DEB425" s="94"/>
      <c r="DEC425" s="94"/>
      <c r="DED425" s="94"/>
      <c r="DEE425" s="94"/>
      <c r="DEF425" s="94"/>
      <c r="DEG425" s="94"/>
      <c r="DEH425" s="94"/>
      <c r="DEI425" s="94"/>
      <c r="DEJ425" s="94"/>
      <c r="DEK425" s="94"/>
      <c r="DEL425" s="94"/>
      <c r="DEM425" s="94"/>
      <c r="DEN425" s="94"/>
      <c r="DEO425" s="94"/>
      <c r="DEP425" s="94"/>
      <c r="DEQ425" s="94"/>
      <c r="DER425" s="94"/>
      <c r="DES425" s="94"/>
      <c r="DET425" s="94"/>
      <c r="DEU425" s="94"/>
      <c r="DEV425" s="94"/>
      <c r="DEW425" s="94"/>
      <c r="DEX425" s="94"/>
      <c r="DEY425" s="94"/>
      <c r="DEZ425" s="94"/>
      <c r="DFA425" s="94"/>
      <c r="DFB425" s="94"/>
      <c r="DFC425" s="94"/>
      <c r="DFD425" s="94"/>
      <c r="DFE425" s="94"/>
      <c r="DFF425" s="94"/>
      <c r="DFG425" s="94"/>
      <c r="DFH425" s="94"/>
      <c r="DFI425" s="94"/>
      <c r="DFJ425" s="94"/>
      <c r="DFK425" s="94"/>
      <c r="DFL425" s="94"/>
      <c r="DFM425" s="94"/>
      <c r="DFN425" s="94"/>
      <c r="DFO425" s="94"/>
      <c r="DFP425" s="94"/>
      <c r="DFQ425" s="94"/>
      <c r="DFR425" s="94"/>
      <c r="DFS425" s="94"/>
      <c r="DFT425" s="94"/>
      <c r="DFU425" s="94"/>
      <c r="DFV425" s="94"/>
      <c r="DFW425" s="94"/>
      <c r="DFX425" s="94"/>
      <c r="DFY425" s="94"/>
      <c r="DFZ425" s="94"/>
      <c r="DGA425" s="94"/>
      <c r="DGB425" s="94"/>
      <c r="DGC425" s="94"/>
      <c r="DGD425" s="94"/>
      <c r="DGE425" s="94"/>
      <c r="DGF425" s="94"/>
      <c r="DGG425" s="94"/>
      <c r="DGH425" s="94"/>
      <c r="DGI425" s="94"/>
      <c r="DGJ425" s="94"/>
      <c r="DGK425" s="94"/>
      <c r="DGL425" s="94"/>
      <c r="DGM425" s="94"/>
      <c r="DGN425" s="94"/>
      <c r="DGO425" s="94"/>
      <c r="DGP425" s="94"/>
      <c r="DGQ425" s="94"/>
      <c r="DGR425" s="94"/>
      <c r="DGS425" s="94"/>
      <c r="DGT425" s="94"/>
      <c r="DGU425" s="94"/>
      <c r="DGV425" s="94"/>
      <c r="DGW425" s="94"/>
      <c r="DGX425" s="94"/>
      <c r="DGY425" s="94"/>
      <c r="DGZ425" s="94"/>
      <c r="DHA425" s="94"/>
      <c r="DHB425" s="94"/>
      <c r="DHC425" s="94"/>
      <c r="DHD425" s="94"/>
      <c r="DHE425" s="94"/>
      <c r="DHF425" s="94"/>
      <c r="DHG425" s="94"/>
      <c r="DHH425" s="94"/>
      <c r="DHI425" s="94"/>
      <c r="DHJ425" s="94"/>
      <c r="DHK425" s="94"/>
      <c r="DHL425" s="94"/>
      <c r="DHM425" s="94"/>
      <c r="DHN425" s="94"/>
      <c r="DHO425" s="94"/>
      <c r="DHP425" s="94"/>
      <c r="DHQ425" s="94"/>
      <c r="DHR425" s="94"/>
      <c r="DHS425" s="94"/>
      <c r="DHT425" s="94"/>
      <c r="DHU425" s="94"/>
      <c r="DHV425" s="94"/>
      <c r="DHW425" s="94"/>
      <c r="DHX425" s="94"/>
      <c r="DHY425" s="94"/>
      <c r="DHZ425" s="94"/>
      <c r="DIA425" s="94"/>
      <c r="DIB425" s="94"/>
      <c r="DIC425" s="94"/>
      <c r="DID425" s="94"/>
      <c r="DIE425" s="94"/>
      <c r="DIF425" s="94"/>
      <c r="DIG425" s="94"/>
      <c r="DIH425" s="94"/>
      <c r="DII425" s="94"/>
      <c r="DIJ425" s="94"/>
      <c r="DIK425" s="94"/>
      <c r="DIL425" s="94"/>
      <c r="DIM425" s="94"/>
      <c r="DIN425" s="94"/>
      <c r="DIO425" s="94"/>
      <c r="DIP425" s="94"/>
      <c r="DIQ425" s="94"/>
      <c r="DIR425" s="94"/>
      <c r="DIS425" s="94"/>
      <c r="DIT425" s="94"/>
      <c r="DIU425" s="94"/>
      <c r="DIV425" s="94"/>
      <c r="DIW425" s="94"/>
      <c r="DIX425" s="94"/>
      <c r="DIY425" s="94"/>
      <c r="DIZ425" s="94"/>
      <c r="DJA425" s="94"/>
      <c r="DJB425" s="94"/>
      <c r="DJC425" s="94"/>
      <c r="DJD425" s="94"/>
      <c r="DJE425" s="94"/>
      <c r="DJF425" s="94"/>
      <c r="DJG425" s="94"/>
      <c r="DJH425" s="94"/>
      <c r="DJI425" s="94"/>
      <c r="DJJ425" s="94"/>
      <c r="DJK425" s="94"/>
      <c r="DJL425" s="94"/>
      <c r="DJM425" s="94"/>
      <c r="DJN425" s="94"/>
      <c r="DJO425" s="94"/>
      <c r="DJP425" s="94"/>
      <c r="DJQ425" s="94"/>
      <c r="DJR425" s="94"/>
      <c r="DJS425" s="94"/>
      <c r="DJT425" s="94"/>
      <c r="DJU425" s="94"/>
      <c r="DJV425" s="94"/>
      <c r="DJW425" s="94"/>
      <c r="DJX425" s="94"/>
      <c r="DJY425" s="94"/>
      <c r="DJZ425" s="94"/>
      <c r="DKA425" s="94"/>
      <c r="DKB425" s="94"/>
      <c r="DKC425" s="94"/>
      <c r="DKD425" s="94"/>
      <c r="DKE425" s="94"/>
      <c r="DKF425" s="94"/>
      <c r="DKG425" s="94"/>
      <c r="DKH425" s="94"/>
      <c r="DKI425" s="94"/>
      <c r="DKJ425" s="94"/>
      <c r="DKK425" s="94"/>
      <c r="DKL425" s="94"/>
      <c r="DKM425" s="94"/>
      <c r="DKN425" s="94"/>
      <c r="DKO425" s="94"/>
      <c r="DKP425" s="94"/>
      <c r="DKQ425" s="94"/>
      <c r="DKR425" s="94"/>
      <c r="DKS425" s="94"/>
      <c r="DKT425" s="94"/>
      <c r="DKU425" s="94"/>
      <c r="DKV425" s="94"/>
      <c r="DKW425" s="94"/>
      <c r="DKX425" s="94"/>
      <c r="DKY425" s="94"/>
      <c r="DKZ425" s="94"/>
      <c r="DLA425" s="94"/>
      <c r="DLB425" s="94"/>
      <c r="DLC425" s="94"/>
      <c r="DLD425" s="94"/>
      <c r="DLE425" s="94"/>
      <c r="DLF425" s="94"/>
      <c r="DLG425" s="94"/>
      <c r="DLH425" s="94"/>
      <c r="DLI425" s="94"/>
      <c r="DLJ425" s="94"/>
      <c r="DLK425" s="94"/>
      <c r="DLL425" s="94"/>
      <c r="DLM425" s="94"/>
      <c r="DLN425" s="94"/>
      <c r="DLO425" s="94"/>
      <c r="DLP425" s="94"/>
      <c r="DLQ425" s="94"/>
      <c r="DLR425" s="94"/>
      <c r="DLS425" s="94"/>
      <c r="DLT425" s="94"/>
      <c r="DLU425" s="94"/>
      <c r="DLV425" s="94"/>
      <c r="DLW425" s="94"/>
      <c r="DLX425" s="94"/>
      <c r="DLY425" s="94"/>
      <c r="DLZ425" s="94"/>
      <c r="DMA425" s="94"/>
      <c r="DMB425" s="94"/>
      <c r="DMC425" s="94"/>
      <c r="DMD425" s="94"/>
      <c r="DME425" s="94"/>
      <c r="DMF425" s="94"/>
      <c r="DMG425" s="94"/>
      <c r="DMH425" s="94"/>
      <c r="DMI425" s="94"/>
      <c r="DMJ425" s="94"/>
      <c r="DMK425" s="94"/>
      <c r="DML425" s="94"/>
      <c r="DMM425" s="94"/>
      <c r="DMN425" s="94"/>
      <c r="DMO425" s="94"/>
      <c r="DMP425" s="94"/>
      <c r="DMQ425" s="94"/>
      <c r="DMR425" s="94"/>
      <c r="DMS425" s="94"/>
      <c r="DMT425" s="94"/>
      <c r="DMU425" s="94"/>
      <c r="DMV425" s="94"/>
      <c r="DMW425" s="94"/>
      <c r="DMX425" s="94"/>
      <c r="DMY425" s="94"/>
      <c r="DMZ425" s="94"/>
      <c r="DNA425" s="94"/>
      <c r="DNB425" s="94"/>
      <c r="DNC425" s="94"/>
      <c r="DND425" s="94"/>
      <c r="DNE425" s="94"/>
      <c r="DNF425" s="94"/>
      <c r="DNG425" s="94"/>
      <c r="DNH425" s="94"/>
      <c r="DNI425" s="94"/>
      <c r="DNJ425" s="94"/>
      <c r="DNK425" s="94"/>
      <c r="DNL425" s="94"/>
      <c r="DNM425" s="94"/>
      <c r="DNN425" s="94"/>
      <c r="DNO425" s="94"/>
      <c r="DNP425" s="94"/>
      <c r="DNQ425" s="94"/>
      <c r="DNR425" s="94"/>
      <c r="DNS425" s="94"/>
      <c r="DNT425" s="94"/>
      <c r="DNU425" s="94"/>
      <c r="DNV425" s="94"/>
      <c r="DNW425" s="94"/>
      <c r="DNX425" s="94"/>
      <c r="DNY425" s="94"/>
      <c r="DNZ425" s="94"/>
      <c r="DOA425" s="94"/>
      <c r="DOB425" s="94"/>
      <c r="DOC425" s="94"/>
      <c r="DOD425" s="94"/>
      <c r="DOE425" s="94"/>
      <c r="DOF425" s="94"/>
      <c r="DOG425" s="94"/>
      <c r="DOH425" s="94"/>
      <c r="DOI425" s="94"/>
      <c r="DOJ425" s="94"/>
      <c r="DOK425" s="94"/>
      <c r="DOL425" s="94"/>
      <c r="DOM425" s="94"/>
      <c r="DON425" s="94"/>
      <c r="DOO425" s="94"/>
      <c r="DOP425" s="94"/>
      <c r="DOQ425" s="94"/>
      <c r="DOR425" s="94"/>
      <c r="DOS425" s="94"/>
      <c r="DOT425" s="94"/>
      <c r="DOU425" s="94"/>
      <c r="DOV425" s="94"/>
      <c r="DOW425" s="94"/>
      <c r="DOX425" s="94"/>
      <c r="DOY425" s="94"/>
      <c r="DOZ425" s="94"/>
      <c r="DPA425" s="94"/>
      <c r="DPB425" s="94"/>
      <c r="DPC425" s="94"/>
      <c r="DPD425" s="94"/>
      <c r="DPE425" s="94"/>
      <c r="DPF425" s="94"/>
      <c r="DPG425" s="94"/>
      <c r="DPH425" s="94"/>
      <c r="DPI425" s="94"/>
      <c r="DPJ425" s="94"/>
      <c r="DPK425" s="94"/>
      <c r="DPL425" s="94"/>
      <c r="DPM425" s="94"/>
      <c r="DPN425" s="94"/>
      <c r="DPO425" s="94"/>
      <c r="DPP425" s="94"/>
      <c r="DPQ425" s="94"/>
      <c r="DPR425" s="94"/>
      <c r="DPS425" s="94"/>
      <c r="DPT425" s="94"/>
      <c r="DPU425" s="94"/>
      <c r="DPV425" s="94"/>
      <c r="DPW425" s="94"/>
      <c r="DPX425" s="94"/>
      <c r="DPY425" s="94"/>
      <c r="DPZ425" s="94"/>
      <c r="DQA425" s="94"/>
      <c r="DQB425" s="94"/>
      <c r="DQC425" s="94"/>
      <c r="DQD425" s="94"/>
      <c r="DQE425" s="94"/>
      <c r="DQF425" s="94"/>
      <c r="DQG425" s="94"/>
      <c r="DQH425" s="94"/>
      <c r="DQI425" s="94"/>
      <c r="DQJ425" s="94"/>
      <c r="DQK425" s="94"/>
      <c r="DQL425" s="94"/>
      <c r="DQM425" s="94"/>
      <c r="DQN425" s="94"/>
      <c r="DQO425" s="94"/>
      <c r="DQP425" s="94"/>
      <c r="DQQ425" s="94"/>
      <c r="DQR425" s="94"/>
      <c r="DQS425" s="94"/>
      <c r="DQT425" s="94"/>
      <c r="DQU425" s="94"/>
      <c r="DQV425" s="94"/>
      <c r="DQW425" s="94"/>
      <c r="DQX425" s="94"/>
      <c r="DQY425" s="94"/>
      <c r="DQZ425" s="94"/>
      <c r="DRA425" s="94"/>
      <c r="DRB425" s="94"/>
      <c r="DRC425" s="94"/>
      <c r="DRD425" s="94"/>
      <c r="DRE425" s="94"/>
      <c r="DRF425" s="94"/>
      <c r="DRG425" s="94"/>
      <c r="DRH425" s="94"/>
      <c r="DRI425" s="94"/>
      <c r="DRJ425" s="94"/>
      <c r="DRK425" s="94"/>
      <c r="DRL425" s="94"/>
      <c r="DRM425" s="94"/>
      <c r="DRN425" s="94"/>
      <c r="DRO425" s="94"/>
      <c r="DRP425" s="94"/>
      <c r="DRQ425" s="94"/>
      <c r="DRR425" s="94"/>
      <c r="DRS425" s="94"/>
      <c r="DRT425" s="94"/>
      <c r="DRU425" s="94"/>
      <c r="DRV425" s="94"/>
      <c r="DRW425" s="94"/>
      <c r="DRX425" s="94"/>
      <c r="DRY425" s="94"/>
      <c r="DRZ425" s="94"/>
      <c r="DSA425" s="94"/>
      <c r="DSB425" s="94"/>
      <c r="DSC425" s="94"/>
      <c r="DSD425" s="94"/>
      <c r="DSE425" s="94"/>
      <c r="DSF425" s="94"/>
      <c r="DSG425" s="94"/>
      <c r="DSH425" s="94"/>
      <c r="DSI425" s="94"/>
      <c r="DSJ425" s="94"/>
      <c r="DSK425" s="94"/>
      <c r="DSL425" s="94"/>
      <c r="DSM425" s="94"/>
      <c r="DSN425" s="94"/>
      <c r="DSO425" s="94"/>
      <c r="DSP425" s="94"/>
      <c r="DSQ425" s="94"/>
      <c r="DSR425" s="94"/>
      <c r="DSS425" s="94"/>
      <c r="DST425" s="94"/>
      <c r="DSU425" s="94"/>
      <c r="DSV425" s="94"/>
      <c r="DSW425" s="94"/>
      <c r="DSX425" s="94"/>
      <c r="DSY425" s="94"/>
      <c r="DSZ425" s="94"/>
      <c r="DTA425" s="94"/>
      <c r="DTB425" s="94"/>
      <c r="DTC425" s="94"/>
      <c r="DTD425" s="94"/>
      <c r="DTE425" s="94"/>
      <c r="DTF425" s="94"/>
      <c r="DTG425" s="94"/>
      <c r="DTH425" s="94"/>
      <c r="DTI425" s="94"/>
      <c r="DTJ425" s="94"/>
      <c r="DTK425" s="94"/>
      <c r="DTL425" s="94"/>
      <c r="DTM425" s="94"/>
      <c r="DTN425" s="94"/>
      <c r="DTO425" s="94"/>
      <c r="DTP425" s="94"/>
      <c r="DTQ425" s="94"/>
      <c r="DTR425" s="94"/>
      <c r="DTS425" s="94"/>
      <c r="DTT425" s="94"/>
      <c r="DTU425" s="94"/>
      <c r="DTV425" s="94"/>
      <c r="DTW425" s="94"/>
      <c r="DTX425" s="94"/>
      <c r="DTY425" s="94"/>
      <c r="DTZ425" s="94"/>
      <c r="DUA425" s="94"/>
      <c r="DUB425" s="94"/>
      <c r="DUC425" s="94"/>
      <c r="DUD425" s="94"/>
      <c r="DUE425" s="94"/>
      <c r="DUF425" s="94"/>
      <c r="DUG425" s="94"/>
      <c r="DUH425" s="94"/>
      <c r="DUI425" s="94"/>
      <c r="DUJ425" s="94"/>
      <c r="DUK425" s="94"/>
      <c r="DUL425" s="94"/>
      <c r="DUM425" s="94"/>
      <c r="DUN425" s="94"/>
      <c r="DUO425" s="94"/>
      <c r="DUP425" s="94"/>
      <c r="DUQ425" s="94"/>
      <c r="DUR425" s="94"/>
      <c r="DUS425" s="94"/>
      <c r="DUT425" s="94"/>
      <c r="DUU425" s="94"/>
      <c r="DUV425" s="94"/>
      <c r="DUW425" s="94"/>
      <c r="DUX425" s="94"/>
      <c r="DUY425" s="94"/>
      <c r="DUZ425" s="94"/>
      <c r="DVA425" s="94"/>
      <c r="DVB425" s="94"/>
      <c r="DVC425" s="94"/>
      <c r="DVD425" s="94"/>
      <c r="DVE425" s="94"/>
      <c r="DVF425" s="94"/>
      <c r="DVG425" s="94"/>
      <c r="DVH425" s="94"/>
      <c r="DVI425" s="94"/>
      <c r="DVJ425" s="94"/>
      <c r="DVK425" s="94"/>
      <c r="DVL425" s="94"/>
      <c r="DVM425" s="94"/>
      <c r="DVN425" s="94"/>
      <c r="DVO425" s="94"/>
      <c r="DVP425" s="94"/>
      <c r="DVQ425" s="94"/>
      <c r="DVR425" s="94"/>
      <c r="DVS425" s="94"/>
      <c r="DVT425" s="94"/>
      <c r="DVU425" s="94"/>
      <c r="DVV425" s="94"/>
      <c r="DVW425" s="94"/>
      <c r="DVX425" s="94"/>
      <c r="DVY425" s="94"/>
      <c r="DVZ425" s="94"/>
      <c r="DWA425" s="94"/>
      <c r="DWB425" s="94"/>
      <c r="DWC425" s="94"/>
      <c r="DWD425" s="94"/>
      <c r="DWE425" s="94"/>
      <c r="DWF425" s="94"/>
      <c r="DWG425" s="94"/>
      <c r="DWH425" s="94"/>
      <c r="DWI425" s="94"/>
      <c r="DWJ425" s="94"/>
      <c r="DWK425" s="94"/>
      <c r="DWL425" s="94"/>
      <c r="DWM425" s="94"/>
      <c r="DWN425" s="94"/>
      <c r="DWO425" s="94"/>
      <c r="DWP425" s="94"/>
      <c r="DWQ425" s="94"/>
      <c r="DWR425" s="94"/>
      <c r="DWS425" s="94"/>
      <c r="DWT425" s="94"/>
      <c r="DWU425" s="94"/>
      <c r="DWV425" s="94"/>
      <c r="DWW425" s="94"/>
      <c r="DWX425" s="94"/>
      <c r="DWY425" s="94"/>
      <c r="DWZ425" s="94"/>
      <c r="DXA425" s="94"/>
      <c r="DXB425" s="94"/>
      <c r="DXC425" s="94"/>
      <c r="DXD425" s="94"/>
      <c r="DXE425" s="94"/>
      <c r="DXF425" s="94"/>
      <c r="DXG425" s="94"/>
      <c r="DXH425" s="94"/>
      <c r="DXI425" s="94"/>
      <c r="DXJ425" s="94"/>
      <c r="DXK425" s="94"/>
      <c r="DXL425" s="94"/>
      <c r="DXM425" s="94"/>
      <c r="DXN425" s="94"/>
      <c r="DXO425" s="94"/>
      <c r="DXP425" s="94"/>
      <c r="DXQ425" s="94"/>
      <c r="DXR425" s="94"/>
      <c r="DXS425" s="94"/>
      <c r="DXT425" s="94"/>
      <c r="DXU425" s="94"/>
      <c r="DXV425" s="94"/>
      <c r="DXW425" s="94"/>
      <c r="DXX425" s="94"/>
      <c r="DXY425" s="94"/>
      <c r="DXZ425" s="94"/>
      <c r="DYA425" s="94"/>
      <c r="DYB425" s="94"/>
      <c r="DYC425" s="94"/>
      <c r="DYD425" s="94"/>
      <c r="DYE425" s="94"/>
      <c r="DYF425" s="94"/>
      <c r="DYG425" s="94"/>
      <c r="DYH425" s="94"/>
      <c r="DYI425" s="94"/>
      <c r="DYJ425" s="94"/>
      <c r="DYK425" s="94"/>
      <c r="DYL425" s="94"/>
      <c r="DYM425" s="94"/>
      <c r="DYN425" s="94"/>
      <c r="DYO425" s="94"/>
      <c r="DYP425" s="94"/>
      <c r="DYQ425" s="94"/>
      <c r="DYR425" s="94"/>
      <c r="DYS425" s="94"/>
      <c r="DYT425" s="94"/>
      <c r="DYU425" s="94"/>
      <c r="DYV425" s="94"/>
      <c r="DYW425" s="94"/>
      <c r="DYX425" s="94"/>
      <c r="DYY425" s="94"/>
      <c r="DYZ425" s="94"/>
      <c r="DZA425" s="94"/>
      <c r="DZB425" s="94"/>
      <c r="DZC425" s="94"/>
      <c r="DZD425" s="94"/>
      <c r="DZE425" s="94"/>
      <c r="DZF425" s="94"/>
      <c r="DZG425" s="94"/>
      <c r="DZH425" s="94"/>
      <c r="DZI425" s="94"/>
      <c r="DZJ425" s="94"/>
      <c r="DZK425" s="94"/>
      <c r="DZL425" s="94"/>
      <c r="DZM425" s="94"/>
      <c r="DZN425" s="94"/>
      <c r="DZO425" s="94"/>
      <c r="DZP425" s="94"/>
      <c r="DZQ425" s="94"/>
      <c r="DZR425" s="94"/>
      <c r="DZS425" s="94"/>
      <c r="DZT425" s="94"/>
      <c r="DZU425" s="94"/>
      <c r="DZV425" s="94"/>
      <c r="DZW425" s="94"/>
      <c r="DZX425" s="94"/>
      <c r="DZY425" s="94"/>
      <c r="DZZ425" s="94"/>
      <c r="EAA425" s="94"/>
      <c r="EAB425" s="94"/>
      <c r="EAC425" s="94"/>
      <c r="EAD425" s="94"/>
      <c r="EAE425" s="94"/>
      <c r="EAF425" s="94"/>
      <c r="EAG425" s="94"/>
      <c r="EAH425" s="94"/>
      <c r="EAI425" s="94"/>
      <c r="EAJ425" s="94"/>
      <c r="EAK425" s="94"/>
      <c r="EAL425" s="94"/>
      <c r="EAM425" s="94"/>
      <c r="EAN425" s="94"/>
      <c r="EAO425" s="94"/>
      <c r="EAP425" s="94"/>
      <c r="EAQ425" s="94"/>
      <c r="EAR425" s="94"/>
      <c r="EAS425" s="94"/>
      <c r="EAT425" s="94"/>
      <c r="EAU425" s="94"/>
      <c r="EAV425" s="94"/>
      <c r="EAW425" s="94"/>
      <c r="EAX425" s="94"/>
      <c r="EAY425" s="94"/>
      <c r="EAZ425" s="94"/>
      <c r="EBA425" s="94"/>
      <c r="EBB425" s="94"/>
      <c r="EBC425" s="94"/>
      <c r="EBD425" s="94"/>
      <c r="EBE425" s="94"/>
      <c r="EBF425" s="94"/>
      <c r="EBG425" s="94"/>
      <c r="EBH425" s="94"/>
      <c r="EBI425" s="94"/>
      <c r="EBJ425" s="94"/>
      <c r="EBK425" s="94"/>
      <c r="EBL425" s="94"/>
      <c r="EBM425" s="94"/>
      <c r="EBN425" s="94"/>
      <c r="EBO425" s="94"/>
      <c r="EBP425" s="94"/>
      <c r="EBQ425" s="94"/>
      <c r="EBR425" s="94"/>
      <c r="EBS425" s="94"/>
      <c r="EBT425" s="94"/>
      <c r="EBU425" s="94"/>
      <c r="EBV425" s="94"/>
      <c r="EBW425" s="94"/>
      <c r="EBX425" s="94"/>
      <c r="EBY425" s="94"/>
      <c r="EBZ425" s="94"/>
      <c r="ECA425" s="94"/>
      <c r="ECB425" s="94"/>
      <c r="ECC425" s="94"/>
      <c r="ECD425" s="94"/>
      <c r="ECE425" s="94"/>
      <c r="ECF425" s="94"/>
      <c r="ECG425" s="94"/>
      <c r="ECH425" s="94"/>
      <c r="ECI425" s="94"/>
      <c r="ECJ425" s="94"/>
      <c r="ECK425" s="94"/>
      <c r="ECL425" s="94"/>
      <c r="ECM425" s="94"/>
      <c r="ECN425" s="94"/>
      <c r="ECO425" s="94"/>
      <c r="ECP425" s="94"/>
      <c r="ECQ425" s="94"/>
      <c r="ECR425" s="94"/>
      <c r="ECS425" s="94"/>
      <c r="ECT425" s="94"/>
      <c r="ECU425" s="94"/>
      <c r="ECV425" s="94"/>
      <c r="ECW425" s="94"/>
      <c r="ECX425" s="94"/>
      <c r="ECY425" s="94"/>
      <c r="ECZ425" s="94"/>
      <c r="EDA425" s="94"/>
      <c r="EDB425" s="94"/>
      <c r="EDC425" s="94"/>
      <c r="EDD425" s="94"/>
      <c r="EDE425" s="94"/>
      <c r="EDF425" s="94"/>
      <c r="EDG425" s="94"/>
      <c r="EDH425" s="94"/>
      <c r="EDI425" s="94"/>
      <c r="EDJ425" s="94"/>
      <c r="EDK425" s="94"/>
      <c r="EDL425" s="94"/>
      <c r="EDM425" s="94"/>
      <c r="EDN425" s="94"/>
      <c r="EDO425" s="94"/>
      <c r="EDP425" s="94"/>
      <c r="EDQ425" s="94"/>
      <c r="EDR425" s="94"/>
      <c r="EDS425" s="94"/>
      <c r="EDT425" s="94"/>
      <c r="EDU425" s="94"/>
      <c r="EDV425" s="94"/>
      <c r="EDW425" s="94"/>
      <c r="EDX425" s="94"/>
      <c r="EDY425" s="94"/>
      <c r="EDZ425" s="94"/>
      <c r="EEA425" s="94"/>
      <c r="EEB425" s="94"/>
      <c r="EEC425" s="94"/>
      <c r="EED425" s="94"/>
      <c r="EEE425" s="94"/>
      <c r="EEF425" s="94"/>
      <c r="EEG425" s="94"/>
      <c r="EEH425" s="94"/>
      <c r="EEI425" s="94"/>
      <c r="EEJ425" s="94"/>
      <c r="EEK425" s="94"/>
      <c r="EEL425" s="94"/>
      <c r="EEM425" s="94"/>
      <c r="EEN425" s="94"/>
      <c r="EEO425" s="94"/>
      <c r="EEP425" s="94"/>
      <c r="EEQ425" s="94"/>
      <c r="EER425" s="94"/>
      <c r="EES425" s="94"/>
      <c r="EET425" s="94"/>
      <c r="EEU425" s="94"/>
      <c r="EEV425" s="94"/>
      <c r="EEW425" s="94"/>
      <c r="EEX425" s="94"/>
      <c r="EEY425" s="94"/>
      <c r="EEZ425" s="94"/>
      <c r="EFA425" s="94"/>
      <c r="EFB425" s="94"/>
      <c r="EFC425" s="94"/>
      <c r="EFD425" s="94"/>
      <c r="EFE425" s="94"/>
      <c r="EFF425" s="94"/>
      <c r="EFG425" s="94"/>
      <c r="EFH425" s="94"/>
      <c r="EFI425" s="94"/>
      <c r="EFJ425" s="94"/>
      <c r="EFK425" s="94"/>
      <c r="EFL425" s="94"/>
      <c r="EFM425" s="94"/>
      <c r="EFN425" s="94"/>
      <c r="EFO425" s="94"/>
      <c r="EFP425" s="94"/>
      <c r="EFQ425" s="94"/>
      <c r="EFR425" s="94"/>
      <c r="EFS425" s="94"/>
      <c r="EFT425" s="94"/>
      <c r="EFU425" s="94"/>
      <c r="EFV425" s="94"/>
      <c r="EFW425" s="94"/>
      <c r="EFX425" s="94"/>
      <c r="EFY425" s="94"/>
      <c r="EFZ425" s="94"/>
      <c r="EGA425" s="94"/>
      <c r="EGB425" s="94"/>
      <c r="EGC425" s="94"/>
      <c r="EGD425" s="94"/>
      <c r="EGE425" s="94"/>
      <c r="EGF425" s="94"/>
      <c r="EGG425" s="94"/>
      <c r="EGH425" s="94"/>
      <c r="EGI425" s="94"/>
      <c r="EGJ425" s="94"/>
      <c r="EGK425" s="94"/>
      <c r="EGL425" s="94"/>
      <c r="EGM425" s="94"/>
      <c r="EGN425" s="94"/>
      <c r="EGO425" s="94"/>
      <c r="EGP425" s="94"/>
      <c r="EGQ425" s="94"/>
      <c r="EGR425" s="94"/>
      <c r="EGS425" s="94"/>
      <c r="EGT425" s="94"/>
      <c r="EGU425" s="94"/>
      <c r="EGV425" s="94"/>
      <c r="EGW425" s="94"/>
      <c r="EGX425" s="94"/>
      <c r="EGY425" s="94"/>
      <c r="EGZ425" s="94"/>
      <c r="EHA425" s="94"/>
      <c r="EHB425" s="94"/>
      <c r="EHC425" s="94"/>
      <c r="EHD425" s="94"/>
      <c r="EHE425" s="94"/>
      <c r="EHF425" s="94"/>
      <c r="EHG425" s="94"/>
      <c r="EHH425" s="94"/>
      <c r="EHI425" s="94"/>
      <c r="EHJ425" s="94"/>
      <c r="EHK425" s="94"/>
      <c r="EHL425" s="94"/>
      <c r="EHM425" s="94"/>
      <c r="EHN425" s="94"/>
      <c r="EHO425" s="94"/>
      <c r="EHP425" s="94"/>
      <c r="EHQ425" s="94"/>
      <c r="EHR425" s="94"/>
      <c r="EHS425" s="94"/>
      <c r="EHT425" s="94"/>
      <c r="EHU425" s="94"/>
      <c r="EHV425" s="94"/>
      <c r="EHW425" s="94"/>
      <c r="EHX425" s="94"/>
      <c r="EHY425" s="94"/>
      <c r="EHZ425" s="94"/>
      <c r="EIA425" s="94"/>
      <c r="EIB425" s="94"/>
      <c r="EIC425" s="94"/>
      <c r="EID425" s="94"/>
      <c r="EIE425" s="94"/>
      <c r="EIF425" s="94"/>
      <c r="EIG425" s="94"/>
      <c r="EIH425" s="94"/>
      <c r="EII425" s="94"/>
      <c r="EIJ425" s="94"/>
      <c r="EIK425" s="94"/>
      <c r="EIL425" s="94"/>
      <c r="EIM425" s="94"/>
      <c r="EIN425" s="94"/>
      <c r="EIO425" s="94"/>
      <c r="EIP425" s="94"/>
      <c r="EIQ425" s="94"/>
      <c r="EIR425" s="94"/>
      <c r="EIS425" s="94"/>
      <c r="EIT425" s="94"/>
      <c r="EIU425" s="94"/>
      <c r="EIV425" s="94"/>
      <c r="EIW425" s="94"/>
      <c r="EIX425" s="94"/>
      <c r="EIY425" s="94"/>
      <c r="EIZ425" s="94"/>
      <c r="EJA425" s="94"/>
      <c r="EJB425" s="94"/>
      <c r="EJC425" s="94"/>
      <c r="EJD425" s="94"/>
      <c r="EJE425" s="94"/>
      <c r="EJF425" s="94"/>
      <c r="EJG425" s="94"/>
      <c r="EJH425" s="94"/>
      <c r="EJI425" s="94"/>
      <c r="EJJ425" s="94"/>
      <c r="EJK425" s="94"/>
      <c r="EJL425" s="94"/>
      <c r="EJM425" s="94"/>
      <c r="EJN425" s="94"/>
      <c r="EJO425" s="94"/>
      <c r="EJP425" s="94"/>
      <c r="EJQ425" s="94"/>
      <c r="EJR425" s="94"/>
      <c r="EJS425" s="94"/>
      <c r="EJT425" s="94"/>
      <c r="EJU425" s="94"/>
      <c r="EJV425" s="94"/>
      <c r="EJW425" s="94"/>
      <c r="EJX425" s="94"/>
      <c r="EJY425" s="94"/>
      <c r="EJZ425" s="94"/>
      <c r="EKA425" s="94"/>
      <c r="EKB425" s="94"/>
      <c r="EKC425" s="94"/>
      <c r="EKD425" s="94"/>
      <c r="EKE425" s="94"/>
      <c r="EKF425" s="94"/>
      <c r="EKG425" s="94"/>
      <c r="EKH425" s="94"/>
      <c r="EKI425" s="94"/>
      <c r="EKJ425" s="94"/>
      <c r="EKK425" s="94"/>
      <c r="EKL425" s="94"/>
      <c r="EKM425" s="94"/>
      <c r="EKN425" s="94"/>
      <c r="EKO425" s="94"/>
      <c r="EKP425" s="94"/>
      <c r="EKQ425" s="94"/>
      <c r="EKR425" s="94"/>
      <c r="EKS425" s="94"/>
      <c r="EKT425" s="94"/>
      <c r="EKU425" s="94"/>
      <c r="EKV425" s="94"/>
      <c r="EKW425" s="94"/>
      <c r="EKX425" s="94"/>
      <c r="EKY425" s="94"/>
      <c r="EKZ425" s="94"/>
      <c r="ELA425" s="94"/>
      <c r="ELB425" s="94"/>
      <c r="ELC425" s="94"/>
      <c r="ELD425" s="94"/>
      <c r="ELE425" s="94"/>
      <c r="ELF425" s="94"/>
      <c r="ELG425" s="94"/>
      <c r="ELH425" s="94"/>
      <c r="ELI425" s="94"/>
      <c r="ELJ425" s="94"/>
      <c r="ELK425" s="94"/>
      <c r="ELL425" s="94"/>
      <c r="ELM425" s="94"/>
      <c r="ELN425" s="94"/>
      <c r="ELO425" s="94"/>
      <c r="ELP425" s="94"/>
      <c r="ELQ425" s="94"/>
      <c r="ELR425" s="94"/>
      <c r="ELS425" s="94"/>
      <c r="ELT425" s="94"/>
      <c r="ELU425" s="94"/>
      <c r="ELV425" s="94"/>
      <c r="ELW425" s="94"/>
      <c r="ELX425" s="94"/>
      <c r="ELY425" s="94"/>
      <c r="ELZ425" s="94"/>
      <c r="EMA425" s="94"/>
      <c r="EMB425" s="94"/>
      <c r="EMC425" s="94"/>
      <c r="EMD425" s="94"/>
      <c r="EME425" s="94"/>
      <c r="EMF425" s="94"/>
      <c r="EMG425" s="94"/>
      <c r="EMH425" s="94"/>
      <c r="EMI425" s="94"/>
      <c r="EMJ425" s="94"/>
      <c r="EMK425" s="94"/>
      <c r="EML425" s="94"/>
      <c r="EMM425" s="94"/>
      <c r="EMN425" s="94"/>
      <c r="EMO425" s="94"/>
      <c r="EMP425" s="94"/>
      <c r="EMQ425" s="94"/>
      <c r="EMR425" s="94"/>
      <c r="EMS425" s="94"/>
      <c r="EMT425" s="94"/>
      <c r="EMU425" s="94"/>
      <c r="EMV425" s="94"/>
      <c r="EMW425" s="94"/>
      <c r="EMX425" s="94"/>
      <c r="EMY425" s="94"/>
      <c r="EMZ425" s="94"/>
      <c r="ENA425" s="94"/>
      <c r="ENB425" s="94"/>
      <c r="ENC425" s="94"/>
      <c r="END425" s="94"/>
      <c r="ENE425" s="94"/>
      <c r="ENF425" s="94"/>
      <c r="ENG425" s="94"/>
      <c r="ENH425" s="94"/>
      <c r="ENI425" s="94"/>
      <c r="ENJ425" s="94"/>
      <c r="ENK425" s="94"/>
      <c r="ENL425" s="94"/>
      <c r="ENM425" s="94"/>
      <c r="ENN425" s="94"/>
      <c r="ENO425" s="94"/>
      <c r="ENP425" s="94"/>
      <c r="ENQ425" s="94"/>
      <c r="ENR425" s="94"/>
      <c r="ENS425" s="94"/>
      <c r="ENT425" s="94"/>
      <c r="ENU425" s="94"/>
      <c r="ENV425" s="94"/>
      <c r="ENW425" s="94"/>
      <c r="ENX425" s="94"/>
      <c r="ENY425" s="94"/>
      <c r="ENZ425" s="94"/>
      <c r="EOA425" s="94"/>
      <c r="EOB425" s="94"/>
      <c r="EOC425" s="94"/>
      <c r="EOD425" s="94"/>
      <c r="EOE425" s="94"/>
      <c r="EOF425" s="94"/>
      <c r="EOG425" s="94"/>
      <c r="EOH425" s="94"/>
      <c r="EOI425" s="94"/>
      <c r="EOJ425" s="94"/>
      <c r="EOK425" s="94"/>
      <c r="EOL425" s="94"/>
      <c r="EOM425" s="94"/>
      <c r="EON425" s="94"/>
      <c r="EOO425" s="94"/>
      <c r="EOP425" s="94"/>
      <c r="EOQ425" s="94"/>
      <c r="EOR425" s="94"/>
      <c r="EOS425" s="94"/>
      <c r="EOT425" s="94"/>
      <c r="EOU425" s="94"/>
      <c r="EOV425" s="94"/>
      <c r="EOW425" s="94"/>
      <c r="EOX425" s="94"/>
      <c r="EOY425" s="94"/>
      <c r="EOZ425" s="94"/>
      <c r="EPA425" s="94"/>
      <c r="EPB425" s="94"/>
      <c r="EPC425" s="94"/>
      <c r="EPD425" s="94"/>
      <c r="EPE425" s="94"/>
      <c r="EPF425" s="94"/>
      <c r="EPG425" s="94"/>
      <c r="EPH425" s="94"/>
      <c r="EPI425" s="94"/>
      <c r="EPJ425" s="94"/>
      <c r="EPK425" s="94"/>
      <c r="EPL425" s="94"/>
      <c r="EPM425" s="94"/>
      <c r="EPN425" s="94"/>
      <c r="EPO425" s="94"/>
      <c r="EPP425" s="94"/>
      <c r="EPQ425" s="94"/>
      <c r="EPR425" s="94"/>
      <c r="EPS425" s="94"/>
      <c r="EPT425" s="94"/>
      <c r="EPU425" s="94"/>
      <c r="EPV425" s="94"/>
      <c r="EPW425" s="94"/>
      <c r="EPX425" s="94"/>
      <c r="EPY425" s="94"/>
      <c r="EPZ425" s="94"/>
      <c r="EQA425" s="94"/>
      <c r="EQB425" s="94"/>
      <c r="EQC425" s="94"/>
      <c r="EQD425" s="94"/>
      <c r="EQE425" s="94"/>
      <c r="EQF425" s="94"/>
      <c r="EQG425" s="94"/>
      <c r="EQH425" s="94"/>
      <c r="EQI425" s="94"/>
      <c r="EQJ425" s="94"/>
      <c r="EQK425" s="94"/>
      <c r="EQL425" s="94"/>
      <c r="EQM425" s="94"/>
      <c r="EQN425" s="94"/>
      <c r="EQO425" s="94"/>
      <c r="EQP425" s="94"/>
      <c r="EQQ425" s="94"/>
      <c r="EQR425" s="94"/>
      <c r="EQS425" s="94"/>
      <c r="EQT425" s="94"/>
      <c r="EQU425" s="94"/>
      <c r="EQV425" s="94"/>
      <c r="EQW425" s="94"/>
      <c r="EQX425" s="94"/>
      <c r="EQY425" s="94"/>
      <c r="EQZ425" s="94"/>
      <c r="ERA425" s="94"/>
      <c r="ERB425" s="94"/>
      <c r="ERC425" s="94"/>
      <c r="ERD425" s="94"/>
      <c r="ERE425" s="94"/>
      <c r="ERF425" s="94"/>
      <c r="ERG425" s="94"/>
      <c r="ERH425" s="94"/>
      <c r="ERI425" s="94"/>
      <c r="ERJ425" s="94"/>
      <c r="ERK425" s="94"/>
      <c r="ERL425" s="94"/>
      <c r="ERM425" s="94"/>
      <c r="ERN425" s="94"/>
      <c r="ERO425" s="94"/>
      <c r="ERP425" s="94"/>
      <c r="ERQ425" s="94"/>
      <c r="ERR425" s="94"/>
      <c r="ERS425" s="94"/>
      <c r="ERT425" s="94"/>
      <c r="ERU425" s="94"/>
      <c r="ERV425" s="94"/>
      <c r="ERW425" s="94"/>
      <c r="ERX425" s="94"/>
      <c r="ERY425" s="94"/>
      <c r="ERZ425" s="94"/>
      <c r="ESA425" s="94"/>
      <c r="ESB425" s="94"/>
      <c r="ESC425" s="94"/>
      <c r="ESD425" s="94"/>
      <c r="ESE425" s="94"/>
      <c r="ESF425" s="94"/>
      <c r="ESG425" s="94"/>
      <c r="ESH425" s="94"/>
      <c r="ESI425" s="94"/>
      <c r="ESJ425" s="94"/>
      <c r="ESK425" s="94"/>
      <c r="ESL425" s="94"/>
      <c r="ESM425" s="94"/>
      <c r="ESN425" s="94"/>
      <c r="ESO425" s="94"/>
      <c r="ESP425" s="94"/>
      <c r="ESQ425" s="94"/>
      <c r="ESR425" s="94"/>
      <c r="ESS425" s="94"/>
      <c r="EST425" s="94"/>
      <c r="ESU425" s="94"/>
      <c r="ESV425" s="94"/>
      <c r="ESW425" s="94"/>
      <c r="ESX425" s="94"/>
      <c r="ESY425" s="94"/>
      <c r="ESZ425" s="94"/>
      <c r="ETA425" s="94"/>
      <c r="ETB425" s="94"/>
      <c r="ETC425" s="94"/>
      <c r="ETD425" s="94"/>
      <c r="ETE425" s="94"/>
      <c r="ETF425" s="94"/>
      <c r="ETG425" s="94"/>
      <c r="ETH425" s="94"/>
      <c r="ETI425" s="94"/>
      <c r="ETJ425" s="94"/>
      <c r="ETK425" s="94"/>
      <c r="ETL425" s="94"/>
      <c r="ETM425" s="94"/>
      <c r="ETN425" s="94"/>
      <c r="ETO425" s="94"/>
      <c r="ETP425" s="94"/>
      <c r="ETQ425" s="94"/>
      <c r="ETR425" s="94"/>
      <c r="ETS425" s="94"/>
      <c r="ETT425" s="94"/>
      <c r="ETU425" s="94"/>
      <c r="ETV425" s="94"/>
      <c r="ETW425" s="94"/>
      <c r="ETX425" s="94"/>
      <c r="ETY425" s="94"/>
      <c r="ETZ425" s="94"/>
      <c r="EUA425" s="94"/>
      <c r="EUB425" s="94"/>
      <c r="EUC425" s="94"/>
      <c r="EUD425" s="94"/>
      <c r="EUE425" s="94"/>
      <c r="EUF425" s="94"/>
      <c r="EUG425" s="94"/>
      <c r="EUH425" s="94"/>
      <c r="EUI425" s="94"/>
      <c r="EUJ425" s="94"/>
      <c r="EUK425" s="94"/>
      <c r="EUL425" s="94"/>
      <c r="EUM425" s="94"/>
      <c r="EUN425" s="94"/>
      <c r="EUO425" s="94"/>
      <c r="EUP425" s="94"/>
      <c r="EUQ425" s="94"/>
      <c r="EUR425" s="94"/>
      <c r="EUS425" s="94"/>
      <c r="EUT425" s="94"/>
      <c r="EUU425" s="94"/>
      <c r="EUV425" s="94"/>
      <c r="EUW425" s="94"/>
      <c r="EUX425" s="94"/>
      <c r="EUY425" s="94"/>
      <c r="EUZ425" s="94"/>
      <c r="EVA425" s="94"/>
      <c r="EVB425" s="94"/>
      <c r="EVC425" s="94"/>
      <c r="EVD425" s="94"/>
      <c r="EVE425" s="94"/>
      <c r="EVF425" s="94"/>
      <c r="EVG425" s="94"/>
      <c r="EVH425" s="94"/>
      <c r="EVI425" s="94"/>
      <c r="EVJ425" s="94"/>
      <c r="EVK425" s="94"/>
      <c r="EVL425" s="94"/>
      <c r="EVM425" s="94"/>
      <c r="EVN425" s="94"/>
      <c r="EVO425" s="94"/>
      <c r="EVP425" s="94"/>
      <c r="EVQ425" s="94"/>
      <c r="EVR425" s="94"/>
      <c r="EVS425" s="94"/>
      <c r="EVT425" s="94"/>
      <c r="EVU425" s="94"/>
      <c r="EVV425" s="94"/>
      <c r="EVW425" s="94"/>
      <c r="EVX425" s="94"/>
      <c r="EVY425" s="94"/>
      <c r="EVZ425" s="94"/>
      <c r="EWA425" s="94"/>
      <c r="EWB425" s="94"/>
      <c r="EWC425" s="94"/>
      <c r="EWD425" s="94"/>
      <c r="EWE425" s="94"/>
      <c r="EWF425" s="94"/>
      <c r="EWG425" s="94"/>
      <c r="EWH425" s="94"/>
      <c r="EWI425" s="94"/>
      <c r="EWJ425" s="94"/>
      <c r="EWK425" s="94"/>
      <c r="EWL425" s="94"/>
      <c r="EWM425" s="94"/>
      <c r="EWN425" s="94"/>
      <c r="EWO425" s="94"/>
      <c r="EWP425" s="94"/>
      <c r="EWQ425" s="94"/>
      <c r="EWR425" s="94"/>
      <c r="EWS425" s="94"/>
      <c r="EWT425" s="94"/>
      <c r="EWU425" s="94"/>
      <c r="EWV425" s="94"/>
      <c r="EWW425" s="94"/>
      <c r="EWX425" s="94"/>
      <c r="EWY425" s="94"/>
      <c r="EWZ425" s="94"/>
      <c r="EXA425" s="94"/>
      <c r="EXB425" s="94"/>
      <c r="EXC425" s="94"/>
      <c r="EXD425" s="94"/>
      <c r="EXE425" s="94"/>
      <c r="EXF425" s="94"/>
      <c r="EXG425" s="94"/>
      <c r="EXH425" s="94"/>
      <c r="EXI425" s="94"/>
      <c r="EXJ425" s="94"/>
      <c r="EXK425" s="94"/>
      <c r="EXL425" s="94"/>
      <c r="EXM425" s="94"/>
      <c r="EXN425" s="94"/>
      <c r="EXO425" s="94"/>
      <c r="EXP425" s="94"/>
      <c r="EXQ425" s="94"/>
      <c r="EXR425" s="94"/>
      <c r="EXS425" s="94"/>
      <c r="EXT425" s="94"/>
      <c r="EXU425" s="94"/>
      <c r="EXV425" s="94"/>
      <c r="EXW425" s="94"/>
      <c r="EXX425" s="94"/>
      <c r="EXY425" s="94"/>
      <c r="EXZ425" s="94"/>
      <c r="EYA425" s="94"/>
      <c r="EYB425" s="94"/>
      <c r="EYC425" s="94"/>
      <c r="EYD425" s="94"/>
      <c r="EYE425" s="94"/>
      <c r="EYF425" s="94"/>
      <c r="EYG425" s="94"/>
      <c r="EYH425" s="94"/>
      <c r="EYI425" s="94"/>
      <c r="EYJ425" s="94"/>
      <c r="EYK425" s="94"/>
      <c r="EYL425" s="94"/>
      <c r="EYM425" s="94"/>
      <c r="EYN425" s="94"/>
      <c r="EYO425" s="94"/>
      <c r="EYP425" s="94"/>
      <c r="EYQ425" s="94"/>
      <c r="EYR425" s="94"/>
      <c r="EYS425" s="94"/>
      <c r="EYT425" s="94"/>
      <c r="EYU425" s="94"/>
      <c r="EYV425" s="94"/>
      <c r="EYW425" s="94"/>
      <c r="EYX425" s="94"/>
      <c r="EYY425" s="94"/>
      <c r="EYZ425" s="94"/>
      <c r="EZA425" s="94"/>
      <c r="EZB425" s="94"/>
      <c r="EZC425" s="94"/>
      <c r="EZD425" s="94"/>
      <c r="EZE425" s="94"/>
      <c r="EZF425" s="94"/>
      <c r="EZG425" s="94"/>
      <c r="EZH425" s="94"/>
      <c r="EZI425" s="94"/>
      <c r="EZJ425" s="94"/>
      <c r="EZK425" s="94"/>
      <c r="EZL425" s="94"/>
      <c r="EZM425" s="94"/>
      <c r="EZN425" s="94"/>
      <c r="EZO425" s="94"/>
      <c r="EZP425" s="94"/>
      <c r="EZQ425" s="94"/>
      <c r="EZR425" s="94"/>
      <c r="EZS425" s="94"/>
      <c r="EZT425" s="94"/>
      <c r="EZU425" s="94"/>
      <c r="EZV425" s="94"/>
      <c r="EZW425" s="94"/>
      <c r="EZX425" s="94"/>
      <c r="EZY425" s="94"/>
      <c r="EZZ425" s="94"/>
      <c r="FAA425" s="94"/>
      <c r="FAB425" s="94"/>
      <c r="FAC425" s="94"/>
      <c r="FAD425" s="94"/>
      <c r="FAE425" s="94"/>
      <c r="FAF425" s="94"/>
      <c r="FAG425" s="94"/>
      <c r="FAH425" s="94"/>
      <c r="FAI425" s="94"/>
      <c r="FAJ425" s="94"/>
      <c r="FAK425" s="94"/>
      <c r="FAL425" s="94"/>
      <c r="FAM425" s="94"/>
      <c r="FAN425" s="94"/>
      <c r="FAO425" s="94"/>
      <c r="FAP425" s="94"/>
      <c r="FAQ425" s="94"/>
      <c r="FAR425" s="94"/>
      <c r="FAS425" s="94"/>
      <c r="FAT425" s="94"/>
      <c r="FAU425" s="94"/>
      <c r="FAV425" s="94"/>
      <c r="FAW425" s="94"/>
      <c r="FAX425" s="94"/>
      <c r="FAY425" s="94"/>
      <c r="FAZ425" s="94"/>
      <c r="FBA425" s="94"/>
      <c r="FBB425" s="94"/>
      <c r="FBC425" s="94"/>
      <c r="FBD425" s="94"/>
      <c r="FBE425" s="94"/>
      <c r="FBF425" s="94"/>
      <c r="FBG425" s="94"/>
      <c r="FBH425" s="94"/>
      <c r="FBI425" s="94"/>
      <c r="FBJ425" s="94"/>
      <c r="FBK425" s="94"/>
      <c r="FBL425" s="94"/>
      <c r="FBM425" s="94"/>
      <c r="FBN425" s="94"/>
      <c r="FBO425" s="94"/>
      <c r="FBP425" s="94"/>
      <c r="FBQ425" s="94"/>
      <c r="FBR425" s="94"/>
      <c r="FBS425" s="94"/>
      <c r="FBT425" s="94"/>
      <c r="FBU425" s="94"/>
      <c r="FBV425" s="94"/>
      <c r="FBW425" s="94"/>
      <c r="FBX425" s="94"/>
      <c r="FBY425" s="94"/>
      <c r="FBZ425" s="94"/>
      <c r="FCA425" s="94"/>
      <c r="FCB425" s="94"/>
      <c r="FCC425" s="94"/>
      <c r="FCD425" s="94"/>
      <c r="FCE425" s="94"/>
      <c r="FCF425" s="94"/>
      <c r="FCG425" s="94"/>
      <c r="FCH425" s="94"/>
      <c r="FCI425" s="94"/>
      <c r="FCJ425" s="94"/>
      <c r="FCK425" s="94"/>
      <c r="FCL425" s="94"/>
      <c r="FCM425" s="94"/>
      <c r="FCN425" s="94"/>
      <c r="FCO425" s="94"/>
      <c r="FCP425" s="94"/>
      <c r="FCQ425" s="94"/>
      <c r="FCR425" s="94"/>
      <c r="FCS425" s="94"/>
      <c r="FCT425" s="94"/>
      <c r="FCU425" s="94"/>
      <c r="FCV425" s="94"/>
      <c r="FCW425" s="94"/>
      <c r="FCX425" s="94"/>
      <c r="FCY425" s="94"/>
      <c r="FCZ425" s="94"/>
      <c r="FDA425" s="94"/>
      <c r="FDB425" s="94"/>
      <c r="FDC425" s="94"/>
      <c r="FDD425" s="94"/>
      <c r="FDE425" s="94"/>
      <c r="FDF425" s="94"/>
      <c r="FDG425" s="94"/>
      <c r="FDH425" s="94"/>
      <c r="FDI425" s="94"/>
      <c r="FDJ425" s="94"/>
      <c r="FDK425" s="94"/>
      <c r="FDL425" s="94"/>
      <c r="FDM425" s="94"/>
      <c r="FDN425" s="94"/>
      <c r="FDO425" s="94"/>
      <c r="FDP425" s="94"/>
      <c r="FDQ425" s="94"/>
      <c r="FDR425" s="94"/>
      <c r="FDS425" s="94"/>
      <c r="FDT425" s="94"/>
      <c r="FDU425" s="94"/>
      <c r="FDV425" s="94"/>
      <c r="FDW425" s="94"/>
      <c r="FDX425" s="94"/>
      <c r="FDY425" s="94"/>
      <c r="FDZ425" s="94"/>
      <c r="FEA425" s="94"/>
      <c r="FEB425" s="94"/>
      <c r="FEC425" s="94"/>
      <c r="FED425" s="94"/>
      <c r="FEE425" s="94"/>
      <c r="FEF425" s="94"/>
      <c r="FEG425" s="94"/>
      <c r="FEH425" s="94"/>
      <c r="FEI425" s="94"/>
      <c r="FEJ425" s="94"/>
      <c r="FEK425" s="94"/>
      <c r="FEL425" s="94"/>
      <c r="FEM425" s="94"/>
      <c r="FEN425" s="94"/>
      <c r="FEO425" s="94"/>
      <c r="FEP425" s="94"/>
      <c r="FEQ425" s="94"/>
      <c r="FER425" s="94"/>
      <c r="FES425" s="94"/>
      <c r="FET425" s="94"/>
      <c r="FEU425" s="94"/>
      <c r="FEV425" s="94"/>
      <c r="FEW425" s="94"/>
      <c r="FEX425" s="94"/>
      <c r="FEY425" s="94"/>
      <c r="FEZ425" s="94"/>
      <c r="FFA425" s="94"/>
      <c r="FFB425" s="94"/>
      <c r="FFC425" s="94"/>
      <c r="FFD425" s="94"/>
      <c r="FFE425" s="94"/>
      <c r="FFF425" s="94"/>
      <c r="FFG425" s="94"/>
      <c r="FFH425" s="94"/>
      <c r="FFI425" s="94"/>
      <c r="FFJ425" s="94"/>
      <c r="FFK425" s="94"/>
      <c r="FFL425" s="94"/>
      <c r="FFM425" s="94"/>
      <c r="FFN425" s="94"/>
      <c r="FFO425" s="94"/>
      <c r="FFP425" s="94"/>
      <c r="FFQ425" s="94"/>
      <c r="FFR425" s="94"/>
      <c r="FFS425" s="94"/>
      <c r="FFT425" s="94"/>
      <c r="FFU425" s="94"/>
      <c r="FFV425" s="94"/>
      <c r="FFW425" s="94"/>
      <c r="FFX425" s="94"/>
      <c r="FFY425" s="94"/>
      <c r="FFZ425" s="94"/>
      <c r="FGA425" s="94"/>
      <c r="FGB425" s="94"/>
      <c r="FGC425" s="94"/>
      <c r="FGD425" s="94"/>
      <c r="FGE425" s="94"/>
      <c r="FGF425" s="94"/>
      <c r="FGG425" s="94"/>
      <c r="FGH425" s="94"/>
      <c r="FGI425" s="94"/>
      <c r="FGJ425" s="94"/>
      <c r="FGK425" s="94"/>
      <c r="FGL425" s="94"/>
      <c r="FGM425" s="94"/>
      <c r="FGN425" s="94"/>
      <c r="FGO425" s="94"/>
      <c r="FGP425" s="94"/>
      <c r="FGQ425" s="94"/>
      <c r="FGR425" s="94"/>
      <c r="FGS425" s="94"/>
      <c r="FGT425" s="94"/>
      <c r="FGU425" s="94"/>
      <c r="FGV425" s="94"/>
      <c r="FGW425" s="94"/>
      <c r="FGX425" s="94"/>
      <c r="FGY425" s="94"/>
      <c r="FGZ425" s="94"/>
      <c r="FHA425" s="94"/>
      <c r="FHB425" s="94"/>
      <c r="FHC425" s="94"/>
      <c r="FHD425" s="94"/>
      <c r="FHE425" s="94"/>
      <c r="FHF425" s="94"/>
      <c r="FHG425" s="94"/>
      <c r="FHH425" s="94"/>
      <c r="FHI425" s="94"/>
      <c r="FHJ425" s="94"/>
      <c r="FHK425" s="94"/>
      <c r="FHL425" s="94"/>
      <c r="FHM425" s="94"/>
      <c r="FHN425" s="94"/>
      <c r="FHO425" s="94"/>
      <c r="FHP425" s="94"/>
      <c r="FHQ425" s="94"/>
      <c r="FHR425" s="94"/>
      <c r="FHS425" s="94"/>
      <c r="FHT425" s="94"/>
      <c r="FHU425" s="94"/>
      <c r="FHV425" s="94"/>
      <c r="FHW425" s="94"/>
      <c r="FHX425" s="94"/>
      <c r="FHY425" s="94"/>
      <c r="FHZ425" s="94"/>
      <c r="FIA425" s="94"/>
      <c r="FIB425" s="94"/>
      <c r="FIC425" s="94"/>
      <c r="FID425" s="94"/>
      <c r="FIE425" s="94"/>
      <c r="FIF425" s="94"/>
      <c r="FIG425" s="94"/>
      <c r="FIH425" s="94"/>
      <c r="FII425" s="94"/>
      <c r="FIJ425" s="94"/>
      <c r="FIK425" s="94"/>
      <c r="FIL425" s="94"/>
      <c r="FIM425" s="94"/>
      <c r="FIN425" s="94"/>
      <c r="FIO425" s="94"/>
      <c r="FIP425" s="94"/>
      <c r="FIQ425" s="94"/>
      <c r="FIR425" s="94"/>
      <c r="FIS425" s="94"/>
      <c r="FIT425" s="94"/>
      <c r="FIU425" s="94"/>
      <c r="FIV425" s="94"/>
      <c r="FIW425" s="94"/>
      <c r="FIX425" s="94"/>
      <c r="FIY425" s="94"/>
      <c r="FIZ425" s="94"/>
      <c r="FJA425" s="94"/>
      <c r="FJB425" s="94"/>
      <c r="FJC425" s="94"/>
      <c r="FJD425" s="94"/>
      <c r="FJE425" s="94"/>
      <c r="FJF425" s="94"/>
      <c r="FJG425" s="94"/>
      <c r="FJH425" s="94"/>
      <c r="FJI425" s="94"/>
      <c r="FJJ425" s="94"/>
      <c r="FJK425" s="94"/>
      <c r="FJL425" s="94"/>
      <c r="FJM425" s="94"/>
      <c r="FJN425" s="94"/>
      <c r="FJO425" s="94"/>
      <c r="FJP425" s="94"/>
      <c r="FJQ425" s="94"/>
      <c r="FJR425" s="94"/>
      <c r="FJS425" s="94"/>
      <c r="FJT425" s="94"/>
      <c r="FJU425" s="94"/>
      <c r="FJV425" s="94"/>
      <c r="FJW425" s="94"/>
      <c r="FJX425" s="94"/>
      <c r="FJY425" s="94"/>
      <c r="FJZ425" s="94"/>
      <c r="FKA425" s="94"/>
      <c r="FKB425" s="94"/>
      <c r="FKC425" s="94"/>
      <c r="FKD425" s="94"/>
      <c r="FKE425" s="94"/>
      <c r="FKF425" s="94"/>
      <c r="FKG425" s="94"/>
      <c r="FKH425" s="94"/>
      <c r="FKI425" s="94"/>
      <c r="FKJ425" s="94"/>
      <c r="FKK425" s="94"/>
      <c r="FKL425" s="94"/>
      <c r="FKM425" s="94"/>
      <c r="FKN425" s="94"/>
      <c r="FKO425" s="94"/>
      <c r="FKP425" s="94"/>
      <c r="FKQ425" s="94"/>
      <c r="FKR425" s="94"/>
      <c r="FKS425" s="94"/>
      <c r="FKT425" s="94"/>
      <c r="FKU425" s="94"/>
      <c r="FKV425" s="94"/>
      <c r="FKW425" s="94"/>
      <c r="FKX425" s="94"/>
      <c r="FKY425" s="94"/>
      <c r="FKZ425" s="94"/>
      <c r="FLA425" s="94"/>
      <c r="FLB425" s="94"/>
      <c r="FLC425" s="94"/>
      <c r="FLD425" s="94"/>
      <c r="FLE425" s="94"/>
      <c r="FLF425" s="94"/>
      <c r="FLG425" s="94"/>
      <c r="FLH425" s="94"/>
      <c r="FLI425" s="94"/>
      <c r="FLJ425" s="94"/>
      <c r="FLK425" s="94"/>
      <c r="FLL425" s="94"/>
      <c r="FLM425" s="94"/>
      <c r="FLN425" s="94"/>
      <c r="FLO425" s="94"/>
      <c r="FLP425" s="94"/>
      <c r="FLQ425" s="94"/>
      <c r="FLR425" s="94"/>
      <c r="FLS425" s="94"/>
      <c r="FLT425" s="94"/>
      <c r="FLU425" s="94"/>
      <c r="FLV425" s="94"/>
      <c r="FLW425" s="94"/>
      <c r="FLX425" s="94"/>
      <c r="FLY425" s="94"/>
      <c r="FLZ425" s="94"/>
      <c r="FMA425" s="94"/>
      <c r="FMB425" s="94"/>
      <c r="FMC425" s="94"/>
      <c r="FMD425" s="94"/>
      <c r="FME425" s="94"/>
      <c r="FMF425" s="94"/>
      <c r="FMG425" s="94"/>
      <c r="FMH425" s="94"/>
      <c r="FMI425" s="94"/>
      <c r="FMJ425" s="94"/>
      <c r="FMK425" s="94"/>
      <c r="FML425" s="94"/>
      <c r="FMM425" s="94"/>
      <c r="FMN425" s="94"/>
      <c r="FMO425" s="94"/>
      <c r="FMP425" s="94"/>
      <c r="FMQ425" s="94"/>
      <c r="FMR425" s="94"/>
      <c r="FMS425" s="94"/>
      <c r="FMT425" s="94"/>
      <c r="FMU425" s="94"/>
      <c r="FMV425" s="94"/>
      <c r="FMW425" s="94"/>
      <c r="FMX425" s="94"/>
      <c r="FMY425" s="94"/>
      <c r="FMZ425" s="94"/>
      <c r="FNA425" s="94"/>
      <c r="FNB425" s="94"/>
      <c r="FNC425" s="94"/>
      <c r="FND425" s="94"/>
      <c r="FNE425" s="94"/>
      <c r="FNF425" s="94"/>
      <c r="FNG425" s="94"/>
      <c r="FNH425" s="94"/>
      <c r="FNI425" s="94"/>
      <c r="FNJ425" s="94"/>
      <c r="FNK425" s="94"/>
      <c r="FNL425" s="94"/>
      <c r="FNM425" s="94"/>
      <c r="FNN425" s="94"/>
      <c r="FNO425" s="94"/>
      <c r="FNP425" s="94"/>
      <c r="FNQ425" s="94"/>
      <c r="FNR425" s="94"/>
      <c r="FNS425" s="94"/>
      <c r="FNT425" s="94"/>
      <c r="FNU425" s="94"/>
      <c r="FNV425" s="94"/>
      <c r="FNW425" s="94"/>
      <c r="FNX425" s="94"/>
      <c r="FNY425" s="94"/>
      <c r="FNZ425" s="94"/>
      <c r="FOA425" s="94"/>
      <c r="FOB425" s="94"/>
      <c r="FOC425" s="94"/>
      <c r="FOD425" s="94"/>
      <c r="FOE425" s="94"/>
      <c r="FOF425" s="94"/>
      <c r="FOG425" s="94"/>
      <c r="FOH425" s="94"/>
      <c r="FOI425" s="94"/>
      <c r="FOJ425" s="94"/>
      <c r="FOK425" s="94"/>
      <c r="FOL425" s="94"/>
      <c r="FOM425" s="94"/>
      <c r="FON425" s="94"/>
      <c r="FOO425" s="94"/>
      <c r="FOP425" s="94"/>
      <c r="FOQ425" s="94"/>
      <c r="FOR425" s="94"/>
      <c r="FOS425" s="94"/>
      <c r="FOT425" s="94"/>
      <c r="FOU425" s="94"/>
      <c r="FOV425" s="94"/>
      <c r="FOW425" s="94"/>
      <c r="FOX425" s="94"/>
      <c r="FOY425" s="94"/>
      <c r="FOZ425" s="94"/>
      <c r="FPA425" s="94"/>
      <c r="FPB425" s="94"/>
      <c r="FPC425" s="94"/>
      <c r="FPD425" s="94"/>
      <c r="FPE425" s="94"/>
      <c r="FPF425" s="94"/>
      <c r="FPG425" s="94"/>
      <c r="FPH425" s="94"/>
      <c r="FPI425" s="94"/>
      <c r="FPJ425" s="94"/>
      <c r="FPK425" s="94"/>
      <c r="FPL425" s="94"/>
      <c r="FPM425" s="94"/>
      <c r="FPN425" s="94"/>
      <c r="FPO425" s="94"/>
      <c r="FPP425" s="94"/>
      <c r="FPQ425" s="94"/>
      <c r="FPR425" s="94"/>
      <c r="FPS425" s="94"/>
      <c r="FPT425" s="94"/>
      <c r="FPU425" s="94"/>
      <c r="FPV425" s="94"/>
      <c r="FPW425" s="94"/>
      <c r="FPX425" s="94"/>
      <c r="FPY425" s="94"/>
      <c r="FPZ425" s="94"/>
      <c r="FQA425" s="94"/>
      <c r="FQB425" s="94"/>
      <c r="FQC425" s="94"/>
      <c r="FQD425" s="94"/>
      <c r="FQE425" s="94"/>
      <c r="FQF425" s="94"/>
      <c r="FQG425" s="94"/>
      <c r="FQH425" s="94"/>
      <c r="FQI425" s="94"/>
      <c r="FQJ425" s="94"/>
      <c r="FQK425" s="94"/>
      <c r="FQL425" s="94"/>
      <c r="FQM425" s="94"/>
      <c r="FQN425" s="94"/>
      <c r="FQO425" s="94"/>
      <c r="FQP425" s="94"/>
      <c r="FQQ425" s="94"/>
      <c r="FQR425" s="94"/>
      <c r="FQS425" s="94"/>
      <c r="FQT425" s="94"/>
      <c r="FQU425" s="94"/>
      <c r="FQV425" s="94"/>
      <c r="FQW425" s="94"/>
      <c r="FQX425" s="94"/>
      <c r="FQY425" s="94"/>
      <c r="FQZ425" s="94"/>
      <c r="FRA425" s="94"/>
      <c r="FRB425" s="94"/>
      <c r="FRC425" s="94"/>
      <c r="FRD425" s="94"/>
      <c r="FRE425" s="94"/>
      <c r="FRF425" s="94"/>
      <c r="FRG425" s="94"/>
      <c r="FRH425" s="94"/>
      <c r="FRI425" s="94"/>
      <c r="FRJ425" s="94"/>
      <c r="FRK425" s="94"/>
      <c r="FRL425" s="94"/>
      <c r="FRM425" s="94"/>
      <c r="FRN425" s="94"/>
      <c r="FRO425" s="94"/>
      <c r="FRP425" s="94"/>
      <c r="FRQ425" s="94"/>
      <c r="FRR425" s="94"/>
      <c r="FRS425" s="94"/>
      <c r="FRT425" s="94"/>
      <c r="FRU425" s="94"/>
      <c r="FRV425" s="94"/>
      <c r="FRW425" s="94"/>
      <c r="FRX425" s="94"/>
      <c r="FRY425" s="94"/>
      <c r="FRZ425" s="94"/>
      <c r="FSA425" s="94"/>
      <c r="FSB425" s="94"/>
      <c r="FSC425" s="94"/>
      <c r="FSD425" s="94"/>
      <c r="FSE425" s="94"/>
      <c r="FSF425" s="94"/>
      <c r="FSG425" s="94"/>
      <c r="FSH425" s="94"/>
      <c r="FSI425" s="94"/>
      <c r="FSJ425" s="94"/>
      <c r="FSK425" s="94"/>
      <c r="FSL425" s="94"/>
      <c r="FSM425" s="94"/>
      <c r="FSN425" s="94"/>
      <c r="FSO425" s="94"/>
      <c r="FSP425" s="94"/>
      <c r="FSQ425" s="94"/>
      <c r="FSR425" s="94"/>
      <c r="FSS425" s="94"/>
      <c r="FST425" s="94"/>
      <c r="FSU425" s="94"/>
      <c r="FSV425" s="94"/>
      <c r="FSW425" s="94"/>
      <c r="FSX425" s="94"/>
      <c r="FSY425" s="94"/>
      <c r="FSZ425" s="94"/>
      <c r="FTA425" s="94"/>
      <c r="FTB425" s="94"/>
      <c r="FTC425" s="94"/>
      <c r="FTD425" s="94"/>
      <c r="FTE425" s="94"/>
      <c r="FTF425" s="94"/>
      <c r="FTG425" s="94"/>
      <c r="FTH425" s="94"/>
      <c r="FTI425" s="94"/>
      <c r="FTJ425" s="94"/>
      <c r="FTK425" s="94"/>
      <c r="FTL425" s="94"/>
      <c r="FTM425" s="94"/>
      <c r="FTN425" s="94"/>
      <c r="FTO425" s="94"/>
      <c r="FTP425" s="94"/>
      <c r="FTQ425" s="94"/>
      <c r="FTR425" s="94"/>
      <c r="FTS425" s="94"/>
      <c r="FTT425" s="94"/>
      <c r="FTU425" s="94"/>
      <c r="FTV425" s="94"/>
      <c r="FTW425" s="94"/>
      <c r="FTX425" s="94"/>
      <c r="FTY425" s="94"/>
      <c r="FTZ425" s="94"/>
      <c r="FUA425" s="94"/>
      <c r="FUB425" s="94"/>
      <c r="FUC425" s="94"/>
      <c r="FUD425" s="94"/>
      <c r="FUE425" s="94"/>
      <c r="FUF425" s="94"/>
      <c r="FUG425" s="94"/>
      <c r="FUH425" s="94"/>
      <c r="FUI425" s="94"/>
      <c r="FUJ425" s="94"/>
      <c r="FUK425" s="94"/>
      <c r="FUL425" s="94"/>
      <c r="FUM425" s="94"/>
      <c r="FUN425" s="94"/>
      <c r="FUO425" s="94"/>
      <c r="FUP425" s="94"/>
      <c r="FUQ425" s="94"/>
      <c r="FUR425" s="94"/>
      <c r="FUS425" s="94"/>
      <c r="FUT425" s="94"/>
      <c r="FUU425" s="94"/>
      <c r="FUV425" s="94"/>
      <c r="FUW425" s="94"/>
      <c r="FUX425" s="94"/>
      <c r="FUY425" s="94"/>
      <c r="FUZ425" s="94"/>
      <c r="FVA425" s="94"/>
      <c r="FVB425" s="94"/>
      <c r="FVC425" s="94"/>
      <c r="FVD425" s="94"/>
      <c r="FVE425" s="94"/>
      <c r="FVF425" s="94"/>
      <c r="FVG425" s="94"/>
      <c r="FVH425" s="94"/>
      <c r="FVI425" s="94"/>
      <c r="FVJ425" s="94"/>
      <c r="FVK425" s="94"/>
      <c r="FVL425" s="94"/>
      <c r="FVM425" s="94"/>
      <c r="FVN425" s="94"/>
      <c r="FVO425" s="94"/>
      <c r="FVP425" s="94"/>
      <c r="FVQ425" s="94"/>
      <c r="FVR425" s="94"/>
      <c r="FVS425" s="94"/>
      <c r="FVT425" s="94"/>
      <c r="FVU425" s="94"/>
      <c r="FVV425" s="94"/>
      <c r="FVW425" s="94"/>
      <c r="FVX425" s="94"/>
      <c r="FVY425" s="94"/>
      <c r="FVZ425" s="94"/>
      <c r="FWA425" s="94"/>
      <c r="FWB425" s="94"/>
      <c r="FWC425" s="94"/>
      <c r="FWD425" s="94"/>
      <c r="FWE425" s="94"/>
      <c r="FWF425" s="94"/>
      <c r="FWG425" s="94"/>
      <c r="FWH425" s="94"/>
      <c r="FWI425" s="94"/>
      <c r="FWJ425" s="94"/>
      <c r="FWK425" s="94"/>
      <c r="FWL425" s="94"/>
      <c r="FWM425" s="94"/>
      <c r="FWN425" s="94"/>
      <c r="FWO425" s="94"/>
      <c r="FWP425" s="94"/>
      <c r="FWQ425" s="94"/>
      <c r="FWR425" s="94"/>
      <c r="FWS425" s="94"/>
      <c r="FWT425" s="94"/>
      <c r="FWU425" s="94"/>
      <c r="FWV425" s="94"/>
      <c r="FWW425" s="94"/>
      <c r="FWX425" s="94"/>
      <c r="FWY425" s="94"/>
      <c r="FWZ425" s="94"/>
      <c r="FXA425" s="94"/>
      <c r="FXB425" s="94"/>
      <c r="FXC425" s="94"/>
      <c r="FXD425" s="94"/>
      <c r="FXE425" s="94"/>
      <c r="FXF425" s="94"/>
      <c r="FXG425" s="94"/>
      <c r="FXH425" s="94"/>
      <c r="FXI425" s="94"/>
      <c r="FXJ425" s="94"/>
      <c r="FXK425" s="94"/>
      <c r="FXL425" s="94"/>
      <c r="FXM425" s="94"/>
      <c r="FXN425" s="94"/>
      <c r="FXO425" s="94"/>
      <c r="FXP425" s="94"/>
      <c r="FXQ425" s="94"/>
      <c r="FXR425" s="94"/>
      <c r="FXS425" s="94"/>
      <c r="FXT425" s="94"/>
      <c r="FXU425" s="94"/>
      <c r="FXV425" s="94"/>
      <c r="FXW425" s="94"/>
      <c r="FXX425" s="94"/>
      <c r="FXY425" s="94"/>
      <c r="FXZ425" s="94"/>
      <c r="FYA425" s="94"/>
      <c r="FYB425" s="94"/>
      <c r="FYC425" s="94"/>
      <c r="FYD425" s="94"/>
      <c r="FYE425" s="94"/>
      <c r="FYF425" s="94"/>
      <c r="FYG425" s="94"/>
      <c r="FYH425" s="94"/>
      <c r="FYI425" s="94"/>
      <c r="FYJ425" s="94"/>
      <c r="FYK425" s="94"/>
      <c r="FYL425" s="94"/>
      <c r="FYM425" s="94"/>
      <c r="FYN425" s="94"/>
      <c r="FYO425" s="94"/>
      <c r="FYP425" s="94"/>
      <c r="FYQ425" s="94"/>
      <c r="FYR425" s="94"/>
      <c r="FYS425" s="94"/>
      <c r="FYT425" s="94"/>
      <c r="FYU425" s="94"/>
      <c r="FYV425" s="94"/>
      <c r="FYW425" s="94"/>
      <c r="FYX425" s="94"/>
      <c r="FYY425" s="94"/>
      <c r="FYZ425" s="94"/>
      <c r="FZA425" s="94"/>
      <c r="FZB425" s="94"/>
      <c r="FZC425" s="94"/>
      <c r="FZD425" s="94"/>
      <c r="FZE425" s="94"/>
      <c r="FZF425" s="94"/>
      <c r="FZG425" s="94"/>
      <c r="FZH425" s="94"/>
      <c r="FZI425" s="94"/>
      <c r="FZJ425" s="94"/>
      <c r="FZK425" s="94"/>
      <c r="FZL425" s="94"/>
      <c r="FZM425" s="94"/>
      <c r="FZN425" s="94"/>
      <c r="FZO425" s="94"/>
      <c r="FZP425" s="94"/>
      <c r="FZQ425" s="94"/>
      <c r="FZR425" s="94"/>
      <c r="FZS425" s="94"/>
      <c r="FZT425" s="94"/>
      <c r="FZU425" s="94"/>
      <c r="FZV425" s="94"/>
      <c r="FZW425" s="94"/>
      <c r="FZX425" s="94"/>
      <c r="FZY425" s="94"/>
      <c r="FZZ425" s="94"/>
      <c r="GAA425" s="94"/>
      <c r="GAB425" s="94"/>
      <c r="GAC425" s="94"/>
      <c r="GAD425" s="94"/>
      <c r="GAE425" s="94"/>
      <c r="GAF425" s="94"/>
      <c r="GAG425" s="94"/>
      <c r="GAH425" s="94"/>
      <c r="GAI425" s="94"/>
      <c r="GAJ425" s="94"/>
      <c r="GAK425" s="94"/>
      <c r="GAL425" s="94"/>
      <c r="GAM425" s="94"/>
      <c r="GAN425" s="94"/>
      <c r="GAO425" s="94"/>
      <c r="GAP425" s="94"/>
      <c r="GAQ425" s="94"/>
      <c r="GAR425" s="94"/>
      <c r="GAS425" s="94"/>
      <c r="GAT425" s="94"/>
      <c r="GAU425" s="94"/>
      <c r="GAV425" s="94"/>
      <c r="GAW425" s="94"/>
      <c r="GAX425" s="94"/>
      <c r="GAY425" s="94"/>
      <c r="GAZ425" s="94"/>
      <c r="GBA425" s="94"/>
      <c r="GBB425" s="94"/>
      <c r="GBC425" s="94"/>
      <c r="GBD425" s="94"/>
      <c r="GBE425" s="94"/>
      <c r="GBF425" s="94"/>
      <c r="GBG425" s="94"/>
      <c r="GBH425" s="94"/>
      <c r="GBI425" s="94"/>
      <c r="GBJ425" s="94"/>
      <c r="GBK425" s="94"/>
      <c r="GBL425" s="94"/>
      <c r="GBM425" s="94"/>
      <c r="GBN425" s="94"/>
      <c r="GBO425" s="94"/>
      <c r="GBP425" s="94"/>
      <c r="GBQ425" s="94"/>
      <c r="GBR425" s="94"/>
      <c r="GBS425" s="94"/>
      <c r="GBT425" s="94"/>
      <c r="GBU425" s="94"/>
      <c r="GBV425" s="94"/>
      <c r="GBW425" s="94"/>
      <c r="GBX425" s="94"/>
      <c r="GBY425" s="94"/>
      <c r="GBZ425" s="94"/>
      <c r="GCA425" s="94"/>
      <c r="GCB425" s="94"/>
      <c r="GCC425" s="94"/>
      <c r="GCD425" s="94"/>
      <c r="GCE425" s="94"/>
      <c r="GCF425" s="94"/>
      <c r="GCG425" s="94"/>
      <c r="GCH425" s="94"/>
      <c r="GCI425" s="94"/>
      <c r="GCJ425" s="94"/>
      <c r="GCK425" s="94"/>
      <c r="GCL425" s="94"/>
      <c r="GCM425" s="94"/>
      <c r="GCN425" s="94"/>
      <c r="GCO425" s="94"/>
      <c r="GCP425" s="94"/>
      <c r="GCQ425" s="94"/>
      <c r="GCR425" s="94"/>
      <c r="GCS425" s="94"/>
      <c r="GCT425" s="94"/>
      <c r="GCU425" s="94"/>
      <c r="GCV425" s="94"/>
      <c r="GCW425" s="94"/>
      <c r="GCX425" s="94"/>
      <c r="GCY425" s="94"/>
      <c r="GCZ425" s="94"/>
      <c r="GDA425" s="94"/>
      <c r="GDB425" s="94"/>
      <c r="GDC425" s="94"/>
      <c r="GDD425" s="94"/>
      <c r="GDE425" s="94"/>
      <c r="GDF425" s="94"/>
      <c r="GDG425" s="94"/>
      <c r="GDH425" s="94"/>
      <c r="GDI425" s="94"/>
      <c r="GDJ425" s="94"/>
      <c r="GDK425" s="94"/>
      <c r="GDL425" s="94"/>
      <c r="GDM425" s="94"/>
      <c r="GDN425" s="94"/>
      <c r="GDO425" s="94"/>
      <c r="GDP425" s="94"/>
      <c r="GDQ425" s="94"/>
      <c r="GDR425" s="94"/>
      <c r="GDS425" s="94"/>
      <c r="GDT425" s="94"/>
      <c r="GDU425" s="94"/>
      <c r="GDV425" s="94"/>
      <c r="GDW425" s="94"/>
      <c r="GDX425" s="94"/>
      <c r="GDY425" s="94"/>
      <c r="GDZ425" s="94"/>
      <c r="GEA425" s="94"/>
      <c r="GEB425" s="94"/>
      <c r="GEC425" s="94"/>
      <c r="GED425" s="94"/>
      <c r="GEE425" s="94"/>
      <c r="GEF425" s="94"/>
      <c r="GEG425" s="94"/>
      <c r="GEH425" s="94"/>
      <c r="GEI425" s="94"/>
      <c r="GEJ425" s="94"/>
      <c r="GEK425" s="94"/>
      <c r="GEL425" s="94"/>
      <c r="GEM425" s="94"/>
      <c r="GEN425" s="94"/>
      <c r="GEO425" s="94"/>
      <c r="GEP425" s="94"/>
      <c r="GEQ425" s="94"/>
      <c r="GER425" s="94"/>
      <c r="GES425" s="94"/>
      <c r="GET425" s="94"/>
      <c r="GEU425" s="94"/>
      <c r="GEV425" s="94"/>
      <c r="GEW425" s="94"/>
      <c r="GEX425" s="94"/>
      <c r="GEY425" s="94"/>
      <c r="GEZ425" s="94"/>
      <c r="GFA425" s="94"/>
      <c r="GFB425" s="94"/>
      <c r="GFC425" s="94"/>
      <c r="GFD425" s="94"/>
      <c r="GFE425" s="94"/>
      <c r="GFF425" s="94"/>
      <c r="GFG425" s="94"/>
      <c r="GFH425" s="94"/>
      <c r="GFI425" s="94"/>
      <c r="GFJ425" s="94"/>
      <c r="GFK425" s="94"/>
      <c r="GFL425" s="94"/>
      <c r="GFM425" s="94"/>
      <c r="GFN425" s="94"/>
      <c r="GFO425" s="94"/>
      <c r="GFP425" s="94"/>
      <c r="GFQ425" s="94"/>
      <c r="GFR425" s="94"/>
      <c r="GFS425" s="94"/>
      <c r="GFT425" s="94"/>
      <c r="GFU425" s="94"/>
      <c r="GFV425" s="94"/>
      <c r="GFW425" s="94"/>
      <c r="GFX425" s="94"/>
      <c r="GFY425" s="94"/>
      <c r="GFZ425" s="94"/>
      <c r="GGA425" s="94"/>
      <c r="GGB425" s="94"/>
      <c r="GGC425" s="94"/>
      <c r="GGD425" s="94"/>
      <c r="GGE425" s="94"/>
      <c r="GGF425" s="94"/>
      <c r="GGG425" s="94"/>
      <c r="GGH425" s="94"/>
      <c r="GGI425" s="94"/>
      <c r="GGJ425" s="94"/>
      <c r="GGK425" s="94"/>
      <c r="GGL425" s="94"/>
      <c r="GGM425" s="94"/>
      <c r="GGN425" s="94"/>
      <c r="GGO425" s="94"/>
      <c r="GGP425" s="94"/>
      <c r="GGQ425" s="94"/>
      <c r="GGR425" s="94"/>
      <c r="GGS425" s="94"/>
      <c r="GGT425" s="94"/>
      <c r="GGU425" s="94"/>
      <c r="GGV425" s="94"/>
      <c r="GGW425" s="94"/>
      <c r="GGX425" s="94"/>
      <c r="GGY425" s="94"/>
      <c r="GGZ425" s="94"/>
      <c r="GHA425" s="94"/>
      <c r="GHB425" s="94"/>
      <c r="GHC425" s="94"/>
      <c r="GHD425" s="94"/>
      <c r="GHE425" s="94"/>
      <c r="GHF425" s="94"/>
      <c r="GHG425" s="94"/>
      <c r="GHH425" s="94"/>
      <c r="GHI425" s="94"/>
      <c r="GHJ425" s="94"/>
      <c r="GHK425" s="94"/>
      <c r="GHL425" s="94"/>
      <c r="GHM425" s="94"/>
      <c r="GHN425" s="94"/>
      <c r="GHO425" s="94"/>
      <c r="GHP425" s="94"/>
      <c r="GHQ425" s="94"/>
      <c r="GHR425" s="94"/>
      <c r="GHS425" s="94"/>
      <c r="GHT425" s="94"/>
      <c r="GHU425" s="94"/>
      <c r="GHV425" s="94"/>
      <c r="GHW425" s="94"/>
      <c r="GHX425" s="94"/>
      <c r="GHY425" s="94"/>
      <c r="GHZ425" s="94"/>
      <c r="GIA425" s="94"/>
      <c r="GIB425" s="94"/>
      <c r="GIC425" s="94"/>
      <c r="GID425" s="94"/>
      <c r="GIE425" s="94"/>
      <c r="GIF425" s="94"/>
      <c r="GIG425" s="94"/>
      <c r="GIH425" s="94"/>
      <c r="GII425" s="94"/>
      <c r="GIJ425" s="94"/>
      <c r="GIK425" s="94"/>
      <c r="GIL425" s="94"/>
      <c r="GIM425" s="94"/>
      <c r="GIN425" s="94"/>
      <c r="GIO425" s="94"/>
      <c r="GIP425" s="94"/>
      <c r="GIQ425" s="94"/>
      <c r="GIR425" s="94"/>
      <c r="GIS425" s="94"/>
      <c r="GIT425" s="94"/>
      <c r="GIU425" s="94"/>
      <c r="GIV425" s="94"/>
      <c r="GIW425" s="94"/>
      <c r="GIX425" s="94"/>
      <c r="GIY425" s="94"/>
      <c r="GIZ425" s="94"/>
      <c r="GJA425" s="94"/>
      <c r="GJB425" s="94"/>
      <c r="GJC425" s="94"/>
      <c r="GJD425" s="94"/>
      <c r="GJE425" s="94"/>
      <c r="GJF425" s="94"/>
      <c r="GJG425" s="94"/>
      <c r="GJH425" s="94"/>
      <c r="GJI425" s="94"/>
      <c r="GJJ425" s="94"/>
      <c r="GJK425" s="94"/>
      <c r="GJL425" s="94"/>
      <c r="GJM425" s="94"/>
      <c r="GJN425" s="94"/>
      <c r="GJO425" s="94"/>
      <c r="GJP425" s="94"/>
      <c r="GJQ425" s="94"/>
      <c r="GJR425" s="94"/>
      <c r="GJS425" s="94"/>
      <c r="GJT425" s="94"/>
      <c r="GJU425" s="94"/>
      <c r="GJV425" s="94"/>
      <c r="GJW425" s="94"/>
      <c r="GJX425" s="94"/>
      <c r="GJY425" s="94"/>
      <c r="GJZ425" s="94"/>
      <c r="GKA425" s="94"/>
      <c r="GKB425" s="94"/>
      <c r="GKC425" s="94"/>
      <c r="GKD425" s="94"/>
      <c r="GKE425" s="94"/>
      <c r="GKF425" s="94"/>
      <c r="GKG425" s="94"/>
      <c r="GKH425" s="94"/>
      <c r="GKI425" s="94"/>
      <c r="GKJ425" s="94"/>
      <c r="GKK425" s="94"/>
      <c r="GKL425" s="94"/>
      <c r="GKM425" s="94"/>
      <c r="GKN425" s="94"/>
      <c r="GKO425" s="94"/>
      <c r="GKP425" s="94"/>
      <c r="GKQ425" s="94"/>
      <c r="GKR425" s="94"/>
      <c r="GKS425" s="94"/>
      <c r="GKT425" s="94"/>
      <c r="GKU425" s="94"/>
      <c r="GKV425" s="94"/>
      <c r="GKW425" s="94"/>
      <c r="GKX425" s="94"/>
      <c r="GKY425" s="94"/>
      <c r="GKZ425" s="94"/>
      <c r="GLA425" s="94"/>
      <c r="GLB425" s="94"/>
      <c r="GLC425" s="94"/>
      <c r="GLD425" s="94"/>
      <c r="GLE425" s="94"/>
      <c r="GLF425" s="94"/>
      <c r="GLG425" s="94"/>
      <c r="GLH425" s="94"/>
      <c r="GLI425" s="94"/>
      <c r="GLJ425" s="94"/>
      <c r="GLK425" s="94"/>
      <c r="GLL425" s="94"/>
      <c r="GLM425" s="94"/>
      <c r="GLN425" s="94"/>
      <c r="GLO425" s="94"/>
      <c r="GLP425" s="94"/>
      <c r="GLQ425" s="94"/>
      <c r="GLR425" s="94"/>
      <c r="GLS425" s="94"/>
      <c r="GLT425" s="94"/>
      <c r="GLU425" s="94"/>
      <c r="GLV425" s="94"/>
      <c r="GLW425" s="94"/>
      <c r="GLX425" s="94"/>
      <c r="GLY425" s="94"/>
      <c r="GLZ425" s="94"/>
      <c r="GMA425" s="94"/>
      <c r="GMB425" s="94"/>
      <c r="GMC425" s="94"/>
      <c r="GMD425" s="94"/>
      <c r="GME425" s="94"/>
      <c r="GMF425" s="94"/>
      <c r="GMG425" s="94"/>
      <c r="GMH425" s="94"/>
      <c r="GMI425" s="94"/>
      <c r="GMJ425" s="94"/>
      <c r="GMK425" s="94"/>
      <c r="GML425" s="94"/>
      <c r="GMM425" s="94"/>
      <c r="GMN425" s="94"/>
      <c r="GMO425" s="94"/>
      <c r="GMP425" s="94"/>
      <c r="GMQ425" s="94"/>
      <c r="GMR425" s="94"/>
      <c r="GMS425" s="94"/>
      <c r="GMT425" s="94"/>
      <c r="GMU425" s="94"/>
      <c r="GMV425" s="94"/>
      <c r="GMW425" s="94"/>
      <c r="GMX425" s="94"/>
      <c r="GMY425" s="94"/>
      <c r="GMZ425" s="94"/>
      <c r="GNA425" s="94"/>
      <c r="GNB425" s="94"/>
      <c r="GNC425" s="94"/>
      <c r="GND425" s="94"/>
      <c r="GNE425" s="94"/>
      <c r="GNF425" s="94"/>
      <c r="GNG425" s="94"/>
      <c r="GNH425" s="94"/>
      <c r="GNI425" s="94"/>
      <c r="GNJ425" s="94"/>
      <c r="GNK425" s="94"/>
      <c r="GNL425" s="94"/>
      <c r="GNM425" s="94"/>
      <c r="GNN425" s="94"/>
      <c r="GNO425" s="94"/>
      <c r="GNP425" s="94"/>
      <c r="GNQ425" s="94"/>
      <c r="GNR425" s="94"/>
      <c r="GNS425" s="94"/>
      <c r="GNT425" s="94"/>
      <c r="GNU425" s="94"/>
      <c r="GNV425" s="94"/>
      <c r="GNW425" s="94"/>
      <c r="GNX425" s="94"/>
      <c r="GNY425" s="94"/>
      <c r="GNZ425" s="94"/>
      <c r="GOA425" s="94"/>
      <c r="GOB425" s="94"/>
      <c r="GOC425" s="94"/>
      <c r="GOD425" s="94"/>
      <c r="GOE425" s="94"/>
      <c r="GOF425" s="94"/>
      <c r="GOG425" s="94"/>
      <c r="GOH425" s="94"/>
      <c r="GOI425" s="94"/>
      <c r="GOJ425" s="94"/>
      <c r="GOK425" s="94"/>
      <c r="GOL425" s="94"/>
      <c r="GOM425" s="94"/>
      <c r="GON425" s="94"/>
      <c r="GOO425" s="94"/>
      <c r="GOP425" s="94"/>
      <c r="GOQ425" s="94"/>
      <c r="GOR425" s="94"/>
      <c r="GOS425" s="94"/>
      <c r="GOT425" s="94"/>
      <c r="GOU425" s="94"/>
      <c r="GOV425" s="94"/>
      <c r="GOW425" s="94"/>
      <c r="GOX425" s="94"/>
      <c r="GOY425" s="94"/>
      <c r="GOZ425" s="94"/>
      <c r="GPA425" s="94"/>
      <c r="GPB425" s="94"/>
      <c r="GPC425" s="94"/>
      <c r="GPD425" s="94"/>
      <c r="GPE425" s="94"/>
      <c r="GPF425" s="94"/>
      <c r="GPG425" s="94"/>
      <c r="GPH425" s="94"/>
      <c r="GPI425" s="94"/>
      <c r="GPJ425" s="94"/>
      <c r="GPK425" s="94"/>
      <c r="GPL425" s="94"/>
      <c r="GPM425" s="94"/>
      <c r="GPN425" s="94"/>
      <c r="GPO425" s="94"/>
      <c r="GPP425" s="94"/>
      <c r="GPQ425" s="94"/>
      <c r="GPR425" s="94"/>
      <c r="GPS425" s="94"/>
      <c r="GPT425" s="94"/>
      <c r="GPU425" s="94"/>
      <c r="GPV425" s="94"/>
      <c r="GPW425" s="94"/>
      <c r="GPX425" s="94"/>
      <c r="GPY425" s="94"/>
      <c r="GPZ425" s="94"/>
      <c r="GQA425" s="94"/>
      <c r="GQB425" s="94"/>
      <c r="GQC425" s="94"/>
      <c r="GQD425" s="94"/>
      <c r="GQE425" s="94"/>
      <c r="GQF425" s="94"/>
      <c r="GQG425" s="94"/>
      <c r="GQH425" s="94"/>
      <c r="GQI425" s="94"/>
      <c r="GQJ425" s="94"/>
      <c r="GQK425" s="94"/>
      <c r="GQL425" s="94"/>
      <c r="GQM425" s="94"/>
      <c r="GQN425" s="94"/>
      <c r="GQO425" s="94"/>
      <c r="GQP425" s="94"/>
      <c r="GQQ425" s="94"/>
      <c r="GQR425" s="94"/>
      <c r="GQS425" s="94"/>
      <c r="GQT425" s="94"/>
      <c r="GQU425" s="94"/>
      <c r="GQV425" s="94"/>
      <c r="GQW425" s="94"/>
      <c r="GQX425" s="94"/>
      <c r="GQY425" s="94"/>
      <c r="GQZ425" s="94"/>
      <c r="GRA425" s="94"/>
      <c r="GRB425" s="94"/>
      <c r="GRC425" s="94"/>
      <c r="GRD425" s="94"/>
      <c r="GRE425" s="94"/>
      <c r="GRF425" s="94"/>
      <c r="GRG425" s="94"/>
      <c r="GRH425" s="94"/>
      <c r="GRI425" s="94"/>
      <c r="GRJ425" s="94"/>
      <c r="GRK425" s="94"/>
      <c r="GRL425" s="94"/>
      <c r="GRM425" s="94"/>
      <c r="GRN425" s="94"/>
      <c r="GRO425" s="94"/>
      <c r="GRP425" s="94"/>
      <c r="GRQ425" s="94"/>
      <c r="GRR425" s="94"/>
      <c r="GRS425" s="94"/>
      <c r="GRT425" s="94"/>
      <c r="GRU425" s="94"/>
      <c r="GRV425" s="94"/>
      <c r="GRW425" s="94"/>
      <c r="GRX425" s="94"/>
      <c r="GRY425" s="94"/>
      <c r="GRZ425" s="94"/>
      <c r="GSA425" s="94"/>
      <c r="GSB425" s="94"/>
      <c r="GSC425" s="94"/>
      <c r="GSD425" s="94"/>
      <c r="GSE425" s="94"/>
      <c r="GSF425" s="94"/>
      <c r="GSG425" s="94"/>
      <c r="GSH425" s="94"/>
      <c r="GSI425" s="94"/>
      <c r="GSJ425" s="94"/>
      <c r="GSK425" s="94"/>
      <c r="GSL425" s="94"/>
      <c r="GSM425" s="94"/>
      <c r="GSN425" s="94"/>
      <c r="GSO425" s="94"/>
      <c r="GSP425" s="94"/>
      <c r="GSQ425" s="94"/>
      <c r="GSR425" s="94"/>
      <c r="GSS425" s="94"/>
      <c r="GST425" s="94"/>
      <c r="GSU425" s="94"/>
      <c r="GSV425" s="94"/>
      <c r="GSW425" s="94"/>
      <c r="GSX425" s="94"/>
      <c r="GSY425" s="94"/>
      <c r="GSZ425" s="94"/>
      <c r="GTA425" s="94"/>
      <c r="GTB425" s="94"/>
      <c r="GTC425" s="94"/>
      <c r="GTD425" s="94"/>
      <c r="GTE425" s="94"/>
      <c r="GTF425" s="94"/>
      <c r="GTG425" s="94"/>
      <c r="GTH425" s="94"/>
      <c r="GTI425" s="94"/>
      <c r="GTJ425" s="94"/>
      <c r="GTK425" s="94"/>
      <c r="GTL425" s="94"/>
      <c r="GTM425" s="94"/>
      <c r="GTN425" s="94"/>
      <c r="GTO425" s="94"/>
      <c r="GTP425" s="94"/>
      <c r="GTQ425" s="94"/>
      <c r="GTR425" s="94"/>
      <c r="GTS425" s="94"/>
      <c r="GTT425" s="94"/>
      <c r="GTU425" s="94"/>
      <c r="GTV425" s="94"/>
      <c r="GTW425" s="94"/>
      <c r="GTX425" s="94"/>
      <c r="GTY425" s="94"/>
      <c r="GTZ425" s="94"/>
      <c r="GUA425" s="94"/>
      <c r="GUB425" s="94"/>
      <c r="GUC425" s="94"/>
      <c r="GUD425" s="94"/>
      <c r="GUE425" s="94"/>
      <c r="GUF425" s="94"/>
      <c r="GUG425" s="94"/>
      <c r="GUH425" s="94"/>
      <c r="GUI425" s="94"/>
      <c r="GUJ425" s="94"/>
      <c r="GUK425" s="94"/>
      <c r="GUL425" s="94"/>
      <c r="GUM425" s="94"/>
      <c r="GUN425" s="94"/>
      <c r="GUO425" s="94"/>
      <c r="GUP425" s="94"/>
      <c r="GUQ425" s="94"/>
      <c r="GUR425" s="94"/>
      <c r="GUS425" s="94"/>
      <c r="GUT425" s="94"/>
      <c r="GUU425" s="94"/>
      <c r="GUV425" s="94"/>
      <c r="GUW425" s="94"/>
      <c r="GUX425" s="94"/>
      <c r="GUY425" s="94"/>
      <c r="GUZ425" s="94"/>
      <c r="GVA425" s="94"/>
      <c r="GVB425" s="94"/>
      <c r="GVC425" s="94"/>
      <c r="GVD425" s="94"/>
      <c r="GVE425" s="94"/>
      <c r="GVF425" s="94"/>
      <c r="GVG425" s="94"/>
      <c r="GVH425" s="94"/>
      <c r="GVI425" s="94"/>
      <c r="GVJ425" s="94"/>
      <c r="GVK425" s="94"/>
      <c r="GVL425" s="94"/>
      <c r="GVM425" s="94"/>
      <c r="GVN425" s="94"/>
      <c r="GVO425" s="94"/>
      <c r="GVP425" s="94"/>
      <c r="GVQ425" s="94"/>
      <c r="GVR425" s="94"/>
      <c r="GVS425" s="94"/>
      <c r="GVT425" s="94"/>
      <c r="GVU425" s="94"/>
      <c r="GVV425" s="94"/>
      <c r="GVW425" s="94"/>
      <c r="GVX425" s="94"/>
      <c r="GVY425" s="94"/>
      <c r="GVZ425" s="94"/>
      <c r="GWA425" s="94"/>
      <c r="GWB425" s="94"/>
      <c r="GWC425" s="94"/>
      <c r="GWD425" s="94"/>
      <c r="GWE425" s="94"/>
      <c r="GWF425" s="94"/>
      <c r="GWG425" s="94"/>
      <c r="GWH425" s="94"/>
      <c r="GWI425" s="94"/>
      <c r="GWJ425" s="94"/>
      <c r="GWK425" s="94"/>
      <c r="GWL425" s="94"/>
      <c r="GWM425" s="94"/>
      <c r="GWN425" s="94"/>
      <c r="GWO425" s="94"/>
      <c r="GWP425" s="94"/>
      <c r="GWQ425" s="94"/>
      <c r="GWR425" s="94"/>
      <c r="GWS425" s="94"/>
      <c r="GWT425" s="94"/>
      <c r="GWU425" s="94"/>
      <c r="GWV425" s="94"/>
      <c r="GWW425" s="94"/>
      <c r="GWX425" s="94"/>
      <c r="GWY425" s="94"/>
      <c r="GWZ425" s="94"/>
      <c r="GXA425" s="94"/>
      <c r="GXB425" s="94"/>
      <c r="GXC425" s="94"/>
      <c r="GXD425" s="94"/>
      <c r="GXE425" s="94"/>
      <c r="GXF425" s="94"/>
      <c r="GXG425" s="94"/>
      <c r="GXH425" s="94"/>
      <c r="GXI425" s="94"/>
      <c r="GXJ425" s="94"/>
      <c r="GXK425" s="94"/>
      <c r="GXL425" s="94"/>
      <c r="GXM425" s="94"/>
      <c r="GXN425" s="94"/>
      <c r="GXO425" s="94"/>
      <c r="GXP425" s="94"/>
      <c r="GXQ425" s="94"/>
      <c r="GXR425" s="94"/>
      <c r="GXS425" s="94"/>
      <c r="GXT425" s="94"/>
      <c r="GXU425" s="94"/>
      <c r="GXV425" s="94"/>
      <c r="GXW425" s="94"/>
      <c r="GXX425" s="94"/>
      <c r="GXY425" s="94"/>
      <c r="GXZ425" s="94"/>
      <c r="GYA425" s="94"/>
      <c r="GYB425" s="94"/>
      <c r="GYC425" s="94"/>
      <c r="GYD425" s="94"/>
      <c r="GYE425" s="94"/>
      <c r="GYF425" s="94"/>
      <c r="GYG425" s="94"/>
      <c r="GYH425" s="94"/>
      <c r="GYI425" s="94"/>
      <c r="GYJ425" s="94"/>
      <c r="GYK425" s="94"/>
      <c r="GYL425" s="94"/>
      <c r="GYM425" s="94"/>
      <c r="GYN425" s="94"/>
      <c r="GYO425" s="94"/>
      <c r="GYP425" s="94"/>
      <c r="GYQ425" s="94"/>
      <c r="GYR425" s="94"/>
      <c r="GYS425" s="94"/>
      <c r="GYT425" s="94"/>
      <c r="GYU425" s="94"/>
      <c r="GYV425" s="94"/>
      <c r="GYW425" s="94"/>
      <c r="GYX425" s="94"/>
      <c r="GYY425" s="94"/>
      <c r="GYZ425" s="94"/>
      <c r="GZA425" s="94"/>
      <c r="GZB425" s="94"/>
      <c r="GZC425" s="94"/>
      <c r="GZD425" s="94"/>
      <c r="GZE425" s="94"/>
      <c r="GZF425" s="94"/>
      <c r="GZG425" s="94"/>
      <c r="GZH425" s="94"/>
      <c r="GZI425" s="94"/>
      <c r="GZJ425" s="94"/>
      <c r="GZK425" s="94"/>
      <c r="GZL425" s="94"/>
      <c r="GZM425" s="94"/>
      <c r="GZN425" s="94"/>
      <c r="GZO425" s="94"/>
      <c r="GZP425" s="94"/>
      <c r="GZQ425" s="94"/>
      <c r="GZR425" s="94"/>
      <c r="GZS425" s="94"/>
      <c r="GZT425" s="94"/>
      <c r="GZU425" s="94"/>
      <c r="GZV425" s="94"/>
      <c r="GZW425" s="94"/>
      <c r="GZX425" s="94"/>
      <c r="GZY425" s="94"/>
      <c r="GZZ425" s="94"/>
      <c r="HAA425" s="94"/>
      <c r="HAB425" s="94"/>
      <c r="HAC425" s="94"/>
      <c r="HAD425" s="94"/>
      <c r="HAE425" s="94"/>
      <c r="HAF425" s="94"/>
      <c r="HAG425" s="94"/>
      <c r="HAH425" s="94"/>
      <c r="HAI425" s="94"/>
      <c r="HAJ425" s="94"/>
      <c r="HAK425" s="94"/>
      <c r="HAL425" s="94"/>
      <c r="HAM425" s="94"/>
      <c r="HAN425" s="94"/>
      <c r="HAO425" s="94"/>
      <c r="HAP425" s="94"/>
      <c r="HAQ425" s="94"/>
      <c r="HAR425" s="94"/>
      <c r="HAS425" s="94"/>
      <c r="HAT425" s="94"/>
      <c r="HAU425" s="94"/>
      <c r="HAV425" s="94"/>
      <c r="HAW425" s="94"/>
      <c r="HAX425" s="94"/>
      <c r="HAY425" s="94"/>
      <c r="HAZ425" s="94"/>
      <c r="HBA425" s="94"/>
      <c r="HBB425" s="94"/>
      <c r="HBC425" s="94"/>
      <c r="HBD425" s="94"/>
      <c r="HBE425" s="94"/>
      <c r="HBF425" s="94"/>
      <c r="HBG425" s="94"/>
      <c r="HBH425" s="94"/>
      <c r="HBI425" s="94"/>
      <c r="HBJ425" s="94"/>
      <c r="HBK425" s="94"/>
      <c r="HBL425" s="94"/>
      <c r="HBM425" s="94"/>
      <c r="HBN425" s="94"/>
      <c r="HBO425" s="94"/>
      <c r="HBP425" s="94"/>
      <c r="HBQ425" s="94"/>
      <c r="HBR425" s="94"/>
      <c r="HBS425" s="94"/>
      <c r="HBT425" s="94"/>
      <c r="HBU425" s="94"/>
      <c r="HBV425" s="94"/>
      <c r="HBW425" s="94"/>
      <c r="HBX425" s="94"/>
      <c r="HBY425" s="94"/>
      <c r="HBZ425" s="94"/>
      <c r="HCA425" s="94"/>
      <c r="HCB425" s="94"/>
      <c r="HCC425" s="94"/>
      <c r="HCD425" s="94"/>
      <c r="HCE425" s="94"/>
      <c r="HCF425" s="94"/>
      <c r="HCG425" s="94"/>
      <c r="HCH425" s="94"/>
      <c r="HCI425" s="94"/>
      <c r="HCJ425" s="94"/>
      <c r="HCK425" s="94"/>
      <c r="HCL425" s="94"/>
      <c r="HCM425" s="94"/>
      <c r="HCN425" s="94"/>
      <c r="HCO425" s="94"/>
      <c r="HCP425" s="94"/>
      <c r="HCQ425" s="94"/>
      <c r="HCR425" s="94"/>
      <c r="HCS425" s="94"/>
      <c r="HCT425" s="94"/>
      <c r="HCU425" s="94"/>
      <c r="HCV425" s="94"/>
      <c r="HCW425" s="94"/>
      <c r="HCX425" s="94"/>
      <c r="HCY425" s="94"/>
      <c r="HCZ425" s="94"/>
      <c r="HDA425" s="94"/>
      <c r="HDB425" s="94"/>
      <c r="HDC425" s="94"/>
      <c r="HDD425" s="94"/>
      <c r="HDE425" s="94"/>
      <c r="HDF425" s="94"/>
      <c r="HDG425" s="94"/>
      <c r="HDH425" s="94"/>
      <c r="HDI425" s="94"/>
      <c r="HDJ425" s="94"/>
      <c r="HDK425" s="94"/>
      <c r="HDL425" s="94"/>
      <c r="HDM425" s="94"/>
      <c r="HDN425" s="94"/>
      <c r="HDO425" s="94"/>
      <c r="HDP425" s="94"/>
      <c r="HDQ425" s="94"/>
      <c r="HDR425" s="94"/>
      <c r="HDS425" s="94"/>
      <c r="HDT425" s="94"/>
      <c r="HDU425" s="94"/>
      <c r="HDV425" s="94"/>
      <c r="HDW425" s="94"/>
      <c r="HDX425" s="94"/>
      <c r="HDY425" s="94"/>
      <c r="HDZ425" s="94"/>
      <c r="HEA425" s="94"/>
      <c r="HEB425" s="94"/>
      <c r="HEC425" s="94"/>
      <c r="HED425" s="94"/>
      <c r="HEE425" s="94"/>
      <c r="HEF425" s="94"/>
      <c r="HEG425" s="94"/>
      <c r="HEH425" s="94"/>
      <c r="HEI425" s="94"/>
      <c r="HEJ425" s="94"/>
      <c r="HEK425" s="94"/>
      <c r="HEL425" s="94"/>
      <c r="HEM425" s="94"/>
      <c r="HEN425" s="94"/>
      <c r="HEO425" s="94"/>
      <c r="HEP425" s="94"/>
      <c r="HEQ425" s="94"/>
      <c r="HER425" s="94"/>
      <c r="HES425" s="94"/>
      <c r="HET425" s="94"/>
      <c r="HEU425" s="94"/>
      <c r="HEV425" s="94"/>
      <c r="HEW425" s="94"/>
      <c r="HEX425" s="94"/>
      <c r="HEY425" s="94"/>
      <c r="HEZ425" s="94"/>
      <c r="HFA425" s="94"/>
      <c r="HFB425" s="94"/>
      <c r="HFC425" s="94"/>
      <c r="HFD425" s="94"/>
      <c r="HFE425" s="94"/>
      <c r="HFF425" s="94"/>
      <c r="HFG425" s="94"/>
      <c r="HFH425" s="94"/>
      <c r="HFI425" s="94"/>
      <c r="HFJ425" s="94"/>
      <c r="HFK425" s="94"/>
      <c r="HFL425" s="94"/>
      <c r="HFM425" s="94"/>
      <c r="HFN425" s="94"/>
      <c r="HFO425" s="94"/>
      <c r="HFP425" s="94"/>
      <c r="HFQ425" s="94"/>
      <c r="HFR425" s="94"/>
      <c r="HFS425" s="94"/>
      <c r="HFT425" s="94"/>
      <c r="HFU425" s="94"/>
      <c r="HFV425" s="94"/>
      <c r="HFW425" s="94"/>
      <c r="HFX425" s="94"/>
      <c r="HFY425" s="94"/>
      <c r="HFZ425" s="94"/>
      <c r="HGA425" s="94"/>
      <c r="HGB425" s="94"/>
      <c r="HGC425" s="94"/>
      <c r="HGD425" s="94"/>
      <c r="HGE425" s="94"/>
      <c r="HGF425" s="94"/>
      <c r="HGG425" s="94"/>
      <c r="HGH425" s="94"/>
      <c r="HGI425" s="94"/>
      <c r="HGJ425" s="94"/>
      <c r="HGK425" s="94"/>
      <c r="HGL425" s="94"/>
      <c r="HGM425" s="94"/>
      <c r="HGN425" s="94"/>
      <c r="HGO425" s="94"/>
      <c r="HGP425" s="94"/>
      <c r="HGQ425" s="94"/>
      <c r="HGR425" s="94"/>
      <c r="HGS425" s="94"/>
      <c r="HGT425" s="94"/>
      <c r="HGU425" s="94"/>
      <c r="HGV425" s="94"/>
      <c r="HGW425" s="94"/>
      <c r="HGX425" s="94"/>
      <c r="HGY425" s="94"/>
      <c r="HGZ425" s="94"/>
      <c r="HHA425" s="94"/>
      <c r="HHB425" s="94"/>
      <c r="HHC425" s="94"/>
      <c r="HHD425" s="94"/>
      <c r="HHE425" s="94"/>
      <c r="HHF425" s="94"/>
      <c r="HHG425" s="94"/>
      <c r="HHH425" s="94"/>
      <c r="HHI425" s="94"/>
      <c r="HHJ425" s="94"/>
      <c r="HHK425" s="94"/>
      <c r="HHL425" s="94"/>
      <c r="HHM425" s="94"/>
      <c r="HHN425" s="94"/>
      <c r="HHO425" s="94"/>
      <c r="HHP425" s="94"/>
      <c r="HHQ425" s="94"/>
      <c r="HHR425" s="94"/>
      <c r="HHS425" s="94"/>
      <c r="HHT425" s="94"/>
      <c r="HHU425" s="94"/>
      <c r="HHV425" s="94"/>
      <c r="HHW425" s="94"/>
      <c r="HHX425" s="94"/>
      <c r="HHY425" s="94"/>
      <c r="HHZ425" s="94"/>
      <c r="HIA425" s="94"/>
      <c r="HIB425" s="94"/>
      <c r="HIC425" s="94"/>
      <c r="HID425" s="94"/>
      <c r="HIE425" s="94"/>
      <c r="HIF425" s="94"/>
      <c r="HIG425" s="94"/>
      <c r="HIH425" s="94"/>
      <c r="HII425" s="94"/>
      <c r="HIJ425" s="94"/>
      <c r="HIK425" s="94"/>
      <c r="HIL425" s="94"/>
      <c r="HIM425" s="94"/>
      <c r="HIN425" s="94"/>
      <c r="HIO425" s="94"/>
      <c r="HIP425" s="94"/>
      <c r="HIQ425" s="94"/>
      <c r="HIR425" s="94"/>
      <c r="HIS425" s="94"/>
      <c r="HIT425" s="94"/>
      <c r="HIU425" s="94"/>
      <c r="HIV425" s="94"/>
      <c r="HIW425" s="94"/>
      <c r="HIX425" s="94"/>
      <c r="HIY425" s="94"/>
      <c r="HIZ425" s="94"/>
      <c r="HJA425" s="94"/>
      <c r="HJB425" s="94"/>
      <c r="HJC425" s="94"/>
      <c r="HJD425" s="94"/>
      <c r="HJE425" s="94"/>
      <c r="HJF425" s="94"/>
      <c r="HJG425" s="94"/>
      <c r="HJH425" s="94"/>
      <c r="HJI425" s="94"/>
      <c r="HJJ425" s="94"/>
      <c r="HJK425" s="94"/>
      <c r="HJL425" s="94"/>
      <c r="HJM425" s="94"/>
      <c r="HJN425" s="94"/>
      <c r="HJO425" s="94"/>
      <c r="HJP425" s="94"/>
      <c r="HJQ425" s="94"/>
      <c r="HJR425" s="94"/>
      <c r="HJS425" s="94"/>
      <c r="HJT425" s="94"/>
      <c r="HJU425" s="94"/>
      <c r="HJV425" s="94"/>
      <c r="HJW425" s="94"/>
      <c r="HJX425" s="94"/>
      <c r="HJY425" s="94"/>
      <c r="HJZ425" s="94"/>
      <c r="HKA425" s="94"/>
      <c r="HKB425" s="94"/>
      <c r="HKC425" s="94"/>
      <c r="HKD425" s="94"/>
      <c r="HKE425" s="94"/>
      <c r="HKF425" s="94"/>
      <c r="HKG425" s="94"/>
      <c r="HKH425" s="94"/>
      <c r="HKI425" s="94"/>
      <c r="HKJ425" s="94"/>
      <c r="HKK425" s="94"/>
      <c r="HKL425" s="94"/>
      <c r="HKM425" s="94"/>
      <c r="HKN425" s="94"/>
      <c r="HKO425" s="94"/>
      <c r="HKP425" s="94"/>
      <c r="HKQ425" s="94"/>
      <c r="HKR425" s="94"/>
      <c r="HKS425" s="94"/>
      <c r="HKT425" s="94"/>
      <c r="HKU425" s="94"/>
      <c r="HKV425" s="94"/>
      <c r="HKW425" s="94"/>
      <c r="HKX425" s="94"/>
      <c r="HKY425" s="94"/>
      <c r="HKZ425" s="94"/>
      <c r="HLA425" s="94"/>
      <c r="HLB425" s="94"/>
      <c r="HLC425" s="94"/>
      <c r="HLD425" s="94"/>
      <c r="HLE425" s="94"/>
      <c r="HLF425" s="94"/>
      <c r="HLG425" s="94"/>
      <c r="HLH425" s="94"/>
      <c r="HLI425" s="94"/>
      <c r="HLJ425" s="94"/>
      <c r="HLK425" s="94"/>
      <c r="HLL425" s="94"/>
      <c r="HLM425" s="94"/>
      <c r="HLN425" s="94"/>
      <c r="HLO425" s="94"/>
      <c r="HLP425" s="94"/>
      <c r="HLQ425" s="94"/>
      <c r="HLR425" s="94"/>
      <c r="HLS425" s="94"/>
      <c r="HLT425" s="94"/>
      <c r="HLU425" s="94"/>
      <c r="HLV425" s="94"/>
      <c r="HLW425" s="94"/>
      <c r="HLX425" s="94"/>
      <c r="HLY425" s="94"/>
      <c r="HLZ425" s="94"/>
      <c r="HMA425" s="94"/>
      <c r="HMB425" s="94"/>
      <c r="HMC425" s="94"/>
      <c r="HMD425" s="94"/>
      <c r="HME425" s="94"/>
      <c r="HMF425" s="94"/>
      <c r="HMG425" s="94"/>
      <c r="HMH425" s="94"/>
      <c r="HMI425" s="94"/>
      <c r="HMJ425" s="94"/>
      <c r="HMK425" s="94"/>
      <c r="HML425" s="94"/>
      <c r="HMM425" s="94"/>
      <c r="HMN425" s="94"/>
      <c r="HMO425" s="94"/>
      <c r="HMP425" s="94"/>
      <c r="HMQ425" s="94"/>
      <c r="HMR425" s="94"/>
      <c r="HMS425" s="94"/>
      <c r="HMT425" s="94"/>
      <c r="HMU425" s="94"/>
      <c r="HMV425" s="94"/>
      <c r="HMW425" s="94"/>
      <c r="HMX425" s="94"/>
      <c r="HMY425" s="94"/>
      <c r="HMZ425" s="94"/>
      <c r="HNA425" s="94"/>
      <c r="HNB425" s="94"/>
      <c r="HNC425" s="94"/>
      <c r="HND425" s="94"/>
      <c r="HNE425" s="94"/>
      <c r="HNF425" s="94"/>
      <c r="HNG425" s="94"/>
      <c r="HNH425" s="94"/>
      <c r="HNI425" s="94"/>
      <c r="HNJ425" s="94"/>
      <c r="HNK425" s="94"/>
      <c r="HNL425" s="94"/>
      <c r="HNM425" s="94"/>
      <c r="HNN425" s="94"/>
      <c r="HNO425" s="94"/>
      <c r="HNP425" s="94"/>
      <c r="HNQ425" s="94"/>
      <c r="HNR425" s="94"/>
      <c r="HNS425" s="94"/>
      <c r="HNT425" s="94"/>
      <c r="HNU425" s="94"/>
      <c r="HNV425" s="94"/>
      <c r="HNW425" s="94"/>
      <c r="HNX425" s="94"/>
      <c r="HNY425" s="94"/>
      <c r="HNZ425" s="94"/>
      <c r="HOA425" s="94"/>
      <c r="HOB425" s="94"/>
      <c r="HOC425" s="94"/>
      <c r="HOD425" s="94"/>
      <c r="HOE425" s="94"/>
      <c r="HOF425" s="94"/>
      <c r="HOG425" s="94"/>
      <c r="HOH425" s="94"/>
      <c r="HOI425" s="94"/>
      <c r="HOJ425" s="94"/>
      <c r="HOK425" s="94"/>
      <c r="HOL425" s="94"/>
      <c r="HOM425" s="94"/>
      <c r="HON425" s="94"/>
      <c r="HOO425" s="94"/>
      <c r="HOP425" s="94"/>
      <c r="HOQ425" s="94"/>
      <c r="HOR425" s="94"/>
      <c r="HOS425" s="94"/>
      <c r="HOT425" s="94"/>
      <c r="HOU425" s="94"/>
      <c r="HOV425" s="94"/>
      <c r="HOW425" s="94"/>
      <c r="HOX425" s="94"/>
      <c r="HOY425" s="94"/>
      <c r="HOZ425" s="94"/>
      <c r="HPA425" s="94"/>
      <c r="HPB425" s="94"/>
      <c r="HPC425" s="94"/>
      <c r="HPD425" s="94"/>
      <c r="HPE425" s="94"/>
      <c r="HPF425" s="94"/>
      <c r="HPG425" s="94"/>
      <c r="HPH425" s="94"/>
      <c r="HPI425" s="94"/>
      <c r="HPJ425" s="94"/>
      <c r="HPK425" s="94"/>
      <c r="HPL425" s="94"/>
      <c r="HPM425" s="94"/>
      <c r="HPN425" s="94"/>
      <c r="HPO425" s="94"/>
      <c r="HPP425" s="94"/>
      <c r="HPQ425" s="94"/>
      <c r="HPR425" s="94"/>
      <c r="HPS425" s="94"/>
      <c r="HPT425" s="94"/>
      <c r="HPU425" s="94"/>
      <c r="HPV425" s="94"/>
      <c r="HPW425" s="94"/>
      <c r="HPX425" s="94"/>
      <c r="HPY425" s="94"/>
      <c r="HPZ425" s="94"/>
      <c r="HQA425" s="94"/>
      <c r="HQB425" s="94"/>
      <c r="HQC425" s="94"/>
      <c r="HQD425" s="94"/>
      <c r="HQE425" s="94"/>
      <c r="HQF425" s="94"/>
      <c r="HQG425" s="94"/>
      <c r="HQH425" s="94"/>
      <c r="HQI425" s="94"/>
      <c r="HQJ425" s="94"/>
      <c r="HQK425" s="94"/>
      <c r="HQL425" s="94"/>
      <c r="HQM425" s="94"/>
      <c r="HQN425" s="94"/>
      <c r="HQO425" s="94"/>
      <c r="HQP425" s="94"/>
      <c r="HQQ425" s="94"/>
      <c r="HQR425" s="94"/>
      <c r="HQS425" s="94"/>
      <c r="HQT425" s="94"/>
      <c r="HQU425" s="94"/>
      <c r="HQV425" s="94"/>
      <c r="HQW425" s="94"/>
      <c r="HQX425" s="94"/>
      <c r="HQY425" s="94"/>
      <c r="HQZ425" s="94"/>
      <c r="HRA425" s="94"/>
      <c r="HRB425" s="94"/>
      <c r="HRC425" s="94"/>
      <c r="HRD425" s="94"/>
      <c r="HRE425" s="94"/>
      <c r="HRF425" s="94"/>
      <c r="HRG425" s="94"/>
      <c r="HRH425" s="94"/>
      <c r="HRI425" s="94"/>
      <c r="HRJ425" s="94"/>
      <c r="HRK425" s="94"/>
      <c r="HRL425" s="94"/>
      <c r="HRM425" s="94"/>
      <c r="HRN425" s="94"/>
      <c r="HRO425" s="94"/>
      <c r="HRP425" s="94"/>
      <c r="HRQ425" s="94"/>
      <c r="HRR425" s="94"/>
      <c r="HRS425" s="94"/>
      <c r="HRT425" s="94"/>
      <c r="HRU425" s="94"/>
      <c r="HRV425" s="94"/>
      <c r="HRW425" s="94"/>
      <c r="HRX425" s="94"/>
      <c r="HRY425" s="94"/>
      <c r="HRZ425" s="94"/>
      <c r="HSA425" s="94"/>
      <c r="HSB425" s="94"/>
      <c r="HSC425" s="94"/>
      <c r="HSD425" s="94"/>
      <c r="HSE425" s="94"/>
      <c r="HSF425" s="94"/>
      <c r="HSG425" s="94"/>
      <c r="HSH425" s="94"/>
      <c r="HSI425" s="94"/>
      <c r="HSJ425" s="94"/>
      <c r="HSK425" s="94"/>
      <c r="HSL425" s="94"/>
      <c r="HSM425" s="94"/>
      <c r="HSN425" s="94"/>
      <c r="HSO425" s="94"/>
      <c r="HSP425" s="94"/>
      <c r="HSQ425" s="94"/>
      <c r="HSR425" s="94"/>
      <c r="HSS425" s="94"/>
      <c r="HST425" s="94"/>
      <c r="HSU425" s="94"/>
      <c r="HSV425" s="94"/>
      <c r="HSW425" s="94"/>
      <c r="HSX425" s="94"/>
      <c r="HSY425" s="94"/>
      <c r="HSZ425" s="94"/>
      <c r="HTA425" s="94"/>
      <c r="HTB425" s="94"/>
      <c r="HTC425" s="94"/>
      <c r="HTD425" s="94"/>
      <c r="HTE425" s="94"/>
      <c r="HTF425" s="94"/>
      <c r="HTG425" s="94"/>
      <c r="HTH425" s="94"/>
      <c r="HTI425" s="94"/>
      <c r="HTJ425" s="94"/>
      <c r="HTK425" s="94"/>
      <c r="HTL425" s="94"/>
      <c r="HTM425" s="94"/>
      <c r="HTN425" s="94"/>
      <c r="HTO425" s="94"/>
      <c r="HTP425" s="94"/>
      <c r="HTQ425" s="94"/>
      <c r="HTR425" s="94"/>
      <c r="HTS425" s="94"/>
      <c r="HTT425" s="94"/>
      <c r="HTU425" s="94"/>
      <c r="HTV425" s="94"/>
      <c r="HTW425" s="94"/>
      <c r="HTX425" s="94"/>
      <c r="HTY425" s="94"/>
      <c r="HTZ425" s="94"/>
      <c r="HUA425" s="94"/>
      <c r="HUB425" s="94"/>
      <c r="HUC425" s="94"/>
      <c r="HUD425" s="94"/>
      <c r="HUE425" s="94"/>
      <c r="HUF425" s="94"/>
      <c r="HUG425" s="94"/>
      <c r="HUH425" s="94"/>
      <c r="HUI425" s="94"/>
      <c r="HUJ425" s="94"/>
      <c r="HUK425" s="94"/>
      <c r="HUL425" s="94"/>
      <c r="HUM425" s="94"/>
      <c r="HUN425" s="94"/>
      <c r="HUO425" s="94"/>
      <c r="HUP425" s="94"/>
      <c r="HUQ425" s="94"/>
      <c r="HUR425" s="94"/>
      <c r="HUS425" s="94"/>
      <c r="HUT425" s="94"/>
      <c r="HUU425" s="94"/>
      <c r="HUV425" s="94"/>
      <c r="HUW425" s="94"/>
      <c r="HUX425" s="94"/>
      <c r="HUY425" s="94"/>
      <c r="HUZ425" s="94"/>
      <c r="HVA425" s="94"/>
      <c r="HVB425" s="94"/>
      <c r="HVC425" s="94"/>
      <c r="HVD425" s="94"/>
      <c r="HVE425" s="94"/>
      <c r="HVF425" s="94"/>
      <c r="HVG425" s="94"/>
      <c r="HVH425" s="94"/>
      <c r="HVI425" s="94"/>
      <c r="HVJ425" s="94"/>
      <c r="HVK425" s="94"/>
      <c r="HVL425" s="94"/>
      <c r="HVM425" s="94"/>
      <c r="HVN425" s="94"/>
      <c r="HVO425" s="94"/>
      <c r="HVP425" s="94"/>
      <c r="HVQ425" s="94"/>
      <c r="HVR425" s="94"/>
      <c r="HVS425" s="94"/>
      <c r="HVT425" s="94"/>
      <c r="HVU425" s="94"/>
      <c r="HVV425" s="94"/>
      <c r="HVW425" s="94"/>
      <c r="HVX425" s="94"/>
      <c r="HVY425" s="94"/>
      <c r="HVZ425" s="94"/>
      <c r="HWA425" s="94"/>
      <c r="HWB425" s="94"/>
      <c r="HWC425" s="94"/>
      <c r="HWD425" s="94"/>
      <c r="HWE425" s="94"/>
      <c r="HWF425" s="94"/>
      <c r="HWG425" s="94"/>
      <c r="HWH425" s="94"/>
      <c r="HWI425" s="94"/>
      <c r="HWJ425" s="94"/>
      <c r="HWK425" s="94"/>
      <c r="HWL425" s="94"/>
      <c r="HWM425" s="94"/>
      <c r="HWN425" s="94"/>
      <c r="HWO425" s="94"/>
      <c r="HWP425" s="94"/>
      <c r="HWQ425" s="94"/>
      <c r="HWR425" s="94"/>
      <c r="HWS425" s="94"/>
      <c r="HWT425" s="94"/>
      <c r="HWU425" s="94"/>
      <c r="HWV425" s="94"/>
      <c r="HWW425" s="94"/>
      <c r="HWX425" s="94"/>
      <c r="HWY425" s="94"/>
      <c r="HWZ425" s="94"/>
      <c r="HXA425" s="94"/>
      <c r="HXB425" s="94"/>
      <c r="HXC425" s="94"/>
      <c r="HXD425" s="94"/>
      <c r="HXE425" s="94"/>
      <c r="HXF425" s="94"/>
      <c r="HXG425" s="94"/>
      <c r="HXH425" s="94"/>
      <c r="HXI425" s="94"/>
      <c r="HXJ425" s="94"/>
      <c r="HXK425" s="94"/>
      <c r="HXL425" s="94"/>
      <c r="HXM425" s="94"/>
      <c r="HXN425" s="94"/>
      <c r="HXO425" s="94"/>
      <c r="HXP425" s="94"/>
      <c r="HXQ425" s="94"/>
      <c r="HXR425" s="94"/>
      <c r="HXS425" s="94"/>
      <c r="HXT425" s="94"/>
      <c r="HXU425" s="94"/>
      <c r="HXV425" s="94"/>
      <c r="HXW425" s="94"/>
      <c r="HXX425" s="94"/>
      <c r="HXY425" s="94"/>
      <c r="HXZ425" s="94"/>
      <c r="HYA425" s="94"/>
      <c r="HYB425" s="94"/>
      <c r="HYC425" s="94"/>
      <c r="HYD425" s="94"/>
      <c r="HYE425" s="94"/>
      <c r="HYF425" s="94"/>
      <c r="HYG425" s="94"/>
      <c r="HYH425" s="94"/>
      <c r="HYI425" s="94"/>
      <c r="HYJ425" s="94"/>
      <c r="HYK425" s="94"/>
      <c r="HYL425" s="94"/>
      <c r="HYM425" s="94"/>
      <c r="HYN425" s="94"/>
      <c r="HYO425" s="94"/>
      <c r="HYP425" s="94"/>
      <c r="HYQ425" s="94"/>
      <c r="HYR425" s="94"/>
      <c r="HYS425" s="94"/>
      <c r="HYT425" s="94"/>
      <c r="HYU425" s="94"/>
      <c r="HYV425" s="94"/>
      <c r="HYW425" s="94"/>
      <c r="HYX425" s="94"/>
      <c r="HYY425" s="94"/>
      <c r="HYZ425" s="94"/>
      <c r="HZA425" s="94"/>
      <c r="HZB425" s="94"/>
      <c r="HZC425" s="94"/>
      <c r="HZD425" s="94"/>
      <c r="HZE425" s="94"/>
      <c r="HZF425" s="94"/>
      <c r="HZG425" s="94"/>
      <c r="HZH425" s="94"/>
      <c r="HZI425" s="94"/>
      <c r="HZJ425" s="94"/>
      <c r="HZK425" s="94"/>
      <c r="HZL425" s="94"/>
      <c r="HZM425" s="94"/>
      <c r="HZN425" s="94"/>
      <c r="HZO425" s="94"/>
      <c r="HZP425" s="94"/>
      <c r="HZQ425" s="94"/>
      <c r="HZR425" s="94"/>
      <c r="HZS425" s="94"/>
      <c r="HZT425" s="94"/>
      <c r="HZU425" s="94"/>
      <c r="HZV425" s="94"/>
      <c r="HZW425" s="94"/>
      <c r="HZX425" s="94"/>
      <c r="HZY425" s="94"/>
      <c r="HZZ425" s="94"/>
      <c r="IAA425" s="94"/>
      <c r="IAB425" s="94"/>
      <c r="IAC425" s="94"/>
      <c r="IAD425" s="94"/>
      <c r="IAE425" s="94"/>
      <c r="IAF425" s="94"/>
      <c r="IAG425" s="94"/>
      <c r="IAH425" s="94"/>
      <c r="IAI425" s="94"/>
      <c r="IAJ425" s="94"/>
      <c r="IAK425" s="94"/>
      <c r="IAL425" s="94"/>
      <c r="IAM425" s="94"/>
      <c r="IAN425" s="94"/>
      <c r="IAO425" s="94"/>
      <c r="IAP425" s="94"/>
      <c r="IAQ425" s="94"/>
      <c r="IAR425" s="94"/>
      <c r="IAS425" s="94"/>
      <c r="IAT425" s="94"/>
      <c r="IAU425" s="94"/>
      <c r="IAV425" s="94"/>
      <c r="IAW425" s="94"/>
      <c r="IAX425" s="94"/>
      <c r="IAY425" s="94"/>
      <c r="IAZ425" s="94"/>
      <c r="IBA425" s="94"/>
      <c r="IBB425" s="94"/>
      <c r="IBC425" s="94"/>
      <c r="IBD425" s="94"/>
      <c r="IBE425" s="94"/>
      <c r="IBF425" s="94"/>
      <c r="IBG425" s="94"/>
      <c r="IBH425" s="94"/>
      <c r="IBI425" s="94"/>
      <c r="IBJ425" s="94"/>
      <c r="IBK425" s="94"/>
      <c r="IBL425" s="94"/>
      <c r="IBM425" s="94"/>
      <c r="IBN425" s="94"/>
      <c r="IBO425" s="94"/>
      <c r="IBP425" s="94"/>
      <c r="IBQ425" s="94"/>
      <c r="IBR425" s="94"/>
      <c r="IBS425" s="94"/>
      <c r="IBT425" s="94"/>
      <c r="IBU425" s="94"/>
      <c r="IBV425" s="94"/>
      <c r="IBW425" s="94"/>
      <c r="IBX425" s="94"/>
      <c r="IBY425" s="94"/>
      <c r="IBZ425" s="94"/>
      <c r="ICA425" s="94"/>
      <c r="ICB425" s="94"/>
      <c r="ICC425" s="94"/>
      <c r="ICD425" s="94"/>
      <c r="ICE425" s="94"/>
      <c r="ICF425" s="94"/>
      <c r="ICG425" s="94"/>
      <c r="ICH425" s="94"/>
      <c r="ICI425" s="94"/>
      <c r="ICJ425" s="94"/>
      <c r="ICK425" s="94"/>
      <c r="ICL425" s="94"/>
      <c r="ICM425" s="94"/>
      <c r="ICN425" s="94"/>
      <c r="ICO425" s="94"/>
      <c r="ICP425" s="94"/>
      <c r="ICQ425" s="94"/>
      <c r="ICR425" s="94"/>
      <c r="ICS425" s="94"/>
      <c r="ICT425" s="94"/>
      <c r="ICU425" s="94"/>
      <c r="ICV425" s="94"/>
      <c r="ICW425" s="94"/>
      <c r="ICX425" s="94"/>
      <c r="ICY425" s="94"/>
      <c r="ICZ425" s="94"/>
      <c r="IDA425" s="94"/>
      <c r="IDB425" s="94"/>
      <c r="IDC425" s="94"/>
      <c r="IDD425" s="94"/>
      <c r="IDE425" s="94"/>
      <c r="IDF425" s="94"/>
      <c r="IDG425" s="94"/>
      <c r="IDH425" s="94"/>
      <c r="IDI425" s="94"/>
      <c r="IDJ425" s="94"/>
      <c r="IDK425" s="94"/>
      <c r="IDL425" s="94"/>
      <c r="IDM425" s="94"/>
      <c r="IDN425" s="94"/>
      <c r="IDO425" s="94"/>
      <c r="IDP425" s="94"/>
      <c r="IDQ425" s="94"/>
      <c r="IDR425" s="94"/>
      <c r="IDS425" s="94"/>
      <c r="IDT425" s="94"/>
      <c r="IDU425" s="94"/>
      <c r="IDV425" s="94"/>
      <c r="IDW425" s="94"/>
      <c r="IDX425" s="94"/>
      <c r="IDY425" s="94"/>
      <c r="IDZ425" s="94"/>
      <c r="IEA425" s="94"/>
      <c r="IEB425" s="94"/>
      <c r="IEC425" s="94"/>
      <c r="IED425" s="94"/>
      <c r="IEE425" s="94"/>
      <c r="IEF425" s="94"/>
      <c r="IEG425" s="94"/>
      <c r="IEH425" s="94"/>
      <c r="IEI425" s="94"/>
      <c r="IEJ425" s="94"/>
      <c r="IEK425" s="94"/>
      <c r="IEL425" s="94"/>
      <c r="IEM425" s="94"/>
      <c r="IEN425" s="94"/>
      <c r="IEO425" s="94"/>
      <c r="IEP425" s="94"/>
      <c r="IEQ425" s="94"/>
      <c r="IER425" s="94"/>
      <c r="IES425" s="94"/>
      <c r="IET425" s="94"/>
      <c r="IEU425" s="94"/>
      <c r="IEV425" s="94"/>
      <c r="IEW425" s="94"/>
      <c r="IEX425" s="94"/>
      <c r="IEY425" s="94"/>
      <c r="IEZ425" s="94"/>
      <c r="IFA425" s="94"/>
      <c r="IFB425" s="94"/>
      <c r="IFC425" s="94"/>
      <c r="IFD425" s="94"/>
      <c r="IFE425" s="94"/>
      <c r="IFF425" s="94"/>
      <c r="IFG425" s="94"/>
      <c r="IFH425" s="94"/>
      <c r="IFI425" s="94"/>
      <c r="IFJ425" s="94"/>
      <c r="IFK425" s="94"/>
      <c r="IFL425" s="94"/>
      <c r="IFM425" s="94"/>
      <c r="IFN425" s="94"/>
      <c r="IFO425" s="94"/>
      <c r="IFP425" s="94"/>
      <c r="IFQ425" s="94"/>
      <c r="IFR425" s="94"/>
      <c r="IFS425" s="94"/>
      <c r="IFT425" s="94"/>
      <c r="IFU425" s="94"/>
      <c r="IFV425" s="94"/>
      <c r="IFW425" s="94"/>
      <c r="IFX425" s="94"/>
      <c r="IFY425" s="94"/>
      <c r="IFZ425" s="94"/>
      <c r="IGA425" s="94"/>
      <c r="IGB425" s="94"/>
      <c r="IGC425" s="94"/>
      <c r="IGD425" s="94"/>
      <c r="IGE425" s="94"/>
      <c r="IGF425" s="94"/>
      <c r="IGG425" s="94"/>
      <c r="IGH425" s="94"/>
      <c r="IGI425" s="94"/>
      <c r="IGJ425" s="94"/>
      <c r="IGK425" s="94"/>
      <c r="IGL425" s="94"/>
      <c r="IGM425" s="94"/>
      <c r="IGN425" s="94"/>
      <c r="IGO425" s="94"/>
      <c r="IGP425" s="94"/>
      <c r="IGQ425" s="94"/>
      <c r="IGR425" s="94"/>
      <c r="IGS425" s="94"/>
      <c r="IGT425" s="94"/>
      <c r="IGU425" s="94"/>
      <c r="IGV425" s="94"/>
      <c r="IGW425" s="94"/>
      <c r="IGX425" s="94"/>
      <c r="IGY425" s="94"/>
      <c r="IGZ425" s="94"/>
      <c r="IHA425" s="94"/>
      <c r="IHB425" s="94"/>
      <c r="IHC425" s="94"/>
      <c r="IHD425" s="94"/>
      <c r="IHE425" s="94"/>
      <c r="IHF425" s="94"/>
      <c r="IHG425" s="94"/>
      <c r="IHH425" s="94"/>
      <c r="IHI425" s="94"/>
      <c r="IHJ425" s="94"/>
      <c r="IHK425" s="94"/>
      <c r="IHL425" s="94"/>
      <c r="IHM425" s="94"/>
      <c r="IHN425" s="94"/>
      <c r="IHO425" s="94"/>
      <c r="IHP425" s="94"/>
      <c r="IHQ425" s="94"/>
      <c r="IHR425" s="94"/>
      <c r="IHS425" s="94"/>
      <c r="IHT425" s="94"/>
      <c r="IHU425" s="94"/>
      <c r="IHV425" s="94"/>
      <c r="IHW425" s="94"/>
      <c r="IHX425" s="94"/>
      <c r="IHY425" s="94"/>
      <c r="IHZ425" s="94"/>
      <c r="IIA425" s="94"/>
      <c r="IIB425" s="94"/>
      <c r="IIC425" s="94"/>
      <c r="IID425" s="94"/>
      <c r="IIE425" s="94"/>
      <c r="IIF425" s="94"/>
      <c r="IIG425" s="94"/>
      <c r="IIH425" s="94"/>
      <c r="III425" s="94"/>
      <c r="IIJ425" s="94"/>
      <c r="IIK425" s="94"/>
      <c r="IIL425" s="94"/>
      <c r="IIM425" s="94"/>
      <c r="IIN425" s="94"/>
      <c r="IIO425" s="94"/>
      <c r="IIP425" s="94"/>
      <c r="IIQ425" s="94"/>
      <c r="IIR425" s="94"/>
      <c r="IIS425" s="94"/>
      <c r="IIT425" s="94"/>
      <c r="IIU425" s="94"/>
      <c r="IIV425" s="94"/>
      <c r="IIW425" s="94"/>
      <c r="IIX425" s="94"/>
      <c r="IIY425" s="94"/>
      <c r="IIZ425" s="94"/>
      <c r="IJA425" s="94"/>
      <c r="IJB425" s="94"/>
      <c r="IJC425" s="94"/>
      <c r="IJD425" s="94"/>
      <c r="IJE425" s="94"/>
      <c r="IJF425" s="94"/>
      <c r="IJG425" s="94"/>
      <c r="IJH425" s="94"/>
      <c r="IJI425" s="94"/>
      <c r="IJJ425" s="94"/>
      <c r="IJK425" s="94"/>
      <c r="IJL425" s="94"/>
      <c r="IJM425" s="94"/>
      <c r="IJN425" s="94"/>
      <c r="IJO425" s="94"/>
      <c r="IJP425" s="94"/>
      <c r="IJQ425" s="94"/>
      <c r="IJR425" s="94"/>
      <c r="IJS425" s="94"/>
      <c r="IJT425" s="94"/>
      <c r="IJU425" s="94"/>
      <c r="IJV425" s="94"/>
      <c r="IJW425" s="94"/>
      <c r="IJX425" s="94"/>
      <c r="IJY425" s="94"/>
      <c r="IJZ425" s="94"/>
      <c r="IKA425" s="94"/>
      <c r="IKB425" s="94"/>
      <c r="IKC425" s="94"/>
      <c r="IKD425" s="94"/>
      <c r="IKE425" s="94"/>
      <c r="IKF425" s="94"/>
      <c r="IKG425" s="94"/>
      <c r="IKH425" s="94"/>
      <c r="IKI425" s="94"/>
      <c r="IKJ425" s="94"/>
      <c r="IKK425" s="94"/>
      <c r="IKL425" s="94"/>
      <c r="IKM425" s="94"/>
      <c r="IKN425" s="94"/>
      <c r="IKO425" s="94"/>
      <c r="IKP425" s="94"/>
      <c r="IKQ425" s="94"/>
      <c r="IKR425" s="94"/>
      <c r="IKS425" s="94"/>
      <c r="IKT425" s="94"/>
      <c r="IKU425" s="94"/>
      <c r="IKV425" s="94"/>
      <c r="IKW425" s="94"/>
      <c r="IKX425" s="94"/>
      <c r="IKY425" s="94"/>
      <c r="IKZ425" s="94"/>
      <c r="ILA425" s="94"/>
      <c r="ILB425" s="94"/>
      <c r="ILC425" s="94"/>
      <c r="ILD425" s="94"/>
      <c r="ILE425" s="94"/>
      <c r="ILF425" s="94"/>
      <c r="ILG425" s="94"/>
      <c r="ILH425" s="94"/>
      <c r="ILI425" s="94"/>
      <c r="ILJ425" s="94"/>
      <c r="ILK425" s="94"/>
      <c r="ILL425" s="94"/>
      <c r="ILM425" s="94"/>
      <c r="ILN425" s="94"/>
      <c r="ILO425" s="94"/>
      <c r="ILP425" s="94"/>
      <c r="ILQ425" s="94"/>
      <c r="ILR425" s="94"/>
      <c r="ILS425" s="94"/>
      <c r="ILT425" s="94"/>
      <c r="ILU425" s="94"/>
      <c r="ILV425" s="94"/>
      <c r="ILW425" s="94"/>
      <c r="ILX425" s="94"/>
      <c r="ILY425" s="94"/>
      <c r="ILZ425" s="94"/>
      <c r="IMA425" s="94"/>
      <c r="IMB425" s="94"/>
      <c r="IMC425" s="94"/>
      <c r="IMD425" s="94"/>
      <c r="IME425" s="94"/>
      <c r="IMF425" s="94"/>
      <c r="IMG425" s="94"/>
      <c r="IMH425" s="94"/>
      <c r="IMI425" s="94"/>
      <c r="IMJ425" s="94"/>
      <c r="IMK425" s="94"/>
      <c r="IML425" s="94"/>
      <c r="IMM425" s="94"/>
      <c r="IMN425" s="94"/>
      <c r="IMO425" s="94"/>
      <c r="IMP425" s="94"/>
      <c r="IMQ425" s="94"/>
      <c r="IMR425" s="94"/>
      <c r="IMS425" s="94"/>
      <c r="IMT425" s="94"/>
      <c r="IMU425" s="94"/>
      <c r="IMV425" s="94"/>
      <c r="IMW425" s="94"/>
      <c r="IMX425" s="94"/>
      <c r="IMY425" s="94"/>
      <c r="IMZ425" s="94"/>
      <c r="INA425" s="94"/>
      <c r="INB425" s="94"/>
      <c r="INC425" s="94"/>
      <c r="IND425" s="94"/>
      <c r="INE425" s="94"/>
      <c r="INF425" s="94"/>
      <c r="ING425" s="94"/>
      <c r="INH425" s="94"/>
      <c r="INI425" s="94"/>
      <c r="INJ425" s="94"/>
      <c r="INK425" s="94"/>
      <c r="INL425" s="94"/>
      <c r="INM425" s="94"/>
      <c r="INN425" s="94"/>
      <c r="INO425" s="94"/>
      <c r="INP425" s="94"/>
      <c r="INQ425" s="94"/>
      <c r="INR425" s="94"/>
      <c r="INS425" s="94"/>
      <c r="INT425" s="94"/>
      <c r="INU425" s="94"/>
      <c r="INV425" s="94"/>
      <c r="INW425" s="94"/>
      <c r="INX425" s="94"/>
      <c r="INY425" s="94"/>
      <c r="INZ425" s="94"/>
      <c r="IOA425" s="94"/>
      <c r="IOB425" s="94"/>
      <c r="IOC425" s="94"/>
      <c r="IOD425" s="94"/>
      <c r="IOE425" s="94"/>
      <c r="IOF425" s="94"/>
      <c r="IOG425" s="94"/>
      <c r="IOH425" s="94"/>
      <c r="IOI425" s="94"/>
      <c r="IOJ425" s="94"/>
      <c r="IOK425" s="94"/>
      <c r="IOL425" s="94"/>
      <c r="IOM425" s="94"/>
      <c r="ION425" s="94"/>
      <c r="IOO425" s="94"/>
      <c r="IOP425" s="94"/>
      <c r="IOQ425" s="94"/>
      <c r="IOR425" s="94"/>
      <c r="IOS425" s="94"/>
      <c r="IOT425" s="94"/>
      <c r="IOU425" s="94"/>
      <c r="IOV425" s="94"/>
      <c r="IOW425" s="94"/>
      <c r="IOX425" s="94"/>
      <c r="IOY425" s="94"/>
      <c r="IOZ425" s="94"/>
      <c r="IPA425" s="94"/>
      <c r="IPB425" s="94"/>
      <c r="IPC425" s="94"/>
      <c r="IPD425" s="94"/>
      <c r="IPE425" s="94"/>
      <c r="IPF425" s="94"/>
      <c r="IPG425" s="94"/>
      <c r="IPH425" s="94"/>
      <c r="IPI425" s="94"/>
      <c r="IPJ425" s="94"/>
      <c r="IPK425" s="94"/>
      <c r="IPL425" s="94"/>
      <c r="IPM425" s="94"/>
      <c r="IPN425" s="94"/>
      <c r="IPO425" s="94"/>
      <c r="IPP425" s="94"/>
      <c r="IPQ425" s="94"/>
      <c r="IPR425" s="94"/>
      <c r="IPS425" s="94"/>
      <c r="IPT425" s="94"/>
      <c r="IPU425" s="94"/>
      <c r="IPV425" s="94"/>
      <c r="IPW425" s="94"/>
      <c r="IPX425" s="94"/>
      <c r="IPY425" s="94"/>
      <c r="IPZ425" s="94"/>
      <c r="IQA425" s="94"/>
      <c r="IQB425" s="94"/>
      <c r="IQC425" s="94"/>
      <c r="IQD425" s="94"/>
      <c r="IQE425" s="94"/>
      <c r="IQF425" s="94"/>
      <c r="IQG425" s="94"/>
      <c r="IQH425" s="94"/>
      <c r="IQI425" s="94"/>
      <c r="IQJ425" s="94"/>
      <c r="IQK425" s="94"/>
      <c r="IQL425" s="94"/>
      <c r="IQM425" s="94"/>
      <c r="IQN425" s="94"/>
      <c r="IQO425" s="94"/>
      <c r="IQP425" s="94"/>
      <c r="IQQ425" s="94"/>
      <c r="IQR425" s="94"/>
      <c r="IQS425" s="94"/>
      <c r="IQT425" s="94"/>
      <c r="IQU425" s="94"/>
      <c r="IQV425" s="94"/>
      <c r="IQW425" s="94"/>
      <c r="IQX425" s="94"/>
      <c r="IQY425" s="94"/>
      <c r="IQZ425" s="94"/>
      <c r="IRA425" s="94"/>
      <c r="IRB425" s="94"/>
      <c r="IRC425" s="94"/>
      <c r="IRD425" s="94"/>
      <c r="IRE425" s="94"/>
      <c r="IRF425" s="94"/>
      <c r="IRG425" s="94"/>
      <c r="IRH425" s="94"/>
      <c r="IRI425" s="94"/>
      <c r="IRJ425" s="94"/>
      <c r="IRK425" s="94"/>
      <c r="IRL425" s="94"/>
      <c r="IRM425" s="94"/>
      <c r="IRN425" s="94"/>
      <c r="IRO425" s="94"/>
      <c r="IRP425" s="94"/>
      <c r="IRQ425" s="94"/>
      <c r="IRR425" s="94"/>
      <c r="IRS425" s="94"/>
      <c r="IRT425" s="94"/>
      <c r="IRU425" s="94"/>
      <c r="IRV425" s="94"/>
      <c r="IRW425" s="94"/>
      <c r="IRX425" s="94"/>
      <c r="IRY425" s="94"/>
      <c r="IRZ425" s="94"/>
      <c r="ISA425" s="94"/>
      <c r="ISB425" s="94"/>
      <c r="ISC425" s="94"/>
      <c r="ISD425" s="94"/>
      <c r="ISE425" s="94"/>
      <c r="ISF425" s="94"/>
      <c r="ISG425" s="94"/>
      <c r="ISH425" s="94"/>
      <c r="ISI425" s="94"/>
      <c r="ISJ425" s="94"/>
      <c r="ISK425" s="94"/>
      <c r="ISL425" s="94"/>
      <c r="ISM425" s="94"/>
      <c r="ISN425" s="94"/>
      <c r="ISO425" s="94"/>
      <c r="ISP425" s="94"/>
      <c r="ISQ425" s="94"/>
      <c r="ISR425" s="94"/>
      <c r="ISS425" s="94"/>
      <c r="IST425" s="94"/>
      <c r="ISU425" s="94"/>
      <c r="ISV425" s="94"/>
      <c r="ISW425" s="94"/>
      <c r="ISX425" s="94"/>
      <c r="ISY425" s="94"/>
      <c r="ISZ425" s="94"/>
      <c r="ITA425" s="94"/>
      <c r="ITB425" s="94"/>
      <c r="ITC425" s="94"/>
      <c r="ITD425" s="94"/>
      <c r="ITE425" s="94"/>
      <c r="ITF425" s="94"/>
      <c r="ITG425" s="94"/>
      <c r="ITH425" s="94"/>
      <c r="ITI425" s="94"/>
      <c r="ITJ425" s="94"/>
      <c r="ITK425" s="94"/>
      <c r="ITL425" s="94"/>
      <c r="ITM425" s="94"/>
      <c r="ITN425" s="94"/>
      <c r="ITO425" s="94"/>
      <c r="ITP425" s="94"/>
      <c r="ITQ425" s="94"/>
      <c r="ITR425" s="94"/>
      <c r="ITS425" s="94"/>
      <c r="ITT425" s="94"/>
      <c r="ITU425" s="94"/>
      <c r="ITV425" s="94"/>
      <c r="ITW425" s="94"/>
      <c r="ITX425" s="94"/>
      <c r="ITY425" s="94"/>
      <c r="ITZ425" s="94"/>
      <c r="IUA425" s="94"/>
      <c r="IUB425" s="94"/>
      <c r="IUC425" s="94"/>
      <c r="IUD425" s="94"/>
      <c r="IUE425" s="94"/>
      <c r="IUF425" s="94"/>
      <c r="IUG425" s="94"/>
      <c r="IUH425" s="94"/>
      <c r="IUI425" s="94"/>
      <c r="IUJ425" s="94"/>
      <c r="IUK425" s="94"/>
      <c r="IUL425" s="94"/>
      <c r="IUM425" s="94"/>
      <c r="IUN425" s="94"/>
      <c r="IUO425" s="94"/>
      <c r="IUP425" s="94"/>
      <c r="IUQ425" s="94"/>
      <c r="IUR425" s="94"/>
      <c r="IUS425" s="94"/>
      <c r="IUT425" s="94"/>
      <c r="IUU425" s="94"/>
      <c r="IUV425" s="94"/>
      <c r="IUW425" s="94"/>
      <c r="IUX425" s="94"/>
      <c r="IUY425" s="94"/>
      <c r="IUZ425" s="94"/>
      <c r="IVA425" s="94"/>
      <c r="IVB425" s="94"/>
      <c r="IVC425" s="94"/>
      <c r="IVD425" s="94"/>
      <c r="IVE425" s="94"/>
      <c r="IVF425" s="94"/>
      <c r="IVG425" s="94"/>
      <c r="IVH425" s="94"/>
      <c r="IVI425" s="94"/>
      <c r="IVJ425" s="94"/>
      <c r="IVK425" s="94"/>
      <c r="IVL425" s="94"/>
      <c r="IVM425" s="94"/>
      <c r="IVN425" s="94"/>
      <c r="IVO425" s="94"/>
      <c r="IVP425" s="94"/>
      <c r="IVQ425" s="94"/>
      <c r="IVR425" s="94"/>
      <c r="IVS425" s="94"/>
      <c r="IVT425" s="94"/>
      <c r="IVU425" s="94"/>
      <c r="IVV425" s="94"/>
      <c r="IVW425" s="94"/>
      <c r="IVX425" s="94"/>
      <c r="IVY425" s="94"/>
      <c r="IVZ425" s="94"/>
      <c r="IWA425" s="94"/>
      <c r="IWB425" s="94"/>
      <c r="IWC425" s="94"/>
      <c r="IWD425" s="94"/>
      <c r="IWE425" s="94"/>
      <c r="IWF425" s="94"/>
      <c r="IWG425" s="94"/>
      <c r="IWH425" s="94"/>
      <c r="IWI425" s="94"/>
      <c r="IWJ425" s="94"/>
      <c r="IWK425" s="94"/>
      <c r="IWL425" s="94"/>
      <c r="IWM425" s="94"/>
      <c r="IWN425" s="94"/>
      <c r="IWO425" s="94"/>
      <c r="IWP425" s="94"/>
      <c r="IWQ425" s="94"/>
      <c r="IWR425" s="94"/>
      <c r="IWS425" s="94"/>
      <c r="IWT425" s="94"/>
      <c r="IWU425" s="94"/>
      <c r="IWV425" s="94"/>
      <c r="IWW425" s="94"/>
      <c r="IWX425" s="94"/>
      <c r="IWY425" s="94"/>
      <c r="IWZ425" s="94"/>
      <c r="IXA425" s="94"/>
      <c r="IXB425" s="94"/>
      <c r="IXC425" s="94"/>
      <c r="IXD425" s="94"/>
      <c r="IXE425" s="94"/>
      <c r="IXF425" s="94"/>
      <c r="IXG425" s="94"/>
      <c r="IXH425" s="94"/>
      <c r="IXI425" s="94"/>
      <c r="IXJ425" s="94"/>
      <c r="IXK425" s="94"/>
      <c r="IXL425" s="94"/>
      <c r="IXM425" s="94"/>
      <c r="IXN425" s="94"/>
      <c r="IXO425" s="94"/>
      <c r="IXP425" s="94"/>
      <c r="IXQ425" s="94"/>
      <c r="IXR425" s="94"/>
      <c r="IXS425" s="94"/>
      <c r="IXT425" s="94"/>
      <c r="IXU425" s="94"/>
      <c r="IXV425" s="94"/>
      <c r="IXW425" s="94"/>
      <c r="IXX425" s="94"/>
      <c r="IXY425" s="94"/>
      <c r="IXZ425" s="94"/>
      <c r="IYA425" s="94"/>
      <c r="IYB425" s="94"/>
      <c r="IYC425" s="94"/>
      <c r="IYD425" s="94"/>
      <c r="IYE425" s="94"/>
      <c r="IYF425" s="94"/>
      <c r="IYG425" s="94"/>
      <c r="IYH425" s="94"/>
      <c r="IYI425" s="94"/>
      <c r="IYJ425" s="94"/>
      <c r="IYK425" s="94"/>
      <c r="IYL425" s="94"/>
      <c r="IYM425" s="94"/>
      <c r="IYN425" s="94"/>
      <c r="IYO425" s="94"/>
      <c r="IYP425" s="94"/>
      <c r="IYQ425" s="94"/>
      <c r="IYR425" s="94"/>
      <c r="IYS425" s="94"/>
      <c r="IYT425" s="94"/>
      <c r="IYU425" s="94"/>
      <c r="IYV425" s="94"/>
      <c r="IYW425" s="94"/>
      <c r="IYX425" s="94"/>
      <c r="IYY425" s="94"/>
      <c r="IYZ425" s="94"/>
      <c r="IZA425" s="94"/>
      <c r="IZB425" s="94"/>
      <c r="IZC425" s="94"/>
      <c r="IZD425" s="94"/>
      <c r="IZE425" s="94"/>
      <c r="IZF425" s="94"/>
      <c r="IZG425" s="94"/>
      <c r="IZH425" s="94"/>
      <c r="IZI425" s="94"/>
      <c r="IZJ425" s="94"/>
      <c r="IZK425" s="94"/>
      <c r="IZL425" s="94"/>
      <c r="IZM425" s="94"/>
      <c r="IZN425" s="94"/>
      <c r="IZO425" s="94"/>
      <c r="IZP425" s="94"/>
      <c r="IZQ425" s="94"/>
      <c r="IZR425" s="94"/>
      <c r="IZS425" s="94"/>
      <c r="IZT425" s="94"/>
      <c r="IZU425" s="94"/>
      <c r="IZV425" s="94"/>
      <c r="IZW425" s="94"/>
      <c r="IZX425" s="94"/>
      <c r="IZY425" s="94"/>
      <c r="IZZ425" s="94"/>
      <c r="JAA425" s="94"/>
      <c r="JAB425" s="94"/>
      <c r="JAC425" s="94"/>
      <c r="JAD425" s="94"/>
      <c r="JAE425" s="94"/>
      <c r="JAF425" s="94"/>
      <c r="JAG425" s="94"/>
      <c r="JAH425" s="94"/>
      <c r="JAI425" s="94"/>
      <c r="JAJ425" s="94"/>
      <c r="JAK425" s="94"/>
      <c r="JAL425" s="94"/>
      <c r="JAM425" s="94"/>
      <c r="JAN425" s="94"/>
      <c r="JAO425" s="94"/>
      <c r="JAP425" s="94"/>
      <c r="JAQ425" s="94"/>
      <c r="JAR425" s="94"/>
      <c r="JAS425" s="94"/>
      <c r="JAT425" s="94"/>
      <c r="JAU425" s="94"/>
      <c r="JAV425" s="94"/>
      <c r="JAW425" s="94"/>
      <c r="JAX425" s="94"/>
      <c r="JAY425" s="94"/>
      <c r="JAZ425" s="94"/>
      <c r="JBA425" s="94"/>
      <c r="JBB425" s="94"/>
      <c r="JBC425" s="94"/>
      <c r="JBD425" s="94"/>
      <c r="JBE425" s="94"/>
      <c r="JBF425" s="94"/>
      <c r="JBG425" s="94"/>
      <c r="JBH425" s="94"/>
      <c r="JBI425" s="94"/>
      <c r="JBJ425" s="94"/>
      <c r="JBK425" s="94"/>
      <c r="JBL425" s="94"/>
      <c r="JBM425" s="94"/>
      <c r="JBN425" s="94"/>
      <c r="JBO425" s="94"/>
      <c r="JBP425" s="94"/>
      <c r="JBQ425" s="94"/>
      <c r="JBR425" s="94"/>
      <c r="JBS425" s="94"/>
      <c r="JBT425" s="94"/>
      <c r="JBU425" s="94"/>
      <c r="JBV425" s="94"/>
      <c r="JBW425" s="94"/>
      <c r="JBX425" s="94"/>
      <c r="JBY425" s="94"/>
      <c r="JBZ425" s="94"/>
      <c r="JCA425" s="94"/>
      <c r="JCB425" s="94"/>
      <c r="JCC425" s="94"/>
      <c r="JCD425" s="94"/>
      <c r="JCE425" s="94"/>
      <c r="JCF425" s="94"/>
      <c r="JCG425" s="94"/>
      <c r="JCH425" s="94"/>
      <c r="JCI425" s="94"/>
      <c r="JCJ425" s="94"/>
      <c r="JCK425" s="94"/>
      <c r="JCL425" s="94"/>
      <c r="JCM425" s="94"/>
      <c r="JCN425" s="94"/>
      <c r="JCO425" s="94"/>
      <c r="JCP425" s="94"/>
      <c r="JCQ425" s="94"/>
      <c r="JCR425" s="94"/>
      <c r="JCS425" s="94"/>
      <c r="JCT425" s="94"/>
      <c r="JCU425" s="94"/>
      <c r="JCV425" s="94"/>
      <c r="JCW425" s="94"/>
      <c r="JCX425" s="94"/>
      <c r="JCY425" s="94"/>
      <c r="JCZ425" s="94"/>
      <c r="JDA425" s="94"/>
      <c r="JDB425" s="94"/>
      <c r="JDC425" s="94"/>
      <c r="JDD425" s="94"/>
      <c r="JDE425" s="94"/>
      <c r="JDF425" s="94"/>
      <c r="JDG425" s="94"/>
      <c r="JDH425" s="94"/>
      <c r="JDI425" s="94"/>
      <c r="JDJ425" s="94"/>
      <c r="JDK425" s="94"/>
      <c r="JDL425" s="94"/>
      <c r="JDM425" s="94"/>
      <c r="JDN425" s="94"/>
      <c r="JDO425" s="94"/>
      <c r="JDP425" s="94"/>
      <c r="JDQ425" s="94"/>
      <c r="JDR425" s="94"/>
      <c r="JDS425" s="94"/>
      <c r="JDT425" s="94"/>
      <c r="JDU425" s="94"/>
      <c r="JDV425" s="94"/>
      <c r="JDW425" s="94"/>
      <c r="JDX425" s="94"/>
      <c r="JDY425" s="94"/>
      <c r="JDZ425" s="94"/>
      <c r="JEA425" s="94"/>
      <c r="JEB425" s="94"/>
      <c r="JEC425" s="94"/>
      <c r="JED425" s="94"/>
      <c r="JEE425" s="94"/>
      <c r="JEF425" s="94"/>
      <c r="JEG425" s="94"/>
      <c r="JEH425" s="94"/>
      <c r="JEI425" s="94"/>
      <c r="JEJ425" s="94"/>
      <c r="JEK425" s="94"/>
      <c r="JEL425" s="94"/>
      <c r="JEM425" s="94"/>
      <c r="JEN425" s="94"/>
      <c r="JEO425" s="94"/>
      <c r="JEP425" s="94"/>
      <c r="JEQ425" s="94"/>
      <c r="JER425" s="94"/>
      <c r="JES425" s="94"/>
      <c r="JET425" s="94"/>
      <c r="JEU425" s="94"/>
      <c r="JEV425" s="94"/>
      <c r="JEW425" s="94"/>
      <c r="JEX425" s="94"/>
      <c r="JEY425" s="94"/>
      <c r="JEZ425" s="94"/>
      <c r="JFA425" s="94"/>
      <c r="JFB425" s="94"/>
      <c r="JFC425" s="94"/>
      <c r="JFD425" s="94"/>
      <c r="JFE425" s="94"/>
      <c r="JFF425" s="94"/>
      <c r="JFG425" s="94"/>
      <c r="JFH425" s="94"/>
      <c r="JFI425" s="94"/>
      <c r="JFJ425" s="94"/>
      <c r="JFK425" s="94"/>
      <c r="JFL425" s="94"/>
      <c r="JFM425" s="94"/>
      <c r="JFN425" s="94"/>
      <c r="JFO425" s="94"/>
      <c r="JFP425" s="94"/>
      <c r="JFQ425" s="94"/>
      <c r="JFR425" s="94"/>
      <c r="JFS425" s="94"/>
      <c r="JFT425" s="94"/>
      <c r="JFU425" s="94"/>
      <c r="JFV425" s="94"/>
      <c r="JFW425" s="94"/>
      <c r="JFX425" s="94"/>
      <c r="JFY425" s="94"/>
      <c r="JFZ425" s="94"/>
      <c r="JGA425" s="94"/>
      <c r="JGB425" s="94"/>
      <c r="JGC425" s="94"/>
      <c r="JGD425" s="94"/>
      <c r="JGE425" s="94"/>
      <c r="JGF425" s="94"/>
      <c r="JGG425" s="94"/>
      <c r="JGH425" s="94"/>
      <c r="JGI425" s="94"/>
      <c r="JGJ425" s="94"/>
      <c r="JGK425" s="94"/>
      <c r="JGL425" s="94"/>
      <c r="JGM425" s="94"/>
      <c r="JGN425" s="94"/>
      <c r="JGO425" s="94"/>
      <c r="JGP425" s="94"/>
      <c r="JGQ425" s="94"/>
      <c r="JGR425" s="94"/>
      <c r="JGS425" s="94"/>
      <c r="JGT425" s="94"/>
      <c r="JGU425" s="94"/>
      <c r="JGV425" s="94"/>
      <c r="JGW425" s="94"/>
      <c r="JGX425" s="94"/>
      <c r="JGY425" s="94"/>
      <c r="JGZ425" s="94"/>
      <c r="JHA425" s="94"/>
      <c r="JHB425" s="94"/>
      <c r="JHC425" s="94"/>
      <c r="JHD425" s="94"/>
      <c r="JHE425" s="94"/>
      <c r="JHF425" s="94"/>
      <c r="JHG425" s="94"/>
      <c r="JHH425" s="94"/>
      <c r="JHI425" s="94"/>
      <c r="JHJ425" s="94"/>
      <c r="JHK425" s="94"/>
      <c r="JHL425" s="94"/>
      <c r="JHM425" s="94"/>
      <c r="JHN425" s="94"/>
      <c r="JHO425" s="94"/>
      <c r="JHP425" s="94"/>
      <c r="JHQ425" s="94"/>
      <c r="JHR425" s="94"/>
      <c r="JHS425" s="94"/>
      <c r="JHT425" s="94"/>
      <c r="JHU425" s="94"/>
      <c r="JHV425" s="94"/>
      <c r="JHW425" s="94"/>
      <c r="JHX425" s="94"/>
      <c r="JHY425" s="94"/>
      <c r="JHZ425" s="94"/>
      <c r="JIA425" s="94"/>
      <c r="JIB425" s="94"/>
      <c r="JIC425" s="94"/>
      <c r="JID425" s="94"/>
      <c r="JIE425" s="94"/>
      <c r="JIF425" s="94"/>
      <c r="JIG425" s="94"/>
      <c r="JIH425" s="94"/>
      <c r="JII425" s="94"/>
      <c r="JIJ425" s="94"/>
      <c r="JIK425" s="94"/>
      <c r="JIL425" s="94"/>
      <c r="JIM425" s="94"/>
      <c r="JIN425" s="94"/>
      <c r="JIO425" s="94"/>
      <c r="JIP425" s="94"/>
      <c r="JIQ425" s="94"/>
      <c r="JIR425" s="94"/>
      <c r="JIS425" s="94"/>
      <c r="JIT425" s="94"/>
      <c r="JIU425" s="94"/>
      <c r="JIV425" s="94"/>
      <c r="JIW425" s="94"/>
      <c r="JIX425" s="94"/>
      <c r="JIY425" s="94"/>
      <c r="JIZ425" s="94"/>
      <c r="JJA425" s="94"/>
      <c r="JJB425" s="94"/>
      <c r="JJC425" s="94"/>
      <c r="JJD425" s="94"/>
      <c r="JJE425" s="94"/>
      <c r="JJF425" s="94"/>
      <c r="JJG425" s="94"/>
      <c r="JJH425" s="94"/>
      <c r="JJI425" s="94"/>
      <c r="JJJ425" s="94"/>
      <c r="JJK425" s="94"/>
      <c r="JJL425" s="94"/>
      <c r="JJM425" s="94"/>
      <c r="JJN425" s="94"/>
      <c r="JJO425" s="94"/>
      <c r="JJP425" s="94"/>
      <c r="JJQ425" s="94"/>
      <c r="JJR425" s="94"/>
      <c r="JJS425" s="94"/>
      <c r="JJT425" s="94"/>
      <c r="JJU425" s="94"/>
      <c r="JJV425" s="94"/>
      <c r="JJW425" s="94"/>
      <c r="JJX425" s="94"/>
      <c r="JJY425" s="94"/>
      <c r="JJZ425" s="94"/>
      <c r="JKA425" s="94"/>
      <c r="JKB425" s="94"/>
      <c r="JKC425" s="94"/>
      <c r="JKD425" s="94"/>
      <c r="JKE425" s="94"/>
      <c r="JKF425" s="94"/>
      <c r="JKG425" s="94"/>
      <c r="JKH425" s="94"/>
      <c r="JKI425" s="94"/>
      <c r="JKJ425" s="94"/>
      <c r="JKK425" s="94"/>
      <c r="JKL425" s="94"/>
      <c r="JKM425" s="94"/>
      <c r="JKN425" s="94"/>
      <c r="JKO425" s="94"/>
      <c r="JKP425" s="94"/>
      <c r="JKQ425" s="94"/>
      <c r="JKR425" s="94"/>
      <c r="JKS425" s="94"/>
      <c r="JKT425" s="94"/>
      <c r="JKU425" s="94"/>
      <c r="JKV425" s="94"/>
      <c r="JKW425" s="94"/>
      <c r="JKX425" s="94"/>
      <c r="JKY425" s="94"/>
      <c r="JKZ425" s="94"/>
      <c r="JLA425" s="94"/>
      <c r="JLB425" s="94"/>
      <c r="JLC425" s="94"/>
      <c r="JLD425" s="94"/>
      <c r="JLE425" s="94"/>
      <c r="JLF425" s="94"/>
      <c r="JLG425" s="94"/>
      <c r="JLH425" s="94"/>
      <c r="JLI425" s="94"/>
      <c r="JLJ425" s="94"/>
      <c r="JLK425" s="94"/>
      <c r="JLL425" s="94"/>
      <c r="JLM425" s="94"/>
      <c r="JLN425" s="94"/>
      <c r="JLO425" s="94"/>
      <c r="JLP425" s="94"/>
      <c r="JLQ425" s="94"/>
      <c r="JLR425" s="94"/>
      <c r="JLS425" s="94"/>
      <c r="JLT425" s="94"/>
      <c r="JLU425" s="94"/>
      <c r="JLV425" s="94"/>
      <c r="JLW425" s="94"/>
      <c r="JLX425" s="94"/>
      <c r="JLY425" s="94"/>
      <c r="JLZ425" s="94"/>
      <c r="JMA425" s="94"/>
      <c r="JMB425" s="94"/>
      <c r="JMC425" s="94"/>
      <c r="JMD425" s="94"/>
      <c r="JME425" s="94"/>
      <c r="JMF425" s="94"/>
      <c r="JMG425" s="94"/>
      <c r="JMH425" s="94"/>
      <c r="JMI425" s="94"/>
      <c r="JMJ425" s="94"/>
      <c r="JMK425" s="94"/>
      <c r="JML425" s="94"/>
      <c r="JMM425" s="94"/>
      <c r="JMN425" s="94"/>
      <c r="JMO425" s="94"/>
      <c r="JMP425" s="94"/>
      <c r="JMQ425" s="94"/>
      <c r="JMR425" s="94"/>
      <c r="JMS425" s="94"/>
      <c r="JMT425" s="94"/>
      <c r="JMU425" s="94"/>
      <c r="JMV425" s="94"/>
      <c r="JMW425" s="94"/>
      <c r="JMX425" s="94"/>
      <c r="JMY425" s="94"/>
      <c r="JMZ425" s="94"/>
      <c r="JNA425" s="94"/>
      <c r="JNB425" s="94"/>
      <c r="JNC425" s="94"/>
      <c r="JND425" s="94"/>
      <c r="JNE425" s="94"/>
      <c r="JNF425" s="94"/>
      <c r="JNG425" s="94"/>
      <c r="JNH425" s="94"/>
      <c r="JNI425" s="94"/>
      <c r="JNJ425" s="94"/>
      <c r="JNK425" s="94"/>
      <c r="JNL425" s="94"/>
      <c r="JNM425" s="94"/>
      <c r="JNN425" s="94"/>
      <c r="JNO425" s="94"/>
      <c r="JNP425" s="94"/>
      <c r="JNQ425" s="94"/>
      <c r="JNR425" s="94"/>
      <c r="JNS425" s="94"/>
      <c r="JNT425" s="94"/>
      <c r="JNU425" s="94"/>
      <c r="JNV425" s="94"/>
      <c r="JNW425" s="94"/>
      <c r="JNX425" s="94"/>
      <c r="JNY425" s="94"/>
      <c r="JNZ425" s="94"/>
      <c r="JOA425" s="94"/>
      <c r="JOB425" s="94"/>
      <c r="JOC425" s="94"/>
      <c r="JOD425" s="94"/>
      <c r="JOE425" s="94"/>
      <c r="JOF425" s="94"/>
      <c r="JOG425" s="94"/>
      <c r="JOH425" s="94"/>
      <c r="JOI425" s="94"/>
      <c r="JOJ425" s="94"/>
      <c r="JOK425" s="94"/>
      <c r="JOL425" s="94"/>
      <c r="JOM425" s="94"/>
      <c r="JON425" s="94"/>
      <c r="JOO425" s="94"/>
      <c r="JOP425" s="94"/>
      <c r="JOQ425" s="94"/>
      <c r="JOR425" s="94"/>
      <c r="JOS425" s="94"/>
      <c r="JOT425" s="94"/>
      <c r="JOU425" s="94"/>
      <c r="JOV425" s="94"/>
      <c r="JOW425" s="94"/>
      <c r="JOX425" s="94"/>
      <c r="JOY425" s="94"/>
      <c r="JOZ425" s="94"/>
      <c r="JPA425" s="94"/>
      <c r="JPB425" s="94"/>
      <c r="JPC425" s="94"/>
      <c r="JPD425" s="94"/>
      <c r="JPE425" s="94"/>
      <c r="JPF425" s="94"/>
      <c r="JPG425" s="94"/>
      <c r="JPH425" s="94"/>
      <c r="JPI425" s="94"/>
      <c r="JPJ425" s="94"/>
      <c r="JPK425" s="94"/>
      <c r="JPL425" s="94"/>
      <c r="JPM425" s="94"/>
      <c r="JPN425" s="94"/>
      <c r="JPO425" s="94"/>
      <c r="JPP425" s="94"/>
      <c r="JPQ425" s="94"/>
      <c r="JPR425" s="94"/>
      <c r="JPS425" s="94"/>
      <c r="JPT425" s="94"/>
      <c r="JPU425" s="94"/>
      <c r="JPV425" s="94"/>
      <c r="JPW425" s="94"/>
      <c r="JPX425" s="94"/>
      <c r="JPY425" s="94"/>
      <c r="JPZ425" s="94"/>
      <c r="JQA425" s="94"/>
      <c r="JQB425" s="94"/>
      <c r="JQC425" s="94"/>
      <c r="JQD425" s="94"/>
      <c r="JQE425" s="94"/>
      <c r="JQF425" s="94"/>
      <c r="JQG425" s="94"/>
      <c r="JQH425" s="94"/>
      <c r="JQI425" s="94"/>
      <c r="JQJ425" s="94"/>
      <c r="JQK425" s="94"/>
      <c r="JQL425" s="94"/>
      <c r="JQM425" s="94"/>
      <c r="JQN425" s="94"/>
      <c r="JQO425" s="94"/>
      <c r="JQP425" s="94"/>
      <c r="JQQ425" s="94"/>
      <c r="JQR425" s="94"/>
      <c r="JQS425" s="94"/>
      <c r="JQT425" s="94"/>
      <c r="JQU425" s="94"/>
      <c r="JQV425" s="94"/>
      <c r="JQW425" s="94"/>
      <c r="JQX425" s="94"/>
      <c r="JQY425" s="94"/>
      <c r="JQZ425" s="94"/>
      <c r="JRA425" s="94"/>
      <c r="JRB425" s="94"/>
      <c r="JRC425" s="94"/>
      <c r="JRD425" s="94"/>
      <c r="JRE425" s="94"/>
      <c r="JRF425" s="94"/>
      <c r="JRG425" s="94"/>
      <c r="JRH425" s="94"/>
      <c r="JRI425" s="94"/>
      <c r="JRJ425" s="94"/>
      <c r="JRK425" s="94"/>
      <c r="JRL425" s="94"/>
      <c r="JRM425" s="94"/>
      <c r="JRN425" s="94"/>
      <c r="JRO425" s="94"/>
      <c r="JRP425" s="94"/>
      <c r="JRQ425" s="94"/>
      <c r="JRR425" s="94"/>
      <c r="JRS425" s="94"/>
      <c r="JRT425" s="94"/>
      <c r="JRU425" s="94"/>
      <c r="JRV425" s="94"/>
      <c r="JRW425" s="94"/>
      <c r="JRX425" s="94"/>
      <c r="JRY425" s="94"/>
      <c r="JRZ425" s="94"/>
      <c r="JSA425" s="94"/>
      <c r="JSB425" s="94"/>
      <c r="JSC425" s="94"/>
      <c r="JSD425" s="94"/>
      <c r="JSE425" s="94"/>
      <c r="JSF425" s="94"/>
      <c r="JSG425" s="94"/>
      <c r="JSH425" s="94"/>
      <c r="JSI425" s="94"/>
      <c r="JSJ425" s="94"/>
      <c r="JSK425" s="94"/>
      <c r="JSL425" s="94"/>
      <c r="JSM425" s="94"/>
      <c r="JSN425" s="94"/>
      <c r="JSO425" s="94"/>
      <c r="JSP425" s="94"/>
      <c r="JSQ425" s="94"/>
      <c r="JSR425" s="94"/>
      <c r="JSS425" s="94"/>
      <c r="JST425" s="94"/>
      <c r="JSU425" s="94"/>
      <c r="JSV425" s="94"/>
      <c r="JSW425" s="94"/>
      <c r="JSX425" s="94"/>
      <c r="JSY425" s="94"/>
      <c r="JSZ425" s="94"/>
      <c r="JTA425" s="94"/>
      <c r="JTB425" s="94"/>
      <c r="JTC425" s="94"/>
      <c r="JTD425" s="94"/>
      <c r="JTE425" s="94"/>
      <c r="JTF425" s="94"/>
      <c r="JTG425" s="94"/>
      <c r="JTH425" s="94"/>
      <c r="JTI425" s="94"/>
      <c r="JTJ425" s="94"/>
      <c r="JTK425" s="94"/>
      <c r="JTL425" s="94"/>
      <c r="JTM425" s="94"/>
      <c r="JTN425" s="94"/>
      <c r="JTO425" s="94"/>
      <c r="JTP425" s="94"/>
      <c r="JTQ425" s="94"/>
      <c r="JTR425" s="94"/>
      <c r="JTS425" s="94"/>
      <c r="JTT425" s="94"/>
      <c r="JTU425" s="94"/>
      <c r="JTV425" s="94"/>
      <c r="JTW425" s="94"/>
      <c r="JTX425" s="94"/>
      <c r="JTY425" s="94"/>
      <c r="JTZ425" s="94"/>
      <c r="JUA425" s="94"/>
      <c r="JUB425" s="94"/>
      <c r="JUC425" s="94"/>
      <c r="JUD425" s="94"/>
      <c r="JUE425" s="94"/>
      <c r="JUF425" s="94"/>
      <c r="JUG425" s="94"/>
      <c r="JUH425" s="94"/>
      <c r="JUI425" s="94"/>
      <c r="JUJ425" s="94"/>
      <c r="JUK425" s="94"/>
      <c r="JUL425" s="94"/>
      <c r="JUM425" s="94"/>
      <c r="JUN425" s="94"/>
      <c r="JUO425" s="94"/>
      <c r="JUP425" s="94"/>
      <c r="JUQ425" s="94"/>
      <c r="JUR425" s="94"/>
      <c r="JUS425" s="94"/>
      <c r="JUT425" s="94"/>
      <c r="JUU425" s="94"/>
      <c r="JUV425" s="94"/>
      <c r="JUW425" s="94"/>
      <c r="JUX425" s="94"/>
      <c r="JUY425" s="94"/>
      <c r="JUZ425" s="94"/>
      <c r="JVA425" s="94"/>
      <c r="JVB425" s="94"/>
      <c r="JVC425" s="94"/>
      <c r="JVD425" s="94"/>
      <c r="JVE425" s="94"/>
      <c r="JVF425" s="94"/>
      <c r="JVG425" s="94"/>
      <c r="JVH425" s="94"/>
      <c r="JVI425" s="94"/>
      <c r="JVJ425" s="94"/>
      <c r="JVK425" s="94"/>
      <c r="JVL425" s="94"/>
      <c r="JVM425" s="94"/>
      <c r="JVN425" s="94"/>
      <c r="JVO425" s="94"/>
      <c r="JVP425" s="94"/>
      <c r="JVQ425" s="94"/>
      <c r="JVR425" s="94"/>
      <c r="JVS425" s="94"/>
      <c r="JVT425" s="94"/>
      <c r="JVU425" s="94"/>
      <c r="JVV425" s="94"/>
      <c r="JVW425" s="94"/>
      <c r="JVX425" s="94"/>
      <c r="JVY425" s="94"/>
      <c r="JVZ425" s="94"/>
      <c r="JWA425" s="94"/>
      <c r="JWB425" s="94"/>
      <c r="JWC425" s="94"/>
      <c r="JWD425" s="94"/>
      <c r="JWE425" s="94"/>
      <c r="JWF425" s="94"/>
      <c r="JWG425" s="94"/>
      <c r="JWH425" s="94"/>
      <c r="JWI425" s="94"/>
      <c r="JWJ425" s="94"/>
      <c r="JWK425" s="94"/>
      <c r="JWL425" s="94"/>
      <c r="JWM425" s="94"/>
      <c r="JWN425" s="94"/>
      <c r="JWO425" s="94"/>
      <c r="JWP425" s="94"/>
      <c r="JWQ425" s="94"/>
      <c r="JWR425" s="94"/>
      <c r="JWS425" s="94"/>
      <c r="JWT425" s="94"/>
      <c r="JWU425" s="94"/>
      <c r="JWV425" s="94"/>
      <c r="JWW425" s="94"/>
      <c r="JWX425" s="94"/>
      <c r="JWY425" s="94"/>
      <c r="JWZ425" s="94"/>
      <c r="JXA425" s="94"/>
      <c r="JXB425" s="94"/>
      <c r="JXC425" s="94"/>
      <c r="JXD425" s="94"/>
      <c r="JXE425" s="94"/>
      <c r="JXF425" s="94"/>
      <c r="JXG425" s="94"/>
      <c r="JXH425" s="94"/>
      <c r="JXI425" s="94"/>
      <c r="JXJ425" s="94"/>
      <c r="JXK425" s="94"/>
      <c r="JXL425" s="94"/>
      <c r="JXM425" s="94"/>
      <c r="JXN425" s="94"/>
      <c r="JXO425" s="94"/>
      <c r="JXP425" s="94"/>
      <c r="JXQ425" s="94"/>
      <c r="JXR425" s="94"/>
      <c r="JXS425" s="94"/>
      <c r="JXT425" s="94"/>
      <c r="JXU425" s="94"/>
      <c r="JXV425" s="94"/>
      <c r="JXW425" s="94"/>
      <c r="JXX425" s="94"/>
      <c r="JXY425" s="94"/>
      <c r="JXZ425" s="94"/>
      <c r="JYA425" s="94"/>
      <c r="JYB425" s="94"/>
      <c r="JYC425" s="94"/>
      <c r="JYD425" s="94"/>
      <c r="JYE425" s="94"/>
      <c r="JYF425" s="94"/>
      <c r="JYG425" s="94"/>
      <c r="JYH425" s="94"/>
      <c r="JYI425" s="94"/>
      <c r="JYJ425" s="94"/>
      <c r="JYK425" s="94"/>
      <c r="JYL425" s="94"/>
      <c r="JYM425" s="94"/>
      <c r="JYN425" s="94"/>
      <c r="JYO425" s="94"/>
      <c r="JYP425" s="94"/>
      <c r="JYQ425" s="94"/>
      <c r="JYR425" s="94"/>
      <c r="JYS425" s="94"/>
      <c r="JYT425" s="94"/>
      <c r="JYU425" s="94"/>
      <c r="JYV425" s="94"/>
      <c r="JYW425" s="94"/>
      <c r="JYX425" s="94"/>
      <c r="JYY425" s="94"/>
      <c r="JYZ425" s="94"/>
      <c r="JZA425" s="94"/>
      <c r="JZB425" s="94"/>
      <c r="JZC425" s="94"/>
      <c r="JZD425" s="94"/>
      <c r="JZE425" s="94"/>
      <c r="JZF425" s="94"/>
      <c r="JZG425" s="94"/>
      <c r="JZH425" s="94"/>
      <c r="JZI425" s="94"/>
      <c r="JZJ425" s="94"/>
      <c r="JZK425" s="94"/>
      <c r="JZL425" s="94"/>
      <c r="JZM425" s="94"/>
      <c r="JZN425" s="94"/>
      <c r="JZO425" s="94"/>
      <c r="JZP425" s="94"/>
      <c r="JZQ425" s="94"/>
      <c r="JZR425" s="94"/>
      <c r="JZS425" s="94"/>
      <c r="JZT425" s="94"/>
      <c r="JZU425" s="94"/>
      <c r="JZV425" s="94"/>
      <c r="JZW425" s="94"/>
      <c r="JZX425" s="94"/>
      <c r="JZY425" s="94"/>
      <c r="JZZ425" s="94"/>
      <c r="KAA425" s="94"/>
      <c r="KAB425" s="94"/>
      <c r="KAC425" s="94"/>
      <c r="KAD425" s="94"/>
      <c r="KAE425" s="94"/>
      <c r="KAF425" s="94"/>
      <c r="KAG425" s="94"/>
      <c r="KAH425" s="94"/>
      <c r="KAI425" s="94"/>
      <c r="KAJ425" s="94"/>
      <c r="KAK425" s="94"/>
      <c r="KAL425" s="94"/>
      <c r="KAM425" s="94"/>
      <c r="KAN425" s="94"/>
      <c r="KAO425" s="94"/>
      <c r="KAP425" s="94"/>
      <c r="KAQ425" s="94"/>
      <c r="KAR425" s="94"/>
      <c r="KAS425" s="94"/>
      <c r="KAT425" s="94"/>
      <c r="KAU425" s="94"/>
      <c r="KAV425" s="94"/>
      <c r="KAW425" s="94"/>
      <c r="KAX425" s="94"/>
      <c r="KAY425" s="94"/>
      <c r="KAZ425" s="94"/>
      <c r="KBA425" s="94"/>
      <c r="KBB425" s="94"/>
      <c r="KBC425" s="94"/>
      <c r="KBD425" s="94"/>
      <c r="KBE425" s="94"/>
      <c r="KBF425" s="94"/>
      <c r="KBG425" s="94"/>
      <c r="KBH425" s="94"/>
      <c r="KBI425" s="94"/>
      <c r="KBJ425" s="94"/>
      <c r="KBK425" s="94"/>
      <c r="KBL425" s="94"/>
      <c r="KBM425" s="94"/>
      <c r="KBN425" s="94"/>
      <c r="KBO425" s="94"/>
      <c r="KBP425" s="94"/>
      <c r="KBQ425" s="94"/>
      <c r="KBR425" s="94"/>
      <c r="KBS425" s="94"/>
      <c r="KBT425" s="94"/>
      <c r="KBU425" s="94"/>
      <c r="KBV425" s="94"/>
      <c r="KBW425" s="94"/>
      <c r="KBX425" s="94"/>
      <c r="KBY425" s="94"/>
      <c r="KBZ425" s="94"/>
      <c r="KCA425" s="94"/>
      <c r="KCB425" s="94"/>
      <c r="KCC425" s="94"/>
      <c r="KCD425" s="94"/>
      <c r="KCE425" s="94"/>
      <c r="KCF425" s="94"/>
      <c r="KCG425" s="94"/>
      <c r="KCH425" s="94"/>
      <c r="KCI425" s="94"/>
      <c r="KCJ425" s="94"/>
      <c r="KCK425" s="94"/>
      <c r="KCL425" s="94"/>
      <c r="KCM425" s="94"/>
      <c r="KCN425" s="94"/>
      <c r="KCO425" s="94"/>
      <c r="KCP425" s="94"/>
      <c r="KCQ425" s="94"/>
      <c r="KCR425" s="94"/>
      <c r="KCS425" s="94"/>
      <c r="KCT425" s="94"/>
      <c r="KCU425" s="94"/>
      <c r="KCV425" s="94"/>
      <c r="KCW425" s="94"/>
      <c r="KCX425" s="94"/>
      <c r="KCY425" s="94"/>
      <c r="KCZ425" s="94"/>
      <c r="KDA425" s="94"/>
      <c r="KDB425" s="94"/>
      <c r="KDC425" s="94"/>
      <c r="KDD425" s="94"/>
      <c r="KDE425" s="94"/>
      <c r="KDF425" s="94"/>
      <c r="KDG425" s="94"/>
      <c r="KDH425" s="94"/>
      <c r="KDI425" s="94"/>
      <c r="KDJ425" s="94"/>
      <c r="KDK425" s="94"/>
      <c r="KDL425" s="94"/>
      <c r="KDM425" s="94"/>
      <c r="KDN425" s="94"/>
      <c r="KDO425" s="94"/>
      <c r="KDP425" s="94"/>
      <c r="KDQ425" s="94"/>
      <c r="KDR425" s="94"/>
      <c r="KDS425" s="94"/>
      <c r="KDT425" s="94"/>
      <c r="KDU425" s="94"/>
      <c r="KDV425" s="94"/>
      <c r="KDW425" s="94"/>
      <c r="KDX425" s="94"/>
      <c r="KDY425" s="94"/>
      <c r="KDZ425" s="94"/>
      <c r="KEA425" s="94"/>
      <c r="KEB425" s="94"/>
      <c r="KEC425" s="94"/>
      <c r="KED425" s="94"/>
      <c r="KEE425" s="94"/>
      <c r="KEF425" s="94"/>
      <c r="KEG425" s="94"/>
      <c r="KEH425" s="94"/>
      <c r="KEI425" s="94"/>
      <c r="KEJ425" s="94"/>
      <c r="KEK425" s="94"/>
      <c r="KEL425" s="94"/>
      <c r="KEM425" s="94"/>
      <c r="KEN425" s="94"/>
      <c r="KEO425" s="94"/>
      <c r="KEP425" s="94"/>
      <c r="KEQ425" s="94"/>
      <c r="KER425" s="94"/>
      <c r="KES425" s="94"/>
      <c r="KET425" s="94"/>
      <c r="KEU425" s="94"/>
      <c r="KEV425" s="94"/>
      <c r="KEW425" s="94"/>
      <c r="KEX425" s="94"/>
      <c r="KEY425" s="94"/>
      <c r="KEZ425" s="94"/>
      <c r="KFA425" s="94"/>
      <c r="KFB425" s="94"/>
      <c r="KFC425" s="94"/>
      <c r="KFD425" s="94"/>
      <c r="KFE425" s="94"/>
      <c r="KFF425" s="94"/>
      <c r="KFG425" s="94"/>
      <c r="KFH425" s="94"/>
      <c r="KFI425" s="94"/>
      <c r="KFJ425" s="94"/>
      <c r="KFK425" s="94"/>
      <c r="KFL425" s="94"/>
      <c r="KFM425" s="94"/>
      <c r="KFN425" s="94"/>
      <c r="KFO425" s="94"/>
      <c r="KFP425" s="94"/>
      <c r="KFQ425" s="94"/>
      <c r="KFR425" s="94"/>
      <c r="KFS425" s="94"/>
      <c r="KFT425" s="94"/>
      <c r="KFU425" s="94"/>
      <c r="KFV425" s="94"/>
      <c r="KFW425" s="94"/>
      <c r="KFX425" s="94"/>
      <c r="KFY425" s="94"/>
      <c r="KFZ425" s="94"/>
      <c r="KGA425" s="94"/>
      <c r="KGB425" s="94"/>
      <c r="KGC425" s="94"/>
      <c r="KGD425" s="94"/>
      <c r="KGE425" s="94"/>
      <c r="KGF425" s="94"/>
      <c r="KGG425" s="94"/>
      <c r="KGH425" s="94"/>
      <c r="KGI425" s="94"/>
      <c r="KGJ425" s="94"/>
      <c r="KGK425" s="94"/>
      <c r="KGL425" s="94"/>
      <c r="KGM425" s="94"/>
      <c r="KGN425" s="94"/>
      <c r="KGO425" s="94"/>
      <c r="KGP425" s="94"/>
      <c r="KGQ425" s="94"/>
      <c r="KGR425" s="94"/>
      <c r="KGS425" s="94"/>
      <c r="KGT425" s="94"/>
      <c r="KGU425" s="94"/>
      <c r="KGV425" s="94"/>
      <c r="KGW425" s="94"/>
      <c r="KGX425" s="94"/>
      <c r="KGY425" s="94"/>
      <c r="KGZ425" s="94"/>
      <c r="KHA425" s="94"/>
      <c r="KHB425" s="94"/>
      <c r="KHC425" s="94"/>
      <c r="KHD425" s="94"/>
      <c r="KHE425" s="94"/>
      <c r="KHF425" s="94"/>
      <c r="KHG425" s="94"/>
      <c r="KHH425" s="94"/>
      <c r="KHI425" s="94"/>
      <c r="KHJ425" s="94"/>
      <c r="KHK425" s="94"/>
      <c r="KHL425" s="94"/>
      <c r="KHM425" s="94"/>
      <c r="KHN425" s="94"/>
      <c r="KHO425" s="94"/>
      <c r="KHP425" s="94"/>
      <c r="KHQ425" s="94"/>
      <c r="KHR425" s="94"/>
      <c r="KHS425" s="94"/>
      <c r="KHT425" s="94"/>
      <c r="KHU425" s="94"/>
      <c r="KHV425" s="94"/>
      <c r="KHW425" s="94"/>
      <c r="KHX425" s="94"/>
      <c r="KHY425" s="94"/>
      <c r="KHZ425" s="94"/>
      <c r="KIA425" s="94"/>
      <c r="KIB425" s="94"/>
      <c r="KIC425" s="94"/>
      <c r="KID425" s="94"/>
      <c r="KIE425" s="94"/>
      <c r="KIF425" s="94"/>
      <c r="KIG425" s="94"/>
      <c r="KIH425" s="94"/>
      <c r="KII425" s="94"/>
      <c r="KIJ425" s="94"/>
      <c r="KIK425" s="94"/>
      <c r="KIL425" s="94"/>
      <c r="KIM425" s="94"/>
      <c r="KIN425" s="94"/>
      <c r="KIO425" s="94"/>
      <c r="KIP425" s="94"/>
      <c r="KIQ425" s="94"/>
      <c r="KIR425" s="94"/>
      <c r="KIS425" s="94"/>
      <c r="KIT425" s="94"/>
      <c r="KIU425" s="94"/>
      <c r="KIV425" s="94"/>
      <c r="KIW425" s="94"/>
      <c r="KIX425" s="94"/>
      <c r="KIY425" s="94"/>
      <c r="KIZ425" s="94"/>
      <c r="KJA425" s="94"/>
      <c r="KJB425" s="94"/>
      <c r="KJC425" s="94"/>
      <c r="KJD425" s="94"/>
      <c r="KJE425" s="94"/>
      <c r="KJF425" s="94"/>
      <c r="KJG425" s="94"/>
      <c r="KJH425" s="94"/>
      <c r="KJI425" s="94"/>
      <c r="KJJ425" s="94"/>
      <c r="KJK425" s="94"/>
      <c r="KJL425" s="94"/>
      <c r="KJM425" s="94"/>
      <c r="KJN425" s="94"/>
      <c r="KJO425" s="94"/>
      <c r="KJP425" s="94"/>
      <c r="KJQ425" s="94"/>
      <c r="KJR425" s="94"/>
      <c r="KJS425" s="94"/>
      <c r="KJT425" s="94"/>
      <c r="KJU425" s="94"/>
      <c r="KJV425" s="94"/>
      <c r="KJW425" s="94"/>
      <c r="KJX425" s="94"/>
      <c r="KJY425" s="94"/>
      <c r="KJZ425" s="94"/>
      <c r="KKA425" s="94"/>
      <c r="KKB425" s="94"/>
      <c r="KKC425" s="94"/>
      <c r="KKD425" s="94"/>
      <c r="KKE425" s="94"/>
      <c r="KKF425" s="94"/>
      <c r="KKG425" s="94"/>
      <c r="KKH425" s="94"/>
      <c r="KKI425" s="94"/>
      <c r="KKJ425" s="94"/>
      <c r="KKK425" s="94"/>
      <c r="KKL425" s="94"/>
      <c r="KKM425" s="94"/>
      <c r="KKN425" s="94"/>
      <c r="KKO425" s="94"/>
      <c r="KKP425" s="94"/>
      <c r="KKQ425" s="94"/>
      <c r="KKR425" s="94"/>
      <c r="KKS425" s="94"/>
      <c r="KKT425" s="94"/>
      <c r="KKU425" s="94"/>
      <c r="KKV425" s="94"/>
      <c r="KKW425" s="94"/>
      <c r="KKX425" s="94"/>
      <c r="KKY425" s="94"/>
      <c r="KKZ425" s="94"/>
      <c r="KLA425" s="94"/>
      <c r="KLB425" s="94"/>
      <c r="KLC425" s="94"/>
      <c r="KLD425" s="94"/>
      <c r="KLE425" s="94"/>
      <c r="KLF425" s="94"/>
      <c r="KLG425" s="94"/>
      <c r="KLH425" s="94"/>
      <c r="KLI425" s="94"/>
      <c r="KLJ425" s="94"/>
      <c r="KLK425" s="94"/>
      <c r="KLL425" s="94"/>
      <c r="KLM425" s="94"/>
      <c r="KLN425" s="94"/>
      <c r="KLO425" s="94"/>
      <c r="KLP425" s="94"/>
      <c r="KLQ425" s="94"/>
      <c r="KLR425" s="94"/>
      <c r="KLS425" s="94"/>
      <c r="KLT425" s="94"/>
      <c r="KLU425" s="94"/>
      <c r="KLV425" s="94"/>
      <c r="KLW425" s="94"/>
      <c r="KLX425" s="94"/>
      <c r="KLY425" s="94"/>
      <c r="KLZ425" s="94"/>
      <c r="KMA425" s="94"/>
      <c r="KMB425" s="94"/>
      <c r="KMC425" s="94"/>
      <c r="KMD425" s="94"/>
      <c r="KME425" s="94"/>
      <c r="KMF425" s="94"/>
      <c r="KMG425" s="94"/>
      <c r="KMH425" s="94"/>
      <c r="KMI425" s="94"/>
      <c r="KMJ425" s="94"/>
      <c r="KMK425" s="94"/>
      <c r="KML425" s="94"/>
      <c r="KMM425" s="94"/>
      <c r="KMN425" s="94"/>
      <c r="KMO425" s="94"/>
      <c r="KMP425" s="94"/>
      <c r="KMQ425" s="94"/>
      <c r="KMR425" s="94"/>
      <c r="KMS425" s="94"/>
      <c r="KMT425" s="94"/>
      <c r="KMU425" s="94"/>
      <c r="KMV425" s="94"/>
      <c r="KMW425" s="94"/>
      <c r="KMX425" s="94"/>
      <c r="KMY425" s="94"/>
      <c r="KMZ425" s="94"/>
      <c r="KNA425" s="94"/>
      <c r="KNB425" s="94"/>
      <c r="KNC425" s="94"/>
      <c r="KND425" s="94"/>
      <c r="KNE425" s="94"/>
      <c r="KNF425" s="94"/>
      <c r="KNG425" s="94"/>
      <c r="KNH425" s="94"/>
      <c r="KNI425" s="94"/>
      <c r="KNJ425" s="94"/>
      <c r="KNK425" s="94"/>
      <c r="KNL425" s="94"/>
      <c r="KNM425" s="94"/>
      <c r="KNN425" s="94"/>
      <c r="KNO425" s="94"/>
      <c r="KNP425" s="94"/>
      <c r="KNQ425" s="94"/>
      <c r="KNR425" s="94"/>
      <c r="KNS425" s="94"/>
      <c r="KNT425" s="94"/>
      <c r="KNU425" s="94"/>
      <c r="KNV425" s="94"/>
      <c r="KNW425" s="94"/>
      <c r="KNX425" s="94"/>
      <c r="KNY425" s="94"/>
      <c r="KNZ425" s="94"/>
      <c r="KOA425" s="94"/>
      <c r="KOB425" s="94"/>
      <c r="KOC425" s="94"/>
      <c r="KOD425" s="94"/>
      <c r="KOE425" s="94"/>
      <c r="KOF425" s="94"/>
      <c r="KOG425" s="94"/>
      <c r="KOH425" s="94"/>
      <c r="KOI425" s="94"/>
      <c r="KOJ425" s="94"/>
      <c r="KOK425" s="94"/>
      <c r="KOL425" s="94"/>
      <c r="KOM425" s="94"/>
      <c r="KON425" s="94"/>
      <c r="KOO425" s="94"/>
      <c r="KOP425" s="94"/>
      <c r="KOQ425" s="94"/>
      <c r="KOR425" s="94"/>
      <c r="KOS425" s="94"/>
      <c r="KOT425" s="94"/>
      <c r="KOU425" s="94"/>
      <c r="KOV425" s="94"/>
      <c r="KOW425" s="94"/>
      <c r="KOX425" s="94"/>
      <c r="KOY425" s="94"/>
      <c r="KOZ425" s="94"/>
      <c r="KPA425" s="94"/>
      <c r="KPB425" s="94"/>
      <c r="KPC425" s="94"/>
      <c r="KPD425" s="94"/>
      <c r="KPE425" s="94"/>
      <c r="KPF425" s="94"/>
      <c r="KPG425" s="94"/>
      <c r="KPH425" s="94"/>
      <c r="KPI425" s="94"/>
      <c r="KPJ425" s="94"/>
      <c r="KPK425" s="94"/>
      <c r="KPL425" s="94"/>
      <c r="KPM425" s="94"/>
      <c r="KPN425" s="94"/>
      <c r="KPO425" s="94"/>
      <c r="KPP425" s="94"/>
      <c r="KPQ425" s="94"/>
      <c r="KPR425" s="94"/>
      <c r="KPS425" s="94"/>
      <c r="KPT425" s="94"/>
      <c r="KPU425" s="94"/>
      <c r="KPV425" s="94"/>
      <c r="KPW425" s="94"/>
      <c r="KPX425" s="94"/>
      <c r="KPY425" s="94"/>
      <c r="KPZ425" s="94"/>
      <c r="KQA425" s="94"/>
      <c r="KQB425" s="94"/>
      <c r="KQC425" s="94"/>
      <c r="KQD425" s="94"/>
      <c r="KQE425" s="94"/>
      <c r="KQF425" s="94"/>
      <c r="KQG425" s="94"/>
      <c r="KQH425" s="94"/>
      <c r="KQI425" s="94"/>
      <c r="KQJ425" s="94"/>
      <c r="KQK425" s="94"/>
      <c r="KQL425" s="94"/>
      <c r="KQM425" s="94"/>
      <c r="KQN425" s="94"/>
      <c r="KQO425" s="94"/>
      <c r="KQP425" s="94"/>
      <c r="KQQ425" s="94"/>
      <c r="KQR425" s="94"/>
      <c r="KQS425" s="94"/>
      <c r="KQT425" s="94"/>
      <c r="KQU425" s="94"/>
      <c r="KQV425" s="94"/>
      <c r="KQW425" s="94"/>
      <c r="KQX425" s="94"/>
      <c r="KQY425" s="94"/>
      <c r="KQZ425" s="94"/>
      <c r="KRA425" s="94"/>
      <c r="KRB425" s="94"/>
      <c r="KRC425" s="94"/>
      <c r="KRD425" s="94"/>
      <c r="KRE425" s="94"/>
      <c r="KRF425" s="94"/>
      <c r="KRG425" s="94"/>
      <c r="KRH425" s="94"/>
      <c r="KRI425" s="94"/>
      <c r="KRJ425" s="94"/>
      <c r="KRK425" s="94"/>
      <c r="KRL425" s="94"/>
      <c r="KRM425" s="94"/>
      <c r="KRN425" s="94"/>
      <c r="KRO425" s="94"/>
      <c r="KRP425" s="94"/>
      <c r="KRQ425" s="94"/>
      <c r="KRR425" s="94"/>
      <c r="KRS425" s="94"/>
      <c r="KRT425" s="94"/>
      <c r="KRU425" s="94"/>
      <c r="KRV425" s="94"/>
      <c r="KRW425" s="94"/>
      <c r="KRX425" s="94"/>
      <c r="KRY425" s="94"/>
      <c r="KRZ425" s="94"/>
      <c r="KSA425" s="94"/>
      <c r="KSB425" s="94"/>
      <c r="KSC425" s="94"/>
      <c r="KSD425" s="94"/>
      <c r="KSE425" s="94"/>
      <c r="KSF425" s="94"/>
      <c r="KSG425" s="94"/>
      <c r="KSH425" s="94"/>
      <c r="KSI425" s="94"/>
      <c r="KSJ425" s="94"/>
      <c r="KSK425" s="94"/>
      <c r="KSL425" s="94"/>
      <c r="KSM425" s="94"/>
      <c r="KSN425" s="94"/>
      <c r="KSO425" s="94"/>
      <c r="KSP425" s="94"/>
      <c r="KSQ425" s="94"/>
      <c r="KSR425" s="94"/>
      <c r="KSS425" s="94"/>
      <c r="KST425" s="94"/>
      <c r="KSU425" s="94"/>
      <c r="KSV425" s="94"/>
      <c r="KSW425" s="94"/>
      <c r="KSX425" s="94"/>
      <c r="KSY425" s="94"/>
      <c r="KSZ425" s="94"/>
      <c r="KTA425" s="94"/>
      <c r="KTB425" s="94"/>
      <c r="KTC425" s="94"/>
      <c r="KTD425" s="94"/>
      <c r="KTE425" s="94"/>
      <c r="KTF425" s="94"/>
      <c r="KTG425" s="94"/>
      <c r="KTH425" s="94"/>
      <c r="KTI425" s="94"/>
      <c r="KTJ425" s="94"/>
      <c r="KTK425" s="94"/>
      <c r="KTL425" s="94"/>
      <c r="KTM425" s="94"/>
      <c r="KTN425" s="94"/>
      <c r="KTO425" s="94"/>
      <c r="KTP425" s="94"/>
      <c r="KTQ425" s="94"/>
      <c r="KTR425" s="94"/>
      <c r="KTS425" s="94"/>
      <c r="KTT425" s="94"/>
      <c r="KTU425" s="94"/>
      <c r="KTV425" s="94"/>
      <c r="KTW425" s="94"/>
      <c r="KTX425" s="94"/>
      <c r="KTY425" s="94"/>
      <c r="KTZ425" s="94"/>
      <c r="KUA425" s="94"/>
      <c r="KUB425" s="94"/>
      <c r="KUC425" s="94"/>
      <c r="KUD425" s="94"/>
      <c r="KUE425" s="94"/>
      <c r="KUF425" s="94"/>
      <c r="KUG425" s="94"/>
      <c r="KUH425" s="94"/>
      <c r="KUI425" s="94"/>
      <c r="KUJ425" s="94"/>
      <c r="KUK425" s="94"/>
      <c r="KUL425" s="94"/>
      <c r="KUM425" s="94"/>
      <c r="KUN425" s="94"/>
      <c r="KUO425" s="94"/>
      <c r="KUP425" s="94"/>
      <c r="KUQ425" s="94"/>
      <c r="KUR425" s="94"/>
      <c r="KUS425" s="94"/>
      <c r="KUT425" s="94"/>
      <c r="KUU425" s="94"/>
      <c r="KUV425" s="94"/>
      <c r="KUW425" s="94"/>
      <c r="KUX425" s="94"/>
      <c r="KUY425" s="94"/>
      <c r="KUZ425" s="94"/>
      <c r="KVA425" s="94"/>
      <c r="KVB425" s="94"/>
      <c r="KVC425" s="94"/>
      <c r="KVD425" s="94"/>
      <c r="KVE425" s="94"/>
      <c r="KVF425" s="94"/>
      <c r="KVG425" s="94"/>
      <c r="KVH425" s="94"/>
      <c r="KVI425" s="94"/>
      <c r="KVJ425" s="94"/>
      <c r="KVK425" s="94"/>
      <c r="KVL425" s="94"/>
      <c r="KVM425" s="94"/>
      <c r="KVN425" s="94"/>
      <c r="KVO425" s="94"/>
      <c r="KVP425" s="94"/>
      <c r="KVQ425" s="94"/>
      <c r="KVR425" s="94"/>
      <c r="KVS425" s="94"/>
      <c r="KVT425" s="94"/>
      <c r="KVU425" s="94"/>
      <c r="KVV425" s="94"/>
      <c r="KVW425" s="94"/>
      <c r="KVX425" s="94"/>
      <c r="KVY425" s="94"/>
      <c r="KVZ425" s="94"/>
      <c r="KWA425" s="94"/>
      <c r="KWB425" s="94"/>
      <c r="KWC425" s="94"/>
      <c r="KWD425" s="94"/>
      <c r="KWE425" s="94"/>
      <c r="KWF425" s="94"/>
      <c r="KWG425" s="94"/>
      <c r="KWH425" s="94"/>
      <c r="KWI425" s="94"/>
      <c r="KWJ425" s="94"/>
      <c r="KWK425" s="94"/>
      <c r="KWL425" s="94"/>
      <c r="KWM425" s="94"/>
      <c r="KWN425" s="94"/>
      <c r="KWO425" s="94"/>
      <c r="KWP425" s="94"/>
      <c r="KWQ425" s="94"/>
      <c r="KWR425" s="94"/>
      <c r="KWS425" s="94"/>
      <c r="KWT425" s="94"/>
      <c r="KWU425" s="94"/>
      <c r="KWV425" s="94"/>
      <c r="KWW425" s="94"/>
      <c r="KWX425" s="94"/>
      <c r="KWY425" s="94"/>
      <c r="KWZ425" s="94"/>
      <c r="KXA425" s="94"/>
      <c r="KXB425" s="94"/>
      <c r="KXC425" s="94"/>
      <c r="KXD425" s="94"/>
      <c r="KXE425" s="94"/>
      <c r="KXF425" s="94"/>
      <c r="KXG425" s="94"/>
      <c r="KXH425" s="94"/>
      <c r="KXI425" s="94"/>
      <c r="KXJ425" s="94"/>
      <c r="KXK425" s="94"/>
      <c r="KXL425" s="94"/>
      <c r="KXM425" s="94"/>
      <c r="KXN425" s="94"/>
      <c r="KXO425" s="94"/>
      <c r="KXP425" s="94"/>
      <c r="KXQ425" s="94"/>
      <c r="KXR425" s="94"/>
      <c r="KXS425" s="94"/>
      <c r="KXT425" s="94"/>
      <c r="KXU425" s="94"/>
      <c r="KXV425" s="94"/>
      <c r="KXW425" s="94"/>
      <c r="KXX425" s="94"/>
      <c r="KXY425" s="94"/>
      <c r="KXZ425" s="94"/>
      <c r="KYA425" s="94"/>
      <c r="KYB425" s="94"/>
      <c r="KYC425" s="94"/>
      <c r="KYD425" s="94"/>
      <c r="KYE425" s="94"/>
      <c r="KYF425" s="94"/>
      <c r="KYG425" s="94"/>
      <c r="KYH425" s="94"/>
      <c r="KYI425" s="94"/>
      <c r="KYJ425" s="94"/>
      <c r="KYK425" s="94"/>
      <c r="KYL425" s="94"/>
      <c r="KYM425" s="94"/>
      <c r="KYN425" s="94"/>
      <c r="KYO425" s="94"/>
      <c r="KYP425" s="94"/>
      <c r="KYQ425" s="94"/>
      <c r="KYR425" s="94"/>
      <c r="KYS425" s="94"/>
      <c r="KYT425" s="94"/>
      <c r="KYU425" s="94"/>
      <c r="KYV425" s="94"/>
      <c r="KYW425" s="94"/>
      <c r="KYX425" s="94"/>
      <c r="KYY425" s="94"/>
      <c r="KYZ425" s="94"/>
      <c r="KZA425" s="94"/>
      <c r="KZB425" s="94"/>
      <c r="KZC425" s="94"/>
      <c r="KZD425" s="94"/>
      <c r="KZE425" s="94"/>
      <c r="KZF425" s="94"/>
      <c r="KZG425" s="94"/>
      <c r="KZH425" s="94"/>
      <c r="KZI425" s="94"/>
      <c r="KZJ425" s="94"/>
      <c r="KZK425" s="94"/>
      <c r="KZL425" s="94"/>
      <c r="KZM425" s="94"/>
      <c r="KZN425" s="94"/>
      <c r="KZO425" s="94"/>
      <c r="KZP425" s="94"/>
      <c r="KZQ425" s="94"/>
      <c r="KZR425" s="94"/>
      <c r="KZS425" s="94"/>
      <c r="KZT425" s="94"/>
      <c r="KZU425" s="94"/>
      <c r="KZV425" s="94"/>
      <c r="KZW425" s="94"/>
      <c r="KZX425" s="94"/>
      <c r="KZY425" s="94"/>
      <c r="KZZ425" s="94"/>
      <c r="LAA425" s="94"/>
      <c r="LAB425" s="94"/>
      <c r="LAC425" s="94"/>
      <c r="LAD425" s="94"/>
      <c r="LAE425" s="94"/>
      <c r="LAF425" s="94"/>
      <c r="LAG425" s="94"/>
      <c r="LAH425" s="94"/>
      <c r="LAI425" s="94"/>
      <c r="LAJ425" s="94"/>
      <c r="LAK425" s="94"/>
      <c r="LAL425" s="94"/>
      <c r="LAM425" s="94"/>
      <c r="LAN425" s="94"/>
      <c r="LAO425" s="94"/>
      <c r="LAP425" s="94"/>
      <c r="LAQ425" s="94"/>
      <c r="LAR425" s="94"/>
      <c r="LAS425" s="94"/>
      <c r="LAT425" s="94"/>
      <c r="LAU425" s="94"/>
      <c r="LAV425" s="94"/>
      <c r="LAW425" s="94"/>
      <c r="LAX425" s="94"/>
      <c r="LAY425" s="94"/>
      <c r="LAZ425" s="94"/>
      <c r="LBA425" s="94"/>
      <c r="LBB425" s="94"/>
      <c r="LBC425" s="94"/>
      <c r="LBD425" s="94"/>
      <c r="LBE425" s="94"/>
      <c r="LBF425" s="94"/>
      <c r="LBG425" s="94"/>
      <c r="LBH425" s="94"/>
      <c r="LBI425" s="94"/>
      <c r="LBJ425" s="94"/>
      <c r="LBK425" s="94"/>
      <c r="LBL425" s="94"/>
      <c r="LBM425" s="94"/>
      <c r="LBN425" s="94"/>
      <c r="LBO425" s="94"/>
      <c r="LBP425" s="94"/>
      <c r="LBQ425" s="94"/>
      <c r="LBR425" s="94"/>
      <c r="LBS425" s="94"/>
      <c r="LBT425" s="94"/>
      <c r="LBU425" s="94"/>
      <c r="LBV425" s="94"/>
      <c r="LBW425" s="94"/>
      <c r="LBX425" s="94"/>
      <c r="LBY425" s="94"/>
      <c r="LBZ425" s="94"/>
      <c r="LCA425" s="94"/>
      <c r="LCB425" s="94"/>
      <c r="LCC425" s="94"/>
      <c r="LCD425" s="94"/>
      <c r="LCE425" s="94"/>
      <c r="LCF425" s="94"/>
      <c r="LCG425" s="94"/>
      <c r="LCH425" s="94"/>
      <c r="LCI425" s="94"/>
      <c r="LCJ425" s="94"/>
      <c r="LCK425" s="94"/>
      <c r="LCL425" s="94"/>
      <c r="LCM425" s="94"/>
      <c r="LCN425" s="94"/>
      <c r="LCO425" s="94"/>
      <c r="LCP425" s="94"/>
      <c r="LCQ425" s="94"/>
      <c r="LCR425" s="94"/>
      <c r="LCS425" s="94"/>
      <c r="LCT425" s="94"/>
      <c r="LCU425" s="94"/>
      <c r="LCV425" s="94"/>
      <c r="LCW425" s="94"/>
      <c r="LCX425" s="94"/>
      <c r="LCY425" s="94"/>
      <c r="LCZ425" s="94"/>
      <c r="LDA425" s="94"/>
      <c r="LDB425" s="94"/>
      <c r="LDC425" s="94"/>
      <c r="LDD425" s="94"/>
      <c r="LDE425" s="94"/>
      <c r="LDF425" s="94"/>
      <c r="LDG425" s="94"/>
      <c r="LDH425" s="94"/>
      <c r="LDI425" s="94"/>
      <c r="LDJ425" s="94"/>
      <c r="LDK425" s="94"/>
      <c r="LDL425" s="94"/>
      <c r="LDM425" s="94"/>
      <c r="LDN425" s="94"/>
      <c r="LDO425" s="94"/>
      <c r="LDP425" s="94"/>
      <c r="LDQ425" s="94"/>
      <c r="LDR425" s="94"/>
      <c r="LDS425" s="94"/>
      <c r="LDT425" s="94"/>
      <c r="LDU425" s="94"/>
      <c r="LDV425" s="94"/>
      <c r="LDW425" s="94"/>
      <c r="LDX425" s="94"/>
      <c r="LDY425" s="94"/>
      <c r="LDZ425" s="94"/>
      <c r="LEA425" s="94"/>
      <c r="LEB425" s="94"/>
      <c r="LEC425" s="94"/>
      <c r="LED425" s="94"/>
      <c r="LEE425" s="94"/>
      <c r="LEF425" s="94"/>
      <c r="LEG425" s="94"/>
      <c r="LEH425" s="94"/>
      <c r="LEI425" s="94"/>
      <c r="LEJ425" s="94"/>
      <c r="LEK425" s="94"/>
      <c r="LEL425" s="94"/>
      <c r="LEM425" s="94"/>
      <c r="LEN425" s="94"/>
      <c r="LEO425" s="94"/>
      <c r="LEP425" s="94"/>
      <c r="LEQ425" s="94"/>
      <c r="LER425" s="94"/>
      <c r="LES425" s="94"/>
      <c r="LET425" s="94"/>
      <c r="LEU425" s="94"/>
      <c r="LEV425" s="94"/>
      <c r="LEW425" s="94"/>
      <c r="LEX425" s="94"/>
      <c r="LEY425" s="94"/>
      <c r="LEZ425" s="94"/>
      <c r="LFA425" s="94"/>
      <c r="LFB425" s="94"/>
      <c r="LFC425" s="94"/>
      <c r="LFD425" s="94"/>
      <c r="LFE425" s="94"/>
      <c r="LFF425" s="94"/>
      <c r="LFG425" s="94"/>
      <c r="LFH425" s="94"/>
      <c r="LFI425" s="94"/>
      <c r="LFJ425" s="94"/>
      <c r="LFK425" s="94"/>
      <c r="LFL425" s="94"/>
      <c r="LFM425" s="94"/>
      <c r="LFN425" s="94"/>
      <c r="LFO425" s="94"/>
      <c r="LFP425" s="94"/>
      <c r="LFQ425" s="94"/>
      <c r="LFR425" s="94"/>
      <c r="LFS425" s="94"/>
      <c r="LFT425" s="94"/>
      <c r="LFU425" s="94"/>
      <c r="LFV425" s="94"/>
      <c r="LFW425" s="94"/>
      <c r="LFX425" s="94"/>
      <c r="LFY425" s="94"/>
      <c r="LFZ425" s="94"/>
      <c r="LGA425" s="94"/>
      <c r="LGB425" s="94"/>
      <c r="LGC425" s="94"/>
      <c r="LGD425" s="94"/>
      <c r="LGE425" s="94"/>
      <c r="LGF425" s="94"/>
      <c r="LGG425" s="94"/>
      <c r="LGH425" s="94"/>
      <c r="LGI425" s="94"/>
      <c r="LGJ425" s="94"/>
      <c r="LGK425" s="94"/>
      <c r="LGL425" s="94"/>
      <c r="LGM425" s="94"/>
      <c r="LGN425" s="94"/>
      <c r="LGO425" s="94"/>
      <c r="LGP425" s="94"/>
      <c r="LGQ425" s="94"/>
      <c r="LGR425" s="94"/>
      <c r="LGS425" s="94"/>
      <c r="LGT425" s="94"/>
      <c r="LGU425" s="94"/>
      <c r="LGV425" s="94"/>
      <c r="LGW425" s="94"/>
      <c r="LGX425" s="94"/>
      <c r="LGY425" s="94"/>
      <c r="LGZ425" s="94"/>
      <c r="LHA425" s="94"/>
      <c r="LHB425" s="94"/>
      <c r="LHC425" s="94"/>
      <c r="LHD425" s="94"/>
      <c r="LHE425" s="94"/>
      <c r="LHF425" s="94"/>
      <c r="LHG425" s="94"/>
      <c r="LHH425" s="94"/>
      <c r="LHI425" s="94"/>
      <c r="LHJ425" s="94"/>
      <c r="LHK425" s="94"/>
      <c r="LHL425" s="94"/>
      <c r="LHM425" s="94"/>
      <c r="LHN425" s="94"/>
      <c r="LHO425" s="94"/>
      <c r="LHP425" s="94"/>
      <c r="LHQ425" s="94"/>
      <c r="LHR425" s="94"/>
      <c r="LHS425" s="94"/>
      <c r="LHT425" s="94"/>
      <c r="LHU425" s="94"/>
      <c r="LHV425" s="94"/>
      <c r="LHW425" s="94"/>
      <c r="LHX425" s="94"/>
      <c r="LHY425" s="94"/>
      <c r="LHZ425" s="94"/>
      <c r="LIA425" s="94"/>
      <c r="LIB425" s="94"/>
      <c r="LIC425" s="94"/>
      <c r="LID425" s="94"/>
      <c r="LIE425" s="94"/>
      <c r="LIF425" s="94"/>
      <c r="LIG425" s="94"/>
      <c r="LIH425" s="94"/>
      <c r="LII425" s="94"/>
      <c r="LIJ425" s="94"/>
      <c r="LIK425" s="94"/>
      <c r="LIL425" s="94"/>
      <c r="LIM425" s="94"/>
      <c r="LIN425" s="94"/>
      <c r="LIO425" s="94"/>
      <c r="LIP425" s="94"/>
      <c r="LIQ425" s="94"/>
      <c r="LIR425" s="94"/>
      <c r="LIS425" s="94"/>
      <c r="LIT425" s="94"/>
      <c r="LIU425" s="94"/>
      <c r="LIV425" s="94"/>
      <c r="LIW425" s="94"/>
      <c r="LIX425" s="94"/>
      <c r="LIY425" s="94"/>
      <c r="LIZ425" s="94"/>
      <c r="LJA425" s="94"/>
      <c r="LJB425" s="94"/>
      <c r="LJC425" s="94"/>
      <c r="LJD425" s="94"/>
      <c r="LJE425" s="94"/>
      <c r="LJF425" s="94"/>
      <c r="LJG425" s="94"/>
      <c r="LJH425" s="94"/>
      <c r="LJI425" s="94"/>
      <c r="LJJ425" s="94"/>
      <c r="LJK425" s="94"/>
      <c r="LJL425" s="94"/>
      <c r="LJM425" s="94"/>
      <c r="LJN425" s="94"/>
      <c r="LJO425" s="94"/>
      <c r="LJP425" s="94"/>
      <c r="LJQ425" s="94"/>
      <c r="LJR425" s="94"/>
      <c r="LJS425" s="94"/>
      <c r="LJT425" s="94"/>
      <c r="LJU425" s="94"/>
      <c r="LJV425" s="94"/>
      <c r="LJW425" s="94"/>
      <c r="LJX425" s="94"/>
      <c r="LJY425" s="94"/>
      <c r="LJZ425" s="94"/>
      <c r="LKA425" s="94"/>
      <c r="LKB425" s="94"/>
      <c r="LKC425" s="94"/>
      <c r="LKD425" s="94"/>
      <c r="LKE425" s="94"/>
      <c r="LKF425" s="94"/>
      <c r="LKG425" s="94"/>
      <c r="LKH425" s="94"/>
      <c r="LKI425" s="94"/>
      <c r="LKJ425" s="94"/>
      <c r="LKK425" s="94"/>
      <c r="LKL425" s="94"/>
      <c r="LKM425" s="94"/>
      <c r="LKN425" s="94"/>
      <c r="LKO425" s="94"/>
      <c r="LKP425" s="94"/>
      <c r="LKQ425" s="94"/>
      <c r="LKR425" s="94"/>
      <c r="LKS425" s="94"/>
      <c r="LKT425" s="94"/>
      <c r="LKU425" s="94"/>
      <c r="LKV425" s="94"/>
      <c r="LKW425" s="94"/>
      <c r="LKX425" s="94"/>
      <c r="LKY425" s="94"/>
      <c r="LKZ425" s="94"/>
      <c r="LLA425" s="94"/>
      <c r="LLB425" s="94"/>
      <c r="LLC425" s="94"/>
      <c r="LLD425" s="94"/>
      <c r="LLE425" s="94"/>
      <c r="LLF425" s="94"/>
      <c r="LLG425" s="94"/>
      <c r="LLH425" s="94"/>
      <c r="LLI425" s="94"/>
      <c r="LLJ425" s="94"/>
      <c r="LLK425" s="94"/>
      <c r="LLL425" s="94"/>
      <c r="LLM425" s="94"/>
      <c r="LLN425" s="94"/>
      <c r="LLO425" s="94"/>
      <c r="LLP425" s="94"/>
      <c r="LLQ425" s="94"/>
      <c r="LLR425" s="94"/>
      <c r="LLS425" s="94"/>
      <c r="LLT425" s="94"/>
      <c r="LLU425" s="94"/>
      <c r="LLV425" s="94"/>
      <c r="LLW425" s="94"/>
      <c r="LLX425" s="94"/>
      <c r="LLY425" s="94"/>
      <c r="LLZ425" s="94"/>
      <c r="LMA425" s="94"/>
      <c r="LMB425" s="94"/>
      <c r="LMC425" s="94"/>
      <c r="LMD425" s="94"/>
      <c r="LME425" s="94"/>
      <c r="LMF425" s="94"/>
      <c r="LMG425" s="94"/>
      <c r="LMH425" s="94"/>
      <c r="LMI425" s="94"/>
      <c r="LMJ425" s="94"/>
      <c r="LMK425" s="94"/>
      <c r="LML425" s="94"/>
      <c r="LMM425" s="94"/>
      <c r="LMN425" s="94"/>
      <c r="LMO425" s="94"/>
      <c r="LMP425" s="94"/>
      <c r="LMQ425" s="94"/>
      <c r="LMR425" s="94"/>
      <c r="LMS425" s="94"/>
      <c r="LMT425" s="94"/>
      <c r="LMU425" s="94"/>
      <c r="LMV425" s="94"/>
      <c r="LMW425" s="94"/>
      <c r="LMX425" s="94"/>
      <c r="LMY425" s="94"/>
      <c r="LMZ425" s="94"/>
      <c r="LNA425" s="94"/>
      <c r="LNB425" s="94"/>
      <c r="LNC425" s="94"/>
      <c r="LND425" s="94"/>
      <c r="LNE425" s="94"/>
      <c r="LNF425" s="94"/>
      <c r="LNG425" s="94"/>
      <c r="LNH425" s="94"/>
      <c r="LNI425" s="94"/>
      <c r="LNJ425" s="94"/>
      <c r="LNK425" s="94"/>
      <c r="LNL425" s="94"/>
      <c r="LNM425" s="94"/>
      <c r="LNN425" s="94"/>
      <c r="LNO425" s="94"/>
      <c r="LNP425" s="94"/>
      <c r="LNQ425" s="94"/>
      <c r="LNR425" s="94"/>
      <c r="LNS425" s="94"/>
      <c r="LNT425" s="94"/>
      <c r="LNU425" s="94"/>
      <c r="LNV425" s="94"/>
      <c r="LNW425" s="94"/>
      <c r="LNX425" s="94"/>
      <c r="LNY425" s="94"/>
      <c r="LNZ425" s="94"/>
      <c r="LOA425" s="94"/>
      <c r="LOB425" s="94"/>
      <c r="LOC425" s="94"/>
      <c r="LOD425" s="94"/>
      <c r="LOE425" s="94"/>
      <c r="LOF425" s="94"/>
      <c r="LOG425" s="94"/>
      <c r="LOH425" s="94"/>
      <c r="LOI425" s="94"/>
      <c r="LOJ425" s="94"/>
      <c r="LOK425" s="94"/>
      <c r="LOL425" s="94"/>
      <c r="LOM425" s="94"/>
      <c r="LON425" s="94"/>
      <c r="LOO425" s="94"/>
      <c r="LOP425" s="94"/>
      <c r="LOQ425" s="94"/>
      <c r="LOR425" s="94"/>
      <c r="LOS425" s="94"/>
      <c r="LOT425" s="94"/>
      <c r="LOU425" s="94"/>
      <c r="LOV425" s="94"/>
      <c r="LOW425" s="94"/>
      <c r="LOX425" s="94"/>
      <c r="LOY425" s="94"/>
      <c r="LOZ425" s="94"/>
      <c r="LPA425" s="94"/>
      <c r="LPB425" s="94"/>
      <c r="LPC425" s="94"/>
      <c r="LPD425" s="94"/>
      <c r="LPE425" s="94"/>
      <c r="LPF425" s="94"/>
      <c r="LPG425" s="94"/>
      <c r="LPH425" s="94"/>
      <c r="LPI425" s="94"/>
      <c r="LPJ425" s="94"/>
      <c r="LPK425" s="94"/>
      <c r="LPL425" s="94"/>
      <c r="LPM425" s="94"/>
      <c r="LPN425" s="94"/>
      <c r="LPO425" s="94"/>
      <c r="LPP425" s="94"/>
      <c r="LPQ425" s="94"/>
      <c r="LPR425" s="94"/>
      <c r="LPS425" s="94"/>
      <c r="LPT425" s="94"/>
      <c r="LPU425" s="94"/>
      <c r="LPV425" s="94"/>
      <c r="LPW425" s="94"/>
      <c r="LPX425" s="94"/>
      <c r="LPY425" s="94"/>
      <c r="LPZ425" s="94"/>
      <c r="LQA425" s="94"/>
      <c r="LQB425" s="94"/>
      <c r="LQC425" s="94"/>
      <c r="LQD425" s="94"/>
      <c r="LQE425" s="94"/>
      <c r="LQF425" s="94"/>
      <c r="LQG425" s="94"/>
      <c r="LQH425" s="94"/>
      <c r="LQI425" s="94"/>
      <c r="LQJ425" s="94"/>
      <c r="LQK425" s="94"/>
      <c r="LQL425" s="94"/>
      <c r="LQM425" s="94"/>
      <c r="LQN425" s="94"/>
      <c r="LQO425" s="94"/>
      <c r="LQP425" s="94"/>
      <c r="LQQ425" s="94"/>
      <c r="LQR425" s="94"/>
      <c r="LQS425" s="94"/>
      <c r="LQT425" s="94"/>
      <c r="LQU425" s="94"/>
      <c r="LQV425" s="94"/>
      <c r="LQW425" s="94"/>
      <c r="LQX425" s="94"/>
      <c r="LQY425" s="94"/>
      <c r="LQZ425" s="94"/>
      <c r="LRA425" s="94"/>
      <c r="LRB425" s="94"/>
      <c r="LRC425" s="94"/>
      <c r="LRD425" s="94"/>
      <c r="LRE425" s="94"/>
      <c r="LRF425" s="94"/>
      <c r="LRG425" s="94"/>
      <c r="LRH425" s="94"/>
      <c r="LRI425" s="94"/>
      <c r="LRJ425" s="94"/>
      <c r="LRK425" s="94"/>
      <c r="LRL425" s="94"/>
      <c r="LRM425" s="94"/>
      <c r="LRN425" s="94"/>
      <c r="LRO425" s="94"/>
      <c r="LRP425" s="94"/>
      <c r="LRQ425" s="94"/>
      <c r="LRR425" s="94"/>
      <c r="LRS425" s="94"/>
      <c r="LRT425" s="94"/>
      <c r="LRU425" s="94"/>
      <c r="LRV425" s="94"/>
      <c r="LRW425" s="94"/>
      <c r="LRX425" s="94"/>
      <c r="LRY425" s="94"/>
      <c r="LRZ425" s="94"/>
      <c r="LSA425" s="94"/>
      <c r="LSB425" s="94"/>
      <c r="LSC425" s="94"/>
      <c r="LSD425" s="94"/>
      <c r="LSE425" s="94"/>
      <c r="LSF425" s="94"/>
      <c r="LSG425" s="94"/>
      <c r="LSH425" s="94"/>
      <c r="LSI425" s="94"/>
      <c r="LSJ425" s="94"/>
      <c r="LSK425" s="94"/>
      <c r="LSL425" s="94"/>
      <c r="LSM425" s="94"/>
      <c r="LSN425" s="94"/>
      <c r="LSO425" s="94"/>
      <c r="LSP425" s="94"/>
      <c r="LSQ425" s="94"/>
      <c r="LSR425" s="94"/>
      <c r="LSS425" s="94"/>
      <c r="LST425" s="94"/>
      <c r="LSU425" s="94"/>
      <c r="LSV425" s="94"/>
      <c r="LSW425" s="94"/>
      <c r="LSX425" s="94"/>
      <c r="LSY425" s="94"/>
      <c r="LSZ425" s="94"/>
      <c r="LTA425" s="94"/>
      <c r="LTB425" s="94"/>
      <c r="LTC425" s="94"/>
      <c r="LTD425" s="94"/>
      <c r="LTE425" s="94"/>
      <c r="LTF425" s="94"/>
      <c r="LTG425" s="94"/>
      <c r="LTH425" s="94"/>
      <c r="LTI425" s="94"/>
      <c r="LTJ425" s="94"/>
      <c r="LTK425" s="94"/>
      <c r="LTL425" s="94"/>
      <c r="LTM425" s="94"/>
      <c r="LTN425" s="94"/>
      <c r="LTO425" s="94"/>
      <c r="LTP425" s="94"/>
      <c r="LTQ425" s="94"/>
      <c r="LTR425" s="94"/>
      <c r="LTS425" s="94"/>
      <c r="LTT425" s="94"/>
      <c r="LTU425" s="94"/>
      <c r="LTV425" s="94"/>
      <c r="LTW425" s="94"/>
      <c r="LTX425" s="94"/>
      <c r="LTY425" s="94"/>
      <c r="LTZ425" s="94"/>
      <c r="LUA425" s="94"/>
      <c r="LUB425" s="94"/>
      <c r="LUC425" s="94"/>
      <c r="LUD425" s="94"/>
      <c r="LUE425" s="94"/>
      <c r="LUF425" s="94"/>
      <c r="LUG425" s="94"/>
      <c r="LUH425" s="94"/>
      <c r="LUI425" s="94"/>
      <c r="LUJ425" s="94"/>
      <c r="LUK425" s="94"/>
      <c r="LUL425" s="94"/>
      <c r="LUM425" s="94"/>
      <c r="LUN425" s="94"/>
      <c r="LUO425" s="94"/>
      <c r="LUP425" s="94"/>
      <c r="LUQ425" s="94"/>
      <c r="LUR425" s="94"/>
      <c r="LUS425" s="94"/>
      <c r="LUT425" s="94"/>
      <c r="LUU425" s="94"/>
      <c r="LUV425" s="94"/>
      <c r="LUW425" s="94"/>
      <c r="LUX425" s="94"/>
      <c r="LUY425" s="94"/>
      <c r="LUZ425" s="94"/>
      <c r="LVA425" s="94"/>
      <c r="LVB425" s="94"/>
      <c r="LVC425" s="94"/>
      <c r="LVD425" s="94"/>
      <c r="LVE425" s="94"/>
      <c r="LVF425" s="94"/>
      <c r="LVG425" s="94"/>
      <c r="LVH425" s="94"/>
      <c r="LVI425" s="94"/>
      <c r="LVJ425" s="94"/>
      <c r="LVK425" s="94"/>
      <c r="LVL425" s="94"/>
      <c r="LVM425" s="94"/>
      <c r="LVN425" s="94"/>
      <c r="LVO425" s="94"/>
      <c r="LVP425" s="94"/>
      <c r="LVQ425" s="94"/>
      <c r="LVR425" s="94"/>
      <c r="LVS425" s="94"/>
      <c r="LVT425" s="94"/>
      <c r="LVU425" s="94"/>
      <c r="LVV425" s="94"/>
      <c r="LVW425" s="94"/>
      <c r="LVX425" s="94"/>
      <c r="LVY425" s="94"/>
      <c r="LVZ425" s="94"/>
      <c r="LWA425" s="94"/>
      <c r="LWB425" s="94"/>
      <c r="LWC425" s="94"/>
      <c r="LWD425" s="94"/>
      <c r="LWE425" s="94"/>
      <c r="LWF425" s="94"/>
      <c r="LWG425" s="94"/>
      <c r="LWH425" s="94"/>
      <c r="LWI425" s="94"/>
      <c r="LWJ425" s="94"/>
      <c r="LWK425" s="94"/>
      <c r="LWL425" s="94"/>
      <c r="LWM425" s="94"/>
      <c r="LWN425" s="94"/>
      <c r="LWO425" s="94"/>
      <c r="LWP425" s="94"/>
      <c r="LWQ425" s="94"/>
      <c r="LWR425" s="94"/>
      <c r="LWS425" s="94"/>
      <c r="LWT425" s="94"/>
      <c r="LWU425" s="94"/>
      <c r="LWV425" s="94"/>
      <c r="LWW425" s="94"/>
      <c r="LWX425" s="94"/>
      <c r="LWY425" s="94"/>
      <c r="LWZ425" s="94"/>
      <c r="LXA425" s="94"/>
      <c r="LXB425" s="94"/>
      <c r="LXC425" s="94"/>
      <c r="LXD425" s="94"/>
      <c r="LXE425" s="94"/>
      <c r="LXF425" s="94"/>
      <c r="LXG425" s="94"/>
      <c r="LXH425" s="94"/>
      <c r="LXI425" s="94"/>
      <c r="LXJ425" s="94"/>
      <c r="LXK425" s="94"/>
      <c r="LXL425" s="94"/>
      <c r="LXM425" s="94"/>
      <c r="LXN425" s="94"/>
      <c r="LXO425" s="94"/>
      <c r="LXP425" s="94"/>
      <c r="LXQ425" s="94"/>
      <c r="LXR425" s="94"/>
      <c r="LXS425" s="94"/>
      <c r="LXT425" s="94"/>
      <c r="LXU425" s="94"/>
      <c r="LXV425" s="94"/>
      <c r="LXW425" s="94"/>
      <c r="LXX425" s="94"/>
      <c r="LXY425" s="94"/>
      <c r="LXZ425" s="94"/>
      <c r="LYA425" s="94"/>
      <c r="LYB425" s="94"/>
      <c r="LYC425" s="94"/>
      <c r="LYD425" s="94"/>
      <c r="LYE425" s="94"/>
      <c r="LYF425" s="94"/>
      <c r="LYG425" s="94"/>
      <c r="LYH425" s="94"/>
      <c r="LYI425" s="94"/>
      <c r="LYJ425" s="94"/>
      <c r="LYK425" s="94"/>
      <c r="LYL425" s="94"/>
      <c r="LYM425" s="94"/>
      <c r="LYN425" s="94"/>
      <c r="LYO425" s="94"/>
      <c r="LYP425" s="94"/>
      <c r="LYQ425" s="94"/>
      <c r="LYR425" s="94"/>
      <c r="LYS425" s="94"/>
      <c r="LYT425" s="94"/>
      <c r="LYU425" s="94"/>
      <c r="LYV425" s="94"/>
      <c r="LYW425" s="94"/>
      <c r="LYX425" s="94"/>
      <c r="LYY425" s="94"/>
      <c r="LYZ425" s="94"/>
      <c r="LZA425" s="94"/>
      <c r="LZB425" s="94"/>
      <c r="LZC425" s="94"/>
      <c r="LZD425" s="94"/>
      <c r="LZE425" s="94"/>
      <c r="LZF425" s="94"/>
      <c r="LZG425" s="94"/>
      <c r="LZH425" s="94"/>
      <c r="LZI425" s="94"/>
      <c r="LZJ425" s="94"/>
      <c r="LZK425" s="94"/>
      <c r="LZL425" s="94"/>
      <c r="LZM425" s="94"/>
      <c r="LZN425" s="94"/>
      <c r="LZO425" s="94"/>
      <c r="LZP425" s="94"/>
      <c r="LZQ425" s="94"/>
      <c r="LZR425" s="94"/>
      <c r="LZS425" s="94"/>
      <c r="LZT425" s="94"/>
      <c r="LZU425" s="94"/>
      <c r="LZV425" s="94"/>
      <c r="LZW425" s="94"/>
      <c r="LZX425" s="94"/>
      <c r="LZY425" s="94"/>
      <c r="LZZ425" s="94"/>
      <c r="MAA425" s="94"/>
      <c r="MAB425" s="94"/>
      <c r="MAC425" s="94"/>
      <c r="MAD425" s="94"/>
      <c r="MAE425" s="94"/>
      <c r="MAF425" s="94"/>
      <c r="MAG425" s="94"/>
      <c r="MAH425" s="94"/>
      <c r="MAI425" s="94"/>
      <c r="MAJ425" s="94"/>
      <c r="MAK425" s="94"/>
      <c r="MAL425" s="94"/>
      <c r="MAM425" s="94"/>
      <c r="MAN425" s="94"/>
      <c r="MAO425" s="94"/>
      <c r="MAP425" s="94"/>
      <c r="MAQ425" s="94"/>
      <c r="MAR425" s="94"/>
      <c r="MAS425" s="94"/>
      <c r="MAT425" s="94"/>
      <c r="MAU425" s="94"/>
      <c r="MAV425" s="94"/>
      <c r="MAW425" s="94"/>
      <c r="MAX425" s="94"/>
      <c r="MAY425" s="94"/>
      <c r="MAZ425" s="94"/>
      <c r="MBA425" s="94"/>
      <c r="MBB425" s="94"/>
      <c r="MBC425" s="94"/>
      <c r="MBD425" s="94"/>
      <c r="MBE425" s="94"/>
      <c r="MBF425" s="94"/>
      <c r="MBG425" s="94"/>
      <c r="MBH425" s="94"/>
      <c r="MBI425" s="94"/>
      <c r="MBJ425" s="94"/>
      <c r="MBK425" s="94"/>
      <c r="MBL425" s="94"/>
      <c r="MBM425" s="94"/>
      <c r="MBN425" s="94"/>
      <c r="MBO425" s="94"/>
      <c r="MBP425" s="94"/>
      <c r="MBQ425" s="94"/>
      <c r="MBR425" s="94"/>
      <c r="MBS425" s="94"/>
      <c r="MBT425" s="94"/>
      <c r="MBU425" s="94"/>
      <c r="MBV425" s="94"/>
      <c r="MBW425" s="94"/>
      <c r="MBX425" s="94"/>
      <c r="MBY425" s="94"/>
      <c r="MBZ425" s="94"/>
      <c r="MCA425" s="94"/>
      <c r="MCB425" s="94"/>
      <c r="MCC425" s="94"/>
      <c r="MCD425" s="94"/>
      <c r="MCE425" s="94"/>
      <c r="MCF425" s="94"/>
      <c r="MCG425" s="94"/>
      <c r="MCH425" s="94"/>
      <c r="MCI425" s="94"/>
      <c r="MCJ425" s="94"/>
      <c r="MCK425" s="94"/>
      <c r="MCL425" s="94"/>
      <c r="MCM425" s="94"/>
      <c r="MCN425" s="94"/>
      <c r="MCO425" s="94"/>
      <c r="MCP425" s="94"/>
      <c r="MCQ425" s="94"/>
      <c r="MCR425" s="94"/>
      <c r="MCS425" s="94"/>
      <c r="MCT425" s="94"/>
      <c r="MCU425" s="94"/>
      <c r="MCV425" s="94"/>
      <c r="MCW425" s="94"/>
      <c r="MCX425" s="94"/>
      <c r="MCY425" s="94"/>
      <c r="MCZ425" s="94"/>
      <c r="MDA425" s="94"/>
      <c r="MDB425" s="94"/>
      <c r="MDC425" s="94"/>
      <c r="MDD425" s="94"/>
      <c r="MDE425" s="94"/>
      <c r="MDF425" s="94"/>
      <c r="MDG425" s="94"/>
      <c r="MDH425" s="94"/>
      <c r="MDI425" s="94"/>
      <c r="MDJ425" s="94"/>
      <c r="MDK425" s="94"/>
      <c r="MDL425" s="94"/>
      <c r="MDM425" s="94"/>
      <c r="MDN425" s="94"/>
      <c r="MDO425" s="94"/>
      <c r="MDP425" s="94"/>
      <c r="MDQ425" s="94"/>
      <c r="MDR425" s="94"/>
      <c r="MDS425" s="94"/>
      <c r="MDT425" s="94"/>
      <c r="MDU425" s="94"/>
      <c r="MDV425" s="94"/>
      <c r="MDW425" s="94"/>
      <c r="MDX425" s="94"/>
      <c r="MDY425" s="94"/>
      <c r="MDZ425" s="94"/>
      <c r="MEA425" s="94"/>
      <c r="MEB425" s="94"/>
      <c r="MEC425" s="94"/>
      <c r="MED425" s="94"/>
      <c r="MEE425" s="94"/>
      <c r="MEF425" s="94"/>
      <c r="MEG425" s="94"/>
      <c r="MEH425" s="94"/>
      <c r="MEI425" s="94"/>
      <c r="MEJ425" s="94"/>
      <c r="MEK425" s="94"/>
      <c r="MEL425" s="94"/>
      <c r="MEM425" s="94"/>
      <c r="MEN425" s="94"/>
      <c r="MEO425" s="94"/>
      <c r="MEP425" s="94"/>
      <c r="MEQ425" s="94"/>
      <c r="MER425" s="94"/>
      <c r="MES425" s="94"/>
      <c r="MET425" s="94"/>
      <c r="MEU425" s="94"/>
      <c r="MEV425" s="94"/>
      <c r="MEW425" s="94"/>
      <c r="MEX425" s="94"/>
      <c r="MEY425" s="94"/>
      <c r="MEZ425" s="94"/>
      <c r="MFA425" s="94"/>
      <c r="MFB425" s="94"/>
      <c r="MFC425" s="94"/>
      <c r="MFD425" s="94"/>
      <c r="MFE425" s="94"/>
      <c r="MFF425" s="94"/>
      <c r="MFG425" s="94"/>
      <c r="MFH425" s="94"/>
      <c r="MFI425" s="94"/>
      <c r="MFJ425" s="94"/>
      <c r="MFK425" s="94"/>
      <c r="MFL425" s="94"/>
      <c r="MFM425" s="94"/>
      <c r="MFN425" s="94"/>
      <c r="MFO425" s="94"/>
      <c r="MFP425" s="94"/>
      <c r="MFQ425" s="94"/>
      <c r="MFR425" s="94"/>
      <c r="MFS425" s="94"/>
      <c r="MFT425" s="94"/>
      <c r="MFU425" s="94"/>
      <c r="MFV425" s="94"/>
      <c r="MFW425" s="94"/>
      <c r="MFX425" s="94"/>
      <c r="MFY425" s="94"/>
      <c r="MFZ425" s="94"/>
      <c r="MGA425" s="94"/>
      <c r="MGB425" s="94"/>
      <c r="MGC425" s="94"/>
      <c r="MGD425" s="94"/>
      <c r="MGE425" s="94"/>
      <c r="MGF425" s="94"/>
      <c r="MGG425" s="94"/>
      <c r="MGH425" s="94"/>
      <c r="MGI425" s="94"/>
      <c r="MGJ425" s="94"/>
      <c r="MGK425" s="94"/>
      <c r="MGL425" s="94"/>
      <c r="MGM425" s="94"/>
      <c r="MGN425" s="94"/>
      <c r="MGO425" s="94"/>
      <c r="MGP425" s="94"/>
      <c r="MGQ425" s="94"/>
      <c r="MGR425" s="94"/>
      <c r="MGS425" s="94"/>
      <c r="MGT425" s="94"/>
      <c r="MGU425" s="94"/>
      <c r="MGV425" s="94"/>
      <c r="MGW425" s="94"/>
      <c r="MGX425" s="94"/>
      <c r="MGY425" s="94"/>
      <c r="MGZ425" s="94"/>
      <c r="MHA425" s="94"/>
      <c r="MHB425" s="94"/>
      <c r="MHC425" s="94"/>
      <c r="MHD425" s="94"/>
      <c r="MHE425" s="94"/>
      <c r="MHF425" s="94"/>
      <c r="MHG425" s="94"/>
      <c r="MHH425" s="94"/>
      <c r="MHI425" s="94"/>
      <c r="MHJ425" s="94"/>
      <c r="MHK425" s="94"/>
      <c r="MHL425" s="94"/>
      <c r="MHM425" s="94"/>
      <c r="MHN425" s="94"/>
      <c r="MHO425" s="94"/>
      <c r="MHP425" s="94"/>
      <c r="MHQ425" s="94"/>
      <c r="MHR425" s="94"/>
      <c r="MHS425" s="94"/>
      <c r="MHT425" s="94"/>
      <c r="MHU425" s="94"/>
      <c r="MHV425" s="94"/>
      <c r="MHW425" s="94"/>
      <c r="MHX425" s="94"/>
      <c r="MHY425" s="94"/>
      <c r="MHZ425" s="94"/>
      <c r="MIA425" s="94"/>
      <c r="MIB425" s="94"/>
      <c r="MIC425" s="94"/>
      <c r="MID425" s="94"/>
      <c r="MIE425" s="94"/>
      <c r="MIF425" s="94"/>
      <c r="MIG425" s="94"/>
      <c r="MIH425" s="94"/>
      <c r="MII425" s="94"/>
      <c r="MIJ425" s="94"/>
      <c r="MIK425" s="94"/>
      <c r="MIL425" s="94"/>
      <c r="MIM425" s="94"/>
      <c r="MIN425" s="94"/>
      <c r="MIO425" s="94"/>
      <c r="MIP425" s="94"/>
      <c r="MIQ425" s="94"/>
      <c r="MIR425" s="94"/>
      <c r="MIS425" s="94"/>
      <c r="MIT425" s="94"/>
      <c r="MIU425" s="94"/>
      <c r="MIV425" s="94"/>
      <c r="MIW425" s="94"/>
      <c r="MIX425" s="94"/>
      <c r="MIY425" s="94"/>
      <c r="MIZ425" s="94"/>
      <c r="MJA425" s="94"/>
      <c r="MJB425" s="94"/>
      <c r="MJC425" s="94"/>
      <c r="MJD425" s="94"/>
      <c r="MJE425" s="94"/>
      <c r="MJF425" s="94"/>
      <c r="MJG425" s="94"/>
      <c r="MJH425" s="94"/>
      <c r="MJI425" s="94"/>
      <c r="MJJ425" s="94"/>
      <c r="MJK425" s="94"/>
      <c r="MJL425" s="94"/>
      <c r="MJM425" s="94"/>
      <c r="MJN425" s="94"/>
      <c r="MJO425" s="94"/>
      <c r="MJP425" s="94"/>
      <c r="MJQ425" s="94"/>
      <c r="MJR425" s="94"/>
      <c r="MJS425" s="94"/>
      <c r="MJT425" s="94"/>
      <c r="MJU425" s="94"/>
      <c r="MJV425" s="94"/>
      <c r="MJW425" s="94"/>
      <c r="MJX425" s="94"/>
      <c r="MJY425" s="94"/>
      <c r="MJZ425" s="94"/>
      <c r="MKA425" s="94"/>
      <c r="MKB425" s="94"/>
      <c r="MKC425" s="94"/>
      <c r="MKD425" s="94"/>
      <c r="MKE425" s="94"/>
      <c r="MKF425" s="94"/>
      <c r="MKG425" s="94"/>
      <c r="MKH425" s="94"/>
      <c r="MKI425" s="94"/>
      <c r="MKJ425" s="94"/>
      <c r="MKK425" s="94"/>
      <c r="MKL425" s="94"/>
      <c r="MKM425" s="94"/>
      <c r="MKN425" s="94"/>
      <c r="MKO425" s="94"/>
      <c r="MKP425" s="94"/>
      <c r="MKQ425" s="94"/>
      <c r="MKR425" s="94"/>
      <c r="MKS425" s="94"/>
      <c r="MKT425" s="94"/>
      <c r="MKU425" s="94"/>
      <c r="MKV425" s="94"/>
      <c r="MKW425" s="94"/>
      <c r="MKX425" s="94"/>
      <c r="MKY425" s="94"/>
      <c r="MKZ425" s="94"/>
      <c r="MLA425" s="94"/>
      <c r="MLB425" s="94"/>
      <c r="MLC425" s="94"/>
      <c r="MLD425" s="94"/>
      <c r="MLE425" s="94"/>
      <c r="MLF425" s="94"/>
      <c r="MLG425" s="94"/>
      <c r="MLH425" s="94"/>
      <c r="MLI425" s="94"/>
      <c r="MLJ425" s="94"/>
      <c r="MLK425" s="94"/>
      <c r="MLL425" s="94"/>
      <c r="MLM425" s="94"/>
      <c r="MLN425" s="94"/>
      <c r="MLO425" s="94"/>
      <c r="MLP425" s="94"/>
      <c r="MLQ425" s="94"/>
      <c r="MLR425" s="94"/>
      <c r="MLS425" s="94"/>
      <c r="MLT425" s="94"/>
      <c r="MLU425" s="94"/>
      <c r="MLV425" s="94"/>
      <c r="MLW425" s="94"/>
      <c r="MLX425" s="94"/>
      <c r="MLY425" s="94"/>
      <c r="MLZ425" s="94"/>
      <c r="MMA425" s="94"/>
      <c r="MMB425" s="94"/>
      <c r="MMC425" s="94"/>
      <c r="MMD425" s="94"/>
      <c r="MME425" s="94"/>
      <c r="MMF425" s="94"/>
      <c r="MMG425" s="94"/>
      <c r="MMH425" s="94"/>
      <c r="MMI425" s="94"/>
      <c r="MMJ425" s="94"/>
      <c r="MMK425" s="94"/>
      <c r="MML425" s="94"/>
      <c r="MMM425" s="94"/>
      <c r="MMN425" s="94"/>
      <c r="MMO425" s="94"/>
      <c r="MMP425" s="94"/>
      <c r="MMQ425" s="94"/>
      <c r="MMR425" s="94"/>
      <c r="MMS425" s="94"/>
      <c r="MMT425" s="94"/>
      <c r="MMU425" s="94"/>
      <c r="MMV425" s="94"/>
      <c r="MMW425" s="94"/>
      <c r="MMX425" s="94"/>
      <c r="MMY425" s="94"/>
      <c r="MMZ425" s="94"/>
      <c r="MNA425" s="94"/>
      <c r="MNB425" s="94"/>
      <c r="MNC425" s="94"/>
      <c r="MND425" s="94"/>
      <c r="MNE425" s="94"/>
      <c r="MNF425" s="94"/>
      <c r="MNG425" s="94"/>
      <c r="MNH425" s="94"/>
      <c r="MNI425" s="94"/>
      <c r="MNJ425" s="94"/>
      <c r="MNK425" s="94"/>
      <c r="MNL425" s="94"/>
      <c r="MNM425" s="94"/>
      <c r="MNN425" s="94"/>
      <c r="MNO425" s="94"/>
      <c r="MNP425" s="94"/>
      <c r="MNQ425" s="94"/>
      <c r="MNR425" s="94"/>
      <c r="MNS425" s="94"/>
      <c r="MNT425" s="94"/>
      <c r="MNU425" s="94"/>
      <c r="MNV425" s="94"/>
      <c r="MNW425" s="94"/>
      <c r="MNX425" s="94"/>
      <c r="MNY425" s="94"/>
      <c r="MNZ425" s="94"/>
      <c r="MOA425" s="94"/>
      <c r="MOB425" s="94"/>
      <c r="MOC425" s="94"/>
      <c r="MOD425" s="94"/>
      <c r="MOE425" s="94"/>
      <c r="MOF425" s="94"/>
      <c r="MOG425" s="94"/>
      <c r="MOH425" s="94"/>
      <c r="MOI425" s="94"/>
      <c r="MOJ425" s="94"/>
      <c r="MOK425" s="94"/>
      <c r="MOL425" s="94"/>
      <c r="MOM425" s="94"/>
      <c r="MON425" s="94"/>
      <c r="MOO425" s="94"/>
      <c r="MOP425" s="94"/>
      <c r="MOQ425" s="94"/>
      <c r="MOR425" s="94"/>
      <c r="MOS425" s="94"/>
      <c r="MOT425" s="94"/>
      <c r="MOU425" s="94"/>
      <c r="MOV425" s="94"/>
      <c r="MOW425" s="94"/>
      <c r="MOX425" s="94"/>
      <c r="MOY425" s="94"/>
      <c r="MOZ425" s="94"/>
      <c r="MPA425" s="94"/>
      <c r="MPB425" s="94"/>
      <c r="MPC425" s="94"/>
      <c r="MPD425" s="94"/>
      <c r="MPE425" s="94"/>
      <c r="MPF425" s="94"/>
      <c r="MPG425" s="94"/>
      <c r="MPH425" s="94"/>
      <c r="MPI425" s="94"/>
      <c r="MPJ425" s="94"/>
      <c r="MPK425" s="94"/>
      <c r="MPL425" s="94"/>
      <c r="MPM425" s="94"/>
      <c r="MPN425" s="94"/>
      <c r="MPO425" s="94"/>
      <c r="MPP425" s="94"/>
      <c r="MPQ425" s="94"/>
      <c r="MPR425" s="94"/>
      <c r="MPS425" s="94"/>
      <c r="MPT425" s="94"/>
      <c r="MPU425" s="94"/>
      <c r="MPV425" s="94"/>
      <c r="MPW425" s="94"/>
      <c r="MPX425" s="94"/>
      <c r="MPY425" s="94"/>
      <c r="MPZ425" s="94"/>
      <c r="MQA425" s="94"/>
      <c r="MQB425" s="94"/>
      <c r="MQC425" s="94"/>
      <c r="MQD425" s="94"/>
      <c r="MQE425" s="94"/>
      <c r="MQF425" s="94"/>
      <c r="MQG425" s="94"/>
      <c r="MQH425" s="94"/>
      <c r="MQI425" s="94"/>
      <c r="MQJ425" s="94"/>
      <c r="MQK425" s="94"/>
      <c r="MQL425" s="94"/>
      <c r="MQM425" s="94"/>
      <c r="MQN425" s="94"/>
      <c r="MQO425" s="94"/>
      <c r="MQP425" s="94"/>
      <c r="MQQ425" s="94"/>
      <c r="MQR425" s="94"/>
      <c r="MQS425" s="94"/>
      <c r="MQT425" s="94"/>
      <c r="MQU425" s="94"/>
      <c r="MQV425" s="94"/>
      <c r="MQW425" s="94"/>
      <c r="MQX425" s="94"/>
      <c r="MQY425" s="94"/>
      <c r="MQZ425" s="94"/>
      <c r="MRA425" s="94"/>
      <c r="MRB425" s="94"/>
      <c r="MRC425" s="94"/>
      <c r="MRD425" s="94"/>
      <c r="MRE425" s="94"/>
      <c r="MRF425" s="94"/>
      <c r="MRG425" s="94"/>
      <c r="MRH425" s="94"/>
      <c r="MRI425" s="94"/>
      <c r="MRJ425" s="94"/>
      <c r="MRK425" s="94"/>
      <c r="MRL425" s="94"/>
      <c r="MRM425" s="94"/>
      <c r="MRN425" s="94"/>
      <c r="MRO425" s="94"/>
      <c r="MRP425" s="94"/>
      <c r="MRQ425" s="94"/>
      <c r="MRR425" s="94"/>
      <c r="MRS425" s="94"/>
      <c r="MRT425" s="94"/>
      <c r="MRU425" s="94"/>
      <c r="MRV425" s="94"/>
      <c r="MRW425" s="94"/>
      <c r="MRX425" s="94"/>
      <c r="MRY425" s="94"/>
      <c r="MRZ425" s="94"/>
      <c r="MSA425" s="94"/>
      <c r="MSB425" s="94"/>
      <c r="MSC425" s="94"/>
      <c r="MSD425" s="94"/>
      <c r="MSE425" s="94"/>
      <c r="MSF425" s="94"/>
      <c r="MSG425" s="94"/>
      <c r="MSH425" s="94"/>
      <c r="MSI425" s="94"/>
      <c r="MSJ425" s="94"/>
      <c r="MSK425" s="94"/>
      <c r="MSL425" s="94"/>
      <c r="MSM425" s="94"/>
      <c r="MSN425" s="94"/>
      <c r="MSO425" s="94"/>
      <c r="MSP425" s="94"/>
      <c r="MSQ425" s="94"/>
      <c r="MSR425" s="94"/>
      <c r="MSS425" s="94"/>
      <c r="MST425" s="94"/>
      <c r="MSU425" s="94"/>
      <c r="MSV425" s="94"/>
      <c r="MSW425" s="94"/>
      <c r="MSX425" s="94"/>
      <c r="MSY425" s="94"/>
      <c r="MSZ425" s="94"/>
      <c r="MTA425" s="94"/>
      <c r="MTB425" s="94"/>
      <c r="MTC425" s="94"/>
      <c r="MTD425" s="94"/>
      <c r="MTE425" s="94"/>
      <c r="MTF425" s="94"/>
      <c r="MTG425" s="94"/>
      <c r="MTH425" s="94"/>
      <c r="MTI425" s="94"/>
      <c r="MTJ425" s="94"/>
      <c r="MTK425" s="94"/>
      <c r="MTL425" s="94"/>
      <c r="MTM425" s="94"/>
      <c r="MTN425" s="94"/>
      <c r="MTO425" s="94"/>
      <c r="MTP425" s="94"/>
      <c r="MTQ425" s="94"/>
      <c r="MTR425" s="94"/>
      <c r="MTS425" s="94"/>
      <c r="MTT425" s="94"/>
      <c r="MTU425" s="94"/>
      <c r="MTV425" s="94"/>
      <c r="MTW425" s="94"/>
      <c r="MTX425" s="94"/>
      <c r="MTY425" s="94"/>
      <c r="MTZ425" s="94"/>
      <c r="MUA425" s="94"/>
      <c r="MUB425" s="94"/>
      <c r="MUC425" s="94"/>
      <c r="MUD425" s="94"/>
      <c r="MUE425" s="94"/>
      <c r="MUF425" s="94"/>
      <c r="MUG425" s="94"/>
      <c r="MUH425" s="94"/>
      <c r="MUI425" s="94"/>
      <c r="MUJ425" s="94"/>
      <c r="MUK425" s="94"/>
      <c r="MUL425" s="94"/>
      <c r="MUM425" s="94"/>
      <c r="MUN425" s="94"/>
      <c r="MUO425" s="94"/>
      <c r="MUP425" s="94"/>
      <c r="MUQ425" s="94"/>
      <c r="MUR425" s="94"/>
      <c r="MUS425" s="94"/>
      <c r="MUT425" s="94"/>
      <c r="MUU425" s="94"/>
      <c r="MUV425" s="94"/>
      <c r="MUW425" s="94"/>
      <c r="MUX425" s="94"/>
      <c r="MUY425" s="94"/>
      <c r="MUZ425" s="94"/>
      <c r="MVA425" s="94"/>
      <c r="MVB425" s="94"/>
      <c r="MVC425" s="94"/>
      <c r="MVD425" s="94"/>
      <c r="MVE425" s="94"/>
      <c r="MVF425" s="94"/>
      <c r="MVG425" s="94"/>
      <c r="MVH425" s="94"/>
      <c r="MVI425" s="94"/>
      <c r="MVJ425" s="94"/>
      <c r="MVK425" s="94"/>
      <c r="MVL425" s="94"/>
      <c r="MVM425" s="94"/>
      <c r="MVN425" s="94"/>
      <c r="MVO425" s="94"/>
      <c r="MVP425" s="94"/>
      <c r="MVQ425" s="94"/>
      <c r="MVR425" s="94"/>
      <c r="MVS425" s="94"/>
      <c r="MVT425" s="94"/>
      <c r="MVU425" s="94"/>
      <c r="MVV425" s="94"/>
      <c r="MVW425" s="94"/>
      <c r="MVX425" s="94"/>
      <c r="MVY425" s="94"/>
      <c r="MVZ425" s="94"/>
      <c r="MWA425" s="94"/>
      <c r="MWB425" s="94"/>
      <c r="MWC425" s="94"/>
      <c r="MWD425" s="94"/>
      <c r="MWE425" s="94"/>
      <c r="MWF425" s="94"/>
      <c r="MWG425" s="94"/>
      <c r="MWH425" s="94"/>
      <c r="MWI425" s="94"/>
      <c r="MWJ425" s="94"/>
      <c r="MWK425" s="94"/>
      <c r="MWL425" s="94"/>
      <c r="MWM425" s="94"/>
      <c r="MWN425" s="94"/>
      <c r="MWO425" s="94"/>
      <c r="MWP425" s="94"/>
      <c r="MWQ425" s="94"/>
      <c r="MWR425" s="94"/>
      <c r="MWS425" s="94"/>
      <c r="MWT425" s="94"/>
      <c r="MWU425" s="94"/>
      <c r="MWV425" s="94"/>
      <c r="MWW425" s="94"/>
      <c r="MWX425" s="94"/>
      <c r="MWY425" s="94"/>
      <c r="MWZ425" s="94"/>
      <c r="MXA425" s="94"/>
      <c r="MXB425" s="94"/>
      <c r="MXC425" s="94"/>
      <c r="MXD425" s="94"/>
      <c r="MXE425" s="94"/>
      <c r="MXF425" s="94"/>
      <c r="MXG425" s="94"/>
      <c r="MXH425" s="94"/>
      <c r="MXI425" s="94"/>
      <c r="MXJ425" s="94"/>
      <c r="MXK425" s="94"/>
      <c r="MXL425" s="94"/>
      <c r="MXM425" s="94"/>
      <c r="MXN425" s="94"/>
      <c r="MXO425" s="94"/>
      <c r="MXP425" s="94"/>
      <c r="MXQ425" s="94"/>
      <c r="MXR425" s="94"/>
      <c r="MXS425" s="94"/>
      <c r="MXT425" s="94"/>
      <c r="MXU425" s="94"/>
      <c r="MXV425" s="94"/>
      <c r="MXW425" s="94"/>
      <c r="MXX425" s="94"/>
      <c r="MXY425" s="94"/>
      <c r="MXZ425" s="94"/>
      <c r="MYA425" s="94"/>
      <c r="MYB425" s="94"/>
      <c r="MYC425" s="94"/>
      <c r="MYD425" s="94"/>
      <c r="MYE425" s="94"/>
      <c r="MYF425" s="94"/>
      <c r="MYG425" s="94"/>
      <c r="MYH425" s="94"/>
      <c r="MYI425" s="94"/>
      <c r="MYJ425" s="94"/>
      <c r="MYK425" s="94"/>
      <c r="MYL425" s="94"/>
      <c r="MYM425" s="94"/>
      <c r="MYN425" s="94"/>
      <c r="MYO425" s="94"/>
      <c r="MYP425" s="94"/>
      <c r="MYQ425" s="94"/>
      <c r="MYR425" s="94"/>
      <c r="MYS425" s="94"/>
      <c r="MYT425" s="94"/>
      <c r="MYU425" s="94"/>
      <c r="MYV425" s="94"/>
      <c r="MYW425" s="94"/>
      <c r="MYX425" s="94"/>
      <c r="MYY425" s="94"/>
      <c r="MYZ425" s="94"/>
      <c r="MZA425" s="94"/>
      <c r="MZB425" s="94"/>
      <c r="MZC425" s="94"/>
      <c r="MZD425" s="94"/>
      <c r="MZE425" s="94"/>
      <c r="MZF425" s="94"/>
      <c r="MZG425" s="94"/>
      <c r="MZH425" s="94"/>
      <c r="MZI425" s="94"/>
      <c r="MZJ425" s="94"/>
      <c r="MZK425" s="94"/>
      <c r="MZL425" s="94"/>
      <c r="MZM425" s="94"/>
      <c r="MZN425" s="94"/>
      <c r="MZO425" s="94"/>
      <c r="MZP425" s="94"/>
      <c r="MZQ425" s="94"/>
      <c r="MZR425" s="94"/>
      <c r="MZS425" s="94"/>
      <c r="MZT425" s="94"/>
      <c r="MZU425" s="94"/>
      <c r="MZV425" s="94"/>
      <c r="MZW425" s="94"/>
      <c r="MZX425" s="94"/>
      <c r="MZY425" s="94"/>
      <c r="MZZ425" s="94"/>
      <c r="NAA425" s="94"/>
      <c r="NAB425" s="94"/>
      <c r="NAC425" s="94"/>
      <c r="NAD425" s="94"/>
      <c r="NAE425" s="94"/>
      <c r="NAF425" s="94"/>
      <c r="NAG425" s="94"/>
      <c r="NAH425" s="94"/>
      <c r="NAI425" s="94"/>
      <c r="NAJ425" s="94"/>
      <c r="NAK425" s="94"/>
      <c r="NAL425" s="94"/>
      <c r="NAM425" s="94"/>
      <c r="NAN425" s="94"/>
      <c r="NAO425" s="94"/>
      <c r="NAP425" s="94"/>
      <c r="NAQ425" s="94"/>
      <c r="NAR425" s="94"/>
      <c r="NAS425" s="94"/>
      <c r="NAT425" s="94"/>
      <c r="NAU425" s="94"/>
      <c r="NAV425" s="94"/>
      <c r="NAW425" s="94"/>
      <c r="NAX425" s="94"/>
      <c r="NAY425" s="94"/>
      <c r="NAZ425" s="94"/>
      <c r="NBA425" s="94"/>
      <c r="NBB425" s="94"/>
      <c r="NBC425" s="94"/>
      <c r="NBD425" s="94"/>
      <c r="NBE425" s="94"/>
      <c r="NBF425" s="94"/>
      <c r="NBG425" s="94"/>
      <c r="NBH425" s="94"/>
      <c r="NBI425" s="94"/>
      <c r="NBJ425" s="94"/>
      <c r="NBK425" s="94"/>
      <c r="NBL425" s="94"/>
      <c r="NBM425" s="94"/>
      <c r="NBN425" s="94"/>
      <c r="NBO425" s="94"/>
      <c r="NBP425" s="94"/>
      <c r="NBQ425" s="94"/>
      <c r="NBR425" s="94"/>
      <c r="NBS425" s="94"/>
      <c r="NBT425" s="94"/>
      <c r="NBU425" s="94"/>
      <c r="NBV425" s="94"/>
      <c r="NBW425" s="94"/>
      <c r="NBX425" s="94"/>
      <c r="NBY425" s="94"/>
      <c r="NBZ425" s="94"/>
      <c r="NCA425" s="94"/>
      <c r="NCB425" s="94"/>
      <c r="NCC425" s="94"/>
      <c r="NCD425" s="94"/>
      <c r="NCE425" s="94"/>
      <c r="NCF425" s="94"/>
      <c r="NCG425" s="94"/>
      <c r="NCH425" s="94"/>
      <c r="NCI425" s="94"/>
      <c r="NCJ425" s="94"/>
      <c r="NCK425" s="94"/>
      <c r="NCL425" s="94"/>
      <c r="NCM425" s="94"/>
      <c r="NCN425" s="94"/>
      <c r="NCO425" s="94"/>
      <c r="NCP425" s="94"/>
      <c r="NCQ425" s="94"/>
      <c r="NCR425" s="94"/>
      <c r="NCS425" s="94"/>
      <c r="NCT425" s="94"/>
      <c r="NCU425" s="94"/>
      <c r="NCV425" s="94"/>
      <c r="NCW425" s="94"/>
      <c r="NCX425" s="94"/>
      <c r="NCY425" s="94"/>
      <c r="NCZ425" s="94"/>
      <c r="NDA425" s="94"/>
      <c r="NDB425" s="94"/>
      <c r="NDC425" s="94"/>
      <c r="NDD425" s="94"/>
      <c r="NDE425" s="94"/>
      <c r="NDF425" s="94"/>
      <c r="NDG425" s="94"/>
      <c r="NDH425" s="94"/>
      <c r="NDI425" s="94"/>
      <c r="NDJ425" s="94"/>
      <c r="NDK425" s="94"/>
      <c r="NDL425" s="94"/>
      <c r="NDM425" s="94"/>
      <c r="NDN425" s="94"/>
      <c r="NDO425" s="94"/>
      <c r="NDP425" s="94"/>
      <c r="NDQ425" s="94"/>
      <c r="NDR425" s="94"/>
      <c r="NDS425" s="94"/>
      <c r="NDT425" s="94"/>
      <c r="NDU425" s="94"/>
      <c r="NDV425" s="94"/>
      <c r="NDW425" s="94"/>
      <c r="NDX425" s="94"/>
      <c r="NDY425" s="94"/>
      <c r="NDZ425" s="94"/>
      <c r="NEA425" s="94"/>
      <c r="NEB425" s="94"/>
      <c r="NEC425" s="94"/>
      <c r="NED425" s="94"/>
      <c r="NEE425" s="94"/>
      <c r="NEF425" s="94"/>
      <c r="NEG425" s="94"/>
      <c r="NEH425" s="94"/>
      <c r="NEI425" s="94"/>
      <c r="NEJ425" s="94"/>
      <c r="NEK425" s="94"/>
      <c r="NEL425" s="94"/>
      <c r="NEM425" s="94"/>
      <c r="NEN425" s="94"/>
      <c r="NEO425" s="94"/>
      <c r="NEP425" s="94"/>
      <c r="NEQ425" s="94"/>
      <c r="NER425" s="94"/>
      <c r="NES425" s="94"/>
      <c r="NET425" s="94"/>
      <c r="NEU425" s="94"/>
      <c r="NEV425" s="94"/>
      <c r="NEW425" s="94"/>
      <c r="NEX425" s="94"/>
      <c r="NEY425" s="94"/>
      <c r="NEZ425" s="94"/>
      <c r="NFA425" s="94"/>
      <c r="NFB425" s="94"/>
      <c r="NFC425" s="94"/>
      <c r="NFD425" s="94"/>
      <c r="NFE425" s="94"/>
      <c r="NFF425" s="94"/>
      <c r="NFG425" s="94"/>
      <c r="NFH425" s="94"/>
      <c r="NFI425" s="94"/>
      <c r="NFJ425" s="94"/>
      <c r="NFK425" s="94"/>
      <c r="NFL425" s="94"/>
      <c r="NFM425" s="94"/>
      <c r="NFN425" s="94"/>
      <c r="NFO425" s="94"/>
      <c r="NFP425" s="94"/>
      <c r="NFQ425" s="94"/>
      <c r="NFR425" s="94"/>
      <c r="NFS425" s="94"/>
      <c r="NFT425" s="94"/>
      <c r="NFU425" s="94"/>
      <c r="NFV425" s="94"/>
      <c r="NFW425" s="94"/>
      <c r="NFX425" s="94"/>
      <c r="NFY425" s="94"/>
      <c r="NFZ425" s="94"/>
      <c r="NGA425" s="94"/>
      <c r="NGB425" s="94"/>
      <c r="NGC425" s="94"/>
      <c r="NGD425" s="94"/>
      <c r="NGE425" s="94"/>
      <c r="NGF425" s="94"/>
      <c r="NGG425" s="94"/>
      <c r="NGH425" s="94"/>
      <c r="NGI425" s="94"/>
      <c r="NGJ425" s="94"/>
      <c r="NGK425" s="94"/>
      <c r="NGL425" s="94"/>
      <c r="NGM425" s="94"/>
      <c r="NGN425" s="94"/>
      <c r="NGO425" s="94"/>
      <c r="NGP425" s="94"/>
      <c r="NGQ425" s="94"/>
      <c r="NGR425" s="94"/>
      <c r="NGS425" s="94"/>
      <c r="NGT425" s="94"/>
      <c r="NGU425" s="94"/>
      <c r="NGV425" s="94"/>
      <c r="NGW425" s="94"/>
      <c r="NGX425" s="94"/>
      <c r="NGY425" s="94"/>
      <c r="NGZ425" s="94"/>
      <c r="NHA425" s="94"/>
      <c r="NHB425" s="94"/>
      <c r="NHC425" s="94"/>
      <c r="NHD425" s="94"/>
      <c r="NHE425" s="94"/>
      <c r="NHF425" s="94"/>
      <c r="NHG425" s="94"/>
      <c r="NHH425" s="94"/>
      <c r="NHI425" s="94"/>
      <c r="NHJ425" s="94"/>
      <c r="NHK425" s="94"/>
      <c r="NHL425" s="94"/>
      <c r="NHM425" s="94"/>
      <c r="NHN425" s="94"/>
      <c r="NHO425" s="94"/>
      <c r="NHP425" s="94"/>
      <c r="NHQ425" s="94"/>
      <c r="NHR425" s="94"/>
      <c r="NHS425" s="94"/>
      <c r="NHT425" s="94"/>
      <c r="NHU425" s="94"/>
      <c r="NHV425" s="94"/>
      <c r="NHW425" s="94"/>
      <c r="NHX425" s="94"/>
      <c r="NHY425" s="94"/>
      <c r="NHZ425" s="94"/>
      <c r="NIA425" s="94"/>
      <c r="NIB425" s="94"/>
      <c r="NIC425" s="94"/>
      <c r="NID425" s="94"/>
      <c r="NIE425" s="94"/>
      <c r="NIF425" s="94"/>
      <c r="NIG425" s="94"/>
      <c r="NIH425" s="94"/>
      <c r="NII425" s="94"/>
      <c r="NIJ425" s="94"/>
      <c r="NIK425" s="94"/>
      <c r="NIL425" s="94"/>
      <c r="NIM425" s="94"/>
      <c r="NIN425" s="94"/>
      <c r="NIO425" s="94"/>
      <c r="NIP425" s="94"/>
      <c r="NIQ425" s="94"/>
      <c r="NIR425" s="94"/>
      <c r="NIS425" s="94"/>
      <c r="NIT425" s="94"/>
      <c r="NIU425" s="94"/>
      <c r="NIV425" s="94"/>
      <c r="NIW425" s="94"/>
      <c r="NIX425" s="94"/>
      <c r="NIY425" s="94"/>
      <c r="NIZ425" s="94"/>
      <c r="NJA425" s="94"/>
      <c r="NJB425" s="94"/>
      <c r="NJC425" s="94"/>
      <c r="NJD425" s="94"/>
      <c r="NJE425" s="94"/>
      <c r="NJF425" s="94"/>
      <c r="NJG425" s="94"/>
      <c r="NJH425" s="94"/>
      <c r="NJI425" s="94"/>
      <c r="NJJ425" s="94"/>
      <c r="NJK425" s="94"/>
      <c r="NJL425" s="94"/>
      <c r="NJM425" s="94"/>
      <c r="NJN425" s="94"/>
      <c r="NJO425" s="94"/>
      <c r="NJP425" s="94"/>
      <c r="NJQ425" s="94"/>
      <c r="NJR425" s="94"/>
      <c r="NJS425" s="94"/>
      <c r="NJT425" s="94"/>
      <c r="NJU425" s="94"/>
      <c r="NJV425" s="94"/>
      <c r="NJW425" s="94"/>
      <c r="NJX425" s="94"/>
      <c r="NJY425" s="94"/>
      <c r="NJZ425" s="94"/>
      <c r="NKA425" s="94"/>
      <c r="NKB425" s="94"/>
      <c r="NKC425" s="94"/>
      <c r="NKD425" s="94"/>
      <c r="NKE425" s="94"/>
      <c r="NKF425" s="94"/>
      <c r="NKG425" s="94"/>
      <c r="NKH425" s="94"/>
      <c r="NKI425" s="94"/>
      <c r="NKJ425" s="94"/>
      <c r="NKK425" s="94"/>
      <c r="NKL425" s="94"/>
      <c r="NKM425" s="94"/>
      <c r="NKN425" s="94"/>
      <c r="NKO425" s="94"/>
      <c r="NKP425" s="94"/>
      <c r="NKQ425" s="94"/>
      <c r="NKR425" s="94"/>
      <c r="NKS425" s="94"/>
      <c r="NKT425" s="94"/>
      <c r="NKU425" s="94"/>
      <c r="NKV425" s="94"/>
      <c r="NKW425" s="94"/>
      <c r="NKX425" s="94"/>
      <c r="NKY425" s="94"/>
      <c r="NKZ425" s="94"/>
      <c r="NLA425" s="94"/>
      <c r="NLB425" s="94"/>
      <c r="NLC425" s="94"/>
      <c r="NLD425" s="94"/>
      <c r="NLE425" s="94"/>
      <c r="NLF425" s="94"/>
      <c r="NLG425" s="94"/>
      <c r="NLH425" s="94"/>
      <c r="NLI425" s="94"/>
      <c r="NLJ425" s="94"/>
      <c r="NLK425" s="94"/>
      <c r="NLL425" s="94"/>
      <c r="NLM425" s="94"/>
      <c r="NLN425" s="94"/>
      <c r="NLO425" s="94"/>
      <c r="NLP425" s="94"/>
      <c r="NLQ425" s="94"/>
      <c r="NLR425" s="94"/>
      <c r="NLS425" s="94"/>
      <c r="NLT425" s="94"/>
      <c r="NLU425" s="94"/>
      <c r="NLV425" s="94"/>
      <c r="NLW425" s="94"/>
      <c r="NLX425" s="94"/>
      <c r="NLY425" s="94"/>
      <c r="NLZ425" s="94"/>
      <c r="NMA425" s="94"/>
      <c r="NMB425" s="94"/>
      <c r="NMC425" s="94"/>
      <c r="NMD425" s="94"/>
      <c r="NME425" s="94"/>
      <c r="NMF425" s="94"/>
      <c r="NMG425" s="94"/>
      <c r="NMH425" s="94"/>
      <c r="NMI425" s="94"/>
      <c r="NMJ425" s="94"/>
      <c r="NMK425" s="94"/>
      <c r="NML425" s="94"/>
      <c r="NMM425" s="94"/>
      <c r="NMN425" s="94"/>
      <c r="NMO425" s="94"/>
      <c r="NMP425" s="94"/>
      <c r="NMQ425" s="94"/>
      <c r="NMR425" s="94"/>
      <c r="NMS425" s="94"/>
      <c r="NMT425" s="94"/>
      <c r="NMU425" s="94"/>
      <c r="NMV425" s="94"/>
      <c r="NMW425" s="94"/>
      <c r="NMX425" s="94"/>
      <c r="NMY425" s="94"/>
      <c r="NMZ425" s="94"/>
      <c r="NNA425" s="94"/>
      <c r="NNB425" s="94"/>
      <c r="NNC425" s="94"/>
      <c r="NND425" s="94"/>
      <c r="NNE425" s="94"/>
      <c r="NNF425" s="94"/>
      <c r="NNG425" s="94"/>
      <c r="NNH425" s="94"/>
      <c r="NNI425" s="94"/>
      <c r="NNJ425" s="94"/>
      <c r="NNK425" s="94"/>
      <c r="NNL425" s="94"/>
      <c r="NNM425" s="94"/>
      <c r="NNN425" s="94"/>
      <c r="NNO425" s="94"/>
      <c r="NNP425" s="94"/>
      <c r="NNQ425" s="94"/>
      <c r="NNR425" s="94"/>
      <c r="NNS425" s="94"/>
      <c r="NNT425" s="94"/>
      <c r="NNU425" s="94"/>
      <c r="NNV425" s="94"/>
      <c r="NNW425" s="94"/>
      <c r="NNX425" s="94"/>
      <c r="NNY425" s="94"/>
      <c r="NNZ425" s="94"/>
      <c r="NOA425" s="94"/>
      <c r="NOB425" s="94"/>
      <c r="NOC425" s="94"/>
      <c r="NOD425" s="94"/>
      <c r="NOE425" s="94"/>
      <c r="NOF425" s="94"/>
      <c r="NOG425" s="94"/>
      <c r="NOH425" s="94"/>
      <c r="NOI425" s="94"/>
      <c r="NOJ425" s="94"/>
      <c r="NOK425" s="94"/>
      <c r="NOL425" s="94"/>
      <c r="NOM425" s="94"/>
      <c r="NON425" s="94"/>
      <c r="NOO425" s="94"/>
      <c r="NOP425" s="94"/>
      <c r="NOQ425" s="94"/>
      <c r="NOR425" s="94"/>
      <c r="NOS425" s="94"/>
      <c r="NOT425" s="94"/>
      <c r="NOU425" s="94"/>
      <c r="NOV425" s="94"/>
      <c r="NOW425" s="94"/>
      <c r="NOX425" s="94"/>
      <c r="NOY425" s="94"/>
      <c r="NOZ425" s="94"/>
      <c r="NPA425" s="94"/>
      <c r="NPB425" s="94"/>
      <c r="NPC425" s="94"/>
      <c r="NPD425" s="94"/>
      <c r="NPE425" s="94"/>
      <c r="NPF425" s="94"/>
      <c r="NPG425" s="94"/>
      <c r="NPH425" s="94"/>
      <c r="NPI425" s="94"/>
      <c r="NPJ425" s="94"/>
      <c r="NPK425" s="94"/>
      <c r="NPL425" s="94"/>
      <c r="NPM425" s="94"/>
      <c r="NPN425" s="94"/>
      <c r="NPO425" s="94"/>
      <c r="NPP425" s="94"/>
      <c r="NPQ425" s="94"/>
      <c r="NPR425" s="94"/>
      <c r="NPS425" s="94"/>
      <c r="NPT425" s="94"/>
      <c r="NPU425" s="94"/>
      <c r="NPV425" s="94"/>
      <c r="NPW425" s="94"/>
      <c r="NPX425" s="94"/>
      <c r="NPY425" s="94"/>
      <c r="NPZ425" s="94"/>
      <c r="NQA425" s="94"/>
      <c r="NQB425" s="94"/>
      <c r="NQC425" s="94"/>
      <c r="NQD425" s="94"/>
      <c r="NQE425" s="94"/>
      <c r="NQF425" s="94"/>
      <c r="NQG425" s="94"/>
      <c r="NQH425" s="94"/>
      <c r="NQI425" s="94"/>
      <c r="NQJ425" s="94"/>
      <c r="NQK425" s="94"/>
      <c r="NQL425" s="94"/>
      <c r="NQM425" s="94"/>
      <c r="NQN425" s="94"/>
      <c r="NQO425" s="94"/>
      <c r="NQP425" s="94"/>
      <c r="NQQ425" s="94"/>
      <c r="NQR425" s="94"/>
      <c r="NQS425" s="94"/>
      <c r="NQT425" s="94"/>
      <c r="NQU425" s="94"/>
      <c r="NQV425" s="94"/>
      <c r="NQW425" s="94"/>
      <c r="NQX425" s="94"/>
      <c r="NQY425" s="94"/>
      <c r="NQZ425" s="94"/>
      <c r="NRA425" s="94"/>
      <c r="NRB425" s="94"/>
      <c r="NRC425" s="94"/>
      <c r="NRD425" s="94"/>
      <c r="NRE425" s="94"/>
      <c r="NRF425" s="94"/>
      <c r="NRG425" s="94"/>
      <c r="NRH425" s="94"/>
      <c r="NRI425" s="94"/>
      <c r="NRJ425" s="94"/>
      <c r="NRK425" s="94"/>
      <c r="NRL425" s="94"/>
      <c r="NRM425" s="94"/>
      <c r="NRN425" s="94"/>
      <c r="NRO425" s="94"/>
      <c r="NRP425" s="94"/>
      <c r="NRQ425" s="94"/>
      <c r="NRR425" s="94"/>
      <c r="NRS425" s="94"/>
      <c r="NRT425" s="94"/>
      <c r="NRU425" s="94"/>
      <c r="NRV425" s="94"/>
      <c r="NRW425" s="94"/>
      <c r="NRX425" s="94"/>
      <c r="NRY425" s="94"/>
      <c r="NRZ425" s="94"/>
      <c r="NSA425" s="94"/>
      <c r="NSB425" s="94"/>
      <c r="NSC425" s="94"/>
      <c r="NSD425" s="94"/>
      <c r="NSE425" s="94"/>
      <c r="NSF425" s="94"/>
      <c r="NSG425" s="94"/>
      <c r="NSH425" s="94"/>
      <c r="NSI425" s="94"/>
      <c r="NSJ425" s="94"/>
      <c r="NSK425" s="94"/>
      <c r="NSL425" s="94"/>
      <c r="NSM425" s="94"/>
      <c r="NSN425" s="94"/>
      <c r="NSO425" s="94"/>
      <c r="NSP425" s="94"/>
      <c r="NSQ425" s="94"/>
      <c r="NSR425" s="94"/>
      <c r="NSS425" s="94"/>
      <c r="NST425" s="94"/>
      <c r="NSU425" s="94"/>
      <c r="NSV425" s="94"/>
      <c r="NSW425" s="94"/>
      <c r="NSX425" s="94"/>
      <c r="NSY425" s="94"/>
      <c r="NSZ425" s="94"/>
      <c r="NTA425" s="94"/>
      <c r="NTB425" s="94"/>
      <c r="NTC425" s="94"/>
      <c r="NTD425" s="94"/>
      <c r="NTE425" s="94"/>
      <c r="NTF425" s="94"/>
      <c r="NTG425" s="94"/>
      <c r="NTH425" s="94"/>
      <c r="NTI425" s="94"/>
      <c r="NTJ425" s="94"/>
      <c r="NTK425" s="94"/>
      <c r="NTL425" s="94"/>
      <c r="NTM425" s="94"/>
      <c r="NTN425" s="94"/>
      <c r="NTO425" s="94"/>
      <c r="NTP425" s="94"/>
      <c r="NTQ425" s="94"/>
      <c r="NTR425" s="94"/>
      <c r="NTS425" s="94"/>
      <c r="NTT425" s="94"/>
      <c r="NTU425" s="94"/>
      <c r="NTV425" s="94"/>
      <c r="NTW425" s="94"/>
      <c r="NTX425" s="94"/>
      <c r="NTY425" s="94"/>
      <c r="NTZ425" s="94"/>
      <c r="NUA425" s="94"/>
      <c r="NUB425" s="94"/>
      <c r="NUC425" s="94"/>
      <c r="NUD425" s="94"/>
      <c r="NUE425" s="94"/>
      <c r="NUF425" s="94"/>
      <c r="NUG425" s="94"/>
      <c r="NUH425" s="94"/>
      <c r="NUI425" s="94"/>
      <c r="NUJ425" s="94"/>
      <c r="NUK425" s="94"/>
      <c r="NUL425" s="94"/>
      <c r="NUM425" s="94"/>
      <c r="NUN425" s="94"/>
      <c r="NUO425" s="94"/>
      <c r="NUP425" s="94"/>
      <c r="NUQ425" s="94"/>
      <c r="NUR425" s="94"/>
      <c r="NUS425" s="94"/>
      <c r="NUT425" s="94"/>
      <c r="NUU425" s="94"/>
      <c r="NUV425" s="94"/>
      <c r="NUW425" s="94"/>
      <c r="NUX425" s="94"/>
      <c r="NUY425" s="94"/>
      <c r="NUZ425" s="94"/>
      <c r="NVA425" s="94"/>
      <c r="NVB425" s="94"/>
      <c r="NVC425" s="94"/>
      <c r="NVD425" s="94"/>
      <c r="NVE425" s="94"/>
      <c r="NVF425" s="94"/>
      <c r="NVG425" s="94"/>
      <c r="NVH425" s="94"/>
      <c r="NVI425" s="94"/>
      <c r="NVJ425" s="94"/>
      <c r="NVK425" s="94"/>
      <c r="NVL425" s="94"/>
      <c r="NVM425" s="94"/>
      <c r="NVN425" s="94"/>
      <c r="NVO425" s="94"/>
      <c r="NVP425" s="94"/>
      <c r="NVQ425" s="94"/>
      <c r="NVR425" s="94"/>
      <c r="NVS425" s="94"/>
      <c r="NVT425" s="94"/>
      <c r="NVU425" s="94"/>
      <c r="NVV425" s="94"/>
      <c r="NVW425" s="94"/>
      <c r="NVX425" s="94"/>
      <c r="NVY425" s="94"/>
      <c r="NVZ425" s="94"/>
      <c r="NWA425" s="94"/>
      <c r="NWB425" s="94"/>
      <c r="NWC425" s="94"/>
      <c r="NWD425" s="94"/>
      <c r="NWE425" s="94"/>
      <c r="NWF425" s="94"/>
      <c r="NWG425" s="94"/>
      <c r="NWH425" s="94"/>
      <c r="NWI425" s="94"/>
      <c r="NWJ425" s="94"/>
      <c r="NWK425" s="94"/>
      <c r="NWL425" s="94"/>
      <c r="NWM425" s="94"/>
      <c r="NWN425" s="94"/>
      <c r="NWO425" s="94"/>
      <c r="NWP425" s="94"/>
      <c r="NWQ425" s="94"/>
      <c r="NWR425" s="94"/>
      <c r="NWS425" s="94"/>
      <c r="NWT425" s="94"/>
      <c r="NWU425" s="94"/>
      <c r="NWV425" s="94"/>
      <c r="NWW425" s="94"/>
      <c r="NWX425" s="94"/>
      <c r="NWY425" s="94"/>
      <c r="NWZ425" s="94"/>
      <c r="NXA425" s="94"/>
      <c r="NXB425" s="94"/>
      <c r="NXC425" s="94"/>
      <c r="NXD425" s="94"/>
      <c r="NXE425" s="94"/>
      <c r="NXF425" s="94"/>
      <c r="NXG425" s="94"/>
      <c r="NXH425" s="94"/>
      <c r="NXI425" s="94"/>
      <c r="NXJ425" s="94"/>
      <c r="NXK425" s="94"/>
      <c r="NXL425" s="94"/>
      <c r="NXM425" s="94"/>
      <c r="NXN425" s="94"/>
      <c r="NXO425" s="94"/>
      <c r="NXP425" s="94"/>
      <c r="NXQ425" s="94"/>
      <c r="NXR425" s="94"/>
      <c r="NXS425" s="94"/>
      <c r="NXT425" s="94"/>
      <c r="NXU425" s="94"/>
      <c r="NXV425" s="94"/>
      <c r="NXW425" s="94"/>
      <c r="NXX425" s="94"/>
      <c r="NXY425" s="94"/>
      <c r="NXZ425" s="94"/>
      <c r="NYA425" s="94"/>
      <c r="NYB425" s="94"/>
      <c r="NYC425" s="94"/>
      <c r="NYD425" s="94"/>
      <c r="NYE425" s="94"/>
      <c r="NYF425" s="94"/>
      <c r="NYG425" s="94"/>
      <c r="NYH425" s="94"/>
      <c r="NYI425" s="94"/>
      <c r="NYJ425" s="94"/>
      <c r="NYK425" s="94"/>
      <c r="NYL425" s="94"/>
      <c r="NYM425" s="94"/>
      <c r="NYN425" s="94"/>
      <c r="NYO425" s="94"/>
      <c r="NYP425" s="94"/>
      <c r="NYQ425" s="94"/>
      <c r="NYR425" s="94"/>
      <c r="NYS425" s="94"/>
      <c r="NYT425" s="94"/>
      <c r="NYU425" s="94"/>
      <c r="NYV425" s="94"/>
      <c r="NYW425" s="94"/>
      <c r="NYX425" s="94"/>
      <c r="NYY425" s="94"/>
      <c r="NYZ425" s="94"/>
      <c r="NZA425" s="94"/>
      <c r="NZB425" s="94"/>
      <c r="NZC425" s="94"/>
      <c r="NZD425" s="94"/>
      <c r="NZE425" s="94"/>
      <c r="NZF425" s="94"/>
      <c r="NZG425" s="94"/>
      <c r="NZH425" s="94"/>
      <c r="NZI425" s="94"/>
      <c r="NZJ425" s="94"/>
      <c r="NZK425" s="94"/>
      <c r="NZL425" s="94"/>
      <c r="NZM425" s="94"/>
      <c r="NZN425" s="94"/>
      <c r="NZO425" s="94"/>
      <c r="NZP425" s="94"/>
      <c r="NZQ425" s="94"/>
      <c r="NZR425" s="94"/>
      <c r="NZS425" s="94"/>
      <c r="NZT425" s="94"/>
      <c r="NZU425" s="94"/>
      <c r="NZV425" s="94"/>
      <c r="NZW425" s="94"/>
      <c r="NZX425" s="94"/>
      <c r="NZY425" s="94"/>
      <c r="NZZ425" s="94"/>
      <c r="OAA425" s="94"/>
      <c r="OAB425" s="94"/>
      <c r="OAC425" s="94"/>
      <c r="OAD425" s="94"/>
      <c r="OAE425" s="94"/>
      <c r="OAF425" s="94"/>
      <c r="OAG425" s="94"/>
      <c r="OAH425" s="94"/>
      <c r="OAI425" s="94"/>
      <c r="OAJ425" s="94"/>
      <c r="OAK425" s="94"/>
      <c r="OAL425" s="94"/>
      <c r="OAM425" s="94"/>
      <c r="OAN425" s="94"/>
      <c r="OAO425" s="94"/>
      <c r="OAP425" s="94"/>
      <c r="OAQ425" s="94"/>
      <c r="OAR425" s="94"/>
      <c r="OAS425" s="94"/>
      <c r="OAT425" s="94"/>
      <c r="OAU425" s="94"/>
      <c r="OAV425" s="94"/>
      <c r="OAW425" s="94"/>
      <c r="OAX425" s="94"/>
      <c r="OAY425" s="94"/>
      <c r="OAZ425" s="94"/>
      <c r="OBA425" s="94"/>
      <c r="OBB425" s="94"/>
      <c r="OBC425" s="94"/>
      <c r="OBD425" s="94"/>
      <c r="OBE425" s="94"/>
      <c r="OBF425" s="94"/>
      <c r="OBG425" s="94"/>
      <c r="OBH425" s="94"/>
      <c r="OBI425" s="94"/>
      <c r="OBJ425" s="94"/>
      <c r="OBK425" s="94"/>
      <c r="OBL425" s="94"/>
      <c r="OBM425" s="94"/>
      <c r="OBN425" s="94"/>
      <c r="OBO425" s="94"/>
      <c r="OBP425" s="94"/>
      <c r="OBQ425" s="94"/>
      <c r="OBR425" s="94"/>
      <c r="OBS425" s="94"/>
      <c r="OBT425" s="94"/>
      <c r="OBU425" s="94"/>
      <c r="OBV425" s="94"/>
      <c r="OBW425" s="94"/>
      <c r="OBX425" s="94"/>
      <c r="OBY425" s="94"/>
      <c r="OBZ425" s="94"/>
      <c r="OCA425" s="94"/>
      <c r="OCB425" s="94"/>
      <c r="OCC425" s="94"/>
      <c r="OCD425" s="94"/>
      <c r="OCE425" s="94"/>
      <c r="OCF425" s="94"/>
      <c r="OCG425" s="94"/>
      <c r="OCH425" s="94"/>
      <c r="OCI425" s="94"/>
      <c r="OCJ425" s="94"/>
      <c r="OCK425" s="94"/>
      <c r="OCL425" s="94"/>
      <c r="OCM425" s="94"/>
      <c r="OCN425" s="94"/>
      <c r="OCO425" s="94"/>
      <c r="OCP425" s="94"/>
      <c r="OCQ425" s="94"/>
      <c r="OCR425" s="94"/>
      <c r="OCS425" s="94"/>
      <c r="OCT425" s="94"/>
      <c r="OCU425" s="94"/>
      <c r="OCV425" s="94"/>
      <c r="OCW425" s="94"/>
      <c r="OCX425" s="94"/>
      <c r="OCY425" s="94"/>
      <c r="OCZ425" s="94"/>
      <c r="ODA425" s="94"/>
      <c r="ODB425" s="94"/>
      <c r="ODC425" s="94"/>
      <c r="ODD425" s="94"/>
      <c r="ODE425" s="94"/>
      <c r="ODF425" s="94"/>
      <c r="ODG425" s="94"/>
      <c r="ODH425" s="94"/>
      <c r="ODI425" s="94"/>
      <c r="ODJ425" s="94"/>
      <c r="ODK425" s="94"/>
      <c r="ODL425" s="94"/>
      <c r="ODM425" s="94"/>
      <c r="ODN425" s="94"/>
      <c r="ODO425" s="94"/>
      <c r="ODP425" s="94"/>
      <c r="ODQ425" s="94"/>
      <c r="ODR425" s="94"/>
      <c r="ODS425" s="94"/>
      <c r="ODT425" s="94"/>
      <c r="ODU425" s="94"/>
      <c r="ODV425" s="94"/>
      <c r="ODW425" s="94"/>
      <c r="ODX425" s="94"/>
      <c r="ODY425" s="94"/>
      <c r="ODZ425" s="94"/>
      <c r="OEA425" s="94"/>
      <c r="OEB425" s="94"/>
      <c r="OEC425" s="94"/>
      <c r="OED425" s="94"/>
      <c r="OEE425" s="94"/>
      <c r="OEF425" s="94"/>
      <c r="OEG425" s="94"/>
      <c r="OEH425" s="94"/>
      <c r="OEI425" s="94"/>
      <c r="OEJ425" s="94"/>
      <c r="OEK425" s="94"/>
      <c r="OEL425" s="94"/>
      <c r="OEM425" s="94"/>
      <c r="OEN425" s="94"/>
      <c r="OEO425" s="94"/>
      <c r="OEP425" s="94"/>
      <c r="OEQ425" s="94"/>
      <c r="OER425" s="94"/>
      <c r="OES425" s="94"/>
      <c r="OET425" s="94"/>
      <c r="OEU425" s="94"/>
      <c r="OEV425" s="94"/>
      <c r="OEW425" s="94"/>
      <c r="OEX425" s="94"/>
      <c r="OEY425" s="94"/>
      <c r="OEZ425" s="94"/>
      <c r="OFA425" s="94"/>
      <c r="OFB425" s="94"/>
      <c r="OFC425" s="94"/>
      <c r="OFD425" s="94"/>
      <c r="OFE425" s="94"/>
      <c r="OFF425" s="94"/>
      <c r="OFG425" s="94"/>
      <c r="OFH425" s="94"/>
      <c r="OFI425" s="94"/>
      <c r="OFJ425" s="94"/>
      <c r="OFK425" s="94"/>
      <c r="OFL425" s="94"/>
      <c r="OFM425" s="94"/>
      <c r="OFN425" s="94"/>
      <c r="OFO425" s="94"/>
      <c r="OFP425" s="94"/>
      <c r="OFQ425" s="94"/>
      <c r="OFR425" s="94"/>
      <c r="OFS425" s="94"/>
      <c r="OFT425" s="94"/>
      <c r="OFU425" s="94"/>
      <c r="OFV425" s="94"/>
      <c r="OFW425" s="94"/>
      <c r="OFX425" s="94"/>
      <c r="OFY425" s="94"/>
      <c r="OFZ425" s="94"/>
      <c r="OGA425" s="94"/>
      <c r="OGB425" s="94"/>
      <c r="OGC425" s="94"/>
      <c r="OGD425" s="94"/>
      <c r="OGE425" s="94"/>
      <c r="OGF425" s="94"/>
      <c r="OGG425" s="94"/>
      <c r="OGH425" s="94"/>
      <c r="OGI425" s="94"/>
      <c r="OGJ425" s="94"/>
      <c r="OGK425" s="94"/>
      <c r="OGL425" s="94"/>
      <c r="OGM425" s="94"/>
      <c r="OGN425" s="94"/>
      <c r="OGO425" s="94"/>
      <c r="OGP425" s="94"/>
      <c r="OGQ425" s="94"/>
      <c r="OGR425" s="94"/>
      <c r="OGS425" s="94"/>
      <c r="OGT425" s="94"/>
      <c r="OGU425" s="94"/>
      <c r="OGV425" s="94"/>
      <c r="OGW425" s="94"/>
      <c r="OGX425" s="94"/>
      <c r="OGY425" s="94"/>
      <c r="OGZ425" s="94"/>
      <c r="OHA425" s="94"/>
      <c r="OHB425" s="94"/>
      <c r="OHC425" s="94"/>
      <c r="OHD425" s="94"/>
      <c r="OHE425" s="94"/>
      <c r="OHF425" s="94"/>
      <c r="OHG425" s="94"/>
      <c r="OHH425" s="94"/>
      <c r="OHI425" s="94"/>
      <c r="OHJ425" s="94"/>
      <c r="OHK425" s="94"/>
      <c r="OHL425" s="94"/>
      <c r="OHM425" s="94"/>
      <c r="OHN425" s="94"/>
      <c r="OHO425" s="94"/>
      <c r="OHP425" s="94"/>
      <c r="OHQ425" s="94"/>
      <c r="OHR425" s="94"/>
      <c r="OHS425" s="94"/>
      <c r="OHT425" s="94"/>
      <c r="OHU425" s="94"/>
      <c r="OHV425" s="94"/>
      <c r="OHW425" s="94"/>
      <c r="OHX425" s="94"/>
      <c r="OHY425" s="94"/>
      <c r="OHZ425" s="94"/>
      <c r="OIA425" s="94"/>
      <c r="OIB425" s="94"/>
      <c r="OIC425" s="94"/>
      <c r="OID425" s="94"/>
      <c r="OIE425" s="94"/>
      <c r="OIF425" s="94"/>
      <c r="OIG425" s="94"/>
      <c r="OIH425" s="94"/>
      <c r="OII425" s="94"/>
      <c r="OIJ425" s="94"/>
      <c r="OIK425" s="94"/>
      <c r="OIL425" s="94"/>
      <c r="OIM425" s="94"/>
      <c r="OIN425" s="94"/>
      <c r="OIO425" s="94"/>
      <c r="OIP425" s="94"/>
      <c r="OIQ425" s="94"/>
      <c r="OIR425" s="94"/>
      <c r="OIS425" s="94"/>
      <c r="OIT425" s="94"/>
      <c r="OIU425" s="94"/>
      <c r="OIV425" s="94"/>
      <c r="OIW425" s="94"/>
      <c r="OIX425" s="94"/>
      <c r="OIY425" s="94"/>
      <c r="OIZ425" s="94"/>
      <c r="OJA425" s="94"/>
      <c r="OJB425" s="94"/>
      <c r="OJC425" s="94"/>
      <c r="OJD425" s="94"/>
      <c r="OJE425" s="94"/>
      <c r="OJF425" s="94"/>
      <c r="OJG425" s="94"/>
      <c r="OJH425" s="94"/>
      <c r="OJI425" s="94"/>
      <c r="OJJ425" s="94"/>
      <c r="OJK425" s="94"/>
      <c r="OJL425" s="94"/>
      <c r="OJM425" s="94"/>
      <c r="OJN425" s="94"/>
      <c r="OJO425" s="94"/>
      <c r="OJP425" s="94"/>
      <c r="OJQ425" s="94"/>
      <c r="OJR425" s="94"/>
      <c r="OJS425" s="94"/>
      <c r="OJT425" s="94"/>
      <c r="OJU425" s="94"/>
      <c r="OJV425" s="94"/>
      <c r="OJW425" s="94"/>
      <c r="OJX425" s="94"/>
      <c r="OJY425" s="94"/>
      <c r="OJZ425" s="94"/>
      <c r="OKA425" s="94"/>
      <c r="OKB425" s="94"/>
      <c r="OKC425" s="94"/>
      <c r="OKD425" s="94"/>
      <c r="OKE425" s="94"/>
      <c r="OKF425" s="94"/>
      <c r="OKG425" s="94"/>
      <c r="OKH425" s="94"/>
      <c r="OKI425" s="94"/>
      <c r="OKJ425" s="94"/>
      <c r="OKK425" s="94"/>
      <c r="OKL425" s="94"/>
      <c r="OKM425" s="94"/>
      <c r="OKN425" s="94"/>
      <c r="OKO425" s="94"/>
      <c r="OKP425" s="94"/>
      <c r="OKQ425" s="94"/>
      <c r="OKR425" s="94"/>
      <c r="OKS425" s="94"/>
      <c r="OKT425" s="94"/>
      <c r="OKU425" s="94"/>
      <c r="OKV425" s="94"/>
      <c r="OKW425" s="94"/>
      <c r="OKX425" s="94"/>
      <c r="OKY425" s="94"/>
      <c r="OKZ425" s="94"/>
      <c r="OLA425" s="94"/>
      <c r="OLB425" s="94"/>
      <c r="OLC425" s="94"/>
      <c r="OLD425" s="94"/>
      <c r="OLE425" s="94"/>
      <c r="OLF425" s="94"/>
      <c r="OLG425" s="94"/>
      <c r="OLH425" s="94"/>
      <c r="OLI425" s="94"/>
      <c r="OLJ425" s="94"/>
      <c r="OLK425" s="94"/>
      <c r="OLL425" s="94"/>
      <c r="OLM425" s="94"/>
      <c r="OLN425" s="94"/>
      <c r="OLO425" s="94"/>
      <c r="OLP425" s="94"/>
      <c r="OLQ425" s="94"/>
      <c r="OLR425" s="94"/>
      <c r="OLS425" s="94"/>
      <c r="OLT425" s="94"/>
      <c r="OLU425" s="94"/>
      <c r="OLV425" s="94"/>
      <c r="OLW425" s="94"/>
      <c r="OLX425" s="94"/>
      <c r="OLY425" s="94"/>
      <c r="OLZ425" s="94"/>
      <c r="OMA425" s="94"/>
      <c r="OMB425" s="94"/>
      <c r="OMC425" s="94"/>
      <c r="OMD425" s="94"/>
      <c r="OME425" s="94"/>
      <c r="OMF425" s="94"/>
      <c r="OMG425" s="94"/>
      <c r="OMH425" s="94"/>
      <c r="OMI425" s="94"/>
      <c r="OMJ425" s="94"/>
      <c r="OMK425" s="94"/>
      <c r="OML425" s="94"/>
      <c r="OMM425" s="94"/>
      <c r="OMN425" s="94"/>
      <c r="OMO425" s="94"/>
      <c r="OMP425" s="94"/>
      <c r="OMQ425" s="94"/>
      <c r="OMR425" s="94"/>
      <c r="OMS425" s="94"/>
      <c r="OMT425" s="94"/>
      <c r="OMU425" s="94"/>
      <c r="OMV425" s="94"/>
      <c r="OMW425" s="94"/>
      <c r="OMX425" s="94"/>
      <c r="OMY425" s="94"/>
      <c r="OMZ425" s="94"/>
      <c r="ONA425" s="94"/>
      <c r="ONB425" s="94"/>
      <c r="ONC425" s="94"/>
      <c r="OND425" s="94"/>
      <c r="ONE425" s="94"/>
      <c r="ONF425" s="94"/>
      <c r="ONG425" s="94"/>
      <c r="ONH425" s="94"/>
      <c r="ONI425" s="94"/>
      <c r="ONJ425" s="94"/>
      <c r="ONK425" s="94"/>
      <c r="ONL425" s="94"/>
      <c r="ONM425" s="94"/>
      <c r="ONN425" s="94"/>
      <c r="ONO425" s="94"/>
      <c r="ONP425" s="94"/>
      <c r="ONQ425" s="94"/>
      <c r="ONR425" s="94"/>
      <c r="ONS425" s="94"/>
      <c r="ONT425" s="94"/>
      <c r="ONU425" s="94"/>
      <c r="ONV425" s="94"/>
      <c r="ONW425" s="94"/>
      <c r="ONX425" s="94"/>
      <c r="ONY425" s="94"/>
      <c r="ONZ425" s="94"/>
      <c r="OOA425" s="94"/>
      <c r="OOB425" s="94"/>
      <c r="OOC425" s="94"/>
      <c r="OOD425" s="94"/>
      <c r="OOE425" s="94"/>
      <c r="OOF425" s="94"/>
      <c r="OOG425" s="94"/>
      <c r="OOH425" s="94"/>
      <c r="OOI425" s="94"/>
      <c r="OOJ425" s="94"/>
      <c r="OOK425" s="94"/>
      <c r="OOL425" s="94"/>
      <c r="OOM425" s="94"/>
      <c r="OON425" s="94"/>
      <c r="OOO425" s="94"/>
      <c r="OOP425" s="94"/>
      <c r="OOQ425" s="94"/>
      <c r="OOR425" s="94"/>
      <c r="OOS425" s="94"/>
      <c r="OOT425" s="94"/>
      <c r="OOU425" s="94"/>
      <c r="OOV425" s="94"/>
      <c r="OOW425" s="94"/>
      <c r="OOX425" s="94"/>
      <c r="OOY425" s="94"/>
      <c r="OOZ425" s="94"/>
      <c r="OPA425" s="94"/>
      <c r="OPB425" s="94"/>
      <c r="OPC425" s="94"/>
      <c r="OPD425" s="94"/>
      <c r="OPE425" s="94"/>
      <c r="OPF425" s="94"/>
      <c r="OPG425" s="94"/>
      <c r="OPH425" s="94"/>
      <c r="OPI425" s="94"/>
      <c r="OPJ425" s="94"/>
      <c r="OPK425" s="94"/>
      <c r="OPL425" s="94"/>
      <c r="OPM425" s="94"/>
      <c r="OPN425" s="94"/>
      <c r="OPO425" s="94"/>
      <c r="OPP425" s="94"/>
      <c r="OPQ425" s="94"/>
      <c r="OPR425" s="94"/>
      <c r="OPS425" s="94"/>
      <c r="OPT425" s="94"/>
      <c r="OPU425" s="94"/>
      <c r="OPV425" s="94"/>
      <c r="OPW425" s="94"/>
      <c r="OPX425" s="94"/>
      <c r="OPY425" s="94"/>
      <c r="OPZ425" s="94"/>
      <c r="OQA425" s="94"/>
      <c r="OQB425" s="94"/>
      <c r="OQC425" s="94"/>
      <c r="OQD425" s="94"/>
      <c r="OQE425" s="94"/>
      <c r="OQF425" s="94"/>
      <c r="OQG425" s="94"/>
      <c r="OQH425" s="94"/>
      <c r="OQI425" s="94"/>
      <c r="OQJ425" s="94"/>
      <c r="OQK425" s="94"/>
      <c r="OQL425" s="94"/>
      <c r="OQM425" s="94"/>
      <c r="OQN425" s="94"/>
      <c r="OQO425" s="94"/>
      <c r="OQP425" s="94"/>
      <c r="OQQ425" s="94"/>
      <c r="OQR425" s="94"/>
      <c r="OQS425" s="94"/>
      <c r="OQT425" s="94"/>
      <c r="OQU425" s="94"/>
      <c r="OQV425" s="94"/>
      <c r="OQW425" s="94"/>
      <c r="OQX425" s="94"/>
      <c r="OQY425" s="94"/>
      <c r="OQZ425" s="94"/>
      <c r="ORA425" s="94"/>
      <c r="ORB425" s="94"/>
      <c r="ORC425" s="94"/>
      <c r="ORD425" s="94"/>
      <c r="ORE425" s="94"/>
      <c r="ORF425" s="94"/>
      <c r="ORG425" s="94"/>
      <c r="ORH425" s="94"/>
      <c r="ORI425" s="94"/>
      <c r="ORJ425" s="94"/>
      <c r="ORK425" s="94"/>
      <c r="ORL425" s="94"/>
      <c r="ORM425" s="94"/>
      <c r="ORN425" s="94"/>
      <c r="ORO425" s="94"/>
      <c r="ORP425" s="94"/>
      <c r="ORQ425" s="94"/>
      <c r="ORR425" s="94"/>
      <c r="ORS425" s="94"/>
      <c r="ORT425" s="94"/>
      <c r="ORU425" s="94"/>
      <c r="ORV425" s="94"/>
      <c r="ORW425" s="94"/>
      <c r="ORX425" s="94"/>
      <c r="ORY425" s="94"/>
      <c r="ORZ425" s="94"/>
      <c r="OSA425" s="94"/>
      <c r="OSB425" s="94"/>
      <c r="OSC425" s="94"/>
      <c r="OSD425" s="94"/>
      <c r="OSE425" s="94"/>
      <c r="OSF425" s="94"/>
      <c r="OSG425" s="94"/>
      <c r="OSH425" s="94"/>
      <c r="OSI425" s="94"/>
      <c r="OSJ425" s="94"/>
      <c r="OSK425" s="94"/>
      <c r="OSL425" s="94"/>
      <c r="OSM425" s="94"/>
      <c r="OSN425" s="94"/>
      <c r="OSO425" s="94"/>
      <c r="OSP425" s="94"/>
      <c r="OSQ425" s="94"/>
      <c r="OSR425" s="94"/>
      <c r="OSS425" s="94"/>
      <c r="OST425" s="94"/>
      <c r="OSU425" s="94"/>
      <c r="OSV425" s="94"/>
      <c r="OSW425" s="94"/>
      <c r="OSX425" s="94"/>
      <c r="OSY425" s="94"/>
      <c r="OSZ425" s="94"/>
      <c r="OTA425" s="94"/>
      <c r="OTB425" s="94"/>
      <c r="OTC425" s="94"/>
      <c r="OTD425" s="94"/>
      <c r="OTE425" s="94"/>
      <c r="OTF425" s="94"/>
      <c r="OTG425" s="94"/>
      <c r="OTH425" s="94"/>
      <c r="OTI425" s="94"/>
      <c r="OTJ425" s="94"/>
      <c r="OTK425" s="94"/>
      <c r="OTL425" s="94"/>
      <c r="OTM425" s="94"/>
      <c r="OTN425" s="94"/>
      <c r="OTO425" s="94"/>
      <c r="OTP425" s="94"/>
      <c r="OTQ425" s="94"/>
      <c r="OTR425" s="94"/>
      <c r="OTS425" s="94"/>
      <c r="OTT425" s="94"/>
      <c r="OTU425" s="94"/>
      <c r="OTV425" s="94"/>
      <c r="OTW425" s="94"/>
      <c r="OTX425" s="94"/>
      <c r="OTY425" s="94"/>
      <c r="OTZ425" s="94"/>
      <c r="OUA425" s="94"/>
      <c r="OUB425" s="94"/>
      <c r="OUC425" s="94"/>
      <c r="OUD425" s="94"/>
      <c r="OUE425" s="94"/>
      <c r="OUF425" s="94"/>
      <c r="OUG425" s="94"/>
      <c r="OUH425" s="94"/>
      <c r="OUI425" s="94"/>
      <c r="OUJ425" s="94"/>
      <c r="OUK425" s="94"/>
      <c r="OUL425" s="94"/>
      <c r="OUM425" s="94"/>
      <c r="OUN425" s="94"/>
      <c r="OUO425" s="94"/>
      <c r="OUP425" s="94"/>
      <c r="OUQ425" s="94"/>
      <c r="OUR425" s="94"/>
      <c r="OUS425" s="94"/>
      <c r="OUT425" s="94"/>
      <c r="OUU425" s="94"/>
      <c r="OUV425" s="94"/>
      <c r="OUW425" s="94"/>
      <c r="OUX425" s="94"/>
      <c r="OUY425" s="94"/>
      <c r="OUZ425" s="94"/>
      <c r="OVA425" s="94"/>
      <c r="OVB425" s="94"/>
      <c r="OVC425" s="94"/>
      <c r="OVD425" s="94"/>
      <c r="OVE425" s="94"/>
      <c r="OVF425" s="94"/>
      <c r="OVG425" s="94"/>
      <c r="OVH425" s="94"/>
      <c r="OVI425" s="94"/>
      <c r="OVJ425" s="94"/>
      <c r="OVK425" s="94"/>
      <c r="OVL425" s="94"/>
      <c r="OVM425" s="94"/>
      <c r="OVN425" s="94"/>
      <c r="OVO425" s="94"/>
      <c r="OVP425" s="94"/>
      <c r="OVQ425" s="94"/>
      <c r="OVR425" s="94"/>
      <c r="OVS425" s="94"/>
      <c r="OVT425" s="94"/>
      <c r="OVU425" s="94"/>
      <c r="OVV425" s="94"/>
      <c r="OVW425" s="94"/>
      <c r="OVX425" s="94"/>
      <c r="OVY425" s="94"/>
      <c r="OVZ425" s="94"/>
      <c r="OWA425" s="94"/>
      <c r="OWB425" s="94"/>
      <c r="OWC425" s="94"/>
      <c r="OWD425" s="94"/>
      <c r="OWE425" s="94"/>
      <c r="OWF425" s="94"/>
      <c r="OWG425" s="94"/>
      <c r="OWH425" s="94"/>
      <c r="OWI425" s="94"/>
      <c r="OWJ425" s="94"/>
      <c r="OWK425" s="94"/>
      <c r="OWL425" s="94"/>
      <c r="OWM425" s="94"/>
      <c r="OWN425" s="94"/>
      <c r="OWO425" s="94"/>
      <c r="OWP425" s="94"/>
      <c r="OWQ425" s="94"/>
      <c r="OWR425" s="94"/>
      <c r="OWS425" s="94"/>
      <c r="OWT425" s="94"/>
      <c r="OWU425" s="94"/>
      <c r="OWV425" s="94"/>
      <c r="OWW425" s="94"/>
      <c r="OWX425" s="94"/>
      <c r="OWY425" s="94"/>
      <c r="OWZ425" s="94"/>
      <c r="OXA425" s="94"/>
      <c r="OXB425" s="94"/>
      <c r="OXC425" s="94"/>
      <c r="OXD425" s="94"/>
      <c r="OXE425" s="94"/>
      <c r="OXF425" s="94"/>
      <c r="OXG425" s="94"/>
      <c r="OXH425" s="94"/>
      <c r="OXI425" s="94"/>
      <c r="OXJ425" s="94"/>
      <c r="OXK425" s="94"/>
      <c r="OXL425" s="94"/>
      <c r="OXM425" s="94"/>
      <c r="OXN425" s="94"/>
      <c r="OXO425" s="94"/>
      <c r="OXP425" s="94"/>
      <c r="OXQ425" s="94"/>
      <c r="OXR425" s="94"/>
      <c r="OXS425" s="94"/>
      <c r="OXT425" s="94"/>
      <c r="OXU425" s="94"/>
      <c r="OXV425" s="94"/>
      <c r="OXW425" s="94"/>
      <c r="OXX425" s="94"/>
      <c r="OXY425" s="94"/>
      <c r="OXZ425" s="94"/>
      <c r="OYA425" s="94"/>
      <c r="OYB425" s="94"/>
      <c r="OYC425" s="94"/>
      <c r="OYD425" s="94"/>
      <c r="OYE425" s="94"/>
      <c r="OYF425" s="94"/>
      <c r="OYG425" s="94"/>
      <c r="OYH425" s="94"/>
      <c r="OYI425" s="94"/>
      <c r="OYJ425" s="94"/>
      <c r="OYK425" s="94"/>
      <c r="OYL425" s="94"/>
      <c r="OYM425" s="94"/>
      <c r="OYN425" s="94"/>
      <c r="OYO425" s="94"/>
      <c r="OYP425" s="94"/>
      <c r="OYQ425" s="94"/>
      <c r="OYR425" s="94"/>
      <c r="OYS425" s="94"/>
      <c r="OYT425" s="94"/>
      <c r="OYU425" s="94"/>
      <c r="OYV425" s="94"/>
      <c r="OYW425" s="94"/>
      <c r="OYX425" s="94"/>
      <c r="OYY425" s="94"/>
      <c r="OYZ425" s="94"/>
      <c r="OZA425" s="94"/>
      <c r="OZB425" s="94"/>
      <c r="OZC425" s="94"/>
      <c r="OZD425" s="94"/>
      <c r="OZE425" s="94"/>
      <c r="OZF425" s="94"/>
      <c r="OZG425" s="94"/>
      <c r="OZH425" s="94"/>
      <c r="OZI425" s="94"/>
      <c r="OZJ425" s="94"/>
      <c r="OZK425" s="94"/>
      <c r="OZL425" s="94"/>
      <c r="OZM425" s="94"/>
      <c r="OZN425" s="94"/>
      <c r="OZO425" s="94"/>
      <c r="OZP425" s="94"/>
      <c r="OZQ425" s="94"/>
      <c r="OZR425" s="94"/>
      <c r="OZS425" s="94"/>
      <c r="OZT425" s="94"/>
      <c r="OZU425" s="94"/>
      <c r="OZV425" s="94"/>
      <c r="OZW425" s="94"/>
      <c r="OZX425" s="94"/>
      <c r="OZY425" s="94"/>
      <c r="OZZ425" s="94"/>
      <c r="PAA425" s="94"/>
      <c r="PAB425" s="94"/>
      <c r="PAC425" s="94"/>
      <c r="PAD425" s="94"/>
      <c r="PAE425" s="94"/>
      <c r="PAF425" s="94"/>
      <c r="PAG425" s="94"/>
      <c r="PAH425" s="94"/>
      <c r="PAI425" s="94"/>
      <c r="PAJ425" s="94"/>
      <c r="PAK425" s="94"/>
      <c r="PAL425" s="94"/>
      <c r="PAM425" s="94"/>
      <c r="PAN425" s="94"/>
      <c r="PAO425" s="94"/>
      <c r="PAP425" s="94"/>
      <c r="PAQ425" s="94"/>
      <c r="PAR425" s="94"/>
      <c r="PAS425" s="94"/>
      <c r="PAT425" s="94"/>
      <c r="PAU425" s="94"/>
      <c r="PAV425" s="94"/>
      <c r="PAW425" s="94"/>
      <c r="PAX425" s="94"/>
      <c r="PAY425" s="94"/>
      <c r="PAZ425" s="94"/>
      <c r="PBA425" s="94"/>
      <c r="PBB425" s="94"/>
      <c r="PBC425" s="94"/>
      <c r="PBD425" s="94"/>
      <c r="PBE425" s="94"/>
      <c r="PBF425" s="94"/>
      <c r="PBG425" s="94"/>
      <c r="PBH425" s="94"/>
      <c r="PBI425" s="94"/>
      <c r="PBJ425" s="94"/>
      <c r="PBK425" s="94"/>
      <c r="PBL425" s="94"/>
      <c r="PBM425" s="94"/>
      <c r="PBN425" s="94"/>
      <c r="PBO425" s="94"/>
      <c r="PBP425" s="94"/>
      <c r="PBQ425" s="94"/>
      <c r="PBR425" s="94"/>
      <c r="PBS425" s="94"/>
      <c r="PBT425" s="94"/>
      <c r="PBU425" s="94"/>
      <c r="PBV425" s="94"/>
      <c r="PBW425" s="94"/>
      <c r="PBX425" s="94"/>
      <c r="PBY425" s="94"/>
      <c r="PBZ425" s="94"/>
      <c r="PCA425" s="94"/>
      <c r="PCB425" s="94"/>
      <c r="PCC425" s="94"/>
      <c r="PCD425" s="94"/>
      <c r="PCE425" s="94"/>
      <c r="PCF425" s="94"/>
      <c r="PCG425" s="94"/>
      <c r="PCH425" s="94"/>
      <c r="PCI425" s="94"/>
      <c r="PCJ425" s="94"/>
      <c r="PCK425" s="94"/>
      <c r="PCL425" s="94"/>
      <c r="PCM425" s="94"/>
      <c r="PCN425" s="94"/>
      <c r="PCO425" s="94"/>
      <c r="PCP425" s="94"/>
      <c r="PCQ425" s="94"/>
      <c r="PCR425" s="94"/>
      <c r="PCS425" s="94"/>
      <c r="PCT425" s="94"/>
      <c r="PCU425" s="94"/>
      <c r="PCV425" s="94"/>
      <c r="PCW425" s="94"/>
      <c r="PCX425" s="94"/>
      <c r="PCY425" s="94"/>
      <c r="PCZ425" s="94"/>
      <c r="PDA425" s="94"/>
      <c r="PDB425" s="94"/>
      <c r="PDC425" s="94"/>
      <c r="PDD425" s="94"/>
      <c r="PDE425" s="94"/>
      <c r="PDF425" s="94"/>
      <c r="PDG425" s="94"/>
      <c r="PDH425" s="94"/>
      <c r="PDI425" s="94"/>
      <c r="PDJ425" s="94"/>
      <c r="PDK425" s="94"/>
      <c r="PDL425" s="94"/>
      <c r="PDM425" s="94"/>
      <c r="PDN425" s="94"/>
      <c r="PDO425" s="94"/>
      <c r="PDP425" s="94"/>
      <c r="PDQ425" s="94"/>
      <c r="PDR425" s="94"/>
      <c r="PDS425" s="94"/>
      <c r="PDT425" s="94"/>
      <c r="PDU425" s="94"/>
      <c r="PDV425" s="94"/>
      <c r="PDW425" s="94"/>
      <c r="PDX425" s="94"/>
      <c r="PDY425" s="94"/>
      <c r="PDZ425" s="94"/>
      <c r="PEA425" s="94"/>
      <c r="PEB425" s="94"/>
      <c r="PEC425" s="94"/>
      <c r="PED425" s="94"/>
      <c r="PEE425" s="94"/>
      <c r="PEF425" s="94"/>
      <c r="PEG425" s="94"/>
      <c r="PEH425" s="94"/>
      <c r="PEI425" s="94"/>
      <c r="PEJ425" s="94"/>
      <c r="PEK425" s="94"/>
      <c r="PEL425" s="94"/>
      <c r="PEM425" s="94"/>
      <c r="PEN425" s="94"/>
      <c r="PEO425" s="94"/>
      <c r="PEP425" s="94"/>
      <c r="PEQ425" s="94"/>
      <c r="PER425" s="94"/>
      <c r="PES425" s="94"/>
      <c r="PET425" s="94"/>
      <c r="PEU425" s="94"/>
      <c r="PEV425" s="94"/>
      <c r="PEW425" s="94"/>
      <c r="PEX425" s="94"/>
      <c r="PEY425" s="94"/>
      <c r="PEZ425" s="94"/>
      <c r="PFA425" s="94"/>
      <c r="PFB425" s="94"/>
      <c r="PFC425" s="94"/>
      <c r="PFD425" s="94"/>
      <c r="PFE425" s="94"/>
      <c r="PFF425" s="94"/>
      <c r="PFG425" s="94"/>
      <c r="PFH425" s="94"/>
      <c r="PFI425" s="94"/>
      <c r="PFJ425" s="94"/>
      <c r="PFK425" s="94"/>
      <c r="PFL425" s="94"/>
      <c r="PFM425" s="94"/>
      <c r="PFN425" s="94"/>
      <c r="PFO425" s="94"/>
      <c r="PFP425" s="94"/>
      <c r="PFQ425" s="94"/>
      <c r="PFR425" s="94"/>
      <c r="PFS425" s="94"/>
      <c r="PFT425" s="94"/>
      <c r="PFU425" s="94"/>
      <c r="PFV425" s="94"/>
      <c r="PFW425" s="94"/>
      <c r="PFX425" s="94"/>
      <c r="PFY425" s="94"/>
      <c r="PFZ425" s="94"/>
      <c r="PGA425" s="94"/>
      <c r="PGB425" s="94"/>
      <c r="PGC425" s="94"/>
      <c r="PGD425" s="94"/>
      <c r="PGE425" s="94"/>
      <c r="PGF425" s="94"/>
      <c r="PGG425" s="94"/>
      <c r="PGH425" s="94"/>
      <c r="PGI425" s="94"/>
      <c r="PGJ425" s="94"/>
      <c r="PGK425" s="94"/>
      <c r="PGL425" s="94"/>
      <c r="PGM425" s="94"/>
      <c r="PGN425" s="94"/>
      <c r="PGO425" s="94"/>
      <c r="PGP425" s="94"/>
      <c r="PGQ425" s="94"/>
      <c r="PGR425" s="94"/>
      <c r="PGS425" s="94"/>
      <c r="PGT425" s="94"/>
      <c r="PGU425" s="94"/>
      <c r="PGV425" s="94"/>
      <c r="PGW425" s="94"/>
      <c r="PGX425" s="94"/>
      <c r="PGY425" s="94"/>
      <c r="PGZ425" s="94"/>
      <c r="PHA425" s="94"/>
      <c r="PHB425" s="94"/>
      <c r="PHC425" s="94"/>
      <c r="PHD425" s="94"/>
      <c r="PHE425" s="94"/>
      <c r="PHF425" s="94"/>
      <c r="PHG425" s="94"/>
      <c r="PHH425" s="94"/>
      <c r="PHI425" s="94"/>
      <c r="PHJ425" s="94"/>
      <c r="PHK425" s="94"/>
      <c r="PHL425" s="94"/>
      <c r="PHM425" s="94"/>
      <c r="PHN425" s="94"/>
      <c r="PHO425" s="94"/>
      <c r="PHP425" s="94"/>
      <c r="PHQ425" s="94"/>
      <c r="PHR425" s="94"/>
      <c r="PHS425" s="94"/>
      <c r="PHT425" s="94"/>
      <c r="PHU425" s="94"/>
      <c r="PHV425" s="94"/>
      <c r="PHW425" s="94"/>
      <c r="PHX425" s="94"/>
      <c r="PHY425" s="94"/>
      <c r="PHZ425" s="94"/>
      <c r="PIA425" s="94"/>
      <c r="PIB425" s="94"/>
      <c r="PIC425" s="94"/>
      <c r="PID425" s="94"/>
      <c r="PIE425" s="94"/>
      <c r="PIF425" s="94"/>
      <c r="PIG425" s="94"/>
      <c r="PIH425" s="94"/>
      <c r="PII425" s="94"/>
      <c r="PIJ425" s="94"/>
      <c r="PIK425" s="94"/>
      <c r="PIL425" s="94"/>
      <c r="PIM425" s="94"/>
      <c r="PIN425" s="94"/>
      <c r="PIO425" s="94"/>
      <c r="PIP425" s="94"/>
      <c r="PIQ425" s="94"/>
      <c r="PIR425" s="94"/>
      <c r="PIS425" s="94"/>
      <c r="PIT425" s="94"/>
      <c r="PIU425" s="94"/>
      <c r="PIV425" s="94"/>
      <c r="PIW425" s="94"/>
      <c r="PIX425" s="94"/>
      <c r="PIY425" s="94"/>
      <c r="PIZ425" s="94"/>
      <c r="PJA425" s="94"/>
      <c r="PJB425" s="94"/>
      <c r="PJC425" s="94"/>
      <c r="PJD425" s="94"/>
      <c r="PJE425" s="94"/>
      <c r="PJF425" s="94"/>
      <c r="PJG425" s="94"/>
      <c r="PJH425" s="94"/>
      <c r="PJI425" s="94"/>
      <c r="PJJ425" s="94"/>
      <c r="PJK425" s="94"/>
      <c r="PJL425" s="94"/>
      <c r="PJM425" s="94"/>
      <c r="PJN425" s="94"/>
      <c r="PJO425" s="94"/>
      <c r="PJP425" s="94"/>
      <c r="PJQ425" s="94"/>
      <c r="PJR425" s="94"/>
      <c r="PJS425" s="94"/>
      <c r="PJT425" s="94"/>
      <c r="PJU425" s="94"/>
      <c r="PJV425" s="94"/>
      <c r="PJW425" s="94"/>
      <c r="PJX425" s="94"/>
      <c r="PJY425" s="94"/>
      <c r="PJZ425" s="94"/>
      <c r="PKA425" s="94"/>
      <c r="PKB425" s="94"/>
      <c r="PKC425" s="94"/>
      <c r="PKD425" s="94"/>
      <c r="PKE425" s="94"/>
      <c r="PKF425" s="94"/>
      <c r="PKG425" s="94"/>
      <c r="PKH425" s="94"/>
      <c r="PKI425" s="94"/>
      <c r="PKJ425" s="94"/>
      <c r="PKK425" s="94"/>
      <c r="PKL425" s="94"/>
      <c r="PKM425" s="94"/>
      <c r="PKN425" s="94"/>
      <c r="PKO425" s="94"/>
      <c r="PKP425" s="94"/>
      <c r="PKQ425" s="94"/>
      <c r="PKR425" s="94"/>
      <c r="PKS425" s="94"/>
      <c r="PKT425" s="94"/>
      <c r="PKU425" s="94"/>
      <c r="PKV425" s="94"/>
      <c r="PKW425" s="94"/>
      <c r="PKX425" s="94"/>
      <c r="PKY425" s="94"/>
      <c r="PKZ425" s="94"/>
      <c r="PLA425" s="94"/>
      <c r="PLB425" s="94"/>
      <c r="PLC425" s="94"/>
      <c r="PLD425" s="94"/>
      <c r="PLE425" s="94"/>
      <c r="PLF425" s="94"/>
      <c r="PLG425" s="94"/>
      <c r="PLH425" s="94"/>
      <c r="PLI425" s="94"/>
      <c r="PLJ425" s="94"/>
      <c r="PLK425" s="94"/>
      <c r="PLL425" s="94"/>
      <c r="PLM425" s="94"/>
      <c r="PLN425" s="94"/>
      <c r="PLO425" s="94"/>
      <c r="PLP425" s="94"/>
      <c r="PLQ425" s="94"/>
      <c r="PLR425" s="94"/>
      <c r="PLS425" s="94"/>
      <c r="PLT425" s="94"/>
      <c r="PLU425" s="94"/>
      <c r="PLV425" s="94"/>
      <c r="PLW425" s="94"/>
      <c r="PLX425" s="94"/>
      <c r="PLY425" s="94"/>
      <c r="PLZ425" s="94"/>
      <c r="PMA425" s="94"/>
      <c r="PMB425" s="94"/>
      <c r="PMC425" s="94"/>
      <c r="PMD425" s="94"/>
      <c r="PME425" s="94"/>
      <c r="PMF425" s="94"/>
      <c r="PMG425" s="94"/>
      <c r="PMH425" s="94"/>
      <c r="PMI425" s="94"/>
      <c r="PMJ425" s="94"/>
      <c r="PMK425" s="94"/>
      <c r="PML425" s="94"/>
      <c r="PMM425" s="94"/>
      <c r="PMN425" s="94"/>
      <c r="PMO425" s="94"/>
      <c r="PMP425" s="94"/>
      <c r="PMQ425" s="94"/>
      <c r="PMR425" s="94"/>
      <c r="PMS425" s="94"/>
      <c r="PMT425" s="94"/>
      <c r="PMU425" s="94"/>
      <c r="PMV425" s="94"/>
      <c r="PMW425" s="94"/>
      <c r="PMX425" s="94"/>
      <c r="PMY425" s="94"/>
      <c r="PMZ425" s="94"/>
      <c r="PNA425" s="94"/>
      <c r="PNB425" s="94"/>
      <c r="PNC425" s="94"/>
      <c r="PND425" s="94"/>
      <c r="PNE425" s="94"/>
      <c r="PNF425" s="94"/>
      <c r="PNG425" s="94"/>
      <c r="PNH425" s="94"/>
      <c r="PNI425" s="94"/>
      <c r="PNJ425" s="94"/>
      <c r="PNK425" s="94"/>
      <c r="PNL425" s="94"/>
      <c r="PNM425" s="94"/>
      <c r="PNN425" s="94"/>
      <c r="PNO425" s="94"/>
      <c r="PNP425" s="94"/>
      <c r="PNQ425" s="94"/>
      <c r="PNR425" s="94"/>
      <c r="PNS425" s="94"/>
      <c r="PNT425" s="94"/>
      <c r="PNU425" s="94"/>
      <c r="PNV425" s="94"/>
      <c r="PNW425" s="94"/>
      <c r="PNX425" s="94"/>
      <c r="PNY425" s="94"/>
      <c r="PNZ425" s="94"/>
      <c r="POA425" s="94"/>
      <c r="POB425" s="94"/>
      <c r="POC425" s="94"/>
      <c r="POD425" s="94"/>
      <c r="POE425" s="94"/>
      <c r="POF425" s="94"/>
      <c r="POG425" s="94"/>
      <c r="POH425" s="94"/>
      <c r="POI425" s="94"/>
      <c r="POJ425" s="94"/>
      <c r="POK425" s="94"/>
      <c r="POL425" s="94"/>
      <c r="POM425" s="94"/>
      <c r="PON425" s="94"/>
      <c r="POO425" s="94"/>
      <c r="POP425" s="94"/>
      <c r="POQ425" s="94"/>
      <c r="POR425" s="94"/>
      <c r="POS425" s="94"/>
      <c r="POT425" s="94"/>
      <c r="POU425" s="94"/>
      <c r="POV425" s="94"/>
      <c r="POW425" s="94"/>
      <c r="POX425" s="94"/>
      <c r="POY425" s="94"/>
      <c r="POZ425" s="94"/>
      <c r="PPA425" s="94"/>
      <c r="PPB425" s="94"/>
      <c r="PPC425" s="94"/>
      <c r="PPD425" s="94"/>
      <c r="PPE425" s="94"/>
      <c r="PPF425" s="94"/>
      <c r="PPG425" s="94"/>
      <c r="PPH425" s="94"/>
      <c r="PPI425" s="94"/>
      <c r="PPJ425" s="94"/>
      <c r="PPK425" s="94"/>
      <c r="PPL425" s="94"/>
      <c r="PPM425" s="94"/>
      <c r="PPN425" s="94"/>
      <c r="PPO425" s="94"/>
      <c r="PPP425" s="94"/>
      <c r="PPQ425" s="94"/>
      <c r="PPR425" s="94"/>
      <c r="PPS425" s="94"/>
      <c r="PPT425" s="94"/>
      <c r="PPU425" s="94"/>
      <c r="PPV425" s="94"/>
      <c r="PPW425" s="94"/>
      <c r="PPX425" s="94"/>
      <c r="PPY425" s="94"/>
      <c r="PPZ425" s="94"/>
      <c r="PQA425" s="94"/>
      <c r="PQB425" s="94"/>
      <c r="PQC425" s="94"/>
      <c r="PQD425" s="94"/>
      <c r="PQE425" s="94"/>
      <c r="PQF425" s="94"/>
      <c r="PQG425" s="94"/>
      <c r="PQH425" s="94"/>
      <c r="PQI425" s="94"/>
      <c r="PQJ425" s="94"/>
      <c r="PQK425" s="94"/>
      <c r="PQL425" s="94"/>
      <c r="PQM425" s="94"/>
      <c r="PQN425" s="94"/>
      <c r="PQO425" s="94"/>
      <c r="PQP425" s="94"/>
      <c r="PQQ425" s="94"/>
      <c r="PQR425" s="94"/>
      <c r="PQS425" s="94"/>
      <c r="PQT425" s="94"/>
      <c r="PQU425" s="94"/>
      <c r="PQV425" s="94"/>
      <c r="PQW425" s="94"/>
      <c r="PQX425" s="94"/>
      <c r="PQY425" s="94"/>
      <c r="PQZ425" s="94"/>
      <c r="PRA425" s="94"/>
      <c r="PRB425" s="94"/>
      <c r="PRC425" s="94"/>
      <c r="PRD425" s="94"/>
      <c r="PRE425" s="94"/>
      <c r="PRF425" s="94"/>
      <c r="PRG425" s="94"/>
      <c r="PRH425" s="94"/>
      <c r="PRI425" s="94"/>
      <c r="PRJ425" s="94"/>
      <c r="PRK425" s="94"/>
      <c r="PRL425" s="94"/>
      <c r="PRM425" s="94"/>
      <c r="PRN425" s="94"/>
      <c r="PRO425" s="94"/>
      <c r="PRP425" s="94"/>
      <c r="PRQ425" s="94"/>
      <c r="PRR425" s="94"/>
      <c r="PRS425" s="94"/>
      <c r="PRT425" s="94"/>
      <c r="PRU425" s="94"/>
      <c r="PRV425" s="94"/>
      <c r="PRW425" s="94"/>
      <c r="PRX425" s="94"/>
      <c r="PRY425" s="94"/>
      <c r="PRZ425" s="94"/>
      <c r="PSA425" s="94"/>
      <c r="PSB425" s="94"/>
      <c r="PSC425" s="94"/>
      <c r="PSD425" s="94"/>
      <c r="PSE425" s="94"/>
      <c r="PSF425" s="94"/>
      <c r="PSG425" s="94"/>
      <c r="PSH425" s="94"/>
      <c r="PSI425" s="94"/>
      <c r="PSJ425" s="94"/>
      <c r="PSK425" s="94"/>
      <c r="PSL425" s="94"/>
      <c r="PSM425" s="94"/>
      <c r="PSN425" s="94"/>
      <c r="PSO425" s="94"/>
      <c r="PSP425" s="94"/>
      <c r="PSQ425" s="94"/>
      <c r="PSR425" s="94"/>
      <c r="PSS425" s="94"/>
      <c r="PST425" s="94"/>
      <c r="PSU425" s="94"/>
      <c r="PSV425" s="94"/>
      <c r="PSW425" s="94"/>
      <c r="PSX425" s="94"/>
      <c r="PSY425" s="94"/>
      <c r="PSZ425" s="94"/>
      <c r="PTA425" s="94"/>
      <c r="PTB425" s="94"/>
      <c r="PTC425" s="94"/>
      <c r="PTD425" s="94"/>
      <c r="PTE425" s="94"/>
      <c r="PTF425" s="94"/>
      <c r="PTG425" s="94"/>
      <c r="PTH425" s="94"/>
      <c r="PTI425" s="94"/>
      <c r="PTJ425" s="94"/>
      <c r="PTK425" s="94"/>
      <c r="PTL425" s="94"/>
      <c r="PTM425" s="94"/>
      <c r="PTN425" s="94"/>
      <c r="PTO425" s="94"/>
      <c r="PTP425" s="94"/>
      <c r="PTQ425" s="94"/>
      <c r="PTR425" s="94"/>
      <c r="PTS425" s="94"/>
      <c r="PTT425" s="94"/>
      <c r="PTU425" s="94"/>
      <c r="PTV425" s="94"/>
      <c r="PTW425" s="94"/>
      <c r="PTX425" s="94"/>
      <c r="PTY425" s="94"/>
      <c r="PTZ425" s="94"/>
      <c r="PUA425" s="94"/>
      <c r="PUB425" s="94"/>
      <c r="PUC425" s="94"/>
      <c r="PUD425" s="94"/>
      <c r="PUE425" s="94"/>
      <c r="PUF425" s="94"/>
      <c r="PUG425" s="94"/>
      <c r="PUH425" s="94"/>
      <c r="PUI425" s="94"/>
      <c r="PUJ425" s="94"/>
      <c r="PUK425" s="94"/>
      <c r="PUL425" s="94"/>
      <c r="PUM425" s="94"/>
      <c r="PUN425" s="94"/>
      <c r="PUO425" s="94"/>
      <c r="PUP425" s="94"/>
      <c r="PUQ425" s="94"/>
      <c r="PUR425" s="94"/>
      <c r="PUS425" s="94"/>
      <c r="PUT425" s="94"/>
      <c r="PUU425" s="94"/>
      <c r="PUV425" s="94"/>
      <c r="PUW425" s="94"/>
      <c r="PUX425" s="94"/>
      <c r="PUY425" s="94"/>
      <c r="PUZ425" s="94"/>
      <c r="PVA425" s="94"/>
      <c r="PVB425" s="94"/>
      <c r="PVC425" s="94"/>
      <c r="PVD425" s="94"/>
      <c r="PVE425" s="94"/>
      <c r="PVF425" s="94"/>
      <c r="PVG425" s="94"/>
      <c r="PVH425" s="94"/>
      <c r="PVI425" s="94"/>
      <c r="PVJ425" s="94"/>
      <c r="PVK425" s="94"/>
      <c r="PVL425" s="94"/>
      <c r="PVM425" s="94"/>
      <c r="PVN425" s="94"/>
      <c r="PVO425" s="94"/>
      <c r="PVP425" s="94"/>
      <c r="PVQ425" s="94"/>
      <c r="PVR425" s="94"/>
      <c r="PVS425" s="94"/>
      <c r="PVT425" s="94"/>
      <c r="PVU425" s="94"/>
      <c r="PVV425" s="94"/>
      <c r="PVW425" s="94"/>
      <c r="PVX425" s="94"/>
      <c r="PVY425" s="94"/>
      <c r="PVZ425" s="94"/>
      <c r="PWA425" s="94"/>
      <c r="PWB425" s="94"/>
      <c r="PWC425" s="94"/>
      <c r="PWD425" s="94"/>
      <c r="PWE425" s="94"/>
      <c r="PWF425" s="94"/>
      <c r="PWG425" s="94"/>
      <c r="PWH425" s="94"/>
      <c r="PWI425" s="94"/>
      <c r="PWJ425" s="94"/>
      <c r="PWK425" s="94"/>
      <c r="PWL425" s="94"/>
      <c r="PWM425" s="94"/>
      <c r="PWN425" s="94"/>
      <c r="PWO425" s="94"/>
      <c r="PWP425" s="94"/>
      <c r="PWQ425" s="94"/>
      <c r="PWR425" s="94"/>
      <c r="PWS425" s="94"/>
      <c r="PWT425" s="94"/>
      <c r="PWU425" s="94"/>
      <c r="PWV425" s="94"/>
      <c r="PWW425" s="94"/>
      <c r="PWX425" s="94"/>
      <c r="PWY425" s="94"/>
      <c r="PWZ425" s="94"/>
      <c r="PXA425" s="94"/>
      <c r="PXB425" s="94"/>
      <c r="PXC425" s="94"/>
      <c r="PXD425" s="94"/>
      <c r="PXE425" s="94"/>
      <c r="PXF425" s="94"/>
      <c r="PXG425" s="94"/>
      <c r="PXH425" s="94"/>
      <c r="PXI425" s="94"/>
      <c r="PXJ425" s="94"/>
      <c r="PXK425" s="94"/>
      <c r="PXL425" s="94"/>
      <c r="PXM425" s="94"/>
      <c r="PXN425" s="94"/>
      <c r="PXO425" s="94"/>
      <c r="PXP425" s="94"/>
      <c r="PXQ425" s="94"/>
      <c r="PXR425" s="94"/>
      <c r="PXS425" s="94"/>
      <c r="PXT425" s="94"/>
      <c r="PXU425" s="94"/>
      <c r="PXV425" s="94"/>
      <c r="PXW425" s="94"/>
      <c r="PXX425" s="94"/>
      <c r="PXY425" s="94"/>
      <c r="PXZ425" s="94"/>
      <c r="PYA425" s="94"/>
      <c r="PYB425" s="94"/>
      <c r="PYC425" s="94"/>
      <c r="PYD425" s="94"/>
      <c r="PYE425" s="94"/>
      <c r="PYF425" s="94"/>
      <c r="PYG425" s="94"/>
      <c r="PYH425" s="94"/>
      <c r="PYI425" s="94"/>
      <c r="PYJ425" s="94"/>
      <c r="PYK425" s="94"/>
      <c r="PYL425" s="94"/>
      <c r="PYM425" s="94"/>
      <c r="PYN425" s="94"/>
      <c r="PYO425" s="94"/>
      <c r="PYP425" s="94"/>
      <c r="PYQ425" s="94"/>
      <c r="PYR425" s="94"/>
      <c r="PYS425" s="94"/>
      <c r="PYT425" s="94"/>
      <c r="PYU425" s="94"/>
      <c r="PYV425" s="94"/>
      <c r="PYW425" s="94"/>
      <c r="PYX425" s="94"/>
      <c r="PYY425" s="94"/>
      <c r="PYZ425" s="94"/>
      <c r="PZA425" s="94"/>
      <c r="PZB425" s="94"/>
      <c r="PZC425" s="94"/>
      <c r="PZD425" s="94"/>
      <c r="PZE425" s="94"/>
      <c r="PZF425" s="94"/>
      <c r="PZG425" s="94"/>
      <c r="PZH425" s="94"/>
      <c r="PZI425" s="94"/>
      <c r="PZJ425" s="94"/>
      <c r="PZK425" s="94"/>
      <c r="PZL425" s="94"/>
      <c r="PZM425" s="94"/>
      <c r="PZN425" s="94"/>
      <c r="PZO425" s="94"/>
      <c r="PZP425" s="94"/>
      <c r="PZQ425" s="94"/>
      <c r="PZR425" s="94"/>
      <c r="PZS425" s="94"/>
      <c r="PZT425" s="94"/>
      <c r="PZU425" s="94"/>
      <c r="PZV425" s="94"/>
      <c r="PZW425" s="94"/>
      <c r="PZX425" s="94"/>
      <c r="PZY425" s="94"/>
      <c r="PZZ425" s="94"/>
      <c r="QAA425" s="94"/>
      <c r="QAB425" s="94"/>
      <c r="QAC425" s="94"/>
      <c r="QAD425" s="94"/>
      <c r="QAE425" s="94"/>
      <c r="QAF425" s="94"/>
      <c r="QAG425" s="94"/>
      <c r="QAH425" s="94"/>
      <c r="QAI425" s="94"/>
      <c r="QAJ425" s="94"/>
      <c r="QAK425" s="94"/>
      <c r="QAL425" s="94"/>
      <c r="QAM425" s="94"/>
      <c r="QAN425" s="94"/>
      <c r="QAO425" s="94"/>
      <c r="QAP425" s="94"/>
      <c r="QAQ425" s="94"/>
      <c r="QAR425" s="94"/>
      <c r="QAS425" s="94"/>
      <c r="QAT425" s="94"/>
      <c r="QAU425" s="94"/>
      <c r="QAV425" s="94"/>
      <c r="QAW425" s="94"/>
      <c r="QAX425" s="94"/>
      <c r="QAY425" s="94"/>
      <c r="QAZ425" s="94"/>
      <c r="QBA425" s="94"/>
      <c r="QBB425" s="94"/>
      <c r="QBC425" s="94"/>
      <c r="QBD425" s="94"/>
      <c r="QBE425" s="94"/>
      <c r="QBF425" s="94"/>
      <c r="QBG425" s="94"/>
      <c r="QBH425" s="94"/>
      <c r="QBI425" s="94"/>
      <c r="QBJ425" s="94"/>
      <c r="QBK425" s="94"/>
      <c r="QBL425" s="94"/>
      <c r="QBM425" s="94"/>
      <c r="QBN425" s="94"/>
      <c r="QBO425" s="94"/>
      <c r="QBP425" s="94"/>
      <c r="QBQ425" s="94"/>
      <c r="QBR425" s="94"/>
      <c r="QBS425" s="94"/>
      <c r="QBT425" s="94"/>
      <c r="QBU425" s="94"/>
      <c r="QBV425" s="94"/>
      <c r="QBW425" s="94"/>
      <c r="QBX425" s="94"/>
      <c r="QBY425" s="94"/>
      <c r="QBZ425" s="94"/>
      <c r="QCA425" s="94"/>
      <c r="QCB425" s="94"/>
      <c r="QCC425" s="94"/>
      <c r="QCD425" s="94"/>
      <c r="QCE425" s="94"/>
      <c r="QCF425" s="94"/>
      <c r="QCG425" s="94"/>
      <c r="QCH425" s="94"/>
      <c r="QCI425" s="94"/>
      <c r="QCJ425" s="94"/>
      <c r="QCK425" s="94"/>
      <c r="QCL425" s="94"/>
      <c r="QCM425" s="94"/>
      <c r="QCN425" s="94"/>
      <c r="QCO425" s="94"/>
      <c r="QCP425" s="94"/>
      <c r="QCQ425" s="94"/>
      <c r="QCR425" s="94"/>
      <c r="QCS425" s="94"/>
      <c r="QCT425" s="94"/>
      <c r="QCU425" s="94"/>
      <c r="QCV425" s="94"/>
      <c r="QCW425" s="94"/>
      <c r="QCX425" s="94"/>
      <c r="QCY425" s="94"/>
      <c r="QCZ425" s="94"/>
      <c r="QDA425" s="94"/>
      <c r="QDB425" s="94"/>
      <c r="QDC425" s="94"/>
      <c r="QDD425" s="94"/>
      <c r="QDE425" s="94"/>
      <c r="QDF425" s="94"/>
      <c r="QDG425" s="94"/>
      <c r="QDH425" s="94"/>
      <c r="QDI425" s="94"/>
      <c r="QDJ425" s="94"/>
      <c r="QDK425" s="94"/>
      <c r="QDL425" s="94"/>
      <c r="QDM425" s="94"/>
      <c r="QDN425" s="94"/>
      <c r="QDO425" s="94"/>
      <c r="QDP425" s="94"/>
      <c r="QDQ425" s="94"/>
      <c r="QDR425" s="94"/>
      <c r="QDS425" s="94"/>
      <c r="QDT425" s="94"/>
      <c r="QDU425" s="94"/>
      <c r="QDV425" s="94"/>
      <c r="QDW425" s="94"/>
      <c r="QDX425" s="94"/>
      <c r="QDY425" s="94"/>
      <c r="QDZ425" s="94"/>
      <c r="QEA425" s="94"/>
      <c r="QEB425" s="94"/>
      <c r="QEC425" s="94"/>
      <c r="QED425" s="94"/>
      <c r="QEE425" s="94"/>
      <c r="QEF425" s="94"/>
      <c r="QEG425" s="94"/>
      <c r="QEH425" s="94"/>
      <c r="QEI425" s="94"/>
      <c r="QEJ425" s="94"/>
      <c r="QEK425" s="94"/>
      <c r="QEL425" s="94"/>
      <c r="QEM425" s="94"/>
      <c r="QEN425" s="94"/>
      <c r="QEO425" s="94"/>
      <c r="QEP425" s="94"/>
      <c r="QEQ425" s="94"/>
      <c r="QER425" s="94"/>
      <c r="QES425" s="94"/>
      <c r="QET425" s="94"/>
      <c r="QEU425" s="94"/>
      <c r="QEV425" s="94"/>
      <c r="QEW425" s="94"/>
      <c r="QEX425" s="94"/>
      <c r="QEY425" s="94"/>
      <c r="QEZ425" s="94"/>
      <c r="QFA425" s="94"/>
      <c r="QFB425" s="94"/>
      <c r="QFC425" s="94"/>
      <c r="QFD425" s="94"/>
      <c r="QFE425" s="94"/>
      <c r="QFF425" s="94"/>
      <c r="QFG425" s="94"/>
      <c r="QFH425" s="94"/>
      <c r="QFI425" s="94"/>
      <c r="QFJ425" s="94"/>
      <c r="QFK425" s="94"/>
      <c r="QFL425" s="94"/>
      <c r="QFM425" s="94"/>
      <c r="QFN425" s="94"/>
      <c r="QFO425" s="94"/>
      <c r="QFP425" s="94"/>
      <c r="QFQ425" s="94"/>
      <c r="QFR425" s="94"/>
      <c r="QFS425" s="94"/>
      <c r="QFT425" s="94"/>
      <c r="QFU425" s="94"/>
      <c r="QFV425" s="94"/>
      <c r="QFW425" s="94"/>
      <c r="QFX425" s="94"/>
      <c r="QFY425" s="94"/>
      <c r="QFZ425" s="94"/>
      <c r="QGA425" s="94"/>
      <c r="QGB425" s="94"/>
      <c r="QGC425" s="94"/>
      <c r="QGD425" s="94"/>
      <c r="QGE425" s="94"/>
      <c r="QGF425" s="94"/>
      <c r="QGG425" s="94"/>
      <c r="QGH425" s="94"/>
      <c r="QGI425" s="94"/>
      <c r="QGJ425" s="94"/>
      <c r="QGK425" s="94"/>
      <c r="QGL425" s="94"/>
      <c r="QGM425" s="94"/>
      <c r="QGN425" s="94"/>
      <c r="QGO425" s="94"/>
      <c r="QGP425" s="94"/>
      <c r="QGQ425" s="94"/>
      <c r="QGR425" s="94"/>
      <c r="QGS425" s="94"/>
      <c r="QGT425" s="94"/>
      <c r="QGU425" s="94"/>
      <c r="QGV425" s="94"/>
      <c r="QGW425" s="94"/>
      <c r="QGX425" s="94"/>
      <c r="QGY425" s="94"/>
      <c r="QGZ425" s="94"/>
      <c r="QHA425" s="94"/>
      <c r="QHB425" s="94"/>
      <c r="QHC425" s="94"/>
      <c r="QHD425" s="94"/>
      <c r="QHE425" s="94"/>
      <c r="QHF425" s="94"/>
      <c r="QHG425" s="94"/>
      <c r="QHH425" s="94"/>
      <c r="QHI425" s="94"/>
      <c r="QHJ425" s="94"/>
      <c r="QHK425" s="94"/>
      <c r="QHL425" s="94"/>
      <c r="QHM425" s="94"/>
      <c r="QHN425" s="94"/>
      <c r="QHO425" s="94"/>
      <c r="QHP425" s="94"/>
      <c r="QHQ425" s="94"/>
      <c r="QHR425" s="94"/>
      <c r="QHS425" s="94"/>
      <c r="QHT425" s="94"/>
      <c r="QHU425" s="94"/>
      <c r="QHV425" s="94"/>
      <c r="QHW425" s="94"/>
      <c r="QHX425" s="94"/>
      <c r="QHY425" s="94"/>
      <c r="QHZ425" s="94"/>
      <c r="QIA425" s="94"/>
      <c r="QIB425" s="94"/>
      <c r="QIC425" s="94"/>
      <c r="QID425" s="94"/>
      <c r="QIE425" s="94"/>
      <c r="QIF425" s="94"/>
      <c r="QIG425" s="94"/>
      <c r="QIH425" s="94"/>
      <c r="QII425" s="94"/>
      <c r="QIJ425" s="94"/>
      <c r="QIK425" s="94"/>
      <c r="QIL425" s="94"/>
      <c r="QIM425" s="94"/>
      <c r="QIN425" s="94"/>
      <c r="QIO425" s="94"/>
      <c r="QIP425" s="94"/>
      <c r="QIQ425" s="94"/>
      <c r="QIR425" s="94"/>
      <c r="QIS425" s="94"/>
      <c r="QIT425" s="94"/>
      <c r="QIU425" s="94"/>
      <c r="QIV425" s="94"/>
      <c r="QIW425" s="94"/>
      <c r="QIX425" s="94"/>
      <c r="QIY425" s="94"/>
      <c r="QIZ425" s="94"/>
      <c r="QJA425" s="94"/>
      <c r="QJB425" s="94"/>
      <c r="QJC425" s="94"/>
      <c r="QJD425" s="94"/>
      <c r="QJE425" s="94"/>
      <c r="QJF425" s="94"/>
      <c r="QJG425" s="94"/>
      <c r="QJH425" s="94"/>
      <c r="QJI425" s="94"/>
      <c r="QJJ425" s="94"/>
      <c r="QJK425" s="94"/>
      <c r="QJL425" s="94"/>
      <c r="QJM425" s="94"/>
      <c r="QJN425" s="94"/>
      <c r="QJO425" s="94"/>
      <c r="QJP425" s="94"/>
      <c r="QJQ425" s="94"/>
      <c r="QJR425" s="94"/>
      <c r="QJS425" s="94"/>
      <c r="QJT425" s="94"/>
      <c r="QJU425" s="94"/>
      <c r="QJV425" s="94"/>
      <c r="QJW425" s="94"/>
      <c r="QJX425" s="94"/>
      <c r="QJY425" s="94"/>
      <c r="QJZ425" s="94"/>
      <c r="QKA425" s="94"/>
      <c r="QKB425" s="94"/>
      <c r="QKC425" s="94"/>
      <c r="QKD425" s="94"/>
      <c r="QKE425" s="94"/>
      <c r="QKF425" s="94"/>
      <c r="QKG425" s="94"/>
      <c r="QKH425" s="94"/>
      <c r="QKI425" s="94"/>
      <c r="QKJ425" s="94"/>
      <c r="QKK425" s="94"/>
      <c r="QKL425" s="94"/>
      <c r="QKM425" s="94"/>
      <c r="QKN425" s="94"/>
      <c r="QKO425" s="94"/>
      <c r="QKP425" s="94"/>
      <c r="QKQ425" s="94"/>
      <c r="QKR425" s="94"/>
      <c r="QKS425" s="94"/>
      <c r="QKT425" s="94"/>
      <c r="QKU425" s="94"/>
      <c r="QKV425" s="94"/>
      <c r="QKW425" s="94"/>
      <c r="QKX425" s="94"/>
      <c r="QKY425" s="94"/>
      <c r="QKZ425" s="94"/>
      <c r="QLA425" s="94"/>
      <c r="QLB425" s="94"/>
      <c r="QLC425" s="94"/>
      <c r="QLD425" s="94"/>
      <c r="QLE425" s="94"/>
      <c r="QLF425" s="94"/>
      <c r="QLG425" s="94"/>
      <c r="QLH425" s="94"/>
      <c r="QLI425" s="94"/>
      <c r="QLJ425" s="94"/>
      <c r="QLK425" s="94"/>
      <c r="QLL425" s="94"/>
      <c r="QLM425" s="94"/>
      <c r="QLN425" s="94"/>
      <c r="QLO425" s="94"/>
      <c r="QLP425" s="94"/>
      <c r="QLQ425" s="94"/>
      <c r="QLR425" s="94"/>
      <c r="QLS425" s="94"/>
      <c r="QLT425" s="94"/>
      <c r="QLU425" s="94"/>
      <c r="QLV425" s="94"/>
      <c r="QLW425" s="94"/>
      <c r="QLX425" s="94"/>
      <c r="QLY425" s="94"/>
      <c r="QLZ425" s="94"/>
      <c r="QMA425" s="94"/>
      <c r="QMB425" s="94"/>
      <c r="QMC425" s="94"/>
      <c r="QMD425" s="94"/>
      <c r="QME425" s="94"/>
      <c r="QMF425" s="94"/>
      <c r="QMG425" s="94"/>
      <c r="QMH425" s="94"/>
      <c r="QMI425" s="94"/>
      <c r="QMJ425" s="94"/>
      <c r="QMK425" s="94"/>
      <c r="QML425" s="94"/>
      <c r="QMM425" s="94"/>
      <c r="QMN425" s="94"/>
      <c r="QMO425" s="94"/>
      <c r="QMP425" s="94"/>
      <c r="QMQ425" s="94"/>
      <c r="QMR425" s="94"/>
      <c r="QMS425" s="94"/>
      <c r="QMT425" s="94"/>
      <c r="QMU425" s="94"/>
      <c r="QMV425" s="94"/>
      <c r="QMW425" s="94"/>
      <c r="QMX425" s="94"/>
      <c r="QMY425" s="94"/>
      <c r="QMZ425" s="94"/>
      <c r="QNA425" s="94"/>
      <c r="QNB425" s="94"/>
      <c r="QNC425" s="94"/>
      <c r="QND425" s="94"/>
      <c r="QNE425" s="94"/>
      <c r="QNF425" s="94"/>
      <c r="QNG425" s="94"/>
      <c r="QNH425" s="94"/>
      <c r="QNI425" s="94"/>
      <c r="QNJ425" s="94"/>
      <c r="QNK425" s="94"/>
      <c r="QNL425" s="94"/>
      <c r="QNM425" s="94"/>
      <c r="QNN425" s="94"/>
      <c r="QNO425" s="94"/>
      <c r="QNP425" s="94"/>
      <c r="QNQ425" s="94"/>
      <c r="QNR425" s="94"/>
      <c r="QNS425" s="94"/>
      <c r="QNT425" s="94"/>
      <c r="QNU425" s="94"/>
      <c r="QNV425" s="94"/>
      <c r="QNW425" s="94"/>
      <c r="QNX425" s="94"/>
      <c r="QNY425" s="94"/>
      <c r="QNZ425" s="94"/>
      <c r="QOA425" s="94"/>
      <c r="QOB425" s="94"/>
      <c r="QOC425" s="94"/>
      <c r="QOD425" s="94"/>
      <c r="QOE425" s="94"/>
      <c r="QOF425" s="94"/>
      <c r="QOG425" s="94"/>
      <c r="QOH425" s="94"/>
      <c r="QOI425" s="94"/>
      <c r="QOJ425" s="94"/>
      <c r="QOK425" s="94"/>
      <c r="QOL425" s="94"/>
      <c r="QOM425" s="94"/>
      <c r="QON425" s="94"/>
      <c r="QOO425" s="94"/>
      <c r="QOP425" s="94"/>
      <c r="QOQ425" s="94"/>
      <c r="QOR425" s="94"/>
      <c r="QOS425" s="94"/>
      <c r="QOT425" s="94"/>
      <c r="QOU425" s="94"/>
      <c r="QOV425" s="94"/>
      <c r="QOW425" s="94"/>
      <c r="QOX425" s="94"/>
      <c r="QOY425" s="94"/>
      <c r="QOZ425" s="94"/>
      <c r="QPA425" s="94"/>
      <c r="QPB425" s="94"/>
      <c r="QPC425" s="94"/>
      <c r="QPD425" s="94"/>
      <c r="QPE425" s="94"/>
      <c r="QPF425" s="94"/>
      <c r="QPG425" s="94"/>
      <c r="QPH425" s="94"/>
      <c r="QPI425" s="94"/>
      <c r="QPJ425" s="94"/>
      <c r="QPK425" s="94"/>
      <c r="QPL425" s="94"/>
      <c r="QPM425" s="94"/>
      <c r="QPN425" s="94"/>
      <c r="QPO425" s="94"/>
      <c r="QPP425" s="94"/>
      <c r="QPQ425" s="94"/>
      <c r="QPR425" s="94"/>
      <c r="QPS425" s="94"/>
      <c r="QPT425" s="94"/>
      <c r="QPU425" s="94"/>
      <c r="QPV425" s="94"/>
      <c r="QPW425" s="94"/>
      <c r="QPX425" s="94"/>
      <c r="QPY425" s="94"/>
      <c r="QPZ425" s="94"/>
      <c r="QQA425" s="94"/>
      <c r="QQB425" s="94"/>
      <c r="QQC425" s="94"/>
      <c r="QQD425" s="94"/>
      <c r="QQE425" s="94"/>
      <c r="QQF425" s="94"/>
      <c r="QQG425" s="94"/>
      <c r="QQH425" s="94"/>
      <c r="QQI425" s="94"/>
      <c r="QQJ425" s="94"/>
      <c r="QQK425" s="94"/>
      <c r="QQL425" s="94"/>
      <c r="QQM425" s="94"/>
      <c r="QQN425" s="94"/>
      <c r="QQO425" s="94"/>
      <c r="QQP425" s="94"/>
      <c r="QQQ425" s="94"/>
      <c r="QQR425" s="94"/>
      <c r="QQS425" s="94"/>
      <c r="QQT425" s="94"/>
      <c r="QQU425" s="94"/>
      <c r="QQV425" s="94"/>
      <c r="QQW425" s="94"/>
      <c r="QQX425" s="94"/>
      <c r="QQY425" s="94"/>
      <c r="QQZ425" s="94"/>
      <c r="QRA425" s="94"/>
      <c r="QRB425" s="94"/>
      <c r="QRC425" s="94"/>
      <c r="QRD425" s="94"/>
      <c r="QRE425" s="94"/>
      <c r="QRF425" s="94"/>
      <c r="QRG425" s="94"/>
      <c r="QRH425" s="94"/>
      <c r="QRI425" s="94"/>
      <c r="QRJ425" s="94"/>
      <c r="QRK425" s="94"/>
      <c r="QRL425" s="94"/>
      <c r="QRM425" s="94"/>
      <c r="QRN425" s="94"/>
      <c r="QRO425" s="94"/>
      <c r="QRP425" s="94"/>
      <c r="QRQ425" s="94"/>
      <c r="QRR425" s="94"/>
      <c r="QRS425" s="94"/>
      <c r="QRT425" s="94"/>
      <c r="QRU425" s="94"/>
      <c r="QRV425" s="94"/>
      <c r="QRW425" s="94"/>
      <c r="QRX425" s="94"/>
      <c r="QRY425" s="94"/>
      <c r="QRZ425" s="94"/>
      <c r="QSA425" s="94"/>
      <c r="QSB425" s="94"/>
      <c r="QSC425" s="94"/>
      <c r="QSD425" s="94"/>
      <c r="QSE425" s="94"/>
      <c r="QSF425" s="94"/>
      <c r="QSG425" s="94"/>
      <c r="QSH425" s="94"/>
      <c r="QSI425" s="94"/>
      <c r="QSJ425" s="94"/>
      <c r="QSK425" s="94"/>
      <c r="QSL425" s="94"/>
      <c r="QSM425" s="94"/>
      <c r="QSN425" s="94"/>
      <c r="QSO425" s="94"/>
      <c r="QSP425" s="94"/>
      <c r="QSQ425" s="94"/>
      <c r="QSR425" s="94"/>
      <c r="QSS425" s="94"/>
      <c r="QST425" s="94"/>
      <c r="QSU425" s="94"/>
      <c r="QSV425" s="94"/>
      <c r="QSW425" s="94"/>
      <c r="QSX425" s="94"/>
      <c r="QSY425" s="94"/>
      <c r="QSZ425" s="94"/>
      <c r="QTA425" s="94"/>
      <c r="QTB425" s="94"/>
      <c r="QTC425" s="94"/>
      <c r="QTD425" s="94"/>
      <c r="QTE425" s="94"/>
      <c r="QTF425" s="94"/>
      <c r="QTG425" s="94"/>
      <c r="QTH425" s="94"/>
      <c r="QTI425" s="94"/>
      <c r="QTJ425" s="94"/>
      <c r="QTK425" s="94"/>
      <c r="QTL425" s="94"/>
      <c r="QTM425" s="94"/>
      <c r="QTN425" s="94"/>
      <c r="QTO425" s="94"/>
      <c r="QTP425" s="94"/>
      <c r="QTQ425" s="94"/>
      <c r="QTR425" s="94"/>
      <c r="QTS425" s="94"/>
      <c r="QTT425" s="94"/>
      <c r="QTU425" s="94"/>
      <c r="QTV425" s="94"/>
      <c r="QTW425" s="94"/>
      <c r="QTX425" s="94"/>
      <c r="QTY425" s="94"/>
      <c r="QTZ425" s="94"/>
      <c r="QUA425" s="94"/>
      <c r="QUB425" s="94"/>
      <c r="QUC425" s="94"/>
      <c r="QUD425" s="94"/>
      <c r="QUE425" s="94"/>
      <c r="QUF425" s="94"/>
      <c r="QUG425" s="94"/>
      <c r="QUH425" s="94"/>
      <c r="QUI425" s="94"/>
      <c r="QUJ425" s="94"/>
      <c r="QUK425" s="94"/>
      <c r="QUL425" s="94"/>
      <c r="QUM425" s="94"/>
      <c r="QUN425" s="94"/>
      <c r="QUO425" s="94"/>
      <c r="QUP425" s="94"/>
      <c r="QUQ425" s="94"/>
      <c r="QUR425" s="94"/>
      <c r="QUS425" s="94"/>
      <c r="QUT425" s="94"/>
      <c r="QUU425" s="94"/>
      <c r="QUV425" s="94"/>
      <c r="QUW425" s="94"/>
      <c r="QUX425" s="94"/>
      <c r="QUY425" s="94"/>
      <c r="QUZ425" s="94"/>
      <c r="QVA425" s="94"/>
      <c r="QVB425" s="94"/>
      <c r="QVC425" s="94"/>
      <c r="QVD425" s="94"/>
      <c r="QVE425" s="94"/>
      <c r="QVF425" s="94"/>
      <c r="QVG425" s="94"/>
      <c r="QVH425" s="94"/>
      <c r="QVI425" s="94"/>
      <c r="QVJ425" s="94"/>
      <c r="QVK425" s="94"/>
      <c r="QVL425" s="94"/>
      <c r="QVM425" s="94"/>
      <c r="QVN425" s="94"/>
      <c r="QVO425" s="94"/>
      <c r="QVP425" s="94"/>
      <c r="QVQ425" s="94"/>
      <c r="QVR425" s="94"/>
      <c r="QVS425" s="94"/>
      <c r="QVT425" s="94"/>
      <c r="QVU425" s="94"/>
      <c r="QVV425" s="94"/>
      <c r="QVW425" s="94"/>
      <c r="QVX425" s="94"/>
      <c r="QVY425" s="94"/>
      <c r="QVZ425" s="94"/>
      <c r="QWA425" s="94"/>
      <c r="QWB425" s="94"/>
      <c r="QWC425" s="94"/>
      <c r="QWD425" s="94"/>
      <c r="QWE425" s="94"/>
      <c r="QWF425" s="94"/>
      <c r="QWG425" s="94"/>
      <c r="QWH425" s="94"/>
      <c r="QWI425" s="94"/>
      <c r="QWJ425" s="94"/>
      <c r="QWK425" s="94"/>
      <c r="QWL425" s="94"/>
      <c r="QWM425" s="94"/>
      <c r="QWN425" s="94"/>
      <c r="QWO425" s="94"/>
      <c r="QWP425" s="94"/>
      <c r="QWQ425" s="94"/>
      <c r="QWR425" s="94"/>
      <c r="QWS425" s="94"/>
      <c r="QWT425" s="94"/>
      <c r="QWU425" s="94"/>
      <c r="QWV425" s="94"/>
      <c r="QWW425" s="94"/>
      <c r="QWX425" s="94"/>
      <c r="QWY425" s="94"/>
      <c r="QWZ425" s="94"/>
      <c r="QXA425" s="94"/>
      <c r="QXB425" s="94"/>
      <c r="QXC425" s="94"/>
      <c r="QXD425" s="94"/>
      <c r="QXE425" s="94"/>
      <c r="QXF425" s="94"/>
      <c r="QXG425" s="94"/>
      <c r="QXH425" s="94"/>
      <c r="QXI425" s="94"/>
      <c r="QXJ425" s="94"/>
      <c r="QXK425" s="94"/>
      <c r="QXL425" s="94"/>
      <c r="QXM425" s="94"/>
      <c r="QXN425" s="94"/>
      <c r="QXO425" s="94"/>
      <c r="QXP425" s="94"/>
      <c r="QXQ425" s="94"/>
      <c r="QXR425" s="94"/>
      <c r="QXS425" s="94"/>
      <c r="QXT425" s="94"/>
      <c r="QXU425" s="94"/>
      <c r="QXV425" s="94"/>
      <c r="QXW425" s="94"/>
      <c r="QXX425" s="94"/>
      <c r="QXY425" s="94"/>
      <c r="QXZ425" s="94"/>
      <c r="QYA425" s="94"/>
      <c r="QYB425" s="94"/>
      <c r="QYC425" s="94"/>
      <c r="QYD425" s="94"/>
      <c r="QYE425" s="94"/>
      <c r="QYF425" s="94"/>
      <c r="QYG425" s="94"/>
      <c r="QYH425" s="94"/>
      <c r="QYI425" s="94"/>
      <c r="QYJ425" s="94"/>
      <c r="QYK425" s="94"/>
      <c r="QYL425" s="94"/>
      <c r="QYM425" s="94"/>
      <c r="QYN425" s="94"/>
      <c r="QYO425" s="94"/>
      <c r="QYP425" s="94"/>
      <c r="QYQ425" s="94"/>
      <c r="QYR425" s="94"/>
      <c r="QYS425" s="94"/>
      <c r="QYT425" s="94"/>
      <c r="QYU425" s="94"/>
      <c r="QYV425" s="94"/>
      <c r="QYW425" s="94"/>
      <c r="QYX425" s="94"/>
      <c r="QYY425" s="94"/>
      <c r="QYZ425" s="94"/>
      <c r="QZA425" s="94"/>
      <c r="QZB425" s="94"/>
      <c r="QZC425" s="94"/>
      <c r="QZD425" s="94"/>
      <c r="QZE425" s="94"/>
      <c r="QZF425" s="94"/>
      <c r="QZG425" s="94"/>
      <c r="QZH425" s="94"/>
      <c r="QZI425" s="94"/>
      <c r="QZJ425" s="94"/>
      <c r="QZK425" s="94"/>
      <c r="QZL425" s="94"/>
      <c r="QZM425" s="94"/>
      <c r="QZN425" s="94"/>
      <c r="QZO425" s="94"/>
      <c r="QZP425" s="94"/>
      <c r="QZQ425" s="94"/>
      <c r="QZR425" s="94"/>
      <c r="QZS425" s="94"/>
      <c r="QZT425" s="94"/>
      <c r="QZU425" s="94"/>
      <c r="QZV425" s="94"/>
      <c r="QZW425" s="94"/>
      <c r="QZX425" s="94"/>
      <c r="QZY425" s="94"/>
      <c r="QZZ425" s="94"/>
      <c r="RAA425" s="94"/>
      <c r="RAB425" s="94"/>
      <c r="RAC425" s="94"/>
      <c r="RAD425" s="94"/>
      <c r="RAE425" s="94"/>
      <c r="RAF425" s="94"/>
      <c r="RAG425" s="94"/>
      <c r="RAH425" s="94"/>
      <c r="RAI425" s="94"/>
      <c r="RAJ425" s="94"/>
      <c r="RAK425" s="94"/>
      <c r="RAL425" s="94"/>
      <c r="RAM425" s="94"/>
      <c r="RAN425" s="94"/>
      <c r="RAO425" s="94"/>
      <c r="RAP425" s="94"/>
      <c r="RAQ425" s="94"/>
      <c r="RAR425" s="94"/>
      <c r="RAS425" s="94"/>
      <c r="RAT425" s="94"/>
      <c r="RAU425" s="94"/>
      <c r="RAV425" s="94"/>
      <c r="RAW425" s="94"/>
      <c r="RAX425" s="94"/>
      <c r="RAY425" s="94"/>
      <c r="RAZ425" s="94"/>
      <c r="RBA425" s="94"/>
      <c r="RBB425" s="94"/>
      <c r="RBC425" s="94"/>
      <c r="RBD425" s="94"/>
      <c r="RBE425" s="94"/>
      <c r="RBF425" s="94"/>
      <c r="RBG425" s="94"/>
      <c r="RBH425" s="94"/>
      <c r="RBI425" s="94"/>
      <c r="RBJ425" s="94"/>
      <c r="RBK425" s="94"/>
      <c r="RBL425" s="94"/>
      <c r="RBM425" s="94"/>
      <c r="RBN425" s="94"/>
      <c r="RBO425" s="94"/>
      <c r="RBP425" s="94"/>
      <c r="RBQ425" s="94"/>
      <c r="RBR425" s="94"/>
      <c r="RBS425" s="94"/>
      <c r="RBT425" s="94"/>
      <c r="RBU425" s="94"/>
      <c r="RBV425" s="94"/>
      <c r="RBW425" s="94"/>
      <c r="RBX425" s="94"/>
      <c r="RBY425" s="94"/>
      <c r="RBZ425" s="94"/>
      <c r="RCA425" s="94"/>
      <c r="RCB425" s="94"/>
      <c r="RCC425" s="94"/>
      <c r="RCD425" s="94"/>
      <c r="RCE425" s="94"/>
      <c r="RCF425" s="94"/>
      <c r="RCG425" s="94"/>
      <c r="RCH425" s="94"/>
      <c r="RCI425" s="94"/>
      <c r="RCJ425" s="94"/>
      <c r="RCK425" s="94"/>
      <c r="RCL425" s="94"/>
      <c r="RCM425" s="94"/>
      <c r="RCN425" s="94"/>
      <c r="RCO425" s="94"/>
      <c r="RCP425" s="94"/>
      <c r="RCQ425" s="94"/>
      <c r="RCR425" s="94"/>
      <c r="RCS425" s="94"/>
      <c r="RCT425" s="94"/>
      <c r="RCU425" s="94"/>
      <c r="RCV425" s="94"/>
      <c r="RCW425" s="94"/>
      <c r="RCX425" s="94"/>
      <c r="RCY425" s="94"/>
      <c r="RCZ425" s="94"/>
      <c r="RDA425" s="94"/>
      <c r="RDB425" s="94"/>
      <c r="RDC425" s="94"/>
      <c r="RDD425" s="94"/>
      <c r="RDE425" s="94"/>
      <c r="RDF425" s="94"/>
      <c r="RDG425" s="94"/>
      <c r="RDH425" s="94"/>
      <c r="RDI425" s="94"/>
      <c r="RDJ425" s="94"/>
      <c r="RDK425" s="94"/>
      <c r="RDL425" s="94"/>
      <c r="RDM425" s="94"/>
      <c r="RDN425" s="94"/>
      <c r="RDO425" s="94"/>
      <c r="RDP425" s="94"/>
      <c r="RDQ425" s="94"/>
      <c r="RDR425" s="94"/>
      <c r="RDS425" s="94"/>
      <c r="RDT425" s="94"/>
      <c r="RDU425" s="94"/>
      <c r="RDV425" s="94"/>
      <c r="RDW425" s="94"/>
      <c r="RDX425" s="94"/>
      <c r="RDY425" s="94"/>
      <c r="RDZ425" s="94"/>
      <c r="REA425" s="94"/>
      <c r="REB425" s="94"/>
      <c r="REC425" s="94"/>
      <c r="RED425" s="94"/>
      <c r="REE425" s="94"/>
      <c r="REF425" s="94"/>
      <c r="REG425" s="94"/>
      <c r="REH425" s="94"/>
      <c r="REI425" s="94"/>
      <c r="REJ425" s="94"/>
      <c r="REK425" s="94"/>
      <c r="REL425" s="94"/>
      <c r="REM425" s="94"/>
      <c r="REN425" s="94"/>
      <c r="REO425" s="94"/>
      <c r="REP425" s="94"/>
      <c r="REQ425" s="94"/>
      <c r="RER425" s="94"/>
      <c r="RES425" s="94"/>
      <c r="RET425" s="94"/>
      <c r="REU425" s="94"/>
      <c r="REV425" s="94"/>
      <c r="REW425" s="94"/>
      <c r="REX425" s="94"/>
      <c r="REY425" s="94"/>
      <c r="REZ425" s="94"/>
      <c r="RFA425" s="94"/>
      <c r="RFB425" s="94"/>
      <c r="RFC425" s="94"/>
      <c r="RFD425" s="94"/>
      <c r="RFE425" s="94"/>
      <c r="RFF425" s="94"/>
      <c r="RFG425" s="94"/>
      <c r="RFH425" s="94"/>
      <c r="RFI425" s="94"/>
      <c r="RFJ425" s="94"/>
      <c r="RFK425" s="94"/>
      <c r="RFL425" s="94"/>
      <c r="RFM425" s="94"/>
      <c r="RFN425" s="94"/>
      <c r="RFO425" s="94"/>
      <c r="RFP425" s="94"/>
      <c r="RFQ425" s="94"/>
      <c r="RFR425" s="94"/>
      <c r="RFS425" s="94"/>
      <c r="RFT425" s="94"/>
      <c r="RFU425" s="94"/>
      <c r="RFV425" s="94"/>
      <c r="RFW425" s="94"/>
      <c r="RFX425" s="94"/>
      <c r="RFY425" s="94"/>
      <c r="RFZ425" s="94"/>
      <c r="RGA425" s="94"/>
      <c r="RGB425" s="94"/>
      <c r="RGC425" s="94"/>
      <c r="RGD425" s="94"/>
      <c r="RGE425" s="94"/>
      <c r="RGF425" s="94"/>
      <c r="RGG425" s="94"/>
      <c r="RGH425" s="94"/>
      <c r="RGI425" s="94"/>
      <c r="RGJ425" s="94"/>
      <c r="RGK425" s="94"/>
      <c r="RGL425" s="94"/>
      <c r="RGM425" s="94"/>
      <c r="RGN425" s="94"/>
      <c r="RGO425" s="94"/>
      <c r="RGP425" s="94"/>
      <c r="RGQ425" s="94"/>
      <c r="RGR425" s="94"/>
      <c r="RGS425" s="94"/>
      <c r="RGT425" s="94"/>
      <c r="RGU425" s="94"/>
      <c r="RGV425" s="94"/>
      <c r="RGW425" s="94"/>
      <c r="RGX425" s="94"/>
      <c r="RGY425" s="94"/>
      <c r="RGZ425" s="94"/>
      <c r="RHA425" s="94"/>
      <c r="RHB425" s="94"/>
      <c r="RHC425" s="94"/>
      <c r="RHD425" s="94"/>
      <c r="RHE425" s="94"/>
      <c r="RHF425" s="94"/>
      <c r="RHG425" s="94"/>
      <c r="RHH425" s="94"/>
      <c r="RHI425" s="94"/>
      <c r="RHJ425" s="94"/>
      <c r="RHK425" s="94"/>
      <c r="RHL425" s="94"/>
      <c r="RHM425" s="94"/>
      <c r="RHN425" s="94"/>
      <c r="RHO425" s="94"/>
      <c r="RHP425" s="94"/>
      <c r="RHQ425" s="94"/>
      <c r="RHR425" s="94"/>
      <c r="RHS425" s="94"/>
      <c r="RHT425" s="94"/>
      <c r="RHU425" s="94"/>
      <c r="RHV425" s="94"/>
      <c r="RHW425" s="94"/>
      <c r="RHX425" s="94"/>
      <c r="RHY425" s="94"/>
      <c r="RHZ425" s="94"/>
      <c r="RIA425" s="94"/>
      <c r="RIB425" s="94"/>
      <c r="RIC425" s="94"/>
      <c r="RID425" s="94"/>
      <c r="RIE425" s="94"/>
      <c r="RIF425" s="94"/>
      <c r="RIG425" s="94"/>
      <c r="RIH425" s="94"/>
      <c r="RII425" s="94"/>
      <c r="RIJ425" s="94"/>
      <c r="RIK425" s="94"/>
      <c r="RIL425" s="94"/>
      <c r="RIM425" s="94"/>
      <c r="RIN425" s="94"/>
      <c r="RIO425" s="94"/>
      <c r="RIP425" s="94"/>
      <c r="RIQ425" s="94"/>
      <c r="RIR425" s="94"/>
      <c r="RIS425" s="94"/>
      <c r="RIT425" s="94"/>
      <c r="RIU425" s="94"/>
      <c r="RIV425" s="94"/>
      <c r="RIW425" s="94"/>
      <c r="RIX425" s="94"/>
      <c r="RIY425" s="94"/>
      <c r="RIZ425" s="94"/>
      <c r="RJA425" s="94"/>
      <c r="RJB425" s="94"/>
      <c r="RJC425" s="94"/>
      <c r="RJD425" s="94"/>
      <c r="RJE425" s="94"/>
      <c r="RJF425" s="94"/>
      <c r="RJG425" s="94"/>
      <c r="RJH425" s="94"/>
      <c r="RJI425" s="94"/>
      <c r="RJJ425" s="94"/>
      <c r="RJK425" s="94"/>
      <c r="RJL425" s="94"/>
      <c r="RJM425" s="94"/>
      <c r="RJN425" s="94"/>
      <c r="RJO425" s="94"/>
      <c r="RJP425" s="94"/>
      <c r="RJQ425" s="94"/>
      <c r="RJR425" s="94"/>
      <c r="RJS425" s="94"/>
      <c r="RJT425" s="94"/>
      <c r="RJU425" s="94"/>
      <c r="RJV425" s="94"/>
      <c r="RJW425" s="94"/>
      <c r="RJX425" s="94"/>
      <c r="RJY425" s="94"/>
      <c r="RJZ425" s="94"/>
      <c r="RKA425" s="94"/>
      <c r="RKB425" s="94"/>
      <c r="RKC425" s="94"/>
      <c r="RKD425" s="94"/>
      <c r="RKE425" s="94"/>
      <c r="RKF425" s="94"/>
      <c r="RKG425" s="94"/>
      <c r="RKH425" s="94"/>
      <c r="RKI425" s="94"/>
      <c r="RKJ425" s="94"/>
      <c r="RKK425" s="94"/>
      <c r="RKL425" s="94"/>
      <c r="RKM425" s="94"/>
      <c r="RKN425" s="94"/>
      <c r="RKO425" s="94"/>
      <c r="RKP425" s="94"/>
      <c r="RKQ425" s="94"/>
      <c r="RKR425" s="94"/>
      <c r="RKS425" s="94"/>
      <c r="RKT425" s="94"/>
      <c r="RKU425" s="94"/>
      <c r="RKV425" s="94"/>
      <c r="RKW425" s="94"/>
      <c r="RKX425" s="94"/>
      <c r="RKY425" s="94"/>
      <c r="RKZ425" s="94"/>
      <c r="RLA425" s="94"/>
      <c r="RLB425" s="94"/>
      <c r="RLC425" s="94"/>
      <c r="RLD425" s="94"/>
      <c r="RLE425" s="94"/>
      <c r="RLF425" s="94"/>
      <c r="RLG425" s="94"/>
      <c r="RLH425" s="94"/>
      <c r="RLI425" s="94"/>
      <c r="RLJ425" s="94"/>
      <c r="RLK425" s="94"/>
      <c r="RLL425" s="94"/>
      <c r="RLM425" s="94"/>
      <c r="RLN425" s="94"/>
      <c r="RLO425" s="94"/>
      <c r="RLP425" s="94"/>
      <c r="RLQ425" s="94"/>
      <c r="RLR425" s="94"/>
      <c r="RLS425" s="94"/>
      <c r="RLT425" s="94"/>
      <c r="RLU425" s="94"/>
      <c r="RLV425" s="94"/>
      <c r="RLW425" s="94"/>
      <c r="RLX425" s="94"/>
      <c r="RLY425" s="94"/>
      <c r="RLZ425" s="94"/>
      <c r="RMA425" s="94"/>
      <c r="RMB425" s="94"/>
      <c r="RMC425" s="94"/>
      <c r="RMD425" s="94"/>
      <c r="RME425" s="94"/>
      <c r="RMF425" s="94"/>
      <c r="RMG425" s="94"/>
      <c r="RMH425" s="94"/>
      <c r="RMI425" s="94"/>
      <c r="RMJ425" s="94"/>
      <c r="RMK425" s="94"/>
      <c r="RML425" s="94"/>
      <c r="RMM425" s="94"/>
      <c r="RMN425" s="94"/>
      <c r="RMO425" s="94"/>
      <c r="RMP425" s="94"/>
      <c r="RMQ425" s="94"/>
      <c r="RMR425" s="94"/>
      <c r="RMS425" s="94"/>
      <c r="RMT425" s="94"/>
      <c r="RMU425" s="94"/>
      <c r="RMV425" s="94"/>
      <c r="RMW425" s="94"/>
      <c r="RMX425" s="94"/>
      <c r="RMY425" s="94"/>
      <c r="RMZ425" s="94"/>
      <c r="RNA425" s="94"/>
      <c r="RNB425" s="94"/>
      <c r="RNC425" s="94"/>
      <c r="RND425" s="94"/>
      <c r="RNE425" s="94"/>
      <c r="RNF425" s="94"/>
      <c r="RNG425" s="94"/>
      <c r="RNH425" s="94"/>
      <c r="RNI425" s="94"/>
      <c r="RNJ425" s="94"/>
      <c r="RNK425" s="94"/>
      <c r="RNL425" s="94"/>
      <c r="RNM425" s="94"/>
      <c r="RNN425" s="94"/>
      <c r="RNO425" s="94"/>
      <c r="RNP425" s="94"/>
      <c r="RNQ425" s="94"/>
      <c r="RNR425" s="94"/>
      <c r="RNS425" s="94"/>
      <c r="RNT425" s="94"/>
      <c r="RNU425" s="94"/>
      <c r="RNV425" s="94"/>
      <c r="RNW425" s="94"/>
      <c r="RNX425" s="94"/>
      <c r="RNY425" s="94"/>
      <c r="RNZ425" s="94"/>
      <c r="ROA425" s="94"/>
      <c r="ROB425" s="94"/>
      <c r="ROC425" s="94"/>
      <c r="ROD425" s="94"/>
      <c r="ROE425" s="94"/>
      <c r="ROF425" s="94"/>
      <c r="ROG425" s="94"/>
      <c r="ROH425" s="94"/>
      <c r="ROI425" s="94"/>
      <c r="ROJ425" s="94"/>
      <c r="ROK425" s="94"/>
      <c r="ROL425" s="94"/>
      <c r="ROM425" s="94"/>
      <c r="RON425" s="94"/>
      <c r="ROO425" s="94"/>
      <c r="ROP425" s="94"/>
      <c r="ROQ425" s="94"/>
      <c r="ROR425" s="94"/>
      <c r="ROS425" s="94"/>
      <c r="ROT425" s="94"/>
      <c r="ROU425" s="94"/>
      <c r="ROV425" s="94"/>
      <c r="ROW425" s="94"/>
      <c r="ROX425" s="94"/>
      <c r="ROY425" s="94"/>
      <c r="ROZ425" s="94"/>
      <c r="RPA425" s="94"/>
      <c r="RPB425" s="94"/>
      <c r="RPC425" s="94"/>
      <c r="RPD425" s="94"/>
      <c r="RPE425" s="94"/>
      <c r="RPF425" s="94"/>
      <c r="RPG425" s="94"/>
      <c r="RPH425" s="94"/>
      <c r="RPI425" s="94"/>
      <c r="RPJ425" s="94"/>
      <c r="RPK425" s="94"/>
      <c r="RPL425" s="94"/>
      <c r="RPM425" s="94"/>
      <c r="RPN425" s="94"/>
      <c r="RPO425" s="94"/>
      <c r="RPP425" s="94"/>
      <c r="RPQ425" s="94"/>
      <c r="RPR425" s="94"/>
      <c r="RPS425" s="94"/>
      <c r="RPT425" s="94"/>
      <c r="RPU425" s="94"/>
      <c r="RPV425" s="94"/>
      <c r="RPW425" s="94"/>
      <c r="RPX425" s="94"/>
      <c r="RPY425" s="94"/>
      <c r="RPZ425" s="94"/>
      <c r="RQA425" s="94"/>
      <c r="RQB425" s="94"/>
      <c r="RQC425" s="94"/>
      <c r="RQD425" s="94"/>
      <c r="RQE425" s="94"/>
      <c r="RQF425" s="94"/>
      <c r="RQG425" s="94"/>
      <c r="RQH425" s="94"/>
      <c r="RQI425" s="94"/>
      <c r="RQJ425" s="94"/>
      <c r="RQK425" s="94"/>
      <c r="RQL425" s="94"/>
      <c r="RQM425" s="94"/>
      <c r="RQN425" s="94"/>
      <c r="RQO425" s="94"/>
      <c r="RQP425" s="94"/>
      <c r="RQQ425" s="94"/>
      <c r="RQR425" s="94"/>
      <c r="RQS425" s="94"/>
      <c r="RQT425" s="94"/>
      <c r="RQU425" s="94"/>
      <c r="RQV425" s="94"/>
      <c r="RQW425" s="94"/>
      <c r="RQX425" s="94"/>
      <c r="RQY425" s="94"/>
      <c r="RQZ425" s="94"/>
      <c r="RRA425" s="94"/>
      <c r="RRB425" s="94"/>
      <c r="RRC425" s="94"/>
      <c r="RRD425" s="94"/>
      <c r="RRE425" s="94"/>
      <c r="RRF425" s="94"/>
      <c r="RRG425" s="94"/>
      <c r="RRH425" s="94"/>
      <c r="RRI425" s="94"/>
      <c r="RRJ425" s="94"/>
      <c r="RRK425" s="94"/>
      <c r="RRL425" s="94"/>
      <c r="RRM425" s="94"/>
      <c r="RRN425" s="94"/>
      <c r="RRO425" s="94"/>
      <c r="RRP425" s="94"/>
      <c r="RRQ425" s="94"/>
      <c r="RRR425" s="94"/>
      <c r="RRS425" s="94"/>
      <c r="RRT425" s="94"/>
      <c r="RRU425" s="94"/>
      <c r="RRV425" s="94"/>
      <c r="RRW425" s="94"/>
      <c r="RRX425" s="94"/>
      <c r="RRY425" s="94"/>
      <c r="RRZ425" s="94"/>
      <c r="RSA425" s="94"/>
      <c r="RSB425" s="94"/>
      <c r="RSC425" s="94"/>
      <c r="RSD425" s="94"/>
      <c r="RSE425" s="94"/>
      <c r="RSF425" s="94"/>
      <c r="RSG425" s="94"/>
      <c r="RSH425" s="94"/>
      <c r="RSI425" s="94"/>
      <c r="RSJ425" s="94"/>
      <c r="RSK425" s="94"/>
      <c r="RSL425" s="94"/>
      <c r="RSM425" s="94"/>
      <c r="RSN425" s="94"/>
      <c r="RSO425" s="94"/>
      <c r="RSP425" s="94"/>
      <c r="RSQ425" s="94"/>
      <c r="RSR425" s="94"/>
      <c r="RSS425" s="94"/>
      <c r="RST425" s="94"/>
      <c r="RSU425" s="94"/>
      <c r="RSV425" s="94"/>
      <c r="RSW425" s="94"/>
      <c r="RSX425" s="94"/>
      <c r="RSY425" s="94"/>
      <c r="RSZ425" s="94"/>
      <c r="RTA425" s="94"/>
      <c r="RTB425" s="94"/>
      <c r="RTC425" s="94"/>
      <c r="RTD425" s="94"/>
      <c r="RTE425" s="94"/>
      <c r="RTF425" s="94"/>
      <c r="RTG425" s="94"/>
      <c r="RTH425" s="94"/>
      <c r="RTI425" s="94"/>
      <c r="RTJ425" s="94"/>
      <c r="RTK425" s="94"/>
      <c r="RTL425" s="94"/>
      <c r="RTM425" s="94"/>
      <c r="RTN425" s="94"/>
      <c r="RTO425" s="94"/>
      <c r="RTP425" s="94"/>
      <c r="RTQ425" s="94"/>
      <c r="RTR425" s="94"/>
      <c r="RTS425" s="94"/>
      <c r="RTT425" s="94"/>
      <c r="RTU425" s="94"/>
      <c r="RTV425" s="94"/>
      <c r="RTW425" s="94"/>
      <c r="RTX425" s="94"/>
      <c r="RTY425" s="94"/>
      <c r="RTZ425" s="94"/>
      <c r="RUA425" s="94"/>
      <c r="RUB425" s="94"/>
      <c r="RUC425" s="94"/>
      <c r="RUD425" s="94"/>
      <c r="RUE425" s="94"/>
      <c r="RUF425" s="94"/>
      <c r="RUG425" s="94"/>
      <c r="RUH425" s="94"/>
      <c r="RUI425" s="94"/>
      <c r="RUJ425" s="94"/>
      <c r="RUK425" s="94"/>
      <c r="RUL425" s="94"/>
      <c r="RUM425" s="94"/>
      <c r="RUN425" s="94"/>
      <c r="RUO425" s="94"/>
      <c r="RUP425" s="94"/>
      <c r="RUQ425" s="94"/>
      <c r="RUR425" s="94"/>
      <c r="RUS425" s="94"/>
      <c r="RUT425" s="94"/>
      <c r="RUU425" s="94"/>
      <c r="RUV425" s="94"/>
      <c r="RUW425" s="94"/>
      <c r="RUX425" s="94"/>
      <c r="RUY425" s="94"/>
      <c r="RUZ425" s="94"/>
      <c r="RVA425" s="94"/>
      <c r="RVB425" s="94"/>
      <c r="RVC425" s="94"/>
      <c r="RVD425" s="94"/>
      <c r="RVE425" s="94"/>
      <c r="RVF425" s="94"/>
      <c r="RVG425" s="94"/>
      <c r="RVH425" s="94"/>
      <c r="RVI425" s="94"/>
      <c r="RVJ425" s="94"/>
      <c r="RVK425" s="94"/>
      <c r="RVL425" s="94"/>
      <c r="RVM425" s="94"/>
      <c r="RVN425" s="94"/>
      <c r="RVO425" s="94"/>
      <c r="RVP425" s="94"/>
      <c r="RVQ425" s="94"/>
      <c r="RVR425" s="94"/>
      <c r="RVS425" s="94"/>
      <c r="RVT425" s="94"/>
      <c r="RVU425" s="94"/>
      <c r="RVV425" s="94"/>
      <c r="RVW425" s="94"/>
      <c r="RVX425" s="94"/>
      <c r="RVY425" s="94"/>
      <c r="RVZ425" s="94"/>
      <c r="RWA425" s="94"/>
      <c r="RWB425" s="94"/>
      <c r="RWC425" s="94"/>
      <c r="RWD425" s="94"/>
      <c r="RWE425" s="94"/>
      <c r="RWF425" s="94"/>
      <c r="RWG425" s="94"/>
      <c r="RWH425" s="94"/>
      <c r="RWI425" s="94"/>
      <c r="RWJ425" s="94"/>
      <c r="RWK425" s="94"/>
      <c r="RWL425" s="94"/>
      <c r="RWM425" s="94"/>
      <c r="RWN425" s="94"/>
      <c r="RWO425" s="94"/>
      <c r="RWP425" s="94"/>
      <c r="RWQ425" s="94"/>
      <c r="RWR425" s="94"/>
      <c r="RWS425" s="94"/>
      <c r="RWT425" s="94"/>
      <c r="RWU425" s="94"/>
      <c r="RWV425" s="94"/>
      <c r="RWW425" s="94"/>
      <c r="RWX425" s="94"/>
      <c r="RWY425" s="94"/>
      <c r="RWZ425" s="94"/>
      <c r="RXA425" s="94"/>
      <c r="RXB425" s="94"/>
      <c r="RXC425" s="94"/>
      <c r="RXD425" s="94"/>
      <c r="RXE425" s="94"/>
      <c r="RXF425" s="94"/>
      <c r="RXG425" s="94"/>
      <c r="RXH425" s="94"/>
      <c r="RXI425" s="94"/>
      <c r="RXJ425" s="94"/>
      <c r="RXK425" s="94"/>
      <c r="RXL425" s="94"/>
      <c r="RXM425" s="94"/>
      <c r="RXN425" s="94"/>
      <c r="RXO425" s="94"/>
      <c r="RXP425" s="94"/>
      <c r="RXQ425" s="94"/>
      <c r="RXR425" s="94"/>
      <c r="RXS425" s="94"/>
      <c r="RXT425" s="94"/>
      <c r="RXU425" s="94"/>
      <c r="RXV425" s="94"/>
      <c r="RXW425" s="94"/>
      <c r="RXX425" s="94"/>
      <c r="RXY425" s="94"/>
      <c r="RXZ425" s="94"/>
      <c r="RYA425" s="94"/>
      <c r="RYB425" s="94"/>
      <c r="RYC425" s="94"/>
      <c r="RYD425" s="94"/>
      <c r="RYE425" s="94"/>
      <c r="RYF425" s="94"/>
      <c r="RYG425" s="94"/>
      <c r="RYH425" s="94"/>
      <c r="RYI425" s="94"/>
      <c r="RYJ425" s="94"/>
      <c r="RYK425" s="94"/>
      <c r="RYL425" s="94"/>
      <c r="RYM425" s="94"/>
      <c r="RYN425" s="94"/>
      <c r="RYO425" s="94"/>
      <c r="RYP425" s="94"/>
      <c r="RYQ425" s="94"/>
      <c r="RYR425" s="94"/>
      <c r="RYS425" s="94"/>
      <c r="RYT425" s="94"/>
      <c r="RYU425" s="94"/>
      <c r="RYV425" s="94"/>
      <c r="RYW425" s="94"/>
      <c r="RYX425" s="94"/>
      <c r="RYY425" s="94"/>
      <c r="RYZ425" s="94"/>
      <c r="RZA425" s="94"/>
      <c r="RZB425" s="94"/>
      <c r="RZC425" s="94"/>
      <c r="RZD425" s="94"/>
      <c r="RZE425" s="94"/>
      <c r="RZF425" s="94"/>
      <c r="RZG425" s="94"/>
      <c r="RZH425" s="94"/>
      <c r="RZI425" s="94"/>
      <c r="RZJ425" s="94"/>
      <c r="RZK425" s="94"/>
      <c r="RZL425" s="94"/>
      <c r="RZM425" s="94"/>
      <c r="RZN425" s="94"/>
      <c r="RZO425" s="94"/>
      <c r="RZP425" s="94"/>
      <c r="RZQ425" s="94"/>
      <c r="RZR425" s="94"/>
      <c r="RZS425" s="94"/>
      <c r="RZT425" s="94"/>
      <c r="RZU425" s="94"/>
      <c r="RZV425" s="94"/>
      <c r="RZW425" s="94"/>
      <c r="RZX425" s="94"/>
      <c r="RZY425" s="94"/>
      <c r="RZZ425" s="94"/>
      <c r="SAA425" s="94"/>
      <c r="SAB425" s="94"/>
      <c r="SAC425" s="94"/>
      <c r="SAD425" s="94"/>
      <c r="SAE425" s="94"/>
      <c r="SAF425" s="94"/>
      <c r="SAG425" s="94"/>
      <c r="SAH425" s="94"/>
      <c r="SAI425" s="94"/>
      <c r="SAJ425" s="94"/>
      <c r="SAK425" s="94"/>
      <c r="SAL425" s="94"/>
      <c r="SAM425" s="94"/>
      <c r="SAN425" s="94"/>
      <c r="SAO425" s="94"/>
      <c r="SAP425" s="94"/>
      <c r="SAQ425" s="94"/>
      <c r="SAR425" s="94"/>
      <c r="SAS425" s="94"/>
      <c r="SAT425" s="94"/>
      <c r="SAU425" s="94"/>
      <c r="SAV425" s="94"/>
      <c r="SAW425" s="94"/>
      <c r="SAX425" s="94"/>
      <c r="SAY425" s="94"/>
      <c r="SAZ425" s="94"/>
      <c r="SBA425" s="94"/>
      <c r="SBB425" s="94"/>
      <c r="SBC425" s="94"/>
      <c r="SBD425" s="94"/>
      <c r="SBE425" s="94"/>
      <c r="SBF425" s="94"/>
      <c r="SBG425" s="94"/>
      <c r="SBH425" s="94"/>
      <c r="SBI425" s="94"/>
      <c r="SBJ425" s="94"/>
      <c r="SBK425" s="94"/>
      <c r="SBL425" s="94"/>
      <c r="SBM425" s="94"/>
      <c r="SBN425" s="94"/>
      <c r="SBO425" s="94"/>
      <c r="SBP425" s="94"/>
      <c r="SBQ425" s="94"/>
      <c r="SBR425" s="94"/>
      <c r="SBS425" s="94"/>
      <c r="SBT425" s="94"/>
      <c r="SBU425" s="94"/>
      <c r="SBV425" s="94"/>
      <c r="SBW425" s="94"/>
      <c r="SBX425" s="94"/>
      <c r="SBY425" s="94"/>
      <c r="SBZ425" s="94"/>
      <c r="SCA425" s="94"/>
      <c r="SCB425" s="94"/>
      <c r="SCC425" s="94"/>
      <c r="SCD425" s="94"/>
      <c r="SCE425" s="94"/>
      <c r="SCF425" s="94"/>
      <c r="SCG425" s="94"/>
      <c r="SCH425" s="94"/>
      <c r="SCI425" s="94"/>
      <c r="SCJ425" s="94"/>
      <c r="SCK425" s="94"/>
      <c r="SCL425" s="94"/>
      <c r="SCM425" s="94"/>
      <c r="SCN425" s="94"/>
      <c r="SCO425" s="94"/>
      <c r="SCP425" s="94"/>
      <c r="SCQ425" s="94"/>
      <c r="SCR425" s="94"/>
      <c r="SCS425" s="94"/>
      <c r="SCT425" s="94"/>
      <c r="SCU425" s="94"/>
      <c r="SCV425" s="94"/>
      <c r="SCW425" s="94"/>
      <c r="SCX425" s="94"/>
      <c r="SCY425" s="94"/>
      <c r="SCZ425" s="94"/>
      <c r="SDA425" s="94"/>
      <c r="SDB425" s="94"/>
      <c r="SDC425" s="94"/>
      <c r="SDD425" s="94"/>
      <c r="SDE425" s="94"/>
      <c r="SDF425" s="94"/>
      <c r="SDG425" s="94"/>
      <c r="SDH425" s="94"/>
      <c r="SDI425" s="94"/>
      <c r="SDJ425" s="94"/>
      <c r="SDK425" s="94"/>
      <c r="SDL425" s="94"/>
      <c r="SDM425" s="94"/>
      <c r="SDN425" s="94"/>
      <c r="SDO425" s="94"/>
      <c r="SDP425" s="94"/>
      <c r="SDQ425" s="94"/>
      <c r="SDR425" s="94"/>
      <c r="SDS425" s="94"/>
      <c r="SDT425" s="94"/>
      <c r="SDU425" s="94"/>
      <c r="SDV425" s="94"/>
      <c r="SDW425" s="94"/>
      <c r="SDX425" s="94"/>
      <c r="SDY425" s="94"/>
      <c r="SDZ425" s="94"/>
      <c r="SEA425" s="94"/>
      <c r="SEB425" s="94"/>
      <c r="SEC425" s="94"/>
      <c r="SED425" s="94"/>
      <c r="SEE425" s="94"/>
      <c r="SEF425" s="94"/>
      <c r="SEG425" s="94"/>
      <c r="SEH425" s="94"/>
      <c r="SEI425" s="94"/>
      <c r="SEJ425" s="94"/>
      <c r="SEK425" s="94"/>
      <c r="SEL425" s="94"/>
      <c r="SEM425" s="94"/>
      <c r="SEN425" s="94"/>
      <c r="SEO425" s="94"/>
      <c r="SEP425" s="94"/>
      <c r="SEQ425" s="94"/>
      <c r="SER425" s="94"/>
      <c r="SES425" s="94"/>
      <c r="SET425" s="94"/>
      <c r="SEU425" s="94"/>
      <c r="SEV425" s="94"/>
      <c r="SEW425" s="94"/>
      <c r="SEX425" s="94"/>
      <c r="SEY425" s="94"/>
      <c r="SEZ425" s="94"/>
      <c r="SFA425" s="94"/>
      <c r="SFB425" s="94"/>
      <c r="SFC425" s="94"/>
      <c r="SFD425" s="94"/>
      <c r="SFE425" s="94"/>
      <c r="SFF425" s="94"/>
      <c r="SFG425" s="94"/>
      <c r="SFH425" s="94"/>
      <c r="SFI425" s="94"/>
      <c r="SFJ425" s="94"/>
      <c r="SFK425" s="94"/>
      <c r="SFL425" s="94"/>
      <c r="SFM425" s="94"/>
      <c r="SFN425" s="94"/>
      <c r="SFO425" s="94"/>
      <c r="SFP425" s="94"/>
      <c r="SFQ425" s="94"/>
      <c r="SFR425" s="94"/>
      <c r="SFS425" s="94"/>
      <c r="SFT425" s="94"/>
      <c r="SFU425" s="94"/>
      <c r="SFV425" s="94"/>
      <c r="SFW425" s="94"/>
      <c r="SFX425" s="94"/>
      <c r="SFY425" s="94"/>
      <c r="SFZ425" s="94"/>
      <c r="SGA425" s="94"/>
      <c r="SGB425" s="94"/>
      <c r="SGC425" s="94"/>
      <c r="SGD425" s="94"/>
      <c r="SGE425" s="94"/>
      <c r="SGF425" s="94"/>
      <c r="SGG425" s="94"/>
      <c r="SGH425" s="94"/>
      <c r="SGI425" s="94"/>
      <c r="SGJ425" s="94"/>
      <c r="SGK425" s="94"/>
      <c r="SGL425" s="94"/>
      <c r="SGM425" s="94"/>
      <c r="SGN425" s="94"/>
      <c r="SGO425" s="94"/>
      <c r="SGP425" s="94"/>
      <c r="SGQ425" s="94"/>
      <c r="SGR425" s="94"/>
      <c r="SGS425" s="94"/>
      <c r="SGT425" s="94"/>
      <c r="SGU425" s="94"/>
      <c r="SGV425" s="94"/>
      <c r="SGW425" s="94"/>
      <c r="SGX425" s="94"/>
      <c r="SGY425" s="94"/>
      <c r="SGZ425" s="94"/>
      <c r="SHA425" s="94"/>
      <c r="SHB425" s="94"/>
      <c r="SHC425" s="94"/>
      <c r="SHD425" s="94"/>
      <c r="SHE425" s="94"/>
      <c r="SHF425" s="94"/>
      <c r="SHG425" s="94"/>
      <c r="SHH425" s="94"/>
      <c r="SHI425" s="94"/>
      <c r="SHJ425" s="94"/>
      <c r="SHK425" s="94"/>
      <c r="SHL425" s="94"/>
      <c r="SHM425" s="94"/>
      <c r="SHN425" s="94"/>
      <c r="SHO425" s="94"/>
      <c r="SHP425" s="94"/>
      <c r="SHQ425" s="94"/>
      <c r="SHR425" s="94"/>
      <c r="SHS425" s="94"/>
      <c r="SHT425" s="94"/>
      <c r="SHU425" s="94"/>
      <c r="SHV425" s="94"/>
      <c r="SHW425" s="94"/>
      <c r="SHX425" s="94"/>
      <c r="SHY425" s="94"/>
      <c r="SHZ425" s="94"/>
      <c r="SIA425" s="94"/>
      <c r="SIB425" s="94"/>
      <c r="SIC425" s="94"/>
      <c r="SID425" s="94"/>
      <c r="SIE425" s="94"/>
      <c r="SIF425" s="94"/>
      <c r="SIG425" s="94"/>
      <c r="SIH425" s="94"/>
      <c r="SII425" s="94"/>
      <c r="SIJ425" s="94"/>
      <c r="SIK425" s="94"/>
      <c r="SIL425" s="94"/>
      <c r="SIM425" s="94"/>
      <c r="SIN425" s="94"/>
      <c r="SIO425" s="94"/>
      <c r="SIP425" s="94"/>
      <c r="SIQ425" s="94"/>
      <c r="SIR425" s="94"/>
      <c r="SIS425" s="94"/>
      <c r="SIT425" s="94"/>
      <c r="SIU425" s="94"/>
      <c r="SIV425" s="94"/>
      <c r="SIW425" s="94"/>
      <c r="SIX425" s="94"/>
      <c r="SIY425" s="94"/>
      <c r="SIZ425" s="94"/>
      <c r="SJA425" s="94"/>
      <c r="SJB425" s="94"/>
      <c r="SJC425" s="94"/>
      <c r="SJD425" s="94"/>
      <c r="SJE425" s="94"/>
      <c r="SJF425" s="94"/>
      <c r="SJG425" s="94"/>
      <c r="SJH425" s="94"/>
      <c r="SJI425" s="94"/>
      <c r="SJJ425" s="94"/>
      <c r="SJK425" s="94"/>
      <c r="SJL425" s="94"/>
      <c r="SJM425" s="94"/>
      <c r="SJN425" s="94"/>
      <c r="SJO425" s="94"/>
      <c r="SJP425" s="94"/>
      <c r="SJQ425" s="94"/>
      <c r="SJR425" s="94"/>
      <c r="SJS425" s="94"/>
      <c r="SJT425" s="94"/>
      <c r="SJU425" s="94"/>
      <c r="SJV425" s="94"/>
      <c r="SJW425" s="94"/>
      <c r="SJX425" s="94"/>
      <c r="SJY425" s="94"/>
      <c r="SJZ425" s="94"/>
      <c r="SKA425" s="94"/>
      <c r="SKB425" s="94"/>
      <c r="SKC425" s="94"/>
      <c r="SKD425" s="94"/>
      <c r="SKE425" s="94"/>
      <c r="SKF425" s="94"/>
      <c r="SKG425" s="94"/>
      <c r="SKH425" s="94"/>
      <c r="SKI425" s="94"/>
      <c r="SKJ425" s="94"/>
      <c r="SKK425" s="94"/>
      <c r="SKL425" s="94"/>
      <c r="SKM425" s="94"/>
      <c r="SKN425" s="94"/>
      <c r="SKO425" s="94"/>
      <c r="SKP425" s="94"/>
      <c r="SKQ425" s="94"/>
      <c r="SKR425" s="94"/>
      <c r="SKS425" s="94"/>
      <c r="SKT425" s="94"/>
      <c r="SKU425" s="94"/>
      <c r="SKV425" s="94"/>
      <c r="SKW425" s="94"/>
      <c r="SKX425" s="94"/>
      <c r="SKY425" s="94"/>
      <c r="SKZ425" s="94"/>
      <c r="SLA425" s="94"/>
      <c r="SLB425" s="94"/>
      <c r="SLC425" s="94"/>
      <c r="SLD425" s="94"/>
      <c r="SLE425" s="94"/>
      <c r="SLF425" s="94"/>
      <c r="SLG425" s="94"/>
      <c r="SLH425" s="94"/>
      <c r="SLI425" s="94"/>
      <c r="SLJ425" s="94"/>
      <c r="SLK425" s="94"/>
      <c r="SLL425" s="94"/>
      <c r="SLM425" s="94"/>
      <c r="SLN425" s="94"/>
      <c r="SLO425" s="94"/>
      <c r="SLP425" s="94"/>
      <c r="SLQ425" s="94"/>
      <c r="SLR425" s="94"/>
      <c r="SLS425" s="94"/>
      <c r="SLT425" s="94"/>
      <c r="SLU425" s="94"/>
      <c r="SLV425" s="94"/>
      <c r="SLW425" s="94"/>
      <c r="SLX425" s="94"/>
      <c r="SLY425" s="94"/>
      <c r="SLZ425" s="94"/>
      <c r="SMA425" s="94"/>
      <c r="SMB425" s="94"/>
      <c r="SMC425" s="94"/>
      <c r="SMD425" s="94"/>
      <c r="SME425" s="94"/>
      <c r="SMF425" s="94"/>
      <c r="SMG425" s="94"/>
      <c r="SMH425" s="94"/>
      <c r="SMI425" s="94"/>
      <c r="SMJ425" s="94"/>
      <c r="SMK425" s="94"/>
      <c r="SML425" s="94"/>
      <c r="SMM425" s="94"/>
      <c r="SMN425" s="94"/>
      <c r="SMO425" s="94"/>
      <c r="SMP425" s="94"/>
      <c r="SMQ425" s="94"/>
      <c r="SMR425" s="94"/>
      <c r="SMS425" s="94"/>
      <c r="SMT425" s="94"/>
      <c r="SMU425" s="94"/>
      <c r="SMV425" s="94"/>
      <c r="SMW425" s="94"/>
      <c r="SMX425" s="94"/>
      <c r="SMY425" s="94"/>
      <c r="SMZ425" s="94"/>
      <c r="SNA425" s="94"/>
      <c r="SNB425" s="94"/>
      <c r="SNC425" s="94"/>
      <c r="SND425" s="94"/>
      <c r="SNE425" s="94"/>
      <c r="SNF425" s="94"/>
      <c r="SNG425" s="94"/>
      <c r="SNH425" s="94"/>
      <c r="SNI425" s="94"/>
      <c r="SNJ425" s="94"/>
      <c r="SNK425" s="94"/>
      <c r="SNL425" s="94"/>
      <c r="SNM425" s="94"/>
      <c r="SNN425" s="94"/>
      <c r="SNO425" s="94"/>
      <c r="SNP425" s="94"/>
      <c r="SNQ425" s="94"/>
      <c r="SNR425" s="94"/>
      <c r="SNS425" s="94"/>
      <c r="SNT425" s="94"/>
      <c r="SNU425" s="94"/>
      <c r="SNV425" s="94"/>
      <c r="SNW425" s="94"/>
      <c r="SNX425" s="94"/>
      <c r="SNY425" s="94"/>
      <c r="SNZ425" s="94"/>
      <c r="SOA425" s="94"/>
      <c r="SOB425" s="94"/>
      <c r="SOC425" s="94"/>
      <c r="SOD425" s="94"/>
      <c r="SOE425" s="94"/>
      <c r="SOF425" s="94"/>
      <c r="SOG425" s="94"/>
      <c r="SOH425" s="94"/>
      <c r="SOI425" s="94"/>
      <c r="SOJ425" s="94"/>
      <c r="SOK425" s="94"/>
      <c r="SOL425" s="94"/>
      <c r="SOM425" s="94"/>
      <c r="SON425" s="94"/>
      <c r="SOO425" s="94"/>
      <c r="SOP425" s="94"/>
      <c r="SOQ425" s="94"/>
      <c r="SOR425" s="94"/>
      <c r="SOS425" s="94"/>
      <c r="SOT425" s="94"/>
      <c r="SOU425" s="94"/>
      <c r="SOV425" s="94"/>
      <c r="SOW425" s="94"/>
      <c r="SOX425" s="94"/>
      <c r="SOY425" s="94"/>
      <c r="SOZ425" s="94"/>
      <c r="SPA425" s="94"/>
      <c r="SPB425" s="94"/>
      <c r="SPC425" s="94"/>
      <c r="SPD425" s="94"/>
      <c r="SPE425" s="94"/>
      <c r="SPF425" s="94"/>
      <c r="SPG425" s="94"/>
      <c r="SPH425" s="94"/>
      <c r="SPI425" s="94"/>
      <c r="SPJ425" s="94"/>
      <c r="SPK425" s="94"/>
      <c r="SPL425" s="94"/>
      <c r="SPM425" s="94"/>
      <c r="SPN425" s="94"/>
      <c r="SPO425" s="94"/>
      <c r="SPP425" s="94"/>
      <c r="SPQ425" s="94"/>
      <c r="SPR425" s="94"/>
      <c r="SPS425" s="94"/>
      <c r="SPT425" s="94"/>
      <c r="SPU425" s="94"/>
      <c r="SPV425" s="94"/>
      <c r="SPW425" s="94"/>
      <c r="SPX425" s="94"/>
      <c r="SPY425" s="94"/>
      <c r="SPZ425" s="94"/>
      <c r="SQA425" s="94"/>
      <c r="SQB425" s="94"/>
      <c r="SQC425" s="94"/>
      <c r="SQD425" s="94"/>
      <c r="SQE425" s="94"/>
      <c r="SQF425" s="94"/>
      <c r="SQG425" s="94"/>
      <c r="SQH425" s="94"/>
      <c r="SQI425" s="94"/>
      <c r="SQJ425" s="94"/>
      <c r="SQK425" s="94"/>
      <c r="SQL425" s="94"/>
      <c r="SQM425" s="94"/>
      <c r="SQN425" s="94"/>
      <c r="SQO425" s="94"/>
      <c r="SQP425" s="94"/>
      <c r="SQQ425" s="94"/>
      <c r="SQR425" s="94"/>
      <c r="SQS425" s="94"/>
      <c r="SQT425" s="94"/>
      <c r="SQU425" s="94"/>
      <c r="SQV425" s="94"/>
      <c r="SQW425" s="94"/>
      <c r="SQX425" s="94"/>
      <c r="SQY425" s="94"/>
      <c r="SQZ425" s="94"/>
      <c r="SRA425" s="94"/>
      <c r="SRB425" s="94"/>
      <c r="SRC425" s="94"/>
      <c r="SRD425" s="94"/>
      <c r="SRE425" s="94"/>
      <c r="SRF425" s="94"/>
      <c r="SRG425" s="94"/>
      <c r="SRH425" s="94"/>
      <c r="SRI425" s="94"/>
      <c r="SRJ425" s="94"/>
      <c r="SRK425" s="94"/>
      <c r="SRL425" s="94"/>
      <c r="SRM425" s="94"/>
      <c r="SRN425" s="94"/>
      <c r="SRO425" s="94"/>
      <c r="SRP425" s="94"/>
      <c r="SRQ425" s="94"/>
      <c r="SRR425" s="94"/>
      <c r="SRS425" s="94"/>
      <c r="SRT425" s="94"/>
      <c r="SRU425" s="94"/>
      <c r="SRV425" s="94"/>
      <c r="SRW425" s="94"/>
      <c r="SRX425" s="94"/>
      <c r="SRY425" s="94"/>
      <c r="SRZ425" s="94"/>
      <c r="SSA425" s="94"/>
      <c r="SSB425" s="94"/>
      <c r="SSC425" s="94"/>
      <c r="SSD425" s="94"/>
      <c r="SSE425" s="94"/>
      <c r="SSF425" s="94"/>
      <c r="SSG425" s="94"/>
      <c r="SSH425" s="94"/>
      <c r="SSI425" s="94"/>
      <c r="SSJ425" s="94"/>
      <c r="SSK425" s="94"/>
      <c r="SSL425" s="94"/>
      <c r="SSM425" s="94"/>
      <c r="SSN425" s="94"/>
      <c r="SSO425" s="94"/>
      <c r="SSP425" s="94"/>
      <c r="SSQ425" s="94"/>
      <c r="SSR425" s="94"/>
      <c r="SSS425" s="94"/>
      <c r="SST425" s="94"/>
      <c r="SSU425" s="94"/>
      <c r="SSV425" s="94"/>
      <c r="SSW425" s="94"/>
      <c r="SSX425" s="94"/>
      <c r="SSY425" s="94"/>
      <c r="SSZ425" s="94"/>
      <c r="STA425" s="94"/>
      <c r="STB425" s="94"/>
      <c r="STC425" s="94"/>
      <c r="STD425" s="94"/>
      <c r="STE425" s="94"/>
      <c r="STF425" s="94"/>
      <c r="STG425" s="94"/>
      <c r="STH425" s="94"/>
      <c r="STI425" s="94"/>
      <c r="STJ425" s="94"/>
      <c r="STK425" s="94"/>
      <c r="STL425" s="94"/>
      <c r="STM425" s="94"/>
      <c r="STN425" s="94"/>
      <c r="STO425" s="94"/>
      <c r="STP425" s="94"/>
      <c r="STQ425" s="94"/>
      <c r="STR425" s="94"/>
      <c r="STS425" s="94"/>
      <c r="STT425" s="94"/>
      <c r="STU425" s="94"/>
      <c r="STV425" s="94"/>
      <c r="STW425" s="94"/>
      <c r="STX425" s="94"/>
      <c r="STY425" s="94"/>
      <c r="STZ425" s="94"/>
      <c r="SUA425" s="94"/>
      <c r="SUB425" s="94"/>
      <c r="SUC425" s="94"/>
      <c r="SUD425" s="94"/>
      <c r="SUE425" s="94"/>
      <c r="SUF425" s="94"/>
      <c r="SUG425" s="94"/>
      <c r="SUH425" s="94"/>
      <c r="SUI425" s="94"/>
      <c r="SUJ425" s="94"/>
      <c r="SUK425" s="94"/>
      <c r="SUL425" s="94"/>
      <c r="SUM425" s="94"/>
      <c r="SUN425" s="94"/>
      <c r="SUO425" s="94"/>
      <c r="SUP425" s="94"/>
      <c r="SUQ425" s="94"/>
      <c r="SUR425" s="94"/>
      <c r="SUS425" s="94"/>
      <c r="SUT425" s="94"/>
      <c r="SUU425" s="94"/>
      <c r="SUV425" s="94"/>
      <c r="SUW425" s="94"/>
      <c r="SUX425" s="94"/>
      <c r="SUY425" s="94"/>
      <c r="SUZ425" s="94"/>
      <c r="SVA425" s="94"/>
      <c r="SVB425" s="94"/>
      <c r="SVC425" s="94"/>
      <c r="SVD425" s="94"/>
      <c r="SVE425" s="94"/>
      <c r="SVF425" s="94"/>
      <c r="SVG425" s="94"/>
      <c r="SVH425" s="94"/>
      <c r="SVI425" s="94"/>
      <c r="SVJ425" s="94"/>
      <c r="SVK425" s="94"/>
      <c r="SVL425" s="94"/>
      <c r="SVM425" s="94"/>
      <c r="SVN425" s="94"/>
      <c r="SVO425" s="94"/>
      <c r="SVP425" s="94"/>
      <c r="SVQ425" s="94"/>
      <c r="SVR425" s="94"/>
      <c r="SVS425" s="94"/>
      <c r="SVT425" s="94"/>
      <c r="SVU425" s="94"/>
      <c r="SVV425" s="94"/>
      <c r="SVW425" s="94"/>
      <c r="SVX425" s="94"/>
      <c r="SVY425" s="94"/>
      <c r="SVZ425" s="94"/>
      <c r="SWA425" s="94"/>
      <c r="SWB425" s="94"/>
      <c r="SWC425" s="94"/>
      <c r="SWD425" s="94"/>
      <c r="SWE425" s="94"/>
      <c r="SWF425" s="94"/>
      <c r="SWG425" s="94"/>
      <c r="SWH425" s="94"/>
      <c r="SWI425" s="94"/>
      <c r="SWJ425" s="94"/>
      <c r="SWK425" s="94"/>
      <c r="SWL425" s="94"/>
      <c r="SWM425" s="94"/>
      <c r="SWN425" s="94"/>
      <c r="SWO425" s="94"/>
      <c r="SWP425" s="94"/>
      <c r="SWQ425" s="94"/>
      <c r="SWR425" s="94"/>
      <c r="SWS425" s="94"/>
      <c r="SWT425" s="94"/>
      <c r="SWU425" s="94"/>
      <c r="SWV425" s="94"/>
      <c r="SWW425" s="94"/>
      <c r="SWX425" s="94"/>
      <c r="SWY425" s="94"/>
      <c r="SWZ425" s="94"/>
      <c r="SXA425" s="94"/>
      <c r="SXB425" s="94"/>
      <c r="SXC425" s="94"/>
      <c r="SXD425" s="94"/>
      <c r="SXE425" s="94"/>
      <c r="SXF425" s="94"/>
      <c r="SXG425" s="94"/>
      <c r="SXH425" s="94"/>
      <c r="SXI425" s="94"/>
      <c r="SXJ425" s="94"/>
      <c r="SXK425" s="94"/>
      <c r="SXL425" s="94"/>
      <c r="SXM425" s="94"/>
      <c r="SXN425" s="94"/>
      <c r="SXO425" s="94"/>
      <c r="SXP425" s="94"/>
      <c r="SXQ425" s="94"/>
      <c r="SXR425" s="94"/>
      <c r="SXS425" s="94"/>
      <c r="SXT425" s="94"/>
      <c r="SXU425" s="94"/>
      <c r="SXV425" s="94"/>
      <c r="SXW425" s="94"/>
      <c r="SXX425" s="94"/>
      <c r="SXY425" s="94"/>
      <c r="SXZ425" s="94"/>
      <c r="SYA425" s="94"/>
      <c r="SYB425" s="94"/>
      <c r="SYC425" s="94"/>
      <c r="SYD425" s="94"/>
      <c r="SYE425" s="94"/>
      <c r="SYF425" s="94"/>
      <c r="SYG425" s="94"/>
      <c r="SYH425" s="94"/>
      <c r="SYI425" s="94"/>
      <c r="SYJ425" s="94"/>
      <c r="SYK425" s="94"/>
      <c r="SYL425" s="94"/>
      <c r="SYM425" s="94"/>
      <c r="SYN425" s="94"/>
      <c r="SYO425" s="94"/>
      <c r="SYP425" s="94"/>
      <c r="SYQ425" s="94"/>
      <c r="SYR425" s="94"/>
      <c r="SYS425" s="94"/>
      <c r="SYT425" s="94"/>
      <c r="SYU425" s="94"/>
      <c r="SYV425" s="94"/>
      <c r="SYW425" s="94"/>
      <c r="SYX425" s="94"/>
      <c r="SYY425" s="94"/>
      <c r="SYZ425" s="94"/>
      <c r="SZA425" s="94"/>
      <c r="SZB425" s="94"/>
      <c r="SZC425" s="94"/>
      <c r="SZD425" s="94"/>
      <c r="SZE425" s="94"/>
      <c r="SZF425" s="94"/>
      <c r="SZG425" s="94"/>
      <c r="SZH425" s="94"/>
      <c r="SZI425" s="94"/>
      <c r="SZJ425" s="94"/>
      <c r="SZK425" s="94"/>
      <c r="SZL425" s="94"/>
      <c r="SZM425" s="94"/>
      <c r="SZN425" s="94"/>
      <c r="SZO425" s="94"/>
      <c r="SZP425" s="94"/>
      <c r="SZQ425" s="94"/>
      <c r="SZR425" s="94"/>
      <c r="SZS425" s="94"/>
      <c r="SZT425" s="94"/>
      <c r="SZU425" s="94"/>
      <c r="SZV425" s="94"/>
      <c r="SZW425" s="94"/>
      <c r="SZX425" s="94"/>
      <c r="SZY425" s="94"/>
      <c r="SZZ425" s="94"/>
      <c r="TAA425" s="94"/>
      <c r="TAB425" s="94"/>
      <c r="TAC425" s="94"/>
      <c r="TAD425" s="94"/>
      <c r="TAE425" s="94"/>
      <c r="TAF425" s="94"/>
      <c r="TAG425" s="94"/>
      <c r="TAH425" s="94"/>
      <c r="TAI425" s="94"/>
      <c r="TAJ425" s="94"/>
      <c r="TAK425" s="94"/>
      <c r="TAL425" s="94"/>
      <c r="TAM425" s="94"/>
      <c r="TAN425" s="94"/>
      <c r="TAO425" s="94"/>
      <c r="TAP425" s="94"/>
      <c r="TAQ425" s="94"/>
      <c r="TAR425" s="94"/>
      <c r="TAS425" s="94"/>
      <c r="TAT425" s="94"/>
      <c r="TAU425" s="94"/>
      <c r="TAV425" s="94"/>
      <c r="TAW425" s="94"/>
      <c r="TAX425" s="94"/>
      <c r="TAY425" s="94"/>
      <c r="TAZ425" s="94"/>
      <c r="TBA425" s="94"/>
      <c r="TBB425" s="94"/>
      <c r="TBC425" s="94"/>
      <c r="TBD425" s="94"/>
      <c r="TBE425" s="94"/>
      <c r="TBF425" s="94"/>
      <c r="TBG425" s="94"/>
      <c r="TBH425" s="94"/>
      <c r="TBI425" s="94"/>
      <c r="TBJ425" s="94"/>
      <c r="TBK425" s="94"/>
      <c r="TBL425" s="94"/>
      <c r="TBM425" s="94"/>
      <c r="TBN425" s="94"/>
      <c r="TBO425" s="94"/>
      <c r="TBP425" s="94"/>
      <c r="TBQ425" s="94"/>
      <c r="TBR425" s="94"/>
      <c r="TBS425" s="94"/>
      <c r="TBT425" s="94"/>
      <c r="TBU425" s="94"/>
      <c r="TBV425" s="94"/>
      <c r="TBW425" s="94"/>
      <c r="TBX425" s="94"/>
      <c r="TBY425" s="94"/>
      <c r="TBZ425" s="94"/>
      <c r="TCA425" s="94"/>
      <c r="TCB425" s="94"/>
      <c r="TCC425" s="94"/>
      <c r="TCD425" s="94"/>
      <c r="TCE425" s="94"/>
      <c r="TCF425" s="94"/>
      <c r="TCG425" s="94"/>
      <c r="TCH425" s="94"/>
      <c r="TCI425" s="94"/>
      <c r="TCJ425" s="94"/>
      <c r="TCK425" s="94"/>
      <c r="TCL425" s="94"/>
      <c r="TCM425" s="94"/>
      <c r="TCN425" s="94"/>
      <c r="TCO425" s="94"/>
      <c r="TCP425" s="94"/>
      <c r="TCQ425" s="94"/>
      <c r="TCR425" s="94"/>
      <c r="TCS425" s="94"/>
      <c r="TCT425" s="94"/>
      <c r="TCU425" s="94"/>
      <c r="TCV425" s="94"/>
      <c r="TCW425" s="94"/>
      <c r="TCX425" s="94"/>
      <c r="TCY425" s="94"/>
      <c r="TCZ425" s="94"/>
      <c r="TDA425" s="94"/>
      <c r="TDB425" s="94"/>
      <c r="TDC425" s="94"/>
      <c r="TDD425" s="94"/>
      <c r="TDE425" s="94"/>
      <c r="TDF425" s="94"/>
      <c r="TDG425" s="94"/>
      <c r="TDH425" s="94"/>
      <c r="TDI425" s="94"/>
      <c r="TDJ425" s="94"/>
      <c r="TDK425" s="94"/>
      <c r="TDL425" s="94"/>
      <c r="TDM425" s="94"/>
      <c r="TDN425" s="94"/>
      <c r="TDO425" s="94"/>
      <c r="TDP425" s="94"/>
      <c r="TDQ425" s="94"/>
      <c r="TDR425" s="94"/>
      <c r="TDS425" s="94"/>
      <c r="TDT425" s="94"/>
      <c r="TDU425" s="94"/>
      <c r="TDV425" s="94"/>
      <c r="TDW425" s="94"/>
      <c r="TDX425" s="94"/>
      <c r="TDY425" s="94"/>
      <c r="TDZ425" s="94"/>
      <c r="TEA425" s="94"/>
      <c r="TEB425" s="94"/>
      <c r="TEC425" s="94"/>
      <c r="TED425" s="94"/>
      <c r="TEE425" s="94"/>
      <c r="TEF425" s="94"/>
      <c r="TEG425" s="94"/>
      <c r="TEH425" s="94"/>
      <c r="TEI425" s="94"/>
      <c r="TEJ425" s="94"/>
      <c r="TEK425" s="94"/>
      <c r="TEL425" s="94"/>
      <c r="TEM425" s="94"/>
      <c r="TEN425" s="94"/>
      <c r="TEO425" s="94"/>
      <c r="TEP425" s="94"/>
      <c r="TEQ425" s="94"/>
      <c r="TER425" s="94"/>
      <c r="TES425" s="94"/>
      <c r="TET425" s="94"/>
      <c r="TEU425" s="94"/>
      <c r="TEV425" s="94"/>
      <c r="TEW425" s="94"/>
      <c r="TEX425" s="94"/>
      <c r="TEY425" s="94"/>
      <c r="TEZ425" s="94"/>
      <c r="TFA425" s="94"/>
      <c r="TFB425" s="94"/>
      <c r="TFC425" s="94"/>
      <c r="TFD425" s="94"/>
      <c r="TFE425" s="94"/>
      <c r="TFF425" s="94"/>
      <c r="TFG425" s="94"/>
      <c r="TFH425" s="94"/>
      <c r="TFI425" s="94"/>
      <c r="TFJ425" s="94"/>
      <c r="TFK425" s="94"/>
      <c r="TFL425" s="94"/>
      <c r="TFM425" s="94"/>
      <c r="TFN425" s="94"/>
      <c r="TFO425" s="94"/>
      <c r="TFP425" s="94"/>
      <c r="TFQ425" s="94"/>
      <c r="TFR425" s="94"/>
      <c r="TFS425" s="94"/>
      <c r="TFT425" s="94"/>
      <c r="TFU425" s="94"/>
      <c r="TFV425" s="94"/>
      <c r="TFW425" s="94"/>
      <c r="TFX425" s="94"/>
      <c r="TFY425" s="94"/>
      <c r="TFZ425" s="94"/>
      <c r="TGA425" s="94"/>
      <c r="TGB425" s="94"/>
      <c r="TGC425" s="94"/>
      <c r="TGD425" s="94"/>
      <c r="TGE425" s="94"/>
      <c r="TGF425" s="94"/>
      <c r="TGG425" s="94"/>
      <c r="TGH425" s="94"/>
      <c r="TGI425" s="94"/>
      <c r="TGJ425" s="94"/>
      <c r="TGK425" s="94"/>
      <c r="TGL425" s="94"/>
      <c r="TGM425" s="94"/>
      <c r="TGN425" s="94"/>
      <c r="TGO425" s="94"/>
      <c r="TGP425" s="94"/>
      <c r="TGQ425" s="94"/>
      <c r="TGR425" s="94"/>
      <c r="TGS425" s="94"/>
      <c r="TGT425" s="94"/>
      <c r="TGU425" s="94"/>
      <c r="TGV425" s="94"/>
      <c r="TGW425" s="94"/>
      <c r="TGX425" s="94"/>
      <c r="TGY425" s="94"/>
      <c r="TGZ425" s="94"/>
      <c r="THA425" s="94"/>
      <c r="THB425" s="94"/>
      <c r="THC425" s="94"/>
      <c r="THD425" s="94"/>
      <c r="THE425" s="94"/>
      <c r="THF425" s="94"/>
      <c r="THG425" s="94"/>
      <c r="THH425" s="94"/>
      <c r="THI425" s="94"/>
      <c r="THJ425" s="94"/>
      <c r="THK425" s="94"/>
      <c r="THL425" s="94"/>
      <c r="THM425" s="94"/>
      <c r="THN425" s="94"/>
      <c r="THO425" s="94"/>
      <c r="THP425" s="94"/>
      <c r="THQ425" s="94"/>
      <c r="THR425" s="94"/>
      <c r="THS425" s="94"/>
      <c r="THT425" s="94"/>
      <c r="THU425" s="94"/>
      <c r="THV425" s="94"/>
      <c r="THW425" s="94"/>
      <c r="THX425" s="94"/>
      <c r="THY425" s="94"/>
      <c r="THZ425" s="94"/>
      <c r="TIA425" s="94"/>
      <c r="TIB425" s="94"/>
      <c r="TIC425" s="94"/>
      <c r="TID425" s="94"/>
      <c r="TIE425" s="94"/>
      <c r="TIF425" s="94"/>
      <c r="TIG425" s="94"/>
      <c r="TIH425" s="94"/>
      <c r="TII425" s="94"/>
      <c r="TIJ425" s="94"/>
      <c r="TIK425" s="94"/>
      <c r="TIL425" s="94"/>
      <c r="TIM425" s="94"/>
      <c r="TIN425" s="94"/>
      <c r="TIO425" s="94"/>
      <c r="TIP425" s="94"/>
      <c r="TIQ425" s="94"/>
      <c r="TIR425" s="94"/>
      <c r="TIS425" s="94"/>
      <c r="TIT425" s="94"/>
      <c r="TIU425" s="94"/>
      <c r="TIV425" s="94"/>
      <c r="TIW425" s="94"/>
      <c r="TIX425" s="94"/>
      <c r="TIY425" s="94"/>
      <c r="TIZ425" s="94"/>
      <c r="TJA425" s="94"/>
      <c r="TJB425" s="94"/>
      <c r="TJC425" s="94"/>
      <c r="TJD425" s="94"/>
      <c r="TJE425" s="94"/>
      <c r="TJF425" s="94"/>
      <c r="TJG425" s="94"/>
      <c r="TJH425" s="94"/>
      <c r="TJI425" s="94"/>
      <c r="TJJ425" s="94"/>
      <c r="TJK425" s="94"/>
      <c r="TJL425" s="94"/>
      <c r="TJM425" s="94"/>
      <c r="TJN425" s="94"/>
      <c r="TJO425" s="94"/>
      <c r="TJP425" s="94"/>
      <c r="TJQ425" s="94"/>
      <c r="TJR425" s="94"/>
      <c r="TJS425" s="94"/>
      <c r="TJT425" s="94"/>
      <c r="TJU425" s="94"/>
      <c r="TJV425" s="94"/>
      <c r="TJW425" s="94"/>
      <c r="TJX425" s="94"/>
      <c r="TJY425" s="94"/>
      <c r="TJZ425" s="94"/>
      <c r="TKA425" s="94"/>
      <c r="TKB425" s="94"/>
      <c r="TKC425" s="94"/>
      <c r="TKD425" s="94"/>
      <c r="TKE425" s="94"/>
      <c r="TKF425" s="94"/>
      <c r="TKG425" s="94"/>
      <c r="TKH425" s="94"/>
      <c r="TKI425" s="94"/>
      <c r="TKJ425" s="94"/>
      <c r="TKK425" s="94"/>
      <c r="TKL425" s="94"/>
      <c r="TKM425" s="94"/>
      <c r="TKN425" s="94"/>
      <c r="TKO425" s="94"/>
      <c r="TKP425" s="94"/>
      <c r="TKQ425" s="94"/>
      <c r="TKR425" s="94"/>
      <c r="TKS425" s="94"/>
      <c r="TKT425" s="94"/>
      <c r="TKU425" s="94"/>
      <c r="TKV425" s="94"/>
      <c r="TKW425" s="94"/>
      <c r="TKX425" s="94"/>
      <c r="TKY425" s="94"/>
      <c r="TKZ425" s="94"/>
      <c r="TLA425" s="94"/>
      <c r="TLB425" s="94"/>
      <c r="TLC425" s="94"/>
      <c r="TLD425" s="94"/>
      <c r="TLE425" s="94"/>
      <c r="TLF425" s="94"/>
      <c r="TLG425" s="94"/>
      <c r="TLH425" s="94"/>
      <c r="TLI425" s="94"/>
      <c r="TLJ425" s="94"/>
      <c r="TLK425" s="94"/>
      <c r="TLL425" s="94"/>
      <c r="TLM425" s="94"/>
      <c r="TLN425" s="94"/>
      <c r="TLO425" s="94"/>
      <c r="TLP425" s="94"/>
      <c r="TLQ425" s="94"/>
      <c r="TLR425" s="94"/>
      <c r="TLS425" s="94"/>
      <c r="TLT425" s="94"/>
      <c r="TLU425" s="94"/>
      <c r="TLV425" s="94"/>
      <c r="TLW425" s="94"/>
      <c r="TLX425" s="94"/>
      <c r="TLY425" s="94"/>
      <c r="TLZ425" s="94"/>
      <c r="TMA425" s="94"/>
      <c r="TMB425" s="94"/>
      <c r="TMC425" s="94"/>
      <c r="TMD425" s="94"/>
      <c r="TME425" s="94"/>
      <c r="TMF425" s="94"/>
      <c r="TMG425" s="94"/>
      <c r="TMH425" s="94"/>
      <c r="TMI425" s="94"/>
      <c r="TMJ425" s="94"/>
      <c r="TMK425" s="94"/>
      <c r="TML425" s="94"/>
      <c r="TMM425" s="94"/>
      <c r="TMN425" s="94"/>
      <c r="TMO425" s="94"/>
      <c r="TMP425" s="94"/>
      <c r="TMQ425" s="94"/>
      <c r="TMR425" s="94"/>
      <c r="TMS425" s="94"/>
      <c r="TMT425" s="94"/>
      <c r="TMU425" s="94"/>
      <c r="TMV425" s="94"/>
      <c r="TMW425" s="94"/>
      <c r="TMX425" s="94"/>
      <c r="TMY425" s="94"/>
      <c r="TMZ425" s="94"/>
      <c r="TNA425" s="94"/>
      <c r="TNB425" s="94"/>
      <c r="TNC425" s="94"/>
      <c r="TND425" s="94"/>
      <c r="TNE425" s="94"/>
      <c r="TNF425" s="94"/>
      <c r="TNG425" s="94"/>
      <c r="TNH425" s="94"/>
      <c r="TNI425" s="94"/>
      <c r="TNJ425" s="94"/>
      <c r="TNK425" s="94"/>
      <c r="TNL425" s="94"/>
      <c r="TNM425" s="94"/>
      <c r="TNN425" s="94"/>
      <c r="TNO425" s="94"/>
      <c r="TNP425" s="94"/>
      <c r="TNQ425" s="94"/>
      <c r="TNR425" s="94"/>
      <c r="TNS425" s="94"/>
      <c r="TNT425" s="94"/>
      <c r="TNU425" s="94"/>
      <c r="TNV425" s="94"/>
      <c r="TNW425" s="94"/>
      <c r="TNX425" s="94"/>
      <c r="TNY425" s="94"/>
      <c r="TNZ425" s="94"/>
      <c r="TOA425" s="94"/>
      <c r="TOB425" s="94"/>
      <c r="TOC425" s="94"/>
      <c r="TOD425" s="94"/>
      <c r="TOE425" s="94"/>
      <c r="TOF425" s="94"/>
      <c r="TOG425" s="94"/>
      <c r="TOH425" s="94"/>
      <c r="TOI425" s="94"/>
      <c r="TOJ425" s="94"/>
      <c r="TOK425" s="94"/>
      <c r="TOL425" s="94"/>
      <c r="TOM425" s="94"/>
      <c r="TON425" s="94"/>
      <c r="TOO425" s="94"/>
      <c r="TOP425" s="94"/>
      <c r="TOQ425" s="94"/>
      <c r="TOR425" s="94"/>
      <c r="TOS425" s="94"/>
      <c r="TOT425" s="94"/>
      <c r="TOU425" s="94"/>
      <c r="TOV425" s="94"/>
      <c r="TOW425" s="94"/>
      <c r="TOX425" s="94"/>
      <c r="TOY425" s="94"/>
      <c r="TOZ425" s="94"/>
      <c r="TPA425" s="94"/>
      <c r="TPB425" s="94"/>
      <c r="TPC425" s="94"/>
      <c r="TPD425" s="94"/>
      <c r="TPE425" s="94"/>
      <c r="TPF425" s="94"/>
      <c r="TPG425" s="94"/>
      <c r="TPH425" s="94"/>
      <c r="TPI425" s="94"/>
      <c r="TPJ425" s="94"/>
      <c r="TPK425" s="94"/>
      <c r="TPL425" s="94"/>
      <c r="TPM425" s="94"/>
      <c r="TPN425" s="94"/>
      <c r="TPO425" s="94"/>
      <c r="TPP425" s="94"/>
      <c r="TPQ425" s="94"/>
      <c r="TPR425" s="94"/>
      <c r="TPS425" s="94"/>
      <c r="TPT425" s="94"/>
      <c r="TPU425" s="94"/>
      <c r="TPV425" s="94"/>
      <c r="TPW425" s="94"/>
      <c r="TPX425" s="94"/>
      <c r="TPY425" s="94"/>
      <c r="TPZ425" s="94"/>
      <c r="TQA425" s="94"/>
      <c r="TQB425" s="94"/>
      <c r="TQC425" s="94"/>
      <c r="TQD425" s="94"/>
      <c r="TQE425" s="94"/>
      <c r="TQF425" s="94"/>
      <c r="TQG425" s="94"/>
      <c r="TQH425" s="94"/>
      <c r="TQI425" s="94"/>
      <c r="TQJ425" s="94"/>
      <c r="TQK425" s="94"/>
      <c r="TQL425" s="94"/>
      <c r="TQM425" s="94"/>
      <c r="TQN425" s="94"/>
      <c r="TQO425" s="94"/>
      <c r="TQP425" s="94"/>
      <c r="TQQ425" s="94"/>
      <c r="TQR425" s="94"/>
      <c r="TQS425" s="94"/>
      <c r="TQT425" s="94"/>
      <c r="TQU425" s="94"/>
      <c r="TQV425" s="94"/>
      <c r="TQW425" s="94"/>
      <c r="TQX425" s="94"/>
      <c r="TQY425" s="94"/>
      <c r="TQZ425" s="94"/>
      <c r="TRA425" s="94"/>
      <c r="TRB425" s="94"/>
      <c r="TRC425" s="94"/>
      <c r="TRD425" s="94"/>
      <c r="TRE425" s="94"/>
      <c r="TRF425" s="94"/>
      <c r="TRG425" s="94"/>
      <c r="TRH425" s="94"/>
      <c r="TRI425" s="94"/>
      <c r="TRJ425" s="94"/>
      <c r="TRK425" s="94"/>
      <c r="TRL425" s="94"/>
      <c r="TRM425" s="94"/>
      <c r="TRN425" s="94"/>
      <c r="TRO425" s="94"/>
      <c r="TRP425" s="94"/>
      <c r="TRQ425" s="94"/>
      <c r="TRR425" s="94"/>
      <c r="TRS425" s="94"/>
      <c r="TRT425" s="94"/>
      <c r="TRU425" s="94"/>
      <c r="TRV425" s="94"/>
      <c r="TRW425" s="94"/>
      <c r="TRX425" s="94"/>
      <c r="TRY425" s="94"/>
      <c r="TRZ425" s="94"/>
      <c r="TSA425" s="94"/>
      <c r="TSB425" s="94"/>
      <c r="TSC425" s="94"/>
      <c r="TSD425" s="94"/>
      <c r="TSE425" s="94"/>
      <c r="TSF425" s="94"/>
      <c r="TSG425" s="94"/>
      <c r="TSH425" s="94"/>
      <c r="TSI425" s="94"/>
      <c r="TSJ425" s="94"/>
      <c r="TSK425" s="94"/>
      <c r="TSL425" s="94"/>
      <c r="TSM425" s="94"/>
      <c r="TSN425" s="94"/>
      <c r="TSO425" s="94"/>
      <c r="TSP425" s="94"/>
      <c r="TSQ425" s="94"/>
      <c r="TSR425" s="94"/>
      <c r="TSS425" s="94"/>
      <c r="TST425" s="94"/>
      <c r="TSU425" s="94"/>
      <c r="TSV425" s="94"/>
      <c r="TSW425" s="94"/>
      <c r="TSX425" s="94"/>
      <c r="TSY425" s="94"/>
      <c r="TSZ425" s="94"/>
      <c r="TTA425" s="94"/>
      <c r="TTB425" s="94"/>
      <c r="TTC425" s="94"/>
      <c r="TTD425" s="94"/>
      <c r="TTE425" s="94"/>
      <c r="TTF425" s="94"/>
      <c r="TTG425" s="94"/>
      <c r="TTH425" s="94"/>
      <c r="TTI425" s="94"/>
      <c r="TTJ425" s="94"/>
      <c r="TTK425" s="94"/>
      <c r="TTL425" s="94"/>
      <c r="TTM425" s="94"/>
      <c r="TTN425" s="94"/>
      <c r="TTO425" s="94"/>
      <c r="TTP425" s="94"/>
      <c r="TTQ425" s="94"/>
      <c r="TTR425" s="94"/>
      <c r="TTS425" s="94"/>
      <c r="TTT425" s="94"/>
      <c r="TTU425" s="94"/>
      <c r="TTV425" s="94"/>
      <c r="TTW425" s="94"/>
      <c r="TTX425" s="94"/>
      <c r="TTY425" s="94"/>
      <c r="TTZ425" s="94"/>
      <c r="TUA425" s="94"/>
      <c r="TUB425" s="94"/>
      <c r="TUC425" s="94"/>
      <c r="TUD425" s="94"/>
      <c r="TUE425" s="94"/>
      <c r="TUF425" s="94"/>
      <c r="TUG425" s="94"/>
      <c r="TUH425" s="94"/>
      <c r="TUI425" s="94"/>
      <c r="TUJ425" s="94"/>
      <c r="TUK425" s="94"/>
      <c r="TUL425" s="94"/>
      <c r="TUM425" s="94"/>
      <c r="TUN425" s="94"/>
      <c r="TUO425" s="94"/>
      <c r="TUP425" s="94"/>
      <c r="TUQ425" s="94"/>
      <c r="TUR425" s="94"/>
      <c r="TUS425" s="94"/>
      <c r="TUT425" s="94"/>
      <c r="TUU425" s="94"/>
      <c r="TUV425" s="94"/>
      <c r="TUW425" s="94"/>
      <c r="TUX425" s="94"/>
      <c r="TUY425" s="94"/>
      <c r="TUZ425" s="94"/>
      <c r="TVA425" s="94"/>
      <c r="TVB425" s="94"/>
      <c r="TVC425" s="94"/>
      <c r="TVD425" s="94"/>
      <c r="TVE425" s="94"/>
      <c r="TVF425" s="94"/>
      <c r="TVG425" s="94"/>
      <c r="TVH425" s="94"/>
      <c r="TVI425" s="94"/>
      <c r="TVJ425" s="94"/>
      <c r="TVK425" s="94"/>
      <c r="TVL425" s="94"/>
      <c r="TVM425" s="94"/>
      <c r="TVN425" s="94"/>
      <c r="TVO425" s="94"/>
      <c r="TVP425" s="94"/>
      <c r="TVQ425" s="94"/>
      <c r="TVR425" s="94"/>
      <c r="TVS425" s="94"/>
      <c r="TVT425" s="94"/>
      <c r="TVU425" s="94"/>
      <c r="TVV425" s="94"/>
      <c r="TVW425" s="94"/>
      <c r="TVX425" s="94"/>
      <c r="TVY425" s="94"/>
      <c r="TVZ425" s="94"/>
      <c r="TWA425" s="94"/>
      <c r="TWB425" s="94"/>
      <c r="TWC425" s="94"/>
      <c r="TWD425" s="94"/>
      <c r="TWE425" s="94"/>
      <c r="TWF425" s="94"/>
      <c r="TWG425" s="94"/>
      <c r="TWH425" s="94"/>
      <c r="TWI425" s="94"/>
      <c r="TWJ425" s="94"/>
      <c r="TWK425" s="94"/>
      <c r="TWL425" s="94"/>
      <c r="TWM425" s="94"/>
      <c r="TWN425" s="94"/>
      <c r="TWO425" s="94"/>
      <c r="TWP425" s="94"/>
      <c r="TWQ425" s="94"/>
      <c r="TWR425" s="94"/>
      <c r="TWS425" s="94"/>
      <c r="TWT425" s="94"/>
      <c r="TWU425" s="94"/>
      <c r="TWV425" s="94"/>
      <c r="TWW425" s="94"/>
      <c r="TWX425" s="94"/>
      <c r="TWY425" s="94"/>
      <c r="TWZ425" s="94"/>
      <c r="TXA425" s="94"/>
      <c r="TXB425" s="94"/>
      <c r="TXC425" s="94"/>
      <c r="TXD425" s="94"/>
      <c r="TXE425" s="94"/>
      <c r="TXF425" s="94"/>
      <c r="TXG425" s="94"/>
      <c r="TXH425" s="94"/>
      <c r="TXI425" s="94"/>
      <c r="TXJ425" s="94"/>
      <c r="TXK425" s="94"/>
      <c r="TXL425" s="94"/>
      <c r="TXM425" s="94"/>
      <c r="TXN425" s="94"/>
      <c r="TXO425" s="94"/>
      <c r="TXP425" s="94"/>
      <c r="TXQ425" s="94"/>
      <c r="TXR425" s="94"/>
      <c r="TXS425" s="94"/>
      <c r="TXT425" s="94"/>
      <c r="TXU425" s="94"/>
      <c r="TXV425" s="94"/>
      <c r="TXW425" s="94"/>
      <c r="TXX425" s="94"/>
      <c r="TXY425" s="94"/>
      <c r="TXZ425" s="94"/>
      <c r="TYA425" s="94"/>
      <c r="TYB425" s="94"/>
      <c r="TYC425" s="94"/>
      <c r="TYD425" s="94"/>
      <c r="TYE425" s="94"/>
      <c r="TYF425" s="94"/>
      <c r="TYG425" s="94"/>
      <c r="TYH425" s="94"/>
      <c r="TYI425" s="94"/>
      <c r="TYJ425" s="94"/>
      <c r="TYK425" s="94"/>
      <c r="TYL425" s="94"/>
      <c r="TYM425" s="94"/>
      <c r="TYN425" s="94"/>
      <c r="TYO425" s="94"/>
      <c r="TYP425" s="94"/>
      <c r="TYQ425" s="94"/>
      <c r="TYR425" s="94"/>
      <c r="TYS425" s="94"/>
      <c r="TYT425" s="94"/>
      <c r="TYU425" s="94"/>
      <c r="TYV425" s="94"/>
      <c r="TYW425" s="94"/>
      <c r="TYX425" s="94"/>
      <c r="TYY425" s="94"/>
      <c r="TYZ425" s="94"/>
      <c r="TZA425" s="94"/>
      <c r="TZB425" s="94"/>
      <c r="TZC425" s="94"/>
      <c r="TZD425" s="94"/>
      <c r="TZE425" s="94"/>
      <c r="TZF425" s="94"/>
      <c r="TZG425" s="94"/>
      <c r="TZH425" s="94"/>
      <c r="TZI425" s="94"/>
      <c r="TZJ425" s="94"/>
      <c r="TZK425" s="94"/>
      <c r="TZL425" s="94"/>
      <c r="TZM425" s="94"/>
      <c r="TZN425" s="94"/>
      <c r="TZO425" s="94"/>
      <c r="TZP425" s="94"/>
      <c r="TZQ425" s="94"/>
      <c r="TZR425" s="94"/>
      <c r="TZS425" s="94"/>
      <c r="TZT425" s="94"/>
      <c r="TZU425" s="94"/>
      <c r="TZV425" s="94"/>
      <c r="TZW425" s="94"/>
      <c r="TZX425" s="94"/>
      <c r="TZY425" s="94"/>
      <c r="TZZ425" s="94"/>
      <c r="UAA425" s="94"/>
      <c r="UAB425" s="94"/>
      <c r="UAC425" s="94"/>
      <c r="UAD425" s="94"/>
      <c r="UAE425" s="94"/>
      <c r="UAF425" s="94"/>
      <c r="UAG425" s="94"/>
      <c r="UAH425" s="94"/>
      <c r="UAI425" s="94"/>
      <c r="UAJ425" s="94"/>
      <c r="UAK425" s="94"/>
      <c r="UAL425" s="94"/>
      <c r="UAM425" s="94"/>
      <c r="UAN425" s="94"/>
      <c r="UAO425" s="94"/>
      <c r="UAP425" s="94"/>
      <c r="UAQ425" s="94"/>
      <c r="UAR425" s="94"/>
      <c r="UAS425" s="94"/>
      <c r="UAT425" s="94"/>
      <c r="UAU425" s="94"/>
      <c r="UAV425" s="94"/>
      <c r="UAW425" s="94"/>
      <c r="UAX425" s="94"/>
      <c r="UAY425" s="94"/>
      <c r="UAZ425" s="94"/>
      <c r="UBA425" s="94"/>
      <c r="UBB425" s="94"/>
      <c r="UBC425" s="94"/>
      <c r="UBD425" s="94"/>
      <c r="UBE425" s="94"/>
      <c r="UBF425" s="94"/>
      <c r="UBG425" s="94"/>
      <c r="UBH425" s="94"/>
      <c r="UBI425" s="94"/>
      <c r="UBJ425" s="94"/>
      <c r="UBK425" s="94"/>
      <c r="UBL425" s="94"/>
      <c r="UBM425" s="94"/>
      <c r="UBN425" s="94"/>
      <c r="UBO425" s="94"/>
      <c r="UBP425" s="94"/>
      <c r="UBQ425" s="94"/>
      <c r="UBR425" s="94"/>
      <c r="UBS425" s="94"/>
      <c r="UBT425" s="94"/>
      <c r="UBU425" s="94"/>
      <c r="UBV425" s="94"/>
      <c r="UBW425" s="94"/>
      <c r="UBX425" s="94"/>
      <c r="UBY425" s="94"/>
      <c r="UBZ425" s="94"/>
      <c r="UCA425" s="94"/>
      <c r="UCB425" s="94"/>
      <c r="UCC425" s="94"/>
      <c r="UCD425" s="94"/>
      <c r="UCE425" s="94"/>
      <c r="UCF425" s="94"/>
      <c r="UCG425" s="94"/>
      <c r="UCH425" s="94"/>
      <c r="UCI425" s="94"/>
      <c r="UCJ425" s="94"/>
      <c r="UCK425" s="94"/>
      <c r="UCL425" s="94"/>
      <c r="UCM425" s="94"/>
      <c r="UCN425" s="94"/>
      <c r="UCO425" s="94"/>
      <c r="UCP425" s="94"/>
      <c r="UCQ425" s="94"/>
      <c r="UCR425" s="94"/>
      <c r="UCS425" s="94"/>
      <c r="UCT425" s="94"/>
      <c r="UCU425" s="94"/>
      <c r="UCV425" s="94"/>
      <c r="UCW425" s="94"/>
      <c r="UCX425" s="94"/>
      <c r="UCY425" s="94"/>
      <c r="UCZ425" s="94"/>
      <c r="UDA425" s="94"/>
      <c r="UDB425" s="94"/>
      <c r="UDC425" s="94"/>
      <c r="UDD425" s="94"/>
      <c r="UDE425" s="94"/>
      <c r="UDF425" s="94"/>
      <c r="UDG425" s="94"/>
      <c r="UDH425" s="94"/>
      <c r="UDI425" s="94"/>
      <c r="UDJ425" s="94"/>
      <c r="UDK425" s="94"/>
      <c r="UDL425" s="94"/>
      <c r="UDM425" s="94"/>
      <c r="UDN425" s="94"/>
      <c r="UDO425" s="94"/>
      <c r="UDP425" s="94"/>
      <c r="UDQ425" s="94"/>
      <c r="UDR425" s="94"/>
      <c r="UDS425" s="94"/>
      <c r="UDT425" s="94"/>
      <c r="UDU425" s="94"/>
      <c r="UDV425" s="94"/>
      <c r="UDW425" s="94"/>
      <c r="UDX425" s="94"/>
      <c r="UDY425" s="94"/>
      <c r="UDZ425" s="94"/>
      <c r="UEA425" s="94"/>
      <c r="UEB425" s="94"/>
      <c r="UEC425" s="94"/>
      <c r="UED425" s="94"/>
      <c r="UEE425" s="94"/>
      <c r="UEF425" s="94"/>
      <c r="UEG425" s="94"/>
      <c r="UEH425" s="94"/>
      <c r="UEI425" s="94"/>
      <c r="UEJ425" s="94"/>
      <c r="UEK425" s="94"/>
      <c r="UEL425" s="94"/>
      <c r="UEM425" s="94"/>
      <c r="UEN425" s="94"/>
      <c r="UEO425" s="94"/>
      <c r="UEP425" s="94"/>
      <c r="UEQ425" s="94"/>
      <c r="UER425" s="94"/>
      <c r="UES425" s="94"/>
      <c r="UET425" s="94"/>
      <c r="UEU425" s="94"/>
      <c r="UEV425" s="94"/>
      <c r="UEW425" s="94"/>
      <c r="UEX425" s="94"/>
      <c r="UEY425" s="94"/>
      <c r="UEZ425" s="94"/>
      <c r="UFA425" s="94"/>
      <c r="UFB425" s="94"/>
      <c r="UFC425" s="94"/>
      <c r="UFD425" s="94"/>
      <c r="UFE425" s="94"/>
      <c r="UFF425" s="94"/>
      <c r="UFG425" s="94"/>
      <c r="UFH425" s="94"/>
      <c r="UFI425" s="94"/>
      <c r="UFJ425" s="94"/>
      <c r="UFK425" s="94"/>
      <c r="UFL425" s="94"/>
      <c r="UFM425" s="94"/>
      <c r="UFN425" s="94"/>
      <c r="UFO425" s="94"/>
      <c r="UFP425" s="94"/>
      <c r="UFQ425" s="94"/>
      <c r="UFR425" s="94"/>
      <c r="UFS425" s="94"/>
      <c r="UFT425" s="94"/>
      <c r="UFU425" s="94"/>
      <c r="UFV425" s="94"/>
      <c r="UFW425" s="94"/>
      <c r="UFX425" s="94"/>
      <c r="UFY425" s="94"/>
      <c r="UFZ425" s="94"/>
      <c r="UGA425" s="94"/>
      <c r="UGB425" s="94"/>
      <c r="UGC425" s="94"/>
      <c r="UGD425" s="94"/>
      <c r="UGE425" s="94"/>
      <c r="UGF425" s="94"/>
      <c r="UGG425" s="94"/>
      <c r="UGH425" s="94"/>
      <c r="UGI425" s="94"/>
      <c r="UGJ425" s="94"/>
      <c r="UGK425" s="94"/>
      <c r="UGL425" s="94"/>
      <c r="UGM425" s="94"/>
      <c r="UGN425" s="94"/>
      <c r="UGO425" s="94"/>
      <c r="UGP425" s="94"/>
      <c r="UGQ425" s="94"/>
      <c r="UGR425" s="94"/>
      <c r="UGS425" s="94"/>
      <c r="UGT425" s="94"/>
      <c r="UGU425" s="94"/>
      <c r="UGV425" s="94"/>
      <c r="UGW425" s="94"/>
      <c r="UGX425" s="94"/>
      <c r="UGY425" s="94"/>
      <c r="UGZ425" s="94"/>
      <c r="UHA425" s="94"/>
      <c r="UHB425" s="94"/>
      <c r="UHC425" s="94"/>
      <c r="UHD425" s="94"/>
      <c r="UHE425" s="94"/>
      <c r="UHF425" s="94"/>
      <c r="UHG425" s="94"/>
      <c r="UHH425" s="94"/>
      <c r="UHI425" s="94"/>
      <c r="UHJ425" s="94"/>
      <c r="UHK425" s="94"/>
      <c r="UHL425" s="94"/>
      <c r="UHM425" s="94"/>
      <c r="UHN425" s="94"/>
      <c r="UHO425" s="94"/>
      <c r="UHP425" s="94"/>
      <c r="UHQ425" s="94"/>
      <c r="UHR425" s="94"/>
      <c r="UHS425" s="94"/>
      <c r="UHT425" s="94"/>
      <c r="UHU425" s="94"/>
      <c r="UHV425" s="94"/>
      <c r="UHW425" s="94"/>
      <c r="UHX425" s="94"/>
      <c r="UHY425" s="94"/>
      <c r="UHZ425" s="94"/>
      <c r="UIA425" s="94"/>
      <c r="UIB425" s="94"/>
      <c r="UIC425" s="94"/>
      <c r="UID425" s="94"/>
      <c r="UIE425" s="94"/>
      <c r="UIF425" s="94"/>
      <c r="UIG425" s="94"/>
      <c r="UIH425" s="94"/>
      <c r="UII425" s="94"/>
      <c r="UIJ425" s="94"/>
      <c r="UIK425" s="94"/>
      <c r="UIL425" s="94"/>
      <c r="UIM425" s="94"/>
      <c r="UIN425" s="94"/>
      <c r="UIO425" s="94"/>
      <c r="UIP425" s="94"/>
      <c r="UIQ425" s="94"/>
      <c r="UIR425" s="94"/>
      <c r="UIS425" s="94"/>
      <c r="UIT425" s="94"/>
      <c r="UIU425" s="94"/>
      <c r="UIV425" s="94"/>
      <c r="UIW425" s="94"/>
      <c r="UIX425" s="94"/>
      <c r="UIY425" s="94"/>
      <c r="UIZ425" s="94"/>
      <c r="UJA425" s="94"/>
      <c r="UJB425" s="94"/>
      <c r="UJC425" s="94"/>
      <c r="UJD425" s="94"/>
      <c r="UJE425" s="94"/>
      <c r="UJF425" s="94"/>
      <c r="UJG425" s="94"/>
      <c r="UJH425" s="94"/>
      <c r="UJI425" s="94"/>
      <c r="UJJ425" s="94"/>
      <c r="UJK425" s="94"/>
      <c r="UJL425" s="94"/>
      <c r="UJM425" s="94"/>
      <c r="UJN425" s="94"/>
      <c r="UJO425" s="94"/>
      <c r="UJP425" s="94"/>
      <c r="UJQ425" s="94"/>
      <c r="UJR425" s="94"/>
      <c r="UJS425" s="94"/>
      <c r="UJT425" s="94"/>
      <c r="UJU425" s="94"/>
      <c r="UJV425" s="94"/>
      <c r="UJW425" s="94"/>
      <c r="UJX425" s="94"/>
      <c r="UJY425" s="94"/>
      <c r="UJZ425" s="94"/>
      <c r="UKA425" s="94"/>
      <c r="UKB425" s="94"/>
      <c r="UKC425" s="94"/>
      <c r="UKD425" s="94"/>
      <c r="UKE425" s="94"/>
      <c r="UKF425" s="94"/>
      <c r="UKG425" s="94"/>
      <c r="UKH425" s="94"/>
      <c r="UKI425" s="94"/>
      <c r="UKJ425" s="94"/>
      <c r="UKK425" s="94"/>
      <c r="UKL425" s="94"/>
      <c r="UKM425" s="94"/>
      <c r="UKN425" s="94"/>
      <c r="UKO425" s="94"/>
      <c r="UKP425" s="94"/>
      <c r="UKQ425" s="94"/>
      <c r="UKR425" s="94"/>
      <c r="UKS425" s="94"/>
      <c r="UKT425" s="94"/>
      <c r="UKU425" s="94"/>
      <c r="UKV425" s="94"/>
      <c r="UKW425" s="94"/>
      <c r="UKX425" s="94"/>
      <c r="UKY425" s="94"/>
      <c r="UKZ425" s="94"/>
      <c r="ULA425" s="94"/>
      <c r="ULB425" s="94"/>
      <c r="ULC425" s="94"/>
      <c r="ULD425" s="94"/>
      <c r="ULE425" s="94"/>
      <c r="ULF425" s="94"/>
      <c r="ULG425" s="94"/>
      <c r="ULH425" s="94"/>
      <c r="ULI425" s="94"/>
      <c r="ULJ425" s="94"/>
      <c r="ULK425" s="94"/>
      <c r="ULL425" s="94"/>
      <c r="ULM425" s="94"/>
      <c r="ULN425" s="94"/>
      <c r="ULO425" s="94"/>
      <c r="ULP425" s="94"/>
      <c r="ULQ425" s="94"/>
      <c r="ULR425" s="94"/>
      <c r="ULS425" s="94"/>
      <c r="ULT425" s="94"/>
      <c r="ULU425" s="94"/>
      <c r="ULV425" s="94"/>
      <c r="ULW425" s="94"/>
      <c r="ULX425" s="94"/>
      <c r="ULY425" s="94"/>
      <c r="ULZ425" s="94"/>
      <c r="UMA425" s="94"/>
      <c r="UMB425" s="94"/>
      <c r="UMC425" s="94"/>
      <c r="UMD425" s="94"/>
      <c r="UME425" s="94"/>
      <c r="UMF425" s="94"/>
      <c r="UMG425" s="94"/>
      <c r="UMH425" s="94"/>
      <c r="UMI425" s="94"/>
      <c r="UMJ425" s="94"/>
      <c r="UMK425" s="94"/>
      <c r="UML425" s="94"/>
      <c r="UMM425" s="94"/>
      <c r="UMN425" s="94"/>
      <c r="UMO425" s="94"/>
      <c r="UMP425" s="94"/>
      <c r="UMQ425" s="94"/>
      <c r="UMR425" s="94"/>
      <c r="UMS425" s="94"/>
      <c r="UMT425" s="94"/>
      <c r="UMU425" s="94"/>
      <c r="UMV425" s="94"/>
      <c r="UMW425" s="94"/>
      <c r="UMX425" s="94"/>
      <c r="UMY425" s="94"/>
      <c r="UMZ425" s="94"/>
      <c r="UNA425" s="94"/>
      <c r="UNB425" s="94"/>
      <c r="UNC425" s="94"/>
      <c r="UND425" s="94"/>
      <c r="UNE425" s="94"/>
      <c r="UNF425" s="94"/>
      <c r="UNG425" s="94"/>
      <c r="UNH425" s="94"/>
      <c r="UNI425" s="94"/>
      <c r="UNJ425" s="94"/>
      <c r="UNK425" s="94"/>
      <c r="UNL425" s="94"/>
      <c r="UNM425" s="94"/>
      <c r="UNN425" s="94"/>
      <c r="UNO425" s="94"/>
      <c r="UNP425" s="94"/>
      <c r="UNQ425" s="94"/>
      <c r="UNR425" s="94"/>
      <c r="UNS425" s="94"/>
      <c r="UNT425" s="94"/>
      <c r="UNU425" s="94"/>
      <c r="UNV425" s="94"/>
      <c r="UNW425" s="94"/>
      <c r="UNX425" s="94"/>
      <c r="UNY425" s="94"/>
      <c r="UNZ425" s="94"/>
      <c r="UOA425" s="94"/>
      <c r="UOB425" s="94"/>
      <c r="UOC425" s="94"/>
      <c r="UOD425" s="94"/>
      <c r="UOE425" s="94"/>
      <c r="UOF425" s="94"/>
      <c r="UOG425" s="94"/>
      <c r="UOH425" s="94"/>
      <c r="UOI425" s="94"/>
      <c r="UOJ425" s="94"/>
      <c r="UOK425" s="94"/>
      <c r="UOL425" s="94"/>
      <c r="UOM425" s="94"/>
      <c r="UON425" s="94"/>
      <c r="UOO425" s="94"/>
      <c r="UOP425" s="94"/>
      <c r="UOQ425" s="94"/>
      <c r="UOR425" s="94"/>
      <c r="UOS425" s="94"/>
      <c r="UOT425" s="94"/>
      <c r="UOU425" s="94"/>
      <c r="UOV425" s="94"/>
      <c r="UOW425" s="94"/>
      <c r="UOX425" s="94"/>
      <c r="UOY425" s="94"/>
      <c r="UOZ425" s="94"/>
      <c r="UPA425" s="94"/>
      <c r="UPB425" s="94"/>
      <c r="UPC425" s="94"/>
      <c r="UPD425" s="94"/>
      <c r="UPE425" s="94"/>
      <c r="UPF425" s="94"/>
      <c r="UPG425" s="94"/>
      <c r="UPH425" s="94"/>
      <c r="UPI425" s="94"/>
      <c r="UPJ425" s="94"/>
      <c r="UPK425" s="94"/>
      <c r="UPL425" s="94"/>
      <c r="UPM425" s="94"/>
      <c r="UPN425" s="94"/>
      <c r="UPO425" s="94"/>
      <c r="UPP425" s="94"/>
      <c r="UPQ425" s="94"/>
      <c r="UPR425" s="94"/>
      <c r="UPS425" s="94"/>
      <c r="UPT425" s="94"/>
      <c r="UPU425" s="94"/>
      <c r="UPV425" s="94"/>
      <c r="UPW425" s="94"/>
      <c r="UPX425" s="94"/>
      <c r="UPY425" s="94"/>
      <c r="UPZ425" s="94"/>
      <c r="UQA425" s="94"/>
      <c r="UQB425" s="94"/>
      <c r="UQC425" s="94"/>
      <c r="UQD425" s="94"/>
      <c r="UQE425" s="94"/>
      <c r="UQF425" s="94"/>
      <c r="UQG425" s="94"/>
      <c r="UQH425" s="94"/>
      <c r="UQI425" s="94"/>
      <c r="UQJ425" s="94"/>
      <c r="UQK425" s="94"/>
      <c r="UQL425" s="94"/>
      <c r="UQM425" s="94"/>
      <c r="UQN425" s="94"/>
      <c r="UQO425" s="94"/>
      <c r="UQP425" s="94"/>
      <c r="UQQ425" s="94"/>
      <c r="UQR425" s="94"/>
      <c r="UQS425" s="94"/>
      <c r="UQT425" s="94"/>
      <c r="UQU425" s="94"/>
      <c r="UQV425" s="94"/>
      <c r="UQW425" s="94"/>
      <c r="UQX425" s="94"/>
      <c r="UQY425" s="94"/>
      <c r="UQZ425" s="94"/>
      <c r="URA425" s="94"/>
      <c r="URB425" s="94"/>
      <c r="URC425" s="94"/>
      <c r="URD425" s="94"/>
      <c r="URE425" s="94"/>
      <c r="URF425" s="94"/>
      <c r="URG425" s="94"/>
      <c r="URH425" s="94"/>
      <c r="URI425" s="94"/>
      <c r="URJ425" s="94"/>
      <c r="URK425" s="94"/>
      <c r="URL425" s="94"/>
      <c r="URM425" s="94"/>
      <c r="URN425" s="94"/>
      <c r="URO425" s="94"/>
      <c r="URP425" s="94"/>
      <c r="URQ425" s="94"/>
      <c r="URR425" s="94"/>
      <c r="URS425" s="94"/>
      <c r="URT425" s="94"/>
      <c r="URU425" s="94"/>
      <c r="URV425" s="94"/>
      <c r="URW425" s="94"/>
      <c r="URX425" s="94"/>
      <c r="URY425" s="94"/>
      <c r="URZ425" s="94"/>
      <c r="USA425" s="94"/>
      <c r="USB425" s="94"/>
      <c r="USC425" s="94"/>
      <c r="USD425" s="94"/>
      <c r="USE425" s="94"/>
      <c r="USF425" s="94"/>
      <c r="USG425" s="94"/>
      <c r="USH425" s="94"/>
      <c r="USI425" s="94"/>
      <c r="USJ425" s="94"/>
      <c r="USK425" s="94"/>
      <c r="USL425" s="94"/>
      <c r="USM425" s="94"/>
      <c r="USN425" s="94"/>
      <c r="USO425" s="94"/>
      <c r="USP425" s="94"/>
      <c r="USQ425" s="94"/>
      <c r="USR425" s="94"/>
      <c r="USS425" s="94"/>
      <c r="UST425" s="94"/>
      <c r="USU425" s="94"/>
      <c r="USV425" s="94"/>
      <c r="USW425" s="94"/>
      <c r="USX425" s="94"/>
      <c r="USY425" s="94"/>
      <c r="USZ425" s="94"/>
      <c r="UTA425" s="94"/>
      <c r="UTB425" s="94"/>
      <c r="UTC425" s="94"/>
      <c r="UTD425" s="94"/>
      <c r="UTE425" s="94"/>
      <c r="UTF425" s="94"/>
      <c r="UTG425" s="94"/>
      <c r="UTH425" s="94"/>
      <c r="UTI425" s="94"/>
      <c r="UTJ425" s="94"/>
      <c r="UTK425" s="94"/>
      <c r="UTL425" s="94"/>
      <c r="UTM425" s="94"/>
      <c r="UTN425" s="94"/>
      <c r="UTO425" s="94"/>
      <c r="UTP425" s="94"/>
      <c r="UTQ425" s="94"/>
      <c r="UTR425" s="94"/>
      <c r="UTS425" s="94"/>
      <c r="UTT425" s="94"/>
      <c r="UTU425" s="94"/>
      <c r="UTV425" s="94"/>
      <c r="UTW425" s="94"/>
      <c r="UTX425" s="94"/>
      <c r="UTY425" s="94"/>
      <c r="UTZ425" s="94"/>
      <c r="UUA425" s="94"/>
      <c r="UUB425" s="94"/>
      <c r="UUC425" s="94"/>
      <c r="UUD425" s="94"/>
      <c r="UUE425" s="94"/>
      <c r="UUF425" s="94"/>
      <c r="UUG425" s="94"/>
      <c r="UUH425" s="94"/>
      <c r="UUI425" s="94"/>
      <c r="UUJ425" s="94"/>
      <c r="UUK425" s="94"/>
      <c r="UUL425" s="94"/>
      <c r="UUM425" s="94"/>
      <c r="UUN425" s="94"/>
      <c r="UUO425" s="94"/>
      <c r="UUP425" s="94"/>
      <c r="UUQ425" s="94"/>
      <c r="UUR425" s="94"/>
      <c r="UUS425" s="94"/>
      <c r="UUT425" s="94"/>
      <c r="UUU425" s="94"/>
      <c r="UUV425" s="94"/>
      <c r="UUW425" s="94"/>
      <c r="UUX425" s="94"/>
      <c r="UUY425" s="94"/>
      <c r="UUZ425" s="94"/>
      <c r="UVA425" s="94"/>
      <c r="UVB425" s="94"/>
      <c r="UVC425" s="94"/>
      <c r="UVD425" s="94"/>
      <c r="UVE425" s="94"/>
      <c r="UVF425" s="94"/>
      <c r="UVG425" s="94"/>
      <c r="UVH425" s="94"/>
      <c r="UVI425" s="94"/>
      <c r="UVJ425" s="94"/>
      <c r="UVK425" s="94"/>
      <c r="UVL425" s="94"/>
      <c r="UVM425" s="94"/>
      <c r="UVN425" s="94"/>
      <c r="UVO425" s="94"/>
      <c r="UVP425" s="94"/>
      <c r="UVQ425" s="94"/>
      <c r="UVR425" s="94"/>
      <c r="UVS425" s="94"/>
      <c r="UVT425" s="94"/>
      <c r="UVU425" s="94"/>
      <c r="UVV425" s="94"/>
      <c r="UVW425" s="94"/>
      <c r="UVX425" s="94"/>
      <c r="UVY425" s="94"/>
      <c r="UVZ425" s="94"/>
      <c r="UWA425" s="94"/>
      <c r="UWB425" s="94"/>
      <c r="UWC425" s="94"/>
      <c r="UWD425" s="94"/>
      <c r="UWE425" s="94"/>
      <c r="UWF425" s="94"/>
      <c r="UWG425" s="94"/>
      <c r="UWH425" s="94"/>
      <c r="UWI425" s="94"/>
      <c r="UWJ425" s="94"/>
      <c r="UWK425" s="94"/>
      <c r="UWL425" s="94"/>
      <c r="UWM425" s="94"/>
      <c r="UWN425" s="94"/>
      <c r="UWO425" s="94"/>
      <c r="UWP425" s="94"/>
      <c r="UWQ425" s="94"/>
      <c r="UWR425" s="94"/>
      <c r="UWS425" s="94"/>
      <c r="UWT425" s="94"/>
      <c r="UWU425" s="94"/>
      <c r="UWV425" s="94"/>
      <c r="UWW425" s="94"/>
      <c r="UWX425" s="94"/>
      <c r="UWY425" s="94"/>
      <c r="UWZ425" s="94"/>
      <c r="UXA425" s="94"/>
      <c r="UXB425" s="94"/>
      <c r="UXC425" s="94"/>
      <c r="UXD425" s="94"/>
      <c r="UXE425" s="94"/>
      <c r="UXF425" s="94"/>
      <c r="UXG425" s="94"/>
      <c r="UXH425" s="94"/>
      <c r="UXI425" s="94"/>
      <c r="UXJ425" s="94"/>
      <c r="UXK425" s="94"/>
      <c r="UXL425" s="94"/>
      <c r="UXM425" s="94"/>
      <c r="UXN425" s="94"/>
      <c r="UXO425" s="94"/>
      <c r="UXP425" s="94"/>
      <c r="UXQ425" s="94"/>
      <c r="UXR425" s="94"/>
      <c r="UXS425" s="94"/>
      <c r="UXT425" s="94"/>
      <c r="UXU425" s="94"/>
      <c r="UXV425" s="94"/>
      <c r="UXW425" s="94"/>
      <c r="UXX425" s="94"/>
      <c r="UXY425" s="94"/>
      <c r="UXZ425" s="94"/>
      <c r="UYA425" s="94"/>
      <c r="UYB425" s="94"/>
      <c r="UYC425" s="94"/>
      <c r="UYD425" s="94"/>
      <c r="UYE425" s="94"/>
      <c r="UYF425" s="94"/>
      <c r="UYG425" s="94"/>
      <c r="UYH425" s="94"/>
      <c r="UYI425" s="94"/>
      <c r="UYJ425" s="94"/>
      <c r="UYK425" s="94"/>
      <c r="UYL425" s="94"/>
      <c r="UYM425" s="94"/>
      <c r="UYN425" s="94"/>
      <c r="UYO425" s="94"/>
      <c r="UYP425" s="94"/>
      <c r="UYQ425" s="94"/>
      <c r="UYR425" s="94"/>
      <c r="UYS425" s="94"/>
      <c r="UYT425" s="94"/>
      <c r="UYU425" s="94"/>
      <c r="UYV425" s="94"/>
      <c r="UYW425" s="94"/>
      <c r="UYX425" s="94"/>
      <c r="UYY425" s="94"/>
      <c r="UYZ425" s="94"/>
      <c r="UZA425" s="94"/>
      <c r="UZB425" s="94"/>
      <c r="UZC425" s="94"/>
      <c r="UZD425" s="94"/>
      <c r="UZE425" s="94"/>
      <c r="UZF425" s="94"/>
      <c r="UZG425" s="94"/>
      <c r="UZH425" s="94"/>
      <c r="UZI425" s="94"/>
      <c r="UZJ425" s="94"/>
      <c r="UZK425" s="94"/>
      <c r="UZL425" s="94"/>
      <c r="UZM425" s="94"/>
      <c r="UZN425" s="94"/>
      <c r="UZO425" s="94"/>
      <c r="UZP425" s="94"/>
      <c r="UZQ425" s="94"/>
      <c r="UZR425" s="94"/>
      <c r="UZS425" s="94"/>
      <c r="UZT425" s="94"/>
      <c r="UZU425" s="94"/>
      <c r="UZV425" s="94"/>
      <c r="UZW425" s="94"/>
      <c r="UZX425" s="94"/>
      <c r="UZY425" s="94"/>
      <c r="UZZ425" s="94"/>
      <c r="VAA425" s="94"/>
      <c r="VAB425" s="94"/>
      <c r="VAC425" s="94"/>
      <c r="VAD425" s="94"/>
      <c r="VAE425" s="94"/>
      <c r="VAF425" s="94"/>
      <c r="VAG425" s="94"/>
      <c r="VAH425" s="94"/>
      <c r="VAI425" s="94"/>
      <c r="VAJ425" s="94"/>
      <c r="VAK425" s="94"/>
      <c r="VAL425" s="94"/>
      <c r="VAM425" s="94"/>
      <c r="VAN425" s="94"/>
      <c r="VAO425" s="94"/>
      <c r="VAP425" s="94"/>
      <c r="VAQ425" s="94"/>
      <c r="VAR425" s="94"/>
      <c r="VAS425" s="94"/>
      <c r="VAT425" s="94"/>
      <c r="VAU425" s="94"/>
      <c r="VAV425" s="94"/>
      <c r="VAW425" s="94"/>
      <c r="VAX425" s="94"/>
      <c r="VAY425" s="94"/>
      <c r="VAZ425" s="94"/>
      <c r="VBA425" s="94"/>
      <c r="VBB425" s="94"/>
      <c r="VBC425" s="94"/>
      <c r="VBD425" s="94"/>
      <c r="VBE425" s="94"/>
      <c r="VBF425" s="94"/>
      <c r="VBG425" s="94"/>
      <c r="VBH425" s="94"/>
      <c r="VBI425" s="94"/>
      <c r="VBJ425" s="94"/>
      <c r="VBK425" s="94"/>
      <c r="VBL425" s="94"/>
      <c r="VBM425" s="94"/>
      <c r="VBN425" s="94"/>
      <c r="VBO425" s="94"/>
      <c r="VBP425" s="94"/>
      <c r="VBQ425" s="94"/>
      <c r="VBR425" s="94"/>
      <c r="VBS425" s="94"/>
      <c r="VBT425" s="94"/>
      <c r="VBU425" s="94"/>
      <c r="VBV425" s="94"/>
      <c r="VBW425" s="94"/>
      <c r="VBX425" s="94"/>
      <c r="VBY425" s="94"/>
      <c r="VBZ425" s="94"/>
      <c r="VCA425" s="94"/>
      <c r="VCB425" s="94"/>
      <c r="VCC425" s="94"/>
      <c r="VCD425" s="94"/>
      <c r="VCE425" s="94"/>
      <c r="VCF425" s="94"/>
      <c r="VCG425" s="94"/>
      <c r="VCH425" s="94"/>
      <c r="VCI425" s="94"/>
      <c r="VCJ425" s="94"/>
      <c r="VCK425" s="94"/>
      <c r="VCL425" s="94"/>
      <c r="VCM425" s="94"/>
      <c r="VCN425" s="94"/>
      <c r="VCO425" s="94"/>
      <c r="VCP425" s="94"/>
      <c r="VCQ425" s="94"/>
      <c r="VCR425" s="94"/>
      <c r="VCS425" s="94"/>
      <c r="VCT425" s="94"/>
      <c r="VCU425" s="94"/>
      <c r="VCV425" s="94"/>
      <c r="VCW425" s="94"/>
      <c r="VCX425" s="94"/>
      <c r="VCY425" s="94"/>
      <c r="VCZ425" s="94"/>
      <c r="VDA425" s="94"/>
      <c r="VDB425" s="94"/>
      <c r="VDC425" s="94"/>
      <c r="VDD425" s="94"/>
      <c r="VDE425" s="94"/>
      <c r="VDF425" s="94"/>
      <c r="VDG425" s="94"/>
      <c r="VDH425" s="94"/>
      <c r="VDI425" s="94"/>
      <c r="VDJ425" s="94"/>
      <c r="VDK425" s="94"/>
      <c r="VDL425" s="94"/>
      <c r="VDM425" s="94"/>
      <c r="VDN425" s="94"/>
      <c r="VDO425" s="94"/>
      <c r="VDP425" s="94"/>
      <c r="VDQ425" s="94"/>
      <c r="VDR425" s="94"/>
      <c r="VDS425" s="94"/>
      <c r="VDT425" s="94"/>
      <c r="VDU425" s="94"/>
      <c r="VDV425" s="94"/>
      <c r="VDW425" s="94"/>
      <c r="VDX425" s="94"/>
      <c r="VDY425" s="94"/>
      <c r="VDZ425" s="94"/>
      <c r="VEA425" s="94"/>
      <c r="VEB425" s="94"/>
      <c r="VEC425" s="94"/>
      <c r="VED425" s="94"/>
      <c r="VEE425" s="94"/>
      <c r="VEF425" s="94"/>
      <c r="VEG425" s="94"/>
      <c r="VEH425" s="94"/>
      <c r="VEI425" s="94"/>
      <c r="VEJ425" s="94"/>
      <c r="VEK425" s="94"/>
      <c r="VEL425" s="94"/>
      <c r="VEM425" s="94"/>
      <c r="VEN425" s="94"/>
      <c r="VEO425" s="94"/>
      <c r="VEP425" s="94"/>
      <c r="VEQ425" s="94"/>
      <c r="VER425" s="94"/>
      <c r="VES425" s="94"/>
      <c r="VET425" s="94"/>
      <c r="VEU425" s="94"/>
      <c r="VEV425" s="94"/>
      <c r="VEW425" s="94"/>
      <c r="VEX425" s="94"/>
      <c r="VEY425" s="94"/>
      <c r="VEZ425" s="94"/>
      <c r="VFA425" s="94"/>
      <c r="VFB425" s="94"/>
      <c r="VFC425" s="94"/>
      <c r="VFD425" s="94"/>
      <c r="VFE425" s="94"/>
      <c r="VFF425" s="94"/>
      <c r="VFG425" s="94"/>
      <c r="VFH425" s="94"/>
      <c r="VFI425" s="94"/>
      <c r="VFJ425" s="94"/>
      <c r="VFK425" s="94"/>
      <c r="VFL425" s="94"/>
      <c r="VFM425" s="94"/>
      <c r="VFN425" s="94"/>
      <c r="VFO425" s="94"/>
      <c r="VFP425" s="94"/>
      <c r="VFQ425" s="94"/>
      <c r="VFR425" s="94"/>
      <c r="VFS425" s="94"/>
      <c r="VFT425" s="94"/>
      <c r="VFU425" s="94"/>
      <c r="VFV425" s="94"/>
      <c r="VFW425" s="94"/>
      <c r="VFX425" s="94"/>
      <c r="VFY425" s="94"/>
      <c r="VFZ425" s="94"/>
      <c r="VGA425" s="94"/>
      <c r="VGB425" s="94"/>
      <c r="VGC425" s="94"/>
      <c r="VGD425" s="94"/>
      <c r="VGE425" s="94"/>
      <c r="VGF425" s="94"/>
      <c r="VGG425" s="94"/>
      <c r="VGH425" s="94"/>
      <c r="VGI425" s="94"/>
      <c r="VGJ425" s="94"/>
      <c r="VGK425" s="94"/>
      <c r="VGL425" s="94"/>
      <c r="VGM425" s="94"/>
      <c r="VGN425" s="94"/>
      <c r="VGO425" s="94"/>
      <c r="VGP425" s="94"/>
      <c r="VGQ425" s="94"/>
      <c r="VGR425" s="94"/>
      <c r="VGS425" s="94"/>
      <c r="VGT425" s="94"/>
      <c r="VGU425" s="94"/>
      <c r="VGV425" s="94"/>
      <c r="VGW425" s="94"/>
      <c r="VGX425" s="94"/>
      <c r="VGY425" s="94"/>
      <c r="VGZ425" s="94"/>
      <c r="VHA425" s="94"/>
      <c r="VHB425" s="94"/>
      <c r="VHC425" s="94"/>
      <c r="VHD425" s="94"/>
      <c r="VHE425" s="94"/>
      <c r="VHF425" s="94"/>
      <c r="VHG425" s="94"/>
      <c r="VHH425" s="94"/>
      <c r="VHI425" s="94"/>
      <c r="VHJ425" s="94"/>
      <c r="VHK425" s="94"/>
      <c r="VHL425" s="94"/>
      <c r="VHM425" s="94"/>
      <c r="VHN425" s="94"/>
      <c r="VHO425" s="94"/>
      <c r="VHP425" s="94"/>
      <c r="VHQ425" s="94"/>
      <c r="VHR425" s="94"/>
      <c r="VHS425" s="94"/>
      <c r="VHT425" s="94"/>
      <c r="VHU425" s="94"/>
      <c r="VHV425" s="94"/>
      <c r="VHW425" s="94"/>
      <c r="VHX425" s="94"/>
      <c r="VHY425" s="94"/>
      <c r="VHZ425" s="94"/>
      <c r="VIA425" s="94"/>
      <c r="VIB425" s="94"/>
      <c r="VIC425" s="94"/>
      <c r="VID425" s="94"/>
      <c r="VIE425" s="94"/>
      <c r="VIF425" s="94"/>
      <c r="VIG425" s="94"/>
      <c r="VIH425" s="94"/>
      <c r="VII425" s="94"/>
      <c r="VIJ425" s="94"/>
      <c r="VIK425" s="94"/>
      <c r="VIL425" s="94"/>
      <c r="VIM425" s="94"/>
      <c r="VIN425" s="94"/>
      <c r="VIO425" s="94"/>
      <c r="VIP425" s="94"/>
      <c r="VIQ425" s="94"/>
      <c r="VIR425" s="94"/>
      <c r="VIS425" s="94"/>
      <c r="VIT425" s="94"/>
      <c r="VIU425" s="94"/>
      <c r="VIV425" s="94"/>
      <c r="VIW425" s="94"/>
      <c r="VIX425" s="94"/>
      <c r="VIY425" s="94"/>
      <c r="VIZ425" s="94"/>
      <c r="VJA425" s="94"/>
      <c r="VJB425" s="94"/>
      <c r="VJC425" s="94"/>
      <c r="VJD425" s="94"/>
      <c r="VJE425" s="94"/>
      <c r="VJF425" s="94"/>
      <c r="VJG425" s="94"/>
      <c r="VJH425" s="94"/>
      <c r="VJI425" s="94"/>
      <c r="VJJ425" s="94"/>
      <c r="VJK425" s="94"/>
      <c r="VJL425" s="94"/>
      <c r="VJM425" s="94"/>
      <c r="VJN425" s="94"/>
      <c r="VJO425" s="94"/>
      <c r="VJP425" s="94"/>
      <c r="VJQ425" s="94"/>
      <c r="VJR425" s="94"/>
      <c r="VJS425" s="94"/>
      <c r="VJT425" s="94"/>
      <c r="VJU425" s="94"/>
      <c r="VJV425" s="94"/>
      <c r="VJW425" s="94"/>
      <c r="VJX425" s="94"/>
      <c r="VJY425" s="94"/>
      <c r="VJZ425" s="94"/>
      <c r="VKA425" s="94"/>
      <c r="VKB425" s="94"/>
      <c r="VKC425" s="94"/>
      <c r="VKD425" s="94"/>
      <c r="VKE425" s="94"/>
      <c r="VKF425" s="94"/>
      <c r="VKG425" s="94"/>
      <c r="VKH425" s="94"/>
      <c r="VKI425" s="94"/>
      <c r="VKJ425" s="94"/>
      <c r="VKK425" s="94"/>
      <c r="VKL425" s="94"/>
      <c r="VKM425" s="94"/>
      <c r="VKN425" s="94"/>
      <c r="VKO425" s="94"/>
      <c r="VKP425" s="94"/>
      <c r="VKQ425" s="94"/>
      <c r="VKR425" s="94"/>
      <c r="VKS425" s="94"/>
      <c r="VKT425" s="94"/>
      <c r="VKU425" s="94"/>
      <c r="VKV425" s="94"/>
      <c r="VKW425" s="94"/>
      <c r="VKX425" s="94"/>
      <c r="VKY425" s="94"/>
      <c r="VKZ425" s="94"/>
      <c r="VLA425" s="94"/>
      <c r="VLB425" s="94"/>
      <c r="VLC425" s="94"/>
      <c r="VLD425" s="94"/>
      <c r="VLE425" s="94"/>
      <c r="VLF425" s="94"/>
      <c r="VLG425" s="94"/>
      <c r="VLH425" s="94"/>
      <c r="VLI425" s="94"/>
      <c r="VLJ425" s="94"/>
      <c r="VLK425" s="94"/>
      <c r="VLL425" s="94"/>
      <c r="VLM425" s="94"/>
      <c r="VLN425" s="94"/>
      <c r="VLO425" s="94"/>
      <c r="VLP425" s="94"/>
      <c r="VLQ425" s="94"/>
      <c r="VLR425" s="94"/>
      <c r="VLS425" s="94"/>
      <c r="VLT425" s="94"/>
      <c r="VLU425" s="94"/>
      <c r="VLV425" s="94"/>
      <c r="VLW425" s="94"/>
      <c r="VLX425" s="94"/>
      <c r="VLY425" s="94"/>
      <c r="VLZ425" s="94"/>
      <c r="VMA425" s="94"/>
      <c r="VMB425" s="94"/>
      <c r="VMC425" s="94"/>
      <c r="VMD425" s="94"/>
      <c r="VME425" s="94"/>
      <c r="VMF425" s="94"/>
      <c r="VMG425" s="94"/>
      <c r="VMH425" s="94"/>
      <c r="VMI425" s="94"/>
      <c r="VMJ425" s="94"/>
      <c r="VMK425" s="94"/>
      <c r="VML425" s="94"/>
      <c r="VMM425" s="94"/>
      <c r="VMN425" s="94"/>
      <c r="VMO425" s="94"/>
      <c r="VMP425" s="94"/>
      <c r="VMQ425" s="94"/>
      <c r="VMR425" s="94"/>
      <c r="VMS425" s="94"/>
      <c r="VMT425" s="94"/>
      <c r="VMU425" s="94"/>
      <c r="VMV425" s="94"/>
      <c r="VMW425" s="94"/>
      <c r="VMX425" s="94"/>
      <c r="VMY425" s="94"/>
      <c r="VMZ425" s="94"/>
      <c r="VNA425" s="94"/>
      <c r="VNB425" s="94"/>
      <c r="VNC425" s="94"/>
      <c r="VND425" s="94"/>
      <c r="VNE425" s="94"/>
      <c r="VNF425" s="94"/>
      <c r="VNG425" s="94"/>
      <c r="VNH425" s="94"/>
      <c r="VNI425" s="94"/>
      <c r="VNJ425" s="94"/>
      <c r="VNK425" s="94"/>
      <c r="VNL425" s="94"/>
      <c r="VNM425" s="94"/>
      <c r="VNN425" s="94"/>
      <c r="VNO425" s="94"/>
      <c r="VNP425" s="94"/>
      <c r="VNQ425" s="94"/>
      <c r="VNR425" s="94"/>
      <c r="VNS425" s="94"/>
      <c r="VNT425" s="94"/>
      <c r="VNU425" s="94"/>
      <c r="VNV425" s="94"/>
      <c r="VNW425" s="94"/>
      <c r="VNX425" s="94"/>
      <c r="VNY425" s="94"/>
      <c r="VNZ425" s="94"/>
      <c r="VOA425" s="94"/>
      <c r="VOB425" s="94"/>
      <c r="VOC425" s="94"/>
      <c r="VOD425" s="94"/>
      <c r="VOE425" s="94"/>
      <c r="VOF425" s="94"/>
      <c r="VOG425" s="94"/>
      <c r="VOH425" s="94"/>
      <c r="VOI425" s="94"/>
      <c r="VOJ425" s="94"/>
      <c r="VOK425" s="94"/>
      <c r="VOL425" s="94"/>
      <c r="VOM425" s="94"/>
      <c r="VON425" s="94"/>
      <c r="VOO425" s="94"/>
      <c r="VOP425" s="94"/>
      <c r="VOQ425" s="94"/>
      <c r="VOR425" s="94"/>
      <c r="VOS425" s="94"/>
      <c r="VOT425" s="94"/>
      <c r="VOU425" s="94"/>
      <c r="VOV425" s="94"/>
      <c r="VOW425" s="94"/>
      <c r="VOX425" s="94"/>
      <c r="VOY425" s="94"/>
      <c r="VOZ425" s="94"/>
      <c r="VPA425" s="94"/>
      <c r="VPB425" s="94"/>
      <c r="VPC425" s="94"/>
      <c r="VPD425" s="94"/>
      <c r="VPE425" s="94"/>
      <c r="VPF425" s="94"/>
      <c r="VPG425" s="94"/>
      <c r="VPH425" s="94"/>
      <c r="VPI425" s="94"/>
      <c r="VPJ425" s="94"/>
      <c r="VPK425" s="94"/>
      <c r="VPL425" s="94"/>
      <c r="VPM425" s="94"/>
      <c r="VPN425" s="94"/>
      <c r="VPO425" s="94"/>
      <c r="VPP425" s="94"/>
      <c r="VPQ425" s="94"/>
      <c r="VPR425" s="94"/>
      <c r="VPS425" s="94"/>
      <c r="VPT425" s="94"/>
      <c r="VPU425" s="94"/>
      <c r="VPV425" s="94"/>
      <c r="VPW425" s="94"/>
      <c r="VPX425" s="94"/>
      <c r="VPY425" s="94"/>
      <c r="VPZ425" s="94"/>
      <c r="VQA425" s="94"/>
      <c r="VQB425" s="94"/>
      <c r="VQC425" s="94"/>
      <c r="VQD425" s="94"/>
      <c r="VQE425" s="94"/>
      <c r="VQF425" s="94"/>
      <c r="VQG425" s="94"/>
      <c r="VQH425" s="94"/>
      <c r="VQI425" s="94"/>
      <c r="VQJ425" s="94"/>
      <c r="VQK425" s="94"/>
      <c r="VQL425" s="94"/>
      <c r="VQM425" s="94"/>
      <c r="VQN425" s="94"/>
      <c r="VQO425" s="94"/>
      <c r="VQP425" s="94"/>
      <c r="VQQ425" s="94"/>
      <c r="VQR425" s="94"/>
      <c r="VQS425" s="94"/>
      <c r="VQT425" s="94"/>
      <c r="VQU425" s="94"/>
      <c r="VQV425" s="94"/>
      <c r="VQW425" s="94"/>
      <c r="VQX425" s="94"/>
      <c r="VQY425" s="94"/>
      <c r="VQZ425" s="94"/>
      <c r="VRA425" s="94"/>
      <c r="VRB425" s="94"/>
      <c r="VRC425" s="94"/>
      <c r="VRD425" s="94"/>
      <c r="VRE425" s="94"/>
      <c r="VRF425" s="94"/>
      <c r="VRG425" s="94"/>
      <c r="VRH425" s="94"/>
      <c r="VRI425" s="94"/>
      <c r="VRJ425" s="94"/>
      <c r="VRK425" s="94"/>
      <c r="VRL425" s="94"/>
      <c r="VRM425" s="94"/>
      <c r="VRN425" s="94"/>
      <c r="VRO425" s="94"/>
      <c r="VRP425" s="94"/>
      <c r="VRQ425" s="94"/>
      <c r="VRR425" s="94"/>
      <c r="VRS425" s="94"/>
      <c r="VRT425" s="94"/>
      <c r="VRU425" s="94"/>
      <c r="VRV425" s="94"/>
      <c r="VRW425" s="94"/>
      <c r="VRX425" s="94"/>
      <c r="VRY425" s="94"/>
      <c r="VRZ425" s="94"/>
      <c r="VSA425" s="94"/>
      <c r="VSB425" s="94"/>
      <c r="VSC425" s="94"/>
      <c r="VSD425" s="94"/>
      <c r="VSE425" s="94"/>
      <c r="VSF425" s="94"/>
      <c r="VSG425" s="94"/>
      <c r="VSH425" s="94"/>
      <c r="VSI425" s="94"/>
      <c r="VSJ425" s="94"/>
      <c r="VSK425" s="94"/>
      <c r="VSL425" s="94"/>
      <c r="VSM425" s="94"/>
      <c r="VSN425" s="94"/>
      <c r="VSO425" s="94"/>
      <c r="VSP425" s="94"/>
      <c r="VSQ425" s="94"/>
      <c r="VSR425" s="94"/>
      <c r="VSS425" s="94"/>
      <c r="VST425" s="94"/>
      <c r="VSU425" s="94"/>
      <c r="VSV425" s="94"/>
      <c r="VSW425" s="94"/>
      <c r="VSX425" s="94"/>
      <c r="VSY425" s="94"/>
      <c r="VSZ425" s="94"/>
      <c r="VTA425" s="94"/>
      <c r="VTB425" s="94"/>
      <c r="VTC425" s="94"/>
      <c r="VTD425" s="94"/>
      <c r="VTE425" s="94"/>
      <c r="VTF425" s="94"/>
      <c r="VTG425" s="94"/>
      <c r="VTH425" s="94"/>
      <c r="VTI425" s="94"/>
      <c r="VTJ425" s="94"/>
      <c r="VTK425" s="94"/>
      <c r="VTL425" s="94"/>
      <c r="VTM425" s="94"/>
      <c r="VTN425" s="94"/>
      <c r="VTO425" s="94"/>
      <c r="VTP425" s="94"/>
      <c r="VTQ425" s="94"/>
      <c r="VTR425" s="94"/>
      <c r="VTS425" s="94"/>
      <c r="VTT425" s="94"/>
      <c r="VTU425" s="94"/>
      <c r="VTV425" s="94"/>
      <c r="VTW425" s="94"/>
      <c r="VTX425" s="94"/>
      <c r="VTY425" s="94"/>
      <c r="VTZ425" s="94"/>
      <c r="VUA425" s="94"/>
      <c r="VUB425" s="94"/>
      <c r="VUC425" s="94"/>
      <c r="VUD425" s="94"/>
      <c r="VUE425" s="94"/>
      <c r="VUF425" s="94"/>
      <c r="VUG425" s="94"/>
      <c r="VUH425" s="94"/>
      <c r="VUI425" s="94"/>
      <c r="VUJ425" s="94"/>
      <c r="VUK425" s="94"/>
      <c r="VUL425" s="94"/>
      <c r="VUM425" s="94"/>
      <c r="VUN425" s="94"/>
      <c r="VUO425" s="94"/>
      <c r="VUP425" s="94"/>
      <c r="VUQ425" s="94"/>
      <c r="VUR425" s="94"/>
      <c r="VUS425" s="94"/>
      <c r="VUT425" s="94"/>
      <c r="VUU425" s="94"/>
      <c r="VUV425" s="94"/>
      <c r="VUW425" s="94"/>
      <c r="VUX425" s="94"/>
      <c r="VUY425" s="94"/>
      <c r="VUZ425" s="94"/>
      <c r="VVA425" s="94"/>
      <c r="VVB425" s="94"/>
      <c r="VVC425" s="94"/>
      <c r="VVD425" s="94"/>
      <c r="VVE425" s="94"/>
      <c r="VVF425" s="94"/>
      <c r="VVG425" s="94"/>
      <c r="VVH425" s="94"/>
      <c r="VVI425" s="94"/>
      <c r="VVJ425" s="94"/>
      <c r="VVK425" s="94"/>
      <c r="VVL425" s="94"/>
      <c r="VVM425" s="94"/>
      <c r="VVN425" s="94"/>
      <c r="VVO425" s="94"/>
      <c r="VVP425" s="94"/>
      <c r="VVQ425" s="94"/>
      <c r="VVR425" s="94"/>
      <c r="VVS425" s="94"/>
      <c r="VVT425" s="94"/>
      <c r="VVU425" s="94"/>
      <c r="VVV425" s="94"/>
      <c r="VVW425" s="94"/>
      <c r="VVX425" s="94"/>
      <c r="VVY425" s="94"/>
      <c r="VVZ425" s="94"/>
      <c r="VWA425" s="94"/>
      <c r="VWB425" s="94"/>
      <c r="VWC425" s="94"/>
      <c r="VWD425" s="94"/>
      <c r="VWE425" s="94"/>
      <c r="VWF425" s="94"/>
      <c r="VWG425" s="94"/>
      <c r="VWH425" s="94"/>
      <c r="VWI425" s="94"/>
      <c r="VWJ425" s="94"/>
      <c r="VWK425" s="94"/>
      <c r="VWL425" s="94"/>
      <c r="VWM425" s="94"/>
      <c r="VWN425" s="94"/>
      <c r="VWO425" s="94"/>
      <c r="VWP425" s="94"/>
      <c r="VWQ425" s="94"/>
      <c r="VWR425" s="94"/>
      <c r="VWS425" s="94"/>
      <c r="VWT425" s="94"/>
      <c r="VWU425" s="94"/>
      <c r="VWV425" s="94"/>
      <c r="VWW425" s="94"/>
      <c r="VWX425" s="94"/>
      <c r="VWY425" s="94"/>
      <c r="VWZ425" s="94"/>
      <c r="VXA425" s="94"/>
      <c r="VXB425" s="94"/>
      <c r="VXC425" s="94"/>
      <c r="VXD425" s="94"/>
      <c r="VXE425" s="94"/>
      <c r="VXF425" s="94"/>
      <c r="VXG425" s="94"/>
      <c r="VXH425" s="94"/>
      <c r="VXI425" s="94"/>
      <c r="VXJ425" s="94"/>
      <c r="VXK425" s="94"/>
      <c r="VXL425" s="94"/>
      <c r="VXM425" s="94"/>
      <c r="VXN425" s="94"/>
      <c r="VXO425" s="94"/>
      <c r="VXP425" s="94"/>
      <c r="VXQ425" s="94"/>
      <c r="VXR425" s="94"/>
      <c r="VXS425" s="94"/>
      <c r="VXT425" s="94"/>
      <c r="VXU425" s="94"/>
      <c r="VXV425" s="94"/>
      <c r="VXW425" s="94"/>
      <c r="VXX425" s="94"/>
      <c r="VXY425" s="94"/>
      <c r="VXZ425" s="94"/>
      <c r="VYA425" s="94"/>
      <c r="VYB425" s="94"/>
      <c r="VYC425" s="94"/>
      <c r="VYD425" s="94"/>
      <c r="VYE425" s="94"/>
      <c r="VYF425" s="94"/>
      <c r="VYG425" s="94"/>
      <c r="VYH425" s="94"/>
      <c r="VYI425" s="94"/>
      <c r="VYJ425" s="94"/>
      <c r="VYK425" s="94"/>
      <c r="VYL425" s="94"/>
      <c r="VYM425" s="94"/>
      <c r="VYN425" s="94"/>
      <c r="VYO425" s="94"/>
      <c r="VYP425" s="94"/>
      <c r="VYQ425" s="94"/>
      <c r="VYR425" s="94"/>
      <c r="VYS425" s="94"/>
      <c r="VYT425" s="94"/>
      <c r="VYU425" s="94"/>
      <c r="VYV425" s="94"/>
      <c r="VYW425" s="94"/>
      <c r="VYX425" s="94"/>
      <c r="VYY425" s="94"/>
      <c r="VYZ425" s="94"/>
      <c r="VZA425" s="94"/>
      <c r="VZB425" s="94"/>
      <c r="VZC425" s="94"/>
      <c r="VZD425" s="94"/>
      <c r="VZE425" s="94"/>
      <c r="VZF425" s="94"/>
      <c r="VZG425" s="94"/>
      <c r="VZH425" s="94"/>
      <c r="VZI425" s="94"/>
      <c r="VZJ425" s="94"/>
      <c r="VZK425" s="94"/>
      <c r="VZL425" s="94"/>
      <c r="VZM425" s="94"/>
      <c r="VZN425" s="94"/>
      <c r="VZO425" s="94"/>
      <c r="VZP425" s="94"/>
      <c r="VZQ425" s="94"/>
      <c r="VZR425" s="94"/>
      <c r="VZS425" s="94"/>
      <c r="VZT425" s="94"/>
      <c r="VZU425" s="94"/>
      <c r="VZV425" s="94"/>
      <c r="VZW425" s="94"/>
      <c r="VZX425" s="94"/>
      <c r="VZY425" s="94"/>
      <c r="VZZ425" s="94"/>
      <c r="WAA425" s="94"/>
      <c r="WAB425" s="94"/>
      <c r="WAC425" s="94"/>
      <c r="WAD425" s="94"/>
      <c r="WAE425" s="94"/>
      <c r="WAF425" s="94"/>
      <c r="WAG425" s="94"/>
      <c r="WAH425" s="94"/>
      <c r="WAI425" s="94"/>
      <c r="WAJ425" s="94"/>
      <c r="WAK425" s="94"/>
      <c r="WAL425" s="94"/>
      <c r="WAM425" s="94"/>
      <c r="WAN425" s="94"/>
      <c r="WAO425" s="94"/>
      <c r="WAP425" s="94"/>
      <c r="WAQ425" s="94"/>
      <c r="WAR425" s="94"/>
      <c r="WAS425" s="94"/>
      <c r="WAT425" s="94"/>
      <c r="WAU425" s="94"/>
      <c r="WAV425" s="94"/>
      <c r="WAW425" s="94"/>
      <c r="WAX425" s="94"/>
      <c r="WAY425" s="94"/>
      <c r="WAZ425" s="94"/>
      <c r="WBA425" s="94"/>
      <c r="WBB425" s="94"/>
      <c r="WBC425" s="94"/>
      <c r="WBD425" s="94"/>
      <c r="WBE425" s="94"/>
      <c r="WBF425" s="94"/>
      <c r="WBG425" s="94"/>
      <c r="WBH425" s="94"/>
      <c r="WBI425" s="94"/>
      <c r="WBJ425" s="94"/>
      <c r="WBK425" s="94"/>
      <c r="WBL425" s="94"/>
      <c r="WBM425" s="94"/>
      <c r="WBN425" s="94"/>
      <c r="WBO425" s="94"/>
      <c r="WBP425" s="94"/>
      <c r="WBQ425" s="94"/>
      <c r="WBR425" s="94"/>
      <c r="WBS425" s="94"/>
      <c r="WBT425" s="94"/>
      <c r="WBU425" s="94"/>
      <c r="WBV425" s="94"/>
      <c r="WBW425" s="94"/>
      <c r="WBX425" s="94"/>
      <c r="WBY425" s="94"/>
      <c r="WBZ425" s="94"/>
      <c r="WCA425" s="94"/>
      <c r="WCB425" s="94"/>
      <c r="WCC425" s="94"/>
      <c r="WCD425" s="94"/>
      <c r="WCE425" s="94"/>
      <c r="WCF425" s="94"/>
      <c r="WCG425" s="94"/>
      <c r="WCH425" s="94"/>
      <c r="WCI425" s="94"/>
      <c r="WCJ425" s="94"/>
      <c r="WCK425" s="94"/>
      <c r="WCL425" s="94"/>
      <c r="WCM425" s="94"/>
      <c r="WCN425" s="94"/>
      <c r="WCO425" s="94"/>
      <c r="WCP425" s="94"/>
      <c r="WCQ425" s="94"/>
      <c r="WCR425" s="94"/>
      <c r="WCS425" s="94"/>
      <c r="WCT425" s="94"/>
      <c r="WCU425" s="94"/>
      <c r="WCV425" s="94"/>
      <c r="WCW425" s="94"/>
      <c r="WCX425" s="94"/>
      <c r="WCY425" s="94"/>
      <c r="WCZ425" s="94"/>
      <c r="WDA425" s="94"/>
      <c r="WDB425" s="94"/>
      <c r="WDC425" s="94"/>
      <c r="WDD425" s="94"/>
      <c r="WDE425" s="94"/>
      <c r="WDF425" s="94"/>
      <c r="WDG425" s="94"/>
      <c r="WDH425" s="94"/>
      <c r="WDI425" s="94"/>
      <c r="WDJ425" s="94"/>
      <c r="WDK425" s="94"/>
      <c r="WDL425" s="94"/>
      <c r="WDM425" s="94"/>
      <c r="WDN425" s="94"/>
      <c r="WDO425" s="94"/>
      <c r="WDP425" s="94"/>
      <c r="WDQ425" s="94"/>
      <c r="WDR425" s="94"/>
      <c r="WDS425" s="94"/>
      <c r="WDT425" s="94"/>
      <c r="WDU425" s="94"/>
      <c r="WDV425" s="94"/>
      <c r="WDW425" s="94"/>
      <c r="WDX425" s="94"/>
      <c r="WDY425" s="94"/>
      <c r="WDZ425" s="94"/>
      <c r="WEA425" s="94"/>
      <c r="WEB425" s="94"/>
      <c r="WEC425" s="94"/>
      <c r="WED425" s="94"/>
      <c r="WEE425" s="94"/>
      <c r="WEF425" s="94"/>
      <c r="WEG425" s="94"/>
      <c r="WEH425" s="94"/>
      <c r="WEI425" s="94"/>
      <c r="WEJ425" s="94"/>
      <c r="WEK425" s="94"/>
      <c r="WEL425" s="94"/>
      <c r="WEM425" s="94"/>
      <c r="WEN425" s="94"/>
      <c r="WEO425" s="94"/>
      <c r="WEP425" s="94"/>
      <c r="WEQ425" s="94"/>
      <c r="WER425" s="94"/>
      <c r="WES425" s="94"/>
      <c r="WET425" s="94"/>
      <c r="WEU425" s="94"/>
      <c r="WEV425" s="94"/>
      <c r="WEW425" s="94"/>
      <c r="WEX425" s="94"/>
      <c r="WEY425" s="94"/>
      <c r="WEZ425" s="94"/>
      <c r="WFA425" s="94"/>
      <c r="WFB425" s="94"/>
      <c r="WFC425" s="94"/>
      <c r="WFD425" s="94"/>
      <c r="WFE425" s="94"/>
      <c r="WFF425" s="94"/>
      <c r="WFG425" s="94"/>
      <c r="WFH425" s="94"/>
      <c r="WFI425" s="94"/>
      <c r="WFJ425" s="94"/>
      <c r="WFK425" s="94"/>
      <c r="WFL425" s="94"/>
      <c r="WFM425" s="94"/>
      <c r="WFN425" s="94"/>
      <c r="WFO425" s="94"/>
      <c r="WFP425" s="94"/>
      <c r="WFQ425" s="94"/>
      <c r="WFR425" s="94"/>
      <c r="WFS425" s="94"/>
      <c r="WFT425" s="94"/>
      <c r="WFU425" s="94"/>
      <c r="WFV425" s="94"/>
      <c r="WFW425" s="94"/>
      <c r="WFX425" s="94"/>
      <c r="WFY425" s="94"/>
      <c r="WFZ425" s="94"/>
      <c r="WGA425" s="94"/>
      <c r="WGB425" s="94"/>
      <c r="WGC425" s="94"/>
      <c r="WGD425" s="94"/>
      <c r="WGE425" s="94"/>
      <c r="WGF425" s="94"/>
      <c r="WGG425" s="94"/>
      <c r="WGH425" s="94"/>
      <c r="WGI425" s="94"/>
      <c r="WGJ425" s="94"/>
      <c r="WGK425" s="94"/>
      <c r="WGL425" s="94"/>
      <c r="WGM425" s="94"/>
      <c r="WGN425" s="94"/>
      <c r="WGO425" s="94"/>
      <c r="WGP425" s="94"/>
      <c r="WGQ425" s="94"/>
      <c r="WGR425" s="94"/>
      <c r="WGS425" s="94"/>
      <c r="WGT425" s="94"/>
      <c r="WGU425" s="94"/>
      <c r="WGV425" s="94"/>
      <c r="WGW425" s="94"/>
      <c r="WGX425" s="94"/>
      <c r="WGY425" s="94"/>
      <c r="WGZ425" s="94"/>
      <c r="WHA425" s="94"/>
      <c r="WHB425" s="94"/>
      <c r="WHC425" s="94"/>
      <c r="WHD425" s="94"/>
      <c r="WHE425" s="94"/>
      <c r="WHF425" s="94"/>
      <c r="WHG425" s="94"/>
      <c r="WHH425" s="94"/>
      <c r="WHI425" s="94"/>
      <c r="WHJ425" s="94"/>
      <c r="WHK425" s="94"/>
      <c r="WHL425" s="94"/>
      <c r="WHM425" s="94"/>
      <c r="WHN425" s="94"/>
      <c r="WHO425" s="94"/>
      <c r="WHP425" s="94"/>
      <c r="WHQ425" s="94"/>
      <c r="WHR425" s="94"/>
      <c r="WHS425" s="94"/>
      <c r="WHT425" s="94"/>
      <c r="WHU425" s="94"/>
      <c r="WHV425" s="94"/>
      <c r="WHW425" s="94"/>
      <c r="WHX425" s="94"/>
      <c r="WHY425" s="94"/>
      <c r="WHZ425" s="94"/>
      <c r="WIA425" s="94"/>
      <c r="WIB425" s="94"/>
      <c r="WIC425" s="94"/>
      <c r="WID425" s="94"/>
      <c r="WIE425" s="94"/>
      <c r="WIF425" s="94"/>
      <c r="WIG425" s="94"/>
      <c r="WIH425" s="94"/>
      <c r="WII425" s="94"/>
      <c r="WIJ425" s="94"/>
      <c r="WIK425" s="94"/>
      <c r="WIL425" s="94"/>
      <c r="WIM425" s="94"/>
      <c r="WIN425" s="94"/>
      <c r="WIO425" s="94"/>
      <c r="WIP425" s="94"/>
      <c r="WIQ425" s="94"/>
      <c r="WIR425" s="94"/>
      <c r="WIS425" s="94"/>
      <c r="WIT425" s="94"/>
      <c r="WIU425" s="94"/>
      <c r="WIV425" s="94"/>
      <c r="WIW425" s="94"/>
      <c r="WIX425" s="94"/>
      <c r="WIY425" s="94"/>
      <c r="WIZ425" s="94"/>
      <c r="WJA425" s="94"/>
      <c r="WJB425" s="94"/>
      <c r="WJC425" s="94"/>
      <c r="WJD425" s="94"/>
      <c r="WJE425" s="94"/>
      <c r="WJF425" s="94"/>
      <c r="WJG425" s="94"/>
      <c r="WJH425" s="94"/>
      <c r="WJI425" s="94"/>
      <c r="WJJ425" s="94"/>
      <c r="WJK425" s="94"/>
      <c r="WJL425" s="94"/>
      <c r="WJM425" s="94"/>
      <c r="WJN425" s="94"/>
      <c r="WJO425" s="94"/>
      <c r="WJP425" s="94"/>
      <c r="WJQ425" s="94"/>
      <c r="WJR425" s="94"/>
      <c r="WJS425" s="94"/>
      <c r="WJT425" s="94"/>
      <c r="WJU425" s="94"/>
      <c r="WJV425" s="94"/>
      <c r="WJW425" s="94"/>
      <c r="WJX425" s="94"/>
      <c r="WJY425" s="94"/>
      <c r="WJZ425" s="94"/>
      <c r="WKA425" s="94"/>
      <c r="WKB425" s="94"/>
      <c r="WKC425" s="94"/>
      <c r="WKD425" s="94"/>
      <c r="WKE425" s="94"/>
      <c r="WKF425" s="94"/>
      <c r="WKG425" s="94"/>
      <c r="WKH425" s="94"/>
      <c r="WKI425" s="94"/>
      <c r="WKJ425" s="94"/>
      <c r="WKK425" s="94"/>
      <c r="WKL425" s="94"/>
      <c r="WKM425" s="94"/>
      <c r="WKN425" s="94"/>
      <c r="WKO425" s="94"/>
      <c r="WKP425" s="94"/>
      <c r="WKQ425" s="94"/>
      <c r="WKR425" s="94"/>
      <c r="WKS425" s="94"/>
      <c r="WKT425" s="94"/>
      <c r="WKU425" s="94"/>
      <c r="WKV425" s="94"/>
      <c r="WKW425" s="94"/>
      <c r="WKX425" s="94"/>
      <c r="WKY425" s="94"/>
      <c r="WKZ425" s="94"/>
      <c r="WLA425" s="94"/>
      <c r="WLB425" s="94"/>
      <c r="WLC425" s="94"/>
      <c r="WLD425" s="94"/>
      <c r="WLE425" s="94"/>
      <c r="WLF425" s="94"/>
      <c r="WLG425" s="94"/>
      <c r="WLH425" s="94"/>
      <c r="WLI425" s="94"/>
      <c r="WLJ425" s="94"/>
      <c r="WLK425" s="94"/>
      <c r="WLL425" s="94"/>
      <c r="WLM425" s="94"/>
      <c r="WLN425" s="94"/>
      <c r="WLO425" s="94"/>
      <c r="WLP425" s="94"/>
      <c r="WLQ425" s="94"/>
      <c r="WLR425" s="94"/>
      <c r="WLS425" s="94"/>
      <c r="WLT425" s="94"/>
      <c r="WLU425" s="94"/>
      <c r="WLV425" s="94"/>
      <c r="WLW425" s="94"/>
      <c r="WLX425" s="94"/>
      <c r="WLY425" s="94"/>
      <c r="WLZ425" s="94"/>
      <c r="WMA425" s="94"/>
      <c r="WMB425" s="94"/>
      <c r="WMC425" s="94"/>
      <c r="WMD425" s="94"/>
      <c r="WME425" s="94"/>
      <c r="WMF425" s="94"/>
      <c r="WMG425" s="94"/>
      <c r="WMH425" s="94"/>
      <c r="WMI425" s="94"/>
      <c r="WMJ425" s="94"/>
      <c r="WMK425" s="94"/>
      <c r="WML425" s="94"/>
      <c r="WMM425" s="94"/>
      <c r="WMN425" s="94"/>
      <c r="WMO425" s="94"/>
      <c r="WMP425" s="94"/>
      <c r="WMQ425" s="94"/>
      <c r="WMR425" s="94"/>
      <c r="WMS425" s="94"/>
      <c r="WMT425" s="94"/>
      <c r="WMU425" s="94"/>
      <c r="WMV425" s="94"/>
      <c r="WMW425" s="94"/>
      <c r="WMX425" s="94"/>
      <c r="WMY425" s="94"/>
      <c r="WMZ425" s="94"/>
      <c r="WNA425" s="94"/>
      <c r="WNB425" s="94"/>
      <c r="WNC425" s="94"/>
      <c r="WND425" s="94"/>
      <c r="WNE425" s="94"/>
      <c r="WNF425" s="94"/>
      <c r="WNG425" s="94"/>
      <c r="WNH425" s="94"/>
      <c r="WNI425" s="94"/>
      <c r="WNJ425" s="94"/>
      <c r="WNK425" s="94"/>
      <c r="WNL425" s="94"/>
      <c r="WNM425" s="94"/>
      <c r="WNN425" s="94"/>
      <c r="WNO425" s="94"/>
      <c r="WNP425" s="94"/>
      <c r="WNQ425" s="94"/>
      <c r="WNR425" s="94"/>
      <c r="WNS425" s="94"/>
      <c r="WNT425" s="94"/>
      <c r="WNU425" s="94"/>
      <c r="WNV425" s="94"/>
      <c r="WNW425" s="94"/>
      <c r="WNX425" s="94"/>
      <c r="WNY425" s="94"/>
      <c r="WNZ425" s="94"/>
      <c r="WOA425" s="94"/>
      <c r="WOB425" s="94"/>
      <c r="WOC425" s="94"/>
      <c r="WOD425" s="94"/>
      <c r="WOE425" s="94"/>
      <c r="WOF425" s="94"/>
      <c r="WOG425" s="94"/>
      <c r="WOH425" s="94"/>
      <c r="WOI425" s="94"/>
      <c r="WOJ425" s="94"/>
      <c r="WOK425" s="94"/>
      <c r="WOL425" s="94"/>
      <c r="WOM425" s="94"/>
      <c r="WON425" s="94"/>
      <c r="WOO425" s="94"/>
      <c r="WOP425" s="94"/>
      <c r="WOQ425" s="94"/>
      <c r="WOR425" s="94"/>
      <c r="WOS425" s="94"/>
      <c r="WOT425" s="94"/>
      <c r="WOU425" s="94"/>
      <c r="WOV425" s="94"/>
      <c r="WOW425" s="94"/>
      <c r="WOX425" s="94"/>
      <c r="WOY425" s="94"/>
      <c r="WOZ425" s="94"/>
      <c r="WPA425" s="94"/>
      <c r="WPB425" s="94"/>
      <c r="WPC425" s="94"/>
      <c r="WPD425" s="94"/>
      <c r="WPE425" s="94"/>
      <c r="WPF425" s="94"/>
      <c r="WPG425" s="94"/>
      <c r="WPH425" s="94"/>
      <c r="WPI425" s="94"/>
      <c r="WPJ425" s="94"/>
      <c r="WPK425" s="94"/>
      <c r="WPL425" s="94"/>
      <c r="WPM425" s="94"/>
      <c r="WPN425" s="94"/>
      <c r="WPO425" s="94"/>
      <c r="WPP425" s="94"/>
      <c r="WPQ425" s="94"/>
      <c r="WPR425" s="94"/>
      <c r="WPS425" s="94"/>
      <c r="WPT425" s="94"/>
      <c r="WPU425" s="94"/>
      <c r="WPV425" s="94"/>
      <c r="WPW425" s="94"/>
      <c r="WPX425" s="94"/>
      <c r="WPY425" s="94"/>
      <c r="WPZ425" s="94"/>
      <c r="WQA425" s="94"/>
      <c r="WQB425" s="94"/>
      <c r="WQC425" s="94"/>
      <c r="WQD425" s="94"/>
      <c r="WQE425" s="94"/>
      <c r="WQF425" s="94"/>
      <c r="WQG425" s="94"/>
      <c r="WQH425" s="94"/>
      <c r="WQI425" s="94"/>
      <c r="WQJ425" s="94"/>
      <c r="WQK425" s="94"/>
      <c r="WQL425" s="94"/>
      <c r="WQM425" s="94"/>
      <c r="WQN425" s="94"/>
      <c r="WQO425" s="94"/>
      <c r="WQP425" s="94"/>
      <c r="WQQ425" s="94"/>
      <c r="WQR425" s="94"/>
      <c r="WQS425" s="94"/>
      <c r="WQT425" s="94"/>
      <c r="WQU425" s="94"/>
      <c r="WQV425" s="94"/>
      <c r="WQW425" s="94"/>
      <c r="WQX425" s="94"/>
      <c r="WQY425" s="94"/>
      <c r="WQZ425" s="94"/>
      <c r="WRA425" s="94"/>
      <c r="WRB425" s="94"/>
      <c r="WRC425" s="94"/>
      <c r="WRD425" s="94"/>
      <c r="WRE425" s="94"/>
      <c r="WRF425" s="94"/>
      <c r="WRG425" s="94"/>
      <c r="WRH425" s="94"/>
      <c r="WRI425" s="94"/>
      <c r="WRJ425" s="94"/>
      <c r="WRK425" s="94"/>
      <c r="WRL425" s="94"/>
      <c r="WRM425" s="94"/>
      <c r="WRN425" s="94"/>
      <c r="WRO425" s="94"/>
      <c r="WRP425" s="94"/>
      <c r="WRQ425" s="94"/>
      <c r="WRR425" s="94"/>
      <c r="WRS425" s="94"/>
      <c r="WRT425" s="94"/>
      <c r="WRU425" s="94"/>
      <c r="WRV425" s="94"/>
      <c r="WRW425" s="94"/>
      <c r="WRX425" s="94"/>
      <c r="WRY425" s="94"/>
      <c r="WRZ425" s="94"/>
      <c r="WSA425" s="94"/>
      <c r="WSB425" s="94"/>
      <c r="WSC425" s="94"/>
      <c r="WSD425" s="94"/>
      <c r="WSE425" s="94"/>
      <c r="WSF425" s="94"/>
      <c r="WSG425" s="94"/>
      <c r="WSH425" s="94"/>
      <c r="WSI425" s="94"/>
      <c r="WSJ425" s="94"/>
      <c r="WSK425" s="94"/>
      <c r="WSL425" s="94"/>
      <c r="WSM425" s="94"/>
      <c r="WSN425" s="94"/>
      <c r="WSO425" s="94"/>
      <c r="WSP425" s="94"/>
      <c r="WSQ425" s="94"/>
      <c r="WSR425" s="94"/>
      <c r="WSS425" s="94"/>
      <c r="WST425" s="94"/>
      <c r="WSU425" s="94"/>
      <c r="WSV425" s="94"/>
      <c r="WSW425" s="94"/>
      <c r="WSX425" s="94"/>
      <c r="WSY425" s="94"/>
      <c r="WSZ425" s="94"/>
      <c r="WTA425" s="94"/>
      <c r="WTB425" s="94"/>
      <c r="WTC425" s="94"/>
      <c r="WTD425" s="94"/>
      <c r="WTE425" s="94"/>
      <c r="WTF425" s="94"/>
      <c r="WTG425" s="94"/>
      <c r="WTH425" s="94"/>
      <c r="WTI425" s="94"/>
      <c r="WTJ425" s="94"/>
      <c r="WTK425" s="94"/>
      <c r="WTL425" s="94"/>
      <c r="WTM425" s="94"/>
      <c r="WTN425" s="94"/>
      <c r="WTO425" s="94"/>
      <c r="WTP425" s="94"/>
      <c r="WTQ425" s="94"/>
      <c r="WTR425" s="94"/>
      <c r="WTS425" s="94"/>
      <c r="WTT425" s="94"/>
      <c r="WTU425" s="94"/>
      <c r="WTV425" s="94"/>
      <c r="WTW425" s="94"/>
      <c r="WTX425" s="94"/>
      <c r="WTY425" s="94"/>
      <c r="WTZ425" s="94"/>
      <c r="WUA425" s="94"/>
      <c r="WUB425" s="94"/>
      <c r="WUC425" s="94"/>
      <c r="WUD425" s="94"/>
      <c r="WUE425" s="94"/>
      <c r="WUF425" s="94"/>
      <c r="WUG425" s="94"/>
      <c r="WUH425" s="94"/>
      <c r="WUI425" s="94"/>
      <c r="WUJ425" s="94"/>
      <c r="WUK425" s="94"/>
      <c r="WUL425" s="94"/>
      <c r="WUM425" s="94"/>
      <c r="WUN425" s="94"/>
      <c r="WUO425" s="94"/>
      <c r="WUP425" s="94"/>
      <c r="WUQ425" s="94"/>
      <c r="WUR425" s="94"/>
      <c r="WUS425" s="94"/>
      <c r="WUT425" s="94"/>
      <c r="WUU425" s="94"/>
      <c r="WUV425" s="94"/>
      <c r="WUW425" s="94"/>
      <c r="WUX425" s="94"/>
      <c r="WUY425" s="94"/>
      <c r="WUZ425" s="94"/>
      <c r="WVA425" s="94"/>
      <c r="WVB425" s="94"/>
      <c r="WVC425" s="94"/>
      <c r="WVD425" s="94"/>
      <c r="WVE425" s="94"/>
      <c r="WVF425" s="94"/>
      <c r="WVG425" s="94"/>
      <c r="WVH425" s="94"/>
      <c r="WVI425" s="94"/>
      <c r="WVJ425" s="94"/>
      <c r="WVK425" s="94"/>
      <c r="WVL425" s="94"/>
      <c r="WVM425" s="94"/>
      <c r="WVN425" s="94"/>
      <c r="WVO425" s="94"/>
      <c r="WVP425" s="94"/>
      <c r="WVQ425" s="94"/>
      <c r="WVR425" s="94"/>
      <c r="WVS425" s="94"/>
      <c r="WVT425" s="94"/>
      <c r="WVU425" s="94"/>
      <c r="WVV425" s="94"/>
      <c r="WVW425" s="94"/>
      <c r="WVX425" s="94"/>
      <c r="WVY425" s="94"/>
      <c r="WVZ425" s="94"/>
      <c r="WWA425" s="94"/>
      <c r="WWB425" s="94"/>
      <c r="WWC425" s="94"/>
      <c r="WWD425" s="94"/>
      <c r="WWE425" s="94"/>
      <c r="WWF425" s="94"/>
      <c r="WWG425" s="94"/>
      <c r="WWH425" s="94"/>
      <c r="WWI425" s="94"/>
      <c r="WWJ425" s="94"/>
      <c r="WWK425" s="94"/>
      <c r="WWL425" s="94"/>
      <c r="WWM425" s="94"/>
      <c r="WWN425" s="94"/>
      <c r="WWO425" s="94"/>
      <c r="WWP425" s="94"/>
      <c r="WWQ425" s="94"/>
      <c r="WWR425" s="94"/>
      <c r="WWS425" s="94"/>
      <c r="WWT425" s="94"/>
      <c r="WWU425" s="94"/>
      <c r="WWV425" s="94"/>
      <c r="WWW425" s="94"/>
      <c r="WWX425" s="94"/>
      <c r="WWY425" s="94"/>
      <c r="WWZ425" s="94"/>
      <c r="WXA425" s="94"/>
      <c r="WXB425" s="94"/>
      <c r="WXC425" s="94"/>
      <c r="WXD425" s="94"/>
      <c r="WXE425" s="94"/>
      <c r="WXF425" s="94"/>
      <c r="WXG425" s="94"/>
      <c r="WXH425" s="94"/>
      <c r="WXI425" s="94"/>
      <c r="WXJ425" s="94"/>
      <c r="WXK425" s="94"/>
      <c r="WXL425" s="94"/>
      <c r="WXM425" s="94"/>
      <c r="WXN425" s="94"/>
      <c r="WXO425" s="94"/>
      <c r="WXP425" s="94"/>
      <c r="WXQ425" s="94"/>
      <c r="WXR425" s="94"/>
      <c r="WXS425" s="94"/>
      <c r="WXT425" s="94"/>
      <c r="WXU425" s="94"/>
      <c r="WXV425" s="94"/>
      <c r="WXW425" s="94"/>
      <c r="WXX425" s="94"/>
      <c r="WXY425" s="94"/>
      <c r="WXZ425" s="94"/>
      <c r="WYA425" s="94"/>
      <c r="WYB425" s="94"/>
      <c r="WYC425" s="94"/>
      <c r="WYD425" s="94"/>
      <c r="WYE425" s="94"/>
      <c r="WYF425" s="94"/>
      <c r="WYG425" s="94"/>
      <c r="WYH425" s="94"/>
      <c r="WYI425" s="94"/>
      <c r="WYJ425" s="94"/>
      <c r="WYK425" s="94"/>
      <c r="WYL425" s="94"/>
      <c r="WYM425" s="94"/>
      <c r="WYN425" s="94"/>
      <c r="WYO425" s="94"/>
      <c r="WYP425" s="94"/>
      <c r="WYQ425" s="94"/>
      <c r="WYR425" s="94"/>
      <c r="WYS425" s="94"/>
      <c r="WYT425" s="94"/>
      <c r="WYU425" s="94"/>
      <c r="WYV425" s="94"/>
      <c r="WYW425" s="94"/>
      <c r="WYX425" s="94"/>
      <c r="WYY425" s="94"/>
      <c r="WYZ425" s="94"/>
      <c r="WZA425" s="94"/>
      <c r="WZB425" s="94"/>
      <c r="WZC425" s="94"/>
      <c r="WZD425" s="94"/>
      <c r="WZE425" s="94"/>
      <c r="WZF425" s="94"/>
      <c r="WZG425" s="94"/>
      <c r="WZH425" s="94"/>
      <c r="WZI425" s="94"/>
      <c r="WZJ425" s="94"/>
      <c r="WZK425" s="94"/>
      <c r="WZL425" s="94"/>
      <c r="WZM425" s="94"/>
      <c r="WZN425" s="94"/>
      <c r="WZO425" s="94"/>
      <c r="WZP425" s="94"/>
      <c r="WZQ425" s="94"/>
      <c r="WZR425" s="94"/>
      <c r="WZS425" s="94"/>
      <c r="WZT425" s="94"/>
      <c r="WZU425" s="94"/>
      <c r="WZV425" s="94"/>
      <c r="WZW425" s="94"/>
      <c r="WZX425" s="94"/>
      <c r="WZY425" s="94"/>
      <c r="WZZ425" s="94"/>
      <c r="XAA425" s="94"/>
      <c r="XAB425" s="94"/>
      <c r="XAC425" s="94"/>
      <c r="XAD425" s="94"/>
      <c r="XAE425" s="94"/>
      <c r="XAF425" s="94"/>
      <c r="XAG425" s="94"/>
      <c r="XAH425" s="94"/>
      <c r="XAI425" s="94"/>
      <c r="XAJ425" s="94"/>
      <c r="XAK425" s="94"/>
      <c r="XAL425" s="94"/>
      <c r="XAM425" s="94"/>
      <c r="XAN425" s="94"/>
      <c r="XAO425" s="94"/>
      <c r="XAP425" s="94"/>
      <c r="XAQ425" s="94"/>
      <c r="XAR425" s="94"/>
      <c r="XAS425" s="94"/>
      <c r="XAT425" s="94"/>
      <c r="XAU425" s="94"/>
      <c r="XAV425" s="94"/>
      <c r="XAW425" s="94"/>
      <c r="XAX425" s="94"/>
      <c r="XAY425" s="94"/>
      <c r="XAZ425" s="94"/>
      <c r="XBA425" s="94"/>
      <c r="XBB425" s="94"/>
      <c r="XBC425" s="94"/>
      <c r="XBD425" s="94"/>
      <c r="XBE425" s="94"/>
      <c r="XBF425" s="94"/>
      <c r="XBG425" s="94"/>
      <c r="XBH425" s="94"/>
      <c r="XBI425" s="94"/>
      <c r="XBJ425" s="94"/>
      <c r="XBK425" s="94"/>
      <c r="XBL425" s="94"/>
      <c r="XBM425" s="94"/>
      <c r="XBN425" s="94"/>
      <c r="XBO425" s="94"/>
      <c r="XBP425" s="94"/>
      <c r="XBQ425" s="94"/>
      <c r="XBR425" s="94"/>
      <c r="XBS425" s="94"/>
      <c r="XBT425" s="94"/>
      <c r="XBU425" s="94"/>
      <c r="XBV425" s="94"/>
      <c r="XBW425" s="94"/>
      <c r="XBX425" s="94"/>
      <c r="XBY425" s="94"/>
      <c r="XBZ425" s="94"/>
      <c r="XCA425" s="94"/>
      <c r="XCB425" s="94"/>
      <c r="XCC425" s="94"/>
      <c r="XCD425" s="94"/>
      <c r="XCE425" s="94"/>
      <c r="XCF425" s="94"/>
      <c r="XCG425" s="94"/>
      <c r="XCH425" s="94"/>
      <c r="XCI425" s="94"/>
      <c r="XCJ425" s="94"/>
      <c r="XCK425" s="94"/>
      <c r="XCL425" s="94"/>
      <c r="XCM425" s="94"/>
      <c r="XCN425" s="94"/>
      <c r="XCO425" s="94"/>
      <c r="XCP425" s="94"/>
      <c r="XCQ425" s="94"/>
      <c r="XCR425" s="94"/>
      <c r="XCS425" s="94"/>
      <c r="XCT425" s="94"/>
      <c r="XCU425" s="94"/>
      <c r="XCV425" s="94"/>
      <c r="XCW425" s="94"/>
      <c r="XCX425" s="94"/>
      <c r="XCY425" s="94"/>
      <c r="XCZ425" s="94"/>
      <c r="XDA425" s="94"/>
      <c r="XDB425" s="94"/>
      <c r="XDC425" s="94"/>
      <c r="XDD425" s="94"/>
      <c r="XDE425" s="94"/>
      <c r="XDF425" s="94"/>
      <c r="XDG425" s="94"/>
      <c r="XDH425" s="94"/>
      <c r="XDI425" s="94"/>
      <c r="XDJ425" s="94"/>
      <c r="XDK425" s="94"/>
      <c r="XDL425" s="94"/>
      <c r="XDM425" s="94"/>
      <c r="XDN425" s="94"/>
      <c r="XDO425" s="94"/>
      <c r="XDP425" s="94"/>
      <c r="XDQ425" s="94"/>
      <c r="XDR425" s="94"/>
      <c r="XDS425" s="94"/>
      <c r="XDT425" s="94"/>
      <c r="XDU425" s="94"/>
      <c r="XDV425" s="94"/>
      <c r="XDW425" s="94"/>
      <c r="XDX425" s="94"/>
      <c r="XDY425" s="94"/>
      <c r="XDZ425" s="94"/>
      <c r="XEA425" s="94"/>
      <c r="XEB425" s="94"/>
      <c r="XEC425" s="94"/>
      <c r="XED425" s="94"/>
      <c r="XEE425" s="94"/>
      <c r="XEF425" s="94"/>
      <c r="XEG425" s="94"/>
      <c r="XEH425" s="94"/>
      <c r="XEI425" s="94"/>
      <c r="XEJ425" s="94"/>
      <c r="XEK425" s="94"/>
      <c r="XEL425" s="94"/>
      <c r="XEM425" s="94"/>
      <c r="XEN425" s="94"/>
      <c r="XEO425" s="94"/>
      <c r="XEP425" s="94"/>
      <c r="XEQ425" s="94"/>
      <c r="XER425" s="94"/>
      <c r="XES425" s="94"/>
      <c r="XET425" s="94"/>
      <c r="XEU425" s="94"/>
      <c r="XEV425" s="94"/>
      <c r="XEW425" s="94"/>
      <c r="XEX425" s="94"/>
      <c r="XEY425" s="94"/>
      <c r="XEZ425" s="94"/>
      <c r="XFA425" s="94"/>
      <c r="XFB425" s="94"/>
      <c r="XFC425" s="94"/>
      <c r="XFD425" s="94"/>
    </row>
    <row r="426" spans="1:16384" s="94" customFormat="1" ht="15.75" thickTop="1">
      <c r="F426" s="493">
        <f>'Investment Appraisal (2)'!$C$5</f>
        <v>2017</v>
      </c>
      <c r="G426" s="493">
        <f>F426+1</f>
        <v>2018</v>
      </c>
      <c r="H426" s="493">
        <f t="shared" ref="H426:BP426" si="136">G426+1</f>
        <v>2019</v>
      </c>
      <c r="I426" s="493">
        <f t="shared" si="136"/>
        <v>2020</v>
      </c>
      <c r="J426" s="493">
        <f t="shared" si="136"/>
        <v>2021</v>
      </c>
      <c r="K426" s="493">
        <f t="shared" si="136"/>
        <v>2022</v>
      </c>
      <c r="L426" s="493">
        <f t="shared" si="136"/>
        <v>2023</v>
      </c>
      <c r="M426" s="493">
        <f t="shared" si="136"/>
        <v>2024</v>
      </c>
      <c r="N426" s="493">
        <f t="shared" si="136"/>
        <v>2025</v>
      </c>
      <c r="O426" s="493">
        <f t="shared" si="136"/>
        <v>2026</v>
      </c>
      <c r="P426" s="493">
        <f t="shared" si="136"/>
        <v>2027</v>
      </c>
      <c r="Q426" s="493">
        <f t="shared" si="136"/>
        <v>2028</v>
      </c>
      <c r="R426" s="493">
        <f t="shared" si="136"/>
        <v>2029</v>
      </c>
      <c r="S426" s="493">
        <f t="shared" si="136"/>
        <v>2030</v>
      </c>
      <c r="T426" s="493">
        <f t="shared" si="136"/>
        <v>2031</v>
      </c>
      <c r="U426" s="493">
        <f t="shared" si="136"/>
        <v>2032</v>
      </c>
      <c r="V426" s="493">
        <f t="shared" si="136"/>
        <v>2033</v>
      </c>
      <c r="W426" s="493">
        <f t="shared" si="136"/>
        <v>2034</v>
      </c>
      <c r="X426" s="493">
        <f t="shared" si="136"/>
        <v>2035</v>
      </c>
      <c r="Y426" s="493">
        <f t="shared" si="136"/>
        <v>2036</v>
      </c>
      <c r="Z426" s="493">
        <f t="shared" si="136"/>
        <v>2037</v>
      </c>
      <c r="AA426" s="493">
        <f t="shared" si="136"/>
        <v>2038</v>
      </c>
      <c r="AB426" s="493">
        <f t="shared" si="136"/>
        <v>2039</v>
      </c>
      <c r="AC426" s="493">
        <f t="shared" si="136"/>
        <v>2040</v>
      </c>
      <c r="AD426" s="493">
        <f t="shared" si="136"/>
        <v>2041</v>
      </c>
      <c r="AE426" s="493">
        <f t="shared" si="136"/>
        <v>2042</v>
      </c>
      <c r="AF426" s="493">
        <f t="shared" si="136"/>
        <v>2043</v>
      </c>
      <c r="AG426" s="493">
        <f t="shared" si="136"/>
        <v>2044</v>
      </c>
      <c r="AH426" s="493">
        <f t="shared" si="136"/>
        <v>2045</v>
      </c>
      <c r="AI426" s="493">
        <f t="shared" si="136"/>
        <v>2046</v>
      </c>
      <c r="AJ426" s="493">
        <f t="shared" si="136"/>
        <v>2047</v>
      </c>
      <c r="AK426" s="493">
        <f t="shared" si="136"/>
        <v>2048</v>
      </c>
      <c r="AL426" s="493">
        <f t="shared" si="136"/>
        <v>2049</v>
      </c>
      <c r="AM426" s="493">
        <f t="shared" si="136"/>
        <v>2050</v>
      </c>
      <c r="AN426" s="493">
        <f t="shared" si="136"/>
        <v>2051</v>
      </c>
      <c r="AO426" s="493">
        <f t="shared" si="136"/>
        <v>2052</v>
      </c>
      <c r="AP426" s="493">
        <f t="shared" si="136"/>
        <v>2053</v>
      </c>
      <c r="AQ426" s="493">
        <f t="shared" si="136"/>
        <v>2054</v>
      </c>
      <c r="AR426" s="493">
        <f t="shared" si="136"/>
        <v>2055</v>
      </c>
      <c r="AS426" s="493">
        <f t="shared" si="136"/>
        <v>2056</v>
      </c>
      <c r="AT426" s="493">
        <f t="shared" si="136"/>
        <v>2057</v>
      </c>
      <c r="AU426" s="493">
        <f t="shared" si="136"/>
        <v>2058</v>
      </c>
      <c r="AV426" s="493">
        <f t="shared" si="136"/>
        <v>2059</v>
      </c>
      <c r="AW426" s="493">
        <f t="shared" si="136"/>
        <v>2060</v>
      </c>
      <c r="AX426" s="493">
        <f t="shared" si="136"/>
        <v>2061</v>
      </c>
      <c r="AY426" s="493">
        <f t="shared" si="136"/>
        <v>2062</v>
      </c>
      <c r="AZ426" s="493">
        <f t="shared" si="136"/>
        <v>2063</v>
      </c>
      <c r="BA426" s="493">
        <f t="shared" si="136"/>
        <v>2064</v>
      </c>
      <c r="BB426" s="493">
        <f t="shared" si="136"/>
        <v>2065</v>
      </c>
      <c r="BC426" s="493">
        <f t="shared" si="136"/>
        <v>2066</v>
      </c>
      <c r="BD426" s="493">
        <f t="shared" si="136"/>
        <v>2067</v>
      </c>
      <c r="BE426" s="493">
        <f t="shared" si="136"/>
        <v>2068</v>
      </c>
      <c r="BF426" s="493">
        <f t="shared" si="136"/>
        <v>2069</v>
      </c>
      <c r="BG426" s="493">
        <f t="shared" si="136"/>
        <v>2070</v>
      </c>
      <c r="BH426" s="493">
        <f t="shared" si="136"/>
        <v>2071</v>
      </c>
      <c r="BI426" s="493">
        <f t="shared" si="136"/>
        <v>2072</v>
      </c>
      <c r="BJ426" s="493">
        <f t="shared" si="136"/>
        <v>2073</v>
      </c>
      <c r="BK426" s="493">
        <f t="shared" si="136"/>
        <v>2074</v>
      </c>
      <c r="BL426" s="493">
        <f t="shared" si="136"/>
        <v>2075</v>
      </c>
      <c r="BM426" s="493">
        <f t="shared" si="136"/>
        <v>2076</v>
      </c>
      <c r="BN426" s="493">
        <f t="shared" si="136"/>
        <v>2077</v>
      </c>
      <c r="BO426" s="493">
        <f t="shared" si="136"/>
        <v>2078</v>
      </c>
      <c r="BP426" s="493">
        <f t="shared" si="136"/>
        <v>2079</v>
      </c>
      <c r="BQ426" s="98"/>
      <c r="BR426" s="98"/>
      <c r="BS426" s="98"/>
      <c r="BT426" s="98"/>
      <c r="BU426" s="98"/>
      <c r="BV426" s="98"/>
      <c r="BW426" s="98"/>
      <c r="BX426" s="98"/>
      <c r="BY426" s="98"/>
      <c r="BZ426" s="98"/>
      <c r="CA426" s="98"/>
      <c r="CB426" s="98"/>
      <c r="CC426" s="98"/>
      <c r="CD426" s="98"/>
      <c r="CE426" s="98"/>
      <c r="CF426" s="98"/>
      <c r="CG426" s="98"/>
      <c r="CH426" s="98"/>
      <c r="CI426" s="98"/>
      <c r="CJ426" s="98"/>
      <c r="CK426" s="98"/>
      <c r="CL426" s="98"/>
      <c r="CM426" s="98"/>
      <c r="CN426" s="98"/>
      <c r="CO426" s="98"/>
      <c r="CP426" s="98"/>
      <c r="CQ426" s="98"/>
      <c r="CR426" s="98"/>
      <c r="CS426" s="98"/>
      <c r="CT426" s="98"/>
      <c r="CU426" s="98"/>
      <c r="CV426" s="98"/>
      <c r="CW426" s="98"/>
      <c r="CX426" s="98"/>
      <c r="CY426" s="98"/>
      <c r="CZ426" s="98"/>
      <c r="DA426" s="98"/>
      <c r="DB426" s="98"/>
      <c r="DC426" s="98"/>
      <c r="DD426" s="98"/>
      <c r="DE426" s="98"/>
      <c r="DF426" s="98"/>
      <c r="DG426" s="98"/>
      <c r="DH426" s="98"/>
      <c r="DI426" s="98"/>
      <c r="DJ426" s="98"/>
      <c r="DK426" s="98"/>
      <c r="DL426" s="98"/>
      <c r="DM426" s="98"/>
      <c r="DN426" s="98"/>
      <c r="DO426" s="98"/>
      <c r="DP426" s="98"/>
      <c r="DQ426" s="98"/>
      <c r="DR426" s="98"/>
      <c r="DS426" s="98"/>
      <c r="DT426" s="98"/>
      <c r="DU426" s="98"/>
      <c r="DV426" s="98"/>
      <c r="DW426" s="98"/>
      <c r="DX426" s="98"/>
      <c r="DY426" s="98"/>
      <c r="DZ426" s="98"/>
      <c r="EA426" s="98"/>
      <c r="EB426" s="98"/>
      <c r="EC426" s="98"/>
      <c r="ED426" s="98"/>
      <c r="EE426" s="98"/>
      <c r="EF426" s="98"/>
      <c r="EG426" s="98"/>
      <c r="EH426" s="98"/>
      <c r="EI426" s="98"/>
      <c r="EJ426" s="98"/>
      <c r="EK426" s="98"/>
      <c r="EL426" s="98"/>
      <c r="EM426" s="98"/>
      <c r="EN426" s="98"/>
      <c r="EO426" s="98"/>
      <c r="EP426" s="98"/>
      <c r="EQ426" s="98"/>
      <c r="ER426" s="98"/>
      <c r="ES426" s="98"/>
      <c r="ET426" s="98"/>
      <c r="EU426" s="98"/>
      <c r="EV426" s="98"/>
      <c r="EW426" s="98"/>
      <c r="EX426" s="98"/>
      <c r="EY426" s="98"/>
      <c r="EZ426" s="98"/>
      <c r="FA426" s="98"/>
      <c r="FB426" s="98"/>
      <c r="FC426" s="98"/>
      <c r="FD426" s="98"/>
      <c r="FE426" s="98"/>
      <c r="FF426" s="98"/>
      <c r="FG426" s="98"/>
      <c r="FH426" s="98"/>
      <c r="FI426" s="98"/>
      <c r="FJ426" s="98"/>
      <c r="FK426" s="98"/>
      <c r="FL426" s="98"/>
      <c r="FM426" s="98"/>
      <c r="FN426" s="98"/>
      <c r="FO426" s="98"/>
      <c r="FP426" s="98"/>
      <c r="FQ426" s="98"/>
      <c r="FR426" s="98"/>
      <c r="FS426" s="98"/>
      <c r="FT426" s="98"/>
      <c r="FU426" s="98"/>
      <c r="FV426" s="98"/>
      <c r="FW426" s="98"/>
      <c r="FX426" s="98"/>
      <c r="FY426" s="98"/>
      <c r="FZ426" s="98"/>
      <c r="GA426" s="98"/>
      <c r="GB426" s="98"/>
      <c r="GC426" s="98"/>
      <c r="GD426" s="98"/>
      <c r="GE426" s="98"/>
      <c r="GF426" s="98"/>
      <c r="GG426" s="98"/>
      <c r="GH426" s="98"/>
      <c r="GI426" s="98"/>
      <c r="GJ426" s="98"/>
      <c r="GK426" s="98"/>
      <c r="GL426" s="98"/>
      <c r="GM426" s="98"/>
      <c r="GN426" s="98"/>
      <c r="GO426" s="98"/>
      <c r="GP426" s="98"/>
      <c r="GQ426" s="98"/>
      <c r="GR426" s="98"/>
      <c r="GS426" s="98"/>
      <c r="GT426" s="98"/>
      <c r="GU426" s="98"/>
      <c r="GV426" s="98"/>
      <c r="GW426" s="98"/>
      <c r="GX426" s="98"/>
      <c r="GY426" s="98"/>
      <c r="GZ426" s="98"/>
      <c r="HA426" s="98"/>
      <c r="HB426" s="98"/>
      <c r="HC426" s="98"/>
      <c r="HD426" s="98"/>
      <c r="HE426" s="98"/>
      <c r="HF426" s="98"/>
      <c r="HG426" s="98"/>
      <c r="HH426" s="98"/>
      <c r="HI426" s="98"/>
      <c r="HJ426" s="98"/>
      <c r="HK426" s="98"/>
      <c r="HL426" s="98"/>
      <c r="HM426" s="98"/>
      <c r="HN426" s="98"/>
      <c r="HO426" s="98"/>
      <c r="HP426" s="98"/>
      <c r="HQ426" s="98"/>
      <c r="HR426" s="98"/>
      <c r="HS426" s="98"/>
      <c r="HT426" s="98"/>
      <c r="HU426" s="98"/>
      <c r="HV426" s="98"/>
      <c r="HW426" s="98"/>
      <c r="HX426" s="98"/>
      <c r="HY426" s="98"/>
      <c r="HZ426" s="98"/>
      <c r="IA426" s="98"/>
      <c r="IB426" s="98"/>
      <c r="IC426" s="98"/>
      <c r="ID426" s="98"/>
      <c r="IE426" s="98"/>
      <c r="IF426" s="98"/>
      <c r="IG426" s="98"/>
      <c r="IH426" s="98"/>
      <c r="II426" s="98"/>
      <c r="IJ426" s="98"/>
      <c r="IK426" s="98"/>
      <c r="IL426" s="98"/>
      <c r="IM426" s="98"/>
      <c r="IN426" s="98"/>
      <c r="IO426" s="98"/>
      <c r="IP426" s="98"/>
      <c r="IQ426" s="98"/>
      <c r="IR426" s="98"/>
      <c r="IS426" s="98"/>
      <c r="IT426" s="98"/>
      <c r="IU426" s="98"/>
      <c r="IV426" s="98"/>
      <c r="IW426" s="98"/>
      <c r="IX426" s="98"/>
      <c r="IY426" s="98"/>
      <c r="IZ426" s="98"/>
      <c r="JA426" s="98"/>
      <c r="JB426" s="98"/>
      <c r="JC426" s="98"/>
      <c r="JD426" s="98"/>
      <c r="JE426" s="98"/>
      <c r="JF426" s="98"/>
      <c r="JG426" s="98"/>
      <c r="JH426" s="98"/>
      <c r="JI426" s="98"/>
      <c r="JJ426" s="98"/>
      <c r="JK426" s="98"/>
      <c r="JL426" s="98"/>
      <c r="JM426" s="98"/>
      <c r="JN426" s="98"/>
      <c r="JO426" s="98"/>
      <c r="JP426" s="98"/>
      <c r="JQ426" s="98"/>
      <c r="JR426" s="98"/>
      <c r="JS426" s="98"/>
      <c r="JT426" s="98"/>
      <c r="JU426" s="98"/>
      <c r="JV426" s="98"/>
      <c r="JW426" s="98"/>
      <c r="JX426" s="98"/>
      <c r="JY426" s="98"/>
      <c r="JZ426" s="98"/>
      <c r="KA426" s="98"/>
      <c r="KB426" s="98"/>
      <c r="KC426" s="98"/>
      <c r="KD426" s="98"/>
      <c r="KE426" s="98"/>
      <c r="KF426" s="98"/>
      <c r="KG426" s="98"/>
      <c r="KH426" s="98"/>
      <c r="KI426" s="98"/>
      <c r="KJ426" s="98"/>
      <c r="KK426" s="98"/>
      <c r="KL426" s="98"/>
      <c r="KM426" s="98"/>
      <c r="KN426" s="98"/>
      <c r="KO426" s="98"/>
      <c r="KP426" s="98"/>
      <c r="KQ426" s="98"/>
      <c r="KR426" s="98"/>
      <c r="KS426" s="98"/>
      <c r="KT426" s="98"/>
      <c r="KU426" s="98"/>
      <c r="KV426" s="98"/>
      <c r="KW426" s="98"/>
      <c r="KX426" s="98"/>
      <c r="KY426" s="98"/>
      <c r="KZ426" s="98"/>
      <c r="LA426" s="98"/>
      <c r="LB426" s="98"/>
      <c r="LC426" s="98"/>
      <c r="LD426" s="98"/>
      <c r="LE426" s="98"/>
      <c r="LF426" s="98"/>
      <c r="LG426" s="98"/>
      <c r="LH426" s="98"/>
      <c r="LI426" s="98"/>
      <c r="LJ426" s="98"/>
      <c r="LK426" s="98"/>
      <c r="LL426" s="98"/>
      <c r="LM426" s="98"/>
      <c r="LN426" s="98"/>
      <c r="LO426" s="98"/>
      <c r="LP426" s="98"/>
      <c r="LQ426" s="98"/>
      <c r="LR426" s="98"/>
      <c r="LS426" s="98"/>
      <c r="LT426" s="98"/>
      <c r="LU426" s="98"/>
      <c r="LV426" s="98"/>
      <c r="LW426" s="98"/>
      <c r="LX426" s="98"/>
      <c r="LY426" s="98"/>
      <c r="LZ426" s="98"/>
      <c r="MA426" s="98"/>
      <c r="MB426" s="98"/>
      <c r="MC426" s="98"/>
      <c r="MD426" s="98"/>
      <c r="ME426" s="98"/>
      <c r="MF426" s="98"/>
      <c r="MG426" s="98"/>
      <c r="MH426" s="98"/>
      <c r="MI426" s="98"/>
      <c r="MJ426" s="98"/>
      <c r="MK426" s="98"/>
      <c r="ML426" s="98"/>
      <c r="MM426" s="98"/>
      <c r="MN426" s="98"/>
      <c r="MO426" s="98"/>
      <c r="MP426" s="98"/>
      <c r="MQ426" s="98"/>
      <c r="MR426" s="98"/>
      <c r="MS426" s="98"/>
      <c r="MT426" s="98"/>
      <c r="MU426" s="98"/>
      <c r="MV426" s="98"/>
      <c r="MW426" s="98"/>
      <c r="MX426" s="98"/>
      <c r="MY426" s="98"/>
      <c r="MZ426" s="98"/>
      <c r="NA426" s="98"/>
      <c r="NB426" s="98"/>
      <c r="NC426" s="98"/>
      <c r="ND426" s="98"/>
      <c r="NE426" s="98"/>
      <c r="NF426" s="98"/>
      <c r="NG426" s="98"/>
      <c r="NH426" s="98"/>
      <c r="NI426" s="98"/>
      <c r="NJ426" s="98"/>
      <c r="NK426" s="98"/>
      <c r="NL426" s="98"/>
      <c r="NM426" s="98"/>
      <c r="NN426" s="98"/>
      <c r="NO426" s="98"/>
      <c r="NP426" s="98"/>
      <c r="NQ426" s="98"/>
      <c r="NR426" s="98"/>
      <c r="NS426" s="98"/>
      <c r="NT426" s="98"/>
      <c r="NU426" s="98"/>
      <c r="NV426" s="98"/>
      <c r="NW426" s="98"/>
      <c r="NX426" s="98"/>
      <c r="NY426" s="98"/>
      <c r="NZ426" s="98"/>
      <c r="OA426" s="98"/>
      <c r="OB426" s="98"/>
      <c r="OC426" s="98"/>
      <c r="OD426" s="98"/>
      <c r="OE426" s="98"/>
      <c r="OF426" s="98"/>
      <c r="OG426" s="98"/>
      <c r="OH426" s="98"/>
      <c r="OI426" s="98"/>
      <c r="OJ426" s="98"/>
      <c r="OK426" s="98"/>
      <c r="OL426" s="98"/>
      <c r="OM426" s="98"/>
      <c r="ON426" s="98"/>
      <c r="OO426" s="98"/>
      <c r="OP426" s="98"/>
      <c r="OQ426" s="98"/>
      <c r="OR426" s="98"/>
      <c r="OS426" s="98"/>
      <c r="OT426" s="98"/>
      <c r="OU426" s="98"/>
      <c r="OV426" s="98"/>
      <c r="OW426" s="98"/>
      <c r="OX426" s="98"/>
      <c r="OY426" s="98"/>
      <c r="OZ426" s="98"/>
      <c r="PA426" s="98"/>
      <c r="PB426" s="98"/>
      <c r="PC426" s="98"/>
      <c r="PD426" s="98"/>
      <c r="PE426" s="98"/>
      <c r="PF426" s="98"/>
      <c r="PG426" s="98"/>
      <c r="PH426" s="98"/>
      <c r="PI426" s="98"/>
      <c r="PJ426" s="98"/>
      <c r="PK426" s="98"/>
      <c r="PL426" s="98"/>
      <c r="PM426" s="98"/>
      <c r="PN426" s="98"/>
      <c r="PO426" s="98"/>
      <c r="PP426" s="98"/>
      <c r="PQ426" s="98"/>
      <c r="PR426" s="98"/>
      <c r="PS426" s="98"/>
      <c r="PT426" s="98"/>
      <c r="PU426" s="98"/>
      <c r="PV426" s="98"/>
      <c r="PW426" s="98"/>
      <c r="PX426" s="98"/>
      <c r="PY426" s="98"/>
      <c r="PZ426" s="98"/>
      <c r="QA426" s="98"/>
      <c r="QB426" s="98"/>
      <c r="QC426" s="98"/>
      <c r="QD426" s="98"/>
      <c r="QE426" s="98"/>
      <c r="QF426" s="98"/>
      <c r="QG426" s="98"/>
      <c r="QH426" s="98"/>
      <c r="QI426" s="98"/>
      <c r="QJ426" s="98"/>
      <c r="QK426" s="98"/>
      <c r="QL426" s="98"/>
      <c r="QM426" s="98"/>
      <c r="QN426" s="98"/>
      <c r="QO426" s="98"/>
      <c r="QP426" s="98"/>
      <c r="QQ426" s="98"/>
      <c r="QR426" s="98"/>
      <c r="QS426" s="98"/>
      <c r="QT426" s="98"/>
      <c r="QU426" s="98"/>
      <c r="QV426" s="98"/>
      <c r="QW426" s="98"/>
      <c r="QX426" s="98"/>
      <c r="QY426" s="98"/>
      <c r="QZ426" s="98"/>
      <c r="RA426" s="98"/>
      <c r="RB426" s="98"/>
      <c r="RC426" s="98"/>
      <c r="RD426" s="98"/>
      <c r="RE426" s="98"/>
      <c r="RF426" s="98"/>
      <c r="RG426" s="98"/>
      <c r="RH426" s="98"/>
      <c r="RI426" s="98"/>
      <c r="RJ426" s="98"/>
      <c r="RK426" s="98"/>
      <c r="RL426" s="98"/>
      <c r="RM426" s="98"/>
      <c r="RN426" s="98"/>
      <c r="RO426" s="98"/>
      <c r="RP426" s="98"/>
      <c r="RQ426" s="98"/>
      <c r="RR426" s="98"/>
      <c r="RS426" s="98"/>
      <c r="RT426" s="98"/>
      <c r="RU426" s="98"/>
      <c r="RV426" s="98"/>
      <c r="RW426" s="98"/>
      <c r="RX426" s="98"/>
      <c r="RY426" s="98"/>
      <c r="RZ426" s="98"/>
      <c r="SA426" s="98"/>
      <c r="SB426" s="98"/>
      <c r="SC426" s="98"/>
      <c r="SD426" s="98"/>
      <c r="SE426" s="98"/>
      <c r="SF426" s="98"/>
      <c r="SG426" s="98"/>
      <c r="SH426" s="98"/>
      <c r="SI426" s="98"/>
      <c r="SJ426" s="98"/>
      <c r="SK426" s="98"/>
      <c r="SL426" s="98"/>
      <c r="SM426" s="98"/>
      <c r="SN426" s="98"/>
      <c r="SO426" s="98"/>
      <c r="SP426" s="98"/>
      <c r="SQ426" s="98"/>
      <c r="SR426" s="98"/>
      <c r="SS426" s="98"/>
      <c r="ST426" s="98"/>
      <c r="SU426" s="98"/>
      <c r="SV426" s="98"/>
      <c r="SW426" s="98"/>
      <c r="SX426" s="98"/>
      <c r="SY426" s="98"/>
      <c r="SZ426" s="98"/>
      <c r="TA426" s="98"/>
      <c r="TB426" s="98"/>
      <c r="TC426" s="98"/>
      <c r="TD426" s="98"/>
      <c r="TE426" s="98"/>
      <c r="TF426" s="98"/>
      <c r="TG426" s="98"/>
      <c r="TH426" s="98"/>
      <c r="TI426" s="98"/>
      <c r="TJ426" s="98"/>
      <c r="TK426" s="98"/>
      <c r="TL426" s="98"/>
      <c r="TM426" s="98"/>
      <c r="TN426" s="98"/>
      <c r="TO426" s="98"/>
      <c r="TP426" s="98"/>
      <c r="TQ426" s="98"/>
      <c r="TR426" s="98"/>
      <c r="TS426" s="98"/>
      <c r="TT426" s="98"/>
      <c r="TU426" s="98"/>
      <c r="TV426" s="98"/>
      <c r="TW426" s="98"/>
      <c r="TX426" s="98"/>
      <c r="TY426" s="98"/>
      <c r="TZ426" s="98"/>
      <c r="UA426" s="98"/>
      <c r="UB426" s="98"/>
      <c r="UC426" s="98"/>
      <c r="UD426" s="98"/>
      <c r="UE426" s="98"/>
      <c r="UF426" s="98"/>
      <c r="UG426" s="98"/>
      <c r="UH426" s="98"/>
      <c r="UI426" s="98"/>
      <c r="UJ426" s="98"/>
      <c r="UK426" s="98"/>
      <c r="UL426" s="98"/>
      <c r="UM426" s="98"/>
      <c r="UN426" s="98"/>
      <c r="UO426" s="98"/>
      <c r="UP426" s="98"/>
      <c r="UQ426" s="98"/>
      <c r="UR426" s="98"/>
      <c r="US426" s="98"/>
      <c r="UT426" s="98"/>
      <c r="UU426" s="98"/>
      <c r="UV426" s="98"/>
      <c r="UW426" s="98"/>
      <c r="UX426" s="98"/>
      <c r="UY426" s="98"/>
      <c r="UZ426" s="98"/>
      <c r="VA426" s="98"/>
      <c r="VB426" s="98"/>
      <c r="VC426" s="98"/>
      <c r="VD426" s="98"/>
      <c r="VE426" s="98"/>
      <c r="VF426" s="98"/>
      <c r="VG426" s="98"/>
      <c r="VH426" s="98"/>
      <c r="VI426" s="98"/>
      <c r="VJ426" s="98"/>
      <c r="VK426" s="98"/>
      <c r="VL426" s="98"/>
      <c r="VM426" s="98"/>
      <c r="VN426" s="98"/>
      <c r="VO426" s="98"/>
      <c r="VP426" s="98"/>
      <c r="VQ426" s="98"/>
      <c r="VR426" s="98"/>
      <c r="VS426" s="98"/>
      <c r="VT426" s="98"/>
      <c r="VU426" s="98"/>
      <c r="VV426" s="98"/>
      <c r="VW426" s="98"/>
      <c r="VX426" s="98"/>
      <c r="VY426" s="98"/>
      <c r="VZ426" s="98"/>
      <c r="WA426" s="98"/>
      <c r="WB426" s="98"/>
      <c r="WC426" s="98"/>
      <c r="WD426" s="98"/>
      <c r="WE426" s="98"/>
      <c r="WF426" s="98"/>
      <c r="WG426" s="98"/>
      <c r="WH426" s="98"/>
      <c r="WI426" s="98"/>
      <c r="WJ426" s="98"/>
      <c r="WK426" s="98"/>
      <c r="WL426" s="98"/>
      <c r="WM426" s="98"/>
      <c r="WN426" s="98"/>
      <c r="WO426" s="98"/>
      <c r="WP426" s="98"/>
      <c r="WQ426" s="98"/>
      <c r="WR426" s="98"/>
      <c r="WS426" s="98"/>
      <c r="WT426" s="98"/>
      <c r="WU426" s="98"/>
      <c r="WV426" s="98"/>
      <c r="WW426" s="98"/>
      <c r="WX426" s="98"/>
      <c r="WY426" s="98"/>
      <c r="WZ426" s="98"/>
      <c r="XA426" s="98"/>
      <c r="XB426" s="98"/>
      <c r="XC426" s="98"/>
      <c r="XD426" s="98"/>
      <c r="XE426" s="98"/>
      <c r="XF426" s="98"/>
      <c r="XG426" s="98"/>
      <c r="XH426" s="98"/>
      <c r="XI426" s="98"/>
      <c r="XJ426" s="98"/>
      <c r="XK426" s="98"/>
      <c r="XL426" s="98"/>
      <c r="XM426" s="98"/>
      <c r="XN426" s="98"/>
      <c r="XO426" s="98"/>
      <c r="XP426" s="98"/>
      <c r="XQ426" s="98"/>
      <c r="XR426" s="98"/>
      <c r="XS426" s="98"/>
      <c r="XT426" s="98"/>
      <c r="XU426" s="98"/>
      <c r="XV426" s="98"/>
      <c r="XW426" s="98"/>
      <c r="XX426" s="98"/>
      <c r="XY426" s="98"/>
      <c r="XZ426" s="98"/>
      <c r="YA426" s="98"/>
      <c r="YB426" s="98"/>
      <c r="YC426" s="98"/>
      <c r="YD426" s="98"/>
      <c r="YE426" s="98"/>
      <c r="YF426" s="98"/>
      <c r="YG426" s="98"/>
      <c r="YH426" s="98"/>
      <c r="YI426" s="98"/>
      <c r="YJ426" s="98"/>
      <c r="YK426" s="98"/>
      <c r="YL426" s="98"/>
      <c r="YM426" s="98"/>
      <c r="YN426" s="98"/>
      <c r="YO426" s="98"/>
      <c r="YP426" s="98"/>
      <c r="YQ426" s="98"/>
      <c r="YR426" s="98"/>
      <c r="YS426" s="98"/>
      <c r="YT426" s="98"/>
      <c r="YU426" s="98"/>
      <c r="YV426" s="98"/>
      <c r="YW426" s="98"/>
      <c r="YX426" s="98"/>
      <c r="YY426" s="98"/>
      <c r="YZ426" s="98"/>
      <c r="ZA426" s="98"/>
      <c r="ZB426" s="98"/>
      <c r="ZC426" s="98"/>
      <c r="ZD426" s="98"/>
      <c r="ZE426" s="98"/>
      <c r="ZF426" s="98"/>
      <c r="ZG426" s="98"/>
      <c r="ZH426" s="98"/>
      <c r="ZI426" s="98"/>
      <c r="ZJ426" s="98"/>
      <c r="ZK426" s="98"/>
      <c r="ZL426" s="98"/>
      <c r="ZM426" s="98"/>
      <c r="ZN426" s="98"/>
      <c r="ZO426" s="98"/>
      <c r="ZP426" s="98"/>
      <c r="ZQ426" s="98"/>
      <c r="ZR426" s="98"/>
      <c r="ZS426" s="98"/>
      <c r="ZT426" s="98"/>
      <c r="ZU426" s="98"/>
      <c r="ZV426" s="98"/>
      <c r="ZW426" s="98"/>
      <c r="ZX426" s="98"/>
      <c r="ZY426" s="98"/>
      <c r="ZZ426" s="98"/>
      <c r="AAA426" s="98"/>
      <c r="AAB426" s="98"/>
      <c r="AAC426" s="98"/>
      <c r="AAD426" s="98"/>
      <c r="AAE426" s="98"/>
      <c r="AAF426" s="98"/>
      <c r="AAG426" s="98"/>
      <c r="AAH426" s="98"/>
      <c r="AAI426" s="98"/>
      <c r="AAJ426" s="98"/>
      <c r="AAK426" s="98"/>
      <c r="AAL426" s="98"/>
      <c r="AAM426" s="98"/>
      <c r="AAN426" s="98"/>
      <c r="AAO426" s="98"/>
      <c r="AAP426" s="98"/>
      <c r="AAQ426" s="98"/>
      <c r="AAR426" s="98"/>
      <c r="AAS426" s="98"/>
      <c r="AAT426" s="98"/>
      <c r="AAU426" s="98"/>
      <c r="AAV426" s="98"/>
      <c r="AAW426" s="98"/>
      <c r="AAX426" s="98"/>
      <c r="AAY426" s="98"/>
      <c r="AAZ426" s="98"/>
      <c r="ABA426" s="98"/>
      <c r="ABB426" s="98"/>
      <c r="ABC426" s="98"/>
      <c r="ABD426" s="98"/>
      <c r="ABE426" s="98"/>
      <c r="ABF426" s="98"/>
      <c r="ABG426" s="98"/>
      <c r="ABH426" s="98"/>
      <c r="ABI426" s="98"/>
      <c r="ABJ426" s="98"/>
      <c r="ABK426" s="98"/>
      <c r="ABL426" s="98"/>
      <c r="ABM426" s="98"/>
      <c r="ABN426" s="98"/>
      <c r="ABO426" s="98"/>
      <c r="ABP426" s="98"/>
      <c r="ABQ426" s="98"/>
      <c r="ABR426" s="98"/>
      <c r="ABS426" s="98"/>
      <c r="ABT426" s="98"/>
      <c r="ABU426" s="98"/>
      <c r="ABV426" s="98"/>
      <c r="ABW426" s="98"/>
      <c r="ABX426" s="98"/>
      <c r="ABY426" s="98"/>
      <c r="ABZ426" s="98"/>
      <c r="ACA426" s="98"/>
      <c r="ACB426" s="98"/>
      <c r="ACC426" s="98"/>
      <c r="ACD426" s="98"/>
      <c r="ACE426" s="98"/>
      <c r="ACF426" s="98"/>
      <c r="ACG426" s="98"/>
      <c r="ACH426" s="98"/>
      <c r="ACI426" s="98"/>
      <c r="ACJ426" s="98"/>
      <c r="ACK426" s="98"/>
      <c r="ACL426" s="98"/>
      <c r="ACM426" s="98"/>
      <c r="ACN426" s="98"/>
      <c r="ACO426" s="98"/>
      <c r="ACP426" s="98"/>
      <c r="ACQ426" s="98"/>
      <c r="ACR426" s="98"/>
      <c r="ACS426" s="98"/>
      <c r="ACT426" s="98"/>
      <c r="ACU426" s="98"/>
      <c r="ACV426" s="98"/>
      <c r="ACW426" s="98"/>
      <c r="ACX426" s="98"/>
      <c r="ACY426" s="98"/>
      <c r="ACZ426" s="98"/>
      <c r="ADA426" s="98"/>
      <c r="ADB426" s="98"/>
      <c r="ADC426" s="98"/>
      <c r="ADD426" s="98"/>
      <c r="ADE426" s="98"/>
      <c r="ADF426" s="98"/>
      <c r="ADG426" s="98"/>
      <c r="ADH426" s="98"/>
      <c r="ADI426" s="98"/>
      <c r="ADJ426" s="98"/>
      <c r="ADK426" s="98"/>
      <c r="ADL426" s="98"/>
      <c r="ADM426" s="98"/>
      <c r="ADN426" s="98"/>
      <c r="ADO426" s="98"/>
      <c r="ADP426" s="98"/>
      <c r="ADQ426" s="98"/>
      <c r="ADR426" s="98"/>
      <c r="ADS426" s="98"/>
      <c r="ADT426" s="98"/>
      <c r="ADU426" s="98"/>
      <c r="ADV426" s="98"/>
      <c r="ADW426" s="98"/>
      <c r="ADX426" s="98"/>
      <c r="ADY426" s="98"/>
      <c r="ADZ426" s="98"/>
      <c r="AEA426" s="98"/>
      <c r="AEB426" s="98"/>
      <c r="AEC426" s="98"/>
      <c r="AED426" s="98"/>
      <c r="AEE426" s="98"/>
      <c r="AEF426" s="98"/>
      <c r="AEG426" s="98"/>
      <c r="AEH426" s="98"/>
      <c r="AEI426" s="98"/>
      <c r="AEJ426" s="98"/>
      <c r="AEK426" s="98"/>
      <c r="AEL426" s="98"/>
      <c r="AEM426" s="98"/>
      <c r="AEN426" s="98"/>
      <c r="AEO426" s="98"/>
      <c r="AEP426" s="98"/>
      <c r="AEQ426" s="98"/>
      <c r="AER426" s="98"/>
      <c r="AES426" s="98"/>
      <c r="AET426" s="98"/>
      <c r="AEU426" s="98"/>
      <c r="AEV426" s="98"/>
      <c r="AEW426" s="98"/>
      <c r="AEX426" s="98"/>
      <c r="AEY426" s="98"/>
      <c r="AEZ426" s="98"/>
      <c r="AFA426" s="98"/>
      <c r="AFB426" s="98"/>
      <c r="AFC426" s="98"/>
      <c r="AFD426" s="98"/>
      <c r="AFE426" s="98"/>
      <c r="AFF426" s="98"/>
      <c r="AFG426" s="98"/>
      <c r="AFH426" s="98"/>
      <c r="AFI426" s="98"/>
      <c r="AFJ426" s="98"/>
      <c r="AFK426" s="98"/>
      <c r="AFL426" s="98"/>
      <c r="AFM426" s="98"/>
      <c r="AFN426" s="98"/>
      <c r="AFO426" s="98"/>
      <c r="AFP426" s="98"/>
      <c r="AFQ426" s="98"/>
      <c r="AFR426" s="98"/>
      <c r="AFS426" s="98"/>
      <c r="AFT426" s="98"/>
      <c r="AFU426" s="98"/>
      <c r="AFV426" s="98"/>
      <c r="AFW426" s="98"/>
      <c r="AFX426" s="98"/>
      <c r="AFY426" s="98"/>
      <c r="AFZ426" s="98"/>
      <c r="AGA426" s="98"/>
      <c r="AGB426" s="98"/>
      <c r="AGC426" s="98"/>
      <c r="AGD426" s="98"/>
      <c r="AGE426" s="98"/>
      <c r="AGF426" s="98"/>
      <c r="AGG426" s="98"/>
      <c r="AGH426" s="98"/>
      <c r="AGI426" s="98"/>
      <c r="AGJ426" s="98"/>
      <c r="AGK426" s="98"/>
      <c r="AGL426" s="98"/>
      <c r="AGM426" s="98"/>
      <c r="AGN426" s="98"/>
      <c r="AGO426" s="98"/>
      <c r="AGP426" s="98"/>
      <c r="AGQ426" s="98"/>
      <c r="AGR426" s="98"/>
      <c r="AGS426" s="98"/>
      <c r="AGT426" s="98"/>
      <c r="AGU426" s="98"/>
      <c r="AGV426" s="98"/>
      <c r="AGW426" s="98"/>
      <c r="AGX426" s="98"/>
      <c r="AGY426" s="98"/>
      <c r="AGZ426" s="98"/>
      <c r="AHA426" s="98"/>
      <c r="AHB426" s="98"/>
      <c r="AHC426" s="98"/>
      <c r="AHD426" s="98"/>
      <c r="AHE426" s="98"/>
      <c r="AHF426" s="98"/>
      <c r="AHG426" s="98"/>
      <c r="AHH426" s="98"/>
      <c r="AHI426" s="98"/>
      <c r="AHJ426" s="98"/>
      <c r="AHK426" s="98"/>
      <c r="AHL426" s="98"/>
      <c r="AHM426" s="98"/>
      <c r="AHN426" s="98"/>
      <c r="AHO426" s="98"/>
      <c r="AHP426" s="98"/>
      <c r="AHQ426" s="98"/>
      <c r="AHR426" s="98"/>
      <c r="AHS426" s="98"/>
      <c r="AHT426" s="98"/>
      <c r="AHU426" s="98"/>
      <c r="AHV426" s="98"/>
      <c r="AHW426" s="98"/>
      <c r="AHX426" s="98"/>
      <c r="AHY426" s="98"/>
      <c r="AHZ426" s="98"/>
      <c r="AIA426" s="98"/>
      <c r="AIB426" s="98"/>
      <c r="AIC426" s="98"/>
      <c r="AID426" s="98"/>
      <c r="AIE426" s="98"/>
      <c r="AIF426" s="98"/>
      <c r="AIG426" s="98"/>
      <c r="AIH426" s="98"/>
      <c r="AII426" s="98"/>
      <c r="AIJ426" s="98"/>
      <c r="AIK426" s="98"/>
      <c r="AIL426" s="98"/>
      <c r="AIM426" s="98"/>
      <c r="AIN426" s="98"/>
      <c r="AIO426" s="98"/>
      <c r="AIP426" s="98"/>
      <c r="AIQ426" s="98"/>
      <c r="AIR426" s="98"/>
      <c r="AIS426" s="98"/>
      <c r="AIT426" s="98"/>
      <c r="AIU426" s="98"/>
      <c r="AIV426" s="98"/>
      <c r="AIW426" s="98"/>
      <c r="AIX426" s="98"/>
      <c r="AIY426" s="98"/>
      <c r="AIZ426" s="98"/>
      <c r="AJA426" s="98"/>
      <c r="AJB426" s="98"/>
      <c r="AJC426" s="98"/>
      <c r="AJD426" s="98"/>
      <c r="AJE426" s="98"/>
      <c r="AJF426" s="98"/>
      <c r="AJG426" s="98"/>
      <c r="AJH426" s="98"/>
      <c r="AJI426" s="98"/>
      <c r="AJJ426" s="98"/>
      <c r="AJK426" s="98"/>
      <c r="AJL426" s="98"/>
      <c r="AJM426" s="98"/>
      <c r="AJN426" s="98"/>
      <c r="AJO426" s="98"/>
      <c r="AJP426" s="98"/>
      <c r="AJQ426" s="98"/>
      <c r="AJR426" s="98"/>
      <c r="AJS426" s="98"/>
      <c r="AJT426" s="98"/>
      <c r="AJU426" s="98"/>
      <c r="AJV426" s="98"/>
      <c r="AJW426" s="98"/>
      <c r="AJX426" s="98"/>
      <c r="AJY426" s="98"/>
      <c r="AJZ426" s="98"/>
      <c r="AKA426" s="98"/>
      <c r="AKB426" s="98"/>
      <c r="AKC426" s="98"/>
      <c r="AKD426" s="98"/>
      <c r="AKE426" s="98"/>
      <c r="AKF426" s="98"/>
      <c r="AKG426" s="98"/>
      <c r="AKH426" s="98"/>
      <c r="AKI426" s="98"/>
      <c r="AKJ426" s="98"/>
      <c r="AKK426" s="98"/>
      <c r="AKL426" s="98"/>
      <c r="AKM426" s="98"/>
      <c r="AKN426" s="98"/>
      <c r="AKO426" s="98"/>
      <c r="AKP426" s="98"/>
      <c r="AKQ426" s="98"/>
      <c r="AKR426" s="98"/>
      <c r="AKS426" s="98"/>
      <c r="AKT426" s="98"/>
      <c r="AKU426" s="98"/>
      <c r="AKV426" s="98"/>
      <c r="AKW426" s="98"/>
      <c r="AKX426" s="98"/>
      <c r="AKY426" s="98"/>
      <c r="AKZ426" s="98"/>
      <c r="ALA426" s="98"/>
      <c r="ALB426" s="98"/>
      <c r="ALC426" s="98"/>
      <c r="ALD426" s="98"/>
      <c r="ALE426" s="98"/>
      <c r="ALF426" s="98"/>
      <c r="ALG426" s="98"/>
      <c r="ALH426" s="98"/>
      <c r="ALI426" s="98"/>
      <c r="ALJ426" s="98"/>
      <c r="ALK426" s="98"/>
      <c r="ALL426" s="98"/>
      <c r="ALM426" s="98"/>
      <c r="ALN426" s="98"/>
      <c r="ALO426" s="98"/>
      <c r="ALP426" s="98"/>
      <c r="ALQ426" s="98"/>
      <c r="ALR426" s="98"/>
      <c r="ALS426" s="98"/>
      <c r="ALT426" s="98"/>
      <c r="ALU426" s="98"/>
      <c r="ALV426" s="98"/>
      <c r="ALW426" s="98"/>
      <c r="ALX426" s="98"/>
      <c r="ALY426" s="98"/>
      <c r="ALZ426" s="98"/>
      <c r="AMA426" s="98"/>
      <c r="AMB426" s="98"/>
      <c r="AMC426" s="98"/>
      <c r="AMD426" s="98"/>
      <c r="AME426" s="98"/>
      <c r="AMF426" s="98"/>
      <c r="AMG426" s="98"/>
      <c r="AMH426" s="98"/>
      <c r="AMI426" s="98"/>
      <c r="AMJ426" s="98"/>
      <c r="AMK426" s="98"/>
      <c r="AML426" s="98"/>
      <c r="AMM426" s="98"/>
      <c r="AMN426" s="98"/>
      <c r="AMO426" s="98"/>
      <c r="AMP426" s="98"/>
      <c r="AMQ426" s="98"/>
      <c r="AMR426" s="98"/>
      <c r="AMS426" s="98"/>
      <c r="AMT426" s="98"/>
      <c r="AMU426" s="98"/>
      <c r="AMV426" s="98"/>
      <c r="AMW426" s="98"/>
      <c r="AMX426" s="98"/>
      <c r="AMY426" s="98"/>
      <c r="AMZ426" s="98"/>
      <c r="ANA426" s="98"/>
      <c r="ANB426" s="98"/>
      <c r="ANC426" s="98"/>
      <c r="AND426" s="98"/>
      <c r="ANE426" s="98"/>
      <c r="ANF426" s="98"/>
      <c r="ANG426" s="98"/>
      <c r="ANH426" s="98"/>
      <c r="ANI426" s="98"/>
      <c r="ANJ426" s="98"/>
      <c r="ANK426" s="98"/>
      <c r="ANL426" s="98"/>
      <c r="ANM426" s="98"/>
      <c r="ANN426" s="98"/>
      <c r="ANO426" s="98"/>
      <c r="ANP426" s="98"/>
      <c r="ANQ426" s="98"/>
      <c r="ANR426" s="98"/>
      <c r="ANS426" s="98"/>
      <c r="ANT426" s="98"/>
      <c r="ANU426" s="98"/>
      <c r="ANV426" s="98"/>
      <c r="ANW426" s="98"/>
      <c r="ANX426" s="98"/>
      <c r="ANY426" s="98"/>
      <c r="ANZ426" s="98"/>
      <c r="AOA426" s="98"/>
      <c r="AOB426" s="98"/>
      <c r="AOC426" s="98"/>
      <c r="AOD426" s="98"/>
      <c r="AOE426" s="98"/>
      <c r="AOF426" s="98"/>
      <c r="AOG426" s="98"/>
      <c r="AOH426" s="98"/>
      <c r="AOI426" s="98"/>
      <c r="AOJ426" s="98"/>
      <c r="AOK426" s="98"/>
      <c r="AOL426" s="98"/>
      <c r="AOM426" s="98"/>
      <c r="AON426" s="98"/>
      <c r="AOO426" s="98"/>
      <c r="AOP426" s="98"/>
      <c r="AOQ426" s="98"/>
      <c r="AOR426" s="98"/>
      <c r="AOS426" s="98"/>
      <c r="AOT426" s="98"/>
      <c r="AOU426" s="98"/>
      <c r="AOV426" s="98"/>
      <c r="AOW426" s="98"/>
      <c r="AOX426" s="98"/>
      <c r="AOY426" s="98"/>
      <c r="AOZ426" s="98"/>
      <c r="APA426" s="98"/>
      <c r="APB426" s="98"/>
      <c r="APC426" s="98"/>
      <c r="APD426" s="98"/>
      <c r="APE426" s="98"/>
      <c r="APF426" s="98"/>
      <c r="APG426" s="98"/>
      <c r="APH426" s="98"/>
      <c r="API426" s="98"/>
      <c r="APJ426" s="98"/>
      <c r="APK426" s="98"/>
      <c r="APL426" s="98"/>
      <c r="APM426" s="98"/>
      <c r="APN426" s="98"/>
      <c r="APO426" s="98"/>
      <c r="APP426" s="98"/>
      <c r="APQ426" s="98"/>
      <c r="APR426" s="98"/>
      <c r="APS426" s="98"/>
      <c r="APT426" s="98"/>
      <c r="APU426" s="98"/>
      <c r="APV426" s="98"/>
      <c r="APW426" s="98"/>
      <c r="APX426" s="98"/>
      <c r="APY426" s="98"/>
      <c r="APZ426" s="98"/>
      <c r="AQA426" s="98"/>
      <c r="AQB426" s="98"/>
      <c r="AQC426" s="98"/>
      <c r="AQD426" s="98"/>
      <c r="AQE426" s="98"/>
      <c r="AQF426" s="98"/>
      <c r="AQG426" s="98"/>
      <c r="AQH426" s="98"/>
      <c r="AQI426" s="98"/>
      <c r="AQJ426" s="98"/>
      <c r="AQK426" s="98"/>
      <c r="AQL426" s="98"/>
      <c r="AQM426" s="98"/>
      <c r="AQN426" s="98"/>
      <c r="AQO426" s="98"/>
      <c r="AQP426" s="98"/>
      <c r="AQQ426" s="98"/>
      <c r="AQR426" s="98"/>
      <c r="AQS426" s="98"/>
      <c r="AQT426" s="98"/>
      <c r="AQU426" s="98"/>
      <c r="AQV426" s="98"/>
      <c r="AQW426" s="98"/>
      <c r="AQX426" s="98"/>
      <c r="AQY426" s="98"/>
      <c r="AQZ426" s="98"/>
      <c r="ARA426" s="98"/>
      <c r="ARB426" s="98"/>
      <c r="ARC426" s="98"/>
      <c r="ARD426" s="98"/>
      <c r="ARE426" s="98"/>
      <c r="ARF426" s="98"/>
      <c r="ARG426" s="98"/>
      <c r="ARH426" s="98"/>
      <c r="ARI426" s="98"/>
      <c r="ARJ426" s="98"/>
      <c r="ARK426" s="98"/>
      <c r="ARL426" s="98"/>
      <c r="ARM426" s="98"/>
      <c r="ARN426" s="98"/>
      <c r="ARO426" s="98"/>
      <c r="ARP426" s="98"/>
      <c r="ARQ426" s="98"/>
      <c r="ARR426" s="98"/>
      <c r="ARS426" s="98"/>
      <c r="ART426" s="98"/>
      <c r="ARU426" s="98"/>
      <c r="ARV426" s="98"/>
      <c r="ARW426" s="98"/>
      <c r="ARX426" s="98"/>
      <c r="ARY426" s="98"/>
      <c r="ARZ426" s="98"/>
      <c r="ASA426" s="98"/>
      <c r="ASB426" s="98"/>
      <c r="ASC426" s="98"/>
      <c r="ASD426" s="98"/>
      <c r="ASE426" s="98"/>
      <c r="ASF426" s="98"/>
      <c r="ASG426" s="98"/>
      <c r="ASH426" s="98"/>
      <c r="ASI426" s="98"/>
      <c r="ASJ426" s="98"/>
      <c r="ASK426" s="98"/>
      <c r="ASL426" s="98"/>
      <c r="ASM426" s="98"/>
      <c r="ASN426" s="98"/>
      <c r="ASO426" s="98"/>
      <c r="ASP426" s="98"/>
      <c r="ASQ426" s="98"/>
      <c r="ASR426" s="98"/>
      <c r="ASS426" s="98"/>
      <c r="AST426" s="98"/>
      <c r="ASU426" s="98"/>
      <c r="ASV426" s="98"/>
      <c r="ASW426" s="98"/>
      <c r="ASX426" s="98"/>
      <c r="ASY426" s="98"/>
      <c r="ASZ426" s="98"/>
      <c r="ATA426" s="98"/>
      <c r="ATB426" s="98"/>
      <c r="ATC426" s="98"/>
      <c r="ATD426" s="98"/>
      <c r="ATE426" s="98"/>
      <c r="ATF426" s="98"/>
      <c r="ATG426" s="98"/>
      <c r="ATH426" s="98"/>
      <c r="ATI426" s="98"/>
      <c r="ATJ426" s="98"/>
      <c r="ATK426" s="98"/>
      <c r="ATL426" s="98"/>
      <c r="ATM426" s="98"/>
      <c r="ATN426" s="98"/>
      <c r="ATO426" s="98"/>
      <c r="ATP426" s="98"/>
      <c r="ATQ426" s="98"/>
      <c r="ATR426" s="98"/>
      <c r="ATS426" s="98"/>
      <c r="ATT426" s="98"/>
      <c r="ATU426" s="98"/>
      <c r="ATV426" s="98"/>
      <c r="ATW426" s="98"/>
      <c r="ATX426" s="98"/>
      <c r="ATY426" s="98"/>
      <c r="ATZ426" s="98"/>
      <c r="AUA426" s="98"/>
      <c r="AUB426" s="98"/>
      <c r="AUC426" s="98"/>
      <c r="AUD426" s="98"/>
      <c r="AUE426" s="98"/>
      <c r="AUF426" s="98"/>
      <c r="AUG426" s="98"/>
      <c r="AUH426" s="98"/>
      <c r="AUI426" s="98"/>
      <c r="AUJ426" s="98"/>
      <c r="AUK426" s="98"/>
      <c r="AUL426" s="98"/>
      <c r="AUM426" s="98"/>
      <c r="AUN426" s="98"/>
      <c r="AUO426" s="98"/>
      <c r="AUP426" s="98"/>
      <c r="AUQ426" s="98"/>
      <c r="AUR426" s="98"/>
      <c r="AUS426" s="98"/>
      <c r="AUT426" s="98"/>
      <c r="AUU426" s="98"/>
      <c r="AUV426" s="98"/>
      <c r="AUW426" s="98"/>
      <c r="AUX426" s="98"/>
      <c r="AUY426" s="98"/>
      <c r="AUZ426" s="98"/>
      <c r="AVA426" s="98"/>
      <c r="AVB426" s="98"/>
      <c r="AVC426" s="98"/>
      <c r="AVD426" s="98"/>
      <c r="AVE426" s="98"/>
      <c r="AVF426" s="98"/>
      <c r="AVG426" s="98"/>
      <c r="AVH426" s="98"/>
      <c r="AVI426" s="98"/>
      <c r="AVJ426" s="98"/>
      <c r="AVK426" s="98"/>
      <c r="AVL426" s="98"/>
      <c r="AVM426" s="98"/>
      <c r="AVN426" s="98"/>
      <c r="AVO426" s="98"/>
      <c r="AVP426" s="98"/>
      <c r="AVQ426" s="98"/>
      <c r="AVR426" s="98"/>
      <c r="AVS426" s="98"/>
      <c r="AVT426" s="98"/>
      <c r="AVU426" s="98"/>
      <c r="AVV426" s="98"/>
      <c r="AVW426" s="98"/>
      <c r="AVX426" s="98"/>
      <c r="AVY426" s="98"/>
      <c r="AVZ426" s="98"/>
      <c r="AWA426" s="98"/>
      <c r="AWB426" s="98"/>
      <c r="AWC426" s="98"/>
      <c r="AWD426" s="98"/>
      <c r="AWE426" s="98"/>
      <c r="AWF426" s="98"/>
      <c r="AWG426" s="98"/>
      <c r="AWH426" s="98"/>
      <c r="AWI426" s="98"/>
      <c r="AWJ426" s="98"/>
      <c r="AWK426" s="98"/>
      <c r="AWL426" s="98"/>
      <c r="AWM426" s="98"/>
      <c r="AWN426" s="98"/>
      <c r="AWO426" s="98"/>
      <c r="AWP426" s="98"/>
      <c r="AWQ426" s="98"/>
      <c r="AWR426" s="98"/>
      <c r="AWS426" s="98"/>
      <c r="AWT426" s="98"/>
      <c r="AWU426" s="98"/>
      <c r="AWV426" s="98"/>
      <c r="AWW426" s="98"/>
      <c r="AWX426" s="98"/>
      <c r="AWY426" s="98"/>
      <c r="AWZ426" s="98"/>
      <c r="AXA426" s="98"/>
      <c r="AXB426" s="98"/>
      <c r="AXC426" s="98"/>
      <c r="AXD426" s="98"/>
      <c r="AXE426" s="98"/>
      <c r="AXF426" s="98"/>
      <c r="AXG426" s="98"/>
      <c r="AXH426" s="98"/>
      <c r="AXI426" s="98"/>
      <c r="AXJ426" s="98"/>
      <c r="AXK426" s="98"/>
      <c r="AXL426" s="98"/>
      <c r="AXM426" s="98"/>
      <c r="AXN426" s="98"/>
      <c r="AXO426" s="98"/>
      <c r="AXP426" s="98"/>
      <c r="AXQ426" s="98"/>
      <c r="AXR426" s="98"/>
      <c r="AXS426" s="98"/>
      <c r="AXT426" s="98"/>
      <c r="AXU426" s="98"/>
      <c r="AXV426" s="98"/>
      <c r="AXW426" s="98"/>
      <c r="AXX426" s="98"/>
      <c r="AXY426" s="98"/>
      <c r="AXZ426" s="98"/>
      <c r="AYA426" s="98"/>
      <c r="AYB426" s="98"/>
      <c r="AYC426" s="98"/>
      <c r="AYD426" s="98"/>
      <c r="AYE426" s="98"/>
      <c r="AYF426" s="98"/>
      <c r="AYG426" s="98"/>
      <c r="AYH426" s="98"/>
      <c r="AYI426" s="98"/>
      <c r="AYJ426" s="98"/>
      <c r="AYK426" s="98"/>
      <c r="AYL426" s="98"/>
      <c r="AYM426" s="98"/>
      <c r="AYN426" s="98"/>
      <c r="AYO426" s="98"/>
      <c r="AYP426" s="98"/>
      <c r="AYQ426" s="98"/>
      <c r="AYR426" s="98"/>
      <c r="AYS426" s="98"/>
      <c r="AYT426" s="98"/>
      <c r="AYU426" s="98"/>
      <c r="AYV426" s="98"/>
      <c r="AYW426" s="98"/>
      <c r="AYX426" s="98"/>
      <c r="AYY426" s="98"/>
      <c r="AYZ426" s="98"/>
      <c r="AZA426" s="98"/>
      <c r="AZB426" s="98"/>
      <c r="AZC426" s="98"/>
      <c r="AZD426" s="98"/>
      <c r="AZE426" s="98"/>
      <c r="AZF426" s="98"/>
      <c r="AZG426" s="98"/>
      <c r="AZH426" s="98"/>
      <c r="AZI426" s="98"/>
      <c r="AZJ426" s="98"/>
      <c r="AZK426" s="98"/>
      <c r="AZL426" s="98"/>
      <c r="AZM426" s="98"/>
      <c r="AZN426" s="98"/>
      <c r="AZO426" s="98"/>
      <c r="AZP426" s="98"/>
      <c r="AZQ426" s="98"/>
      <c r="AZR426" s="98"/>
      <c r="AZS426" s="98"/>
      <c r="AZT426" s="98"/>
      <c r="AZU426" s="98"/>
      <c r="AZV426" s="98"/>
      <c r="AZW426" s="98"/>
      <c r="AZX426" s="98"/>
      <c r="AZY426" s="98"/>
      <c r="AZZ426" s="98"/>
      <c r="BAA426" s="98"/>
      <c r="BAB426" s="98"/>
      <c r="BAC426" s="98"/>
      <c r="BAD426" s="98"/>
      <c r="BAE426" s="98"/>
      <c r="BAF426" s="98"/>
      <c r="BAG426" s="98"/>
      <c r="BAH426" s="98"/>
      <c r="BAI426" s="98"/>
      <c r="BAJ426" s="98"/>
      <c r="BAK426" s="98"/>
      <c r="BAL426" s="98"/>
      <c r="BAM426" s="98"/>
      <c r="BAN426" s="98"/>
      <c r="BAO426" s="98"/>
      <c r="BAP426" s="98"/>
      <c r="BAQ426" s="98"/>
      <c r="BAR426" s="98"/>
      <c r="BAS426" s="98"/>
      <c r="BAT426" s="98"/>
      <c r="BAU426" s="98"/>
      <c r="BAV426" s="98"/>
      <c r="BAW426" s="98"/>
      <c r="BAX426" s="98"/>
      <c r="BAY426" s="98"/>
      <c r="BAZ426" s="98"/>
      <c r="BBA426" s="98"/>
      <c r="BBB426" s="98"/>
      <c r="BBC426" s="98"/>
      <c r="BBD426" s="98"/>
      <c r="BBE426" s="98"/>
      <c r="BBF426" s="98"/>
      <c r="BBG426" s="98"/>
      <c r="BBH426" s="98"/>
      <c r="BBI426" s="98"/>
      <c r="BBJ426" s="98"/>
      <c r="BBK426" s="98"/>
      <c r="BBL426" s="98"/>
      <c r="BBM426" s="98"/>
      <c r="BBN426" s="98"/>
      <c r="BBO426" s="98"/>
      <c r="BBP426" s="98"/>
      <c r="BBQ426" s="98"/>
      <c r="BBR426" s="98"/>
      <c r="BBS426" s="98"/>
      <c r="BBT426" s="98"/>
      <c r="BBU426" s="98"/>
      <c r="BBV426" s="98"/>
      <c r="BBW426" s="98"/>
      <c r="BBX426" s="98"/>
      <c r="BBY426" s="98"/>
      <c r="BBZ426" s="98"/>
      <c r="BCA426" s="98"/>
      <c r="BCB426" s="98"/>
      <c r="BCC426" s="98"/>
      <c r="BCD426" s="98"/>
      <c r="BCE426" s="98"/>
      <c r="BCF426" s="98"/>
      <c r="BCG426" s="98"/>
      <c r="BCH426" s="98"/>
      <c r="BCI426" s="98"/>
      <c r="BCJ426" s="98"/>
      <c r="BCK426" s="98"/>
      <c r="BCL426" s="98"/>
      <c r="BCM426" s="98"/>
      <c r="BCN426" s="98"/>
      <c r="BCO426" s="98"/>
      <c r="BCP426" s="98"/>
      <c r="BCQ426" s="98"/>
      <c r="BCR426" s="98"/>
      <c r="BCS426" s="98"/>
      <c r="BCT426" s="98"/>
      <c r="BCU426" s="98"/>
      <c r="BCV426" s="98"/>
      <c r="BCW426" s="98"/>
      <c r="BCX426" s="98"/>
      <c r="BCY426" s="98"/>
      <c r="BCZ426" s="98"/>
      <c r="BDA426" s="98"/>
      <c r="BDB426" s="98"/>
      <c r="BDC426" s="98"/>
      <c r="BDD426" s="98"/>
      <c r="BDE426" s="98"/>
      <c r="BDF426" s="98"/>
      <c r="BDG426" s="98"/>
      <c r="BDH426" s="98"/>
      <c r="BDI426" s="98"/>
      <c r="BDJ426" s="98"/>
      <c r="BDK426" s="98"/>
      <c r="BDL426" s="98"/>
      <c r="BDM426" s="98"/>
      <c r="BDN426" s="98"/>
      <c r="BDO426" s="98"/>
      <c r="BDP426" s="98"/>
      <c r="BDQ426" s="98"/>
      <c r="BDR426" s="98"/>
      <c r="BDS426" s="98"/>
      <c r="BDT426" s="98"/>
      <c r="BDU426" s="98"/>
      <c r="BDV426" s="98"/>
      <c r="BDW426" s="98"/>
      <c r="BDX426" s="98"/>
      <c r="BDY426" s="98"/>
      <c r="BDZ426" s="98"/>
      <c r="BEA426" s="98"/>
      <c r="BEB426" s="98"/>
      <c r="BEC426" s="98"/>
      <c r="BED426" s="98"/>
      <c r="BEE426" s="98"/>
      <c r="BEF426" s="98"/>
      <c r="BEG426" s="98"/>
      <c r="BEH426" s="98"/>
      <c r="BEI426" s="98"/>
      <c r="BEJ426" s="98"/>
      <c r="BEK426" s="98"/>
      <c r="BEL426" s="98"/>
      <c r="BEM426" s="98"/>
      <c r="BEN426" s="98"/>
      <c r="BEO426" s="98"/>
      <c r="BEP426" s="98"/>
      <c r="BEQ426" s="98"/>
      <c r="BER426" s="98"/>
      <c r="BES426" s="98"/>
      <c r="BET426" s="98"/>
      <c r="BEU426" s="98"/>
      <c r="BEV426" s="98"/>
      <c r="BEW426" s="98"/>
      <c r="BEX426" s="98"/>
      <c r="BEY426" s="98"/>
      <c r="BEZ426" s="98"/>
      <c r="BFA426" s="98"/>
      <c r="BFB426" s="98"/>
      <c r="BFC426" s="98"/>
      <c r="BFD426" s="98"/>
      <c r="BFE426" s="98"/>
      <c r="BFF426" s="98"/>
      <c r="BFG426" s="98"/>
      <c r="BFH426" s="98"/>
      <c r="BFI426" s="98"/>
      <c r="BFJ426" s="98"/>
      <c r="BFK426" s="98"/>
      <c r="BFL426" s="98"/>
      <c r="BFM426" s="98"/>
      <c r="BFN426" s="98"/>
      <c r="BFO426" s="98"/>
      <c r="BFP426" s="98"/>
      <c r="BFQ426" s="98"/>
      <c r="BFR426" s="98"/>
      <c r="BFS426" s="98"/>
      <c r="BFT426" s="98"/>
      <c r="BFU426" s="98"/>
      <c r="BFV426" s="98"/>
      <c r="BFW426" s="98"/>
      <c r="BFX426" s="98"/>
      <c r="BFY426" s="98"/>
      <c r="BFZ426" s="98"/>
      <c r="BGA426" s="98"/>
      <c r="BGB426" s="98"/>
      <c r="BGC426" s="98"/>
      <c r="BGD426" s="98"/>
      <c r="BGE426" s="98"/>
      <c r="BGF426" s="98"/>
      <c r="BGG426" s="98"/>
      <c r="BGH426" s="98"/>
      <c r="BGI426" s="98"/>
      <c r="BGJ426" s="98"/>
      <c r="BGK426" s="98"/>
      <c r="BGL426" s="98"/>
      <c r="BGM426" s="98"/>
      <c r="BGN426" s="98"/>
      <c r="BGO426" s="98"/>
      <c r="BGP426" s="98"/>
      <c r="BGQ426" s="98"/>
      <c r="BGR426" s="98"/>
      <c r="BGS426" s="98"/>
      <c r="BGT426" s="98"/>
      <c r="BGU426" s="98"/>
      <c r="BGV426" s="98"/>
      <c r="BGW426" s="98"/>
      <c r="BGX426" s="98"/>
      <c r="BGY426" s="98"/>
      <c r="BGZ426" s="98"/>
      <c r="BHA426" s="98"/>
      <c r="BHB426" s="98"/>
      <c r="BHC426" s="98"/>
      <c r="BHD426" s="98"/>
      <c r="BHE426" s="98"/>
      <c r="BHF426" s="98"/>
      <c r="BHG426" s="98"/>
      <c r="BHH426" s="98"/>
      <c r="BHI426" s="98"/>
      <c r="BHJ426" s="98"/>
      <c r="BHK426" s="98"/>
      <c r="BHL426" s="98"/>
      <c r="BHM426" s="98"/>
      <c r="BHN426" s="98"/>
      <c r="BHO426" s="98"/>
      <c r="BHP426" s="98"/>
      <c r="BHQ426" s="98"/>
      <c r="BHR426" s="98"/>
      <c r="BHS426" s="98"/>
      <c r="BHT426" s="98"/>
      <c r="BHU426" s="98"/>
      <c r="BHV426" s="98"/>
      <c r="BHW426" s="98"/>
      <c r="BHX426" s="98"/>
      <c r="BHY426" s="98"/>
      <c r="BHZ426" s="98"/>
      <c r="BIA426" s="98"/>
      <c r="BIB426" s="98"/>
      <c r="BIC426" s="98"/>
      <c r="BID426" s="98"/>
      <c r="BIE426" s="98"/>
      <c r="BIF426" s="98"/>
      <c r="BIG426" s="98"/>
      <c r="BIH426" s="98"/>
      <c r="BII426" s="98"/>
      <c r="BIJ426" s="98"/>
      <c r="BIK426" s="98"/>
      <c r="BIL426" s="98"/>
      <c r="BIM426" s="98"/>
      <c r="BIN426" s="98"/>
      <c r="BIO426" s="98"/>
      <c r="BIP426" s="98"/>
      <c r="BIQ426" s="98"/>
      <c r="BIR426" s="98"/>
      <c r="BIS426" s="98"/>
      <c r="BIT426" s="98"/>
      <c r="BIU426" s="98"/>
      <c r="BIV426" s="98"/>
      <c r="BIW426" s="98"/>
      <c r="BIX426" s="98"/>
      <c r="BIY426" s="98"/>
      <c r="BIZ426" s="98"/>
      <c r="BJA426" s="98"/>
      <c r="BJB426" s="98"/>
      <c r="BJC426" s="98"/>
      <c r="BJD426" s="98"/>
      <c r="BJE426" s="98"/>
      <c r="BJF426" s="98"/>
      <c r="BJG426" s="98"/>
      <c r="BJH426" s="98"/>
      <c r="BJI426" s="98"/>
      <c r="BJJ426" s="98"/>
      <c r="BJK426" s="98"/>
      <c r="BJL426" s="98"/>
      <c r="BJM426" s="98"/>
      <c r="BJN426" s="98"/>
      <c r="BJO426" s="98"/>
      <c r="BJP426" s="98"/>
      <c r="BJQ426" s="98"/>
      <c r="BJR426" s="98"/>
      <c r="BJS426" s="98"/>
      <c r="BJT426" s="98"/>
      <c r="BJU426" s="98"/>
      <c r="BJV426" s="98"/>
      <c r="BJW426" s="98"/>
      <c r="BJX426" s="98"/>
      <c r="BJY426" s="98"/>
      <c r="BJZ426" s="98"/>
      <c r="BKA426" s="98"/>
      <c r="BKB426" s="98"/>
      <c r="BKC426" s="98"/>
      <c r="BKD426" s="98"/>
      <c r="BKE426" s="98"/>
      <c r="BKF426" s="98"/>
      <c r="BKG426" s="98"/>
      <c r="BKH426" s="98"/>
      <c r="BKI426" s="98"/>
      <c r="BKJ426" s="98"/>
      <c r="BKK426" s="98"/>
      <c r="BKL426" s="98"/>
      <c r="BKM426" s="98"/>
      <c r="BKN426" s="98"/>
      <c r="BKO426" s="98"/>
      <c r="BKP426" s="98"/>
      <c r="BKQ426" s="98"/>
      <c r="BKR426" s="98"/>
      <c r="BKS426" s="98"/>
      <c r="BKT426" s="98"/>
      <c r="BKU426" s="98"/>
      <c r="BKV426" s="98"/>
      <c r="BKW426" s="98"/>
      <c r="BKX426" s="98"/>
      <c r="BKY426" s="98"/>
      <c r="BKZ426" s="98"/>
      <c r="BLA426" s="98"/>
      <c r="BLB426" s="98"/>
      <c r="BLC426" s="98"/>
      <c r="BLD426" s="98"/>
      <c r="BLE426" s="98"/>
      <c r="BLF426" s="98"/>
      <c r="BLG426" s="98"/>
      <c r="BLH426" s="98"/>
      <c r="BLI426" s="98"/>
      <c r="BLJ426" s="98"/>
      <c r="BLK426" s="98"/>
      <c r="BLL426" s="98"/>
      <c r="BLM426" s="98"/>
      <c r="BLN426" s="98"/>
      <c r="BLO426" s="98"/>
      <c r="BLP426" s="98"/>
      <c r="BLQ426" s="98"/>
      <c r="BLR426" s="98"/>
      <c r="BLS426" s="98"/>
      <c r="BLT426" s="98"/>
      <c r="BLU426" s="98"/>
      <c r="BLV426" s="98"/>
      <c r="BLW426" s="98"/>
      <c r="BLX426" s="98"/>
      <c r="BLY426" s="98"/>
      <c r="BLZ426" s="98"/>
      <c r="BMA426" s="98"/>
      <c r="BMB426" s="98"/>
      <c r="BMC426" s="98"/>
      <c r="BMD426" s="98"/>
      <c r="BME426" s="98"/>
      <c r="BMF426" s="98"/>
      <c r="BMG426" s="98"/>
      <c r="BMH426" s="98"/>
      <c r="BMI426" s="98"/>
      <c r="BMJ426" s="98"/>
      <c r="BMK426" s="98"/>
      <c r="BML426" s="98"/>
      <c r="BMM426" s="98"/>
      <c r="BMN426" s="98"/>
      <c r="BMO426" s="98"/>
      <c r="BMP426" s="98"/>
      <c r="BMQ426" s="98"/>
      <c r="BMR426" s="98"/>
      <c r="BMS426" s="98"/>
      <c r="BMT426" s="98"/>
      <c r="BMU426" s="98"/>
      <c r="BMV426" s="98"/>
      <c r="BMW426" s="98"/>
      <c r="BMX426" s="98"/>
      <c r="BMY426" s="98"/>
      <c r="BMZ426" s="98"/>
      <c r="BNA426" s="98"/>
      <c r="BNB426" s="98"/>
      <c r="BNC426" s="98"/>
      <c r="BND426" s="98"/>
      <c r="BNE426" s="98"/>
      <c r="BNF426" s="98"/>
      <c r="BNG426" s="98"/>
      <c r="BNH426" s="98"/>
      <c r="BNI426" s="98"/>
      <c r="BNJ426" s="98"/>
      <c r="BNK426" s="98"/>
      <c r="BNL426" s="98"/>
      <c r="BNM426" s="98"/>
      <c r="BNN426" s="98"/>
      <c r="BNO426" s="98"/>
      <c r="BNP426" s="98"/>
      <c r="BNQ426" s="98"/>
      <c r="BNR426" s="98"/>
      <c r="BNS426" s="98"/>
      <c r="BNT426" s="98"/>
      <c r="BNU426" s="98"/>
      <c r="BNV426" s="98"/>
      <c r="BNW426" s="98"/>
      <c r="BNX426" s="98"/>
      <c r="BNY426" s="98"/>
      <c r="BNZ426" s="98"/>
      <c r="BOA426" s="98"/>
      <c r="BOB426" s="98"/>
      <c r="BOC426" s="98"/>
      <c r="BOD426" s="98"/>
      <c r="BOE426" s="98"/>
      <c r="BOF426" s="98"/>
      <c r="BOG426" s="98"/>
      <c r="BOH426" s="98"/>
      <c r="BOI426" s="98"/>
      <c r="BOJ426" s="98"/>
      <c r="BOK426" s="98"/>
      <c r="BOL426" s="98"/>
      <c r="BOM426" s="98"/>
      <c r="BON426" s="98"/>
      <c r="BOO426" s="98"/>
      <c r="BOP426" s="98"/>
      <c r="BOQ426" s="98"/>
      <c r="BOR426" s="98"/>
      <c r="BOS426" s="98"/>
      <c r="BOT426" s="98"/>
      <c r="BOU426" s="98"/>
      <c r="BOV426" s="98"/>
      <c r="BOW426" s="98"/>
      <c r="BOX426" s="98"/>
      <c r="BOY426" s="98"/>
      <c r="BOZ426" s="98"/>
      <c r="BPA426" s="98"/>
      <c r="BPB426" s="98"/>
      <c r="BPC426" s="98"/>
      <c r="BPD426" s="98"/>
      <c r="BPE426" s="98"/>
      <c r="BPF426" s="98"/>
      <c r="BPG426" s="98"/>
      <c r="BPH426" s="98"/>
      <c r="BPI426" s="98"/>
      <c r="BPJ426" s="98"/>
      <c r="BPK426" s="98"/>
      <c r="BPL426" s="98"/>
      <c r="BPM426" s="98"/>
      <c r="BPN426" s="98"/>
      <c r="BPO426" s="98"/>
      <c r="BPP426" s="98"/>
      <c r="BPQ426" s="98"/>
      <c r="BPR426" s="98"/>
      <c r="BPS426" s="98"/>
      <c r="BPT426" s="98"/>
      <c r="BPU426" s="98"/>
      <c r="BPV426" s="98"/>
      <c r="BPW426" s="98"/>
      <c r="BPX426" s="98"/>
      <c r="BPY426" s="98"/>
      <c r="BPZ426" s="98"/>
      <c r="BQA426" s="98"/>
      <c r="BQB426" s="98"/>
      <c r="BQC426" s="98"/>
      <c r="BQD426" s="98"/>
      <c r="BQE426" s="98"/>
      <c r="BQF426" s="98"/>
      <c r="BQG426" s="98"/>
      <c r="BQH426" s="98"/>
      <c r="BQI426" s="98"/>
      <c r="BQJ426" s="98"/>
      <c r="BQK426" s="98"/>
      <c r="BQL426" s="98"/>
      <c r="BQM426" s="98"/>
      <c r="BQN426" s="98"/>
      <c r="BQO426" s="98"/>
      <c r="BQP426" s="98"/>
      <c r="BQQ426" s="98"/>
      <c r="BQR426" s="98"/>
      <c r="BQS426" s="98"/>
      <c r="BQT426" s="98"/>
      <c r="BQU426" s="98"/>
      <c r="BQV426" s="98"/>
      <c r="BQW426" s="98"/>
      <c r="BQX426" s="98"/>
      <c r="BQY426" s="98"/>
      <c r="BQZ426" s="98"/>
      <c r="BRA426" s="98"/>
      <c r="BRB426" s="98"/>
      <c r="BRC426" s="98"/>
      <c r="BRD426" s="98"/>
      <c r="BRE426" s="98"/>
      <c r="BRF426" s="98"/>
      <c r="BRG426" s="98"/>
      <c r="BRH426" s="98"/>
      <c r="BRI426" s="98"/>
      <c r="BRJ426" s="98"/>
      <c r="BRK426" s="98"/>
      <c r="BRL426" s="98"/>
      <c r="BRM426" s="98"/>
      <c r="BRN426" s="98"/>
      <c r="BRO426" s="98"/>
      <c r="BRP426" s="98"/>
      <c r="BRQ426" s="98"/>
      <c r="BRR426" s="98"/>
      <c r="BRS426" s="98"/>
      <c r="BRT426" s="98"/>
      <c r="BRU426" s="98"/>
      <c r="BRV426" s="98"/>
      <c r="BRW426" s="98"/>
      <c r="BRX426" s="98"/>
      <c r="BRY426" s="98"/>
      <c r="BRZ426" s="98"/>
      <c r="BSA426" s="98"/>
      <c r="BSB426" s="98"/>
      <c r="BSC426" s="98"/>
      <c r="BSD426" s="98"/>
      <c r="BSE426" s="98"/>
      <c r="BSF426" s="98"/>
      <c r="BSG426" s="98"/>
      <c r="BSH426" s="98"/>
      <c r="BSI426" s="98"/>
      <c r="BSJ426" s="98"/>
      <c r="BSK426" s="98"/>
      <c r="BSL426" s="98"/>
      <c r="BSM426" s="98"/>
      <c r="BSN426" s="98"/>
      <c r="BSO426" s="98"/>
      <c r="BSP426" s="98"/>
      <c r="BSQ426" s="98"/>
      <c r="BSR426" s="98"/>
      <c r="BSS426" s="98"/>
      <c r="BST426" s="98"/>
      <c r="BSU426" s="98"/>
      <c r="BSV426" s="98"/>
      <c r="BSW426" s="98"/>
      <c r="BSX426" s="98"/>
      <c r="BSY426" s="98"/>
      <c r="BSZ426" s="98"/>
      <c r="BTA426" s="98"/>
      <c r="BTB426" s="98"/>
      <c r="BTC426" s="98"/>
      <c r="BTD426" s="98"/>
      <c r="BTE426" s="98"/>
      <c r="BTF426" s="98"/>
      <c r="BTG426" s="98"/>
      <c r="BTH426" s="98"/>
      <c r="BTI426" s="98"/>
      <c r="BTJ426" s="98"/>
      <c r="BTK426" s="98"/>
      <c r="BTL426" s="98"/>
      <c r="BTM426" s="98"/>
      <c r="BTN426" s="98"/>
      <c r="BTO426" s="98"/>
      <c r="BTP426" s="98"/>
      <c r="BTQ426" s="98"/>
      <c r="BTR426" s="98"/>
      <c r="BTS426" s="98"/>
      <c r="BTT426" s="98"/>
      <c r="BTU426" s="98"/>
      <c r="BTV426" s="98"/>
      <c r="BTW426" s="98"/>
      <c r="BTX426" s="98"/>
      <c r="BTY426" s="98"/>
      <c r="BTZ426" s="98"/>
      <c r="BUA426" s="98"/>
      <c r="BUB426" s="98"/>
      <c r="BUC426" s="98"/>
      <c r="BUD426" s="98"/>
      <c r="BUE426" s="98"/>
      <c r="BUF426" s="98"/>
      <c r="BUG426" s="98"/>
      <c r="BUH426" s="98"/>
      <c r="BUI426" s="98"/>
      <c r="BUJ426" s="98"/>
      <c r="BUK426" s="98"/>
      <c r="BUL426" s="98"/>
      <c r="BUM426" s="98"/>
      <c r="BUN426" s="98"/>
      <c r="BUO426" s="98"/>
      <c r="BUP426" s="98"/>
      <c r="BUQ426" s="98"/>
      <c r="BUR426" s="98"/>
      <c r="BUS426" s="98"/>
      <c r="BUT426" s="98"/>
      <c r="BUU426" s="98"/>
      <c r="BUV426" s="98"/>
      <c r="BUW426" s="98"/>
      <c r="BUX426" s="98"/>
      <c r="BUY426" s="98"/>
      <c r="BUZ426" s="98"/>
      <c r="BVA426" s="98"/>
      <c r="BVB426" s="98"/>
      <c r="BVC426" s="98"/>
      <c r="BVD426" s="98"/>
      <c r="BVE426" s="98"/>
      <c r="BVF426" s="98"/>
      <c r="BVG426" s="98"/>
      <c r="BVH426" s="98"/>
      <c r="BVI426" s="98"/>
      <c r="BVJ426" s="98"/>
      <c r="BVK426" s="98"/>
      <c r="BVL426" s="98"/>
      <c r="BVM426" s="98"/>
      <c r="BVN426" s="98"/>
      <c r="BVO426" s="98"/>
      <c r="BVP426" s="98"/>
      <c r="BVQ426" s="98"/>
      <c r="BVR426" s="98"/>
      <c r="BVS426" s="98"/>
      <c r="BVT426" s="98"/>
      <c r="BVU426" s="98"/>
      <c r="BVV426" s="98"/>
      <c r="BVW426" s="98"/>
      <c r="BVX426" s="98"/>
      <c r="BVY426" s="98"/>
      <c r="BVZ426" s="98"/>
      <c r="BWA426" s="98"/>
      <c r="BWB426" s="98"/>
      <c r="BWC426" s="98"/>
      <c r="BWD426" s="98"/>
      <c r="BWE426" s="98"/>
      <c r="BWF426" s="98"/>
      <c r="BWG426" s="98"/>
      <c r="BWH426" s="98"/>
      <c r="BWI426" s="98"/>
      <c r="BWJ426" s="98"/>
      <c r="BWK426" s="98"/>
      <c r="BWL426" s="98"/>
      <c r="BWM426" s="98"/>
      <c r="BWN426" s="98"/>
      <c r="BWO426" s="98"/>
      <c r="BWP426" s="98"/>
      <c r="BWQ426" s="98"/>
      <c r="BWR426" s="98"/>
      <c r="BWS426" s="98"/>
      <c r="BWT426" s="98"/>
      <c r="BWU426" s="98"/>
      <c r="BWV426" s="98"/>
      <c r="BWW426" s="98"/>
      <c r="BWX426" s="98"/>
      <c r="BWY426" s="98"/>
      <c r="BWZ426" s="98"/>
      <c r="BXA426" s="98"/>
      <c r="BXB426" s="98"/>
      <c r="BXC426" s="98"/>
      <c r="BXD426" s="98"/>
      <c r="BXE426" s="98"/>
      <c r="BXF426" s="98"/>
      <c r="BXG426" s="98"/>
      <c r="BXH426" s="98"/>
      <c r="BXI426" s="98"/>
      <c r="BXJ426" s="98"/>
      <c r="BXK426" s="98"/>
      <c r="BXL426" s="98"/>
      <c r="BXM426" s="98"/>
      <c r="BXN426" s="98"/>
      <c r="BXO426" s="98"/>
      <c r="BXP426" s="98"/>
      <c r="BXQ426" s="98"/>
      <c r="BXR426" s="98"/>
      <c r="BXS426" s="98"/>
      <c r="BXT426" s="98"/>
      <c r="BXU426" s="98"/>
      <c r="BXV426" s="98"/>
      <c r="BXW426" s="98"/>
      <c r="BXX426" s="98"/>
      <c r="BXY426" s="98"/>
      <c r="BXZ426" s="98"/>
      <c r="BYA426" s="98"/>
      <c r="BYB426" s="98"/>
      <c r="BYC426" s="98"/>
      <c r="BYD426" s="98"/>
      <c r="BYE426" s="98"/>
      <c r="BYF426" s="98"/>
      <c r="BYG426" s="98"/>
      <c r="BYH426" s="98"/>
      <c r="BYI426" s="98"/>
      <c r="BYJ426" s="98"/>
      <c r="BYK426" s="98"/>
      <c r="BYL426" s="98"/>
      <c r="BYM426" s="98"/>
      <c r="BYN426" s="98"/>
      <c r="BYO426" s="98"/>
      <c r="BYP426" s="98"/>
      <c r="BYQ426" s="98"/>
      <c r="BYR426" s="98"/>
      <c r="BYS426" s="98"/>
      <c r="BYT426" s="98"/>
      <c r="BYU426" s="98"/>
      <c r="BYV426" s="98"/>
      <c r="BYW426" s="98"/>
      <c r="BYX426" s="98"/>
      <c r="BYY426" s="98"/>
      <c r="BYZ426" s="98"/>
      <c r="BZA426" s="98"/>
      <c r="BZB426" s="98"/>
      <c r="BZC426" s="98"/>
      <c r="BZD426" s="98"/>
      <c r="BZE426" s="98"/>
      <c r="BZF426" s="98"/>
      <c r="BZG426" s="98"/>
      <c r="BZH426" s="98"/>
      <c r="BZI426" s="98"/>
      <c r="BZJ426" s="98"/>
      <c r="BZK426" s="98"/>
      <c r="BZL426" s="98"/>
      <c r="BZM426" s="98"/>
      <c r="BZN426" s="98"/>
      <c r="BZO426" s="98"/>
      <c r="BZP426" s="98"/>
      <c r="BZQ426" s="98"/>
      <c r="BZR426" s="98"/>
      <c r="BZS426" s="98"/>
      <c r="BZT426" s="98"/>
      <c r="BZU426" s="98"/>
      <c r="BZV426" s="98"/>
      <c r="BZW426" s="98"/>
      <c r="BZX426" s="98"/>
      <c r="BZY426" s="98"/>
      <c r="BZZ426" s="98"/>
      <c r="CAA426" s="98"/>
      <c r="CAB426" s="98"/>
      <c r="CAC426" s="98"/>
      <c r="CAD426" s="98"/>
      <c r="CAE426" s="98"/>
      <c r="CAF426" s="98"/>
      <c r="CAG426" s="98"/>
      <c r="CAH426" s="98"/>
      <c r="CAI426" s="98"/>
      <c r="CAJ426" s="98"/>
      <c r="CAK426" s="98"/>
      <c r="CAL426" s="98"/>
      <c r="CAM426" s="98"/>
      <c r="CAN426" s="98"/>
      <c r="CAO426" s="98"/>
      <c r="CAP426" s="98"/>
      <c r="CAQ426" s="98"/>
      <c r="CAR426" s="98"/>
      <c r="CAS426" s="98"/>
      <c r="CAT426" s="98"/>
      <c r="CAU426" s="98"/>
      <c r="CAV426" s="98"/>
      <c r="CAW426" s="98"/>
      <c r="CAX426" s="98"/>
      <c r="CAY426" s="98"/>
      <c r="CAZ426" s="98"/>
      <c r="CBA426" s="98"/>
      <c r="CBB426" s="98"/>
      <c r="CBC426" s="98"/>
      <c r="CBD426" s="98"/>
      <c r="CBE426" s="98"/>
      <c r="CBF426" s="98"/>
      <c r="CBG426" s="98"/>
      <c r="CBH426" s="98"/>
      <c r="CBI426" s="98"/>
      <c r="CBJ426" s="98"/>
      <c r="CBK426" s="98"/>
      <c r="CBL426" s="98"/>
      <c r="CBM426" s="98"/>
      <c r="CBN426" s="98"/>
      <c r="CBO426" s="98"/>
      <c r="CBP426" s="98"/>
      <c r="CBQ426" s="98"/>
      <c r="CBR426" s="98"/>
      <c r="CBS426" s="98"/>
      <c r="CBT426" s="98"/>
      <c r="CBU426" s="98"/>
      <c r="CBV426" s="98"/>
      <c r="CBW426" s="98"/>
      <c r="CBX426" s="98"/>
      <c r="CBY426" s="98"/>
      <c r="CBZ426" s="98"/>
      <c r="CCA426" s="98"/>
      <c r="CCB426" s="98"/>
      <c r="CCC426" s="98"/>
      <c r="CCD426" s="98"/>
      <c r="CCE426" s="98"/>
      <c r="CCF426" s="98"/>
      <c r="CCG426" s="98"/>
      <c r="CCH426" s="98"/>
      <c r="CCI426" s="98"/>
      <c r="CCJ426" s="98"/>
      <c r="CCK426" s="98"/>
      <c r="CCL426" s="98"/>
      <c r="CCM426" s="98"/>
      <c r="CCN426" s="98"/>
      <c r="CCO426" s="98"/>
      <c r="CCP426" s="98"/>
      <c r="CCQ426" s="98"/>
      <c r="CCR426" s="98"/>
      <c r="CCS426" s="98"/>
      <c r="CCT426" s="98"/>
      <c r="CCU426" s="98"/>
      <c r="CCV426" s="98"/>
      <c r="CCW426" s="98"/>
      <c r="CCX426" s="98"/>
      <c r="CCY426" s="98"/>
      <c r="CCZ426" s="98"/>
      <c r="CDA426" s="98"/>
      <c r="CDB426" s="98"/>
      <c r="CDC426" s="98"/>
      <c r="CDD426" s="98"/>
      <c r="CDE426" s="98"/>
      <c r="CDF426" s="98"/>
      <c r="CDG426" s="98"/>
      <c r="CDH426" s="98"/>
      <c r="CDI426" s="98"/>
      <c r="CDJ426" s="98"/>
      <c r="CDK426" s="98"/>
      <c r="CDL426" s="98"/>
      <c r="CDM426" s="98"/>
      <c r="CDN426" s="98"/>
      <c r="CDO426" s="98"/>
      <c r="CDP426" s="98"/>
      <c r="CDQ426" s="98"/>
      <c r="CDR426" s="98"/>
      <c r="CDS426" s="98"/>
      <c r="CDT426" s="98"/>
      <c r="CDU426" s="98"/>
      <c r="CDV426" s="98"/>
      <c r="CDW426" s="98"/>
      <c r="CDX426" s="98"/>
      <c r="CDY426" s="98"/>
      <c r="CDZ426" s="98"/>
      <c r="CEA426" s="98"/>
      <c r="CEB426" s="98"/>
      <c r="CEC426" s="98"/>
      <c r="CED426" s="98"/>
      <c r="CEE426" s="98"/>
      <c r="CEF426" s="98"/>
      <c r="CEG426" s="98"/>
      <c r="CEH426" s="98"/>
      <c r="CEI426" s="98"/>
      <c r="CEJ426" s="98"/>
      <c r="CEK426" s="98"/>
      <c r="CEL426" s="98"/>
      <c r="CEM426" s="98"/>
      <c r="CEN426" s="98"/>
      <c r="CEO426" s="98"/>
      <c r="CEP426" s="98"/>
      <c r="CEQ426" s="98"/>
      <c r="CER426" s="98"/>
      <c r="CES426" s="98"/>
      <c r="CET426" s="98"/>
      <c r="CEU426" s="98"/>
      <c r="CEV426" s="98"/>
      <c r="CEW426" s="98"/>
      <c r="CEX426" s="98"/>
      <c r="CEY426" s="98"/>
      <c r="CEZ426" s="98"/>
      <c r="CFA426" s="98"/>
      <c r="CFB426" s="98"/>
      <c r="CFC426" s="98"/>
      <c r="CFD426" s="98"/>
      <c r="CFE426" s="98"/>
      <c r="CFF426" s="98"/>
      <c r="CFG426" s="98"/>
      <c r="CFH426" s="98"/>
      <c r="CFI426" s="98"/>
      <c r="CFJ426" s="98"/>
      <c r="CFK426" s="98"/>
      <c r="CFL426" s="98"/>
      <c r="CFM426" s="98"/>
      <c r="CFN426" s="98"/>
      <c r="CFO426" s="98"/>
      <c r="CFP426" s="98"/>
      <c r="CFQ426" s="98"/>
      <c r="CFR426" s="98"/>
      <c r="CFS426" s="98"/>
      <c r="CFT426" s="98"/>
      <c r="CFU426" s="98"/>
      <c r="CFV426" s="98"/>
      <c r="CFW426" s="98"/>
      <c r="CFX426" s="98"/>
      <c r="CFY426" s="98"/>
      <c r="CFZ426" s="98"/>
      <c r="CGA426" s="98"/>
      <c r="CGB426" s="98"/>
      <c r="CGC426" s="98"/>
      <c r="CGD426" s="98"/>
      <c r="CGE426" s="98"/>
      <c r="CGF426" s="98"/>
      <c r="CGG426" s="98"/>
      <c r="CGH426" s="98"/>
      <c r="CGI426" s="98"/>
      <c r="CGJ426" s="98"/>
      <c r="CGK426" s="98"/>
      <c r="CGL426" s="98"/>
      <c r="CGM426" s="98"/>
      <c r="CGN426" s="98"/>
      <c r="CGO426" s="98"/>
      <c r="CGP426" s="98"/>
      <c r="CGQ426" s="98"/>
      <c r="CGR426" s="98"/>
      <c r="CGS426" s="98"/>
      <c r="CGT426" s="98"/>
      <c r="CGU426" s="98"/>
      <c r="CGV426" s="98"/>
      <c r="CGW426" s="98"/>
      <c r="CGX426" s="98"/>
      <c r="CGY426" s="98"/>
      <c r="CGZ426" s="98"/>
      <c r="CHA426" s="98"/>
      <c r="CHB426" s="98"/>
      <c r="CHC426" s="98"/>
      <c r="CHD426" s="98"/>
      <c r="CHE426" s="98"/>
      <c r="CHF426" s="98"/>
      <c r="CHG426" s="98"/>
      <c r="CHH426" s="98"/>
      <c r="CHI426" s="98"/>
      <c r="CHJ426" s="98"/>
      <c r="CHK426" s="98"/>
      <c r="CHL426" s="98"/>
      <c r="CHM426" s="98"/>
      <c r="CHN426" s="98"/>
      <c r="CHO426" s="98"/>
      <c r="CHP426" s="98"/>
      <c r="CHQ426" s="98"/>
      <c r="CHR426" s="98"/>
      <c r="CHS426" s="98"/>
      <c r="CHT426" s="98"/>
      <c r="CHU426" s="98"/>
      <c r="CHV426" s="98"/>
      <c r="CHW426" s="98"/>
      <c r="CHX426" s="98"/>
      <c r="CHY426" s="98"/>
      <c r="CHZ426" s="98"/>
      <c r="CIA426" s="98"/>
      <c r="CIB426" s="98"/>
      <c r="CIC426" s="98"/>
      <c r="CID426" s="98"/>
      <c r="CIE426" s="98"/>
      <c r="CIF426" s="98"/>
      <c r="CIG426" s="98"/>
      <c r="CIH426" s="98"/>
      <c r="CII426" s="98"/>
      <c r="CIJ426" s="98"/>
      <c r="CIK426" s="98"/>
      <c r="CIL426" s="98"/>
      <c r="CIM426" s="98"/>
      <c r="CIN426" s="98"/>
      <c r="CIO426" s="98"/>
      <c r="CIP426" s="98"/>
      <c r="CIQ426" s="98"/>
      <c r="CIR426" s="98"/>
      <c r="CIS426" s="98"/>
      <c r="CIT426" s="98"/>
      <c r="CIU426" s="98"/>
      <c r="CIV426" s="98"/>
      <c r="CIW426" s="98"/>
      <c r="CIX426" s="98"/>
      <c r="CIY426" s="98"/>
      <c r="CIZ426" s="98"/>
      <c r="CJA426" s="98"/>
      <c r="CJB426" s="98"/>
      <c r="CJC426" s="98"/>
      <c r="CJD426" s="98"/>
      <c r="CJE426" s="98"/>
      <c r="CJF426" s="98"/>
      <c r="CJG426" s="98"/>
      <c r="CJH426" s="98"/>
      <c r="CJI426" s="98"/>
      <c r="CJJ426" s="98"/>
      <c r="CJK426" s="98"/>
      <c r="CJL426" s="98"/>
      <c r="CJM426" s="98"/>
      <c r="CJN426" s="98"/>
      <c r="CJO426" s="98"/>
      <c r="CJP426" s="98"/>
      <c r="CJQ426" s="98"/>
      <c r="CJR426" s="98"/>
      <c r="CJS426" s="98"/>
      <c r="CJT426" s="98"/>
      <c r="CJU426" s="98"/>
      <c r="CJV426" s="98"/>
      <c r="CJW426" s="98"/>
      <c r="CJX426" s="98"/>
      <c r="CJY426" s="98"/>
      <c r="CJZ426" s="98"/>
      <c r="CKA426" s="98"/>
      <c r="CKB426" s="98"/>
      <c r="CKC426" s="98"/>
      <c r="CKD426" s="98"/>
      <c r="CKE426" s="98"/>
      <c r="CKF426" s="98"/>
      <c r="CKG426" s="98"/>
      <c r="CKH426" s="98"/>
      <c r="CKI426" s="98"/>
      <c r="CKJ426" s="98"/>
      <c r="CKK426" s="98"/>
      <c r="CKL426" s="98"/>
      <c r="CKM426" s="98"/>
      <c r="CKN426" s="98"/>
      <c r="CKO426" s="98"/>
      <c r="CKP426" s="98"/>
      <c r="CKQ426" s="98"/>
      <c r="CKR426" s="98"/>
      <c r="CKS426" s="98"/>
      <c r="CKT426" s="98"/>
      <c r="CKU426" s="98"/>
      <c r="CKV426" s="98"/>
      <c r="CKW426" s="98"/>
      <c r="CKX426" s="98"/>
      <c r="CKY426" s="98"/>
      <c r="CKZ426" s="98"/>
      <c r="CLA426" s="98"/>
      <c r="CLB426" s="98"/>
      <c r="CLC426" s="98"/>
      <c r="CLD426" s="98"/>
      <c r="CLE426" s="98"/>
      <c r="CLF426" s="98"/>
      <c r="CLG426" s="98"/>
      <c r="CLH426" s="98"/>
      <c r="CLI426" s="98"/>
      <c r="CLJ426" s="98"/>
      <c r="CLK426" s="98"/>
      <c r="CLL426" s="98"/>
      <c r="CLM426" s="98"/>
      <c r="CLN426" s="98"/>
      <c r="CLO426" s="98"/>
      <c r="CLP426" s="98"/>
      <c r="CLQ426" s="98"/>
      <c r="CLR426" s="98"/>
      <c r="CLS426" s="98"/>
      <c r="CLT426" s="98"/>
      <c r="CLU426" s="98"/>
      <c r="CLV426" s="98"/>
      <c r="CLW426" s="98"/>
      <c r="CLX426" s="98"/>
      <c r="CLY426" s="98"/>
      <c r="CLZ426" s="98"/>
      <c r="CMA426" s="98"/>
      <c r="CMB426" s="98"/>
      <c r="CMC426" s="98"/>
      <c r="CMD426" s="98"/>
      <c r="CME426" s="98"/>
      <c r="CMF426" s="98"/>
      <c r="CMG426" s="98"/>
      <c r="CMH426" s="98"/>
      <c r="CMI426" s="98"/>
      <c r="CMJ426" s="98"/>
      <c r="CMK426" s="98"/>
      <c r="CML426" s="98"/>
      <c r="CMM426" s="98"/>
      <c r="CMN426" s="98"/>
      <c r="CMO426" s="98"/>
      <c r="CMP426" s="98"/>
      <c r="CMQ426" s="98"/>
      <c r="CMR426" s="98"/>
      <c r="CMS426" s="98"/>
      <c r="CMT426" s="98"/>
      <c r="CMU426" s="98"/>
      <c r="CMV426" s="98"/>
      <c r="CMW426" s="98"/>
      <c r="CMX426" s="98"/>
      <c r="CMY426" s="98"/>
      <c r="CMZ426" s="98"/>
      <c r="CNA426" s="98"/>
      <c r="CNB426" s="98"/>
      <c r="CNC426" s="98"/>
      <c r="CND426" s="98"/>
      <c r="CNE426" s="98"/>
      <c r="CNF426" s="98"/>
      <c r="CNG426" s="98"/>
      <c r="CNH426" s="98"/>
      <c r="CNI426" s="98"/>
      <c r="CNJ426" s="98"/>
      <c r="CNK426" s="98"/>
      <c r="CNL426" s="98"/>
      <c r="CNM426" s="98"/>
      <c r="CNN426" s="98"/>
      <c r="CNO426" s="98"/>
      <c r="CNP426" s="98"/>
      <c r="CNQ426" s="98"/>
      <c r="CNR426" s="98"/>
      <c r="CNS426" s="98"/>
      <c r="CNT426" s="98"/>
      <c r="CNU426" s="98"/>
      <c r="CNV426" s="98"/>
      <c r="CNW426" s="98"/>
      <c r="CNX426" s="98"/>
      <c r="CNY426" s="98"/>
      <c r="CNZ426" s="98"/>
      <c r="COA426" s="98"/>
      <c r="COB426" s="98"/>
      <c r="COC426" s="98"/>
      <c r="COD426" s="98"/>
      <c r="COE426" s="98"/>
      <c r="COF426" s="98"/>
      <c r="COG426" s="98"/>
      <c r="COH426" s="98"/>
      <c r="COI426" s="98"/>
      <c r="COJ426" s="98"/>
      <c r="COK426" s="98"/>
      <c r="COL426" s="98"/>
      <c r="COM426" s="98"/>
      <c r="CON426" s="98"/>
      <c r="COO426" s="98"/>
      <c r="COP426" s="98"/>
      <c r="COQ426" s="98"/>
      <c r="COR426" s="98"/>
      <c r="COS426" s="98"/>
      <c r="COT426" s="98"/>
      <c r="COU426" s="98"/>
      <c r="COV426" s="98"/>
      <c r="COW426" s="98"/>
      <c r="COX426" s="98"/>
      <c r="COY426" s="98"/>
      <c r="COZ426" s="98"/>
      <c r="CPA426" s="98"/>
      <c r="CPB426" s="98"/>
      <c r="CPC426" s="98"/>
      <c r="CPD426" s="98"/>
      <c r="CPE426" s="98"/>
      <c r="CPF426" s="98"/>
      <c r="CPG426" s="98"/>
      <c r="CPH426" s="98"/>
      <c r="CPI426" s="98"/>
      <c r="CPJ426" s="98"/>
      <c r="CPK426" s="98"/>
      <c r="CPL426" s="98"/>
      <c r="CPM426" s="98"/>
      <c r="CPN426" s="98"/>
      <c r="CPO426" s="98"/>
      <c r="CPP426" s="98"/>
      <c r="CPQ426" s="98"/>
      <c r="CPR426" s="98"/>
      <c r="CPS426" s="98"/>
      <c r="CPT426" s="98"/>
      <c r="CPU426" s="98"/>
      <c r="CPV426" s="98"/>
      <c r="CPW426" s="98"/>
      <c r="CPX426" s="98"/>
      <c r="CPY426" s="98"/>
      <c r="CPZ426" s="98"/>
      <c r="CQA426" s="98"/>
      <c r="CQB426" s="98"/>
      <c r="CQC426" s="98"/>
      <c r="CQD426" s="98"/>
      <c r="CQE426" s="98"/>
      <c r="CQF426" s="98"/>
      <c r="CQG426" s="98"/>
      <c r="CQH426" s="98"/>
      <c r="CQI426" s="98"/>
      <c r="CQJ426" s="98"/>
      <c r="CQK426" s="98"/>
      <c r="CQL426" s="98"/>
      <c r="CQM426" s="98"/>
      <c r="CQN426" s="98"/>
      <c r="CQO426" s="98"/>
      <c r="CQP426" s="98"/>
      <c r="CQQ426" s="98"/>
      <c r="CQR426" s="98"/>
      <c r="CQS426" s="98"/>
      <c r="CQT426" s="98"/>
      <c r="CQU426" s="98"/>
      <c r="CQV426" s="98"/>
      <c r="CQW426" s="98"/>
      <c r="CQX426" s="98"/>
      <c r="CQY426" s="98"/>
      <c r="CQZ426" s="98"/>
      <c r="CRA426" s="98"/>
      <c r="CRB426" s="98"/>
      <c r="CRC426" s="98"/>
      <c r="CRD426" s="98"/>
      <c r="CRE426" s="98"/>
      <c r="CRF426" s="98"/>
      <c r="CRG426" s="98"/>
      <c r="CRH426" s="98"/>
      <c r="CRI426" s="98"/>
      <c r="CRJ426" s="98"/>
      <c r="CRK426" s="98"/>
      <c r="CRL426" s="98"/>
      <c r="CRM426" s="98"/>
      <c r="CRN426" s="98"/>
      <c r="CRO426" s="98"/>
      <c r="CRP426" s="98"/>
      <c r="CRQ426" s="98"/>
      <c r="CRR426" s="98"/>
      <c r="CRS426" s="98"/>
      <c r="CRT426" s="98"/>
      <c r="CRU426" s="98"/>
      <c r="CRV426" s="98"/>
      <c r="CRW426" s="98"/>
      <c r="CRX426" s="98"/>
      <c r="CRY426" s="98"/>
      <c r="CRZ426" s="98"/>
      <c r="CSA426" s="98"/>
      <c r="CSB426" s="98"/>
      <c r="CSC426" s="98"/>
      <c r="CSD426" s="98"/>
      <c r="CSE426" s="98"/>
      <c r="CSF426" s="98"/>
      <c r="CSG426" s="98"/>
      <c r="CSH426" s="98"/>
      <c r="CSI426" s="98"/>
      <c r="CSJ426" s="98"/>
      <c r="CSK426" s="98"/>
      <c r="CSL426" s="98"/>
      <c r="CSM426" s="98"/>
      <c r="CSN426" s="98"/>
      <c r="CSO426" s="98"/>
      <c r="CSP426" s="98"/>
      <c r="CSQ426" s="98"/>
      <c r="CSR426" s="98"/>
      <c r="CSS426" s="98"/>
      <c r="CST426" s="98"/>
      <c r="CSU426" s="98"/>
      <c r="CSV426" s="98"/>
      <c r="CSW426" s="98"/>
      <c r="CSX426" s="98"/>
      <c r="CSY426" s="98"/>
      <c r="CSZ426" s="98"/>
      <c r="CTA426" s="98"/>
      <c r="CTB426" s="98"/>
      <c r="CTC426" s="98"/>
      <c r="CTD426" s="98"/>
      <c r="CTE426" s="98"/>
      <c r="CTF426" s="98"/>
      <c r="CTG426" s="98"/>
      <c r="CTH426" s="98"/>
      <c r="CTI426" s="98"/>
      <c r="CTJ426" s="98"/>
      <c r="CTK426" s="98"/>
      <c r="CTL426" s="98"/>
      <c r="CTM426" s="98"/>
      <c r="CTN426" s="98"/>
      <c r="CTO426" s="98"/>
      <c r="CTP426" s="98"/>
      <c r="CTQ426" s="98"/>
      <c r="CTR426" s="98"/>
      <c r="CTS426" s="98"/>
      <c r="CTT426" s="98"/>
      <c r="CTU426" s="98"/>
      <c r="CTV426" s="98"/>
      <c r="CTW426" s="98"/>
      <c r="CTX426" s="98"/>
      <c r="CTY426" s="98"/>
      <c r="CTZ426" s="98"/>
      <c r="CUA426" s="98"/>
      <c r="CUB426" s="98"/>
      <c r="CUC426" s="98"/>
      <c r="CUD426" s="98"/>
      <c r="CUE426" s="98"/>
      <c r="CUF426" s="98"/>
      <c r="CUG426" s="98"/>
      <c r="CUH426" s="98"/>
      <c r="CUI426" s="98"/>
      <c r="CUJ426" s="98"/>
      <c r="CUK426" s="98"/>
      <c r="CUL426" s="98"/>
      <c r="CUM426" s="98"/>
      <c r="CUN426" s="98"/>
      <c r="CUO426" s="98"/>
      <c r="CUP426" s="98"/>
      <c r="CUQ426" s="98"/>
      <c r="CUR426" s="98"/>
      <c r="CUS426" s="98"/>
      <c r="CUT426" s="98"/>
      <c r="CUU426" s="98"/>
      <c r="CUV426" s="98"/>
      <c r="CUW426" s="98"/>
      <c r="CUX426" s="98"/>
      <c r="CUY426" s="98"/>
      <c r="CUZ426" s="98"/>
      <c r="CVA426" s="98"/>
      <c r="CVB426" s="98"/>
      <c r="CVC426" s="98"/>
      <c r="CVD426" s="98"/>
      <c r="CVE426" s="98"/>
      <c r="CVF426" s="98"/>
      <c r="CVG426" s="98"/>
      <c r="CVH426" s="98"/>
      <c r="CVI426" s="98"/>
      <c r="CVJ426" s="98"/>
      <c r="CVK426" s="98"/>
      <c r="CVL426" s="98"/>
      <c r="CVM426" s="98"/>
      <c r="CVN426" s="98"/>
      <c r="CVO426" s="98"/>
      <c r="CVP426" s="98"/>
      <c r="CVQ426" s="98"/>
      <c r="CVR426" s="98"/>
      <c r="CVS426" s="98"/>
      <c r="CVT426" s="98"/>
      <c r="CVU426" s="98"/>
      <c r="CVV426" s="98"/>
      <c r="CVW426" s="98"/>
      <c r="CVX426" s="98"/>
      <c r="CVY426" s="98"/>
      <c r="CVZ426" s="98"/>
      <c r="CWA426" s="98"/>
      <c r="CWB426" s="98"/>
      <c r="CWC426" s="98"/>
      <c r="CWD426" s="98"/>
      <c r="CWE426" s="98"/>
      <c r="CWF426" s="98"/>
      <c r="CWG426" s="98"/>
      <c r="CWH426" s="98"/>
      <c r="CWI426" s="98"/>
      <c r="CWJ426" s="98"/>
      <c r="CWK426" s="98"/>
      <c r="CWL426" s="98"/>
      <c r="CWM426" s="98"/>
      <c r="CWN426" s="98"/>
      <c r="CWO426" s="98"/>
      <c r="CWP426" s="98"/>
      <c r="CWQ426" s="98"/>
      <c r="CWR426" s="98"/>
      <c r="CWS426" s="98"/>
      <c r="CWT426" s="98"/>
      <c r="CWU426" s="98"/>
      <c r="CWV426" s="98"/>
      <c r="CWW426" s="98"/>
      <c r="CWX426" s="98"/>
      <c r="CWY426" s="98"/>
      <c r="CWZ426" s="98"/>
      <c r="CXA426" s="98"/>
      <c r="CXB426" s="98"/>
      <c r="CXC426" s="98"/>
      <c r="CXD426" s="98"/>
      <c r="CXE426" s="98"/>
      <c r="CXF426" s="98"/>
      <c r="CXG426" s="98"/>
      <c r="CXH426" s="98"/>
      <c r="CXI426" s="98"/>
      <c r="CXJ426" s="98"/>
      <c r="CXK426" s="98"/>
      <c r="CXL426" s="98"/>
      <c r="CXM426" s="98"/>
      <c r="CXN426" s="98"/>
      <c r="CXO426" s="98"/>
      <c r="CXP426" s="98"/>
      <c r="CXQ426" s="98"/>
      <c r="CXR426" s="98"/>
      <c r="CXS426" s="98"/>
      <c r="CXT426" s="98"/>
      <c r="CXU426" s="98"/>
      <c r="CXV426" s="98"/>
      <c r="CXW426" s="98"/>
      <c r="CXX426" s="98"/>
      <c r="CXY426" s="98"/>
      <c r="CXZ426" s="98"/>
      <c r="CYA426" s="98"/>
      <c r="CYB426" s="98"/>
      <c r="CYC426" s="98"/>
      <c r="CYD426" s="98"/>
      <c r="CYE426" s="98"/>
      <c r="CYF426" s="98"/>
      <c r="CYG426" s="98"/>
      <c r="CYH426" s="98"/>
      <c r="CYI426" s="98"/>
      <c r="CYJ426" s="98"/>
      <c r="CYK426" s="98"/>
      <c r="CYL426" s="98"/>
      <c r="CYM426" s="98"/>
      <c r="CYN426" s="98"/>
      <c r="CYO426" s="98"/>
      <c r="CYP426" s="98"/>
      <c r="CYQ426" s="98"/>
      <c r="CYR426" s="98"/>
      <c r="CYS426" s="98"/>
      <c r="CYT426" s="98"/>
      <c r="CYU426" s="98"/>
      <c r="CYV426" s="98"/>
      <c r="CYW426" s="98"/>
      <c r="CYX426" s="98"/>
      <c r="CYY426" s="98"/>
      <c r="CYZ426" s="98"/>
      <c r="CZA426" s="98"/>
      <c r="CZB426" s="98"/>
      <c r="CZC426" s="98"/>
      <c r="CZD426" s="98"/>
      <c r="CZE426" s="98"/>
      <c r="CZF426" s="98"/>
      <c r="CZG426" s="98"/>
      <c r="CZH426" s="98"/>
      <c r="CZI426" s="98"/>
      <c r="CZJ426" s="98"/>
      <c r="CZK426" s="98"/>
      <c r="CZL426" s="98"/>
      <c r="CZM426" s="98"/>
      <c r="CZN426" s="98"/>
      <c r="CZO426" s="98"/>
      <c r="CZP426" s="98"/>
      <c r="CZQ426" s="98"/>
      <c r="CZR426" s="98"/>
      <c r="CZS426" s="98"/>
      <c r="CZT426" s="98"/>
      <c r="CZU426" s="98"/>
      <c r="CZV426" s="98"/>
      <c r="CZW426" s="98"/>
      <c r="CZX426" s="98"/>
      <c r="CZY426" s="98"/>
      <c r="CZZ426" s="98"/>
      <c r="DAA426" s="98"/>
      <c r="DAB426" s="98"/>
      <c r="DAC426" s="98"/>
      <c r="DAD426" s="98"/>
      <c r="DAE426" s="98"/>
      <c r="DAF426" s="98"/>
      <c r="DAG426" s="98"/>
      <c r="DAH426" s="98"/>
      <c r="DAI426" s="98"/>
      <c r="DAJ426" s="98"/>
      <c r="DAK426" s="98"/>
      <c r="DAL426" s="98"/>
      <c r="DAM426" s="98"/>
      <c r="DAN426" s="98"/>
      <c r="DAO426" s="98"/>
      <c r="DAP426" s="98"/>
      <c r="DAQ426" s="98"/>
      <c r="DAR426" s="98"/>
      <c r="DAS426" s="98"/>
      <c r="DAT426" s="98"/>
      <c r="DAU426" s="98"/>
      <c r="DAV426" s="98"/>
      <c r="DAW426" s="98"/>
      <c r="DAX426" s="98"/>
      <c r="DAY426" s="98"/>
      <c r="DAZ426" s="98"/>
      <c r="DBA426" s="98"/>
      <c r="DBB426" s="98"/>
      <c r="DBC426" s="98"/>
      <c r="DBD426" s="98"/>
      <c r="DBE426" s="98"/>
      <c r="DBF426" s="98"/>
      <c r="DBG426" s="98"/>
      <c r="DBH426" s="98"/>
      <c r="DBI426" s="98"/>
      <c r="DBJ426" s="98"/>
      <c r="DBK426" s="98"/>
      <c r="DBL426" s="98"/>
      <c r="DBM426" s="98"/>
      <c r="DBN426" s="98"/>
      <c r="DBO426" s="98"/>
      <c r="DBP426" s="98"/>
      <c r="DBQ426" s="98"/>
      <c r="DBR426" s="98"/>
      <c r="DBS426" s="98"/>
      <c r="DBT426" s="98"/>
      <c r="DBU426" s="98"/>
      <c r="DBV426" s="98"/>
      <c r="DBW426" s="98"/>
      <c r="DBX426" s="98"/>
      <c r="DBY426" s="98"/>
      <c r="DBZ426" s="98"/>
      <c r="DCA426" s="98"/>
      <c r="DCB426" s="98"/>
      <c r="DCC426" s="98"/>
      <c r="DCD426" s="98"/>
      <c r="DCE426" s="98"/>
      <c r="DCF426" s="98"/>
      <c r="DCG426" s="98"/>
      <c r="DCH426" s="98"/>
      <c r="DCI426" s="98"/>
      <c r="DCJ426" s="98"/>
      <c r="DCK426" s="98"/>
      <c r="DCL426" s="98"/>
      <c r="DCM426" s="98"/>
      <c r="DCN426" s="98"/>
      <c r="DCO426" s="98"/>
      <c r="DCP426" s="98"/>
      <c r="DCQ426" s="98"/>
      <c r="DCR426" s="98"/>
      <c r="DCS426" s="98"/>
      <c r="DCT426" s="98"/>
      <c r="DCU426" s="98"/>
      <c r="DCV426" s="98"/>
      <c r="DCW426" s="98"/>
      <c r="DCX426" s="98"/>
      <c r="DCY426" s="98"/>
      <c r="DCZ426" s="98"/>
      <c r="DDA426" s="98"/>
      <c r="DDB426" s="98"/>
      <c r="DDC426" s="98"/>
      <c r="DDD426" s="98"/>
      <c r="DDE426" s="98"/>
      <c r="DDF426" s="98"/>
      <c r="DDG426" s="98"/>
      <c r="DDH426" s="98"/>
      <c r="DDI426" s="98"/>
      <c r="DDJ426" s="98"/>
      <c r="DDK426" s="98"/>
      <c r="DDL426" s="98"/>
      <c r="DDM426" s="98"/>
      <c r="DDN426" s="98"/>
      <c r="DDO426" s="98"/>
      <c r="DDP426" s="98"/>
      <c r="DDQ426" s="98"/>
      <c r="DDR426" s="98"/>
      <c r="DDS426" s="98"/>
      <c r="DDT426" s="98"/>
      <c r="DDU426" s="98"/>
      <c r="DDV426" s="98"/>
      <c r="DDW426" s="98"/>
      <c r="DDX426" s="98"/>
      <c r="DDY426" s="98"/>
      <c r="DDZ426" s="98"/>
      <c r="DEA426" s="98"/>
      <c r="DEB426" s="98"/>
      <c r="DEC426" s="98"/>
      <c r="DED426" s="98"/>
      <c r="DEE426" s="98"/>
      <c r="DEF426" s="98"/>
      <c r="DEG426" s="98"/>
      <c r="DEH426" s="98"/>
      <c r="DEI426" s="98"/>
      <c r="DEJ426" s="98"/>
      <c r="DEK426" s="98"/>
      <c r="DEL426" s="98"/>
      <c r="DEM426" s="98"/>
      <c r="DEN426" s="98"/>
      <c r="DEO426" s="98"/>
      <c r="DEP426" s="98"/>
      <c r="DEQ426" s="98"/>
      <c r="DER426" s="98"/>
      <c r="DES426" s="98"/>
      <c r="DET426" s="98"/>
      <c r="DEU426" s="98"/>
      <c r="DEV426" s="98"/>
      <c r="DEW426" s="98"/>
      <c r="DEX426" s="98"/>
      <c r="DEY426" s="98"/>
      <c r="DEZ426" s="98"/>
      <c r="DFA426" s="98"/>
      <c r="DFB426" s="98"/>
      <c r="DFC426" s="98"/>
      <c r="DFD426" s="98"/>
      <c r="DFE426" s="98"/>
      <c r="DFF426" s="98"/>
      <c r="DFG426" s="98"/>
      <c r="DFH426" s="98"/>
      <c r="DFI426" s="98"/>
      <c r="DFJ426" s="98"/>
      <c r="DFK426" s="98"/>
      <c r="DFL426" s="98"/>
      <c r="DFM426" s="98"/>
      <c r="DFN426" s="98"/>
      <c r="DFO426" s="98"/>
      <c r="DFP426" s="98"/>
      <c r="DFQ426" s="98"/>
      <c r="DFR426" s="98"/>
      <c r="DFS426" s="98"/>
      <c r="DFT426" s="98"/>
      <c r="DFU426" s="98"/>
      <c r="DFV426" s="98"/>
      <c r="DFW426" s="98"/>
      <c r="DFX426" s="98"/>
      <c r="DFY426" s="98"/>
      <c r="DFZ426" s="98"/>
      <c r="DGA426" s="98"/>
      <c r="DGB426" s="98"/>
      <c r="DGC426" s="98"/>
      <c r="DGD426" s="98"/>
      <c r="DGE426" s="98"/>
      <c r="DGF426" s="98"/>
      <c r="DGG426" s="98"/>
      <c r="DGH426" s="98"/>
      <c r="DGI426" s="98"/>
      <c r="DGJ426" s="98"/>
      <c r="DGK426" s="98"/>
      <c r="DGL426" s="98"/>
      <c r="DGM426" s="98"/>
      <c r="DGN426" s="98"/>
      <c r="DGO426" s="98"/>
      <c r="DGP426" s="98"/>
      <c r="DGQ426" s="98"/>
      <c r="DGR426" s="98"/>
      <c r="DGS426" s="98"/>
      <c r="DGT426" s="98"/>
      <c r="DGU426" s="98"/>
      <c r="DGV426" s="98"/>
      <c r="DGW426" s="98"/>
      <c r="DGX426" s="98"/>
      <c r="DGY426" s="98"/>
      <c r="DGZ426" s="98"/>
      <c r="DHA426" s="98"/>
      <c r="DHB426" s="98"/>
      <c r="DHC426" s="98"/>
      <c r="DHD426" s="98"/>
      <c r="DHE426" s="98"/>
      <c r="DHF426" s="98"/>
      <c r="DHG426" s="98"/>
      <c r="DHH426" s="98"/>
      <c r="DHI426" s="98"/>
      <c r="DHJ426" s="98"/>
      <c r="DHK426" s="98"/>
      <c r="DHL426" s="98"/>
      <c r="DHM426" s="98"/>
      <c r="DHN426" s="98"/>
      <c r="DHO426" s="98"/>
      <c r="DHP426" s="98"/>
      <c r="DHQ426" s="98"/>
      <c r="DHR426" s="98"/>
      <c r="DHS426" s="98"/>
      <c r="DHT426" s="98"/>
      <c r="DHU426" s="98"/>
      <c r="DHV426" s="98"/>
      <c r="DHW426" s="98"/>
      <c r="DHX426" s="98"/>
      <c r="DHY426" s="98"/>
      <c r="DHZ426" s="98"/>
      <c r="DIA426" s="98"/>
      <c r="DIB426" s="98"/>
      <c r="DIC426" s="98"/>
      <c r="DID426" s="98"/>
      <c r="DIE426" s="98"/>
      <c r="DIF426" s="98"/>
      <c r="DIG426" s="98"/>
      <c r="DIH426" s="98"/>
      <c r="DII426" s="98"/>
      <c r="DIJ426" s="98"/>
      <c r="DIK426" s="98"/>
      <c r="DIL426" s="98"/>
      <c r="DIM426" s="98"/>
      <c r="DIN426" s="98"/>
      <c r="DIO426" s="98"/>
      <c r="DIP426" s="98"/>
      <c r="DIQ426" s="98"/>
      <c r="DIR426" s="98"/>
      <c r="DIS426" s="98"/>
      <c r="DIT426" s="98"/>
      <c r="DIU426" s="98"/>
      <c r="DIV426" s="98"/>
      <c r="DIW426" s="98"/>
      <c r="DIX426" s="98"/>
      <c r="DIY426" s="98"/>
      <c r="DIZ426" s="98"/>
      <c r="DJA426" s="98"/>
      <c r="DJB426" s="98"/>
      <c r="DJC426" s="98"/>
      <c r="DJD426" s="98"/>
      <c r="DJE426" s="98"/>
      <c r="DJF426" s="98"/>
      <c r="DJG426" s="98"/>
      <c r="DJH426" s="98"/>
      <c r="DJI426" s="98"/>
      <c r="DJJ426" s="98"/>
      <c r="DJK426" s="98"/>
      <c r="DJL426" s="98"/>
      <c r="DJM426" s="98"/>
      <c r="DJN426" s="98"/>
      <c r="DJO426" s="98"/>
      <c r="DJP426" s="98"/>
      <c r="DJQ426" s="98"/>
      <c r="DJR426" s="98"/>
      <c r="DJS426" s="98"/>
      <c r="DJT426" s="98"/>
      <c r="DJU426" s="98"/>
      <c r="DJV426" s="98"/>
      <c r="DJW426" s="98"/>
      <c r="DJX426" s="98"/>
      <c r="DJY426" s="98"/>
      <c r="DJZ426" s="98"/>
      <c r="DKA426" s="98"/>
      <c r="DKB426" s="98"/>
      <c r="DKC426" s="98"/>
      <c r="DKD426" s="98"/>
      <c r="DKE426" s="98"/>
      <c r="DKF426" s="98"/>
      <c r="DKG426" s="98"/>
      <c r="DKH426" s="98"/>
      <c r="DKI426" s="98"/>
      <c r="DKJ426" s="98"/>
      <c r="DKK426" s="98"/>
      <c r="DKL426" s="98"/>
      <c r="DKM426" s="98"/>
      <c r="DKN426" s="98"/>
      <c r="DKO426" s="98"/>
      <c r="DKP426" s="98"/>
      <c r="DKQ426" s="98"/>
      <c r="DKR426" s="98"/>
      <c r="DKS426" s="98"/>
      <c r="DKT426" s="98"/>
      <c r="DKU426" s="98"/>
      <c r="DKV426" s="98"/>
      <c r="DKW426" s="98"/>
      <c r="DKX426" s="98"/>
      <c r="DKY426" s="98"/>
      <c r="DKZ426" s="98"/>
      <c r="DLA426" s="98"/>
      <c r="DLB426" s="98"/>
      <c r="DLC426" s="98"/>
      <c r="DLD426" s="98"/>
      <c r="DLE426" s="98"/>
      <c r="DLF426" s="98"/>
      <c r="DLG426" s="98"/>
      <c r="DLH426" s="98"/>
      <c r="DLI426" s="98"/>
      <c r="DLJ426" s="98"/>
      <c r="DLK426" s="98"/>
      <c r="DLL426" s="98"/>
      <c r="DLM426" s="98"/>
      <c r="DLN426" s="98"/>
      <c r="DLO426" s="98"/>
      <c r="DLP426" s="98"/>
      <c r="DLQ426" s="98"/>
      <c r="DLR426" s="98"/>
      <c r="DLS426" s="98"/>
      <c r="DLT426" s="98"/>
      <c r="DLU426" s="98"/>
      <c r="DLV426" s="98"/>
      <c r="DLW426" s="98"/>
      <c r="DLX426" s="98"/>
      <c r="DLY426" s="98"/>
      <c r="DLZ426" s="98"/>
      <c r="DMA426" s="98"/>
      <c r="DMB426" s="98"/>
      <c r="DMC426" s="98"/>
      <c r="DMD426" s="98"/>
      <c r="DME426" s="98"/>
      <c r="DMF426" s="98"/>
      <c r="DMG426" s="98"/>
      <c r="DMH426" s="98"/>
      <c r="DMI426" s="98"/>
      <c r="DMJ426" s="98"/>
      <c r="DMK426" s="98"/>
      <c r="DML426" s="98"/>
      <c r="DMM426" s="98"/>
      <c r="DMN426" s="98"/>
      <c r="DMO426" s="98"/>
      <c r="DMP426" s="98"/>
      <c r="DMQ426" s="98"/>
      <c r="DMR426" s="98"/>
      <c r="DMS426" s="98"/>
      <c r="DMT426" s="98"/>
      <c r="DMU426" s="98"/>
      <c r="DMV426" s="98"/>
      <c r="DMW426" s="98"/>
      <c r="DMX426" s="98"/>
      <c r="DMY426" s="98"/>
      <c r="DMZ426" s="98"/>
      <c r="DNA426" s="98"/>
      <c r="DNB426" s="98"/>
      <c r="DNC426" s="98"/>
      <c r="DND426" s="98"/>
      <c r="DNE426" s="98"/>
      <c r="DNF426" s="98"/>
      <c r="DNG426" s="98"/>
      <c r="DNH426" s="98"/>
      <c r="DNI426" s="98"/>
      <c r="DNJ426" s="98"/>
      <c r="DNK426" s="98"/>
      <c r="DNL426" s="98"/>
      <c r="DNM426" s="98"/>
      <c r="DNN426" s="98"/>
      <c r="DNO426" s="98"/>
      <c r="DNP426" s="98"/>
      <c r="DNQ426" s="98"/>
      <c r="DNR426" s="98"/>
      <c r="DNS426" s="98"/>
      <c r="DNT426" s="98"/>
      <c r="DNU426" s="98"/>
      <c r="DNV426" s="98"/>
      <c r="DNW426" s="98"/>
      <c r="DNX426" s="98"/>
      <c r="DNY426" s="98"/>
      <c r="DNZ426" s="98"/>
      <c r="DOA426" s="98"/>
      <c r="DOB426" s="98"/>
      <c r="DOC426" s="98"/>
      <c r="DOD426" s="98"/>
      <c r="DOE426" s="98"/>
      <c r="DOF426" s="98"/>
      <c r="DOG426" s="98"/>
      <c r="DOH426" s="98"/>
      <c r="DOI426" s="98"/>
      <c r="DOJ426" s="98"/>
      <c r="DOK426" s="98"/>
      <c r="DOL426" s="98"/>
      <c r="DOM426" s="98"/>
      <c r="DON426" s="98"/>
      <c r="DOO426" s="98"/>
      <c r="DOP426" s="98"/>
      <c r="DOQ426" s="98"/>
      <c r="DOR426" s="98"/>
      <c r="DOS426" s="98"/>
      <c r="DOT426" s="98"/>
      <c r="DOU426" s="98"/>
      <c r="DOV426" s="98"/>
      <c r="DOW426" s="98"/>
      <c r="DOX426" s="98"/>
      <c r="DOY426" s="98"/>
      <c r="DOZ426" s="98"/>
      <c r="DPA426" s="98"/>
      <c r="DPB426" s="98"/>
      <c r="DPC426" s="98"/>
      <c r="DPD426" s="98"/>
      <c r="DPE426" s="98"/>
      <c r="DPF426" s="98"/>
      <c r="DPG426" s="98"/>
      <c r="DPH426" s="98"/>
      <c r="DPI426" s="98"/>
      <c r="DPJ426" s="98"/>
      <c r="DPK426" s="98"/>
      <c r="DPL426" s="98"/>
      <c r="DPM426" s="98"/>
      <c r="DPN426" s="98"/>
      <c r="DPO426" s="98"/>
      <c r="DPP426" s="98"/>
      <c r="DPQ426" s="98"/>
      <c r="DPR426" s="98"/>
      <c r="DPS426" s="98"/>
      <c r="DPT426" s="98"/>
      <c r="DPU426" s="98"/>
      <c r="DPV426" s="98"/>
      <c r="DPW426" s="98"/>
      <c r="DPX426" s="98"/>
      <c r="DPY426" s="98"/>
      <c r="DPZ426" s="98"/>
      <c r="DQA426" s="98"/>
      <c r="DQB426" s="98"/>
      <c r="DQC426" s="98"/>
      <c r="DQD426" s="98"/>
      <c r="DQE426" s="98"/>
      <c r="DQF426" s="98"/>
      <c r="DQG426" s="98"/>
      <c r="DQH426" s="98"/>
      <c r="DQI426" s="98"/>
      <c r="DQJ426" s="98"/>
      <c r="DQK426" s="98"/>
      <c r="DQL426" s="98"/>
      <c r="DQM426" s="98"/>
      <c r="DQN426" s="98"/>
      <c r="DQO426" s="98"/>
      <c r="DQP426" s="98"/>
      <c r="DQQ426" s="98"/>
      <c r="DQR426" s="98"/>
      <c r="DQS426" s="98"/>
      <c r="DQT426" s="98"/>
      <c r="DQU426" s="98"/>
      <c r="DQV426" s="98"/>
      <c r="DQW426" s="98"/>
      <c r="DQX426" s="98"/>
      <c r="DQY426" s="98"/>
      <c r="DQZ426" s="98"/>
      <c r="DRA426" s="98"/>
      <c r="DRB426" s="98"/>
      <c r="DRC426" s="98"/>
      <c r="DRD426" s="98"/>
      <c r="DRE426" s="98"/>
      <c r="DRF426" s="98"/>
      <c r="DRG426" s="98"/>
      <c r="DRH426" s="98"/>
      <c r="DRI426" s="98"/>
      <c r="DRJ426" s="98"/>
      <c r="DRK426" s="98"/>
      <c r="DRL426" s="98"/>
      <c r="DRM426" s="98"/>
      <c r="DRN426" s="98"/>
      <c r="DRO426" s="98"/>
      <c r="DRP426" s="98"/>
      <c r="DRQ426" s="98"/>
      <c r="DRR426" s="98"/>
      <c r="DRS426" s="98"/>
      <c r="DRT426" s="98"/>
      <c r="DRU426" s="98"/>
      <c r="DRV426" s="98"/>
      <c r="DRW426" s="98"/>
      <c r="DRX426" s="98"/>
      <c r="DRY426" s="98"/>
      <c r="DRZ426" s="98"/>
      <c r="DSA426" s="98"/>
      <c r="DSB426" s="98"/>
      <c r="DSC426" s="98"/>
      <c r="DSD426" s="98"/>
      <c r="DSE426" s="98"/>
      <c r="DSF426" s="98"/>
      <c r="DSG426" s="98"/>
      <c r="DSH426" s="98"/>
      <c r="DSI426" s="98"/>
      <c r="DSJ426" s="98"/>
      <c r="DSK426" s="98"/>
      <c r="DSL426" s="98"/>
      <c r="DSM426" s="98"/>
      <c r="DSN426" s="98"/>
      <c r="DSO426" s="98"/>
      <c r="DSP426" s="98"/>
      <c r="DSQ426" s="98"/>
      <c r="DSR426" s="98"/>
      <c r="DSS426" s="98"/>
      <c r="DST426" s="98"/>
      <c r="DSU426" s="98"/>
      <c r="DSV426" s="98"/>
      <c r="DSW426" s="98"/>
      <c r="DSX426" s="98"/>
      <c r="DSY426" s="98"/>
      <c r="DSZ426" s="98"/>
      <c r="DTA426" s="98"/>
      <c r="DTB426" s="98"/>
      <c r="DTC426" s="98"/>
      <c r="DTD426" s="98"/>
      <c r="DTE426" s="98"/>
      <c r="DTF426" s="98"/>
      <c r="DTG426" s="98"/>
      <c r="DTH426" s="98"/>
      <c r="DTI426" s="98"/>
      <c r="DTJ426" s="98"/>
      <c r="DTK426" s="98"/>
      <c r="DTL426" s="98"/>
      <c r="DTM426" s="98"/>
      <c r="DTN426" s="98"/>
      <c r="DTO426" s="98"/>
      <c r="DTP426" s="98"/>
      <c r="DTQ426" s="98"/>
      <c r="DTR426" s="98"/>
      <c r="DTS426" s="98"/>
      <c r="DTT426" s="98"/>
      <c r="DTU426" s="98"/>
      <c r="DTV426" s="98"/>
      <c r="DTW426" s="98"/>
      <c r="DTX426" s="98"/>
      <c r="DTY426" s="98"/>
      <c r="DTZ426" s="98"/>
      <c r="DUA426" s="98"/>
      <c r="DUB426" s="98"/>
      <c r="DUC426" s="98"/>
      <c r="DUD426" s="98"/>
      <c r="DUE426" s="98"/>
      <c r="DUF426" s="98"/>
      <c r="DUG426" s="98"/>
      <c r="DUH426" s="98"/>
      <c r="DUI426" s="98"/>
      <c r="DUJ426" s="98"/>
      <c r="DUK426" s="98"/>
      <c r="DUL426" s="98"/>
      <c r="DUM426" s="98"/>
      <c r="DUN426" s="98"/>
      <c r="DUO426" s="98"/>
      <c r="DUP426" s="98"/>
      <c r="DUQ426" s="98"/>
      <c r="DUR426" s="98"/>
      <c r="DUS426" s="98"/>
      <c r="DUT426" s="98"/>
      <c r="DUU426" s="98"/>
      <c r="DUV426" s="98"/>
      <c r="DUW426" s="98"/>
      <c r="DUX426" s="98"/>
      <c r="DUY426" s="98"/>
      <c r="DUZ426" s="98"/>
      <c r="DVA426" s="98"/>
      <c r="DVB426" s="98"/>
      <c r="DVC426" s="98"/>
      <c r="DVD426" s="98"/>
      <c r="DVE426" s="98"/>
      <c r="DVF426" s="98"/>
      <c r="DVG426" s="98"/>
      <c r="DVH426" s="98"/>
      <c r="DVI426" s="98"/>
      <c r="DVJ426" s="98"/>
      <c r="DVK426" s="98"/>
      <c r="DVL426" s="98"/>
      <c r="DVM426" s="98"/>
      <c r="DVN426" s="98"/>
      <c r="DVO426" s="98"/>
      <c r="DVP426" s="98"/>
      <c r="DVQ426" s="98"/>
      <c r="DVR426" s="98"/>
      <c r="DVS426" s="98"/>
      <c r="DVT426" s="98"/>
      <c r="DVU426" s="98"/>
      <c r="DVV426" s="98"/>
      <c r="DVW426" s="98"/>
      <c r="DVX426" s="98"/>
      <c r="DVY426" s="98"/>
      <c r="DVZ426" s="98"/>
      <c r="DWA426" s="98"/>
      <c r="DWB426" s="98"/>
      <c r="DWC426" s="98"/>
      <c r="DWD426" s="98"/>
      <c r="DWE426" s="98"/>
      <c r="DWF426" s="98"/>
      <c r="DWG426" s="98"/>
      <c r="DWH426" s="98"/>
      <c r="DWI426" s="98"/>
      <c r="DWJ426" s="98"/>
      <c r="DWK426" s="98"/>
      <c r="DWL426" s="98"/>
      <c r="DWM426" s="98"/>
      <c r="DWN426" s="98"/>
      <c r="DWO426" s="98"/>
      <c r="DWP426" s="98"/>
      <c r="DWQ426" s="98"/>
      <c r="DWR426" s="98"/>
      <c r="DWS426" s="98"/>
      <c r="DWT426" s="98"/>
      <c r="DWU426" s="98"/>
      <c r="DWV426" s="98"/>
      <c r="DWW426" s="98"/>
      <c r="DWX426" s="98"/>
      <c r="DWY426" s="98"/>
      <c r="DWZ426" s="98"/>
      <c r="DXA426" s="98"/>
      <c r="DXB426" s="98"/>
      <c r="DXC426" s="98"/>
      <c r="DXD426" s="98"/>
      <c r="DXE426" s="98"/>
      <c r="DXF426" s="98"/>
      <c r="DXG426" s="98"/>
      <c r="DXH426" s="98"/>
      <c r="DXI426" s="98"/>
      <c r="DXJ426" s="98"/>
      <c r="DXK426" s="98"/>
      <c r="DXL426" s="98"/>
      <c r="DXM426" s="98"/>
      <c r="DXN426" s="98"/>
      <c r="DXO426" s="98"/>
      <c r="DXP426" s="98"/>
      <c r="DXQ426" s="98"/>
      <c r="DXR426" s="98"/>
      <c r="DXS426" s="98"/>
      <c r="DXT426" s="98"/>
      <c r="DXU426" s="98"/>
      <c r="DXV426" s="98"/>
      <c r="DXW426" s="98"/>
      <c r="DXX426" s="98"/>
      <c r="DXY426" s="98"/>
      <c r="DXZ426" s="98"/>
      <c r="DYA426" s="98"/>
      <c r="DYB426" s="98"/>
      <c r="DYC426" s="98"/>
      <c r="DYD426" s="98"/>
      <c r="DYE426" s="98"/>
      <c r="DYF426" s="98"/>
      <c r="DYG426" s="98"/>
      <c r="DYH426" s="98"/>
      <c r="DYI426" s="98"/>
      <c r="DYJ426" s="98"/>
      <c r="DYK426" s="98"/>
      <c r="DYL426" s="98"/>
      <c r="DYM426" s="98"/>
      <c r="DYN426" s="98"/>
      <c r="DYO426" s="98"/>
      <c r="DYP426" s="98"/>
      <c r="DYQ426" s="98"/>
      <c r="DYR426" s="98"/>
      <c r="DYS426" s="98"/>
      <c r="DYT426" s="98"/>
      <c r="DYU426" s="98"/>
      <c r="DYV426" s="98"/>
      <c r="DYW426" s="98"/>
      <c r="DYX426" s="98"/>
      <c r="DYY426" s="98"/>
      <c r="DYZ426" s="98"/>
      <c r="DZA426" s="98"/>
      <c r="DZB426" s="98"/>
      <c r="DZC426" s="98"/>
      <c r="DZD426" s="98"/>
      <c r="DZE426" s="98"/>
      <c r="DZF426" s="98"/>
      <c r="DZG426" s="98"/>
      <c r="DZH426" s="98"/>
      <c r="DZI426" s="98"/>
      <c r="DZJ426" s="98"/>
      <c r="DZK426" s="98"/>
      <c r="DZL426" s="98"/>
      <c r="DZM426" s="98"/>
      <c r="DZN426" s="98"/>
      <c r="DZO426" s="98"/>
      <c r="DZP426" s="98"/>
      <c r="DZQ426" s="98"/>
      <c r="DZR426" s="98"/>
      <c r="DZS426" s="98"/>
      <c r="DZT426" s="98"/>
      <c r="DZU426" s="98"/>
      <c r="DZV426" s="98"/>
      <c r="DZW426" s="98"/>
      <c r="DZX426" s="98"/>
      <c r="DZY426" s="98"/>
      <c r="DZZ426" s="98"/>
      <c r="EAA426" s="98"/>
      <c r="EAB426" s="98"/>
      <c r="EAC426" s="98"/>
      <c r="EAD426" s="98"/>
      <c r="EAE426" s="98"/>
      <c r="EAF426" s="98"/>
      <c r="EAG426" s="98"/>
      <c r="EAH426" s="98"/>
      <c r="EAI426" s="98"/>
      <c r="EAJ426" s="98"/>
      <c r="EAK426" s="98"/>
      <c r="EAL426" s="98"/>
      <c r="EAM426" s="98"/>
      <c r="EAN426" s="98"/>
      <c r="EAO426" s="98"/>
      <c r="EAP426" s="98"/>
      <c r="EAQ426" s="98"/>
      <c r="EAR426" s="98"/>
      <c r="EAS426" s="98"/>
      <c r="EAT426" s="98"/>
      <c r="EAU426" s="98"/>
      <c r="EAV426" s="98"/>
      <c r="EAW426" s="98"/>
      <c r="EAX426" s="98"/>
      <c r="EAY426" s="98"/>
      <c r="EAZ426" s="98"/>
      <c r="EBA426" s="98"/>
      <c r="EBB426" s="98"/>
      <c r="EBC426" s="98"/>
      <c r="EBD426" s="98"/>
      <c r="EBE426" s="98"/>
      <c r="EBF426" s="98"/>
      <c r="EBG426" s="98"/>
      <c r="EBH426" s="98"/>
      <c r="EBI426" s="98"/>
      <c r="EBJ426" s="98"/>
      <c r="EBK426" s="98"/>
      <c r="EBL426" s="98"/>
      <c r="EBM426" s="98"/>
      <c r="EBN426" s="98"/>
      <c r="EBO426" s="98"/>
      <c r="EBP426" s="98"/>
      <c r="EBQ426" s="98"/>
      <c r="EBR426" s="98"/>
      <c r="EBS426" s="98"/>
      <c r="EBT426" s="98"/>
      <c r="EBU426" s="98"/>
      <c r="EBV426" s="98"/>
      <c r="EBW426" s="98"/>
      <c r="EBX426" s="98"/>
      <c r="EBY426" s="98"/>
      <c r="EBZ426" s="98"/>
      <c r="ECA426" s="98"/>
      <c r="ECB426" s="98"/>
      <c r="ECC426" s="98"/>
      <c r="ECD426" s="98"/>
      <c r="ECE426" s="98"/>
      <c r="ECF426" s="98"/>
      <c r="ECG426" s="98"/>
      <c r="ECH426" s="98"/>
      <c r="ECI426" s="98"/>
      <c r="ECJ426" s="98"/>
      <c r="ECK426" s="98"/>
      <c r="ECL426" s="98"/>
      <c r="ECM426" s="98"/>
      <c r="ECN426" s="98"/>
      <c r="ECO426" s="98"/>
      <c r="ECP426" s="98"/>
      <c r="ECQ426" s="98"/>
      <c r="ECR426" s="98"/>
      <c r="ECS426" s="98"/>
      <c r="ECT426" s="98"/>
      <c r="ECU426" s="98"/>
      <c r="ECV426" s="98"/>
      <c r="ECW426" s="98"/>
      <c r="ECX426" s="98"/>
      <c r="ECY426" s="98"/>
      <c r="ECZ426" s="98"/>
      <c r="EDA426" s="98"/>
      <c r="EDB426" s="98"/>
      <c r="EDC426" s="98"/>
      <c r="EDD426" s="98"/>
      <c r="EDE426" s="98"/>
      <c r="EDF426" s="98"/>
      <c r="EDG426" s="98"/>
      <c r="EDH426" s="98"/>
      <c r="EDI426" s="98"/>
      <c r="EDJ426" s="98"/>
      <c r="EDK426" s="98"/>
      <c r="EDL426" s="98"/>
      <c r="EDM426" s="98"/>
      <c r="EDN426" s="98"/>
      <c r="EDO426" s="98"/>
      <c r="EDP426" s="98"/>
      <c r="EDQ426" s="98"/>
      <c r="EDR426" s="98"/>
      <c r="EDS426" s="98"/>
      <c r="EDT426" s="98"/>
      <c r="EDU426" s="98"/>
      <c r="EDV426" s="98"/>
      <c r="EDW426" s="98"/>
      <c r="EDX426" s="98"/>
      <c r="EDY426" s="98"/>
      <c r="EDZ426" s="98"/>
      <c r="EEA426" s="98"/>
      <c r="EEB426" s="98"/>
      <c r="EEC426" s="98"/>
      <c r="EED426" s="98"/>
      <c r="EEE426" s="98"/>
      <c r="EEF426" s="98"/>
      <c r="EEG426" s="98"/>
      <c r="EEH426" s="98"/>
      <c r="EEI426" s="98"/>
      <c r="EEJ426" s="98"/>
      <c r="EEK426" s="98"/>
      <c r="EEL426" s="98"/>
      <c r="EEM426" s="98"/>
      <c r="EEN426" s="98"/>
      <c r="EEO426" s="98"/>
      <c r="EEP426" s="98"/>
      <c r="EEQ426" s="98"/>
      <c r="EER426" s="98"/>
      <c r="EES426" s="98"/>
      <c r="EET426" s="98"/>
      <c r="EEU426" s="98"/>
      <c r="EEV426" s="98"/>
      <c r="EEW426" s="98"/>
      <c r="EEX426" s="98"/>
      <c r="EEY426" s="98"/>
      <c r="EEZ426" s="98"/>
      <c r="EFA426" s="98"/>
      <c r="EFB426" s="98"/>
      <c r="EFC426" s="98"/>
      <c r="EFD426" s="98"/>
      <c r="EFE426" s="98"/>
      <c r="EFF426" s="98"/>
      <c r="EFG426" s="98"/>
      <c r="EFH426" s="98"/>
      <c r="EFI426" s="98"/>
      <c r="EFJ426" s="98"/>
      <c r="EFK426" s="98"/>
      <c r="EFL426" s="98"/>
      <c r="EFM426" s="98"/>
      <c r="EFN426" s="98"/>
      <c r="EFO426" s="98"/>
      <c r="EFP426" s="98"/>
      <c r="EFQ426" s="98"/>
      <c r="EFR426" s="98"/>
      <c r="EFS426" s="98"/>
      <c r="EFT426" s="98"/>
      <c r="EFU426" s="98"/>
      <c r="EFV426" s="98"/>
      <c r="EFW426" s="98"/>
      <c r="EFX426" s="98"/>
      <c r="EFY426" s="98"/>
      <c r="EFZ426" s="98"/>
      <c r="EGA426" s="98"/>
      <c r="EGB426" s="98"/>
      <c r="EGC426" s="98"/>
      <c r="EGD426" s="98"/>
      <c r="EGE426" s="98"/>
      <c r="EGF426" s="98"/>
      <c r="EGG426" s="98"/>
      <c r="EGH426" s="98"/>
      <c r="EGI426" s="98"/>
      <c r="EGJ426" s="98"/>
      <c r="EGK426" s="98"/>
      <c r="EGL426" s="98"/>
      <c r="EGM426" s="98"/>
      <c r="EGN426" s="98"/>
      <c r="EGO426" s="98"/>
      <c r="EGP426" s="98"/>
      <c r="EGQ426" s="98"/>
      <c r="EGR426" s="98"/>
      <c r="EGS426" s="98"/>
      <c r="EGT426" s="98"/>
      <c r="EGU426" s="98"/>
      <c r="EGV426" s="98"/>
      <c r="EGW426" s="98"/>
      <c r="EGX426" s="98"/>
      <c r="EGY426" s="98"/>
      <c r="EGZ426" s="98"/>
      <c r="EHA426" s="98"/>
      <c r="EHB426" s="98"/>
      <c r="EHC426" s="98"/>
      <c r="EHD426" s="98"/>
      <c r="EHE426" s="98"/>
      <c r="EHF426" s="98"/>
      <c r="EHG426" s="98"/>
      <c r="EHH426" s="98"/>
      <c r="EHI426" s="98"/>
      <c r="EHJ426" s="98"/>
      <c r="EHK426" s="98"/>
      <c r="EHL426" s="98"/>
      <c r="EHM426" s="98"/>
      <c r="EHN426" s="98"/>
      <c r="EHO426" s="98"/>
      <c r="EHP426" s="98"/>
      <c r="EHQ426" s="98"/>
      <c r="EHR426" s="98"/>
      <c r="EHS426" s="98"/>
      <c r="EHT426" s="98"/>
      <c r="EHU426" s="98"/>
      <c r="EHV426" s="98"/>
      <c r="EHW426" s="98"/>
      <c r="EHX426" s="98"/>
      <c r="EHY426" s="98"/>
      <c r="EHZ426" s="98"/>
      <c r="EIA426" s="98"/>
      <c r="EIB426" s="98"/>
      <c r="EIC426" s="98"/>
      <c r="EID426" s="98"/>
      <c r="EIE426" s="98"/>
      <c r="EIF426" s="98"/>
      <c r="EIG426" s="98"/>
      <c r="EIH426" s="98"/>
      <c r="EII426" s="98"/>
      <c r="EIJ426" s="98"/>
      <c r="EIK426" s="98"/>
      <c r="EIL426" s="98"/>
      <c r="EIM426" s="98"/>
      <c r="EIN426" s="98"/>
      <c r="EIO426" s="98"/>
      <c r="EIP426" s="98"/>
      <c r="EIQ426" s="98"/>
      <c r="EIR426" s="98"/>
      <c r="EIS426" s="98"/>
      <c r="EIT426" s="98"/>
      <c r="EIU426" s="98"/>
      <c r="EIV426" s="98"/>
      <c r="EIW426" s="98"/>
      <c r="EIX426" s="98"/>
      <c r="EIY426" s="98"/>
      <c r="EIZ426" s="98"/>
      <c r="EJA426" s="98"/>
      <c r="EJB426" s="98"/>
      <c r="EJC426" s="98"/>
      <c r="EJD426" s="98"/>
      <c r="EJE426" s="98"/>
      <c r="EJF426" s="98"/>
      <c r="EJG426" s="98"/>
      <c r="EJH426" s="98"/>
      <c r="EJI426" s="98"/>
      <c r="EJJ426" s="98"/>
      <c r="EJK426" s="98"/>
      <c r="EJL426" s="98"/>
      <c r="EJM426" s="98"/>
      <c r="EJN426" s="98"/>
      <c r="EJO426" s="98"/>
      <c r="EJP426" s="98"/>
      <c r="EJQ426" s="98"/>
      <c r="EJR426" s="98"/>
      <c r="EJS426" s="98"/>
      <c r="EJT426" s="98"/>
      <c r="EJU426" s="98"/>
      <c r="EJV426" s="98"/>
      <c r="EJW426" s="98"/>
      <c r="EJX426" s="98"/>
      <c r="EJY426" s="98"/>
      <c r="EJZ426" s="98"/>
      <c r="EKA426" s="98"/>
      <c r="EKB426" s="98"/>
      <c r="EKC426" s="98"/>
      <c r="EKD426" s="98"/>
      <c r="EKE426" s="98"/>
      <c r="EKF426" s="98"/>
      <c r="EKG426" s="98"/>
      <c r="EKH426" s="98"/>
      <c r="EKI426" s="98"/>
      <c r="EKJ426" s="98"/>
      <c r="EKK426" s="98"/>
      <c r="EKL426" s="98"/>
      <c r="EKM426" s="98"/>
      <c r="EKN426" s="98"/>
      <c r="EKO426" s="98"/>
      <c r="EKP426" s="98"/>
      <c r="EKQ426" s="98"/>
      <c r="EKR426" s="98"/>
      <c r="EKS426" s="98"/>
      <c r="EKT426" s="98"/>
      <c r="EKU426" s="98"/>
      <c r="EKV426" s="98"/>
      <c r="EKW426" s="98"/>
      <c r="EKX426" s="98"/>
      <c r="EKY426" s="98"/>
      <c r="EKZ426" s="98"/>
      <c r="ELA426" s="98"/>
      <c r="ELB426" s="98"/>
      <c r="ELC426" s="98"/>
      <c r="ELD426" s="98"/>
      <c r="ELE426" s="98"/>
      <c r="ELF426" s="98"/>
      <c r="ELG426" s="98"/>
      <c r="ELH426" s="98"/>
      <c r="ELI426" s="98"/>
      <c r="ELJ426" s="98"/>
      <c r="ELK426" s="98"/>
      <c r="ELL426" s="98"/>
      <c r="ELM426" s="98"/>
      <c r="ELN426" s="98"/>
      <c r="ELO426" s="98"/>
      <c r="ELP426" s="98"/>
      <c r="ELQ426" s="98"/>
      <c r="ELR426" s="98"/>
      <c r="ELS426" s="98"/>
      <c r="ELT426" s="98"/>
      <c r="ELU426" s="98"/>
      <c r="ELV426" s="98"/>
      <c r="ELW426" s="98"/>
      <c r="ELX426" s="98"/>
      <c r="ELY426" s="98"/>
      <c r="ELZ426" s="98"/>
      <c r="EMA426" s="98"/>
      <c r="EMB426" s="98"/>
      <c r="EMC426" s="98"/>
      <c r="EMD426" s="98"/>
      <c r="EME426" s="98"/>
      <c r="EMF426" s="98"/>
      <c r="EMG426" s="98"/>
      <c r="EMH426" s="98"/>
      <c r="EMI426" s="98"/>
      <c r="EMJ426" s="98"/>
      <c r="EMK426" s="98"/>
      <c r="EML426" s="98"/>
      <c r="EMM426" s="98"/>
      <c r="EMN426" s="98"/>
      <c r="EMO426" s="98"/>
      <c r="EMP426" s="98"/>
      <c r="EMQ426" s="98"/>
      <c r="EMR426" s="98"/>
      <c r="EMS426" s="98"/>
      <c r="EMT426" s="98"/>
      <c r="EMU426" s="98"/>
      <c r="EMV426" s="98"/>
      <c r="EMW426" s="98"/>
      <c r="EMX426" s="98"/>
      <c r="EMY426" s="98"/>
      <c r="EMZ426" s="98"/>
      <c r="ENA426" s="98"/>
      <c r="ENB426" s="98"/>
      <c r="ENC426" s="98"/>
      <c r="END426" s="98"/>
      <c r="ENE426" s="98"/>
      <c r="ENF426" s="98"/>
      <c r="ENG426" s="98"/>
      <c r="ENH426" s="98"/>
      <c r="ENI426" s="98"/>
      <c r="ENJ426" s="98"/>
      <c r="ENK426" s="98"/>
      <c r="ENL426" s="98"/>
      <c r="ENM426" s="98"/>
      <c r="ENN426" s="98"/>
      <c r="ENO426" s="98"/>
      <c r="ENP426" s="98"/>
      <c r="ENQ426" s="98"/>
      <c r="ENR426" s="98"/>
      <c r="ENS426" s="98"/>
      <c r="ENT426" s="98"/>
      <c r="ENU426" s="98"/>
      <c r="ENV426" s="98"/>
      <c r="ENW426" s="98"/>
      <c r="ENX426" s="98"/>
      <c r="ENY426" s="98"/>
      <c r="ENZ426" s="98"/>
      <c r="EOA426" s="98"/>
      <c r="EOB426" s="98"/>
      <c r="EOC426" s="98"/>
      <c r="EOD426" s="98"/>
      <c r="EOE426" s="98"/>
      <c r="EOF426" s="98"/>
      <c r="EOG426" s="98"/>
      <c r="EOH426" s="98"/>
      <c r="EOI426" s="98"/>
      <c r="EOJ426" s="98"/>
      <c r="EOK426" s="98"/>
      <c r="EOL426" s="98"/>
      <c r="EOM426" s="98"/>
      <c r="EON426" s="98"/>
      <c r="EOO426" s="98"/>
      <c r="EOP426" s="98"/>
      <c r="EOQ426" s="98"/>
      <c r="EOR426" s="98"/>
      <c r="EOS426" s="98"/>
      <c r="EOT426" s="98"/>
      <c r="EOU426" s="98"/>
      <c r="EOV426" s="98"/>
      <c r="EOW426" s="98"/>
      <c r="EOX426" s="98"/>
      <c r="EOY426" s="98"/>
      <c r="EOZ426" s="98"/>
      <c r="EPA426" s="98"/>
      <c r="EPB426" s="98"/>
      <c r="EPC426" s="98"/>
      <c r="EPD426" s="98"/>
      <c r="EPE426" s="98"/>
      <c r="EPF426" s="98"/>
      <c r="EPG426" s="98"/>
      <c r="EPH426" s="98"/>
      <c r="EPI426" s="98"/>
      <c r="EPJ426" s="98"/>
      <c r="EPK426" s="98"/>
      <c r="EPL426" s="98"/>
      <c r="EPM426" s="98"/>
      <c r="EPN426" s="98"/>
      <c r="EPO426" s="98"/>
      <c r="EPP426" s="98"/>
      <c r="EPQ426" s="98"/>
      <c r="EPR426" s="98"/>
      <c r="EPS426" s="98"/>
      <c r="EPT426" s="98"/>
      <c r="EPU426" s="98"/>
      <c r="EPV426" s="98"/>
      <c r="EPW426" s="98"/>
      <c r="EPX426" s="98"/>
      <c r="EPY426" s="98"/>
      <c r="EPZ426" s="98"/>
      <c r="EQA426" s="98"/>
      <c r="EQB426" s="98"/>
      <c r="EQC426" s="98"/>
      <c r="EQD426" s="98"/>
      <c r="EQE426" s="98"/>
      <c r="EQF426" s="98"/>
      <c r="EQG426" s="98"/>
      <c r="EQH426" s="98"/>
      <c r="EQI426" s="98"/>
      <c r="EQJ426" s="98"/>
      <c r="EQK426" s="98"/>
      <c r="EQL426" s="98"/>
      <c r="EQM426" s="98"/>
      <c r="EQN426" s="98"/>
      <c r="EQO426" s="98"/>
      <c r="EQP426" s="98"/>
      <c r="EQQ426" s="98"/>
      <c r="EQR426" s="98"/>
      <c r="EQS426" s="98"/>
      <c r="EQT426" s="98"/>
      <c r="EQU426" s="98"/>
      <c r="EQV426" s="98"/>
      <c r="EQW426" s="98"/>
      <c r="EQX426" s="98"/>
      <c r="EQY426" s="98"/>
      <c r="EQZ426" s="98"/>
      <c r="ERA426" s="98"/>
      <c r="ERB426" s="98"/>
      <c r="ERC426" s="98"/>
      <c r="ERD426" s="98"/>
      <c r="ERE426" s="98"/>
      <c r="ERF426" s="98"/>
      <c r="ERG426" s="98"/>
      <c r="ERH426" s="98"/>
      <c r="ERI426" s="98"/>
      <c r="ERJ426" s="98"/>
      <c r="ERK426" s="98"/>
      <c r="ERL426" s="98"/>
      <c r="ERM426" s="98"/>
      <c r="ERN426" s="98"/>
      <c r="ERO426" s="98"/>
      <c r="ERP426" s="98"/>
      <c r="ERQ426" s="98"/>
      <c r="ERR426" s="98"/>
      <c r="ERS426" s="98"/>
      <c r="ERT426" s="98"/>
      <c r="ERU426" s="98"/>
      <c r="ERV426" s="98"/>
      <c r="ERW426" s="98"/>
      <c r="ERX426" s="98"/>
      <c r="ERY426" s="98"/>
      <c r="ERZ426" s="98"/>
      <c r="ESA426" s="98"/>
      <c r="ESB426" s="98"/>
      <c r="ESC426" s="98"/>
      <c r="ESD426" s="98"/>
      <c r="ESE426" s="98"/>
      <c r="ESF426" s="98"/>
      <c r="ESG426" s="98"/>
      <c r="ESH426" s="98"/>
      <c r="ESI426" s="98"/>
      <c r="ESJ426" s="98"/>
      <c r="ESK426" s="98"/>
      <c r="ESL426" s="98"/>
      <c r="ESM426" s="98"/>
      <c r="ESN426" s="98"/>
      <c r="ESO426" s="98"/>
      <c r="ESP426" s="98"/>
      <c r="ESQ426" s="98"/>
      <c r="ESR426" s="98"/>
      <c r="ESS426" s="98"/>
      <c r="EST426" s="98"/>
      <c r="ESU426" s="98"/>
      <c r="ESV426" s="98"/>
      <c r="ESW426" s="98"/>
      <c r="ESX426" s="98"/>
      <c r="ESY426" s="98"/>
      <c r="ESZ426" s="98"/>
      <c r="ETA426" s="98"/>
      <c r="ETB426" s="98"/>
      <c r="ETC426" s="98"/>
      <c r="ETD426" s="98"/>
      <c r="ETE426" s="98"/>
      <c r="ETF426" s="98"/>
      <c r="ETG426" s="98"/>
      <c r="ETH426" s="98"/>
      <c r="ETI426" s="98"/>
      <c r="ETJ426" s="98"/>
      <c r="ETK426" s="98"/>
      <c r="ETL426" s="98"/>
      <c r="ETM426" s="98"/>
      <c r="ETN426" s="98"/>
      <c r="ETO426" s="98"/>
      <c r="ETP426" s="98"/>
      <c r="ETQ426" s="98"/>
      <c r="ETR426" s="98"/>
      <c r="ETS426" s="98"/>
      <c r="ETT426" s="98"/>
      <c r="ETU426" s="98"/>
      <c r="ETV426" s="98"/>
      <c r="ETW426" s="98"/>
      <c r="ETX426" s="98"/>
      <c r="ETY426" s="98"/>
      <c r="ETZ426" s="98"/>
      <c r="EUA426" s="98"/>
      <c r="EUB426" s="98"/>
      <c r="EUC426" s="98"/>
      <c r="EUD426" s="98"/>
      <c r="EUE426" s="98"/>
      <c r="EUF426" s="98"/>
      <c r="EUG426" s="98"/>
      <c r="EUH426" s="98"/>
      <c r="EUI426" s="98"/>
      <c r="EUJ426" s="98"/>
      <c r="EUK426" s="98"/>
      <c r="EUL426" s="98"/>
      <c r="EUM426" s="98"/>
      <c r="EUN426" s="98"/>
      <c r="EUO426" s="98"/>
      <c r="EUP426" s="98"/>
      <c r="EUQ426" s="98"/>
      <c r="EUR426" s="98"/>
      <c r="EUS426" s="98"/>
      <c r="EUT426" s="98"/>
      <c r="EUU426" s="98"/>
      <c r="EUV426" s="98"/>
      <c r="EUW426" s="98"/>
      <c r="EUX426" s="98"/>
      <c r="EUY426" s="98"/>
      <c r="EUZ426" s="98"/>
      <c r="EVA426" s="98"/>
      <c r="EVB426" s="98"/>
      <c r="EVC426" s="98"/>
      <c r="EVD426" s="98"/>
      <c r="EVE426" s="98"/>
      <c r="EVF426" s="98"/>
      <c r="EVG426" s="98"/>
      <c r="EVH426" s="98"/>
      <c r="EVI426" s="98"/>
      <c r="EVJ426" s="98"/>
      <c r="EVK426" s="98"/>
      <c r="EVL426" s="98"/>
      <c r="EVM426" s="98"/>
      <c r="EVN426" s="98"/>
      <c r="EVO426" s="98"/>
      <c r="EVP426" s="98"/>
      <c r="EVQ426" s="98"/>
      <c r="EVR426" s="98"/>
      <c r="EVS426" s="98"/>
      <c r="EVT426" s="98"/>
      <c r="EVU426" s="98"/>
      <c r="EVV426" s="98"/>
      <c r="EVW426" s="98"/>
      <c r="EVX426" s="98"/>
      <c r="EVY426" s="98"/>
      <c r="EVZ426" s="98"/>
      <c r="EWA426" s="98"/>
      <c r="EWB426" s="98"/>
      <c r="EWC426" s="98"/>
      <c r="EWD426" s="98"/>
      <c r="EWE426" s="98"/>
      <c r="EWF426" s="98"/>
      <c r="EWG426" s="98"/>
      <c r="EWH426" s="98"/>
      <c r="EWI426" s="98"/>
      <c r="EWJ426" s="98"/>
      <c r="EWK426" s="98"/>
      <c r="EWL426" s="98"/>
      <c r="EWM426" s="98"/>
      <c r="EWN426" s="98"/>
      <c r="EWO426" s="98"/>
      <c r="EWP426" s="98"/>
      <c r="EWQ426" s="98"/>
      <c r="EWR426" s="98"/>
      <c r="EWS426" s="98"/>
      <c r="EWT426" s="98"/>
      <c r="EWU426" s="98"/>
      <c r="EWV426" s="98"/>
      <c r="EWW426" s="98"/>
      <c r="EWX426" s="98"/>
      <c r="EWY426" s="98"/>
      <c r="EWZ426" s="98"/>
      <c r="EXA426" s="98"/>
      <c r="EXB426" s="98"/>
      <c r="EXC426" s="98"/>
      <c r="EXD426" s="98"/>
      <c r="EXE426" s="98"/>
      <c r="EXF426" s="98"/>
      <c r="EXG426" s="98"/>
      <c r="EXH426" s="98"/>
      <c r="EXI426" s="98"/>
      <c r="EXJ426" s="98"/>
      <c r="EXK426" s="98"/>
      <c r="EXL426" s="98"/>
      <c r="EXM426" s="98"/>
      <c r="EXN426" s="98"/>
      <c r="EXO426" s="98"/>
      <c r="EXP426" s="98"/>
      <c r="EXQ426" s="98"/>
      <c r="EXR426" s="98"/>
      <c r="EXS426" s="98"/>
      <c r="EXT426" s="98"/>
      <c r="EXU426" s="98"/>
      <c r="EXV426" s="98"/>
      <c r="EXW426" s="98"/>
      <c r="EXX426" s="98"/>
      <c r="EXY426" s="98"/>
      <c r="EXZ426" s="98"/>
      <c r="EYA426" s="98"/>
      <c r="EYB426" s="98"/>
      <c r="EYC426" s="98"/>
      <c r="EYD426" s="98"/>
      <c r="EYE426" s="98"/>
      <c r="EYF426" s="98"/>
      <c r="EYG426" s="98"/>
      <c r="EYH426" s="98"/>
      <c r="EYI426" s="98"/>
      <c r="EYJ426" s="98"/>
      <c r="EYK426" s="98"/>
      <c r="EYL426" s="98"/>
      <c r="EYM426" s="98"/>
      <c r="EYN426" s="98"/>
      <c r="EYO426" s="98"/>
      <c r="EYP426" s="98"/>
      <c r="EYQ426" s="98"/>
      <c r="EYR426" s="98"/>
      <c r="EYS426" s="98"/>
      <c r="EYT426" s="98"/>
      <c r="EYU426" s="98"/>
      <c r="EYV426" s="98"/>
      <c r="EYW426" s="98"/>
      <c r="EYX426" s="98"/>
      <c r="EYY426" s="98"/>
      <c r="EYZ426" s="98"/>
      <c r="EZA426" s="98"/>
      <c r="EZB426" s="98"/>
      <c r="EZC426" s="98"/>
      <c r="EZD426" s="98"/>
      <c r="EZE426" s="98"/>
      <c r="EZF426" s="98"/>
      <c r="EZG426" s="98"/>
      <c r="EZH426" s="98"/>
      <c r="EZI426" s="98"/>
      <c r="EZJ426" s="98"/>
      <c r="EZK426" s="98"/>
      <c r="EZL426" s="98"/>
      <c r="EZM426" s="98"/>
      <c r="EZN426" s="98"/>
      <c r="EZO426" s="98"/>
      <c r="EZP426" s="98"/>
      <c r="EZQ426" s="98"/>
      <c r="EZR426" s="98"/>
      <c r="EZS426" s="98"/>
      <c r="EZT426" s="98"/>
      <c r="EZU426" s="98"/>
      <c r="EZV426" s="98"/>
      <c r="EZW426" s="98"/>
      <c r="EZX426" s="98"/>
      <c r="EZY426" s="98"/>
      <c r="EZZ426" s="98"/>
      <c r="FAA426" s="98"/>
      <c r="FAB426" s="98"/>
      <c r="FAC426" s="98"/>
      <c r="FAD426" s="98"/>
      <c r="FAE426" s="98"/>
      <c r="FAF426" s="98"/>
      <c r="FAG426" s="98"/>
      <c r="FAH426" s="98"/>
      <c r="FAI426" s="98"/>
      <c r="FAJ426" s="98"/>
      <c r="FAK426" s="98"/>
      <c r="FAL426" s="98"/>
      <c r="FAM426" s="98"/>
      <c r="FAN426" s="98"/>
      <c r="FAO426" s="98"/>
      <c r="FAP426" s="98"/>
      <c r="FAQ426" s="98"/>
      <c r="FAR426" s="98"/>
      <c r="FAS426" s="98"/>
      <c r="FAT426" s="98"/>
      <c r="FAU426" s="98"/>
      <c r="FAV426" s="98"/>
      <c r="FAW426" s="98"/>
      <c r="FAX426" s="98"/>
      <c r="FAY426" s="98"/>
      <c r="FAZ426" s="98"/>
      <c r="FBA426" s="98"/>
      <c r="FBB426" s="98"/>
      <c r="FBC426" s="98"/>
      <c r="FBD426" s="98"/>
      <c r="FBE426" s="98"/>
      <c r="FBF426" s="98"/>
      <c r="FBG426" s="98"/>
      <c r="FBH426" s="98"/>
      <c r="FBI426" s="98"/>
      <c r="FBJ426" s="98"/>
      <c r="FBK426" s="98"/>
      <c r="FBL426" s="98"/>
      <c r="FBM426" s="98"/>
      <c r="FBN426" s="98"/>
      <c r="FBO426" s="98"/>
      <c r="FBP426" s="98"/>
      <c r="FBQ426" s="98"/>
      <c r="FBR426" s="98"/>
      <c r="FBS426" s="98"/>
      <c r="FBT426" s="98"/>
      <c r="FBU426" s="98"/>
      <c r="FBV426" s="98"/>
      <c r="FBW426" s="98"/>
      <c r="FBX426" s="98"/>
      <c r="FBY426" s="98"/>
      <c r="FBZ426" s="98"/>
      <c r="FCA426" s="98"/>
      <c r="FCB426" s="98"/>
      <c r="FCC426" s="98"/>
      <c r="FCD426" s="98"/>
      <c r="FCE426" s="98"/>
      <c r="FCF426" s="98"/>
      <c r="FCG426" s="98"/>
      <c r="FCH426" s="98"/>
      <c r="FCI426" s="98"/>
      <c r="FCJ426" s="98"/>
      <c r="FCK426" s="98"/>
      <c r="FCL426" s="98"/>
      <c r="FCM426" s="98"/>
      <c r="FCN426" s="98"/>
      <c r="FCO426" s="98"/>
      <c r="FCP426" s="98"/>
      <c r="FCQ426" s="98"/>
      <c r="FCR426" s="98"/>
      <c r="FCS426" s="98"/>
      <c r="FCT426" s="98"/>
      <c r="FCU426" s="98"/>
      <c r="FCV426" s="98"/>
      <c r="FCW426" s="98"/>
      <c r="FCX426" s="98"/>
      <c r="FCY426" s="98"/>
      <c r="FCZ426" s="98"/>
      <c r="FDA426" s="98"/>
      <c r="FDB426" s="98"/>
      <c r="FDC426" s="98"/>
      <c r="FDD426" s="98"/>
      <c r="FDE426" s="98"/>
      <c r="FDF426" s="98"/>
      <c r="FDG426" s="98"/>
      <c r="FDH426" s="98"/>
      <c r="FDI426" s="98"/>
      <c r="FDJ426" s="98"/>
      <c r="FDK426" s="98"/>
      <c r="FDL426" s="98"/>
      <c r="FDM426" s="98"/>
      <c r="FDN426" s="98"/>
      <c r="FDO426" s="98"/>
      <c r="FDP426" s="98"/>
      <c r="FDQ426" s="98"/>
      <c r="FDR426" s="98"/>
      <c r="FDS426" s="98"/>
      <c r="FDT426" s="98"/>
      <c r="FDU426" s="98"/>
      <c r="FDV426" s="98"/>
      <c r="FDW426" s="98"/>
      <c r="FDX426" s="98"/>
      <c r="FDY426" s="98"/>
      <c r="FDZ426" s="98"/>
      <c r="FEA426" s="98"/>
      <c r="FEB426" s="98"/>
      <c r="FEC426" s="98"/>
      <c r="FED426" s="98"/>
      <c r="FEE426" s="98"/>
      <c r="FEF426" s="98"/>
      <c r="FEG426" s="98"/>
      <c r="FEH426" s="98"/>
      <c r="FEI426" s="98"/>
      <c r="FEJ426" s="98"/>
      <c r="FEK426" s="98"/>
      <c r="FEL426" s="98"/>
      <c r="FEM426" s="98"/>
      <c r="FEN426" s="98"/>
      <c r="FEO426" s="98"/>
      <c r="FEP426" s="98"/>
      <c r="FEQ426" s="98"/>
      <c r="FER426" s="98"/>
      <c r="FES426" s="98"/>
      <c r="FET426" s="98"/>
      <c r="FEU426" s="98"/>
      <c r="FEV426" s="98"/>
      <c r="FEW426" s="98"/>
      <c r="FEX426" s="98"/>
      <c r="FEY426" s="98"/>
      <c r="FEZ426" s="98"/>
      <c r="FFA426" s="98"/>
      <c r="FFB426" s="98"/>
      <c r="FFC426" s="98"/>
      <c r="FFD426" s="98"/>
      <c r="FFE426" s="98"/>
      <c r="FFF426" s="98"/>
      <c r="FFG426" s="98"/>
      <c r="FFH426" s="98"/>
      <c r="FFI426" s="98"/>
      <c r="FFJ426" s="98"/>
      <c r="FFK426" s="98"/>
      <c r="FFL426" s="98"/>
      <c r="FFM426" s="98"/>
      <c r="FFN426" s="98"/>
      <c r="FFO426" s="98"/>
      <c r="FFP426" s="98"/>
      <c r="FFQ426" s="98"/>
      <c r="FFR426" s="98"/>
      <c r="FFS426" s="98"/>
      <c r="FFT426" s="98"/>
      <c r="FFU426" s="98"/>
      <c r="FFV426" s="98"/>
      <c r="FFW426" s="98"/>
      <c r="FFX426" s="98"/>
      <c r="FFY426" s="98"/>
      <c r="FFZ426" s="98"/>
      <c r="FGA426" s="98"/>
      <c r="FGB426" s="98"/>
      <c r="FGC426" s="98"/>
      <c r="FGD426" s="98"/>
      <c r="FGE426" s="98"/>
      <c r="FGF426" s="98"/>
      <c r="FGG426" s="98"/>
      <c r="FGH426" s="98"/>
      <c r="FGI426" s="98"/>
      <c r="FGJ426" s="98"/>
      <c r="FGK426" s="98"/>
      <c r="FGL426" s="98"/>
      <c r="FGM426" s="98"/>
      <c r="FGN426" s="98"/>
      <c r="FGO426" s="98"/>
      <c r="FGP426" s="98"/>
      <c r="FGQ426" s="98"/>
      <c r="FGR426" s="98"/>
      <c r="FGS426" s="98"/>
      <c r="FGT426" s="98"/>
      <c r="FGU426" s="98"/>
      <c r="FGV426" s="98"/>
      <c r="FGW426" s="98"/>
      <c r="FGX426" s="98"/>
      <c r="FGY426" s="98"/>
      <c r="FGZ426" s="98"/>
      <c r="FHA426" s="98"/>
      <c r="FHB426" s="98"/>
      <c r="FHC426" s="98"/>
      <c r="FHD426" s="98"/>
      <c r="FHE426" s="98"/>
      <c r="FHF426" s="98"/>
      <c r="FHG426" s="98"/>
      <c r="FHH426" s="98"/>
      <c r="FHI426" s="98"/>
      <c r="FHJ426" s="98"/>
      <c r="FHK426" s="98"/>
      <c r="FHL426" s="98"/>
      <c r="FHM426" s="98"/>
      <c r="FHN426" s="98"/>
      <c r="FHO426" s="98"/>
      <c r="FHP426" s="98"/>
      <c r="FHQ426" s="98"/>
      <c r="FHR426" s="98"/>
      <c r="FHS426" s="98"/>
      <c r="FHT426" s="98"/>
      <c r="FHU426" s="98"/>
      <c r="FHV426" s="98"/>
      <c r="FHW426" s="98"/>
      <c r="FHX426" s="98"/>
      <c r="FHY426" s="98"/>
      <c r="FHZ426" s="98"/>
      <c r="FIA426" s="98"/>
      <c r="FIB426" s="98"/>
      <c r="FIC426" s="98"/>
      <c r="FID426" s="98"/>
      <c r="FIE426" s="98"/>
      <c r="FIF426" s="98"/>
      <c r="FIG426" s="98"/>
      <c r="FIH426" s="98"/>
      <c r="FII426" s="98"/>
      <c r="FIJ426" s="98"/>
      <c r="FIK426" s="98"/>
      <c r="FIL426" s="98"/>
      <c r="FIM426" s="98"/>
      <c r="FIN426" s="98"/>
      <c r="FIO426" s="98"/>
      <c r="FIP426" s="98"/>
      <c r="FIQ426" s="98"/>
      <c r="FIR426" s="98"/>
      <c r="FIS426" s="98"/>
      <c r="FIT426" s="98"/>
      <c r="FIU426" s="98"/>
      <c r="FIV426" s="98"/>
      <c r="FIW426" s="98"/>
      <c r="FIX426" s="98"/>
      <c r="FIY426" s="98"/>
      <c r="FIZ426" s="98"/>
      <c r="FJA426" s="98"/>
      <c r="FJB426" s="98"/>
      <c r="FJC426" s="98"/>
      <c r="FJD426" s="98"/>
      <c r="FJE426" s="98"/>
      <c r="FJF426" s="98"/>
      <c r="FJG426" s="98"/>
      <c r="FJH426" s="98"/>
      <c r="FJI426" s="98"/>
      <c r="FJJ426" s="98"/>
      <c r="FJK426" s="98"/>
      <c r="FJL426" s="98"/>
      <c r="FJM426" s="98"/>
      <c r="FJN426" s="98"/>
      <c r="FJO426" s="98"/>
      <c r="FJP426" s="98"/>
      <c r="FJQ426" s="98"/>
      <c r="FJR426" s="98"/>
      <c r="FJS426" s="98"/>
      <c r="FJT426" s="98"/>
      <c r="FJU426" s="98"/>
      <c r="FJV426" s="98"/>
      <c r="FJW426" s="98"/>
      <c r="FJX426" s="98"/>
      <c r="FJY426" s="98"/>
      <c r="FJZ426" s="98"/>
      <c r="FKA426" s="98"/>
      <c r="FKB426" s="98"/>
      <c r="FKC426" s="98"/>
      <c r="FKD426" s="98"/>
      <c r="FKE426" s="98"/>
      <c r="FKF426" s="98"/>
      <c r="FKG426" s="98"/>
      <c r="FKH426" s="98"/>
      <c r="FKI426" s="98"/>
      <c r="FKJ426" s="98"/>
      <c r="FKK426" s="98"/>
      <c r="FKL426" s="98"/>
      <c r="FKM426" s="98"/>
      <c r="FKN426" s="98"/>
      <c r="FKO426" s="98"/>
      <c r="FKP426" s="98"/>
      <c r="FKQ426" s="98"/>
      <c r="FKR426" s="98"/>
      <c r="FKS426" s="98"/>
      <c r="FKT426" s="98"/>
      <c r="FKU426" s="98"/>
      <c r="FKV426" s="98"/>
      <c r="FKW426" s="98"/>
      <c r="FKX426" s="98"/>
      <c r="FKY426" s="98"/>
      <c r="FKZ426" s="98"/>
      <c r="FLA426" s="98"/>
      <c r="FLB426" s="98"/>
      <c r="FLC426" s="98"/>
      <c r="FLD426" s="98"/>
      <c r="FLE426" s="98"/>
      <c r="FLF426" s="98"/>
      <c r="FLG426" s="98"/>
      <c r="FLH426" s="98"/>
      <c r="FLI426" s="98"/>
      <c r="FLJ426" s="98"/>
      <c r="FLK426" s="98"/>
      <c r="FLL426" s="98"/>
      <c r="FLM426" s="98"/>
      <c r="FLN426" s="98"/>
      <c r="FLO426" s="98"/>
      <c r="FLP426" s="98"/>
      <c r="FLQ426" s="98"/>
      <c r="FLR426" s="98"/>
      <c r="FLS426" s="98"/>
      <c r="FLT426" s="98"/>
      <c r="FLU426" s="98"/>
      <c r="FLV426" s="98"/>
      <c r="FLW426" s="98"/>
      <c r="FLX426" s="98"/>
      <c r="FLY426" s="98"/>
      <c r="FLZ426" s="98"/>
      <c r="FMA426" s="98"/>
      <c r="FMB426" s="98"/>
      <c r="FMC426" s="98"/>
      <c r="FMD426" s="98"/>
      <c r="FME426" s="98"/>
      <c r="FMF426" s="98"/>
      <c r="FMG426" s="98"/>
      <c r="FMH426" s="98"/>
      <c r="FMI426" s="98"/>
      <c r="FMJ426" s="98"/>
      <c r="FMK426" s="98"/>
      <c r="FML426" s="98"/>
      <c r="FMM426" s="98"/>
      <c r="FMN426" s="98"/>
      <c r="FMO426" s="98"/>
      <c r="FMP426" s="98"/>
      <c r="FMQ426" s="98"/>
      <c r="FMR426" s="98"/>
      <c r="FMS426" s="98"/>
      <c r="FMT426" s="98"/>
      <c r="FMU426" s="98"/>
      <c r="FMV426" s="98"/>
      <c r="FMW426" s="98"/>
      <c r="FMX426" s="98"/>
      <c r="FMY426" s="98"/>
      <c r="FMZ426" s="98"/>
      <c r="FNA426" s="98"/>
      <c r="FNB426" s="98"/>
      <c r="FNC426" s="98"/>
      <c r="FND426" s="98"/>
      <c r="FNE426" s="98"/>
      <c r="FNF426" s="98"/>
      <c r="FNG426" s="98"/>
      <c r="FNH426" s="98"/>
      <c r="FNI426" s="98"/>
      <c r="FNJ426" s="98"/>
      <c r="FNK426" s="98"/>
      <c r="FNL426" s="98"/>
      <c r="FNM426" s="98"/>
      <c r="FNN426" s="98"/>
      <c r="FNO426" s="98"/>
      <c r="FNP426" s="98"/>
      <c r="FNQ426" s="98"/>
      <c r="FNR426" s="98"/>
      <c r="FNS426" s="98"/>
      <c r="FNT426" s="98"/>
      <c r="FNU426" s="98"/>
      <c r="FNV426" s="98"/>
      <c r="FNW426" s="98"/>
      <c r="FNX426" s="98"/>
      <c r="FNY426" s="98"/>
      <c r="FNZ426" s="98"/>
      <c r="FOA426" s="98"/>
      <c r="FOB426" s="98"/>
      <c r="FOC426" s="98"/>
      <c r="FOD426" s="98"/>
      <c r="FOE426" s="98"/>
      <c r="FOF426" s="98"/>
      <c r="FOG426" s="98"/>
      <c r="FOH426" s="98"/>
      <c r="FOI426" s="98"/>
      <c r="FOJ426" s="98"/>
      <c r="FOK426" s="98"/>
      <c r="FOL426" s="98"/>
      <c r="FOM426" s="98"/>
      <c r="FON426" s="98"/>
      <c r="FOO426" s="98"/>
      <c r="FOP426" s="98"/>
      <c r="FOQ426" s="98"/>
      <c r="FOR426" s="98"/>
      <c r="FOS426" s="98"/>
      <c r="FOT426" s="98"/>
      <c r="FOU426" s="98"/>
      <c r="FOV426" s="98"/>
      <c r="FOW426" s="98"/>
      <c r="FOX426" s="98"/>
      <c r="FOY426" s="98"/>
      <c r="FOZ426" s="98"/>
      <c r="FPA426" s="98"/>
      <c r="FPB426" s="98"/>
      <c r="FPC426" s="98"/>
      <c r="FPD426" s="98"/>
      <c r="FPE426" s="98"/>
      <c r="FPF426" s="98"/>
      <c r="FPG426" s="98"/>
      <c r="FPH426" s="98"/>
      <c r="FPI426" s="98"/>
      <c r="FPJ426" s="98"/>
      <c r="FPK426" s="98"/>
      <c r="FPL426" s="98"/>
      <c r="FPM426" s="98"/>
      <c r="FPN426" s="98"/>
      <c r="FPO426" s="98"/>
      <c r="FPP426" s="98"/>
      <c r="FPQ426" s="98"/>
      <c r="FPR426" s="98"/>
      <c r="FPS426" s="98"/>
      <c r="FPT426" s="98"/>
      <c r="FPU426" s="98"/>
      <c r="FPV426" s="98"/>
      <c r="FPW426" s="98"/>
      <c r="FPX426" s="98"/>
      <c r="FPY426" s="98"/>
      <c r="FPZ426" s="98"/>
      <c r="FQA426" s="98"/>
      <c r="FQB426" s="98"/>
      <c r="FQC426" s="98"/>
      <c r="FQD426" s="98"/>
      <c r="FQE426" s="98"/>
      <c r="FQF426" s="98"/>
      <c r="FQG426" s="98"/>
      <c r="FQH426" s="98"/>
      <c r="FQI426" s="98"/>
      <c r="FQJ426" s="98"/>
      <c r="FQK426" s="98"/>
      <c r="FQL426" s="98"/>
      <c r="FQM426" s="98"/>
      <c r="FQN426" s="98"/>
      <c r="FQO426" s="98"/>
      <c r="FQP426" s="98"/>
      <c r="FQQ426" s="98"/>
      <c r="FQR426" s="98"/>
      <c r="FQS426" s="98"/>
      <c r="FQT426" s="98"/>
      <c r="FQU426" s="98"/>
      <c r="FQV426" s="98"/>
      <c r="FQW426" s="98"/>
      <c r="FQX426" s="98"/>
      <c r="FQY426" s="98"/>
      <c r="FQZ426" s="98"/>
      <c r="FRA426" s="98"/>
      <c r="FRB426" s="98"/>
      <c r="FRC426" s="98"/>
      <c r="FRD426" s="98"/>
      <c r="FRE426" s="98"/>
      <c r="FRF426" s="98"/>
      <c r="FRG426" s="98"/>
      <c r="FRH426" s="98"/>
      <c r="FRI426" s="98"/>
      <c r="FRJ426" s="98"/>
      <c r="FRK426" s="98"/>
      <c r="FRL426" s="98"/>
      <c r="FRM426" s="98"/>
      <c r="FRN426" s="98"/>
      <c r="FRO426" s="98"/>
      <c r="FRP426" s="98"/>
      <c r="FRQ426" s="98"/>
      <c r="FRR426" s="98"/>
      <c r="FRS426" s="98"/>
      <c r="FRT426" s="98"/>
      <c r="FRU426" s="98"/>
      <c r="FRV426" s="98"/>
      <c r="FRW426" s="98"/>
      <c r="FRX426" s="98"/>
      <c r="FRY426" s="98"/>
      <c r="FRZ426" s="98"/>
      <c r="FSA426" s="98"/>
      <c r="FSB426" s="98"/>
      <c r="FSC426" s="98"/>
      <c r="FSD426" s="98"/>
      <c r="FSE426" s="98"/>
      <c r="FSF426" s="98"/>
      <c r="FSG426" s="98"/>
      <c r="FSH426" s="98"/>
      <c r="FSI426" s="98"/>
      <c r="FSJ426" s="98"/>
      <c r="FSK426" s="98"/>
      <c r="FSL426" s="98"/>
      <c r="FSM426" s="98"/>
      <c r="FSN426" s="98"/>
      <c r="FSO426" s="98"/>
      <c r="FSP426" s="98"/>
      <c r="FSQ426" s="98"/>
      <c r="FSR426" s="98"/>
      <c r="FSS426" s="98"/>
      <c r="FST426" s="98"/>
      <c r="FSU426" s="98"/>
      <c r="FSV426" s="98"/>
      <c r="FSW426" s="98"/>
      <c r="FSX426" s="98"/>
      <c r="FSY426" s="98"/>
      <c r="FSZ426" s="98"/>
      <c r="FTA426" s="98"/>
      <c r="FTB426" s="98"/>
      <c r="FTC426" s="98"/>
      <c r="FTD426" s="98"/>
      <c r="FTE426" s="98"/>
      <c r="FTF426" s="98"/>
      <c r="FTG426" s="98"/>
      <c r="FTH426" s="98"/>
      <c r="FTI426" s="98"/>
      <c r="FTJ426" s="98"/>
      <c r="FTK426" s="98"/>
      <c r="FTL426" s="98"/>
      <c r="FTM426" s="98"/>
      <c r="FTN426" s="98"/>
      <c r="FTO426" s="98"/>
      <c r="FTP426" s="98"/>
      <c r="FTQ426" s="98"/>
      <c r="FTR426" s="98"/>
      <c r="FTS426" s="98"/>
      <c r="FTT426" s="98"/>
      <c r="FTU426" s="98"/>
      <c r="FTV426" s="98"/>
      <c r="FTW426" s="98"/>
      <c r="FTX426" s="98"/>
      <c r="FTY426" s="98"/>
      <c r="FTZ426" s="98"/>
      <c r="FUA426" s="98"/>
      <c r="FUB426" s="98"/>
      <c r="FUC426" s="98"/>
      <c r="FUD426" s="98"/>
      <c r="FUE426" s="98"/>
      <c r="FUF426" s="98"/>
      <c r="FUG426" s="98"/>
      <c r="FUH426" s="98"/>
      <c r="FUI426" s="98"/>
      <c r="FUJ426" s="98"/>
      <c r="FUK426" s="98"/>
      <c r="FUL426" s="98"/>
      <c r="FUM426" s="98"/>
      <c r="FUN426" s="98"/>
      <c r="FUO426" s="98"/>
      <c r="FUP426" s="98"/>
      <c r="FUQ426" s="98"/>
      <c r="FUR426" s="98"/>
      <c r="FUS426" s="98"/>
      <c r="FUT426" s="98"/>
      <c r="FUU426" s="98"/>
      <c r="FUV426" s="98"/>
      <c r="FUW426" s="98"/>
      <c r="FUX426" s="98"/>
      <c r="FUY426" s="98"/>
      <c r="FUZ426" s="98"/>
      <c r="FVA426" s="98"/>
      <c r="FVB426" s="98"/>
      <c r="FVC426" s="98"/>
      <c r="FVD426" s="98"/>
      <c r="FVE426" s="98"/>
      <c r="FVF426" s="98"/>
      <c r="FVG426" s="98"/>
      <c r="FVH426" s="98"/>
      <c r="FVI426" s="98"/>
      <c r="FVJ426" s="98"/>
      <c r="FVK426" s="98"/>
      <c r="FVL426" s="98"/>
      <c r="FVM426" s="98"/>
      <c r="FVN426" s="98"/>
      <c r="FVO426" s="98"/>
      <c r="FVP426" s="98"/>
      <c r="FVQ426" s="98"/>
      <c r="FVR426" s="98"/>
      <c r="FVS426" s="98"/>
      <c r="FVT426" s="98"/>
      <c r="FVU426" s="98"/>
      <c r="FVV426" s="98"/>
      <c r="FVW426" s="98"/>
      <c r="FVX426" s="98"/>
      <c r="FVY426" s="98"/>
      <c r="FVZ426" s="98"/>
      <c r="FWA426" s="98"/>
      <c r="FWB426" s="98"/>
      <c r="FWC426" s="98"/>
      <c r="FWD426" s="98"/>
      <c r="FWE426" s="98"/>
      <c r="FWF426" s="98"/>
      <c r="FWG426" s="98"/>
      <c r="FWH426" s="98"/>
      <c r="FWI426" s="98"/>
      <c r="FWJ426" s="98"/>
      <c r="FWK426" s="98"/>
      <c r="FWL426" s="98"/>
      <c r="FWM426" s="98"/>
      <c r="FWN426" s="98"/>
      <c r="FWO426" s="98"/>
      <c r="FWP426" s="98"/>
      <c r="FWQ426" s="98"/>
      <c r="FWR426" s="98"/>
      <c r="FWS426" s="98"/>
      <c r="FWT426" s="98"/>
      <c r="FWU426" s="98"/>
      <c r="FWV426" s="98"/>
      <c r="FWW426" s="98"/>
      <c r="FWX426" s="98"/>
      <c r="FWY426" s="98"/>
      <c r="FWZ426" s="98"/>
      <c r="FXA426" s="98"/>
      <c r="FXB426" s="98"/>
      <c r="FXC426" s="98"/>
      <c r="FXD426" s="98"/>
      <c r="FXE426" s="98"/>
      <c r="FXF426" s="98"/>
      <c r="FXG426" s="98"/>
      <c r="FXH426" s="98"/>
      <c r="FXI426" s="98"/>
      <c r="FXJ426" s="98"/>
      <c r="FXK426" s="98"/>
      <c r="FXL426" s="98"/>
      <c r="FXM426" s="98"/>
      <c r="FXN426" s="98"/>
      <c r="FXO426" s="98"/>
      <c r="FXP426" s="98"/>
      <c r="FXQ426" s="98"/>
      <c r="FXR426" s="98"/>
      <c r="FXS426" s="98"/>
      <c r="FXT426" s="98"/>
      <c r="FXU426" s="98"/>
      <c r="FXV426" s="98"/>
      <c r="FXW426" s="98"/>
      <c r="FXX426" s="98"/>
      <c r="FXY426" s="98"/>
      <c r="FXZ426" s="98"/>
      <c r="FYA426" s="98"/>
      <c r="FYB426" s="98"/>
      <c r="FYC426" s="98"/>
      <c r="FYD426" s="98"/>
      <c r="FYE426" s="98"/>
      <c r="FYF426" s="98"/>
      <c r="FYG426" s="98"/>
      <c r="FYH426" s="98"/>
      <c r="FYI426" s="98"/>
      <c r="FYJ426" s="98"/>
      <c r="FYK426" s="98"/>
      <c r="FYL426" s="98"/>
      <c r="FYM426" s="98"/>
      <c r="FYN426" s="98"/>
      <c r="FYO426" s="98"/>
      <c r="FYP426" s="98"/>
      <c r="FYQ426" s="98"/>
      <c r="FYR426" s="98"/>
      <c r="FYS426" s="98"/>
      <c r="FYT426" s="98"/>
      <c r="FYU426" s="98"/>
      <c r="FYV426" s="98"/>
      <c r="FYW426" s="98"/>
      <c r="FYX426" s="98"/>
      <c r="FYY426" s="98"/>
      <c r="FYZ426" s="98"/>
      <c r="FZA426" s="98"/>
      <c r="FZB426" s="98"/>
      <c r="FZC426" s="98"/>
      <c r="FZD426" s="98"/>
      <c r="FZE426" s="98"/>
      <c r="FZF426" s="98"/>
      <c r="FZG426" s="98"/>
      <c r="FZH426" s="98"/>
      <c r="FZI426" s="98"/>
      <c r="FZJ426" s="98"/>
      <c r="FZK426" s="98"/>
      <c r="FZL426" s="98"/>
      <c r="FZM426" s="98"/>
      <c r="FZN426" s="98"/>
      <c r="FZO426" s="98"/>
      <c r="FZP426" s="98"/>
      <c r="FZQ426" s="98"/>
      <c r="FZR426" s="98"/>
      <c r="FZS426" s="98"/>
      <c r="FZT426" s="98"/>
      <c r="FZU426" s="98"/>
      <c r="FZV426" s="98"/>
      <c r="FZW426" s="98"/>
      <c r="FZX426" s="98"/>
      <c r="FZY426" s="98"/>
      <c r="FZZ426" s="98"/>
      <c r="GAA426" s="98"/>
      <c r="GAB426" s="98"/>
      <c r="GAC426" s="98"/>
      <c r="GAD426" s="98"/>
      <c r="GAE426" s="98"/>
      <c r="GAF426" s="98"/>
      <c r="GAG426" s="98"/>
      <c r="GAH426" s="98"/>
      <c r="GAI426" s="98"/>
      <c r="GAJ426" s="98"/>
      <c r="GAK426" s="98"/>
      <c r="GAL426" s="98"/>
      <c r="GAM426" s="98"/>
      <c r="GAN426" s="98"/>
      <c r="GAO426" s="98"/>
      <c r="GAP426" s="98"/>
      <c r="GAQ426" s="98"/>
      <c r="GAR426" s="98"/>
      <c r="GAS426" s="98"/>
      <c r="GAT426" s="98"/>
      <c r="GAU426" s="98"/>
      <c r="GAV426" s="98"/>
      <c r="GAW426" s="98"/>
      <c r="GAX426" s="98"/>
      <c r="GAY426" s="98"/>
      <c r="GAZ426" s="98"/>
      <c r="GBA426" s="98"/>
      <c r="GBB426" s="98"/>
      <c r="GBC426" s="98"/>
      <c r="GBD426" s="98"/>
      <c r="GBE426" s="98"/>
      <c r="GBF426" s="98"/>
      <c r="GBG426" s="98"/>
      <c r="GBH426" s="98"/>
      <c r="GBI426" s="98"/>
      <c r="GBJ426" s="98"/>
      <c r="GBK426" s="98"/>
      <c r="GBL426" s="98"/>
      <c r="GBM426" s="98"/>
      <c r="GBN426" s="98"/>
      <c r="GBO426" s="98"/>
      <c r="GBP426" s="98"/>
      <c r="GBQ426" s="98"/>
      <c r="GBR426" s="98"/>
      <c r="GBS426" s="98"/>
      <c r="GBT426" s="98"/>
      <c r="GBU426" s="98"/>
      <c r="GBV426" s="98"/>
      <c r="GBW426" s="98"/>
      <c r="GBX426" s="98"/>
      <c r="GBY426" s="98"/>
      <c r="GBZ426" s="98"/>
      <c r="GCA426" s="98"/>
      <c r="GCB426" s="98"/>
      <c r="GCC426" s="98"/>
      <c r="GCD426" s="98"/>
      <c r="GCE426" s="98"/>
      <c r="GCF426" s="98"/>
      <c r="GCG426" s="98"/>
      <c r="GCH426" s="98"/>
      <c r="GCI426" s="98"/>
      <c r="GCJ426" s="98"/>
      <c r="GCK426" s="98"/>
      <c r="GCL426" s="98"/>
      <c r="GCM426" s="98"/>
      <c r="GCN426" s="98"/>
      <c r="GCO426" s="98"/>
      <c r="GCP426" s="98"/>
      <c r="GCQ426" s="98"/>
      <c r="GCR426" s="98"/>
      <c r="GCS426" s="98"/>
      <c r="GCT426" s="98"/>
      <c r="GCU426" s="98"/>
      <c r="GCV426" s="98"/>
      <c r="GCW426" s="98"/>
      <c r="GCX426" s="98"/>
      <c r="GCY426" s="98"/>
      <c r="GCZ426" s="98"/>
      <c r="GDA426" s="98"/>
      <c r="GDB426" s="98"/>
      <c r="GDC426" s="98"/>
      <c r="GDD426" s="98"/>
      <c r="GDE426" s="98"/>
      <c r="GDF426" s="98"/>
      <c r="GDG426" s="98"/>
      <c r="GDH426" s="98"/>
      <c r="GDI426" s="98"/>
      <c r="GDJ426" s="98"/>
      <c r="GDK426" s="98"/>
      <c r="GDL426" s="98"/>
      <c r="GDM426" s="98"/>
      <c r="GDN426" s="98"/>
      <c r="GDO426" s="98"/>
      <c r="GDP426" s="98"/>
      <c r="GDQ426" s="98"/>
      <c r="GDR426" s="98"/>
      <c r="GDS426" s="98"/>
      <c r="GDT426" s="98"/>
      <c r="GDU426" s="98"/>
      <c r="GDV426" s="98"/>
      <c r="GDW426" s="98"/>
      <c r="GDX426" s="98"/>
      <c r="GDY426" s="98"/>
      <c r="GDZ426" s="98"/>
      <c r="GEA426" s="98"/>
      <c r="GEB426" s="98"/>
      <c r="GEC426" s="98"/>
      <c r="GED426" s="98"/>
      <c r="GEE426" s="98"/>
      <c r="GEF426" s="98"/>
      <c r="GEG426" s="98"/>
      <c r="GEH426" s="98"/>
      <c r="GEI426" s="98"/>
      <c r="GEJ426" s="98"/>
      <c r="GEK426" s="98"/>
      <c r="GEL426" s="98"/>
      <c r="GEM426" s="98"/>
      <c r="GEN426" s="98"/>
      <c r="GEO426" s="98"/>
      <c r="GEP426" s="98"/>
      <c r="GEQ426" s="98"/>
      <c r="GER426" s="98"/>
      <c r="GES426" s="98"/>
      <c r="GET426" s="98"/>
      <c r="GEU426" s="98"/>
      <c r="GEV426" s="98"/>
      <c r="GEW426" s="98"/>
      <c r="GEX426" s="98"/>
      <c r="GEY426" s="98"/>
      <c r="GEZ426" s="98"/>
      <c r="GFA426" s="98"/>
      <c r="GFB426" s="98"/>
      <c r="GFC426" s="98"/>
      <c r="GFD426" s="98"/>
      <c r="GFE426" s="98"/>
      <c r="GFF426" s="98"/>
      <c r="GFG426" s="98"/>
      <c r="GFH426" s="98"/>
      <c r="GFI426" s="98"/>
      <c r="GFJ426" s="98"/>
      <c r="GFK426" s="98"/>
      <c r="GFL426" s="98"/>
      <c r="GFM426" s="98"/>
      <c r="GFN426" s="98"/>
      <c r="GFO426" s="98"/>
      <c r="GFP426" s="98"/>
      <c r="GFQ426" s="98"/>
      <c r="GFR426" s="98"/>
      <c r="GFS426" s="98"/>
      <c r="GFT426" s="98"/>
      <c r="GFU426" s="98"/>
      <c r="GFV426" s="98"/>
      <c r="GFW426" s="98"/>
      <c r="GFX426" s="98"/>
      <c r="GFY426" s="98"/>
      <c r="GFZ426" s="98"/>
      <c r="GGA426" s="98"/>
      <c r="GGB426" s="98"/>
      <c r="GGC426" s="98"/>
      <c r="GGD426" s="98"/>
      <c r="GGE426" s="98"/>
      <c r="GGF426" s="98"/>
      <c r="GGG426" s="98"/>
      <c r="GGH426" s="98"/>
      <c r="GGI426" s="98"/>
      <c r="GGJ426" s="98"/>
      <c r="GGK426" s="98"/>
      <c r="GGL426" s="98"/>
      <c r="GGM426" s="98"/>
      <c r="GGN426" s="98"/>
      <c r="GGO426" s="98"/>
      <c r="GGP426" s="98"/>
      <c r="GGQ426" s="98"/>
      <c r="GGR426" s="98"/>
      <c r="GGS426" s="98"/>
      <c r="GGT426" s="98"/>
      <c r="GGU426" s="98"/>
      <c r="GGV426" s="98"/>
      <c r="GGW426" s="98"/>
      <c r="GGX426" s="98"/>
      <c r="GGY426" s="98"/>
      <c r="GGZ426" s="98"/>
      <c r="GHA426" s="98"/>
      <c r="GHB426" s="98"/>
      <c r="GHC426" s="98"/>
      <c r="GHD426" s="98"/>
      <c r="GHE426" s="98"/>
      <c r="GHF426" s="98"/>
      <c r="GHG426" s="98"/>
      <c r="GHH426" s="98"/>
      <c r="GHI426" s="98"/>
      <c r="GHJ426" s="98"/>
      <c r="GHK426" s="98"/>
      <c r="GHL426" s="98"/>
      <c r="GHM426" s="98"/>
      <c r="GHN426" s="98"/>
      <c r="GHO426" s="98"/>
      <c r="GHP426" s="98"/>
      <c r="GHQ426" s="98"/>
      <c r="GHR426" s="98"/>
      <c r="GHS426" s="98"/>
      <c r="GHT426" s="98"/>
      <c r="GHU426" s="98"/>
      <c r="GHV426" s="98"/>
      <c r="GHW426" s="98"/>
      <c r="GHX426" s="98"/>
      <c r="GHY426" s="98"/>
      <c r="GHZ426" s="98"/>
      <c r="GIA426" s="98"/>
      <c r="GIB426" s="98"/>
      <c r="GIC426" s="98"/>
      <c r="GID426" s="98"/>
      <c r="GIE426" s="98"/>
      <c r="GIF426" s="98"/>
      <c r="GIG426" s="98"/>
      <c r="GIH426" s="98"/>
      <c r="GII426" s="98"/>
      <c r="GIJ426" s="98"/>
      <c r="GIK426" s="98"/>
      <c r="GIL426" s="98"/>
      <c r="GIM426" s="98"/>
      <c r="GIN426" s="98"/>
      <c r="GIO426" s="98"/>
      <c r="GIP426" s="98"/>
      <c r="GIQ426" s="98"/>
      <c r="GIR426" s="98"/>
      <c r="GIS426" s="98"/>
      <c r="GIT426" s="98"/>
      <c r="GIU426" s="98"/>
      <c r="GIV426" s="98"/>
      <c r="GIW426" s="98"/>
      <c r="GIX426" s="98"/>
      <c r="GIY426" s="98"/>
      <c r="GIZ426" s="98"/>
      <c r="GJA426" s="98"/>
      <c r="GJB426" s="98"/>
      <c r="GJC426" s="98"/>
      <c r="GJD426" s="98"/>
      <c r="GJE426" s="98"/>
      <c r="GJF426" s="98"/>
      <c r="GJG426" s="98"/>
      <c r="GJH426" s="98"/>
      <c r="GJI426" s="98"/>
      <c r="GJJ426" s="98"/>
      <c r="GJK426" s="98"/>
      <c r="GJL426" s="98"/>
      <c r="GJM426" s="98"/>
      <c r="GJN426" s="98"/>
      <c r="GJO426" s="98"/>
      <c r="GJP426" s="98"/>
      <c r="GJQ426" s="98"/>
      <c r="GJR426" s="98"/>
      <c r="GJS426" s="98"/>
      <c r="GJT426" s="98"/>
      <c r="GJU426" s="98"/>
      <c r="GJV426" s="98"/>
      <c r="GJW426" s="98"/>
      <c r="GJX426" s="98"/>
      <c r="GJY426" s="98"/>
      <c r="GJZ426" s="98"/>
      <c r="GKA426" s="98"/>
      <c r="GKB426" s="98"/>
      <c r="GKC426" s="98"/>
      <c r="GKD426" s="98"/>
      <c r="GKE426" s="98"/>
      <c r="GKF426" s="98"/>
      <c r="GKG426" s="98"/>
      <c r="GKH426" s="98"/>
      <c r="GKI426" s="98"/>
      <c r="GKJ426" s="98"/>
      <c r="GKK426" s="98"/>
      <c r="GKL426" s="98"/>
      <c r="GKM426" s="98"/>
      <c r="GKN426" s="98"/>
      <c r="GKO426" s="98"/>
      <c r="GKP426" s="98"/>
      <c r="GKQ426" s="98"/>
      <c r="GKR426" s="98"/>
      <c r="GKS426" s="98"/>
      <c r="GKT426" s="98"/>
      <c r="GKU426" s="98"/>
      <c r="GKV426" s="98"/>
      <c r="GKW426" s="98"/>
      <c r="GKX426" s="98"/>
      <c r="GKY426" s="98"/>
      <c r="GKZ426" s="98"/>
      <c r="GLA426" s="98"/>
      <c r="GLB426" s="98"/>
      <c r="GLC426" s="98"/>
      <c r="GLD426" s="98"/>
      <c r="GLE426" s="98"/>
      <c r="GLF426" s="98"/>
      <c r="GLG426" s="98"/>
      <c r="GLH426" s="98"/>
      <c r="GLI426" s="98"/>
      <c r="GLJ426" s="98"/>
      <c r="GLK426" s="98"/>
      <c r="GLL426" s="98"/>
      <c r="GLM426" s="98"/>
      <c r="GLN426" s="98"/>
      <c r="GLO426" s="98"/>
      <c r="GLP426" s="98"/>
      <c r="GLQ426" s="98"/>
      <c r="GLR426" s="98"/>
      <c r="GLS426" s="98"/>
      <c r="GLT426" s="98"/>
      <c r="GLU426" s="98"/>
      <c r="GLV426" s="98"/>
      <c r="GLW426" s="98"/>
      <c r="GLX426" s="98"/>
      <c r="GLY426" s="98"/>
      <c r="GLZ426" s="98"/>
      <c r="GMA426" s="98"/>
      <c r="GMB426" s="98"/>
      <c r="GMC426" s="98"/>
      <c r="GMD426" s="98"/>
      <c r="GME426" s="98"/>
      <c r="GMF426" s="98"/>
      <c r="GMG426" s="98"/>
      <c r="GMH426" s="98"/>
      <c r="GMI426" s="98"/>
      <c r="GMJ426" s="98"/>
      <c r="GMK426" s="98"/>
      <c r="GML426" s="98"/>
      <c r="GMM426" s="98"/>
      <c r="GMN426" s="98"/>
      <c r="GMO426" s="98"/>
      <c r="GMP426" s="98"/>
      <c r="GMQ426" s="98"/>
      <c r="GMR426" s="98"/>
      <c r="GMS426" s="98"/>
      <c r="GMT426" s="98"/>
      <c r="GMU426" s="98"/>
      <c r="GMV426" s="98"/>
      <c r="GMW426" s="98"/>
      <c r="GMX426" s="98"/>
      <c r="GMY426" s="98"/>
      <c r="GMZ426" s="98"/>
      <c r="GNA426" s="98"/>
      <c r="GNB426" s="98"/>
      <c r="GNC426" s="98"/>
      <c r="GND426" s="98"/>
      <c r="GNE426" s="98"/>
      <c r="GNF426" s="98"/>
      <c r="GNG426" s="98"/>
      <c r="GNH426" s="98"/>
      <c r="GNI426" s="98"/>
      <c r="GNJ426" s="98"/>
      <c r="GNK426" s="98"/>
      <c r="GNL426" s="98"/>
      <c r="GNM426" s="98"/>
      <c r="GNN426" s="98"/>
      <c r="GNO426" s="98"/>
      <c r="GNP426" s="98"/>
      <c r="GNQ426" s="98"/>
      <c r="GNR426" s="98"/>
      <c r="GNS426" s="98"/>
      <c r="GNT426" s="98"/>
      <c r="GNU426" s="98"/>
      <c r="GNV426" s="98"/>
      <c r="GNW426" s="98"/>
      <c r="GNX426" s="98"/>
      <c r="GNY426" s="98"/>
      <c r="GNZ426" s="98"/>
      <c r="GOA426" s="98"/>
      <c r="GOB426" s="98"/>
      <c r="GOC426" s="98"/>
      <c r="GOD426" s="98"/>
      <c r="GOE426" s="98"/>
      <c r="GOF426" s="98"/>
      <c r="GOG426" s="98"/>
      <c r="GOH426" s="98"/>
      <c r="GOI426" s="98"/>
      <c r="GOJ426" s="98"/>
      <c r="GOK426" s="98"/>
      <c r="GOL426" s="98"/>
      <c r="GOM426" s="98"/>
      <c r="GON426" s="98"/>
      <c r="GOO426" s="98"/>
      <c r="GOP426" s="98"/>
      <c r="GOQ426" s="98"/>
      <c r="GOR426" s="98"/>
      <c r="GOS426" s="98"/>
      <c r="GOT426" s="98"/>
      <c r="GOU426" s="98"/>
      <c r="GOV426" s="98"/>
      <c r="GOW426" s="98"/>
      <c r="GOX426" s="98"/>
      <c r="GOY426" s="98"/>
      <c r="GOZ426" s="98"/>
      <c r="GPA426" s="98"/>
      <c r="GPB426" s="98"/>
      <c r="GPC426" s="98"/>
      <c r="GPD426" s="98"/>
      <c r="GPE426" s="98"/>
      <c r="GPF426" s="98"/>
      <c r="GPG426" s="98"/>
      <c r="GPH426" s="98"/>
      <c r="GPI426" s="98"/>
      <c r="GPJ426" s="98"/>
      <c r="GPK426" s="98"/>
      <c r="GPL426" s="98"/>
      <c r="GPM426" s="98"/>
      <c r="GPN426" s="98"/>
      <c r="GPO426" s="98"/>
      <c r="GPP426" s="98"/>
      <c r="GPQ426" s="98"/>
      <c r="GPR426" s="98"/>
      <c r="GPS426" s="98"/>
      <c r="GPT426" s="98"/>
      <c r="GPU426" s="98"/>
      <c r="GPV426" s="98"/>
      <c r="GPW426" s="98"/>
      <c r="GPX426" s="98"/>
      <c r="GPY426" s="98"/>
      <c r="GPZ426" s="98"/>
      <c r="GQA426" s="98"/>
      <c r="GQB426" s="98"/>
      <c r="GQC426" s="98"/>
      <c r="GQD426" s="98"/>
      <c r="GQE426" s="98"/>
      <c r="GQF426" s="98"/>
      <c r="GQG426" s="98"/>
      <c r="GQH426" s="98"/>
      <c r="GQI426" s="98"/>
      <c r="GQJ426" s="98"/>
      <c r="GQK426" s="98"/>
      <c r="GQL426" s="98"/>
      <c r="GQM426" s="98"/>
      <c r="GQN426" s="98"/>
      <c r="GQO426" s="98"/>
      <c r="GQP426" s="98"/>
      <c r="GQQ426" s="98"/>
      <c r="GQR426" s="98"/>
      <c r="GQS426" s="98"/>
      <c r="GQT426" s="98"/>
      <c r="GQU426" s="98"/>
      <c r="GQV426" s="98"/>
      <c r="GQW426" s="98"/>
      <c r="GQX426" s="98"/>
      <c r="GQY426" s="98"/>
      <c r="GQZ426" s="98"/>
      <c r="GRA426" s="98"/>
      <c r="GRB426" s="98"/>
      <c r="GRC426" s="98"/>
      <c r="GRD426" s="98"/>
      <c r="GRE426" s="98"/>
      <c r="GRF426" s="98"/>
      <c r="GRG426" s="98"/>
      <c r="GRH426" s="98"/>
      <c r="GRI426" s="98"/>
      <c r="GRJ426" s="98"/>
      <c r="GRK426" s="98"/>
      <c r="GRL426" s="98"/>
      <c r="GRM426" s="98"/>
      <c r="GRN426" s="98"/>
      <c r="GRO426" s="98"/>
      <c r="GRP426" s="98"/>
      <c r="GRQ426" s="98"/>
      <c r="GRR426" s="98"/>
      <c r="GRS426" s="98"/>
      <c r="GRT426" s="98"/>
      <c r="GRU426" s="98"/>
      <c r="GRV426" s="98"/>
      <c r="GRW426" s="98"/>
      <c r="GRX426" s="98"/>
      <c r="GRY426" s="98"/>
      <c r="GRZ426" s="98"/>
      <c r="GSA426" s="98"/>
      <c r="GSB426" s="98"/>
      <c r="GSC426" s="98"/>
      <c r="GSD426" s="98"/>
      <c r="GSE426" s="98"/>
      <c r="GSF426" s="98"/>
      <c r="GSG426" s="98"/>
      <c r="GSH426" s="98"/>
      <c r="GSI426" s="98"/>
      <c r="GSJ426" s="98"/>
      <c r="GSK426" s="98"/>
      <c r="GSL426" s="98"/>
      <c r="GSM426" s="98"/>
      <c r="GSN426" s="98"/>
      <c r="GSO426" s="98"/>
      <c r="GSP426" s="98"/>
      <c r="GSQ426" s="98"/>
      <c r="GSR426" s="98"/>
      <c r="GSS426" s="98"/>
      <c r="GST426" s="98"/>
      <c r="GSU426" s="98"/>
      <c r="GSV426" s="98"/>
      <c r="GSW426" s="98"/>
      <c r="GSX426" s="98"/>
      <c r="GSY426" s="98"/>
      <c r="GSZ426" s="98"/>
      <c r="GTA426" s="98"/>
      <c r="GTB426" s="98"/>
      <c r="GTC426" s="98"/>
      <c r="GTD426" s="98"/>
      <c r="GTE426" s="98"/>
      <c r="GTF426" s="98"/>
      <c r="GTG426" s="98"/>
      <c r="GTH426" s="98"/>
      <c r="GTI426" s="98"/>
      <c r="GTJ426" s="98"/>
      <c r="GTK426" s="98"/>
      <c r="GTL426" s="98"/>
      <c r="GTM426" s="98"/>
      <c r="GTN426" s="98"/>
      <c r="GTO426" s="98"/>
      <c r="GTP426" s="98"/>
      <c r="GTQ426" s="98"/>
      <c r="GTR426" s="98"/>
      <c r="GTS426" s="98"/>
      <c r="GTT426" s="98"/>
      <c r="GTU426" s="98"/>
      <c r="GTV426" s="98"/>
      <c r="GTW426" s="98"/>
      <c r="GTX426" s="98"/>
      <c r="GTY426" s="98"/>
      <c r="GTZ426" s="98"/>
      <c r="GUA426" s="98"/>
      <c r="GUB426" s="98"/>
      <c r="GUC426" s="98"/>
      <c r="GUD426" s="98"/>
      <c r="GUE426" s="98"/>
      <c r="GUF426" s="98"/>
      <c r="GUG426" s="98"/>
      <c r="GUH426" s="98"/>
      <c r="GUI426" s="98"/>
      <c r="GUJ426" s="98"/>
      <c r="GUK426" s="98"/>
      <c r="GUL426" s="98"/>
      <c r="GUM426" s="98"/>
      <c r="GUN426" s="98"/>
      <c r="GUO426" s="98"/>
      <c r="GUP426" s="98"/>
      <c r="GUQ426" s="98"/>
      <c r="GUR426" s="98"/>
      <c r="GUS426" s="98"/>
      <c r="GUT426" s="98"/>
      <c r="GUU426" s="98"/>
      <c r="GUV426" s="98"/>
      <c r="GUW426" s="98"/>
      <c r="GUX426" s="98"/>
      <c r="GUY426" s="98"/>
      <c r="GUZ426" s="98"/>
      <c r="GVA426" s="98"/>
      <c r="GVB426" s="98"/>
      <c r="GVC426" s="98"/>
      <c r="GVD426" s="98"/>
      <c r="GVE426" s="98"/>
      <c r="GVF426" s="98"/>
      <c r="GVG426" s="98"/>
      <c r="GVH426" s="98"/>
      <c r="GVI426" s="98"/>
      <c r="GVJ426" s="98"/>
      <c r="GVK426" s="98"/>
      <c r="GVL426" s="98"/>
      <c r="GVM426" s="98"/>
      <c r="GVN426" s="98"/>
      <c r="GVO426" s="98"/>
      <c r="GVP426" s="98"/>
      <c r="GVQ426" s="98"/>
      <c r="GVR426" s="98"/>
      <c r="GVS426" s="98"/>
      <c r="GVT426" s="98"/>
      <c r="GVU426" s="98"/>
      <c r="GVV426" s="98"/>
      <c r="GVW426" s="98"/>
      <c r="GVX426" s="98"/>
      <c r="GVY426" s="98"/>
      <c r="GVZ426" s="98"/>
      <c r="GWA426" s="98"/>
      <c r="GWB426" s="98"/>
      <c r="GWC426" s="98"/>
      <c r="GWD426" s="98"/>
      <c r="GWE426" s="98"/>
      <c r="GWF426" s="98"/>
      <c r="GWG426" s="98"/>
      <c r="GWH426" s="98"/>
      <c r="GWI426" s="98"/>
      <c r="GWJ426" s="98"/>
      <c r="GWK426" s="98"/>
      <c r="GWL426" s="98"/>
      <c r="GWM426" s="98"/>
      <c r="GWN426" s="98"/>
      <c r="GWO426" s="98"/>
      <c r="GWP426" s="98"/>
      <c r="GWQ426" s="98"/>
      <c r="GWR426" s="98"/>
      <c r="GWS426" s="98"/>
      <c r="GWT426" s="98"/>
      <c r="GWU426" s="98"/>
      <c r="GWV426" s="98"/>
      <c r="GWW426" s="98"/>
      <c r="GWX426" s="98"/>
      <c r="GWY426" s="98"/>
      <c r="GWZ426" s="98"/>
      <c r="GXA426" s="98"/>
      <c r="GXB426" s="98"/>
      <c r="GXC426" s="98"/>
      <c r="GXD426" s="98"/>
      <c r="GXE426" s="98"/>
      <c r="GXF426" s="98"/>
      <c r="GXG426" s="98"/>
      <c r="GXH426" s="98"/>
      <c r="GXI426" s="98"/>
      <c r="GXJ426" s="98"/>
      <c r="GXK426" s="98"/>
      <c r="GXL426" s="98"/>
      <c r="GXM426" s="98"/>
      <c r="GXN426" s="98"/>
      <c r="GXO426" s="98"/>
      <c r="GXP426" s="98"/>
      <c r="GXQ426" s="98"/>
      <c r="GXR426" s="98"/>
      <c r="GXS426" s="98"/>
      <c r="GXT426" s="98"/>
      <c r="GXU426" s="98"/>
      <c r="GXV426" s="98"/>
      <c r="GXW426" s="98"/>
      <c r="GXX426" s="98"/>
      <c r="GXY426" s="98"/>
      <c r="GXZ426" s="98"/>
      <c r="GYA426" s="98"/>
      <c r="GYB426" s="98"/>
      <c r="GYC426" s="98"/>
      <c r="GYD426" s="98"/>
      <c r="GYE426" s="98"/>
      <c r="GYF426" s="98"/>
      <c r="GYG426" s="98"/>
      <c r="GYH426" s="98"/>
      <c r="GYI426" s="98"/>
      <c r="GYJ426" s="98"/>
      <c r="GYK426" s="98"/>
      <c r="GYL426" s="98"/>
      <c r="GYM426" s="98"/>
      <c r="GYN426" s="98"/>
      <c r="GYO426" s="98"/>
      <c r="GYP426" s="98"/>
      <c r="GYQ426" s="98"/>
      <c r="GYR426" s="98"/>
      <c r="GYS426" s="98"/>
      <c r="GYT426" s="98"/>
      <c r="GYU426" s="98"/>
      <c r="GYV426" s="98"/>
      <c r="GYW426" s="98"/>
      <c r="GYX426" s="98"/>
      <c r="GYY426" s="98"/>
      <c r="GYZ426" s="98"/>
      <c r="GZA426" s="98"/>
      <c r="GZB426" s="98"/>
      <c r="GZC426" s="98"/>
      <c r="GZD426" s="98"/>
      <c r="GZE426" s="98"/>
      <c r="GZF426" s="98"/>
      <c r="GZG426" s="98"/>
      <c r="GZH426" s="98"/>
      <c r="GZI426" s="98"/>
      <c r="GZJ426" s="98"/>
      <c r="GZK426" s="98"/>
      <c r="GZL426" s="98"/>
      <c r="GZM426" s="98"/>
      <c r="GZN426" s="98"/>
      <c r="GZO426" s="98"/>
      <c r="GZP426" s="98"/>
      <c r="GZQ426" s="98"/>
      <c r="GZR426" s="98"/>
      <c r="GZS426" s="98"/>
      <c r="GZT426" s="98"/>
      <c r="GZU426" s="98"/>
      <c r="GZV426" s="98"/>
      <c r="GZW426" s="98"/>
      <c r="GZX426" s="98"/>
      <c r="GZY426" s="98"/>
      <c r="GZZ426" s="98"/>
      <c r="HAA426" s="98"/>
      <c r="HAB426" s="98"/>
      <c r="HAC426" s="98"/>
      <c r="HAD426" s="98"/>
      <c r="HAE426" s="98"/>
      <c r="HAF426" s="98"/>
      <c r="HAG426" s="98"/>
      <c r="HAH426" s="98"/>
      <c r="HAI426" s="98"/>
      <c r="HAJ426" s="98"/>
      <c r="HAK426" s="98"/>
      <c r="HAL426" s="98"/>
      <c r="HAM426" s="98"/>
      <c r="HAN426" s="98"/>
      <c r="HAO426" s="98"/>
      <c r="HAP426" s="98"/>
      <c r="HAQ426" s="98"/>
      <c r="HAR426" s="98"/>
      <c r="HAS426" s="98"/>
      <c r="HAT426" s="98"/>
      <c r="HAU426" s="98"/>
      <c r="HAV426" s="98"/>
      <c r="HAW426" s="98"/>
      <c r="HAX426" s="98"/>
      <c r="HAY426" s="98"/>
      <c r="HAZ426" s="98"/>
      <c r="HBA426" s="98"/>
      <c r="HBB426" s="98"/>
      <c r="HBC426" s="98"/>
      <c r="HBD426" s="98"/>
      <c r="HBE426" s="98"/>
      <c r="HBF426" s="98"/>
      <c r="HBG426" s="98"/>
      <c r="HBH426" s="98"/>
      <c r="HBI426" s="98"/>
      <c r="HBJ426" s="98"/>
      <c r="HBK426" s="98"/>
      <c r="HBL426" s="98"/>
      <c r="HBM426" s="98"/>
      <c r="HBN426" s="98"/>
      <c r="HBO426" s="98"/>
      <c r="HBP426" s="98"/>
      <c r="HBQ426" s="98"/>
      <c r="HBR426" s="98"/>
      <c r="HBS426" s="98"/>
      <c r="HBT426" s="98"/>
      <c r="HBU426" s="98"/>
      <c r="HBV426" s="98"/>
      <c r="HBW426" s="98"/>
      <c r="HBX426" s="98"/>
      <c r="HBY426" s="98"/>
      <c r="HBZ426" s="98"/>
      <c r="HCA426" s="98"/>
      <c r="HCB426" s="98"/>
      <c r="HCC426" s="98"/>
      <c r="HCD426" s="98"/>
      <c r="HCE426" s="98"/>
      <c r="HCF426" s="98"/>
      <c r="HCG426" s="98"/>
      <c r="HCH426" s="98"/>
      <c r="HCI426" s="98"/>
      <c r="HCJ426" s="98"/>
      <c r="HCK426" s="98"/>
      <c r="HCL426" s="98"/>
      <c r="HCM426" s="98"/>
      <c r="HCN426" s="98"/>
      <c r="HCO426" s="98"/>
      <c r="HCP426" s="98"/>
      <c r="HCQ426" s="98"/>
      <c r="HCR426" s="98"/>
      <c r="HCS426" s="98"/>
      <c r="HCT426" s="98"/>
      <c r="HCU426" s="98"/>
      <c r="HCV426" s="98"/>
      <c r="HCW426" s="98"/>
      <c r="HCX426" s="98"/>
      <c r="HCY426" s="98"/>
      <c r="HCZ426" s="98"/>
      <c r="HDA426" s="98"/>
      <c r="HDB426" s="98"/>
      <c r="HDC426" s="98"/>
      <c r="HDD426" s="98"/>
      <c r="HDE426" s="98"/>
      <c r="HDF426" s="98"/>
      <c r="HDG426" s="98"/>
      <c r="HDH426" s="98"/>
      <c r="HDI426" s="98"/>
      <c r="HDJ426" s="98"/>
      <c r="HDK426" s="98"/>
      <c r="HDL426" s="98"/>
      <c r="HDM426" s="98"/>
      <c r="HDN426" s="98"/>
      <c r="HDO426" s="98"/>
      <c r="HDP426" s="98"/>
      <c r="HDQ426" s="98"/>
      <c r="HDR426" s="98"/>
      <c r="HDS426" s="98"/>
      <c r="HDT426" s="98"/>
      <c r="HDU426" s="98"/>
      <c r="HDV426" s="98"/>
      <c r="HDW426" s="98"/>
      <c r="HDX426" s="98"/>
      <c r="HDY426" s="98"/>
      <c r="HDZ426" s="98"/>
      <c r="HEA426" s="98"/>
      <c r="HEB426" s="98"/>
      <c r="HEC426" s="98"/>
      <c r="HED426" s="98"/>
      <c r="HEE426" s="98"/>
      <c r="HEF426" s="98"/>
      <c r="HEG426" s="98"/>
      <c r="HEH426" s="98"/>
      <c r="HEI426" s="98"/>
      <c r="HEJ426" s="98"/>
      <c r="HEK426" s="98"/>
      <c r="HEL426" s="98"/>
      <c r="HEM426" s="98"/>
      <c r="HEN426" s="98"/>
      <c r="HEO426" s="98"/>
      <c r="HEP426" s="98"/>
      <c r="HEQ426" s="98"/>
      <c r="HER426" s="98"/>
      <c r="HES426" s="98"/>
      <c r="HET426" s="98"/>
      <c r="HEU426" s="98"/>
      <c r="HEV426" s="98"/>
      <c r="HEW426" s="98"/>
      <c r="HEX426" s="98"/>
      <c r="HEY426" s="98"/>
      <c r="HEZ426" s="98"/>
      <c r="HFA426" s="98"/>
      <c r="HFB426" s="98"/>
      <c r="HFC426" s="98"/>
      <c r="HFD426" s="98"/>
      <c r="HFE426" s="98"/>
      <c r="HFF426" s="98"/>
      <c r="HFG426" s="98"/>
      <c r="HFH426" s="98"/>
      <c r="HFI426" s="98"/>
      <c r="HFJ426" s="98"/>
      <c r="HFK426" s="98"/>
      <c r="HFL426" s="98"/>
      <c r="HFM426" s="98"/>
      <c r="HFN426" s="98"/>
      <c r="HFO426" s="98"/>
      <c r="HFP426" s="98"/>
      <c r="HFQ426" s="98"/>
      <c r="HFR426" s="98"/>
      <c r="HFS426" s="98"/>
      <c r="HFT426" s="98"/>
      <c r="HFU426" s="98"/>
      <c r="HFV426" s="98"/>
      <c r="HFW426" s="98"/>
      <c r="HFX426" s="98"/>
      <c r="HFY426" s="98"/>
      <c r="HFZ426" s="98"/>
      <c r="HGA426" s="98"/>
      <c r="HGB426" s="98"/>
      <c r="HGC426" s="98"/>
      <c r="HGD426" s="98"/>
      <c r="HGE426" s="98"/>
      <c r="HGF426" s="98"/>
      <c r="HGG426" s="98"/>
      <c r="HGH426" s="98"/>
      <c r="HGI426" s="98"/>
      <c r="HGJ426" s="98"/>
      <c r="HGK426" s="98"/>
      <c r="HGL426" s="98"/>
      <c r="HGM426" s="98"/>
      <c r="HGN426" s="98"/>
      <c r="HGO426" s="98"/>
      <c r="HGP426" s="98"/>
      <c r="HGQ426" s="98"/>
      <c r="HGR426" s="98"/>
      <c r="HGS426" s="98"/>
      <c r="HGT426" s="98"/>
      <c r="HGU426" s="98"/>
      <c r="HGV426" s="98"/>
      <c r="HGW426" s="98"/>
      <c r="HGX426" s="98"/>
      <c r="HGY426" s="98"/>
      <c r="HGZ426" s="98"/>
      <c r="HHA426" s="98"/>
      <c r="HHB426" s="98"/>
      <c r="HHC426" s="98"/>
      <c r="HHD426" s="98"/>
      <c r="HHE426" s="98"/>
      <c r="HHF426" s="98"/>
      <c r="HHG426" s="98"/>
      <c r="HHH426" s="98"/>
      <c r="HHI426" s="98"/>
      <c r="HHJ426" s="98"/>
      <c r="HHK426" s="98"/>
      <c r="HHL426" s="98"/>
      <c r="HHM426" s="98"/>
      <c r="HHN426" s="98"/>
      <c r="HHO426" s="98"/>
      <c r="HHP426" s="98"/>
      <c r="HHQ426" s="98"/>
      <c r="HHR426" s="98"/>
      <c r="HHS426" s="98"/>
      <c r="HHT426" s="98"/>
      <c r="HHU426" s="98"/>
      <c r="HHV426" s="98"/>
      <c r="HHW426" s="98"/>
      <c r="HHX426" s="98"/>
      <c r="HHY426" s="98"/>
      <c r="HHZ426" s="98"/>
      <c r="HIA426" s="98"/>
      <c r="HIB426" s="98"/>
      <c r="HIC426" s="98"/>
      <c r="HID426" s="98"/>
      <c r="HIE426" s="98"/>
      <c r="HIF426" s="98"/>
      <c r="HIG426" s="98"/>
      <c r="HIH426" s="98"/>
      <c r="HII426" s="98"/>
      <c r="HIJ426" s="98"/>
      <c r="HIK426" s="98"/>
      <c r="HIL426" s="98"/>
      <c r="HIM426" s="98"/>
      <c r="HIN426" s="98"/>
      <c r="HIO426" s="98"/>
      <c r="HIP426" s="98"/>
      <c r="HIQ426" s="98"/>
      <c r="HIR426" s="98"/>
      <c r="HIS426" s="98"/>
      <c r="HIT426" s="98"/>
      <c r="HIU426" s="98"/>
      <c r="HIV426" s="98"/>
      <c r="HIW426" s="98"/>
      <c r="HIX426" s="98"/>
      <c r="HIY426" s="98"/>
      <c r="HIZ426" s="98"/>
      <c r="HJA426" s="98"/>
      <c r="HJB426" s="98"/>
      <c r="HJC426" s="98"/>
      <c r="HJD426" s="98"/>
      <c r="HJE426" s="98"/>
      <c r="HJF426" s="98"/>
      <c r="HJG426" s="98"/>
      <c r="HJH426" s="98"/>
      <c r="HJI426" s="98"/>
      <c r="HJJ426" s="98"/>
      <c r="HJK426" s="98"/>
      <c r="HJL426" s="98"/>
      <c r="HJM426" s="98"/>
      <c r="HJN426" s="98"/>
      <c r="HJO426" s="98"/>
      <c r="HJP426" s="98"/>
      <c r="HJQ426" s="98"/>
      <c r="HJR426" s="98"/>
      <c r="HJS426" s="98"/>
      <c r="HJT426" s="98"/>
      <c r="HJU426" s="98"/>
      <c r="HJV426" s="98"/>
      <c r="HJW426" s="98"/>
      <c r="HJX426" s="98"/>
      <c r="HJY426" s="98"/>
      <c r="HJZ426" s="98"/>
      <c r="HKA426" s="98"/>
      <c r="HKB426" s="98"/>
      <c r="HKC426" s="98"/>
      <c r="HKD426" s="98"/>
      <c r="HKE426" s="98"/>
      <c r="HKF426" s="98"/>
      <c r="HKG426" s="98"/>
      <c r="HKH426" s="98"/>
      <c r="HKI426" s="98"/>
      <c r="HKJ426" s="98"/>
      <c r="HKK426" s="98"/>
      <c r="HKL426" s="98"/>
      <c r="HKM426" s="98"/>
      <c r="HKN426" s="98"/>
      <c r="HKO426" s="98"/>
      <c r="HKP426" s="98"/>
      <c r="HKQ426" s="98"/>
      <c r="HKR426" s="98"/>
      <c r="HKS426" s="98"/>
      <c r="HKT426" s="98"/>
      <c r="HKU426" s="98"/>
      <c r="HKV426" s="98"/>
      <c r="HKW426" s="98"/>
      <c r="HKX426" s="98"/>
      <c r="HKY426" s="98"/>
      <c r="HKZ426" s="98"/>
      <c r="HLA426" s="98"/>
      <c r="HLB426" s="98"/>
      <c r="HLC426" s="98"/>
      <c r="HLD426" s="98"/>
      <c r="HLE426" s="98"/>
      <c r="HLF426" s="98"/>
      <c r="HLG426" s="98"/>
      <c r="HLH426" s="98"/>
      <c r="HLI426" s="98"/>
      <c r="HLJ426" s="98"/>
      <c r="HLK426" s="98"/>
      <c r="HLL426" s="98"/>
      <c r="HLM426" s="98"/>
      <c r="HLN426" s="98"/>
      <c r="HLO426" s="98"/>
      <c r="HLP426" s="98"/>
      <c r="HLQ426" s="98"/>
      <c r="HLR426" s="98"/>
      <c r="HLS426" s="98"/>
      <c r="HLT426" s="98"/>
      <c r="HLU426" s="98"/>
      <c r="HLV426" s="98"/>
      <c r="HLW426" s="98"/>
      <c r="HLX426" s="98"/>
      <c r="HLY426" s="98"/>
      <c r="HLZ426" s="98"/>
      <c r="HMA426" s="98"/>
      <c r="HMB426" s="98"/>
      <c r="HMC426" s="98"/>
      <c r="HMD426" s="98"/>
      <c r="HME426" s="98"/>
      <c r="HMF426" s="98"/>
      <c r="HMG426" s="98"/>
      <c r="HMH426" s="98"/>
      <c r="HMI426" s="98"/>
      <c r="HMJ426" s="98"/>
      <c r="HMK426" s="98"/>
      <c r="HML426" s="98"/>
      <c r="HMM426" s="98"/>
      <c r="HMN426" s="98"/>
      <c r="HMO426" s="98"/>
      <c r="HMP426" s="98"/>
      <c r="HMQ426" s="98"/>
      <c r="HMR426" s="98"/>
      <c r="HMS426" s="98"/>
      <c r="HMT426" s="98"/>
      <c r="HMU426" s="98"/>
      <c r="HMV426" s="98"/>
      <c r="HMW426" s="98"/>
      <c r="HMX426" s="98"/>
      <c r="HMY426" s="98"/>
      <c r="HMZ426" s="98"/>
      <c r="HNA426" s="98"/>
      <c r="HNB426" s="98"/>
      <c r="HNC426" s="98"/>
      <c r="HND426" s="98"/>
      <c r="HNE426" s="98"/>
      <c r="HNF426" s="98"/>
      <c r="HNG426" s="98"/>
      <c r="HNH426" s="98"/>
      <c r="HNI426" s="98"/>
      <c r="HNJ426" s="98"/>
      <c r="HNK426" s="98"/>
      <c r="HNL426" s="98"/>
      <c r="HNM426" s="98"/>
      <c r="HNN426" s="98"/>
      <c r="HNO426" s="98"/>
      <c r="HNP426" s="98"/>
      <c r="HNQ426" s="98"/>
      <c r="HNR426" s="98"/>
      <c r="HNS426" s="98"/>
      <c r="HNT426" s="98"/>
      <c r="HNU426" s="98"/>
      <c r="HNV426" s="98"/>
      <c r="HNW426" s="98"/>
      <c r="HNX426" s="98"/>
      <c r="HNY426" s="98"/>
      <c r="HNZ426" s="98"/>
      <c r="HOA426" s="98"/>
      <c r="HOB426" s="98"/>
      <c r="HOC426" s="98"/>
      <c r="HOD426" s="98"/>
      <c r="HOE426" s="98"/>
      <c r="HOF426" s="98"/>
      <c r="HOG426" s="98"/>
      <c r="HOH426" s="98"/>
      <c r="HOI426" s="98"/>
      <c r="HOJ426" s="98"/>
      <c r="HOK426" s="98"/>
      <c r="HOL426" s="98"/>
      <c r="HOM426" s="98"/>
      <c r="HON426" s="98"/>
      <c r="HOO426" s="98"/>
      <c r="HOP426" s="98"/>
      <c r="HOQ426" s="98"/>
      <c r="HOR426" s="98"/>
      <c r="HOS426" s="98"/>
      <c r="HOT426" s="98"/>
      <c r="HOU426" s="98"/>
      <c r="HOV426" s="98"/>
      <c r="HOW426" s="98"/>
      <c r="HOX426" s="98"/>
      <c r="HOY426" s="98"/>
      <c r="HOZ426" s="98"/>
      <c r="HPA426" s="98"/>
      <c r="HPB426" s="98"/>
      <c r="HPC426" s="98"/>
      <c r="HPD426" s="98"/>
      <c r="HPE426" s="98"/>
      <c r="HPF426" s="98"/>
      <c r="HPG426" s="98"/>
      <c r="HPH426" s="98"/>
      <c r="HPI426" s="98"/>
      <c r="HPJ426" s="98"/>
      <c r="HPK426" s="98"/>
      <c r="HPL426" s="98"/>
      <c r="HPM426" s="98"/>
      <c r="HPN426" s="98"/>
      <c r="HPO426" s="98"/>
      <c r="HPP426" s="98"/>
      <c r="HPQ426" s="98"/>
      <c r="HPR426" s="98"/>
      <c r="HPS426" s="98"/>
      <c r="HPT426" s="98"/>
      <c r="HPU426" s="98"/>
      <c r="HPV426" s="98"/>
      <c r="HPW426" s="98"/>
      <c r="HPX426" s="98"/>
      <c r="HPY426" s="98"/>
      <c r="HPZ426" s="98"/>
      <c r="HQA426" s="98"/>
      <c r="HQB426" s="98"/>
      <c r="HQC426" s="98"/>
      <c r="HQD426" s="98"/>
      <c r="HQE426" s="98"/>
      <c r="HQF426" s="98"/>
      <c r="HQG426" s="98"/>
      <c r="HQH426" s="98"/>
      <c r="HQI426" s="98"/>
      <c r="HQJ426" s="98"/>
      <c r="HQK426" s="98"/>
      <c r="HQL426" s="98"/>
      <c r="HQM426" s="98"/>
      <c r="HQN426" s="98"/>
      <c r="HQO426" s="98"/>
      <c r="HQP426" s="98"/>
      <c r="HQQ426" s="98"/>
      <c r="HQR426" s="98"/>
      <c r="HQS426" s="98"/>
      <c r="HQT426" s="98"/>
      <c r="HQU426" s="98"/>
      <c r="HQV426" s="98"/>
      <c r="HQW426" s="98"/>
      <c r="HQX426" s="98"/>
      <c r="HQY426" s="98"/>
      <c r="HQZ426" s="98"/>
      <c r="HRA426" s="98"/>
      <c r="HRB426" s="98"/>
      <c r="HRC426" s="98"/>
      <c r="HRD426" s="98"/>
      <c r="HRE426" s="98"/>
      <c r="HRF426" s="98"/>
      <c r="HRG426" s="98"/>
      <c r="HRH426" s="98"/>
      <c r="HRI426" s="98"/>
      <c r="HRJ426" s="98"/>
      <c r="HRK426" s="98"/>
      <c r="HRL426" s="98"/>
      <c r="HRM426" s="98"/>
      <c r="HRN426" s="98"/>
      <c r="HRO426" s="98"/>
      <c r="HRP426" s="98"/>
      <c r="HRQ426" s="98"/>
      <c r="HRR426" s="98"/>
      <c r="HRS426" s="98"/>
      <c r="HRT426" s="98"/>
      <c r="HRU426" s="98"/>
      <c r="HRV426" s="98"/>
      <c r="HRW426" s="98"/>
      <c r="HRX426" s="98"/>
      <c r="HRY426" s="98"/>
      <c r="HRZ426" s="98"/>
      <c r="HSA426" s="98"/>
      <c r="HSB426" s="98"/>
      <c r="HSC426" s="98"/>
      <c r="HSD426" s="98"/>
      <c r="HSE426" s="98"/>
      <c r="HSF426" s="98"/>
      <c r="HSG426" s="98"/>
      <c r="HSH426" s="98"/>
      <c r="HSI426" s="98"/>
      <c r="HSJ426" s="98"/>
      <c r="HSK426" s="98"/>
      <c r="HSL426" s="98"/>
      <c r="HSM426" s="98"/>
      <c r="HSN426" s="98"/>
      <c r="HSO426" s="98"/>
      <c r="HSP426" s="98"/>
      <c r="HSQ426" s="98"/>
      <c r="HSR426" s="98"/>
      <c r="HSS426" s="98"/>
      <c r="HST426" s="98"/>
      <c r="HSU426" s="98"/>
      <c r="HSV426" s="98"/>
      <c r="HSW426" s="98"/>
      <c r="HSX426" s="98"/>
      <c r="HSY426" s="98"/>
      <c r="HSZ426" s="98"/>
      <c r="HTA426" s="98"/>
      <c r="HTB426" s="98"/>
      <c r="HTC426" s="98"/>
      <c r="HTD426" s="98"/>
      <c r="HTE426" s="98"/>
      <c r="HTF426" s="98"/>
      <c r="HTG426" s="98"/>
      <c r="HTH426" s="98"/>
      <c r="HTI426" s="98"/>
      <c r="HTJ426" s="98"/>
      <c r="HTK426" s="98"/>
      <c r="HTL426" s="98"/>
      <c r="HTM426" s="98"/>
      <c r="HTN426" s="98"/>
      <c r="HTO426" s="98"/>
      <c r="HTP426" s="98"/>
      <c r="HTQ426" s="98"/>
      <c r="HTR426" s="98"/>
      <c r="HTS426" s="98"/>
      <c r="HTT426" s="98"/>
      <c r="HTU426" s="98"/>
      <c r="HTV426" s="98"/>
      <c r="HTW426" s="98"/>
      <c r="HTX426" s="98"/>
      <c r="HTY426" s="98"/>
      <c r="HTZ426" s="98"/>
      <c r="HUA426" s="98"/>
      <c r="HUB426" s="98"/>
      <c r="HUC426" s="98"/>
      <c r="HUD426" s="98"/>
      <c r="HUE426" s="98"/>
      <c r="HUF426" s="98"/>
      <c r="HUG426" s="98"/>
      <c r="HUH426" s="98"/>
      <c r="HUI426" s="98"/>
      <c r="HUJ426" s="98"/>
      <c r="HUK426" s="98"/>
      <c r="HUL426" s="98"/>
      <c r="HUM426" s="98"/>
      <c r="HUN426" s="98"/>
      <c r="HUO426" s="98"/>
      <c r="HUP426" s="98"/>
      <c r="HUQ426" s="98"/>
      <c r="HUR426" s="98"/>
      <c r="HUS426" s="98"/>
      <c r="HUT426" s="98"/>
      <c r="HUU426" s="98"/>
      <c r="HUV426" s="98"/>
      <c r="HUW426" s="98"/>
      <c r="HUX426" s="98"/>
      <c r="HUY426" s="98"/>
      <c r="HUZ426" s="98"/>
      <c r="HVA426" s="98"/>
      <c r="HVB426" s="98"/>
      <c r="HVC426" s="98"/>
      <c r="HVD426" s="98"/>
      <c r="HVE426" s="98"/>
      <c r="HVF426" s="98"/>
      <c r="HVG426" s="98"/>
      <c r="HVH426" s="98"/>
      <c r="HVI426" s="98"/>
      <c r="HVJ426" s="98"/>
      <c r="HVK426" s="98"/>
      <c r="HVL426" s="98"/>
      <c r="HVM426" s="98"/>
      <c r="HVN426" s="98"/>
      <c r="HVO426" s="98"/>
      <c r="HVP426" s="98"/>
      <c r="HVQ426" s="98"/>
      <c r="HVR426" s="98"/>
      <c r="HVS426" s="98"/>
      <c r="HVT426" s="98"/>
      <c r="HVU426" s="98"/>
      <c r="HVV426" s="98"/>
      <c r="HVW426" s="98"/>
      <c r="HVX426" s="98"/>
      <c r="HVY426" s="98"/>
      <c r="HVZ426" s="98"/>
      <c r="HWA426" s="98"/>
      <c r="HWB426" s="98"/>
      <c r="HWC426" s="98"/>
      <c r="HWD426" s="98"/>
      <c r="HWE426" s="98"/>
      <c r="HWF426" s="98"/>
      <c r="HWG426" s="98"/>
      <c r="HWH426" s="98"/>
      <c r="HWI426" s="98"/>
      <c r="HWJ426" s="98"/>
      <c r="HWK426" s="98"/>
      <c r="HWL426" s="98"/>
      <c r="HWM426" s="98"/>
      <c r="HWN426" s="98"/>
      <c r="HWO426" s="98"/>
      <c r="HWP426" s="98"/>
      <c r="HWQ426" s="98"/>
      <c r="HWR426" s="98"/>
      <c r="HWS426" s="98"/>
      <c r="HWT426" s="98"/>
      <c r="HWU426" s="98"/>
      <c r="HWV426" s="98"/>
      <c r="HWW426" s="98"/>
      <c r="HWX426" s="98"/>
      <c r="HWY426" s="98"/>
      <c r="HWZ426" s="98"/>
      <c r="HXA426" s="98"/>
      <c r="HXB426" s="98"/>
      <c r="HXC426" s="98"/>
      <c r="HXD426" s="98"/>
      <c r="HXE426" s="98"/>
      <c r="HXF426" s="98"/>
      <c r="HXG426" s="98"/>
      <c r="HXH426" s="98"/>
      <c r="HXI426" s="98"/>
      <c r="HXJ426" s="98"/>
      <c r="HXK426" s="98"/>
      <c r="HXL426" s="98"/>
      <c r="HXM426" s="98"/>
      <c r="HXN426" s="98"/>
      <c r="HXO426" s="98"/>
      <c r="HXP426" s="98"/>
      <c r="HXQ426" s="98"/>
      <c r="HXR426" s="98"/>
      <c r="HXS426" s="98"/>
      <c r="HXT426" s="98"/>
      <c r="HXU426" s="98"/>
      <c r="HXV426" s="98"/>
      <c r="HXW426" s="98"/>
      <c r="HXX426" s="98"/>
      <c r="HXY426" s="98"/>
      <c r="HXZ426" s="98"/>
      <c r="HYA426" s="98"/>
      <c r="HYB426" s="98"/>
      <c r="HYC426" s="98"/>
      <c r="HYD426" s="98"/>
      <c r="HYE426" s="98"/>
      <c r="HYF426" s="98"/>
      <c r="HYG426" s="98"/>
      <c r="HYH426" s="98"/>
      <c r="HYI426" s="98"/>
      <c r="HYJ426" s="98"/>
      <c r="HYK426" s="98"/>
      <c r="HYL426" s="98"/>
      <c r="HYM426" s="98"/>
      <c r="HYN426" s="98"/>
      <c r="HYO426" s="98"/>
      <c r="HYP426" s="98"/>
      <c r="HYQ426" s="98"/>
      <c r="HYR426" s="98"/>
      <c r="HYS426" s="98"/>
      <c r="HYT426" s="98"/>
      <c r="HYU426" s="98"/>
      <c r="HYV426" s="98"/>
      <c r="HYW426" s="98"/>
      <c r="HYX426" s="98"/>
      <c r="HYY426" s="98"/>
      <c r="HYZ426" s="98"/>
      <c r="HZA426" s="98"/>
      <c r="HZB426" s="98"/>
      <c r="HZC426" s="98"/>
      <c r="HZD426" s="98"/>
      <c r="HZE426" s="98"/>
      <c r="HZF426" s="98"/>
      <c r="HZG426" s="98"/>
      <c r="HZH426" s="98"/>
      <c r="HZI426" s="98"/>
      <c r="HZJ426" s="98"/>
      <c r="HZK426" s="98"/>
      <c r="HZL426" s="98"/>
      <c r="HZM426" s="98"/>
      <c r="HZN426" s="98"/>
      <c r="HZO426" s="98"/>
      <c r="HZP426" s="98"/>
      <c r="HZQ426" s="98"/>
      <c r="HZR426" s="98"/>
      <c r="HZS426" s="98"/>
      <c r="HZT426" s="98"/>
      <c r="HZU426" s="98"/>
      <c r="HZV426" s="98"/>
      <c r="HZW426" s="98"/>
      <c r="HZX426" s="98"/>
      <c r="HZY426" s="98"/>
      <c r="HZZ426" s="98"/>
      <c r="IAA426" s="98"/>
      <c r="IAB426" s="98"/>
      <c r="IAC426" s="98"/>
      <c r="IAD426" s="98"/>
      <c r="IAE426" s="98"/>
      <c r="IAF426" s="98"/>
      <c r="IAG426" s="98"/>
      <c r="IAH426" s="98"/>
      <c r="IAI426" s="98"/>
      <c r="IAJ426" s="98"/>
      <c r="IAK426" s="98"/>
      <c r="IAL426" s="98"/>
      <c r="IAM426" s="98"/>
      <c r="IAN426" s="98"/>
      <c r="IAO426" s="98"/>
      <c r="IAP426" s="98"/>
      <c r="IAQ426" s="98"/>
      <c r="IAR426" s="98"/>
      <c r="IAS426" s="98"/>
      <c r="IAT426" s="98"/>
      <c r="IAU426" s="98"/>
      <c r="IAV426" s="98"/>
      <c r="IAW426" s="98"/>
      <c r="IAX426" s="98"/>
      <c r="IAY426" s="98"/>
      <c r="IAZ426" s="98"/>
      <c r="IBA426" s="98"/>
      <c r="IBB426" s="98"/>
      <c r="IBC426" s="98"/>
      <c r="IBD426" s="98"/>
      <c r="IBE426" s="98"/>
      <c r="IBF426" s="98"/>
      <c r="IBG426" s="98"/>
      <c r="IBH426" s="98"/>
      <c r="IBI426" s="98"/>
      <c r="IBJ426" s="98"/>
      <c r="IBK426" s="98"/>
      <c r="IBL426" s="98"/>
      <c r="IBM426" s="98"/>
      <c r="IBN426" s="98"/>
      <c r="IBO426" s="98"/>
      <c r="IBP426" s="98"/>
      <c r="IBQ426" s="98"/>
      <c r="IBR426" s="98"/>
      <c r="IBS426" s="98"/>
      <c r="IBT426" s="98"/>
      <c r="IBU426" s="98"/>
      <c r="IBV426" s="98"/>
      <c r="IBW426" s="98"/>
      <c r="IBX426" s="98"/>
      <c r="IBY426" s="98"/>
      <c r="IBZ426" s="98"/>
      <c r="ICA426" s="98"/>
      <c r="ICB426" s="98"/>
      <c r="ICC426" s="98"/>
      <c r="ICD426" s="98"/>
      <c r="ICE426" s="98"/>
      <c r="ICF426" s="98"/>
      <c r="ICG426" s="98"/>
      <c r="ICH426" s="98"/>
      <c r="ICI426" s="98"/>
      <c r="ICJ426" s="98"/>
      <c r="ICK426" s="98"/>
      <c r="ICL426" s="98"/>
      <c r="ICM426" s="98"/>
      <c r="ICN426" s="98"/>
      <c r="ICO426" s="98"/>
      <c r="ICP426" s="98"/>
      <c r="ICQ426" s="98"/>
      <c r="ICR426" s="98"/>
      <c r="ICS426" s="98"/>
      <c r="ICT426" s="98"/>
      <c r="ICU426" s="98"/>
      <c r="ICV426" s="98"/>
      <c r="ICW426" s="98"/>
      <c r="ICX426" s="98"/>
      <c r="ICY426" s="98"/>
      <c r="ICZ426" s="98"/>
      <c r="IDA426" s="98"/>
      <c r="IDB426" s="98"/>
      <c r="IDC426" s="98"/>
      <c r="IDD426" s="98"/>
      <c r="IDE426" s="98"/>
      <c r="IDF426" s="98"/>
      <c r="IDG426" s="98"/>
      <c r="IDH426" s="98"/>
      <c r="IDI426" s="98"/>
      <c r="IDJ426" s="98"/>
      <c r="IDK426" s="98"/>
      <c r="IDL426" s="98"/>
      <c r="IDM426" s="98"/>
      <c r="IDN426" s="98"/>
      <c r="IDO426" s="98"/>
      <c r="IDP426" s="98"/>
      <c r="IDQ426" s="98"/>
      <c r="IDR426" s="98"/>
      <c r="IDS426" s="98"/>
      <c r="IDT426" s="98"/>
      <c r="IDU426" s="98"/>
      <c r="IDV426" s="98"/>
      <c r="IDW426" s="98"/>
      <c r="IDX426" s="98"/>
      <c r="IDY426" s="98"/>
      <c r="IDZ426" s="98"/>
      <c r="IEA426" s="98"/>
      <c r="IEB426" s="98"/>
      <c r="IEC426" s="98"/>
      <c r="IED426" s="98"/>
      <c r="IEE426" s="98"/>
      <c r="IEF426" s="98"/>
      <c r="IEG426" s="98"/>
      <c r="IEH426" s="98"/>
      <c r="IEI426" s="98"/>
      <c r="IEJ426" s="98"/>
      <c r="IEK426" s="98"/>
      <c r="IEL426" s="98"/>
      <c r="IEM426" s="98"/>
      <c r="IEN426" s="98"/>
      <c r="IEO426" s="98"/>
      <c r="IEP426" s="98"/>
      <c r="IEQ426" s="98"/>
      <c r="IER426" s="98"/>
      <c r="IES426" s="98"/>
      <c r="IET426" s="98"/>
      <c r="IEU426" s="98"/>
      <c r="IEV426" s="98"/>
      <c r="IEW426" s="98"/>
      <c r="IEX426" s="98"/>
      <c r="IEY426" s="98"/>
      <c r="IEZ426" s="98"/>
      <c r="IFA426" s="98"/>
      <c r="IFB426" s="98"/>
      <c r="IFC426" s="98"/>
      <c r="IFD426" s="98"/>
      <c r="IFE426" s="98"/>
      <c r="IFF426" s="98"/>
      <c r="IFG426" s="98"/>
      <c r="IFH426" s="98"/>
      <c r="IFI426" s="98"/>
      <c r="IFJ426" s="98"/>
      <c r="IFK426" s="98"/>
      <c r="IFL426" s="98"/>
      <c r="IFM426" s="98"/>
      <c r="IFN426" s="98"/>
      <c r="IFO426" s="98"/>
      <c r="IFP426" s="98"/>
      <c r="IFQ426" s="98"/>
      <c r="IFR426" s="98"/>
      <c r="IFS426" s="98"/>
      <c r="IFT426" s="98"/>
      <c r="IFU426" s="98"/>
      <c r="IFV426" s="98"/>
      <c r="IFW426" s="98"/>
      <c r="IFX426" s="98"/>
      <c r="IFY426" s="98"/>
      <c r="IFZ426" s="98"/>
      <c r="IGA426" s="98"/>
      <c r="IGB426" s="98"/>
      <c r="IGC426" s="98"/>
      <c r="IGD426" s="98"/>
      <c r="IGE426" s="98"/>
      <c r="IGF426" s="98"/>
      <c r="IGG426" s="98"/>
      <c r="IGH426" s="98"/>
      <c r="IGI426" s="98"/>
      <c r="IGJ426" s="98"/>
      <c r="IGK426" s="98"/>
      <c r="IGL426" s="98"/>
      <c r="IGM426" s="98"/>
      <c r="IGN426" s="98"/>
      <c r="IGO426" s="98"/>
      <c r="IGP426" s="98"/>
      <c r="IGQ426" s="98"/>
      <c r="IGR426" s="98"/>
      <c r="IGS426" s="98"/>
      <c r="IGT426" s="98"/>
      <c r="IGU426" s="98"/>
      <c r="IGV426" s="98"/>
      <c r="IGW426" s="98"/>
      <c r="IGX426" s="98"/>
      <c r="IGY426" s="98"/>
      <c r="IGZ426" s="98"/>
      <c r="IHA426" s="98"/>
      <c r="IHB426" s="98"/>
      <c r="IHC426" s="98"/>
      <c r="IHD426" s="98"/>
      <c r="IHE426" s="98"/>
      <c r="IHF426" s="98"/>
      <c r="IHG426" s="98"/>
      <c r="IHH426" s="98"/>
      <c r="IHI426" s="98"/>
      <c r="IHJ426" s="98"/>
      <c r="IHK426" s="98"/>
      <c r="IHL426" s="98"/>
      <c r="IHM426" s="98"/>
      <c r="IHN426" s="98"/>
      <c r="IHO426" s="98"/>
      <c r="IHP426" s="98"/>
      <c r="IHQ426" s="98"/>
      <c r="IHR426" s="98"/>
      <c r="IHS426" s="98"/>
      <c r="IHT426" s="98"/>
      <c r="IHU426" s="98"/>
      <c r="IHV426" s="98"/>
      <c r="IHW426" s="98"/>
      <c r="IHX426" s="98"/>
      <c r="IHY426" s="98"/>
      <c r="IHZ426" s="98"/>
      <c r="IIA426" s="98"/>
      <c r="IIB426" s="98"/>
      <c r="IIC426" s="98"/>
      <c r="IID426" s="98"/>
      <c r="IIE426" s="98"/>
      <c r="IIF426" s="98"/>
      <c r="IIG426" s="98"/>
      <c r="IIH426" s="98"/>
      <c r="III426" s="98"/>
      <c r="IIJ426" s="98"/>
      <c r="IIK426" s="98"/>
      <c r="IIL426" s="98"/>
      <c r="IIM426" s="98"/>
      <c r="IIN426" s="98"/>
      <c r="IIO426" s="98"/>
      <c r="IIP426" s="98"/>
      <c r="IIQ426" s="98"/>
      <c r="IIR426" s="98"/>
      <c r="IIS426" s="98"/>
      <c r="IIT426" s="98"/>
      <c r="IIU426" s="98"/>
      <c r="IIV426" s="98"/>
      <c r="IIW426" s="98"/>
      <c r="IIX426" s="98"/>
      <c r="IIY426" s="98"/>
      <c r="IIZ426" s="98"/>
      <c r="IJA426" s="98"/>
      <c r="IJB426" s="98"/>
      <c r="IJC426" s="98"/>
      <c r="IJD426" s="98"/>
      <c r="IJE426" s="98"/>
      <c r="IJF426" s="98"/>
      <c r="IJG426" s="98"/>
      <c r="IJH426" s="98"/>
      <c r="IJI426" s="98"/>
      <c r="IJJ426" s="98"/>
      <c r="IJK426" s="98"/>
      <c r="IJL426" s="98"/>
      <c r="IJM426" s="98"/>
      <c r="IJN426" s="98"/>
      <c r="IJO426" s="98"/>
      <c r="IJP426" s="98"/>
      <c r="IJQ426" s="98"/>
      <c r="IJR426" s="98"/>
      <c r="IJS426" s="98"/>
      <c r="IJT426" s="98"/>
      <c r="IJU426" s="98"/>
      <c r="IJV426" s="98"/>
      <c r="IJW426" s="98"/>
      <c r="IJX426" s="98"/>
      <c r="IJY426" s="98"/>
      <c r="IJZ426" s="98"/>
      <c r="IKA426" s="98"/>
      <c r="IKB426" s="98"/>
      <c r="IKC426" s="98"/>
      <c r="IKD426" s="98"/>
      <c r="IKE426" s="98"/>
      <c r="IKF426" s="98"/>
      <c r="IKG426" s="98"/>
      <c r="IKH426" s="98"/>
      <c r="IKI426" s="98"/>
      <c r="IKJ426" s="98"/>
      <c r="IKK426" s="98"/>
      <c r="IKL426" s="98"/>
      <c r="IKM426" s="98"/>
      <c r="IKN426" s="98"/>
      <c r="IKO426" s="98"/>
      <c r="IKP426" s="98"/>
      <c r="IKQ426" s="98"/>
      <c r="IKR426" s="98"/>
      <c r="IKS426" s="98"/>
      <c r="IKT426" s="98"/>
      <c r="IKU426" s="98"/>
      <c r="IKV426" s="98"/>
      <c r="IKW426" s="98"/>
      <c r="IKX426" s="98"/>
      <c r="IKY426" s="98"/>
      <c r="IKZ426" s="98"/>
      <c r="ILA426" s="98"/>
      <c r="ILB426" s="98"/>
      <c r="ILC426" s="98"/>
      <c r="ILD426" s="98"/>
      <c r="ILE426" s="98"/>
      <c r="ILF426" s="98"/>
      <c r="ILG426" s="98"/>
      <c r="ILH426" s="98"/>
      <c r="ILI426" s="98"/>
      <c r="ILJ426" s="98"/>
      <c r="ILK426" s="98"/>
      <c r="ILL426" s="98"/>
      <c r="ILM426" s="98"/>
      <c r="ILN426" s="98"/>
      <c r="ILO426" s="98"/>
      <c r="ILP426" s="98"/>
      <c r="ILQ426" s="98"/>
      <c r="ILR426" s="98"/>
      <c r="ILS426" s="98"/>
      <c r="ILT426" s="98"/>
      <c r="ILU426" s="98"/>
      <c r="ILV426" s="98"/>
      <c r="ILW426" s="98"/>
      <c r="ILX426" s="98"/>
      <c r="ILY426" s="98"/>
      <c r="ILZ426" s="98"/>
      <c r="IMA426" s="98"/>
      <c r="IMB426" s="98"/>
      <c r="IMC426" s="98"/>
      <c r="IMD426" s="98"/>
      <c r="IME426" s="98"/>
      <c r="IMF426" s="98"/>
      <c r="IMG426" s="98"/>
      <c r="IMH426" s="98"/>
      <c r="IMI426" s="98"/>
      <c r="IMJ426" s="98"/>
      <c r="IMK426" s="98"/>
      <c r="IML426" s="98"/>
      <c r="IMM426" s="98"/>
      <c r="IMN426" s="98"/>
      <c r="IMO426" s="98"/>
      <c r="IMP426" s="98"/>
      <c r="IMQ426" s="98"/>
      <c r="IMR426" s="98"/>
      <c r="IMS426" s="98"/>
      <c r="IMT426" s="98"/>
      <c r="IMU426" s="98"/>
      <c r="IMV426" s="98"/>
      <c r="IMW426" s="98"/>
      <c r="IMX426" s="98"/>
      <c r="IMY426" s="98"/>
      <c r="IMZ426" s="98"/>
      <c r="INA426" s="98"/>
      <c r="INB426" s="98"/>
      <c r="INC426" s="98"/>
      <c r="IND426" s="98"/>
      <c r="INE426" s="98"/>
      <c r="INF426" s="98"/>
      <c r="ING426" s="98"/>
      <c r="INH426" s="98"/>
      <c r="INI426" s="98"/>
      <c r="INJ426" s="98"/>
      <c r="INK426" s="98"/>
      <c r="INL426" s="98"/>
      <c r="INM426" s="98"/>
      <c r="INN426" s="98"/>
      <c r="INO426" s="98"/>
      <c r="INP426" s="98"/>
      <c r="INQ426" s="98"/>
      <c r="INR426" s="98"/>
      <c r="INS426" s="98"/>
      <c r="INT426" s="98"/>
      <c r="INU426" s="98"/>
      <c r="INV426" s="98"/>
      <c r="INW426" s="98"/>
      <c r="INX426" s="98"/>
      <c r="INY426" s="98"/>
      <c r="INZ426" s="98"/>
      <c r="IOA426" s="98"/>
      <c r="IOB426" s="98"/>
      <c r="IOC426" s="98"/>
      <c r="IOD426" s="98"/>
      <c r="IOE426" s="98"/>
      <c r="IOF426" s="98"/>
      <c r="IOG426" s="98"/>
      <c r="IOH426" s="98"/>
      <c r="IOI426" s="98"/>
      <c r="IOJ426" s="98"/>
      <c r="IOK426" s="98"/>
      <c r="IOL426" s="98"/>
      <c r="IOM426" s="98"/>
      <c r="ION426" s="98"/>
      <c r="IOO426" s="98"/>
      <c r="IOP426" s="98"/>
      <c r="IOQ426" s="98"/>
      <c r="IOR426" s="98"/>
      <c r="IOS426" s="98"/>
      <c r="IOT426" s="98"/>
      <c r="IOU426" s="98"/>
      <c r="IOV426" s="98"/>
      <c r="IOW426" s="98"/>
      <c r="IOX426" s="98"/>
      <c r="IOY426" s="98"/>
      <c r="IOZ426" s="98"/>
      <c r="IPA426" s="98"/>
      <c r="IPB426" s="98"/>
      <c r="IPC426" s="98"/>
      <c r="IPD426" s="98"/>
      <c r="IPE426" s="98"/>
      <c r="IPF426" s="98"/>
      <c r="IPG426" s="98"/>
      <c r="IPH426" s="98"/>
      <c r="IPI426" s="98"/>
      <c r="IPJ426" s="98"/>
      <c r="IPK426" s="98"/>
      <c r="IPL426" s="98"/>
      <c r="IPM426" s="98"/>
      <c r="IPN426" s="98"/>
      <c r="IPO426" s="98"/>
      <c r="IPP426" s="98"/>
      <c r="IPQ426" s="98"/>
      <c r="IPR426" s="98"/>
      <c r="IPS426" s="98"/>
      <c r="IPT426" s="98"/>
      <c r="IPU426" s="98"/>
      <c r="IPV426" s="98"/>
      <c r="IPW426" s="98"/>
      <c r="IPX426" s="98"/>
      <c r="IPY426" s="98"/>
      <c r="IPZ426" s="98"/>
      <c r="IQA426" s="98"/>
      <c r="IQB426" s="98"/>
      <c r="IQC426" s="98"/>
      <c r="IQD426" s="98"/>
      <c r="IQE426" s="98"/>
      <c r="IQF426" s="98"/>
      <c r="IQG426" s="98"/>
      <c r="IQH426" s="98"/>
      <c r="IQI426" s="98"/>
      <c r="IQJ426" s="98"/>
      <c r="IQK426" s="98"/>
      <c r="IQL426" s="98"/>
      <c r="IQM426" s="98"/>
      <c r="IQN426" s="98"/>
      <c r="IQO426" s="98"/>
      <c r="IQP426" s="98"/>
      <c r="IQQ426" s="98"/>
      <c r="IQR426" s="98"/>
      <c r="IQS426" s="98"/>
      <c r="IQT426" s="98"/>
      <c r="IQU426" s="98"/>
      <c r="IQV426" s="98"/>
      <c r="IQW426" s="98"/>
      <c r="IQX426" s="98"/>
      <c r="IQY426" s="98"/>
      <c r="IQZ426" s="98"/>
      <c r="IRA426" s="98"/>
      <c r="IRB426" s="98"/>
      <c r="IRC426" s="98"/>
      <c r="IRD426" s="98"/>
      <c r="IRE426" s="98"/>
      <c r="IRF426" s="98"/>
      <c r="IRG426" s="98"/>
      <c r="IRH426" s="98"/>
      <c r="IRI426" s="98"/>
      <c r="IRJ426" s="98"/>
      <c r="IRK426" s="98"/>
      <c r="IRL426" s="98"/>
      <c r="IRM426" s="98"/>
      <c r="IRN426" s="98"/>
      <c r="IRO426" s="98"/>
      <c r="IRP426" s="98"/>
      <c r="IRQ426" s="98"/>
      <c r="IRR426" s="98"/>
      <c r="IRS426" s="98"/>
      <c r="IRT426" s="98"/>
      <c r="IRU426" s="98"/>
      <c r="IRV426" s="98"/>
      <c r="IRW426" s="98"/>
      <c r="IRX426" s="98"/>
      <c r="IRY426" s="98"/>
      <c r="IRZ426" s="98"/>
      <c r="ISA426" s="98"/>
      <c r="ISB426" s="98"/>
      <c r="ISC426" s="98"/>
      <c r="ISD426" s="98"/>
      <c r="ISE426" s="98"/>
      <c r="ISF426" s="98"/>
      <c r="ISG426" s="98"/>
      <c r="ISH426" s="98"/>
      <c r="ISI426" s="98"/>
      <c r="ISJ426" s="98"/>
      <c r="ISK426" s="98"/>
      <c r="ISL426" s="98"/>
      <c r="ISM426" s="98"/>
      <c r="ISN426" s="98"/>
      <c r="ISO426" s="98"/>
      <c r="ISP426" s="98"/>
      <c r="ISQ426" s="98"/>
      <c r="ISR426" s="98"/>
      <c r="ISS426" s="98"/>
      <c r="IST426" s="98"/>
      <c r="ISU426" s="98"/>
      <c r="ISV426" s="98"/>
      <c r="ISW426" s="98"/>
      <c r="ISX426" s="98"/>
      <c r="ISY426" s="98"/>
      <c r="ISZ426" s="98"/>
      <c r="ITA426" s="98"/>
      <c r="ITB426" s="98"/>
      <c r="ITC426" s="98"/>
      <c r="ITD426" s="98"/>
      <c r="ITE426" s="98"/>
      <c r="ITF426" s="98"/>
      <c r="ITG426" s="98"/>
      <c r="ITH426" s="98"/>
      <c r="ITI426" s="98"/>
      <c r="ITJ426" s="98"/>
      <c r="ITK426" s="98"/>
      <c r="ITL426" s="98"/>
      <c r="ITM426" s="98"/>
      <c r="ITN426" s="98"/>
      <c r="ITO426" s="98"/>
      <c r="ITP426" s="98"/>
      <c r="ITQ426" s="98"/>
      <c r="ITR426" s="98"/>
      <c r="ITS426" s="98"/>
      <c r="ITT426" s="98"/>
      <c r="ITU426" s="98"/>
      <c r="ITV426" s="98"/>
      <c r="ITW426" s="98"/>
      <c r="ITX426" s="98"/>
      <c r="ITY426" s="98"/>
      <c r="ITZ426" s="98"/>
      <c r="IUA426" s="98"/>
      <c r="IUB426" s="98"/>
      <c r="IUC426" s="98"/>
      <c r="IUD426" s="98"/>
      <c r="IUE426" s="98"/>
      <c r="IUF426" s="98"/>
      <c r="IUG426" s="98"/>
      <c r="IUH426" s="98"/>
      <c r="IUI426" s="98"/>
      <c r="IUJ426" s="98"/>
      <c r="IUK426" s="98"/>
      <c r="IUL426" s="98"/>
      <c r="IUM426" s="98"/>
      <c r="IUN426" s="98"/>
      <c r="IUO426" s="98"/>
      <c r="IUP426" s="98"/>
      <c r="IUQ426" s="98"/>
      <c r="IUR426" s="98"/>
      <c r="IUS426" s="98"/>
      <c r="IUT426" s="98"/>
      <c r="IUU426" s="98"/>
      <c r="IUV426" s="98"/>
      <c r="IUW426" s="98"/>
      <c r="IUX426" s="98"/>
      <c r="IUY426" s="98"/>
      <c r="IUZ426" s="98"/>
      <c r="IVA426" s="98"/>
      <c r="IVB426" s="98"/>
      <c r="IVC426" s="98"/>
      <c r="IVD426" s="98"/>
      <c r="IVE426" s="98"/>
      <c r="IVF426" s="98"/>
      <c r="IVG426" s="98"/>
      <c r="IVH426" s="98"/>
      <c r="IVI426" s="98"/>
      <c r="IVJ426" s="98"/>
      <c r="IVK426" s="98"/>
      <c r="IVL426" s="98"/>
      <c r="IVM426" s="98"/>
      <c r="IVN426" s="98"/>
      <c r="IVO426" s="98"/>
      <c r="IVP426" s="98"/>
      <c r="IVQ426" s="98"/>
      <c r="IVR426" s="98"/>
      <c r="IVS426" s="98"/>
      <c r="IVT426" s="98"/>
      <c r="IVU426" s="98"/>
      <c r="IVV426" s="98"/>
      <c r="IVW426" s="98"/>
      <c r="IVX426" s="98"/>
      <c r="IVY426" s="98"/>
      <c r="IVZ426" s="98"/>
      <c r="IWA426" s="98"/>
      <c r="IWB426" s="98"/>
      <c r="IWC426" s="98"/>
      <c r="IWD426" s="98"/>
      <c r="IWE426" s="98"/>
      <c r="IWF426" s="98"/>
      <c r="IWG426" s="98"/>
      <c r="IWH426" s="98"/>
      <c r="IWI426" s="98"/>
      <c r="IWJ426" s="98"/>
      <c r="IWK426" s="98"/>
      <c r="IWL426" s="98"/>
      <c r="IWM426" s="98"/>
      <c r="IWN426" s="98"/>
      <c r="IWO426" s="98"/>
      <c r="IWP426" s="98"/>
      <c r="IWQ426" s="98"/>
      <c r="IWR426" s="98"/>
      <c r="IWS426" s="98"/>
      <c r="IWT426" s="98"/>
      <c r="IWU426" s="98"/>
      <c r="IWV426" s="98"/>
      <c r="IWW426" s="98"/>
      <c r="IWX426" s="98"/>
      <c r="IWY426" s="98"/>
      <c r="IWZ426" s="98"/>
      <c r="IXA426" s="98"/>
      <c r="IXB426" s="98"/>
      <c r="IXC426" s="98"/>
      <c r="IXD426" s="98"/>
      <c r="IXE426" s="98"/>
      <c r="IXF426" s="98"/>
      <c r="IXG426" s="98"/>
      <c r="IXH426" s="98"/>
      <c r="IXI426" s="98"/>
      <c r="IXJ426" s="98"/>
      <c r="IXK426" s="98"/>
      <c r="IXL426" s="98"/>
      <c r="IXM426" s="98"/>
      <c r="IXN426" s="98"/>
      <c r="IXO426" s="98"/>
      <c r="IXP426" s="98"/>
      <c r="IXQ426" s="98"/>
      <c r="IXR426" s="98"/>
      <c r="IXS426" s="98"/>
      <c r="IXT426" s="98"/>
      <c r="IXU426" s="98"/>
      <c r="IXV426" s="98"/>
      <c r="IXW426" s="98"/>
      <c r="IXX426" s="98"/>
      <c r="IXY426" s="98"/>
      <c r="IXZ426" s="98"/>
      <c r="IYA426" s="98"/>
      <c r="IYB426" s="98"/>
      <c r="IYC426" s="98"/>
      <c r="IYD426" s="98"/>
      <c r="IYE426" s="98"/>
      <c r="IYF426" s="98"/>
      <c r="IYG426" s="98"/>
      <c r="IYH426" s="98"/>
      <c r="IYI426" s="98"/>
      <c r="IYJ426" s="98"/>
      <c r="IYK426" s="98"/>
      <c r="IYL426" s="98"/>
      <c r="IYM426" s="98"/>
      <c r="IYN426" s="98"/>
      <c r="IYO426" s="98"/>
      <c r="IYP426" s="98"/>
      <c r="IYQ426" s="98"/>
      <c r="IYR426" s="98"/>
      <c r="IYS426" s="98"/>
      <c r="IYT426" s="98"/>
      <c r="IYU426" s="98"/>
      <c r="IYV426" s="98"/>
      <c r="IYW426" s="98"/>
      <c r="IYX426" s="98"/>
      <c r="IYY426" s="98"/>
      <c r="IYZ426" s="98"/>
      <c r="IZA426" s="98"/>
      <c r="IZB426" s="98"/>
      <c r="IZC426" s="98"/>
      <c r="IZD426" s="98"/>
      <c r="IZE426" s="98"/>
      <c r="IZF426" s="98"/>
      <c r="IZG426" s="98"/>
      <c r="IZH426" s="98"/>
      <c r="IZI426" s="98"/>
      <c r="IZJ426" s="98"/>
      <c r="IZK426" s="98"/>
      <c r="IZL426" s="98"/>
      <c r="IZM426" s="98"/>
      <c r="IZN426" s="98"/>
      <c r="IZO426" s="98"/>
      <c r="IZP426" s="98"/>
      <c r="IZQ426" s="98"/>
      <c r="IZR426" s="98"/>
      <c r="IZS426" s="98"/>
      <c r="IZT426" s="98"/>
      <c r="IZU426" s="98"/>
      <c r="IZV426" s="98"/>
      <c r="IZW426" s="98"/>
      <c r="IZX426" s="98"/>
      <c r="IZY426" s="98"/>
      <c r="IZZ426" s="98"/>
      <c r="JAA426" s="98"/>
      <c r="JAB426" s="98"/>
      <c r="JAC426" s="98"/>
      <c r="JAD426" s="98"/>
      <c r="JAE426" s="98"/>
      <c r="JAF426" s="98"/>
      <c r="JAG426" s="98"/>
      <c r="JAH426" s="98"/>
      <c r="JAI426" s="98"/>
      <c r="JAJ426" s="98"/>
      <c r="JAK426" s="98"/>
      <c r="JAL426" s="98"/>
      <c r="JAM426" s="98"/>
      <c r="JAN426" s="98"/>
      <c r="JAO426" s="98"/>
      <c r="JAP426" s="98"/>
      <c r="JAQ426" s="98"/>
      <c r="JAR426" s="98"/>
      <c r="JAS426" s="98"/>
      <c r="JAT426" s="98"/>
      <c r="JAU426" s="98"/>
      <c r="JAV426" s="98"/>
      <c r="JAW426" s="98"/>
      <c r="JAX426" s="98"/>
      <c r="JAY426" s="98"/>
      <c r="JAZ426" s="98"/>
      <c r="JBA426" s="98"/>
      <c r="JBB426" s="98"/>
      <c r="JBC426" s="98"/>
      <c r="JBD426" s="98"/>
      <c r="JBE426" s="98"/>
      <c r="JBF426" s="98"/>
      <c r="JBG426" s="98"/>
      <c r="JBH426" s="98"/>
      <c r="JBI426" s="98"/>
      <c r="JBJ426" s="98"/>
      <c r="JBK426" s="98"/>
      <c r="JBL426" s="98"/>
      <c r="JBM426" s="98"/>
      <c r="JBN426" s="98"/>
      <c r="JBO426" s="98"/>
      <c r="JBP426" s="98"/>
      <c r="JBQ426" s="98"/>
      <c r="JBR426" s="98"/>
      <c r="JBS426" s="98"/>
      <c r="JBT426" s="98"/>
      <c r="JBU426" s="98"/>
      <c r="JBV426" s="98"/>
      <c r="JBW426" s="98"/>
      <c r="JBX426" s="98"/>
      <c r="JBY426" s="98"/>
      <c r="JBZ426" s="98"/>
      <c r="JCA426" s="98"/>
      <c r="JCB426" s="98"/>
      <c r="JCC426" s="98"/>
      <c r="JCD426" s="98"/>
      <c r="JCE426" s="98"/>
      <c r="JCF426" s="98"/>
      <c r="JCG426" s="98"/>
      <c r="JCH426" s="98"/>
      <c r="JCI426" s="98"/>
      <c r="JCJ426" s="98"/>
      <c r="JCK426" s="98"/>
      <c r="JCL426" s="98"/>
      <c r="JCM426" s="98"/>
      <c r="JCN426" s="98"/>
      <c r="JCO426" s="98"/>
      <c r="JCP426" s="98"/>
      <c r="JCQ426" s="98"/>
      <c r="JCR426" s="98"/>
      <c r="JCS426" s="98"/>
      <c r="JCT426" s="98"/>
      <c r="JCU426" s="98"/>
      <c r="JCV426" s="98"/>
      <c r="JCW426" s="98"/>
      <c r="JCX426" s="98"/>
      <c r="JCY426" s="98"/>
      <c r="JCZ426" s="98"/>
      <c r="JDA426" s="98"/>
      <c r="JDB426" s="98"/>
      <c r="JDC426" s="98"/>
      <c r="JDD426" s="98"/>
      <c r="JDE426" s="98"/>
      <c r="JDF426" s="98"/>
      <c r="JDG426" s="98"/>
      <c r="JDH426" s="98"/>
      <c r="JDI426" s="98"/>
      <c r="JDJ426" s="98"/>
      <c r="JDK426" s="98"/>
      <c r="JDL426" s="98"/>
      <c r="JDM426" s="98"/>
      <c r="JDN426" s="98"/>
      <c r="JDO426" s="98"/>
      <c r="JDP426" s="98"/>
      <c r="JDQ426" s="98"/>
      <c r="JDR426" s="98"/>
      <c r="JDS426" s="98"/>
      <c r="JDT426" s="98"/>
      <c r="JDU426" s="98"/>
      <c r="JDV426" s="98"/>
      <c r="JDW426" s="98"/>
      <c r="JDX426" s="98"/>
      <c r="JDY426" s="98"/>
      <c r="JDZ426" s="98"/>
      <c r="JEA426" s="98"/>
      <c r="JEB426" s="98"/>
      <c r="JEC426" s="98"/>
      <c r="JED426" s="98"/>
      <c r="JEE426" s="98"/>
      <c r="JEF426" s="98"/>
      <c r="JEG426" s="98"/>
      <c r="JEH426" s="98"/>
      <c r="JEI426" s="98"/>
      <c r="JEJ426" s="98"/>
      <c r="JEK426" s="98"/>
      <c r="JEL426" s="98"/>
      <c r="JEM426" s="98"/>
      <c r="JEN426" s="98"/>
      <c r="JEO426" s="98"/>
      <c r="JEP426" s="98"/>
      <c r="JEQ426" s="98"/>
      <c r="JER426" s="98"/>
      <c r="JES426" s="98"/>
      <c r="JET426" s="98"/>
      <c r="JEU426" s="98"/>
      <c r="JEV426" s="98"/>
      <c r="JEW426" s="98"/>
      <c r="JEX426" s="98"/>
      <c r="JEY426" s="98"/>
      <c r="JEZ426" s="98"/>
      <c r="JFA426" s="98"/>
      <c r="JFB426" s="98"/>
      <c r="JFC426" s="98"/>
      <c r="JFD426" s="98"/>
      <c r="JFE426" s="98"/>
      <c r="JFF426" s="98"/>
      <c r="JFG426" s="98"/>
      <c r="JFH426" s="98"/>
      <c r="JFI426" s="98"/>
      <c r="JFJ426" s="98"/>
      <c r="JFK426" s="98"/>
      <c r="JFL426" s="98"/>
      <c r="JFM426" s="98"/>
      <c r="JFN426" s="98"/>
      <c r="JFO426" s="98"/>
      <c r="JFP426" s="98"/>
      <c r="JFQ426" s="98"/>
      <c r="JFR426" s="98"/>
      <c r="JFS426" s="98"/>
      <c r="JFT426" s="98"/>
      <c r="JFU426" s="98"/>
      <c r="JFV426" s="98"/>
      <c r="JFW426" s="98"/>
      <c r="JFX426" s="98"/>
      <c r="JFY426" s="98"/>
      <c r="JFZ426" s="98"/>
      <c r="JGA426" s="98"/>
      <c r="JGB426" s="98"/>
      <c r="JGC426" s="98"/>
      <c r="JGD426" s="98"/>
      <c r="JGE426" s="98"/>
      <c r="JGF426" s="98"/>
      <c r="JGG426" s="98"/>
      <c r="JGH426" s="98"/>
      <c r="JGI426" s="98"/>
      <c r="JGJ426" s="98"/>
      <c r="JGK426" s="98"/>
      <c r="JGL426" s="98"/>
      <c r="JGM426" s="98"/>
      <c r="JGN426" s="98"/>
      <c r="JGO426" s="98"/>
      <c r="JGP426" s="98"/>
      <c r="JGQ426" s="98"/>
      <c r="JGR426" s="98"/>
      <c r="JGS426" s="98"/>
      <c r="JGT426" s="98"/>
      <c r="JGU426" s="98"/>
      <c r="JGV426" s="98"/>
      <c r="JGW426" s="98"/>
      <c r="JGX426" s="98"/>
      <c r="JGY426" s="98"/>
      <c r="JGZ426" s="98"/>
      <c r="JHA426" s="98"/>
      <c r="JHB426" s="98"/>
      <c r="JHC426" s="98"/>
      <c r="JHD426" s="98"/>
      <c r="JHE426" s="98"/>
      <c r="JHF426" s="98"/>
      <c r="JHG426" s="98"/>
      <c r="JHH426" s="98"/>
      <c r="JHI426" s="98"/>
      <c r="JHJ426" s="98"/>
      <c r="JHK426" s="98"/>
      <c r="JHL426" s="98"/>
      <c r="JHM426" s="98"/>
      <c r="JHN426" s="98"/>
      <c r="JHO426" s="98"/>
      <c r="JHP426" s="98"/>
      <c r="JHQ426" s="98"/>
      <c r="JHR426" s="98"/>
      <c r="JHS426" s="98"/>
      <c r="JHT426" s="98"/>
      <c r="JHU426" s="98"/>
      <c r="JHV426" s="98"/>
      <c r="JHW426" s="98"/>
      <c r="JHX426" s="98"/>
      <c r="JHY426" s="98"/>
      <c r="JHZ426" s="98"/>
      <c r="JIA426" s="98"/>
      <c r="JIB426" s="98"/>
      <c r="JIC426" s="98"/>
      <c r="JID426" s="98"/>
      <c r="JIE426" s="98"/>
      <c r="JIF426" s="98"/>
      <c r="JIG426" s="98"/>
      <c r="JIH426" s="98"/>
      <c r="JII426" s="98"/>
      <c r="JIJ426" s="98"/>
      <c r="JIK426" s="98"/>
      <c r="JIL426" s="98"/>
      <c r="JIM426" s="98"/>
      <c r="JIN426" s="98"/>
      <c r="JIO426" s="98"/>
      <c r="JIP426" s="98"/>
      <c r="JIQ426" s="98"/>
      <c r="JIR426" s="98"/>
      <c r="JIS426" s="98"/>
      <c r="JIT426" s="98"/>
      <c r="JIU426" s="98"/>
      <c r="JIV426" s="98"/>
      <c r="JIW426" s="98"/>
      <c r="JIX426" s="98"/>
      <c r="JIY426" s="98"/>
      <c r="JIZ426" s="98"/>
      <c r="JJA426" s="98"/>
      <c r="JJB426" s="98"/>
      <c r="JJC426" s="98"/>
      <c r="JJD426" s="98"/>
      <c r="JJE426" s="98"/>
      <c r="JJF426" s="98"/>
      <c r="JJG426" s="98"/>
      <c r="JJH426" s="98"/>
      <c r="JJI426" s="98"/>
      <c r="JJJ426" s="98"/>
      <c r="JJK426" s="98"/>
      <c r="JJL426" s="98"/>
      <c r="JJM426" s="98"/>
      <c r="JJN426" s="98"/>
      <c r="JJO426" s="98"/>
      <c r="JJP426" s="98"/>
      <c r="JJQ426" s="98"/>
      <c r="JJR426" s="98"/>
      <c r="JJS426" s="98"/>
      <c r="JJT426" s="98"/>
      <c r="JJU426" s="98"/>
      <c r="JJV426" s="98"/>
      <c r="JJW426" s="98"/>
      <c r="JJX426" s="98"/>
      <c r="JJY426" s="98"/>
      <c r="JJZ426" s="98"/>
      <c r="JKA426" s="98"/>
      <c r="JKB426" s="98"/>
      <c r="JKC426" s="98"/>
      <c r="JKD426" s="98"/>
      <c r="JKE426" s="98"/>
      <c r="JKF426" s="98"/>
      <c r="JKG426" s="98"/>
      <c r="JKH426" s="98"/>
      <c r="JKI426" s="98"/>
      <c r="JKJ426" s="98"/>
      <c r="JKK426" s="98"/>
      <c r="JKL426" s="98"/>
      <c r="JKM426" s="98"/>
      <c r="JKN426" s="98"/>
      <c r="JKO426" s="98"/>
      <c r="JKP426" s="98"/>
      <c r="JKQ426" s="98"/>
      <c r="JKR426" s="98"/>
      <c r="JKS426" s="98"/>
      <c r="JKT426" s="98"/>
      <c r="JKU426" s="98"/>
      <c r="JKV426" s="98"/>
      <c r="JKW426" s="98"/>
      <c r="JKX426" s="98"/>
      <c r="JKY426" s="98"/>
      <c r="JKZ426" s="98"/>
      <c r="JLA426" s="98"/>
      <c r="JLB426" s="98"/>
      <c r="JLC426" s="98"/>
      <c r="JLD426" s="98"/>
      <c r="JLE426" s="98"/>
      <c r="JLF426" s="98"/>
      <c r="JLG426" s="98"/>
      <c r="JLH426" s="98"/>
      <c r="JLI426" s="98"/>
      <c r="JLJ426" s="98"/>
      <c r="JLK426" s="98"/>
      <c r="JLL426" s="98"/>
      <c r="JLM426" s="98"/>
      <c r="JLN426" s="98"/>
      <c r="JLO426" s="98"/>
      <c r="JLP426" s="98"/>
      <c r="JLQ426" s="98"/>
      <c r="JLR426" s="98"/>
      <c r="JLS426" s="98"/>
      <c r="JLT426" s="98"/>
      <c r="JLU426" s="98"/>
      <c r="JLV426" s="98"/>
      <c r="JLW426" s="98"/>
      <c r="JLX426" s="98"/>
      <c r="JLY426" s="98"/>
      <c r="JLZ426" s="98"/>
      <c r="JMA426" s="98"/>
      <c r="JMB426" s="98"/>
      <c r="JMC426" s="98"/>
      <c r="JMD426" s="98"/>
      <c r="JME426" s="98"/>
      <c r="JMF426" s="98"/>
      <c r="JMG426" s="98"/>
      <c r="JMH426" s="98"/>
      <c r="JMI426" s="98"/>
      <c r="JMJ426" s="98"/>
      <c r="JMK426" s="98"/>
      <c r="JML426" s="98"/>
      <c r="JMM426" s="98"/>
      <c r="JMN426" s="98"/>
      <c r="JMO426" s="98"/>
      <c r="JMP426" s="98"/>
      <c r="JMQ426" s="98"/>
      <c r="JMR426" s="98"/>
      <c r="JMS426" s="98"/>
      <c r="JMT426" s="98"/>
      <c r="JMU426" s="98"/>
      <c r="JMV426" s="98"/>
      <c r="JMW426" s="98"/>
      <c r="JMX426" s="98"/>
      <c r="JMY426" s="98"/>
      <c r="JMZ426" s="98"/>
      <c r="JNA426" s="98"/>
      <c r="JNB426" s="98"/>
      <c r="JNC426" s="98"/>
      <c r="JND426" s="98"/>
      <c r="JNE426" s="98"/>
      <c r="JNF426" s="98"/>
      <c r="JNG426" s="98"/>
      <c r="JNH426" s="98"/>
      <c r="JNI426" s="98"/>
      <c r="JNJ426" s="98"/>
      <c r="JNK426" s="98"/>
      <c r="JNL426" s="98"/>
      <c r="JNM426" s="98"/>
      <c r="JNN426" s="98"/>
      <c r="JNO426" s="98"/>
      <c r="JNP426" s="98"/>
      <c r="JNQ426" s="98"/>
      <c r="JNR426" s="98"/>
      <c r="JNS426" s="98"/>
      <c r="JNT426" s="98"/>
      <c r="JNU426" s="98"/>
      <c r="JNV426" s="98"/>
      <c r="JNW426" s="98"/>
      <c r="JNX426" s="98"/>
      <c r="JNY426" s="98"/>
      <c r="JNZ426" s="98"/>
      <c r="JOA426" s="98"/>
      <c r="JOB426" s="98"/>
      <c r="JOC426" s="98"/>
      <c r="JOD426" s="98"/>
      <c r="JOE426" s="98"/>
      <c r="JOF426" s="98"/>
      <c r="JOG426" s="98"/>
      <c r="JOH426" s="98"/>
      <c r="JOI426" s="98"/>
      <c r="JOJ426" s="98"/>
      <c r="JOK426" s="98"/>
      <c r="JOL426" s="98"/>
      <c r="JOM426" s="98"/>
      <c r="JON426" s="98"/>
      <c r="JOO426" s="98"/>
      <c r="JOP426" s="98"/>
      <c r="JOQ426" s="98"/>
      <c r="JOR426" s="98"/>
      <c r="JOS426" s="98"/>
      <c r="JOT426" s="98"/>
      <c r="JOU426" s="98"/>
      <c r="JOV426" s="98"/>
      <c r="JOW426" s="98"/>
      <c r="JOX426" s="98"/>
      <c r="JOY426" s="98"/>
      <c r="JOZ426" s="98"/>
      <c r="JPA426" s="98"/>
      <c r="JPB426" s="98"/>
      <c r="JPC426" s="98"/>
      <c r="JPD426" s="98"/>
      <c r="JPE426" s="98"/>
      <c r="JPF426" s="98"/>
      <c r="JPG426" s="98"/>
      <c r="JPH426" s="98"/>
      <c r="JPI426" s="98"/>
      <c r="JPJ426" s="98"/>
      <c r="JPK426" s="98"/>
      <c r="JPL426" s="98"/>
      <c r="JPM426" s="98"/>
      <c r="JPN426" s="98"/>
      <c r="JPO426" s="98"/>
      <c r="JPP426" s="98"/>
      <c r="JPQ426" s="98"/>
      <c r="JPR426" s="98"/>
      <c r="JPS426" s="98"/>
      <c r="JPT426" s="98"/>
      <c r="JPU426" s="98"/>
      <c r="JPV426" s="98"/>
      <c r="JPW426" s="98"/>
      <c r="JPX426" s="98"/>
      <c r="JPY426" s="98"/>
      <c r="JPZ426" s="98"/>
      <c r="JQA426" s="98"/>
      <c r="JQB426" s="98"/>
      <c r="JQC426" s="98"/>
      <c r="JQD426" s="98"/>
      <c r="JQE426" s="98"/>
      <c r="JQF426" s="98"/>
      <c r="JQG426" s="98"/>
      <c r="JQH426" s="98"/>
      <c r="JQI426" s="98"/>
      <c r="JQJ426" s="98"/>
      <c r="JQK426" s="98"/>
      <c r="JQL426" s="98"/>
      <c r="JQM426" s="98"/>
      <c r="JQN426" s="98"/>
      <c r="JQO426" s="98"/>
      <c r="JQP426" s="98"/>
      <c r="JQQ426" s="98"/>
      <c r="JQR426" s="98"/>
      <c r="JQS426" s="98"/>
      <c r="JQT426" s="98"/>
      <c r="JQU426" s="98"/>
      <c r="JQV426" s="98"/>
      <c r="JQW426" s="98"/>
      <c r="JQX426" s="98"/>
      <c r="JQY426" s="98"/>
      <c r="JQZ426" s="98"/>
      <c r="JRA426" s="98"/>
      <c r="JRB426" s="98"/>
      <c r="JRC426" s="98"/>
      <c r="JRD426" s="98"/>
      <c r="JRE426" s="98"/>
      <c r="JRF426" s="98"/>
      <c r="JRG426" s="98"/>
      <c r="JRH426" s="98"/>
      <c r="JRI426" s="98"/>
      <c r="JRJ426" s="98"/>
      <c r="JRK426" s="98"/>
      <c r="JRL426" s="98"/>
      <c r="JRM426" s="98"/>
      <c r="JRN426" s="98"/>
      <c r="JRO426" s="98"/>
      <c r="JRP426" s="98"/>
      <c r="JRQ426" s="98"/>
      <c r="JRR426" s="98"/>
      <c r="JRS426" s="98"/>
      <c r="JRT426" s="98"/>
      <c r="JRU426" s="98"/>
      <c r="JRV426" s="98"/>
      <c r="JRW426" s="98"/>
      <c r="JRX426" s="98"/>
      <c r="JRY426" s="98"/>
      <c r="JRZ426" s="98"/>
      <c r="JSA426" s="98"/>
      <c r="JSB426" s="98"/>
      <c r="JSC426" s="98"/>
      <c r="JSD426" s="98"/>
      <c r="JSE426" s="98"/>
      <c r="JSF426" s="98"/>
      <c r="JSG426" s="98"/>
      <c r="JSH426" s="98"/>
      <c r="JSI426" s="98"/>
      <c r="JSJ426" s="98"/>
      <c r="JSK426" s="98"/>
      <c r="JSL426" s="98"/>
      <c r="JSM426" s="98"/>
      <c r="JSN426" s="98"/>
      <c r="JSO426" s="98"/>
      <c r="JSP426" s="98"/>
      <c r="JSQ426" s="98"/>
      <c r="JSR426" s="98"/>
      <c r="JSS426" s="98"/>
      <c r="JST426" s="98"/>
      <c r="JSU426" s="98"/>
      <c r="JSV426" s="98"/>
      <c r="JSW426" s="98"/>
      <c r="JSX426" s="98"/>
      <c r="JSY426" s="98"/>
      <c r="JSZ426" s="98"/>
      <c r="JTA426" s="98"/>
      <c r="JTB426" s="98"/>
      <c r="JTC426" s="98"/>
      <c r="JTD426" s="98"/>
      <c r="JTE426" s="98"/>
      <c r="JTF426" s="98"/>
      <c r="JTG426" s="98"/>
      <c r="JTH426" s="98"/>
      <c r="JTI426" s="98"/>
      <c r="JTJ426" s="98"/>
      <c r="JTK426" s="98"/>
      <c r="JTL426" s="98"/>
      <c r="JTM426" s="98"/>
      <c r="JTN426" s="98"/>
      <c r="JTO426" s="98"/>
      <c r="JTP426" s="98"/>
      <c r="JTQ426" s="98"/>
      <c r="JTR426" s="98"/>
      <c r="JTS426" s="98"/>
      <c r="JTT426" s="98"/>
      <c r="JTU426" s="98"/>
      <c r="JTV426" s="98"/>
      <c r="JTW426" s="98"/>
      <c r="JTX426" s="98"/>
      <c r="JTY426" s="98"/>
      <c r="JTZ426" s="98"/>
      <c r="JUA426" s="98"/>
      <c r="JUB426" s="98"/>
      <c r="JUC426" s="98"/>
      <c r="JUD426" s="98"/>
      <c r="JUE426" s="98"/>
      <c r="JUF426" s="98"/>
      <c r="JUG426" s="98"/>
      <c r="JUH426" s="98"/>
      <c r="JUI426" s="98"/>
      <c r="JUJ426" s="98"/>
      <c r="JUK426" s="98"/>
      <c r="JUL426" s="98"/>
      <c r="JUM426" s="98"/>
      <c r="JUN426" s="98"/>
      <c r="JUO426" s="98"/>
      <c r="JUP426" s="98"/>
      <c r="JUQ426" s="98"/>
      <c r="JUR426" s="98"/>
      <c r="JUS426" s="98"/>
      <c r="JUT426" s="98"/>
      <c r="JUU426" s="98"/>
      <c r="JUV426" s="98"/>
      <c r="JUW426" s="98"/>
      <c r="JUX426" s="98"/>
      <c r="JUY426" s="98"/>
      <c r="JUZ426" s="98"/>
      <c r="JVA426" s="98"/>
      <c r="JVB426" s="98"/>
      <c r="JVC426" s="98"/>
      <c r="JVD426" s="98"/>
      <c r="JVE426" s="98"/>
      <c r="JVF426" s="98"/>
      <c r="JVG426" s="98"/>
      <c r="JVH426" s="98"/>
      <c r="JVI426" s="98"/>
      <c r="JVJ426" s="98"/>
      <c r="JVK426" s="98"/>
      <c r="JVL426" s="98"/>
      <c r="JVM426" s="98"/>
      <c r="JVN426" s="98"/>
      <c r="JVO426" s="98"/>
      <c r="JVP426" s="98"/>
      <c r="JVQ426" s="98"/>
      <c r="JVR426" s="98"/>
      <c r="JVS426" s="98"/>
      <c r="JVT426" s="98"/>
      <c r="JVU426" s="98"/>
      <c r="JVV426" s="98"/>
      <c r="JVW426" s="98"/>
      <c r="JVX426" s="98"/>
      <c r="JVY426" s="98"/>
      <c r="JVZ426" s="98"/>
      <c r="JWA426" s="98"/>
      <c r="JWB426" s="98"/>
      <c r="JWC426" s="98"/>
      <c r="JWD426" s="98"/>
      <c r="JWE426" s="98"/>
      <c r="JWF426" s="98"/>
      <c r="JWG426" s="98"/>
      <c r="JWH426" s="98"/>
      <c r="JWI426" s="98"/>
      <c r="JWJ426" s="98"/>
      <c r="JWK426" s="98"/>
      <c r="JWL426" s="98"/>
      <c r="JWM426" s="98"/>
      <c r="JWN426" s="98"/>
      <c r="JWO426" s="98"/>
      <c r="JWP426" s="98"/>
      <c r="JWQ426" s="98"/>
      <c r="JWR426" s="98"/>
      <c r="JWS426" s="98"/>
      <c r="JWT426" s="98"/>
      <c r="JWU426" s="98"/>
      <c r="JWV426" s="98"/>
      <c r="JWW426" s="98"/>
      <c r="JWX426" s="98"/>
      <c r="JWY426" s="98"/>
      <c r="JWZ426" s="98"/>
      <c r="JXA426" s="98"/>
      <c r="JXB426" s="98"/>
      <c r="JXC426" s="98"/>
      <c r="JXD426" s="98"/>
      <c r="JXE426" s="98"/>
      <c r="JXF426" s="98"/>
      <c r="JXG426" s="98"/>
      <c r="JXH426" s="98"/>
      <c r="JXI426" s="98"/>
      <c r="JXJ426" s="98"/>
      <c r="JXK426" s="98"/>
      <c r="JXL426" s="98"/>
      <c r="JXM426" s="98"/>
      <c r="JXN426" s="98"/>
      <c r="JXO426" s="98"/>
      <c r="JXP426" s="98"/>
      <c r="JXQ426" s="98"/>
      <c r="JXR426" s="98"/>
      <c r="JXS426" s="98"/>
      <c r="JXT426" s="98"/>
      <c r="JXU426" s="98"/>
      <c r="JXV426" s="98"/>
      <c r="JXW426" s="98"/>
      <c r="JXX426" s="98"/>
      <c r="JXY426" s="98"/>
      <c r="JXZ426" s="98"/>
      <c r="JYA426" s="98"/>
      <c r="JYB426" s="98"/>
      <c r="JYC426" s="98"/>
      <c r="JYD426" s="98"/>
      <c r="JYE426" s="98"/>
      <c r="JYF426" s="98"/>
      <c r="JYG426" s="98"/>
      <c r="JYH426" s="98"/>
      <c r="JYI426" s="98"/>
      <c r="JYJ426" s="98"/>
      <c r="JYK426" s="98"/>
      <c r="JYL426" s="98"/>
      <c r="JYM426" s="98"/>
      <c r="JYN426" s="98"/>
      <c r="JYO426" s="98"/>
      <c r="JYP426" s="98"/>
      <c r="JYQ426" s="98"/>
      <c r="JYR426" s="98"/>
      <c r="JYS426" s="98"/>
      <c r="JYT426" s="98"/>
      <c r="JYU426" s="98"/>
      <c r="JYV426" s="98"/>
      <c r="JYW426" s="98"/>
      <c r="JYX426" s="98"/>
      <c r="JYY426" s="98"/>
      <c r="JYZ426" s="98"/>
      <c r="JZA426" s="98"/>
      <c r="JZB426" s="98"/>
      <c r="JZC426" s="98"/>
      <c r="JZD426" s="98"/>
      <c r="JZE426" s="98"/>
      <c r="JZF426" s="98"/>
      <c r="JZG426" s="98"/>
      <c r="JZH426" s="98"/>
      <c r="JZI426" s="98"/>
      <c r="JZJ426" s="98"/>
      <c r="JZK426" s="98"/>
      <c r="JZL426" s="98"/>
      <c r="JZM426" s="98"/>
      <c r="JZN426" s="98"/>
      <c r="JZO426" s="98"/>
      <c r="JZP426" s="98"/>
      <c r="JZQ426" s="98"/>
      <c r="JZR426" s="98"/>
      <c r="JZS426" s="98"/>
      <c r="JZT426" s="98"/>
      <c r="JZU426" s="98"/>
      <c r="JZV426" s="98"/>
      <c r="JZW426" s="98"/>
      <c r="JZX426" s="98"/>
      <c r="JZY426" s="98"/>
      <c r="JZZ426" s="98"/>
      <c r="KAA426" s="98"/>
      <c r="KAB426" s="98"/>
      <c r="KAC426" s="98"/>
      <c r="KAD426" s="98"/>
      <c r="KAE426" s="98"/>
      <c r="KAF426" s="98"/>
      <c r="KAG426" s="98"/>
      <c r="KAH426" s="98"/>
      <c r="KAI426" s="98"/>
      <c r="KAJ426" s="98"/>
      <c r="KAK426" s="98"/>
      <c r="KAL426" s="98"/>
      <c r="KAM426" s="98"/>
      <c r="KAN426" s="98"/>
      <c r="KAO426" s="98"/>
      <c r="KAP426" s="98"/>
      <c r="KAQ426" s="98"/>
      <c r="KAR426" s="98"/>
      <c r="KAS426" s="98"/>
      <c r="KAT426" s="98"/>
      <c r="KAU426" s="98"/>
      <c r="KAV426" s="98"/>
      <c r="KAW426" s="98"/>
      <c r="KAX426" s="98"/>
      <c r="KAY426" s="98"/>
      <c r="KAZ426" s="98"/>
      <c r="KBA426" s="98"/>
      <c r="KBB426" s="98"/>
      <c r="KBC426" s="98"/>
      <c r="KBD426" s="98"/>
      <c r="KBE426" s="98"/>
      <c r="KBF426" s="98"/>
      <c r="KBG426" s="98"/>
      <c r="KBH426" s="98"/>
      <c r="KBI426" s="98"/>
      <c r="KBJ426" s="98"/>
      <c r="KBK426" s="98"/>
      <c r="KBL426" s="98"/>
      <c r="KBM426" s="98"/>
      <c r="KBN426" s="98"/>
      <c r="KBO426" s="98"/>
      <c r="KBP426" s="98"/>
      <c r="KBQ426" s="98"/>
      <c r="KBR426" s="98"/>
      <c r="KBS426" s="98"/>
      <c r="KBT426" s="98"/>
      <c r="KBU426" s="98"/>
      <c r="KBV426" s="98"/>
      <c r="KBW426" s="98"/>
      <c r="KBX426" s="98"/>
      <c r="KBY426" s="98"/>
      <c r="KBZ426" s="98"/>
      <c r="KCA426" s="98"/>
      <c r="KCB426" s="98"/>
      <c r="KCC426" s="98"/>
      <c r="KCD426" s="98"/>
      <c r="KCE426" s="98"/>
      <c r="KCF426" s="98"/>
      <c r="KCG426" s="98"/>
      <c r="KCH426" s="98"/>
      <c r="KCI426" s="98"/>
      <c r="KCJ426" s="98"/>
      <c r="KCK426" s="98"/>
      <c r="KCL426" s="98"/>
      <c r="KCM426" s="98"/>
      <c r="KCN426" s="98"/>
      <c r="KCO426" s="98"/>
      <c r="KCP426" s="98"/>
      <c r="KCQ426" s="98"/>
      <c r="KCR426" s="98"/>
      <c r="KCS426" s="98"/>
      <c r="KCT426" s="98"/>
      <c r="KCU426" s="98"/>
      <c r="KCV426" s="98"/>
      <c r="KCW426" s="98"/>
      <c r="KCX426" s="98"/>
      <c r="KCY426" s="98"/>
      <c r="KCZ426" s="98"/>
      <c r="KDA426" s="98"/>
      <c r="KDB426" s="98"/>
      <c r="KDC426" s="98"/>
      <c r="KDD426" s="98"/>
      <c r="KDE426" s="98"/>
      <c r="KDF426" s="98"/>
      <c r="KDG426" s="98"/>
      <c r="KDH426" s="98"/>
      <c r="KDI426" s="98"/>
      <c r="KDJ426" s="98"/>
      <c r="KDK426" s="98"/>
      <c r="KDL426" s="98"/>
      <c r="KDM426" s="98"/>
      <c r="KDN426" s="98"/>
      <c r="KDO426" s="98"/>
      <c r="KDP426" s="98"/>
      <c r="KDQ426" s="98"/>
      <c r="KDR426" s="98"/>
      <c r="KDS426" s="98"/>
      <c r="KDT426" s="98"/>
      <c r="KDU426" s="98"/>
      <c r="KDV426" s="98"/>
      <c r="KDW426" s="98"/>
      <c r="KDX426" s="98"/>
      <c r="KDY426" s="98"/>
      <c r="KDZ426" s="98"/>
      <c r="KEA426" s="98"/>
      <c r="KEB426" s="98"/>
      <c r="KEC426" s="98"/>
      <c r="KED426" s="98"/>
      <c r="KEE426" s="98"/>
      <c r="KEF426" s="98"/>
      <c r="KEG426" s="98"/>
      <c r="KEH426" s="98"/>
      <c r="KEI426" s="98"/>
      <c r="KEJ426" s="98"/>
      <c r="KEK426" s="98"/>
      <c r="KEL426" s="98"/>
      <c r="KEM426" s="98"/>
      <c r="KEN426" s="98"/>
      <c r="KEO426" s="98"/>
      <c r="KEP426" s="98"/>
      <c r="KEQ426" s="98"/>
      <c r="KER426" s="98"/>
      <c r="KES426" s="98"/>
      <c r="KET426" s="98"/>
      <c r="KEU426" s="98"/>
      <c r="KEV426" s="98"/>
      <c r="KEW426" s="98"/>
      <c r="KEX426" s="98"/>
      <c r="KEY426" s="98"/>
      <c r="KEZ426" s="98"/>
      <c r="KFA426" s="98"/>
      <c r="KFB426" s="98"/>
      <c r="KFC426" s="98"/>
      <c r="KFD426" s="98"/>
      <c r="KFE426" s="98"/>
      <c r="KFF426" s="98"/>
      <c r="KFG426" s="98"/>
      <c r="KFH426" s="98"/>
      <c r="KFI426" s="98"/>
      <c r="KFJ426" s="98"/>
      <c r="KFK426" s="98"/>
      <c r="KFL426" s="98"/>
      <c r="KFM426" s="98"/>
      <c r="KFN426" s="98"/>
      <c r="KFO426" s="98"/>
      <c r="KFP426" s="98"/>
      <c r="KFQ426" s="98"/>
      <c r="KFR426" s="98"/>
      <c r="KFS426" s="98"/>
      <c r="KFT426" s="98"/>
      <c r="KFU426" s="98"/>
      <c r="KFV426" s="98"/>
      <c r="KFW426" s="98"/>
      <c r="KFX426" s="98"/>
      <c r="KFY426" s="98"/>
      <c r="KFZ426" s="98"/>
      <c r="KGA426" s="98"/>
      <c r="KGB426" s="98"/>
      <c r="KGC426" s="98"/>
      <c r="KGD426" s="98"/>
      <c r="KGE426" s="98"/>
      <c r="KGF426" s="98"/>
      <c r="KGG426" s="98"/>
      <c r="KGH426" s="98"/>
      <c r="KGI426" s="98"/>
      <c r="KGJ426" s="98"/>
      <c r="KGK426" s="98"/>
      <c r="KGL426" s="98"/>
      <c r="KGM426" s="98"/>
      <c r="KGN426" s="98"/>
      <c r="KGO426" s="98"/>
      <c r="KGP426" s="98"/>
      <c r="KGQ426" s="98"/>
      <c r="KGR426" s="98"/>
      <c r="KGS426" s="98"/>
      <c r="KGT426" s="98"/>
      <c r="KGU426" s="98"/>
      <c r="KGV426" s="98"/>
      <c r="KGW426" s="98"/>
      <c r="KGX426" s="98"/>
      <c r="KGY426" s="98"/>
      <c r="KGZ426" s="98"/>
      <c r="KHA426" s="98"/>
      <c r="KHB426" s="98"/>
      <c r="KHC426" s="98"/>
      <c r="KHD426" s="98"/>
      <c r="KHE426" s="98"/>
      <c r="KHF426" s="98"/>
      <c r="KHG426" s="98"/>
      <c r="KHH426" s="98"/>
      <c r="KHI426" s="98"/>
      <c r="KHJ426" s="98"/>
      <c r="KHK426" s="98"/>
      <c r="KHL426" s="98"/>
      <c r="KHM426" s="98"/>
      <c r="KHN426" s="98"/>
      <c r="KHO426" s="98"/>
      <c r="KHP426" s="98"/>
      <c r="KHQ426" s="98"/>
      <c r="KHR426" s="98"/>
      <c r="KHS426" s="98"/>
      <c r="KHT426" s="98"/>
      <c r="KHU426" s="98"/>
      <c r="KHV426" s="98"/>
      <c r="KHW426" s="98"/>
      <c r="KHX426" s="98"/>
      <c r="KHY426" s="98"/>
      <c r="KHZ426" s="98"/>
      <c r="KIA426" s="98"/>
      <c r="KIB426" s="98"/>
      <c r="KIC426" s="98"/>
      <c r="KID426" s="98"/>
      <c r="KIE426" s="98"/>
      <c r="KIF426" s="98"/>
      <c r="KIG426" s="98"/>
      <c r="KIH426" s="98"/>
      <c r="KII426" s="98"/>
      <c r="KIJ426" s="98"/>
      <c r="KIK426" s="98"/>
      <c r="KIL426" s="98"/>
      <c r="KIM426" s="98"/>
      <c r="KIN426" s="98"/>
      <c r="KIO426" s="98"/>
      <c r="KIP426" s="98"/>
      <c r="KIQ426" s="98"/>
      <c r="KIR426" s="98"/>
      <c r="KIS426" s="98"/>
      <c r="KIT426" s="98"/>
      <c r="KIU426" s="98"/>
      <c r="KIV426" s="98"/>
      <c r="KIW426" s="98"/>
      <c r="KIX426" s="98"/>
      <c r="KIY426" s="98"/>
      <c r="KIZ426" s="98"/>
      <c r="KJA426" s="98"/>
      <c r="KJB426" s="98"/>
      <c r="KJC426" s="98"/>
      <c r="KJD426" s="98"/>
      <c r="KJE426" s="98"/>
      <c r="KJF426" s="98"/>
      <c r="KJG426" s="98"/>
      <c r="KJH426" s="98"/>
      <c r="KJI426" s="98"/>
      <c r="KJJ426" s="98"/>
      <c r="KJK426" s="98"/>
      <c r="KJL426" s="98"/>
      <c r="KJM426" s="98"/>
      <c r="KJN426" s="98"/>
      <c r="KJO426" s="98"/>
      <c r="KJP426" s="98"/>
      <c r="KJQ426" s="98"/>
      <c r="KJR426" s="98"/>
      <c r="KJS426" s="98"/>
      <c r="KJT426" s="98"/>
      <c r="KJU426" s="98"/>
      <c r="KJV426" s="98"/>
      <c r="KJW426" s="98"/>
      <c r="KJX426" s="98"/>
      <c r="KJY426" s="98"/>
      <c r="KJZ426" s="98"/>
      <c r="KKA426" s="98"/>
      <c r="KKB426" s="98"/>
      <c r="KKC426" s="98"/>
      <c r="KKD426" s="98"/>
      <c r="KKE426" s="98"/>
      <c r="KKF426" s="98"/>
      <c r="KKG426" s="98"/>
      <c r="KKH426" s="98"/>
      <c r="KKI426" s="98"/>
      <c r="KKJ426" s="98"/>
      <c r="KKK426" s="98"/>
      <c r="KKL426" s="98"/>
      <c r="KKM426" s="98"/>
      <c r="KKN426" s="98"/>
      <c r="KKO426" s="98"/>
      <c r="KKP426" s="98"/>
      <c r="KKQ426" s="98"/>
      <c r="KKR426" s="98"/>
      <c r="KKS426" s="98"/>
      <c r="KKT426" s="98"/>
      <c r="KKU426" s="98"/>
      <c r="KKV426" s="98"/>
      <c r="KKW426" s="98"/>
      <c r="KKX426" s="98"/>
      <c r="KKY426" s="98"/>
      <c r="KKZ426" s="98"/>
      <c r="KLA426" s="98"/>
      <c r="KLB426" s="98"/>
      <c r="KLC426" s="98"/>
      <c r="KLD426" s="98"/>
      <c r="KLE426" s="98"/>
      <c r="KLF426" s="98"/>
      <c r="KLG426" s="98"/>
      <c r="KLH426" s="98"/>
      <c r="KLI426" s="98"/>
      <c r="KLJ426" s="98"/>
      <c r="KLK426" s="98"/>
      <c r="KLL426" s="98"/>
      <c r="KLM426" s="98"/>
      <c r="KLN426" s="98"/>
      <c r="KLO426" s="98"/>
      <c r="KLP426" s="98"/>
      <c r="KLQ426" s="98"/>
      <c r="KLR426" s="98"/>
      <c r="KLS426" s="98"/>
      <c r="KLT426" s="98"/>
      <c r="KLU426" s="98"/>
      <c r="KLV426" s="98"/>
      <c r="KLW426" s="98"/>
      <c r="KLX426" s="98"/>
      <c r="KLY426" s="98"/>
      <c r="KLZ426" s="98"/>
      <c r="KMA426" s="98"/>
      <c r="KMB426" s="98"/>
      <c r="KMC426" s="98"/>
      <c r="KMD426" s="98"/>
      <c r="KME426" s="98"/>
      <c r="KMF426" s="98"/>
      <c r="KMG426" s="98"/>
      <c r="KMH426" s="98"/>
      <c r="KMI426" s="98"/>
      <c r="KMJ426" s="98"/>
      <c r="KMK426" s="98"/>
      <c r="KML426" s="98"/>
      <c r="KMM426" s="98"/>
      <c r="KMN426" s="98"/>
      <c r="KMO426" s="98"/>
      <c r="KMP426" s="98"/>
      <c r="KMQ426" s="98"/>
      <c r="KMR426" s="98"/>
      <c r="KMS426" s="98"/>
      <c r="KMT426" s="98"/>
      <c r="KMU426" s="98"/>
      <c r="KMV426" s="98"/>
      <c r="KMW426" s="98"/>
      <c r="KMX426" s="98"/>
      <c r="KMY426" s="98"/>
      <c r="KMZ426" s="98"/>
      <c r="KNA426" s="98"/>
      <c r="KNB426" s="98"/>
      <c r="KNC426" s="98"/>
      <c r="KND426" s="98"/>
      <c r="KNE426" s="98"/>
      <c r="KNF426" s="98"/>
      <c r="KNG426" s="98"/>
      <c r="KNH426" s="98"/>
      <c r="KNI426" s="98"/>
      <c r="KNJ426" s="98"/>
      <c r="KNK426" s="98"/>
      <c r="KNL426" s="98"/>
      <c r="KNM426" s="98"/>
      <c r="KNN426" s="98"/>
      <c r="KNO426" s="98"/>
      <c r="KNP426" s="98"/>
      <c r="KNQ426" s="98"/>
      <c r="KNR426" s="98"/>
      <c r="KNS426" s="98"/>
      <c r="KNT426" s="98"/>
      <c r="KNU426" s="98"/>
      <c r="KNV426" s="98"/>
      <c r="KNW426" s="98"/>
      <c r="KNX426" s="98"/>
      <c r="KNY426" s="98"/>
      <c r="KNZ426" s="98"/>
      <c r="KOA426" s="98"/>
      <c r="KOB426" s="98"/>
      <c r="KOC426" s="98"/>
      <c r="KOD426" s="98"/>
      <c r="KOE426" s="98"/>
      <c r="KOF426" s="98"/>
      <c r="KOG426" s="98"/>
      <c r="KOH426" s="98"/>
      <c r="KOI426" s="98"/>
      <c r="KOJ426" s="98"/>
      <c r="KOK426" s="98"/>
      <c r="KOL426" s="98"/>
      <c r="KOM426" s="98"/>
      <c r="KON426" s="98"/>
      <c r="KOO426" s="98"/>
      <c r="KOP426" s="98"/>
      <c r="KOQ426" s="98"/>
      <c r="KOR426" s="98"/>
      <c r="KOS426" s="98"/>
      <c r="KOT426" s="98"/>
      <c r="KOU426" s="98"/>
      <c r="KOV426" s="98"/>
      <c r="KOW426" s="98"/>
      <c r="KOX426" s="98"/>
      <c r="KOY426" s="98"/>
      <c r="KOZ426" s="98"/>
      <c r="KPA426" s="98"/>
      <c r="KPB426" s="98"/>
      <c r="KPC426" s="98"/>
      <c r="KPD426" s="98"/>
      <c r="KPE426" s="98"/>
      <c r="KPF426" s="98"/>
      <c r="KPG426" s="98"/>
      <c r="KPH426" s="98"/>
      <c r="KPI426" s="98"/>
      <c r="KPJ426" s="98"/>
      <c r="KPK426" s="98"/>
      <c r="KPL426" s="98"/>
      <c r="KPM426" s="98"/>
      <c r="KPN426" s="98"/>
      <c r="KPO426" s="98"/>
      <c r="KPP426" s="98"/>
      <c r="KPQ426" s="98"/>
      <c r="KPR426" s="98"/>
      <c r="KPS426" s="98"/>
      <c r="KPT426" s="98"/>
      <c r="KPU426" s="98"/>
      <c r="KPV426" s="98"/>
      <c r="KPW426" s="98"/>
      <c r="KPX426" s="98"/>
      <c r="KPY426" s="98"/>
      <c r="KPZ426" s="98"/>
      <c r="KQA426" s="98"/>
      <c r="KQB426" s="98"/>
      <c r="KQC426" s="98"/>
      <c r="KQD426" s="98"/>
      <c r="KQE426" s="98"/>
      <c r="KQF426" s="98"/>
      <c r="KQG426" s="98"/>
      <c r="KQH426" s="98"/>
      <c r="KQI426" s="98"/>
      <c r="KQJ426" s="98"/>
      <c r="KQK426" s="98"/>
      <c r="KQL426" s="98"/>
      <c r="KQM426" s="98"/>
      <c r="KQN426" s="98"/>
      <c r="KQO426" s="98"/>
      <c r="KQP426" s="98"/>
      <c r="KQQ426" s="98"/>
      <c r="KQR426" s="98"/>
      <c r="KQS426" s="98"/>
      <c r="KQT426" s="98"/>
      <c r="KQU426" s="98"/>
      <c r="KQV426" s="98"/>
      <c r="KQW426" s="98"/>
      <c r="KQX426" s="98"/>
      <c r="KQY426" s="98"/>
      <c r="KQZ426" s="98"/>
      <c r="KRA426" s="98"/>
      <c r="KRB426" s="98"/>
      <c r="KRC426" s="98"/>
      <c r="KRD426" s="98"/>
      <c r="KRE426" s="98"/>
      <c r="KRF426" s="98"/>
      <c r="KRG426" s="98"/>
      <c r="KRH426" s="98"/>
      <c r="KRI426" s="98"/>
      <c r="KRJ426" s="98"/>
      <c r="KRK426" s="98"/>
      <c r="KRL426" s="98"/>
      <c r="KRM426" s="98"/>
      <c r="KRN426" s="98"/>
      <c r="KRO426" s="98"/>
      <c r="KRP426" s="98"/>
      <c r="KRQ426" s="98"/>
      <c r="KRR426" s="98"/>
      <c r="KRS426" s="98"/>
      <c r="KRT426" s="98"/>
      <c r="KRU426" s="98"/>
      <c r="KRV426" s="98"/>
      <c r="KRW426" s="98"/>
      <c r="KRX426" s="98"/>
      <c r="KRY426" s="98"/>
      <c r="KRZ426" s="98"/>
      <c r="KSA426" s="98"/>
      <c r="KSB426" s="98"/>
      <c r="KSC426" s="98"/>
      <c r="KSD426" s="98"/>
      <c r="KSE426" s="98"/>
      <c r="KSF426" s="98"/>
      <c r="KSG426" s="98"/>
      <c r="KSH426" s="98"/>
      <c r="KSI426" s="98"/>
      <c r="KSJ426" s="98"/>
      <c r="KSK426" s="98"/>
      <c r="KSL426" s="98"/>
      <c r="KSM426" s="98"/>
      <c r="KSN426" s="98"/>
      <c r="KSO426" s="98"/>
      <c r="KSP426" s="98"/>
      <c r="KSQ426" s="98"/>
      <c r="KSR426" s="98"/>
      <c r="KSS426" s="98"/>
      <c r="KST426" s="98"/>
      <c r="KSU426" s="98"/>
      <c r="KSV426" s="98"/>
      <c r="KSW426" s="98"/>
      <c r="KSX426" s="98"/>
      <c r="KSY426" s="98"/>
      <c r="KSZ426" s="98"/>
      <c r="KTA426" s="98"/>
      <c r="KTB426" s="98"/>
      <c r="KTC426" s="98"/>
      <c r="KTD426" s="98"/>
      <c r="KTE426" s="98"/>
      <c r="KTF426" s="98"/>
      <c r="KTG426" s="98"/>
      <c r="KTH426" s="98"/>
      <c r="KTI426" s="98"/>
      <c r="KTJ426" s="98"/>
      <c r="KTK426" s="98"/>
      <c r="KTL426" s="98"/>
      <c r="KTM426" s="98"/>
      <c r="KTN426" s="98"/>
      <c r="KTO426" s="98"/>
      <c r="KTP426" s="98"/>
      <c r="KTQ426" s="98"/>
      <c r="KTR426" s="98"/>
      <c r="KTS426" s="98"/>
      <c r="KTT426" s="98"/>
      <c r="KTU426" s="98"/>
      <c r="KTV426" s="98"/>
      <c r="KTW426" s="98"/>
      <c r="KTX426" s="98"/>
      <c r="KTY426" s="98"/>
      <c r="KTZ426" s="98"/>
      <c r="KUA426" s="98"/>
      <c r="KUB426" s="98"/>
      <c r="KUC426" s="98"/>
      <c r="KUD426" s="98"/>
      <c r="KUE426" s="98"/>
      <c r="KUF426" s="98"/>
      <c r="KUG426" s="98"/>
      <c r="KUH426" s="98"/>
      <c r="KUI426" s="98"/>
      <c r="KUJ426" s="98"/>
      <c r="KUK426" s="98"/>
      <c r="KUL426" s="98"/>
      <c r="KUM426" s="98"/>
      <c r="KUN426" s="98"/>
      <c r="KUO426" s="98"/>
      <c r="KUP426" s="98"/>
      <c r="KUQ426" s="98"/>
      <c r="KUR426" s="98"/>
      <c r="KUS426" s="98"/>
      <c r="KUT426" s="98"/>
      <c r="KUU426" s="98"/>
      <c r="KUV426" s="98"/>
      <c r="KUW426" s="98"/>
      <c r="KUX426" s="98"/>
      <c r="KUY426" s="98"/>
      <c r="KUZ426" s="98"/>
      <c r="KVA426" s="98"/>
      <c r="KVB426" s="98"/>
      <c r="KVC426" s="98"/>
      <c r="KVD426" s="98"/>
      <c r="KVE426" s="98"/>
      <c r="KVF426" s="98"/>
      <c r="KVG426" s="98"/>
      <c r="KVH426" s="98"/>
      <c r="KVI426" s="98"/>
      <c r="KVJ426" s="98"/>
      <c r="KVK426" s="98"/>
      <c r="KVL426" s="98"/>
      <c r="KVM426" s="98"/>
      <c r="KVN426" s="98"/>
      <c r="KVO426" s="98"/>
      <c r="KVP426" s="98"/>
      <c r="KVQ426" s="98"/>
      <c r="KVR426" s="98"/>
      <c r="KVS426" s="98"/>
      <c r="KVT426" s="98"/>
      <c r="KVU426" s="98"/>
      <c r="KVV426" s="98"/>
      <c r="KVW426" s="98"/>
      <c r="KVX426" s="98"/>
      <c r="KVY426" s="98"/>
      <c r="KVZ426" s="98"/>
      <c r="KWA426" s="98"/>
      <c r="KWB426" s="98"/>
      <c r="KWC426" s="98"/>
      <c r="KWD426" s="98"/>
      <c r="KWE426" s="98"/>
      <c r="KWF426" s="98"/>
      <c r="KWG426" s="98"/>
      <c r="KWH426" s="98"/>
      <c r="KWI426" s="98"/>
      <c r="KWJ426" s="98"/>
      <c r="KWK426" s="98"/>
      <c r="KWL426" s="98"/>
      <c r="KWM426" s="98"/>
      <c r="KWN426" s="98"/>
      <c r="KWO426" s="98"/>
      <c r="KWP426" s="98"/>
      <c r="KWQ426" s="98"/>
      <c r="KWR426" s="98"/>
      <c r="KWS426" s="98"/>
      <c r="KWT426" s="98"/>
      <c r="KWU426" s="98"/>
      <c r="KWV426" s="98"/>
      <c r="KWW426" s="98"/>
      <c r="KWX426" s="98"/>
      <c r="KWY426" s="98"/>
      <c r="KWZ426" s="98"/>
      <c r="KXA426" s="98"/>
      <c r="KXB426" s="98"/>
      <c r="KXC426" s="98"/>
      <c r="KXD426" s="98"/>
      <c r="KXE426" s="98"/>
      <c r="KXF426" s="98"/>
      <c r="KXG426" s="98"/>
      <c r="KXH426" s="98"/>
      <c r="KXI426" s="98"/>
      <c r="KXJ426" s="98"/>
      <c r="KXK426" s="98"/>
      <c r="KXL426" s="98"/>
      <c r="KXM426" s="98"/>
      <c r="KXN426" s="98"/>
      <c r="KXO426" s="98"/>
      <c r="KXP426" s="98"/>
      <c r="KXQ426" s="98"/>
      <c r="KXR426" s="98"/>
      <c r="KXS426" s="98"/>
      <c r="KXT426" s="98"/>
      <c r="KXU426" s="98"/>
      <c r="KXV426" s="98"/>
      <c r="KXW426" s="98"/>
      <c r="KXX426" s="98"/>
      <c r="KXY426" s="98"/>
      <c r="KXZ426" s="98"/>
      <c r="KYA426" s="98"/>
      <c r="KYB426" s="98"/>
      <c r="KYC426" s="98"/>
      <c r="KYD426" s="98"/>
      <c r="KYE426" s="98"/>
      <c r="KYF426" s="98"/>
      <c r="KYG426" s="98"/>
      <c r="KYH426" s="98"/>
      <c r="KYI426" s="98"/>
      <c r="KYJ426" s="98"/>
      <c r="KYK426" s="98"/>
      <c r="KYL426" s="98"/>
      <c r="KYM426" s="98"/>
      <c r="KYN426" s="98"/>
      <c r="KYO426" s="98"/>
      <c r="KYP426" s="98"/>
      <c r="KYQ426" s="98"/>
      <c r="KYR426" s="98"/>
      <c r="KYS426" s="98"/>
      <c r="KYT426" s="98"/>
      <c r="KYU426" s="98"/>
      <c r="KYV426" s="98"/>
      <c r="KYW426" s="98"/>
      <c r="KYX426" s="98"/>
      <c r="KYY426" s="98"/>
      <c r="KYZ426" s="98"/>
      <c r="KZA426" s="98"/>
      <c r="KZB426" s="98"/>
      <c r="KZC426" s="98"/>
      <c r="KZD426" s="98"/>
      <c r="KZE426" s="98"/>
      <c r="KZF426" s="98"/>
      <c r="KZG426" s="98"/>
      <c r="KZH426" s="98"/>
      <c r="KZI426" s="98"/>
      <c r="KZJ426" s="98"/>
      <c r="KZK426" s="98"/>
      <c r="KZL426" s="98"/>
      <c r="KZM426" s="98"/>
      <c r="KZN426" s="98"/>
      <c r="KZO426" s="98"/>
      <c r="KZP426" s="98"/>
      <c r="KZQ426" s="98"/>
      <c r="KZR426" s="98"/>
      <c r="KZS426" s="98"/>
      <c r="KZT426" s="98"/>
      <c r="KZU426" s="98"/>
      <c r="KZV426" s="98"/>
      <c r="KZW426" s="98"/>
      <c r="KZX426" s="98"/>
      <c r="KZY426" s="98"/>
      <c r="KZZ426" s="98"/>
      <c r="LAA426" s="98"/>
      <c r="LAB426" s="98"/>
      <c r="LAC426" s="98"/>
      <c r="LAD426" s="98"/>
      <c r="LAE426" s="98"/>
      <c r="LAF426" s="98"/>
      <c r="LAG426" s="98"/>
      <c r="LAH426" s="98"/>
      <c r="LAI426" s="98"/>
      <c r="LAJ426" s="98"/>
      <c r="LAK426" s="98"/>
      <c r="LAL426" s="98"/>
      <c r="LAM426" s="98"/>
      <c r="LAN426" s="98"/>
      <c r="LAO426" s="98"/>
      <c r="LAP426" s="98"/>
      <c r="LAQ426" s="98"/>
      <c r="LAR426" s="98"/>
      <c r="LAS426" s="98"/>
      <c r="LAT426" s="98"/>
      <c r="LAU426" s="98"/>
      <c r="LAV426" s="98"/>
      <c r="LAW426" s="98"/>
      <c r="LAX426" s="98"/>
      <c r="LAY426" s="98"/>
      <c r="LAZ426" s="98"/>
      <c r="LBA426" s="98"/>
      <c r="LBB426" s="98"/>
      <c r="LBC426" s="98"/>
      <c r="LBD426" s="98"/>
      <c r="LBE426" s="98"/>
      <c r="LBF426" s="98"/>
      <c r="LBG426" s="98"/>
      <c r="LBH426" s="98"/>
      <c r="LBI426" s="98"/>
      <c r="LBJ426" s="98"/>
      <c r="LBK426" s="98"/>
      <c r="LBL426" s="98"/>
      <c r="LBM426" s="98"/>
      <c r="LBN426" s="98"/>
      <c r="LBO426" s="98"/>
      <c r="LBP426" s="98"/>
      <c r="LBQ426" s="98"/>
      <c r="LBR426" s="98"/>
      <c r="LBS426" s="98"/>
      <c r="LBT426" s="98"/>
      <c r="LBU426" s="98"/>
      <c r="LBV426" s="98"/>
      <c r="LBW426" s="98"/>
      <c r="LBX426" s="98"/>
      <c r="LBY426" s="98"/>
      <c r="LBZ426" s="98"/>
      <c r="LCA426" s="98"/>
      <c r="LCB426" s="98"/>
      <c r="LCC426" s="98"/>
      <c r="LCD426" s="98"/>
      <c r="LCE426" s="98"/>
      <c r="LCF426" s="98"/>
      <c r="LCG426" s="98"/>
      <c r="LCH426" s="98"/>
      <c r="LCI426" s="98"/>
      <c r="LCJ426" s="98"/>
      <c r="LCK426" s="98"/>
      <c r="LCL426" s="98"/>
      <c r="LCM426" s="98"/>
      <c r="LCN426" s="98"/>
      <c r="LCO426" s="98"/>
      <c r="LCP426" s="98"/>
      <c r="LCQ426" s="98"/>
      <c r="LCR426" s="98"/>
      <c r="LCS426" s="98"/>
      <c r="LCT426" s="98"/>
      <c r="LCU426" s="98"/>
      <c r="LCV426" s="98"/>
      <c r="LCW426" s="98"/>
      <c r="LCX426" s="98"/>
      <c r="LCY426" s="98"/>
      <c r="LCZ426" s="98"/>
      <c r="LDA426" s="98"/>
      <c r="LDB426" s="98"/>
      <c r="LDC426" s="98"/>
      <c r="LDD426" s="98"/>
      <c r="LDE426" s="98"/>
      <c r="LDF426" s="98"/>
      <c r="LDG426" s="98"/>
      <c r="LDH426" s="98"/>
      <c r="LDI426" s="98"/>
      <c r="LDJ426" s="98"/>
      <c r="LDK426" s="98"/>
      <c r="LDL426" s="98"/>
      <c r="LDM426" s="98"/>
      <c r="LDN426" s="98"/>
      <c r="LDO426" s="98"/>
      <c r="LDP426" s="98"/>
      <c r="LDQ426" s="98"/>
      <c r="LDR426" s="98"/>
      <c r="LDS426" s="98"/>
      <c r="LDT426" s="98"/>
      <c r="LDU426" s="98"/>
      <c r="LDV426" s="98"/>
      <c r="LDW426" s="98"/>
      <c r="LDX426" s="98"/>
      <c r="LDY426" s="98"/>
      <c r="LDZ426" s="98"/>
      <c r="LEA426" s="98"/>
      <c r="LEB426" s="98"/>
      <c r="LEC426" s="98"/>
      <c r="LED426" s="98"/>
      <c r="LEE426" s="98"/>
      <c r="LEF426" s="98"/>
      <c r="LEG426" s="98"/>
      <c r="LEH426" s="98"/>
      <c r="LEI426" s="98"/>
      <c r="LEJ426" s="98"/>
      <c r="LEK426" s="98"/>
      <c r="LEL426" s="98"/>
      <c r="LEM426" s="98"/>
      <c r="LEN426" s="98"/>
      <c r="LEO426" s="98"/>
      <c r="LEP426" s="98"/>
      <c r="LEQ426" s="98"/>
      <c r="LER426" s="98"/>
      <c r="LES426" s="98"/>
      <c r="LET426" s="98"/>
      <c r="LEU426" s="98"/>
      <c r="LEV426" s="98"/>
      <c r="LEW426" s="98"/>
      <c r="LEX426" s="98"/>
      <c r="LEY426" s="98"/>
      <c r="LEZ426" s="98"/>
      <c r="LFA426" s="98"/>
      <c r="LFB426" s="98"/>
      <c r="LFC426" s="98"/>
      <c r="LFD426" s="98"/>
      <c r="LFE426" s="98"/>
      <c r="LFF426" s="98"/>
      <c r="LFG426" s="98"/>
      <c r="LFH426" s="98"/>
      <c r="LFI426" s="98"/>
      <c r="LFJ426" s="98"/>
      <c r="LFK426" s="98"/>
      <c r="LFL426" s="98"/>
      <c r="LFM426" s="98"/>
      <c r="LFN426" s="98"/>
      <c r="LFO426" s="98"/>
      <c r="LFP426" s="98"/>
      <c r="LFQ426" s="98"/>
      <c r="LFR426" s="98"/>
      <c r="LFS426" s="98"/>
      <c r="LFT426" s="98"/>
      <c r="LFU426" s="98"/>
      <c r="LFV426" s="98"/>
      <c r="LFW426" s="98"/>
      <c r="LFX426" s="98"/>
      <c r="LFY426" s="98"/>
      <c r="LFZ426" s="98"/>
      <c r="LGA426" s="98"/>
      <c r="LGB426" s="98"/>
      <c r="LGC426" s="98"/>
      <c r="LGD426" s="98"/>
      <c r="LGE426" s="98"/>
      <c r="LGF426" s="98"/>
      <c r="LGG426" s="98"/>
      <c r="LGH426" s="98"/>
      <c r="LGI426" s="98"/>
      <c r="LGJ426" s="98"/>
      <c r="LGK426" s="98"/>
      <c r="LGL426" s="98"/>
      <c r="LGM426" s="98"/>
      <c r="LGN426" s="98"/>
      <c r="LGO426" s="98"/>
      <c r="LGP426" s="98"/>
      <c r="LGQ426" s="98"/>
      <c r="LGR426" s="98"/>
      <c r="LGS426" s="98"/>
      <c r="LGT426" s="98"/>
      <c r="LGU426" s="98"/>
      <c r="LGV426" s="98"/>
      <c r="LGW426" s="98"/>
      <c r="LGX426" s="98"/>
      <c r="LGY426" s="98"/>
      <c r="LGZ426" s="98"/>
      <c r="LHA426" s="98"/>
      <c r="LHB426" s="98"/>
      <c r="LHC426" s="98"/>
      <c r="LHD426" s="98"/>
      <c r="LHE426" s="98"/>
      <c r="LHF426" s="98"/>
      <c r="LHG426" s="98"/>
      <c r="LHH426" s="98"/>
      <c r="LHI426" s="98"/>
      <c r="LHJ426" s="98"/>
      <c r="LHK426" s="98"/>
      <c r="LHL426" s="98"/>
      <c r="LHM426" s="98"/>
      <c r="LHN426" s="98"/>
      <c r="LHO426" s="98"/>
      <c r="LHP426" s="98"/>
      <c r="LHQ426" s="98"/>
      <c r="LHR426" s="98"/>
      <c r="LHS426" s="98"/>
      <c r="LHT426" s="98"/>
      <c r="LHU426" s="98"/>
      <c r="LHV426" s="98"/>
      <c r="LHW426" s="98"/>
      <c r="LHX426" s="98"/>
      <c r="LHY426" s="98"/>
      <c r="LHZ426" s="98"/>
      <c r="LIA426" s="98"/>
      <c r="LIB426" s="98"/>
      <c r="LIC426" s="98"/>
      <c r="LID426" s="98"/>
      <c r="LIE426" s="98"/>
      <c r="LIF426" s="98"/>
      <c r="LIG426" s="98"/>
      <c r="LIH426" s="98"/>
      <c r="LII426" s="98"/>
      <c r="LIJ426" s="98"/>
      <c r="LIK426" s="98"/>
      <c r="LIL426" s="98"/>
      <c r="LIM426" s="98"/>
      <c r="LIN426" s="98"/>
      <c r="LIO426" s="98"/>
      <c r="LIP426" s="98"/>
      <c r="LIQ426" s="98"/>
      <c r="LIR426" s="98"/>
      <c r="LIS426" s="98"/>
      <c r="LIT426" s="98"/>
      <c r="LIU426" s="98"/>
      <c r="LIV426" s="98"/>
      <c r="LIW426" s="98"/>
      <c r="LIX426" s="98"/>
      <c r="LIY426" s="98"/>
      <c r="LIZ426" s="98"/>
      <c r="LJA426" s="98"/>
      <c r="LJB426" s="98"/>
      <c r="LJC426" s="98"/>
      <c r="LJD426" s="98"/>
      <c r="LJE426" s="98"/>
      <c r="LJF426" s="98"/>
      <c r="LJG426" s="98"/>
      <c r="LJH426" s="98"/>
      <c r="LJI426" s="98"/>
      <c r="LJJ426" s="98"/>
      <c r="LJK426" s="98"/>
      <c r="LJL426" s="98"/>
      <c r="LJM426" s="98"/>
      <c r="LJN426" s="98"/>
      <c r="LJO426" s="98"/>
      <c r="LJP426" s="98"/>
      <c r="LJQ426" s="98"/>
      <c r="LJR426" s="98"/>
      <c r="LJS426" s="98"/>
      <c r="LJT426" s="98"/>
      <c r="LJU426" s="98"/>
      <c r="LJV426" s="98"/>
      <c r="LJW426" s="98"/>
      <c r="LJX426" s="98"/>
      <c r="LJY426" s="98"/>
      <c r="LJZ426" s="98"/>
      <c r="LKA426" s="98"/>
      <c r="LKB426" s="98"/>
      <c r="LKC426" s="98"/>
      <c r="LKD426" s="98"/>
      <c r="LKE426" s="98"/>
      <c r="LKF426" s="98"/>
      <c r="LKG426" s="98"/>
      <c r="LKH426" s="98"/>
      <c r="LKI426" s="98"/>
      <c r="LKJ426" s="98"/>
      <c r="LKK426" s="98"/>
      <c r="LKL426" s="98"/>
      <c r="LKM426" s="98"/>
      <c r="LKN426" s="98"/>
      <c r="LKO426" s="98"/>
      <c r="LKP426" s="98"/>
      <c r="LKQ426" s="98"/>
      <c r="LKR426" s="98"/>
      <c r="LKS426" s="98"/>
      <c r="LKT426" s="98"/>
      <c r="LKU426" s="98"/>
      <c r="LKV426" s="98"/>
      <c r="LKW426" s="98"/>
      <c r="LKX426" s="98"/>
      <c r="LKY426" s="98"/>
      <c r="LKZ426" s="98"/>
      <c r="LLA426" s="98"/>
      <c r="LLB426" s="98"/>
      <c r="LLC426" s="98"/>
      <c r="LLD426" s="98"/>
      <c r="LLE426" s="98"/>
      <c r="LLF426" s="98"/>
      <c r="LLG426" s="98"/>
      <c r="LLH426" s="98"/>
      <c r="LLI426" s="98"/>
      <c r="LLJ426" s="98"/>
      <c r="LLK426" s="98"/>
      <c r="LLL426" s="98"/>
      <c r="LLM426" s="98"/>
      <c r="LLN426" s="98"/>
      <c r="LLO426" s="98"/>
      <c r="LLP426" s="98"/>
      <c r="LLQ426" s="98"/>
      <c r="LLR426" s="98"/>
      <c r="LLS426" s="98"/>
      <c r="LLT426" s="98"/>
      <c r="LLU426" s="98"/>
      <c r="LLV426" s="98"/>
      <c r="LLW426" s="98"/>
      <c r="LLX426" s="98"/>
      <c r="LLY426" s="98"/>
      <c r="LLZ426" s="98"/>
      <c r="LMA426" s="98"/>
      <c r="LMB426" s="98"/>
      <c r="LMC426" s="98"/>
      <c r="LMD426" s="98"/>
      <c r="LME426" s="98"/>
      <c r="LMF426" s="98"/>
      <c r="LMG426" s="98"/>
      <c r="LMH426" s="98"/>
      <c r="LMI426" s="98"/>
      <c r="LMJ426" s="98"/>
      <c r="LMK426" s="98"/>
      <c r="LML426" s="98"/>
      <c r="LMM426" s="98"/>
      <c r="LMN426" s="98"/>
      <c r="LMO426" s="98"/>
      <c r="LMP426" s="98"/>
      <c r="LMQ426" s="98"/>
      <c r="LMR426" s="98"/>
      <c r="LMS426" s="98"/>
      <c r="LMT426" s="98"/>
      <c r="LMU426" s="98"/>
      <c r="LMV426" s="98"/>
      <c r="LMW426" s="98"/>
      <c r="LMX426" s="98"/>
      <c r="LMY426" s="98"/>
      <c r="LMZ426" s="98"/>
      <c r="LNA426" s="98"/>
      <c r="LNB426" s="98"/>
      <c r="LNC426" s="98"/>
      <c r="LND426" s="98"/>
      <c r="LNE426" s="98"/>
      <c r="LNF426" s="98"/>
      <c r="LNG426" s="98"/>
      <c r="LNH426" s="98"/>
      <c r="LNI426" s="98"/>
      <c r="LNJ426" s="98"/>
      <c r="LNK426" s="98"/>
      <c r="LNL426" s="98"/>
      <c r="LNM426" s="98"/>
      <c r="LNN426" s="98"/>
      <c r="LNO426" s="98"/>
      <c r="LNP426" s="98"/>
      <c r="LNQ426" s="98"/>
      <c r="LNR426" s="98"/>
      <c r="LNS426" s="98"/>
      <c r="LNT426" s="98"/>
      <c r="LNU426" s="98"/>
      <c r="LNV426" s="98"/>
      <c r="LNW426" s="98"/>
      <c r="LNX426" s="98"/>
      <c r="LNY426" s="98"/>
      <c r="LNZ426" s="98"/>
      <c r="LOA426" s="98"/>
      <c r="LOB426" s="98"/>
      <c r="LOC426" s="98"/>
      <c r="LOD426" s="98"/>
      <c r="LOE426" s="98"/>
      <c r="LOF426" s="98"/>
      <c r="LOG426" s="98"/>
      <c r="LOH426" s="98"/>
      <c r="LOI426" s="98"/>
      <c r="LOJ426" s="98"/>
      <c r="LOK426" s="98"/>
      <c r="LOL426" s="98"/>
      <c r="LOM426" s="98"/>
      <c r="LON426" s="98"/>
      <c r="LOO426" s="98"/>
      <c r="LOP426" s="98"/>
      <c r="LOQ426" s="98"/>
      <c r="LOR426" s="98"/>
      <c r="LOS426" s="98"/>
      <c r="LOT426" s="98"/>
      <c r="LOU426" s="98"/>
      <c r="LOV426" s="98"/>
      <c r="LOW426" s="98"/>
      <c r="LOX426" s="98"/>
      <c r="LOY426" s="98"/>
      <c r="LOZ426" s="98"/>
      <c r="LPA426" s="98"/>
      <c r="LPB426" s="98"/>
      <c r="LPC426" s="98"/>
      <c r="LPD426" s="98"/>
      <c r="LPE426" s="98"/>
      <c r="LPF426" s="98"/>
      <c r="LPG426" s="98"/>
      <c r="LPH426" s="98"/>
      <c r="LPI426" s="98"/>
      <c r="LPJ426" s="98"/>
      <c r="LPK426" s="98"/>
      <c r="LPL426" s="98"/>
      <c r="LPM426" s="98"/>
      <c r="LPN426" s="98"/>
      <c r="LPO426" s="98"/>
      <c r="LPP426" s="98"/>
      <c r="LPQ426" s="98"/>
      <c r="LPR426" s="98"/>
      <c r="LPS426" s="98"/>
      <c r="LPT426" s="98"/>
      <c r="LPU426" s="98"/>
      <c r="LPV426" s="98"/>
      <c r="LPW426" s="98"/>
      <c r="LPX426" s="98"/>
      <c r="LPY426" s="98"/>
      <c r="LPZ426" s="98"/>
      <c r="LQA426" s="98"/>
      <c r="LQB426" s="98"/>
      <c r="LQC426" s="98"/>
      <c r="LQD426" s="98"/>
      <c r="LQE426" s="98"/>
      <c r="LQF426" s="98"/>
      <c r="LQG426" s="98"/>
      <c r="LQH426" s="98"/>
      <c r="LQI426" s="98"/>
      <c r="LQJ426" s="98"/>
      <c r="LQK426" s="98"/>
      <c r="LQL426" s="98"/>
      <c r="LQM426" s="98"/>
      <c r="LQN426" s="98"/>
      <c r="LQO426" s="98"/>
      <c r="LQP426" s="98"/>
      <c r="LQQ426" s="98"/>
      <c r="LQR426" s="98"/>
      <c r="LQS426" s="98"/>
      <c r="LQT426" s="98"/>
      <c r="LQU426" s="98"/>
      <c r="LQV426" s="98"/>
      <c r="LQW426" s="98"/>
      <c r="LQX426" s="98"/>
      <c r="LQY426" s="98"/>
      <c r="LQZ426" s="98"/>
      <c r="LRA426" s="98"/>
      <c r="LRB426" s="98"/>
      <c r="LRC426" s="98"/>
      <c r="LRD426" s="98"/>
      <c r="LRE426" s="98"/>
      <c r="LRF426" s="98"/>
      <c r="LRG426" s="98"/>
      <c r="LRH426" s="98"/>
      <c r="LRI426" s="98"/>
      <c r="LRJ426" s="98"/>
      <c r="LRK426" s="98"/>
      <c r="LRL426" s="98"/>
      <c r="LRM426" s="98"/>
      <c r="LRN426" s="98"/>
      <c r="LRO426" s="98"/>
      <c r="LRP426" s="98"/>
      <c r="LRQ426" s="98"/>
      <c r="LRR426" s="98"/>
      <c r="LRS426" s="98"/>
      <c r="LRT426" s="98"/>
      <c r="LRU426" s="98"/>
      <c r="LRV426" s="98"/>
      <c r="LRW426" s="98"/>
      <c r="LRX426" s="98"/>
      <c r="LRY426" s="98"/>
      <c r="LRZ426" s="98"/>
      <c r="LSA426" s="98"/>
      <c r="LSB426" s="98"/>
      <c r="LSC426" s="98"/>
      <c r="LSD426" s="98"/>
      <c r="LSE426" s="98"/>
      <c r="LSF426" s="98"/>
      <c r="LSG426" s="98"/>
      <c r="LSH426" s="98"/>
      <c r="LSI426" s="98"/>
      <c r="LSJ426" s="98"/>
      <c r="LSK426" s="98"/>
      <c r="LSL426" s="98"/>
      <c r="LSM426" s="98"/>
      <c r="LSN426" s="98"/>
      <c r="LSO426" s="98"/>
      <c r="LSP426" s="98"/>
      <c r="LSQ426" s="98"/>
      <c r="LSR426" s="98"/>
      <c r="LSS426" s="98"/>
      <c r="LST426" s="98"/>
      <c r="LSU426" s="98"/>
      <c r="LSV426" s="98"/>
      <c r="LSW426" s="98"/>
      <c r="LSX426" s="98"/>
      <c r="LSY426" s="98"/>
      <c r="LSZ426" s="98"/>
      <c r="LTA426" s="98"/>
      <c r="LTB426" s="98"/>
      <c r="LTC426" s="98"/>
      <c r="LTD426" s="98"/>
      <c r="LTE426" s="98"/>
      <c r="LTF426" s="98"/>
      <c r="LTG426" s="98"/>
      <c r="LTH426" s="98"/>
      <c r="LTI426" s="98"/>
      <c r="LTJ426" s="98"/>
      <c r="LTK426" s="98"/>
      <c r="LTL426" s="98"/>
      <c r="LTM426" s="98"/>
      <c r="LTN426" s="98"/>
      <c r="LTO426" s="98"/>
      <c r="LTP426" s="98"/>
      <c r="LTQ426" s="98"/>
      <c r="LTR426" s="98"/>
      <c r="LTS426" s="98"/>
      <c r="LTT426" s="98"/>
      <c r="LTU426" s="98"/>
      <c r="LTV426" s="98"/>
      <c r="LTW426" s="98"/>
      <c r="LTX426" s="98"/>
      <c r="LTY426" s="98"/>
      <c r="LTZ426" s="98"/>
      <c r="LUA426" s="98"/>
      <c r="LUB426" s="98"/>
      <c r="LUC426" s="98"/>
      <c r="LUD426" s="98"/>
      <c r="LUE426" s="98"/>
      <c r="LUF426" s="98"/>
      <c r="LUG426" s="98"/>
      <c r="LUH426" s="98"/>
      <c r="LUI426" s="98"/>
      <c r="LUJ426" s="98"/>
      <c r="LUK426" s="98"/>
      <c r="LUL426" s="98"/>
      <c r="LUM426" s="98"/>
      <c r="LUN426" s="98"/>
      <c r="LUO426" s="98"/>
      <c r="LUP426" s="98"/>
      <c r="LUQ426" s="98"/>
      <c r="LUR426" s="98"/>
      <c r="LUS426" s="98"/>
      <c r="LUT426" s="98"/>
      <c r="LUU426" s="98"/>
      <c r="LUV426" s="98"/>
      <c r="LUW426" s="98"/>
      <c r="LUX426" s="98"/>
      <c r="LUY426" s="98"/>
      <c r="LUZ426" s="98"/>
      <c r="LVA426" s="98"/>
      <c r="LVB426" s="98"/>
      <c r="LVC426" s="98"/>
      <c r="LVD426" s="98"/>
      <c r="LVE426" s="98"/>
      <c r="LVF426" s="98"/>
      <c r="LVG426" s="98"/>
      <c r="LVH426" s="98"/>
      <c r="LVI426" s="98"/>
      <c r="LVJ426" s="98"/>
      <c r="LVK426" s="98"/>
      <c r="LVL426" s="98"/>
      <c r="LVM426" s="98"/>
      <c r="LVN426" s="98"/>
      <c r="LVO426" s="98"/>
      <c r="LVP426" s="98"/>
      <c r="LVQ426" s="98"/>
      <c r="LVR426" s="98"/>
      <c r="LVS426" s="98"/>
      <c r="LVT426" s="98"/>
      <c r="LVU426" s="98"/>
      <c r="LVV426" s="98"/>
      <c r="LVW426" s="98"/>
      <c r="LVX426" s="98"/>
      <c r="LVY426" s="98"/>
      <c r="LVZ426" s="98"/>
      <c r="LWA426" s="98"/>
      <c r="LWB426" s="98"/>
      <c r="LWC426" s="98"/>
      <c r="LWD426" s="98"/>
      <c r="LWE426" s="98"/>
      <c r="LWF426" s="98"/>
      <c r="LWG426" s="98"/>
      <c r="LWH426" s="98"/>
      <c r="LWI426" s="98"/>
      <c r="LWJ426" s="98"/>
      <c r="LWK426" s="98"/>
      <c r="LWL426" s="98"/>
      <c r="LWM426" s="98"/>
      <c r="LWN426" s="98"/>
      <c r="LWO426" s="98"/>
      <c r="LWP426" s="98"/>
      <c r="LWQ426" s="98"/>
      <c r="LWR426" s="98"/>
      <c r="LWS426" s="98"/>
      <c r="LWT426" s="98"/>
      <c r="LWU426" s="98"/>
      <c r="LWV426" s="98"/>
      <c r="LWW426" s="98"/>
      <c r="LWX426" s="98"/>
      <c r="LWY426" s="98"/>
      <c r="LWZ426" s="98"/>
      <c r="LXA426" s="98"/>
      <c r="LXB426" s="98"/>
      <c r="LXC426" s="98"/>
      <c r="LXD426" s="98"/>
      <c r="LXE426" s="98"/>
      <c r="LXF426" s="98"/>
      <c r="LXG426" s="98"/>
      <c r="LXH426" s="98"/>
      <c r="LXI426" s="98"/>
      <c r="LXJ426" s="98"/>
      <c r="LXK426" s="98"/>
      <c r="LXL426" s="98"/>
      <c r="LXM426" s="98"/>
      <c r="LXN426" s="98"/>
      <c r="LXO426" s="98"/>
      <c r="LXP426" s="98"/>
      <c r="LXQ426" s="98"/>
      <c r="LXR426" s="98"/>
      <c r="LXS426" s="98"/>
      <c r="LXT426" s="98"/>
      <c r="LXU426" s="98"/>
      <c r="LXV426" s="98"/>
      <c r="LXW426" s="98"/>
      <c r="LXX426" s="98"/>
      <c r="LXY426" s="98"/>
      <c r="LXZ426" s="98"/>
      <c r="LYA426" s="98"/>
      <c r="LYB426" s="98"/>
      <c r="LYC426" s="98"/>
      <c r="LYD426" s="98"/>
      <c r="LYE426" s="98"/>
      <c r="LYF426" s="98"/>
      <c r="LYG426" s="98"/>
      <c r="LYH426" s="98"/>
      <c r="LYI426" s="98"/>
      <c r="LYJ426" s="98"/>
      <c r="LYK426" s="98"/>
      <c r="LYL426" s="98"/>
      <c r="LYM426" s="98"/>
      <c r="LYN426" s="98"/>
      <c r="LYO426" s="98"/>
      <c r="LYP426" s="98"/>
      <c r="LYQ426" s="98"/>
      <c r="LYR426" s="98"/>
      <c r="LYS426" s="98"/>
      <c r="LYT426" s="98"/>
      <c r="LYU426" s="98"/>
      <c r="LYV426" s="98"/>
      <c r="LYW426" s="98"/>
      <c r="LYX426" s="98"/>
      <c r="LYY426" s="98"/>
      <c r="LYZ426" s="98"/>
      <c r="LZA426" s="98"/>
      <c r="LZB426" s="98"/>
      <c r="LZC426" s="98"/>
      <c r="LZD426" s="98"/>
      <c r="LZE426" s="98"/>
      <c r="LZF426" s="98"/>
      <c r="LZG426" s="98"/>
      <c r="LZH426" s="98"/>
      <c r="LZI426" s="98"/>
      <c r="LZJ426" s="98"/>
      <c r="LZK426" s="98"/>
      <c r="LZL426" s="98"/>
      <c r="LZM426" s="98"/>
      <c r="LZN426" s="98"/>
      <c r="LZO426" s="98"/>
      <c r="LZP426" s="98"/>
      <c r="LZQ426" s="98"/>
      <c r="LZR426" s="98"/>
      <c r="LZS426" s="98"/>
      <c r="LZT426" s="98"/>
      <c r="LZU426" s="98"/>
      <c r="LZV426" s="98"/>
      <c r="LZW426" s="98"/>
      <c r="LZX426" s="98"/>
      <c r="LZY426" s="98"/>
      <c r="LZZ426" s="98"/>
      <c r="MAA426" s="98"/>
      <c r="MAB426" s="98"/>
      <c r="MAC426" s="98"/>
      <c r="MAD426" s="98"/>
      <c r="MAE426" s="98"/>
      <c r="MAF426" s="98"/>
      <c r="MAG426" s="98"/>
      <c r="MAH426" s="98"/>
      <c r="MAI426" s="98"/>
      <c r="MAJ426" s="98"/>
      <c r="MAK426" s="98"/>
      <c r="MAL426" s="98"/>
      <c r="MAM426" s="98"/>
      <c r="MAN426" s="98"/>
      <c r="MAO426" s="98"/>
      <c r="MAP426" s="98"/>
      <c r="MAQ426" s="98"/>
      <c r="MAR426" s="98"/>
      <c r="MAS426" s="98"/>
      <c r="MAT426" s="98"/>
      <c r="MAU426" s="98"/>
      <c r="MAV426" s="98"/>
      <c r="MAW426" s="98"/>
      <c r="MAX426" s="98"/>
      <c r="MAY426" s="98"/>
      <c r="MAZ426" s="98"/>
      <c r="MBA426" s="98"/>
      <c r="MBB426" s="98"/>
      <c r="MBC426" s="98"/>
      <c r="MBD426" s="98"/>
      <c r="MBE426" s="98"/>
      <c r="MBF426" s="98"/>
      <c r="MBG426" s="98"/>
      <c r="MBH426" s="98"/>
      <c r="MBI426" s="98"/>
      <c r="MBJ426" s="98"/>
      <c r="MBK426" s="98"/>
      <c r="MBL426" s="98"/>
      <c r="MBM426" s="98"/>
      <c r="MBN426" s="98"/>
      <c r="MBO426" s="98"/>
      <c r="MBP426" s="98"/>
      <c r="MBQ426" s="98"/>
      <c r="MBR426" s="98"/>
      <c r="MBS426" s="98"/>
      <c r="MBT426" s="98"/>
      <c r="MBU426" s="98"/>
      <c r="MBV426" s="98"/>
      <c r="MBW426" s="98"/>
      <c r="MBX426" s="98"/>
      <c r="MBY426" s="98"/>
      <c r="MBZ426" s="98"/>
      <c r="MCA426" s="98"/>
      <c r="MCB426" s="98"/>
      <c r="MCC426" s="98"/>
      <c r="MCD426" s="98"/>
      <c r="MCE426" s="98"/>
      <c r="MCF426" s="98"/>
      <c r="MCG426" s="98"/>
      <c r="MCH426" s="98"/>
      <c r="MCI426" s="98"/>
      <c r="MCJ426" s="98"/>
      <c r="MCK426" s="98"/>
      <c r="MCL426" s="98"/>
      <c r="MCM426" s="98"/>
      <c r="MCN426" s="98"/>
      <c r="MCO426" s="98"/>
      <c r="MCP426" s="98"/>
      <c r="MCQ426" s="98"/>
      <c r="MCR426" s="98"/>
      <c r="MCS426" s="98"/>
      <c r="MCT426" s="98"/>
      <c r="MCU426" s="98"/>
      <c r="MCV426" s="98"/>
      <c r="MCW426" s="98"/>
      <c r="MCX426" s="98"/>
      <c r="MCY426" s="98"/>
      <c r="MCZ426" s="98"/>
      <c r="MDA426" s="98"/>
      <c r="MDB426" s="98"/>
      <c r="MDC426" s="98"/>
      <c r="MDD426" s="98"/>
      <c r="MDE426" s="98"/>
      <c r="MDF426" s="98"/>
      <c r="MDG426" s="98"/>
      <c r="MDH426" s="98"/>
      <c r="MDI426" s="98"/>
      <c r="MDJ426" s="98"/>
      <c r="MDK426" s="98"/>
      <c r="MDL426" s="98"/>
      <c r="MDM426" s="98"/>
      <c r="MDN426" s="98"/>
      <c r="MDO426" s="98"/>
      <c r="MDP426" s="98"/>
      <c r="MDQ426" s="98"/>
      <c r="MDR426" s="98"/>
      <c r="MDS426" s="98"/>
      <c r="MDT426" s="98"/>
      <c r="MDU426" s="98"/>
      <c r="MDV426" s="98"/>
      <c r="MDW426" s="98"/>
      <c r="MDX426" s="98"/>
      <c r="MDY426" s="98"/>
      <c r="MDZ426" s="98"/>
      <c r="MEA426" s="98"/>
      <c r="MEB426" s="98"/>
      <c r="MEC426" s="98"/>
      <c r="MED426" s="98"/>
      <c r="MEE426" s="98"/>
      <c r="MEF426" s="98"/>
      <c r="MEG426" s="98"/>
      <c r="MEH426" s="98"/>
      <c r="MEI426" s="98"/>
      <c r="MEJ426" s="98"/>
      <c r="MEK426" s="98"/>
      <c r="MEL426" s="98"/>
      <c r="MEM426" s="98"/>
      <c r="MEN426" s="98"/>
      <c r="MEO426" s="98"/>
      <c r="MEP426" s="98"/>
      <c r="MEQ426" s="98"/>
      <c r="MER426" s="98"/>
      <c r="MES426" s="98"/>
      <c r="MET426" s="98"/>
      <c r="MEU426" s="98"/>
      <c r="MEV426" s="98"/>
      <c r="MEW426" s="98"/>
      <c r="MEX426" s="98"/>
      <c r="MEY426" s="98"/>
      <c r="MEZ426" s="98"/>
      <c r="MFA426" s="98"/>
      <c r="MFB426" s="98"/>
      <c r="MFC426" s="98"/>
      <c r="MFD426" s="98"/>
      <c r="MFE426" s="98"/>
      <c r="MFF426" s="98"/>
      <c r="MFG426" s="98"/>
      <c r="MFH426" s="98"/>
      <c r="MFI426" s="98"/>
      <c r="MFJ426" s="98"/>
      <c r="MFK426" s="98"/>
      <c r="MFL426" s="98"/>
      <c r="MFM426" s="98"/>
      <c r="MFN426" s="98"/>
      <c r="MFO426" s="98"/>
      <c r="MFP426" s="98"/>
      <c r="MFQ426" s="98"/>
      <c r="MFR426" s="98"/>
      <c r="MFS426" s="98"/>
      <c r="MFT426" s="98"/>
      <c r="MFU426" s="98"/>
      <c r="MFV426" s="98"/>
      <c r="MFW426" s="98"/>
      <c r="MFX426" s="98"/>
      <c r="MFY426" s="98"/>
      <c r="MFZ426" s="98"/>
      <c r="MGA426" s="98"/>
      <c r="MGB426" s="98"/>
      <c r="MGC426" s="98"/>
      <c r="MGD426" s="98"/>
      <c r="MGE426" s="98"/>
      <c r="MGF426" s="98"/>
      <c r="MGG426" s="98"/>
      <c r="MGH426" s="98"/>
      <c r="MGI426" s="98"/>
      <c r="MGJ426" s="98"/>
      <c r="MGK426" s="98"/>
      <c r="MGL426" s="98"/>
      <c r="MGM426" s="98"/>
      <c r="MGN426" s="98"/>
      <c r="MGO426" s="98"/>
      <c r="MGP426" s="98"/>
      <c r="MGQ426" s="98"/>
      <c r="MGR426" s="98"/>
      <c r="MGS426" s="98"/>
      <c r="MGT426" s="98"/>
      <c r="MGU426" s="98"/>
      <c r="MGV426" s="98"/>
      <c r="MGW426" s="98"/>
      <c r="MGX426" s="98"/>
      <c r="MGY426" s="98"/>
      <c r="MGZ426" s="98"/>
      <c r="MHA426" s="98"/>
      <c r="MHB426" s="98"/>
      <c r="MHC426" s="98"/>
      <c r="MHD426" s="98"/>
      <c r="MHE426" s="98"/>
      <c r="MHF426" s="98"/>
      <c r="MHG426" s="98"/>
      <c r="MHH426" s="98"/>
      <c r="MHI426" s="98"/>
      <c r="MHJ426" s="98"/>
      <c r="MHK426" s="98"/>
      <c r="MHL426" s="98"/>
      <c r="MHM426" s="98"/>
      <c r="MHN426" s="98"/>
      <c r="MHO426" s="98"/>
      <c r="MHP426" s="98"/>
      <c r="MHQ426" s="98"/>
      <c r="MHR426" s="98"/>
      <c r="MHS426" s="98"/>
      <c r="MHT426" s="98"/>
      <c r="MHU426" s="98"/>
      <c r="MHV426" s="98"/>
      <c r="MHW426" s="98"/>
      <c r="MHX426" s="98"/>
      <c r="MHY426" s="98"/>
      <c r="MHZ426" s="98"/>
      <c r="MIA426" s="98"/>
      <c r="MIB426" s="98"/>
      <c r="MIC426" s="98"/>
      <c r="MID426" s="98"/>
      <c r="MIE426" s="98"/>
      <c r="MIF426" s="98"/>
      <c r="MIG426" s="98"/>
      <c r="MIH426" s="98"/>
      <c r="MII426" s="98"/>
      <c r="MIJ426" s="98"/>
      <c r="MIK426" s="98"/>
      <c r="MIL426" s="98"/>
      <c r="MIM426" s="98"/>
      <c r="MIN426" s="98"/>
      <c r="MIO426" s="98"/>
      <c r="MIP426" s="98"/>
      <c r="MIQ426" s="98"/>
      <c r="MIR426" s="98"/>
      <c r="MIS426" s="98"/>
      <c r="MIT426" s="98"/>
      <c r="MIU426" s="98"/>
      <c r="MIV426" s="98"/>
      <c r="MIW426" s="98"/>
      <c r="MIX426" s="98"/>
      <c r="MIY426" s="98"/>
      <c r="MIZ426" s="98"/>
      <c r="MJA426" s="98"/>
      <c r="MJB426" s="98"/>
      <c r="MJC426" s="98"/>
      <c r="MJD426" s="98"/>
      <c r="MJE426" s="98"/>
      <c r="MJF426" s="98"/>
      <c r="MJG426" s="98"/>
      <c r="MJH426" s="98"/>
      <c r="MJI426" s="98"/>
      <c r="MJJ426" s="98"/>
      <c r="MJK426" s="98"/>
      <c r="MJL426" s="98"/>
      <c r="MJM426" s="98"/>
      <c r="MJN426" s="98"/>
      <c r="MJO426" s="98"/>
      <c r="MJP426" s="98"/>
      <c r="MJQ426" s="98"/>
      <c r="MJR426" s="98"/>
      <c r="MJS426" s="98"/>
      <c r="MJT426" s="98"/>
      <c r="MJU426" s="98"/>
      <c r="MJV426" s="98"/>
      <c r="MJW426" s="98"/>
      <c r="MJX426" s="98"/>
      <c r="MJY426" s="98"/>
      <c r="MJZ426" s="98"/>
      <c r="MKA426" s="98"/>
      <c r="MKB426" s="98"/>
      <c r="MKC426" s="98"/>
      <c r="MKD426" s="98"/>
      <c r="MKE426" s="98"/>
      <c r="MKF426" s="98"/>
      <c r="MKG426" s="98"/>
      <c r="MKH426" s="98"/>
      <c r="MKI426" s="98"/>
      <c r="MKJ426" s="98"/>
      <c r="MKK426" s="98"/>
      <c r="MKL426" s="98"/>
      <c r="MKM426" s="98"/>
      <c r="MKN426" s="98"/>
      <c r="MKO426" s="98"/>
      <c r="MKP426" s="98"/>
      <c r="MKQ426" s="98"/>
      <c r="MKR426" s="98"/>
      <c r="MKS426" s="98"/>
      <c r="MKT426" s="98"/>
      <c r="MKU426" s="98"/>
      <c r="MKV426" s="98"/>
      <c r="MKW426" s="98"/>
      <c r="MKX426" s="98"/>
      <c r="MKY426" s="98"/>
      <c r="MKZ426" s="98"/>
      <c r="MLA426" s="98"/>
      <c r="MLB426" s="98"/>
      <c r="MLC426" s="98"/>
      <c r="MLD426" s="98"/>
      <c r="MLE426" s="98"/>
      <c r="MLF426" s="98"/>
      <c r="MLG426" s="98"/>
      <c r="MLH426" s="98"/>
      <c r="MLI426" s="98"/>
      <c r="MLJ426" s="98"/>
      <c r="MLK426" s="98"/>
      <c r="MLL426" s="98"/>
      <c r="MLM426" s="98"/>
      <c r="MLN426" s="98"/>
      <c r="MLO426" s="98"/>
      <c r="MLP426" s="98"/>
      <c r="MLQ426" s="98"/>
      <c r="MLR426" s="98"/>
      <c r="MLS426" s="98"/>
      <c r="MLT426" s="98"/>
      <c r="MLU426" s="98"/>
      <c r="MLV426" s="98"/>
      <c r="MLW426" s="98"/>
      <c r="MLX426" s="98"/>
      <c r="MLY426" s="98"/>
      <c r="MLZ426" s="98"/>
      <c r="MMA426" s="98"/>
      <c r="MMB426" s="98"/>
      <c r="MMC426" s="98"/>
      <c r="MMD426" s="98"/>
      <c r="MME426" s="98"/>
      <c r="MMF426" s="98"/>
      <c r="MMG426" s="98"/>
      <c r="MMH426" s="98"/>
      <c r="MMI426" s="98"/>
      <c r="MMJ426" s="98"/>
      <c r="MMK426" s="98"/>
      <c r="MML426" s="98"/>
      <c r="MMM426" s="98"/>
      <c r="MMN426" s="98"/>
      <c r="MMO426" s="98"/>
      <c r="MMP426" s="98"/>
      <c r="MMQ426" s="98"/>
      <c r="MMR426" s="98"/>
      <c r="MMS426" s="98"/>
      <c r="MMT426" s="98"/>
      <c r="MMU426" s="98"/>
      <c r="MMV426" s="98"/>
      <c r="MMW426" s="98"/>
      <c r="MMX426" s="98"/>
      <c r="MMY426" s="98"/>
      <c r="MMZ426" s="98"/>
      <c r="MNA426" s="98"/>
      <c r="MNB426" s="98"/>
      <c r="MNC426" s="98"/>
      <c r="MND426" s="98"/>
      <c r="MNE426" s="98"/>
      <c r="MNF426" s="98"/>
      <c r="MNG426" s="98"/>
      <c r="MNH426" s="98"/>
      <c r="MNI426" s="98"/>
      <c r="MNJ426" s="98"/>
      <c r="MNK426" s="98"/>
      <c r="MNL426" s="98"/>
      <c r="MNM426" s="98"/>
      <c r="MNN426" s="98"/>
      <c r="MNO426" s="98"/>
      <c r="MNP426" s="98"/>
      <c r="MNQ426" s="98"/>
      <c r="MNR426" s="98"/>
      <c r="MNS426" s="98"/>
      <c r="MNT426" s="98"/>
      <c r="MNU426" s="98"/>
      <c r="MNV426" s="98"/>
      <c r="MNW426" s="98"/>
      <c r="MNX426" s="98"/>
      <c r="MNY426" s="98"/>
      <c r="MNZ426" s="98"/>
      <c r="MOA426" s="98"/>
      <c r="MOB426" s="98"/>
      <c r="MOC426" s="98"/>
      <c r="MOD426" s="98"/>
      <c r="MOE426" s="98"/>
      <c r="MOF426" s="98"/>
      <c r="MOG426" s="98"/>
      <c r="MOH426" s="98"/>
      <c r="MOI426" s="98"/>
      <c r="MOJ426" s="98"/>
      <c r="MOK426" s="98"/>
      <c r="MOL426" s="98"/>
      <c r="MOM426" s="98"/>
      <c r="MON426" s="98"/>
      <c r="MOO426" s="98"/>
      <c r="MOP426" s="98"/>
      <c r="MOQ426" s="98"/>
      <c r="MOR426" s="98"/>
      <c r="MOS426" s="98"/>
      <c r="MOT426" s="98"/>
      <c r="MOU426" s="98"/>
      <c r="MOV426" s="98"/>
      <c r="MOW426" s="98"/>
      <c r="MOX426" s="98"/>
      <c r="MOY426" s="98"/>
      <c r="MOZ426" s="98"/>
      <c r="MPA426" s="98"/>
      <c r="MPB426" s="98"/>
      <c r="MPC426" s="98"/>
      <c r="MPD426" s="98"/>
      <c r="MPE426" s="98"/>
      <c r="MPF426" s="98"/>
      <c r="MPG426" s="98"/>
      <c r="MPH426" s="98"/>
      <c r="MPI426" s="98"/>
      <c r="MPJ426" s="98"/>
      <c r="MPK426" s="98"/>
      <c r="MPL426" s="98"/>
      <c r="MPM426" s="98"/>
      <c r="MPN426" s="98"/>
      <c r="MPO426" s="98"/>
      <c r="MPP426" s="98"/>
      <c r="MPQ426" s="98"/>
      <c r="MPR426" s="98"/>
      <c r="MPS426" s="98"/>
      <c r="MPT426" s="98"/>
      <c r="MPU426" s="98"/>
      <c r="MPV426" s="98"/>
      <c r="MPW426" s="98"/>
      <c r="MPX426" s="98"/>
      <c r="MPY426" s="98"/>
      <c r="MPZ426" s="98"/>
      <c r="MQA426" s="98"/>
      <c r="MQB426" s="98"/>
      <c r="MQC426" s="98"/>
      <c r="MQD426" s="98"/>
      <c r="MQE426" s="98"/>
      <c r="MQF426" s="98"/>
      <c r="MQG426" s="98"/>
      <c r="MQH426" s="98"/>
      <c r="MQI426" s="98"/>
      <c r="MQJ426" s="98"/>
      <c r="MQK426" s="98"/>
      <c r="MQL426" s="98"/>
      <c r="MQM426" s="98"/>
      <c r="MQN426" s="98"/>
      <c r="MQO426" s="98"/>
      <c r="MQP426" s="98"/>
      <c r="MQQ426" s="98"/>
      <c r="MQR426" s="98"/>
      <c r="MQS426" s="98"/>
      <c r="MQT426" s="98"/>
      <c r="MQU426" s="98"/>
      <c r="MQV426" s="98"/>
      <c r="MQW426" s="98"/>
      <c r="MQX426" s="98"/>
      <c r="MQY426" s="98"/>
      <c r="MQZ426" s="98"/>
      <c r="MRA426" s="98"/>
      <c r="MRB426" s="98"/>
      <c r="MRC426" s="98"/>
      <c r="MRD426" s="98"/>
      <c r="MRE426" s="98"/>
      <c r="MRF426" s="98"/>
      <c r="MRG426" s="98"/>
      <c r="MRH426" s="98"/>
      <c r="MRI426" s="98"/>
      <c r="MRJ426" s="98"/>
      <c r="MRK426" s="98"/>
      <c r="MRL426" s="98"/>
      <c r="MRM426" s="98"/>
      <c r="MRN426" s="98"/>
      <c r="MRO426" s="98"/>
      <c r="MRP426" s="98"/>
      <c r="MRQ426" s="98"/>
      <c r="MRR426" s="98"/>
      <c r="MRS426" s="98"/>
      <c r="MRT426" s="98"/>
      <c r="MRU426" s="98"/>
      <c r="MRV426" s="98"/>
      <c r="MRW426" s="98"/>
      <c r="MRX426" s="98"/>
      <c r="MRY426" s="98"/>
      <c r="MRZ426" s="98"/>
      <c r="MSA426" s="98"/>
      <c r="MSB426" s="98"/>
      <c r="MSC426" s="98"/>
      <c r="MSD426" s="98"/>
      <c r="MSE426" s="98"/>
      <c r="MSF426" s="98"/>
      <c r="MSG426" s="98"/>
      <c r="MSH426" s="98"/>
      <c r="MSI426" s="98"/>
      <c r="MSJ426" s="98"/>
      <c r="MSK426" s="98"/>
      <c r="MSL426" s="98"/>
      <c r="MSM426" s="98"/>
      <c r="MSN426" s="98"/>
      <c r="MSO426" s="98"/>
      <c r="MSP426" s="98"/>
      <c r="MSQ426" s="98"/>
      <c r="MSR426" s="98"/>
      <c r="MSS426" s="98"/>
      <c r="MST426" s="98"/>
      <c r="MSU426" s="98"/>
      <c r="MSV426" s="98"/>
      <c r="MSW426" s="98"/>
      <c r="MSX426" s="98"/>
      <c r="MSY426" s="98"/>
      <c r="MSZ426" s="98"/>
      <c r="MTA426" s="98"/>
      <c r="MTB426" s="98"/>
      <c r="MTC426" s="98"/>
      <c r="MTD426" s="98"/>
      <c r="MTE426" s="98"/>
      <c r="MTF426" s="98"/>
      <c r="MTG426" s="98"/>
      <c r="MTH426" s="98"/>
      <c r="MTI426" s="98"/>
      <c r="MTJ426" s="98"/>
      <c r="MTK426" s="98"/>
      <c r="MTL426" s="98"/>
      <c r="MTM426" s="98"/>
      <c r="MTN426" s="98"/>
      <c r="MTO426" s="98"/>
      <c r="MTP426" s="98"/>
      <c r="MTQ426" s="98"/>
      <c r="MTR426" s="98"/>
      <c r="MTS426" s="98"/>
      <c r="MTT426" s="98"/>
      <c r="MTU426" s="98"/>
      <c r="MTV426" s="98"/>
      <c r="MTW426" s="98"/>
      <c r="MTX426" s="98"/>
      <c r="MTY426" s="98"/>
      <c r="MTZ426" s="98"/>
      <c r="MUA426" s="98"/>
      <c r="MUB426" s="98"/>
      <c r="MUC426" s="98"/>
      <c r="MUD426" s="98"/>
      <c r="MUE426" s="98"/>
      <c r="MUF426" s="98"/>
      <c r="MUG426" s="98"/>
      <c r="MUH426" s="98"/>
      <c r="MUI426" s="98"/>
      <c r="MUJ426" s="98"/>
      <c r="MUK426" s="98"/>
      <c r="MUL426" s="98"/>
      <c r="MUM426" s="98"/>
      <c r="MUN426" s="98"/>
      <c r="MUO426" s="98"/>
      <c r="MUP426" s="98"/>
      <c r="MUQ426" s="98"/>
      <c r="MUR426" s="98"/>
      <c r="MUS426" s="98"/>
      <c r="MUT426" s="98"/>
      <c r="MUU426" s="98"/>
      <c r="MUV426" s="98"/>
      <c r="MUW426" s="98"/>
      <c r="MUX426" s="98"/>
      <c r="MUY426" s="98"/>
      <c r="MUZ426" s="98"/>
      <c r="MVA426" s="98"/>
      <c r="MVB426" s="98"/>
      <c r="MVC426" s="98"/>
      <c r="MVD426" s="98"/>
      <c r="MVE426" s="98"/>
      <c r="MVF426" s="98"/>
      <c r="MVG426" s="98"/>
      <c r="MVH426" s="98"/>
      <c r="MVI426" s="98"/>
      <c r="MVJ426" s="98"/>
      <c r="MVK426" s="98"/>
      <c r="MVL426" s="98"/>
      <c r="MVM426" s="98"/>
      <c r="MVN426" s="98"/>
      <c r="MVO426" s="98"/>
      <c r="MVP426" s="98"/>
      <c r="MVQ426" s="98"/>
      <c r="MVR426" s="98"/>
      <c r="MVS426" s="98"/>
      <c r="MVT426" s="98"/>
      <c r="MVU426" s="98"/>
      <c r="MVV426" s="98"/>
      <c r="MVW426" s="98"/>
      <c r="MVX426" s="98"/>
      <c r="MVY426" s="98"/>
      <c r="MVZ426" s="98"/>
      <c r="MWA426" s="98"/>
      <c r="MWB426" s="98"/>
      <c r="MWC426" s="98"/>
      <c r="MWD426" s="98"/>
      <c r="MWE426" s="98"/>
      <c r="MWF426" s="98"/>
      <c r="MWG426" s="98"/>
      <c r="MWH426" s="98"/>
      <c r="MWI426" s="98"/>
      <c r="MWJ426" s="98"/>
      <c r="MWK426" s="98"/>
      <c r="MWL426" s="98"/>
      <c r="MWM426" s="98"/>
      <c r="MWN426" s="98"/>
      <c r="MWO426" s="98"/>
      <c r="MWP426" s="98"/>
      <c r="MWQ426" s="98"/>
      <c r="MWR426" s="98"/>
      <c r="MWS426" s="98"/>
      <c r="MWT426" s="98"/>
      <c r="MWU426" s="98"/>
      <c r="MWV426" s="98"/>
      <c r="MWW426" s="98"/>
      <c r="MWX426" s="98"/>
      <c r="MWY426" s="98"/>
      <c r="MWZ426" s="98"/>
      <c r="MXA426" s="98"/>
      <c r="MXB426" s="98"/>
      <c r="MXC426" s="98"/>
      <c r="MXD426" s="98"/>
      <c r="MXE426" s="98"/>
      <c r="MXF426" s="98"/>
      <c r="MXG426" s="98"/>
      <c r="MXH426" s="98"/>
      <c r="MXI426" s="98"/>
      <c r="MXJ426" s="98"/>
      <c r="MXK426" s="98"/>
      <c r="MXL426" s="98"/>
      <c r="MXM426" s="98"/>
      <c r="MXN426" s="98"/>
      <c r="MXO426" s="98"/>
      <c r="MXP426" s="98"/>
      <c r="MXQ426" s="98"/>
      <c r="MXR426" s="98"/>
      <c r="MXS426" s="98"/>
      <c r="MXT426" s="98"/>
      <c r="MXU426" s="98"/>
      <c r="MXV426" s="98"/>
      <c r="MXW426" s="98"/>
      <c r="MXX426" s="98"/>
      <c r="MXY426" s="98"/>
      <c r="MXZ426" s="98"/>
      <c r="MYA426" s="98"/>
      <c r="MYB426" s="98"/>
      <c r="MYC426" s="98"/>
      <c r="MYD426" s="98"/>
      <c r="MYE426" s="98"/>
      <c r="MYF426" s="98"/>
      <c r="MYG426" s="98"/>
      <c r="MYH426" s="98"/>
      <c r="MYI426" s="98"/>
      <c r="MYJ426" s="98"/>
      <c r="MYK426" s="98"/>
      <c r="MYL426" s="98"/>
      <c r="MYM426" s="98"/>
      <c r="MYN426" s="98"/>
      <c r="MYO426" s="98"/>
      <c r="MYP426" s="98"/>
      <c r="MYQ426" s="98"/>
      <c r="MYR426" s="98"/>
      <c r="MYS426" s="98"/>
      <c r="MYT426" s="98"/>
      <c r="MYU426" s="98"/>
      <c r="MYV426" s="98"/>
      <c r="MYW426" s="98"/>
      <c r="MYX426" s="98"/>
      <c r="MYY426" s="98"/>
      <c r="MYZ426" s="98"/>
      <c r="MZA426" s="98"/>
      <c r="MZB426" s="98"/>
      <c r="MZC426" s="98"/>
      <c r="MZD426" s="98"/>
      <c r="MZE426" s="98"/>
      <c r="MZF426" s="98"/>
      <c r="MZG426" s="98"/>
      <c r="MZH426" s="98"/>
      <c r="MZI426" s="98"/>
      <c r="MZJ426" s="98"/>
      <c r="MZK426" s="98"/>
      <c r="MZL426" s="98"/>
      <c r="MZM426" s="98"/>
      <c r="MZN426" s="98"/>
      <c r="MZO426" s="98"/>
      <c r="MZP426" s="98"/>
      <c r="MZQ426" s="98"/>
      <c r="MZR426" s="98"/>
      <c r="MZS426" s="98"/>
      <c r="MZT426" s="98"/>
      <c r="MZU426" s="98"/>
      <c r="MZV426" s="98"/>
      <c r="MZW426" s="98"/>
      <c r="MZX426" s="98"/>
      <c r="MZY426" s="98"/>
      <c r="MZZ426" s="98"/>
      <c r="NAA426" s="98"/>
      <c r="NAB426" s="98"/>
      <c r="NAC426" s="98"/>
      <c r="NAD426" s="98"/>
      <c r="NAE426" s="98"/>
      <c r="NAF426" s="98"/>
      <c r="NAG426" s="98"/>
      <c r="NAH426" s="98"/>
      <c r="NAI426" s="98"/>
      <c r="NAJ426" s="98"/>
      <c r="NAK426" s="98"/>
      <c r="NAL426" s="98"/>
      <c r="NAM426" s="98"/>
      <c r="NAN426" s="98"/>
      <c r="NAO426" s="98"/>
      <c r="NAP426" s="98"/>
      <c r="NAQ426" s="98"/>
      <c r="NAR426" s="98"/>
      <c r="NAS426" s="98"/>
      <c r="NAT426" s="98"/>
      <c r="NAU426" s="98"/>
      <c r="NAV426" s="98"/>
      <c r="NAW426" s="98"/>
      <c r="NAX426" s="98"/>
      <c r="NAY426" s="98"/>
      <c r="NAZ426" s="98"/>
      <c r="NBA426" s="98"/>
      <c r="NBB426" s="98"/>
      <c r="NBC426" s="98"/>
      <c r="NBD426" s="98"/>
      <c r="NBE426" s="98"/>
      <c r="NBF426" s="98"/>
      <c r="NBG426" s="98"/>
      <c r="NBH426" s="98"/>
      <c r="NBI426" s="98"/>
      <c r="NBJ426" s="98"/>
      <c r="NBK426" s="98"/>
      <c r="NBL426" s="98"/>
      <c r="NBM426" s="98"/>
      <c r="NBN426" s="98"/>
      <c r="NBO426" s="98"/>
      <c r="NBP426" s="98"/>
      <c r="NBQ426" s="98"/>
      <c r="NBR426" s="98"/>
      <c r="NBS426" s="98"/>
      <c r="NBT426" s="98"/>
      <c r="NBU426" s="98"/>
      <c r="NBV426" s="98"/>
      <c r="NBW426" s="98"/>
      <c r="NBX426" s="98"/>
      <c r="NBY426" s="98"/>
      <c r="NBZ426" s="98"/>
      <c r="NCA426" s="98"/>
      <c r="NCB426" s="98"/>
      <c r="NCC426" s="98"/>
      <c r="NCD426" s="98"/>
      <c r="NCE426" s="98"/>
      <c r="NCF426" s="98"/>
      <c r="NCG426" s="98"/>
      <c r="NCH426" s="98"/>
      <c r="NCI426" s="98"/>
      <c r="NCJ426" s="98"/>
      <c r="NCK426" s="98"/>
      <c r="NCL426" s="98"/>
      <c r="NCM426" s="98"/>
      <c r="NCN426" s="98"/>
      <c r="NCO426" s="98"/>
      <c r="NCP426" s="98"/>
      <c r="NCQ426" s="98"/>
      <c r="NCR426" s="98"/>
      <c r="NCS426" s="98"/>
      <c r="NCT426" s="98"/>
      <c r="NCU426" s="98"/>
      <c r="NCV426" s="98"/>
      <c r="NCW426" s="98"/>
      <c r="NCX426" s="98"/>
      <c r="NCY426" s="98"/>
      <c r="NCZ426" s="98"/>
      <c r="NDA426" s="98"/>
      <c r="NDB426" s="98"/>
      <c r="NDC426" s="98"/>
      <c r="NDD426" s="98"/>
      <c r="NDE426" s="98"/>
      <c r="NDF426" s="98"/>
      <c r="NDG426" s="98"/>
      <c r="NDH426" s="98"/>
      <c r="NDI426" s="98"/>
      <c r="NDJ426" s="98"/>
      <c r="NDK426" s="98"/>
      <c r="NDL426" s="98"/>
      <c r="NDM426" s="98"/>
      <c r="NDN426" s="98"/>
      <c r="NDO426" s="98"/>
      <c r="NDP426" s="98"/>
      <c r="NDQ426" s="98"/>
      <c r="NDR426" s="98"/>
      <c r="NDS426" s="98"/>
      <c r="NDT426" s="98"/>
      <c r="NDU426" s="98"/>
      <c r="NDV426" s="98"/>
      <c r="NDW426" s="98"/>
      <c r="NDX426" s="98"/>
      <c r="NDY426" s="98"/>
      <c r="NDZ426" s="98"/>
      <c r="NEA426" s="98"/>
      <c r="NEB426" s="98"/>
      <c r="NEC426" s="98"/>
      <c r="NED426" s="98"/>
      <c r="NEE426" s="98"/>
      <c r="NEF426" s="98"/>
      <c r="NEG426" s="98"/>
      <c r="NEH426" s="98"/>
      <c r="NEI426" s="98"/>
      <c r="NEJ426" s="98"/>
      <c r="NEK426" s="98"/>
      <c r="NEL426" s="98"/>
      <c r="NEM426" s="98"/>
      <c r="NEN426" s="98"/>
      <c r="NEO426" s="98"/>
      <c r="NEP426" s="98"/>
      <c r="NEQ426" s="98"/>
      <c r="NER426" s="98"/>
      <c r="NES426" s="98"/>
      <c r="NET426" s="98"/>
      <c r="NEU426" s="98"/>
      <c r="NEV426" s="98"/>
      <c r="NEW426" s="98"/>
      <c r="NEX426" s="98"/>
      <c r="NEY426" s="98"/>
      <c r="NEZ426" s="98"/>
      <c r="NFA426" s="98"/>
      <c r="NFB426" s="98"/>
      <c r="NFC426" s="98"/>
      <c r="NFD426" s="98"/>
      <c r="NFE426" s="98"/>
      <c r="NFF426" s="98"/>
      <c r="NFG426" s="98"/>
      <c r="NFH426" s="98"/>
      <c r="NFI426" s="98"/>
      <c r="NFJ426" s="98"/>
      <c r="NFK426" s="98"/>
      <c r="NFL426" s="98"/>
      <c r="NFM426" s="98"/>
      <c r="NFN426" s="98"/>
      <c r="NFO426" s="98"/>
      <c r="NFP426" s="98"/>
      <c r="NFQ426" s="98"/>
      <c r="NFR426" s="98"/>
      <c r="NFS426" s="98"/>
      <c r="NFT426" s="98"/>
      <c r="NFU426" s="98"/>
      <c r="NFV426" s="98"/>
      <c r="NFW426" s="98"/>
      <c r="NFX426" s="98"/>
      <c r="NFY426" s="98"/>
      <c r="NFZ426" s="98"/>
      <c r="NGA426" s="98"/>
      <c r="NGB426" s="98"/>
      <c r="NGC426" s="98"/>
      <c r="NGD426" s="98"/>
      <c r="NGE426" s="98"/>
      <c r="NGF426" s="98"/>
      <c r="NGG426" s="98"/>
      <c r="NGH426" s="98"/>
      <c r="NGI426" s="98"/>
      <c r="NGJ426" s="98"/>
      <c r="NGK426" s="98"/>
      <c r="NGL426" s="98"/>
      <c r="NGM426" s="98"/>
      <c r="NGN426" s="98"/>
      <c r="NGO426" s="98"/>
      <c r="NGP426" s="98"/>
      <c r="NGQ426" s="98"/>
      <c r="NGR426" s="98"/>
      <c r="NGS426" s="98"/>
      <c r="NGT426" s="98"/>
      <c r="NGU426" s="98"/>
      <c r="NGV426" s="98"/>
      <c r="NGW426" s="98"/>
      <c r="NGX426" s="98"/>
      <c r="NGY426" s="98"/>
      <c r="NGZ426" s="98"/>
      <c r="NHA426" s="98"/>
      <c r="NHB426" s="98"/>
      <c r="NHC426" s="98"/>
      <c r="NHD426" s="98"/>
      <c r="NHE426" s="98"/>
      <c r="NHF426" s="98"/>
      <c r="NHG426" s="98"/>
      <c r="NHH426" s="98"/>
      <c r="NHI426" s="98"/>
      <c r="NHJ426" s="98"/>
      <c r="NHK426" s="98"/>
      <c r="NHL426" s="98"/>
      <c r="NHM426" s="98"/>
      <c r="NHN426" s="98"/>
      <c r="NHO426" s="98"/>
      <c r="NHP426" s="98"/>
      <c r="NHQ426" s="98"/>
      <c r="NHR426" s="98"/>
      <c r="NHS426" s="98"/>
      <c r="NHT426" s="98"/>
      <c r="NHU426" s="98"/>
      <c r="NHV426" s="98"/>
      <c r="NHW426" s="98"/>
      <c r="NHX426" s="98"/>
      <c r="NHY426" s="98"/>
      <c r="NHZ426" s="98"/>
      <c r="NIA426" s="98"/>
      <c r="NIB426" s="98"/>
      <c r="NIC426" s="98"/>
      <c r="NID426" s="98"/>
      <c r="NIE426" s="98"/>
      <c r="NIF426" s="98"/>
      <c r="NIG426" s="98"/>
      <c r="NIH426" s="98"/>
      <c r="NII426" s="98"/>
      <c r="NIJ426" s="98"/>
      <c r="NIK426" s="98"/>
      <c r="NIL426" s="98"/>
      <c r="NIM426" s="98"/>
      <c r="NIN426" s="98"/>
      <c r="NIO426" s="98"/>
      <c r="NIP426" s="98"/>
      <c r="NIQ426" s="98"/>
      <c r="NIR426" s="98"/>
      <c r="NIS426" s="98"/>
      <c r="NIT426" s="98"/>
      <c r="NIU426" s="98"/>
      <c r="NIV426" s="98"/>
      <c r="NIW426" s="98"/>
      <c r="NIX426" s="98"/>
      <c r="NIY426" s="98"/>
      <c r="NIZ426" s="98"/>
      <c r="NJA426" s="98"/>
      <c r="NJB426" s="98"/>
      <c r="NJC426" s="98"/>
      <c r="NJD426" s="98"/>
      <c r="NJE426" s="98"/>
      <c r="NJF426" s="98"/>
      <c r="NJG426" s="98"/>
      <c r="NJH426" s="98"/>
      <c r="NJI426" s="98"/>
      <c r="NJJ426" s="98"/>
      <c r="NJK426" s="98"/>
      <c r="NJL426" s="98"/>
      <c r="NJM426" s="98"/>
      <c r="NJN426" s="98"/>
      <c r="NJO426" s="98"/>
      <c r="NJP426" s="98"/>
      <c r="NJQ426" s="98"/>
      <c r="NJR426" s="98"/>
      <c r="NJS426" s="98"/>
      <c r="NJT426" s="98"/>
      <c r="NJU426" s="98"/>
      <c r="NJV426" s="98"/>
      <c r="NJW426" s="98"/>
      <c r="NJX426" s="98"/>
      <c r="NJY426" s="98"/>
      <c r="NJZ426" s="98"/>
      <c r="NKA426" s="98"/>
      <c r="NKB426" s="98"/>
      <c r="NKC426" s="98"/>
      <c r="NKD426" s="98"/>
      <c r="NKE426" s="98"/>
      <c r="NKF426" s="98"/>
      <c r="NKG426" s="98"/>
      <c r="NKH426" s="98"/>
      <c r="NKI426" s="98"/>
      <c r="NKJ426" s="98"/>
      <c r="NKK426" s="98"/>
      <c r="NKL426" s="98"/>
      <c r="NKM426" s="98"/>
      <c r="NKN426" s="98"/>
      <c r="NKO426" s="98"/>
      <c r="NKP426" s="98"/>
      <c r="NKQ426" s="98"/>
      <c r="NKR426" s="98"/>
      <c r="NKS426" s="98"/>
      <c r="NKT426" s="98"/>
      <c r="NKU426" s="98"/>
      <c r="NKV426" s="98"/>
      <c r="NKW426" s="98"/>
      <c r="NKX426" s="98"/>
      <c r="NKY426" s="98"/>
      <c r="NKZ426" s="98"/>
      <c r="NLA426" s="98"/>
      <c r="NLB426" s="98"/>
      <c r="NLC426" s="98"/>
      <c r="NLD426" s="98"/>
      <c r="NLE426" s="98"/>
      <c r="NLF426" s="98"/>
      <c r="NLG426" s="98"/>
      <c r="NLH426" s="98"/>
      <c r="NLI426" s="98"/>
      <c r="NLJ426" s="98"/>
      <c r="NLK426" s="98"/>
      <c r="NLL426" s="98"/>
      <c r="NLM426" s="98"/>
      <c r="NLN426" s="98"/>
      <c r="NLO426" s="98"/>
      <c r="NLP426" s="98"/>
      <c r="NLQ426" s="98"/>
      <c r="NLR426" s="98"/>
      <c r="NLS426" s="98"/>
      <c r="NLT426" s="98"/>
      <c r="NLU426" s="98"/>
      <c r="NLV426" s="98"/>
      <c r="NLW426" s="98"/>
      <c r="NLX426" s="98"/>
      <c r="NLY426" s="98"/>
      <c r="NLZ426" s="98"/>
      <c r="NMA426" s="98"/>
      <c r="NMB426" s="98"/>
      <c r="NMC426" s="98"/>
      <c r="NMD426" s="98"/>
      <c r="NME426" s="98"/>
      <c r="NMF426" s="98"/>
      <c r="NMG426" s="98"/>
      <c r="NMH426" s="98"/>
      <c r="NMI426" s="98"/>
      <c r="NMJ426" s="98"/>
      <c r="NMK426" s="98"/>
      <c r="NML426" s="98"/>
      <c r="NMM426" s="98"/>
      <c r="NMN426" s="98"/>
      <c r="NMO426" s="98"/>
      <c r="NMP426" s="98"/>
      <c r="NMQ426" s="98"/>
      <c r="NMR426" s="98"/>
      <c r="NMS426" s="98"/>
      <c r="NMT426" s="98"/>
      <c r="NMU426" s="98"/>
      <c r="NMV426" s="98"/>
      <c r="NMW426" s="98"/>
      <c r="NMX426" s="98"/>
      <c r="NMY426" s="98"/>
      <c r="NMZ426" s="98"/>
      <c r="NNA426" s="98"/>
      <c r="NNB426" s="98"/>
      <c r="NNC426" s="98"/>
      <c r="NND426" s="98"/>
      <c r="NNE426" s="98"/>
      <c r="NNF426" s="98"/>
      <c r="NNG426" s="98"/>
      <c r="NNH426" s="98"/>
      <c r="NNI426" s="98"/>
      <c r="NNJ426" s="98"/>
      <c r="NNK426" s="98"/>
      <c r="NNL426" s="98"/>
      <c r="NNM426" s="98"/>
      <c r="NNN426" s="98"/>
      <c r="NNO426" s="98"/>
      <c r="NNP426" s="98"/>
      <c r="NNQ426" s="98"/>
      <c r="NNR426" s="98"/>
      <c r="NNS426" s="98"/>
      <c r="NNT426" s="98"/>
      <c r="NNU426" s="98"/>
      <c r="NNV426" s="98"/>
      <c r="NNW426" s="98"/>
      <c r="NNX426" s="98"/>
      <c r="NNY426" s="98"/>
      <c r="NNZ426" s="98"/>
      <c r="NOA426" s="98"/>
      <c r="NOB426" s="98"/>
      <c r="NOC426" s="98"/>
      <c r="NOD426" s="98"/>
      <c r="NOE426" s="98"/>
      <c r="NOF426" s="98"/>
      <c r="NOG426" s="98"/>
      <c r="NOH426" s="98"/>
      <c r="NOI426" s="98"/>
      <c r="NOJ426" s="98"/>
      <c r="NOK426" s="98"/>
      <c r="NOL426" s="98"/>
      <c r="NOM426" s="98"/>
      <c r="NON426" s="98"/>
      <c r="NOO426" s="98"/>
      <c r="NOP426" s="98"/>
      <c r="NOQ426" s="98"/>
      <c r="NOR426" s="98"/>
      <c r="NOS426" s="98"/>
      <c r="NOT426" s="98"/>
      <c r="NOU426" s="98"/>
      <c r="NOV426" s="98"/>
      <c r="NOW426" s="98"/>
      <c r="NOX426" s="98"/>
      <c r="NOY426" s="98"/>
      <c r="NOZ426" s="98"/>
      <c r="NPA426" s="98"/>
      <c r="NPB426" s="98"/>
      <c r="NPC426" s="98"/>
      <c r="NPD426" s="98"/>
      <c r="NPE426" s="98"/>
      <c r="NPF426" s="98"/>
      <c r="NPG426" s="98"/>
      <c r="NPH426" s="98"/>
      <c r="NPI426" s="98"/>
      <c r="NPJ426" s="98"/>
      <c r="NPK426" s="98"/>
      <c r="NPL426" s="98"/>
      <c r="NPM426" s="98"/>
      <c r="NPN426" s="98"/>
      <c r="NPO426" s="98"/>
      <c r="NPP426" s="98"/>
      <c r="NPQ426" s="98"/>
      <c r="NPR426" s="98"/>
      <c r="NPS426" s="98"/>
      <c r="NPT426" s="98"/>
      <c r="NPU426" s="98"/>
      <c r="NPV426" s="98"/>
      <c r="NPW426" s="98"/>
      <c r="NPX426" s="98"/>
      <c r="NPY426" s="98"/>
      <c r="NPZ426" s="98"/>
      <c r="NQA426" s="98"/>
      <c r="NQB426" s="98"/>
      <c r="NQC426" s="98"/>
      <c r="NQD426" s="98"/>
      <c r="NQE426" s="98"/>
      <c r="NQF426" s="98"/>
      <c r="NQG426" s="98"/>
      <c r="NQH426" s="98"/>
      <c r="NQI426" s="98"/>
      <c r="NQJ426" s="98"/>
      <c r="NQK426" s="98"/>
      <c r="NQL426" s="98"/>
      <c r="NQM426" s="98"/>
      <c r="NQN426" s="98"/>
      <c r="NQO426" s="98"/>
      <c r="NQP426" s="98"/>
      <c r="NQQ426" s="98"/>
      <c r="NQR426" s="98"/>
      <c r="NQS426" s="98"/>
      <c r="NQT426" s="98"/>
      <c r="NQU426" s="98"/>
      <c r="NQV426" s="98"/>
      <c r="NQW426" s="98"/>
      <c r="NQX426" s="98"/>
      <c r="NQY426" s="98"/>
      <c r="NQZ426" s="98"/>
      <c r="NRA426" s="98"/>
      <c r="NRB426" s="98"/>
      <c r="NRC426" s="98"/>
      <c r="NRD426" s="98"/>
      <c r="NRE426" s="98"/>
      <c r="NRF426" s="98"/>
      <c r="NRG426" s="98"/>
      <c r="NRH426" s="98"/>
      <c r="NRI426" s="98"/>
      <c r="NRJ426" s="98"/>
      <c r="NRK426" s="98"/>
      <c r="NRL426" s="98"/>
      <c r="NRM426" s="98"/>
      <c r="NRN426" s="98"/>
      <c r="NRO426" s="98"/>
      <c r="NRP426" s="98"/>
      <c r="NRQ426" s="98"/>
      <c r="NRR426" s="98"/>
      <c r="NRS426" s="98"/>
      <c r="NRT426" s="98"/>
      <c r="NRU426" s="98"/>
      <c r="NRV426" s="98"/>
      <c r="NRW426" s="98"/>
      <c r="NRX426" s="98"/>
      <c r="NRY426" s="98"/>
      <c r="NRZ426" s="98"/>
      <c r="NSA426" s="98"/>
      <c r="NSB426" s="98"/>
      <c r="NSC426" s="98"/>
      <c r="NSD426" s="98"/>
      <c r="NSE426" s="98"/>
      <c r="NSF426" s="98"/>
      <c r="NSG426" s="98"/>
      <c r="NSH426" s="98"/>
      <c r="NSI426" s="98"/>
      <c r="NSJ426" s="98"/>
      <c r="NSK426" s="98"/>
      <c r="NSL426" s="98"/>
      <c r="NSM426" s="98"/>
      <c r="NSN426" s="98"/>
      <c r="NSO426" s="98"/>
      <c r="NSP426" s="98"/>
      <c r="NSQ426" s="98"/>
      <c r="NSR426" s="98"/>
      <c r="NSS426" s="98"/>
      <c r="NST426" s="98"/>
      <c r="NSU426" s="98"/>
      <c r="NSV426" s="98"/>
      <c r="NSW426" s="98"/>
      <c r="NSX426" s="98"/>
      <c r="NSY426" s="98"/>
      <c r="NSZ426" s="98"/>
      <c r="NTA426" s="98"/>
      <c r="NTB426" s="98"/>
      <c r="NTC426" s="98"/>
      <c r="NTD426" s="98"/>
      <c r="NTE426" s="98"/>
      <c r="NTF426" s="98"/>
      <c r="NTG426" s="98"/>
      <c r="NTH426" s="98"/>
      <c r="NTI426" s="98"/>
      <c r="NTJ426" s="98"/>
      <c r="NTK426" s="98"/>
      <c r="NTL426" s="98"/>
      <c r="NTM426" s="98"/>
      <c r="NTN426" s="98"/>
      <c r="NTO426" s="98"/>
      <c r="NTP426" s="98"/>
      <c r="NTQ426" s="98"/>
      <c r="NTR426" s="98"/>
      <c r="NTS426" s="98"/>
      <c r="NTT426" s="98"/>
      <c r="NTU426" s="98"/>
      <c r="NTV426" s="98"/>
      <c r="NTW426" s="98"/>
      <c r="NTX426" s="98"/>
      <c r="NTY426" s="98"/>
      <c r="NTZ426" s="98"/>
      <c r="NUA426" s="98"/>
      <c r="NUB426" s="98"/>
      <c r="NUC426" s="98"/>
      <c r="NUD426" s="98"/>
      <c r="NUE426" s="98"/>
      <c r="NUF426" s="98"/>
      <c r="NUG426" s="98"/>
      <c r="NUH426" s="98"/>
      <c r="NUI426" s="98"/>
      <c r="NUJ426" s="98"/>
      <c r="NUK426" s="98"/>
      <c r="NUL426" s="98"/>
      <c r="NUM426" s="98"/>
      <c r="NUN426" s="98"/>
      <c r="NUO426" s="98"/>
      <c r="NUP426" s="98"/>
      <c r="NUQ426" s="98"/>
      <c r="NUR426" s="98"/>
      <c r="NUS426" s="98"/>
      <c r="NUT426" s="98"/>
      <c r="NUU426" s="98"/>
      <c r="NUV426" s="98"/>
      <c r="NUW426" s="98"/>
      <c r="NUX426" s="98"/>
      <c r="NUY426" s="98"/>
      <c r="NUZ426" s="98"/>
      <c r="NVA426" s="98"/>
      <c r="NVB426" s="98"/>
      <c r="NVC426" s="98"/>
      <c r="NVD426" s="98"/>
      <c r="NVE426" s="98"/>
      <c r="NVF426" s="98"/>
      <c r="NVG426" s="98"/>
      <c r="NVH426" s="98"/>
      <c r="NVI426" s="98"/>
      <c r="NVJ426" s="98"/>
      <c r="NVK426" s="98"/>
      <c r="NVL426" s="98"/>
      <c r="NVM426" s="98"/>
      <c r="NVN426" s="98"/>
      <c r="NVO426" s="98"/>
      <c r="NVP426" s="98"/>
      <c r="NVQ426" s="98"/>
      <c r="NVR426" s="98"/>
      <c r="NVS426" s="98"/>
      <c r="NVT426" s="98"/>
      <c r="NVU426" s="98"/>
      <c r="NVV426" s="98"/>
      <c r="NVW426" s="98"/>
      <c r="NVX426" s="98"/>
      <c r="NVY426" s="98"/>
      <c r="NVZ426" s="98"/>
      <c r="NWA426" s="98"/>
      <c r="NWB426" s="98"/>
      <c r="NWC426" s="98"/>
      <c r="NWD426" s="98"/>
      <c r="NWE426" s="98"/>
      <c r="NWF426" s="98"/>
      <c r="NWG426" s="98"/>
      <c r="NWH426" s="98"/>
      <c r="NWI426" s="98"/>
      <c r="NWJ426" s="98"/>
      <c r="NWK426" s="98"/>
      <c r="NWL426" s="98"/>
      <c r="NWM426" s="98"/>
      <c r="NWN426" s="98"/>
      <c r="NWO426" s="98"/>
      <c r="NWP426" s="98"/>
      <c r="NWQ426" s="98"/>
      <c r="NWR426" s="98"/>
      <c r="NWS426" s="98"/>
      <c r="NWT426" s="98"/>
      <c r="NWU426" s="98"/>
      <c r="NWV426" s="98"/>
      <c r="NWW426" s="98"/>
      <c r="NWX426" s="98"/>
      <c r="NWY426" s="98"/>
      <c r="NWZ426" s="98"/>
      <c r="NXA426" s="98"/>
      <c r="NXB426" s="98"/>
      <c r="NXC426" s="98"/>
      <c r="NXD426" s="98"/>
      <c r="NXE426" s="98"/>
      <c r="NXF426" s="98"/>
      <c r="NXG426" s="98"/>
      <c r="NXH426" s="98"/>
      <c r="NXI426" s="98"/>
      <c r="NXJ426" s="98"/>
      <c r="NXK426" s="98"/>
      <c r="NXL426" s="98"/>
      <c r="NXM426" s="98"/>
      <c r="NXN426" s="98"/>
      <c r="NXO426" s="98"/>
      <c r="NXP426" s="98"/>
      <c r="NXQ426" s="98"/>
      <c r="NXR426" s="98"/>
      <c r="NXS426" s="98"/>
      <c r="NXT426" s="98"/>
      <c r="NXU426" s="98"/>
      <c r="NXV426" s="98"/>
      <c r="NXW426" s="98"/>
      <c r="NXX426" s="98"/>
      <c r="NXY426" s="98"/>
      <c r="NXZ426" s="98"/>
      <c r="NYA426" s="98"/>
      <c r="NYB426" s="98"/>
      <c r="NYC426" s="98"/>
      <c r="NYD426" s="98"/>
      <c r="NYE426" s="98"/>
      <c r="NYF426" s="98"/>
      <c r="NYG426" s="98"/>
      <c r="NYH426" s="98"/>
      <c r="NYI426" s="98"/>
      <c r="NYJ426" s="98"/>
      <c r="NYK426" s="98"/>
      <c r="NYL426" s="98"/>
      <c r="NYM426" s="98"/>
      <c r="NYN426" s="98"/>
      <c r="NYO426" s="98"/>
      <c r="NYP426" s="98"/>
      <c r="NYQ426" s="98"/>
      <c r="NYR426" s="98"/>
      <c r="NYS426" s="98"/>
      <c r="NYT426" s="98"/>
      <c r="NYU426" s="98"/>
      <c r="NYV426" s="98"/>
      <c r="NYW426" s="98"/>
      <c r="NYX426" s="98"/>
      <c r="NYY426" s="98"/>
      <c r="NYZ426" s="98"/>
      <c r="NZA426" s="98"/>
      <c r="NZB426" s="98"/>
      <c r="NZC426" s="98"/>
      <c r="NZD426" s="98"/>
      <c r="NZE426" s="98"/>
      <c r="NZF426" s="98"/>
      <c r="NZG426" s="98"/>
      <c r="NZH426" s="98"/>
      <c r="NZI426" s="98"/>
      <c r="NZJ426" s="98"/>
      <c r="NZK426" s="98"/>
      <c r="NZL426" s="98"/>
      <c r="NZM426" s="98"/>
      <c r="NZN426" s="98"/>
      <c r="NZO426" s="98"/>
      <c r="NZP426" s="98"/>
      <c r="NZQ426" s="98"/>
      <c r="NZR426" s="98"/>
      <c r="NZS426" s="98"/>
      <c r="NZT426" s="98"/>
      <c r="NZU426" s="98"/>
      <c r="NZV426" s="98"/>
      <c r="NZW426" s="98"/>
      <c r="NZX426" s="98"/>
      <c r="NZY426" s="98"/>
      <c r="NZZ426" s="98"/>
      <c r="OAA426" s="98"/>
      <c r="OAB426" s="98"/>
      <c r="OAC426" s="98"/>
      <c r="OAD426" s="98"/>
      <c r="OAE426" s="98"/>
      <c r="OAF426" s="98"/>
      <c r="OAG426" s="98"/>
      <c r="OAH426" s="98"/>
      <c r="OAI426" s="98"/>
      <c r="OAJ426" s="98"/>
      <c r="OAK426" s="98"/>
      <c r="OAL426" s="98"/>
      <c r="OAM426" s="98"/>
      <c r="OAN426" s="98"/>
      <c r="OAO426" s="98"/>
      <c r="OAP426" s="98"/>
      <c r="OAQ426" s="98"/>
      <c r="OAR426" s="98"/>
      <c r="OAS426" s="98"/>
      <c r="OAT426" s="98"/>
      <c r="OAU426" s="98"/>
      <c r="OAV426" s="98"/>
      <c r="OAW426" s="98"/>
      <c r="OAX426" s="98"/>
      <c r="OAY426" s="98"/>
      <c r="OAZ426" s="98"/>
      <c r="OBA426" s="98"/>
      <c r="OBB426" s="98"/>
      <c r="OBC426" s="98"/>
      <c r="OBD426" s="98"/>
      <c r="OBE426" s="98"/>
      <c r="OBF426" s="98"/>
      <c r="OBG426" s="98"/>
      <c r="OBH426" s="98"/>
      <c r="OBI426" s="98"/>
      <c r="OBJ426" s="98"/>
      <c r="OBK426" s="98"/>
      <c r="OBL426" s="98"/>
      <c r="OBM426" s="98"/>
      <c r="OBN426" s="98"/>
      <c r="OBO426" s="98"/>
      <c r="OBP426" s="98"/>
      <c r="OBQ426" s="98"/>
      <c r="OBR426" s="98"/>
      <c r="OBS426" s="98"/>
      <c r="OBT426" s="98"/>
      <c r="OBU426" s="98"/>
      <c r="OBV426" s="98"/>
      <c r="OBW426" s="98"/>
      <c r="OBX426" s="98"/>
      <c r="OBY426" s="98"/>
      <c r="OBZ426" s="98"/>
      <c r="OCA426" s="98"/>
      <c r="OCB426" s="98"/>
      <c r="OCC426" s="98"/>
      <c r="OCD426" s="98"/>
      <c r="OCE426" s="98"/>
      <c r="OCF426" s="98"/>
      <c r="OCG426" s="98"/>
      <c r="OCH426" s="98"/>
      <c r="OCI426" s="98"/>
      <c r="OCJ426" s="98"/>
      <c r="OCK426" s="98"/>
      <c r="OCL426" s="98"/>
      <c r="OCM426" s="98"/>
      <c r="OCN426" s="98"/>
      <c r="OCO426" s="98"/>
      <c r="OCP426" s="98"/>
      <c r="OCQ426" s="98"/>
      <c r="OCR426" s="98"/>
      <c r="OCS426" s="98"/>
      <c r="OCT426" s="98"/>
      <c r="OCU426" s="98"/>
      <c r="OCV426" s="98"/>
      <c r="OCW426" s="98"/>
      <c r="OCX426" s="98"/>
      <c r="OCY426" s="98"/>
      <c r="OCZ426" s="98"/>
      <c r="ODA426" s="98"/>
      <c r="ODB426" s="98"/>
      <c r="ODC426" s="98"/>
      <c r="ODD426" s="98"/>
      <c r="ODE426" s="98"/>
      <c r="ODF426" s="98"/>
      <c r="ODG426" s="98"/>
      <c r="ODH426" s="98"/>
      <c r="ODI426" s="98"/>
      <c r="ODJ426" s="98"/>
      <c r="ODK426" s="98"/>
      <c r="ODL426" s="98"/>
      <c r="ODM426" s="98"/>
      <c r="ODN426" s="98"/>
      <c r="ODO426" s="98"/>
      <c r="ODP426" s="98"/>
      <c r="ODQ426" s="98"/>
      <c r="ODR426" s="98"/>
      <c r="ODS426" s="98"/>
      <c r="ODT426" s="98"/>
      <c r="ODU426" s="98"/>
      <c r="ODV426" s="98"/>
      <c r="ODW426" s="98"/>
      <c r="ODX426" s="98"/>
      <c r="ODY426" s="98"/>
      <c r="ODZ426" s="98"/>
      <c r="OEA426" s="98"/>
      <c r="OEB426" s="98"/>
      <c r="OEC426" s="98"/>
      <c r="OED426" s="98"/>
      <c r="OEE426" s="98"/>
      <c r="OEF426" s="98"/>
      <c r="OEG426" s="98"/>
      <c r="OEH426" s="98"/>
      <c r="OEI426" s="98"/>
      <c r="OEJ426" s="98"/>
      <c r="OEK426" s="98"/>
      <c r="OEL426" s="98"/>
      <c r="OEM426" s="98"/>
      <c r="OEN426" s="98"/>
      <c r="OEO426" s="98"/>
      <c r="OEP426" s="98"/>
      <c r="OEQ426" s="98"/>
      <c r="OER426" s="98"/>
      <c r="OES426" s="98"/>
      <c r="OET426" s="98"/>
      <c r="OEU426" s="98"/>
      <c r="OEV426" s="98"/>
      <c r="OEW426" s="98"/>
      <c r="OEX426" s="98"/>
      <c r="OEY426" s="98"/>
      <c r="OEZ426" s="98"/>
      <c r="OFA426" s="98"/>
      <c r="OFB426" s="98"/>
      <c r="OFC426" s="98"/>
      <c r="OFD426" s="98"/>
      <c r="OFE426" s="98"/>
      <c r="OFF426" s="98"/>
      <c r="OFG426" s="98"/>
      <c r="OFH426" s="98"/>
      <c r="OFI426" s="98"/>
      <c r="OFJ426" s="98"/>
      <c r="OFK426" s="98"/>
      <c r="OFL426" s="98"/>
      <c r="OFM426" s="98"/>
      <c r="OFN426" s="98"/>
      <c r="OFO426" s="98"/>
      <c r="OFP426" s="98"/>
      <c r="OFQ426" s="98"/>
      <c r="OFR426" s="98"/>
      <c r="OFS426" s="98"/>
      <c r="OFT426" s="98"/>
      <c r="OFU426" s="98"/>
      <c r="OFV426" s="98"/>
      <c r="OFW426" s="98"/>
      <c r="OFX426" s="98"/>
      <c r="OFY426" s="98"/>
      <c r="OFZ426" s="98"/>
      <c r="OGA426" s="98"/>
      <c r="OGB426" s="98"/>
      <c r="OGC426" s="98"/>
      <c r="OGD426" s="98"/>
      <c r="OGE426" s="98"/>
      <c r="OGF426" s="98"/>
      <c r="OGG426" s="98"/>
      <c r="OGH426" s="98"/>
      <c r="OGI426" s="98"/>
      <c r="OGJ426" s="98"/>
      <c r="OGK426" s="98"/>
      <c r="OGL426" s="98"/>
      <c r="OGM426" s="98"/>
      <c r="OGN426" s="98"/>
      <c r="OGO426" s="98"/>
      <c r="OGP426" s="98"/>
      <c r="OGQ426" s="98"/>
      <c r="OGR426" s="98"/>
      <c r="OGS426" s="98"/>
      <c r="OGT426" s="98"/>
      <c r="OGU426" s="98"/>
      <c r="OGV426" s="98"/>
      <c r="OGW426" s="98"/>
      <c r="OGX426" s="98"/>
      <c r="OGY426" s="98"/>
      <c r="OGZ426" s="98"/>
      <c r="OHA426" s="98"/>
      <c r="OHB426" s="98"/>
      <c r="OHC426" s="98"/>
      <c r="OHD426" s="98"/>
      <c r="OHE426" s="98"/>
      <c r="OHF426" s="98"/>
      <c r="OHG426" s="98"/>
      <c r="OHH426" s="98"/>
      <c r="OHI426" s="98"/>
      <c r="OHJ426" s="98"/>
      <c r="OHK426" s="98"/>
      <c r="OHL426" s="98"/>
      <c r="OHM426" s="98"/>
      <c r="OHN426" s="98"/>
      <c r="OHO426" s="98"/>
      <c r="OHP426" s="98"/>
      <c r="OHQ426" s="98"/>
      <c r="OHR426" s="98"/>
      <c r="OHS426" s="98"/>
      <c r="OHT426" s="98"/>
      <c r="OHU426" s="98"/>
      <c r="OHV426" s="98"/>
      <c r="OHW426" s="98"/>
      <c r="OHX426" s="98"/>
      <c r="OHY426" s="98"/>
      <c r="OHZ426" s="98"/>
      <c r="OIA426" s="98"/>
      <c r="OIB426" s="98"/>
      <c r="OIC426" s="98"/>
      <c r="OID426" s="98"/>
      <c r="OIE426" s="98"/>
      <c r="OIF426" s="98"/>
      <c r="OIG426" s="98"/>
      <c r="OIH426" s="98"/>
      <c r="OII426" s="98"/>
      <c r="OIJ426" s="98"/>
      <c r="OIK426" s="98"/>
      <c r="OIL426" s="98"/>
      <c r="OIM426" s="98"/>
      <c r="OIN426" s="98"/>
      <c r="OIO426" s="98"/>
      <c r="OIP426" s="98"/>
      <c r="OIQ426" s="98"/>
      <c r="OIR426" s="98"/>
      <c r="OIS426" s="98"/>
      <c r="OIT426" s="98"/>
      <c r="OIU426" s="98"/>
      <c r="OIV426" s="98"/>
      <c r="OIW426" s="98"/>
      <c r="OIX426" s="98"/>
      <c r="OIY426" s="98"/>
      <c r="OIZ426" s="98"/>
      <c r="OJA426" s="98"/>
      <c r="OJB426" s="98"/>
      <c r="OJC426" s="98"/>
      <c r="OJD426" s="98"/>
      <c r="OJE426" s="98"/>
      <c r="OJF426" s="98"/>
      <c r="OJG426" s="98"/>
      <c r="OJH426" s="98"/>
      <c r="OJI426" s="98"/>
      <c r="OJJ426" s="98"/>
      <c r="OJK426" s="98"/>
      <c r="OJL426" s="98"/>
      <c r="OJM426" s="98"/>
      <c r="OJN426" s="98"/>
      <c r="OJO426" s="98"/>
      <c r="OJP426" s="98"/>
      <c r="OJQ426" s="98"/>
      <c r="OJR426" s="98"/>
      <c r="OJS426" s="98"/>
      <c r="OJT426" s="98"/>
      <c r="OJU426" s="98"/>
      <c r="OJV426" s="98"/>
      <c r="OJW426" s="98"/>
      <c r="OJX426" s="98"/>
      <c r="OJY426" s="98"/>
      <c r="OJZ426" s="98"/>
      <c r="OKA426" s="98"/>
      <c r="OKB426" s="98"/>
      <c r="OKC426" s="98"/>
      <c r="OKD426" s="98"/>
      <c r="OKE426" s="98"/>
      <c r="OKF426" s="98"/>
      <c r="OKG426" s="98"/>
      <c r="OKH426" s="98"/>
      <c r="OKI426" s="98"/>
      <c r="OKJ426" s="98"/>
      <c r="OKK426" s="98"/>
      <c r="OKL426" s="98"/>
      <c r="OKM426" s="98"/>
      <c r="OKN426" s="98"/>
      <c r="OKO426" s="98"/>
      <c r="OKP426" s="98"/>
      <c r="OKQ426" s="98"/>
      <c r="OKR426" s="98"/>
      <c r="OKS426" s="98"/>
      <c r="OKT426" s="98"/>
      <c r="OKU426" s="98"/>
      <c r="OKV426" s="98"/>
      <c r="OKW426" s="98"/>
      <c r="OKX426" s="98"/>
      <c r="OKY426" s="98"/>
      <c r="OKZ426" s="98"/>
      <c r="OLA426" s="98"/>
      <c r="OLB426" s="98"/>
      <c r="OLC426" s="98"/>
      <c r="OLD426" s="98"/>
      <c r="OLE426" s="98"/>
      <c r="OLF426" s="98"/>
      <c r="OLG426" s="98"/>
      <c r="OLH426" s="98"/>
      <c r="OLI426" s="98"/>
      <c r="OLJ426" s="98"/>
      <c r="OLK426" s="98"/>
      <c r="OLL426" s="98"/>
      <c r="OLM426" s="98"/>
      <c r="OLN426" s="98"/>
      <c r="OLO426" s="98"/>
      <c r="OLP426" s="98"/>
      <c r="OLQ426" s="98"/>
      <c r="OLR426" s="98"/>
      <c r="OLS426" s="98"/>
      <c r="OLT426" s="98"/>
      <c r="OLU426" s="98"/>
      <c r="OLV426" s="98"/>
      <c r="OLW426" s="98"/>
      <c r="OLX426" s="98"/>
      <c r="OLY426" s="98"/>
      <c r="OLZ426" s="98"/>
      <c r="OMA426" s="98"/>
      <c r="OMB426" s="98"/>
      <c r="OMC426" s="98"/>
      <c r="OMD426" s="98"/>
      <c r="OME426" s="98"/>
      <c r="OMF426" s="98"/>
      <c r="OMG426" s="98"/>
      <c r="OMH426" s="98"/>
      <c r="OMI426" s="98"/>
      <c r="OMJ426" s="98"/>
      <c r="OMK426" s="98"/>
      <c r="OML426" s="98"/>
      <c r="OMM426" s="98"/>
      <c r="OMN426" s="98"/>
      <c r="OMO426" s="98"/>
      <c r="OMP426" s="98"/>
      <c r="OMQ426" s="98"/>
      <c r="OMR426" s="98"/>
      <c r="OMS426" s="98"/>
      <c r="OMT426" s="98"/>
      <c r="OMU426" s="98"/>
      <c r="OMV426" s="98"/>
      <c r="OMW426" s="98"/>
      <c r="OMX426" s="98"/>
      <c r="OMY426" s="98"/>
      <c r="OMZ426" s="98"/>
      <c r="ONA426" s="98"/>
      <c r="ONB426" s="98"/>
      <c r="ONC426" s="98"/>
      <c r="OND426" s="98"/>
      <c r="ONE426" s="98"/>
      <c r="ONF426" s="98"/>
      <c r="ONG426" s="98"/>
      <c r="ONH426" s="98"/>
      <c r="ONI426" s="98"/>
      <c r="ONJ426" s="98"/>
      <c r="ONK426" s="98"/>
      <c r="ONL426" s="98"/>
      <c r="ONM426" s="98"/>
      <c r="ONN426" s="98"/>
      <c r="ONO426" s="98"/>
      <c r="ONP426" s="98"/>
      <c r="ONQ426" s="98"/>
      <c r="ONR426" s="98"/>
      <c r="ONS426" s="98"/>
      <c r="ONT426" s="98"/>
      <c r="ONU426" s="98"/>
      <c r="ONV426" s="98"/>
      <c r="ONW426" s="98"/>
      <c r="ONX426" s="98"/>
      <c r="ONY426" s="98"/>
      <c r="ONZ426" s="98"/>
      <c r="OOA426" s="98"/>
      <c r="OOB426" s="98"/>
      <c r="OOC426" s="98"/>
      <c r="OOD426" s="98"/>
      <c r="OOE426" s="98"/>
      <c r="OOF426" s="98"/>
      <c r="OOG426" s="98"/>
      <c r="OOH426" s="98"/>
      <c r="OOI426" s="98"/>
      <c r="OOJ426" s="98"/>
      <c r="OOK426" s="98"/>
      <c r="OOL426" s="98"/>
      <c r="OOM426" s="98"/>
      <c r="OON426" s="98"/>
      <c r="OOO426" s="98"/>
      <c r="OOP426" s="98"/>
      <c r="OOQ426" s="98"/>
      <c r="OOR426" s="98"/>
      <c r="OOS426" s="98"/>
      <c r="OOT426" s="98"/>
      <c r="OOU426" s="98"/>
      <c r="OOV426" s="98"/>
      <c r="OOW426" s="98"/>
      <c r="OOX426" s="98"/>
      <c r="OOY426" s="98"/>
      <c r="OOZ426" s="98"/>
      <c r="OPA426" s="98"/>
      <c r="OPB426" s="98"/>
      <c r="OPC426" s="98"/>
      <c r="OPD426" s="98"/>
      <c r="OPE426" s="98"/>
      <c r="OPF426" s="98"/>
      <c r="OPG426" s="98"/>
      <c r="OPH426" s="98"/>
      <c r="OPI426" s="98"/>
      <c r="OPJ426" s="98"/>
      <c r="OPK426" s="98"/>
      <c r="OPL426" s="98"/>
      <c r="OPM426" s="98"/>
      <c r="OPN426" s="98"/>
      <c r="OPO426" s="98"/>
      <c r="OPP426" s="98"/>
      <c r="OPQ426" s="98"/>
      <c r="OPR426" s="98"/>
      <c r="OPS426" s="98"/>
      <c r="OPT426" s="98"/>
      <c r="OPU426" s="98"/>
      <c r="OPV426" s="98"/>
      <c r="OPW426" s="98"/>
      <c r="OPX426" s="98"/>
      <c r="OPY426" s="98"/>
      <c r="OPZ426" s="98"/>
      <c r="OQA426" s="98"/>
      <c r="OQB426" s="98"/>
      <c r="OQC426" s="98"/>
      <c r="OQD426" s="98"/>
      <c r="OQE426" s="98"/>
      <c r="OQF426" s="98"/>
      <c r="OQG426" s="98"/>
      <c r="OQH426" s="98"/>
      <c r="OQI426" s="98"/>
      <c r="OQJ426" s="98"/>
      <c r="OQK426" s="98"/>
      <c r="OQL426" s="98"/>
      <c r="OQM426" s="98"/>
      <c r="OQN426" s="98"/>
      <c r="OQO426" s="98"/>
      <c r="OQP426" s="98"/>
      <c r="OQQ426" s="98"/>
      <c r="OQR426" s="98"/>
      <c r="OQS426" s="98"/>
      <c r="OQT426" s="98"/>
      <c r="OQU426" s="98"/>
      <c r="OQV426" s="98"/>
      <c r="OQW426" s="98"/>
      <c r="OQX426" s="98"/>
      <c r="OQY426" s="98"/>
      <c r="OQZ426" s="98"/>
      <c r="ORA426" s="98"/>
      <c r="ORB426" s="98"/>
      <c r="ORC426" s="98"/>
      <c r="ORD426" s="98"/>
      <c r="ORE426" s="98"/>
      <c r="ORF426" s="98"/>
      <c r="ORG426" s="98"/>
      <c r="ORH426" s="98"/>
      <c r="ORI426" s="98"/>
      <c r="ORJ426" s="98"/>
      <c r="ORK426" s="98"/>
      <c r="ORL426" s="98"/>
      <c r="ORM426" s="98"/>
      <c r="ORN426" s="98"/>
      <c r="ORO426" s="98"/>
      <c r="ORP426" s="98"/>
      <c r="ORQ426" s="98"/>
      <c r="ORR426" s="98"/>
      <c r="ORS426" s="98"/>
      <c r="ORT426" s="98"/>
      <c r="ORU426" s="98"/>
      <c r="ORV426" s="98"/>
      <c r="ORW426" s="98"/>
      <c r="ORX426" s="98"/>
      <c r="ORY426" s="98"/>
      <c r="ORZ426" s="98"/>
      <c r="OSA426" s="98"/>
      <c r="OSB426" s="98"/>
      <c r="OSC426" s="98"/>
      <c r="OSD426" s="98"/>
      <c r="OSE426" s="98"/>
      <c r="OSF426" s="98"/>
      <c r="OSG426" s="98"/>
      <c r="OSH426" s="98"/>
      <c r="OSI426" s="98"/>
      <c r="OSJ426" s="98"/>
      <c r="OSK426" s="98"/>
      <c r="OSL426" s="98"/>
      <c r="OSM426" s="98"/>
      <c r="OSN426" s="98"/>
      <c r="OSO426" s="98"/>
      <c r="OSP426" s="98"/>
      <c r="OSQ426" s="98"/>
      <c r="OSR426" s="98"/>
      <c r="OSS426" s="98"/>
      <c r="OST426" s="98"/>
      <c r="OSU426" s="98"/>
      <c r="OSV426" s="98"/>
      <c r="OSW426" s="98"/>
      <c r="OSX426" s="98"/>
      <c r="OSY426" s="98"/>
      <c r="OSZ426" s="98"/>
      <c r="OTA426" s="98"/>
      <c r="OTB426" s="98"/>
      <c r="OTC426" s="98"/>
      <c r="OTD426" s="98"/>
      <c r="OTE426" s="98"/>
      <c r="OTF426" s="98"/>
      <c r="OTG426" s="98"/>
      <c r="OTH426" s="98"/>
      <c r="OTI426" s="98"/>
      <c r="OTJ426" s="98"/>
      <c r="OTK426" s="98"/>
      <c r="OTL426" s="98"/>
      <c r="OTM426" s="98"/>
      <c r="OTN426" s="98"/>
      <c r="OTO426" s="98"/>
      <c r="OTP426" s="98"/>
      <c r="OTQ426" s="98"/>
      <c r="OTR426" s="98"/>
      <c r="OTS426" s="98"/>
      <c r="OTT426" s="98"/>
      <c r="OTU426" s="98"/>
      <c r="OTV426" s="98"/>
      <c r="OTW426" s="98"/>
      <c r="OTX426" s="98"/>
      <c r="OTY426" s="98"/>
      <c r="OTZ426" s="98"/>
      <c r="OUA426" s="98"/>
      <c r="OUB426" s="98"/>
      <c r="OUC426" s="98"/>
      <c r="OUD426" s="98"/>
      <c r="OUE426" s="98"/>
      <c r="OUF426" s="98"/>
      <c r="OUG426" s="98"/>
      <c r="OUH426" s="98"/>
      <c r="OUI426" s="98"/>
      <c r="OUJ426" s="98"/>
      <c r="OUK426" s="98"/>
      <c r="OUL426" s="98"/>
      <c r="OUM426" s="98"/>
      <c r="OUN426" s="98"/>
      <c r="OUO426" s="98"/>
      <c r="OUP426" s="98"/>
      <c r="OUQ426" s="98"/>
      <c r="OUR426" s="98"/>
      <c r="OUS426" s="98"/>
      <c r="OUT426" s="98"/>
      <c r="OUU426" s="98"/>
      <c r="OUV426" s="98"/>
      <c r="OUW426" s="98"/>
      <c r="OUX426" s="98"/>
      <c r="OUY426" s="98"/>
      <c r="OUZ426" s="98"/>
      <c r="OVA426" s="98"/>
      <c r="OVB426" s="98"/>
      <c r="OVC426" s="98"/>
      <c r="OVD426" s="98"/>
      <c r="OVE426" s="98"/>
      <c r="OVF426" s="98"/>
      <c r="OVG426" s="98"/>
      <c r="OVH426" s="98"/>
      <c r="OVI426" s="98"/>
      <c r="OVJ426" s="98"/>
      <c r="OVK426" s="98"/>
      <c r="OVL426" s="98"/>
      <c r="OVM426" s="98"/>
      <c r="OVN426" s="98"/>
      <c r="OVO426" s="98"/>
      <c r="OVP426" s="98"/>
      <c r="OVQ426" s="98"/>
      <c r="OVR426" s="98"/>
      <c r="OVS426" s="98"/>
      <c r="OVT426" s="98"/>
      <c r="OVU426" s="98"/>
      <c r="OVV426" s="98"/>
      <c r="OVW426" s="98"/>
      <c r="OVX426" s="98"/>
      <c r="OVY426" s="98"/>
      <c r="OVZ426" s="98"/>
      <c r="OWA426" s="98"/>
      <c r="OWB426" s="98"/>
      <c r="OWC426" s="98"/>
      <c r="OWD426" s="98"/>
      <c r="OWE426" s="98"/>
      <c r="OWF426" s="98"/>
      <c r="OWG426" s="98"/>
      <c r="OWH426" s="98"/>
      <c r="OWI426" s="98"/>
      <c r="OWJ426" s="98"/>
      <c r="OWK426" s="98"/>
      <c r="OWL426" s="98"/>
      <c r="OWM426" s="98"/>
      <c r="OWN426" s="98"/>
      <c r="OWO426" s="98"/>
      <c r="OWP426" s="98"/>
      <c r="OWQ426" s="98"/>
      <c r="OWR426" s="98"/>
      <c r="OWS426" s="98"/>
      <c r="OWT426" s="98"/>
      <c r="OWU426" s="98"/>
      <c r="OWV426" s="98"/>
      <c r="OWW426" s="98"/>
      <c r="OWX426" s="98"/>
      <c r="OWY426" s="98"/>
      <c r="OWZ426" s="98"/>
      <c r="OXA426" s="98"/>
      <c r="OXB426" s="98"/>
      <c r="OXC426" s="98"/>
      <c r="OXD426" s="98"/>
      <c r="OXE426" s="98"/>
      <c r="OXF426" s="98"/>
      <c r="OXG426" s="98"/>
      <c r="OXH426" s="98"/>
      <c r="OXI426" s="98"/>
      <c r="OXJ426" s="98"/>
      <c r="OXK426" s="98"/>
      <c r="OXL426" s="98"/>
      <c r="OXM426" s="98"/>
      <c r="OXN426" s="98"/>
      <c r="OXO426" s="98"/>
      <c r="OXP426" s="98"/>
      <c r="OXQ426" s="98"/>
      <c r="OXR426" s="98"/>
      <c r="OXS426" s="98"/>
      <c r="OXT426" s="98"/>
      <c r="OXU426" s="98"/>
      <c r="OXV426" s="98"/>
      <c r="OXW426" s="98"/>
      <c r="OXX426" s="98"/>
      <c r="OXY426" s="98"/>
      <c r="OXZ426" s="98"/>
      <c r="OYA426" s="98"/>
      <c r="OYB426" s="98"/>
      <c r="OYC426" s="98"/>
      <c r="OYD426" s="98"/>
      <c r="OYE426" s="98"/>
      <c r="OYF426" s="98"/>
      <c r="OYG426" s="98"/>
      <c r="OYH426" s="98"/>
      <c r="OYI426" s="98"/>
      <c r="OYJ426" s="98"/>
      <c r="OYK426" s="98"/>
      <c r="OYL426" s="98"/>
      <c r="OYM426" s="98"/>
      <c r="OYN426" s="98"/>
      <c r="OYO426" s="98"/>
      <c r="OYP426" s="98"/>
      <c r="OYQ426" s="98"/>
      <c r="OYR426" s="98"/>
      <c r="OYS426" s="98"/>
      <c r="OYT426" s="98"/>
      <c r="OYU426" s="98"/>
      <c r="OYV426" s="98"/>
      <c r="OYW426" s="98"/>
      <c r="OYX426" s="98"/>
      <c r="OYY426" s="98"/>
      <c r="OYZ426" s="98"/>
      <c r="OZA426" s="98"/>
      <c r="OZB426" s="98"/>
      <c r="OZC426" s="98"/>
      <c r="OZD426" s="98"/>
      <c r="OZE426" s="98"/>
      <c r="OZF426" s="98"/>
      <c r="OZG426" s="98"/>
      <c r="OZH426" s="98"/>
      <c r="OZI426" s="98"/>
      <c r="OZJ426" s="98"/>
      <c r="OZK426" s="98"/>
      <c r="OZL426" s="98"/>
      <c r="OZM426" s="98"/>
      <c r="OZN426" s="98"/>
      <c r="OZO426" s="98"/>
      <c r="OZP426" s="98"/>
      <c r="OZQ426" s="98"/>
      <c r="OZR426" s="98"/>
      <c r="OZS426" s="98"/>
      <c r="OZT426" s="98"/>
      <c r="OZU426" s="98"/>
      <c r="OZV426" s="98"/>
      <c r="OZW426" s="98"/>
      <c r="OZX426" s="98"/>
      <c r="OZY426" s="98"/>
      <c r="OZZ426" s="98"/>
      <c r="PAA426" s="98"/>
      <c r="PAB426" s="98"/>
      <c r="PAC426" s="98"/>
      <c r="PAD426" s="98"/>
      <c r="PAE426" s="98"/>
      <c r="PAF426" s="98"/>
      <c r="PAG426" s="98"/>
      <c r="PAH426" s="98"/>
      <c r="PAI426" s="98"/>
      <c r="PAJ426" s="98"/>
      <c r="PAK426" s="98"/>
      <c r="PAL426" s="98"/>
      <c r="PAM426" s="98"/>
      <c r="PAN426" s="98"/>
      <c r="PAO426" s="98"/>
      <c r="PAP426" s="98"/>
      <c r="PAQ426" s="98"/>
      <c r="PAR426" s="98"/>
      <c r="PAS426" s="98"/>
      <c r="PAT426" s="98"/>
      <c r="PAU426" s="98"/>
      <c r="PAV426" s="98"/>
      <c r="PAW426" s="98"/>
      <c r="PAX426" s="98"/>
      <c r="PAY426" s="98"/>
      <c r="PAZ426" s="98"/>
      <c r="PBA426" s="98"/>
      <c r="PBB426" s="98"/>
      <c r="PBC426" s="98"/>
      <c r="PBD426" s="98"/>
      <c r="PBE426" s="98"/>
      <c r="PBF426" s="98"/>
      <c r="PBG426" s="98"/>
      <c r="PBH426" s="98"/>
      <c r="PBI426" s="98"/>
      <c r="PBJ426" s="98"/>
      <c r="PBK426" s="98"/>
      <c r="PBL426" s="98"/>
      <c r="PBM426" s="98"/>
      <c r="PBN426" s="98"/>
      <c r="PBO426" s="98"/>
      <c r="PBP426" s="98"/>
      <c r="PBQ426" s="98"/>
      <c r="PBR426" s="98"/>
      <c r="PBS426" s="98"/>
      <c r="PBT426" s="98"/>
      <c r="PBU426" s="98"/>
      <c r="PBV426" s="98"/>
      <c r="PBW426" s="98"/>
      <c r="PBX426" s="98"/>
      <c r="PBY426" s="98"/>
      <c r="PBZ426" s="98"/>
      <c r="PCA426" s="98"/>
      <c r="PCB426" s="98"/>
      <c r="PCC426" s="98"/>
      <c r="PCD426" s="98"/>
      <c r="PCE426" s="98"/>
      <c r="PCF426" s="98"/>
      <c r="PCG426" s="98"/>
      <c r="PCH426" s="98"/>
      <c r="PCI426" s="98"/>
      <c r="PCJ426" s="98"/>
      <c r="PCK426" s="98"/>
      <c r="PCL426" s="98"/>
      <c r="PCM426" s="98"/>
      <c r="PCN426" s="98"/>
      <c r="PCO426" s="98"/>
      <c r="PCP426" s="98"/>
      <c r="PCQ426" s="98"/>
      <c r="PCR426" s="98"/>
      <c r="PCS426" s="98"/>
      <c r="PCT426" s="98"/>
      <c r="PCU426" s="98"/>
      <c r="PCV426" s="98"/>
      <c r="PCW426" s="98"/>
      <c r="PCX426" s="98"/>
      <c r="PCY426" s="98"/>
      <c r="PCZ426" s="98"/>
      <c r="PDA426" s="98"/>
      <c r="PDB426" s="98"/>
      <c r="PDC426" s="98"/>
      <c r="PDD426" s="98"/>
      <c r="PDE426" s="98"/>
      <c r="PDF426" s="98"/>
      <c r="PDG426" s="98"/>
      <c r="PDH426" s="98"/>
      <c r="PDI426" s="98"/>
      <c r="PDJ426" s="98"/>
      <c r="PDK426" s="98"/>
      <c r="PDL426" s="98"/>
      <c r="PDM426" s="98"/>
      <c r="PDN426" s="98"/>
      <c r="PDO426" s="98"/>
      <c r="PDP426" s="98"/>
      <c r="PDQ426" s="98"/>
      <c r="PDR426" s="98"/>
      <c r="PDS426" s="98"/>
      <c r="PDT426" s="98"/>
      <c r="PDU426" s="98"/>
      <c r="PDV426" s="98"/>
      <c r="PDW426" s="98"/>
      <c r="PDX426" s="98"/>
      <c r="PDY426" s="98"/>
      <c r="PDZ426" s="98"/>
      <c r="PEA426" s="98"/>
      <c r="PEB426" s="98"/>
      <c r="PEC426" s="98"/>
      <c r="PED426" s="98"/>
      <c r="PEE426" s="98"/>
      <c r="PEF426" s="98"/>
      <c r="PEG426" s="98"/>
      <c r="PEH426" s="98"/>
      <c r="PEI426" s="98"/>
      <c r="PEJ426" s="98"/>
      <c r="PEK426" s="98"/>
      <c r="PEL426" s="98"/>
      <c r="PEM426" s="98"/>
      <c r="PEN426" s="98"/>
      <c r="PEO426" s="98"/>
      <c r="PEP426" s="98"/>
      <c r="PEQ426" s="98"/>
      <c r="PER426" s="98"/>
      <c r="PES426" s="98"/>
      <c r="PET426" s="98"/>
      <c r="PEU426" s="98"/>
      <c r="PEV426" s="98"/>
      <c r="PEW426" s="98"/>
      <c r="PEX426" s="98"/>
      <c r="PEY426" s="98"/>
      <c r="PEZ426" s="98"/>
      <c r="PFA426" s="98"/>
      <c r="PFB426" s="98"/>
      <c r="PFC426" s="98"/>
      <c r="PFD426" s="98"/>
      <c r="PFE426" s="98"/>
      <c r="PFF426" s="98"/>
      <c r="PFG426" s="98"/>
      <c r="PFH426" s="98"/>
      <c r="PFI426" s="98"/>
      <c r="PFJ426" s="98"/>
      <c r="PFK426" s="98"/>
      <c r="PFL426" s="98"/>
      <c r="PFM426" s="98"/>
      <c r="PFN426" s="98"/>
      <c r="PFO426" s="98"/>
      <c r="PFP426" s="98"/>
      <c r="PFQ426" s="98"/>
      <c r="PFR426" s="98"/>
      <c r="PFS426" s="98"/>
      <c r="PFT426" s="98"/>
      <c r="PFU426" s="98"/>
      <c r="PFV426" s="98"/>
      <c r="PFW426" s="98"/>
      <c r="PFX426" s="98"/>
      <c r="PFY426" s="98"/>
      <c r="PFZ426" s="98"/>
      <c r="PGA426" s="98"/>
      <c r="PGB426" s="98"/>
      <c r="PGC426" s="98"/>
      <c r="PGD426" s="98"/>
      <c r="PGE426" s="98"/>
      <c r="PGF426" s="98"/>
      <c r="PGG426" s="98"/>
      <c r="PGH426" s="98"/>
      <c r="PGI426" s="98"/>
      <c r="PGJ426" s="98"/>
      <c r="PGK426" s="98"/>
      <c r="PGL426" s="98"/>
      <c r="PGM426" s="98"/>
      <c r="PGN426" s="98"/>
      <c r="PGO426" s="98"/>
      <c r="PGP426" s="98"/>
      <c r="PGQ426" s="98"/>
      <c r="PGR426" s="98"/>
      <c r="PGS426" s="98"/>
      <c r="PGT426" s="98"/>
      <c r="PGU426" s="98"/>
      <c r="PGV426" s="98"/>
      <c r="PGW426" s="98"/>
      <c r="PGX426" s="98"/>
      <c r="PGY426" s="98"/>
      <c r="PGZ426" s="98"/>
      <c r="PHA426" s="98"/>
      <c r="PHB426" s="98"/>
      <c r="PHC426" s="98"/>
      <c r="PHD426" s="98"/>
      <c r="PHE426" s="98"/>
      <c r="PHF426" s="98"/>
      <c r="PHG426" s="98"/>
      <c r="PHH426" s="98"/>
      <c r="PHI426" s="98"/>
      <c r="PHJ426" s="98"/>
      <c r="PHK426" s="98"/>
      <c r="PHL426" s="98"/>
      <c r="PHM426" s="98"/>
      <c r="PHN426" s="98"/>
      <c r="PHO426" s="98"/>
      <c r="PHP426" s="98"/>
      <c r="PHQ426" s="98"/>
      <c r="PHR426" s="98"/>
      <c r="PHS426" s="98"/>
      <c r="PHT426" s="98"/>
      <c r="PHU426" s="98"/>
      <c r="PHV426" s="98"/>
      <c r="PHW426" s="98"/>
      <c r="PHX426" s="98"/>
      <c r="PHY426" s="98"/>
      <c r="PHZ426" s="98"/>
      <c r="PIA426" s="98"/>
      <c r="PIB426" s="98"/>
      <c r="PIC426" s="98"/>
      <c r="PID426" s="98"/>
      <c r="PIE426" s="98"/>
      <c r="PIF426" s="98"/>
      <c r="PIG426" s="98"/>
      <c r="PIH426" s="98"/>
      <c r="PII426" s="98"/>
      <c r="PIJ426" s="98"/>
      <c r="PIK426" s="98"/>
      <c r="PIL426" s="98"/>
      <c r="PIM426" s="98"/>
      <c r="PIN426" s="98"/>
      <c r="PIO426" s="98"/>
      <c r="PIP426" s="98"/>
      <c r="PIQ426" s="98"/>
      <c r="PIR426" s="98"/>
      <c r="PIS426" s="98"/>
      <c r="PIT426" s="98"/>
      <c r="PIU426" s="98"/>
      <c r="PIV426" s="98"/>
      <c r="PIW426" s="98"/>
      <c r="PIX426" s="98"/>
      <c r="PIY426" s="98"/>
      <c r="PIZ426" s="98"/>
      <c r="PJA426" s="98"/>
      <c r="PJB426" s="98"/>
      <c r="PJC426" s="98"/>
      <c r="PJD426" s="98"/>
      <c r="PJE426" s="98"/>
      <c r="PJF426" s="98"/>
      <c r="PJG426" s="98"/>
      <c r="PJH426" s="98"/>
      <c r="PJI426" s="98"/>
      <c r="PJJ426" s="98"/>
      <c r="PJK426" s="98"/>
      <c r="PJL426" s="98"/>
      <c r="PJM426" s="98"/>
      <c r="PJN426" s="98"/>
      <c r="PJO426" s="98"/>
      <c r="PJP426" s="98"/>
      <c r="PJQ426" s="98"/>
      <c r="PJR426" s="98"/>
      <c r="PJS426" s="98"/>
      <c r="PJT426" s="98"/>
      <c r="PJU426" s="98"/>
      <c r="PJV426" s="98"/>
      <c r="PJW426" s="98"/>
      <c r="PJX426" s="98"/>
      <c r="PJY426" s="98"/>
      <c r="PJZ426" s="98"/>
      <c r="PKA426" s="98"/>
      <c r="PKB426" s="98"/>
      <c r="PKC426" s="98"/>
      <c r="PKD426" s="98"/>
      <c r="PKE426" s="98"/>
      <c r="PKF426" s="98"/>
      <c r="PKG426" s="98"/>
      <c r="PKH426" s="98"/>
      <c r="PKI426" s="98"/>
      <c r="PKJ426" s="98"/>
      <c r="PKK426" s="98"/>
      <c r="PKL426" s="98"/>
      <c r="PKM426" s="98"/>
      <c r="PKN426" s="98"/>
      <c r="PKO426" s="98"/>
      <c r="PKP426" s="98"/>
      <c r="PKQ426" s="98"/>
      <c r="PKR426" s="98"/>
      <c r="PKS426" s="98"/>
      <c r="PKT426" s="98"/>
      <c r="PKU426" s="98"/>
      <c r="PKV426" s="98"/>
      <c r="PKW426" s="98"/>
      <c r="PKX426" s="98"/>
      <c r="PKY426" s="98"/>
      <c r="PKZ426" s="98"/>
      <c r="PLA426" s="98"/>
      <c r="PLB426" s="98"/>
      <c r="PLC426" s="98"/>
      <c r="PLD426" s="98"/>
      <c r="PLE426" s="98"/>
      <c r="PLF426" s="98"/>
      <c r="PLG426" s="98"/>
      <c r="PLH426" s="98"/>
      <c r="PLI426" s="98"/>
      <c r="PLJ426" s="98"/>
      <c r="PLK426" s="98"/>
      <c r="PLL426" s="98"/>
      <c r="PLM426" s="98"/>
      <c r="PLN426" s="98"/>
      <c r="PLO426" s="98"/>
      <c r="PLP426" s="98"/>
      <c r="PLQ426" s="98"/>
      <c r="PLR426" s="98"/>
      <c r="PLS426" s="98"/>
      <c r="PLT426" s="98"/>
      <c r="PLU426" s="98"/>
      <c r="PLV426" s="98"/>
      <c r="PLW426" s="98"/>
      <c r="PLX426" s="98"/>
      <c r="PLY426" s="98"/>
      <c r="PLZ426" s="98"/>
      <c r="PMA426" s="98"/>
      <c r="PMB426" s="98"/>
      <c r="PMC426" s="98"/>
      <c r="PMD426" s="98"/>
      <c r="PME426" s="98"/>
      <c r="PMF426" s="98"/>
      <c r="PMG426" s="98"/>
      <c r="PMH426" s="98"/>
      <c r="PMI426" s="98"/>
      <c r="PMJ426" s="98"/>
      <c r="PMK426" s="98"/>
      <c r="PML426" s="98"/>
      <c r="PMM426" s="98"/>
      <c r="PMN426" s="98"/>
      <c r="PMO426" s="98"/>
      <c r="PMP426" s="98"/>
      <c r="PMQ426" s="98"/>
      <c r="PMR426" s="98"/>
      <c r="PMS426" s="98"/>
      <c r="PMT426" s="98"/>
      <c r="PMU426" s="98"/>
      <c r="PMV426" s="98"/>
      <c r="PMW426" s="98"/>
      <c r="PMX426" s="98"/>
      <c r="PMY426" s="98"/>
      <c r="PMZ426" s="98"/>
      <c r="PNA426" s="98"/>
      <c r="PNB426" s="98"/>
      <c r="PNC426" s="98"/>
      <c r="PND426" s="98"/>
      <c r="PNE426" s="98"/>
      <c r="PNF426" s="98"/>
      <c r="PNG426" s="98"/>
      <c r="PNH426" s="98"/>
      <c r="PNI426" s="98"/>
      <c r="PNJ426" s="98"/>
      <c r="PNK426" s="98"/>
      <c r="PNL426" s="98"/>
      <c r="PNM426" s="98"/>
      <c r="PNN426" s="98"/>
      <c r="PNO426" s="98"/>
      <c r="PNP426" s="98"/>
      <c r="PNQ426" s="98"/>
      <c r="PNR426" s="98"/>
      <c r="PNS426" s="98"/>
      <c r="PNT426" s="98"/>
      <c r="PNU426" s="98"/>
      <c r="PNV426" s="98"/>
      <c r="PNW426" s="98"/>
      <c r="PNX426" s="98"/>
      <c r="PNY426" s="98"/>
      <c r="PNZ426" s="98"/>
      <c r="POA426" s="98"/>
      <c r="POB426" s="98"/>
      <c r="POC426" s="98"/>
      <c r="POD426" s="98"/>
      <c r="POE426" s="98"/>
      <c r="POF426" s="98"/>
      <c r="POG426" s="98"/>
      <c r="POH426" s="98"/>
      <c r="POI426" s="98"/>
      <c r="POJ426" s="98"/>
      <c r="POK426" s="98"/>
      <c r="POL426" s="98"/>
      <c r="POM426" s="98"/>
      <c r="PON426" s="98"/>
      <c r="POO426" s="98"/>
      <c r="POP426" s="98"/>
      <c r="POQ426" s="98"/>
      <c r="POR426" s="98"/>
      <c r="POS426" s="98"/>
      <c r="POT426" s="98"/>
      <c r="POU426" s="98"/>
      <c r="POV426" s="98"/>
      <c r="POW426" s="98"/>
      <c r="POX426" s="98"/>
      <c r="POY426" s="98"/>
      <c r="POZ426" s="98"/>
      <c r="PPA426" s="98"/>
      <c r="PPB426" s="98"/>
      <c r="PPC426" s="98"/>
      <c r="PPD426" s="98"/>
      <c r="PPE426" s="98"/>
      <c r="PPF426" s="98"/>
      <c r="PPG426" s="98"/>
      <c r="PPH426" s="98"/>
      <c r="PPI426" s="98"/>
      <c r="PPJ426" s="98"/>
      <c r="PPK426" s="98"/>
      <c r="PPL426" s="98"/>
      <c r="PPM426" s="98"/>
      <c r="PPN426" s="98"/>
      <c r="PPO426" s="98"/>
      <c r="PPP426" s="98"/>
      <c r="PPQ426" s="98"/>
      <c r="PPR426" s="98"/>
      <c r="PPS426" s="98"/>
      <c r="PPT426" s="98"/>
      <c r="PPU426" s="98"/>
      <c r="PPV426" s="98"/>
      <c r="PPW426" s="98"/>
      <c r="PPX426" s="98"/>
      <c r="PPY426" s="98"/>
      <c r="PPZ426" s="98"/>
      <c r="PQA426" s="98"/>
      <c r="PQB426" s="98"/>
      <c r="PQC426" s="98"/>
      <c r="PQD426" s="98"/>
      <c r="PQE426" s="98"/>
      <c r="PQF426" s="98"/>
      <c r="PQG426" s="98"/>
      <c r="PQH426" s="98"/>
      <c r="PQI426" s="98"/>
      <c r="PQJ426" s="98"/>
      <c r="PQK426" s="98"/>
      <c r="PQL426" s="98"/>
      <c r="PQM426" s="98"/>
      <c r="PQN426" s="98"/>
      <c r="PQO426" s="98"/>
      <c r="PQP426" s="98"/>
      <c r="PQQ426" s="98"/>
      <c r="PQR426" s="98"/>
      <c r="PQS426" s="98"/>
      <c r="PQT426" s="98"/>
      <c r="PQU426" s="98"/>
      <c r="PQV426" s="98"/>
      <c r="PQW426" s="98"/>
      <c r="PQX426" s="98"/>
      <c r="PQY426" s="98"/>
      <c r="PQZ426" s="98"/>
      <c r="PRA426" s="98"/>
      <c r="PRB426" s="98"/>
      <c r="PRC426" s="98"/>
      <c r="PRD426" s="98"/>
      <c r="PRE426" s="98"/>
      <c r="PRF426" s="98"/>
      <c r="PRG426" s="98"/>
      <c r="PRH426" s="98"/>
      <c r="PRI426" s="98"/>
      <c r="PRJ426" s="98"/>
      <c r="PRK426" s="98"/>
      <c r="PRL426" s="98"/>
      <c r="PRM426" s="98"/>
      <c r="PRN426" s="98"/>
      <c r="PRO426" s="98"/>
      <c r="PRP426" s="98"/>
      <c r="PRQ426" s="98"/>
      <c r="PRR426" s="98"/>
      <c r="PRS426" s="98"/>
      <c r="PRT426" s="98"/>
      <c r="PRU426" s="98"/>
      <c r="PRV426" s="98"/>
      <c r="PRW426" s="98"/>
      <c r="PRX426" s="98"/>
      <c r="PRY426" s="98"/>
      <c r="PRZ426" s="98"/>
      <c r="PSA426" s="98"/>
      <c r="PSB426" s="98"/>
      <c r="PSC426" s="98"/>
      <c r="PSD426" s="98"/>
      <c r="PSE426" s="98"/>
      <c r="PSF426" s="98"/>
      <c r="PSG426" s="98"/>
      <c r="PSH426" s="98"/>
      <c r="PSI426" s="98"/>
      <c r="PSJ426" s="98"/>
      <c r="PSK426" s="98"/>
      <c r="PSL426" s="98"/>
      <c r="PSM426" s="98"/>
      <c r="PSN426" s="98"/>
      <c r="PSO426" s="98"/>
      <c r="PSP426" s="98"/>
      <c r="PSQ426" s="98"/>
      <c r="PSR426" s="98"/>
      <c r="PSS426" s="98"/>
      <c r="PST426" s="98"/>
      <c r="PSU426" s="98"/>
      <c r="PSV426" s="98"/>
      <c r="PSW426" s="98"/>
      <c r="PSX426" s="98"/>
      <c r="PSY426" s="98"/>
      <c r="PSZ426" s="98"/>
      <c r="PTA426" s="98"/>
      <c r="PTB426" s="98"/>
      <c r="PTC426" s="98"/>
      <c r="PTD426" s="98"/>
      <c r="PTE426" s="98"/>
      <c r="PTF426" s="98"/>
      <c r="PTG426" s="98"/>
      <c r="PTH426" s="98"/>
      <c r="PTI426" s="98"/>
      <c r="PTJ426" s="98"/>
      <c r="PTK426" s="98"/>
      <c r="PTL426" s="98"/>
      <c r="PTM426" s="98"/>
      <c r="PTN426" s="98"/>
      <c r="PTO426" s="98"/>
      <c r="PTP426" s="98"/>
      <c r="PTQ426" s="98"/>
      <c r="PTR426" s="98"/>
      <c r="PTS426" s="98"/>
      <c r="PTT426" s="98"/>
      <c r="PTU426" s="98"/>
      <c r="PTV426" s="98"/>
      <c r="PTW426" s="98"/>
      <c r="PTX426" s="98"/>
      <c r="PTY426" s="98"/>
      <c r="PTZ426" s="98"/>
      <c r="PUA426" s="98"/>
      <c r="PUB426" s="98"/>
      <c r="PUC426" s="98"/>
      <c r="PUD426" s="98"/>
      <c r="PUE426" s="98"/>
      <c r="PUF426" s="98"/>
      <c r="PUG426" s="98"/>
      <c r="PUH426" s="98"/>
      <c r="PUI426" s="98"/>
      <c r="PUJ426" s="98"/>
      <c r="PUK426" s="98"/>
      <c r="PUL426" s="98"/>
      <c r="PUM426" s="98"/>
      <c r="PUN426" s="98"/>
      <c r="PUO426" s="98"/>
      <c r="PUP426" s="98"/>
      <c r="PUQ426" s="98"/>
      <c r="PUR426" s="98"/>
      <c r="PUS426" s="98"/>
      <c r="PUT426" s="98"/>
      <c r="PUU426" s="98"/>
      <c r="PUV426" s="98"/>
      <c r="PUW426" s="98"/>
      <c r="PUX426" s="98"/>
      <c r="PUY426" s="98"/>
      <c r="PUZ426" s="98"/>
      <c r="PVA426" s="98"/>
      <c r="PVB426" s="98"/>
      <c r="PVC426" s="98"/>
      <c r="PVD426" s="98"/>
      <c r="PVE426" s="98"/>
      <c r="PVF426" s="98"/>
      <c r="PVG426" s="98"/>
      <c r="PVH426" s="98"/>
      <c r="PVI426" s="98"/>
      <c r="PVJ426" s="98"/>
      <c r="PVK426" s="98"/>
      <c r="PVL426" s="98"/>
      <c r="PVM426" s="98"/>
      <c r="PVN426" s="98"/>
      <c r="PVO426" s="98"/>
      <c r="PVP426" s="98"/>
      <c r="PVQ426" s="98"/>
      <c r="PVR426" s="98"/>
      <c r="PVS426" s="98"/>
      <c r="PVT426" s="98"/>
      <c r="PVU426" s="98"/>
      <c r="PVV426" s="98"/>
      <c r="PVW426" s="98"/>
      <c r="PVX426" s="98"/>
      <c r="PVY426" s="98"/>
      <c r="PVZ426" s="98"/>
      <c r="PWA426" s="98"/>
      <c r="PWB426" s="98"/>
      <c r="PWC426" s="98"/>
      <c r="PWD426" s="98"/>
      <c r="PWE426" s="98"/>
      <c r="PWF426" s="98"/>
      <c r="PWG426" s="98"/>
      <c r="PWH426" s="98"/>
      <c r="PWI426" s="98"/>
      <c r="PWJ426" s="98"/>
      <c r="PWK426" s="98"/>
      <c r="PWL426" s="98"/>
      <c r="PWM426" s="98"/>
      <c r="PWN426" s="98"/>
      <c r="PWO426" s="98"/>
      <c r="PWP426" s="98"/>
      <c r="PWQ426" s="98"/>
      <c r="PWR426" s="98"/>
      <c r="PWS426" s="98"/>
      <c r="PWT426" s="98"/>
      <c r="PWU426" s="98"/>
      <c r="PWV426" s="98"/>
      <c r="PWW426" s="98"/>
      <c r="PWX426" s="98"/>
      <c r="PWY426" s="98"/>
      <c r="PWZ426" s="98"/>
      <c r="PXA426" s="98"/>
      <c r="PXB426" s="98"/>
      <c r="PXC426" s="98"/>
      <c r="PXD426" s="98"/>
      <c r="PXE426" s="98"/>
      <c r="PXF426" s="98"/>
      <c r="PXG426" s="98"/>
      <c r="PXH426" s="98"/>
      <c r="PXI426" s="98"/>
      <c r="PXJ426" s="98"/>
      <c r="PXK426" s="98"/>
      <c r="PXL426" s="98"/>
      <c r="PXM426" s="98"/>
      <c r="PXN426" s="98"/>
      <c r="PXO426" s="98"/>
      <c r="PXP426" s="98"/>
      <c r="PXQ426" s="98"/>
      <c r="PXR426" s="98"/>
      <c r="PXS426" s="98"/>
      <c r="PXT426" s="98"/>
      <c r="PXU426" s="98"/>
      <c r="PXV426" s="98"/>
      <c r="PXW426" s="98"/>
      <c r="PXX426" s="98"/>
      <c r="PXY426" s="98"/>
      <c r="PXZ426" s="98"/>
      <c r="PYA426" s="98"/>
      <c r="PYB426" s="98"/>
      <c r="PYC426" s="98"/>
      <c r="PYD426" s="98"/>
      <c r="PYE426" s="98"/>
      <c r="PYF426" s="98"/>
      <c r="PYG426" s="98"/>
      <c r="PYH426" s="98"/>
      <c r="PYI426" s="98"/>
      <c r="PYJ426" s="98"/>
      <c r="PYK426" s="98"/>
      <c r="PYL426" s="98"/>
      <c r="PYM426" s="98"/>
      <c r="PYN426" s="98"/>
      <c r="PYO426" s="98"/>
      <c r="PYP426" s="98"/>
      <c r="PYQ426" s="98"/>
      <c r="PYR426" s="98"/>
      <c r="PYS426" s="98"/>
      <c r="PYT426" s="98"/>
      <c r="PYU426" s="98"/>
      <c r="PYV426" s="98"/>
      <c r="PYW426" s="98"/>
      <c r="PYX426" s="98"/>
      <c r="PYY426" s="98"/>
      <c r="PYZ426" s="98"/>
      <c r="PZA426" s="98"/>
      <c r="PZB426" s="98"/>
      <c r="PZC426" s="98"/>
      <c r="PZD426" s="98"/>
      <c r="PZE426" s="98"/>
      <c r="PZF426" s="98"/>
      <c r="PZG426" s="98"/>
      <c r="PZH426" s="98"/>
      <c r="PZI426" s="98"/>
      <c r="PZJ426" s="98"/>
      <c r="PZK426" s="98"/>
      <c r="PZL426" s="98"/>
      <c r="PZM426" s="98"/>
      <c r="PZN426" s="98"/>
      <c r="PZO426" s="98"/>
      <c r="PZP426" s="98"/>
      <c r="PZQ426" s="98"/>
      <c r="PZR426" s="98"/>
      <c r="PZS426" s="98"/>
      <c r="PZT426" s="98"/>
      <c r="PZU426" s="98"/>
      <c r="PZV426" s="98"/>
      <c r="PZW426" s="98"/>
      <c r="PZX426" s="98"/>
      <c r="PZY426" s="98"/>
      <c r="PZZ426" s="98"/>
      <c r="QAA426" s="98"/>
      <c r="QAB426" s="98"/>
      <c r="QAC426" s="98"/>
      <c r="QAD426" s="98"/>
      <c r="QAE426" s="98"/>
      <c r="QAF426" s="98"/>
      <c r="QAG426" s="98"/>
      <c r="QAH426" s="98"/>
      <c r="QAI426" s="98"/>
      <c r="QAJ426" s="98"/>
      <c r="QAK426" s="98"/>
      <c r="QAL426" s="98"/>
      <c r="QAM426" s="98"/>
      <c r="QAN426" s="98"/>
      <c r="QAO426" s="98"/>
      <c r="QAP426" s="98"/>
      <c r="QAQ426" s="98"/>
      <c r="QAR426" s="98"/>
      <c r="QAS426" s="98"/>
      <c r="QAT426" s="98"/>
      <c r="QAU426" s="98"/>
      <c r="QAV426" s="98"/>
      <c r="QAW426" s="98"/>
      <c r="QAX426" s="98"/>
      <c r="QAY426" s="98"/>
      <c r="QAZ426" s="98"/>
      <c r="QBA426" s="98"/>
      <c r="QBB426" s="98"/>
      <c r="QBC426" s="98"/>
      <c r="QBD426" s="98"/>
      <c r="QBE426" s="98"/>
      <c r="QBF426" s="98"/>
      <c r="QBG426" s="98"/>
      <c r="QBH426" s="98"/>
      <c r="QBI426" s="98"/>
      <c r="QBJ426" s="98"/>
      <c r="QBK426" s="98"/>
      <c r="QBL426" s="98"/>
      <c r="QBM426" s="98"/>
      <c r="QBN426" s="98"/>
      <c r="QBO426" s="98"/>
      <c r="QBP426" s="98"/>
      <c r="QBQ426" s="98"/>
      <c r="QBR426" s="98"/>
      <c r="QBS426" s="98"/>
      <c r="QBT426" s="98"/>
      <c r="QBU426" s="98"/>
      <c r="QBV426" s="98"/>
      <c r="QBW426" s="98"/>
      <c r="QBX426" s="98"/>
      <c r="QBY426" s="98"/>
      <c r="QBZ426" s="98"/>
      <c r="QCA426" s="98"/>
      <c r="QCB426" s="98"/>
      <c r="QCC426" s="98"/>
      <c r="QCD426" s="98"/>
      <c r="QCE426" s="98"/>
      <c r="QCF426" s="98"/>
      <c r="QCG426" s="98"/>
      <c r="QCH426" s="98"/>
      <c r="QCI426" s="98"/>
      <c r="QCJ426" s="98"/>
      <c r="QCK426" s="98"/>
      <c r="QCL426" s="98"/>
      <c r="QCM426" s="98"/>
      <c r="QCN426" s="98"/>
      <c r="QCO426" s="98"/>
      <c r="QCP426" s="98"/>
      <c r="QCQ426" s="98"/>
      <c r="QCR426" s="98"/>
      <c r="QCS426" s="98"/>
      <c r="QCT426" s="98"/>
      <c r="QCU426" s="98"/>
      <c r="QCV426" s="98"/>
      <c r="QCW426" s="98"/>
      <c r="QCX426" s="98"/>
      <c r="QCY426" s="98"/>
      <c r="QCZ426" s="98"/>
      <c r="QDA426" s="98"/>
      <c r="QDB426" s="98"/>
      <c r="QDC426" s="98"/>
      <c r="QDD426" s="98"/>
      <c r="QDE426" s="98"/>
      <c r="QDF426" s="98"/>
      <c r="QDG426" s="98"/>
      <c r="QDH426" s="98"/>
      <c r="QDI426" s="98"/>
      <c r="QDJ426" s="98"/>
      <c r="QDK426" s="98"/>
      <c r="QDL426" s="98"/>
      <c r="QDM426" s="98"/>
      <c r="QDN426" s="98"/>
      <c r="QDO426" s="98"/>
      <c r="QDP426" s="98"/>
      <c r="QDQ426" s="98"/>
      <c r="QDR426" s="98"/>
      <c r="QDS426" s="98"/>
      <c r="QDT426" s="98"/>
      <c r="QDU426" s="98"/>
      <c r="QDV426" s="98"/>
      <c r="QDW426" s="98"/>
      <c r="QDX426" s="98"/>
      <c r="QDY426" s="98"/>
      <c r="QDZ426" s="98"/>
      <c r="QEA426" s="98"/>
      <c r="QEB426" s="98"/>
      <c r="QEC426" s="98"/>
      <c r="QED426" s="98"/>
      <c r="QEE426" s="98"/>
      <c r="QEF426" s="98"/>
      <c r="QEG426" s="98"/>
      <c r="QEH426" s="98"/>
      <c r="QEI426" s="98"/>
      <c r="QEJ426" s="98"/>
      <c r="QEK426" s="98"/>
      <c r="QEL426" s="98"/>
      <c r="QEM426" s="98"/>
      <c r="QEN426" s="98"/>
      <c r="QEO426" s="98"/>
      <c r="QEP426" s="98"/>
      <c r="QEQ426" s="98"/>
      <c r="QER426" s="98"/>
      <c r="QES426" s="98"/>
      <c r="QET426" s="98"/>
      <c r="QEU426" s="98"/>
      <c r="QEV426" s="98"/>
      <c r="QEW426" s="98"/>
      <c r="QEX426" s="98"/>
      <c r="QEY426" s="98"/>
      <c r="QEZ426" s="98"/>
      <c r="QFA426" s="98"/>
      <c r="QFB426" s="98"/>
      <c r="QFC426" s="98"/>
      <c r="QFD426" s="98"/>
      <c r="QFE426" s="98"/>
      <c r="QFF426" s="98"/>
      <c r="QFG426" s="98"/>
      <c r="QFH426" s="98"/>
      <c r="QFI426" s="98"/>
      <c r="QFJ426" s="98"/>
      <c r="QFK426" s="98"/>
      <c r="QFL426" s="98"/>
      <c r="QFM426" s="98"/>
      <c r="QFN426" s="98"/>
      <c r="QFO426" s="98"/>
      <c r="QFP426" s="98"/>
      <c r="QFQ426" s="98"/>
      <c r="QFR426" s="98"/>
      <c r="QFS426" s="98"/>
      <c r="QFT426" s="98"/>
      <c r="QFU426" s="98"/>
      <c r="QFV426" s="98"/>
      <c r="QFW426" s="98"/>
      <c r="QFX426" s="98"/>
      <c r="QFY426" s="98"/>
      <c r="QFZ426" s="98"/>
      <c r="QGA426" s="98"/>
      <c r="QGB426" s="98"/>
      <c r="QGC426" s="98"/>
      <c r="QGD426" s="98"/>
      <c r="QGE426" s="98"/>
      <c r="QGF426" s="98"/>
      <c r="QGG426" s="98"/>
      <c r="QGH426" s="98"/>
      <c r="QGI426" s="98"/>
      <c r="QGJ426" s="98"/>
      <c r="QGK426" s="98"/>
      <c r="QGL426" s="98"/>
      <c r="QGM426" s="98"/>
      <c r="QGN426" s="98"/>
      <c r="QGO426" s="98"/>
      <c r="QGP426" s="98"/>
      <c r="QGQ426" s="98"/>
      <c r="QGR426" s="98"/>
      <c r="QGS426" s="98"/>
      <c r="QGT426" s="98"/>
      <c r="QGU426" s="98"/>
      <c r="QGV426" s="98"/>
      <c r="QGW426" s="98"/>
      <c r="QGX426" s="98"/>
      <c r="QGY426" s="98"/>
      <c r="QGZ426" s="98"/>
      <c r="QHA426" s="98"/>
      <c r="QHB426" s="98"/>
      <c r="QHC426" s="98"/>
      <c r="QHD426" s="98"/>
      <c r="QHE426" s="98"/>
      <c r="QHF426" s="98"/>
      <c r="QHG426" s="98"/>
      <c r="QHH426" s="98"/>
      <c r="QHI426" s="98"/>
      <c r="QHJ426" s="98"/>
      <c r="QHK426" s="98"/>
      <c r="QHL426" s="98"/>
      <c r="QHM426" s="98"/>
      <c r="QHN426" s="98"/>
      <c r="QHO426" s="98"/>
      <c r="QHP426" s="98"/>
      <c r="QHQ426" s="98"/>
      <c r="QHR426" s="98"/>
      <c r="QHS426" s="98"/>
      <c r="QHT426" s="98"/>
      <c r="QHU426" s="98"/>
      <c r="QHV426" s="98"/>
      <c r="QHW426" s="98"/>
      <c r="QHX426" s="98"/>
      <c r="QHY426" s="98"/>
      <c r="QHZ426" s="98"/>
      <c r="QIA426" s="98"/>
      <c r="QIB426" s="98"/>
      <c r="QIC426" s="98"/>
      <c r="QID426" s="98"/>
      <c r="QIE426" s="98"/>
      <c r="QIF426" s="98"/>
      <c r="QIG426" s="98"/>
      <c r="QIH426" s="98"/>
      <c r="QII426" s="98"/>
      <c r="QIJ426" s="98"/>
      <c r="QIK426" s="98"/>
      <c r="QIL426" s="98"/>
      <c r="QIM426" s="98"/>
      <c r="QIN426" s="98"/>
      <c r="QIO426" s="98"/>
      <c r="QIP426" s="98"/>
      <c r="QIQ426" s="98"/>
      <c r="QIR426" s="98"/>
      <c r="QIS426" s="98"/>
      <c r="QIT426" s="98"/>
      <c r="QIU426" s="98"/>
      <c r="QIV426" s="98"/>
      <c r="QIW426" s="98"/>
      <c r="QIX426" s="98"/>
      <c r="QIY426" s="98"/>
      <c r="QIZ426" s="98"/>
      <c r="QJA426" s="98"/>
      <c r="QJB426" s="98"/>
      <c r="QJC426" s="98"/>
      <c r="QJD426" s="98"/>
      <c r="QJE426" s="98"/>
      <c r="QJF426" s="98"/>
      <c r="QJG426" s="98"/>
      <c r="QJH426" s="98"/>
      <c r="QJI426" s="98"/>
      <c r="QJJ426" s="98"/>
      <c r="QJK426" s="98"/>
      <c r="QJL426" s="98"/>
      <c r="QJM426" s="98"/>
      <c r="QJN426" s="98"/>
      <c r="QJO426" s="98"/>
      <c r="QJP426" s="98"/>
      <c r="QJQ426" s="98"/>
      <c r="QJR426" s="98"/>
      <c r="QJS426" s="98"/>
      <c r="QJT426" s="98"/>
      <c r="QJU426" s="98"/>
      <c r="QJV426" s="98"/>
      <c r="QJW426" s="98"/>
      <c r="QJX426" s="98"/>
      <c r="QJY426" s="98"/>
      <c r="QJZ426" s="98"/>
      <c r="QKA426" s="98"/>
      <c r="QKB426" s="98"/>
      <c r="QKC426" s="98"/>
      <c r="QKD426" s="98"/>
      <c r="QKE426" s="98"/>
      <c r="QKF426" s="98"/>
      <c r="QKG426" s="98"/>
      <c r="QKH426" s="98"/>
      <c r="QKI426" s="98"/>
      <c r="QKJ426" s="98"/>
      <c r="QKK426" s="98"/>
      <c r="QKL426" s="98"/>
      <c r="QKM426" s="98"/>
      <c r="QKN426" s="98"/>
      <c r="QKO426" s="98"/>
      <c r="QKP426" s="98"/>
      <c r="QKQ426" s="98"/>
      <c r="QKR426" s="98"/>
      <c r="QKS426" s="98"/>
      <c r="QKT426" s="98"/>
      <c r="QKU426" s="98"/>
      <c r="QKV426" s="98"/>
      <c r="QKW426" s="98"/>
      <c r="QKX426" s="98"/>
      <c r="QKY426" s="98"/>
      <c r="QKZ426" s="98"/>
      <c r="QLA426" s="98"/>
      <c r="QLB426" s="98"/>
      <c r="QLC426" s="98"/>
      <c r="QLD426" s="98"/>
      <c r="QLE426" s="98"/>
      <c r="QLF426" s="98"/>
      <c r="QLG426" s="98"/>
      <c r="QLH426" s="98"/>
      <c r="QLI426" s="98"/>
      <c r="QLJ426" s="98"/>
      <c r="QLK426" s="98"/>
      <c r="QLL426" s="98"/>
      <c r="QLM426" s="98"/>
      <c r="QLN426" s="98"/>
      <c r="QLO426" s="98"/>
      <c r="QLP426" s="98"/>
      <c r="QLQ426" s="98"/>
      <c r="QLR426" s="98"/>
      <c r="QLS426" s="98"/>
      <c r="QLT426" s="98"/>
      <c r="QLU426" s="98"/>
      <c r="QLV426" s="98"/>
      <c r="QLW426" s="98"/>
      <c r="QLX426" s="98"/>
      <c r="QLY426" s="98"/>
      <c r="QLZ426" s="98"/>
      <c r="QMA426" s="98"/>
      <c r="QMB426" s="98"/>
      <c r="QMC426" s="98"/>
      <c r="QMD426" s="98"/>
      <c r="QME426" s="98"/>
      <c r="QMF426" s="98"/>
      <c r="QMG426" s="98"/>
      <c r="QMH426" s="98"/>
      <c r="QMI426" s="98"/>
      <c r="QMJ426" s="98"/>
      <c r="QMK426" s="98"/>
      <c r="QML426" s="98"/>
      <c r="QMM426" s="98"/>
      <c r="QMN426" s="98"/>
      <c r="QMO426" s="98"/>
      <c r="QMP426" s="98"/>
      <c r="QMQ426" s="98"/>
      <c r="QMR426" s="98"/>
      <c r="QMS426" s="98"/>
      <c r="QMT426" s="98"/>
      <c r="QMU426" s="98"/>
      <c r="QMV426" s="98"/>
      <c r="QMW426" s="98"/>
      <c r="QMX426" s="98"/>
      <c r="QMY426" s="98"/>
      <c r="QMZ426" s="98"/>
      <c r="QNA426" s="98"/>
      <c r="QNB426" s="98"/>
      <c r="QNC426" s="98"/>
      <c r="QND426" s="98"/>
      <c r="QNE426" s="98"/>
      <c r="QNF426" s="98"/>
      <c r="QNG426" s="98"/>
      <c r="QNH426" s="98"/>
      <c r="QNI426" s="98"/>
      <c r="QNJ426" s="98"/>
      <c r="QNK426" s="98"/>
      <c r="QNL426" s="98"/>
      <c r="QNM426" s="98"/>
      <c r="QNN426" s="98"/>
      <c r="QNO426" s="98"/>
      <c r="QNP426" s="98"/>
      <c r="QNQ426" s="98"/>
      <c r="QNR426" s="98"/>
      <c r="QNS426" s="98"/>
      <c r="QNT426" s="98"/>
      <c r="QNU426" s="98"/>
      <c r="QNV426" s="98"/>
      <c r="QNW426" s="98"/>
      <c r="QNX426" s="98"/>
      <c r="QNY426" s="98"/>
      <c r="QNZ426" s="98"/>
      <c r="QOA426" s="98"/>
      <c r="QOB426" s="98"/>
      <c r="QOC426" s="98"/>
      <c r="QOD426" s="98"/>
      <c r="QOE426" s="98"/>
      <c r="QOF426" s="98"/>
      <c r="QOG426" s="98"/>
      <c r="QOH426" s="98"/>
      <c r="QOI426" s="98"/>
      <c r="QOJ426" s="98"/>
      <c r="QOK426" s="98"/>
      <c r="QOL426" s="98"/>
      <c r="QOM426" s="98"/>
      <c r="QON426" s="98"/>
      <c r="QOO426" s="98"/>
      <c r="QOP426" s="98"/>
      <c r="QOQ426" s="98"/>
      <c r="QOR426" s="98"/>
      <c r="QOS426" s="98"/>
      <c r="QOT426" s="98"/>
      <c r="QOU426" s="98"/>
      <c r="QOV426" s="98"/>
      <c r="QOW426" s="98"/>
      <c r="QOX426" s="98"/>
      <c r="QOY426" s="98"/>
      <c r="QOZ426" s="98"/>
      <c r="QPA426" s="98"/>
      <c r="QPB426" s="98"/>
      <c r="QPC426" s="98"/>
      <c r="QPD426" s="98"/>
      <c r="QPE426" s="98"/>
      <c r="QPF426" s="98"/>
      <c r="QPG426" s="98"/>
      <c r="QPH426" s="98"/>
      <c r="QPI426" s="98"/>
      <c r="QPJ426" s="98"/>
      <c r="QPK426" s="98"/>
      <c r="QPL426" s="98"/>
      <c r="QPM426" s="98"/>
      <c r="QPN426" s="98"/>
      <c r="QPO426" s="98"/>
      <c r="QPP426" s="98"/>
      <c r="QPQ426" s="98"/>
      <c r="QPR426" s="98"/>
      <c r="QPS426" s="98"/>
      <c r="QPT426" s="98"/>
      <c r="QPU426" s="98"/>
      <c r="QPV426" s="98"/>
      <c r="QPW426" s="98"/>
      <c r="QPX426" s="98"/>
      <c r="QPY426" s="98"/>
      <c r="QPZ426" s="98"/>
      <c r="QQA426" s="98"/>
      <c r="QQB426" s="98"/>
      <c r="QQC426" s="98"/>
      <c r="QQD426" s="98"/>
      <c r="QQE426" s="98"/>
      <c r="QQF426" s="98"/>
      <c r="QQG426" s="98"/>
      <c r="QQH426" s="98"/>
      <c r="QQI426" s="98"/>
      <c r="QQJ426" s="98"/>
      <c r="QQK426" s="98"/>
      <c r="QQL426" s="98"/>
      <c r="QQM426" s="98"/>
      <c r="QQN426" s="98"/>
      <c r="QQO426" s="98"/>
      <c r="QQP426" s="98"/>
      <c r="QQQ426" s="98"/>
      <c r="QQR426" s="98"/>
      <c r="QQS426" s="98"/>
      <c r="QQT426" s="98"/>
      <c r="QQU426" s="98"/>
      <c r="QQV426" s="98"/>
      <c r="QQW426" s="98"/>
      <c r="QQX426" s="98"/>
      <c r="QQY426" s="98"/>
      <c r="QQZ426" s="98"/>
      <c r="QRA426" s="98"/>
      <c r="QRB426" s="98"/>
      <c r="QRC426" s="98"/>
      <c r="QRD426" s="98"/>
      <c r="QRE426" s="98"/>
      <c r="QRF426" s="98"/>
      <c r="QRG426" s="98"/>
      <c r="QRH426" s="98"/>
      <c r="QRI426" s="98"/>
      <c r="QRJ426" s="98"/>
      <c r="QRK426" s="98"/>
      <c r="QRL426" s="98"/>
      <c r="QRM426" s="98"/>
      <c r="QRN426" s="98"/>
      <c r="QRO426" s="98"/>
      <c r="QRP426" s="98"/>
      <c r="QRQ426" s="98"/>
      <c r="QRR426" s="98"/>
      <c r="QRS426" s="98"/>
      <c r="QRT426" s="98"/>
      <c r="QRU426" s="98"/>
      <c r="QRV426" s="98"/>
      <c r="QRW426" s="98"/>
      <c r="QRX426" s="98"/>
      <c r="QRY426" s="98"/>
      <c r="QRZ426" s="98"/>
      <c r="QSA426" s="98"/>
      <c r="QSB426" s="98"/>
      <c r="QSC426" s="98"/>
      <c r="QSD426" s="98"/>
      <c r="QSE426" s="98"/>
      <c r="QSF426" s="98"/>
      <c r="QSG426" s="98"/>
      <c r="QSH426" s="98"/>
      <c r="QSI426" s="98"/>
      <c r="QSJ426" s="98"/>
      <c r="QSK426" s="98"/>
      <c r="QSL426" s="98"/>
      <c r="QSM426" s="98"/>
      <c r="QSN426" s="98"/>
      <c r="QSO426" s="98"/>
      <c r="QSP426" s="98"/>
      <c r="QSQ426" s="98"/>
      <c r="QSR426" s="98"/>
      <c r="QSS426" s="98"/>
      <c r="QST426" s="98"/>
      <c r="QSU426" s="98"/>
      <c r="QSV426" s="98"/>
      <c r="QSW426" s="98"/>
      <c r="QSX426" s="98"/>
      <c r="QSY426" s="98"/>
      <c r="QSZ426" s="98"/>
      <c r="QTA426" s="98"/>
      <c r="QTB426" s="98"/>
      <c r="QTC426" s="98"/>
      <c r="QTD426" s="98"/>
      <c r="QTE426" s="98"/>
      <c r="QTF426" s="98"/>
      <c r="QTG426" s="98"/>
      <c r="QTH426" s="98"/>
      <c r="QTI426" s="98"/>
      <c r="QTJ426" s="98"/>
      <c r="QTK426" s="98"/>
      <c r="QTL426" s="98"/>
      <c r="QTM426" s="98"/>
      <c r="QTN426" s="98"/>
      <c r="QTO426" s="98"/>
      <c r="QTP426" s="98"/>
      <c r="QTQ426" s="98"/>
      <c r="QTR426" s="98"/>
      <c r="QTS426" s="98"/>
      <c r="QTT426" s="98"/>
      <c r="QTU426" s="98"/>
      <c r="QTV426" s="98"/>
      <c r="QTW426" s="98"/>
      <c r="QTX426" s="98"/>
      <c r="QTY426" s="98"/>
      <c r="QTZ426" s="98"/>
      <c r="QUA426" s="98"/>
      <c r="QUB426" s="98"/>
      <c r="QUC426" s="98"/>
      <c r="QUD426" s="98"/>
      <c r="QUE426" s="98"/>
      <c r="QUF426" s="98"/>
      <c r="QUG426" s="98"/>
      <c r="QUH426" s="98"/>
      <c r="QUI426" s="98"/>
      <c r="QUJ426" s="98"/>
      <c r="QUK426" s="98"/>
      <c r="QUL426" s="98"/>
      <c r="QUM426" s="98"/>
      <c r="QUN426" s="98"/>
      <c r="QUO426" s="98"/>
      <c r="QUP426" s="98"/>
      <c r="QUQ426" s="98"/>
      <c r="QUR426" s="98"/>
      <c r="QUS426" s="98"/>
      <c r="QUT426" s="98"/>
      <c r="QUU426" s="98"/>
      <c r="QUV426" s="98"/>
      <c r="QUW426" s="98"/>
      <c r="QUX426" s="98"/>
      <c r="QUY426" s="98"/>
      <c r="QUZ426" s="98"/>
      <c r="QVA426" s="98"/>
      <c r="QVB426" s="98"/>
      <c r="QVC426" s="98"/>
      <c r="QVD426" s="98"/>
      <c r="QVE426" s="98"/>
      <c r="QVF426" s="98"/>
      <c r="QVG426" s="98"/>
      <c r="QVH426" s="98"/>
      <c r="QVI426" s="98"/>
      <c r="QVJ426" s="98"/>
      <c r="QVK426" s="98"/>
      <c r="QVL426" s="98"/>
      <c r="QVM426" s="98"/>
      <c r="QVN426" s="98"/>
      <c r="QVO426" s="98"/>
      <c r="QVP426" s="98"/>
      <c r="QVQ426" s="98"/>
      <c r="QVR426" s="98"/>
      <c r="QVS426" s="98"/>
      <c r="QVT426" s="98"/>
      <c r="QVU426" s="98"/>
      <c r="QVV426" s="98"/>
      <c r="QVW426" s="98"/>
      <c r="QVX426" s="98"/>
      <c r="QVY426" s="98"/>
      <c r="QVZ426" s="98"/>
      <c r="QWA426" s="98"/>
      <c r="QWB426" s="98"/>
      <c r="QWC426" s="98"/>
      <c r="QWD426" s="98"/>
      <c r="QWE426" s="98"/>
      <c r="QWF426" s="98"/>
      <c r="QWG426" s="98"/>
      <c r="QWH426" s="98"/>
      <c r="QWI426" s="98"/>
      <c r="QWJ426" s="98"/>
      <c r="QWK426" s="98"/>
      <c r="QWL426" s="98"/>
      <c r="QWM426" s="98"/>
      <c r="QWN426" s="98"/>
      <c r="QWO426" s="98"/>
      <c r="QWP426" s="98"/>
      <c r="QWQ426" s="98"/>
      <c r="QWR426" s="98"/>
      <c r="QWS426" s="98"/>
      <c r="QWT426" s="98"/>
      <c r="QWU426" s="98"/>
      <c r="QWV426" s="98"/>
      <c r="QWW426" s="98"/>
      <c r="QWX426" s="98"/>
      <c r="QWY426" s="98"/>
      <c r="QWZ426" s="98"/>
      <c r="QXA426" s="98"/>
      <c r="QXB426" s="98"/>
      <c r="QXC426" s="98"/>
      <c r="QXD426" s="98"/>
      <c r="QXE426" s="98"/>
      <c r="QXF426" s="98"/>
      <c r="QXG426" s="98"/>
      <c r="QXH426" s="98"/>
      <c r="QXI426" s="98"/>
      <c r="QXJ426" s="98"/>
      <c r="QXK426" s="98"/>
      <c r="QXL426" s="98"/>
      <c r="QXM426" s="98"/>
      <c r="QXN426" s="98"/>
      <c r="QXO426" s="98"/>
      <c r="QXP426" s="98"/>
      <c r="QXQ426" s="98"/>
      <c r="QXR426" s="98"/>
      <c r="QXS426" s="98"/>
      <c r="QXT426" s="98"/>
      <c r="QXU426" s="98"/>
      <c r="QXV426" s="98"/>
      <c r="QXW426" s="98"/>
      <c r="QXX426" s="98"/>
      <c r="QXY426" s="98"/>
      <c r="QXZ426" s="98"/>
      <c r="QYA426" s="98"/>
      <c r="QYB426" s="98"/>
      <c r="QYC426" s="98"/>
      <c r="QYD426" s="98"/>
      <c r="QYE426" s="98"/>
      <c r="QYF426" s="98"/>
      <c r="QYG426" s="98"/>
      <c r="QYH426" s="98"/>
      <c r="QYI426" s="98"/>
      <c r="QYJ426" s="98"/>
      <c r="QYK426" s="98"/>
      <c r="QYL426" s="98"/>
      <c r="QYM426" s="98"/>
      <c r="QYN426" s="98"/>
      <c r="QYO426" s="98"/>
      <c r="QYP426" s="98"/>
      <c r="QYQ426" s="98"/>
      <c r="QYR426" s="98"/>
      <c r="QYS426" s="98"/>
      <c r="QYT426" s="98"/>
      <c r="QYU426" s="98"/>
      <c r="QYV426" s="98"/>
      <c r="QYW426" s="98"/>
      <c r="QYX426" s="98"/>
      <c r="QYY426" s="98"/>
      <c r="QYZ426" s="98"/>
      <c r="QZA426" s="98"/>
      <c r="QZB426" s="98"/>
      <c r="QZC426" s="98"/>
      <c r="QZD426" s="98"/>
      <c r="QZE426" s="98"/>
      <c r="QZF426" s="98"/>
      <c r="QZG426" s="98"/>
      <c r="QZH426" s="98"/>
      <c r="QZI426" s="98"/>
      <c r="QZJ426" s="98"/>
      <c r="QZK426" s="98"/>
      <c r="QZL426" s="98"/>
      <c r="QZM426" s="98"/>
      <c r="QZN426" s="98"/>
      <c r="QZO426" s="98"/>
      <c r="QZP426" s="98"/>
      <c r="QZQ426" s="98"/>
      <c r="QZR426" s="98"/>
      <c r="QZS426" s="98"/>
      <c r="QZT426" s="98"/>
      <c r="QZU426" s="98"/>
      <c r="QZV426" s="98"/>
      <c r="QZW426" s="98"/>
      <c r="QZX426" s="98"/>
      <c r="QZY426" s="98"/>
      <c r="QZZ426" s="98"/>
      <c r="RAA426" s="98"/>
      <c r="RAB426" s="98"/>
      <c r="RAC426" s="98"/>
      <c r="RAD426" s="98"/>
      <c r="RAE426" s="98"/>
      <c r="RAF426" s="98"/>
      <c r="RAG426" s="98"/>
      <c r="RAH426" s="98"/>
      <c r="RAI426" s="98"/>
      <c r="RAJ426" s="98"/>
      <c r="RAK426" s="98"/>
      <c r="RAL426" s="98"/>
      <c r="RAM426" s="98"/>
      <c r="RAN426" s="98"/>
      <c r="RAO426" s="98"/>
      <c r="RAP426" s="98"/>
      <c r="RAQ426" s="98"/>
      <c r="RAR426" s="98"/>
      <c r="RAS426" s="98"/>
      <c r="RAT426" s="98"/>
      <c r="RAU426" s="98"/>
      <c r="RAV426" s="98"/>
      <c r="RAW426" s="98"/>
      <c r="RAX426" s="98"/>
      <c r="RAY426" s="98"/>
      <c r="RAZ426" s="98"/>
      <c r="RBA426" s="98"/>
      <c r="RBB426" s="98"/>
      <c r="RBC426" s="98"/>
      <c r="RBD426" s="98"/>
      <c r="RBE426" s="98"/>
      <c r="RBF426" s="98"/>
      <c r="RBG426" s="98"/>
      <c r="RBH426" s="98"/>
      <c r="RBI426" s="98"/>
      <c r="RBJ426" s="98"/>
      <c r="RBK426" s="98"/>
      <c r="RBL426" s="98"/>
      <c r="RBM426" s="98"/>
      <c r="RBN426" s="98"/>
      <c r="RBO426" s="98"/>
      <c r="RBP426" s="98"/>
      <c r="RBQ426" s="98"/>
      <c r="RBR426" s="98"/>
      <c r="RBS426" s="98"/>
      <c r="RBT426" s="98"/>
      <c r="RBU426" s="98"/>
      <c r="RBV426" s="98"/>
      <c r="RBW426" s="98"/>
      <c r="RBX426" s="98"/>
      <c r="RBY426" s="98"/>
      <c r="RBZ426" s="98"/>
      <c r="RCA426" s="98"/>
      <c r="RCB426" s="98"/>
      <c r="RCC426" s="98"/>
      <c r="RCD426" s="98"/>
      <c r="RCE426" s="98"/>
      <c r="RCF426" s="98"/>
      <c r="RCG426" s="98"/>
      <c r="RCH426" s="98"/>
      <c r="RCI426" s="98"/>
      <c r="RCJ426" s="98"/>
      <c r="RCK426" s="98"/>
      <c r="RCL426" s="98"/>
      <c r="RCM426" s="98"/>
      <c r="RCN426" s="98"/>
      <c r="RCO426" s="98"/>
      <c r="RCP426" s="98"/>
      <c r="RCQ426" s="98"/>
      <c r="RCR426" s="98"/>
      <c r="RCS426" s="98"/>
      <c r="RCT426" s="98"/>
      <c r="RCU426" s="98"/>
      <c r="RCV426" s="98"/>
      <c r="RCW426" s="98"/>
      <c r="RCX426" s="98"/>
      <c r="RCY426" s="98"/>
      <c r="RCZ426" s="98"/>
      <c r="RDA426" s="98"/>
      <c r="RDB426" s="98"/>
      <c r="RDC426" s="98"/>
      <c r="RDD426" s="98"/>
      <c r="RDE426" s="98"/>
      <c r="RDF426" s="98"/>
      <c r="RDG426" s="98"/>
      <c r="RDH426" s="98"/>
      <c r="RDI426" s="98"/>
      <c r="RDJ426" s="98"/>
      <c r="RDK426" s="98"/>
      <c r="RDL426" s="98"/>
      <c r="RDM426" s="98"/>
      <c r="RDN426" s="98"/>
      <c r="RDO426" s="98"/>
      <c r="RDP426" s="98"/>
      <c r="RDQ426" s="98"/>
      <c r="RDR426" s="98"/>
      <c r="RDS426" s="98"/>
      <c r="RDT426" s="98"/>
      <c r="RDU426" s="98"/>
      <c r="RDV426" s="98"/>
      <c r="RDW426" s="98"/>
      <c r="RDX426" s="98"/>
      <c r="RDY426" s="98"/>
      <c r="RDZ426" s="98"/>
      <c r="REA426" s="98"/>
      <c r="REB426" s="98"/>
      <c r="REC426" s="98"/>
      <c r="RED426" s="98"/>
      <c r="REE426" s="98"/>
      <c r="REF426" s="98"/>
      <c r="REG426" s="98"/>
      <c r="REH426" s="98"/>
      <c r="REI426" s="98"/>
      <c r="REJ426" s="98"/>
      <c r="REK426" s="98"/>
      <c r="REL426" s="98"/>
      <c r="REM426" s="98"/>
      <c r="REN426" s="98"/>
      <c r="REO426" s="98"/>
      <c r="REP426" s="98"/>
      <c r="REQ426" s="98"/>
      <c r="RER426" s="98"/>
      <c r="RES426" s="98"/>
      <c r="RET426" s="98"/>
      <c r="REU426" s="98"/>
      <c r="REV426" s="98"/>
      <c r="REW426" s="98"/>
      <c r="REX426" s="98"/>
      <c r="REY426" s="98"/>
      <c r="REZ426" s="98"/>
      <c r="RFA426" s="98"/>
      <c r="RFB426" s="98"/>
      <c r="RFC426" s="98"/>
      <c r="RFD426" s="98"/>
      <c r="RFE426" s="98"/>
      <c r="RFF426" s="98"/>
      <c r="RFG426" s="98"/>
      <c r="RFH426" s="98"/>
      <c r="RFI426" s="98"/>
      <c r="RFJ426" s="98"/>
      <c r="RFK426" s="98"/>
      <c r="RFL426" s="98"/>
      <c r="RFM426" s="98"/>
      <c r="RFN426" s="98"/>
      <c r="RFO426" s="98"/>
      <c r="RFP426" s="98"/>
      <c r="RFQ426" s="98"/>
      <c r="RFR426" s="98"/>
      <c r="RFS426" s="98"/>
      <c r="RFT426" s="98"/>
      <c r="RFU426" s="98"/>
      <c r="RFV426" s="98"/>
      <c r="RFW426" s="98"/>
      <c r="RFX426" s="98"/>
      <c r="RFY426" s="98"/>
      <c r="RFZ426" s="98"/>
      <c r="RGA426" s="98"/>
      <c r="RGB426" s="98"/>
      <c r="RGC426" s="98"/>
      <c r="RGD426" s="98"/>
      <c r="RGE426" s="98"/>
      <c r="RGF426" s="98"/>
      <c r="RGG426" s="98"/>
      <c r="RGH426" s="98"/>
      <c r="RGI426" s="98"/>
      <c r="RGJ426" s="98"/>
      <c r="RGK426" s="98"/>
      <c r="RGL426" s="98"/>
      <c r="RGM426" s="98"/>
      <c r="RGN426" s="98"/>
      <c r="RGO426" s="98"/>
      <c r="RGP426" s="98"/>
      <c r="RGQ426" s="98"/>
      <c r="RGR426" s="98"/>
      <c r="RGS426" s="98"/>
      <c r="RGT426" s="98"/>
      <c r="RGU426" s="98"/>
      <c r="RGV426" s="98"/>
      <c r="RGW426" s="98"/>
      <c r="RGX426" s="98"/>
      <c r="RGY426" s="98"/>
      <c r="RGZ426" s="98"/>
      <c r="RHA426" s="98"/>
      <c r="RHB426" s="98"/>
      <c r="RHC426" s="98"/>
      <c r="RHD426" s="98"/>
      <c r="RHE426" s="98"/>
      <c r="RHF426" s="98"/>
      <c r="RHG426" s="98"/>
      <c r="RHH426" s="98"/>
      <c r="RHI426" s="98"/>
      <c r="RHJ426" s="98"/>
      <c r="RHK426" s="98"/>
      <c r="RHL426" s="98"/>
      <c r="RHM426" s="98"/>
      <c r="RHN426" s="98"/>
      <c r="RHO426" s="98"/>
      <c r="RHP426" s="98"/>
      <c r="RHQ426" s="98"/>
      <c r="RHR426" s="98"/>
      <c r="RHS426" s="98"/>
      <c r="RHT426" s="98"/>
      <c r="RHU426" s="98"/>
      <c r="RHV426" s="98"/>
      <c r="RHW426" s="98"/>
      <c r="RHX426" s="98"/>
      <c r="RHY426" s="98"/>
      <c r="RHZ426" s="98"/>
      <c r="RIA426" s="98"/>
      <c r="RIB426" s="98"/>
      <c r="RIC426" s="98"/>
      <c r="RID426" s="98"/>
      <c r="RIE426" s="98"/>
      <c r="RIF426" s="98"/>
      <c r="RIG426" s="98"/>
      <c r="RIH426" s="98"/>
      <c r="RII426" s="98"/>
      <c r="RIJ426" s="98"/>
      <c r="RIK426" s="98"/>
      <c r="RIL426" s="98"/>
      <c r="RIM426" s="98"/>
      <c r="RIN426" s="98"/>
      <c r="RIO426" s="98"/>
      <c r="RIP426" s="98"/>
      <c r="RIQ426" s="98"/>
      <c r="RIR426" s="98"/>
      <c r="RIS426" s="98"/>
      <c r="RIT426" s="98"/>
      <c r="RIU426" s="98"/>
      <c r="RIV426" s="98"/>
      <c r="RIW426" s="98"/>
      <c r="RIX426" s="98"/>
      <c r="RIY426" s="98"/>
      <c r="RIZ426" s="98"/>
      <c r="RJA426" s="98"/>
      <c r="RJB426" s="98"/>
      <c r="RJC426" s="98"/>
      <c r="RJD426" s="98"/>
      <c r="RJE426" s="98"/>
      <c r="RJF426" s="98"/>
      <c r="RJG426" s="98"/>
      <c r="RJH426" s="98"/>
      <c r="RJI426" s="98"/>
      <c r="RJJ426" s="98"/>
      <c r="RJK426" s="98"/>
      <c r="RJL426" s="98"/>
      <c r="RJM426" s="98"/>
      <c r="RJN426" s="98"/>
      <c r="RJO426" s="98"/>
      <c r="RJP426" s="98"/>
      <c r="RJQ426" s="98"/>
      <c r="RJR426" s="98"/>
      <c r="RJS426" s="98"/>
      <c r="RJT426" s="98"/>
      <c r="RJU426" s="98"/>
      <c r="RJV426" s="98"/>
      <c r="RJW426" s="98"/>
      <c r="RJX426" s="98"/>
      <c r="RJY426" s="98"/>
      <c r="RJZ426" s="98"/>
      <c r="RKA426" s="98"/>
      <c r="RKB426" s="98"/>
      <c r="RKC426" s="98"/>
      <c r="RKD426" s="98"/>
      <c r="RKE426" s="98"/>
      <c r="RKF426" s="98"/>
      <c r="RKG426" s="98"/>
      <c r="RKH426" s="98"/>
      <c r="RKI426" s="98"/>
      <c r="RKJ426" s="98"/>
      <c r="RKK426" s="98"/>
      <c r="RKL426" s="98"/>
      <c r="RKM426" s="98"/>
      <c r="RKN426" s="98"/>
      <c r="RKO426" s="98"/>
      <c r="RKP426" s="98"/>
      <c r="RKQ426" s="98"/>
      <c r="RKR426" s="98"/>
      <c r="RKS426" s="98"/>
      <c r="RKT426" s="98"/>
      <c r="RKU426" s="98"/>
      <c r="RKV426" s="98"/>
      <c r="RKW426" s="98"/>
      <c r="RKX426" s="98"/>
      <c r="RKY426" s="98"/>
      <c r="RKZ426" s="98"/>
      <c r="RLA426" s="98"/>
      <c r="RLB426" s="98"/>
      <c r="RLC426" s="98"/>
      <c r="RLD426" s="98"/>
      <c r="RLE426" s="98"/>
      <c r="RLF426" s="98"/>
      <c r="RLG426" s="98"/>
      <c r="RLH426" s="98"/>
      <c r="RLI426" s="98"/>
      <c r="RLJ426" s="98"/>
      <c r="RLK426" s="98"/>
      <c r="RLL426" s="98"/>
      <c r="RLM426" s="98"/>
      <c r="RLN426" s="98"/>
      <c r="RLO426" s="98"/>
      <c r="RLP426" s="98"/>
      <c r="RLQ426" s="98"/>
      <c r="RLR426" s="98"/>
      <c r="RLS426" s="98"/>
      <c r="RLT426" s="98"/>
      <c r="RLU426" s="98"/>
      <c r="RLV426" s="98"/>
      <c r="RLW426" s="98"/>
      <c r="RLX426" s="98"/>
      <c r="RLY426" s="98"/>
      <c r="RLZ426" s="98"/>
      <c r="RMA426" s="98"/>
      <c r="RMB426" s="98"/>
      <c r="RMC426" s="98"/>
      <c r="RMD426" s="98"/>
      <c r="RME426" s="98"/>
      <c r="RMF426" s="98"/>
      <c r="RMG426" s="98"/>
      <c r="RMH426" s="98"/>
      <c r="RMI426" s="98"/>
      <c r="RMJ426" s="98"/>
      <c r="RMK426" s="98"/>
      <c r="RML426" s="98"/>
      <c r="RMM426" s="98"/>
      <c r="RMN426" s="98"/>
      <c r="RMO426" s="98"/>
      <c r="RMP426" s="98"/>
      <c r="RMQ426" s="98"/>
      <c r="RMR426" s="98"/>
      <c r="RMS426" s="98"/>
      <c r="RMT426" s="98"/>
      <c r="RMU426" s="98"/>
      <c r="RMV426" s="98"/>
      <c r="RMW426" s="98"/>
      <c r="RMX426" s="98"/>
      <c r="RMY426" s="98"/>
      <c r="RMZ426" s="98"/>
      <c r="RNA426" s="98"/>
      <c r="RNB426" s="98"/>
      <c r="RNC426" s="98"/>
      <c r="RND426" s="98"/>
      <c r="RNE426" s="98"/>
      <c r="RNF426" s="98"/>
      <c r="RNG426" s="98"/>
      <c r="RNH426" s="98"/>
      <c r="RNI426" s="98"/>
      <c r="RNJ426" s="98"/>
      <c r="RNK426" s="98"/>
      <c r="RNL426" s="98"/>
      <c r="RNM426" s="98"/>
      <c r="RNN426" s="98"/>
      <c r="RNO426" s="98"/>
      <c r="RNP426" s="98"/>
      <c r="RNQ426" s="98"/>
      <c r="RNR426" s="98"/>
      <c r="RNS426" s="98"/>
      <c r="RNT426" s="98"/>
      <c r="RNU426" s="98"/>
      <c r="RNV426" s="98"/>
      <c r="RNW426" s="98"/>
      <c r="RNX426" s="98"/>
      <c r="RNY426" s="98"/>
      <c r="RNZ426" s="98"/>
      <c r="ROA426" s="98"/>
      <c r="ROB426" s="98"/>
      <c r="ROC426" s="98"/>
      <c r="ROD426" s="98"/>
      <c r="ROE426" s="98"/>
      <c r="ROF426" s="98"/>
      <c r="ROG426" s="98"/>
      <c r="ROH426" s="98"/>
      <c r="ROI426" s="98"/>
      <c r="ROJ426" s="98"/>
      <c r="ROK426" s="98"/>
      <c r="ROL426" s="98"/>
      <c r="ROM426" s="98"/>
      <c r="RON426" s="98"/>
      <c r="ROO426" s="98"/>
      <c r="ROP426" s="98"/>
      <c r="ROQ426" s="98"/>
      <c r="ROR426" s="98"/>
      <c r="ROS426" s="98"/>
      <c r="ROT426" s="98"/>
      <c r="ROU426" s="98"/>
      <c r="ROV426" s="98"/>
      <c r="ROW426" s="98"/>
      <c r="ROX426" s="98"/>
      <c r="ROY426" s="98"/>
      <c r="ROZ426" s="98"/>
      <c r="RPA426" s="98"/>
      <c r="RPB426" s="98"/>
      <c r="RPC426" s="98"/>
      <c r="RPD426" s="98"/>
      <c r="RPE426" s="98"/>
      <c r="RPF426" s="98"/>
      <c r="RPG426" s="98"/>
      <c r="RPH426" s="98"/>
      <c r="RPI426" s="98"/>
      <c r="RPJ426" s="98"/>
      <c r="RPK426" s="98"/>
      <c r="RPL426" s="98"/>
      <c r="RPM426" s="98"/>
      <c r="RPN426" s="98"/>
      <c r="RPO426" s="98"/>
      <c r="RPP426" s="98"/>
      <c r="RPQ426" s="98"/>
      <c r="RPR426" s="98"/>
      <c r="RPS426" s="98"/>
      <c r="RPT426" s="98"/>
      <c r="RPU426" s="98"/>
      <c r="RPV426" s="98"/>
      <c r="RPW426" s="98"/>
      <c r="RPX426" s="98"/>
      <c r="RPY426" s="98"/>
      <c r="RPZ426" s="98"/>
      <c r="RQA426" s="98"/>
      <c r="RQB426" s="98"/>
      <c r="RQC426" s="98"/>
      <c r="RQD426" s="98"/>
      <c r="RQE426" s="98"/>
      <c r="RQF426" s="98"/>
      <c r="RQG426" s="98"/>
      <c r="RQH426" s="98"/>
      <c r="RQI426" s="98"/>
      <c r="RQJ426" s="98"/>
      <c r="RQK426" s="98"/>
      <c r="RQL426" s="98"/>
      <c r="RQM426" s="98"/>
      <c r="RQN426" s="98"/>
      <c r="RQO426" s="98"/>
      <c r="RQP426" s="98"/>
      <c r="RQQ426" s="98"/>
      <c r="RQR426" s="98"/>
      <c r="RQS426" s="98"/>
      <c r="RQT426" s="98"/>
      <c r="RQU426" s="98"/>
      <c r="RQV426" s="98"/>
      <c r="RQW426" s="98"/>
      <c r="RQX426" s="98"/>
      <c r="RQY426" s="98"/>
      <c r="RQZ426" s="98"/>
      <c r="RRA426" s="98"/>
      <c r="RRB426" s="98"/>
      <c r="RRC426" s="98"/>
      <c r="RRD426" s="98"/>
      <c r="RRE426" s="98"/>
      <c r="RRF426" s="98"/>
      <c r="RRG426" s="98"/>
      <c r="RRH426" s="98"/>
      <c r="RRI426" s="98"/>
      <c r="RRJ426" s="98"/>
      <c r="RRK426" s="98"/>
      <c r="RRL426" s="98"/>
      <c r="RRM426" s="98"/>
      <c r="RRN426" s="98"/>
      <c r="RRO426" s="98"/>
      <c r="RRP426" s="98"/>
      <c r="RRQ426" s="98"/>
      <c r="RRR426" s="98"/>
      <c r="RRS426" s="98"/>
      <c r="RRT426" s="98"/>
      <c r="RRU426" s="98"/>
      <c r="RRV426" s="98"/>
      <c r="RRW426" s="98"/>
      <c r="RRX426" s="98"/>
      <c r="RRY426" s="98"/>
      <c r="RRZ426" s="98"/>
      <c r="RSA426" s="98"/>
      <c r="RSB426" s="98"/>
      <c r="RSC426" s="98"/>
      <c r="RSD426" s="98"/>
      <c r="RSE426" s="98"/>
      <c r="RSF426" s="98"/>
      <c r="RSG426" s="98"/>
      <c r="RSH426" s="98"/>
      <c r="RSI426" s="98"/>
      <c r="RSJ426" s="98"/>
      <c r="RSK426" s="98"/>
      <c r="RSL426" s="98"/>
      <c r="RSM426" s="98"/>
      <c r="RSN426" s="98"/>
      <c r="RSO426" s="98"/>
      <c r="RSP426" s="98"/>
      <c r="RSQ426" s="98"/>
      <c r="RSR426" s="98"/>
      <c r="RSS426" s="98"/>
      <c r="RST426" s="98"/>
      <c r="RSU426" s="98"/>
      <c r="RSV426" s="98"/>
      <c r="RSW426" s="98"/>
      <c r="RSX426" s="98"/>
      <c r="RSY426" s="98"/>
      <c r="RSZ426" s="98"/>
      <c r="RTA426" s="98"/>
      <c r="RTB426" s="98"/>
      <c r="RTC426" s="98"/>
      <c r="RTD426" s="98"/>
      <c r="RTE426" s="98"/>
      <c r="RTF426" s="98"/>
      <c r="RTG426" s="98"/>
      <c r="RTH426" s="98"/>
      <c r="RTI426" s="98"/>
      <c r="RTJ426" s="98"/>
      <c r="RTK426" s="98"/>
      <c r="RTL426" s="98"/>
      <c r="RTM426" s="98"/>
      <c r="RTN426" s="98"/>
      <c r="RTO426" s="98"/>
      <c r="RTP426" s="98"/>
      <c r="RTQ426" s="98"/>
      <c r="RTR426" s="98"/>
      <c r="RTS426" s="98"/>
      <c r="RTT426" s="98"/>
      <c r="RTU426" s="98"/>
      <c r="RTV426" s="98"/>
      <c r="RTW426" s="98"/>
      <c r="RTX426" s="98"/>
      <c r="RTY426" s="98"/>
      <c r="RTZ426" s="98"/>
      <c r="RUA426" s="98"/>
      <c r="RUB426" s="98"/>
      <c r="RUC426" s="98"/>
      <c r="RUD426" s="98"/>
      <c r="RUE426" s="98"/>
      <c r="RUF426" s="98"/>
      <c r="RUG426" s="98"/>
      <c r="RUH426" s="98"/>
      <c r="RUI426" s="98"/>
      <c r="RUJ426" s="98"/>
      <c r="RUK426" s="98"/>
      <c r="RUL426" s="98"/>
      <c r="RUM426" s="98"/>
      <c r="RUN426" s="98"/>
      <c r="RUO426" s="98"/>
      <c r="RUP426" s="98"/>
      <c r="RUQ426" s="98"/>
      <c r="RUR426" s="98"/>
      <c r="RUS426" s="98"/>
      <c r="RUT426" s="98"/>
      <c r="RUU426" s="98"/>
      <c r="RUV426" s="98"/>
      <c r="RUW426" s="98"/>
      <c r="RUX426" s="98"/>
      <c r="RUY426" s="98"/>
      <c r="RUZ426" s="98"/>
      <c r="RVA426" s="98"/>
      <c r="RVB426" s="98"/>
      <c r="RVC426" s="98"/>
      <c r="RVD426" s="98"/>
      <c r="RVE426" s="98"/>
      <c r="RVF426" s="98"/>
      <c r="RVG426" s="98"/>
      <c r="RVH426" s="98"/>
      <c r="RVI426" s="98"/>
      <c r="RVJ426" s="98"/>
      <c r="RVK426" s="98"/>
      <c r="RVL426" s="98"/>
      <c r="RVM426" s="98"/>
      <c r="RVN426" s="98"/>
      <c r="RVO426" s="98"/>
      <c r="RVP426" s="98"/>
      <c r="RVQ426" s="98"/>
      <c r="RVR426" s="98"/>
      <c r="RVS426" s="98"/>
      <c r="RVT426" s="98"/>
      <c r="RVU426" s="98"/>
      <c r="RVV426" s="98"/>
      <c r="RVW426" s="98"/>
      <c r="RVX426" s="98"/>
      <c r="RVY426" s="98"/>
      <c r="RVZ426" s="98"/>
      <c r="RWA426" s="98"/>
      <c r="RWB426" s="98"/>
      <c r="RWC426" s="98"/>
      <c r="RWD426" s="98"/>
      <c r="RWE426" s="98"/>
      <c r="RWF426" s="98"/>
      <c r="RWG426" s="98"/>
      <c r="RWH426" s="98"/>
      <c r="RWI426" s="98"/>
      <c r="RWJ426" s="98"/>
      <c r="RWK426" s="98"/>
      <c r="RWL426" s="98"/>
      <c r="RWM426" s="98"/>
      <c r="RWN426" s="98"/>
      <c r="RWO426" s="98"/>
      <c r="RWP426" s="98"/>
      <c r="RWQ426" s="98"/>
      <c r="RWR426" s="98"/>
      <c r="RWS426" s="98"/>
      <c r="RWT426" s="98"/>
      <c r="RWU426" s="98"/>
      <c r="RWV426" s="98"/>
      <c r="RWW426" s="98"/>
      <c r="RWX426" s="98"/>
      <c r="RWY426" s="98"/>
      <c r="RWZ426" s="98"/>
      <c r="RXA426" s="98"/>
      <c r="RXB426" s="98"/>
      <c r="RXC426" s="98"/>
      <c r="RXD426" s="98"/>
      <c r="RXE426" s="98"/>
      <c r="RXF426" s="98"/>
      <c r="RXG426" s="98"/>
      <c r="RXH426" s="98"/>
      <c r="RXI426" s="98"/>
      <c r="RXJ426" s="98"/>
      <c r="RXK426" s="98"/>
      <c r="RXL426" s="98"/>
      <c r="RXM426" s="98"/>
      <c r="RXN426" s="98"/>
      <c r="RXO426" s="98"/>
      <c r="RXP426" s="98"/>
      <c r="RXQ426" s="98"/>
      <c r="RXR426" s="98"/>
      <c r="RXS426" s="98"/>
      <c r="RXT426" s="98"/>
      <c r="RXU426" s="98"/>
      <c r="RXV426" s="98"/>
      <c r="RXW426" s="98"/>
      <c r="RXX426" s="98"/>
      <c r="RXY426" s="98"/>
      <c r="RXZ426" s="98"/>
      <c r="RYA426" s="98"/>
      <c r="RYB426" s="98"/>
      <c r="RYC426" s="98"/>
      <c r="RYD426" s="98"/>
      <c r="RYE426" s="98"/>
      <c r="RYF426" s="98"/>
      <c r="RYG426" s="98"/>
      <c r="RYH426" s="98"/>
      <c r="RYI426" s="98"/>
      <c r="RYJ426" s="98"/>
      <c r="RYK426" s="98"/>
      <c r="RYL426" s="98"/>
      <c r="RYM426" s="98"/>
      <c r="RYN426" s="98"/>
      <c r="RYO426" s="98"/>
      <c r="RYP426" s="98"/>
      <c r="RYQ426" s="98"/>
      <c r="RYR426" s="98"/>
      <c r="RYS426" s="98"/>
      <c r="RYT426" s="98"/>
      <c r="RYU426" s="98"/>
      <c r="RYV426" s="98"/>
      <c r="RYW426" s="98"/>
      <c r="RYX426" s="98"/>
      <c r="RYY426" s="98"/>
      <c r="RYZ426" s="98"/>
      <c r="RZA426" s="98"/>
      <c r="RZB426" s="98"/>
      <c r="RZC426" s="98"/>
      <c r="RZD426" s="98"/>
      <c r="RZE426" s="98"/>
      <c r="RZF426" s="98"/>
      <c r="RZG426" s="98"/>
      <c r="RZH426" s="98"/>
      <c r="RZI426" s="98"/>
      <c r="RZJ426" s="98"/>
      <c r="RZK426" s="98"/>
      <c r="RZL426" s="98"/>
      <c r="RZM426" s="98"/>
      <c r="RZN426" s="98"/>
      <c r="RZO426" s="98"/>
      <c r="RZP426" s="98"/>
      <c r="RZQ426" s="98"/>
      <c r="RZR426" s="98"/>
      <c r="RZS426" s="98"/>
      <c r="RZT426" s="98"/>
      <c r="RZU426" s="98"/>
      <c r="RZV426" s="98"/>
      <c r="RZW426" s="98"/>
      <c r="RZX426" s="98"/>
      <c r="RZY426" s="98"/>
      <c r="RZZ426" s="98"/>
      <c r="SAA426" s="98"/>
      <c r="SAB426" s="98"/>
      <c r="SAC426" s="98"/>
      <c r="SAD426" s="98"/>
      <c r="SAE426" s="98"/>
      <c r="SAF426" s="98"/>
      <c r="SAG426" s="98"/>
      <c r="SAH426" s="98"/>
      <c r="SAI426" s="98"/>
      <c r="SAJ426" s="98"/>
      <c r="SAK426" s="98"/>
      <c r="SAL426" s="98"/>
      <c r="SAM426" s="98"/>
      <c r="SAN426" s="98"/>
      <c r="SAO426" s="98"/>
      <c r="SAP426" s="98"/>
      <c r="SAQ426" s="98"/>
      <c r="SAR426" s="98"/>
      <c r="SAS426" s="98"/>
      <c r="SAT426" s="98"/>
      <c r="SAU426" s="98"/>
      <c r="SAV426" s="98"/>
      <c r="SAW426" s="98"/>
      <c r="SAX426" s="98"/>
      <c r="SAY426" s="98"/>
      <c r="SAZ426" s="98"/>
      <c r="SBA426" s="98"/>
      <c r="SBB426" s="98"/>
      <c r="SBC426" s="98"/>
      <c r="SBD426" s="98"/>
      <c r="SBE426" s="98"/>
      <c r="SBF426" s="98"/>
      <c r="SBG426" s="98"/>
      <c r="SBH426" s="98"/>
      <c r="SBI426" s="98"/>
      <c r="SBJ426" s="98"/>
      <c r="SBK426" s="98"/>
      <c r="SBL426" s="98"/>
      <c r="SBM426" s="98"/>
      <c r="SBN426" s="98"/>
      <c r="SBO426" s="98"/>
      <c r="SBP426" s="98"/>
      <c r="SBQ426" s="98"/>
      <c r="SBR426" s="98"/>
      <c r="SBS426" s="98"/>
      <c r="SBT426" s="98"/>
      <c r="SBU426" s="98"/>
      <c r="SBV426" s="98"/>
      <c r="SBW426" s="98"/>
      <c r="SBX426" s="98"/>
      <c r="SBY426" s="98"/>
      <c r="SBZ426" s="98"/>
      <c r="SCA426" s="98"/>
      <c r="SCB426" s="98"/>
      <c r="SCC426" s="98"/>
      <c r="SCD426" s="98"/>
      <c r="SCE426" s="98"/>
      <c r="SCF426" s="98"/>
      <c r="SCG426" s="98"/>
      <c r="SCH426" s="98"/>
      <c r="SCI426" s="98"/>
      <c r="SCJ426" s="98"/>
      <c r="SCK426" s="98"/>
      <c r="SCL426" s="98"/>
      <c r="SCM426" s="98"/>
      <c r="SCN426" s="98"/>
      <c r="SCO426" s="98"/>
      <c r="SCP426" s="98"/>
      <c r="SCQ426" s="98"/>
      <c r="SCR426" s="98"/>
      <c r="SCS426" s="98"/>
      <c r="SCT426" s="98"/>
      <c r="SCU426" s="98"/>
      <c r="SCV426" s="98"/>
      <c r="SCW426" s="98"/>
      <c r="SCX426" s="98"/>
      <c r="SCY426" s="98"/>
      <c r="SCZ426" s="98"/>
      <c r="SDA426" s="98"/>
      <c r="SDB426" s="98"/>
      <c r="SDC426" s="98"/>
      <c r="SDD426" s="98"/>
      <c r="SDE426" s="98"/>
      <c r="SDF426" s="98"/>
      <c r="SDG426" s="98"/>
      <c r="SDH426" s="98"/>
      <c r="SDI426" s="98"/>
      <c r="SDJ426" s="98"/>
      <c r="SDK426" s="98"/>
      <c r="SDL426" s="98"/>
      <c r="SDM426" s="98"/>
      <c r="SDN426" s="98"/>
      <c r="SDO426" s="98"/>
      <c r="SDP426" s="98"/>
      <c r="SDQ426" s="98"/>
      <c r="SDR426" s="98"/>
      <c r="SDS426" s="98"/>
      <c r="SDT426" s="98"/>
      <c r="SDU426" s="98"/>
      <c r="SDV426" s="98"/>
      <c r="SDW426" s="98"/>
      <c r="SDX426" s="98"/>
      <c r="SDY426" s="98"/>
      <c r="SDZ426" s="98"/>
      <c r="SEA426" s="98"/>
      <c r="SEB426" s="98"/>
      <c r="SEC426" s="98"/>
      <c r="SED426" s="98"/>
      <c r="SEE426" s="98"/>
      <c r="SEF426" s="98"/>
      <c r="SEG426" s="98"/>
      <c r="SEH426" s="98"/>
      <c r="SEI426" s="98"/>
      <c r="SEJ426" s="98"/>
      <c r="SEK426" s="98"/>
      <c r="SEL426" s="98"/>
      <c r="SEM426" s="98"/>
      <c r="SEN426" s="98"/>
      <c r="SEO426" s="98"/>
      <c r="SEP426" s="98"/>
      <c r="SEQ426" s="98"/>
      <c r="SER426" s="98"/>
      <c r="SES426" s="98"/>
      <c r="SET426" s="98"/>
      <c r="SEU426" s="98"/>
      <c r="SEV426" s="98"/>
      <c r="SEW426" s="98"/>
      <c r="SEX426" s="98"/>
      <c r="SEY426" s="98"/>
      <c r="SEZ426" s="98"/>
      <c r="SFA426" s="98"/>
      <c r="SFB426" s="98"/>
      <c r="SFC426" s="98"/>
      <c r="SFD426" s="98"/>
      <c r="SFE426" s="98"/>
      <c r="SFF426" s="98"/>
      <c r="SFG426" s="98"/>
      <c r="SFH426" s="98"/>
      <c r="SFI426" s="98"/>
      <c r="SFJ426" s="98"/>
      <c r="SFK426" s="98"/>
      <c r="SFL426" s="98"/>
      <c r="SFM426" s="98"/>
      <c r="SFN426" s="98"/>
      <c r="SFO426" s="98"/>
      <c r="SFP426" s="98"/>
      <c r="SFQ426" s="98"/>
      <c r="SFR426" s="98"/>
      <c r="SFS426" s="98"/>
      <c r="SFT426" s="98"/>
      <c r="SFU426" s="98"/>
      <c r="SFV426" s="98"/>
      <c r="SFW426" s="98"/>
      <c r="SFX426" s="98"/>
      <c r="SFY426" s="98"/>
      <c r="SFZ426" s="98"/>
      <c r="SGA426" s="98"/>
      <c r="SGB426" s="98"/>
      <c r="SGC426" s="98"/>
      <c r="SGD426" s="98"/>
      <c r="SGE426" s="98"/>
      <c r="SGF426" s="98"/>
      <c r="SGG426" s="98"/>
      <c r="SGH426" s="98"/>
      <c r="SGI426" s="98"/>
      <c r="SGJ426" s="98"/>
      <c r="SGK426" s="98"/>
      <c r="SGL426" s="98"/>
      <c r="SGM426" s="98"/>
      <c r="SGN426" s="98"/>
      <c r="SGO426" s="98"/>
      <c r="SGP426" s="98"/>
      <c r="SGQ426" s="98"/>
      <c r="SGR426" s="98"/>
      <c r="SGS426" s="98"/>
      <c r="SGT426" s="98"/>
      <c r="SGU426" s="98"/>
      <c r="SGV426" s="98"/>
      <c r="SGW426" s="98"/>
      <c r="SGX426" s="98"/>
      <c r="SGY426" s="98"/>
      <c r="SGZ426" s="98"/>
      <c r="SHA426" s="98"/>
      <c r="SHB426" s="98"/>
      <c r="SHC426" s="98"/>
      <c r="SHD426" s="98"/>
      <c r="SHE426" s="98"/>
      <c r="SHF426" s="98"/>
      <c r="SHG426" s="98"/>
      <c r="SHH426" s="98"/>
      <c r="SHI426" s="98"/>
      <c r="SHJ426" s="98"/>
      <c r="SHK426" s="98"/>
      <c r="SHL426" s="98"/>
      <c r="SHM426" s="98"/>
      <c r="SHN426" s="98"/>
      <c r="SHO426" s="98"/>
      <c r="SHP426" s="98"/>
      <c r="SHQ426" s="98"/>
      <c r="SHR426" s="98"/>
      <c r="SHS426" s="98"/>
      <c r="SHT426" s="98"/>
      <c r="SHU426" s="98"/>
      <c r="SHV426" s="98"/>
      <c r="SHW426" s="98"/>
      <c r="SHX426" s="98"/>
      <c r="SHY426" s="98"/>
      <c r="SHZ426" s="98"/>
      <c r="SIA426" s="98"/>
      <c r="SIB426" s="98"/>
      <c r="SIC426" s="98"/>
      <c r="SID426" s="98"/>
      <c r="SIE426" s="98"/>
      <c r="SIF426" s="98"/>
      <c r="SIG426" s="98"/>
      <c r="SIH426" s="98"/>
      <c r="SII426" s="98"/>
      <c r="SIJ426" s="98"/>
      <c r="SIK426" s="98"/>
      <c r="SIL426" s="98"/>
      <c r="SIM426" s="98"/>
      <c r="SIN426" s="98"/>
      <c r="SIO426" s="98"/>
      <c r="SIP426" s="98"/>
      <c r="SIQ426" s="98"/>
      <c r="SIR426" s="98"/>
      <c r="SIS426" s="98"/>
      <c r="SIT426" s="98"/>
      <c r="SIU426" s="98"/>
      <c r="SIV426" s="98"/>
      <c r="SIW426" s="98"/>
      <c r="SIX426" s="98"/>
      <c r="SIY426" s="98"/>
      <c r="SIZ426" s="98"/>
      <c r="SJA426" s="98"/>
      <c r="SJB426" s="98"/>
      <c r="SJC426" s="98"/>
      <c r="SJD426" s="98"/>
      <c r="SJE426" s="98"/>
      <c r="SJF426" s="98"/>
      <c r="SJG426" s="98"/>
      <c r="SJH426" s="98"/>
      <c r="SJI426" s="98"/>
      <c r="SJJ426" s="98"/>
      <c r="SJK426" s="98"/>
      <c r="SJL426" s="98"/>
      <c r="SJM426" s="98"/>
      <c r="SJN426" s="98"/>
      <c r="SJO426" s="98"/>
      <c r="SJP426" s="98"/>
      <c r="SJQ426" s="98"/>
      <c r="SJR426" s="98"/>
      <c r="SJS426" s="98"/>
      <c r="SJT426" s="98"/>
      <c r="SJU426" s="98"/>
      <c r="SJV426" s="98"/>
      <c r="SJW426" s="98"/>
      <c r="SJX426" s="98"/>
      <c r="SJY426" s="98"/>
      <c r="SJZ426" s="98"/>
      <c r="SKA426" s="98"/>
      <c r="SKB426" s="98"/>
      <c r="SKC426" s="98"/>
      <c r="SKD426" s="98"/>
      <c r="SKE426" s="98"/>
      <c r="SKF426" s="98"/>
      <c r="SKG426" s="98"/>
      <c r="SKH426" s="98"/>
      <c r="SKI426" s="98"/>
      <c r="SKJ426" s="98"/>
      <c r="SKK426" s="98"/>
      <c r="SKL426" s="98"/>
      <c r="SKM426" s="98"/>
      <c r="SKN426" s="98"/>
      <c r="SKO426" s="98"/>
      <c r="SKP426" s="98"/>
      <c r="SKQ426" s="98"/>
      <c r="SKR426" s="98"/>
      <c r="SKS426" s="98"/>
      <c r="SKT426" s="98"/>
      <c r="SKU426" s="98"/>
      <c r="SKV426" s="98"/>
      <c r="SKW426" s="98"/>
      <c r="SKX426" s="98"/>
      <c r="SKY426" s="98"/>
      <c r="SKZ426" s="98"/>
      <c r="SLA426" s="98"/>
      <c r="SLB426" s="98"/>
      <c r="SLC426" s="98"/>
      <c r="SLD426" s="98"/>
      <c r="SLE426" s="98"/>
      <c r="SLF426" s="98"/>
      <c r="SLG426" s="98"/>
      <c r="SLH426" s="98"/>
      <c r="SLI426" s="98"/>
      <c r="SLJ426" s="98"/>
      <c r="SLK426" s="98"/>
      <c r="SLL426" s="98"/>
      <c r="SLM426" s="98"/>
      <c r="SLN426" s="98"/>
      <c r="SLO426" s="98"/>
      <c r="SLP426" s="98"/>
      <c r="SLQ426" s="98"/>
      <c r="SLR426" s="98"/>
      <c r="SLS426" s="98"/>
      <c r="SLT426" s="98"/>
      <c r="SLU426" s="98"/>
      <c r="SLV426" s="98"/>
      <c r="SLW426" s="98"/>
      <c r="SLX426" s="98"/>
      <c r="SLY426" s="98"/>
      <c r="SLZ426" s="98"/>
      <c r="SMA426" s="98"/>
      <c r="SMB426" s="98"/>
      <c r="SMC426" s="98"/>
      <c r="SMD426" s="98"/>
      <c r="SME426" s="98"/>
      <c r="SMF426" s="98"/>
      <c r="SMG426" s="98"/>
      <c r="SMH426" s="98"/>
      <c r="SMI426" s="98"/>
      <c r="SMJ426" s="98"/>
      <c r="SMK426" s="98"/>
      <c r="SML426" s="98"/>
      <c r="SMM426" s="98"/>
      <c r="SMN426" s="98"/>
      <c r="SMO426" s="98"/>
      <c r="SMP426" s="98"/>
      <c r="SMQ426" s="98"/>
      <c r="SMR426" s="98"/>
      <c r="SMS426" s="98"/>
      <c r="SMT426" s="98"/>
      <c r="SMU426" s="98"/>
      <c r="SMV426" s="98"/>
      <c r="SMW426" s="98"/>
      <c r="SMX426" s="98"/>
      <c r="SMY426" s="98"/>
      <c r="SMZ426" s="98"/>
      <c r="SNA426" s="98"/>
      <c r="SNB426" s="98"/>
      <c r="SNC426" s="98"/>
      <c r="SND426" s="98"/>
      <c r="SNE426" s="98"/>
      <c r="SNF426" s="98"/>
      <c r="SNG426" s="98"/>
      <c r="SNH426" s="98"/>
      <c r="SNI426" s="98"/>
      <c r="SNJ426" s="98"/>
      <c r="SNK426" s="98"/>
      <c r="SNL426" s="98"/>
      <c r="SNM426" s="98"/>
      <c r="SNN426" s="98"/>
      <c r="SNO426" s="98"/>
      <c r="SNP426" s="98"/>
      <c r="SNQ426" s="98"/>
      <c r="SNR426" s="98"/>
      <c r="SNS426" s="98"/>
      <c r="SNT426" s="98"/>
      <c r="SNU426" s="98"/>
      <c r="SNV426" s="98"/>
      <c r="SNW426" s="98"/>
      <c r="SNX426" s="98"/>
      <c r="SNY426" s="98"/>
      <c r="SNZ426" s="98"/>
      <c r="SOA426" s="98"/>
      <c r="SOB426" s="98"/>
      <c r="SOC426" s="98"/>
      <c r="SOD426" s="98"/>
      <c r="SOE426" s="98"/>
      <c r="SOF426" s="98"/>
      <c r="SOG426" s="98"/>
      <c r="SOH426" s="98"/>
      <c r="SOI426" s="98"/>
      <c r="SOJ426" s="98"/>
      <c r="SOK426" s="98"/>
      <c r="SOL426" s="98"/>
      <c r="SOM426" s="98"/>
      <c r="SON426" s="98"/>
      <c r="SOO426" s="98"/>
      <c r="SOP426" s="98"/>
      <c r="SOQ426" s="98"/>
      <c r="SOR426" s="98"/>
      <c r="SOS426" s="98"/>
      <c r="SOT426" s="98"/>
      <c r="SOU426" s="98"/>
      <c r="SOV426" s="98"/>
      <c r="SOW426" s="98"/>
      <c r="SOX426" s="98"/>
      <c r="SOY426" s="98"/>
      <c r="SOZ426" s="98"/>
      <c r="SPA426" s="98"/>
      <c r="SPB426" s="98"/>
      <c r="SPC426" s="98"/>
      <c r="SPD426" s="98"/>
      <c r="SPE426" s="98"/>
      <c r="SPF426" s="98"/>
      <c r="SPG426" s="98"/>
      <c r="SPH426" s="98"/>
      <c r="SPI426" s="98"/>
      <c r="SPJ426" s="98"/>
      <c r="SPK426" s="98"/>
      <c r="SPL426" s="98"/>
      <c r="SPM426" s="98"/>
      <c r="SPN426" s="98"/>
      <c r="SPO426" s="98"/>
      <c r="SPP426" s="98"/>
      <c r="SPQ426" s="98"/>
      <c r="SPR426" s="98"/>
      <c r="SPS426" s="98"/>
      <c r="SPT426" s="98"/>
      <c r="SPU426" s="98"/>
      <c r="SPV426" s="98"/>
      <c r="SPW426" s="98"/>
      <c r="SPX426" s="98"/>
      <c r="SPY426" s="98"/>
      <c r="SPZ426" s="98"/>
      <c r="SQA426" s="98"/>
      <c r="SQB426" s="98"/>
      <c r="SQC426" s="98"/>
      <c r="SQD426" s="98"/>
      <c r="SQE426" s="98"/>
      <c r="SQF426" s="98"/>
      <c r="SQG426" s="98"/>
      <c r="SQH426" s="98"/>
      <c r="SQI426" s="98"/>
      <c r="SQJ426" s="98"/>
      <c r="SQK426" s="98"/>
      <c r="SQL426" s="98"/>
      <c r="SQM426" s="98"/>
      <c r="SQN426" s="98"/>
      <c r="SQO426" s="98"/>
      <c r="SQP426" s="98"/>
      <c r="SQQ426" s="98"/>
      <c r="SQR426" s="98"/>
      <c r="SQS426" s="98"/>
      <c r="SQT426" s="98"/>
      <c r="SQU426" s="98"/>
      <c r="SQV426" s="98"/>
      <c r="SQW426" s="98"/>
      <c r="SQX426" s="98"/>
      <c r="SQY426" s="98"/>
      <c r="SQZ426" s="98"/>
      <c r="SRA426" s="98"/>
      <c r="SRB426" s="98"/>
      <c r="SRC426" s="98"/>
      <c r="SRD426" s="98"/>
      <c r="SRE426" s="98"/>
      <c r="SRF426" s="98"/>
      <c r="SRG426" s="98"/>
      <c r="SRH426" s="98"/>
      <c r="SRI426" s="98"/>
      <c r="SRJ426" s="98"/>
      <c r="SRK426" s="98"/>
      <c r="SRL426" s="98"/>
      <c r="SRM426" s="98"/>
      <c r="SRN426" s="98"/>
      <c r="SRO426" s="98"/>
      <c r="SRP426" s="98"/>
      <c r="SRQ426" s="98"/>
      <c r="SRR426" s="98"/>
      <c r="SRS426" s="98"/>
      <c r="SRT426" s="98"/>
      <c r="SRU426" s="98"/>
      <c r="SRV426" s="98"/>
      <c r="SRW426" s="98"/>
      <c r="SRX426" s="98"/>
      <c r="SRY426" s="98"/>
      <c r="SRZ426" s="98"/>
      <c r="SSA426" s="98"/>
      <c r="SSB426" s="98"/>
      <c r="SSC426" s="98"/>
      <c r="SSD426" s="98"/>
      <c r="SSE426" s="98"/>
      <c r="SSF426" s="98"/>
      <c r="SSG426" s="98"/>
      <c r="SSH426" s="98"/>
      <c r="SSI426" s="98"/>
      <c r="SSJ426" s="98"/>
      <c r="SSK426" s="98"/>
      <c r="SSL426" s="98"/>
      <c r="SSM426" s="98"/>
      <c r="SSN426" s="98"/>
      <c r="SSO426" s="98"/>
      <c r="SSP426" s="98"/>
      <c r="SSQ426" s="98"/>
      <c r="SSR426" s="98"/>
      <c r="SSS426" s="98"/>
      <c r="SST426" s="98"/>
      <c r="SSU426" s="98"/>
      <c r="SSV426" s="98"/>
      <c r="SSW426" s="98"/>
      <c r="SSX426" s="98"/>
      <c r="SSY426" s="98"/>
      <c r="SSZ426" s="98"/>
      <c r="STA426" s="98"/>
      <c r="STB426" s="98"/>
      <c r="STC426" s="98"/>
      <c r="STD426" s="98"/>
      <c r="STE426" s="98"/>
      <c r="STF426" s="98"/>
      <c r="STG426" s="98"/>
      <c r="STH426" s="98"/>
      <c r="STI426" s="98"/>
      <c r="STJ426" s="98"/>
      <c r="STK426" s="98"/>
      <c r="STL426" s="98"/>
      <c r="STM426" s="98"/>
      <c r="STN426" s="98"/>
      <c r="STO426" s="98"/>
      <c r="STP426" s="98"/>
      <c r="STQ426" s="98"/>
      <c r="STR426" s="98"/>
      <c r="STS426" s="98"/>
      <c r="STT426" s="98"/>
      <c r="STU426" s="98"/>
      <c r="STV426" s="98"/>
      <c r="STW426" s="98"/>
      <c r="STX426" s="98"/>
      <c r="STY426" s="98"/>
      <c r="STZ426" s="98"/>
      <c r="SUA426" s="98"/>
      <c r="SUB426" s="98"/>
      <c r="SUC426" s="98"/>
      <c r="SUD426" s="98"/>
      <c r="SUE426" s="98"/>
      <c r="SUF426" s="98"/>
      <c r="SUG426" s="98"/>
      <c r="SUH426" s="98"/>
      <c r="SUI426" s="98"/>
      <c r="SUJ426" s="98"/>
      <c r="SUK426" s="98"/>
      <c r="SUL426" s="98"/>
      <c r="SUM426" s="98"/>
      <c r="SUN426" s="98"/>
      <c r="SUO426" s="98"/>
      <c r="SUP426" s="98"/>
      <c r="SUQ426" s="98"/>
      <c r="SUR426" s="98"/>
      <c r="SUS426" s="98"/>
      <c r="SUT426" s="98"/>
      <c r="SUU426" s="98"/>
      <c r="SUV426" s="98"/>
      <c r="SUW426" s="98"/>
      <c r="SUX426" s="98"/>
      <c r="SUY426" s="98"/>
      <c r="SUZ426" s="98"/>
      <c r="SVA426" s="98"/>
      <c r="SVB426" s="98"/>
      <c r="SVC426" s="98"/>
      <c r="SVD426" s="98"/>
      <c r="SVE426" s="98"/>
      <c r="SVF426" s="98"/>
      <c r="SVG426" s="98"/>
      <c r="SVH426" s="98"/>
      <c r="SVI426" s="98"/>
      <c r="SVJ426" s="98"/>
      <c r="SVK426" s="98"/>
      <c r="SVL426" s="98"/>
      <c r="SVM426" s="98"/>
      <c r="SVN426" s="98"/>
      <c r="SVO426" s="98"/>
      <c r="SVP426" s="98"/>
      <c r="SVQ426" s="98"/>
      <c r="SVR426" s="98"/>
      <c r="SVS426" s="98"/>
      <c r="SVT426" s="98"/>
      <c r="SVU426" s="98"/>
      <c r="SVV426" s="98"/>
      <c r="SVW426" s="98"/>
      <c r="SVX426" s="98"/>
      <c r="SVY426" s="98"/>
      <c r="SVZ426" s="98"/>
      <c r="SWA426" s="98"/>
      <c r="SWB426" s="98"/>
      <c r="SWC426" s="98"/>
      <c r="SWD426" s="98"/>
      <c r="SWE426" s="98"/>
      <c r="SWF426" s="98"/>
      <c r="SWG426" s="98"/>
      <c r="SWH426" s="98"/>
      <c r="SWI426" s="98"/>
      <c r="SWJ426" s="98"/>
      <c r="SWK426" s="98"/>
      <c r="SWL426" s="98"/>
      <c r="SWM426" s="98"/>
      <c r="SWN426" s="98"/>
      <c r="SWO426" s="98"/>
      <c r="SWP426" s="98"/>
      <c r="SWQ426" s="98"/>
      <c r="SWR426" s="98"/>
      <c r="SWS426" s="98"/>
      <c r="SWT426" s="98"/>
      <c r="SWU426" s="98"/>
      <c r="SWV426" s="98"/>
      <c r="SWW426" s="98"/>
      <c r="SWX426" s="98"/>
      <c r="SWY426" s="98"/>
      <c r="SWZ426" s="98"/>
      <c r="SXA426" s="98"/>
      <c r="SXB426" s="98"/>
      <c r="SXC426" s="98"/>
      <c r="SXD426" s="98"/>
      <c r="SXE426" s="98"/>
      <c r="SXF426" s="98"/>
      <c r="SXG426" s="98"/>
      <c r="SXH426" s="98"/>
      <c r="SXI426" s="98"/>
      <c r="SXJ426" s="98"/>
      <c r="SXK426" s="98"/>
      <c r="SXL426" s="98"/>
      <c r="SXM426" s="98"/>
      <c r="SXN426" s="98"/>
      <c r="SXO426" s="98"/>
      <c r="SXP426" s="98"/>
      <c r="SXQ426" s="98"/>
      <c r="SXR426" s="98"/>
      <c r="SXS426" s="98"/>
      <c r="SXT426" s="98"/>
      <c r="SXU426" s="98"/>
      <c r="SXV426" s="98"/>
      <c r="SXW426" s="98"/>
      <c r="SXX426" s="98"/>
      <c r="SXY426" s="98"/>
      <c r="SXZ426" s="98"/>
      <c r="SYA426" s="98"/>
      <c r="SYB426" s="98"/>
      <c r="SYC426" s="98"/>
      <c r="SYD426" s="98"/>
      <c r="SYE426" s="98"/>
      <c r="SYF426" s="98"/>
      <c r="SYG426" s="98"/>
      <c r="SYH426" s="98"/>
      <c r="SYI426" s="98"/>
      <c r="SYJ426" s="98"/>
      <c r="SYK426" s="98"/>
      <c r="SYL426" s="98"/>
      <c r="SYM426" s="98"/>
      <c r="SYN426" s="98"/>
      <c r="SYO426" s="98"/>
      <c r="SYP426" s="98"/>
      <c r="SYQ426" s="98"/>
      <c r="SYR426" s="98"/>
      <c r="SYS426" s="98"/>
      <c r="SYT426" s="98"/>
      <c r="SYU426" s="98"/>
      <c r="SYV426" s="98"/>
      <c r="SYW426" s="98"/>
      <c r="SYX426" s="98"/>
      <c r="SYY426" s="98"/>
      <c r="SYZ426" s="98"/>
      <c r="SZA426" s="98"/>
      <c r="SZB426" s="98"/>
      <c r="SZC426" s="98"/>
      <c r="SZD426" s="98"/>
      <c r="SZE426" s="98"/>
      <c r="SZF426" s="98"/>
      <c r="SZG426" s="98"/>
      <c r="SZH426" s="98"/>
      <c r="SZI426" s="98"/>
      <c r="SZJ426" s="98"/>
      <c r="SZK426" s="98"/>
      <c r="SZL426" s="98"/>
      <c r="SZM426" s="98"/>
      <c r="SZN426" s="98"/>
      <c r="SZO426" s="98"/>
      <c r="SZP426" s="98"/>
      <c r="SZQ426" s="98"/>
      <c r="SZR426" s="98"/>
      <c r="SZS426" s="98"/>
      <c r="SZT426" s="98"/>
      <c r="SZU426" s="98"/>
      <c r="SZV426" s="98"/>
      <c r="SZW426" s="98"/>
      <c r="SZX426" s="98"/>
      <c r="SZY426" s="98"/>
      <c r="SZZ426" s="98"/>
      <c r="TAA426" s="98"/>
      <c r="TAB426" s="98"/>
      <c r="TAC426" s="98"/>
      <c r="TAD426" s="98"/>
      <c r="TAE426" s="98"/>
      <c r="TAF426" s="98"/>
      <c r="TAG426" s="98"/>
      <c r="TAH426" s="98"/>
      <c r="TAI426" s="98"/>
      <c r="TAJ426" s="98"/>
      <c r="TAK426" s="98"/>
      <c r="TAL426" s="98"/>
      <c r="TAM426" s="98"/>
      <c r="TAN426" s="98"/>
      <c r="TAO426" s="98"/>
      <c r="TAP426" s="98"/>
      <c r="TAQ426" s="98"/>
      <c r="TAR426" s="98"/>
      <c r="TAS426" s="98"/>
      <c r="TAT426" s="98"/>
      <c r="TAU426" s="98"/>
      <c r="TAV426" s="98"/>
      <c r="TAW426" s="98"/>
      <c r="TAX426" s="98"/>
      <c r="TAY426" s="98"/>
      <c r="TAZ426" s="98"/>
      <c r="TBA426" s="98"/>
      <c r="TBB426" s="98"/>
      <c r="TBC426" s="98"/>
      <c r="TBD426" s="98"/>
      <c r="TBE426" s="98"/>
      <c r="TBF426" s="98"/>
      <c r="TBG426" s="98"/>
      <c r="TBH426" s="98"/>
      <c r="TBI426" s="98"/>
      <c r="TBJ426" s="98"/>
      <c r="TBK426" s="98"/>
      <c r="TBL426" s="98"/>
      <c r="TBM426" s="98"/>
      <c r="TBN426" s="98"/>
      <c r="TBO426" s="98"/>
      <c r="TBP426" s="98"/>
      <c r="TBQ426" s="98"/>
      <c r="TBR426" s="98"/>
      <c r="TBS426" s="98"/>
      <c r="TBT426" s="98"/>
      <c r="TBU426" s="98"/>
      <c r="TBV426" s="98"/>
      <c r="TBW426" s="98"/>
      <c r="TBX426" s="98"/>
      <c r="TBY426" s="98"/>
      <c r="TBZ426" s="98"/>
      <c r="TCA426" s="98"/>
      <c r="TCB426" s="98"/>
      <c r="TCC426" s="98"/>
      <c r="TCD426" s="98"/>
      <c r="TCE426" s="98"/>
      <c r="TCF426" s="98"/>
      <c r="TCG426" s="98"/>
      <c r="TCH426" s="98"/>
      <c r="TCI426" s="98"/>
      <c r="TCJ426" s="98"/>
      <c r="TCK426" s="98"/>
      <c r="TCL426" s="98"/>
      <c r="TCM426" s="98"/>
      <c r="TCN426" s="98"/>
      <c r="TCO426" s="98"/>
      <c r="TCP426" s="98"/>
      <c r="TCQ426" s="98"/>
      <c r="TCR426" s="98"/>
      <c r="TCS426" s="98"/>
      <c r="TCT426" s="98"/>
      <c r="TCU426" s="98"/>
      <c r="TCV426" s="98"/>
      <c r="TCW426" s="98"/>
      <c r="TCX426" s="98"/>
      <c r="TCY426" s="98"/>
      <c r="TCZ426" s="98"/>
      <c r="TDA426" s="98"/>
      <c r="TDB426" s="98"/>
      <c r="TDC426" s="98"/>
      <c r="TDD426" s="98"/>
      <c r="TDE426" s="98"/>
      <c r="TDF426" s="98"/>
      <c r="TDG426" s="98"/>
      <c r="TDH426" s="98"/>
      <c r="TDI426" s="98"/>
      <c r="TDJ426" s="98"/>
      <c r="TDK426" s="98"/>
      <c r="TDL426" s="98"/>
      <c r="TDM426" s="98"/>
      <c r="TDN426" s="98"/>
      <c r="TDO426" s="98"/>
      <c r="TDP426" s="98"/>
      <c r="TDQ426" s="98"/>
      <c r="TDR426" s="98"/>
      <c r="TDS426" s="98"/>
      <c r="TDT426" s="98"/>
      <c r="TDU426" s="98"/>
      <c r="TDV426" s="98"/>
      <c r="TDW426" s="98"/>
      <c r="TDX426" s="98"/>
      <c r="TDY426" s="98"/>
      <c r="TDZ426" s="98"/>
      <c r="TEA426" s="98"/>
      <c r="TEB426" s="98"/>
      <c r="TEC426" s="98"/>
      <c r="TED426" s="98"/>
      <c r="TEE426" s="98"/>
      <c r="TEF426" s="98"/>
      <c r="TEG426" s="98"/>
      <c r="TEH426" s="98"/>
      <c r="TEI426" s="98"/>
      <c r="TEJ426" s="98"/>
      <c r="TEK426" s="98"/>
      <c r="TEL426" s="98"/>
      <c r="TEM426" s="98"/>
      <c r="TEN426" s="98"/>
      <c r="TEO426" s="98"/>
      <c r="TEP426" s="98"/>
      <c r="TEQ426" s="98"/>
      <c r="TER426" s="98"/>
      <c r="TES426" s="98"/>
      <c r="TET426" s="98"/>
      <c r="TEU426" s="98"/>
      <c r="TEV426" s="98"/>
      <c r="TEW426" s="98"/>
      <c r="TEX426" s="98"/>
      <c r="TEY426" s="98"/>
      <c r="TEZ426" s="98"/>
      <c r="TFA426" s="98"/>
      <c r="TFB426" s="98"/>
      <c r="TFC426" s="98"/>
      <c r="TFD426" s="98"/>
      <c r="TFE426" s="98"/>
      <c r="TFF426" s="98"/>
      <c r="TFG426" s="98"/>
      <c r="TFH426" s="98"/>
      <c r="TFI426" s="98"/>
      <c r="TFJ426" s="98"/>
      <c r="TFK426" s="98"/>
      <c r="TFL426" s="98"/>
      <c r="TFM426" s="98"/>
      <c r="TFN426" s="98"/>
      <c r="TFO426" s="98"/>
      <c r="TFP426" s="98"/>
      <c r="TFQ426" s="98"/>
      <c r="TFR426" s="98"/>
      <c r="TFS426" s="98"/>
      <c r="TFT426" s="98"/>
      <c r="TFU426" s="98"/>
      <c r="TFV426" s="98"/>
      <c r="TFW426" s="98"/>
      <c r="TFX426" s="98"/>
      <c r="TFY426" s="98"/>
      <c r="TFZ426" s="98"/>
      <c r="TGA426" s="98"/>
      <c r="TGB426" s="98"/>
      <c r="TGC426" s="98"/>
      <c r="TGD426" s="98"/>
      <c r="TGE426" s="98"/>
      <c r="TGF426" s="98"/>
      <c r="TGG426" s="98"/>
      <c r="TGH426" s="98"/>
      <c r="TGI426" s="98"/>
      <c r="TGJ426" s="98"/>
      <c r="TGK426" s="98"/>
      <c r="TGL426" s="98"/>
      <c r="TGM426" s="98"/>
      <c r="TGN426" s="98"/>
      <c r="TGO426" s="98"/>
      <c r="TGP426" s="98"/>
      <c r="TGQ426" s="98"/>
      <c r="TGR426" s="98"/>
      <c r="TGS426" s="98"/>
      <c r="TGT426" s="98"/>
      <c r="TGU426" s="98"/>
      <c r="TGV426" s="98"/>
      <c r="TGW426" s="98"/>
      <c r="TGX426" s="98"/>
      <c r="TGY426" s="98"/>
      <c r="TGZ426" s="98"/>
      <c r="THA426" s="98"/>
      <c r="THB426" s="98"/>
      <c r="THC426" s="98"/>
      <c r="THD426" s="98"/>
      <c r="THE426" s="98"/>
      <c r="THF426" s="98"/>
      <c r="THG426" s="98"/>
      <c r="THH426" s="98"/>
      <c r="THI426" s="98"/>
      <c r="THJ426" s="98"/>
      <c r="THK426" s="98"/>
      <c r="THL426" s="98"/>
      <c r="THM426" s="98"/>
      <c r="THN426" s="98"/>
      <c r="THO426" s="98"/>
      <c r="THP426" s="98"/>
      <c r="THQ426" s="98"/>
      <c r="THR426" s="98"/>
      <c r="THS426" s="98"/>
      <c r="THT426" s="98"/>
      <c r="THU426" s="98"/>
      <c r="THV426" s="98"/>
      <c r="THW426" s="98"/>
      <c r="THX426" s="98"/>
      <c r="THY426" s="98"/>
      <c r="THZ426" s="98"/>
      <c r="TIA426" s="98"/>
      <c r="TIB426" s="98"/>
      <c r="TIC426" s="98"/>
      <c r="TID426" s="98"/>
      <c r="TIE426" s="98"/>
      <c r="TIF426" s="98"/>
      <c r="TIG426" s="98"/>
      <c r="TIH426" s="98"/>
      <c r="TII426" s="98"/>
      <c r="TIJ426" s="98"/>
      <c r="TIK426" s="98"/>
      <c r="TIL426" s="98"/>
      <c r="TIM426" s="98"/>
      <c r="TIN426" s="98"/>
      <c r="TIO426" s="98"/>
      <c r="TIP426" s="98"/>
      <c r="TIQ426" s="98"/>
      <c r="TIR426" s="98"/>
      <c r="TIS426" s="98"/>
      <c r="TIT426" s="98"/>
      <c r="TIU426" s="98"/>
      <c r="TIV426" s="98"/>
      <c r="TIW426" s="98"/>
      <c r="TIX426" s="98"/>
      <c r="TIY426" s="98"/>
      <c r="TIZ426" s="98"/>
      <c r="TJA426" s="98"/>
      <c r="TJB426" s="98"/>
      <c r="TJC426" s="98"/>
      <c r="TJD426" s="98"/>
      <c r="TJE426" s="98"/>
      <c r="TJF426" s="98"/>
      <c r="TJG426" s="98"/>
      <c r="TJH426" s="98"/>
      <c r="TJI426" s="98"/>
      <c r="TJJ426" s="98"/>
      <c r="TJK426" s="98"/>
      <c r="TJL426" s="98"/>
      <c r="TJM426" s="98"/>
      <c r="TJN426" s="98"/>
      <c r="TJO426" s="98"/>
      <c r="TJP426" s="98"/>
      <c r="TJQ426" s="98"/>
      <c r="TJR426" s="98"/>
      <c r="TJS426" s="98"/>
      <c r="TJT426" s="98"/>
      <c r="TJU426" s="98"/>
      <c r="TJV426" s="98"/>
      <c r="TJW426" s="98"/>
      <c r="TJX426" s="98"/>
      <c r="TJY426" s="98"/>
      <c r="TJZ426" s="98"/>
      <c r="TKA426" s="98"/>
      <c r="TKB426" s="98"/>
      <c r="TKC426" s="98"/>
      <c r="TKD426" s="98"/>
      <c r="TKE426" s="98"/>
      <c r="TKF426" s="98"/>
      <c r="TKG426" s="98"/>
      <c r="TKH426" s="98"/>
      <c r="TKI426" s="98"/>
      <c r="TKJ426" s="98"/>
      <c r="TKK426" s="98"/>
      <c r="TKL426" s="98"/>
      <c r="TKM426" s="98"/>
      <c r="TKN426" s="98"/>
      <c r="TKO426" s="98"/>
      <c r="TKP426" s="98"/>
      <c r="TKQ426" s="98"/>
      <c r="TKR426" s="98"/>
      <c r="TKS426" s="98"/>
      <c r="TKT426" s="98"/>
      <c r="TKU426" s="98"/>
      <c r="TKV426" s="98"/>
      <c r="TKW426" s="98"/>
      <c r="TKX426" s="98"/>
      <c r="TKY426" s="98"/>
      <c r="TKZ426" s="98"/>
      <c r="TLA426" s="98"/>
      <c r="TLB426" s="98"/>
      <c r="TLC426" s="98"/>
      <c r="TLD426" s="98"/>
      <c r="TLE426" s="98"/>
      <c r="TLF426" s="98"/>
      <c r="TLG426" s="98"/>
      <c r="TLH426" s="98"/>
      <c r="TLI426" s="98"/>
      <c r="TLJ426" s="98"/>
      <c r="TLK426" s="98"/>
      <c r="TLL426" s="98"/>
      <c r="TLM426" s="98"/>
      <c r="TLN426" s="98"/>
      <c r="TLO426" s="98"/>
      <c r="TLP426" s="98"/>
      <c r="TLQ426" s="98"/>
      <c r="TLR426" s="98"/>
      <c r="TLS426" s="98"/>
      <c r="TLT426" s="98"/>
      <c r="TLU426" s="98"/>
      <c r="TLV426" s="98"/>
      <c r="TLW426" s="98"/>
      <c r="TLX426" s="98"/>
      <c r="TLY426" s="98"/>
      <c r="TLZ426" s="98"/>
      <c r="TMA426" s="98"/>
      <c r="TMB426" s="98"/>
      <c r="TMC426" s="98"/>
      <c r="TMD426" s="98"/>
      <c r="TME426" s="98"/>
      <c r="TMF426" s="98"/>
      <c r="TMG426" s="98"/>
      <c r="TMH426" s="98"/>
      <c r="TMI426" s="98"/>
      <c r="TMJ426" s="98"/>
      <c r="TMK426" s="98"/>
      <c r="TML426" s="98"/>
      <c r="TMM426" s="98"/>
      <c r="TMN426" s="98"/>
      <c r="TMO426" s="98"/>
      <c r="TMP426" s="98"/>
      <c r="TMQ426" s="98"/>
      <c r="TMR426" s="98"/>
      <c r="TMS426" s="98"/>
      <c r="TMT426" s="98"/>
      <c r="TMU426" s="98"/>
      <c r="TMV426" s="98"/>
      <c r="TMW426" s="98"/>
      <c r="TMX426" s="98"/>
      <c r="TMY426" s="98"/>
      <c r="TMZ426" s="98"/>
      <c r="TNA426" s="98"/>
      <c r="TNB426" s="98"/>
      <c r="TNC426" s="98"/>
      <c r="TND426" s="98"/>
      <c r="TNE426" s="98"/>
      <c r="TNF426" s="98"/>
      <c r="TNG426" s="98"/>
      <c r="TNH426" s="98"/>
      <c r="TNI426" s="98"/>
      <c r="TNJ426" s="98"/>
      <c r="TNK426" s="98"/>
      <c r="TNL426" s="98"/>
      <c r="TNM426" s="98"/>
      <c r="TNN426" s="98"/>
      <c r="TNO426" s="98"/>
      <c r="TNP426" s="98"/>
      <c r="TNQ426" s="98"/>
      <c r="TNR426" s="98"/>
      <c r="TNS426" s="98"/>
      <c r="TNT426" s="98"/>
      <c r="TNU426" s="98"/>
      <c r="TNV426" s="98"/>
      <c r="TNW426" s="98"/>
      <c r="TNX426" s="98"/>
      <c r="TNY426" s="98"/>
      <c r="TNZ426" s="98"/>
      <c r="TOA426" s="98"/>
      <c r="TOB426" s="98"/>
      <c r="TOC426" s="98"/>
      <c r="TOD426" s="98"/>
      <c r="TOE426" s="98"/>
      <c r="TOF426" s="98"/>
      <c r="TOG426" s="98"/>
      <c r="TOH426" s="98"/>
      <c r="TOI426" s="98"/>
      <c r="TOJ426" s="98"/>
      <c r="TOK426" s="98"/>
      <c r="TOL426" s="98"/>
      <c r="TOM426" s="98"/>
      <c r="TON426" s="98"/>
      <c r="TOO426" s="98"/>
      <c r="TOP426" s="98"/>
      <c r="TOQ426" s="98"/>
      <c r="TOR426" s="98"/>
      <c r="TOS426" s="98"/>
      <c r="TOT426" s="98"/>
      <c r="TOU426" s="98"/>
      <c r="TOV426" s="98"/>
      <c r="TOW426" s="98"/>
      <c r="TOX426" s="98"/>
      <c r="TOY426" s="98"/>
      <c r="TOZ426" s="98"/>
      <c r="TPA426" s="98"/>
      <c r="TPB426" s="98"/>
      <c r="TPC426" s="98"/>
      <c r="TPD426" s="98"/>
      <c r="TPE426" s="98"/>
      <c r="TPF426" s="98"/>
      <c r="TPG426" s="98"/>
      <c r="TPH426" s="98"/>
      <c r="TPI426" s="98"/>
      <c r="TPJ426" s="98"/>
      <c r="TPK426" s="98"/>
      <c r="TPL426" s="98"/>
      <c r="TPM426" s="98"/>
      <c r="TPN426" s="98"/>
      <c r="TPO426" s="98"/>
      <c r="TPP426" s="98"/>
      <c r="TPQ426" s="98"/>
      <c r="TPR426" s="98"/>
      <c r="TPS426" s="98"/>
      <c r="TPT426" s="98"/>
      <c r="TPU426" s="98"/>
      <c r="TPV426" s="98"/>
      <c r="TPW426" s="98"/>
      <c r="TPX426" s="98"/>
      <c r="TPY426" s="98"/>
      <c r="TPZ426" s="98"/>
      <c r="TQA426" s="98"/>
      <c r="TQB426" s="98"/>
      <c r="TQC426" s="98"/>
      <c r="TQD426" s="98"/>
      <c r="TQE426" s="98"/>
      <c r="TQF426" s="98"/>
      <c r="TQG426" s="98"/>
      <c r="TQH426" s="98"/>
      <c r="TQI426" s="98"/>
      <c r="TQJ426" s="98"/>
      <c r="TQK426" s="98"/>
      <c r="TQL426" s="98"/>
      <c r="TQM426" s="98"/>
      <c r="TQN426" s="98"/>
      <c r="TQO426" s="98"/>
      <c r="TQP426" s="98"/>
      <c r="TQQ426" s="98"/>
      <c r="TQR426" s="98"/>
      <c r="TQS426" s="98"/>
      <c r="TQT426" s="98"/>
      <c r="TQU426" s="98"/>
      <c r="TQV426" s="98"/>
      <c r="TQW426" s="98"/>
      <c r="TQX426" s="98"/>
      <c r="TQY426" s="98"/>
      <c r="TQZ426" s="98"/>
      <c r="TRA426" s="98"/>
      <c r="TRB426" s="98"/>
      <c r="TRC426" s="98"/>
      <c r="TRD426" s="98"/>
      <c r="TRE426" s="98"/>
      <c r="TRF426" s="98"/>
      <c r="TRG426" s="98"/>
      <c r="TRH426" s="98"/>
      <c r="TRI426" s="98"/>
      <c r="TRJ426" s="98"/>
      <c r="TRK426" s="98"/>
      <c r="TRL426" s="98"/>
      <c r="TRM426" s="98"/>
      <c r="TRN426" s="98"/>
      <c r="TRO426" s="98"/>
      <c r="TRP426" s="98"/>
      <c r="TRQ426" s="98"/>
      <c r="TRR426" s="98"/>
      <c r="TRS426" s="98"/>
      <c r="TRT426" s="98"/>
      <c r="TRU426" s="98"/>
      <c r="TRV426" s="98"/>
      <c r="TRW426" s="98"/>
      <c r="TRX426" s="98"/>
      <c r="TRY426" s="98"/>
      <c r="TRZ426" s="98"/>
      <c r="TSA426" s="98"/>
      <c r="TSB426" s="98"/>
      <c r="TSC426" s="98"/>
      <c r="TSD426" s="98"/>
      <c r="TSE426" s="98"/>
      <c r="TSF426" s="98"/>
      <c r="TSG426" s="98"/>
      <c r="TSH426" s="98"/>
      <c r="TSI426" s="98"/>
      <c r="TSJ426" s="98"/>
      <c r="TSK426" s="98"/>
      <c r="TSL426" s="98"/>
      <c r="TSM426" s="98"/>
      <c r="TSN426" s="98"/>
      <c r="TSO426" s="98"/>
      <c r="TSP426" s="98"/>
      <c r="TSQ426" s="98"/>
      <c r="TSR426" s="98"/>
      <c r="TSS426" s="98"/>
      <c r="TST426" s="98"/>
      <c r="TSU426" s="98"/>
      <c r="TSV426" s="98"/>
      <c r="TSW426" s="98"/>
      <c r="TSX426" s="98"/>
      <c r="TSY426" s="98"/>
      <c r="TSZ426" s="98"/>
      <c r="TTA426" s="98"/>
      <c r="TTB426" s="98"/>
      <c r="TTC426" s="98"/>
      <c r="TTD426" s="98"/>
      <c r="TTE426" s="98"/>
      <c r="TTF426" s="98"/>
      <c r="TTG426" s="98"/>
      <c r="TTH426" s="98"/>
      <c r="TTI426" s="98"/>
      <c r="TTJ426" s="98"/>
      <c r="TTK426" s="98"/>
      <c r="TTL426" s="98"/>
      <c r="TTM426" s="98"/>
      <c r="TTN426" s="98"/>
      <c r="TTO426" s="98"/>
      <c r="TTP426" s="98"/>
      <c r="TTQ426" s="98"/>
      <c r="TTR426" s="98"/>
      <c r="TTS426" s="98"/>
      <c r="TTT426" s="98"/>
      <c r="TTU426" s="98"/>
      <c r="TTV426" s="98"/>
      <c r="TTW426" s="98"/>
      <c r="TTX426" s="98"/>
      <c r="TTY426" s="98"/>
      <c r="TTZ426" s="98"/>
      <c r="TUA426" s="98"/>
      <c r="TUB426" s="98"/>
      <c r="TUC426" s="98"/>
      <c r="TUD426" s="98"/>
      <c r="TUE426" s="98"/>
      <c r="TUF426" s="98"/>
      <c r="TUG426" s="98"/>
      <c r="TUH426" s="98"/>
      <c r="TUI426" s="98"/>
      <c r="TUJ426" s="98"/>
      <c r="TUK426" s="98"/>
      <c r="TUL426" s="98"/>
      <c r="TUM426" s="98"/>
      <c r="TUN426" s="98"/>
      <c r="TUO426" s="98"/>
      <c r="TUP426" s="98"/>
      <c r="TUQ426" s="98"/>
      <c r="TUR426" s="98"/>
      <c r="TUS426" s="98"/>
      <c r="TUT426" s="98"/>
      <c r="TUU426" s="98"/>
      <c r="TUV426" s="98"/>
      <c r="TUW426" s="98"/>
      <c r="TUX426" s="98"/>
      <c r="TUY426" s="98"/>
      <c r="TUZ426" s="98"/>
      <c r="TVA426" s="98"/>
      <c r="TVB426" s="98"/>
      <c r="TVC426" s="98"/>
      <c r="TVD426" s="98"/>
      <c r="TVE426" s="98"/>
      <c r="TVF426" s="98"/>
      <c r="TVG426" s="98"/>
      <c r="TVH426" s="98"/>
      <c r="TVI426" s="98"/>
      <c r="TVJ426" s="98"/>
      <c r="TVK426" s="98"/>
      <c r="TVL426" s="98"/>
      <c r="TVM426" s="98"/>
      <c r="TVN426" s="98"/>
      <c r="TVO426" s="98"/>
      <c r="TVP426" s="98"/>
      <c r="TVQ426" s="98"/>
      <c r="TVR426" s="98"/>
      <c r="TVS426" s="98"/>
      <c r="TVT426" s="98"/>
      <c r="TVU426" s="98"/>
      <c r="TVV426" s="98"/>
      <c r="TVW426" s="98"/>
      <c r="TVX426" s="98"/>
      <c r="TVY426" s="98"/>
      <c r="TVZ426" s="98"/>
      <c r="TWA426" s="98"/>
      <c r="TWB426" s="98"/>
      <c r="TWC426" s="98"/>
      <c r="TWD426" s="98"/>
      <c r="TWE426" s="98"/>
      <c r="TWF426" s="98"/>
      <c r="TWG426" s="98"/>
      <c r="TWH426" s="98"/>
      <c r="TWI426" s="98"/>
      <c r="TWJ426" s="98"/>
      <c r="TWK426" s="98"/>
      <c r="TWL426" s="98"/>
      <c r="TWM426" s="98"/>
      <c r="TWN426" s="98"/>
      <c r="TWO426" s="98"/>
      <c r="TWP426" s="98"/>
      <c r="TWQ426" s="98"/>
      <c r="TWR426" s="98"/>
      <c r="TWS426" s="98"/>
      <c r="TWT426" s="98"/>
      <c r="TWU426" s="98"/>
      <c r="TWV426" s="98"/>
      <c r="TWW426" s="98"/>
      <c r="TWX426" s="98"/>
      <c r="TWY426" s="98"/>
      <c r="TWZ426" s="98"/>
      <c r="TXA426" s="98"/>
      <c r="TXB426" s="98"/>
      <c r="TXC426" s="98"/>
      <c r="TXD426" s="98"/>
      <c r="TXE426" s="98"/>
      <c r="TXF426" s="98"/>
      <c r="TXG426" s="98"/>
      <c r="TXH426" s="98"/>
      <c r="TXI426" s="98"/>
      <c r="TXJ426" s="98"/>
      <c r="TXK426" s="98"/>
      <c r="TXL426" s="98"/>
      <c r="TXM426" s="98"/>
      <c r="TXN426" s="98"/>
      <c r="TXO426" s="98"/>
      <c r="TXP426" s="98"/>
      <c r="TXQ426" s="98"/>
      <c r="TXR426" s="98"/>
      <c r="TXS426" s="98"/>
      <c r="TXT426" s="98"/>
      <c r="TXU426" s="98"/>
      <c r="TXV426" s="98"/>
      <c r="TXW426" s="98"/>
      <c r="TXX426" s="98"/>
      <c r="TXY426" s="98"/>
      <c r="TXZ426" s="98"/>
      <c r="TYA426" s="98"/>
      <c r="TYB426" s="98"/>
      <c r="TYC426" s="98"/>
      <c r="TYD426" s="98"/>
      <c r="TYE426" s="98"/>
      <c r="TYF426" s="98"/>
      <c r="TYG426" s="98"/>
      <c r="TYH426" s="98"/>
      <c r="TYI426" s="98"/>
      <c r="TYJ426" s="98"/>
      <c r="TYK426" s="98"/>
      <c r="TYL426" s="98"/>
      <c r="TYM426" s="98"/>
      <c r="TYN426" s="98"/>
      <c r="TYO426" s="98"/>
      <c r="TYP426" s="98"/>
      <c r="TYQ426" s="98"/>
      <c r="TYR426" s="98"/>
      <c r="TYS426" s="98"/>
      <c r="TYT426" s="98"/>
      <c r="TYU426" s="98"/>
      <c r="TYV426" s="98"/>
      <c r="TYW426" s="98"/>
      <c r="TYX426" s="98"/>
      <c r="TYY426" s="98"/>
      <c r="TYZ426" s="98"/>
      <c r="TZA426" s="98"/>
      <c r="TZB426" s="98"/>
      <c r="TZC426" s="98"/>
      <c r="TZD426" s="98"/>
      <c r="TZE426" s="98"/>
      <c r="TZF426" s="98"/>
      <c r="TZG426" s="98"/>
      <c r="TZH426" s="98"/>
      <c r="TZI426" s="98"/>
      <c r="TZJ426" s="98"/>
      <c r="TZK426" s="98"/>
      <c r="TZL426" s="98"/>
      <c r="TZM426" s="98"/>
      <c r="TZN426" s="98"/>
      <c r="TZO426" s="98"/>
      <c r="TZP426" s="98"/>
      <c r="TZQ426" s="98"/>
      <c r="TZR426" s="98"/>
      <c r="TZS426" s="98"/>
      <c r="TZT426" s="98"/>
      <c r="TZU426" s="98"/>
      <c r="TZV426" s="98"/>
      <c r="TZW426" s="98"/>
      <c r="TZX426" s="98"/>
      <c r="TZY426" s="98"/>
      <c r="TZZ426" s="98"/>
      <c r="UAA426" s="98"/>
      <c r="UAB426" s="98"/>
      <c r="UAC426" s="98"/>
      <c r="UAD426" s="98"/>
      <c r="UAE426" s="98"/>
      <c r="UAF426" s="98"/>
      <c r="UAG426" s="98"/>
      <c r="UAH426" s="98"/>
      <c r="UAI426" s="98"/>
      <c r="UAJ426" s="98"/>
      <c r="UAK426" s="98"/>
      <c r="UAL426" s="98"/>
      <c r="UAM426" s="98"/>
      <c r="UAN426" s="98"/>
      <c r="UAO426" s="98"/>
      <c r="UAP426" s="98"/>
      <c r="UAQ426" s="98"/>
      <c r="UAR426" s="98"/>
      <c r="UAS426" s="98"/>
      <c r="UAT426" s="98"/>
      <c r="UAU426" s="98"/>
      <c r="UAV426" s="98"/>
      <c r="UAW426" s="98"/>
      <c r="UAX426" s="98"/>
      <c r="UAY426" s="98"/>
      <c r="UAZ426" s="98"/>
      <c r="UBA426" s="98"/>
      <c r="UBB426" s="98"/>
      <c r="UBC426" s="98"/>
      <c r="UBD426" s="98"/>
      <c r="UBE426" s="98"/>
      <c r="UBF426" s="98"/>
      <c r="UBG426" s="98"/>
      <c r="UBH426" s="98"/>
      <c r="UBI426" s="98"/>
      <c r="UBJ426" s="98"/>
      <c r="UBK426" s="98"/>
      <c r="UBL426" s="98"/>
      <c r="UBM426" s="98"/>
      <c r="UBN426" s="98"/>
      <c r="UBO426" s="98"/>
      <c r="UBP426" s="98"/>
      <c r="UBQ426" s="98"/>
      <c r="UBR426" s="98"/>
      <c r="UBS426" s="98"/>
      <c r="UBT426" s="98"/>
      <c r="UBU426" s="98"/>
      <c r="UBV426" s="98"/>
      <c r="UBW426" s="98"/>
      <c r="UBX426" s="98"/>
      <c r="UBY426" s="98"/>
      <c r="UBZ426" s="98"/>
      <c r="UCA426" s="98"/>
      <c r="UCB426" s="98"/>
      <c r="UCC426" s="98"/>
      <c r="UCD426" s="98"/>
      <c r="UCE426" s="98"/>
      <c r="UCF426" s="98"/>
      <c r="UCG426" s="98"/>
      <c r="UCH426" s="98"/>
      <c r="UCI426" s="98"/>
      <c r="UCJ426" s="98"/>
      <c r="UCK426" s="98"/>
      <c r="UCL426" s="98"/>
      <c r="UCM426" s="98"/>
      <c r="UCN426" s="98"/>
      <c r="UCO426" s="98"/>
      <c r="UCP426" s="98"/>
      <c r="UCQ426" s="98"/>
      <c r="UCR426" s="98"/>
      <c r="UCS426" s="98"/>
      <c r="UCT426" s="98"/>
      <c r="UCU426" s="98"/>
      <c r="UCV426" s="98"/>
      <c r="UCW426" s="98"/>
      <c r="UCX426" s="98"/>
      <c r="UCY426" s="98"/>
      <c r="UCZ426" s="98"/>
      <c r="UDA426" s="98"/>
      <c r="UDB426" s="98"/>
      <c r="UDC426" s="98"/>
      <c r="UDD426" s="98"/>
      <c r="UDE426" s="98"/>
      <c r="UDF426" s="98"/>
      <c r="UDG426" s="98"/>
      <c r="UDH426" s="98"/>
      <c r="UDI426" s="98"/>
      <c r="UDJ426" s="98"/>
      <c r="UDK426" s="98"/>
      <c r="UDL426" s="98"/>
      <c r="UDM426" s="98"/>
      <c r="UDN426" s="98"/>
      <c r="UDO426" s="98"/>
      <c r="UDP426" s="98"/>
      <c r="UDQ426" s="98"/>
      <c r="UDR426" s="98"/>
      <c r="UDS426" s="98"/>
      <c r="UDT426" s="98"/>
      <c r="UDU426" s="98"/>
      <c r="UDV426" s="98"/>
      <c r="UDW426" s="98"/>
      <c r="UDX426" s="98"/>
      <c r="UDY426" s="98"/>
      <c r="UDZ426" s="98"/>
      <c r="UEA426" s="98"/>
      <c r="UEB426" s="98"/>
      <c r="UEC426" s="98"/>
      <c r="UED426" s="98"/>
      <c r="UEE426" s="98"/>
      <c r="UEF426" s="98"/>
      <c r="UEG426" s="98"/>
      <c r="UEH426" s="98"/>
      <c r="UEI426" s="98"/>
      <c r="UEJ426" s="98"/>
      <c r="UEK426" s="98"/>
      <c r="UEL426" s="98"/>
      <c r="UEM426" s="98"/>
      <c r="UEN426" s="98"/>
      <c r="UEO426" s="98"/>
      <c r="UEP426" s="98"/>
      <c r="UEQ426" s="98"/>
      <c r="UER426" s="98"/>
      <c r="UES426" s="98"/>
      <c r="UET426" s="98"/>
      <c r="UEU426" s="98"/>
      <c r="UEV426" s="98"/>
      <c r="UEW426" s="98"/>
      <c r="UEX426" s="98"/>
      <c r="UEY426" s="98"/>
      <c r="UEZ426" s="98"/>
      <c r="UFA426" s="98"/>
      <c r="UFB426" s="98"/>
      <c r="UFC426" s="98"/>
      <c r="UFD426" s="98"/>
      <c r="UFE426" s="98"/>
      <c r="UFF426" s="98"/>
      <c r="UFG426" s="98"/>
      <c r="UFH426" s="98"/>
      <c r="UFI426" s="98"/>
      <c r="UFJ426" s="98"/>
      <c r="UFK426" s="98"/>
      <c r="UFL426" s="98"/>
      <c r="UFM426" s="98"/>
      <c r="UFN426" s="98"/>
      <c r="UFO426" s="98"/>
      <c r="UFP426" s="98"/>
      <c r="UFQ426" s="98"/>
      <c r="UFR426" s="98"/>
      <c r="UFS426" s="98"/>
      <c r="UFT426" s="98"/>
      <c r="UFU426" s="98"/>
      <c r="UFV426" s="98"/>
      <c r="UFW426" s="98"/>
      <c r="UFX426" s="98"/>
      <c r="UFY426" s="98"/>
      <c r="UFZ426" s="98"/>
      <c r="UGA426" s="98"/>
      <c r="UGB426" s="98"/>
      <c r="UGC426" s="98"/>
      <c r="UGD426" s="98"/>
      <c r="UGE426" s="98"/>
      <c r="UGF426" s="98"/>
      <c r="UGG426" s="98"/>
      <c r="UGH426" s="98"/>
      <c r="UGI426" s="98"/>
      <c r="UGJ426" s="98"/>
      <c r="UGK426" s="98"/>
      <c r="UGL426" s="98"/>
      <c r="UGM426" s="98"/>
      <c r="UGN426" s="98"/>
      <c r="UGO426" s="98"/>
      <c r="UGP426" s="98"/>
      <c r="UGQ426" s="98"/>
      <c r="UGR426" s="98"/>
      <c r="UGS426" s="98"/>
      <c r="UGT426" s="98"/>
      <c r="UGU426" s="98"/>
      <c r="UGV426" s="98"/>
      <c r="UGW426" s="98"/>
      <c r="UGX426" s="98"/>
      <c r="UGY426" s="98"/>
      <c r="UGZ426" s="98"/>
      <c r="UHA426" s="98"/>
      <c r="UHB426" s="98"/>
      <c r="UHC426" s="98"/>
      <c r="UHD426" s="98"/>
      <c r="UHE426" s="98"/>
      <c r="UHF426" s="98"/>
      <c r="UHG426" s="98"/>
      <c r="UHH426" s="98"/>
      <c r="UHI426" s="98"/>
      <c r="UHJ426" s="98"/>
      <c r="UHK426" s="98"/>
      <c r="UHL426" s="98"/>
      <c r="UHM426" s="98"/>
      <c r="UHN426" s="98"/>
      <c r="UHO426" s="98"/>
      <c r="UHP426" s="98"/>
      <c r="UHQ426" s="98"/>
      <c r="UHR426" s="98"/>
      <c r="UHS426" s="98"/>
      <c r="UHT426" s="98"/>
      <c r="UHU426" s="98"/>
      <c r="UHV426" s="98"/>
      <c r="UHW426" s="98"/>
      <c r="UHX426" s="98"/>
      <c r="UHY426" s="98"/>
      <c r="UHZ426" s="98"/>
      <c r="UIA426" s="98"/>
      <c r="UIB426" s="98"/>
      <c r="UIC426" s="98"/>
      <c r="UID426" s="98"/>
      <c r="UIE426" s="98"/>
      <c r="UIF426" s="98"/>
      <c r="UIG426" s="98"/>
      <c r="UIH426" s="98"/>
      <c r="UII426" s="98"/>
      <c r="UIJ426" s="98"/>
      <c r="UIK426" s="98"/>
      <c r="UIL426" s="98"/>
      <c r="UIM426" s="98"/>
      <c r="UIN426" s="98"/>
      <c r="UIO426" s="98"/>
      <c r="UIP426" s="98"/>
      <c r="UIQ426" s="98"/>
      <c r="UIR426" s="98"/>
      <c r="UIS426" s="98"/>
      <c r="UIT426" s="98"/>
      <c r="UIU426" s="98"/>
      <c r="UIV426" s="98"/>
      <c r="UIW426" s="98"/>
      <c r="UIX426" s="98"/>
      <c r="UIY426" s="98"/>
      <c r="UIZ426" s="98"/>
      <c r="UJA426" s="98"/>
      <c r="UJB426" s="98"/>
      <c r="UJC426" s="98"/>
      <c r="UJD426" s="98"/>
      <c r="UJE426" s="98"/>
      <c r="UJF426" s="98"/>
      <c r="UJG426" s="98"/>
      <c r="UJH426" s="98"/>
      <c r="UJI426" s="98"/>
      <c r="UJJ426" s="98"/>
      <c r="UJK426" s="98"/>
      <c r="UJL426" s="98"/>
      <c r="UJM426" s="98"/>
      <c r="UJN426" s="98"/>
      <c r="UJO426" s="98"/>
      <c r="UJP426" s="98"/>
      <c r="UJQ426" s="98"/>
      <c r="UJR426" s="98"/>
      <c r="UJS426" s="98"/>
      <c r="UJT426" s="98"/>
      <c r="UJU426" s="98"/>
      <c r="UJV426" s="98"/>
      <c r="UJW426" s="98"/>
      <c r="UJX426" s="98"/>
      <c r="UJY426" s="98"/>
      <c r="UJZ426" s="98"/>
      <c r="UKA426" s="98"/>
      <c r="UKB426" s="98"/>
      <c r="UKC426" s="98"/>
      <c r="UKD426" s="98"/>
      <c r="UKE426" s="98"/>
      <c r="UKF426" s="98"/>
      <c r="UKG426" s="98"/>
      <c r="UKH426" s="98"/>
      <c r="UKI426" s="98"/>
      <c r="UKJ426" s="98"/>
      <c r="UKK426" s="98"/>
      <c r="UKL426" s="98"/>
      <c r="UKM426" s="98"/>
      <c r="UKN426" s="98"/>
      <c r="UKO426" s="98"/>
      <c r="UKP426" s="98"/>
      <c r="UKQ426" s="98"/>
      <c r="UKR426" s="98"/>
      <c r="UKS426" s="98"/>
      <c r="UKT426" s="98"/>
      <c r="UKU426" s="98"/>
      <c r="UKV426" s="98"/>
      <c r="UKW426" s="98"/>
      <c r="UKX426" s="98"/>
      <c r="UKY426" s="98"/>
      <c r="UKZ426" s="98"/>
      <c r="ULA426" s="98"/>
      <c r="ULB426" s="98"/>
      <c r="ULC426" s="98"/>
      <c r="ULD426" s="98"/>
      <c r="ULE426" s="98"/>
      <c r="ULF426" s="98"/>
      <c r="ULG426" s="98"/>
      <c r="ULH426" s="98"/>
      <c r="ULI426" s="98"/>
      <c r="ULJ426" s="98"/>
      <c r="ULK426" s="98"/>
      <c r="ULL426" s="98"/>
      <c r="ULM426" s="98"/>
      <c r="ULN426" s="98"/>
      <c r="ULO426" s="98"/>
      <c r="ULP426" s="98"/>
      <c r="ULQ426" s="98"/>
      <c r="ULR426" s="98"/>
      <c r="ULS426" s="98"/>
      <c r="ULT426" s="98"/>
      <c r="ULU426" s="98"/>
      <c r="ULV426" s="98"/>
      <c r="ULW426" s="98"/>
      <c r="ULX426" s="98"/>
      <c r="ULY426" s="98"/>
      <c r="ULZ426" s="98"/>
      <c r="UMA426" s="98"/>
      <c r="UMB426" s="98"/>
      <c r="UMC426" s="98"/>
      <c r="UMD426" s="98"/>
      <c r="UME426" s="98"/>
      <c r="UMF426" s="98"/>
      <c r="UMG426" s="98"/>
      <c r="UMH426" s="98"/>
      <c r="UMI426" s="98"/>
      <c r="UMJ426" s="98"/>
      <c r="UMK426" s="98"/>
      <c r="UML426" s="98"/>
      <c r="UMM426" s="98"/>
      <c r="UMN426" s="98"/>
      <c r="UMO426" s="98"/>
      <c r="UMP426" s="98"/>
      <c r="UMQ426" s="98"/>
      <c r="UMR426" s="98"/>
      <c r="UMS426" s="98"/>
      <c r="UMT426" s="98"/>
      <c r="UMU426" s="98"/>
      <c r="UMV426" s="98"/>
      <c r="UMW426" s="98"/>
      <c r="UMX426" s="98"/>
      <c r="UMY426" s="98"/>
      <c r="UMZ426" s="98"/>
      <c r="UNA426" s="98"/>
      <c r="UNB426" s="98"/>
      <c r="UNC426" s="98"/>
      <c r="UND426" s="98"/>
      <c r="UNE426" s="98"/>
      <c r="UNF426" s="98"/>
      <c r="UNG426" s="98"/>
      <c r="UNH426" s="98"/>
      <c r="UNI426" s="98"/>
      <c r="UNJ426" s="98"/>
      <c r="UNK426" s="98"/>
      <c r="UNL426" s="98"/>
      <c r="UNM426" s="98"/>
      <c r="UNN426" s="98"/>
      <c r="UNO426" s="98"/>
      <c r="UNP426" s="98"/>
      <c r="UNQ426" s="98"/>
      <c r="UNR426" s="98"/>
      <c r="UNS426" s="98"/>
      <c r="UNT426" s="98"/>
      <c r="UNU426" s="98"/>
      <c r="UNV426" s="98"/>
      <c r="UNW426" s="98"/>
      <c r="UNX426" s="98"/>
      <c r="UNY426" s="98"/>
      <c r="UNZ426" s="98"/>
      <c r="UOA426" s="98"/>
      <c r="UOB426" s="98"/>
      <c r="UOC426" s="98"/>
      <c r="UOD426" s="98"/>
      <c r="UOE426" s="98"/>
      <c r="UOF426" s="98"/>
      <c r="UOG426" s="98"/>
      <c r="UOH426" s="98"/>
      <c r="UOI426" s="98"/>
      <c r="UOJ426" s="98"/>
      <c r="UOK426" s="98"/>
      <c r="UOL426" s="98"/>
      <c r="UOM426" s="98"/>
      <c r="UON426" s="98"/>
      <c r="UOO426" s="98"/>
      <c r="UOP426" s="98"/>
      <c r="UOQ426" s="98"/>
      <c r="UOR426" s="98"/>
      <c r="UOS426" s="98"/>
      <c r="UOT426" s="98"/>
      <c r="UOU426" s="98"/>
      <c r="UOV426" s="98"/>
      <c r="UOW426" s="98"/>
      <c r="UOX426" s="98"/>
      <c r="UOY426" s="98"/>
      <c r="UOZ426" s="98"/>
      <c r="UPA426" s="98"/>
      <c r="UPB426" s="98"/>
      <c r="UPC426" s="98"/>
      <c r="UPD426" s="98"/>
      <c r="UPE426" s="98"/>
      <c r="UPF426" s="98"/>
      <c r="UPG426" s="98"/>
      <c r="UPH426" s="98"/>
      <c r="UPI426" s="98"/>
      <c r="UPJ426" s="98"/>
      <c r="UPK426" s="98"/>
      <c r="UPL426" s="98"/>
      <c r="UPM426" s="98"/>
      <c r="UPN426" s="98"/>
      <c r="UPO426" s="98"/>
      <c r="UPP426" s="98"/>
      <c r="UPQ426" s="98"/>
      <c r="UPR426" s="98"/>
      <c r="UPS426" s="98"/>
      <c r="UPT426" s="98"/>
      <c r="UPU426" s="98"/>
      <c r="UPV426" s="98"/>
      <c r="UPW426" s="98"/>
      <c r="UPX426" s="98"/>
      <c r="UPY426" s="98"/>
      <c r="UPZ426" s="98"/>
      <c r="UQA426" s="98"/>
      <c r="UQB426" s="98"/>
      <c r="UQC426" s="98"/>
      <c r="UQD426" s="98"/>
      <c r="UQE426" s="98"/>
      <c r="UQF426" s="98"/>
      <c r="UQG426" s="98"/>
      <c r="UQH426" s="98"/>
      <c r="UQI426" s="98"/>
      <c r="UQJ426" s="98"/>
      <c r="UQK426" s="98"/>
      <c r="UQL426" s="98"/>
      <c r="UQM426" s="98"/>
      <c r="UQN426" s="98"/>
      <c r="UQO426" s="98"/>
      <c r="UQP426" s="98"/>
      <c r="UQQ426" s="98"/>
      <c r="UQR426" s="98"/>
      <c r="UQS426" s="98"/>
      <c r="UQT426" s="98"/>
      <c r="UQU426" s="98"/>
      <c r="UQV426" s="98"/>
      <c r="UQW426" s="98"/>
      <c r="UQX426" s="98"/>
      <c r="UQY426" s="98"/>
      <c r="UQZ426" s="98"/>
      <c r="URA426" s="98"/>
      <c r="URB426" s="98"/>
      <c r="URC426" s="98"/>
      <c r="URD426" s="98"/>
      <c r="URE426" s="98"/>
      <c r="URF426" s="98"/>
      <c r="URG426" s="98"/>
      <c r="URH426" s="98"/>
      <c r="URI426" s="98"/>
      <c r="URJ426" s="98"/>
      <c r="URK426" s="98"/>
      <c r="URL426" s="98"/>
      <c r="URM426" s="98"/>
      <c r="URN426" s="98"/>
      <c r="URO426" s="98"/>
      <c r="URP426" s="98"/>
      <c r="URQ426" s="98"/>
      <c r="URR426" s="98"/>
      <c r="URS426" s="98"/>
      <c r="URT426" s="98"/>
      <c r="URU426" s="98"/>
      <c r="URV426" s="98"/>
      <c r="URW426" s="98"/>
      <c r="URX426" s="98"/>
      <c r="URY426" s="98"/>
      <c r="URZ426" s="98"/>
      <c r="USA426" s="98"/>
      <c r="USB426" s="98"/>
      <c r="USC426" s="98"/>
      <c r="USD426" s="98"/>
      <c r="USE426" s="98"/>
      <c r="USF426" s="98"/>
      <c r="USG426" s="98"/>
      <c r="USH426" s="98"/>
      <c r="USI426" s="98"/>
      <c r="USJ426" s="98"/>
      <c r="USK426" s="98"/>
      <c r="USL426" s="98"/>
      <c r="USM426" s="98"/>
      <c r="USN426" s="98"/>
      <c r="USO426" s="98"/>
      <c r="USP426" s="98"/>
      <c r="USQ426" s="98"/>
      <c r="USR426" s="98"/>
      <c r="USS426" s="98"/>
      <c r="UST426" s="98"/>
      <c r="USU426" s="98"/>
      <c r="USV426" s="98"/>
      <c r="USW426" s="98"/>
      <c r="USX426" s="98"/>
      <c r="USY426" s="98"/>
      <c r="USZ426" s="98"/>
      <c r="UTA426" s="98"/>
      <c r="UTB426" s="98"/>
      <c r="UTC426" s="98"/>
      <c r="UTD426" s="98"/>
      <c r="UTE426" s="98"/>
      <c r="UTF426" s="98"/>
      <c r="UTG426" s="98"/>
      <c r="UTH426" s="98"/>
      <c r="UTI426" s="98"/>
      <c r="UTJ426" s="98"/>
      <c r="UTK426" s="98"/>
      <c r="UTL426" s="98"/>
      <c r="UTM426" s="98"/>
      <c r="UTN426" s="98"/>
      <c r="UTO426" s="98"/>
      <c r="UTP426" s="98"/>
      <c r="UTQ426" s="98"/>
      <c r="UTR426" s="98"/>
      <c r="UTS426" s="98"/>
      <c r="UTT426" s="98"/>
      <c r="UTU426" s="98"/>
      <c r="UTV426" s="98"/>
      <c r="UTW426" s="98"/>
      <c r="UTX426" s="98"/>
      <c r="UTY426" s="98"/>
      <c r="UTZ426" s="98"/>
      <c r="UUA426" s="98"/>
      <c r="UUB426" s="98"/>
      <c r="UUC426" s="98"/>
      <c r="UUD426" s="98"/>
      <c r="UUE426" s="98"/>
      <c r="UUF426" s="98"/>
      <c r="UUG426" s="98"/>
      <c r="UUH426" s="98"/>
      <c r="UUI426" s="98"/>
      <c r="UUJ426" s="98"/>
      <c r="UUK426" s="98"/>
      <c r="UUL426" s="98"/>
      <c r="UUM426" s="98"/>
      <c r="UUN426" s="98"/>
      <c r="UUO426" s="98"/>
      <c r="UUP426" s="98"/>
      <c r="UUQ426" s="98"/>
      <c r="UUR426" s="98"/>
      <c r="UUS426" s="98"/>
      <c r="UUT426" s="98"/>
      <c r="UUU426" s="98"/>
      <c r="UUV426" s="98"/>
      <c r="UUW426" s="98"/>
      <c r="UUX426" s="98"/>
      <c r="UUY426" s="98"/>
      <c r="UUZ426" s="98"/>
      <c r="UVA426" s="98"/>
      <c r="UVB426" s="98"/>
      <c r="UVC426" s="98"/>
      <c r="UVD426" s="98"/>
      <c r="UVE426" s="98"/>
      <c r="UVF426" s="98"/>
      <c r="UVG426" s="98"/>
      <c r="UVH426" s="98"/>
      <c r="UVI426" s="98"/>
      <c r="UVJ426" s="98"/>
      <c r="UVK426" s="98"/>
      <c r="UVL426" s="98"/>
      <c r="UVM426" s="98"/>
      <c r="UVN426" s="98"/>
      <c r="UVO426" s="98"/>
      <c r="UVP426" s="98"/>
      <c r="UVQ426" s="98"/>
      <c r="UVR426" s="98"/>
      <c r="UVS426" s="98"/>
      <c r="UVT426" s="98"/>
      <c r="UVU426" s="98"/>
      <c r="UVV426" s="98"/>
      <c r="UVW426" s="98"/>
      <c r="UVX426" s="98"/>
      <c r="UVY426" s="98"/>
      <c r="UVZ426" s="98"/>
      <c r="UWA426" s="98"/>
      <c r="UWB426" s="98"/>
      <c r="UWC426" s="98"/>
      <c r="UWD426" s="98"/>
      <c r="UWE426" s="98"/>
      <c r="UWF426" s="98"/>
      <c r="UWG426" s="98"/>
      <c r="UWH426" s="98"/>
      <c r="UWI426" s="98"/>
      <c r="UWJ426" s="98"/>
      <c r="UWK426" s="98"/>
      <c r="UWL426" s="98"/>
      <c r="UWM426" s="98"/>
      <c r="UWN426" s="98"/>
      <c r="UWO426" s="98"/>
      <c r="UWP426" s="98"/>
      <c r="UWQ426" s="98"/>
      <c r="UWR426" s="98"/>
      <c r="UWS426" s="98"/>
      <c r="UWT426" s="98"/>
      <c r="UWU426" s="98"/>
      <c r="UWV426" s="98"/>
      <c r="UWW426" s="98"/>
      <c r="UWX426" s="98"/>
      <c r="UWY426" s="98"/>
      <c r="UWZ426" s="98"/>
      <c r="UXA426" s="98"/>
      <c r="UXB426" s="98"/>
      <c r="UXC426" s="98"/>
      <c r="UXD426" s="98"/>
      <c r="UXE426" s="98"/>
      <c r="UXF426" s="98"/>
      <c r="UXG426" s="98"/>
      <c r="UXH426" s="98"/>
      <c r="UXI426" s="98"/>
      <c r="UXJ426" s="98"/>
      <c r="UXK426" s="98"/>
      <c r="UXL426" s="98"/>
      <c r="UXM426" s="98"/>
      <c r="UXN426" s="98"/>
      <c r="UXO426" s="98"/>
      <c r="UXP426" s="98"/>
      <c r="UXQ426" s="98"/>
      <c r="UXR426" s="98"/>
      <c r="UXS426" s="98"/>
      <c r="UXT426" s="98"/>
      <c r="UXU426" s="98"/>
      <c r="UXV426" s="98"/>
      <c r="UXW426" s="98"/>
      <c r="UXX426" s="98"/>
      <c r="UXY426" s="98"/>
      <c r="UXZ426" s="98"/>
      <c r="UYA426" s="98"/>
      <c r="UYB426" s="98"/>
      <c r="UYC426" s="98"/>
      <c r="UYD426" s="98"/>
      <c r="UYE426" s="98"/>
      <c r="UYF426" s="98"/>
      <c r="UYG426" s="98"/>
      <c r="UYH426" s="98"/>
      <c r="UYI426" s="98"/>
      <c r="UYJ426" s="98"/>
      <c r="UYK426" s="98"/>
      <c r="UYL426" s="98"/>
      <c r="UYM426" s="98"/>
      <c r="UYN426" s="98"/>
      <c r="UYO426" s="98"/>
      <c r="UYP426" s="98"/>
      <c r="UYQ426" s="98"/>
      <c r="UYR426" s="98"/>
      <c r="UYS426" s="98"/>
      <c r="UYT426" s="98"/>
      <c r="UYU426" s="98"/>
      <c r="UYV426" s="98"/>
      <c r="UYW426" s="98"/>
      <c r="UYX426" s="98"/>
      <c r="UYY426" s="98"/>
      <c r="UYZ426" s="98"/>
      <c r="UZA426" s="98"/>
      <c r="UZB426" s="98"/>
      <c r="UZC426" s="98"/>
      <c r="UZD426" s="98"/>
      <c r="UZE426" s="98"/>
      <c r="UZF426" s="98"/>
      <c r="UZG426" s="98"/>
      <c r="UZH426" s="98"/>
      <c r="UZI426" s="98"/>
      <c r="UZJ426" s="98"/>
      <c r="UZK426" s="98"/>
      <c r="UZL426" s="98"/>
      <c r="UZM426" s="98"/>
      <c r="UZN426" s="98"/>
      <c r="UZO426" s="98"/>
      <c r="UZP426" s="98"/>
      <c r="UZQ426" s="98"/>
      <c r="UZR426" s="98"/>
      <c r="UZS426" s="98"/>
      <c r="UZT426" s="98"/>
      <c r="UZU426" s="98"/>
      <c r="UZV426" s="98"/>
      <c r="UZW426" s="98"/>
      <c r="UZX426" s="98"/>
      <c r="UZY426" s="98"/>
      <c r="UZZ426" s="98"/>
      <c r="VAA426" s="98"/>
      <c r="VAB426" s="98"/>
      <c r="VAC426" s="98"/>
      <c r="VAD426" s="98"/>
      <c r="VAE426" s="98"/>
      <c r="VAF426" s="98"/>
      <c r="VAG426" s="98"/>
      <c r="VAH426" s="98"/>
      <c r="VAI426" s="98"/>
      <c r="VAJ426" s="98"/>
      <c r="VAK426" s="98"/>
      <c r="VAL426" s="98"/>
      <c r="VAM426" s="98"/>
      <c r="VAN426" s="98"/>
      <c r="VAO426" s="98"/>
      <c r="VAP426" s="98"/>
      <c r="VAQ426" s="98"/>
      <c r="VAR426" s="98"/>
      <c r="VAS426" s="98"/>
      <c r="VAT426" s="98"/>
      <c r="VAU426" s="98"/>
      <c r="VAV426" s="98"/>
      <c r="VAW426" s="98"/>
      <c r="VAX426" s="98"/>
      <c r="VAY426" s="98"/>
      <c r="VAZ426" s="98"/>
      <c r="VBA426" s="98"/>
      <c r="VBB426" s="98"/>
      <c r="VBC426" s="98"/>
      <c r="VBD426" s="98"/>
      <c r="VBE426" s="98"/>
      <c r="VBF426" s="98"/>
      <c r="VBG426" s="98"/>
      <c r="VBH426" s="98"/>
      <c r="VBI426" s="98"/>
      <c r="VBJ426" s="98"/>
      <c r="VBK426" s="98"/>
      <c r="VBL426" s="98"/>
      <c r="VBM426" s="98"/>
      <c r="VBN426" s="98"/>
      <c r="VBO426" s="98"/>
      <c r="VBP426" s="98"/>
      <c r="VBQ426" s="98"/>
      <c r="VBR426" s="98"/>
      <c r="VBS426" s="98"/>
      <c r="VBT426" s="98"/>
      <c r="VBU426" s="98"/>
      <c r="VBV426" s="98"/>
      <c r="VBW426" s="98"/>
      <c r="VBX426" s="98"/>
      <c r="VBY426" s="98"/>
      <c r="VBZ426" s="98"/>
      <c r="VCA426" s="98"/>
      <c r="VCB426" s="98"/>
      <c r="VCC426" s="98"/>
      <c r="VCD426" s="98"/>
      <c r="VCE426" s="98"/>
      <c r="VCF426" s="98"/>
      <c r="VCG426" s="98"/>
      <c r="VCH426" s="98"/>
      <c r="VCI426" s="98"/>
      <c r="VCJ426" s="98"/>
      <c r="VCK426" s="98"/>
      <c r="VCL426" s="98"/>
      <c r="VCM426" s="98"/>
      <c r="VCN426" s="98"/>
      <c r="VCO426" s="98"/>
      <c r="VCP426" s="98"/>
      <c r="VCQ426" s="98"/>
      <c r="VCR426" s="98"/>
      <c r="VCS426" s="98"/>
      <c r="VCT426" s="98"/>
      <c r="VCU426" s="98"/>
      <c r="VCV426" s="98"/>
      <c r="VCW426" s="98"/>
      <c r="VCX426" s="98"/>
      <c r="VCY426" s="98"/>
      <c r="VCZ426" s="98"/>
      <c r="VDA426" s="98"/>
      <c r="VDB426" s="98"/>
      <c r="VDC426" s="98"/>
      <c r="VDD426" s="98"/>
      <c r="VDE426" s="98"/>
      <c r="VDF426" s="98"/>
      <c r="VDG426" s="98"/>
      <c r="VDH426" s="98"/>
      <c r="VDI426" s="98"/>
      <c r="VDJ426" s="98"/>
      <c r="VDK426" s="98"/>
      <c r="VDL426" s="98"/>
      <c r="VDM426" s="98"/>
      <c r="VDN426" s="98"/>
      <c r="VDO426" s="98"/>
      <c r="VDP426" s="98"/>
      <c r="VDQ426" s="98"/>
      <c r="VDR426" s="98"/>
      <c r="VDS426" s="98"/>
      <c r="VDT426" s="98"/>
      <c r="VDU426" s="98"/>
      <c r="VDV426" s="98"/>
      <c r="VDW426" s="98"/>
      <c r="VDX426" s="98"/>
      <c r="VDY426" s="98"/>
      <c r="VDZ426" s="98"/>
      <c r="VEA426" s="98"/>
      <c r="VEB426" s="98"/>
      <c r="VEC426" s="98"/>
      <c r="VED426" s="98"/>
      <c r="VEE426" s="98"/>
      <c r="VEF426" s="98"/>
      <c r="VEG426" s="98"/>
      <c r="VEH426" s="98"/>
      <c r="VEI426" s="98"/>
      <c r="VEJ426" s="98"/>
      <c r="VEK426" s="98"/>
      <c r="VEL426" s="98"/>
      <c r="VEM426" s="98"/>
      <c r="VEN426" s="98"/>
      <c r="VEO426" s="98"/>
      <c r="VEP426" s="98"/>
      <c r="VEQ426" s="98"/>
      <c r="VER426" s="98"/>
      <c r="VES426" s="98"/>
      <c r="VET426" s="98"/>
      <c r="VEU426" s="98"/>
      <c r="VEV426" s="98"/>
      <c r="VEW426" s="98"/>
      <c r="VEX426" s="98"/>
      <c r="VEY426" s="98"/>
      <c r="VEZ426" s="98"/>
      <c r="VFA426" s="98"/>
      <c r="VFB426" s="98"/>
      <c r="VFC426" s="98"/>
      <c r="VFD426" s="98"/>
      <c r="VFE426" s="98"/>
      <c r="VFF426" s="98"/>
      <c r="VFG426" s="98"/>
      <c r="VFH426" s="98"/>
      <c r="VFI426" s="98"/>
      <c r="VFJ426" s="98"/>
      <c r="VFK426" s="98"/>
      <c r="VFL426" s="98"/>
      <c r="VFM426" s="98"/>
      <c r="VFN426" s="98"/>
      <c r="VFO426" s="98"/>
      <c r="VFP426" s="98"/>
      <c r="VFQ426" s="98"/>
      <c r="VFR426" s="98"/>
      <c r="VFS426" s="98"/>
      <c r="VFT426" s="98"/>
      <c r="VFU426" s="98"/>
      <c r="VFV426" s="98"/>
      <c r="VFW426" s="98"/>
      <c r="VFX426" s="98"/>
      <c r="VFY426" s="98"/>
      <c r="VFZ426" s="98"/>
      <c r="VGA426" s="98"/>
      <c r="VGB426" s="98"/>
      <c r="VGC426" s="98"/>
      <c r="VGD426" s="98"/>
      <c r="VGE426" s="98"/>
      <c r="VGF426" s="98"/>
      <c r="VGG426" s="98"/>
      <c r="VGH426" s="98"/>
      <c r="VGI426" s="98"/>
      <c r="VGJ426" s="98"/>
      <c r="VGK426" s="98"/>
      <c r="VGL426" s="98"/>
      <c r="VGM426" s="98"/>
      <c r="VGN426" s="98"/>
      <c r="VGO426" s="98"/>
      <c r="VGP426" s="98"/>
      <c r="VGQ426" s="98"/>
      <c r="VGR426" s="98"/>
      <c r="VGS426" s="98"/>
      <c r="VGT426" s="98"/>
      <c r="VGU426" s="98"/>
      <c r="VGV426" s="98"/>
      <c r="VGW426" s="98"/>
      <c r="VGX426" s="98"/>
      <c r="VGY426" s="98"/>
      <c r="VGZ426" s="98"/>
      <c r="VHA426" s="98"/>
      <c r="VHB426" s="98"/>
      <c r="VHC426" s="98"/>
      <c r="VHD426" s="98"/>
      <c r="VHE426" s="98"/>
      <c r="VHF426" s="98"/>
      <c r="VHG426" s="98"/>
      <c r="VHH426" s="98"/>
      <c r="VHI426" s="98"/>
      <c r="VHJ426" s="98"/>
      <c r="VHK426" s="98"/>
      <c r="VHL426" s="98"/>
      <c r="VHM426" s="98"/>
      <c r="VHN426" s="98"/>
      <c r="VHO426" s="98"/>
      <c r="VHP426" s="98"/>
      <c r="VHQ426" s="98"/>
      <c r="VHR426" s="98"/>
      <c r="VHS426" s="98"/>
      <c r="VHT426" s="98"/>
      <c r="VHU426" s="98"/>
      <c r="VHV426" s="98"/>
      <c r="VHW426" s="98"/>
      <c r="VHX426" s="98"/>
      <c r="VHY426" s="98"/>
      <c r="VHZ426" s="98"/>
      <c r="VIA426" s="98"/>
      <c r="VIB426" s="98"/>
      <c r="VIC426" s="98"/>
      <c r="VID426" s="98"/>
      <c r="VIE426" s="98"/>
      <c r="VIF426" s="98"/>
      <c r="VIG426" s="98"/>
      <c r="VIH426" s="98"/>
      <c r="VII426" s="98"/>
      <c r="VIJ426" s="98"/>
      <c r="VIK426" s="98"/>
      <c r="VIL426" s="98"/>
      <c r="VIM426" s="98"/>
      <c r="VIN426" s="98"/>
      <c r="VIO426" s="98"/>
      <c r="VIP426" s="98"/>
      <c r="VIQ426" s="98"/>
      <c r="VIR426" s="98"/>
      <c r="VIS426" s="98"/>
      <c r="VIT426" s="98"/>
      <c r="VIU426" s="98"/>
      <c r="VIV426" s="98"/>
      <c r="VIW426" s="98"/>
      <c r="VIX426" s="98"/>
      <c r="VIY426" s="98"/>
      <c r="VIZ426" s="98"/>
      <c r="VJA426" s="98"/>
      <c r="VJB426" s="98"/>
      <c r="VJC426" s="98"/>
      <c r="VJD426" s="98"/>
      <c r="VJE426" s="98"/>
      <c r="VJF426" s="98"/>
      <c r="VJG426" s="98"/>
      <c r="VJH426" s="98"/>
      <c r="VJI426" s="98"/>
      <c r="VJJ426" s="98"/>
      <c r="VJK426" s="98"/>
      <c r="VJL426" s="98"/>
      <c r="VJM426" s="98"/>
      <c r="VJN426" s="98"/>
      <c r="VJO426" s="98"/>
      <c r="VJP426" s="98"/>
      <c r="VJQ426" s="98"/>
      <c r="VJR426" s="98"/>
      <c r="VJS426" s="98"/>
      <c r="VJT426" s="98"/>
      <c r="VJU426" s="98"/>
      <c r="VJV426" s="98"/>
      <c r="VJW426" s="98"/>
      <c r="VJX426" s="98"/>
      <c r="VJY426" s="98"/>
      <c r="VJZ426" s="98"/>
      <c r="VKA426" s="98"/>
      <c r="VKB426" s="98"/>
      <c r="VKC426" s="98"/>
      <c r="VKD426" s="98"/>
      <c r="VKE426" s="98"/>
      <c r="VKF426" s="98"/>
      <c r="VKG426" s="98"/>
      <c r="VKH426" s="98"/>
      <c r="VKI426" s="98"/>
      <c r="VKJ426" s="98"/>
      <c r="VKK426" s="98"/>
      <c r="VKL426" s="98"/>
      <c r="VKM426" s="98"/>
      <c r="VKN426" s="98"/>
      <c r="VKO426" s="98"/>
      <c r="VKP426" s="98"/>
      <c r="VKQ426" s="98"/>
      <c r="VKR426" s="98"/>
      <c r="VKS426" s="98"/>
      <c r="VKT426" s="98"/>
      <c r="VKU426" s="98"/>
      <c r="VKV426" s="98"/>
      <c r="VKW426" s="98"/>
      <c r="VKX426" s="98"/>
      <c r="VKY426" s="98"/>
      <c r="VKZ426" s="98"/>
      <c r="VLA426" s="98"/>
      <c r="VLB426" s="98"/>
      <c r="VLC426" s="98"/>
      <c r="VLD426" s="98"/>
      <c r="VLE426" s="98"/>
      <c r="VLF426" s="98"/>
      <c r="VLG426" s="98"/>
      <c r="VLH426" s="98"/>
      <c r="VLI426" s="98"/>
      <c r="VLJ426" s="98"/>
      <c r="VLK426" s="98"/>
      <c r="VLL426" s="98"/>
      <c r="VLM426" s="98"/>
      <c r="VLN426" s="98"/>
      <c r="VLO426" s="98"/>
      <c r="VLP426" s="98"/>
      <c r="VLQ426" s="98"/>
      <c r="VLR426" s="98"/>
      <c r="VLS426" s="98"/>
      <c r="VLT426" s="98"/>
      <c r="VLU426" s="98"/>
      <c r="VLV426" s="98"/>
      <c r="VLW426" s="98"/>
      <c r="VLX426" s="98"/>
      <c r="VLY426" s="98"/>
      <c r="VLZ426" s="98"/>
      <c r="VMA426" s="98"/>
      <c r="VMB426" s="98"/>
      <c r="VMC426" s="98"/>
      <c r="VMD426" s="98"/>
      <c r="VME426" s="98"/>
      <c r="VMF426" s="98"/>
      <c r="VMG426" s="98"/>
      <c r="VMH426" s="98"/>
      <c r="VMI426" s="98"/>
      <c r="VMJ426" s="98"/>
      <c r="VMK426" s="98"/>
      <c r="VML426" s="98"/>
      <c r="VMM426" s="98"/>
      <c r="VMN426" s="98"/>
      <c r="VMO426" s="98"/>
      <c r="VMP426" s="98"/>
      <c r="VMQ426" s="98"/>
      <c r="VMR426" s="98"/>
      <c r="VMS426" s="98"/>
      <c r="VMT426" s="98"/>
      <c r="VMU426" s="98"/>
      <c r="VMV426" s="98"/>
      <c r="VMW426" s="98"/>
      <c r="VMX426" s="98"/>
      <c r="VMY426" s="98"/>
      <c r="VMZ426" s="98"/>
      <c r="VNA426" s="98"/>
      <c r="VNB426" s="98"/>
      <c r="VNC426" s="98"/>
      <c r="VND426" s="98"/>
      <c r="VNE426" s="98"/>
      <c r="VNF426" s="98"/>
      <c r="VNG426" s="98"/>
      <c r="VNH426" s="98"/>
      <c r="VNI426" s="98"/>
      <c r="VNJ426" s="98"/>
      <c r="VNK426" s="98"/>
      <c r="VNL426" s="98"/>
      <c r="VNM426" s="98"/>
      <c r="VNN426" s="98"/>
      <c r="VNO426" s="98"/>
      <c r="VNP426" s="98"/>
      <c r="VNQ426" s="98"/>
      <c r="VNR426" s="98"/>
      <c r="VNS426" s="98"/>
      <c r="VNT426" s="98"/>
      <c r="VNU426" s="98"/>
      <c r="VNV426" s="98"/>
      <c r="VNW426" s="98"/>
      <c r="VNX426" s="98"/>
      <c r="VNY426" s="98"/>
      <c r="VNZ426" s="98"/>
      <c r="VOA426" s="98"/>
      <c r="VOB426" s="98"/>
      <c r="VOC426" s="98"/>
      <c r="VOD426" s="98"/>
      <c r="VOE426" s="98"/>
      <c r="VOF426" s="98"/>
      <c r="VOG426" s="98"/>
      <c r="VOH426" s="98"/>
      <c r="VOI426" s="98"/>
      <c r="VOJ426" s="98"/>
      <c r="VOK426" s="98"/>
      <c r="VOL426" s="98"/>
      <c r="VOM426" s="98"/>
      <c r="VON426" s="98"/>
      <c r="VOO426" s="98"/>
      <c r="VOP426" s="98"/>
      <c r="VOQ426" s="98"/>
      <c r="VOR426" s="98"/>
      <c r="VOS426" s="98"/>
      <c r="VOT426" s="98"/>
      <c r="VOU426" s="98"/>
      <c r="VOV426" s="98"/>
      <c r="VOW426" s="98"/>
      <c r="VOX426" s="98"/>
      <c r="VOY426" s="98"/>
      <c r="VOZ426" s="98"/>
      <c r="VPA426" s="98"/>
      <c r="VPB426" s="98"/>
      <c r="VPC426" s="98"/>
      <c r="VPD426" s="98"/>
      <c r="VPE426" s="98"/>
      <c r="VPF426" s="98"/>
      <c r="VPG426" s="98"/>
      <c r="VPH426" s="98"/>
      <c r="VPI426" s="98"/>
      <c r="VPJ426" s="98"/>
      <c r="VPK426" s="98"/>
      <c r="VPL426" s="98"/>
      <c r="VPM426" s="98"/>
      <c r="VPN426" s="98"/>
      <c r="VPO426" s="98"/>
      <c r="VPP426" s="98"/>
      <c r="VPQ426" s="98"/>
      <c r="VPR426" s="98"/>
      <c r="VPS426" s="98"/>
      <c r="VPT426" s="98"/>
      <c r="VPU426" s="98"/>
      <c r="VPV426" s="98"/>
      <c r="VPW426" s="98"/>
      <c r="VPX426" s="98"/>
      <c r="VPY426" s="98"/>
      <c r="VPZ426" s="98"/>
      <c r="VQA426" s="98"/>
      <c r="VQB426" s="98"/>
      <c r="VQC426" s="98"/>
      <c r="VQD426" s="98"/>
      <c r="VQE426" s="98"/>
      <c r="VQF426" s="98"/>
      <c r="VQG426" s="98"/>
      <c r="VQH426" s="98"/>
      <c r="VQI426" s="98"/>
      <c r="VQJ426" s="98"/>
      <c r="VQK426" s="98"/>
      <c r="VQL426" s="98"/>
      <c r="VQM426" s="98"/>
      <c r="VQN426" s="98"/>
      <c r="VQO426" s="98"/>
      <c r="VQP426" s="98"/>
      <c r="VQQ426" s="98"/>
      <c r="VQR426" s="98"/>
      <c r="VQS426" s="98"/>
      <c r="VQT426" s="98"/>
      <c r="VQU426" s="98"/>
      <c r="VQV426" s="98"/>
      <c r="VQW426" s="98"/>
      <c r="VQX426" s="98"/>
      <c r="VQY426" s="98"/>
      <c r="VQZ426" s="98"/>
      <c r="VRA426" s="98"/>
      <c r="VRB426" s="98"/>
      <c r="VRC426" s="98"/>
      <c r="VRD426" s="98"/>
      <c r="VRE426" s="98"/>
      <c r="VRF426" s="98"/>
      <c r="VRG426" s="98"/>
      <c r="VRH426" s="98"/>
      <c r="VRI426" s="98"/>
      <c r="VRJ426" s="98"/>
      <c r="VRK426" s="98"/>
      <c r="VRL426" s="98"/>
      <c r="VRM426" s="98"/>
      <c r="VRN426" s="98"/>
      <c r="VRO426" s="98"/>
      <c r="VRP426" s="98"/>
      <c r="VRQ426" s="98"/>
      <c r="VRR426" s="98"/>
      <c r="VRS426" s="98"/>
      <c r="VRT426" s="98"/>
      <c r="VRU426" s="98"/>
      <c r="VRV426" s="98"/>
      <c r="VRW426" s="98"/>
      <c r="VRX426" s="98"/>
      <c r="VRY426" s="98"/>
      <c r="VRZ426" s="98"/>
      <c r="VSA426" s="98"/>
      <c r="VSB426" s="98"/>
      <c r="VSC426" s="98"/>
      <c r="VSD426" s="98"/>
      <c r="VSE426" s="98"/>
      <c r="VSF426" s="98"/>
      <c r="VSG426" s="98"/>
      <c r="VSH426" s="98"/>
      <c r="VSI426" s="98"/>
      <c r="VSJ426" s="98"/>
      <c r="VSK426" s="98"/>
      <c r="VSL426" s="98"/>
      <c r="VSM426" s="98"/>
      <c r="VSN426" s="98"/>
      <c r="VSO426" s="98"/>
      <c r="VSP426" s="98"/>
      <c r="VSQ426" s="98"/>
      <c r="VSR426" s="98"/>
      <c r="VSS426" s="98"/>
      <c r="VST426" s="98"/>
      <c r="VSU426" s="98"/>
      <c r="VSV426" s="98"/>
      <c r="VSW426" s="98"/>
      <c r="VSX426" s="98"/>
      <c r="VSY426" s="98"/>
      <c r="VSZ426" s="98"/>
      <c r="VTA426" s="98"/>
      <c r="VTB426" s="98"/>
      <c r="VTC426" s="98"/>
      <c r="VTD426" s="98"/>
      <c r="VTE426" s="98"/>
      <c r="VTF426" s="98"/>
      <c r="VTG426" s="98"/>
      <c r="VTH426" s="98"/>
      <c r="VTI426" s="98"/>
      <c r="VTJ426" s="98"/>
      <c r="VTK426" s="98"/>
      <c r="VTL426" s="98"/>
      <c r="VTM426" s="98"/>
      <c r="VTN426" s="98"/>
      <c r="VTO426" s="98"/>
      <c r="VTP426" s="98"/>
      <c r="VTQ426" s="98"/>
      <c r="VTR426" s="98"/>
      <c r="VTS426" s="98"/>
      <c r="VTT426" s="98"/>
      <c r="VTU426" s="98"/>
      <c r="VTV426" s="98"/>
      <c r="VTW426" s="98"/>
      <c r="VTX426" s="98"/>
      <c r="VTY426" s="98"/>
      <c r="VTZ426" s="98"/>
      <c r="VUA426" s="98"/>
      <c r="VUB426" s="98"/>
      <c r="VUC426" s="98"/>
      <c r="VUD426" s="98"/>
      <c r="VUE426" s="98"/>
      <c r="VUF426" s="98"/>
      <c r="VUG426" s="98"/>
      <c r="VUH426" s="98"/>
      <c r="VUI426" s="98"/>
      <c r="VUJ426" s="98"/>
      <c r="VUK426" s="98"/>
      <c r="VUL426" s="98"/>
      <c r="VUM426" s="98"/>
      <c r="VUN426" s="98"/>
      <c r="VUO426" s="98"/>
      <c r="VUP426" s="98"/>
      <c r="VUQ426" s="98"/>
      <c r="VUR426" s="98"/>
      <c r="VUS426" s="98"/>
      <c r="VUT426" s="98"/>
      <c r="VUU426" s="98"/>
      <c r="VUV426" s="98"/>
      <c r="VUW426" s="98"/>
      <c r="VUX426" s="98"/>
      <c r="VUY426" s="98"/>
      <c r="VUZ426" s="98"/>
      <c r="VVA426" s="98"/>
      <c r="VVB426" s="98"/>
      <c r="VVC426" s="98"/>
      <c r="VVD426" s="98"/>
      <c r="VVE426" s="98"/>
      <c r="VVF426" s="98"/>
      <c r="VVG426" s="98"/>
      <c r="VVH426" s="98"/>
      <c r="VVI426" s="98"/>
      <c r="VVJ426" s="98"/>
      <c r="VVK426" s="98"/>
      <c r="VVL426" s="98"/>
      <c r="VVM426" s="98"/>
      <c r="VVN426" s="98"/>
      <c r="VVO426" s="98"/>
      <c r="VVP426" s="98"/>
      <c r="VVQ426" s="98"/>
      <c r="VVR426" s="98"/>
      <c r="VVS426" s="98"/>
      <c r="VVT426" s="98"/>
      <c r="VVU426" s="98"/>
      <c r="VVV426" s="98"/>
      <c r="VVW426" s="98"/>
      <c r="VVX426" s="98"/>
      <c r="VVY426" s="98"/>
      <c r="VVZ426" s="98"/>
      <c r="VWA426" s="98"/>
      <c r="VWB426" s="98"/>
      <c r="VWC426" s="98"/>
      <c r="VWD426" s="98"/>
      <c r="VWE426" s="98"/>
      <c r="VWF426" s="98"/>
      <c r="VWG426" s="98"/>
      <c r="VWH426" s="98"/>
      <c r="VWI426" s="98"/>
      <c r="VWJ426" s="98"/>
      <c r="VWK426" s="98"/>
      <c r="VWL426" s="98"/>
      <c r="VWM426" s="98"/>
      <c r="VWN426" s="98"/>
      <c r="VWO426" s="98"/>
      <c r="VWP426" s="98"/>
      <c r="VWQ426" s="98"/>
      <c r="VWR426" s="98"/>
      <c r="VWS426" s="98"/>
      <c r="VWT426" s="98"/>
      <c r="VWU426" s="98"/>
      <c r="VWV426" s="98"/>
      <c r="VWW426" s="98"/>
      <c r="VWX426" s="98"/>
      <c r="VWY426" s="98"/>
      <c r="VWZ426" s="98"/>
      <c r="VXA426" s="98"/>
      <c r="VXB426" s="98"/>
      <c r="VXC426" s="98"/>
      <c r="VXD426" s="98"/>
      <c r="VXE426" s="98"/>
      <c r="VXF426" s="98"/>
      <c r="VXG426" s="98"/>
      <c r="VXH426" s="98"/>
      <c r="VXI426" s="98"/>
      <c r="VXJ426" s="98"/>
      <c r="VXK426" s="98"/>
      <c r="VXL426" s="98"/>
      <c r="VXM426" s="98"/>
      <c r="VXN426" s="98"/>
      <c r="VXO426" s="98"/>
      <c r="VXP426" s="98"/>
      <c r="VXQ426" s="98"/>
      <c r="VXR426" s="98"/>
      <c r="VXS426" s="98"/>
      <c r="VXT426" s="98"/>
      <c r="VXU426" s="98"/>
      <c r="VXV426" s="98"/>
      <c r="VXW426" s="98"/>
      <c r="VXX426" s="98"/>
      <c r="VXY426" s="98"/>
      <c r="VXZ426" s="98"/>
      <c r="VYA426" s="98"/>
      <c r="VYB426" s="98"/>
      <c r="VYC426" s="98"/>
      <c r="VYD426" s="98"/>
      <c r="VYE426" s="98"/>
      <c r="VYF426" s="98"/>
      <c r="VYG426" s="98"/>
      <c r="VYH426" s="98"/>
      <c r="VYI426" s="98"/>
      <c r="VYJ426" s="98"/>
      <c r="VYK426" s="98"/>
      <c r="VYL426" s="98"/>
      <c r="VYM426" s="98"/>
      <c r="VYN426" s="98"/>
      <c r="VYO426" s="98"/>
      <c r="VYP426" s="98"/>
      <c r="VYQ426" s="98"/>
      <c r="VYR426" s="98"/>
      <c r="VYS426" s="98"/>
      <c r="VYT426" s="98"/>
      <c r="VYU426" s="98"/>
      <c r="VYV426" s="98"/>
      <c r="VYW426" s="98"/>
      <c r="VYX426" s="98"/>
      <c r="VYY426" s="98"/>
      <c r="VYZ426" s="98"/>
      <c r="VZA426" s="98"/>
      <c r="VZB426" s="98"/>
      <c r="VZC426" s="98"/>
      <c r="VZD426" s="98"/>
      <c r="VZE426" s="98"/>
      <c r="VZF426" s="98"/>
      <c r="VZG426" s="98"/>
      <c r="VZH426" s="98"/>
      <c r="VZI426" s="98"/>
      <c r="VZJ426" s="98"/>
      <c r="VZK426" s="98"/>
      <c r="VZL426" s="98"/>
      <c r="VZM426" s="98"/>
      <c r="VZN426" s="98"/>
      <c r="VZO426" s="98"/>
      <c r="VZP426" s="98"/>
      <c r="VZQ426" s="98"/>
      <c r="VZR426" s="98"/>
      <c r="VZS426" s="98"/>
      <c r="VZT426" s="98"/>
      <c r="VZU426" s="98"/>
      <c r="VZV426" s="98"/>
      <c r="VZW426" s="98"/>
      <c r="VZX426" s="98"/>
      <c r="VZY426" s="98"/>
      <c r="VZZ426" s="98"/>
      <c r="WAA426" s="98"/>
      <c r="WAB426" s="98"/>
      <c r="WAC426" s="98"/>
      <c r="WAD426" s="98"/>
      <c r="WAE426" s="98"/>
      <c r="WAF426" s="98"/>
      <c r="WAG426" s="98"/>
      <c r="WAH426" s="98"/>
      <c r="WAI426" s="98"/>
      <c r="WAJ426" s="98"/>
      <c r="WAK426" s="98"/>
      <c r="WAL426" s="98"/>
      <c r="WAM426" s="98"/>
      <c r="WAN426" s="98"/>
      <c r="WAO426" s="98"/>
      <c r="WAP426" s="98"/>
      <c r="WAQ426" s="98"/>
      <c r="WAR426" s="98"/>
      <c r="WAS426" s="98"/>
      <c r="WAT426" s="98"/>
      <c r="WAU426" s="98"/>
      <c r="WAV426" s="98"/>
      <c r="WAW426" s="98"/>
      <c r="WAX426" s="98"/>
      <c r="WAY426" s="98"/>
      <c r="WAZ426" s="98"/>
      <c r="WBA426" s="98"/>
      <c r="WBB426" s="98"/>
      <c r="WBC426" s="98"/>
      <c r="WBD426" s="98"/>
      <c r="WBE426" s="98"/>
      <c r="WBF426" s="98"/>
      <c r="WBG426" s="98"/>
      <c r="WBH426" s="98"/>
      <c r="WBI426" s="98"/>
      <c r="WBJ426" s="98"/>
      <c r="WBK426" s="98"/>
      <c r="WBL426" s="98"/>
      <c r="WBM426" s="98"/>
      <c r="WBN426" s="98"/>
      <c r="WBO426" s="98"/>
      <c r="WBP426" s="98"/>
      <c r="WBQ426" s="98"/>
      <c r="WBR426" s="98"/>
      <c r="WBS426" s="98"/>
      <c r="WBT426" s="98"/>
      <c r="WBU426" s="98"/>
      <c r="WBV426" s="98"/>
      <c r="WBW426" s="98"/>
      <c r="WBX426" s="98"/>
      <c r="WBY426" s="98"/>
      <c r="WBZ426" s="98"/>
      <c r="WCA426" s="98"/>
      <c r="WCB426" s="98"/>
      <c r="WCC426" s="98"/>
      <c r="WCD426" s="98"/>
      <c r="WCE426" s="98"/>
      <c r="WCF426" s="98"/>
      <c r="WCG426" s="98"/>
      <c r="WCH426" s="98"/>
      <c r="WCI426" s="98"/>
      <c r="WCJ426" s="98"/>
      <c r="WCK426" s="98"/>
      <c r="WCL426" s="98"/>
      <c r="WCM426" s="98"/>
      <c r="WCN426" s="98"/>
      <c r="WCO426" s="98"/>
      <c r="WCP426" s="98"/>
      <c r="WCQ426" s="98"/>
      <c r="WCR426" s="98"/>
      <c r="WCS426" s="98"/>
      <c r="WCT426" s="98"/>
      <c r="WCU426" s="98"/>
      <c r="WCV426" s="98"/>
      <c r="WCW426" s="98"/>
      <c r="WCX426" s="98"/>
      <c r="WCY426" s="98"/>
      <c r="WCZ426" s="98"/>
      <c r="WDA426" s="98"/>
      <c r="WDB426" s="98"/>
      <c r="WDC426" s="98"/>
      <c r="WDD426" s="98"/>
      <c r="WDE426" s="98"/>
      <c r="WDF426" s="98"/>
      <c r="WDG426" s="98"/>
      <c r="WDH426" s="98"/>
      <c r="WDI426" s="98"/>
      <c r="WDJ426" s="98"/>
      <c r="WDK426" s="98"/>
      <c r="WDL426" s="98"/>
      <c r="WDM426" s="98"/>
      <c r="WDN426" s="98"/>
      <c r="WDO426" s="98"/>
      <c r="WDP426" s="98"/>
      <c r="WDQ426" s="98"/>
      <c r="WDR426" s="98"/>
      <c r="WDS426" s="98"/>
      <c r="WDT426" s="98"/>
      <c r="WDU426" s="98"/>
      <c r="WDV426" s="98"/>
      <c r="WDW426" s="98"/>
      <c r="WDX426" s="98"/>
      <c r="WDY426" s="98"/>
      <c r="WDZ426" s="98"/>
      <c r="WEA426" s="98"/>
      <c r="WEB426" s="98"/>
      <c r="WEC426" s="98"/>
      <c r="WED426" s="98"/>
      <c r="WEE426" s="98"/>
      <c r="WEF426" s="98"/>
      <c r="WEG426" s="98"/>
      <c r="WEH426" s="98"/>
      <c r="WEI426" s="98"/>
      <c r="WEJ426" s="98"/>
      <c r="WEK426" s="98"/>
      <c r="WEL426" s="98"/>
      <c r="WEM426" s="98"/>
      <c r="WEN426" s="98"/>
      <c r="WEO426" s="98"/>
      <c r="WEP426" s="98"/>
      <c r="WEQ426" s="98"/>
      <c r="WER426" s="98"/>
      <c r="WES426" s="98"/>
      <c r="WET426" s="98"/>
      <c r="WEU426" s="98"/>
      <c r="WEV426" s="98"/>
      <c r="WEW426" s="98"/>
      <c r="WEX426" s="98"/>
      <c r="WEY426" s="98"/>
      <c r="WEZ426" s="98"/>
      <c r="WFA426" s="98"/>
      <c r="WFB426" s="98"/>
      <c r="WFC426" s="98"/>
      <c r="WFD426" s="98"/>
      <c r="WFE426" s="98"/>
      <c r="WFF426" s="98"/>
      <c r="WFG426" s="98"/>
      <c r="WFH426" s="98"/>
      <c r="WFI426" s="98"/>
      <c r="WFJ426" s="98"/>
      <c r="WFK426" s="98"/>
      <c r="WFL426" s="98"/>
      <c r="WFM426" s="98"/>
      <c r="WFN426" s="98"/>
      <c r="WFO426" s="98"/>
      <c r="WFP426" s="98"/>
      <c r="WFQ426" s="98"/>
      <c r="WFR426" s="98"/>
      <c r="WFS426" s="98"/>
      <c r="WFT426" s="98"/>
      <c r="WFU426" s="98"/>
      <c r="WFV426" s="98"/>
      <c r="WFW426" s="98"/>
      <c r="WFX426" s="98"/>
      <c r="WFY426" s="98"/>
      <c r="WFZ426" s="98"/>
      <c r="WGA426" s="98"/>
      <c r="WGB426" s="98"/>
      <c r="WGC426" s="98"/>
      <c r="WGD426" s="98"/>
      <c r="WGE426" s="98"/>
      <c r="WGF426" s="98"/>
      <c r="WGG426" s="98"/>
      <c r="WGH426" s="98"/>
      <c r="WGI426" s="98"/>
      <c r="WGJ426" s="98"/>
      <c r="WGK426" s="98"/>
      <c r="WGL426" s="98"/>
      <c r="WGM426" s="98"/>
      <c r="WGN426" s="98"/>
      <c r="WGO426" s="98"/>
      <c r="WGP426" s="98"/>
      <c r="WGQ426" s="98"/>
      <c r="WGR426" s="98"/>
      <c r="WGS426" s="98"/>
      <c r="WGT426" s="98"/>
      <c r="WGU426" s="98"/>
      <c r="WGV426" s="98"/>
      <c r="WGW426" s="98"/>
      <c r="WGX426" s="98"/>
      <c r="WGY426" s="98"/>
      <c r="WGZ426" s="98"/>
      <c r="WHA426" s="98"/>
      <c r="WHB426" s="98"/>
      <c r="WHC426" s="98"/>
      <c r="WHD426" s="98"/>
      <c r="WHE426" s="98"/>
      <c r="WHF426" s="98"/>
      <c r="WHG426" s="98"/>
      <c r="WHH426" s="98"/>
      <c r="WHI426" s="98"/>
      <c r="WHJ426" s="98"/>
      <c r="WHK426" s="98"/>
      <c r="WHL426" s="98"/>
      <c r="WHM426" s="98"/>
      <c r="WHN426" s="98"/>
      <c r="WHO426" s="98"/>
      <c r="WHP426" s="98"/>
      <c r="WHQ426" s="98"/>
      <c r="WHR426" s="98"/>
      <c r="WHS426" s="98"/>
      <c r="WHT426" s="98"/>
      <c r="WHU426" s="98"/>
      <c r="WHV426" s="98"/>
      <c r="WHW426" s="98"/>
      <c r="WHX426" s="98"/>
      <c r="WHY426" s="98"/>
      <c r="WHZ426" s="98"/>
      <c r="WIA426" s="98"/>
      <c r="WIB426" s="98"/>
      <c r="WIC426" s="98"/>
      <c r="WID426" s="98"/>
      <c r="WIE426" s="98"/>
      <c r="WIF426" s="98"/>
      <c r="WIG426" s="98"/>
      <c r="WIH426" s="98"/>
      <c r="WII426" s="98"/>
      <c r="WIJ426" s="98"/>
      <c r="WIK426" s="98"/>
      <c r="WIL426" s="98"/>
      <c r="WIM426" s="98"/>
      <c r="WIN426" s="98"/>
      <c r="WIO426" s="98"/>
      <c r="WIP426" s="98"/>
      <c r="WIQ426" s="98"/>
      <c r="WIR426" s="98"/>
      <c r="WIS426" s="98"/>
      <c r="WIT426" s="98"/>
      <c r="WIU426" s="98"/>
      <c r="WIV426" s="98"/>
      <c r="WIW426" s="98"/>
      <c r="WIX426" s="98"/>
      <c r="WIY426" s="98"/>
      <c r="WIZ426" s="98"/>
      <c r="WJA426" s="98"/>
      <c r="WJB426" s="98"/>
      <c r="WJC426" s="98"/>
      <c r="WJD426" s="98"/>
      <c r="WJE426" s="98"/>
      <c r="WJF426" s="98"/>
      <c r="WJG426" s="98"/>
      <c r="WJH426" s="98"/>
      <c r="WJI426" s="98"/>
      <c r="WJJ426" s="98"/>
      <c r="WJK426" s="98"/>
      <c r="WJL426" s="98"/>
      <c r="WJM426" s="98"/>
      <c r="WJN426" s="98"/>
      <c r="WJO426" s="98"/>
      <c r="WJP426" s="98"/>
      <c r="WJQ426" s="98"/>
      <c r="WJR426" s="98"/>
      <c r="WJS426" s="98"/>
      <c r="WJT426" s="98"/>
      <c r="WJU426" s="98"/>
      <c r="WJV426" s="98"/>
      <c r="WJW426" s="98"/>
      <c r="WJX426" s="98"/>
      <c r="WJY426" s="98"/>
      <c r="WJZ426" s="98"/>
      <c r="WKA426" s="98"/>
      <c r="WKB426" s="98"/>
      <c r="WKC426" s="98"/>
      <c r="WKD426" s="98"/>
      <c r="WKE426" s="98"/>
      <c r="WKF426" s="98"/>
      <c r="WKG426" s="98"/>
      <c r="WKH426" s="98"/>
      <c r="WKI426" s="98"/>
      <c r="WKJ426" s="98"/>
      <c r="WKK426" s="98"/>
      <c r="WKL426" s="98"/>
      <c r="WKM426" s="98"/>
      <c r="WKN426" s="98"/>
      <c r="WKO426" s="98"/>
      <c r="WKP426" s="98"/>
      <c r="WKQ426" s="98"/>
      <c r="WKR426" s="98"/>
      <c r="WKS426" s="98"/>
      <c r="WKT426" s="98"/>
      <c r="WKU426" s="98"/>
      <c r="WKV426" s="98"/>
      <c r="WKW426" s="98"/>
      <c r="WKX426" s="98"/>
      <c r="WKY426" s="98"/>
      <c r="WKZ426" s="98"/>
      <c r="WLA426" s="98"/>
      <c r="WLB426" s="98"/>
      <c r="WLC426" s="98"/>
      <c r="WLD426" s="98"/>
      <c r="WLE426" s="98"/>
      <c r="WLF426" s="98"/>
      <c r="WLG426" s="98"/>
      <c r="WLH426" s="98"/>
      <c r="WLI426" s="98"/>
      <c r="WLJ426" s="98"/>
      <c r="WLK426" s="98"/>
      <c r="WLL426" s="98"/>
      <c r="WLM426" s="98"/>
      <c r="WLN426" s="98"/>
      <c r="WLO426" s="98"/>
      <c r="WLP426" s="98"/>
      <c r="WLQ426" s="98"/>
      <c r="WLR426" s="98"/>
      <c r="WLS426" s="98"/>
      <c r="WLT426" s="98"/>
      <c r="WLU426" s="98"/>
      <c r="WLV426" s="98"/>
      <c r="WLW426" s="98"/>
      <c r="WLX426" s="98"/>
      <c r="WLY426" s="98"/>
      <c r="WLZ426" s="98"/>
      <c r="WMA426" s="98"/>
      <c r="WMB426" s="98"/>
      <c r="WMC426" s="98"/>
      <c r="WMD426" s="98"/>
      <c r="WME426" s="98"/>
      <c r="WMF426" s="98"/>
      <c r="WMG426" s="98"/>
      <c r="WMH426" s="98"/>
      <c r="WMI426" s="98"/>
      <c r="WMJ426" s="98"/>
      <c r="WMK426" s="98"/>
      <c r="WML426" s="98"/>
      <c r="WMM426" s="98"/>
      <c r="WMN426" s="98"/>
      <c r="WMO426" s="98"/>
      <c r="WMP426" s="98"/>
      <c r="WMQ426" s="98"/>
      <c r="WMR426" s="98"/>
      <c r="WMS426" s="98"/>
      <c r="WMT426" s="98"/>
      <c r="WMU426" s="98"/>
      <c r="WMV426" s="98"/>
      <c r="WMW426" s="98"/>
      <c r="WMX426" s="98"/>
      <c r="WMY426" s="98"/>
      <c r="WMZ426" s="98"/>
      <c r="WNA426" s="98"/>
      <c r="WNB426" s="98"/>
      <c r="WNC426" s="98"/>
      <c r="WND426" s="98"/>
      <c r="WNE426" s="98"/>
      <c r="WNF426" s="98"/>
      <c r="WNG426" s="98"/>
      <c r="WNH426" s="98"/>
      <c r="WNI426" s="98"/>
      <c r="WNJ426" s="98"/>
      <c r="WNK426" s="98"/>
      <c r="WNL426" s="98"/>
      <c r="WNM426" s="98"/>
      <c r="WNN426" s="98"/>
      <c r="WNO426" s="98"/>
      <c r="WNP426" s="98"/>
      <c r="WNQ426" s="98"/>
      <c r="WNR426" s="98"/>
      <c r="WNS426" s="98"/>
      <c r="WNT426" s="98"/>
      <c r="WNU426" s="98"/>
      <c r="WNV426" s="98"/>
      <c r="WNW426" s="98"/>
      <c r="WNX426" s="98"/>
      <c r="WNY426" s="98"/>
      <c r="WNZ426" s="98"/>
      <c r="WOA426" s="98"/>
      <c r="WOB426" s="98"/>
      <c r="WOC426" s="98"/>
      <c r="WOD426" s="98"/>
      <c r="WOE426" s="98"/>
      <c r="WOF426" s="98"/>
      <c r="WOG426" s="98"/>
      <c r="WOH426" s="98"/>
      <c r="WOI426" s="98"/>
      <c r="WOJ426" s="98"/>
      <c r="WOK426" s="98"/>
      <c r="WOL426" s="98"/>
      <c r="WOM426" s="98"/>
      <c r="WON426" s="98"/>
      <c r="WOO426" s="98"/>
      <c r="WOP426" s="98"/>
      <c r="WOQ426" s="98"/>
      <c r="WOR426" s="98"/>
      <c r="WOS426" s="98"/>
      <c r="WOT426" s="98"/>
      <c r="WOU426" s="98"/>
      <c r="WOV426" s="98"/>
      <c r="WOW426" s="98"/>
      <c r="WOX426" s="98"/>
      <c r="WOY426" s="98"/>
      <c r="WOZ426" s="98"/>
      <c r="WPA426" s="98"/>
      <c r="WPB426" s="98"/>
      <c r="WPC426" s="98"/>
      <c r="WPD426" s="98"/>
      <c r="WPE426" s="98"/>
      <c r="WPF426" s="98"/>
      <c r="WPG426" s="98"/>
      <c r="WPH426" s="98"/>
      <c r="WPI426" s="98"/>
      <c r="WPJ426" s="98"/>
      <c r="WPK426" s="98"/>
      <c r="WPL426" s="98"/>
      <c r="WPM426" s="98"/>
      <c r="WPN426" s="98"/>
      <c r="WPO426" s="98"/>
      <c r="WPP426" s="98"/>
      <c r="WPQ426" s="98"/>
      <c r="WPR426" s="98"/>
      <c r="WPS426" s="98"/>
      <c r="WPT426" s="98"/>
      <c r="WPU426" s="98"/>
      <c r="WPV426" s="98"/>
      <c r="WPW426" s="98"/>
      <c r="WPX426" s="98"/>
      <c r="WPY426" s="98"/>
      <c r="WPZ426" s="98"/>
      <c r="WQA426" s="98"/>
      <c r="WQB426" s="98"/>
      <c r="WQC426" s="98"/>
      <c r="WQD426" s="98"/>
      <c r="WQE426" s="98"/>
      <c r="WQF426" s="98"/>
      <c r="WQG426" s="98"/>
      <c r="WQH426" s="98"/>
      <c r="WQI426" s="98"/>
      <c r="WQJ426" s="98"/>
      <c r="WQK426" s="98"/>
      <c r="WQL426" s="98"/>
      <c r="WQM426" s="98"/>
      <c r="WQN426" s="98"/>
      <c r="WQO426" s="98"/>
      <c r="WQP426" s="98"/>
      <c r="WQQ426" s="98"/>
      <c r="WQR426" s="98"/>
      <c r="WQS426" s="98"/>
      <c r="WQT426" s="98"/>
      <c r="WQU426" s="98"/>
      <c r="WQV426" s="98"/>
      <c r="WQW426" s="98"/>
      <c r="WQX426" s="98"/>
      <c r="WQY426" s="98"/>
      <c r="WQZ426" s="98"/>
      <c r="WRA426" s="98"/>
      <c r="WRB426" s="98"/>
      <c r="WRC426" s="98"/>
      <c r="WRD426" s="98"/>
      <c r="WRE426" s="98"/>
      <c r="WRF426" s="98"/>
      <c r="WRG426" s="98"/>
      <c r="WRH426" s="98"/>
      <c r="WRI426" s="98"/>
      <c r="WRJ426" s="98"/>
      <c r="WRK426" s="98"/>
      <c r="WRL426" s="98"/>
      <c r="WRM426" s="98"/>
      <c r="WRN426" s="98"/>
      <c r="WRO426" s="98"/>
      <c r="WRP426" s="98"/>
      <c r="WRQ426" s="98"/>
      <c r="WRR426" s="98"/>
      <c r="WRS426" s="98"/>
      <c r="WRT426" s="98"/>
      <c r="WRU426" s="98"/>
      <c r="WRV426" s="98"/>
      <c r="WRW426" s="98"/>
      <c r="WRX426" s="98"/>
      <c r="WRY426" s="98"/>
      <c r="WRZ426" s="98"/>
      <c r="WSA426" s="98"/>
      <c r="WSB426" s="98"/>
      <c r="WSC426" s="98"/>
      <c r="WSD426" s="98"/>
      <c r="WSE426" s="98"/>
      <c r="WSF426" s="98"/>
      <c r="WSG426" s="98"/>
      <c r="WSH426" s="98"/>
      <c r="WSI426" s="98"/>
      <c r="WSJ426" s="98"/>
      <c r="WSK426" s="98"/>
      <c r="WSL426" s="98"/>
      <c r="WSM426" s="98"/>
      <c r="WSN426" s="98"/>
      <c r="WSO426" s="98"/>
      <c r="WSP426" s="98"/>
      <c r="WSQ426" s="98"/>
      <c r="WSR426" s="98"/>
      <c r="WSS426" s="98"/>
      <c r="WST426" s="98"/>
      <c r="WSU426" s="98"/>
      <c r="WSV426" s="98"/>
      <c r="WSW426" s="98"/>
      <c r="WSX426" s="98"/>
      <c r="WSY426" s="98"/>
      <c r="WSZ426" s="98"/>
      <c r="WTA426" s="98"/>
      <c r="WTB426" s="98"/>
      <c r="WTC426" s="98"/>
      <c r="WTD426" s="98"/>
      <c r="WTE426" s="98"/>
      <c r="WTF426" s="98"/>
      <c r="WTG426" s="98"/>
      <c r="WTH426" s="98"/>
      <c r="WTI426" s="98"/>
      <c r="WTJ426" s="98"/>
      <c r="WTK426" s="98"/>
      <c r="WTL426" s="98"/>
      <c r="WTM426" s="98"/>
      <c r="WTN426" s="98"/>
      <c r="WTO426" s="98"/>
      <c r="WTP426" s="98"/>
      <c r="WTQ426" s="98"/>
      <c r="WTR426" s="98"/>
      <c r="WTS426" s="98"/>
      <c r="WTT426" s="98"/>
      <c r="WTU426" s="98"/>
      <c r="WTV426" s="98"/>
      <c r="WTW426" s="98"/>
      <c r="WTX426" s="98"/>
      <c r="WTY426" s="98"/>
      <c r="WTZ426" s="98"/>
      <c r="WUA426" s="98"/>
      <c r="WUB426" s="98"/>
      <c r="WUC426" s="98"/>
      <c r="WUD426" s="98"/>
      <c r="WUE426" s="98"/>
      <c r="WUF426" s="98"/>
      <c r="WUG426" s="98"/>
      <c r="WUH426" s="98"/>
      <c r="WUI426" s="98"/>
      <c r="WUJ426" s="98"/>
      <c r="WUK426" s="98"/>
      <c r="WUL426" s="98"/>
      <c r="WUM426" s="98"/>
      <c r="WUN426" s="98"/>
      <c r="WUO426" s="98"/>
      <c r="WUP426" s="98"/>
      <c r="WUQ426" s="98"/>
      <c r="WUR426" s="98"/>
      <c r="WUS426" s="98"/>
      <c r="WUT426" s="98"/>
      <c r="WUU426" s="98"/>
      <c r="WUV426" s="98"/>
      <c r="WUW426" s="98"/>
      <c r="WUX426" s="98"/>
      <c r="WUY426" s="98"/>
      <c r="WUZ426" s="98"/>
      <c r="WVA426" s="98"/>
      <c r="WVB426" s="98"/>
      <c r="WVC426" s="98"/>
      <c r="WVD426" s="98"/>
      <c r="WVE426" s="98"/>
      <c r="WVF426" s="98"/>
      <c r="WVG426" s="98"/>
      <c r="WVH426" s="98"/>
      <c r="WVI426" s="98"/>
      <c r="WVJ426" s="98"/>
      <c r="WVK426" s="98"/>
      <c r="WVL426" s="98"/>
      <c r="WVM426" s="98"/>
      <c r="WVN426" s="98"/>
      <c r="WVO426" s="98"/>
      <c r="WVP426" s="98"/>
      <c r="WVQ426" s="98"/>
      <c r="WVR426" s="98"/>
      <c r="WVS426" s="98"/>
      <c r="WVT426" s="98"/>
      <c r="WVU426" s="98"/>
      <c r="WVV426" s="98"/>
      <c r="WVW426" s="98"/>
      <c r="WVX426" s="98"/>
      <c r="WVY426" s="98"/>
      <c r="WVZ426" s="98"/>
      <c r="WWA426" s="98"/>
      <c r="WWB426" s="98"/>
      <c r="WWC426" s="98"/>
      <c r="WWD426" s="98"/>
      <c r="WWE426" s="98"/>
      <c r="WWF426" s="98"/>
      <c r="WWG426" s="98"/>
      <c r="WWH426" s="98"/>
      <c r="WWI426" s="98"/>
      <c r="WWJ426" s="98"/>
      <c r="WWK426" s="98"/>
      <c r="WWL426" s="98"/>
      <c r="WWM426" s="98"/>
      <c r="WWN426" s="98"/>
      <c r="WWO426" s="98"/>
      <c r="WWP426" s="98"/>
      <c r="WWQ426" s="98"/>
      <c r="WWR426" s="98"/>
      <c r="WWS426" s="98"/>
      <c r="WWT426" s="98"/>
      <c r="WWU426" s="98"/>
      <c r="WWV426" s="98"/>
      <c r="WWW426" s="98"/>
      <c r="WWX426" s="98"/>
      <c r="WWY426" s="98"/>
      <c r="WWZ426" s="98"/>
      <c r="WXA426" s="98"/>
      <c r="WXB426" s="98"/>
      <c r="WXC426" s="98"/>
      <c r="WXD426" s="98"/>
      <c r="WXE426" s="98"/>
      <c r="WXF426" s="98"/>
      <c r="WXG426" s="98"/>
      <c r="WXH426" s="98"/>
      <c r="WXI426" s="98"/>
      <c r="WXJ426" s="98"/>
      <c r="WXK426" s="98"/>
      <c r="WXL426" s="98"/>
      <c r="WXM426" s="98"/>
      <c r="WXN426" s="98"/>
      <c r="WXO426" s="98"/>
      <c r="WXP426" s="98"/>
      <c r="WXQ426" s="98"/>
      <c r="WXR426" s="98"/>
      <c r="WXS426" s="98"/>
      <c r="WXT426" s="98"/>
      <c r="WXU426" s="98"/>
      <c r="WXV426" s="98"/>
      <c r="WXW426" s="98"/>
      <c r="WXX426" s="98"/>
      <c r="WXY426" s="98"/>
      <c r="WXZ426" s="98"/>
      <c r="WYA426" s="98"/>
      <c r="WYB426" s="98"/>
      <c r="WYC426" s="98"/>
      <c r="WYD426" s="98"/>
      <c r="WYE426" s="98"/>
      <c r="WYF426" s="98"/>
      <c r="WYG426" s="98"/>
      <c r="WYH426" s="98"/>
      <c r="WYI426" s="98"/>
      <c r="WYJ426" s="98"/>
      <c r="WYK426" s="98"/>
      <c r="WYL426" s="98"/>
      <c r="WYM426" s="98"/>
      <c r="WYN426" s="98"/>
      <c r="WYO426" s="98"/>
      <c r="WYP426" s="98"/>
      <c r="WYQ426" s="98"/>
      <c r="WYR426" s="98"/>
      <c r="WYS426" s="98"/>
      <c r="WYT426" s="98"/>
      <c r="WYU426" s="98"/>
      <c r="WYV426" s="98"/>
      <c r="WYW426" s="98"/>
      <c r="WYX426" s="98"/>
      <c r="WYY426" s="98"/>
      <c r="WYZ426" s="98"/>
      <c r="WZA426" s="98"/>
      <c r="WZB426" s="98"/>
      <c r="WZC426" s="98"/>
      <c r="WZD426" s="98"/>
      <c r="WZE426" s="98"/>
      <c r="WZF426" s="98"/>
      <c r="WZG426" s="98"/>
      <c r="WZH426" s="98"/>
      <c r="WZI426" s="98"/>
      <c r="WZJ426" s="98"/>
      <c r="WZK426" s="98"/>
      <c r="WZL426" s="98"/>
      <c r="WZM426" s="98"/>
      <c r="WZN426" s="98"/>
      <c r="WZO426" s="98"/>
      <c r="WZP426" s="98"/>
      <c r="WZQ426" s="98"/>
      <c r="WZR426" s="98"/>
      <c r="WZS426" s="98"/>
      <c r="WZT426" s="98"/>
      <c r="WZU426" s="98"/>
      <c r="WZV426" s="98"/>
      <c r="WZW426" s="98"/>
      <c r="WZX426" s="98"/>
      <c r="WZY426" s="98"/>
      <c r="WZZ426" s="98"/>
      <c r="XAA426" s="98"/>
      <c r="XAB426" s="98"/>
      <c r="XAC426" s="98"/>
      <c r="XAD426" s="98"/>
      <c r="XAE426" s="98"/>
      <c r="XAF426" s="98"/>
      <c r="XAG426" s="98"/>
      <c r="XAH426" s="98"/>
      <c r="XAI426" s="98"/>
      <c r="XAJ426" s="98"/>
      <c r="XAK426" s="98"/>
      <c r="XAL426" s="98"/>
      <c r="XAM426" s="98"/>
      <c r="XAN426" s="98"/>
      <c r="XAO426" s="98"/>
      <c r="XAP426" s="98"/>
      <c r="XAQ426" s="98"/>
      <c r="XAR426" s="98"/>
      <c r="XAS426" s="98"/>
      <c r="XAT426" s="98"/>
      <c r="XAU426" s="98"/>
      <c r="XAV426" s="98"/>
      <c r="XAW426" s="98"/>
      <c r="XAX426" s="98"/>
      <c r="XAY426" s="98"/>
      <c r="XAZ426" s="98"/>
      <c r="XBA426" s="98"/>
      <c r="XBB426" s="98"/>
      <c r="XBC426" s="98"/>
      <c r="XBD426" s="98"/>
      <c r="XBE426" s="98"/>
      <c r="XBF426" s="98"/>
      <c r="XBG426" s="98"/>
      <c r="XBH426" s="98"/>
      <c r="XBI426" s="98"/>
      <c r="XBJ426" s="98"/>
      <c r="XBK426" s="98"/>
      <c r="XBL426" s="98"/>
      <c r="XBM426" s="98"/>
      <c r="XBN426" s="98"/>
      <c r="XBO426" s="98"/>
      <c r="XBP426" s="98"/>
      <c r="XBQ426" s="98"/>
      <c r="XBR426" s="98"/>
      <c r="XBS426" s="98"/>
      <c r="XBT426" s="98"/>
      <c r="XBU426" s="98"/>
      <c r="XBV426" s="98"/>
      <c r="XBW426" s="98"/>
      <c r="XBX426" s="98"/>
      <c r="XBY426" s="98"/>
      <c r="XBZ426" s="98"/>
      <c r="XCA426" s="98"/>
      <c r="XCB426" s="98"/>
      <c r="XCC426" s="98"/>
      <c r="XCD426" s="98"/>
      <c r="XCE426" s="98"/>
      <c r="XCF426" s="98"/>
      <c r="XCG426" s="98"/>
      <c r="XCH426" s="98"/>
      <c r="XCI426" s="98"/>
      <c r="XCJ426" s="98"/>
      <c r="XCK426" s="98"/>
      <c r="XCL426" s="98"/>
      <c r="XCM426" s="98"/>
      <c r="XCN426" s="98"/>
      <c r="XCO426" s="98"/>
      <c r="XCP426" s="98"/>
      <c r="XCQ426" s="98"/>
      <c r="XCR426" s="98"/>
      <c r="XCS426" s="98"/>
      <c r="XCT426" s="98"/>
      <c r="XCU426" s="98"/>
      <c r="XCV426" s="98"/>
      <c r="XCW426" s="98"/>
      <c r="XCX426" s="98"/>
      <c r="XCY426" s="98"/>
      <c r="XCZ426" s="98"/>
      <c r="XDA426" s="98"/>
      <c r="XDB426" s="98"/>
      <c r="XDC426" s="98"/>
      <c r="XDD426" s="98"/>
      <c r="XDE426" s="98"/>
      <c r="XDF426" s="98"/>
      <c r="XDG426" s="98"/>
      <c r="XDH426" s="98"/>
      <c r="XDI426" s="98"/>
      <c r="XDJ426" s="98"/>
      <c r="XDK426" s="98"/>
      <c r="XDL426" s="98"/>
      <c r="XDM426" s="98"/>
      <c r="XDN426" s="98"/>
      <c r="XDO426" s="98"/>
      <c r="XDP426" s="98"/>
      <c r="XDQ426" s="98"/>
      <c r="XDR426" s="98"/>
      <c r="XDS426" s="98"/>
      <c r="XDT426" s="98"/>
      <c r="XDU426" s="98"/>
      <c r="XDV426" s="98"/>
      <c r="XDW426" s="98"/>
      <c r="XDX426" s="98"/>
      <c r="XDY426" s="98"/>
      <c r="XDZ426" s="98"/>
      <c r="XEA426" s="98"/>
      <c r="XEB426" s="98"/>
      <c r="XEC426" s="98"/>
      <c r="XED426" s="98"/>
      <c r="XEE426" s="98"/>
      <c r="XEF426" s="98"/>
      <c r="XEG426" s="98"/>
      <c r="XEH426" s="98"/>
      <c r="XEI426" s="98"/>
      <c r="XEJ426" s="98"/>
      <c r="XEK426" s="98"/>
      <c r="XEL426" s="98"/>
      <c r="XEM426" s="98"/>
      <c r="XEN426" s="98"/>
      <c r="XEO426" s="98"/>
      <c r="XEP426" s="98"/>
      <c r="XEQ426" s="98"/>
      <c r="XER426" s="98"/>
      <c r="XES426" s="98"/>
      <c r="XET426" s="98"/>
      <c r="XEU426" s="98"/>
      <c r="XEV426" s="98"/>
      <c r="XEW426" s="98"/>
      <c r="XEX426" s="98"/>
      <c r="XEY426" s="98"/>
      <c r="XEZ426" s="98"/>
      <c r="XFA426" s="98"/>
      <c r="XFB426" s="98"/>
      <c r="XFC426" s="98"/>
      <c r="XFD426" s="98"/>
    </row>
    <row r="427" spans="1:16384" s="98" customFormat="1">
      <c r="B427" s="1578" t="s">
        <v>345</v>
      </c>
      <c r="C427" s="44" t="s">
        <v>346</v>
      </c>
      <c r="D427" s="44"/>
      <c r="E427" s="44"/>
      <c r="F427" s="431">
        <f>F429/F428</f>
        <v>2.3333333333333335</v>
      </c>
      <c r="G427" s="431">
        <f t="shared" ref="G427:BP427" si="137">G429/G428</f>
        <v>2.3333333333333335</v>
      </c>
      <c r="H427" s="431">
        <f t="shared" si="137"/>
        <v>2.3333333333333335</v>
      </c>
      <c r="I427" s="431">
        <f t="shared" si="137"/>
        <v>2.3333333333333335</v>
      </c>
      <c r="J427" s="431">
        <f t="shared" si="137"/>
        <v>2.3333333333333335</v>
      </c>
      <c r="K427" s="431">
        <f t="shared" si="137"/>
        <v>2.3333333333333335</v>
      </c>
      <c r="L427" s="431">
        <f t="shared" si="137"/>
        <v>2.3333333333333335</v>
      </c>
      <c r="M427" s="431">
        <f t="shared" si="137"/>
        <v>2.3333333333333335</v>
      </c>
      <c r="N427" s="431">
        <f t="shared" si="137"/>
        <v>2.3333333333333335</v>
      </c>
      <c r="O427" s="431">
        <f t="shared" si="137"/>
        <v>2.3333333333333335</v>
      </c>
      <c r="P427" s="431">
        <f t="shared" si="137"/>
        <v>2.3333333333333335</v>
      </c>
      <c r="Q427" s="431">
        <f t="shared" si="137"/>
        <v>2.3333333333333335</v>
      </c>
      <c r="R427" s="431">
        <f t="shared" si="137"/>
        <v>2.3333333333333335</v>
      </c>
      <c r="S427" s="431">
        <f t="shared" si="137"/>
        <v>2.3333333333333335</v>
      </c>
      <c r="T427" s="431">
        <f t="shared" si="137"/>
        <v>2.3333333333333335</v>
      </c>
      <c r="U427" s="431">
        <f t="shared" si="137"/>
        <v>2.3333333333333335</v>
      </c>
      <c r="V427" s="431">
        <f t="shared" si="137"/>
        <v>2.3333333333333335</v>
      </c>
      <c r="W427" s="431">
        <f t="shared" si="137"/>
        <v>2.3333333333333335</v>
      </c>
      <c r="X427" s="431">
        <f t="shared" si="137"/>
        <v>2.3333333333333335</v>
      </c>
      <c r="Y427" s="431">
        <f t="shared" si="137"/>
        <v>2.3333333333333335</v>
      </c>
      <c r="Z427" s="431">
        <f t="shared" si="137"/>
        <v>2.3333333333333335</v>
      </c>
      <c r="AA427" s="431">
        <f t="shared" si="137"/>
        <v>2.3333333333333335</v>
      </c>
      <c r="AB427" s="431">
        <f t="shared" si="137"/>
        <v>2.3333333333333335</v>
      </c>
      <c r="AC427" s="431">
        <f t="shared" si="137"/>
        <v>2.3333333333333335</v>
      </c>
      <c r="AD427" s="431">
        <f t="shared" si="137"/>
        <v>2.3333333333333335</v>
      </c>
      <c r="AE427" s="431">
        <f t="shared" si="137"/>
        <v>2.3333333333333335</v>
      </c>
      <c r="AF427" s="431">
        <f t="shared" si="137"/>
        <v>2.3333333333333335</v>
      </c>
      <c r="AG427" s="431">
        <f t="shared" si="137"/>
        <v>2.3333333333333335</v>
      </c>
      <c r="AH427" s="431">
        <f t="shared" si="137"/>
        <v>2.3333333333333335</v>
      </c>
      <c r="AI427" s="431">
        <f t="shared" si="137"/>
        <v>2.3333333333333335</v>
      </c>
      <c r="AJ427" s="431">
        <f t="shared" si="137"/>
        <v>2.3333333333333335</v>
      </c>
      <c r="AK427" s="431">
        <f t="shared" si="137"/>
        <v>2.3333333333333335</v>
      </c>
      <c r="AL427" s="431">
        <f t="shared" si="137"/>
        <v>2.3333333333333335</v>
      </c>
      <c r="AM427" s="431">
        <f t="shared" si="137"/>
        <v>2.3333333333333335</v>
      </c>
      <c r="AN427" s="431">
        <f t="shared" si="137"/>
        <v>2.3333333333333335</v>
      </c>
      <c r="AO427" s="431">
        <f t="shared" si="137"/>
        <v>2.3333333333333335</v>
      </c>
      <c r="AP427" s="431">
        <f t="shared" si="137"/>
        <v>2.3333333333333335</v>
      </c>
      <c r="AQ427" s="431">
        <f t="shared" si="137"/>
        <v>2.3333333333333335</v>
      </c>
      <c r="AR427" s="431">
        <f t="shared" si="137"/>
        <v>2.3333333333333335</v>
      </c>
      <c r="AS427" s="431">
        <f t="shared" si="137"/>
        <v>2.3333333333333335</v>
      </c>
      <c r="AT427" s="431">
        <f t="shared" si="137"/>
        <v>2.3333333333333335</v>
      </c>
      <c r="AU427" s="431">
        <f t="shared" si="137"/>
        <v>2.3333333333333335</v>
      </c>
      <c r="AV427" s="431">
        <f t="shared" si="137"/>
        <v>2.3333333333333335</v>
      </c>
      <c r="AW427" s="431">
        <f t="shared" si="137"/>
        <v>2.3333333333333335</v>
      </c>
      <c r="AX427" s="431">
        <f t="shared" si="137"/>
        <v>2.3333333333333335</v>
      </c>
      <c r="AY427" s="431">
        <f t="shared" si="137"/>
        <v>2.3333333333333335</v>
      </c>
      <c r="AZ427" s="431">
        <f t="shared" si="137"/>
        <v>2.3333333333333335</v>
      </c>
      <c r="BA427" s="431">
        <f t="shared" si="137"/>
        <v>2.3333333333333335</v>
      </c>
      <c r="BB427" s="431">
        <f t="shared" si="137"/>
        <v>2.3333333333333335</v>
      </c>
      <c r="BC427" s="431">
        <f t="shared" si="137"/>
        <v>2.3333333333333335</v>
      </c>
      <c r="BD427" s="431">
        <f t="shared" si="137"/>
        <v>2.3333333333333335</v>
      </c>
      <c r="BE427" s="431">
        <f t="shared" si="137"/>
        <v>2.3333333333333335</v>
      </c>
      <c r="BF427" s="431">
        <f t="shared" si="137"/>
        <v>2.3333333333333335</v>
      </c>
      <c r="BG427" s="431">
        <f t="shared" si="137"/>
        <v>2.3333333333333335</v>
      </c>
      <c r="BH427" s="431">
        <f t="shared" si="137"/>
        <v>2.3333333333333335</v>
      </c>
      <c r="BI427" s="431">
        <f t="shared" si="137"/>
        <v>2.3333333333333335</v>
      </c>
      <c r="BJ427" s="431">
        <f t="shared" si="137"/>
        <v>2.3333333333333335</v>
      </c>
      <c r="BK427" s="431">
        <f t="shared" si="137"/>
        <v>2.3333333333333335</v>
      </c>
      <c r="BL427" s="431">
        <f t="shared" si="137"/>
        <v>2.3333333333333335</v>
      </c>
      <c r="BM427" s="431">
        <f t="shared" si="137"/>
        <v>2.3333333333333335</v>
      </c>
      <c r="BN427" s="431">
        <f t="shared" si="137"/>
        <v>2.3333333333333335</v>
      </c>
      <c r="BO427" s="431">
        <f t="shared" si="137"/>
        <v>2.3333333333333335</v>
      </c>
      <c r="BP427" s="432">
        <f t="shared" si="137"/>
        <v>2.3333333333333335</v>
      </c>
      <c r="BQ427" s="242"/>
    </row>
    <row r="428" spans="1:16384" s="98" customFormat="1">
      <c r="B428" s="1579"/>
      <c r="C428" s="98" t="s">
        <v>347</v>
      </c>
      <c r="F428" s="433">
        <f t="shared" ref="F428:BP428" si="138">F225+F107+F106+F105</f>
        <v>3</v>
      </c>
      <c r="G428" s="433">
        <f t="shared" si="138"/>
        <v>3</v>
      </c>
      <c r="H428" s="433">
        <f t="shared" si="138"/>
        <v>3</v>
      </c>
      <c r="I428" s="433">
        <f t="shared" si="138"/>
        <v>3</v>
      </c>
      <c r="J428" s="433">
        <f t="shared" si="138"/>
        <v>3</v>
      </c>
      <c r="K428" s="433">
        <f t="shared" si="138"/>
        <v>3</v>
      </c>
      <c r="L428" s="433">
        <f t="shared" si="138"/>
        <v>3</v>
      </c>
      <c r="M428" s="433">
        <f t="shared" si="138"/>
        <v>3</v>
      </c>
      <c r="N428" s="433">
        <f t="shared" si="138"/>
        <v>3</v>
      </c>
      <c r="O428" s="433">
        <f t="shared" si="138"/>
        <v>3</v>
      </c>
      <c r="P428" s="433">
        <f t="shared" si="138"/>
        <v>3</v>
      </c>
      <c r="Q428" s="433">
        <f t="shared" si="138"/>
        <v>3</v>
      </c>
      <c r="R428" s="433">
        <f t="shared" si="138"/>
        <v>3</v>
      </c>
      <c r="S428" s="433">
        <f t="shared" si="138"/>
        <v>3</v>
      </c>
      <c r="T428" s="433">
        <f t="shared" si="138"/>
        <v>3</v>
      </c>
      <c r="U428" s="433">
        <f t="shared" si="138"/>
        <v>3</v>
      </c>
      <c r="V428" s="433">
        <f t="shared" si="138"/>
        <v>3</v>
      </c>
      <c r="W428" s="433">
        <f t="shared" si="138"/>
        <v>3</v>
      </c>
      <c r="X428" s="433">
        <f t="shared" si="138"/>
        <v>3</v>
      </c>
      <c r="Y428" s="433">
        <f t="shared" si="138"/>
        <v>3</v>
      </c>
      <c r="Z428" s="433">
        <f t="shared" si="138"/>
        <v>3</v>
      </c>
      <c r="AA428" s="433">
        <f t="shared" si="138"/>
        <v>3</v>
      </c>
      <c r="AB428" s="433">
        <f t="shared" si="138"/>
        <v>3</v>
      </c>
      <c r="AC428" s="433">
        <f t="shared" si="138"/>
        <v>3</v>
      </c>
      <c r="AD428" s="433">
        <f t="shared" si="138"/>
        <v>3</v>
      </c>
      <c r="AE428" s="433">
        <f t="shared" si="138"/>
        <v>3</v>
      </c>
      <c r="AF428" s="433">
        <f t="shared" si="138"/>
        <v>3</v>
      </c>
      <c r="AG428" s="433">
        <f t="shared" si="138"/>
        <v>3</v>
      </c>
      <c r="AH428" s="433">
        <f t="shared" si="138"/>
        <v>3</v>
      </c>
      <c r="AI428" s="433">
        <f t="shared" si="138"/>
        <v>3</v>
      </c>
      <c r="AJ428" s="433">
        <f t="shared" si="138"/>
        <v>3</v>
      </c>
      <c r="AK428" s="433">
        <f t="shared" si="138"/>
        <v>3</v>
      </c>
      <c r="AL428" s="433">
        <f t="shared" si="138"/>
        <v>3</v>
      </c>
      <c r="AM428" s="433">
        <f t="shared" si="138"/>
        <v>3</v>
      </c>
      <c r="AN428" s="433">
        <f t="shared" si="138"/>
        <v>3</v>
      </c>
      <c r="AO428" s="433">
        <f t="shared" si="138"/>
        <v>3</v>
      </c>
      <c r="AP428" s="433">
        <f t="shared" si="138"/>
        <v>3</v>
      </c>
      <c r="AQ428" s="433">
        <f t="shared" si="138"/>
        <v>3</v>
      </c>
      <c r="AR428" s="433">
        <f t="shared" si="138"/>
        <v>3</v>
      </c>
      <c r="AS428" s="433">
        <f t="shared" si="138"/>
        <v>3</v>
      </c>
      <c r="AT428" s="433">
        <f t="shared" si="138"/>
        <v>3</v>
      </c>
      <c r="AU428" s="433">
        <f t="shared" si="138"/>
        <v>3</v>
      </c>
      <c r="AV428" s="433">
        <f t="shared" si="138"/>
        <v>3</v>
      </c>
      <c r="AW428" s="433">
        <f t="shared" si="138"/>
        <v>3</v>
      </c>
      <c r="AX428" s="433">
        <f t="shared" si="138"/>
        <v>3</v>
      </c>
      <c r="AY428" s="433">
        <f t="shared" si="138"/>
        <v>3</v>
      </c>
      <c r="AZ428" s="433">
        <f t="shared" si="138"/>
        <v>3</v>
      </c>
      <c r="BA428" s="433">
        <f t="shared" si="138"/>
        <v>3</v>
      </c>
      <c r="BB428" s="433">
        <f t="shared" si="138"/>
        <v>3</v>
      </c>
      <c r="BC428" s="433">
        <f t="shared" si="138"/>
        <v>3</v>
      </c>
      <c r="BD428" s="433">
        <f t="shared" si="138"/>
        <v>3</v>
      </c>
      <c r="BE428" s="433">
        <f t="shared" si="138"/>
        <v>3</v>
      </c>
      <c r="BF428" s="433">
        <f t="shared" si="138"/>
        <v>3</v>
      </c>
      <c r="BG428" s="433">
        <f t="shared" si="138"/>
        <v>3</v>
      </c>
      <c r="BH428" s="433">
        <f t="shared" si="138"/>
        <v>3</v>
      </c>
      <c r="BI428" s="433">
        <f t="shared" si="138"/>
        <v>3</v>
      </c>
      <c r="BJ428" s="433">
        <f t="shared" si="138"/>
        <v>3</v>
      </c>
      <c r="BK428" s="433">
        <f t="shared" si="138"/>
        <v>3</v>
      </c>
      <c r="BL428" s="433">
        <f t="shared" si="138"/>
        <v>3</v>
      </c>
      <c r="BM428" s="433">
        <f t="shared" si="138"/>
        <v>3</v>
      </c>
      <c r="BN428" s="433">
        <f t="shared" si="138"/>
        <v>3</v>
      </c>
      <c r="BO428" s="433">
        <f t="shared" si="138"/>
        <v>3</v>
      </c>
      <c r="BP428" s="434">
        <f t="shared" si="138"/>
        <v>3</v>
      </c>
      <c r="BQ428" s="242"/>
    </row>
    <row r="429" spans="1:16384" s="98" customFormat="1">
      <c r="B429" s="1579"/>
      <c r="C429" s="98" t="s">
        <v>348</v>
      </c>
      <c r="F429" s="433">
        <f t="shared" ref="F429:BP429" si="139">F254</f>
        <v>7</v>
      </c>
      <c r="G429" s="433">
        <f t="shared" si="139"/>
        <v>7</v>
      </c>
      <c r="H429" s="433">
        <f t="shared" si="139"/>
        <v>7</v>
      </c>
      <c r="I429" s="433">
        <f t="shared" si="139"/>
        <v>7</v>
      </c>
      <c r="J429" s="433">
        <f t="shared" si="139"/>
        <v>7</v>
      </c>
      <c r="K429" s="433">
        <f t="shared" si="139"/>
        <v>7</v>
      </c>
      <c r="L429" s="433">
        <f t="shared" si="139"/>
        <v>7</v>
      </c>
      <c r="M429" s="433">
        <f t="shared" si="139"/>
        <v>7</v>
      </c>
      <c r="N429" s="433">
        <f t="shared" si="139"/>
        <v>7</v>
      </c>
      <c r="O429" s="433">
        <f t="shared" si="139"/>
        <v>7</v>
      </c>
      <c r="P429" s="433">
        <f t="shared" si="139"/>
        <v>7</v>
      </c>
      <c r="Q429" s="433">
        <f t="shared" si="139"/>
        <v>7</v>
      </c>
      <c r="R429" s="433">
        <f t="shared" si="139"/>
        <v>7</v>
      </c>
      <c r="S429" s="433">
        <f t="shared" si="139"/>
        <v>7</v>
      </c>
      <c r="T429" s="433">
        <f t="shared" si="139"/>
        <v>7</v>
      </c>
      <c r="U429" s="433">
        <f t="shared" si="139"/>
        <v>7</v>
      </c>
      <c r="V429" s="433">
        <f t="shared" si="139"/>
        <v>7</v>
      </c>
      <c r="W429" s="433">
        <f t="shared" si="139"/>
        <v>7</v>
      </c>
      <c r="X429" s="433">
        <f t="shared" si="139"/>
        <v>7</v>
      </c>
      <c r="Y429" s="433">
        <f t="shared" si="139"/>
        <v>7</v>
      </c>
      <c r="Z429" s="433">
        <f t="shared" si="139"/>
        <v>7</v>
      </c>
      <c r="AA429" s="433">
        <f t="shared" si="139"/>
        <v>7</v>
      </c>
      <c r="AB429" s="433">
        <f t="shared" si="139"/>
        <v>7</v>
      </c>
      <c r="AC429" s="433">
        <f t="shared" si="139"/>
        <v>7</v>
      </c>
      <c r="AD429" s="433">
        <f t="shared" si="139"/>
        <v>7</v>
      </c>
      <c r="AE429" s="433">
        <f t="shared" si="139"/>
        <v>7</v>
      </c>
      <c r="AF429" s="433">
        <f t="shared" si="139"/>
        <v>7</v>
      </c>
      <c r="AG429" s="433">
        <f t="shared" si="139"/>
        <v>7</v>
      </c>
      <c r="AH429" s="433">
        <f t="shared" si="139"/>
        <v>7</v>
      </c>
      <c r="AI429" s="433">
        <f t="shared" si="139"/>
        <v>7</v>
      </c>
      <c r="AJ429" s="433">
        <f t="shared" si="139"/>
        <v>7</v>
      </c>
      <c r="AK429" s="433">
        <f t="shared" si="139"/>
        <v>7</v>
      </c>
      <c r="AL429" s="433">
        <f t="shared" si="139"/>
        <v>7</v>
      </c>
      <c r="AM429" s="433">
        <f t="shared" si="139"/>
        <v>7</v>
      </c>
      <c r="AN429" s="433">
        <f t="shared" si="139"/>
        <v>7</v>
      </c>
      <c r="AO429" s="433">
        <f t="shared" si="139"/>
        <v>7</v>
      </c>
      <c r="AP429" s="433">
        <f t="shared" si="139"/>
        <v>7</v>
      </c>
      <c r="AQ429" s="433">
        <f t="shared" si="139"/>
        <v>7</v>
      </c>
      <c r="AR429" s="433">
        <f t="shared" si="139"/>
        <v>7</v>
      </c>
      <c r="AS429" s="433">
        <f t="shared" si="139"/>
        <v>7</v>
      </c>
      <c r="AT429" s="433">
        <f t="shared" si="139"/>
        <v>7</v>
      </c>
      <c r="AU429" s="433">
        <f t="shared" si="139"/>
        <v>7</v>
      </c>
      <c r="AV429" s="433">
        <f t="shared" si="139"/>
        <v>7</v>
      </c>
      <c r="AW429" s="433">
        <f t="shared" si="139"/>
        <v>7</v>
      </c>
      <c r="AX429" s="433">
        <f t="shared" si="139"/>
        <v>7</v>
      </c>
      <c r="AY429" s="433">
        <f t="shared" si="139"/>
        <v>7</v>
      </c>
      <c r="AZ429" s="433">
        <f t="shared" si="139"/>
        <v>7</v>
      </c>
      <c r="BA429" s="433">
        <f t="shared" si="139"/>
        <v>7</v>
      </c>
      <c r="BB429" s="433">
        <f t="shared" si="139"/>
        <v>7</v>
      </c>
      <c r="BC429" s="433">
        <f t="shared" si="139"/>
        <v>7</v>
      </c>
      <c r="BD429" s="433">
        <f t="shared" si="139"/>
        <v>7</v>
      </c>
      <c r="BE429" s="433">
        <f t="shared" si="139"/>
        <v>7</v>
      </c>
      <c r="BF429" s="433">
        <f t="shared" si="139"/>
        <v>7</v>
      </c>
      <c r="BG429" s="433">
        <f t="shared" si="139"/>
        <v>7</v>
      </c>
      <c r="BH429" s="433">
        <f t="shared" si="139"/>
        <v>7</v>
      </c>
      <c r="BI429" s="433">
        <f t="shared" si="139"/>
        <v>7</v>
      </c>
      <c r="BJ429" s="433">
        <f t="shared" si="139"/>
        <v>7</v>
      </c>
      <c r="BK429" s="433">
        <f t="shared" si="139"/>
        <v>7</v>
      </c>
      <c r="BL429" s="433">
        <f t="shared" si="139"/>
        <v>7</v>
      </c>
      <c r="BM429" s="433">
        <f t="shared" si="139"/>
        <v>7</v>
      </c>
      <c r="BN429" s="433">
        <f t="shared" si="139"/>
        <v>7</v>
      </c>
      <c r="BO429" s="433">
        <f t="shared" si="139"/>
        <v>7</v>
      </c>
      <c r="BP429" s="434">
        <f t="shared" si="139"/>
        <v>7</v>
      </c>
      <c r="BQ429" s="242"/>
    </row>
    <row r="430" spans="1:16384" s="98" customFormat="1">
      <c r="B430" s="1579"/>
      <c r="F430" s="433"/>
      <c r="G430" s="433"/>
      <c r="H430" s="433"/>
      <c r="I430" s="433"/>
      <c r="J430" s="433"/>
      <c r="K430" s="433"/>
      <c r="L430" s="433"/>
      <c r="M430" s="433"/>
      <c r="N430" s="433"/>
      <c r="O430" s="433"/>
      <c r="P430" s="433"/>
      <c r="Q430" s="433"/>
      <c r="R430" s="433"/>
      <c r="S430" s="433"/>
      <c r="T430" s="433"/>
      <c r="U430" s="433"/>
      <c r="V430" s="433"/>
      <c r="W430" s="433"/>
      <c r="X430" s="433"/>
      <c r="Y430" s="433"/>
      <c r="Z430" s="433"/>
      <c r="AA430" s="433"/>
      <c r="AB430" s="433"/>
      <c r="AC430" s="433"/>
      <c r="AD430" s="433"/>
      <c r="AE430" s="433"/>
      <c r="AF430" s="433"/>
      <c r="AG430" s="433"/>
      <c r="AH430" s="433"/>
      <c r="AI430" s="433"/>
      <c r="AJ430" s="433"/>
      <c r="AK430" s="433"/>
      <c r="AL430" s="433"/>
      <c r="AM430" s="433"/>
      <c r="AN430" s="433"/>
      <c r="AO430" s="433"/>
      <c r="AP430" s="433"/>
      <c r="AQ430" s="433"/>
      <c r="AR430" s="433"/>
      <c r="AS430" s="433"/>
      <c r="AT430" s="433"/>
      <c r="AU430" s="433"/>
      <c r="AV430" s="433"/>
      <c r="AW430" s="433"/>
      <c r="AX430" s="433"/>
      <c r="AY430" s="433"/>
      <c r="AZ430" s="433"/>
      <c r="BA430" s="433"/>
      <c r="BB430" s="433"/>
      <c r="BC430" s="433"/>
      <c r="BD430" s="433"/>
      <c r="BE430" s="433"/>
      <c r="BF430" s="433"/>
      <c r="BG430" s="433"/>
      <c r="BH430" s="433"/>
      <c r="BI430" s="433"/>
      <c r="BJ430" s="433"/>
      <c r="BK430" s="433"/>
      <c r="BL430" s="433"/>
      <c r="BM430" s="433"/>
      <c r="BN430" s="433"/>
      <c r="BO430" s="433"/>
      <c r="BP430" s="434"/>
    </row>
    <row r="431" spans="1:16384" s="98" customFormat="1">
      <c r="B431" s="1579"/>
      <c r="C431" s="98" t="s">
        <v>340</v>
      </c>
      <c r="F431" s="433">
        <f t="shared" ref="F431:BP431" si="140">F254+F201</f>
        <v>13</v>
      </c>
      <c r="G431" s="433">
        <f t="shared" si="140"/>
        <v>13</v>
      </c>
      <c r="H431" s="433">
        <f t="shared" si="140"/>
        <v>13</v>
      </c>
      <c r="I431" s="433">
        <f t="shared" si="140"/>
        <v>13</v>
      </c>
      <c r="J431" s="433">
        <f t="shared" si="140"/>
        <v>13</v>
      </c>
      <c r="K431" s="433">
        <f t="shared" si="140"/>
        <v>13</v>
      </c>
      <c r="L431" s="433">
        <f t="shared" si="140"/>
        <v>13</v>
      </c>
      <c r="M431" s="433">
        <f t="shared" si="140"/>
        <v>13</v>
      </c>
      <c r="N431" s="433">
        <f t="shared" si="140"/>
        <v>13</v>
      </c>
      <c r="O431" s="433">
        <f t="shared" si="140"/>
        <v>13</v>
      </c>
      <c r="P431" s="433">
        <f t="shared" si="140"/>
        <v>13</v>
      </c>
      <c r="Q431" s="433">
        <f t="shared" si="140"/>
        <v>13</v>
      </c>
      <c r="R431" s="433">
        <f t="shared" si="140"/>
        <v>13</v>
      </c>
      <c r="S431" s="433">
        <f t="shared" si="140"/>
        <v>13</v>
      </c>
      <c r="T431" s="433">
        <f t="shared" si="140"/>
        <v>13</v>
      </c>
      <c r="U431" s="433">
        <f t="shared" si="140"/>
        <v>13</v>
      </c>
      <c r="V431" s="433">
        <f t="shared" si="140"/>
        <v>13</v>
      </c>
      <c r="W431" s="433">
        <f t="shared" si="140"/>
        <v>13</v>
      </c>
      <c r="X431" s="433">
        <f t="shared" si="140"/>
        <v>13</v>
      </c>
      <c r="Y431" s="433">
        <f t="shared" si="140"/>
        <v>13</v>
      </c>
      <c r="Z431" s="433">
        <f t="shared" si="140"/>
        <v>13</v>
      </c>
      <c r="AA431" s="433">
        <f t="shared" si="140"/>
        <v>13</v>
      </c>
      <c r="AB431" s="433">
        <f t="shared" si="140"/>
        <v>13</v>
      </c>
      <c r="AC431" s="433">
        <f t="shared" si="140"/>
        <v>13</v>
      </c>
      <c r="AD431" s="433">
        <f t="shared" si="140"/>
        <v>13</v>
      </c>
      <c r="AE431" s="433">
        <f t="shared" si="140"/>
        <v>13</v>
      </c>
      <c r="AF431" s="433">
        <f t="shared" si="140"/>
        <v>13</v>
      </c>
      <c r="AG431" s="433">
        <f t="shared" si="140"/>
        <v>13</v>
      </c>
      <c r="AH431" s="433">
        <f t="shared" si="140"/>
        <v>13</v>
      </c>
      <c r="AI431" s="433">
        <f t="shared" si="140"/>
        <v>13</v>
      </c>
      <c r="AJ431" s="433">
        <f t="shared" si="140"/>
        <v>13</v>
      </c>
      <c r="AK431" s="433">
        <f t="shared" si="140"/>
        <v>13</v>
      </c>
      <c r="AL431" s="433">
        <f t="shared" si="140"/>
        <v>13</v>
      </c>
      <c r="AM431" s="433">
        <f t="shared" si="140"/>
        <v>13</v>
      </c>
      <c r="AN431" s="433">
        <f t="shared" si="140"/>
        <v>13</v>
      </c>
      <c r="AO431" s="433">
        <f t="shared" si="140"/>
        <v>13</v>
      </c>
      <c r="AP431" s="433">
        <f t="shared" si="140"/>
        <v>13</v>
      </c>
      <c r="AQ431" s="433">
        <f t="shared" si="140"/>
        <v>13</v>
      </c>
      <c r="AR431" s="433">
        <f t="shared" si="140"/>
        <v>13</v>
      </c>
      <c r="AS431" s="433">
        <f t="shared" si="140"/>
        <v>13</v>
      </c>
      <c r="AT431" s="433">
        <f t="shared" si="140"/>
        <v>13</v>
      </c>
      <c r="AU431" s="433">
        <f t="shared" si="140"/>
        <v>13</v>
      </c>
      <c r="AV431" s="433">
        <f t="shared" si="140"/>
        <v>13</v>
      </c>
      <c r="AW431" s="433">
        <f t="shared" si="140"/>
        <v>13</v>
      </c>
      <c r="AX431" s="433">
        <f t="shared" si="140"/>
        <v>13</v>
      </c>
      <c r="AY431" s="433">
        <f t="shared" si="140"/>
        <v>13</v>
      </c>
      <c r="AZ431" s="433">
        <f t="shared" si="140"/>
        <v>13</v>
      </c>
      <c r="BA431" s="433">
        <f t="shared" si="140"/>
        <v>13</v>
      </c>
      <c r="BB431" s="433">
        <f t="shared" si="140"/>
        <v>13</v>
      </c>
      <c r="BC431" s="433">
        <f t="shared" si="140"/>
        <v>13</v>
      </c>
      <c r="BD431" s="433">
        <f t="shared" si="140"/>
        <v>13</v>
      </c>
      <c r="BE431" s="433">
        <f t="shared" si="140"/>
        <v>13</v>
      </c>
      <c r="BF431" s="433">
        <f t="shared" si="140"/>
        <v>13</v>
      </c>
      <c r="BG431" s="433">
        <f t="shared" si="140"/>
        <v>13</v>
      </c>
      <c r="BH431" s="433">
        <f t="shared" si="140"/>
        <v>13</v>
      </c>
      <c r="BI431" s="433">
        <f t="shared" si="140"/>
        <v>13</v>
      </c>
      <c r="BJ431" s="433">
        <f t="shared" si="140"/>
        <v>13</v>
      </c>
      <c r="BK431" s="433">
        <f t="shared" si="140"/>
        <v>13</v>
      </c>
      <c r="BL431" s="433">
        <f t="shared" si="140"/>
        <v>13</v>
      </c>
      <c r="BM431" s="433">
        <f t="shared" si="140"/>
        <v>13</v>
      </c>
      <c r="BN431" s="433">
        <f t="shared" si="140"/>
        <v>13</v>
      </c>
      <c r="BO431" s="433">
        <f t="shared" si="140"/>
        <v>13</v>
      </c>
      <c r="BP431" s="434">
        <f t="shared" si="140"/>
        <v>13</v>
      </c>
      <c r="BQ431" s="242"/>
    </row>
    <row r="432" spans="1:16384" s="98" customFormat="1">
      <c r="B432" s="1579"/>
      <c r="C432" s="94" t="s">
        <v>147</v>
      </c>
      <c r="F432" s="433">
        <f t="shared" ref="F432:BP432" si="141">I91</f>
        <v>88</v>
      </c>
      <c r="G432" s="433">
        <f t="shared" si="141"/>
        <v>142.85</v>
      </c>
      <c r="H432" s="433">
        <f t="shared" si="141"/>
        <v>161.60000000000002</v>
      </c>
      <c r="I432" s="433">
        <f t="shared" si="141"/>
        <v>180.35</v>
      </c>
      <c r="J432" s="433">
        <f t="shared" si="141"/>
        <v>206.5</v>
      </c>
      <c r="K432" s="433">
        <f t="shared" si="141"/>
        <v>222.3</v>
      </c>
      <c r="L432" s="433">
        <f t="shared" si="141"/>
        <v>238.1</v>
      </c>
      <c r="M432" s="433">
        <f t="shared" si="141"/>
        <v>241.9</v>
      </c>
      <c r="N432" s="433">
        <f t="shared" si="141"/>
        <v>241.9</v>
      </c>
      <c r="O432" s="433">
        <f t="shared" si="141"/>
        <v>241.9</v>
      </c>
      <c r="P432" s="433">
        <f t="shared" si="141"/>
        <v>241.9</v>
      </c>
      <c r="Q432" s="433">
        <f t="shared" si="141"/>
        <v>241.9</v>
      </c>
      <c r="R432" s="433">
        <f t="shared" si="141"/>
        <v>241.9</v>
      </c>
      <c r="S432" s="433">
        <f t="shared" si="141"/>
        <v>241.9</v>
      </c>
      <c r="T432" s="433">
        <f t="shared" si="141"/>
        <v>241.9</v>
      </c>
      <c r="U432" s="433">
        <f t="shared" si="141"/>
        <v>241.9</v>
      </c>
      <c r="V432" s="433">
        <f t="shared" si="141"/>
        <v>241.9</v>
      </c>
      <c r="W432" s="433">
        <f t="shared" si="141"/>
        <v>241.9</v>
      </c>
      <c r="X432" s="433">
        <f t="shared" si="141"/>
        <v>241.9</v>
      </c>
      <c r="Y432" s="433">
        <f t="shared" si="141"/>
        <v>241.9</v>
      </c>
      <c r="Z432" s="433">
        <f t="shared" si="141"/>
        <v>241.9</v>
      </c>
      <c r="AA432" s="433">
        <f t="shared" si="141"/>
        <v>241.9</v>
      </c>
      <c r="AB432" s="433">
        <f t="shared" si="141"/>
        <v>241.9</v>
      </c>
      <c r="AC432" s="433">
        <f t="shared" si="141"/>
        <v>241.9</v>
      </c>
      <c r="AD432" s="433">
        <f t="shared" si="141"/>
        <v>241.9</v>
      </c>
      <c r="AE432" s="433">
        <f t="shared" si="141"/>
        <v>241.9</v>
      </c>
      <c r="AF432" s="433">
        <f t="shared" si="141"/>
        <v>241.9</v>
      </c>
      <c r="AG432" s="433">
        <f t="shared" si="141"/>
        <v>241.9</v>
      </c>
      <c r="AH432" s="433">
        <f t="shared" si="141"/>
        <v>241.9</v>
      </c>
      <c r="AI432" s="433">
        <f t="shared" si="141"/>
        <v>241.9</v>
      </c>
      <c r="AJ432" s="433">
        <f t="shared" si="141"/>
        <v>241.9</v>
      </c>
      <c r="AK432" s="433">
        <f t="shared" si="141"/>
        <v>241.9</v>
      </c>
      <c r="AL432" s="433">
        <f t="shared" si="141"/>
        <v>241.9</v>
      </c>
      <c r="AM432" s="433">
        <f t="shared" si="141"/>
        <v>241.9</v>
      </c>
      <c r="AN432" s="433">
        <f t="shared" si="141"/>
        <v>241.9</v>
      </c>
      <c r="AO432" s="433">
        <f t="shared" si="141"/>
        <v>241.9</v>
      </c>
      <c r="AP432" s="433">
        <f t="shared" si="141"/>
        <v>241.9</v>
      </c>
      <c r="AQ432" s="433">
        <f t="shared" si="141"/>
        <v>241.9</v>
      </c>
      <c r="AR432" s="433">
        <f t="shared" si="141"/>
        <v>241.9</v>
      </c>
      <c r="AS432" s="433">
        <f t="shared" si="141"/>
        <v>241.9</v>
      </c>
      <c r="AT432" s="433">
        <f t="shared" si="141"/>
        <v>241.9</v>
      </c>
      <c r="AU432" s="433">
        <f t="shared" si="141"/>
        <v>241.9</v>
      </c>
      <c r="AV432" s="433">
        <f t="shared" si="141"/>
        <v>241.9</v>
      </c>
      <c r="AW432" s="433">
        <f t="shared" si="141"/>
        <v>241.9</v>
      </c>
      <c r="AX432" s="433">
        <f t="shared" si="141"/>
        <v>241.9</v>
      </c>
      <c r="AY432" s="433">
        <f t="shared" si="141"/>
        <v>241.9</v>
      </c>
      <c r="AZ432" s="433">
        <f t="shared" si="141"/>
        <v>241.9</v>
      </c>
      <c r="BA432" s="433">
        <f t="shared" si="141"/>
        <v>241.9</v>
      </c>
      <c r="BB432" s="433">
        <f t="shared" si="141"/>
        <v>241.9</v>
      </c>
      <c r="BC432" s="433">
        <f t="shared" si="141"/>
        <v>241.9</v>
      </c>
      <c r="BD432" s="433">
        <f t="shared" si="141"/>
        <v>241.9</v>
      </c>
      <c r="BE432" s="433">
        <f t="shared" si="141"/>
        <v>241.9</v>
      </c>
      <c r="BF432" s="433">
        <f t="shared" si="141"/>
        <v>241.9</v>
      </c>
      <c r="BG432" s="433">
        <f t="shared" si="141"/>
        <v>241.9</v>
      </c>
      <c r="BH432" s="433">
        <f t="shared" si="141"/>
        <v>241.9</v>
      </c>
      <c r="BI432" s="433">
        <f t="shared" si="141"/>
        <v>241.9</v>
      </c>
      <c r="BJ432" s="433">
        <f t="shared" si="141"/>
        <v>241.9</v>
      </c>
      <c r="BK432" s="433">
        <f t="shared" si="141"/>
        <v>241.9</v>
      </c>
      <c r="BL432" s="433">
        <f t="shared" si="141"/>
        <v>241.9</v>
      </c>
      <c r="BM432" s="433">
        <f t="shared" si="141"/>
        <v>241.9</v>
      </c>
      <c r="BN432" s="433">
        <f t="shared" si="141"/>
        <v>0</v>
      </c>
      <c r="BO432" s="433">
        <f t="shared" si="141"/>
        <v>0</v>
      </c>
      <c r="BP432" s="434">
        <f t="shared" si="141"/>
        <v>0</v>
      </c>
    </row>
    <row r="433" spans="2:16384" s="98" customFormat="1">
      <c r="B433" s="1579"/>
      <c r="C433" s="98" t="s">
        <v>349</v>
      </c>
      <c r="F433" s="433">
        <f t="shared" ref="F433:BP433" si="142">F432/F428</f>
        <v>29.333333333333332</v>
      </c>
      <c r="G433" s="433">
        <f t="shared" si="142"/>
        <v>47.616666666666667</v>
      </c>
      <c r="H433" s="433">
        <f t="shared" si="142"/>
        <v>53.866666666666674</v>
      </c>
      <c r="I433" s="433">
        <f t="shared" si="142"/>
        <v>60.116666666666667</v>
      </c>
      <c r="J433" s="433">
        <f t="shared" si="142"/>
        <v>68.833333333333329</v>
      </c>
      <c r="K433" s="433">
        <f t="shared" si="142"/>
        <v>74.100000000000009</v>
      </c>
      <c r="L433" s="433">
        <f t="shared" si="142"/>
        <v>79.36666666666666</v>
      </c>
      <c r="M433" s="433">
        <f t="shared" si="142"/>
        <v>80.63333333333334</v>
      </c>
      <c r="N433" s="433">
        <f t="shared" si="142"/>
        <v>80.63333333333334</v>
      </c>
      <c r="O433" s="433">
        <f t="shared" si="142"/>
        <v>80.63333333333334</v>
      </c>
      <c r="P433" s="433">
        <f t="shared" si="142"/>
        <v>80.63333333333334</v>
      </c>
      <c r="Q433" s="433">
        <f t="shared" si="142"/>
        <v>80.63333333333334</v>
      </c>
      <c r="R433" s="433">
        <f t="shared" si="142"/>
        <v>80.63333333333334</v>
      </c>
      <c r="S433" s="433">
        <f t="shared" si="142"/>
        <v>80.63333333333334</v>
      </c>
      <c r="T433" s="433">
        <f t="shared" si="142"/>
        <v>80.63333333333334</v>
      </c>
      <c r="U433" s="433">
        <f t="shared" si="142"/>
        <v>80.63333333333334</v>
      </c>
      <c r="V433" s="433">
        <f t="shared" si="142"/>
        <v>80.63333333333334</v>
      </c>
      <c r="W433" s="433">
        <f t="shared" si="142"/>
        <v>80.63333333333334</v>
      </c>
      <c r="X433" s="433">
        <f t="shared" si="142"/>
        <v>80.63333333333334</v>
      </c>
      <c r="Y433" s="433">
        <f t="shared" si="142"/>
        <v>80.63333333333334</v>
      </c>
      <c r="Z433" s="433">
        <f t="shared" si="142"/>
        <v>80.63333333333334</v>
      </c>
      <c r="AA433" s="433">
        <f t="shared" si="142"/>
        <v>80.63333333333334</v>
      </c>
      <c r="AB433" s="433">
        <f t="shared" si="142"/>
        <v>80.63333333333334</v>
      </c>
      <c r="AC433" s="433">
        <f t="shared" si="142"/>
        <v>80.63333333333334</v>
      </c>
      <c r="AD433" s="433">
        <f t="shared" si="142"/>
        <v>80.63333333333334</v>
      </c>
      <c r="AE433" s="433">
        <f t="shared" si="142"/>
        <v>80.63333333333334</v>
      </c>
      <c r="AF433" s="433">
        <f t="shared" si="142"/>
        <v>80.63333333333334</v>
      </c>
      <c r="AG433" s="433">
        <f t="shared" si="142"/>
        <v>80.63333333333334</v>
      </c>
      <c r="AH433" s="433">
        <f t="shared" si="142"/>
        <v>80.63333333333334</v>
      </c>
      <c r="AI433" s="433">
        <f t="shared" si="142"/>
        <v>80.63333333333334</v>
      </c>
      <c r="AJ433" s="433">
        <f t="shared" si="142"/>
        <v>80.63333333333334</v>
      </c>
      <c r="AK433" s="433">
        <f t="shared" si="142"/>
        <v>80.63333333333334</v>
      </c>
      <c r="AL433" s="433">
        <f t="shared" si="142"/>
        <v>80.63333333333334</v>
      </c>
      <c r="AM433" s="433">
        <f t="shared" si="142"/>
        <v>80.63333333333334</v>
      </c>
      <c r="AN433" s="433">
        <f t="shared" si="142"/>
        <v>80.63333333333334</v>
      </c>
      <c r="AO433" s="433">
        <f t="shared" si="142"/>
        <v>80.63333333333334</v>
      </c>
      <c r="AP433" s="433">
        <f t="shared" si="142"/>
        <v>80.63333333333334</v>
      </c>
      <c r="AQ433" s="433">
        <f t="shared" si="142"/>
        <v>80.63333333333334</v>
      </c>
      <c r="AR433" s="433">
        <f t="shared" si="142"/>
        <v>80.63333333333334</v>
      </c>
      <c r="AS433" s="433">
        <f t="shared" si="142"/>
        <v>80.63333333333334</v>
      </c>
      <c r="AT433" s="433">
        <f t="shared" si="142"/>
        <v>80.63333333333334</v>
      </c>
      <c r="AU433" s="433">
        <f t="shared" si="142"/>
        <v>80.63333333333334</v>
      </c>
      <c r="AV433" s="433">
        <f t="shared" si="142"/>
        <v>80.63333333333334</v>
      </c>
      <c r="AW433" s="433">
        <f t="shared" si="142"/>
        <v>80.63333333333334</v>
      </c>
      <c r="AX433" s="433">
        <f t="shared" si="142"/>
        <v>80.63333333333334</v>
      </c>
      <c r="AY433" s="433">
        <f t="shared" si="142"/>
        <v>80.63333333333334</v>
      </c>
      <c r="AZ433" s="433">
        <f t="shared" si="142"/>
        <v>80.63333333333334</v>
      </c>
      <c r="BA433" s="433">
        <f t="shared" si="142"/>
        <v>80.63333333333334</v>
      </c>
      <c r="BB433" s="433">
        <f t="shared" si="142"/>
        <v>80.63333333333334</v>
      </c>
      <c r="BC433" s="433">
        <f t="shared" si="142"/>
        <v>80.63333333333334</v>
      </c>
      <c r="BD433" s="433">
        <f t="shared" si="142"/>
        <v>80.63333333333334</v>
      </c>
      <c r="BE433" s="433">
        <f t="shared" si="142"/>
        <v>80.63333333333334</v>
      </c>
      <c r="BF433" s="433">
        <f t="shared" si="142"/>
        <v>80.63333333333334</v>
      </c>
      <c r="BG433" s="433">
        <f t="shared" si="142"/>
        <v>80.63333333333334</v>
      </c>
      <c r="BH433" s="433">
        <f t="shared" si="142"/>
        <v>80.63333333333334</v>
      </c>
      <c r="BI433" s="433">
        <f t="shared" si="142"/>
        <v>80.63333333333334</v>
      </c>
      <c r="BJ433" s="433">
        <f t="shared" si="142"/>
        <v>80.63333333333334</v>
      </c>
      <c r="BK433" s="433">
        <f t="shared" si="142"/>
        <v>80.63333333333334</v>
      </c>
      <c r="BL433" s="433">
        <f t="shared" si="142"/>
        <v>80.63333333333334</v>
      </c>
      <c r="BM433" s="433">
        <f t="shared" si="142"/>
        <v>80.63333333333334</v>
      </c>
      <c r="BN433" s="433">
        <f t="shared" si="142"/>
        <v>0</v>
      </c>
      <c r="BO433" s="433">
        <f t="shared" si="142"/>
        <v>0</v>
      </c>
      <c r="BP433" s="434">
        <f t="shared" si="142"/>
        <v>0</v>
      </c>
    </row>
    <row r="434" spans="2:16384" s="98" customFormat="1">
      <c r="B434" s="1579"/>
      <c r="F434" s="433"/>
      <c r="G434" s="433"/>
      <c r="H434" s="433"/>
      <c r="I434" s="433"/>
      <c r="J434" s="433"/>
      <c r="K434" s="433"/>
      <c r="L434" s="433"/>
      <c r="M434" s="433"/>
      <c r="N434" s="433"/>
      <c r="O434" s="433"/>
      <c r="P434" s="433"/>
      <c r="Q434" s="433"/>
      <c r="R434" s="433"/>
      <c r="S434" s="433"/>
      <c r="T434" s="433"/>
      <c r="U434" s="433"/>
      <c r="V434" s="433"/>
      <c r="W434" s="433"/>
      <c r="X434" s="433"/>
      <c r="Y434" s="433"/>
      <c r="Z434" s="433"/>
      <c r="AA434" s="433"/>
      <c r="AB434" s="433"/>
      <c r="AC434" s="433"/>
      <c r="AD434" s="433"/>
      <c r="AE434" s="433"/>
      <c r="AF434" s="433"/>
      <c r="AG434" s="433"/>
      <c r="AH434" s="433"/>
      <c r="AI434" s="433"/>
      <c r="AJ434" s="433"/>
      <c r="AK434" s="433"/>
      <c r="AL434" s="433"/>
      <c r="AM434" s="433"/>
      <c r="AN434" s="433"/>
      <c r="AO434" s="433"/>
      <c r="AP434" s="433"/>
      <c r="AQ434" s="433"/>
      <c r="AR434" s="433"/>
      <c r="AS434" s="433"/>
      <c r="AT434" s="433"/>
      <c r="AU434" s="433"/>
      <c r="AV434" s="433"/>
      <c r="AW434" s="433"/>
      <c r="AX434" s="433"/>
      <c r="AY434" s="433"/>
      <c r="AZ434" s="433"/>
      <c r="BA434" s="433"/>
      <c r="BB434" s="433"/>
      <c r="BC434" s="433"/>
      <c r="BD434" s="433"/>
      <c r="BE434" s="433"/>
      <c r="BF434" s="433"/>
      <c r="BG434" s="433"/>
      <c r="BH434" s="433"/>
      <c r="BI434" s="433"/>
      <c r="BJ434" s="433"/>
      <c r="BK434" s="433"/>
      <c r="BL434" s="433"/>
      <c r="BM434" s="433"/>
      <c r="BN434" s="433"/>
      <c r="BO434" s="433"/>
      <c r="BP434" s="434"/>
    </row>
    <row r="435" spans="2:16384" s="98" customFormat="1">
      <c r="B435" s="1579"/>
      <c r="C435" s="98" t="s">
        <v>350</v>
      </c>
      <c r="F435" s="433">
        <f t="shared" ref="F435:BP435" si="143">F244/F428</f>
        <v>3.3333333333333335</v>
      </c>
      <c r="G435" s="433">
        <f t="shared" si="143"/>
        <v>8.1999999999999993</v>
      </c>
      <c r="H435" s="433">
        <f t="shared" si="143"/>
        <v>8.4049999999999994</v>
      </c>
      <c r="I435" s="433">
        <f t="shared" si="143"/>
        <v>8.6151249999999973</v>
      </c>
      <c r="J435" s="433">
        <f t="shared" si="143"/>
        <v>8.8305031249999981</v>
      </c>
      <c r="K435" s="433">
        <f t="shared" si="143"/>
        <v>9.0512657031249972</v>
      </c>
      <c r="L435" s="433">
        <f t="shared" si="143"/>
        <v>9.2775473457031215</v>
      </c>
      <c r="M435" s="433">
        <f t="shared" si="143"/>
        <v>9.5094860293456964</v>
      </c>
      <c r="N435" s="433">
        <f t="shared" si="143"/>
        <v>9.7472231800793381</v>
      </c>
      <c r="O435" s="433">
        <f t="shared" si="143"/>
        <v>9.9909037595813217</v>
      </c>
      <c r="P435" s="433">
        <f t="shared" si="143"/>
        <v>10.240676353570853</v>
      </c>
      <c r="Q435" s="433">
        <f t="shared" si="143"/>
        <v>10.496693262410123</v>
      </c>
      <c r="R435" s="433">
        <f t="shared" si="143"/>
        <v>10.759110593970375</v>
      </c>
      <c r="S435" s="433">
        <f t="shared" si="143"/>
        <v>11.028088358819632</v>
      </c>
      <c r="T435" s="433">
        <f t="shared" si="143"/>
        <v>11.303790567790124</v>
      </c>
      <c r="U435" s="433">
        <f t="shared" si="143"/>
        <v>11.586385331984877</v>
      </c>
      <c r="V435" s="433">
        <f t="shared" si="143"/>
        <v>11.876044965284494</v>
      </c>
      <c r="W435" s="433">
        <f t="shared" si="143"/>
        <v>12.172946089416607</v>
      </c>
      <c r="X435" s="433">
        <f t="shared" si="143"/>
        <v>12.477269741652023</v>
      </c>
      <c r="Y435" s="433">
        <f t="shared" si="143"/>
        <v>12.789201485193322</v>
      </c>
      <c r="Z435" s="433">
        <f t="shared" si="143"/>
        <v>13.108931522323154</v>
      </c>
      <c r="AA435" s="433">
        <f t="shared" si="143"/>
        <v>13.436654810381233</v>
      </c>
      <c r="AB435" s="433">
        <f t="shared" si="143"/>
        <v>13.77257118064076</v>
      </c>
      <c r="AC435" s="433">
        <f t="shared" si="143"/>
        <v>14.116885460156778</v>
      </c>
      <c r="AD435" s="433">
        <f t="shared" si="143"/>
        <v>14.469807596660699</v>
      </c>
      <c r="AE435" s="433">
        <f t="shared" si="143"/>
        <v>14.831552786577213</v>
      </c>
      <c r="AF435" s="433">
        <f t="shared" si="143"/>
        <v>15.202341606241644</v>
      </c>
      <c r="AG435" s="433">
        <f t="shared" si="143"/>
        <v>15.582400146397683</v>
      </c>
      <c r="AH435" s="433">
        <f t="shared" si="143"/>
        <v>15.971960150057621</v>
      </c>
      <c r="AI435" s="433">
        <f t="shared" si="143"/>
        <v>16.371259153809063</v>
      </c>
      <c r="AJ435" s="433">
        <f t="shared" si="143"/>
        <v>16.780540632654287</v>
      </c>
      <c r="AK435" s="433">
        <f t="shared" si="143"/>
        <v>17.200054148470645</v>
      </c>
      <c r="AL435" s="433">
        <f t="shared" si="143"/>
        <v>17.630055502182408</v>
      </c>
      <c r="AM435" s="433">
        <f t="shared" si="143"/>
        <v>18.070806889736968</v>
      </c>
      <c r="AN435" s="433">
        <f t="shared" si="143"/>
        <v>18.522577061980389</v>
      </c>
      <c r="AO435" s="433">
        <f t="shared" si="143"/>
        <v>18.985641488529897</v>
      </c>
      <c r="AP435" s="433">
        <f t="shared" si="143"/>
        <v>19.460282525743143</v>
      </c>
      <c r="AQ435" s="433">
        <f t="shared" si="143"/>
        <v>19.94678958888672</v>
      </c>
      <c r="AR435" s="433">
        <f t="shared" si="143"/>
        <v>20.445459328608887</v>
      </c>
      <c r="AS435" s="433">
        <f t="shared" si="143"/>
        <v>20.956595811824105</v>
      </c>
      <c r="AT435" s="433">
        <f t="shared" si="143"/>
        <v>21.480510707119709</v>
      </c>
      <c r="AU435" s="433">
        <f t="shared" si="143"/>
        <v>22.017523474797702</v>
      </c>
      <c r="AV435" s="433">
        <f t="shared" si="143"/>
        <v>22.567961561667644</v>
      </c>
      <c r="AW435" s="433">
        <f t="shared" si="143"/>
        <v>23.132160600709327</v>
      </c>
      <c r="AX435" s="433">
        <f t="shared" si="143"/>
        <v>23.710464615727059</v>
      </c>
      <c r="AY435" s="433">
        <f t="shared" si="143"/>
        <v>24.303226231120235</v>
      </c>
      <c r="AZ435" s="433">
        <f t="shared" si="143"/>
        <v>24.910806886898232</v>
      </c>
      <c r="BA435" s="433">
        <f t="shared" si="143"/>
        <v>25.533577059070691</v>
      </c>
      <c r="BB435" s="433">
        <f t="shared" si="143"/>
        <v>26.171916485547456</v>
      </c>
      <c r="BC435" s="433">
        <f t="shared" si="143"/>
        <v>26.82621439768614</v>
      </c>
      <c r="BD435" s="433">
        <f t="shared" si="143"/>
        <v>27.496869757628289</v>
      </c>
      <c r="BE435" s="433">
        <f t="shared" si="143"/>
        <v>28.184291501568996</v>
      </c>
      <c r="BF435" s="433">
        <f t="shared" si="143"/>
        <v>28.888898789108215</v>
      </c>
      <c r="BG435" s="433">
        <f t="shared" si="143"/>
        <v>29.611121258835919</v>
      </c>
      <c r="BH435" s="433">
        <f t="shared" si="143"/>
        <v>30.351399290306812</v>
      </c>
      <c r="BI435" s="433">
        <f t="shared" si="143"/>
        <v>31.110184272564481</v>
      </c>
      <c r="BJ435" s="433">
        <f t="shared" si="143"/>
        <v>31.887938879378584</v>
      </c>
      <c r="BK435" s="433">
        <f t="shared" si="143"/>
        <v>32.685137351363046</v>
      </c>
      <c r="BL435" s="433">
        <f t="shared" si="143"/>
        <v>33.502265785147124</v>
      </c>
      <c r="BM435" s="433">
        <f t="shared" si="143"/>
        <v>34.339822429775801</v>
      </c>
      <c r="BN435" s="433" t="e">
        <f t="shared" si="143"/>
        <v>#N/A</v>
      </c>
      <c r="BO435" s="433" t="e">
        <f t="shared" si="143"/>
        <v>#N/A</v>
      </c>
      <c r="BP435" s="434" t="e">
        <f t="shared" si="143"/>
        <v>#N/A</v>
      </c>
    </row>
    <row r="436" spans="2:16384" s="98" customFormat="1">
      <c r="B436" s="1579"/>
      <c r="C436" s="98" t="str">
        <f>"Research contribution ("&amp;F426&amp;" terms) : Academic Staff"</f>
        <v>Research contribution (2017 terms) : Academic Staff</v>
      </c>
      <c r="F436" s="433">
        <f>F435</f>
        <v>3.3333333333333335</v>
      </c>
      <c r="G436" s="433">
        <f t="shared" ref="G436:BP436" si="144">(G435/G103)</f>
        <v>7.8048780487804894</v>
      </c>
      <c r="H436" s="433">
        <f t="shared" si="144"/>
        <v>7.8048780487804894</v>
      </c>
      <c r="I436" s="433">
        <f t="shared" si="144"/>
        <v>7.8048780487804885</v>
      </c>
      <c r="J436" s="433">
        <f t="shared" si="144"/>
        <v>7.8048780487804903</v>
      </c>
      <c r="K436" s="433">
        <f t="shared" si="144"/>
        <v>7.8048780487804903</v>
      </c>
      <c r="L436" s="433">
        <f t="shared" si="144"/>
        <v>7.8048780487804903</v>
      </c>
      <c r="M436" s="433">
        <f t="shared" si="144"/>
        <v>7.8048780487804885</v>
      </c>
      <c r="N436" s="433">
        <f t="shared" si="144"/>
        <v>7.8048780487804876</v>
      </c>
      <c r="O436" s="433">
        <f t="shared" si="144"/>
        <v>7.8048780487804903</v>
      </c>
      <c r="P436" s="433">
        <f t="shared" si="144"/>
        <v>7.8048780487804894</v>
      </c>
      <c r="Q436" s="433">
        <f t="shared" si="144"/>
        <v>7.8048780487804885</v>
      </c>
      <c r="R436" s="433">
        <f t="shared" si="144"/>
        <v>7.8048780487804894</v>
      </c>
      <c r="S436" s="433">
        <f t="shared" si="144"/>
        <v>7.8048780487804885</v>
      </c>
      <c r="T436" s="433">
        <f t="shared" si="144"/>
        <v>7.8048780487804885</v>
      </c>
      <c r="U436" s="433">
        <f t="shared" si="144"/>
        <v>7.8048780487804894</v>
      </c>
      <c r="V436" s="433">
        <f t="shared" si="144"/>
        <v>7.8048780487804876</v>
      </c>
      <c r="W436" s="433">
        <f t="shared" si="144"/>
        <v>7.8048780487804885</v>
      </c>
      <c r="X436" s="433">
        <f t="shared" si="144"/>
        <v>7.8048780487804894</v>
      </c>
      <c r="Y436" s="433">
        <f t="shared" si="144"/>
        <v>7.8048780487804885</v>
      </c>
      <c r="Z436" s="433">
        <f t="shared" si="144"/>
        <v>7.8048780487804885</v>
      </c>
      <c r="AA436" s="433">
        <f t="shared" si="144"/>
        <v>7.8048780487804903</v>
      </c>
      <c r="AB436" s="433">
        <f t="shared" si="144"/>
        <v>7.8048780487804894</v>
      </c>
      <c r="AC436" s="433">
        <f t="shared" si="144"/>
        <v>7.8048780487804885</v>
      </c>
      <c r="AD436" s="433">
        <f t="shared" si="144"/>
        <v>7.8048780487804894</v>
      </c>
      <c r="AE436" s="433">
        <f t="shared" si="144"/>
        <v>7.8048780487804885</v>
      </c>
      <c r="AF436" s="433">
        <f t="shared" si="144"/>
        <v>7.8048780487804894</v>
      </c>
      <c r="AG436" s="433">
        <f t="shared" si="144"/>
        <v>7.8048780487804903</v>
      </c>
      <c r="AH436" s="433">
        <f t="shared" si="144"/>
        <v>7.8048780487804885</v>
      </c>
      <c r="AI436" s="433">
        <f t="shared" si="144"/>
        <v>7.8048780487804894</v>
      </c>
      <c r="AJ436" s="433">
        <f t="shared" si="144"/>
        <v>7.8048780487804885</v>
      </c>
      <c r="AK436" s="433">
        <f t="shared" si="144"/>
        <v>7.8048780487804894</v>
      </c>
      <c r="AL436" s="433">
        <f t="shared" si="144"/>
        <v>7.8048780487804894</v>
      </c>
      <c r="AM436" s="433">
        <f t="shared" si="144"/>
        <v>7.8048780487804903</v>
      </c>
      <c r="AN436" s="433">
        <f t="shared" si="144"/>
        <v>7.8048780487804903</v>
      </c>
      <c r="AO436" s="433">
        <f t="shared" si="144"/>
        <v>7.8048780487804894</v>
      </c>
      <c r="AP436" s="433">
        <f t="shared" si="144"/>
        <v>7.8048780487804894</v>
      </c>
      <c r="AQ436" s="433">
        <f t="shared" si="144"/>
        <v>7.8048780487804894</v>
      </c>
      <c r="AR436" s="433">
        <f t="shared" si="144"/>
        <v>7.8048780487804894</v>
      </c>
      <c r="AS436" s="433">
        <f t="shared" si="144"/>
        <v>7.8048780487804885</v>
      </c>
      <c r="AT436" s="433">
        <f t="shared" si="144"/>
        <v>7.8048780487804894</v>
      </c>
      <c r="AU436" s="433">
        <f t="shared" si="144"/>
        <v>7.8048780487804903</v>
      </c>
      <c r="AV436" s="433">
        <f t="shared" si="144"/>
        <v>7.8048780487804912</v>
      </c>
      <c r="AW436" s="433">
        <f t="shared" si="144"/>
        <v>7.8048780487804894</v>
      </c>
      <c r="AX436" s="433">
        <f t="shared" si="144"/>
        <v>7.8048780487804894</v>
      </c>
      <c r="AY436" s="433">
        <f t="shared" si="144"/>
        <v>7.8048780487804903</v>
      </c>
      <c r="AZ436" s="433">
        <f t="shared" si="144"/>
        <v>7.8048780487804894</v>
      </c>
      <c r="BA436" s="433">
        <f t="shared" si="144"/>
        <v>7.8048780487804903</v>
      </c>
      <c r="BB436" s="433">
        <f t="shared" si="144"/>
        <v>7.8048780487804894</v>
      </c>
      <c r="BC436" s="433">
        <f t="shared" si="144"/>
        <v>7.8048780487804894</v>
      </c>
      <c r="BD436" s="433">
        <f t="shared" si="144"/>
        <v>7.8048780487804885</v>
      </c>
      <c r="BE436" s="433">
        <f t="shared" si="144"/>
        <v>7.8048780487804903</v>
      </c>
      <c r="BF436" s="433">
        <f t="shared" si="144"/>
        <v>7.8048780487804894</v>
      </c>
      <c r="BG436" s="433">
        <f t="shared" si="144"/>
        <v>7.8048780487804903</v>
      </c>
      <c r="BH436" s="433">
        <f t="shared" si="144"/>
        <v>7.8048780487804894</v>
      </c>
      <c r="BI436" s="433">
        <f t="shared" si="144"/>
        <v>7.8048780487804903</v>
      </c>
      <c r="BJ436" s="433">
        <f t="shared" si="144"/>
        <v>7.8048780487804885</v>
      </c>
      <c r="BK436" s="433">
        <f t="shared" si="144"/>
        <v>7.8048780487804894</v>
      </c>
      <c r="BL436" s="433">
        <f t="shared" si="144"/>
        <v>7.8048780487804894</v>
      </c>
      <c r="BM436" s="433">
        <f t="shared" si="144"/>
        <v>7.8048780487804912</v>
      </c>
      <c r="BN436" s="433" t="e">
        <f t="shared" si="144"/>
        <v>#N/A</v>
      </c>
      <c r="BO436" s="433" t="e">
        <f t="shared" si="144"/>
        <v>#N/A</v>
      </c>
      <c r="BP436" s="434" t="e">
        <f t="shared" si="144"/>
        <v>#N/A</v>
      </c>
    </row>
    <row r="437" spans="2:16384" s="98" customFormat="1">
      <c r="B437" s="1579"/>
      <c r="C437" s="98" t="s">
        <v>339</v>
      </c>
      <c r="F437" s="433" t="e">
        <f>F244/O22</f>
        <v>#DIV/0!</v>
      </c>
      <c r="G437" s="433" t="e">
        <f>G244/'I&amp;E Summary (2)'!E83</f>
        <v>#DIV/0!</v>
      </c>
      <c r="H437" s="433" t="e">
        <f>H244/'I&amp;E Summary (2)'!F83</f>
        <v>#DIV/0!</v>
      </c>
      <c r="I437" s="433" t="e">
        <f>I244/'I&amp;E Summary (2)'!G83</f>
        <v>#DIV/0!</v>
      </c>
      <c r="J437" s="433" t="e">
        <f>J244/'I&amp;E Summary (2)'!H83</f>
        <v>#DIV/0!</v>
      </c>
      <c r="K437" s="433" t="e">
        <f>K244/'I&amp;E Summary (2)'!I83</f>
        <v>#DIV/0!</v>
      </c>
      <c r="L437" s="433" t="e">
        <f>L244/'I&amp;E Summary (2)'!J83</f>
        <v>#DIV/0!</v>
      </c>
      <c r="M437" s="433" t="e">
        <f>M244/'I&amp;E Summary (2)'!K83</f>
        <v>#DIV/0!</v>
      </c>
      <c r="N437" s="433" t="e">
        <f>N244/'I&amp;E Summary (2)'!L83</f>
        <v>#DIV/0!</v>
      </c>
      <c r="O437" s="433" t="e">
        <f>O244/'I&amp;E Summary (2)'!M83</f>
        <v>#DIV/0!</v>
      </c>
      <c r="P437" s="433" t="e">
        <f>P244/'I&amp;E Summary (2)'!N83</f>
        <v>#DIV/0!</v>
      </c>
      <c r="Q437" s="433" t="e">
        <f>Q244/'I&amp;E Summary (2)'!O83</f>
        <v>#DIV/0!</v>
      </c>
      <c r="R437" s="433" t="e">
        <f>R244/'I&amp;E Summary (2)'!P83</f>
        <v>#DIV/0!</v>
      </c>
      <c r="S437" s="433" t="e">
        <f>S244/'I&amp;E Summary (2)'!Q83</f>
        <v>#DIV/0!</v>
      </c>
      <c r="T437" s="433" t="e">
        <f>T244/'I&amp;E Summary (2)'!R83</f>
        <v>#DIV/0!</v>
      </c>
      <c r="U437" s="433" t="e">
        <f>U244/'I&amp;E Summary (2)'!S83</f>
        <v>#DIV/0!</v>
      </c>
      <c r="V437" s="433" t="e">
        <f>V244/'I&amp;E Summary (2)'!T83</f>
        <v>#DIV/0!</v>
      </c>
      <c r="W437" s="433" t="e">
        <f>W244/'I&amp;E Summary (2)'!U83</f>
        <v>#DIV/0!</v>
      </c>
      <c r="X437" s="433" t="e">
        <f>X244/'I&amp;E Summary (2)'!V83</f>
        <v>#DIV/0!</v>
      </c>
      <c r="Y437" s="433" t="e">
        <f>Y244/'I&amp;E Summary (2)'!W83</f>
        <v>#DIV/0!</v>
      </c>
      <c r="Z437" s="433" t="e">
        <f>Z244/'I&amp;E Summary (2)'!X83</f>
        <v>#DIV/0!</v>
      </c>
      <c r="AA437" s="433" t="e">
        <f>AA244/'I&amp;E Summary (2)'!Y83</f>
        <v>#DIV/0!</v>
      </c>
      <c r="AB437" s="433" t="e">
        <f>AB244/'I&amp;E Summary (2)'!Z83</f>
        <v>#DIV/0!</v>
      </c>
      <c r="AC437" s="433" t="e">
        <f>AC244/'I&amp;E Summary (2)'!AA83</f>
        <v>#DIV/0!</v>
      </c>
      <c r="AD437" s="433" t="e">
        <f>AD244/'I&amp;E Summary (2)'!AB83</f>
        <v>#DIV/0!</v>
      </c>
      <c r="AE437" s="433" t="e">
        <f>AE244/'I&amp;E Summary (2)'!AC83</f>
        <v>#DIV/0!</v>
      </c>
      <c r="AF437" s="433" t="e">
        <f>AF244/'I&amp;E Summary (2)'!AD83</f>
        <v>#DIV/0!</v>
      </c>
      <c r="AG437" s="433" t="e">
        <f>AG244/'I&amp;E Summary (2)'!AE83</f>
        <v>#DIV/0!</v>
      </c>
      <c r="AH437" s="433" t="e">
        <f>AH244/'I&amp;E Summary (2)'!AF83</f>
        <v>#DIV/0!</v>
      </c>
      <c r="AI437" s="433" t="e">
        <f>AI244/'I&amp;E Summary (2)'!AG83</f>
        <v>#DIV/0!</v>
      </c>
      <c r="AJ437" s="433" t="e">
        <f>AJ244/'I&amp;E Summary (2)'!AH83</f>
        <v>#DIV/0!</v>
      </c>
      <c r="AK437" s="433" t="e">
        <f>AK244/'I&amp;E Summary (2)'!AI83</f>
        <v>#DIV/0!</v>
      </c>
      <c r="AL437" s="433" t="e">
        <f>AL244/'I&amp;E Summary (2)'!AJ83</f>
        <v>#DIV/0!</v>
      </c>
      <c r="AM437" s="433" t="e">
        <f>AM244/'I&amp;E Summary (2)'!AK83</f>
        <v>#DIV/0!</v>
      </c>
      <c r="AN437" s="433" t="e">
        <f>AN244/'I&amp;E Summary (2)'!AL83</f>
        <v>#DIV/0!</v>
      </c>
      <c r="AO437" s="433" t="e">
        <f>AO244/'I&amp;E Summary (2)'!AM83</f>
        <v>#DIV/0!</v>
      </c>
      <c r="AP437" s="433" t="e">
        <f>AP244/'I&amp;E Summary (2)'!AN83</f>
        <v>#DIV/0!</v>
      </c>
      <c r="AQ437" s="433" t="e">
        <f>AQ244/'I&amp;E Summary (2)'!AO83</f>
        <v>#DIV/0!</v>
      </c>
      <c r="AR437" s="433" t="e">
        <f>AR244/'I&amp;E Summary (2)'!AP83</f>
        <v>#DIV/0!</v>
      </c>
      <c r="AS437" s="433" t="e">
        <f>AS244/'I&amp;E Summary (2)'!AQ83</f>
        <v>#DIV/0!</v>
      </c>
      <c r="AT437" s="433" t="e">
        <f>AT244/'I&amp;E Summary (2)'!AR83</f>
        <v>#DIV/0!</v>
      </c>
      <c r="AU437" s="433" t="e">
        <f>AU244/'I&amp;E Summary (2)'!AS83</f>
        <v>#DIV/0!</v>
      </c>
      <c r="AV437" s="433" t="e">
        <f>AV244/'I&amp;E Summary (2)'!AT83</f>
        <v>#DIV/0!</v>
      </c>
      <c r="AW437" s="433" t="e">
        <f>AW244/'I&amp;E Summary (2)'!AU83</f>
        <v>#DIV/0!</v>
      </c>
      <c r="AX437" s="433" t="e">
        <f>AX244/'I&amp;E Summary (2)'!AV83</f>
        <v>#DIV/0!</v>
      </c>
      <c r="AY437" s="433" t="e">
        <f>AY244/'I&amp;E Summary (2)'!AW83</f>
        <v>#DIV/0!</v>
      </c>
      <c r="AZ437" s="433" t="e">
        <f>AZ244/'I&amp;E Summary (2)'!AX83</f>
        <v>#DIV/0!</v>
      </c>
      <c r="BA437" s="433" t="e">
        <f>BA244/'I&amp;E Summary (2)'!AY83</f>
        <v>#DIV/0!</v>
      </c>
      <c r="BB437" s="433" t="e">
        <f>BB244/'I&amp;E Summary (2)'!AZ83</f>
        <v>#DIV/0!</v>
      </c>
      <c r="BC437" s="433" t="e">
        <f>BC244/'I&amp;E Summary (2)'!BA83</f>
        <v>#DIV/0!</v>
      </c>
      <c r="BD437" s="433" t="e">
        <f>BD244/'I&amp;E Summary (2)'!BB83</f>
        <v>#REF!</v>
      </c>
      <c r="BE437" s="433" t="e">
        <f>BE244/'I&amp;E Summary (2)'!BC83</f>
        <v>#N/A</v>
      </c>
      <c r="BF437" s="433" t="e">
        <f>BF244/'I&amp;E Summary (2)'!BD83</f>
        <v>#N/A</v>
      </c>
      <c r="BG437" s="433" t="e">
        <f>BG244/'I&amp;E Summary (2)'!BE83</f>
        <v>#N/A</v>
      </c>
      <c r="BH437" s="433" t="e">
        <f>BH244/'I&amp;E Summary (2)'!BF83</f>
        <v>#N/A</v>
      </c>
      <c r="BI437" s="433" t="e">
        <f>BI244/'I&amp;E Summary (2)'!BG83</f>
        <v>#N/A</v>
      </c>
      <c r="BJ437" s="433" t="e">
        <f>BJ244/'I&amp;E Summary (2)'!BH83</f>
        <v>#N/A</v>
      </c>
      <c r="BK437" s="433" t="e">
        <f>BK244/'I&amp;E Summary (2)'!BI83</f>
        <v>#N/A</v>
      </c>
      <c r="BL437" s="433" t="e">
        <f>BL244/'I&amp;E Summary (2)'!BJ83</f>
        <v>#N/A</v>
      </c>
      <c r="BM437" s="433" t="e">
        <f>BM244/'I&amp;E Summary (2)'!BK83</f>
        <v>#N/A</v>
      </c>
      <c r="BN437" s="433" t="e">
        <f>BN244/'I&amp;E Summary (2)'!BL83</f>
        <v>#N/A</v>
      </c>
      <c r="BO437" s="433" t="e">
        <f>BO244/'I&amp;E Summary (2)'!BM83</f>
        <v>#N/A</v>
      </c>
      <c r="BP437" s="434" t="e">
        <f>BP244/'I&amp;E Summary (2)'!BN83</f>
        <v>#N/A</v>
      </c>
    </row>
    <row r="438" spans="2:16384" s="98" customFormat="1">
      <c r="B438" s="1579"/>
      <c r="C438" s="98" t="str">
        <f>"Research Contribution ("&amp;F426&amp;" terms) : Space"</f>
        <v>Research Contribution (2017 terms) : Space</v>
      </c>
      <c r="F438" s="433" t="e">
        <f>F437</f>
        <v>#DIV/0!</v>
      </c>
      <c r="G438" s="433" t="e">
        <f t="shared" ref="G438:BP438" si="145">(G437/G103)*$F$103</f>
        <v>#DIV/0!</v>
      </c>
      <c r="H438" s="433" t="e">
        <f t="shared" si="145"/>
        <v>#DIV/0!</v>
      </c>
      <c r="I438" s="433" t="e">
        <f t="shared" si="145"/>
        <v>#DIV/0!</v>
      </c>
      <c r="J438" s="433" t="e">
        <f t="shared" si="145"/>
        <v>#DIV/0!</v>
      </c>
      <c r="K438" s="433" t="e">
        <f t="shared" si="145"/>
        <v>#DIV/0!</v>
      </c>
      <c r="L438" s="433" t="e">
        <f t="shared" si="145"/>
        <v>#DIV/0!</v>
      </c>
      <c r="M438" s="433" t="e">
        <f t="shared" si="145"/>
        <v>#DIV/0!</v>
      </c>
      <c r="N438" s="433" t="e">
        <f t="shared" si="145"/>
        <v>#DIV/0!</v>
      </c>
      <c r="O438" s="433" t="e">
        <f t="shared" si="145"/>
        <v>#DIV/0!</v>
      </c>
      <c r="P438" s="433" t="e">
        <f t="shared" si="145"/>
        <v>#DIV/0!</v>
      </c>
      <c r="Q438" s="433" t="e">
        <f t="shared" si="145"/>
        <v>#DIV/0!</v>
      </c>
      <c r="R438" s="433" t="e">
        <f t="shared" si="145"/>
        <v>#DIV/0!</v>
      </c>
      <c r="S438" s="433" t="e">
        <f t="shared" si="145"/>
        <v>#DIV/0!</v>
      </c>
      <c r="T438" s="433" t="e">
        <f t="shared" si="145"/>
        <v>#DIV/0!</v>
      </c>
      <c r="U438" s="433" t="e">
        <f t="shared" si="145"/>
        <v>#DIV/0!</v>
      </c>
      <c r="V438" s="433" t="e">
        <f t="shared" si="145"/>
        <v>#DIV/0!</v>
      </c>
      <c r="W438" s="433" t="e">
        <f t="shared" si="145"/>
        <v>#DIV/0!</v>
      </c>
      <c r="X438" s="433" t="e">
        <f t="shared" si="145"/>
        <v>#DIV/0!</v>
      </c>
      <c r="Y438" s="433" t="e">
        <f t="shared" si="145"/>
        <v>#DIV/0!</v>
      </c>
      <c r="Z438" s="433" t="e">
        <f t="shared" si="145"/>
        <v>#DIV/0!</v>
      </c>
      <c r="AA438" s="433" t="e">
        <f t="shared" si="145"/>
        <v>#DIV/0!</v>
      </c>
      <c r="AB438" s="433" t="e">
        <f t="shared" si="145"/>
        <v>#DIV/0!</v>
      </c>
      <c r="AC438" s="433" t="e">
        <f t="shared" si="145"/>
        <v>#DIV/0!</v>
      </c>
      <c r="AD438" s="433" t="e">
        <f t="shared" si="145"/>
        <v>#DIV/0!</v>
      </c>
      <c r="AE438" s="433" t="e">
        <f t="shared" si="145"/>
        <v>#DIV/0!</v>
      </c>
      <c r="AF438" s="433" t="e">
        <f t="shared" si="145"/>
        <v>#DIV/0!</v>
      </c>
      <c r="AG438" s="433" t="e">
        <f t="shared" si="145"/>
        <v>#DIV/0!</v>
      </c>
      <c r="AH438" s="433" t="e">
        <f t="shared" si="145"/>
        <v>#DIV/0!</v>
      </c>
      <c r="AI438" s="433" t="e">
        <f t="shared" si="145"/>
        <v>#DIV/0!</v>
      </c>
      <c r="AJ438" s="433" t="e">
        <f t="shared" si="145"/>
        <v>#DIV/0!</v>
      </c>
      <c r="AK438" s="433" t="e">
        <f t="shared" si="145"/>
        <v>#DIV/0!</v>
      </c>
      <c r="AL438" s="433" t="e">
        <f t="shared" si="145"/>
        <v>#DIV/0!</v>
      </c>
      <c r="AM438" s="433" t="e">
        <f t="shared" si="145"/>
        <v>#DIV/0!</v>
      </c>
      <c r="AN438" s="433" t="e">
        <f t="shared" si="145"/>
        <v>#DIV/0!</v>
      </c>
      <c r="AO438" s="433" t="e">
        <f t="shared" si="145"/>
        <v>#DIV/0!</v>
      </c>
      <c r="AP438" s="433" t="e">
        <f t="shared" si="145"/>
        <v>#DIV/0!</v>
      </c>
      <c r="AQ438" s="433" t="e">
        <f t="shared" si="145"/>
        <v>#DIV/0!</v>
      </c>
      <c r="AR438" s="433" t="e">
        <f t="shared" si="145"/>
        <v>#DIV/0!</v>
      </c>
      <c r="AS438" s="433" t="e">
        <f t="shared" si="145"/>
        <v>#DIV/0!</v>
      </c>
      <c r="AT438" s="433" t="e">
        <f t="shared" si="145"/>
        <v>#DIV/0!</v>
      </c>
      <c r="AU438" s="433" t="e">
        <f t="shared" si="145"/>
        <v>#DIV/0!</v>
      </c>
      <c r="AV438" s="433" t="e">
        <f t="shared" si="145"/>
        <v>#DIV/0!</v>
      </c>
      <c r="AW438" s="433" t="e">
        <f t="shared" si="145"/>
        <v>#DIV/0!</v>
      </c>
      <c r="AX438" s="433" t="e">
        <f t="shared" si="145"/>
        <v>#DIV/0!</v>
      </c>
      <c r="AY438" s="433" t="e">
        <f t="shared" si="145"/>
        <v>#DIV/0!</v>
      </c>
      <c r="AZ438" s="433" t="e">
        <f t="shared" si="145"/>
        <v>#DIV/0!</v>
      </c>
      <c r="BA438" s="433" t="e">
        <f t="shared" si="145"/>
        <v>#DIV/0!</v>
      </c>
      <c r="BB438" s="433" t="e">
        <f t="shared" si="145"/>
        <v>#DIV/0!</v>
      </c>
      <c r="BC438" s="433" t="e">
        <f t="shared" si="145"/>
        <v>#DIV/0!</v>
      </c>
      <c r="BD438" s="433" t="e">
        <f t="shared" si="145"/>
        <v>#REF!</v>
      </c>
      <c r="BE438" s="433" t="e">
        <f t="shared" si="145"/>
        <v>#N/A</v>
      </c>
      <c r="BF438" s="433" t="e">
        <f t="shared" si="145"/>
        <v>#N/A</v>
      </c>
      <c r="BG438" s="433" t="e">
        <f t="shared" si="145"/>
        <v>#N/A</v>
      </c>
      <c r="BH438" s="433" t="e">
        <f t="shared" si="145"/>
        <v>#N/A</v>
      </c>
      <c r="BI438" s="433" t="e">
        <f t="shared" si="145"/>
        <v>#N/A</v>
      </c>
      <c r="BJ438" s="433" t="e">
        <f t="shared" si="145"/>
        <v>#N/A</v>
      </c>
      <c r="BK438" s="433" t="e">
        <f t="shared" si="145"/>
        <v>#N/A</v>
      </c>
      <c r="BL438" s="433" t="e">
        <f t="shared" si="145"/>
        <v>#N/A</v>
      </c>
      <c r="BM438" s="433" t="e">
        <f t="shared" si="145"/>
        <v>#N/A</v>
      </c>
      <c r="BN438" s="433" t="e">
        <f t="shared" si="145"/>
        <v>#N/A</v>
      </c>
      <c r="BO438" s="433" t="e">
        <f t="shared" si="145"/>
        <v>#N/A</v>
      </c>
      <c r="BP438" s="434" t="e">
        <f t="shared" si="145"/>
        <v>#N/A</v>
      </c>
    </row>
    <row r="439" spans="2:16384" s="98" customFormat="1">
      <c r="B439" s="1579"/>
      <c r="F439" s="433"/>
      <c r="G439" s="433"/>
      <c r="H439" s="433"/>
      <c r="I439" s="433"/>
      <c r="J439" s="433"/>
      <c r="K439" s="433"/>
      <c r="L439" s="433"/>
      <c r="M439" s="433"/>
      <c r="N439" s="433"/>
      <c r="O439" s="433"/>
      <c r="P439" s="433"/>
      <c r="Q439" s="433"/>
      <c r="R439" s="433"/>
      <c r="S439" s="433"/>
      <c r="T439" s="433"/>
      <c r="U439" s="433"/>
      <c r="V439" s="433"/>
      <c r="W439" s="433"/>
      <c r="X439" s="433"/>
      <c r="Y439" s="433"/>
      <c r="Z439" s="433"/>
      <c r="AA439" s="433"/>
      <c r="AB439" s="433"/>
      <c r="AC439" s="433"/>
      <c r="AD439" s="433"/>
      <c r="AE439" s="433"/>
      <c r="AF439" s="433"/>
      <c r="AG439" s="433"/>
      <c r="AH439" s="433"/>
      <c r="AI439" s="433"/>
      <c r="AJ439" s="433"/>
      <c r="AK439" s="433"/>
      <c r="AL439" s="433"/>
      <c r="AM439" s="433"/>
      <c r="AN439" s="433"/>
      <c r="AO439" s="433"/>
      <c r="AP439" s="433"/>
      <c r="AQ439" s="433"/>
      <c r="AR439" s="433"/>
      <c r="AS439" s="433"/>
      <c r="AT439" s="433"/>
      <c r="AU439" s="433"/>
      <c r="AV439" s="433"/>
      <c r="AW439" s="433"/>
      <c r="AX439" s="433"/>
      <c r="AY439" s="433"/>
      <c r="AZ439" s="433"/>
      <c r="BA439" s="433"/>
      <c r="BB439" s="433"/>
      <c r="BC439" s="433"/>
      <c r="BD439" s="433"/>
      <c r="BE439" s="433"/>
      <c r="BF439" s="433"/>
      <c r="BG439" s="433"/>
      <c r="BH439" s="433"/>
      <c r="BI439" s="433"/>
      <c r="BJ439" s="433"/>
      <c r="BK439" s="433"/>
      <c r="BL439" s="433"/>
      <c r="BM439" s="433"/>
      <c r="BN439" s="433"/>
      <c r="BO439" s="433"/>
      <c r="BP439" s="434"/>
    </row>
    <row r="440" spans="2:16384" s="98" customFormat="1">
      <c r="B440" s="1579"/>
      <c r="F440" s="433"/>
      <c r="G440" s="433"/>
      <c r="H440" s="433"/>
      <c r="I440" s="433"/>
      <c r="J440" s="433"/>
      <c r="K440" s="433"/>
      <c r="L440" s="433"/>
      <c r="M440" s="433"/>
      <c r="N440" s="433"/>
      <c r="O440" s="433"/>
      <c r="P440" s="433"/>
      <c r="Q440" s="433"/>
      <c r="R440" s="433"/>
      <c r="S440" s="433"/>
      <c r="T440" s="433"/>
      <c r="U440" s="433"/>
      <c r="V440" s="433"/>
      <c r="W440" s="433"/>
      <c r="X440" s="433"/>
      <c r="Y440" s="433"/>
      <c r="Z440" s="433"/>
      <c r="AA440" s="433"/>
      <c r="AB440" s="433"/>
      <c r="AC440" s="433"/>
      <c r="AD440" s="433"/>
      <c r="AE440" s="433"/>
      <c r="AF440" s="433"/>
      <c r="AG440" s="433"/>
      <c r="AH440" s="433"/>
      <c r="AI440" s="433"/>
      <c r="AJ440" s="433"/>
      <c r="AK440" s="433"/>
      <c r="AL440" s="433"/>
      <c r="AM440" s="433"/>
      <c r="AN440" s="433"/>
      <c r="AO440" s="433"/>
      <c r="AP440" s="433"/>
      <c r="AQ440" s="433"/>
      <c r="AR440" s="433"/>
      <c r="AS440" s="433"/>
      <c r="AT440" s="433"/>
      <c r="AU440" s="433"/>
      <c r="AV440" s="433"/>
      <c r="AW440" s="433"/>
      <c r="AX440" s="433"/>
      <c r="AY440" s="433"/>
      <c r="AZ440" s="433"/>
      <c r="BA440" s="433"/>
      <c r="BB440" s="433"/>
      <c r="BC440" s="433"/>
      <c r="BD440" s="433"/>
      <c r="BE440" s="433"/>
      <c r="BF440" s="433"/>
      <c r="BG440" s="433"/>
      <c r="BH440" s="433"/>
      <c r="BI440" s="433"/>
      <c r="BJ440" s="433"/>
      <c r="BK440" s="433"/>
      <c r="BL440" s="433"/>
      <c r="BM440" s="433"/>
      <c r="BN440" s="433"/>
      <c r="BO440" s="433"/>
      <c r="BP440" s="434"/>
    </row>
    <row r="441" spans="2:16384" s="98" customFormat="1">
      <c r="B441" s="1579"/>
      <c r="C441" s="98" t="s">
        <v>341</v>
      </c>
      <c r="F441" s="433">
        <f>O18/F428</f>
        <v>4000</v>
      </c>
      <c r="G441" s="433">
        <f>'Investment Appraisal (2)'!D21</f>
        <v>12000</v>
      </c>
      <c r="H441" s="433">
        <f>'Investment Appraisal (2)'!E21</f>
        <v>12000</v>
      </c>
      <c r="I441" s="433">
        <f>'Investment Appraisal (2)'!F21</f>
        <v>12000</v>
      </c>
      <c r="J441" s="433">
        <f>'Investment Appraisal (2)'!G21</f>
        <v>20000</v>
      </c>
      <c r="K441" s="433">
        <f>'Investment Appraisal (2)'!H21</f>
        <v>20000</v>
      </c>
      <c r="L441" s="433">
        <f>'Investment Appraisal (2)'!I21</f>
        <v>20000</v>
      </c>
      <c r="M441" s="433">
        <f>'Investment Appraisal (2)'!J21</f>
        <v>20000</v>
      </c>
      <c r="N441" s="433">
        <f>'Investment Appraisal (2)'!K21</f>
        <v>20000</v>
      </c>
      <c r="O441" s="433">
        <f>'Investment Appraisal (2)'!L21</f>
        <v>20000</v>
      </c>
      <c r="P441" s="433">
        <f>'Investment Appraisal (2)'!M21</f>
        <v>20000</v>
      </c>
      <c r="Q441" s="433">
        <f>'Investment Appraisal (2)'!N21</f>
        <v>20000</v>
      </c>
      <c r="R441" s="433">
        <f>'Investment Appraisal (2)'!O21</f>
        <v>20000</v>
      </c>
      <c r="S441" s="433">
        <f>'Investment Appraisal (2)'!P21</f>
        <v>20000</v>
      </c>
      <c r="T441" s="433">
        <f>'Investment Appraisal (2)'!Q21</f>
        <v>20000</v>
      </c>
      <c r="U441" s="433">
        <f>'Investment Appraisal (2)'!R21</f>
        <v>20000</v>
      </c>
      <c r="V441" s="433">
        <f>'Investment Appraisal (2)'!S21</f>
        <v>20000</v>
      </c>
      <c r="W441" s="433">
        <f>'Investment Appraisal (2)'!T21</f>
        <v>20000</v>
      </c>
      <c r="X441" s="433">
        <f>'Investment Appraisal (2)'!U21</f>
        <v>20000</v>
      </c>
      <c r="Y441" s="433">
        <f>'Investment Appraisal (2)'!V21</f>
        <v>20000</v>
      </c>
      <c r="Z441" s="433">
        <f>'Investment Appraisal (2)'!W21</f>
        <v>20000</v>
      </c>
      <c r="AA441" s="433">
        <f>'Investment Appraisal (2)'!X21</f>
        <v>20000</v>
      </c>
      <c r="AB441" s="433">
        <f>'Investment Appraisal (2)'!Y21</f>
        <v>20000</v>
      </c>
      <c r="AC441" s="433">
        <f>'Investment Appraisal (2)'!Z21</f>
        <v>20000</v>
      </c>
      <c r="AD441" s="433">
        <f>'Investment Appraisal (2)'!AA21</f>
        <v>20000</v>
      </c>
      <c r="AE441" s="433">
        <f>'Investment Appraisal (2)'!AB21</f>
        <v>20000</v>
      </c>
      <c r="AF441" s="433">
        <f>'Investment Appraisal (2)'!AC21</f>
        <v>20000</v>
      </c>
      <c r="AG441" s="433">
        <f>'Investment Appraisal (2)'!AD21</f>
        <v>20000</v>
      </c>
      <c r="AH441" s="433">
        <f>'Investment Appraisal (2)'!AE21</f>
        <v>20000</v>
      </c>
      <c r="AI441" s="433">
        <f>'Investment Appraisal (2)'!AF21</f>
        <v>20000</v>
      </c>
      <c r="AJ441" s="433">
        <f>'Investment Appraisal (2)'!AG21</f>
        <v>20000</v>
      </c>
      <c r="AK441" s="433">
        <f>'Investment Appraisal (2)'!AH21</f>
        <v>20000</v>
      </c>
      <c r="AL441" s="433">
        <f>'Investment Appraisal (2)'!AI21</f>
        <v>20000</v>
      </c>
      <c r="AM441" s="433">
        <f>'Investment Appraisal (2)'!AJ21</f>
        <v>20000</v>
      </c>
      <c r="AN441" s="433">
        <f>'Investment Appraisal (2)'!AK21</f>
        <v>20000</v>
      </c>
      <c r="AO441" s="433">
        <f>'Investment Appraisal (2)'!AL21</f>
        <v>20000</v>
      </c>
      <c r="AP441" s="433">
        <f>'Investment Appraisal (2)'!AM21</f>
        <v>20000</v>
      </c>
      <c r="AQ441" s="433">
        <f>'Investment Appraisal (2)'!AN21</f>
        <v>20000</v>
      </c>
      <c r="AR441" s="433">
        <f>'Investment Appraisal (2)'!AO21</f>
        <v>20000</v>
      </c>
      <c r="AS441" s="433">
        <f>'Investment Appraisal (2)'!AP21</f>
        <v>20000</v>
      </c>
      <c r="AT441" s="433">
        <f>'Investment Appraisal (2)'!AQ21</f>
        <v>20000</v>
      </c>
      <c r="AU441" s="433">
        <f>'Investment Appraisal (2)'!AR21</f>
        <v>20000</v>
      </c>
      <c r="AV441" s="433">
        <f>'Investment Appraisal (2)'!AS21</f>
        <v>20000</v>
      </c>
      <c r="AW441" s="433">
        <f>'Investment Appraisal (2)'!AT21</f>
        <v>20000</v>
      </c>
      <c r="AX441" s="433">
        <f>'Investment Appraisal (2)'!AU21</f>
        <v>20000</v>
      </c>
      <c r="AY441" s="433">
        <f>'Investment Appraisal (2)'!AV21</f>
        <v>20000</v>
      </c>
      <c r="AZ441" s="433">
        <f>'Investment Appraisal (2)'!AW21</f>
        <v>20000</v>
      </c>
      <c r="BA441" s="433">
        <f>'Investment Appraisal (2)'!AX21</f>
        <v>20000</v>
      </c>
      <c r="BB441" s="433">
        <f>'Investment Appraisal (2)'!AY21</f>
        <v>20000</v>
      </c>
      <c r="BC441" s="433">
        <f>'Investment Appraisal (2)'!AZ21</f>
        <v>20000</v>
      </c>
      <c r="BD441" s="433" t="e">
        <f>'Investment Appraisal (2)'!#REF!</f>
        <v>#REF!</v>
      </c>
      <c r="BE441" s="433" t="e">
        <f>'Investment Appraisal (2)'!#REF!</f>
        <v>#REF!</v>
      </c>
      <c r="BF441" s="433" t="e">
        <f>'Investment Appraisal (2)'!#REF!</f>
        <v>#REF!</v>
      </c>
      <c r="BG441" s="433" t="e">
        <f>'Investment Appraisal (2)'!BA21</f>
        <v>#REF!</v>
      </c>
      <c r="BH441" s="433">
        <f>'Investment Appraisal (2)'!BB21</f>
        <v>0</v>
      </c>
      <c r="BI441" s="433">
        <f>'Investment Appraisal (2)'!BC21</f>
        <v>0</v>
      </c>
      <c r="BJ441" s="433">
        <f>'Investment Appraisal (2)'!BD21</f>
        <v>0</v>
      </c>
      <c r="BK441" s="433">
        <f>'Investment Appraisal (2)'!BE21</f>
        <v>0</v>
      </c>
      <c r="BL441" s="433">
        <f>'Investment Appraisal (2)'!BF21</f>
        <v>0</v>
      </c>
      <c r="BM441" s="433">
        <f>'Investment Appraisal (2)'!BG21</f>
        <v>0</v>
      </c>
      <c r="BN441" s="433">
        <f>'Investment Appraisal (2)'!BH21</f>
        <v>0</v>
      </c>
      <c r="BO441" s="433">
        <f>'Investment Appraisal (2)'!BI21</f>
        <v>0</v>
      </c>
      <c r="BP441" s="434">
        <f>'Investment Appraisal (2)'!BJ21</f>
        <v>0</v>
      </c>
    </row>
    <row r="442" spans="2:16384" s="98" customFormat="1">
      <c r="B442" s="1579"/>
      <c r="C442" s="98" t="s">
        <v>342</v>
      </c>
      <c r="F442" s="433">
        <f>O22</f>
        <v>0</v>
      </c>
      <c r="G442" s="433">
        <f>'Investment Appraisal (2)'!D22</f>
        <v>0</v>
      </c>
      <c r="H442" s="433">
        <f>'Investment Appraisal (2)'!E22</f>
        <v>0</v>
      </c>
      <c r="I442" s="433">
        <f>'Investment Appraisal (2)'!F22</f>
        <v>0</v>
      </c>
      <c r="J442" s="433">
        <f>'Investment Appraisal (2)'!G22</f>
        <v>0</v>
      </c>
      <c r="K442" s="433">
        <f>'Investment Appraisal (2)'!H22</f>
        <v>0</v>
      </c>
      <c r="L442" s="433">
        <f>'Investment Appraisal (2)'!I22</f>
        <v>0</v>
      </c>
      <c r="M442" s="433">
        <f>'Investment Appraisal (2)'!J22</f>
        <v>0</v>
      </c>
      <c r="N442" s="433">
        <f>'Investment Appraisal (2)'!K22</f>
        <v>0</v>
      </c>
      <c r="O442" s="433">
        <f>'Investment Appraisal (2)'!L22</f>
        <v>0</v>
      </c>
      <c r="P442" s="433">
        <f>'Investment Appraisal (2)'!M22</f>
        <v>0</v>
      </c>
      <c r="Q442" s="433">
        <f>'Investment Appraisal (2)'!N22</f>
        <v>0</v>
      </c>
      <c r="R442" s="433">
        <f>'Investment Appraisal (2)'!O22</f>
        <v>0</v>
      </c>
      <c r="S442" s="433">
        <f>'Investment Appraisal (2)'!P22</f>
        <v>0</v>
      </c>
      <c r="T442" s="433">
        <f>'Investment Appraisal (2)'!Q22</f>
        <v>0</v>
      </c>
      <c r="U442" s="433">
        <f>'Investment Appraisal (2)'!R22</f>
        <v>0</v>
      </c>
      <c r="V442" s="433">
        <f>'Investment Appraisal (2)'!S22</f>
        <v>0</v>
      </c>
      <c r="W442" s="433">
        <f>'Investment Appraisal (2)'!T22</f>
        <v>0</v>
      </c>
      <c r="X442" s="433">
        <f>'Investment Appraisal (2)'!U22</f>
        <v>0</v>
      </c>
      <c r="Y442" s="433">
        <f>'Investment Appraisal (2)'!V22</f>
        <v>0</v>
      </c>
      <c r="Z442" s="433">
        <f>'Investment Appraisal (2)'!W22</f>
        <v>0</v>
      </c>
      <c r="AA442" s="433">
        <f>'Investment Appraisal (2)'!X22</f>
        <v>0</v>
      </c>
      <c r="AB442" s="433">
        <f>'Investment Appraisal (2)'!Y22</f>
        <v>0</v>
      </c>
      <c r="AC442" s="433">
        <f>'Investment Appraisal (2)'!Z22</f>
        <v>0</v>
      </c>
      <c r="AD442" s="433">
        <f>'Investment Appraisal (2)'!AA22</f>
        <v>0</v>
      </c>
      <c r="AE442" s="433">
        <f>'Investment Appraisal (2)'!AB22</f>
        <v>0</v>
      </c>
      <c r="AF442" s="433">
        <f>'Investment Appraisal (2)'!AC22</f>
        <v>0</v>
      </c>
      <c r="AG442" s="433">
        <f>'Investment Appraisal (2)'!AD22</f>
        <v>0</v>
      </c>
      <c r="AH442" s="433">
        <f>'Investment Appraisal (2)'!AE22</f>
        <v>0</v>
      </c>
      <c r="AI442" s="433">
        <f>'Investment Appraisal (2)'!AF22</f>
        <v>0</v>
      </c>
      <c r="AJ442" s="433">
        <f>'Investment Appraisal (2)'!AG22</f>
        <v>0</v>
      </c>
      <c r="AK442" s="433">
        <f>'Investment Appraisal (2)'!AH22</f>
        <v>0</v>
      </c>
      <c r="AL442" s="433">
        <f>'Investment Appraisal (2)'!AI22</f>
        <v>0</v>
      </c>
      <c r="AM442" s="433">
        <f>'Investment Appraisal (2)'!AJ22</f>
        <v>0</v>
      </c>
      <c r="AN442" s="433">
        <f>'Investment Appraisal (2)'!AK22</f>
        <v>0</v>
      </c>
      <c r="AO442" s="433">
        <f>'Investment Appraisal (2)'!AL22</f>
        <v>0</v>
      </c>
      <c r="AP442" s="433">
        <f>'Investment Appraisal (2)'!AM22</f>
        <v>0</v>
      </c>
      <c r="AQ442" s="433">
        <f>'Investment Appraisal (2)'!AN22</f>
        <v>0</v>
      </c>
      <c r="AR442" s="433">
        <f>'Investment Appraisal (2)'!AO22</f>
        <v>0</v>
      </c>
      <c r="AS442" s="433">
        <f>'Investment Appraisal (2)'!AP22</f>
        <v>0</v>
      </c>
      <c r="AT442" s="433">
        <f>'Investment Appraisal (2)'!AQ22</f>
        <v>0</v>
      </c>
      <c r="AU442" s="433">
        <f>'Investment Appraisal (2)'!AR22</f>
        <v>0</v>
      </c>
      <c r="AV442" s="433">
        <f>'Investment Appraisal (2)'!AS22</f>
        <v>0</v>
      </c>
      <c r="AW442" s="433">
        <f>'Investment Appraisal (2)'!AT22</f>
        <v>0</v>
      </c>
      <c r="AX442" s="433">
        <f>'Investment Appraisal (2)'!AU22</f>
        <v>0</v>
      </c>
      <c r="AY442" s="433">
        <f>'Investment Appraisal (2)'!AV22</f>
        <v>0</v>
      </c>
      <c r="AZ442" s="433">
        <f>'Investment Appraisal (2)'!AW22</f>
        <v>0</v>
      </c>
      <c r="BA442" s="433">
        <f>'Investment Appraisal (2)'!AX22</f>
        <v>0</v>
      </c>
      <c r="BB442" s="433">
        <f>'Investment Appraisal (2)'!AY22</f>
        <v>0</v>
      </c>
      <c r="BC442" s="433">
        <f>'Investment Appraisal (2)'!AZ22</f>
        <v>0</v>
      </c>
      <c r="BD442" s="433" t="e">
        <f>'Investment Appraisal (2)'!#REF!</f>
        <v>#REF!</v>
      </c>
      <c r="BE442" s="433" t="e">
        <f>'Investment Appraisal (2)'!#REF!</f>
        <v>#REF!</v>
      </c>
      <c r="BF442" s="433" t="e">
        <f>'Investment Appraisal (2)'!#REF!</f>
        <v>#REF!</v>
      </c>
      <c r="BG442" s="433" t="e">
        <f>'Investment Appraisal (2)'!BA22</f>
        <v>#REF!</v>
      </c>
      <c r="BH442" s="433">
        <f>'Investment Appraisal (2)'!BB22</f>
        <v>0</v>
      </c>
      <c r="BI442" s="433">
        <f>'Investment Appraisal (2)'!BC22</f>
        <v>0</v>
      </c>
      <c r="BJ442" s="433">
        <f>'Investment Appraisal (2)'!BD22</f>
        <v>0</v>
      </c>
      <c r="BK442" s="433">
        <f>'Investment Appraisal (2)'!BE22</f>
        <v>0</v>
      </c>
      <c r="BL442" s="433">
        <f>'Investment Appraisal (2)'!BF22</f>
        <v>0</v>
      </c>
      <c r="BM442" s="433">
        <f>'Investment Appraisal (2)'!BG22</f>
        <v>0</v>
      </c>
      <c r="BN442" s="433">
        <f>'Investment Appraisal (2)'!BH22</f>
        <v>0</v>
      </c>
      <c r="BO442" s="433">
        <f>'Investment Appraisal (2)'!BI22</f>
        <v>0</v>
      </c>
      <c r="BP442" s="434">
        <f>'Investment Appraisal (2)'!BJ22</f>
        <v>0</v>
      </c>
    </row>
    <row r="443" spans="2:16384" s="98" customFormat="1">
      <c r="B443" s="1579"/>
      <c r="F443" s="433"/>
      <c r="G443" s="433"/>
      <c r="H443" s="433"/>
      <c r="I443" s="433"/>
      <c r="J443" s="433"/>
      <c r="K443" s="433"/>
      <c r="L443" s="433"/>
      <c r="M443" s="433"/>
      <c r="N443" s="433"/>
      <c r="O443" s="433"/>
      <c r="P443" s="433"/>
      <c r="Q443" s="433"/>
      <c r="R443" s="433"/>
      <c r="S443" s="433"/>
      <c r="T443" s="433"/>
      <c r="U443" s="433"/>
      <c r="V443" s="433"/>
      <c r="W443" s="433"/>
      <c r="X443" s="433"/>
      <c r="Y443" s="433"/>
      <c r="Z443" s="433"/>
      <c r="AA443" s="433"/>
      <c r="AB443" s="433"/>
      <c r="AC443" s="433"/>
      <c r="AD443" s="433"/>
      <c r="AE443" s="433"/>
      <c r="AF443" s="433"/>
      <c r="AG443" s="433"/>
      <c r="AH443" s="433"/>
      <c r="AI443" s="433"/>
      <c r="AJ443" s="433"/>
      <c r="AK443" s="433"/>
      <c r="AL443" s="433"/>
      <c r="AM443" s="433"/>
      <c r="AN443" s="433"/>
      <c r="AO443" s="433"/>
      <c r="AP443" s="433"/>
      <c r="AQ443" s="433"/>
      <c r="AR443" s="433"/>
      <c r="AS443" s="433"/>
      <c r="AT443" s="433"/>
      <c r="AU443" s="433"/>
      <c r="AV443" s="433"/>
      <c r="AW443" s="433"/>
      <c r="AX443" s="433"/>
      <c r="AY443" s="433"/>
      <c r="AZ443" s="433"/>
      <c r="BA443" s="433"/>
      <c r="BB443" s="433"/>
      <c r="BC443" s="433"/>
      <c r="BD443" s="433"/>
      <c r="BE443" s="433"/>
      <c r="BF443" s="433"/>
      <c r="BG443" s="433"/>
      <c r="BH443" s="433"/>
      <c r="BI443" s="433"/>
      <c r="BJ443" s="433"/>
      <c r="BK443" s="433"/>
      <c r="BL443" s="433"/>
      <c r="BM443" s="433"/>
      <c r="BN443" s="433"/>
      <c r="BO443" s="433"/>
      <c r="BP443" s="434"/>
    </row>
    <row r="444" spans="2:16384" s="98" customFormat="1">
      <c r="B444" s="1579"/>
      <c r="C444" s="98" t="s">
        <v>343</v>
      </c>
      <c r="F444" s="433">
        <f t="shared" ref="F444:BP444" si="146">F246/F428</f>
        <v>23.333333333333332</v>
      </c>
      <c r="G444" s="433">
        <f t="shared" si="146"/>
        <v>28.7</v>
      </c>
      <c r="H444" s="433">
        <f t="shared" si="146"/>
        <v>29.417499999999993</v>
      </c>
      <c r="I444" s="433">
        <f t="shared" si="146"/>
        <v>30.15293749999999</v>
      </c>
      <c r="J444" s="433">
        <f t="shared" si="146"/>
        <v>30.906760937499993</v>
      </c>
      <c r="K444" s="433">
        <f t="shared" si="146"/>
        <v>31.679429960937487</v>
      </c>
      <c r="L444" s="433">
        <f t="shared" si="146"/>
        <v>32.471415709960922</v>
      </c>
      <c r="M444" s="433">
        <f t="shared" si="146"/>
        <v>33.283201102709931</v>
      </c>
      <c r="N444" s="433">
        <f t="shared" si="146"/>
        <v>34.11528113027768</v>
      </c>
      <c r="O444" s="433">
        <f t="shared" si="146"/>
        <v>34.968163158534622</v>
      </c>
      <c r="P444" s="433">
        <f t="shared" si="146"/>
        <v>35.842367237497982</v>
      </c>
      <c r="Q444" s="433">
        <f t="shared" si="146"/>
        <v>36.738426418435431</v>
      </c>
      <c r="R444" s="433">
        <f t="shared" si="146"/>
        <v>37.656887078896311</v>
      </c>
      <c r="S444" s="433">
        <f t="shared" si="146"/>
        <v>38.598309255868713</v>
      </c>
      <c r="T444" s="433">
        <f t="shared" si="146"/>
        <v>39.563266987265429</v>
      </c>
      <c r="U444" s="433">
        <f t="shared" si="146"/>
        <v>40.552348661947065</v>
      </c>
      <c r="V444" s="433">
        <f t="shared" si="146"/>
        <v>41.566157378495738</v>
      </c>
      <c r="W444" s="433">
        <f t="shared" si="146"/>
        <v>42.605311312958129</v>
      </c>
      <c r="X444" s="433">
        <f t="shared" si="146"/>
        <v>43.670444095782081</v>
      </c>
      <c r="Y444" s="433">
        <f t="shared" si="146"/>
        <v>44.762205198176623</v>
      </c>
      <c r="Z444" s="433">
        <f t="shared" si="146"/>
        <v>45.881260328131042</v>
      </c>
      <c r="AA444" s="433">
        <f t="shared" si="146"/>
        <v>47.028291836334311</v>
      </c>
      <c r="AB444" s="433">
        <f t="shared" si="146"/>
        <v>48.203999132242664</v>
      </c>
      <c r="AC444" s="433">
        <f t="shared" si="146"/>
        <v>49.409099110548716</v>
      </c>
      <c r="AD444" s="433">
        <f t="shared" si="146"/>
        <v>50.644326588312445</v>
      </c>
      <c r="AE444" s="433">
        <f t="shared" si="146"/>
        <v>51.91043475302024</v>
      </c>
      <c r="AF444" s="433">
        <f t="shared" si="146"/>
        <v>53.208195621845753</v>
      </c>
      <c r="AG444" s="433">
        <f t="shared" si="146"/>
        <v>54.538400512391888</v>
      </c>
      <c r="AH444" s="433">
        <f t="shared" si="146"/>
        <v>55.901860525201677</v>
      </c>
      <c r="AI444" s="433">
        <f t="shared" si="146"/>
        <v>57.299407038331715</v>
      </c>
      <c r="AJ444" s="433">
        <f t="shared" si="146"/>
        <v>58.731892214290006</v>
      </c>
      <c r="AK444" s="433">
        <f t="shared" si="146"/>
        <v>60.20018951964726</v>
      </c>
      <c r="AL444" s="433">
        <f t="shared" si="146"/>
        <v>61.705194257638425</v>
      </c>
      <c r="AM444" s="433">
        <f t="shared" si="146"/>
        <v>63.247824114079378</v>
      </c>
      <c r="AN444" s="433">
        <f t="shared" si="146"/>
        <v>64.829019716931356</v>
      </c>
      <c r="AO444" s="433">
        <f t="shared" si="146"/>
        <v>66.44974520985464</v>
      </c>
      <c r="AP444" s="433">
        <f t="shared" si="146"/>
        <v>68.110988840101001</v>
      </c>
      <c r="AQ444" s="433">
        <f t="shared" si="146"/>
        <v>69.813763561103514</v>
      </c>
      <c r="AR444" s="433">
        <f t="shared" si="146"/>
        <v>71.559107650131097</v>
      </c>
      <c r="AS444" s="433">
        <f t="shared" si="146"/>
        <v>73.348085341384362</v>
      </c>
      <c r="AT444" s="433">
        <f t="shared" si="146"/>
        <v>75.181787474918977</v>
      </c>
      <c r="AU444" s="433">
        <f t="shared" si="146"/>
        <v>77.061332161791952</v>
      </c>
      <c r="AV444" s="433">
        <f t="shared" si="146"/>
        <v>78.987865465836748</v>
      </c>
      <c r="AW444" s="433">
        <f t="shared" si="146"/>
        <v>80.96256210248265</v>
      </c>
      <c r="AX444" s="433">
        <f t="shared" si="146"/>
        <v>82.986626155044689</v>
      </c>
      <c r="AY444" s="433">
        <f t="shared" si="146"/>
        <v>85.061291808920814</v>
      </c>
      <c r="AZ444" s="433">
        <f t="shared" si="146"/>
        <v>87.187824104143814</v>
      </c>
      <c r="BA444" s="433">
        <f t="shared" si="146"/>
        <v>89.367519706747416</v>
      </c>
      <c r="BB444" s="433">
        <f t="shared" si="146"/>
        <v>91.601707699416082</v>
      </c>
      <c r="BC444" s="433">
        <f t="shared" si="146"/>
        <v>93.891750391901482</v>
      </c>
      <c r="BD444" s="433">
        <f t="shared" si="146"/>
        <v>96.239044151699019</v>
      </c>
      <c r="BE444" s="433">
        <f t="shared" si="146"/>
        <v>98.645020255491488</v>
      </c>
      <c r="BF444" s="433">
        <f t="shared" si="146"/>
        <v>101.11114576187875</v>
      </c>
      <c r="BG444" s="433">
        <f t="shared" si="146"/>
        <v>103.63892440592571</v>
      </c>
      <c r="BH444" s="433">
        <f t="shared" si="146"/>
        <v>106.22989751607383</v>
      </c>
      <c r="BI444" s="433">
        <f t="shared" si="146"/>
        <v>108.88564495397567</v>
      </c>
      <c r="BJ444" s="433">
        <f t="shared" si="146"/>
        <v>111.60778607782504</v>
      </c>
      <c r="BK444" s="433">
        <f t="shared" si="146"/>
        <v>114.39798072977067</v>
      </c>
      <c r="BL444" s="433">
        <f t="shared" si="146"/>
        <v>117.25793024801492</v>
      </c>
      <c r="BM444" s="433">
        <f t="shared" si="146"/>
        <v>120.1893785042153</v>
      </c>
      <c r="BN444" s="433">
        <f t="shared" si="146"/>
        <v>0</v>
      </c>
      <c r="BO444" s="433">
        <f t="shared" si="146"/>
        <v>0</v>
      </c>
      <c r="BP444" s="434">
        <f t="shared" si="146"/>
        <v>0</v>
      </c>
    </row>
    <row r="445" spans="2:16384" s="98" customFormat="1">
      <c r="B445" s="1579"/>
      <c r="C445" s="98" t="str">
        <f>"Research ("&amp;F426&amp;" terms):Academic staff"</f>
        <v>Research (2017 terms):Academic staff</v>
      </c>
      <c r="F445" s="433">
        <f>F444</f>
        <v>23.333333333333332</v>
      </c>
      <c r="G445" s="433">
        <f t="shared" ref="G445:BP445" si="147">(G246/G103)/G428</f>
        <v>27.317073170731714</v>
      </c>
      <c r="H445" s="433">
        <f t="shared" si="147"/>
        <v>27.317073170731714</v>
      </c>
      <c r="I445" s="433">
        <f t="shared" si="147"/>
        <v>27.317073170731707</v>
      </c>
      <c r="J445" s="433">
        <f t="shared" si="147"/>
        <v>27.317073170731714</v>
      </c>
      <c r="K445" s="433">
        <f t="shared" si="147"/>
        <v>27.317073170731714</v>
      </c>
      <c r="L445" s="433">
        <f t="shared" si="147"/>
        <v>27.317073170731714</v>
      </c>
      <c r="M445" s="433">
        <f t="shared" si="147"/>
        <v>27.317073170731707</v>
      </c>
      <c r="N445" s="433">
        <f t="shared" si="147"/>
        <v>27.317073170731703</v>
      </c>
      <c r="O445" s="433">
        <f t="shared" si="147"/>
        <v>27.317073170731714</v>
      </c>
      <c r="P445" s="433">
        <f t="shared" si="147"/>
        <v>27.317073170731707</v>
      </c>
      <c r="Q445" s="433">
        <f t="shared" si="147"/>
        <v>27.317073170731707</v>
      </c>
      <c r="R445" s="433">
        <f t="shared" si="147"/>
        <v>27.317073170731707</v>
      </c>
      <c r="S445" s="433">
        <f t="shared" si="147"/>
        <v>27.317073170731714</v>
      </c>
      <c r="T445" s="433">
        <f t="shared" si="147"/>
        <v>27.317073170731714</v>
      </c>
      <c r="U445" s="433">
        <f t="shared" si="147"/>
        <v>27.317073170731714</v>
      </c>
      <c r="V445" s="433">
        <f t="shared" si="147"/>
        <v>27.317073170731714</v>
      </c>
      <c r="W445" s="433">
        <f t="shared" si="147"/>
        <v>27.317073170731714</v>
      </c>
      <c r="X445" s="433">
        <f t="shared" si="147"/>
        <v>27.317073170731717</v>
      </c>
      <c r="Y445" s="433">
        <f t="shared" si="147"/>
        <v>27.317073170731707</v>
      </c>
      <c r="Z445" s="433">
        <f t="shared" si="147"/>
        <v>27.317073170731714</v>
      </c>
      <c r="AA445" s="433">
        <f t="shared" si="147"/>
        <v>27.317073170731714</v>
      </c>
      <c r="AB445" s="433">
        <f t="shared" si="147"/>
        <v>27.317073170731714</v>
      </c>
      <c r="AC445" s="433">
        <f t="shared" si="147"/>
        <v>27.317073170731703</v>
      </c>
      <c r="AD445" s="433">
        <f t="shared" si="147"/>
        <v>27.317073170731714</v>
      </c>
      <c r="AE445" s="433">
        <f t="shared" si="147"/>
        <v>27.317073170731707</v>
      </c>
      <c r="AF445" s="433">
        <f t="shared" si="147"/>
        <v>27.317073170731714</v>
      </c>
      <c r="AG445" s="433">
        <f t="shared" si="147"/>
        <v>27.317073170731714</v>
      </c>
      <c r="AH445" s="433">
        <f t="shared" si="147"/>
        <v>27.317073170731714</v>
      </c>
      <c r="AI445" s="433">
        <f t="shared" si="147"/>
        <v>27.317073170731714</v>
      </c>
      <c r="AJ445" s="433">
        <f t="shared" si="147"/>
        <v>27.317073170731714</v>
      </c>
      <c r="AK445" s="433">
        <f t="shared" si="147"/>
        <v>27.317073170731714</v>
      </c>
      <c r="AL445" s="433">
        <f t="shared" si="147"/>
        <v>27.317073170731714</v>
      </c>
      <c r="AM445" s="433">
        <f t="shared" si="147"/>
        <v>27.317073170731714</v>
      </c>
      <c r="AN445" s="433">
        <f t="shared" si="147"/>
        <v>27.317073170731714</v>
      </c>
      <c r="AO445" s="433">
        <f t="shared" si="147"/>
        <v>27.317073170731714</v>
      </c>
      <c r="AP445" s="433">
        <f t="shared" si="147"/>
        <v>27.317073170731714</v>
      </c>
      <c r="AQ445" s="433">
        <f t="shared" si="147"/>
        <v>27.317073170731714</v>
      </c>
      <c r="AR445" s="433">
        <f t="shared" si="147"/>
        <v>27.317073170731707</v>
      </c>
      <c r="AS445" s="433">
        <f t="shared" si="147"/>
        <v>27.317073170731707</v>
      </c>
      <c r="AT445" s="433">
        <f t="shared" si="147"/>
        <v>27.317073170731714</v>
      </c>
      <c r="AU445" s="433">
        <f t="shared" si="147"/>
        <v>27.317073170731717</v>
      </c>
      <c r="AV445" s="433">
        <f t="shared" si="147"/>
        <v>27.317073170731714</v>
      </c>
      <c r="AW445" s="433">
        <f t="shared" si="147"/>
        <v>27.317073170731717</v>
      </c>
      <c r="AX445" s="433">
        <f t="shared" si="147"/>
        <v>27.317073170731707</v>
      </c>
      <c r="AY445" s="433">
        <f t="shared" si="147"/>
        <v>27.317073170731714</v>
      </c>
      <c r="AZ445" s="433">
        <f t="shared" si="147"/>
        <v>27.317073170731714</v>
      </c>
      <c r="BA445" s="433">
        <f t="shared" si="147"/>
        <v>27.317073170731714</v>
      </c>
      <c r="BB445" s="433">
        <f t="shared" si="147"/>
        <v>27.317073170731714</v>
      </c>
      <c r="BC445" s="433">
        <f t="shared" si="147"/>
        <v>27.317073170731707</v>
      </c>
      <c r="BD445" s="433">
        <f t="shared" si="147"/>
        <v>27.317073170731714</v>
      </c>
      <c r="BE445" s="433">
        <f t="shared" si="147"/>
        <v>27.317073170731717</v>
      </c>
      <c r="BF445" s="433">
        <f t="shared" si="147"/>
        <v>27.317073170731714</v>
      </c>
      <c r="BG445" s="433">
        <f t="shared" si="147"/>
        <v>27.317073170731714</v>
      </c>
      <c r="BH445" s="433">
        <f t="shared" si="147"/>
        <v>27.317073170731714</v>
      </c>
      <c r="BI445" s="433">
        <f t="shared" si="147"/>
        <v>27.317073170731714</v>
      </c>
      <c r="BJ445" s="433">
        <f t="shared" si="147"/>
        <v>27.317073170731707</v>
      </c>
      <c r="BK445" s="433">
        <f t="shared" si="147"/>
        <v>27.317073170731714</v>
      </c>
      <c r="BL445" s="433">
        <f t="shared" si="147"/>
        <v>27.317073170731707</v>
      </c>
      <c r="BM445" s="433">
        <f t="shared" si="147"/>
        <v>27.317073170731717</v>
      </c>
      <c r="BN445" s="433" t="e">
        <f t="shared" si="147"/>
        <v>#N/A</v>
      </c>
      <c r="BO445" s="433" t="e">
        <f t="shared" si="147"/>
        <v>#N/A</v>
      </c>
      <c r="BP445" s="434" t="e">
        <f t="shared" si="147"/>
        <v>#N/A</v>
      </c>
    </row>
    <row r="446" spans="2:16384" s="98" customFormat="1">
      <c r="B446" s="1579"/>
      <c r="F446" s="433"/>
      <c r="G446" s="433"/>
      <c r="H446" s="433"/>
      <c r="I446" s="433"/>
      <c r="J446" s="433"/>
      <c r="K446" s="433"/>
      <c r="L446" s="433"/>
      <c r="M446" s="433"/>
      <c r="N446" s="433"/>
      <c r="O446" s="433"/>
      <c r="P446" s="433"/>
      <c r="Q446" s="433"/>
      <c r="R446" s="433"/>
      <c r="S446" s="433"/>
      <c r="T446" s="433"/>
      <c r="U446" s="433"/>
      <c r="V446" s="433"/>
      <c r="W446" s="433"/>
      <c r="X446" s="433"/>
      <c r="Y446" s="433"/>
      <c r="Z446" s="433"/>
      <c r="AA446" s="433"/>
      <c r="AB446" s="433"/>
      <c r="AC446" s="433"/>
      <c r="AD446" s="433"/>
      <c r="AE446" s="433"/>
      <c r="AF446" s="433"/>
      <c r="AG446" s="433"/>
      <c r="AH446" s="433"/>
      <c r="AI446" s="433"/>
      <c r="AJ446" s="433"/>
      <c r="AK446" s="433"/>
      <c r="AL446" s="433"/>
      <c r="AM446" s="433"/>
      <c r="AN446" s="433"/>
      <c r="AO446" s="433"/>
      <c r="AP446" s="433"/>
      <c r="AQ446" s="433"/>
      <c r="AR446" s="433"/>
      <c r="AS446" s="433"/>
      <c r="AT446" s="433"/>
      <c r="AU446" s="433"/>
      <c r="AV446" s="433"/>
      <c r="AW446" s="433"/>
      <c r="AX446" s="433"/>
      <c r="AY446" s="433"/>
      <c r="AZ446" s="433"/>
      <c r="BA446" s="433"/>
      <c r="BB446" s="433"/>
      <c r="BC446" s="433"/>
      <c r="BD446" s="433"/>
      <c r="BE446" s="433"/>
      <c r="BF446" s="433"/>
      <c r="BG446" s="433"/>
      <c r="BH446" s="433"/>
      <c r="BI446" s="433"/>
      <c r="BJ446" s="433"/>
      <c r="BK446" s="433"/>
      <c r="BL446" s="433"/>
      <c r="BM446" s="433"/>
      <c r="BN446" s="433"/>
      <c r="BO446" s="433"/>
      <c r="BP446" s="434"/>
    </row>
    <row r="447" spans="2:16384" s="98" customFormat="1">
      <c r="B447" s="1579"/>
      <c r="C447" s="98" t="s">
        <v>344</v>
      </c>
      <c r="F447" s="433">
        <f>F246/O18</f>
        <v>5.8333333333333336E-3</v>
      </c>
      <c r="G447" s="433">
        <f>G246/'Investment Appraisal (2)'!D21</f>
        <v>7.175E-3</v>
      </c>
      <c r="H447" s="433">
        <f>H246/'Investment Appraisal (2)'!E21</f>
        <v>7.3543749999999989E-3</v>
      </c>
      <c r="I447" s="433">
        <f>I246/'Investment Appraisal (2)'!F21</f>
        <v>7.5382343749999968E-3</v>
      </c>
      <c r="J447" s="433">
        <f>J246/'Investment Appraisal (2)'!G21</f>
        <v>4.6360141406249986E-3</v>
      </c>
      <c r="K447" s="433">
        <f>K246/'Investment Appraisal (2)'!H21</f>
        <v>4.7519144941406228E-3</v>
      </c>
      <c r="L447" s="433">
        <f>L246/'Investment Appraisal (2)'!I21</f>
        <v>4.8707123564941382E-3</v>
      </c>
      <c r="M447" s="433">
        <f>M246/'Investment Appraisal (2)'!J21</f>
        <v>4.9924801654064902E-3</v>
      </c>
      <c r="N447" s="433">
        <f>N246/'Investment Appraisal (2)'!K21</f>
        <v>5.1172921695416523E-3</v>
      </c>
      <c r="O447" s="433">
        <f>O246/'Investment Appraisal (2)'!L21</f>
        <v>5.2452244737801936E-3</v>
      </c>
      <c r="P447" s="433">
        <f>P246/'Investment Appraisal (2)'!M21</f>
        <v>5.3763550856246976E-3</v>
      </c>
      <c r="Q447" s="433">
        <f>Q246/'Investment Appraisal (2)'!N21</f>
        <v>5.5107639627653146E-3</v>
      </c>
      <c r="R447" s="433">
        <f>R246/'Investment Appraisal (2)'!O21</f>
        <v>5.6485330618344463E-3</v>
      </c>
      <c r="S447" s="433">
        <f>S246/'Investment Appraisal (2)'!P21</f>
        <v>5.7897463883803072E-3</v>
      </c>
      <c r="T447" s="433">
        <f>T246/'Investment Appraisal (2)'!Q21</f>
        <v>5.9344900480898148E-3</v>
      </c>
      <c r="U447" s="433">
        <f>U246/'Investment Appraisal (2)'!R21</f>
        <v>6.0828522992920596E-3</v>
      </c>
      <c r="V447" s="433">
        <f>V246/'Investment Appraisal (2)'!S21</f>
        <v>6.2349236067743606E-3</v>
      </c>
      <c r="W447" s="433">
        <f>W246/'Investment Appraisal (2)'!T21</f>
        <v>6.3907966969437187E-3</v>
      </c>
      <c r="X447" s="433">
        <f>X246/'Investment Appraisal (2)'!U21</f>
        <v>6.5505666143673121E-3</v>
      </c>
      <c r="Y447" s="433">
        <f>Y246/'Investment Appraisal (2)'!V21</f>
        <v>6.7143307797264936E-3</v>
      </c>
      <c r="Z447" s="433">
        <f>Z246/'Investment Appraisal (2)'!W21</f>
        <v>6.8821890492196556E-3</v>
      </c>
      <c r="AA447" s="433">
        <f>AA246/'Investment Appraisal (2)'!X21</f>
        <v>7.0542437754501468E-3</v>
      </c>
      <c r="AB447" s="433">
        <f>AB246/'Investment Appraisal (2)'!Y21</f>
        <v>7.230599869836399E-3</v>
      </c>
      <c r="AC447" s="433">
        <f>AC246/'Investment Appraisal (2)'!Z21</f>
        <v>7.4113648665823078E-3</v>
      </c>
      <c r="AD447" s="433">
        <f>AD246/'Investment Appraisal (2)'!AA21</f>
        <v>7.5966489882468664E-3</v>
      </c>
      <c r="AE447" s="433">
        <f>AE246/'Investment Appraisal (2)'!AB21</f>
        <v>7.7865652129530359E-3</v>
      </c>
      <c r="AF447" s="433">
        <f>AF246/'Investment Appraisal (2)'!AC21</f>
        <v>7.9812293432768629E-3</v>
      </c>
      <c r="AG447" s="433">
        <f>AG246/'Investment Appraisal (2)'!AD21</f>
        <v>8.1807600768587837E-3</v>
      </c>
      <c r="AH447" s="433">
        <f>AH246/'Investment Appraisal (2)'!AE21</f>
        <v>8.3852790787802521E-3</v>
      </c>
      <c r="AI447" s="433">
        <f>AI246/'Investment Appraisal (2)'!AF21</f>
        <v>8.5949110557497575E-3</v>
      </c>
      <c r="AJ447" s="433">
        <f>AJ246/'Investment Appraisal (2)'!AG21</f>
        <v>8.8097838321434998E-3</v>
      </c>
      <c r="AK447" s="433">
        <f>AK246/'Investment Appraisal (2)'!AH21</f>
        <v>9.0300284279470882E-3</v>
      </c>
      <c r="AL447" s="433">
        <f>AL246/'Investment Appraisal (2)'!AI21</f>
        <v>9.2557791386457637E-3</v>
      </c>
      <c r="AM447" s="433">
        <f>AM246/'Investment Appraisal (2)'!AJ21</f>
        <v>9.4871736171119065E-3</v>
      </c>
      <c r="AN447" s="433">
        <f>AN246/'Investment Appraisal (2)'!AK21</f>
        <v>9.7243529575397041E-3</v>
      </c>
      <c r="AO447" s="433">
        <f>AO246/'Investment Appraisal (2)'!AL21</f>
        <v>9.967461781478195E-3</v>
      </c>
      <c r="AP447" s="433">
        <f>AP246/'Investment Appraisal (2)'!AM21</f>
        <v>1.0216648326015149E-2</v>
      </c>
      <c r="AQ447" s="433">
        <f>AQ246/'Investment Appraisal (2)'!AN21</f>
        <v>1.0472064534165527E-2</v>
      </c>
      <c r="AR447" s="433">
        <f>AR246/'Investment Appraisal (2)'!AO21</f>
        <v>1.0733866147519665E-2</v>
      </c>
      <c r="AS447" s="433">
        <f>AS246/'Investment Appraisal (2)'!AP21</f>
        <v>1.1002212801207655E-2</v>
      </c>
      <c r="AT447" s="433">
        <f>AT246/'Investment Appraisal (2)'!AQ21</f>
        <v>1.1277268121237848E-2</v>
      </c>
      <c r="AU447" s="433">
        <f>AU246/'Investment Appraisal (2)'!AR21</f>
        <v>1.1559199824268793E-2</v>
      </c>
      <c r="AV447" s="433">
        <f>AV246/'Investment Appraisal (2)'!AS21</f>
        <v>1.1848179819875512E-2</v>
      </c>
      <c r="AW447" s="433">
        <f>AW246/'Investment Appraisal (2)'!AT21</f>
        <v>1.2144384315372398E-2</v>
      </c>
      <c r="AX447" s="433">
        <f>AX246/'Investment Appraisal (2)'!AU21</f>
        <v>1.2447993923256703E-2</v>
      </c>
      <c r="AY447" s="433">
        <f>AY246/'Investment Appraisal (2)'!AV21</f>
        <v>1.2759193771338122E-2</v>
      </c>
      <c r="AZ447" s="433">
        <f>AZ246/'Investment Appraisal (2)'!AW21</f>
        <v>1.3078173615621571E-2</v>
      </c>
      <c r="BA447" s="433">
        <f>BA246/'Investment Appraisal (2)'!AX21</f>
        <v>1.3405127956012111E-2</v>
      </c>
      <c r="BB447" s="433">
        <f>BB246/'Investment Appraisal (2)'!AY21</f>
        <v>1.3740256154912414E-2</v>
      </c>
      <c r="BC447" s="433">
        <f>BC246/'Investment Appraisal (2)'!AZ21</f>
        <v>1.4083762558785221E-2</v>
      </c>
      <c r="BD447" s="433" t="e">
        <f>BD246/'Investment Appraisal (2)'!#REF!</f>
        <v>#REF!</v>
      </c>
      <c r="BE447" s="433" t="e">
        <f>BE246/'Investment Appraisal (2)'!#REF!</f>
        <v>#REF!</v>
      </c>
      <c r="BF447" s="433" t="e">
        <f>BF246/'Investment Appraisal (2)'!#REF!</f>
        <v>#REF!</v>
      </c>
      <c r="BG447" s="433" t="e">
        <f>BG246/'Investment Appraisal (2)'!BA21</f>
        <v>#REF!</v>
      </c>
      <c r="BH447" s="433" t="e">
        <f>BH246/'Investment Appraisal (2)'!BB21</f>
        <v>#DIV/0!</v>
      </c>
      <c r="BI447" s="433" t="e">
        <f>BI246/'Investment Appraisal (2)'!BC21</f>
        <v>#DIV/0!</v>
      </c>
      <c r="BJ447" s="433" t="e">
        <f>BJ246/'Investment Appraisal (2)'!BD21</f>
        <v>#DIV/0!</v>
      </c>
      <c r="BK447" s="433" t="e">
        <f>BK246/'Investment Appraisal (2)'!BE21</f>
        <v>#DIV/0!</v>
      </c>
      <c r="BL447" s="433" t="e">
        <f>BL246/'Investment Appraisal (2)'!BF21</f>
        <v>#DIV/0!</v>
      </c>
      <c r="BM447" s="433" t="e">
        <f>BM246/'Investment Appraisal (2)'!BG21</f>
        <v>#DIV/0!</v>
      </c>
      <c r="BN447" s="433" t="e">
        <f>BN246/'Investment Appraisal (2)'!BH21</f>
        <v>#DIV/0!</v>
      </c>
      <c r="BO447" s="433" t="e">
        <f>BO246/'Investment Appraisal (2)'!BI21</f>
        <v>#DIV/0!</v>
      </c>
      <c r="BP447" s="434" t="e">
        <f>BP246/'Investment Appraisal (2)'!BJ21</f>
        <v>#DIV/0!</v>
      </c>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c r="AAW447"/>
      <c r="AAX447"/>
      <c r="AAY447"/>
      <c r="AAZ447"/>
      <c r="ABA447"/>
      <c r="ABB447"/>
      <c r="ABC447"/>
      <c r="ABD447"/>
      <c r="ABE447"/>
      <c r="ABF447"/>
      <c r="ABG447"/>
      <c r="ABH447"/>
      <c r="ABI447"/>
      <c r="ABJ447"/>
      <c r="ABK447"/>
      <c r="ABL447"/>
      <c r="ABM447"/>
      <c r="ABN447"/>
      <c r="ABO447"/>
      <c r="ABP447"/>
      <c r="ABQ447"/>
      <c r="ABR447"/>
      <c r="ABS447"/>
      <c r="ABT447"/>
      <c r="ABU447"/>
      <c r="ABV447"/>
      <c r="ABW447"/>
      <c r="ABX447"/>
      <c r="ABY447"/>
      <c r="ABZ447"/>
      <c r="ACA447"/>
      <c r="ACB447"/>
      <c r="ACC447"/>
      <c r="ACD447"/>
      <c r="ACE447"/>
      <c r="ACF447"/>
      <c r="ACG447"/>
      <c r="ACH447"/>
      <c r="ACI447"/>
      <c r="ACJ447"/>
      <c r="ACK447"/>
      <c r="ACL447"/>
      <c r="ACM447"/>
      <c r="ACN447"/>
      <c r="ACO447"/>
      <c r="ACP447"/>
      <c r="ACQ447"/>
      <c r="ACR447"/>
      <c r="ACS447"/>
      <c r="ACT447"/>
      <c r="ACU447"/>
      <c r="ACV447"/>
      <c r="ACW447"/>
      <c r="ACX447"/>
      <c r="ACY447"/>
      <c r="ACZ447"/>
      <c r="ADA447"/>
      <c r="ADB447"/>
      <c r="ADC447"/>
      <c r="ADD447"/>
      <c r="ADE447"/>
      <c r="ADF447"/>
      <c r="ADG447"/>
      <c r="ADH447"/>
      <c r="ADI447"/>
      <c r="ADJ447"/>
      <c r="ADK447"/>
      <c r="ADL447"/>
      <c r="ADM447"/>
      <c r="ADN447"/>
      <c r="ADO447"/>
      <c r="ADP447"/>
      <c r="ADQ447"/>
      <c r="ADR447"/>
      <c r="ADS447"/>
      <c r="ADT447"/>
      <c r="ADU447"/>
      <c r="ADV447"/>
      <c r="ADW447"/>
      <c r="ADX447"/>
      <c r="ADY447"/>
      <c r="ADZ447"/>
      <c r="AEA447"/>
      <c r="AEB447"/>
      <c r="AEC447"/>
      <c r="AED447"/>
      <c r="AEE447"/>
      <c r="AEF447"/>
      <c r="AEG447"/>
      <c r="AEH447"/>
      <c r="AEI447"/>
      <c r="AEJ447"/>
      <c r="AEK447"/>
      <c r="AEL447"/>
      <c r="AEM447"/>
      <c r="AEN447"/>
      <c r="AEO447"/>
      <c r="AEP447"/>
      <c r="AEQ447"/>
      <c r="AER447"/>
      <c r="AES447"/>
      <c r="AET447"/>
      <c r="AEU447"/>
      <c r="AEV447"/>
      <c r="AEW447"/>
      <c r="AEX447"/>
      <c r="AEY447"/>
      <c r="AEZ447"/>
      <c r="AFA447"/>
      <c r="AFB447"/>
      <c r="AFC447"/>
      <c r="AFD447"/>
      <c r="AFE447"/>
      <c r="AFF447"/>
      <c r="AFG447"/>
      <c r="AFH447"/>
      <c r="AFI447"/>
      <c r="AFJ447"/>
      <c r="AFK447"/>
      <c r="AFL447"/>
      <c r="AFM447"/>
      <c r="AFN447"/>
      <c r="AFO447"/>
      <c r="AFP447"/>
      <c r="AFQ447"/>
      <c r="AFR447"/>
      <c r="AFS447"/>
      <c r="AFT447"/>
      <c r="AFU447"/>
      <c r="AFV447"/>
      <c r="AFW447"/>
      <c r="AFX447"/>
      <c r="AFY447"/>
      <c r="AFZ447"/>
      <c r="AGA447"/>
      <c r="AGB447"/>
      <c r="AGC447"/>
      <c r="AGD447"/>
      <c r="AGE447"/>
      <c r="AGF447"/>
      <c r="AGG447"/>
      <c r="AGH447"/>
      <c r="AGI447"/>
      <c r="AGJ447"/>
      <c r="AGK447"/>
      <c r="AGL447"/>
      <c r="AGM447"/>
      <c r="AGN447"/>
      <c r="AGO447"/>
      <c r="AGP447"/>
      <c r="AGQ447"/>
      <c r="AGR447"/>
      <c r="AGS447"/>
      <c r="AGT447"/>
      <c r="AGU447"/>
      <c r="AGV447"/>
      <c r="AGW447"/>
      <c r="AGX447"/>
      <c r="AGY447"/>
      <c r="AGZ447"/>
      <c r="AHA447"/>
      <c r="AHB447"/>
      <c r="AHC447"/>
      <c r="AHD447"/>
      <c r="AHE447"/>
      <c r="AHF447"/>
      <c r="AHG447"/>
      <c r="AHH447"/>
      <c r="AHI447"/>
      <c r="AHJ447"/>
      <c r="AHK447"/>
      <c r="AHL447"/>
      <c r="AHM447"/>
      <c r="AHN447"/>
      <c r="AHO447"/>
      <c r="AHP447"/>
      <c r="AHQ447"/>
      <c r="AHR447"/>
      <c r="AHS447"/>
      <c r="AHT447"/>
      <c r="AHU447"/>
      <c r="AHV447"/>
      <c r="AHW447"/>
      <c r="AHX447"/>
      <c r="AHY447"/>
      <c r="AHZ447"/>
      <c r="AIA447"/>
      <c r="AIB447"/>
      <c r="AIC447"/>
      <c r="AID447"/>
      <c r="AIE447"/>
      <c r="AIF447"/>
      <c r="AIG447"/>
      <c r="AIH447"/>
      <c r="AII447"/>
      <c r="AIJ447"/>
      <c r="AIK447"/>
      <c r="AIL447"/>
      <c r="AIM447"/>
      <c r="AIN447"/>
      <c r="AIO447"/>
      <c r="AIP447"/>
      <c r="AIQ447"/>
      <c r="AIR447"/>
      <c r="AIS447"/>
      <c r="AIT447"/>
      <c r="AIU447"/>
      <c r="AIV447"/>
      <c r="AIW447"/>
      <c r="AIX447"/>
      <c r="AIY447"/>
      <c r="AIZ447"/>
      <c r="AJA447"/>
      <c r="AJB447"/>
      <c r="AJC447"/>
      <c r="AJD447"/>
      <c r="AJE447"/>
      <c r="AJF447"/>
      <c r="AJG447"/>
      <c r="AJH447"/>
      <c r="AJI447"/>
      <c r="AJJ447"/>
      <c r="AJK447"/>
      <c r="AJL447"/>
      <c r="AJM447"/>
      <c r="AJN447"/>
      <c r="AJO447"/>
      <c r="AJP447"/>
      <c r="AJQ447"/>
      <c r="AJR447"/>
      <c r="AJS447"/>
      <c r="AJT447"/>
      <c r="AJU447"/>
      <c r="AJV447"/>
      <c r="AJW447"/>
      <c r="AJX447"/>
      <c r="AJY447"/>
      <c r="AJZ447"/>
      <c r="AKA447"/>
      <c r="AKB447"/>
      <c r="AKC447"/>
      <c r="AKD447"/>
      <c r="AKE447"/>
      <c r="AKF447"/>
      <c r="AKG447"/>
      <c r="AKH447"/>
      <c r="AKI447"/>
      <c r="AKJ447"/>
      <c r="AKK447"/>
      <c r="AKL447"/>
      <c r="AKM447"/>
      <c r="AKN447"/>
      <c r="AKO447"/>
      <c r="AKP447"/>
      <c r="AKQ447"/>
      <c r="AKR447"/>
      <c r="AKS447"/>
      <c r="AKT447"/>
      <c r="AKU447"/>
      <c r="AKV447"/>
      <c r="AKW447"/>
      <c r="AKX447"/>
      <c r="AKY447"/>
      <c r="AKZ447"/>
      <c r="ALA447"/>
      <c r="ALB447"/>
      <c r="ALC447"/>
      <c r="ALD447"/>
      <c r="ALE447"/>
      <c r="ALF447"/>
      <c r="ALG447"/>
      <c r="ALH447"/>
      <c r="ALI447"/>
      <c r="ALJ447"/>
      <c r="ALK447"/>
      <c r="ALL447"/>
      <c r="ALM447"/>
      <c r="ALN447"/>
      <c r="ALO447"/>
      <c r="ALP447"/>
      <c r="ALQ447"/>
      <c r="ALR447"/>
      <c r="ALS447"/>
      <c r="ALT447"/>
      <c r="ALU447"/>
      <c r="ALV447"/>
      <c r="ALW447"/>
      <c r="ALX447"/>
      <c r="ALY447"/>
      <c r="ALZ447"/>
      <c r="AMA447"/>
      <c r="AMB447"/>
      <c r="AMC447"/>
      <c r="AMD447"/>
      <c r="AME447"/>
      <c r="AMF447"/>
      <c r="AMG447"/>
      <c r="AMH447"/>
      <c r="AMI447"/>
      <c r="AMJ447"/>
      <c r="AMK447"/>
      <c r="AML447"/>
      <c r="AMM447"/>
      <c r="AMN447"/>
      <c r="AMO447"/>
      <c r="AMP447"/>
      <c r="AMQ447"/>
      <c r="AMR447"/>
      <c r="AMS447"/>
      <c r="AMT447"/>
      <c r="AMU447"/>
      <c r="AMV447"/>
      <c r="AMW447"/>
      <c r="AMX447"/>
      <c r="AMY447"/>
      <c r="AMZ447"/>
      <c r="ANA447"/>
      <c r="ANB447"/>
      <c r="ANC447"/>
      <c r="AND447"/>
      <c r="ANE447"/>
      <c r="ANF447"/>
      <c r="ANG447"/>
      <c r="ANH447"/>
      <c r="ANI447"/>
      <c r="ANJ447"/>
      <c r="ANK447"/>
      <c r="ANL447"/>
      <c r="ANM447"/>
      <c r="ANN447"/>
      <c r="ANO447"/>
      <c r="ANP447"/>
      <c r="ANQ447"/>
      <c r="ANR447"/>
      <c r="ANS447"/>
      <c r="ANT447"/>
      <c r="ANU447"/>
      <c r="ANV447"/>
      <c r="ANW447"/>
      <c r="ANX447"/>
      <c r="ANY447"/>
      <c r="ANZ447"/>
      <c r="AOA447"/>
      <c r="AOB447"/>
      <c r="AOC447"/>
      <c r="AOD447"/>
      <c r="AOE447"/>
      <c r="AOF447"/>
      <c r="AOG447"/>
      <c r="AOH447"/>
      <c r="AOI447"/>
      <c r="AOJ447"/>
      <c r="AOK447"/>
      <c r="AOL447"/>
      <c r="AOM447"/>
      <c r="AON447"/>
      <c r="AOO447"/>
      <c r="AOP447"/>
      <c r="AOQ447"/>
      <c r="AOR447"/>
      <c r="AOS447"/>
      <c r="AOT447"/>
      <c r="AOU447"/>
      <c r="AOV447"/>
      <c r="AOW447"/>
      <c r="AOX447"/>
      <c r="AOY447"/>
      <c r="AOZ447"/>
      <c r="APA447"/>
      <c r="APB447"/>
      <c r="APC447"/>
      <c r="APD447"/>
      <c r="APE447"/>
      <c r="APF447"/>
      <c r="APG447"/>
      <c r="APH447"/>
      <c r="API447"/>
      <c r="APJ447"/>
      <c r="APK447"/>
      <c r="APL447"/>
      <c r="APM447"/>
      <c r="APN447"/>
      <c r="APO447"/>
      <c r="APP447"/>
      <c r="APQ447"/>
      <c r="APR447"/>
      <c r="APS447"/>
      <c r="APT447"/>
      <c r="APU447"/>
      <c r="APV447"/>
      <c r="APW447"/>
      <c r="APX447"/>
      <c r="APY447"/>
      <c r="APZ447"/>
      <c r="AQA447"/>
      <c r="AQB447"/>
      <c r="AQC447"/>
      <c r="AQD447"/>
      <c r="AQE447"/>
      <c r="AQF447"/>
      <c r="AQG447"/>
      <c r="AQH447"/>
      <c r="AQI447"/>
      <c r="AQJ447"/>
      <c r="AQK447"/>
      <c r="AQL447"/>
      <c r="AQM447"/>
      <c r="AQN447"/>
      <c r="AQO447"/>
      <c r="AQP447"/>
      <c r="AQQ447"/>
      <c r="AQR447"/>
      <c r="AQS447"/>
      <c r="AQT447"/>
      <c r="AQU447"/>
      <c r="AQV447"/>
      <c r="AQW447"/>
      <c r="AQX447"/>
      <c r="AQY447"/>
      <c r="AQZ447"/>
      <c r="ARA447"/>
      <c r="ARB447"/>
      <c r="ARC447"/>
      <c r="ARD447"/>
      <c r="ARE447"/>
      <c r="ARF447"/>
      <c r="ARG447"/>
      <c r="ARH447"/>
      <c r="ARI447"/>
      <c r="ARJ447"/>
      <c r="ARK447"/>
      <c r="ARL447"/>
      <c r="ARM447"/>
      <c r="ARN447"/>
      <c r="ARO447"/>
      <c r="ARP447"/>
      <c r="ARQ447"/>
      <c r="ARR447"/>
      <c r="ARS447"/>
      <c r="ART447"/>
      <c r="ARU447"/>
      <c r="ARV447"/>
      <c r="ARW447"/>
      <c r="ARX447"/>
      <c r="ARY447"/>
      <c r="ARZ447"/>
      <c r="ASA447"/>
      <c r="ASB447"/>
      <c r="ASC447"/>
      <c r="ASD447"/>
      <c r="ASE447"/>
      <c r="ASF447"/>
      <c r="ASG447"/>
      <c r="ASH447"/>
      <c r="ASI447"/>
      <c r="ASJ447"/>
      <c r="ASK447"/>
      <c r="ASL447"/>
      <c r="ASM447"/>
      <c r="ASN447"/>
      <c r="ASO447"/>
      <c r="ASP447"/>
      <c r="ASQ447"/>
      <c r="ASR447"/>
      <c r="ASS447"/>
      <c r="AST447"/>
      <c r="ASU447"/>
      <c r="ASV447"/>
      <c r="ASW447"/>
      <c r="ASX447"/>
      <c r="ASY447"/>
      <c r="ASZ447"/>
      <c r="ATA447"/>
      <c r="ATB447"/>
      <c r="ATC447"/>
      <c r="ATD447"/>
      <c r="ATE447"/>
      <c r="ATF447"/>
      <c r="ATG447"/>
      <c r="ATH447"/>
      <c r="ATI447"/>
      <c r="ATJ447"/>
      <c r="ATK447"/>
      <c r="ATL447"/>
      <c r="ATM447"/>
      <c r="ATN447"/>
      <c r="ATO447"/>
      <c r="ATP447"/>
      <c r="ATQ447"/>
      <c r="ATR447"/>
      <c r="ATS447"/>
      <c r="ATT447"/>
      <c r="ATU447"/>
      <c r="ATV447"/>
      <c r="ATW447"/>
      <c r="ATX447"/>
      <c r="ATY447"/>
      <c r="ATZ447"/>
      <c r="AUA447"/>
      <c r="AUB447"/>
      <c r="AUC447"/>
      <c r="AUD447"/>
      <c r="AUE447"/>
      <c r="AUF447"/>
      <c r="AUG447"/>
      <c r="AUH447"/>
      <c r="AUI447"/>
      <c r="AUJ447"/>
      <c r="AUK447"/>
      <c r="AUL447"/>
      <c r="AUM447"/>
      <c r="AUN447"/>
      <c r="AUO447"/>
      <c r="AUP447"/>
      <c r="AUQ447"/>
      <c r="AUR447"/>
      <c r="AUS447"/>
      <c r="AUT447"/>
      <c r="AUU447"/>
      <c r="AUV447"/>
      <c r="AUW447"/>
      <c r="AUX447"/>
      <c r="AUY447"/>
      <c r="AUZ447"/>
      <c r="AVA447"/>
      <c r="AVB447"/>
      <c r="AVC447"/>
      <c r="AVD447"/>
      <c r="AVE447"/>
      <c r="AVF447"/>
      <c r="AVG447"/>
      <c r="AVH447"/>
      <c r="AVI447"/>
      <c r="AVJ447"/>
      <c r="AVK447"/>
      <c r="AVL447"/>
      <c r="AVM447"/>
      <c r="AVN447"/>
      <c r="AVO447"/>
      <c r="AVP447"/>
      <c r="AVQ447"/>
      <c r="AVR447"/>
      <c r="AVS447"/>
      <c r="AVT447"/>
      <c r="AVU447"/>
      <c r="AVV447"/>
      <c r="AVW447"/>
      <c r="AVX447"/>
      <c r="AVY447"/>
      <c r="AVZ447"/>
      <c r="AWA447"/>
      <c r="AWB447"/>
      <c r="AWC447"/>
      <c r="AWD447"/>
      <c r="AWE447"/>
      <c r="AWF447"/>
      <c r="AWG447"/>
      <c r="AWH447"/>
      <c r="AWI447"/>
      <c r="AWJ447"/>
      <c r="AWK447"/>
      <c r="AWL447"/>
      <c r="AWM447"/>
      <c r="AWN447"/>
      <c r="AWO447"/>
      <c r="AWP447"/>
      <c r="AWQ447"/>
      <c r="AWR447"/>
      <c r="AWS447"/>
      <c r="AWT447"/>
      <c r="AWU447"/>
      <c r="AWV447"/>
      <c r="AWW447"/>
      <c r="AWX447"/>
      <c r="AWY447"/>
      <c r="AWZ447"/>
      <c r="AXA447"/>
      <c r="AXB447"/>
      <c r="AXC447"/>
      <c r="AXD447"/>
      <c r="AXE447"/>
      <c r="AXF447"/>
      <c r="AXG447"/>
      <c r="AXH447"/>
      <c r="AXI447"/>
      <c r="AXJ447"/>
      <c r="AXK447"/>
      <c r="AXL447"/>
      <c r="AXM447"/>
      <c r="AXN447"/>
      <c r="AXO447"/>
      <c r="AXP447"/>
      <c r="AXQ447"/>
      <c r="AXR447"/>
      <c r="AXS447"/>
      <c r="AXT447"/>
      <c r="AXU447"/>
      <c r="AXV447"/>
      <c r="AXW447"/>
      <c r="AXX447"/>
      <c r="AXY447"/>
      <c r="AXZ447"/>
      <c r="AYA447"/>
      <c r="AYB447"/>
      <c r="AYC447"/>
      <c r="AYD447"/>
      <c r="AYE447"/>
      <c r="AYF447"/>
      <c r="AYG447"/>
      <c r="AYH447"/>
      <c r="AYI447"/>
      <c r="AYJ447"/>
      <c r="AYK447"/>
      <c r="AYL447"/>
      <c r="AYM447"/>
      <c r="AYN447"/>
      <c r="AYO447"/>
      <c r="AYP447"/>
      <c r="AYQ447"/>
      <c r="AYR447"/>
      <c r="AYS447"/>
      <c r="AYT447"/>
      <c r="AYU447"/>
      <c r="AYV447"/>
      <c r="AYW447"/>
      <c r="AYX447"/>
      <c r="AYY447"/>
      <c r="AYZ447"/>
      <c r="AZA447"/>
      <c r="AZB447"/>
      <c r="AZC447"/>
      <c r="AZD447"/>
      <c r="AZE447"/>
      <c r="AZF447"/>
      <c r="AZG447"/>
      <c r="AZH447"/>
      <c r="AZI447"/>
      <c r="AZJ447"/>
      <c r="AZK447"/>
      <c r="AZL447"/>
      <c r="AZM447"/>
      <c r="AZN447"/>
      <c r="AZO447"/>
      <c r="AZP447"/>
      <c r="AZQ447"/>
      <c r="AZR447"/>
      <c r="AZS447"/>
      <c r="AZT447"/>
      <c r="AZU447"/>
      <c r="AZV447"/>
      <c r="AZW447"/>
      <c r="AZX447"/>
      <c r="AZY447"/>
      <c r="AZZ447"/>
      <c r="BAA447"/>
      <c r="BAB447"/>
      <c r="BAC447"/>
      <c r="BAD447"/>
      <c r="BAE447"/>
      <c r="BAF447"/>
      <c r="BAG447"/>
      <c r="BAH447"/>
      <c r="BAI447"/>
      <c r="BAJ447"/>
      <c r="BAK447"/>
      <c r="BAL447"/>
      <c r="BAM447"/>
      <c r="BAN447"/>
      <c r="BAO447"/>
      <c r="BAP447"/>
      <c r="BAQ447"/>
      <c r="BAR447"/>
      <c r="BAS447"/>
      <c r="BAT447"/>
      <c r="BAU447"/>
      <c r="BAV447"/>
      <c r="BAW447"/>
      <c r="BAX447"/>
      <c r="BAY447"/>
      <c r="BAZ447"/>
      <c r="BBA447"/>
      <c r="BBB447"/>
      <c r="BBC447"/>
      <c r="BBD447"/>
      <c r="BBE447"/>
      <c r="BBF447"/>
      <c r="BBG447"/>
      <c r="BBH447"/>
      <c r="BBI447"/>
      <c r="BBJ447"/>
      <c r="BBK447"/>
      <c r="BBL447"/>
      <c r="BBM447"/>
      <c r="BBN447"/>
      <c r="BBO447"/>
      <c r="BBP447"/>
      <c r="BBQ447"/>
      <c r="BBR447"/>
      <c r="BBS447"/>
      <c r="BBT447"/>
      <c r="BBU447"/>
      <c r="BBV447"/>
      <c r="BBW447"/>
      <c r="BBX447"/>
      <c r="BBY447"/>
      <c r="BBZ447"/>
      <c r="BCA447"/>
      <c r="BCB447"/>
      <c r="BCC447"/>
      <c r="BCD447"/>
      <c r="BCE447"/>
      <c r="BCF447"/>
      <c r="BCG447"/>
      <c r="BCH447"/>
      <c r="BCI447"/>
      <c r="BCJ447"/>
      <c r="BCK447"/>
      <c r="BCL447"/>
      <c r="BCM447"/>
      <c r="BCN447"/>
      <c r="BCO447"/>
      <c r="BCP447"/>
      <c r="BCQ447"/>
      <c r="BCR447"/>
      <c r="BCS447"/>
      <c r="BCT447"/>
      <c r="BCU447"/>
      <c r="BCV447"/>
      <c r="BCW447"/>
      <c r="BCX447"/>
      <c r="BCY447"/>
      <c r="BCZ447"/>
      <c r="BDA447"/>
      <c r="BDB447"/>
      <c r="BDC447"/>
      <c r="BDD447"/>
      <c r="BDE447"/>
      <c r="BDF447"/>
      <c r="BDG447"/>
      <c r="BDH447"/>
      <c r="BDI447"/>
      <c r="BDJ447"/>
      <c r="BDK447"/>
      <c r="BDL447"/>
      <c r="BDM447"/>
      <c r="BDN447"/>
      <c r="BDO447"/>
      <c r="BDP447"/>
      <c r="BDQ447"/>
      <c r="BDR447"/>
      <c r="BDS447"/>
      <c r="BDT447"/>
      <c r="BDU447"/>
      <c r="BDV447"/>
      <c r="BDW447"/>
      <c r="BDX447"/>
      <c r="BDY447"/>
      <c r="BDZ447"/>
      <c r="BEA447"/>
      <c r="BEB447"/>
      <c r="BEC447"/>
      <c r="BED447"/>
      <c r="BEE447"/>
      <c r="BEF447"/>
      <c r="BEG447"/>
      <c r="BEH447"/>
      <c r="BEI447"/>
      <c r="BEJ447"/>
      <c r="BEK447"/>
      <c r="BEL447"/>
      <c r="BEM447"/>
      <c r="BEN447"/>
      <c r="BEO447"/>
      <c r="BEP447"/>
      <c r="BEQ447"/>
      <c r="BER447"/>
      <c r="BES447"/>
      <c r="BET447"/>
      <c r="BEU447"/>
      <c r="BEV447"/>
      <c r="BEW447"/>
      <c r="BEX447"/>
      <c r="BEY447"/>
      <c r="BEZ447"/>
      <c r="BFA447"/>
      <c r="BFB447"/>
      <c r="BFC447"/>
      <c r="BFD447"/>
      <c r="BFE447"/>
      <c r="BFF447"/>
      <c r="BFG447"/>
      <c r="BFH447"/>
      <c r="BFI447"/>
      <c r="BFJ447"/>
      <c r="BFK447"/>
      <c r="BFL447"/>
      <c r="BFM447"/>
      <c r="BFN447"/>
      <c r="BFO447"/>
      <c r="BFP447"/>
      <c r="BFQ447"/>
      <c r="BFR447"/>
      <c r="BFS447"/>
      <c r="BFT447"/>
      <c r="BFU447"/>
      <c r="BFV447"/>
      <c r="BFW447"/>
      <c r="BFX447"/>
      <c r="BFY447"/>
      <c r="BFZ447"/>
      <c r="BGA447"/>
      <c r="BGB447"/>
      <c r="BGC447"/>
      <c r="BGD447"/>
      <c r="BGE447"/>
      <c r="BGF447"/>
      <c r="BGG447"/>
      <c r="BGH447"/>
      <c r="BGI447"/>
      <c r="BGJ447"/>
      <c r="BGK447"/>
      <c r="BGL447"/>
      <c r="BGM447"/>
      <c r="BGN447"/>
      <c r="BGO447"/>
      <c r="BGP447"/>
      <c r="BGQ447"/>
      <c r="BGR447"/>
      <c r="BGS447"/>
      <c r="BGT447"/>
      <c r="BGU447"/>
      <c r="BGV447"/>
      <c r="BGW447"/>
      <c r="BGX447"/>
      <c r="BGY447"/>
      <c r="BGZ447"/>
      <c r="BHA447"/>
      <c r="BHB447"/>
      <c r="BHC447"/>
      <c r="BHD447"/>
      <c r="BHE447"/>
      <c r="BHF447"/>
      <c r="BHG447"/>
      <c r="BHH447"/>
      <c r="BHI447"/>
      <c r="BHJ447"/>
      <c r="BHK447"/>
      <c r="BHL447"/>
      <c r="BHM447"/>
      <c r="BHN447"/>
      <c r="BHO447"/>
      <c r="BHP447"/>
      <c r="BHQ447"/>
      <c r="BHR447"/>
      <c r="BHS447"/>
      <c r="BHT447"/>
      <c r="BHU447"/>
      <c r="BHV447"/>
      <c r="BHW447"/>
      <c r="BHX447"/>
      <c r="BHY447"/>
      <c r="BHZ447"/>
      <c r="BIA447"/>
      <c r="BIB447"/>
      <c r="BIC447"/>
      <c r="BID447"/>
      <c r="BIE447"/>
      <c r="BIF447"/>
      <c r="BIG447"/>
      <c r="BIH447"/>
      <c r="BII447"/>
      <c r="BIJ447"/>
      <c r="BIK447"/>
      <c r="BIL447"/>
      <c r="BIM447"/>
      <c r="BIN447"/>
      <c r="BIO447"/>
      <c r="BIP447"/>
      <c r="BIQ447"/>
      <c r="BIR447"/>
      <c r="BIS447"/>
      <c r="BIT447"/>
      <c r="BIU447"/>
      <c r="BIV447"/>
      <c r="BIW447"/>
      <c r="BIX447"/>
      <c r="BIY447"/>
      <c r="BIZ447"/>
      <c r="BJA447"/>
      <c r="BJB447"/>
      <c r="BJC447"/>
      <c r="BJD447"/>
      <c r="BJE447"/>
      <c r="BJF447"/>
      <c r="BJG447"/>
      <c r="BJH447"/>
      <c r="BJI447"/>
      <c r="BJJ447"/>
      <c r="BJK447"/>
      <c r="BJL447"/>
      <c r="BJM447"/>
      <c r="BJN447"/>
      <c r="BJO447"/>
      <c r="BJP447"/>
      <c r="BJQ447"/>
      <c r="BJR447"/>
      <c r="BJS447"/>
      <c r="BJT447"/>
      <c r="BJU447"/>
      <c r="BJV447"/>
      <c r="BJW447"/>
      <c r="BJX447"/>
      <c r="BJY447"/>
      <c r="BJZ447"/>
      <c r="BKA447"/>
      <c r="BKB447"/>
      <c r="BKC447"/>
      <c r="BKD447"/>
      <c r="BKE447"/>
      <c r="BKF447"/>
      <c r="BKG447"/>
      <c r="BKH447"/>
      <c r="BKI447"/>
      <c r="BKJ447"/>
      <c r="BKK447"/>
      <c r="BKL447"/>
      <c r="BKM447"/>
      <c r="BKN447"/>
      <c r="BKO447"/>
      <c r="BKP447"/>
      <c r="BKQ447"/>
      <c r="BKR447"/>
      <c r="BKS447"/>
      <c r="BKT447"/>
      <c r="BKU447"/>
      <c r="BKV447"/>
      <c r="BKW447"/>
      <c r="BKX447"/>
      <c r="BKY447"/>
      <c r="BKZ447"/>
      <c r="BLA447"/>
      <c r="BLB447"/>
      <c r="BLC447"/>
      <c r="BLD447"/>
      <c r="BLE447"/>
      <c r="BLF447"/>
      <c r="BLG447"/>
      <c r="BLH447"/>
      <c r="BLI447"/>
      <c r="BLJ447"/>
      <c r="BLK447"/>
      <c r="BLL447"/>
      <c r="BLM447"/>
      <c r="BLN447"/>
      <c r="BLO447"/>
      <c r="BLP447"/>
      <c r="BLQ447"/>
      <c r="BLR447"/>
      <c r="BLS447"/>
      <c r="BLT447"/>
      <c r="BLU447"/>
      <c r="BLV447"/>
      <c r="BLW447"/>
      <c r="BLX447"/>
      <c r="BLY447"/>
      <c r="BLZ447"/>
      <c r="BMA447"/>
      <c r="BMB447"/>
      <c r="BMC447"/>
      <c r="BMD447"/>
      <c r="BME447"/>
      <c r="BMF447"/>
      <c r="BMG447"/>
      <c r="BMH447"/>
      <c r="BMI447"/>
      <c r="BMJ447"/>
      <c r="BMK447"/>
      <c r="BML447"/>
      <c r="BMM447"/>
      <c r="BMN447"/>
      <c r="BMO447"/>
      <c r="BMP447"/>
      <c r="BMQ447"/>
      <c r="BMR447"/>
      <c r="BMS447"/>
      <c r="BMT447"/>
      <c r="BMU447"/>
      <c r="BMV447"/>
      <c r="BMW447"/>
      <c r="BMX447"/>
      <c r="BMY447"/>
      <c r="BMZ447"/>
      <c r="BNA447"/>
      <c r="BNB447"/>
      <c r="BNC447"/>
      <c r="BND447"/>
      <c r="BNE447"/>
      <c r="BNF447"/>
      <c r="BNG447"/>
      <c r="BNH447"/>
      <c r="BNI447"/>
      <c r="BNJ447"/>
      <c r="BNK447"/>
      <c r="BNL447"/>
      <c r="BNM447"/>
      <c r="BNN447"/>
      <c r="BNO447"/>
      <c r="BNP447"/>
      <c r="BNQ447"/>
      <c r="BNR447"/>
      <c r="BNS447"/>
      <c r="BNT447"/>
      <c r="BNU447"/>
      <c r="BNV447"/>
      <c r="BNW447"/>
      <c r="BNX447"/>
      <c r="BNY447"/>
      <c r="BNZ447"/>
      <c r="BOA447"/>
      <c r="BOB447"/>
      <c r="BOC447"/>
      <c r="BOD447"/>
      <c r="BOE447"/>
      <c r="BOF447"/>
      <c r="BOG447"/>
      <c r="BOH447"/>
      <c r="BOI447"/>
      <c r="BOJ447"/>
      <c r="BOK447"/>
      <c r="BOL447"/>
      <c r="BOM447"/>
      <c r="BON447"/>
      <c r="BOO447"/>
      <c r="BOP447"/>
      <c r="BOQ447"/>
      <c r="BOR447"/>
      <c r="BOS447"/>
      <c r="BOT447"/>
      <c r="BOU447"/>
      <c r="BOV447"/>
      <c r="BOW447"/>
      <c r="BOX447"/>
      <c r="BOY447"/>
      <c r="BOZ447"/>
      <c r="BPA447"/>
      <c r="BPB447"/>
      <c r="BPC447"/>
      <c r="BPD447"/>
      <c r="BPE447"/>
      <c r="BPF447"/>
      <c r="BPG447"/>
      <c r="BPH447"/>
      <c r="BPI447"/>
      <c r="BPJ447"/>
      <c r="BPK447"/>
      <c r="BPL447"/>
      <c r="BPM447"/>
      <c r="BPN447"/>
      <c r="BPO447"/>
      <c r="BPP447"/>
      <c r="BPQ447"/>
      <c r="BPR447"/>
      <c r="BPS447"/>
      <c r="BPT447"/>
      <c r="BPU447"/>
      <c r="BPV447"/>
      <c r="BPW447"/>
      <c r="BPX447"/>
      <c r="BPY447"/>
      <c r="BPZ447"/>
      <c r="BQA447"/>
      <c r="BQB447"/>
      <c r="BQC447"/>
      <c r="BQD447"/>
      <c r="BQE447"/>
      <c r="BQF447"/>
      <c r="BQG447"/>
      <c r="BQH447"/>
      <c r="BQI447"/>
      <c r="BQJ447"/>
      <c r="BQK447"/>
      <c r="BQL447"/>
      <c r="BQM447"/>
      <c r="BQN447"/>
      <c r="BQO447"/>
      <c r="BQP447"/>
      <c r="BQQ447"/>
      <c r="BQR447"/>
      <c r="BQS447"/>
      <c r="BQT447"/>
      <c r="BQU447"/>
      <c r="BQV447"/>
      <c r="BQW447"/>
      <c r="BQX447"/>
      <c r="BQY447"/>
      <c r="BQZ447"/>
      <c r="BRA447"/>
      <c r="BRB447"/>
      <c r="BRC447"/>
      <c r="BRD447"/>
      <c r="BRE447"/>
      <c r="BRF447"/>
      <c r="BRG447"/>
      <c r="BRH447"/>
      <c r="BRI447"/>
      <c r="BRJ447"/>
      <c r="BRK447"/>
      <c r="BRL447"/>
      <c r="BRM447"/>
      <c r="BRN447"/>
      <c r="BRO447"/>
      <c r="BRP447"/>
      <c r="BRQ447"/>
      <c r="BRR447"/>
      <c r="BRS447"/>
      <c r="BRT447"/>
      <c r="BRU447"/>
      <c r="BRV447"/>
      <c r="BRW447"/>
      <c r="BRX447"/>
      <c r="BRY447"/>
      <c r="BRZ447"/>
      <c r="BSA447"/>
      <c r="BSB447"/>
      <c r="BSC447"/>
      <c r="BSD447"/>
      <c r="BSE447"/>
      <c r="BSF447"/>
      <c r="BSG447"/>
      <c r="BSH447"/>
      <c r="BSI447"/>
      <c r="BSJ447"/>
      <c r="BSK447"/>
      <c r="BSL447"/>
      <c r="BSM447"/>
      <c r="BSN447"/>
      <c r="BSO447"/>
      <c r="BSP447"/>
      <c r="BSQ447"/>
      <c r="BSR447"/>
      <c r="BSS447"/>
      <c r="BST447"/>
      <c r="BSU447"/>
      <c r="BSV447"/>
      <c r="BSW447"/>
      <c r="BSX447"/>
      <c r="BSY447"/>
      <c r="BSZ447"/>
      <c r="BTA447"/>
      <c r="BTB447"/>
      <c r="BTC447"/>
      <c r="BTD447"/>
      <c r="BTE447"/>
      <c r="BTF447"/>
      <c r="BTG447"/>
      <c r="BTH447"/>
      <c r="BTI447"/>
      <c r="BTJ447"/>
      <c r="BTK447"/>
      <c r="BTL447"/>
      <c r="BTM447"/>
      <c r="BTN447"/>
      <c r="BTO447"/>
      <c r="BTP447"/>
      <c r="BTQ447"/>
      <c r="BTR447"/>
      <c r="BTS447"/>
      <c r="BTT447"/>
      <c r="BTU447"/>
      <c r="BTV447"/>
      <c r="BTW447"/>
      <c r="BTX447"/>
      <c r="BTY447"/>
      <c r="BTZ447"/>
      <c r="BUA447"/>
      <c r="BUB447"/>
      <c r="BUC447"/>
      <c r="BUD447"/>
      <c r="BUE447"/>
      <c r="BUF447"/>
      <c r="BUG447"/>
      <c r="BUH447"/>
      <c r="BUI447"/>
      <c r="BUJ447"/>
      <c r="BUK447"/>
      <c r="BUL447"/>
      <c r="BUM447"/>
      <c r="BUN447"/>
      <c r="BUO447"/>
      <c r="BUP447"/>
      <c r="BUQ447"/>
      <c r="BUR447"/>
      <c r="BUS447"/>
      <c r="BUT447"/>
      <c r="BUU447"/>
      <c r="BUV447"/>
      <c r="BUW447"/>
      <c r="BUX447"/>
      <c r="BUY447"/>
      <c r="BUZ447"/>
      <c r="BVA447"/>
      <c r="BVB447"/>
      <c r="BVC447"/>
      <c r="BVD447"/>
      <c r="BVE447"/>
      <c r="BVF447"/>
      <c r="BVG447"/>
      <c r="BVH447"/>
      <c r="BVI447"/>
      <c r="BVJ447"/>
      <c r="BVK447"/>
      <c r="BVL447"/>
      <c r="BVM447"/>
      <c r="BVN447"/>
      <c r="BVO447"/>
      <c r="BVP447"/>
      <c r="BVQ447"/>
      <c r="BVR447"/>
      <c r="BVS447"/>
      <c r="BVT447"/>
      <c r="BVU447"/>
      <c r="BVV447"/>
      <c r="BVW447"/>
      <c r="BVX447"/>
      <c r="BVY447"/>
      <c r="BVZ447"/>
      <c r="BWA447"/>
      <c r="BWB447"/>
      <c r="BWC447"/>
      <c r="BWD447"/>
      <c r="BWE447"/>
      <c r="BWF447"/>
      <c r="BWG447"/>
      <c r="BWH447"/>
      <c r="BWI447"/>
      <c r="BWJ447"/>
      <c r="BWK447"/>
      <c r="BWL447"/>
      <c r="BWM447"/>
      <c r="BWN447"/>
      <c r="BWO447"/>
      <c r="BWP447"/>
      <c r="BWQ447"/>
      <c r="BWR447"/>
      <c r="BWS447"/>
      <c r="BWT447"/>
      <c r="BWU447"/>
      <c r="BWV447"/>
      <c r="BWW447"/>
      <c r="BWX447"/>
      <c r="BWY447"/>
      <c r="BWZ447"/>
      <c r="BXA447"/>
      <c r="BXB447"/>
      <c r="BXC447"/>
      <c r="BXD447"/>
      <c r="BXE447"/>
      <c r="BXF447"/>
      <c r="BXG447"/>
      <c r="BXH447"/>
      <c r="BXI447"/>
      <c r="BXJ447"/>
      <c r="BXK447"/>
      <c r="BXL447"/>
      <c r="BXM447"/>
      <c r="BXN447"/>
      <c r="BXO447"/>
      <c r="BXP447"/>
      <c r="BXQ447"/>
      <c r="BXR447"/>
      <c r="BXS447"/>
      <c r="BXT447"/>
      <c r="BXU447"/>
      <c r="BXV447"/>
      <c r="BXW447"/>
      <c r="BXX447"/>
      <c r="BXY447"/>
      <c r="BXZ447"/>
      <c r="BYA447"/>
      <c r="BYB447"/>
      <c r="BYC447"/>
      <c r="BYD447"/>
      <c r="BYE447"/>
      <c r="BYF447"/>
      <c r="BYG447"/>
      <c r="BYH447"/>
      <c r="BYI447"/>
      <c r="BYJ447"/>
      <c r="BYK447"/>
      <c r="BYL447"/>
      <c r="BYM447"/>
      <c r="BYN447"/>
      <c r="BYO447"/>
      <c r="BYP447"/>
      <c r="BYQ447"/>
      <c r="BYR447"/>
      <c r="BYS447"/>
      <c r="BYT447"/>
      <c r="BYU447"/>
      <c r="BYV447"/>
      <c r="BYW447"/>
      <c r="BYX447"/>
      <c r="BYY447"/>
      <c r="BYZ447"/>
      <c r="BZA447"/>
      <c r="BZB447"/>
      <c r="BZC447"/>
      <c r="BZD447"/>
      <c r="BZE447"/>
      <c r="BZF447"/>
      <c r="BZG447"/>
      <c r="BZH447"/>
      <c r="BZI447"/>
      <c r="BZJ447"/>
      <c r="BZK447"/>
      <c r="BZL447"/>
      <c r="BZM447"/>
      <c r="BZN447"/>
      <c r="BZO447"/>
      <c r="BZP447"/>
      <c r="BZQ447"/>
      <c r="BZR447"/>
      <c r="BZS447"/>
      <c r="BZT447"/>
      <c r="BZU447"/>
      <c r="BZV447"/>
      <c r="BZW447"/>
      <c r="BZX447"/>
      <c r="BZY447"/>
      <c r="BZZ447"/>
      <c r="CAA447"/>
      <c r="CAB447"/>
      <c r="CAC447"/>
      <c r="CAD447"/>
      <c r="CAE447"/>
      <c r="CAF447"/>
      <c r="CAG447"/>
      <c r="CAH447"/>
      <c r="CAI447"/>
      <c r="CAJ447"/>
      <c r="CAK447"/>
      <c r="CAL447"/>
      <c r="CAM447"/>
      <c r="CAN447"/>
      <c r="CAO447"/>
      <c r="CAP447"/>
      <c r="CAQ447"/>
      <c r="CAR447"/>
      <c r="CAS447"/>
      <c r="CAT447"/>
      <c r="CAU447"/>
      <c r="CAV447"/>
      <c r="CAW447"/>
      <c r="CAX447"/>
      <c r="CAY447"/>
      <c r="CAZ447"/>
      <c r="CBA447"/>
      <c r="CBB447"/>
      <c r="CBC447"/>
      <c r="CBD447"/>
      <c r="CBE447"/>
      <c r="CBF447"/>
      <c r="CBG447"/>
      <c r="CBH447"/>
      <c r="CBI447"/>
      <c r="CBJ447"/>
      <c r="CBK447"/>
      <c r="CBL447"/>
      <c r="CBM447"/>
      <c r="CBN447"/>
      <c r="CBO447"/>
      <c r="CBP447"/>
      <c r="CBQ447"/>
      <c r="CBR447"/>
      <c r="CBS447"/>
      <c r="CBT447"/>
      <c r="CBU447"/>
      <c r="CBV447"/>
      <c r="CBW447"/>
      <c r="CBX447"/>
      <c r="CBY447"/>
      <c r="CBZ447"/>
      <c r="CCA447"/>
      <c r="CCB447"/>
      <c r="CCC447"/>
      <c r="CCD447"/>
      <c r="CCE447"/>
      <c r="CCF447"/>
      <c r="CCG447"/>
      <c r="CCH447"/>
      <c r="CCI447"/>
      <c r="CCJ447"/>
      <c r="CCK447"/>
      <c r="CCL447"/>
      <c r="CCM447"/>
      <c r="CCN447"/>
      <c r="CCO447"/>
      <c r="CCP447"/>
      <c r="CCQ447"/>
      <c r="CCR447"/>
      <c r="CCS447"/>
      <c r="CCT447"/>
      <c r="CCU447"/>
      <c r="CCV447"/>
      <c r="CCW447"/>
      <c r="CCX447"/>
      <c r="CCY447"/>
      <c r="CCZ447"/>
      <c r="CDA447"/>
      <c r="CDB447"/>
      <c r="CDC447"/>
      <c r="CDD447"/>
      <c r="CDE447"/>
      <c r="CDF447"/>
      <c r="CDG447"/>
      <c r="CDH447"/>
      <c r="CDI447"/>
      <c r="CDJ447"/>
      <c r="CDK447"/>
      <c r="CDL447"/>
      <c r="CDM447"/>
      <c r="CDN447"/>
      <c r="CDO447"/>
      <c r="CDP447"/>
      <c r="CDQ447"/>
      <c r="CDR447"/>
      <c r="CDS447"/>
      <c r="CDT447"/>
      <c r="CDU447"/>
      <c r="CDV447"/>
      <c r="CDW447"/>
      <c r="CDX447"/>
      <c r="CDY447"/>
      <c r="CDZ447"/>
      <c r="CEA447"/>
      <c r="CEB447"/>
      <c r="CEC447"/>
      <c r="CED447"/>
      <c r="CEE447"/>
      <c r="CEF447"/>
      <c r="CEG447"/>
      <c r="CEH447"/>
      <c r="CEI447"/>
      <c r="CEJ447"/>
      <c r="CEK447"/>
      <c r="CEL447"/>
      <c r="CEM447"/>
      <c r="CEN447"/>
      <c r="CEO447"/>
      <c r="CEP447"/>
      <c r="CEQ447"/>
      <c r="CER447"/>
      <c r="CES447"/>
      <c r="CET447"/>
      <c r="CEU447"/>
      <c r="CEV447"/>
      <c r="CEW447"/>
      <c r="CEX447"/>
      <c r="CEY447"/>
      <c r="CEZ447"/>
      <c r="CFA447"/>
      <c r="CFB447"/>
      <c r="CFC447"/>
      <c r="CFD447"/>
      <c r="CFE447"/>
      <c r="CFF447"/>
      <c r="CFG447"/>
      <c r="CFH447"/>
      <c r="CFI447"/>
      <c r="CFJ447"/>
      <c r="CFK447"/>
      <c r="CFL447"/>
      <c r="CFM447"/>
      <c r="CFN447"/>
      <c r="CFO447"/>
      <c r="CFP447"/>
      <c r="CFQ447"/>
      <c r="CFR447"/>
      <c r="CFS447"/>
      <c r="CFT447"/>
      <c r="CFU447"/>
      <c r="CFV447"/>
      <c r="CFW447"/>
      <c r="CFX447"/>
      <c r="CFY447"/>
      <c r="CFZ447"/>
      <c r="CGA447"/>
      <c r="CGB447"/>
      <c r="CGC447"/>
      <c r="CGD447"/>
      <c r="CGE447"/>
      <c r="CGF447"/>
      <c r="CGG447"/>
      <c r="CGH447"/>
      <c r="CGI447"/>
      <c r="CGJ447"/>
      <c r="CGK447"/>
      <c r="CGL447"/>
      <c r="CGM447"/>
      <c r="CGN447"/>
      <c r="CGO447"/>
      <c r="CGP447"/>
      <c r="CGQ447"/>
      <c r="CGR447"/>
      <c r="CGS447"/>
      <c r="CGT447"/>
      <c r="CGU447"/>
      <c r="CGV447"/>
      <c r="CGW447"/>
      <c r="CGX447"/>
      <c r="CGY447"/>
      <c r="CGZ447"/>
      <c r="CHA447"/>
      <c r="CHB447"/>
      <c r="CHC447"/>
      <c r="CHD447"/>
      <c r="CHE447"/>
      <c r="CHF447"/>
      <c r="CHG447"/>
      <c r="CHH447"/>
      <c r="CHI447"/>
      <c r="CHJ447"/>
      <c r="CHK447"/>
      <c r="CHL447"/>
      <c r="CHM447"/>
      <c r="CHN447"/>
      <c r="CHO447"/>
      <c r="CHP447"/>
      <c r="CHQ447"/>
      <c r="CHR447"/>
      <c r="CHS447"/>
      <c r="CHT447"/>
      <c r="CHU447"/>
      <c r="CHV447"/>
      <c r="CHW447"/>
      <c r="CHX447"/>
      <c r="CHY447"/>
      <c r="CHZ447"/>
      <c r="CIA447"/>
      <c r="CIB447"/>
      <c r="CIC447"/>
      <c r="CID447"/>
      <c r="CIE447"/>
      <c r="CIF447"/>
      <c r="CIG447"/>
      <c r="CIH447"/>
      <c r="CII447"/>
      <c r="CIJ447"/>
      <c r="CIK447"/>
      <c r="CIL447"/>
      <c r="CIM447"/>
      <c r="CIN447"/>
      <c r="CIO447"/>
      <c r="CIP447"/>
      <c r="CIQ447"/>
      <c r="CIR447"/>
      <c r="CIS447"/>
      <c r="CIT447"/>
      <c r="CIU447"/>
      <c r="CIV447"/>
      <c r="CIW447"/>
      <c r="CIX447"/>
      <c r="CIY447"/>
      <c r="CIZ447"/>
      <c r="CJA447"/>
      <c r="CJB447"/>
      <c r="CJC447"/>
      <c r="CJD447"/>
      <c r="CJE447"/>
      <c r="CJF447"/>
      <c r="CJG447"/>
      <c r="CJH447"/>
      <c r="CJI447"/>
      <c r="CJJ447"/>
      <c r="CJK447"/>
      <c r="CJL447"/>
      <c r="CJM447"/>
      <c r="CJN447"/>
      <c r="CJO447"/>
      <c r="CJP447"/>
      <c r="CJQ447"/>
      <c r="CJR447"/>
      <c r="CJS447"/>
      <c r="CJT447"/>
      <c r="CJU447"/>
      <c r="CJV447"/>
      <c r="CJW447"/>
      <c r="CJX447"/>
      <c r="CJY447"/>
      <c r="CJZ447"/>
      <c r="CKA447"/>
      <c r="CKB447"/>
      <c r="CKC447"/>
      <c r="CKD447"/>
      <c r="CKE447"/>
      <c r="CKF447"/>
      <c r="CKG447"/>
      <c r="CKH447"/>
      <c r="CKI447"/>
      <c r="CKJ447"/>
      <c r="CKK447"/>
      <c r="CKL447"/>
      <c r="CKM447"/>
      <c r="CKN447"/>
      <c r="CKO447"/>
      <c r="CKP447"/>
      <c r="CKQ447"/>
      <c r="CKR447"/>
      <c r="CKS447"/>
      <c r="CKT447"/>
      <c r="CKU447"/>
      <c r="CKV447"/>
      <c r="CKW447"/>
      <c r="CKX447"/>
      <c r="CKY447"/>
      <c r="CKZ447"/>
      <c r="CLA447"/>
      <c r="CLB447"/>
      <c r="CLC447"/>
      <c r="CLD447"/>
      <c r="CLE447"/>
      <c r="CLF447"/>
      <c r="CLG447"/>
      <c r="CLH447"/>
      <c r="CLI447"/>
      <c r="CLJ447"/>
      <c r="CLK447"/>
      <c r="CLL447"/>
      <c r="CLM447"/>
      <c r="CLN447"/>
      <c r="CLO447"/>
      <c r="CLP447"/>
      <c r="CLQ447"/>
      <c r="CLR447"/>
      <c r="CLS447"/>
      <c r="CLT447"/>
      <c r="CLU447"/>
      <c r="CLV447"/>
      <c r="CLW447"/>
      <c r="CLX447"/>
      <c r="CLY447"/>
      <c r="CLZ447"/>
      <c r="CMA447"/>
      <c r="CMB447"/>
      <c r="CMC447"/>
      <c r="CMD447"/>
      <c r="CME447"/>
      <c r="CMF447"/>
      <c r="CMG447"/>
      <c r="CMH447"/>
      <c r="CMI447"/>
      <c r="CMJ447"/>
      <c r="CMK447"/>
      <c r="CML447"/>
      <c r="CMM447"/>
      <c r="CMN447"/>
      <c r="CMO447"/>
      <c r="CMP447"/>
      <c r="CMQ447"/>
      <c r="CMR447"/>
      <c r="CMS447"/>
      <c r="CMT447"/>
      <c r="CMU447"/>
      <c r="CMV447"/>
      <c r="CMW447"/>
      <c r="CMX447"/>
      <c r="CMY447"/>
      <c r="CMZ447"/>
      <c r="CNA447"/>
      <c r="CNB447"/>
      <c r="CNC447"/>
      <c r="CND447"/>
      <c r="CNE447"/>
      <c r="CNF447"/>
      <c r="CNG447"/>
      <c r="CNH447"/>
      <c r="CNI447"/>
      <c r="CNJ447"/>
      <c r="CNK447"/>
      <c r="CNL447"/>
      <c r="CNM447"/>
      <c r="CNN447"/>
      <c r="CNO447"/>
      <c r="CNP447"/>
      <c r="CNQ447"/>
      <c r="CNR447"/>
      <c r="CNS447"/>
      <c r="CNT447"/>
      <c r="CNU447"/>
      <c r="CNV447"/>
      <c r="CNW447"/>
      <c r="CNX447"/>
      <c r="CNY447"/>
      <c r="CNZ447"/>
      <c r="COA447"/>
      <c r="COB447"/>
      <c r="COC447"/>
      <c r="COD447"/>
      <c r="COE447"/>
      <c r="COF447"/>
      <c r="COG447"/>
      <c r="COH447"/>
      <c r="COI447"/>
      <c r="COJ447"/>
      <c r="COK447"/>
      <c r="COL447"/>
      <c r="COM447"/>
      <c r="CON447"/>
      <c r="COO447"/>
      <c r="COP447"/>
      <c r="COQ447"/>
      <c r="COR447"/>
      <c r="COS447"/>
      <c r="COT447"/>
      <c r="COU447"/>
      <c r="COV447"/>
      <c r="COW447"/>
      <c r="COX447"/>
      <c r="COY447"/>
      <c r="COZ447"/>
      <c r="CPA447"/>
      <c r="CPB447"/>
      <c r="CPC447"/>
      <c r="CPD447"/>
      <c r="CPE447"/>
      <c r="CPF447"/>
      <c r="CPG447"/>
      <c r="CPH447"/>
      <c r="CPI447"/>
      <c r="CPJ447"/>
      <c r="CPK447"/>
      <c r="CPL447"/>
      <c r="CPM447"/>
      <c r="CPN447"/>
      <c r="CPO447"/>
      <c r="CPP447"/>
      <c r="CPQ447"/>
      <c r="CPR447"/>
      <c r="CPS447"/>
      <c r="CPT447"/>
      <c r="CPU447"/>
      <c r="CPV447"/>
      <c r="CPW447"/>
      <c r="CPX447"/>
      <c r="CPY447"/>
      <c r="CPZ447"/>
      <c r="CQA447"/>
      <c r="CQB447"/>
      <c r="CQC447"/>
      <c r="CQD447"/>
      <c r="CQE447"/>
      <c r="CQF447"/>
      <c r="CQG447"/>
      <c r="CQH447"/>
      <c r="CQI447"/>
      <c r="CQJ447"/>
      <c r="CQK447"/>
      <c r="CQL447"/>
      <c r="CQM447"/>
      <c r="CQN447"/>
      <c r="CQO447"/>
      <c r="CQP447"/>
      <c r="CQQ447"/>
      <c r="CQR447"/>
      <c r="CQS447"/>
      <c r="CQT447"/>
      <c r="CQU447"/>
      <c r="CQV447"/>
      <c r="CQW447"/>
      <c r="CQX447"/>
      <c r="CQY447"/>
      <c r="CQZ447"/>
      <c r="CRA447"/>
      <c r="CRB447"/>
      <c r="CRC447"/>
      <c r="CRD447"/>
      <c r="CRE447"/>
      <c r="CRF447"/>
      <c r="CRG447"/>
      <c r="CRH447"/>
      <c r="CRI447"/>
      <c r="CRJ447"/>
      <c r="CRK447"/>
      <c r="CRL447"/>
      <c r="CRM447"/>
      <c r="CRN447"/>
      <c r="CRO447"/>
      <c r="CRP447"/>
      <c r="CRQ447"/>
      <c r="CRR447"/>
      <c r="CRS447"/>
      <c r="CRT447"/>
      <c r="CRU447"/>
      <c r="CRV447"/>
      <c r="CRW447"/>
      <c r="CRX447"/>
      <c r="CRY447"/>
      <c r="CRZ447"/>
      <c r="CSA447"/>
      <c r="CSB447"/>
      <c r="CSC447"/>
      <c r="CSD447"/>
      <c r="CSE447"/>
      <c r="CSF447"/>
      <c r="CSG447"/>
      <c r="CSH447"/>
      <c r="CSI447"/>
      <c r="CSJ447"/>
      <c r="CSK447"/>
      <c r="CSL447"/>
      <c r="CSM447"/>
      <c r="CSN447"/>
      <c r="CSO447"/>
      <c r="CSP447"/>
      <c r="CSQ447"/>
      <c r="CSR447"/>
      <c r="CSS447"/>
      <c r="CST447"/>
      <c r="CSU447"/>
      <c r="CSV447"/>
      <c r="CSW447"/>
      <c r="CSX447"/>
      <c r="CSY447"/>
      <c r="CSZ447"/>
      <c r="CTA447"/>
      <c r="CTB447"/>
      <c r="CTC447"/>
      <c r="CTD447"/>
      <c r="CTE447"/>
      <c r="CTF447"/>
      <c r="CTG447"/>
      <c r="CTH447"/>
      <c r="CTI447"/>
      <c r="CTJ447"/>
      <c r="CTK447"/>
      <c r="CTL447"/>
      <c r="CTM447"/>
      <c r="CTN447"/>
      <c r="CTO447"/>
      <c r="CTP447"/>
      <c r="CTQ447"/>
      <c r="CTR447"/>
      <c r="CTS447"/>
      <c r="CTT447"/>
      <c r="CTU447"/>
      <c r="CTV447"/>
      <c r="CTW447"/>
      <c r="CTX447"/>
      <c r="CTY447"/>
      <c r="CTZ447"/>
      <c r="CUA447"/>
      <c r="CUB447"/>
      <c r="CUC447"/>
      <c r="CUD447"/>
      <c r="CUE447"/>
      <c r="CUF447"/>
      <c r="CUG447"/>
      <c r="CUH447"/>
      <c r="CUI447"/>
      <c r="CUJ447"/>
      <c r="CUK447"/>
      <c r="CUL447"/>
      <c r="CUM447"/>
      <c r="CUN447"/>
      <c r="CUO447"/>
      <c r="CUP447"/>
      <c r="CUQ447"/>
      <c r="CUR447"/>
      <c r="CUS447"/>
      <c r="CUT447"/>
      <c r="CUU447"/>
      <c r="CUV447"/>
      <c r="CUW447"/>
      <c r="CUX447"/>
      <c r="CUY447"/>
      <c r="CUZ447"/>
      <c r="CVA447"/>
      <c r="CVB447"/>
      <c r="CVC447"/>
      <c r="CVD447"/>
      <c r="CVE447"/>
      <c r="CVF447"/>
      <c r="CVG447"/>
      <c r="CVH447"/>
      <c r="CVI447"/>
      <c r="CVJ447"/>
      <c r="CVK447"/>
      <c r="CVL447"/>
      <c r="CVM447"/>
      <c r="CVN447"/>
      <c r="CVO447"/>
      <c r="CVP447"/>
      <c r="CVQ447"/>
      <c r="CVR447"/>
      <c r="CVS447"/>
      <c r="CVT447"/>
      <c r="CVU447"/>
      <c r="CVV447"/>
      <c r="CVW447"/>
      <c r="CVX447"/>
      <c r="CVY447"/>
      <c r="CVZ447"/>
      <c r="CWA447"/>
      <c r="CWB447"/>
      <c r="CWC447"/>
      <c r="CWD447"/>
      <c r="CWE447"/>
      <c r="CWF447"/>
      <c r="CWG447"/>
      <c r="CWH447"/>
      <c r="CWI447"/>
      <c r="CWJ447"/>
      <c r="CWK447"/>
      <c r="CWL447"/>
      <c r="CWM447"/>
      <c r="CWN447"/>
      <c r="CWO447"/>
      <c r="CWP447"/>
      <c r="CWQ447"/>
      <c r="CWR447"/>
      <c r="CWS447"/>
      <c r="CWT447"/>
      <c r="CWU447"/>
      <c r="CWV447"/>
      <c r="CWW447"/>
      <c r="CWX447"/>
      <c r="CWY447"/>
      <c r="CWZ447"/>
      <c r="CXA447"/>
      <c r="CXB447"/>
      <c r="CXC447"/>
      <c r="CXD447"/>
      <c r="CXE447"/>
      <c r="CXF447"/>
      <c r="CXG447"/>
      <c r="CXH447"/>
      <c r="CXI447"/>
      <c r="CXJ447"/>
      <c r="CXK447"/>
      <c r="CXL447"/>
      <c r="CXM447"/>
      <c r="CXN447"/>
      <c r="CXO447"/>
      <c r="CXP447"/>
      <c r="CXQ447"/>
      <c r="CXR447"/>
      <c r="CXS447"/>
      <c r="CXT447"/>
      <c r="CXU447"/>
      <c r="CXV447"/>
      <c r="CXW447"/>
      <c r="CXX447"/>
      <c r="CXY447"/>
      <c r="CXZ447"/>
      <c r="CYA447"/>
      <c r="CYB447"/>
      <c r="CYC447"/>
      <c r="CYD447"/>
      <c r="CYE447"/>
      <c r="CYF447"/>
      <c r="CYG447"/>
      <c r="CYH447"/>
      <c r="CYI447"/>
      <c r="CYJ447"/>
      <c r="CYK447"/>
      <c r="CYL447"/>
      <c r="CYM447"/>
      <c r="CYN447"/>
      <c r="CYO447"/>
      <c r="CYP447"/>
      <c r="CYQ447"/>
      <c r="CYR447"/>
      <c r="CYS447"/>
      <c r="CYT447"/>
      <c r="CYU447"/>
      <c r="CYV447"/>
      <c r="CYW447"/>
      <c r="CYX447"/>
      <c r="CYY447"/>
      <c r="CYZ447"/>
      <c r="CZA447"/>
      <c r="CZB447"/>
      <c r="CZC447"/>
      <c r="CZD447"/>
      <c r="CZE447"/>
      <c r="CZF447"/>
      <c r="CZG447"/>
      <c r="CZH447"/>
      <c r="CZI447"/>
      <c r="CZJ447"/>
      <c r="CZK447"/>
      <c r="CZL447"/>
      <c r="CZM447"/>
      <c r="CZN447"/>
      <c r="CZO447"/>
      <c r="CZP447"/>
      <c r="CZQ447"/>
      <c r="CZR447"/>
      <c r="CZS447"/>
      <c r="CZT447"/>
      <c r="CZU447"/>
      <c r="CZV447"/>
      <c r="CZW447"/>
      <c r="CZX447"/>
      <c r="CZY447"/>
      <c r="CZZ447"/>
      <c r="DAA447"/>
      <c r="DAB447"/>
      <c r="DAC447"/>
      <c r="DAD447"/>
      <c r="DAE447"/>
      <c r="DAF447"/>
      <c r="DAG447"/>
      <c r="DAH447"/>
      <c r="DAI447"/>
      <c r="DAJ447"/>
      <c r="DAK447"/>
      <c r="DAL447"/>
      <c r="DAM447"/>
      <c r="DAN447"/>
      <c r="DAO447"/>
      <c r="DAP447"/>
      <c r="DAQ447"/>
      <c r="DAR447"/>
      <c r="DAS447"/>
      <c r="DAT447"/>
      <c r="DAU447"/>
      <c r="DAV447"/>
      <c r="DAW447"/>
      <c r="DAX447"/>
      <c r="DAY447"/>
      <c r="DAZ447"/>
      <c r="DBA447"/>
      <c r="DBB447"/>
      <c r="DBC447"/>
      <c r="DBD447"/>
      <c r="DBE447"/>
      <c r="DBF447"/>
      <c r="DBG447"/>
      <c r="DBH447"/>
      <c r="DBI447"/>
      <c r="DBJ447"/>
      <c r="DBK447"/>
      <c r="DBL447"/>
      <c r="DBM447"/>
      <c r="DBN447"/>
      <c r="DBO447"/>
      <c r="DBP447"/>
      <c r="DBQ447"/>
      <c r="DBR447"/>
      <c r="DBS447"/>
      <c r="DBT447"/>
      <c r="DBU447"/>
      <c r="DBV447"/>
      <c r="DBW447"/>
      <c r="DBX447"/>
      <c r="DBY447"/>
      <c r="DBZ447"/>
      <c r="DCA447"/>
      <c r="DCB447"/>
      <c r="DCC447"/>
      <c r="DCD447"/>
      <c r="DCE447"/>
      <c r="DCF447"/>
      <c r="DCG447"/>
      <c r="DCH447"/>
      <c r="DCI447"/>
      <c r="DCJ447"/>
      <c r="DCK447"/>
      <c r="DCL447"/>
      <c r="DCM447"/>
      <c r="DCN447"/>
      <c r="DCO447"/>
      <c r="DCP447"/>
      <c r="DCQ447"/>
      <c r="DCR447"/>
      <c r="DCS447"/>
      <c r="DCT447"/>
      <c r="DCU447"/>
      <c r="DCV447"/>
      <c r="DCW447"/>
      <c r="DCX447"/>
      <c r="DCY447"/>
      <c r="DCZ447"/>
      <c r="DDA447"/>
      <c r="DDB447"/>
      <c r="DDC447"/>
      <c r="DDD447"/>
      <c r="DDE447"/>
      <c r="DDF447"/>
      <c r="DDG447"/>
      <c r="DDH447"/>
      <c r="DDI447"/>
      <c r="DDJ447"/>
      <c r="DDK447"/>
      <c r="DDL447"/>
      <c r="DDM447"/>
      <c r="DDN447"/>
      <c r="DDO447"/>
      <c r="DDP447"/>
      <c r="DDQ447"/>
      <c r="DDR447"/>
      <c r="DDS447"/>
      <c r="DDT447"/>
      <c r="DDU447"/>
      <c r="DDV447"/>
      <c r="DDW447"/>
      <c r="DDX447"/>
      <c r="DDY447"/>
      <c r="DDZ447"/>
      <c r="DEA447"/>
      <c r="DEB447"/>
      <c r="DEC447"/>
      <c r="DED447"/>
      <c r="DEE447"/>
      <c r="DEF447"/>
      <c r="DEG447"/>
      <c r="DEH447"/>
      <c r="DEI447"/>
      <c r="DEJ447"/>
      <c r="DEK447"/>
      <c r="DEL447"/>
      <c r="DEM447"/>
      <c r="DEN447"/>
      <c r="DEO447"/>
      <c r="DEP447"/>
      <c r="DEQ447"/>
      <c r="DER447"/>
      <c r="DES447"/>
      <c r="DET447"/>
      <c r="DEU447"/>
      <c r="DEV447"/>
      <c r="DEW447"/>
      <c r="DEX447"/>
      <c r="DEY447"/>
      <c r="DEZ447"/>
      <c r="DFA447"/>
      <c r="DFB447"/>
      <c r="DFC447"/>
      <c r="DFD447"/>
      <c r="DFE447"/>
      <c r="DFF447"/>
      <c r="DFG447"/>
      <c r="DFH447"/>
      <c r="DFI447"/>
      <c r="DFJ447"/>
      <c r="DFK447"/>
      <c r="DFL447"/>
      <c r="DFM447"/>
      <c r="DFN447"/>
      <c r="DFO447"/>
      <c r="DFP447"/>
      <c r="DFQ447"/>
      <c r="DFR447"/>
      <c r="DFS447"/>
      <c r="DFT447"/>
      <c r="DFU447"/>
      <c r="DFV447"/>
      <c r="DFW447"/>
      <c r="DFX447"/>
      <c r="DFY447"/>
      <c r="DFZ447"/>
      <c r="DGA447"/>
      <c r="DGB447"/>
      <c r="DGC447"/>
      <c r="DGD447"/>
      <c r="DGE447"/>
      <c r="DGF447"/>
      <c r="DGG447"/>
      <c r="DGH447"/>
      <c r="DGI447"/>
      <c r="DGJ447"/>
      <c r="DGK447"/>
      <c r="DGL447"/>
      <c r="DGM447"/>
      <c r="DGN447"/>
      <c r="DGO447"/>
      <c r="DGP447"/>
      <c r="DGQ447"/>
      <c r="DGR447"/>
      <c r="DGS447"/>
      <c r="DGT447"/>
      <c r="DGU447"/>
      <c r="DGV447"/>
      <c r="DGW447"/>
      <c r="DGX447"/>
      <c r="DGY447"/>
      <c r="DGZ447"/>
      <c r="DHA447"/>
      <c r="DHB447"/>
      <c r="DHC447"/>
      <c r="DHD447"/>
      <c r="DHE447"/>
      <c r="DHF447"/>
      <c r="DHG447"/>
      <c r="DHH447"/>
      <c r="DHI447"/>
      <c r="DHJ447"/>
      <c r="DHK447"/>
      <c r="DHL447"/>
      <c r="DHM447"/>
      <c r="DHN447"/>
      <c r="DHO447"/>
      <c r="DHP447"/>
      <c r="DHQ447"/>
      <c r="DHR447"/>
      <c r="DHS447"/>
      <c r="DHT447"/>
      <c r="DHU447"/>
      <c r="DHV447"/>
      <c r="DHW447"/>
      <c r="DHX447"/>
      <c r="DHY447"/>
      <c r="DHZ447"/>
      <c r="DIA447"/>
      <c r="DIB447"/>
      <c r="DIC447"/>
      <c r="DID447"/>
      <c r="DIE447"/>
      <c r="DIF447"/>
      <c r="DIG447"/>
      <c r="DIH447"/>
      <c r="DII447"/>
      <c r="DIJ447"/>
      <c r="DIK447"/>
      <c r="DIL447"/>
      <c r="DIM447"/>
      <c r="DIN447"/>
      <c r="DIO447"/>
      <c r="DIP447"/>
      <c r="DIQ447"/>
      <c r="DIR447"/>
      <c r="DIS447"/>
      <c r="DIT447"/>
      <c r="DIU447"/>
      <c r="DIV447"/>
      <c r="DIW447"/>
      <c r="DIX447"/>
      <c r="DIY447"/>
      <c r="DIZ447"/>
      <c r="DJA447"/>
      <c r="DJB447"/>
      <c r="DJC447"/>
      <c r="DJD447"/>
      <c r="DJE447"/>
      <c r="DJF447"/>
      <c r="DJG447"/>
      <c r="DJH447"/>
      <c r="DJI447"/>
      <c r="DJJ447"/>
      <c r="DJK447"/>
      <c r="DJL447"/>
      <c r="DJM447"/>
      <c r="DJN447"/>
      <c r="DJO447"/>
      <c r="DJP447"/>
      <c r="DJQ447"/>
      <c r="DJR447"/>
      <c r="DJS447"/>
      <c r="DJT447"/>
      <c r="DJU447"/>
      <c r="DJV447"/>
      <c r="DJW447"/>
      <c r="DJX447"/>
      <c r="DJY447"/>
      <c r="DJZ447"/>
      <c r="DKA447"/>
      <c r="DKB447"/>
      <c r="DKC447"/>
      <c r="DKD447"/>
      <c r="DKE447"/>
      <c r="DKF447"/>
      <c r="DKG447"/>
      <c r="DKH447"/>
      <c r="DKI447"/>
      <c r="DKJ447"/>
      <c r="DKK447"/>
      <c r="DKL447"/>
      <c r="DKM447"/>
      <c r="DKN447"/>
      <c r="DKO447"/>
      <c r="DKP447"/>
      <c r="DKQ447"/>
      <c r="DKR447"/>
      <c r="DKS447"/>
      <c r="DKT447"/>
      <c r="DKU447"/>
      <c r="DKV447"/>
      <c r="DKW447"/>
      <c r="DKX447"/>
      <c r="DKY447"/>
      <c r="DKZ447"/>
      <c r="DLA447"/>
      <c r="DLB447"/>
      <c r="DLC447"/>
      <c r="DLD447"/>
      <c r="DLE447"/>
      <c r="DLF447"/>
      <c r="DLG447"/>
      <c r="DLH447"/>
      <c r="DLI447"/>
      <c r="DLJ447"/>
      <c r="DLK447"/>
      <c r="DLL447"/>
      <c r="DLM447"/>
      <c r="DLN447"/>
      <c r="DLO447"/>
      <c r="DLP447"/>
      <c r="DLQ447"/>
      <c r="DLR447"/>
      <c r="DLS447"/>
      <c r="DLT447"/>
      <c r="DLU447"/>
      <c r="DLV447"/>
      <c r="DLW447"/>
      <c r="DLX447"/>
      <c r="DLY447"/>
      <c r="DLZ447"/>
      <c r="DMA447"/>
      <c r="DMB447"/>
      <c r="DMC447"/>
      <c r="DMD447"/>
      <c r="DME447"/>
      <c r="DMF447"/>
      <c r="DMG447"/>
      <c r="DMH447"/>
      <c r="DMI447"/>
      <c r="DMJ447"/>
      <c r="DMK447"/>
      <c r="DML447"/>
      <c r="DMM447"/>
      <c r="DMN447"/>
      <c r="DMO447"/>
      <c r="DMP447"/>
      <c r="DMQ447"/>
      <c r="DMR447"/>
      <c r="DMS447"/>
      <c r="DMT447"/>
      <c r="DMU447"/>
      <c r="DMV447"/>
      <c r="DMW447"/>
      <c r="DMX447"/>
      <c r="DMY447"/>
      <c r="DMZ447"/>
      <c r="DNA447"/>
      <c r="DNB447"/>
      <c r="DNC447"/>
      <c r="DND447"/>
      <c r="DNE447"/>
      <c r="DNF447"/>
      <c r="DNG447"/>
      <c r="DNH447"/>
      <c r="DNI447"/>
      <c r="DNJ447"/>
      <c r="DNK447"/>
      <c r="DNL447"/>
      <c r="DNM447"/>
      <c r="DNN447"/>
      <c r="DNO447"/>
      <c r="DNP447"/>
      <c r="DNQ447"/>
      <c r="DNR447"/>
      <c r="DNS447"/>
      <c r="DNT447"/>
      <c r="DNU447"/>
      <c r="DNV447"/>
      <c r="DNW447"/>
      <c r="DNX447"/>
      <c r="DNY447"/>
      <c r="DNZ447"/>
      <c r="DOA447"/>
      <c r="DOB447"/>
      <c r="DOC447"/>
      <c r="DOD447"/>
      <c r="DOE447"/>
      <c r="DOF447"/>
      <c r="DOG447"/>
      <c r="DOH447"/>
      <c r="DOI447"/>
      <c r="DOJ447"/>
      <c r="DOK447"/>
      <c r="DOL447"/>
      <c r="DOM447"/>
      <c r="DON447"/>
      <c r="DOO447"/>
      <c r="DOP447"/>
      <c r="DOQ447"/>
      <c r="DOR447"/>
      <c r="DOS447"/>
      <c r="DOT447"/>
      <c r="DOU447"/>
      <c r="DOV447"/>
      <c r="DOW447"/>
      <c r="DOX447"/>
      <c r="DOY447"/>
      <c r="DOZ447"/>
      <c r="DPA447"/>
      <c r="DPB447"/>
      <c r="DPC447"/>
      <c r="DPD447"/>
      <c r="DPE447"/>
      <c r="DPF447"/>
      <c r="DPG447"/>
      <c r="DPH447"/>
      <c r="DPI447"/>
      <c r="DPJ447"/>
      <c r="DPK447"/>
      <c r="DPL447"/>
      <c r="DPM447"/>
      <c r="DPN447"/>
      <c r="DPO447"/>
      <c r="DPP447"/>
      <c r="DPQ447"/>
      <c r="DPR447"/>
      <c r="DPS447"/>
      <c r="DPT447"/>
      <c r="DPU447"/>
      <c r="DPV447"/>
      <c r="DPW447"/>
      <c r="DPX447"/>
      <c r="DPY447"/>
      <c r="DPZ447"/>
      <c r="DQA447"/>
      <c r="DQB447"/>
      <c r="DQC447"/>
      <c r="DQD447"/>
      <c r="DQE447"/>
      <c r="DQF447"/>
      <c r="DQG447"/>
      <c r="DQH447"/>
      <c r="DQI447"/>
      <c r="DQJ447"/>
      <c r="DQK447"/>
      <c r="DQL447"/>
      <c r="DQM447"/>
      <c r="DQN447"/>
      <c r="DQO447"/>
      <c r="DQP447"/>
      <c r="DQQ447"/>
      <c r="DQR447"/>
      <c r="DQS447"/>
      <c r="DQT447"/>
      <c r="DQU447"/>
      <c r="DQV447"/>
      <c r="DQW447"/>
      <c r="DQX447"/>
      <c r="DQY447"/>
      <c r="DQZ447"/>
      <c r="DRA447"/>
      <c r="DRB447"/>
      <c r="DRC447"/>
      <c r="DRD447"/>
      <c r="DRE447"/>
      <c r="DRF447"/>
      <c r="DRG447"/>
      <c r="DRH447"/>
      <c r="DRI447"/>
      <c r="DRJ447"/>
      <c r="DRK447"/>
      <c r="DRL447"/>
      <c r="DRM447"/>
      <c r="DRN447"/>
      <c r="DRO447"/>
      <c r="DRP447"/>
      <c r="DRQ447"/>
      <c r="DRR447"/>
      <c r="DRS447"/>
      <c r="DRT447"/>
      <c r="DRU447"/>
      <c r="DRV447"/>
      <c r="DRW447"/>
      <c r="DRX447"/>
      <c r="DRY447"/>
      <c r="DRZ447"/>
      <c r="DSA447"/>
      <c r="DSB447"/>
      <c r="DSC447"/>
      <c r="DSD447"/>
      <c r="DSE447"/>
      <c r="DSF447"/>
      <c r="DSG447"/>
      <c r="DSH447"/>
      <c r="DSI447"/>
      <c r="DSJ447"/>
      <c r="DSK447"/>
      <c r="DSL447"/>
      <c r="DSM447"/>
      <c r="DSN447"/>
      <c r="DSO447"/>
      <c r="DSP447"/>
      <c r="DSQ447"/>
      <c r="DSR447"/>
      <c r="DSS447"/>
      <c r="DST447"/>
      <c r="DSU447"/>
      <c r="DSV447"/>
      <c r="DSW447"/>
      <c r="DSX447"/>
      <c r="DSY447"/>
      <c r="DSZ447"/>
      <c r="DTA447"/>
      <c r="DTB447"/>
      <c r="DTC447"/>
      <c r="DTD447"/>
      <c r="DTE447"/>
      <c r="DTF447"/>
      <c r="DTG447"/>
      <c r="DTH447"/>
      <c r="DTI447"/>
      <c r="DTJ447"/>
      <c r="DTK447"/>
      <c r="DTL447"/>
      <c r="DTM447"/>
      <c r="DTN447"/>
      <c r="DTO447"/>
      <c r="DTP447"/>
      <c r="DTQ447"/>
      <c r="DTR447"/>
      <c r="DTS447"/>
      <c r="DTT447"/>
      <c r="DTU447"/>
      <c r="DTV447"/>
      <c r="DTW447"/>
      <c r="DTX447"/>
      <c r="DTY447"/>
      <c r="DTZ447"/>
      <c r="DUA447"/>
      <c r="DUB447"/>
      <c r="DUC447"/>
      <c r="DUD447"/>
      <c r="DUE447"/>
      <c r="DUF447"/>
      <c r="DUG447"/>
      <c r="DUH447"/>
      <c r="DUI447"/>
      <c r="DUJ447"/>
      <c r="DUK447"/>
      <c r="DUL447"/>
      <c r="DUM447"/>
      <c r="DUN447"/>
      <c r="DUO447"/>
      <c r="DUP447"/>
      <c r="DUQ447"/>
      <c r="DUR447"/>
      <c r="DUS447"/>
      <c r="DUT447"/>
      <c r="DUU447"/>
      <c r="DUV447"/>
      <c r="DUW447"/>
      <c r="DUX447"/>
      <c r="DUY447"/>
      <c r="DUZ447"/>
      <c r="DVA447"/>
      <c r="DVB447"/>
      <c r="DVC447"/>
      <c r="DVD447"/>
      <c r="DVE447"/>
      <c r="DVF447"/>
      <c r="DVG447"/>
      <c r="DVH447"/>
      <c r="DVI447"/>
      <c r="DVJ447"/>
      <c r="DVK447"/>
      <c r="DVL447"/>
      <c r="DVM447"/>
      <c r="DVN447"/>
      <c r="DVO447"/>
      <c r="DVP447"/>
      <c r="DVQ447"/>
      <c r="DVR447"/>
      <c r="DVS447"/>
      <c r="DVT447"/>
      <c r="DVU447"/>
      <c r="DVV447"/>
      <c r="DVW447"/>
      <c r="DVX447"/>
      <c r="DVY447"/>
      <c r="DVZ447"/>
      <c r="DWA447"/>
      <c r="DWB447"/>
      <c r="DWC447"/>
      <c r="DWD447"/>
      <c r="DWE447"/>
      <c r="DWF447"/>
      <c r="DWG447"/>
      <c r="DWH447"/>
      <c r="DWI447"/>
      <c r="DWJ447"/>
      <c r="DWK447"/>
      <c r="DWL447"/>
      <c r="DWM447"/>
      <c r="DWN447"/>
      <c r="DWO447"/>
      <c r="DWP447"/>
      <c r="DWQ447"/>
      <c r="DWR447"/>
      <c r="DWS447"/>
      <c r="DWT447"/>
      <c r="DWU447"/>
      <c r="DWV447"/>
      <c r="DWW447"/>
      <c r="DWX447"/>
      <c r="DWY447"/>
      <c r="DWZ447"/>
      <c r="DXA447"/>
      <c r="DXB447"/>
      <c r="DXC447"/>
      <c r="DXD447"/>
      <c r="DXE447"/>
      <c r="DXF447"/>
      <c r="DXG447"/>
      <c r="DXH447"/>
      <c r="DXI447"/>
      <c r="DXJ447"/>
      <c r="DXK447"/>
      <c r="DXL447"/>
      <c r="DXM447"/>
      <c r="DXN447"/>
      <c r="DXO447"/>
      <c r="DXP447"/>
      <c r="DXQ447"/>
      <c r="DXR447"/>
      <c r="DXS447"/>
      <c r="DXT447"/>
      <c r="DXU447"/>
      <c r="DXV447"/>
      <c r="DXW447"/>
      <c r="DXX447"/>
      <c r="DXY447"/>
      <c r="DXZ447"/>
      <c r="DYA447"/>
      <c r="DYB447"/>
      <c r="DYC447"/>
      <c r="DYD447"/>
      <c r="DYE447"/>
      <c r="DYF447"/>
      <c r="DYG447"/>
      <c r="DYH447"/>
      <c r="DYI447"/>
      <c r="DYJ447"/>
      <c r="DYK447"/>
      <c r="DYL447"/>
      <c r="DYM447"/>
      <c r="DYN447"/>
      <c r="DYO447"/>
      <c r="DYP447"/>
      <c r="DYQ447"/>
      <c r="DYR447"/>
      <c r="DYS447"/>
      <c r="DYT447"/>
      <c r="DYU447"/>
      <c r="DYV447"/>
      <c r="DYW447"/>
      <c r="DYX447"/>
      <c r="DYY447"/>
      <c r="DYZ447"/>
      <c r="DZA447"/>
      <c r="DZB447"/>
      <c r="DZC447"/>
      <c r="DZD447"/>
      <c r="DZE447"/>
      <c r="DZF447"/>
      <c r="DZG447"/>
      <c r="DZH447"/>
      <c r="DZI447"/>
      <c r="DZJ447"/>
      <c r="DZK447"/>
      <c r="DZL447"/>
      <c r="DZM447"/>
      <c r="DZN447"/>
      <c r="DZO447"/>
      <c r="DZP447"/>
      <c r="DZQ447"/>
      <c r="DZR447"/>
      <c r="DZS447"/>
      <c r="DZT447"/>
      <c r="DZU447"/>
      <c r="DZV447"/>
      <c r="DZW447"/>
      <c r="DZX447"/>
      <c r="DZY447"/>
      <c r="DZZ447"/>
      <c r="EAA447"/>
      <c r="EAB447"/>
      <c r="EAC447"/>
      <c r="EAD447"/>
      <c r="EAE447"/>
      <c r="EAF447"/>
      <c r="EAG447"/>
      <c r="EAH447"/>
      <c r="EAI447"/>
      <c r="EAJ447"/>
      <c r="EAK447"/>
      <c r="EAL447"/>
      <c r="EAM447"/>
      <c r="EAN447"/>
      <c r="EAO447"/>
      <c r="EAP447"/>
      <c r="EAQ447"/>
      <c r="EAR447"/>
      <c r="EAS447"/>
      <c r="EAT447"/>
      <c r="EAU447"/>
      <c r="EAV447"/>
      <c r="EAW447"/>
      <c r="EAX447"/>
      <c r="EAY447"/>
      <c r="EAZ447"/>
      <c r="EBA447"/>
      <c r="EBB447"/>
      <c r="EBC447"/>
      <c r="EBD447"/>
      <c r="EBE447"/>
      <c r="EBF447"/>
      <c r="EBG447"/>
      <c r="EBH447"/>
      <c r="EBI447"/>
      <c r="EBJ447"/>
      <c r="EBK447"/>
      <c r="EBL447"/>
      <c r="EBM447"/>
      <c r="EBN447"/>
      <c r="EBO447"/>
      <c r="EBP447"/>
      <c r="EBQ447"/>
      <c r="EBR447"/>
      <c r="EBS447"/>
      <c r="EBT447"/>
      <c r="EBU447"/>
      <c r="EBV447"/>
      <c r="EBW447"/>
      <c r="EBX447"/>
      <c r="EBY447"/>
      <c r="EBZ447"/>
      <c r="ECA447"/>
      <c r="ECB447"/>
      <c r="ECC447"/>
      <c r="ECD447"/>
      <c r="ECE447"/>
      <c r="ECF447"/>
      <c r="ECG447"/>
      <c r="ECH447"/>
      <c r="ECI447"/>
      <c r="ECJ447"/>
      <c r="ECK447"/>
      <c r="ECL447"/>
      <c r="ECM447"/>
      <c r="ECN447"/>
      <c r="ECO447"/>
      <c r="ECP447"/>
      <c r="ECQ447"/>
      <c r="ECR447"/>
      <c r="ECS447"/>
      <c r="ECT447"/>
      <c r="ECU447"/>
      <c r="ECV447"/>
      <c r="ECW447"/>
      <c r="ECX447"/>
      <c r="ECY447"/>
      <c r="ECZ447"/>
      <c r="EDA447"/>
      <c r="EDB447"/>
      <c r="EDC447"/>
      <c r="EDD447"/>
      <c r="EDE447"/>
      <c r="EDF447"/>
      <c r="EDG447"/>
      <c r="EDH447"/>
      <c r="EDI447"/>
      <c r="EDJ447"/>
      <c r="EDK447"/>
      <c r="EDL447"/>
      <c r="EDM447"/>
      <c r="EDN447"/>
      <c r="EDO447"/>
      <c r="EDP447"/>
      <c r="EDQ447"/>
      <c r="EDR447"/>
      <c r="EDS447"/>
      <c r="EDT447"/>
      <c r="EDU447"/>
      <c r="EDV447"/>
      <c r="EDW447"/>
      <c r="EDX447"/>
      <c r="EDY447"/>
      <c r="EDZ447"/>
      <c r="EEA447"/>
      <c r="EEB447"/>
      <c r="EEC447"/>
      <c r="EED447"/>
      <c r="EEE447"/>
      <c r="EEF447"/>
      <c r="EEG447"/>
      <c r="EEH447"/>
      <c r="EEI447"/>
      <c r="EEJ447"/>
      <c r="EEK447"/>
      <c r="EEL447"/>
      <c r="EEM447"/>
      <c r="EEN447"/>
      <c r="EEO447"/>
      <c r="EEP447"/>
      <c r="EEQ447"/>
      <c r="EER447"/>
      <c r="EES447"/>
      <c r="EET447"/>
      <c r="EEU447"/>
      <c r="EEV447"/>
      <c r="EEW447"/>
      <c r="EEX447"/>
      <c r="EEY447"/>
      <c r="EEZ447"/>
      <c r="EFA447"/>
      <c r="EFB447"/>
      <c r="EFC447"/>
      <c r="EFD447"/>
      <c r="EFE447"/>
      <c r="EFF447"/>
      <c r="EFG447"/>
      <c r="EFH447"/>
      <c r="EFI447"/>
      <c r="EFJ447"/>
      <c r="EFK447"/>
      <c r="EFL447"/>
      <c r="EFM447"/>
      <c r="EFN447"/>
      <c r="EFO447"/>
      <c r="EFP447"/>
      <c r="EFQ447"/>
      <c r="EFR447"/>
      <c r="EFS447"/>
      <c r="EFT447"/>
      <c r="EFU447"/>
      <c r="EFV447"/>
      <c r="EFW447"/>
      <c r="EFX447"/>
      <c r="EFY447"/>
      <c r="EFZ447"/>
      <c r="EGA447"/>
      <c r="EGB447"/>
      <c r="EGC447"/>
      <c r="EGD447"/>
      <c r="EGE447"/>
      <c r="EGF447"/>
      <c r="EGG447"/>
      <c r="EGH447"/>
      <c r="EGI447"/>
      <c r="EGJ447"/>
      <c r="EGK447"/>
      <c r="EGL447"/>
      <c r="EGM447"/>
      <c r="EGN447"/>
      <c r="EGO447"/>
      <c r="EGP447"/>
      <c r="EGQ447"/>
      <c r="EGR447"/>
      <c r="EGS447"/>
      <c r="EGT447"/>
      <c r="EGU447"/>
      <c r="EGV447"/>
      <c r="EGW447"/>
      <c r="EGX447"/>
      <c r="EGY447"/>
      <c r="EGZ447"/>
      <c r="EHA447"/>
      <c r="EHB447"/>
      <c r="EHC447"/>
      <c r="EHD447"/>
      <c r="EHE447"/>
      <c r="EHF447"/>
      <c r="EHG447"/>
      <c r="EHH447"/>
      <c r="EHI447"/>
      <c r="EHJ447"/>
      <c r="EHK447"/>
      <c r="EHL447"/>
      <c r="EHM447"/>
      <c r="EHN447"/>
      <c r="EHO447"/>
      <c r="EHP447"/>
      <c r="EHQ447"/>
      <c r="EHR447"/>
      <c r="EHS447"/>
      <c r="EHT447"/>
      <c r="EHU447"/>
      <c r="EHV447"/>
      <c r="EHW447"/>
      <c r="EHX447"/>
      <c r="EHY447"/>
      <c r="EHZ447"/>
      <c r="EIA447"/>
      <c r="EIB447"/>
      <c r="EIC447"/>
      <c r="EID447"/>
      <c r="EIE447"/>
      <c r="EIF447"/>
      <c r="EIG447"/>
      <c r="EIH447"/>
      <c r="EII447"/>
      <c r="EIJ447"/>
      <c r="EIK447"/>
      <c r="EIL447"/>
      <c r="EIM447"/>
      <c r="EIN447"/>
      <c r="EIO447"/>
      <c r="EIP447"/>
      <c r="EIQ447"/>
      <c r="EIR447"/>
      <c r="EIS447"/>
      <c r="EIT447"/>
      <c r="EIU447"/>
      <c r="EIV447"/>
      <c r="EIW447"/>
      <c r="EIX447"/>
      <c r="EIY447"/>
      <c r="EIZ447"/>
      <c r="EJA447"/>
      <c r="EJB447"/>
      <c r="EJC447"/>
      <c r="EJD447"/>
      <c r="EJE447"/>
      <c r="EJF447"/>
      <c r="EJG447"/>
      <c r="EJH447"/>
      <c r="EJI447"/>
      <c r="EJJ447"/>
      <c r="EJK447"/>
      <c r="EJL447"/>
      <c r="EJM447"/>
      <c r="EJN447"/>
      <c r="EJO447"/>
      <c r="EJP447"/>
      <c r="EJQ447"/>
      <c r="EJR447"/>
      <c r="EJS447"/>
      <c r="EJT447"/>
      <c r="EJU447"/>
      <c r="EJV447"/>
      <c r="EJW447"/>
      <c r="EJX447"/>
      <c r="EJY447"/>
      <c r="EJZ447"/>
      <c r="EKA447"/>
      <c r="EKB447"/>
      <c r="EKC447"/>
      <c r="EKD447"/>
      <c r="EKE447"/>
      <c r="EKF447"/>
      <c r="EKG447"/>
      <c r="EKH447"/>
      <c r="EKI447"/>
      <c r="EKJ447"/>
      <c r="EKK447"/>
      <c r="EKL447"/>
      <c r="EKM447"/>
      <c r="EKN447"/>
      <c r="EKO447"/>
      <c r="EKP447"/>
      <c r="EKQ447"/>
      <c r="EKR447"/>
      <c r="EKS447"/>
      <c r="EKT447"/>
      <c r="EKU447"/>
      <c r="EKV447"/>
      <c r="EKW447"/>
      <c r="EKX447"/>
      <c r="EKY447"/>
      <c r="EKZ447"/>
      <c r="ELA447"/>
      <c r="ELB447"/>
      <c r="ELC447"/>
      <c r="ELD447"/>
      <c r="ELE447"/>
      <c r="ELF447"/>
      <c r="ELG447"/>
      <c r="ELH447"/>
      <c r="ELI447"/>
      <c r="ELJ447"/>
      <c r="ELK447"/>
      <c r="ELL447"/>
      <c r="ELM447"/>
      <c r="ELN447"/>
      <c r="ELO447"/>
      <c r="ELP447"/>
      <c r="ELQ447"/>
      <c r="ELR447"/>
      <c r="ELS447"/>
      <c r="ELT447"/>
      <c r="ELU447"/>
      <c r="ELV447"/>
      <c r="ELW447"/>
      <c r="ELX447"/>
      <c r="ELY447"/>
      <c r="ELZ447"/>
      <c r="EMA447"/>
      <c r="EMB447"/>
      <c r="EMC447"/>
      <c r="EMD447"/>
      <c r="EME447"/>
      <c r="EMF447"/>
      <c r="EMG447"/>
      <c r="EMH447"/>
      <c r="EMI447"/>
      <c r="EMJ447"/>
      <c r="EMK447"/>
      <c r="EML447"/>
      <c r="EMM447"/>
      <c r="EMN447"/>
      <c r="EMO447"/>
      <c r="EMP447"/>
      <c r="EMQ447"/>
      <c r="EMR447"/>
      <c r="EMS447"/>
      <c r="EMT447"/>
      <c r="EMU447"/>
      <c r="EMV447"/>
      <c r="EMW447"/>
      <c r="EMX447"/>
      <c r="EMY447"/>
      <c r="EMZ447"/>
      <c r="ENA447"/>
      <c r="ENB447"/>
      <c r="ENC447"/>
      <c r="END447"/>
      <c r="ENE447"/>
      <c r="ENF447"/>
      <c r="ENG447"/>
      <c r="ENH447"/>
      <c r="ENI447"/>
      <c r="ENJ447"/>
      <c r="ENK447"/>
      <c r="ENL447"/>
      <c r="ENM447"/>
      <c r="ENN447"/>
      <c r="ENO447"/>
      <c r="ENP447"/>
      <c r="ENQ447"/>
      <c r="ENR447"/>
      <c r="ENS447"/>
      <c r="ENT447"/>
      <c r="ENU447"/>
      <c r="ENV447"/>
      <c r="ENW447"/>
      <c r="ENX447"/>
      <c r="ENY447"/>
      <c r="ENZ447"/>
      <c r="EOA447"/>
      <c r="EOB447"/>
      <c r="EOC447"/>
      <c r="EOD447"/>
      <c r="EOE447"/>
      <c r="EOF447"/>
      <c r="EOG447"/>
      <c r="EOH447"/>
      <c r="EOI447"/>
      <c r="EOJ447"/>
      <c r="EOK447"/>
      <c r="EOL447"/>
      <c r="EOM447"/>
      <c r="EON447"/>
      <c r="EOO447"/>
      <c r="EOP447"/>
      <c r="EOQ447"/>
      <c r="EOR447"/>
      <c r="EOS447"/>
      <c r="EOT447"/>
      <c r="EOU447"/>
      <c r="EOV447"/>
      <c r="EOW447"/>
      <c r="EOX447"/>
      <c r="EOY447"/>
      <c r="EOZ447"/>
      <c r="EPA447"/>
      <c r="EPB447"/>
      <c r="EPC447"/>
      <c r="EPD447"/>
      <c r="EPE447"/>
      <c r="EPF447"/>
      <c r="EPG447"/>
      <c r="EPH447"/>
      <c r="EPI447"/>
      <c r="EPJ447"/>
      <c r="EPK447"/>
      <c r="EPL447"/>
      <c r="EPM447"/>
      <c r="EPN447"/>
      <c r="EPO447"/>
      <c r="EPP447"/>
      <c r="EPQ447"/>
      <c r="EPR447"/>
      <c r="EPS447"/>
      <c r="EPT447"/>
      <c r="EPU447"/>
      <c r="EPV447"/>
      <c r="EPW447"/>
      <c r="EPX447"/>
      <c r="EPY447"/>
      <c r="EPZ447"/>
      <c r="EQA447"/>
      <c r="EQB447"/>
      <c r="EQC447"/>
      <c r="EQD447"/>
      <c r="EQE447"/>
      <c r="EQF447"/>
      <c r="EQG447"/>
      <c r="EQH447"/>
      <c r="EQI447"/>
      <c r="EQJ447"/>
      <c r="EQK447"/>
      <c r="EQL447"/>
      <c r="EQM447"/>
      <c r="EQN447"/>
      <c r="EQO447"/>
      <c r="EQP447"/>
      <c r="EQQ447"/>
      <c r="EQR447"/>
      <c r="EQS447"/>
      <c r="EQT447"/>
      <c r="EQU447"/>
      <c r="EQV447"/>
      <c r="EQW447"/>
      <c r="EQX447"/>
      <c r="EQY447"/>
      <c r="EQZ447"/>
      <c r="ERA447"/>
      <c r="ERB447"/>
      <c r="ERC447"/>
      <c r="ERD447"/>
      <c r="ERE447"/>
      <c r="ERF447"/>
      <c r="ERG447"/>
      <c r="ERH447"/>
      <c r="ERI447"/>
      <c r="ERJ447"/>
      <c r="ERK447"/>
      <c r="ERL447"/>
      <c r="ERM447"/>
      <c r="ERN447"/>
      <c r="ERO447"/>
      <c r="ERP447"/>
      <c r="ERQ447"/>
      <c r="ERR447"/>
      <c r="ERS447"/>
      <c r="ERT447"/>
      <c r="ERU447"/>
      <c r="ERV447"/>
      <c r="ERW447"/>
      <c r="ERX447"/>
      <c r="ERY447"/>
      <c r="ERZ447"/>
      <c r="ESA447"/>
      <c r="ESB447"/>
      <c r="ESC447"/>
      <c r="ESD447"/>
      <c r="ESE447"/>
      <c r="ESF447"/>
      <c r="ESG447"/>
      <c r="ESH447"/>
      <c r="ESI447"/>
      <c r="ESJ447"/>
      <c r="ESK447"/>
      <c r="ESL447"/>
      <c r="ESM447"/>
      <c r="ESN447"/>
      <c r="ESO447"/>
      <c r="ESP447"/>
      <c r="ESQ447"/>
      <c r="ESR447"/>
      <c r="ESS447"/>
      <c r="EST447"/>
      <c r="ESU447"/>
      <c r="ESV447"/>
      <c r="ESW447"/>
      <c r="ESX447"/>
      <c r="ESY447"/>
      <c r="ESZ447"/>
      <c r="ETA447"/>
      <c r="ETB447"/>
      <c r="ETC447"/>
      <c r="ETD447"/>
      <c r="ETE447"/>
      <c r="ETF447"/>
      <c r="ETG447"/>
      <c r="ETH447"/>
      <c r="ETI447"/>
      <c r="ETJ447"/>
      <c r="ETK447"/>
      <c r="ETL447"/>
      <c r="ETM447"/>
      <c r="ETN447"/>
      <c r="ETO447"/>
      <c r="ETP447"/>
      <c r="ETQ447"/>
      <c r="ETR447"/>
      <c r="ETS447"/>
      <c r="ETT447"/>
      <c r="ETU447"/>
      <c r="ETV447"/>
      <c r="ETW447"/>
      <c r="ETX447"/>
      <c r="ETY447"/>
      <c r="ETZ447"/>
      <c r="EUA447"/>
      <c r="EUB447"/>
      <c r="EUC447"/>
      <c r="EUD447"/>
      <c r="EUE447"/>
      <c r="EUF447"/>
      <c r="EUG447"/>
      <c r="EUH447"/>
      <c r="EUI447"/>
      <c r="EUJ447"/>
      <c r="EUK447"/>
      <c r="EUL447"/>
      <c r="EUM447"/>
      <c r="EUN447"/>
      <c r="EUO447"/>
      <c r="EUP447"/>
      <c r="EUQ447"/>
      <c r="EUR447"/>
      <c r="EUS447"/>
      <c r="EUT447"/>
      <c r="EUU447"/>
      <c r="EUV447"/>
      <c r="EUW447"/>
      <c r="EUX447"/>
      <c r="EUY447"/>
      <c r="EUZ447"/>
      <c r="EVA447"/>
      <c r="EVB447"/>
      <c r="EVC447"/>
      <c r="EVD447"/>
      <c r="EVE447"/>
      <c r="EVF447"/>
      <c r="EVG447"/>
      <c r="EVH447"/>
      <c r="EVI447"/>
      <c r="EVJ447"/>
      <c r="EVK447"/>
      <c r="EVL447"/>
      <c r="EVM447"/>
      <c r="EVN447"/>
      <c r="EVO447"/>
      <c r="EVP447"/>
      <c r="EVQ447"/>
      <c r="EVR447"/>
      <c r="EVS447"/>
      <c r="EVT447"/>
      <c r="EVU447"/>
      <c r="EVV447"/>
      <c r="EVW447"/>
      <c r="EVX447"/>
      <c r="EVY447"/>
      <c r="EVZ447"/>
      <c r="EWA447"/>
      <c r="EWB447"/>
      <c r="EWC447"/>
      <c r="EWD447"/>
      <c r="EWE447"/>
      <c r="EWF447"/>
      <c r="EWG447"/>
      <c r="EWH447"/>
      <c r="EWI447"/>
      <c r="EWJ447"/>
      <c r="EWK447"/>
      <c r="EWL447"/>
      <c r="EWM447"/>
      <c r="EWN447"/>
      <c r="EWO447"/>
      <c r="EWP447"/>
      <c r="EWQ447"/>
      <c r="EWR447"/>
      <c r="EWS447"/>
      <c r="EWT447"/>
      <c r="EWU447"/>
      <c r="EWV447"/>
      <c r="EWW447"/>
      <c r="EWX447"/>
      <c r="EWY447"/>
      <c r="EWZ447"/>
      <c r="EXA447"/>
      <c r="EXB447"/>
      <c r="EXC447"/>
      <c r="EXD447"/>
      <c r="EXE447"/>
      <c r="EXF447"/>
      <c r="EXG447"/>
      <c r="EXH447"/>
      <c r="EXI447"/>
      <c r="EXJ447"/>
      <c r="EXK447"/>
      <c r="EXL447"/>
      <c r="EXM447"/>
      <c r="EXN447"/>
      <c r="EXO447"/>
      <c r="EXP447"/>
      <c r="EXQ447"/>
      <c r="EXR447"/>
      <c r="EXS447"/>
      <c r="EXT447"/>
      <c r="EXU447"/>
      <c r="EXV447"/>
      <c r="EXW447"/>
      <c r="EXX447"/>
      <c r="EXY447"/>
      <c r="EXZ447"/>
      <c r="EYA447"/>
      <c r="EYB447"/>
      <c r="EYC447"/>
      <c r="EYD447"/>
      <c r="EYE447"/>
      <c r="EYF447"/>
      <c r="EYG447"/>
      <c r="EYH447"/>
      <c r="EYI447"/>
      <c r="EYJ447"/>
      <c r="EYK447"/>
      <c r="EYL447"/>
      <c r="EYM447"/>
      <c r="EYN447"/>
      <c r="EYO447"/>
      <c r="EYP447"/>
      <c r="EYQ447"/>
      <c r="EYR447"/>
      <c r="EYS447"/>
      <c r="EYT447"/>
      <c r="EYU447"/>
      <c r="EYV447"/>
      <c r="EYW447"/>
      <c r="EYX447"/>
      <c r="EYY447"/>
      <c r="EYZ447"/>
      <c r="EZA447"/>
      <c r="EZB447"/>
      <c r="EZC447"/>
      <c r="EZD447"/>
      <c r="EZE447"/>
      <c r="EZF447"/>
      <c r="EZG447"/>
      <c r="EZH447"/>
      <c r="EZI447"/>
      <c r="EZJ447"/>
      <c r="EZK447"/>
      <c r="EZL447"/>
      <c r="EZM447"/>
      <c r="EZN447"/>
      <c r="EZO447"/>
      <c r="EZP447"/>
      <c r="EZQ447"/>
      <c r="EZR447"/>
      <c r="EZS447"/>
      <c r="EZT447"/>
      <c r="EZU447"/>
      <c r="EZV447"/>
      <c r="EZW447"/>
      <c r="EZX447"/>
      <c r="EZY447"/>
      <c r="EZZ447"/>
      <c r="FAA447"/>
      <c r="FAB447"/>
      <c r="FAC447"/>
      <c r="FAD447"/>
      <c r="FAE447"/>
      <c r="FAF447"/>
      <c r="FAG447"/>
      <c r="FAH447"/>
      <c r="FAI447"/>
      <c r="FAJ447"/>
      <c r="FAK447"/>
      <c r="FAL447"/>
      <c r="FAM447"/>
      <c r="FAN447"/>
      <c r="FAO447"/>
      <c r="FAP447"/>
      <c r="FAQ447"/>
      <c r="FAR447"/>
      <c r="FAS447"/>
      <c r="FAT447"/>
      <c r="FAU447"/>
      <c r="FAV447"/>
      <c r="FAW447"/>
      <c r="FAX447"/>
      <c r="FAY447"/>
      <c r="FAZ447"/>
      <c r="FBA447"/>
      <c r="FBB447"/>
      <c r="FBC447"/>
      <c r="FBD447"/>
      <c r="FBE447"/>
      <c r="FBF447"/>
      <c r="FBG447"/>
      <c r="FBH447"/>
      <c r="FBI447"/>
      <c r="FBJ447"/>
      <c r="FBK447"/>
      <c r="FBL447"/>
      <c r="FBM447"/>
      <c r="FBN447"/>
      <c r="FBO447"/>
      <c r="FBP447"/>
      <c r="FBQ447"/>
      <c r="FBR447"/>
      <c r="FBS447"/>
      <c r="FBT447"/>
      <c r="FBU447"/>
      <c r="FBV447"/>
      <c r="FBW447"/>
      <c r="FBX447"/>
      <c r="FBY447"/>
      <c r="FBZ447"/>
      <c r="FCA447"/>
      <c r="FCB447"/>
      <c r="FCC447"/>
      <c r="FCD447"/>
      <c r="FCE447"/>
      <c r="FCF447"/>
      <c r="FCG447"/>
      <c r="FCH447"/>
      <c r="FCI447"/>
      <c r="FCJ447"/>
      <c r="FCK447"/>
      <c r="FCL447"/>
      <c r="FCM447"/>
      <c r="FCN447"/>
      <c r="FCO447"/>
      <c r="FCP447"/>
      <c r="FCQ447"/>
      <c r="FCR447"/>
      <c r="FCS447"/>
      <c r="FCT447"/>
      <c r="FCU447"/>
      <c r="FCV447"/>
      <c r="FCW447"/>
      <c r="FCX447"/>
      <c r="FCY447"/>
      <c r="FCZ447"/>
      <c r="FDA447"/>
      <c r="FDB447"/>
      <c r="FDC447"/>
      <c r="FDD447"/>
      <c r="FDE447"/>
      <c r="FDF447"/>
      <c r="FDG447"/>
      <c r="FDH447"/>
      <c r="FDI447"/>
      <c r="FDJ447"/>
      <c r="FDK447"/>
      <c r="FDL447"/>
      <c r="FDM447"/>
      <c r="FDN447"/>
      <c r="FDO447"/>
      <c r="FDP447"/>
      <c r="FDQ447"/>
      <c r="FDR447"/>
      <c r="FDS447"/>
      <c r="FDT447"/>
      <c r="FDU447"/>
      <c r="FDV447"/>
      <c r="FDW447"/>
      <c r="FDX447"/>
      <c r="FDY447"/>
      <c r="FDZ447"/>
      <c r="FEA447"/>
      <c r="FEB447"/>
      <c r="FEC447"/>
      <c r="FED447"/>
      <c r="FEE447"/>
      <c r="FEF447"/>
      <c r="FEG447"/>
      <c r="FEH447"/>
      <c r="FEI447"/>
      <c r="FEJ447"/>
      <c r="FEK447"/>
      <c r="FEL447"/>
      <c r="FEM447"/>
      <c r="FEN447"/>
      <c r="FEO447"/>
      <c r="FEP447"/>
      <c r="FEQ447"/>
      <c r="FER447"/>
      <c r="FES447"/>
      <c r="FET447"/>
      <c r="FEU447"/>
      <c r="FEV447"/>
      <c r="FEW447"/>
      <c r="FEX447"/>
      <c r="FEY447"/>
      <c r="FEZ447"/>
      <c r="FFA447"/>
      <c r="FFB447"/>
      <c r="FFC447"/>
      <c r="FFD447"/>
      <c r="FFE447"/>
      <c r="FFF447"/>
      <c r="FFG447"/>
      <c r="FFH447"/>
      <c r="FFI447"/>
      <c r="FFJ447"/>
      <c r="FFK447"/>
      <c r="FFL447"/>
      <c r="FFM447"/>
      <c r="FFN447"/>
      <c r="FFO447"/>
      <c r="FFP447"/>
      <c r="FFQ447"/>
      <c r="FFR447"/>
      <c r="FFS447"/>
      <c r="FFT447"/>
      <c r="FFU447"/>
      <c r="FFV447"/>
      <c r="FFW447"/>
      <c r="FFX447"/>
      <c r="FFY447"/>
      <c r="FFZ447"/>
      <c r="FGA447"/>
      <c r="FGB447"/>
      <c r="FGC447"/>
      <c r="FGD447"/>
      <c r="FGE447"/>
      <c r="FGF447"/>
      <c r="FGG447"/>
      <c r="FGH447"/>
      <c r="FGI447"/>
      <c r="FGJ447"/>
      <c r="FGK447"/>
      <c r="FGL447"/>
      <c r="FGM447"/>
      <c r="FGN447"/>
      <c r="FGO447"/>
      <c r="FGP447"/>
      <c r="FGQ447"/>
      <c r="FGR447"/>
      <c r="FGS447"/>
      <c r="FGT447"/>
      <c r="FGU447"/>
      <c r="FGV447"/>
      <c r="FGW447"/>
      <c r="FGX447"/>
      <c r="FGY447"/>
      <c r="FGZ447"/>
      <c r="FHA447"/>
      <c r="FHB447"/>
      <c r="FHC447"/>
      <c r="FHD447"/>
      <c r="FHE447"/>
      <c r="FHF447"/>
      <c r="FHG447"/>
      <c r="FHH447"/>
      <c r="FHI447"/>
      <c r="FHJ447"/>
      <c r="FHK447"/>
      <c r="FHL447"/>
      <c r="FHM447"/>
      <c r="FHN447"/>
      <c r="FHO447"/>
      <c r="FHP447"/>
      <c r="FHQ447"/>
      <c r="FHR447"/>
      <c r="FHS447"/>
      <c r="FHT447"/>
      <c r="FHU447"/>
      <c r="FHV447"/>
      <c r="FHW447"/>
      <c r="FHX447"/>
      <c r="FHY447"/>
      <c r="FHZ447"/>
      <c r="FIA447"/>
      <c r="FIB447"/>
      <c r="FIC447"/>
      <c r="FID447"/>
      <c r="FIE447"/>
      <c r="FIF447"/>
      <c r="FIG447"/>
      <c r="FIH447"/>
      <c r="FII447"/>
      <c r="FIJ447"/>
      <c r="FIK447"/>
      <c r="FIL447"/>
      <c r="FIM447"/>
      <c r="FIN447"/>
      <c r="FIO447"/>
      <c r="FIP447"/>
      <c r="FIQ447"/>
      <c r="FIR447"/>
      <c r="FIS447"/>
      <c r="FIT447"/>
      <c r="FIU447"/>
      <c r="FIV447"/>
      <c r="FIW447"/>
      <c r="FIX447"/>
      <c r="FIY447"/>
      <c r="FIZ447"/>
      <c r="FJA447"/>
      <c r="FJB447"/>
      <c r="FJC447"/>
      <c r="FJD447"/>
      <c r="FJE447"/>
      <c r="FJF447"/>
      <c r="FJG447"/>
      <c r="FJH447"/>
      <c r="FJI447"/>
      <c r="FJJ447"/>
      <c r="FJK447"/>
      <c r="FJL447"/>
      <c r="FJM447"/>
      <c r="FJN447"/>
      <c r="FJO447"/>
      <c r="FJP447"/>
      <c r="FJQ447"/>
      <c r="FJR447"/>
      <c r="FJS447"/>
      <c r="FJT447"/>
      <c r="FJU447"/>
      <c r="FJV447"/>
      <c r="FJW447"/>
      <c r="FJX447"/>
      <c r="FJY447"/>
      <c r="FJZ447"/>
      <c r="FKA447"/>
      <c r="FKB447"/>
      <c r="FKC447"/>
      <c r="FKD447"/>
      <c r="FKE447"/>
      <c r="FKF447"/>
      <c r="FKG447"/>
      <c r="FKH447"/>
      <c r="FKI447"/>
      <c r="FKJ447"/>
      <c r="FKK447"/>
      <c r="FKL447"/>
      <c r="FKM447"/>
      <c r="FKN447"/>
      <c r="FKO447"/>
      <c r="FKP447"/>
      <c r="FKQ447"/>
      <c r="FKR447"/>
      <c r="FKS447"/>
      <c r="FKT447"/>
      <c r="FKU447"/>
      <c r="FKV447"/>
      <c r="FKW447"/>
      <c r="FKX447"/>
      <c r="FKY447"/>
      <c r="FKZ447"/>
      <c r="FLA447"/>
      <c r="FLB447"/>
      <c r="FLC447"/>
      <c r="FLD447"/>
      <c r="FLE447"/>
      <c r="FLF447"/>
      <c r="FLG447"/>
      <c r="FLH447"/>
      <c r="FLI447"/>
      <c r="FLJ447"/>
      <c r="FLK447"/>
      <c r="FLL447"/>
      <c r="FLM447"/>
      <c r="FLN447"/>
      <c r="FLO447"/>
      <c r="FLP447"/>
      <c r="FLQ447"/>
      <c r="FLR447"/>
      <c r="FLS447"/>
      <c r="FLT447"/>
      <c r="FLU447"/>
      <c r="FLV447"/>
      <c r="FLW447"/>
      <c r="FLX447"/>
      <c r="FLY447"/>
      <c r="FLZ447"/>
      <c r="FMA447"/>
      <c r="FMB447"/>
      <c r="FMC447"/>
      <c r="FMD447"/>
      <c r="FME447"/>
      <c r="FMF447"/>
      <c r="FMG447"/>
      <c r="FMH447"/>
      <c r="FMI447"/>
      <c r="FMJ447"/>
      <c r="FMK447"/>
      <c r="FML447"/>
      <c r="FMM447"/>
      <c r="FMN447"/>
      <c r="FMO447"/>
      <c r="FMP447"/>
      <c r="FMQ447"/>
      <c r="FMR447"/>
      <c r="FMS447"/>
      <c r="FMT447"/>
      <c r="FMU447"/>
      <c r="FMV447"/>
      <c r="FMW447"/>
      <c r="FMX447"/>
      <c r="FMY447"/>
      <c r="FMZ447"/>
      <c r="FNA447"/>
      <c r="FNB447"/>
      <c r="FNC447"/>
      <c r="FND447"/>
      <c r="FNE447"/>
      <c r="FNF447"/>
      <c r="FNG447"/>
      <c r="FNH447"/>
      <c r="FNI447"/>
      <c r="FNJ447"/>
      <c r="FNK447"/>
      <c r="FNL447"/>
      <c r="FNM447"/>
      <c r="FNN447"/>
      <c r="FNO447"/>
      <c r="FNP447"/>
      <c r="FNQ447"/>
      <c r="FNR447"/>
      <c r="FNS447"/>
      <c r="FNT447"/>
      <c r="FNU447"/>
      <c r="FNV447"/>
      <c r="FNW447"/>
      <c r="FNX447"/>
      <c r="FNY447"/>
      <c r="FNZ447"/>
      <c r="FOA447"/>
      <c r="FOB447"/>
      <c r="FOC447"/>
      <c r="FOD447"/>
      <c r="FOE447"/>
      <c r="FOF447"/>
      <c r="FOG447"/>
      <c r="FOH447"/>
      <c r="FOI447"/>
      <c r="FOJ447"/>
      <c r="FOK447"/>
      <c r="FOL447"/>
      <c r="FOM447"/>
      <c r="FON447"/>
      <c r="FOO447"/>
      <c r="FOP447"/>
      <c r="FOQ447"/>
      <c r="FOR447"/>
      <c r="FOS447"/>
      <c r="FOT447"/>
      <c r="FOU447"/>
      <c r="FOV447"/>
      <c r="FOW447"/>
      <c r="FOX447"/>
      <c r="FOY447"/>
      <c r="FOZ447"/>
      <c r="FPA447"/>
      <c r="FPB447"/>
      <c r="FPC447"/>
      <c r="FPD447"/>
      <c r="FPE447"/>
      <c r="FPF447"/>
      <c r="FPG447"/>
      <c r="FPH447"/>
      <c r="FPI447"/>
      <c r="FPJ447"/>
      <c r="FPK447"/>
      <c r="FPL447"/>
      <c r="FPM447"/>
      <c r="FPN447"/>
      <c r="FPO447"/>
      <c r="FPP447"/>
      <c r="FPQ447"/>
      <c r="FPR447"/>
      <c r="FPS447"/>
      <c r="FPT447"/>
      <c r="FPU447"/>
      <c r="FPV447"/>
      <c r="FPW447"/>
      <c r="FPX447"/>
      <c r="FPY447"/>
      <c r="FPZ447"/>
      <c r="FQA447"/>
      <c r="FQB447"/>
      <c r="FQC447"/>
      <c r="FQD447"/>
      <c r="FQE447"/>
      <c r="FQF447"/>
      <c r="FQG447"/>
      <c r="FQH447"/>
      <c r="FQI447"/>
      <c r="FQJ447"/>
      <c r="FQK447"/>
      <c r="FQL447"/>
      <c r="FQM447"/>
      <c r="FQN447"/>
      <c r="FQO447"/>
      <c r="FQP447"/>
      <c r="FQQ447"/>
      <c r="FQR447"/>
      <c r="FQS447"/>
      <c r="FQT447"/>
      <c r="FQU447"/>
      <c r="FQV447"/>
      <c r="FQW447"/>
      <c r="FQX447"/>
      <c r="FQY447"/>
      <c r="FQZ447"/>
      <c r="FRA447"/>
      <c r="FRB447"/>
      <c r="FRC447"/>
      <c r="FRD447"/>
      <c r="FRE447"/>
      <c r="FRF447"/>
      <c r="FRG447"/>
      <c r="FRH447"/>
      <c r="FRI447"/>
      <c r="FRJ447"/>
      <c r="FRK447"/>
      <c r="FRL447"/>
      <c r="FRM447"/>
      <c r="FRN447"/>
      <c r="FRO447"/>
      <c r="FRP447"/>
      <c r="FRQ447"/>
      <c r="FRR447"/>
      <c r="FRS447"/>
      <c r="FRT447"/>
      <c r="FRU447"/>
      <c r="FRV447"/>
      <c r="FRW447"/>
      <c r="FRX447"/>
      <c r="FRY447"/>
      <c r="FRZ447"/>
      <c r="FSA447"/>
      <c r="FSB447"/>
      <c r="FSC447"/>
      <c r="FSD447"/>
      <c r="FSE447"/>
      <c r="FSF447"/>
      <c r="FSG447"/>
      <c r="FSH447"/>
      <c r="FSI447"/>
      <c r="FSJ447"/>
      <c r="FSK447"/>
      <c r="FSL447"/>
      <c r="FSM447"/>
      <c r="FSN447"/>
      <c r="FSO447"/>
      <c r="FSP447"/>
      <c r="FSQ447"/>
      <c r="FSR447"/>
      <c r="FSS447"/>
      <c r="FST447"/>
      <c r="FSU447"/>
      <c r="FSV447"/>
      <c r="FSW447"/>
      <c r="FSX447"/>
      <c r="FSY447"/>
      <c r="FSZ447"/>
      <c r="FTA447"/>
      <c r="FTB447"/>
      <c r="FTC447"/>
      <c r="FTD447"/>
      <c r="FTE447"/>
      <c r="FTF447"/>
      <c r="FTG447"/>
      <c r="FTH447"/>
      <c r="FTI447"/>
      <c r="FTJ447"/>
      <c r="FTK447"/>
      <c r="FTL447"/>
      <c r="FTM447"/>
      <c r="FTN447"/>
      <c r="FTO447"/>
      <c r="FTP447"/>
      <c r="FTQ447"/>
      <c r="FTR447"/>
      <c r="FTS447"/>
      <c r="FTT447"/>
      <c r="FTU447"/>
      <c r="FTV447"/>
      <c r="FTW447"/>
      <c r="FTX447"/>
      <c r="FTY447"/>
      <c r="FTZ447"/>
      <c r="FUA447"/>
      <c r="FUB447"/>
      <c r="FUC447"/>
      <c r="FUD447"/>
      <c r="FUE447"/>
      <c r="FUF447"/>
      <c r="FUG447"/>
      <c r="FUH447"/>
      <c r="FUI447"/>
      <c r="FUJ447"/>
      <c r="FUK447"/>
      <c r="FUL447"/>
      <c r="FUM447"/>
      <c r="FUN447"/>
      <c r="FUO447"/>
      <c r="FUP447"/>
      <c r="FUQ447"/>
      <c r="FUR447"/>
      <c r="FUS447"/>
      <c r="FUT447"/>
      <c r="FUU447"/>
      <c r="FUV447"/>
      <c r="FUW447"/>
      <c r="FUX447"/>
      <c r="FUY447"/>
      <c r="FUZ447"/>
      <c r="FVA447"/>
      <c r="FVB447"/>
      <c r="FVC447"/>
      <c r="FVD447"/>
      <c r="FVE447"/>
      <c r="FVF447"/>
      <c r="FVG447"/>
      <c r="FVH447"/>
      <c r="FVI447"/>
      <c r="FVJ447"/>
      <c r="FVK447"/>
      <c r="FVL447"/>
      <c r="FVM447"/>
      <c r="FVN447"/>
      <c r="FVO447"/>
      <c r="FVP447"/>
      <c r="FVQ447"/>
      <c r="FVR447"/>
      <c r="FVS447"/>
      <c r="FVT447"/>
      <c r="FVU447"/>
      <c r="FVV447"/>
      <c r="FVW447"/>
      <c r="FVX447"/>
      <c r="FVY447"/>
      <c r="FVZ447"/>
      <c r="FWA447"/>
      <c r="FWB447"/>
      <c r="FWC447"/>
      <c r="FWD447"/>
      <c r="FWE447"/>
      <c r="FWF447"/>
      <c r="FWG447"/>
      <c r="FWH447"/>
      <c r="FWI447"/>
      <c r="FWJ447"/>
      <c r="FWK447"/>
      <c r="FWL447"/>
      <c r="FWM447"/>
      <c r="FWN447"/>
      <c r="FWO447"/>
      <c r="FWP447"/>
      <c r="FWQ447"/>
      <c r="FWR447"/>
      <c r="FWS447"/>
      <c r="FWT447"/>
      <c r="FWU447"/>
      <c r="FWV447"/>
      <c r="FWW447"/>
      <c r="FWX447"/>
      <c r="FWY447"/>
      <c r="FWZ447"/>
      <c r="FXA447"/>
      <c r="FXB447"/>
      <c r="FXC447"/>
      <c r="FXD447"/>
      <c r="FXE447"/>
      <c r="FXF447"/>
      <c r="FXG447"/>
      <c r="FXH447"/>
      <c r="FXI447"/>
      <c r="FXJ447"/>
      <c r="FXK447"/>
      <c r="FXL447"/>
      <c r="FXM447"/>
      <c r="FXN447"/>
      <c r="FXO447"/>
      <c r="FXP447"/>
      <c r="FXQ447"/>
      <c r="FXR447"/>
      <c r="FXS447"/>
      <c r="FXT447"/>
      <c r="FXU447"/>
      <c r="FXV447"/>
      <c r="FXW447"/>
      <c r="FXX447"/>
      <c r="FXY447"/>
      <c r="FXZ447"/>
      <c r="FYA447"/>
      <c r="FYB447"/>
      <c r="FYC447"/>
      <c r="FYD447"/>
      <c r="FYE447"/>
      <c r="FYF447"/>
      <c r="FYG447"/>
      <c r="FYH447"/>
      <c r="FYI447"/>
      <c r="FYJ447"/>
      <c r="FYK447"/>
      <c r="FYL447"/>
      <c r="FYM447"/>
      <c r="FYN447"/>
      <c r="FYO447"/>
      <c r="FYP447"/>
      <c r="FYQ447"/>
      <c r="FYR447"/>
      <c r="FYS447"/>
      <c r="FYT447"/>
      <c r="FYU447"/>
      <c r="FYV447"/>
      <c r="FYW447"/>
      <c r="FYX447"/>
      <c r="FYY447"/>
      <c r="FYZ447"/>
      <c r="FZA447"/>
      <c r="FZB447"/>
      <c r="FZC447"/>
      <c r="FZD447"/>
      <c r="FZE447"/>
      <c r="FZF447"/>
      <c r="FZG447"/>
      <c r="FZH447"/>
      <c r="FZI447"/>
      <c r="FZJ447"/>
      <c r="FZK447"/>
      <c r="FZL447"/>
      <c r="FZM447"/>
      <c r="FZN447"/>
      <c r="FZO447"/>
      <c r="FZP447"/>
      <c r="FZQ447"/>
      <c r="FZR447"/>
      <c r="FZS447"/>
      <c r="FZT447"/>
      <c r="FZU447"/>
      <c r="FZV447"/>
      <c r="FZW447"/>
      <c r="FZX447"/>
      <c r="FZY447"/>
      <c r="FZZ447"/>
      <c r="GAA447"/>
      <c r="GAB447"/>
      <c r="GAC447"/>
      <c r="GAD447"/>
      <c r="GAE447"/>
      <c r="GAF447"/>
      <c r="GAG447"/>
      <c r="GAH447"/>
      <c r="GAI447"/>
      <c r="GAJ447"/>
      <c r="GAK447"/>
      <c r="GAL447"/>
      <c r="GAM447"/>
      <c r="GAN447"/>
      <c r="GAO447"/>
      <c r="GAP447"/>
      <c r="GAQ447"/>
      <c r="GAR447"/>
      <c r="GAS447"/>
      <c r="GAT447"/>
      <c r="GAU447"/>
      <c r="GAV447"/>
      <c r="GAW447"/>
      <c r="GAX447"/>
      <c r="GAY447"/>
      <c r="GAZ447"/>
      <c r="GBA447"/>
      <c r="GBB447"/>
      <c r="GBC447"/>
      <c r="GBD447"/>
      <c r="GBE447"/>
      <c r="GBF447"/>
      <c r="GBG447"/>
      <c r="GBH447"/>
      <c r="GBI447"/>
      <c r="GBJ447"/>
      <c r="GBK447"/>
      <c r="GBL447"/>
      <c r="GBM447"/>
      <c r="GBN447"/>
      <c r="GBO447"/>
      <c r="GBP447"/>
      <c r="GBQ447"/>
      <c r="GBR447"/>
      <c r="GBS447"/>
      <c r="GBT447"/>
      <c r="GBU447"/>
      <c r="GBV447"/>
      <c r="GBW447"/>
      <c r="GBX447"/>
      <c r="GBY447"/>
      <c r="GBZ447"/>
      <c r="GCA447"/>
      <c r="GCB447"/>
      <c r="GCC447"/>
      <c r="GCD447"/>
      <c r="GCE447"/>
      <c r="GCF447"/>
      <c r="GCG447"/>
      <c r="GCH447"/>
      <c r="GCI447"/>
      <c r="GCJ447"/>
      <c r="GCK447"/>
      <c r="GCL447"/>
      <c r="GCM447"/>
      <c r="GCN447"/>
      <c r="GCO447"/>
      <c r="GCP447"/>
      <c r="GCQ447"/>
      <c r="GCR447"/>
      <c r="GCS447"/>
      <c r="GCT447"/>
      <c r="GCU447"/>
      <c r="GCV447"/>
      <c r="GCW447"/>
      <c r="GCX447"/>
      <c r="GCY447"/>
      <c r="GCZ447"/>
      <c r="GDA447"/>
      <c r="GDB447"/>
      <c r="GDC447"/>
      <c r="GDD447"/>
      <c r="GDE447"/>
      <c r="GDF447"/>
      <c r="GDG447"/>
      <c r="GDH447"/>
      <c r="GDI447"/>
      <c r="GDJ447"/>
      <c r="GDK447"/>
      <c r="GDL447"/>
      <c r="GDM447"/>
      <c r="GDN447"/>
      <c r="GDO447"/>
      <c r="GDP447"/>
      <c r="GDQ447"/>
      <c r="GDR447"/>
      <c r="GDS447"/>
      <c r="GDT447"/>
      <c r="GDU447"/>
      <c r="GDV447"/>
      <c r="GDW447"/>
      <c r="GDX447"/>
      <c r="GDY447"/>
      <c r="GDZ447"/>
      <c r="GEA447"/>
      <c r="GEB447"/>
      <c r="GEC447"/>
      <c r="GED447"/>
      <c r="GEE447"/>
      <c r="GEF447"/>
      <c r="GEG447"/>
      <c r="GEH447"/>
      <c r="GEI447"/>
      <c r="GEJ447"/>
      <c r="GEK447"/>
      <c r="GEL447"/>
      <c r="GEM447"/>
      <c r="GEN447"/>
      <c r="GEO447"/>
      <c r="GEP447"/>
      <c r="GEQ447"/>
      <c r="GER447"/>
      <c r="GES447"/>
      <c r="GET447"/>
      <c r="GEU447"/>
      <c r="GEV447"/>
      <c r="GEW447"/>
      <c r="GEX447"/>
      <c r="GEY447"/>
      <c r="GEZ447"/>
      <c r="GFA447"/>
      <c r="GFB447"/>
      <c r="GFC447"/>
      <c r="GFD447"/>
      <c r="GFE447"/>
      <c r="GFF447"/>
      <c r="GFG447"/>
      <c r="GFH447"/>
      <c r="GFI447"/>
      <c r="GFJ447"/>
      <c r="GFK447"/>
      <c r="GFL447"/>
      <c r="GFM447"/>
      <c r="GFN447"/>
      <c r="GFO447"/>
      <c r="GFP447"/>
      <c r="GFQ447"/>
      <c r="GFR447"/>
      <c r="GFS447"/>
      <c r="GFT447"/>
      <c r="GFU447"/>
      <c r="GFV447"/>
      <c r="GFW447"/>
      <c r="GFX447"/>
      <c r="GFY447"/>
      <c r="GFZ447"/>
      <c r="GGA447"/>
      <c r="GGB447"/>
      <c r="GGC447"/>
      <c r="GGD447"/>
      <c r="GGE447"/>
      <c r="GGF447"/>
      <c r="GGG447"/>
      <c r="GGH447"/>
      <c r="GGI447"/>
      <c r="GGJ447"/>
      <c r="GGK447"/>
      <c r="GGL447"/>
      <c r="GGM447"/>
      <c r="GGN447"/>
      <c r="GGO447"/>
      <c r="GGP447"/>
      <c r="GGQ447"/>
      <c r="GGR447"/>
      <c r="GGS447"/>
      <c r="GGT447"/>
      <c r="GGU447"/>
      <c r="GGV447"/>
      <c r="GGW447"/>
      <c r="GGX447"/>
      <c r="GGY447"/>
      <c r="GGZ447"/>
      <c r="GHA447"/>
      <c r="GHB447"/>
      <c r="GHC447"/>
      <c r="GHD447"/>
      <c r="GHE447"/>
      <c r="GHF447"/>
      <c r="GHG447"/>
      <c r="GHH447"/>
      <c r="GHI447"/>
      <c r="GHJ447"/>
      <c r="GHK447"/>
      <c r="GHL447"/>
      <c r="GHM447"/>
      <c r="GHN447"/>
      <c r="GHO447"/>
      <c r="GHP447"/>
      <c r="GHQ447"/>
      <c r="GHR447"/>
      <c r="GHS447"/>
      <c r="GHT447"/>
      <c r="GHU447"/>
      <c r="GHV447"/>
      <c r="GHW447"/>
      <c r="GHX447"/>
      <c r="GHY447"/>
      <c r="GHZ447"/>
      <c r="GIA447"/>
      <c r="GIB447"/>
      <c r="GIC447"/>
      <c r="GID447"/>
      <c r="GIE447"/>
      <c r="GIF447"/>
      <c r="GIG447"/>
      <c r="GIH447"/>
      <c r="GII447"/>
      <c r="GIJ447"/>
      <c r="GIK447"/>
      <c r="GIL447"/>
      <c r="GIM447"/>
      <c r="GIN447"/>
      <c r="GIO447"/>
      <c r="GIP447"/>
      <c r="GIQ447"/>
      <c r="GIR447"/>
      <c r="GIS447"/>
      <c r="GIT447"/>
      <c r="GIU447"/>
      <c r="GIV447"/>
      <c r="GIW447"/>
      <c r="GIX447"/>
      <c r="GIY447"/>
      <c r="GIZ447"/>
      <c r="GJA447"/>
      <c r="GJB447"/>
      <c r="GJC447"/>
      <c r="GJD447"/>
      <c r="GJE447"/>
      <c r="GJF447"/>
      <c r="GJG447"/>
      <c r="GJH447"/>
      <c r="GJI447"/>
      <c r="GJJ447"/>
      <c r="GJK447"/>
      <c r="GJL447"/>
      <c r="GJM447"/>
      <c r="GJN447"/>
      <c r="GJO447"/>
      <c r="GJP447"/>
      <c r="GJQ447"/>
      <c r="GJR447"/>
      <c r="GJS447"/>
      <c r="GJT447"/>
      <c r="GJU447"/>
      <c r="GJV447"/>
      <c r="GJW447"/>
      <c r="GJX447"/>
      <c r="GJY447"/>
      <c r="GJZ447"/>
      <c r="GKA447"/>
      <c r="GKB447"/>
      <c r="GKC447"/>
      <c r="GKD447"/>
      <c r="GKE447"/>
      <c r="GKF447"/>
      <c r="GKG447"/>
      <c r="GKH447"/>
      <c r="GKI447"/>
      <c r="GKJ447"/>
      <c r="GKK447"/>
      <c r="GKL447"/>
      <c r="GKM447"/>
      <c r="GKN447"/>
      <c r="GKO447"/>
      <c r="GKP447"/>
      <c r="GKQ447"/>
      <c r="GKR447"/>
      <c r="GKS447"/>
      <c r="GKT447"/>
      <c r="GKU447"/>
      <c r="GKV447"/>
      <c r="GKW447"/>
      <c r="GKX447"/>
      <c r="GKY447"/>
      <c r="GKZ447"/>
      <c r="GLA447"/>
      <c r="GLB447"/>
      <c r="GLC447"/>
      <c r="GLD447"/>
      <c r="GLE447"/>
      <c r="GLF447"/>
      <c r="GLG447"/>
      <c r="GLH447"/>
      <c r="GLI447"/>
      <c r="GLJ447"/>
      <c r="GLK447"/>
      <c r="GLL447"/>
      <c r="GLM447"/>
      <c r="GLN447"/>
      <c r="GLO447"/>
      <c r="GLP447"/>
      <c r="GLQ447"/>
      <c r="GLR447"/>
      <c r="GLS447"/>
      <c r="GLT447"/>
      <c r="GLU447"/>
      <c r="GLV447"/>
      <c r="GLW447"/>
      <c r="GLX447"/>
      <c r="GLY447"/>
      <c r="GLZ447"/>
      <c r="GMA447"/>
      <c r="GMB447"/>
      <c r="GMC447"/>
      <c r="GMD447"/>
      <c r="GME447"/>
      <c r="GMF447"/>
      <c r="GMG447"/>
      <c r="GMH447"/>
      <c r="GMI447"/>
      <c r="GMJ447"/>
      <c r="GMK447"/>
      <c r="GML447"/>
      <c r="GMM447"/>
      <c r="GMN447"/>
      <c r="GMO447"/>
      <c r="GMP447"/>
      <c r="GMQ447"/>
      <c r="GMR447"/>
      <c r="GMS447"/>
      <c r="GMT447"/>
      <c r="GMU447"/>
      <c r="GMV447"/>
      <c r="GMW447"/>
      <c r="GMX447"/>
      <c r="GMY447"/>
      <c r="GMZ447"/>
      <c r="GNA447"/>
      <c r="GNB447"/>
      <c r="GNC447"/>
      <c r="GND447"/>
      <c r="GNE447"/>
      <c r="GNF447"/>
      <c r="GNG447"/>
      <c r="GNH447"/>
      <c r="GNI447"/>
      <c r="GNJ447"/>
      <c r="GNK447"/>
      <c r="GNL447"/>
      <c r="GNM447"/>
      <c r="GNN447"/>
      <c r="GNO447"/>
      <c r="GNP447"/>
      <c r="GNQ447"/>
      <c r="GNR447"/>
      <c r="GNS447"/>
      <c r="GNT447"/>
      <c r="GNU447"/>
      <c r="GNV447"/>
      <c r="GNW447"/>
      <c r="GNX447"/>
      <c r="GNY447"/>
      <c r="GNZ447"/>
      <c r="GOA447"/>
      <c r="GOB447"/>
      <c r="GOC447"/>
      <c r="GOD447"/>
      <c r="GOE447"/>
      <c r="GOF447"/>
      <c r="GOG447"/>
      <c r="GOH447"/>
      <c r="GOI447"/>
      <c r="GOJ447"/>
      <c r="GOK447"/>
      <c r="GOL447"/>
      <c r="GOM447"/>
      <c r="GON447"/>
      <c r="GOO447"/>
      <c r="GOP447"/>
      <c r="GOQ447"/>
      <c r="GOR447"/>
      <c r="GOS447"/>
      <c r="GOT447"/>
      <c r="GOU447"/>
      <c r="GOV447"/>
      <c r="GOW447"/>
      <c r="GOX447"/>
      <c r="GOY447"/>
      <c r="GOZ447"/>
      <c r="GPA447"/>
      <c r="GPB447"/>
      <c r="GPC447"/>
      <c r="GPD447"/>
      <c r="GPE447"/>
      <c r="GPF447"/>
      <c r="GPG447"/>
      <c r="GPH447"/>
      <c r="GPI447"/>
      <c r="GPJ447"/>
      <c r="GPK447"/>
      <c r="GPL447"/>
      <c r="GPM447"/>
      <c r="GPN447"/>
      <c r="GPO447"/>
      <c r="GPP447"/>
      <c r="GPQ447"/>
      <c r="GPR447"/>
      <c r="GPS447"/>
      <c r="GPT447"/>
      <c r="GPU447"/>
      <c r="GPV447"/>
      <c r="GPW447"/>
      <c r="GPX447"/>
      <c r="GPY447"/>
      <c r="GPZ447"/>
      <c r="GQA447"/>
      <c r="GQB447"/>
      <c r="GQC447"/>
      <c r="GQD447"/>
      <c r="GQE447"/>
      <c r="GQF447"/>
      <c r="GQG447"/>
      <c r="GQH447"/>
      <c r="GQI447"/>
      <c r="GQJ447"/>
      <c r="GQK447"/>
      <c r="GQL447"/>
      <c r="GQM447"/>
      <c r="GQN447"/>
      <c r="GQO447"/>
      <c r="GQP447"/>
      <c r="GQQ447"/>
      <c r="GQR447"/>
      <c r="GQS447"/>
      <c r="GQT447"/>
      <c r="GQU447"/>
      <c r="GQV447"/>
      <c r="GQW447"/>
      <c r="GQX447"/>
      <c r="GQY447"/>
      <c r="GQZ447"/>
      <c r="GRA447"/>
      <c r="GRB447"/>
      <c r="GRC447"/>
      <c r="GRD447"/>
      <c r="GRE447"/>
      <c r="GRF447"/>
      <c r="GRG447"/>
      <c r="GRH447"/>
      <c r="GRI447"/>
      <c r="GRJ447"/>
      <c r="GRK447"/>
      <c r="GRL447"/>
      <c r="GRM447"/>
      <c r="GRN447"/>
      <c r="GRO447"/>
      <c r="GRP447"/>
      <c r="GRQ447"/>
      <c r="GRR447"/>
      <c r="GRS447"/>
      <c r="GRT447"/>
      <c r="GRU447"/>
      <c r="GRV447"/>
      <c r="GRW447"/>
      <c r="GRX447"/>
      <c r="GRY447"/>
      <c r="GRZ447"/>
      <c r="GSA447"/>
      <c r="GSB447"/>
      <c r="GSC447"/>
      <c r="GSD447"/>
      <c r="GSE447"/>
      <c r="GSF447"/>
      <c r="GSG447"/>
      <c r="GSH447"/>
      <c r="GSI447"/>
      <c r="GSJ447"/>
      <c r="GSK447"/>
      <c r="GSL447"/>
      <c r="GSM447"/>
      <c r="GSN447"/>
      <c r="GSO447"/>
      <c r="GSP447"/>
      <c r="GSQ447"/>
      <c r="GSR447"/>
      <c r="GSS447"/>
      <c r="GST447"/>
      <c r="GSU447"/>
      <c r="GSV447"/>
      <c r="GSW447"/>
      <c r="GSX447"/>
      <c r="GSY447"/>
      <c r="GSZ447"/>
      <c r="GTA447"/>
      <c r="GTB447"/>
      <c r="GTC447"/>
      <c r="GTD447"/>
      <c r="GTE447"/>
      <c r="GTF447"/>
      <c r="GTG447"/>
      <c r="GTH447"/>
      <c r="GTI447"/>
      <c r="GTJ447"/>
      <c r="GTK447"/>
      <c r="GTL447"/>
      <c r="GTM447"/>
      <c r="GTN447"/>
      <c r="GTO447"/>
      <c r="GTP447"/>
      <c r="GTQ447"/>
      <c r="GTR447"/>
      <c r="GTS447"/>
      <c r="GTT447"/>
      <c r="GTU447"/>
      <c r="GTV447"/>
      <c r="GTW447"/>
      <c r="GTX447"/>
      <c r="GTY447"/>
      <c r="GTZ447"/>
      <c r="GUA447"/>
      <c r="GUB447"/>
      <c r="GUC447"/>
      <c r="GUD447"/>
      <c r="GUE447"/>
      <c r="GUF447"/>
      <c r="GUG447"/>
      <c r="GUH447"/>
      <c r="GUI447"/>
      <c r="GUJ447"/>
      <c r="GUK447"/>
      <c r="GUL447"/>
      <c r="GUM447"/>
      <c r="GUN447"/>
      <c r="GUO447"/>
      <c r="GUP447"/>
      <c r="GUQ447"/>
      <c r="GUR447"/>
      <c r="GUS447"/>
      <c r="GUT447"/>
      <c r="GUU447"/>
      <c r="GUV447"/>
      <c r="GUW447"/>
      <c r="GUX447"/>
      <c r="GUY447"/>
      <c r="GUZ447"/>
      <c r="GVA447"/>
      <c r="GVB447"/>
      <c r="GVC447"/>
      <c r="GVD447"/>
      <c r="GVE447"/>
      <c r="GVF447"/>
      <c r="GVG447"/>
      <c r="GVH447"/>
      <c r="GVI447"/>
      <c r="GVJ447"/>
      <c r="GVK447"/>
      <c r="GVL447"/>
      <c r="GVM447"/>
      <c r="GVN447"/>
      <c r="GVO447"/>
      <c r="GVP447"/>
      <c r="GVQ447"/>
      <c r="GVR447"/>
      <c r="GVS447"/>
      <c r="GVT447"/>
      <c r="GVU447"/>
      <c r="GVV447"/>
      <c r="GVW447"/>
      <c r="GVX447"/>
      <c r="GVY447"/>
      <c r="GVZ447"/>
      <c r="GWA447"/>
      <c r="GWB447"/>
      <c r="GWC447"/>
      <c r="GWD447"/>
      <c r="GWE447"/>
      <c r="GWF447"/>
      <c r="GWG447"/>
      <c r="GWH447"/>
      <c r="GWI447"/>
      <c r="GWJ447"/>
      <c r="GWK447"/>
      <c r="GWL447"/>
      <c r="GWM447"/>
      <c r="GWN447"/>
      <c r="GWO447"/>
      <c r="GWP447"/>
      <c r="GWQ447"/>
      <c r="GWR447"/>
      <c r="GWS447"/>
      <c r="GWT447"/>
      <c r="GWU447"/>
      <c r="GWV447"/>
      <c r="GWW447"/>
      <c r="GWX447"/>
      <c r="GWY447"/>
      <c r="GWZ447"/>
      <c r="GXA447"/>
      <c r="GXB447"/>
      <c r="GXC447"/>
      <c r="GXD447"/>
      <c r="GXE447"/>
      <c r="GXF447"/>
      <c r="GXG447"/>
      <c r="GXH447"/>
      <c r="GXI447"/>
      <c r="GXJ447"/>
      <c r="GXK447"/>
      <c r="GXL447"/>
      <c r="GXM447"/>
      <c r="GXN447"/>
      <c r="GXO447"/>
      <c r="GXP447"/>
      <c r="GXQ447"/>
      <c r="GXR447"/>
      <c r="GXS447"/>
      <c r="GXT447"/>
      <c r="GXU447"/>
      <c r="GXV447"/>
      <c r="GXW447"/>
      <c r="GXX447"/>
      <c r="GXY447"/>
      <c r="GXZ447"/>
      <c r="GYA447"/>
      <c r="GYB447"/>
      <c r="GYC447"/>
      <c r="GYD447"/>
      <c r="GYE447"/>
      <c r="GYF447"/>
      <c r="GYG447"/>
      <c r="GYH447"/>
      <c r="GYI447"/>
      <c r="GYJ447"/>
      <c r="GYK447"/>
      <c r="GYL447"/>
      <c r="GYM447"/>
      <c r="GYN447"/>
      <c r="GYO447"/>
      <c r="GYP447"/>
      <c r="GYQ447"/>
      <c r="GYR447"/>
      <c r="GYS447"/>
      <c r="GYT447"/>
      <c r="GYU447"/>
      <c r="GYV447"/>
      <c r="GYW447"/>
      <c r="GYX447"/>
      <c r="GYY447"/>
      <c r="GYZ447"/>
      <c r="GZA447"/>
      <c r="GZB447"/>
      <c r="GZC447"/>
      <c r="GZD447"/>
      <c r="GZE447"/>
      <c r="GZF447"/>
      <c r="GZG447"/>
      <c r="GZH447"/>
      <c r="GZI447"/>
      <c r="GZJ447"/>
      <c r="GZK447"/>
      <c r="GZL447"/>
      <c r="GZM447"/>
      <c r="GZN447"/>
      <c r="GZO447"/>
      <c r="GZP447"/>
      <c r="GZQ447"/>
      <c r="GZR447"/>
      <c r="GZS447"/>
      <c r="GZT447"/>
      <c r="GZU447"/>
      <c r="GZV447"/>
      <c r="GZW447"/>
      <c r="GZX447"/>
      <c r="GZY447"/>
      <c r="GZZ447"/>
      <c r="HAA447"/>
      <c r="HAB447"/>
      <c r="HAC447"/>
      <c r="HAD447"/>
      <c r="HAE447"/>
      <c r="HAF447"/>
      <c r="HAG447"/>
      <c r="HAH447"/>
      <c r="HAI447"/>
      <c r="HAJ447"/>
      <c r="HAK447"/>
      <c r="HAL447"/>
      <c r="HAM447"/>
      <c r="HAN447"/>
      <c r="HAO447"/>
      <c r="HAP447"/>
      <c r="HAQ447"/>
      <c r="HAR447"/>
      <c r="HAS447"/>
      <c r="HAT447"/>
      <c r="HAU447"/>
      <c r="HAV447"/>
      <c r="HAW447"/>
      <c r="HAX447"/>
      <c r="HAY447"/>
      <c r="HAZ447"/>
      <c r="HBA447"/>
      <c r="HBB447"/>
      <c r="HBC447"/>
      <c r="HBD447"/>
      <c r="HBE447"/>
      <c r="HBF447"/>
      <c r="HBG447"/>
      <c r="HBH447"/>
      <c r="HBI447"/>
      <c r="HBJ447"/>
      <c r="HBK447"/>
      <c r="HBL447"/>
      <c r="HBM447"/>
      <c r="HBN447"/>
      <c r="HBO447"/>
      <c r="HBP447"/>
      <c r="HBQ447"/>
      <c r="HBR447"/>
      <c r="HBS447"/>
      <c r="HBT447"/>
      <c r="HBU447"/>
      <c r="HBV447"/>
      <c r="HBW447"/>
      <c r="HBX447"/>
      <c r="HBY447"/>
      <c r="HBZ447"/>
      <c r="HCA447"/>
      <c r="HCB447"/>
      <c r="HCC447"/>
      <c r="HCD447"/>
      <c r="HCE447"/>
      <c r="HCF447"/>
      <c r="HCG447"/>
      <c r="HCH447"/>
      <c r="HCI447"/>
      <c r="HCJ447"/>
      <c r="HCK447"/>
      <c r="HCL447"/>
      <c r="HCM447"/>
      <c r="HCN447"/>
      <c r="HCO447"/>
      <c r="HCP447"/>
      <c r="HCQ447"/>
      <c r="HCR447"/>
      <c r="HCS447"/>
      <c r="HCT447"/>
      <c r="HCU447"/>
      <c r="HCV447"/>
      <c r="HCW447"/>
      <c r="HCX447"/>
      <c r="HCY447"/>
      <c r="HCZ447"/>
      <c r="HDA447"/>
      <c r="HDB447"/>
      <c r="HDC447"/>
      <c r="HDD447"/>
      <c r="HDE447"/>
      <c r="HDF447"/>
      <c r="HDG447"/>
      <c r="HDH447"/>
      <c r="HDI447"/>
      <c r="HDJ447"/>
      <c r="HDK447"/>
      <c r="HDL447"/>
      <c r="HDM447"/>
      <c r="HDN447"/>
      <c r="HDO447"/>
      <c r="HDP447"/>
      <c r="HDQ447"/>
      <c r="HDR447"/>
      <c r="HDS447"/>
      <c r="HDT447"/>
      <c r="HDU447"/>
      <c r="HDV447"/>
      <c r="HDW447"/>
      <c r="HDX447"/>
      <c r="HDY447"/>
      <c r="HDZ447"/>
      <c r="HEA447"/>
      <c r="HEB447"/>
      <c r="HEC447"/>
      <c r="HED447"/>
      <c r="HEE447"/>
      <c r="HEF447"/>
      <c r="HEG447"/>
      <c r="HEH447"/>
      <c r="HEI447"/>
      <c r="HEJ447"/>
      <c r="HEK447"/>
      <c r="HEL447"/>
      <c r="HEM447"/>
      <c r="HEN447"/>
      <c r="HEO447"/>
      <c r="HEP447"/>
      <c r="HEQ447"/>
      <c r="HER447"/>
      <c r="HES447"/>
      <c r="HET447"/>
      <c r="HEU447"/>
      <c r="HEV447"/>
      <c r="HEW447"/>
      <c r="HEX447"/>
      <c r="HEY447"/>
      <c r="HEZ447"/>
      <c r="HFA447"/>
      <c r="HFB447"/>
      <c r="HFC447"/>
      <c r="HFD447"/>
      <c r="HFE447"/>
      <c r="HFF447"/>
      <c r="HFG447"/>
      <c r="HFH447"/>
      <c r="HFI447"/>
      <c r="HFJ447"/>
      <c r="HFK447"/>
      <c r="HFL447"/>
      <c r="HFM447"/>
      <c r="HFN447"/>
      <c r="HFO447"/>
      <c r="HFP447"/>
      <c r="HFQ447"/>
      <c r="HFR447"/>
      <c r="HFS447"/>
      <c r="HFT447"/>
      <c r="HFU447"/>
      <c r="HFV447"/>
      <c r="HFW447"/>
      <c r="HFX447"/>
      <c r="HFY447"/>
      <c r="HFZ447"/>
      <c r="HGA447"/>
      <c r="HGB447"/>
      <c r="HGC447"/>
      <c r="HGD447"/>
      <c r="HGE447"/>
      <c r="HGF447"/>
      <c r="HGG447"/>
      <c r="HGH447"/>
      <c r="HGI447"/>
      <c r="HGJ447"/>
      <c r="HGK447"/>
      <c r="HGL447"/>
      <c r="HGM447"/>
      <c r="HGN447"/>
      <c r="HGO447"/>
      <c r="HGP447"/>
      <c r="HGQ447"/>
      <c r="HGR447"/>
      <c r="HGS447"/>
      <c r="HGT447"/>
      <c r="HGU447"/>
      <c r="HGV447"/>
      <c r="HGW447"/>
      <c r="HGX447"/>
      <c r="HGY447"/>
      <c r="HGZ447"/>
      <c r="HHA447"/>
      <c r="HHB447"/>
      <c r="HHC447"/>
      <c r="HHD447"/>
      <c r="HHE447"/>
      <c r="HHF447"/>
      <c r="HHG447"/>
      <c r="HHH447"/>
      <c r="HHI447"/>
      <c r="HHJ447"/>
      <c r="HHK447"/>
      <c r="HHL447"/>
      <c r="HHM447"/>
      <c r="HHN447"/>
      <c r="HHO447"/>
      <c r="HHP447"/>
      <c r="HHQ447"/>
      <c r="HHR447"/>
      <c r="HHS447"/>
      <c r="HHT447"/>
      <c r="HHU447"/>
      <c r="HHV447"/>
      <c r="HHW447"/>
      <c r="HHX447"/>
      <c r="HHY447"/>
      <c r="HHZ447"/>
      <c r="HIA447"/>
      <c r="HIB447"/>
      <c r="HIC447"/>
      <c r="HID447"/>
      <c r="HIE447"/>
      <c r="HIF447"/>
      <c r="HIG447"/>
      <c r="HIH447"/>
      <c r="HII447"/>
      <c r="HIJ447"/>
      <c r="HIK447"/>
      <c r="HIL447"/>
      <c r="HIM447"/>
      <c r="HIN447"/>
      <c r="HIO447"/>
      <c r="HIP447"/>
      <c r="HIQ447"/>
      <c r="HIR447"/>
      <c r="HIS447"/>
      <c r="HIT447"/>
      <c r="HIU447"/>
      <c r="HIV447"/>
      <c r="HIW447"/>
      <c r="HIX447"/>
      <c r="HIY447"/>
      <c r="HIZ447"/>
      <c r="HJA447"/>
      <c r="HJB447"/>
      <c r="HJC447"/>
      <c r="HJD447"/>
      <c r="HJE447"/>
      <c r="HJF447"/>
      <c r="HJG447"/>
      <c r="HJH447"/>
      <c r="HJI447"/>
      <c r="HJJ447"/>
      <c r="HJK447"/>
      <c r="HJL447"/>
      <c r="HJM447"/>
      <c r="HJN447"/>
      <c r="HJO447"/>
      <c r="HJP447"/>
      <c r="HJQ447"/>
      <c r="HJR447"/>
      <c r="HJS447"/>
      <c r="HJT447"/>
      <c r="HJU447"/>
      <c r="HJV447"/>
      <c r="HJW447"/>
      <c r="HJX447"/>
      <c r="HJY447"/>
      <c r="HJZ447"/>
      <c r="HKA447"/>
      <c r="HKB447"/>
      <c r="HKC447"/>
      <c r="HKD447"/>
      <c r="HKE447"/>
      <c r="HKF447"/>
      <c r="HKG447"/>
      <c r="HKH447"/>
      <c r="HKI447"/>
      <c r="HKJ447"/>
      <c r="HKK447"/>
      <c r="HKL447"/>
      <c r="HKM447"/>
      <c r="HKN447"/>
      <c r="HKO447"/>
      <c r="HKP447"/>
      <c r="HKQ447"/>
      <c r="HKR447"/>
      <c r="HKS447"/>
      <c r="HKT447"/>
      <c r="HKU447"/>
      <c r="HKV447"/>
      <c r="HKW447"/>
      <c r="HKX447"/>
      <c r="HKY447"/>
      <c r="HKZ447"/>
      <c r="HLA447"/>
      <c r="HLB447"/>
      <c r="HLC447"/>
      <c r="HLD447"/>
      <c r="HLE447"/>
      <c r="HLF447"/>
      <c r="HLG447"/>
      <c r="HLH447"/>
      <c r="HLI447"/>
      <c r="HLJ447"/>
      <c r="HLK447"/>
      <c r="HLL447"/>
      <c r="HLM447"/>
      <c r="HLN447"/>
      <c r="HLO447"/>
      <c r="HLP447"/>
      <c r="HLQ447"/>
      <c r="HLR447"/>
      <c r="HLS447"/>
      <c r="HLT447"/>
      <c r="HLU447"/>
      <c r="HLV447"/>
      <c r="HLW447"/>
      <c r="HLX447"/>
      <c r="HLY447"/>
      <c r="HLZ447"/>
      <c r="HMA447"/>
      <c r="HMB447"/>
      <c r="HMC447"/>
      <c r="HMD447"/>
      <c r="HME447"/>
      <c r="HMF447"/>
      <c r="HMG447"/>
      <c r="HMH447"/>
      <c r="HMI447"/>
      <c r="HMJ447"/>
      <c r="HMK447"/>
      <c r="HML447"/>
      <c r="HMM447"/>
      <c r="HMN447"/>
      <c r="HMO447"/>
      <c r="HMP447"/>
      <c r="HMQ447"/>
      <c r="HMR447"/>
      <c r="HMS447"/>
      <c r="HMT447"/>
      <c r="HMU447"/>
      <c r="HMV447"/>
      <c r="HMW447"/>
      <c r="HMX447"/>
      <c r="HMY447"/>
      <c r="HMZ447"/>
      <c r="HNA447"/>
      <c r="HNB447"/>
      <c r="HNC447"/>
      <c r="HND447"/>
      <c r="HNE447"/>
      <c r="HNF447"/>
      <c r="HNG447"/>
      <c r="HNH447"/>
      <c r="HNI447"/>
      <c r="HNJ447"/>
      <c r="HNK447"/>
      <c r="HNL447"/>
      <c r="HNM447"/>
      <c r="HNN447"/>
      <c r="HNO447"/>
      <c r="HNP447"/>
      <c r="HNQ447"/>
      <c r="HNR447"/>
      <c r="HNS447"/>
      <c r="HNT447"/>
      <c r="HNU447"/>
      <c r="HNV447"/>
      <c r="HNW447"/>
      <c r="HNX447"/>
      <c r="HNY447"/>
      <c r="HNZ447"/>
      <c r="HOA447"/>
      <c r="HOB447"/>
      <c r="HOC447"/>
      <c r="HOD447"/>
      <c r="HOE447"/>
      <c r="HOF447"/>
      <c r="HOG447"/>
      <c r="HOH447"/>
      <c r="HOI447"/>
      <c r="HOJ447"/>
      <c r="HOK447"/>
      <c r="HOL447"/>
      <c r="HOM447"/>
      <c r="HON447"/>
      <c r="HOO447"/>
      <c r="HOP447"/>
      <c r="HOQ447"/>
      <c r="HOR447"/>
      <c r="HOS447"/>
      <c r="HOT447"/>
      <c r="HOU447"/>
      <c r="HOV447"/>
      <c r="HOW447"/>
      <c r="HOX447"/>
      <c r="HOY447"/>
      <c r="HOZ447"/>
      <c r="HPA447"/>
      <c r="HPB447"/>
      <c r="HPC447"/>
      <c r="HPD447"/>
      <c r="HPE447"/>
      <c r="HPF447"/>
      <c r="HPG447"/>
      <c r="HPH447"/>
      <c r="HPI447"/>
      <c r="HPJ447"/>
      <c r="HPK447"/>
      <c r="HPL447"/>
      <c r="HPM447"/>
      <c r="HPN447"/>
      <c r="HPO447"/>
      <c r="HPP447"/>
      <c r="HPQ447"/>
      <c r="HPR447"/>
      <c r="HPS447"/>
      <c r="HPT447"/>
      <c r="HPU447"/>
      <c r="HPV447"/>
      <c r="HPW447"/>
      <c r="HPX447"/>
      <c r="HPY447"/>
      <c r="HPZ447"/>
      <c r="HQA447"/>
      <c r="HQB447"/>
      <c r="HQC447"/>
      <c r="HQD447"/>
      <c r="HQE447"/>
      <c r="HQF447"/>
      <c r="HQG447"/>
      <c r="HQH447"/>
      <c r="HQI447"/>
      <c r="HQJ447"/>
      <c r="HQK447"/>
      <c r="HQL447"/>
      <c r="HQM447"/>
      <c r="HQN447"/>
      <c r="HQO447"/>
      <c r="HQP447"/>
      <c r="HQQ447"/>
      <c r="HQR447"/>
      <c r="HQS447"/>
      <c r="HQT447"/>
      <c r="HQU447"/>
      <c r="HQV447"/>
      <c r="HQW447"/>
      <c r="HQX447"/>
      <c r="HQY447"/>
      <c r="HQZ447"/>
      <c r="HRA447"/>
      <c r="HRB447"/>
      <c r="HRC447"/>
      <c r="HRD447"/>
      <c r="HRE447"/>
      <c r="HRF447"/>
      <c r="HRG447"/>
      <c r="HRH447"/>
      <c r="HRI447"/>
      <c r="HRJ447"/>
      <c r="HRK447"/>
      <c r="HRL447"/>
      <c r="HRM447"/>
      <c r="HRN447"/>
      <c r="HRO447"/>
      <c r="HRP447"/>
      <c r="HRQ447"/>
      <c r="HRR447"/>
      <c r="HRS447"/>
      <c r="HRT447"/>
      <c r="HRU447"/>
      <c r="HRV447"/>
      <c r="HRW447"/>
      <c r="HRX447"/>
      <c r="HRY447"/>
      <c r="HRZ447"/>
      <c r="HSA447"/>
      <c r="HSB447"/>
      <c r="HSC447"/>
      <c r="HSD447"/>
      <c r="HSE447"/>
      <c r="HSF447"/>
      <c r="HSG447"/>
      <c r="HSH447"/>
      <c r="HSI447"/>
      <c r="HSJ447"/>
      <c r="HSK447"/>
      <c r="HSL447"/>
      <c r="HSM447"/>
      <c r="HSN447"/>
      <c r="HSO447"/>
      <c r="HSP447"/>
      <c r="HSQ447"/>
      <c r="HSR447"/>
      <c r="HSS447"/>
      <c r="HST447"/>
      <c r="HSU447"/>
      <c r="HSV447"/>
      <c r="HSW447"/>
      <c r="HSX447"/>
      <c r="HSY447"/>
      <c r="HSZ447"/>
      <c r="HTA447"/>
      <c r="HTB447"/>
      <c r="HTC447"/>
      <c r="HTD447"/>
      <c r="HTE447"/>
      <c r="HTF447"/>
      <c r="HTG447"/>
      <c r="HTH447"/>
      <c r="HTI447"/>
      <c r="HTJ447"/>
      <c r="HTK447"/>
      <c r="HTL447"/>
      <c r="HTM447"/>
      <c r="HTN447"/>
      <c r="HTO447"/>
      <c r="HTP447"/>
      <c r="HTQ447"/>
      <c r="HTR447"/>
      <c r="HTS447"/>
      <c r="HTT447"/>
      <c r="HTU447"/>
      <c r="HTV447"/>
      <c r="HTW447"/>
      <c r="HTX447"/>
      <c r="HTY447"/>
      <c r="HTZ447"/>
      <c r="HUA447"/>
      <c r="HUB447"/>
      <c r="HUC447"/>
      <c r="HUD447"/>
      <c r="HUE447"/>
      <c r="HUF447"/>
      <c r="HUG447"/>
      <c r="HUH447"/>
      <c r="HUI447"/>
      <c r="HUJ447"/>
      <c r="HUK447"/>
      <c r="HUL447"/>
      <c r="HUM447"/>
      <c r="HUN447"/>
      <c r="HUO447"/>
      <c r="HUP447"/>
      <c r="HUQ447"/>
      <c r="HUR447"/>
      <c r="HUS447"/>
      <c r="HUT447"/>
      <c r="HUU447"/>
      <c r="HUV447"/>
      <c r="HUW447"/>
      <c r="HUX447"/>
      <c r="HUY447"/>
      <c r="HUZ447"/>
      <c r="HVA447"/>
      <c r="HVB447"/>
      <c r="HVC447"/>
      <c r="HVD447"/>
      <c r="HVE447"/>
      <c r="HVF447"/>
      <c r="HVG447"/>
      <c r="HVH447"/>
      <c r="HVI447"/>
      <c r="HVJ447"/>
      <c r="HVK447"/>
      <c r="HVL447"/>
      <c r="HVM447"/>
      <c r="HVN447"/>
      <c r="HVO447"/>
      <c r="HVP447"/>
      <c r="HVQ447"/>
      <c r="HVR447"/>
      <c r="HVS447"/>
      <c r="HVT447"/>
      <c r="HVU447"/>
      <c r="HVV447"/>
      <c r="HVW447"/>
      <c r="HVX447"/>
      <c r="HVY447"/>
      <c r="HVZ447"/>
      <c r="HWA447"/>
      <c r="HWB447"/>
      <c r="HWC447"/>
      <c r="HWD447"/>
      <c r="HWE447"/>
      <c r="HWF447"/>
      <c r="HWG447"/>
      <c r="HWH447"/>
      <c r="HWI447"/>
      <c r="HWJ447"/>
      <c r="HWK447"/>
      <c r="HWL447"/>
      <c r="HWM447"/>
      <c r="HWN447"/>
      <c r="HWO447"/>
      <c r="HWP447"/>
      <c r="HWQ447"/>
      <c r="HWR447"/>
      <c r="HWS447"/>
      <c r="HWT447"/>
      <c r="HWU447"/>
      <c r="HWV447"/>
      <c r="HWW447"/>
      <c r="HWX447"/>
      <c r="HWY447"/>
      <c r="HWZ447"/>
      <c r="HXA447"/>
      <c r="HXB447"/>
      <c r="HXC447"/>
      <c r="HXD447"/>
      <c r="HXE447"/>
      <c r="HXF447"/>
      <c r="HXG447"/>
      <c r="HXH447"/>
      <c r="HXI447"/>
      <c r="HXJ447"/>
      <c r="HXK447"/>
      <c r="HXL447"/>
      <c r="HXM447"/>
      <c r="HXN447"/>
      <c r="HXO447"/>
      <c r="HXP447"/>
      <c r="HXQ447"/>
      <c r="HXR447"/>
      <c r="HXS447"/>
      <c r="HXT447"/>
      <c r="HXU447"/>
      <c r="HXV447"/>
      <c r="HXW447"/>
      <c r="HXX447"/>
      <c r="HXY447"/>
      <c r="HXZ447"/>
      <c r="HYA447"/>
      <c r="HYB447"/>
      <c r="HYC447"/>
      <c r="HYD447"/>
      <c r="HYE447"/>
      <c r="HYF447"/>
      <c r="HYG447"/>
      <c r="HYH447"/>
      <c r="HYI447"/>
      <c r="HYJ447"/>
      <c r="HYK447"/>
      <c r="HYL447"/>
      <c r="HYM447"/>
      <c r="HYN447"/>
      <c r="HYO447"/>
      <c r="HYP447"/>
      <c r="HYQ447"/>
      <c r="HYR447"/>
      <c r="HYS447"/>
      <c r="HYT447"/>
      <c r="HYU447"/>
      <c r="HYV447"/>
      <c r="HYW447"/>
      <c r="HYX447"/>
      <c r="HYY447"/>
      <c r="HYZ447"/>
      <c r="HZA447"/>
      <c r="HZB447"/>
      <c r="HZC447"/>
      <c r="HZD447"/>
      <c r="HZE447"/>
      <c r="HZF447"/>
      <c r="HZG447"/>
      <c r="HZH447"/>
      <c r="HZI447"/>
      <c r="HZJ447"/>
      <c r="HZK447"/>
      <c r="HZL447"/>
      <c r="HZM447"/>
      <c r="HZN447"/>
      <c r="HZO447"/>
      <c r="HZP447"/>
      <c r="HZQ447"/>
      <c r="HZR447"/>
      <c r="HZS447"/>
      <c r="HZT447"/>
      <c r="HZU447"/>
      <c r="HZV447"/>
      <c r="HZW447"/>
      <c r="HZX447"/>
      <c r="HZY447"/>
      <c r="HZZ447"/>
      <c r="IAA447"/>
      <c r="IAB447"/>
      <c r="IAC447"/>
      <c r="IAD447"/>
      <c r="IAE447"/>
      <c r="IAF447"/>
      <c r="IAG447"/>
      <c r="IAH447"/>
      <c r="IAI447"/>
      <c r="IAJ447"/>
      <c r="IAK447"/>
      <c r="IAL447"/>
      <c r="IAM447"/>
      <c r="IAN447"/>
      <c r="IAO447"/>
      <c r="IAP447"/>
      <c r="IAQ447"/>
      <c r="IAR447"/>
      <c r="IAS447"/>
      <c r="IAT447"/>
      <c r="IAU447"/>
      <c r="IAV447"/>
      <c r="IAW447"/>
      <c r="IAX447"/>
      <c r="IAY447"/>
      <c r="IAZ447"/>
      <c r="IBA447"/>
      <c r="IBB447"/>
      <c r="IBC447"/>
      <c r="IBD447"/>
      <c r="IBE447"/>
      <c r="IBF447"/>
      <c r="IBG447"/>
      <c r="IBH447"/>
      <c r="IBI447"/>
      <c r="IBJ447"/>
      <c r="IBK447"/>
      <c r="IBL447"/>
      <c r="IBM447"/>
      <c r="IBN447"/>
      <c r="IBO447"/>
      <c r="IBP447"/>
      <c r="IBQ447"/>
      <c r="IBR447"/>
      <c r="IBS447"/>
      <c r="IBT447"/>
      <c r="IBU447"/>
      <c r="IBV447"/>
      <c r="IBW447"/>
      <c r="IBX447"/>
      <c r="IBY447"/>
      <c r="IBZ447"/>
      <c r="ICA447"/>
      <c r="ICB447"/>
      <c r="ICC447"/>
      <c r="ICD447"/>
      <c r="ICE447"/>
      <c r="ICF447"/>
      <c r="ICG447"/>
      <c r="ICH447"/>
      <c r="ICI447"/>
      <c r="ICJ447"/>
      <c r="ICK447"/>
      <c r="ICL447"/>
      <c r="ICM447"/>
      <c r="ICN447"/>
      <c r="ICO447"/>
      <c r="ICP447"/>
      <c r="ICQ447"/>
      <c r="ICR447"/>
      <c r="ICS447"/>
      <c r="ICT447"/>
      <c r="ICU447"/>
      <c r="ICV447"/>
      <c r="ICW447"/>
      <c r="ICX447"/>
      <c r="ICY447"/>
      <c r="ICZ447"/>
      <c r="IDA447"/>
      <c r="IDB447"/>
      <c r="IDC447"/>
      <c r="IDD447"/>
      <c r="IDE447"/>
      <c r="IDF447"/>
      <c r="IDG447"/>
      <c r="IDH447"/>
      <c r="IDI447"/>
      <c r="IDJ447"/>
      <c r="IDK447"/>
      <c r="IDL447"/>
      <c r="IDM447"/>
      <c r="IDN447"/>
      <c r="IDO447"/>
      <c r="IDP447"/>
      <c r="IDQ447"/>
      <c r="IDR447"/>
      <c r="IDS447"/>
      <c r="IDT447"/>
      <c r="IDU447"/>
      <c r="IDV447"/>
      <c r="IDW447"/>
      <c r="IDX447"/>
      <c r="IDY447"/>
      <c r="IDZ447"/>
      <c r="IEA447"/>
      <c r="IEB447"/>
      <c r="IEC447"/>
      <c r="IED447"/>
      <c r="IEE447"/>
      <c r="IEF447"/>
      <c r="IEG447"/>
      <c r="IEH447"/>
      <c r="IEI447"/>
      <c r="IEJ447"/>
      <c r="IEK447"/>
      <c r="IEL447"/>
      <c r="IEM447"/>
      <c r="IEN447"/>
      <c r="IEO447"/>
      <c r="IEP447"/>
      <c r="IEQ447"/>
      <c r="IER447"/>
      <c r="IES447"/>
      <c r="IET447"/>
      <c r="IEU447"/>
      <c r="IEV447"/>
      <c r="IEW447"/>
      <c r="IEX447"/>
      <c r="IEY447"/>
      <c r="IEZ447"/>
      <c r="IFA447"/>
      <c r="IFB447"/>
      <c r="IFC447"/>
      <c r="IFD447"/>
      <c r="IFE447"/>
      <c r="IFF447"/>
      <c r="IFG447"/>
      <c r="IFH447"/>
      <c r="IFI447"/>
      <c r="IFJ447"/>
      <c r="IFK447"/>
      <c r="IFL447"/>
      <c r="IFM447"/>
      <c r="IFN447"/>
      <c r="IFO447"/>
      <c r="IFP447"/>
      <c r="IFQ447"/>
      <c r="IFR447"/>
      <c r="IFS447"/>
      <c r="IFT447"/>
      <c r="IFU447"/>
      <c r="IFV447"/>
      <c r="IFW447"/>
      <c r="IFX447"/>
      <c r="IFY447"/>
      <c r="IFZ447"/>
      <c r="IGA447"/>
      <c r="IGB447"/>
      <c r="IGC447"/>
      <c r="IGD447"/>
      <c r="IGE447"/>
      <c r="IGF447"/>
      <c r="IGG447"/>
      <c r="IGH447"/>
      <c r="IGI447"/>
      <c r="IGJ447"/>
      <c r="IGK447"/>
      <c r="IGL447"/>
      <c r="IGM447"/>
      <c r="IGN447"/>
      <c r="IGO447"/>
      <c r="IGP447"/>
      <c r="IGQ447"/>
      <c r="IGR447"/>
      <c r="IGS447"/>
      <c r="IGT447"/>
      <c r="IGU447"/>
      <c r="IGV447"/>
      <c r="IGW447"/>
      <c r="IGX447"/>
      <c r="IGY447"/>
      <c r="IGZ447"/>
      <c r="IHA447"/>
      <c r="IHB447"/>
      <c r="IHC447"/>
      <c r="IHD447"/>
      <c r="IHE447"/>
      <c r="IHF447"/>
      <c r="IHG447"/>
      <c r="IHH447"/>
      <c r="IHI447"/>
      <c r="IHJ447"/>
      <c r="IHK447"/>
      <c r="IHL447"/>
      <c r="IHM447"/>
      <c r="IHN447"/>
      <c r="IHO447"/>
      <c r="IHP447"/>
      <c r="IHQ447"/>
      <c r="IHR447"/>
      <c r="IHS447"/>
      <c r="IHT447"/>
      <c r="IHU447"/>
      <c r="IHV447"/>
      <c r="IHW447"/>
      <c r="IHX447"/>
      <c r="IHY447"/>
      <c r="IHZ447"/>
      <c r="IIA447"/>
      <c r="IIB447"/>
      <c r="IIC447"/>
      <c r="IID447"/>
      <c r="IIE447"/>
      <c r="IIF447"/>
      <c r="IIG447"/>
      <c r="IIH447"/>
      <c r="III447"/>
      <c r="IIJ447"/>
      <c r="IIK447"/>
      <c r="IIL447"/>
      <c r="IIM447"/>
      <c r="IIN447"/>
      <c r="IIO447"/>
      <c r="IIP447"/>
      <c r="IIQ447"/>
      <c r="IIR447"/>
      <c r="IIS447"/>
      <c r="IIT447"/>
      <c r="IIU447"/>
      <c r="IIV447"/>
      <c r="IIW447"/>
      <c r="IIX447"/>
      <c r="IIY447"/>
      <c r="IIZ447"/>
      <c r="IJA447"/>
      <c r="IJB447"/>
      <c r="IJC447"/>
      <c r="IJD447"/>
      <c r="IJE447"/>
      <c r="IJF447"/>
      <c r="IJG447"/>
      <c r="IJH447"/>
      <c r="IJI447"/>
      <c r="IJJ447"/>
      <c r="IJK447"/>
      <c r="IJL447"/>
      <c r="IJM447"/>
      <c r="IJN447"/>
      <c r="IJO447"/>
      <c r="IJP447"/>
      <c r="IJQ447"/>
      <c r="IJR447"/>
      <c r="IJS447"/>
      <c r="IJT447"/>
      <c r="IJU447"/>
      <c r="IJV447"/>
      <c r="IJW447"/>
      <c r="IJX447"/>
      <c r="IJY447"/>
      <c r="IJZ447"/>
      <c r="IKA447"/>
      <c r="IKB447"/>
      <c r="IKC447"/>
      <c r="IKD447"/>
      <c r="IKE447"/>
      <c r="IKF447"/>
      <c r="IKG447"/>
      <c r="IKH447"/>
      <c r="IKI447"/>
      <c r="IKJ447"/>
      <c r="IKK447"/>
      <c r="IKL447"/>
      <c r="IKM447"/>
      <c r="IKN447"/>
      <c r="IKO447"/>
      <c r="IKP447"/>
      <c r="IKQ447"/>
      <c r="IKR447"/>
      <c r="IKS447"/>
      <c r="IKT447"/>
      <c r="IKU447"/>
      <c r="IKV447"/>
      <c r="IKW447"/>
      <c r="IKX447"/>
      <c r="IKY447"/>
      <c r="IKZ447"/>
      <c r="ILA447"/>
      <c r="ILB447"/>
      <c r="ILC447"/>
      <c r="ILD447"/>
      <c r="ILE447"/>
      <c r="ILF447"/>
      <c r="ILG447"/>
      <c r="ILH447"/>
      <c r="ILI447"/>
      <c r="ILJ447"/>
      <c r="ILK447"/>
      <c r="ILL447"/>
      <c r="ILM447"/>
      <c r="ILN447"/>
      <c r="ILO447"/>
      <c r="ILP447"/>
      <c r="ILQ447"/>
      <c r="ILR447"/>
      <c r="ILS447"/>
      <c r="ILT447"/>
      <c r="ILU447"/>
      <c r="ILV447"/>
      <c r="ILW447"/>
      <c r="ILX447"/>
      <c r="ILY447"/>
      <c r="ILZ447"/>
      <c r="IMA447"/>
      <c r="IMB447"/>
      <c r="IMC447"/>
      <c r="IMD447"/>
      <c r="IME447"/>
      <c r="IMF447"/>
      <c r="IMG447"/>
      <c r="IMH447"/>
      <c r="IMI447"/>
      <c r="IMJ447"/>
      <c r="IMK447"/>
      <c r="IML447"/>
      <c r="IMM447"/>
      <c r="IMN447"/>
      <c r="IMO447"/>
      <c r="IMP447"/>
      <c r="IMQ447"/>
      <c r="IMR447"/>
      <c r="IMS447"/>
      <c r="IMT447"/>
      <c r="IMU447"/>
      <c r="IMV447"/>
      <c r="IMW447"/>
      <c r="IMX447"/>
      <c r="IMY447"/>
      <c r="IMZ447"/>
      <c r="INA447"/>
      <c r="INB447"/>
      <c r="INC447"/>
      <c r="IND447"/>
      <c r="INE447"/>
      <c r="INF447"/>
      <c r="ING447"/>
      <c r="INH447"/>
      <c r="INI447"/>
      <c r="INJ447"/>
      <c r="INK447"/>
      <c r="INL447"/>
      <c r="INM447"/>
      <c r="INN447"/>
      <c r="INO447"/>
      <c r="INP447"/>
      <c r="INQ447"/>
      <c r="INR447"/>
      <c r="INS447"/>
      <c r="INT447"/>
      <c r="INU447"/>
      <c r="INV447"/>
      <c r="INW447"/>
      <c r="INX447"/>
      <c r="INY447"/>
      <c r="INZ447"/>
      <c r="IOA447"/>
      <c r="IOB447"/>
      <c r="IOC447"/>
      <c r="IOD447"/>
      <c r="IOE447"/>
      <c r="IOF447"/>
      <c r="IOG447"/>
      <c r="IOH447"/>
      <c r="IOI447"/>
      <c r="IOJ447"/>
      <c r="IOK447"/>
      <c r="IOL447"/>
      <c r="IOM447"/>
      <c r="ION447"/>
      <c r="IOO447"/>
      <c r="IOP447"/>
      <c r="IOQ447"/>
      <c r="IOR447"/>
      <c r="IOS447"/>
      <c r="IOT447"/>
      <c r="IOU447"/>
      <c r="IOV447"/>
      <c r="IOW447"/>
      <c r="IOX447"/>
      <c r="IOY447"/>
      <c r="IOZ447"/>
      <c r="IPA447"/>
      <c r="IPB447"/>
      <c r="IPC447"/>
      <c r="IPD447"/>
      <c r="IPE447"/>
      <c r="IPF447"/>
      <c r="IPG447"/>
      <c r="IPH447"/>
      <c r="IPI447"/>
      <c r="IPJ447"/>
      <c r="IPK447"/>
      <c r="IPL447"/>
      <c r="IPM447"/>
      <c r="IPN447"/>
      <c r="IPO447"/>
      <c r="IPP447"/>
      <c r="IPQ447"/>
      <c r="IPR447"/>
      <c r="IPS447"/>
      <c r="IPT447"/>
      <c r="IPU447"/>
      <c r="IPV447"/>
      <c r="IPW447"/>
      <c r="IPX447"/>
      <c r="IPY447"/>
      <c r="IPZ447"/>
      <c r="IQA447"/>
      <c r="IQB447"/>
      <c r="IQC447"/>
      <c r="IQD447"/>
      <c r="IQE447"/>
      <c r="IQF447"/>
      <c r="IQG447"/>
      <c r="IQH447"/>
      <c r="IQI447"/>
      <c r="IQJ447"/>
      <c r="IQK447"/>
      <c r="IQL447"/>
      <c r="IQM447"/>
      <c r="IQN447"/>
      <c r="IQO447"/>
      <c r="IQP447"/>
      <c r="IQQ447"/>
      <c r="IQR447"/>
      <c r="IQS447"/>
      <c r="IQT447"/>
      <c r="IQU447"/>
      <c r="IQV447"/>
      <c r="IQW447"/>
      <c r="IQX447"/>
      <c r="IQY447"/>
      <c r="IQZ447"/>
      <c r="IRA447"/>
      <c r="IRB447"/>
      <c r="IRC447"/>
      <c r="IRD447"/>
      <c r="IRE447"/>
      <c r="IRF447"/>
      <c r="IRG447"/>
      <c r="IRH447"/>
      <c r="IRI447"/>
      <c r="IRJ447"/>
      <c r="IRK447"/>
      <c r="IRL447"/>
      <c r="IRM447"/>
      <c r="IRN447"/>
      <c r="IRO447"/>
      <c r="IRP447"/>
      <c r="IRQ447"/>
      <c r="IRR447"/>
      <c r="IRS447"/>
      <c r="IRT447"/>
      <c r="IRU447"/>
      <c r="IRV447"/>
      <c r="IRW447"/>
      <c r="IRX447"/>
      <c r="IRY447"/>
      <c r="IRZ447"/>
      <c r="ISA447"/>
      <c r="ISB447"/>
      <c r="ISC447"/>
      <c r="ISD447"/>
      <c r="ISE447"/>
      <c r="ISF447"/>
      <c r="ISG447"/>
      <c r="ISH447"/>
      <c r="ISI447"/>
      <c r="ISJ447"/>
      <c r="ISK447"/>
      <c r="ISL447"/>
      <c r="ISM447"/>
      <c r="ISN447"/>
      <c r="ISO447"/>
      <c r="ISP447"/>
      <c r="ISQ447"/>
      <c r="ISR447"/>
      <c r="ISS447"/>
      <c r="IST447"/>
      <c r="ISU447"/>
      <c r="ISV447"/>
      <c r="ISW447"/>
      <c r="ISX447"/>
      <c r="ISY447"/>
      <c r="ISZ447"/>
      <c r="ITA447"/>
      <c r="ITB447"/>
      <c r="ITC447"/>
      <c r="ITD447"/>
      <c r="ITE447"/>
      <c r="ITF447"/>
      <c r="ITG447"/>
      <c r="ITH447"/>
      <c r="ITI447"/>
      <c r="ITJ447"/>
      <c r="ITK447"/>
      <c r="ITL447"/>
      <c r="ITM447"/>
      <c r="ITN447"/>
      <c r="ITO447"/>
      <c r="ITP447"/>
      <c r="ITQ447"/>
      <c r="ITR447"/>
      <c r="ITS447"/>
      <c r="ITT447"/>
      <c r="ITU447"/>
      <c r="ITV447"/>
      <c r="ITW447"/>
      <c r="ITX447"/>
      <c r="ITY447"/>
      <c r="ITZ447"/>
      <c r="IUA447"/>
      <c r="IUB447"/>
      <c r="IUC447"/>
      <c r="IUD447"/>
      <c r="IUE447"/>
      <c r="IUF447"/>
      <c r="IUG447"/>
      <c r="IUH447"/>
      <c r="IUI447"/>
      <c r="IUJ447"/>
      <c r="IUK447"/>
      <c r="IUL447"/>
      <c r="IUM447"/>
      <c r="IUN447"/>
      <c r="IUO447"/>
      <c r="IUP447"/>
      <c r="IUQ447"/>
      <c r="IUR447"/>
      <c r="IUS447"/>
      <c r="IUT447"/>
      <c r="IUU447"/>
      <c r="IUV447"/>
      <c r="IUW447"/>
      <c r="IUX447"/>
      <c r="IUY447"/>
      <c r="IUZ447"/>
      <c r="IVA447"/>
      <c r="IVB447"/>
      <c r="IVC447"/>
      <c r="IVD447"/>
      <c r="IVE447"/>
      <c r="IVF447"/>
      <c r="IVG447"/>
      <c r="IVH447"/>
      <c r="IVI447"/>
      <c r="IVJ447"/>
      <c r="IVK447"/>
      <c r="IVL447"/>
      <c r="IVM447"/>
      <c r="IVN447"/>
      <c r="IVO447"/>
      <c r="IVP447"/>
      <c r="IVQ447"/>
      <c r="IVR447"/>
      <c r="IVS447"/>
      <c r="IVT447"/>
      <c r="IVU447"/>
      <c r="IVV447"/>
      <c r="IVW447"/>
      <c r="IVX447"/>
      <c r="IVY447"/>
      <c r="IVZ447"/>
      <c r="IWA447"/>
      <c r="IWB447"/>
      <c r="IWC447"/>
      <c r="IWD447"/>
      <c r="IWE447"/>
      <c r="IWF447"/>
      <c r="IWG447"/>
      <c r="IWH447"/>
      <c r="IWI447"/>
      <c r="IWJ447"/>
      <c r="IWK447"/>
      <c r="IWL447"/>
      <c r="IWM447"/>
      <c r="IWN447"/>
      <c r="IWO447"/>
      <c r="IWP447"/>
      <c r="IWQ447"/>
      <c r="IWR447"/>
      <c r="IWS447"/>
      <c r="IWT447"/>
      <c r="IWU447"/>
      <c r="IWV447"/>
      <c r="IWW447"/>
      <c r="IWX447"/>
      <c r="IWY447"/>
      <c r="IWZ447"/>
      <c r="IXA447"/>
      <c r="IXB447"/>
      <c r="IXC447"/>
      <c r="IXD447"/>
      <c r="IXE447"/>
      <c r="IXF447"/>
      <c r="IXG447"/>
      <c r="IXH447"/>
      <c r="IXI447"/>
      <c r="IXJ447"/>
      <c r="IXK447"/>
      <c r="IXL447"/>
      <c r="IXM447"/>
      <c r="IXN447"/>
      <c r="IXO447"/>
      <c r="IXP447"/>
      <c r="IXQ447"/>
      <c r="IXR447"/>
      <c r="IXS447"/>
      <c r="IXT447"/>
      <c r="IXU447"/>
      <c r="IXV447"/>
      <c r="IXW447"/>
      <c r="IXX447"/>
      <c r="IXY447"/>
      <c r="IXZ447"/>
      <c r="IYA447"/>
      <c r="IYB447"/>
      <c r="IYC447"/>
      <c r="IYD447"/>
      <c r="IYE447"/>
      <c r="IYF447"/>
      <c r="IYG447"/>
      <c r="IYH447"/>
      <c r="IYI447"/>
      <c r="IYJ447"/>
      <c r="IYK447"/>
      <c r="IYL447"/>
      <c r="IYM447"/>
      <c r="IYN447"/>
      <c r="IYO447"/>
      <c r="IYP447"/>
      <c r="IYQ447"/>
      <c r="IYR447"/>
      <c r="IYS447"/>
      <c r="IYT447"/>
      <c r="IYU447"/>
      <c r="IYV447"/>
      <c r="IYW447"/>
      <c r="IYX447"/>
      <c r="IYY447"/>
      <c r="IYZ447"/>
      <c r="IZA447"/>
      <c r="IZB447"/>
      <c r="IZC447"/>
      <c r="IZD447"/>
      <c r="IZE447"/>
      <c r="IZF447"/>
      <c r="IZG447"/>
      <c r="IZH447"/>
      <c r="IZI447"/>
      <c r="IZJ447"/>
      <c r="IZK447"/>
      <c r="IZL447"/>
      <c r="IZM447"/>
      <c r="IZN447"/>
      <c r="IZO447"/>
      <c r="IZP447"/>
      <c r="IZQ447"/>
      <c r="IZR447"/>
      <c r="IZS447"/>
      <c r="IZT447"/>
      <c r="IZU447"/>
      <c r="IZV447"/>
      <c r="IZW447"/>
      <c r="IZX447"/>
      <c r="IZY447"/>
      <c r="IZZ447"/>
      <c r="JAA447"/>
      <c r="JAB447"/>
      <c r="JAC447"/>
      <c r="JAD447"/>
      <c r="JAE447"/>
      <c r="JAF447"/>
      <c r="JAG447"/>
      <c r="JAH447"/>
      <c r="JAI447"/>
      <c r="JAJ447"/>
      <c r="JAK447"/>
      <c r="JAL447"/>
      <c r="JAM447"/>
      <c r="JAN447"/>
      <c r="JAO447"/>
      <c r="JAP447"/>
      <c r="JAQ447"/>
      <c r="JAR447"/>
      <c r="JAS447"/>
      <c r="JAT447"/>
      <c r="JAU447"/>
      <c r="JAV447"/>
      <c r="JAW447"/>
      <c r="JAX447"/>
      <c r="JAY447"/>
      <c r="JAZ447"/>
      <c r="JBA447"/>
      <c r="JBB447"/>
      <c r="JBC447"/>
      <c r="JBD447"/>
      <c r="JBE447"/>
      <c r="JBF447"/>
      <c r="JBG447"/>
      <c r="JBH447"/>
      <c r="JBI447"/>
      <c r="JBJ447"/>
      <c r="JBK447"/>
      <c r="JBL447"/>
      <c r="JBM447"/>
      <c r="JBN447"/>
      <c r="JBO447"/>
      <c r="JBP447"/>
      <c r="JBQ447"/>
      <c r="JBR447"/>
      <c r="JBS447"/>
      <c r="JBT447"/>
      <c r="JBU447"/>
      <c r="JBV447"/>
      <c r="JBW447"/>
      <c r="JBX447"/>
      <c r="JBY447"/>
      <c r="JBZ447"/>
      <c r="JCA447"/>
      <c r="JCB447"/>
      <c r="JCC447"/>
      <c r="JCD447"/>
      <c r="JCE447"/>
      <c r="JCF447"/>
      <c r="JCG447"/>
      <c r="JCH447"/>
      <c r="JCI447"/>
      <c r="JCJ447"/>
      <c r="JCK447"/>
      <c r="JCL447"/>
      <c r="JCM447"/>
      <c r="JCN447"/>
      <c r="JCO447"/>
      <c r="JCP447"/>
      <c r="JCQ447"/>
      <c r="JCR447"/>
      <c r="JCS447"/>
      <c r="JCT447"/>
      <c r="JCU447"/>
      <c r="JCV447"/>
      <c r="JCW447"/>
      <c r="JCX447"/>
      <c r="JCY447"/>
      <c r="JCZ447"/>
      <c r="JDA447"/>
      <c r="JDB447"/>
      <c r="JDC447"/>
      <c r="JDD447"/>
      <c r="JDE447"/>
      <c r="JDF447"/>
      <c r="JDG447"/>
      <c r="JDH447"/>
      <c r="JDI447"/>
      <c r="JDJ447"/>
      <c r="JDK447"/>
      <c r="JDL447"/>
      <c r="JDM447"/>
      <c r="JDN447"/>
      <c r="JDO447"/>
      <c r="JDP447"/>
      <c r="JDQ447"/>
      <c r="JDR447"/>
      <c r="JDS447"/>
      <c r="JDT447"/>
      <c r="JDU447"/>
      <c r="JDV447"/>
      <c r="JDW447"/>
      <c r="JDX447"/>
      <c r="JDY447"/>
      <c r="JDZ447"/>
      <c r="JEA447"/>
      <c r="JEB447"/>
      <c r="JEC447"/>
      <c r="JED447"/>
      <c r="JEE447"/>
      <c r="JEF447"/>
      <c r="JEG447"/>
      <c r="JEH447"/>
      <c r="JEI447"/>
      <c r="JEJ447"/>
      <c r="JEK447"/>
      <c r="JEL447"/>
      <c r="JEM447"/>
      <c r="JEN447"/>
      <c r="JEO447"/>
      <c r="JEP447"/>
      <c r="JEQ447"/>
      <c r="JER447"/>
      <c r="JES447"/>
      <c r="JET447"/>
      <c r="JEU447"/>
      <c r="JEV447"/>
      <c r="JEW447"/>
      <c r="JEX447"/>
      <c r="JEY447"/>
      <c r="JEZ447"/>
      <c r="JFA447"/>
      <c r="JFB447"/>
      <c r="JFC447"/>
      <c r="JFD447"/>
      <c r="JFE447"/>
      <c r="JFF447"/>
      <c r="JFG447"/>
      <c r="JFH447"/>
      <c r="JFI447"/>
      <c r="JFJ447"/>
      <c r="JFK447"/>
      <c r="JFL447"/>
      <c r="JFM447"/>
      <c r="JFN447"/>
      <c r="JFO447"/>
      <c r="JFP447"/>
      <c r="JFQ447"/>
      <c r="JFR447"/>
      <c r="JFS447"/>
      <c r="JFT447"/>
      <c r="JFU447"/>
      <c r="JFV447"/>
      <c r="JFW447"/>
      <c r="JFX447"/>
      <c r="JFY447"/>
      <c r="JFZ447"/>
      <c r="JGA447"/>
      <c r="JGB447"/>
      <c r="JGC447"/>
      <c r="JGD447"/>
      <c r="JGE447"/>
      <c r="JGF447"/>
      <c r="JGG447"/>
      <c r="JGH447"/>
      <c r="JGI447"/>
      <c r="JGJ447"/>
      <c r="JGK447"/>
      <c r="JGL447"/>
      <c r="JGM447"/>
      <c r="JGN447"/>
      <c r="JGO447"/>
      <c r="JGP447"/>
      <c r="JGQ447"/>
      <c r="JGR447"/>
      <c r="JGS447"/>
      <c r="JGT447"/>
      <c r="JGU447"/>
      <c r="JGV447"/>
      <c r="JGW447"/>
      <c r="JGX447"/>
      <c r="JGY447"/>
      <c r="JGZ447"/>
      <c r="JHA447"/>
      <c r="JHB447"/>
      <c r="JHC447"/>
      <c r="JHD447"/>
      <c r="JHE447"/>
      <c r="JHF447"/>
      <c r="JHG447"/>
      <c r="JHH447"/>
      <c r="JHI447"/>
      <c r="JHJ447"/>
      <c r="JHK447"/>
      <c r="JHL447"/>
      <c r="JHM447"/>
      <c r="JHN447"/>
      <c r="JHO447"/>
      <c r="JHP447"/>
      <c r="JHQ447"/>
      <c r="JHR447"/>
      <c r="JHS447"/>
      <c r="JHT447"/>
      <c r="JHU447"/>
      <c r="JHV447"/>
      <c r="JHW447"/>
      <c r="JHX447"/>
      <c r="JHY447"/>
      <c r="JHZ447"/>
      <c r="JIA447"/>
      <c r="JIB447"/>
      <c r="JIC447"/>
      <c r="JID447"/>
      <c r="JIE447"/>
      <c r="JIF447"/>
      <c r="JIG447"/>
      <c r="JIH447"/>
      <c r="JII447"/>
      <c r="JIJ447"/>
      <c r="JIK447"/>
      <c r="JIL447"/>
      <c r="JIM447"/>
      <c r="JIN447"/>
      <c r="JIO447"/>
      <c r="JIP447"/>
      <c r="JIQ447"/>
      <c r="JIR447"/>
      <c r="JIS447"/>
      <c r="JIT447"/>
      <c r="JIU447"/>
      <c r="JIV447"/>
      <c r="JIW447"/>
      <c r="JIX447"/>
      <c r="JIY447"/>
      <c r="JIZ447"/>
      <c r="JJA447"/>
      <c r="JJB447"/>
      <c r="JJC447"/>
      <c r="JJD447"/>
      <c r="JJE447"/>
      <c r="JJF447"/>
      <c r="JJG447"/>
      <c r="JJH447"/>
      <c r="JJI447"/>
      <c r="JJJ447"/>
      <c r="JJK447"/>
      <c r="JJL447"/>
      <c r="JJM447"/>
      <c r="JJN447"/>
      <c r="JJO447"/>
      <c r="JJP447"/>
      <c r="JJQ447"/>
      <c r="JJR447"/>
      <c r="JJS447"/>
      <c r="JJT447"/>
      <c r="JJU447"/>
      <c r="JJV447"/>
      <c r="JJW447"/>
      <c r="JJX447"/>
      <c r="JJY447"/>
      <c r="JJZ447"/>
      <c r="JKA447"/>
      <c r="JKB447"/>
      <c r="JKC447"/>
      <c r="JKD447"/>
      <c r="JKE447"/>
      <c r="JKF447"/>
      <c r="JKG447"/>
      <c r="JKH447"/>
      <c r="JKI447"/>
      <c r="JKJ447"/>
      <c r="JKK447"/>
      <c r="JKL447"/>
      <c r="JKM447"/>
      <c r="JKN447"/>
      <c r="JKO447"/>
      <c r="JKP447"/>
      <c r="JKQ447"/>
      <c r="JKR447"/>
      <c r="JKS447"/>
      <c r="JKT447"/>
      <c r="JKU447"/>
      <c r="JKV447"/>
      <c r="JKW447"/>
      <c r="JKX447"/>
      <c r="JKY447"/>
      <c r="JKZ447"/>
      <c r="JLA447"/>
      <c r="JLB447"/>
      <c r="JLC447"/>
      <c r="JLD447"/>
      <c r="JLE447"/>
      <c r="JLF447"/>
      <c r="JLG447"/>
      <c r="JLH447"/>
      <c r="JLI447"/>
      <c r="JLJ447"/>
      <c r="JLK447"/>
      <c r="JLL447"/>
      <c r="JLM447"/>
      <c r="JLN447"/>
      <c r="JLO447"/>
      <c r="JLP447"/>
      <c r="JLQ447"/>
      <c r="JLR447"/>
      <c r="JLS447"/>
      <c r="JLT447"/>
      <c r="JLU447"/>
      <c r="JLV447"/>
      <c r="JLW447"/>
      <c r="JLX447"/>
      <c r="JLY447"/>
      <c r="JLZ447"/>
      <c r="JMA447"/>
      <c r="JMB447"/>
      <c r="JMC447"/>
      <c r="JMD447"/>
      <c r="JME447"/>
      <c r="JMF447"/>
      <c r="JMG447"/>
      <c r="JMH447"/>
      <c r="JMI447"/>
      <c r="JMJ447"/>
      <c r="JMK447"/>
      <c r="JML447"/>
      <c r="JMM447"/>
      <c r="JMN447"/>
      <c r="JMO447"/>
      <c r="JMP447"/>
      <c r="JMQ447"/>
      <c r="JMR447"/>
      <c r="JMS447"/>
      <c r="JMT447"/>
      <c r="JMU447"/>
      <c r="JMV447"/>
      <c r="JMW447"/>
      <c r="JMX447"/>
      <c r="JMY447"/>
      <c r="JMZ447"/>
      <c r="JNA447"/>
      <c r="JNB447"/>
      <c r="JNC447"/>
      <c r="JND447"/>
      <c r="JNE447"/>
      <c r="JNF447"/>
      <c r="JNG447"/>
      <c r="JNH447"/>
      <c r="JNI447"/>
      <c r="JNJ447"/>
      <c r="JNK447"/>
      <c r="JNL447"/>
      <c r="JNM447"/>
      <c r="JNN447"/>
      <c r="JNO447"/>
      <c r="JNP447"/>
      <c r="JNQ447"/>
      <c r="JNR447"/>
      <c r="JNS447"/>
      <c r="JNT447"/>
      <c r="JNU447"/>
      <c r="JNV447"/>
      <c r="JNW447"/>
      <c r="JNX447"/>
      <c r="JNY447"/>
      <c r="JNZ447"/>
      <c r="JOA447"/>
      <c r="JOB447"/>
      <c r="JOC447"/>
      <c r="JOD447"/>
      <c r="JOE447"/>
      <c r="JOF447"/>
      <c r="JOG447"/>
      <c r="JOH447"/>
      <c r="JOI447"/>
      <c r="JOJ447"/>
      <c r="JOK447"/>
      <c r="JOL447"/>
      <c r="JOM447"/>
      <c r="JON447"/>
      <c r="JOO447"/>
      <c r="JOP447"/>
      <c r="JOQ447"/>
      <c r="JOR447"/>
      <c r="JOS447"/>
      <c r="JOT447"/>
      <c r="JOU447"/>
      <c r="JOV447"/>
      <c r="JOW447"/>
      <c r="JOX447"/>
      <c r="JOY447"/>
      <c r="JOZ447"/>
      <c r="JPA447"/>
      <c r="JPB447"/>
      <c r="JPC447"/>
      <c r="JPD447"/>
      <c r="JPE447"/>
      <c r="JPF447"/>
      <c r="JPG447"/>
      <c r="JPH447"/>
      <c r="JPI447"/>
      <c r="JPJ447"/>
      <c r="JPK447"/>
      <c r="JPL447"/>
      <c r="JPM447"/>
      <c r="JPN447"/>
      <c r="JPO447"/>
      <c r="JPP447"/>
      <c r="JPQ447"/>
      <c r="JPR447"/>
      <c r="JPS447"/>
      <c r="JPT447"/>
      <c r="JPU447"/>
      <c r="JPV447"/>
      <c r="JPW447"/>
      <c r="JPX447"/>
      <c r="JPY447"/>
      <c r="JPZ447"/>
      <c r="JQA447"/>
      <c r="JQB447"/>
      <c r="JQC447"/>
      <c r="JQD447"/>
      <c r="JQE447"/>
      <c r="JQF447"/>
      <c r="JQG447"/>
      <c r="JQH447"/>
      <c r="JQI447"/>
      <c r="JQJ447"/>
      <c r="JQK447"/>
      <c r="JQL447"/>
      <c r="JQM447"/>
      <c r="JQN447"/>
      <c r="JQO447"/>
      <c r="JQP447"/>
      <c r="JQQ447"/>
      <c r="JQR447"/>
      <c r="JQS447"/>
      <c r="JQT447"/>
      <c r="JQU447"/>
      <c r="JQV447"/>
      <c r="JQW447"/>
      <c r="JQX447"/>
      <c r="JQY447"/>
      <c r="JQZ447"/>
      <c r="JRA447"/>
      <c r="JRB447"/>
      <c r="JRC447"/>
      <c r="JRD447"/>
      <c r="JRE447"/>
      <c r="JRF447"/>
      <c r="JRG447"/>
      <c r="JRH447"/>
      <c r="JRI447"/>
      <c r="JRJ447"/>
      <c r="JRK447"/>
      <c r="JRL447"/>
      <c r="JRM447"/>
      <c r="JRN447"/>
      <c r="JRO447"/>
      <c r="JRP447"/>
      <c r="JRQ447"/>
      <c r="JRR447"/>
      <c r="JRS447"/>
      <c r="JRT447"/>
      <c r="JRU447"/>
      <c r="JRV447"/>
      <c r="JRW447"/>
      <c r="JRX447"/>
      <c r="JRY447"/>
      <c r="JRZ447"/>
      <c r="JSA447"/>
      <c r="JSB447"/>
      <c r="JSC447"/>
      <c r="JSD447"/>
      <c r="JSE447"/>
      <c r="JSF447"/>
      <c r="JSG447"/>
      <c r="JSH447"/>
      <c r="JSI447"/>
      <c r="JSJ447"/>
      <c r="JSK447"/>
      <c r="JSL447"/>
      <c r="JSM447"/>
      <c r="JSN447"/>
      <c r="JSO447"/>
      <c r="JSP447"/>
      <c r="JSQ447"/>
      <c r="JSR447"/>
      <c r="JSS447"/>
      <c r="JST447"/>
      <c r="JSU447"/>
      <c r="JSV447"/>
      <c r="JSW447"/>
      <c r="JSX447"/>
      <c r="JSY447"/>
      <c r="JSZ447"/>
      <c r="JTA447"/>
      <c r="JTB447"/>
      <c r="JTC447"/>
      <c r="JTD447"/>
      <c r="JTE447"/>
      <c r="JTF447"/>
      <c r="JTG447"/>
      <c r="JTH447"/>
      <c r="JTI447"/>
      <c r="JTJ447"/>
      <c r="JTK447"/>
      <c r="JTL447"/>
      <c r="JTM447"/>
      <c r="JTN447"/>
      <c r="JTO447"/>
      <c r="JTP447"/>
      <c r="JTQ447"/>
      <c r="JTR447"/>
      <c r="JTS447"/>
      <c r="JTT447"/>
      <c r="JTU447"/>
      <c r="JTV447"/>
      <c r="JTW447"/>
      <c r="JTX447"/>
      <c r="JTY447"/>
      <c r="JTZ447"/>
      <c r="JUA447"/>
      <c r="JUB447"/>
      <c r="JUC447"/>
      <c r="JUD447"/>
      <c r="JUE447"/>
      <c r="JUF447"/>
      <c r="JUG447"/>
      <c r="JUH447"/>
      <c r="JUI447"/>
      <c r="JUJ447"/>
      <c r="JUK447"/>
      <c r="JUL447"/>
      <c r="JUM447"/>
      <c r="JUN447"/>
      <c r="JUO447"/>
      <c r="JUP447"/>
      <c r="JUQ447"/>
      <c r="JUR447"/>
      <c r="JUS447"/>
      <c r="JUT447"/>
      <c r="JUU447"/>
      <c r="JUV447"/>
      <c r="JUW447"/>
      <c r="JUX447"/>
      <c r="JUY447"/>
      <c r="JUZ447"/>
      <c r="JVA447"/>
      <c r="JVB447"/>
      <c r="JVC447"/>
      <c r="JVD447"/>
      <c r="JVE447"/>
      <c r="JVF447"/>
      <c r="JVG447"/>
      <c r="JVH447"/>
      <c r="JVI447"/>
      <c r="JVJ447"/>
      <c r="JVK447"/>
      <c r="JVL447"/>
      <c r="JVM447"/>
      <c r="JVN447"/>
      <c r="JVO447"/>
      <c r="JVP447"/>
      <c r="JVQ447"/>
      <c r="JVR447"/>
      <c r="JVS447"/>
      <c r="JVT447"/>
      <c r="JVU447"/>
      <c r="JVV447"/>
      <c r="JVW447"/>
      <c r="JVX447"/>
      <c r="JVY447"/>
      <c r="JVZ447"/>
      <c r="JWA447"/>
      <c r="JWB447"/>
      <c r="JWC447"/>
      <c r="JWD447"/>
      <c r="JWE447"/>
      <c r="JWF447"/>
      <c r="JWG447"/>
      <c r="JWH447"/>
      <c r="JWI447"/>
      <c r="JWJ447"/>
      <c r="JWK447"/>
      <c r="JWL447"/>
      <c r="JWM447"/>
      <c r="JWN447"/>
      <c r="JWO447"/>
      <c r="JWP447"/>
      <c r="JWQ447"/>
      <c r="JWR447"/>
      <c r="JWS447"/>
      <c r="JWT447"/>
      <c r="JWU447"/>
      <c r="JWV447"/>
      <c r="JWW447"/>
      <c r="JWX447"/>
      <c r="JWY447"/>
      <c r="JWZ447"/>
      <c r="JXA447"/>
      <c r="JXB447"/>
      <c r="JXC447"/>
      <c r="JXD447"/>
      <c r="JXE447"/>
      <c r="JXF447"/>
      <c r="JXG447"/>
      <c r="JXH447"/>
      <c r="JXI447"/>
      <c r="JXJ447"/>
      <c r="JXK447"/>
      <c r="JXL447"/>
      <c r="JXM447"/>
      <c r="JXN447"/>
      <c r="JXO447"/>
      <c r="JXP447"/>
      <c r="JXQ447"/>
      <c r="JXR447"/>
      <c r="JXS447"/>
      <c r="JXT447"/>
      <c r="JXU447"/>
      <c r="JXV447"/>
      <c r="JXW447"/>
      <c r="JXX447"/>
      <c r="JXY447"/>
      <c r="JXZ447"/>
      <c r="JYA447"/>
      <c r="JYB447"/>
      <c r="JYC447"/>
      <c r="JYD447"/>
      <c r="JYE447"/>
      <c r="JYF447"/>
      <c r="JYG447"/>
      <c r="JYH447"/>
      <c r="JYI447"/>
      <c r="JYJ447"/>
      <c r="JYK447"/>
      <c r="JYL447"/>
      <c r="JYM447"/>
      <c r="JYN447"/>
      <c r="JYO447"/>
      <c r="JYP447"/>
      <c r="JYQ447"/>
      <c r="JYR447"/>
      <c r="JYS447"/>
      <c r="JYT447"/>
      <c r="JYU447"/>
      <c r="JYV447"/>
      <c r="JYW447"/>
      <c r="JYX447"/>
      <c r="JYY447"/>
      <c r="JYZ447"/>
      <c r="JZA447"/>
      <c r="JZB447"/>
      <c r="JZC447"/>
      <c r="JZD447"/>
      <c r="JZE447"/>
      <c r="JZF447"/>
      <c r="JZG447"/>
      <c r="JZH447"/>
      <c r="JZI447"/>
      <c r="JZJ447"/>
      <c r="JZK447"/>
      <c r="JZL447"/>
      <c r="JZM447"/>
      <c r="JZN447"/>
      <c r="JZO447"/>
      <c r="JZP447"/>
      <c r="JZQ447"/>
      <c r="JZR447"/>
      <c r="JZS447"/>
      <c r="JZT447"/>
      <c r="JZU447"/>
      <c r="JZV447"/>
      <c r="JZW447"/>
      <c r="JZX447"/>
      <c r="JZY447"/>
      <c r="JZZ447"/>
      <c r="KAA447"/>
      <c r="KAB447"/>
      <c r="KAC447"/>
      <c r="KAD447"/>
      <c r="KAE447"/>
      <c r="KAF447"/>
      <c r="KAG447"/>
      <c r="KAH447"/>
      <c r="KAI447"/>
      <c r="KAJ447"/>
      <c r="KAK447"/>
      <c r="KAL447"/>
      <c r="KAM447"/>
      <c r="KAN447"/>
      <c r="KAO447"/>
      <c r="KAP447"/>
      <c r="KAQ447"/>
      <c r="KAR447"/>
      <c r="KAS447"/>
      <c r="KAT447"/>
      <c r="KAU447"/>
      <c r="KAV447"/>
      <c r="KAW447"/>
      <c r="KAX447"/>
      <c r="KAY447"/>
      <c r="KAZ447"/>
      <c r="KBA447"/>
      <c r="KBB447"/>
      <c r="KBC447"/>
      <c r="KBD447"/>
      <c r="KBE447"/>
      <c r="KBF447"/>
      <c r="KBG447"/>
      <c r="KBH447"/>
      <c r="KBI447"/>
      <c r="KBJ447"/>
      <c r="KBK447"/>
      <c r="KBL447"/>
      <c r="KBM447"/>
      <c r="KBN447"/>
      <c r="KBO447"/>
      <c r="KBP447"/>
      <c r="KBQ447"/>
      <c r="KBR447"/>
      <c r="KBS447"/>
      <c r="KBT447"/>
      <c r="KBU447"/>
      <c r="KBV447"/>
      <c r="KBW447"/>
      <c r="KBX447"/>
      <c r="KBY447"/>
      <c r="KBZ447"/>
      <c r="KCA447"/>
      <c r="KCB447"/>
      <c r="KCC447"/>
      <c r="KCD447"/>
      <c r="KCE447"/>
      <c r="KCF447"/>
      <c r="KCG447"/>
      <c r="KCH447"/>
      <c r="KCI447"/>
      <c r="KCJ447"/>
      <c r="KCK447"/>
      <c r="KCL447"/>
      <c r="KCM447"/>
      <c r="KCN447"/>
      <c r="KCO447"/>
      <c r="KCP447"/>
      <c r="KCQ447"/>
      <c r="KCR447"/>
      <c r="KCS447"/>
      <c r="KCT447"/>
      <c r="KCU447"/>
      <c r="KCV447"/>
      <c r="KCW447"/>
      <c r="KCX447"/>
      <c r="KCY447"/>
      <c r="KCZ447"/>
      <c r="KDA447"/>
      <c r="KDB447"/>
      <c r="KDC447"/>
      <c r="KDD447"/>
      <c r="KDE447"/>
      <c r="KDF447"/>
      <c r="KDG447"/>
      <c r="KDH447"/>
      <c r="KDI447"/>
      <c r="KDJ447"/>
      <c r="KDK447"/>
      <c r="KDL447"/>
      <c r="KDM447"/>
      <c r="KDN447"/>
      <c r="KDO447"/>
      <c r="KDP447"/>
      <c r="KDQ447"/>
      <c r="KDR447"/>
      <c r="KDS447"/>
      <c r="KDT447"/>
      <c r="KDU447"/>
      <c r="KDV447"/>
      <c r="KDW447"/>
      <c r="KDX447"/>
      <c r="KDY447"/>
      <c r="KDZ447"/>
      <c r="KEA447"/>
      <c r="KEB447"/>
      <c r="KEC447"/>
      <c r="KED447"/>
      <c r="KEE447"/>
      <c r="KEF447"/>
      <c r="KEG447"/>
      <c r="KEH447"/>
      <c r="KEI447"/>
      <c r="KEJ447"/>
      <c r="KEK447"/>
      <c r="KEL447"/>
      <c r="KEM447"/>
      <c r="KEN447"/>
      <c r="KEO447"/>
      <c r="KEP447"/>
      <c r="KEQ447"/>
      <c r="KER447"/>
      <c r="KES447"/>
      <c r="KET447"/>
      <c r="KEU447"/>
      <c r="KEV447"/>
      <c r="KEW447"/>
      <c r="KEX447"/>
      <c r="KEY447"/>
      <c r="KEZ447"/>
      <c r="KFA447"/>
      <c r="KFB447"/>
      <c r="KFC447"/>
      <c r="KFD447"/>
      <c r="KFE447"/>
      <c r="KFF447"/>
      <c r="KFG447"/>
      <c r="KFH447"/>
      <c r="KFI447"/>
      <c r="KFJ447"/>
      <c r="KFK447"/>
      <c r="KFL447"/>
      <c r="KFM447"/>
      <c r="KFN447"/>
      <c r="KFO447"/>
      <c r="KFP447"/>
      <c r="KFQ447"/>
      <c r="KFR447"/>
      <c r="KFS447"/>
      <c r="KFT447"/>
      <c r="KFU447"/>
      <c r="KFV447"/>
      <c r="KFW447"/>
      <c r="KFX447"/>
      <c r="KFY447"/>
      <c r="KFZ447"/>
      <c r="KGA447"/>
      <c r="KGB447"/>
      <c r="KGC447"/>
      <c r="KGD447"/>
      <c r="KGE447"/>
      <c r="KGF447"/>
      <c r="KGG447"/>
      <c r="KGH447"/>
      <c r="KGI447"/>
      <c r="KGJ447"/>
      <c r="KGK447"/>
      <c r="KGL447"/>
      <c r="KGM447"/>
      <c r="KGN447"/>
      <c r="KGO447"/>
      <c r="KGP447"/>
      <c r="KGQ447"/>
      <c r="KGR447"/>
      <c r="KGS447"/>
      <c r="KGT447"/>
      <c r="KGU447"/>
      <c r="KGV447"/>
      <c r="KGW447"/>
      <c r="KGX447"/>
      <c r="KGY447"/>
      <c r="KGZ447"/>
      <c r="KHA447"/>
      <c r="KHB447"/>
      <c r="KHC447"/>
      <c r="KHD447"/>
      <c r="KHE447"/>
      <c r="KHF447"/>
      <c r="KHG447"/>
      <c r="KHH447"/>
      <c r="KHI447"/>
      <c r="KHJ447"/>
      <c r="KHK447"/>
      <c r="KHL447"/>
      <c r="KHM447"/>
      <c r="KHN447"/>
      <c r="KHO447"/>
      <c r="KHP447"/>
      <c r="KHQ447"/>
      <c r="KHR447"/>
      <c r="KHS447"/>
      <c r="KHT447"/>
      <c r="KHU447"/>
      <c r="KHV447"/>
      <c r="KHW447"/>
      <c r="KHX447"/>
      <c r="KHY447"/>
      <c r="KHZ447"/>
      <c r="KIA447"/>
      <c r="KIB447"/>
      <c r="KIC447"/>
      <c r="KID447"/>
      <c r="KIE447"/>
      <c r="KIF447"/>
      <c r="KIG447"/>
      <c r="KIH447"/>
      <c r="KII447"/>
      <c r="KIJ447"/>
      <c r="KIK447"/>
      <c r="KIL447"/>
      <c r="KIM447"/>
      <c r="KIN447"/>
      <c r="KIO447"/>
      <c r="KIP447"/>
      <c r="KIQ447"/>
      <c r="KIR447"/>
      <c r="KIS447"/>
      <c r="KIT447"/>
      <c r="KIU447"/>
      <c r="KIV447"/>
      <c r="KIW447"/>
      <c r="KIX447"/>
      <c r="KIY447"/>
      <c r="KIZ447"/>
      <c r="KJA447"/>
      <c r="KJB447"/>
      <c r="KJC447"/>
      <c r="KJD447"/>
      <c r="KJE447"/>
      <c r="KJF447"/>
      <c r="KJG447"/>
      <c r="KJH447"/>
      <c r="KJI447"/>
      <c r="KJJ447"/>
      <c r="KJK447"/>
      <c r="KJL447"/>
      <c r="KJM447"/>
      <c r="KJN447"/>
      <c r="KJO447"/>
      <c r="KJP447"/>
      <c r="KJQ447"/>
      <c r="KJR447"/>
      <c r="KJS447"/>
      <c r="KJT447"/>
      <c r="KJU447"/>
      <c r="KJV447"/>
      <c r="KJW447"/>
      <c r="KJX447"/>
      <c r="KJY447"/>
      <c r="KJZ447"/>
      <c r="KKA447"/>
      <c r="KKB447"/>
      <c r="KKC447"/>
      <c r="KKD447"/>
      <c r="KKE447"/>
      <c r="KKF447"/>
      <c r="KKG447"/>
      <c r="KKH447"/>
      <c r="KKI447"/>
      <c r="KKJ447"/>
      <c r="KKK447"/>
      <c r="KKL447"/>
      <c r="KKM447"/>
      <c r="KKN447"/>
      <c r="KKO447"/>
      <c r="KKP447"/>
      <c r="KKQ447"/>
      <c r="KKR447"/>
      <c r="KKS447"/>
      <c r="KKT447"/>
      <c r="KKU447"/>
      <c r="KKV447"/>
      <c r="KKW447"/>
      <c r="KKX447"/>
      <c r="KKY447"/>
      <c r="KKZ447"/>
      <c r="KLA447"/>
      <c r="KLB447"/>
      <c r="KLC447"/>
      <c r="KLD447"/>
      <c r="KLE447"/>
      <c r="KLF447"/>
      <c r="KLG447"/>
      <c r="KLH447"/>
      <c r="KLI447"/>
      <c r="KLJ447"/>
      <c r="KLK447"/>
      <c r="KLL447"/>
      <c r="KLM447"/>
      <c r="KLN447"/>
      <c r="KLO447"/>
      <c r="KLP447"/>
      <c r="KLQ447"/>
      <c r="KLR447"/>
      <c r="KLS447"/>
      <c r="KLT447"/>
      <c r="KLU447"/>
      <c r="KLV447"/>
      <c r="KLW447"/>
      <c r="KLX447"/>
      <c r="KLY447"/>
      <c r="KLZ447"/>
      <c r="KMA447"/>
      <c r="KMB447"/>
      <c r="KMC447"/>
      <c r="KMD447"/>
      <c r="KME447"/>
      <c r="KMF447"/>
      <c r="KMG447"/>
      <c r="KMH447"/>
      <c r="KMI447"/>
      <c r="KMJ447"/>
      <c r="KMK447"/>
      <c r="KML447"/>
      <c r="KMM447"/>
      <c r="KMN447"/>
      <c r="KMO447"/>
      <c r="KMP447"/>
      <c r="KMQ447"/>
      <c r="KMR447"/>
      <c r="KMS447"/>
      <c r="KMT447"/>
      <c r="KMU447"/>
      <c r="KMV447"/>
      <c r="KMW447"/>
      <c r="KMX447"/>
      <c r="KMY447"/>
      <c r="KMZ447"/>
      <c r="KNA447"/>
      <c r="KNB447"/>
      <c r="KNC447"/>
      <c r="KND447"/>
      <c r="KNE447"/>
      <c r="KNF447"/>
      <c r="KNG447"/>
      <c r="KNH447"/>
      <c r="KNI447"/>
      <c r="KNJ447"/>
      <c r="KNK447"/>
      <c r="KNL447"/>
      <c r="KNM447"/>
      <c r="KNN447"/>
      <c r="KNO447"/>
      <c r="KNP447"/>
      <c r="KNQ447"/>
      <c r="KNR447"/>
      <c r="KNS447"/>
      <c r="KNT447"/>
      <c r="KNU447"/>
      <c r="KNV447"/>
      <c r="KNW447"/>
      <c r="KNX447"/>
      <c r="KNY447"/>
      <c r="KNZ447"/>
      <c r="KOA447"/>
      <c r="KOB447"/>
      <c r="KOC447"/>
      <c r="KOD447"/>
      <c r="KOE447"/>
      <c r="KOF447"/>
      <c r="KOG447"/>
      <c r="KOH447"/>
      <c r="KOI447"/>
      <c r="KOJ447"/>
      <c r="KOK447"/>
      <c r="KOL447"/>
      <c r="KOM447"/>
      <c r="KON447"/>
      <c r="KOO447"/>
      <c r="KOP447"/>
      <c r="KOQ447"/>
      <c r="KOR447"/>
      <c r="KOS447"/>
      <c r="KOT447"/>
      <c r="KOU447"/>
      <c r="KOV447"/>
      <c r="KOW447"/>
      <c r="KOX447"/>
      <c r="KOY447"/>
      <c r="KOZ447"/>
      <c r="KPA447"/>
      <c r="KPB447"/>
      <c r="KPC447"/>
      <c r="KPD447"/>
      <c r="KPE447"/>
      <c r="KPF447"/>
      <c r="KPG447"/>
      <c r="KPH447"/>
      <c r="KPI447"/>
      <c r="KPJ447"/>
      <c r="KPK447"/>
      <c r="KPL447"/>
      <c r="KPM447"/>
      <c r="KPN447"/>
      <c r="KPO447"/>
      <c r="KPP447"/>
      <c r="KPQ447"/>
      <c r="KPR447"/>
      <c r="KPS447"/>
      <c r="KPT447"/>
      <c r="KPU447"/>
      <c r="KPV447"/>
      <c r="KPW447"/>
      <c r="KPX447"/>
      <c r="KPY447"/>
      <c r="KPZ447"/>
      <c r="KQA447"/>
      <c r="KQB447"/>
      <c r="KQC447"/>
      <c r="KQD447"/>
      <c r="KQE447"/>
      <c r="KQF447"/>
      <c r="KQG447"/>
      <c r="KQH447"/>
      <c r="KQI447"/>
      <c r="KQJ447"/>
      <c r="KQK447"/>
      <c r="KQL447"/>
      <c r="KQM447"/>
      <c r="KQN447"/>
      <c r="KQO447"/>
      <c r="KQP447"/>
      <c r="KQQ447"/>
      <c r="KQR447"/>
      <c r="KQS447"/>
      <c r="KQT447"/>
      <c r="KQU447"/>
      <c r="KQV447"/>
      <c r="KQW447"/>
      <c r="KQX447"/>
      <c r="KQY447"/>
      <c r="KQZ447"/>
      <c r="KRA447"/>
      <c r="KRB447"/>
      <c r="KRC447"/>
      <c r="KRD447"/>
      <c r="KRE447"/>
      <c r="KRF447"/>
      <c r="KRG447"/>
      <c r="KRH447"/>
      <c r="KRI447"/>
      <c r="KRJ447"/>
      <c r="KRK447"/>
      <c r="KRL447"/>
      <c r="KRM447"/>
      <c r="KRN447"/>
      <c r="KRO447"/>
      <c r="KRP447"/>
      <c r="KRQ447"/>
      <c r="KRR447"/>
      <c r="KRS447"/>
      <c r="KRT447"/>
      <c r="KRU447"/>
      <c r="KRV447"/>
      <c r="KRW447"/>
      <c r="KRX447"/>
      <c r="KRY447"/>
      <c r="KRZ447"/>
      <c r="KSA447"/>
      <c r="KSB447"/>
      <c r="KSC447"/>
      <c r="KSD447"/>
      <c r="KSE447"/>
      <c r="KSF447"/>
      <c r="KSG447"/>
      <c r="KSH447"/>
      <c r="KSI447"/>
      <c r="KSJ447"/>
      <c r="KSK447"/>
      <c r="KSL447"/>
      <c r="KSM447"/>
      <c r="KSN447"/>
      <c r="KSO447"/>
      <c r="KSP447"/>
      <c r="KSQ447"/>
      <c r="KSR447"/>
      <c r="KSS447"/>
      <c r="KST447"/>
      <c r="KSU447"/>
      <c r="KSV447"/>
      <c r="KSW447"/>
      <c r="KSX447"/>
      <c r="KSY447"/>
      <c r="KSZ447"/>
      <c r="KTA447"/>
      <c r="KTB447"/>
      <c r="KTC447"/>
      <c r="KTD447"/>
      <c r="KTE447"/>
      <c r="KTF447"/>
      <c r="KTG447"/>
      <c r="KTH447"/>
      <c r="KTI447"/>
      <c r="KTJ447"/>
      <c r="KTK447"/>
      <c r="KTL447"/>
      <c r="KTM447"/>
      <c r="KTN447"/>
      <c r="KTO447"/>
      <c r="KTP447"/>
      <c r="KTQ447"/>
      <c r="KTR447"/>
      <c r="KTS447"/>
      <c r="KTT447"/>
      <c r="KTU447"/>
      <c r="KTV447"/>
      <c r="KTW447"/>
      <c r="KTX447"/>
      <c r="KTY447"/>
      <c r="KTZ447"/>
      <c r="KUA447"/>
      <c r="KUB447"/>
      <c r="KUC447"/>
      <c r="KUD447"/>
      <c r="KUE447"/>
      <c r="KUF447"/>
      <c r="KUG447"/>
      <c r="KUH447"/>
      <c r="KUI447"/>
      <c r="KUJ447"/>
      <c r="KUK447"/>
      <c r="KUL447"/>
      <c r="KUM447"/>
      <c r="KUN447"/>
      <c r="KUO447"/>
      <c r="KUP447"/>
      <c r="KUQ447"/>
      <c r="KUR447"/>
      <c r="KUS447"/>
      <c r="KUT447"/>
      <c r="KUU447"/>
      <c r="KUV447"/>
      <c r="KUW447"/>
      <c r="KUX447"/>
      <c r="KUY447"/>
      <c r="KUZ447"/>
      <c r="KVA447"/>
      <c r="KVB447"/>
      <c r="KVC447"/>
      <c r="KVD447"/>
      <c r="KVE447"/>
      <c r="KVF447"/>
      <c r="KVG447"/>
      <c r="KVH447"/>
      <c r="KVI447"/>
      <c r="KVJ447"/>
      <c r="KVK447"/>
      <c r="KVL447"/>
      <c r="KVM447"/>
      <c r="KVN447"/>
      <c r="KVO447"/>
      <c r="KVP447"/>
      <c r="KVQ447"/>
      <c r="KVR447"/>
      <c r="KVS447"/>
      <c r="KVT447"/>
      <c r="KVU447"/>
      <c r="KVV447"/>
      <c r="KVW447"/>
      <c r="KVX447"/>
      <c r="KVY447"/>
      <c r="KVZ447"/>
      <c r="KWA447"/>
      <c r="KWB447"/>
      <c r="KWC447"/>
      <c r="KWD447"/>
      <c r="KWE447"/>
      <c r="KWF447"/>
      <c r="KWG447"/>
      <c r="KWH447"/>
      <c r="KWI447"/>
      <c r="KWJ447"/>
      <c r="KWK447"/>
      <c r="KWL447"/>
      <c r="KWM447"/>
      <c r="KWN447"/>
      <c r="KWO447"/>
      <c r="KWP447"/>
      <c r="KWQ447"/>
      <c r="KWR447"/>
      <c r="KWS447"/>
      <c r="KWT447"/>
      <c r="KWU447"/>
      <c r="KWV447"/>
      <c r="KWW447"/>
      <c r="KWX447"/>
      <c r="KWY447"/>
      <c r="KWZ447"/>
      <c r="KXA447"/>
      <c r="KXB447"/>
      <c r="KXC447"/>
      <c r="KXD447"/>
      <c r="KXE447"/>
      <c r="KXF447"/>
      <c r="KXG447"/>
      <c r="KXH447"/>
      <c r="KXI447"/>
      <c r="KXJ447"/>
      <c r="KXK447"/>
      <c r="KXL447"/>
      <c r="KXM447"/>
      <c r="KXN447"/>
      <c r="KXO447"/>
      <c r="KXP447"/>
      <c r="KXQ447"/>
      <c r="KXR447"/>
      <c r="KXS447"/>
      <c r="KXT447"/>
      <c r="KXU447"/>
      <c r="KXV447"/>
      <c r="KXW447"/>
      <c r="KXX447"/>
      <c r="KXY447"/>
      <c r="KXZ447"/>
      <c r="KYA447"/>
      <c r="KYB447"/>
      <c r="KYC447"/>
      <c r="KYD447"/>
      <c r="KYE447"/>
      <c r="KYF447"/>
      <c r="KYG447"/>
      <c r="KYH447"/>
      <c r="KYI447"/>
      <c r="KYJ447"/>
      <c r="KYK447"/>
      <c r="KYL447"/>
      <c r="KYM447"/>
      <c r="KYN447"/>
      <c r="KYO447"/>
      <c r="KYP447"/>
      <c r="KYQ447"/>
      <c r="KYR447"/>
      <c r="KYS447"/>
      <c r="KYT447"/>
      <c r="KYU447"/>
      <c r="KYV447"/>
      <c r="KYW447"/>
      <c r="KYX447"/>
      <c r="KYY447"/>
      <c r="KYZ447"/>
      <c r="KZA447"/>
      <c r="KZB447"/>
      <c r="KZC447"/>
      <c r="KZD447"/>
      <c r="KZE447"/>
      <c r="KZF447"/>
      <c r="KZG447"/>
      <c r="KZH447"/>
      <c r="KZI447"/>
      <c r="KZJ447"/>
      <c r="KZK447"/>
      <c r="KZL447"/>
      <c r="KZM447"/>
      <c r="KZN447"/>
      <c r="KZO447"/>
      <c r="KZP447"/>
      <c r="KZQ447"/>
      <c r="KZR447"/>
      <c r="KZS447"/>
      <c r="KZT447"/>
      <c r="KZU447"/>
      <c r="KZV447"/>
      <c r="KZW447"/>
      <c r="KZX447"/>
      <c r="KZY447"/>
      <c r="KZZ447"/>
      <c r="LAA447"/>
      <c r="LAB447"/>
      <c r="LAC447"/>
      <c r="LAD447"/>
      <c r="LAE447"/>
      <c r="LAF447"/>
      <c r="LAG447"/>
      <c r="LAH447"/>
      <c r="LAI447"/>
      <c r="LAJ447"/>
      <c r="LAK447"/>
      <c r="LAL447"/>
      <c r="LAM447"/>
      <c r="LAN447"/>
      <c r="LAO447"/>
      <c r="LAP447"/>
      <c r="LAQ447"/>
      <c r="LAR447"/>
      <c r="LAS447"/>
      <c r="LAT447"/>
      <c r="LAU447"/>
      <c r="LAV447"/>
      <c r="LAW447"/>
      <c r="LAX447"/>
      <c r="LAY447"/>
      <c r="LAZ447"/>
      <c r="LBA447"/>
      <c r="LBB447"/>
      <c r="LBC447"/>
      <c r="LBD447"/>
      <c r="LBE447"/>
      <c r="LBF447"/>
      <c r="LBG447"/>
      <c r="LBH447"/>
      <c r="LBI447"/>
      <c r="LBJ447"/>
      <c r="LBK447"/>
      <c r="LBL447"/>
      <c r="LBM447"/>
      <c r="LBN447"/>
      <c r="LBO447"/>
      <c r="LBP447"/>
      <c r="LBQ447"/>
      <c r="LBR447"/>
      <c r="LBS447"/>
      <c r="LBT447"/>
      <c r="LBU447"/>
      <c r="LBV447"/>
      <c r="LBW447"/>
      <c r="LBX447"/>
      <c r="LBY447"/>
      <c r="LBZ447"/>
      <c r="LCA447"/>
      <c r="LCB447"/>
      <c r="LCC447"/>
      <c r="LCD447"/>
      <c r="LCE447"/>
      <c r="LCF447"/>
      <c r="LCG447"/>
      <c r="LCH447"/>
      <c r="LCI447"/>
      <c r="LCJ447"/>
      <c r="LCK447"/>
      <c r="LCL447"/>
      <c r="LCM447"/>
      <c r="LCN447"/>
      <c r="LCO447"/>
      <c r="LCP447"/>
      <c r="LCQ447"/>
      <c r="LCR447"/>
      <c r="LCS447"/>
      <c r="LCT447"/>
      <c r="LCU447"/>
      <c r="LCV447"/>
      <c r="LCW447"/>
      <c r="LCX447"/>
      <c r="LCY447"/>
      <c r="LCZ447"/>
      <c r="LDA447"/>
      <c r="LDB447"/>
      <c r="LDC447"/>
      <c r="LDD447"/>
      <c r="LDE447"/>
      <c r="LDF447"/>
      <c r="LDG447"/>
      <c r="LDH447"/>
      <c r="LDI447"/>
      <c r="LDJ447"/>
      <c r="LDK447"/>
      <c r="LDL447"/>
      <c r="LDM447"/>
      <c r="LDN447"/>
      <c r="LDO447"/>
      <c r="LDP447"/>
      <c r="LDQ447"/>
      <c r="LDR447"/>
      <c r="LDS447"/>
      <c r="LDT447"/>
      <c r="LDU447"/>
      <c r="LDV447"/>
      <c r="LDW447"/>
      <c r="LDX447"/>
      <c r="LDY447"/>
      <c r="LDZ447"/>
      <c r="LEA447"/>
      <c r="LEB447"/>
      <c r="LEC447"/>
      <c r="LED447"/>
      <c r="LEE447"/>
      <c r="LEF447"/>
      <c r="LEG447"/>
      <c r="LEH447"/>
      <c r="LEI447"/>
      <c r="LEJ447"/>
      <c r="LEK447"/>
      <c r="LEL447"/>
      <c r="LEM447"/>
      <c r="LEN447"/>
      <c r="LEO447"/>
      <c r="LEP447"/>
      <c r="LEQ447"/>
      <c r="LER447"/>
      <c r="LES447"/>
      <c r="LET447"/>
      <c r="LEU447"/>
      <c r="LEV447"/>
      <c r="LEW447"/>
      <c r="LEX447"/>
      <c r="LEY447"/>
      <c r="LEZ447"/>
      <c r="LFA447"/>
      <c r="LFB447"/>
      <c r="LFC447"/>
      <c r="LFD447"/>
      <c r="LFE447"/>
      <c r="LFF447"/>
      <c r="LFG447"/>
      <c r="LFH447"/>
      <c r="LFI447"/>
      <c r="LFJ447"/>
      <c r="LFK447"/>
      <c r="LFL447"/>
      <c r="LFM447"/>
      <c r="LFN447"/>
      <c r="LFO447"/>
      <c r="LFP447"/>
      <c r="LFQ447"/>
      <c r="LFR447"/>
      <c r="LFS447"/>
      <c r="LFT447"/>
      <c r="LFU447"/>
      <c r="LFV447"/>
      <c r="LFW447"/>
      <c r="LFX447"/>
      <c r="LFY447"/>
      <c r="LFZ447"/>
      <c r="LGA447"/>
      <c r="LGB447"/>
      <c r="LGC447"/>
      <c r="LGD447"/>
      <c r="LGE447"/>
      <c r="LGF447"/>
      <c r="LGG447"/>
      <c r="LGH447"/>
      <c r="LGI447"/>
      <c r="LGJ447"/>
      <c r="LGK447"/>
      <c r="LGL447"/>
      <c r="LGM447"/>
      <c r="LGN447"/>
      <c r="LGO447"/>
      <c r="LGP447"/>
      <c r="LGQ447"/>
      <c r="LGR447"/>
      <c r="LGS447"/>
      <c r="LGT447"/>
      <c r="LGU447"/>
      <c r="LGV447"/>
      <c r="LGW447"/>
      <c r="LGX447"/>
      <c r="LGY447"/>
      <c r="LGZ447"/>
      <c r="LHA447"/>
      <c r="LHB447"/>
      <c r="LHC447"/>
      <c r="LHD447"/>
      <c r="LHE447"/>
      <c r="LHF447"/>
      <c r="LHG447"/>
      <c r="LHH447"/>
      <c r="LHI447"/>
      <c r="LHJ447"/>
      <c r="LHK447"/>
      <c r="LHL447"/>
      <c r="LHM447"/>
      <c r="LHN447"/>
      <c r="LHO447"/>
      <c r="LHP447"/>
      <c r="LHQ447"/>
      <c r="LHR447"/>
      <c r="LHS447"/>
      <c r="LHT447"/>
      <c r="LHU447"/>
      <c r="LHV447"/>
      <c r="LHW447"/>
      <c r="LHX447"/>
      <c r="LHY447"/>
      <c r="LHZ447"/>
      <c r="LIA447"/>
      <c r="LIB447"/>
      <c r="LIC447"/>
      <c r="LID447"/>
      <c r="LIE447"/>
      <c r="LIF447"/>
      <c r="LIG447"/>
      <c r="LIH447"/>
      <c r="LII447"/>
      <c r="LIJ447"/>
      <c r="LIK447"/>
      <c r="LIL447"/>
      <c r="LIM447"/>
      <c r="LIN447"/>
      <c r="LIO447"/>
      <c r="LIP447"/>
      <c r="LIQ447"/>
      <c r="LIR447"/>
      <c r="LIS447"/>
      <c r="LIT447"/>
      <c r="LIU447"/>
      <c r="LIV447"/>
      <c r="LIW447"/>
      <c r="LIX447"/>
      <c r="LIY447"/>
      <c r="LIZ447"/>
      <c r="LJA447"/>
      <c r="LJB447"/>
      <c r="LJC447"/>
      <c r="LJD447"/>
      <c r="LJE447"/>
      <c r="LJF447"/>
      <c r="LJG447"/>
      <c r="LJH447"/>
      <c r="LJI447"/>
      <c r="LJJ447"/>
      <c r="LJK447"/>
      <c r="LJL447"/>
      <c r="LJM447"/>
      <c r="LJN447"/>
      <c r="LJO447"/>
      <c r="LJP447"/>
      <c r="LJQ447"/>
      <c r="LJR447"/>
      <c r="LJS447"/>
      <c r="LJT447"/>
      <c r="LJU447"/>
      <c r="LJV447"/>
      <c r="LJW447"/>
      <c r="LJX447"/>
      <c r="LJY447"/>
      <c r="LJZ447"/>
      <c r="LKA447"/>
      <c r="LKB447"/>
      <c r="LKC447"/>
      <c r="LKD447"/>
      <c r="LKE447"/>
      <c r="LKF447"/>
      <c r="LKG447"/>
      <c r="LKH447"/>
      <c r="LKI447"/>
      <c r="LKJ447"/>
      <c r="LKK447"/>
      <c r="LKL447"/>
      <c r="LKM447"/>
      <c r="LKN447"/>
      <c r="LKO447"/>
      <c r="LKP447"/>
      <c r="LKQ447"/>
      <c r="LKR447"/>
      <c r="LKS447"/>
      <c r="LKT447"/>
      <c r="LKU447"/>
      <c r="LKV447"/>
      <c r="LKW447"/>
      <c r="LKX447"/>
      <c r="LKY447"/>
      <c r="LKZ447"/>
      <c r="LLA447"/>
      <c r="LLB447"/>
      <c r="LLC447"/>
      <c r="LLD447"/>
      <c r="LLE447"/>
      <c r="LLF447"/>
      <c r="LLG447"/>
      <c r="LLH447"/>
      <c r="LLI447"/>
      <c r="LLJ447"/>
      <c r="LLK447"/>
      <c r="LLL447"/>
      <c r="LLM447"/>
      <c r="LLN447"/>
      <c r="LLO447"/>
      <c r="LLP447"/>
      <c r="LLQ447"/>
      <c r="LLR447"/>
      <c r="LLS447"/>
      <c r="LLT447"/>
      <c r="LLU447"/>
      <c r="LLV447"/>
      <c r="LLW447"/>
      <c r="LLX447"/>
      <c r="LLY447"/>
      <c r="LLZ447"/>
      <c r="LMA447"/>
      <c r="LMB447"/>
      <c r="LMC447"/>
      <c r="LMD447"/>
      <c r="LME447"/>
      <c r="LMF447"/>
      <c r="LMG447"/>
      <c r="LMH447"/>
      <c r="LMI447"/>
      <c r="LMJ447"/>
      <c r="LMK447"/>
      <c r="LML447"/>
      <c r="LMM447"/>
      <c r="LMN447"/>
      <c r="LMO447"/>
      <c r="LMP447"/>
      <c r="LMQ447"/>
      <c r="LMR447"/>
      <c r="LMS447"/>
      <c r="LMT447"/>
      <c r="LMU447"/>
      <c r="LMV447"/>
      <c r="LMW447"/>
      <c r="LMX447"/>
      <c r="LMY447"/>
      <c r="LMZ447"/>
      <c r="LNA447"/>
      <c r="LNB447"/>
      <c r="LNC447"/>
      <c r="LND447"/>
      <c r="LNE447"/>
      <c r="LNF447"/>
      <c r="LNG447"/>
      <c r="LNH447"/>
      <c r="LNI447"/>
      <c r="LNJ447"/>
      <c r="LNK447"/>
      <c r="LNL447"/>
      <c r="LNM447"/>
      <c r="LNN447"/>
      <c r="LNO447"/>
      <c r="LNP447"/>
      <c r="LNQ447"/>
      <c r="LNR447"/>
      <c r="LNS447"/>
      <c r="LNT447"/>
      <c r="LNU447"/>
      <c r="LNV447"/>
      <c r="LNW447"/>
      <c r="LNX447"/>
      <c r="LNY447"/>
      <c r="LNZ447"/>
      <c r="LOA447"/>
      <c r="LOB447"/>
      <c r="LOC447"/>
      <c r="LOD447"/>
      <c r="LOE447"/>
      <c r="LOF447"/>
      <c r="LOG447"/>
      <c r="LOH447"/>
      <c r="LOI447"/>
      <c r="LOJ447"/>
      <c r="LOK447"/>
      <c r="LOL447"/>
      <c r="LOM447"/>
      <c r="LON447"/>
      <c r="LOO447"/>
      <c r="LOP447"/>
      <c r="LOQ447"/>
      <c r="LOR447"/>
      <c r="LOS447"/>
      <c r="LOT447"/>
      <c r="LOU447"/>
      <c r="LOV447"/>
      <c r="LOW447"/>
      <c r="LOX447"/>
      <c r="LOY447"/>
      <c r="LOZ447"/>
      <c r="LPA447"/>
      <c r="LPB447"/>
      <c r="LPC447"/>
      <c r="LPD447"/>
      <c r="LPE447"/>
      <c r="LPF447"/>
      <c r="LPG447"/>
      <c r="LPH447"/>
      <c r="LPI447"/>
      <c r="LPJ447"/>
      <c r="LPK447"/>
      <c r="LPL447"/>
      <c r="LPM447"/>
      <c r="LPN447"/>
      <c r="LPO447"/>
      <c r="LPP447"/>
      <c r="LPQ447"/>
      <c r="LPR447"/>
      <c r="LPS447"/>
      <c r="LPT447"/>
      <c r="LPU447"/>
      <c r="LPV447"/>
      <c r="LPW447"/>
      <c r="LPX447"/>
      <c r="LPY447"/>
      <c r="LPZ447"/>
      <c r="LQA447"/>
      <c r="LQB447"/>
      <c r="LQC447"/>
      <c r="LQD447"/>
      <c r="LQE447"/>
      <c r="LQF447"/>
      <c r="LQG447"/>
      <c r="LQH447"/>
      <c r="LQI447"/>
      <c r="LQJ447"/>
      <c r="LQK447"/>
      <c r="LQL447"/>
      <c r="LQM447"/>
      <c r="LQN447"/>
      <c r="LQO447"/>
      <c r="LQP447"/>
      <c r="LQQ447"/>
      <c r="LQR447"/>
      <c r="LQS447"/>
      <c r="LQT447"/>
      <c r="LQU447"/>
      <c r="LQV447"/>
      <c r="LQW447"/>
      <c r="LQX447"/>
      <c r="LQY447"/>
      <c r="LQZ447"/>
      <c r="LRA447"/>
      <c r="LRB447"/>
      <c r="LRC447"/>
      <c r="LRD447"/>
      <c r="LRE447"/>
      <c r="LRF447"/>
      <c r="LRG447"/>
      <c r="LRH447"/>
      <c r="LRI447"/>
      <c r="LRJ447"/>
      <c r="LRK447"/>
      <c r="LRL447"/>
      <c r="LRM447"/>
      <c r="LRN447"/>
      <c r="LRO447"/>
      <c r="LRP447"/>
      <c r="LRQ447"/>
      <c r="LRR447"/>
      <c r="LRS447"/>
      <c r="LRT447"/>
      <c r="LRU447"/>
      <c r="LRV447"/>
      <c r="LRW447"/>
      <c r="LRX447"/>
      <c r="LRY447"/>
      <c r="LRZ447"/>
      <c r="LSA447"/>
      <c r="LSB447"/>
      <c r="LSC447"/>
      <c r="LSD447"/>
      <c r="LSE447"/>
      <c r="LSF447"/>
      <c r="LSG447"/>
      <c r="LSH447"/>
      <c r="LSI447"/>
      <c r="LSJ447"/>
      <c r="LSK447"/>
      <c r="LSL447"/>
      <c r="LSM447"/>
      <c r="LSN447"/>
      <c r="LSO447"/>
      <c r="LSP447"/>
      <c r="LSQ447"/>
      <c r="LSR447"/>
      <c r="LSS447"/>
      <c r="LST447"/>
      <c r="LSU447"/>
      <c r="LSV447"/>
      <c r="LSW447"/>
      <c r="LSX447"/>
      <c r="LSY447"/>
      <c r="LSZ447"/>
      <c r="LTA447"/>
      <c r="LTB447"/>
      <c r="LTC447"/>
      <c r="LTD447"/>
      <c r="LTE447"/>
      <c r="LTF447"/>
      <c r="LTG447"/>
      <c r="LTH447"/>
      <c r="LTI447"/>
      <c r="LTJ447"/>
      <c r="LTK447"/>
      <c r="LTL447"/>
      <c r="LTM447"/>
      <c r="LTN447"/>
      <c r="LTO447"/>
      <c r="LTP447"/>
      <c r="LTQ447"/>
      <c r="LTR447"/>
      <c r="LTS447"/>
      <c r="LTT447"/>
      <c r="LTU447"/>
      <c r="LTV447"/>
      <c r="LTW447"/>
      <c r="LTX447"/>
      <c r="LTY447"/>
      <c r="LTZ447"/>
      <c r="LUA447"/>
      <c r="LUB447"/>
      <c r="LUC447"/>
      <c r="LUD447"/>
      <c r="LUE447"/>
      <c r="LUF447"/>
      <c r="LUG447"/>
      <c r="LUH447"/>
      <c r="LUI447"/>
      <c r="LUJ447"/>
      <c r="LUK447"/>
      <c r="LUL447"/>
      <c r="LUM447"/>
      <c r="LUN447"/>
      <c r="LUO447"/>
      <c r="LUP447"/>
      <c r="LUQ447"/>
      <c r="LUR447"/>
      <c r="LUS447"/>
      <c r="LUT447"/>
      <c r="LUU447"/>
      <c r="LUV447"/>
      <c r="LUW447"/>
      <c r="LUX447"/>
      <c r="LUY447"/>
      <c r="LUZ447"/>
      <c r="LVA447"/>
      <c r="LVB447"/>
      <c r="LVC447"/>
      <c r="LVD447"/>
      <c r="LVE447"/>
      <c r="LVF447"/>
      <c r="LVG447"/>
      <c r="LVH447"/>
      <c r="LVI447"/>
      <c r="LVJ447"/>
      <c r="LVK447"/>
      <c r="LVL447"/>
      <c r="LVM447"/>
      <c r="LVN447"/>
      <c r="LVO447"/>
      <c r="LVP447"/>
      <c r="LVQ447"/>
      <c r="LVR447"/>
      <c r="LVS447"/>
      <c r="LVT447"/>
      <c r="LVU447"/>
      <c r="LVV447"/>
      <c r="LVW447"/>
      <c r="LVX447"/>
      <c r="LVY447"/>
      <c r="LVZ447"/>
      <c r="LWA447"/>
      <c r="LWB447"/>
      <c r="LWC447"/>
      <c r="LWD447"/>
      <c r="LWE447"/>
      <c r="LWF447"/>
      <c r="LWG447"/>
      <c r="LWH447"/>
      <c r="LWI447"/>
      <c r="LWJ447"/>
      <c r="LWK447"/>
      <c r="LWL447"/>
      <c r="LWM447"/>
      <c r="LWN447"/>
      <c r="LWO447"/>
      <c r="LWP447"/>
      <c r="LWQ447"/>
      <c r="LWR447"/>
      <c r="LWS447"/>
      <c r="LWT447"/>
      <c r="LWU447"/>
      <c r="LWV447"/>
      <c r="LWW447"/>
      <c r="LWX447"/>
      <c r="LWY447"/>
      <c r="LWZ447"/>
      <c r="LXA447"/>
      <c r="LXB447"/>
      <c r="LXC447"/>
      <c r="LXD447"/>
      <c r="LXE447"/>
      <c r="LXF447"/>
      <c r="LXG447"/>
      <c r="LXH447"/>
      <c r="LXI447"/>
      <c r="LXJ447"/>
      <c r="LXK447"/>
      <c r="LXL447"/>
      <c r="LXM447"/>
      <c r="LXN447"/>
      <c r="LXO447"/>
      <c r="LXP447"/>
      <c r="LXQ447"/>
      <c r="LXR447"/>
      <c r="LXS447"/>
      <c r="LXT447"/>
      <c r="LXU447"/>
      <c r="LXV447"/>
      <c r="LXW447"/>
      <c r="LXX447"/>
      <c r="LXY447"/>
      <c r="LXZ447"/>
      <c r="LYA447"/>
      <c r="LYB447"/>
      <c r="LYC447"/>
      <c r="LYD447"/>
      <c r="LYE447"/>
      <c r="LYF447"/>
      <c r="LYG447"/>
      <c r="LYH447"/>
      <c r="LYI447"/>
      <c r="LYJ447"/>
      <c r="LYK447"/>
      <c r="LYL447"/>
      <c r="LYM447"/>
      <c r="LYN447"/>
      <c r="LYO447"/>
      <c r="LYP447"/>
      <c r="LYQ447"/>
      <c r="LYR447"/>
      <c r="LYS447"/>
      <c r="LYT447"/>
      <c r="LYU447"/>
      <c r="LYV447"/>
      <c r="LYW447"/>
      <c r="LYX447"/>
      <c r="LYY447"/>
      <c r="LYZ447"/>
      <c r="LZA447"/>
      <c r="LZB447"/>
      <c r="LZC447"/>
      <c r="LZD447"/>
      <c r="LZE447"/>
      <c r="LZF447"/>
      <c r="LZG447"/>
      <c r="LZH447"/>
      <c r="LZI447"/>
      <c r="LZJ447"/>
      <c r="LZK447"/>
      <c r="LZL447"/>
      <c r="LZM447"/>
      <c r="LZN447"/>
      <c r="LZO447"/>
      <c r="LZP447"/>
      <c r="LZQ447"/>
      <c r="LZR447"/>
      <c r="LZS447"/>
      <c r="LZT447"/>
      <c r="LZU447"/>
      <c r="LZV447"/>
      <c r="LZW447"/>
      <c r="LZX447"/>
      <c r="LZY447"/>
      <c r="LZZ447"/>
      <c r="MAA447"/>
      <c r="MAB447"/>
      <c r="MAC447"/>
      <c r="MAD447"/>
      <c r="MAE447"/>
      <c r="MAF447"/>
      <c r="MAG447"/>
      <c r="MAH447"/>
      <c r="MAI447"/>
      <c r="MAJ447"/>
      <c r="MAK447"/>
      <c r="MAL447"/>
      <c r="MAM447"/>
      <c r="MAN447"/>
      <c r="MAO447"/>
      <c r="MAP447"/>
      <c r="MAQ447"/>
      <c r="MAR447"/>
      <c r="MAS447"/>
      <c r="MAT447"/>
      <c r="MAU447"/>
      <c r="MAV447"/>
      <c r="MAW447"/>
      <c r="MAX447"/>
      <c r="MAY447"/>
      <c r="MAZ447"/>
      <c r="MBA447"/>
      <c r="MBB447"/>
      <c r="MBC447"/>
      <c r="MBD447"/>
      <c r="MBE447"/>
      <c r="MBF447"/>
      <c r="MBG447"/>
      <c r="MBH447"/>
      <c r="MBI447"/>
      <c r="MBJ447"/>
      <c r="MBK447"/>
      <c r="MBL447"/>
      <c r="MBM447"/>
      <c r="MBN447"/>
      <c r="MBO447"/>
      <c r="MBP447"/>
      <c r="MBQ447"/>
      <c r="MBR447"/>
      <c r="MBS447"/>
      <c r="MBT447"/>
      <c r="MBU447"/>
      <c r="MBV447"/>
      <c r="MBW447"/>
      <c r="MBX447"/>
      <c r="MBY447"/>
      <c r="MBZ447"/>
      <c r="MCA447"/>
      <c r="MCB447"/>
      <c r="MCC447"/>
      <c r="MCD447"/>
      <c r="MCE447"/>
      <c r="MCF447"/>
      <c r="MCG447"/>
      <c r="MCH447"/>
      <c r="MCI447"/>
      <c r="MCJ447"/>
      <c r="MCK447"/>
      <c r="MCL447"/>
      <c r="MCM447"/>
      <c r="MCN447"/>
      <c r="MCO447"/>
      <c r="MCP447"/>
      <c r="MCQ447"/>
      <c r="MCR447"/>
      <c r="MCS447"/>
      <c r="MCT447"/>
      <c r="MCU447"/>
      <c r="MCV447"/>
      <c r="MCW447"/>
      <c r="MCX447"/>
      <c r="MCY447"/>
      <c r="MCZ447"/>
      <c r="MDA447"/>
      <c r="MDB447"/>
      <c r="MDC447"/>
      <c r="MDD447"/>
      <c r="MDE447"/>
      <c r="MDF447"/>
      <c r="MDG447"/>
      <c r="MDH447"/>
      <c r="MDI447"/>
      <c r="MDJ447"/>
      <c r="MDK447"/>
      <c r="MDL447"/>
      <c r="MDM447"/>
      <c r="MDN447"/>
      <c r="MDO447"/>
      <c r="MDP447"/>
      <c r="MDQ447"/>
      <c r="MDR447"/>
      <c r="MDS447"/>
      <c r="MDT447"/>
      <c r="MDU447"/>
      <c r="MDV447"/>
      <c r="MDW447"/>
      <c r="MDX447"/>
      <c r="MDY447"/>
      <c r="MDZ447"/>
      <c r="MEA447"/>
      <c r="MEB447"/>
      <c r="MEC447"/>
      <c r="MED447"/>
      <c r="MEE447"/>
      <c r="MEF447"/>
      <c r="MEG447"/>
      <c r="MEH447"/>
      <c r="MEI447"/>
      <c r="MEJ447"/>
      <c r="MEK447"/>
      <c r="MEL447"/>
      <c r="MEM447"/>
      <c r="MEN447"/>
      <c r="MEO447"/>
      <c r="MEP447"/>
      <c r="MEQ447"/>
      <c r="MER447"/>
      <c r="MES447"/>
      <c r="MET447"/>
      <c r="MEU447"/>
      <c r="MEV447"/>
      <c r="MEW447"/>
      <c r="MEX447"/>
      <c r="MEY447"/>
      <c r="MEZ447"/>
      <c r="MFA447"/>
      <c r="MFB447"/>
      <c r="MFC447"/>
      <c r="MFD447"/>
      <c r="MFE447"/>
      <c r="MFF447"/>
      <c r="MFG447"/>
      <c r="MFH447"/>
      <c r="MFI447"/>
      <c r="MFJ447"/>
      <c r="MFK447"/>
      <c r="MFL447"/>
      <c r="MFM447"/>
      <c r="MFN447"/>
      <c r="MFO447"/>
      <c r="MFP447"/>
      <c r="MFQ447"/>
      <c r="MFR447"/>
      <c r="MFS447"/>
      <c r="MFT447"/>
      <c r="MFU447"/>
      <c r="MFV447"/>
      <c r="MFW447"/>
      <c r="MFX447"/>
      <c r="MFY447"/>
      <c r="MFZ447"/>
      <c r="MGA447"/>
      <c r="MGB447"/>
      <c r="MGC447"/>
      <c r="MGD447"/>
      <c r="MGE447"/>
      <c r="MGF447"/>
      <c r="MGG447"/>
      <c r="MGH447"/>
      <c r="MGI447"/>
      <c r="MGJ447"/>
      <c r="MGK447"/>
      <c r="MGL447"/>
      <c r="MGM447"/>
      <c r="MGN447"/>
      <c r="MGO447"/>
      <c r="MGP447"/>
      <c r="MGQ447"/>
      <c r="MGR447"/>
      <c r="MGS447"/>
      <c r="MGT447"/>
      <c r="MGU447"/>
      <c r="MGV447"/>
      <c r="MGW447"/>
      <c r="MGX447"/>
      <c r="MGY447"/>
      <c r="MGZ447"/>
      <c r="MHA447"/>
      <c r="MHB447"/>
      <c r="MHC447"/>
      <c r="MHD447"/>
      <c r="MHE447"/>
      <c r="MHF447"/>
      <c r="MHG447"/>
      <c r="MHH447"/>
      <c r="MHI447"/>
      <c r="MHJ447"/>
      <c r="MHK447"/>
      <c r="MHL447"/>
      <c r="MHM447"/>
      <c r="MHN447"/>
      <c r="MHO447"/>
      <c r="MHP447"/>
      <c r="MHQ447"/>
      <c r="MHR447"/>
      <c r="MHS447"/>
      <c r="MHT447"/>
      <c r="MHU447"/>
      <c r="MHV447"/>
      <c r="MHW447"/>
      <c r="MHX447"/>
      <c r="MHY447"/>
      <c r="MHZ447"/>
      <c r="MIA447"/>
      <c r="MIB447"/>
      <c r="MIC447"/>
      <c r="MID447"/>
      <c r="MIE447"/>
      <c r="MIF447"/>
      <c r="MIG447"/>
      <c r="MIH447"/>
      <c r="MII447"/>
      <c r="MIJ447"/>
      <c r="MIK447"/>
      <c r="MIL447"/>
      <c r="MIM447"/>
      <c r="MIN447"/>
      <c r="MIO447"/>
      <c r="MIP447"/>
      <c r="MIQ447"/>
      <c r="MIR447"/>
      <c r="MIS447"/>
      <c r="MIT447"/>
      <c r="MIU447"/>
      <c r="MIV447"/>
      <c r="MIW447"/>
      <c r="MIX447"/>
      <c r="MIY447"/>
      <c r="MIZ447"/>
      <c r="MJA447"/>
      <c r="MJB447"/>
      <c r="MJC447"/>
      <c r="MJD447"/>
      <c r="MJE447"/>
      <c r="MJF447"/>
      <c r="MJG447"/>
      <c r="MJH447"/>
      <c r="MJI447"/>
      <c r="MJJ447"/>
      <c r="MJK447"/>
      <c r="MJL447"/>
      <c r="MJM447"/>
      <c r="MJN447"/>
      <c r="MJO447"/>
      <c r="MJP447"/>
      <c r="MJQ447"/>
      <c r="MJR447"/>
      <c r="MJS447"/>
      <c r="MJT447"/>
      <c r="MJU447"/>
      <c r="MJV447"/>
      <c r="MJW447"/>
      <c r="MJX447"/>
      <c r="MJY447"/>
      <c r="MJZ447"/>
      <c r="MKA447"/>
      <c r="MKB447"/>
      <c r="MKC447"/>
      <c r="MKD447"/>
      <c r="MKE447"/>
      <c r="MKF447"/>
      <c r="MKG447"/>
      <c r="MKH447"/>
      <c r="MKI447"/>
      <c r="MKJ447"/>
      <c r="MKK447"/>
      <c r="MKL447"/>
      <c r="MKM447"/>
      <c r="MKN447"/>
      <c r="MKO447"/>
      <c r="MKP447"/>
      <c r="MKQ447"/>
      <c r="MKR447"/>
      <c r="MKS447"/>
      <c r="MKT447"/>
      <c r="MKU447"/>
      <c r="MKV447"/>
      <c r="MKW447"/>
      <c r="MKX447"/>
      <c r="MKY447"/>
      <c r="MKZ447"/>
      <c r="MLA447"/>
      <c r="MLB447"/>
      <c r="MLC447"/>
      <c r="MLD447"/>
      <c r="MLE447"/>
      <c r="MLF447"/>
      <c r="MLG447"/>
      <c r="MLH447"/>
      <c r="MLI447"/>
      <c r="MLJ447"/>
      <c r="MLK447"/>
      <c r="MLL447"/>
      <c r="MLM447"/>
      <c r="MLN447"/>
      <c r="MLO447"/>
      <c r="MLP447"/>
      <c r="MLQ447"/>
      <c r="MLR447"/>
      <c r="MLS447"/>
      <c r="MLT447"/>
      <c r="MLU447"/>
      <c r="MLV447"/>
      <c r="MLW447"/>
      <c r="MLX447"/>
      <c r="MLY447"/>
      <c r="MLZ447"/>
      <c r="MMA447"/>
      <c r="MMB447"/>
      <c r="MMC447"/>
      <c r="MMD447"/>
      <c r="MME447"/>
      <c r="MMF447"/>
      <c r="MMG447"/>
      <c r="MMH447"/>
      <c r="MMI447"/>
      <c r="MMJ447"/>
      <c r="MMK447"/>
      <c r="MML447"/>
      <c r="MMM447"/>
      <c r="MMN447"/>
      <c r="MMO447"/>
      <c r="MMP447"/>
      <c r="MMQ447"/>
      <c r="MMR447"/>
      <c r="MMS447"/>
      <c r="MMT447"/>
      <c r="MMU447"/>
      <c r="MMV447"/>
      <c r="MMW447"/>
      <c r="MMX447"/>
      <c r="MMY447"/>
      <c r="MMZ447"/>
      <c r="MNA447"/>
      <c r="MNB447"/>
      <c r="MNC447"/>
      <c r="MND447"/>
      <c r="MNE447"/>
      <c r="MNF447"/>
      <c r="MNG447"/>
      <c r="MNH447"/>
      <c r="MNI447"/>
      <c r="MNJ447"/>
      <c r="MNK447"/>
      <c r="MNL447"/>
      <c r="MNM447"/>
      <c r="MNN447"/>
      <c r="MNO447"/>
      <c r="MNP447"/>
      <c r="MNQ447"/>
      <c r="MNR447"/>
      <c r="MNS447"/>
      <c r="MNT447"/>
      <c r="MNU447"/>
      <c r="MNV447"/>
      <c r="MNW447"/>
      <c r="MNX447"/>
      <c r="MNY447"/>
      <c r="MNZ447"/>
      <c r="MOA447"/>
      <c r="MOB447"/>
      <c r="MOC447"/>
      <c r="MOD447"/>
      <c r="MOE447"/>
      <c r="MOF447"/>
      <c r="MOG447"/>
      <c r="MOH447"/>
      <c r="MOI447"/>
      <c r="MOJ447"/>
      <c r="MOK447"/>
      <c r="MOL447"/>
      <c r="MOM447"/>
      <c r="MON447"/>
      <c r="MOO447"/>
      <c r="MOP447"/>
      <c r="MOQ447"/>
      <c r="MOR447"/>
      <c r="MOS447"/>
      <c r="MOT447"/>
      <c r="MOU447"/>
      <c r="MOV447"/>
      <c r="MOW447"/>
      <c r="MOX447"/>
      <c r="MOY447"/>
      <c r="MOZ447"/>
      <c r="MPA447"/>
      <c r="MPB447"/>
      <c r="MPC447"/>
      <c r="MPD447"/>
      <c r="MPE447"/>
      <c r="MPF447"/>
      <c r="MPG447"/>
      <c r="MPH447"/>
      <c r="MPI447"/>
      <c r="MPJ447"/>
      <c r="MPK447"/>
      <c r="MPL447"/>
      <c r="MPM447"/>
      <c r="MPN447"/>
      <c r="MPO447"/>
      <c r="MPP447"/>
      <c r="MPQ447"/>
      <c r="MPR447"/>
      <c r="MPS447"/>
      <c r="MPT447"/>
      <c r="MPU447"/>
      <c r="MPV447"/>
      <c r="MPW447"/>
      <c r="MPX447"/>
      <c r="MPY447"/>
      <c r="MPZ447"/>
      <c r="MQA447"/>
      <c r="MQB447"/>
      <c r="MQC447"/>
      <c r="MQD447"/>
      <c r="MQE447"/>
      <c r="MQF447"/>
      <c r="MQG447"/>
      <c r="MQH447"/>
      <c r="MQI447"/>
      <c r="MQJ447"/>
      <c r="MQK447"/>
      <c r="MQL447"/>
      <c r="MQM447"/>
      <c r="MQN447"/>
      <c r="MQO447"/>
      <c r="MQP447"/>
      <c r="MQQ447"/>
      <c r="MQR447"/>
      <c r="MQS447"/>
      <c r="MQT447"/>
      <c r="MQU447"/>
      <c r="MQV447"/>
      <c r="MQW447"/>
      <c r="MQX447"/>
      <c r="MQY447"/>
      <c r="MQZ447"/>
      <c r="MRA447"/>
      <c r="MRB447"/>
      <c r="MRC447"/>
      <c r="MRD447"/>
      <c r="MRE447"/>
      <c r="MRF447"/>
      <c r="MRG447"/>
      <c r="MRH447"/>
      <c r="MRI447"/>
      <c r="MRJ447"/>
      <c r="MRK447"/>
      <c r="MRL447"/>
      <c r="MRM447"/>
      <c r="MRN447"/>
      <c r="MRO447"/>
      <c r="MRP447"/>
      <c r="MRQ447"/>
      <c r="MRR447"/>
      <c r="MRS447"/>
      <c r="MRT447"/>
      <c r="MRU447"/>
      <c r="MRV447"/>
      <c r="MRW447"/>
      <c r="MRX447"/>
      <c r="MRY447"/>
      <c r="MRZ447"/>
      <c r="MSA447"/>
      <c r="MSB447"/>
      <c r="MSC447"/>
      <c r="MSD447"/>
      <c r="MSE447"/>
      <c r="MSF447"/>
      <c r="MSG447"/>
      <c r="MSH447"/>
      <c r="MSI447"/>
      <c r="MSJ447"/>
      <c r="MSK447"/>
      <c r="MSL447"/>
      <c r="MSM447"/>
      <c r="MSN447"/>
      <c r="MSO447"/>
      <c r="MSP447"/>
      <c r="MSQ447"/>
      <c r="MSR447"/>
      <c r="MSS447"/>
      <c r="MST447"/>
      <c r="MSU447"/>
      <c r="MSV447"/>
      <c r="MSW447"/>
      <c r="MSX447"/>
      <c r="MSY447"/>
      <c r="MSZ447"/>
      <c r="MTA447"/>
      <c r="MTB447"/>
      <c r="MTC447"/>
      <c r="MTD447"/>
      <c r="MTE447"/>
      <c r="MTF447"/>
      <c r="MTG447"/>
      <c r="MTH447"/>
      <c r="MTI447"/>
      <c r="MTJ447"/>
      <c r="MTK447"/>
      <c r="MTL447"/>
      <c r="MTM447"/>
      <c r="MTN447"/>
      <c r="MTO447"/>
      <c r="MTP447"/>
      <c r="MTQ447"/>
      <c r="MTR447"/>
      <c r="MTS447"/>
      <c r="MTT447"/>
      <c r="MTU447"/>
      <c r="MTV447"/>
      <c r="MTW447"/>
      <c r="MTX447"/>
      <c r="MTY447"/>
      <c r="MTZ447"/>
      <c r="MUA447"/>
      <c r="MUB447"/>
      <c r="MUC447"/>
      <c r="MUD447"/>
      <c r="MUE447"/>
      <c r="MUF447"/>
      <c r="MUG447"/>
      <c r="MUH447"/>
      <c r="MUI447"/>
      <c r="MUJ447"/>
      <c r="MUK447"/>
      <c r="MUL447"/>
      <c r="MUM447"/>
      <c r="MUN447"/>
      <c r="MUO447"/>
      <c r="MUP447"/>
      <c r="MUQ447"/>
      <c r="MUR447"/>
      <c r="MUS447"/>
      <c r="MUT447"/>
      <c r="MUU447"/>
      <c r="MUV447"/>
      <c r="MUW447"/>
      <c r="MUX447"/>
      <c r="MUY447"/>
      <c r="MUZ447"/>
      <c r="MVA447"/>
      <c r="MVB447"/>
      <c r="MVC447"/>
      <c r="MVD447"/>
      <c r="MVE447"/>
      <c r="MVF447"/>
      <c r="MVG447"/>
      <c r="MVH447"/>
      <c r="MVI447"/>
      <c r="MVJ447"/>
      <c r="MVK447"/>
      <c r="MVL447"/>
      <c r="MVM447"/>
      <c r="MVN447"/>
      <c r="MVO447"/>
      <c r="MVP447"/>
      <c r="MVQ447"/>
      <c r="MVR447"/>
      <c r="MVS447"/>
      <c r="MVT447"/>
      <c r="MVU447"/>
      <c r="MVV447"/>
      <c r="MVW447"/>
      <c r="MVX447"/>
      <c r="MVY447"/>
      <c r="MVZ447"/>
      <c r="MWA447"/>
      <c r="MWB447"/>
      <c r="MWC447"/>
      <c r="MWD447"/>
      <c r="MWE447"/>
      <c r="MWF447"/>
      <c r="MWG447"/>
      <c r="MWH447"/>
      <c r="MWI447"/>
      <c r="MWJ447"/>
      <c r="MWK447"/>
      <c r="MWL447"/>
      <c r="MWM447"/>
      <c r="MWN447"/>
      <c r="MWO447"/>
      <c r="MWP447"/>
      <c r="MWQ447"/>
      <c r="MWR447"/>
      <c r="MWS447"/>
      <c r="MWT447"/>
      <c r="MWU447"/>
      <c r="MWV447"/>
      <c r="MWW447"/>
      <c r="MWX447"/>
      <c r="MWY447"/>
      <c r="MWZ447"/>
      <c r="MXA447"/>
      <c r="MXB447"/>
      <c r="MXC447"/>
      <c r="MXD447"/>
      <c r="MXE447"/>
      <c r="MXF447"/>
      <c r="MXG447"/>
      <c r="MXH447"/>
      <c r="MXI447"/>
      <c r="MXJ447"/>
      <c r="MXK447"/>
      <c r="MXL447"/>
      <c r="MXM447"/>
      <c r="MXN447"/>
      <c r="MXO447"/>
      <c r="MXP447"/>
      <c r="MXQ447"/>
      <c r="MXR447"/>
      <c r="MXS447"/>
      <c r="MXT447"/>
      <c r="MXU447"/>
      <c r="MXV447"/>
      <c r="MXW447"/>
      <c r="MXX447"/>
      <c r="MXY447"/>
      <c r="MXZ447"/>
      <c r="MYA447"/>
      <c r="MYB447"/>
      <c r="MYC447"/>
      <c r="MYD447"/>
      <c r="MYE447"/>
      <c r="MYF447"/>
      <c r="MYG447"/>
      <c r="MYH447"/>
      <c r="MYI447"/>
      <c r="MYJ447"/>
      <c r="MYK447"/>
      <c r="MYL447"/>
      <c r="MYM447"/>
      <c r="MYN447"/>
      <c r="MYO447"/>
      <c r="MYP447"/>
      <c r="MYQ447"/>
      <c r="MYR447"/>
      <c r="MYS447"/>
      <c r="MYT447"/>
      <c r="MYU447"/>
      <c r="MYV447"/>
      <c r="MYW447"/>
      <c r="MYX447"/>
      <c r="MYY447"/>
      <c r="MYZ447"/>
      <c r="MZA447"/>
      <c r="MZB447"/>
      <c r="MZC447"/>
      <c r="MZD447"/>
      <c r="MZE447"/>
      <c r="MZF447"/>
      <c r="MZG447"/>
      <c r="MZH447"/>
      <c r="MZI447"/>
      <c r="MZJ447"/>
      <c r="MZK447"/>
      <c r="MZL447"/>
      <c r="MZM447"/>
      <c r="MZN447"/>
      <c r="MZO447"/>
      <c r="MZP447"/>
      <c r="MZQ447"/>
      <c r="MZR447"/>
      <c r="MZS447"/>
      <c r="MZT447"/>
      <c r="MZU447"/>
      <c r="MZV447"/>
      <c r="MZW447"/>
      <c r="MZX447"/>
      <c r="MZY447"/>
      <c r="MZZ447"/>
      <c r="NAA447"/>
      <c r="NAB447"/>
      <c r="NAC447"/>
      <c r="NAD447"/>
      <c r="NAE447"/>
      <c r="NAF447"/>
      <c r="NAG447"/>
      <c r="NAH447"/>
      <c r="NAI447"/>
      <c r="NAJ447"/>
      <c r="NAK447"/>
      <c r="NAL447"/>
      <c r="NAM447"/>
      <c r="NAN447"/>
      <c r="NAO447"/>
      <c r="NAP447"/>
      <c r="NAQ447"/>
      <c r="NAR447"/>
      <c r="NAS447"/>
      <c r="NAT447"/>
      <c r="NAU447"/>
      <c r="NAV447"/>
      <c r="NAW447"/>
      <c r="NAX447"/>
      <c r="NAY447"/>
      <c r="NAZ447"/>
      <c r="NBA447"/>
      <c r="NBB447"/>
      <c r="NBC447"/>
      <c r="NBD447"/>
      <c r="NBE447"/>
      <c r="NBF447"/>
      <c r="NBG447"/>
      <c r="NBH447"/>
      <c r="NBI447"/>
      <c r="NBJ447"/>
      <c r="NBK447"/>
      <c r="NBL447"/>
      <c r="NBM447"/>
      <c r="NBN447"/>
      <c r="NBO447"/>
      <c r="NBP447"/>
      <c r="NBQ447"/>
      <c r="NBR447"/>
      <c r="NBS447"/>
      <c r="NBT447"/>
      <c r="NBU447"/>
      <c r="NBV447"/>
      <c r="NBW447"/>
      <c r="NBX447"/>
      <c r="NBY447"/>
      <c r="NBZ447"/>
      <c r="NCA447"/>
      <c r="NCB447"/>
      <c r="NCC447"/>
      <c r="NCD447"/>
      <c r="NCE447"/>
      <c r="NCF447"/>
      <c r="NCG447"/>
      <c r="NCH447"/>
      <c r="NCI447"/>
      <c r="NCJ447"/>
      <c r="NCK447"/>
      <c r="NCL447"/>
      <c r="NCM447"/>
      <c r="NCN447"/>
      <c r="NCO447"/>
      <c r="NCP447"/>
      <c r="NCQ447"/>
      <c r="NCR447"/>
      <c r="NCS447"/>
      <c r="NCT447"/>
      <c r="NCU447"/>
      <c r="NCV447"/>
      <c r="NCW447"/>
      <c r="NCX447"/>
      <c r="NCY447"/>
      <c r="NCZ447"/>
      <c r="NDA447"/>
      <c r="NDB447"/>
      <c r="NDC447"/>
      <c r="NDD447"/>
      <c r="NDE447"/>
      <c r="NDF447"/>
      <c r="NDG447"/>
      <c r="NDH447"/>
      <c r="NDI447"/>
      <c r="NDJ447"/>
      <c r="NDK447"/>
      <c r="NDL447"/>
      <c r="NDM447"/>
      <c r="NDN447"/>
      <c r="NDO447"/>
      <c r="NDP447"/>
      <c r="NDQ447"/>
      <c r="NDR447"/>
      <c r="NDS447"/>
      <c r="NDT447"/>
      <c r="NDU447"/>
      <c r="NDV447"/>
      <c r="NDW447"/>
      <c r="NDX447"/>
      <c r="NDY447"/>
      <c r="NDZ447"/>
      <c r="NEA447"/>
      <c r="NEB447"/>
      <c r="NEC447"/>
      <c r="NED447"/>
      <c r="NEE447"/>
      <c r="NEF447"/>
      <c r="NEG447"/>
      <c r="NEH447"/>
      <c r="NEI447"/>
      <c r="NEJ447"/>
      <c r="NEK447"/>
      <c r="NEL447"/>
      <c r="NEM447"/>
      <c r="NEN447"/>
      <c r="NEO447"/>
      <c r="NEP447"/>
      <c r="NEQ447"/>
      <c r="NER447"/>
      <c r="NES447"/>
      <c r="NET447"/>
      <c r="NEU447"/>
      <c r="NEV447"/>
      <c r="NEW447"/>
      <c r="NEX447"/>
      <c r="NEY447"/>
      <c r="NEZ447"/>
      <c r="NFA447"/>
      <c r="NFB447"/>
      <c r="NFC447"/>
      <c r="NFD447"/>
      <c r="NFE447"/>
      <c r="NFF447"/>
      <c r="NFG447"/>
      <c r="NFH447"/>
      <c r="NFI447"/>
      <c r="NFJ447"/>
      <c r="NFK447"/>
      <c r="NFL447"/>
      <c r="NFM447"/>
      <c r="NFN447"/>
      <c r="NFO447"/>
      <c r="NFP447"/>
      <c r="NFQ447"/>
      <c r="NFR447"/>
      <c r="NFS447"/>
      <c r="NFT447"/>
      <c r="NFU447"/>
      <c r="NFV447"/>
      <c r="NFW447"/>
      <c r="NFX447"/>
      <c r="NFY447"/>
      <c r="NFZ447"/>
      <c r="NGA447"/>
      <c r="NGB447"/>
      <c r="NGC447"/>
      <c r="NGD447"/>
      <c r="NGE447"/>
      <c r="NGF447"/>
      <c r="NGG447"/>
      <c r="NGH447"/>
      <c r="NGI447"/>
      <c r="NGJ447"/>
      <c r="NGK447"/>
      <c r="NGL447"/>
      <c r="NGM447"/>
      <c r="NGN447"/>
      <c r="NGO447"/>
      <c r="NGP447"/>
      <c r="NGQ447"/>
      <c r="NGR447"/>
      <c r="NGS447"/>
      <c r="NGT447"/>
      <c r="NGU447"/>
      <c r="NGV447"/>
      <c r="NGW447"/>
      <c r="NGX447"/>
      <c r="NGY447"/>
      <c r="NGZ447"/>
      <c r="NHA447"/>
      <c r="NHB447"/>
      <c r="NHC447"/>
      <c r="NHD447"/>
      <c r="NHE447"/>
      <c r="NHF447"/>
      <c r="NHG447"/>
      <c r="NHH447"/>
      <c r="NHI447"/>
      <c r="NHJ447"/>
      <c r="NHK447"/>
      <c r="NHL447"/>
      <c r="NHM447"/>
      <c r="NHN447"/>
      <c r="NHO447"/>
      <c r="NHP447"/>
      <c r="NHQ447"/>
      <c r="NHR447"/>
      <c r="NHS447"/>
      <c r="NHT447"/>
      <c r="NHU447"/>
      <c r="NHV447"/>
      <c r="NHW447"/>
      <c r="NHX447"/>
      <c r="NHY447"/>
      <c r="NHZ447"/>
      <c r="NIA447"/>
      <c r="NIB447"/>
      <c r="NIC447"/>
      <c r="NID447"/>
      <c r="NIE447"/>
      <c r="NIF447"/>
      <c r="NIG447"/>
      <c r="NIH447"/>
      <c r="NII447"/>
      <c r="NIJ447"/>
      <c r="NIK447"/>
      <c r="NIL447"/>
      <c r="NIM447"/>
      <c r="NIN447"/>
      <c r="NIO447"/>
      <c r="NIP447"/>
      <c r="NIQ447"/>
      <c r="NIR447"/>
      <c r="NIS447"/>
      <c r="NIT447"/>
      <c r="NIU447"/>
      <c r="NIV447"/>
      <c r="NIW447"/>
      <c r="NIX447"/>
      <c r="NIY447"/>
      <c r="NIZ447"/>
      <c r="NJA447"/>
      <c r="NJB447"/>
      <c r="NJC447"/>
      <c r="NJD447"/>
      <c r="NJE447"/>
      <c r="NJF447"/>
      <c r="NJG447"/>
      <c r="NJH447"/>
      <c r="NJI447"/>
      <c r="NJJ447"/>
      <c r="NJK447"/>
      <c r="NJL447"/>
      <c r="NJM447"/>
      <c r="NJN447"/>
      <c r="NJO447"/>
      <c r="NJP447"/>
      <c r="NJQ447"/>
      <c r="NJR447"/>
      <c r="NJS447"/>
      <c r="NJT447"/>
      <c r="NJU447"/>
      <c r="NJV447"/>
      <c r="NJW447"/>
      <c r="NJX447"/>
      <c r="NJY447"/>
      <c r="NJZ447"/>
      <c r="NKA447"/>
      <c r="NKB447"/>
      <c r="NKC447"/>
      <c r="NKD447"/>
      <c r="NKE447"/>
      <c r="NKF447"/>
      <c r="NKG447"/>
      <c r="NKH447"/>
      <c r="NKI447"/>
      <c r="NKJ447"/>
      <c r="NKK447"/>
      <c r="NKL447"/>
      <c r="NKM447"/>
      <c r="NKN447"/>
      <c r="NKO447"/>
      <c r="NKP447"/>
      <c r="NKQ447"/>
      <c r="NKR447"/>
      <c r="NKS447"/>
      <c r="NKT447"/>
      <c r="NKU447"/>
      <c r="NKV447"/>
      <c r="NKW447"/>
      <c r="NKX447"/>
      <c r="NKY447"/>
      <c r="NKZ447"/>
      <c r="NLA447"/>
      <c r="NLB447"/>
      <c r="NLC447"/>
      <c r="NLD447"/>
      <c r="NLE447"/>
      <c r="NLF447"/>
      <c r="NLG447"/>
      <c r="NLH447"/>
      <c r="NLI447"/>
      <c r="NLJ447"/>
      <c r="NLK447"/>
      <c r="NLL447"/>
      <c r="NLM447"/>
      <c r="NLN447"/>
      <c r="NLO447"/>
      <c r="NLP447"/>
      <c r="NLQ447"/>
      <c r="NLR447"/>
      <c r="NLS447"/>
      <c r="NLT447"/>
      <c r="NLU447"/>
      <c r="NLV447"/>
      <c r="NLW447"/>
      <c r="NLX447"/>
      <c r="NLY447"/>
      <c r="NLZ447"/>
      <c r="NMA447"/>
      <c r="NMB447"/>
      <c r="NMC447"/>
      <c r="NMD447"/>
      <c r="NME447"/>
      <c r="NMF447"/>
      <c r="NMG447"/>
      <c r="NMH447"/>
      <c r="NMI447"/>
      <c r="NMJ447"/>
      <c r="NMK447"/>
      <c r="NML447"/>
      <c r="NMM447"/>
      <c r="NMN447"/>
      <c r="NMO447"/>
      <c r="NMP447"/>
      <c r="NMQ447"/>
      <c r="NMR447"/>
      <c r="NMS447"/>
      <c r="NMT447"/>
      <c r="NMU447"/>
      <c r="NMV447"/>
      <c r="NMW447"/>
      <c r="NMX447"/>
      <c r="NMY447"/>
      <c r="NMZ447"/>
      <c r="NNA447"/>
      <c r="NNB447"/>
      <c r="NNC447"/>
      <c r="NND447"/>
      <c r="NNE447"/>
      <c r="NNF447"/>
      <c r="NNG447"/>
      <c r="NNH447"/>
      <c r="NNI447"/>
      <c r="NNJ447"/>
      <c r="NNK447"/>
      <c r="NNL447"/>
      <c r="NNM447"/>
      <c r="NNN447"/>
      <c r="NNO447"/>
      <c r="NNP447"/>
      <c r="NNQ447"/>
      <c r="NNR447"/>
      <c r="NNS447"/>
      <c r="NNT447"/>
      <c r="NNU447"/>
      <c r="NNV447"/>
      <c r="NNW447"/>
      <c r="NNX447"/>
      <c r="NNY447"/>
      <c r="NNZ447"/>
      <c r="NOA447"/>
      <c r="NOB447"/>
      <c r="NOC447"/>
      <c r="NOD447"/>
      <c r="NOE447"/>
      <c r="NOF447"/>
      <c r="NOG447"/>
      <c r="NOH447"/>
      <c r="NOI447"/>
      <c r="NOJ447"/>
      <c r="NOK447"/>
      <c r="NOL447"/>
      <c r="NOM447"/>
      <c r="NON447"/>
      <c r="NOO447"/>
      <c r="NOP447"/>
      <c r="NOQ447"/>
      <c r="NOR447"/>
      <c r="NOS447"/>
      <c r="NOT447"/>
      <c r="NOU447"/>
      <c r="NOV447"/>
      <c r="NOW447"/>
      <c r="NOX447"/>
      <c r="NOY447"/>
      <c r="NOZ447"/>
      <c r="NPA447"/>
      <c r="NPB447"/>
      <c r="NPC447"/>
      <c r="NPD447"/>
      <c r="NPE447"/>
      <c r="NPF447"/>
      <c r="NPG447"/>
      <c r="NPH447"/>
      <c r="NPI447"/>
      <c r="NPJ447"/>
      <c r="NPK447"/>
      <c r="NPL447"/>
      <c r="NPM447"/>
      <c r="NPN447"/>
      <c r="NPO447"/>
      <c r="NPP447"/>
      <c r="NPQ447"/>
      <c r="NPR447"/>
      <c r="NPS447"/>
      <c r="NPT447"/>
      <c r="NPU447"/>
      <c r="NPV447"/>
      <c r="NPW447"/>
      <c r="NPX447"/>
      <c r="NPY447"/>
      <c r="NPZ447"/>
      <c r="NQA447"/>
      <c r="NQB447"/>
      <c r="NQC447"/>
      <c r="NQD447"/>
      <c r="NQE447"/>
      <c r="NQF447"/>
      <c r="NQG447"/>
      <c r="NQH447"/>
      <c r="NQI447"/>
      <c r="NQJ447"/>
      <c r="NQK447"/>
      <c r="NQL447"/>
      <c r="NQM447"/>
      <c r="NQN447"/>
      <c r="NQO447"/>
      <c r="NQP447"/>
      <c r="NQQ447"/>
      <c r="NQR447"/>
      <c r="NQS447"/>
      <c r="NQT447"/>
      <c r="NQU447"/>
      <c r="NQV447"/>
      <c r="NQW447"/>
      <c r="NQX447"/>
      <c r="NQY447"/>
      <c r="NQZ447"/>
      <c r="NRA447"/>
      <c r="NRB447"/>
      <c r="NRC447"/>
      <c r="NRD447"/>
      <c r="NRE447"/>
      <c r="NRF447"/>
      <c r="NRG447"/>
      <c r="NRH447"/>
      <c r="NRI447"/>
      <c r="NRJ447"/>
      <c r="NRK447"/>
      <c r="NRL447"/>
      <c r="NRM447"/>
      <c r="NRN447"/>
      <c r="NRO447"/>
      <c r="NRP447"/>
      <c r="NRQ447"/>
      <c r="NRR447"/>
      <c r="NRS447"/>
      <c r="NRT447"/>
      <c r="NRU447"/>
      <c r="NRV447"/>
      <c r="NRW447"/>
      <c r="NRX447"/>
      <c r="NRY447"/>
      <c r="NRZ447"/>
      <c r="NSA447"/>
      <c r="NSB447"/>
      <c r="NSC447"/>
      <c r="NSD447"/>
      <c r="NSE447"/>
      <c r="NSF447"/>
      <c r="NSG447"/>
      <c r="NSH447"/>
      <c r="NSI447"/>
      <c r="NSJ447"/>
      <c r="NSK447"/>
      <c r="NSL447"/>
      <c r="NSM447"/>
      <c r="NSN447"/>
      <c r="NSO447"/>
      <c r="NSP447"/>
      <c r="NSQ447"/>
      <c r="NSR447"/>
      <c r="NSS447"/>
      <c r="NST447"/>
      <c r="NSU447"/>
      <c r="NSV447"/>
      <c r="NSW447"/>
      <c r="NSX447"/>
      <c r="NSY447"/>
      <c r="NSZ447"/>
      <c r="NTA447"/>
      <c r="NTB447"/>
      <c r="NTC447"/>
      <c r="NTD447"/>
      <c r="NTE447"/>
      <c r="NTF447"/>
      <c r="NTG447"/>
      <c r="NTH447"/>
      <c r="NTI447"/>
      <c r="NTJ447"/>
      <c r="NTK447"/>
      <c r="NTL447"/>
      <c r="NTM447"/>
      <c r="NTN447"/>
      <c r="NTO447"/>
      <c r="NTP447"/>
      <c r="NTQ447"/>
      <c r="NTR447"/>
      <c r="NTS447"/>
      <c r="NTT447"/>
      <c r="NTU447"/>
      <c r="NTV447"/>
      <c r="NTW447"/>
      <c r="NTX447"/>
      <c r="NTY447"/>
      <c r="NTZ447"/>
      <c r="NUA447"/>
      <c r="NUB447"/>
      <c r="NUC447"/>
      <c r="NUD447"/>
      <c r="NUE447"/>
      <c r="NUF447"/>
      <c r="NUG447"/>
      <c r="NUH447"/>
      <c r="NUI447"/>
      <c r="NUJ447"/>
      <c r="NUK447"/>
      <c r="NUL447"/>
      <c r="NUM447"/>
      <c r="NUN447"/>
      <c r="NUO447"/>
      <c r="NUP447"/>
      <c r="NUQ447"/>
      <c r="NUR447"/>
      <c r="NUS447"/>
      <c r="NUT447"/>
      <c r="NUU447"/>
      <c r="NUV447"/>
      <c r="NUW447"/>
      <c r="NUX447"/>
      <c r="NUY447"/>
      <c r="NUZ447"/>
      <c r="NVA447"/>
      <c r="NVB447"/>
      <c r="NVC447"/>
      <c r="NVD447"/>
      <c r="NVE447"/>
      <c r="NVF447"/>
      <c r="NVG447"/>
      <c r="NVH447"/>
      <c r="NVI447"/>
      <c r="NVJ447"/>
      <c r="NVK447"/>
      <c r="NVL447"/>
      <c r="NVM447"/>
      <c r="NVN447"/>
      <c r="NVO447"/>
      <c r="NVP447"/>
      <c r="NVQ447"/>
      <c r="NVR447"/>
      <c r="NVS447"/>
      <c r="NVT447"/>
      <c r="NVU447"/>
      <c r="NVV447"/>
      <c r="NVW447"/>
      <c r="NVX447"/>
      <c r="NVY447"/>
      <c r="NVZ447"/>
      <c r="NWA447"/>
      <c r="NWB447"/>
      <c r="NWC447"/>
      <c r="NWD447"/>
      <c r="NWE447"/>
      <c r="NWF447"/>
      <c r="NWG447"/>
      <c r="NWH447"/>
      <c r="NWI447"/>
      <c r="NWJ447"/>
      <c r="NWK447"/>
      <c r="NWL447"/>
      <c r="NWM447"/>
      <c r="NWN447"/>
      <c r="NWO447"/>
      <c r="NWP447"/>
      <c r="NWQ447"/>
      <c r="NWR447"/>
      <c r="NWS447"/>
      <c r="NWT447"/>
      <c r="NWU447"/>
      <c r="NWV447"/>
      <c r="NWW447"/>
      <c r="NWX447"/>
      <c r="NWY447"/>
      <c r="NWZ447"/>
      <c r="NXA447"/>
      <c r="NXB447"/>
      <c r="NXC447"/>
      <c r="NXD447"/>
      <c r="NXE447"/>
      <c r="NXF447"/>
      <c r="NXG447"/>
      <c r="NXH447"/>
      <c r="NXI447"/>
      <c r="NXJ447"/>
      <c r="NXK447"/>
      <c r="NXL447"/>
      <c r="NXM447"/>
      <c r="NXN447"/>
      <c r="NXO447"/>
      <c r="NXP447"/>
      <c r="NXQ447"/>
      <c r="NXR447"/>
      <c r="NXS447"/>
      <c r="NXT447"/>
      <c r="NXU447"/>
      <c r="NXV447"/>
      <c r="NXW447"/>
      <c r="NXX447"/>
      <c r="NXY447"/>
      <c r="NXZ447"/>
      <c r="NYA447"/>
      <c r="NYB447"/>
      <c r="NYC447"/>
      <c r="NYD447"/>
      <c r="NYE447"/>
      <c r="NYF447"/>
      <c r="NYG447"/>
      <c r="NYH447"/>
      <c r="NYI447"/>
      <c r="NYJ447"/>
      <c r="NYK447"/>
      <c r="NYL447"/>
      <c r="NYM447"/>
      <c r="NYN447"/>
      <c r="NYO447"/>
      <c r="NYP447"/>
      <c r="NYQ447"/>
      <c r="NYR447"/>
      <c r="NYS447"/>
      <c r="NYT447"/>
      <c r="NYU447"/>
      <c r="NYV447"/>
      <c r="NYW447"/>
      <c r="NYX447"/>
      <c r="NYY447"/>
      <c r="NYZ447"/>
      <c r="NZA447"/>
      <c r="NZB447"/>
      <c r="NZC447"/>
      <c r="NZD447"/>
      <c r="NZE447"/>
      <c r="NZF447"/>
      <c r="NZG447"/>
      <c r="NZH447"/>
      <c r="NZI447"/>
      <c r="NZJ447"/>
      <c r="NZK447"/>
      <c r="NZL447"/>
      <c r="NZM447"/>
      <c r="NZN447"/>
      <c r="NZO447"/>
      <c r="NZP447"/>
      <c r="NZQ447"/>
      <c r="NZR447"/>
      <c r="NZS447"/>
      <c r="NZT447"/>
      <c r="NZU447"/>
      <c r="NZV447"/>
      <c r="NZW447"/>
      <c r="NZX447"/>
      <c r="NZY447"/>
      <c r="NZZ447"/>
      <c r="OAA447"/>
      <c r="OAB447"/>
      <c r="OAC447"/>
      <c r="OAD447"/>
      <c r="OAE447"/>
      <c r="OAF447"/>
      <c r="OAG447"/>
      <c r="OAH447"/>
      <c r="OAI447"/>
      <c r="OAJ447"/>
      <c r="OAK447"/>
      <c r="OAL447"/>
      <c r="OAM447"/>
      <c r="OAN447"/>
      <c r="OAO447"/>
      <c r="OAP447"/>
      <c r="OAQ447"/>
      <c r="OAR447"/>
      <c r="OAS447"/>
      <c r="OAT447"/>
      <c r="OAU447"/>
      <c r="OAV447"/>
      <c r="OAW447"/>
      <c r="OAX447"/>
      <c r="OAY447"/>
      <c r="OAZ447"/>
      <c r="OBA447"/>
      <c r="OBB447"/>
      <c r="OBC447"/>
      <c r="OBD447"/>
      <c r="OBE447"/>
      <c r="OBF447"/>
      <c r="OBG447"/>
      <c r="OBH447"/>
      <c r="OBI447"/>
      <c r="OBJ447"/>
      <c r="OBK447"/>
      <c r="OBL447"/>
      <c r="OBM447"/>
      <c r="OBN447"/>
      <c r="OBO447"/>
      <c r="OBP447"/>
      <c r="OBQ447"/>
      <c r="OBR447"/>
      <c r="OBS447"/>
      <c r="OBT447"/>
      <c r="OBU447"/>
      <c r="OBV447"/>
      <c r="OBW447"/>
      <c r="OBX447"/>
      <c r="OBY447"/>
      <c r="OBZ447"/>
      <c r="OCA447"/>
      <c r="OCB447"/>
      <c r="OCC447"/>
      <c r="OCD447"/>
      <c r="OCE447"/>
      <c r="OCF447"/>
      <c r="OCG447"/>
      <c r="OCH447"/>
      <c r="OCI447"/>
      <c r="OCJ447"/>
      <c r="OCK447"/>
      <c r="OCL447"/>
      <c r="OCM447"/>
      <c r="OCN447"/>
      <c r="OCO447"/>
      <c r="OCP447"/>
      <c r="OCQ447"/>
      <c r="OCR447"/>
      <c r="OCS447"/>
      <c r="OCT447"/>
      <c r="OCU447"/>
      <c r="OCV447"/>
      <c r="OCW447"/>
      <c r="OCX447"/>
      <c r="OCY447"/>
      <c r="OCZ447"/>
      <c r="ODA447"/>
      <c r="ODB447"/>
      <c r="ODC447"/>
      <c r="ODD447"/>
      <c r="ODE447"/>
      <c r="ODF447"/>
      <c r="ODG447"/>
      <c r="ODH447"/>
      <c r="ODI447"/>
      <c r="ODJ447"/>
      <c r="ODK447"/>
      <c r="ODL447"/>
      <c r="ODM447"/>
      <c r="ODN447"/>
      <c r="ODO447"/>
      <c r="ODP447"/>
      <c r="ODQ447"/>
      <c r="ODR447"/>
      <c r="ODS447"/>
      <c r="ODT447"/>
      <c r="ODU447"/>
      <c r="ODV447"/>
      <c r="ODW447"/>
      <c r="ODX447"/>
      <c r="ODY447"/>
      <c r="ODZ447"/>
      <c r="OEA447"/>
      <c r="OEB447"/>
      <c r="OEC447"/>
      <c r="OED447"/>
      <c r="OEE447"/>
      <c r="OEF447"/>
      <c r="OEG447"/>
      <c r="OEH447"/>
      <c r="OEI447"/>
      <c r="OEJ447"/>
      <c r="OEK447"/>
      <c r="OEL447"/>
      <c r="OEM447"/>
      <c r="OEN447"/>
      <c r="OEO447"/>
      <c r="OEP447"/>
      <c r="OEQ447"/>
      <c r="OER447"/>
      <c r="OES447"/>
      <c r="OET447"/>
      <c r="OEU447"/>
      <c r="OEV447"/>
      <c r="OEW447"/>
      <c r="OEX447"/>
      <c r="OEY447"/>
      <c r="OEZ447"/>
      <c r="OFA447"/>
      <c r="OFB447"/>
      <c r="OFC447"/>
      <c r="OFD447"/>
      <c r="OFE447"/>
      <c r="OFF447"/>
      <c r="OFG447"/>
      <c r="OFH447"/>
      <c r="OFI447"/>
      <c r="OFJ447"/>
      <c r="OFK447"/>
      <c r="OFL447"/>
      <c r="OFM447"/>
      <c r="OFN447"/>
      <c r="OFO447"/>
      <c r="OFP447"/>
      <c r="OFQ447"/>
      <c r="OFR447"/>
      <c r="OFS447"/>
      <c r="OFT447"/>
      <c r="OFU447"/>
      <c r="OFV447"/>
      <c r="OFW447"/>
      <c r="OFX447"/>
      <c r="OFY447"/>
      <c r="OFZ447"/>
      <c r="OGA447"/>
      <c r="OGB447"/>
      <c r="OGC447"/>
      <c r="OGD447"/>
      <c r="OGE447"/>
      <c r="OGF447"/>
      <c r="OGG447"/>
      <c r="OGH447"/>
      <c r="OGI447"/>
      <c r="OGJ447"/>
      <c r="OGK447"/>
      <c r="OGL447"/>
      <c r="OGM447"/>
      <c r="OGN447"/>
      <c r="OGO447"/>
      <c r="OGP447"/>
      <c r="OGQ447"/>
      <c r="OGR447"/>
      <c r="OGS447"/>
      <c r="OGT447"/>
      <c r="OGU447"/>
      <c r="OGV447"/>
      <c r="OGW447"/>
      <c r="OGX447"/>
      <c r="OGY447"/>
      <c r="OGZ447"/>
      <c r="OHA447"/>
      <c r="OHB447"/>
      <c r="OHC447"/>
      <c r="OHD447"/>
      <c r="OHE447"/>
      <c r="OHF447"/>
      <c r="OHG447"/>
      <c r="OHH447"/>
      <c r="OHI447"/>
      <c r="OHJ447"/>
      <c r="OHK447"/>
      <c r="OHL447"/>
      <c r="OHM447"/>
      <c r="OHN447"/>
      <c r="OHO447"/>
      <c r="OHP447"/>
      <c r="OHQ447"/>
      <c r="OHR447"/>
      <c r="OHS447"/>
      <c r="OHT447"/>
      <c r="OHU447"/>
      <c r="OHV447"/>
      <c r="OHW447"/>
      <c r="OHX447"/>
      <c r="OHY447"/>
      <c r="OHZ447"/>
      <c r="OIA447"/>
      <c r="OIB447"/>
      <c r="OIC447"/>
      <c r="OID447"/>
      <c r="OIE447"/>
      <c r="OIF447"/>
      <c r="OIG447"/>
      <c r="OIH447"/>
      <c r="OII447"/>
      <c r="OIJ447"/>
      <c r="OIK447"/>
      <c r="OIL447"/>
      <c r="OIM447"/>
      <c r="OIN447"/>
      <c r="OIO447"/>
      <c r="OIP447"/>
      <c r="OIQ447"/>
      <c r="OIR447"/>
      <c r="OIS447"/>
      <c r="OIT447"/>
      <c r="OIU447"/>
      <c r="OIV447"/>
      <c r="OIW447"/>
      <c r="OIX447"/>
      <c r="OIY447"/>
      <c r="OIZ447"/>
      <c r="OJA447"/>
      <c r="OJB447"/>
      <c r="OJC447"/>
      <c r="OJD447"/>
      <c r="OJE447"/>
      <c r="OJF447"/>
      <c r="OJG447"/>
      <c r="OJH447"/>
      <c r="OJI447"/>
      <c r="OJJ447"/>
      <c r="OJK447"/>
      <c r="OJL447"/>
      <c r="OJM447"/>
      <c r="OJN447"/>
      <c r="OJO447"/>
      <c r="OJP447"/>
      <c r="OJQ447"/>
      <c r="OJR447"/>
      <c r="OJS447"/>
      <c r="OJT447"/>
      <c r="OJU447"/>
      <c r="OJV447"/>
      <c r="OJW447"/>
      <c r="OJX447"/>
      <c r="OJY447"/>
      <c r="OJZ447"/>
      <c r="OKA447"/>
      <c r="OKB447"/>
      <c r="OKC447"/>
      <c r="OKD447"/>
      <c r="OKE447"/>
      <c r="OKF447"/>
      <c r="OKG447"/>
      <c r="OKH447"/>
      <c r="OKI447"/>
      <c r="OKJ447"/>
      <c r="OKK447"/>
      <c r="OKL447"/>
      <c r="OKM447"/>
      <c r="OKN447"/>
      <c r="OKO447"/>
      <c r="OKP447"/>
      <c r="OKQ447"/>
      <c r="OKR447"/>
      <c r="OKS447"/>
      <c r="OKT447"/>
      <c r="OKU447"/>
      <c r="OKV447"/>
      <c r="OKW447"/>
      <c r="OKX447"/>
      <c r="OKY447"/>
      <c r="OKZ447"/>
      <c r="OLA447"/>
      <c r="OLB447"/>
      <c r="OLC447"/>
      <c r="OLD447"/>
      <c r="OLE447"/>
      <c r="OLF447"/>
      <c r="OLG447"/>
      <c r="OLH447"/>
      <c r="OLI447"/>
      <c r="OLJ447"/>
      <c r="OLK447"/>
      <c r="OLL447"/>
      <c r="OLM447"/>
      <c r="OLN447"/>
      <c r="OLO447"/>
      <c r="OLP447"/>
      <c r="OLQ447"/>
      <c r="OLR447"/>
      <c r="OLS447"/>
      <c r="OLT447"/>
      <c r="OLU447"/>
      <c r="OLV447"/>
      <c r="OLW447"/>
      <c r="OLX447"/>
      <c r="OLY447"/>
      <c r="OLZ447"/>
      <c r="OMA447"/>
      <c r="OMB447"/>
      <c r="OMC447"/>
      <c r="OMD447"/>
      <c r="OME447"/>
      <c r="OMF447"/>
      <c r="OMG447"/>
      <c r="OMH447"/>
      <c r="OMI447"/>
      <c r="OMJ447"/>
      <c r="OMK447"/>
      <c r="OML447"/>
      <c r="OMM447"/>
      <c r="OMN447"/>
      <c r="OMO447"/>
      <c r="OMP447"/>
      <c r="OMQ447"/>
      <c r="OMR447"/>
      <c r="OMS447"/>
      <c r="OMT447"/>
      <c r="OMU447"/>
      <c r="OMV447"/>
      <c r="OMW447"/>
      <c r="OMX447"/>
      <c r="OMY447"/>
      <c r="OMZ447"/>
      <c r="ONA447"/>
      <c r="ONB447"/>
      <c r="ONC447"/>
      <c r="OND447"/>
      <c r="ONE447"/>
      <c r="ONF447"/>
      <c r="ONG447"/>
      <c r="ONH447"/>
      <c r="ONI447"/>
      <c r="ONJ447"/>
      <c r="ONK447"/>
      <c r="ONL447"/>
      <c r="ONM447"/>
      <c r="ONN447"/>
      <c r="ONO447"/>
      <c r="ONP447"/>
      <c r="ONQ447"/>
      <c r="ONR447"/>
      <c r="ONS447"/>
      <c r="ONT447"/>
      <c r="ONU447"/>
      <c r="ONV447"/>
      <c r="ONW447"/>
      <c r="ONX447"/>
      <c r="ONY447"/>
      <c r="ONZ447"/>
      <c r="OOA447"/>
      <c r="OOB447"/>
      <c r="OOC447"/>
      <c r="OOD447"/>
      <c r="OOE447"/>
      <c r="OOF447"/>
      <c r="OOG447"/>
      <c r="OOH447"/>
      <c r="OOI447"/>
      <c r="OOJ447"/>
      <c r="OOK447"/>
      <c r="OOL447"/>
      <c r="OOM447"/>
      <c r="OON447"/>
      <c r="OOO447"/>
      <c r="OOP447"/>
      <c r="OOQ447"/>
      <c r="OOR447"/>
      <c r="OOS447"/>
      <c r="OOT447"/>
      <c r="OOU447"/>
      <c r="OOV447"/>
      <c r="OOW447"/>
      <c r="OOX447"/>
      <c r="OOY447"/>
      <c r="OOZ447"/>
      <c r="OPA447"/>
      <c r="OPB447"/>
      <c r="OPC447"/>
      <c r="OPD447"/>
      <c r="OPE447"/>
      <c r="OPF447"/>
      <c r="OPG447"/>
      <c r="OPH447"/>
      <c r="OPI447"/>
      <c r="OPJ447"/>
      <c r="OPK447"/>
      <c r="OPL447"/>
      <c r="OPM447"/>
      <c r="OPN447"/>
      <c r="OPO447"/>
      <c r="OPP447"/>
      <c r="OPQ447"/>
      <c r="OPR447"/>
      <c r="OPS447"/>
      <c r="OPT447"/>
      <c r="OPU447"/>
      <c r="OPV447"/>
      <c r="OPW447"/>
      <c r="OPX447"/>
      <c r="OPY447"/>
      <c r="OPZ447"/>
      <c r="OQA447"/>
      <c r="OQB447"/>
      <c r="OQC447"/>
      <c r="OQD447"/>
      <c r="OQE447"/>
      <c r="OQF447"/>
      <c r="OQG447"/>
      <c r="OQH447"/>
      <c r="OQI447"/>
      <c r="OQJ447"/>
      <c r="OQK447"/>
      <c r="OQL447"/>
      <c r="OQM447"/>
      <c r="OQN447"/>
      <c r="OQO447"/>
      <c r="OQP447"/>
      <c r="OQQ447"/>
      <c r="OQR447"/>
      <c r="OQS447"/>
      <c r="OQT447"/>
      <c r="OQU447"/>
      <c r="OQV447"/>
      <c r="OQW447"/>
      <c r="OQX447"/>
      <c r="OQY447"/>
      <c r="OQZ447"/>
      <c r="ORA447"/>
      <c r="ORB447"/>
      <c r="ORC447"/>
      <c r="ORD447"/>
      <c r="ORE447"/>
      <c r="ORF447"/>
      <c r="ORG447"/>
      <c r="ORH447"/>
      <c r="ORI447"/>
      <c r="ORJ447"/>
      <c r="ORK447"/>
      <c r="ORL447"/>
      <c r="ORM447"/>
      <c r="ORN447"/>
      <c r="ORO447"/>
      <c r="ORP447"/>
      <c r="ORQ447"/>
      <c r="ORR447"/>
      <c r="ORS447"/>
      <c r="ORT447"/>
      <c r="ORU447"/>
      <c r="ORV447"/>
      <c r="ORW447"/>
      <c r="ORX447"/>
      <c r="ORY447"/>
      <c r="ORZ447"/>
      <c r="OSA447"/>
      <c r="OSB447"/>
      <c r="OSC447"/>
      <c r="OSD447"/>
      <c r="OSE447"/>
      <c r="OSF447"/>
      <c r="OSG447"/>
      <c r="OSH447"/>
      <c r="OSI447"/>
      <c r="OSJ447"/>
      <c r="OSK447"/>
      <c r="OSL447"/>
      <c r="OSM447"/>
      <c r="OSN447"/>
      <c r="OSO447"/>
      <c r="OSP447"/>
      <c r="OSQ447"/>
      <c r="OSR447"/>
      <c r="OSS447"/>
      <c r="OST447"/>
      <c r="OSU447"/>
      <c r="OSV447"/>
      <c r="OSW447"/>
      <c r="OSX447"/>
      <c r="OSY447"/>
      <c r="OSZ447"/>
      <c r="OTA447"/>
      <c r="OTB447"/>
      <c r="OTC447"/>
      <c r="OTD447"/>
      <c r="OTE447"/>
      <c r="OTF447"/>
      <c r="OTG447"/>
      <c r="OTH447"/>
      <c r="OTI447"/>
      <c r="OTJ447"/>
      <c r="OTK447"/>
      <c r="OTL447"/>
      <c r="OTM447"/>
      <c r="OTN447"/>
      <c r="OTO447"/>
      <c r="OTP447"/>
      <c r="OTQ447"/>
      <c r="OTR447"/>
      <c r="OTS447"/>
      <c r="OTT447"/>
      <c r="OTU447"/>
      <c r="OTV447"/>
      <c r="OTW447"/>
      <c r="OTX447"/>
      <c r="OTY447"/>
      <c r="OTZ447"/>
      <c r="OUA447"/>
      <c r="OUB447"/>
      <c r="OUC447"/>
      <c r="OUD447"/>
      <c r="OUE447"/>
      <c r="OUF447"/>
      <c r="OUG447"/>
      <c r="OUH447"/>
      <c r="OUI447"/>
      <c r="OUJ447"/>
      <c r="OUK447"/>
      <c r="OUL447"/>
      <c r="OUM447"/>
      <c r="OUN447"/>
      <c r="OUO447"/>
      <c r="OUP447"/>
      <c r="OUQ447"/>
      <c r="OUR447"/>
      <c r="OUS447"/>
      <c r="OUT447"/>
      <c r="OUU447"/>
      <c r="OUV447"/>
      <c r="OUW447"/>
      <c r="OUX447"/>
      <c r="OUY447"/>
      <c r="OUZ447"/>
      <c r="OVA447"/>
      <c r="OVB447"/>
      <c r="OVC447"/>
      <c r="OVD447"/>
      <c r="OVE447"/>
      <c r="OVF447"/>
      <c r="OVG447"/>
      <c r="OVH447"/>
      <c r="OVI447"/>
      <c r="OVJ447"/>
      <c r="OVK447"/>
      <c r="OVL447"/>
      <c r="OVM447"/>
      <c r="OVN447"/>
      <c r="OVO447"/>
      <c r="OVP447"/>
      <c r="OVQ447"/>
      <c r="OVR447"/>
      <c r="OVS447"/>
      <c r="OVT447"/>
      <c r="OVU447"/>
      <c r="OVV447"/>
      <c r="OVW447"/>
      <c r="OVX447"/>
      <c r="OVY447"/>
      <c r="OVZ447"/>
      <c r="OWA447"/>
      <c r="OWB447"/>
      <c r="OWC447"/>
      <c r="OWD447"/>
      <c r="OWE447"/>
      <c r="OWF447"/>
      <c r="OWG447"/>
      <c r="OWH447"/>
      <c r="OWI447"/>
      <c r="OWJ447"/>
      <c r="OWK447"/>
      <c r="OWL447"/>
      <c r="OWM447"/>
      <c r="OWN447"/>
      <c r="OWO447"/>
      <c r="OWP447"/>
      <c r="OWQ447"/>
      <c r="OWR447"/>
      <c r="OWS447"/>
      <c r="OWT447"/>
      <c r="OWU447"/>
      <c r="OWV447"/>
      <c r="OWW447"/>
      <c r="OWX447"/>
      <c r="OWY447"/>
      <c r="OWZ447"/>
      <c r="OXA447"/>
      <c r="OXB447"/>
      <c r="OXC447"/>
      <c r="OXD447"/>
      <c r="OXE447"/>
      <c r="OXF447"/>
      <c r="OXG447"/>
      <c r="OXH447"/>
      <c r="OXI447"/>
      <c r="OXJ447"/>
      <c r="OXK447"/>
      <c r="OXL447"/>
      <c r="OXM447"/>
      <c r="OXN447"/>
      <c r="OXO447"/>
      <c r="OXP447"/>
      <c r="OXQ447"/>
      <c r="OXR447"/>
      <c r="OXS447"/>
      <c r="OXT447"/>
      <c r="OXU447"/>
      <c r="OXV447"/>
      <c r="OXW447"/>
      <c r="OXX447"/>
      <c r="OXY447"/>
      <c r="OXZ447"/>
      <c r="OYA447"/>
      <c r="OYB447"/>
      <c r="OYC447"/>
      <c r="OYD447"/>
      <c r="OYE447"/>
      <c r="OYF447"/>
      <c r="OYG447"/>
      <c r="OYH447"/>
      <c r="OYI447"/>
      <c r="OYJ447"/>
      <c r="OYK447"/>
      <c r="OYL447"/>
      <c r="OYM447"/>
      <c r="OYN447"/>
      <c r="OYO447"/>
      <c r="OYP447"/>
      <c r="OYQ447"/>
      <c r="OYR447"/>
      <c r="OYS447"/>
      <c r="OYT447"/>
      <c r="OYU447"/>
      <c r="OYV447"/>
      <c r="OYW447"/>
      <c r="OYX447"/>
      <c r="OYY447"/>
      <c r="OYZ447"/>
      <c r="OZA447"/>
      <c r="OZB447"/>
      <c r="OZC447"/>
      <c r="OZD447"/>
      <c r="OZE447"/>
      <c r="OZF447"/>
      <c r="OZG447"/>
      <c r="OZH447"/>
      <c r="OZI447"/>
      <c r="OZJ447"/>
      <c r="OZK447"/>
      <c r="OZL447"/>
      <c r="OZM447"/>
      <c r="OZN447"/>
      <c r="OZO447"/>
      <c r="OZP447"/>
      <c r="OZQ447"/>
      <c r="OZR447"/>
      <c r="OZS447"/>
      <c r="OZT447"/>
      <c r="OZU447"/>
      <c r="OZV447"/>
      <c r="OZW447"/>
      <c r="OZX447"/>
      <c r="OZY447"/>
      <c r="OZZ447"/>
      <c r="PAA447"/>
      <c r="PAB447"/>
      <c r="PAC447"/>
      <c r="PAD447"/>
      <c r="PAE447"/>
      <c r="PAF447"/>
      <c r="PAG447"/>
      <c r="PAH447"/>
      <c r="PAI447"/>
      <c r="PAJ447"/>
      <c r="PAK447"/>
      <c r="PAL447"/>
      <c r="PAM447"/>
      <c r="PAN447"/>
      <c r="PAO447"/>
      <c r="PAP447"/>
      <c r="PAQ447"/>
      <c r="PAR447"/>
      <c r="PAS447"/>
      <c r="PAT447"/>
      <c r="PAU447"/>
      <c r="PAV447"/>
      <c r="PAW447"/>
      <c r="PAX447"/>
      <c r="PAY447"/>
      <c r="PAZ447"/>
      <c r="PBA447"/>
      <c r="PBB447"/>
      <c r="PBC447"/>
      <c r="PBD447"/>
      <c r="PBE447"/>
      <c r="PBF447"/>
      <c r="PBG447"/>
      <c r="PBH447"/>
      <c r="PBI447"/>
      <c r="PBJ447"/>
      <c r="PBK447"/>
      <c r="PBL447"/>
      <c r="PBM447"/>
      <c r="PBN447"/>
      <c r="PBO447"/>
      <c r="PBP447"/>
      <c r="PBQ447"/>
      <c r="PBR447"/>
      <c r="PBS447"/>
      <c r="PBT447"/>
      <c r="PBU447"/>
      <c r="PBV447"/>
      <c r="PBW447"/>
      <c r="PBX447"/>
      <c r="PBY447"/>
      <c r="PBZ447"/>
      <c r="PCA447"/>
      <c r="PCB447"/>
      <c r="PCC447"/>
      <c r="PCD447"/>
      <c r="PCE447"/>
      <c r="PCF447"/>
      <c r="PCG447"/>
      <c r="PCH447"/>
      <c r="PCI447"/>
      <c r="PCJ447"/>
      <c r="PCK447"/>
      <c r="PCL447"/>
      <c r="PCM447"/>
      <c r="PCN447"/>
      <c r="PCO447"/>
      <c r="PCP447"/>
      <c r="PCQ447"/>
      <c r="PCR447"/>
      <c r="PCS447"/>
      <c r="PCT447"/>
      <c r="PCU447"/>
      <c r="PCV447"/>
      <c r="PCW447"/>
      <c r="PCX447"/>
      <c r="PCY447"/>
      <c r="PCZ447"/>
      <c r="PDA447"/>
      <c r="PDB447"/>
      <c r="PDC447"/>
      <c r="PDD447"/>
      <c r="PDE447"/>
      <c r="PDF447"/>
      <c r="PDG447"/>
      <c r="PDH447"/>
      <c r="PDI447"/>
      <c r="PDJ447"/>
      <c r="PDK447"/>
      <c r="PDL447"/>
      <c r="PDM447"/>
      <c r="PDN447"/>
      <c r="PDO447"/>
      <c r="PDP447"/>
      <c r="PDQ447"/>
      <c r="PDR447"/>
      <c r="PDS447"/>
      <c r="PDT447"/>
      <c r="PDU447"/>
      <c r="PDV447"/>
      <c r="PDW447"/>
      <c r="PDX447"/>
      <c r="PDY447"/>
      <c r="PDZ447"/>
      <c r="PEA447"/>
      <c r="PEB447"/>
      <c r="PEC447"/>
      <c r="PED447"/>
      <c r="PEE447"/>
      <c r="PEF447"/>
      <c r="PEG447"/>
      <c r="PEH447"/>
      <c r="PEI447"/>
      <c r="PEJ447"/>
      <c r="PEK447"/>
      <c r="PEL447"/>
      <c r="PEM447"/>
      <c r="PEN447"/>
      <c r="PEO447"/>
      <c r="PEP447"/>
      <c r="PEQ447"/>
      <c r="PER447"/>
      <c r="PES447"/>
      <c r="PET447"/>
      <c r="PEU447"/>
      <c r="PEV447"/>
      <c r="PEW447"/>
      <c r="PEX447"/>
      <c r="PEY447"/>
      <c r="PEZ447"/>
      <c r="PFA447"/>
      <c r="PFB447"/>
      <c r="PFC447"/>
      <c r="PFD447"/>
      <c r="PFE447"/>
      <c r="PFF447"/>
      <c r="PFG447"/>
      <c r="PFH447"/>
      <c r="PFI447"/>
      <c r="PFJ447"/>
      <c r="PFK447"/>
      <c r="PFL447"/>
      <c r="PFM447"/>
      <c r="PFN447"/>
      <c r="PFO447"/>
      <c r="PFP447"/>
      <c r="PFQ447"/>
      <c r="PFR447"/>
      <c r="PFS447"/>
      <c r="PFT447"/>
      <c r="PFU447"/>
      <c r="PFV447"/>
      <c r="PFW447"/>
      <c r="PFX447"/>
      <c r="PFY447"/>
      <c r="PFZ447"/>
      <c r="PGA447"/>
      <c r="PGB447"/>
      <c r="PGC447"/>
      <c r="PGD447"/>
      <c r="PGE447"/>
      <c r="PGF447"/>
      <c r="PGG447"/>
      <c r="PGH447"/>
      <c r="PGI447"/>
      <c r="PGJ447"/>
      <c r="PGK447"/>
      <c r="PGL447"/>
      <c r="PGM447"/>
      <c r="PGN447"/>
      <c r="PGO447"/>
      <c r="PGP447"/>
      <c r="PGQ447"/>
      <c r="PGR447"/>
      <c r="PGS447"/>
      <c r="PGT447"/>
      <c r="PGU447"/>
      <c r="PGV447"/>
      <c r="PGW447"/>
      <c r="PGX447"/>
      <c r="PGY447"/>
      <c r="PGZ447"/>
      <c r="PHA447"/>
      <c r="PHB447"/>
      <c r="PHC447"/>
      <c r="PHD447"/>
      <c r="PHE447"/>
      <c r="PHF447"/>
      <c r="PHG447"/>
      <c r="PHH447"/>
      <c r="PHI447"/>
      <c r="PHJ447"/>
      <c r="PHK447"/>
      <c r="PHL447"/>
      <c r="PHM447"/>
      <c r="PHN447"/>
      <c r="PHO447"/>
      <c r="PHP447"/>
      <c r="PHQ447"/>
      <c r="PHR447"/>
      <c r="PHS447"/>
      <c r="PHT447"/>
      <c r="PHU447"/>
      <c r="PHV447"/>
      <c r="PHW447"/>
      <c r="PHX447"/>
      <c r="PHY447"/>
      <c r="PHZ447"/>
      <c r="PIA447"/>
      <c r="PIB447"/>
      <c r="PIC447"/>
      <c r="PID447"/>
      <c r="PIE447"/>
      <c r="PIF447"/>
      <c r="PIG447"/>
      <c r="PIH447"/>
      <c r="PII447"/>
      <c r="PIJ447"/>
      <c r="PIK447"/>
      <c r="PIL447"/>
      <c r="PIM447"/>
      <c r="PIN447"/>
      <c r="PIO447"/>
      <c r="PIP447"/>
      <c r="PIQ447"/>
      <c r="PIR447"/>
      <c r="PIS447"/>
      <c r="PIT447"/>
      <c r="PIU447"/>
      <c r="PIV447"/>
      <c r="PIW447"/>
      <c r="PIX447"/>
      <c r="PIY447"/>
      <c r="PIZ447"/>
      <c r="PJA447"/>
      <c r="PJB447"/>
      <c r="PJC447"/>
      <c r="PJD447"/>
      <c r="PJE447"/>
      <c r="PJF447"/>
      <c r="PJG447"/>
      <c r="PJH447"/>
      <c r="PJI447"/>
      <c r="PJJ447"/>
      <c r="PJK447"/>
      <c r="PJL447"/>
      <c r="PJM447"/>
      <c r="PJN447"/>
      <c r="PJO447"/>
      <c r="PJP447"/>
      <c r="PJQ447"/>
      <c r="PJR447"/>
      <c r="PJS447"/>
      <c r="PJT447"/>
      <c r="PJU447"/>
      <c r="PJV447"/>
      <c r="PJW447"/>
      <c r="PJX447"/>
      <c r="PJY447"/>
      <c r="PJZ447"/>
      <c r="PKA447"/>
      <c r="PKB447"/>
      <c r="PKC447"/>
      <c r="PKD447"/>
      <c r="PKE447"/>
      <c r="PKF447"/>
      <c r="PKG447"/>
      <c r="PKH447"/>
      <c r="PKI447"/>
      <c r="PKJ447"/>
      <c r="PKK447"/>
      <c r="PKL447"/>
      <c r="PKM447"/>
      <c r="PKN447"/>
      <c r="PKO447"/>
      <c r="PKP447"/>
      <c r="PKQ447"/>
      <c r="PKR447"/>
      <c r="PKS447"/>
      <c r="PKT447"/>
      <c r="PKU447"/>
      <c r="PKV447"/>
      <c r="PKW447"/>
      <c r="PKX447"/>
      <c r="PKY447"/>
      <c r="PKZ447"/>
      <c r="PLA447"/>
      <c r="PLB447"/>
      <c r="PLC447"/>
      <c r="PLD447"/>
      <c r="PLE447"/>
      <c r="PLF447"/>
      <c r="PLG447"/>
      <c r="PLH447"/>
      <c r="PLI447"/>
      <c r="PLJ447"/>
      <c r="PLK447"/>
      <c r="PLL447"/>
      <c r="PLM447"/>
      <c r="PLN447"/>
      <c r="PLO447"/>
      <c r="PLP447"/>
      <c r="PLQ447"/>
      <c r="PLR447"/>
      <c r="PLS447"/>
      <c r="PLT447"/>
      <c r="PLU447"/>
      <c r="PLV447"/>
      <c r="PLW447"/>
      <c r="PLX447"/>
      <c r="PLY447"/>
      <c r="PLZ447"/>
      <c r="PMA447"/>
      <c r="PMB447"/>
      <c r="PMC447"/>
      <c r="PMD447"/>
      <c r="PME447"/>
      <c r="PMF447"/>
      <c r="PMG447"/>
      <c r="PMH447"/>
      <c r="PMI447"/>
      <c r="PMJ447"/>
      <c r="PMK447"/>
      <c r="PML447"/>
      <c r="PMM447"/>
      <c r="PMN447"/>
      <c r="PMO447"/>
      <c r="PMP447"/>
      <c r="PMQ447"/>
      <c r="PMR447"/>
      <c r="PMS447"/>
      <c r="PMT447"/>
      <c r="PMU447"/>
      <c r="PMV447"/>
      <c r="PMW447"/>
      <c r="PMX447"/>
      <c r="PMY447"/>
      <c r="PMZ447"/>
      <c r="PNA447"/>
      <c r="PNB447"/>
      <c r="PNC447"/>
      <c r="PND447"/>
      <c r="PNE447"/>
      <c r="PNF447"/>
      <c r="PNG447"/>
      <c r="PNH447"/>
      <c r="PNI447"/>
      <c r="PNJ447"/>
      <c r="PNK447"/>
      <c r="PNL447"/>
      <c r="PNM447"/>
      <c r="PNN447"/>
      <c r="PNO447"/>
      <c r="PNP447"/>
      <c r="PNQ447"/>
      <c r="PNR447"/>
      <c r="PNS447"/>
      <c r="PNT447"/>
      <c r="PNU447"/>
      <c r="PNV447"/>
      <c r="PNW447"/>
      <c r="PNX447"/>
      <c r="PNY447"/>
      <c r="PNZ447"/>
      <c r="POA447"/>
      <c r="POB447"/>
      <c r="POC447"/>
      <c r="POD447"/>
      <c r="POE447"/>
      <c r="POF447"/>
      <c r="POG447"/>
      <c r="POH447"/>
      <c r="POI447"/>
      <c r="POJ447"/>
      <c r="POK447"/>
      <c r="POL447"/>
      <c r="POM447"/>
      <c r="PON447"/>
      <c r="POO447"/>
      <c r="POP447"/>
      <c r="POQ447"/>
      <c r="POR447"/>
      <c r="POS447"/>
      <c r="POT447"/>
      <c r="POU447"/>
      <c r="POV447"/>
      <c r="POW447"/>
      <c r="POX447"/>
      <c r="POY447"/>
      <c r="POZ447"/>
      <c r="PPA447"/>
      <c r="PPB447"/>
      <c r="PPC447"/>
      <c r="PPD447"/>
      <c r="PPE447"/>
      <c r="PPF447"/>
      <c r="PPG447"/>
      <c r="PPH447"/>
      <c r="PPI447"/>
      <c r="PPJ447"/>
      <c r="PPK447"/>
      <c r="PPL447"/>
      <c r="PPM447"/>
      <c r="PPN447"/>
      <c r="PPO447"/>
      <c r="PPP447"/>
      <c r="PPQ447"/>
      <c r="PPR447"/>
      <c r="PPS447"/>
      <c r="PPT447"/>
      <c r="PPU447"/>
      <c r="PPV447"/>
      <c r="PPW447"/>
      <c r="PPX447"/>
      <c r="PPY447"/>
      <c r="PPZ447"/>
      <c r="PQA447"/>
      <c r="PQB447"/>
      <c r="PQC447"/>
      <c r="PQD447"/>
      <c r="PQE447"/>
      <c r="PQF447"/>
      <c r="PQG447"/>
      <c r="PQH447"/>
      <c r="PQI447"/>
      <c r="PQJ447"/>
      <c r="PQK447"/>
      <c r="PQL447"/>
      <c r="PQM447"/>
      <c r="PQN447"/>
      <c r="PQO447"/>
      <c r="PQP447"/>
      <c r="PQQ447"/>
      <c r="PQR447"/>
      <c r="PQS447"/>
      <c r="PQT447"/>
      <c r="PQU447"/>
      <c r="PQV447"/>
      <c r="PQW447"/>
      <c r="PQX447"/>
      <c r="PQY447"/>
      <c r="PQZ447"/>
      <c r="PRA447"/>
      <c r="PRB447"/>
      <c r="PRC447"/>
      <c r="PRD447"/>
      <c r="PRE447"/>
      <c r="PRF447"/>
      <c r="PRG447"/>
      <c r="PRH447"/>
      <c r="PRI447"/>
      <c r="PRJ447"/>
      <c r="PRK447"/>
      <c r="PRL447"/>
      <c r="PRM447"/>
      <c r="PRN447"/>
      <c r="PRO447"/>
      <c r="PRP447"/>
      <c r="PRQ447"/>
      <c r="PRR447"/>
      <c r="PRS447"/>
      <c r="PRT447"/>
      <c r="PRU447"/>
      <c r="PRV447"/>
      <c r="PRW447"/>
      <c r="PRX447"/>
      <c r="PRY447"/>
      <c r="PRZ447"/>
      <c r="PSA447"/>
      <c r="PSB447"/>
      <c r="PSC447"/>
      <c r="PSD447"/>
      <c r="PSE447"/>
      <c r="PSF447"/>
      <c r="PSG447"/>
      <c r="PSH447"/>
      <c r="PSI447"/>
      <c r="PSJ447"/>
      <c r="PSK447"/>
      <c r="PSL447"/>
      <c r="PSM447"/>
      <c r="PSN447"/>
      <c r="PSO447"/>
      <c r="PSP447"/>
      <c r="PSQ447"/>
      <c r="PSR447"/>
      <c r="PSS447"/>
      <c r="PST447"/>
      <c r="PSU447"/>
      <c r="PSV447"/>
      <c r="PSW447"/>
      <c r="PSX447"/>
      <c r="PSY447"/>
      <c r="PSZ447"/>
      <c r="PTA447"/>
      <c r="PTB447"/>
      <c r="PTC447"/>
      <c r="PTD447"/>
      <c r="PTE447"/>
      <c r="PTF447"/>
      <c r="PTG447"/>
      <c r="PTH447"/>
      <c r="PTI447"/>
      <c r="PTJ447"/>
      <c r="PTK447"/>
      <c r="PTL447"/>
      <c r="PTM447"/>
      <c r="PTN447"/>
      <c r="PTO447"/>
      <c r="PTP447"/>
      <c r="PTQ447"/>
      <c r="PTR447"/>
      <c r="PTS447"/>
      <c r="PTT447"/>
      <c r="PTU447"/>
      <c r="PTV447"/>
      <c r="PTW447"/>
      <c r="PTX447"/>
      <c r="PTY447"/>
      <c r="PTZ447"/>
      <c r="PUA447"/>
      <c r="PUB447"/>
      <c r="PUC447"/>
      <c r="PUD447"/>
      <c r="PUE447"/>
      <c r="PUF447"/>
      <c r="PUG447"/>
      <c r="PUH447"/>
      <c r="PUI447"/>
      <c r="PUJ447"/>
      <c r="PUK447"/>
      <c r="PUL447"/>
      <c r="PUM447"/>
      <c r="PUN447"/>
      <c r="PUO447"/>
      <c r="PUP447"/>
      <c r="PUQ447"/>
      <c r="PUR447"/>
      <c r="PUS447"/>
      <c r="PUT447"/>
      <c r="PUU447"/>
      <c r="PUV447"/>
      <c r="PUW447"/>
      <c r="PUX447"/>
      <c r="PUY447"/>
      <c r="PUZ447"/>
      <c r="PVA447"/>
      <c r="PVB447"/>
      <c r="PVC447"/>
      <c r="PVD447"/>
      <c r="PVE447"/>
      <c r="PVF447"/>
      <c r="PVG447"/>
      <c r="PVH447"/>
      <c r="PVI447"/>
      <c r="PVJ447"/>
      <c r="PVK447"/>
      <c r="PVL447"/>
      <c r="PVM447"/>
      <c r="PVN447"/>
      <c r="PVO447"/>
      <c r="PVP447"/>
      <c r="PVQ447"/>
      <c r="PVR447"/>
      <c r="PVS447"/>
      <c r="PVT447"/>
      <c r="PVU447"/>
      <c r="PVV447"/>
      <c r="PVW447"/>
      <c r="PVX447"/>
      <c r="PVY447"/>
      <c r="PVZ447"/>
      <c r="PWA447"/>
      <c r="PWB447"/>
      <c r="PWC447"/>
      <c r="PWD447"/>
      <c r="PWE447"/>
      <c r="PWF447"/>
      <c r="PWG447"/>
      <c r="PWH447"/>
      <c r="PWI447"/>
      <c r="PWJ447"/>
      <c r="PWK447"/>
      <c r="PWL447"/>
      <c r="PWM447"/>
      <c r="PWN447"/>
      <c r="PWO447"/>
      <c r="PWP447"/>
      <c r="PWQ447"/>
      <c r="PWR447"/>
      <c r="PWS447"/>
      <c r="PWT447"/>
      <c r="PWU447"/>
      <c r="PWV447"/>
      <c r="PWW447"/>
      <c r="PWX447"/>
      <c r="PWY447"/>
      <c r="PWZ447"/>
      <c r="PXA447"/>
      <c r="PXB447"/>
      <c r="PXC447"/>
      <c r="PXD447"/>
      <c r="PXE447"/>
      <c r="PXF447"/>
      <c r="PXG447"/>
      <c r="PXH447"/>
      <c r="PXI447"/>
      <c r="PXJ447"/>
      <c r="PXK447"/>
      <c r="PXL447"/>
      <c r="PXM447"/>
      <c r="PXN447"/>
      <c r="PXO447"/>
      <c r="PXP447"/>
      <c r="PXQ447"/>
      <c r="PXR447"/>
      <c r="PXS447"/>
      <c r="PXT447"/>
      <c r="PXU447"/>
      <c r="PXV447"/>
      <c r="PXW447"/>
      <c r="PXX447"/>
      <c r="PXY447"/>
      <c r="PXZ447"/>
      <c r="PYA447"/>
      <c r="PYB447"/>
      <c r="PYC447"/>
      <c r="PYD447"/>
      <c r="PYE447"/>
      <c r="PYF447"/>
      <c r="PYG447"/>
      <c r="PYH447"/>
      <c r="PYI447"/>
      <c r="PYJ447"/>
      <c r="PYK447"/>
      <c r="PYL447"/>
      <c r="PYM447"/>
      <c r="PYN447"/>
      <c r="PYO447"/>
      <c r="PYP447"/>
      <c r="PYQ447"/>
      <c r="PYR447"/>
      <c r="PYS447"/>
      <c r="PYT447"/>
      <c r="PYU447"/>
      <c r="PYV447"/>
      <c r="PYW447"/>
      <c r="PYX447"/>
      <c r="PYY447"/>
      <c r="PYZ447"/>
      <c r="PZA447"/>
      <c r="PZB447"/>
      <c r="PZC447"/>
      <c r="PZD447"/>
      <c r="PZE447"/>
      <c r="PZF447"/>
      <c r="PZG447"/>
      <c r="PZH447"/>
      <c r="PZI447"/>
      <c r="PZJ447"/>
      <c r="PZK447"/>
      <c r="PZL447"/>
      <c r="PZM447"/>
      <c r="PZN447"/>
      <c r="PZO447"/>
      <c r="PZP447"/>
      <c r="PZQ447"/>
      <c r="PZR447"/>
      <c r="PZS447"/>
      <c r="PZT447"/>
      <c r="PZU447"/>
      <c r="PZV447"/>
      <c r="PZW447"/>
      <c r="PZX447"/>
      <c r="PZY447"/>
      <c r="PZZ447"/>
      <c r="QAA447"/>
      <c r="QAB447"/>
      <c r="QAC447"/>
      <c r="QAD447"/>
      <c r="QAE447"/>
      <c r="QAF447"/>
      <c r="QAG447"/>
      <c r="QAH447"/>
      <c r="QAI447"/>
      <c r="QAJ447"/>
      <c r="QAK447"/>
      <c r="QAL447"/>
      <c r="QAM447"/>
      <c r="QAN447"/>
      <c r="QAO447"/>
      <c r="QAP447"/>
      <c r="QAQ447"/>
      <c r="QAR447"/>
      <c r="QAS447"/>
      <c r="QAT447"/>
      <c r="QAU447"/>
      <c r="QAV447"/>
      <c r="QAW447"/>
      <c r="QAX447"/>
      <c r="QAY447"/>
      <c r="QAZ447"/>
      <c r="QBA447"/>
      <c r="QBB447"/>
      <c r="QBC447"/>
      <c r="QBD447"/>
      <c r="QBE447"/>
      <c r="QBF447"/>
      <c r="QBG447"/>
      <c r="QBH447"/>
      <c r="QBI447"/>
      <c r="QBJ447"/>
      <c r="QBK447"/>
      <c r="QBL447"/>
      <c r="QBM447"/>
      <c r="QBN447"/>
      <c r="QBO447"/>
      <c r="QBP447"/>
      <c r="QBQ447"/>
      <c r="QBR447"/>
      <c r="QBS447"/>
      <c r="QBT447"/>
      <c r="QBU447"/>
      <c r="QBV447"/>
      <c r="QBW447"/>
      <c r="QBX447"/>
      <c r="QBY447"/>
      <c r="QBZ447"/>
      <c r="QCA447"/>
      <c r="QCB447"/>
      <c r="QCC447"/>
      <c r="QCD447"/>
      <c r="QCE447"/>
      <c r="QCF447"/>
      <c r="QCG447"/>
      <c r="QCH447"/>
      <c r="QCI447"/>
      <c r="QCJ447"/>
      <c r="QCK447"/>
      <c r="QCL447"/>
      <c r="QCM447"/>
      <c r="QCN447"/>
      <c r="QCO447"/>
      <c r="QCP447"/>
      <c r="QCQ447"/>
      <c r="QCR447"/>
      <c r="QCS447"/>
      <c r="QCT447"/>
      <c r="QCU447"/>
      <c r="QCV447"/>
      <c r="QCW447"/>
      <c r="QCX447"/>
      <c r="QCY447"/>
      <c r="QCZ447"/>
      <c r="QDA447"/>
      <c r="QDB447"/>
      <c r="QDC447"/>
      <c r="QDD447"/>
      <c r="QDE447"/>
      <c r="QDF447"/>
      <c r="QDG447"/>
      <c r="QDH447"/>
      <c r="QDI447"/>
      <c r="QDJ447"/>
      <c r="QDK447"/>
      <c r="QDL447"/>
      <c r="QDM447"/>
      <c r="QDN447"/>
      <c r="QDO447"/>
      <c r="QDP447"/>
      <c r="QDQ447"/>
      <c r="QDR447"/>
      <c r="QDS447"/>
      <c r="QDT447"/>
      <c r="QDU447"/>
      <c r="QDV447"/>
      <c r="QDW447"/>
      <c r="QDX447"/>
      <c r="QDY447"/>
      <c r="QDZ447"/>
      <c r="QEA447"/>
      <c r="QEB447"/>
      <c r="QEC447"/>
      <c r="QED447"/>
      <c r="QEE447"/>
      <c r="QEF447"/>
      <c r="QEG447"/>
      <c r="QEH447"/>
      <c r="QEI447"/>
      <c r="QEJ447"/>
      <c r="QEK447"/>
      <c r="QEL447"/>
      <c r="QEM447"/>
      <c r="QEN447"/>
      <c r="QEO447"/>
      <c r="QEP447"/>
      <c r="QEQ447"/>
      <c r="QER447"/>
      <c r="QES447"/>
      <c r="QET447"/>
      <c r="QEU447"/>
      <c r="QEV447"/>
      <c r="QEW447"/>
      <c r="QEX447"/>
      <c r="QEY447"/>
      <c r="QEZ447"/>
      <c r="QFA447"/>
      <c r="QFB447"/>
      <c r="QFC447"/>
      <c r="QFD447"/>
      <c r="QFE447"/>
      <c r="QFF447"/>
      <c r="QFG447"/>
      <c r="QFH447"/>
      <c r="QFI447"/>
      <c r="QFJ447"/>
      <c r="QFK447"/>
      <c r="QFL447"/>
      <c r="QFM447"/>
      <c r="QFN447"/>
      <c r="QFO447"/>
      <c r="QFP447"/>
      <c r="QFQ447"/>
      <c r="QFR447"/>
      <c r="QFS447"/>
      <c r="QFT447"/>
      <c r="QFU447"/>
      <c r="QFV447"/>
      <c r="QFW447"/>
      <c r="QFX447"/>
      <c r="QFY447"/>
      <c r="QFZ447"/>
      <c r="QGA447"/>
      <c r="QGB447"/>
      <c r="QGC447"/>
      <c r="QGD447"/>
      <c r="QGE447"/>
      <c r="QGF447"/>
      <c r="QGG447"/>
      <c r="QGH447"/>
      <c r="QGI447"/>
      <c r="QGJ447"/>
      <c r="QGK447"/>
      <c r="QGL447"/>
      <c r="QGM447"/>
      <c r="QGN447"/>
      <c r="QGO447"/>
      <c r="QGP447"/>
      <c r="QGQ447"/>
      <c r="QGR447"/>
      <c r="QGS447"/>
      <c r="QGT447"/>
      <c r="QGU447"/>
      <c r="QGV447"/>
      <c r="QGW447"/>
      <c r="QGX447"/>
      <c r="QGY447"/>
      <c r="QGZ447"/>
      <c r="QHA447"/>
      <c r="QHB447"/>
      <c r="QHC447"/>
      <c r="QHD447"/>
      <c r="QHE447"/>
      <c r="QHF447"/>
      <c r="QHG447"/>
      <c r="QHH447"/>
      <c r="QHI447"/>
      <c r="QHJ447"/>
      <c r="QHK447"/>
      <c r="QHL447"/>
      <c r="QHM447"/>
      <c r="QHN447"/>
      <c r="QHO447"/>
      <c r="QHP447"/>
      <c r="QHQ447"/>
      <c r="QHR447"/>
      <c r="QHS447"/>
      <c r="QHT447"/>
      <c r="QHU447"/>
      <c r="QHV447"/>
      <c r="QHW447"/>
      <c r="QHX447"/>
      <c r="QHY447"/>
      <c r="QHZ447"/>
      <c r="QIA447"/>
      <c r="QIB447"/>
      <c r="QIC447"/>
      <c r="QID447"/>
      <c r="QIE447"/>
      <c r="QIF447"/>
      <c r="QIG447"/>
      <c r="QIH447"/>
      <c r="QII447"/>
      <c r="QIJ447"/>
      <c r="QIK447"/>
      <c r="QIL447"/>
      <c r="QIM447"/>
      <c r="QIN447"/>
      <c r="QIO447"/>
      <c r="QIP447"/>
      <c r="QIQ447"/>
      <c r="QIR447"/>
      <c r="QIS447"/>
      <c r="QIT447"/>
      <c r="QIU447"/>
      <c r="QIV447"/>
      <c r="QIW447"/>
      <c r="QIX447"/>
      <c r="QIY447"/>
      <c r="QIZ447"/>
      <c r="QJA447"/>
      <c r="QJB447"/>
      <c r="QJC447"/>
      <c r="QJD447"/>
      <c r="QJE447"/>
      <c r="QJF447"/>
      <c r="QJG447"/>
      <c r="QJH447"/>
      <c r="QJI447"/>
      <c r="QJJ447"/>
      <c r="QJK447"/>
      <c r="QJL447"/>
      <c r="QJM447"/>
      <c r="QJN447"/>
      <c r="QJO447"/>
      <c r="QJP447"/>
      <c r="QJQ447"/>
      <c r="QJR447"/>
      <c r="QJS447"/>
      <c r="QJT447"/>
      <c r="QJU447"/>
      <c r="QJV447"/>
      <c r="QJW447"/>
      <c r="QJX447"/>
      <c r="QJY447"/>
      <c r="QJZ447"/>
      <c r="QKA447"/>
      <c r="QKB447"/>
      <c r="QKC447"/>
      <c r="QKD447"/>
      <c r="QKE447"/>
      <c r="QKF447"/>
      <c r="QKG447"/>
      <c r="QKH447"/>
      <c r="QKI447"/>
      <c r="QKJ447"/>
      <c r="QKK447"/>
      <c r="QKL447"/>
      <c r="QKM447"/>
      <c r="QKN447"/>
      <c r="QKO447"/>
      <c r="QKP447"/>
      <c r="QKQ447"/>
      <c r="QKR447"/>
      <c r="QKS447"/>
      <c r="QKT447"/>
      <c r="QKU447"/>
      <c r="QKV447"/>
      <c r="QKW447"/>
      <c r="QKX447"/>
      <c r="QKY447"/>
      <c r="QKZ447"/>
      <c r="QLA447"/>
      <c r="QLB447"/>
      <c r="QLC447"/>
      <c r="QLD447"/>
      <c r="QLE447"/>
      <c r="QLF447"/>
      <c r="QLG447"/>
      <c r="QLH447"/>
      <c r="QLI447"/>
      <c r="QLJ447"/>
      <c r="QLK447"/>
      <c r="QLL447"/>
      <c r="QLM447"/>
      <c r="QLN447"/>
      <c r="QLO447"/>
      <c r="QLP447"/>
      <c r="QLQ447"/>
      <c r="QLR447"/>
      <c r="QLS447"/>
      <c r="QLT447"/>
      <c r="QLU447"/>
      <c r="QLV447"/>
      <c r="QLW447"/>
      <c r="QLX447"/>
      <c r="QLY447"/>
      <c r="QLZ447"/>
      <c r="QMA447"/>
      <c r="QMB447"/>
      <c r="QMC447"/>
      <c r="QMD447"/>
      <c r="QME447"/>
      <c r="QMF447"/>
      <c r="QMG447"/>
      <c r="QMH447"/>
      <c r="QMI447"/>
      <c r="QMJ447"/>
      <c r="QMK447"/>
      <c r="QML447"/>
      <c r="QMM447"/>
      <c r="QMN447"/>
      <c r="QMO447"/>
      <c r="QMP447"/>
      <c r="QMQ447"/>
      <c r="QMR447"/>
      <c r="QMS447"/>
      <c r="QMT447"/>
      <c r="QMU447"/>
      <c r="QMV447"/>
      <c r="QMW447"/>
      <c r="QMX447"/>
      <c r="QMY447"/>
      <c r="QMZ447"/>
      <c r="QNA447"/>
      <c r="QNB447"/>
      <c r="QNC447"/>
      <c r="QND447"/>
      <c r="QNE447"/>
      <c r="QNF447"/>
      <c r="QNG447"/>
      <c r="QNH447"/>
      <c r="QNI447"/>
      <c r="QNJ447"/>
      <c r="QNK447"/>
      <c r="QNL447"/>
      <c r="QNM447"/>
      <c r="QNN447"/>
      <c r="QNO447"/>
      <c r="QNP447"/>
      <c r="QNQ447"/>
      <c r="QNR447"/>
      <c r="QNS447"/>
      <c r="QNT447"/>
      <c r="QNU447"/>
      <c r="QNV447"/>
      <c r="QNW447"/>
      <c r="QNX447"/>
      <c r="QNY447"/>
      <c r="QNZ447"/>
      <c r="QOA447"/>
      <c r="QOB447"/>
      <c r="QOC447"/>
      <c r="QOD447"/>
      <c r="QOE447"/>
      <c r="QOF447"/>
      <c r="QOG447"/>
      <c r="QOH447"/>
      <c r="QOI447"/>
      <c r="QOJ447"/>
      <c r="QOK447"/>
      <c r="QOL447"/>
      <c r="QOM447"/>
      <c r="QON447"/>
      <c r="QOO447"/>
      <c r="QOP447"/>
      <c r="QOQ447"/>
      <c r="QOR447"/>
      <c r="QOS447"/>
      <c r="QOT447"/>
      <c r="QOU447"/>
      <c r="QOV447"/>
      <c r="QOW447"/>
      <c r="QOX447"/>
      <c r="QOY447"/>
      <c r="QOZ447"/>
      <c r="QPA447"/>
      <c r="QPB447"/>
      <c r="QPC447"/>
      <c r="QPD447"/>
      <c r="QPE447"/>
      <c r="QPF447"/>
      <c r="QPG447"/>
      <c r="QPH447"/>
      <c r="QPI447"/>
      <c r="QPJ447"/>
      <c r="QPK447"/>
      <c r="QPL447"/>
      <c r="QPM447"/>
      <c r="QPN447"/>
      <c r="QPO447"/>
      <c r="QPP447"/>
      <c r="QPQ447"/>
      <c r="QPR447"/>
      <c r="QPS447"/>
      <c r="QPT447"/>
      <c r="QPU447"/>
      <c r="QPV447"/>
      <c r="QPW447"/>
      <c r="QPX447"/>
      <c r="QPY447"/>
      <c r="QPZ447"/>
      <c r="QQA447"/>
      <c r="QQB447"/>
      <c r="QQC447"/>
      <c r="QQD447"/>
      <c r="QQE447"/>
      <c r="QQF447"/>
      <c r="QQG447"/>
      <c r="QQH447"/>
      <c r="QQI447"/>
      <c r="QQJ447"/>
      <c r="QQK447"/>
      <c r="QQL447"/>
      <c r="QQM447"/>
      <c r="QQN447"/>
      <c r="QQO447"/>
      <c r="QQP447"/>
      <c r="QQQ447"/>
      <c r="QQR447"/>
      <c r="QQS447"/>
      <c r="QQT447"/>
      <c r="QQU447"/>
      <c r="QQV447"/>
      <c r="QQW447"/>
      <c r="QQX447"/>
      <c r="QQY447"/>
      <c r="QQZ447"/>
      <c r="QRA447"/>
      <c r="QRB447"/>
      <c r="QRC447"/>
      <c r="QRD447"/>
      <c r="QRE447"/>
      <c r="QRF447"/>
      <c r="QRG447"/>
      <c r="QRH447"/>
      <c r="QRI447"/>
      <c r="QRJ447"/>
      <c r="QRK447"/>
      <c r="QRL447"/>
      <c r="QRM447"/>
      <c r="QRN447"/>
      <c r="QRO447"/>
      <c r="QRP447"/>
      <c r="QRQ447"/>
      <c r="QRR447"/>
      <c r="QRS447"/>
      <c r="QRT447"/>
      <c r="QRU447"/>
      <c r="QRV447"/>
      <c r="QRW447"/>
      <c r="QRX447"/>
      <c r="QRY447"/>
      <c r="QRZ447"/>
      <c r="QSA447"/>
      <c r="QSB447"/>
      <c r="QSC447"/>
      <c r="QSD447"/>
      <c r="QSE447"/>
      <c r="QSF447"/>
      <c r="QSG447"/>
      <c r="QSH447"/>
      <c r="QSI447"/>
      <c r="QSJ447"/>
      <c r="QSK447"/>
      <c r="QSL447"/>
      <c r="QSM447"/>
      <c r="QSN447"/>
      <c r="QSO447"/>
      <c r="QSP447"/>
      <c r="QSQ447"/>
      <c r="QSR447"/>
      <c r="QSS447"/>
      <c r="QST447"/>
      <c r="QSU447"/>
      <c r="QSV447"/>
      <c r="QSW447"/>
      <c r="QSX447"/>
      <c r="QSY447"/>
      <c r="QSZ447"/>
      <c r="QTA447"/>
      <c r="QTB447"/>
      <c r="QTC447"/>
      <c r="QTD447"/>
      <c r="QTE447"/>
      <c r="QTF447"/>
      <c r="QTG447"/>
      <c r="QTH447"/>
      <c r="QTI447"/>
      <c r="QTJ447"/>
      <c r="QTK447"/>
      <c r="QTL447"/>
      <c r="QTM447"/>
      <c r="QTN447"/>
      <c r="QTO447"/>
      <c r="QTP447"/>
      <c r="QTQ447"/>
      <c r="QTR447"/>
      <c r="QTS447"/>
      <c r="QTT447"/>
      <c r="QTU447"/>
      <c r="QTV447"/>
      <c r="QTW447"/>
      <c r="QTX447"/>
      <c r="QTY447"/>
      <c r="QTZ447"/>
      <c r="QUA447"/>
      <c r="QUB447"/>
      <c r="QUC447"/>
      <c r="QUD447"/>
      <c r="QUE447"/>
      <c r="QUF447"/>
      <c r="QUG447"/>
      <c r="QUH447"/>
      <c r="QUI447"/>
      <c r="QUJ447"/>
      <c r="QUK447"/>
      <c r="QUL447"/>
      <c r="QUM447"/>
      <c r="QUN447"/>
      <c r="QUO447"/>
      <c r="QUP447"/>
      <c r="QUQ447"/>
      <c r="QUR447"/>
      <c r="QUS447"/>
      <c r="QUT447"/>
      <c r="QUU447"/>
      <c r="QUV447"/>
      <c r="QUW447"/>
      <c r="QUX447"/>
      <c r="QUY447"/>
      <c r="QUZ447"/>
      <c r="QVA447"/>
      <c r="QVB447"/>
      <c r="QVC447"/>
      <c r="QVD447"/>
      <c r="QVE447"/>
      <c r="QVF447"/>
      <c r="QVG447"/>
      <c r="QVH447"/>
      <c r="QVI447"/>
      <c r="QVJ447"/>
      <c r="QVK447"/>
      <c r="QVL447"/>
      <c r="QVM447"/>
      <c r="QVN447"/>
      <c r="QVO447"/>
      <c r="QVP447"/>
      <c r="QVQ447"/>
      <c r="QVR447"/>
      <c r="QVS447"/>
      <c r="QVT447"/>
      <c r="QVU447"/>
      <c r="QVV447"/>
      <c r="QVW447"/>
      <c r="QVX447"/>
      <c r="QVY447"/>
      <c r="QVZ447"/>
      <c r="QWA447"/>
      <c r="QWB447"/>
      <c r="QWC447"/>
      <c r="QWD447"/>
      <c r="QWE447"/>
      <c r="QWF447"/>
      <c r="QWG447"/>
      <c r="QWH447"/>
      <c r="QWI447"/>
      <c r="QWJ447"/>
      <c r="QWK447"/>
      <c r="QWL447"/>
      <c r="QWM447"/>
      <c r="QWN447"/>
      <c r="QWO447"/>
      <c r="QWP447"/>
      <c r="QWQ447"/>
      <c r="QWR447"/>
      <c r="QWS447"/>
      <c r="QWT447"/>
      <c r="QWU447"/>
      <c r="QWV447"/>
      <c r="QWW447"/>
      <c r="QWX447"/>
      <c r="QWY447"/>
      <c r="QWZ447"/>
      <c r="QXA447"/>
      <c r="QXB447"/>
      <c r="QXC447"/>
      <c r="QXD447"/>
      <c r="QXE447"/>
      <c r="QXF447"/>
      <c r="QXG447"/>
      <c r="QXH447"/>
      <c r="QXI447"/>
      <c r="QXJ447"/>
      <c r="QXK447"/>
      <c r="QXL447"/>
      <c r="QXM447"/>
      <c r="QXN447"/>
      <c r="QXO447"/>
      <c r="QXP447"/>
      <c r="QXQ447"/>
      <c r="QXR447"/>
      <c r="QXS447"/>
      <c r="QXT447"/>
      <c r="QXU447"/>
      <c r="QXV447"/>
      <c r="QXW447"/>
      <c r="QXX447"/>
      <c r="QXY447"/>
      <c r="QXZ447"/>
      <c r="QYA447"/>
      <c r="QYB447"/>
      <c r="QYC447"/>
      <c r="QYD447"/>
      <c r="QYE447"/>
      <c r="QYF447"/>
      <c r="QYG447"/>
      <c r="QYH447"/>
      <c r="QYI447"/>
      <c r="QYJ447"/>
      <c r="QYK447"/>
      <c r="QYL447"/>
      <c r="QYM447"/>
      <c r="QYN447"/>
      <c r="QYO447"/>
      <c r="QYP447"/>
      <c r="QYQ447"/>
      <c r="QYR447"/>
      <c r="QYS447"/>
      <c r="QYT447"/>
      <c r="QYU447"/>
      <c r="QYV447"/>
      <c r="QYW447"/>
      <c r="QYX447"/>
      <c r="QYY447"/>
      <c r="QYZ447"/>
      <c r="QZA447"/>
      <c r="QZB447"/>
      <c r="QZC447"/>
      <c r="QZD447"/>
      <c r="QZE447"/>
      <c r="QZF447"/>
      <c r="QZG447"/>
      <c r="QZH447"/>
      <c r="QZI447"/>
      <c r="QZJ447"/>
      <c r="QZK447"/>
      <c r="QZL447"/>
      <c r="QZM447"/>
      <c r="QZN447"/>
      <c r="QZO447"/>
      <c r="QZP447"/>
      <c r="QZQ447"/>
      <c r="QZR447"/>
      <c r="QZS447"/>
      <c r="QZT447"/>
      <c r="QZU447"/>
      <c r="QZV447"/>
      <c r="QZW447"/>
      <c r="QZX447"/>
      <c r="QZY447"/>
      <c r="QZZ447"/>
      <c r="RAA447"/>
      <c r="RAB447"/>
      <c r="RAC447"/>
      <c r="RAD447"/>
      <c r="RAE447"/>
      <c r="RAF447"/>
      <c r="RAG447"/>
      <c r="RAH447"/>
      <c r="RAI447"/>
      <c r="RAJ447"/>
      <c r="RAK447"/>
      <c r="RAL447"/>
      <c r="RAM447"/>
      <c r="RAN447"/>
      <c r="RAO447"/>
      <c r="RAP447"/>
      <c r="RAQ447"/>
      <c r="RAR447"/>
      <c r="RAS447"/>
      <c r="RAT447"/>
      <c r="RAU447"/>
      <c r="RAV447"/>
      <c r="RAW447"/>
      <c r="RAX447"/>
      <c r="RAY447"/>
      <c r="RAZ447"/>
      <c r="RBA447"/>
      <c r="RBB447"/>
      <c r="RBC447"/>
      <c r="RBD447"/>
      <c r="RBE447"/>
      <c r="RBF447"/>
      <c r="RBG447"/>
      <c r="RBH447"/>
      <c r="RBI447"/>
      <c r="RBJ447"/>
      <c r="RBK447"/>
      <c r="RBL447"/>
      <c r="RBM447"/>
      <c r="RBN447"/>
      <c r="RBO447"/>
      <c r="RBP447"/>
      <c r="RBQ447"/>
      <c r="RBR447"/>
      <c r="RBS447"/>
      <c r="RBT447"/>
      <c r="RBU447"/>
      <c r="RBV447"/>
      <c r="RBW447"/>
      <c r="RBX447"/>
      <c r="RBY447"/>
      <c r="RBZ447"/>
      <c r="RCA447"/>
      <c r="RCB447"/>
      <c r="RCC447"/>
      <c r="RCD447"/>
      <c r="RCE447"/>
      <c r="RCF447"/>
      <c r="RCG447"/>
      <c r="RCH447"/>
      <c r="RCI447"/>
      <c r="RCJ447"/>
      <c r="RCK447"/>
      <c r="RCL447"/>
      <c r="RCM447"/>
      <c r="RCN447"/>
      <c r="RCO447"/>
      <c r="RCP447"/>
      <c r="RCQ447"/>
      <c r="RCR447"/>
      <c r="RCS447"/>
      <c r="RCT447"/>
      <c r="RCU447"/>
      <c r="RCV447"/>
      <c r="RCW447"/>
      <c r="RCX447"/>
      <c r="RCY447"/>
      <c r="RCZ447"/>
      <c r="RDA447"/>
      <c r="RDB447"/>
      <c r="RDC447"/>
      <c r="RDD447"/>
      <c r="RDE447"/>
      <c r="RDF447"/>
      <c r="RDG447"/>
      <c r="RDH447"/>
      <c r="RDI447"/>
      <c r="RDJ447"/>
      <c r="RDK447"/>
      <c r="RDL447"/>
      <c r="RDM447"/>
      <c r="RDN447"/>
      <c r="RDO447"/>
      <c r="RDP447"/>
      <c r="RDQ447"/>
      <c r="RDR447"/>
      <c r="RDS447"/>
      <c r="RDT447"/>
      <c r="RDU447"/>
      <c r="RDV447"/>
      <c r="RDW447"/>
      <c r="RDX447"/>
      <c r="RDY447"/>
      <c r="RDZ447"/>
      <c r="REA447"/>
      <c r="REB447"/>
      <c r="REC447"/>
      <c r="RED447"/>
      <c r="REE447"/>
      <c r="REF447"/>
      <c r="REG447"/>
      <c r="REH447"/>
      <c r="REI447"/>
      <c r="REJ447"/>
      <c r="REK447"/>
      <c r="REL447"/>
      <c r="REM447"/>
      <c r="REN447"/>
      <c r="REO447"/>
      <c r="REP447"/>
      <c r="REQ447"/>
      <c r="RER447"/>
      <c r="RES447"/>
      <c r="RET447"/>
      <c r="REU447"/>
      <c r="REV447"/>
      <c r="REW447"/>
      <c r="REX447"/>
      <c r="REY447"/>
      <c r="REZ447"/>
      <c r="RFA447"/>
      <c r="RFB447"/>
      <c r="RFC447"/>
      <c r="RFD447"/>
      <c r="RFE447"/>
      <c r="RFF447"/>
      <c r="RFG447"/>
      <c r="RFH447"/>
      <c r="RFI447"/>
      <c r="RFJ447"/>
      <c r="RFK447"/>
      <c r="RFL447"/>
      <c r="RFM447"/>
      <c r="RFN447"/>
      <c r="RFO447"/>
      <c r="RFP447"/>
      <c r="RFQ447"/>
      <c r="RFR447"/>
      <c r="RFS447"/>
      <c r="RFT447"/>
      <c r="RFU447"/>
      <c r="RFV447"/>
      <c r="RFW447"/>
      <c r="RFX447"/>
      <c r="RFY447"/>
      <c r="RFZ447"/>
      <c r="RGA447"/>
      <c r="RGB447"/>
      <c r="RGC447"/>
      <c r="RGD447"/>
      <c r="RGE447"/>
      <c r="RGF447"/>
      <c r="RGG447"/>
      <c r="RGH447"/>
      <c r="RGI447"/>
      <c r="RGJ447"/>
      <c r="RGK447"/>
      <c r="RGL447"/>
      <c r="RGM447"/>
      <c r="RGN447"/>
      <c r="RGO447"/>
      <c r="RGP447"/>
      <c r="RGQ447"/>
      <c r="RGR447"/>
      <c r="RGS447"/>
      <c r="RGT447"/>
      <c r="RGU447"/>
      <c r="RGV447"/>
      <c r="RGW447"/>
      <c r="RGX447"/>
      <c r="RGY447"/>
      <c r="RGZ447"/>
      <c r="RHA447"/>
      <c r="RHB447"/>
      <c r="RHC447"/>
      <c r="RHD447"/>
      <c r="RHE447"/>
      <c r="RHF447"/>
      <c r="RHG447"/>
      <c r="RHH447"/>
      <c r="RHI447"/>
      <c r="RHJ447"/>
      <c r="RHK447"/>
      <c r="RHL447"/>
      <c r="RHM447"/>
      <c r="RHN447"/>
      <c r="RHO447"/>
      <c r="RHP447"/>
      <c r="RHQ447"/>
      <c r="RHR447"/>
      <c r="RHS447"/>
      <c r="RHT447"/>
      <c r="RHU447"/>
      <c r="RHV447"/>
      <c r="RHW447"/>
      <c r="RHX447"/>
      <c r="RHY447"/>
      <c r="RHZ447"/>
      <c r="RIA447"/>
      <c r="RIB447"/>
      <c r="RIC447"/>
      <c r="RID447"/>
      <c r="RIE447"/>
      <c r="RIF447"/>
      <c r="RIG447"/>
      <c r="RIH447"/>
      <c r="RII447"/>
      <c r="RIJ447"/>
      <c r="RIK447"/>
      <c r="RIL447"/>
      <c r="RIM447"/>
      <c r="RIN447"/>
      <c r="RIO447"/>
      <c r="RIP447"/>
      <c r="RIQ447"/>
      <c r="RIR447"/>
      <c r="RIS447"/>
      <c r="RIT447"/>
      <c r="RIU447"/>
      <c r="RIV447"/>
      <c r="RIW447"/>
      <c r="RIX447"/>
      <c r="RIY447"/>
      <c r="RIZ447"/>
      <c r="RJA447"/>
      <c r="RJB447"/>
      <c r="RJC447"/>
      <c r="RJD447"/>
      <c r="RJE447"/>
      <c r="RJF447"/>
      <c r="RJG447"/>
      <c r="RJH447"/>
      <c r="RJI447"/>
      <c r="RJJ447"/>
      <c r="RJK447"/>
      <c r="RJL447"/>
      <c r="RJM447"/>
      <c r="RJN447"/>
      <c r="RJO447"/>
      <c r="RJP447"/>
      <c r="RJQ447"/>
      <c r="RJR447"/>
      <c r="RJS447"/>
      <c r="RJT447"/>
      <c r="RJU447"/>
      <c r="RJV447"/>
      <c r="RJW447"/>
      <c r="RJX447"/>
      <c r="RJY447"/>
      <c r="RJZ447"/>
      <c r="RKA447"/>
      <c r="RKB447"/>
      <c r="RKC447"/>
      <c r="RKD447"/>
      <c r="RKE447"/>
      <c r="RKF447"/>
      <c r="RKG447"/>
      <c r="RKH447"/>
      <c r="RKI447"/>
      <c r="RKJ447"/>
      <c r="RKK447"/>
      <c r="RKL447"/>
      <c r="RKM447"/>
      <c r="RKN447"/>
      <c r="RKO447"/>
      <c r="RKP447"/>
      <c r="RKQ447"/>
      <c r="RKR447"/>
      <c r="RKS447"/>
      <c r="RKT447"/>
      <c r="RKU447"/>
      <c r="RKV447"/>
      <c r="RKW447"/>
      <c r="RKX447"/>
      <c r="RKY447"/>
      <c r="RKZ447"/>
      <c r="RLA447"/>
      <c r="RLB447"/>
      <c r="RLC447"/>
      <c r="RLD447"/>
      <c r="RLE447"/>
      <c r="RLF447"/>
      <c r="RLG447"/>
      <c r="RLH447"/>
      <c r="RLI447"/>
      <c r="RLJ447"/>
      <c r="RLK447"/>
      <c r="RLL447"/>
      <c r="RLM447"/>
      <c r="RLN447"/>
      <c r="RLO447"/>
      <c r="RLP447"/>
      <c r="RLQ447"/>
      <c r="RLR447"/>
      <c r="RLS447"/>
      <c r="RLT447"/>
      <c r="RLU447"/>
      <c r="RLV447"/>
      <c r="RLW447"/>
      <c r="RLX447"/>
      <c r="RLY447"/>
      <c r="RLZ447"/>
      <c r="RMA447"/>
      <c r="RMB447"/>
      <c r="RMC447"/>
      <c r="RMD447"/>
      <c r="RME447"/>
      <c r="RMF447"/>
      <c r="RMG447"/>
      <c r="RMH447"/>
      <c r="RMI447"/>
      <c r="RMJ447"/>
      <c r="RMK447"/>
      <c r="RML447"/>
      <c r="RMM447"/>
      <c r="RMN447"/>
      <c r="RMO447"/>
      <c r="RMP447"/>
      <c r="RMQ447"/>
      <c r="RMR447"/>
      <c r="RMS447"/>
      <c r="RMT447"/>
      <c r="RMU447"/>
      <c r="RMV447"/>
      <c r="RMW447"/>
      <c r="RMX447"/>
      <c r="RMY447"/>
      <c r="RMZ447"/>
      <c r="RNA447"/>
      <c r="RNB447"/>
      <c r="RNC447"/>
      <c r="RND447"/>
      <c r="RNE447"/>
      <c r="RNF447"/>
      <c r="RNG447"/>
      <c r="RNH447"/>
      <c r="RNI447"/>
      <c r="RNJ447"/>
      <c r="RNK447"/>
      <c r="RNL447"/>
      <c r="RNM447"/>
      <c r="RNN447"/>
      <c r="RNO447"/>
      <c r="RNP447"/>
      <c r="RNQ447"/>
      <c r="RNR447"/>
      <c r="RNS447"/>
      <c r="RNT447"/>
      <c r="RNU447"/>
      <c r="RNV447"/>
      <c r="RNW447"/>
      <c r="RNX447"/>
      <c r="RNY447"/>
      <c r="RNZ447"/>
      <c r="ROA447"/>
      <c r="ROB447"/>
      <c r="ROC447"/>
      <c r="ROD447"/>
      <c r="ROE447"/>
      <c r="ROF447"/>
      <c r="ROG447"/>
      <c r="ROH447"/>
      <c r="ROI447"/>
      <c r="ROJ447"/>
      <c r="ROK447"/>
      <c r="ROL447"/>
      <c r="ROM447"/>
      <c r="RON447"/>
      <c r="ROO447"/>
      <c r="ROP447"/>
      <c r="ROQ447"/>
      <c r="ROR447"/>
      <c r="ROS447"/>
      <c r="ROT447"/>
      <c r="ROU447"/>
      <c r="ROV447"/>
      <c r="ROW447"/>
      <c r="ROX447"/>
      <c r="ROY447"/>
      <c r="ROZ447"/>
      <c r="RPA447"/>
      <c r="RPB447"/>
      <c r="RPC447"/>
      <c r="RPD447"/>
      <c r="RPE447"/>
      <c r="RPF447"/>
      <c r="RPG447"/>
      <c r="RPH447"/>
      <c r="RPI447"/>
      <c r="RPJ447"/>
      <c r="RPK447"/>
      <c r="RPL447"/>
      <c r="RPM447"/>
      <c r="RPN447"/>
      <c r="RPO447"/>
      <c r="RPP447"/>
      <c r="RPQ447"/>
      <c r="RPR447"/>
      <c r="RPS447"/>
      <c r="RPT447"/>
      <c r="RPU447"/>
      <c r="RPV447"/>
      <c r="RPW447"/>
      <c r="RPX447"/>
      <c r="RPY447"/>
      <c r="RPZ447"/>
      <c r="RQA447"/>
      <c r="RQB447"/>
      <c r="RQC447"/>
      <c r="RQD447"/>
      <c r="RQE447"/>
      <c r="RQF447"/>
      <c r="RQG447"/>
      <c r="RQH447"/>
      <c r="RQI447"/>
      <c r="RQJ447"/>
      <c r="RQK447"/>
      <c r="RQL447"/>
      <c r="RQM447"/>
      <c r="RQN447"/>
      <c r="RQO447"/>
      <c r="RQP447"/>
      <c r="RQQ447"/>
      <c r="RQR447"/>
      <c r="RQS447"/>
      <c r="RQT447"/>
      <c r="RQU447"/>
      <c r="RQV447"/>
      <c r="RQW447"/>
      <c r="RQX447"/>
      <c r="RQY447"/>
      <c r="RQZ447"/>
      <c r="RRA447"/>
      <c r="RRB447"/>
      <c r="RRC447"/>
      <c r="RRD447"/>
      <c r="RRE447"/>
      <c r="RRF447"/>
      <c r="RRG447"/>
      <c r="RRH447"/>
      <c r="RRI447"/>
      <c r="RRJ447"/>
      <c r="RRK447"/>
      <c r="RRL447"/>
      <c r="RRM447"/>
      <c r="RRN447"/>
      <c r="RRO447"/>
      <c r="RRP447"/>
      <c r="RRQ447"/>
      <c r="RRR447"/>
      <c r="RRS447"/>
      <c r="RRT447"/>
      <c r="RRU447"/>
      <c r="RRV447"/>
      <c r="RRW447"/>
      <c r="RRX447"/>
      <c r="RRY447"/>
      <c r="RRZ447"/>
      <c r="RSA447"/>
      <c r="RSB447"/>
      <c r="RSC447"/>
      <c r="RSD447"/>
      <c r="RSE447"/>
      <c r="RSF447"/>
      <c r="RSG447"/>
      <c r="RSH447"/>
      <c r="RSI447"/>
      <c r="RSJ447"/>
      <c r="RSK447"/>
      <c r="RSL447"/>
      <c r="RSM447"/>
      <c r="RSN447"/>
      <c r="RSO447"/>
      <c r="RSP447"/>
      <c r="RSQ447"/>
      <c r="RSR447"/>
      <c r="RSS447"/>
      <c r="RST447"/>
      <c r="RSU447"/>
      <c r="RSV447"/>
      <c r="RSW447"/>
      <c r="RSX447"/>
      <c r="RSY447"/>
      <c r="RSZ447"/>
      <c r="RTA447"/>
      <c r="RTB447"/>
      <c r="RTC447"/>
      <c r="RTD447"/>
      <c r="RTE447"/>
      <c r="RTF447"/>
      <c r="RTG447"/>
      <c r="RTH447"/>
      <c r="RTI447"/>
      <c r="RTJ447"/>
      <c r="RTK447"/>
      <c r="RTL447"/>
      <c r="RTM447"/>
      <c r="RTN447"/>
      <c r="RTO447"/>
      <c r="RTP447"/>
      <c r="RTQ447"/>
      <c r="RTR447"/>
      <c r="RTS447"/>
      <c r="RTT447"/>
      <c r="RTU447"/>
      <c r="RTV447"/>
      <c r="RTW447"/>
      <c r="RTX447"/>
      <c r="RTY447"/>
      <c r="RTZ447"/>
      <c r="RUA447"/>
      <c r="RUB447"/>
      <c r="RUC447"/>
      <c r="RUD447"/>
      <c r="RUE447"/>
      <c r="RUF447"/>
      <c r="RUG447"/>
      <c r="RUH447"/>
      <c r="RUI447"/>
      <c r="RUJ447"/>
      <c r="RUK447"/>
      <c r="RUL447"/>
      <c r="RUM447"/>
      <c r="RUN447"/>
      <c r="RUO447"/>
      <c r="RUP447"/>
      <c r="RUQ447"/>
      <c r="RUR447"/>
      <c r="RUS447"/>
      <c r="RUT447"/>
      <c r="RUU447"/>
      <c r="RUV447"/>
      <c r="RUW447"/>
      <c r="RUX447"/>
      <c r="RUY447"/>
      <c r="RUZ447"/>
      <c r="RVA447"/>
      <c r="RVB447"/>
      <c r="RVC447"/>
      <c r="RVD447"/>
      <c r="RVE447"/>
      <c r="RVF447"/>
      <c r="RVG447"/>
      <c r="RVH447"/>
      <c r="RVI447"/>
      <c r="RVJ447"/>
      <c r="RVK447"/>
      <c r="RVL447"/>
      <c r="RVM447"/>
      <c r="RVN447"/>
      <c r="RVO447"/>
      <c r="RVP447"/>
      <c r="RVQ447"/>
      <c r="RVR447"/>
      <c r="RVS447"/>
      <c r="RVT447"/>
      <c r="RVU447"/>
      <c r="RVV447"/>
      <c r="RVW447"/>
      <c r="RVX447"/>
      <c r="RVY447"/>
      <c r="RVZ447"/>
      <c r="RWA447"/>
      <c r="RWB447"/>
      <c r="RWC447"/>
      <c r="RWD447"/>
      <c r="RWE447"/>
      <c r="RWF447"/>
      <c r="RWG447"/>
      <c r="RWH447"/>
      <c r="RWI447"/>
      <c r="RWJ447"/>
      <c r="RWK447"/>
      <c r="RWL447"/>
      <c r="RWM447"/>
      <c r="RWN447"/>
      <c r="RWO447"/>
      <c r="RWP447"/>
      <c r="RWQ447"/>
      <c r="RWR447"/>
      <c r="RWS447"/>
      <c r="RWT447"/>
      <c r="RWU447"/>
      <c r="RWV447"/>
      <c r="RWW447"/>
      <c r="RWX447"/>
      <c r="RWY447"/>
      <c r="RWZ447"/>
      <c r="RXA447"/>
      <c r="RXB447"/>
      <c r="RXC447"/>
      <c r="RXD447"/>
      <c r="RXE447"/>
      <c r="RXF447"/>
      <c r="RXG447"/>
      <c r="RXH447"/>
      <c r="RXI447"/>
      <c r="RXJ447"/>
      <c r="RXK447"/>
      <c r="RXL447"/>
      <c r="RXM447"/>
      <c r="RXN447"/>
      <c r="RXO447"/>
      <c r="RXP447"/>
      <c r="RXQ447"/>
      <c r="RXR447"/>
      <c r="RXS447"/>
      <c r="RXT447"/>
      <c r="RXU447"/>
      <c r="RXV447"/>
      <c r="RXW447"/>
      <c r="RXX447"/>
      <c r="RXY447"/>
      <c r="RXZ447"/>
      <c r="RYA447"/>
      <c r="RYB447"/>
      <c r="RYC447"/>
      <c r="RYD447"/>
      <c r="RYE447"/>
      <c r="RYF447"/>
      <c r="RYG447"/>
      <c r="RYH447"/>
      <c r="RYI447"/>
      <c r="RYJ447"/>
      <c r="RYK447"/>
      <c r="RYL447"/>
      <c r="RYM447"/>
      <c r="RYN447"/>
      <c r="RYO447"/>
      <c r="RYP447"/>
      <c r="RYQ447"/>
      <c r="RYR447"/>
      <c r="RYS447"/>
      <c r="RYT447"/>
      <c r="RYU447"/>
      <c r="RYV447"/>
      <c r="RYW447"/>
      <c r="RYX447"/>
      <c r="RYY447"/>
      <c r="RYZ447"/>
      <c r="RZA447"/>
      <c r="RZB447"/>
      <c r="RZC447"/>
      <c r="RZD447"/>
      <c r="RZE447"/>
      <c r="RZF447"/>
      <c r="RZG447"/>
      <c r="RZH447"/>
      <c r="RZI447"/>
      <c r="RZJ447"/>
      <c r="RZK447"/>
      <c r="RZL447"/>
      <c r="RZM447"/>
      <c r="RZN447"/>
      <c r="RZO447"/>
      <c r="RZP447"/>
      <c r="RZQ447"/>
      <c r="RZR447"/>
      <c r="RZS447"/>
      <c r="RZT447"/>
      <c r="RZU447"/>
      <c r="RZV447"/>
      <c r="RZW447"/>
      <c r="RZX447"/>
      <c r="RZY447"/>
      <c r="RZZ447"/>
      <c r="SAA447"/>
      <c r="SAB447"/>
      <c r="SAC447"/>
      <c r="SAD447"/>
      <c r="SAE447"/>
      <c r="SAF447"/>
      <c r="SAG447"/>
      <c r="SAH447"/>
      <c r="SAI447"/>
      <c r="SAJ447"/>
      <c r="SAK447"/>
      <c r="SAL447"/>
      <c r="SAM447"/>
      <c r="SAN447"/>
      <c r="SAO447"/>
      <c r="SAP447"/>
      <c r="SAQ447"/>
      <c r="SAR447"/>
      <c r="SAS447"/>
      <c r="SAT447"/>
      <c r="SAU447"/>
      <c r="SAV447"/>
      <c r="SAW447"/>
      <c r="SAX447"/>
      <c r="SAY447"/>
      <c r="SAZ447"/>
      <c r="SBA447"/>
      <c r="SBB447"/>
      <c r="SBC447"/>
      <c r="SBD447"/>
      <c r="SBE447"/>
      <c r="SBF447"/>
      <c r="SBG447"/>
      <c r="SBH447"/>
      <c r="SBI447"/>
      <c r="SBJ447"/>
      <c r="SBK447"/>
      <c r="SBL447"/>
      <c r="SBM447"/>
      <c r="SBN447"/>
      <c r="SBO447"/>
      <c r="SBP447"/>
      <c r="SBQ447"/>
      <c r="SBR447"/>
      <c r="SBS447"/>
      <c r="SBT447"/>
      <c r="SBU447"/>
      <c r="SBV447"/>
      <c r="SBW447"/>
      <c r="SBX447"/>
      <c r="SBY447"/>
      <c r="SBZ447"/>
      <c r="SCA447"/>
      <c r="SCB447"/>
      <c r="SCC447"/>
      <c r="SCD447"/>
      <c r="SCE447"/>
      <c r="SCF447"/>
      <c r="SCG447"/>
      <c r="SCH447"/>
      <c r="SCI447"/>
      <c r="SCJ447"/>
      <c r="SCK447"/>
      <c r="SCL447"/>
      <c r="SCM447"/>
      <c r="SCN447"/>
      <c r="SCO447"/>
      <c r="SCP447"/>
      <c r="SCQ447"/>
      <c r="SCR447"/>
      <c r="SCS447"/>
      <c r="SCT447"/>
      <c r="SCU447"/>
      <c r="SCV447"/>
      <c r="SCW447"/>
      <c r="SCX447"/>
      <c r="SCY447"/>
      <c r="SCZ447"/>
      <c r="SDA447"/>
      <c r="SDB447"/>
      <c r="SDC447"/>
      <c r="SDD447"/>
      <c r="SDE447"/>
      <c r="SDF447"/>
      <c r="SDG447"/>
      <c r="SDH447"/>
      <c r="SDI447"/>
      <c r="SDJ447"/>
      <c r="SDK447"/>
      <c r="SDL447"/>
      <c r="SDM447"/>
      <c r="SDN447"/>
      <c r="SDO447"/>
      <c r="SDP447"/>
      <c r="SDQ447"/>
      <c r="SDR447"/>
      <c r="SDS447"/>
      <c r="SDT447"/>
      <c r="SDU447"/>
      <c r="SDV447"/>
      <c r="SDW447"/>
      <c r="SDX447"/>
      <c r="SDY447"/>
      <c r="SDZ447"/>
      <c r="SEA447"/>
      <c r="SEB447"/>
      <c r="SEC447"/>
      <c r="SED447"/>
      <c r="SEE447"/>
      <c r="SEF447"/>
      <c r="SEG447"/>
      <c r="SEH447"/>
      <c r="SEI447"/>
      <c r="SEJ447"/>
      <c r="SEK447"/>
      <c r="SEL447"/>
      <c r="SEM447"/>
      <c r="SEN447"/>
      <c r="SEO447"/>
      <c r="SEP447"/>
      <c r="SEQ447"/>
      <c r="SER447"/>
      <c r="SES447"/>
      <c r="SET447"/>
      <c r="SEU447"/>
      <c r="SEV447"/>
      <c r="SEW447"/>
      <c r="SEX447"/>
      <c r="SEY447"/>
      <c r="SEZ447"/>
      <c r="SFA447"/>
      <c r="SFB447"/>
      <c r="SFC447"/>
      <c r="SFD447"/>
      <c r="SFE447"/>
      <c r="SFF447"/>
      <c r="SFG447"/>
      <c r="SFH447"/>
      <c r="SFI447"/>
      <c r="SFJ447"/>
      <c r="SFK447"/>
      <c r="SFL447"/>
      <c r="SFM447"/>
      <c r="SFN447"/>
      <c r="SFO447"/>
      <c r="SFP447"/>
      <c r="SFQ447"/>
      <c r="SFR447"/>
      <c r="SFS447"/>
      <c r="SFT447"/>
      <c r="SFU447"/>
      <c r="SFV447"/>
      <c r="SFW447"/>
      <c r="SFX447"/>
      <c r="SFY447"/>
      <c r="SFZ447"/>
      <c r="SGA447"/>
      <c r="SGB447"/>
      <c r="SGC447"/>
      <c r="SGD447"/>
      <c r="SGE447"/>
      <c r="SGF447"/>
      <c r="SGG447"/>
      <c r="SGH447"/>
      <c r="SGI447"/>
      <c r="SGJ447"/>
      <c r="SGK447"/>
      <c r="SGL447"/>
      <c r="SGM447"/>
      <c r="SGN447"/>
      <c r="SGO447"/>
      <c r="SGP447"/>
      <c r="SGQ447"/>
      <c r="SGR447"/>
      <c r="SGS447"/>
      <c r="SGT447"/>
      <c r="SGU447"/>
      <c r="SGV447"/>
      <c r="SGW447"/>
      <c r="SGX447"/>
      <c r="SGY447"/>
      <c r="SGZ447"/>
      <c r="SHA447"/>
      <c r="SHB447"/>
      <c r="SHC447"/>
      <c r="SHD447"/>
      <c r="SHE447"/>
      <c r="SHF447"/>
      <c r="SHG447"/>
      <c r="SHH447"/>
      <c r="SHI447"/>
      <c r="SHJ447"/>
      <c r="SHK447"/>
      <c r="SHL447"/>
      <c r="SHM447"/>
      <c r="SHN447"/>
      <c r="SHO447"/>
      <c r="SHP447"/>
      <c r="SHQ447"/>
      <c r="SHR447"/>
      <c r="SHS447"/>
      <c r="SHT447"/>
      <c r="SHU447"/>
      <c r="SHV447"/>
      <c r="SHW447"/>
      <c r="SHX447"/>
      <c r="SHY447"/>
      <c r="SHZ447"/>
      <c r="SIA447"/>
      <c r="SIB447"/>
      <c r="SIC447"/>
      <c r="SID447"/>
      <c r="SIE447"/>
      <c r="SIF447"/>
      <c r="SIG447"/>
      <c r="SIH447"/>
      <c r="SII447"/>
      <c r="SIJ447"/>
      <c r="SIK447"/>
      <c r="SIL447"/>
      <c r="SIM447"/>
      <c r="SIN447"/>
      <c r="SIO447"/>
      <c r="SIP447"/>
      <c r="SIQ447"/>
      <c r="SIR447"/>
      <c r="SIS447"/>
      <c r="SIT447"/>
      <c r="SIU447"/>
      <c r="SIV447"/>
      <c r="SIW447"/>
      <c r="SIX447"/>
      <c r="SIY447"/>
      <c r="SIZ447"/>
      <c r="SJA447"/>
      <c r="SJB447"/>
      <c r="SJC447"/>
      <c r="SJD447"/>
      <c r="SJE447"/>
      <c r="SJF447"/>
      <c r="SJG447"/>
      <c r="SJH447"/>
      <c r="SJI447"/>
      <c r="SJJ447"/>
      <c r="SJK447"/>
      <c r="SJL447"/>
      <c r="SJM447"/>
      <c r="SJN447"/>
      <c r="SJO447"/>
      <c r="SJP447"/>
      <c r="SJQ447"/>
      <c r="SJR447"/>
      <c r="SJS447"/>
      <c r="SJT447"/>
      <c r="SJU447"/>
      <c r="SJV447"/>
      <c r="SJW447"/>
      <c r="SJX447"/>
      <c r="SJY447"/>
      <c r="SJZ447"/>
      <c r="SKA447"/>
      <c r="SKB447"/>
      <c r="SKC447"/>
      <c r="SKD447"/>
      <c r="SKE447"/>
      <c r="SKF447"/>
      <c r="SKG447"/>
      <c r="SKH447"/>
      <c r="SKI447"/>
      <c r="SKJ447"/>
      <c r="SKK447"/>
      <c r="SKL447"/>
      <c r="SKM447"/>
      <c r="SKN447"/>
      <c r="SKO447"/>
      <c r="SKP447"/>
      <c r="SKQ447"/>
      <c r="SKR447"/>
      <c r="SKS447"/>
      <c r="SKT447"/>
      <c r="SKU447"/>
      <c r="SKV447"/>
      <c r="SKW447"/>
      <c r="SKX447"/>
      <c r="SKY447"/>
      <c r="SKZ447"/>
      <c r="SLA447"/>
      <c r="SLB447"/>
      <c r="SLC447"/>
      <c r="SLD447"/>
      <c r="SLE447"/>
      <c r="SLF447"/>
      <c r="SLG447"/>
      <c r="SLH447"/>
      <c r="SLI447"/>
      <c r="SLJ447"/>
      <c r="SLK447"/>
      <c r="SLL447"/>
      <c r="SLM447"/>
      <c r="SLN447"/>
      <c r="SLO447"/>
      <c r="SLP447"/>
      <c r="SLQ447"/>
      <c r="SLR447"/>
      <c r="SLS447"/>
      <c r="SLT447"/>
      <c r="SLU447"/>
      <c r="SLV447"/>
      <c r="SLW447"/>
      <c r="SLX447"/>
      <c r="SLY447"/>
      <c r="SLZ447"/>
      <c r="SMA447"/>
      <c r="SMB447"/>
      <c r="SMC447"/>
      <c r="SMD447"/>
      <c r="SME447"/>
      <c r="SMF447"/>
      <c r="SMG447"/>
      <c r="SMH447"/>
      <c r="SMI447"/>
      <c r="SMJ447"/>
      <c r="SMK447"/>
      <c r="SML447"/>
      <c r="SMM447"/>
      <c r="SMN447"/>
      <c r="SMO447"/>
      <c r="SMP447"/>
      <c r="SMQ447"/>
      <c r="SMR447"/>
      <c r="SMS447"/>
      <c r="SMT447"/>
      <c r="SMU447"/>
      <c r="SMV447"/>
      <c r="SMW447"/>
      <c r="SMX447"/>
      <c r="SMY447"/>
      <c r="SMZ447"/>
      <c r="SNA447"/>
      <c r="SNB447"/>
      <c r="SNC447"/>
      <c r="SND447"/>
      <c r="SNE447"/>
      <c r="SNF447"/>
      <c r="SNG447"/>
      <c r="SNH447"/>
      <c r="SNI447"/>
      <c r="SNJ447"/>
      <c r="SNK447"/>
      <c r="SNL447"/>
      <c r="SNM447"/>
      <c r="SNN447"/>
      <c r="SNO447"/>
      <c r="SNP447"/>
      <c r="SNQ447"/>
      <c r="SNR447"/>
      <c r="SNS447"/>
      <c r="SNT447"/>
      <c r="SNU447"/>
      <c r="SNV447"/>
      <c r="SNW447"/>
      <c r="SNX447"/>
      <c r="SNY447"/>
      <c r="SNZ447"/>
      <c r="SOA447"/>
      <c r="SOB447"/>
      <c r="SOC447"/>
      <c r="SOD447"/>
      <c r="SOE447"/>
      <c r="SOF447"/>
      <c r="SOG447"/>
      <c r="SOH447"/>
      <c r="SOI447"/>
      <c r="SOJ447"/>
      <c r="SOK447"/>
      <c r="SOL447"/>
      <c r="SOM447"/>
      <c r="SON447"/>
      <c r="SOO447"/>
      <c r="SOP447"/>
      <c r="SOQ447"/>
      <c r="SOR447"/>
      <c r="SOS447"/>
      <c r="SOT447"/>
      <c r="SOU447"/>
      <c r="SOV447"/>
      <c r="SOW447"/>
      <c r="SOX447"/>
      <c r="SOY447"/>
      <c r="SOZ447"/>
      <c r="SPA447"/>
      <c r="SPB447"/>
      <c r="SPC447"/>
      <c r="SPD447"/>
      <c r="SPE447"/>
      <c r="SPF447"/>
      <c r="SPG447"/>
      <c r="SPH447"/>
      <c r="SPI447"/>
      <c r="SPJ447"/>
      <c r="SPK447"/>
      <c r="SPL447"/>
      <c r="SPM447"/>
      <c r="SPN447"/>
      <c r="SPO447"/>
      <c r="SPP447"/>
      <c r="SPQ447"/>
      <c r="SPR447"/>
      <c r="SPS447"/>
      <c r="SPT447"/>
      <c r="SPU447"/>
      <c r="SPV447"/>
      <c r="SPW447"/>
      <c r="SPX447"/>
      <c r="SPY447"/>
      <c r="SPZ447"/>
      <c r="SQA447"/>
      <c r="SQB447"/>
      <c r="SQC447"/>
      <c r="SQD447"/>
      <c r="SQE447"/>
      <c r="SQF447"/>
      <c r="SQG447"/>
      <c r="SQH447"/>
      <c r="SQI447"/>
      <c r="SQJ447"/>
      <c r="SQK447"/>
      <c r="SQL447"/>
      <c r="SQM447"/>
      <c r="SQN447"/>
      <c r="SQO447"/>
      <c r="SQP447"/>
      <c r="SQQ447"/>
      <c r="SQR447"/>
      <c r="SQS447"/>
      <c r="SQT447"/>
      <c r="SQU447"/>
      <c r="SQV447"/>
      <c r="SQW447"/>
      <c r="SQX447"/>
      <c r="SQY447"/>
      <c r="SQZ447"/>
      <c r="SRA447"/>
      <c r="SRB447"/>
      <c r="SRC447"/>
      <c r="SRD447"/>
      <c r="SRE447"/>
      <c r="SRF447"/>
      <c r="SRG447"/>
      <c r="SRH447"/>
      <c r="SRI447"/>
      <c r="SRJ447"/>
      <c r="SRK447"/>
      <c r="SRL447"/>
      <c r="SRM447"/>
      <c r="SRN447"/>
      <c r="SRO447"/>
      <c r="SRP447"/>
      <c r="SRQ447"/>
      <c r="SRR447"/>
      <c r="SRS447"/>
      <c r="SRT447"/>
      <c r="SRU447"/>
      <c r="SRV447"/>
      <c r="SRW447"/>
      <c r="SRX447"/>
      <c r="SRY447"/>
      <c r="SRZ447"/>
      <c r="SSA447"/>
      <c r="SSB447"/>
      <c r="SSC447"/>
      <c r="SSD447"/>
      <c r="SSE447"/>
      <c r="SSF447"/>
      <c r="SSG447"/>
      <c r="SSH447"/>
      <c r="SSI447"/>
      <c r="SSJ447"/>
      <c r="SSK447"/>
      <c r="SSL447"/>
      <c r="SSM447"/>
      <c r="SSN447"/>
      <c r="SSO447"/>
      <c r="SSP447"/>
      <c r="SSQ447"/>
      <c r="SSR447"/>
      <c r="SSS447"/>
      <c r="SST447"/>
      <c r="SSU447"/>
      <c r="SSV447"/>
      <c r="SSW447"/>
      <c r="SSX447"/>
      <c r="SSY447"/>
      <c r="SSZ447"/>
      <c r="STA447"/>
      <c r="STB447"/>
      <c r="STC447"/>
      <c r="STD447"/>
      <c r="STE447"/>
      <c r="STF447"/>
      <c r="STG447"/>
      <c r="STH447"/>
      <c r="STI447"/>
      <c r="STJ447"/>
      <c r="STK447"/>
      <c r="STL447"/>
      <c r="STM447"/>
      <c r="STN447"/>
      <c r="STO447"/>
      <c r="STP447"/>
      <c r="STQ447"/>
      <c r="STR447"/>
      <c r="STS447"/>
      <c r="STT447"/>
      <c r="STU447"/>
      <c r="STV447"/>
      <c r="STW447"/>
      <c r="STX447"/>
      <c r="STY447"/>
      <c r="STZ447"/>
      <c r="SUA447"/>
      <c r="SUB447"/>
      <c r="SUC447"/>
      <c r="SUD447"/>
      <c r="SUE447"/>
      <c r="SUF447"/>
      <c r="SUG447"/>
      <c r="SUH447"/>
      <c r="SUI447"/>
      <c r="SUJ447"/>
      <c r="SUK447"/>
      <c r="SUL447"/>
      <c r="SUM447"/>
      <c r="SUN447"/>
      <c r="SUO447"/>
      <c r="SUP447"/>
      <c r="SUQ447"/>
      <c r="SUR447"/>
      <c r="SUS447"/>
      <c r="SUT447"/>
      <c r="SUU447"/>
      <c r="SUV447"/>
      <c r="SUW447"/>
      <c r="SUX447"/>
      <c r="SUY447"/>
      <c r="SUZ447"/>
      <c r="SVA447"/>
      <c r="SVB447"/>
      <c r="SVC447"/>
      <c r="SVD447"/>
      <c r="SVE447"/>
      <c r="SVF447"/>
      <c r="SVG447"/>
      <c r="SVH447"/>
      <c r="SVI447"/>
      <c r="SVJ447"/>
      <c r="SVK447"/>
      <c r="SVL447"/>
      <c r="SVM447"/>
      <c r="SVN447"/>
      <c r="SVO447"/>
      <c r="SVP447"/>
      <c r="SVQ447"/>
      <c r="SVR447"/>
      <c r="SVS447"/>
      <c r="SVT447"/>
      <c r="SVU447"/>
      <c r="SVV447"/>
      <c r="SVW447"/>
      <c r="SVX447"/>
      <c r="SVY447"/>
      <c r="SVZ447"/>
      <c r="SWA447"/>
      <c r="SWB447"/>
      <c r="SWC447"/>
      <c r="SWD447"/>
      <c r="SWE447"/>
      <c r="SWF447"/>
      <c r="SWG447"/>
      <c r="SWH447"/>
      <c r="SWI447"/>
      <c r="SWJ447"/>
      <c r="SWK447"/>
      <c r="SWL447"/>
      <c r="SWM447"/>
      <c r="SWN447"/>
      <c r="SWO447"/>
      <c r="SWP447"/>
      <c r="SWQ447"/>
      <c r="SWR447"/>
      <c r="SWS447"/>
      <c r="SWT447"/>
      <c r="SWU447"/>
      <c r="SWV447"/>
      <c r="SWW447"/>
      <c r="SWX447"/>
      <c r="SWY447"/>
      <c r="SWZ447"/>
      <c r="SXA447"/>
      <c r="SXB447"/>
      <c r="SXC447"/>
      <c r="SXD447"/>
      <c r="SXE447"/>
      <c r="SXF447"/>
      <c r="SXG447"/>
      <c r="SXH447"/>
      <c r="SXI447"/>
      <c r="SXJ447"/>
      <c r="SXK447"/>
      <c r="SXL447"/>
      <c r="SXM447"/>
      <c r="SXN447"/>
      <c r="SXO447"/>
      <c r="SXP447"/>
      <c r="SXQ447"/>
      <c r="SXR447"/>
      <c r="SXS447"/>
      <c r="SXT447"/>
      <c r="SXU447"/>
      <c r="SXV447"/>
      <c r="SXW447"/>
      <c r="SXX447"/>
      <c r="SXY447"/>
      <c r="SXZ447"/>
      <c r="SYA447"/>
      <c r="SYB447"/>
      <c r="SYC447"/>
      <c r="SYD447"/>
      <c r="SYE447"/>
      <c r="SYF447"/>
      <c r="SYG447"/>
      <c r="SYH447"/>
      <c r="SYI447"/>
      <c r="SYJ447"/>
      <c r="SYK447"/>
      <c r="SYL447"/>
      <c r="SYM447"/>
      <c r="SYN447"/>
      <c r="SYO447"/>
      <c r="SYP447"/>
      <c r="SYQ447"/>
      <c r="SYR447"/>
      <c r="SYS447"/>
      <c r="SYT447"/>
      <c r="SYU447"/>
      <c r="SYV447"/>
      <c r="SYW447"/>
      <c r="SYX447"/>
      <c r="SYY447"/>
      <c r="SYZ447"/>
      <c r="SZA447"/>
      <c r="SZB447"/>
      <c r="SZC447"/>
      <c r="SZD447"/>
      <c r="SZE447"/>
      <c r="SZF447"/>
      <c r="SZG447"/>
      <c r="SZH447"/>
      <c r="SZI447"/>
      <c r="SZJ447"/>
      <c r="SZK447"/>
      <c r="SZL447"/>
      <c r="SZM447"/>
      <c r="SZN447"/>
      <c r="SZO447"/>
      <c r="SZP447"/>
      <c r="SZQ447"/>
      <c r="SZR447"/>
      <c r="SZS447"/>
      <c r="SZT447"/>
      <c r="SZU447"/>
      <c r="SZV447"/>
      <c r="SZW447"/>
      <c r="SZX447"/>
      <c r="SZY447"/>
      <c r="SZZ447"/>
      <c r="TAA447"/>
      <c r="TAB447"/>
      <c r="TAC447"/>
      <c r="TAD447"/>
      <c r="TAE447"/>
      <c r="TAF447"/>
      <c r="TAG447"/>
      <c r="TAH447"/>
      <c r="TAI447"/>
      <c r="TAJ447"/>
      <c r="TAK447"/>
      <c r="TAL447"/>
      <c r="TAM447"/>
      <c r="TAN447"/>
      <c r="TAO447"/>
      <c r="TAP447"/>
      <c r="TAQ447"/>
      <c r="TAR447"/>
      <c r="TAS447"/>
      <c r="TAT447"/>
      <c r="TAU447"/>
      <c r="TAV447"/>
      <c r="TAW447"/>
      <c r="TAX447"/>
      <c r="TAY447"/>
      <c r="TAZ447"/>
      <c r="TBA447"/>
      <c r="TBB447"/>
      <c r="TBC447"/>
      <c r="TBD447"/>
      <c r="TBE447"/>
      <c r="TBF447"/>
      <c r="TBG447"/>
      <c r="TBH447"/>
      <c r="TBI447"/>
      <c r="TBJ447"/>
      <c r="TBK447"/>
      <c r="TBL447"/>
      <c r="TBM447"/>
      <c r="TBN447"/>
      <c r="TBO447"/>
      <c r="TBP447"/>
      <c r="TBQ447"/>
      <c r="TBR447"/>
      <c r="TBS447"/>
      <c r="TBT447"/>
      <c r="TBU447"/>
      <c r="TBV447"/>
      <c r="TBW447"/>
      <c r="TBX447"/>
      <c r="TBY447"/>
      <c r="TBZ447"/>
      <c r="TCA447"/>
      <c r="TCB447"/>
      <c r="TCC447"/>
      <c r="TCD447"/>
      <c r="TCE447"/>
      <c r="TCF447"/>
      <c r="TCG447"/>
      <c r="TCH447"/>
      <c r="TCI447"/>
      <c r="TCJ447"/>
      <c r="TCK447"/>
      <c r="TCL447"/>
      <c r="TCM447"/>
      <c r="TCN447"/>
      <c r="TCO447"/>
      <c r="TCP447"/>
      <c r="TCQ447"/>
      <c r="TCR447"/>
      <c r="TCS447"/>
      <c r="TCT447"/>
      <c r="TCU447"/>
      <c r="TCV447"/>
      <c r="TCW447"/>
      <c r="TCX447"/>
      <c r="TCY447"/>
      <c r="TCZ447"/>
      <c r="TDA447"/>
      <c r="TDB447"/>
      <c r="TDC447"/>
      <c r="TDD447"/>
      <c r="TDE447"/>
      <c r="TDF447"/>
      <c r="TDG447"/>
      <c r="TDH447"/>
      <c r="TDI447"/>
      <c r="TDJ447"/>
      <c r="TDK447"/>
      <c r="TDL447"/>
      <c r="TDM447"/>
      <c r="TDN447"/>
      <c r="TDO447"/>
      <c r="TDP447"/>
      <c r="TDQ447"/>
      <c r="TDR447"/>
      <c r="TDS447"/>
      <c r="TDT447"/>
      <c r="TDU447"/>
      <c r="TDV447"/>
      <c r="TDW447"/>
      <c r="TDX447"/>
      <c r="TDY447"/>
      <c r="TDZ447"/>
      <c r="TEA447"/>
      <c r="TEB447"/>
      <c r="TEC447"/>
      <c r="TED447"/>
      <c r="TEE447"/>
      <c r="TEF447"/>
      <c r="TEG447"/>
      <c r="TEH447"/>
      <c r="TEI447"/>
      <c r="TEJ447"/>
      <c r="TEK447"/>
      <c r="TEL447"/>
      <c r="TEM447"/>
      <c r="TEN447"/>
      <c r="TEO447"/>
      <c r="TEP447"/>
      <c r="TEQ447"/>
      <c r="TER447"/>
      <c r="TES447"/>
      <c r="TET447"/>
      <c r="TEU447"/>
      <c r="TEV447"/>
      <c r="TEW447"/>
      <c r="TEX447"/>
      <c r="TEY447"/>
      <c r="TEZ447"/>
      <c r="TFA447"/>
      <c r="TFB447"/>
      <c r="TFC447"/>
      <c r="TFD447"/>
      <c r="TFE447"/>
      <c r="TFF447"/>
      <c r="TFG447"/>
      <c r="TFH447"/>
      <c r="TFI447"/>
      <c r="TFJ447"/>
      <c r="TFK447"/>
      <c r="TFL447"/>
      <c r="TFM447"/>
      <c r="TFN447"/>
      <c r="TFO447"/>
      <c r="TFP447"/>
      <c r="TFQ447"/>
      <c r="TFR447"/>
      <c r="TFS447"/>
      <c r="TFT447"/>
      <c r="TFU447"/>
      <c r="TFV447"/>
      <c r="TFW447"/>
      <c r="TFX447"/>
      <c r="TFY447"/>
      <c r="TFZ447"/>
      <c r="TGA447"/>
      <c r="TGB447"/>
      <c r="TGC447"/>
      <c r="TGD447"/>
      <c r="TGE447"/>
      <c r="TGF447"/>
      <c r="TGG447"/>
      <c r="TGH447"/>
      <c r="TGI447"/>
      <c r="TGJ447"/>
      <c r="TGK447"/>
      <c r="TGL447"/>
      <c r="TGM447"/>
      <c r="TGN447"/>
      <c r="TGO447"/>
      <c r="TGP447"/>
      <c r="TGQ447"/>
      <c r="TGR447"/>
      <c r="TGS447"/>
      <c r="TGT447"/>
      <c r="TGU447"/>
      <c r="TGV447"/>
      <c r="TGW447"/>
      <c r="TGX447"/>
      <c r="TGY447"/>
      <c r="TGZ447"/>
      <c r="THA447"/>
      <c r="THB447"/>
      <c r="THC447"/>
      <c r="THD447"/>
      <c r="THE447"/>
      <c r="THF447"/>
      <c r="THG447"/>
      <c r="THH447"/>
      <c r="THI447"/>
      <c r="THJ447"/>
      <c r="THK447"/>
      <c r="THL447"/>
      <c r="THM447"/>
      <c r="THN447"/>
      <c r="THO447"/>
      <c r="THP447"/>
      <c r="THQ447"/>
      <c r="THR447"/>
      <c r="THS447"/>
      <c r="THT447"/>
      <c r="THU447"/>
      <c r="THV447"/>
      <c r="THW447"/>
      <c r="THX447"/>
      <c r="THY447"/>
      <c r="THZ447"/>
      <c r="TIA447"/>
      <c r="TIB447"/>
      <c r="TIC447"/>
      <c r="TID447"/>
      <c r="TIE447"/>
      <c r="TIF447"/>
      <c r="TIG447"/>
      <c r="TIH447"/>
      <c r="TII447"/>
      <c r="TIJ447"/>
      <c r="TIK447"/>
      <c r="TIL447"/>
      <c r="TIM447"/>
      <c r="TIN447"/>
      <c r="TIO447"/>
      <c r="TIP447"/>
      <c r="TIQ447"/>
      <c r="TIR447"/>
      <c r="TIS447"/>
      <c r="TIT447"/>
      <c r="TIU447"/>
      <c r="TIV447"/>
      <c r="TIW447"/>
      <c r="TIX447"/>
      <c r="TIY447"/>
      <c r="TIZ447"/>
      <c r="TJA447"/>
      <c r="TJB447"/>
      <c r="TJC447"/>
      <c r="TJD447"/>
      <c r="TJE447"/>
      <c r="TJF447"/>
      <c r="TJG447"/>
      <c r="TJH447"/>
      <c r="TJI447"/>
      <c r="TJJ447"/>
      <c r="TJK447"/>
      <c r="TJL447"/>
      <c r="TJM447"/>
      <c r="TJN447"/>
      <c r="TJO447"/>
      <c r="TJP447"/>
      <c r="TJQ447"/>
      <c r="TJR447"/>
      <c r="TJS447"/>
      <c r="TJT447"/>
      <c r="TJU447"/>
      <c r="TJV447"/>
      <c r="TJW447"/>
      <c r="TJX447"/>
      <c r="TJY447"/>
      <c r="TJZ447"/>
      <c r="TKA447"/>
      <c r="TKB447"/>
      <c r="TKC447"/>
      <c r="TKD447"/>
      <c r="TKE447"/>
      <c r="TKF447"/>
      <c r="TKG447"/>
      <c r="TKH447"/>
      <c r="TKI447"/>
      <c r="TKJ447"/>
      <c r="TKK447"/>
      <c r="TKL447"/>
      <c r="TKM447"/>
      <c r="TKN447"/>
      <c r="TKO447"/>
      <c r="TKP447"/>
      <c r="TKQ447"/>
      <c r="TKR447"/>
      <c r="TKS447"/>
      <c r="TKT447"/>
      <c r="TKU447"/>
      <c r="TKV447"/>
      <c r="TKW447"/>
      <c r="TKX447"/>
      <c r="TKY447"/>
      <c r="TKZ447"/>
      <c r="TLA447"/>
      <c r="TLB447"/>
      <c r="TLC447"/>
      <c r="TLD447"/>
      <c r="TLE447"/>
      <c r="TLF447"/>
      <c r="TLG447"/>
      <c r="TLH447"/>
      <c r="TLI447"/>
      <c r="TLJ447"/>
      <c r="TLK447"/>
      <c r="TLL447"/>
      <c r="TLM447"/>
      <c r="TLN447"/>
      <c r="TLO447"/>
      <c r="TLP447"/>
      <c r="TLQ447"/>
      <c r="TLR447"/>
      <c r="TLS447"/>
      <c r="TLT447"/>
      <c r="TLU447"/>
      <c r="TLV447"/>
      <c r="TLW447"/>
      <c r="TLX447"/>
      <c r="TLY447"/>
      <c r="TLZ447"/>
      <c r="TMA447"/>
      <c r="TMB447"/>
      <c r="TMC447"/>
      <c r="TMD447"/>
      <c r="TME447"/>
      <c r="TMF447"/>
      <c r="TMG447"/>
      <c r="TMH447"/>
      <c r="TMI447"/>
      <c r="TMJ447"/>
      <c r="TMK447"/>
      <c r="TML447"/>
      <c r="TMM447"/>
      <c r="TMN447"/>
      <c r="TMO447"/>
      <c r="TMP447"/>
      <c r="TMQ447"/>
      <c r="TMR447"/>
      <c r="TMS447"/>
      <c r="TMT447"/>
      <c r="TMU447"/>
      <c r="TMV447"/>
      <c r="TMW447"/>
      <c r="TMX447"/>
      <c r="TMY447"/>
      <c r="TMZ447"/>
      <c r="TNA447"/>
      <c r="TNB447"/>
      <c r="TNC447"/>
      <c r="TND447"/>
      <c r="TNE447"/>
      <c r="TNF447"/>
      <c r="TNG447"/>
      <c r="TNH447"/>
      <c r="TNI447"/>
      <c r="TNJ447"/>
      <c r="TNK447"/>
      <c r="TNL447"/>
      <c r="TNM447"/>
      <c r="TNN447"/>
      <c r="TNO447"/>
      <c r="TNP447"/>
      <c r="TNQ447"/>
      <c r="TNR447"/>
      <c r="TNS447"/>
      <c r="TNT447"/>
      <c r="TNU447"/>
      <c r="TNV447"/>
      <c r="TNW447"/>
      <c r="TNX447"/>
      <c r="TNY447"/>
      <c r="TNZ447"/>
      <c r="TOA447"/>
      <c r="TOB447"/>
      <c r="TOC447"/>
      <c r="TOD447"/>
      <c r="TOE447"/>
      <c r="TOF447"/>
      <c r="TOG447"/>
      <c r="TOH447"/>
      <c r="TOI447"/>
      <c r="TOJ447"/>
      <c r="TOK447"/>
      <c r="TOL447"/>
      <c r="TOM447"/>
      <c r="TON447"/>
      <c r="TOO447"/>
      <c r="TOP447"/>
      <c r="TOQ447"/>
      <c r="TOR447"/>
      <c r="TOS447"/>
      <c r="TOT447"/>
      <c r="TOU447"/>
      <c r="TOV447"/>
      <c r="TOW447"/>
      <c r="TOX447"/>
      <c r="TOY447"/>
      <c r="TOZ447"/>
      <c r="TPA447"/>
      <c r="TPB447"/>
      <c r="TPC447"/>
      <c r="TPD447"/>
      <c r="TPE447"/>
      <c r="TPF447"/>
      <c r="TPG447"/>
      <c r="TPH447"/>
      <c r="TPI447"/>
      <c r="TPJ447"/>
      <c r="TPK447"/>
      <c r="TPL447"/>
      <c r="TPM447"/>
      <c r="TPN447"/>
      <c r="TPO447"/>
      <c r="TPP447"/>
      <c r="TPQ447"/>
      <c r="TPR447"/>
      <c r="TPS447"/>
      <c r="TPT447"/>
      <c r="TPU447"/>
      <c r="TPV447"/>
      <c r="TPW447"/>
      <c r="TPX447"/>
      <c r="TPY447"/>
      <c r="TPZ447"/>
      <c r="TQA447"/>
      <c r="TQB447"/>
      <c r="TQC447"/>
      <c r="TQD447"/>
      <c r="TQE447"/>
      <c r="TQF447"/>
      <c r="TQG447"/>
      <c r="TQH447"/>
      <c r="TQI447"/>
      <c r="TQJ447"/>
      <c r="TQK447"/>
      <c r="TQL447"/>
      <c r="TQM447"/>
      <c r="TQN447"/>
      <c r="TQO447"/>
      <c r="TQP447"/>
      <c r="TQQ447"/>
      <c r="TQR447"/>
      <c r="TQS447"/>
      <c r="TQT447"/>
      <c r="TQU447"/>
      <c r="TQV447"/>
      <c r="TQW447"/>
      <c r="TQX447"/>
      <c r="TQY447"/>
      <c r="TQZ447"/>
      <c r="TRA447"/>
      <c r="TRB447"/>
      <c r="TRC447"/>
      <c r="TRD447"/>
      <c r="TRE447"/>
      <c r="TRF447"/>
      <c r="TRG447"/>
      <c r="TRH447"/>
      <c r="TRI447"/>
      <c r="TRJ447"/>
      <c r="TRK447"/>
      <c r="TRL447"/>
      <c r="TRM447"/>
      <c r="TRN447"/>
      <c r="TRO447"/>
      <c r="TRP447"/>
      <c r="TRQ447"/>
      <c r="TRR447"/>
      <c r="TRS447"/>
      <c r="TRT447"/>
      <c r="TRU447"/>
      <c r="TRV447"/>
      <c r="TRW447"/>
      <c r="TRX447"/>
      <c r="TRY447"/>
      <c r="TRZ447"/>
      <c r="TSA447"/>
      <c r="TSB447"/>
      <c r="TSC447"/>
      <c r="TSD447"/>
      <c r="TSE447"/>
      <c r="TSF447"/>
      <c r="TSG447"/>
      <c r="TSH447"/>
      <c r="TSI447"/>
      <c r="TSJ447"/>
      <c r="TSK447"/>
      <c r="TSL447"/>
      <c r="TSM447"/>
      <c r="TSN447"/>
      <c r="TSO447"/>
      <c r="TSP447"/>
      <c r="TSQ447"/>
      <c r="TSR447"/>
      <c r="TSS447"/>
      <c r="TST447"/>
      <c r="TSU447"/>
      <c r="TSV447"/>
      <c r="TSW447"/>
      <c r="TSX447"/>
      <c r="TSY447"/>
      <c r="TSZ447"/>
      <c r="TTA447"/>
      <c r="TTB447"/>
      <c r="TTC447"/>
      <c r="TTD447"/>
      <c r="TTE447"/>
      <c r="TTF447"/>
      <c r="TTG447"/>
      <c r="TTH447"/>
      <c r="TTI447"/>
      <c r="TTJ447"/>
      <c r="TTK447"/>
      <c r="TTL447"/>
      <c r="TTM447"/>
      <c r="TTN447"/>
      <c r="TTO447"/>
      <c r="TTP447"/>
      <c r="TTQ447"/>
      <c r="TTR447"/>
      <c r="TTS447"/>
      <c r="TTT447"/>
      <c r="TTU447"/>
      <c r="TTV447"/>
      <c r="TTW447"/>
      <c r="TTX447"/>
      <c r="TTY447"/>
      <c r="TTZ447"/>
      <c r="TUA447"/>
      <c r="TUB447"/>
      <c r="TUC447"/>
      <c r="TUD447"/>
      <c r="TUE447"/>
      <c r="TUF447"/>
      <c r="TUG447"/>
      <c r="TUH447"/>
      <c r="TUI447"/>
      <c r="TUJ447"/>
      <c r="TUK447"/>
      <c r="TUL447"/>
      <c r="TUM447"/>
      <c r="TUN447"/>
      <c r="TUO447"/>
      <c r="TUP447"/>
      <c r="TUQ447"/>
      <c r="TUR447"/>
      <c r="TUS447"/>
      <c r="TUT447"/>
      <c r="TUU447"/>
      <c r="TUV447"/>
      <c r="TUW447"/>
      <c r="TUX447"/>
      <c r="TUY447"/>
      <c r="TUZ447"/>
      <c r="TVA447"/>
      <c r="TVB447"/>
      <c r="TVC447"/>
      <c r="TVD447"/>
      <c r="TVE447"/>
      <c r="TVF447"/>
      <c r="TVG447"/>
      <c r="TVH447"/>
      <c r="TVI447"/>
      <c r="TVJ447"/>
      <c r="TVK447"/>
      <c r="TVL447"/>
      <c r="TVM447"/>
      <c r="TVN447"/>
      <c r="TVO447"/>
      <c r="TVP447"/>
      <c r="TVQ447"/>
      <c r="TVR447"/>
      <c r="TVS447"/>
      <c r="TVT447"/>
      <c r="TVU447"/>
      <c r="TVV447"/>
      <c r="TVW447"/>
      <c r="TVX447"/>
      <c r="TVY447"/>
      <c r="TVZ447"/>
      <c r="TWA447"/>
      <c r="TWB447"/>
      <c r="TWC447"/>
      <c r="TWD447"/>
      <c r="TWE447"/>
      <c r="TWF447"/>
      <c r="TWG447"/>
      <c r="TWH447"/>
      <c r="TWI447"/>
      <c r="TWJ447"/>
      <c r="TWK447"/>
      <c r="TWL447"/>
      <c r="TWM447"/>
      <c r="TWN447"/>
      <c r="TWO447"/>
      <c r="TWP447"/>
      <c r="TWQ447"/>
      <c r="TWR447"/>
      <c r="TWS447"/>
      <c r="TWT447"/>
      <c r="TWU447"/>
      <c r="TWV447"/>
      <c r="TWW447"/>
      <c r="TWX447"/>
      <c r="TWY447"/>
      <c r="TWZ447"/>
      <c r="TXA447"/>
      <c r="TXB447"/>
      <c r="TXC447"/>
      <c r="TXD447"/>
      <c r="TXE447"/>
      <c r="TXF447"/>
      <c r="TXG447"/>
      <c r="TXH447"/>
      <c r="TXI447"/>
      <c r="TXJ447"/>
      <c r="TXK447"/>
      <c r="TXL447"/>
      <c r="TXM447"/>
      <c r="TXN447"/>
      <c r="TXO447"/>
      <c r="TXP447"/>
      <c r="TXQ447"/>
      <c r="TXR447"/>
      <c r="TXS447"/>
      <c r="TXT447"/>
      <c r="TXU447"/>
      <c r="TXV447"/>
      <c r="TXW447"/>
      <c r="TXX447"/>
      <c r="TXY447"/>
      <c r="TXZ447"/>
      <c r="TYA447"/>
      <c r="TYB447"/>
      <c r="TYC447"/>
      <c r="TYD447"/>
      <c r="TYE447"/>
      <c r="TYF447"/>
      <c r="TYG447"/>
      <c r="TYH447"/>
      <c r="TYI447"/>
      <c r="TYJ447"/>
      <c r="TYK447"/>
      <c r="TYL447"/>
      <c r="TYM447"/>
      <c r="TYN447"/>
      <c r="TYO447"/>
      <c r="TYP447"/>
      <c r="TYQ447"/>
      <c r="TYR447"/>
      <c r="TYS447"/>
      <c r="TYT447"/>
      <c r="TYU447"/>
      <c r="TYV447"/>
      <c r="TYW447"/>
      <c r="TYX447"/>
      <c r="TYY447"/>
      <c r="TYZ447"/>
      <c r="TZA447"/>
      <c r="TZB447"/>
      <c r="TZC447"/>
      <c r="TZD447"/>
      <c r="TZE447"/>
      <c r="TZF447"/>
      <c r="TZG447"/>
      <c r="TZH447"/>
      <c r="TZI447"/>
      <c r="TZJ447"/>
      <c r="TZK447"/>
      <c r="TZL447"/>
      <c r="TZM447"/>
      <c r="TZN447"/>
      <c r="TZO447"/>
      <c r="TZP447"/>
      <c r="TZQ447"/>
      <c r="TZR447"/>
      <c r="TZS447"/>
      <c r="TZT447"/>
      <c r="TZU447"/>
      <c r="TZV447"/>
      <c r="TZW447"/>
      <c r="TZX447"/>
      <c r="TZY447"/>
      <c r="TZZ447"/>
      <c r="UAA447"/>
      <c r="UAB447"/>
      <c r="UAC447"/>
      <c r="UAD447"/>
      <c r="UAE447"/>
      <c r="UAF447"/>
      <c r="UAG447"/>
      <c r="UAH447"/>
      <c r="UAI447"/>
      <c r="UAJ447"/>
      <c r="UAK447"/>
      <c r="UAL447"/>
      <c r="UAM447"/>
      <c r="UAN447"/>
      <c r="UAO447"/>
      <c r="UAP447"/>
      <c r="UAQ447"/>
      <c r="UAR447"/>
      <c r="UAS447"/>
      <c r="UAT447"/>
      <c r="UAU447"/>
      <c r="UAV447"/>
      <c r="UAW447"/>
      <c r="UAX447"/>
      <c r="UAY447"/>
      <c r="UAZ447"/>
      <c r="UBA447"/>
      <c r="UBB447"/>
      <c r="UBC447"/>
      <c r="UBD447"/>
      <c r="UBE447"/>
      <c r="UBF447"/>
      <c r="UBG447"/>
      <c r="UBH447"/>
      <c r="UBI447"/>
      <c r="UBJ447"/>
      <c r="UBK447"/>
      <c r="UBL447"/>
      <c r="UBM447"/>
      <c r="UBN447"/>
      <c r="UBO447"/>
      <c r="UBP447"/>
      <c r="UBQ447"/>
      <c r="UBR447"/>
      <c r="UBS447"/>
      <c r="UBT447"/>
      <c r="UBU447"/>
      <c r="UBV447"/>
      <c r="UBW447"/>
      <c r="UBX447"/>
      <c r="UBY447"/>
      <c r="UBZ447"/>
      <c r="UCA447"/>
      <c r="UCB447"/>
      <c r="UCC447"/>
      <c r="UCD447"/>
      <c r="UCE447"/>
      <c r="UCF447"/>
      <c r="UCG447"/>
      <c r="UCH447"/>
      <c r="UCI447"/>
      <c r="UCJ447"/>
      <c r="UCK447"/>
      <c r="UCL447"/>
      <c r="UCM447"/>
      <c r="UCN447"/>
      <c r="UCO447"/>
      <c r="UCP447"/>
      <c r="UCQ447"/>
      <c r="UCR447"/>
      <c r="UCS447"/>
      <c r="UCT447"/>
      <c r="UCU447"/>
      <c r="UCV447"/>
      <c r="UCW447"/>
      <c r="UCX447"/>
      <c r="UCY447"/>
      <c r="UCZ447"/>
      <c r="UDA447"/>
      <c r="UDB447"/>
      <c r="UDC447"/>
      <c r="UDD447"/>
      <c r="UDE447"/>
      <c r="UDF447"/>
      <c r="UDG447"/>
      <c r="UDH447"/>
      <c r="UDI447"/>
      <c r="UDJ447"/>
      <c r="UDK447"/>
      <c r="UDL447"/>
      <c r="UDM447"/>
      <c r="UDN447"/>
      <c r="UDO447"/>
      <c r="UDP447"/>
      <c r="UDQ447"/>
      <c r="UDR447"/>
      <c r="UDS447"/>
      <c r="UDT447"/>
      <c r="UDU447"/>
      <c r="UDV447"/>
      <c r="UDW447"/>
      <c r="UDX447"/>
      <c r="UDY447"/>
      <c r="UDZ447"/>
      <c r="UEA447"/>
      <c r="UEB447"/>
      <c r="UEC447"/>
      <c r="UED447"/>
      <c r="UEE447"/>
      <c r="UEF447"/>
      <c r="UEG447"/>
      <c r="UEH447"/>
      <c r="UEI447"/>
      <c r="UEJ447"/>
      <c r="UEK447"/>
      <c r="UEL447"/>
      <c r="UEM447"/>
      <c r="UEN447"/>
      <c r="UEO447"/>
      <c r="UEP447"/>
      <c r="UEQ447"/>
      <c r="UER447"/>
      <c r="UES447"/>
      <c r="UET447"/>
      <c r="UEU447"/>
      <c r="UEV447"/>
      <c r="UEW447"/>
      <c r="UEX447"/>
      <c r="UEY447"/>
      <c r="UEZ447"/>
      <c r="UFA447"/>
      <c r="UFB447"/>
      <c r="UFC447"/>
      <c r="UFD447"/>
      <c r="UFE447"/>
      <c r="UFF447"/>
      <c r="UFG447"/>
      <c r="UFH447"/>
      <c r="UFI447"/>
      <c r="UFJ447"/>
      <c r="UFK447"/>
      <c r="UFL447"/>
      <c r="UFM447"/>
      <c r="UFN447"/>
      <c r="UFO447"/>
      <c r="UFP447"/>
      <c r="UFQ447"/>
      <c r="UFR447"/>
      <c r="UFS447"/>
      <c r="UFT447"/>
      <c r="UFU447"/>
      <c r="UFV447"/>
      <c r="UFW447"/>
      <c r="UFX447"/>
      <c r="UFY447"/>
      <c r="UFZ447"/>
      <c r="UGA447"/>
      <c r="UGB447"/>
      <c r="UGC447"/>
      <c r="UGD447"/>
      <c r="UGE447"/>
      <c r="UGF447"/>
      <c r="UGG447"/>
      <c r="UGH447"/>
      <c r="UGI447"/>
      <c r="UGJ447"/>
      <c r="UGK447"/>
      <c r="UGL447"/>
      <c r="UGM447"/>
      <c r="UGN447"/>
      <c r="UGO447"/>
      <c r="UGP447"/>
      <c r="UGQ447"/>
      <c r="UGR447"/>
      <c r="UGS447"/>
      <c r="UGT447"/>
      <c r="UGU447"/>
      <c r="UGV447"/>
      <c r="UGW447"/>
      <c r="UGX447"/>
      <c r="UGY447"/>
      <c r="UGZ447"/>
      <c r="UHA447"/>
      <c r="UHB447"/>
      <c r="UHC447"/>
      <c r="UHD447"/>
      <c r="UHE447"/>
      <c r="UHF447"/>
      <c r="UHG447"/>
      <c r="UHH447"/>
      <c r="UHI447"/>
      <c r="UHJ447"/>
      <c r="UHK447"/>
      <c r="UHL447"/>
      <c r="UHM447"/>
      <c r="UHN447"/>
      <c r="UHO447"/>
      <c r="UHP447"/>
      <c r="UHQ447"/>
      <c r="UHR447"/>
      <c r="UHS447"/>
      <c r="UHT447"/>
      <c r="UHU447"/>
      <c r="UHV447"/>
      <c r="UHW447"/>
      <c r="UHX447"/>
      <c r="UHY447"/>
      <c r="UHZ447"/>
      <c r="UIA447"/>
      <c r="UIB447"/>
      <c r="UIC447"/>
      <c r="UID447"/>
      <c r="UIE447"/>
      <c r="UIF447"/>
      <c r="UIG447"/>
      <c r="UIH447"/>
      <c r="UII447"/>
      <c r="UIJ447"/>
      <c r="UIK447"/>
      <c r="UIL447"/>
      <c r="UIM447"/>
      <c r="UIN447"/>
      <c r="UIO447"/>
      <c r="UIP447"/>
      <c r="UIQ447"/>
      <c r="UIR447"/>
      <c r="UIS447"/>
      <c r="UIT447"/>
      <c r="UIU447"/>
      <c r="UIV447"/>
      <c r="UIW447"/>
      <c r="UIX447"/>
      <c r="UIY447"/>
      <c r="UIZ447"/>
      <c r="UJA447"/>
      <c r="UJB447"/>
      <c r="UJC447"/>
      <c r="UJD447"/>
      <c r="UJE447"/>
      <c r="UJF447"/>
      <c r="UJG447"/>
      <c r="UJH447"/>
      <c r="UJI447"/>
      <c r="UJJ447"/>
      <c r="UJK447"/>
      <c r="UJL447"/>
      <c r="UJM447"/>
      <c r="UJN447"/>
      <c r="UJO447"/>
      <c r="UJP447"/>
      <c r="UJQ447"/>
      <c r="UJR447"/>
      <c r="UJS447"/>
      <c r="UJT447"/>
      <c r="UJU447"/>
      <c r="UJV447"/>
      <c r="UJW447"/>
      <c r="UJX447"/>
      <c r="UJY447"/>
      <c r="UJZ447"/>
      <c r="UKA447"/>
      <c r="UKB447"/>
      <c r="UKC447"/>
      <c r="UKD447"/>
      <c r="UKE447"/>
      <c r="UKF447"/>
      <c r="UKG447"/>
      <c r="UKH447"/>
      <c r="UKI447"/>
      <c r="UKJ447"/>
      <c r="UKK447"/>
      <c r="UKL447"/>
      <c r="UKM447"/>
      <c r="UKN447"/>
      <c r="UKO447"/>
      <c r="UKP447"/>
      <c r="UKQ447"/>
      <c r="UKR447"/>
      <c r="UKS447"/>
      <c r="UKT447"/>
      <c r="UKU447"/>
      <c r="UKV447"/>
      <c r="UKW447"/>
      <c r="UKX447"/>
      <c r="UKY447"/>
      <c r="UKZ447"/>
      <c r="ULA447"/>
      <c r="ULB447"/>
      <c r="ULC447"/>
      <c r="ULD447"/>
      <c r="ULE447"/>
      <c r="ULF447"/>
      <c r="ULG447"/>
      <c r="ULH447"/>
      <c r="ULI447"/>
      <c r="ULJ447"/>
      <c r="ULK447"/>
      <c r="ULL447"/>
      <c r="ULM447"/>
      <c r="ULN447"/>
      <c r="ULO447"/>
      <c r="ULP447"/>
      <c r="ULQ447"/>
      <c r="ULR447"/>
      <c r="ULS447"/>
      <c r="ULT447"/>
      <c r="ULU447"/>
      <c r="ULV447"/>
      <c r="ULW447"/>
      <c r="ULX447"/>
      <c r="ULY447"/>
      <c r="ULZ447"/>
      <c r="UMA447"/>
      <c r="UMB447"/>
      <c r="UMC447"/>
      <c r="UMD447"/>
      <c r="UME447"/>
      <c r="UMF447"/>
      <c r="UMG447"/>
      <c r="UMH447"/>
      <c r="UMI447"/>
      <c r="UMJ447"/>
      <c r="UMK447"/>
      <c r="UML447"/>
      <c r="UMM447"/>
      <c r="UMN447"/>
      <c r="UMO447"/>
      <c r="UMP447"/>
      <c r="UMQ447"/>
      <c r="UMR447"/>
      <c r="UMS447"/>
      <c r="UMT447"/>
      <c r="UMU447"/>
      <c r="UMV447"/>
      <c r="UMW447"/>
      <c r="UMX447"/>
      <c r="UMY447"/>
      <c r="UMZ447"/>
      <c r="UNA447"/>
      <c r="UNB447"/>
      <c r="UNC447"/>
      <c r="UND447"/>
      <c r="UNE447"/>
      <c r="UNF447"/>
      <c r="UNG447"/>
      <c r="UNH447"/>
      <c r="UNI447"/>
      <c r="UNJ447"/>
      <c r="UNK447"/>
      <c r="UNL447"/>
      <c r="UNM447"/>
      <c r="UNN447"/>
      <c r="UNO447"/>
      <c r="UNP447"/>
      <c r="UNQ447"/>
      <c r="UNR447"/>
      <c r="UNS447"/>
      <c r="UNT447"/>
      <c r="UNU447"/>
      <c r="UNV447"/>
      <c r="UNW447"/>
      <c r="UNX447"/>
      <c r="UNY447"/>
      <c r="UNZ447"/>
      <c r="UOA447"/>
      <c r="UOB447"/>
      <c r="UOC447"/>
      <c r="UOD447"/>
      <c r="UOE447"/>
      <c r="UOF447"/>
      <c r="UOG447"/>
      <c r="UOH447"/>
      <c r="UOI447"/>
      <c r="UOJ447"/>
      <c r="UOK447"/>
      <c r="UOL447"/>
      <c r="UOM447"/>
      <c r="UON447"/>
      <c r="UOO447"/>
      <c r="UOP447"/>
      <c r="UOQ447"/>
      <c r="UOR447"/>
      <c r="UOS447"/>
      <c r="UOT447"/>
      <c r="UOU447"/>
      <c r="UOV447"/>
      <c r="UOW447"/>
      <c r="UOX447"/>
      <c r="UOY447"/>
      <c r="UOZ447"/>
      <c r="UPA447"/>
      <c r="UPB447"/>
      <c r="UPC447"/>
      <c r="UPD447"/>
      <c r="UPE447"/>
      <c r="UPF447"/>
      <c r="UPG447"/>
      <c r="UPH447"/>
      <c r="UPI447"/>
      <c r="UPJ447"/>
      <c r="UPK447"/>
      <c r="UPL447"/>
      <c r="UPM447"/>
      <c r="UPN447"/>
      <c r="UPO447"/>
      <c r="UPP447"/>
      <c r="UPQ447"/>
      <c r="UPR447"/>
      <c r="UPS447"/>
      <c r="UPT447"/>
      <c r="UPU447"/>
      <c r="UPV447"/>
      <c r="UPW447"/>
      <c r="UPX447"/>
      <c r="UPY447"/>
      <c r="UPZ447"/>
      <c r="UQA447"/>
      <c r="UQB447"/>
      <c r="UQC447"/>
      <c r="UQD447"/>
      <c r="UQE447"/>
      <c r="UQF447"/>
      <c r="UQG447"/>
      <c r="UQH447"/>
      <c r="UQI447"/>
      <c r="UQJ447"/>
      <c r="UQK447"/>
      <c r="UQL447"/>
      <c r="UQM447"/>
      <c r="UQN447"/>
      <c r="UQO447"/>
      <c r="UQP447"/>
      <c r="UQQ447"/>
      <c r="UQR447"/>
      <c r="UQS447"/>
      <c r="UQT447"/>
      <c r="UQU447"/>
      <c r="UQV447"/>
      <c r="UQW447"/>
      <c r="UQX447"/>
      <c r="UQY447"/>
      <c r="UQZ447"/>
      <c r="URA447"/>
      <c r="URB447"/>
      <c r="URC447"/>
      <c r="URD447"/>
      <c r="URE447"/>
      <c r="URF447"/>
      <c r="URG447"/>
      <c r="URH447"/>
      <c r="URI447"/>
      <c r="URJ447"/>
      <c r="URK447"/>
      <c r="URL447"/>
      <c r="URM447"/>
      <c r="URN447"/>
      <c r="URO447"/>
      <c r="URP447"/>
      <c r="URQ447"/>
      <c r="URR447"/>
      <c r="URS447"/>
      <c r="URT447"/>
      <c r="URU447"/>
      <c r="URV447"/>
      <c r="URW447"/>
      <c r="URX447"/>
      <c r="URY447"/>
      <c r="URZ447"/>
      <c r="USA447"/>
      <c r="USB447"/>
      <c r="USC447"/>
      <c r="USD447"/>
      <c r="USE447"/>
      <c r="USF447"/>
      <c r="USG447"/>
      <c r="USH447"/>
      <c r="USI447"/>
      <c r="USJ447"/>
      <c r="USK447"/>
      <c r="USL447"/>
      <c r="USM447"/>
      <c r="USN447"/>
      <c r="USO447"/>
      <c r="USP447"/>
      <c r="USQ447"/>
      <c r="USR447"/>
      <c r="USS447"/>
      <c r="UST447"/>
      <c r="USU447"/>
      <c r="USV447"/>
      <c r="USW447"/>
      <c r="USX447"/>
      <c r="USY447"/>
      <c r="USZ447"/>
      <c r="UTA447"/>
      <c r="UTB447"/>
      <c r="UTC447"/>
      <c r="UTD447"/>
      <c r="UTE447"/>
      <c r="UTF447"/>
      <c r="UTG447"/>
      <c r="UTH447"/>
      <c r="UTI447"/>
      <c r="UTJ447"/>
      <c r="UTK447"/>
      <c r="UTL447"/>
      <c r="UTM447"/>
      <c r="UTN447"/>
      <c r="UTO447"/>
      <c r="UTP447"/>
      <c r="UTQ447"/>
      <c r="UTR447"/>
      <c r="UTS447"/>
      <c r="UTT447"/>
      <c r="UTU447"/>
      <c r="UTV447"/>
      <c r="UTW447"/>
      <c r="UTX447"/>
      <c r="UTY447"/>
      <c r="UTZ447"/>
      <c r="UUA447"/>
      <c r="UUB447"/>
      <c r="UUC447"/>
      <c r="UUD447"/>
      <c r="UUE447"/>
      <c r="UUF447"/>
      <c r="UUG447"/>
      <c r="UUH447"/>
      <c r="UUI447"/>
      <c r="UUJ447"/>
      <c r="UUK447"/>
      <c r="UUL447"/>
      <c r="UUM447"/>
      <c r="UUN447"/>
      <c r="UUO447"/>
      <c r="UUP447"/>
      <c r="UUQ447"/>
      <c r="UUR447"/>
      <c r="UUS447"/>
      <c r="UUT447"/>
      <c r="UUU447"/>
      <c r="UUV447"/>
      <c r="UUW447"/>
      <c r="UUX447"/>
      <c r="UUY447"/>
      <c r="UUZ447"/>
      <c r="UVA447"/>
      <c r="UVB447"/>
      <c r="UVC447"/>
      <c r="UVD447"/>
      <c r="UVE447"/>
      <c r="UVF447"/>
      <c r="UVG447"/>
      <c r="UVH447"/>
      <c r="UVI447"/>
      <c r="UVJ447"/>
      <c r="UVK447"/>
      <c r="UVL447"/>
      <c r="UVM447"/>
      <c r="UVN447"/>
      <c r="UVO447"/>
      <c r="UVP447"/>
      <c r="UVQ447"/>
      <c r="UVR447"/>
      <c r="UVS447"/>
      <c r="UVT447"/>
      <c r="UVU447"/>
      <c r="UVV447"/>
      <c r="UVW447"/>
      <c r="UVX447"/>
      <c r="UVY447"/>
      <c r="UVZ447"/>
      <c r="UWA447"/>
      <c r="UWB447"/>
      <c r="UWC447"/>
      <c r="UWD447"/>
      <c r="UWE447"/>
      <c r="UWF447"/>
      <c r="UWG447"/>
      <c r="UWH447"/>
      <c r="UWI447"/>
      <c r="UWJ447"/>
      <c r="UWK447"/>
      <c r="UWL447"/>
      <c r="UWM447"/>
      <c r="UWN447"/>
      <c r="UWO447"/>
      <c r="UWP447"/>
      <c r="UWQ447"/>
      <c r="UWR447"/>
      <c r="UWS447"/>
      <c r="UWT447"/>
      <c r="UWU447"/>
      <c r="UWV447"/>
      <c r="UWW447"/>
      <c r="UWX447"/>
      <c r="UWY447"/>
      <c r="UWZ447"/>
      <c r="UXA447"/>
      <c r="UXB447"/>
      <c r="UXC447"/>
      <c r="UXD447"/>
      <c r="UXE447"/>
      <c r="UXF447"/>
      <c r="UXG447"/>
      <c r="UXH447"/>
      <c r="UXI447"/>
      <c r="UXJ447"/>
      <c r="UXK447"/>
      <c r="UXL447"/>
      <c r="UXM447"/>
      <c r="UXN447"/>
      <c r="UXO447"/>
      <c r="UXP447"/>
      <c r="UXQ447"/>
      <c r="UXR447"/>
      <c r="UXS447"/>
      <c r="UXT447"/>
      <c r="UXU447"/>
      <c r="UXV447"/>
      <c r="UXW447"/>
      <c r="UXX447"/>
      <c r="UXY447"/>
      <c r="UXZ447"/>
      <c r="UYA447"/>
      <c r="UYB447"/>
      <c r="UYC447"/>
      <c r="UYD447"/>
      <c r="UYE447"/>
      <c r="UYF447"/>
      <c r="UYG447"/>
      <c r="UYH447"/>
      <c r="UYI447"/>
      <c r="UYJ447"/>
      <c r="UYK447"/>
      <c r="UYL447"/>
      <c r="UYM447"/>
      <c r="UYN447"/>
      <c r="UYO447"/>
      <c r="UYP447"/>
      <c r="UYQ447"/>
      <c r="UYR447"/>
      <c r="UYS447"/>
      <c r="UYT447"/>
      <c r="UYU447"/>
      <c r="UYV447"/>
      <c r="UYW447"/>
      <c r="UYX447"/>
      <c r="UYY447"/>
      <c r="UYZ447"/>
      <c r="UZA447"/>
      <c r="UZB447"/>
      <c r="UZC447"/>
      <c r="UZD447"/>
      <c r="UZE447"/>
      <c r="UZF447"/>
      <c r="UZG447"/>
      <c r="UZH447"/>
      <c r="UZI447"/>
      <c r="UZJ447"/>
      <c r="UZK447"/>
      <c r="UZL447"/>
      <c r="UZM447"/>
      <c r="UZN447"/>
      <c r="UZO447"/>
      <c r="UZP447"/>
      <c r="UZQ447"/>
      <c r="UZR447"/>
      <c r="UZS447"/>
      <c r="UZT447"/>
      <c r="UZU447"/>
      <c r="UZV447"/>
      <c r="UZW447"/>
      <c r="UZX447"/>
      <c r="UZY447"/>
      <c r="UZZ447"/>
      <c r="VAA447"/>
      <c r="VAB447"/>
      <c r="VAC447"/>
      <c r="VAD447"/>
      <c r="VAE447"/>
      <c r="VAF447"/>
      <c r="VAG447"/>
      <c r="VAH447"/>
      <c r="VAI447"/>
      <c r="VAJ447"/>
      <c r="VAK447"/>
      <c r="VAL447"/>
      <c r="VAM447"/>
      <c r="VAN447"/>
      <c r="VAO447"/>
      <c r="VAP447"/>
      <c r="VAQ447"/>
      <c r="VAR447"/>
      <c r="VAS447"/>
      <c r="VAT447"/>
      <c r="VAU447"/>
      <c r="VAV447"/>
      <c r="VAW447"/>
      <c r="VAX447"/>
      <c r="VAY447"/>
      <c r="VAZ447"/>
      <c r="VBA447"/>
      <c r="VBB447"/>
      <c r="VBC447"/>
      <c r="VBD447"/>
      <c r="VBE447"/>
      <c r="VBF447"/>
      <c r="VBG447"/>
      <c r="VBH447"/>
      <c r="VBI447"/>
      <c r="VBJ447"/>
      <c r="VBK447"/>
      <c r="VBL447"/>
      <c r="VBM447"/>
      <c r="VBN447"/>
      <c r="VBO447"/>
      <c r="VBP447"/>
      <c r="VBQ447"/>
      <c r="VBR447"/>
      <c r="VBS447"/>
      <c r="VBT447"/>
      <c r="VBU447"/>
      <c r="VBV447"/>
      <c r="VBW447"/>
      <c r="VBX447"/>
      <c r="VBY447"/>
      <c r="VBZ447"/>
      <c r="VCA447"/>
      <c r="VCB447"/>
      <c r="VCC447"/>
      <c r="VCD447"/>
      <c r="VCE447"/>
      <c r="VCF447"/>
      <c r="VCG447"/>
      <c r="VCH447"/>
      <c r="VCI447"/>
      <c r="VCJ447"/>
      <c r="VCK447"/>
      <c r="VCL447"/>
      <c r="VCM447"/>
      <c r="VCN447"/>
      <c r="VCO447"/>
      <c r="VCP447"/>
      <c r="VCQ447"/>
      <c r="VCR447"/>
      <c r="VCS447"/>
      <c r="VCT447"/>
      <c r="VCU447"/>
      <c r="VCV447"/>
      <c r="VCW447"/>
      <c r="VCX447"/>
      <c r="VCY447"/>
      <c r="VCZ447"/>
      <c r="VDA447"/>
      <c r="VDB447"/>
      <c r="VDC447"/>
      <c r="VDD447"/>
      <c r="VDE447"/>
      <c r="VDF447"/>
      <c r="VDG447"/>
      <c r="VDH447"/>
      <c r="VDI447"/>
      <c r="VDJ447"/>
      <c r="VDK447"/>
      <c r="VDL447"/>
      <c r="VDM447"/>
      <c r="VDN447"/>
      <c r="VDO447"/>
      <c r="VDP447"/>
      <c r="VDQ447"/>
      <c r="VDR447"/>
      <c r="VDS447"/>
      <c r="VDT447"/>
      <c r="VDU447"/>
      <c r="VDV447"/>
      <c r="VDW447"/>
      <c r="VDX447"/>
      <c r="VDY447"/>
      <c r="VDZ447"/>
      <c r="VEA447"/>
      <c r="VEB447"/>
      <c r="VEC447"/>
      <c r="VED447"/>
      <c r="VEE447"/>
      <c r="VEF447"/>
      <c r="VEG447"/>
      <c r="VEH447"/>
      <c r="VEI447"/>
      <c r="VEJ447"/>
      <c r="VEK447"/>
      <c r="VEL447"/>
      <c r="VEM447"/>
      <c r="VEN447"/>
      <c r="VEO447"/>
      <c r="VEP447"/>
      <c r="VEQ447"/>
      <c r="VER447"/>
      <c r="VES447"/>
      <c r="VET447"/>
      <c r="VEU447"/>
      <c r="VEV447"/>
      <c r="VEW447"/>
      <c r="VEX447"/>
      <c r="VEY447"/>
      <c r="VEZ447"/>
      <c r="VFA447"/>
      <c r="VFB447"/>
      <c r="VFC447"/>
      <c r="VFD447"/>
      <c r="VFE447"/>
      <c r="VFF447"/>
      <c r="VFG447"/>
      <c r="VFH447"/>
      <c r="VFI447"/>
      <c r="VFJ447"/>
      <c r="VFK447"/>
      <c r="VFL447"/>
      <c r="VFM447"/>
      <c r="VFN447"/>
      <c r="VFO447"/>
      <c r="VFP447"/>
      <c r="VFQ447"/>
      <c r="VFR447"/>
      <c r="VFS447"/>
      <c r="VFT447"/>
      <c r="VFU447"/>
      <c r="VFV447"/>
      <c r="VFW447"/>
      <c r="VFX447"/>
      <c r="VFY447"/>
      <c r="VFZ447"/>
      <c r="VGA447"/>
      <c r="VGB447"/>
      <c r="VGC447"/>
      <c r="VGD447"/>
      <c r="VGE447"/>
      <c r="VGF447"/>
      <c r="VGG447"/>
      <c r="VGH447"/>
      <c r="VGI447"/>
      <c r="VGJ447"/>
      <c r="VGK447"/>
      <c r="VGL447"/>
      <c r="VGM447"/>
      <c r="VGN447"/>
      <c r="VGO447"/>
      <c r="VGP447"/>
      <c r="VGQ447"/>
      <c r="VGR447"/>
      <c r="VGS447"/>
      <c r="VGT447"/>
      <c r="VGU447"/>
      <c r="VGV447"/>
      <c r="VGW447"/>
      <c r="VGX447"/>
      <c r="VGY447"/>
      <c r="VGZ447"/>
      <c r="VHA447"/>
      <c r="VHB447"/>
      <c r="VHC447"/>
      <c r="VHD447"/>
      <c r="VHE447"/>
      <c r="VHF447"/>
      <c r="VHG447"/>
      <c r="VHH447"/>
      <c r="VHI447"/>
      <c r="VHJ447"/>
      <c r="VHK447"/>
      <c r="VHL447"/>
      <c r="VHM447"/>
      <c r="VHN447"/>
      <c r="VHO447"/>
      <c r="VHP447"/>
      <c r="VHQ447"/>
      <c r="VHR447"/>
      <c r="VHS447"/>
      <c r="VHT447"/>
      <c r="VHU447"/>
      <c r="VHV447"/>
      <c r="VHW447"/>
      <c r="VHX447"/>
      <c r="VHY447"/>
      <c r="VHZ447"/>
      <c r="VIA447"/>
      <c r="VIB447"/>
      <c r="VIC447"/>
      <c r="VID447"/>
      <c r="VIE447"/>
      <c r="VIF447"/>
      <c r="VIG447"/>
      <c r="VIH447"/>
      <c r="VII447"/>
      <c r="VIJ447"/>
      <c r="VIK447"/>
      <c r="VIL447"/>
      <c r="VIM447"/>
      <c r="VIN447"/>
      <c r="VIO447"/>
      <c r="VIP447"/>
      <c r="VIQ447"/>
      <c r="VIR447"/>
      <c r="VIS447"/>
      <c r="VIT447"/>
      <c r="VIU447"/>
      <c r="VIV447"/>
      <c r="VIW447"/>
      <c r="VIX447"/>
      <c r="VIY447"/>
      <c r="VIZ447"/>
      <c r="VJA447"/>
      <c r="VJB447"/>
      <c r="VJC447"/>
      <c r="VJD447"/>
      <c r="VJE447"/>
      <c r="VJF447"/>
      <c r="VJG447"/>
      <c r="VJH447"/>
      <c r="VJI447"/>
      <c r="VJJ447"/>
      <c r="VJK447"/>
      <c r="VJL447"/>
      <c r="VJM447"/>
      <c r="VJN447"/>
      <c r="VJO447"/>
      <c r="VJP447"/>
      <c r="VJQ447"/>
      <c r="VJR447"/>
      <c r="VJS447"/>
      <c r="VJT447"/>
      <c r="VJU447"/>
      <c r="VJV447"/>
      <c r="VJW447"/>
      <c r="VJX447"/>
      <c r="VJY447"/>
      <c r="VJZ447"/>
      <c r="VKA447"/>
      <c r="VKB447"/>
      <c r="VKC447"/>
      <c r="VKD447"/>
      <c r="VKE447"/>
      <c r="VKF447"/>
      <c r="VKG447"/>
      <c r="VKH447"/>
      <c r="VKI447"/>
      <c r="VKJ447"/>
      <c r="VKK447"/>
      <c r="VKL447"/>
      <c r="VKM447"/>
      <c r="VKN447"/>
      <c r="VKO447"/>
      <c r="VKP447"/>
      <c r="VKQ447"/>
      <c r="VKR447"/>
      <c r="VKS447"/>
      <c r="VKT447"/>
      <c r="VKU447"/>
      <c r="VKV447"/>
      <c r="VKW447"/>
      <c r="VKX447"/>
      <c r="VKY447"/>
      <c r="VKZ447"/>
      <c r="VLA447"/>
      <c r="VLB447"/>
      <c r="VLC447"/>
      <c r="VLD447"/>
      <c r="VLE447"/>
      <c r="VLF447"/>
      <c r="VLG447"/>
      <c r="VLH447"/>
      <c r="VLI447"/>
      <c r="VLJ447"/>
      <c r="VLK447"/>
      <c r="VLL447"/>
      <c r="VLM447"/>
      <c r="VLN447"/>
      <c r="VLO447"/>
      <c r="VLP447"/>
      <c r="VLQ447"/>
      <c r="VLR447"/>
      <c r="VLS447"/>
      <c r="VLT447"/>
      <c r="VLU447"/>
      <c r="VLV447"/>
      <c r="VLW447"/>
      <c r="VLX447"/>
      <c r="VLY447"/>
      <c r="VLZ447"/>
      <c r="VMA447"/>
      <c r="VMB447"/>
      <c r="VMC447"/>
      <c r="VMD447"/>
      <c r="VME447"/>
      <c r="VMF447"/>
      <c r="VMG447"/>
      <c r="VMH447"/>
      <c r="VMI447"/>
      <c r="VMJ447"/>
      <c r="VMK447"/>
      <c r="VML447"/>
      <c r="VMM447"/>
      <c r="VMN447"/>
      <c r="VMO447"/>
      <c r="VMP447"/>
      <c r="VMQ447"/>
      <c r="VMR447"/>
      <c r="VMS447"/>
      <c r="VMT447"/>
      <c r="VMU447"/>
      <c r="VMV447"/>
      <c r="VMW447"/>
      <c r="VMX447"/>
      <c r="VMY447"/>
      <c r="VMZ447"/>
      <c r="VNA447"/>
      <c r="VNB447"/>
      <c r="VNC447"/>
      <c r="VND447"/>
      <c r="VNE447"/>
      <c r="VNF447"/>
      <c r="VNG447"/>
      <c r="VNH447"/>
      <c r="VNI447"/>
      <c r="VNJ447"/>
      <c r="VNK447"/>
      <c r="VNL447"/>
      <c r="VNM447"/>
      <c r="VNN447"/>
      <c r="VNO447"/>
      <c r="VNP447"/>
      <c r="VNQ447"/>
      <c r="VNR447"/>
      <c r="VNS447"/>
      <c r="VNT447"/>
      <c r="VNU447"/>
      <c r="VNV447"/>
      <c r="VNW447"/>
      <c r="VNX447"/>
      <c r="VNY447"/>
      <c r="VNZ447"/>
      <c r="VOA447"/>
      <c r="VOB447"/>
      <c r="VOC447"/>
      <c r="VOD447"/>
      <c r="VOE447"/>
      <c r="VOF447"/>
      <c r="VOG447"/>
      <c r="VOH447"/>
      <c r="VOI447"/>
      <c r="VOJ447"/>
      <c r="VOK447"/>
      <c r="VOL447"/>
      <c r="VOM447"/>
      <c r="VON447"/>
      <c r="VOO447"/>
      <c r="VOP447"/>
      <c r="VOQ447"/>
      <c r="VOR447"/>
      <c r="VOS447"/>
      <c r="VOT447"/>
      <c r="VOU447"/>
      <c r="VOV447"/>
      <c r="VOW447"/>
      <c r="VOX447"/>
      <c r="VOY447"/>
      <c r="VOZ447"/>
      <c r="VPA447"/>
      <c r="VPB447"/>
      <c r="VPC447"/>
      <c r="VPD447"/>
      <c r="VPE447"/>
      <c r="VPF447"/>
      <c r="VPG447"/>
      <c r="VPH447"/>
      <c r="VPI447"/>
      <c r="VPJ447"/>
      <c r="VPK447"/>
      <c r="VPL447"/>
      <c r="VPM447"/>
      <c r="VPN447"/>
      <c r="VPO447"/>
      <c r="VPP447"/>
      <c r="VPQ447"/>
      <c r="VPR447"/>
      <c r="VPS447"/>
      <c r="VPT447"/>
      <c r="VPU447"/>
      <c r="VPV447"/>
      <c r="VPW447"/>
      <c r="VPX447"/>
      <c r="VPY447"/>
      <c r="VPZ447"/>
      <c r="VQA447"/>
      <c r="VQB447"/>
      <c r="VQC447"/>
      <c r="VQD447"/>
      <c r="VQE447"/>
      <c r="VQF447"/>
      <c r="VQG447"/>
      <c r="VQH447"/>
      <c r="VQI447"/>
      <c r="VQJ447"/>
      <c r="VQK447"/>
      <c r="VQL447"/>
      <c r="VQM447"/>
      <c r="VQN447"/>
      <c r="VQO447"/>
      <c r="VQP447"/>
      <c r="VQQ447"/>
      <c r="VQR447"/>
      <c r="VQS447"/>
      <c r="VQT447"/>
      <c r="VQU447"/>
      <c r="VQV447"/>
      <c r="VQW447"/>
      <c r="VQX447"/>
      <c r="VQY447"/>
      <c r="VQZ447"/>
      <c r="VRA447"/>
      <c r="VRB447"/>
      <c r="VRC447"/>
      <c r="VRD447"/>
      <c r="VRE447"/>
      <c r="VRF447"/>
      <c r="VRG447"/>
      <c r="VRH447"/>
      <c r="VRI447"/>
      <c r="VRJ447"/>
      <c r="VRK447"/>
      <c r="VRL447"/>
      <c r="VRM447"/>
      <c r="VRN447"/>
      <c r="VRO447"/>
      <c r="VRP447"/>
      <c r="VRQ447"/>
      <c r="VRR447"/>
      <c r="VRS447"/>
      <c r="VRT447"/>
      <c r="VRU447"/>
      <c r="VRV447"/>
      <c r="VRW447"/>
      <c r="VRX447"/>
      <c r="VRY447"/>
      <c r="VRZ447"/>
      <c r="VSA447"/>
      <c r="VSB447"/>
      <c r="VSC447"/>
      <c r="VSD447"/>
      <c r="VSE447"/>
      <c r="VSF447"/>
      <c r="VSG447"/>
      <c r="VSH447"/>
      <c r="VSI447"/>
      <c r="VSJ447"/>
      <c r="VSK447"/>
      <c r="VSL447"/>
      <c r="VSM447"/>
      <c r="VSN447"/>
      <c r="VSO447"/>
      <c r="VSP447"/>
      <c r="VSQ447"/>
      <c r="VSR447"/>
      <c r="VSS447"/>
      <c r="VST447"/>
      <c r="VSU447"/>
      <c r="VSV447"/>
      <c r="VSW447"/>
      <c r="VSX447"/>
      <c r="VSY447"/>
      <c r="VSZ447"/>
      <c r="VTA447"/>
      <c r="VTB447"/>
      <c r="VTC447"/>
      <c r="VTD447"/>
      <c r="VTE447"/>
      <c r="VTF447"/>
      <c r="VTG447"/>
      <c r="VTH447"/>
      <c r="VTI447"/>
      <c r="VTJ447"/>
      <c r="VTK447"/>
      <c r="VTL447"/>
      <c r="VTM447"/>
      <c r="VTN447"/>
      <c r="VTO447"/>
      <c r="VTP447"/>
      <c r="VTQ447"/>
      <c r="VTR447"/>
      <c r="VTS447"/>
      <c r="VTT447"/>
      <c r="VTU447"/>
      <c r="VTV447"/>
      <c r="VTW447"/>
      <c r="VTX447"/>
      <c r="VTY447"/>
      <c r="VTZ447"/>
      <c r="VUA447"/>
      <c r="VUB447"/>
      <c r="VUC447"/>
      <c r="VUD447"/>
      <c r="VUE447"/>
      <c r="VUF447"/>
      <c r="VUG447"/>
      <c r="VUH447"/>
      <c r="VUI447"/>
      <c r="VUJ447"/>
      <c r="VUK447"/>
      <c r="VUL447"/>
      <c r="VUM447"/>
      <c r="VUN447"/>
      <c r="VUO447"/>
      <c r="VUP447"/>
      <c r="VUQ447"/>
      <c r="VUR447"/>
      <c r="VUS447"/>
      <c r="VUT447"/>
      <c r="VUU447"/>
      <c r="VUV447"/>
      <c r="VUW447"/>
      <c r="VUX447"/>
      <c r="VUY447"/>
      <c r="VUZ447"/>
      <c r="VVA447"/>
      <c r="VVB447"/>
      <c r="VVC447"/>
      <c r="VVD447"/>
      <c r="VVE447"/>
      <c r="VVF447"/>
      <c r="VVG447"/>
      <c r="VVH447"/>
      <c r="VVI447"/>
      <c r="VVJ447"/>
      <c r="VVK447"/>
      <c r="VVL447"/>
      <c r="VVM447"/>
      <c r="VVN447"/>
      <c r="VVO447"/>
      <c r="VVP447"/>
      <c r="VVQ447"/>
      <c r="VVR447"/>
      <c r="VVS447"/>
      <c r="VVT447"/>
      <c r="VVU447"/>
      <c r="VVV447"/>
      <c r="VVW447"/>
      <c r="VVX447"/>
      <c r="VVY447"/>
      <c r="VVZ447"/>
      <c r="VWA447"/>
      <c r="VWB447"/>
      <c r="VWC447"/>
      <c r="VWD447"/>
      <c r="VWE447"/>
      <c r="VWF447"/>
      <c r="VWG447"/>
      <c r="VWH447"/>
      <c r="VWI447"/>
      <c r="VWJ447"/>
      <c r="VWK447"/>
      <c r="VWL447"/>
      <c r="VWM447"/>
      <c r="VWN447"/>
      <c r="VWO447"/>
      <c r="VWP447"/>
      <c r="VWQ447"/>
      <c r="VWR447"/>
      <c r="VWS447"/>
      <c r="VWT447"/>
      <c r="VWU447"/>
      <c r="VWV447"/>
      <c r="VWW447"/>
      <c r="VWX447"/>
      <c r="VWY447"/>
      <c r="VWZ447"/>
      <c r="VXA447"/>
      <c r="VXB447"/>
      <c r="VXC447"/>
      <c r="VXD447"/>
      <c r="VXE447"/>
      <c r="VXF447"/>
      <c r="VXG447"/>
      <c r="VXH447"/>
      <c r="VXI447"/>
      <c r="VXJ447"/>
      <c r="VXK447"/>
      <c r="VXL447"/>
      <c r="VXM447"/>
      <c r="VXN447"/>
      <c r="VXO447"/>
      <c r="VXP447"/>
      <c r="VXQ447"/>
      <c r="VXR447"/>
      <c r="VXS447"/>
      <c r="VXT447"/>
      <c r="VXU447"/>
      <c r="VXV447"/>
      <c r="VXW447"/>
      <c r="VXX447"/>
      <c r="VXY447"/>
      <c r="VXZ447"/>
      <c r="VYA447"/>
      <c r="VYB447"/>
      <c r="VYC447"/>
      <c r="VYD447"/>
      <c r="VYE447"/>
      <c r="VYF447"/>
      <c r="VYG447"/>
      <c r="VYH447"/>
      <c r="VYI447"/>
      <c r="VYJ447"/>
      <c r="VYK447"/>
      <c r="VYL447"/>
      <c r="VYM447"/>
      <c r="VYN447"/>
      <c r="VYO447"/>
      <c r="VYP447"/>
      <c r="VYQ447"/>
      <c r="VYR447"/>
      <c r="VYS447"/>
      <c r="VYT447"/>
      <c r="VYU447"/>
      <c r="VYV447"/>
      <c r="VYW447"/>
      <c r="VYX447"/>
      <c r="VYY447"/>
      <c r="VYZ447"/>
      <c r="VZA447"/>
      <c r="VZB447"/>
      <c r="VZC447"/>
      <c r="VZD447"/>
      <c r="VZE447"/>
      <c r="VZF447"/>
      <c r="VZG447"/>
      <c r="VZH447"/>
      <c r="VZI447"/>
      <c r="VZJ447"/>
      <c r="VZK447"/>
      <c r="VZL447"/>
      <c r="VZM447"/>
      <c r="VZN447"/>
      <c r="VZO447"/>
      <c r="VZP447"/>
      <c r="VZQ447"/>
      <c r="VZR447"/>
      <c r="VZS447"/>
      <c r="VZT447"/>
      <c r="VZU447"/>
      <c r="VZV447"/>
      <c r="VZW447"/>
      <c r="VZX447"/>
      <c r="VZY447"/>
      <c r="VZZ447"/>
      <c r="WAA447"/>
      <c r="WAB447"/>
      <c r="WAC447"/>
      <c r="WAD447"/>
      <c r="WAE447"/>
      <c r="WAF447"/>
      <c r="WAG447"/>
      <c r="WAH447"/>
      <c r="WAI447"/>
      <c r="WAJ447"/>
      <c r="WAK447"/>
      <c r="WAL447"/>
      <c r="WAM447"/>
      <c r="WAN447"/>
      <c r="WAO447"/>
      <c r="WAP447"/>
      <c r="WAQ447"/>
      <c r="WAR447"/>
      <c r="WAS447"/>
      <c r="WAT447"/>
      <c r="WAU447"/>
      <c r="WAV447"/>
      <c r="WAW447"/>
      <c r="WAX447"/>
      <c r="WAY447"/>
      <c r="WAZ447"/>
      <c r="WBA447"/>
      <c r="WBB447"/>
      <c r="WBC447"/>
      <c r="WBD447"/>
      <c r="WBE447"/>
      <c r="WBF447"/>
      <c r="WBG447"/>
      <c r="WBH447"/>
      <c r="WBI447"/>
      <c r="WBJ447"/>
      <c r="WBK447"/>
      <c r="WBL447"/>
      <c r="WBM447"/>
      <c r="WBN447"/>
      <c r="WBO447"/>
      <c r="WBP447"/>
      <c r="WBQ447"/>
      <c r="WBR447"/>
      <c r="WBS447"/>
      <c r="WBT447"/>
      <c r="WBU447"/>
      <c r="WBV447"/>
      <c r="WBW447"/>
      <c r="WBX447"/>
      <c r="WBY447"/>
      <c r="WBZ447"/>
      <c r="WCA447"/>
      <c r="WCB447"/>
      <c r="WCC447"/>
      <c r="WCD447"/>
      <c r="WCE447"/>
      <c r="WCF447"/>
      <c r="WCG447"/>
      <c r="WCH447"/>
      <c r="WCI447"/>
      <c r="WCJ447"/>
      <c r="WCK447"/>
      <c r="WCL447"/>
      <c r="WCM447"/>
      <c r="WCN447"/>
      <c r="WCO447"/>
      <c r="WCP447"/>
      <c r="WCQ447"/>
      <c r="WCR447"/>
      <c r="WCS447"/>
      <c r="WCT447"/>
      <c r="WCU447"/>
      <c r="WCV447"/>
      <c r="WCW447"/>
      <c r="WCX447"/>
      <c r="WCY447"/>
      <c r="WCZ447"/>
      <c r="WDA447"/>
      <c r="WDB447"/>
      <c r="WDC447"/>
      <c r="WDD447"/>
      <c r="WDE447"/>
      <c r="WDF447"/>
      <c r="WDG447"/>
      <c r="WDH447"/>
      <c r="WDI447"/>
      <c r="WDJ447"/>
      <c r="WDK447"/>
      <c r="WDL447"/>
      <c r="WDM447"/>
      <c r="WDN447"/>
      <c r="WDO447"/>
      <c r="WDP447"/>
      <c r="WDQ447"/>
      <c r="WDR447"/>
      <c r="WDS447"/>
      <c r="WDT447"/>
      <c r="WDU447"/>
      <c r="WDV447"/>
      <c r="WDW447"/>
      <c r="WDX447"/>
      <c r="WDY447"/>
      <c r="WDZ447"/>
      <c r="WEA447"/>
      <c r="WEB447"/>
      <c r="WEC447"/>
      <c r="WED447"/>
      <c r="WEE447"/>
      <c r="WEF447"/>
      <c r="WEG447"/>
      <c r="WEH447"/>
      <c r="WEI447"/>
      <c r="WEJ447"/>
      <c r="WEK447"/>
      <c r="WEL447"/>
      <c r="WEM447"/>
      <c r="WEN447"/>
      <c r="WEO447"/>
      <c r="WEP447"/>
      <c r="WEQ447"/>
      <c r="WER447"/>
      <c r="WES447"/>
      <c r="WET447"/>
      <c r="WEU447"/>
      <c r="WEV447"/>
      <c r="WEW447"/>
      <c r="WEX447"/>
      <c r="WEY447"/>
      <c r="WEZ447"/>
      <c r="WFA447"/>
      <c r="WFB447"/>
      <c r="WFC447"/>
      <c r="WFD447"/>
      <c r="WFE447"/>
      <c r="WFF447"/>
      <c r="WFG447"/>
      <c r="WFH447"/>
      <c r="WFI447"/>
      <c r="WFJ447"/>
      <c r="WFK447"/>
      <c r="WFL447"/>
      <c r="WFM447"/>
      <c r="WFN447"/>
      <c r="WFO447"/>
      <c r="WFP447"/>
      <c r="WFQ447"/>
      <c r="WFR447"/>
      <c r="WFS447"/>
      <c r="WFT447"/>
      <c r="WFU447"/>
      <c r="WFV447"/>
      <c r="WFW447"/>
      <c r="WFX447"/>
      <c r="WFY447"/>
      <c r="WFZ447"/>
      <c r="WGA447"/>
      <c r="WGB447"/>
      <c r="WGC447"/>
      <c r="WGD447"/>
      <c r="WGE447"/>
      <c r="WGF447"/>
      <c r="WGG447"/>
      <c r="WGH447"/>
      <c r="WGI447"/>
      <c r="WGJ447"/>
      <c r="WGK447"/>
      <c r="WGL447"/>
      <c r="WGM447"/>
      <c r="WGN447"/>
      <c r="WGO447"/>
      <c r="WGP447"/>
      <c r="WGQ447"/>
      <c r="WGR447"/>
      <c r="WGS447"/>
      <c r="WGT447"/>
      <c r="WGU447"/>
      <c r="WGV447"/>
      <c r="WGW447"/>
      <c r="WGX447"/>
      <c r="WGY447"/>
      <c r="WGZ447"/>
      <c r="WHA447"/>
      <c r="WHB447"/>
      <c r="WHC447"/>
      <c r="WHD447"/>
      <c r="WHE447"/>
      <c r="WHF447"/>
      <c r="WHG447"/>
      <c r="WHH447"/>
      <c r="WHI447"/>
      <c r="WHJ447"/>
      <c r="WHK447"/>
      <c r="WHL447"/>
      <c r="WHM447"/>
      <c r="WHN447"/>
      <c r="WHO447"/>
      <c r="WHP447"/>
      <c r="WHQ447"/>
      <c r="WHR447"/>
      <c r="WHS447"/>
      <c r="WHT447"/>
      <c r="WHU447"/>
      <c r="WHV447"/>
      <c r="WHW447"/>
      <c r="WHX447"/>
      <c r="WHY447"/>
      <c r="WHZ447"/>
      <c r="WIA447"/>
      <c r="WIB447"/>
      <c r="WIC447"/>
      <c r="WID447"/>
      <c r="WIE447"/>
      <c r="WIF447"/>
      <c r="WIG447"/>
      <c r="WIH447"/>
      <c r="WII447"/>
      <c r="WIJ447"/>
      <c r="WIK447"/>
      <c r="WIL447"/>
      <c r="WIM447"/>
      <c r="WIN447"/>
      <c r="WIO447"/>
      <c r="WIP447"/>
      <c r="WIQ447"/>
      <c r="WIR447"/>
      <c r="WIS447"/>
      <c r="WIT447"/>
      <c r="WIU447"/>
      <c r="WIV447"/>
      <c r="WIW447"/>
      <c r="WIX447"/>
      <c r="WIY447"/>
      <c r="WIZ447"/>
      <c r="WJA447"/>
      <c r="WJB447"/>
      <c r="WJC447"/>
      <c r="WJD447"/>
      <c r="WJE447"/>
      <c r="WJF447"/>
      <c r="WJG447"/>
      <c r="WJH447"/>
      <c r="WJI447"/>
      <c r="WJJ447"/>
      <c r="WJK447"/>
      <c r="WJL447"/>
      <c r="WJM447"/>
      <c r="WJN447"/>
      <c r="WJO447"/>
      <c r="WJP447"/>
      <c r="WJQ447"/>
      <c r="WJR447"/>
      <c r="WJS447"/>
      <c r="WJT447"/>
      <c r="WJU447"/>
      <c r="WJV447"/>
      <c r="WJW447"/>
      <c r="WJX447"/>
      <c r="WJY447"/>
      <c r="WJZ447"/>
      <c r="WKA447"/>
      <c r="WKB447"/>
      <c r="WKC447"/>
      <c r="WKD447"/>
      <c r="WKE447"/>
      <c r="WKF447"/>
      <c r="WKG447"/>
      <c r="WKH447"/>
      <c r="WKI447"/>
      <c r="WKJ447"/>
      <c r="WKK447"/>
      <c r="WKL447"/>
      <c r="WKM447"/>
      <c r="WKN447"/>
      <c r="WKO447"/>
      <c r="WKP447"/>
      <c r="WKQ447"/>
      <c r="WKR447"/>
      <c r="WKS447"/>
      <c r="WKT447"/>
      <c r="WKU447"/>
      <c r="WKV447"/>
      <c r="WKW447"/>
      <c r="WKX447"/>
      <c r="WKY447"/>
      <c r="WKZ447"/>
      <c r="WLA447"/>
      <c r="WLB447"/>
      <c r="WLC447"/>
      <c r="WLD447"/>
      <c r="WLE447"/>
      <c r="WLF447"/>
      <c r="WLG447"/>
      <c r="WLH447"/>
      <c r="WLI447"/>
      <c r="WLJ447"/>
      <c r="WLK447"/>
      <c r="WLL447"/>
      <c r="WLM447"/>
      <c r="WLN447"/>
      <c r="WLO447"/>
      <c r="WLP447"/>
      <c r="WLQ447"/>
      <c r="WLR447"/>
      <c r="WLS447"/>
      <c r="WLT447"/>
      <c r="WLU447"/>
      <c r="WLV447"/>
      <c r="WLW447"/>
      <c r="WLX447"/>
      <c r="WLY447"/>
      <c r="WLZ447"/>
      <c r="WMA447"/>
      <c r="WMB447"/>
      <c r="WMC447"/>
      <c r="WMD447"/>
      <c r="WME447"/>
      <c r="WMF447"/>
      <c r="WMG447"/>
      <c r="WMH447"/>
      <c r="WMI447"/>
      <c r="WMJ447"/>
      <c r="WMK447"/>
      <c r="WML447"/>
      <c r="WMM447"/>
      <c r="WMN447"/>
      <c r="WMO447"/>
      <c r="WMP447"/>
      <c r="WMQ447"/>
      <c r="WMR447"/>
      <c r="WMS447"/>
      <c r="WMT447"/>
      <c r="WMU447"/>
      <c r="WMV447"/>
      <c r="WMW447"/>
      <c r="WMX447"/>
      <c r="WMY447"/>
      <c r="WMZ447"/>
      <c r="WNA447"/>
      <c r="WNB447"/>
      <c r="WNC447"/>
      <c r="WND447"/>
      <c r="WNE447"/>
      <c r="WNF447"/>
      <c r="WNG447"/>
      <c r="WNH447"/>
      <c r="WNI447"/>
      <c r="WNJ447"/>
      <c r="WNK447"/>
      <c r="WNL447"/>
      <c r="WNM447"/>
      <c r="WNN447"/>
      <c r="WNO447"/>
      <c r="WNP447"/>
      <c r="WNQ447"/>
      <c r="WNR447"/>
      <c r="WNS447"/>
      <c r="WNT447"/>
      <c r="WNU447"/>
      <c r="WNV447"/>
      <c r="WNW447"/>
      <c r="WNX447"/>
      <c r="WNY447"/>
      <c r="WNZ447"/>
      <c r="WOA447"/>
      <c r="WOB447"/>
      <c r="WOC447"/>
      <c r="WOD447"/>
      <c r="WOE447"/>
      <c r="WOF447"/>
      <c r="WOG447"/>
      <c r="WOH447"/>
      <c r="WOI447"/>
      <c r="WOJ447"/>
      <c r="WOK447"/>
      <c r="WOL447"/>
      <c r="WOM447"/>
      <c r="WON447"/>
      <c r="WOO447"/>
      <c r="WOP447"/>
      <c r="WOQ447"/>
      <c r="WOR447"/>
      <c r="WOS447"/>
      <c r="WOT447"/>
      <c r="WOU447"/>
      <c r="WOV447"/>
      <c r="WOW447"/>
      <c r="WOX447"/>
      <c r="WOY447"/>
      <c r="WOZ447"/>
      <c r="WPA447"/>
      <c r="WPB447"/>
      <c r="WPC447"/>
      <c r="WPD447"/>
      <c r="WPE447"/>
      <c r="WPF447"/>
      <c r="WPG447"/>
      <c r="WPH447"/>
      <c r="WPI447"/>
      <c r="WPJ447"/>
      <c r="WPK447"/>
      <c r="WPL447"/>
      <c r="WPM447"/>
      <c r="WPN447"/>
      <c r="WPO447"/>
      <c r="WPP447"/>
      <c r="WPQ447"/>
      <c r="WPR447"/>
      <c r="WPS447"/>
      <c r="WPT447"/>
      <c r="WPU447"/>
      <c r="WPV447"/>
      <c r="WPW447"/>
      <c r="WPX447"/>
      <c r="WPY447"/>
      <c r="WPZ447"/>
      <c r="WQA447"/>
      <c r="WQB447"/>
      <c r="WQC447"/>
      <c r="WQD447"/>
      <c r="WQE447"/>
      <c r="WQF447"/>
      <c r="WQG447"/>
      <c r="WQH447"/>
      <c r="WQI447"/>
      <c r="WQJ447"/>
      <c r="WQK447"/>
      <c r="WQL447"/>
      <c r="WQM447"/>
      <c r="WQN447"/>
      <c r="WQO447"/>
      <c r="WQP447"/>
      <c r="WQQ447"/>
      <c r="WQR447"/>
      <c r="WQS447"/>
      <c r="WQT447"/>
      <c r="WQU447"/>
      <c r="WQV447"/>
      <c r="WQW447"/>
      <c r="WQX447"/>
      <c r="WQY447"/>
      <c r="WQZ447"/>
      <c r="WRA447"/>
      <c r="WRB447"/>
      <c r="WRC447"/>
      <c r="WRD447"/>
      <c r="WRE447"/>
      <c r="WRF447"/>
      <c r="WRG447"/>
      <c r="WRH447"/>
      <c r="WRI447"/>
      <c r="WRJ447"/>
      <c r="WRK447"/>
      <c r="WRL447"/>
      <c r="WRM447"/>
      <c r="WRN447"/>
      <c r="WRO447"/>
      <c r="WRP447"/>
      <c r="WRQ447"/>
      <c r="WRR447"/>
      <c r="WRS447"/>
      <c r="WRT447"/>
      <c r="WRU447"/>
      <c r="WRV447"/>
      <c r="WRW447"/>
      <c r="WRX447"/>
      <c r="WRY447"/>
      <c r="WRZ447"/>
      <c r="WSA447"/>
      <c r="WSB447"/>
      <c r="WSC447"/>
      <c r="WSD447"/>
      <c r="WSE447"/>
      <c r="WSF447"/>
      <c r="WSG447"/>
      <c r="WSH447"/>
      <c r="WSI447"/>
      <c r="WSJ447"/>
      <c r="WSK447"/>
      <c r="WSL447"/>
      <c r="WSM447"/>
      <c r="WSN447"/>
      <c r="WSO447"/>
      <c r="WSP447"/>
      <c r="WSQ447"/>
      <c r="WSR447"/>
      <c r="WSS447"/>
      <c r="WST447"/>
      <c r="WSU447"/>
      <c r="WSV447"/>
      <c r="WSW447"/>
      <c r="WSX447"/>
      <c r="WSY447"/>
      <c r="WSZ447"/>
      <c r="WTA447"/>
      <c r="WTB447"/>
      <c r="WTC447"/>
      <c r="WTD447"/>
      <c r="WTE447"/>
      <c r="WTF447"/>
      <c r="WTG447"/>
      <c r="WTH447"/>
      <c r="WTI447"/>
      <c r="WTJ447"/>
      <c r="WTK447"/>
      <c r="WTL447"/>
      <c r="WTM447"/>
      <c r="WTN447"/>
      <c r="WTO447"/>
      <c r="WTP447"/>
      <c r="WTQ447"/>
      <c r="WTR447"/>
      <c r="WTS447"/>
      <c r="WTT447"/>
      <c r="WTU447"/>
      <c r="WTV447"/>
      <c r="WTW447"/>
      <c r="WTX447"/>
      <c r="WTY447"/>
      <c r="WTZ447"/>
      <c r="WUA447"/>
      <c r="WUB447"/>
      <c r="WUC447"/>
      <c r="WUD447"/>
      <c r="WUE447"/>
      <c r="WUF447"/>
      <c r="WUG447"/>
      <c r="WUH447"/>
      <c r="WUI447"/>
      <c r="WUJ447"/>
      <c r="WUK447"/>
      <c r="WUL447"/>
      <c r="WUM447"/>
      <c r="WUN447"/>
      <c r="WUO447"/>
      <c r="WUP447"/>
      <c r="WUQ447"/>
      <c r="WUR447"/>
      <c r="WUS447"/>
      <c r="WUT447"/>
      <c r="WUU447"/>
      <c r="WUV447"/>
      <c r="WUW447"/>
      <c r="WUX447"/>
      <c r="WUY447"/>
      <c r="WUZ447"/>
      <c r="WVA447"/>
      <c r="WVB447"/>
      <c r="WVC447"/>
      <c r="WVD447"/>
      <c r="WVE447"/>
      <c r="WVF447"/>
      <c r="WVG447"/>
      <c r="WVH447"/>
      <c r="WVI447"/>
      <c r="WVJ447"/>
      <c r="WVK447"/>
      <c r="WVL447"/>
      <c r="WVM447"/>
      <c r="WVN447"/>
      <c r="WVO447"/>
      <c r="WVP447"/>
      <c r="WVQ447"/>
      <c r="WVR447"/>
      <c r="WVS447"/>
      <c r="WVT447"/>
      <c r="WVU447"/>
      <c r="WVV447"/>
      <c r="WVW447"/>
      <c r="WVX447"/>
      <c r="WVY447"/>
      <c r="WVZ447"/>
      <c r="WWA447"/>
      <c r="WWB447"/>
      <c r="WWC447"/>
      <c r="WWD447"/>
      <c r="WWE447"/>
      <c r="WWF447"/>
      <c r="WWG447"/>
      <c r="WWH447"/>
      <c r="WWI447"/>
      <c r="WWJ447"/>
      <c r="WWK447"/>
      <c r="WWL447"/>
      <c r="WWM447"/>
      <c r="WWN447"/>
      <c r="WWO447"/>
      <c r="WWP447"/>
      <c r="WWQ447"/>
      <c r="WWR447"/>
      <c r="WWS447"/>
      <c r="WWT447"/>
      <c r="WWU447"/>
      <c r="WWV447"/>
      <c r="WWW447"/>
      <c r="WWX447"/>
      <c r="WWY447"/>
      <c r="WWZ447"/>
      <c r="WXA447"/>
      <c r="WXB447"/>
      <c r="WXC447"/>
      <c r="WXD447"/>
      <c r="WXE447"/>
      <c r="WXF447"/>
      <c r="WXG447"/>
      <c r="WXH447"/>
      <c r="WXI447"/>
      <c r="WXJ447"/>
      <c r="WXK447"/>
      <c r="WXL447"/>
      <c r="WXM447"/>
      <c r="WXN447"/>
      <c r="WXO447"/>
      <c r="WXP447"/>
      <c r="WXQ447"/>
      <c r="WXR447"/>
      <c r="WXS447"/>
      <c r="WXT447"/>
      <c r="WXU447"/>
      <c r="WXV447"/>
      <c r="WXW447"/>
      <c r="WXX447"/>
      <c r="WXY447"/>
      <c r="WXZ447"/>
      <c r="WYA447"/>
      <c r="WYB447"/>
      <c r="WYC447"/>
      <c r="WYD447"/>
      <c r="WYE447"/>
      <c r="WYF447"/>
      <c r="WYG447"/>
      <c r="WYH447"/>
      <c r="WYI447"/>
      <c r="WYJ447"/>
      <c r="WYK447"/>
      <c r="WYL447"/>
      <c r="WYM447"/>
      <c r="WYN447"/>
      <c r="WYO447"/>
      <c r="WYP447"/>
      <c r="WYQ447"/>
      <c r="WYR447"/>
      <c r="WYS447"/>
      <c r="WYT447"/>
      <c r="WYU447"/>
      <c r="WYV447"/>
      <c r="WYW447"/>
      <c r="WYX447"/>
      <c r="WYY447"/>
      <c r="WYZ447"/>
      <c r="WZA447"/>
      <c r="WZB447"/>
      <c r="WZC447"/>
      <c r="WZD447"/>
      <c r="WZE447"/>
      <c r="WZF447"/>
      <c r="WZG447"/>
      <c r="WZH447"/>
      <c r="WZI447"/>
      <c r="WZJ447"/>
      <c r="WZK447"/>
      <c r="WZL447"/>
      <c r="WZM447"/>
      <c r="WZN447"/>
      <c r="WZO447"/>
      <c r="WZP447"/>
      <c r="WZQ447"/>
      <c r="WZR447"/>
      <c r="WZS447"/>
      <c r="WZT447"/>
      <c r="WZU447"/>
      <c r="WZV447"/>
      <c r="WZW447"/>
      <c r="WZX447"/>
      <c r="WZY447"/>
      <c r="WZZ447"/>
      <c r="XAA447"/>
      <c r="XAB447"/>
      <c r="XAC447"/>
      <c r="XAD447"/>
      <c r="XAE447"/>
      <c r="XAF447"/>
      <c r="XAG447"/>
      <c r="XAH447"/>
      <c r="XAI447"/>
      <c r="XAJ447"/>
      <c r="XAK447"/>
      <c r="XAL447"/>
      <c r="XAM447"/>
      <c r="XAN447"/>
      <c r="XAO447"/>
      <c r="XAP447"/>
      <c r="XAQ447"/>
      <c r="XAR447"/>
      <c r="XAS447"/>
      <c r="XAT447"/>
      <c r="XAU447"/>
      <c r="XAV447"/>
      <c r="XAW447"/>
      <c r="XAX447"/>
      <c r="XAY447"/>
      <c r="XAZ447"/>
      <c r="XBA447"/>
      <c r="XBB447"/>
      <c r="XBC447"/>
      <c r="XBD447"/>
      <c r="XBE447"/>
      <c r="XBF447"/>
      <c r="XBG447"/>
      <c r="XBH447"/>
      <c r="XBI447"/>
      <c r="XBJ447"/>
      <c r="XBK447"/>
      <c r="XBL447"/>
      <c r="XBM447"/>
      <c r="XBN447"/>
      <c r="XBO447"/>
      <c r="XBP447"/>
      <c r="XBQ447"/>
      <c r="XBR447"/>
      <c r="XBS447"/>
      <c r="XBT447"/>
      <c r="XBU447"/>
      <c r="XBV447"/>
      <c r="XBW447"/>
      <c r="XBX447"/>
      <c r="XBY447"/>
      <c r="XBZ447"/>
      <c r="XCA447"/>
      <c r="XCB447"/>
      <c r="XCC447"/>
      <c r="XCD447"/>
      <c r="XCE447"/>
      <c r="XCF447"/>
      <c r="XCG447"/>
      <c r="XCH447"/>
      <c r="XCI447"/>
      <c r="XCJ447"/>
      <c r="XCK447"/>
      <c r="XCL447"/>
      <c r="XCM447"/>
      <c r="XCN447"/>
      <c r="XCO447"/>
      <c r="XCP447"/>
      <c r="XCQ447"/>
      <c r="XCR447"/>
      <c r="XCS447"/>
      <c r="XCT447"/>
      <c r="XCU447"/>
      <c r="XCV447"/>
      <c r="XCW447"/>
      <c r="XCX447"/>
      <c r="XCY447"/>
      <c r="XCZ447"/>
      <c r="XDA447"/>
      <c r="XDB447"/>
      <c r="XDC447"/>
      <c r="XDD447"/>
      <c r="XDE447"/>
      <c r="XDF447"/>
      <c r="XDG447"/>
      <c r="XDH447"/>
      <c r="XDI447"/>
      <c r="XDJ447"/>
      <c r="XDK447"/>
      <c r="XDL447"/>
      <c r="XDM447"/>
      <c r="XDN447"/>
      <c r="XDO447"/>
      <c r="XDP447"/>
      <c r="XDQ447"/>
      <c r="XDR447"/>
      <c r="XDS447"/>
      <c r="XDT447"/>
      <c r="XDU447"/>
      <c r="XDV447"/>
      <c r="XDW447"/>
      <c r="XDX447"/>
      <c r="XDY447"/>
      <c r="XDZ447"/>
      <c r="XEA447"/>
      <c r="XEB447"/>
      <c r="XEC447"/>
      <c r="XED447"/>
      <c r="XEE447"/>
      <c r="XEF447"/>
      <c r="XEG447"/>
      <c r="XEH447"/>
      <c r="XEI447"/>
      <c r="XEJ447"/>
      <c r="XEK447"/>
      <c r="XEL447"/>
      <c r="XEM447"/>
      <c r="XEN447"/>
      <c r="XEO447"/>
      <c r="XEP447"/>
      <c r="XEQ447"/>
      <c r="XER447"/>
      <c r="XES447"/>
      <c r="XET447"/>
      <c r="XEU447"/>
      <c r="XEV447"/>
      <c r="XEW447"/>
      <c r="XEX447"/>
      <c r="XEY447"/>
      <c r="XEZ447"/>
      <c r="XFA447"/>
      <c r="XFB447"/>
      <c r="XFC447"/>
      <c r="XFD447"/>
    </row>
    <row r="448" spans="2:16384">
      <c r="B448" s="1580"/>
      <c r="C448" s="99" t="str">
        <f>"Research ("&amp;F426&amp;" terms) : Space"</f>
        <v>Research (2017 terms) : Space</v>
      </c>
      <c r="D448" s="99"/>
      <c r="E448" s="99"/>
      <c r="F448" s="435">
        <f>F447</f>
        <v>5.8333333333333336E-3</v>
      </c>
      <c r="G448" s="435">
        <f>(G246/G103)/'Investment Appraisal (2)'!D21</f>
        <v>6.8292682926829286E-3</v>
      </c>
      <c r="H448" s="435">
        <f>(H246/H103)/'Investment Appraisal (2)'!E21</f>
        <v>6.8292682926829286E-3</v>
      </c>
      <c r="I448" s="435">
        <f>(I246/I103)/'Investment Appraisal (2)'!F21</f>
        <v>6.8292682926829268E-3</v>
      </c>
      <c r="J448" s="435">
        <f>(J246/J103)/'Investment Appraisal (2)'!G21</f>
        <v>4.0975609756097571E-3</v>
      </c>
      <c r="K448" s="435">
        <f>(K246/K103)/'Investment Appraisal (2)'!H21</f>
        <v>4.0975609756097571E-3</v>
      </c>
      <c r="L448" s="435">
        <f>(L246/L103)/'Investment Appraisal (2)'!I21</f>
        <v>4.0975609756097571E-3</v>
      </c>
      <c r="M448" s="435">
        <f>(M246/M103)/'Investment Appraisal (2)'!J21</f>
        <v>4.0975609756097563E-3</v>
      </c>
      <c r="N448" s="435">
        <f>(N246/N103)/'Investment Appraisal (2)'!K21</f>
        <v>4.0975609756097554E-3</v>
      </c>
      <c r="O448" s="435">
        <f>(O246/O103)/'Investment Appraisal (2)'!L21</f>
        <v>4.0975609756097571E-3</v>
      </c>
      <c r="P448" s="435">
        <f>(P246/P103)/'Investment Appraisal (2)'!M21</f>
        <v>4.0975609756097563E-3</v>
      </c>
      <c r="Q448" s="435">
        <f>(Q246/Q103)/'Investment Appraisal (2)'!N21</f>
        <v>4.0975609756097563E-3</v>
      </c>
      <c r="R448" s="435">
        <f>(R246/R103)/'Investment Appraisal (2)'!O21</f>
        <v>4.0975609756097563E-3</v>
      </c>
      <c r="S448" s="435">
        <f>(S246/S103)/'Investment Appraisal (2)'!P21</f>
        <v>4.0975609756097571E-3</v>
      </c>
      <c r="T448" s="435">
        <f>(T246/T103)/'Investment Appraisal (2)'!Q21</f>
        <v>4.0975609756097571E-3</v>
      </c>
      <c r="U448" s="435">
        <f>(U246/U103)/'Investment Appraisal (2)'!R21</f>
        <v>4.0975609756097571E-3</v>
      </c>
      <c r="V448" s="435">
        <f>(V246/V103)/'Investment Appraisal (2)'!S21</f>
        <v>4.0975609756097571E-3</v>
      </c>
      <c r="W448" s="435">
        <f>(W246/W103)/'Investment Appraisal (2)'!T21</f>
        <v>4.0975609756097571E-3</v>
      </c>
      <c r="X448" s="435">
        <f>(X246/X103)/'Investment Appraisal (2)'!U21</f>
        <v>4.097560975609758E-3</v>
      </c>
      <c r="Y448" s="435">
        <f>(Y246/Y103)/'Investment Appraisal (2)'!V21</f>
        <v>4.0975609756097563E-3</v>
      </c>
      <c r="Z448" s="435">
        <f>(Z246/Z103)/'Investment Appraisal (2)'!W21</f>
        <v>4.0975609756097571E-3</v>
      </c>
      <c r="AA448" s="435">
        <f>(AA246/AA103)/'Investment Appraisal (2)'!X21</f>
        <v>4.0975609756097571E-3</v>
      </c>
      <c r="AB448" s="435">
        <f>(AB246/AB103)/'Investment Appraisal (2)'!Y21</f>
        <v>4.0975609756097571E-3</v>
      </c>
      <c r="AC448" s="435">
        <f>(AC246/AC103)/'Investment Appraisal (2)'!Z21</f>
        <v>4.0975609756097554E-3</v>
      </c>
      <c r="AD448" s="435">
        <f>(AD246/AD103)/'Investment Appraisal (2)'!AA21</f>
        <v>4.0975609756097571E-3</v>
      </c>
      <c r="AE448" s="435">
        <f>(AE246/AE103)/'Investment Appraisal (2)'!AB21</f>
        <v>4.0975609756097563E-3</v>
      </c>
      <c r="AF448" s="435">
        <f>(AF246/AF103)/'Investment Appraisal (2)'!AC21</f>
        <v>4.0975609756097571E-3</v>
      </c>
      <c r="AG448" s="435">
        <f>(AG246/AG103)/'Investment Appraisal (2)'!AD21</f>
        <v>4.0975609756097571E-3</v>
      </c>
      <c r="AH448" s="435">
        <f>(AH246/AH103)/'Investment Appraisal (2)'!AE21</f>
        <v>4.0975609756097571E-3</v>
      </c>
      <c r="AI448" s="435">
        <f>(AI246/AI103)/'Investment Appraisal (2)'!AF21</f>
        <v>4.0975609756097571E-3</v>
      </c>
      <c r="AJ448" s="435">
        <f>(AJ246/AJ103)/'Investment Appraisal (2)'!AG21</f>
        <v>4.0975609756097571E-3</v>
      </c>
      <c r="AK448" s="435">
        <f>(AK246/AK103)/'Investment Appraisal (2)'!AH21</f>
        <v>4.0975609756097571E-3</v>
      </c>
      <c r="AL448" s="435">
        <f>(AL246/AL103)/'Investment Appraisal (2)'!AI21</f>
        <v>4.0975609756097571E-3</v>
      </c>
      <c r="AM448" s="435">
        <f>(AM246/AM103)/'Investment Appraisal (2)'!AJ21</f>
        <v>4.0975609756097571E-3</v>
      </c>
      <c r="AN448" s="435">
        <f>(AN246/AN103)/'Investment Appraisal (2)'!AK21</f>
        <v>4.0975609756097571E-3</v>
      </c>
      <c r="AO448" s="435">
        <f>(AO246/AO103)/'Investment Appraisal (2)'!AL21</f>
        <v>4.0975609756097571E-3</v>
      </c>
      <c r="AP448" s="435">
        <f>(AP246/AP103)/'Investment Appraisal (2)'!AM21</f>
        <v>4.0975609756097571E-3</v>
      </c>
      <c r="AQ448" s="435">
        <f>(AQ246/AQ103)/'Investment Appraisal (2)'!AN21</f>
        <v>4.0975609756097571E-3</v>
      </c>
      <c r="AR448" s="435">
        <f>(AR246/AR103)/'Investment Appraisal (2)'!AO21</f>
        <v>4.0975609756097563E-3</v>
      </c>
      <c r="AS448" s="435">
        <f>(AS246/AS103)/'Investment Appraisal (2)'!AP21</f>
        <v>4.0975609756097563E-3</v>
      </c>
      <c r="AT448" s="435">
        <f>(AT246/AT103)/'Investment Appraisal (2)'!AQ21</f>
        <v>4.0975609756097571E-3</v>
      </c>
      <c r="AU448" s="435">
        <f>(AU246/AU103)/'Investment Appraisal (2)'!AR21</f>
        <v>4.097560975609758E-3</v>
      </c>
      <c r="AV448" s="435">
        <f>(AV246/AV103)/'Investment Appraisal (2)'!AS21</f>
        <v>4.0975609756097571E-3</v>
      </c>
      <c r="AW448" s="435">
        <f>(AW246/AW103)/'Investment Appraisal (2)'!AT21</f>
        <v>4.097560975609758E-3</v>
      </c>
      <c r="AX448" s="435">
        <f>(AX246/AX103)/'Investment Appraisal (2)'!AU21</f>
        <v>4.0975609756097563E-3</v>
      </c>
      <c r="AY448" s="435">
        <f>(AY246/AY103)/'Investment Appraisal (2)'!AV21</f>
        <v>4.0975609756097571E-3</v>
      </c>
      <c r="AZ448" s="435">
        <f>(AZ246/AZ103)/'Investment Appraisal (2)'!AW21</f>
        <v>4.0975609756097571E-3</v>
      </c>
      <c r="BA448" s="435">
        <f>(BA246/BA103)/'Investment Appraisal (2)'!AX21</f>
        <v>4.0975609756097571E-3</v>
      </c>
      <c r="BB448" s="435">
        <f>(BB246/BB103)/'Investment Appraisal (2)'!AY21</f>
        <v>4.0975609756097571E-3</v>
      </c>
      <c r="BC448" s="435">
        <f>(BC246/BC103)/'Investment Appraisal (2)'!AZ21</f>
        <v>4.0975609756097563E-3</v>
      </c>
      <c r="BD448" s="435" t="e">
        <f>(BD246/BD103)/'Investment Appraisal (2)'!#REF!</f>
        <v>#REF!</v>
      </c>
      <c r="BE448" s="435" t="e">
        <f>(BE246/BE103)/'Investment Appraisal (2)'!#REF!</f>
        <v>#REF!</v>
      </c>
      <c r="BF448" s="435" t="e">
        <f>(BF246/BF103)/'Investment Appraisal (2)'!#REF!</f>
        <v>#REF!</v>
      </c>
      <c r="BG448" s="435" t="e">
        <f>(BG246/BG103)/'Investment Appraisal (2)'!BA21</f>
        <v>#REF!</v>
      </c>
      <c r="BH448" s="435" t="e">
        <f>(BH246/BH103)/'Investment Appraisal (2)'!BB21</f>
        <v>#DIV/0!</v>
      </c>
      <c r="BI448" s="435" t="e">
        <f>(BI246/BI103)/'Investment Appraisal (2)'!BC21</f>
        <v>#DIV/0!</v>
      </c>
      <c r="BJ448" s="435" t="e">
        <f>(BJ246/BJ103)/'Investment Appraisal (2)'!BD21</f>
        <v>#DIV/0!</v>
      </c>
      <c r="BK448" s="435" t="e">
        <f>(BK246/BK103)/'Investment Appraisal (2)'!BE21</f>
        <v>#DIV/0!</v>
      </c>
      <c r="BL448" s="435" t="e">
        <f>(BL246/BL103)/'Investment Appraisal (2)'!BF21</f>
        <v>#DIV/0!</v>
      </c>
      <c r="BM448" s="435" t="e">
        <f>(BM246/BM103)/'Investment Appraisal (2)'!BG21</f>
        <v>#DIV/0!</v>
      </c>
      <c r="BN448" s="435" t="e">
        <f>(BN246/BN103)/'Investment Appraisal (2)'!BH21</f>
        <v>#N/A</v>
      </c>
      <c r="BO448" s="435" t="e">
        <f>(BO246/BO103)/'Investment Appraisal (2)'!BI21</f>
        <v>#N/A</v>
      </c>
      <c r="BP448" s="436" t="e">
        <f>(BP246/BP103)/'Investment Appraisal (2)'!BJ21</f>
        <v>#N/A</v>
      </c>
    </row>
  </sheetData>
  <mergeCells count="487">
    <mergeCell ref="D11:E11"/>
    <mergeCell ref="E5:G5"/>
    <mergeCell ref="K5:L5"/>
    <mergeCell ref="D7:E7"/>
    <mergeCell ref="D9:E9"/>
    <mergeCell ref="D10:E10"/>
    <mergeCell ref="D13:E13"/>
    <mergeCell ref="D14:E14"/>
    <mergeCell ref="B18:F18"/>
    <mergeCell ref="B22:D22"/>
    <mergeCell ref="E22:F22"/>
    <mergeCell ref="O22:P22"/>
    <mergeCell ref="S30:S31"/>
    <mergeCell ref="O18:P18"/>
    <mergeCell ref="B19:D19"/>
    <mergeCell ref="E19:F19"/>
    <mergeCell ref="B20:D20"/>
    <mergeCell ref="E20:F20"/>
    <mergeCell ref="O20:P20"/>
    <mergeCell ref="B23:D23"/>
    <mergeCell ref="E23:F23"/>
    <mergeCell ref="O24:P24"/>
    <mergeCell ref="B21:D21"/>
    <mergeCell ref="E21:F21"/>
    <mergeCell ref="T30:T31"/>
    <mergeCell ref="B31:C31"/>
    <mergeCell ref="G31:H31"/>
    <mergeCell ref="B33:C33"/>
    <mergeCell ref="L33:M33"/>
    <mergeCell ref="Q33:R33"/>
    <mergeCell ref="B32:C32"/>
    <mergeCell ref="G32:H32"/>
    <mergeCell ref="L32:M32"/>
    <mergeCell ref="Q32:R32"/>
    <mergeCell ref="Q30:R31"/>
    <mergeCell ref="B30:C30"/>
    <mergeCell ref="G30:H30"/>
    <mergeCell ref="L30:M31"/>
    <mergeCell ref="N30:N31"/>
    <mergeCell ref="O30:O31"/>
    <mergeCell ref="B34:C34"/>
    <mergeCell ref="L34:M34"/>
    <mergeCell ref="Q34:R34"/>
    <mergeCell ref="B62:C62"/>
    <mergeCell ref="L35:M35"/>
    <mergeCell ref="Q35:R35"/>
    <mergeCell ref="B41:C41"/>
    <mergeCell ref="B47:C47"/>
    <mergeCell ref="B48:C48"/>
    <mergeCell ref="B49:C49"/>
    <mergeCell ref="B50:C50"/>
    <mergeCell ref="B51:C51"/>
    <mergeCell ref="B56:C56"/>
    <mergeCell ref="B60:C60"/>
    <mergeCell ref="B61:C61"/>
    <mergeCell ref="B217:C217"/>
    <mergeCell ref="B225:B232"/>
    <mergeCell ref="B92:C92"/>
    <mergeCell ref="B66:C66"/>
    <mergeCell ref="B70:C70"/>
    <mergeCell ref="B71:C71"/>
    <mergeCell ref="B72:C72"/>
    <mergeCell ref="B76:C76"/>
    <mergeCell ref="B82:C82"/>
    <mergeCell ref="B83:C83"/>
    <mergeCell ref="B84:C84"/>
    <mergeCell ref="B85:C85"/>
    <mergeCell ref="B86:C86"/>
    <mergeCell ref="B91:C91"/>
    <mergeCell ref="B93:C93"/>
    <mergeCell ref="B94:C94"/>
    <mergeCell ref="B95:C95"/>
    <mergeCell ref="B105:B132"/>
    <mergeCell ref="B140:B167"/>
    <mergeCell ref="B170:B197"/>
    <mergeCell ref="B210:C210"/>
    <mergeCell ref="B211:B212"/>
    <mergeCell ref="B215:C215"/>
    <mergeCell ref="B249:B254"/>
    <mergeCell ref="B268:B270"/>
    <mergeCell ref="B278:B281"/>
    <mergeCell ref="B294:C294"/>
    <mergeCell ref="B317:B333"/>
    <mergeCell ref="B339:B341"/>
    <mergeCell ref="B239:B246"/>
    <mergeCell ref="C239:C240"/>
    <mergeCell ref="C244:D244"/>
    <mergeCell ref="B366:C366"/>
    <mergeCell ref="B427:B448"/>
    <mergeCell ref="B343:B349"/>
    <mergeCell ref="B351:B354"/>
    <mergeCell ref="B362:C362"/>
    <mergeCell ref="B407:B412"/>
    <mergeCell ref="C407:D408"/>
    <mergeCell ref="F362:G362"/>
    <mergeCell ref="B364:C364"/>
    <mergeCell ref="F364:G364"/>
    <mergeCell ref="J407:J408"/>
    <mergeCell ref="K407:K408"/>
    <mergeCell ref="L407:L408"/>
    <mergeCell ref="M407:M408"/>
    <mergeCell ref="N407:N408"/>
    <mergeCell ref="E407:E408"/>
    <mergeCell ref="F407:F408"/>
    <mergeCell ref="G407:G408"/>
    <mergeCell ref="H407:H408"/>
    <mergeCell ref="I407:I408"/>
    <mergeCell ref="T407:T408"/>
    <mergeCell ref="U407:U408"/>
    <mergeCell ref="V407:V408"/>
    <mergeCell ref="W407:W408"/>
    <mergeCell ref="X407:X408"/>
    <mergeCell ref="O407:O408"/>
    <mergeCell ref="P407:P408"/>
    <mergeCell ref="Q407:Q408"/>
    <mergeCell ref="R407:R408"/>
    <mergeCell ref="S407:S408"/>
    <mergeCell ref="AD407:AD408"/>
    <mergeCell ref="AE407:AE408"/>
    <mergeCell ref="AF407:AF408"/>
    <mergeCell ref="AG407:AG408"/>
    <mergeCell ref="AH407:AH408"/>
    <mergeCell ref="Y407:Y408"/>
    <mergeCell ref="Z407:Z408"/>
    <mergeCell ref="AA407:AA408"/>
    <mergeCell ref="AB407:AB408"/>
    <mergeCell ref="AC407:AC408"/>
    <mergeCell ref="AN407:AN408"/>
    <mergeCell ref="AO407:AO408"/>
    <mergeCell ref="AP407:AP408"/>
    <mergeCell ref="AQ407:AQ408"/>
    <mergeCell ref="AR407:AR408"/>
    <mergeCell ref="AI407:AI408"/>
    <mergeCell ref="AJ407:AJ408"/>
    <mergeCell ref="AK407:AK408"/>
    <mergeCell ref="AL407:AL408"/>
    <mergeCell ref="AM407:AM408"/>
    <mergeCell ref="BF407:BF408"/>
    <mergeCell ref="BG407:BG408"/>
    <mergeCell ref="AX407:AX408"/>
    <mergeCell ref="AY407:AY408"/>
    <mergeCell ref="AZ407:AZ408"/>
    <mergeCell ref="BA407:BA408"/>
    <mergeCell ref="BB407:BB408"/>
    <mergeCell ref="AS407:AS408"/>
    <mergeCell ref="AT407:AT408"/>
    <mergeCell ref="AU407:AU408"/>
    <mergeCell ref="AV407:AV408"/>
    <mergeCell ref="AW407:AW408"/>
    <mergeCell ref="BM407:BM408"/>
    <mergeCell ref="BN407:BN408"/>
    <mergeCell ref="BO407:BO408"/>
    <mergeCell ref="BP407:BP408"/>
    <mergeCell ref="C409:D410"/>
    <mergeCell ref="E409:E410"/>
    <mergeCell ref="F409:F410"/>
    <mergeCell ref="G409:G410"/>
    <mergeCell ref="H409:H410"/>
    <mergeCell ref="I409:I410"/>
    <mergeCell ref="J409:J410"/>
    <mergeCell ref="K409:K410"/>
    <mergeCell ref="L409:L410"/>
    <mergeCell ref="M409:M410"/>
    <mergeCell ref="N409:N410"/>
    <mergeCell ref="O409:O410"/>
    <mergeCell ref="BH407:BH408"/>
    <mergeCell ref="BI407:BI408"/>
    <mergeCell ref="BJ407:BJ408"/>
    <mergeCell ref="BK407:BK408"/>
    <mergeCell ref="BL407:BL408"/>
    <mergeCell ref="BC407:BC408"/>
    <mergeCell ref="BD407:BD408"/>
    <mergeCell ref="BE407:BE408"/>
    <mergeCell ref="U409:U410"/>
    <mergeCell ref="V409:V410"/>
    <mergeCell ref="W409:W410"/>
    <mergeCell ref="X409:X410"/>
    <mergeCell ref="Y409:Y410"/>
    <mergeCell ref="P409:P410"/>
    <mergeCell ref="Q409:Q410"/>
    <mergeCell ref="R409:R410"/>
    <mergeCell ref="S409:S410"/>
    <mergeCell ref="T409:T410"/>
    <mergeCell ref="AE409:AE410"/>
    <mergeCell ref="AF409:AF410"/>
    <mergeCell ref="AG409:AG410"/>
    <mergeCell ref="AH409:AH410"/>
    <mergeCell ref="AI409:AI410"/>
    <mergeCell ref="Z409:Z410"/>
    <mergeCell ref="AA409:AA410"/>
    <mergeCell ref="AB409:AB410"/>
    <mergeCell ref="AC409:AC410"/>
    <mergeCell ref="AD409:AD410"/>
    <mergeCell ref="AO409:AO410"/>
    <mergeCell ref="AP409:AP410"/>
    <mergeCell ref="AQ409:AQ410"/>
    <mergeCell ref="AR409:AR410"/>
    <mergeCell ref="AS409:AS410"/>
    <mergeCell ref="AJ409:AJ410"/>
    <mergeCell ref="AK409:AK410"/>
    <mergeCell ref="AL409:AL410"/>
    <mergeCell ref="AM409:AM410"/>
    <mergeCell ref="AN409:AN410"/>
    <mergeCell ref="BG409:BG410"/>
    <mergeCell ref="BH409:BH410"/>
    <mergeCell ref="AY409:AY410"/>
    <mergeCell ref="AZ409:AZ410"/>
    <mergeCell ref="BA409:BA410"/>
    <mergeCell ref="BB409:BB410"/>
    <mergeCell ref="BC409:BC410"/>
    <mergeCell ref="AT409:AT410"/>
    <mergeCell ref="AU409:AU410"/>
    <mergeCell ref="AV409:AV410"/>
    <mergeCell ref="AW409:AW410"/>
    <mergeCell ref="AX409:AX410"/>
    <mergeCell ref="BN409:BN410"/>
    <mergeCell ref="BO409:BO410"/>
    <mergeCell ref="BP409:BP410"/>
    <mergeCell ref="C411:D412"/>
    <mergeCell ref="E411:E412"/>
    <mergeCell ref="F411:F412"/>
    <mergeCell ref="G411:G412"/>
    <mergeCell ref="H411:H412"/>
    <mergeCell ref="I411:I412"/>
    <mergeCell ref="J411:J412"/>
    <mergeCell ref="K411:K412"/>
    <mergeCell ref="L411:L412"/>
    <mergeCell ref="M411:M412"/>
    <mergeCell ref="N411:N412"/>
    <mergeCell ref="O411:O412"/>
    <mergeCell ref="P411:P412"/>
    <mergeCell ref="BI409:BI410"/>
    <mergeCell ref="BJ409:BJ410"/>
    <mergeCell ref="BK409:BK410"/>
    <mergeCell ref="BL409:BL410"/>
    <mergeCell ref="BM409:BM410"/>
    <mergeCell ref="BD409:BD410"/>
    <mergeCell ref="BE409:BE410"/>
    <mergeCell ref="BF409:BF410"/>
    <mergeCell ref="V411:V412"/>
    <mergeCell ref="W411:W412"/>
    <mergeCell ref="X411:X412"/>
    <mergeCell ref="Y411:Y412"/>
    <mergeCell ref="Z411:Z412"/>
    <mergeCell ref="Q411:Q412"/>
    <mergeCell ref="R411:R412"/>
    <mergeCell ref="S411:S412"/>
    <mergeCell ref="T411:T412"/>
    <mergeCell ref="U411:U412"/>
    <mergeCell ref="AF411:AF412"/>
    <mergeCell ref="AG411:AG412"/>
    <mergeCell ref="AH411:AH412"/>
    <mergeCell ref="AI411:AI412"/>
    <mergeCell ref="AJ411:AJ412"/>
    <mergeCell ref="AA411:AA412"/>
    <mergeCell ref="AB411:AB412"/>
    <mergeCell ref="AC411:AC412"/>
    <mergeCell ref="AD411:AD412"/>
    <mergeCell ref="AE411:AE412"/>
    <mergeCell ref="AP411:AP412"/>
    <mergeCell ref="AQ411:AQ412"/>
    <mergeCell ref="AR411:AR412"/>
    <mergeCell ref="AS411:AS412"/>
    <mergeCell ref="AT411:AT412"/>
    <mergeCell ref="AK411:AK412"/>
    <mergeCell ref="AL411:AL412"/>
    <mergeCell ref="AM411:AM412"/>
    <mergeCell ref="AN411:AN412"/>
    <mergeCell ref="AO411:AO412"/>
    <mergeCell ref="BH411:BH412"/>
    <mergeCell ref="BI411:BI412"/>
    <mergeCell ref="AZ411:AZ412"/>
    <mergeCell ref="BA411:BA412"/>
    <mergeCell ref="BB411:BB412"/>
    <mergeCell ref="BC411:BC412"/>
    <mergeCell ref="BD411:BD412"/>
    <mergeCell ref="AU411:AU412"/>
    <mergeCell ref="AV411:AV412"/>
    <mergeCell ref="AW411:AW412"/>
    <mergeCell ref="AX411:AX412"/>
    <mergeCell ref="AY411:AY412"/>
    <mergeCell ref="BO411:BO412"/>
    <mergeCell ref="BP411:BP412"/>
    <mergeCell ref="B414:B419"/>
    <mergeCell ref="C414:D415"/>
    <mergeCell ref="E414:E415"/>
    <mergeCell ref="F414:F415"/>
    <mergeCell ref="G414:G415"/>
    <mergeCell ref="H414:H415"/>
    <mergeCell ref="I414:I415"/>
    <mergeCell ref="J414:J415"/>
    <mergeCell ref="K414:K415"/>
    <mergeCell ref="L414:L415"/>
    <mergeCell ref="M414:M415"/>
    <mergeCell ref="N414:N415"/>
    <mergeCell ref="O414:O415"/>
    <mergeCell ref="P414:P415"/>
    <mergeCell ref="BJ411:BJ412"/>
    <mergeCell ref="BK411:BK412"/>
    <mergeCell ref="BL411:BL412"/>
    <mergeCell ref="BM411:BM412"/>
    <mergeCell ref="BN411:BN412"/>
    <mergeCell ref="BE411:BE412"/>
    <mergeCell ref="BF411:BF412"/>
    <mergeCell ref="BG411:BG412"/>
    <mergeCell ref="V414:V415"/>
    <mergeCell ref="W414:W415"/>
    <mergeCell ref="X414:X415"/>
    <mergeCell ref="Y414:Y415"/>
    <mergeCell ref="Z414:Z415"/>
    <mergeCell ref="Q414:Q415"/>
    <mergeCell ref="R414:R415"/>
    <mergeCell ref="S414:S415"/>
    <mergeCell ref="T414:T415"/>
    <mergeCell ref="U414:U415"/>
    <mergeCell ref="AF414:AF415"/>
    <mergeCell ref="AG414:AG415"/>
    <mergeCell ref="AH414:AH415"/>
    <mergeCell ref="AI414:AI415"/>
    <mergeCell ref="AJ414:AJ415"/>
    <mergeCell ref="AA414:AA415"/>
    <mergeCell ref="AB414:AB415"/>
    <mergeCell ref="AC414:AC415"/>
    <mergeCell ref="AD414:AD415"/>
    <mergeCell ref="AE414:AE415"/>
    <mergeCell ref="AP414:AP415"/>
    <mergeCell ref="AQ414:AQ415"/>
    <mergeCell ref="AR414:AR415"/>
    <mergeCell ref="AS414:AS415"/>
    <mergeCell ref="AT414:AT415"/>
    <mergeCell ref="AK414:AK415"/>
    <mergeCell ref="AL414:AL415"/>
    <mergeCell ref="AM414:AM415"/>
    <mergeCell ref="AN414:AN415"/>
    <mergeCell ref="AO414:AO415"/>
    <mergeCell ref="BH414:BH415"/>
    <mergeCell ref="BI414:BI415"/>
    <mergeCell ref="AZ414:AZ415"/>
    <mergeCell ref="BA414:BA415"/>
    <mergeCell ref="BB414:BB415"/>
    <mergeCell ref="BC414:BC415"/>
    <mergeCell ref="BD414:BD415"/>
    <mergeCell ref="AU414:AU415"/>
    <mergeCell ref="AV414:AV415"/>
    <mergeCell ref="AW414:AW415"/>
    <mergeCell ref="AX414:AX415"/>
    <mergeCell ref="AY414:AY415"/>
    <mergeCell ref="BO414:BO415"/>
    <mergeCell ref="BP414:BP415"/>
    <mergeCell ref="C416:D417"/>
    <mergeCell ref="E416:E417"/>
    <mergeCell ref="F416:F417"/>
    <mergeCell ref="G416:G417"/>
    <mergeCell ref="H416:H417"/>
    <mergeCell ref="I416:I417"/>
    <mergeCell ref="J416:J417"/>
    <mergeCell ref="K416:K417"/>
    <mergeCell ref="L416:L417"/>
    <mergeCell ref="M416:M417"/>
    <mergeCell ref="N416:N417"/>
    <mergeCell ref="O416:O417"/>
    <mergeCell ref="P416:P417"/>
    <mergeCell ref="Q416:Q417"/>
    <mergeCell ref="BJ414:BJ415"/>
    <mergeCell ref="BK414:BK415"/>
    <mergeCell ref="BL414:BL415"/>
    <mergeCell ref="BM414:BM415"/>
    <mergeCell ref="BN414:BN415"/>
    <mergeCell ref="BE414:BE415"/>
    <mergeCell ref="BF414:BF415"/>
    <mergeCell ref="BG414:BG415"/>
    <mergeCell ref="W416:W417"/>
    <mergeCell ref="X416:X417"/>
    <mergeCell ref="Y416:Y417"/>
    <mergeCell ref="Z416:Z417"/>
    <mergeCell ref="AA416:AA417"/>
    <mergeCell ref="R416:R417"/>
    <mergeCell ref="S416:S417"/>
    <mergeCell ref="T416:T417"/>
    <mergeCell ref="U416:U417"/>
    <mergeCell ref="V416:V417"/>
    <mergeCell ref="AG416:AG417"/>
    <mergeCell ref="AH416:AH417"/>
    <mergeCell ref="AI416:AI417"/>
    <mergeCell ref="AJ416:AJ417"/>
    <mergeCell ref="AK416:AK417"/>
    <mergeCell ref="AB416:AB417"/>
    <mergeCell ref="AC416:AC417"/>
    <mergeCell ref="AD416:AD417"/>
    <mergeCell ref="AE416:AE417"/>
    <mergeCell ref="AF416:AF417"/>
    <mergeCell ref="AQ416:AQ417"/>
    <mergeCell ref="AR416:AR417"/>
    <mergeCell ref="AS416:AS417"/>
    <mergeCell ref="AT416:AT417"/>
    <mergeCell ref="AU416:AU417"/>
    <mergeCell ref="AL416:AL417"/>
    <mergeCell ref="AM416:AM417"/>
    <mergeCell ref="AN416:AN417"/>
    <mergeCell ref="AO416:AO417"/>
    <mergeCell ref="AP416:AP417"/>
    <mergeCell ref="BI416:BI417"/>
    <mergeCell ref="BJ416:BJ417"/>
    <mergeCell ref="BA416:BA417"/>
    <mergeCell ref="BB416:BB417"/>
    <mergeCell ref="BC416:BC417"/>
    <mergeCell ref="BD416:BD417"/>
    <mergeCell ref="BE416:BE417"/>
    <mergeCell ref="AV416:AV417"/>
    <mergeCell ref="AW416:AW417"/>
    <mergeCell ref="AX416:AX417"/>
    <mergeCell ref="AY416:AY417"/>
    <mergeCell ref="AZ416:AZ417"/>
    <mergeCell ref="BP416:BP417"/>
    <mergeCell ref="C418:D419"/>
    <mergeCell ref="E418:E419"/>
    <mergeCell ref="F418:F419"/>
    <mergeCell ref="G418:G419"/>
    <mergeCell ref="H418:H419"/>
    <mergeCell ref="I418:I419"/>
    <mergeCell ref="J418:J419"/>
    <mergeCell ref="K418:K419"/>
    <mergeCell ref="L418:L419"/>
    <mergeCell ref="M418:M419"/>
    <mergeCell ref="N418:N419"/>
    <mergeCell ref="O418:O419"/>
    <mergeCell ref="P418:P419"/>
    <mergeCell ref="Q418:Q419"/>
    <mergeCell ref="R418:R419"/>
    <mergeCell ref="BK416:BK417"/>
    <mergeCell ref="BL416:BL417"/>
    <mergeCell ref="BM416:BM417"/>
    <mergeCell ref="BN416:BN417"/>
    <mergeCell ref="BO416:BO417"/>
    <mergeCell ref="BF416:BF417"/>
    <mergeCell ref="BG416:BG417"/>
    <mergeCell ref="BH416:BH417"/>
    <mergeCell ref="X418:X419"/>
    <mergeCell ref="Y418:Y419"/>
    <mergeCell ref="Z418:Z419"/>
    <mergeCell ref="AA418:AA419"/>
    <mergeCell ref="AB418:AB419"/>
    <mergeCell ref="S418:S419"/>
    <mergeCell ref="T418:T419"/>
    <mergeCell ref="U418:U419"/>
    <mergeCell ref="V418:V419"/>
    <mergeCell ref="W418:W419"/>
    <mergeCell ref="AH418:AH419"/>
    <mergeCell ref="AI418:AI419"/>
    <mergeCell ref="AJ418:AJ419"/>
    <mergeCell ref="AK418:AK419"/>
    <mergeCell ref="AL418:AL419"/>
    <mergeCell ref="AC418:AC419"/>
    <mergeCell ref="AD418:AD419"/>
    <mergeCell ref="AE418:AE419"/>
    <mergeCell ref="AF418:AF419"/>
    <mergeCell ref="AG418:AG419"/>
    <mergeCell ref="AR418:AR419"/>
    <mergeCell ref="AS418:AS419"/>
    <mergeCell ref="AT418:AT419"/>
    <mergeCell ref="AU418:AU419"/>
    <mergeCell ref="AV418:AV419"/>
    <mergeCell ref="AM418:AM419"/>
    <mergeCell ref="AN418:AN419"/>
    <mergeCell ref="AO418:AO419"/>
    <mergeCell ref="AP418:AP419"/>
    <mergeCell ref="AQ418:AQ419"/>
    <mergeCell ref="BB418:BB419"/>
    <mergeCell ref="BC418:BC419"/>
    <mergeCell ref="BD418:BD419"/>
    <mergeCell ref="BE418:BE419"/>
    <mergeCell ref="BF418:BF419"/>
    <mergeCell ref="AW418:AW419"/>
    <mergeCell ref="AX418:AX419"/>
    <mergeCell ref="AY418:AY419"/>
    <mergeCell ref="AZ418:AZ419"/>
    <mergeCell ref="BA418:BA419"/>
    <mergeCell ref="BL418:BL419"/>
    <mergeCell ref="BM418:BM419"/>
    <mergeCell ref="BN418:BN419"/>
    <mergeCell ref="BO418:BO419"/>
    <mergeCell ref="BP418:BP419"/>
    <mergeCell ref="BG418:BG419"/>
    <mergeCell ref="BH418:BH419"/>
    <mergeCell ref="BI418:BI419"/>
    <mergeCell ref="BJ418:BJ419"/>
    <mergeCell ref="BK418:BK419"/>
  </mergeCell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Validation!$C$6:$C$7</xm:f>
          </x14:formula1>
          <xm:sqref>D13:E14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B3:BB235"/>
  <sheetViews>
    <sheetView zoomScale="60" zoomScaleNormal="60" workbookViewId="0">
      <pane ySplit="19" topLeftCell="A20" activePane="bottomLeft" state="frozen"/>
      <selection activeCell="R7" sqref="R7"/>
      <selection pane="bottomLeft" activeCell="D30" sqref="D30"/>
    </sheetView>
  </sheetViews>
  <sheetFormatPr defaultRowHeight="15" outlineLevelRow="1"/>
  <cols>
    <col min="2" max="2" width="48.5703125" customWidth="1"/>
    <col min="3" max="5" width="20.28515625" customWidth="1"/>
    <col min="6" max="6" width="34.85546875" customWidth="1"/>
    <col min="7" max="7" width="26.140625" customWidth="1"/>
    <col min="8" max="14" width="18.42578125" customWidth="1"/>
    <col min="15" max="15" width="22.7109375" customWidth="1"/>
    <col min="16" max="16" width="18.42578125" customWidth="1"/>
    <col min="17" max="17" width="21.5703125" customWidth="1"/>
    <col min="18" max="19" width="18.42578125" customWidth="1"/>
    <col min="20" max="20" width="18" customWidth="1"/>
    <col min="21" max="53" width="18.42578125" customWidth="1"/>
    <col min="54" max="54" width="22.28515625" customWidth="1"/>
  </cols>
  <sheetData>
    <row r="3" spans="2:54" ht="21">
      <c r="B3" s="12" t="s">
        <v>579</v>
      </c>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row>
    <row r="5" spans="2:54" ht="18.75">
      <c r="B5" s="40" t="s">
        <v>118</v>
      </c>
      <c r="C5" s="1520">
        <f>'Inputs (3)'!D7</f>
        <v>2017</v>
      </c>
      <c r="D5" s="1521"/>
      <c r="F5" s="43" t="s">
        <v>82</v>
      </c>
      <c r="G5" s="1520">
        <f>'Inputs (3)'!D9</f>
        <v>2018</v>
      </c>
      <c r="H5" s="1526"/>
      <c r="I5" s="42"/>
      <c r="J5" s="1530" t="s">
        <v>115</v>
      </c>
      <c r="K5" s="1531"/>
      <c r="L5" s="1531"/>
      <c r="M5" s="1532"/>
      <c r="O5" s="552" t="s">
        <v>428</v>
      </c>
      <c r="P5" s="553"/>
      <c r="Q5" s="553"/>
      <c r="R5" s="554"/>
    </row>
    <row r="6" spans="2:54" ht="18.75">
      <c r="F6" s="43" t="s">
        <v>84</v>
      </c>
      <c r="G6" s="1520">
        <f>'Inputs (3)'!D10</f>
        <v>3</v>
      </c>
      <c r="H6" s="1526"/>
      <c r="I6" s="42" t="s">
        <v>104</v>
      </c>
      <c r="J6" s="1515" t="s">
        <v>109</v>
      </c>
      <c r="K6" s="1516"/>
      <c r="L6" s="1517"/>
      <c r="M6" s="112">
        <f>'Inputs (3)'!E19</f>
        <v>2019</v>
      </c>
      <c r="O6" s="344"/>
      <c r="P6" s="551" t="str">
        <f>'1. Project Dashboard'!H26</f>
        <v>Base Case</v>
      </c>
      <c r="Q6" s="551" t="str">
        <f>'1. Project Dashboard'!I26</f>
        <v>Sensitivity 1</v>
      </c>
      <c r="R6" s="564" t="str">
        <f>'1. Project Dashboard'!J26</f>
        <v>Sensitivity 2</v>
      </c>
    </row>
    <row r="7" spans="2:54" ht="18.75">
      <c r="B7" s="40" t="s">
        <v>456</v>
      </c>
      <c r="C7" s="1518" t="str">
        <f>'Inputs (3)'!D13</f>
        <v>Existing Building</v>
      </c>
      <c r="D7" s="1519"/>
      <c r="F7" s="43" t="s">
        <v>101</v>
      </c>
      <c r="G7" s="1520">
        <f>'Inputs (3)'!D11</f>
        <v>2021</v>
      </c>
      <c r="H7" s="1526"/>
      <c r="I7" s="42"/>
      <c r="J7" s="1501" t="s">
        <v>105</v>
      </c>
      <c r="K7" s="1502"/>
      <c r="L7" s="1503"/>
      <c r="M7" s="113">
        <f>'Inputs (3)'!E20</f>
        <v>750</v>
      </c>
      <c r="O7" s="462" t="s">
        <v>425</v>
      </c>
      <c r="P7" s="488">
        <f>'1. Project Dashboard'!H27</f>
        <v>1</v>
      </c>
      <c r="Q7" s="488">
        <f>'1. Project Dashboard'!I27</f>
        <v>0.9</v>
      </c>
      <c r="R7" s="489">
        <f>'1. Project Dashboard'!J27</f>
        <v>1.1000000000000001</v>
      </c>
    </row>
    <row r="8" spans="2:54" ht="18.75">
      <c r="B8" s="40" t="s">
        <v>455</v>
      </c>
      <c r="C8" s="1518" t="str">
        <f>'Inputs (3)'!D14</f>
        <v>Existing Building</v>
      </c>
      <c r="D8" s="1519"/>
      <c r="F8" s="42"/>
      <c r="G8" s="42"/>
      <c r="H8" s="42"/>
      <c r="I8" s="42"/>
      <c r="J8" s="1501" t="s">
        <v>106</v>
      </c>
      <c r="K8" s="1502"/>
      <c r="L8" s="1503"/>
      <c r="M8" s="113">
        <f>'Inputs (3)'!E21</f>
        <v>500</v>
      </c>
      <c r="O8" s="462" t="s">
        <v>426</v>
      </c>
      <c r="P8" s="488">
        <f>'1. Project Dashboard'!H28</f>
        <v>1</v>
      </c>
      <c r="Q8" s="488">
        <f>'1. Project Dashboard'!I28</f>
        <v>1</v>
      </c>
      <c r="R8" s="489">
        <f>'1. Project Dashboard'!J28</f>
        <v>1</v>
      </c>
    </row>
    <row r="9" spans="2:54" ht="18.75">
      <c r="F9" s="331" t="s">
        <v>78</v>
      </c>
      <c r="G9" s="1665">
        <f>'Inputs (3)'!K5</f>
        <v>0.03</v>
      </c>
      <c r="H9" s="1666"/>
      <c r="I9" s="42"/>
      <c r="J9" s="1504" t="s">
        <v>107</v>
      </c>
      <c r="K9" s="1505"/>
      <c r="L9" s="1506"/>
      <c r="M9" s="113">
        <f>'Inputs (3)'!E22</f>
        <v>500</v>
      </c>
      <c r="O9" s="462" t="s">
        <v>427</v>
      </c>
      <c r="P9" s="488">
        <f>'1. Project Dashboard'!H29</f>
        <v>1</v>
      </c>
      <c r="Q9" s="488">
        <f>'1. Project Dashboard'!I29</f>
        <v>0.9</v>
      </c>
      <c r="R9" s="489">
        <f>'1. Project Dashboard'!J29</f>
        <v>1</v>
      </c>
    </row>
    <row r="10" spans="2:54" ht="37.5">
      <c r="B10" s="285" t="s">
        <v>289</v>
      </c>
      <c r="C10" s="1518">
        <f>'Inputs (3)'!O18</f>
        <v>12000</v>
      </c>
      <c r="D10" s="1519"/>
      <c r="J10" s="1527" t="s">
        <v>108</v>
      </c>
      <c r="K10" s="1528"/>
      <c r="L10" s="1529"/>
      <c r="M10" s="114">
        <f>'Inputs (3)'!E23</f>
        <v>5</v>
      </c>
      <c r="O10" s="449" t="s">
        <v>432</v>
      </c>
      <c r="P10" s="490">
        <v>1</v>
      </c>
      <c r="Q10" s="490">
        <v>1</v>
      </c>
      <c r="R10" s="490">
        <v>1</v>
      </c>
    </row>
    <row r="11" spans="2:54">
      <c r="F11" s="42"/>
      <c r="G11" s="42"/>
      <c r="H11" s="42"/>
      <c r="I11" s="42"/>
      <c r="J11" s="42"/>
    </row>
    <row r="12" spans="2:54" ht="37.5">
      <c r="B12" s="285" t="s">
        <v>290</v>
      </c>
      <c r="C12" s="1518">
        <f>'Inputs (3)'!O20</f>
        <v>20000</v>
      </c>
      <c r="D12" s="1519"/>
      <c r="F12" s="42"/>
      <c r="G12" s="42"/>
      <c r="H12" s="42"/>
      <c r="I12" s="42"/>
      <c r="J12" s="42"/>
      <c r="K12" s="42"/>
      <c r="L12" s="42"/>
      <c r="M12" s="42"/>
      <c r="N12" s="42"/>
      <c r="O12" s="248" t="str">
        <f>"Base case currently set at "&amp;'Inputs (3)'!D366*100&amp;"%, repaid over "&amp;'Inputs (3)'!D364&amp; " years"</f>
        <v>Base case currently set at 5%, repaid over 10 years</v>
      </c>
      <c r="P12" s="500"/>
      <c r="Q12" s="500"/>
      <c r="R12" s="485"/>
    </row>
    <row r="13" spans="2:54" s="42" customFormat="1">
      <c r="O13" s="501" t="s">
        <v>424</v>
      </c>
      <c r="P13" s="502">
        <f>'3. Inputs'!L10</f>
        <v>0.03</v>
      </c>
      <c r="Q13" s="502">
        <f>P13</f>
        <v>0.03</v>
      </c>
      <c r="R13" s="503">
        <f>Q13</f>
        <v>0.03</v>
      </c>
      <c r="S13" s="94"/>
    </row>
    <row r="14" spans="2:54" s="42" customFormat="1">
      <c r="N14" s="300"/>
      <c r="O14" s="449" t="s">
        <v>443</v>
      </c>
      <c r="P14" s="504">
        <f>'Inputs (3)'!D366+'1. Project Dashboard'!U42</f>
        <v>0.05</v>
      </c>
      <c r="Q14" s="504">
        <f>'Inputs (3)'!D366+'1. Project Dashboard'!V42</f>
        <v>0.05</v>
      </c>
      <c r="R14" s="505">
        <f>'Inputs (3)'!D366+'1. Project Dashboard'!W42</f>
        <v>0.05</v>
      </c>
    </row>
    <row r="15" spans="2:54" s="42" customFormat="1">
      <c r="B15" s="85" t="s">
        <v>332</v>
      </c>
    </row>
    <row r="16" spans="2:54" s="42" customFormat="1">
      <c r="N16" s="94"/>
      <c r="O16" s="94"/>
    </row>
    <row r="18" spans="2:54">
      <c r="G18" s="57" t="s">
        <v>102</v>
      </c>
    </row>
    <row r="19" spans="2:54" s="509" customFormat="1" ht="30">
      <c r="B19" s="506" t="s">
        <v>79</v>
      </c>
      <c r="C19" s="507" t="s">
        <v>80</v>
      </c>
      <c r="D19" s="507">
        <f>IF($G$6=3,$G$5,0)</f>
        <v>2018</v>
      </c>
      <c r="E19" s="507">
        <f>IF($G$6=2,$G$5,D19+1)</f>
        <v>2019</v>
      </c>
      <c r="F19" s="507">
        <f>IF($G$6=1,$G$5,E19+1)</f>
        <v>2020</v>
      </c>
      <c r="G19" s="508">
        <f>+G7</f>
        <v>2021</v>
      </c>
      <c r="H19" s="506">
        <f>G19+1</f>
        <v>2022</v>
      </c>
      <c r="I19" s="506">
        <f t="shared" ref="I19:BA19" si="0">H19+1</f>
        <v>2023</v>
      </c>
      <c r="J19" s="506">
        <f t="shared" si="0"/>
        <v>2024</v>
      </c>
      <c r="K19" s="506">
        <f t="shared" si="0"/>
        <v>2025</v>
      </c>
      <c r="L19" s="506">
        <f>K19+1</f>
        <v>2026</v>
      </c>
      <c r="M19" s="506">
        <f t="shared" si="0"/>
        <v>2027</v>
      </c>
      <c r="N19" s="506">
        <f t="shared" si="0"/>
        <v>2028</v>
      </c>
      <c r="O19" s="506">
        <f>N19+1</f>
        <v>2029</v>
      </c>
      <c r="P19" s="506">
        <f>O19+1</f>
        <v>2030</v>
      </c>
      <c r="Q19" s="506">
        <f>P19+1</f>
        <v>2031</v>
      </c>
      <c r="R19" s="506">
        <f t="shared" si="0"/>
        <v>2032</v>
      </c>
      <c r="S19" s="506">
        <f>R19+1</f>
        <v>2033</v>
      </c>
      <c r="T19" s="506">
        <f t="shared" si="0"/>
        <v>2034</v>
      </c>
      <c r="U19" s="506">
        <f>T19+1</f>
        <v>2035</v>
      </c>
      <c r="V19" s="506">
        <f t="shared" si="0"/>
        <v>2036</v>
      </c>
      <c r="W19" s="506">
        <f t="shared" si="0"/>
        <v>2037</v>
      </c>
      <c r="X19" s="506">
        <f t="shared" si="0"/>
        <v>2038</v>
      </c>
      <c r="Y19" s="506">
        <f t="shared" si="0"/>
        <v>2039</v>
      </c>
      <c r="Z19" s="506">
        <f t="shared" si="0"/>
        <v>2040</v>
      </c>
      <c r="AA19" s="506">
        <f t="shared" si="0"/>
        <v>2041</v>
      </c>
      <c r="AB19" s="506">
        <f t="shared" si="0"/>
        <v>2042</v>
      </c>
      <c r="AC19" s="506">
        <f t="shared" si="0"/>
        <v>2043</v>
      </c>
      <c r="AD19" s="506">
        <f t="shared" si="0"/>
        <v>2044</v>
      </c>
      <c r="AE19" s="506">
        <f t="shared" si="0"/>
        <v>2045</v>
      </c>
      <c r="AF19" s="506">
        <f t="shared" si="0"/>
        <v>2046</v>
      </c>
      <c r="AG19" s="506">
        <f t="shared" si="0"/>
        <v>2047</v>
      </c>
      <c r="AH19" s="506">
        <f t="shared" si="0"/>
        <v>2048</v>
      </c>
      <c r="AI19" s="506">
        <f t="shared" si="0"/>
        <v>2049</v>
      </c>
      <c r="AJ19" s="506">
        <f t="shared" si="0"/>
        <v>2050</v>
      </c>
      <c r="AK19" s="506">
        <f t="shared" si="0"/>
        <v>2051</v>
      </c>
      <c r="AL19" s="506">
        <f t="shared" si="0"/>
        <v>2052</v>
      </c>
      <c r="AM19" s="506">
        <f t="shared" si="0"/>
        <v>2053</v>
      </c>
      <c r="AN19" s="506">
        <f t="shared" si="0"/>
        <v>2054</v>
      </c>
      <c r="AO19" s="506">
        <f t="shared" si="0"/>
        <v>2055</v>
      </c>
      <c r="AP19" s="506">
        <f t="shared" si="0"/>
        <v>2056</v>
      </c>
      <c r="AQ19" s="506">
        <f t="shared" si="0"/>
        <v>2057</v>
      </c>
      <c r="AR19" s="506">
        <f t="shared" si="0"/>
        <v>2058</v>
      </c>
      <c r="AS19" s="506">
        <f t="shared" si="0"/>
        <v>2059</v>
      </c>
      <c r="AT19" s="506">
        <f t="shared" si="0"/>
        <v>2060</v>
      </c>
      <c r="AU19" s="506">
        <f t="shared" si="0"/>
        <v>2061</v>
      </c>
      <c r="AV19" s="506">
        <f t="shared" si="0"/>
        <v>2062</v>
      </c>
      <c r="AW19" s="506">
        <f t="shared" si="0"/>
        <v>2063</v>
      </c>
      <c r="AX19" s="506">
        <f t="shared" si="0"/>
        <v>2064</v>
      </c>
      <c r="AY19" s="506">
        <f t="shared" si="0"/>
        <v>2065</v>
      </c>
      <c r="AZ19" s="506">
        <f t="shared" si="0"/>
        <v>2066</v>
      </c>
      <c r="BA19" s="506">
        <f t="shared" si="0"/>
        <v>2067</v>
      </c>
      <c r="BB19" s="506" t="s">
        <v>81</v>
      </c>
    </row>
    <row r="20" spans="2:54" s="65" customFormat="1" ht="18.75">
      <c r="B20" s="63" t="s">
        <v>1</v>
      </c>
      <c r="C20" s="64"/>
      <c r="D20" s="64">
        <f>VLOOKUP('Investment Appraisal (3)'!D19,Validation!$K$4:$L$70,2,FALSE)</f>
        <v>1</v>
      </c>
      <c r="E20" s="64">
        <f>VLOOKUP('Investment Appraisal (3)'!E19,Validation!$K$4:$L$70,2,FALSE)</f>
        <v>2</v>
      </c>
      <c r="F20" s="64">
        <f>VLOOKUP('Investment Appraisal (3)'!F19,Validation!$K$4:$L$70,2,FALSE)</f>
        <v>3</v>
      </c>
      <c r="G20" s="64">
        <f>VLOOKUP('Investment Appraisal (3)'!G19,Validation!$K$4:$L$70,2,FALSE)</f>
        <v>4</v>
      </c>
      <c r="H20" s="64">
        <f>VLOOKUP('Investment Appraisal (3)'!H19,Validation!$K$4:$L$70,2,FALSE)</f>
        <v>5</v>
      </c>
      <c r="I20" s="64">
        <f>VLOOKUP('Investment Appraisal (3)'!I19,Validation!$K$4:$L$70,2,FALSE)</f>
        <v>6</v>
      </c>
      <c r="J20" s="64">
        <f>VLOOKUP('Investment Appraisal (3)'!J19,Validation!$K$4:$L$70,2,FALSE)</f>
        <v>7</v>
      </c>
      <c r="K20" s="64">
        <f>VLOOKUP('Investment Appraisal (3)'!K19,Validation!$K$4:$L$70,2,FALSE)</f>
        <v>8</v>
      </c>
      <c r="L20" s="64">
        <f>VLOOKUP('Investment Appraisal (3)'!L19,Validation!$K$4:$L$70,2,FALSE)</f>
        <v>9</v>
      </c>
      <c r="M20" s="64">
        <f>VLOOKUP('Investment Appraisal (3)'!M19,Validation!$K$4:$L$70,2,FALSE)</f>
        <v>10</v>
      </c>
      <c r="N20" s="64">
        <f>VLOOKUP('Investment Appraisal (3)'!N19,Validation!$K$4:$L$70,2,FALSE)</f>
        <v>11</v>
      </c>
      <c r="O20" s="64">
        <f>VLOOKUP('Investment Appraisal (3)'!O19,Validation!$K$4:$L$70,2,FALSE)</f>
        <v>12</v>
      </c>
      <c r="P20" s="64">
        <f>VLOOKUP('Investment Appraisal (3)'!P19,Validation!$K$4:$L$70,2,FALSE)</f>
        <v>13</v>
      </c>
      <c r="Q20" s="64">
        <f>VLOOKUP('Investment Appraisal (3)'!Q19,Validation!$K$4:$L$70,2,FALSE)</f>
        <v>14</v>
      </c>
      <c r="R20" s="64">
        <f>VLOOKUP('Investment Appraisal (3)'!R19,Validation!$K$4:$L$70,2,FALSE)</f>
        <v>15</v>
      </c>
      <c r="S20" s="64">
        <f>VLOOKUP('Investment Appraisal (3)'!S19,Validation!$K$4:$L$70,2,FALSE)</f>
        <v>16</v>
      </c>
      <c r="T20" s="64">
        <f>VLOOKUP('Investment Appraisal (3)'!T19,Validation!$K$4:$L$70,2,FALSE)</f>
        <v>17</v>
      </c>
      <c r="U20" s="64">
        <f>VLOOKUP('Investment Appraisal (3)'!U19,Validation!$K$4:$L$70,2,FALSE)</f>
        <v>18</v>
      </c>
      <c r="V20" s="64">
        <f>VLOOKUP('Investment Appraisal (3)'!V19,Validation!$K$4:$L$70,2,FALSE)</f>
        <v>19</v>
      </c>
      <c r="W20" s="64">
        <f>VLOOKUP('Investment Appraisal (3)'!W19,Validation!$K$4:$L$70,2,FALSE)</f>
        <v>20</v>
      </c>
      <c r="X20" s="64">
        <f>VLOOKUP('Investment Appraisal (3)'!X19,Validation!$K$4:$L$70,2,FALSE)</f>
        <v>21</v>
      </c>
      <c r="Y20" s="64">
        <f>VLOOKUP('Investment Appraisal (3)'!Y19,Validation!$K$4:$L$70,2,FALSE)</f>
        <v>22</v>
      </c>
      <c r="Z20" s="64">
        <f>VLOOKUP('Investment Appraisal (3)'!Z19,Validation!$K$4:$L$70,2,FALSE)</f>
        <v>23</v>
      </c>
      <c r="AA20" s="64">
        <f>VLOOKUP('Investment Appraisal (3)'!AA19,Validation!$K$4:$L$70,2,FALSE)</f>
        <v>24</v>
      </c>
      <c r="AB20" s="64">
        <f>VLOOKUP('Investment Appraisal (3)'!AB19,Validation!$K$4:$L$70,2,FALSE)</f>
        <v>25</v>
      </c>
      <c r="AC20" s="64">
        <f>VLOOKUP('Investment Appraisal (3)'!AC19,Validation!$K$4:$L$70,2,FALSE)</f>
        <v>26</v>
      </c>
      <c r="AD20" s="64">
        <f>VLOOKUP('Investment Appraisal (3)'!AD19,Validation!$K$4:$L$70,2,FALSE)</f>
        <v>27</v>
      </c>
      <c r="AE20" s="64">
        <f>VLOOKUP('Investment Appraisal (3)'!AE19,Validation!$K$4:$L$70,2,FALSE)</f>
        <v>28</v>
      </c>
      <c r="AF20" s="64">
        <f>VLOOKUP('Investment Appraisal (3)'!AF19,Validation!$K$4:$L$70,2,FALSE)</f>
        <v>29</v>
      </c>
      <c r="AG20" s="64">
        <f>VLOOKUP('Investment Appraisal (3)'!AG19,Validation!$K$4:$L$70,2,FALSE)</f>
        <v>30</v>
      </c>
      <c r="AH20" s="64">
        <f>VLOOKUP('Investment Appraisal (3)'!AH19,Validation!$K$4:$L$70,2,FALSE)</f>
        <v>31</v>
      </c>
      <c r="AI20" s="64">
        <f>VLOOKUP('Investment Appraisal (3)'!AI19,Validation!$K$4:$L$70,2,FALSE)</f>
        <v>32</v>
      </c>
      <c r="AJ20" s="64">
        <f>VLOOKUP('Investment Appraisal (3)'!AJ19,Validation!$K$4:$L$70,2,FALSE)</f>
        <v>33</v>
      </c>
      <c r="AK20" s="64">
        <f>VLOOKUP('Investment Appraisal (3)'!AK19,Validation!$K$4:$L$70,2,FALSE)</f>
        <v>34</v>
      </c>
      <c r="AL20" s="64">
        <f>VLOOKUP('Investment Appraisal (3)'!AL19,Validation!$K$4:$L$70,2,FALSE)</f>
        <v>35</v>
      </c>
      <c r="AM20" s="64">
        <f>VLOOKUP('Investment Appraisal (3)'!AM19,Validation!$K$4:$L$70,2,FALSE)</f>
        <v>36</v>
      </c>
      <c r="AN20" s="64">
        <f>VLOOKUP('Investment Appraisal (3)'!AN19,Validation!$K$4:$L$70,2,FALSE)</f>
        <v>37</v>
      </c>
      <c r="AO20" s="64">
        <f>VLOOKUP('Investment Appraisal (3)'!AO19,Validation!$K$4:$L$70,2,FALSE)</f>
        <v>38</v>
      </c>
      <c r="AP20" s="64">
        <f>VLOOKUP('Investment Appraisal (3)'!AP19,Validation!$K$4:$L$70,2,FALSE)</f>
        <v>39</v>
      </c>
      <c r="AQ20" s="64">
        <f>VLOOKUP('Investment Appraisal (3)'!AQ19,Validation!$K$4:$L$70,2,FALSE)</f>
        <v>40</v>
      </c>
      <c r="AR20" s="64">
        <f>VLOOKUP('Investment Appraisal (3)'!AR19,Validation!$K$4:$L$70,2,FALSE)</f>
        <v>41</v>
      </c>
      <c r="AS20" s="64">
        <f>VLOOKUP('Investment Appraisal (3)'!AS19,Validation!$K$4:$L$70,2,FALSE)</f>
        <v>42</v>
      </c>
      <c r="AT20" s="64">
        <f>VLOOKUP('Investment Appraisal (3)'!AT19,Validation!$K$4:$L$70,2,FALSE)</f>
        <v>43</v>
      </c>
      <c r="AU20" s="64">
        <f>VLOOKUP('Investment Appraisal (3)'!AU19,Validation!$K$4:$L$70,2,FALSE)</f>
        <v>44</v>
      </c>
      <c r="AV20" s="64">
        <f>VLOOKUP('Investment Appraisal (3)'!AV19,Validation!$K$4:$L$70,2,FALSE)</f>
        <v>45</v>
      </c>
      <c r="AW20" s="64">
        <f>VLOOKUP('Investment Appraisal (3)'!AW19,Validation!$K$4:$L$70,2,FALSE)</f>
        <v>46</v>
      </c>
      <c r="AX20" s="64">
        <f>VLOOKUP('Investment Appraisal (3)'!AX19,Validation!$K$4:$L$70,2,FALSE)</f>
        <v>47</v>
      </c>
      <c r="AY20" s="64">
        <f>VLOOKUP('Investment Appraisal (3)'!AY19,Validation!$K$4:$L$70,2,FALSE)</f>
        <v>48</v>
      </c>
      <c r="AZ20" s="64">
        <f>VLOOKUP('Investment Appraisal (3)'!AZ19,Validation!$K$4:$L$70,2,FALSE)</f>
        <v>49</v>
      </c>
      <c r="BA20" s="64">
        <f>VLOOKUP('Investment Appraisal (3)'!BA19,Validation!$K$4:$L$70,2,FALSE)</f>
        <v>50</v>
      </c>
      <c r="BB20" s="66"/>
    </row>
    <row r="21" spans="2:54" s="65" customFormat="1" ht="18.75">
      <c r="B21" s="63" t="s">
        <v>291</v>
      </c>
      <c r="C21" s="64"/>
      <c r="D21" s="64">
        <f>C10</f>
        <v>12000</v>
      </c>
      <c r="E21" s="64">
        <f>C10</f>
        <v>12000</v>
      </c>
      <c r="F21" s="64">
        <f>C10</f>
        <v>12000</v>
      </c>
      <c r="G21" s="64">
        <f>C12</f>
        <v>20000</v>
      </c>
      <c r="H21" s="64">
        <f>G21</f>
        <v>20000</v>
      </c>
      <c r="I21" s="64">
        <f t="shared" ref="I21:X22" si="1">H21</f>
        <v>20000</v>
      </c>
      <c r="J21" s="64">
        <f t="shared" si="1"/>
        <v>20000</v>
      </c>
      <c r="K21" s="64">
        <f t="shared" si="1"/>
        <v>20000</v>
      </c>
      <c r="L21" s="64">
        <f t="shared" si="1"/>
        <v>20000</v>
      </c>
      <c r="M21" s="64">
        <f t="shared" si="1"/>
        <v>20000</v>
      </c>
      <c r="N21" s="64">
        <f t="shared" si="1"/>
        <v>20000</v>
      </c>
      <c r="O21" s="64">
        <f>N21</f>
        <v>20000</v>
      </c>
      <c r="P21" s="64">
        <f t="shared" si="1"/>
        <v>20000</v>
      </c>
      <c r="Q21" s="64">
        <f>P21</f>
        <v>20000</v>
      </c>
      <c r="R21" s="64">
        <f t="shared" si="1"/>
        <v>20000</v>
      </c>
      <c r="S21" s="64">
        <f>R21</f>
        <v>20000</v>
      </c>
      <c r="T21" s="64">
        <f t="shared" si="1"/>
        <v>20000</v>
      </c>
      <c r="U21" s="64">
        <f>T21</f>
        <v>20000</v>
      </c>
      <c r="V21" s="64">
        <f t="shared" si="1"/>
        <v>20000</v>
      </c>
      <c r="W21" s="64">
        <f t="shared" si="1"/>
        <v>20000</v>
      </c>
      <c r="X21" s="64">
        <f t="shared" si="1"/>
        <v>20000</v>
      </c>
      <c r="Y21" s="64">
        <f t="shared" ref="Y21:AN22" si="2">X21</f>
        <v>20000</v>
      </c>
      <c r="Z21" s="64">
        <f t="shared" si="2"/>
        <v>20000</v>
      </c>
      <c r="AA21" s="64">
        <f t="shared" si="2"/>
        <v>20000</v>
      </c>
      <c r="AB21" s="64">
        <f t="shared" si="2"/>
        <v>20000</v>
      </c>
      <c r="AC21" s="64">
        <f t="shared" si="2"/>
        <v>20000</v>
      </c>
      <c r="AD21" s="64">
        <f t="shared" si="2"/>
        <v>20000</v>
      </c>
      <c r="AE21" s="64">
        <f t="shared" si="2"/>
        <v>20000</v>
      </c>
      <c r="AF21" s="64">
        <f t="shared" si="2"/>
        <v>20000</v>
      </c>
      <c r="AG21" s="64">
        <f t="shared" si="2"/>
        <v>20000</v>
      </c>
      <c r="AH21" s="64">
        <f t="shared" si="2"/>
        <v>20000</v>
      </c>
      <c r="AI21" s="64">
        <f t="shared" si="2"/>
        <v>20000</v>
      </c>
      <c r="AJ21" s="64">
        <f t="shared" si="2"/>
        <v>20000</v>
      </c>
      <c r="AK21" s="64">
        <f t="shared" si="2"/>
        <v>20000</v>
      </c>
      <c r="AL21" s="64">
        <f t="shared" si="2"/>
        <v>20000</v>
      </c>
      <c r="AM21" s="64">
        <f t="shared" si="2"/>
        <v>20000</v>
      </c>
      <c r="AN21" s="64">
        <f t="shared" si="2"/>
        <v>20000</v>
      </c>
      <c r="AO21" s="64">
        <f t="shared" ref="AO21:AZ22" si="3">AN21</f>
        <v>20000</v>
      </c>
      <c r="AP21" s="64">
        <f t="shared" si="3"/>
        <v>20000</v>
      </c>
      <c r="AQ21" s="64">
        <f t="shared" si="3"/>
        <v>20000</v>
      </c>
      <c r="AR21" s="64">
        <f t="shared" si="3"/>
        <v>20000</v>
      </c>
      <c r="AS21" s="64">
        <f t="shared" si="3"/>
        <v>20000</v>
      </c>
      <c r="AT21" s="64">
        <f t="shared" si="3"/>
        <v>20000</v>
      </c>
      <c r="AU21" s="64">
        <f t="shared" si="3"/>
        <v>20000</v>
      </c>
      <c r="AV21" s="64">
        <f t="shared" si="3"/>
        <v>20000</v>
      </c>
      <c r="AW21" s="64">
        <f t="shared" si="3"/>
        <v>20000</v>
      </c>
      <c r="AX21" s="64">
        <f t="shared" si="3"/>
        <v>20000</v>
      </c>
      <c r="AY21" s="64">
        <f t="shared" si="3"/>
        <v>20000</v>
      </c>
      <c r="AZ21" s="64">
        <f t="shared" si="3"/>
        <v>20000</v>
      </c>
      <c r="BA21" s="64" t="e">
        <f>#REF!</f>
        <v>#REF!</v>
      </c>
      <c r="BB21" s="66"/>
    </row>
    <row r="22" spans="2:54" s="65" customFormat="1" ht="18.75">
      <c r="B22" s="63" t="s">
        <v>157</v>
      </c>
      <c r="C22" s="64"/>
      <c r="D22" s="330">
        <f>'Inputs (3)'!O22</f>
        <v>0</v>
      </c>
      <c r="E22" s="330">
        <f>D22</f>
        <v>0</v>
      </c>
      <c r="F22" s="330">
        <f>E22</f>
        <v>0</v>
      </c>
      <c r="G22" s="330">
        <f>'Inputs (3)'!O24</f>
        <v>0</v>
      </c>
      <c r="H22" s="330">
        <f>G22</f>
        <v>0</v>
      </c>
      <c r="I22" s="330">
        <f t="shared" si="1"/>
        <v>0</v>
      </c>
      <c r="J22" s="330">
        <f t="shared" si="1"/>
        <v>0</v>
      </c>
      <c r="K22" s="330">
        <f t="shared" si="1"/>
        <v>0</v>
      </c>
      <c r="L22" s="330">
        <f t="shared" si="1"/>
        <v>0</v>
      </c>
      <c r="M22" s="330">
        <f t="shared" si="1"/>
        <v>0</v>
      </c>
      <c r="N22" s="330">
        <f t="shared" si="1"/>
        <v>0</v>
      </c>
      <c r="O22" s="330">
        <f>N22</f>
        <v>0</v>
      </c>
      <c r="P22" s="330">
        <f t="shared" si="1"/>
        <v>0</v>
      </c>
      <c r="Q22" s="330">
        <f>P22</f>
        <v>0</v>
      </c>
      <c r="R22" s="330">
        <f t="shared" si="1"/>
        <v>0</v>
      </c>
      <c r="S22" s="330">
        <f>R22</f>
        <v>0</v>
      </c>
      <c r="T22" s="330">
        <f t="shared" si="1"/>
        <v>0</v>
      </c>
      <c r="U22" s="330">
        <f>T22</f>
        <v>0</v>
      </c>
      <c r="V22" s="330">
        <f t="shared" si="1"/>
        <v>0</v>
      </c>
      <c r="W22" s="330">
        <f t="shared" si="1"/>
        <v>0</v>
      </c>
      <c r="X22" s="330">
        <f t="shared" si="1"/>
        <v>0</v>
      </c>
      <c r="Y22" s="330">
        <f t="shared" si="2"/>
        <v>0</v>
      </c>
      <c r="Z22" s="330">
        <f t="shared" si="2"/>
        <v>0</v>
      </c>
      <c r="AA22" s="330">
        <f t="shared" si="2"/>
        <v>0</v>
      </c>
      <c r="AB22" s="330">
        <f t="shared" si="2"/>
        <v>0</v>
      </c>
      <c r="AC22" s="330">
        <f t="shared" si="2"/>
        <v>0</v>
      </c>
      <c r="AD22" s="330">
        <f t="shared" si="2"/>
        <v>0</v>
      </c>
      <c r="AE22" s="330">
        <f t="shared" si="2"/>
        <v>0</v>
      </c>
      <c r="AF22" s="330">
        <f t="shared" si="2"/>
        <v>0</v>
      </c>
      <c r="AG22" s="330">
        <f t="shared" si="2"/>
        <v>0</v>
      </c>
      <c r="AH22" s="330">
        <f t="shared" si="2"/>
        <v>0</v>
      </c>
      <c r="AI22" s="330">
        <f t="shared" si="2"/>
        <v>0</v>
      </c>
      <c r="AJ22" s="330">
        <f t="shared" si="2"/>
        <v>0</v>
      </c>
      <c r="AK22" s="330">
        <f t="shared" si="2"/>
        <v>0</v>
      </c>
      <c r="AL22" s="330">
        <f t="shared" si="2"/>
        <v>0</v>
      </c>
      <c r="AM22" s="330">
        <f t="shared" si="2"/>
        <v>0</v>
      </c>
      <c r="AN22" s="330">
        <f t="shared" si="2"/>
        <v>0</v>
      </c>
      <c r="AO22" s="330">
        <f t="shared" si="3"/>
        <v>0</v>
      </c>
      <c r="AP22" s="330">
        <f t="shared" si="3"/>
        <v>0</v>
      </c>
      <c r="AQ22" s="330">
        <f t="shared" si="3"/>
        <v>0</v>
      </c>
      <c r="AR22" s="330">
        <f t="shared" si="3"/>
        <v>0</v>
      </c>
      <c r="AS22" s="330">
        <f t="shared" si="3"/>
        <v>0</v>
      </c>
      <c r="AT22" s="330">
        <f t="shared" si="3"/>
        <v>0</v>
      </c>
      <c r="AU22" s="330">
        <f t="shared" si="3"/>
        <v>0</v>
      </c>
      <c r="AV22" s="330">
        <f t="shared" si="3"/>
        <v>0</v>
      </c>
      <c r="AW22" s="330">
        <f t="shared" si="3"/>
        <v>0</v>
      </c>
      <c r="AX22" s="330">
        <f t="shared" si="3"/>
        <v>0</v>
      </c>
      <c r="AY22" s="330">
        <f t="shared" si="3"/>
        <v>0</v>
      </c>
      <c r="AZ22" s="330">
        <f t="shared" si="3"/>
        <v>0</v>
      </c>
      <c r="BA22" s="330" t="e">
        <f>#REF!</f>
        <v>#REF!</v>
      </c>
      <c r="BB22" s="66"/>
    </row>
    <row r="23" spans="2:54" ht="18.75">
      <c r="BB23" s="40"/>
    </row>
    <row r="24" spans="2:54" ht="18.75">
      <c r="B24" s="55" t="s">
        <v>473</v>
      </c>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67"/>
    </row>
    <row r="25" spans="2:54" s="60" customFormat="1" ht="18.75">
      <c r="B25" s="510" t="s">
        <v>86</v>
      </c>
      <c r="D25" s="511">
        <v>-10000</v>
      </c>
      <c r="E25" s="511">
        <v>-20000</v>
      </c>
      <c r="F25" s="511">
        <v>-2000</v>
      </c>
      <c r="BB25" s="512">
        <f>SUM(D25:BA25)</f>
        <v>-32000</v>
      </c>
    </row>
    <row r="26" spans="2:54" s="60" customFormat="1" ht="18.75">
      <c r="B26" s="510" t="s">
        <v>87</v>
      </c>
      <c r="D26" s="511"/>
      <c r="E26" s="511"/>
      <c r="F26" s="511"/>
      <c r="BB26" s="512">
        <f>SUM(D26:BA26)</f>
        <v>0</v>
      </c>
    </row>
    <row r="27" spans="2:54" s="60" customFormat="1" ht="18.75">
      <c r="B27" s="510" t="s">
        <v>88</v>
      </c>
      <c r="D27" s="511"/>
      <c r="E27" s="511"/>
      <c r="F27" s="511"/>
      <c r="BB27" s="512">
        <f>SUM(D27:BA27)</f>
        <v>0</v>
      </c>
    </row>
    <row r="28" spans="2:54" s="60" customFormat="1" ht="30.75">
      <c r="B28" s="513" t="s">
        <v>89</v>
      </c>
      <c r="D28" s="511"/>
      <c r="E28" s="511"/>
      <c r="F28" s="511"/>
      <c r="BB28" s="512">
        <f>SUM(D28:BA28)</f>
        <v>0</v>
      </c>
    </row>
    <row r="29" spans="2:54" s="60" customFormat="1" ht="18.75">
      <c r="B29" s="510" t="s">
        <v>90</v>
      </c>
      <c r="D29" s="511"/>
      <c r="E29" s="511"/>
      <c r="F29" s="511"/>
      <c r="BB29" s="512">
        <f>SUM(D29:BA29)</f>
        <v>0</v>
      </c>
    </row>
    <row r="30" spans="2:54" s="60" customFormat="1" ht="18.75">
      <c r="B30" s="514" t="s">
        <v>91</v>
      </c>
      <c r="C30" s="86"/>
      <c r="D30" s="86">
        <f>SUM(D25:D29)</f>
        <v>-10000</v>
      </c>
      <c r="E30" s="86">
        <f t="shared" ref="E30:BA30" si="4">SUM(E25:E29)</f>
        <v>-20000</v>
      </c>
      <c r="F30" s="86">
        <f t="shared" si="4"/>
        <v>-2000</v>
      </c>
      <c r="G30" s="86">
        <f t="shared" si="4"/>
        <v>0</v>
      </c>
      <c r="H30" s="86">
        <f t="shared" si="4"/>
        <v>0</v>
      </c>
      <c r="I30" s="86">
        <f t="shared" si="4"/>
        <v>0</v>
      </c>
      <c r="J30" s="86">
        <f t="shared" si="4"/>
        <v>0</v>
      </c>
      <c r="K30" s="86">
        <f t="shared" si="4"/>
        <v>0</v>
      </c>
      <c r="L30" s="86">
        <f t="shared" si="4"/>
        <v>0</v>
      </c>
      <c r="M30" s="86">
        <f t="shared" si="4"/>
        <v>0</v>
      </c>
      <c r="N30" s="86">
        <f t="shared" si="4"/>
        <v>0</v>
      </c>
      <c r="O30" s="86">
        <f t="shared" si="4"/>
        <v>0</v>
      </c>
      <c r="P30" s="86">
        <f t="shared" si="4"/>
        <v>0</v>
      </c>
      <c r="Q30" s="86">
        <f t="shared" si="4"/>
        <v>0</v>
      </c>
      <c r="R30" s="86">
        <f t="shared" si="4"/>
        <v>0</v>
      </c>
      <c r="S30" s="86">
        <f t="shared" si="4"/>
        <v>0</v>
      </c>
      <c r="T30" s="86">
        <f t="shared" si="4"/>
        <v>0</v>
      </c>
      <c r="U30" s="86">
        <f t="shared" si="4"/>
        <v>0</v>
      </c>
      <c r="V30" s="86">
        <f t="shared" si="4"/>
        <v>0</v>
      </c>
      <c r="W30" s="86">
        <f t="shared" si="4"/>
        <v>0</v>
      </c>
      <c r="X30" s="86">
        <f t="shared" si="4"/>
        <v>0</v>
      </c>
      <c r="Y30" s="86">
        <f t="shared" si="4"/>
        <v>0</v>
      </c>
      <c r="Z30" s="86">
        <f t="shared" si="4"/>
        <v>0</v>
      </c>
      <c r="AA30" s="86">
        <f t="shared" si="4"/>
        <v>0</v>
      </c>
      <c r="AB30" s="86">
        <f t="shared" si="4"/>
        <v>0</v>
      </c>
      <c r="AC30" s="86">
        <f t="shared" si="4"/>
        <v>0</v>
      </c>
      <c r="AD30" s="86">
        <f t="shared" si="4"/>
        <v>0</v>
      </c>
      <c r="AE30" s="86">
        <f t="shared" si="4"/>
        <v>0</v>
      </c>
      <c r="AF30" s="86">
        <f t="shared" si="4"/>
        <v>0</v>
      </c>
      <c r="AG30" s="86">
        <f t="shared" si="4"/>
        <v>0</v>
      </c>
      <c r="AH30" s="86">
        <f t="shared" si="4"/>
        <v>0</v>
      </c>
      <c r="AI30" s="86">
        <f t="shared" si="4"/>
        <v>0</v>
      </c>
      <c r="AJ30" s="86">
        <f t="shared" si="4"/>
        <v>0</v>
      </c>
      <c r="AK30" s="86">
        <f t="shared" si="4"/>
        <v>0</v>
      </c>
      <c r="AL30" s="86">
        <f t="shared" si="4"/>
        <v>0</v>
      </c>
      <c r="AM30" s="86">
        <f t="shared" si="4"/>
        <v>0</v>
      </c>
      <c r="AN30" s="86">
        <f t="shared" si="4"/>
        <v>0</v>
      </c>
      <c r="AO30" s="86">
        <f t="shared" si="4"/>
        <v>0</v>
      </c>
      <c r="AP30" s="86">
        <f t="shared" si="4"/>
        <v>0</v>
      </c>
      <c r="AQ30" s="86">
        <f t="shared" si="4"/>
        <v>0</v>
      </c>
      <c r="AR30" s="86">
        <f t="shared" si="4"/>
        <v>0</v>
      </c>
      <c r="AS30" s="86">
        <f t="shared" si="4"/>
        <v>0</v>
      </c>
      <c r="AT30" s="86">
        <f t="shared" si="4"/>
        <v>0</v>
      </c>
      <c r="AU30" s="86">
        <f t="shared" si="4"/>
        <v>0</v>
      </c>
      <c r="AV30" s="86">
        <f t="shared" si="4"/>
        <v>0</v>
      </c>
      <c r="AW30" s="86">
        <f t="shared" si="4"/>
        <v>0</v>
      </c>
      <c r="AX30" s="86">
        <f t="shared" si="4"/>
        <v>0</v>
      </c>
      <c r="AY30" s="86">
        <f t="shared" si="4"/>
        <v>0</v>
      </c>
      <c r="AZ30" s="86">
        <f t="shared" si="4"/>
        <v>0</v>
      </c>
      <c r="BA30" s="86">
        <f t="shared" si="4"/>
        <v>0</v>
      </c>
      <c r="BB30" s="515">
        <f>SUM(BB25:BB29)</f>
        <v>-32000</v>
      </c>
    </row>
    <row r="31" spans="2:54" s="60" customFormat="1" ht="18.75">
      <c r="BB31" s="512"/>
    </row>
    <row r="32" spans="2:54" s="60" customFormat="1" ht="18.75">
      <c r="B32" s="510" t="s">
        <v>490</v>
      </c>
      <c r="D32" s="60">
        <f>HLOOKUP(D19,'Inputs (3)'!405:421,17,FALSE)</f>
        <v>-562.5</v>
      </c>
      <c r="E32" s="60">
        <f>HLOOKUP(E19,'Inputs (3)'!405:421,17,FALSE)</f>
        <v>-615</v>
      </c>
      <c r="F32" s="60">
        <f>HLOOKUP(F19,'Inputs (3)'!405:421,17,FALSE)</f>
        <v>-690</v>
      </c>
      <c r="G32" s="60">
        <f>HLOOKUP(G19,'Inputs (3)'!405:421,17,FALSE)</f>
        <v>-765</v>
      </c>
      <c r="H32" s="60">
        <f>HLOOKUP(H19,'Inputs (3)'!405:421,17,FALSE)</f>
        <v>0</v>
      </c>
      <c r="I32" s="60">
        <f>HLOOKUP(I19,'Inputs (3)'!405:421,17,FALSE)</f>
        <v>0</v>
      </c>
      <c r="J32" s="60">
        <f>HLOOKUP(J19,'Inputs (3)'!405:421,17,FALSE)</f>
        <v>0</v>
      </c>
      <c r="K32" s="60">
        <f>HLOOKUP(K19,'Inputs (3)'!405:421,17,FALSE)</f>
        <v>0</v>
      </c>
      <c r="L32" s="60">
        <f>HLOOKUP(L19,'Inputs (3)'!405:421,17,FALSE)</f>
        <v>0</v>
      </c>
      <c r="M32" s="60">
        <f>HLOOKUP(M19,'Inputs (3)'!405:421,17,FALSE)</f>
        <v>0</v>
      </c>
      <c r="N32" s="60">
        <f>HLOOKUP(N19,'Inputs (3)'!405:421,17,FALSE)</f>
        <v>0</v>
      </c>
      <c r="O32" s="60">
        <f>HLOOKUP(O19,'Inputs (3)'!405:421,17,FALSE)</f>
        <v>0</v>
      </c>
      <c r="P32" s="60">
        <f>HLOOKUP(P19,'Inputs (3)'!405:421,17,FALSE)</f>
        <v>0</v>
      </c>
      <c r="Q32" s="60">
        <f>HLOOKUP(Q19,'Inputs (3)'!405:421,17,FALSE)</f>
        <v>0</v>
      </c>
      <c r="R32" s="60">
        <f>HLOOKUP(R19,'Inputs (3)'!405:421,17,FALSE)</f>
        <v>0</v>
      </c>
      <c r="S32" s="60">
        <f>HLOOKUP(S19,'Inputs (3)'!405:421,17,FALSE)</f>
        <v>0</v>
      </c>
      <c r="T32" s="60">
        <f>HLOOKUP(T19,'Inputs (3)'!405:421,17,FALSE)</f>
        <v>0</v>
      </c>
      <c r="U32" s="60">
        <f>HLOOKUP(U19,'Inputs (3)'!405:421,17,FALSE)</f>
        <v>0</v>
      </c>
      <c r="V32" s="60">
        <f>HLOOKUP(V19,'Inputs (3)'!405:421,17,FALSE)</f>
        <v>0</v>
      </c>
      <c r="W32" s="60">
        <f>HLOOKUP(W19,'Inputs (3)'!405:421,17,FALSE)</f>
        <v>0</v>
      </c>
      <c r="X32" s="60">
        <f>HLOOKUP(X19,'Inputs (3)'!405:421,17,FALSE)</f>
        <v>0</v>
      </c>
      <c r="Y32" s="60">
        <f>HLOOKUP(Y19,'Inputs (3)'!405:421,17,FALSE)</f>
        <v>0</v>
      </c>
      <c r="Z32" s="60">
        <f>HLOOKUP(Z19,'Inputs (3)'!405:421,17,FALSE)</f>
        <v>0</v>
      </c>
      <c r="AA32" s="60">
        <f>HLOOKUP(AA19,'Inputs (3)'!405:421,17,FALSE)</f>
        <v>0</v>
      </c>
      <c r="AB32" s="60">
        <f>HLOOKUP(AB19,'Inputs (3)'!405:421,17,FALSE)</f>
        <v>0</v>
      </c>
      <c r="AC32" s="60">
        <f>HLOOKUP(AC19,'Inputs (3)'!405:421,17,FALSE)</f>
        <v>0</v>
      </c>
      <c r="AD32" s="60">
        <f>HLOOKUP(AD19,'Inputs (3)'!405:421,17,FALSE)</f>
        <v>0</v>
      </c>
      <c r="AE32" s="60">
        <f>HLOOKUP(AE19,'Inputs (3)'!405:421,17,FALSE)</f>
        <v>0</v>
      </c>
      <c r="AF32" s="60">
        <f>HLOOKUP(AF19,'Inputs (3)'!405:421,17,FALSE)</f>
        <v>0</v>
      </c>
      <c r="AG32" s="60">
        <f>HLOOKUP(AG19,'Inputs (3)'!405:421,17,FALSE)</f>
        <v>0</v>
      </c>
      <c r="AH32" s="60">
        <f>HLOOKUP(AH19,'Inputs (3)'!405:421,17,FALSE)</f>
        <v>0</v>
      </c>
      <c r="AI32" s="60">
        <f>HLOOKUP(AI19,'Inputs (3)'!405:421,17,FALSE)</f>
        <v>0</v>
      </c>
      <c r="AJ32" s="60">
        <f>HLOOKUP(AJ19,'Inputs (3)'!405:421,17,FALSE)</f>
        <v>0</v>
      </c>
      <c r="AK32" s="60">
        <f>HLOOKUP(AK19,'Inputs (3)'!405:421,17,FALSE)</f>
        <v>0</v>
      </c>
      <c r="AL32" s="60">
        <f>HLOOKUP(AL19,'Inputs (3)'!405:421,17,FALSE)</f>
        <v>0</v>
      </c>
      <c r="AM32" s="60">
        <f>HLOOKUP(AM19,'Inputs (3)'!405:421,17,FALSE)</f>
        <v>0</v>
      </c>
      <c r="AN32" s="60">
        <f>HLOOKUP(AN19,'Inputs (3)'!405:421,17,FALSE)</f>
        <v>0</v>
      </c>
      <c r="AO32" s="60">
        <f>HLOOKUP(AO19,'Inputs (3)'!405:421,17,FALSE)</f>
        <v>0</v>
      </c>
      <c r="AP32" s="60">
        <f>HLOOKUP(AP19,'Inputs (3)'!405:421,17,FALSE)</f>
        <v>0</v>
      </c>
      <c r="AQ32" s="60">
        <f>HLOOKUP(AQ19,'Inputs (3)'!405:421,17,FALSE)</f>
        <v>0</v>
      </c>
      <c r="AR32" s="60">
        <f>HLOOKUP(AR19,'Inputs (3)'!405:421,17,FALSE)</f>
        <v>0</v>
      </c>
      <c r="AS32" s="60">
        <f>HLOOKUP(AS19,'Inputs (3)'!405:421,17,FALSE)</f>
        <v>0</v>
      </c>
      <c r="AT32" s="60">
        <f>HLOOKUP(AT19,'Inputs (3)'!405:421,17,FALSE)</f>
        <v>0</v>
      </c>
      <c r="AU32" s="60">
        <f>HLOOKUP(AU19,'Inputs (3)'!405:421,17,FALSE)</f>
        <v>0</v>
      </c>
      <c r="AV32" s="60">
        <f>HLOOKUP(AV19,'Inputs (3)'!405:421,17,FALSE)</f>
        <v>0</v>
      </c>
      <c r="AW32" s="60">
        <f>HLOOKUP(AW19,'Inputs (3)'!405:421,17,FALSE)</f>
        <v>0</v>
      </c>
      <c r="AX32" s="60">
        <f>HLOOKUP(AX19,'Inputs (3)'!405:421,17,FALSE)</f>
        <v>0</v>
      </c>
      <c r="AY32" s="60">
        <f>HLOOKUP(AY19,'Inputs (3)'!405:421,17,FALSE)</f>
        <v>0</v>
      </c>
      <c r="AZ32" s="60">
        <f>HLOOKUP(AZ19,'Inputs (3)'!405:421,17,FALSE)</f>
        <v>0</v>
      </c>
      <c r="BA32" s="60">
        <f>HLOOKUP(BA19,'Inputs (3)'!405:421,17,FALSE)</f>
        <v>0</v>
      </c>
      <c r="BB32" s="512">
        <f>SUM(D32:BA32)</f>
        <v>-2632.5</v>
      </c>
    </row>
    <row r="33" spans="2:54" s="60" customFormat="1" ht="18.75">
      <c r="BB33" s="512"/>
    </row>
    <row r="34" spans="2:54" s="60" customFormat="1" ht="18.75">
      <c r="B34" s="516" t="s">
        <v>92</v>
      </c>
      <c r="C34" s="517"/>
      <c r="D34" s="517">
        <f>D30+D32</f>
        <v>-10562.5</v>
      </c>
      <c r="E34" s="517">
        <f t="shared" ref="E34:BB34" si="5">E30+E32</f>
        <v>-20615</v>
      </c>
      <c r="F34" s="517">
        <f t="shared" si="5"/>
        <v>-2690</v>
      </c>
      <c r="G34" s="517">
        <f t="shared" si="5"/>
        <v>-765</v>
      </c>
      <c r="H34" s="517">
        <f t="shared" si="5"/>
        <v>0</v>
      </c>
      <c r="I34" s="517">
        <f t="shared" si="5"/>
        <v>0</v>
      </c>
      <c r="J34" s="517">
        <f t="shared" si="5"/>
        <v>0</v>
      </c>
      <c r="K34" s="517">
        <f t="shared" si="5"/>
        <v>0</v>
      </c>
      <c r="L34" s="517">
        <f t="shared" si="5"/>
        <v>0</v>
      </c>
      <c r="M34" s="517">
        <f t="shared" si="5"/>
        <v>0</v>
      </c>
      <c r="N34" s="517">
        <f t="shared" si="5"/>
        <v>0</v>
      </c>
      <c r="O34" s="517">
        <f t="shared" si="5"/>
        <v>0</v>
      </c>
      <c r="P34" s="517">
        <f t="shared" si="5"/>
        <v>0</v>
      </c>
      <c r="Q34" s="517">
        <f t="shared" si="5"/>
        <v>0</v>
      </c>
      <c r="R34" s="517">
        <f t="shared" si="5"/>
        <v>0</v>
      </c>
      <c r="S34" s="517">
        <f t="shared" si="5"/>
        <v>0</v>
      </c>
      <c r="T34" s="517">
        <f t="shared" si="5"/>
        <v>0</v>
      </c>
      <c r="U34" s="517">
        <f t="shared" si="5"/>
        <v>0</v>
      </c>
      <c r="V34" s="517">
        <f t="shared" si="5"/>
        <v>0</v>
      </c>
      <c r="W34" s="517">
        <f t="shared" si="5"/>
        <v>0</v>
      </c>
      <c r="X34" s="517">
        <f t="shared" si="5"/>
        <v>0</v>
      </c>
      <c r="Y34" s="517">
        <f t="shared" si="5"/>
        <v>0</v>
      </c>
      <c r="Z34" s="517">
        <f t="shared" si="5"/>
        <v>0</v>
      </c>
      <c r="AA34" s="517">
        <f t="shared" si="5"/>
        <v>0</v>
      </c>
      <c r="AB34" s="517">
        <f t="shared" si="5"/>
        <v>0</v>
      </c>
      <c r="AC34" s="517">
        <f t="shared" si="5"/>
        <v>0</v>
      </c>
      <c r="AD34" s="517">
        <f t="shared" si="5"/>
        <v>0</v>
      </c>
      <c r="AE34" s="517">
        <f t="shared" si="5"/>
        <v>0</v>
      </c>
      <c r="AF34" s="517">
        <f t="shared" si="5"/>
        <v>0</v>
      </c>
      <c r="AG34" s="517">
        <f t="shared" si="5"/>
        <v>0</v>
      </c>
      <c r="AH34" s="517">
        <f t="shared" si="5"/>
        <v>0</v>
      </c>
      <c r="AI34" s="517">
        <f t="shared" si="5"/>
        <v>0</v>
      </c>
      <c r="AJ34" s="517">
        <f t="shared" si="5"/>
        <v>0</v>
      </c>
      <c r="AK34" s="517">
        <f t="shared" si="5"/>
        <v>0</v>
      </c>
      <c r="AL34" s="517">
        <f t="shared" si="5"/>
        <v>0</v>
      </c>
      <c r="AM34" s="517">
        <f t="shared" si="5"/>
        <v>0</v>
      </c>
      <c r="AN34" s="517">
        <f t="shared" si="5"/>
        <v>0</v>
      </c>
      <c r="AO34" s="517">
        <f t="shared" si="5"/>
        <v>0</v>
      </c>
      <c r="AP34" s="517">
        <f t="shared" si="5"/>
        <v>0</v>
      </c>
      <c r="AQ34" s="517">
        <f t="shared" si="5"/>
        <v>0</v>
      </c>
      <c r="AR34" s="517">
        <f t="shared" si="5"/>
        <v>0</v>
      </c>
      <c r="AS34" s="517">
        <f t="shared" si="5"/>
        <v>0</v>
      </c>
      <c r="AT34" s="517">
        <f t="shared" si="5"/>
        <v>0</v>
      </c>
      <c r="AU34" s="517">
        <f t="shared" si="5"/>
        <v>0</v>
      </c>
      <c r="AV34" s="517">
        <f t="shared" si="5"/>
        <v>0</v>
      </c>
      <c r="AW34" s="517">
        <f t="shared" si="5"/>
        <v>0</v>
      </c>
      <c r="AX34" s="517">
        <f t="shared" si="5"/>
        <v>0</v>
      </c>
      <c r="AY34" s="517">
        <f t="shared" si="5"/>
        <v>0</v>
      </c>
      <c r="AZ34" s="517">
        <f t="shared" si="5"/>
        <v>0</v>
      </c>
      <c r="BA34" s="517">
        <f t="shared" si="5"/>
        <v>0</v>
      </c>
      <c r="BB34" s="518">
        <f t="shared" si="5"/>
        <v>-34632.5</v>
      </c>
    </row>
    <row r="35" spans="2:54" s="60" customFormat="1" ht="18.75">
      <c r="BB35" s="512"/>
    </row>
    <row r="36" spans="2:54" s="60" customFormat="1" ht="18.75">
      <c r="BB36" s="512"/>
    </row>
    <row r="37" spans="2:54" s="60" customFormat="1" ht="18.75">
      <c r="B37" s="519" t="s">
        <v>93</v>
      </c>
      <c r="C37" s="519"/>
      <c r="D37" s="519"/>
      <c r="E37" s="519"/>
      <c r="F37" s="519"/>
      <c r="G37" s="519"/>
      <c r="H37" s="519"/>
      <c r="I37" s="519"/>
      <c r="J37" s="519"/>
      <c r="K37" s="519"/>
      <c r="L37" s="519"/>
      <c r="M37" s="519"/>
      <c r="N37" s="519"/>
      <c r="O37" s="519"/>
      <c r="P37" s="519"/>
      <c r="Q37" s="519"/>
      <c r="R37" s="519"/>
      <c r="S37" s="519"/>
      <c r="T37" s="519"/>
      <c r="U37" s="519"/>
      <c r="V37" s="519"/>
      <c r="W37" s="519"/>
      <c r="X37" s="519"/>
      <c r="Y37" s="519"/>
      <c r="Z37" s="519"/>
      <c r="AA37" s="519"/>
      <c r="AB37" s="519"/>
      <c r="AC37" s="519"/>
      <c r="AD37" s="519"/>
      <c r="AE37" s="519"/>
      <c r="AF37" s="519"/>
      <c r="AG37" s="519"/>
      <c r="AH37" s="519"/>
      <c r="AI37" s="519"/>
      <c r="AJ37" s="519"/>
      <c r="AK37" s="519"/>
      <c r="AL37" s="519"/>
      <c r="AM37" s="519"/>
      <c r="AN37" s="519"/>
      <c r="AO37" s="519"/>
      <c r="AP37" s="519"/>
      <c r="AQ37" s="519"/>
      <c r="AR37" s="519"/>
      <c r="AS37" s="519"/>
      <c r="AT37" s="519"/>
      <c r="AU37" s="519"/>
      <c r="AV37" s="519"/>
      <c r="AW37" s="519"/>
      <c r="AX37" s="519"/>
      <c r="AY37" s="519"/>
      <c r="AZ37" s="519"/>
      <c r="BA37" s="519"/>
      <c r="BB37" s="520"/>
    </row>
    <row r="38" spans="2:54" s="60" customFormat="1" ht="18.75">
      <c r="B38" s="60" t="s">
        <v>94</v>
      </c>
      <c r="L38" s="60">
        <f>-VLOOKUP(L19,'Refurb Costs'!$A:$H,4)*$C$12</f>
        <v>-0.51276346586873445</v>
      </c>
      <c r="Q38" s="60">
        <f>-VLOOKUP(Q19,'Refurb Costs'!$A:$H,4)*$C$12</f>
        <v>-0.58014479655414752</v>
      </c>
      <c r="V38" s="60">
        <f>-VLOOKUP(V19,'Refurb Costs'!$A:$H,4)*$C$12</f>
        <v>-0.65638058748712313</v>
      </c>
      <c r="AA38" s="60">
        <f>-VLOOKUP(AA19,'Refurb Costs'!$A:$H,4)*$C$12</f>
        <v>-0.74263438746490407</v>
      </c>
      <c r="AF38" s="60">
        <f>-VLOOKUP(AF19,'Refurb Costs'!$A:$H,4)*$C$12</f>
        <v>-0.84022264515279077</v>
      </c>
      <c r="AK38" s="60">
        <f>-VLOOKUP(AK19,'Refurb Costs'!$A:$H,4)*$C$12</f>
        <v>-0.95063480138255241</v>
      </c>
      <c r="AP38" s="60">
        <f>-VLOOKUP(AP19,'Refurb Costs'!$A:$H,4)*$C$12</f>
        <v>-1.0755560217438676</v>
      </c>
      <c r="AU38" s="60">
        <f>-VLOOKUP(AU19,'Refurb Costs'!$A:$H,4)*$C$12</f>
        <v>-1.2168929164249784</v>
      </c>
      <c r="AZ38" s="60">
        <f>-VLOOKUP(AZ19,'Refurb Costs'!$A:$H,4)*$C$12</f>
        <v>-1.3768026398516453</v>
      </c>
      <c r="BB38" s="512">
        <f>SUM(D38:BA38)</f>
        <v>-7.9520322619307438</v>
      </c>
    </row>
    <row r="39" spans="2:54" s="60" customFormat="1" ht="18.75">
      <c r="B39" s="60" t="s">
        <v>95</v>
      </c>
      <c r="Q39" s="60">
        <f>-VLOOKUP(Q19,'Refurb Costs'!$A:$H,6)*$C$12</f>
        <v>-3.4537441737379018</v>
      </c>
      <c r="AA39" s="60">
        <f>-VLOOKUP(AA19,'Refurb Costs'!$A:$H,6)*$C$12</f>
        <v>-5.6257853268655635</v>
      </c>
      <c r="AK39" s="60">
        <f>-VLOOKUP(AK19,'Refurb Costs'!$A:$H,6)*$C$12</f>
        <v>-9.163811490334691</v>
      </c>
      <c r="AU39" s="60">
        <f>-VLOOKUP(AU19,'Refurb Costs'!$A:$H,6)*$C$12</f>
        <v>-14.926883297407562</v>
      </c>
      <c r="BB39" s="512">
        <f>SUM(D39:BA39)</f>
        <v>-33.170224288345722</v>
      </c>
    </row>
    <row r="40" spans="2:54" s="60" customFormat="1" ht="18.75">
      <c r="B40" s="60" t="s">
        <v>96</v>
      </c>
      <c r="AA40" s="60">
        <f>-VLOOKUP(AA19,'Refurb Costs'!$A:$H,8)*$C$12</f>
        <v>-10.411720764838668</v>
      </c>
      <c r="AU40" s="60">
        <f>-VLOOKUP(AU19,'Refurb Costs'!$A:$H,8)*$C$12</f>
        <v>-27.625394811950969</v>
      </c>
      <c r="BB40" s="512">
        <f>SUM(D40:BA40)</f>
        <v>-38.037115576789638</v>
      </c>
    </row>
    <row r="41" spans="2:54" s="60" customFormat="1" ht="18.75">
      <c r="BB41" s="512">
        <f>SUM(D41:BA41)</f>
        <v>0</v>
      </c>
    </row>
    <row r="42" spans="2:54" s="60" customFormat="1" ht="18.75">
      <c r="B42" s="516" t="s">
        <v>103</v>
      </c>
      <c r="C42" s="517"/>
      <c r="D42" s="517">
        <f>SUM(D38:D40)</f>
        <v>0</v>
      </c>
      <c r="E42" s="517">
        <f t="shared" ref="E42:BA42" si="6">SUM(E38:E40)</f>
        <v>0</v>
      </c>
      <c r="F42" s="517">
        <f t="shared" si="6"/>
        <v>0</v>
      </c>
      <c r="G42" s="517">
        <f t="shared" si="6"/>
        <v>0</v>
      </c>
      <c r="H42" s="517">
        <f t="shared" si="6"/>
        <v>0</v>
      </c>
      <c r="I42" s="517">
        <f t="shared" si="6"/>
        <v>0</v>
      </c>
      <c r="J42" s="517">
        <f t="shared" si="6"/>
        <v>0</v>
      </c>
      <c r="K42" s="517">
        <f t="shared" si="6"/>
        <v>0</v>
      </c>
      <c r="L42" s="517">
        <f t="shared" si="6"/>
        <v>-0.51276346586873445</v>
      </c>
      <c r="M42" s="517">
        <f t="shared" si="6"/>
        <v>0</v>
      </c>
      <c r="N42" s="517">
        <f t="shared" si="6"/>
        <v>0</v>
      </c>
      <c r="O42" s="517">
        <f t="shared" si="6"/>
        <v>0</v>
      </c>
      <c r="P42" s="517">
        <f t="shared" si="6"/>
        <v>0</v>
      </c>
      <c r="Q42" s="517">
        <f>SUM(Q38:Q40)</f>
        <v>-4.0338889702920495</v>
      </c>
      <c r="R42" s="517">
        <f t="shared" si="6"/>
        <v>0</v>
      </c>
      <c r="S42" s="517">
        <f t="shared" si="6"/>
        <v>0</v>
      </c>
      <c r="T42" s="517">
        <f t="shared" si="6"/>
        <v>0</v>
      </c>
      <c r="U42" s="517">
        <f t="shared" si="6"/>
        <v>0</v>
      </c>
      <c r="V42" s="517">
        <f>SUM(V38:V40)</f>
        <v>-0.65638058748712313</v>
      </c>
      <c r="W42" s="517">
        <f t="shared" si="6"/>
        <v>0</v>
      </c>
      <c r="X42" s="517">
        <f t="shared" si="6"/>
        <v>0</v>
      </c>
      <c r="Y42" s="517">
        <f t="shared" si="6"/>
        <v>0</v>
      </c>
      <c r="Z42" s="517">
        <f t="shared" si="6"/>
        <v>0</v>
      </c>
      <c r="AA42" s="517">
        <f>SUM(AA38:AA40)</f>
        <v>-16.780140479169134</v>
      </c>
      <c r="AB42" s="517">
        <f t="shared" si="6"/>
        <v>0</v>
      </c>
      <c r="AC42" s="517">
        <f t="shared" si="6"/>
        <v>0</v>
      </c>
      <c r="AD42" s="517">
        <f t="shared" si="6"/>
        <v>0</v>
      </c>
      <c r="AE42" s="517">
        <f t="shared" si="6"/>
        <v>0</v>
      </c>
      <c r="AF42" s="517">
        <f>SUM(AF38:AF40)</f>
        <v>-0.84022264515279077</v>
      </c>
      <c r="AG42" s="517">
        <f t="shared" si="6"/>
        <v>0</v>
      </c>
      <c r="AH42" s="517">
        <f t="shared" si="6"/>
        <v>0</v>
      </c>
      <c r="AI42" s="517">
        <f t="shared" si="6"/>
        <v>0</v>
      </c>
      <c r="AJ42" s="517">
        <f t="shared" si="6"/>
        <v>0</v>
      </c>
      <c r="AK42" s="517">
        <f t="shared" si="6"/>
        <v>-10.114446291717243</v>
      </c>
      <c r="AL42" s="517">
        <f t="shared" si="6"/>
        <v>0</v>
      </c>
      <c r="AM42" s="517">
        <f t="shared" si="6"/>
        <v>0</v>
      </c>
      <c r="AN42" s="517">
        <f t="shared" si="6"/>
        <v>0</v>
      </c>
      <c r="AO42" s="517">
        <f t="shared" si="6"/>
        <v>0</v>
      </c>
      <c r="AP42" s="517">
        <f t="shared" si="6"/>
        <v>-1.0755560217438676</v>
      </c>
      <c r="AQ42" s="517">
        <f t="shared" si="6"/>
        <v>0</v>
      </c>
      <c r="AR42" s="517">
        <f t="shared" si="6"/>
        <v>0</v>
      </c>
      <c r="AS42" s="517">
        <f t="shared" si="6"/>
        <v>0</v>
      </c>
      <c r="AT42" s="517">
        <f t="shared" si="6"/>
        <v>0</v>
      </c>
      <c r="AU42" s="517">
        <f t="shared" si="6"/>
        <v>-43.769171025783507</v>
      </c>
      <c r="AV42" s="517">
        <f t="shared" si="6"/>
        <v>0</v>
      </c>
      <c r="AW42" s="517">
        <f t="shared" si="6"/>
        <v>0</v>
      </c>
      <c r="AX42" s="517">
        <f t="shared" si="6"/>
        <v>0</v>
      </c>
      <c r="AY42" s="517">
        <f t="shared" si="6"/>
        <v>0</v>
      </c>
      <c r="AZ42" s="517">
        <f t="shared" si="6"/>
        <v>-1.3768026398516453</v>
      </c>
      <c r="BA42" s="517">
        <f t="shared" si="6"/>
        <v>0</v>
      </c>
      <c r="BB42" s="518">
        <f>SUM(BB38:BB40)</f>
        <v>-79.159372127066106</v>
      </c>
    </row>
    <row r="43" spans="2:54" s="60" customFormat="1" ht="18.75">
      <c r="BB43" s="512"/>
    </row>
    <row r="44" spans="2:54" s="60" customFormat="1" ht="18.75">
      <c r="BB44" s="512"/>
    </row>
    <row r="45" spans="2:54" s="60" customFormat="1" ht="18.75">
      <c r="B45" s="519" t="s">
        <v>459</v>
      </c>
      <c r="C45" s="519"/>
      <c r="D45" s="519"/>
      <c r="E45" s="519"/>
      <c r="F45" s="519"/>
      <c r="G45" s="519"/>
      <c r="H45" s="519"/>
      <c r="I45" s="519"/>
      <c r="J45" s="519"/>
      <c r="K45" s="519"/>
      <c r="L45" s="519"/>
      <c r="M45" s="519"/>
      <c r="N45" s="519"/>
      <c r="O45" s="519"/>
      <c r="P45" s="519"/>
      <c r="Q45" s="519"/>
      <c r="R45" s="519"/>
      <c r="S45" s="519"/>
      <c r="T45" s="519"/>
      <c r="U45" s="519"/>
      <c r="V45" s="519"/>
      <c r="W45" s="519"/>
      <c r="X45" s="519"/>
      <c r="Y45" s="519"/>
      <c r="Z45" s="519"/>
      <c r="AA45" s="519"/>
      <c r="AB45" s="519"/>
      <c r="AC45" s="519"/>
      <c r="AD45" s="519"/>
      <c r="AE45" s="519"/>
      <c r="AF45" s="519"/>
      <c r="AG45" s="519"/>
      <c r="AH45" s="519"/>
      <c r="AI45" s="519"/>
      <c r="AJ45" s="519"/>
      <c r="AK45" s="519"/>
      <c r="AL45" s="519"/>
      <c r="AM45" s="519"/>
      <c r="AN45" s="519"/>
      <c r="AO45" s="519"/>
      <c r="AP45" s="519"/>
      <c r="AQ45" s="519"/>
      <c r="AR45" s="519"/>
      <c r="AS45" s="519"/>
      <c r="AT45" s="519"/>
      <c r="AU45" s="519"/>
      <c r="AV45" s="519"/>
      <c r="AW45" s="519"/>
      <c r="AX45" s="519"/>
      <c r="AY45" s="519"/>
      <c r="AZ45" s="519"/>
      <c r="BA45" s="519"/>
      <c r="BB45" s="520"/>
    </row>
    <row r="46" spans="2:54" s="60" customFormat="1" ht="18.75">
      <c r="B46" s="60" t="s">
        <v>167</v>
      </c>
      <c r="D46" s="60">
        <f>IFERROR(-HLOOKUP(D19,'I&amp;E Summary (3)'!8:104,97,FALSE),0)</f>
        <v>0</v>
      </c>
      <c r="E46" s="60">
        <f>IFERROR(-HLOOKUP(E19,'I&amp;E Summary (3)'!8:104,97,FALSE),0)</f>
        <v>0</v>
      </c>
      <c r="F46" s="60">
        <f>IFERROR(-HLOOKUP(F19,'I&amp;E Summary (3)'!8:104,97,FALSE),0)</f>
        <v>0</v>
      </c>
      <c r="G46" s="60">
        <f>IFERROR(-HLOOKUP(G19,'I&amp;E Summary (3)'!8:104,97,FALSE),0)</f>
        <v>0</v>
      </c>
      <c r="H46" s="60">
        <f>IFERROR(-HLOOKUP(H19,'I&amp;E Summary (3)'!8:104,97,FALSE),0)</f>
        <v>0</v>
      </c>
      <c r="I46" s="60">
        <f>IFERROR(-HLOOKUP(I19,'I&amp;E Summary (3)'!8:104,97,FALSE),0)</f>
        <v>0</v>
      </c>
      <c r="J46" s="60">
        <f>IFERROR(-HLOOKUP(J19,'I&amp;E Summary (3)'!8:104,97,FALSE),0)</f>
        <v>0</v>
      </c>
      <c r="K46" s="60">
        <f>IFERROR(-HLOOKUP(K19,'I&amp;E Summary (3)'!8:104,97,FALSE),0)</f>
        <v>0</v>
      </c>
      <c r="L46" s="60">
        <f>IFERROR(-HLOOKUP(L19,'I&amp;E Summary (3)'!8:104,97,FALSE),0)</f>
        <v>0</v>
      </c>
      <c r="M46" s="60">
        <f>IFERROR(-HLOOKUP(M19,'I&amp;E Summary (3)'!8:104,97,FALSE),0)</f>
        <v>0</v>
      </c>
      <c r="N46" s="60">
        <f>IFERROR(-HLOOKUP(N19,'I&amp;E Summary (3)'!8:104,97,FALSE),0)</f>
        <v>0</v>
      </c>
      <c r="O46" s="60">
        <f>IFERROR(-HLOOKUP(O19,'I&amp;E Summary (3)'!8:104,97,FALSE),0)</f>
        <v>0</v>
      </c>
      <c r="P46" s="60">
        <f>IFERROR(-HLOOKUP(P19,'I&amp;E Summary (3)'!8:104,97,FALSE),0)</f>
        <v>0</v>
      </c>
      <c r="Q46" s="60">
        <f>IFERROR(-HLOOKUP(Q19,'I&amp;E Summary (3)'!8:104,97,FALSE),0)</f>
        <v>0</v>
      </c>
      <c r="R46" s="60">
        <f>IFERROR(-HLOOKUP(R19,'I&amp;E Summary (3)'!8:104,97,FALSE),0)</f>
        <v>0</v>
      </c>
      <c r="S46" s="60">
        <f>IFERROR(-HLOOKUP(S19,'I&amp;E Summary (3)'!8:104,97,FALSE),0)</f>
        <v>0</v>
      </c>
      <c r="T46" s="60">
        <f>IFERROR(-HLOOKUP(T19,'I&amp;E Summary (3)'!8:104,97,FALSE),0)</f>
        <v>0</v>
      </c>
      <c r="U46" s="60">
        <f>IFERROR(-HLOOKUP(U19,'I&amp;E Summary (3)'!8:104,97,FALSE),0)</f>
        <v>0</v>
      </c>
      <c r="V46" s="60">
        <f>IFERROR(-HLOOKUP(V19,'I&amp;E Summary (3)'!8:104,97,FALSE),0)</f>
        <v>0</v>
      </c>
      <c r="W46" s="60">
        <f>IFERROR(-HLOOKUP(W19,'I&amp;E Summary (3)'!8:104,97,FALSE),0)</f>
        <v>0</v>
      </c>
      <c r="X46" s="60">
        <f>IFERROR(-HLOOKUP(X19,'I&amp;E Summary (3)'!8:104,97,FALSE),0)</f>
        <v>0</v>
      </c>
      <c r="Y46" s="60">
        <f>IFERROR(-HLOOKUP(Y19,'I&amp;E Summary (3)'!8:104,97,FALSE),0)</f>
        <v>0</v>
      </c>
      <c r="Z46" s="60">
        <f>IFERROR(-HLOOKUP(Z19,'I&amp;E Summary (3)'!8:104,97,FALSE),0)</f>
        <v>0</v>
      </c>
      <c r="AA46" s="60">
        <f>IFERROR(-HLOOKUP(AA19,'I&amp;E Summary (3)'!8:104,97,FALSE),0)</f>
        <v>0</v>
      </c>
      <c r="AB46" s="60">
        <f>IFERROR(-HLOOKUP(AB19,'I&amp;E Summary (3)'!8:104,97,FALSE),0)</f>
        <v>0</v>
      </c>
      <c r="AC46" s="60">
        <f>IFERROR(-HLOOKUP(AC19,'I&amp;E Summary (3)'!8:104,97,FALSE),0)</f>
        <v>0</v>
      </c>
      <c r="AD46" s="60">
        <f>IFERROR(-HLOOKUP(AD19,'I&amp;E Summary (3)'!8:104,97,FALSE),0)</f>
        <v>0</v>
      </c>
      <c r="AE46" s="60">
        <f>IFERROR(-HLOOKUP(AE19,'I&amp;E Summary (3)'!8:104,97,FALSE),0)</f>
        <v>0</v>
      </c>
      <c r="AF46" s="60">
        <f>IFERROR(-HLOOKUP(AF19,'I&amp;E Summary (3)'!8:104,97,FALSE),0)</f>
        <v>0</v>
      </c>
      <c r="AG46" s="60">
        <f>IFERROR(-HLOOKUP(AG19,'I&amp;E Summary (3)'!8:104,97,FALSE),0)</f>
        <v>0</v>
      </c>
      <c r="AH46" s="60">
        <f>IFERROR(-HLOOKUP(AH19,'I&amp;E Summary (3)'!8:104,97,FALSE),0)</f>
        <v>0</v>
      </c>
      <c r="AI46" s="60">
        <f>IFERROR(-HLOOKUP(AI19,'I&amp;E Summary (3)'!8:104,97,FALSE),0)</f>
        <v>0</v>
      </c>
      <c r="AJ46" s="60">
        <f>IFERROR(-HLOOKUP(AJ19,'I&amp;E Summary (3)'!8:104,97,FALSE),0)</f>
        <v>0</v>
      </c>
      <c r="AK46" s="60">
        <f>IFERROR(-HLOOKUP(AK19,'I&amp;E Summary (3)'!8:104,97,FALSE),0)</f>
        <v>0</v>
      </c>
      <c r="AL46" s="60">
        <f>IFERROR(-HLOOKUP(AL19,'I&amp;E Summary (3)'!8:104,97,FALSE),0)</f>
        <v>0</v>
      </c>
      <c r="AM46" s="60">
        <f>IFERROR(-HLOOKUP(AM19,'I&amp;E Summary (3)'!8:104,97,FALSE),0)</f>
        <v>0</v>
      </c>
      <c r="AN46" s="60">
        <f>IFERROR(-HLOOKUP(AN19,'I&amp;E Summary (3)'!8:104,97,FALSE),0)</f>
        <v>0</v>
      </c>
      <c r="AO46" s="60">
        <f>IFERROR(-HLOOKUP(AO19,'I&amp;E Summary (3)'!8:104,97,FALSE),0)</f>
        <v>0</v>
      </c>
      <c r="AP46" s="60">
        <f>IFERROR(-HLOOKUP(AP19,'I&amp;E Summary (3)'!8:104,97,FALSE),0)</f>
        <v>0</v>
      </c>
      <c r="AQ46" s="60">
        <f>IFERROR(-HLOOKUP(AQ19,'I&amp;E Summary (3)'!8:104,97,FALSE),0)</f>
        <v>0</v>
      </c>
      <c r="AR46" s="60">
        <f>IFERROR(-HLOOKUP(AR19,'I&amp;E Summary (3)'!8:104,97,FALSE),0)</f>
        <v>0</v>
      </c>
      <c r="AS46" s="60">
        <f>IFERROR(-HLOOKUP(AS19,'I&amp;E Summary (3)'!8:104,97,FALSE),0)</f>
        <v>0</v>
      </c>
      <c r="AT46" s="60">
        <f>IFERROR(-HLOOKUP(AT19,'I&amp;E Summary (3)'!8:104,97,FALSE),0)</f>
        <v>0</v>
      </c>
      <c r="AU46" s="60">
        <f>IFERROR(-HLOOKUP(AU19,'I&amp;E Summary (3)'!8:104,97,FALSE),0)</f>
        <v>0</v>
      </c>
      <c r="AV46" s="60">
        <f>IFERROR(-HLOOKUP(AV19,'I&amp;E Summary (3)'!8:104,97,FALSE),0)</f>
        <v>0</v>
      </c>
      <c r="AW46" s="60">
        <f>IFERROR(-HLOOKUP(AW19,'I&amp;E Summary (3)'!8:104,97,FALSE),0)</f>
        <v>0</v>
      </c>
      <c r="AX46" s="60">
        <f>IFERROR(-HLOOKUP(AX19,'I&amp;E Summary (3)'!8:104,97,FALSE),0)</f>
        <v>0</v>
      </c>
      <c r="AY46" s="60">
        <f>IFERROR(-HLOOKUP(AY19,'I&amp;E Summary (3)'!8:104,97,FALSE),0)</f>
        <v>0</v>
      </c>
      <c r="AZ46" s="60">
        <f>IFERROR(-HLOOKUP(AZ19,'I&amp;E Summary (3)'!8:104,97,FALSE),0)</f>
        <v>0</v>
      </c>
      <c r="BA46" s="60">
        <f>IFERROR(-HLOOKUP(BA19,'I&amp;E Summary (3)'!8:104,97,FALSE),0)</f>
        <v>0</v>
      </c>
      <c r="BB46" s="512">
        <f>SUM(D46:BA46)</f>
        <v>0</v>
      </c>
    </row>
    <row r="47" spans="2:54" s="60" customFormat="1" ht="18.75">
      <c r="BB47" s="512"/>
    </row>
    <row r="48" spans="2:54" s="60" customFormat="1" ht="18.75">
      <c r="B48" s="521"/>
      <c r="BB48" s="512"/>
    </row>
    <row r="49" spans="2:54" s="60" customFormat="1" ht="21">
      <c r="B49" s="522" t="s">
        <v>116</v>
      </c>
      <c r="C49" s="523"/>
      <c r="D49" s="523">
        <f>IFERROR(D34+D42++D46,0)</f>
        <v>-10562.5</v>
      </c>
      <c r="E49" s="523">
        <f t="shared" ref="E49:BA49" si="7">IFERROR(E34+E42++E46,0)</f>
        <v>-20615</v>
      </c>
      <c r="F49" s="523">
        <f t="shared" si="7"/>
        <v>-2690</v>
      </c>
      <c r="G49" s="523">
        <f t="shared" si="7"/>
        <v>-765</v>
      </c>
      <c r="H49" s="523">
        <f>IFERROR(H34+H42++H46,0)</f>
        <v>0</v>
      </c>
      <c r="I49" s="523">
        <f t="shared" si="7"/>
        <v>0</v>
      </c>
      <c r="J49" s="523">
        <f t="shared" si="7"/>
        <v>0</v>
      </c>
      <c r="K49" s="523">
        <f t="shared" si="7"/>
        <v>0</v>
      </c>
      <c r="L49" s="523">
        <f t="shared" si="7"/>
        <v>-0.51276346586873445</v>
      </c>
      <c r="M49" s="523">
        <f t="shared" si="7"/>
        <v>0</v>
      </c>
      <c r="N49" s="523">
        <f t="shared" si="7"/>
        <v>0</v>
      </c>
      <c r="O49" s="523">
        <f t="shared" si="7"/>
        <v>0</v>
      </c>
      <c r="P49" s="523">
        <f t="shared" si="7"/>
        <v>0</v>
      </c>
      <c r="Q49" s="523">
        <f t="shared" si="7"/>
        <v>-4.0338889702920495</v>
      </c>
      <c r="R49" s="523">
        <f t="shared" si="7"/>
        <v>0</v>
      </c>
      <c r="S49" s="523">
        <f t="shared" si="7"/>
        <v>0</v>
      </c>
      <c r="T49" s="523">
        <f t="shared" si="7"/>
        <v>0</v>
      </c>
      <c r="U49" s="523">
        <f t="shared" si="7"/>
        <v>0</v>
      </c>
      <c r="V49" s="523">
        <f t="shared" si="7"/>
        <v>-0.65638058748712313</v>
      </c>
      <c r="W49" s="523">
        <f t="shared" si="7"/>
        <v>0</v>
      </c>
      <c r="X49" s="523">
        <f t="shared" si="7"/>
        <v>0</v>
      </c>
      <c r="Y49" s="523">
        <f t="shared" si="7"/>
        <v>0</v>
      </c>
      <c r="Z49" s="523">
        <f t="shared" si="7"/>
        <v>0</v>
      </c>
      <c r="AA49" s="523">
        <f t="shared" si="7"/>
        <v>-16.780140479169134</v>
      </c>
      <c r="AB49" s="523">
        <f t="shared" si="7"/>
        <v>0</v>
      </c>
      <c r="AC49" s="523">
        <f t="shared" si="7"/>
        <v>0</v>
      </c>
      <c r="AD49" s="523">
        <f t="shared" si="7"/>
        <v>0</v>
      </c>
      <c r="AE49" s="523">
        <f t="shared" si="7"/>
        <v>0</v>
      </c>
      <c r="AF49" s="523">
        <f t="shared" si="7"/>
        <v>-0.84022264515279077</v>
      </c>
      <c r="AG49" s="523">
        <f t="shared" si="7"/>
        <v>0</v>
      </c>
      <c r="AH49" s="523">
        <f t="shared" si="7"/>
        <v>0</v>
      </c>
      <c r="AI49" s="523">
        <f t="shared" si="7"/>
        <v>0</v>
      </c>
      <c r="AJ49" s="523">
        <f t="shared" si="7"/>
        <v>0</v>
      </c>
      <c r="AK49" s="523">
        <f t="shared" si="7"/>
        <v>-10.114446291717243</v>
      </c>
      <c r="AL49" s="523">
        <f t="shared" si="7"/>
        <v>0</v>
      </c>
      <c r="AM49" s="523">
        <f t="shared" si="7"/>
        <v>0</v>
      </c>
      <c r="AN49" s="523">
        <f t="shared" si="7"/>
        <v>0</v>
      </c>
      <c r="AO49" s="523">
        <f t="shared" si="7"/>
        <v>0</v>
      </c>
      <c r="AP49" s="523">
        <f t="shared" si="7"/>
        <v>-1.0755560217438676</v>
      </c>
      <c r="AQ49" s="523">
        <f t="shared" si="7"/>
        <v>0</v>
      </c>
      <c r="AR49" s="523">
        <f t="shared" si="7"/>
        <v>0</v>
      </c>
      <c r="AS49" s="523">
        <f t="shared" si="7"/>
        <v>0</v>
      </c>
      <c r="AT49" s="523">
        <f t="shared" si="7"/>
        <v>0</v>
      </c>
      <c r="AU49" s="523">
        <f t="shared" si="7"/>
        <v>-43.769171025783507</v>
      </c>
      <c r="AV49" s="523">
        <f t="shared" si="7"/>
        <v>0</v>
      </c>
      <c r="AW49" s="523">
        <f t="shared" si="7"/>
        <v>0</v>
      </c>
      <c r="AX49" s="523">
        <f t="shared" si="7"/>
        <v>0</v>
      </c>
      <c r="AY49" s="523">
        <f t="shared" si="7"/>
        <v>0</v>
      </c>
      <c r="AZ49" s="523">
        <f t="shared" si="7"/>
        <v>-1.3768026398516453</v>
      </c>
      <c r="BA49" s="523">
        <f t="shared" si="7"/>
        <v>0</v>
      </c>
      <c r="BB49" s="523">
        <f t="shared" ref="BB49" si="8">BB34+BB42++BB46</f>
        <v>-34711.659372127069</v>
      </c>
    </row>
    <row r="50" spans="2:54" s="60" customFormat="1" ht="21">
      <c r="B50" s="522" t="str">
        <f>"Discounted @ "&amp;G9*100&amp;"%"</f>
        <v>Discounted @ 3%</v>
      </c>
      <c r="C50" s="523"/>
      <c r="D50" s="523">
        <f t="shared" ref="D50:BA50" si="9">IFERROR(D49/((1+$G$9)^D20),0)</f>
        <v>-10254.854368932038</v>
      </c>
      <c r="E50" s="523">
        <f t="shared" si="9"/>
        <v>-19431.614666792346</v>
      </c>
      <c r="F50" s="523">
        <f t="shared" si="9"/>
        <v>-2461.7310636599991</v>
      </c>
      <c r="G50" s="523">
        <f t="shared" si="9"/>
        <v>-679.69259165550204</v>
      </c>
      <c r="H50" s="523">
        <f t="shared" si="9"/>
        <v>0</v>
      </c>
      <c r="I50" s="523">
        <f t="shared" si="9"/>
        <v>0</v>
      </c>
      <c r="J50" s="523">
        <f t="shared" si="9"/>
        <v>0</v>
      </c>
      <c r="K50" s="523">
        <f t="shared" si="9"/>
        <v>0</v>
      </c>
      <c r="L50" s="523">
        <f t="shared" si="9"/>
        <v>-0.39299049997630836</v>
      </c>
      <c r="M50" s="523">
        <f t="shared" si="9"/>
        <v>0</v>
      </c>
      <c r="N50" s="523">
        <f t="shared" si="9"/>
        <v>0</v>
      </c>
      <c r="O50" s="523">
        <f t="shared" si="9"/>
        <v>0</v>
      </c>
      <c r="P50" s="523">
        <f t="shared" si="9"/>
        <v>0</v>
      </c>
      <c r="Q50" s="523">
        <f t="shared" si="9"/>
        <v>-2.666875824955409</v>
      </c>
      <c r="R50" s="523">
        <f t="shared" si="9"/>
        <v>0</v>
      </c>
      <c r="S50" s="523">
        <f t="shared" si="9"/>
        <v>0</v>
      </c>
      <c r="T50" s="523">
        <f t="shared" si="9"/>
        <v>0</v>
      </c>
      <c r="U50" s="523">
        <f t="shared" si="9"/>
        <v>0</v>
      </c>
      <c r="V50" s="523">
        <f t="shared" si="9"/>
        <v>-0.37432467731450858</v>
      </c>
      <c r="W50" s="523">
        <f t="shared" si="9"/>
        <v>0</v>
      </c>
      <c r="X50" s="523">
        <f t="shared" si="9"/>
        <v>0</v>
      </c>
      <c r="Y50" s="523">
        <f t="shared" si="9"/>
        <v>0</v>
      </c>
      <c r="Z50" s="523">
        <f t="shared" si="9"/>
        <v>0</v>
      </c>
      <c r="AA50" s="523">
        <f t="shared" si="9"/>
        <v>-8.2547172022195188</v>
      </c>
      <c r="AB50" s="523">
        <f t="shared" si="9"/>
        <v>0</v>
      </c>
      <c r="AC50" s="523">
        <f t="shared" si="9"/>
        <v>0</v>
      </c>
      <c r="AD50" s="523">
        <f t="shared" si="9"/>
        <v>0</v>
      </c>
      <c r="AE50" s="523">
        <f t="shared" si="9"/>
        <v>0</v>
      </c>
      <c r="AF50" s="523">
        <f t="shared" si="9"/>
        <v>-0.35654542299383346</v>
      </c>
      <c r="AG50" s="523">
        <f t="shared" si="9"/>
        <v>0</v>
      </c>
      <c r="AH50" s="523">
        <f t="shared" si="9"/>
        <v>0</v>
      </c>
      <c r="AI50" s="523">
        <f t="shared" si="9"/>
        <v>0</v>
      </c>
      <c r="AJ50" s="523">
        <f t="shared" si="9"/>
        <v>0</v>
      </c>
      <c r="AK50" s="523">
        <f t="shared" si="9"/>
        <v>-3.7023414788039455</v>
      </c>
      <c r="AL50" s="523">
        <f t="shared" si="9"/>
        <v>0</v>
      </c>
      <c r="AM50" s="523">
        <f t="shared" si="9"/>
        <v>0</v>
      </c>
      <c r="AN50" s="523">
        <f t="shared" si="9"/>
        <v>0</v>
      </c>
      <c r="AO50" s="523">
        <f t="shared" si="9"/>
        <v>0</v>
      </c>
      <c r="AP50" s="523">
        <f t="shared" si="9"/>
        <v>-0.33961062778407519</v>
      </c>
      <c r="AQ50" s="523">
        <f t="shared" si="9"/>
        <v>0</v>
      </c>
      <c r="AR50" s="523">
        <f t="shared" si="9"/>
        <v>0</v>
      </c>
      <c r="AS50" s="523">
        <f t="shared" si="9"/>
        <v>0</v>
      </c>
      <c r="AT50" s="523">
        <f t="shared" si="9"/>
        <v>0</v>
      </c>
      <c r="AU50" s="523">
        <f t="shared" si="9"/>
        <v>-11.921487129854306</v>
      </c>
      <c r="AV50" s="523">
        <f t="shared" si="9"/>
        <v>0</v>
      </c>
      <c r="AW50" s="523">
        <f t="shared" si="9"/>
        <v>0</v>
      </c>
      <c r="AX50" s="523">
        <f t="shared" si="9"/>
        <v>0</v>
      </c>
      <c r="AY50" s="523">
        <f t="shared" si="9"/>
        <v>0</v>
      </c>
      <c r="AZ50" s="523">
        <f t="shared" si="9"/>
        <v>-0.32348018251208466</v>
      </c>
      <c r="BA50" s="523">
        <f t="shared" si="9"/>
        <v>0</v>
      </c>
      <c r="BB50" s="524">
        <f>SUM(D50:BA50)</f>
        <v>-32856.225064086299</v>
      </c>
    </row>
    <row r="51" spans="2:54" s="73" customFormat="1" ht="18.75" hidden="1" outlineLevel="1">
      <c r="B51" s="72" t="s">
        <v>122</v>
      </c>
      <c r="D51" s="74">
        <f>D49</f>
        <v>-10562.5</v>
      </c>
      <c r="E51" s="74">
        <f>D51+E49</f>
        <v>-31177.5</v>
      </c>
      <c r="F51" s="74">
        <f t="shared" ref="F51:BA51" si="10">E51+F49</f>
        <v>-33867.5</v>
      </c>
      <c r="G51" s="74">
        <f t="shared" si="10"/>
        <v>-34632.5</v>
      </c>
      <c r="H51" s="74">
        <f t="shared" si="10"/>
        <v>-34632.5</v>
      </c>
      <c r="I51" s="74">
        <f t="shared" si="10"/>
        <v>-34632.5</v>
      </c>
      <c r="J51" s="74">
        <f t="shared" si="10"/>
        <v>-34632.5</v>
      </c>
      <c r="K51" s="74">
        <f t="shared" si="10"/>
        <v>-34632.5</v>
      </c>
      <c r="L51" s="74">
        <f>K51+L49</f>
        <v>-34633.012763465871</v>
      </c>
      <c r="M51" s="74">
        <f t="shared" si="10"/>
        <v>-34633.012763465871</v>
      </c>
      <c r="N51" s="74">
        <f t="shared" si="10"/>
        <v>-34633.012763465871</v>
      </c>
      <c r="O51" s="74">
        <f>N51+O49</f>
        <v>-34633.012763465871</v>
      </c>
      <c r="P51" s="74">
        <f>O51+P49</f>
        <v>-34633.012763465871</v>
      </c>
      <c r="Q51" s="74">
        <f>P51+Q49</f>
        <v>-34637.046652436162</v>
      </c>
      <c r="R51" s="74">
        <f t="shared" si="10"/>
        <v>-34637.046652436162</v>
      </c>
      <c r="S51" s="74">
        <f>R51+S49</f>
        <v>-34637.046652436162</v>
      </c>
      <c r="T51" s="74">
        <f t="shared" si="10"/>
        <v>-34637.046652436162</v>
      </c>
      <c r="U51" s="74">
        <f>T51+U49</f>
        <v>-34637.046652436162</v>
      </c>
      <c r="V51" s="74">
        <f t="shared" si="10"/>
        <v>-34637.703033023652</v>
      </c>
      <c r="W51" s="74">
        <f t="shared" si="10"/>
        <v>-34637.703033023652</v>
      </c>
      <c r="X51" s="74">
        <f t="shared" si="10"/>
        <v>-34637.703033023652</v>
      </c>
      <c r="Y51" s="74">
        <f t="shared" si="10"/>
        <v>-34637.703033023652</v>
      </c>
      <c r="Z51" s="74">
        <f t="shared" si="10"/>
        <v>-34637.703033023652</v>
      </c>
      <c r="AA51" s="74">
        <f t="shared" si="10"/>
        <v>-34654.48317350282</v>
      </c>
      <c r="AB51" s="74">
        <f t="shared" si="10"/>
        <v>-34654.48317350282</v>
      </c>
      <c r="AC51" s="74">
        <f t="shared" si="10"/>
        <v>-34654.48317350282</v>
      </c>
      <c r="AD51" s="74">
        <f t="shared" si="10"/>
        <v>-34654.48317350282</v>
      </c>
      <c r="AE51" s="74">
        <f t="shared" si="10"/>
        <v>-34654.48317350282</v>
      </c>
      <c r="AF51" s="74">
        <f t="shared" si="10"/>
        <v>-34655.323396147971</v>
      </c>
      <c r="AG51" s="74">
        <f t="shared" si="10"/>
        <v>-34655.323396147971</v>
      </c>
      <c r="AH51" s="74">
        <f t="shared" si="10"/>
        <v>-34655.323396147971</v>
      </c>
      <c r="AI51" s="74">
        <f t="shared" si="10"/>
        <v>-34655.323396147971</v>
      </c>
      <c r="AJ51" s="74">
        <f t="shared" si="10"/>
        <v>-34655.323396147971</v>
      </c>
      <c r="AK51" s="74">
        <f t="shared" si="10"/>
        <v>-34665.437842439685</v>
      </c>
      <c r="AL51" s="74">
        <f t="shared" si="10"/>
        <v>-34665.437842439685</v>
      </c>
      <c r="AM51" s="74">
        <f t="shared" si="10"/>
        <v>-34665.437842439685</v>
      </c>
      <c r="AN51" s="74">
        <f t="shared" si="10"/>
        <v>-34665.437842439685</v>
      </c>
      <c r="AO51" s="74">
        <f t="shared" si="10"/>
        <v>-34665.437842439685</v>
      </c>
      <c r="AP51" s="74">
        <f t="shared" si="10"/>
        <v>-34666.513398461429</v>
      </c>
      <c r="AQ51" s="74">
        <f t="shared" si="10"/>
        <v>-34666.513398461429</v>
      </c>
      <c r="AR51" s="74">
        <f t="shared" si="10"/>
        <v>-34666.513398461429</v>
      </c>
      <c r="AS51" s="74">
        <f t="shared" si="10"/>
        <v>-34666.513398461429</v>
      </c>
      <c r="AT51" s="74">
        <f t="shared" si="10"/>
        <v>-34666.513398461429</v>
      </c>
      <c r="AU51" s="74">
        <f t="shared" si="10"/>
        <v>-34710.282569487215</v>
      </c>
      <c r="AV51" s="74">
        <f t="shared" si="10"/>
        <v>-34710.282569487215</v>
      </c>
      <c r="AW51" s="74">
        <f t="shared" si="10"/>
        <v>-34710.282569487215</v>
      </c>
      <c r="AX51" s="74">
        <f t="shared" si="10"/>
        <v>-34710.282569487215</v>
      </c>
      <c r="AY51" s="74">
        <f t="shared" si="10"/>
        <v>-34710.282569487215</v>
      </c>
      <c r="AZ51" s="74">
        <f t="shared" si="10"/>
        <v>-34711.659372127069</v>
      </c>
      <c r="BA51" s="74">
        <f t="shared" si="10"/>
        <v>-34711.659372127069</v>
      </c>
      <c r="BB51" s="75"/>
    </row>
    <row r="52" spans="2:54" s="42" customFormat="1" ht="18.75" hidden="1" outlineLevel="1">
      <c r="B52" s="72" t="s">
        <v>124</v>
      </c>
      <c r="D52" s="77">
        <f>IF(D51&gt;0,1,0)</f>
        <v>0</v>
      </c>
      <c r="E52" s="70">
        <f t="shared" ref="E52:BA52" si="11">IF(E51&gt;0,1,0)</f>
        <v>0</v>
      </c>
      <c r="F52" s="70">
        <f t="shared" si="11"/>
        <v>0</v>
      </c>
      <c r="G52" s="70">
        <f t="shared" si="11"/>
        <v>0</v>
      </c>
      <c r="H52" s="70">
        <f t="shared" si="11"/>
        <v>0</v>
      </c>
      <c r="I52" s="70">
        <f t="shared" si="11"/>
        <v>0</v>
      </c>
      <c r="J52" s="70">
        <f t="shared" si="11"/>
        <v>0</v>
      </c>
      <c r="K52" s="70">
        <f t="shared" si="11"/>
        <v>0</v>
      </c>
      <c r="L52" s="70">
        <f t="shared" si="11"/>
        <v>0</v>
      </c>
      <c r="M52" s="70">
        <f t="shared" si="11"/>
        <v>0</v>
      </c>
      <c r="N52" s="70">
        <f t="shared" si="11"/>
        <v>0</v>
      </c>
      <c r="O52" s="70">
        <f t="shared" si="11"/>
        <v>0</v>
      </c>
      <c r="P52" s="70">
        <f t="shared" si="11"/>
        <v>0</v>
      </c>
      <c r="Q52" s="70">
        <f t="shared" si="11"/>
        <v>0</v>
      </c>
      <c r="R52" s="70">
        <f t="shared" si="11"/>
        <v>0</v>
      </c>
      <c r="S52" s="70">
        <f t="shared" si="11"/>
        <v>0</v>
      </c>
      <c r="T52" s="70">
        <f t="shared" si="11"/>
        <v>0</v>
      </c>
      <c r="U52" s="70">
        <f t="shared" si="11"/>
        <v>0</v>
      </c>
      <c r="V52" s="70">
        <f t="shared" si="11"/>
        <v>0</v>
      </c>
      <c r="W52" s="70">
        <f t="shared" si="11"/>
        <v>0</v>
      </c>
      <c r="X52" s="70">
        <f t="shared" si="11"/>
        <v>0</v>
      </c>
      <c r="Y52" s="70">
        <f t="shared" si="11"/>
        <v>0</v>
      </c>
      <c r="Z52" s="70">
        <f t="shared" si="11"/>
        <v>0</v>
      </c>
      <c r="AA52" s="70">
        <f t="shared" si="11"/>
        <v>0</v>
      </c>
      <c r="AB52" s="70">
        <f t="shared" si="11"/>
        <v>0</v>
      </c>
      <c r="AC52" s="70">
        <f t="shared" si="11"/>
        <v>0</v>
      </c>
      <c r="AD52" s="70">
        <f t="shared" si="11"/>
        <v>0</v>
      </c>
      <c r="AE52" s="70">
        <f t="shared" si="11"/>
        <v>0</v>
      </c>
      <c r="AF52" s="70">
        <f t="shared" si="11"/>
        <v>0</v>
      </c>
      <c r="AG52" s="70">
        <f t="shared" si="11"/>
        <v>0</v>
      </c>
      <c r="AH52" s="70">
        <f t="shared" si="11"/>
        <v>0</v>
      </c>
      <c r="AI52" s="70">
        <f t="shared" si="11"/>
        <v>0</v>
      </c>
      <c r="AJ52" s="70">
        <f t="shared" si="11"/>
        <v>0</v>
      </c>
      <c r="AK52" s="70">
        <f t="shared" si="11"/>
        <v>0</v>
      </c>
      <c r="AL52" s="70">
        <f t="shared" si="11"/>
        <v>0</v>
      </c>
      <c r="AM52" s="70">
        <f t="shared" si="11"/>
        <v>0</v>
      </c>
      <c r="AN52" s="70">
        <f t="shared" si="11"/>
        <v>0</v>
      </c>
      <c r="AO52" s="70">
        <f t="shared" si="11"/>
        <v>0</v>
      </c>
      <c r="AP52" s="70">
        <f t="shared" si="11"/>
        <v>0</v>
      </c>
      <c r="AQ52" s="70">
        <f t="shared" si="11"/>
        <v>0</v>
      </c>
      <c r="AR52" s="70">
        <f t="shared" si="11"/>
        <v>0</v>
      </c>
      <c r="AS52" s="70">
        <f t="shared" si="11"/>
        <v>0</v>
      </c>
      <c r="AT52" s="70">
        <f t="shared" si="11"/>
        <v>0</v>
      </c>
      <c r="AU52" s="70">
        <f t="shared" si="11"/>
        <v>0</v>
      </c>
      <c r="AV52" s="70">
        <f t="shared" si="11"/>
        <v>0</v>
      </c>
      <c r="AW52" s="70">
        <f t="shared" si="11"/>
        <v>0</v>
      </c>
      <c r="AX52" s="70">
        <f t="shared" si="11"/>
        <v>0</v>
      </c>
      <c r="AY52" s="70">
        <f t="shared" si="11"/>
        <v>0</v>
      </c>
      <c r="AZ52" s="70">
        <f t="shared" si="11"/>
        <v>0</v>
      </c>
      <c r="BA52" s="70">
        <f t="shared" si="11"/>
        <v>0</v>
      </c>
      <c r="BB52" s="71"/>
    </row>
    <row r="53" spans="2:54" s="42" customFormat="1" ht="18.75" hidden="1" outlineLevel="1">
      <c r="B53" s="72" t="s">
        <v>116</v>
      </c>
      <c r="D53" s="70">
        <f>D52</f>
        <v>0</v>
      </c>
      <c r="E53" s="70">
        <f>E52+D53</f>
        <v>0</v>
      </c>
      <c r="F53" s="70">
        <f t="shared" ref="F53:BA53" si="12">F52+E53</f>
        <v>0</v>
      </c>
      <c r="G53" s="70">
        <f t="shared" si="12"/>
        <v>0</v>
      </c>
      <c r="H53" s="70">
        <f t="shared" si="12"/>
        <v>0</v>
      </c>
      <c r="I53" s="70">
        <f t="shared" si="12"/>
        <v>0</v>
      </c>
      <c r="J53" s="70">
        <f t="shared" si="12"/>
        <v>0</v>
      </c>
      <c r="K53" s="70">
        <f t="shared" si="12"/>
        <v>0</v>
      </c>
      <c r="L53" s="70">
        <f>L52+K53</f>
        <v>0</v>
      </c>
      <c r="M53" s="70">
        <f t="shared" si="12"/>
        <v>0</v>
      </c>
      <c r="N53" s="70">
        <f t="shared" si="12"/>
        <v>0</v>
      </c>
      <c r="O53" s="70">
        <f>O52+N53</f>
        <v>0</v>
      </c>
      <c r="P53" s="70">
        <f>P52+O53</f>
        <v>0</v>
      </c>
      <c r="Q53" s="70">
        <f>Q52+P53</f>
        <v>0</v>
      </c>
      <c r="R53" s="70">
        <f t="shared" si="12"/>
        <v>0</v>
      </c>
      <c r="S53" s="70">
        <f>S52+R53</f>
        <v>0</v>
      </c>
      <c r="T53" s="70">
        <f t="shared" si="12"/>
        <v>0</v>
      </c>
      <c r="U53" s="70">
        <f>U52+T53</f>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1"/>
    </row>
    <row r="54" spans="2:54" s="73" customFormat="1" ht="18.75" hidden="1" outlineLevel="1">
      <c r="B54" s="72" t="s">
        <v>123</v>
      </c>
      <c r="D54" s="74">
        <f>IF(D19&lt;=1,0,1)</f>
        <v>1</v>
      </c>
      <c r="E54" s="74">
        <f>IF(E19&lt;=1,0,D54+1)</f>
        <v>2</v>
      </c>
      <c r="F54" s="74">
        <f>IF(F19=0,0,E54+1)</f>
        <v>3</v>
      </c>
      <c r="G54" s="76">
        <f>IF(G19=0,0,F54+1)+($G$19-$F$19-1)</f>
        <v>4</v>
      </c>
      <c r="H54" s="74">
        <f>G54+1</f>
        <v>5</v>
      </c>
      <c r="I54" s="74">
        <f t="shared" ref="I54:BA54" si="13">H54+1</f>
        <v>6</v>
      </c>
      <c r="J54" s="74">
        <f t="shared" si="13"/>
        <v>7</v>
      </c>
      <c r="K54" s="74">
        <f t="shared" si="13"/>
        <v>8</v>
      </c>
      <c r="L54" s="74">
        <f>K54+1</f>
        <v>9</v>
      </c>
      <c r="M54" s="74">
        <f t="shared" si="13"/>
        <v>10</v>
      </c>
      <c r="N54" s="74">
        <f t="shared" si="13"/>
        <v>11</v>
      </c>
      <c r="O54" s="74">
        <f>N54+1</f>
        <v>12</v>
      </c>
      <c r="P54" s="74">
        <f>O54+1</f>
        <v>13</v>
      </c>
      <c r="Q54" s="74">
        <f>P54+1</f>
        <v>14</v>
      </c>
      <c r="R54" s="74">
        <f t="shared" si="13"/>
        <v>15</v>
      </c>
      <c r="S54" s="74">
        <f>R54+1</f>
        <v>16</v>
      </c>
      <c r="T54" s="74">
        <f t="shared" si="13"/>
        <v>17</v>
      </c>
      <c r="U54" s="74">
        <f>T54+1</f>
        <v>18</v>
      </c>
      <c r="V54" s="74">
        <f t="shared" si="13"/>
        <v>19</v>
      </c>
      <c r="W54" s="74">
        <f t="shared" si="13"/>
        <v>20</v>
      </c>
      <c r="X54" s="74">
        <f t="shared" si="13"/>
        <v>21</v>
      </c>
      <c r="Y54" s="74">
        <f t="shared" si="13"/>
        <v>22</v>
      </c>
      <c r="Z54" s="74">
        <f t="shared" si="13"/>
        <v>23</v>
      </c>
      <c r="AA54" s="74">
        <f t="shared" si="13"/>
        <v>24</v>
      </c>
      <c r="AB54" s="74">
        <f t="shared" si="13"/>
        <v>25</v>
      </c>
      <c r="AC54" s="74">
        <f t="shared" si="13"/>
        <v>26</v>
      </c>
      <c r="AD54" s="74">
        <f t="shared" si="13"/>
        <v>27</v>
      </c>
      <c r="AE54" s="74">
        <f t="shared" si="13"/>
        <v>28</v>
      </c>
      <c r="AF54" s="74">
        <f t="shared" si="13"/>
        <v>29</v>
      </c>
      <c r="AG54" s="74">
        <f t="shared" si="13"/>
        <v>30</v>
      </c>
      <c r="AH54" s="74">
        <f t="shared" si="13"/>
        <v>31</v>
      </c>
      <c r="AI54" s="74">
        <f t="shared" si="13"/>
        <v>32</v>
      </c>
      <c r="AJ54" s="74">
        <f t="shared" si="13"/>
        <v>33</v>
      </c>
      <c r="AK54" s="74">
        <f t="shared" si="13"/>
        <v>34</v>
      </c>
      <c r="AL54" s="74">
        <f t="shared" si="13"/>
        <v>35</v>
      </c>
      <c r="AM54" s="74">
        <f t="shared" si="13"/>
        <v>36</v>
      </c>
      <c r="AN54" s="74">
        <f t="shared" si="13"/>
        <v>37</v>
      </c>
      <c r="AO54" s="74">
        <f t="shared" si="13"/>
        <v>38</v>
      </c>
      <c r="AP54" s="74">
        <f t="shared" si="13"/>
        <v>39</v>
      </c>
      <c r="AQ54" s="74">
        <f t="shared" si="13"/>
        <v>40</v>
      </c>
      <c r="AR54" s="74">
        <f t="shared" si="13"/>
        <v>41</v>
      </c>
      <c r="AS54" s="74">
        <f t="shared" si="13"/>
        <v>42</v>
      </c>
      <c r="AT54" s="74">
        <f t="shared" si="13"/>
        <v>43</v>
      </c>
      <c r="AU54" s="74">
        <f t="shared" si="13"/>
        <v>44</v>
      </c>
      <c r="AV54" s="74">
        <f t="shared" si="13"/>
        <v>45</v>
      </c>
      <c r="AW54" s="74">
        <f t="shared" si="13"/>
        <v>46</v>
      </c>
      <c r="AX54" s="74">
        <f t="shared" si="13"/>
        <v>47</v>
      </c>
      <c r="AY54" s="74">
        <f t="shared" si="13"/>
        <v>48</v>
      </c>
      <c r="AZ54" s="74">
        <f t="shared" si="13"/>
        <v>49</v>
      </c>
      <c r="BA54" s="74">
        <f t="shared" si="13"/>
        <v>50</v>
      </c>
      <c r="BB54" s="75"/>
    </row>
    <row r="55" spans="2:54" s="73" customFormat="1" ht="18.75" hidden="1" outlineLevel="1">
      <c r="B55" s="72" t="s">
        <v>122</v>
      </c>
      <c r="D55" s="74">
        <f>D50</f>
        <v>-10254.854368932038</v>
      </c>
      <c r="E55" s="74">
        <f>D55+E50</f>
        <v>-29686.469035724382</v>
      </c>
      <c r="F55" s="74">
        <f t="shared" ref="F55:BA55" si="14">E55+F50</f>
        <v>-32148.200099384379</v>
      </c>
      <c r="G55" s="74">
        <f t="shared" si="14"/>
        <v>-32827.89269103988</v>
      </c>
      <c r="H55" s="74">
        <f t="shared" si="14"/>
        <v>-32827.89269103988</v>
      </c>
      <c r="I55" s="74">
        <f t="shared" si="14"/>
        <v>-32827.89269103988</v>
      </c>
      <c r="J55" s="74">
        <f t="shared" si="14"/>
        <v>-32827.89269103988</v>
      </c>
      <c r="K55" s="74">
        <f t="shared" si="14"/>
        <v>-32827.89269103988</v>
      </c>
      <c r="L55" s="74">
        <f t="shared" si="14"/>
        <v>-32828.285681539855</v>
      </c>
      <c r="M55" s="74">
        <f t="shared" si="14"/>
        <v>-32828.285681539855</v>
      </c>
      <c r="N55" s="74">
        <f t="shared" si="14"/>
        <v>-32828.285681539855</v>
      </c>
      <c r="O55" s="74">
        <f>N55+O50</f>
        <v>-32828.285681539855</v>
      </c>
      <c r="P55" s="74">
        <f t="shared" si="14"/>
        <v>-32828.285681539855</v>
      </c>
      <c r="Q55" s="74">
        <f t="shared" si="14"/>
        <v>-32830.952557364813</v>
      </c>
      <c r="R55" s="74">
        <f t="shared" si="14"/>
        <v>-32830.952557364813</v>
      </c>
      <c r="S55" s="74">
        <f>R55+S50</f>
        <v>-32830.952557364813</v>
      </c>
      <c r="T55" s="74">
        <f t="shared" si="14"/>
        <v>-32830.952557364813</v>
      </c>
      <c r="U55" s="74">
        <f t="shared" si="14"/>
        <v>-32830.952557364813</v>
      </c>
      <c r="V55" s="74">
        <f t="shared" si="14"/>
        <v>-32831.326882042129</v>
      </c>
      <c r="W55" s="74">
        <f t="shared" si="14"/>
        <v>-32831.326882042129</v>
      </c>
      <c r="X55" s="74">
        <f t="shared" si="14"/>
        <v>-32831.326882042129</v>
      </c>
      <c r="Y55" s="74">
        <f t="shared" si="14"/>
        <v>-32831.326882042129</v>
      </c>
      <c r="Z55" s="74">
        <f t="shared" si="14"/>
        <v>-32831.326882042129</v>
      </c>
      <c r="AA55" s="74">
        <f t="shared" si="14"/>
        <v>-32839.581599244346</v>
      </c>
      <c r="AB55" s="74">
        <f t="shared" si="14"/>
        <v>-32839.581599244346</v>
      </c>
      <c r="AC55" s="74">
        <f t="shared" si="14"/>
        <v>-32839.581599244346</v>
      </c>
      <c r="AD55" s="74">
        <f t="shared" si="14"/>
        <v>-32839.581599244346</v>
      </c>
      <c r="AE55" s="74">
        <f t="shared" si="14"/>
        <v>-32839.581599244346</v>
      </c>
      <c r="AF55" s="74">
        <f t="shared" si="14"/>
        <v>-32839.938144667343</v>
      </c>
      <c r="AG55" s="74">
        <f t="shared" si="14"/>
        <v>-32839.938144667343</v>
      </c>
      <c r="AH55" s="74">
        <f t="shared" si="14"/>
        <v>-32839.938144667343</v>
      </c>
      <c r="AI55" s="74">
        <f t="shared" si="14"/>
        <v>-32839.938144667343</v>
      </c>
      <c r="AJ55" s="74">
        <f t="shared" si="14"/>
        <v>-32839.938144667343</v>
      </c>
      <c r="AK55" s="74">
        <f t="shared" si="14"/>
        <v>-32843.640486146149</v>
      </c>
      <c r="AL55" s="74">
        <f t="shared" si="14"/>
        <v>-32843.640486146149</v>
      </c>
      <c r="AM55" s="74">
        <f t="shared" si="14"/>
        <v>-32843.640486146149</v>
      </c>
      <c r="AN55" s="74">
        <f t="shared" si="14"/>
        <v>-32843.640486146149</v>
      </c>
      <c r="AO55" s="74">
        <f t="shared" si="14"/>
        <v>-32843.640486146149</v>
      </c>
      <c r="AP55" s="74">
        <f t="shared" si="14"/>
        <v>-32843.980096773936</v>
      </c>
      <c r="AQ55" s="74">
        <f t="shared" si="14"/>
        <v>-32843.980096773936</v>
      </c>
      <c r="AR55" s="74">
        <f t="shared" si="14"/>
        <v>-32843.980096773936</v>
      </c>
      <c r="AS55" s="74">
        <f t="shared" si="14"/>
        <v>-32843.980096773936</v>
      </c>
      <c r="AT55" s="74">
        <f t="shared" si="14"/>
        <v>-32843.980096773936</v>
      </c>
      <c r="AU55" s="74">
        <f t="shared" si="14"/>
        <v>-32855.901583903789</v>
      </c>
      <c r="AV55" s="74">
        <f t="shared" si="14"/>
        <v>-32855.901583903789</v>
      </c>
      <c r="AW55" s="74">
        <f t="shared" si="14"/>
        <v>-32855.901583903789</v>
      </c>
      <c r="AX55" s="74">
        <f t="shared" si="14"/>
        <v>-32855.901583903789</v>
      </c>
      <c r="AY55" s="74">
        <f t="shared" si="14"/>
        <v>-32855.901583903789</v>
      </c>
      <c r="AZ55" s="74">
        <f t="shared" si="14"/>
        <v>-32856.225064086299</v>
      </c>
      <c r="BA55" s="74">
        <f t="shared" si="14"/>
        <v>-32856.225064086299</v>
      </c>
      <c r="BB55" s="75"/>
    </row>
    <row r="56" spans="2:54" s="42" customFormat="1" ht="18.75" hidden="1" outlineLevel="1">
      <c r="B56" s="72" t="s">
        <v>124</v>
      </c>
      <c r="D56" s="77">
        <f>IF(D55&gt;0,1,0)</f>
        <v>0</v>
      </c>
      <c r="E56" s="70">
        <f t="shared" ref="E56:BA56" si="15">IF(E55&gt;0,1,0)</f>
        <v>0</v>
      </c>
      <c r="F56" s="70">
        <f t="shared" si="15"/>
        <v>0</v>
      </c>
      <c r="G56" s="70">
        <f t="shared" si="15"/>
        <v>0</v>
      </c>
      <c r="H56" s="70">
        <f t="shared" si="15"/>
        <v>0</v>
      </c>
      <c r="I56" s="70">
        <f t="shared" si="15"/>
        <v>0</v>
      </c>
      <c r="J56" s="70">
        <f t="shared" si="15"/>
        <v>0</v>
      </c>
      <c r="K56" s="70">
        <f t="shared" si="15"/>
        <v>0</v>
      </c>
      <c r="L56" s="70">
        <f t="shared" si="15"/>
        <v>0</v>
      </c>
      <c r="M56" s="70">
        <f t="shared" si="15"/>
        <v>0</v>
      </c>
      <c r="N56" s="70">
        <f t="shared" si="15"/>
        <v>0</v>
      </c>
      <c r="O56" s="70">
        <f t="shared" si="15"/>
        <v>0</v>
      </c>
      <c r="P56" s="70">
        <f t="shared" si="15"/>
        <v>0</v>
      </c>
      <c r="Q56" s="70">
        <f t="shared" si="15"/>
        <v>0</v>
      </c>
      <c r="R56" s="70">
        <f t="shared" si="15"/>
        <v>0</v>
      </c>
      <c r="S56" s="70">
        <f t="shared" si="15"/>
        <v>0</v>
      </c>
      <c r="T56" s="70">
        <f t="shared" si="15"/>
        <v>0</v>
      </c>
      <c r="U56" s="70">
        <f t="shared" si="15"/>
        <v>0</v>
      </c>
      <c r="V56" s="70">
        <f t="shared" si="15"/>
        <v>0</v>
      </c>
      <c r="W56" s="70">
        <f t="shared" si="15"/>
        <v>0</v>
      </c>
      <c r="X56" s="70">
        <f t="shared" si="15"/>
        <v>0</v>
      </c>
      <c r="Y56" s="70">
        <f t="shared" si="15"/>
        <v>0</v>
      </c>
      <c r="Z56" s="70">
        <f t="shared" si="15"/>
        <v>0</v>
      </c>
      <c r="AA56" s="70">
        <f t="shared" si="15"/>
        <v>0</v>
      </c>
      <c r="AB56" s="70">
        <f t="shared" si="15"/>
        <v>0</v>
      </c>
      <c r="AC56" s="70">
        <f t="shared" si="15"/>
        <v>0</v>
      </c>
      <c r="AD56" s="70">
        <f t="shared" si="15"/>
        <v>0</v>
      </c>
      <c r="AE56" s="70">
        <f t="shared" si="15"/>
        <v>0</v>
      </c>
      <c r="AF56" s="70">
        <f t="shared" si="15"/>
        <v>0</v>
      </c>
      <c r="AG56" s="70">
        <f t="shared" si="15"/>
        <v>0</v>
      </c>
      <c r="AH56" s="70">
        <f t="shared" si="15"/>
        <v>0</v>
      </c>
      <c r="AI56" s="70">
        <f t="shared" si="15"/>
        <v>0</v>
      </c>
      <c r="AJ56" s="70">
        <f t="shared" si="15"/>
        <v>0</v>
      </c>
      <c r="AK56" s="70">
        <f t="shared" si="15"/>
        <v>0</v>
      </c>
      <c r="AL56" s="70">
        <f t="shared" si="15"/>
        <v>0</v>
      </c>
      <c r="AM56" s="70">
        <f t="shared" si="15"/>
        <v>0</v>
      </c>
      <c r="AN56" s="70">
        <f t="shared" si="15"/>
        <v>0</v>
      </c>
      <c r="AO56" s="70">
        <f t="shared" si="15"/>
        <v>0</v>
      </c>
      <c r="AP56" s="70">
        <f t="shared" si="15"/>
        <v>0</v>
      </c>
      <c r="AQ56" s="70">
        <f t="shared" si="15"/>
        <v>0</v>
      </c>
      <c r="AR56" s="70">
        <f t="shared" si="15"/>
        <v>0</v>
      </c>
      <c r="AS56" s="70">
        <f t="shared" si="15"/>
        <v>0</v>
      </c>
      <c r="AT56" s="70">
        <f t="shared" si="15"/>
        <v>0</v>
      </c>
      <c r="AU56" s="70">
        <f t="shared" si="15"/>
        <v>0</v>
      </c>
      <c r="AV56" s="70">
        <f t="shared" si="15"/>
        <v>0</v>
      </c>
      <c r="AW56" s="70">
        <f t="shared" si="15"/>
        <v>0</v>
      </c>
      <c r="AX56" s="70">
        <f t="shared" si="15"/>
        <v>0</v>
      </c>
      <c r="AY56" s="70">
        <f t="shared" si="15"/>
        <v>0</v>
      </c>
      <c r="AZ56" s="70">
        <f t="shared" si="15"/>
        <v>0</v>
      </c>
      <c r="BA56" s="70">
        <f t="shared" si="15"/>
        <v>0</v>
      </c>
      <c r="BB56" s="71"/>
    </row>
    <row r="57" spans="2:54" s="42" customFormat="1" ht="18.75" hidden="1" outlineLevel="1">
      <c r="B57" s="72" t="s">
        <v>116</v>
      </c>
      <c r="D57" s="70">
        <f>D56</f>
        <v>0</v>
      </c>
      <c r="E57" s="70">
        <f>E56+D57</f>
        <v>0</v>
      </c>
      <c r="F57" s="70">
        <f t="shared" ref="F57:K57" si="16">F56+E57</f>
        <v>0</v>
      </c>
      <c r="G57" s="70">
        <f t="shared" si="16"/>
        <v>0</v>
      </c>
      <c r="H57" s="70">
        <f t="shared" si="16"/>
        <v>0</v>
      </c>
      <c r="I57" s="70">
        <f t="shared" si="16"/>
        <v>0</v>
      </c>
      <c r="J57" s="70">
        <f t="shared" si="16"/>
        <v>0</v>
      </c>
      <c r="K57" s="70">
        <f t="shared" si="16"/>
        <v>0</v>
      </c>
      <c r="L57" s="70">
        <f>L56+K57</f>
        <v>0</v>
      </c>
      <c r="M57" s="70">
        <f t="shared" ref="M57:N57" si="17">M56+L57</f>
        <v>0</v>
      </c>
      <c r="N57" s="70">
        <f t="shared" si="17"/>
        <v>0</v>
      </c>
      <c r="O57" s="70">
        <f>O56+N57</f>
        <v>0</v>
      </c>
      <c r="P57" s="70">
        <f>P56+O57</f>
        <v>0</v>
      </c>
      <c r="Q57" s="70">
        <f>Q56+P57</f>
        <v>0</v>
      </c>
      <c r="R57" s="70">
        <f t="shared" ref="R57" si="18">R56+Q57</f>
        <v>0</v>
      </c>
      <c r="S57" s="70">
        <f>S56+R57</f>
        <v>0</v>
      </c>
      <c r="T57" s="70">
        <f t="shared" ref="T57" si="19">T56+S57</f>
        <v>0</v>
      </c>
      <c r="U57" s="70">
        <f>U56+T57</f>
        <v>0</v>
      </c>
      <c r="V57" s="70">
        <f t="shared" ref="V57:BA57" si="20">V56+U57</f>
        <v>0</v>
      </c>
      <c r="W57" s="70">
        <f t="shared" si="20"/>
        <v>0</v>
      </c>
      <c r="X57" s="70">
        <f t="shared" si="20"/>
        <v>0</v>
      </c>
      <c r="Y57" s="70">
        <f t="shared" si="20"/>
        <v>0</v>
      </c>
      <c r="Z57" s="70">
        <f t="shared" si="20"/>
        <v>0</v>
      </c>
      <c r="AA57" s="70">
        <f t="shared" si="20"/>
        <v>0</v>
      </c>
      <c r="AB57" s="70">
        <f t="shared" si="20"/>
        <v>0</v>
      </c>
      <c r="AC57" s="70">
        <f t="shared" si="20"/>
        <v>0</v>
      </c>
      <c r="AD57" s="70">
        <f t="shared" si="20"/>
        <v>0</v>
      </c>
      <c r="AE57" s="70">
        <f t="shared" si="20"/>
        <v>0</v>
      </c>
      <c r="AF57" s="70">
        <f t="shared" si="20"/>
        <v>0</v>
      </c>
      <c r="AG57" s="70">
        <f t="shared" si="20"/>
        <v>0</v>
      </c>
      <c r="AH57" s="70">
        <f t="shared" si="20"/>
        <v>0</v>
      </c>
      <c r="AI57" s="70">
        <f t="shared" si="20"/>
        <v>0</v>
      </c>
      <c r="AJ57" s="70">
        <f t="shared" si="20"/>
        <v>0</v>
      </c>
      <c r="AK57" s="70">
        <f t="shared" si="20"/>
        <v>0</v>
      </c>
      <c r="AL57" s="70">
        <f t="shared" si="20"/>
        <v>0</v>
      </c>
      <c r="AM57" s="70">
        <f t="shared" si="20"/>
        <v>0</v>
      </c>
      <c r="AN57" s="70">
        <f t="shared" si="20"/>
        <v>0</v>
      </c>
      <c r="AO57" s="70">
        <f t="shared" si="20"/>
        <v>0</v>
      </c>
      <c r="AP57" s="70">
        <f t="shared" si="20"/>
        <v>0</v>
      </c>
      <c r="AQ57" s="70">
        <f t="shared" si="20"/>
        <v>0</v>
      </c>
      <c r="AR57" s="70">
        <f t="shared" si="20"/>
        <v>0</v>
      </c>
      <c r="AS57" s="70">
        <f t="shared" si="20"/>
        <v>0</v>
      </c>
      <c r="AT57" s="70">
        <f t="shared" si="20"/>
        <v>0</v>
      </c>
      <c r="AU57" s="70">
        <f t="shared" si="20"/>
        <v>0</v>
      </c>
      <c r="AV57" s="70">
        <f t="shared" si="20"/>
        <v>0</v>
      </c>
      <c r="AW57" s="70">
        <f t="shared" si="20"/>
        <v>0</v>
      </c>
      <c r="AX57" s="70">
        <f t="shared" si="20"/>
        <v>0</v>
      </c>
      <c r="AY57" s="70">
        <f t="shared" si="20"/>
        <v>0</v>
      </c>
      <c r="AZ57" s="70">
        <f t="shared" si="20"/>
        <v>0</v>
      </c>
      <c r="BA57" s="70">
        <f t="shared" si="20"/>
        <v>0</v>
      </c>
      <c r="BB57" s="71"/>
    </row>
    <row r="58" spans="2:54" s="73" customFormat="1" ht="18.75" hidden="1" outlineLevel="1">
      <c r="B58" s="72" t="s">
        <v>123</v>
      </c>
      <c r="D58" s="74">
        <f>D54</f>
        <v>1</v>
      </c>
      <c r="E58" s="74">
        <f t="shared" ref="E58:BA58" si="21">E54</f>
        <v>2</v>
      </c>
      <c r="F58" s="74">
        <f t="shared" si="21"/>
        <v>3</v>
      </c>
      <c r="G58" s="74">
        <f t="shared" si="21"/>
        <v>4</v>
      </c>
      <c r="H58" s="74">
        <f t="shared" si="21"/>
        <v>5</v>
      </c>
      <c r="I58" s="74">
        <f t="shared" si="21"/>
        <v>6</v>
      </c>
      <c r="J58" s="74">
        <f t="shared" si="21"/>
        <v>7</v>
      </c>
      <c r="K58" s="74">
        <f t="shared" si="21"/>
        <v>8</v>
      </c>
      <c r="L58" s="74">
        <f t="shared" si="21"/>
        <v>9</v>
      </c>
      <c r="M58" s="74">
        <f t="shared" si="21"/>
        <v>10</v>
      </c>
      <c r="N58" s="74">
        <f t="shared" si="21"/>
        <v>11</v>
      </c>
      <c r="O58" s="74">
        <f t="shared" si="21"/>
        <v>12</v>
      </c>
      <c r="P58" s="74">
        <f t="shared" si="21"/>
        <v>13</v>
      </c>
      <c r="Q58" s="74">
        <f t="shared" si="21"/>
        <v>14</v>
      </c>
      <c r="R58" s="74">
        <f t="shared" si="21"/>
        <v>15</v>
      </c>
      <c r="S58" s="74">
        <f t="shared" si="21"/>
        <v>16</v>
      </c>
      <c r="T58" s="74">
        <f t="shared" si="21"/>
        <v>17</v>
      </c>
      <c r="U58" s="74">
        <f t="shared" si="21"/>
        <v>18</v>
      </c>
      <c r="V58" s="74">
        <f t="shared" si="21"/>
        <v>19</v>
      </c>
      <c r="W58" s="74">
        <f t="shared" si="21"/>
        <v>20</v>
      </c>
      <c r="X58" s="74">
        <f t="shared" si="21"/>
        <v>21</v>
      </c>
      <c r="Y58" s="74">
        <f t="shared" si="21"/>
        <v>22</v>
      </c>
      <c r="Z58" s="74">
        <f t="shared" si="21"/>
        <v>23</v>
      </c>
      <c r="AA58" s="74">
        <f t="shared" si="21"/>
        <v>24</v>
      </c>
      <c r="AB58" s="74">
        <f t="shared" si="21"/>
        <v>25</v>
      </c>
      <c r="AC58" s="74">
        <f t="shared" si="21"/>
        <v>26</v>
      </c>
      <c r="AD58" s="74">
        <f t="shared" si="21"/>
        <v>27</v>
      </c>
      <c r="AE58" s="74">
        <f t="shared" si="21"/>
        <v>28</v>
      </c>
      <c r="AF58" s="74">
        <f t="shared" si="21"/>
        <v>29</v>
      </c>
      <c r="AG58" s="74">
        <f t="shared" si="21"/>
        <v>30</v>
      </c>
      <c r="AH58" s="74">
        <f t="shared" si="21"/>
        <v>31</v>
      </c>
      <c r="AI58" s="74">
        <f t="shared" si="21"/>
        <v>32</v>
      </c>
      <c r="AJ58" s="74">
        <f t="shared" si="21"/>
        <v>33</v>
      </c>
      <c r="AK58" s="74">
        <f t="shared" si="21"/>
        <v>34</v>
      </c>
      <c r="AL58" s="74">
        <f t="shared" si="21"/>
        <v>35</v>
      </c>
      <c r="AM58" s="74">
        <f t="shared" si="21"/>
        <v>36</v>
      </c>
      <c r="AN58" s="74">
        <f t="shared" si="21"/>
        <v>37</v>
      </c>
      <c r="AO58" s="74">
        <f t="shared" si="21"/>
        <v>38</v>
      </c>
      <c r="AP58" s="74">
        <f t="shared" si="21"/>
        <v>39</v>
      </c>
      <c r="AQ58" s="74">
        <f t="shared" si="21"/>
        <v>40</v>
      </c>
      <c r="AR58" s="74">
        <f t="shared" si="21"/>
        <v>41</v>
      </c>
      <c r="AS58" s="74">
        <f t="shared" si="21"/>
        <v>42</v>
      </c>
      <c r="AT58" s="74">
        <f t="shared" si="21"/>
        <v>43</v>
      </c>
      <c r="AU58" s="74">
        <f t="shared" si="21"/>
        <v>44</v>
      </c>
      <c r="AV58" s="74">
        <f t="shared" si="21"/>
        <v>45</v>
      </c>
      <c r="AW58" s="74">
        <f t="shared" si="21"/>
        <v>46</v>
      </c>
      <c r="AX58" s="74">
        <f t="shared" si="21"/>
        <v>47</v>
      </c>
      <c r="AY58" s="74">
        <f t="shared" si="21"/>
        <v>48</v>
      </c>
      <c r="AZ58" s="74">
        <f t="shared" si="21"/>
        <v>49</v>
      </c>
      <c r="BA58" s="74">
        <f t="shared" si="21"/>
        <v>50</v>
      </c>
      <c r="BB58" s="75"/>
    </row>
    <row r="59" spans="2:54" s="73" customFormat="1" ht="18.75" hidden="1" outlineLevel="1">
      <c r="B59" s="72"/>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5"/>
    </row>
    <row r="60" spans="2:54" s="73" customFormat="1" ht="18.75" collapsed="1">
      <c r="B60" s="72"/>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5"/>
    </row>
    <row r="61" spans="2:54" s="73" customFormat="1" ht="18.75">
      <c r="B61" s="72" t="s">
        <v>466</v>
      </c>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5"/>
    </row>
    <row r="62" spans="2:54" s="60" customFormat="1" ht="21">
      <c r="B62" s="525" t="s">
        <v>460</v>
      </c>
      <c r="C62" s="526"/>
      <c r="D62" s="526">
        <f>'I&amp;E Summary (3)'!D97</f>
        <v>0</v>
      </c>
      <c r="E62" s="526">
        <f>'I&amp;E Summary (3)'!E97</f>
        <v>129.50457496545667</v>
      </c>
      <c r="F62" s="526">
        <f>'I&amp;E Summary (3)'!F97</f>
        <v>129.50457496545667</v>
      </c>
      <c r="G62" s="526">
        <f>'I&amp;E Summary (3)'!G97</f>
        <v>129.50457496545667</v>
      </c>
      <c r="H62" s="526">
        <f>'I&amp;E Summary (3)'!H97</f>
        <v>129.50457496545667</v>
      </c>
      <c r="I62" s="526">
        <f>'I&amp;E Summary (3)'!I97</f>
        <v>129.50457496545667</v>
      </c>
      <c r="J62" s="526">
        <f>'I&amp;E Summary (3)'!J97</f>
        <v>129.50457496545667</v>
      </c>
      <c r="K62" s="526">
        <f>'I&amp;E Summary (3)'!K97</f>
        <v>129.50457496545667</v>
      </c>
      <c r="L62" s="526">
        <f>'I&amp;E Summary (3)'!L97</f>
        <v>129.50457496545667</v>
      </c>
      <c r="M62" s="526">
        <f>'I&amp;E Summary (3)'!M97</f>
        <v>129.50457496545667</v>
      </c>
      <c r="N62" s="526">
        <f>'I&amp;E Summary (3)'!N97</f>
        <v>129.50457496545667</v>
      </c>
      <c r="O62" s="526">
        <f>'I&amp;E Summary (3)'!O97</f>
        <v>1.2789769243681804E-14</v>
      </c>
      <c r="P62" s="526">
        <f>'I&amp;E Summary (3)'!P97</f>
        <v>1.2789769243681804E-14</v>
      </c>
      <c r="Q62" s="526">
        <f>'I&amp;E Summary (3)'!Q97</f>
        <v>1.2789769243681804E-14</v>
      </c>
      <c r="R62" s="526">
        <f>'I&amp;E Summary (3)'!R97</f>
        <v>1.2789769243681804E-14</v>
      </c>
      <c r="S62" s="526">
        <f>'I&amp;E Summary (3)'!S97</f>
        <v>1.2789769243681804E-14</v>
      </c>
      <c r="T62" s="526">
        <f>'I&amp;E Summary (3)'!T97</f>
        <v>1.2789769243681804E-14</v>
      </c>
      <c r="U62" s="526">
        <f>'I&amp;E Summary (3)'!U97</f>
        <v>1.2789769243681804E-14</v>
      </c>
      <c r="V62" s="526">
        <f>'I&amp;E Summary (3)'!V97</f>
        <v>1.2789769243681804E-14</v>
      </c>
      <c r="W62" s="526">
        <f>'I&amp;E Summary (3)'!W97</f>
        <v>1.2789769243681804E-14</v>
      </c>
      <c r="X62" s="526">
        <f>'I&amp;E Summary (3)'!X97</f>
        <v>1.2789769243681804E-14</v>
      </c>
      <c r="Y62" s="526">
        <f>'I&amp;E Summary (3)'!Y97</f>
        <v>1.2789769243681804E-14</v>
      </c>
      <c r="Z62" s="526">
        <f>'I&amp;E Summary (3)'!Z97</f>
        <v>1.2789769243681804E-14</v>
      </c>
      <c r="AA62" s="526">
        <f>'I&amp;E Summary (3)'!AA97</f>
        <v>1.2789769243681804E-14</v>
      </c>
      <c r="AB62" s="526">
        <f>'I&amp;E Summary (3)'!AB97</f>
        <v>1.2789769243681804E-14</v>
      </c>
      <c r="AC62" s="526">
        <f>'I&amp;E Summary (3)'!AC97</f>
        <v>1.2789769243681804E-14</v>
      </c>
      <c r="AD62" s="526">
        <f>'I&amp;E Summary (3)'!AD97</f>
        <v>1.2789769243681804E-14</v>
      </c>
      <c r="AE62" s="526">
        <f>'I&amp;E Summary (3)'!AE97</f>
        <v>1.2789769243681804E-14</v>
      </c>
      <c r="AF62" s="526">
        <f>'I&amp;E Summary (3)'!AF97</f>
        <v>1.2789769243681804E-14</v>
      </c>
      <c r="AG62" s="526">
        <f>'I&amp;E Summary (3)'!AG97</f>
        <v>1.2789769243681804E-14</v>
      </c>
      <c r="AH62" s="526">
        <f>'I&amp;E Summary (3)'!AH97</f>
        <v>1.2789769243681804E-14</v>
      </c>
      <c r="AI62" s="526">
        <f>'I&amp;E Summary (3)'!AI97</f>
        <v>1.2789769243681804E-14</v>
      </c>
      <c r="AJ62" s="526">
        <f>'I&amp;E Summary (3)'!AJ97</f>
        <v>1.2789769243681804E-14</v>
      </c>
      <c r="AK62" s="526">
        <f>'I&amp;E Summary (3)'!AK97</f>
        <v>1.2789769243681804E-14</v>
      </c>
      <c r="AL62" s="526">
        <f>'I&amp;E Summary (3)'!AL97</f>
        <v>1.2789769243681804E-14</v>
      </c>
      <c r="AM62" s="526">
        <f>'I&amp;E Summary (3)'!AM97</f>
        <v>1.2789769243681804E-14</v>
      </c>
      <c r="AN62" s="526">
        <f>'I&amp;E Summary (3)'!AN97</f>
        <v>1.2789769243681804E-14</v>
      </c>
      <c r="AO62" s="526">
        <f>'I&amp;E Summary (3)'!AO97</f>
        <v>1.2789769243681804E-14</v>
      </c>
      <c r="AP62" s="526">
        <f>'I&amp;E Summary (3)'!AP97</f>
        <v>1.2789769243681804E-14</v>
      </c>
      <c r="AQ62" s="526">
        <f>'I&amp;E Summary (3)'!AQ97</f>
        <v>1.2789769243681804E-14</v>
      </c>
      <c r="AR62" s="526">
        <f>'I&amp;E Summary (3)'!AR97</f>
        <v>1.2789769243681804E-14</v>
      </c>
      <c r="AS62" s="526">
        <f>'I&amp;E Summary (3)'!AS97</f>
        <v>1.2789769243681804E-14</v>
      </c>
      <c r="AT62" s="526">
        <f>'I&amp;E Summary (3)'!AT97</f>
        <v>1.2789769243681804E-14</v>
      </c>
      <c r="AU62" s="526">
        <f>'I&amp;E Summary (3)'!AU97</f>
        <v>1.2789769243681804E-14</v>
      </c>
      <c r="AV62" s="526">
        <f>'I&amp;E Summary (3)'!AV97</f>
        <v>1.2789769243681804E-14</v>
      </c>
      <c r="AW62" s="526">
        <f>'I&amp;E Summary (3)'!AW97</f>
        <v>1.2789769243681804E-14</v>
      </c>
      <c r="AX62" s="526">
        <f>'I&amp;E Summary (3)'!AX97</f>
        <v>1.2789769243681804E-14</v>
      </c>
      <c r="AY62" s="526">
        <f>'I&amp;E Summary (3)'!AY97</f>
        <v>1.2789769243681804E-14</v>
      </c>
      <c r="AZ62" s="526">
        <f>'I&amp;E Summary (3)'!AZ97</f>
        <v>1.2789769243681804E-14</v>
      </c>
      <c r="BA62" s="526">
        <f>'I&amp;E Summary (3)'!BA97</f>
        <v>1.2789769243681804E-14</v>
      </c>
      <c r="BB62" s="526">
        <f>SUM(D62:BA62)</f>
        <v>1295.0457496545666</v>
      </c>
    </row>
    <row r="63" spans="2:54" s="73" customFormat="1" ht="18.75">
      <c r="B63" s="72"/>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5"/>
    </row>
    <row r="64" spans="2:54" s="73" customFormat="1" ht="18.75">
      <c r="B64" s="72"/>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5"/>
    </row>
    <row r="65" spans="2:54" s="73" customFormat="1" ht="23.25">
      <c r="B65" s="1511" t="str">
        <f>"Investment Appraisal to "&amp;BA19</f>
        <v>Investment Appraisal to 2067</v>
      </c>
      <c r="C65" s="1512"/>
      <c r="D65" s="479" t="str">
        <f>BA19-C5&amp;" Years"</f>
        <v>50 Years</v>
      </c>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5"/>
    </row>
    <row r="66" spans="2:54" ht="36" customHeight="1">
      <c r="B66" s="477" t="s">
        <v>119</v>
      </c>
      <c r="C66" s="1667">
        <f>BB50</f>
        <v>-32856.225064086299</v>
      </c>
      <c r="D66" s="1668"/>
      <c r="E66" s="68"/>
    </row>
    <row r="67" spans="2:54" ht="36" customHeight="1">
      <c r="B67" s="477" t="s">
        <v>120</v>
      </c>
      <c r="C67" s="1524" t="e">
        <f>IRR(D49:BA49)</f>
        <v>#NUM!</v>
      </c>
      <c r="D67" s="1525"/>
      <c r="E67" s="78"/>
    </row>
    <row r="68" spans="2:54" ht="36" customHeight="1">
      <c r="B68" s="477" t="s">
        <v>661</v>
      </c>
      <c r="C68" s="1509">
        <f>MIRR(D49:BB49,0.4,0.04)</f>
        <v>-1</v>
      </c>
      <c r="D68" s="1510" t="e">
        <f>MIRR(B48:AZ48,0.4,0.04)</f>
        <v>#DIV/0!</v>
      </c>
      <c r="E68" s="78"/>
    </row>
    <row r="69" spans="2:54" ht="36" customHeight="1">
      <c r="B69" s="477" t="s">
        <v>121</v>
      </c>
      <c r="C69" s="1499">
        <f>HLOOKUP(1,53:54,2)</f>
        <v>50</v>
      </c>
      <c r="D69" s="1500"/>
      <c r="E69" s="69"/>
    </row>
    <row r="70" spans="2:54" ht="36" customHeight="1">
      <c r="B70" s="478" t="s">
        <v>441</v>
      </c>
      <c r="C70" s="1507">
        <f>HLOOKUP(1,57:58,2)</f>
        <v>50</v>
      </c>
      <c r="D70" s="1508"/>
      <c r="E70" s="69"/>
    </row>
    <row r="71" spans="2:54">
      <c r="C71" s="468"/>
      <c r="D71" s="468"/>
    </row>
    <row r="74" spans="2:54" ht="24.75" customHeight="1">
      <c r="B74" s="465" t="s">
        <v>428</v>
      </c>
      <c r="C74" s="466"/>
      <c r="D74" s="466"/>
      <c r="E74" s="466"/>
      <c r="F74" s="466"/>
      <c r="G74" s="467"/>
    </row>
    <row r="75" spans="2:54" ht="27" customHeight="1">
      <c r="B75" s="723"/>
      <c r="C75" s="724" t="s">
        <v>429</v>
      </c>
      <c r="D75" s="724" t="s">
        <v>120</v>
      </c>
      <c r="E75" s="726" t="s">
        <v>661</v>
      </c>
      <c r="F75" s="724" t="s">
        <v>430</v>
      </c>
      <c r="G75" s="725" t="s">
        <v>442</v>
      </c>
    </row>
    <row r="76" spans="2:54" s="353" customFormat="1" ht="27" customHeight="1">
      <c r="B76" s="718" t="str">
        <f>P6</f>
        <v>Base Case</v>
      </c>
      <c r="C76" s="719">
        <f>BB102</f>
        <v>56214.014648670651</v>
      </c>
      <c r="D76" s="720">
        <f>IRR(D100:BA100)</f>
        <v>5.246484443069388E-2</v>
      </c>
      <c r="E76" s="720">
        <f>MIRR(D100:BA100,0.03,0.03)</f>
        <v>4.5145017296539969E-2</v>
      </c>
      <c r="F76" s="721">
        <f>HLOOKUP(1,106:107,2)</f>
        <v>30</v>
      </c>
      <c r="G76" s="722">
        <f>HLOOKUP(1,110:111,2)</f>
        <v>38</v>
      </c>
    </row>
    <row r="77" spans="2:54" s="353" customFormat="1" ht="27" customHeight="1">
      <c r="B77" s="450" t="str">
        <f>Q6</f>
        <v>Sensitivity 1</v>
      </c>
      <c r="C77" s="472">
        <f>BB135</f>
        <v>61257.441311167313</v>
      </c>
      <c r="D77" s="469">
        <f>IRR(D133:BA133)</f>
        <v>5.5229591455758564E-2</v>
      </c>
      <c r="E77" s="469">
        <f>MIRR(D133:BA133,0.03,0.03)</f>
        <v>4.6870423114518278E-2</v>
      </c>
      <c r="F77" s="470">
        <f>HLOOKUP(1,139:140,2)</f>
        <v>29</v>
      </c>
      <c r="G77" s="471">
        <f>HLOOKUP(1,144:145,2)</f>
        <v>37</v>
      </c>
    </row>
    <row r="78" spans="2:54" s="353" customFormat="1" ht="27" customHeight="1">
      <c r="B78" s="451" t="str">
        <f>R6</f>
        <v>Sensitivity 2</v>
      </c>
      <c r="C78" s="473">
        <f>BB168</f>
        <v>53174.920712124745</v>
      </c>
      <c r="D78" s="474">
        <f>IRR(D166:BA166)</f>
        <v>5.0646136459229218E-2</v>
      </c>
      <c r="E78" s="474">
        <f>MIRR(D166:BA166,0.03,0.03)</f>
        <v>4.3973797731151176E-2</v>
      </c>
      <c r="F78" s="475">
        <f>HLOOKUP(1,172:173,2)</f>
        <v>31</v>
      </c>
      <c r="G78" s="476">
        <f>HLOOKUP(1,176:177,2)</f>
        <v>39</v>
      </c>
    </row>
    <row r="81" spans="2:54" outlineLevel="1"/>
    <row r="82" spans="2:54" ht="18.75" outlineLevel="1">
      <c r="B82" s="40" t="s">
        <v>450</v>
      </c>
      <c r="BA82" s="439"/>
      <c r="BB82" s="439"/>
    </row>
    <row r="83" spans="2:54" outlineLevel="1">
      <c r="BA83" s="439"/>
      <c r="BB83" s="439"/>
    </row>
    <row r="84" spans="2:54" outlineLevel="1">
      <c r="B84" t="s">
        <v>86</v>
      </c>
      <c r="D84" s="439">
        <f>D30*$P$7</f>
        <v>-10000</v>
      </c>
      <c r="E84" s="439">
        <f>E30*$P$7</f>
        <v>-20000</v>
      </c>
      <c r="F84" s="439">
        <f>F30*$P$7</f>
        <v>-2000</v>
      </c>
      <c r="G84" s="439"/>
      <c r="H84" s="439"/>
      <c r="I84" s="439"/>
      <c r="J84" s="439"/>
      <c r="K84" s="439"/>
      <c r="L84" s="439"/>
      <c r="M84" s="439"/>
      <c r="N84" s="439"/>
      <c r="O84" s="439"/>
      <c r="P84" s="439"/>
      <c r="Q84" s="439"/>
      <c r="R84" s="439"/>
      <c r="S84" s="439"/>
      <c r="T84" s="439"/>
      <c r="U84" s="439"/>
      <c r="V84" s="439"/>
      <c r="W84" s="439"/>
      <c r="X84" s="439"/>
      <c r="Y84" s="439"/>
      <c r="Z84" s="439"/>
      <c r="AA84" s="439"/>
      <c r="AB84" s="439"/>
      <c r="AC84" s="439"/>
      <c r="AD84" s="439"/>
      <c r="AE84" s="439"/>
      <c r="AF84" s="439"/>
      <c r="AG84" s="439"/>
      <c r="AH84" s="439"/>
      <c r="AI84" s="439"/>
      <c r="AJ84" s="439"/>
      <c r="AK84" s="439"/>
      <c r="AL84" s="439"/>
      <c r="AM84" s="439"/>
      <c r="AN84" s="439"/>
      <c r="AO84" s="439"/>
      <c r="AP84" s="439"/>
      <c r="AQ84" s="439"/>
      <c r="AR84" s="439"/>
      <c r="AS84" s="439"/>
      <c r="AT84" s="439"/>
      <c r="AU84" s="439"/>
      <c r="AV84" s="439"/>
      <c r="AW84" s="439"/>
      <c r="AX84" s="439"/>
      <c r="AY84" s="439"/>
      <c r="AZ84" s="439"/>
      <c r="BA84" s="439"/>
      <c r="BB84" s="439">
        <f>SUM(D84:BA84)</f>
        <v>-32000</v>
      </c>
    </row>
    <row r="85" spans="2:54" outlineLevel="1">
      <c r="B85" t="s">
        <v>436</v>
      </c>
      <c r="D85" s="439">
        <f t="shared" ref="D85:AI85" si="22">D42</f>
        <v>0</v>
      </c>
      <c r="E85" s="439">
        <f t="shared" si="22"/>
        <v>0</v>
      </c>
      <c r="F85" s="439">
        <f t="shared" si="22"/>
        <v>0</v>
      </c>
      <c r="G85" s="439">
        <f t="shared" si="22"/>
        <v>0</v>
      </c>
      <c r="H85" s="439">
        <f t="shared" si="22"/>
        <v>0</v>
      </c>
      <c r="I85" s="439">
        <f t="shared" si="22"/>
        <v>0</v>
      </c>
      <c r="J85" s="439">
        <f t="shared" si="22"/>
        <v>0</v>
      </c>
      <c r="K85" s="439">
        <f t="shared" si="22"/>
        <v>0</v>
      </c>
      <c r="L85" s="439">
        <f t="shared" si="22"/>
        <v>-0.51276346586873445</v>
      </c>
      <c r="M85" s="439">
        <f t="shared" si="22"/>
        <v>0</v>
      </c>
      <c r="N85" s="439">
        <f t="shared" si="22"/>
        <v>0</v>
      </c>
      <c r="O85" s="439">
        <f t="shared" si="22"/>
        <v>0</v>
      </c>
      <c r="P85" s="439">
        <f t="shared" si="22"/>
        <v>0</v>
      </c>
      <c r="Q85" s="439">
        <f t="shared" si="22"/>
        <v>-4.0338889702920495</v>
      </c>
      <c r="R85" s="439">
        <f t="shared" si="22"/>
        <v>0</v>
      </c>
      <c r="S85" s="439">
        <f t="shared" si="22"/>
        <v>0</v>
      </c>
      <c r="T85" s="439">
        <f t="shared" si="22"/>
        <v>0</v>
      </c>
      <c r="U85" s="439">
        <f t="shared" si="22"/>
        <v>0</v>
      </c>
      <c r="V85" s="439">
        <f t="shared" si="22"/>
        <v>-0.65638058748712313</v>
      </c>
      <c r="W85" s="439">
        <f t="shared" si="22"/>
        <v>0</v>
      </c>
      <c r="X85" s="439">
        <f t="shared" si="22"/>
        <v>0</v>
      </c>
      <c r="Y85" s="439">
        <f t="shared" si="22"/>
        <v>0</v>
      </c>
      <c r="Z85" s="439">
        <f t="shared" si="22"/>
        <v>0</v>
      </c>
      <c r="AA85" s="439">
        <f t="shared" si="22"/>
        <v>-16.780140479169134</v>
      </c>
      <c r="AB85" s="439">
        <f t="shared" si="22"/>
        <v>0</v>
      </c>
      <c r="AC85" s="439">
        <f t="shared" si="22"/>
        <v>0</v>
      </c>
      <c r="AD85" s="439">
        <f t="shared" si="22"/>
        <v>0</v>
      </c>
      <c r="AE85" s="439">
        <f t="shared" si="22"/>
        <v>0</v>
      </c>
      <c r="AF85" s="439">
        <f t="shared" si="22"/>
        <v>-0.84022264515279077</v>
      </c>
      <c r="AG85" s="439">
        <f t="shared" si="22"/>
        <v>0</v>
      </c>
      <c r="AH85" s="439">
        <f t="shared" si="22"/>
        <v>0</v>
      </c>
      <c r="AI85" s="439">
        <f t="shared" si="22"/>
        <v>0</v>
      </c>
      <c r="AJ85" s="439">
        <f t="shared" ref="AJ85:BA85" si="23">AJ42</f>
        <v>0</v>
      </c>
      <c r="AK85" s="439">
        <f t="shared" si="23"/>
        <v>-10.114446291717243</v>
      </c>
      <c r="AL85" s="439">
        <f t="shared" si="23"/>
        <v>0</v>
      </c>
      <c r="AM85" s="439">
        <f t="shared" si="23"/>
        <v>0</v>
      </c>
      <c r="AN85" s="439">
        <f t="shared" si="23"/>
        <v>0</v>
      </c>
      <c r="AO85" s="439">
        <f t="shared" si="23"/>
        <v>0</v>
      </c>
      <c r="AP85" s="439">
        <f t="shared" si="23"/>
        <v>-1.0755560217438676</v>
      </c>
      <c r="AQ85" s="439">
        <f t="shared" si="23"/>
        <v>0</v>
      </c>
      <c r="AR85" s="439">
        <f t="shared" si="23"/>
        <v>0</v>
      </c>
      <c r="AS85" s="439">
        <f t="shared" si="23"/>
        <v>0</v>
      </c>
      <c r="AT85" s="439">
        <f t="shared" si="23"/>
        <v>0</v>
      </c>
      <c r="AU85" s="439">
        <f t="shared" si="23"/>
        <v>-43.769171025783507</v>
      </c>
      <c r="AV85" s="439">
        <f t="shared" si="23"/>
        <v>0</v>
      </c>
      <c r="AW85" s="439">
        <f t="shared" si="23"/>
        <v>0</v>
      </c>
      <c r="AX85" s="439">
        <f t="shared" si="23"/>
        <v>0</v>
      </c>
      <c r="AY85" s="439">
        <f t="shared" si="23"/>
        <v>0</v>
      </c>
      <c r="AZ85" s="439">
        <f t="shared" si="23"/>
        <v>-1.3768026398516453</v>
      </c>
      <c r="BA85" s="439">
        <f t="shared" si="23"/>
        <v>0</v>
      </c>
      <c r="BB85" s="439">
        <f>SUM(D85:BA85)</f>
        <v>-79.159372127066092</v>
      </c>
    </row>
    <row r="86" spans="2:54" outlineLevel="1">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439"/>
      <c r="AF86" s="439"/>
      <c r="AG86" s="439"/>
      <c r="AH86" s="439"/>
      <c r="AI86" s="439"/>
      <c r="AJ86" s="439"/>
      <c r="AK86" s="439"/>
      <c r="AL86" s="439"/>
      <c r="AM86" s="439"/>
      <c r="AN86" s="439"/>
      <c r="AO86" s="439"/>
      <c r="AP86" s="439"/>
      <c r="AQ86" s="439"/>
      <c r="AR86" s="439"/>
      <c r="AS86" s="439"/>
      <c r="AT86" s="439"/>
      <c r="AU86" s="439"/>
      <c r="AV86" s="439"/>
      <c r="AW86" s="439"/>
      <c r="AX86" s="439"/>
      <c r="AY86" s="439"/>
      <c r="AZ86" s="439"/>
      <c r="BA86" s="439"/>
      <c r="BB86" s="439"/>
    </row>
    <row r="87" spans="2:54" outlineLevel="1">
      <c r="B87" t="s">
        <v>167</v>
      </c>
      <c r="D87" s="439">
        <f>IFERROR(-HLOOKUP(D19,'I&amp;E Summary (3)'!8:27,20,FALSE)*$P$8,0)</f>
        <v>-3637.1162399999994</v>
      </c>
      <c r="E87" s="439">
        <f>IFERROR(-HLOOKUP(E19,'I&amp;E Summary (3)'!8:27,20,FALSE)*$P$8,0)</f>
        <v>-3576.2467115999998</v>
      </c>
      <c r="F87" s="439">
        <f>IFERROR(-HLOOKUP(F19,'I&amp;E Summary (3)'!8:27,20,FALSE)*$P$8,0)</f>
        <v>-3512.783971974</v>
      </c>
      <c r="G87" s="439">
        <f>IFERROR(-HLOOKUP(G19,'I&amp;E Summary (3)'!8:27,20,FALSE)*$P$8,0)</f>
        <v>-2183.5295430306005</v>
      </c>
      <c r="H87" s="439">
        <f>IFERROR(-HLOOKUP(H19,'I&amp;E Summary (3)'!8:27,20,FALSE)*$P$8,0)</f>
        <v>-1697.555495139271</v>
      </c>
      <c r="I87" s="439">
        <f>IFERROR(-HLOOKUP(I19,'I&amp;E Summary (3)'!8:27,20,FALSE)*$P$8,0)</f>
        <v>-1175.4244128369792</v>
      </c>
      <c r="J87" s="439">
        <f>IFERROR(-HLOOKUP(J19,'I&amp;E Summary (3)'!8:27,20,FALSE)*$P$8,0)</f>
        <v>-384.00216539977055</v>
      </c>
      <c r="K87" s="439">
        <f>IFERROR(-HLOOKUP(K19,'I&amp;E Summary (3)'!8:27,20,FALSE)*$P$8,0)</f>
        <v>201.03066446663314</v>
      </c>
      <c r="L87" s="439">
        <f>IFERROR(-HLOOKUP(L19,'I&amp;E Summary (3)'!8:27,20,FALSE)*$P$8,0)</f>
        <v>825.34401637793451</v>
      </c>
      <c r="M87" s="439">
        <f>IFERROR(-HLOOKUP(M19,'I&amp;E Summary (3)'!8:27,20,FALSE)*$P$8,0)</f>
        <v>1157.2041145528492</v>
      </c>
      <c r="N87" s="439">
        <f>IFERROR(-HLOOKUP(N19,'I&amp;E Summary (3)'!8:27,20,FALSE)*$P$8,0)</f>
        <v>1411.268178442358</v>
      </c>
      <c r="O87" s="439">
        <f>IFERROR(-HLOOKUP(O19,'I&amp;E Summary (3)'!8:27,20,FALSE)*$P$8,0)</f>
        <v>1675.6878744111336</v>
      </c>
      <c r="P87" s="439">
        <f>IFERROR(-HLOOKUP(P19,'I&amp;E Summary (3)'!8:27,20,FALSE)*$P$8,0)</f>
        <v>1950.8822146416719</v>
      </c>
      <c r="Q87" s="439">
        <f>IFERROR(-HLOOKUP(Q19,'I&amp;E Summary (3)'!8:27,20,FALSE)*$P$8,0)</f>
        <v>2237.2870902810869</v>
      </c>
      <c r="R87" s="439">
        <f>IFERROR(-HLOOKUP(R19,'I&amp;E Summary (3)'!8:27,20,FALSE)*$P$8,0)</f>
        <v>2535.3559495257705</v>
      </c>
      <c r="S87" s="439">
        <f>IFERROR(-HLOOKUP(S19,'I&amp;E Summary (3)'!8:27,20,FALSE)*$P$8,0)</f>
        <v>2845.5605029015292</v>
      </c>
      <c r="T87" s="439">
        <f>IFERROR(-HLOOKUP(T19,'I&amp;E Summary (3)'!8:27,20,FALSE)*$P$8,0)</f>
        <v>3168.3914568287505</v>
      </c>
      <c r="U87" s="439">
        <f>IFERROR(-HLOOKUP(U19,'I&amp;E Summary (3)'!8:27,20,FALSE)*$P$8,0)</f>
        <v>3504.3592766058487</v>
      </c>
      <c r="V87" s="439">
        <f>IFERROR(-HLOOKUP(V19,'I&amp;E Summary (3)'!8:27,20,FALSE)*$P$8,0)</f>
        <v>3853.9949799895671</v>
      </c>
      <c r="W87" s="439">
        <f>IFERROR(-HLOOKUP(W19,'I&amp;E Summary (3)'!8:27,20,FALSE)*$P$8,0)</f>
        <v>4217.8509625978941</v>
      </c>
      <c r="X87" s="439">
        <f>IFERROR(-HLOOKUP(X19,'I&amp;E Summary (3)'!8:27,20,FALSE)*$P$8,0)</f>
        <v>4596.5018564104857</v>
      </c>
      <c r="Y87" s="439">
        <f>IFERROR(-HLOOKUP(Y19,'I&amp;E Summary (3)'!8:27,20,FALSE)*$P$8,0)</f>
        <v>4990.5454226924521</v>
      </c>
      <c r="Z87" s="439">
        <f>IFERROR(-HLOOKUP(Z19,'I&amp;E Summary (3)'!8:27,20,FALSE)*$P$8,0)</f>
        <v>5400.6034807205142</v>
      </c>
      <c r="AA87" s="439">
        <f>IFERROR(-HLOOKUP(AA19,'I&amp;E Summary (3)'!8:27,20,FALSE)*$P$8,0)</f>
        <v>5827.3228737457139</v>
      </c>
      <c r="AB87" s="439">
        <f>IFERROR(-HLOOKUP(AB19,'I&amp;E Summary (3)'!8:27,20,FALSE)*$P$8,0)</f>
        <v>6271.3764736842732</v>
      </c>
      <c r="AC87" s="439">
        <f>IFERROR(-HLOOKUP(AC19,'I&amp;E Summary (3)'!8:27,20,FALSE)*$P$8,0)</f>
        <v>6733.4642260879591</v>
      </c>
      <c r="AD87" s="439">
        <f>IFERROR(-HLOOKUP(AD19,'I&amp;E Summary (3)'!8:27,20,FALSE)*$P$8,0)</f>
        <v>7214.3142370073547</v>
      </c>
      <c r="AE87" s="439">
        <f>IFERROR(-HLOOKUP(AE19,'I&amp;E Summary (3)'!8:27,20,FALSE)*$P$8,0)</f>
        <v>7714.683903426072</v>
      </c>
      <c r="AF87" s="439">
        <f>IFERROR(-HLOOKUP(AF19,'I&amp;E Summary (3)'!8:27,20,FALSE)*$P$8,0)</f>
        <v>8235.3610890111122</v>
      </c>
      <c r="AG87" s="439">
        <f>IFERROR(-HLOOKUP(AG19,'I&amp;E Summary (3)'!8:27,20,FALSE)*$P$8,0)</f>
        <v>8777.1653469944595</v>
      </c>
      <c r="AH87" s="439">
        <f>IFERROR(-HLOOKUP(AH19,'I&amp;E Summary (3)'!8:27,20,FALSE)*$P$8,0)</f>
        <v>9340.9491920735727</v>
      </c>
      <c r="AI87" s="439">
        <f>IFERROR(-HLOOKUP(AI19,'I&amp;E Summary (3)'!8:27,20,FALSE)*$P$8,0)</f>
        <v>9927.5994232941721</v>
      </c>
      <c r="AJ87" s="439">
        <f>IFERROR(-HLOOKUP(AJ19,'I&amp;E Summary (3)'!8:27,20,FALSE)*$P$8,0)</f>
        <v>10538.038499957127</v>
      </c>
      <c r="AK87" s="439">
        <f>IFERROR(-HLOOKUP(AK19,'I&amp;E Summary (3)'!8:27,20,FALSE)*$P$8,0)</f>
        <v>11173.225972673117</v>
      </c>
      <c r="AL87" s="439">
        <f>IFERROR(-HLOOKUP(AL19,'I&amp;E Summary (3)'!8:27,20,FALSE)*$P$8,0)</f>
        <v>11834.159971773726</v>
      </c>
      <c r="AM87" s="439">
        <f>IFERROR(-HLOOKUP(AM19,'I&amp;E Summary (3)'!8:27,20,FALSE)*$P$8,0)</f>
        <v>12521.878755375985</v>
      </c>
      <c r="AN87" s="439">
        <f>IFERROR(-HLOOKUP(AN19,'I&amp;E Summary (3)'!8:27,20,FALSE)*$P$8,0)</f>
        <v>13237.462319489372</v>
      </c>
      <c r="AO87" s="439">
        <f>IFERROR(-HLOOKUP(AO19,'I&amp;E Summary (3)'!8:27,20,FALSE)*$P$8,0)</f>
        <v>13982.03407264998</v>
      </c>
      <c r="AP87" s="439">
        <f>IFERROR(-HLOOKUP(AP19,'I&amp;E Summary (3)'!8:27,20,FALSE)*$P$8,0)</f>
        <v>14756.762577665824</v>
      </c>
      <c r="AQ87" s="439">
        <f>IFERROR(-HLOOKUP(AQ19,'I&amp;E Summary (3)'!8:27,20,FALSE)*$P$8,0)</f>
        <v>15562.863363160906</v>
      </c>
      <c r="AR87" s="439">
        <f>IFERROR(-HLOOKUP(AR19,'I&amp;E Summary (3)'!8:27,20,FALSE)*$P$8,0)</f>
        <v>16401.600807713134</v>
      </c>
      <c r="AS87" s="439">
        <f>IFERROR(-HLOOKUP(AS19,'I&amp;E Summary (3)'!8:27,20,FALSE)*$P$8,0)</f>
        <v>17274.290099493075</v>
      </c>
      <c r="AT87" s="439">
        <f>IFERROR(-HLOOKUP(AT19,'I&amp;E Summary (3)'!8:27,20,FALSE)*$P$8,0)</f>
        <v>18182.299274426801</v>
      </c>
      <c r="AU87" s="439">
        <f>IFERROR(-HLOOKUP(AU19,'I&amp;E Summary (3)'!8:27,20,FALSE)*$P$8,0)</f>
        <v>19127.05133602742</v>
      </c>
      <c r="AV87" s="439">
        <f>IFERROR(-HLOOKUP(AV19,'I&amp;E Summary (3)'!8:27,20,FALSE)*$P$8,0)</f>
        <v>20110.026460165212</v>
      </c>
      <c r="AW87" s="439">
        <f>IFERROR(-HLOOKUP(AW19,'I&amp;E Summary (3)'!8:27,20,FALSE)*$P$8,0)</f>
        <v>21132.764288177706</v>
      </c>
      <c r="AX87" s="439">
        <f>IFERROR(-HLOOKUP(AX19,'I&amp;E Summary (3)'!8:27,20,FALSE)*$P$8,0)</f>
        <v>22196.866311856909</v>
      </c>
      <c r="AY87" s="439">
        <f>IFERROR(-HLOOKUP(AY19,'I&amp;E Summary (3)'!8:27,20,FALSE)*$P$8,0)</f>
        <v>23303.998353992294</v>
      </c>
      <c r="AZ87" s="439">
        <f>IFERROR(-HLOOKUP(AZ19,'I&amp;E Summary (3)'!8:27,20,FALSE)*$P$8,0)</f>
        <v>24455.893148295996</v>
      </c>
      <c r="BA87" s="439">
        <f>IFERROR(-HLOOKUP(BA19,'I&amp;E Summary (3)'!8:27,20,FALSE)*$P$8,0)</f>
        <v>25654.353022689062</v>
      </c>
      <c r="BB87" s="439">
        <f>SUM(D87:BA87)</f>
        <v>409893.01490237418</v>
      </c>
    </row>
    <row r="88" spans="2:54" outlineLevel="1">
      <c r="B88" t="s">
        <v>179</v>
      </c>
      <c r="D88" s="439">
        <f>IFERROR(-HLOOKUP(D19,'I&amp;E Summary (3)'!8:38,31,FALSE)*$P$9,0)</f>
        <v>-438.32855507805556</v>
      </c>
      <c r="E88" s="439">
        <f>IFERROR(-HLOOKUP(E19,'I&amp;E Summary (3)'!8:38,31,FALSE)*$P$9,0)</f>
        <v>-449.41407695500681</v>
      </c>
      <c r="F88" s="439">
        <f>IFERROR(-HLOOKUP(F19,'I&amp;E Summary (3)'!8:38,31,FALSE)*$P$9,0)</f>
        <v>-460.78055611888192</v>
      </c>
      <c r="G88" s="439">
        <f>IFERROR(-HLOOKUP(G19,'I&amp;E Summary (3)'!8:38,31,FALSE)*$P$9,0)</f>
        <v>-481.10597421205688</v>
      </c>
      <c r="H88" s="439">
        <f>IFERROR(-HLOOKUP(H19,'I&amp;E Summary (3)'!8:38,31,FALSE)*$P$9,0)</f>
        <v>-496.36906529374647</v>
      </c>
      <c r="I88" s="439">
        <f>IFERROR(-HLOOKUP(I19,'I&amp;E Summary (3)'!8:38,31,FALSE)*$P$9,0)</f>
        <v>-512.12606177737882</v>
      </c>
      <c r="J88" s="439">
        <f>IFERROR(-HLOOKUP(J19,'I&amp;E Summary (3)'!8:38,31,FALSE)*$P$9,0)</f>
        <v>-529.67142526097962</v>
      </c>
      <c r="K88" s="439">
        <f>IFERROR(-HLOOKUP(K19,'I&amp;E Summary (3)'!8:38,31,FALSE)*$P$9,0)</f>
        <v>-545.97876569923301</v>
      </c>
      <c r="L88" s="439">
        <f>IFERROR(-HLOOKUP(L19,'I&amp;E Summary (3)'!8:38,31,FALSE)*$P$9,0)</f>
        <v>-562.79981225830682</v>
      </c>
      <c r="M88" s="439">
        <f>IFERROR(-HLOOKUP(M19,'I&amp;E Summary (3)'!8:38,31,FALSE)*$P$9,0)</f>
        <v>-577.88589997821077</v>
      </c>
      <c r="N88" s="439">
        <f>IFERROR(-HLOOKUP(N19,'I&amp;E Summary (3)'!8:38,31,FALSE)*$P$9,0)</f>
        <v>-592.64440571899672</v>
      </c>
      <c r="O88" s="439">
        <f>IFERROR(-HLOOKUP(O19,'I&amp;E Summary (3)'!8:38,31,FALSE)*$P$9,0)</f>
        <v>-607.7812148505426</v>
      </c>
      <c r="P88" s="439">
        <f>IFERROR(-HLOOKUP(P19,'I&amp;E Summary (3)'!8:38,31,FALSE)*$P$9,0)</f>
        <v>-623.30606518003412</v>
      </c>
      <c r="Q88" s="439">
        <f>IFERROR(-HLOOKUP(Q19,'I&amp;E Summary (3)'!8:38,31,FALSE)*$P$9,0)</f>
        <v>-639.22894636650949</v>
      </c>
      <c r="R88" s="439">
        <f>IFERROR(-HLOOKUP(R19,'I&amp;E Summary (3)'!8:38,31,FALSE)*$P$9,0)</f>
        <v>-655.56010646935647</v>
      </c>
      <c r="S88" s="439">
        <f>IFERROR(-HLOOKUP(S19,'I&amp;E Summary (3)'!8:38,31,FALSE)*$P$9,0)</f>
        <v>-672.31005866808471</v>
      </c>
      <c r="T88" s="439">
        <f>IFERROR(-HLOOKUP(T19,'I&amp;E Summary (3)'!8:38,31,FALSE)*$P$9,0)</f>
        <v>-689.48958815789126</v>
      </c>
      <c r="U88" s="439">
        <f>IFERROR(-HLOOKUP(U19,'I&amp;E Summary (3)'!8:38,31,FALSE)*$P$9,0)</f>
        <v>-707.10975922563591</v>
      </c>
      <c r="V88" s="439">
        <f>IFERROR(-HLOOKUP(V19,'I&amp;E Summary (3)'!8:38,31,FALSE)*$P$9,0)</f>
        <v>-725.18192251098833</v>
      </c>
      <c r="W88" s="439">
        <f>IFERROR(-HLOOKUP(W19,'I&amp;E Summary (3)'!8:38,31,FALSE)*$P$9,0)</f>
        <v>-743.71772245761576</v>
      </c>
      <c r="X88" s="439">
        <f>IFERROR(-HLOOKUP(X19,'I&amp;E Summary (3)'!8:38,31,FALSE)*$P$9,0)</f>
        <v>-762.72910495942449</v>
      </c>
      <c r="Y88" s="439">
        <f>IFERROR(-HLOOKUP(Y19,'I&amp;E Summary (3)'!8:38,31,FALSE)*$P$9,0)</f>
        <v>-782.22832520698944</v>
      </c>
      <c r="Z88" s="439">
        <f>IFERROR(-HLOOKUP(Z19,'I&amp;E Summary (3)'!8:38,31,FALSE)*$P$9,0)</f>
        <v>-802.22795573945109</v>
      </c>
      <c r="AA88" s="439">
        <f>IFERROR(-HLOOKUP(AA19,'I&amp;E Summary (3)'!8:38,31,FALSE)*$P$9,0)</f>
        <v>-822.74089470729268</v>
      </c>
      <c r="AB88" s="439">
        <f>IFERROR(-HLOOKUP(AB19,'I&amp;E Summary (3)'!8:38,31,FALSE)*$P$9,0)</f>
        <v>-843.78037435156079</v>
      </c>
      <c r="AC88" s="439">
        <f>IFERROR(-HLOOKUP(AC19,'I&amp;E Summary (3)'!8:38,31,FALSE)*$P$9,0)</f>
        <v>-865.35996970523365</v>
      </c>
      <c r="AD88" s="439">
        <f>IFERROR(-HLOOKUP(AD19,'I&amp;E Summary (3)'!8:38,31,FALSE)*$P$9,0)</f>
        <v>-887.49360752259452</v>
      </c>
      <c r="AE88" s="439">
        <f>IFERROR(-HLOOKUP(AE19,'I&amp;E Summary (3)'!8:38,31,FALSE)*$P$9,0)</f>
        <v>-910.19557544263137</v>
      </c>
      <c r="AF88" s="439">
        <f>IFERROR(-HLOOKUP(AF19,'I&amp;E Summary (3)'!8:38,31,FALSE)*$P$9,0)</f>
        <v>-933.48053139262856</v>
      </c>
      <c r="AG88" s="439">
        <f>IFERROR(-HLOOKUP(AG19,'I&amp;E Summary (3)'!8:38,31,FALSE)*$P$9,0)</f>
        <v>-957.36351323829331</v>
      </c>
      <c r="AH88" s="439">
        <f>IFERROR(-HLOOKUP(AH19,'I&amp;E Summary (3)'!8:38,31,FALSE)*$P$9,0)</f>
        <v>-981.85994868692524</v>
      </c>
      <c r="AI88" s="439">
        <f>IFERROR(-HLOOKUP(AI19,'I&amp;E Summary (3)'!8:38,31,FALSE)*$P$9,0)</f>
        <v>-1006.9856654503029</v>
      </c>
      <c r="AJ88" s="439">
        <f>IFERROR(-HLOOKUP(AJ19,'I&amp;E Summary (3)'!8:38,31,FALSE)*$P$9,0)</f>
        <v>-1032.7569016741515</v>
      </c>
      <c r="AK88" s="439">
        <f>IFERROR(-HLOOKUP(AK19,'I&amp;E Summary (3)'!8:38,31,FALSE)*$P$9,0)</f>
        <v>-1059.1903166412242</v>
      </c>
      <c r="AL88" s="439">
        <f>IFERROR(-HLOOKUP(AL19,'I&amp;E Summary (3)'!8:38,31,FALSE)*$P$9,0)</f>
        <v>-1086.3030017552301</v>
      </c>
      <c r="AM88" s="439">
        <f>IFERROR(-HLOOKUP(AM19,'I&amp;E Summary (3)'!8:38,31,FALSE)*$P$9,0)</f>
        <v>-1114.1124918130251</v>
      </c>
      <c r="AN88" s="439">
        <f>IFERROR(-HLOOKUP(AN19,'I&amp;E Summary (3)'!8:38,31,FALSE)*$P$9,0)</f>
        <v>-1142.6367765726829</v>
      </c>
      <c r="AO88" s="439">
        <f>IFERROR(-HLOOKUP(AO19,'I&amp;E Summary (3)'!8:38,31,FALSE)*$P$9,0)</f>
        <v>-1171.8943126252618</v>
      </c>
      <c r="AP88" s="439">
        <f>IFERROR(-HLOOKUP(AP19,'I&amp;E Summary (3)'!8:38,31,FALSE)*$P$9,0)</f>
        <v>-1201.9040355783031</v>
      </c>
      <c r="AQ88" s="439">
        <f>IFERROR(-HLOOKUP(AQ19,'I&amp;E Summary (3)'!8:38,31,FALSE)*$P$9,0)</f>
        <v>-1232.6853725592928</v>
      </c>
      <c r="AR88" s="439">
        <f>IFERROR(-HLOOKUP(AR19,'I&amp;E Summary (3)'!8:38,31,FALSE)*$P$9,0)</f>
        <v>-1264.2582550475531</v>
      </c>
      <c r="AS88" s="439">
        <f>IFERROR(-HLOOKUP(AS19,'I&amp;E Summary (3)'!8:38,31,FALSE)*$P$9,0)</f>
        <v>-1296.6431320432484</v>
      </c>
      <c r="AT88" s="439">
        <f>IFERROR(-HLOOKUP(AT19,'I&amp;E Summary (3)'!8:38,31,FALSE)*$P$9,0)</f>
        <v>-1329.8609835824211</v>
      </c>
      <c r="AU88" s="439">
        <f>IFERROR(-HLOOKUP(AU19,'I&amp;E Summary (3)'!8:38,31,FALSE)*$P$9,0)</f>
        <v>-1363.9333346072158</v>
      </c>
      <c r="AV88" s="439">
        <f>IFERROR(-HLOOKUP(AV19,'I&amp;E Summary (3)'!8:38,31,FALSE)*$P$9,0)</f>
        <v>-1398.8822692006877</v>
      </c>
      <c r="AW88" s="439">
        <f>IFERROR(-HLOOKUP(AW19,'I&amp;E Summary (3)'!8:38,31,FALSE)*$P$9,0)</f>
        <v>-1434.7304451958446</v>
      </c>
      <c r="AX88" s="439">
        <f>IFERROR(-HLOOKUP(AX19,'I&amp;E Summary (3)'!8:38,31,FALSE)*$P$9,0)</f>
        <v>-1471.501109168835</v>
      </c>
      <c r="AY88" s="439">
        <f>IFERROR(-HLOOKUP(AY19,'I&amp;E Summary (3)'!8:38,31,FALSE)*$P$9,0)</f>
        <v>-1509.218111826443</v>
      </c>
      <c r="AZ88" s="439">
        <f>IFERROR(-HLOOKUP(AZ19,'I&amp;E Summary (3)'!8:38,31,FALSE)*$P$9,0)</f>
        <v>-1547.9059237983433</v>
      </c>
      <c r="BA88" s="439">
        <f>IFERROR(-HLOOKUP(BA19,'I&amp;E Summary (3)'!8:38,31,FALSE)*$P$9,0)</f>
        <v>-1587.5896518448274</v>
      </c>
      <c r="BB88" s="439">
        <f>SUM(D88:BA88)</f>
        <v>-45513.241874175437</v>
      </c>
    </row>
    <row r="89" spans="2:54" outlineLevel="1">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39"/>
      <c r="AF89" s="439"/>
      <c r="AG89" s="439"/>
      <c r="AH89" s="439"/>
      <c r="AI89" s="439"/>
      <c r="AJ89" s="439"/>
      <c r="AK89" s="439"/>
      <c r="AL89" s="439"/>
      <c r="AM89" s="439"/>
      <c r="AN89" s="439"/>
      <c r="AO89" s="439"/>
      <c r="AP89" s="439"/>
      <c r="AQ89" s="439"/>
      <c r="AR89" s="439"/>
      <c r="AS89" s="439"/>
      <c r="AT89" s="439"/>
      <c r="AU89" s="439"/>
      <c r="AV89" s="439"/>
      <c r="AW89" s="439"/>
      <c r="AX89" s="439"/>
      <c r="AY89" s="439"/>
      <c r="AZ89" s="439"/>
      <c r="BA89" s="439"/>
      <c r="BB89" s="439"/>
    </row>
    <row r="90" spans="2:54" outlineLevel="1">
      <c r="B90" t="s">
        <v>431</v>
      </c>
      <c r="D90" s="439">
        <f>D87+D88</f>
        <v>-4075.444795078055</v>
      </c>
      <c r="E90" s="439">
        <f t="shared" ref="E90:BA90" si="24">E87+E88</f>
        <v>-4025.6607885550065</v>
      </c>
      <c r="F90" s="439">
        <f t="shared" si="24"/>
        <v>-3973.564528092882</v>
      </c>
      <c r="G90" s="439">
        <f t="shared" si="24"/>
        <v>-2664.6355172426574</v>
      </c>
      <c r="H90" s="439">
        <f t="shared" si="24"/>
        <v>-2193.9245604330176</v>
      </c>
      <c r="I90" s="439">
        <f t="shared" si="24"/>
        <v>-1687.5504746143579</v>
      </c>
      <c r="J90" s="439">
        <f t="shared" si="24"/>
        <v>-913.67359066075016</v>
      </c>
      <c r="K90" s="439">
        <f t="shared" si="24"/>
        <v>-344.94810123259987</v>
      </c>
      <c r="L90" s="439">
        <f t="shared" si="24"/>
        <v>262.54420411962769</v>
      </c>
      <c r="M90" s="439">
        <f t="shared" si="24"/>
        <v>579.31821457463843</v>
      </c>
      <c r="N90" s="439">
        <f t="shared" si="24"/>
        <v>818.6237727233613</v>
      </c>
      <c r="O90" s="439">
        <f t="shared" si="24"/>
        <v>1067.9066595605909</v>
      </c>
      <c r="P90" s="439">
        <f t="shared" si="24"/>
        <v>1327.5761494616377</v>
      </c>
      <c r="Q90" s="439">
        <f t="shared" si="24"/>
        <v>1598.0581439145774</v>
      </c>
      <c r="R90" s="439">
        <f t="shared" si="24"/>
        <v>1879.795843056414</v>
      </c>
      <c r="S90" s="439">
        <f t="shared" si="24"/>
        <v>2173.2504442334443</v>
      </c>
      <c r="T90" s="439">
        <f t="shared" si="24"/>
        <v>2478.9018686708591</v>
      </c>
      <c r="U90" s="439">
        <f t="shared" si="24"/>
        <v>2797.2495173802126</v>
      </c>
      <c r="V90" s="439">
        <f t="shared" si="24"/>
        <v>3128.8130574785787</v>
      </c>
      <c r="W90" s="439">
        <f t="shared" si="24"/>
        <v>3474.1332401402783</v>
      </c>
      <c r="X90" s="439">
        <f t="shared" si="24"/>
        <v>3833.7727514510611</v>
      </c>
      <c r="Y90" s="439">
        <f t="shared" si="24"/>
        <v>4208.3170974854629</v>
      </c>
      <c r="Z90" s="439">
        <f t="shared" si="24"/>
        <v>4598.3755249810629</v>
      </c>
      <c r="AA90" s="439">
        <f t="shared" si="24"/>
        <v>5004.5819790384212</v>
      </c>
      <c r="AB90" s="439">
        <f t="shared" si="24"/>
        <v>5427.5960993327126</v>
      </c>
      <c r="AC90" s="439">
        <f t="shared" si="24"/>
        <v>5868.104256382725</v>
      </c>
      <c r="AD90" s="439">
        <f t="shared" si="24"/>
        <v>6326.8206294847605</v>
      </c>
      <c r="AE90" s="439">
        <f t="shared" si="24"/>
        <v>6804.4883279834403</v>
      </c>
      <c r="AF90" s="439">
        <f t="shared" si="24"/>
        <v>7301.8805576184841</v>
      </c>
      <c r="AG90" s="439">
        <f t="shared" si="24"/>
        <v>7819.8018337561662</v>
      </c>
      <c r="AH90" s="439">
        <f t="shared" si="24"/>
        <v>8359.0892433866466</v>
      </c>
      <c r="AI90" s="439">
        <f t="shared" si="24"/>
        <v>8920.6137578438684</v>
      </c>
      <c r="AJ90" s="439">
        <f t="shared" si="24"/>
        <v>9505.2815982829761</v>
      </c>
      <c r="AK90" s="439">
        <f t="shared" si="24"/>
        <v>10114.035656031892</v>
      </c>
      <c r="AL90" s="439">
        <f t="shared" si="24"/>
        <v>10747.856970018496</v>
      </c>
      <c r="AM90" s="439">
        <f t="shared" si="24"/>
        <v>11407.76626356296</v>
      </c>
      <c r="AN90" s="439">
        <f t="shared" si="24"/>
        <v>12094.825542916689</v>
      </c>
      <c r="AO90" s="439">
        <f t="shared" si="24"/>
        <v>12810.139760024718</v>
      </c>
      <c r="AP90" s="439">
        <f t="shared" si="24"/>
        <v>13554.858542087521</v>
      </c>
      <c r="AQ90" s="439">
        <f t="shared" si="24"/>
        <v>14330.177990601613</v>
      </c>
      <c r="AR90" s="439">
        <f t="shared" si="24"/>
        <v>15137.342552665581</v>
      </c>
      <c r="AS90" s="439">
        <f t="shared" si="24"/>
        <v>15977.646967449826</v>
      </c>
      <c r="AT90" s="439">
        <f t="shared" si="24"/>
        <v>16852.43829084438</v>
      </c>
      <c r="AU90" s="439">
        <f t="shared" si="24"/>
        <v>17763.118001420204</v>
      </c>
      <c r="AV90" s="439">
        <f t="shared" si="24"/>
        <v>18711.144190964525</v>
      </c>
      <c r="AW90" s="439">
        <f t="shared" si="24"/>
        <v>19698.033842981862</v>
      </c>
      <c r="AX90" s="439">
        <f t="shared" si="24"/>
        <v>20725.365202688074</v>
      </c>
      <c r="AY90" s="439">
        <f t="shared" si="24"/>
        <v>21794.780242165853</v>
      </c>
      <c r="AZ90" s="439">
        <f t="shared" si="24"/>
        <v>22907.987224497654</v>
      </c>
      <c r="BA90" s="439">
        <f t="shared" si="24"/>
        <v>24066.763370844234</v>
      </c>
      <c r="BB90" s="439">
        <f>SUM(D90:BA90)</f>
        <v>364379.7730281988</v>
      </c>
    </row>
    <row r="91" spans="2:54" outlineLevel="1">
      <c r="B91" t="s">
        <v>433</v>
      </c>
      <c r="D91" s="439">
        <f>IFERROR(-HLOOKUP(D19,'I&amp;E Summary (3)'!8:45,37,FALSE)*$P$10,0)</f>
        <v>-212.2098435274919</v>
      </c>
      <c r="E91" s="439">
        <f>IFERROR(-HLOOKUP(E19,'I&amp;E Summary (3)'!8:45,37,FALSE)*$P$10,0)</f>
        <v>-215.97240451026974</v>
      </c>
      <c r="F91" s="439">
        <f>IFERROR(-HLOOKUP(F19,'I&amp;E Summary (3)'!8:45,37,FALSE)*$P$10,0)</f>
        <v>-221.16778068457586</v>
      </c>
      <c r="G91" s="439">
        <f>IFERROR(-HLOOKUP(G19,'I&amp;E Summary (3)'!8:45,37,FALSE)*$P$10,0)</f>
        <v>-377.67471230642303</v>
      </c>
      <c r="H91" s="439">
        <f>IFERROR(-HLOOKUP(H19,'I&amp;E Summary (3)'!8:45,37,FALSE)*$P$10,0)</f>
        <v>-385.26634368175041</v>
      </c>
      <c r="I91" s="439">
        <f>IFERROR(-HLOOKUP(I19,'I&amp;E Summary (3)'!8:45,37,FALSE)*$P$10,0)</f>
        <v>-445.62936587009665</v>
      </c>
      <c r="J91" s="439">
        <f>IFERROR(-HLOOKUP(J19,'I&amp;E Summary (3)'!8:45,37,FALSE)*$P$10,0)</f>
        <v>-529.10664778768069</v>
      </c>
      <c r="K91" s="439">
        <f>IFERROR(-HLOOKUP(K19,'I&amp;E Summary (3)'!8:45,37,FALSE)*$P$10,0)</f>
        <v>-587.11112172649223</v>
      </c>
      <c r="L91" s="439">
        <f>IFERROR(-HLOOKUP(L19,'I&amp;E Summary (3)'!8:45,37,FALSE)*$P$10,0)</f>
        <v>-647.68514408905162</v>
      </c>
      <c r="M91" s="439">
        <f>IFERROR(-HLOOKUP(M19,'I&amp;E Summary (3)'!8:45,37,FALSE)*$P$10,0)</f>
        <v>-663.87736243060056</v>
      </c>
      <c r="N91" s="439">
        <f>IFERROR(-HLOOKUP(N19,'I&amp;E Summary (3)'!8:45,37,FALSE)*$P$10,0)</f>
        <v>-680.47438763489356</v>
      </c>
      <c r="O91" s="439">
        <f>IFERROR(-HLOOKUP(O19,'I&amp;E Summary (3)'!8:45,37,FALSE)*$P$10,0)</f>
        <v>-697.48634314583376</v>
      </c>
      <c r="P91" s="439">
        <f>IFERROR(-HLOOKUP(P19,'I&amp;E Summary (3)'!8:45,37,FALSE)*$P$10,0)</f>
        <v>-714.92360244471604</v>
      </c>
      <c r="Q91" s="439">
        <f>IFERROR(-HLOOKUP(Q19,'I&amp;E Summary (3)'!8:45,37,FALSE)*$P$10,0)</f>
        <v>-732.79679837543233</v>
      </c>
      <c r="R91" s="439">
        <f>IFERROR(-HLOOKUP(R19,'I&amp;E Summary (3)'!8:45,37,FALSE)*$P$10,0)</f>
        <v>-751.11682961711438</v>
      </c>
      <c r="S91" s="439">
        <f>IFERROR(-HLOOKUP(S19,'I&amp;E Summary (3)'!8:45,37,FALSE)*$P$10,0)</f>
        <v>-769.89486732949547</v>
      </c>
      <c r="T91" s="439">
        <f>IFERROR(-HLOOKUP(T19,'I&amp;E Summary (3)'!8:45,37,FALSE)*$P$10,0)</f>
        <v>-789.14236196550189</v>
      </c>
      <c r="U91" s="439">
        <f>IFERROR(-HLOOKUP(U19,'I&amp;E Summary (3)'!8:45,37,FALSE)*$P$10,0)</f>
        <v>-808.87105025429832</v>
      </c>
      <c r="V91" s="439">
        <f>IFERROR(-HLOOKUP(V19,'I&amp;E Summary (3)'!8:45,37,FALSE)*$P$10,0)</f>
        <v>-829.09296235895795</v>
      </c>
      <c r="W91" s="439">
        <f>IFERROR(-HLOOKUP(W19,'I&amp;E Summary (3)'!8:45,37,FALSE)*$P$10,0)</f>
        <v>-849.82042921311222</v>
      </c>
      <c r="X91" s="439">
        <f>IFERROR(-HLOOKUP(X19,'I&amp;E Summary (3)'!8:45,37,FALSE)*$P$10,0)</f>
        <v>-871.06609004106269</v>
      </c>
      <c r="Y91" s="439">
        <f>IFERROR(-HLOOKUP(Y19,'I&amp;E Summary (3)'!8:45,37,FALSE)*$P$10,0)</f>
        <v>-892.84290006593403</v>
      </c>
      <c r="Z91" s="439">
        <f>IFERROR(-HLOOKUP(Z19,'I&amp;E Summary (3)'!8:45,37,FALSE)*$P$10,0)</f>
        <v>-915.16413841058079</v>
      </c>
      <c r="AA91" s="439">
        <f>IFERROR(-HLOOKUP(AA19,'I&amp;E Summary (3)'!8:45,37,FALSE)*$P$10,0)</f>
        <v>-938.04341619606123</v>
      </c>
      <c r="AB91" s="439">
        <f>IFERROR(-HLOOKUP(AB19,'I&amp;E Summary (3)'!8:45,37,FALSE)*$P$10,0)</f>
        <v>-961.49468484262616</v>
      </c>
      <c r="AC91" s="439">
        <f>IFERROR(-HLOOKUP(AC19,'I&amp;E Summary (3)'!8:45,37,FALSE)*$P$10,0)</f>
        <v>-985.53224457828412</v>
      </c>
      <c r="AD91" s="439">
        <f>IFERROR(-HLOOKUP(AD19,'I&amp;E Summary (3)'!8:45,37,FALSE)*$P$10,0)</f>
        <v>-1010.1707531601365</v>
      </c>
      <c r="AE91" s="439">
        <f>IFERROR(-HLOOKUP(AE19,'I&amp;E Summary (3)'!8:45,37,FALSE)*$P$10,0)</f>
        <v>-1035.4252348138061</v>
      </c>
      <c r="AF91" s="439">
        <f>IFERROR(-HLOOKUP(AF19,'I&amp;E Summary (3)'!8:45,37,FALSE)*$P$10,0)</f>
        <v>-1061.3110893964104</v>
      </c>
      <c r="AG91" s="439">
        <f>IFERROR(-HLOOKUP(AG19,'I&amp;E Summary (3)'!8:45,37,FALSE)*$P$10,0)</f>
        <v>-1087.8441017886753</v>
      </c>
      <c r="AH91" s="439">
        <f>IFERROR(-HLOOKUP(AH19,'I&amp;E Summary (3)'!8:45,37,FALSE)*$P$10,0)</f>
        <v>-1115.0404515219227</v>
      </c>
      <c r="AI91" s="439">
        <f>IFERROR(-HLOOKUP(AI19,'I&amp;E Summary (3)'!8:45,37,FALSE)*$P$10,0)</f>
        <v>-1142.9167226457971</v>
      </c>
      <c r="AJ91" s="439">
        <f>IFERROR(-HLOOKUP(AJ19,'I&amp;E Summary (3)'!8:45,37,FALSE)*$P$10,0)</f>
        <v>-1171.4899138427704</v>
      </c>
      <c r="AK91" s="439">
        <f>IFERROR(-HLOOKUP(AK19,'I&amp;E Summary (3)'!8:45,37,FALSE)*$P$10,0)</f>
        <v>-1200.7774487955801</v>
      </c>
      <c r="AL91" s="439">
        <f>IFERROR(-HLOOKUP(AL19,'I&amp;E Summary (3)'!8:45,37,FALSE)*$P$10,0)</f>
        <v>-1230.7971868139393</v>
      </c>
      <c r="AM91" s="439">
        <f>IFERROR(-HLOOKUP(AM19,'I&amp;E Summary (3)'!8:45,37,FALSE)*$P$10,0)</f>
        <v>-1261.5674337270068</v>
      </c>
      <c r="AN91" s="439">
        <f>IFERROR(-HLOOKUP(AN19,'I&amp;E Summary (3)'!8:45,37,FALSE)*$P$10,0)</f>
        <v>-1293.106953048253</v>
      </c>
      <c r="AO91" s="439">
        <f>IFERROR(-HLOOKUP(AO19,'I&amp;E Summary (3)'!8:45,37,FALSE)*$P$10,0)</f>
        <v>-1325.4349774195493</v>
      </c>
      <c r="AP91" s="439">
        <f>IFERROR(-HLOOKUP(AP19,'I&amp;E Summary (3)'!8:45,37,FALSE)*$P$10,0)</f>
        <v>-1358.5712203414619</v>
      </c>
      <c r="AQ91" s="439">
        <f>IFERROR(-HLOOKUP(AQ19,'I&amp;E Summary (3)'!8:45,37,FALSE)*$P$10,0)</f>
        <v>-1392.5358881969073</v>
      </c>
      <c r="AR91" s="439">
        <f>IFERROR(-HLOOKUP(AR19,'I&amp;E Summary (3)'!8:45,37,FALSE)*$P$10,0)</f>
        <v>-1427.3496925755117</v>
      </c>
      <c r="AS91" s="439">
        <f>IFERROR(-HLOOKUP(AS19,'I&amp;E Summary (3)'!8:45,37,FALSE)*$P$10,0)</f>
        <v>-1463.0338629062014</v>
      </c>
      <c r="AT91" s="439">
        <f>IFERROR(-HLOOKUP(AT19,'I&amp;E Summary (3)'!8:45,37,FALSE)*$P$10,0)</f>
        <v>-1499.6101594057275</v>
      </c>
      <c r="AU91" s="439">
        <f>IFERROR(-HLOOKUP(AU19,'I&amp;E Summary (3)'!8:45,37,FALSE)*$P$10,0)</f>
        <v>-1537.1008863510399</v>
      </c>
      <c r="AV91" s="439">
        <f>IFERROR(-HLOOKUP(AV19,'I&amp;E Summary (3)'!8:45,37,FALSE)*$P$10,0)</f>
        <v>-1575.5289056836004</v>
      </c>
      <c r="AW91" s="439">
        <f>IFERROR(-HLOOKUP(AW19,'I&amp;E Summary (3)'!8:45,37,FALSE)*$P$10,0)</f>
        <v>-1614.9176509539584</v>
      </c>
      <c r="AX91" s="439">
        <f>IFERROR(-HLOOKUP(AX19,'I&amp;E Summary (3)'!8:45,37,FALSE)*$P$10,0)</f>
        <v>-1655.2911416150844</v>
      </c>
      <c r="AY91" s="439">
        <f>IFERROR(-HLOOKUP(AY19,'I&amp;E Summary (3)'!8:45,37,FALSE)*$P$10,0)</f>
        <v>-1696.6739976732001</v>
      </c>
      <c r="AZ91" s="439">
        <f>IFERROR(-HLOOKUP(AZ19,'I&amp;E Summary (3)'!8:45,37,FALSE)*$P$10,0)</f>
        <v>-1739.0914547050484</v>
      </c>
      <c r="BA91" s="439">
        <f>IFERROR(-HLOOKUP(BA19,'I&amp;E Summary (3)'!8:45,37,FALSE)*$P$10,0)</f>
        <v>-1782.56937925077</v>
      </c>
      <c r="BB91" s="439">
        <f>SUM(D91:BA91)</f>
        <v>-50151.620339720699</v>
      </c>
    </row>
    <row r="92" spans="2:54" outlineLevel="1">
      <c r="B92" t="s">
        <v>273</v>
      </c>
      <c r="D92" s="439">
        <f>IFERROR(-HLOOKUP(D19,'I&amp;E Summary (3)'!8:45,38,FALSE)*$P$10,)</f>
        <v>0</v>
      </c>
      <c r="E92" s="439">
        <f>IFERROR(-HLOOKUP(E19,'I&amp;E Summary (3)'!8:45,38,FALSE)*$P$10,)</f>
        <v>0</v>
      </c>
      <c r="F92" s="439">
        <f>IFERROR(-HLOOKUP(F19,'I&amp;E Summary (3)'!8:45,38,FALSE)*$P$10,)</f>
        <v>0</v>
      </c>
      <c r="G92" s="439">
        <f>IFERROR(-HLOOKUP(G19,'I&amp;E Summary (3)'!8:45,38,FALSE)*$P$10,)</f>
        <v>0</v>
      </c>
      <c r="H92" s="439">
        <f>IFERROR(-HLOOKUP(H19,'I&amp;E Summary (3)'!8:45,38,FALSE)*$P$10,)</f>
        <v>0</v>
      </c>
      <c r="I92" s="439">
        <f>IFERROR(-HLOOKUP(I19,'I&amp;E Summary (3)'!8:45,38,FALSE)*$P$10,)</f>
        <v>0</v>
      </c>
      <c r="J92" s="439">
        <f>IFERROR(-HLOOKUP(J19,'I&amp;E Summary (3)'!8:45,38,FALSE)*$P$10,)</f>
        <v>0</v>
      </c>
      <c r="K92" s="439">
        <f>IFERROR(-HLOOKUP(K19,'I&amp;E Summary (3)'!8:45,38,FALSE)*$P$10,)</f>
        <v>0</v>
      </c>
      <c r="L92" s="439">
        <f>IFERROR(-HLOOKUP(L19,'I&amp;E Summary (3)'!8:45,38,FALSE)*$P$10,)</f>
        <v>0</v>
      </c>
      <c r="M92" s="439">
        <f>IFERROR(-HLOOKUP(M19,'I&amp;E Summary (3)'!8:45,38,FALSE)*$P$10,)</f>
        <v>0</v>
      </c>
      <c r="N92" s="439">
        <f>IFERROR(-HLOOKUP(N19,'I&amp;E Summary (3)'!8:45,38,FALSE)*$P$10,)</f>
        <v>0</v>
      </c>
      <c r="O92" s="439">
        <f>IFERROR(-HLOOKUP(O19,'I&amp;E Summary (3)'!8:45,38,FALSE)*$P$10,)</f>
        <v>0</v>
      </c>
      <c r="P92" s="439">
        <f>IFERROR(-HLOOKUP(P19,'I&amp;E Summary (3)'!8:45,38,FALSE)*$P$10,)</f>
        <v>0</v>
      </c>
      <c r="Q92" s="439">
        <f>IFERROR(-HLOOKUP(Q19,'I&amp;E Summary (3)'!8:45,38,FALSE)*$P$10,)</f>
        <v>0</v>
      </c>
      <c r="R92" s="439">
        <f>IFERROR(-HLOOKUP(R19,'I&amp;E Summary (3)'!8:45,38,FALSE)*$P$10,)</f>
        <v>0</v>
      </c>
      <c r="S92" s="439">
        <f>IFERROR(-HLOOKUP(S19,'I&amp;E Summary (3)'!8:45,38,FALSE)*$P$10,)</f>
        <v>0</v>
      </c>
      <c r="T92" s="439">
        <f>IFERROR(-HLOOKUP(T19,'I&amp;E Summary (3)'!8:45,38,FALSE)*$P$10,)</f>
        <v>0</v>
      </c>
      <c r="U92" s="439">
        <f>IFERROR(-HLOOKUP(U19,'I&amp;E Summary (3)'!8:45,38,FALSE)*$P$10,)</f>
        <v>0</v>
      </c>
      <c r="V92" s="439">
        <f>IFERROR(-HLOOKUP(V19,'I&amp;E Summary (3)'!8:45,38,FALSE)*$P$10,)</f>
        <v>0</v>
      </c>
      <c r="W92" s="439">
        <f>IFERROR(-HLOOKUP(W19,'I&amp;E Summary (3)'!8:45,38,FALSE)*$P$10,)</f>
        <v>0</v>
      </c>
      <c r="X92" s="439">
        <f>IFERROR(-HLOOKUP(X19,'I&amp;E Summary (3)'!8:45,38,FALSE)*$P$10,)</f>
        <v>0</v>
      </c>
      <c r="Y92" s="439">
        <f>IFERROR(-HLOOKUP(Y19,'I&amp;E Summary (3)'!8:45,38,FALSE)*$P$10,)</f>
        <v>0</v>
      </c>
      <c r="Z92" s="439">
        <f>IFERROR(-HLOOKUP(Z19,'I&amp;E Summary (3)'!8:45,38,FALSE)*$P$10,)</f>
        <v>0</v>
      </c>
      <c r="AA92" s="439">
        <f>IFERROR(-HLOOKUP(AA19,'I&amp;E Summary (3)'!8:45,38,FALSE)*$P$10,)</f>
        <v>0</v>
      </c>
      <c r="AB92" s="439">
        <f>IFERROR(-HLOOKUP(AB19,'I&amp;E Summary (3)'!8:45,38,FALSE)*$P$10,)</f>
        <v>0</v>
      </c>
      <c r="AC92" s="439">
        <f>IFERROR(-HLOOKUP(AC19,'I&amp;E Summary (3)'!8:45,38,FALSE)*$P$10,)</f>
        <v>0</v>
      </c>
      <c r="AD92" s="439">
        <f>IFERROR(-HLOOKUP(AD19,'I&amp;E Summary (3)'!8:45,38,FALSE)*$P$10,)</f>
        <v>0</v>
      </c>
      <c r="AE92" s="439">
        <f>IFERROR(-HLOOKUP(AE19,'I&amp;E Summary (3)'!8:45,38,FALSE)*$P$10,)</f>
        <v>0</v>
      </c>
      <c r="AF92" s="439">
        <f>IFERROR(-HLOOKUP(AF19,'I&amp;E Summary (3)'!8:45,38,FALSE)*$P$10,)</f>
        <v>0</v>
      </c>
      <c r="AG92" s="439">
        <f>IFERROR(-HLOOKUP(AG19,'I&amp;E Summary (3)'!8:45,38,FALSE)*$P$10,)</f>
        <v>0</v>
      </c>
      <c r="AH92" s="439">
        <f>IFERROR(-HLOOKUP(AH19,'I&amp;E Summary (3)'!8:45,38,FALSE)*$P$10,)</f>
        <v>0</v>
      </c>
      <c r="AI92" s="439">
        <f>IFERROR(-HLOOKUP(AI19,'I&amp;E Summary (3)'!8:45,38,FALSE)*$P$10,)</f>
        <v>0</v>
      </c>
      <c r="AJ92" s="439">
        <f>IFERROR(-HLOOKUP(AJ19,'I&amp;E Summary (3)'!8:45,38,FALSE)*$P$10,)</f>
        <v>0</v>
      </c>
      <c r="AK92" s="439">
        <f>IFERROR(-HLOOKUP(AK19,'I&amp;E Summary (3)'!8:45,38,FALSE)*$P$10,)</f>
        <v>0</v>
      </c>
      <c r="AL92" s="439">
        <f>IFERROR(-HLOOKUP(AL19,'I&amp;E Summary (3)'!8:45,38,FALSE)*$P$10,)</f>
        <v>0</v>
      </c>
      <c r="AM92" s="439">
        <f>IFERROR(-HLOOKUP(AM19,'I&amp;E Summary (3)'!8:45,38,FALSE)*$P$10,)</f>
        <v>0</v>
      </c>
      <c r="AN92" s="439">
        <f>IFERROR(-HLOOKUP(AN19,'I&amp;E Summary (3)'!8:45,38,FALSE)*$P$10,)</f>
        <v>0</v>
      </c>
      <c r="AO92" s="439">
        <f>IFERROR(-HLOOKUP(AO19,'I&amp;E Summary (3)'!8:45,38,FALSE)*$P$10,)</f>
        <v>0</v>
      </c>
      <c r="AP92" s="439">
        <f>IFERROR(-HLOOKUP(AP19,'I&amp;E Summary (3)'!8:45,38,FALSE)*$P$10,)</f>
        <v>0</v>
      </c>
      <c r="AQ92" s="439">
        <f>IFERROR(-HLOOKUP(AQ19,'I&amp;E Summary (3)'!8:45,38,FALSE)*$P$10,)</f>
        <v>0</v>
      </c>
      <c r="AR92" s="439">
        <f>IFERROR(-HLOOKUP(AR19,'I&amp;E Summary (3)'!8:45,38,FALSE)*$P$10,)</f>
        <v>0</v>
      </c>
      <c r="AS92" s="439">
        <f>IFERROR(-HLOOKUP(AS19,'I&amp;E Summary (3)'!8:45,38,FALSE)*$P$10,)</f>
        <v>0</v>
      </c>
      <c r="AT92" s="439">
        <f>IFERROR(-HLOOKUP(AT19,'I&amp;E Summary (3)'!8:45,38,FALSE)*$P$10,)</f>
        <v>0</v>
      </c>
      <c r="AU92" s="439">
        <f>IFERROR(-HLOOKUP(AU19,'I&amp;E Summary (3)'!8:45,38,FALSE)*$P$10,)</f>
        <v>0</v>
      </c>
      <c r="AV92" s="439">
        <f>IFERROR(-HLOOKUP(AV19,'I&amp;E Summary (3)'!8:45,38,FALSE)*$P$10,)</f>
        <v>0</v>
      </c>
      <c r="AW92" s="439">
        <f>IFERROR(-HLOOKUP(AW19,'I&amp;E Summary (3)'!8:45,38,FALSE)*$P$10,)</f>
        <v>0</v>
      </c>
      <c r="AX92" s="439">
        <f>IFERROR(-HLOOKUP(AX19,'I&amp;E Summary (3)'!8:45,38,FALSE)*$P$10,)</f>
        <v>0</v>
      </c>
      <c r="AY92" s="439">
        <f>IFERROR(-HLOOKUP(AY19,'I&amp;E Summary (3)'!8:45,38,FALSE)*$P$10,)</f>
        <v>0</v>
      </c>
      <c r="AZ92" s="439">
        <f>IFERROR(-HLOOKUP(AZ19,'I&amp;E Summary (3)'!8:45,38,FALSE)*$P$10,)</f>
        <v>0</v>
      </c>
      <c r="BA92" s="439">
        <f>IFERROR(-HLOOKUP(BA19,'I&amp;E Summary (3)'!8:45,38,FALSE)*$P$10,)</f>
        <v>0</v>
      </c>
      <c r="BB92" s="439">
        <f>SUM(D92:BA92)</f>
        <v>0</v>
      </c>
    </row>
    <row r="93" spans="2:54" outlineLevel="1">
      <c r="BB93" s="439"/>
    </row>
    <row r="94" spans="2:54" outlineLevel="1">
      <c r="B94" t="s">
        <v>189</v>
      </c>
      <c r="D94" s="439">
        <f>-SUM(D90:D92)</f>
        <v>4287.654638605547</v>
      </c>
      <c r="E94" s="439">
        <f t="shared" ref="E94:BA94" si="25">-SUM(E90:E92)</f>
        <v>4241.6331930652759</v>
      </c>
      <c r="F94" s="439">
        <f t="shared" si="25"/>
        <v>4194.7323087774575</v>
      </c>
      <c r="G94" s="439">
        <f t="shared" si="25"/>
        <v>3042.3102295490803</v>
      </c>
      <c r="H94" s="439">
        <f t="shared" si="25"/>
        <v>2579.1909041147683</v>
      </c>
      <c r="I94" s="439">
        <f t="shared" si="25"/>
        <v>2133.1798404844544</v>
      </c>
      <c r="J94" s="439">
        <f t="shared" si="25"/>
        <v>1442.7802384484307</v>
      </c>
      <c r="K94" s="439">
        <f t="shared" si="25"/>
        <v>932.05922295909204</v>
      </c>
      <c r="L94" s="439">
        <f t="shared" si="25"/>
        <v>385.14093996942393</v>
      </c>
      <c r="M94" s="439">
        <f t="shared" si="25"/>
        <v>84.559147855962124</v>
      </c>
      <c r="N94" s="439">
        <f t="shared" si="25"/>
        <v>-138.14938508846774</v>
      </c>
      <c r="O94" s="439">
        <f t="shared" si="25"/>
        <v>-370.42031641475717</v>
      </c>
      <c r="P94" s="439">
        <f t="shared" si="25"/>
        <v>-612.65254701692163</v>
      </c>
      <c r="Q94" s="439">
        <f t="shared" si="25"/>
        <v>-865.26134553914505</v>
      </c>
      <c r="R94" s="439">
        <f t="shared" si="25"/>
        <v>-1128.6790134392995</v>
      </c>
      <c r="S94" s="439">
        <f t="shared" si="25"/>
        <v>-1403.355576903949</v>
      </c>
      <c r="T94" s="439">
        <f t="shared" si="25"/>
        <v>-1689.7595067053571</v>
      </c>
      <c r="U94" s="439">
        <f t="shared" si="25"/>
        <v>-1988.3784671259143</v>
      </c>
      <c r="V94" s="439">
        <f t="shared" si="25"/>
        <v>-2299.720095119621</v>
      </c>
      <c r="W94" s="439">
        <f t="shared" si="25"/>
        <v>-2624.3128109271661</v>
      </c>
      <c r="X94" s="439">
        <f t="shared" si="25"/>
        <v>-2962.7066614099986</v>
      </c>
      <c r="Y94" s="439">
        <f t="shared" si="25"/>
        <v>-3315.474197419529</v>
      </c>
      <c r="Z94" s="439">
        <f t="shared" si="25"/>
        <v>-3683.2113865704823</v>
      </c>
      <c r="AA94" s="439">
        <f t="shared" si="25"/>
        <v>-4066.5385628423601</v>
      </c>
      <c r="AB94" s="439">
        <f t="shared" si="25"/>
        <v>-4466.1014144900864</v>
      </c>
      <c r="AC94" s="439">
        <f t="shared" si="25"/>
        <v>-4882.572011804441</v>
      </c>
      <c r="AD94" s="439">
        <f t="shared" si="25"/>
        <v>-5316.6498763246236</v>
      </c>
      <c r="AE94" s="439">
        <f t="shared" si="25"/>
        <v>-5769.0630931696342</v>
      </c>
      <c r="AF94" s="439">
        <f t="shared" si="25"/>
        <v>-6240.5694682220737</v>
      </c>
      <c r="AG94" s="439">
        <f t="shared" si="25"/>
        <v>-6731.9577319674909</v>
      </c>
      <c r="AH94" s="439">
        <f t="shared" si="25"/>
        <v>-7244.0487918647241</v>
      </c>
      <c r="AI94" s="439">
        <f t="shared" si="25"/>
        <v>-7777.6970351980708</v>
      </c>
      <c r="AJ94" s="439">
        <f t="shared" si="25"/>
        <v>-8333.7916844402062</v>
      </c>
      <c r="AK94" s="439">
        <f t="shared" si="25"/>
        <v>-8913.258207236313</v>
      </c>
      <c r="AL94" s="439">
        <f t="shared" si="25"/>
        <v>-9517.0597832045569</v>
      </c>
      <c r="AM94" s="439">
        <f t="shared" si="25"/>
        <v>-10146.198829835954</v>
      </c>
      <c r="AN94" s="439">
        <f t="shared" si="25"/>
        <v>-10801.718589868437</v>
      </c>
      <c r="AO94" s="439">
        <f t="shared" si="25"/>
        <v>-11484.704782605169</v>
      </c>
      <c r="AP94" s="439">
        <f t="shared" si="25"/>
        <v>-12196.287321746058</v>
      </c>
      <c r="AQ94" s="439">
        <f t="shared" si="25"/>
        <v>-12937.642102404705</v>
      </c>
      <c r="AR94" s="439">
        <f t="shared" si="25"/>
        <v>-13709.992860090069</v>
      </c>
      <c r="AS94" s="439">
        <f t="shared" si="25"/>
        <v>-14514.613104543625</v>
      </c>
      <c r="AT94" s="439">
        <f t="shared" si="25"/>
        <v>-15352.828131438653</v>
      </c>
      <c r="AU94" s="439">
        <f t="shared" si="25"/>
        <v>-16226.017115069164</v>
      </c>
      <c r="AV94" s="439">
        <f t="shared" si="25"/>
        <v>-17135.615285280925</v>
      </c>
      <c r="AW94" s="439">
        <f t="shared" si="25"/>
        <v>-18083.116192027905</v>
      </c>
      <c r="AX94" s="439">
        <f t="shared" si="25"/>
        <v>-19070.074061072988</v>
      </c>
      <c r="AY94" s="439">
        <f t="shared" si="25"/>
        <v>-20098.106244492654</v>
      </c>
      <c r="AZ94" s="439">
        <f t="shared" si="25"/>
        <v>-21168.895769792605</v>
      </c>
      <c r="BA94" s="439">
        <f t="shared" si="25"/>
        <v>-22284.193991593464</v>
      </c>
      <c r="BB94" s="439">
        <f>SUM(D94:BA94)</f>
        <v>-314228.15268847812</v>
      </c>
    </row>
    <row r="95" spans="2:54" outlineLevel="1">
      <c r="B95" t="s">
        <v>437</v>
      </c>
      <c r="D95" s="439">
        <f>IF('Inputs (3)'!$E$5="New Project",0,IFERROR(-HLOOKUP('Investment Appraisal (3)'!D19,'I&amp;E Summary (3)'!8:92,85,FALSE),0))</f>
        <v>0</v>
      </c>
      <c r="E95" s="439">
        <f>IF('Inputs (3)'!$E$5="New Project",0,IFERROR(-HLOOKUP('Investment Appraisal (3)'!E19,'I&amp;E Summary (3)'!8:92,85,FALSE),0))</f>
        <v>0</v>
      </c>
      <c r="F95" s="439">
        <f>IF('Inputs (3)'!$E$5="New Project",0,IFERROR(-HLOOKUP('Investment Appraisal (3)'!F19,'I&amp;E Summary (3)'!8:92,85,FALSE),0))</f>
        <v>0</v>
      </c>
      <c r="G95" s="439">
        <f>IF('Inputs (3)'!$E$5="New Project",0,IFERROR(-HLOOKUP('Investment Appraisal (3)'!G19,'I&amp;E Summary (3)'!8:92,85,FALSE),0))</f>
        <v>0</v>
      </c>
      <c r="H95" s="439">
        <f>IF('Inputs (3)'!$E$5="New Project",0,IFERROR(-HLOOKUP('Investment Appraisal (3)'!H19,'I&amp;E Summary (3)'!8:92,85,FALSE),0))</f>
        <v>0</v>
      </c>
      <c r="I95" s="439">
        <f>IF('Inputs (3)'!$E$5="New Project",0,IFERROR(-HLOOKUP('Investment Appraisal (3)'!I19,'I&amp;E Summary (3)'!8:92,85,FALSE),0))</f>
        <v>0</v>
      </c>
      <c r="J95" s="439">
        <f>IF('Inputs (3)'!$E$5="New Project",0,IFERROR(-HLOOKUP('Investment Appraisal (3)'!J19,'I&amp;E Summary (3)'!8:92,85,FALSE),0))</f>
        <v>0</v>
      </c>
      <c r="K95" s="439">
        <f>IF('Inputs (3)'!$E$5="New Project",0,IFERROR(-HLOOKUP('Investment Appraisal (3)'!K19,'I&amp;E Summary (3)'!8:92,85,FALSE),0))</f>
        <v>0</v>
      </c>
      <c r="L95" s="439">
        <f>IF('Inputs (3)'!$E$5="New Project",0,IFERROR(-HLOOKUP('Investment Appraisal (3)'!L19,'I&amp;E Summary (3)'!8:92,85,FALSE),0))</f>
        <v>0</v>
      </c>
      <c r="M95" s="439">
        <f>IF('Inputs (3)'!$E$5="New Project",0,IFERROR(-HLOOKUP('Investment Appraisal (3)'!M19,'I&amp;E Summary (3)'!8:92,85,FALSE),0))</f>
        <v>0</v>
      </c>
      <c r="N95" s="439">
        <f>IF('Inputs (3)'!$E$5="New Project",0,IFERROR(-HLOOKUP('Investment Appraisal (3)'!N19,'I&amp;E Summary (3)'!8:92,85,FALSE),0))</f>
        <v>0</v>
      </c>
      <c r="O95" s="439">
        <f>IF('Inputs (3)'!$E$5="New Project",0,IFERROR(-HLOOKUP('Investment Appraisal (3)'!O19,'I&amp;E Summary (3)'!8:92,85,FALSE),0))</f>
        <v>0</v>
      </c>
      <c r="P95" s="439">
        <f>IF('Inputs (3)'!$E$5="New Project",0,IFERROR(-HLOOKUP('Investment Appraisal (3)'!P19,'I&amp;E Summary (3)'!8:92,85,FALSE),0))</f>
        <v>0</v>
      </c>
      <c r="Q95" s="439">
        <f>IF('Inputs (3)'!$E$5="New Project",0,IFERROR(-HLOOKUP('Investment Appraisal (3)'!Q19,'I&amp;E Summary (3)'!8:92,85,FALSE),0))</f>
        <v>0</v>
      </c>
      <c r="R95" s="439">
        <f>IF('Inputs (3)'!$E$5="New Project",0,IFERROR(-HLOOKUP('Investment Appraisal (3)'!R19,'I&amp;E Summary (3)'!8:92,85,FALSE),0))</f>
        <v>0</v>
      </c>
      <c r="S95" s="439">
        <f>IF('Inputs (3)'!$E$5="New Project",0,IFERROR(-HLOOKUP('Investment Appraisal (3)'!S19,'I&amp;E Summary (3)'!8:92,85,FALSE),0))</f>
        <v>0</v>
      </c>
      <c r="T95" s="439">
        <f>IF('Inputs (3)'!$E$5="New Project",0,IFERROR(-HLOOKUP('Investment Appraisal (3)'!T19,'I&amp;E Summary (3)'!8:92,85,FALSE),0))</f>
        <v>0</v>
      </c>
      <c r="U95" s="439">
        <f>IF('Inputs (3)'!$E$5="New Project",0,IFERROR(-HLOOKUP('Investment Appraisal (3)'!U19,'I&amp;E Summary (3)'!8:92,85,FALSE),0))</f>
        <v>0</v>
      </c>
      <c r="V95" s="439">
        <f>IF('Inputs (3)'!$E$5="New Project",0,IFERROR(-HLOOKUP('Investment Appraisal (3)'!V19,'I&amp;E Summary (3)'!8:92,85,FALSE),0))</f>
        <v>0</v>
      </c>
      <c r="W95" s="439">
        <f>IF('Inputs (3)'!$E$5="New Project",0,IFERROR(-HLOOKUP('Investment Appraisal (3)'!W19,'I&amp;E Summary (3)'!8:92,85,FALSE),0))</f>
        <v>0</v>
      </c>
      <c r="X95" s="439">
        <f>IF('Inputs (3)'!$E$5="New Project",0,IFERROR(-HLOOKUP('Investment Appraisal (3)'!X19,'I&amp;E Summary (3)'!8:92,85,FALSE),0))</f>
        <v>0</v>
      </c>
      <c r="Y95" s="439">
        <f>IF('Inputs (3)'!$E$5="New Project",0,IFERROR(-HLOOKUP('Investment Appraisal (3)'!Y19,'I&amp;E Summary (3)'!8:92,85,FALSE),0))</f>
        <v>0</v>
      </c>
      <c r="Z95" s="439">
        <f>IF('Inputs (3)'!$E$5="New Project",0,IFERROR(-HLOOKUP('Investment Appraisal (3)'!Z19,'I&amp;E Summary (3)'!8:92,85,FALSE),0))</f>
        <v>0</v>
      </c>
      <c r="AA95" s="439">
        <f>IF('Inputs (3)'!$E$5="New Project",0,IFERROR(-HLOOKUP('Investment Appraisal (3)'!AA19,'I&amp;E Summary (3)'!8:92,85,FALSE),0))</f>
        <v>0</v>
      </c>
      <c r="AB95" s="439">
        <f>IF('Inputs (3)'!$E$5="New Project",0,IFERROR(-HLOOKUP('Investment Appraisal (3)'!AB19,'I&amp;E Summary (3)'!8:92,85,FALSE),0))</f>
        <v>0</v>
      </c>
      <c r="AC95" s="439">
        <f>IF('Inputs (3)'!$E$5="New Project",0,IFERROR(-HLOOKUP('Investment Appraisal (3)'!AC19,'I&amp;E Summary (3)'!8:92,85,FALSE),0))</f>
        <v>0</v>
      </c>
      <c r="AD95" s="439">
        <f>IF('Inputs (3)'!$E$5="New Project",0,IFERROR(-HLOOKUP('Investment Appraisal (3)'!AD19,'I&amp;E Summary (3)'!8:92,85,FALSE),0))</f>
        <v>0</v>
      </c>
      <c r="AE95" s="439">
        <f>IF('Inputs (3)'!$E$5="New Project",0,IFERROR(-HLOOKUP('Investment Appraisal (3)'!AE19,'I&amp;E Summary (3)'!8:92,85,FALSE),0))</f>
        <v>0</v>
      </c>
      <c r="AF95" s="439">
        <f>IF('Inputs (3)'!$E$5="New Project",0,IFERROR(-HLOOKUP('Investment Appraisal (3)'!AF19,'I&amp;E Summary (3)'!8:92,85,FALSE),0))</f>
        <v>0</v>
      </c>
      <c r="AG95" s="439">
        <f>IF('Inputs (3)'!$E$5="New Project",0,IFERROR(-HLOOKUP('Investment Appraisal (3)'!AG19,'I&amp;E Summary (3)'!8:92,85,FALSE),0))</f>
        <v>0</v>
      </c>
      <c r="AH95" s="439">
        <f>IF('Inputs (3)'!$E$5="New Project",0,IFERROR(-HLOOKUP('Investment Appraisal (3)'!AH19,'I&amp;E Summary (3)'!8:92,85,FALSE),0))</f>
        <v>0</v>
      </c>
      <c r="AI95" s="439">
        <f>IF('Inputs (3)'!$E$5="New Project",0,IFERROR(-HLOOKUP('Investment Appraisal (3)'!AI19,'I&amp;E Summary (3)'!8:92,85,FALSE),0))</f>
        <v>0</v>
      </c>
      <c r="AJ95" s="439">
        <f>IF('Inputs (3)'!$E$5="New Project",0,IFERROR(-HLOOKUP('Investment Appraisal (3)'!AJ19,'I&amp;E Summary (3)'!8:92,85,FALSE),0))</f>
        <v>0</v>
      </c>
      <c r="AK95" s="439">
        <f>IF('Inputs (3)'!$E$5="New Project",0,IFERROR(-HLOOKUP('Investment Appraisal (3)'!AK19,'I&amp;E Summary (3)'!8:92,85,FALSE),0))</f>
        <v>0</v>
      </c>
      <c r="AL95" s="439">
        <f>IF('Inputs (3)'!$E$5="New Project",0,IFERROR(-HLOOKUP('Investment Appraisal (3)'!AL19,'I&amp;E Summary (3)'!8:92,85,FALSE),0))</f>
        <v>0</v>
      </c>
      <c r="AM95" s="439">
        <f>IF('Inputs (3)'!$E$5="New Project",0,IFERROR(-HLOOKUP('Investment Appraisal (3)'!AM19,'I&amp;E Summary (3)'!8:92,85,FALSE),0))</f>
        <v>0</v>
      </c>
      <c r="AN95" s="439">
        <f>IF('Inputs (3)'!$E$5="New Project",0,IFERROR(-HLOOKUP('Investment Appraisal (3)'!AN19,'I&amp;E Summary (3)'!8:92,85,FALSE),0))</f>
        <v>0</v>
      </c>
      <c r="AO95" s="439">
        <f>IF('Inputs (3)'!$E$5="New Project",0,IFERROR(-HLOOKUP('Investment Appraisal (3)'!AO19,'I&amp;E Summary (3)'!8:92,85,FALSE),0))</f>
        <v>0</v>
      </c>
      <c r="AP95" s="439">
        <f>IF('Inputs (3)'!$E$5="New Project",0,IFERROR(-HLOOKUP('Investment Appraisal (3)'!AP19,'I&amp;E Summary (3)'!8:92,85,FALSE),0))</f>
        <v>0</v>
      </c>
      <c r="AQ95" s="439">
        <f>IF('Inputs (3)'!$E$5="New Project",0,IFERROR(-HLOOKUP('Investment Appraisal (3)'!AQ19,'I&amp;E Summary (3)'!8:92,85,FALSE),0))</f>
        <v>0</v>
      </c>
      <c r="AR95" s="439">
        <f>IF('Inputs (3)'!$E$5="New Project",0,IFERROR(-HLOOKUP('Investment Appraisal (3)'!AR19,'I&amp;E Summary (3)'!8:92,85,FALSE),0))</f>
        <v>0</v>
      </c>
      <c r="AS95" s="439">
        <f>IF('Inputs (3)'!$E$5="New Project",0,IFERROR(-HLOOKUP('Investment Appraisal (3)'!AS19,'I&amp;E Summary (3)'!8:92,85,FALSE),0))</f>
        <v>0</v>
      </c>
      <c r="AT95" s="439">
        <f>IF('Inputs (3)'!$E$5="New Project",0,IFERROR(-HLOOKUP('Investment Appraisal (3)'!AT19,'I&amp;E Summary (3)'!8:92,85,FALSE),0))</f>
        <v>0</v>
      </c>
      <c r="AU95" s="439">
        <f>IF('Inputs (3)'!$E$5="New Project",0,IFERROR(-HLOOKUP('Investment Appraisal (3)'!AU19,'I&amp;E Summary (3)'!8:92,85,FALSE),0))</f>
        <v>0</v>
      </c>
      <c r="AV95" s="439">
        <f>IF('Inputs (3)'!$E$5="New Project",0,IFERROR(-HLOOKUP('Investment Appraisal (3)'!AV19,'I&amp;E Summary (3)'!8:92,85,FALSE),0))</f>
        <v>0</v>
      </c>
      <c r="AW95" s="439">
        <f>IF('Inputs (3)'!$E$5="New Project",0,IFERROR(-HLOOKUP('Investment Appraisal (3)'!AW19,'I&amp;E Summary (3)'!8:92,85,FALSE),0))</f>
        <v>0</v>
      </c>
      <c r="AX95" s="439">
        <f>IF('Inputs (3)'!$E$5="New Project",0,IFERROR(-HLOOKUP('Investment Appraisal (3)'!AX19,'I&amp;E Summary (3)'!8:92,85,FALSE),0))</f>
        <v>0</v>
      </c>
      <c r="AY95" s="439">
        <f>IF('Inputs (3)'!$E$5="New Project",0,IFERROR(-HLOOKUP('Investment Appraisal (3)'!AY19,'I&amp;E Summary (3)'!8:92,85,FALSE),0))</f>
        <v>0</v>
      </c>
      <c r="AZ95" s="439">
        <f>IF('Inputs (3)'!$E$5="New Project",0,IFERROR(-HLOOKUP('Investment Appraisal (3)'!AZ19,'I&amp;E Summary (3)'!8:92,85,FALSE),0))</f>
        <v>0</v>
      </c>
      <c r="BA95" s="439">
        <f>IF('Inputs (3)'!$E$5="New Project",0,IFERROR(-HLOOKUP('Investment Appraisal (3)'!BA19,'I&amp;E Summary (3)'!8:92,85,FALSE),0))</f>
        <v>0</v>
      </c>
      <c r="BB95" s="439">
        <f>SUM(D95:BA95)</f>
        <v>0</v>
      </c>
    </row>
    <row r="96" spans="2:54" outlineLevel="1">
      <c r="BB96" s="439"/>
    </row>
    <row r="97" spans="2:54" outlineLevel="1">
      <c r="B97" t="s">
        <v>434</v>
      </c>
      <c r="D97" s="439">
        <f>D94+D95</f>
        <v>4287.654638605547</v>
      </c>
      <c r="E97" s="439">
        <f t="shared" ref="E97:BA97" si="26">E94+E95</f>
        <v>4241.6331930652759</v>
      </c>
      <c r="F97" s="439">
        <f t="shared" si="26"/>
        <v>4194.7323087774575</v>
      </c>
      <c r="G97" s="439">
        <f t="shared" si="26"/>
        <v>3042.3102295490803</v>
      </c>
      <c r="H97" s="439">
        <f t="shared" si="26"/>
        <v>2579.1909041147683</v>
      </c>
      <c r="I97" s="439">
        <f t="shared" si="26"/>
        <v>2133.1798404844544</v>
      </c>
      <c r="J97" s="439">
        <f t="shared" si="26"/>
        <v>1442.7802384484307</v>
      </c>
      <c r="K97" s="439">
        <f t="shared" si="26"/>
        <v>932.05922295909204</v>
      </c>
      <c r="L97" s="439">
        <f t="shared" si="26"/>
        <v>385.14093996942393</v>
      </c>
      <c r="M97" s="439">
        <f t="shared" si="26"/>
        <v>84.559147855962124</v>
      </c>
      <c r="N97" s="439">
        <f t="shared" si="26"/>
        <v>-138.14938508846774</v>
      </c>
      <c r="O97" s="439">
        <f t="shared" si="26"/>
        <v>-370.42031641475717</v>
      </c>
      <c r="P97" s="439">
        <f t="shared" si="26"/>
        <v>-612.65254701692163</v>
      </c>
      <c r="Q97" s="439">
        <f t="shared" si="26"/>
        <v>-865.26134553914505</v>
      </c>
      <c r="R97" s="439">
        <f t="shared" si="26"/>
        <v>-1128.6790134392995</v>
      </c>
      <c r="S97" s="439">
        <f t="shared" si="26"/>
        <v>-1403.355576903949</v>
      </c>
      <c r="T97" s="439">
        <f t="shared" si="26"/>
        <v>-1689.7595067053571</v>
      </c>
      <c r="U97" s="439">
        <f t="shared" si="26"/>
        <v>-1988.3784671259143</v>
      </c>
      <c r="V97" s="439">
        <f t="shared" si="26"/>
        <v>-2299.720095119621</v>
      </c>
      <c r="W97" s="439">
        <f t="shared" si="26"/>
        <v>-2624.3128109271661</v>
      </c>
      <c r="X97" s="439">
        <f t="shared" si="26"/>
        <v>-2962.7066614099986</v>
      </c>
      <c r="Y97" s="439">
        <f t="shared" si="26"/>
        <v>-3315.474197419529</v>
      </c>
      <c r="Z97" s="439">
        <f t="shared" si="26"/>
        <v>-3683.2113865704823</v>
      </c>
      <c r="AA97" s="439">
        <f t="shared" si="26"/>
        <v>-4066.5385628423601</v>
      </c>
      <c r="AB97" s="439">
        <f t="shared" si="26"/>
        <v>-4466.1014144900864</v>
      </c>
      <c r="AC97" s="439">
        <f t="shared" si="26"/>
        <v>-4882.572011804441</v>
      </c>
      <c r="AD97" s="439">
        <f t="shared" si="26"/>
        <v>-5316.6498763246236</v>
      </c>
      <c r="AE97" s="439">
        <f t="shared" si="26"/>
        <v>-5769.0630931696342</v>
      </c>
      <c r="AF97" s="439">
        <f t="shared" si="26"/>
        <v>-6240.5694682220737</v>
      </c>
      <c r="AG97" s="439">
        <f t="shared" si="26"/>
        <v>-6731.9577319674909</v>
      </c>
      <c r="AH97" s="439">
        <f t="shared" si="26"/>
        <v>-7244.0487918647241</v>
      </c>
      <c r="AI97" s="439">
        <f t="shared" si="26"/>
        <v>-7777.6970351980708</v>
      </c>
      <c r="AJ97" s="439">
        <f t="shared" si="26"/>
        <v>-8333.7916844402062</v>
      </c>
      <c r="AK97" s="439">
        <f t="shared" si="26"/>
        <v>-8913.258207236313</v>
      </c>
      <c r="AL97" s="439">
        <f t="shared" si="26"/>
        <v>-9517.0597832045569</v>
      </c>
      <c r="AM97" s="439">
        <f t="shared" si="26"/>
        <v>-10146.198829835954</v>
      </c>
      <c r="AN97" s="439">
        <f t="shared" si="26"/>
        <v>-10801.718589868437</v>
      </c>
      <c r="AO97" s="439">
        <f t="shared" si="26"/>
        <v>-11484.704782605169</v>
      </c>
      <c r="AP97" s="439">
        <f t="shared" si="26"/>
        <v>-12196.287321746058</v>
      </c>
      <c r="AQ97" s="439">
        <f t="shared" si="26"/>
        <v>-12937.642102404705</v>
      </c>
      <c r="AR97" s="439">
        <f t="shared" si="26"/>
        <v>-13709.992860090069</v>
      </c>
      <c r="AS97" s="439">
        <f t="shared" si="26"/>
        <v>-14514.613104543625</v>
      </c>
      <c r="AT97" s="439">
        <f t="shared" si="26"/>
        <v>-15352.828131438653</v>
      </c>
      <c r="AU97" s="439">
        <f t="shared" si="26"/>
        <v>-16226.017115069164</v>
      </c>
      <c r="AV97" s="439">
        <f t="shared" si="26"/>
        <v>-17135.615285280925</v>
      </c>
      <c r="AW97" s="439">
        <f t="shared" si="26"/>
        <v>-18083.116192027905</v>
      </c>
      <c r="AX97" s="439">
        <f t="shared" si="26"/>
        <v>-19070.074061072988</v>
      </c>
      <c r="AY97" s="439">
        <f t="shared" si="26"/>
        <v>-20098.106244492654</v>
      </c>
      <c r="AZ97" s="439">
        <f t="shared" si="26"/>
        <v>-21168.895769792605</v>
      </c>
      <c r="BA97" s="439">
        <f t="shared" si="26"/>
        <v>-22284.193991593464</v>
      </c>
      <c r="BB97" s="439">
        <f>SUM(D97:BA97)</f>
        <v>-314228.15268847812</v>
      </c>
    </row>
    <row r="98" spans="2:54" outlineLevel="1">
      <c r="BB98" s="439"/>
    </row>
    <row r="99" spans="2:54" outlineLevel="1">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c r="AB99" s="439"/>
      <c r="AC99" s="439"/>
      <c r="AD99" s="439"/>
      <c r="AE99" s="439"/>
      <c r="AF99" s="439"/>
      <c r="AG99" s="439"/>
      <c r="AH99" s="439"/>
      <c r="AI99" s="439"/>
      <c r="AJ99" s="439"/>
      <c r="AK99" s="439"/>
      <c r="AL99" s="439"/>
      <c r="AM99" s="439"/>
      <c r="AN99" s="439"/>
      <c r="AO99" s="439"/>
      <c r="AP99" s="439"/>
      <c r="AQ99" s="439"/>
      <c r="AR99" s="439"/>
      <c r="AS99" s="439"/>
      <c r="AT99" s="439"/>
      <c r="AU99" s="439"/>
      <c r="AV99" s="439"/>
      <c r="AW99" s="439"/>
      <c r="AX99" s="439"/>
      <c r="AY99" s="439"/>
      <c r="AZ99" s="439"/>
      <c r="BA99" s="439"/>
      <c r="BB99" s="439"/>
    </row>
    <row r="100" spans="2:54" outlineLevel="1">
      <c r="B100" t="s">
        <v>116</v>
      </c>
      <c r="D100" s="439">
        <f t="shared" ref="D100:AI100" si="27">D84+D85-D97-D99+D32</f>
        <v>-14850.154638605547</v>
      </c>
      <c r="E100" s="439">
        <f t="shared" si="27"/>
        <v>-24856.633193065274</v>
      </c>
      <c r="F100" s="439">
        <f t="shared" si="27"/>
        <v>-6884.7323087774575</v>
      </c>
      <c r="G100" s="439">
        <f t="shared" si="27"/>
        <v>-3807.3102295490803</v>
      </c>
      <c r="H100" s="439">
        <f t="shared" si="27"/>
        <v>-2579.1909041147683</v>
      </c>
      <c r="I100" s="439">
        <f t="shared" si="27"/>
        <v>-2133.1798404844544</v>
      </c>
      <c r="J100" s="439">
        <f t="shared" si="27"/>
        <v>-1442.7802384484307</v>
      </c>
      <c r="K100" s="439">
        <f t="shared" si="27"/>
        <v>-932.05922295909204</v>
      </c>
      <c r="L100" s="439">
        <f t="shared" si="27"/>
        <v>-385.65370343529264</v>
      </c>
      <c r="M100" s="439">
        <f t="shared" si="27"/>
        <v>-84.559147855962124</v>
      </c>
      <c r="N100" s="439">
        <f t="shared" si="27"/>
        <v>138.14938508846774</v>
      </c>
      <c r="O100" s="439">
        <f t="shared" si="27"/>
        <v>370.42031641475717</v>
      </c>
      <c r="P100" s="439">
        <f t="shared" si="27"/>
        <v>612.65254701692163</v>
      </c>
      <c r="Q100" s="439">
        <f t="shared" si="27"/>
        <v>861.22745656885297</v>
      </c>
      <c r="R100" s="439">
        <f t="shared" si="27"/>
        <v>1128.6790134392995</v>
      </c>
      <c r="S100" s="439">
        <f t="shared" si="27"/>
        <v>1403.355576903949</v>
      </c>
      <c r="T100" s="439">
        <f t="shared" si="27"/>
        <v>1689.7595067053571</v>
      </c>
      <c r="U100" s="439">
        <f t="shared" si="27"/>
        <v>1988.3784671259143</v>
      </c>
      <c r="V100" s="439">
        <f t="shared" si="27"/>
        <v>2299.0637145321339</v>
      </c>
      <c r="W100" s="439">
        <f t="shared" si="27"/>
        <v>2624.3128109271661</v>
      </c>
      <c r="X100" s="439">
        <f t="shared" si="27"/>
        <v>2962.7066614099986</v>
      </c>
      <c r="Y100" s="439">
        <f t="shared" si="27"/>
        <v>3315.474197419529</v>
      </c>
      <c r="Z100" s="439">
        <f t="shared" si="27"/>
        <v>3683.2113865704823</v>
      </c>
      <c r="AA100" s="439">
        <f t="shared" si="27"/>
        <v>4049.7584223631911</v>
      </c>
      <c r="AB100" s="439">
        <f t="shared" si="27"/>
        <v>4466.1014144900864</v>
      </c>
      <c r="AC100" s="439">
        <f t="shared" si="27"/>
        <v>4882.572011804441</v>
      </c>
      <c r="AD100" s="439">
        <f t="shared" si="27"/>
        <v>5316.6498763246236</v>
      </c>
      <c r="AE100" s="439">
        <f t="shared" si="27"/>
        <v>5769.0630931696342</v>
      </c>
      <c r="AF100" s="439">
        <f t="shared" si="27"/>
        <v>6239.7292455769211</v>
      </c>
      <c r="AG100" s="439">
        <f t="shared" si="27"/>
        <v>6731.9577319674909</v>
      </c>
      <c r="AH100" s="439">
        <f t="shared" si="27"/>
        <v>7244.0487918647241</v>
      </c>
      <c r="AI100" s="439">
        <f t="shared" si="27"/>
        <v>7777.6970351980708</v>
      </c>
      <c r="AJ100" s="439">
        <f t="shared" ref="AJ100:BA100" si="28">AJ84+AJ85-AJ97-AJ99+AJ32</f>
        <v>8333.7916844402062</v>
      </c>
      <c r="AK100" s="439">
        <f t="shared" si="28"/>
        <v>8903.1437609445966</v>
      </c>
      <c r="AL100" s="439">
        <f t="shared" si="28"/>
        <v>9517.0597832045569</v>
      </c>
      <c r="AM100" s="439">
        <f t="shared" si="28"/>
        <v>10146.198829835954</v>
      </c>
      <c r="AN100" s="439">
        <f t="shared" si="28"/>
        <v>10801.718589868437</v>
      </c>
      <c r="AO100" s="439">
        <f t="shared" si="28"/>
        <v>11484.704782605169</v>
      </c>
      <c r="AP100" s="439">
        <f t="shared" si="28"/>
        <v>12195.211765724314</v>
      </c>
      <c r="AQ100" s="439">
        <f t="shared" si="28"/>
        <v>12937.642102404705</v>
      </c>
      <c r="AR100" s="439">
        <f t="shared" si="28"/>
        <v>13709.992860090069</v>
      </c>
      <c r="AS100" s="439">
        <f t="shared" si="28"/>
        <v>14514.613104543625</v>
      </c>
      <c r="AT100" s="439">
        <f t="shared" si="28"/>
        <v>15352.828131438653</v>
      </c>
      <c r="AU100" s="439">
        <f t="shared" si="28"/>
        <v>16182.24794404338</v>
      </c>
      <c r="AV100" s="439">
        <f t="shared" si="28"/>
        <v>17135.615285280925</v>
      </c>
      <c r="AW100" s="439">
        <f t="shared" si="28"/>
        <v>18083.116192027905</v>
      </c>
      <c r="AX100" s="439">
        <f t="shared" si="28"/>
        <v>19070.074061072988</v>
      </c>
      <c r="AY100" s="439">
        <f t="shared" si="28"/>
        <v>20098.106244492654</v>
      </c>
      <c r="AZ100" s="439">
        <f t="shared" si="28"/>
        <v>21167.518967152755</v>
      </c>
      <c r="BA100" s="439">
        <f t="shared" si="28"/>
        <v>22284.193991593464</v>
      </c>
      <c r="BB100" s="439">
        <f>SUM(D100:BA100)</f>
        <v>279516.49331635097</v>
      </c>
    </row>
    <row r="101" spans="2:54" outlineLevel="1"/>
    <row r="102" spans="2:54" outlineLevel="1">
      <c r="B102" t="s">
        <v>435</v>
      </c>
      <c r="D102" s="439">
        <f t="shared" ref="D102:AI102" si="29">IFERROR(D100/((1+$P$13)^D20),0)</f>
        <v>-14417.625862723831</v>
      </c>
      <c r="E102" s="439">
        <f t="shared" si="29"/>
        <v>-23429.76076262162</v>
      </c>
      <c r="F102" s="439">
        <f t="shared" si="29"/>
        <v>-6300.5053492569123</v>
      </c>
      <c r="G102" s="439">
        <f t="shared" si="29"/>
        <v>-3382.7458263512667</v>
      </c>
      <c r="H102" s="439">
        <f t="shared" si="29"/>
        <v>-2224.8327304931336</v>
      </c>
      <c r="I102" s="439">
        <f t="shared" si="29"/>
        <v>-1786.5045330806797</v>
      </c>
      <c r="J102" s="439">
        <f t="shared" si="29"/>
        <v>-1173.1123646163589</v>
      </c>
      <c r="K102" s="439">
        <f t="shared" si="29"/>
        <v>-735.77615753137877</v>
      </c>
      <c r="L102" s="439">
        <f t="shared" si="29"/>
        <v>-295.57145120309514</v>
      </c>
      <c r="M102" s="439">
        <f t="shared" si="29"/>
        <v>-62.919947368473885</v>
      </c>
      <c r="N102" s="439">
        <f t="shared" si="29"/>
        <v>99.802055136944887</v>
      </c>
      <c r="O102" s="439">
        <f t="shared" si="29"/>
        <v>259.80535714802562</v>
      </c>
      <c r="P102" s="439">
        <f t="shared" si="29"/>
        <v>417.18657284140619</v>
      </c>
      <c r="Q102" s="439">
        <f t="shared" si="29"/>
        <v>569.37280639755033</v>
      </c>
      <c r="R102" s="439">
        <f t="shared" si="29"/>
        <v>724.45610955195491</v>
      </c>
      <c r="S102" s="439">
        <f t="shared" si="29"/>
        <v>874.52479949671169</v>
      </c>
      <c r="T102" s="439">
        <f t="shared" si="29"/>
        <v>1022.332291079289</v>
      </c>
      <c r="U102" s="439">
        <f t="shared" si="29"/>
        <v>1167.9627894900923</v>
      </c>
      <c r="V102" s="439">
        <f t="shared" si="29"/>
        <v>1311.1239111479963</v>
      </c>
      <c r="W102" s="439">
        <f t="shared" si="29"/>
        <v>1453.0183748109594</v>
      </c>
      <c r="X102" s="439">
        <f t="shared" si="29"/>
        <v>1592.6008205719027</v>
      </c>
      <c r="Y102" s="439">
        <f t="shared" si="29"/>
        <v>1730.3211205029611</v>
      </c>
      <c r="Z102" s="439">
        <f t="shared" si="29"/>
        <v>1866.2528172975576</v>
      </c>
      <c r="AA102" s="439">
        <f t="shared" si="29"/>
        <v>1992.2127919855218</v>
      </c>
      <c r="AB102" s="439">
        <f t="shared" si="29"/>
        <v>2133.0349084478412</v>
      </c>
      <c r="AC102" s="439">
        <f t="shared" si="29"/>
        <v>2264.0228982125304</v>
      </c>
      <c r="AD102" s="439">
        <f t="shared" si="29"/>
        <v>2393.4975876585486</v>
      </c>
      <c r="AE102" s="439">
        <f t="shared" si="29"/>
        <v>2521.5233655979164</v>
      </c>
      <c r="AF102" s="439">
        <f t="shared" si="29"/>
        <v>2647.8064071061262</v>
      </c>
      <c r="AG102" s="439">
        <f t="shared" si="29"/>
        <v>2773.4774511913406</v>
      </c>
      <c r="AH102" s="439">
        <f t="shared" si="29"/>
        <v>2897.5263956655026</v>
      </c>
      <c r="AI102" s="439">
        <f t="shared" si="29"/>
        <v>3020.3677990646902</v>
      </c>
      <c r="AJ102" s="439">
        <f t="shared" ref="AJ102:BA102" si="30">IFERROR(AJ100/((1+$P$13)^AJ20),0)</f>
        <v>3142.0581998551625</v>
      </c>
      <c r="AK102" s="439">
        <f t="shared" si="30"/>
        <v>3258.9503653692673</v>
      </c>
      <c r="AL102" s="439">
        <f t="shared" si="30"/>
        <v>3382.20504290079</v>
      </c>
      <c r="AM102" s="439">
        <f t="shared" si="30"/>
        <v>3500.7675873656167</v>
      </c>
      <c r="AN102" s="439">
        <f t="shared" si="30"/>
        <v>3618.3914173225262</v>
      </c>
      <c r="AO102" s="439">
        <f t="shared" si="30"/>
        <v>3735.1263476316249</v>
      </c>
      <c r="AP102" s="439">
        <f t="shared" si="30"/>
        <v>3850.6813592120438</v>
      </c>
      <c r="AQ102" s="439">
        <f t="shared" si="30"/>
        <v>3966.1226899753788</v>
      </c>
      <c r="AR102" s="439">
        <f t="shared" si="30"/>
        <v>4080.4777652627768</v>
      </c>
      <c r="AS102" s="439">
        <f t="shared" si="30"/>
        <v>4194.1313397897911</v>
      </c>
      <c r="AT102" s="439">
        <f t="shared" si="30"/>
        <v>4307.1274791572478</v>
      </c>
      <c r="AU102" s="439">
        <f t="shared" si="30"/>
        <v>4407.5877170116246</v>
      </c>
      <c r="AV102" s="439">
        <f t="shared" si="30"/>
        <v>4531.3185233983586</v>
      </c>
      <c r="AW102" s="439">
        <f t="shared" si="30"/>
        <v>4642.5964652370749</v>
      </c>
      <c r="AX102" s="439">
        <f t="shared" si="30"/>
        <v>4753.3831084909552</v>
      </c>
      <c r="AY102" s="439">
        <f t="shared" si="30"/>
        <v>4863.7176125118258</v>
      </c>
      <c r="AZ102" s="439">
        <f t="shared" si="30"/>
        <v>4973.3147661311878</v>
      </c>
      <c r="BA102" s="439">
        <f t="shared" si="30"/>
        <v>5083.182416890766</v>
      </c>
      <c r="BB102" s="439">
        <f>SUM(D102:BA102)</f>
        <v>56214.014648670651</v>
      </c>
    </row>
    <row r="103" spans="2:54" outlineLevel="1"/>
    <row r="104" spans="2:54" outlineLevel="1">
      <c r="B104" s="72" t="s">
        <v>122</v>
      </c>
      <c r="D104" s="439">
        <f>D100</f>
        <v>-14850.154638605547</v>
      </c>
      <c r="E104" s="439">
        <f>E100+D104</f>
        <v>-39706.787831670823</v>
      </c>
      <c r="F104" s="439">
        <f t="shared" ref="F104:BA104" si="31">F100+E104</f>
        <v>-46591.52014044828</v>
      </c>
      <c r="G104" s="439">
        <f t="shared" si="31"/>
        <v>-50398.830369997362</v>
      </c>
      <c r="H104" s="439">
        <f t="shared" si="31"/>
        <v>-52978.021274112129</v>
      </c>
      <c r="I104" s="439">
        <f t="shared" si="31"/>
        <v>-55111.201114596581</v>
      </c>
      <c r="J104" s="439">
        <f t="shared" si="31"/>
        <v>-56553.981353045012</v>
      </c>
      <c r="K104" s="439">
        <f t="shared" si="31"/>
        <v>-57486.040576004103</v>
      </c>
      <c r="L104" s="439">
        <f t="shared" si="31"/>
        <v>-57871.694279439398</v>
      </c>
      <c r="M104" s="439">
        <f t="shared" si="31"/>
        <v>-57956.253427295364</v>
      </c>
      <c r="N104" s="439">
        <f t="shared" si="31"/>
        <v>-57818.104042206898</v>
      </c>
      <c r="O104" s="439">
        <f>O100+N104</f>
        <v>-57447.683725792143</v>
      </c>
      <c r="P104" s="439">
        <f t="shared" si="31"/>
        <v>-56835.031178775222</v>
      </c>
      <c r="Q104" s="439">
        <f t="shared" si="31"/>
        <v>-55973.803722206372</v>
      </c>
      <c r="R104" s="439">
        <f t="shared" si="31"/>
        <v>-54845.124708767071</v>
      </c>
      <c r="S104" s="439">
        <f>S100+R104</f>
        <v>-53441.769131863119</v>
      </c>
      <c r="T104" s="439">
        <f t="shared" si="31"/>
        <v>-51752.009625157763</v>
      </c>
      <c r="U104" s="439">
        <f t="shared" si="31"/>
        <v>-49763.631158031851</v>
      </c>
      <c r="V104" s="439">
        <f t="shared" si="31"/>
        <v>-47464.56744349972</v>
      </c>
      <c r="W104" s="439">
        <f t="shared" si="31"/>
        <v>-44840.254632572556</v>
      </c>
      <c r="X104" s="439">
        <f t="shared" si="31"/>
        <v>-41877.547971162559</v>
      </c>
      <c r="Y104" s="439">
        <f t="shared" si="31"/>
        <v>-38562.073773743032</v>
      </c>
      <c r="Z104" s="439">
        <f t="shared" si="31"/>
        <v>-34878.86238717255</v>
      </c>
      <c r="AA104" s="439">
        <f t="shared" si="31"/>
        <v>-30829.103964809357</v>
      </c>
      <c r="AB104" s="439">
        <f t="shared" si="31"/>
        <v>-26363.00255031927</v>
      </c>
      <c r="AC104" s="439">
        <f t="shared" si="31"/>
        <v>-21480.430538514829</v>
      </c>
      <c r="AD104" s="439">
        <f t="shared" si="31"/>
        <v>-16163.780662190205</v>
      </c>
      <c r="AE104" s="439">
        <f t="shared" si="31"/>
        <v>-10394.717569020571</v>
      </c>
      <c r="AF104" s="439">
        <f t="shared" si="31"/>
        <v>-4154.9883234436502</v>
      </c>
      <c r="AG104" s="439">
        <f t="shared" si="31"/>
        <v>2576.9694085238407</v>
      </c>
      <c r="AH104" s="439">
        <f t="shared" si="31"/>
        <v>9821.0182003885639</v>
      </c>
      <c r="AI104" s="439">
        <f t="shared" si="31"/>
        <v>17598.715235586635</v>
      </c>
      <c r="AJ104" s="439">
        <f t="shared" si="31"/>
        <v>25932.506920026841</v>
      </c>
      <c r="AK104" s="439">
        <f t="shared" si="31"/>
        <v>34835.650680971434</v>
      </c>
      <c r="AL104" s="439">
        <f t="shared" si="31"/>
        <v>44352.710464175994</v>
      </c>
      <c r="AM104" s="439">
        <f t="shared" si="31"/>
        <v>54498.909294011944</v>
      </c>
      <c r="AN104" s="439">
        <f t="shared" si="31"/>
        <v>65300.627883880385</v>
      </c>
      <c r="AO104" s="439">
        <f t="shared" si="31"/>
        <v>76785.332666485556</v>
      </c>
      <c r="AP104" s="439">
        <f t="shared" si="31"/>
        <v>88980.544432209863</v>
      </c>
      <c r="AQ104" s="439">
        <f t="shared" si="31"/>
        <v>101918.18653461456</v>
      </c>
      <c r="AR104" s="439">
        <f t="shared" si="31"/>
        <v>115628.17939470464</v>
      </c>
      <c r="AS104" s="439">
        <f t="shared" si="31"/>
        <v>130142.79249924826</v>
      </c>
      <c r="AT104" s="439">
        <f t="shared" si="31"/>
        <v>145495.6206306869</v>
      </c>
      <c r="AU104" s="439">
        <f t="shared" si="31"/>
        <v>161677.86857473027</v>
      </c>
      <c r="AV104" s="439">
        <f t="shared" si="31"/>
        <v>178813.48386001118</v>
      </c>
      <c r="AW104" s="439">
        <f t="shared" si="31"/>
        <v>196896.60005203908</v>
      </c>
      <c r="AX104" s="439">
        <f t="shared" si="31"/>
        <v>215966.67411311207</v>
      </c>
      <c r="AY104" s="439">
        <f t="shared" si="31"/>
        <v>236064.78035760473</v>
      </c>
      <c r="AZ104" s="439">
        <f t="shared" si="31"/>
        <v>257232.29932475748</v>
      </c>
      <c r="BA104" s="439">
        <f t="shared" si="31"/>
        <v>279516.49331635097</v>
      </c>
    </row>
    <row r="105" spans="2:54" outlineLevel="1">
      <c r="B105" s="72" t="s">
        <v>124</v>
      </c>
      <c r="D105" s="439">
        <f>IF(D104&gt;0,1,0)</f>
        <v>0</v>
      </c>
      <c r="E105" s="439">
        <f>IF(E104&gt;0,1,0)</f>
        <v>0</v>
      </c>
      <c r="F105" s="439">
        <f t="shared" ref="F105:BA105" si="32">IF(F104&gt;0,1,0)</f>
        <v>0</v>
      </c>
      <c r="G105" s="439">
        <f t="shared" si="32"/>
        <v>0</v>
      </c>
      <c r="H105" s="439">
        <f t="shared" si="32"/>
        <v>0</v>
      </c>
      <c r="I105" s="439">
        <f t="shared" si="32"/>
        <v>0</v>
      </c>
      <c r="J105" s="439">
        <f t="shared" si="32"/>
        <v>0</v>
      </c>
      <c r="K105" s="439">
        <f t="shared" si="32"/>
        <v>0</v>
      </c>
      <c r="L105" s="439">
        <f t="shared" si="32"/>
        <v>0</v>
      </c>
      <c r="M105" s="439">
        <f t="shared" si="32"/>
        <v>0</v>
      </c>
      <c r="N105" s="439">
        <f t="shared" si="32"/>
        <v>0</v>
      </c>
      <c r="O105" s="439">
        <f t="shared" si="32"/>
        <v>0</v>
      </c>
      <c r="P105" s="439">
        <f t="shared" si="32"/>
        <v>0</v>
      </c>
      <c r="Q105" s="439">
        <f t="shared" si="32"/>
        <v>0</v>
      </c>
      <c r="R105" s="439">
        <f t="shared" si="32"/>
        <v>0</v>
      </c>
      <c r="S105" s="439">
        <f t="shared" si="32"/>
        <v>0</v>
      </c>
      <c r="T105" s="439">
        <f t="shared" si="32"/>
        <v>0</v>
      </c>
      <c r="U105" s="439">
        <f t="shared" si="32"/>
        <v>0</v>
      </c>
      <c r="V105" s="439">
        <f t="shared" si="32"/>
        <v>0</v>
      </c>
      <c r="W105" s="439">
        <f t="shared" si="32"/>
        <v>0</v>
      </c>
      <c r="X105" s="439">
        <f t="shared" si="32"/>
        <v>0</v>
      </c>
      <c r="Y105" s="439">
        <f t="shared" si="32"/>
        <v>0</v>
      </c>
      <c r="Z105" s="439">
        <f t="shared" si="32"/>
        <v>0</v>
      </c>
      <c r="AA105" s="439">
        <f t="shared" si="32"/>
        <v>0</v>
      </c>
      <c r="AB105" s="439">
        <f t="shared" si="32"/>
        <v>0</v>
      </c>
      <c r="AC105" s="439">
        <f t="shared" si="32"/>
        <v>0</v>
      </c>
      <c r="AD105" s="439">
        <f t="shared" si="32"/>
        <v>0</v>
      </c>
      <c r="AE105" s="439">
        <f t="shared" si="32"/>
        <v>0</v>
      </c>
      <c r="AF105" s="439">
        <f t="shared" si="32"/>
        <v>0</v>
      </c>
      <c r="AG105" s="439">
        <f t="shared" si="32"/>
        <v>1</v>
      </c>
      <c r="AH105" s="439">
        <f t="shared" si="32"/>
        <v>1</v>
      </c>
      <c r="AI105" s="439">
        <f t="shared" si="32"/>
        <v>1</v>
      </c>
      <c r="AJ105" s="439">
        <f t="shared" si="32"/>
        <v>1</v>
      </c>
      <c r="AK105" s="439">
        <f t="shared" si="32"/>
        <v>1</v>
      </c>
      <c r="AL105" s="439">
        <f t="shared" si="32"/>
        <v>1</v>
      </c>
      <c r="AM105" s="439">
        <f t="shared" si="32"/>
        <v>1</v>
      </c>
      <c r="AN105" s="439">
        <f t="shared" si="32"/>
        <v>1</v>
      </c>
      <c r="AO105" s="439">
        <f t="shared" si="32"/>
        <v>1</v>
      </c>
      <c r="AP105" s="439">
        <f t="shared" si="32"/>
        <v>1</v>
      </c>
      <c r="AQ105" s="439">
        <f t="shared" si="32"/>
        <v>1</v>
      </c>
      <c r="AR105" s="439">
        <f t="shared" si="32"/>
        <v>1</v>
      </c>
      <c r="AS105" s="439">
        <f t="shared" si="32"/>
        <v>1</v>
      </c>
      <c r="AT105" s="439">
        <f t="shared" si="32"/>
        <v>1</v>
      </c>
      <c r="AU105" s="439">
        <f t="shared" si="32"/>
        <v>1</v>
      </c>
      <c r="AV105" s="439">
        <f t="shared" si="32"/>
        <v>1</v>
      </c>
      <c r="AW105" s="439">
        <f t="shared" si="32"/>
        <v>1</v>
      </c>
      <c r="AX105" s="439">
        <f t="shared" si="32"/>
        <v>1</v>
      </c>
      <c r="AY105" s="439">
        <f t="shared" si="32"/>
        <v>1</v>
      </c>
      <c r="AZ105" s="439">
        <f t="shared" si="32"/>
        <v>1</v>
      </c>
      <c r="BA105" s="439">
        <f t="shared" si="32"/>
        <v>1</v>
      </c>
    </row>
    <row r="106" spans="2:54" outlineLevel="1">
      <c r="B106" s="72" t="s">
        <v>116</v>
      </c>
      <c r="D106" s="439">
        <f>D105</f>
        <v>0</v>
      </c>
      <c r="E106" s="439">
        <f>D106+E105</f>
        <v>0</v>
      </c>
      <c r="F106" s="439">
        <f t="shared" ref="F106:BA106" si="33">E106+F105</f>
        <v>0</v>
      </c>
      <c r="G106" s="439">
        <f t="shared" si="33"/>
        <v>0</v>
      </c>
      <c r="H106" s="439">
        <f t="shared" si="33"/>
        <v>0</v>
      </c>
      <c r="I106" s="439">
        <f t="shared" si="33"/>
        <v>0</v>
      </c>
      <c r="J106" s="439">
        <f t="shared" si="33"/>
        <v>0</v>
      </c>
      <c r="K106" s="439">
        <f t="shared" si="33"/>
        <v>0</v>
      </c>
      <c r="L106" s="439">
        <f t="shared" si="33"/>
        <v>0</v>
      </c>
      <c r="M106" s="439">
        <f t="shared" si="33"/>
        <v>0</v>
      </c>
      <c r="N106" s="439">
        <f t="shared" si="33"/>
        <v>0</v>
      </c>
      <c r="O106" s="439">
        <f>N106+O105</f>
        <v>0</v>
      </c>
      <c r="P106" s="439">
        <f t="shared" si="33"/>
        <v>0</v>
      </c>
      <c r="Q106" s="439">
        <f t="shared" si="33"/>
        <v>0</v>
      </c>
      <c r="R106" s="439">
        <f t="shared" si="33"/>
        <v>0</v>
      </c>
      <c r="S106" s="439">
        <f>R106+S105</f>
        <v>0</v>
      </c>
      <c r="T106" s="439">
        <f t="shared" si="33"/>
        <v>0</v>
      </c>
      <c r="U106" s="439">
        <f t="shared" si="33"/>
        <v>0</v>
      </c>
      <c r="V106" s="439">
        <f t="shared" si="33"/>
        <v>0</v>
      </c>
      <c r="W106" s="439">
        <f t="shared" si="33"/>
        <v>0</v>
      </c>
      <c r="X106" s="439">
        <f t="shared" si="33"/>
        <v>0</v>
      </c>
      <c r="Y106" s="439">
        <f t="shared" si="33"/>
        <v>0</v>
      </c>
      <c r="Z106" s="439">
        <f t="shared" si="33"/>
        <v>0</v>
      </c>
      <c r="AA106" s="439">
        <f t="shared" si="33"/>
        <v>0</v>
      </c>
      <c r="AB106" s="439">
        <f t="shared" si="33"/>
        <v>0</v>
      </c>
      <c r="AC106" s="439">
        <f t="shared" si="33"/>
        <v>0</v>
      </c>
      <c r="AD106" s="439">
        <f t="shared" si="33"/>
        <v>0</v>
      </c>
      <c r="AE106" s="439">
        <f t="shared" si="33"/>
        <v>0</v>
      </c>
      <c r="AF106" s="439">
        <f t="shared" si="33"/>
        <v>0</v>
      </c>
      <c r="AG106" s="439">
        <f t="shared" si="33"/>
        <v>1</v>
      </c>
      <c r="AH106" s="439">
        <f t="shared" si="33"/>
        <v>2</v>
      </c>
      <c r="AI106" s="439">
        <f t="shared" si="33"/>
        <v>3</v>
      </c>
      <c r="AJ106" s="439">
        <f t="shared" si="33"/>
        <v>4</v>
      </c>
      <c r="AK106" s="439">
        <f t="shared" si="33"/>
        <v>5</v>
      </c>
      <c r="AL106" s="439">
        <f t="shared" si="33"/>
        <v>6</v>
      </c>
      <c r="AM106" s="439">
        <f t="shared" si="33"/>
        <v>7</v>
      </c>
      <c r="AN106" s="439">
        <f t="shared" si="33"/>
        <v>8</v>
      </c>
      <c r="AO106" s="439">
        <f t="shared" si="33"/>
        <v>9</v>
      </c>
      <c r="AP106" s="439">
        <f t="shared" si="33"/>
        <v>10</v>
      </c>
      <c r="AQ106" s="439">
        <f t="shared" si="33"/>
        <v>11</v>
      </c>
      <c r="AR106" s="439">
        <f t="shared" si="33"/>
        <v>12</v>
      </c>
      <c r="AS106" s="439">
        <f t="shared" si="33"/>
        <v>13</v>
      </c>
      <c r="AT106" s="439">
        <f t="shared" si="33"/>
        <v>14</v>
      </c>
      <c r="AU106" s="439">
        <f t="shared" si="33"/>
        <v>15</v>
      </c>
      <c r="AV106" s="439">
        <f t="shared" si="33"/>
        <v>16</v>
      </c>
      <c r="AW106" s="439">
        <f t="shared" si="33"/>
        <v>17</v>
      </c>
      <c r="AX106" s="439">
        <f t="shared" si="33"/>
        <v>18</v>
      </c>
      <c r="AY106" s="439">
        <f t="shared" si="33"/>
        <v>19</v>
      </c>
      <c r="AZ106" s="439">
        <f t="shared" si="33"/>
        <v>20</v>
      </c>
      <c r="BA106" s="439">
        <f t="shared" si="33"/>
        <v>21</v>
      </c>
    </row>
    <row r="107" spans="2:54" outlineLevel="1">
      <c r="B107" s="72" t="s">
        <v>123</v>
      </c>
      <c r="D107" s="439">
        <f t="shared" ref="D107:AI107" si="34">D54</f>
        <v>1</v>
      </c>
      <c r="E107" s="439">
        <f t="shared" si="34"/>
        <v>2</v>
      </c>
      <c r="F107" s="439">
        <f t="shared" si="34"/>
        <v>3</v>
      </c>
      <c r="G107" s="439">
        <f t="shared" si="34"/>
        <v>4</v>
      </c>
      <c r="H107" s="439">
        <f t="shared" si="34"/>
        <v>5</v>
      </c>
      <c r="I107" s="439">
        <f t="shared" si="34"/>
        <v>6</v>
      </c>
      <c r="J107" s="439">
        <f t="shared" si="34"/>
        <v>7</v>
      </c>
      <c r="K107" s="439">
        <f t="shared" si="34"/>
        <v>8</v>
      </c>
      <c r="L107" s="439">
        <f t="shared" si="34"/>
        <v>9</v>
      </c>
      <c r="M107" s="439">
        <f t="shared" si="34"/>
        <v>10</v>
      </c>
      <c r="N107" s="439">
        <f t="shared" si="34"/>
        <v>11</v>
      </c>
      <c r="O107" s="439">
        <f t="shared" si="34"/>
        <v>12</v>
      </c>
      <c r="P107" s="439">
        <f t="shared" si="34"/>
        <v>13</v>
      </c>
      <c r="Q107" s="439">
        <f t="shared" si="34"/>
        <v>14</v>
      </c>
      <c r="R107" s="439">
        <f t="shared" si="34"/>
        <v>15</v>
      </c>
      <c r="S107" s="439">
        <f t="shared" si="34"/>
        <v>16</v>
      </c>
      <c r="T107" s="439">
        <f t="shared" si="34"/>
        <v>17</v>
      </c>
      <c r="U107" s="439">
        <f t="shared" si="34"/>
        <v>18</v>
      </c>
      <c r="V107" s="439">
        <f t="shared" si="34"/>
        <v>19</v>
      </c>
      <c r="W107" s="439">
        <f t="shared" si="34"/>
        <v>20</v>
      </c>
      <c r="X107" s="439">
        <f t="shared" si="34"/>
        <v>21</v>
      </c>
      <c r="Y107" s="439">
        <f t="shared" si="34"/>
        <v>22</v>
      </c>
      <c r="Z107" s="439">
        <f t="shared" si="34"/>
        <v>23</v>
      </c>
      <c r="AA107" s="439">
        <f t="shared" si="34"/>
        <v>24</v>
      </c>
      <c r="AB107" s="439">
        <f t="shared" si="34"/>
        <v>25</v>
      </c>
      <c r="AC107" s="439">
        <f t="shared" si="34"/>
        <v>26</v>
      </c>
      <c r="AD107" s="439">
        <f t="shared" si="34"/>
        <v>27</v>
      </c>
      <c r="AE107" s="439">
        <f t="shared" si="34"/>
        <v>28</v>
      </c>
      <c r="AF107" s="439">
        <f t="shared" si="34"/>
        <v>29</v>
      </c>
      <c r="AG107" s="439">
        <f t="shared" si="34"/>
        <v>30</v>
      </c>
      <c r="AH107" s="439">
        <f t="shared" si="34"/>
        <v>31</v>
      </c>
      <c r="AI107" s="439">
        <f t="shared" si="34"/>
        <v>32</v>
      </c>
      <c r="AJ107" s="439">
        <f t="shared" ref="AJ107:BA107" si="35">AJ54</f>
        <v>33</v>
      </c>
      <c r="AK107" s="439">
        <f t="shared" si="35"/>
        <v>34</v>
      </c>
      <c r="AL107" s="439">
        <f t="shared" si="35"/>
        <v>35</v>
      </c>
      <c r="AM107" s="439">
        <f t="shared" si="35"/>
        <v>36</v>
      </c>
      <c r="AN107" s="439">
        <f t="shared" si="35"/>
        <v>37</v>
      </c>
      <c r="AO107" s="439">
        <f t="shared" si="35"/>
        <v>38</v>
      </c>
      <c r="AP107" s="439">
        <f t="shared" si="35"/>
        <v>39</v>
      </c>
      <c r="AQ107" s="439">
        <f t="shared" si="35"/>
        <v>40</v>
      </c>
      <c r="AR107" s="439">
        <f t="shared" si="35"/>
        <v>41</v>
      </c>
      <c r="AS107" s="439">
        <f t="shared" si="35"/>
        <v>42</v>
      </c>
      <c r="AT107" s="439">
        <f t="shared" si="35"/>
        <v>43</v>
      </c>
      <c r="AU107" s="439">
        <f t="shared" si="35"/>
        <v>44</v>
      </c>
      <c r="AV107" s="439">
        <f t="shared" si="35"/>
        <v>45</v>
      </c>
      <c r="AW107" s="439">
        <f t="shared" si="35"/>
        <v>46</v>
      </c>
      <c r="AX107" s="439">
        <f t="shared" si="35"/>
        <v>47</v>
      </c>
      <c r="AY107" s="439">
        <f t="shared" si="35"/>
        <v>48</v>
      </c>
      <c r="AZ107" s="439">
        <f t="shared" si="35"/>
        <v>49</v>
      </c>
      <c r="BA107" s="439">
        <f t="shared" si="35"/>
        <v>50</v>
      </c>
    </row>
    <row r="108" spans="2:54" outlineLevel="1">
      <c r="B108" s="72" t="s">
        <v>122</v>
      </c>
      <c r="D108" s="439">
        <f>D102</f>
        <v>-14417.625862723831</v>
      </c>
      <c r="E108" s="439">
        <f>D108+E102</f>
        <v>-37847.386625345447</v>
      </c>
      <c r="F108" s="439">
        <f t="shared" ref="F108:BA108" si="36">E108+F102</f>
        <v>-44147.89197460236</v>
      </c>
      <c r="G108" s="439">
        <f t="shared" si="36"/>
        <v>-47530.637800953627</v>
      </c>
      <c r="H108" s="439">
        <f t="shared" si="36"/>
        <v>-49755.470531446757</v>
      </c>
      <c r="I108" s="439">
        <f t="shared" si="36"/>
        <v>-51541.97506452744</v>
      </c>
      <c r="J108" s="439">
        <f t="shared" si="36"/>
        <v>-52715.087429143801</v>
      </c>
      <c r="K108" s="439">
        <f t="shared" si="36"/>
        <v>-53450.863586675179</v>
      </c>
      <c r="L108" s="439">
        <f t="shared" si="36"/>
        <v>-53746.435037878276</v>
      </c>
      <c r="M108" s="439">
        <f t="shared" si="36"/>
        <v>-53809.354985246748</v>
      </c>
      <c r="N108" s="439">
        <f t="shared" si="36"/>
        <v>-53709.552930109799</v>
      </c>
      <c r="O108" s="439">
        <f>N108+O102</f>
        <v>-53449.747572961773</v>
      </c>
      <c r="P108" s="439">
        <f t="shared" si="36"/>
        <v>-53032.561000120368</v>
      </c>
      <c r="Q108" s="439">
        <f t="shared" si="36"/>
        <v>-52463.188193722817</v>
      </c>
      <c r="R108" s="439">
        <f t="shared" si="36"/>
        <v>-51738.732084170864</v>
      </c>
      <c r="S108" s="439">
        <f>R108+S102</f>
        <v>-50864.20728467415</v>
      </c>
      <c r="T108" s="439">
        <f t="shared" si="36"/>
        <v>-49841.874993594858</v>
      </c>
      <c r="U108" s="439">
        <f t="shared" si="36"/>
        <v>-48673.912204104767</v>
      </c>
      <c r="V108" s="439">
        <f t="shared" si="36"/>
        <v>-47362.788292956771</v>
      </c>
      <c r="W108" s="439">
        <f t="shared" si="36"/>
        <v>-45909.769918145816</v>
      </c>
      <c r="X108" s="439">
        <f t="shared" si="36"/>
        <v>-44317.169097573911</v>
      </c>
      <c r="Y108" s="439">
        <f t="shared" si="36"/>
        <v>-42586.847977070953</v>
      </c>
      <c r="Z108" s="439">
        <f t="shared" si="36"/>
        <v>-40720.595159773395</v>
      </c>
      <c r="AA108" s="439">
        <f t="shared" si="36"/>
        <v>-38728.382367787875</v>
      </c>
      <c r="AB108" s="439">
        <f t="shared" si="36"/>
        <v>-36595.347459340031</v>
      </c>
      <c r="AC108" s="439">
        <f t="shared" si="36"/>
        <v>-34331.324561127498</v>
      </c>
      <c r="AD108" s="439">
        <f t="shared" si="36"/>
        <v>-31937.826973468949</v>
      </c>
      <c r="AE108" s="439">
        <f t="shared" si="36"/>
        <v>-29416.303607871032</v>
      </c>
      <c r="AF108" s="439">
        <f t="shared" si="36"/>
        <v>-26768.497200764905</v>
      </c>
      <c r="AG108" s="439">
        <f t="shared" si="36"/>
        <v>-23995.019749573563</v>
      </c>
      <c r="AH108" s="439">
        <f t="shared" si="36"/>
        <v>-21097.493353908059</v>
      </c>
      <c r="AI108" s="439">
        <f t="shared" si="36"/>
        <v>-18077.125554843369</v>
      </c>
      <c r="AJ108" s="439">
        <f t="shared" si="36"/>
        <v>-14935.067354988207</v>
      </c>
      <c r="AK108" s="439">
        <f t="shared" si="36"/>
        <v>-11676.116989618939</v>
      </c>
      <c r="AL108" s="439">
        <f t="shared" si="36"/>
        <v>-8293.9119467181481</v>
      </c>
      <c r="AM108" s="439">
        <f t="shared" si="36"/>
        <v>-4793.144359352531</v>
      </c>
      <c r="AN108" s="439">
        <f t="shared" si="36"/>
        <v>-1174.7529420300048</v>
      </c>
      <c r="AO108" s="439">
        <f t="shared" si="36"/>
        <v>2560.3734056016201</v>
      </c>
      <c r="AP108" s="439">
        <f t="shared" si="36"/>
        <v>6411.0547648136635</v>
      </c>
      <c r="AQ108" s="439">
        <f t="shared" si="36"/>
        <v>10377.177454789042</v>
      </c>
      <c r="AR108" s="439">
        <f t="shared" si="36"/>
        <v>14457.655220051818</v>
      </c>
      <c r="AS108" s="439">
        <f t="shared" si="36"/>
        <v>18651.78655984161</v>
      </c>
      <c r="AT108" s="439">
        <f t="shared" si="36"/>
        <v>22958.914038998857</v>
      </c>
      <c r="AU108" s="439">
        <f t="shared" si="36"/>
        <v>27366.501756010482</v>
      </c>
      <c r="AV108" s="439">
        <f t="shared" si="36"/>
        <v>31897.820279408843</v>
      </c>
      <c r="AW108" s="439">
        <f t="shared" si="36"/>
        <v>36540.416744645918</v>
      </c>
      <c r="AX108" s="439">
        <f t="shared" si="36"/>
        <v>41293.799853136872</v>
      </c>
      <c r="AY108" s="439">
        <f t="shared" si="36"/>
        <v>46157.5174656487</v>
      </c>
      <c r="AZ108" s="439">
        <f t="shared" si="36"/>
        <v>51130.832231779888</v>
      </c>
      <c r="BA108" s="439">
        <f t="shared" si="36"/>
        <v>56214.014648670651</v>
      </c>
    </row>
    <row r="109" spans="2:54" outlineLevel="1">
      <c r="B109" s="72" t="s">
        <v>124</v>
      </c>
      <c r="D109" s="439">
        <f>IF(D108&gt;0,1,0)</f>
        <v>0</v>
      </c>
      <c r="E109" s="439">
        <f>IF(E108&gt;0,1,0)</f>
        <v>0</v>
      </c>
      <c r="F109" s="439">
        <f t="shared" ref="F109:BA109" si="37">IF(F108&gt;0,1,0)</f>
        <v>0</v>
      </c>
      <c r="G109" s="439">
        <f t="shared" si="37"/>
        <v>0</v>
      </c>
      <c r="H109" s="439">
        <f t="shared" si="37"/>
        <v>0</v>
      </c>
      <c r="I109" s="439">
        <f t="shared" si="37"/>
        <v>0</v>
      </c>
      <c r="J109" s="439">
        <f t="shared" si="37"/>
        <v>0</v>
      </c>
      <c r="K109" s="439">
        <f t="shared" si="37"/>
        <v>0</v>
      </c>
      <c r="L109" s="439">
        <f t="shared" si="37"/>
        <v>0</v>
      </c>
      <c r="M109" s="439">
        <f t="shared" si="37"/>
        <v>0</v>
      </c>
      <c r="N109" s="439">
        <f t="shared" si="37"/>
        <v>0</v>
      </c>
      <c r="O109" s="439">
        <f t="shared" si="37"/>
        <v>0</v>
      </c>
      <c r="P109" s="439">
        <f t="shared" si="37"/>
        <v>0</v>
      </c>
      <c r="Q109" s="439">
        <f t="shared" si="37"/>
        <v>0</v>
      </c>
      <c r="R109" s="439">
        <f t="shared" si="37"/>
        <v>0</v>
      </c>
      <c r="S109" s="439">
        <f t="shared" si="37"/>
        <v>0</v>
      </c>
      <c r="T109" s="439">
        <f t="shared" si="37"/>
        <v>0</v>
      </c>
      <c r="U109" s="439">
        <f t="shared" si="37"/>
        <v>0</v>
      </c>
      <c r="V109" s="439">
        <f t="shared" si="37"/>
        <v>0</v>
      </c>
      <c r="W109" s="439">
        <f t="shared" si="37"/>
        <v>0</v>
      </c>
      <c r="X109" s="439">
        <f t="shared" si="37"/>
        <v>0</v>
      </c>
      <c r="Y109" s="439">
        <f t="shared" si="37"/>
        <v>0</v>
      </c>
      <c r="Z109" s="439">
        <f t="shared" si="37"/>
        <v>0</v>
      </c>
      <c r="AA109" s="439">
        <f t="shared" si="37"/>
        <v>0</v>
      </c>
      <c r="AB109" s="439">
        <f t="shared" si="37"/>
        <v>0</v>
      </c>
      <c r="AC109" s="439">
        <f t="shared" si="37"/>
        <v>0</v>
      </c>
      <c r="AD109" s="439">
        <f t="shared" si="37"/>
        <v>0</v>
      </c>
      <c r="AE109" s="439">
        <f t="shared" si="37"/>
        <v>0</v>
      </c>
      <c r="AF109" s="439">
        <f t="shared" si="37"/>
        <v>0</v>
      </c>
      <c r="AG109" s="439">
        <f t="shared" si="37"/>
        <v>0</v>
      </c>
      <c r="AH109" s="439">
        <f t="shared" si="37"/>
        <v>0</v>
      </c>
      <c r="AI109" s="439">
        <f t="shared" si="37"/>
        <v>0</v>
      </c>
      <c r="AJ109" s="439">
        <f t="shared" si="37"/>
        <v>0</v>
      </c>
      <c r="AK109" s="439">
        <f t="shared" si="37"/>
        <v>0</v>
      </c>
      <c r="AL109" s="439">
        <f t="shared" si="37"/>
        <v>0</v>
      </c>
      <c r="AM109" s="439">
        <f t="shared" si="37"/>
        <v>0</v>
      </c>
      <c r="AN109" s="439">
        <f t="shared" si="37"/>
        <v>0</v>
      </c>
      <c r="AO109" s="439">
        <f t="shared" si="37"/>
        <v>1</v>
      </c>
      <c r="AP109" s="439">
        <f t="shared" si="37"/>
        <v>1</v>
      </c>
      <c r="AQ109" s="439">
        <f t="shared" si="37"/>
        <v>1</v>
      </c>
      <c r="AR109" s="439">
        <f t="shared" si="37"/>
        <v>1</v>
      </c>
      <c r="AS109" s="439">
        <f t="shared" si="37"/>
        <v>1</v>
      </c>
      <c r="AT109" s="439">
        <f t="shared" si="37"/>
        <v>1</v>
      </c>
      <c r="AU109" s="439">
        <f t="shared" si="37"/>
        <v>1</v>
      </c>
      <c r="AV109" s="439">
        <f t="shared" si="37"/>
        <v>1</v>
      </c>
      <c r="AW109" s="439">
        <f t="shared" si="37"/>
        <v>1</v>
      </c>
      <c r="AX109" s="439">
        <f t="shared" si="37"/>
        <v>1</v>
      </c>
      <c r="AY109" s="439">
        <f t="shared" si="37"/>
        <v>1</v>
      </c>
      <c r="AZ109" s="439">
        <f t="shared" si="37"/>
        <v>1</v>
      </c>
      <c r="BA109" s="439">
        <f t="shared" si="37"/>
        <v>1</v>
      </c>
    </row>
    <row r="110" spans="2:54" outlineLevel="1">
      <c r="B110" s="72" t="s">
        <v>116</v>
      </c>
      <c r="D110" s="439">
        <f>D109</f>
        <v>0</v>
      </c>
      <c r="E110" s="439">
        <f>D110+E109</f>
        <v>0</v>
      </c>
      <c r="F110" s="439">
        <f t="shared" ref="F110:N110" si="38">E110+F109</f>
        <v>0</v>
      </c>
      <c r="G110" s="439">
        <f t="shared" si="38"/>
        <v>0</v>
      </c>
      <c r="H110" s="439">
        <f t="shared" si="38"/>
        <v>0</v>
      </c>
      <c r="I110" s="439">
        <f t="shared" si="38"/>
        <v>0</v>
      </c>
      <c r="J110" s="439">
        <f t="shared" si="38"/>
        <v>0</v>
      </c>
      <c r="K110" s="439">
        <f t="shared" si="38"/>
        <v>0</v>
      </c>
      <c r="L110" s="439">
        <f t="shared" si="38"/>
        <v>0</v>
      </c>
      <c r="M110" s="439">
        <f t="shared" si="38"/>
        <v>0</v>
      </c>
      <c r="N110" s="439">
        <f t="shared" si="38"/>
        <v>0</v>
      </c>
      <c r="O110" s="439">
        <f>N110+O109</f>
        <v>0</v>
      </c>
      <c r="P110" s="439">
        <f t="shared" ref="P110:R110" si="39">O110+P109</f>
        <v>0</v>
      </c>
      <c r="Q110" s="439">
        <f t="shared" si="39"/>
        <v>0</v>
      </c>
      <c r="R110" s="439">
        <f t="shared" si="39"/>
        <v>0</v>
      </c>
      <c r="S110" s="439">
        <f>R110+S109</f>
        <v>0</v>
      </c>
      <c r="T110" s="439">
        <f t="shared" ref="T110:BA110" si="40">S110+T109</f>
        <v>0</v>
      </c>
      <c r="U110" s="439">
        <f t="shared" si="40"/>
        <v>0</v>
      </c>
      <c r="V110" s="439">
        <f t="shared" si="40"/>
        <v>0</v>
      </c>
      <c r="W110" s="439">
        <f t="shared" si="40"/>
        <v>0</v>
      </c>
      <c r="X110" s="439">
        <f t="shared" si="40"/>
        <v>0</v>
      </c>
      <c r="Y110" s="439">
        <f t="shared" si="40"/>
        <v>0</v>
      </c>
      <c r="Z110" s="439">
        <f t="shared" si="40"/>
        <v>0</v>
      </c>
      <c r="AA110" s="439">
        <f t="shared" si="40"/>
        <v>0</v>
      </c>
      <c r="AB110" s="439">
        <f t="shared" si="40"/>
        <v>0</v>
      </c>
      <c r="AC110" s="439">
        <f t="shared" si="40"/>
        <v>0</v>
      </c>
      <c r="AD110" s="439">
        <f t="shared" si="40"/>
        <v>0</v>
      </c>
      <c r="AE110" s="439">
        <f t="shared" si="40"/>
        <v>0</v>
      </c>
      <c r="AF110" s="439">
        <f t="shared" si="40"/>
        <v>0</v>
      </c>
      <c r="AG110" s="439">
        <f t="shared" si="40"/>
        <v>0</v>
      </c>
      <c r="AH110" s="439">
        <f t="shared" si="40"/>
        <v>0</v>
      </c>
      <c r="AI110" s="439">
        <f t="shared" si="40"/>
        <v>0</v>
      </c>
      <c r="AJ110" s="439">
        <f t="shared" si="40"/>
        <v>0</v>
      </c>
      <c r="AK110" s="439">
        <f t="shared" si="40"/>
        <v>0</v>
      </c>
      <c r="AL110" s="439">
        <f t="shared" si="40"/>
        <v>0</v>
      </c>
      <c r="AM110" s="439">
        <f t="shared" si="40"/>
        <v>0</v>
      </c>
      <c r="AN110" s="439">
        <f t="shared" si="40"/>
        <v>0</v>
      </c>
      <c r="AO110" s="439">
        <f t="shared" si="40"/>
        <v>1</v>
      </c>
      <c r="AP110" s="439">
        <f t="shared" si="40"/>
        <v>2</v>
      </c>
      <c r="AQ110" s="439">
        <f t="shared" si="40"/>
        <v>3</v>
      </c>
      <c r="AR110" s="439">
        <f t="shared" si="40"/>
        <v>4</v>
      </c>
      <c r="AS110" s="439">
        <f t="shared" si="40"/>
        <v>5</v>
      </c>
      <c r="AT110" s="439">
        <f t="shared" si="40"/>
        <v>6</v>
      </c>
      <c r="AU110" s="439">
        <f t="shared" si="40"/>
        <v>7</v>
      </c>
      <c r="AV110" s="439">
        <f t="shared" si="40"/>
        <v>8</v>
      </c>
      <c r="AW110" s="439">
        <f t="shared" si="40"/>
        <v>9</v>
      </c>
      <c r="AX110" s="439">
        <f t="shared" si="40"/>
        <v>10</v>
      </c>
      <c r="AY110" s="439">
        <f t="shared" si="40"/>
        <v>11</v>
      </c>
      <c r="AZ110" s="439">
        <f t="shared" si="40"/>
        <v>12</v>
      </c>
      <c r="BA110" s="439">
        <f t="shared" si="40"/>
        <v>13</v>
      </c>
    </row>
    <row r="111" spans="2:54" outlineLevel="1">
      <c r="B111" s="72" t="s">
        <v>123</v>
      </c>
      <c r="D111" s="439">
        <f t="shared" ref="D111:AZ111" si="41">D107</f>
        <v>1</v>
      </c>
      <c r="E111" s="439">
        <f t="shared" si="41"/>
        <v>2</v>
      </c>
      <c r="F111" s="439">
        <f t="shared" si="41"/>
        <v>3</v>
      </c>
      <c r="G111" s="439">
        <f t="shared" si="41"/>
        <v>4</v>
      </c>
      <c r="H111" s="439">
        <f t="shared" si="41"/>
        <v>5</v>
      </c>
      <c r="I111" s="439">
        <f t="shared" si="41"/>
        <v>6</v>
      </c>
      <c r="J111" s="439">
        <f t="shared" si="41"/>
        <v>7</v>
      </c>
      <c r="K111" s="439">
        <f t="shared" si="41"/>
        <v>8</v>
      </c>
      <c r="L111" s="439">
        <f t="shared" si="41"/>
        <v>9</v>
      </c>
      <c r="M111" s="439">
        <f t="shared" si="41"/>
        <v>10</v>
      </c>
      <c r="N111" s="439">
        <f t="shared" si="41"/>
        <v>11</v>
      </c>
      <c r="O111" s="439">
        <f t="shared" si="41"/>
        <v>12</v>
      </c>
      <c r="P111" s="439">
        <f t="shared" si="41"/>
        <v>13</v>
      </c>
      <c r="Q111" s="439">
        <f t="shared" si="41"/>
        <v>14</v>
      </c>
      <c r="R111" s="439">
        <f t="shared" si="41"/>
        <v>15</v>
      </c>
      <c r="S111" s="439">
        <f t="shared" si="41"/>
        <v>16</v>
      </c>
      <c r="T111" s="439">
        <f t="shared" si="41"/>
        <v>17</v>
      </c>
      <c r="U111" s="439">
        <f t="shared" si="41"/>
        <v>18</v>
      </c>
      <c r="V111" s="439">
        <f t="shared" si="41"/>
        <v>19</v>
      </c>
      <c r="W111" s="439">
        <f t="shared" si="41"/>
        <v>20</v>
      </c>
      <c r="X111" s="439">
        <f t="shared" si="41"/>
        <v>21</v>
      </c>
      <c r="Y111" s="439">
        <f t="shared" si="41"/>
        <v>22</v>
      </c>
      <c r="Z111" s="439">
        <f t="shared" si="41"/>
        <v>23</v>
      </c>
      <c r="AA111" s="439">
        <f t="shared" si="41"/>
        <v>24</v>
      </c>
      <c r="AB111" s="439">
        <f t="shared" si="41"/>
        <v>25</v>
      </c>
      <c r="AC111" s="439">
        <f t="shared" si="41"/>
        <v>26</v>
      </c>
      <c r="AD111" s="439">
        <f t="shared" si="41"/>
        <v>27</v>
      </c>
      <c r="AE111" s="439">
        <f t="shared" si="41"/>
        <v>28</v>
      </c>
      <c r="AF111" s="439">
        <f t="shared" si="41"/>
        <v>29</v>
      </c>
      <c r="AG111" s="439">
        <f t="shared" si="41"/>
        <v>30</v>
      </c>
      <c r="AH111" s="439">
        <f t="shared" si="41"/>
        <v>31</v>
      </c>
      <c r="AI111" s="439">
        <f t="shared" si="41"/>
        <v>32</v>
      </c>
      <c r="AJ111" s="439">
        <f t="shared" si="41"/>
        <v>33</v>
      </c>
      <c r="AK111" s="439">
        <f t="shared" si="41"/>
        <v>34</v>
      </c>
      <c r="AL111" s="439">
        <f t="shared" si="41"/>
        <v>35</v>
      </c>
      <c r="AM111" s="439">
        <f t="shared" si="41"/>
        <v>36</v>
      </c>
      <c r="AN111" s="439">
        <f t="shared" si="41"/>
        <v>37</v>
      </c>
      <c r="AO111" s="439">
        <f t="shared" si="41"/>
        <v>38</v>
      </c>
      <c r="AP111" s="439">
        <f t="shared" si="41"/>
        <v>39</v>
      </c>
      <c r="AQ111" s="439">
        <f t="shared" si="41"/>
        <v>40</v>
      </c>
      <c r="AR111" s="439">
        <f t="shared" si="41"/>
        <v>41</v>
      </c>
      <c r="AS111" s="439">
        <f t="shared" si="41"/>
        <v>42</v>
      </c>
      <c r="AT111" s="439">
        <f t="shared" si="41"/>
        <v>43</v>
      </c>
      <c r="AU111" s="439">
        <f t="shared" si="41"/>
        <v>44</v>
      </c>
      <c r="AV111" s="439">
        <f t="shared" si="41"/>
        <v>45</v>
      </c>
      <c r="AW111" s="439">
        <f t="shared" si="41"/>
        <v>46</v>
      </c>
      <c r="AX111" s="439">
        <f t="shared" si="41"/>
        <v>47</v>
      </c>
      <c r="AY111" s="439">
        <f t="shared" si="41"/>
        <v>48</v>
      </c>
      <c r="AZ111" s="439">
        <f t="shared" si="41"/>
        <v>49</v>
      </c>
      <c r="BA111" s="439">
        <f>BA107</f>
        <v>50</v>
      </c>
    </row>
    <row r="112" spans="2:54" outlineLevel="1">
      <c r="B112" s="72"/>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39"/>
      <c r="AF112" s="439"/>
      <c r="AG112" s="439"/>
      <c r="AH112" s="439"/>
      <c r="AI112" s="439"/>
      <c r="AJ112" s="439"/>
      <c r="AK112" s="439"/>
      <c r="AL112" s="439"/>
      <c r="AM112" s="439"/>
      <c r="AN112" s="439"/>
      <c r="AO112" s="439"/>
      <c r="AP112" s="439"/>
      <c r="AQ112" s="439"/>
      <c r="AR112" s="439"/>
      <c r="AS112" s="439"/>
      <c r="AT112" s="439"/>
      <c r="AU112" s="439"/>
      <c r="AV112" s="439"/>
      <c r="AW112" s="439"/>
      <c r="AX112" s="439"/>
      <c r="AY112" s="439"/>
      <c r="AZ112" s="439"/>
      <c r="BA112" s="439"/>
    </row>
    <row r="113" spans="2:54" outlineLevel="1"/>
    <row r="114" spans="2:54" outlineLevel="1">
      <c r="D114" s="439"/>
      <c r="E114" s="439"/>
      <c r="F114" s="439"/>
      <c r="G114" s="439"/>
      <c r="H114" s="439"/>
      <c r="I114" s="439"/>
      <c r="J114" s="439"/>
      <c r="K114" s="439"/>
      <c r="L114" s="439"/>
      <c r="M114" s="439"/>
      <c r="N114" s="439"/>
      <c r="O114" s="439"/>
      <c r="P114" s="439"/>
      <c r="Q114" s="439"/>
      <c r="R114" s="439"/>
      <c r="S114" s="439"/>
      <c r="T114" s="439"/>
      <c r="U114" s="439"/>
      <c r="V114" s="439"/>
      <c r="W114" s="439"/>
      <c r="X114" s="439"/>
      <c r="Y114" s="439"/>
      <c r="Z114" s="439"/>
      <c r="AA114" s="439"/>
      <c r="AB114" s="439"/>
      <c r="AC114" s="439"/>
      <c r="AD114" s="439"/>
      <c r="AE114" s="439"/>
      <c r="AF114" s="439"/>
      <c r="AG114" s="439"/>
      <c r="AH114" s="439"/>
      <c r="AI114" s="439"/>
      <c r="AJ114" s="439"/>
      <c r="AK114" s="439"/>
      <c r="AL114" s="439"/>
      <c r="AM114" s="439"/>
      <c r="AN114" s="439"/>
      <c r="AO114" s="439"/>
      <c r="AP114" s="439"/>
      <c r="AQ114" s="439"/>
      <c r="AR114" s="439"/>
      <c r="AS114" s="439"/>
      <c r="AT114" s="439"/>
      <c r="AU114" s="439"/>
      <c r="AV114" s="439"/>
      <c r="AW114" s="439"/>
      <c r="AX114" s="439"/>
      <c r="AY114" s="439"/>
      <c r="AZ114" s="439"/>
      <c r="BA114" s="439"/>
    </row>
    <row r="115" spans="2:54" ht="18.75" outlineLevel="1">
      <c r="B115" s="40" t="s">
        <v>451</v>
      </c>
      <c r="BA115" s="439"/>
      <c r="BB115" s="439"/>
    </row>
    <row r="116" spans="2:54" outlineLevel="1"/>
    <row r="117" spans="2:54" outlineLevel="1">
      <c r="B117" t="s">
        <v>86</v>
      </c>
      <c r="D117" s="439">
        <f t="shared" ref="D117:AI117" si="42">D30*$Q$7</f>
        <v>-9000</v>
      </c>
      <c r="E117" s="439">
        <f t="shared" si="42"/>
        <v>-18000</v>
      </c>
      <c r="F117" s="439">
        <f t="shared" si="42"/>
        <v>-1800</v>
      </c>
      <c r="G117" s="439">
        <f t="shared" si="42"/>
        <v>0</v>
      </c>
      <c r="H117" s="439">
        <f t="shared" si="42"/>
        <v>0</v>
      </c>
      <c r="I117" s="439">
        <f t="shared" si="42"/>
        <v>0</v>
      </c>
      <c r="J117" s="439">
        <f t="shared" si="42"/>
        <v>0</v>
      </c>
      <c r="K117" s="439">
        <f t="shared" si="42"/>
        <v>0</v>
      </c>
      <c r="L117" s="439">
        <f t="shared" si="42"/>
        <v>0</v>
      </c>
      <c r="M117" s="439">
        <f t="shared" si="42"/>
        <v>0</v>
      </c>
      <c r="N117" s="439">
        <f t="shared" si="42"/>
        <v>0</v>
      </c>
      <c r="O117" s="439">
        <f t="shared" si="42"/>
        <v>0</v>
      </c>
      <c r="P117" s="439">
        <f t="shared" si="42"/>
        <v>0</v>
      </c>
      <c r="Q117" s="439">
        <f t="shared" si="42"/>
        <v>0</v>
      </c>
      <c r="R117" s="439">
        <f t="shared" si="42"/>
        <v>0</v>
      </c>
      <c r="S117" s="439">
        <f t="shared" si="42"/>
        <v>0</v>
      </c>
      <c r="T117" s="439">
        <f t="shared" si="42"/>
        <v>0</v>
      </c>
      <c r="U117" s="439">
        <f t="shared" si="42"/>
        <v>0</v>
      </c>
      <c r="V117" s="439">
        <f t="shared" si="42"/>
        <v>0</v>
      </c>
      <c r="W117" s="439">
        <f t="shared" si="42"/>
        <v>0</v>
      </c>
      <c r="X117" s="439">
        <f t="shared" si="42"/>
        <v>0</v>
      </c>
      <c r="Y117" s="439">
        <f t="shared" si="42"/>
        <v>0</v>
      </c>
      <c r="Z117" s="439">
        <f t="shared" si="42"/>
        <v>0</v>
      </c>
      <c r="AA117" s="439">
        <f t="shared" si="42"/>
        <v>0</v>
      </c>
      <c r="AB117" s="439">
        <f t="shared" si="42"/>
        <v>0</v>
      </c>
      <c r="AC117" s="439">
        <f t="shared" si="42"/>
        <v>0</v>
      </c>
      <c r="AD117" s="439">
        <f t="shared" si="42"/>
        <v>0</v>
      </c>
      <c r="AE117" s="439">
        <f t="shared" si="42"/>
        <v>0</v>
      </c>
      <c r="AF117" s="439">
        <f t="shared" si="42"/>
        <v>0</v>
      </c>
      <c r="AG117" s="439">
        <f t="shared" si="42"/>
        <v>0</v>
      </c>
      <c r="AH117" s="439">
        <f t="shared" si="42"/>
        <v>0</v>
      </c>
      <c r="AI117" s="439">
        <f t="shared" si="42"/>
        <v>0</v>
      </c>
      <c r="AJ117" s="439">
        <f t="shared" ref="AJ117:BA117" si="43">AJ30*$Q$7</f>
        <v>0</v>
      </c>
      <c r="AK117" s="439">
        <f t="shared" si="43"/>
        <v>0</v>
      </c>
      <c r="AL117" s="439">
        <f t="shared" si="43"/>
        <v>0</v>
      </c>
      <c r="AM117" s="439">
        <f t="shared" si="43"/>
        <v>0</v>
      </c>
      <c r="AN117" s="439">
        <f t="shared" si="43"/>
        <v>0</v>
      </c>
      <c r="AO117" s="439">
        <f t="shared" si="43"/>
        <v>0</v>
      </c>
      <c r="AP117" s="439">
        <f t="shared" si="43"/>
        <v>0</v>
      </c>
      <c r="AQ117" s="439">
        <f t="shared" si="43"/>
        <v>0</v>
      </c>
      <c r="AR117" s="439">
        <f t="shared" si="43"/>
        <v>0</v>
      </c>
      <c r="AS117" s="439">
        <f t="shared" si="43"/>
        <v>0</v>
      </c>
      <c r="AT117" s="439">
        <f t="shared" si="43"/>
        <v>0</v>
      </c>
      <c r="AU117" s="439">
        <f t="shared" si="43"/>
        <v>0</v>
      </c>
      <c r="AV117" s="439">
        <f t="shared" si="43"/>
        <v>0</v>
      </c>
      <c r="AW117" s="439">
        <f t="shared" si="43"/>
        <v>0</v>
      </c>
      <c r="AX117" s="439">
        <f t="shared" si="43"/>
        <v>0</v>
      </c>
      <c r="AY117" s="439">
        <f t="shared" si="43"/>
        <v>0</v>
      </c>
      <c r="AZ117" s="439">
        <f t="shared" si="43"/>
        <v>0</v>
      </c>
      <c r="BA117" s="439">
        <f t="shared" si="43"/>
        <v>0</v>
      </c>
      <c r="BB117" s="439">
        <f>SUM(D117:BA117)</f>
        <v>-28800</v>
      </c>
    </row>
    <row r="118" spans="2:54" outlineLevel="1">
      <c r="B118" t="s">
        <v>436</v>
      </c>
      <c r="D118" s="439">
        <f t="shared" ref="D118:AI118" si="44">D42</f>
        <v>0</v>
      </c>
      <c r="E118" s="439">
        <f t="shared" si="44"/>
        <v>0</v>
      </c>
      <c r="F118" s="439">
        <f t="shared" si="44"/>
        <v>0</v>
      </c>
      <c r="G118" s="439">
        <f t="shared" si="44"/>
        <v>0</v>
      </c>
      <c r="H118" s="439">
        <f t="shared" si="44"/>
        <v>0</v>
      </c>
      <c r="I118" s="439">
        <f t="shared" si="44"/>
        <v>0</v>
      </c>
      <c r="J118" s="439">
        <f t="shared" si="44"/>
        <v>0</v>
      </c>
      <c r="K118" s="439">
        <f t="shared" si="44"/>
        <v>0</v>
      </c>
      <c r="L118" s="439">
        <f t="shared" si="44"/>
        <v>-0.51276346586873445</v>
      </c>
      <c r="M118" s="439">
        <f t="shared" si="44"/>
        <v>0</v>
      </c>
      <c r="N118" s="439">
        <f t="shared" si="44"/>
        <v>0</v>
      </c>
      <c r="O118" s="439">
        <f t="shared" si="44"/>
        <v>0</v>
      </c>
      <c r="P118" s="439">
        <f t="shared" si="44"/>
        <v>0</v>
      </c>
      <c r="Q118" s="439">
        <f t="shared" si="44"/>
        <v>-4.0338889702920495</v>
      </c>
      <c r="R118" s="439">
        <f t="shared" si="44"/>
        <v>0</v>
      </c>
      <c r="S118" s="439">
        <f t="shared" si="44"/>
        <v>0</v>
      </c>
      <c r="T118" s="439">
        <f t="shared" si="44"/>
        <v>0</v>
      </c>
      <c r="U118" s="439">
        <f t="shared" si="44"/>
        <v>0</v>
      </c>
      <c r="V118" s="439">
        <f t="shared" si="44"/>
        <v>-0.65638058748712313</v>
      </c>
      <c r="W118" s="439">
        <f t="shared" si="44"/>
        <v>0</v>
      </c>
      <c r="X118" s="439">
        <f t="shared" si="44"/>
        <v>0</v>
      </c>
      <c r="Y118" s="439">
        <f t="shared" si="44"/>
        <v>0</v>
      </c>
      <c r="Z118" s="439">
        <f t="shared" si="44"/>
        <v>0</v>
      </c>
      <c r="AA118" s="439">
        <f t="shared" si="44"/>
        <v>-16.780140479169134</v>
      </c>
      <c r="AB118" s="439">
        <f t="shared" si="44"/>
        <v>0</v>
      </c>
      <c r="AC118" s="439">
        <f t="shared" si="44"/>
        <v>0</v>
      </c>
      <c r="AD118" s="439">
        <f t="shared" si="44"/>
        <v>0</v>
      </c>
      <c r="AE118" s="439">
        <f t="shared" si="44"/>
        <v>0</v>
      </c>
      <c r="AF118" s="439">
        <f t="shared" si="44"/>
        <v>-0.84022264515279077</v>
      </c>
      <c r="AG118" s="439">
        <f t="shared" si="44"/>
        <v>0</v>
      </c>
      <c r="AH118" s="439">
        <f t="shared" si="44"/>
        <v>0</v>
      </c>
      <c r="AI118" s="439">
        <f t="shared" si="44"/>
        <v>0</v>
      </c>
      <c r="AJ118" s="439">
        <f t="shared" ref="AJ118:BA118" si="45">AJ42</f>
        <v>0</v>
      </c>
      <c r="AK118" s="439">
        <f t="shared" si="45"/>
        <v>-10.114446291717243</v>
      </c>
      <c r="AL118" s="439">
        <f t="shared" si="45"/>
        <v>0</v>
      </c>
      <c r="AM118" s="439">
        <f t="shared" si="45"/>
        <v>0</v>
      </c>
      <c r="AN118" s="439">
        <f t="shared" si="45"/>
        <v>0</v>
      </c>
      <c r="AO118" s="439">
        <f t="shared" si="45"/>
        <v>0</v>
      </c>
      <c r="AP118" s="439">
        <f t="shared" si="45"/>
        <v>-1.0755560217438676</v>
      </c>
      <c r="AQ118" s="439">
        <f t="shared" si="45"/>
        <v>0</v>
      </c>
      <c r="AR118" s="439">
        <f t="shared" si="45"/>
        <v>0</v>
      </c>
      <c r="AS118" s="439">
        <f t="shared" si="45"/>
        <v>0</v>
      </c>
      <c r="AT118" s="439">
        <f t="shared" si="45"/>
        <v>0</v>
      </c>
      <c r="AU118" s="439">
        <f t="shared" si="45"/>
        <v>-43.769171025783507</v>
      </c>
      <c r="AV118" s="439">
        <f t="shared" si="45"/>
        <v>0</v>
      </c>
      <c r="AW118" s="439">
        <f t="shared" si="45"/>
        <v>0</v>
      </c>
      <c r="AX118" s="439">
        <f t="shared" si="45"/>
        <v>0</v>
      </c>
      <c r="AY118" s="439">
        <f t="shared" si="45"/>
        <v>0</v>
      </c>
      <c r="AZ118" s="439">
        <f t="shared" si="45"/>
        <v>-1.3768026398516453</v>
      </c>
      <c r="BA118" s="439">
        <f t="shared" si="45"/>
        <v>0</v>
      </c>
      <c r="BB118" s="439">
        <f>SUM(D118:BA118)</f>
        <v>-79.159372127066092</v>
      </c>
    </row>
    <row r="119" spans="2:54" outlineLevel="1">
      <c r="D119" s="439"/>
    </row>
    <row r="120" spans="2:54" outlineLevel="1">
      <c r="B120" t="s">
        <v>167</v>
      </c>
      <c r="D120" s="439">
        <f>IFERROR(-HLOOKUP(D19,'I&amp;E Summary (3)'!8:27,20,FALSE)*$Q$8,0)</f>
        <v>-3637.1162399999994</v>
      </c>
      <c r="E120" s="439">
        <f>IFERROR(-HLOOKUP(E19,'I&amp;E Summary (3)'!8:27,20,FALSE)*$Q$8,0)</f>
        <v>-3576.2467115999998</v>
      </c>
      <c r="F120" s="439">
        <f>IFERROR(-HLOOKUP(F19,'I&amp;E Summary (3)'!8:27,20,FALSE)*$Q$8,0)</f>
        <v>-3512.783971974</v>
      </c>
      <c r="G120" s="439">
        <f>IFERROR(-HLOOKUP(G19,'I&amp;E Summary (3)'!8:27,20,FALSE)*$Q$8,0)</f>
        <v>-2183.5295430306005</v>
      </c>
      <c r="H120" s="439">
        <f>IFERROR(-HLOOKUP(H19,'I&amp;E Summary (3)'!8:27,20,FALSE)*$Q$8,0)</f>
        <v>-1697.555495139271</v>
      </c>
      <c r="I120" s="439">
        <f>IFERROR(-HLOOKUP(I19,'I&amp;E Summary (3)'!8:27,20,FALSE)*$Q$8,0)</f>
        <v>-1175.4244128369792</v>
      </c>
      <c r="J120" s="439">
        <f>IFERROR(-HLOOKUP(J19,'I&amp;E Summary (3)'!8:27,20,FALSE)*$Q$8,0)</f>
        <v>-384.00216539977055</v>
      </c>
      <c r="K120" s="439">
        <f>IFERROR(-HLOOKUP(K19,'I&amp;E Summary (3)'!8:27,20,FALSE)*$Q$8,0)</f>
        <v>201.03066446663314</v>
      </c>
      <c r="L120" s="439">
        <f>IFERROR(-HLOOKUP(L19,'I&amp;E Summary (3)'!8:27,20,FALSE)*$Q$8,0)</f>
        <v>825.34401637793451</v>
      </c>
      <c r="M120" s="439">
        <f>IFERROR(-HLOOKUP(M19,'I&amp;E Summary (3)'!8:27,20,FALSE)*$Q$8,0)</f>
        <v>1157.2041145528492</v>
      </c>
      <c r="N120" s="439">
        <f>IFERROR(-HLOOKUP(N19,'I&amp;E Summary (3)'!8:27,20,FALSE)*$Q$8,0)</f>
        <v>1411.268178442358</v>
      </c>
      <c r="O120" s="439">
        <f>IFERROR(-HLOOKUP(O19,'I&amp;E Summary (3)'!8:27,20,FALSE)*$Q$8,0)</f>
        <v>1675.6878744111336</v>
      </c>
      <c r="P120" s="439">
        <f>IFERROR(-HLOOKUP(P19,'I&amp;E Summary (3)'!8:27,20,FALSE)*$Q$8,0)</f>
        <v>1950.8822146416719</v>
      </c>
      <c r="Q120" s="439">
        <f>IFERROR(-HLOOKUP(Q19,'I&amp;E Summary (3)'!8:27,20,FALSE)*$Q$8,0)</f>
        <v>2237.2870902810869</v>
      </c>
      <c r="R120" s="439">
        <f>IFERROR(-HLOOKUP(R19,'I&amp;E Summary (3)'!8:27,20,FALSE)*$Q$8,0)</f>
        <v>2535.3559495257705</v>
      </c>
      <c r="S120" s="439">
        <f>IFERROR(-HLOOKUP(S19,'I&amp;E Summary (3)'!8:27,20,FALSE)*$Q$8,0)</f>
        <v>2845.5605029015292</v>
      </c>
      <c r="T120" s="439">
        <f>IFERROR(-HLOOKUP(T19,'I&amp;E Summary (3)'!8:27,20,FALSE)*$Q$8,0)</f>
        <v>3168.3914568287505</v>
      </c>
      <c r="U120" s="439">
        <f>IFERROR(-HLOOKUP(U19,'I&amp;E Summary (3)'!8:27,20,FALSE)*$Q$8,0)</f>
        <v>3504.3592766058487</v>
      </c>
      <c r="V120" s="439">
        <f>IFERROR(-HLOOKUP(V19,'I&amp;E Summary (3)'!8:27,20,FALSE)*$Q$8,0)</f>
        <v>3853.9949799895671</v>
      </c>
      <c r="W120" s="439">
        <f>IFERROR(-HLOOKUP(W19,'I&amp;E Summary (3)'!8:27,20,FALSE)*$Q$8,0)</f>
        <v>4217.8509625978941</v>
      </c>
      <c r="X120" s="439">
        <f>IFERROR(-HLOOKUP(X19,'I&amp;E Summary (3)'!8:27,20,FALSE)*$Q$8,0)</f>
        <v>4596.5018564104857</v>
      </c>
      <c r="Y120" s="439">
        <f>IFERROR(-HLOOKUP(Y19,'I&amp;E Summary (3)'!8:27,20,FALSE)*$Q$8,0)</f>
        <v>4990.5454226924521</v>
      </c>
      <c r="Z120" s="439">
        <f>IFERROR(-HLOOKUP(Z19,'I&amp;E Summary (3)'!8:27,20,FALSE)*$Q$8,0)</f>
        <v>5400.6034807205142</v>
      </c>
      <c r="AA120" s="439">
        <f>IFERROR(-HLOOKUP(AA19,'I&amp;E Summary (3)'!8:27,20,FALSE)*$Q$8,0)</f>
        <v>5827.3228737457139</v>
      </c>
      <c r="AB120" s="439">
        <f>IFERROR(-HLOOKUP(AB19,'I&amp;E Summary (3)'!8:27,20,FALSE)*$Q$8,0)</f>
        <v>6271.3764736842732</v>
      </c>
      <c r="AC120" s="439">
        <f>IFERROR(-HLOOKUP(AC19,'I&amp;E Summary (3)'!8:27,20,FALSE)*$Q$8,0)</f>
        <v>6733.4642260879591</v>
      </c>
      <c r="AD120" s="439">
        <f>IFERROR(-HLOOKUP(AD19,'I&amp;E Summary (3)'!8:27,20,FALSE)*$Q$8,0)</f>
        <v>7214.3142370073547</v>
      </c>
      <c r="AE120" s="439">
        <f>IFERROR(-HLOOKUP(AE19,'I&amp;E Summary (3)'!8:27,20,FALSE)*$Q$8,0)</f>
        <v>7714.683903426072</v>
      </c>
      <c r="AF120" s="439">
        <f>IFERROR(-HLOOKUP(AF19,'I&amp;E Summary (3)'!8:27,20,FALSE)*$Q$8,0)</f>
        <v>8235.3610890111122</v>
      </c>
      <c r="AG120" s="439">
        <f>IFERROR(-HLOOKUP(AG19,'I&amp;E Summary (3)'!8:27,20,FALSE)*$Q$8,0)</f>
        <v>8777.1653469944595</v>
      </c>
      <c r="AH120" s="439">
        <f>IFERROR(-HLOOKUP(AH19,'I&amp;E Summary (3)'!8:27,20,FALSE)*$Q$8,0)</f>
        <v>9340.9491920735727</v>
      </c>
      <c r="AI120" s="439">
        <f>IFERROR(-HLOOKUP(AI19,'I&amp;E Summary (3)'!8:27,20,FALSE)*$Q$8,0)</f>
        <v>9927.5994232941721</v>
      </c>
      <c r="AJ120" s="439">
        <f>IFERROR(-HLOOKUP(AJ19,'I&amp;E Summary (3)'!8:27,20,FALSE)*$Q$8,0)</f>
        <v>10538.038499957127</v>
      </c>
      <c r="AK120" s="439">
        <f>IFERROR(-HLOOKUP(AK19,'I&amp;E Summary (3)'!8:27,20,FALSE)*$Q$8,0)</f>
        <v>11173.225972673117</v>
      </c>
      <c r="AL120" s="439">
        <f>IFERROR(-HLOOKUP(AL19,'I&amp;E Summary (3)'!8:27,20,FALSE)*$Q$8,0)</f>
        <v>11834.159971773726</v>
      </c>
      <c r="AM120" s="439">
        <f>IFERROR(-HLOOKUP(AM19,'I&amp;E Summary (3)'!8:27,20,FALSE)*$Q$8,0)</f>
        <v>12521.878755375985</v>
      </c>
      <c r="AN120" s="439">
        <f>IFERROR(-HLOOKUP(AN19,'I&amp;E Summary (3)'!8:27,20,FALSE)*$Q$8,0)</f>
        <v>13237.462319489372</v>
      </c>
      <c r="AO120" s="439">
        <f>IFERROR(-HLOOKUP(AO19,'I&amp;E Summary (3)'!8:27,20,FALSE)*$Q$8,0)</f>
        <v>13982.03407264998</v>
      </c>
      <c r="AP120" s="439">
        <f>IFERROR(-HLOOKUP(AP19,'I&amp;E Summary (3)'!8:27,20,FALSE)*$Q$8,0)</f>
        <v>14756.762577665824</v>
      </c>
      <c r="AQ120" s="439">
        <f>IFERROR(-HLOOKUP(AQ19,'I&amp;E Summary (3)'!8:27,20,FALSE)*$Q$8,0)</f>
        <v>15562.863363160906</v>
      </c>
      <c r="AR120" s="439">
        <f>IFERROR(-HLOOKUP(AR19,'I&amp;E Summary (3)'!8:27,20,FALSE)*$Q$8,0)</f>
        <v>16401.600807713134</v>
      </c>
      <c r="AS120" s="439">
        <f>IFERROR(-HLOOKUP(AS19,'I&amp;E Summary (3)'!8:27,20,FALSE)*$Q$8,0)</f>
        <v>17274.290099493075</v>
      </c>
      <c r="AT120" s="439">
        <f>IFERROR(-HLOOKUP(AT19,'I&amp;E Summary (3)'!8:27,20,FALSE)*$Q$8,0)</f>
        <v>18182.299274426801</v>
      </c>
      <c r="AU120" s="439">
        <f>IFERROR(-HLOOKUP(AU19,'I&amp;E Summary (3)'!8:27,20,FALSE)*$Q$8,0)</f>
        <v>19127.05133602742</v>
      </c>
      <c r="AV120" s="439">
        <f>IFERROR(-HLOOKUP(AV19,'I&amp;E Summary (3)'!8:27,20,FALSE)*$Q$8,0)</f>
        <v>20110.026460165212</v>
      </c>
      <c r="AW120" s="439">
        <f>IFERROR(-HLOOKUP(AW19,'I&amp;E Summary (3)'!8:27,20,FALSE)*$Q$8,0)</f>
        <v>21132.764288177706</v>
      </c>
      <c r="AX120" s="439">
        <f>IFERROR(-HLOOKUP(AX19,'I&amp;E Summary (3)'!8:27,20,FALSE)*$Q$8,0)</f>
        <v>22196.866311856909</v>
      </c>
      <c r="AY120" s="439">
        <f>IFERROR(-HLOOKUP(AY19,'I&amp;E Summary (3)'!8:27,20,FALSE)*$Q$8,0)</f>
        <v>23303.998353992294</v>
      </c>
      <c r="AZ120" s="439">
        <f>IFERROR(-HLOOKUP(AZ19,'I&amp;E Summary (3)'!8:27,20,FALSE)*$Q$8,0)</f>
        <v>24455.893148295996</v>
      </c>
      <c r="BA120" s="439">
        <f>IFERROR(-HLOOKUP(BA19,'I&amp;E Summary (3)'!8:27,20,FALSE)*$Q$8,0)</f>
        <v>25654.353022689062</v>
      </c>
      <c r="BB120" s="439">
        <f>SUM(D120:BA120)</f>
        <v>409893.01490237418</v>
      </c>
    </row>
    <row r="121" spans="2:54" outlineLevel="1">
      <c r="B121" t="s">
        <v>179</v>
      </c>
      <c r="D121" s="439">
        <f>IFERROR(-HLOOKUP(D19,'I&amp;E Summary (3)'!8:38,31,FALSE)*$Q$9,0)</f>
        <v>-394.49569957025</v>
      </c>
      <c r="E121" s="439">
        <f>IFERROR(-HLOOKUP(E19,'I&amp;E Summary (3)'!8:38,31,FALSE)*$Q$9,0)</f>
        <v>-404.47266925950612</v>
      </c>
      <c r="F121" s="439">
        <f>IFERROR(-HLOOKUP(F19,'I&amp;E Summary (3)'!8:38,31,FALSE)*$Q$9,0)</f>
        <v>-414.70250050699372</v>
      </c>
      <c r="G121" s="439">
        <f>IFERROR(-HLOOKUP(G19,'I&amp;E Summary (3)'!8:38,31,FALSE)*$Q$9,0)</f>
        <v>-432.9953767908512</v>
      </c>
      <c r="H121" s="439">
        <f>IFERROR(-HLOOKUP(H19,'I&amp;E Summary (3)'!8:38,31,FALSE)*$Q$9,0)</f>
        <v>-446.73215876437183</v>
      </c>
      <c r="I121" s="439">
        <f>IFERROR(-HLOOKUP(I19,'I&amp;E Summary (3)'!8:38,31,FALSE)*$Q$9,0)</f>
        <v>-460.91345559964094</v>
      </c>
      <c r="J121" s="439">
        <f>IFERROR(-HLOOKUP(J19,'I&amp;E Summary (3)'!8:38,31,FALSE)*$Q$9,0)</f>
        <v>-476.70428273488164</v>
      </c>
      <c r="K121" s="439">
        <f>IFERROR(-HLOOKUP(K19,'I&amp;E Summary (3)'!8:38,31,FALSE)*$Q$9,0)</f>
        <v>-491.38088912930971</v>
      </c>
      <c r="L121" s="439">
        <f>IFERROR(-HLOOKUP(L19,'I&amp;E Summary (3)'!8:38,31,FALSE)*$Q$9,0)</f>
        <v>-506.51983103247613</v>
      </c>
      <c r="M121" s="439">
        <f>IFERROR(-HLOOKUP(M19,'I&amp;E Summary (3)'!8:38,31,FALSE)*$Q$9,0)</f>
        <v>-520.0973099803897</v>
      </c>
      <c r="N121" s="439">
        <f>IFERROR(-HLOOKUP(N19,'I&amp;E Summary (3)'!8:38,31,FALSE)*$Q$9,0)</f>
        <v>-533.3799651470971</v>
      </c>
      <c r="O121" s="439">
        <f>IFERROR(-HLOOKUP(O19,'I&amp;E Summary (3)'!8:38,31,FALSE)*$Q$9,0)</f>
        <v>-547.00309336548833</v>
      </c>
      <c r="P121" s="439">
        <f>IFERROR(-HLOOKUP(P19,'I&amp;E Summary (3)'!8:38,31,FALSE)*$Q$9,0)</f>
        <v>-560.97545866203075</v>
      </c>
      <c r="Q121" s="439">
        <f>IFERROR(-HLOOKUP(Q19,'I&amp;E Summary (3)'!8:38,31,FALSE)*$Q$9,0)</f>
        <v>-575.30605172985861</v>
      </c>
      <c r="R121" s="439">
        <f>IFERROR(-HLOOKUP(R19,'I&amp;E Summary (3)'!8:38,31,FALSE)*$Q$9,0)</f>
        <v>-590.00409582242082</v>
      </c>
      <c r="S121" s="439">
        <f>IFERROR(-HLOOKUP(S19,'I&amp;E Summary (3)'!8:38,31,FALSE)*$Q$9,0)</f>
        <v>-605.07905280127625</v>
      </c>
      <c r="T121" s="439">
        <f>IFERROR(-HLOOKUP(T19,'I&amp;E Summary (3)'!8:38,31,FALSE)*$Q$9,0)</f>
        <v>-620.54062934210219</v>
      </c>
      <c r="U121" s="439">
        <f>IFERROR(-HLOOKUP(U19,'I&amp;E Summary (3)'!8:38,31,FALSE)*$Q$9,0)</f>
        <v>-636.39878330307238</v>
      </c>
      <c r="V121" s="439">
        <f>IFERROR(-HLOOKUP(V19,'I&amp;E Summary (3)'!8:38,31,FALSE)*$Q$9,0)</f>
        <v>-652.66373025988946</v>
      </c>
      <c r="W121" s="439">
        <f>IFERROR(-HLOOKUP(W19,'I&amp;E Summary (3)'!8:38,31,FALSE)*$Q$9,0)</f>
        <v>-669.34595021185419</v>
      </c>
      <c r="X121" s="439">
        <f>IFERROR(-HLOOKUP(X19,'I&amp;E Summary (3)'!8:38,31,FALSE)*$Q$9,0)</f>
        <v>-686.45619446348201</v>
      </c>
      <c r="Y121" s="439">
        <f>IFERROR(-HLOOKUP(Y19,'I&amp;E Summary (3)'!8:38,31,FALSE)*$Q$9,0)</f>
        <v>-704.00549268629049</v>
      </c>
      <c r="Z121" s="439">
        <f>IFERROR(-HLOOKUP(Z19,'I&amp;E Summary (3)'!8:38,31,FALSE)*$Q$9,0)</f>
        <v>-722.00516016550603</v>
      </c>
      <c r="AA121" s="439">
        <f>IFERROR(-HLOOKUP(AA19,'I&amp;E Summary (3)'!8:38,31,FALSE)*$Q$9,0)</f>
        <v>-740.46680523656346</v>
      </c>
      <c r="AB121" s="439">
        <f>IFERROR(-HLOOKUP(AB19,'I&amp;E Summary (3)'!8:38,31,FALSE)*$Q$9,0)</f>
        <v>-759.40233691640469</v>
      </c>
      <c r="AC121" s="439">
        <f>IFERROR(-HLOOKUP(AC19,'I&amp;E Summary (3)'!8:38,31,FALSE)*$Q$9,0)</f>
        <v>-778.82397273471031</v>
      </c>
      <c r="AD121" s="439">
        <f>IFERROR(-HLOOKUP(AD19,'I&amp;E Summary (3)'!8:38,31,FALSE)*$Q$9,0)</f>
        <v>-798.74424677033505</v>
      </c>
      <c r="AE121" s="439">
        <f>IFERROR(-HLOOKUP(AE19,'I&amp;E Summary (3)'!8:38,31,FALSE)*$Q$9,0)</f>
        <v>-819.17601789836829</v>
      </c>
      <c r="AF121" s="439">
        <f>IFERROR(-HLOOKUP(AF19,'I&amp;E Summary (3)'!8:38,31,FALSE)*$Q$9,0)</f>
        <v>-840.13247825336578</v>
      </c>
      <c r="AG121" s="439">
        <f>IFERROR(-HLOOKUP(AG19,'I&amp;E Summary (3)'!8:38,31,FALSE)*$Q$9,0)</f>
        <v>-861.62716191446395</v>
      </c>
      <c r="AH121" s="439">
        <f>IFERROR(-HLOOKUP(AH19,'I&amp;E Summary (3)'!8:38,31,FALSE)*$Q$9,0)</f>
        <v>-883.67395381823269</v>
      </c>
      <c r="AI121" s="439">
        <f>IFERROR(-HLOOKUP(AI19,'I&amp;E Summary (3)'!8:38,31,FALSE)*$Q$9,0)</f>
        <v>-906.28709890527261</v>
      </c>
      <c r="AJ121" s="439">
        <f>IFERROR(-HLOOKUP(AJ19,'I&amp;E Summary (3)'!8:38,31,FALSE)*$Q$9,0)</f>
        <v>-929.48121150673637</v>
      </c>
      <c r="AK121" s="439">
        <f>IFERROR(-HLOOKUP(AK19,'I&amp;E Summary (3)'!8:38,31,FALSE)*$Q$9,0)</f>
        <v>-953.2712849771018</v>
      </c>
      <c r="AL121" s="439">
        <f>IFERROR(-HLOOKUP(AL19,'I&amp;E Summary (3)'!8:38,31,FALSE)*$Q$9,0)</f>
        <v>-977.67270157970711</v>
      </c>
      <c r="AM121" s="439">
        <f>IFERROR(-HLOOKUP(AM19,'I&amp;E Summary (3)'!8:38,31,FALSE)*$Q$9,0)</f>
        <v>-1002.7012426317226</v>
      </c>
      <c r="AN121" s="439">
        <f>IFERROR(-HLOOKUP(AN19,'I&amp;E Summary (3)'!8:38,31,FALSE)*$Q$9,0)</f>
        <v>-1028.3730989154146</v>
      </c>
      <c r="AO121" s="439">
        <f>IFERROR(-HLOOKUP(AO19,'I&amp;E Summary (3)'!8:38,31,FALSE)*$Q$9,0)</f>
        <v>-1054.7048813627357</v>
      </c>
      <c r="AP121" s="439">
        <f>IFERROR(-HLOOKUP(AP19,'I&amp;E Summary (3)'!8:38,31,FALSE)*$Q$9,0)</f>
        <v>-1081.7136320204729</v>
      </c>
      <c r="AQ121" s="439">
        <f>IFERROR(-HLOOKUP(AQ19,'I&amp;E Summary (3)'!8:38,31,FALSE)*$Q$9,0)</f>
        <v>-1109.4168353033635</v>
      </c>
      <c r="AR121" s="439">
        <f>IFERROR(-HLOOKUP(AR19,'I&amp;E Summary (3)'!8:38,31,FALSE)*$Q$9,0)</f>
        <v>-1137.8324295427979</v>
      </c>
      <c r="AS121" s="439">
        <f>IFERROR(-HLOOKUP(AS19,'I&amp;E Summary (3)'!8:38,31,FALSE)*$Q$9,0)</f>
        <v>-1166.9788188389236</v>
      </c>
      <c r="AT121" s="439">
        <f>IFERROR(-HLOOKUP(AT19,'I&amp;E Summary (3)'!8:38,31,FALSE)*$Q$9,0)</f>
        <v>-1196.874885224179</v>
      </c>
      <c r="AU121" s="439">
        <f>IFERROR(-HLOOKUP(AU19,'I&amp;E Summary (3)'!8:38,31,FALSE)*$Q$9,0)</f>
        <v>-1227.5400011464942</v>
      </c>
      <c r="AV121" s="439">
        <f>IFERROR(-HLOOKUP(AV19,'I&amp;E Summary (3)'!8:38,31,FALSE)*$Q$9,0)</f>
        <v>-1258.9940422806189</v>
      </c>
      <c r="AW121" s="439">
        <f>IFERROR(-HLOOKUP(AW19,'I&amp;E Summary (3)'!8:38,31,FALSE)*$Q$9,0)</f>
        <v>-1291.2574006762602</v>
      </c>
      <c r="AX121" s="439">
        <f>IFERROR(-HLOOKUP(AX19,'I&amp;E Summary (3)'!8:38,31,FALSE)*$Q$9,0)</f>
        <v>-1324.3509982519515</v>
      </c>
      <c r="AY121" s="439">
        <f>IFERROR(-HLOOKUP(AY19,'I&amp;E Summary (3)'!8:38,31,FALSE)*$Q$9,0)</f>
        <v>-1358.2963006437988</v>
      </c>
      <c r="AZ121" s="439">
        <f>IFERROR(-HLOOKUP(AZ19,'I&amp;E Summary (3)'!8:38,31,FALSE)*$Q$9,0)</f>
        <v>-1393.115331418509</v>
      </c>
      <c r="BA121" s="439">
        <f>IFERROR(-HLOOKUP(BA19,'I&amp;E Summary (3)'!8:38,31,FALSE)*$Q$9,0)</f>
        <v>-1428.8306866603446</v>
      </c>
      <c r="BB121" s="439">
        <f>SUM(D121:BA121)</f>
        <v>-40961.917686757894</v>
      </c>
    </row>
    <row r="122" spans="2:54" outlineLevel="1">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c r="AA122" s="439"/>
      <c r="AB122" s="439"/>
      <c r="AC122" s="439"/>
      <c r="AD122" s="439"/>
      <c r="AE122" s="439"/>
      <c r="AF122" s="439"/>
      <c r="AG122" s="439"/>
      <c r="AH122" s="439"/>
      <c r="AI122" s="439"/>
      <c r="AJ122" s="439"/>
      <c r="AK122" s="439"/>
      <c r="AL122" s="439"/>
      <c r="AM122" s="439"/>
      <c r="AN122" s="439"/>
      <c r="AO122" s="439"/>
      <c r="AP122" s="439"/>
      <c r="AQ122" s="439"/>
      <c r="AR122" s="439"/>
      <c r="AS122" s="439"/>
      <c r="AT122" s="439"/>
      <c r="AU122" s="439"/>
      <c r="AV122" s="439"/>
      <c r="AW122" s="439"/>
      <c r="AX122" s="439"/>
      <c r="AY122" s="439"/>
      <c r="AZ122" s="439"/>
      <c r="BA122" s="439"/>
      <c r="BB122" s="439"/>
    </row>
    <row r="123" spans="2:54" outlineLevel="1">
      <c r="B123" t="s">
        <v>431</v>
      </c>
      <c r="D123" s="439">
        <f>D120+D121</f>
        <v>-4031.6119395702494</v>
      </c>
      <c r="E123" s="439">
        <f t="shared" ref="E123:BA123" si="46">E120+E121</f>
        <v>-3980.7193808595057</v>
      </c>
      <c r="F123" s="439">
        <f t="shared" si="46"/>
        <v>-3927.4864724809936</v>
      </c>
      <c r="G123" s="439">
        <f t="shared" si="46"/>
        <v>-2616.5249198214515</v>
      </c>
      <c r="H123" s="439">
        <f t="shared" si="46"/>
        <v>-2144.2876539036429</v>
      </c>
      <c r="I123" s="439">
        <f t="shared" si="46"/>
        <v>-1636.3378684366201</v>
      </c>
      <c r="J123" s="439">
        <f t="shared" si="46"/>
        <v>-860.70644813465219</v>
      </c>
      <c r="K123" s="439">
        <f t="shared" si="46"/>
        <v>-290.35022466267657</v>
      </c>
      <c r="L123" s="439">
        <f t="shared" si="46"/>
        <v>318.82418534545837</v>
      </c>
      <c r="M123" s="439">
        <f t="shared" si="46"/>
        <v>637.10680457245951</v>
      </c>
      <c r="N123" s="439">
        <f t="shared" si="46"/>
        <v>877.88821329526093</v>
      </c>
      <c r="O123" s="439">
        <f t="shared" si="46"/>
        <v>1128.6847810456452</v>
      </c>
      <c r="P123" s="439">
        <f t="shared" si="46"/>
        <v>1389.9067559796413</v>
      </c>
      <c r="Q123" s="439">
        <f t="shared" si="46"/>
        <v>1661.9810385512283</v>
      </c>
      <c r="R123" s="439">
        <f t="shared" si="46"/>
        <v>1945.3518537033497</v>
      </c>
      <c r="S123" s="439">
        <f t="shared" si="46"/>
        <v>2240.4814501002529</v>
      </c>
      <c r="T123" s="439">
        <f t="shared" si="46"/>
        <v>2547.8508274866481</v>
      </c>
      <c r="U123" s="439">
        <f t="shared" si="46"/>
        <v>2867.9604933027763</v>
      </c>
      <c r="V123" s="439">
        <f t="shared" si="46"/>
        <v>3201.3312497296774</v>
      </c>
      <c r="W123" s="439">
        <f t="shared" si="46"/>
        <v>3548.5050123860401</v>
      </c>
      <c r="X123" s="439">
        <f t="shared" si="46"/>
        <v>3910.0456619470037</v>
      </c>
      <c r="Y123" s="439">
        <f t="shared" si="46"/>
        <v>4286.5399300061617</v>
      </c>
      <c r="Z123" s="439">
        <f t="shared" si="46"/>
        <v>4678.5983205550083</v>
      </c>
      <c r="AA123" s="439">
        <f t="shared" si="46"/>
        <v>5086.8560685091506</v>
      </c>
      <c r="AB123" s="439">
        <f t="shared" si="46"/>
        <v>5511.9741367678689</v>
      </c>
      <c r="AC123" s="439">
        <f t="shared" si="46"/>
        <v>5954.6402533532491</v>
      </c>
      <c r="AD123" s="439">
        <f t="shared" si="46"/>
        <v>6415.5699902370197</v>
      </c>
      <c r="AE123" s="439">
        <f t="shared" si="46"/>
        <v>6895.5078855277034</v>
      </c>
      <c r="AF123" s="439">
        <f t="shared" si="46"/>
        <v>7395.2286107577465</v>
      </c>
      <c r="AG123" s="439">
        <f t="shared" si="46"/>
        <v>7915.5381850799959</v>
      </c>
      <c r="AH123" s="439">
        <f t="shared" si="46"/>
        <v>8457.2752382553408</v>
      </c>
      <c r="AI123" s="439">
        <f t="shared" si="46"/>
        <v>9021.3123243888986</v>
      </c>
      <c r="AJ123" s="439">
        <f t="shared" si="46"/>
        <v>9608.5572884503908</v>
      </c>
      <c r="AK123" s="439">
        <f t="shared" si="46"/>
        <v>10219.954687696016</v>
      </c>
      <c r="AL123" s="439">
        <f t="shared" si="46"/>
        <v>10856.487270194018</v>
      </c>
      <c r="AM123" s="439">
        <f t="shared" si="46"/>
        <v>11519.177512744262</v>
      </c>
      <c r="AN123" s="439">
        <f t="shared" si="46"/>
        <v>12209.089220573958</v>
      </c>
      <c r="AO123" s="439">
        <f t="shared" si="46"/>
        <v>12927.329191287245</v>
      </c>
      <c r="AP123" s="439">
        <f t="shared" si="46"/>
        <v>13675.048945645351</v>
      </c>
      <c r="AQ123" s="439">
        <f t="shared" si="46"/>
        <v>14453.446527857543</v>
      </c>
      <c r="AR123" s="439">
        <f t="shared" si="46"/>
        <v>15263.768378170336</v>
      </c>
      <c r="AS123" s="439">
        <f t="shared" si="46"/>
        <v>16107.311280654152</v>
      </c>
      <c r="AT123" s="439">
        <f t="shared" si="46"/>
        <v>16985.424389202621</v>
      </c>
      <c r="AU123" s="439">
        <f t="shared" si="46"/>
        <v>17899.511334880925</v>
      </c>
      <c r="AV123" s="439">
        <f t="shared" si="46"/>
        <v>18851.032417884595</v>
      </c>
      <c r="AW123" s="439">
        <f t="shared" si="46"/>
        <v>19841.506887501448</v>
      </c>
      <c r="AX123" s="439">
        <f t="shared" si="46"/>
        <v>20872.515313604959</v>
      </c>
      <c r="AY123" s="439">
        <f t="shared" si="46"/>
        <v>21945.702053348494</v>
      </c>
      <c r="AZ123" s="439">
        <f t="shared" si="46"/>
        <v>23062.777816877486</v>
      </c>
      <c r="BA123" s="439">
        <f t="shared" si="46"/>
        <v>24225.522336028716</v>
      </c>
      <c r="BB123" s="439">
        <f>SUM(D123:BA123)</f>
        <v>368931.0972156162</v>
      </c>
    </row>
    <row r="124" spans="2:54" outlineLevel="1">
      <c r="B124" t="s">
        <v>433</v>
      </c>
      <c r="D124" s="439">
        <f>IFERROR(-HLOOKUP(D19,'I&amp;E Summary (3)'!8:45,37,FALSE)*$Q$10,0)</f>
        <v>-212.2098435274919</v>
      </c>
      <c r="E124" s="439">
        <f>IFERROR(-HLOOKUP(E19,'I&amp;E Summary (3)'!8:45,37,FALSE)*$Q$10,0)</f>
        <v>-215.97240451026974</v>
      </c>
      <c r="F124" s="439">
        <f>IFERROR(-HLOOKUP(F19,'I&amp;E Summary (3)'!8:45,37,FALSE)*$Q$10,0)</f>
        <v>-221.16778068457586</v>
      </c>
      <c r="G124" s="439">
        <f>IFERROR(-HLOOKUP(G19,'I&amp;E Summary (3)'!8:45,37,FALSE)*$Q$10,0)</f>
        <v>-377.67471230642303</v>
      </c>
      <c r="H124" s="439">
        <f>IFERROR(-HLOOKUP(H19,'I&amp;E Summary (3)'!8:45,37,FALSE)*$Q$10,0)</f>
        <v>-385.26634368175041</v>
      </c>
      <c r="I124" s="439">
        <f>IFERROR(-HLOOKUP(I19,'I&amp;E Summary (3)'!8:45,37,FALSE)*$Q$10,0)</f>
        <v>-445.62936587009665</v>
      </c>
      <c r="J124" s="439">
        <f>IFERROR(-HLOOKUP(J19,'I&amp;E Summary (3)'!8:45,37,FALSE)*$Q$10,0)</f>
        <v>-529.10664778768069</v>
      </c>
      <c r="K124" s="439">
        <f>IFERROR(-HLOOKUP(K19,'I&amp;E Summary (3)'!8:45,37,FALSE)*$Q$10,0)</f>
        <v>-587.11112172649223</v>
      </c>
      <c r="L124" s="439">
        <f>IFERROR(-HLOOKUP(L19,'I&amp;E Summary (3)'!8:45,37,FALSE)*$Q$10,0)</f>
        <v>-647.68514408905162</v>
      </c>
      <c r="M124" s="439">
        <f>IFERROR(-HLOOKUP(M19,'I&amp;E Summary (3)'!8:45,37,FALSE)*$Q$10,0)</f>
        <v>-663.87736243060056</v>
      </c>
      <c r="N124" s="439">
        <f>IFERROR(-HLOOKUP(N19,'I&amp;E Summary (3)'!8:45,37,FALSE)*$Q$10,0)</f>
        <v>-680.47438763489356</v>
      </c>
      <c r="O124" s="439">
        <f>IFERROR(-HLOOKUP(O19,'I&amp;E Summary (3)'!8:45,37,FALSE)*$Q$10,0)</f>
        <v>-697.48634314583376</v>
      </c>
      <c r="P124" s="439">
        <f>IFERROR(-HLOOKUP(P19,'I&amp;E Summary (3)'!8:45,37,FALSE)*$Q$10,0)</f>
        <v>-714.92360244471604</v>
      </c>
      <c r="Q124" s="439">
        <f>IFERROR(-HLOOKUP(Q19,'I&amp;E Summary (3)'!8:45,37,FALSE)*$Q$10,0)</f>
        <v>-732.79679837543233</v>
      </c>
      <c r="R124" s="439">
        <f>IFERROR(-HLOOKUP(R19,'I&amp;E Summary (3)'!8:45,37,FALSE)*$Q$10,0)</f>
        <v>-751.11682961711438</v>
      </c>
      <c r="S124" s="439">
        <f>IFERROR(-HLOOKUP(S19,'I&amp;E Summary (3)'!8:45,37,FALSE)*$Q$10,0)</f>
        <v>-769.89486732949547</v>
      </c>
      <c r="T124" s="439">
        <f>IFERROR(-HLOOKUP(T19,'I&amp;E Summary (3)'!8:45,37,FALSE)*$Q$10,0)</f>
        <v>-789.14236196550189</v>
      </c>
      <c r="U124" s="439">
        <f>IFERROR(-HLOOKUP(U19,'I&amp;E Summary (3)'!8:45,37,FALSE)*$Q$10,0)</f>
        <v>-808.87105025429832</v>
      </c>
      <c r="V124" s="439">
        <f>IFERROR(-HLOOKUP(V19,'I&amp;E Summary (3)'!8:45,37,FALSE)*$Q$10,0)</f>
        <v>-829.09296235895795</v>
      </c>
      <c r="W124" s="439">
        <f>IFERROR(-HLOOKUP(W19,'I&amp;E Summary (3)'!8:45,37,FALSE)*$Q$10,0)</f>
        <v>-849.82042921311222</v>
      </c>
      <c r="X124" s="439">
        <f>IFERROR(-HLOOKUP(X19,'I&amp;E Summary (3)'!8:45,37,FALSE)*$Q$10,0)</f>
        <v>-871.06609004106269</v>
      </c>
      <c r="Y124" s="439">
        <f>IFERROR(-HLOOKUP(Y19,'I&amp;E Summary (3)'!8:45,37,FALSE)*$Q$10,0)</f>
        <v>-892.84290006593403</v>
      </c>
      <c r="Z124" s="439">
        <f>IFERROR(-HLOOKUP(Z19,'I&amp;E Summary (3)'!8:45,37,FALSE)*$Q$10,0)</f>
        <v>-915.16413841058079</v>
      </c>
      <c r="AA124" s="439">
        <f>IFERROR(-HLOOKUP(AA19,'I&amp;E Summary (3)'!8:45,37,FALSE)*$Q$10,0)</f>
        <v>-938.04341619606123</v>
      </c>
      <c r="AB124" s="439">
        <f>IFERROR(-HLOOKUP(AB19,'I&amp;E Summary (3)'!8:45,37,FALSE)*$Q$10,0)</f>
        <v>-961.49468484262616</v>
      </c>
      <c r="AC124" s="439">
        <f>IFERROR(-HLOOKUP(AC19,'I&amp;E Summary (3)'!8:45,37,FALSE)*$Q$10,0)</f>
        <v>-985.53224457828412</v>
      </c>
      <c r="AD124" s="439">
        <f>IFERROR(-HLOOKUP(AD19,'I&amp;E Summary (3)'!8:45,37,FALSE)*$Q$10,0)</f>
        <v>-1010.1707531601365</v>
      </c>
      <c r="AE124" s="439">
        <f>IFERROR(-HLOOKUP(AE19,'I&amp;E Summary (3)'!8:45,37,FALSE)*$Q$10,0)</f>
        <v>-1035.4252348138061</v>
      </c>
      <c r="AF124" s="439">
        <f>IFERROR(-HLOOKUP(AF19,'I&amp;E Summary (3)'!8:45,37,FALSE)*$Q$10,0)</f>
        <v>-1061.3110893964104</v>
      </c>
      <c r="AG124" s="439">
        <f>IFERROR(-HLOOKUP(AG19,'I&amp;E Summary (3)'!8:45,37,FALSE)*$Q$10,0)</f>
        <v>-1087.8441017886753</v>
      </c>
      <c r="AH124" s="439">
        <f>IFERROR(-HLOOKUP(AH19,'I&amp;E Summary (3)'!8:45,37,FALSE)*$Q$10,0)</f>
        <v>-1115.0404515219227</v>
      </c>
      <c r="AI124" s="439">
        <f>IFERROR(-HLOOKUP(AI19,'I&amp;E Summary (3)'!8:45,37,FALSE)*$Q$10,0)</f>
        <v>-1142.9167226457971</v>
      </c>
      <c r="AJ124" s="439">
        <f>IFERROR(-HLOOKUP(AJ19,'I&amp;E Summary (3)'!8:45,37,FALSE)*$Q$10,0)</f>
        <v>-1171.4899138427704</v>
      </c>
      <c r="AK124" s="439">
        <f>IFERROR(-HLOOKUP(AK19,'I&amp;E Summary (3)'!8:45,37,FALSE)*$Q$10,0)</f>
        <v>-1200.7774487955801</v>
      </c>
      <c r="AL124" s="439">
        <f>IFERROR(-HLOOKUP(AL19,'I&amp;E Summary (3)'!8:45,37,FALSE)*$Q$10,0)</f>
        <v>-1230.7971868139393</v>
      </c>
      <c r="AM124" s="439">
        <f>IFERROR(-HLOOKUP(AM19,'I&amp;E Summary (3)'!8:45,37,FALSE)*$Q$10,0)</f>
        <v>-1261.5674337270068</v>
      </c>
      <c r="AN124" s="439">
        <f>IFERROR(-HLOOKUP(AN19,'I&amp;E Summary (3)'!8:45,37,FALSE)*$Q$10,0)</f>
        <v>-1293.106953048253</v>
      </c>
      <c r="AO124" s="439">
        <f>IFERROR(-HLOOKUP(AO19,'I&amp;E Summary (3)'!8:45,37,FALSE)*$Q$10,0)</f>
        <v>-1325.4349774195493</v>
      </c>
      <c r="AP124" s="439">
        <f>IFERROR(-HLOOKUP(AP19,'I&amp;E Summary (3)'!8:45,37,FALSE)*$Q$10,0)</f>
        <v>-1358.5712203414619</v>
      </c>
      <c r="AQ124" s="439">
        <f>IFERROR(-HLOOKUP(AQ19,'I&amp;E Summary (3)'!8:45,37,FALSE)*$Q$10,0)</f>
        <v>-1392.5358881969073</v>
      </c>
      <c r="AR124" s="439">
        <f>IFERROR(-HLOOKUP(AR19,'I&amp;E Summary (3)'!8:45,37,FALSE)*$Q$10,0)</f>
        <v>-1427.3496925755117</v>
      </c>
      <c r="AS124" s="439">
        <f>IFERROR(-HLOOKUP(AS19,'I&amp;E Summary (3)'!8:45,37,FALSE)*$Q$10,0)</f>
        <v>-1463.0338629062014</v>
      </c>
      <c r="AT124" s="439">
        <f>IFERROR(-HLOOKUP(AT19,'I&amp;E Summary (3)'!8:45,37,FALSE)*$Q$10,0)</f>
        <v>-1499.6101594057275</v>
      </c>
      <c r="AU124" s="439">
        <f>IFERROR(-HLOOKUP(AU19,'I&amp;E Summary (3)'!8:45,37,FALSE)*$Q$10,0)</f>
        <v>-1537.1008863510399</v>
      </c>
      <c r="AV124" s="439">
        <f>IFERROR(-HLOOKUP(AV19,'I&amp;E Summary (3)'!8:45,37,FALSE)*$Q$10,0)</f>
        <v>-1575.5289056836004</v>
      </c>
      <c r="AW124" s="439">
        <f>IFERROR(-HLOOKUP(AW19,'I&amp;E Summary (3)'!8:45,37,FALSE)*$Q$10,0)</f>
        <v>-1614.9176509539584</v>
      </c>
      <c r="AX124" s="439">
        <f>IFERROR(-HLOOKUP(AX19,'I&amp;E Summary (3)'!8:45,37,FALSE)*$Q$10,0)</f>
        <v>-1655.2911416150844</v>
      </c>
      <c r="AY124" s="439">
        <f>IFERROR(-HLOOKUP(AY19,'I&amp;E Summary (3)'!8:45,37,FALSE)*$Q$10,0)</f>
        <v>-1696.6739976732001</v>
      </c>
      <c r="AZ124" s="439">
        <f>IFERROR(-HLOOKUP(AZ19,'I&amp;E Summary (3)'!8:45,37,FALSE)*$Q$10,0)</f>
        <v>-1739.0914547050484</v>
      </c>
      <c r="BA124" s="439">
        <f>IFERROR(-HLOOKUP(BA19,'I&amp;E Summary (3)'!8:45,37,FALSE)*$Q$10,0)</f>
        <v>-1782.56937925077</v>
      </c>
      <c r="BB124" s="439">
        <f>SUM(D124:BA124)</f>
        <v>-50151.620339720699</v>
      </c>
    </row>
    <row r="125" spans="2:54" outlineLevel="1">
      <c r="B125" t="s">
        <v>273</v>
      </c>
      <c r="D125" s="439">
        <f>IFERROR(-HLOOKUP(D19,'I&amp;E Summary (3)'!8:45,38,FALSE)*$Q$10,0)</f>
        <v>0</v>
      </c>
      <c r="E125" s="439">
        <f>IFERROR(-HLOOKUP(E19,'I&amp;E Summary (3)'!8:45,38,FALSE)*$Q$10,0)</f>
        <v>0</v>
      </c>
      <c r="F125" s="439">
        <f>IFERROR(-HLOOKUP(F19,'I&amp;E Summary (3)'!8:45,38,FALSE)*$Q$10,0)</f>
        <v>0</v>
      </c>
      <c r="G125" s="439">
        <f>IFERROR(-HLOOKUP(G19,'I&amp;E Summary (3)'!8:45,38,FALSE)*$Q$10,0)</f>
        <v>0</v>
      </c>
      <c r="H125" s="439">
        <f>IFERROR(-HLOOKUP(H19,'I&amp;E Summary (3)'!8:45,38,FALSE)*$Q$10,0)</f>
        <v>0</v>
      </c>
      <c r="I125" s="439">
        <f>IFERROR(-HLOOKUP(I19,'I&amp;E Summary (3)'!8:45,38,FALSE)*$Q$10,0)</f>
        <v>0</v>
      </c>
      <c r="J125" s="439">
        <f>IFERROR(-HLOOKUP(J19,'I&amp;E Summary (3)'!8:45,38,FALSE)*$Q$10,0)</f>
        <v>0</v>
      </c>
      <c r="K125" s="439">
        <f>IFERROR(-HLOOKUP(K19,'I&amp;E Summary (3)'!8:45,38,FALSE)*$Q$10,0)</f>
        <v>0</v>
      </c>
      <c r="L125" s="439">
        <f>IFERROR(-HLOOKUP(L19,'I&amp;E Summary (3)'!8:45,38,FALSE)*$Q$10,0)</f>
        <v>0</v>
      </c>
      <c r="M125" s="439">
        <f>IFERROR(-HLOOKUP(M19,'I&amp;E Summary (3)'!8:45,38,FALSE)*$Q$10,0)</f>
        <v>0</v>
      </c>
      <c r="N125" s="439">
        <f>IFERROR(-HLOOKUP(N19,'I&amp;E Summary (3)'!8:45,38,FALSE)*$Q$10,0)</f>
        <v>0</v>
      </c>
      <c r="O125" s="439">
        <f>IFERROR(-HLOOKUP(O19,'I&amp;E Summary (3)'!8:45,38,FALSE)*$Q$10,0)</f>
        <v>0</v>
      </c>
      <c r="P125" s="439">
        <f>IFERROR(-HLOOKUP(P19,'I&amp;E Summary (3)'!8:45,38,FALSE)*$Q$10,0)</f>
        <v>0</v>
      </c>
      <c r="Q125" s="439">
        <f>IFERROR(-HLOOKUP(Q19,'I&amp;E Summary (3)'!8:45,38,FALSE)*$Q$10,0)</f>
        <v>0</v>
      </c>
      <c r="R125" s="439">
        <f>IFERROR(-HLOOKUP(R19,'I&amp;E Summary (3)'!8:45,38,FALSE)*$Q$10,0)</f>
        <v>0</v>
      </c>
      <c r="S125" s="439">
        <f>IFERROR(-HLOOKUP(S19,'I&amp;E Summary (3)'!8:45,38,FALSE)*$Q$10,0)</f>
        <v>0</v>
      </c>
      <c r="T125" s="439">
        <f>IFERROR(-HLOOKUP(T19,'I&amp;E Summary (3)'!8:45,38,FALSE)*$Q$10,0)</f>
        <v>0</v>
      </c>
      <c r="U125" s="439">
        <f>IFERROR(-HLOOKUP(U19,'I&amp;E Summary (3)'!8:45,38,FALSE)*$Q$10,0)</f>
        <v>0</v>
      </c>
      <c r="V125" s="439">
        <f>IFERROR(-HLOOKUP(V19,'I&amp;E Summary (3)'!8:45,38,FALSE)*$Q$10,0)</f>
        <v>0</v>
      </c>
      <c r="W125" s="439">
        <f>IFERROR(-HLOOKUP(W19,'I&amp;E Summary (3)'!8:45,38,FALSE)*$Q$10,0)</f>
        <v>0</v>
      </c>
      <c r="X125" s="439">
        <f>IFERROR(-HLOOKUP(X19,'I&amp;E Summary (3)'!8:45,38,FALSE)*$Q$10,0)</f>
        <v>0</v>
      </c>
      <c r="Y125" s="439">
        <f>IFERROR(-HLOOKUP(Y19,'I&amp;E Summary (3)'!8:45,38,FALSE)*$Q$10,0)</f>
        <v>0</v>
      </c>
      <c r="Z125" s="439">
        <f>IFERROR(-HLOOKUP(Z19,'I&amp;E Summary (3)'!8:45,38,FALSE)*$Q$10,0)</f>
        <v>0</v>
      </c>
      <c r="AA125" s="439">
        <f>IFERROR(-HLOOKUP(AA19,'I&amp;E Summary (3)'!8:45,38,FALSE)*$Q$10,0)</f>
        <v>0</v>
      </c>
      <c r="AB125" s="439">
        <f>IFERROR(-HLOOKUP(AB19,'I&amp;E Summary (3)'!8:45,38,FALSE)*$Q$10,0)</f>
        <v>0</v>
      </c>
      <c r="AC125" s="439">
        <f>IFERROR(-HLOOKUP(AC19,'I&amp;E Summary (3)'!8:45,38,FALSE)*$Q$10,0)</f>
        <v>0</v>
      </c>
      <c r="AD125" s="439">
        <f>IFERROR(-HLOOKUP(AD19,'I&amp;E Summary (3)'!8:45,38,FALSE)*$Q$10,0)</f>
        <v>0</v>
      </c>
      <c r="AE125" s="439">
        <f>IFERROR(-HLOOKUP(AE19,'I&amp;E Summary (3)'!8:45,38,FALSE)*$Q$10,0)</f>
        <v>0</v>
      </c>
      <c r="AF125" s="439">
        <f>IFERROR(-HLOOKUP(AF19,'I&amp;E Summary (3)'!8:45,38,FALSE)*$Q$10,0)</f>
        <v>0</v>
      </c>
      <c r="AG125" s="439">
        <f>IFERROR(-HLOOKUP(AG19,'I&amp;E Summary (3)'!8:45,38,FALSE)*$Q$10,0)</f>
        <v>0</v>
      </c>
      <c r="AH125" s="439">
        <f>IFERROR(-HLOOKUP(AH19,'I&amp;E Summary (3)'!8:45,38,FALSE)*$Q$10,0)</f>
        <v>0</v>
      </c>
      <c r="AI125" s="439">
        <f>IFERROR(-HLOOKUP(AI19,'I&amp;E Summary (3)'!8:45,38,FALSE)*$Q$10,0)</f>
        <v>0</v>
      </c>
      <c r="AJ125" s="439">
        <f>IFERROR(-HLOOKUP(AJ19,'I&amp;E Summary (3)'!8:45,38,FALSE)*$Q$10,0)</f>
        <v>0</v>
      </c>
      <c r="AK125" s="439">
        <f>IFERROR(-HLOOKUP(AK19,'I&amp;E Summary (3)'!8:45,38,FALSE)*$Q$10,0)</f>
        <v>0</v>
      </c>
      <c r="AL125" s="439">
        <f>IFERROR(-HLOOKUP(AL19,'I&amp;E Summary (3)'!8:45,38,FALSE)*$Q$10,0)</f>
        <v>0</v>
      </c>
      <c r="AM125" s="439">
        <f>IFERROR(-HLOOKUP(AM19,'I&amp;E Summary (3)'!8:45,38,FALSE)*$Q$10,0)</f>
        <v>0</v>
      </c>
      <c r="AN125" s="439">
        <f>IFERROR(-HLOOKUP(AN19,'I&amp;E Summary (3)'!8:45,38,FALSE)*$Q$10,0)</f>
        <v>0</v>
      </c>
      <c r="AO125" s="439">
        <f>IFERROR(-HLOOKUP(AO19,'I&amp;E Summary (3)'!8:45,38,FALSE)*$Q$10,0)</f>
        <v>0</v>
      </c>
      <c r="AP125" s="439">
        <f>IFERROR(-HLOOKUP(AP19,'I&amp;E Summary (3)'!8:45,38,FALSE)*$Q$10,0)</f>
        <v>0</v>
      </c>
      <c r="AQ125" s="439">
        <f>IFERROR(-HLOOKUP(AQ19,'I&amp;E Summary (3)'!8:45,38,FALSE)*$Q$10,0)</f>
        <v>0</v>
      </c>
      <c r="AR125" s="439">
        <f>IFERROR(-HLOOKUP(AR19,'I&amp;E Summary (3)'!8:45,38,FALSE)*$Q$10,0)</f>
        <v>0</v>
      </c>
      <c r="AS125" s="439">
        <f>IFERROR(-HLOOKUP(AS19,'I&amp;E Summary (3)'!8:45,38,FALSE)*$Q$10,0)</f>
        <v>0</v>
      </c>
      <c r="AT125" s="439">
        <f>IFERROR(-HLOOKUP(AT19,'I&amp;E Summary (3)'!8:45,38,FALSE)*$Q$10,0)</f>
        <v>0</v>
      </c>
      <c r="AU125" s="439">
        <f>IFERROR(-HLOOKUP(AU19,'I&amp;E Summary (3)'!8:45,38,FALSE)*$Q$10,0)</f>
        <v>0</v>
      </c>
      <c r="AV125" s="439">
        <f>IFERROR(-HLOOKUP(AV19,'I&amp;E Summary (3)'!8:45,38,FALSE)*$Q$10,0)</f>
        <v>0</v>
      </c>
      <c r="AW125" s="439">
        <f>IFERROR(-HLOOKUP(AW19,'I&amp;E Summary (3)'!8:45,38,FALSE)*$Q$10,0)</f>
        <v>0</v>
      </c>
      <c r="AX125" s="439">
        <f>IFERROR(-HLOOKUP(AX19,'I&amp;E Summary (3)'!8:45,38,FALSE)*$Q$10,0)</f>
        <v>0</v>
      </c>
      <c r="AY125" s="439">
        <f>IFERROR(-HLOOKUP(AY19,'I&amp;E Summary (3)'!8:45,38,FALSE)*$Q$10,0)</f>
        <v>0</v>
      </c>
      <c r="AZ125" s="439">
        <f>IFERROR(-HLOOKUP(AZ19,'I&amp;E Summary (3)'!8:45,38,FALSE)*$Q$10,0)</f>
        <v>0</v>
      </c>
      <c r="BA125" s="439">
        <f>IFERROR(-HLOOKUP(BA19,'I&amp;E Summary (3)'!8:45,38,FALSE)*$Q$10,0)</f>
        <v>0</v>
      </c>
      <c r="BB125" s="439">
        <f>SUM(D125:BA125)</f>
        <v>0</v>
      </c>
    </row>
    <row r="126" spans="2:54" outlineLevel="1">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39"/>
      <c r="AH126" s="439"/>
      <c r="AI126" s="439"/>
      <c r="AJ126" s="439"/>
      <c r="AK126" s="439"/>
      <c r="AL126" s="439"/>
      <c r="AM126" s="439"/>
      <c r="AN126" s="439"/>
      <c r="AO126" s="439"/>
      <c r="AP126" s="439"/>
      <c r="AQ126" s="439"/>
      <c r="AR126" s="439"/>
      <c r="AS126" s="439"/>
      <c r="AT126" s="439"/>
      <c r="AU126" s="439"/>
      <c r="AV126" s="439"/>
      <c r="AW126" s="439"/>
      <c r="AX126" s="439"/>
      <c r="AY126" s="439"/>
      <c r="AZ126" s="439"/>
      <c r="BA126" s="439"/>
      <c r="BB126" s="439"/>
    </row>
    <row r="127" spans="2:54" outlineLevel="1">
      <c r="B127" t="s">
        <v>189</v>
      </c>
      <c r="D127" s="439">
        <f>-SUM(D123:D125)</f>
        <v>4243.821783097741</v>
      </c>
      <c r="E127" s="439">
        <f t="shared" ref="E127:BA127" si="47">-SUM(E123:E125)</f>
        <v>4196.6917853697751</v>
      </c>
      <c r="F127" s="439">
        <f t="shared" si="47"/>
        <v>4148.6542531655696</v>
      </c>
      <c r="G127" s="439">
        <f t="shared" si="47"/>
        <v>2994.1996321278743</v>
      </c>
      <c r="H127" s="439">
        <f t="shared" si="47"/>
        <v>2529.5539975853935</v>
      </c>
      <c r="I127" s="439">
        <f t="shared" si="47"/>
        <v>2081.9672343067168</v>
      </c>
      <c r="J127" s="439">
        <f t="shared" si="47"/>
        <v>1389.8130959223329</v>
      </c>
      <c r="K127" s="439">
        <f t="shared" si="47"/>
        <v>877.46134638916874</v>
      </c>
      <c r="L127" s="439">
        <f t="shared" si="47"/>
        <v>328.86095874359324</v>
      </c>
      <c r="M127" s="439">
        <f t="shared" si="47"/>
        <v>26.770557858141046</v>
      </c>
      <c r="N127" s="439">
        <f t="shared" si="47"/>
        <v>-197.41382566036737</v>
      </c>
      <c r="O127" s="439">
        <f t="shared" si="47"/>
        <v>-431.19843789981144</v>
      </c>
      <c r="P127" s="439">
        <f t="shared" si="47"/>
        <v>-674.98315353492524</v>
      </c>
      <c r="Q127" s="439">
        <f t="shared" si="47"/>
        <v>-929.18424017579594</v>
      </c>
      <c r="R127" s="439">
        <f t="shared" si="47"/>
        <v>-1194.2350240862352</v>
      </c>
      <c r="S127" s="439">
        <f t="shared" si="47"/>
        <v>-1470.5865827707576</v>
      </c>
      <c r="T127" s="439">
        <f t="shared" si="47"/>
        <v>-1758.7084655211461</v>
      </c>
      <c r="U127" s="439">
        <f t="shared" si="47"/>
        <v>-2059.0894430484777</v>
      </c>
      <c r="V127" s="439">
        <f t="shared" si="47"/>
        <v>-2372.2382873707193</v>
      </c>
      <c r="W127" s="439">
        <f t="shared" si="47"/>
        <v>-2698.6845831729279</v>
      </c>
      <c r="X127" s="439">
        <f t="shared" si="47"/>
        <v>-3038.9795719059412</v>
      </c>
      <c r="Y127" s="439">
        <f t="shared" si="47"/>
        <v>-3393.6970299402278</v>
      </c>
      <c r="Z127" s="439">
        <f t="shared" si="47"/>
        <v>-3763.4341821444277</v>
      </c>
      <c r="AA127" s="439">
        <f t="shared" si="47"/>
        <v>-4148.8126523130895</v>
      </c>
      <c r="AB127" s="439">
        <f t="shared" si="47"/>
        <v>-4550.4794519252428</v>
      </c>
      <c r="AC127" s="439">
        <f t="shared" si="47"/>
        <v>-4969.1080087749651</v>
      </c>
      <c r="AD127" s="439">
        <f t="shared" si="47"/>
        <v>-5405.3992370768829</v>
      </c>
      <c r="AE127" s="439">
        <f t="shared" si="47"/>
        <v>-5860.0826507138972</v>
      </c>
      <c r="AF127" s="439">
        <f t="shared" si="47"/>
        <v>-6333.9175213613362</v>
      </c>
      <c r="AG127" s="439">
        <f t="shared" si="47"/>
        <v>-6827.6940832913206</v>
      </c>
      <c r="AH127" s="439">
        <f t="shared" si="47"/>
        <v>-7342.2347867334183</v>
      </c>
      <c r="AI127" s="439">
        <f t="shared" si="47"/>
        <v>-7878.395601743101</v>
      </c>
      <c r="AJ127" s="439">
        <f t="shared" si="47"/>
        <v>-8437.0673746076209</v>
      </c>
      <c r="AK127" s="439">
        <f t="shared" si="47"/>
        <v>-9019.1772389004364</v>
      </c>
      <c r="AL127" s="439">
        <f t="shared" si="47"/>
        <v>-9625.6900833800792</v>
      </c>
      <c r="AM127" s="439">
        <f t="shared" si="47"/>
        <v>-10257.610079017255</v>
      </c>
      <c r="AN127" s="439">
        <f t="shared" si="47"/>
        <v>-10915.982267525706</v>
      </c>
      <c r="AO127" s="439">
        <f t="shared" si="47"/>
        <v>-11601.894213867696</v>
      </c>
      <c r="AP127" s="439">
        <f t="shared" si="47"/>
        <v>-12316.477725303888</v>
      </c>
      <c r="AQ127" s="439">
        <f t="shared" si="47"/>
        <v>-13060.910639660635</v>
      </c>
      <c r="AR127" s="439">
        <f t="shared" si="47"/>
        <v>-13836.418685594825</v>
      </c>
      <c r="AS127" s="439">
        <f t="shared" si="47"/>
        <v>-14644.277417747951</v>
      </c>
      <c r="AT127" s="439">
        <f t="shared" si="47"/>
        <v>-15485.814229796893</v>
      </c>
      <c r="AU127" s="439">
        <f t="shared" si="47"/>
        <v>-16362.410448529885</v>
      </c>
      <c r="AV127" s="439">
        <f t="shared" si="47"/>
        <v>-17275.503512200994</v>
      </c>
      <c r="AW127" s="439">
        <f t="shared" si="47"/>
        <v>-18226.58923654749</v>
      </c>
      <c r="AX127" s="439">
        <f t="shared" si="47"/>
        <v>-19217.224171989874</v>
      </c>
      <c r="AY127" s="439">
        <f t="shared" si="47"/>
        <v>-20249.028055675295</v>
      </c>
      <c r="AZ127" s="439">
        <f t="shared" si="47"/>
        <v>-21323.686362172437</v>
      </c>
      <c r="BA127" s="439">
        <f t="shared" si="47"/>
        <v>-22442.952956777946</v>
      </c>
      <c r="BB127" s="439">
        <f>SUM(D127:BA127)</f>
        <v>-318779.47687589558</v>
      </c>
    </row>
    <row r="128" spans="2:54" outlineLevel="1">
      <c r="B128" t="s">
        <v>437</v>
      </c>
      <c r="D128" s="439">
        <f>IF('Inputs (3)'!$E$5="New Project",0,IFERROR(-HLOOKUP('Investment Appraisal (3)'!D19,'I&amp;E Summary (3)'!8:92,85,FALSE),0))</f>
        <v>0</v>
      </c>
      <c r="E128" s="439">
        <f>IF('Inputs (3)'!$E$5="New Project",0,IFERROR(-HLOOKUP('Investment Appraisal (3)'!E19,'I&amp;E Summary (3)'!8:92,85,FALSE),0))</f>
        <v>0</v>
      </c>
      <c r="F128" s="439">
        <f>IF('Inputs (3)'!$E$5="New Project",0,IFERROR(-HLOOKUP('Investment Appraisal (3)'!F19,'I&amp;E Summary (3)'!8:92,85,FALSE),0))</f>
        <v>0</v>
      </c>
      <c r="G128" s="439">
        <f>IF('Inputs (3)'!$E$5="New Project",0,IFERROR(-HLOOKUP('Investment Appraisal (3)'!G19,'I&amp;E Summary (3)'!8:92,85,FALSE),0))</f>
        <v>0</v>
      </c>
      <c r="H128" s="439">
        <f>IF('Inputs (3)'!$E$5="New Project",0,IFERROR(-HLOOKUP('Investment Appraisal (3)'!H19,'I&amp;E Summary (3)'!8:92,85,FALSE),0))</f>
        <v>0</v>
      </c>
      <c r="I128" s="439">
        <f>IF('Inputs (3)'!$E$5="New Project",0,IFERROR(-HLOOKUP('Investment Appraisal (3)'!I19,'I&amp;E Summary (3)'!8:92,85,FALSE),0))</f>
        <v>0</v>
      </c>
      <c r="J128" s="439">
        <f>IF('Inputs (3)'!$E$5="New Project",0,IFERROR(-HLOOKUP('Investment Appraisal (3)'!J19,'I&amp;E Summary (3)'!8:92,85,FALSE),0))</f>
        <v>0</v>
      </c>
      <c r="K128" s="439">
        <f>IF('Inputs (3)'!$E$5="New Project",0,IFERROR(-HLOOKUP('Investment Appraisal (3)'!K19,'I&amp;E Summary (3)'!8:92,85,FALSE),0))</f>
        <v>0</v>
      </c>
      <c r="L128" s="439">
        <f>IF('Inputs (3)'!$E$5="New Project",0,IFERROR(-HLOOKUP('Investment Appraisal (3)'!L19,'I&amp;E Summary (3)'!8:92,85,FALSE),0))</f>
        <v>0</v>
      </c>
      <c r="M128" s="439">
        <f>IF('Inputs (3)'!$E$5="New Project",0,IFERROR(-HLOOKUP('Investment Appraisal (3)'!M19,'I&amp;E Summary (3)'!8:92,85,FALSE),0))</f>
        <v>0</v>
      </c>
      <c r="N128" s="439">
        <f>IF('Inputs (3)'!$E$5="New Project",0,IFERROR(-HLOOKUP('Investment Appraisal (3)'!N19,'I&amp;E Summary (3)'!8:92,85,FALSE),0))</f>
        <v>0</v>
      </c>
      <c r="O128" s="439">
        <f>IF('Inputs (3)'!$E$5="New Project",0,IFERROR(-HLOOKUP('Investment Appraisal (3)'!O19,'I&amp;E Summary (3)'!8:92,85,FALSE),0))</f>
        <v>0</v>
      </c>
      <c r="P128" s="439">
        <f>IF('Inputs (3)'!$E$5="New Project",0,IFERROR(-HLOOKUP('Investment Appraisal (3)'!P19,'I&amp;E Summary (3)'!8:92,85,FALSE),0))</f>
        <v>0</v>
      </c>
      <c r="Q128" s="439">
        <f>IF('Inputs (3)'!$E$5="New Project",0,IFERROR(-HLOOKUP('Investment Appraisal (3)'!Q19,'I&amp;E Summary (3)'!8:92,85,FALSE),0))</f>
        <v>0</v>
      </c>
      <c r="R128" s="439">
        <f>IF('Inputs (3)'!$E$5="New Project",0,IFERROR(-HLOOKUP('Investment Appraisal (3)'!R19,'I&amp;E Summary (3)'!8:92,85,FALSE),0))</f>
        <v>0</v>
      </c>
      <c r="S128" s="439">
        <f>IF('Inputs (3)'!$E$5="New Project",0,IFERROR(-HLOOKUP('Investment Appraisal (3)'!S19,'I&amp;E Summary (3)'!8:92,85,FALSE),0))</f>
        <v>0</v>
      </c>
      <c r="T128" s="439">
        <f>IF('Inputs (3)'!$E$5="New Project",0,IFERROR(-HLOOKUP('Investment Appraisal (3)'!T19,'I&amp;E Summary (3)'!8:92,85,FALSE),0))</f>
        <v>0</v>
      </c>
      <c r="U128" s="439">
        <f>IF('Inputs (3)'!$E$5="New Project",0,IFERROR(-HLOOKUP('Investment Appraisal (3)'!U19,'I&amp;E Summary (3)'!8:92,85,FALSE),0))</f>
        <v>0</v>
      </c>
      <c r="V128" s="439">
        <f>IF('Inputs (3)'!$E$5="New Project",0,IFERROR(-HLOOKUP('Investment Appraisal (3)'!V19,'I&amp;E Summary (3)'!8:92,85,FALSE),0))</f>
        <v>0</v>
      </c>
      <c r="W128" s="439">
        <f>IF('Inputs (3)'!$E$5="New Project",0,IFERROR(-HLOOKUP('Investment Appraisal (3)'!W19,'I&amp;E Summary (3)'!8:92,85,FALSE),0))</f>
        <v>0</v>
      </c>
      <c r="X128" s="439">
        <f>IF('Inputs (3)'!$E$5="New Project",0,IFERROR(-HLOOKUP('Investment Appraisal (3)'!X19,'I&amp;E Summary (3)'!8:92,85,FALSE),0))</f>
        <v>0</v>
      </c>
      <c r="Y128" s="439">
        <f>IF('Inputs (3)'!$E$5="New Project",0,IFERROR(-HLOOKUP('Investment Appraisal (3)'!Y19,'I&amp;E Summary (3)'!8:92,85,FALSE),0))</f>
        <v>0</v>
      </c>
      <c r="Z128" s="439">
        <f>IF('Inputs (3)'!$E$5="New Project",0,IFERROR(-HLOOKUP('Investment Appraisal (3)'!Z19,'I&amp;E Summary (3)'!8:92,85,FALSE),0))</f>
        <v>0</v>
      </c>
      <c r="AA128" s="439">
        <f>IF('Inputs (3)'!$E$5="New Project",0,IFERROR(-HLOOKUP('Investment Appraisal (3)'!AA19,'I&amp;E Summary (3)'!8:92,85,FALSE),0))</f>
        <v>0</v>
      </c>
      <c r="AB128" s="439">
        <f>IF('Inputs (3)'!$E$5="New Project",0,IFERROR(-HLOOKUP('Investment Appraisal (3)'!AB19,'I&amp;E Summary (3)'!8:92,85,FALSE),0))</f>
        <v>0</v>
      </c>
      <c r="AC128" s="439">
        <f>IF('Inputs (3)'!$E$5="New Project",0,IFERROR(-HLOOKUP('Investment Appraisal (3)'!AC19,'I&amp;E Summary (3)'!8:92,85,FALSE),0))</f>
        <v>0</v>
      </c>
      <c r="AD128" s="439">
        <f>IF('Inputs (3)'!$E$5="New Project",0,IFERROR(-HLOOKUP('Investment Appraisal (3)'!AD19,'I&amp;E Summary (3)'!8:92,85,FALSE),0))</f>
        <v>0</v>
      </c>
      <c r="AE128" s="439">
        <f>IF('Inputs (3)'!$E$5="New Project",0,IFERROR(-HLOOKUP('Investment Appraisal (3)'!AE19,'I&amp;E Summary (3)'!8:92,85,FALSE),0))</f>
        <v>0</v>
      </c>
      <c r="AF128" s="439">
        <f>IF('Inputs (3)'!$E$5="New Project",0,IFERROR(-HLOOKUP('Investment Appraisal (3)'!AF19,'I&amp;E Summary (3)'!8:92,85,FALSE),0))</f>
        <v>0</v>
      </c>
      <c r="AG128" s="439">
        <f>IF('Inputs (3)'!$E$5="New Project",0,IFERROR(-HLOOKUP('Investment Appraisal (3)'!AG19,'I&amp;E Summary (3)'!8:92,85,FALSE),0))</f>
        <v>0</v>
      </c>
      <c r="AH128" s="439">
        <f>IF('Inputs (3)'!$E$5="New Project",0,IFERROR(-HLOOKUP('Investment Appraisal (3)'!AH19,'I&amp;E Summary (3)'!8:92,85,FALSE),0))</f>
        <v>0</v>
      </c>
      <c r="AI128" s="439">
        <f>IF('Inputs (3)'!$E$5="New Project",0,IFERROR(-HLOOKUP('Investment Appraisal (3)'!AI19,'I&amp;E Summary (3)'!8:92,85,FALSE),0))</f>
        <v>0</v>
      </c>
      <c r="AJ128" s="439">
        <f>IF('Inputs (3)'!$E$5="New Project",0,IFERROR(-HLOOKUP('Investment Appraisal (3)'!AJ19,'I&amp;E Summary (3)'!8:92,85,FALSE),0))</f>
        <v>0</v>
      </c>
      <c r="AK128" s="439">
        <f>IF('Inputs (3)'!$E$5="New Project",0,IFERROR(-HLOOKUP('Investment Appraisal (3)'!AK19,'I&amp;E Summary (3)'!8:92,85,FALSE),0))</f>
        <v>0</v>
      </c>
      <c r="AL128" s="439">
        <f>IF('Inputs (3)'!$E$5="New Project",0,IFERROR(-HLOOKUP('Investment Appraisal (3)'!AL19,'I&amp;E Summary (3)'!8:92,85,FALSE),0))</f>
        <v>0</v>
      </c>
      <c r="AM128" s="439">
        <f>IF('Inputs (3)'!$E$5="New Project",0,IFERROR(-HLOOKUP('Investment Appraisal (3)'!AM19,'I&amp;E Summary (3)'!8:92,85,FALSE),0))</f>
        <v>0</v>
      </c>
      <c r="AN128" s="439">
        <f>IF('Inputs (3)'!$E$5="New Project",0,IFERROR(-HLOOKUP('Investment Appraisal (3)'!AN19,'I&amp;E Summary (3)'!8:92,85,FALSE),0))</f>
        <v>0</v>
      </c>
      <c r="AO128" s="439">
        <f>IF('Inputs (3)'!$E$5="New Project",0,IFERROR(-HLOOKUP('Investment Appraisal (3)'!AO19,'I&amp;E Summary (3)'!8:92,85,FALSE),0))</f>
        <v>0</v>
      </c>
      <c r="AP128" s="439">
        <f>IF('Inputs (3)'!$E$5="New Project",0,IFERROR(-HLOOKUP('Investment Appraisal (3)'!AP19,'I&amp;E Summary (3)'!8:92,85,FALSE),0))</f>
        <v>0</v>
      </c>
      <c r="AQ128" s="439">
        <f>IF('Inputs (3)'!$E$5="New Project",0,IFERROR(-HLOOKUP('Investment Appraisal (3)'!AQ19,'I&amp;E Summary (3)'!8:92,85,FALSE),0))</f>
        <v>0</v>
      </c>
      <c r="AR128" s="439">
        <f>IF('Inputs (3)'!$E$5="New Project",0,IFERROR(-HLOOKUP('Investment Appraisal (3)'!AR19,'I&amp;E Summary (3)'!8:92,85,FALSE),0))</f>
        <v>0</v>
      </c>
      <c r="AS128" s="439">
        <f>IF('Inputs (3)'!$E$5="New Project",0,IFERROR(-HLOOKUP('Investment Appraisal (3)'!AS19,'I&amp;E Summary (3)'!8:92,85,FALSE),0))</f>
        <v>0</v>
      </c>
      <c r="AT128" s="439">
        <f>IF('Inputs (3)'!$E$5="New Project",0,IFERROR(-HLOOKUP('Investment Appraisal (3)'!AT19,'I&amp;E Summary (3)'!8:92,85,FALSE),0))</f>
        <v>0</v>
      </c>
      <c r="AU128" s="439">
        <f>IF('Inputs (3)'!$E$5="New Project",0,IFERROR(-HLOOKUP('Investment Appraisal (3)'!AU19,'I&amp;E Summary (3)'!8:92,85,FALSE),0))</f>
        <v>0</v>
      </c>
      <c r="AV128" s="439">
        <f>IF('Inputs (3)'!$E$5="New Project",0,IFERROR(-HLOOKUP('Investment Appraisal (3)'!AV19,'I&amp;E Summary (3)'!8:92,85,FALSE),0))</f>
        <v>0</v>
      </c>
      <c r="AW128" s="439">
        <f>IF('Inputs (3)'!$E$5="New Project",0,IFERROR(-HLOOKUP('Investment Appraisal (3)'!AW19,'I&amp;E Summary (3)'!8:92,85,FALSE),0))</f>
        <v>0</v>
      </c>
      <c r="AX128" s="439">
        <f>IF('Inputs (3)'!$E$5="New Project",0,IFERROR(-HLOOKUP('Investment Appraisal (3)'!AX19,'I&amp;E Summary (3)'!8:92,85,FALSE),0))</f>
        <v>0</v>
      </c>
      <c r="AY128" s="439">
        <f>IF('Inputs (3)'!$E$5="New Project",0,IFERROR(-HLOOKUP('Investment Appraisal (3)'!AY19,'I&amp;E Summary (3)'!8:92,85,FALSE),0))</f>
        <v>0</v>
      </c>
      <c r="AZ128" s="439">
        <f>IF('Inputs (3)'!$E$5="New Project",0,IFERROR(-HLOOKUP('Investment Appraisal (3)'!AZ19,'I&amp;E Summary (3)'!8:92,85,FALSE),0))</f>
        <v>0</v>
      </c>
      <c r="BA128" s="439">
        <f>IF('Inputs (3)'!$E$5="New Project",0,IFERROR(-HLOOKUP('Investment Appraisal (3)'!BA19,'I&amp;E Summary (3)'!8:92,85,FALSE),0))</f>
        <v>0</v>
      </c>
      <c r="BB128" s="439">
        <f>SUM(D128:BA128)</f>
        <v>0</v>
      </c>
    </row>
    <row r="129" spans="2:54" outlineLevel="1">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c r="AA129" s="439"/>
      <c r="AB129" s="439"/>
      <c r="AC129" s="439"/>
      <c r="AD129" s="439"/>
      <c r="AE129" s="439"/>
      <c r="AF129" s="439"/>
      <c r="AG129" s="439"/>
      <c r="AH129" s="439"/>
      <c r="AI129" s="439"/>
      <c r="AJ129" s="439"/>
      <c r="AK129" s="439"/>
      <c r="AL129" s="439"/>
      <c r="AM129" s="439"/>
      <c r="AN129" s="439"/>
      <c r="AO129" s="439"/>
      <c r="AP129" s="439"/>
      <c r="AQ129" s="439"/>
      <c r="AR129" s="439"/>
      <c r="AS129" s="439"/>
      <c r="AT129" s="439"/>
      <c r="AU129" s="439"/>
      <c r="AV129" s="439"/>
      <c r="AW129" s="439"/>
      <c r="AX129" s="439"/>
      <c r="AY129" s="439"/>
      <c r="AZ129" s="439"/>
      <c r="BA129" s="439"/>
      <c r="BB129" s="439"/>
    </row>
    <row r="130" spans="2:54" outlineLevel="1">
      <c r="B130" t="s">
        <v>434</v>
      </c>
      <c r="D130" s="439">
        <f>D127+D128</f>
        <v>4243.821783097741</v>
      </c>
      <c r="E130" s="439">
        <f t="shared" ref="E130:BA130" si="48">E127+E128</f>
        <v>4196.6917853697751</v>
      </c>
      <c r="F130" s="439">
        <f t="shared" si="48"/>
        <v>4148.6542531655696</v>
      </c>
      <c r="G130" s="439">
        <f t="shared" si="48"/>
        <v>2994.1996321278743</v>
      </c>
      <c r="H130" s="439">
        <f t="shared" si="48"/>
        <v>2529.5539975853935</v>
      </c>
      <c r="I130" s="439">
        <f t="shared" si="48"/>
        <v>2081.9672343067168</v>
      </c>
      <c r="J130" s="439">
        <f t="shared" si="48"/>
        <v>1389.8130959223329</v>
      </c>
      <c r="K130" s="439">
        <f t="shared" si="48"/>
        <v>877.46134638916874</v>
      </c>
      <c r="L130" s="439">
        <f t="shared" si="48"/>
        <v>328.86095874359324</v>
      </c>
      <c r="M130" s="439">
        <f t="shared" si="48"/>
        <v>26.770557858141046</v>
      </c>
      <c r="N130" s="439">
        <f t="shared" si="48"/>
        <v>-197.41382566036737</v>
      </c>
      <c r="O130" s="439">
        <f t="shared" si="48"/>
        <v>-431.19843789981144</v>
      </c>
      <c r="P130" s="439">
        <f t="shared" si="48"/>
        <v>-674.98315353492524</v>
      </c>
      <c r="Q130" s="439">
        <f t="shared" si="48"/>
        <v>-929.18424017579594</v>
      </c>
      <c r="R130" s="439">
        <f t="shared" si="48"/>
        <v>-1194.2350240862352</v>
      </c>
      <c r="S130" s="439">
        <f t="shared" si="48"/>
        <v>-1470.5865827707576</v>
      </c>
      <c r="T130" s="439">
        <f t="shared" si="48"/>
        <v>-1758.7084655211461</v>
      </c>
      <c r="U130" s="439">
        <f t="shared" si="48"/>
        <v>-2059.0894430484777</v>
      </c>
      <c r="V130" s="439">
        <f t="shared" si="48"/>
        <v>-2372.2382873707193</v>
      </c>
      <c r="W130" s="439">
        <f t="shared" si="48"/>
        <v>-2698.6845831729279</v>
      </c>
      <c r="X130" s="439">
        <f t="shared" si="48"/>
        <v>-3038.9795719059412</v>
      </c>
      <c r="Y130" s="439">
        <f t="shared" si="48"/>
        <v>-3393.6970299402278</v>
      </c>
      <c r="Z130" s="439">
        <f t="shared" si="48"/>
        <v>-3763.4341821444277</v>
      </c>
      <c r="AA130" s="439">
        <f t="shared" si="48"/>
        <v>-4148.8126523130895</v>
      </c>
      <c r="AB130" s="439">
        <f t="shared" si="48"/>
        <v>-4550.4794519252428</v>
      </c>
      <c r="AC130" s="439">
        <f t="shared" si="48"/>
        <v>-4969.1080087749651</v>
      </c>
      <c r="AD130" s="439">
        <f t="shared" si="48"/>
        <v>-5405.3992370768829</v>
      </c>
      <c r="AE130" s="439">
        <f t="shared" si="48"/>
        <v>-5860.0826507138972</v>
      </c>
      <c r="AF130" s="439">
        <f t="shared" si="48"/>
        <v>-6333.9175213613362</v>
      </c>
      <c r="AG130" s="439">
        <f t="shared" si="48"/>
        <v>-6827.6940832913206</v>
      </c>
      <c r="AH130" s="439">
        <f t="shared" si="48"/>
        <v>-7342.2347867334183</v>
      </c>
      <c r="AI130" s="439">
        <f t="shared" si="48"/>
        <v>-7878.395601743101</v>
      </c>
      <c r="AJ130" s="439">
        <f t="shared" si="48"/>
        <v>-8437.0673746076209</v>
      </c>
      <c r="AK130" s="439">
        <f t="shared" si="48"/>
        <v>-9019.1772389004364</v>
      </c>
      <c r="AL130" s="439">
        <f t="shared" si="48"/>
        <v>-9625.6900833800792</v>
      </c>
      <c r="AM130" s="439">
        <f t="shared" si="48"/>
        <v>-10257.610079017255</v>
      </c>
      <c r="AN130" s="439">
        <f t="shared" si="48"/>
        <v>-10915.982267525706</v>
      </c>
      <c r="AO130" s="439">
        <f t="shared" si="48"/>
        <v>-11601.894213867696</v>
      </c>
      <c r="AP130" s="439">
        <f t="shared" si="48"/>
        <v>-12316.477725303888</v>
      </c>
      <c r="AQ130" s="439">
        <f t="shared" si="48"/>
        <v>-13060.910639660635</v>
      </c>
      <c r="AR130" s="439">
        <f t="shared" si="48"/>
        <v>-13836.418685594825</v>
      </c>
      <c r="AS130" s="439">
        <f t="shared" si="48"/>
        <v>-14644.277417747951</v>
      </c>
      <c r="AT130" s="439">
        <f t="shared" si="48"/>
        <v>-15485.814229796893</v>
      </c>
      <c r="AU130" s="439">
        <f t="shared" si="48"/>
        <v>-16362.410448529885</v>
      </c>
      <c r="AV130" s="439">
        <f t="shared" si="48"/>
        <v>-17275.503512200994</v>
      </c>
      <c r="AW130" s="439">
        <f t="shared" si="48"/>
        <v>-18226.58923654749</v>
      </c>
      <c r="AX130" s="439">
        <f t="shared" si="48"/>
        <v>-19217.224171989874</v>
      </c>
      <c r="AY130" s="439">
        <f t="shared" si="48"/>
        <v>-20249.028055675295</v>
      </c>
      <c r="AZ130" s="439">
        <f t="shared" si="48"/>
        <v>-21323.686362172437</v>
      </c>
      <c r="BA130" s="439">
        <f t="shared" si="48"/>
        <v>-22442.952956777946</v>
      </c>
      <c r="BB130" s="439">
        <f>SUM(D130:BA130)</f>
        <v>-318779.47687589558</v>
      </c>
    </row>
    <row r="131" spans="2:54" outlineLevel="1">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c r="AA131" s="439"/>
      <c r="AB131" s="439"/>
      <c r="AC131" s="439"/>
      <c r="AD131" s="439"/>
      <c r="AE131" s="439"/>
      <c r="AF131" s="439"/>
      <c r="AG131" s="439"/>
      <c r="AH131" s="439"/>
      <c r="AI131" s="439"/>
      <c r="AJ131" s="439"/>
      <c r="AK131" s="439"/>
      <c r="AL131" s="439"/>
      <c r="AM131" s="439"/>
      <c r="AN131" s="439"/>
      <c r="AO131" s="439"/>
      <c r="AP131" s="439"/>
      <c r="AQ131" s="439"/>
      <c r="AR131" s="439"/>
      <c r="AS131" s="439"/>
      <c r="AT131" s="439"/>
      <c r="AU131" s="439"/>
      <c r="AV131" s="439"/>
      <c r="AW131" s="439"/>
      <c r="AX131" s="439"/>
      <c r="AY131" s="439"/>
      <c r="AZ131" s="439"/>
      <c r="BA131" s="439"/>
      <c r="BB131" s="439"/>
    </row>
    <row r="132" spans="2:54" outlineLevel="1">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c r="AA132" s="439"/>
      <c r="AB132" s="439"/>
      <c r="AC132" s="439"/>
      <c r="AD132" s="439"/>
      <c r="AE132" s="439"/>
      <c r="AF132" s="439"/>
      <c r="AG132" s="439"/>
      <c r="AH132" s="439"/>
      <c r="AI132" s="439"/>
      <c r="AJ132" s="439"/>
      <c r="AK132" s="439"/>
      <c r="AL132" s="439"/>
      <c r="AM132" s="439"/>
      <c r="AN132" s="439"/>
      <c r="AO132" s="439"/>
      <c r="AP132" s="439"/>
      <c r="AQ132" s="439"/>
      <c r="AR132" s="439"/>
      <c r="AS132" s="439"/>
      <c r="AT132" s="439"/>
      <c r="AU132" s="439"/>
      <c r="AV132" s="439"/>
      <c r="AW132" s="439"/>
      <c r="AX132" s="439"/>
      <c r="AY132" s="439"/>
      <c r="AZ132" s="439"/>
      <c r="BA132" s="439"/>
      <c r="BB132" s="439"/>
    </row>
    <row r="133" spans="2:54" outlineLevel="1">
      <c r="B133" t="s">
        <v>116</v>
      </c>
      <c r="D133" s="439">
        <f t="shared" ref="D133:AI133" si="49">IFERROR((D117+D118-D130-D132+D32),0)</f>
        <v>-13806.321783097741</v>
      </c>
      <c r="E133" s="439">
        <f t="shared" si="49"/>
        <v>-22811.691785369774</v>
      </c>
      <c r="F133" s="439">
        <f t="shared" si="49"/>
        <v>-6638.6542531655696</v>
      </c>
      <c r="G133" s="439">
        <f t="shared" si="49"/>
        <v>-3759.1996321278743</v>
      </c>
      <c r="H133" s="439">
        <f t="shared" si="49"/>
        <v>-2529.5539975853935</v>
      </c>
      <c r="I133" s="439">
        <f t="shared" si="49"/>
        <v>-2081.9672343067168</v>
      </c>
      <c r="J133" s="439">
        <f t="shared" si="49"/>
        <v>-1389.8130959223329</v>
      </c>
      <c r="K133" s="439">
        <f t="shared" si="49"/>
        <v>-877.46134638916874</v>
      </c>
      <c r="L133" s="439">
        <f t="shared" si="49"/>
        <v>-329.37372220946196</v>
      </c>
      <c r="M133" s="439">
        <f t="shared" si="49"/>
        <v>-26.770557858141046</v>
      </c>
      <c r="N133" s="439">
        <f t="shared" si="49"/>
        <v>197.41382566036737</v>
      </c>
      <c r="O133" s="439">
        <f t="shared" si="49"/>
        <v>431.19843789981144</v>
      </c>
      <c r="P133" s="439">
        <f t="shared" si="49"/>
        <v>674.98315353492524</v>
      </c>
      <c r="Q133" s="439">
        <f t="shared" si="49"/>
        <v>925.15035120550385</v>
      </c>
      <c r="R133" s="439">
        <f t="shared" si="49"/>
        <v>1194.2350240862352</v>
      </c>
      <c r="S133" s="439">
        <f t="shared" si="49"/>
        <v>1470.5865827707576</v>
      </c>
      <c r="T133" s="439">
        <f t="shared" si="49"/>
        <v>1758.7084655211461</v>
      </c>
      <c r="U133" s="439">
        <f t="shared" si="49"/>
        <v>2059.0894430484777</v>
      </c>
      <c r="V133" s="439">
        <f t="shared" si="49"/>
        <v>2371.5819067832322</v>
      </c>
      <c r="W133" s="439">
        <f t="shared" si="49"/>
        <v>2698.6845831729279</v>
      </c>
      <c r="X133" s="439">
        <f t="shared" si="49"/>
        <v>3038.9795719059412</v>
      </c>
      <c r="Y133" s="439">
        <f t="shared" si="49"/>
        <v>3393.6970299402278</v>
      </c>
      <c r="Z133" s="439">
        <f t="shared" si="49"/>
        <v>3763.4341821444277</v>
      </c>
      <c r="AA133" s="439">
        <f t="shared" si="49"/>
        <v>4132.0325118339206</v>
      </c>
      <c r="AB133" s="439">
        <f t="shared" si="49"/>
        <v>4550.4794519252428</v>
      </c>
      <c r="AC133" s="439">
        <f t="shared" si="49"/>
        <v>4969.1080087749651</v>
      </c>
      <c r="AD133" s="439">
        <f t="shared" si="49"/>
        <v>5405.3992370768829</v>
      </c>
      <c r="AE133" s="439">
        <f t="shared" si="49"/>
        <v>5860.0826507138972</v>
      </c>
      <c r="AF133" s="439">
        <f t="shared" si="49"/>
        <v>6333.0772987161836</v>
      </c>
      <c r="AG133" s="439">
        <f t="shared" si="49"/>
        <v>6827.6940832913206</v>
      </c>
      <c r="AH133" s="439">
        <f t="shared" si="49"/>
        <v>7342.2347867334183</v>
      </c>
      <c r="AI133" s="439">
        <f t="shared" si="49"/>
        <v>7878.395601743101</v>
      </c>
      <c r="AJ133" s="439">
        <f t="shared" ref="AJ133:BA133" si="50">IFERROR((AJ117+AJ118-AJ130-AJ132+AJ32),0)</f>
        <v>8437.0673746076209</v>
      </c>
      <c r="AK133" s="439">
        <f t="shared" si="50"/>
        <v>9009.06279260872</v>
      </c>
      <c r="AL133" s="439">
        <f t="shared" si="50"/>
        <v>9625.6900833800792</v>
      </c>
      <c r="AM133" s="439">
        <f t="shared" si="50"/>
        <v>10257.610079017255</v>
      </c>
      <c r="AN133" s="439">
        <f t="shared" si="50"/>
        <v>10915.982267525706</v>
      </c>
      <c r="AO133" s="439">
        <f t="shared" si="50"/>
        <v>11601.894213867696</v>
      </c>
      <c r="AP133" s="439">
        <f t="shared" si="50"/>
        <v>12315.402169282144</v>
      </c>
      <c r="AQ133" s="439">
        <f t="shared" si="50"/>
        <v>13060.910639660635</v>
      </c>
      <c r="AR133" s="439">
        <f t="shared" si="50"/>
        <v>13836.418685594825</v>
      </c>
      <c r="AS133" s="439">
        <f t="shared" si="50"/>
        <v>14644.277417747951</v>
      </c>
      <c r="AT133" s="439">
        <f t="shared" si="50"/>
        <v>15485.814229796893</v>
      </c>
      <c r="AU133" s="439">
        <f t="shared" si="50"/>
        <v>16318.641277504101</v>
      </c>
      <c r="AV133" s="439">
        <f t="shared" si="50"/>
        <v>17275.503512200994</v>
      </c>
      <c r="AW133" s="439">
        <f t="shared" si="50"/>
        <v>18226.58923654749</v>
      </c>
      <c r="AX133" s="439">
        <f t="shared" si="50"/>
        <v>19217.224171989874</v>
      </c>
      <c r="AY133" s="439">
        <f t="shared" si="50"/>
        <v>20249.028055675295</v>
      </c>
      <c r="AZ133" s="439">
        <f t="shared" si="50"/>
        <v>21322.309559532587</v>
      </c>
      <c r="BA133" s="439">
        <f t="shared" si="50"/>
        <v>22442.952956777946</v>
      </c>
      <c r="BB133" s="439">
        <f>SUM(D133:BA133)</f>
        <v>287267.81750376854</v>
      </c>
    </row>
    <row r="134" spans="2:54" outlineLevel="1">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c r="AA134" s="439"/>
      <c r="AB134" s="439"/>
      <c r="AC134" s="439"/>
      <c r="AD134" s="439"/>
      <c r="AE134" s="439"/>
      <c r="AF134" s="439"/>
      <c r="AG134" s="439"/>
      <c r="AH134" s="439"/>
      <c r="AI134" s="439"/>
      <c r="AJ134" s="439"/>
      <c r="AK134" s="439"/>
      <c r="AL134" s="439"/>
      <c r="AM134" s="439"/>
      <c r="AN134" s="439"/>
      <c r="AO134" s="439"/>
      <c r="AP134" s="439"/>
      <c r="AQ134" s="439"/>
      <c r="AR134" s="439"/>
      <c r="AS134" s="439"/>
      <c r="AT134" s="439"/>
      <c r="AU134" s="439"/>
      <c r="AV134" s="439"/>
      <c r="AW134" s="439"/>
      <c r="AX134" s="439"/>
      <c r="AY134" s="439"/>
      <c r="AZ134" s="439"/>
      <c r="BA134" s="439"/>
      <c r="BB134" s="439"/>
    </row>
    <row r="135" spans="2:54" outlineLevel="1">
      <c r="B135" t="s">
        <v>435</v>
      </c>
      <c r="D135" s="439">
        <f t="shared" ref="D135:AI135" si="51">IFERROR(D133/((1+$Q$13)^D20),0)</f>
        <v>-13404.195905920136</v>
      </c>
      <c r="E135" s="439">
        <f t="shared" si="51"/>
        <v>-21502.20735730962</v>
      </c>
      <c r="F135" s="439">
        <f t="shared" si="51"/>
        <v>-6075.3090691138495</v>
      </c>
      <c r="G135" s="439">
        <f t="shared" si="51"/>
        <v>-3340.0001836750389</v>
      </c>
      <c r="H135" s="439">
        <f t="shared" si="51"/>
        <v>-2182.0154988912391</v>
      </c>
      <c r="I135" s="439">
        <f t="shared" si="51"/>
        <v>-1743.6147816630846</v>
      </c>
      <c r="J135" s="439">
        <f t="shared" si="51"/>
        <v>-1130.045230648275</v>
      </c>
      <c r="K135" s="439">
        <f t="shared" si="51"/>
        <v>-692.67608959314884</v>
      </c>
      <c r="L135" s="439">
        <f t="shared" si="51"/>
        <v>-252.43753189563333</v>
      </c>
      <c r="M135" s="439">
        <f t="shared" si="51"/>
        <v>-19.919809200633463</v>
      </c>
      <c r="N135" s="439">
        <f t="shared" si="51"/>
        <v>142.6159479518081</v>
      </c>
      <c r="O135" s="439">
        <f t="shared" si="51"/>
        <v>302.43390871356695</v>
      </c>
      <c r="P135" s="439">
        <f t="shared" si="51"/>
        <v>459.63068287242828</v>
      </c>
      <c r="Q135" s="439">
        <f t="shared" si="51"/>
        <v>611.63337024130772</v>
      </c>
      <c r="R135" s="439">
        <f t="shared" si="51"/>
        <v>766.53401820935699</v>
      </c>
      <c r="S135" s="439">
        <f t="shared" si="51"/>
        <v>916.42093964342041</v>
      </c>
      <c r="T135" s="439">
        <f t="shared" si="51"/>
        <v>1064.0475450867152</v>
      </c>
      <c r="U135" s="439">
        <f t="shared" si="51"/>
        <v>1209.4980354462907</v>
      </c>
      <c r="V135" s="439">
        <f t="shared" si="51"/>
        <v>1352.4800228784586</v>
      </c>
      <c r="W135" s="439">
        <f t="shared" si="51"/>
        <v>1494.1962218993058</v>
      </c>
      <c r="X135" s="439">
        <f t="shared" si="51"/>
        <v>1633.6012683804734</v>
      </c>
      <c r="Y135" s="439">
        <f t="shared" si="51"/>
        <v>1771.1450301933082</v>
      </c>
      <c r="Z135" s="439">
        <f t="shared" si="51"/>
        <v>1906.901045850838</v>
      </c>
      <c r="AA135" s="439">
        <f t="shared" si="51"/>
        <v>2032.6861922227888</v>
      </c>
      <c r="AB135" s="439">
        <f t="shared" si="51"/>
        <v>2173.3343290502407</v>
      </c>
      <c r="AC135" s="439">
        <f t="shared" si="51"/>
        <v>2304.1491837413969</v>
      </c>
      <c r="AD135" s="439">
        <f t="shared" si="51"/>
        <v>2433.4515785754033</v>
      </c>
      <c r="AE135" s="439">
        <f t="shared" si="51"/>
        <v>2561.3058982843713</v>
      </c>
      <c r="AF135" s="439">
        <f t="shared" si="51"/>
        <v>2687.4183138836888</v>
      </c>
      <c r="AG135" s="439">
        <f t="shared" si="51"/>
        <v>2812.9195603411217</v>
      </c>
      <c r="AH135" s="439">
        <f t="shared" si="51"/>
        <v>2936.7995314478312</v>
      </c>
      <c r="AI135" s="439">
        <f t="shared" si="51"/>
        <v>3059.4727817386311</v>
      </c>
      <c r="AJ135" s="439">
        <f t="shared" ref="AJ135:BA135" si="52">IFERROR(AJ133/((1+$Q$13)^AJ20),0)</f>
        <v>3180.9958456979411</v>
      </c>
      <c r="AK135" s="439">
        <f t="shared" si="52"/>
        <v>3297.7214866955987</v>
      </c>
      <c r="AL135" s="439">
        <f t="shared" si="52"/>
        <v>3420.8104480821121</v>
      </c>
      <c r="AM135" s="439">
        <f t="shared" si="52"/>
        <v>3539.208080849236</v>
      </c>
      <c r="AN135" s="439">
        <f t="shared" si="52"/>
        <v>3656.6677996506655</v>
      </c>
      <c r="AO135" s="439">
        <f t="shared" si="52"/>
        <v>3773.2394154603771</v>
      </c>
      <c r="AP135" s="439">
        <f t="shared" si="52"/>
        <v>3888.6319053302418</v>
      </c>
      <c r="AQ135" s="439">
        <f t="shared" si="52"/>
        <v>4003.9115033233652</v>
      </c>
      <c r="AR135" s="439">
        <f t="shared" si="52"/>
        <v>4118.1056309510859</v>
      </c>
      <c r="AS135" s="439">
        <f t="shared" si="52"/>
        <v>4231.5990391177429</v>
      </c>
      <c r="AT135" s="439">
        <f t="shared" si="52"/>
        <v>4344.4357896314432</v>
      </c>
      <c r="AU135" s="439">
        <f t="shared" si="52"/>
        <v>4444.7374123643658</v>
      </c>
      <c r="AV135" s="439">
        <f t="shared" si="52"/>
        <v>4568.3103736059647</v>
      </c>
      <c r="AW135" s="439">
        <f t="shared" si="52"/>
        <v>4679.431236538112</v>
      </c>
      <c r="AX135" s="439">
        <f t="shared" si="52"/>
        <v>4790.0615634043888</v>
      </c>
      <c r="AY135" s="439">
        <f t="shared" si="52"/>
        <v>4900.2405098550689</v>
      </c>
      <c r="AZ135" s="439">
        <f t="shared" si="52"/>
        <v>5009.682861038078</v>
      </c>
      <c r="BA135" s="439">
        <f t="shared" si="52"/>
        <v>5119.3964608294418</v>
      </c>
      <c r="BB135" s="439">
        <f>SUM(D135:BA135)</f>
        <v>61257.441311167313</v>
      </c>
    </row>
    <row r="136" spans="2:54" outlineLevel="1"/>
    <row r="137" spans="2:54" outlineLevel="1">
      <c r="B137" s="72" t="s">
        <v>122</v>
      </c>
      <c r="D137" s="439">
        <f>D133</f>
        <v>-13806.321783097741</v>
      </c>
      <c r="E137" s="439">
        <f>E133+D137</f>
        <v>-36618.013568467519</v>
      </c>
      <c r="F137" s="439">
        <f t="shared" ref="F137:BA137" si="53">F133+E137</f>
        <v>-43256.667821633091</v>
      </c>
      <c r="G137" s="439">
        <f t="shared" si="53"/>
        <v>-47015.867453760962</v>
      </c>
      <c r="H137" s="439">
        <f t="shared" si="53"/>
        <v>-49545.421451346352</v>
      </c>
      <c r="I137" s="439">
        <f t="shared" si="53"/>
        <v>-51627.388685653066</v>
      </c>
      <c r="J137" s="439">
        <f t="shared" si="53"/>
        <v>-53017.201781575401</v>
      </c>
      <c r="K137" s="439">
        <f t="shared" si="53"/>
        <v>-53894.663127964566</v>
      </c>
      <c r="L137" s="439">
        <f t="shared" si="53"/>
        <v>-54224.03685017403</v>
      </c>
      <c r="M137" s="439">
        <f t="shared" si="53"/>
        <v>-54250.807408032175</v>
      </c>
      <c r="N137" s="439">
        <f t="shared" si="53"/>
        <v>-54053.393582371806</v>
      </c>
      <c r="O137" s="439">
        <f>O133+N137</f>
        <v>-53622.195144471996</v>
      </c>
      <c r="P137" s="439">
        <f t="shared" si="53"/>
        <v>-52947.211990937074</v>
      </c>
      <c r="Q137" s="439">
        <f t="shared" si="53"/>
        <v>-52022.061639731568</v>
      </c>
      <c r="R137" s="439">
        <f t="shared" si="53"/>
        <v>-50827.826615645332</v>
      </c>
      <c r="S137" s="439">
        <f>S133+R137</f>
        <v>-49357.240032874572</v>
      </c>
      <c r="T137" s="439">
        <f t="shared" si="53"/>
        <v>-47598.531567353428</v>
      </c>
      <c r="U137" s="439">
        <f t="shared" si="53"/>
        <v>-45539.442124304951</v>
      </c>
      <c r="V137" s="439">
        <f t="shared" si="53"/>
        <v>-43167.860217521717</v>
      </c>
      <c r="W137" s="439">
        <f t="shared" si="53"/>
        <v>-40469.175634348787</v>
      </c>
      <c r="X137" s="439">
        <f t="shared" si="53"/>
        <v>-37430.196062442847</v>
      </c>
      <c r="Y137" s="439">
        <f t="shared" si="53"/>
        <v>-34036.499032502616</v>
      </c>
      <c r="Z137" s="439">
        <f t="shared" si="53"/>
        <v>-30273.064850358187</v>
      </c>
      <c r="AA137" s="439">
        <f t="shared" si="53"/>
        <v>-26141.032338524266</v>
      </c>
      <c r="AB137" s="439">
        <f t="shared" si="53"/>
        <v>-21590.552886599024</v>
      </c>
      <c r="AC137" s="439">
        <f t="shared" si="53"/>
        <v>-16621.444877824058</v>
      </c>
      <c r="AD137" s="439">
        <f t="shared" si="53"/>
        <v>-11216.045640747176</v>
      </c>
      <c r="AE137" s="439">
        <f t="shared" si="53"/>
        <v>-5355.9629900332784</v>
      </c>
      <c r="AF137" s="439">
        <f t="shared" si="53"/>
        <v>977.11430868290518</v>
      </c>
      <c r="AG137" s="439">
        <f t="shared" si="53"/>
        <v>7804.8083919742257</v>
      </c>
      <c r="AH137" s="439">
        <f t="shared" si="53"/>
        <v>15147.043178707645</v>
      </c>
      <c r="AI137" s="439">
        <f t="shared" si="53"/>
        <v>23025.438780450746</v>
      </c>
      <c r="AJ137" s="439">
        <f t="shared" si="53"/>
        <v>31462.506155058367</v>
      </c>
      <c r="AK137" s="439">
        <f t="shared" si="53"/>
        <v>40471.568947667089</v>
      </c>
      <c r="AL137" s="439">
        <f t="shared" si="53"/>
        <v>50097.259031047171</v>
      </c>
      <c r="AM137" s="439">
        <f t="shared" si="53"/>
        <v>60354.869110064428</v>
      </c>
      <c r="AN137" s="439">
        <f t="shared" si="53"/>
        <v>71270.851377590137</v>
      </c>
      <c r="AO137" s="439">
        <f t="shared" si="53"/>
        <v>82872.745591457831</v>
      </c>
      <c r="AP137" s="439">
        <f t="shared" si="53"/>
        <v>95188.147760739972</v>
      </c>
      <c r="AQ137" s="439">
        <f t="shared" si="53"/>
        <v>108249.05840040061</v>
      </c>
      <c r="AR137" s="439">
        <f t="shared" si="53"/>
        <v>122085.47708599543</v>
      </c>
      <c r="AS137" s="439">
        <f t="shared" si="53"/>
        <v>136729.75450374337</v>
      </c>
      <c r="AT137" s="439">
        <f t="shared" si="53"/>
        <v>152215.56873354028</v>
      </c>
      <c r="AU137" s="439">
        <f t="shared" si="53"/>
        <v>168534.21001104437</v>
      </c>
      <c r="AV137" s="439">
        <f t="shared" si="53"/>
        <v>185809.71352324536</v>
      </c>
      <c r="AW137" s="439">
        <f t="shared" si="53"/>
        <v>204036.30275979286</v>
      </c>
      <c r="AX137" s="439">
        <f t="shared" si="53"/>
        <v>223253.52693178272</v>
      </c>
      <c r="AY137" s="439">
        <f t="shared" si="53"/>
        <v>243502.55498745802</v>
      </c>
      <c r="AZ137" s="439">
        <f t="shared" si="53"/>
        <v>264824.8645469906</v>
      </c>
      <c r="BA137" s="439">
        <f t="shared" si="53"/>
        <v>287267.81750376854</v>
      </c>
    </row>
    <row r="138" spans="2:54" outlineLevel="1">
      <c r="B138" s="72" t="s">
        <v>124</v>
      </c>
      <c r="D138" s="439">
        <f>IF(D137&gt;0,1,0)</f>
        <v>0</v>
      </c>
      <c r="E138" s="439">
        <f>IF(E137&gt;0,1,0)</f>
        <v>0</v>
      </c>
      <c r="F138" s="439">
        <f t="shared" ref="F138:BA138" si="54">IF(F137&gt;0,1,0)</f>
        <v>0</v>
      </c>
      <c r="G138" s="439">
        <f t="shared" si="54"/>
        <v>0</v>
      </c>
      <c r="H138" s="439">
        <f t="shared" si="54"/>
        <v>0</v>
      </c>
      <c r="I138" s="439">
        <f t="shared" si="54"/>
        <v>0</v>
      </c>
      <c r="J138" s="439">
        <f t="shared" si="54"/>
        <v>0</v>
      </c>
      <c r="K138" s="439">
        <f t="shared" si="54"/>
        <v>0</v>
      </c>
      <c r="L138" s="439">
        <f t="shared" si="54"/>
        <v>0</v>
      </c>
      <c r="M138" s="439">
        <f t="shared" si="54"/>
        <v>0</v>
      </c>
      <c r="N138" s="439">
        <f t="shared" si="54"/>
        <v>0</v>
      </c>
      <c r="O138" s="439">
        <f t="shared" si="54"/>
        <v>0</v>
      </c>
      <c r="P138" s="439">
        <f t="shared" si="54"/>
        <v>0</v>
      </c>
      <c r="Q138" s="439">
        <f t="shared" si="54"/>
        <v>0</v>
      </c>
      <c r="R138" s="439">
        <f t="shared" si="54"/>
        <v>0</v>
      </c>
      <c r="S138" s="439">
        <f t="shared" si="54"/>
        <v>0</v>
      </c>
      <c r="T138" s="439">
        <f t="shared" si="54"/>
        <v>0</v>
      </c>
      <c r="U138" s="439">
        <f t="shared" si="54"/>
        <v>0</v>
      </c>
      <c r="V138" s="439">
        <f t="shared" si="54"/>
        <v>0</v>
      </c>
      <c r="W138" s="439">
        <f t="shared" si="54"/>
        <v>0</v>
      </c>
      <c r="X138" s="439">
        <f t="shared" si="54"/>
        <v>0</v>
      </c>
      <c r="Y138" s="439">
        <f t="shared" si="54"/>
        <v>0</v>
      </c>
      <c r="Z138" s="439">
        <f t="shared" si="54"/>
        <v>0</v>
      </c>
      <c r="AA138" s="439">
        <f t="shared" si="54"/>
        <v>0</v>
      </c>
      <c r="AB138" s="439">
        <f t="shared" si="54"/>
        <v>0</v>
      </c>
      <c r="AC138" s="439">
        <f t="shared" si="54"/>
        <v>0</v>
      </c>
      <c r="AD138" s="439">
        <f t="shared" si="54"/>
        <v>0</v>
      </c>
      <c r="AE138" s="439">
        <f t="shared" si="54"/>
        <v>0</v>
      </c>
      <c r="AF138" s="439">
        <f t="shared" si="54"/>
        <v>1</v>
      </c>
      <c r="AG138" s="439">
        <f t="shared" si="54"/>
        <v>1</v>
      </c>
      <c r="AH138" s="439">
        <f t="shared" si="54"/>
        <v>1</v>
      </c>
      <c r="AI138" s="439">
        <f t="shared" si="54"/>
        <v>1</v>
      </c>
      <c r="AJ138" s="439">
        <f t="shared" si="54"/>
        <v>1</v>
      </c>
      <c r="AK138" s="439">
        <f t="shared" si="54"/>
        <v>1</v>
      </c>
      <c r="AL138" s="439">
        <f t="shared" si="54"/>
        <v>1</v>
      </c>
      <c r="AM138" s="439">
        <f t="shared" si="54"/>
        <v>1</v>
      </c>
      <c r="AN138" s="439">
        <f t="shared" si="54"/>
        <v>1</v>
      </c>
      <c r="AO138" s="439">
        <f t="shared" si="54"/>
        <v>1</v>
      </c>
      <c r="AP138" s="439">
        <f t="shared" si="54"/>
        <v>1</v>
      </c>
      <c r="AQ138" s="439">
        <f t="shared" si="54"/>
        <v>1</v>
      </c>
      <c r="AR138" s="439">
        <f t="shared" si="54"/>
        <v>1</v>
      </c>
      <c r="AS138" s="439">
        <f t="shared" si="54"/>
        <v>1</v>
      </c>
      <c r="AT138" s="439">
        <f t="shared" si="54"/>
        <v>1</v>
      </c>
      <c r="AU138" s="439">
        <f t="shared" si="54"/>
        <v>1</v>
      </c>
      <c r="AV138" s="439">
        <f t="shared" si="54"/>
        <v>1</v>
      </c>
      <c r="AW138" s="439">
        <f t="shared" si="54"/>
        <v>1</v>
      </c>
      <c r="AX138" s="439">
        <f t="shared" si="54"/>
        <v>1</v>
      </c>
      <c r="AY138" s="439">
        <f t="shared" si="54"/>
        <v>1</v>
      </c>
      <c r="AZ138" s="439">
        <f t="shared" si="54"/>
        <v>1</v>
      </c>
      <c r="BA138" s="439">
        <f t="shared" si="54"/>
        <v>1</v>
      </c>
    </row>
    <row r="139" spans="2:54" outlineLevel="1">
      <c r="B139" s="72" t="s">
        <v>116</v>
      </c>
      <c r="D139" s="439">
        <f>D138</f>
        <v>0</v>
      </c>
      <c r="E139" s="439">
        <f>D139+E138</f>
        <v>0</v>
      </c>
      <c r="F139" s="439">
        <f t="shared" ref="F139:BA139" si="55">E139+F138</f>
        <v>0</v>
      </c>
      <c r="G139" s="439">
        <f t="shared" si="55"/>
        <v>0</v>
      </c>
      <c r="H139" s="439">
        <f t="shared" si="55"/>
        <v>0</v>
      </c>
      <c r="I139" s="439">
        <f t="shared" si="55"/>
        <v>0</v>
      </c>
      <c r="J139" s="439">
        <f t="shared" si="55"/>
        <v>0</v>
      </c>
      <c r="K139" s="439">
        <f t="shared" si="55"/>
        <v>0</v>
      </c>
      <c r="L139" s="439">
        <f t="shared" si="55"/>
        <v>0</v>
      </c>
      <c r="M139" s="439">
        <f t="shared" si="55"/>
        <v>0</v>
      </c>
      <c r="N139" s="439">
        <f t="shared" si="55"/>
        <v>0</v>
      </c>
      <c r="O139" s="439">
        <f>N139+O138</f>
        <v>0</v>
      </c>
      <c r="P139" s="439">
        <f t="shared" si="55"/>
        <v>0</v>
      </c>
      <c r="Q139" s="439">
        <f t="shared" si="55"/>
        <v>0</v>
      </c>
      <c r="R139" s="439">
        <f t="shared" si="55"/>
        <v>0</v>
      </c>
      <c r="S139" s="439">
        <f>R139+S138</f>
        <v>0</v>
      </c>
      <c r="T139" s="439">
        <f t="shared" si="55"/>
        <v>0</v>
      </c>
      <c r="U139" s="439">
        <f t="shared" si="55"/>
        <v>0</v>
      </c>
      <c r="V139" s="439">
        <f t="shared" si="55"/>
        <v>0</v>
      </c>
      <c r="W139" s="439">
        <f t="shared" si="55"/>
        <v>0</v>
      </c>
      <c r="X139" s="439">
        <f t="shared" si="55"/>
        <v>0</v>
      </c>
      <c r="Y139" s="439">
        <f t="shared" si="55"/>
        <v>0</v>
      </c>
      <c r="Z139" s="439">
        <f t="shared" si="55"/>
        <v>0</v>
      </c>
      <c r="AA139" s="439">
        <f t="shared" si="55"/>
        <v>0</v>
      </c>
      <c r="AB139" s="439">
        <f t="shared" si="55"/>
        <v>0</v>
      </c>
      <c r="AC139" s="439">
        <f t="shared" si="55"/>
        <v>0</v>
      </c>
      <c r="AD139" s="439">
        <f t="shared" si="55"/>
        <v>0</v>
      </c>
      <c r="AE139" s="439">
        <f t="shared" si="55"/>
        <v>0</v>
      </c>
      <c r="AF139" s="439">
        <f t="shared" si="55"/>
        <v>1</v>
      </c>
      <c r="AG139" s="439">
        <f t="shared" si="55"/>
        <v>2</v>
      </c>
      <c r="AH139" s="439">
        <f t="shared" si="55"/>
        <v>3</v>
      </c>
      <c r="AI139" s="439">
        <f t="shared" si="55"/>
        <v>4</v>
      </c>
      <c r="AJ139" s="439">
        <f t="shared" si="55"/>
        <v>5</v>
      </c>
      <c r="AK139" s="439">
        <f t="shared" si="55"/>
        <v>6</v>
      </c>
      <c r="AL139" s="439">
        <f t="shared" si="55"/>
        <v>7</v>
      </c>
      <c r="AM139" s="439">
        <f t="shared" si="55"/>
        <v>8</v>
      </c>
      <c r="AN139" s="439">
        <f t="shared" si="55"/>
        <v>9</v>
      </c>
      <c r="AO139" s="439">
        <f t="shared" si="55"/>
        <v>10</v>
      </c>
      <c r="AP139" s="439">
        <f t="shared" si="55"/>
        <v>11</v>
      </c>
      <c r="AQ139" s="439">
        <f t="shared" si="55"/>
        <v>12</v>
      </c>
      <c r="AR139" s="439">
        <f t="shared" si="55"/>
        <v>13</v>
      </c>
      <c r="AS139" s="439">
        <f t="shared" si="55"/>
        <v>14</v>
      </c>
      <c r="AT139" s="439">
        <f t="shared" si="55"/>
        <v>15</v>
      </c>
      <c r="AU139" s="439">
        <f t="shared" si="55"/>
        <v>16</v>
      </c>
      <c r="AV139" s="439">
        <f t="shared" si="55"/>
        <v>17</v>
      </c>
      <c r="AW139" s="439">
        <f t="shared" si="55"/>
        <v>18</v>
      </c>
      <c r="AX139" s="439">
        <f t="shared" si="55"/>
        <v>19</v>
      </c>
      <c r="AY139" s="439">
        <f t="shared" si="55"/>
        <v>20</v>
      </c>
      <c r="AZ139" s="439">
        <f t="shared" si="55"/>
        <v>21</v>
      </c>
      <c r="BA139" s="439">
        <f t="shared" si="55"/>
        <v>22</v>
      </c>
    </row>
    <row r="140" spans="2:54" outlineLevel="1">
      <c r="B140" s="72" t="s">
        <v>123</v>
      </c>
      <c r="D140" s="439">
        <f t="shared" ref="D140:AI140" si="56">D54</f>
        <v>1</v>
      </c>
      <c r="E140" s="439">
        <f t="shared" si="56"/>
        <v>2</v>
      </c>
      <c r="F140" s="439">
        <f t="shared" si="56"/>
        <v>3</v>
      </c>
      <c r="G140" s="439">
        <f t="shared" si="56"/>
        <v>4</v>
      </c>
      <c r="H140" s="439">
        <f t="shared" si="56"/>
        <v>5</v>
      </c>
      <c r="I140" s="439">
        <f t="shared" si="56"/>
        <v>6</v>
      </c>
      <c r="J140" s="439">
        <f t="shared" si="56"/>
        <v>7</v>
      </c>
      <c r="K140" s="439">
        <f t="shared" si="56"/>
        <v>8</v>
      </c>
      <c r="L140" s="439">
        <f t="shared" si="56"/>
        <v>9</v>
      </c>
      <c r="M140" s="439">
        <f t="shared" si="56"/>
        <v>10</v>
      </c>
      <c r="N140" s="439">
        <f t="shared" si="56"/>
        <v>11</v>
      </c>
      <c r="O140" s="439">
        <f t="shared" si="56"/>
        <v>12</v>
      </c>
      <c r="P140" s="439">
        <f t="shared" si="56"/>
        <v>13</v>
      </c>
      <c r="Q140" s="439">
        <f t="shared" si="56"/>
        <v>14</v>
      </c>
      <c r="R140" s="439">
        <f t="shared" si="56"/>
        <v>15</v>
      </c>
      <c r="S140" s="439">
        <f t="shared" si="56"/>
        <v>16</v>
      </c>
      <c r="T140" s="439">
        <f t="shared" si="56"/>
        <v>17</v>
      </c>
      <c r="U140" s="439">
        <f t="shared" si="56"/>
        <v>18</v>
      </c>
      <c r="V140" s="439">
        <f t="shared" si="56"/>
        <v>19</v>
      </c>
      <c r="W140" s="439">
        <f t="shared" si="56"/>
        <v>20</v>
      </c>
      <c r="X140" s="439">
        <f t="shared" si="56"/>
        <v>21</v>
      </c>
      <c r="Y140" s="439">
        <f t="shared" si="56"/>
        <v>22</v>
      </c>
      <c r="Z140" s="439">
        <f t="shared" si="56"/>
        <v>23</v>
      </c>
      <c r="AA140" s="439">
        <f t="shared" si="56"/>
        <v>24</v>
      </c>
      <c r="AB140" s="439">
        <f t="shared" si="56"/>
        <v>25</v>
      </c>
      <c r="AC140" s="439">
        <f t="shared" si="56"/>
        <v>26</v>
      </c>
      <c r="AD140" s="439">
        <f t="shared" si="56"/>
        <v>27</v>
      </c>
      <c r="AE140" s="439">
        <f t="shared" si="56"/>
        <v>28</v>
      </c>
      <c r="AF140" s="439">
        <f t="shared" si="56"/>
        <v>29</v>
      </c>
      <c r="AG140" s="439">
        <f t="shared" si="56"/>
        <v>30</v>
      </c>
      <c r="AH140" s="439">
        <f t="shared" si="56"/>
        <v>31</v>
      </c>
      <c r="AI140" s="439">
        <f t="shared" si="56"/>
        <v>32</v>
      </c>
      <c r="AJ140" s="439">
        <f t="shared" ref="AJ140:BA140" si="57">AJ54</f>
        <v>33</v>
      </c>
      <c r="AK140" s="439">
        <f t="shared" si="57"/>
        <v>34</v>
      </c>
      <c r="AL140" s="439">
        <f t="shared" si="57"/>
        <v>35</v>
      </c>
      <c r="AM140" s="439">
        <f t="shared" si="57"/>
        <v>36</v>
      </c>
      <c r="AN140" s="439">
        <f t="shared" si="57"/>
        <v>37</v>
      </c>
      <c r="AO140" s="439">
        <f t="shared" si="57"/>
        <v>38</v>
      </c>
      <c r="AP140" s="439">
        <f t="shared" si="57"/>
        <v>39</v>
      </c>
      <c r="AQ140" s="439">
        <f t="shared" si="57"/>
        <v>40</v>
      </c>
      <c r="AR140" s="439">
        <f t="shared" si="57"/>
        <v>41</v>
      </c>
      <c r="AS140" s="439">
        <f t="shared" si="57"/>
        <v>42</v>
      </c>
      <c r="AT140" s="439">
        <f t="shared" si="57"/>
        <v>43</v>
      </c>
      <c r="AU140" s="439">
        <f t="shared" si="57"/>
        <v>44</v>
      </c>
      <c r="AV140" s="439">
        <f t="shared" si="57"/>
        <v>45</v>
      </c>
      <c r="AW140" s="439">
        <f t="shared" si="57"/>
        <v>46</v>
      </c>
      <c r="AX140" s="439">
        <f t="shared" si="57"/>
        <v>47</v>
      </c>
      <c r="AY140" s="439">
        <f t="shared" si="57"/>
        <v>48</v>
      </c>
      <c r="AZ140" s="439">
        <f t="shared" si="57"/>
        <v>49</v>
      </c>
      <c r="BA140" s="439">
        <f t="shared" si="57"/>
        <v>50</v>
      </c>
    </row>
    <row r="141" spans="2:54" outlineLevel="1"/>
    <row r="142" spans="2:54" outlineLevel="1">
      <c r="B142" s="72" t="s">
        <v>122</v>
      </c>
      <c r="D142" s="439">
        <f>D135</f>
        <v>-13404.195905920136</v>
      </c>
      <c r="E142" s="439">
        <f>D142+E135</f>
        <v>-34906.40326322976</v>
      </c>
      <c r="F142" s="439">
        <f t="shared" ref="F142:BA142" si="58">E142+F135</f>
        <v>-40981.71233234361</v>
      </c>
      <c r="G142" s="439">
        <f t="shared" si="58"/>
        <v>-44321.712516018648</v>
      </c>
      <c r="H142" s="439">
        <f t="shared" si="58"/>
        <v>-46503.728014909888</v>
      </c>
      <c r="I142" s="439">
        <f t="shared" si="58"/>
        <v>-48247.342796572972</v>
      </c>
      <c r="J142" s="439">
        <f t="shared" si="58"/>
        <v>-49377.388027221248</v>
      </c>
      <c r="K142" s="439">
        <f t="shared" si="58"/>
        <v>-50070.064116814399</v>
      </c>
      <c r="L142" s="439">
        <f t="shared" si="58"/>
        <v>-50322.501648710029</v>
      </c>
      <c r="M142" s="439">
        <f t="shared" si="58"/>
        <v>-50342.421457910663</v>
      </c>
      <c r="N142" s="439">
        <f t="shared" si="58"/>
        <v>-50199.805509958853</v>
      </c>
      <c r="O142" s="439">
        <f>N142+O135</f>
        <v>-49897.371601245286</v>
      </c>
      <c r="P142" s="439">
        <f t="shared" si="58"/>
        <v>-49437.74091837286</v>
      </c>
      <c r="Q142" s="439">
        <f t="shared" si="58"/>
        <v>-48826.107548131549</v>
      </c>
      <c r="R142" s="439">
        <f t="shared" si="58"/>
        <v>-48059.573529922192</v>
      </c>
      <c r="S142" s="439">
        <f>R142+S135</f>
        <v>-47143.152590278769</v>
      </c>
      <c r="T142" s="439">
        <f t="shared" si="58"/>
        <v>-46079.105045192053</v>
      </c>
      <c r="U142" s="439">
        <f t="shared" si="58"/>
        <v>-44869.607009745763</v>
      </c>
      <c r="V142" s="439">
        <f t="shared" si="58"/>
        <v>-43517.126986867304</v>
      </c>
      <c r="W142" s="439">
        <f t="shared" si="58"/>
        <v>-42022.930764967998</v>
      </c>
      <c r="X142" s="439">
        <f t="shared" si="58"/>
        <v>-40389.329496587525</v>
      </c>
      <c r="Y142" s="439">
        <f t="shared" si="58"/>
        <v>-38618.184466394217</v>
      </c>
      <c r="Z142" s="439">
        <f t="shared" si="58"/>
        <v>-36711.283420543383</v>
      </c>
      <c r="AA142" s="439">
        <f t="shared" si="58"/>
        <v>-34678.597228320592</v>
      </c>
      <c r="AB142" s="439">
        <f t="shared" si="58"/>
        <v>-32505.26289927035</v>
      </c>
      <c r="AC142" s="439">
        <f t="shared" si="58"/>
        <v>-30201.113715528954</v>
      </c>
      <c r="AD142" s="439">
        <f t="shared" si="58"/>
        <v>-27767.66213695355</v>
      </c>
      <c r="AE142" s="439">
        <f t="shared" si="58"/>
        <v>-25206.356238669177</v>
      </c>
      <c r="AF142" s="439">
        <f t="shared" si="58"/>
        <v>-22518.937924785489</v>
      </c>
      <c r="AG142" s="439">
        <f t="shared" si="58"/>
        <v>-19706.018364444368</v>
      </c>
      <c r="AH142" s="439">
        <f t="shared" si="58"/>
        <v>-16769.218832996536</v>
      </c>
      <c r="AI142" s="439">
        <f t="shared" si="58"/>
        <v>-13709.746051257905</v>
      </c>
      <c r="AJ142" s="439">
        <f t="shared" si="58"/>
        <v>-10528.750205559965</v>
      </c>
      <c r="AK142" s="439">
        <f t="shared" si="58"/>
        <v>-7231.028718864367</v>
      </c>
      <c r="AL142" s="439">
        <f t="shared" si="58"/>
        <v>-3810.2182707822549</v>
      </c>
      <c r="AM142" s="439">
        <f t="shared" si="58"/>
        <v>-271.01018993301886</v>
      </c>
      <c r="AN142" s="439">
        <f t="shared" si="58"/>
        <v>3385.6576097176467</v>
      </c>
      <c r="AO142" s="439">
        <f t="shared" si="58"/>
        <v>7158.8970251780238</v>
      </c>
      <c r="AP142" s="439">
        <f t="shared" si="58"/>
        <v>11047.528930508266</v>
      </c>
      <c r="AQ142" s="439">
        <f t="shared" si="58"/>
        <v>15051.440433831631</v>
      </c>
      <c r="AR142" s="439">
        <f t="shared" si="58"/>
        <v>19169.546064782717</v>
      </c>
      <c r="AS142" s="439">
        <f t="shared" si="58"/>
        <v>23401.145103900461</v>
      </c>
      <c r="AT142" s="439">
        <f t="shared" si="58"/>
        <v>27745.580893531904</v>
      </c>
      <c r="AU142" s="439">
        <f t="shared" si="58"/>
        <v>32190.318305896268</v>
      </c>
      <c r="AV142" s="439">
        <f t="shared" si="58"/>
        <v>36758.628679502232</v>
      </c>
      <c r="AW142" s="439">
        <f t="shared" si="58"/>
        <v>41438.059916040344</v>
      </c>
      <c r="AX142" s="439">
        <f t="shared" si="58"/>
        <v>46228.12147944473</v>
      </c>
      <c r="AY142" s="439">
        <f t="shared" si="58"/>
        <v>51128.361989299796</v>
      </c>
      <c r="AZ142" s="439">
        <f t="shared" si="58"/>
        <v>56138.044850337872</v>
      </c>
      <c r="BA142" s="439">
        <f t="shared" si="58"/>
        <v>61257.441311167313</v>
      </c>
    </row>
    <row r="143" spans="2:54" outlineLevel="1">
      <c r="B143" s="72" t="s">
        <v>124</v>
      </c>
      <c r="D143" s="439">
        <f>IF(D142&gt;0,1,0)</f>
        <v>0</v>
      </c>
      <c r="E143" s="439">
        <f>IF(E142&gt;0,1,0)</f>
        <v>0</v>
      </c>
      <c r="F143" s="439">
        <f t="shared" ref="F143:BA143" si="59">IF(F142&gt;0,1,0)</f>
        <v>0</v>
      </c>
      <c r="G143" s="439">
        <f t="shared" si="59"/>
        <v>0</v>
      </c>
      <c r="H143" s="439">
        <f t="shared" si="59"/>
        <v>0</v>
      </c>
      <c r="I143" s="439">
        <f t="shared" si="59"/>
        <v>0</v>
      </c>
      <c r="J143" s="439">
        <f t="shared" si="59"/>
        <v>0</v>
      </c>
      <c r="K143" s="439">
        <f t="shared" si="59"/>
        <v>0</v>
      </c>
      <c r="L143" s="439">
        <f t="shared" si="59"/>
        <v>0</v>
      </c>
      <c r="M143" s="439">
        <f t="shared" si="59"/>
        <v>0</v>
      </c>
      <c r="N143" s="439">
        <f t="shared" si="59"/>
        <v>0</v>
      </c>
      <c r="O143" s="439">
        <f t="shared" si="59"/>
        <v>0</v>
      </c>
      <c r="P143" s="439">
        <f t="shared" si="59"/>
        <v>0</v>
      </c>
      <c r="Q143" s="439">
        <f t="shared" si="59"/>
        <v>0</v>
      </c>
      <c r="R143" s="439">
        <f t="shared" si="59"/>
        <v>0</v>
      </c>
      <c r="S143" s="439">
        <f t="shared" si="59"/>
        <v>0</v>
      </c>
      <c r="T143" s="439">
        <f t="shared" si="59"/>
        <v>0</v>
      </c>
      <c r="U143" s="439">
        <f t="shared" si="59"/>
        <v>0</v>
      </c>
      <c r="V143" s="439">
        <f t="shared" si="59"/>
        <v>0</v>
      </c>
      <c r="W143" s="439">
        <f t="shared" si="59"/>
        <v>0</v>
      </c>
      <c r="X143" s="439">
        <f t="shared" si="59"/>
        <v>0</v>
      </c>
      <c r="Y143" s="439">
        <f t="shared" si="59"/>
        <v>0</v>
      </c>
      <c r="Z143" s="439">
        <f t="shared" si="59"/>
        <v>0</v>
      </c>
      <c r="AA143" s="439">
        <f t="shared" si="59"/>
        <v>0</v>
      </c>
      <c r="AB143" s="439">
        <f t="shared" si="59"/>
        <v>0</v>
      </c>
      <c r="AC143" s="439">
        <f t="shared" si="59"/>
        <v>0</v>
      </c>
      <c r="AD143" s="439">
        <f t="shared" si="59"/>
        <v>0</v>
      </c>
      <c r="AE143" s="439">
        <f t="shared" si="59"/>
        <v>0</v>
      </c>
      <c r="AF143" s="439">
        <f t="shared" si="59"/>
        <v>0</v>
      </c>
      <c r="AG143" s="439">
        <f t="shared" si="59"/>
        <v>0</v>
      </c>
      <c r="AH143" s="439">
        <f t="shared" si="59"/>
        <v>0</v>
      </c>
      <c r="AI143" s="439">
        <f t="shared" si="59"/>
        <v>0</v>
      </c>
      <c r="AJ143" s="439">
        <f t="shared" si="59"/>
        <v>0</v>
      </c>
      <c r="AK143" s="439">
        <f t="shared" si="59"/>
        <v>0</v>
      </c>
      <c r="AL143" s="439">
        <f t="shared" si="59"/>
        <v>0</v>
      </c>
      <c r="AM143" s="439">
        <f t="shared" si="59"/>
        <v>0</v>
      </c>
      <c r="AN143" s="439">
        <f t="shared" si="59"/>
        <v>1</v>
      </c>
      <c r="AO143" s="439">
        <f t="shared" si="59"/>
        <v>1</v>
      </c>
      <c r="AP143" s="439">
        <f t="shared" si="59"/>
        <v>1</v>
      </c>
      <c r="AQ143" s="439">
        <f t="shared" si="59"/>
        <v>1</v>
      </c>
      <c r="AR143" s="439">
        <f t="shared" si="59"/>
        <v>1</v>
      </c>
      <c r="AS143" s="439">
        <f t="shared" si="59"/>
        <v>1</v>
      </c>
      <c r="AT143" s="439">
        <f t="shared" si="59"/>
        <v>1</v>
      </c>
      <c r="AU143" s="439">
        <f t="shared" si="59"/>
        <v>1</v>
      </c>
      <c r="AV143" s="439">
        <f t="shared" si="59"/>
        <v>1</v>
      </c>
      <c r="AW143" s="439">
        <f t="shared" si="59"/>
        <v>1</v>
      </c>
      <c r="AX143" s="439">
        <f t="shared" si="59"/>
        <v>1</v>
      </c>
      <c r="AY143" s="439">
        <f t="shared" si="59"/>
        <v>1</v>
      </c>
      <c r="AZ143" s="439">
        <f t="shared" si="59"/>
        <v>1</v>
      </c>
      <c r="BA143" s="439">
        <f t="shared" si="59"/>
        <v>1</v>
      </c>
    </row>
    <row r="144" spans="2:54" outlineLevel="1">
      <c r="B144" s="72" t="s">
        <v>116</v>
      </c>
      <c r="D144" s="439">
        <f>D143</f>
        <v>0</v>
      </c>
      <c r="E144" s="439">
        <f>D144+E143</f>
        <v>0</v>
      </c>
      <c r="F144" s="439">
        <f t="shared" ref="F144:N144" si="60">E144+F143</f>
        <v>0</v>
      </c>
      <c r="G144" s="439">
        <f t="shared" si="60"/>
        <v>0</v>
      </c>
      <c r="H144" s="439">
        <f t="shared" si="60"/>
        <v>0</v>
      </c>
      <c r="I144" s="439">
        <f t="shared" si="60"/>
        <v>0</v>
      </c>
      <c r="J144" s="439">
        <f t="shared" si="60"/>
        <v>0</v>
      </c>
      <c r="K144" s="439">
        <f t="shared" si="60"/>
        <v>0</v>
      </c>
      <c r="L144" s="439">
        <f t="shared" si="60"/>
        <v>0</v>
      </c>
      <c r="M144" s="439">
        <f t="shared" si="60"/>
        <v>0</v>
      </c>
      <c r="N144" s="439">
        <f t="shared" si="60"/>
        <v>0</v>
      </c>
      <c r="O144" s="439">
        <f>N144+O143</f>
        <v>0</v>
      </c>
      <c r="P144" s="439">
        <f t="shared" ref="P144:R144" si="61">O144+P143</f>
        <v>0</v>
      </c>
      <c r="Q144" s="439">
        <f t="shared" si="61"/>
        <v>0</v>
      </c>
      <c r="R144" s="439">
        <f t="shared" si="61"/>
        <v>0</v>
      </c>
      <c r="S144" s="439">
        <f>R144+S143</f>
        <v>0</v>
      </c>
      <c r="T144" s="439">
        <f t="shared" ref="T144:BA144" si="62">S144+T143</f>
        <v>0</v>
      </c>
      <c r="U144" s="439">
        <f t="shared" si="62"/>
        <v>0</v>
      </c>
      <c r="V144" s="439">
        <f t="shared" si="62"/>
        <v>0</v>
      </c>
      <c r="W144" s="439">
        <f t="shared" si="62"/>
        <v>0</v>
      </c>
      <c r="X144" s="439">
        <f t="shared" si="62"/>
        <v>0</v>
      </c>
      <c r="Y144" s="439">
        <f t="shared" si="62"/>
        <v>0</v>
      </c>
      <c r="Z144" s="439">
        <f t="shared" si="62"/>
        <v>0</v>
      </c>
      <c r="AA144" s="439">
        <f t="shared" si="62"/>
        <v>0</v>
      </c>
      <c r="AB144" s="439">
        <f t="shared" si="62"/>
        <v>0</v>
      </c>
      <c r="AC144" s="439">
        <f t="shared" si="62"/>
        <v>0</v>
      </c>
      <c r="AD144" s="439">
        <f t="shared" si="62"/>
        <v>0</v>
      </c>
      <c r="AE144" s="439">
        <f t="shared" si="62"/>
        <v>0</v>
      </c>
      <c r="AF144" s="439">
        <f t="shared" si="62"/>
        <v>0</v>
      </c>
      <c r="AG144" s="439">
        <f t="shared" si="62"/>
        <v>0</v>
      </c>
      <c r="AH144" s="439">
        <f t="shared" si="62"/>
        <v>0</v>
      </c>
      <c r="AI144" s="439">
        <f t="shared" si="62"/>
        <v>0</v>
      </c>
      <c r="AJ144" s="439">
        <f t="shared" si="62"/>
        <v>0</v>
      </c>
      <c r="AK144" s="439">
        <f t="shared" si="62"/>
        <v>0</v>
      </c>
      <c r="AL144" s="439">
        <f t="shared" si="62"/>
        <v>0</v>
      </c>
      <c r="AM144" s="439">
        <f t="shared" si="62"/>
        <v>0</v>
      </c>
      <c r="AN144" s="439">
        <f t="shared" si="62"/>
        <v>1</v>
      </c>
      <c r="AO144" s="439">
        <f t="shared" si="62"/>
        <v>2</v>
      </c>
      <c r="AP144" s="439">
        <f t="shared" si="62"/>
        <v>3</v>
      </c>
      <c r="AQ144" s="439">
        <f t="shared" si="62"/>
        <v>4</v>
      </c>
      <c r="AR144" s="439">
        <f t="shared" si="62"/>
        <v>5</v>
      </c>
      <c r="AS144" s="439">
        <f t="shared" si="62"/>
        <v>6</v>
      </c>
      <c r="AT144" s="439">
        <f t="shared" si="62"/>
        <v>7</v>
      </c>
      <c r="AU144" s="439">
        <f t="shared" si="62"/>
        <v>8</v>
      </c>
      <c r="AV144" s="439">
        <f t="shared" si="62"/>
        <v>9</v>
      </c>
      <c r="AW144" s="439">
        <f t="shared" si="62"/>
        <v>10</v>
      </c>
      <c r="AX144" s="439">
        <f t="shared" si="62"/>
        <v>11</v>
      </c>
      <c r="AY144" s="439">
        <f t="shared" si="62"/>
        <v>12</v>
      </c>
      <c r="AZ144" s="439">
        <f t="shared" si="62"/>
        <v>13</v>
      </c>
      <c r="BA144" s="439">
        <f t="shared" si="62"/>
        <v>14</v>
      </c>
    </row>
    <row r="145" spans="2:54" outlineLevel="1">
      <c r="B145" s="72" t="s">
        <v>123</v>
      </c>
      <c r="D145" s="439">
        <f>D140</f>
        <v>1</v>
      </c>
      <c r="E145" s="439">
        <f t="shared" ref="E145:BA145" si="63">E140</f>
        <v>2</v>
      </c>
      <c r="F145" s="439">
        <f t="shared" si="63"/>
        <v>3</v>
      </c>
      <c r="G145" s="439">
        <f t="shared" si="63"/>
        <v>4</v>
      </c>
      <c r="H145" s="439">
        <f t="shared" si="63"/>
        <v>5</v>
      </c>
      <c r="I145" s="439">
        <f t="shared" si="63"/>
        <v>6</v>
      </c>
      <c r="J145" s="439">
        <f t="shared" si="63"/>
        <v>7</v>
      </c>
      <c r="K145" s="439">
        <f t="shared" si="63"/>
        <v>8</v>
      </c>
      <c r="L145" s="439">
        <f t="shared" si="63"/>
        <v>9</v>
      </c>
      <c r="M145" s="439">
        <f t="shared" si="63"/>
        <v>10</v>
      </c>
      <c r="N145" s="439">
        <f t="shared" si="63"/>
        <v>11</v>
      </c>
      <c r="O145" s="439">
        <f t="shared" si="63"/>
        <v>12</v>
      </c>
      <c r="P145" s="439">
        <f t="shared" si="63"/>
        <v>13</v>
      </c>
      <c r="Q145" s="439">
        <f t="shared" si="63"/>
        <v>14</v>
      </c>
      <c r="R145" s="439">
        <f t="shared" si="63"/>
        <v>15</v>
      </c>
      <c r="S145" s="439">
        <f t="shared" si="63"/>
        <v>16</v>
      </c>
      <c r="T145" s="439">
        <f t="shared" si="63"/>
        <v>17</v>
      </c>
      <c r="U145" s="439">
        <f t="shared" si="63"/>
        <v>18</v>
      </c>
      <c r="V145" s="439">
        <f t="shared" si="63"/>
        <v>19</v>
      </c>
      <c r="W145" s="439">
        <f t="shared" si="63"/>
        <v>20</v>
      </c>
      <c r="X145" s="439">
        <f t="shared" si="63"/>
        <v>21</v>
      </c>
      <c r="Y145" s="439">
        <f t="shared" si="63"/>
        <v>22</v>
      </c>
      <c r="Z145" s="439">
        <f t="shared" si="63"/>
        <v>23</v>
      </c>
      <c r="AA145" s="439">
        <f t="shared" si="63"/>
        <v>24</v>
      </c>
      <c r="AB145" s="439">
        <f t="shared" si="63"/>
        <v>25</v>
      </c>
      <c r="AC145" s="439">
        <f t="shared" si="63"/>
        <v>26</v>
      </c>
      <c r="AD145" s="439">
        <f t="shared" si="63"/>
        <v>27</v>
      </c>
      <c r="AE145" s="439">
        <f t="shared" si="63"/>
        <v>28</v>
      </c>
      <c r="AF145" s="439">
        <f t="shared" si="63"/>
        <v>29</v>
      </c>
      <c r="AG145" s="439">
        <f t="shared" si="63"/>
        <v>30</v>
      </c>
      <c r="AH145" s="439">
        <f t="shared" si="63"/>
        <v>31</v>
      </c>
      <c r="AI145" s="439">
        <f t="shared" si="63"/>
        <v>32</v>
      </c>
      <c r="AJ145" s="439">
        <f t="shared" si="63"/>
        <v>33</v>
      </c>
      <c r="AK145" s="439">
        <f t="shared" si="63"/>
        <v>34</v>
      </c>
      <c r="AL145" s="439">
        <f t="shared" si="63"/>
        <v>35</v>
      </c>
      <c r="AM145" s="439">
        <f t="shared" si="63"/>
        <v>36</v>
      </c>
      <c r="AN145" s="439">
        <f t="shared" si="63"/>
        <v>37</v>
      </c>
      <c r="AO145" s="439">
        <f t="shared" si="63"/>
        <v>38</v>
      </c>
      <c r="AP145" s="439">
        <f t="shared" si="63"/>
        <v>39</v>
      </c>
      <c r="AQ145" s="439">
        <f t="shared" si="63"/>
        <v>40</v>
      </c>
      <c r="AR145" s="439">
        <f t="shared" si="63"/>
        <v>41</v>
      </c>
      <c r="AS145" s="439">
        <f t="shared" si="63"/>
        <v>42</v>
      </c>
      <c r="AT145" s="439">
        <f t="shared" si="63"/>
        <v>43</v>
      </c>
      <c r="AU145" s="439">
        <f t="shared" si="63"/>
        <v>44</v>
      </c>
      <c r="AV145" s="439">
        <f t="shared" si="63"/>
        <v>45</v>
      </c>
      <c r="AW145" s="439">
        <f t="shared" si="63"/>
        <v>46</v>
      </c>
      <c r="AX145" s="439">
        <f t="shared" si="63"/>
        <v>47</v>
      </c>
      <c r="AY145" s="439">
        <f t="shared" si="63"/>
        <v>48</v>
      </c>
      <c r="AZ145" s="439">
        <f t="shared" si="63"/>
        <v>49</v>
      </c>
      <c r="BA145" s="439">
        <f t="shared" si="63"/>
        <v>50</v>
      </c>
    </row>
    <row r="146" spans="2:54" outlineLevel="1">
      <c r="B146" s="72"/>
      <c r="D146" s="439"/>
      <c r="E146" s="439"/>
      <c r="F146" s="439"/>
      <c r="G146" s="439"/>
      <c r="H146" s="439"/>
      <c r="I146" s="439"/>
      <c r="J146" s="439"/>
      <c r="K146" s="439"/>
      <c r="L146" s="439"/>
      <c r="M146" s="439"/>
      <c r="N146" s="439"/>
      <c r="O146" s="439"/>
      <c r="P146" s="439"/>
      <c r="Q146" s="439"/>
      <c r="R146" s="439"/>
      <c r="S146" s="439"/>
      <c r="T146" s="439"/>
      <c r="U146" s="439"/>
      <c r="V146" s="439"/>
      <c r="W146" s="439"/>
      <c r="X146" s="439"/>
      <c r="Y146" s="439"/>
      <c r="Z146" s="439"/>
      <c r="AA146" s="439"/>
      <c r="AB146" s="439"/>
      <c r="AC146" s="439"/>
      <c r="AD146" s="439"/>
      <c r="AE146" s="439"/>
      <c r="AF146" s="439"/>
      <c r="AG146" s="439"/>
      <c r="AH146" s="439"/>
      <c r="AI146" s="439"/>
      <c r="AJ146" s="439"/>
      <c r="AK146" s="439"/>
      <c r="AL146" s="439"/>
      <c r="AM146" s="439"/>
      <c r="AN146" s="439"/>
      <c r="AO146" s="439"/>
      <c r="AP146" s="439"/>
      <c r="AQ146" s="439"/>
      <c r="AR146" s="439"/>
      <c r="AS146" s="439"/>
      <c r="AT146" s="439"/>
      <c r="AU146" s="439"/>
      <c r="AV146" s="439"/>
      <c r="AW146" s="439"/>
      <c r="AX146" s="439"/>
      <c r="AY146" s="439"/>
      <c r="AZ146" s="439"/>
      <c r="BA146" s="439"/>
    </row>
    <row r="147" spans="2:54" outlineLevel="1"/>
    <row r="148" spans="2:54" ht="18.75" outlineLevel="1">
      <c r="B148" s="40" t="s">
        <v>452</v>
      </c>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E148" s="439"/>
      <c r="AF148" s="439"/>
      <c r="AG148" s="439"/>
      <c r="AH148" s="439"/>
      <c r="AI148" s="439"/>
      <c r="AJ148" s="439"/>
      <c r="AK148" s="439"/>
      <c r="AL148" s="439"/>
      <c r="AM148" s="439"/>
      <c r="AN148" s="439"/>
      <c r="AO148" s="439"/>
      <c r="AP148" s="439"/>
      <c r="AQ148" s="439"/>
      <c r="AR148" s="439"/>
      <c r="AS148" s="439"/>
      <c r="AT148" s="439"/>
      <c r="AU148" s="439"/>
      <c r="AV148" s="439"/>
      <c r="AW148" s="439"/>
      <c r="AX148" s="439"/>
      <c r="AY148" s="439"/>
      <c r="AZ148" s="439"/>
      <c r="BA148" s="439"/>
      <c r="BB148" s="439"/>
    </row>
    <row r="149" spans="2:54" outlineLevel="1"/>
    <row r="150" spans="2:54" outlineLevel="1">
      <c r="B150" t="s">
        <v>86</v>
      </c>
      <c r="D150" s="439">
        <f t="shared" ref="D150:AI150" si="64">D30*$R$7</f>
        <v>-11000</v>
      </c>
      <c r="E150" s="439">
        <f t="shared" si="64"/>
        <v>-22000</v>
      </c>
      <c r="F150" s="439">
        <f t="shared" si="64"/>
        <v>-2200</v>
      </c>
      <c r="G150" s="439">
        <f t="shared" si="64"/>
        <v>0</v>
      </c>
      <c r="H150" s="439">
        <f t="shared" si="64"/>
        <v>0</v>
      </c>
      <c r="I150" s="439">
        <f t="shared" si="64"/>
        <v>0</v>
      </c>
      <c r="J150" s="439">
        <f t="shared" si="64"/>
        <v>0</v>
      </c>
      <c r="K150" s="439">
        <f t="shared" si="64"/>
        <v>0</v>
      </c>
      <c r="L150" s="439">
        <f t="shared" si="64"/>
        <v>0</v>
      </c>
      <c r="M150" s="439">
        <f t="shared" si="64"/>
        <v>0</v>
      </c>
      <c r="N150" s="439">
        <f t="shared" si="64"/>
        <v>0</v>
      </c>
      <c r="O150" s="439">
        <f t="shared" si="64"/>
        <v>0</v>
      </c>
      <c r="P150" s="439">
        <f t="shared" si="64"/>
        <v>0</v>
      </c>
      <c r="Q150" s="439">
        <f t="shared" si="64"/>
        <v>0</v>
      </c>
      <c r="R150" s="439">
        <f t="shared" si="64"/>
        <v>0</v>
      </c>
      <c r="S150" s="439">
        <f t="shared" si="64"/>
        <v>0</v>
      </c>
      <c r="T150" s="439">
        <f t="shared" si="64"/>
        <v>0</v>
      </c>
      <c r="U150" s="439">
        <f t="shared" si="64"/>
        <v>0</v>
      </c>
      <c r="V150" s="439">
        <f t="shared" si="64"/>
        <v>0</v>
      </c>
      <c r="W150" s="439">
        <f t="shared" si="64"/>
        <v>0</v>
      </c>
      <c r="X150" s="439">
        <f t="shared" si="64"/>
        <v>0</v>
      </c>
      <c r="Y150" s="439">
        <f t="shared" si="64"/>
        <v>0</v>
      </c>
      <c r="Z150" s="439">
        <f t="shared" si="64"/>
        <v>0</v>
      </c>
      <c r="AA150" s="439">
        <f t="shared" si="64"/>
        <v>0</v>
      </c>
      <c r="AB150" s="439">
        <f t="shared" si="64"/>
        <v>0</v>
      </c>
      <c r="AC150" s="439">
        <f t="shared" si="64"/>
        <v>0</v>
      </c>
      <c r="AD150" s="439">
        <f t="shared" si="64"/>
        <v>0</v>
      </c>
      <c r="AE150" s="439">
        <f t="shared" si="64"/>
        <v>0</v>
      </c>
      <c r="AF150" s="439">
        <f t="shared" si="64"/>
        <v>0</v>
      </c>
      <c r="AG150" s="439">
        <f t="shared" si="64"/>
        <v>0</v>
      </c>
      <c r="AH150" s="439">
        <f t="shared" si="64"/>
        <v>0</v>
      </c>
      <c r="AI150" s="439">
        <f t="shared" si="64"/>
        <v>0</v>
      </c>
      <c r="AJ150" s="439">
        <f t="shared" ref="AJ150:BA150" si="65">AJ30*$R$7</f>
        <v>0</v>
      </c>
      <c r="AK150" s="439">
        <f t="shared" si="65"/>
        <v>0</v>
      </c>
      <c r="AL150" s="439">
        <f t="shared" si="65"/>
        <v>0</v>
      </c>
      <c r="AM150" s="439">
        <f t="shared" si="65"/>
        <v>0</v>
      </c>
      <c r="AN150" s="439">
        <f t="shared" si="65"/>
        <v>0</v>
      </c>
      <c r="AO150" s="439">
        <f t="shared" si="65"/>
        <v>0</v>
      </c>
      <c r="AP150" s="439">
        <f t="shared" si="65"/>
        <v>0</v>
      </c>
      <c r="AQ150" s="439">
        <f t="shared" si="65"/>
        <v>0</v>
      </c>
      <c r="AR150" s="439">
        <f t="shared" si="65"/>
        <v>0</v>
      </c>
      <c r="AS150" s="439">
        <f t="shared" si="65"/>
        <v>0</v>
      </c>
      <c r="AT150" s="439">
        <f t="shared" si="65"/>
        <v>0</v>
      </c>
      <c r="AU150" s="439">
        <f t="shared" si="65"/>
        <v>0</v>
      </c>
      <c r="AV150" s="439">
        <f t="shared" si="65"/>
        <v>0</v>
      </c>
      <c r="AW150" s="439">
        <f t="shared" si="65"/>
        <v>0</v>
      </c>
      <c r="AX150" s="439">
        <f t="shared" si="65"/>
        <v>0</v>
      </c>
      <c r="AY150" s="439">
        <f t="shared" si="65"/>
        <v>0</v>
      </c>
      <c r="AZ150" s="439">
        <f t="shared" si="65"/>
        <v>0</v>
      </c>
      <c r="BA150" s="439">
        <f t="shared" si="65"/>
        <v>0</v>
      </c>
      <c r="BB150" s="439">
        <f>SUM(D150:BA150)</f>
        <v>-35200</v>
      </c>
    </row>
    <row r="151" spans="2:54" outlineLevel="1">
      <c r="B151" t="s">
        <v>436</v>
      </c>
      <c r="D151" s="439">
        <f t="shared" ref="D151:AI151" si="66">D42</f>
        <v>0</v>
      </c>
      <c r="E151" s="439">
        <f t="shared" si="66"/>
        <v>0</v>
      </c>
      <c r="F151" s="439">
        <f t="shared" si="66"/>
        <v>0</v>
      </c>
      <c r="G151" s="439">
        <f t="shared" si="66"/>
        <v>0</v>
      </c>
      <c r="H151" s="439">
        <f t="shared" si="66"/>
        <v>0</v>
      </c>
      <c r="I151" s="439">
        <f t="shared" si="66"/>
        <v>0</v>
      </c>
      <c r="J151" s="439">
        <f t="shared" si="66"/>
        <v>0</v>
      </c>
      <c r="K151" s="439">
        <f t="shared" si="66"/>
        <v>0</v>
      </c>
      <c r="L151" s="439">
        <f t="shared" si="66"/>
        <v>-0.51276346586873445</v>
      </c>
      <c r="M151" s="439">
        <f t="shared" si="66"/>
        <v>0</v>
      </c>
      <c r="N151" s="439">
        <f t="shared" si="66"/>
        <v>0</v>
      </c>
      <c r="O151" s="439">
        <f t="shared" si="66"/>
        <v>0</v>
      </c>
      <c r="P151" s="439">
        <f t="shared" si="66"/>
        <v>0</v>
      </c>
      <c r="Q151" s="439">
        <f t="shared" si="66"/>
        <v>-4.0338889702920495</v>
      </c>
      <c r="R151" s="439">
        <f t="shared" si="66"/>
        <v>0</v>
      </c>
      <c r="S151" s="439">
        <f t="shared" si="66"/>
        <v>0</v>
      </c>
      <c r="T151" s="439">
        <f t="shared" si="66"/>
        <v>0</v>
      </c>
      <c r="U151" s="439">
        <f t="shared" si="66"/>
        <v>0</v>
      </c>
      <c r="V151" s="439">
        <f t="shared" si="66"/>
        <v>-0.65638058748712313</v>
      </c>
      <c r="W151" s="439">
        <f t="shared" si="66"/>
        <v>0</v>
      </c>
      <c r="X151" s="439">
        <f t="shared" si="66"/>
        <v>0</v>
      </c>
      <c r="Y151" s="439">
        <f t="shared" si="66"/>
        <v>0</v>
      </c>
      <c r="Z151" s="439">
        <f t="shared" si="66"/>
        <v>0</v>
      </c>
      <c r="AA151" s="439">
        <f t="shared" si="66"/>
        <v>-16.780140479169134</v>
      </c>
      <c r="AB151" s="439">
        <f t="shared" si="66"/>
        <v>0</v>
      </c>
      <c r="AC151" s="439">
        <f t="shared" si="66"/>
        <v>0</v>
      </c>
      <c r="AD151" s="439">
        <f t="shared" si="66"/>
        <v>0</v>
      </c>
      <c r="AE151" s="439">
        <f t="shared" si="66"/>
        <v>0</v>
      </c>
      <c r="AF151" s="439">
        <f t="shared" si="66"/>
        <v>-0.84022264515279077</v>
      </c>
      <c r="AG151" s="439">
        <f t="shared" si="66"/>
        <v>0</v>
      </c>
      <c r="AH151" s="439">
        <f t="shared" si="66"/>
        <v>0</v>
      </c>
      <c r="AI151" s="439">
        <f t="shared" si="66"/>
        <v>0</v>
      </c>
      <c r="AJ151" s="439">
        <f t="shared" ref="AJ151:BA151" si="67">AJ42</f>
        <v>0</v>
      </c>
      <c r="AK151" s="439">
        <f t="shared" si="67"/>
        <v>-10.114446291717243</v>
      </c>
      <c r="AL151" s="439">
        <f t="shared" si="67"/>
        <v>0</v>
      </c>
      <c r="AM151" s="439">
        <f t="shared" si="67"/>
        <v>0</v>
      </c>
      <c r="AN151" s="439">
        <f t="shared" si="67"/>
        <v>0</v>
      </c>
      <c r="AO151" s="439">
        <f t="shared" si="67"/>
        <v>0</v>
      </c>
      <c r="AP151" s="439">
        <f t="shared" si="67"/>
        <v>-1.0755560217438676</v>
      </c>
      <c r="AQ151" s="439">
        <f t="shared" si="67"/>
        <v>0</v>
      </c>
      <c r="AR151" s="439">
        <f t="shared" si="67"/>
        <v>0</v>
      </c>
      <c r="AS151" s="439">
        <f t="shared" si="67"/>
        <v>0</v>
      </c>
      <c r="AT151" s="439">
        <f t="shared" si="67"/>
        <v>0</v>
      </c>
      <c r="AU151" s="439">
        <f t="shared" si="67"/>
        <v>-43.769171025783507</v>
      </c>
      <c r="AV151" s="439">
        <f t="shared" si="67"/>
        <v>0</v>
      </c>
      <c r="AW151" s="439">
        <f t="shared" si="67"/>
        <v>0</v>
      </c>
      <c r="AX151" s="439">
        <f t="shared" si="67"/>
        <v>0</v>
      </c>
      <c r="AY151" s="439">
        <f t="shared" si="67"/>
        <v>0</v>
      </c>
      <c r="AZ151" s="439">
        <f t="shared" si="67"/>
        <v>-1.3768026398516453</v>
      </c>
      <c r="BA151" s="439">
        <f t="shared" si="67"/>
        <v>0</v>
      </c>
      <c r="BB151" s="439">
        <f>SUM(D151:BA151)</f>
        <v>-79.159372127066092</v>
      </c>
    </row>
    <row r="152" spans="2:54" outlineLevel="1">
      <c r="D152" s="439"/>
    </row>
    <row r="153" spans="2:54" outlineLevel="1">
      <c r="B153" t="s">
        <v>167</v>
      </c>
      <c r="D153" s="439">
        <f>IFERROR(-HLOOKUP(D19,'I&amp;E Summary (3)'!8:27,20,FALSE)*$R$8,0)</f>
        <v>-3637.1162399999994</v>
      </c>
      <c r="E153" s="439">
        <f>IFERROR(-HLOOKUP(E19,'I&amp;E Summary (3)'!8:27,20,FALSE)*$R$8,0)</f>
        <v>-3576.2467115999998</v>
      </c>
      <c r="F153" s="439">
        <f>IFERROR(-HLOOKUP(F19,'I&amp;E Summary (3)'!8:27,20,FALSE)*$R$8,0)</f>
        <v>-3512.783971974</v>
      </c>
      <c r="G153" s="439">
        <f>IFERROR(-HLOOKUP(G19,'I&amp;E Summary (3)'!8:27,20,FALSE)*$R$8,0)</f>
        <v>-2183.5295430306005</v>
      </c>
      <c r="H153" s="439">
        <f>IFERROR(-HLOOKUP(H19,'I&amp;E Summary (3)'!8:27,20,FALSE)*$R$8,0)</f>
        <v>-1697.555495139271</v>
      </c>
      <c r="I153" s="439">
        <f>IFERROR(-HLOOKUP(I19,'I&amp;E Summary (3)'!8:27,20,FALSE)*$R$8,0)</f>
        <v>-1175.4244128369792</v>
      </c>
      <c r="J153" s="439">
        <f>IFERROR(-HLOOKUP(J19,'I&amp;E Summary (3)'!8:27,20,FALSE)*$R$8,0)</f>
        <v>-384.00216539977055</v>
      </c>
      <c r="K153" s="439">
        <f>IFERROR(-HLOOKUP(K19,'I&amp;E Summary (3)'!8:27,20,FALSE)*$R$8,0)</f>
        <v>201.03066446663314</v>
      </c>
      <c r="L153" s="439">
        <f>IFERROR(-HLOOKUP(L19,'I&amp;E Summary (3)'!8:27,20,FALSE)*$R$8,0)</f>
        <v>825.34401637793451</v>
      </c>
      <c r="M153" s="439">
        <f>IFERROR(-HLOOKUP(M19,'I&amp;E Summary (3)'!8:27,20,FALSE)*$R$8,0)</f>
        <v>1157.2041145528492</v>
      </c>
      <c r="N153" s="439">
        <f>IFERROR(-HLOOKUP(N19,'I&amp;E Summary (3)'!8:27,20,FALSE)*$R$8,0)</f>
        <v>1411.268178442358</v>
      </c>
      <c r="O153" s="439">
        <f>IFERROR(-HLOOKUP(O19,'I&amp;E Summary (3)'!8:27,20,FALSE)*$R$8,0)</f>
        <v>1675.6878744111336</v>
      </c>
      <c r="P153" s="439">
        <f>IFERROR(-HLOOKUP(P19,'I&amp;E Summary (3)'!8:27,20,FALSE)*$R$8,0)</f>
        <v>1950.8822146416719</v>
      </c>
      <c r="Q153" s="439">
        <f>IFERROR(-HLOOKUP(Q19,'I&amp;E Summary (3)'!8:27,20,FALSE)*$R$8,0)</f>
        <v>2237.2870902810869</v>
      </c>
      <c r="R153" s="439">
        <f>IFERROR(-HLOOKUP(R19,'I&amp;E Summary (3)'!8:27,20,FALSE)*$R$8,0)</f>
        <v>2535.3559495257705</v>
      </c>
      <c r="S153" s="439">
        <f>IFERROR(-HLOOKUP(S19,'I&amp;E Summary (3)'!8:27,20,FALSE)*$R$8,0)</f>
        <v>2845.5605029015292</v>
      </c>
      <c r="T153" s="439">
        <f>IFERROR(-HLOOKUP(T19,'I&amp;E Summary (3)'!8:27,20,FALSE)*$R$8,0)</f>
        <v>3168.3914568287505</v>
      </c>
      <c r="U153" s="439">
        <f>IFERROR(-HLOOKUP(U19,'I&amp;E Summary (3)'!8:27,20,FALSE)*$R$8,0)</f>
        <v>3504.3592766058487</v>
      </c>
      <c r="V153" s="439">
        <f>IFERROR(-HLOOKUP(V19,'I&amp;E Summary (3)'!8:27,20,FALSE)*$R$8,0)</f>
        <v>3853.9949799895671</v>
      </c>
      <c r="W153" s="439">
        <f>IFERROR(-HLOOKUP(W19,'I&amp;E Summary (3)'!8:27,20,FALSE)*$R$8,0)</f>
        <v>4217.8509625978941</v>
      </c>
      <c r="X153" s="439">
        <f>IFERROR(-HLOOKUP(X19,'I&amp;E Summary (3)'!8:27,20,FALSE)*$R$8,0)</f>
        <v>4596.5018564104857</v>
      </c>
      <c r="Y153" s="439">
        <f>IFERROR(-HLOOKUP(Y19,'I&amp;E Summary (3)'!8:27,20,FALSE)*$R$8,0)</f>
        <v>4990.5454226924521</v>
      </c>
      <c r="Z153" s="439">
        <f>IFERROR(-HLOOKUP(Z19,'I&amp;E Summary (3)'!8:27,20,FALSE)*$R$8,0)</f>
        <v>5400.6034807205142</v>
      </c>
      <c r="AA153" s="439">
        <f>IFERROR(-HLOOKUP(AA19,'I&amp;E Summary (3)'!8:27,20,FALSE)*$R$8,0)</f>
        <v>5827.3228737457139</v>
      </c>
      <c r="AB153" s="439">
        <f>IFERROR(-HLOOKUP(AB19,'I&amp;E Summary (3)'!8:27,20,FALSE)*$R$8,0)</f>
        <v>6271.3764736842732</v>
      </c>
      <c r="AC153" s="439">
        <f>IFERROR(-HLOOKUP(AC19,'I&amp;E Summary (3)'!8:27,20,FALSE)*$R$8,0)</f>
        <v>6733.4642260879591</v>
      </c>
      <c r="AD153" s="439">
        <f>IFERROR(-HLOOKUP(AD19,'I&amp;E Summary (3)'!8:27,20,FALSE)*$R$8,0)</f>
        <v>7214.3142370073547</v>
      </c>
      <c r="AE153" s="439">
        <f>IFERROR(-HLOOKUP(AE19,'I&amp;E Summary (3)'!8:27,20,FALSE)*$R$8,0)</f>
        <v>7714.683903426072</v>
      </c>
      <c r="AF153" s="439">
        <f>IFERROR(-HLOOKUP(AF19,'I&amp;E Summary (3)'!8:27,20,FALSE)*$R$8,0)</f>
        <v>8235.3610890111122</v>
      </c>
      <c r="AG153" s="439">
        <f>IFERROR(-HLOOKUP(AG19,'I&amp;E Summary (3)'!8:27,20,FALSE)*$R$8,0)</f>
        <v>8777.1653469944595</v>
      </c>
      <c r="AH153" s="439">
        <f>IFERROR(-HLOOKUP(AH19,'I&amp;E Summary (3)'!8:27,20,FALSE)*$R$8,0)</f>
        <v>9340.9491920735727</v>
      </c>
      <c r="AI153" s="439">
        <f>IFERROR(-HLOOKUP(AI19,'I&amp;E Summary (3)'!8:27,20,FALSE)*$R$8,0)</f>
        <v>9927.5994232941721</v>
      </c>
      <c r="AJ153" s="439">
        <f>IFERROR(-HLOOKUP(AJ19,'I&amp;E Summary (3)'!8:27,20,FALSE)*$R$8,0)</f>
        <v>10538.038499957127</v>
      </c>
      <c r="AK153" s="439">
        <f>IFERROR(-HLOOKUP(AK19,'I&amp;E Summary (3)'!8:27,20,FALSE)*$R$8,0)</f>
        <v>11173.225972673117</v>
      </c>
      <c r="AL153" s="439">
        <f>IFERROR(-HLOOKUP(AL19,'I&amp;E Summary (3)'!8:27,20,FALSE)*$R$8,0)</f>
        <v>11834.159971773726</v>
      </c>
      <c r="AM153" s="439">
        <f>IFERROR(-HLOOKUP(AM19,'I&amp;E Summary (3)'!8:27,20,FALSE)*$R$8,0)</f>
        <v>12521.878755375985</v>
      </c>
      <c r="AN153" s="439">
        <f>IFERROR(-HLOOKUP(AN19,'I&amp;E Summary (3)'!8:27,20,FALSE)*$R$8,0)</f>
        <v>13237.462319489372</v>
      </c>
      <c r="AO153" s="439">
        <f>IFERROR(-HLOOKUP(AO19,'I&amp;E Summary (3)'!8:27,20,FALSE)*$R$8,0)</f>
        <v>13982.03407264998</v>
      </c>
      <c r="AP153" s="439">
        <f>IFERROR(-HLOOKUP(AP19,'I&amp;E Summary (3)'!8:27,20,FALSE)*$R$8,0)</f>
        <v>14756.762577665824</v>
      </c>
      <c r="AQ153" s="439">
        <f>IFERROR(-HLOOKUP(AQ19,'I&amp;E Summary (3)'!8:27,20,FALSE)*$R$8,0)</f>
        <v>15562.863363160906</v>
      </c>
      <c r="AR153" s="439">
        <f>IFERROR(-HLOOKUP(AR19,'I&amp;E Summary (3)'!8:27,20,FALSE)*$R$8,0)</f>
        <v>16401.600807713134</v>
      </c>
      <c r="AS153" s="439">
        <f>IFERROR(-HLOOKUP(AS19,'I&amp;E Summary (3)'!8:27,20,FALSE)*$R$8,0)</f>
        <v>17274.290099493075</v>
      </c>
      <c r="AT153" s="439">
        <f>IFERROR(-HLOOKUP(AT19,'I&amp;E Summary (3)'!8:27,20,FALSE)*$R$8,0)</f>
        <v>18182.299274426801</v>
      </c>
      <c r="AU153" s="439">
        <f>IFERROR(-HLOOKUP(AU19,'I&amp;E Summary (3)'!8:27,20,FALSE)*$R$8,0)</f>
        <v>19127.05133602742</v>
      </c>
      <c r="AV153" s="439">
        <f>IFERROR(-HLOOKUP(AV19,'I&amp;E Summary (3)'!8:27,20,FALSE)*$R$8,0)</f>
        <v>20110.026460165212</v>
      </c>
      <c r="AW153" s="439">
        <f>IFERROR(-HLOOKUP(AW19,'I&amp;E Summary (3)'!8:27,20,FALSE)*$R$8,0)</f>
        <v>21132.764288177706</v>
      </c>
      <c r="AX153" s="439">
        <f>IFERROR(-HLOOKUP(AX19,'I&amp;E Summary (3)'!8:27,20,FALSE)*$R$8,0)</f>
        <v>22196.866311856909</v>
      </c>
      <c r="AY153" s="439">
        <f>IFERROR(-HLOOKUP(AY19,'I&amp;E Summary (3)'!8:27,20,FALSE)*$R$8,0)</f>
        <v>23303.998353992294</v>
      </c>
      <c r="AZ153" s="439">
        <f>IFERROR(-HLOOKUP(AZ19,'I&amp;E Summary (3)'!8:27,20,FALSE)*$R$8,0)</f>
        <v>24455.893148295996</v>
      </c>
      <c r="BA153" s="439">
        <f>IFERROR(-HLOOKUP(BA19,'I&amp;E Summary (3)'!8:27,20,FALSE)*$R$8,0)</f>
        <v>25654.353022689062</v>
      </c>
      <c r="BB153" s="439">
        <f>SUM(D153:BA153)</f>
        <v>409893.01490237418</v>
      </c>
    </row>
    <row r="154" spans="2:54" outlineLevel="1">
      <c r="B154" t="s">
        <v>179</v>
      </c>
      <c r="D154" s="439">
        <f>IFERROR(-HLOOKUP(D19,'I&amp;E Summary (3)'!8:38,31,FALSE)*$R$9,0)</f>
        <v>-438.32855507805556</v>
      </c>
      <c r="E154" s="439">
        <f>IFERROR(-HLOOKUP(E19,'I&amp;E Summary (3)'!8:38,31,FALSE)*$R$9,0)</f>
        <v>-449.41407695500681</v>
      </c>
      <c r="F154" s="439">
        <f>IFERROR(-HLOOKUP(F19,'I&amp;E Summary (3)'!8:38,31,FALSE)*$R$9,0)</f>
        <v>-460.78055611888192</v>
      </c>
      <c r="G154" s="439">
        <f>IFERROR(-HLOOKUP(G19,'I&amp;E Summary (3)'!8:38,31,FALSE)*$R$9,0)</f>
        <v>-481.10597421205688</v>
      </c>
      <c r="H154" s="439">
        <f>IFERROR(-HLOOKUP(H19,'I&amp;E Summary (3)'!8:38,31,FALSE)*$R$9,0)</f>
        <v>-496.36906529374647</v>
      </c>
      <c r="I154" s="439">
        <f>IFERROR(-HLOOKUP(I19,'I&amp;E Summary (3)'!8:38,31,FALSE)*$R$9,0)</f>
        <v>-512.12606177737882</v>
      </c>
      <c r="J154" s="439">
        <f>IFERROR(-HLOOKUP(J19,'I&amp;E Summary (3)'!8:38,31,FALSE)*$R$9,0)</f>
        <v>-529.67142526097962</v>
      </c>
      <c r="K154" s="439">
        <f>IFERROR(-HLOOKUP(K19,'I&amp;E Summary (3)'!8:38,31,FALSE)*$R$9,0)</f>
        <v>-545.97876569923301</v>
      </c>
      <c r="L154" s="439">
        <f>IFERROR(-HLOOKUP(L19,'I&amp;E Summary (3)'!8:38,31,FALSE)*$R$9,0)</f>
        <v>-562.79981225830682</v>
      </c>
      <c r="M154" s="439">
        <f>IFERROR(-HLOOKUP(M19,'I&amp;E Summary (3)'!8:38,31,FALSE)*$R$9,0)</f>
        <v>-577.88589997821077</v>
      </c>
      <c r="N154" s="439">
        <f>IFERROR(-HLOOKUP(N19,'I&amp;E Summary (3)'!8:38,31,FALSE)*$R$9,0)</f>
        <v>-592.64440571899672</v>
      </c>
      <c r="O154" s="439">
        <f>IFERROR(-HLOOKUP(O19,'I&amp;E Summary (3)'!8:38,31,FALSE)*$R$9,0)</f>
        <v>-607.7812148505426</v>
      </c>
      <c r="P154" s="439">
        <f>IFERROR(-HLOOKUP(P19,'I&amp;E Summary (3)'!8:38,31,FALSE)*$R$9,0)</f>
        <v>-623.30606518003412</v>
      </c>
      <c r="Q154" s="439">
        <f>IFERROR(-HLOOKUP(Q19,'I&amp;E Summary (3)'!8:38,31,FALSE)*$R$9,0)</f>
        <v>-639.22894636650949</v>
      </c>
      <c r="R154" s="439">
        <f>IFERROR(-HLOOKUP(R19,'I&amp;E Summary (3)'!8:38,31,FALSE)*$R$9,0)</f>
        <v>-655.56010646935647</v>
      </c>
      <c r="S154" s="439">
        <f>IFERROR(-HLOOKUP(S19,'I&amp;E Summary (3)'!8:38,31,FALSE)*$R$9,0)</f>
        <v>-672.31005866808471</v>
      </c>
      <c r="T154" s="439">
        <f>IFERROR(-HLOOKUP(T19,'I&amp;E Summary (3)'!8:38,31,FALSE)*$R$9,0)</f>
        <v>-689.48958815789126</v>
      </c>
      <c r="U154" s="439">
        <f>IFERROR(-HLOOKUP(U19,'I&amp;E Summary (3)'!8:38,31,FALSE)*$R$9,0)</f>
        <v>-707.10975922563591</v>
      </c>
      <c r="V154" s="439">
        <f>IFERROR(-HLOOKUP(V19,'I&amp;E Summary (3)'!8:38,31,FALSE)*$R$9,0)</f>
        <v>-725.18192251098833</v>
      </c>
      <c r="W154" s="439">
        <f>IFERROR(-HLOOKUP(W19,'I&amp;E Summary (3)'!8:38,31,FALSE)*$R$9,0)</f>
        <v>-743.71772245761576</v>
      </c>
      <c r="X154" s="439">
        <f>IFERROR(-HLOOKUP(X19,'I&amp;E Summary (3)'!8:38,31,FALSE)*$R$9,0)</f>
        <v>-762.72910495942449</v>
      </c>
      <c r="Y154" s="439">
        <f>IFERROR(-HLOOKUP(Y19,'I&amp;E Summary (3)'!8:38,31,FALSE)*$R$9,0)</f>
        <v>-782.22832520698944</v>
      </c>
      <c r="Z154" s="439">
        <f>IFERROR(-HLOOKUP(Z19,'I&amp;E Summary (3)'!8:38,31,FALSE)*$R$9,0)</f>
        <v>-802.22795573945109</v>
      </c>
      <c r="AA154" s="439">
        <f>IFERROR(-HLOOKUP(AA19,'I&amp;E Summary (3)'!8:38,31,FALSE)*$R$9,0)</f>
        <v>-822.74089470729268</v>
      </c>
      <c r="AB154" s="439">
        <f>IFERROR(-HLOOKUP(AB19,'I&amp;E Summary (3)'!8:38,31,FALSE)*$R$9,0)</f>
        <v>-843.78037435156079</v>
      </c>
      <c r="AC154" s="439">
        <f>IFERROR(-HLOOKUP(AC19,'I&amp;E Summary (3)'!8:38,31,FALSE)*$R$9,0)</f>
        <v>-865.35996970523365</v>
      </c>
      <c r="AD154" s="439">
        <f>IFERROR(-HLOOKUP(AD19,'I&amp;E Summary (3)'!8:38,31,FALSE)*$R$9,0)</f>
        <v>-887.49360752259452</v>
      </c>
      <c r="AE154" s="439">
        <f>IFERROR(-HLOOKUP(AE19,'I&amp;E Summary (3)'!8:38,31,FALSE)*$R$9,0)</f>
        <v>-910.19557544263137</v>
      </c>
      <c r="AF154" s="439">
        <f>IFERROR(-HLOOKUP(AF19,'I&amp;E Summary (3)'!8:38,31,FALSE)*$R$9,0)</f>
        <v>-933.48053139262856</v>
      </c>
      <c r="AG154" s="439">
        <f>IFERROR(-HLOOKUP(AG19,'I&amp;E Summary (3)'!8:38,31,FALSE)*$R$9,0)</f>
        <v>-957.36351323829331</v>
      </c>
      <c r="AH154" s="439">
        <f>IFERROR(-HLOOKUP(AH19,'I&amp;E Summary (3)'!8:38,31,FALSE)*$R$9,0)</f>
        <v>-981.85994868692524</v>
      </c>
      <c r="AI154" s="439">
        <f>IFERROR(-HLOOKUP(AI19,'I&amp;E Summary (3)'!8:38,31,FALSE)*$R$9,0)</f>
        <v>-1006.9856654503029</v>
      </c>
      <c r="AJ154" s="439">
        <f>IFERROR(-HLOOKUP(AJ19,'I&amp;E Summary (3)'!8:38,31,FALSE)*$R$9,0)</f>
        <v>-1032.7569016741515</v>
      </c>
      <c r="AK154" s="439">
        <f>IFERROR(-HLOOKUP(AK19,'I&amp;E Summary (3)'!8:38,31,FALSE)*$R$9,0)</f>
        <v>-1059.1903166412242</v>
      </c>
      <c r="AL154" s="439">
        <f>IFERROR(-HLOOKUP(AL19,'I&amp;E Summary (3)'!8:38,31,FALSE)*$R$9,0)</f>
        <v>-1086.3030017552301</v>
      </c>
      <c r="AM154" s="439">
        <f>IFERROR(-HLOOKUP(AM19,'I&amp;E Summary (3)'!8:38,31,FALSE)*$R$9,0)</f>
        <v>-1114.1124918130251</v>
      </c>
      <c r="AN154" s="439">
        <f>IFERROR(-HLOOKUP(AN19,'I&amp;E Summary (3)'!8:38,31,FALSE)*$R$9,0)</f>
        <v>-1142.6367765726829</v>
      </c>
      <c r="AO154" s="439">
        <f>IFERROR(-HLOOKUP(AO19,'I&amp;E Summary (3)'!8:38,31,FALSE)*$R$9,0)</f>
        <v>-1171.8943126252618</v>
      </c>
      <c r="AP154" s="439">
        <f>IFERROR(-HLOOKUP(AP19,'I&amp;E Summary (3)'!8:38,31,FALSE)*$R$9,0)</f>
        <v>-1201.9040355783031</v>
      </c>
      <c r="AQ154" s="439">
        <f>IFERROR(-HLOOKUP(AQ19,'I&amp;E Summary (3)'!8:38,31,FALSE)*$R$9,0)</f>
        <v>-1232.6853725592928</v>
      </c>
      <c r="AR154" s="439">
        <f>IFERROR(-HLOOKUP(AR19,'I&amp;E Summary (3)'!8:38,31,FALSE)*$R$9,0)</f>
        <v>-1264.2582550475531</v>
      </c>
      <c r="AS154" s="439">
        <f>IFERROR(-HLOOKUP(AS19,'I&amp;E Summary (3)'!8:38,31,FALSE)*$R$9,0)</f>
        <v>-1296.6431320432484</v>
      </c>
      <c r="AT154" s="439">
        <f>IFERROR(-HLOOKUP(AT19,'I&amp;E Summary (3)'!8:38,31,FALSE)*$R$9,0)</f>
        <v>-1329.8609835824211</v>
      </c>
      <c r="AU154" s="439">
        <f>IFERROR(-HLOOKUP(AU19,'I&amp;E Summary (3)'!8:38,31,FALSE)*$R$9,0)</f>
        <v>-1363.9333346072158</v>
      </c>
      <c r="AV154" s="439">
        <f>IFERROR(-HLOOKUP(AV19,'I&amp;E Summary (3)'!8:38,31,FALSE)*$R$9,0)</f>
        <v>-1398.8822692006877</v>
      </c>
      <c r="AW154" s="439">
        <f>IFERROR(-HLOOKUP(AW19,'I&amp;E Summary (3)'!8:38,31,FALSE)*$R$9,0)</f>
        <v>-1434.7304451958446</v>
      </c>
      <c r="AX154" s="439">
        <f>IFERROR(-HLOOKUP(AX19,'I&amp;E Summary (3)'!8:38,31,FALSE)*$R$9,0)</f>
        <v>-1471.501109168835</v>
      </c>
      <c r="AY154" s="439">
        <f>IFERROR(-HLOOKUP(AY19,'I&amp;E Summary (3)'!8:38,31,FALSE)*$R$9,0)</f>
        <v>-1509.218111826443</v>
      </c>
      <c r="AZ154" s="439">
        <f>IFERROR(-HLOOKUP(AZ19,'I&amp;E Summary (3)'!8:38,31,FALSE)*$R$9,0)</f>
        <v>-1547.9059237983433</v>
      </c>
      <c r="BA154" s="439">
        <f>IFERROR(-HLOOKUP(BA19,'I&amp;E Summary (3)'!8:38,31,FALSE)*$R$9,0)</f>
        <v>-1587.5896518448274</v>
      </c>
      <c r="BB154" s="439">
        <f>SUM(D154:BA154)</f>
        <v>-45513.241874175437</v>
      </c>
    </row>
    <row r="155" spans="2:54" outlineLevel="1">
      <c r="D155" s="439"/>
      <c r="E155" s="439"/>
      <c r="F155" s="439"/>
      <c r="G155" s="439"/>
      <c r="H155" s="439"/>
      <c r="I155" s="439"/>
      <c r="J155" s="439"/>
      <c r="K155" s="439"/>
      <c r="L155" s="439"/>
      <c r="M155" s="439"/>
      <c r="N155" s="439"/>
      <c r="O155" s="439"/>
      <c r="P155" s="439"/>
      <c r="Q155" s="439"/>
      <c r="R155" s="439"/>
      <c r="S155" s="439"/>
      <c r="T155" s="439"/>
      <c r="U155" s="439"/>
      <c r="V155" s="439"/>
      <c r="W155" s="439"/>
      <c r="X155" s="439"/>
      <c r="Y155" s="439"/>
      <c r="Z155" s="439"/>
      <c r="AA155" s="439"/>
      <c r="AB155" s="439"/>
      <c r="AC155" s="439"/>
      <c r="AD155" s="439"/>
      <c r="AE155" s="439"/>
      <c r="AF155" s="439"/>
      <c r="AG155" s="439"/>
      <c r="AH155" s="439"/>
      <c r="AI155" s="439"/>
      <c r="AJ155" s="439"/>
      <c r="AK155" s="439"/>
      <c r="AL155" s="439"/>
      <c r="AM155" s="439"/>
      <c r="AN155" s="439"/>
      <c r="AO155" s="439"/>
      <c r="AP155" s="439"/>
      <c r="AQ155" s="439"/>
      <c r="AR155" s="439"/>
      <c r="AS155" s="439"/>
      <c r="AT155" s="439"/>
      <c r="AU155" s="439"/>
      <c r="AV155" s="439"/>
      <c r="AW155" s="439"/>
      <c r="AX155" s="439"/>
      <c r="AY155" s="439"/>
      <c r="AZ155" s="439"/>
      <c r="BA155" s="439"/>
      <c r="BB155" s="439"/>
    </row>
    <row r="156" spans="2:54" outlineLevel="1">
      <c r="B156" t="s">
        <v>431</v>
      </c>
      <c r="D156" s="439">
        <f>D153+D154</f>
        <v>-4075.444795078055</v>
      </c>
      <c r="E156" s="439">
        <f t="shared" ref="E156:BA156" si="68">E153+E154</f>
        <v>-4025.6607885550065</v>
      </c>
      <c r="F156" s="439">
        <f t="shared" si="68"/>
        <v>-3973.564528092882</v>
      </c>
      <c r="G156" s="439">
        <f t="shared" si="68"/>
        <v>-2664.6355172426574</v>
      </c>
      <c r="H156" s="439">
        <f t="shared" si="68"/>
        <v>-2193.9245604330176</v>
      </c>
      <c r="I156" s="439">
        <f t="shared" si="68"/>
        <v>-1687.5504746143579</v>
      </c>
      <c r="J156" s="439">
        <f t="shared" si="68"/>
        <v>-913.67359066075016</v>
      </c>
      <c r="K156" s="439">
        <f t="shared" si="68"/>
        <v>-344.94810123259987</v>
      </c>
      <c r="L156" s="439">
        <f t="shared" si="68"/>
        <v>262.54420411962769</v>
      </c>
      <c r="M156" s="439">
        <f t="shared" si="68"/>
        <v>579.31821457463843</v>
      </c>
      <c r="N156" s="439">
        <f t="shared" si="68"/>
        <v>818.6237727233613</v>
      </c>
      <c r="O156" s="439">
        <f t="shared" si="68"/>
        <v>1067.9066595605909</v>
      </c>
      <c r="P156" s="439">
        <f t="shared" si="68"/>
        <v>1327.5761494616377</v>
      </c>
      <c r="Q156" s="439">
        <f t="shared" si="68"/>
        <v>1598.0581439145774</v>
      </c>
      <c r="R156" s="439">
        <f t="shared" si="68"/>
        <v>1879.795843056414</v>
      </c>
      <c r="S156" s="439">
        <f t="shared" si="68"/>
        <v>2173.2504442334443</v>
      </c>
      <c r="T156" s="439">
        <f t="shared" si="68"/>
        <v>2478.9018686708591</v>
      </c>
      <c r="U156" s="439">
        <f t="shared" si="68"/>
        <v>2797.2495173802126</v>
      </c>
      <c r="V156" s="439">
        <f t="shared" si="68"/>
        <v>3128.8130574785787</v>
      </c>
      <c r="W156" s="439">
        <f t="shared" si="68"/>
        <v>3474.1332401402783</v>
      </c>
      <c r="X156" s="439">
        <f t="shared" si="68"/>
        <v>3833.7727514510611</v>
      </c>
      <c r="Y156" s="439">
        <f t="shared" si="68"/>
        <v>4208.3170974854629</v>
      </c>
      <c r="Z156" s="439">
        <f t="shared" si="68"/>
        <v>4598.3755249810629</v>
      </c>
      <c r="AA156" s="439">
        <f t="shared" si="68"/>
        <v>5004.5819790384212</v>
      </c>
      <c r="AB156" s="439">
        <f t="shared" si="68"/>
        <v>5427.5960993327126</v>
      </c>
      <c r="AC156" s="439">
        <f t="shared" si="68"/>
        <v>5868.104256382725</v>
      </c>
      <c r="AD156" s="439">
        <f t="shared" si="68"/>
        <v>6326.8206294847605</v>
      </c>
      <c r="AE156" s="439">
        <f t="shared" si="68"/>
        <v>6804.4883279834403</v>
      </c>
      <c r="AF156" s="439">
        <f t="shared" si="68"/>
        <v>7301.8805576184841</v>
      </c>
      <c r="AG156" s="439">
        <f t="shared" si="68"/>
        <v>7819.8018337561662</v>
      </c>
      <c r="AH156" s="439">
        <f t="shared" si="68"/>
        <v>8359.0892433866466</v>
      </c>
      <c r="AI156" s="439">
        <f t="shared" si="68"/>
        <v>8920.6137578438684</v>
      </c>
      <c r="AJ156" s="439">
        <f t="shared" si="68"/>
        <v>9505.2815982829761</v>
      </c>
      <c r="AK156" s="439">
        <f t="shared" si="68"/>
        <v>10114.035656031892</v>
      </c>
      <c r="AL156" s="439">
        <f t="shared" si="68"/>
        <v>10747.856970018496</v>
      </c>
      <c r="AM156" s="439">
        <f t="shared" si="68"/>
        <v>11407.76626356296</v>
      </c>
      <c r="AN156" s="439">
        <f t="shared" si="68"/>
        <v>12094.825542916689</v>
      </c>
      <c r="AO156" s="439">
        <f t="shared" si="68"/>
        <v>12810.139760024718</v>
      </c>
      <c r="AP156" s="439">
        <f t="shared" si="68"/>
        <v>13554.858542087521</v>
      </c>
      <c r="AQ156" s="439">
        <f t="shared" si="68"/>
        <v>14330.177990601613</v>
      </c>
      <c r="AR156" s="439">
        <f t="shared" si="68"/>
        <v>15137.342552665581</v>
      </c>
      <c r="AS156" s="439">
        <f t="shared" si="68"/>
        <v>15977.646967449826</v>
      </c>
      <c r="AT156" s="439">
        <f t="shared" si="68"/>
        <v>16852.43829084438</v>
      </c>
      <c r="AU156" s="439">
        <f t="shared" si="68"/>
        <v>17763.118001420204</v>
      </c>
      <c r="AV156" s="439">
        <f t="shared" si="68"/>
        <v>18711.144190964525</v>
      </c>
      <c r="AW156" s="439">
        <f t="shared" si="68"/>
        <v>19698.033842981862</v>
      </c>
      <c r="AX156" s="439">
        <f t="shared" si="68"/>
        <v>20725.365202688074</v>
      </c>
      <c r="AY156" s="439">
        <f t="shared" si="68"/>
        <v>21794.780242165853</v>
      </c>
      <c r="AZ156" s="439">
        <f t="shared" si="68"/>
        <v>22907.987224497654</v>
      </c>
      <c r="BA156" s="439">
        <f t="shared" si="68"/>
        <v>24066.763370844234</v>
      </c>
      <c r="BB156" s="439">
        <f>SUM(D156:BA156)</f>
        <v>364379.7730281988</v>
      </c>
    </row>
    <row r="157" spans="2:54" outlineLevel="1">
      <c r="B157" t="s">
        <v>433</v>
      </c>
      <c r="D157" s="439">
        <f>IFERROR(-HLOOKUP(D19,'I&amp;E Summary (3)'!8:45,37,FALSE)*$R$10,0)</f>
        <v>-212.2098435274919</v>
      </c>
      <c r="E157" s="439">
        <f>IFERROR(-HLOOKUP(E19,'I&amp;E Summary (3)'!8:45,37,FALSE)*$R$10,0)</f>
        <v>-215.97240451026974</v>
      </c>
      <c r="F157" s="439">
        <f>IFERROR(-HLOOKUP(F19,'I&amp;E Summary (3)'!8:45,37,FALSE)*$R$10,0)</f>
        <v>-221.16778068457586</v>
      </c>
      <c r="G157" s="439">
        <f>IFERROR(-HLOOKUP(G19,'I&amp;E Summary (3)'!8:45,37,FALSE)*$R$10,0)</f>
        <v>-377.67471230642303</v>
      </c>
      <c r="H157" s="439">
        <f>IFERROR(-HLOOKUP(H19,'I&amp;E Summary (3)'!8:45,37,FALSE)*$R$10,0)</f>
        <v>-385.26634368175041</v>
      </c>
      <c r="I157" s="439">
        <f>IFERROR(-HLOOKUP(I19,'I&amp;E Summary (3)'!8:45,37,FALSE)*$R$10,0)</f>
        <v>-445.62936587009665</v>
      </c>
      <c r="J157" s="439">
        <f>IFERROR(-HLOOKUP(J19,'I&amp;E Summary (3)'!8:45,37,FALSE)*$R$10,0)</f>
        <v>-529.10664778768069</v>
      </c>
      <c r="K157" s="439">
        <f>IFERROR(-HLOOKUP(K19,'I&amp;E Summary (3)'!8:45,37,FALSE)*$R$10,0)</f>
        <v>-587.11112172649223</v>
      </c>
      <c r="L157" s="439">
        <f>IFERROR(-HLOOKUP(L19,'I&amp;E Summary (3)'!8:45,37,FALSE)*$R$10,0)</f>
        <v>-647.68514408905162</v>
      </c>
      <c r="M157" s="439">
        <f>IFERROR(-HLOOKUP(M19,'I&amp;E Summary (3)'!8:45,37,FALSE)*$R$10,0)</f>
        <v>-663.87736243060056</v>
      </c>
      <c r="N157" s="439">
        <f>IFERROR(-HLOOKUP(N19,'I&amp;E Summary (3)'!8:45,37,FALSE)*$R$10,0)</f>
        <v>-680.47438763489356</v>
      </c>
      <c r="O157" s="439">
        <f>IFERROR(-HLOOKUP(O19,'I&amp;E Summary (3)'!8:45,37,FALSE)*$R$10,0)</f>
        <v>-697.48634314583376</v>
      </c>
      <c r="P157" s="439">
        <f>IFERROR(-HLOOKUP(P19,'I&amp;E Summary (3)'!8:45,37,FALSE)*$R$10,0)</f>
        <v>-714.92360244471604</v>
      </c>
      <c r="Q157" s="439">
        <f>IFERROR(-HLOOKUP(Q19,'I&amp;E Summary (3)'!8:45,37,FALSE)*$R$10,0)</f>
        <v>-732.79679837543233</v>
      </c>
      <c r="R157" s="439">
        <f>IFERROR(-HLOOKUP(R19,'I&amp;E Summary (3)'!8:45,37,FALSE)*$R$10,0)</f>
        <v>-751.11682961711438</v>
      </c>
      <c r="S157" s="439">
        <f>IFERROR(-HLOOKUP(S19,'I&amp;E Summary (3)'!8:45,37,FALSE)*$R$10,0)</f>
        <v>-769.89486732949547</v>
      </c>
      <c r="T157" s="439">
        <f>IFERROR(-HLOOKUP(T19,'I&amp;E Summary (3)'!8:45,37,FALSE)*$R$10,0)</f>
        <v>-789.14236196550189</v>
      </c>
      <c r="U157" s="439">
        <f>IFERROR(-HLOOKUP(U19,'I&amp;E Summary (3)'!8:45,37,FALSE)*$R$10,0)</f>
        <v>-808.87105025429832</v>
      </c>
      <c r="V157" s="439">
        <f>IFERROR(-HLOOKUP(V19,'I&amp;E Summary (3)'!8:45,37,FALSE)*$R$10,0)</f>
        <v>-829.09296235895795</v>
      </c>
      <c r="W157" s="439">
        <f>IFERROR(-HLOOKUP(W19,'I&amp;E Summary (3)'!8:45,37,FALSE)*$R$10,0)</f>
        <v>-849.82042921311222</v>
      </c>
      <c r="X157" s="439">
        <f>IFERROR(-HLOOKUP(X19,'I&amp;E Summary (3)'!8:45,37,FALSE)*$R$10,0)</f>
        <v>-871.06609004106269</v>
      </c>
      <c r="Y157" s="439">
        <f>IFERROR(-HLOOKUP(Y19,'I&amp;E Summary (3)'!8:45,37,FALSE)*$R$10,0)</f>
        <v>-892.84290006593403</v>
      </c>
      <c r="Z157" s="439">
        <f>IFERROR(-HLOOKUP(Z19,'I&amp;E Summary (3)'!8:45,37,FALSE)*$R$10,0)</f>
        <v>-915.16413841058079</v>
      </c>
      <c r="AA157" s="439">
        <f>IFERROR(-HLOOKUP(AA19,'I&amp;E Summary (3)'!8:45,37,FALSE)*$R$10,0)</f>
        <v>-938.04341619606123</v>
      </c>
      <c r="AB157" s="439">
        <f>IFERROR(-HLOOKUP(AB19,'I&amp;E Summary (3)'!8:45,37,FALSE)*$R$10,0)</f>
        <v>-961.49468484262616</v>
      </c>
      <c r="AC157" s="439">
        <f>IFERROR(-HLOOKUP(AC19,'I&amp;E Summary (3)'!8:45,37,FALSE)*$R$10,0)</f>
        <v>-985.53224457828412</v>
      </c>
      <c r="AD157" s="439">
        <f>IFERROR(-HLOOKUP(AD19,'I&amp;E Summary (3)'!8:45,37,FALSE)*$R$10,0)</f>
        <v>-1010.1707531601365</v>
      </c>
      <c r="AE157" s="439">
        <f>IFERROR(-HLOOKUP(AE19,'I&amp;E Summary (3)'!8:45,37,FALSE)*$R$10,0)</f>
        <v>-1035.4252348138061</v>
      </c>
      <c r="AF157" s="439">
        <f>IFERROR(-HLOOKUP(AF19,'I&amp;E Summary (3)'!8:45,37,FALSE)*$R$10,0)</f>
        <v>-1061.3110893964104</v>
      </c>
      <c r="AG157" s="439">
        <f>IFERROR(-HLOOKUP(AG19,'I&amp;E Summary (3)'!8:45,37,FALSE)*$R$10,0)</f>
        <v>-1087.8441017886753</v>
      </c>
      <c r="AH157" s="439">
        <f>IFERROR(-HLOOKUP(AH19,'I&amp;E Summary (3)'!8:45,37,FALSE)*$R$10,0)</f>
        <v>-1115.0404515219227</v>
      </c>
      <c r="AI157" s="439">
        <f>IFERROR(-HLOOKUP(AI19,'I&amp;E Summary (3)'!8:45,37,FALSE)*$R$10,0)</f>
        <v>-1142.9167226457971</v>
      </c>
      <c r="AJ157" s="439">
        <f>IFERROR(-HLOOKUP(AJ19,'I&amp;E Summary (3)'!8:45,37,FALSE)*$R$10,0)</f>
        <v>-1171.4899138427704</v>
      </c>
      <c r="AK157" s="439">
        <f>IFERROR(-HLOOKUP(AK19,'I&amp;E Summary (3)'!8:45,37,FALSE)*$R$10,0)</f>
        <v>-1200.7774487955801</v>
      </c>
      <c r="AL157" s="439">
        <f>IFERROR(-HLOOKUP(AL19,'I&amp;E Summary (3)'!8:45,37,FALSE)*$R$10,0)</f>
        <v>-1230.7971868139393</v>
      </c>
      <c r="AM157" s="439">
        <f>IFERROR(-HLOOKUP(AM19,'I&amp;E Summary (3)'!8:45,37,FALSE)*$R$10,0)</f>
        <v>-1261.5674337270068</v>
      </c>
      <c r="AN157" s="439">
        <f>IFERROR(-HLOOKUP(AN19,'I&amp;E Summary (3)'!8:45,37,FALSE)*$R$10,0)</f>
        <v>-1293.106953048253</v>
      </c>
      <c r="AO157" s="439">
        <f>IFERROR(-HLOOKUP(AO19,'I&amp;E Summary (3)'!8:45,37,FALSE)*$R$10,0)</f>
        <v>-1325.4349774195493</v>
      </c>
      <c r="AP157" s="439">
        <f>IFERROR(-HLOOKUP(AP19,'I&amp;E Summary (3)'!8:45,37,FALSE)*$R$10,0)</f>
        <v>-1358.5712203414619</v>
      </c>
      <c r="AQ157" s="439">
        <f>IFERROR(-HLOOKUP(AQ19,'I&amp;E Summary (3)'!8:45,37,FALSE)*$R$10,0)</f>
        <v>-1392.5358881969073</v>
      </c>
      <c r="AR157" s="439">
        <f>IFERROR(-HLOOKUP(AR19,'I&amp;E Summary (3)'!8:45,37,FALSE)*$R$10,0)</f>
        <v>-1427.3496925755117</v>
      </c>
      <c r="AS157" s="439">
        <f>IFERROR(-HLOOKUP(AS19,'I&amp;E Summary (3)'!8:45,37,FALSE)*$R$10,0)</f>
        <v>-1463.0338629062014</v>
      </c>
      <c r="AT157" s="439">
        <f>IFERROR(-HLOOKUP(AT19,'I&amp;E Summary (3)'!8:45,37,FALSE)*$R$10,0)</f>
        <v>-1499.6101594057275</v>
      </c>
      <c r="AU157" s="439">
        <f>IFERROR(-HLOOKUP(AU19,'I&amp;E Summary (3)'!8:45,37,FALSE)*$R$10,0)</f>
        <v>-1537.1008863510399</v>
      </c>
      <c r="AV157" s="439">
        <f>IFERROR(-HLOOKUP(AV19,'I&amp;E Summary (3)'!8:45,37,FALSE)*$R$10,0)</f>
        <v>-1575.5289056836004</v>
      </c>
      <c r="AW157" s="439">
        <f>IFERROR(-HLOOKUP(AW19,'I&amp;E Summary (3)'!8:45,37,FALSE)*$R$10,0)</f>
        <v>-1614.9176509539584</v>
      </c>
      <c r="AX157" s="439">
        <f>IFERROR(-HLOOKUP(AX19,'I&amp;E Summary (3)'!8:45,37,FALSE)*$R$10,0)</f>
        <v>-1655.2911416150844</v>
      </c>
      <c r="AY157" s="439">
        <f>IFERROR(-HLOOKUP(AY19,'I&amp;E Summary (3)'!8:45,37,FALSE)*$R$10,0)</f>
        <v>-1696.6739976732001</v>
      </c>
      <c r="AZ157" s="439">
        <f>IFERROR(-HLOOKUP(AZ19,'I&amp;E Summary (3)'!8:45,37,FALSE)*$R$10,0)</f>
        <v>-1739.0914547050484</v>
      </c>
      <c r="BA157" s="439">
        <f>IFERROR(-HLOOKUP(BA19,'I&amp;E Summary (3)'!8:45,37,FALSE)*$R$10,0)</f>
        <v>-1782.56937925077</v>
      </c>
      <c r="BB157" s="439">
        <f>SUM(D157:BA157)</f>
        <v>-50151.620339720699</v>
      </c>
    </row>
    <row r="158" spans="2:54" outlineLevel="1">
      <c r="B158" t="s">
        <v>273</v>
      </c>
      <c r="D158" s="439">
        <f>IFERROR(-HLOOKUP(D19,'I&amp;E Summary (3)'!8:45,38,FALSE)*$R$10,0)</f>
        <v>0</v>
      </c>
      <c r="E158" s="439">
        <f>IFERROR(-HLOOKUP(E19,'I&amp;E Summary (3)'!8:45,38,FALSE)*$R$10,0)</f>
        <v>0</v>
      </c>
      <c r="F158" s="439">
        <f>IFERROR(-HLOOKUP(F19,'I&amp;E Summary (3)'!8:45,38,FALSE)*$R$10,0)</f>
        <v>0</v>
      </c>
      <c r="G158" s="439">
        <f>IFERROR(-HLOOKUP(G19,'I&amp;E Summary (3)'!8:45,38,FALSE)*$R$10,0)</f>
        <v>0</v>
      </c>
      <c r="H158" s="439">
        <f>IFERROR(-HLOOKUP(H19,'I&amp;E Summary (3)'!8:45,38,FALSE)*$R$10,0)</f>
        <v>0</v>
      </c>
      <c r="I158" s="439">
        <f>IFERROR(-HLOOKUP(I19,'I&amp;E Summary (3)'!8:45,38,FALSE)*$R$10,0)</f>
        <v>0</v>
      </c>
      <c r="J158" s="439">
        <f>IFERROR(-HLOOKUP(J19,'I&amp;E Summary (3)'!8:45,38,FALSE)*$R$10,0)</f>
        <v>0</v>
      </c>
      <c r="K158" s="439">
        <f>IFERROR(-HLOOKUP(K19,'I&amp;E Summary (3)'!8:45,38,FALSE)*$R$10,0)</f>
        <v>0</v>
      </c>
      <c r="L158" s="439">
        <f>IFERROR(-HLOOKUP(L19,'I&amp;E Summary (3)'!8:45,38,FALSE)*$R$10,0)</f>
        <v>0</v>
      </c>
      <c r="M158" s="439">
        <f>IFERROR(-HLOOKUP(M19,'I&amp;E Summary (3)'!8:45,38,FALSE)*$R$10,0)</f>
        <v>0</v>
      </c>
      <c r="N158" s="439">
        <f>IFERROR(-HLOOKUP(N19,'I&amp;E Summary (3)'!8:45,38,FALSE)*$R$10,0)</f>
        <v>0</v>
      </c>
      <c r="O158" s="439">
        <f>IFERROR(-HLOOKUP(O19,'I&amp;E Summary (3)'!8:45,38,FALSE)*$R$10,0)</f>
        <v>0</v>
      </c>
      <c r="P158" s="439">
        <f>IFERROR(-HLOOKUP(P19,'I&amp;E Summary (3)'!8:45,38,FALSE)*$R$10,0)</f>
        <v>0</v>
      </c>
      <c r="Q158" s="439">
        <f>IFERROR(-HLOOKUP(Q19,'I&amp;E Summary (3)'!8:45,38,FALSE)*$R$10,0)</f>
        <v>0</v>
      </c>
      <c r="R158" s="439">
        <f>IFERROR(-HLOOKUP(R19,'I&amp;E Summary (3)'!8:45,38,FALSE)*$R$10,0)</f>
        <v>0</v>
      </c>
      <c r="S158" s="439">
        <f>IFERROR(-HLOOKUP(S19,'I&amp;E Summary (3)'!8:45,38,FALSE)*$R$10,0)</f>
        <v>0</v>
      </c>
      <c r="T158" s="439">
        <f>IFERROR(-HLOOKUP(T19,'I&amp;E Summary (3)'!8:45,38,FALSE)*$R$10,0)</f>
        <v>0</v>
      </c>
      <c r="U158" s="439">
        <f>IFERROR(-HLOOKUP(U19,'I&amp;E Summary (3)'!8:45,38,FALSE)*$R$10,0)</f>
        <v>0</v>
      </c>
      <c r="V158" s="439">
        <f>IFERROR(-HLOOKUP(V19,'I&amp;E Summary (3)'!8:45,38,FALSE)*$R$10,0)</f>
        <v>0</v>
      </c>
      <c r="W158" s="439">
        <f>IFERROR(-HLOOKUP(W19,'I&amp;E Summary (3)'!8:45,38,FALSE)*$R$10,0)</f>
        <v>0</v>
      </c>
      <c r="X158" s="439">
        <f>IFERROR(-HLOOKUP(X19,'I&amp;E Summary (3)'!8:45,38,FALSE)*$R$10,0)</f>
        <v>0</v>
      </c>
      <c r="Y158" s="439">
        <f>IFERROR(-HLOOKUP(Y19,'I&amp;E Summary (3)'!8:45,38,FALSE)*$R$10,0)</f>
        <v>0</v>
      </c>
      <c r="Z158" s="439">
        <f>IFERROR(-HLOOKUP(Z19,'I&amp;E Summary (3)'!8:45,38,FALSE)*$R$10,0)</f>
        <v>0</v>
      </c>
      <c r="AA158" s="439">
        <f>IFERROR(-HLOOKUP(AA19,'I&amp;E Summary (3)'!8:45,38,FALSE)*$R$10,0)</f>
        <v>0</v>
      </c>
      <c r="AB158" s="439">
        <f>IFERROR(-HLOOKUP(AB19,'I&amp;E Summary (3)'!8:45,38,FALSE)*$R$10,0)</f>
        <v>0</v>
      </c>
      <c r="AC158" s="439">
        <f>IFERROR(-HLOOKUP(AC19,'I&amp;E Summary (3)'!8:45,38,FALSE)*$R$10,0)</f>
        <v>0</v>
      </c>
      <c r="AD158" s="439">
        <f>IFERROR(-HLOOKUP(AD19,'I&amp;E Summary (3)'!8:45,38,FALSE)*$R$10,0)</f>
        <v>0</v>
      </c>
      <c r="AE158" s="439">
        <f>IFERROR(-HLOOKUP(AE19,'I&amp;E Summary (3)'!8:45,38,FALSE)*$R$10,0)</f>
        <v>0</v>
      </c>
      <c r="AF158" s="439">
        <f>IFERROR(-HLOOKUP(AF19,'I&amp;E Summary (3)'!8:45,38,FALSE)*$R$10,0)</f>
        <v>0</v>
      </c>
      <c r="AG158" s="439">
        <f>IFERROR(-HLOOKUP(AG19,'I&amp;E Summary (3)'!8:45,38,FALSE)*$R$10,0)</f>
        <v>0</v>
      </c>
      <c r="AH158" s="439">
        <f>IFERROR(-HLOOKUP(AH19,'I&amp;E Summary (3)'!8:45,38,FALSE)*$R$10,0)</f>
        <v>0</v>
      </c>
      <c r="AI158" s="439">
        <f>IFERROR(-HLOOKUP(AI19,'I&amp;E Summary (3)'!8:45,38,FALSE)*$R$10,0)</f>
        <v>0</v>
      </c>
      <c r="AJ158" s="439">
        <f>IFERROR(-HLOOKUP(AJ19,'I&amp;E Summary (3)'!8:45,38,FALSE)*$R$10,0)</f>
        <v>0</v>
      </c>
      <c r="AK158" s="439">
        <f>IFERROR(-HLOOKUP(AK19,'I&amp;E Summary (3)'!8:45,38,FALSE)*$R$10,0)</f>
        <v>0</v>
      </c>
      <c r="AL158" s="439">
        <f>IFERROR(-HLOOKUP(AL19,'I&amp;E Summary (3)'!8:45,38,FALSE)*$R$10,0)</f>
        <v>0</v>
      </c>
      <c r="AM158" s="439">
        <f>IFERROR(-HLOOKUP(AM19,'I&amp;E Summary (3)'!8:45,38,FALSE)*$R$10,0)</f>
        <v>0</v>
      </c>
      <c r="AN158" s="439">
        <f>IFERROR(-HLOOKUP(AN19,'I&amp;E Summary (3)'!8:45,38,FALSE)*$R$10,0)</f>
        <v>0</v>
      </c>
      <c r="AO158" s="439">
        <f>IFERROR(-HLOOKUP(AO19,'I&amp;E Summary (3)'!8:45,38,FALSE)*$R$10,0)</f>
        <v>0</v>
      </c>
      <c r="AP158" s="439">
        <f>IFERROR(-HLOOKUP(AP19,'I&amp;E Summary (3)'!8:45,38,FALSE)*$R$10,0)</f>
        <v>0</v>
      </c>
      <c r="AQ158" s="439">
        <f>IFERROR(-HLOOKUP(AQ19,'I&amp;E Summary (3)'!8:45,38,FALSE)*$R$10,0)</f>
        <v>0</v>
      </c>
      <c r="AR158" s="439">
        <f>IFERROR(-HLOOKUP(AR19,'I&amp;E Summary (3)'!8:45,38,FALSE)*$R$10,0)</f>
        <v>0</v>
      </c>
      <c r="AS158" s="439">
        <f>IFERROR(-HLOOKUP(AS19,'I&amp;E Summary (3)'!8:45,38,FALSE)*$R$10,0)</f>
        <v>0</v>
      </c>
      <c r="AT158" s="439">
        <f>IFERROR(-HLOOKUP(AT19,'I&amp;E Summary (3)'!8:45,38,FALSE)*$R$10,0)</f>
        <v>0</v>
      </c>
      <c r="AU158" s="439">
        <f>IFERROR(-HLOOKUP(AU19,'I&amp;E Summary (3)'!8:45,38,FALSE)*$R$10,0)</f>
        <v>0</v>
      </c>
      <c r="AV158" s="439">
        <f>IFERROR(-HLOOKUP(AV19,'I&amp;E Summary (3)'!8:45,38,FALSE)*$R$10,0)</f>
        <v>0</v>
      </c>
      <c r="AW158" s="439">
        <f>IFERROR(-HLOOKUP(AW19,'I&amp;E Summary (3)'!8:45,38,FALSE)*$R$10,0)</f>
        <v>0</v>
      </c>
      <c r="AX158" s="439">
        <f>IFERROR(-HLOOKUP(AX19,'I&amp;E Summary (3)'!8:45,38,FALSE)*$R$10,0)</f>
        <v>0</v>
      </c>
      <c r="AY158" s="439">
        <f>IFERROR(-HLOOKUP(AY19,'I&amp;E Summary (3)'!8:45,38,FALSE)*$R$10,0)</f>
        <v>0</v>
      </c>
      <c r="AZ158" s="439">
        <f>IFERROR(-HLOOKUP(AZ19,'I&amp;E Summary (3)'!8:45,38,FALSE)*$R$10,0)</f>
        <v>0</v>
      </c>
      <c r="BA158" s="439">
        <f>IFERROR(-HLOOKUP(BA19,'I&amp;E Summary (3)'!8:45,38,FALSE)*$R$10,0)</f>
        <v>0</v>
      </c>
      <c r="BB158" s="439">
        <f>SUM(D158:BA158)</f>
        <v>0</v>
      </c>
    </row>
    <row r="159" spans="2:54" outlineLevel="1">
      <c r="D159" s="439"/>
      <c r="E159" s="439"/>
      <c r="F159" s="439"/>
      <c r="G159" s="439"/>
      <c r="H159" s="439"/>
      <c r="I159" s="439"/>
      <c r="J159" s="439"/>
      <c r="K159" s="439"/>
      <c r="L159" s="439"/>
      <c r="M159" s="439"/>
      <c r="N159" s="439"/>
      <c r="O159" s="439"/>
      <c r="P159" s="439"/>
      <c r="Q159" s="439"/>
      <c r="R159" s="439"/>
      <c r="S159" s="439"/>
      <c r="T159" s="439"/>
      <c r="U159" s="439"/>
      <c r="V159" s="439"/>
      <c r="W159" s="439"/>
      <c r="X159" s="439"/>
      <c r="Y159" s="439"/>
      <c r="Z159" s="439"/>
      <c r="AA159" s="439"/>
      <c r="AB159" s="439"/>
      <c r="AC159" s="439"/>
      <c r="AD159" s="439"/>
      <c r="AE159" s="439"/>
      <c r="AF159" s="439"/>
      <c r="AG159" s="439"/>
      <c r="AH159" s="439"/>
      <c r="AI159" s="439"/>
      <c r="AJ159" s="439"/>
      <c r="AK159" s="439"/>
      <c r="AL159" s="439"/>
      <c r="AM159" s="439"/>
      <c r="AN159" s="439"/>
      <c r="AO159" s="439"/>
      <c r="AP159" s="439"/>
      <c r="AQ159" s="439"/>
      <c r="AR159" s="439"/>
      <c r="AS159" s="439"/>
      <c r="AT159" s="439"/>
      <c r="AU159" s="439"/>
      <c r="AV159" s="439"/>
      <c r="AW159" s="439"/>
      <c r="AX159" s="439"/>
      <c r="AY159" s="439"/>
      <c r="AZ159" s="439"/>
      <c r="BA159" s="439"/>
      <c r="BB159" s="439"/>
    </row>
    <row r="160" spans="2:54" outlineLevel="1">
      <c r="B160" t="s">
        <v>189</v>
      </c>
      <c r="D160" s="439">
        <f>-SUM(D156:D158)</f>
        <v>4287.654638605547</v>
      </c>
      <c r="E160" s="439">
        <f t="shared" ref="E160:BA160" si="69">-SUM(E156:E158)</f>
        <v>4241.6331930652759</v>
      </c>
      <c r="F160" s="439">
        <f t="shared" si="69"/>
        <v>4194.7323087774575</v>
      </c>
      <c r="G160" s="439">
        <f t="shared" si="69"/>
        <v>3042.3102295490803</v>
      </c>
      <c r="H160" s="439">
        <f t="shared" si="69"/>
        <v>2579.1909041147683</v>
      </c>
      <c r="I160" s="439">
        <f t="shared" si="69"/>
        <v>2133.1798404844544</v>
      </c>
      <c r="J160" s="439">
        <f t="shared" si="69"/>
        <v>1442.7802384484307</v>
      </c>
      <c r="K160" s="439">
        <f t="shared" si="69"/>
        <v>932.05922295909204</v>
      </c>
      <c r="L160" s="439">
        <f t="shared" si="69"/>
        <v>385.14093996942393</v>
      </c>
      <c r="M160" s="439">
        <f t="shared" si="69"/>
        <v>84.559147855962124</v>
      </c>
      <c r="N160" s="439">
        <f t="shared" si="69"/>
        <v>-138.14938508846774</v>
      </c>
      <c r="O160" s="439">
        <f t="shared" si="69"/>
        <v>-370.42031641475717</v>
      </c>
      <c r="P160" s="439">
        <f t="shared" si="69"/>
        <v>-612.65254701692163</v>
      </c>
      <c r="Q160" s="439">
        <f t="shared" si="69"/>
        <v>-865.26134553914505</v>
      </c>
      <c r="R160" s="439">
        <f t="shared" si="69"/>
        <v>-1128.6790134392995</v>
      </c>
      <c r="S160" s="439">
        <f t="shared" si="69"/>
        <v>-1403.355576903949</v>
      </c>
      <c r="T160" s="439">
        <f t="shared" si="69"/>
        <v>-1689.7595067053571</v>
      </c>
      <c r="U160" s="439">
        <f t="shared" si="69"/>
        <v>-1988.3784671259143</v>
      </c>
      <c r="V160" s="439">
        <f t="shared" si="69"/>
        <v>-2299.720095119621</v>
      </c>
      <c r="W160" s="439">
        <f t="shared" si="69"/>
        <v>-2624.3128109271661</v>
      </c>
      <c r="X160" s="439">
        <f t="shared" si="69"/>
        <v>-2962.7066614099986</v>
      </c>
      <c r="Y160" s="439">
        <f t="shared" si="69"/>
        <v>-3315.474197419529</v>
      </c>
      <c r="Z160" s="439">
        <f t="shared" si="69"/>
        <v>-3683.2113865704823</v>
      </c>
      <c r="AA160" s="439">
        <f t="shared" si="69"/>
        <v>-4066.5385628423601</v>
      </c>
      <c r="AB160" s="439">
        <f t="shared" si="69"/>
        <v>-4466.1014144900864</v>
      </c>
      <c r="AC160" s="439">
        <f t="shared" si="69"/>
        <v>-4882.572011804441</v>
      </c>
      <c r="AD160" s="439">
        <f t="shared" si="69"/>
        <v>-5316.6498763246236</v>
      </c>
      <c r="AE160" s="439">
        <f t="shared" si="69"/>
        <v>-5769.0630931696342</v>
      </c>
      <c r="AF160" s="439">
        <f t="shared" si="69"/>
        <v>-6240.5694682220737</v>
      </c>
      <c r="AG160" s="439">
        <f t="shared" si="69"/>
        <v>-6731.9577319674909</v>
      </c>
      <c r="AH160" s="439">
        <f t="shared" si="69"/>
        <v>-7244.0487918647241</v>
      </c>
      <c r="AI160" s="439">
        <f t="shared" si="69"/>
        <v>-7777.6970351980708</v>
      </c>
      <c r="AJ160" s="439">
        <f t="shared" si="69"/>
        <v>-8333.7916844402062</v>
      </c>
      <c r="AK160" s="439">
        <f t="shared" si="69"/>
        <v>-8913.258207236313</v>
      </c>
      <c r="AL160" s="439">
        <f t="shared" si="69"/>
        <v>-9517.0597832045569</v>
      </c>
      <c r="AM160" s="439">
        <f t="shared" si="69"/>
        <v>-10146.198829835954</v>
      </c>
      <c r="AN160" s="439">
        <f t="shared" si="69"/>
        <v>-10801.718589868437</v>
      </c>
      <c r="AO160" s="439">
        <f t="shared" si="69"/>
        <v>-11484.704782605169</v>
      </c>
      <c r="AP160" s="439">
        <f t="shared" si="69"/>
        <v>-12196.287321746058</v>
      </c>
      <c r="AQ160" s="439">
        <f t="shared" si="69"/>
        <v>-12937.642102404705</v>
      </c>
      <c r="AR160" s="439">
        <f t="shared" si="69"/>
        <v>-13709.992860090069</v>
      </c>
      <c r="AS160" s="439">
        <f t="shared" si="69"/>
        <v>-14514.613104543625</v>
      </c>
      <c r="AT160" s="439">
        <f t="shared" si="69"/>
        <v>-15352.828131438653</v>
      </c>
      <c r="AU160" s="439">
        <f t="shared" si="69"/>
        <v>-16226.017115069164</v>
      </c>
      <c r="AV160" s="439">
        <f t="shared" si="69"/>
        <v>-17135.615285280925</v>
      </c>
      <c r="AW160" s="439">
        <f t="shared" si="69"/>
        <v>-18083.116192027905</v>
      </c>
      <c r="AX160" s="439">
        <f t="shared" si="69"/>
        <v>-19070.074061072988</v>
      </c>
      <c r="AY160" s="439">
        <f t="shared" si="69"/>
        <v>-20098.106244492654</v>
      </c>
      <c r="AZ160" s="439">
        <f t="shared" si="69"/>
        <v>-21168.895769792605</v>
      </c>
      <c r="BA160" s="439">
        <f t="shared" si="69"/>
        <v>-22284.193991593464</v>
      </c>
      <c r="BB160" s="439">
        <f>SUM(D160:BA160)</f>
        <v>-314228.15268847812</v>
      </c>
    </row>
    <row r="161" spans="2:54" outlineLevel="1">
      <c r="B161" t="s">
        <v>437</v>
      </c>
      <c r="D161" s="439">
        <f>IF('Inputs (3)'!$E$5="New Project",0,IFERROR(-HLOOKUP('Investment Appraisal (3)'!D19,'I&amp;E Summary (3)'!8:92,85,FALSE),0))</f>
        <v>0</v>
      </c>
      <c r="E161" s="439">
        <f>IF('Inputs (3)'!$E$5="New Project",0,IFERROR(-HLOOKUP('Investment Appraisal (3)'!E19,'I&amp;E Summary (3)'!8:92,85,FALSE),0))</f>
        <v>0</v>
      </c>
      <c r="F161" s="439">
        <f>IF('Inputs (3)'!$E$5="New Project",0,IFERROR(-HLOOKUP('Investment Appraisal (3)'!F19,'I&amp;E Summary (3)'!8:92,85,FALSE),0))</f>
        <v>0</v>
      </c>
      <c r="G161" s="439">
        <f>IF('Inputs (3)'!$E$5="New Project",0,IFERROR(-HLOOKUP('Investment Appraisal (3)'!G19,'I&amp;E Summary (3)'!8:92,85,FALSE),0))</f>
        <v>0</v>
      </c>
      <c r="H161" s="439">
        <f>IF('Inputs (3)'!$E$5="New Project",0,IFERROR(-HLOOKUP('Investment Appraisal (3)'!H19,'I&amp;E Summary (3)'!8:92,85,FALSE),0))</f>
        <v>0</v>
      </c>
      <c r="I161" s="439">
        <f>IF('Inputs (3)'!$E$5="New Project",0,IFERROR(-HLOOKUP('Investment Appraisal (3)'!I19,'I&amp;E Summary (3)'!8:92,85,FALSE),0))</f>
        <v>0</v>
      </c>
      <c r="J161" s="439">
        <f>IF('Inputs (3)'!$E$5="New Project",0,IFERROR(-HLOOKUP('Investment Appraisal (3)'!J19,'I&amp;E Summary (3)'!8:92,85,FALSE),0))</f>
        <v>0</v>
      </c>
      <c r="K161" s="439">
        <f>IF('Inputs (3)'!$E$5="New Project",0,IFERROR(-HLOOKUP('Investment Appraisal (3)'!K19,'I&amp;E Summary (3)'!8:92,85,FALSE),0))</f>
        <v>0</v>
      </c>
      <c r="L161" s="439">
        <f>IF('Inputs (3)'!$E$5="New Project",0,IFERROR(-HLOOKUP('Investment Appraisal (3)'!L19,'I&amp;E Summary (3)'!8:92,85,FALSE),0))</f>
        <v>0</v>
      </c>
      <c r="M161" s="439">
        <f>IF('Inputs (3)'!$E$5="New Project",0,IFERROR(-HLOOKUP('Investment Appraisal (3)'!M19,'I&amp;E Summary (3)'!8:92,85,FALSE),0))</f>
        <v>0</v>
      </c>
      <c r="N161" s="439">
        <f>IF('Inputs (3)'!$E$5="New Project",0,IFERROR(-HLOOKUP('Investment Appraisal (3)'!N19,'I&amp;E Summary (3)'!8:92,85,FALSE),0))</f>
        <v>0</v>
      </c>
      <c r="O161" s="439">
        <f>IF('Inputs (3)'!$E$5="New Project",0,IFERROR(-HLOOKUP('Investment Appraisal (3)'!O19,'I&amp;E Summary (3)'!8:92,85,FALSE),0))</f>
        <v>0</v>
      </c>
      <c r="P161" s="439">
        <f>IF('Inputs (3)'!$E$5="New Project",0,IFERROR(-HLOOKUP('Investment Appraisal (3)'!P19,'I&amp;E Summary (3)'!8:92,85,FALSE),0))</f>
        <v>0</v>
      </c>
      <c r="Q161" s="439">
        <f>IF('Inputs (3)'!$E$5="New Project",0,IFERROR(-HLOOKUP('Investment Appraisal (3)'!Q19,'I&amp;E Summary (3)'!8:92,85,FALSE),0))</f>
        <v>0</v>
      </c>
      <c r="R161" s="439">
        <f>IF('Inputs (3)'!$E$5="New Project",0,IFERROR(-HLOOKUP('Investment Appraisal (3)'!R19,'I&amp;E Summary (3)'!8:92,85,FALSE),0))</f>
        <v>0</v>
      </c>
      <c r="S161" s="439">
        <f>IF('Inputs (3)'!$E$5="New Project",0,IFERROR(-HLOOKUP('Investment Appraisal (3)'!S19,'I&amp;E Summary (3)'!8:92,85,FALSE),0))</f>
        <v>0</v>
      </c>
      <c r="T161" s="439">
        <f>IF('Inputs (3)'!$E$5="New Project",0,IFERROR(-HLOOKUP('Investment Appraisal (3)'!T19,'I&amp;E Summary (3)'!8:92,85,FALSE),0))</f>
        <v>0</v>
      </c>
      <c r="U161" s="439">
        <f>IF('Inputs (3)'!$E$5="New Project",0,IFERROR(-HLOOKUP('Investment Appraisal (3)'!U19,'I&amp;E Summary (3)'!8:92,85,FALSE),0))</f>
        <v>0</v>
      </c>
      <c r="V161" s="439">
        <f>IF('Inputs (3)'!$E$5="New Project",0,IFERROR(-HLOOKUP('Investment Appraisal (3)'!V19,'I&amp;E Summary (3)'!8:92,85,FALSE),0))</f>
        <v>0</v>
      </c>
      <c r="W161" s="439">
        <f>IF('Inputs (3)'!$E$5="New Project",0,IFERROR(-HLOOKUP('Investment Appraisal (3)'!W19,'I&amp;E Summary (3)'!8:92,85,FALSE),0))</f>
        <v>0</v>
      </c>
      <c r="X161" s="439">
        <f>IF('Inputs (3)'!$E$5="New Project",0,IFERROR(-HLOOKUP('Investment Appraisal (3)'!X19,'I&amp;E Summary (3)'!8:92,85,FALSE),0))</f>
        <v>0</v>
      </c>
      <c r="Y161" s="439">
        <f>IF('Inputs (3)'!$E$5="New Project",0,IFERROR(-HLOOKUP('Investment Appraisal (3)'!Y19,'I&amp;E Summary (3)'!8:92,85,FALSE),0))</f>
        <v>0</v>
      </c>
      <c r="Z161" s="439">
        <f>IF('Inputs (3)'!$E$5="New Project",0,IFERROR(-HLOOKUP('Investment Appraisal (3)'!Z19,'I&amp;E Summary (3)'!8:92,85,FALSE),0))</f>
        <v>0</v>
      </c>
      <c r="AA161" s="439">
        <f>IF('Inputs (3)'!$E$5="New Project",0,IFERROR(-HLOOKUP('Investment Appraisal (3)'!AA19,'I&amp;E Summary (3)'!8:92,85,FALSE),0))</f>
        <v>0</v>
      </c>
      <c r="AB161" s="439">
        <f>IF('Inputs (3)'!$E$5="New Project",0,IFERROR(-HLOOKUP('Investment Appraisal (3)'!AB19,'I&amp;E Summary (3)'!8:92,85,FALSE),0))</f>
        <v>0</v>
      </c>
      <c r="AC161" s="439">
        <f>IF('Inputs (3)'!$E$5="New Project",0,IFERROR(-HLOOKUP('Investment Appraisal (3)'!AC19,'I&amp;E Summary (3)'!8:92,85,FALSE),0))</f>
        <v>0</v>
      </c>
      <c r="AD161" s="439">
        <f>IF('Inputs (3)'!$E$5="New Project",0,IFERROR(-HLOOKUP('Investment Appraisal (3)'!AD19,'I&amp;E Summary (3)'!8:92,85,FALSE),0))</f>
        <v>0</v>
      </c>
      <c r="AE161" s="439">
        <f>IF('Inputs (3)'!$E$5="New Project",0,IFERROR(-HLOOKUP('Investment Appraisal (3)'!AE19,'I&amp;E Summary (3)'!8:92,85,FALSE),0))</f>
        <v>0</v>
      </c>
      <c r="AF161" s="439">
        <f>IF('Inputs (3)'!$E$5="New Project",0,IFERROR(-HLOOKUP('Investment Appraisal (3)'!AF19,'I&amp;E Summary (3)'!8:92,85,FALSE),0))</f>
        <v>0</v>
      </c>
      <c r="AG161" s="439">
        <f>IF('Inputs (3)'!$E$5="New Project",0,IFERROR(-HLOOKUP('Investment Appraisal (3)'!AG19,'I&amp;E Summary (3)'!8:92,85,FALSE),0))</f>
        <v>0</v>
      </c>
      <c r="AH161" s="439">
        <f>IF('Inputs (3)'!$E$5="New Project",0,IFERROR(-HLOOKUP('Investment Appraisal (3)'!AH19,'I&amp;E Summary (3)'!8:92,85,FALSE),0))</f>
        <v>0</v>
      </c>
      <c r="AI161" s="439">
        <f>IF('Inputs (3)'!$E$5="New Project",0,IFERROR(-HLOOKUP('Investment Appraisal (3)'!AI19,'I&amp;E Summary (3)'!8:92,85,FALSE),0))</f>
        <v>0</v>
      </c>
      <c r="AJ161" s="439">
        <f>IF('Inputs (3)'!$E$5="New Project",0,IFERROR(-HLOOKUP('Investment Appraisal (3)'!AJ19,'I&amp;E Summary (3)'!8:92,85,FALSE),0))</f>
        <v>0</v>
      </c>
      <c r="AK161" s="439">
        <f>IF('Inputs (3)'!$E$5="New Project",0,IFERROR(-HLOOKUP('Investment Appraisal (3)'!AK19,'I&amp;E Summary (3)'!8:92,85,FALSE),0))</f>
        <v>0</v>
      </c>
      <c r="AL161" s="439">
        <f>IF('Inputs (3)'!$E$5="New Project",0,IFERROR(-HLOOKUP('Investment Appraisal (3)'!AL19,'I&amp;E Summary (3)'!8:92,85,FALSE),0))</f>
        <v>0</v>
      </c>
      <c r="AM161" s="439">
        <f>IF('Inputs (3)'!$E$5="New Project",0,IFERROR(-HLOOKUP('Investment Appraisal (3)'!AM19,'I&amp;E Summary (3)'!8:92,85,FALSE),0))</f>
        <v>0</v>
      </c>
      <c r="AN161" s="439">
        <f>IF('Inputs (3)'!$E$5="New Project",0,IFERROR(-HLOOKUP('Investment Appraisal (3)'!AN19,'I&amp;E Summary (3)'!8:92,85,FALSE),0))</f>
        <v>0</v>
      </c>
      <c r="AO161" s="439">
        <f>IF('Inputs (3)'!$E$5="New Project",0,IFERROR(-HLOOKUP('Investment Appraisal (3)'!AO19,'I&amp;E Summary (3)'!8:92,85,FALSE),0))</f>
        <v>0</v>
      </c>
      <c r="AP161" s="439">
        <f>IF('Inputs (3)'!$E$5="New Project",0,IFERROR(-HLOOKUP('Investment Appraisal (3)'!AP19,'I&amp;E Summary (3)'!8:92,85,FALSE),0))</f>
        <v>0</v>
      </c>
      <c r="AQ161" s="439">
        <f>IF('Inputs (3)'!$E$5="New Project",0,IFERROR(-HLOOKUP('Investment Appraisal (3)'!AQ19,'I&amp;E Summary (3)'!8:92,85,FALSE),0))</f>
        <v>0</v>
      </c>
      <c r="AR161" s="439">
        <f>IF('Inputs (3)'!$E$5="New Project",0,IFERROR(-HLOOKUP('Investment Appraisal (3)'!AR19,'I&amp;E Summary (3)'!8:92,85,FALSE),0))</f>
        <v>0</v>
      </c>
      <c r="AS161" s="439">
        <f>IF('Inputs (3)'!$E$5="New Project",0,IFERROR(-HLOOKUP('Investment Appraisal (3)'!AS19,'I&amp;E Summary (3)'!8:92,85,FALSE),0))</f>
        <v>0</v>
      </c>
      <c r="AT161" s="439">
        <f>IF('Inputs (3)'!$E$5="New Project",0,IFERROR(-HLOOKUP('Investment Appraisal (3)'!AT19,'I&amp;E Summary (3)'!8:92,85,FALSE),0))</f>
        <v>0</v>
      </c>
      <c r="AU161" s="439">
        <f>IF('Inputs (3)'!$E$5="New Project",0,IFERROR(-HLOOKUP('Investment Appraisal (3)'!AU19,'I&amp;E Summary (3)'!8:92,85,FALSE),0))</f>
        <v>0</v>
      </c>
      <c r="AV161" s="439">
        <f>IF('Inputs (3)'!$E$5="New Project",0,IFERROR(-HLOOKUP('Investment Appraisal (3)'!AV19,'I&amp;E Summary (3)'!8:92,85,FALSE),0))</f>
        <v>0</v>
      </c>
      <c r="AW161" s="439">
        <f>IF('Inputs (3)'!$E$5="New Project",0,IFERROR(-HLOOKUP('Investment Appraisal (3)'!AW19,'I&amp;E Summary (3)'!8:92,85,FALSE),0))</f>
        <v>0</v>
      </c>
      <c r="AX161" s="439">
        <f>IF('Inputs (3)'!$E$5="New Project",0,IFERROR(-HLOOKUP('Investment Appraisal (3)'!AX19,'I&amp;E Summary (3)'!8:92,85,FALSE),0))</f>
        <v>0</v>
      </c>
      <c r="AY161" s="439">
        <f>IF('Inputs (3)'!$E$5="New Project",0,IFERROR(-HLOOKUP('Investment Appraisal (3)'!AY19,'I&amp;E Summary (3)'!8:92,85,FALSE),0))</f>
        <v>0</v>
      </c>
      <c r="AZ161" s="439">
        <f>IF('Inputs (3)'!$E$5="New Project",0,IFERROR(-HLOOKUP('Investment Appraisal (3)'!AZ19,'I&amp;E Summary (3)'!8:92,85,FALSE),0))</f>
        <v>0</v>
      </c>
      <c r="BA161" s="439">
        <f>IF('Inputs (3)'!$E$5="New Project",0,IFERROR(-HLOOKUP('Investment Appraisal (3)'!BA19,'I&amp;E Summary (3)'!8:92,85,FALSE),0))</f>
        <v>0</v>
      </c>
      <c r="BB161" s="439">
        <f>SUM(D161:BA161)</f>
        <v>0</v>
      </c>
    </row>
    <row r="162" spans="2:54" outlineLevel="1">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c r="AA162" s="439"/>
      <c r="AB162" s="439"/>
      <c r="AC162" s="439"/>
      <c r="AD162" s="439"/>
      <c r="AE162" s="439"/>
      <c r="AF162" s="439"/>
      <c r="AG162" s="439"/>
      <c r="AH162" s="439"/>
      <c r="AI162" s="439"/>
      <c r="AJ162" s="439"/>
      <c r="AK162" s="439"/>
      <c r="AL162" s="439"/>
      <c r="AM162" s="439"/>
      <c r="AN162" s="439"/>
      <c r="AO162" s="439"/>
      <c r="AP162" s="439"/>
      <c r="AQ162" s="439"/>
      <c r="AR162" s="439"/>
      <c r="AS162" s="439"/>
      <c r="AT162" s="439"/>
      <c r="AU162" s="439"/>
      <c r="AV162" s="439"/>
      <c r="AW162" s="439"/>
      <c r="AX162" s="439"/>
      <c r="AY162" s="439"/>
      <c r="AZ162" s="439"/>
      <c r="BA162" s="439"/>
      <c r="BB162" s="439"/>
    </row>
    <row r="163" spans="2:54" outlineLevel="1">
      <c r="B163" t="s">
        <v>434</v>
      </c>
      <c r="D163" s="439">
        <f>D160+D161</f>
        <v>4287.654638605547</v>
      </c>
      <c r="E163" s="439">
        <f t="shared" ref="E163:BA163" si="70">E160+E161</f>
        <v>4241.6331930652759</v>
      </c>
      <c r="F163" s="439">
        <f t="shared" si="70"/>
        <v>4194.7323087774575</v>
      </c>
      <c r="G163" s="439">
        <f t="shared" si="70"/>
        <v>3042.3102295490803</v>
      </c>
      <c r="H163" s="439">
        <f t="shared" si="70"/>
        <v>2579.1909041147683</v>
      </c>
      <c r="I163" s="439">
        <f t="shared" si="70"/>
        <v>2133.1798404844544</v>
      </c>
      <c r="J163" s="439">
        <f t="shared" si="70"/>
        <v>1442.7802384484307</v>
      </c>
      <c r="K163" s="439">
        <f t="shared" si="70"/>
        <v>932.05922295909204</v>
      </c>
      <c r="L163" s="439">
        <f t="shared" si="70"/>
        <v>385.14093996942393</v>
      </c>
      <c r="M163" s="439">
        <f t="shared" si="70"/>
        <v>84.559147855962124</v>
      </c>
      <c r="N163" s="439">
        <f t="shared" si="70"/>
        <v>-138.14938508846774</v>
      </c>
      <c r="O163" s="439">
        <f t="shared" si="70"/>
        <v>-370.42031641475717</v>
      </c>
      <c r="P163" s="439">
        <f t="shared" si="70"/>
        <v>-612.65254701692163</v>
      </c>
      <c r="Q163" s="439">
        <f t="shared" si="70"/>
        <v>-865.26134553914505</v>
      </c>
      <c r="R163" s="439">
        <f t="shared" si="70"/>
        <v>-1128.6790134392995</v>
      </c>
      <c r="S163" s="439">
        <f t="shared" si="70"/>
        <v>-1403.355576903949</v>
      </c>
      <c r="T163" s="439">
        <f t="shared" si="70"/>
        <v>-1689.7595067053571</v>
      </c>
      <c r="U163" s="439">
        <f t="shared" si="70"/>
        <v>-1988.3784671259143</v>
      </c>
      <c r="V163" s="439">
        <f t="shared" si="70"/>
        <v>-2299.720095119621</v>
      </c>
      <c r="W163" s="439">
        <f t="shared" si="70"/>
        <v>-2624.3128109271661</v>
      </c>
      <c r="X163" s="439">
        <f t="shared" si="70"/>
        <v>-2962.7066614099986</v>
      </c>
      <c r="Y163" s="439">
        <f t="shared" si="70"/>
        <v>-3315.474197419529</v>
      </c>
      <c r="Z163" s="439">
        <f t="shared" si="70"/>
        <v>-3683.2113865704823</v>
      </c>
      <c r="AA163" s="439">
        <f t="shared" si="70"/>
        <v>-4066.5385628423601</v>
      </c>
      <c r="AB163" s="439">
        <f t="shared" si="70"/>
        <v>-4466.1014144900864</v>
      </c>
      <c r="AC163" s="439">
        <f t="shared" si="70"/>
        <v>-4882.572011804441</v>
      </c>
      <c r="AD163" s="439">
        <f t="shared" si="70"/>
        <v>-5316.6498763246236</v>
      </c>
      <c r="AE163" s="439">
        <f t="shared" si="70"/>
        <v>-5769.0630931696342</v>
      </c>
      <c r="AF163" s="439">
        <f t="shared" si="70"/>
        <v>-6240.5694682220737</v>
      </c>
      <c r="AG163" s="439">
        <f t="shared" si="70"/>
        <v>-6731.9577319674909</v>
      </c>
      <c r="AH163" s="439">
        <f t="shared" si="70"/>
        <v>-7244.0487918647241</v>
      </c>
      <c r="AI163" s="439">
        <f t="shared" si="70"/>
        <v>-7777.6970351980708</v>
      </c>
      <c r="AJ163" s="439">
        <f t="shared" si="70"/>
        <v>-8333.7916844402062</v>
      </c>
      <c r="AK163" s="439">
        <f t="shared" si="70"/>
        <v>-8913.258207236313</v>
      </c>
      <c r="AL163" s="439">
        <f t="shared" si="70"/>
        <v>-9517.0597832045569</v>
      </c>
      <c r="AM163" s="439">
        <f t="shared" si="70"/>
        <v>-10146.198829835954</v>
      </c>
      <c r="AN163" s="439">
        <f t="shared" si="70"/>
        <v>-10801.718589868437</v>
      </c>
      <c r="AO163" s="439">
        <f t="shared" si="70"/>
        <v>-11484.704782605169</v>
      </c>
      <c r="AP163" s="439">
        <f t="shared" si="70"/>
        <v>-12196.287321746058</v>
      </c>
      <c r="AQ163" s="439">
        <f t="shared" si="70"/>
        <v>-12937.642102404705</v>
      </c>
      <c r="AR163" s="439">
        <f t="shared" si="70"/>
        <v>-13709.992860090069</v>
      </c>
      <c r="AS163" s="439">
        <f t="shared" si="70"/>
        <v>-14514.613104543625</v>
      </c>
      <c r="AT163" s="439">
        <f t="shared" si="70"/>
        <v>-15352.828131438653</v>
      </c>
      <c r="AU163" s="439">
        <f t="shared" si="70"/>
        <v>-16226.017115069164</v>
      </c>
      <c r="AV163" s="439">
        <f t="shared" si="70"/>
        <v>-17135.615285280925</v>
      </c>
      <c r="AW163" s="439">
        <f t="shared" si="70"/>
        <v>-18083.116192027905</v>
      </c>
      <c r="AX163" s="439">
        <f t="shared" si="70"/>
        <v>-19070.074061072988</v>
      </c>
      <c r="AY163" s="439">
        <f t="shared" si="70"/>
        <v>-20098.106244492654</v>
      </c>
      <c r="AZ163" s="439">
        <f t="shared" si="70"/>
        <v>-21168.895769792605</v>
      </c>
      <c r="BA163" s="439">
        <f t="shared" si="70"/>
        <v>-22284.193991593464</v>
      </c>
      <c r="BB163" s="439">
        <f>SUM(D163:BA163)</f>
        <v>-314228.15268847812</v>
      </c>
    </row>
    <row r="164" spans="2:54" outlineLevel="1">
      <c r="D164" s="439"/>
      <c r="E164" s="439"/>
      <c r="F164" s="439"/>
      <c r="G164" s="439"/>
      <c r="H164" s="439"/>
      <c r="I164" s="439"/>
      <c r="J164" s="439"/>
      <c r="K164" s="439"/>
      <c r="L164" s="439"/>
      <c r="M164" s="439"/>
      <c r="N164" s="439"/>
      <c r="O164" s="439"/>
      <c r="P164" s="439"/>
      <c r="Q164" s="439"/>
      <c r="R164" s="439"/>
      <c r="S164" s="439"/>
      <c r="T164" s="439"/>
      <c r="U164" s="439"/>
      <c r="V164" s="439"/>
      <c r="W164" s="439"/>
      <c r="X164" s="439"/>
      <c r="Y164" s="439"/>
      <c r="Z164" s="439"/>
      <c r="AA164" s="439"/>
      <c r="AB164" s="439"/>
      <c r="AC164" s="439"/>
      <c r="AD164" s="439"/>
      <c r="AE164" s="439"/>
      <c r="AF164" s="439"/>
      <c r="AG164" s="439"/>
      <c r="AH164" s="439"/>
      <c r="AI164" s="439"/>
      <c r="AJ164" s="439"/>
      <c r="AK164" s="439"/>
      <c r="AL164" s="439"/>
      <c r="AM164" s="439"/>
      <c r="AN164" s="439"/>
      <c r="AO164" s="439"/>
      <c r="AP164" s="439"/>
      <c r="AQ164" s="439"/>
      <c r="AR164" s="439"/>
      <c r="AS164" s="439"/>
      <c r="AT164" s="439"/>
      <c r="AU164" s="439"/>
      <c r="AV164" s="439"/>
      <c r="AW164" s="439"/>
      <c r="AX164" s="439"/>
      <c r="AY164" s="439"/>
      <c r="AZ164" s="439"/>
      <c r="BA164" s="439"/>
      <c r="BB164" s="439"/>
    </row>
    <row r="165" spans="2:54" outlineLevel="1">
      <c r="D165" s="484"/>
      <c r="E165" s="484"/>
      <c r="F165" s="484"/>
      <c r="G165" s="484"/>
      <c r="H165" s="484"/>
      <c r="I165" s="484"/>
      <c r="J165" s="484"/>
      <c r="K165" s="484"/>
      <c r="L165" s="484"/>
      <c r="M165" s="484"/>
      <c r="N165" s="484"/>
      <c r="O165" s="484"/>
      <c r="P165" s="484"/>
      <c r="Q165" s="484"/>
      <c r="R165" s="484"/>
      <c r="S165" s="484"/>
      <c r="T165" s="484"/>
      <c r="U165" s="484"/>
      <c r="V165" s="484"/>
      <c r="W165" s="484"/>
      <c r="X165" s="484"/>
      <c r="Y165" s="484"/>
      <c r="Z165" s="484"/>
      <c r="AA165" s="484"/>
      <c r="AB165" s="484"/>
      <c r="AC165" s="484"/>
      <c r="AD165" s="484"/>
      <c r="AE165" s="484"/>
      <c r="AF165" s="484"/>
      <c r="AG165" s="484"/>
      <c r="AH165" s="484"/>
      <c r="AI165" s="484"/>
      <c r="AJ165" s="484"/>
      <c r="AK165" s="484"/>
      <c r="AL165" s="484"/>
      <c r="AM165" s="484"/>
      <c r="AN165" s="484"/>
      <c r="AO165" s="484"/>
      <c r="AP165" s="484"/>
      <c r="AQ165" s="484"/>
      <c r="AR165" s="484"/>
      <c r="AS165" s="484"/>
      <c r="AT165" s="484"/>
      <c r="AU165" s="484"/>
      <c r="AV165" s="484"/>
      <c r="AW165" s="484"/>
      <c r="AX165" s="484"/>
      <c r="AY165" s="484"/>
      <c r="AZ165" s="484"/>
      <c r="BA165" s="484"/>
      <c r="BB165" s="439"/>
    </row>
    <row r="166" spans="2:54" outlineLevel="1">
      <c r="B166" t="s">
        <v>116</v>
      </c>
      <c r="D166" s="439">
        <f t="shared" ref="D166:AI166" si="71">IFERROR((D150+D151-D163-D165+D32),0)</f>
        <v>-15850.154638605547</v>
      </c>
      <c r="E166" s="439">
        <f t="shared" si="71"/>
        <v>-26856.633193065274</v>
      </c>
      <c r="F166" s="439">
        <f t="shared" si="71"/>
        <v>-7084.7323087774575</v>
      </c>
      <c r="G166" s="439">
        <f t="shared" si="71"/>
        <v>-3807.3102295490803</v>
      </c>
      <c r="H166" s="439">
        <f t="shared" si="71"/>
        <v>-2579.1909041147683</v>
      </c>
      <c r="I166" s="439">
        <f t="shared" si="71"/>
        <v>-2133.1798404844544</v>
      </c>
      <c r="J166" s="439">
        <f t="shared" si="71"/>
        <v>-1442.7802384484307</v>
      </c>
      <c r="K166" s="439">
        <f t="shared" si="71"/>
        <v>-932.05922295909204</v>
      </c>
      <c r="L166" s="439">
        <f t="shared" si="71"/>
        <v>-385.65370343529264</v>
      </c>
      <c r="M166" s="439">
        <f t="shared" si="71"/>
        <v>-84.559147855962124</v>
      </c>
      <c r="N166" s="439">
        <f t="shared" si="71"/>
        <v>138.14938508846774</v>
      </c>
      <c r="O166" s="439">
        <f t="shared" si="71"/>
        <v>370.42031641475717</v>
      </c>
      <c r="P166" s="439">
        <f t="shared" si="71"/>
        <v>612.65254701692163</v>
      </c>
      <c r="Q166" s="439">
        <f t="shared" si="71"/>
        <v>861.22745656885297</v>
      </c>
      <c r="R166" s="439">
        <f t="shared" si="71"/>
        <v>1128.6790134392995</v>
      </c>
      <c r="S166" s="439">
        <f t="shared" si="71"/>
        <v>1403.355576903949</v>
      </c>
      <c r="T166" s="439">
        <f t="shared" si="71"/>
        <v>1689.7595067053571</v>
      </c>
      <c r="U166" s="439">
        <f t="shared" si="71"/>
        <v>1988.3784671259143</v>
      </c>
      <c r="V166" s="439">
        <f t="shared" si="71"/>
        <v>2299.0637145321339</v>
      </c>
      <c r="W166" s="439">
        <f t="shared" si="71"/>
        <v>2624.3128109271661</v>
      </c>
      <c r="X166" s="439">
        <f t="shared" si="71"/>
        <v>2962.7066614099986</v>
      </c>
      <c r="Y166" s="439">
        <f t="shared" si="71"/>
        <v>3315.474197419529</v>
      </c>
      <c r="Z166" s="439">
        <f t="shared" si="71"/>
        <v>3683.2113865704823</v>
      </c>
      <c r="AA166" s="439">
        <f t="shared" si="71"/>
        <v>4049.7584223631911</v>
      </c>
      <c r="AB166" s="439">
        <f t="shared" si="71"/>
        <v>4466.1014144900864</v>
      </c>
      <c r="AC166" s="439">
        <f t="shared" si="71"/>
        <v>4882.572011804441</v>
      </c>
      <c r="AD166" s="439">
        <f t="shared" si="71"/>
        <v>5316.6498763246236</v>
      </c>
      <c r="AE166" s="439">
        <f t="shared" si="71"/>
        <v>5769.0630931696342</v>
      </c>
      <c r="AF166" s="439">
        <f t="shared" si="71"/>
        <v>6239.7292455769211</v>
      </c>
      <c r="AG166" s="439">
        <f t="shared" si="71"/>
        <v>6731.9577319674909</v>
      </c>
      <c r="AH166" s="439">
        <f t="shared" si="71"/>
        <v>7244.0487918647241</v>
      </c>
      <c r="AI166" s="439">
        <f t="shared" si="71"/>
        <v>7777.6970351980708</v>
      </c>
      <c r="AJ166" s="439">
        <f t="shared" ref="AJ166:BA166" si="72">IFERROR((AJ150+AJ151-AJ163-AJ165+AJ32),0)</f>
        <v>8333.7916844402062</v>
      </c>
      <c r="AK166" s="439">
        <f t="shared" si="72"/>
        <v>8903.1437609445966</v>
      </c>
      <c r="AL166" s="439">
        <f t="shared" si="72"/>
        <v>9517.0597832045569</v>
      </c>
      <c r="AM166" s="439">
        <f t="shared" si="72"/>
        <v>10146.198829835954</v>
      </c>
      <c r="AN166" s="439">
        <f t="shared" si="72"/>
        <v>10801.718589868437</v>
      </c>
      <c r="AO166" s="439">
        <f t="shared" si="72"/>
        <v>11484.704782605169</v>
      </c>
      <c r="AP166" s="439">
        <f t="shared" si="72"/>
        <v>12195.211765724314</v>
      </c>
      <c r="AQ166" s="439">
        <f t="shared" si="72"/>
        <v>12937.642102404705</v>
      </c>
      <c r="AR166" s="439">
        <f t="shared" si="72"/>
        <v>13709.992860090069</v>
      </c>
      <c r="AS166" s="439">
        <f t="shared" si="72"/>
        <v>14514.613104543625</v>
      </c>
      <c r="AT166" s="439">
        <f t="shared" si="72"/>
        <v>15352.828131438653</v>
      </c>
      <c r="AU166" s="439">
        <f t="shared" si="72"/>
        <v>16182.24794404338</v>
      </c>
      <c r="AV166" s="439">
        <f t="shared" si="72"/>
        <v>17135.615285280925</v>
      </c>
      <c r="AW166" s="439">
        <f t="shared" si="72"/>
        <v>18083.116192027905</v>
      </c>
      <c r="AX166" s="439">
        <f t="shared" si="72"/>
        <v>19070.074061072988</v>
      </c>
      <c r="AY166" s="439">
        <f t="shared" si="72"/>
        <v>20098.106244492654</v>
      </c>
      <c r="AZ166" s="439">
        <f t="shared" si="72"/>
        <v>21167.518967152755</v>
      </c>
      <c r="BA166" s="439">
        <f t="shared" si="72"/>
        <v>22284.193991593464</v>
      </c>
      <c r="BB166" s="439">
        <f>SUM(D166:BA166)</f>
        <v>276316.49331635097</v>
      </c>
    </row>
    <row r="167" spans="2:54" outlineLevel="1">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c r="AG167" s="439"/>
      <c r="AH167" s="439"/>
      <c r="AI167" s="439"/>
      <c r="AJ167" s="439"/>
      <c r="AK167" s="439"/>
      <c r="AL167" s="439"/>
      <c r="AM167" s="439"/>
      <c r="AN167" s="439"/>
      <c r="AO167" s="439"/>
      <c r="AP167" s="439"/>
      <c r="AQ167" s="439"/>
      <c r="AR167" s="439"/>
      <c r="AS167" s="439"/>
      <c r="AT167" s="439"/>
      <c r="AU167" s="439"/>
      <c r="AV167" s="439"/>
      <c r="AW167" s="439"/>
      <c r="AX167" s="439"/>
      <c r="AY167" s="439"/>
      <c r="AZ167" s="439"/>
      <c r="BA167" s="439"/>
      <c r="BB167" s="439"/>
    </row>
    <row r="168" spans="2:54" outlineLevel="1">
      <c r="B168" t="s">
        <v>435</v>
      </c>
      <c r="D168" s="439">
        <f t="shared" ref="D168:AI168" si="73">IFERROR(D166/((1+$R$13)^D20),0)</f>
        <v>-15388.499649131598</v>
      </c>
      <c r="E168" s="439">
        <f t="shared" si="73"/>
        <v>-25314.952580889127</v>
      </c>
      <c r="F168" s="439">
        <f t="shared" si="73"/>
        <v>-6483.5336811275438</v>
      </c>
      <c r="G168" s="439">
        <f t="shared" si="73"/>
        <v>-3382.7458263512667</v>
      </c>
      <c r="H168" s="439">
        <f t="shared" si="73"/>
        <v>-2224.8327304931336</v>
      </c>
      <c r="I168" s="439">
        <f t="shared" si="73"/>
        <v>-1786.5045330806797</v>
      </c>
      <c r="J168" s="439">
        <f t="shared" si="73"/>
        <v>-1173.1123646163589</v>
      </c>
      <c r="K168" s="439">
        <f t="shared" si="73"/>
        <v>-735.77615753137877</v>
      </c>
      <c r="L168" s="439">
        <f t="shared" si="73"/>
        <v>-295.57145120309514</v>
      </c>
      <c r="M168" s="439">
        <f t="shared" si="73"/>
        <v>-62.919947368473885</v>
      </c>
      <c r="N168" s="439">
        <f t="shared" si="73"/>
        <v>99.802055136944887</v>
      </c>
      <c r="O168" s="439">
        <f t="shared" si="73"/>
        <v>259.80535714802562</v>
      </c>
      <c r="P168" s="439">
        <f t="shared" si="73"/>
        <v>417.18657284140619</v>
      </c>
      <c r="Q168" s="439">
        <f t="shared" si="73"/>
        <v>569.37280639755033</v>
      </c>
      <c r="R168" s="439">
        <f t="shared" si="73"/>
        <v>724.45610955195491</v>
      </c>
      <c r="S168" s="439">
        <f t="shared" si="73"/>
        <v>874.52479949671169</v>
      </c>
      <c r="T168" s="439">
        <f t="shared" si="73"/>
        <v>1022.332291079289</v>
      </c>
      <c r="U168" s="439">
        <f t="shared" si="73"/>
        <v>1167.9627894900923</v>
      </c>
      <c r="V168" s="439">
        <f t="shared" si="73"/>
        <v>1311.1239111479963</v>
      </c>
      <c r="W168" s="439">
        <f t="shared" si="73"/>
        <v>1453.0183748109594</v>
      </c>
      <c r="X168" s="439">
        <f t="shared" si="73"/>
        <v>1592.6008205719027</v>
      </c>
      <c r="Y168" s="439">
        <f t="shared" si="73"/>
        <v>1730.3211205029611</v>
      </c>
      <c r="Z168" s="439">
        <f t="shared" si="73"/>
        <v>1866.2528172975576</v>
      </c>
      <c r="AA168" s="439">
        <f t="shared" si="73"/>
        <v>1992.2127919855218</v>
      </c>
      <c r="AB168" s="439">
        <f t="shared" si="73"/>
        <v>2133.0349084478412</v>
      </c>
      <c r="AC168" s="439">
        <f t="shared" si="73"/>
        <v>2264.0228982125304</v>
      </c>
      <c r="AD168" s="439">
        <f t="shared" si="73"/>
        <v>2393.4975876585486</v>
      </c>
      <c r="AE168" s="439">
        <f t="shared" si="73"/>
        <v>2521.5233655979164</v>
      </c>
      <c r="AF168" s="439">
        <f t="shared" si="73"/>
        <v>2647.8064071061262</v>
      </c>
      <c r="AG168" s="439">
        <f t="shared" si="73"/>
        <v>2773.4774511913406</v>
      </c>
      <c r="AH168" s="439">
        <f t="shared" si="73"/>
        <v>2897.5263956655026</v>
      </c>
      <c r="AI168" s="439">
        <f t="shared" si="73"/>
        <v>3020.3677990646902</v>
      </c>
      <c r="AJ168" s="439">
        <f t="shared" ref="AJ168:BA168" si="74">IFERROR(AJ166/((1+$R$13)^AJ20),0)</f>
        <v>3142.0581998551625</v>
      </c>
      <c r="AK168" s="439">
        <f t="shared" si="74"/>
        <v>3258.9503653692673</v>
      </c>
      <c r="AL168" s="439">
        <f t="shared" si="74"/>
        <v>3382.20504290079</v>
      </c>
      <c r="AM168" s="439">
        <f t="shared" si="74"/>
        <v>3500.7675873656167</v>
      </c>
      <c r="AN168" s="439">
        <f t="shared" si="74"/>
        <v>3618.3914173225262</v>
      </c>
      <c r="AO168" s="439">
        <f t="shared" si="74"/>
        <v>3735.1263476316249</v>
      </c>
      <c r="AP168" s="439">
        <f t="shared" si="74"/>
        <v>3850.6813592120438</v>
      </c>
      <c r="AQ168" s="439">
        <f t="shared" si="74"/>
        <v>3966.1226899753788</v>
      </c>
      <c r="AR168" s="439">
        <f t="shared" si="74"/>
        <v>4080.4777652627768</v>
      </c>
      <c r="AS168" s="439">
        <f t="shared" si="74"/>
        <v>4194.1313397897911</v>
      </c>
      <c r="AT168" s="439">
        <f t="shared" si="74"/>
        <v>4307.1274791572478</v>
      </c>
      <c r="AU168" s="439">
        <f t="shared" si="74"/>
        <v>4407.5877170116246</v>
      </c>
      <c r="AV168" s="439">
        <f t="shared" si="74"/>
        <v>4531.3185233983586</v>
      </c>
      <c r="AW168" s="439">
        <f t="shared" si="74"/>
        <v>4642.5964652370749</v>
      </c>
      <c r="AX168" s="439">
        <f t="shared" si="74"/>
        <v>4753.3831084909552</v>
      </c>
      <c r="AY168" s="439">
        <f t="shared" si="74"/>
        <v>4863.7176125118258</v>
      </c>
      <c r="AZ168" s="439">
        <f t="shared" si="74"/>
        <v>4973.3147661311878</v>
      </c>
      <c r="BA168" s="439">
        <f t="shared" si="74"/>
        <v>5083.182416890766</v>
      </c>
      <c r="BB168" s="439">
        <f>SUM(D168:BA168)</f>
        <v>53174.920712124745</v>
      </c>
    </row>
    <row r="169" spans="2:54" outlineLevel="1"/>
    <row r="170" spans="2:54" outlineLevel="1">
      <c r="B170" s="72" t="s">
        <v>122</v>
      </c>
      <c r="D170" s="439">
        <f>D166</f>
        <v>-15850.154638605547</v>
      </c>
      <c r="E170" s="439">
        <f>E166+D170</f>
        <v>-42706.787831670823</v>
      </c>
      <c r="F170" s="439">
        <f t="shared" ref="F170:BA170" si="75">F166+E170</f>
        <v>-49791.52014044828</v>
      </c>
      <c r="G170" s="439">
        <f t="shared" si="75"/>
        <v>-53598.830369997362</v>
      </c>
      <c r="H170" s="439">
        <f t="shared" si="75"/>
        <v>-56178.021274112129</v>
      </c>
      <c r="I170" s="439">
        <f t="shared" si="75"/>
        <v>-58311.201114596581</v>
      </c>
      <c r="J170" s="439">
        <f t="shared" si="75"/>
        <v>-59753.981353045012</v>
      </c>
      <c r="K170" s="439">
        <f t="shared" si="75"/>
        <v>-60686.040576004103</v>
      </c>
      <c r="L170" s="439">
        <f t="shared" si="75"/>
        <v>-61071.694279439398</v>
      </c>
      <c r="M170" s="439">
        <f t="shared" si="75"/>
        <v>-61156.253427295364</v>
      </c>
      <c r="N170" s="439">
        <f t="shared" si="75"/>
        <v>-61018.104042206898</v>
      </c>
      <c r="O170" s="439">
        <f>O166+N170</f>
        <v>-60647.683725792143</v>
      </c>
      <c r="P170" s="439">
        <f t="shared" si="75"/>
        <v>-60035.031178775222</v>
      </c>
      <c r="Q170" s="439">
        <f t="shared" si="75"/>
        <v>-59173.803722206372</v>
      </c>
      <c r="R170" s="439">
        <f t="shared" si="75"/>
        <v>-58045.124708767071</v>
      </c>
      <c r="S170" s="439">
        <f>S166+R170</f>
        <v>-56641.769131863119</v>
      </c>
      <c r="T170" s="439">
        <f t="shared" si="75"/>
        <v>-54952.009625157763</v>
      </c>
      <c r="U170" s="439">
        <f t="shared" si="75"/>
        <v>-52963.631158031851</v>
      </c>
      <c r="V170" s="439">
        <f t="shared" si="75"/>
        <v>-50664.56744349972</v>
      </c>
      <c r="W170" s="439">
        <f t="shared" si="75"/>
        <v>-48040.254632572556</v>
      </c>
      <c r="X170" s="439">
        <f t="shared" si="75"/>
        <v>-45077.547971162559</v>
      </c>
      <c r="Y170" s="439">
        <f t="shared" si="75"/>
        <v>-41762.073773743032</v>
      </c>
      <c r="Z170" s="439">
        <f t="shared" si="75"/>
        <v>-38078.86238717255</v>
      </c>
      <c r="AA170" s="439">
        <f t="shared" si="75"/>
        <v>-34029.103964809357</v>
      </c>
      <c r="AB170" s="439">
        <f t="shared" si="75"/>
        <v>-29563.00255031927</v>
      </c>
      <c r="AC170" s="439">
        <f t="shared" si="75"/>
        <v>-24680.430538514829</v>
      </c>
      <c r="AD170" s="439">
        <f t="shared" si="75"/>
        <v>-19363.780662190205</v>
      </c>
      <c r="AE170" s="439">
        <f t="shared" si="75"/>
        <v>-13594.717569020571</v>
      </c>
      <c r="AF170" s="439">
        <f t="shared" si="75"/>
        <v>-7354.9883234436502</v>
      </c>
      <c r="AG170" s="439">
        <f t="shared" si="75"/>
        <v>-623.03059147615932</v>
      </c>
      <c r="AH170" s="439">
        <f t="shared" si="75"/>
        <v>6621.0182003885648</v>
      </c>
      <c r="AI170" s="439">
        <f t="shared" si="75"/>
        <v>14398.715235586635</v>
      </c>
      <c r="AJ170" s="439">
        <f t="shared" si="75"/>
        <v>22732.506920026841</v>
      </c>
      <c r="AK170" s="439">
        <f t="shared" si="75"/>
        <v>31635.650680971437</v>
      </c>
      <c r="AL170" s="439">
        <f t="shared" si="75"/>
        <v>41152.710464175994</v>
      </c>
      <c r="AM170" s="439">
        <f t="shared" si="75"/>
        <v>51298.909294011944</v>
      </c>
      <c r="AN170" s="439">
        <f t="shared" si="75"/>
        <v>62100.627883880385</v>
      </c>
      <c r="AO170" s="439">
        <f t="shared" si="75"/>
        <v>73585.332666485556</v>
      </c>
      <c r="AP170" s="439">
        <f t="shared" si="75"/>
        <v>85780.544432209863</v>
      </c>
      <c r="AQ170" s="439">
        <f t="shared" si="75"/>
        <v>98718.186534614564</v>
      </c>
      <c r="AR170" s="439">
        <f t="shared" si="75"/>
        <v>112428.17939470464</v>
      </c>
      <c r="AS170" s="439">
        <f t="shared" si="75"/>
        <v>126942.79249924826</v>
      </c>
      <c r="AT170" s="439">
        <f t="shared" si="75"/>
        <v>142295.6206306869</v>
      </c>
      <c r="AU170" s="439">
        <f t="shared" si="75"/>
        <v>158477.86857473027</v>
      </c>
      <c r="AV170" s="439">
        <f t="shared" si="75"/>
        <v>175613.48386001118</v>
      </c>
      <c r="AW170" s="439">
        <f t="shared" si="75"/>
        <v>193696.60005203908</v>
      </c>
      <c r="AX170" s="439">
        <f t="shared" si="75"/>
        <v>212766.67411311207</v>
      </c>
      <c r="AY170" s="439">
        <f t="shared" si="75"/>
        <v>232864.78035760473</v>
      </c>
      <c r="AZ170" s="439">
        <f t="shared" si="75"/>
        <v>254032.29932475748</v>
      </c>
      <c r="BA170" s="439">
        <f t="shared" si="75"/>
        <v>276316.49331635097</v>
      </c>
    </row>
    <row r="171" spans="2:54" outlineLevel="1">
      <c r="B171" s="72" t="s">
        <v>124</v>
      </c>
      <c r="D171" s="439">
        <f>IF(D170&gt;0,1,0)</f>
        <v>0</v>
      </c>
      <c r="E171" s="439">
        <f>IF(E170&gt;0,1,0)</f>
        <v>0</v>
      </c>
      <c r="F171" s="439">
        <f t="shared" ref="F171:BA171" si="76">IF(F170&gt;0,1,0)</f>
        <v>0</v>
      </c>
      <c r="G171" s="439">
        <f t="shared" si="76"/>
        <v>0</v>
      </c>
      <c r="H171" s="439">
        <f t="shared" si="76"/>
        <v>0</v>
      </c>
      <c r="I171" s="439">
        <f t="shared" si="76"/>
        <v>0</v>
      </c>
      <c r="J171" s="439">
        <f t="shared" si="76"/>
        <v>0</v>
      </c>
      <c r="K171" s="439">
        <f t="shared" si="76"/>
        <v>0</v>
      </c>
      <c r="L171" s="439">
        <f t="shared" si="76"/>
        <v>0</v>
      </c>
      <c r="M171" s="439">
        <f t="shared" si="76"/>
        <v>0</v>
      </c>
      <c r="N171" s="439">
        <f t="shared" si="76"/>
        <v>0</v>
      </c>
      <c r="O171" s="439">
        <f t="shared" si="76"/>
        <v>0</v>
      </c>
      <c r="P171" s="439">
        <f t="shared" si="76"/>
        <v>0</v>
      </c>
      <c r="Q171" s="439">
        <f t="shared" si="76"/>
        <v>0</v>
      </c>
      <c r="R171" s="439">
        <f t="shared" si="76"/>
        <v>0</v>
      </c>
      <c r="S171" s="439">
        <f t="shared" si="76"/>
        <v>0</v>
      </c>
      <c r="T171" s="439">
        <f t="shared" si="76"/>
        <v>0</v>
      </c>
      <c r="U171" s="439">
        <f t="shared" si="76"/>
        <v>0</v>
      </c>
      <c r="V171" s="439">
        <f t="shared" si="76"/>
        <v>0</v>
      </c>
      <c r="W171" s="439">
        <f t="shared" si="76"/>
        <v>0</v>
      </c>
      <c r="X171" s="439">
        <f t="shared" si="76"/>
        <v>0</v>
      </c>
      <c r="Y171" s="439">
        <f t="shared" si="76"/>
        <v>0</v>
      </c>
      <c r="Z171" s="439">
        <f t="shared" si="76"/>
        <v>0</v>
      </c>
      <c r="AA171" s="439">
        <f t="shared" si="76"/>
        <v>0</v>
      </c>
      <c r="AB171" s="439">
        <f t="shared" si="76"/>
        <v>0</v>
      </c>
      <c r="AC171" s="439">
        <f t="shared" si="76"/>
        <v>0</v>
      </c>
      <c r="AD171" s="439">
        <f t="shared" si="76"/>
        <v>0</v>
      </c>
      <c r="AE171" s="439">
        <f t="shared" si="76"/>
        <v>0</v>
      </c>
      <c r="AF171" s="439">
        <f t="shared" si="76"/>
        <v>0</v>
      </c>
      <c r="AG171" s="439">
        <f t="shared" si="76"/>
        <v>0</v>
      </c>
      <c r="AH171" s="439">
        <f t="shared" si="76"/>
        <v>1</v>
      </c>
      <c r="AI171" s="439">
        <f t="shared" si="76"/>
        <v>1</v>
      </c>
      <c r="AJ171" s="439">
        <f t="shared" si="76"/>
        <v>1</v>
      </c>
      <c r="AK171" s="439">
        <f t="shared" si="76"/>
        <v>1</v>
      </c>
      <c r="AL171" s="439">
        <f t="shared" si="76"/>
        <v>1</v>
      </c>
      <c r="AM171" s="439">
        <f t="shared" si="76"/>
        <v>1</v>
      </c>
      <c r="AN171" s="439">
        <f t="shared" si="76"/>
        <v>1</v>
      </c>
      <c r="AO171" s="439">
        <f t="shared" si="76"/>
        <v>1</v>
      </c>
      <c r="AP171" s="439">
        <f t="shared" si="76"/>
        <v>1</v>
      </c>
      <c r="AQ171" s="439">
        <f t="shared" si="76"/>
        <v>1</v>
      </c>
      <c r="AR171" s="439">
        <f t="shared" si="76"/>
        <v>1</v>
      </c>
      <c r="AS171" s="439">
        <f t="shared" si="76"/>
        <v>1</v>
      </c>
      <c r="AT171" s="439">
        <f t="shared" si="76"/>
        <v>1</v>
      </c>
      <c r="AU171" s="439">
        <f t="shared" si="76"/>
        <v>1</v>
      </c>
      <c r="AV171" s="439">
        <f t="shared" si="76"/>
        <v>1</v>
      </c>
      <c r="AW171" s="439">
        <f t="shared" si="76"/>
        <v>1</v>
      </c>
      <c r="AX171" s="439">
        <f t="shared" si="76"/>
        <v>1</v>
      </c>
      <c r="AY171" s="439">
        <f t="shared" si="76"/>
        <v>1</v>
      </c>
      <c r="AZ171" s="439">
        <f t="shared" si="76"/>
        <v>1</v>
      </c>
      <c r="BA171" s="439">
        <f t="shared" si="76"/>
        <v>1</v>
      </c>
    </row>
    <row r="172" spans="2:54" outlineLevel="1">
      <c r="B172" s="72" t="s">
        <v>116</v>
      </c>
      <c r="D172" s="439">
        <f>D171</f>
        <v>0</v>
      </c>
      <c r="E172" s="439">
        <f>D172+E171</f>
        <v>0</v>
      </c>
      <c r="F172" s="439">
        <f t="shared" ref="F172:N172" si="77">E172+F171</f>
        <v>0</v>
      </c>
      <c r="G172" s="439">
        <f t="shared" si="77"/>
        <v>0</v>
      </c>
      <c r="H172" s="439">
        <f t="shared" si="77"/>
        <v>0</v>
      </c>
      <c r="I172" s="439">
        <f t="shared" si="77"/>
        <v>0</v>
      </c>
      <c r="J172" s="439">
        <f t="shared" si="77"/>
        <v>0</v>
      </c>
      <c r="K172" s="439">
        <f t="shared" si="77"/>
        <v>0</v>
      </c>
      <c r="L172" s="439">
        <f t="shared" si="77"/>
        <v>0</v>
      </c>
      <c r="M172" s="439">
        <f t="shared" si="77"/>
        <v>0</v>
      </c>
      <c r="N172" s="439">
        <f t="shared" si="77"/>
        <v>0</v>
      </c>
      <c r="O172" s="439">
        <f>N172+O171</f>
        <v>0</v>
      </c>
      <c r="P172" s="439">
        <f t="shared" ref="P172:R172" si="78">O172+P171</f>
        <v>0</v>
      </c>
      <c r="Q172" s="439">
        <f t="shared" si="78"/>
        <v>0</v>
      </c>
      <c r="R172" s="439">
        <f t="shared" si="78"/>
        <v>0</v>
      </c>
      <c r="S172" s="439">
        <f>R172+S171</f>
        <v>0</v>
      </c>
      <c r="T172" s="439">
        <f t="shared" ref="T172:BA172" si="79">S172+T171</f>
        <v>0</v>
      </c>
      <c r="U172" s="439">
        <f t="shared" si="79"/>
        <v>0</v>
      </c>
      <c r="V172" s="439">
        <f t="shared" si="79"/>
        <v>0</v>
      </c>
      <c r="W172" s="439">
        <f t="shared" si="79"/>
        <v>0</v>
      </c>
      <c r="X172" s="439">
        <f t="shared" si="79"/>
        <v>0</v>
      </c>
      <c r="Y172" s="439">
        <f t="shared" si="79"/>
        <v>0</v>
      </c>
      <c r="Z172" s="439">
        <f t="shared" si="79"/>
        <v>0</v>
      </c>
      <c r="AA172" s="439">
        <f t="shared" si="79"/>
        <v>0</v>
      </c>
      <c r="AB172" s="439">
        <f t="shared" si="79"/>
        <v>0</v>
      </c>
      <c r="AC172" s="439">
        <f t="shared" si="79"/>
        <v>0</v>
      </c>
      <c r="AD172" s="439">
        <f t="shared" si="79"/>
        <v>0</v>
      </c>
      <c r="AE172" s="439">
        <f t="shared" si="79"/>
        <v>0</v>
      </c>
      <c r="AF172" s="439">
        <f t="shared" si="79"/>
        <v>0</v>
      </c>
      <c r="AG172" s="439">
        <f t="shared" si="79"/>
        <v>0</v>
      </c>
      <c r="AH172" s="439">
        <f t="shared" si="79"/>
        <v>1</v>
      </c>
      <c r="AI172" s="439">
        <f t="shared" si="79"/>
        <v>2</v>
      </c>
      <c r="AJ172" s="439">
        <f t="shared" si="79"/>
        <v>3</v>
      </c>
      <c r="AK172" s="439">
        <f t="shared" si="79"/>
        <v>4</v>
      </c>
      <c r="AL172" s="439">
        <f t="shared" si="79"/>
        <v>5</v>
      </c>
      <c r="AM172" s="439">
        <f t="shared" si="79"/>
        <v>6</v>
      </c>
      <c r="AN172" s="439">
        <f t="shared" si="79"/>
        <v>7</v>
      </c>
      <c r="AO172" s="439">
        <f t="shared" si="79"/>
        <v>8</v>
      </c>
      <c r="AP172" s="439">
        <f t="shared" si="79"/>
        <v>9</v>
      </c>
      <c r="AQ172" s="439">
        <f t="shared" si="79"/>
        <v>10</v>
      </c>
      <c r="AR172" s="439">
        <f t="shared" si="79"/>
        <v>11</v>
      </c>
      <c r="AS172" s="439">
        <f t="shared" si="79"/>
        <v>12</v>
      </c>
      <c r="AT172" s="439">
        <f t="shared" si="79"/>
        <v>13</v>
      </c>
      <c r="AU172" s="439">
        <f t="shared" si="79"/>
        <v>14</v>
      </c>
      <c r="AV172" s="439">
        <f t="shared" si="79"/>
        <v>15</v>
      </c>
      <c r="AW172" s="439">
        <f t="shared" si="79"/>
        <v>16</v>
      </c>
      <c r="AX172" s="439">
        <f t="shared" si="79"/>
        <v>17</v>
      </c>
      <c r="AY172" s="439">
        <f t="shared" si="79"/>
        <v>18</v>
      </c>
      <c r="AZ172" s="439">
        <f t="shared" si="79"/>
        <v>19</v>
      </c>
      <c r="BA172" s="439">
        <f t="shared" si="79"/>
        <v>20</v>
      </c>
    </row>
    <row r="173" spans="2:54" outlineLevel="1">
      <c r="B173" s="72" t="s">
        <v>123</v>
      </c>
      <c r="D173" s="439">
        <f t="shared" ref="D173:AI173" si="80">D54</f>
        <v>1</v>
      </c>
      <c r="E173" s="439">
        <f t="shared" si="80"/>
        <v>2</v>
      </c>
      <c r="F173" s="439">
        <f t="shared" si="80"/>
        <v>3</v>
      </c>
      <c r="G173" s="439">
        <f t="shared" si="80"/>
        <v>4</v>
      </c>
      <c r="H173" s="439">
        <f t="shared" si="80"/>
        <v>5</v>
      </c>
      <c r="I173" s="439">
        <f t="shared" si="80"/>
        <v>6</v>
      </c>
      <c r="J173" s="439">
        <f t="shared" si="80"/>
        <v>7</v>
      </c>
      <c r="K173" s="439">
        <f t="shared" si="80"/>
        <v>8</v>
      </c>
      <c r="L173" s="439">
        <f t="shared" si="80"/>
        <v>9</v>
      </c>
      <c r="M173" s="439">
        <f t="shared" si="80"/>
        <v>10</v>
      </c>
      <c r="N173" s="439">
        <f t="shared" si="80"/>
        <v>11</v>
      </c>
      <c r="O173" s="439">
        <f t="shared" si="80"/>
        <v>12</v>
      </c>
      <c r="P173" s="439">
        <f t="shared" si="80"/>
        <v>13</v>
      </c>
      <c r="Q173" s="439">
        <f t="shared" si="80"/>
        <v>14</v>
      </c>
      <c r="R173" s="439">
        <f t="shared" si="80"/>
        <v>15</v>
      </c>
      <c r="S173" s="439">
        <f t="shared" si="80"/>
        <v>16</v>
      </c>
      <c r="T173" s="439">
        <f t="shared" si="80"/>
        <v>17</v>
      </c>
      <c r="U173" s="439">
        <f t="shared" si="80"/>
        <v>18</v>
      </c>
      <c r="V173" s="439">
        <f t="shared" si="80"/>
        <v>19</v>
      </c>
      <c r="W173" s="439">
        <f t="shared" si="80"/>
        <v>20</v>
      </c>
      <c r="X173" s="439">
        <f t="shared" si="80"/>
        <v>21</v>
      </c>
      <c r="Y173" s="439">
        <f t="shared" si="80"/>
        <v>22</v>
      </c>
      <c r="Z173" s="439">
        <f t="shared" si="80"/>
        <v>23</v>
      </c>
      <c r="AA173" s="439">
        <f t="shared" si="80"/>
        <v>24</v>
      </c>
      <c r="AB173" s="439">
        <f t="shared" si="80"/>
        <v>25</v>
      </c>
      <c r="AC173" s="439">
        <f t="shared" si="80"/>
        <v>26</v>
      </c>
      <c r="AD173" s="439">
        <f t="shared" si="80"/>
        <v>27</v>
      </c>
      <c r="AE173" s="439">
        <f t="shared" si="80"/>
        <v>28</v>
      </c>
      <c r="AF173" s="439">
        <f t="shared" si="80"/>
        <v>29</v>
      </c>
      <c r="AG173" s="439">
        <f t="shared" si="80"/>
        <v>30</v>
      </c>
      <c r="AH173" s="439">
        <f t="shared" si="80"/>
        <v>31</v>
      </c>
      <c r="AI173" s="439">
        <f t="shared" si="80"/>
        <v>32</v>
      </c>
      <c r="AJ173" s="439">
        <f t="shared" ref="AJ173:BA173" si="81">AJ54</f>
        <v>33</v>
      </c>
      <c r="AK173" s="439">
        <f t="shared" si="81"/>
        <v>34</v>
      </c>
      <c r="AL173" s="439">
        <f t="shared" si="81"/>
        <v>35</v>
      </c>
      <c r="AM173" s="439">
        <f t="shared" si="81"/>
        <v>36</v>
      </c>
      <c r="AN173" s="439">
        <f t="shared" si="81"/>
        <v>37</v>
      </c>
      <c r="AO173" s="439">
        <f t="shared" si="81"/>
        <v>38</v>
      </c>
      <c r="AP173" s="439">
        <f t="shared" si="81"/>
        <v>39</v>
      </c>
      <c r="AQ173" s="439">
        <f t="shared" si="81"/>
        <v>40</v>
      </c>
      <c r="AR173" s="439">
        <f t="shared" si="81"/>
        <v>41</v>
      </c>
      <c r="AS173" s="439">
        <f t="shared" si="81"/>
        <v>42</v>
      </c>
      <c r="AT173" s="439">
        <f t="shared" si="81"/>
        <v>43</v>
      </c>
      <c r="AU173" s="439">
        <f t="shared" si="81"/>
        <v>44</v>
      </c>
      <c r="AV173" s="439">
        <f t="shared" si="81"/>
        <v>45</v>
      </c>
      <c r="AW173" s="439">
        <f t="shared" si="81"/>
        <v>46</v>
      </c>
      <c r="AX173" s="439">
        <f t="shared" si="81"/>
        <v>47</v>
      </c>
      <c r="AY173" s="439">
        <f t="shared" si="81"/>
        <v>48</v>
      </c>
      <c r="AZ173" s="439">
        <f t="shared" si="81"/>
        <v>49</v>
      </c>
      <c r="BA173" s="439">
        <f t="shared" si="81"/>
        <v>50</v>
      </c>
    </row>
    <row r="174" spans="2:54" outlineLevel="1">
      <c r="B174" s="72" t="s">
        <v>122</v>
      </c>
      <c r="D174" s="439">
        <f>D168</f>
        <v>-15388.499649131598</v>
      </c>
      <c r="E174" s="439">
        <f>E168+D174</f>
        <v>-40703.452230020725</v>
      </c>
      <c r="F174" s="439">
        <f t="shared" ref="F174:BA174" si="82">F168+E174</f>
        <v>-47186.985911148266</v>
      </c>
      <c r="G174" s="439">
        <f t="shared" si="82"/>
        <v>-50569.731737499533</v>
      </c>
      <c r="H174" s="439">
        <f t="shared" si="82"/>
        <v>-52794.564467992663</v>
      </c>
      <c r="I174" s="439">
        <f t="shared" si="82"/>
        <v>-54581.069001073345</v>
      </c>
      <c r="J174" s="439">
        <f t="shared" si="82"/>
        <v>-55754.181365689707</v>
      </c>
      <c r="K174" s="439">
        <f t="shared" si="82"/>
        <v>-56489.957523221085</v>
      </c>
      <c r="L174" s="439">
        <f t="shared" si="82"/>
        <v>-56785.528974424182</v>
      </c>
      <c r="M174" s="439">
        <f t="shared" si="82"/>
        <v>-56848.448921792653</v>
      </c>
      <c r="N174" s="439">
        <f t="shared" si="82"/>
        <v>-56748.646866655705</v>
      </c>
      <c r="O174" s="439">
        <f>O168+N174</f>
        <v>-56488.841509507678</v>
      </c>
      <c r="P174" s="439">
        <f t="shared" si="82"/>
        <v>-56071.654936666273</v>
      </c>
      <c r="Q174" s="439">
        <f t="shared" si="82"/>
        <v>-55502.282130268723</v>
      </c>
      <c r="R174" s="439">
        <f t="shared" si="82"/>
        <v>-54777.82602071677</v>
      </c>
      <c r="S174" s="439">
        <f>S168+R174</f>
        <v>-53903.301221220056</v>
      </c>
      <c r="T174" s="439">
        <f t="shared" si="82"/>
        <v>-52880.968930140763</v>
      </c>
      <c r="U174" s="439">
        <f t="shared" si="82"/>
        <v>-51713.006140650672</v>
      </c>
      <c r="V174" s="439">
        <f t="shared" si="82"/>
        <v>-50401.882229502677</v>
      </c>
      <c r="W174" s="439">
        <f t="shared" si="82"/>
        <v>-48948.863854691721</v>
      </c>
      <c r="X174" s="439">
        <f t="shared" si="82"/>
        <v>-47356.263034119816</v>
      </c>
      <c r="Y174" s="439">
        <f t="shared" si="82"/>
        <v>-45625.941913616858</v>
      </c>
      <c r="Z174" s="439">
        <f t="shared" si="82"/>
        <v>-43759.6890963193</v>
      </c>
      <c r="AA174" s="439">
        <f t="shared" si="82"/>
        <v>-41767.476304333781</v>
      </c>
      <c r="AB174" s="439">
        <f t="shared" si="82"/>
        <v>-39634.441395885937</v>
      </c>
      <c r="AC174" s="439">
        <f t="shared" si="82"/>
        <v>-37370.418497673403</v>
      </c>
      <c r="AD174" s="439">
        <f t="shared" si="82"/>
        <v>-34976.920910014858</v>
      </c>
      <c r="AE174" s="439">
        <f t="shared" si="82"/>
        <v>-32455.397544416941</v>
      </c>
      <c r="AF174" s="439">
        <f t="shared" si="82"/>
        <v>-29807.591137310814</v>
      </c>
      <c r="AG174" s="439">
        <f t="shared" si="82"/>
        <v>-27034.113686119472</v>
      </c>
      <c r="AH174" s="439">
        <f t="shared" si="82"/>
        <v>-24136.587290453968</v>
      </c>
      <c r="AI174" s="439">
        <f t="shared" si="82"/>
        <v>-21116.219491389278</v>
      </c>
      <c r="AJ174" s="439">
        <f t="shared" si="82"/>
        <v>-17974.161291534117</v>
      </c>
      <c r="AK174" s="439">
        <f t="shared" si="82"/>
        <v>-14715.210926164851</v>
      </c>
      <c r="AL174" s="439">
        <f t="shared" si="82"/>
        <v>-11333.005883264061</v>
      </c>
      <c r="AM174" s="439">
        <f t="shared" si="82"/>
        <v>-7832.2382958984435</v>
      </c>
      <c r="AN174" s="439">
        <f t="shared" si="82"/>
        <v>-4213.8468785759178</v>
      </c>
      <c r="AO174" s="439">
        <f t="shared" si="82"/>
        <v>-478.72053094429293</v>
      </c>
      <c r="AP174" s="439">
        <f t="shared" si="82"/>
        <v>3371.9608282677509</v>
      </c>
      <c r="AQ174" s="439">
        <f t="shared" si="82"/>
        <v>7338.0835182431292</v>
      </c>
      <c r="AR174" s="439">
        <f t="shared" si="82"/>
        <v>11418.561283505906</v>
      </c>
      <c r="AS174" s="439">
        <f t="shared" si="82"/>
        <v>15612.692623295698</v>
      </c>
      <c r="AT174" s="439">
        <f t="shared" si="82"/>
        <v>19919.820102452944</v>
      </c>
      <c r="AU174" s="439">
        <f t="shared" si="82"/>
        <v>24327.40781946457</v>
      </c>
      <c r="AV174" s="439">
        <f t="shared" si="82"/>
        <v>28858.72634286293</v>
      </c>
      <c r="AW174" s="439">
        <f t="shared" si="82"/>
        <v>33501.322808100005</v>
      </c>
      <c r="AX174" s="439">
        <f t="shared" si="82"/>
        <v>38254.70591659096</v>
      </c>
      <c r="AY174" s="439">
        <f t="shared" si="82"/>
        <v>43118.423529102787</v>
      </c>
      <c r="AZ174" s="439">
        <f t="shared" si="82"/>
        <v>48091.738295233976</v>
      </c>
      <c r="BA174" s="439">
        <f t="shared" si="82"/>
        <v>53174.920712124745</v>
      </c>
    </row>
    <row r="175" spans="2:54" outlineLevel="1">
      <c r="B175" s="72" t="s">
        <v>124</v>
      </c>
      <c r="D175" s="439">
        <f>IF(D174&gt;0,1,0)</f>
        <v>0</v>
      </c>
      <c r="E175" s="439">
        <f>IF(E174&gt;0,1,0)</f>
        <v>0</v>
      </c>
      <c r="F175" s="439">
        <f t="shared" ref="F175:BA175" si="83">IF(F174&gt;0,1,0)</f>
        <v>0</v>
      </c>
      <c r="G175" s="439">
        <f t="shared" si="83"/>
        <v>0</v>
      </c>
      <c r="H175" s="439">
        <f t="shared" si="83"/>
        <v>0</v>
      </c>
      <c r="I175" s="439">
        <f t="shared" si="83"/>
        <v>0</v>
      </c>
      <c r="J175" s="439">
        <f t="shared" si="83"/>
        <v>0</v>
      </c>
      <c r="K175" s="439">
        <f t="shared" si="83"/>
        <v>0</v>
      </c>
      <c r="L175" s="439">
        <f t="shared" si="83"/>
        <v>0</v>
      </c>
      <c r="M175" s="439">
        <f t="shared" si="83"/>
        <v>0</v>
      </c>
      <c r="N175" s="439">
        <f t="shared" si="83"/>
        <v>0</v>
      </c>
      <c r="O175" s="439">
        <f t="shared" si="83"/>
        <v>0</v>
      </c>
      <c r="P175" s="439">
        <f t="shared" si="83"/>
        <v>0</v>
      </c>
      <c r="Q175" s="439">
        <f t="shared" si="83"/>
        <v>0</v>
      </c>
      <c r="R175" s="439">
        <f t="shared" si="83"/>
        <v>0</v>
      </c>
      <c r="S175" s="439">
        <f t="shared" si="83"/>
        <v>0</v>
      </c>
      <c r="T175" s="439">
        <f t="shared" si="83"/>
        <v>0</v>
      </c>
      <c r="U175" s="439">
        <f t="shared" si="83"/>
        <v>0</v>
      </c>
      <c r="V175" s="439">
        <f t="shared" si="83"/>
        <v>0</v>
      </c>
      <c r="W175" s="439">
        <f t="shared" si="83"/>
        <v>0</v>
      </c>
      <c r="X175" s="439">
        <f t="shared" si="83"/>
        <v>0</v>
      </c>
      <c r="Y175" s="439">
        <f t="shared" si="83"/>
        <v>0</v>
      </c>
      <c r="Z175" s="439">
        <f t="shared" si="83"/>
        <v>0</v>
      </c>
      <c r="AA175" s="439">
        <f t="shared" si="83"/>
        <v>0</v>
      </c>
      <c r="AB175" s="439">
        <f t="shared" si="83"/>
        <v>0</v>
      </c>
      <c r="AC175" s="439">
        <f t="shared" si="83"/>
        <v>0</v>
      </c>
      <c r="AD175" s="439">
        <f t="shared" si="83"/>
        <v>0</v>
      </c>
      <c r="AE175" s="439">
        <f t="shared" si="83"/>
        <v>0</v>
      </c>
      <c r="AF175" s="439">
        <f t="shared" si="83"/>
        <v>0</v>
      </c>
      <c r="AG175" s="439">
        <f t="shared" si="83"/>
        <v>0</v>
      </c>
      <c r="AH175" s="439">
        <f t="shared" si="83"/>
        <v>0</v>
      </c>
      <c r="AI175" s="439">
        <f t="shared" si="83"/>
        <v>0</v>
      </c>
      <c r="AJ175" s="439">
        <f t="shared" si="83"/>
        <v>0</v>
      </c>
      <c r="AK175" s="439">
        <f t="shared" si="83"/>
        <v>0</v>
      </c>
      <c r="AL175" s="439">
        <f t="shared" si="83"/>
        <v>0</v>
      </c>
      <c r="AM175" s="439">
        <f t="shared" si="83"/>
        <v>0</v>
      </c>
      <c r="AN175" s="439">
        <f t="shared" si="83"/>
        <v>0</v>
      </c>
      <c r="AO175" s="439">
        <f t="shared" si="83"/>
        <v>0</v>
      </c>
      <c r="AP175" s="439">
        <f t="shared" si="83"/>
        <v>1</v>
      </c>
      <c r="AQ175" s="439">
        <f t="shared" si="83"/>
        <v>1</v>
      </c>
      <c r="AR175" s="439">
        <f t="shared" si="83"/>
        <v>1</v>
      </c>
      <c r="AS175" s="439">
        <f t="shared" si="83"/>
        <v>1</v>
      </c>
      <c r="AT175" s="439">
        <f t="shared" si="83"/>
        <v>1</v>
      </c>
      <c r="AU175" s="439">
        <f t="shared" si="83"/>
        <v>1</v>
      </c>
      <c r="AV175" s="439">
        <f t="shared" si="83"/>
        <v>1</v>
      </c>
      <c r="AW175" s="439">
        <f t="shared" si="83"/>
        <v>1</v>
      </c>
      <c r="AX175" s="439">
        <f t="shared" si="83"/>
        <v>1</v>
      </c>
      <c r="AY175" s="439">
        <f t="shared" si="83"/>
        <v>1</v>
      </c>
      <c r="AZ175" s="439">
        <f t="shared" si="83"/>
        <v>1</v>
      </c>
      <c r="BA175" s="439">
        <f t="shared" si="83"/>
        <v>1</v>
      </c>
    </row>
    <row r="176" spans="2:54" outlineLevel="1">
      <c r="B176" s="72" t="s">
        <v>116</v>
      </c>
      <c r="D176" s="439">
        <f>D175</f>
        <v>0</v>
      </c>
      <c r="E176" s="439">
        <f>D176+E175</f>
        <v>0</v>
      </c>
      <c r="F176" s="439">
        <f t="shared" ref="F176:N176" si="84">E176+F175</f>
        <v>0</v>
      </c>
      <c r="G176" s="439">
        <f t="shared" si="84"/>
        <v>0</v>
      </c>
      <c r="H176" s="439">
        <f t="shared" si="84"/>
        <v>0</v>
      </c>
      <c r="I176" s="439">
        <f t="shared" si="84"/>
        <v>0</v>
      </c>
      <c r="J176" s="439">
        <f t="shared" si="84"/>
        <v>0</v>
      </c>
      <c r="K176" s="439">
        <f t="shared" si="84"/>
        <v>0</v>
      </c>
      <c r="L176" s="439">
        <f t="shared" si="84"/>
        <v>0</v>
      </c>
      <c r="M176" s="439">
        <f t="shared" si="84"/>
        <v>0</v>
      </c>
      <c r="N176" s="439">
        <f t="shared" si="84"/>
        <v>0</v>
      </c>
      <c r="O176" s="439">
        <f>N176+O175</f>
        <v>0</v>
      </c>
      <c r="P176" s="439">
        <f t="shared" ref="P176:R176" si="85">O176+P175</f>
        <v>0</v>
      </c>
      <c r="Q176" s="439">
        <f t="shared" si="85"/>
        <v>0</v>
      </c>
      <c r="R176" s="439">
        <f t="shared" si="85"/>
        <v>0</v>
      </c>
      <c r="S176" s="439">
        <f>R176+S175</f>
        <v>0</v>
      </c>
      <c r="T176" s="439">
        <f t="shared" ref="T176:BA176" si="86">S176+T175</f>
        <v>0</v>
      </c>
      <c r="U176" s="439">
        <f t="shared" si="86"/>
        <v>0</v>
      </c>
      <c r="V176" s="439">
        <f t="shared" si="86"/>
        <v>0</v>
      </c>
      <c r="W176" s="439">
        <f t="shared" si="86"/>
        <v>0</v>
      </c>
      <c r="X176" s="439">
        <f t="shared" si="86"/>
        <v>0</v>
      </c>
      <c r="Y176" s="439">
        <f t="shared" si="86"/>
        <v>0</v>
      </c>
      <c r="Z176" s="439">
        <f t="shared" si="86"/>
        <v>0</v>
      </c>
      <c r="AA176" s="439">
        <f t="shared" si="86"/>
        <v>0</v>
      </c>
      <c r="AB176" s="439">
        <f t="shared" si="86"/>
        <v>0</v>
      </c>
      <c r="AC176" s="439">
        <f t="shared" si="86"/>
        <v>0</v>
      </c>
      <c r="AD176" s="439">
        <f t="shared" si="86"/>
        <v>0</v>
      </c>
      <c r="AE176" s="439">
        <f t="shared" si="86"/>
        <v>0</v>
      </c>
      <c r="AF176" s="439">
        <f t="shared" si="86"/>
        <v>0</v>
      </c>
      <c r="AG176" s="439">
        <f t="shared" si="86"/>
        <v>0</v>
      </c>
      <c r="AH176" s="439">
        <f t="shared" si="86"/>
        <v>0</v>
      </c>
      <c r="AI176" s="439">
        <f t="shared" si="86"/>
        <v>0</v>
      </c>
      <c r="AJ176" s="439">
        <f t="shared" si="86"/>
        <v>0</v>
      </c>
      <c r="AK176" s="439">
        <f t="shared" si="86"/>
        <v>0</v>
      </c>
      <c r="AL176" s="439">
        <f t="shared" si="86"/>
        <v>0</v>
      </c>
      <c r="AM176" s="439">
        <f t="shared" si="86"/>
        <v>0</v>
      </c>
      <c r="AN176" s="439">
        <f t="shared" si="86"/>
        <v>0</v>
      </c>
      <c r="AO176" s="439">
        <f t="shared" si="86"/>
        <v>0</v>
      </c>
      <c r="AP176" s="439">
        <f t="shared" si="86"/>
        <v>1</v>
      </c>
      <c r="AQ176" s="439">
        <f t="shared" si="86"/>
        <v>2</v>
      </c>
      <c r="AR176" s="439">
        <f t="shared" si="86"/>
        <v>3</v>
      </c>
      <c r="AS176" s="439">
        <f t="shared" si="86"/>
        <v>4</v>
      </c>
      <c r="AT176" s="439">
        <f t="shared" si="86"/>
        <v>5</v>
      </c>
      <c r="AU176" s="439">
        <f t="shared" si="86"/>
        <v>6</v>
      </c>
      <c r="AV176" s="439">
        <f t="shared" si="86"/>
        <v>7</v>
      </c>
      <c r="AW176" s="439">
        <f t="shared" si="86"/>
        <v>8</v>
      </c>
      <c r="AX176" s="439">
        <f t="shared" si="86"/>
        <v>9</v>
      </c>
      <c r="AY176" s="439">
        <f t="shared" si="86"/>
        <v>10</v>
      </c>
      <c r="AZ176" s="439">
        <f t="shared" si="86"/>
        <v>11</v>
      </c>
      <c r="BA176" s="439">
        <f t="shared" si="86"/>
        <v>12</v>
      </c>
    </row>
    <row r="177" spans="2:54" outlineLevel="1">
      <c r="B177" s="72" t="s">
        <v>123</v>
      </c>
      <c r="D177" s="439">
        <f>D173</f>
        <v>1</v>
      </c>
      <c r="E177" s="439">
        <f t="shared" ref="E177:BA177" si="87">E173</f>
        <v>2</v>
      </c>
      <c r="F177" s="439">
        <f t="shared" si="87"/>
        <v>3</v>
      </c>
      <c r="G177" s="439">
        <f t="shared" si="87"/>
        <v>4</v>
      </c>
      <c r="H177" s="439">
        <f t="shared" si="87"/>
        <v>5</v>
      </c>
      <c r="I177" s="439">
        <f t="shared" si="87"/>
        <v>6</v>
      </c>
      <c r="J177" s="439">
        <f t="shared" si="87"/>
        <v>7</v>
      </c>
      <c r="K177" s="439">
        <f t="shared" si="87"/>
        <v>8</v>
      </c>
      <c r="L177" s="439">
        <f t="shared" si="87"/>
        <v>9</v>
      </c>
      <c r="M177" s="439">
        <f t="shared" si="87"/>
        <v>10</v>
      </c>
      <c r="N177" s="439">
        <f t="shared" si="87"/>
        <v>11</v>
      </c>
      <c r="O177" s="439">
        <f t="shared" si="87"/>
        <v>12</v>
      </c>
      <c r="P177" s="439">
        <f t="shared" si="87"/>
        <v>13</v>
      </c>
      <c r="Q177" s="439">
        <f t="shared" si="87"/>
        <v>14</v>
      </c>
      <c r="R177" s="439">
        <f t="shared" si="87"/>
        <v>15</v>
      </c>
      <c r="S177" s="439">
        <f t="shared" si="87"/>
        <v>16</v>
      </c>
      <c r="T177" s="439">
        <f t="shared" si="87"/>
        <v>17</v>
      </c>
      <c r="U177" s="439">
        <f t="shared" si="87"/>
        <v>18</v>
      </c>
      <c r="V177" s="439">
        <f t="shared" si="87"/>
        <v>19</v>
      </c>
      <c r="W177" s="439">
        <f t="shared" si="87"/>
        <v>20</v>
      </c>
      <c r="X177" s="439">
        <f t="shared" si="87"/>
        <v>21</v>
      </c>
      <c r="Y177" s="439">
        <f t="shared" si="87"/>
        <v>22</v>
      </c>
      <c r="Z177" s="439">
        <f t="shared" si="87"/>
        <v>23</v>
      </c>
      <c r="AA177" s="439">
        <f t="shared" si="87"/>
        <v>24</v>
      </c>
      <c r="AB177" s="439">
        <f t="shared" si="87"/>
        <v>25</v>
      </c>
      <c r="AC177" s="439">
        <f t="shared" si="87"/>
        <v>26</v>
      </c>
      <c r="AD177" s="439">
        <f t="shared" si="87"/>
        <v>27</v>
      </c>
      <c r="AE177" s="439">
        <f t="shared" si="87"/>
        <v>28</v>
      </c>
      <c r="AF177" s="439">
        <f t="shared" si="87"/>
        <v>29</v>
      </c>
      <c r="AG177" s="439">
        <f t="shared" si="87"/>
        <v>30</v>
      </c>
      <c r="AH177" s="439">
        <f t="shared" si="87"/>
        <v>31</v>
      </c>
      <c r="AI177" s="439">
        <f t="shared" si="87"/>
        <v>32</v>
      </c>
      <c r="AJ177" s="439">
        <f t="shared" si="87"/>
        <v>33</v>
      </c>
      <c r="AK177" s="439">
        <f t="shared" si="87"/>
        <v>34</v>
      </c>
      <c r="AL177" s="439">
        <f t="shared" si="87"/>
        <v>35</v>
      </c>
      <c r="AM177" s="439">
        <f t="shared" si="87"/>
        <v>36</v>
      </c>
      <c r="AN177" s="439">
        <f t="shared" si="87"/>
        <v>37</v>
      </c>
      <c r="AO177" s="439">
        <f t="shared" si="87"/>
        <v>38</v>
      </c>
      <c r="AP177" s="439">
        <f t="shared" si="87"/>
        <v>39</v>
      </c>
      <c r="AQ177" s="439">
        <f t="shared" si="87"/>
        <v>40</v>
      </c>
      <c r="AR177" s="439">
        <f t="shared" si="87"/>
        <v>41</v>
      </c>
      <c r="AS177" s="439">
        <f t="shared" si="87"/>
        <v>42</v>
      </c>
      <c r="AT177" s="439">
        <f t="shared" si="87"/>
        <v>43</v>
      </c>
      <c r="AU177" s="439">
        <f t="shared" si="87"/>
        <v>44</v>
      </c>
      <c r="AV177" s="439">
        <f t="shared" si="87"/>
        <v>45</v>
      </c>
      <c r="AW177" s="439">
        <f t="shared" si="87"/>
        <v>46</v>
      </c>
      <c r="AX177" s="439">
        <f t="shared" si="87"/>
        <v>47</v>
      </c>
      <c r="AY177" s="439">
        <f t="shared" si="87"/>
        <v>48</v>
      </c>
      <c r="AZ177" s="439">
        <f t="shared" si="87"/>
        <v>49</v>
      </c>
      <c r="BA177" s="439">
        <f t="shared" si="87"/>
        <v>50</v>
      </c>
    </row>
    <row r="178" spans="2:54" outlineLevel="1">
      <c r="B178" s="72"/>
      <c r="D178" s="439"/>
      <c r="E178" s="439"/>
      <c r="F178" s="439"/>
      <c r="G178" s="439"/>
      <c r="H178" s="439"/>
      <c r="I178" s="439"/>
      <c r="J178" s="439"/>
      <c r="K178" s="439"/>
      <c r="L178" s="439"/>
      <c r="M178" s="439"/>
      <c r="N178" s="439"/>
      <c r="O178" s="439"/>
      <c r="P178" s="439"/>
      <c r="Q178" s="439"/>
      <c r="R178" s="439"/>
      <c r="S178" s="439"/>
      <c r="T178" s="439"/>
      <c r="U178" s="439"/>
      <c r="V178" s="439"/>
      <c r="W178" s="439"/>
      <c r="X178" s="439"/>
      <c r="Y178" s="439"/>
      <c r="Z178" s="439"/>
      <c r="AA178" s="439"/>
      <c r="AB178" s="439"/>
      <c r="AC178" s="439"/>
      <c r="AD178" s="439"/>
      <c r="AE178" s="439"/>
      <c r="AF178" s="439"/>
      <c r="AG178" s="439"/>
      <c r="AH178" s="439"/>
      <c r="AI178" s="439"/>
      <c r="AJ178" s="439"/>
      <c r="AK178" s="439"/>
      <c r="AL178" s="439"/>
      <c r="AM178" s="439"/>
      <c r="AN178" s="439"/>
      <c r="AO178" s="439"/>
      <c r="AP178" s="439"/>
      <c r="AQ178" s="439"/>
      <c r="AR178" s="439"/>
      <c r="AS178" s="439"/>
      <c r="AT178" s="439"/>
      <c r="AU178" s="439"/>
      <c r="AV178" s="439"/>
      <c r="AW178" s="439"/>
      <c r="AX178" s="439"/>
      <c r="AY178" s="439"/>
      <c r="AZ178" s="439"/>
      <c r="BA178" s="439"/>
    </row>
    <row r="181" spans="2:54" hidden="1" outlineLevel="1">
      <c r="B181" s="483" t="s">
        <v>450</v>
      </c>
      <c r="D181" s="42"/>
    </row>
    <row r="182" spans="2:54" hidden="1" outlineLevel="1">
      <c r="D182" s="42"/>
    </row>
    <row r="183" spans="2:54" hidden="1" outlineLevel="1">
      <c r="B183" s="1496" t="s">
        <v>352</v>
      </c>
      <c r="C183" s="1497"/>
      <c r="D183" s="495">
        <f>'Inputs (3)'!D362</f>
        <v>1000</v>
      </c>
      <c r="F183" s="1496" t="s">
        <v>411</v>
      </c>
      <c r="G183" s="1498"/>
      <c r="H183" s="464">
        <f>-SUM(D196:BB196)</f>
        <v>1295.0457496545666</v>
      </c>
    </row>
    <row r="184" spans="2:54" hidden="1" outlineLevel="1">
      <c r="D184" s="42"/>
    </row>
    <row r="185" spans="2:54" hidden="1" outlineLevel="1">
      <c r="B185" s="1496" t="s">
        <v>410</v>
      </c>
      <c r="C185" s="1497"/>
      <c r="D185" s="495">
        <f>'Inputs (3)'!D364</f>
        <v>10</v>
      </c>
      <c r="F185" s="1496" t="s">
        <v>412</v>
      </c>
      <c r="G185" s="1498"/>
      <c r="H185" s="464">
        <f>H183-D183</f>
        <v>295.04574965456663</v>
      </c>
    </row>
    <row r="186" spans="2:54" hidden="1" outlineLevel="1">
      <c r="D186" s="42"/>
    </row>
    <row r="187" spans="2:54" hidden="1" outlineLevel="1">
      <c r="B187" s="1496" t="s">
        <v>353</v>
      </c>
      <c r="C187" s="1497"/>
      <c r="D187" s="496">
        <f>P14</f>
        <v>0.05</v>
      </c>
    </row>
    <row r="188" spans="2:54" hidden="1" outlineLevel="1">
      <c r="D188" s="42"/>
    </row>
    <row r="189" spans="2:54" hidden="1" outlineLevel="1">
      <c r="D189" s="42"/>
    </row>
    <row r="190" spans="2:54" hidden="1" outlineLevel="1">
      <c r="D190" s="42"/>
    </row>
    <row r="191" spans="2:54" s="98" customFormat="1" hidden="1" outlineLevel="1">
      <c r="B191" s="444" t="s">
        <v>354</v>
      </c>
      <c r="C191" s="480"/>
      <c r="D191" s="553" t="s">
        <v>360</v>
      </c>
      <c r="E191" s="556" t="s">
        <v>226</v>
      </c>
      <c r="F191" s="556" t="s">
        <v>361</v>
      </c>
      <c r="G191" s="556" t="s">
        <v>362</v>
      </c>
      <c r="H191" s="556" t="s">
        <v>363</v>
      </c>
      <c r="I191" s="556" t="s">
        <v>364</v>
      </c>
      <c r="J191" s="556" t="s">
        <v>365</v>
      </c>
      <c r="K191" s="556" t="s">
        <v>366</v>
      </c>
      <c r="L191" s="556" t="s">
        <v>367</v>
      </c>
      <c r="M191" s="556" t="s">
        <v>368</v>
      </c>
      <c r="N191" s="556" t="s">
        <v>369</v>
      </c>
      <c r="O191" s="556" t="s">
        <v>370</v>
      </c>
      <c r="P191" s="556" t="s">
        <v>371</v>
      </c>
      <c r="Q191" s="556" t="s">
        <v>372</v>
      </c>
      <c r="R191" s="556" t="s">
        <v>373</v>
      </c>
      <c r="S191" s="556" t="s">
        <v>374</v>
      </c>
      <c r="T191" s="556" t="s">
        <v>375</v>
      </c>
      <c r="U191" s="556" t="s">
        <v>376</v>
      </c>
      <c r="V191" s="556" t="s">
        <v>377</v>
      </c>
      <c r="W191" s="556" t="s">
        <v>378</v>
      </c>
      <c r="X191" s="556" t="s">
        <v>379</v>
      </c>
      <c r="Y191" s="556" t="s">
        <v>380</v>
      </c>
      <c r="Z191" s="556" t="s">
        <v>381</v>
      </c>
      <c r="AA191" s="556" t="s">
        <v>382</v>
      </c>
      <c r="AB191" s="556" t="s">
        <v>383</v>
      </c>
      <c r="AC191" s="556" t="s">
        <v>384</v>
      </c>
      <c r="AD191" s="556" t="s">
        <v>385</v>
      </c>
      <c r="AE191" s="556" t="s">
        <v>386</v>
      </c>
      <c r="AF191" s="556" t="s">
        <v>387</v>
      </c>
      <c r="AG191" s="556" t="s">
        <v>388</v>
      </c>
      <c r="AH191" s="556" t="s">
        <v>389</v>
      </c>
      <c r="AI191" s="556" t="s">
        <v>390</v>
      </c>
      <c r="AJ191" s="556" t="s">
        <v>391</v>
      </c>
      <c r="AK191" s="556" t="s">
        <v>392</v>
      </c>
      <c r="AL191" s="556" t="s">
        <v>393</v>
      </c>
      <c r="AM191" s="556" t="s">
        <v>394</v>
      </c>
      <c r="AN191" s="556" t="s">
        <v>395</v>
      </c>
      <c r="AO191" s="556" t="s">
        <v>396</v>
      </c>
      <c r="AP191" s="556" t="s">
        <v>397</v>
      </c>
      <c r="AQ191" s="556" t="s">
        <v>398</v>
      </c>
      <c r="AR191" s="556" t="s">
        <v>399</v>
      </c>
      <c r="AS191" s="556" t="s">
        <v>400</v>
      </c>
      <c r="AT191" s="556" t="s">
        <v>401</v>
      </c>
      <c r="AU191" s="556" t="s">
        <v>402</v>
      </c>
      <c r="AV191" s="556" t="s">
        <v>403</v>
      </c>
      <c r="AW191" s="556" t="s">
        <v>404</v>
      </c>
      <c r="AX191" s="556" t="s">
        <v>405</v>
      </c>
      <c r="AY191" s="556" t="s">
        <v>406</v>
      </c>
      <c r="AZ191" s="556" t="s">
        <v>407</v>
      </c>
      <c r="BA191" s="556" t="s">
        <v>408</v>
      </c>
      <c r="BB191" s="438" t="s">
        <v>409</v>
      </c>
    </row>
    <row r="192" spans="2:54" s="98" customFormat="1" hidden="1" outlineLevel="1">
      <c r="B192" s="444" t="s">
        <v>355</v>
      </c>
      <c r="C192" s="480"/>
      <c r="D192" s="497">
        <f>'Inputs (3)'!C371</f>
        <v>2018</v>
      </c>
      <c r="E192" s="445">
        <f>D192+1</f>
        <v>2019</v>
      </c>
      <c r="F192" s="445">
        <f t="shared" ref="F192:BB192" si="88">E192+1</f>
        <v>2020</v>
      </c>
      <c r="G192" s="445">
        <f t="shared" si="88"/>
        <v>2021</v>
      </c>
      <c r="H192" s="445">
        <f t="shared" si="88"/>
        <v>2022</v>
      </c>
      <c r="I192" s="445">
        <f t="shared" si="88"/>
        <v>2023</v>
      </c>
      <c r="J192" s="445">
        <f t="shared" si="88"/>
        <v>2024</v>
      </c>
      <c r="K192" s="445">
        <f t="shared" si="88"/>
        <v>2025</v>
      </c>
      <c r="L192" s="445">
        <f t="shared" si="88"/>
        <v>2026</v>
      </c>
      <c r="M192" s="445">
        <f t="shared" si="88"/>
        <v>2027</v>
      </c>
      <c r="N192" s="445">
        <f t="shared" si="88"/>
        <v>2028</v>
      </c>
      <c r="O192" s="445">
        <f>N192+1</f>
        <v>2029</v>
      </c>
      <c r="P192" s="445">
        <f t="shared" si="88"/>
        <v>2030</v>
      </c>
      <c r="Q192" s="445">
        <f t="shared" si="88"/>
        <v>2031</v>
      </c>
      <c r="R192" s="445">
        <f t="shared" si="88"/>
        <v>2032</v>
      </c>
      <c r="S192" s="445">
        <f>R192+1</f>
        <v>2033</v>
      </c>
      <c r="T192" s="445">
        <f t="shared" si="88"/>
        <v>2034</v>
      </c>
      <c r="U192" s="445">
        <f t="shared" si="88"/>
        <v>2035</v>
      </c>
      <c r="V192" s="445">
        <f t="shared" si="88"/>
        <v>2036</v>
      </c>
      <c r="W192" s="445">
        <f t="shared" si="88"/>
        <v>2037</v>
      </c>
      <c r="X192" s="445">
        <f t="shared" si="88"/>
        <v>2038</v>
      </c>
      <c r="Y192" s="445">
        <f t="shared" si="88"/>
        <v>2039</v>
      </c>
      <c r="Z192" s="445">
        <f t="shared" si="88"/>
        <v>2040</v>
      </c>
      <c r="AA192" s="445">
        <f t="shared" si="88"/>
        <v>2041</v>
      </c>
      <c r="AB192" s="445">
        <f t="shared" si="88"/>
        <v>2042</v>
      </c>
      <c r="AC192" s="445">
        <f t="shared" si="88"/>
        <v>2043</v>
      </c>
      <c r="AD192" s="445">
        <f t="shared" si="88"/>
        <v>2044</v>
      </c>
      <c r="AE192" s="445">
        <f t="shared" si="88"/>
        <v>2045</v>
      </c>
      <c r="AF192" s="445">
        <f t="shared" si="88"/>
        <v>2046</v>
      </c>
      <c r="AG192" s="445">
        <f t="shared" si="88"/>
        <v>2047</v>
      </c>
      <c r="AH192" s="445">
        <f t="shared" si="88"/>
        <v>2048</v>
      </c>
      <c r="AI192" s="445">
        <f t="shared" si="88"/>
        <v>2049</v>
      </c>
      <c r="AJ192" s="445">
        <f t="shared" si="88"/>
        <v>2050</v>
      </c>
      <c r="AK192" s="445">
        <f t="shared" si="88"/>
        <v>2051</v>
      </c>
      <c r="AL192" s="445">
        <f t="shared" si="88"/>
        <v>2052</v>
      </c>
      <c r="AM192" s="445">
        <f t="shared" si="88"/>
        <v>2053</v>
      </c>
      <c r="AN192" s="445">
        <f t="shared" si="88"/>
        <v>2054</v>
      </c>
      <c r="AO192" s="445">
        <f t="shared" si="88"/>
        <v>2055</v>
      </c>
      <c r="AP192" s="445">
        <f t="shared" si="88"/>
        <v>2056</v>
      </c>
      <c r="AQ192" s="445">
        <f t="shared" si="88"/>
        <v>2057</v>
      </c>
      <c r="AR192" s="445">
        <f t="shared" si="88"/>
        <v>2058</v>
      </c>
      <c r="AS192" s="445">
        <f t="shared" si="88"/>
        <v>2059</v>
      </c>
      <c r="AT192" s="445">
        <f t="shared" si="88"/>
        <v>2060</v>
      </c>
      <c r="AU192" s="445">
        <f t="shared" si="88"/>
        <v>2061</v>
      </c>
      <c r="AV192" s="445">
        <f t="shared" si="88"/>
        <v>2062</v>
      </c>
      <c r="AW192" s="445">
        <f t="shared" si="88"/>
        <v>2063</v>
      </c>
      <c r="AX192" s="445">
        <f t="shared" si="88"/>
        <v>2064</v>
      </c>
      <c r="AY192" s="445">
        <f t="shared" si="88"/>
        <v>2065</v>
      </c>
      <c r="AZ192" s="445">
        <f t="shared" si="88"/>
        <v>2066</v>
      </c>
      <c r="BA192" s="445">
        <f t="shared" si="88"/>
        <v>2067</v>
      </c>
      <c r="BB192" s="446">
        <f t="shared" si="88"/>
        <v>2068</v>
      </c>
    </row>
    <row r="193" spans="2:54" s="98" customFormat="1" hidden="1" outlineLevel="1">
      <c r="B193" s="447" t="s">
        <v>356</v>
      </c>
      <c r="C193" s="481"/>
      <c r="D193" s="498">
        <f>D183</f>
        <v>1000</v>
      </c>
      <c r="E193" s="440">
        <f t="shared" ref="E193:BB193" si="89">D193+D194</f>
        <v>920.49542503454336</v>
      </c>
      <c r="F193" s="440">
        <f t="shared" si="89"/>
        <v>837.01562132081381</v>
      </c>
      <c r="G193" s="440">
        <f t="shared" si="89"/>
        <v>749.36182742139783</v>
      </c>
      <c r="H193" s="440">
        <f t="shared" si="89"/>
        <v>657.32534382701101</v>
      </c>
      <c r="I193" s="440">
        <f t="shared" si="89"/>
        <v>560.68703605290489</v>
      </c>
      <c r="J193" s="440">
        <f t="shared" si="89"/>
        <v>459.21681289009348</v>
      </c>
      <c r="K193" s="440">
        <f t="shared" si="89"/>
        <v>352.67307856914147</v>
      </c>
      <c r="L193" s="440">
        <f t="shared" si="89"/>
        <v>240.80215753214188</v>
      </c>
      <c r="M193" s="440">
        <f t="shared" si="89"/>
        <v>123.3376904432923</v>
      </c>
      <c r="N193" s="440">
        <f t="shared" si="89"/>
        <v>2.5579538487363607E-13</v>
      </c>
      <c r="O193" s="440">
        <f>N193+N194</f>
        <v>2.5579538487363607E-13</v>
      </c>
      <c r="P193" s="440">
        <f t="shared" si="89"/>
        <v>2.5579538487363607E-13</v>
      </c>
      <c r="Q193" s="440">
        <f t="shared" si="89"/>
        <v>2.5579538487363607E-13</v>
      </c>
      <c r="R193" s="440">
        <f t="shared" si="89"/>
        <v>2.5579538487363607E-13</v>
      </c>
      <c r="S193" s="440">
        <f>R193+R194</f>
        <v>2.5579538487363607E-13</v>
      </c>
      <c r="T193" s="440">
        <f t="shared" si="89"/>
        <v>2.5579538487363607E-13</v>
      </c>
      <c r="U193" s="440">
        <f t="shared" si="89"/>
        <v>2.5579538487363607E-13</v>
      </c>
      <c r="V193" s="440">
        <f t="shared" si="89"/>
        <v>2.5579538487363607E-13</v>
      </c>
      <c r="W193" s="440">
        <f t="shared" si="89"/>
        <v>2.5579538487363607E-13</v>
      </c>
      <c r="X193" s="440">
        <f t="shared" si="89"/>
        <v>2.5579538487363607E-13</v>
      </c>
      <c r="Y193" s="440">
        <f t="shared" si="89"/>
        <v>2.5579538487363607E-13</v>
      </c>
      <c r="Z193" s="440">
        <f t="shared" si="89"/>
        <v>2.5579538487363607E-13</v>
      </c>
      <c r="AA193" s="440">
        <f t="shared" si="89"/>
        <v>2.5579538487363607E-13</v>
      </c>
      <c r="AB193" s="440">
        <f t="shared" si="89"/>
        <v>2.5579538487363607E-13</v>
      </c>
      <c r="AC193" s="440">
        <f t="shared" si="89"/>
        <v>2.5579538487363607E-13</v>
      </c>
      <c r="AD193" s="440">
        <f t="shared" si="89"/>
        <v>2.5579538487363607E-13</v>
      </c>
      <c r="AE193" s="440">
        <f t="shared" si="89"/>
        <v>2.5579538487363607E-13</v>
      </c>
      <c r="AF193" s="440">
        <f t="shared" si="89"/>
        <v>2.5579538487363607E-13</v>
      </c>
      <c r="AG193" s="440">
        <f t="shared" si="89"/>
        <v>2.5579538487363607E-13</v>
      </c>
      <c r="AH193" s="440">
        <f t="shared" si="89"/>
        <v>2.5579538487363607E-13</v>
      </c>
      <c r="AI193" s="440">
        <f t="shared" si="89"/>
        <v>2.5579538487363607E-13</v>
      </c>
      <c r="AJ193" s="440">
        <f t="shared" si="89"/>
        <v>2.5579538487363607E-13</v>
      </c>
      <c r="AK193" s="440">
        <f t="shared" si="89"/>
        <v>2.5579538487363607E-13</v>
      </c>
      <c r="AL193" s="440">
        <f t="shared" si="89"/>
        <v>2.5579538487363607E-13</v>
      </c>
      <c r="AM193" s="440">
        <f t="shared" si="89"/>
        <v>2.5579538487363607E-13</v>
      </c>
      <c r="AN193" s="440">
        <f t="shared" si="89"/>
        <v>2.5579538487363607E-13</v>
      </c>
      <c r="AO193" s="440">
        <f t="shared" si="89"/>
        <v>2.5579538487363607E-13</v>
      </c>
      <c r="AP193" s="440">
        <f t="shared" si="89"/>
        <v>2.5579538487363607E-13</v>
      </c>
      <c r="AQ193" s="440">
        <f t="shared" si="89"/>
        <v>2.5579538487363607E-13</v>
      </c>
      <c r="AR193" s="440">
        <f t="shared" si="89"/>
        <v>2.5579538487363607E-13</v>
      </c>
      <c r="AS193" s="440">
        <f t="shared" si="89"/>
        <v>2.5579538487363607E-13</v>
      </c>
      <c r="AT193" s="440">
        <f t="shared" si="89"/>
        <v>2.5579538487363607E-13</v>
      </c>
      <c r="AU193" s="440">
        <f t="shared" si="89"/>
        <v>2.5579538487363607E-13</v>
      </c>
      <c r="AV193" s="440">
        <f t="shared" si="89"/>
        <v>2.5579538487363607E-13</v>
      </c>
      <c r="AW193" s="440">
        <f t="shared" si="89"/>
        <v>2.5579538487363607E-13</v>
      </c>
      <c r="AX193" s="440">
        <f t="shared" si="89"/>
        <v>2.5579538487363607E-13</v>
      </c>
      <c r="AY193" s="440">
        <f t="shared" si="89"/>
        <v>2.5579538487363607E-13</v>
      </c>
      <c r="AZ193" s="440">
        <f t="shared" si="89"/>
        <v>2.5579538487363607E-13</v>
      </c>
      <c r="BA193" s="440">
        <f t="shared" si="89"/>
        <v>2.5579538487363607E-13</v>
      </c>
      <c r="BB193" s="441">
        <f t="shared" si="89"/>
        <v>2.5579538487363607E-13</v>
      </c>
    </row>
    <row r="194" spans="2:54" s="98" customFormat="1" hidden="1" outlineLevel="1">
      <c r="B194" s="447" t="s">
        <v>357</v>
      </c>
      <c r="C194" s="481"/>
      <c r="D194" s="498">
        <f>SUM(D195+D196)</f>
        <v>-79.504574965456669</v>
      </c>
      <c r="E194" s="440">
        <f t="shared" ref="E194:W194" si="90">IF(E193&lt;1,0,(SUM(E195+E196)))</f>
        <v>-83.479803713729495</v>
      </c>
      <c r="F194" s="440">
        <f t="shared" si="90"/>
        <v>-87.653793899415973</v>
      </c>
      <c r="G194" s="440">
        <f t="shared" si="90"/>
        <v>-92.036483594386766</v>
      </c>
      <c r="H194" s="440">
        <f t="shared" si="90"/>
        <v>-96.638307774106124</v>
      </c>
      <c r="I194" s="440">
        <f t="shared" si="90"/>
        <v>-101.47022316281142</v>
      </c>
      <c r="J194" s="440">
        <f t="shared" si="90"/>
        <v>-106.543734320952</v>
      </c>
      <c r="K194" s="440">
        <f t="shared" si="90"/>
        <v>-111.87092103699959</v>
      </c>
      <c r="L194" s="440">
        <f t="shared" si="90"/>
        <v>-117.46446708884957</v>
      </c>
      <c r="M194" s="440">
        <f t="shared" si="90"/>
        <v>-123.33769044329205</v>
      </c>
      <c r="N194" s="440">
        <f t="shared" si="90"/>
        <v>0</v>
      </c>
      <c r="O194" s="440">
        <f t="shared" si="90"/>
        <v>0</v>
      </c>
      <c r="P194" s="440">
        <f t="shared" si="90"/>
        <v>0</v>
      </c>
      <c r="Q194" s="440">
        <f t="shared" si="90"/>
        <v>0</v>
      </c>
      <c r="R194" s="440">
        <f t="shared" si="90"/>
        <v>0</v>
      </c>
      <c r="S194" s="440">
        <f t="shared" si="90"/>
        <v>0</v>
      </c>
      <c r="T194" s="440">
        <f t="shared" si="90"/>
        <v>0</v>
      </c>
      <c r="U194" s="440">
        <f t="shared" si="90"/>
        <v>0</v>
      </c>
      <c r="V194" s="440">
        <f t="shared" si="90"/>
        <v>0</v>
      </c>
      <c r="W194" s="440">
        <f t="shared" si="90"/>
        <v>0</v>
      </c>
      <c r="X194" s="440">
        <f>IF(X193&lt;1,0,(SUM(X195+X196)))</f>
        <v>0</v>
      </c>
      <c r="Y194" s="440">
        <f t="shared" ref="Y194:BB194" si="91">IF(Y193&lt;1,0,(SUM(Y195+Y196)))</f>
        <v>0</v>
      </c>
      <c r="Z194" s="440">
        <f t="shared" si="91"/>
        <v>0</v>
      </c>
      <c r="AA194" s="440">
        <f t="shared" si="91"/>
        <v>0</v>
      </c>
      <c r="AB194" s="440">
        <f t="shared" si="91"/>
        <v>0</v>
      </c>
      <c r="AC194" s="440">
        <f t="shared" si="91"/>
        <v>0</v>
      </c>
      <c r="AD194" s="440">
        <f t="shared" si="91"/>
        <v>0</v>
      </c>
      <c r="AE194" s="440">
        <f t="shared" si="91"/>
        <v>0</v>
      </c>
      <c r="AF194" s="440">
        <f t="shared" si="91"/>
        <v>0</v>
      </c>
      <c r="AG194" s="440">
        <f t="shared" si="91"/>
        <v>0</v>
      </c>
      <c r="AH194" s="440">
        <f t="shared" si="91"/>
        <v>0</v>
      </c>
      <c r="AI194" s="440">
        <f t="shared" si="91"/>
        <v>0</v>
      </c>
      <c r="AJ194" s="440">
        <f t="shared" si="91"/>
        <v>0</v>
      </c>
      <c r="AK194" s="440">
        <f t="shared" si="91"/>
        <v>0</v>
      </c>
      <c r="AL194" s="440">
        <f t="shared" si="91"/>
        <v>0</v>
      </c>
      <c r="AM194" s="440">
        <f t="shared" si="91"/>
        <v>0</v>
      </c>
      <c r="AN194" s="440">
        <f t="shared" si="91"/>
        <v>0</v>
      </c>
      <c r="AO194" s="440">
        <f t="shared" si="91"/>
        <v>0</v>
      </c>
      <c r="AP194" s="440">
        <f t="shared" si="91"/>
        <v>0</v>
      </c>
      <c r="AQ194" s="440">
        <f t="shared" si="91"/>
        <v>0</v>
      </c>
      <c r="AR194" s="440">
        <f t="shared" si="91"/>
        <v>0</v>
      </c>
      <c r="AS194" s="440">
        <f t="shared" si="91"/>
        <v>0</v>
      </c>
      <c r="AT194" s="440">
        <f t="shared" si="91"/>
        <v>0</v>
      </c>
      <c r="AU194" s="440">
        <f t="shared" si="91"/>
        <v>0</v>
      </c>
      <c r="AV194" s="440">
        <f t="shared" si="91"/>
        <v>0</v>
      </c>
      <c r="AW194" s="440">
        <f t="shared" si="91"/>
        <v>0</v>
      </c>
      <c r="AX194" s="440">
        <f t="shared" si="91"/>
        <v>0</v>
      </c>
      <c r="AY194" s="440">
        <f t="shared" si="91"/>
        <v>0</v>
      </c>
      <c r="AZ194" s="440">
        <f t="shared" si="91"/>
        <v>0</v>
      </c>
      <c r="BA194" s="440">
        <f t="shared" si="91"/>
        <v>0</v>
      </c>
      <c r="BB194" s="441">
        <f t="shared" si="91"/>
        <v>0</v>
      </c>
    </row>
    <row r="195" spans="2:54" s="98" customFormat="1" hidden="1" outlineLevel="1">
      <c r="B195" s="447" t="s">
        <v>358</v>
      </c>
      <c r="C195" s="481"/>
      <c r="D195" s="498">
        <f>D193*$D$187</f>
        <v>50</v>
      </c>
      <c r="E195" s="440">
        <f t="shared" ref="E195:BB195" si="92">E193*$D$187</f>
        <v>46.024771251727174</v>
      </c>
      <c r="F195" s="440">
        <f t="shared" si="92"/>
        <v>41.850781066040696</v>
      </c>
      <c r="G195" s="440">
        <f t="shared" si="92"/>
        <v>37.468091371069896</v>
      </c>
      <c r="H195" s="440">
        <f t="shared" si="92"/>
        <v>32.866267191350552</v>
      </c>
      <c r="I195" s="440">
        <f t="shared" si="92"/>
        <v>28.034351802645247</v>
      </c>
      <c r="J195" s="440">
        <f t="shared" si="92"/>
        <v>22.960840644504675</v>
      </c>
      <c r="K195" s="440">
        <f t="shared" si="92"/>
        <v>17.633653928457075</v>
      </c>
      <c r="L195" s="440">
        <f t="shared" si="92"/>
        <v>12.040107876607095</v>
      </c>
      <c r="M195" s="440">
        <f t="shared" si="92"/>
        <v>6.1668845221646151</v>
      </c>
      <c r="N195" s="440">
        <f t="shared" si="92"/>
        <v>1.2789769243681804E-14</v>
      </c>
      <c r="O195" s="440">
        <f t="shared" si="92"/>
        <v>1.2789769243681804E-14</v>
      </c>
      <c r="P195" s="440">
        <f t="shared" si="92"/>
        <v>1.2789769243681804E-14</v>
      </c>
      <c r="Q195" s="440">
        <f t="shared" si="92"/>
        <v>1.2789769243681804E-14</v>
      </c>
      <c r="R195" s="440">
        <f t="shared" si="92"/>
        <v>1.2789769243681804E-14</v>
      </c>
      <c r="S195" s="440">
        <f t="shared" si="92"/>
        <v>1.2789769243681804E-14</v>
      </c>
      <c r="T195" s="440">
        <f t="shared" si="92"/>
        <v>1.2789769243681804E-14</v>
      </c>
      <c r="U195" s="440">
        <f t="shared" si="92"/>
        <v>1.2789769243681804E-14</v>
      </c>
      <c r="V195" s="440">
        <f t="shared" si="92"/>
        <v>1.2789769243681804E-14</v>
      </c>
      <c r="W195" s="440">
        <f t="shared" si="92"/>
        <v>1.2789769243681804E-14</v>
      </c>
      <c r="X195" s="440">
        <f t="shared" si="92"/>
        <v>1.2789769243681804E-14</v>
      </c>
      <c r="Y195" s="440">
        <f t="shared" si="92"/>
        <v>1.2789769243681804E-14</v>
      </c>
      <c r="Z195" s="440">
        <f t="shared" si="92"/>
        <v>1.2789769243681804E-14</v>
      </c>
      <c r="AA195" s="440">
        <f t="shared" si="92"/>
        <v>1.2789769243681804E-14</v>
      </c>
      <c r="AB195" s="440">
        <f t="shared" si="92"/>
        <v>1.2789769243681804E-14</v>
      </c>
      <c r="AC195" s="440">
        <f t="shared" si="92"/>
        <v>1.2789769243681804E-14</v>
      </c>
      <c r="AD195" s="440">
        <f t="shared" si="92"/>
        <v>1.2789769243681804E-14</v>
      </c>
      <c r="AE195" s="440">
        <f t="shared" si="92"/>
        <v>1.2789769243681804E-14</v>
      </c>
      <c r="AF195" s="440">
        <f t="shared" si="92"/>
        <v>1.2789769243681804E-14</v>
      </c>
      <c r="AG195" s="440">
        <f t="shared" si="92"/>
        <v>1.2789769243681804E-14</v>
      </c>
      <c r="AH195" s="440">
        <f t="shared" si="92"/>
        <v>1.2789769243681804E-14</v>
      </c>
      <c r="AI195" s="440">
        <f t="shared" si="92"/>
        <v>1.2789769243681804E-14</v>
      </c>
      <c r="AJ195" s="440">
        <f t="shared" si="92"/>
        <v>1.2789769243681804E-14</v>
      </c>
      <c r="AK195" s="440">
        <f t="shared" si="92"/>
        <v>1.2789769243681804E-14</v>
      </c>
      <c r="AL195" s="440">
        <f t="shared" si="92"/>
        <v>1.2789769243681804E-14</v>
      </c>
      <c r="AM195" s="440">
        <f t="shared" si="92"/>
        <v>1.2789769243681804E-14</v>
      </c>
      <c r="AN195" s="440">
        <f t="shared" si="92"/>
        <v>1.2789769243681804E-14</v>
      </c>
      <c r="AO195" s="440">
        <f t="shared" si="92"/>
        <v>1.2789769243681804E-14</v>
      </c>
      <c r="AP195" s="440">
        <f t="shared" si="92"/>
        <v>1.2789769243681804E-14</v>
      </c>
      <c r="AQ195" s="440">
        <f t="shared" si="92"/>
        <v>1.2789769243681804E-14</v>
      </c>
      <c r="AR195" s="440">
        <f t="shared" si="92"/>
        <v>1.2789769243681804E-14</v>
      </c>
      <c r="AS195" s="440">
        <f t="shared" si="92"/>
        <v>1.2789769243681804E-14</v>
      </c>
      <c r="AT195" s="440">
        <f t="shared" si="92"/>
        <v>1.2789769243681804E-14</v>
      </c>
      <c r="AU195" s="440">
        <f t="shared" si="92"/>
        <v>1.2789769243681804E-14</v>
      </c>
      <c r="AV195" s="440">
        <f t="shared" si="92"/>
        <v>1.2789769243681804E-14</v>
      </c>
      <c r="AW195" s="440">
        <f t="shared" si="92"/>
        <v>1.2789769243681804E-14</v>
      </c>
      <c r="AX195" s="440">
        <f t="shared" si="92"/>
        <v>1.2789769243681804E-14</v>
      </c>
      <c r="AY195" s="440">
        <f t="shared" si="92"/>
        <v>1.2789769243681804E-14</v>
      </c>
      <c r="AZ195" s="440">
        <f t="shared" si="92"/>
        <v>1.2789769243681804E-14</v>
      </c>
      <c r="BA195" s="440">
        <f t="shared" si="92"/>
        <v>1.2789769243681804E-14</v>
      </c>
      <c r="BB195" s="441">
        <f t="shared" si="92"/>
        <v>1.2789769243681804E-14</v>
      </c>
    </row>
    <row r="196" spans="2:54" s="98" customFormat="1" hidden="1" outlineLevel="1">
      <c r="B196" s="448" t="s">
        <v>359</v>
      </c>
      <c r="C196" s="482"/>
      <c r="D196" s="499">
        <f>PMT($D$187,$D$185,$D$183)</f>
        <v>-129.50457496545667</v>
      </c>
      <c r="E196" s="442">
        <f>IF(E193&lt;1,0,+D196)</f>
        <v>-129.50457496545667</v>
      </c>
      <c r="F196" s="442">
        <f t="shared" ref="F196:BB196" si="93">IF(F193&lt;1,0,+E196)</f>
        <v>-129.50457496545667</v>
      </c>
      <c r="G196" s="442">
        <f t="shared" si="93"/>
        <v>-129.50457496545667</v>
      </c>
      <c r="H196" s="442">
        <f t="shared" si="93"/>
        <v>-129.50457496545667</v>
      </c>
      <c r="I196" s="442">
        <f t="shared" si="93"/>
        <v>-129.50457496545667</v>
      </c>
      <c r="J196" s="442">
        <f t="shared" si="93"/>
        <v>-129.50457496545667</v>
      </c>
      <c r="K196" s="442">
        <f t="shared" si="93"/>
        <v>-129.50457496545667</v>
      </c>
      <c r="L196" s="442">
        <f t="shared" si="93"/>
        <v>-129.50457496545667</v>
      </c>
      <c r="M196" s="442">
        <f t="shared" si="93"/>
        <v>-129.50457496545667</v>
      </c>
      <c r="N196" s="442">
        <f t="shared" si="93"/>
        <v>0</v>
      </c>
      <c r="O196" s="442">
        <f>IF(O193&lt;1,0,+N196)</f>
        <v>0</v>
      </c>
      <c r="P196" s="442">
        <f t="shared" si="93"/>
        <v>0</v>
      </c>
      <c r="Q196" s="442">
        <f t="shared" si="93"/>
        <v>0</v>
      </c>
      <c r="R196" s="442">
        <f t="shared" si="93"/>
        <v>0</v>
      </c>
      <c r="S196" s="442">
        <f>IF(S193&lt;1,0,+R196)</f>
        <v>0</v>
      </c>
      <c r="T196" s="442">
        <f t="shared" si="93"/>
        <v>0</v>
      </c>
      <c r="U196" s="442">
        <f t="shared" si="93"/>
        <v>0</v>
      </c>
      <c r="V196" s="442">
        <f t="shared" si="93"/>
        <v>0</v>
      </c>
      <c r="W196" s="442">
        <f t="shared" si="93"/>
        <v>0</v>
      </c>
      <c r="X196" s="442">
        <f t="shared" si="93"/>
        <v>0</v>
      </c>
      <c r="Y196" s="442">
        <f t="shared" si="93"/>
        <v>0</v>
      </c>
      <c r="Z196" s="442">
        <f t="shared" si="93"/>
        <v>0</v>
      </c>
      <c r="AA196" s="442">
        <f t="shared" si="93"/>
        <v>0</v>
      </c>
      <c r="AB196" s="442">
        <f t="shared" si="93"/>
        <v>0</v>
      </c>
      <c r="AC196" s="442">
        <f t="shared" si="93"/>
        <v>0</v>
      </c>
      <c r="AD196" s="442">
        <f t="shared" si="93"/>
        <v>0</v>
      </c>
      <c r="AE196" s="442">
        <f t="shared" si="93"/>
        <v>0</v>
      </c>
      <c r="AF196" s="442">
        <f t="shared" si="93"/>
        <v>0</v>
      </c>
      <c r="AG196" s="442">
        <f t="shared" si="93"/>
        <v>0</v>
      </c>
      <c r="AH196" s="442">
        <f t="shared" si="93"/>
        <v>0</v>
      </c>
      <c r="AI196" s="442">
        <f t="shared" si="93"/>
        <v>0</v>
      </c>
      <c r="AJ196" s="442">
        <f t="shared" si="93"/>
        <v>0</v>
      </c>
      <c r="AK196" s="442">
        <f t="shared" si="93"/>
        <v>0</v>
      </c>
      <c r="AL196" s="442">
        <f t="shared" si="93"/>
        <v>0</v>
      </c>
      <c r="AM196" s="442">
        <f t="shared" si="93"/>
        <v>0</v>
      </c>
      <c r="AN196" s="442">
        <f t="shared" si="93"/>
        <v>0</v>
      </c>
      <c r="AO196" s="442">
        <f t="shared" si="93"/>
        <v>0</v>
      </c>
      <c r="AP196" s="442">
        <f t="shared" si="93"/>
        <v>0</v>
      </c>
      <c r="AQ196" s="442">
        <f t="shared" si="93"/>
        <v>0</v>
      </c>
      <c r="AR196" s="442">
        <f t="shared" si="93"/>
        <v>0</v>
      </c>
      <c r="AS196" s="442">
        <f t="shared" si="93"/>
        <v>0</v>
      </c>
      <c r="AT196" s="442">
        <f t="shared" si="93"/>
        <v>0</v>
      </c>
      <c r="AU196" s="442">
        <f t="shared" si="93"/>
        <v>0</v>
      </c>
      <c r="AV196" s="442">
        <f t="shared" si="93"/>
        <v>0</v>
      </c>
      <c r="AW196" s="442">
        <f t="shared" si="93"/>
        <v>0</v>
      </c>
      <c r="AX196" s="442">
        <f t="shared" si="93"/>
        <v>0</v>
      </c>
      <c r="AY196" s="442">
        <f t="shared" si="93"/>
        <v>0</v>
      </c>
      <c r="AZ196" s="442">
        <f t="shared" si="93"/>
        <v>0</v>
      </c>
      <c r="BA196" s="442">
        <f t="shared" si="93"/>
        <v>0</v>
      </c>
      <c r="BB196" s="443">
        <f t="shared" si="93"/>
        <v>0</v>
      </c>
    </row>
    <row r="197" spans="2:54" hidden="1" outlineLevel="1">
      <c r="D197" s="42"/>
    </row>
    <row r="198" spans="2:54" hidden="1" outlineLevel="1">
      <c r="D198" s="42"/>
    </row>
    <row r="199" spans="2:54" hidden="1" outlineLevel="1">
      <c r="B199" s="483" t="s">
        <v>451</v>
      </c>
      <c r="D199" s="42"/>
    </row>
    <row r="200" spans="2:54" hidden="1" outlineLevel="1">
      <c r="D200" s="42"/>
    </row>
    <row r="201" spans="2:54" hidden="1" outlineLevel="1">
      <c r="B201" s="1496" t="s">
        <v>352</v>
      </c>
      <c r="C201" s="1497"/>
      <c r="D201" s="495">
        <f>D183</f>
        <v>1000</v>
      </c>
      <c r="F201" s="1496" t="s">
        <v>411</v>
      </c>
      <c r="G201" s="1498"/>
      <c r="H201" s="464">
        <f>-SUM(D214:BB214)</f>
        <v>1295.0457496545666</v>
      </c>
    </row>
    <row r="202" spans="2:54" hidden="1" outlineLevel="1">
      <c r="D202" s="42"/>
    </row>
    <row r="203" spans="2:54" hidden="1" outlineLevel="1">
      <c r="B203" s="1496" t="s">
        <v>410</v>
      </c>
      <c r="C203" s="1497"/>
      <c r="D203" s="495">
        <f>D185</f>
        <v>10</v>
      </c>
      <c r="F203" s="1496" t="s">
        <v>412</v>
      </c>
      <c r="G203" s="1498"/>
      <c r="H203" s="464">
        <f>H201-D201</f>
        <v>295.04574965456663</v>
      </c>
    </row>
    <row r="204" spans="2:54" hidden="1" outlineLevel="1">
      <c r="D204" s="42"/>
    </row>
    <row r="205" spans="2:54" hidden="1" outlineLevel="1">
      <c r="B205" s="1496" t="s">
        <v>353</v>
      </c>
      <c r="C205" s="1497"/>
      <c r="D205" s="496">
        <f>Q14</f>
        <v>0.05</v>
      </c>
    </row>
    <row r="206" spans="2:54" hidden="1" outlineLevel="1">
      <c r="D206" s="42"/>
    </row>
    <row r="207" spans="2:54" hidden="1" outlineLevel="1">
      <c r="D207" s="42"/>
    </row>
    <row r="208" spans="2:54" hidden="1" outlineLevel="1">
      <c r="D208" s="42"/>
    </row>
    <row r="209" spans="2:54" s="98" customFormat="1" hidden="1" outlineLevel="1">
      <c r="B209" s="444" t="s">
        <v>354</v>
      </c>
      <c r="C209" s="480"/>
      <c r="D209" s="553" t="s">
        <v>360</v>
      </c>
      <c r="E209" s="556" t="s">
        <v>226</v>
      </c>
      <c r="F209" s="556" t="s">
        <v>361</v>
      </c>
      <c r="G209" s="556" t="s">
        <v>362</v>
      </c>
      <c r="H209" s="556" t="s">
        <v>363</v>
      </c>
      <c r="I209" s="556" t="s">
        <v>364</v>
      </c>
      <c r="J209" s="556" t="s">
        <v>365</v>
      </c>
      <c r="K209" s="556" t="s">
        <v>366</v>
      </c>
      <c r="L209" s="556" t="s">
        <v>367</v>
      </c>
      <c r="M209" s="556" t="s">
        <v>368</v>
      </c>
      <c r="N209" s="556" t="s">
        <v>369</v>
      </c>
      <c r="O209" s="556" t="s">
        <v>370</v>
      </c>
      <c r="P209" s="556" t="s">
        <v>371</v>
      </c>
      <c r="Q209" s="556" t="s">
        <v>372</v>
      </c>
      <c r="R209" s="556" t="s">
        <v>373</v>
      </c>
      <c r="S209" s="556" t="s">
        <v>374</v>
      </c>
      <c r="T209" s="556" t="s">
        <v>375</v>
      </c>
      <c r="U209" s="556" t="s">
        <v>376</v>
      </c>
      <c r="V209" s="556" t="s">
        <v>377</v>
      </c>
      <c r="W209" s="556" t="s">
        <v>378</v>
      </c>
      <c r="X209" s="556" t="s">
        <v>379</v>
      </c>
      <c r="Y209" s="556" t="s">
        <v>380</v>
      </c>
      <c r="Z209" s="556" t="s">
        <v>381</v>
      </c>
      <c r="AA209" s="556" t="s">
        <v>382</v>
      </c>
      <c r="AB209" s="556" t="s">
        <v>383</v>
      </c>
      <c r="AC209" s="556" t="s">
        <v>384</v>
      </c>
      <c r="AD209" s="556" t="s">
        <v>385</v>
      </c>
      <c r="AE209" s="556" t="s">
        <v>386</v>
      </c>
      <c r="AF209" s="556" t="s">
        <v>387</v>
      </c>
      <c r="AG209" s="556" t="s">
        <v>388</v>
      </c>
      <c r="AH209" s="556" t="s">
        <v>389</v>
      </c>
      <c r="AI209" s="556" t="s">
        <v>390</v>
      </c>
      <c r="AJ209" s="556" t="s">
        <v>391</v>
      </c>
      <c r="AK209" s="556" t="s">
        <v>392</v>
      </c>
      <c r="AL209" s="556" t="s">
        <v>393</v>
      </c>
      <c r="AM209" s="556" t="s">
        <v>394</v>
      </c>
      <c r="AN209" s="556" t="s">
        <v>395</v>
      </c>
      <c r="AO209" s="556" t="s">
        <v>396</v>
      </c>
      <c r="AP209" s="556" t="s">
        <v>397</v>
      </c>
      <c r="AQ209" s="556" t="s">
        <v>398</v>
      </c>
      <c r="AR209" s="556" t="s">
        <v>399</v>
      </c>
      <c r="AS209" s="556" t="s">
        <v>400</v>
      </c>
      <c r="AT209" s="556" t="s">
        <v>401</v>
      </c>
      <c r="AU209" s="556" t="s">
        <v>402</v>
      </c>
      <c r="AV209" s="556" t="s">
        <v>403</v>
      </c>
      <c r="AW209" s="556" t="s">
        <v>404</v>
      </c>
      <c r="AX209" s="556" t="s">
        <v>405</v>
      </c>
      <c r="AY209" s="556" t="s">
        <v>406</v>
      </c>
      <c r="AZ209" s="556" t="s">
        <v>407</v>
      </c>
      <c r="BA209" s="556" t="s">
        <v>408</v>
      </c>
      <c r="BB209" s="438" t="s">
        <v>409</v>
      </c>
    </row>
    <row r="210" spans="2:54" s="98" customFormat="1" hidden="1" outlineLevel="1">
      <c r="B210" s="444" t="s">
        <v>355</v>
      </c>
      <c r="C210" s="480"/>
      <c r="D210" s="497">
        <f>D192</f>
        <v>2018</v>
      </c>
      <c r="E210" s="445">
        <f>D210+1</f>
        <v>2019</v>
      </c>
      <c r="F210" s="445">
        <f t="shared" ref="F210:N210" si="94">E210+1</f>
        <v>2020</v>
      </c>
      <c r="G210" s="445">
        <f t="shared" si="94"/>
        <v>2021</v>
      </c>
      <c r="H210" s="445">
        <f t="shared" si="94"/>
        <v>2022</v>
      </c>
      <c r="I210" s="445">
        <f t="shared" si="94"/>
        <v>2023</v>
      </c>
      <c r="J210" s="445">
        <f t="shared" si="94"/>
        <v>2024</v>
      </c>
      <c r="K210" s="445">
        <f t="shared" si="94"/>
        <v>2025</v>
      </c>
      <c r="L210" s="445">
        <f t="shared" si="94"/>
        <v>2026</v>
      </c>
      <c r="M210" s="445">
        <f t="shared" si="94"/>
        <v>2027</v>
      </c>
      <c r="N210" s="445">
        <f t="shared" si="94"/>
        <v>2028</v>
      </c>
      <c r="O210" s="445">
        <f>N210+1</f>
        <v>2029</v>
      </c>
      <c r="P210" s="445">
        <f t="shared" ref="P210:R210" si="95">O210+1</f>
        <v>2030</v>
      </c>
      <c r="Q210" s="445">
        <f t="shared" si="95"/>
        <v>2031</v>
      </c>
      <c r="R210" s="445">
        <f t="shared" si="95"/>
        <v>2032</v>
      </c>
      <c r="S210" s="445">
        <f>R210+1</f>
        <v>2033</v>
      </c>
      <c r="T210" s="445">
        <f t="shared" ref="T210:BB210" si="96">S210+1</f>
        <v>2034</v>
      </c>
      <c r="U210" s="445">
        <f t="shared" si="96"/>
        <v>2035</v>
      </c>
      <c r="V210" s="445">
        <f t="shared" si="96"/>
        <v>2036</v>
      </c>
      <c r="W210" s="445">
        <f t="shared" si="96"/>
        <v>2037</v>
      </c>
      <c r="X210" s="445">
        <f t="shared" si="96"/>
        <v>2038</v>
      </c>
      <c r="Y210" s="445">
        <f t="shared" si="96"/>
        <v>2039</v>
      </c>
      <c r="Z210" s="445">
        <f t="shared" si="96"/>
        <v>2040</v>
      </c>
      <c r="AA210" s="445">
        <f t="shared" si="96"/>
        <v>2041</v>
      </c>
      <c r="AB210" s="445">
        <f t="shared" si="96"/>
        <v>2042</v>
      </c>
      <c r="AC210" s="445">
        <f t="shared" si="96"/>
        <v>2043</v>
      </c>
      <c r="AD210" s="445">
        <f t="shared" si="96"/>
        <v>2044</v>
      </c>
      <c r="AE210" s="445">
        <f t="shared" si="96"/>
        <v>2045</v>
      </c>
      <c r="AF210" s="445">
        <f t="shared" si="96"/>
        <v>2046</v>
      </c>
      <c r="AG210" s="445">
        <f t="shared" si="96"/>
        <v>2047</v>
      </c>
      <c r="AH210" s="445">
        <f t="shared" si="96"/>
        <v>2048</v>
      </c>
      <c r="AI210" s="445">
        <f t="shared" si="96"/>
        <v>2049</v>
      </c>
      <c r="AJ210" s="445">
        <f t="shared" si="96"/>
        <v>2050</v>
      </c>
      <c r="AK210" s="445">
        <f t="shared" si="96"/>
        <v>2051</v>
      </c>
      <c r="AL210" s="445">
        <f t="shared" si="96"/>
        <v>2052</v>
      </c>
      <c r="AM210" s="445">
        <f t="shared" si="96"/>
        <v>2053</v>
      </c>
      <c r="AN210" s="445">
        <f t="shared" si="96"/>
        <v>2054</v>
      </c>
      <c r="AO210" s="445">
        <f t="shared" si="96"/>
        <v>2055</v>
      </c>
      <c r="AP210" s="445">
        <f t="shared" si="96"/>
        <v>2056</v>
      </c>
      <c r="AQ210" s="445">
        <f t="shared" si="96"/>
        <v>2057</v>
      </c>
      <c r="AR210" s="445">
        <f t="shared" si="96"/>
        <v>2058</v>
      </c>
      <c r="AS210" s="445">
        <f t="shared" si="96"/>
        <v>2059</v>
      </c>
      <c r="AT210" s="445">
        <f t="shared" si="96"/>
        <v>2060</v>
      </c>
      <c r="AU210" s="445">
        <f t="shared" si="96"/>
        <v>2061</v>
      </c>
      <c r="AV210" s="445">
        <f t="shared" si="96"/>
        <v>2062</v>
      </c>
      <c r="AW210" s="445">
        <f t="shared" si="96"/>
        <v>2063</v>
      </c>
      <c r="AX210" s="445">
        <f t="shared" si="96"/>
        <v>2064</v>
      </c>
      <c r="AY210" s="445">
        <f t="shared" si="96"/>
        <v>2065</v>
      </c>
      <c r="AZ210" s="445">
        <f t="shared" si="96"/>
        <v>2066</v>
      </c>
      <c r="BA210" s="445">
        <f t="shared" si="96"/>
        <v>2067</v>
      </c>
      <c r="BB210" s="446">
        <f t="shared" si="96"/>
        <v>2068</v>
      </c>
    </row>
    <row r="211" spans="2:54" s="98" customFormat="1" hidden="1" outlineLevel="1">
      <c r="B211" s="447" t="s">
        <v>356</v>
      </c>
      <c r="C211" s="481"/>
      <c r="D211" s="498">
        <f>D201</f>
        <v>1000</v>
      </c>
      <c r="E211" s="440">
        <f t="shared" ref="E211:N211" si="97">D211+D212</f>
        <v>920.49542503454336</v>
      </c>
      <c r="F211" s="440">
        <f t="shared" si="97"/>
        <v>837.01562132081381</v>
      </c>
      <c r="G211" s="440">
        <f t="shared" si="97"/>
        <v>749.36182742139783</v>
      </c>
      <c r="H211" s="440">
        <f t="shared" si="97"/>
        <v>657.32534382701101</v>
      </c>
      <c r="I211" s="440">
        <f t="shared" si="97"/>
        <v>560.68703605290489</v>
      </c>
      <c r="J211" s="440">
        <f t="shared" si="97"/>
        <v>459.21681289009348</v>
      </c>
      <c r="K211" s="440">
        <f t="shared" si="97"/>
        <v>352.67307856914147</v>
      </c>
      <c r="L211" s="440">
        <f t="shared" si="97"/>
        <v>240.80215753214188</v>
      </c>
      <c r="M211" s="440">
        <f t="shared" si="97"/>
        <v>123.3376904432923</v>
      </c>
      <c r="N211" s="440">
        <f t="shared" si="97"/>
        <v>2.5579538487363607E-13</v>
      </c>
      <c r="O211" s="440">
        <f>N211+N212</f>
        <v>2.5579538487363607E-13</v>
      </c>
      <c r="P211" s="440">
        <f t="shared" ref="P211:R211" si="98">O211+O212</f>
        <v>2.5579538487363607E-13</v>
      </c>
      <c r="Q211" s="440">
        <f t="shared" si="98"/>
        <v>2.5579538487363607E-13</v>
      </c>
      <c r="R211" s="440">
        <f t="shared" si="98"/>
        <v>2.5579538487363607E-13</v>
      </c>
      <c r="S211" s="440">
        <f>R211+R212</f>
        <v>2.5579538487363607E-13</v>
      </c>
      <c r="T211" s="440">
        <f t="shared" ref="T211:BB211" si="99">S211+S212</f>
        <v>2.5579538487363607E-13</v>
      </c>
      <c r="U211" s="440">
        <f t="shared" si="99"/>
        <v>2.5579538487363607E-13</v>
      </c>
      <c r="V211" s="440">
        <f t="shared" si="99"/>
        <v>2.5579538487363607E-13</v>
      </c>
      <c r="W211" s="440">
        <f t="shared" si="99"/>
        <v>2.5579538487363607E-13</v>
      </c>
      <c r="X211" s="440">
        <f t="shared" si="99"/>
        <v>2.5579538487363607E-13</v>
      </c>
      <c r="Y211" s="440">
        <f t="shared" si="99"/>
        <v>2.5579538487363607E-13</v>
      </c>
      <c r="Z211" s="440">
        <f t="shared" si="99"/>
        <v>2.5579538487363607E-13</v>
      </c>
      <c r="AA211" s="440">
        <f t="shared" si="99"/>
        <v>2.5579538487363607E-13</v>
      </c>
      <c r="AB211" s="440">
        <f t="shared" si="99"/>
        <v>2.5579538487363607E-13</v>
      </c>
      <c r="AC211" s="440">
        <f t="shared" si="99"/>
        <v>2.5579538487363607E-13</v>
      </c>
      <c r="AD211" s="440">
        <f t="shared" si="99"/>
        <v>2.5579538487363607E-13</v>
      </c>
      <c r="AE211" s="440">
        <f t="shared" si="99"/>
        <v>2.5579538487363607E-13</v>
      </c>
      <c r="AF211" s="440">
        <f t="shared" si="99"/>
        <v>2.5579538487363607E-13</v>
      </c>
      <c r="AG211" s="440">
        <f t="shared" si="99"/>
        <v>2.5579538487363607E-13</v>
      </c>
      <c r="AH211" s="440">
        <f t="shared" si="99"/>
        <v>2.5579538487363607E-13</v>
      </c>
      <c r="AI211" s="440">
        <f t="shared" si="99"/>
        <v>2.5579538487363607E-13</v>
      </c>
      <c r="AJ211" s="440">
        <f t="shared" si="99"/>
        <v>2.5579538487363607E-13</v>
      </c>
      <c r="AK211" s="440">
        <f t="shared" si="99"/>
        <v>2.5579538487363607E-13</v>
      </c>
      <c r="AL211" s="440">
        <f t="shared" si="99"/>
        <v>2.5579538487363607E-13</v>
      </c>
      <c r="AM211" s="440">
        <f t="shared" si="99"/>
        <v>2.5579538487363607E-13</v>
      </c>
      <c r="AN211" s="440">
        <f t="shared" si="99"/>
        <v>2.5579538487363607E-13</v>
      </c>
      <c r="AO211" s="440">
        <f t="shared" si="99"/>
        <v>2.5579538487363607E-13</v>
      </c>
      <c r="AP211" s="440">
        <f t="shared" si="99"/>
        <v>2.5579538487363607E-13</v>
      </c>
      <c r="AQ211" s="440">
        <f t="shared" si="99"/>
        <v>2.5579538487363607E-13</v>
      </c>
      <c r="AR211" s="440">
        <f t="shared" si="99"/>
        <v>2.5579538487363607E-13</v>
      </c>
      <c r="AS211" s="440">
        <f t="shared" si="99"/>
        <v>2.5579538487363607E-13</v>
      </c>
      <c r="AT211" s="440">
        <f t="shared" si="99"/>
        <v>2.5579538487363607E-13</v>
      </c>
      <c r="AU211" s="440">
        <f t="shared" si="99"/>
        <v>2.5579538487363607E-13</v>
      </c>
      <c r="AV211" s="440">
        <f t="shared" si="99"/>
        <v>2.5579538487363607E-13</v>
      </c>
      <c r="AW211" s="440">
        <f t="shared" si="99"/>
        <v>2.5579538487363607E-13</v>
      </c>
      <c r="AX211" s="440">
        <f t="shared" si="99"/>
        <v>2.5579538487363607E-13</v>
      </c>
      <c r="AY211" s="440">
        <f t="shared" si="99"/>
        <v>2.5579538487363607E-13</v>
      </c>
      <c r="AZ211" s="440">
        <f t="shared" si="99"/>
        <v>2.5579538487363607E-13</v>
      </c>
      <c r="BA211" s="440">
        <f t="shared" si="99"/>
        <v>2.5579538487363607E-13</v>
      </c>
      <c r="BB211" s="441">
        <f t="shared" si="99"/>
        <v>2.5579538487363607E-13</v>
      </c>
    </row>
    <row r="212" spans="2:54" s="98" customFormat="1" hidden="1" outlineLevel="1">
      <c r="B212" s="447" t="s">
        <v>357</v>
      </c>
      <c r="C212" s="481"/>
      <c r="D212" s="498">
        <f>SUM(D213+D214)</f>
        <v>-79.504574965456669</v>
      </c>
      <c r="E212" s="440">
        <f t="shared" ref="E212:W212" si="100">IF(E211&lt;1,0,(SUM(E213+E214)))</f>
        <v>-83.479803713729495</v>
      </c>
      <c r="F212" s="440">
        <f t="shared" si="100"/>
        <v>-87.653793899415973</v>
      </c>
      <c r="G212" s="440">
        <f t="shared" si="100"/>
        <v>-92.036483594386766</v>
      </c>
      <c r="H212" s="440">
        <f t="shared" si="100"/>
        <v>-96.638307774106124</v>
      </c>
      <c r="I212" s="440">
        <f t="shared" si="100"/>
        <v>-101.47022316281142</v>
      </c>
      <c r="J212" s="440">
        <f t="shared" si="100"/>
        <v>-106.543734320952</v>
      </c>
      <c r="K212" s="440">
        <f t="shared" si="100"/>
        <v>-111.87092103699959</v>
      </c>
      <c r="L212" s="440">
        <f t="shared" si="100"/>
        <v>-117.46446708884957</v>
      </c>
      <c r="M212" s="440">
        <f t="shared" si="100"/>
        <v>-123.33769044329205</v>
      </c>
      <c r="N212" s="440">
        <f t="shared" si="100"/>
        <v>0</v>
      </c>
      <c r="O212" s="440">
        <f t="shared" si="100"/>
        <v>0</v>
      </c>
      <c r="P212" s="440">
        <f t="shared" si="100"/>
        <v>0</v>
      </c>
      <c r="Q212" s="440">
        <f t="shared" si="100"/>
        <v>0</v>
      </c>
      <c r="R212" s="440">
        <f t="shared" si="100"/>
        <v>0</v>
      </c>
      <c r="S212" s="440">
        <f t="shared" si="100"/>
        <v>0</v>
      </c>
      <c r="T212" s="440">
        <f t="shared" si="100"/>
        <v>0</v>
      </c>
      <c r="U212" s="440">
        <f t="shared" si="100"/>
        <v>0</v>
      </c>
      <c r="V212" s="440">
        <f t="shared" si="100"/>
        <v>0</v>
      </c>
      <c r="W212" s="440">
        <f t="shared" si="100"/>
        <v>0</v>
      </c>
      <c r="X212" s="440">
        <f>IF(X211&lt;1,0,(SUM(X213+X214)))</f>
        <v>0</v>
      </c>
      <c r="Y212" s="440">
        <f t="shared" ref="Y212:BB212" si="101">IF(Y211&lt;1,0,(SUM(Y213+Y214)))</f>
        <v>0</v>
      </c>
      <c r="Z212" s="440">
        <f t="shared" si="101"/>
        <v>0</v>
      </c>
      <c r="AA212" s="440">
        <f t="shared" si="101"/>
        <v>0</v>
      </c>
      <c r="AB212" s="440">
        <f t="shared" si="101"/>
        <v>0</v>
      </c>
      <c r="AC212" s="440">
        <f t="shared" si="101"/>
        <v>0</v>
      </c>
      <c r="AD212" s="440">
        <f t="shared" si="101"/>
        <v>0</v>
      </c>
      <c r="AE212" s="440">
        <f t="shared" si="101"/>
        <v>0</v>
      </c>
      <c r="AF212" s="440">
        <f t="shared" si="101"/>
        <v>0</v>
      </c>
      <c r="AG212" s="440">
        <f t="shared" si="101"/>
        <v>0</v>
      </c>
      <c r="AH212" s="440">
        <f t="shared" si="101"/>
        <v>0</v>
      </c>
      <c r="AI212" s="440">
        <f t="shared" si="101"/>
        <v>0</v>
      </c>
      <c r="AJ212" s="440">
        <f t="shared" si="101"/>
        <v>0</v>
      </c>
      <c r="AK212" s="440">
        <f t="shared" si="101"/>
        <v>0</v>
      </c>
      <c r="AL212" s="440">
        <f t="shared" si="101"/>
        <v>0</v>
      </c>
      <c r="AM212" s="440">
        <f t="shared" si="101"/>
        <v>0</v>
      </c>
      <c r="AN212" s="440">
        <f t="shared" si="101"/>
        <v>0</v>
      </c>
      <c r="AO212" s="440">
        <f t="shared" si="101"/>
        <v>0</v>
      </c>
      <c r="AP212" s="440">
        <f t="shared" si="101"/>
        <v>0</v>
      </c>
      <c r="AQ212" s="440">
        <f t="shared" si="101"/>
        <v>0</v>
      </c>
      <c r="AR212" s="440">
        <f t="shared" si="101"/>
        <v>0</v>
      </c>
      <c r="AS212" s="440">
        <f t="shared" si="101"/>
        <v>0</v>
      </c>
      <c r="AT212" s="440">
        <f t="shared" si="101"/>
        <v>0</v>
      </c>
      <c r="AU212" s="440">
        <f t="shared" si="101"/>
        <v>0</v>
      </c>
      <c r="AV212" s="440">
        <f t="shared" si="101"/>
        <v>0</v>
      </c>
      <c r="AW212" s="440">
        <f t="shared" si="101"/>
        <v>0</v>
      </c>
      <c r="AX212" s="440">
        <f t="shared" si="101"/>
        <v>0</v>
      </c>
      <c r="AY212" s="440">
        <f t="shared" si="101"/>
        <v>0</v>
      </c>
      <c r="AZ212" s="440">
        <f t="shared" si="101"/>
        <v>0</v>
      </c>
      <c r="BA212" s="440">
        <f t="shared" si="101"/>
        <v>0</v>
      </c>
      <c r="BB212" s="441">
        <f t="shared" si="101"/>
        <v>0</v>
      </c>
    </row>
    <row r="213" spans="2:54" s="98" customFormat="1" hidden="1" outlineLevel="1">
      <c r="B213" s="447" t="s">
        <v>358</v>
      </c>
      <c r="C213" s="481"/>
      <c r="D213" s="498">
        <f>D211*$D$205</f>
        <v>50</v>
      </c>
      <c r="E213" s="440">
        <f>E211*$D$205</f>
        <v>46.024771251727174</v>
      </c>
      <c r="F213" s="440">
        <f t="shared" ref="F213:BB213" si="102">F211*$D$205</f>
        <v>41.850781066040696</v>
      </c>
      <c r="G213" s="440">
        <f t="shared" si="102"/>
        <v>37.468091371069896</v>
      </c>
      <c r="H213" s="440">
        <f t="shared" si="102"/>
        <v>32.866267191350552</v>
      </c>
      <c r="I213" s="440">
        <f t="shared" si="102"/>
        <v>28.034351802645247</v>
      </c>
      <c r="J213" s="440">
        <f t="shared" si="102"/>
        <v>22.960840644504675</v>
      </c>
      <c r="K213" s="440">
        <f t="shared" si="102"/>
        <v>17.633653928457075</v>
      </c>
      <c r="L213" s="440">
        <f t="shared" si="102"/>
        <v>12.040107876607095</v>
      </c>
      <c r="M213" s="440">
        <f t="shared" si="102"/>
        <v>6.1668845221646151</v>
      </c>
      <c r="N213" s="440">
        <f t="shared" si="102"/>
        <v>1.2789769243681804E-14</v>
      </c>
      <c r="O213" s="440">
        <f t="shared" si="102"/>
        <v>1.2789769243681804E-14</v>
      </c>
      <c r="P213" s="440">
        <f t="shared" si="102"/>
        <v>1.2789769243681804E-14</v>
      </c>
      <c r="Q213" s="440">
        <f t="shared" si="102"/>
        <v>1.2789769243681804E-14</v>
      </c>
      <c r="R213" s="440">
        <f t="shared" si="102"/>
        <v>1.2789769243681804E-14</v>
      </c>
      <c r="S213" s="440">
        <f t="shared" si="102"/>
        <v>1.2789769243681804E-14</v>
      </c>
      <c r="T213" s="440">
        <f t="shared" si="102"/>
        <v>1.2789769243681804E-14</v>
      </c>
      <c r="U213" s="440">
        <f t="shared" si="102"/>
        <v>1.2789769243681804E-14</v>
      </c>
      <c r="V213" s="440">
        <f t="shared" si="102"/>
        <v>1.2789769243681804E-14</v>
      </c>
      <c r="W213" s="440">
        <f t="shared" si="102"/>
        <v>1.2789769243681804E-14</v>
      </c>
      <c r="X213" s="440">
        <f t="shared" si="102"/>
        <v>1.2789769243681804E-14</v>
      </c>
      <c r="Y213" s="440">
        <f t="shared" si="102"/>
        <v>1.2789769243681804E-14</v>
      </c>
      <c r="Z213" s="440">
        <f t="shared" si="102"/>
        <v>1.2789769243681804E-14</v>
      </c>
      <c r="AA213" s="440">
        <f t="shared" si="102"/>
        <v>1.2789769243681804E-14</v>
      </c>
      <c r="AB213" s="440">
        <f t="shared" si="102"/>
        <v>1.2789769243681804E-14</v>
      </c>
      <c r="AC213" s="440">
        <f t="shared" si="102"/>
        <v>1.2789769243681804E-14</v>
      </c>
      <c r="AD213" s="440">
        <f t="shared" si="102"/>
        <v>1.2789769243681804E-14</v>
      </c>
      <c r="AE213" s="440">
        <f t="shared" si="102"/>
        <v>1.2789769243681804E-14</v>
      </c>
      <c r="AF213" s="440">
        <f t="shared" si="102"/>
        <v>1.2789769243681804E-14</v>
      </c>
      <c r="AG213" s="440">
        <f t="shared" si="102"/>
        <v>1.2789769243681804E-14</v>
      </c>
      <c r="AH213" s="440">
        <f t="shared" si="102"/>
        <v>1.2789769243681804E-14</v>
      </c>
      <c r="AI213" s="440">
        <f t="shared" si="102"/>
        <v>1.2789769243681804E-14</v>
      </c>
      <c r="AJ213" s="440">
        <f t="shared" si="102"/>
        <v>1.2789769243681804E-14</v>
      </c>
      <c r="AK213" s="440">
        <f t="shared" si="102"/>
        <v>1.2789769243681804E-14</v>
      </c>
      <c r="AL213" s="440">
        <f t="shared" si="102"/>
        <v>1.2789769243681804E-14</v>
      </c>
      <c r="AM213" s="440">
        <f t="shared" si="102"/>
        <v>1.2789769243681804E-14</v>
      </c>
      <c r="AN213" s="440">
        <f t="shared" si="102"/>
        <v>1.2789769243681804E-14</v>
      </c>
      <c r="AO213" s="440">
        <f t="shared" si="102"/>
        <v>1.2789769243681804E-14</v>
      </c>
      <c r="AP213" s="440">
        <f t="shared" si="102"/>
        <v>1.2789769243681804E-14</v>
      </c>
      <c r="AQ213" s="440">
        <f t="shared" si="102"/>
        <v>1.2789769243681804E-14</v>
      </c>
      <c r="AR213" s="440">
        <f t="shared" si="102"/>
        <v>1.2789769243681804E-14</v>
      </c>
      <c r="AS213" s="440">
        <f t="shared" si="102"/>
        <v>1.2789769243681804E-14</v>
      </c>
      <c r="AT213" s="440">
        <f t="shared" si="102"/>
        <v>1.2789769243681804E-14</v>
      </c>
      <c r="AU213" s="440">
        <f t="shared" si="102"/>
        <v>1.2789769243681804E-14</v>
      </c>
      <c r="AV213" s="440">
        <f t="shared" si="102"/>
        <v>1.2789769243681804E-14</v>
      </c>
      <c r="AW213" s="440">
        <f t="shared" si="102"/>
        <v>1.2789769243681804E-14</v>
      </c>
      <c r="AX213" s="440">
        <f t="shared" si="102"/>
        <v>1.2789769243681804E-14</v>
      </c>
      <c r="AY213" s="440">
        <f t="shared" si="102"/>
        <v>1.2789769243681804E-14</v>
      </c>
      <c r="AZ213" s="440">
        <f t="shared" si="102"/>
        <v>1.2789769243681804E-14</v>
      </c>
      <c r="BA213" s="440">
        <f t="shared" si="102"/>
        <v>1.2789769243681804E-14</v>
      </c>
      <c r="BB213" s="441">
        <f t="shared" si="102"/>
        <v>1.2789769243681804E-14</v>
      </c>
    </row>
    <row r="214" spans="2:54" s="98" customFormat="1" hidden="1" outlineLevel="1">
      <c r="B214" s="448" t="s">
        <v>359</v>
      </c>
      <c r="C214" s="482"/>
      <c r="D214" s="499">
        <f>PMT($D$205,$D$203,$D$201)</f>
        <v>-129.50457496545667</v>
      </c>
      <c r="E214" s="442">
        <f>IF(E211&lt;1,0,+D214)</f>
        <v>-129.50457496545667</v>
      </c>
      <c r="F214" s="442">
        <f t="shared" ref="F214:N214" si="103">IF(F211&lt;1,0,+E214)</f>
        <v>-129.50457496545667</v>
      </c>
      <c r="G214" s="442">
        <f t="shared" si="103"/>
        <v>-129.50457496545667</v>
      </c>
      <c r="H214" s="442">
        <f t="shared" si="103"/>
        <v>-129.50457496545667</v>
      </c>
      <c r="I214" s="442">
        <f t="shared" si="103"/>
        <v>-129.50457496545667</v>
      </c>
      <c r="J214" s="442">
        <f t="shared" si="103"/>
        <v>-129.50457496545667</v>
      </c>
      <c r="K214" s="442">
        <f t="shared" si="103"/>
        <v>-129.50457496545667</v>
      </c>
      <c r="L214" s="442">
        <f t="shared" si="103"/>
        <v>-129.50457496545667</v>
      </c>
      <c r="M214" s="442">
        <f t="shared" si="103"/>
        <v>-129.50457496545667</v>
      </c>
      <c r="N214" s="442">
        <f t="shared" si="103"/>
        <v>0</v>
      </c>
      <c r="O214" s="442">
        <f>IF(O211&lt;1,0,+N214)</f>
        <v>0</v>
      </c>
      <c r="P214" s="442">
        <f t="shared" ref="P214:R214" si="104">IF(P211&lt;1,0,+O214)</f>
        <v>0</v>
      </c>
      <c r="Q214" s="442">
        <f t="shared" si="104"/>
        <v>0</v>
      </c>
      <c r="R214" s="442">
        <f t="shared" si="104"/>
        <v>0</v>
      </c>
      <c r="S214" s="442">
        <f>IF(S211&lt;1,0,+R214)</f>
        <v>0</v>
      </c>
      <c r="T214" s="442">
        <f t="shared" ref="T214:BB214" si="105">IF(T211&lt;1,0,+S214)</f>
        <v>0</v>
      </c>
      <c r="U214" s="442">
        <f t="shared" si="105"/>
        <v>0</v>
      </c>
      <c r="V214" s="442">
        <f t="shared" si="105"/>
        <v>0</v>
      </c>
      <c r="W214" s="442">
        <f t="shared" si="105"/>
        <v>0</v>
      </c>
      <c r="X214" s="442">
        <f t="shared" si="105"/>
        <v>0</v>
      </c>
      <c r="Y214" s="442">
        <f t="shared" si="105"/>
        <v>0</v>
      </c>
      <c r="Z214" s="442">
        <f t="shared" si="105"/>
        <v>0</v>
      </c>
      <c r="AA214" s="442">
        <f t="shared" si="105"/>
        <v>0</v>
      </c>
      <c r="AB214" s="442">
        <f t="shared" si="105"/>
        <v>0</v>
      </c>
      <c r="AC214" s="442">
        <f t="shared" si="105"/>
        <v>0</v>
      </c>
      <c r="AD214" s="442">
        <f t="shared" si="105"/>
        <v>0</v>
      </c>
      <c r="AE214" s="442">
        <f t="shared" si="105"/>
        <v>0</v>
      </c>
      <c r="AF214" s="442">
        <f t="shared" si="105"/>
        <v>0</v>
      </c>
      <c r="AG214" s="442">
        <f t="shared" si="105"/>
        <v>0</v>
      </c>
      <c r="AH214" s="442">
        <f t="shared" si="105"/>
        <v>0</v>
      </c>
      <c r="AI214" s="442">
        <f t="shared" si="105"/>
        <v>0</v>
      </c>
      <c r="AJ214" s="442">
        <f t="shared" si="105"/>
        <v>0</v>
      </c>
      <c r="AK214" s="442">
        <f t="shared" si="105"/>
        <v>0</v>
      </c>
      <c r="AL214" s="442">
        <f t="shared" si="105"/>
        <v>0</v>
      </c>
      <c r="AM214" s="442">
        <f t="shared" si="105"/>
        <v>0</v>
      </c>
      <c r="AN214" s="442">
        <f t="shared" si="105"/>
        <v>0</v>
      </c>
      <c r="AO214" s="442">
        <f t="shared" si="105"/>
        <v>0</v>
      </c>
      <c r="AP214" s="442">
        <f t="shared" si="105"/>
        <v>0</v>
      </c>
      <c r="AQ214" s="442">
        <f t="shared" si="105"/>
        <v>0</v>
      </c>
      <c r="AR214" s="442">
        <f t="shared" si="105"/>
        <v>0</v>
      </c>
      <c r="AS214" s="442">
        <f t="shared" si="105"/>
        <v>0</v>
      </c>
      <c r="AT214" s="442">
        <f t="shared" si="105"/>
        <v>0</v>
      </c>
      <c r="AU214" s="442">
        <f t="shared" si="105"/>
        <v>0</v>
      </c>
      <c r="AV214" s="442">
        <f t="shared" si="105"/>
        <v>0</v>
      </c>
      <c r="AW214" s="442">
        <f t="shared" si="105"/>
        <v>0</v>
      </c>
      <c r="AX214" s="442">
        <f t="shared" si="105"/>
        <v>0</v>
      </c>
      <c r="AY214" s="442">
        <f t="shared" si="105"/>
        <v>0</v>
      </c>
      <c r="AZ214" s="442">
        <f t="shared" si="105"/>
        <v>0</v>
      </c>
      <c r="BA214" s="442">
        <f t="shared" si="105"/>
        <v>0</v>
      </c>
      <c r="BB214" s="443">
        <f t="shared" si="105"/>
        <v>0</v>
      </c>
    </row>
    <row r="215" spans="2:54" hidden="1" outlineLevel="1">
      <c r="D215" s="42"/>
    </row>
    <row r="216" spans="2:54" hidden="1" outlineLevel="1">
      <c r="D216" s="42"/>
    </row>
    <row r="217" spans="2:54" hidden="1" outlineLevel="1">
      <c r="B217" s="483" t="s">
        <v>452</v>
      </c>
      <c r="D217" s="42"/>
    </row>
    <row r="218" spans="2:54" hidden="1" outlineLevel="1">
      <c r="D218" s="42"/>
    </row>
    <row r="219" spans="2:54" hidden="1" outlineLevel="1">
      <c r="B219" s="1496" t="s">
        <v>352</v>
      </c>
      <c r="C219" s="1497"/>
      <c r="D219" s="495">
        <f>D201</f>
        <v>1000</v>
      </c>
      <c r="F219" s="1496" t="s">
        <v>411</v>
      </c>
      <c r="G219" s="1498"/>
      <c r="H219" s="464">
        <f>-SUM(D232:BB232)</f>
        <v>1295.0457496545666</v>
      </c>
    </row>
    <row r="220" spans="2:54" hidden="1" outlineLevel="1">
      <c r="D220" s="42"/>
    </row>
    <row r="221" spans="2:54" hidden="1" outlineLevel="1">
      <c r="B221" s="1496" t="s">
        <v>410</v>
      </c>
      <c r="C221" s="1497"/>
      <c r="D221" s="495">
        <f>D203</f>
        <v>10</v>
      </c>
      <c r="F221" s="1496" t="s">
        <v>412</v>
      </c>
      <c r="G221" s="1498"/>
      <c r="H221" s="464">
        <f>H219-D219</f>
        <v>295.04574965456663</v>
      </c>
    </row>
    <row r="222" spans="2:54" hidden="1" outlineLevel="1">
      <c r="D222" s="42"/>
    </row>
    <row r="223" spans="2:54" hidden="1" outlineLevel="1">
      <c r="B223" s="1496" t="s">
        <v>353</v>
      </c>
      <c r="C223" s="1497"/>
      <c r="D223" s="496">
        <f>R14</f>
        <v>0.05</v>
      </c>
    </row>
    <row r="224" spans="2:54" hidden="1" outlineLevel="1">
      <c r="D224" s="42"/>
    </row>
    <row r="225" spans="2:54" hidden="1" outlineLevel="1">
      <c r="D225" s="42"/>
    </row>
    <row r="226" spans="2:54" hidden="1" outlineLevel="1">
      <c r="D226" s="42"/>
    </row>
    <row r="227" spans="2:54" s="98" customFormat="1" hidden="1" outlineLevel="1">
      <c r="B227" s="444" t="s">
        <v>354</v>
      </c>
      <c r="C227" s="480"/>
      <c r="D227" s="553" t="s">
        <v>360</v>
      </c>
      <c r="E227" s="556" t="s">
        <v>226</v>
      </c>
      <c r="F227" s="556" t="s">
        <v>361</v>
      </c>
      <c r="G227" s="556" t="s">
        <v>362</v>
      </c>
      <c r="H227" s="556" t="s">
        <v>363</v>
      </c>
      <c r="I227" s="556" t="s">
        <v>364</v>
      </c>
      <c r="J227" s="556" t="s">
        <v>365</v>
      </c>
      <c r="K227" s="556" t="s">
        <v>366</v>
      </c>
      <c r="L227" s="556" t="s">
        <v>367</v>
      </c>
      <c r="M227" s="556" t="s">
        <v>368</v>
      </c>
      <c r="N227" s="556" t="s">
        <v>369</v>
      </c>
      <c r="O227" s="556" t="s">
        <v>370</v>
      </c>
      <c r="P227" s="556" t="s">
        <v>371</v>
      </c>
      <c r="Q227" s="556" t="s">
        <v>372</v>
      </c>
      <c r="R227" s="556" t="s">
        <v>373</v>
      </c>
      <c r="S227" s="556" t="s">
        <v>374</v>
      </c>
      <c r="T227" s="556" t="s">
        <v>375</v>
      </c>
      <c r="U227" s="556" t="s">
        <v>376</v>
      </c>
      <c r="V227" s="556" t="s">
        <v>377</v>
      </c>
      <c r="W227" s="556" t="s">
        <v>378</v>
      </c>
      <c r="X227" s="556" t="s">
        <v>379</v>
      </c>
      <c r="Y227" s="556" t="s">
        <v>380</v>
      </c>
      <c r="Z227" s="556" t="s">
        <v>381</v>
      </c>
      <c r="AA227" s="556" t="s">
        <v>382</v>
      </c>
      <c r="AB227" s="556" t="s">
        <v>383</v>
      </c>
      <c r="AC227" s="556" t="s">
        <v>384</v>
      </c>
      <c r="AD227" s="556" t="s">
        <v>385</v>
      </c>
      <c r="AE227" s="556" t="s">
        <v>386</v>
      </c>
      <c r="AF227" s="556" t="s">
        <v>387</v>
      </c>
      <c r="AG227" s="556" t="s">
        <v>388</v>
      </c>
      <c r="AH227" s="556" t="s">
        <v>389</v>
      </c>
      <c r="AI227" s="556" t="s">
        <v>390</v>
      </c>
      <c r="AJ227" s="556" t="s">
        <v>391</v>
      </c>
      <c r="AK227" s="556" t="s">
        <v>392</v>
      </c>
      <c r="AL227" s="556" t="s">
        <v>393</v>
      </c>
      <c r="AM227" s="556" t="s">
        <v>394</v>
      </c>
      <c r="AN227" s="556" t="s">
        <v>395</v>
      </c>
      <c r="AO227" s="556" t="s">
        <v>396</v>
      </c>
      <c r="AP227" s="556" t="s">
        <v>397</v>
      </c>
      <c r="AQ227" s="556" t="s">
        <v>398</v>
      </c>
      <c r="AR227" s="556" t="s">
        <v>399</v>
      </c>
      <c r="AS227" s="556" t="s">
        <v>400</v>
      </c>
      <c r="AT227" s="556" t="s">
        <v>401</v>
      </c>
      <c r="AU227" s="556" t="s">
        <v>402</v>
      </c>
      <c r="AV227" s="556" t="s">
        <v>403</v>
      </c>
      <c r="AW227" s="556" t="s">
        <v>404</v>
      </c>
      <c r="AX227" s="556" t="s">
        <v>405</v>
      </c>
      <c r="AY227" s="556" t="s">
        <v>406</v>
      </c>
      <c r="AZ227" s="556" t="s">
        <v>407</v>
      </c>
      <c r="BA227" s="556" t="s">
        <v>408</v>
      </c>
      <c r="BB227" s="438" t="s">
        <v>409</v>
      </c>
    </row>
    <row r="228" spans="2:54" s="98" customFormat="1" hidden="1" outlineLevel="1">
      <c r="B228" s="444" t="s">
        <v>355</v>
      </c>
      <c r="C228" s="480"/>
      <c r="D228" s="497">
        <f>D210</f>
        <v>2018</v>
      </c>
      <c r="E228" s="445">
        <f>D228+1</f>
        <v>2019</v>
      </c>
      <c r="F228" s="445">
        <f t="shared" ref="F228:N228" si="106">E228+1</f>
        <v>2020</v>
      </c>
      <c r="G228" s="445">
        <f t="shared" si="106"/>
        <v>2021</v>
      </c>
      <c r="H228" s="445">
        <f t="shared" si="106"/>
        <v>2022</v>
      </c>
      <c r="I228" s="445">
        <f t="shared" si="106"/>
        <v>2023</v>
      </c>
      <c r="J228" s="445">
        <f t="shared" si="106"/>
        <v>2024</v>
      </c>
      <c r="K228" s="445">
        <f t="shared" si="106"/>
        <v>2025</v>
      </c>
      <c r="L228" s="445">
        <f t="shared" si="106"/>
        <v>2026</v>
      </c>
      <c r="M228" s="445">
        <f t="shared" si="106"/>
        <v>2027</v>
      </c>
      <c r="N228" s="445">
        <f t="shared" si="106"/>
        <v>2028</v>
      </c>
      <c r="O228" s="445">
        <f>N228+1</f>
        <v>2029</v>
      </c>
      <c r="P228" s="445">
        <f t="shared" ref="P228:R228" si="107">O228+1</f>
        <v>2030</v>
      </c>
      <c r="Q228" s="445">
        <f t="shared" si="107"/>
        <v>2031</v>
      </c>
      <c r="R228" s="445">
        <f t="shared" si="107"/>
        <v>2032</v>
      </c>
      <c r="S228" s="445">
        <f>R228+1</f>
        <v>2033</v>
      </c>
      <c r="T228" s="445">
        <f t="shared" ref="T228:BB228" si="108">S228+1</f>
        <v>2034</v>
      </c>
      <c r="U228" s="445">
        <f t="shared" si="108"/>
        <v>2035</v>
      </c>
      <c r="V228" s="445">
        <f t="shared" si="108"/>
        <v>2036</v>
      </c>
      <c r="W228" s="445">
        <f t="shared" si="108"/>
        <v>2037</v>
      </c>
      <c r="X228" s="445">
        <f t="shared" si="108"/>
        <v>2038</v>
      </c>
      <c r="Y228" s="445">
        <f t="shared" si="108"/>
        <v>2039</v>
      </c>
      <c r="Z228" s="445">
        <f t="shared" si="108"/>
        <v>2040</v>
      </c>
      <c r="AA228" s="445">
        <f t="shared" si="108"/>
        <v>2041</v>
      </c>
      <c r="AB228" s="445">
        <f t="shared" si="108"/>
        <v>2042</v>
      </c>
      <c r="AC228" s="445">
        <f t="shared" si="108"/>
        <v>2043</v>
      </c>
      <c r="AD228" s="445">
        <f t="shared" si="108"/>
        <v>2044</v>
      </c>
      <c r="AE228" s="445">
        <f t="shared" si="108"/>
        <v>2045</v>
      </c>
      <c r="AF228" s="445">
        <f t="shared" si="108"/>
        <v>2046</v>
      </c>
      <c r="AG228" s="445">
        <f t="shared" si="108"/>
        <v>2047</v>
      </c>
      <c r="AH228" s="445">
        <f t="shared" si="108"/>
        <v>2048</v>
      </c>
      <c r="AI228" s="445">
        <f t="shared" si="108"/>
        <v>2049</v>
      </c>
      <c r="AJ228" s="445">
        <f t="shared" si="108"/>
        <v>2050</v>
      </c>
      <c r="AK228" s="445">
        <f t="shared" si="108"/>
        <v>2051</v>
      </c>
      <c r="AL228" s="445">
        <f t="shared" si="108"/>
        <v>2052</v>
      </c>
      <c r="AM228" s="445">
        <f t="shared" si="108"/>
        <v>2053</v>
      </c>
      <c r="AN228" s="445">
        <f t="shared" si="108"/>
        <v>2054</v>
      </c>
      <c r="AO228" s="445">
        <f t="shared" si="108"/>
        <v>2055</v>
      </c>
      <c r="AP228" s="445">
        <f t="shared" si="108"/>
        <v>2056</v>
      </c>
      <c r="AQ228" s="445">
        <f t="shared" si="108"/>
        <v>2057</v>
      </c>
      <c r="AR228" s="445">
        <f t="shared" si="108"/>
        <v>2058</v>
      </c>
      <c r="AS228" s="445">
        <f t="shared" si="108"/>
        <v>2059</v>
      </c>
      <c r="AT228" s="445">
        <f t="shared" si="108"/>
        <v>2060</v>
      </c>
      <c r="AU228" s="445">
        <f t="shared" si="108"/>
        <v>2061</v>
      </c>
      <c r="AV228" s="445">
        <f t="shared" si="108"/>
        <v>2062</v>
      </c>
      <c r="AW228" s="445">
        <f t="shared" si="108"/>
        <v>2063</v>
      </c>
      <c r="AX228" s="445">
        <f t="shared" si="108"/>
        <v>2064</v>
      </c>
      <c r="AY228" s="445">
        <f t="shared" si="108"/>
        <v>2065</v>
      </c>
      <c r="AZ228" s="445">
        <f t="shared" si="108"/>
        <v>2066</v>
      </c>
      <c r="BA228" s="445">
        <f t="shared" si="108"/>
        <v>2067</v>
      </c>
      <c r="BB228" s="446">
        <f t="shared" si="108"/>
        <v>2068</v>
      </c>
    </row>
    <row r="229" spans="2:54" s="98" customFormat="1" hidden="1" outlineLevel="1">
      <c r="B229" s="447" t="s">
        <v>356</v>
      </c>
      <c r="C229" s="481"/>
      <c r="D229" s="498">
        <f>D219</f>
        <v>1000</v>
      </c>
      <c r="E229" s="440">
        <f t="shared" ref="E229:N229" si="109">D229+D230</f>
        <v>920.49542503454336</v>
      </c>
      <c r="F229" s="440">
        <f t="shared" si="109"/>
        <v>837.01562132081381</v>
      </c>
      <c r="G229" s="440">
        <f t="shared" si="109"/>
        <v>749.36182742139783</v>
      </c>
      <c r="H229" s="440">
        <f t="shared" si="109"/>
        <v>657.32534382701101</v>
      </c>
      <c r="I229" s="440">
        <f t="shared" si="109"/>
        <v>560.68703605290489</v>
      </c>
      <c r="J229" s="440">
        <f t="shared" si="109"/>
        <v>459.21681289009348</v>
      </c>
      <c r="K229" s="440">
        <f t="shared" si="109"/>
        <v>352.67307856914147</v>
      </c>
      <c r="L229" s="440">
        <f t="shared" si="109"/>
        <v>240.80215753214188</v>
      </c>
      <c r="M229" s="440">
        <f t="shared" si="109"/>
        <v>123.3376904432923</v>
      </c>
      <c r="N229" s="440">
        <f t="shared" si="109"/>
        <v>2.5579538487363607E-13</v>
      </c>
      <c r="O229" s="440">
        <f>N229+N230</f>
        <v>2.5579538487363607E-13</v>
      </c>
      <c r="P229" s="440">
        <f t="shared" ref="P229:R229" si="110">O229+O230</f>
        <v>2.5579538487363607E-13</v>
      </c>
      <c r="Q229" s="440">
        <f t="shared" si="110"/>
        <v>2.5579538487363607E-13</v>
      </c>
      <c r="R229" s="440">
        <f t="shared" si="110"/>
        <v>2.5579538487363607E-13</v>
      </c>
      <c r="S229" s="440">
        <f>R229+R230</f>
        <v>2.5579538487363607E-13</v>
      </c>
      <c r="T229" s="440">
        <f t="shared" ref="T229:BB229" si="111">S229+S230</f>
        <v>2.5579538487363607E-13</v>
      </c>
      <c r="U229" s="440">
        <f t="shared" si="111"/>
        <v>2.5579538487363607E-13</v>
      </c>
      <c r="V229" s="440">
        <f t="shared" si="111"/>
        <v>2.5579538487363607E-13</v>
      </c>
      <c r="W229" s="440">
        <f t="shared" si="111"/>
        <v>2.5579538487363607E-13</v>
      </c>
      <c r="X229" s="440">
        <f t="shared" si="111"/>
        <v>2.5579538487363607E-13</v>
      </c>
      <c r="Y229" s="440">
        <f t="shared" si="111"/>
        <v>2.5579538487363607E-13</v>
      </c>
      <c r="Z229" s="440">
        <f t="shared" si="111"/>
        <v>2.5579538487363607E-13</v>
      </c>
      <c r="AA229" s="440">
        <f t="shared" si="111"/>
        <v>2.5579538487363607E-13</v>
      </c>
      <c r="AB229" s="440">
        <f t="shared" si="111"/>
        <v>2.5579538487363607E-13</v>
      </c>
      <c r="AC229" s="440">
        <f t="shared" si="111"/>
        <v>2.5579538487363607E-13</v>
      </c>
      <c r="AD229" s="440">
        <f t="shared" si="111"/>
        <v>2.5579538487363607E-13</v>
      </c>
      <c r="AE229" s="440">
        <f t="shared" si="111"/>
        <v>2.5579538487363607E-13</v>
      </c>
      <c r="AF229" s="440">
        <f t="shared" si="111"/>
        <v>2.5579538487363607E-13</v>
      </c>
      <c r="AG229" s="440">
        <f t="shared" si="111"/>
        <v>2.5579538487363607E-13</v>
      </c>
      <c r="AH229" s="440">
        <f t="shared" si="111"/>
        <v>2.5579538487363607E-13</v>
      </c>
      <c r="AI229" s="440">
        <f t="shared" si="111"/>
        <v>2.5579538487363607E-13</v>
      </c>
      <c r="AJ229" s="440">
        <f t="shared" si="111"/>
        <v>2.5579538487363607E-13</v>
      </c>
      <c r="AK229" s="440">
        <f t="shared" si="111"/>
        <v>2.5579538487363607E-13</v>
      </c>
      <c r="AL229" s="440">
        <f t="shared" si="111"/>
        <v>2.5579538487363607E-13</v>
      </c>
      <c r="AM229" s="440">
        <f t="shared" si="111"/>
        <v>2.5579538487363607E-13</v>
      </c>
      <c r="AN229" s="440">
        <f t="shared" si="111"/>
        <v>2.5579538487363607E-13</v>
      </c>
      <c r="AO229" s="440">
        <f t="shared" si="111"/>
        <v>2.5579538487363607E-13</v>
      </c>
      <c r="AP229" s="440">
        <f t="shared" si="111"/>
        <v>2.5579538487363607E-13</v>
      </c>
      <c r="AQ229" s="440">
        <f t="shared" si="111"/>
        <v>2.5579538487363607E-13</v>
      </c>
      <c r="AR229" s="440">
        <f t="shared" si="111"/>
        <v>2.5579538487363607E-13</v>
      </c>
      <c r="AS229" s="440">
        <f t="shared" si="111"/>
        <v>2.5579538487363607E-13</v>
      </c>
      <c r="AT229" s="440">
        <f t="shared" si="111"/>
        <v>2.5579538487363607E-13</v>
      </c>
      <c r="AU229" s="440">
        <f t="shared" si="111"/>
        <v>2.5579538487363607E-13</v>
      </c>
      <c r="AV229" s="440">
        <f t="shared" si="111"/>
        <v>2.5579538487363607E-13</v>
      </c>
      <c r="AW229" s="440">
        <f t="shared" si="111"/>
        <v>2.5579538487363607E-13</v>
      </c>
      <c r="AX229" s="440">
        <f t="shared" si="111"/>
        <v>2.5579538487363607E-13</v>
      </c>
      <c r="AY229" s="440">
        <f t="shared" si="111"/>
        <v>2.5579538487363607E-13</v>
      </c>
      <c r="AZ229" s="440">
        <f t="shared" si="111"/>
        <v>2.5579538487363607E-13</v>
      </c>
      <c r="BA229" s="440">
        <f t="shared" si="111"/>
        <v>2.5579538487363607E-13</v>
      </c>
      <c r="BB229" s="441">
        <f t="shared" si="111"/>
        <v>2.5579538487363607E-13</v>
      </c>
    </row>
    <row r="230" spans="2:54" s="98" customFormat="1" hidden="1" outlineLevel="1">
      <c r="B230" s="447" t="s">
        <v>357</v>
      </c>
      <c r="C230" s="481"/>
      <c r="D230" s="498">
        <f>SUM(D231+D232)</f>
        <v>-79.504574965456669</v>
      </c>
      <c r="E230" s="440">
        <f t="shared" ref="E230:W230" si="112">IF(E229&lt;1,0,(SUM(E231+E232)))</f>
        <v>-83.479803713729495</v>
      </c>
      <c r="F230" s="440">
        <f t="shared" si="112"/>
        <v>-87.653793899415973</v>
      </c>
      <c r="G230" s="440">
        <f t="shared" si="112"/>
        <v>-92.036483594386766</v>
      </c>
      <c r="H230" s="440">
        <f t="shared" si="112"/>
        <v>-96.638307774106124</v>
      </c>
      <c r="I230" s="440">
        <f t="shared" si="112"/>
        <v>-101.47022316281142</v>
      </c>
      <c r="J230" s="440">
        <f t="shared" si="112"/>
        <v>-106.543734320952</v>
      </c>
      <c r="K230" s="440">
        <f t="shared" si="112"/>
        <v>-111.87092103699959</v>
      </c>
      <c r="L230" s="440">
        <f t="shared" si="112"/>
        <v>-117.46446708884957</v>
      </c>
      <c r="M230" s="440">
        <f t="shared" si="112"/>
        <v>-123.33769044329205</v>
      </c>
      <c r="N230" s="440">
        <f t="shared" si="112"/>
        <v>0</v>
      </c>
      <c r="O230" s="440">
        <f t="shared" si="112"/>
        <v>0</v>
      </c>
      <c r="P230" s="440">
        <f t="shared" si="112"/>
        <v>0</v>
      </c>
      <c r="Q230" s="440">
        <f t="shared" si="112"/>
        <v>0</v>
      </c>
      <c r="R230" s="440">
        <f t="shared" si="112"/>
        <v>0</v>
      </c>
      <c r="S230" s="440">
        <f t="shared" si="112"/>
        <v>0</v>
      </c>
      <c r="T230" s="440">
        <f t="shared" si="112"/>
        <v>0</v>
      </c>
      <c r="U230" s="440">
        <f t="shared" si="112"/>
        <v>0</v>
      </c>
      <c r="V230" s="440">
        <f t="shared" si="112"/>
        <v>0</v>
      </c>
      <c r="W230" s="440">
        <f t="shared" si="112"/>
        <v>0</v>
      </c>
      <c r="X230" s="440">
        <f>IF(X229&lt;1,0,(SUM(X231+X232)))</f>
        <v>0</v>
      </c>
      <c r="Y230" s="440">
        <f t="shared" ref="Y230:BB230" si="113">IF(Y229&lt;1,0,(SUM(Y231+Y232)))</f>
        <v>0</v>
      </c>
      <c r="Z230" s="440">
        <f t="shared" si="113"/>
        <v>0</v>
      </c>
      <c r="AA230" s="440">
        <f t="shared" si="113"/>
        <v>0</v>
      </c>
      <c r="AB230" s="440">
        <f t="shared" si="113"/>
        <v>0</v>
      </c>
      <c r="AC230" s="440">
        <f t="shared" si="113"/>
        <v>0</v>
      </c>
      <c r="AD230" s="440">
        <f t="shared" si="113"/>
        <v>0</v>
      </c>
      <c r="AE230" s="440">
        <f t="shared" si="113"/>
        <v>0</v>
      </c>
      <c r="AF230" s="440">
        <f t="shared" si="113"/>
        <v>0</v>
      </c>
      <c r="AG230" s="440">
        <f t="shared" si="113"/>
        <v>0</v>
      </c>
      <c r="AH230" s="440">
        <f t="shared" si="113"/>
        <v>0</v>
      </c>
      <c r="AI230" s="440">
        <f t="shared" si="113"/>
        <v>0</v>
      </c>
      <c r="AJ230" s="440">
        <f t="shared" si="113"/>
        <v>0</v>
      </c>
      <c r="AK230" s="440">
        <f t="shared" si="113"/>
        <v>0</v>
      </c>
      <c r="AL230" s="440">
        <f t="shared" si="113"/>
        <v>0</v>
      </c>
      <c r="AM230" s="440">
        <f t="shared" si="113"/>
        <v>0</v>
      </c>
      <c r="AN230" s="440">
        <f t="shared" si="113"/>
        <v>0</v>
      </c>
      <c r="AO230" s="440">
        <f t="shared" si="113"/>
        <v>0</v>
      </c>
      <c r="AP230" s="440">
        <f t="shared" si="113"/>
        <v>0</v>
      </c>
      <c r="AQ230" s="440">
        <f t="shared" si="113"/>
        <v>0</v>
      </c>
      <c r="AR230" s="440">
        <f t="shared" si="113"/>
        <v>0</v>
      </c>
      <c r="AS230" s="440">
        <f t="shared" si="113"/>
        <v>0</v>
      </c>
      <c r="AT230" s="440">
        <f t="shared" si="113"/>
        <v>0</v>
      </c>
      <c r="AU230" s="440">
        <f t="shared" si="113"/>
        <v>0</v>
      </c>
      <c r="AV230" s="440">
        <f t="shared" si="113"/>
        <v>0</v>
      </c>
      <c r="AW230" s="440">
        <f t="shared" si="113"/>
        <v>0</v>
      </c>
      <c r="AX230" s="440">
        <f t="shared" si="113"/>
        <v>0</v>
      </c>
      <c r="AY230" s="440">
        <f t="shared" si="113"/>
        <v>0</v>
      </c>
      <c r="AZ230" s="440">
        <f t="shared" si="113"/>
        <v>0</v>
      </c>
      <c r="BA230" s="440">
        <f t="shared" si="113"/>
        <v>0</v>
      </c>
      <c r="BB230" s="441">
        <f t="shared" si="113"/>
        <v>0</v>
      </c>
    </row>
    <row r="231" spans="2:54" s="98" customFormat="1" hidden="1" outlineLevel="1">
      <c r="B231" s="447" t="s">
        <v>358</v>
      </c>
      <c r="C231" s="481"/>
      <c r="D231" s="498">
        <f>D229*$D$223</f>
        <v>50</v>
      </c>
      <c r="E231" s="440">
        <f t="shared" ref="E231:BB231" si="114">E229*$D$223</f>
        <v>46.024771251727174</v>
      </c>
      <c r="F231" s="440">
        <f t="shared" si="114"/>
        <v>41.850781066040696</v>
      </c>
      <c r="G231" s="440">
        <f t="shared" si="114"/>
        <v>37.468091371069896</v>
      </c>
      <c r="H231" s="440">
        <f t="shared" si="114"/>
        <v>32.866267191350552</v>
      </c>
      <c r="I231" s="440">
        <f t="shared" si="114"/>
        <v>28.034351802645247</v>
      </c>
      <c r="J231" s="440">
        <f t="shared" si="114"/>
        <v>22.960840644504675</v>
      </c>
      <c r="K231" s="440">
        <f t="shared" si="114"/>
        <v>17.633653928457075</v>
      </c>
      <c r="L231" s="440">
        <f t="shared" si="114"/>
        <v>12.040107876607095</v>
      </c>
      <c r="M231" s="440">
        <f t="shared" si="114"/>
        <v>6.1668845221646151</v>
      </c>
      <c r="N231" s="440">
        <f t="shared" si="114"/>
        <v>1.2789769243681804E-14</v>
      </c>
      <c r="O231" s="440">
        <f t="shared" si="114"/>
        <v>1.2789769243681804E-14</v>
      </c>
      <c r="P231" s="440">
        <f t="shared" si="114"/>
        <v>1.2789769243681804E-14</v>
      </c>
      <c r="Q231" s="440">
        <f t="shared" si="114"/>
        <v>1.2789769243681804E-14</v>
      </c>
      <c r="R231" s="440">
        <f t="shared" si="114"/>
        <v>1.2789769243681804E-14</v>
      </c>
      <c r="S231" s="440">
        <f t="shared" si="114"/>
        <v>1.2789769243681804E-14</v>
      </c>
      <c r="T231" s="440">
        <f t="shared" si="114"/>
        <v>1.2789769243681804E-14</v>
      </c>
      <c r="U231" s="440">
        <f t="shared" si="114"/>
        <v>1.2789769243681804E-14</v>
      </c>
      <c r="V231" s="440">
        <f t="shared" si="114"/>
        <v>1.2789769243681804E-14</v>
      </c>
      <c r="W231" s="440">
        <f t="shared" si="114"/>
        <v>1.2789769243681804E-14</v>
      </c>
      <c r="X231" s="440">
        <f t="shared" si="114"/>
        <v>1.2789769243681804E-14</v>
      </c>
      <c r="Y231" s="440">
        <f t="shared" si="114"/>
        <v>1.2789769243681804E-14</v>
      </c>
      <c r="Z231" s="440">
        <f t="shared" si="114"/>
        <v>1.2789769243681804E-14</v>
      </c>
      <c r="AA231" s="440">
        <f t="shared" si="114"/>
        <v>1.2789769243681804E-14</v>
      </c>
      <c r="AB231" s="440">
        <f t="shared" si="114"/>
        <v>1.2789769243681804E-14</v>
      </c>
      <c r="AC231" s="440">
        <f t="shared" si="114"/>
        <v>1.2789769243681804E-14</v>
      </c>
      <c r="AD231" s="440">
        <f t="shared" si="114"/>
        <v>1.2789769243681804E-14</v>
      </c>
      <c r="AE231" s="440">
        <f t="shared" si="114"/>
        <v>1.2789769243681804E-14</v>
      </c>
      <c r="AF231" s="440">
        <f t="shared" si="114"/>
        <v>1.2789769243681804E-14</v>
      </c>
      <c r="AG231" s="440">
        <f t="shared" si="114"/>
        <v>1.2789769243681804E-14</v>
      </c>
      <c r="AH231" s="440">
        <f t="shared" si="114"/>
        <v>1.2789769243681804E-14</v>
      </c>
      <c r="AI231" s="440">
        <f t="shared" si="114"/>
        <v>1.2789769243681804E-14</v>
      </c>
      <c r="AJ231" s="440">
        <f t="shared" si="114"/>
        <v>1.2789769243681804E-14</v>
      </c>
      <c r="AK231" s="440">
        <f t="shared" si="114"/>
        <v>1.2789769243681804E-14</v>
      </c>
      <c r="AL231" s="440">
        <f t="shared" si="114"/>
        <v>1.2789769243681804E-14</v>
      </c>
      <c r="AM231" s="440">
        <f t="shared" si="114"/>
        <v>1.2789769243681804E-14</v>
      </c>
      <c r="AN231" s="440">
        <f t="shared" si="114"/>
        <v>1.2789769243681804E-14</v>
      </c>
      <c r="AO231" s="440">
        <f t="shared" si="114"/>
        <v>1.2789769243681804E-14</v>
      </c>
      <c r="AP231" s="440">
        <f t="shared" si="114"/>
        <v>1.2789769243681804E-14</v>
      </c>
      <c r="AQ231" s="440">
        <f t="shared" si="114"/>
        <v>1.2789769243681804E-14</v>
      </c>
      <c r="AR231" s="440">
        <f t="shared" si="114"/>
        <v>1.2789769243681804E-14</v>
      </c>
      <c r="AS231" s="440">
        <f t="shared" si="114"/>
        <v>1.2789769243681804E-14</v>
      </c>
      <c r="AT231" s="440">
        <f t="shared" si="114"/>
        <v>1.2789769243681804E-14</v>
      </c>
      <c r="AU231" s="440">
        <f t="shared" si="114"/>
        <v>1.2789769243681804E-14</v>
      </c>
      <c r="AV231" s="440">
        <f t="shared" si="114"/>
        <v>1.2789769243681804E-14</v>
      </c>
      <c r="AW231" s="440">
        <f t="shared" si="114"/>
        <v>1.2789769243681804E-14</v>
      </c>
      <c r="AX231" s="440">
        <f t="shared" si="114"/>
        <v>1.2789769243681804E-14</v>
      </c>
      <c r="AY231" s="440">
        <f t="shared" si="114"/>
        <v>1.2789769243681804E-14</v>
      </c>
      <c r="AZ231" s="440">
        <f t="shared" si="114"/>
        <v>1.2789769243681804E-14</v>
      </c>
      <c r="BA231" s="440">
        <f t="shared" si="114"/>
        <v>1.2789769243681804E-14</v>
      </c>
      <c r="BB231" s="441">
        <f t="shared" si="114"/>
        <v>1.2789769243681804E-14</v>
      </c>
    </row>
    <row r="232" spans="2:54" s="98" customFormat="1" hidden="1" outlineLevel="1">
      <c r="B232" s="448" t="s">
        <v>359</v>
      </c>
      <c r="C232" s="482"/>
      <c r="D232" s="442">
        <f>PMT($D$223,$D$221,$D$219)</f>
        <v>-129.50457496545667</v>
      </c>
      <c r="E232" s="442">
        <f>IF(E229&lt;1,0,+D232)</f>
        <v>-129.50457496545667</v>
      </c>
      <c r="F232" s="442">
        <f t="shared" ref="F232:N232" si="115">IF(F229&lt;1,0,+E232)</f>
        <v>-129.50457496545667</v>
      </c>
      <c r="G232" s="442">
        <f t="shared" si="115"/>
        <v>-129.50457496545667</v>
      </c>
      <c r="H232" s="442">
        <f t="shared" si="115"/>
        <v>-129.50457496545667</v>
      </c>
      <c r="I232" s="442">
        <f t="shared" si="115"/>
        <v>-129.50457496545667</v>
      </c>
      <c r="J232" s="442">
        <f t="shared" si="115"/>
        <v>-129.50457496545667</v>
      </c>
      <c r="K232" s="442">
        <f t="shared" si="115"/>
        <v>-129.50457496545667</v>
      </c>
      <c r="L232" s="442">
        <f t="shared" si="115"/>
        <v>-129.50457496545667</v>
      </c>
      <c r="M232" s="442">
        <f t="shared" si="115"/>
        <v>-129.50457496545667</v>
      </c>
      <c r="N232" s="442">
        <f t="shared" si="115"/>
        <v>0</v>
      </c>
      <c r="O232" s="442">
        <f>IF(O229&lt;1,0,+N232)</f>
        <v>0</v>
      </c>
      <c r="P232" s="442">
        <f t="shared" ref="P232:R232" si="116">IF(P229&lt;1,0,+O232)</f>
        <v>0</v>
      </c>
      <c r="Q232" s="442">
        <f t="shared" si="116"/>
        <v>0</v>
      </c>
      <c r="R232" s="442">
        <f t="shared" si="116"/>
        <v>0</v>
      </c>
      <c r="S232" s="442">
        <f>IF(S229&lt;1,0,+R232)</f>
        <v>0</v>
      </c>
      <c r="T232" s="442">
        <f t="shared" ref="T232:BB232" si="117">IF(T229&lt;1,0,+S232)</f>
        <v>0</v>
      </c>
      <c r="U232" s="442">
        <f t="shared" si="117"/>
        <v>0</v>
      </c>
      <c r="V232" s="442">
        <f t="shared" si="117"/>
        <v>0</v>
      </c>
      <c r="W232" s="442">
        <f t="shared" si="117"/>
        <v>0</v>
      </c>
      <c r="X232" s="442">
        <f t="shared" si="117"/>
        <v>0</v>
      </c>
      <c r="Y232" s="442">
        <f t="shared" si="117"/>
        <v>0</v>
      </c>
      <c r="Z232" s="442">
        <f t="shared" si="117"/>
        <v>0</v>
      </c>
      <c r="AA232" s="442">
        <f t="shared" si="117"/>
        <v>0</v>
      </c>
      <c r="AB232" s="442">
        <f t="shared" si="117"/>
        <v>0</v>
      </c>
      <c r="AC232" s="442">
        <f t="shared" si="117"/>
        <v>0</v>
      </c>
      <c r="AD232" s="442">
        <f t="shared" si="117"/>
        <v>0</v>
      </c>
      <c r="AE232" s="442">
        <f t="shared" si="117"/>
        <v>0</v>
      </c>
      <c r="AF232" s="442">
        <f t="shared" si="117"/>
        <v>0</v>
      </c>
      <c r="AG232" s="442">
        <f t="shared" si="117"/>
        <v>0</v>
      </c>
      <c r="AH232" s="442">
        <f t="shared" si="117"/>
        <v>0</v>
      </c>
      <c r="AI232" s="442">
        <f t="shared" si="117"/>
        <v>0</v>
      </c>
      <c r="AJ232" s="442">
        <f t="shared" si="117"/>
        <v>0</v>
      </c>
      <c r="AK232" s="442">
        <f t="shared" si="117"/>
        <v>0</v>
      </c>
      <c r="AL232" s="442">
        <f t="shared" si="117"/>
        <v>0</v>
      </c>
      <c r="AM232" s="442">
        <f t="shared" si="117"/>
        <v>0</v>
      </c>
      <c r="AN232" s="442">
        <f t="shared" si="117"/>
        <v>0</v>
      </c>
      <c r="AO232" s="442">
        <f t="shared" si="117"/>
        <v>0</v>
      </c>
      <c r="AP232" s="442">
        <f t="shared" si="117"/>
        <v>0</v>
      </c>
      <c r="AQ232" s="442">
        <f t="shared" si="117"/>
        <v>0</v>
      </c>
      <c r="AR232" s="442">
        <f t="shared" si="117"/>
        <v>0</v>
      </c>
      <c r="AS232" s="442">
        <f t="shared" si="117"/>
        <v>0</v>
      </c>
      <c r="AT232" s="442">
        <f t="shared" si="117"/>
        <v>0</v>
      </c>
      <c r="AU232" s="442">
        <f t="shared" si="117"/>
        <v>0</v>
      </c>
      <c r="AV232" s="442">
        <f t="shared" si="117"/>
        <v>0</v>
      </c>
      <c r="AW232" s="442">
        <f t="shared" si="117"/>
        <v>0</v>
      </c>
      <c r="AX232" s="442">
        <f t="shared" si="117"/>
        <v>0</v>
      </c>
      <c r="AY232" s="442">
        <f t="shared" si="117"/>
        <v>0</v>
      </c>
      <c r="AZ232" s="442">
        <f t="shared" si="117"/>
        <v>0</v>
      </c>
      <c r="BA232" s="442">
        <f t="shared" si="117"/>
        <v>0</v>
      </c>
      <c r="BB232" s="443">
        <f t="shared" si="117"/>
        <v>0</v>
      </c>
    </row>
    <row r="233" spans="2:54" hidden="1" outlineLevel="1"/>
    <row r="234" spans="2:54" hidden="1" outlineLevel="1">
      <c r="B234" s="486"/>
    </row>
    <row r="235" spans="2:54" collapsed="1"/>
  </sheetData>
  <mergeCells count="36">
    <mergeCell ref="C7:D7"/>
    <mergeCell ref="G7:H7"/>
    <mergeCell ref="J7:L7"/>
    <mergeCell ref="C5:D5"/>
    <mergeCell ref="G5:H5"/>
    <mergeCell ref="J5:M5"/>
    <mergeCell ref="G6:H6"/>
    <mergeCell ref="J6:L6"/>
    <mergeCell ref="C69:D69"/>
    <mergeCell ref="C70:D70"/>
    <mergeCell ref="B183:C183"/>
    <mergeCell ref="C8:D8"/>
    <mergeCell ref="J8:L8"/>
    <mergeCell ref="G9:H9"/>
    <mergeCell ref="J9:L9"/>
    <mergeCell ref="C10:D10"/>
    <mergeCell ref="J10:L10"/>
    <mergeCell ref="C12:D12"/>
    <mergeCell ref="B65:C65"/>
    <mergeCell ref="C66:D66"/>
    <mergeCell ref="C67:D67"/>
    <mergeCell ref="C68:D68"/>
    <mergeCell ref="F183:G183"/>
    <mergeCell ref="B185:C185"/>
    <mergeCell ref="F185:G185"/>
    <mergeCell ref="B221:C221"/>
    <mergeCell ref="F221:G221"/>
    <mergeCell ref="B187:C187"/>
    <mergeCell ref="B223:C223"/>
    <mergeCell ref="B201:C201"/>
    <mergeCell ref="F201:G201"/>
    <mergeCell ref="B203:C203"/>
    <mergeCell ref="F203:G203"/>
    <mergeCell ref="B205:C205"/>
    <mergeCell ref="B219:C219"/>
    <mergeCell ref="F219:G219"/>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7"/>
  <sheetViews>
    <sheetView zoomScale="70" zoomScaleNormal="70" workbookViewId="0">
      <selection activeCell="Z41" sqref="Z41"/>
    </sheetView>
  </sheetViews>
  <sheetFormatPr defaultRowHeight="15"/>
  <cols>
    <col min="2" max="2" width="37.85546875" customWidth="1"/>
    <col min="3" max="3" width="2.85546875" customWidth="1"/>
    <col min="4" max="4" width="20.140625" bestFit="1" customWidth="1"/>
    <col min="6" max="6" width="20.140625" bestFit="1" customWidth="1"/>
  </cols>
  <sheetData>
    <row r="1" spans="2:26" s="568" customFormat="1"/>
    <row r="2" spans="2:26" s="568" customFormat="1"/>
    <row r="3" spans="2:26" s="568" customFormat="1"/>
    <row r="4" spans="2:26" s="568" customFormat="1"/>
    <row r="5" spans="2:26" s="568" customFormat="1"/>
    <row r="6" spans="2:26" s="568" customFormat="1" ht="26.25">
      <c r="B6" s="567" t="s">
        <v>613</v>
      </c>
      <c r="C6" s="48"/>
      <c r="D6" s="48"/>
      <c r="E6" s="48"/>
      <c r="F6" s="48"/>
      <c r="G6" s="48"/>
      <c r="H6" s="48"/>
      <c r="I6" s="48"/>
      <c r="J6" s="48"/>
      <c r="K6" s="48"/>
      <c r="L6" s="48"/>
      <c r="M6" s="48"/>
      <c r="N6" s="48"/>
      <c r="O6" s="48"/>
      <c r="P6" s="48"/>
      <c r="Q6" s="48"/>
      <c r="R6" s="48"/>
      <c r="S6" s="48"/>
      <c r="T6" s="48"/>
      <c r="U6" s="48"/>
      <c r="V6" s="48"/>
      <c r="W6" s="48"/>
      <c r="X6" s="48"/>
      <c r="Y6" s="48"/>
      <c r="Z6" s="48"/>
    </row>
    <row r="7" spans="2:26">
      <c r="B7" s="668"/>
      <c r="C7" s="668"/>
      <c r="D7" s="668"/>
      <c r="E7" s="668"/>
      <c r="F7" s="668"/>
      <c r="G7" s="668"/>
      <c r="H7" s="668"/>
      <c r="I7" s="668"/>
      <c r="J7" s="668"/>
      <c r="K7" s="668"/>
      <c r="L7" s="668"/>
    </row>
    <row r="8" spans="2:26">
      <c r="B8" s="669" t="s">
        <v>614</v>
      </c>
      <c r="C8" s="668"/>
      <c r="D8" s="668" t="s">
        <v>710</v>
      </c>
      <c r="E8" s="668"/>
      <c r="F8" s="668"/>
      <c r="G8" s="668"/>
      <c r="H8" s="668"/>
      <c r="I8" s="668"/>
      <c r="J8" s="668"/>
      <c r="K8" s="668"/>
      <c r="L8" s="668"/>
    </row>
    <row r="9" spans="2:26">
      <c r="B9" s="669"/>
      <c r="C9" s="668"/>
      <c r="D9" s="668"/>
      <c r="E9" s="668"/>
      <c r="F9" s="668"/>
      <c r="G9" s="668"/>
      <c r="H9" s="668"/>
      <c r="I9" s="668"/>
      <c r="J9" s="668"/>
      <c r="K9" s="668"/>
      <c r="L9" s="668"/>
    </row>
    <row r="10" spans="2:26">
      <c r="B10" s="669" t="s">
        <v>616</v>
      </c>
      <c r="C10" s="668"/>
      <c r="D10" s="668" t="s">
        <v>615</v>
      </c>
      <c r="E10" s="668"/>
      <c r="F10" s="668"/>
      <c r="G10" s="668"/>
      <c r="H10" s="668"/>
      <c r="I10" s="668"/>
      <c r="J10" s="668"/>
      <c r="K10" s="668"/>
      <c r="L10" s="668"/>
    </row>
    <row r="11" spans="2:26">
      <c r="B11" s="669"/>
      <c r="C11" s="668"/>
      <c r="D11" s="668"/>
      <c r="E11" s="668"/>
      <c r="F11" s="668"/>
      <c r="G11" s="668"/>
      <c r="H11" s="668"/>
      <c r="I11" s="668"/>
      <c r="J11" s="668"/>
      <c r="K11" s="668"/>
      <c r="L11" s="668"/>
    </row>
    <row r="12" spans="2:26">
      <c r="B12" s="669" t="s">
        <v>617</v>
      </c>
      <c r="C12" s="668"/>
      <c r="D12" s="668" t="s">
        <v>615</v>
      </c>
      <c r="E12" s="668"/>
      <c r="F12" s="668"/>
      <c r="G12" s="668"/>
      <c r="H12" s="668"/>
      <c r="I12" s="668"/>
      <c r="J12" s="668"/>
      <c r="K12" s="668"/>
      <c r="L12" s="668"/>
    </row>
    <row r="13" spans="2:26">
      <c r="B13" s="669"/>
      <c r="C13" s="668"/>
      <c r="D13" s="668"/>
      <c r="E13" s="668"/>
      <c r="F13" s="668"/>
      <c r="G13" s="668"/>
      <c r="H13" s="668"/>
      <c r="I13" s="668"/>
      <c r="J13" s="668"/>
      <c r="K13" s="668"/>
      <c r="L13" s="668"/>
    </row>
    <row r="14" spans="2:26">
      <c r="B14" s="669" t="s">
        <v>618</v>
      </c>
      <c r="C14" s="668"/>
      <c r="D14" s="668" t="s">
        <v>619</v>
      </c>
      <c r="E14" s="668"/>
      <c r="F14" s="668"/>
      <c r="G14" s="668"/>
      <c r="H14" s="668"/>
      <c r="I14" s="668"/>
      <c r="J14" s="668"/>
      <c r="K14" s="668"/>
      <c r="L14" s="668"/>
    </row>
    <row r="15" spans="2:26">
      <c r="B15" s="669"/>
      <c r="C15" s="668"/>
      <c r="D15" s="668"/>
      <c r="E15" s="668"/>
      <c r="F15" s="668"/>
      <c r="G15" s="668"/>
      <c r="H15" s="668"/>
      <c r="I15" s="668"/>
      <c r="J15" s="668"/>
      <c r="K15" s="668"/>
      <c r="L15" s="668"/>
    </row>
    <row r="16" spans="2:26">
      <c r="B16" s="669" t="s">
        <v>620</v>
      </c>
      <c r="C16" s="668"/>
      <c r="D16" s="668" t="s">
        <v>621</v>
      </c>
      <c r="E16" s="668"/>
      <c r="F16" s="668"/>
      <c r="G16" s="668"/>
      <c r="H16" s="668"/>
      <c r="I16" s="668"/>
      <c r="J16" s="668"/>
      <c r="K16" s="668"/>
      <c r="L16" s="668"/>
    </row>
    <row r="17" spans="2:12">
      <c r="B17" s="669"/>
      <c r="C17" s="668"/>
      <c r="D17" s="668"/>
      <c r="E17" s="668"/>
      <c r="F17" s="668"/>
      <c r="G17" s="668"/>
      <c r="H17" s="668"/>
      <c r="I17" s="668"/>
      <c r="J17" s="668"/>
      <c r="K17" s="668"/>
      <c r="L17" s="668"/>
    </row>
    <row r="18" spans="2:12">
      <c r="B18" s="669" t="s">
        <v>709</v>
      </c>
      <c r="C18" s="668"/>
      <c r="D18" s="670" t="s">
        <v>655</v>
      </c>
      <c r="E18" s="668"/>
      <c r="F18" s="668"/>
      <c r="G18" s="668"/>
      <c r="H18" s="668"/>
      <c r="I18" s="668"/>
      <c r="J18" s="668"/>
      <c r="K18" s="668"/>
      <c r="L18" s="668"/>
    </row>
    <row r="19" spans="2:12">
      <c r="B19" s="1069" t="s">
        <v>708</v>
      </c>
      <c r="C19" s="668"/>
      <c r="D19" s="670"/>
      <c r="E19" s="668"/>
      <c r="F19" s="668"/>
      <c r="G19" s="668"/>
      <c r="H19" s="668"/>
      <c r="I19" s="668"/>
      <c r="J19" s="668"/>
      <c r="K19" s="668"/>
      <c r="L19" s="668"/>
    </row>
    <row r="20" spans="2:12">
      <c r="C20" s="668"/>
      <c r="D20" s="668"/>
      <c r="E20" s="668"/>
      <c r="F20" s="668"/>
      <c r="G20" s="668"/>
      <c r="H20" s="668"/>
      <c r="I20" s="668"/>
      <c r="J20" s="668"/>
      <c r="K20" s="668"/>
      <c r="L20" s="668"/>
    </row>
    <row r="21" spans="2:12">
      <c r="B21" s="1069"/>
      <c r="C21" s="668"/>
      <c r="D21" s="668"/>
      <c r="E21" s="668"/>
      <c r="F21" s="668"/>
      <c r="G21" s="668"/>
      <c r="H21" s="668"/>
      <c r="I21" s="668"/>
      <c r="J21" s="668"/>
      <c r="K21" s="668"/>
      <c r="L21" s="668"/>
    </row>
    <row r="22" spans="2:12">
      <c r="B22" s="669" t="s">
        <v>622</v>
      </c>
      <c r="C22" s="668"/>
      <c r="D22" s="668" t="s">
        <v>623</v>
      </c>
      <c r="E22" s="668"/>
      <c r="F22" s="668"/>
      <c r="G22" s="668"/>
      <c r="H22" s="668"/>
      <c r="I22" s="668"/>
      <c r="J22" s="668"/>
      <c r="K22" s="668"/>
      <c r="L22" s="668"/>
    </row>
    <row r="23" spans="2:12">
      <c r="B23" s="669"/>
      <c r="C23" s="668"/>
      <c r="D23" s="668" t="s">
        <v>624</v>
      </c>
      <c r="E23" s="668"/>
      <c r="F23" s="668"/>
      <c r="G23" s="668"/>
      <c r="H23" s="668"/>
      <c r="I23" s="668"/>
      <c r="J23" s="668"/>
      <c r="K23" s="668"/>
      <c r="L23" s="668"/>
    </row>
    <row r="24" spans="2:12">
      <c r="B24" s="669"/>
      <c r="C24" s="668"/>
      <c r="D24" s="668"/>
      <c r="E24" s="668"/>
      <c r="F24" s="668"/>
      <c r="G24" s="668"/>
      <c r="H24" s="668"/>
      <c r="I24" s="668"/>
      <c r="J24" s="668"/>
      <c r="K24" s="668"/>
      <c r="L24" s="668"/>
    </row>
    <row r="25" spans="2:12">
      <c r="B25" s="669" t="s">
        <v>625</v>
      </c>
      <c r="C25" s="668"/>
      <c r="D25" s="668" t="s">
        <v>626</v>
      </c>
      <c r="E25" s="668"/>
      <c r="F25" s="668"/>
      <c r="G25" s="668"/>
      <c r="H25" s="668"/>
      <c r="I25" s="668"/>
      <c r="J25" s="668"/>
      <c r="K25" s="668"/>
      <c r="L25" s="668"/>
    </row>
    <row r="26" spans="2:12">
      <c r="B26" s="669"/>
      <c r="C26" s="668"/>
      <c r="D26" s="668" t="s">
        <v>627</v>
      </c>
      <c r="E26" s="668"/>
      <c r="F26" s="668"/>
      <c r="G26" s="668"/>
      <c r="H26" s="668"/>
      <c r="I26" s="668"/>
      <c r="J26" s="668"/>
      <c r="K26" s="668"/>
      <c r="L26" s="668"/>
    </row>
    <row r="27" spans="2:12">
      <c r="B27" s="669"/>
      <c r="C27" s="668"/>
      <c r="D27" s="668"/>
      <c r="E27" s="668"/>
      <c r="F27" s="668"/>
      <c r="G27" s="668"/>
      <c r="H27" s="668"/>
      <c r="I27" s="668"/>
      <c r="J27" s="668"/>
      <c r="K27" s="668"/>
      <c r="L27" s="668"/>
    </row>
    <row r="28" spans="2:12">
      <c r="B28" s="669" t="s">
        <v>628</v>
      </c>
      <c r="C28" s="668"/>
      <c r="D28" s="668" t="s">
        <v>629</v>
      </c>
      <c r="E28" s="668"/>
      <c r="F28" s="668"/>
      <c r="G28" s="668"/>
      <c r="H28" s="668"/>
      <c r="I28" s="668"/>
      <c r="J28" s="668"/>
      <c r="K28" s="668"/>
      <c r="L28" s="668"/>
    </row>
    <row r="29" spans="2:12">
      <c r="B29" s="669"/>
      <c r="C29" s="668"/>
      <c r="D29" s="668"/>
      <c r="E29" s="668"/>
      <c r="F29" s="668"/>
      <c r="G29" s="668"/>
      <c r="H29" s="668"/>
      <c r="I29" s="668"/>
      <c r="J29" s="668"/>
      <c r="K29" s="668"/>
      <c r="L29" s="668"/>
    </row>
    <row r="30" spans="2:12">
      <c r="B30" s="669" t="s">
        <v>471</v>
      </c>
      <c r="C30" s="668"/>
      <c r="D30" s="668" t="s">
        <v>631</v>
      </c>
      <c r="E30" s="668"/>
      <c r="F30" s="668"/>
      <c r="G30" s="668"/>
      <c r="H30" s="668"/>
      <c r="I30" s="668"/>
      <c r="J30" s="668"/>
      <c r="K30" s="668"/>
      <c r="L30" s="668"/>
    </row>
    <row r="31" spans="2:12">
      <c r="B31" s="669"/>
      <c r="C31" s="668"/>
      <c r="D31" s="668"/>
      <c r="E31" s="668"/>
      <c r="F31" s="668"/>
      <c r="G31" s="668"/>
      <c r="H31" s="668"/>
      <c r="I31" s="668"/>
      <c r="J31" s="668"/>
      <c r="K31" s="668"/>
      <c r="L31" s="668"/>
    </row>
    <row r="32" spans="2:12">
      <c r="B32" s="669" t="s">
        <v>632</v>
      </c>
      <c r="C32" s="668"/>
      <c r="D32" s="668" t="s">
        <v>633</v>
      </c>
      <c r="E32" s="668"/>
      <c r="F32" s="668"/>
      <c r="G32" s="668"/>
      <c r="H32" s="668"/>
      <c r="I32" s="668"/>
      <c r="J32" s="668"/>
      <c r="K32" s="668"/>
      <c r="L32" s="668"/>
    </row>
    <row r="33" spans="2:13">
      <c r="B33" s="669"/>
      <c r="C33" s="668"/>
      <c r="D33" s="668"/>
      <c r="E33" s="668"/>
      <c r="F33" s="668"/>
      <c r="G33" s="668"/>
      <c r="H33" s="668"/>
      <c r="I33" s="668"/>
      <c r="J33" s="668"/>
      <c r="K33" s="668"/>
      <c r="L33" s="668"/>
    </row>
    <row r="34" spans="2:13">
      <c r="B34" s="669" t="s">
        <v>648</v>
      </c>
      <c r="C34" s="668"/>
      <c r="D34" s="670" t="s">
        <v>651</v>
      </c>
      <c r="E34" s="668"/>
      <c r="F34" s="668"/>
      <c r="G34" s="668"/>
      <c r="H34" s="668"/>
      <c r="I34" s="668"/>
      <c r="J34" s="668"/>
      <c r="K34" s="668"/>
      <c r="L34" s="668"/>
    </row>
    <row r="35" spans="2:13">
      <c r="B35" s="669"/>
      <c r="C35" s="668"/>
      <c r="D35" s="668"/>
      <c r="E35" s="668"/>
      <c r="F35" s="668"/>
      <c r="G35" s="668"/>
      <c r="H35" s="668"/>
      <c r="I35" s="668"/>
      <c r="J35" s="668"/>
      <c r="K35" s="668"/>
      <c r="L35" s="668"/>
    </row>
    <row r="36" spans="2:13">
      <c r="B36" s="669" t="s">
        <v>656</v>
      </c>
      <c r="C36" s="668"/>
      <c r="D36" s="670" t="s">
        <v>657</v>
      </c>
      <c r="E36" s="668"/>
      <c r="F36" s="668"/>
      <c r="G36" s="668"/>
      <c r="H36" s="668"/>
      <c r="I36" s="668"/>
      <c r="J36" s="668"/>
      <c r="K36" s="668"/>
      <c r="L36" s="668"/>
    </row>
    <row r="37" spans="2:13">
      <c r="B37" s="669"/>
      <c r="C37" s="668"/>
      <c r="D37" s="668"/>
      <c r="E37" s="668"/>
      <c r="F37" s="668"/>
      <c r="G37" s="668"/>
      <c r="H37" s="668"/>
      <c r="I37" s="668"/>
      <c r="J37" s="668"/>
      <c r="K37" s="668"/>
      <c r="L37" s="668"/>
    </row>
    <row r="38" spans="2:13">
      <c r="B38" s="669" t="s">
        <v>650</v>
      </c>
      <c r="C38" s="668"/>
      <c r="D38" s="670" t="s">
        <v>652</v>
      </c>
      <c r="E38" s="668"/>
      <c r="F38" s="668"/>
      <c r="G38" s="668"/>
      <c r="H38" s="668"/>
      <c r="I38" s="668"/>
      <c r="J38" s="668"/>
      <c r="K38" s="668"/>
      <c r="L38" s="668"/>
    </row>
    <row r="39" spans="2:13">
      <c r="B39" s="669"/>
      <c r="C39" s="668"/>
      <c r="D39" s="671"/>
      <c r="E39" s="668"/>
      <c r="F39" s="668"/>
      <c r="G39" s="668"/>
      <c r="H39" s="668"/>
      <c r="I39" s="668"/>
      <c r="J39" s="668"/>
      <c r="K39" s="668"/>
      <c r="L39" s="668"/>
    </row>
    <row r="40" spans="2:13">
      <c r="B40" s="669" t="s">
        <v>653</v>
      </c>
      <c r="C40" s="668"/>
      <c r="D40" s="1693" t="s">
        <v>654</v>
      </c>
      <c r="E40" s="1693"/>
      <c r="F40" s="1693"/>
      <c r="G40" s="1693"/>
      <c r="H40" s="1693"/>
      <c r="I40" s="1693"/>
      <c r="J40" s="1693"/>
      <c r="K40" s="1693"/>
      <c r="L40" s="1693"/>
      <c r="M40" s="1693"/>
    </row>
    <row r="41" spans="2:13" ht="36" customHeight="1">
      <c r="B41" s="669"/>
      <c r="C41" s="668"/>
      <c r="D41" s="1693"/>
      <c r="E41" s="1693"/>
      <c r="F41" s="1693"/>
      <c r="G41" s="1693"/>
      <c r="H41" s="1693"/>
      <c r="I41" s="1693"/>
      <c r="J41" s="1693"/>
      <c r="K41" s="1693"/>
      <c r="L41" s="1693"/>
      <c r="M41" s="1693"/>
    </row>
    <row r="42" spans="2:13">
      <c r="B42" s="669"/>
      <c r="C42" s="668"/>
      <c r="D42" s="668"/>
      <c r="E42" s="668"/>
      <c r="F42" s="668"/>
      <c r="G42" s="668"/>
      <c r="H42" s="668"/>
      <c r="I42" s="668"/>
      <c r="J42" s="668"/>
      <c r="K42" s="668"/>
      <c r="L42" s="668"/>
    </row>
    <row r="43" spans="2:13">
      <c r="B43" s="669" t="s">
        <v>658</v>
      </c>
      <c r="C43" s="668"/>
      <c r="D43" s="670" t="s">
        <v>659</v>
      </c>
      <c r="E43" s="668"/>
      <c r="F43" s="668"/>
      <c r="G43" s="668"/>
      <c r="H43" s="668"/>
      <c r="I43" s="668"/>
      <c r="J43" s="668"/>
      <c r="K43" s="668"/>
      <c r="L43" s="668"/>
    </row>
    <row r="44" spans="2:13">
      <c r="B44" s="669"/>
      <c r="C44" s="668"/>
      <c r="D44" s="668"/>
      <c r="E44" s="668"/>
      <c r="F44" s="668"/>
      <c r="G44" s="668"/>
      <c r="H44" s="668"/>
      <c r="I44" s="668"/>
      <c r="J44" s="668"/>
      <c r="K44" s="668"/>
      <c r="L44" s="668"/>
    </row>
    <row r="45" spans="2:13">
      <c r="B45" s="669"/>
      <c r="C45" s="668"/>
      <c r="D45" s="668"/>
      <c r="E45" s="668"/>
      <c r="F45" s="668"/>
      <c r="G45" s="668"/>
      <c r="H45" s="668"/>
      <c r="I45" s="668"/>
      <c r="J45" s="668"/>
      <c r="K45" s="668"/>
      <c r="L45" s="668"/>
    </row>
    <row r="46" spans="2:13">
      <c r="B46" s="483"/>
    </row>
    <row r="47" spans="2:13">
      <c r="B47" s="483"/>
    </row>
  </sheetData>
  <mergeCells count="1">
    <mergeCell ref="D40:M4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B3:BK106"/>
  <sheetViews>
    <sheetView zoomScale="70" zoomScaleNormal="70" workbookViewId="0">
      <pane xSplit="3" ySplit="9" topLeftCell="D10" activePane="bottomRight" state="frozen"/>
      <selection activeCell="E106" sqref="E106:BK106"/>
      <selection pane="topRight" activeCell="E106" sqref="E106:BK106"/>
      <selection pane="bottomLeft" activeCell="E106" sqref="E106:BK106"/>
      <selection pane="bottomRight" activeCell="R23" sqref="R23"/>
    </sheetView>
  </sheetViews>
  <sheetFormatPr defaultRowHeight="15"/>
  <cols>
    <col min="2" max="2" width="42.28515625" customWidth="1"/>
    <col min="3" max="3" width="2.5703125" customWidth="1"/>
    <col min="4" max="63" width="17.7109375" customWidth="1"/>
  </cols>
  <sheetData>
    <row r="3" spans="2:63" ht="21">
      <c r="B3" s="12" t="s">
        <v>582</v>
      </c>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row>
    <row r="5" spans="2:63">
      <c r="D5" t="s">
        <v>333</v>
      </c>
    </row>
    <row r="7" spans="2:63" ht="15.75" thickBot="1"/>
    <row r="8" spans="2:63" ht="16.5" thickTop="1" thickBot="1">
      <c r="D8" s="14">
        <f>'Investment Appraisal (3)'!C5</f>
        <v>2017</v>
      </c>
      <c r="E8" s="14">
        <f>D8+1</f>
        <v>2018</v>
      </c>
      <c r="F8" s="14">
        <f t="shared" ref="F8:BK8" si="0">E8+1</f>
        <v>2019</v>
      </c>
      <c r="G8" s="14">
        <f t="shared" si="0"/>
        <v>2020</v>
      </c>
      <c r="H8" s="14">
        <f t="shared" si="0"/>
        <v>2021</v>
      </c>
      <c r="I8" s="14">
        <f t="shared" si="0"/>
        <v>2022</v>
      </c>
      <c r="J8" s="14">
        <f t="shared" si="0"/>
        <v>2023</v>
      </c>
      <c r="K8" s="14">
        <f t="shared" si="0"/>
        <v>2024</v>
      </c>
      <c r="L8" s="14">
        <f t="shared" si="0"/>
        <v>2025</v>
      </c>
      <c r="M8" s="14">
        <f t="shared" si="0"/>
        <v>2026</v>
      </c>
      <c r="N8" s="14">
        <f t="shared" si="0"/>
        <v>2027</v>
      </c>
      <c r="O8" s="14">
        <f t="shared" si="0"/>
        <v>2028</v>
      </c>
      <c r="P8" s="14">
        <f t="shared" si="0"/>
        <v>2029</v>
      </c>
      <c r="Q8" s="14">
        <f t="shared" si="0"/>
        <v>2030</v>
      </c>
      <c r="R8" s="14">
        <f t="shared" si="0"/>
        <v>2031</v>
      </c>
      <c r="S8" s="14">
        <f t="shared" si="0"/>
        <v>2032</v>
      </c>
      <c r="T8" s="14">
        <f t="shared" si="0"/>
        <v>2033</v>
      </c>
      <c r="U8" s="14">
        <f t="shared" si="0"/>
        <v>2034</v>
      </c>
      <c r="V8" s="14">
        <f t="shared" si="0"/>
        <v>2035</v>
      </c>
      <c r="W8" s="14">
        <f t="shared" si="0"/>
        <v>2036</v>
      </c>
      <c r="X8" s="14">
        <f t="shared" si="0"/>
        <v>2037</v>
      </c>
      <c r="Y8" s="14">
        <f t="shared" si="0"/>
        <v>2038</v>
      </c>
      <c r="Z8" s="14">
        <f t="shared" si="0"/>
        <v>2039</v>
      </c>
      <c r="AA8" s="14">
        <f t="shared" si="0"/>
        <v>2040</v>
      </c>
      <c r="AB8" s="14">
        <f t="shared" si="0"/>
        <v>2041</v>
      </c>
      <c r="AC8" s="14">
        <f t="shared" si="0"/>
        <v>2042</v>
      </c>
      <c r="AD8" s="14">
        <f t="shared" si="0"/>
        <v>2043</v>
      </c>
      <c r="AE8" s="14">
        <f t="shared" si="0"/>
        <v>2044</v>
      </c>
      <c r="AF8" s="14">
        <f t="shared" si="0"/>
        <v>2045</v>
      </c>
      <c r="AG8" s="14">
        <f t="shared" si="0"/>
        <v>2046</v>
      </c>
      <c r="AH8" s="14">
        <f t="shared" si="0"/>
        <v>2047</v>
      </c>
      <c r="AI8" s="14">
        <f t="shared" si="0"/>
        <v>2048</v>
      </c>
      <c r="AJ8" s="14">
        <f t="shared" si="0"/>
        <v>2049</v>
      </c>
      <c r="AK8" s="14">
        <f t="shared" si="0"/>
        <v>2050</v>
      </c>
      <c r="AL8" s="14">
        <f t="shared" si="0"/>
        <v>2051</v>
      </c>
      <c r="AM8" s="14">
        <f t="shared" si="0"/>
        <v>2052</v>
      </c>
      <c r="AN8" s="14">
        <f t="shared" si="0"/>
        <v>2053</v>
      </c>
      <c r="AO8" s="14">
        <f t="shared" si="0"/>
        <v>2054</v>
      </c>
      <c r="AP8" s="14">
        <f t="shared" si="0"/>
        <v>2055</v>
      </c>
      <c r="AQ8" s="14">
        <f t="shared" si="0"/>
        <v>2056</v>
      </c>
      <c r="AR8" s="14">
        <f t="shared" si="0"/>
        <v>2057</v>
      </c>
      <c r="AS8" s="14">
        <f t="shared" si="0"/>
        <v>2058</v>
      </c>
      <c r="AT8" s="14">
        <f t="shared" si="0"/>
        <v>2059</v>
      </c>
      <c r="AU8" s="14">
        <f t="shared" si="0"/>
        <v>2060</v>
      </c>
      <c r="AV8" s="14">
        <f t="shared" si="0"/>
        <v>2061</v>
      </c>
      <c r="AW8" s="14">
        <f t="shared" si="0"/>
        <v>2062</v>
      </c>
      <c r="AX8" s="14">
        <f t="shared" si="0"/>
        <v>2063</v>
      </c>
      <c r="AY8" s="14">
        <f t="shared" si="0"/>
        <v>2064</v>
      </c>
      <c r="AZ8" s="14">
        <f t="shared" si="0"/>
        <v>2065</v>
      </c>
      <c r="BA8" s="14">
        <f t="shared" si="0"/>
        <v>2066</v>
      </c>
      <c r="BB8" s="14">
        <f t="shared" si="0"/>
        <v>2067</v>
      </c>
      <c r="BC8" s="14">
        <f t="shared" si="0"/>
        <v>2068</v>
      </c>
      <c r="BD8" s="14">
        <f t="shared" si="0"/>
        <v>2069</v>
      </c>
      <c r="BE8" s="14">
        <f t="shared" si="0"/>
        <v>2070</v>
      </c>
      <c r="BF8" s="14">
        <f t="shared" si="0"/>
        <v>2071</v>
      </c>
      <c r="BG8" s="14">
        <f t="shared" si="0"/>
        <v>2072</v>
      </c>
      <c r="BH8" s="14">
        <f t="shared" si="0"/>
        <v>2073</v>
      </c>
      <c r="BI8" s="14">
        <f t="shared" si="0"/>
        <v>2074</v>
      </c>
      <c r="BJ8" s="14">
        <f t="shared" si="0"/>
        <v>2075</v>
      </c>
      <c r="BK8" s="14">
        <f t="shared" si="0"/>
        <v>2076</v>
      </c>
    </row>
    <row r="9" spans="2:63" ht="15.75" thickTop="1">
      <c r="B9" s="367" t="s">
        <v>330</v>
      </c>
      <c r="D9" s="81">
        <f>HLOOKUP(D8,'Inflation Index'!$20:$25,3,FALSE)</f>
        <v>1.03</v>
      </c>
      <c r="E9" s="81">
        <f>HLOOKUP(E8,'Inflation Index'!$20:$25,3,FALSE)</f>
        <v>1.0609</v>
      </c>
      <c r="F9" s="81">
        <f>HLOOKUP(F8,'Inflation Index'!$20:$25,3,FALSE)</f>
        <v>1.092727</v>
      </c>
      <c r="G9" s="81">
        <f>HLOOKUP(G8,'Inflation Index'!$20:$25,3,FALSE)</f>
        <v>1.1255088099999999</v>
      </c>
      <c r="H9" s="81">
        <f>HLOOKUP(H8,'Inflation Index'!$20:$25,3,FALSE)</f>
        <v>1.1592740743000001</v>
      </c>
      <c r="I9" s="81">
        <f>HLOOKUP(I8,'Inflation Index'!$20:$25,3,FALSE)</f>
        <v>1.1940522965290001</v>
      </c>
      <c r="J9" s="81">
        <f>HLOOKUP(J8,'Inflation Index'!$20:$25,3,FALSE)</f>
        <v>1.22987386542487</v>
      </c>
      <c r="K9" s="81">
        <f>HLOOKUP(K8,'Inflation Index'!$20:$25,3,FALSE)</f>
        <v>1.2667700813876162</v>
      </c>
      <c r="L9" s="81">
        <f>HLOOKUP(L8,'Inflation Index'!$20:$25,3,FALSE)</f>
        <v>1.3047731838292447</v>
      </c>
      <c r="M9" s="81">
        <f>HLOOKUP(M8,'Inflation Index'!$20:$25,3,FALSE)</f>
        <v>1.3439163793441222</v>
      </c>
      <c r="N9" s="81">
        <f>HLOOKUP(N8,'Inflation Index'!$20:$25,3,FALSE)</f>
        <v>1.3842338707244459</v>
      </c>
      <c r="O9" s="81">
        <f>HLOOKUP(O8,'Inflation Index'!$20:$25,3,FALSE)</f>
        <v>1.4257608868461793</v>
      </c>
      <c r="P9" s="81">
        <f>HLOOKUP(P8,'Inflation Index'!$20:$25,3,FALSE)</f>
        <v>1.4685337134515646</v>
      </c>
      <c r="Q9" s="81">
        <f>HLOOKUP(Q8,'Inflation Index'!$20:$25,3,FALSE)</f>
        <v>1.5125897248551117</v>
      </c>
      <c r="R9" s="81">
        <f>HLOOKUP(R8,'Inflation Index'!$20:$25,3,FALSE)</f>
        <v>1.5579674166007649</v>
      </c>
      <c r="S9" s="81">
        <f>HLOOKUP(S8,'Inflation Index'!$20:$25,3,FALSE)</f>
        <v>1.6047064390987877</v>
      </c>
      <c r="T9" s="81">
        <f>HLOOKUP(T8,'Inflation Index'!$20:$25,3,FALSE)</f>
        <v>1.6528476322717514</v>
      </c>
      <c r="U9" s="81">
        <f>HLOOKUP(U8,'Inflation Index'!$20:$25,3,FALSE)</f>
        <v>1.7024330612399041</v>
      </c>
      <c r="V9" s="81">
        <f>HLOOKUP(V8,'Inflation Index'!$20:$25,3,FALSE)</f>
        <v>1.7535060530771012</v>
      </c>
      <c r="W9" s="81">
        <f>HLOOKUP(W8,'Inflation Index'!$20:$25,3,FALSE)</f>
        <v>1.8061112346694141</v>
      </c>
      <c r="X9" s="81">
        <f>HLOOKUP(X8,'Inflation Index'!$20:$25,3,FALSE)</f>
        <v>1.8602945717094965</v>
      </c>
      <c r="Y9" s="81">
        <f>HLOOKUP(Y8,'Inflation Index'!$20:$25,3,FALSE)</f>
        <v>1.9161034088607813</v>
      </c>
      <c r="Z9" s="81">
        <f>HLOOKUP(Z8,'Inflation Index'!$20:$25,3,FALSE)</f>
        <v>1.9735865111266051</v>
      </c>
      <c r="AA9" s="81">
        <f>HLOOKUP(AA8,'Inflation Index'!$20:$25,3,FALSE)</f>
        <v>2.0327941064604031</v>
      </c>
      <c r="AB9" s="81">
        <f>HLOOKUP(AB8,'Inflation Index'!$20:$25,3,FALSE)</f>
        <v>2.0937779296542152</v>
      </c>
      <c r="AC9" s="81">
        <f>HLOOKUP(AC8,'Inflation Index'!$20:$25,3,FALSE)</f>
        <v>2.1565912675438419</v>
      </c>
      <c r="AD9" s="81">
        <f>HLOOKUP(AD8,'Inflation Index'!$20:$25,3,FALSE)</f>
        <v>2.2212890055701573</v>
      </c>
      <c r="AE9" s="81">
        <f>HLOOKUP(AE8,'Inflation Index'!$20:$25,3,FALSE)</f>
        <v>2.287927675737262</v>
      </c>
      <c r="AF9" s="81">
        <f>HLOOKUP(AF8,'Inflation Index'!$20:$25,3,FALSE)</f>
        <v>2.35656550600938</v>
      </c>
      <c r="AG9" s="81">
        <f>HLOOKUP(AG8,'Inflation Index'!$20:$25,3,FALSE)</f>
        <v>2.4272624711896613</v>
      </c>
      <c r="AH9" s="81">
        <f>HLOOKUP(AH8,'Inflation Index'!$20:$25,3,FALSE)</f>
        <v>2.5000803453253511</v>
      </c>
      <c r="AI9" s="81">
        <f>HLOOKUP(AI8,'Inflation Index'!$20:$25,3,FALSE)</f>
        <v>2.5750827556851119</v>
      </c>
      <c r="AJ9" s="81">
        <f>HLOOKUP(AJ8,'Inflation Index'!$20:$25,3,FALSE)</f>
        <v>2.6523352383556653</v>
      </c>
      <c r="AK9" s="81">
        <f>HLOOKUP(AK8,'Inflation Index'!$20:$25,3,FALSE)</f>
        <v>2.7319052955063352</v>
      </c>
      <c r="AL9" s="81">
        <f>HLOOKUP(AL8,'Inflation Index'!$20:$25,3,FALSE)</f>
        <v>2.8138624543715252</v>
      </c>
      <c r="AM9" s="81">
        <f>HLOOKUP(AM8,'Inflation Index'!$20:$25,3,FALSE)</f>
        <v>2.8982783280026712</v>
      </c>
      <c r="AN9" s="81">
        <f>HLOOKUP(AN8,'Inflation Index'!$20:$25,3,FALSE)</f>
        <v>2.9852266778427516</v>
      </c>
      <c r="AO9" s="81">
        <f>HLOOKUP(AO8,'Inflation Index'!$20:$25,3,FALSE)</f>
        <v>3.0747834781780341</v>
      </c>
      <c r="AP9" s="81">
        <f>HLOOKUP(AP8,'Inflation Index'!$20:$25,3,FALSE)</f>
        <v>3.1670269825233754</v>
      </c>
      <c r="AQ9" s="81">
        <f>HLOOKUP(AQ8,'Inflation Index'!$20:$25,3,FALSE)</f>
        <v>3.2620377919990768</v>
      </c>
      <c r="AR9" s="81">
        <f>HLOOKUP(AR8,'Inflation Index'!$20:$25,3,FALSE)</f>
        <v>3.3598989257590488</v>
      </c>
      <c r="AS9" s="81">
        <f>HLOOKUP(AS8,'Inflation Index'!$20:$25,3,FALSE)</f>
        <v>3.4606958935318204</v>
      </c>
      <c r="AT9" s="81">
        <f>HLOOKUP(AT8,'Inflation Index'!$20:$25,3,FALSE)</f>
        <v>3.5645167703377751</v>
      </c>
      <c r="AU9" s="81">
        <f>HLOOKUP(AU8,'Inflation Index'!$20:$25,3,FALSE)</f>
        <v>3.6714522734479083</v>
      </c>
      <c r="AV9" s="81">
        <f>HLOOKUP(AV8,'Inflation Index'!$20:$25,3,FALSE)</f>
        <v>3.7815958416513458</v>
      </c>
      <c r="AW9" s="81">
        <f>HLOOKUP(AW8,'Inflation Index'!$20:$25,3,FALSE)</f>
        <v>3.895043716900886</v>
      </c>
      <c r="AX9" s="81">
        <f>HLOOKUP(AX8,'Inflation Index'!$20:$25,3,FALSE)</f>
        <v>4.0118950284079125</v>
      </c>
      <c r="AY9" s="81">
        <f>HLOOKUP(AY8,'Inflation Index'!$20:$25,3,FALSE)</f>
        <v>4.1322518792601501</v>
      </c>
      <c r="AZ9" s="81">
        <f>HLOOKUP(AZ8,'Inflation Index'!$20:$25,3,FALSE)</f>
        <v>4.2562194356379548</v>
      </c>
      <c r="BA9" s="81">
        <f>HLOOKUP(BA8,'Inflation Index'!$20:$25,3,FALSE)</f>
        <v>4.3839060187070942</v>
      </c>
      <c r="BB9" s="81">
        <f>HLOOKUP(BB8,'Inflation Index'!$20:$25,3,FALSE)</f>
        <v>4.5154231992683069</v>
      </c>
      <c r="BC9" s="81">
        <f>HLOOKUP(BC8,'Inflation Index'!$20:$25,3,FALSE)</f>
        <v>4.6508858952463559</v>
      </c>
      <c r="BD9" s="81">
        <f>HLOOKUP(BD8,'Inflation Index'!$20:$25,3,FALSE)</f>
        <v>4.7904124721037471</v>
      </c>
      <c r="BE9" s="81">
        <f>HLOOKUP(BE8,'Inflation Index'!$20:$25,3,FALSE)</f>
        <v>4.9341248462668599</v>
      </c>
      <c r="BF9" s="81">
        <f>HLOOKUP(BF8,'Inflation Index'!$20:$25,3,FALSE)</f>
        <v>5.0821485916548657</v>
      </c>
      <c r="BG9" s="81">
        <f>HLOOKUP(BG8,'Inflation Index'!$20:$25,3,FALSE)</f>
        <v>5.234613049404512</v>
      </c>
      <c r="BH9" s="81">
        <f>HLOOKUP(BH8,'Inflation Index'!$20:$25,3,FALSE)</f>
        <v>5.3916514408866476</v>
      </c>
      <c r="BI9" s="81">
        <f>HLOOKUP(BI8,'Inflation Index'!$20:$25,3,FALSE)</f>
        <v>5.5534009841132468</v>
      </c>
      <c r="BJ9" s="81">
        <f>HLOOKUP(BJ8,'Inflation Index'!$20:$25,3,FALSE)</f>
        <v>5.7200030136366449</v>
      </c>
      <c r="BK9" s="81">
        <f>HLOOKUP(BK8,'Inflation Index'!$20:$25,3,FALSE)</f>
        <v>5.8916031040457435</v>
      </c>
    </row>
    <row r="11" spans="2:63">
      <c r="B11" s="54" t="s">
        <v>166</v>
      </c>
      <c r="D11" s="239"/>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6"/>
    </row>
    <row r="12" spans="2:63" s="382" customFormat="1">
      <c r="B12" s="381" t="s">
        <v>167</v>
      </c>
      <c r="D12" s="383">
        <f>D19</f>
        <v>70</v>
      </c>
      <c r="E12" s="384">
        <f t="shared" ref="E12:BK12" si="1">E19</f>
        <v>86.1</v>
      </c>
      <c r="F12" s="384">
        <f t="shared" si="1"/>
        <v>88.252499999999984</v>
      </c>
      <c r="G12" s="384">
        <f t="shared" si="1"/>
        <v>90.458812499999965</v>
      </c>
      <c r="H12" s="384">
        <f t="shared" si="1"/>
        <v>92.720282812499974</v>
      </c>
      <c r="I12" s="384">
        <f t="shared" si="1"/>
        <v>95.038289882812464</v>
      </c>
      <c r="J12" s="384">
        <f t="shared" si="1"/>
        <v>97.414247129882767</v>
      </c>
      <c r="K12" s="384">
        <f t="shared" si="1"/>
        <v>99.849603308129801</v>
      </c>
      <c r="L12" s="384">
        <f t="shared" si="1"/>
        <v>102.34584339083304</v>
      </c>
      <c r="M12" s="384">
        <f t="shared" si="1"/>
        <v>104.90448947560387</v>
      </c>
      <c r="N12" s="384">
        <f t="shared" si="1"/>
        <v>107.52710171249394</v>
      </c>
      <c r="O12" s="384">
        <f t="shared" si="1"/>
        <v>110.21527925530629</v>
      </c>
      <c r="P12" s="384">
        <f t="shared" si="1"/>
        <v>112.97066123668893</v>
      </c>
      <c r="Q12" s="384">
        <f t="shared" si="1"/>
        <v>115.79492776760614</v>
      </c>
      <c r="R12" s="384">
        <f t="shared" si="1"/>
        <v>118.68980096179629</v>
      </c>
      <c r="S12" s="384">
        <f t="shared" si="1"/>
        <v>121.65704598584119</v>
      </c>
      <c r="T12" s="384">
        <f t="shared" si="1"/>
        <v>124.69847213548721</v>
      </c>
      <c r="U12" s="384">
        <f t="shared" si="1"/>
        <v>127.81593393887438</v>
      </c>
      <c r="V12" s="384">
        <f t="shared" si="1"/>
        <v>131.01133228734625</v>
      </c>
      <c r="W12" s="384">
        <f t="shared" si="1"/>
        <v>134.28661559452988</v>
      </c>
      <c r="X12" s="384">
        <f t="shared" si="1"/>
        <v>137.64378098439312</v>
      </c>
      <c r="Y12" s="384">
        <f t="shared" si="1"/>
        <v>141.08487550900293</v>
      </c>
      <c r="Z12" s="384">
        <f t="shared" si="1"/>
        <v>144.61199739672799</v>
      </c>
      <c r="AA12" s="384">
        <f t="shared" si="1"/>
        <v>148.22729733164616</v>
      </c>
      <c r="AB12" s="384">
        <f t="shared" si="1"/>
        <v>151.93297976493733</v>
      </c>
      <c r="AC12" s="384">
        <f t="shared" si="1"/>
        <v>155.73130425906072</v>
      </c>
      <c r="AD12" s="384">
        <f t="shared" si="1"/>
        <v>159.62458686553725</v>
      </c>
      <c r="AE12" s="384">
        <f t="shared" si="1"/>
        <v>163.61520153717566</v>
      </c>
      <c r="AF12" s="384">
        <f t="shared" si="1"/>
        <v>167.70558157560504</v>
      </c>
      <c r="AG12" s="384">
        <f t="shared" si="1"/>
        <v>171.89822111499515</v>
      </c>
      <c r="AH12" s="384">
        <f t="shared" si="1"/>
        <v>176.19567664287001</v>
      </c>
      <c r="AI12" s="384">
        <f t="shared" si="1"/>
        <v>180.60056855894177</v>
      </c>
      <c r="AJ12" s="384">
        <f t="shared" si="1"/>
        <v>185.11558277291527</v>
      </c>
      <c r="AK12" s="384">
        <f t="shared" si="1"/>
        <v>189.74347234223814</v>
      </c>
      <c r="AL12" s="384">
        <f t="shared" si="1"/>
        <v>194.48705915079407</v>
      </c>
      <c r="AM12" s="384">
        <f t="shared" si="1"/>
        <v>199.34923562956391</v>
      </c>
      <c r="AN12" s="384">
        <f t="shared" si="1"/>
        <v>204.33296652030299</v>
      </c>
      <c r="AO12" s="384">
        <f t="shared" si="1"/>
        <v>209.44129068331054</v>
      </c>
      <c r="AP12" s="384">
        <f t="shared" si="1"/>
        <v>214.67732295039329</v>
      </c>
      <c r="AQ12" s="384">
        <f t="shared" si="1"/>
        <v>220.0442560241531</v>
      </c>
      <c r="AR12" s="384">
        <f t="shared" si="1"/>
        <v>225.54536242475695</v>
      </c>
      <c r="AS12" s="384">
        <f t="shared" si="1"/>
        <v>231.18399648537587</v>
      </c>
      <c r="AT12" s="384">
        <f t="shared" si="1"/>
        <v>236.96359639751023</v>
      </c>
      <c r="AU12" s="384">
        <f t="shared" si="1"/>
        <v>242.88768630744795</v>
      </c>
      <c r="AV12" s="384">
        <f t="shared" si="1"/>
        <v>248.95987846513407</v>
      </c>
      <c r="AW12" s="384">
        <f t="shared" si="1"/>
        <v>255.18387542676243</v>
      </c>
      <c r="AX12" s="384">
        <f t="shared" si="1"/>
        <v>261.56347231243143</v>
      </c>
      <c r="AY12" s="384">
        <f t="shared" si="1"/>
        <v>268.10255912024223</v>
      </c>
      <c r="AZ12" s="384">
        <f t="shared" si="1"/>
        <v>274.80512309824826</v>
      </c>
      <c r="BA12" s="384">
        <f t="shared" si="1"/>
        <v>281.67525117570443</v>
      </c>
      <c r="BB12" s="384">
        <f t="shared" si="1"/>
        <v>288.71713245509704</v>
      </c>
      <c r="BC12" s="384">
        <f t="shared" si="1"/>
        <v>295.93506076647446</v>
      </c>
      <c r="BD12" s="384">
        <f t="shared" si="1"/>
        <v>303.33343728563625</v>
      </c>
      <c r="BE12" s="384">
        <f t="shared" si="1"/>
        <v>310.91677321777712</v>
      </c>
      <c r="BF12" s="384">
        <f t="shared" si="1"/>
        <v>318.6896925482215</v>
      </c>
      <c r="BG12" s="384">
        <f t="shared" si="1"/>
        <v>326.65693486192703</v>
      </c>
      <c r="BH12" s="384">
        <f t="shared" si="1"/>
        <v>334.82335823347512</v>
      </c>
      <c r="BI12" s="384">
        <f t="shared" si="1"/>
        <v>343.193942189312</v>
      </c>
      <c r="BJ12" s="384">
        <f t="shared" si="1"/>
        <v>351.77379074404473</v>
      </c>
      <c r="BK12" s="385">
        <f t="shared" si="1"/>
        <v>360.56813551264588</v>
      </c>
    </row>
    <row r="13" spans="2:63" s="382" customFormat="1">
      <c r="B13" s="386"/>
      <c r="D13" s="383"/>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384"/>
      <c r="BJ13" s="384"/>
      <c r="BK13" s="385"/>
    </row>
    <row r="14" spans="2:63" s="382" customFormat="1">
      <c r="B14" s="386" t="s">
        <v>168</v>
      </c>
      <c r="D14" s="383">
        <f>IFERROR('Inputs (3)'!F239,0)</f>
        <v>50</v>
      </c>
      <c r="E14" s="384">
        <f>IFERROR('Inputs (3)'!G239,0)</f>
        <v>51.249999999999993</v>
      </c>
      <c r="F14" s="384">
        <f>IFERROR('Inputs (3)'!H239,0)</f>
        <v>52.531249999999986</v>
      </c>
      <c r="G14" s="384">
        <f>IFERROR('Inputs (3)'!I239,0)</f>
        <v>53.844531249999982</v>
      </c>
      <c r="H14" s="384">
        <f>IFERROR('Inputs (3)'!J239,0)</f>
        <v>55.19064453124998</v>
      </c>
      <c r="I14" s="384">
        <f>IFERROR('Inputs (3)'!K239,0)</f>
        <v>56.570410644531222</v>
      </c>
      <c r="J14" s="384">
        <f>IFERROR('Inputs (3)'!L239,0)</f>
        <v>57.984670910644496</v>
      </c>
      <c r="K14" s="384">
        <f>IFERROR('Inputs (3)'!M239,0)</f>
        <v>59.434287683410602</v>
      </c>
      <c r="L14" s="384">
        <f>IFERROR('Inputs (3)'!N239,0)</f>
        <v>60.920144875495865</v>
      </c>
      <c r="M14" s="384">
        <f>IFERROR('Inputs (3)'!O239,0)</f>
        <v>62.443148497383255</v>
      </c>
      <c r="N14" s="384">
        <f>IFERROR('Inputs (3)'!P239,0)</f>
        <v>64.004227209817827</v>
      </c>
      <c r="O14" s="384">
        <f>IFERROR('Inputs (3)'!Q239,0)</f>
        <v>65.604332890063262</v>
      </c>
      <c r="P14" s="384">
        <f>IFERROR('Inputs (3)'!R239,0)</f>
        <v>67.24444121231484</v>
      </c>
      <c r="Q14" s="384">
        <f>IFERROR('Inputs (3)'!S239,0)</f>
        <v>68.9255522426227</v>
      </c>
      <c r="R14" s="384">
        <f>IFERROR('Inputs (3)'!T239,0)</f>
        <v>70.648691048688264</v>
      </c>
      <c r="S14" s="384">
        <f>IFERROR('Inputs (3)'!U239,0)</f>
        <v>72.414908324905468</v>
      </c>
      <c r="T14" s="384">
        <f>IFERROR('Inputs (3)'!V239,0)</f>
        <v>74.225281033028097</v>
      </c>
      <c r="U14" s="384">
        <f>IFERROR('Inputs (3)'!W239,0)</f>
        <v>76.080913058853795</v>
      </c>
      <c r="V14" s="384">
        <f>IFERROR('Inputs (3)'!X239,0)</f>
        <v>77.982935885325134</v>
      </c>
      <c r="W14" s="384">
        <f>IFERROR('Inputs (3)'!Y239,0)</f>
        <v>79.932509282458255</v>
      </c>
      <c r="X14" s="384">
        <f>IFERROR('Inputs (3)'!Z239,0)</f>
        <v>81.930822014519705</v>
      </c>
      <c r="Y14" s="384">
        <f>IFERROR('Inputs (3)'!AA239,0)</f>
        <v>83.979092564882691</v>
      </c>
      <c r="Z14" s="384">
        <f>IFERROR('Inputs (3)'!AB239,0)</f>
        <v>86.078569879004746</v>
      </c>
      <c r="AA14" s="384">
        <f>IFERROR('Inputs (3)'!AC239,0)</f>
        <v>88.230534125979858</v>
      </c>
      <c r="AB14" s="384">
        <f>IFERROR('Inputs (3)'!AD239,0)</f>
        <v>90.436297479129351</v>
      </c>
      <c r="AC14" s="384">
        <f>IFERROR('Inputs (3)'!AE239,0)</f>
        <v>92.69720491610758</v>
      </c>
      <c r="AD14" s="384">
        <f>IFERROR('Inputs (3)'!AF239,0)</f>
        <v>95.014635039010258</v>
      </c>
      <c r="AE14" s="384">
        <f>IFERROR('Inputs (3)'!AG239,0)</f>
        <v>97.390000914985507</v>
      </c>
      <c r="AF14" s="384">
        <f>IFERROR('Inputs (3)'!AH239,0)</f>
        <v>99.824750937860131</v>
      </c>
      <c r="AG14" s="384">
        <f>IFERROR('Inputs (3)'!AI239,0)</f>
        <v>102.32036971130663</v>
      </c>
      <c r="AH14" s="384">
        <f>IFERROR('Inputs (3)'!AJ239,0)</f>
        <v>104.87837895408929</v>
      </c>
      <c r="AI14" s="384">
        <f>IFERROR('Inputs (3)'!AK239,0)</f>
        <v>107.50033842794151</v>
      </c>
      <c r="AJ14" s="384">
        <f>IFERROR('Inputs (3)'!AL239,0)</f>
        <v>110.18784688864004</v>
      </c>
      <c r="AK14" s="384">
        <f>IFERROR('Inputs (3)'!AM239,0)</f>
        <v>112.94254306085602</v>
      </c>
      <c r="AL14" s="384">
        <f>IFERROR('Inputs (3)'!AN239,0)</f>
        <v>115.76610663737742</v>
      </c>
      <c r="AM14" s="384">
        <f>IFERROR('Inputs (3)'!AO239,0)</f>
        <v>118.66025930331185</v>
      </c>
      <c r="AN14" s="384">
        <f>IFERROR('Inputs (3)'!AP239,0)</f>
        <v>121.62676578589463</v>
      </c>
      <c r="AO14" s="384">
        <f>IFERROR('Inputs (3)'!AQ239,0)</f>
        <v>124.66743493054199</v>
      </c>
      <c r="AP14" s="384">
        <f>IFERROR('Inputs (3)'!AR239,0)</f>
        <v>127.78412080380552</v>
      </c>
      <c r="AQ14" s="384">
        <f>IFERROR('Inputs (3)'!AS239,0)</f>
        <v>130.97872382390065</v>
      </c>
      <c r="AR14" s="384">
        <f>IFERROR('Inputs (3)'!AT239,0)</f>
        <v>134.25319191949816</v>
      </c>
      <c r="AS14" s="384">
        <f>IFERROR('Inputs (3)'!AU239,0)</f>
        <v>137.60952171748562</v>
      </c>
      <c r="AT14" s="384">
        <f>IFERROR('Inputs (3)'!AV239,0)</f>
        <v>141.04975976042275</v>
      </c>
      <c r="AU14" s="384">
        <f>IFERROR('Inputs (3)'!AW239,0)</f>
        <v>144.57600375443329</v>
      </c>
      <c r="AV14" s="384">
        <f>IFERROR('Inputs (3)'!AX239,0)</f>
        <v>148.1904038482941</v>
      </c>
      <c r="AW14" s="384">
        <f>IFERROR('Inputs (3)'!AY239,0)</f>
        <v>151.89516394450143</v>
      </c>
      <c r="AX14" s="384">
        <f>IFERROR('Inputs (3)'!AZ239,0)</f>
        <v>155.69254304311394</v>
      </c>
      <c r="AY14" s="384">
        <f>IFERROR('Inputs (3)'!BA239,0)</f>
        <v>159.58485661919178</v>
      </c>
      <c r="AZ14" s="384">
        <f>IFERROR('Inputs (3)'!BB239,0)</f>
        <v>163.57447803467156</v>
      </c>
      <c r="BA14" s="384">
        <f>IFERROR('Inputs (3)'!BC239,0)</f>
        <v>167.66383998553835</v>
      </c>
      <c r="BB14" s="384">
        <f>IFERROR('Inputs (3)'!BD239,0)</f>
        <v>171.8554359851768</v>
      </c>
      <c r="BC14" s="384">
        <f>IFERROR('Inputs (3)'!BE239,0)</f>
        <v>176.1518218848062</v>
      </c>
      <c r="BD14" s="384">
        <f>IFERROR('Inputs (3)'!BF239,0)</f>
        <v>180.55561743192632</v>
      </c>
      <c r="BE14" s="384">
        <f>IFERROR('Inputs (3)'!BG239,0)</f>
        <v>185.06950786772447</v>
      </c>
      <c r="BF14" s="384">
        <f>IFERROR('Inputs (3)'!BH239,0)</f>
        <v>189.69624556441755</v>
      </c>
      <c r="BG14" s="384">
        <f>IFERROR('Inputs (3)'!BI239,0)</f>
        <v>194.43865170352797</v>
      </c>
      <c r="BH14" s="384">
        <f>IFERROR('Inputs (3)'!BJ239,0)</f>
        <v>199.29961799611615</v>
      </c>
      <c r="BI14" s="384">
        <f>IFERROR('Inputs (3)'!BK239,0)</f>
        <v>204.28210844601904</v>
      </c>
      <c r="BJ14" s="384">
        <f>IFERROR('Inputs (3)'!BL239,0)</f>
        <v>209.3891611571695</v>
      </c>
      <c r="BK14" s="385">
        <f>IFERROR('Inputs (3)'!BM239,0)</f>
        <v>214.62389018609872</v>
      </c>
    </row>
    <row r="15" spans="2:63" s="382" customFormat="1">
      <c r="B15" s="386" t="s">
        <v>169</v>
      </c>
      <c r="D15" s="383">
        <f>IFERROR('Inputs (3)'!F240,0)</f>
        <v>10</v>
      </c>
      <c r="E15" s="384">
        <f>IFERROR('Inputs (3)'!G240,0)</f>
        <v>10.25</v>
      </c>
      <c r="F15" s="384">
        <f>IFERROR('Inputs (3)'!H240,0)</f>
        <v>10.50625</v>
      </c>
      <c r="G15" s="384">
        <f>IFERROR('Inputs (3)'!I240,0)</f>
        <v>10.768906249999999</v>
      </c>
      <c r="H15" s="384">
        <f>IFERROR('Inputs (3)'!J240,0)</f>
        <v>11.038128906249998</v>
      </c>
      <c r="I15" s="384">
        <f>IFERROR('Inputs (3)'!K240,0)</f>
        <v>11.314082128906247</v>
      </c>
      <c r="J15" s="384">
        <f>IFERROR('Inputs (3)'!L240,0)</f>
        <v>11.596934182128901</v>
      </c>
      <c r="K15" s="384">
        <f>IFERROR('Inputs (3)'!M240,0)</f>
        <v>11.886857536682122</v>
      </c>
      <c r="L15" s="384">
        <f>IFERROR('Inputs (3)'!N240,0)</f>
        <v>12.184028975099174</v>
      </c>
      <c r="M15" s="384">
        <f>IFERROR('Inputs (3)'!O240,0)</f>
        <v>12.488629699476652</v>
      </c>
      <c r="N15" s="384">
        <f>IFERROR('Inputs (3)'!P240,0)</f>
        <v>12.800845441963567</v>
      </c>
      <c r="O15" s="384">
        <f>IFERROR('Inputs (3)'!Q240,0)</f>
        <v>13.120866578012652</v>
      </c>
      <c r="P15" s="384">
        <f>IFERROR('Inputs (3)'!R240,0)</f>
        <v>13.448888242462969</v>
      </c>
      <c r="Q15" s="384">
        <f>IFERROR('Inputs (3)'!S240,0)</f>
        <v>13.785110448524541</v>
      </c>
      <c r="R15" s="384">
        <f>IFERROR('Inputs (3)'!T240,0)</f>
        <v>14.129738209737653</v>
      </c>
      <c r="S15" s="384">
        <f>IFERROR('Inputs (3)'!U240,0)</f>
        <v>14.482981664981095</v>
      </c>
      <c r="T15" s="384">
        <f>IFERROR('Inputs (3)'!V240,0)</f>
        <v>14.845056206605619</v>
      </c>
      <c r="U15" s="384">
        <f>IFERROR('Inputs (3)'!W240,0)</f>
        <v>15.21618261177076</v>
      </c>
      <c r="V15" s="384">
        <f>IFERROR('Inputs (3)'!X240,0)</f>
        <v>15.596587177065027</v>
      </c>
      <c r="W15" s="384">
        <f>IFERROR('Inputs (3)'!Y240,0)</f>
        <v>15.986501856491651</v>
      </c>
      <c r="X15" s="384">
        <f>IFERROR('Inputs (3)'!Z240,0)</f>
        <v>16.38616440290394</v>
      </c>
      <c r="Y15" s="384">
        <f>IFERROR('Inputs (3)'!AA240,0)</f>
        <v>16.795818512976538</v>
      </c>
      <c r="Z15" s="384">
        <f>IFERROR('Inputs (3)'!AB240,0)</f>
        <v>17.215713975800949</v>
      </c>
      <c r="AA15" s="384">
        <f>IFERROR('Inputs (3)'!AC240,0)</f>
        <v>17.646106825195972</v>
      </c>
      <c r="AB15" s="384">
        <f>IFERROR('Inputs (3)'!AD240,0)</f>
        <v>18.087259495825872</v>
      </c>
      <c r="AC15" s="384">
        <f>IFERROR('Inputs (3)'!AE240,0)</f>
        <v>18.539440983221517</v>
      </c>
      <c r="AD15" s="384">
        <f>IFERROR('Inputs (3)'!AF240,0)</f>
        <v>19.002927007802054</v>
      </c>
      <c r="AE15" s="384">
        <f>IFERROR('Inputs (3)'!AG240,0)</f>
        <v>19.478000182997103</v>
      </c>
      <c r="AF15" s="384">
        <f>IFERROR('Inputs (3)'!AH240,0)</f>
        <v>19.964950187572029</v>
      </c>
      <c r="AG15" s="384">
        <f>IFERROR('Inputs (3)'!AI240,0)</f>
        <v>20.464073942261329</v>
      </c>
      <c r="AH15" s="384">
        <f>IFERROR('Inputs (3)'!AJ240,0)</f>
        <v>20.97567579081786</v>
      </c>
      <c r="AI15" s="384">
        <f>IFERROR('Inputs (3)'!AK240,0)</f>
        <v>21.500067685588306</v>
      </c>
      <c r="AJ15" s="384">
        <f>IFERROR('Inputs (3)'!AL240,0)</f>
        <v>22.037569377728012</v>
      </c>
      <c r="AK15" s="384">
        <f>IFERROR('Inputs (3)'!AM240,0)</f>
        <v>22.588508612171211</v>
      </c>
      <c r="AL15" s="384">
        <f>IFERROR('Inputs (3)'!AN240,0)</f>
        <v>23.153221327475489</v>
      </c>
      <c r="AM15" s="384">
        <f>IFERROR('Inputs (3)'!AO240,0)</f>
        <v>23.732051860662374</v>
      </c>
      <c r="AN15" s="384">
        <f>IFERROR('Inputs (3)'!AP240,0)</f>
        <v>24.325353157178931</v>
      </c>
      <c r="AO15" s="384">
        <f>IFERROR('Inputs (3)'!AQ240,0)</f>
        <v>24.933486986108402</v>
      </c>
      <c r="AP15" s="384">
        <f>IFERROR('Inputs (3)'!AR240,0)</f>
        <v>25.55682416076111</v>
      </c>
      <c r="AQ15" s="384">
        <f>IFERROR('Inputs (3)'!AS240,0)</f>
        <v>26.195744764780134</v>
      </c>
      <c r="AR15" s="384">
        <f>IFERROR('Inputs (3)'!AT240,0)</f>
        <v>26.850638383899639</v>
      </c>
      <c r="AS15" s="384">
        <f>IFERROR('Inputs (3)'!AU240,0)</f>
        <v>27.52190434349713</v>
      </c>
      <c r="AT15" s="384">
        <f>IFERROR('Inputs (3)'!AV240,0)</f>
        <v>28.209951952084555</v>
      </c>
      <c r="AU15" s="384">
        <f>IFERROR('Inputs (3)'!AW240,0)</f>
        <v>28.915200750886662</v>
      </c>
      <c r="AV15" s="384">
        <f>IFERROR('Inputs (3)'!AX240,0)</f>
        <v>29.638080769658824</v>
      </c>
      <c r="AW15" s="384">
        <f>IFERROR('Inputs (3)'!AY240,0)</f>
        <v>30.379032788900293</v>
      </c>
      <c r="AX15" s="384">
        <f>IFERROR('Inputs (3)'!AZ240,0)</f>
        <v>31.138508608622796</v>
      </c>
      <c r="AY15" s="384">
        <f>IFERROR('Inputs (3)'!BA240,0)</f>
        <v>31.916971323838364</v>
      </c>
      <c r="AZ15" s="384">
        <f>IFERROR('Inputs (3)'!BB240,0)</f>
        <v>32.71489560693432</v>
      </c>
      <c r="BA15" s="384">
        <f>IFERROR('Inputs (3)'!BC240,0)</f>
        <v>33.532767997107676</v>
      </c>
      <c r="BB15" s="384">
        <f>IFERROR('Inputs (3)'!BD240,0)</f>
        <v>34.371087197035365</v>
      </c>
      <c r="BC15" s="384">
        <f>IFERROR('Inputs (3)'!BE240,0)</f>
        <v>35.230364376961248</v>
      </c>
      <c r="BD15" s="384">
        <f>IFERROR('Inputs (3)'!BF240,0)</f>
        <v>36.111123486385274</v>
      </c>
      <c r="BE15" s="384">
        <f>IFERROR('Inputs (3)'!BG240,0)</f>
        <v>37.013901573544906</v>
      </c>
      <c r="BF15" s="384">
        <f>IFERROR('Inputs (3)'!BH240,0)</f>
        <v>37.939249112883523</v>
      </c>
      <c r="BG15" s="384">
        <f>IFERROR('Inputs (3)'!BI240,0)</f>
        <v>38.887730340705609</v>
      </c>
      <c r="BH15" s="384">
        <f>IFERROR('Inputs (3)'!BJ240,0)</f>
        <v>39.859923599223244</v>
      </c>
      <c r="BI15" s="384">
        <f>IFERROR('Inputs (3)'!BK240,0)</f>
        <v>40.85642168920382</v>
      </c>
      <c r="BJ15" s="384">
        <f>IFERROR('Inputs (3)'!BL240,0)</f>
        <v>41.877832231433914</v>
      </c>
      <c r="BK15" s="385">
        <f>IFERROR('Inputs (3)'!BM240,0)</f>
        <v>42.92477803721976</v>
      </c>
    </row>
    <row r="16" spans="2:63" s="382" customFormat="1">
      <c r="B16" s="387" t="s">
        <v>170</v>
      </c>
      <c r="D16" s="388">
        <f>D14+D15</f>
        <v>60</v>
      </c>
      <c r="E16" s="389">
        <f t="shared" ref="E16:BK16" si="2">E14+E15</f>
        <v>61.499999999999993</v>
      </c>
      <c r="F16" s="389">
        <f t="shared" si="2"/>
        <v>63.037499999999987</v>
      </c>
      <c r="G16" s="389">
        <f t="shared" si="2"/>
        <v>64.613437499999975</v>
      </c>
      <c r="H16" s="389">
        <f t="shared" si="2"/>
        <v>66.228773437499981</v>
      </c>
      <c r="I16" s="389">
        <f t="shared" si="2"/>
        <v>67.884492773437472</v>
      </c>
      <c r="J16" s="389">
        <f t="shared" si="2"/>
        <v>69.581605092773401</v>
      </c>
      <c r="K16" s="389">
        <f t="shared" si="2"/>
        <v>71.321145220092717</v>
      </c>
      <c r="L16" s="389">
        <f t="shared" si="2"/>
        <v>73.104173850595032</v>
      </c>
      <c r="M16" s="389">
        <f t="shared" si="2"/>
        <v>74.931778196859909</v>
      </c>
      <c r="N16" s="389">
        <f t="shared" si="2"/>
        <v>76.805072651781387</v>
      </c>
      <c r="O16" s="389">
        <f t="shared" si="2"/>
        <v>78.725199468075914</v>
      </c>
      <c r="P16" s="389">
        <f t="shared" si="2"/>
        <v>80.69332945477781</v>
      </c>
      <c r="Q16" s="389">
        <f t="shared" si="2"/>
        <v>82.710662691147235</v>
      </c>
      <c r="R16" s="389">
        <f t="shared" si="2"/>
        <v>84.778429258425916</v>
      </c>
      <c r="S16" s="389">
        <f t="shared" si="2"/>
        <v>86.897889989886565</v>
      </c>
      <c r="T16" s="389">
        <f t="shared" si="2"/>
        <v>89.070337239633716</v>
      </c>
      <c r="U16" s="389">
        <f t="shared" si="2"/>
        <v>91.297095670624557</v>
      </c>
      <c r="V16" s="389">
        <f t="shared" si="2"/>
        <v>93.579523062390166</v>
      </c>
      <c r="W16" s="389">
        <f t="shared" si="2"/>
        <v>95.919011138949912</v>
      </c>
      <c r="X16" s="389">
        <f t="shared" si="2"/>
        <v>98.316986417423649</v>
      </c>
      <c r="Y16" s="389">
        <f t="shared" si="2"/>
        <v>100.77491107785923</v>
      </c>
      <c r="Z16" s="389">
        <f t="shared" si="2"/>
        <v>103.2942838548057</v>
      </c>
      <c r="AA16" s="389">
        <f t="shared" si="2"/>
        <v>105.87664095117583</v>
      </c>
      <c r="AB16" s="389">
        <f t="shared" si="2"/>
        <v>108.52355697495523</v>
      </c>
      <c r="AC16" s="389">
        <f t="shared" si="2"/>
        <v>111.23664589932909</v>
      </c>
      <c r="AD16" s="389">
        <f t="shared" si="2"/>
        <v>114.01756204681232</v>
      </c>
      <c r="AE16" s="389">
        <f t="shared" si="2"/>
        <v>116.86800109798261</v>
      </c>
      <c r="AF16" s="389">
        <f t="shared" si="2"/>
        <v>119.78970112543216</v>
      </c>
      <c r="AG16" s="389">
        <f t="shared" si="2"/>
        <v>122.78444365356796</v>
      </c>
      <c r="AH16" s="389">
        <f t="shared" si="2"/>
        <v>125.85405474490715</v>
      </c>
      <c r="AI16" s="389">
        <f t="shared" si="2"/>
        <v>129.00040611352983</v>
      </c>
      <c r="AJ16" s="389">
        <f t="shared" si="2"/>
        <v>132.22541626636806</v>
      </c>
      <c r="AK16" s="389">
        <f t="shared" si="2"/>
        <v>135.53105167302724</v>
      </c>
      <c r="AL16" s="389">
        <f t="shared" si="2"/>
        <v>138.9193279648529</v>
      </c>
      <c r="AM16" s="389">
        <f t="shared" si="2"/>
        <v>142.39231116397423</v>
      </c>
      <c r="AN16" s="389">
        <f t="shared" si="2"/>
        <v>145.95211894307357</v>
      </c>
      <c r="AO16" s="389">
        <f t="shared" si="2"/>
        <v>149.60092191665038</v>
      </c>
      <c r="AP16" s="389">
        <f t="shared" si="2"/>
        <v>153.34094496456663</v>
      </c>
      <c r="AQ16" s="389">
        <f t="shared" si="2"/>
        <v>157.17446858868078</v>
      </c>
      <c r="AR16" s="389">
        <f t="shared" si="2"/>
        <v>161.10383030339781</v>
      </c>
      <c r="AS16" s="389">
        <f t="shared" si="2"/>
        <v>165.13142606098276</v>
      </c>
      <c r="AT16" s="389">
        <f t="shared" si="2"/>
        <v>169.25971171250731</v>
      </c>
      <c r="AU16" s="389">
        <f t="shared" si="2"/>
        <v>173.49120450531996</v>
      </c>
      <c r="AV16" s="389">
        <f t="shared" si="2"/>
        <v>177.82848461795291</v>
      </c>
      <c r="AW16" s="389">
        <f t="shared" si="2"/>
        <v>182.27419673340174</v>
      </c>
      <c r="AX16" s="389">
        <f t="shared" si="2"/>
        <v>186.83105165173674</v>
      </c>
      <c r="AY16" s="389">
        <f t="shared" si="2"/>
        <v>191.50182794303015</v>
      </c>
      <c r="AZ16" s="389">
        <f t="shared" si="2"/>
        <v>196.28937364160589</v>
      </c>
      <c r="BA16" s="389">
        <f t="shared" si="2"/>
        <v>201.19660798264601</v>
      </c>
      <c r="BB16" s="389">
        <f t="shared" si="2"/>
        <v>206.22652318221216</v>
      </c>
      <c r="BC16" s="389">
        <f t="shared" si="2"/>
        <v>211.38218626176746</v>
      </c>
      <c r="BD16" s="389">
        <f t="shared" si="2"/>
        <v>216.6667409183116</v>
      </c>
      <c r="BE16" s="389">
        <f t="shared" si="2"/>
        <v>222.08340944126937</v>
      </c>
      <c r="BF16" s="389">
        <f t="shared" si="2"/>
        <v>227.63549467730107</v>
      </c>
      <c r="BG16" s="389">
        <f t="shared" si="2"/>
        <v>233.32638204423358</v>
      </c>
      <c r="BH16" s="389">
        <f t="shared" si="2"/>
        <v>239.15954159533939</v>
      </c>
      <c r="BI16" s="389">
        <f t="shared" si="2"/>
        <v>245.13853013522285</v>
      </c>
      <c r="BJ16" s="389">
        <f t="shared" si="2"/>
        <v>251.2669933886034</v>
      </c>
      <c r="BK16" s="390">
        <f t="shared" si="2"/>
        <v>257.54866822331849</v>
      </c>
    </row>
    <row r="17" spans="2:63" s="382" customFormat="1">
      <c r="B17" s="386"/>
      <c r="D17" s="383"/>
      <c r="E17" s="384"/>
      <c r="F17" s="384"/>
      <c r="G17" s="384"/>
      <c r="H17" s="384"/>
      <c r="I17" s="384"/>
      <c r="J17" s="384"/>
      <c r="K17" s="384"/>
      <c r="L17" s="384"/>
      <c r="M17" s="384"/>
      <c r="N17" s="384"/>
      <c r="O17" s="384"/>
      <c r="P17" s="384"/>
      <c r="Q17" s="384"/>
      <c r="R17" s="384"/>
      <c r="S17" s="384"/>
      <c r="T17" s="384"/>
      <c r="U17" s="384"/>
      <c r="V17" s="384"/>
      <c r="W17" s="384"/>
      <c r="X17" s="384"/>
      <c r="Y17" s="384"/>
      <c r="Z17" s="384"/>
      <c r="AA17" s="384"/>
      <c r="AB17" s="384"/>
      <c r="AC17" s="384"/>
      <c r="AD17" s="384"/>
      <c r="AE17" s="384"/>
      <c r="AF17" s="384"/>
      <c r="AG17" s="384"/>
      <c r="AH17" s="384"/>
      <c r="AI17" s="384"/>
      <c r="AJ17" s="384"/>
      <c r="AK17" s="384"/>
      <c r="AL17" s="384"/>
      <c r="AM17" s="384"/>
      <c r="AN17" s="384"/>
      <c r="AO17" s="384"/>
      <c r="AP17" s="384"/>
      <c r="AQ17" s="384"/>
      <c r="AR17" s="384"/>
      <c r="AS17" s="384"/>
      <c r="AT17" s="384"/>
      <c r="AU17" s="384"/>
      <c r="AV17" s="384"/>
      <c r="AW17" s="384"/>
      <c r="AX17" s="384"/>
      <c r="AY17" s="384"/>
      <c r="AZ17" s="384"/>
      <c r="BA17" s="384"/>
      <c r="BB17" s="384"/>
      <c r="BC17" s="384"/>
      <c r="BD17" s="384"/>
      <c r="BE17" s="384"/>
      <c r="BF17" s="384"/>
      <c r="BG17" s="384"/>
      <c r="BH17" s="384"/>
      <c r="BI17" s="384"/>
      <c r="BJ17" s="384"/>
      <c r="BK17" s="385"/>
    </row>
    <row r="18" spans="2:63" s="382" customFormat="1">
      <c r="B18" s="391" t="s">
        <v>171</v>
      </c>
      <c r="D18" s="383">
        <f>IFERROR('Inputs (3)'!F244,0)</f>
        <v>10</v>
      </c>
      <c r="E18" s="384">
        <f>IFERROR('Inputs (3)'!G244,0)</f>
        <v>24.599999999999998</v>
      </c>
      <c r="F18" s="384">
        <f>IFERROR('Inputs (3)'!H244,0)</f>
        <v>25.214999999999996</v>
      </c>
      <c r="G18" s="384">
        <f>IFERROR('Inputs (3)'!I244,0)</f>
        <v>25.84537499999999</v>
      </c>
      <c r="H18" s="384">
        <f>IFERROR('Inputs (3)'!J244,0)</f>
        <v>26.491509374999993</v>
      </c>
      <c r="I18" s="384">
        <f>IFERROR('Inputs (3)'!K244,0)</f>
        <v>27.153797109374992</v>
      </c>
      <c r="J18" s="384">
        <f>IFERROR('Inputs (3)'!L244,0)</f>
        <v>27.832642037109363</v>
      </c>
      <c r="K18" s="384">
        <f>IFERROR('Inputs (3)'!M244,0)</f>
        <v>28.528458088037087</v>
      </c>
      <c r="L18" s="384">
        <f>IFERROR('Inputs (3)'!N244,0)</f>
        <v>29.241669540238014</v>
      </c>
      <c r="M18" s="384">
        <f>IFERROR('Inputs (3)'!O244,0)</f>
        <v>29.972711278743965</v>
      </c>
      <c r="N18" s="384">
        <f>IFERROR('Inputs (3)'!P244,0)</f>
        <v>30.722029060712558</v>
      </c>
      <c r="O18" s="384">
        <f>IFERROR('Inputs (3)'!Q244,0)</f>
        <v>31.490079787230368</v>
      </c>
      <c r="P18" s="384">
        <f>IFERROR('Inputs (3)'!R244,0)</f>
        <v>32.277331781911123</v>
      </c>
      <c r="Q18" s="384">
        <f>IFERROR('Inputs (3)'!S244,0)</f>
        <v>33.084265076458898</v>
      </c>
      <c r="R18" s="384">
        <f>IFERROR('Inputs (3)'!T244,0)</f>
        <v>33.911371703370371</v>
      </c>
      <c r="S18" s="384">
        <f>IFERROR('Inputs (3)'!U244,0)</f>
        <v>34.759155995954629</v>
      </c>
      <c r="T18" s="384">
        <f>IFERROR('Inputs (3)'!V244,0)</f>
        <v>35.628134895853485</v>
      </c>
      <c r="U18" s="384">
        <f>IFERROR('Inputs (3)'!W244,0)</f>
        <v>36.518838268249823</v>
      </c>
      <c r="V18" s="384">
        <f>IFERROR('Inputs (3)'!X244,0)</f>
        <v>37.431809224956069</v>
      </c>
      <c r="W18" s="384">
        <f>IFERROR('Inputs (3)'!Y244,0)</f>
        <v>38.367604455579965</v>
      </c>
      <c r="X18" s="384">
        <f>IFERROR('Inputs (3)'!Z244,0)</f>
        <v>39.326794566969461</v>
      </c>
      <c r="Y18" s="384">
        <f>IFERROR('Inputs (3)'!AA244,0)</f>
        <v>40.309964431143698</v>
      </c>
      <c r="Z18" s="384">
        <f>IFERROR('Inputs (3)'!AB244,0)</f>
        <v>41.317713541922281</v>
      </c>
      <c r="AA18" s="384">
        <f>IFERROR('Inputs (3)'!AC244,0)</f>
        <v>42.350656380470333</v>
      </c>
      <c r="AB18" s="384">
        <f>IFERROR('Inputs (3)'!AD244,0)</f>
        <v>43.409422789982095</v>
      </c>
      <c r="AC18" s="384">
        <f>IFERROR('Inputs (3)'!AE244,0)</f>
        <v>44.494658359731638</v>
      </c>
      <c r="AD18" s="384">
        <f>IFERROR('Inputs (3)'!AF244,0)</f>
        <v>45.607024818724931</v>
      </c>
      <c r="AE18" s="384">
        <f>IFERROR('Inputs (3)'!AG244,0)</f>
        <v>46.747200439193051</v>
      </c>
      <c r="AF18" s="384">
        <f>IFERROR('Inputs (3)'!AH244,0)</f>
        <v>47.915880450172864</v>
      </c>
      <c r="AG18" s="384">
        <f>IFERROR('Inputs (3)'!AI244,0)</f>
        <v>49.11377746142719</v>
      </c>
      <c r="AH18" s="384">
        <f>IFERROR('Inputs (3)'!AJ244,0)</f>
        <v>50.34162189796286</v>
      </c>
      <c r="AI18" s="384">
        <f>IFERROR('Inputs (3)'!AK244,0)</f>
        <v>51.600162445411939</v>
      </c>
      <c r="AJ18" s="384">
        <f>IFERROR('Inputs (3)'!AL244,0)</f>
        <v>52.890166506547224</v>
      </c>
      <c r="AK18" s="384">
        <f>IFERROR('Inputs (3)'!AM244,0)</f>
        <v>54.2124206692109</v>
      </c>
      <c r="AL18" s="384">
        <f>IFERROR('Inputs (3)'!AN244,0)</f>
        <v>55.567731185941163</v>
      </c>
      <c r="AM18" s="384">
        <f>IFERROR('Inputs (3)'!AO244,0)</f>
        <v>56.956924465589694</v>
      </c>
      <c r="AN18" s="384">
        <f>IFERROR('Inputs (3)'!AP244,0)</f>
        <v>58.380847577229432</v>
      </c>
      <c r="AO18" s="384">
        <f>IFERROR('Inputs (3)'!AQ244,0)</f>
        <v>59.840368766660156</v>
      </c>
      <c r="AP18" s="384">
        <f>IFERROR('Inputs (3)'!AR244,0)</f>
        <v>61.336377985826658</v>
      </c>
      <c r="AQ18" s="384">
        <f>IFERROR('Inputs (3)'!AS244,0)</f>
        <v>62.869787435472318</v>
      </c>
      <c r="AR18" s="384">
        <f>IFERROR('Inputs (3)'!AT244,0)</f>
        <v>64.441532121359131</v>
      </c>
      <c r="AS18" s="384">
        <f>IFERROR('Inputs (3)'!AU244,0)</f>
        <v>66.05257042439311</v>
      </c>
      <c r="AT18" s="384">
        <f>IFERROR('Inputs (3)'!AV244,0)</f>
        <v>67.703884685002933</v>
      </c>
      <c r="AU18" s="384">
        <f>IFERROR('Inputs (3)'!AW244,0)</f>
        <v>69.39648180212798</v>
      </c>
      <c r="AV18" s="384">
        <f>IFERROR('Inputs (3)'!AX244,0)</f>
        <v>71.131393847181172</v>
      </c>
      <c r="AW18" s="384">
        <f>IFERROR('Inputs (3)'!AY244,0)</f>
        <v>72.909678693360704</v>
      </c>
      <c r="AX18" s="384">
        <f>IFERROR('Inputs (3)'!AZ244,0)</f>
        <v>74.7324206606947</v>
      </c>
      <c r="AY18" s="384">
        <f>IFERROR('Inputs (3)'!BA244,0)</f>
        <v>76.600731177212069</v>
      </c>
      <c r="AZ18" s="384">
        <f>IFERROR('Inputs (3)'!BB244,0)</f>
        <v>78.515749456642368</v>
      </c>
      <c r="BA18" s="384">
        <f>IFERROR('Inputs (3)'!BC244,0)</f>
        <v>80.478643193058417</v>
      </c>
      <c r="BB18" s="384">
        <f>IFERROR('Inputs (3)'!BD244,0)</f>
        <v>82.490609272884868</v>
      </c>
      <c r="BC18" s="384">
        <f>IFERROR('Inputs (3)'!BE244,0)</f>
        <v>84.552874504706992</v>
      </c>
      <c r="BD18" s="384">
        <f>IFERROR('Inputs (3)'!BF244,0)</f>
        <v>86.666696367324647</v>
      </c>
      <c r="BE18" s="384">
        <f>IFERROR('Inputs (3)'!BG244,0)</f>
        <v>88.833363776507753</v>
      </c>
      <c r="BF18" s="384">
        <f>IFERROR('Inputs (3)'!BH244,0)</f>
        <v>91.054197870920433</v>
      </c>
      <c r="BG18" s="384">
        <f>IFERROR('Inputs (3)'!BI244,0)</f>
        <v>93.330552817693444</v>
      </c>
      <c r="BH18" s="384">
        <f>IFERROR('Inputs (3)'!BJ244,0)</f>
        <v>95.663816638135756</v>
      </c>
      <c r="BI18" s="384">
        <f>IFERROR('Inputs (3)'!BK244,0)</f>
        <v>98.055412054089146</v>
      </c>
      <c r="BJ18" s="384">
        <f>IFERROR('Inputs (3)'!BL244,0)</f>
        <v>100.50679735544136</v>
      </c>
      <c r="BK18" s="385">
        <f>IFERROR('Inputs (3)'!BM244,0)</f>
        <v>103.01946728932739</v>
      </c>
    </row>
    <row r="19" spans="2:63" s="382" customFormat="1">
      <c r="B19" s="392" t="s">
        <v>172</v>
      </c>
      <c r="D19" s="388">
        <f>D16+D18</f>
        <v>70</v>
      </c>
      <c r="E19" s="389">
        <f t="shared" ref="E19:BK19" si="3">E16+E18</f>
        <v>86.1</v>
      </c>
      <c r="F19" s="389">
        <f t="shared" si="3"/>
        <v>88.252499999999984</v>
      </c>
      <c r="G19" s="389">
        <f t="shared" si="3"/>
        <v>90.458812499999965</v>
      </c>
      <c r="H19" s="389">
        <f t="shared" si="3"/>
        <v>92.720282812499974</v>
      </c>
      <c r="I19" s="389">
        <f t="shared" si="3"/>
        <v>95.038289882812464</v>
      </c>
      <c r="J19" s="389">
        <f t="shared" si="3"/>
        <v>97.414247129882767</v>
      </c>
      <c r="K19" s="389">
        <f t="shared" si="3"/>
        <v>99.849603308129801</v>
      </c>
      <c r="L19" s="389">
        <f t="shared" si="3"/>
        <v>102.34584339083304</v>
      </c>
      <c r="M19" s="389">
        <f t="shared" si="3"/>
        <v>104.90448947560387</v>
      </c>
      <c r="N19" s="389">
        <f t="shared" si="3"/>
        <v>107.52710171249394</v>
      </c>
      <c r="O19" s="389">
        <f t="shared" si="3"/>
        <v>110.21527925530629</v>
      </c>
      <c r="P19" s="389">
        <f t="shared" si="3"/>
        <v>112.97066123668893</v>
      </c>
      <c r="Q19" s="389">
        <f t="shared" si="3"/>
        <v>115.79492776760614</v>
      </c>
      <c r="R19" s="389">
        <f t="shared" si="3"/>
        <v>118.68980096179629</v>
      </c>
      <c r="S19" s="389">
        <f t="shared" si="3"/>
        <v>121.65704598584119</v>
      </c>
      <c r="T19" s="389">
        <f t="shared" si="3"/>
        <v>124.69847213548721</v>
      </c>
      <c r="U19" s="389">
        <f t="shared" si="3"/>
        <v>127.81593393887438</v>
      </c>
      <c r="V19" s="389">
        <f t="shared" si="3"/>
        <v>131.01133228734625</v>
      </c>
      <c r="W19" s="389">
        <f t="shared" si="3"/>
        <v>134.28661559452988</v>
      </c>
      <c r="X19" s="389">
        <f t="shared" si="3"/>
        <v>137.64378098439312</v>
      </c>
      <c r="Y19" s="389">
        <f t="shared" si="3"/>
        <v>141.08487550900293</v>
      </c>
      <c r="Z19" s="389">
        <f t="shared" si="3"/>
        <v>144.61199739672799</v>
      </c>
      <c r="AA19" s="389">
        <f t="shared" si="3"/>
        <v>148.22729733164616</v>
      </c>
      <c r="AB19" s="389">
        <f t="shared" si="3"/>
        <v>151.93297976493733</v>
      </c>
      <c r="AC19" s="389">
        <f t="shared" si="3"/>
        <v>155.73130425906072</v>
      </c>
      <c r="AD19" s="389">
        <f t="shared" si="3"/>
        <v>159.62458686553725</v>
      </c>
      <c r="AE19" s="389">
        <f t="shared" si="3"/>
        <v>163.61520153717566</v>
      </c>
      <c r="AF19" s="389">
        <f t="shared" si="3"/>
        <v>167.70558157560504</v>
      </c>
      <c r="AG19" s="389">
        <f t="shared" si="3"/>
        <v>171.89822111499515</v>
      </c>
      <c r="AH19" s="389">
        <f t="shared" si="3"/>
        <v>176.19567664287001</v>
      </c>
      <c r="AI19" s="389">
        <f t="shared" si="3"/>
        <v>180.60056855894177</v>
      </c>
      <c r="AJ19" s="389">
        <f t="shared" si="3"/>
        <v>185.11558277291527</v>
      </c>
      <c r="AK19" s="389">
        <f t="shared" si="3"/>
        <v>189.74347234223814</v>
      </c>
      <c r="AL19" s="389">
        <f t="shared" si="3"/>
        <v>194.48705915079407</v>
      </c>
      <c r="AM19" s="389">
        <f t="shared" si="3"/>
        <v>199.34923562956391</v>
      </c>
      <c r="AN19" s="389">
        <f t="shared" si="3"/>
        <v>204.33296652030299</v>
      </c>
      <c r="AO19" s="389">
        <f t="shared" si="3"/>
        <v>209.44129068331054</v>
      </c>
      <c r="AP19" s="389">
        <f t="shared" si="3"/>
        <v>214.67732295039329</v>
      </c>
      <c r="AQ19" s="389">
        <f t="shared" si="3"/>
        <v>220.0442560241531</v>
      </c>
      <c r="AR19" s="389">
        <f t="shared" si="3"/>
        <v>225.54536242475695</v>
      </c>
      <c r="AS19" s="389">
        <f t="shared" si="3"/>
        <v>231.18399648537587</v>
      </c>
      <c r="AT19" s="389">
        <f t="shared" si="3"/>
        <v>236.96359639751023</v>
      </c>
      <c r="AU19" s="389">
        <f t="shared" si="3"/>
        <v>242.88768630744795</v>
      </c>
      <c r="AV19" s="389">
        <f t="shared" si="3"/>
        <v>248.95987846513407</v>
      </c>
      <c r="AW19" s="389">
        <f t="shared" si="3"/>
        <v>255.18387542676243</v>
      </c>
      <c r="AX19" s="389">
        <f t="shared" si="3"/>
        <v>261.56347231243143</v>
      </c>
      <c r="AY19" s="389">
        <f t="shared" si="3"/>
        <v>268.10255912024223</v>
      </c>
      <c r="AZ19" s="389">
        <f t="shared" si="3"/>
        <v>274.80512309824826</v>
      </c>
      <c r="BA19" s="389">
        <f t="shared" si="3"/>
        <v>281.67525117570443</v>
      </c>
      <c r="BB19" s="389">
        <f t="shared" si="3"/>
        <v>288.71713245509704</v>
      </c>
      <c r="BC19" s="389">
        <f t="shared" si="3"/>
        <v>295.93506076647446</v>
      </c>
      <c r="BD19" s="389">
        <f t="shared" si="3"/>
        <v>303.33343728563625</v>
      </c>
      <c r="BE19" s="389">
        <f t="shared" si="3"/>
        <v>310.91677321777712</v>
      </c>
      <c r="BF19" s="389">
        <f t="shared" si="3"/>
        <v>318.6896925482215</v>
      </c>
      <c r="BG19" s="389">
        <f t="shared" si="3"/>
        <v>326.65693486192703</v>
      </c>
      <c r="BH19" s="389">
        <f t="shared" si="3"/>
        <v>334.82335823347512</v>
      </c>
      <c r="BI19" s="389">
        <f t="shared" si="3"/>
        <v>343.193942189312</v>
      </c>
      <c r="BJ19" s="389">
        <f t="shared" si="3"/>
        <v>351.77379074404473</v>
      </c>
      <c r="BK19" s="390">
        <f t="shared" si="3"/>
        <v>360.56813551264588</v>
      </c>
    </row>
    <row r="20" spans="2:63" s="382" customFormat="1"/>
    <row r="21" spans="2:63" s="382" customFormat="1">
      <c r="B21" s="393" t="s">
        <v>224</v>
      </c>
      <c r="D21" s="394"/>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395"/>
      <c r="AD21" s="395"/>
      <c r="AE21" s="395"/>
      <c r="AF21" s="395"/>
      <c r="AG21" s="395"/>
      <c r="AH21" s="395"/>
      <c r="AI21" s="395"/>
      <c r="AJ21" s="395"/>
      <c r="AK21" s="395"/>
      <c r="AL21" s="395"/>
      <c r="AM21" s="395"/>
      <c r="AN21" s="395"/>
      <c r="AO21" s="395"/>
      <c r="AP21" s="395"/>
      <c r="AQ21" s="395"/>
      <c r="AR21" s="395"/>
      <c r="AS21" s="395"/>
      <c r="AT21" s="395"/>
      <c r="AU21" s="395"/>
      <c r="AV21" s="395"/>
      <c r="AW21" s="395"/>
      <c r="AX21" s="395"/>
      <c r="AY21" s="395"/>
      <c r="AZ21" s="395"/>
      <c r="BA21" s="395"/>
      <c r="BB21" s="395"/>
      <c r="BC21" s="395"/>
      <c r="BD21" s="395"/>
      <c r="BE21" s="395"/>
      <c r="BF21" s="395"/>
      <c r="BG21" s="395"/>
      <c r="BH21" s="395"/>
      <c r="BI21" s="395"/>
      <c r="BJ21" s="395"/>
      <c r="BK21" s="396"/>
    </row>
    <row r="22" spans="2:63" s="398" customFormat="1">
      <c r="B22" s="397" t="s">
        <v>173</v>
      </c>
      <c r="D22" s="399">
        <f>-'Inputs (3)'!F268</f>
        <v>5000</v>
      </c>
      <c r="E22" s="400">
        <f>-'Inputs (3)'!G268</f>
        <v>5000</v>
      </c>
      <c r="F22" s="400">
        <f>-'Inputs (3)'!H268</f>
        <v>5000</v>
      </c>
      <c r="G22" s="400">
        <f>-'Inputs (3)'!I268</f>
        <v>5000</v>
      </c>
      <c r="H22" s="400">
        <f>-'Inputs (3)'!J268</f>
        <v>5000</v>
      </c>
      <c r="I22" s="400">
        <f>-'Inputs (3)'!K268</f>
        <v>5000</v>
      </c>
      <c r="J22" s="400">
        <f>-'Inputs (3)'!L268</f>
        <v>5000</v>
      </c>
      <c r="K22" s="400">
        <f>-'Inputs (3)'!M268</f>
        <v>5000</v>
      </c>
      <c r="L22" s="400">
        <f>-'Inputs (3)'!N268</f>
        <v>5000</v>
      </c>
      <c r="M22" s="400">
        <f>-'Inputs (3)'!O268</f>
        <v>5000</v>
      </c>
      <c r="N22" s="400">
        <f>-'Inputs (3)'!P268</f>
        <v>5000</v>
      </c>
      <c r="O22" s="400">
        <f>-'Inputs (3)'!Q268</f>
        <v>5000</v>
      </c>
      <c r="P22" s="400">
        <f>-'Inputs (3)'!R268</f>
        <v>5000</v>
      </c>
      <c r="Q22" s="400">
        <f>-'Inputs (3)'!S268</f>
        <v>5000</v>
      </c>
      <c r="R22" s="400">
        <f>-'Inputs (3)'!T268</f>
        <v>5000</v>
      </c>
      <c r="S22" s="400">
        <f>-'Inputs (3)'!U268</f>
        <v>5000</v>
      </c>
      <c r="T22" s="400">
        <f>-'Inputs (3)'!V268</f>
        <v>5000</v>
      </c>
      <c r="U22" s="400">
        <f>-'Inputs (3)'!W268</f>
        <v>5000</v>
      </c>
      <c r="V22" s="400">
        <f>-'Inputs (3)'!X268</f>
        <v>5000</v>
      </c>
      <c r="W22" s="400">
        <f>-'Inputs (3)'!Y268</f>
        <v>5000</v>
      </c>
      <c r="X22" s="400">
        <f>-'Inputs (3)'!Z268</f>
        <v>5000</v>
      </c>
      <c r="Y22" s="400">
        <f>-'Inputs (3)'!AA268</f>
        <v>5000</v>
      </c>
      <c r="Z22" s="400">
        <f>-'Inputs (3)'!AB268</f>
        <v>5000</v>
      </c>
      <c r="AA22" s="400">
        <f>-'Inputs (3)'!AC268</f>
        <v>5000</v>
      </c>
      <c r="AB22" s="400">
        <f>-'Inputs (3)'!AD268</f>
        <v>5000</v>
      </c>
      <c r="AC22" s="400">
        <f>-'Inputs (3)'!AE268</f>
        <v>5000</v>
      </c>
      <c r="AD22" s="400">
        <f>-'Inputs (3)'!AF268</f>
        <v>5000</v>
      </c>
      <c r="AE22" s="400">
        <f>-'Inputs (3)'!AG268</f>
        <v>5000</v>
      </c>
      <c r="AF22" s="400">
        <f>-'Inputs (3)'!AH268</f>
        <v>5000</v>
      </c>
      <c r="AG22" s="400">
        <f>-'Inputs (3)'!AI268</f>
        <v>5000</v>
      </c>
      <c r="AH22" s="400">
        <f>-'Inputs (3)'!AJ268</f>
        <v>5000</v>
      </c>
      <c r="AI22" s="400">
        <f>-'Inputs (3)'!AK268</f>
        <v>5000</v>
      </c>
      <c r="AJ22" s="400">
        <f>-'Inputs (3)'!AL268</f>
        <v>5000</v>
      </c>
      <c r="AK22" s="400">
        <f>-'Inputs (3)'!AM268</f>
        <v>5000</v>
      </c>
      <c r="AL22" s="400">
        <f>-'Inputs (3)'!AN268</f>
        <v>5000</v>
      </c>
      <c r="AM22" s="400">
        <f>-'Inputs (3)'!AO268</f>
        <v>5000</v>
      </c>
      <c r="AN22" s="400">
        <f>-'Inputs (3)'!AP268</f>
        <v>5000</v>
      </c>
      <c r="AO22" s="400">
        <f>-'Inputs (3)'!AQ268</f>
        <v>5000</v>
      </c>
      <c r="AP22" s="400">
        <f>-'Inputs (3)'!AR268</f>
        <v>5000</v>
      </c>
      <c r="AQ22" s="400">
        <f>-'Inputs (3)'!AS268</f>
        <v>5000</v>
      </c>
      <c r="AR22" s="400">
        <f>-'Inputs (3)'!AT268</f>
        <v>5000</v>
      </c>
      <c r="AS22" s="400">
        <f>-'Inputs (3)'!AU268</f>
        <v>5000</v>
      </c>
      <c r="AT22" s="400">
        <f>-'Inputs (3)'!AV268</f>
        <v>5000</v>
      </c>
      <c r="AU22" s="400">
        <f>-'Inputs (3)'!AW268</f>
        <v>5000</v>
      </c>
      <c r="AV22" s="400">
        <f>-'Inputs (3)'!AX268</f>
        <v>5000</v>
      </c>
      <c r="AW22" s="400">
        <f>-'Inputs (3)'!AY268</f>
        <v>5000</v>
      </c>
      <c r="AX22" s="400">
        <f>-'Inputs (3)'!AZ268</f>
        <v>5000</v>
      </c>
      <c r="AY22" s="400">
        <f>-'Inputs (3)'!BA268</f>
        <v>5000</v>
      </c>
      <c r="AZ22" s="400">
        <f>-'Inputs (3)'!BB268</f>
        <v>5000</v>
      </c>
      <c r="BA22" s="400">
        <f>-'Inputs (3)'!BC268</f>
        <v>5000</v>
      </c>
      <c r="BB22" s="400">
        <f>-'Inputs (3)'!BD268</f>
        <v>5000</v>
      </c>
      <c r="BC22" s="400">
        <f>-'Inputs (3)'!BE268</f>
        <v>5000</v>
      </c>
      <c r="BD22" s="400">
        <f>-'Inputs (3)'!BF268</f>
        <v>5000</v>
      </c>
      <c r="BE22" s="400">
        <f>-'Inputs (3)'!BG268</f>
        <v>5000</v>
      </c>
      <c r="BF22" s="400">
        <f>-'Inputs (3)'!BH268</f>
        <v>5000</v>
      </c>
      <c r="BG22" s="400">
        <f>-'Inputs (3)'!BI268</f>
        <v>5000</v>
      </c>
      <c r="BH22" s="400">
        <f>-'Inputs (3)'!BJ268</f>
        <v>5000</v>
      </c>
      <c r="BI22" s="400">
        <f>-'Inputs (3)'!BK268</f>
        <v>5000</v>
      </c>
      <c r="BJ22" s="400">
        <f>-'Inputs (3)'!BL268</f>
        <v>5000</v>
      </c>
      <c r="BK22" s="401">
        <f>-'Inputs (3)'!BM268</f>
        <v>5000</v>
      </c>
    </row>
    <row r="23" spans="2:63" s="398" customFormat="1">
      <c r="B23" s="397" t="s">
        <v>174</v>
      </c>
      <c r="D23" s="399">
        <f>-'Fee Income (3)'!F73</f>
        <v>-1657.1</v>
      </c>
      <c r="E23" s="400">
        <f>-'Fee Income (3)'!G73</f>
        <v>-1792.1537600000001</v>
      </c>
      <c r="F23" s="400">
        <f>-'Fee Income (3)'!H73</f>
        <v>-1863.7550384000001</v>
      </c>
      <c r="G23" s="400">
        <f>-'Fee Income (3)'!I73</f>
        <v>-1938.2178217760002</v>
      </c>
      <c r="H23" s="400">
        <f>-'Fee Income (3)'!J73</f>
        <v>-3278.7472955631492</v>
      </c>
      <c r="I23" s="400">
        <f>-'Fee Income (3)'!K73</f>
        <v>-3776.2782644193226</v>
      </c>
      <c r="J23" s="400">
        <f>-'Fee Income (3)'!L73</f>
        <v>-4310.255190710579</v>
      </c>
      <c r="K23" s="400">
        <f>-'Fee Income (3)'!M73</f>
        <v>-5113.8194282364766</v>
      </c>
      <c r="L23" s="400">
        <f>-'Fee Income (3)'!N73</f>
        <v>-5711.2977979437865</v>
      </c>
      <c r="M23" s="400">
        <f>-'Fee Income (3)'!O73</f>
        <v>-6348.3678281920165</v>
      </c>
      <c r="N23" s="400">
        <f>-'Fee Income (3)'!P73</f>
        <v>-6693.3035216622829</v>
      </c>
      <c r="O23" s="400">
        <f>-'Fee Income (3)'!Q73</f>
        <v>-6960.770070729528</v>
      </c>
      <c r="P23" s="400">
        <f>-'Fee Income (3)'!R73</f>
        <v>-7238.9273140054829</v>
      </c>
      <c r="Q23" s="400">
        <f>-'Fee Income (3)'!S73</f>
        <v>-7528.2026402258798</v>
      </c>
      <c r="R23" s="400">
        <f>-'Fee Income (3)'!T73</f>
        <v>-7829.0405265049003</v>
      </c>
      <c r="S23" s="400">
        <f>-'Fee Income (3)'!U73</f>
        <v>-8141.9032216551786</v>
      </c>
      <c r="T23" s="400">
        <f>-'Fee Income (3)'!V73</f>
        <v>-8467.2714568341726</v>
      </c>
      <c r="U23" s="400">
        <f>-'Fee Income (3)'!W73</f>
        <v>-8805.6451846097098</v>
      </c>
      <c r="V23" s="400">
        <f>-'Fee Income (3)'!X73</f>
        <v>-9157.5443475813317</v>
      </c>
      <c r="W23" s="400">
        <f>-'Fee Income (3)'!Y73</f>
        <v>-9523.5096777394374</v>
      </c>
      <c r="X23" s="400">
        <f>-'Fee Income (3)'!Z73</f>
        <v>-9904.1035277915107</v>
      </c>
      <c r="Y23" s="400">
        <f>-'Fee Income (3)'!AA73</f>
        <v>-10299.910735733944</v>
      </c>
      <c r="Z23" s="400">
        <f>-'Fee Income (3)'!AB73</f>
        <v>-10711.539523998996</v>
      </c>
      <c r="AA23" s="400">
        <f>-'Fee Income (3)'!AC73</f>
        <v>-11139.622434559722</v>
      </c>
      <c r="AB23" s="400">
        <f>-'Fee Income (3)'!AD73</f>
        <v>-11584.817301430901</v>
      </c>
      <c r="AC23" s="400">
        <f>-'Fee Income (3)'!AE73</f>
        <v>-12047.80826206159</v>
      </c>
      <c r="AD23" s="400">
        <f>-'Fee Income (3)'!AF73</f>
        <v>-12529.306809174708</v>
      </c>
      <c r="AE23" s="400">
        <f>-'Fee Income (3)'!AG73</f>
        <v>-13030.052884671273</v>
      </c>
      <c r="AF23" s="400">
        <f>-'Fee Income (3)'!AH73</f>
        <v>-13550.816017281588</v>
      </c>
      <c r="AG23" s="400">
        <f>-'Fee Income (3)'!AI73</f>
        <v>-14092.396505713015</v>
      </c>
      <c r="AH23" s="400">
        <f>-'Fee Income (3)'!AJ73</f>
        <v>-14655.62664911391</v>
      </c>
      <c r="AI23" s="400">
        <f>-'Fee Income (3)'!AK73</f>
        <v>-15241.37202674601</v>
      </c>
      <c r="AJ23" s="400">
        <f>-'Fee Income (3)'!AL73</f>
        <v>-15850.53282883342</v>
      </c>
      <c r="AK23" s="400">
        <f>-'Fee Income (3)'!AM73</f>
        <v>-16484.045240634856</v>
      </c>
      <c r="AL23" s="400">
        <f>-'Fee Income (3)'!AN73</f>
        <v>-17142.88288186779</v>
      </c>
      <c r="AM23" s="400">
        <f>-'Fee Income (3)'!AO73</f>
        <v>-17828.058303698264</v>
      </c>
      <c r="AN23" s="400">
        <f>-'Fee Income (3)'!AP73</f>
        <v>-18540.624545598639</v>
      </c>
      <c r="AO23" s="400">
        <f>-'Fee Income (3)'!AQ73</f>
        <v>-19281.676754467593</v>
      </c>
      <c r="AP23" s="400">
        <f>-'Fee Income (3)'!AR73</f>
        <v>-20052.353868502654</v>
      </c>
      <c r="AQ23" s="400">
        <f>-'Fee Income (3)'!AS73</f>
        <v>-20853.840368414814</v>
      </c>
      <c r="AR23" s="400">
        <f>-'Fee Income (3)'!AT73</f>
        <v>-21687.368098678624</v>
      </c>
      <c r="AS23" s="400">
        <f>-'Fee Income (3)'!AU73</f>
        <v>-22554.218161618795</v>
      </c>
      <c r="AT23" s="400">
        <f>-'Fee Income (3)'!AV73</f>
        <v>-23455.722887246375</v>
      </c>
      <c r="AU23" s="400">
        <f>-'Fee Income (3)'!AW73</f>
        <v>-24393.267881873933</v>
      </c>
      <c r="AV23" s="400">
        <f>-'Fee Income (3)'!AX73</f>
        <v>-25368.29415866073</v>
      </c>
      <c r="AW23" s="400">
        <f>-'Fee Income (3)'!AY73</f>
        <v>-26382.300353364353</v>
      </c>
      <c r="AX23" s="400">
        <f>-'Fee Income (3)'!AZ73</f>
        <v>-27436.84502870683</v>
      </c>
      <c r="AY23" s="400">
        <f>-'Fee Income (3)'!BA73</f>
        <v>-28533.549070899258</v>
      </c>
      <c r="AZ23" s="400">
        <f>-'Fee Income (3)'!BB73</f>
        <v>-29674.098182010704</v>
      </c>
      <c r="BA23" s="400">
        <f>-'Fee Income (3)'!BC73</f>
        <v>-30860.245472014863</v>
      </c>
      <c r="BB23" s="400">
        <f>-'Fee Income (3)'!BD73</f>
        <v>-32093.814154500902</v>
      </c>
      <c r="BC23" s="400">
        <f>-'Fee Income (3)'!BE73</f>
        <v>-33376.700350194551</v>
      </c>
      <c r="BD23" s="400">
        <f>-'Fee Income (3)'!BF73</f>
        <v>-34710.876002601348</v>
      </c>
      <c r="BE23" s="400">
        <f>-'Fee Income (3)'!BG73</f>
        <v>-36098.391910256381</v>
      </c>
      <c r="BF23" s="400">
        <f>-'Fee Income (3)'!BH73</f>
        <v>-37541.380880244171</v>
      </c>
      <c r="BG23" s="400">
        <f>-'Fee Income (3)'!BI73</f>
        <v>-39042.061007838769</v>
      </c>
      <c r="BH23" s="400">
        <f>-'Fee Income (3)'!BJ73</f>
        <v>-40602.739087308721</v>
      </c>
      <c r="BI23" s="400">
        <f>-'Fee Income (3)'!BK73</f>
        <v>-42225.81415913214</v>
      </c>
      <c r="BJ23" s="400">
        <f>-'Fee Income (3)'!BL73</f>
        <v>-43913.781199078439</v>
      </c>
      <c r="BK23" s="401">
        <f>-'Fee Income (3)'!BM73</f>
        <v>-45669.234954830026</v>
      </c>
    </row>
    <row r="24" spans="2:63" s="398" customFormat="1">
      <c r="B24" s="397" t="s">
        <v>175</v>
      </c>
      <c r="D24" s="399">
        <f>-'Inputs (3)'!F269</f>
        <v>177</v>
      </c>
      <c r="E24" s="400">
        <f>-'Inputs (3)'!G269</f>
        <v>185.96062499999994</v>
      </c>
      <c r="F24" s="400">
        <f>-'Inputs (3)'!H269</f>
        <v>190.60964062499994</v>
      </c>
      <c r="G24" s="400">
        <f>-'Inputs (3)'!I269</f>
        <v>195.37488164062492</v>
      </c>
      <c r="H24" s="400">
        <f>-'Inputs (3)'!J269</f>
        <v>200.25925368164053</v>
      </c>
      <c r="I24" s="400">
        <f>-'Inputs (3)'!K269</f>
        <v>205.26573502368151</v>
      </c>
      <c r="J24" s="400">
        <f>-'Inputs (3)'!L269</f>
        <v>210.39737839927352</v>
      </c>
      <c r="K24" s="400">
        <f>-'Inputs (3)'!M269</f>
        <v>215.65731285925534</v>
      </c>
      <c r="L24" s="400">
        <f>-'Inputs (3)'!N269</f>
        <v>221.04874568073674</v>
      </c>
      <c r="M24" s="400">
        <f>-'Inputs (3)'!O269</f>
        <v>226.57496432275508</v>
      </c>
      <c r="N24" s="400">
        <f>-'Inputs (3)'!P269</f>
        <v>232.23933843082395</v>
      </c>
      <c r="O24" s="400">
        <f>-'Inputs (3)'!Q269</f>
        <v>238.04532189159454</v>
      </c>
      <c r="P24" s="400">
        <f>-'Inputs (3)'!R269</f>
        <v>243.99645493888437</v>
      </c>
      <c r="Q24" s="400">
        <f>-'Inputs (3)'!S269</f>
        <v>250.09636631235645</v>
      </c>
      <c r="R24" s="400">
        <f>-'Inputs (3)'!T269</f>
        <v>256.34877547016538</v>
      </c>
      <c r="S24" s="400">
        <f>-'Inputs (3)'!U269</f>
        <v>262.75749485691949</v>
      </c>
      <c r="T24" s="400">
        <f>-'Inputs (3)'!V269</f>
        <v>269.32643222834241</v>
      </c>
      <c r="U24" s="400">
        <f>-'Inputs (3)'!W269</f>
        <v>276.05959303405098</v>
      </c>
      <c r="V24" s="400">
        <f>-'Inputs (3)'!X269</f>
        <v>282.96108285990221</v>
      </c>
      <c r="W24" s="400">
        <f>-'Inputs (3)'!Y269</f>
        <v>290.0351099313998</v>
      </c>
      <c r="X24" s="400">
        <f>-'Inputs (3)'!Z269</f>
        <v>297.28598767968475</v>
      </c>
      <c r="Y24" s="400">
        <f>-'Inputs (3)'!AA269</f>
        <v>304.71813737167685</v>
      </c>
      <c r="Z24" s="400">
        <f>-'Inputs (3)'!AB269</f>
        <v>312.33609080596869</v>
      </c>
      <c r="AA24" s="400">
        <f>-'Inputs (3)'!AC269</f>
        <v>320.1444930761179</v>
      </c>
      <c r="AB24" s="400">
        <f>-'Inputs (3)'!AD269</f>
        <v>328.14810540302085</v>
      </c>
      <c r="AC24" s="400">
        <f>-'Inputs (3)'!AE269</f>
        <v>336.35180803809635</v>
      </c>
      <c r="AD24" s="400">
        <f>-'Inputs (3)'!AF269</f>
        <v>344.76060323904869</v>
      </c>
      <c r="AE24" s="400">
        <f>-'Inputs (3)'!AG269</f>
        <v>353.37961832002486</v>
      </c>
      <c r="AF24" s="400">
        <f>-'Inputs (3)'!AH269</f>
        <v>362.21410877802543</v>
      </c>
      <c r="AG24" s="400">
        <f>-'Inputs (3)'!AI269</f>
        <v>371.26946149747607</v>
      </c>
      <c r="AH24" s="400">
        <f>-'Inputs (3)'!AJ269</f>
        <v>380.55119803491294</v>
      </c>
      <c r="AI24" s="400">
        <f>-'Inputs (3)'!AK269</f>
        <v>390.06497798578579</v>
      </c>
      <c r="AJ24" s="400">
        <f>-'Inputs (3)'!AL269</f>
        <v>399.81660243543035</v>
      </c>
      <c r="AK24" s="400">
        <f>-'Inputs (3)'!AM269</f>
        <v>409.812017496316</v>
      </c>
      <c r="AL24" s="400">
        <f>-'Inputs (3)'!AN269</f>
        <v>420.05731793372388</v>
      </c>
      <c r="AM24" s="400">
        <f>-'Inputs (3)'!AO269</f>
        <v>430.55875088206693</v>
      </c>
      <c r="AN24" s="400">
        <f>-'Inputs (3)'!AP269</f>
        <v>441.3227196541186</v>
      </c>
      <c r="AO24" s="400">
        <f>-'Inputs (3)'!AQ269</f>
        <v>452.35578764547154</v>
      </c>
      <c r="AP24" s="400">
        <f>-'Inputs (3)'!AR269</f>
        <v>463.66468233660834</v>
      </c>
      <c r="AQ24" s="400">
        <f>-'Inputs (3)'!AS269</f>
        <v>475.25629939502346</v>
      </c>
      <c r="AR24" s="400">
        <f>-'Inputs (3)'!AT269</f>
        <v>487.1377068798991</v>
      </c>
      <c r="AS24" s="400">
        <f>-'Inputs (3)'!AU269</f>
        <v>499.3161495518965</v>
      </c>
      <c r="AT24" s="400">
        <f>-'Inputs (3)'!AV269</f>
        <v>511.79905329069385</v>
      </c>
      <c r="AU24" s="400">
        <f>-'Inputs (3)'!AW269</f>
        <v>524.5940296229611</v>
      </c>
      <c r="AV24" s="400">
        <f>-'Inputs (3)'!AX269</f>
        <v>537.70888036353506</v>
      </c>
      <c r="AW24" s="400">
        <f>-'Inputs (3)'!AY269</f>
        <v>551.15160237262342</v>
      </c>
      <c r="AX24" s="400">
        <f>-'Inputs (3)'!AZ269</f>
        <v>564.93039243193891</v>
      </c>
      <c r="AY24" s="400">
        <f>-'Inputs (3)'!BA269</f>
        <v>579.05365224273726</v>
      </c>
      <c r="AZ24" s="400">
        <f>-'Inputs (3)'!BB269</f>
        <v>593.52999354880581</v>
      </c>
      <c r="BA24" s="400">
        <f>-'Inputs (3)'!BC269</f>
        <v>608.36824338752592</v>
      </c>
      <c r="BB24" s="400">
        <f>-'Inputs (3)'!BD269</f>
        <v>623.57744947221397</v>
      </c>
      <c r="BC24" s="400">
        <f>-'Inputs (3)'!BE269</f>
        <v>639.1668857090192</v>
      </c>
      <c r="BD24" s="400">
        <f>-'Inputs (3)'!BF269</f>
        <v>655.14605785174467</v>
      </c>
      <c r="BE24" s="400">
        <f>-'Inputs (3)'!BG269</f>
        <v>671.52470929803815</v>
      </c>
      <c r="BF24" s="400">
        <f>-'Inputs (3)'!BH269</f>
        <v>688.31282703048896</v>
      </c>
      <c r="BG24" s="400">
        <f>-'Inputs (3)'!BI269</f>
        <v>705.52064770625122</v>
      </c>
      <c r="BH24" s="400">
        <f>-'Inputs (3)'!BJ269</f>
        <v>723.15866389890743</v>
      </c>
      <c r="BI24" s="400">
        <f>-'Inputs (3)'!BK269</f>
        <v>741.23763049638001</v>
      </c>
      <c r="BJ24" s="400">
        <f>-'Inputs (3)'!BL269</f>
        <v>759.76857125878939</v>
      </c>
      <c r="BK24" s="401">
        <f>-'Inputs (3)'!BM269</f>
        <v>778.76278554025896</v>
      </c>
    </row>
    <row r="25" spans="2:63" s="398" customFormat="1">
      <c r="B25" s="397" t="s">
        <v>176</v>
      </c>
      <c r="D25" s="399">
        <f>-D18</f>
        <v>-10</v>
      </c>
      <c r="E25" s="400">
        <f t="shared" ref="E25:BK25" si="4">-E18</f>
        <v>-24.599999999999998</v>
      </c>
      <c r="F25" s="400">
        <f t="shared" si="4"/>
        <v>-25.214999999999996</v>
      </c>
      <c r="G25" s="400">
        <f t="shared" si="4"/>
        <v>-25.84537499999999</v>
      </c>
      <c r="H25" s="400">
        <f t="shared" si="4"/>
        <v>-26.491509374999993</v>
      </c>
      <c r="I25" s="400">
        <f t="shared" si="4"/>
        <v>-27.153797109374992</v>
      </c>
      <c r="J25" s="400">
        <f t="shared" si="4"/>
        <v>-27.832642037109363</v>
      </c>
      <c r="K25" s="400">
        <f t="shared" si="4"/>
        <v>-28.528458088037087</v>
      </c>
      <c r="L25" s="400">
        <f t="shared" si="4"/>
        <v>-29.241669540238014</v>
      </c>
      <c r="M25" s="400">
        <f t="shared" si="4"/>
        <v>-29.972711278743965</v>
      </c>
      <c r="N25" s="400">
        <f t="shared" si="4"/>
        <v>-30.722029060712558</v>
      </c>
      <c r="O25" s="400">
        <f t="shared" si="4"/>
        <v>-31.490079787230368</v>
      </c>
      <c r="P25" s="400">
        <f t="shared" si="4"/>
        <v>-32.277331781911123</v>
      </c>
      <c r="Q25" s="400">
        <f t="shared" si="4"/>
        <v>-33.084265076458898</v>
      </c>
      <c r="R25" s="400">
        <f t="shared" si="4"/>
        <v>-33.911371703370371</v>
      </c>
      <c r="S25" s="400">
        <f t="shared" si="4"/>
        <v>-34.759155995954629</v>
      </c>
      <c r="T25" s="400">
        <f t="shared" si="4"/>
        <v>-35.628134895853485</v>
      </c>
      <c r="U25" s="400">
        <f t="shared" si="4"/>
        <v>-36.518838268249823</v>
      </c>
      <c r="V25" s="400">
        <f t="shared" si="4"/>
        <v>-37.431809224956069</v>
      </c>
      <c r="W25" s="400">
        <f t="shared" si="4"/>
        <v>-38.367604455579965</v>
      </c>
      <c r="X25" s="400">
        <f t="shared" si="4"/>
        <v>-39.326794566969461</v>
      </c>
      <c r="Y25" s="400">
        <f t="shared" si="4"/>
        <v>-40.309964431143698</v>
      </c>
      <c r="Z25" s="400">
        <f t="shared" si="4"/>
        <v>-41.317713541922281</v>
      </c>
      <c r="AA25" s="400">
        <f t="shared" si="4"/>
        <v>-42.350656380470333</v>
      </c>
      <c r="AB25" s="400">
        <f t="shared" si="4"/>
        <v>-43.409422789982095</v>
      </c>
      <c r="AC25" s="400">
        <f t="shared" si="4"/>
        <v>-44.494658359731638</v>
      </c>
      <c r="AD25" s="400">
        <f t="shared" si="4"/>
        <v>-45.607024818724931</v>
      </c>
      <c r="AE25" s="400">
        <f t="shared" si="4"/>
        <v>-46.747200439193051</v>
      </c>
      <c r="AF25" s="400">
        <f t="shared" si="4"/>
        <v>-47.915880450172864</v>
      </c>
      <c r="AG25" s="400">
        <f t="shared" si="4"/>
        <v>-49.11377746142719</v>
      </c>
      <c r="AH25" s="400">
        <f t="shared" si="4"/>
        <v>-50.34162189796286</v>
      </c>
      <c r="AI25" s="400">
        <f t="shared" si="4"/>
        <v>-51.600162445411939</v>
      </c>
      <c r="AJ25" s="400">
        <f t="shared" si="4"/>
        <v>-52.890166506547224</v>
      </c>
      <c r="AK25" s="400">
        <f t="shared" si="4"/>
        <v>-54.2124206692109</v>
      </c>
      <c r="AL25" s="400">
        <f t="shared" si="4"/>
        <v>-55.567731185941163</v>
      </c>
      <c r="AM25" s="400">
        <f t="shared" si="4"/>
        <v>-56.956924465589694</v>
      </c>
      <c r="AN25" s="400">
        <f t="shared" si="4"/>
        <v>-58.380847577229432</v>
      </c>
      <c r="AO25" s="400">
        <f t="shared" si="4"/>
        <v>-59.840368766660156</v>
      </c>
      <c r="AP25" s="400">
        <f t="shared" si="4"/>
        <v>-61.336377985826658</v>
      </c>
      <c r="AQ25" s="400">
        <f t="shared" si="4"/>
        <v>-62.869787435472318</v>
      </c>
      <c r="AR25" s="400">
        <f t="shared" si="4"/>
        <v>-64.441532121359131</v>
      </c>
      <c r="AS25" s="400">
        <f t="shared" si="4"/>
        <v>-66.05257042439311</v>
      </c>
      <c r="AT25" s="400">
        <f t="shared" si="4"/>
        <v>-67.703884685002933</v>
      </c>
      <c r="AU25" s="400">
        <f t="shared" si="4"/>
        <v>-69.39648180212798</v>
      </c>
      <c r="AV25" s="400">
        <f t="shared" si="4"/>
        <v>-71.131393847181172</v>
      </c>
      <c r="AW25" s="400">
        <f t="shared" si="4"/>
        <v>-72.909678693360704</v>
      </c>
      <c r="AX25" s="400">
        <f t="shared" si="4"/>
        <v>-74.7324206606947</v>
      </c>
      <c r="AY25" s="400">
        <f t="shared" si="4"/>
        <v>-76.600731177212069</v>
      </c>
      <c r="AZ25" s="400">
        <f t="shared" si="4"/>
        <v>-78.515749456642368</v>
      </c>
      <c r="BA25" s="400">
        <f t="shared" si="4"/>
        <v>-80.478643193058417</v>
      </c>
      <c r="BB25" s="400">
        <f t="shared" si="4"/>
        <v>-82.490609272884868</v>
      </c>
      <c r="BC25" s="400">
        <f t="shared" si="4"/>
        <v>-84.552874504706992</v>
      </c>
      <c r="BD25" s="400">
        <f t="shared" si="4"/>
        <v>-86.666696367324647</v>
      </c>
      <c r="BE25" s="400">
        <f t="shared" si="4"/>
        <v>-88.833363776507753</v>
      </c>
      <c r="BF25" s="400">
        <f t="shared" si="4"/>
        <v>-91.054197870920433</v>
      </c>
      <c r="BG25" s="400">
        <f t="shared" si="4"/>
        <v>-93.330552817693444</v>
      </c>
      <c r="BH25" s="400">
        <f t="shared" si="4"/>
        <v>-95.663816638135756</v>
      </c>
      <c r="BI25" s="400">
        <f t="shared" si="4"/>
        <v>-98.055412054089146</v>
      </c>
      <c r="BJ25" s="400">
        <f t="shared" si="4"/>
        <v>-100.50679735544136</v>
      </c>
      <c r="BK25" s="401">
        <f t="shared" si="4"/>
        <v>-103.01946728932739</v>
      </c>
    </row>
    <row r="26" spans="2:63" s="398" customFormat="1">
      <c r="B26" s="397" t="s">
        <v>177</v>
      </c>
      <c r="D26" s="399">
        <f>-'Inputs (3)'!F270</f>
        <v>255</v>
      </c>
      <c r="E26" s="400">
        <f>-'Inputs (3)'!G270</f>
        <v>267.9093749999999</v>
      </c>
      <c r="F26" s="400">
        <f>-'Inputs (3)'!H270</f>
        <v>274.60710937499994</v>
      </c>
      <c r="G26" s="400">
        <f>-'Inputs (3)'!I270</f>
        <v>281.47228710937486</v>
      </c>
      <c r="H26" s="400">
        <f>-'Inputs (3)'!J270</f>
        <v>288.50909428710924</v>
      </c>
      <c r="I26" s="400">
        <f>-'Inputs (3)'!K270</f>
        <v>295.72182164428693</v>
      </c>
      <c r="J26" s="400">
        <f>-'Inputs (3)'!L270</f>
        <v>303.11486718539408</v>
      </c>
      <c r="K26" s="400">
        <f>-'Inputs (3)'!M270</f>
        <v>310.6927388650289</v>
      </c>
      <c r="L26" s="400">
        <f>-'Inputs (3)'!N270</f>
        <v>318.46005733665464</v>
      </c>
      <c r="M26" s="400">
        <f>-'Inputs (3)'!O270</f>
        <v>326.42155877007087</v>
      </c>
      <c r="N26" s="400">
        <f>-'Inputs (3)'!P270</f>
        <v>334.58209773932265</v>
      </c>
      <c r="O26" s="400">
        <f>-'Inputs (3)'!Q270</f>
        <v>342.94665018280568</v>
      </c>
      <c r="P26" s="400">
        <f>-'Inputs (3)'!R270</f>
        <v>351.52031643737575</v>
      </c>
      <c r="Q26" s="400">
        <f>-'Inputs (3)'!S270</f>
        <v>360.30832434831012</v>
      </c>
      <c r="R26" s="400">
        <f>-'Inputs (3)'!T270</f>
        <v>369.31603245701791</v>
      </c>
      <c r="S26" s="400">
        <f>-'Inputs (3)'!U270</f>
        <v>378.54893326844331</v>
      </c>
      <c r="T26" s="400">
        <f>-'Inputs (3)'!V270</f>
        <v>388.01265660015434</v>
      </c>
      <c r="U26" s="400">
        <f>-'Inputs (3)'!W270</f>
        <v>397.71297301515818</v>
      </c>
      <c r="V26" s="400">
        <f>-'Inputs (3)'!X270</f>
        <v>407.65579734053711</v>
      </c>
      <c r="W26" s="400">
        <f>-'Inputs (3)'!Y270</f>
        <v>417.84719227405054</v>
      </c>
      <c r="X26" s="400">
        <f>-'Inputs (3)'!Z270</f>
        <v>428.29337208090175</v>
      </c>
      <c r="Y26" s="400">
        <f>-'Inputs (3)'!AA270</f>
        <v>439.00070638292425</v>
      </c>
      <c r="Z26" s="400">
        <f>-'Inputs (3)'!AB270</f>
        <v>449.97572404249723</v>
      </c>
      <c r="AA26" s="400">
        <f>-'Inputs (3)'!AC270</f>
        <v>461.22511714355971</v>
      </c>
      <c r="AB26" s="400">
        <f>-'Inputs (3)'!AD270</f>
        <v>472.75574507214867</v>
      </c>
      <c r="AC26" s="400">
        <f>-'Inputs (3)'!AE270</f>
        <v>484.57463869895236</v>
      </c>
      <c r="AD26" s="400">
        <f>-'Inputs (3)'!AF270</f>
        <v>496.68900466642611</v>
      </c>
      <c r="AE26" s="400">
        <f>-'Inputs (3)'!AG270</f>
        <v>509.10622978308663</v>
      </c>
      <c r="AF26" s="400">
        <f>-'Inputs (3)'!AH270</f>
        <v>521.83388552766382</v>
      </c>
      <c r="AG26" s="400">
        <f>-'Inputs (3)'!AI270</f>
        <v>534.87973266585539</v>
      </c>
      <c r="AH26" s="400">
        <f>-'Inputs (3)'!AJ270</f>
        <v>548.25172598250174</v>
      </c>
      <c r="AI26" s="400">
        <f>-'Inputs (3)'!AK270</f>
        <v>561.95801913206424</v>
      </c>
      <c r="AJ26" s="400">
        <f>-'Inputs (3)'!AL270</f>
        <v>576.00696961036579</v>
      </c>
      <c r="AK26" s="400">
        <f>-'Inputs (3)'!AM270</f>
        <v>590.40714385062483</v>
      </c>
      <c r="AL26" s="400">
        <f>-'Inputs (3)'!AN270</f>
        <v>605.16732244689035</v>
      </c>
      <c r="AM26" s="400">
        <f>-'Inputs (3)'!AO270</f>
        <v>620.29650550806252</v>
      </c>
      <c r="AN26" s="400">
        <f>-'Inputs (3)'!AP270</f>
        <v>635.8039181457641</v>
      </c>
      <c r="AO26" s="400">
        <f>-'Inputs (3)'!AQ270</f>
        <v>651.69901609940814</v>
      </c>
      <c r="AP26" s="400">
        <f>-'Inputs (3)'!AR270</f>
        <v>667.99149150189339</v>
      </c>
      <c r="AQ26" s="400">
        <f>-'Inputs (3)'!AS270</f>
        <v>684.69127878944062</v>
      </c>
      <c r="AR26" s="400">
        <f>-'Inputs (3)'!AT270</f>
        <v>701.80856075917666</v>
      </c>
      <c r="AS26" s="400">
        <f>-'Inputs (3)'!AU270</f>
        <v>719.35377477815598</v>
      </c>
      <c r="AT26" s="400">
        <f>-'Inputs (3)'!AV270</f>
        <v>737.33761914760976</v>
      </c>
      <c r="AU26" s="400">
        <f>-'Inputs (3)'!AW270</f>
        <v>755.77105962629992</v>
      </c>
      <c r="AV26" s="400">
        <f>-'Inputs (3)'!AX270</f>
        <v>774.66533611695741</v>
      </c>
      <c r="AW26" s="400">
        <f>-'Inputs (3)'!AY270</f>
        <v>794.03196951988116</v>
      </c>
      <c r="AX26" s="400">
        <f>-'Inputs (3)'!AZ270</f>
        <v>813.88276875787801</v>
      </c>
      <c r="AY26" s="400">
        <f>-'Inputs (3)'!BA270</f>
        <v>834.22983797682491</v>
      </c>
      <c r="AZ26" s="400">
        <f>-'Inputs (3)'!BB270</f>
        <v>855.08558392624559</v>
      </c>
      <c r="BA26" s="400">
        <f>-'Inputs (3)'!BC270</f>
        <v>876.46272352440167</v>
      </c>
      <c r="BB26" s="400">
        <f>-'Inputs (3)'!BD270</f>
        <v>898.37429161251168</v>
      </c>
      <c r="BC26" s="400">
        <f>-'Inputs (3)'!BE270</f>
        <v>920.83364890282428</v>
      </c>
      <c r="BD26" s="400">
        <f>-'Inputs (3)'!BF270</f>
        <v>943.85449012539482</v>
      </c>
      <c r="BE26" s="400">
        <f>-'Inputs (3)'!BG270</f>
        <v>967.45085237852948</v>
      </c>
      <c r="BF26" s="400">
        <f>-'Inputs (3)'!BH270</f>
        <v>991.63712368799258</v>
      </c>
      <c r="BG26" s="400">
        <f>-'Inputs (3)'!BI270</f>
        <v>1016.4280517801924</v>
      </c>
      <c r="BH26" s="400">
        <f>-'Inputs (3)'!BJ270</f>
        <v>1041.838753074697</v>
      </c>
      <c r="BI26" s="400">
        <f>-'Inputs (3)'!BK270</f>
        <v>1067.8847219015643</v>
      </c>
      <c r="BJ26" s="400">
        <f>-'Inputs (3)'!BL270</f>
        <v>1094.5818399491034</v>
      </c>
      <c r="BK26" s="401">
        <f>-'Inputs (3)'!BM270</f>
        <v>1121.9463859478308</v>
      </c>
    </row>
    <row r="27" spans="2:63" s="382" customFormat="1">
      <c r="B27" s="392" t="s">
        <v>178</v>
      </c>
      <c r="D27" s="388">
        <f>SUM(D22:D26)</f>
        <v>3764.9</v>
      </c>
      <c r="E27" s="389">
        <f t="shared" ref="E27:BK27" si="5">SUM(E22:E26)</f>
        <v>3637.1162399999994</v>
      </c>
      <c r="F27" s="389">
        <f t="shared" si="5"/>
        <v>3576.2467115999998</v>
      </c>
      <c r="G27" s="389">
        <f t="shared" si="5"/>
        <v>3512.783971974</v>
      </c>
      <c r="H27" s="389">
        <f t="shared" si="5"/>
        <v>2183.5295430306005</v>
      </c>
      <c r="I27" s="389">
        <f t="shared" si="5"/>
        <v>1697.555495139271</v>
      </c>
      <c r="J27" s="389">
        <f t="shared" si="5"/>
        <v>1175.4244128369792</v>
      </c>
      <c r="K27" s="389">
        <f t="shared" si="5"/>
        <v>384.00216539977055</v>
      </c>
      <c r="L27" s="389">
        <f t="shared" si="5"/>
        <v>-201.03066446663314</v>
      </c>
      <c r="M27" s="389">
        <f t="shared" si="5"/>
        <v>-825.34401637793451</v>
      </c>
      <c r="N27" s="389">
        <f t="shared" si="5"/>
        <v>-1157.2041145528492</v>
      </c>
      <c r="O27" s="389">
        <f t="shared" si="5"/>
        <v>-1411.268178442358</v>
      </c>
      <c r="P27" s="389">
        <f t="shared" si="5"/>
        <v>-1675.6878744111336</v>
      </c>
      <c r="Q27" s="389">
        <f t="shared" si="5"/>
        <v>-1950.8822146416719</v>
      </c>
      <c r="R27" s="389">
        <f t="shared" si="5"/>
        <v>-2237.2870902810869</v>
      </c>
      <c r="S27" s="389">
        <f t="shared" si="5"/>
        <v>-2535.3559495257705</v>
      </c>
      <c r="T27" s="389">
        <f t="shared" si="5"/>
        <v>-2845.5605029015292</v>
      </c>
      <c r="U27" s="389">
        <f t="shared" si="5"/>
        <v>-3168.3914568287505</v>
      </c>
      <c r="V27" s="389">
        <f t="shared" si="5"/>
        <v>-3504.3592766058487</v>
      </c>
      <c r="W27" s="389">
        <f t="shared" si="5"/>
        <v>-3853.9949799895671</v>
      </c>
      <c r="X27" s="389">
        <f t="shared" si="5"/>
        <v>-4217.8509625978941</v>
      </c>
      <c r="Y27" s="389">
        <f t="shared" si="5"/>
        <v>-4596.5018564104857</v>
      </c>
      <c r="Z27" s="389">
        <f t="shared" si="5"/>
        <v>-4990.5454226924521</v>
      </c>
      <c r="AA27" s="389">
        <f t="shared" si="5"/>
        <v>-5400.6034807205142</v>
      </c>
      <c r="AB27" s="389">
        <f t="shared" si="5"/>
        <v>-5827.3228737457139</v>
      </c>
      <c r="AC27" s="389">
        <f t="shared" si="5"/>
        <v>-6271.3764736842732</v>
      </c>
      <c r="AD27" s="389">
        <f t="shared" si="5"/>
        <v>-6733.4642260879591</v>
      </c>
      <c r="AE27" s="389">
        <f t="shared" si="5"/>
        <v>-7214.3142370073547</v>
      </c>
      <c r="AF27" s="389">
        <f t="shared" si="5"/>
        <v>-7714.683903426072</v>
      </c>
      <c r="AG27" s="389">
        <f t="shared" si="5"/>
        <v>-8235.3610890111122</v>
      </c>
      <c r="AH27" s="389">
        <f t="shared" si="5"/>
        <v>-8777.1653469944595</v>
      </c>
      <c r="AI27" s="389">
        <f t="shared" si="5"/>
        <v>-9340.9491920735727</v>
      </c>
      <c r="AJ27" s="389">
        <f t="shared" si="5"/>
        <v>-9927.5994232941721</v>
      </c>
      <c r="AK27" s="389">
        <f t="shared" si="5"/>
        <v>-10538.038499957127</v>
      </c>
      <c r="AL27" s="389">
        <f t="shared" si="5"/>
        <v>-11173.225972673117</v>
      </c>
      <c r="AM27" s="389">
        <f t="shared" si="5"/>
        <v>-11834.159971773726</v>
      </c>
      <c r="AN27" s="389">
        <f t="shared" si="5"/>
        <v>-12521.878755375985</v>
      </c>
      <c r="AO27" s="389">
        <f t="shared" si="5"/>
        <v>-13237.462319489372</v>
      </c>
      <c r="AP27" s="389">
        <f t="shared" si="5"/>
        <v>-13982.03407264998</v>
      </c>
      <c r="AQ27" s="389">
        <f t="shared" si="5"/>
        <v>-14756.762577665824</v>
      </c>
      <c r="AR27" s="389">
        <f t="shared" si="5"/>
        <v>-15562.863363160906</v>
      </c>
      <c r="AS27" s="389">
        <f t="shared" si="5"/>
        <v>-16401.600807713134</v>
      </c>
      <c r="AT27" s="389">
        <f t="shared" si="5"/>
        <v>-17274.290099493075</v>
      </c>
      <c r="AU27" s="389">
        <f t="shared" si="5"/>
        <v>-18182.299274426801</v>
      </c>
      <c r="AV27" s="389">
        <f t="shared" si="5"/>
        <v>-19127.05133602742</v>
      </c>
      <c r="AW27" s="389">
        <f t="shared" si="5"/>
        <v>-20110.026460165212</v>
      </c>
      <c r="AX27" s="389">
        <f t="shared" si="5"/>
        <v>-21132.764288177706</v>
      </c>
      <c r="AY27" s="389">
        <f t="shared" si="5"/>
        <v>-22196.866311856909</v>
      </c>
      <c r="AZ27" s="389">
        <f t="shared" si="5"/>
        <v>-23303.998353992294</v>
      </c>
      <c r="BA27" s="389">
        <f t="shared" si="5"/>
        <v>-24455.893148295996</v>
      </c>
      <c r="BB27" s="389">
        <f t="shared" si="5"/>
        <v>-25654.353022689062</v>
      </c>
      <c r="BC27" s="389">
        <f t="shared" si="5"/>
        <v>-26901.252690087415</v>
      </c>
      <c r="BD27" s="389">
        <f t="shared" si="5"/>
        <v>-28198.542150991532</v>
      </c>
      <c r="BE27" s="389">
        <f t="shared" si="5"/>
        <v>-29548.249712356319</v>
      </c>
      <c r="BF27" s="389">
        <f t="shared" si="5"/>
        <v>-30952.485127396609</v>
      </c>
      <c r="BG27" s="389">
        <f t="shared" si="5"/>
        <v>-32413.442861170017</v>
      </c>
      <c r="BH27" s="389">
        <f t="shared" si="5"/>
        <v>-33933.40548697325</v>
      </c>
      <c r="BI27" s="389">
        <f t="shared" si="5"/>
        <v>-35514.747218788289</v>
      </c>
      <c r="BJ27" s="389">
        <f t="shared" si="5"/>
        <v>-37159.937585225984</v>
      </c>
      <c r="BK27" s="390">
        <f t="shared" si="5"/>
        <v>-38871.545250631265</v>
      </c>
    </row>
    <row r="28" spans="2:63" s="382" customFormat="1"/>
    <row r="29" spans="2:63" s="382" customFormat="1">
      <c r="B29" s="393" t="s">
        <v>179</v>
      </c>
      <c r="D29" s="394"/>
      <c r="E29" s="395"/>
      <c r="F29" s="395"/>
      <c r="G29" s="395"/>
      <c r="H29" s="395"/>
      <c r="I29" s="395"/>
      <c r="J29" s="395"/>
      <c r="K29" s="395"/>
      <c r="L29" s="395"/>
      <c r="M29" s="395"/>
      <c r="N29" s="395"/>
      <c r="O29" s="395"/>
      <c r="P29" s="395"/>
      <c r="Q29" s="395"/>
      <c r="R29" s="395"/>
      <c r="S29" s="395"/>
      <c r="T29" s="395"/>
      <c r="U29" s="395"/>
      <c r="V29" s="395"/>
      <c r="W29" s="395"/>
      <c r="X29" s="395"/>
      <c r="Y29" s="395"/>
      <c r="Z29" s="395"/>
      <c r="AA29" s="395"/>
      <c r="AB29" s="395"/>
      <c r="AC29" s="395"/>
      <c r="AD29" s="395"/>
      <c r="AE29" s="395"/>
      <c r="AF29" s="395"/>
      <c r="AG29" s="395"/>
      <c r="AH29" s="395"/>
      <c r="AI29" s="395"/>
      <c r="AJ29" s="395"/>
      <c r="AK29" s="395"/>
      <c r="AL29" s="395"/>
      <c r="AM29" s="395"/>
      <c r="AN29" s="395"/>
      <c r="AO29" s="395"/>
      <c r="AP29" s="395"/>
      <c r="AQ29" s="395"/>
      <c r="AR29" s="395"/>
      <c r="AS29" s="395"/>
      <c r="AT29" s="395"/>
      <c r="AU29" s="395"/>
      <c r="AV29" s="395"/>
      <c r="AW29" s="395"/>
      <c r="AX29" s="395"/>
      <c r="AY29" s="395"/>
      <c r="AZ29" s="395"/>
      <c r="BA29" s="395"/>
      <c r="BB29" s="395"/>
      <c r="BC29" s="395"/>
      <c r="BD29" s="395"/>
      <c r="BE29" s="395"/>
      <c r="BF29" s="395"/>
      <c r="BG29" s="395"/>
      <c r="BH29" s="395"/>
      <c r="BI29" s="395"/>
      <c r="BJ29" s="395"/>
      <c r="BK29" s="396"/>
    </row>
    <row r="30" spans="2:63" s="382" customFormat="1">
      <c r="B30" s="402" t="s">
        <v>180</v>
      </c>
      <c r="D30" s="383">
        <f>'Inputs (3)'!F203</f>
        <v>370.97271155555552</v>
      </c>
      <c r="E30" s="384">
        <f>'Inputs (3)'!G203</f>
        <v>389.75320507805554</v>
      </c>
      <c r="F30" s="384">
        <f>'Inputs (3)'!H203</f>
        <v>399.49703520500685</v>
      </c>
      <c r="G30" s="384">
        <f>'Inputs (3)'!I203</f>
        <v>409.48446108513195</v>
      </c>
      <c r="H30" s="384">
        <f>'Inputs (3)'!J203</f>
        <v>419.72157261226022</v>
      </c>
      <c r="I30" s="384">
        <f>'Inputs (3)'!K203</f>
        <v>430.21461192756675</v>
      </c>
      <c r="J30" s="384">
        <f>'Inputs (3)'!L203</f>
        <v>440.96997722575583</v>
      </c>
      <c r="K30" s="384">
        <f>'Inputs (3)'!M203</f>
        <v>451.99422665639975</v>
      </c>
      <c r="L30" s="384">
        <f>'Inputs (3)'!N203</f>
        <v>463.29408232280969</v>
      </c>
      <c r="M30" s="384">
        <f>'Inputs (3)'!O203</f>
        <v>474.8764343808798</v>
      </c>
      <c r="N30" s="384">
        <f>'Inputs (3)'!P203</f>
        <v>486.74834524040182</v>
      </c>
      <c r="O30" s="384">
        <f>'Inputs (3)'!Q203</f>
        <v>498.91705387141178</v>
      </c>
      <c r="P30" s="384">
        <f>'Inputs (3)'!R203</f>
        <v>511.38998021819697</v>
      </c>
      <c r="Q30" s="384">
        <f>'Inputs (3)'!S203</f>
        <v>524.17472972365192</v>
      </c>
      <c r="R30" s="384">
        <f>'Inputs (3)'!T203</f>
        <v>537.27909796674317</v>
      </c>
      <c r="S30" s="384">
        <f>'Inputs (3)'!U203</f>
        <v>550.71107541591175</v>
      </c>
      <c r="T30" s="384">
        <f>'Inputs (3)'!V203</f>
        <v>564.47885230130942</v>
      </c>
      <c r="U30" s="384">
        <f>'Inputs (3)'!W203</f>
        <v>578.59082360884213</v>
      </c>
      <c r="V30" s="384">
        <f>'Inputs (3)'!X203</f>
        <v>593.05559419906308</v>
      </c>
      <c r="W30" s="384">
        <f>'Inputs (3)'!Y203</f>
        <v>607.88198405403966</v>
      </c>
      <c r="X30" s="384">
        <f>'Inputs (3)'!Z203</f>
        <v>623.07903365539062</v>
      </c>
      <c r="Y30" s="384">
        <f>'Inputs (3)'!AA203</f>
        <v>638.65600949677537</v>
      </c>
      <c r="Z30" s="384">
        <f>'Inputs (3)'!AB203</f>
        <v>654.62240973419466</v>
      </c>
      <c r="AA30" s="384">
        <f>'Inputs (3)'!AC203</f>
        <v>670.98796997754948</v>
      </c>
      <c r="AB30" s="384">
        <f>'Inputs (3)'!AD203</f>
        <v>687.76266922698812</v>
      </c>
      <c r="AC30" s="384">
        <f>'Inputs (3)'!AE203</f>
        <v>704.95673595766266</v>
      </c>
      <c r="AD30" s="384">
        <f>'Inputs (3)'!AF203</f>
        <v>722.58065435660433</v>
      </c>
      <c r="AE30" s="384">
        <f>'Inputs (3)'!AG203</f>
        <v>740.64517071551927</v>
      </c>
      <c r="AF30" s="384">
        <f>'Inputs (3)'!AH203</f>
        <v>759.16129998340716</v>
      </c>
      <c r="AG30" s="384">
        <f>'Inputs (3)'!AI203</f>
        <v>778.14033248299245</v>
      </c>
      <c r="AH30" s="384">
        <f>'Inputs (3)'!AJ203</f>
        <v>797.59384079506719</v>
      </c>
      <c r="AI30" s="384">
        <f>'Inputs (3)'!AK203</f>
        <v>817.53368681494385</v>
      </c>
      <c r="AJ30" s="384">
        <f>'Inputs (3)'!AL203</f>
        <v>837.97202898531714</v>
      </c>
      <c r="AK30" s="384">
        <f>'Inputs (3)'!AM203</f>
        <v>858.92132970994999</v>
      </c>
      <c r="AL30" s="384">
        <f>'Inputs (3)'!AN203</f>
        <v>880.39436295269877</v>
      </c>
      <c r="AM30" s="384">
        <f>'Inputs (3)'!AO203</f>
        <v>902.40422202651609</v>
      </c>
      <c r="AN30" s="384">
        <f>'Inputs (3)'!AP203</f>
        <v>924.96432757717889</v>
      </c>
      <c r="AO30" s="384">
        <f>'Inputs (3)'!AQ203</f>
        <v>948.08843576660843</v>
      </c>
      <c r="AP30" s="384">
        <f>'Inputs (3)'!AR203</f>
        <v>971.79064666077352</v>
      </c>
      <c r="AQ30" s="384">
        <f>'Inputs (3)'!AS203</f>
        <v>996.08541282729266</v>
      </c>
      <c r="AR30" s="384">
        <f>'Inputs (3)'!AT203</f>
        <v>1020.9875481479751</v>
      </c>
      <c r="AS30" s="384">
        <f>'Inputs (3)'!AU203</f>
        <v>1046.5122368516743</v>
      </c>
      <c r="AT30" s="384">
        <f>'Inputs (3)'!AV203</f>
        <v>1072.675042772966</v>
      </c>
      <c r="AU30" s="384">
        <f>'Inputs (3)'!AW203</f>
        <v>1099.49191884229</v>
      </c>
      <c r="AV30" s="384">
        <f>'Inputs (3)'!AX203</f>
        <v>1126.9792168133472</v>
      </c>
      <c r="AW30" s="384">
        <f>'Inputs (3)'!AY203</f>
        <v>1155.1536972336808</v>
      </c>
      <c r="AX30" s="384">
        <f>'Inputs (3)'!AZ203</f>
        <v>1184.0325396645223</v>
      </c>
      <c r="AY30" s="384">
        <f>'Inputs (3)'!BA203</f>
        <v>1213.6333531561354</v>
      </c>
      <c r="AZ30" s="384">
        <f>'Inputs (3)'!BB203</f>
        <v>1243.9741869850388</v>
      </c>
      <c r="BA30" s="384">
        <f>'Inputs (3)'!BC203</f>
        <v>1275.0735416596649</v>
      </c>
      <c r="BB30" s="384">
        <f>'Inputs (3)'!BD203</f>
        <v>1306.9503802011563</v>
      </c>
      <c r="BC30" s="384">
        <f>'Inputs (3)'!BE203</f>
        <v>1339.6241397061849</v>
      </c>
      <c r="BD30" s="384">
        <f>'Inputs (3)'!BF203</f>
        <v>1373.1147431988393</v>
      </c>
      <c r="BE30" s="384">
        <f>'Inputs (3)'!BG203</f>
        <v>1407.4426117788105</v>
      </c>
      <c r="BF30" s="384">
        <f>'Inputs (3)'!BH203</f>
        <v>1442.6286770732804</v>
      </c>
      <c r="BG30" s="384">
        <f>'Inputs (3)'!BI203</f>
        <v>1478.6943940001124</v>
      </c>
      <c r="BH30" s="384">
        <f>'Inputs (3)'!BJ203</f>
        <v>1515.661753850115</v>
      </c>
      <c r="BI30" s="384">
        <f>'Inputs (3)'!BK203</f>
        <v>1553.5532976963677</v>
      </c>
      <c r="BJ30" s="384">
        <f>'Inputs (3)'!BL203</f>
        <v>1592.3921301387768</v>
      </c>
      <c r="BK30" s="385">
        <f>'Inputs (3)'!BM203</f>
        <v>1632.2019333922458</v>
      </c>
    </row>
    <row r="31" spans="2:63" s="382" customFormat="1">
      <c r="B31" s="402" t="s">
        <v>181</v>
      </c>
      <c r="D31" s="399">
        <f>'Inputs (3)'!F278</f>
        <v>10</v>
      </c>
      <c r="E31" s="384">
        <f>$D$31*E9*(1+E81/$D$81)</f>
        <v>21.218</v>
      </c>
      <c r="F31" s="384">
        <f t="shared" ref="F31:BK31" si="6">$D$31*F9*(1+F81/$D$81)</f>
        <v>21.85454</v>
      </c>
      <c r="G31" s="384">
        <f t="shared" si="6"/>
        <v>22.510176199999997</v>
      </c>
      <c r="H31" s="384">
        <f>$D$31*H9*(1+H81/$D$81)</f>
        <v>30.411184096835793</v>
      </c>
      <c r="I31" s="384">
        <f t="shared" si="6"/>
        <v>33.867665137913463</v>
      </c>
      <c r="J31" s="384">
        <f t="shared" si="6"/>
        <v>37.504164975768617</v>
      </c>
      <c r="K31" s="384">
        <f t="shared" si="6"/>
        <v>42.393612382801471</v>
      </c>
      <c r="L31" s="384">
        <f t="shared" si="6"/>
        <v>46.008081697978938</v>
      </c>
      <c r="M31" s="384">
        <f t="shared" si="6"/>
        <v>49.801264920922527</v>
      </c>
      <c r="N31" s="384">
        <f t="shared" si="6"/>
        <v>51.893040221817579</v>
      </c>
      <c r="O31" s="384">
        <f t="shared" si="6"/>
        <v>53.449831428472109</v>
      </c>
      <c r="P31" s="384">
        <f t="shared" si="6"/>
        <v>55.053326371326271</v>
      </c>
      <c r="Q31" s="384">
        <f t="shared" si="6"/>
        <v>56.704926162466059</v>
      </c>
      <c r="R31" s="384">
        <f t="shared" si="6"/>
        <v>58.40607394734004</v>
      </c>
      <c r="S31" s="384">
        <f t="shared" si="6"/>
        <v>60.158256165760235</v>
      </c>
      <c r="T31" s="384">
        <f t="shared" si="6"/>
        <v>61.963003850733038</v>
      </c>
      <c r="U31" s="384">
        <f t="shared" si="6"/>
        <v>63.82189396625504</v>
      </c>
      <c r="V31" s="384">
        <f t="shared" si="6"/>
        <v>65.736550785242699</v>
      </c>
      <c r="W31" s="384">
        <f t="shared" si="6"/>
        <v>67.708647308799968</v>
      </c>
      <c r="X31" s="384">
        <f t="shared" si="6"/>
        <v>69.739906728063971</v>
      </c>
      <c r="Y31" s="384">
        <f t="shared" si="6"/>
        <v>71.832103929905884</v>
      </c>
      <c r="Z31" s="384">
        <f t="shared" si="6"/>
        <v>73.98706704780308</v>
      </c>
      <c r="AA31" s="384">
        <f t="shared" si="6"/>
        <v>76.206679059237175</v>
      </c>
      <c r="AB31" s="384">
        <f t="shared" si="6"/>
        <v>78.492879431014273</v>
      </c>
      <c r="AC31" s="384">
        <f t="shared" si="6"/>
        <v>80.847665813944715</v>
      </c>
      <c r="AD31" s="384">
        <f t="shared" si="6"/>
        <v>83.273095788363051</v>
      </c>
      <c r="AE31" s="384">
        <f t="shared" si="6"/>
        <v>85.771288662013944</v>
      </c>
      <c r="AF31" s="384">
        <f t="shared" si="6"/>
        <v>88.344427321874377</v>
      </c>
      <c r="AG31" s="384">
        <f t="shared" si="6"/>
        <v>90.994760141530591</v>
      </c>
      <c r="AH31" s="384">
        <f t="shared" si="6"/>
        <v>93.72460294577651</v>
      </c>
      <c r="AI31" s="384">
        <f t="shared" si="6"/>
        <v>96.536341034149828</v>
      </c>
      <c r="AJ31" s="384">
        <f t="shared" si="6"/>
        <v>99.432431265174316</v>
      </c>
      <c r="AK31" s="384">
        <f t="shared" si="6"/>
        <v>102.41540420312955</v>
      </c>
      <c r="AL31" s="384">
        <f t="shared" si="6"/>
        <v>105.48786632922344</v>
      </c>
      <c r="AM31" s="384">
        <f t="shared" si="6"/>
        <v>108.65250231910015</v>
      </c>
      <c r="AN31" s="384">
        <f t="shared" si="6"/>
        <v>111.91207738867315</v>
      </c>
      <c r="AO31" s="384">
        <f t="shared" si="6"/>
        <v>115.26943971033334</v>
      </c>
      <c r="AP31" s="384">
        <f t="shared" si="6"/>
        <v>118.72752290164335</v>
      </c>
      <c r="AQ31" s="384">
        <f t="shared" si="6"/>
        <v>122.28934858869266</v>
      </c>
      <c r="AR31" s="384">
        <f t="shared" si="6"/>
        <v>125.95802904635345</v>
      </c>
      <c r="AS31" s="384">
        <f t="shared" si="6"/>
        <v>129.73676991774406</v>
      </c>
      <c r="AT31" s="384">
        <f t="shared" si="6"/>
        <v>133.62887301527638</v>
      </c>
      <c r="AU31" s="384">
        <f t="shared" si="6"/>
        <v>137.63773920573465</v>
      </c>
      <c r="AV31" s="384">
        <f t="shared" si="6"/>
        <v>141.76687138190672</v>
      </c>
      <c r="AW31" s="384">
        <f t="shared" si="6"/>
        <v>146.0198775233639</v>
      </c>
      <c r="AX31" s="384">
        <f t="shared" si="6"/>
        <v>150.40047384906481</v>
      </c>
      <c r="AY31" s="384">
        <f t="shared" si="6"/>
        <v>154.91248806453677</v>
      </c>
      <c r="AZ31" s="384">
        <f t="shared" si="6"/>
        <v>159.5598627064729</v>
      </c>
      <c r="BA31" s="384">
        <f t="shared" si="6"/>
        <v>164.34665858766709</v>
      </c>
      <c r="BB31" s="384">
        <f t="shared" si="6"/>
        <v>169.27705834529709</v>
      </c>
      <c r="BC31" s="384">
        <f t="shared" si="6"/>
        <v>174.35537009565599</v>
      </c>
      <c r="BD31" s="384">
        <f t="shared" si="6"/>
        <v>179.58603119852569</v>
      </c>
      <c r="BE31" s="384">
        <f t="shared" si="6"/>
        <v>184.9736121344815</v>
      </c>
      <c r="BF31" s="384">
        <f t="shared" si="6"/>
        <v>190.52282049851593</v>
      </c>
      <c r="BG31" s="384">
        <f t="shared" si="6"/>
        <v>196.23850511347143</v>
      </c>
      <c r="BH31" s="384">
        <f t="shared" si="6"/>
        <v>202.12566026687557</v>
      </c>
      <c r="BI31" s="384">
        <f t="shared" si="6"/>
        <v>208.18943007488184</v>
      </c>
      <c r="BJ31" s="384">
        <f t="shared" si="6"/>
        <v>214.43511297712831</v>
      </c>
      <c r="BK31" s="385">
        <f t="shared" si="6"/>
        <v>220.86816636644213</v>
      </c>
    </row>
    <row r="32" spans="2:63" s="382" customFormat="1">
      <c r="B32" s="402" t="s">
        <v>182</v>
      </c>
      <c r="D32" s="399">
        <f>'Inputs (3)'!F279</f>
        <v>2</v>
      </c>
      <c r="E32" s="384">
        <f>$D$32*E9*(1+E81/$D$81)</f>
        <v>4.2435999999999998</v>
      </c>
      <c r="F32" s="384">
        <f t="shared" ref="F32:BK32" si="7">$D$32*F9*(1+F81/$D$81)</f>
        <v>4.370908</v>
      </c>
      <c r="G32" s="384">
        <f t="shared" si="7"/>
        <v>4.5020352399999997</v>
      </c>
      <c r="H32" s="384">
        <f t="shared" si="7"/>
        <v>6.082236819367159</v>
      </c>
      <c r="I32" s="384">
        <f t="shared" si="7"/>
        <v>6.773533027582693</v>
      </c>
      <c r="J32" s="384">
        <f t="shared" si="7"/>
        <v>7.5008329951537238</v>
      </c>
      <c r="K32" s="384">
        <f t="shared" si="7"/>
        <v>8.4787224765602947</v>
      </c>
      <c r="L32" s="384">
        <f t="shared" si="7"/>
        <v>9.2016163395957875</v>
      </c>
      <c r="M32" s="384">
        <f t="shared" si="7"/>
        <v>9.9602529841845051</v>
      </c>
      <c r="N32" s="384">
        <f t="shared" si="7"/>
        <v>10.378608044363517</v>
      </c>
      <c r="O32" s="384">
        <f t="shared" si="7"/>
        <v>10.689966285694423</v>
      </c>
      <c r="P32" s="384">
        <f t="shared" si="7"/>
        <v>11.010665274265254</v>
      </c>
      <c r="Q32" s="384">
        <f t="shared" si="7"/>
        <v>11.340985232493212</v>
      </c>
      <c r="R32" s="384">
        <f t="shared" si="7"/>
        <v>11.681214789468008</v>
      </c>
      <c r="S32" s="384">
        <f t="shared" si="7"/>
        <v>12.031651233152047</v>
      </c>
      <c r="T32" s="384">
        <f t="shared" si="7"/>
        <v>12.392600770146609</v>
      </c>
      <c r="U32" s="384">
        <f t="shared" si="7"/>
        <v>12.764378793251009</v>
      </c>
      <c r="V32" s="384">
        <f t="shared" si="7"/>
        <v>13.147310157048539</v>
      </c>
      <c r="W32" s="384">
        <f t="shared" si="7"/>
        <v>13.541729461759994</v>
      </c>
      <c r="X32" s="384">
        <f t="shared" si="7"/>
        <v>13.947981345612794</v>
      </c>
      <c r="Y32" s="384">
        <f t="shared" si="7"/>
        <v>14.366420785981177</v>
      </c>
      <c r="Z32" s="384">
        <f t="shared" si="7"/>
        <v>14.797413409560615</v>
      </c>
      <c r="AA32" s="384">
        <f t="shared" si="7"/>
        <v>15.241335811847433</v>
      </c>
      <c r="AB32" s="384">
        <f t="shared" si="7"/>
        <v>15.698575886202855</v>
      </c>
      <c r="AC32" s="384">
        <f t="shared" si="7"/>
        <v>16.169533162788941</v>
      </c>
      <c r="AD32" s="384">
        <f t="shared" si="7"/>
        <v>16.654619157672613</v>
      </c>
      <c r="AE32" s="384">
        <f t="shared" si="7"/>
        <v>17.15425773240279</v>
      </c>
      <c r="AF32" s="384">
        <f t="shared" si="7"/>
        <v>17.668885464374874</v>
      </c>
      <c r="AG32" s="384">
        <f t="shared" si="7"/>
        <v>18.19895202830612</v>
      </c>
      <c r="AH32" s="384">
        <f t="shared" si="7"/>
        <v>18.744920589155303</v>
      </c>
      <c r="AI32" s="384">
        <f t="shared" si="7"/>
        <v>19.307268206829963</v>
      </c>
      <c r="AJ32" s="384">
        <f t="shared" si="7"/>
        <v>19.886486253034864</v>
      </c>
      <c r="AK32" s="384">
        <f t="shared" si="7"/>
        <v>20.48308084062591</v>
      </c>
      <c r="AL32" s="384">
        <f t="shared" si="7"/>
        <v>21.097573265844687</v>
      </c>
      <c r="AM32" s="384">
        <f t="shared" si="7"/>
        <v>21.730500463820029</v>
      </c>
      <c r="AN32" s="384">
        <f t="shared" si="7"/>
        <v>22.382415477734632</v>
      </c>
      <c r="AO32" s="384">
        <f t="shared" si="7"/>
        <v>23.05388794206667</v>
      </c>
      <c r="AP32" s="384">
        <f t="shared" si="7"/>
        <v>23.745504580328674</v>
      </c>
      <c r="AQ32" s="384">
        <f t="shared" si="7"/>
        <v>24.457869717738532</v>
      </c>
      <c r="AR32" s="384">
        <f t="shared" si="7"/>
        <v>25.191605809270687</v>
      </c>
      <c r="AS32" s="384">
        <f t="shared" si="7"/>
        <v>25.947353983548808</v>
      </c>
      <c r="AT32" s="384">
        <f t="shared" si="7"/>
        <v>26.725774603055275</v>
      </c>
      <c r="AU32" s="384">
        <f t="shared" si="7"/>
        <v>27.52754784114693</v>
      </c>
      <c r="AV32" s="384">
        <f t="shared" si="7"/>
        <v>28.353374276381341</v>
      </c>
      <c r="AW32" s="384">
        <f t="shared" si="7"/>
        <v>29.20397550467278</v>
      </c>
      <c r="AX32" s="384">
        <f t="shared" si="7"/>
        <v>30.080094769812963</v>
      </c>
      <c r="AY32" s="384">
        <f t="shared" si="7"/>
        <v>30.982497612907355</v>
      </c>
      <c r="AZ32" s="384">
        <f t="shared" si="7"/>
        <v>31.911972541294578</v>
      </c>
      <c r="BA32" s="384">
        <f t="shared" si="7"/>
        <v>32.86933171753342</v>
      </c>
      <c r="BB32" s="384">
        <f t="shared" si="7"/>
        <v>33.855411669059421</v>
      </c>
      <c r="BC32" s="384">
        <f t="shared" si="7"/>
        <v>34.8710740191312</v>
      </c>
      <c r="BD32" s="384">
        <f t="shared" si="7"/>
        <v>35.917206239705145</v>
      </c>
      <c r="BE32" s="384">
        <f t="shared" si="7"/>
        <v>36.994722426896296</v>
      </c>
      <c r="BF32" s="384">
        <f t="shared" si="7"/>
        <v>38.10456409970319</v>
      </c>
      <c r="BG32" s="384">
        <f t="shared" si="7"/>
        <v>39.247701022694287</v>
      </c>
      <c r="BH32" s="384">
        <f t="shared" si="7"/>
        <v>40.425132053375116</v>
      </c>
      <c r="BI32" s="384">
        <f t="shared" si="7"/>
        <v>41.637886014976367</v>
      </c>
      <c r="BJ32" s="384">
        <f t="shared" si="7"/>
        <v>42.887022595425663</v>
      </c>
      <c r="BK32" s="385">
        <f t="shared" si="7"/>
        <v>44.173633273288431</v>
      </c>
    </row>
    <row r="33" spans="2:63" s="382" customFormat="1">
      <c r="B33" s="402" t="s">
        <v>183</v>
      </c>
      <c r="D33" s="399">
        <f>'Inputs (3)'!F280</f>
        <v>2</v>
      </c>
      <c r="E33" s="384">
        <f>'Inputs (3)'!G280</f>
        <v>2.1012499999999994</v>
      </c>
      <c r="F33" s="384">
        <f>'Inputs (3)'!H280</f>
        <v>2.1537812499999993</v>
      </c>
      <c r="G33" s="384">
        <f>'Inputs (3)'!I280</f>
        <v>2.2076257812499991</v>
      </c>
      <c r="H33" s="384">
        <f>'Inputs (3)'!J280</f>
        <v>2.2628164257812489</v>
      </c>
      <c r="I33" s="384">
        <f>'Inputs (3)'!K280</f>
        <v>2.3193868364257799</v>
      </c>
      <c r="J33" s="384">
        <f>'Inputs (3)'!L280</f>
        <v>2.3773715073364241</v>
      </c>
      <c r="K33" s="384">
        <f>'Inputs (3)'!M280</f>
        <v>2.4368057950198345</v>
      </c>
      <c r="L33" s="384">
        <f>'Inputs (3)'!N280</f>
        <v>2.4977259398953304</v>
      </c>
      <c r="M33" s="384">
        <f>'Inputs (3)'!O280</f>
        <v>2.5601690883927128</v>
      </c>
      <c r="N33" s="384">
        <f>'Inputs (3)'!P280</f>
        <v>2.6241733156025306</v>
      </c>
      <c r="O33" s="384">
        <f>'Inputs (3)'!Q280</f>
        <v>2.6897776484925937</v>
      </c>
      <c r="P33" s="384">
        <f>'Inputs (3)'!R280</f>
        <v>2.757022089704908</v>
      </c>
      <c r="Q33" s="384">
        <f>'Inputs (3)'!S280</f>
        <v>2.8259476419475305</v>
      </c>
      <c r="R33" s="384">
        <f>'Inputs (3)'!T280</f>
        <v>2.8965963329962188</v>
      </c>
      <c r="S33" s="384">
        <f>'Inputs (3)'!U280</f>
        <v>2.969011241321124</v>
      </c>
      <c r="T33" s="384">
        <f>'Inputs (3)'!V280</f>
        <v>3.0432365223541518</v>
      </c>
      <c r="U33" s="384">
        <f>'Inputs (3)'!W280</f>
        <v>3.1193174354130053</v>
      </c>
      <c r="V33" s="384">
        <f>'Inputs (3)'!X280</f>
        <v>3.1973003712983301</v>
      </c>
      <c r="W33" s="384">
        <f>'Inputs (3)'!Y280</f>
        <v>3.2772328805807884</v>
      </c>
      <c r="X33" s="384">
        <f>'Inputs (3)'!Z280</f>
        <v>3.3591637025953078</v>
      </c>
      <c r="Y33" s="384">
        <f>'Inputs (3)'!AA280</f>
        <v>3.4431427951601901</v>
      </c>
      <c r="Z33" s="384">
        <f>'Inputs (3)'!AB280</f>
        <v>3.5292213650391941</v>
      </c>
      <c r="AA33" s="384">
        <f>'Inputs (3)'!AC280</f>
        <v>3.6174518991651743</v>
      </c>
      <c r="AB33" s="384">
        <f>'Inputs (3)'!AD280</f>
        <v>3.7078881966443031</v>
      </c>
      <c r="AC33" s="384">
        <f>'Inputs (3)'!AE280</f>
        <v>3.8005854015604106</v>
      </c>
      <c r="AD33" s="384">
        <f>'Inputs (3)'!AF280</f>
        <v>3.8956000365994203</v>
      </c>
      <c r="AE33" s="384">
        <f>'Inputs (3)'!AG280</f>
        <v>3.9929900375144052</v>
      </c>
      <c r="AF33" s="384">
        <f>'Inputs (3)'!AH280</f>
        <v>4.092814788452265</v>
      </c>
      <c r="AG33" s="384">
        <f>'Inputs (3)'!AI280</f>
        <v>4.1951351581635716</v>
      </c>
      <c r="AH33" s="384">
        <f>'Inputs (3)'!AJ280</f>
        <v>4.3000135371176604</v>
      </c>
      <c r="AI33" s="384">
        <f>'Inputs (3)'!AK280</f>
        <v>4.407513875545602</v>
      </c>
      <c r="AJ33" s="384">
        <f>'Inputs (3)'!AL280</f>
        <v>4.5177017224342411</v>
      </c>
      <c r="AK33" s="384">
        <f>'Inputs (3)'!AM280</f>
        <v>4.6306442654950963</v>
      </c>
      <c r="AL33" s="384">
        <f>'Inputs (3)'!AN280</f>
        <v>4.7464103721324733</v>
      </c>
      <c r="AM33" s="384">
        <f>'Inputs (3)'!AO280</f>
        <v>4.8650706314357848</v>
      </c>
      <c r="AN33" s="384">
        <f>'Inputs (3)'!AP280</f>
        <v>4.986697397221679</v>
      </c>
      <c r="AO33" s="384">
        <f>'Inputs (3)'!AQ280</f>
        <v>5.1113648321522209</v>
      </c>
      <c r="AP33" s="384">
        <f>'Inputs (3)'!AR280</f>
        <v>5.2391489529560262</v>
      </c>
      <c r="AQ33" s="384">
        <f>'Inputs (3)'!AS280</f>
        <v>5.3701276767799264</v>
      </c>
      <c r="AR33" s="384">
        <f>'Inputs (3)'!AT280</f>
        <v>5.5043808686994247</v>
      </c>
      <c r="AS33" s="384">
        <f>'Inputs (3)'!AU280</f>
        <v>5.6419903904169093</v>
      </c>
      <c r="AT33" s="384">
        <f>'Inputs (3)'!AV280</f>
        <v>5.7830401501773316</v>
      </c>
      <c r="AU33" s="384">
        <f>'Inputs (3)'!AW280</f>
        <v>5.9276161539317638</v>
      </c>
      <c r="AV33" s="384">
        <f>'Inputs (3)'!AX280</f>
        <v>6.0758065577800577</v>
      </c>
      <c r="AW33" s="384">
        <f>'Inputs (3)'!AY280</f>
        <v>6.227701721724558</v>
      </c>
      <c r="AX33" s="384">
        <f>'Inputs (3)'!AZ280</f>
        <v>6.3833942647676709</v>
      </c>
      <c r="AY33" s="384">
        <f>'Inputs (3)'!BA280</f>
        <v>6.5429791213868622</v>
      </c>
      <c r="AZ33" s="384">
        <f>'Inputs (3)'!BB280</f>
        <v>6.7065535994215342</v>
      </c>
      <c r="BA33" s="384">
        <f>'Inputs (3)'!BC280</f>
        <v>6.8742174394070723</v>
      </c>
      <c r="BB33" s="384">
        <f>'Inputs (3)'!BD280</f>
        <v>7.0460728753922481</v>
      </c>
      <c r="BC33" s="384">
        <f>'Inputs (3)'!BE280</f>
        <v>7.2222246972770527</v>
      </c>
      <c r="BD33" s="384">
        <f>'Inputs (3)'!BF280</f>
        <v>7.4027803147089788</v>
      </c>
      <c r="BE33" s="384">
        <f>'Inputs (3)'!BG280</f>
        <v>7.5878498225767022</v>
      </c>
      <c r="BF33" s="384">
        <f>'Inputs (3)'!BH280</f>
        <v>7.7775460681411186</v>
      </c>
      <c r="BG33" s="384">
        <f>'Inputs (3)'!BI280</f>
        <v>7.9719847198446461</v>
      </c>
      <c r="BH33" s="384">
        <f>'Inputs (3)'!BJ280</f>
        <v>8.1712843378407616</v>
      </c>
      <c r="BI33" s="384">
        <f>'Inputs (3)'!BK280</f>
        <v>8.3755664462867792</v>
      </c>
      <c r="BJ33" s="384">
        <f>'Inputs (3)'!BL280</f>
        <v>8.5849556074439484</v>
      </c>
      <c r="BK33" s="385">
        <f>'Inputs (3)'!BM280</f>
        <v>8.7995794976300452</v>
      </c>
    </row>
    <row r="34" spans="2:63" s="382" customFormat="1">
      <c r="B34" s="402" t="s">
        <v>184</v>
      </c>
      <c r="D34" s="399" t="s">
        <v>283</v>
      </c>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c r="AH34" s="384"/>
      <c r="AI34" s="384"/>
      <c r="AJ34" s="384"/>
      <c r="AK34" s="384"/>
      <c r="AL34" s="384"/>
      <c r="AM34" s="384"/>
      <c r="AN34" s="384"/>
      <c r="AO34" s="384"/>
      <c r="AP34" s="384"/>
      <c r="AQ34" s="384"/>
      <c r="AR34" s="384"/>
      <c r="AS34" s="384"/>
      <c r="AT34" s="384"/>
      <c r="AU34" s="384"/>
      <c r="AV34" s="384"/>
      <c r="AW34" s="384"/>
      <c r="AX34" s="384"/>
      <c r="AY34" s="384"/>
      <c r="AZ34" s="384"/>
      <c r="BA34" s="384"/>
      <c r="BB34" s="384"/>
      <c r="BC34" s="384"/>
      <c r="BD34" s="384"/>
      <c r="BE34" s="384"/>
      <c r="BF34" s="384"/>
      <c r="BG34" s="384"/>
      <c r="BH34" s="384"/>
      <c r="BI34" s="384"/>
      <c r="BJ34" s="384"/>
      <c r="BK34" s="385"/>
    </row>
    <row r="35" spans="2:63" s="382" customFormat="1">
      <c r="B35" s="402" t="s">
        <v>185</v>
      </c>
      <c r="D35" s="399" t="s">
        <v>283</v>
      </c>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84"/>
      <c r="AL35" s="384"/>
      <c r="AM35" s="384"/>
      <c r="AN35" s="384"/>
      <c r="AO35" s="384"/>
      <c r="AP35" s="384"/>
      <c r="AQ35" s="384"/>
      <c r="AR35" s="384"/>
      <c r="AS35" s="384"/>
      <c r="AT35" s="384"/>
      <c r="AU35" s="384"/>
      <c r="AV35" s="384"/>
      <c r="AW35" s="384"/>
      <c r="AX35" s="384"/>
      <c r="AY35" s="384"/>
      <c r="AZ35" s="384"/>
      <c r="BA35" s="384"/>
      <c r="BB35" s="384"/>
      <c r="BC35" s="384"/>
      <c r="BD35" s="384"/>
      <c r="BE35" s="384"/>
      <c r="BF35" s="384"/>
      <c r="BG35" s="384"/>
      <c r="BH35" s="384"/>
      <c r="BI35" s="384"/>
      <c r="BJ35" s="384"/>
      <c r="BK35" s="385"/>
    </row>
    <row r="36" spans="2:63" s="382" customFormat="1">
      <c r="B36" s="402" t="s">
        <v>186</v>
      </c>
      <c r="D36" s="399" t="s">
        <v>283</v>
      </c>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84"/>
      <c r="AI36" s="384"/>
      <c r="AJ36" s="384"/>
      <c r="AK36" s="384"/>
      <c r="AL36" s="384"/>
      <c r="AM36" s="384"/>
      <c r="AN36" s="384"/>
      <c r="AO36" s="384"/>
      <c r="AP36" s="384"/>
      <c r="AQ36" s="384"/>
      <c r="AR36" s="384"/>
      <c r="AS36" s="384"/>
      <c r="AT36" s="384"/>
      <c r="AU36" s="384"/>
      <c r="AV36" s="384"/>
      <c r="AW36" s="384"/>
      <c r="AX36" s="384"/>
      <c r="AY36" s="384"/>
      <c r="AZ36" s="384"/>
      <c r="BA36" s="384"/>
      <c r="BB36" s="384"/>
      <c r="BC36" s="384"/>
      <c r="BD36" s="384"/>
      <c r="BE36" s="384"/>
      <c r="BF36" s="384"/>
      <c r="BG36" s="384"/>
      <c r="BH36" s="384"/>
      <c r="BI36" s="384"/>
      <c r="BJ36" s="384"/>
      <c r="BK36" s="385"/>
    </row>
    <row r="37" spans="2:63" s="382" customFormat="1">
      <c r="B37" s="402" t="s">
        <v>187</v>
      </c>
      <c r="D37" s="399">
        <f>'Inputs (3)'!F281</f>
        <v>20</v>
      </c>
      <c r="E37" s="384">
        <f>'Inputs (3)'!G281</f>
        <v>21.012499999999996</v>
      </c>
      <c r="F37" s="384">
        <f>'Inputs (3)'!H281</f>
        <v>21.537812499999994</v>
      </c>
      <c r="G37" s="384">
        <f>'Inputs (3)'!I281</f>
        <v>22.076257812499989</v>
      </c>
      <c r="H37" s="384">
        <f>'Inputs (3)'!J281</f>
        <v>22.62816425781249</v>
      </c>
      <c r="I37" s="384">
        <f>'Inputs (3)'!K281</f>
        <v>23.193868364257799</v>
      </c>
      <c r="J37" s="384">
        <f>'Inputs (3)'!L281</f>
        <v>23.77371507336424</v>
      </c>
      <c r="K37" s="384">
        <f>'Inputs (3)'!M281</f>
        <v>24.368057950198345</v>
      </c>
      <c r="L37" s="384">
        <f>'Inputs (3)'!N281</f>
        <v>24.977259398953304</v>
      </c>
      <c r="M37" s="384">
        <f>'Inputs (3)'!O281</f>
        <v>25.601690883927127</v>
      </c>
      <c r="N37" s="384">
        <f>'Inputs (3)'!P281</f>
        <v>26.241733156025305</v>
      </c>
      <c r="O37" s="384">
        <f>'Inputs (3)'!Q281</f>
        <v>26.897776484925938</v>
      </c>
      <c r="P37" s="384">
        <f>'Inputs (3)'!R281</f>
        <v>27.570220897049079</v>
      </c>
      <c r="Q37" s="384">
        <f>'Inputs (3)'!S281</f>
        <v>28.259476419475305</v>
      </c>
      <c r="R37" s="384">
        <f>'Inputs (3)'!T281</f>
        <v>28.965963329962186</v>
      </c>
      <c r="S37" s="384">
        <f>'Inputs (3)'!U281</f>
        <v>29.690112413211239</v>
      </c>
      <c r="T37" s="384">
        <f>'Inputs (3)'!V281</f>
        <v>30.432365223541517</v>
      </c>
      <c r="U37" s="384">
        <f>'Inputs (3)'!W281</f>
        <v>31.193174354130054</v>
      </c>
      <c r="V37" s="384">
        <f>'Inputs (3)'!X281</f>
        <v>31.973003712983299</v>
      </c>
      <c r="W37" s="384">
        <f>'Inputs (3)'!Y281</f>
        <v>32.772328805807888</v>
      </c>
      <c r="X37" s="384">
        <f>'Inputs (3)'!Z281</f>
        <v>33.591637025953077</v>
      </c>
      <c r="Y37" s="384">
        <f>'Inputs (3)'!AA281</f>
        <v>34.431427951601904</v>
      </c>
      <c r="Z37" s="384">
        <f>'Inputs (3)'!AB281</f>
        <v>35.292213650391943</v>
      </c>
      <c r="AA37" s="384">
        <f>'Inputs (3)'!AC281</f>
        <v>36.174518991651745</v>
      </c>
      <c r="AB37" s="384">
        <f>'Inputs (3)'!AD281</f>
        <v>37.078881966443035</v>
      </c>
      <c r="AC37" s="384">
        <f>'Inputs (3)'!AE281</f>
        <v>38.005854015604108</v>
      </c>
      <c r="AD37" s="384">
        <f>'Inputs (3)'!AF281</f>
        <v>38.9560003659942</v>
      </c>
      <c r="AE37" s="384">
        <f>'Inputs (3)'!AG281</f>
        <v>39.929900375144051</v>
      </c>
      <c r="AF37" s="384">
        <f>'Inputs (3)'!AH281</f>
        <v>40.928147884522652</v>
      </c>
      <c r="AG37" s="384">
        <f>'Inputs (3)'!AI281</f>
        <v>41.95135158163572</v>
      </c>
      <c r="AH37" s="384">
        <f>'Inputs (3)'!AJ281</f>
        <v>43.000135371176604</v>
      </c>
      <c r="AI37" s="384">
        <f>'Inputs (3)'!AK281</f>
        <v>44.075138755456024</v>
      </c>
      <c r="AJ37" s="384">
        <f>'Inputs (3)'!AL281</f>
        <v>45.177017224342407</v>
      </c>
      <c r="AK37" s="384">
        <f>'Inputs (3)'!AM281</f>
        <v>46.306442654950963</v>
      </c>
      <c r="AL37" s="384">
        <f>'Inputs (3)'!AN281</f>
        <v>47.464103721324733</v>
      </c>
      <c r="AM37" s="384">
        <f>'Inputs (3)'!AO281</f>
        <v>48.650706314357848</v>
      </c>
      <c r="AN37" s="384">
        <f>'Inputs (3)'!AP281</f>
        <v>49.86697397221679</v>
      </c>
      <c r="AO37" s="384">
        <f>'Inputs (3)'!AQ281</f>
        <v>51.113648321522206</v>
      </c>
      <c r="AP37" s="384">
        <f>'Inputs (3)'!AR281</f>
        <v>52.391489529560261</v>
      </c>
      <c r="AQ37" s="384">
        <f>'Inputs (3)'!AS281</f>
        <v>53.701276767799264</v>
      </c>
      <c r="AR37" s="384">
        <f>'Inputs (3)'!AT281</f>
        <v>55.043808686994247</v>
      </c>
      <c r="AS37" s="384">
        <f>'Inputs (3)'!AU281</f>
        <v>56.41990390416909</v>
      </c>
      <c r="AT37" s="384">
        <f>'Inputs (3)'!AV281</f>
        <v>57.830401501773316</v>
      </c>
      <c r="AU37" s="384">
        <f>'Inputs (3)'!AW281</f>
        <v>59.276161539317641</v>
      </c>
      <c r="AV37" s="384">
        <f>'Inputs (3)'!AX281</f>
        <v>60.758065577800579</v>
      </c>
      <c r="AW37" s="384">
        <f>'Inputs (3)'!AY281</f>
        <v>62.277017217245579</v>
      </c>
      <c r="AX37" s="384">
        <f>'Inputs (3)'!AZ281</f>
        <v>63.833942647676707</v>
      </c>
      <c r="AY37" s="384">
        <f>'Inputs (3)'!BA281</f>
        <v>65.429791213868626</v>
      </c>
      <c r="AZ37" s="384">
        <f>'Inputs (3)'!BB281</f>
        <v>67.065535994215338</v>
      </c>
      <c r="BA37" s="384">
        <f>'Inputs (3)'!BC281</f>
        <v>68.74217439407073</v>
      </c>
      <c r="BB37" s="384">
        <f>'Inputs (3)'!BD281</f>
        <v>70.460728753922481</v>
      </c>
      <c r="BC37" s="384">
        <f>'Inputs (3)'!BE281</f>
        <v>72.222246972770535</v>
      </c>
      <c r="BD37" s="384">
        <f>'Inputs (3)'!BF281</f>
        <v>74.027803147089784</v>
      </c>
      <c r="BE37" s="384">
        <f>'Inputs (3)'!BG281</f>
        <v>75.878498225767018</v>
      </c>
      <c r="BF37" s="384">
        <f>'Inputs (3)'!BH281</f>
        <v>77.77546068141119</v>
      </c>
      <c r="BG37" s="384">
        <f>'Inputs (3)'!BI281</f>
        <v>79.719847198446459</v>
      </c>
      <c r="BH37" s="384">
        <f>'Inputs (3)'!BJ281</f>
        <v>81.712843378407612</v>
      </c>
      <c r="BI37" s="384">
        <f>'Inputs (3)'!BK281</f>
        <v>83.755664462867799</v>
      </c>
      <c r="BJ37" s="384">
        <f>'Inputs (3)'!BL281</f>
        <v>85.849556074439477</v>
      </c>
      <c r="BK37" s="385">
        <f>'Inputs (3)'!BM281</f>
        <v>87.995794976300459</v>
      </c>
    </row>
    <row r="38" spans="2:63" s="382" customFormat="1">
      <c r="B38" s="392" t="s">
        <v>188</v>
      </c>
      <c r="D38" s="388">
        <f>SUM(D30:D37)</f>
        <v>404.97271155555552</v>
      </c>
      <c r="E38" s="389">
        <f t="shared" ref="E38:BK38" si="8">SUM(E30:E37)</f>
        <v>438.32855507805556</v>
      </c>
      <c r="F38" s="389">
        <f t="shared" si="8"/>
        <v>449.41407695500681</v>
      </c>
      <c r="G38" s="389">
        <f t="shared" si="8"/>
        <v>460.78055611888192</v>
      </c>
      <c r="H38" s="389">
        <f t="shared" si="8"/>
        <v>481.10597421205688</v>
      </c>
      <c r="I38" s="389">
        <f t="shared" si="8"/>
        <v>496.36906529374647</v>
      </c>
      <c r="J38" s="389">
        <f t="shared" si="8"/>
        <v>512.12606177737882</v>
      </c>
      <c r="K38" s="389">
        <f t="shared" si="8"/>
        <v>529.67142526097962</v>
      </c>
      <c r="L38" s="389">
        <f t="shared" si="8"/>
        <v>545.97876569923301</v>
      </c>
      <c r="M38" s="389">
        <f t="shared" si="8"/>
        <v>562.79981225830682</v>
      </c>
      <c r="N38" s="389">
        <f t="shared" si="8"/>
        <v>577.88589997821077</v>
      </c>
      <c r="O38" s="389">
        <f t="shared" si="8"/>
        <v>592.64440571899672</v>
      </c>
      <c r="P38" s="389">
        <f t="shared" si="8"/>
        <v>607.7812148505426</v>
      </c>
      <c r="Q38" s="389">
        <f t="shared" si="8"/>
        <v>623.30606518003412</v>
      </c>
      <c r="R38" s="389">
        <f t="shared" si="8"/>
        <v>639.22894636650949</v>
      </c>
      <c r="S38" s="389">
        <f t="shared" si="8"/>
        <v>655.56010646935647</v>
      </c>
      <c r="T38" s="389">
        <f t="shared" si="8"/>
        <v>672.31005866808471</v>
      </c>
      <c r="U38" s="389">
        <f t="shared" si="8"/>
        <v>689.48958815789126</v>
      </c>
      <c r="V38" s="389">
        <f t="shared" si="8"/>
        <v>707.10975922563591</v>
      </c>
      <c r="W38" s="389">
        <f t="shared" si="8"/>
        <v>725.18192251098833</v>
      </c>
      <c r="X38" s="389">
        <f t="shared" si="8"/>
        <v>743.71772245761576</v>
      </c>
      <c r="Y38" s="389">
        <f t="shared" si="8"/>
        <v>762.72910495942449</v>
      </c>
      <c r="Z38" s="389">
        <f t="shared" si="8"/>
        <v>782.22832520698944</v>
      </c>
      <c r="AA38" s="389">
        <f t="shared" si="8"/>
        <v>802.22795573945109</v>
      </c>
      <c r="AB38" s="389">
        <f t="shared" si="8"/>
        <v>822.74089470729268</v>
      </c>
      <c r="AC38" s="389">
        <f t="shared" si="8"/>
        <v>843.78037435156079</v>
      </c>
      <c r="AD38" s="389">
        <f t="shared" si="8"/>
        <v>865.35996970523365</v>
      </c>
      <c r="AE38" s="389">
        <f t="shared" si="8"/>
        <v>887.49360752259452</v>
      </c>
      <c r="AF38" s="389">
        <f t="shared" si="8"/>
        <v>910.19557544263137</v>
      </c>
      <c r="AG38" s="389">
        <f t="shared" si="8"/>
        <v>933.48053139262856</v>
      </c>
      <c r="AH38" s="389">
        <f t="shared" si="8"/>
        <v>957.36351323829331</v>
      </c>
      <c r="AI38" s="389">
        <f t="shared" si="8"/>
        <v>981.85994868692524</v>
      </c>
      <c r="AJ38" s="389">
        <f t="shared" si="8"/>
        <v>1006.9856654503029</v>
      </c>
      <c r="AK38" s="389">
        <f t="shared" si="8"/>
        <v>1032.7569016741515</v>
      </c>
      <c r="AL38" s="389">
        <f t="shared" si="8"/>
        <v>1059.1903166412242</v>
      </c>
      <c r="AM38" s="389">
        <f t="shared" si="8"/>
        <v>1086.3030017552301</v>
      </c>
      <c r="AN38" s="389">
        <f t="shared" si="8"/>
        <v>1114.1124918130251</v>
      </c>
      <c r="AO38" s="389">
        <f t="shared" si="8"/>
        <v>1142.6367765726829</v>
      </c>
      <c r="AP38" s="389">
        <f t="shared" si="8"/>
        <v>1171.8943126252618</v>
      </c>
      <c r="AQ38" s="389">
        <f t="shared" si="8"/>
        <v>1201.9040355783031</v>
      </c>
      <c r="AR38" s="389">
        <f t="shared" si="8"/>
        <v>1232.6853725592928</v>
      </c>
      <c r="AS38" s="389">
        <f t="shared" si="8"/>
        <v>1264.2582550475531</v>
      </c>
      <c r="AT38" s="389">
        <f t="shared" si="8"/>
        <v>1296.6431320432484</v>
      </c>
      <c r="AU38" s="389">
        <f t="shared" si="8"/>
        <v>1329.8609835824211</v>
      </c>
      <c r="AV38" s="389">
        <f t="shared" si="8"/>
        <v>1363.9333346072158</v>
      </c>
      <c r="AW38" s="389">
        <f t="shared" si="8"/>
        <v>1398.8822692006877</v>
      </c>
      <c r="AX38" s="389">
        <f t="shared" si="8"/>
        <v>1434.7304451958446</v>
      </c>
      <c r="AY38" s="389">
        <f t="shared" si="8"/>
        <v>1471.501109168835</v>
      </c>
      <c r="AZ38" s="389">
        <f t="shared" si="8"/>
        <v>1509.218111826443</v>
      </c>
      <c r="BA38" s="389">
        <f t="shared" si="8"/>
        <v>1547.9059237983433</v>
      </c>
      <c r="BB38" s="389">
        <f t="shared" si="8"/>
        <v>1587.5896518448274</v>
      </c>
      <c r="BC38" s="389">
        <f t="shared" si="8"/>
        <v>1628.2950554910194</v>
      </c>
      <c r="BD38" s="389">
        <f t="shared" si="8"/>
        <v>1670.0485640988688</v>
      </c>
      <c r="BE38" s="389">
        <f t="shared" si="8"/>
        <v>1712.8772943885322</v>
      </c>
      <c r="BF38" s="389">
        <f t="shared" si="8"/>
        <v>1756.809068421052</v>
      </c>
      <c r="BG38" s="389">
        <f t="shared" si="8"/>
        <v>1801.8724320545693</v>
      </c>
      <c r="BH38" s="389">
        <f t="shared" si="8"/>
        <v>1848.0966738866139</v>
      </c>
      <c r="BI38" s="389">
        <f t="shared" si="8"/>
        <v>1895.5118446953804</v>
      </c>
      <c r="BJ38" s="389">
        <f t="shared" si="8"/>
        <v>1944.1487773932142</v>
      </c>
      <c r="BK38" s="390">
        <f t="shared" si="8"/>
        <v>1994.0391075059069</v>
      </c>
    </row>
    <row r="39" spans="2:63" s="382" customFormat="1"/>
    <row r="40" spans="2:63" s="382" customFormat="1">
      <c r="B40" s="393" t="s">
        <v>189</v>
      </c>
      <c r="D40" s="394"/>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5"/>
      <c r="AJ40" s="395"/>
      <c r="AK40" s="395"/>
      <c r="AL40" s="395"/>
      <c r="AM40" s="395"/>
      <c r="AN40" s="395"/>
      <c r="AO40" s="395"/>
      <c r="AP40" s="395"/>
      <c r="AQ40" s="395"/>
      <c r="AR40" s="395"/>
      <c r="AS40" s="395"/>
      <c r="AT40" s="395"/>
      <c r="AU40" s="395"/>
      <c r="AV40" s="395"/>
      <c r="AW40" s="395"/>
      <c r="AX40" s="395"/>
      <c r="AY40" s="395"/>
      <c r="AZ40" s="395"/>
      <c r="BA40" s="395"/>
      <c r="BB40" s="395"/>
      <c r="BC40" s="395"/>
      <c r="BD40" s="395"/>
      <c r="BE40" s="395"/>
      <c r="BF40" s="395"/>
      <c r="BG40" s="395"/>
      <c r="BH40" s="395"/>
      <c r="BI40" s="395"/>
      <c r="BJ40" s="395"/>
      <c r="BK40" s="396"/>
    </row>
    <row r="41" spans="2:63" s="382" customFormat="1">
      <c r="B41" s="391" t="s">
        <v>190</v>
      </c>
      <c r="D41" s="383">
        <f>D27+D38</f>
        <v>4169.8727115555557</v>
      </c>
      <c r="E41" s="384">
        <f t="shared" ref="E41:BK41" si="9">E27+E38</f>
        <v>4075.444795078055</v>
      </c>
      <c r="F41" s="384">
        <f t="shared" si="9"/>
        <v>4025.6607885550065</v>
      </c>
      <c r="G41" s="384">
        <f t="shared" si="9"/>
        <v>3973.564528092882</v>
      </c>
      <c r="H41" s="384">
        <f t="shared" si="9"/>
        <v>2664.6355172426574</v>
      </c>
      <c r="I41" s="384">
        <f t="shared" si="9"/>
        <v>2193.9245604330176</v>
      </c>
      <c r="J41" s="384">
        <f t="shared" si="9"/>
        <v>1687.5504746143579</v>
      </c>
      <c r="K41" s="384">
        <f t="shared" si="9"/>
        <v>913.67359066075016</v>
      </c>
      <c r="L41" s="384">
        <f t="shared" si="9"/>
        <v>344.94810123259987</v>
      </c>
      <c r="M41" s="384">
        <f t="shared" si="9"/>
        <v>-262.54420411962769</v>
      </c>
      <c r="N41" s="384">
        <f t="shared" si="9"/>
        <v>-579.31821457463843</v>
      </c>
      <c r="O41" s="384">
        <f t="shared" si="9"/>
        <v>-818.6237727233613</v>
      </c>
      <c r="P41" s="384">
        <f t="shared" si="9"/>
        <v>-1067.9066595605909</v>
      </c>
      <c r="Q41" s="384">
        <f t="shared" si="9"/>
        <v>-1327.5761494616377</v>
      </c>
      <c r="R41" s="384">
        <f t="shared" si="9"/>
        <v>-1598.0581439145774</v>
      </c>
      <c r="S41" s="384">
        <f t="shared" si="9"/>
        <v>-1879.795843056414</v>
      </c>
      <c r="T41" s="384">
        <f t="shared" si="9"/>
        <v>-2173.2504442334443</v>
      </c>
      <c r="U41" s="384">
        <f t="shared" si="9"/>
        <v>-2478.9018686708591</v>
      </c>
      <c r="V41" s="384">
        <f t="shared" si="9"/>
        <v>-2797.2495173802126</v>
      </c>
      <c r="W41" s="384">
        <f t="shared" si="9"/>
        <v>-3128.8130574785787</v>
      </c>
      <c r="X41" s="384">
        <f t="shared" si="9"/>
        <v>-3474.1332401402783</v>
      </c>
      <c r="Y41" s="384">
        <f t="shared" si="9"/>
        <v>-3833.7727514510611</v>
      </c>
      <c r="Z41" s="384">
        <f t="shared" si="9"/>
        <v>-4208.3170974854629</v>
      </c>
      <c r="AA41" s="384">
        <f t="shared" si="9"/>
        <v>-4598.3755249810629</v>
      </c>
      <c r="AB41" s="384">
        <f t="shared" si="9"/>
        <v>-5004.5819790384212</v>
      </c>
      <c r="AC41" s="384">
        <f t="shared" si="9"/>
        <v>-5427.5960993327126</v>
      </c>
      <c r="AD41" s="384">
        <f t="shared" si="9"/>
        <v>-5868.104256382725</v>
      </c>
      <c r="AE41" s="384">
        <f t="shared" si="9"/>
        <v>-6326.8206294847605</v>
      </c>
      <c r="AF41" s="384">
        <f t="shared" si="9"/>
        <v>-6804.4883279834403</v>
      </c>
      <c r="AG41" s="384">
        <f t="shared" si="9"/>
        <v>-7301.8805576184841</v>
      </c>
      <c r="AH41" s="384">
        <f t="shared" si="9"/>
        <v>-7819.8018337561662</v>
      </c>
      <c r="AI41" s="384">
        <f t="shared" si="9"/>
        <v>-8359.0892433866466</v>
      </c>
      <c r="AJ41" s="384">
        <f t="shared" si="9"/>
        <v>-8920.6137578438684</v>
      </c>
      <c r="AK41" s="384">
        <f t="shared" si="9"/>
        <v>-9505.2815982829761</v>
      </c>
      <c r="AL41" s="384">
        <f t="shared" si="9"/>
        <v>-10114.035656031892</v>
      </c>
      <c r="AM41" s="384">
        <f t="shared" si="9"/>
        <v>-10747.856970018496</v>
      </c>
      <c r="AN41" s="384">
        <f t="shared" si="9"/>
        <v>-11407.76626356296</v>
      </c>
      <c r="AO41" s="384">
        <f t="shared" si="9"/>
        <v>-12094.825542916689</v>
      </c>
      <c r="AP41" s="384">
        <f t="shared" si="9"/>
        <v>-12810.139760024718</v>
      </c>
      <c r="AQ41" s="384">
        <f t="shared" si="9"/>
        <v>-13554.858542087521</v>
      </c>
      <c r="AR41" s="384">
        <f t="shared" si="9"/>
        <v>-14330.177990601613</v>
      </c>
      <c r="AS41" s="384">
        <f t="shared" si="9"/>
        <v>-15137.342552665581</v>
      </c>
      <c r="AT41" s="384">
        <f t="shared" si="9"/>
        <v>-15977.646967449826</v>
      </c>
      <c r="AU41" s="384">
        <f t="shared" si="9"/>
        <v>-16852.43829084438</v>
      </c>
      <c r="AV41" s="384">
        <f t="shared" si="9"/>
        <v>-17763.118001420204</v>
      </c>
      <c r="AW41" s="384">
        <f t="shared" si="9"/>
        <v>-18711.144190964525</v>
      </c>
      <c r="AX41" s="384">
        <f t="shared" si="9"/>
        <v>-19698.033842981862</v>
      </c>
      <c r="AY41" s="384">
        <f t="shared" si="9"/>
        <v>-20725.365202688074</v>
      </c>
      <c r="AZ41" s="384">
        <f t="shared" si="9"/>
        <v>-21794.780242165853</v>
      </c>
      <c r="BA41" s="384">
        <f t="shared" si="9"/>
        <v>-22907.987224497654</v>
      </c>
      <c r="BB41" s="384">
        <f t="shared" si="9"/>
        <v>-24066.763370844234</v>
      </c>
      <c r="BC41" s="384">
        <f t="shared" si="9"/>
        <v>-25272.957634596394</v>
      </c>
      <c r="BD41" s="384">
        <f t="shared" si="9"/>
        <v>-26528.493586892662</v>
      </c>
      <c r="BE41" s="384">
        <f t="shared" si="9"/>
        <v>-27835.372417967788</v>
      </c>
      <c r="BF41" s="384">
        <f t="shared" si="9"/>
        <v>-29195.676058975558</v>
      </c>
      <c r="BG41" s="384">
        <f t="shared" si="9"/>
        <v>-30611.570429115447</v>
      </c>
      <c r="BH41" s="384">
        <f t="shared" si="9"/>
        <v>-32085.308813086634</v>
      </c>
      <c r="BI41" s="384">
        <f t="shared" si="9"/>
        <v>-33619.23537409291</v>
      </c>
      <c r="BJ41" s="384">
        <f t="shared" si="9"/>
        <v>-35215.788807832767</v>
      </c>
      <c r="BK41" s="385">
        <f t="shared" si="9"/>
        <v>-36877.506143125356</v>
      </c>
    </row>
    <row r="42" spans="2:63" s="382" customFormat="1">
      <c r="B42" s="391" t="s">
        <v>191</v>
      </c>
      <c r="D42" s="383"/>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384"/>
      <c r="AL42" s="384"/>
      <c r="AM42" s="384"/>
      <c r="AN42" s="384"/>
      <c r="AO42" s="384"/>
      <c r="AP42" s="384"/>
      <c r="AQ42" s="384"/>
      <c r="AR42" s="384"/>
      <c r="AS42" s="384"/>
      <c r="AT42" s="384"/>
      <c r="AU42" s="384"/>
      <c r="AV42" s="384"/>
      <c r="AW42" s="384"/>
      <c r="AX42" s="384"/>
      <c r="AY42" s="384"/>
      <c r="AZ42" s="384"/>
      <c r="BA42" s="384"/>
      <c r="BB42" s="384"/>
      <c r="BC42" s="384"/>
      <c r="BD42" s="384"/>
      <c r="BE42" s="384"/>
      <c r="BF42" s="384"/>
      <c r="BG42" s="384"/>
      <c r="BH42" s="384"/>
      <c r="BI42" s="384"/>
      <c r="BJ42" s="384"/>
      <c r="BK42" s="385"/>
    </row>
    <row r="43" spans="2:63" s="382" customFormat="1">
      <c r="B43" s="392" t="s">
        <v>192</v>
      </c>
      <c r="D43" s="388">
        <f>SUM(D41:D42)</f>
        <v>4169.8727115555557</v>
      </c>
      <c r="E43" s="389">
        <f t="shared" ref="E43:BK43" si="10">SUM(E41:E42)</f>
        <v>4075.444795078055</v>
      </c>
      <c r="F43" s="389">
        <f t="shared" si="10"/>
        <v>4025.6607885550065</v>
      </c>
      <c r="G43" s="389">
        <f t="shared" si="10"/>
        <v>3973.564528092882</v>
      </c>
      <c r="H43" s="389">
        <f t="shared" si="10"/>
        <v>2664.6355172426574</v>
      </c>
      <c r="I43" s="389">
        <f t="shared" si="10"/>
        <v>2193.9245604330176</v>
      </c>
      <c r="J43" s="389">
        <f t="shared" si="10"/>
        <v>1687.5504746143579</v>
      </c>
      <c r="K43" s="389">
        <f t="shared" si="10"/>
        <v>913.67359066075016</v>
      </c>
      <c r="L43" s="389">
        <f t="shared" si="10"/>
        <v>344.94810123259987</v>
      </c>
      <c r="M43" s="389">
        <f t="shared" si="10"/>
        <v>-262.54420411962769</v>
      </c>
      <c r="N43" s="389">
        <f t="shared" si="10"/>
        <v>-579.31821457463843</v>
      </c>
      <c r="O43" s="389">
        <f t="shared" si="10"/>
        <v>-818.6237727233613</v>
      </c>
      <c r="P43" s="389">
        <f t="shared" si="10"/>
        <v>-1067.9066595605909</v>
      </c>
      <c r="Q43" s="389">
        <f t="shared" si="10"/>
        <v>-1327.5761494616377</v>
      </c>
      <c r="R43" s="389">
        <f t="shared" si="10"/>
        <v>-1598.0581439145774</v>
      </c>
      <c r="S43" s="389">
        <f t="shared" si="10"/>
        <v>-1879.795843056414</v>
      </c>
      <c r="T43" s="389">
        <f t="shared" si="10"/>
        <v>-2173.2504442334443</v>
      </c>
      <c r="U43" s="389">
        <f t="shared" si="10"/>
        <v>-2478.9018686708591</v>
      </c>
      <c r="V43" s="389">
        <f t="shared" si="10"/>
        <v>-2797.2495173802126</v>
      </c>
      <c r="W43" s="389">
        <f t="shared" si="10"/>
        <v>-3128.8130574785787</v>
      </c>
      <c r="X43" s="389">
        <f t="shared" si="10"/>
        <v>-3474.1332401402783</v>
      </c>
      <c r="Y43" s="389">
        <f t="shared" si="10"/>
        <v>-3833.7727514510611</v>
      </c>
      <c r="Z43" s="389">
        <f t="shared" si="10"/>
        <v>-4208.3170974854629</v>
      </c>
      <c r="AA43" s="389">
        <f t="shared" si="10"/>
        <v>-4598.3755249810629</v>
      </c>
      <c r="AB43" s="389">
        <f t="shared" si="10"/>
        <v>-5004.5819790384212</v>
      </c>
      <c r="AC43" s="389">
        <f t="shared" si="10"/>
        <v>-5427.5960993327126</v>
      </c>
      <c r="AD43" s="389">
        <f t="shared" si="10"/>
        <v>-5868.104256382725</v>
      </c>
      <c r="AE43" s="389">
        <f t="shared" si="10"/>
        <v>-6326.8206294847605</v>
      </c>
      <c r="AF43" s="389">
        <f t="shared" si="10"/>
        <v>-6804.4883279834403</v>
      </c>
      <c r="AG43" s="389">
        <f t="shared" si="10"/>
        <v>-7301.8805576184841</v>
      </c>
      <c r="AH43" s="389">
        <f t="shared" si="10"/>
        <v>-7819.8018337561662</v>
      </c>
      <c r="AI43" s="389">
        <f t="shared" si="10"/>
        <v>-8359.0892433866466</v>
      </c>
      <c r="AJ43" s="389">
        <f t="shared" si="10"/>
        <v>-8920.6137578438684</v>
      </c>
      <c r="AK43" s="389">
        <f t="shared" si="10"/>
        <v>-9505.2815982829761</v>
      </c>
      <c r="AL43" s="389">
        <f t="shared" si="10"/>
        <v>-10114.035656031892</v>
      </c>
      <c r="AM43" s="389">
        <f t="shared" si="10"/>
        <v>-10747.856970018496</v>
      </c>
      <c r="AN43" s="389">
        <f t="shared" si="10"/>
        <v>-11407.76626356296</v>
      </c>
      <c r="AO43" s="389">
        <f t="shared" si="10"/>
        <v>-12094.825542916689</v>
      </c>
      <c r="AP43" s="389">
        <f t="shared" si="10"/>
        <v>-12810.139760024718</v>
      </c>
      <c r="AQ43" s="389">
        <f t="shared" si="10"/>
        <v>-13554.858542087521</v>
      </c>
      <c r="AR43" s="389">
        <f t="shared" si="10"/>
        <v>-14330.177990601613</v>
      </c>
      <c r="AS43" s="389">
        <f t="shared" si="10"/>
        <v>-15137.342552665581</v>
      </c>
      <c r="AT43" s="389">
        <f t="shared" si="10"/>
        <v>-15977.646967449826</v>
      </c>
      <c r="AU43" s="389">
        <f t="shared" si="10"/>
        <v>-16852.43829084438</v>
      </c>
      <c r="AV43" s="389">
        <f t="shared" si="10"/>
        <v>-17763.118001420204</v>
      </c>
      <c r="AW43" s="389">
        <f t="shared" si="10"/>
        <v>-18711.144190964525</v>
      </c>
      <c r="AX43" s="389">
        <f t="shared" si="10"/>
        <v>-19698.033842981862</v>
      </c>
      <c r="AY43" s="389">
        <f t="shared" si="10"/>
        <v>-20725.365202688074</v>
      </c>
      <c r="AZ43" s="389">
        <f t="shared" si="10"/>
        <v>-21794.780242165853</v>
      </c>
      <c r="BA43" s="389">
        <f t="shared" si="10"/>
        <v>-22907.987224497654</v>
      </c>
      <c r="BB43" s="389">
        <f t="shared" si="10"/>
        <v>-24066.763370844234</v>
      </c>
      <c r="BC43" s="389">
        <f t="shared" si="10"/>
        <v>-25272.957634596394</v>
      </c>
      <c r="BD43" s="389">
        <f t="shared" si="10"/>
        <v>-26528.493586892662</v>
      </c>
      <c r="BE43" s="389">
        <f t="shared" si="10"/>
        <v>-27835.372417967788</v>
      </c>
      <c r="BF43" s="389">
        <f t="shared" si="10"/>
        <v>-29195.676058975558</v>
      </c>
      <c r="BG43" s="389">
        <f t="shared" si="10"/>
        <v>-30611.570429115447</v>
      </c>
      <c r="BH43" s="389">
        <f t="shared" si="10"/>
        <v>-32085.308813086634</v>
      </c>
      <c r="BI43" s="389">
        <f t="shared" si="10"/>
        <v>-33619.23537409291</v>
      </c>
      <c r="BJ43" s="389">
        <f t="shared" si="10"/>
        <v>-35215.788807832767</v>
      </c>
      <c r="BK43" s="390">
        <f t="shared" si="10"/>
        <v>-36877.506143125356</v>
      </c>
    </row>
    <row r="44" spans="2:63" s="382" customFormat="1">
      <c r="B44" s="391" t="s">
        <v>272</v>
      </c>
      <c r="D44" s="383">
        <f>'Inputs (3)'!F336</f>
        <v>221.41216921460267</v>
      </c>
      <c r="E44" s="384">
        <f>'Inputs (3)'!G336</f>
        <v>212.2098435274919</v>
      </c>
      <c r="F44" s="384">
        <f>'Inputs (3)'!H336</f>
        <v>215.97240451026974</v>
      </c>
      <c r="G44" s="384">
        <f>'Inputs (3)'!I336</f>
        <v>221.16778068457586</v>
      </c>
      <c r="H44" s="384">
        <f>'Inputs (3)'!J336</f>
        <v>377.67471230642303</v>
      </c>
      <c r="I44" s="384">
        <f>'Inputs (3)'!K336</f>
        <v>385.26634368175041</v>
      </c>
      <c r="J44" s="384">
        <f>'Inputs (3)'!L336</f>
        <v>445.62936587009665</v>
      </c>
      <c r="K44" s="384">
        <f>'Inputs (3)'!M336</f>
        <v>529.10664778768069</v>
      </c>
      <c r="L44" s="384">
        <f>'Inputs (3)'!N336</f>
        <v>587.11112172649223</v>
      </c>
      <c r="M44" s="384">
        <f>'Inputs (3)'!O336</f>
        <v>647.68514408905162</v>
      </c>
      <c r="N44" s="384">
        <f>'Inputs (3)'!P336</f>
        <v>663.87736243060056</v>
      </c>
      <c r="O44" s="384">
        <f>'Inputs (3)'!Q336</f>
        <v>680.47438763489356</v>
      </c>
      <c r="P44" s="384">
        <f>'Inputs (3)'!R336</f>
        <v>697.48634314583376</v>
      </c>
      <c r="Q44" s="384">
        <f>'Inputs (3)'!S336</f>
        <v>714.92360244471604</v>
      </c>
      <c r="R44" s="384">
        <f>'Inputs (3)'!T336</f>
        <v>732.79679837543233</v>
      </c>
      <c r="S44" s="384">
        <f>'Inputs (3)'!U336</f>
        <v>751.11682961711438</v>
      </c>
      <c r="T44" s="384">
        <f>'Inputs (3)'!V336</f>
        <v>769.89486732949547</v>
      </c>
      <c r="U44" s="384">
        <f>'Inputs (3)'!W336</f>
        <v>789.14236196550189</v>
      </c>
      <c r="V44" s="384">
        <f>'Inputs (3)'!X336</f>
        <v>808.87105025429832</v>
      </c>
      <c r="W44" s="384">
        <f>'Inputs (3)'!Y336</f>
        <v>829.09296235895795</v>
      </c>
      <c r="X44" s="384">
        <f>'Inputs (3)'!Z336</f>
        <v>849.82042921311222</v>
      </c>
      <c r="Y44" s="384">
        <f>'Inputs (3)'!AA336</f>
        <v>871.06609004106269</v>
      </c>
      <c r="Z44" s="384">
        <f>'Inputs (3)'!AB336</f>
        <v>892.84290006593403</v>
      </c>
      <c r="AA44" s="384">
        <f>'Inputs (3)'!AC336</f>
        <v>915.16413841058079</v>
      </c>
      <c r="AB44" s="384">
        <f>'Inputs (3)'!AD336</f>
        <v>938.04341619606123</v>
      </c>
      <c r="AC44" s="384">
        <f>'Inputs (3)'!AE336</f>
        <v>961.49468484262616</v>
      </c>
      <c r="AD44" s="384">
        <f>'Inputs (3)'!AF336</f>
        <v>985.53224457828412</v>
      </c>
      <c r="AE44" s="384">
        <f>'Inputs (3)'!AG336</f>
        <v>1010.1707531601365</v>
      </c>
      <c r="AF44" s="384">
        <f>'Inputs (3)'!AH336</f>
        <v>1035.4252348138061</v>
      </c>
      <c r="AG44" s="384">
        <f>'Inputs (3)'!AI336</f>
        <v>1061.3110893964104</v>
      </c>
      <c r="AH44" s="384">
        <f>'Inputs (3)'!AJ336</f>
        <v>1087.8441017886753</v>
      </c>
      <c r="AI44" s="384">
        <f>'Inputs (3)'!AK336</f>
        <v>1115.0404515219227</v>
      </c>
      <c r="AJ44" s="384">
        <f>'Inputs (3)'!AL336</f>
        <v>1142.9167226457971</v>
      </c>
      <c r="AK44" s="384">
        <f>'Inputs (3)'!AM336</f>
        <v>1171.4899138427704</v>
      </c>
      <c r="AL44" s="384">
        <f>'Inputs (3)'!AN336</f>
        <v>1200.7774487955801</v>
      </c>
      <c r="AM44" s="384">
        <f>'Inputs (3)'!AO336</f>
        <v>1230.7971868139393</v>
      </c>
      <c r="AN44" s="384">
        <f>'Inputs (3)'!AP336</f>
        <v>1261.5674337270068</v>
      </c>
      <c r="AO44" s="384">
        <f>'Inputs (3)'!AQ336</f>
        <v>1293.106953048253</v>
      </c>
      <c r="AP44" s="384">
        <f>'Inputs (3)'!AR336</f>
        <v>1325.4349774195493</v>
      </c>
      <c r="AQ44" s="384">
        <f>'Inputs (3)'!AS336</f>
        <v>1358.5712203414619</v>
      </c>
      <c r="AR44" s="384">
        <f>'Inputs (3)'!AT336</f>
        <v>1392.5358881969073</v>
      </c>
      <c r="AS44" s="384">
        <f>'Inputs (3)'!AU336</f>
        <v>1427.3496925755117</v>
      </c>
      <c r="AT44" s="384">
        <f>'Inputs (3)'!AV336</f>
        <v>1463.0338629062014</v>
      </c>
      <c r="AU44" s="384">
        <f>'Inputs (3)'!AW336</f>
        <v>1499.6101594057275</v>
      </c>
      <c r="AV44" s="384">
        <f>'Inputs (3)'!AX336</f>
        <v>1537.1008863510399</v>
      </c>
      <c r="AW44" s="384">
        <f>'Inputs (3)'!AY336</f>
        <v>1575.5289056836004</v>
      </c>
      <c r="AX44" s="384">
        <f>'Inputs (3)'!AZ336</f>
        <v>1614.9176509539584</v>
      </c>
      <c r="AY44" s="384">
        <f>'Inputs (3)'!BA336</f>
        <v>1655.2911416150844</v>
      </c>
      <c r="AZ44" s="384">
        <f>'Inputs (3)'!BB336</f>
        <v>1696.6739976732001</v>
      </c>
      <c r="BA44" s="384">
        <f>'Inputs (3)'!BC336</f>
        <v>1739.0914547050484</v>
      </c>
      <c r="BB44" s="384">
        <f>'Inputs (3)'!BD336</f>
        <v>1782.56937925077</v>
      </c>
      <c r="BC44" s="384">
        <f>'Inputs (3)'!BE336</f>
        <v>1827.1342845917893</v>
      </c>
      <c r="BD44" s="384">
        <f>'Inputs (3)'!BF336</f>
        <v>1872.8133469233426</v>
      </c>
      <c r="BE44" s="384">
        <f>'Inputs (3)'!BG336</f>
        <v>1919.6344219315217</v>
      </c>
      <c r="BF44" s="384">
        <f>'Inputs (3)'!BH336</f>
        <v>1967.626061784968</v>
      </c>
      <c r="BG44" s="384">
        <f>'Inputs (3)'!BI336</f>
        <v>2016.8175325515751</v>
      </c>
      <c r="BH44" s="384">
        <f>'Inputs (3)'!BJ336</f>
        <v>2067.2388320508571</v>
      </c>
      <c r="BI44" s="384">
        <f>'Inputs (3)'!BK336</f>
        <v>2118.9207081528739</v>
      </c>
      <c r="BJ44" s="384">
        <f>'Inputs (3)'!BL336</f>
        <v>2171.8946775348918</v>
      </c>
      <c r="BK44" s="385">
        <f>'Inputs (3)'!BM336</f>
        <v>2226.193044907242</v>
      </c>
    </row>
    <row r="45" spans="2:63" s="382" customFormat="1">
      <c r="B45" s="391" t="s">
        <v>273</v>
      </c>
      <c r="D45" s="383" t="e">
        <f>HLOOKUP(D8,'Estates Facilities Costs'!#REF!,13,FALSE)</f>
        <v>#REF!</v>
      </c>
      <c r="E45" s="384" t="e">
        <f>HLOOKUP(E8,'Estates Facilities Costs'!#REF!,13,FALSE)</f>
        <v>#REF!</v>
      </c>
      <c r="F45" s="384" t="e">
        <f>HLOOKUP(F8,'Estates Facilities Costs'!#REF!,13,FALSE)</f>
        <v>#REF!</v>
      </c>
      <c r="G45" s="384" t="e">
        <f>HLOOKUP(G8,'Estates Facilities Costs'!#REF!,13,FALSE)</f>
        <v>#REF!</v>
      </c>
      <c r="H45" s="384" t="e">
        <f>HLOOKUP(H8,'Estates Facilities Costs'!#REF!,13,FALSE)</f>
        <v>#REF!</v>
      </c>
      <c r="I45" s="384" t="e">
        <f>HLOOKUP(I8,'Estates Facilities Costs'!#REF!,13,FALSE)</f>
        <v>#REF!</v>
      </c>
      <c r="J45" s="384" t="e">
        <f>HLOOKUP(J8,'Estates Facilities Costs'!#REF!,13,FALSE)</f>
        <v>#REF!</v>
      </c>
      <c r="K45" s="384" t="e">
        <f>HLOOKUP(K8,'Estates Facilities Costs'!#REF!,13,FALSE)</f>
        <v>#REF!</v>
      </c>
      <c r="L45" s="384" t="e">
        <f>HLOOKUP(L8,'Estates Facilities Costs'!#REF!,13,FALSE)</f>
        <v>#REF!</v>
      </c>
      <c r="M45" s="384" t="e">
        <f>HLOOKUP(M8,'Estates Facilities Costs'!#REF!,13,FALSE)</f>
        <v>#REF!</v>
      </c>
      <c r="N45" s="384" t="e">
        <f>HLOOKUP(N8,'Estates Facilities Costs'!#REF!,13,FALSE)</f>
        <v>#REF!</v>
      </c>
      <c r="O45" s="384" t="e">
        <f>HLOOKUP(O8,'Estates Facilities Costs'!#REF!,13,FALSE)</f>
        <v>#REF!</v>
      </c>
      <c r="P45" s="384" t="e">
        <f>HLOOKUP(P8,'Estates Facilities Costs'!#REF!,13,FALSE)</f>
        <v>#REF!</v>
      </c>
      <c r="Q45" s="384" t="e">
        <f>HLOOKUP(Q8,'Estates Facilities Costs'!#REF!,13,FALSE)</f>
        <v>#REF!</v>
      </c>
      <c r="R45" s="384" t="e">
        <f>HLOOKUP(R8,'Estates Facilities Costs'!#REF!,13,FALSE)</f>
        <v>#REF!</v>
      </c>
      <c r="S45" s="384" t="e">
        <f>HLOOKUP(S8,'Estates Facilities Costs'!#REF!,13,FALSE)</f>
        <v>#REF!</v>
      </c>
      <c r="T45" s="384" t="e">
        <f>HLOOKUP(T8,'Estates Facilities Costs'!#REF!,13,FALSE)</f>
        <v>#REF!</v>
      </c>
      <c r="U45" s="384" t="e">
        <f>HLOOKUP(U8,'Estates Facilities Costs'!#REF!,13,FALSE)</f>
        <v>#REF!</v>
      </c>
      <c r="V45" s="384" t="e">
        <f>HLOOKUP(V8,'Estates Facilities Costs'!#REF!,13,FALSE)</f>
        <v>#REF!</v>
      </c>
      <c r="W45" s="384" t="e">
        <f>HLOOKUP(W8,'Estates Facilities Costs'!#REF!,13,FALSE)</f>
        <v>#REF!</v>
      </c>
      <c r="X45" s="384" t="e">
        <f>HLOOKUP(X8,'Estates Facilities Costs'!#REF!,13,FALSE)</f>
        <v>#REF!</v>
      </c>
      <c r="Y45" s="384" t="e">
        <f>HLOOKUP(Y8,'Estates Facilities Costs'!#REF!,13,FALSE)</f>
        <v>#REF!</v>
      </c>
      <c r="Z45" s="384" t="e">
        <f>HLOOKUP(Z8,'Estates Facilities Costs'!#REF!,13,FALSE)</f>
        <v>#REF!</v>
      </c>
      <c r="AA45" s="384" t="e">
        <f>HLOOKUP(AA8,'Estates Facilities Costs'!#REF!,13,FALSE)</f>
        <v>#REF!</v>
      </c>
      <c r="AB45" s="384" t="e">
        <f>HLOOKUP(AB8,'Estates Facilities Costs'!#REF!,13,FALSE)</f>
        <v>#REF!</v>
      </c>
      <c r="AC45" s="384" t="e">
        <f>HLOOKUP(AC8,'Estates Facilities Costs'!#REF!,13,FALSE)</f>
        <v>#REF!</v>
      </c>
      <c r="AD45" s="384" t="e">
        <f>HLOOKUP(AD8,'Estates Facilities Costs'!#REF!,13,FALSE)</f>
        <v>#REF!</v>
      </c>
      <c r="AE45" s="384" t="e">
        <f>HLOOKUP(AE8,'Estates Facilities Costs'!#REF!,13,FALSE)</f>
        <v>#REF!</v>
      </c>
      <c r="AF45" s="384" t="e">
        <f>HLOOKUP(AF8,'Estates Facilities Costs'!#REF!,13,FALSE)</f>
        <v>#REF!</v>
      </c>
      <c r="AG45" s="384" t="e">
        <f>HLOOKUP(AG8,'Estates Facilities Costs'!#REF!,13,FALSE)</f>
        <v>#REF!</v>
      </c>
      <c r="AH45" s="384" t="e">
        <f>HLOOKUP(AH8,'Estates Facilities Costs'!#REF!,13,FALSE)</f>
        <v>#REF!</v>
      </c>
      <c r="AI45" s="384" t="e">
        <f>HLOOKUP(AI8,'Estates Facilities Costs'!#REF!,13,FALSE)</f>
        <v>#REF!</v>
      </c>
      <c r="AJ45" s="384" t="e">
        <f>HLOOKUP(AJ8,'Estates Facilities Costs'!#REF!,13,FALSE)</f>
        <v>#REF!</v>
      </c>
      <c r="AK45" s="384" t="e">
        <f>HLOOKUP(AK8,'Estates Facilities Costs'!#REF!,13,FALSE)</f>
        <v>#REF!</v>
      </c>
      <c r="AL45" s="384" t="e">
        <f>HLOOKUP(AL8,'Estates Facilities Costs'!#REF!,13,FALSE)</f>
        <v>#REF!</v>
      </c>
      <c r="AM45" s="384" t="e">
        <f>HLOOKUP(AM8,'Estates Facilities Costs'!#REF!,13,FALSE)</f>
        <v>#REF!</v>
      </c>
      <c r="AN45" s="384" t="e">
        <f>HLOOKUP(AN8,'Estates Facilities Costs'!#REF!,13,FALSE)</f>
        <v>#REF!</v>
      </c>
      <c r="AO45" s="384" t="e">
        <f>HLOOKUP(AO8,'Estates Facilities Costs'!#REF!,13,FALSE)</f>
        <v>#REF!</v>
      </c>
      <c r="AP45" s="384" t="e">
        <f>HLOOKUP(AP8,'Estates Facilities Costs'!#REF!,13,FALSE)</f>
        <v>#REF!</v>
      </c>
      <c r="AQ45" s="384" t="e">
        <f>HLOOKUP(AQ8,'Estates Facilities Costs'!#REF!,13,FALSE)</f>
        <v>#REF!</v>
      </c>
      <c r="AR45" s="384" t="e">
        <f>HLOOKUP(AR8,'Estates Facilities Costs'!#REF!,13,FALSE)</f>
        <v>#REF!</v>
      </c>
      <c r="AS45" s="384" t="e">
        <f>HLOOKUP(AS8,'Estates Facilities Costs'!#REF!,13,FALSE)</f>
        <v>#REF!</v>
      </c>
      <c r="AT45" s="384" t="e">
        <f>HLOOKUP(AT8,'Estates Facilities Costs'!#REF!,13,FALSE)</f>
        <v>#REF!</v>
      </c>
      <c r="AU45" s="384" t="e">
        <f>HLOOKUP(AU8,'Estates Facilities Costs'!#REF!,13,FALSE)</f>
        <v>#REF!</v>
      </c>
      <c r="AV45" s="384" t="e">
        <f>HLOOKUP(AV8,'Estates Facilities Costs'!#REF!,13,FALSE)</f>
        <v>#REF!</v>
      </c>
      <c r="AW45" s="384" t="e">
        <f>HLOOKUP(AW8,'Estates Facilities Costs'!#REF!,13,FALSE)</f>
        <v>#REF!</v>
      </c>
      <c r="AX45" s="384" t="e">
        <f>HLOOKUP(AX8,'Estates Facilities Costs'!#REF!,13,FALSE)</f>
        <v>#REF!</v>
      </c>
      <c r="AY45" s="384" t="e">
        <f>HLOOKUP(AY8,'Estates Facilities Costs'!#REF!,13,FALSE)</f>
        <v>#REF!</v>
      </c>
      <c r="AZ45" s="384" t="e">
        <f>HLOOKUP(AZ8,'Estates Facilities Costs'!#REF!,13,FALSE)</f>
        <v>#REF!</v>
      </c>
      <c r="BA45" s="384" t="e">
        <f>HLOOKUP(BA8,'Estates Facilities Costs'!#REF!,13,FALSE)</f>
        <v>#REF!</v>
      </c>
      <c r="BB45" s="384" t="e">
        <f>HLOOKUP(BB8,'Estates Facilities Costs'!#REF!,13,FALSE)</f>
        <v>#REF!</v>
      </c>
      <c r="BC45" s="384" t="e">
        <f>HLOOKUP(BC8,'Estates Facilities Costs'!#REF!,13,FALSE)</f>
        <v>#REF!</v>
      </c>
      <c r="BD45" s="384" t="e">
        <f>HLOOKUP(BD8,'Estates Facilities Costs'!#REF!,13,FALSE)</f>
        <v>#REF!</v>
      </c>
      <c r="BE45" s="384" t="e">
        <f>HLOOKUP(BE8,'Estates Facilities Costs'!#REF!,13,FALSE)</f>
        <v>#REF!</v>
      </c>
      <c r="BF45" s="384" t="e">
        <f>HLOOKUP(BF8,'Estates Facilities Costs'!#REF!,13,FALSE)</f>
        <v>#REF!</v>
      </c>
      <c r="BG45" s="384" t="e">
        <f>HLOOKUP(BG8,'Estates Facilities Costs'!#REF!,13,FALSE)</f>
        <v>#REF!</v>
      </c>
      <c r="BH45" s="384" t="e">
        <f>HLOOKUP(BH8,'Estates Facilities Costs'!#REF!,13,FALSE)</f>
        <v>#REF!</v>
      </c>
      <c r="BI45" s="384" t="e">
        <f>HLOOKUP(BI8,'Estates Facilities Costs'!#REF!,13,FALSE)</f>
        <v>#REF!</v>
      </c>
      <c r="BJ45" s="384" t="e">
        <f>HLOOKUP(BJ8,'Estates Facilities Costs'!#REF!,13,FALSE)</f>
        <v>#REF!</v>
      </c>
      <c r="BK45" s="385" t="e">
        <f>HLOOKUP(BK8,'Estates Facilities Costs'!#REF!,13,FALSE)</f>
        <v>#REF!</v>
      </c>
    </row>
    <row r="46" spans="2:63" s="382" customFormat="1">
      <c r="B46" s="392" t="s">
        <v>193</v>
      </c>
      <c r="D46" s="388" t="e">
        <f>SUM(D43:D45)</f>
        <v>#REF!</v>
      </c>
      <c r="E46" s="389" t="e">
        <f t="shared" ref="E46:BK46" si="11">SUM(E43:E45)</f>
        <v>#REF!</v>
      </c>
      <c r="F46" s="389" t="e">
        <f t="shared" si="11"/>
        <v>#REF!</v>
      </c>
      <c r="G46" s="389" t="e">
        <f t="shared" si="11"/>
        <v>#REF!</v>
      </c>
      <c r="H46" s="389" t="e">
        <f t="shared" si="11"/>
        <v>#REF!</v>
      </c>
      <c r="I46" s="389" t="e">
        <f t="shared" si="11"/>
        <v>#REF!</v>
      </c>
      <c r="J46" s="389" t="e">
        <f t="shared" si="11"/>
        <v>#REF!</v>
      </c>
      <c r="K46" s="389" t="e">
        <f t="shared" si="11"/>
        <v>#REF!</v>
      </c>
      <c r="L46" s="389" t="e">
        <f t="shared" si="11"/>
        <v>#REF!</v>
      </c>
      <c r="M46" s="389" t="e">
        <f t="shared" si="11"/>
        <v>#REF!</v>
      </c>
      <c r="N46" s="389" t="e">
        <f t="shared" si="11"/>
        <v>#REF!</v>
      </c>
      <c r="O46" s="389" t="e">
        <f t="shared" si="11"/>
        <v>#REF!</v>
      </c>
      <c r="P46" s="389" t="e">
        <f t="shared" si="11"/>
        <v>#REF!</v>
      </c>
      <c r="Q46" s="389" t="e">
        <f t="shared" si="11"/>
        <v>#REF!</v>
      </c>
      <c r="R46" s="389" t="e">
        <f t="shared" si="11"/>
        <v>#REF!</v>
      </c>
      <c r="S46" s="389" t="e">
        <f t="shared" si="11"/>
        <v>#REF!</v>
      </c>
      <c r="T46" s="389" t="e">
        <f t="shared" si="11"/>
        <v>#REF!</v>
      </c>
      <c r="U46" s="389" t="e">
        <f t="shared" si="11"/>
        <v>#REF!</v>
      </c>
      <c r="V46" s="389" t="e">
        <f t="shared" si="11"/>
        <v>#REF!</v>
      </c>
      <c r="W46" s="389" t="e">
        <f t="shared" si="11"/>
        <v>#REF!</v>
      </c>
      <c r="X46" s="389" t="e">
        <f t="shared" si="11"/>
        <v>#REF!</v>
      </c>
      <c r="Y46" s="389" t="e">
        <f t="shared" si="11"/>
        <v>#REF!</v>
      </c>
      <c r="Z46" s="389" t="e">
        <f t="shared" si="11"/>
        <v>#REF!</v>
      </c>
      <c r="AA46" s="389" t="e">
        <f t="shared" si="11"/>
        <v>#REF!</v>
      </c>
      <c r="AB46" s="389" t="e">
        <f t="shared" si="11"/>
        <v>#REF!</v>
      </c>
      <c r="AC46" s="389" t="e">
        <f t="shared" si="11"/>
        <v>#REF!</v>
      </c>
      <c r="AD46" s="389" t="e">
        <f t="shared" si="11"/>
        <v>#REF!</v>
      </c>
      <c r="AE46" s="389" t="e">
        <f t="shared" si="11"/>
        <v>#REF!</v>
      </c>
      <c r="AF46" s="389" t="e">
        <f t="shared" si="11"/>
        <v>#REF!</v>
      </c>
      <c r="AG46" s="389" t="e">
        <f t="shared" si="11"/>
        <v>#REF!</v>
      </c>
      <c r="AH46" s="389" t="e">
        <f t="shared" si="11"/>
        <v>#REF!</v>
      </c>
      <c r="AI46" s="389" t="e">
        <f t="shared" si="11"/>
        <v>#REF!</v>
      </c>
      <c r="AJ46" s="389" t="e">
        <f t="shared" si="11"/>
        <v>#REF!</v>
      </c>
      <c r="AK46" s="389" t="e">
        <f t="shared" si="11"/>
        <v>#REF!</v>
      </c>
      <c r="AL46" s="389" t="e">
        <f t="shared" si="11"/>
        <v>#REF!</v>
      </c>
      <c r="AM46" s="389" t="e">
        <f t="shared" si="11"/>
        <v>#REF!</v>
      </c>
      <c r="AN46" s="389" t="e">
        <f t="shared" si="11"/>
        <v>#REF!</v>
      </c>
      <c r="AO46" s="389" t="e">
        <f t="shared" si="11"/>
        <v>#REF!</v>
      </c>
      <c r="AP46" s="389" t="e">
        <f t="shared" si="11"/>
        <v>#REF!</v>
      </c>
      <c r="AQ46" s="389" t="e">
        <f t="shared" si="11"/>
        <v>#REF!</v>
      </c>
      <c r="AR46" s="389" t="e">
        <f t="shared" si="11"/>
        <v>#REF!</v>
      </c>
      <c r="AS46" s="389" t="e">
        <f t="shared" si="11"/>
        <v>#REF!</v>
      </c>
      <c r="AT46" s="389" t="e">
        <f t="shared" si="11"/>
        <v>#REF!</v>
      </c>
      <c r="AU46" s="389" t="e">
        <f t="shared" si="11"/>
        <v>#REF!</v>
      </c>
      <c r="AV46" s="389" t="e">
        <f t="shared" si="11"/>
        <v>#REF!</v>
      </c>
      <c r="AW46" s="389" t="e">
        <f t="shared" si="11"/>
        <v>#REF!</v>
      </c>
      <c r="AX46" s="389" t="e">
        <f t="shared" si="11"/>
        <v>#REF!</v>
      </c>
      <c r="AY46" s="389" t="e">
        <f t="shared" si="11"/>
        <v>#REF!</v>
      </c>
      <c r="AZ46" s="389" t="e">
        <f t="shared" si="11"/>
        <v>#REF!</v>
      </c>
      <c r="BA46" s="389" t="e">
        <f t="shared" si="11"/>
        <v>#REF!</v>
      </c>
      <c r="BB46" s="389" t="e">
        <f t="shared" si="11"/>
        <v>#REF!</v>
      </c>
      <c r="BC46" s="389" t="e">
        <f t="shared" si="11"/>
        <v>#REF!</v>
      </c>
      <c r="BD46" s="389" t="e">
        <f t="shared" si="11"/>
        <v>#REF!</v>
      </c>
      <c r="BE46" s="389" t="e">
        <f t="shared" si="11"/>
        <v>#REF!</v>
      </c>
      <c r="BF46" s="389" t="e">
        <f t="shared" si="11"/>
        <v>#REF!</v>
      </c>
      <c r="BG46" s="389" t="e">
        <f t="shared" si="11"/>
        <v>#REF!</v>
      </c>
      <c r="BH46" s="389" t="e">
        <f t="shared" si="11"/>
        <v>#REF!</v>
      </c>
      <c r="BI46" s="389" t="e">
        <f t="shared" si="11"/>
        <v>#REF!</v>
      </c>
      <c r="BJ46" s="389" t="e">
        <f t="shared" si="11"/>
        <v>#REF!</v>
      </c>
      <c r="BK46" s="390" t="e">
        <f t="shared" si="11"/>
        <v>#REF!</v>
      </c>
    </row>
    <row r="47" spans="2:63" s="382" customFormat="1">
      <c r="B47" s="386"/>
      <c r="D47" s="383"/>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384"/>
      <c r="AL47" s="384"/>
      <c r="AM47" s="384"/>
      <c r="AN47" s="384"/>
      <c r="AO47" s="384"/>
      <c r="AP47" s="384"/>
      <c r="AQ47" s="384"/>
      <c r="AR47" s="384"/>
      <c r="AS47" s="384"/>
      <c r="AT47" s="384"/>
      <c r="AU47" s="384"/>
      <c r="AV47" s="384"/>
      <c r="AW47" s="384"/>
      <c r="AX47" s="384"/>
      <c r="AY47" s="384"/>
      <c r="AZ47" s="384"/>
      <c r="BA47" s="384"/>
      <c r="BB47" s="384"/>
      <c r="BC47" s="384"/>
      <c r="BD47" s="384"/>
      <c r="BE47" s="384"/>
      <c r="BF47" s="384"/>
      <c r="BG47" s="384"/>
      <c r="BH47" s="384"/>
      <c r="BI47" s="384"/>
      <c r="BJ47" s="384"/>
      <c r="BK47" s="385"/>
    </row>
    <row r="48" spans="2:63" s="398" customFormat="1">
      <c r="B48" s="397" t="s">
        <v>194</v>
      </c>
      <c r="D48" s="399">
        <f>'Inputs (3)'!F286</f>
        <v>0</v>
      </c>
      <c r="E48" s="400">
        <f>'Inputs (3)'!G286</f>
        <v>0</v>
      </c>
      <c r="F48" s="400">
        <f>'Inputs (3)'!H286</f>
        <v>0</v>
      </c>
      <c r="G48" s="400">
        <f>'Inputs (3)'!I286</f>
        <v>0</v>
      </c>
      <c r="H48" s="400">
        <f>'Inputs (3)'!J286</f>
        <v>0</v>
      </c>
      <c r="I48" s="400">
        <f>'Inputs (3)'!K286</f>
        <v>0</v>
      </c>
      <c r="J48" s="400">
        <f>'Inputs (3)'!L286</f>
        <v>0</v>
      </c>
      <c r="K48" s="400">
        <f>'Inputs (3)'!M286</f>
        <v>0</v>
      </c>
      <c r="L48" s="400">
        <f>'Inputs (3)'!N286</f>
        <v>0</v>
      </c>
      <c r="M48" s="400">
        <f>'Inputs (3)'!O286</f>
        <v>0</v>
      </c>
      <c r="N48" s="400">
        <f>'Inputs (3)'!P286</f>
        <v>0</v>
      </c>
      <c r="O48" s="400">
        <f>'Inputs (3)'!Q286</f>
        <v>0</v>
      </c>
      <c r="P48" s="400">
        <f>'Inputs (3)'!R286</f>
        <v>0</v>
      </c>
      <c r="Q48" s="400">
        <f>'Inputs (3)'!S286</f>
        <v>0</v>
      </c>
      <c r="R48" s="400">
        <f>'Inputs (3)'!T286</f>
        <v>0</v>
      </c>
      <c r="S48" s="400">
        <f>'Inputs (3)'!U286</f>
        <v>0</v>
      </c>
      <c r="T48" s="400">
        <f>'Inputs (3)'!V286</f>
        <v>0</v>
      </c>
      <c r="U48" s="400">
        <f>'Inputs (3)'!W286</f>
        <v>0</v>
      </c>
      <c r="V48" s="400">
        <f>'Inputs (3)'!X286</f>
        <v>0</v>
      </c>
      <c r="W48" s="400">
        <f>'Inputs (3)'!Y286</f>
        <v>0</v>
      </c>
      <c r="X48" s="400">
        <f>'Inputs (3)'!Z286</f>
        <v>0</v>
      </c>
      <c r="Y48" s="400">
        <f>'Inputs (3)'!AA286</f>
        <v>0</v>
      </c>
      <c r="Z48" s="400">
        <f>'Inputs (3)'!AB286</f>
        <v>0</v>
      </c>
      <c r="AA48" s="400">
        <f>'Inputs (3)'!AC286</f>
        <v>0</v>
      </c>
      <c r="AB48" s="400">
        <f>'Inputs (3)'!AD286</f>
        <v>0</v>
      </c>
      <c r="AC48" s="400">
        <f>'Inputs (3)'!AE286</f>
        <v>0</v>
      </c>
      <c r="AD48" s="400">
        <f>'Inputs (3)'!AF286</f>
        <v>0</v>
      </c>
      <c r="AE48" s="400">
        <f>'Inputs (3)'!AG286</f>
        <v>0</v>
      </c>
      <c r="AF48" s="400">
        <f>'Inputs (3)'!AH286</f>
        <v>0</v>
      </c>
      <c r="AG48" s="400">
        <f>'Inputs (3)'!AI286</f>
        <v>0</v>
      </c>
      <c r="AH48" s="400">
        <f>'Inputs (3)'!AJ286</f>
        <v>0</v>
      </c>
      <c r="AI48" s="400">
        <f>'Inputs (3)'!AK286</f>
        <v>0</v>
      </c>
      <c r="AJ48" s="400">
        <f>'Inputs (3)'!AL286</f>
        <v>0</v>
      </c>
      <c r="AK48" s="400">
        <f>'Inputs (3)'!AM286</f>
        <v>0</v>
      </c>
      <c r="AL48" s="400">
        <f>'Inputs (3)'!AN286</f>
        <v>0</v>
      </c>
      <c r="AM48" s="400">
        <f>'Inputs (3)'!AO286</f>
        <v>0</v>
      </c>
      <c r="AN48" s="400">
        <f>'Inputs (3)'!AP286</f>
        <v>0</v>
      </c>
      <c r="AO48" s="400">
        <f>'Inputs (3)'!AQ286</f>
        <v>0</v>
      </c>
      <c r="AP48" s="400">
        <f>'Inputs (3)'!AR286</f>
        <v>0</v>
      </c>
      <c r="AQ48" s="400">
        <f>'Inputs (3)'!AS286</f>
        <v>0</v>
      </c>
      <c r="AR48" s="400">
        <f>'Inputs (3)'!AT286</f>
        <v>0</v>
      </c>
      <c r="AS48" s="400">
        <f>'Inputs (3)'!AU286</f>
        <v>0</v>
      </c>
      <c r="AT48" s="400">
        <f>'Inputs (3)'!AV286</f>
        <v>0</v>
      </c>
      <c r="AU48" s="400">
        <f>'Inputs (3)'!AW286</f>
        <v>0</v>
      </c>
      <c r="AV48" s="400">
        <f>'Inputs (3)'!AX286</f>
        <v>0</v>
      </c>
      <c r="AW48" s="400">
        <f>'Inputs (3)'!AY286</f>
        <v>0</v>
      </c>
      <c r="AX48" s="400">
        <f>'Inputs (3)'!AZ286</f>
        <v>0</v>
      </c>
      <c r="AY48" s="400">
        <f>'Inputs (3)'!BA286</f>
        <v>0</v>
      </c>
      <c r="AZ48" s="400">
        <f>'Inputs (3)'!BB286</f>
        <v>0</v>
      </c>
      <c r="BA48" s="400">
        <f>'Inputs (3)'!BC286</f>
        <v>0</v>
      </c>
      <c r="BB48" s="400">
        <f>'Inputs (3)'!BD286</f>
        <v>0</v>
      </c>
      <c r="BC48" s="400">
        <f>'Inputs (3)'!BE286</f>
        <v>0</v>
      </c>
      <c r="BD48" s="400">
        <f>'Inputs (3)'!BF286</f>
        <v>0</v>
      </c>
      <c r="BE48" s="400">
        <f>'Inputs (3)'!BG286</f>
        <v>0</v>
      </c>
      <c r="BF48" s="400">
        <f>'Inputs (3)'!BH286</f>
        <v>0</v>
      </c>
      <c r="BG48" s="400">
        <f>'Inputs (3)'!BI286</f>
        <v>0</v>
      </c>
      <c r="BH48" s="400">
        <f>'Inputs (3)'!BJ286</f>
        <v>0</v>
      </c>
      <c r="BI48" s="400">
        <f>'Inputs (3)'!BK286</f>
        <v>0</v>
      </c>
      <c r="BJ48" s="400">
        <f>'Inputs (3)'!BL286</f>
        <v>0</v>
      </c>
      <c r="BK48" s="401">
        <f>'Inputs (3)'!BM286</f>
        <v>0</v>
      </c>
    </row>
    <row r="49" spans="2:63" s="382" customFormat="1">
      <c r="B49" s="392" t="s">
        <v>458</v>
      </c>
      <c r="D49" s="388" t="e">
        <f>D46+D48</f>
        <v>#REF!</v>
      </c>
      <c r="E49" s="389" t="e">
        <f t="shared" ref="E49:BK49" si="12">E46+E48</f>
        <v>#REF!</v>
      </c>
      <c r="F49" s="389" t="e">
        <f t="shared" si="12"/>
        <v>#REF!</v>
      </c>
      <c r="G49" s="389" t="e">
        <f t="shared" si="12"/>
        <v>#REF!</v>
      </c>
      <c r="H49" s="389" t="e">
        <f t="shared" si="12"/>
        <v>#REF!</v>
      </c>
      <c r="I49" s="389" t="e">
        <f t="shared" si="12"/>
        <v>#REF!</v>
      </c>
      <c r="J49" s="389" t="e">
        <f t="shared" si="12"/>
        <v>#REF!</v>
      </c>
      <c r="K49" s="389" t="e">
        <f t="shared" si="12"/>
        <v>#REF!</v>
      </c>
      <c r="L49" s="389" t="e">
        <f t="shared" si="12"/>
        <v>#REF!</v>
      </c>
      <c r="M49" s="389" t="e">
        <f t="shared" si="12"/>
        <v>#REF!</v>
      </c>
      <c r="N49" s="389" t="e">
        <f t="shared" si="12"/>
        <v>#REF!</v>
      </c>
      <c r="O49" s="389" t="e">
        <f t="shared" si="12"/>
        <v>#REF!</v>
      </c>
      <c r="P49" s="389" t="e">
        <f t="shared" si="12"/>
        <v>#REF!</v>
      </c>
      <c r="Q49" s="389" t="e">
        <f t="shared" si="12"/>
        <v>#REF!</v>
      </c>
      <c r="R49" s="389" t="e">
        <f t="shared" si="12"/>
        <v>#REF!</v>
      </c>
      <c r="S49" s="389" t="e">
        <f t="shared" si="12"/>
        <v>#REF!</v>
      </c>
      <c r="T49" s="389" t="e">
        <f t="shared" si="12"/>
        <v>#REF!</v>
      </c>
      <c r="U49" s="389" t="e">
        <f t="shared" si="12"/>
        <v>#REF!</v>
      </c>
      <c r="V49" s="389" t="e">
        <f t="shared" si="12"/>
        <v>#REF!</v>
      </c>
      <c r="W49" s="389" t="e">
        <f t="shared" si="12"/>
        <v>#REF!</v>
      </c>
      <c r="X49" s="389" t="e">
        <f t="shared" si="12"/>
        <v>#REF!</v>
      </c>
      <c r="Y49" s="389" t="e">
        <f t="shared" si="12"/>
        <v>#REF!</v>
      </c>
      <c r="Z49" s="389" t="e">
        <f t="shared" si="12"/>
        <v>#REF!</v>
      </c>
      <c r="AA49" s="389" t="e">
        <f t="shared" si="12"/>
        <v>#REF!</v>
      </c>
      <c r="AB49" s="389" t="e">
        <f t="shared" si="12"/>
        <v>#REF!</v>
      </c>
      <c r="AC49" s="389" t="e">
        <f t="shared" si="12"/>
        <v>#REF!</v>
      </c>
      <c r="AD49" s="389" t="e">
        <f t="shared" si="12"/>
        <v>#REF!</v>
      </c>
      <c r="AE49" s="389" t="e">
        <f t="shared" si="12"/>
        <v>#REF!</v>
      </c>
      <c r="AF49" s="389" t="e">
        <f t="shared" si="12"/>
        <v>#REF!</v>
      </c>
      <c r="AG49" s="389" t="e">
        <f t="shared" si="12"/>
        <v>#REF!</v>
      </c>
      <c r="AH49" s="389" t="e">
        <f t="shared" si="12"/>
        <v>#REF!</v>
      </c>
      <c r="AI49" s="389" t="e">
        <f t="shared" si="12"/>
        <v>#REF!</v>
      </c>
      <c r="AJ49" s="389" t="e">
        <f t="shared" si="12"/>
        <v>#REF!</v>
      </c>
      <c r="AK49" s="389" t="e">
        <f t="shared" si="12"/>
        <v>#REF!</v>
      </c>
      <c r="AL49" s="389" t="e">
        <f t="shared" si="12"/>
        <v>#REF!</v>
      </c>
      <c r="AM49" s="389" t="e">
        <f t="shared" si="12"/>
        <v>#REF!</v>
      </c>
      <c r="AN49" s="389" t="e">
        <f t="shared" si="12"/>
        <v>#REF!</v>
      </c>
      <c r="AO49" s="389" t="e">
        <f t="shared" si="12"/>
        <v>#REF!</v>
      </c>
      <c r="AP49" s="389" t="e">
        <f t="shared" si="12"/>
        <v>#REF!</v>
      </c>
      <c r="AQ49" s="389" t="e">
        <f t="shared" si="12"/>
        <v>#REF!</v>
      </c>
      <c r="AR49" s="389" t="e">
        <f t="shared" si="12"/>
        <v>#REF!</v>
      </c>
      <c r="AS49" s="389" t="e">
        <f t="shared" si="12"/>
        <v>#REF!</v>
      </c>
      <c r="AT49" s="389" t="e">
        <f t="shared" si="12"/>
        <v>#REF!</v>
      </c>
      <c r="AU49" s="389" t="e">
        <f t="shared" si="12"/>
        <v>#REF!</v>
      </c>
      <c r="AV49" s="389" t="e">
        <f t="shared" si="12"/>
        <v>#REF!</v>
      </c>
      <c r="AW49" s="389" t="e">
        <f t="shared" si="12"/>
        <v>#REF!</v>
      </c>
      <c r="AX49" s="389" t="e">
        <f t="shared" si="12"/>
        <v>#REF!</v>
      </c>
      <c r="AY49" s="389" t="e">
        <f t="shared" si="12"/>
        <v>#REF!</v>
      </c>
      <c r="AZ49" s="389" t="e">
        <f t="shared" si="12"/>
        <v>#REF!</v>
      </c>
      <c r="BA49" s="389" t="e">
        <f t="shared" si="12"/>
        <v>#REF!</v>
      </c>
      <c r="BB49" s="389" t="e">
        <f t="shared" si="12"/>
        <v>#REF!</v>
      </c>
      <c r="BC49" s="389" t="e">
        <f t="shared" si="12"/>
        <v>#REF!</v>
      </c>
      <c r="BD49" s="389" t="e">
        <f t="shared" si="12"/>
        <v>#REF!</v>
      </c>
      <c r="BE49" s="389" t="e">
        <f t="shared" si="12"/>
        <v>#REF!</v>
      </c>
      <c r="BF49" s="389" t="e">
        <f t="shared" si="12"/>
        <v>#REF!</v>
      </c>
      <c r="BG49" s="389" t="e">
        <f t="shared" si="12"/>
        <v>#REF!</v>
      </c>
      <c r="BH49" s="389" t="e">
        <f t="shared" si="12"/>
        <v>#REF!</v>
      </c>
      <c r="BI49" s="389" t="e">
        <f t="shared" si="12"/>
        <v>#REF!</v>
      </c>
      <c r="BJ49" s="389" t="e">
        <f t="shared" si="12"/>
        <v>#REF!</v>
      </c>
      <c r="BK49" s="390" t="e">
        <f t="shared" si="12"/>
        <v>#REF!</v>
      </c>
    </row>
    <row r="50" spans="2:63" s="428" customFormat="1">
      <c r="B50" s="427" t="s">
        <v>195</v>
      </c>
      <c r="D50" s="429">
        <f>IFERROR(D49/D27,0)</f>
        <v>0</v>
      </c>
      <c r="E50" s="103">
        <f t="shared" ref="E50:BK50" si="13">IFERROR(E49/E27,0)</f>
        <v>0</v>
      </c>
      <c r="F50" s="103">
        <f t="shared" si="13"/>
        <v>0</v>
      </c>
      <c r="G50" s="103">
        <f t="shared" si="13"/>
        <v>0</v>
      </c>
      <c r="H50" s="103">
        <f t="shared" si="13"/>
        <v>0</v>
      </c>
      <c r="I50" s="103">
        <f t="shared" si="13"/>
        <v>0</v>
      </c>
      <c r="J50" s="103">
        <f t="shared" si="13"/>
        <v>0</v>
      </c>
      <c r="K50" s="103">
        <f t="shared" si="13"/>
        <v>0</v>
      </c>
      <c r="L50" s="103">
        <f t="shared" si="13"/>
        <v>0</v>
      </c>
      <c r="M50" s="103">
        <f t="shared" si="13"/>
        <v>0</v>
      </c>
      <c r="N50" s="103">
        <f t="shared" si="13"/>
        <v>0</v>
      </c>
      <c r="O50" s="103">
        <f t="shared" si="13"/>
        <v>0</v>
      </c>
      <c r="P50" s="103">
        <f t="shared" si="13"/>
        <v>0</v>
      </c>
      <c r="Q50" s="103">
        <f t="shared" si="13"/>
        <v>0</v>
      </c>
      <c r="R50" s="103">
        <f t="shared" si="13"/>
        <v>0</v>
      </c>
      <c r="S50" s="103">
        <f t="shared" si="13"/>
        <v>0</v>
      </c>
      <c r="T50" s="103">
        <f t="shared" si="13"/>
        <v>0</v>
      </c>
      <c r="U50" s="103">
        <f t="shared" si="13"/>
        <v>0</v>
      </c>
      <c r="V50" s="103">
        <f t="shared" si="13"/>
        <v>0</v>
      </c>
      <c r="W50" s="103">
        <f t="shared" si="13"/>
        <v>0</v>
      </c>
      <c r="X50" s="103">
        <f t="shared" si="13"/>
        <v>0</v>
      </c>
      <c r="Y50" s="103">
        <f t="shared" si="13"/>
        <v>0</v>
      </c>
      <c r="Z50" s="103">
        <f t="shared" si="13"/>
        <v>0</v>
      </c>
      <c r="AA50" s="103">
        <f t="shared" si="13"/>
        <v>0</v>
      </c>
      <c r="AB50" s="103">
        <f t="shared" si="13"/>
        <v>0</v>
      </c>
      <c r="AC50" s="103">
        <f t="shared" si="13"/>
        <v>0</v>
      </c>
      <c r="AD50" s="103">
        <f t="shared" si="13"/>
        <v>0</v>
      </c>
      <c r="AE50" s="103">
        <f t="shared" si="13"/>
        <v>0</v>
      </c>
      <c r="AF50" s="103">
        <f t="shared" si="13"/>
        <v>0</v>
      </c>
      <c r="AG50" s="103">
        <f t="shared" si="13"/>
        <v>0</v>
      </c>
      <c r="AH50" s="103">
        <f t="shared" si="13"/>
        <v>0</v>
      </c>
      <c r="AI50" s="103">
        <f t="shared" si="13"/>
        <v>0</v>
      </c>
      <c r="AJ50" s="103">
        <f t="shared" si="13"/>
        <v>0</v>
      </c>
      <c r="AK50" s="103">
        <f t="shared" si="13"/>
        <v>0</v>
      </c>
      <c r="AL50" s="103">
        <f t="shared" si="13"/>
        <v>0</v>
      </c>
      <c r="AM50" s="103">
        <f t="shared" si="13"/>
        <v>0</v>
      </c>
      <c r="AN50" s="103">
        <f t="shared" si="13"/>
        <v>0</v>
      </c>
      <c r="AO50" s="103">
        <f t="shared" si="13"/>
        <v>0</v>
      </c>
      <c r="AP50" s="103">
        <f t="shared" si="13"/>
        <v>0</v>
      </c>
      <c r="AQ50" s="103">
        <f t="shared" si="13"/>
        <v>0</v>
      </c>
      <c r="AR50" s="103">
        <f t="shared" si="13"/>
        <v>0</v>
      </c>
      <c r="AS50" s="103">
        <f t="shared" si="13"/>
        <v>0</v>
      </c>
      <c r="AT50" s="103">
        <f t="shared" si="13"/>
        <v>0</v>
      </c>
      <c r="AU50" s="103">
        <f t="shared" si="13"/>
        <v>0</v>
      </c>
      <c r="AV50" s="103">
        <f t="shared" si="13"/>
        <v>0</v>
      </c>
      <c r="AW50" s="103">
        <f t="shared" si="13"/>
        <v>0</v>
      </c>
      <c r="AX50" s="103">
        <f t="shared" si="13"/>
        <v>0</v>
      </c>
      <c r="AY50" s="103">
        <f t="shared" si="13"/>
        <v>0</v>
      </c>
      <c r="AZ50" s="103">
        <f t="shared" si="13"/>
        <v>0</v>
      </c>
      <c r="BA50" s="103">
        <f t="shared" si="13"/>
        <v>0</v>
      </c>
      <c r="BB50" s="103">
        <f t="shared" si="13"/>
        <v>0</v>
      </c>
      <c r="BC50" s="103">
        <f t="shared" si="13"/>
        <v>0</v>
      </c>
      <c r="BD50" s="103">
        <f t="shared" si="13"/>
        <v>0</v>
      </c>
      <c r="BE50" s="103">
        <f t="shared" si="13"/>
        <v>0</v>
      </c>
      <c r="BF50" s="103">
        <f t="shared" si="13"/>
        <v>0</v>
      </c>
      <c r="BG50" s="103">
        <f t="shared" si="13"/>
        <v>0</v>
      </c>
      <c r="BH50" s="103">
        <f t="shared" si="13"/>
        <v>0</v>
      </c>
      <c r="BI50" s="103">
        <f t="shared" si="13"/>
        <v>0</v>
      </c>
      <c r="BJ50" s="103">
        <f t="shared" si="13"/>
        <v>0</v>
      </c>
      <c r="BK50" s="104">
        <f t="shared" si="13"/>
        <v>0</v>
      </c>
    </row>
    <row r="51" spans="2:63" s="428" customFormat="1">
      <c r="B51" s="430" t="s">
        <v>196</v>
      </c>
      <c r="D51" s="102">
        <f>IFERROR(D49/D67,0)</f>
        <v>0</v>
      </c>
      <c r="E51" s="105">
        <f t="shared" ref="E51:BK51" si="14">IFERROR(E49/E67,0)</f>
        <v>0</v>
      </c>
      <c r="F51" s="105">
        <f t="shared" si="14"/>
        <v>0</v>
      </c>
      <c r="G51" s="105">
        <f t="shared" si="14"/>
        <v>0</v>
      </c>
      <c r="H51" s="105">
        <f t="shared" si="14"/>
        <v>0</v>
      </c>
      <c r="I51" s="105">
        <f t="shared" si="14"/>
        <v>0</v>
      </c>
      <c r="J51" s="105">
        <f t="shared" si="14"/>
        <v>0</v>
      </c>
      <c r="K51" s="105">
        <f t="shared" si="14"/>
        <v>0</v>
      </c>
      <c r="L51" s="105">
        <f t="shared" si="14"/>
        <v>0</v>
      </c>
      <c r="M51" s="105">
        <f t="shared" si="14"/>
        <v>0</v>
      </c>
      <c r="N51" s="105">
        <f t="shared" si="14"/>
        <v>0</v>
      </c>
      <c r="O51" s="105">
        <f t="shared" si="14"/>
        <v>0</v>
      </c>
      <c r="P51" s="105">
        <f t="shared" si="14"/>
        <v>0</v>
      </c>
      <c r="Q51" s="105">
        <f t="shared" si="14"/>
        <v>0</v>
      </c>
      <c r="R51" s="105">
        <f t="shared" si="14"/>
        <v>0</v>
      </c>
      <c r="S51" s="105">
        <f t="shared" si="14"/>
        <v>0</v>
      </c>
      <c r="T51" s="105">
        <f t="shared" si="14"/>
        <v>0</v>
      </c>
      <c r="U51" s="105">
        <f t="shared" si="14"/>
        <v>0</v>
      </c>
      <c r="V51" s="105">
        <f t="shared" si="14"/>
        <v>0</v>
      </c>
      <c r="W51" s="105">
        <f t="shared" si="14"/>
        <v>0</v>
      </c>
      <c r="X51" s="105">
        <f t="shared" si="14"/>
        <v>0</v>
      </c>
      <c r="Y51" s="105">
        <f t="shared" si="14"/>
        <v>0</v>
      </c>
      <c r="Z51" s="105">
        <f t="shared" si="14"/>
        <v>0</v>
      </c>
      <c r="AA51" s="105">
        <f t="shared" si="14"/>
        <v>0</v>
      </c>
      <c r="AB51" s="105">
        <f t="shared" si="14"/>
        <v>0</v>
      </c>
      <c r="AC51" s="105">
        <f t="shared" si="14"/>
        <v>0</v>
      </c>
      <c r="AD51" s="105">
        <f t="shared" si="14"/>
        <v>0</v>
      </c>
      <c r="AE51" s="105">
        <f t="shared" si="14"/>
        <v>0</v>
      </c>
      <c r="AF51" s="105">
        <f t="shared" si="14"/>
        <v>0</v>
      </c>
      <c r="AG51" s="105">
        <f t="shared" si="14"/>
        <v>0</v>
      </c>
      <c r="AH51" s="105">
        <f t="shared" si="14"/>
        <v>0</v>
      </c>
      <c r="AI51" s="105">
        <f t="shared" si="14"/>
        <v>0</v>
      </c>
      <c r="AJ51" s="105">
        <f t="shared" si="14"/>
        <v>0</v>
      </c>
      <c r="AK51" s="105">
        <f t="shared" si="14"/>
        <v>0</v>
      </c>
      <c r="AL51" s="105">
        <f t="shared" si="14"/>
        <v>0</v>
      </c>
      <c r="AM51" s="105">
        <f t="shared" si="14"/>
        <v>0</v>
      </c>
      <c r="AN51" s="105">
        <f t="shared" si="14"/>
        <v>0</v>
      </c>
      <c r="AO51" s="105">
        <f t="shared" si="14"/>
        <v>0</v>
      </c>
      <c r="AP51" s="105">
        <f t="shared" si="14"/>
        <v>0</v>
      </c>
      <c r="AQ51" s="105">
        <f t="shared" si="14"/>
        <v>0</v>
      </c>
      <c r="AR51" s="105">
        <f t="shared" si="14"/>
        <v>0</v>
      </c>
      <c r="AS51" s="105">
        <f t="shared" si="14"/>
        <v>0</v>
      </c>
      <c r="AT51" s="105">
        <f t="shared" si="14"/>
        <v>0</v>
      </c>
      <c r="AU51" s="105">
        <f t="shared" si="14"/>
        <v>0</v>
      </c>
      <c r="AV51" s="105">
        <f t="shared" si="14"/>
        <v>0</v>
      </c>
      <c r="AW51" s="105">
        <f t="shared" si="14"/>
        <v>0</v>
      </c>
      <c r="AX51" s="105">
        <f t="shared" si="14"/>
        <v>0</v>
      </c>
      <c r="AY51" s="105">
        <f t="shared" si="14"/>
        <v>0</v>
      </c>
      <c r="AZ51" s="105">
        <f t="shared" si="14"/>
        <v>0</v>
      </c>
      <c r="BA51" s="105">
        <f t="shared" si="14"/>
        <v>0</v>
      </c>
      <c r="BB51" s="105">
        <f t="shared" si="14"/>
        <v>0</v>
      </c>
      <c r="BC51" s="105">
        <f t="shared" si="14"/>
        <v>0</v>
      </c>
      <c r="BD51" s="105">
        <f t="shared" si="14"/>
        <v>0</v>
      </c>
      <c r="BE51" s="105">
        <f t="shared" si="14"/>
        <v>0</v>
      </c>
      <c r="BF51" s="105">
        <f t="shared" si="14"/>
        <v>0</v>
      </c>
      <c r="BG51" s="105">
        <f t="shared" si="14"/>
        <v>0</v>
      </c>
      <c r="BH51" s="105">
        <f t="shared" si="14"/>
        <v>0</v>
      </c>
      <c r="BI51" s="105">
        <f t="shared" si="14"/>
        <v>0</v>
      </c>
      <c r="BJ51" s="105">
        <f t="shared" si="14"/>
        <v>0</v>
      </c>
      <c r="BK51" s="106">
        <f t="shared" si="14"/>
        <v>0</v>
      </c>
    </row>
    <row r="52" spans="2:63" s="382" customFormat="1"/>
    <row r="53" spans="2:63" s="382" customFormat="1">
      <c r="B53" s="393" t="s">
        <v>197</v>
      </c>
      <c r="D53" s="394"/>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5"/>
      <c r="AL53" s="395"/>
      <c r="AM53" s="395"/>
      <c r="AN53" s="395"/>
      <c r="AO53" s="395"/>
      <c r="AP53" s="395"/>
      <c r="AQ53" s="395"/>
      <c r="AR53" s="395"/>
      <c r="AS53" s="395"/>
      <c r="AT53" s="395"/>
      <c r="AU53" s="395"/>
      <c r="AV53" s="395"/>
      <c r="AW53" s="395"/>
      <c r="AX53" s="395"/>
      <c r="AY53" s="395"/>
      <c r="AZ53" s="395"/>
      <c r="BA53" s="395"/>
      <c r="BB53" s="395"/>
      <c r="BC53" s="395"/>
      <c r="BD53" s="395"/>
      <c r="BE53" s="395"/>
      <c r="BF53" s="395"/>
      <c r="BG53" s="395"/>
      <c r="BH53" s="395"/>
      <c r="BI53" s="395"/>
      <c r="BJ53" s="395"/>
      <c r="BK53" s="396"/>
    </row>
    <row r="54" spans="2:63" s="382" customFormat="1">
      <c r="B54" s="391" t="s">
        <v>198</v>
      </c>
      <c r="D54" s="403"/>
      <c r="E54" s="384"/>
      <c r="F54" s="384"/>
      <c r="G54" s="384"/>
      <c r="H54" s="384"/>
      <c r="I54" s="384"/>
      <c r="J54" s="384"/>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4"/>
      <c r="AW54" s="384"/>
      <c r="AX54" s="384"/>
      <c r="AY54" s="384"/>
      <c r="AZ54" s="384"/>
      <c r="BA54" s="384"/>
      <c r="BB54" s="384"/>
      <c r="BC54" s="384"/>
      <c r="BD54" s="384"/>
      <c r="BE54" s="384"/>
      <c r="BF54" s="384"/>
      <c r="BG54" s="384"/>
      <c r="BH54" s="384"/>
      <c r="BI54" s="384"/>
      <c r="BJ54" s="384"/>
      <c r="BK54" s="385"/>
    </row>
    <row r="55" spans="2:63" s="382" customFormat="1">
      <c r="B55" s="391" t="s">
        <v>199</v>
      </c>
      <c r="D55" s="403"/>
      <c r="E55" s="384"/>
      <c r="F55" s="384"/>
      <c r="G55" s="384"/>
      <c r="H55" s="384"/>
      <c r="I55" s="384"/>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c r="BE55" s="384"/>
      <c r="BF55" s="384"/>
      <c r="BG55" s="384"/>
      <c r="BH55" s="384"/>
      <c r="BI55" s="384"/>
      <c r="BJ55" s="384"/>
      <c r="BK55" s="385"/>
    </row>
    <row r="56" spans="2:63" s="382" customFormat="1">
      <c r="B56" s="391" t="s">
        <v>200</v>
      </c>
      <c r="D56" s="403"/>
      <c r="E56" s="384"/>
      <c r="F56" s="384"/>
      <c r="G56" s="384"/>
      <c r="H56" s="384"/>
      <c r="I56" s="384"/>
      <c r="J56" s="384"/>
      <c r="K56" s="384"/>
      <c r="L56" s="384"/>
      <c r="M56" s="384"/>
      <c r="N56" s="384"/>
      <c r="O56" s="384"/>
      <c r="P56" s="384"/>
      <c r="Q56" s="384"/>
      <c r="R56" s="384"/>
      <c r="S56" s="384"/>
      <c r="T56" s="384"/>
      <c r="U56" s="384"/>
      <c r="V56" s="384"/>
      <c r="W56" s="384"/>
      <c r="X56" s="384"/>
      <c r="Y56" s="384"/>
      <c r="Z56" s="384"/>
      <c r="AA56" s="384"/>
      <c r="AB56" s="384"/>
      <c r="AC56" s="384"/>
      <c r="AD56" s="384"/>
      <c r="AE56" s="384"/>
      <c r="AF56" s="384"/>
      <c r="AG56" s="384"/>
      <c r="AH56" s="384"/>
      <c r="AI56" s="384"/>
      <c r="AJ56" s="384"/>
      <c r="AK56" s="384"/>
      <c r="AL56" s="384"/>
      <c r="AM56" s="384"/>
      <c r="AN56" s="384"/>
      <c r="AO56" s="384"/>
      <c r="AP56" s="384"/>
      <c r="AQ56" s="384"/>
      <c r="AR56" s="384"/>
      <c r="AS56" s="384"/>
      <c r="AT56" s="384"/>
      <c r="AU56" s="384"/>
      <c r="AV56" s="384"/>
      <c r="AW56" s="384"/>
      <c r="AX56" s="384"/>
      <c r="AY56" s="384"/>
      <c r="AZ56" s="384"/>
      <c r="BA56" s="384"/>
      <c r="BB56" s="384"/>
      <c r="BC56" s="384"/>
      <c r="BD56" s="384"/>
      <c r="BE56" s="384"/>
      <c r="BF56" s="384"/>
      <c r="BG56" s="384"/>
      <c r="BH56" s="384"/>
      <c r="BI56" s="384"/>
      <c r="BJ56" s="384"/>
      <c r="BK56" s="385"/>
    </row>
    <row r="57" spans="2:63" s="382" customFormat="1">
      <c r="B57" s="391" t="s">
        <v>201</v>
      </c>
      <c r="D57" s="403"/>
      <c r="E57" s="384"/>
      <c r="F57" s="384"/>
      <c r="G57" s="384"/>
      <c r="H57" s="384"/>
      <c r="I57" s="384"/>
      <c r="J57" s="384"/>
      <c r="K57" s="384"/>
      <c r="L57" s="384"/>
      <c r="M57" s="384"/>
      <c r="N57" s="384"/>
      <c r="O57" s="384"/>
      <c r="P57" s="384"/>
      <c r="Q57" s="384"/>
      <c r="R57" s="384"/>
      <c r="S57" s="384"/>
      <c r="T57" s="384"/>
      <c r="U57" s="384"/>
      <c r="V57" s="384"/>
      <c r="W57" s="384"/>
      <c r="X57" s="384"/>
      <c r="Y57" s="384"/>
      <c r="Z57" s="384"/>
      <c r="AA57" s="384"/>
      <c r="AB57" s="384"/>
      <c r="AC57" s="384"/>
      <c r="AD57" s="384"/>
      <c r="AE57" s="384"/>
      <c r="AF57" s="384"/>
      <c r="AG57" s="384"/>
      <c r="AH57" s="384"/>
      <c r="AI57" s="384"/>
      <c r="AJ57" s="384"/>
      <c r="AK57" s="384"/>
      <c r="AL57" s="384"/>
      <c r="AM57" s="384"/>
      <c r="AN57" s="384"/>
      <c r="AO57" s="384"/>
      <c r="AP57" s="384"/>
      <c r="AQ57" s="384"/>
      <c r="AR57" s="384"/>
      <c r="AS57" s="384"/>
      <c r="AT57" s="384"/>
      <c r="AU57" s="384"/>
      <c r="AV57" s="384"/>
      <c r="AW57" s="384"/>
      <c r="AX57" s="384"/>
      <c r="AY57" s="384"/>
      <c r="AZ57" s="384"/>
      <c r="BA57" s="384"/>
      <c r="BB57" s="384"/>
      <c r="BC57" s="384"/>
      <c r="BD57" s="384"/>
      <c r="BE57" s="384"/>
      <c r="BF57" s="384"/>
      <c r="BG57" s="384"/>
      <c r="BH57" s="384"/>
      <c r="BI57" s="384"/>
      <c r="BJ57" s="384"/>
      <c r="BK57" s="385"/>
    </row>
    <row r="58" spans="2:63" s="382" customFormat="1">
      <c r="B58" s="391" t="s">
        <v>202</v>
      </c>
      <c r="D58" s="403"/>
      <c r="E58" s="384"/>
      <c r="F58" s="384"/>
      <c r="G58" s="384"/>
      <c r="H58" s="384"/>
      <c r="I58" s="384"/>
      <c r="J58" s="384"/>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c r="AH58" s="384"/>
      <c r="AI58" s="384"/>
      <c r="AJ58" s="384"/>
      <c r="AK58" s="384"/>
      <c r="AL58" s="384"/>
      <c r="AM58" s="384"/>
      <c r="AN58" s="384"/>
      <c r="AO58" s="384"/>
      <c r="AP58" s="384"/>
      <c r="AQ58" s="384"/>
      <c r="AR58" s="384"/>
      <c r="AS58" s="384"/>
      <c r="AT58" s="384"/>
      <c r="AU58" s="384"/>
      <c r="AV58" s="384"/>
      <c r="AW58" s="384"/>
      <c r="AX58" s="384"/>
      <c r="AY58" s="384"/>
      <c r="AZ58" s="384"/>
      <c r="BA58" s="384"/>
      <c r="BB58" s="384"/>
      <c r="BC58" s="384"/>
      <c r="BD58" s="384"/>
      <c r="BE58" s="384"/>
      <c r="BF58" s="384"/>
      <c r="BG58" s="384"/>
      <c r="BH58" s="384"/>
      <c r="BI58" s="384"/>
      <c r="BJ58" s="384"/>
      <c r="BK58" s="385"/>
    </row>
    <row r="59" spans="2:63" s="382" customFormat="1">
      <c r="B59" s="391" t="s">
        <v>203</v>
      </c>
      <c r="D59" s="403"/>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c r="AJ59" s="384"/>
      <c r="AK59" s="384"/>
      <c r="AL59" s="384"/>
      <c r="AM59" s="384"/>
      <c r="AN59" s="384"/>
      <c r="AO59" s="384"/>
      <c r="AP59" s="384"/>
      <c r="AQ59" s="384"/>
      <c r="AR59" s="384"/>
      <c r="AS59" s="384"/>
      <c r="AT59" s="384"/>
      <c r="AU59" s="384"/>
      <c r="AV59" s="384"/>
      <c r="AW59" s="384"/>
      <c r="AX59" s="384"/>
      <c r="AY59" s="384"/>
      <c r="AZ59" s="384"/>
      <c r="BA59" s="384"/>
      <c r="BB59" s="384"/>
      <c r="BC59" s="384"/>
      <c r="BD59" s="384"/>
      <c r="BE59" s="384"/>
      <c r="BF59" s="384"/>
      <c r="BG59" s="384"/>
      <c r="BH59" s="384"/>
      <c r="BI59" s="384"/>
      <c r="BJ59" s="384"/>
      <c r="BK59" s="385"/>
    </row>
    <row r="60" spans="2:63" s="382" customFormat="1">
      <c r="B60" s="391" t="s">
        <v>155</v>
      </c>
      <c r="D60" s="403"/>
      <c r="E60" s="384"/>
      <c r="F60" s="384"/>
      <c r="G60" s="384"/>
      <c r="H60" s="384"/>
      <c r="I60" s="384"/>
      <c r="J60" s="384"/>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c r="AH60" s="384"/>
      <c r="AI60" s="384"/>
      <c r="AJ60" s="384"/>
      <c r="AK60" s="384"/>
      <c r="AL60" s="384"/>
      <c r="AM60" s="384"/>
      <c r="AN60" s="384"/>
      <c r="AO60" s="384"/>
      <c r="AP60" s="384"/>
      <c r="AQ60" s="384"/>
      <c r="AR60" s="384"/>
      <c r="AS60" s="384"/>
      <c r="AT60" s="384"/>
      <c r="AU60" s="384"/>
      <c r="AV60" s="384"/>
      <c r="AW60" s="384"/>
      <c r="AX60" s="384"/>
      <c r="AY60" s="384"/>
      <c r="AZ60" s="384"/>
      <c r="BA60" s="384"/>
      <c r="BB60" s="384"/>
      <c r="BC60" s="384"/>
      <c r="BD60" s="384"/>
      <c r="BE60" s="384"/>
      <c r="BF60" s="384"/>
      <c r="BG60" s="384"/>
      <c r="BH60" s="384"/>
      <c r="BI60" s="384"/>
      <c r="BJ60" s="384"/>
      <c r="BK60" s="385"/>
    </row>
    <row r="61" spans="2:63" s="382" customFormat="1">
      <c r="B61" s="387" t="s">
        <v>170</v>
      </c>
      <c r="D61" s="404">
        <f>SUM(D54:D60)</f>
        <v>0</v>
      </c>
      <c r="E61" s="389">
        <f t="shared" ref="E61:BK61" si="15">SUM(E54:E60)</f>
        <v>0</v>
      </c>
      <c r="F61" s="389">
        <f t="shared" si="15"/>
        <v>0</v>
      </c>
      <c r="G61" s="389">
        <f t="shared" si="15"/>
        <v>0</v>
      </c>
      <c r="H61" s="389">
        <f t="shared" si="15"/>
        <v>0</v>
      </c>
      <c r="I61" s="389">
        <f t="shared" si="15"/>
        <v>0</v>
      </c>
      <c r="J61" s="389">
        <f t="shared" si="15"/>
        <v>0</v>
      </c>
      <c r="K61" s="389">
        <f t="shared" si="15"/>
        <v>0</v>
      </c>
      <c r="L61" s="389">
        <f t="shared" si="15"/>
        <v>0</v>
      </c>
      <c r="M61" s="389">
        <f t="shared" si="15"/>
        <v>0</v>
      </c>
      <c r="N61" s="389">
        <f t="shared" si="15"/>
        <v>0</v>
      </c>
      <c r="O61" s="389">
        <f t="shared" si="15"/>
        <v>0</v>
      </c>
      <c r="P61" s="389">
        <f t="shared" si="15"/>
        <v>0</v>
      </c>
      <c r="Q61" s="389">
        <f t="shared" si="15"/>
        <v>0</v>
      </c>
      <c r="R61" s="389">
        <f t="shared" si="15"/>
        <v>0</v>
      </c>
      <c r="S61" s="389">
        <f t="shared" si="15"/>
        <v>0</v>
      </c>
      <c r="T61" s="389">
        <f t="shared" si="15"/>
        <v>0</v>
      </c>
      <c r="U61" s="389">
        <f t="shared" si="15"/>
        <v>0</v>
      </c>
      <c r="V61" s="389">
        <f t="shared" si="15"/>
        <v>0</v>
      </c>
      <c r="W61" s="389">
        <f t="shared" si="15"/>
        <v>0</v>
      </c>
      <c r="X61" s="389">
        <f t="shared" si="15"/>
        <v>0</v>
      </c>
      <c r="Y61" s="389">
        <f t="shared" si="15"/>
        <v>0</v>
      </c>
      <c r="Z61" s="389">
        <f t="shared" si="15"/>
        <v>0</v>
      </c>
      <c r="AA61" s="389">
        <f t="shared" si="15"/>
        <v>0</v>
      </c>
      <c r="AB61" s="389">
        <f t="shared" si="15"/>
        <v>0</v>
      </c>
      <c r="AC61" s="389">
        <f t="shared" si="15"/>
        <v>0</v>
      </c>
      <c r="AD61" s="389">
        <f t="shared" si="15"/>
        <v>0</v>
      </c>
      <c r="AE61" s="389">
        <f t="shared" si="15"/>
        <v>0</v>
      </c>
      <c r="AF61" s="389">
        <f t="shared" si="15"/>
        <v>0</v>
      </c>
      <c r="AG61" s="389">
        <f t="shared" si="15"/>
        <v>0</v>
      </c>
      <c r="AH61" s="389">
        <f t="shared" si="15"/>
        <v>0</v>
      </c>
      <c r="AI61" s="389">
        <f t="shared" si="15"/>
        <v>0</v>
      </c>
      <c r="AJ61" s="389">
        <f t="shared" si="15"/>
        <v>0</v>
      </c>
      <c r="AK61" s="389">
        <f t="shared" si="15"/>
        <v>0</v>
      </c>
      <c r="AL61" s="389">
        <f t="shared" si="15"/>
        <v>0</v>
      </c>
      <c r="AM61" s="389">
        <f t="shared" si="15"/>
        <v>0</v>
      </c>
      <c r="AN61" s="389">
        <f t="shared" si="15"/>
        <v>0</v>
      </c>
      <c r="AO61" s="389">
        <f t="shared" si="15"/>
        <v>0</v>
      </c>
      <c r="AP61" s="389">
        <f t="shared" si="15"/>
        <v>0</v>
      </c>
      <c r="AQ61" s="389">
        <f t="shared" si="15"/>
        <v>0</v>
      </c>
      <c r="AR61" s="389">
        <f t="shared" si="15"/>
        <v>0</v>
      </c>
      <c r="AS61" s="389">
        <f t="shared" si="15"/>
        <v>0</v>
      </c>
      <c r="AT61" s="389">
        <f t="shared" si="15"/>
        <v>0</v>
      </c>
      <c r="AU61" s="389">
        <f t="shared" si="15"/>
        <v>0</v>
      </c>
      <c r="AV61" s="389">
        <f t="shared" si="15"/>
        <v>0</v>
      </c>
      <c r="AW61" s="389">
        <f t="shared" si="15"/>
        <v>0</v>
      </c>
      <c r="AX61" s="389">
        <f t="shared" si="15"/>
        <v>0</v>
      </c>
      <c r="AY61" s="389">
        <f t="shared" si="15"/>
        <v>0</v>
      </c>
      <c r="AZ61" s="389">
        <f t="shared" si="15"/>
        <v>0</v>
      </c>
      <c r="BA61" s="389">
        <f t="shared" si="15"/>
        <v>0</v>
      </c>
      <c r="BB61" s="389">
        <f t="shared" si="15"/>
        <v>0</v>
      </c>
      <c r="BC61" s="389">
        <f t="shared" si="15"/>
        <v>0</v>
      </c>
      <c r="BD61" s="389">
        <f t="shared" si="15"/>
        <v>0</v>
      </c>
      <c r="BE61" s="389">
        <f t="shared" si="15"/>
        <v>0</v>
      </c>
      <c r="BF61" s="389">
        <f t="shared" si="15"/>
        <v>0</v>
      </c>
      <c r="BG61" s="389">
        <f t="shared" si="15"/>
        <v>0</v>
      </c>
      <c r="BH61" s="389">
        <f t="shared" si="15"/>
        <v>0</v>
      </c>
      <c r="BI61" s="389">
        <f t="shared" si="15"/>
        <v>0</v>
      </c>
      <c r="BJ61" s="389">
        <f t="shared" si="15"/>
        <v>0</v>
      </c>
      <c r="BK61" s="390">
        <f t="shared" si="15"/>
        <v>0</v>
      </c>
    </row>
    <row r="62" spans="2:63" s="382" customFormat="1">
      <c r="B62" s="386"/>
      <c r="D62" s="403"/>
      <c r="E62" s="384"/>
      <c r="F62" s="384"/>
      <c r="G62" s="384"/>
      <c r="H62" s="384"/>
      <c r="I62" s="384"/>
      <c r="J62" s="384"/>
      <c r="K62" s="384"/>
      <c r="L62" s="384"/>
      <c r="M62" s="384"/>
      <c r="N62" s="384"/>
      <c r="O62" s="384"/>
      <c r="P62" s="384"/>
      <c r="Q62" s="384"/>
      <c r="R62" s="384"/>
      <c r="S62" s="384"/>
      <c r="T62" s="384"/>
      <c r="U62" s="384"/>
      <c r="V62" s="384"/>
      <c r="W62" s="384"/>
      <c r="X62" s="384"/>
      <c r="Y62" s="384"/>
      <c r="Z62" s="384"/>
      <c r="AA62" s="384"/>
      <c r="AB62" s="384"/>
      <c r="AC62" s="384"/>
      <c r="AD62" s="384"/>
      <c r="AE62" s="384"/>
      <c r="AF62" s="384"/>
      <c r="AG62" s="384"/>
      <c r="AH62" s="384"/>
      <c r="AI62" s="384"/>
      <c r="AJ62" s="384"/>
      <c r="AK62" s="384"/>
      <c r="AL62" s="384"/>
      <c r="AM62" s="384"/>
      <c r="AN62" s="384"/>
      <c r="AO62" s="384"/>
      <c r="AP62" s="384"/>
      <c r="AQ62" s="384"/>
      <c r="AR62" s="384"/>
      <c r="AS62" s="384"/>
      <c r="AT62" s="384"/>
      <c r="AU62" s="384"/>
      <c r="AV62" s="384"/>
      <c r="AW62" s="384"/>
      <c r="AX62" s="384"/>
      <c r="AY62" s="384"/>
      <c r="AZ62" s="384"/>
      <c r="BA62" s="384"/>
      <c r="BB62" s="384"/>
      <c r="BC62" s="384"/>
      <c r="BD62" s="384"/>
      <c r="BE62" s="384"/>
      <c r="BF62" s="384"/>
      <c r="BG62" s="384"/>
      <c r="BH62" s="384"/>
      <c r="BI62" s="384"/>
      <c r="BJ62" s="384"/>
      <c r="BK62" s="385"/>
    </row>
    <row r="63" spans="2:63" s="382" customFormat="1">
      <c r="B63" s="391" t="s">
        <v>204</v>
      </c>
      <c r="D63" s="403"/>
      <c r="E63" s="384"/>
      <c r="F63" s="384"/>
      <c r="G63" s="384"/>
      <c r="H63" s="384"/>
      <c r="I63" s="384"/>
      <c r="J63" s="384"/>
      <c r="K63" s="384"/>
      <c r="L63" s="384"/>
      <c r="M63" s="384"/>
      <c r="N63" s="384"/>
      <c r="O63" s="384"/>
      <c r="P63" s="384"/>
      <c r="Q63" s="384"/>
      <c r="R63" s="384"/>
      <c r="S63" s="384"/>
      <c r="T63" s="384"/>
      <c r="U63" s="384"/>
      <c r="V63" s="384"/>
      <c r="W63" s="384"/>
      <c r="X63" s="384"/>
      <c r="Y63" s="384"/>
      <c r="Z63" s="384"/>
      <c r="AA63" s="384"/>
      <c r="AB63" s="384"/>
      <c r="AC63" s="384"/>
      <c r="AD63" s="384"/>
      <c r="AE63" s="384"/>
      <c r="AF63" s="384"/>
      <c r="AG63" s="384"/>
      <c r="AH63" s="384"/>
      <c r="AI63" s="384"/>
      <c r="AJ63" s="384"/>
      <c r="AK63" s="384"/>
      <c r="AL63" s="384"/>
      <c r="AM63" s="384"/>
      <c r="AN63" s="384"/>
      <c r="AO63" s="384"/>
      <c r="AP63" s="384"/>
      <c r="AQ63" s="384"/>
      <c r="AR63" s="384"/>
      <c r="AS63" s="384"/>
      <c r="AT63" s="384"/>
      <c r="AU63" s="384"/>
      <c r="AV63" s="384"/>
      <c r="AW63" s="384"/>
      <c r="AX63" s="384"/>
      <c r="AY63" s="384"/>
      <c r="AZ63" s="384"/>
      <c r="BA63" s="384"/>
      <c r="BB63" s="384"/>
      <c r="BC63" s="384"/>
      <c r="BD63" s="384"/>
      <c r="BE63" s="384"/>
      <c r="BF63" s="384"/>
      <c r="BG63" s="384"/>
      <c r="BH63" s="384"/>
      <c r="BI63" s="384"/>
      <c r="BJ63" s="384"/>
      <c r="BK63" s="385"/>
    </row>
    <row r="64" spans="2:63" s="382" customFormat="1">
      <c r="B64" s="392" t="s">
        <v>205</v>
      </c>
      <c r="D64" s="404"/>
      <c r="E64" s="389"/>
      <c r="F64" s="389"/>
      <c r="G64" s="389"/>
      <c r="H64" s="389"/>
      <c r="I64" s="389"/>
      <c r="J64" s="389"/>
      <c r="K64" s="389"/>
      <c r="L64" s="389"/>
      <c r="M64" s="389"/>
      <c r="N64" s="389"/>
      <c r="O64" s="389"/>
      <c r="P64" s="389"/>
      <c r="Q64" s="389"/>
      <c r="R64" s="389"/>
      <c r="S64" s="389"/>
      <c r="T64" s="389"/>
      <c r="U64" s="389"/>
      <c r="V64" s="389"/>
      <c r="W64" s="389"/>
      <c r="X64" s="389"/>
      <c r="Y64" s="389"/>
      <c r="Z64" s="389"/>
      <c r="AA64" s="389"/>
      <c r="AB64" s="389"/>
      <c r="AC64" s="389"/>
      <c r="AD64" s="389"/>
      <c r="AE64" s="389"/>
      <c r="AF64" s="389"/>
      <c r="AG64" s="389"/>
      <c r="AH64" s="389"/>
      <c r="AI64" s="389"/>
      <c r="AJ64" s="389"/>
      <c r="AK64" s="389"/>
      <c r="AL64" s="389"/>
      <c r="AM64" s="389"/>
      <c r="AN64" s="389"/>
      <c r="AO64" s="389"/>
      <c r="AP64" s="389"/>
      <c r="AQ64" s="389"/>
      <c r="AR64" s="389"/>
      <c r="AS64" s="389"/>
      <c r="AT64" s="389"/>
      <c r="AU64" s="389"/>
      <c r="AV64" s="389"/>
      <c r="AW64" s="389"/>
      <c r="AX64" s="389"/>
      <c r="AY64" s="389"/>
      <c r="AZ64" s="389"/>
      <c r="BA64" s="389"/>
      <c r="BB64" s="389"/>
      <c r="BC64" s="389"/>
      <c r="BD64" s="389"/>
      <c r="BE64" s="389"/>
      <c r="BF64" s="389"/>
      <c r="BG64" s="389"/>
      <c r="BH64" s="389"/>
      <c r="BI64" s="389"/>
      <c r="BJ64" s="389"/>
      <c r="BK64" s="390"/>
    </row>
    <row r="65" spans="2:63" s="382" customFormat="1">
      <c r="B65" s="405" t="s">
        <v>206</v>
      </c>
      <c r="D65" s="406"/>
      <c r="E65" s="407"/>
      <c r="F65" s="407"/>
      <c r="G65" s="407"/>
      <c r="H65" s="407"/>
      <c r="I65" s="407"/>
      <c r="J65" s="407"/>
      <c r="K65" s="407"/>
      <c r="L65" s="407"/>
      <c r="M65" s="407"/>
      <c r="N65" s="407"/>
      <c r="O65" s="407"/>
      <c r="P65" s="407"/>
      <c r="Q65" s="407"/>
      <c r="R65" s="407"/>
      <c r="S65" s="407"/>
      <c r="T65" s="407"/>
      <c r="U65" s="407"/>
      <c r="V65" s="407"/>
      <c r="W65" s="407"/>
      <c r="X65" s="407"/>
      <c r="Y65" s="407"/>
      <c r="Z65" s="407"/>
      <c r="AA65" s="407"/>
      <c r="AB65" s="407"/>
      <c r="AC65" s="407"/>
      <c r="AD65" s="407"/>
      <c r="AE65" s="407"/>
      <c r="AF65" s="407"/>
      <c r="AG65" s="407"/>
      <c r="AH65" s="407"/>
      <c r="AI65" s="407"/>
      <c r="AJ65" s="407"/>
      <c r="AK65" s="407"/>
      <c r="AL65" s="407"/>
      <c r="AM65" s="407"/>
      <c r="AN65" s="407"/>
      <c r="AO65" s="407"/>
      <c r="AP65" s="407"/>
      <c r="AQ65" s="407"/>
      <c r="AR65" s="407"/>
      <c r="AS65" s="407"/>
      <c r="AT65" s="407"/>
      <c r="AU65" s="407"/>
      <c r="AV65" s="407"/>
      <c r="AW65" s="407"/>
      <c r="AX65" s="407"/>
      <c r="AY65" s="407"/>
      <c r="AZ65" s="407"/>
      <c r="BA65" s="407"/>
      <c r="BB65" s="407"/>
      <c r="BC65" s="407"/>
      <c r="BD65" s="407"/>
      <c r="BE65" s="407"/>
      <c r="BF65" s="407"/>
      <c r="BG65" s="407"/>
      <c r="BH65" s="407"/>
      <c r="BI65" s="407"/>
      <c r="BJ65" s="407"/>
      <c r="BK65" s="408"/>
    </row>
    <row r="66" spans="2:63" s="382" customFormat="1"/>
    <row r="67" spans="2:63" s="382" customFormat="1">
      <c r="B67" s="409" t="s">
        <v>207</v>
      </c>
      <c r="D67" s="410">
        <f>-D16+D27+D61</f>
        <v>3704.9</v>
      </c>
      <c r="E67" s="411">
        <f t="shared" ref="E67:BK67" si="16">-E16+E27+E61</f>
        <v>3575.6162399999994</v>
      </c>
      <c r="F67" s="411">
        <f t="shared" si="16"/>
        <v>3513.2092115999999</v>
      </c>
      <c r="G67" s="411">
        <f t="shared" si="16"/>
        <v>3448.1705344739999</v>
      </c>
      <c r="H67" s="411">
        <f t="shared" si="16"/>
        <v>2117.3007695931005</v>
      </c>
      <c r="I67" s="411">
        <f t="shared" si="16"/>
        <v>1629.6710023658336</v>
      </c>
      <c r="J67" s="411">
        <f t="shared" si="16"/>
        <v>1105.8428077442059</v>
      </c>
      <c r="K67" s="411">
        <f t="shared" si="16"/>
        <v>312.68102017967783</v>
      </c>
      <c r="L67" s="411">
        <f t="shared" si="16"/>
        <v>-274.13483831722817</v>
      </c>
      <c r="M67" s="411">
        <f t="shared" si="16"/>
        <v>-900.27579457479442</v>
      </c>
      <c r="N67" s="411">
        <f t="shared" si="16"/>
        <v>-1234.0091872046305</v>
      </c>
      <c r="O67" s="411">
        <f t="shared" si="16"/>
        <v>-1489.993377910434</v>
      </c>
      <c r="P67" s="411">
        <f t="shared" si="16"/>
        <v>-1756.3812038659114</v>
      </c>
      <c r="Q67" s="411">
        <f t="shared" si="16"/>
        <v>-2033.5928773328192</v>
      </c>
      <c r="R67" s="411">
        <f t="shared" si="16"/>
        <v>-2322.0655195395129</v>
      </c>
      <c r="S67" s="411">
        <f t="shared" si="16"/>
        <v>-2622.2538395156571</v>
      </c>
      <c r="T67" s="411">
        <f t="shared" si="16"/>
        <v>-2934.6308401411629</v>
      </c>
      <c r="U67" s="411">
        <f t="shared" si="16"/>
        <v>-3259.688552499375</v>
      </c>
      <c r="V67" s="411">
        <f t="shared" si="16"/>
        <v>-3597.938799668239</v>
      </c>
      <c r="W67" s="411">
        <f t="shared" si="16"/>
        <v>-3949.913991128517</v>
      </c>
      <c r="X67" s="411">
        <f t="shared" si="16"/>
        <v>-4316.1679490153174</v>
      </c>
      <c r="Y67" s="411">
        <f t="shared" si="16"/>
        <v>-4697.2767674883453</v>
      </c>
      <c r="Z67" s="411">
        <f t="shared" si="16"/>
        <v>-5093.8397065472582</v>
      </c>
      <c r="AA67" s="411">
        <f t="shared" si="16"/>
        <v>-5506.4801216716896</v>
      </c>
      <c r="AB67" s="411">
        <f t="shared" si="16"/>
        <v>-5935.8464307206686</v>
      </c>
      <c r="AC67" s="411">
        <f t="shared" si="16"/>
        <v>-6382.6131195836024</v>
      </c>
      <c r="AD67" s="411">
        <f t="shared" si="16"/>
        <v>-6847.4817881347717</v>
      </c>
      <c r="AE67" s="411">
        <f t="shared" si="16"/>
        <v>-7331.1822381053371</v>
      </c>
      <c r="AF67" s="411">
        <f t="shared" si="16"/>
        <v>-7834.4736045515037</v>
      </c>
      <c r="AG67" s="411">
        <f t="shared" si="16"/>
        <v>-8358.145532664681</v>
      </c>
      <c r="AH67" s="411">
        <f t="shared" si="16"/>
        <v>-8903.019401739366</v>
      </c>
      <c r="AI67" s="411">
        <f t="shared" si="16"/>
        <v>-9469.9495981871023</v>
      </c>
      <c r="AJ67" s="411">
        <f t="shared" si="16"/>
        <v>-10059.824839560541</v>
      </c>
      <c r="AK67" s="411">
        <f t="shared" si="16"/>
        <v>-10673.569551630155</v>
      </c>
      <c r="AL67" s="411">
        <f t="shared" si="16"/>
        <v>-11312.145300637971</v>
      </c>
      <c r="AM67" s="411">
        <f t="shared" si="16"/>
        <v>-11976.552282937701</v>
      </c>
      <c r="AN67" s="411">
        <f t="shared" si="16"/>
        <v>-12667.830874319059</v>
      </c>
      <c r="AO67" s="411">
        <f t="shared" si="16"/>
        <v>-13387.063241406022</v>
      </c>
      <c r="AP67" s="411">
        <f t="shared" si="16"/>
        <v>-14135.375017614546</v>
      </c>
      <c r="AQ67" s="411">
        <f t="shared" si="16"/>
        <v>-14913.937046254505</v>
      </c>
      <c r="AR67" s="411">
        <f t="shared" si="16"/>
        <v>-15723.967193464305</v>
      </c>
      <c r="AS67" s="411">
        <f t="shared" si="16"/>
        <v>-16566.732233774117</v>
      </c>
      <c r="AT67" s="411">
        <f t="shared" si="16"/>
        <v>-17443.549811205583</v>
      </c>
      <c r="AU67" s="411">
        <f t="shared" si="16"/>
        <v>-18355.790478932122</v>
      </c>
      <c r="AV67" s="411">
        <f t="shared" si="16"/>
        <v>-19304.879820645372</v>
      </c>
      <c r="AW67" s="411">
        <f t="shared" si="16"/>
        <v>-20292.300656898613</v>
      </c>
      <c r="AX67" s="411">
        <f t="shared" si="16"/>
        <v>-21319.595339829444</v>
      </c>
      <c r="AY67" s="411">
        <f t="shared" si="16"/>
        <v>-22388.368139799939</v>
      </c>
      <c r="AZ67" s="411">
        <f t="shared" si="16"/>
        <v>-23500.287727633899</v>
      </c>
      <c r="BA67" s="411">
        <f t="shared" si="16"/>
        <v>-24657.089756278641</v>
      </c>
      <c r="BB67" s="411">
        <f t="shared" si="16"/>
        <v>-25860.579545871275</v>
      </c>
      <c r="BC67" s="411">
        <f t="shared" si="16"/>
        <v>-27112.634876349181</v>
      </c>
      <c r="BD67" s="411">
        <f t="shared" si="16"/>
        <v>-28415.208891909842</v>
      </c>
      <c r="BE67" s="411">
        <f t="shared" si="16"/>
        <v>-29770.333121797587</v>
      </c>
      <c r="BF67" s="411">
        <f t="shared" si="16"/>
        <v>-31180.120622073911</v>
      </c>
      <c r="BG67" s="411">
        <f t="shared" si="16"/>
        <v>-32646.76924321425</v>
      </c>
      <c r="BH67" s="411">
        <f t="shared" si="16"/>
        <v>-34172.565028568592</v>
      </c>
      <c r="BI67" s="411">
        <f t="shared" si="16"/>
        <v>-35759.885748923509</v>
      </c>
      <c r="BJ67" s="411">
        <f t="shared" si="16"/>
        <v>-37411.20457861459</v>
      </c>
      <c r="BK67" s="412">
        <f t="shared" si="16"/>
        <v>-39129.093918854582</v>
      </c>
    </row>
    <row r="68" spans="2:63" s="382" customFormat="1"/>
    <row r="69" spans="2:63" s="382" customFormat="1">
      <c r="B69" s="393" t="s">
        <v>208</v>
      </c>
      <c r="D69" s="394"/>
      <c r="E69" s="395"/>
      <c r="F69" s="395"/>
      <c r="G69" s="395"/>
      <c r="H69" s="395"/>
      <c r="I69" s="395"/>
      <c r="J69" s="395"/>
      <c r="K69" s="395"/>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5"/>
      <c r="AJ69" s="395"/>
      <c r="AK69" s="395"/>
      <c r="AL69" s="395"/>
      <c r="AM69" s="395"/>
      <c r="AN69" s="395"/>
      <c r="AO69" s="395"/>
      <c r="AP69" s="395"/>
      <c r="AQ69" s="395"/>
      <c r="AR69" s="395"/>
      <c r="AS69" s="395"/>
      <c r="AT69" s="395"/>
      <c r="AU69" s="395"/>
      <c r="AV69" s="395"/>
      <c r="AW69" s="395"/>
      <c r="AX69" s="395"/>
      <c r="AY69" s="395"/>
      <c r="AZ69" s="395"/>
      <c r="BA69" s="395"/>
      <c r="BB69" s="395"/>
      <c r="BC69" s="395"/>
      <c r="BD69" s="395"/>
      <c r="BE69" s="395"/>
      <c r="BF69" s="395"/>
      <c r="BG69" s="395"/>
      <c r="BH69" s="395"/>
      <c r="BI69" s="395"/>
      <c r="BJ69" s="395"/>
      <c r="BK69" s="396"/>
    </row>
    <row r="70" spans="2:63" s="382" customFormat="1">
      <c r="B70" s="391" t="s">
        <v>209</v>
      </c>
      <c r="D70" s="383">
        <f>'Inputs (3)'!F249</f>
        <v>3</v>
      </c>
      <c r="E70" s="384">
        <f>'Inputs (3)'!G249</f>
        <v>3</v>
      </c>
      <c r="F70" s="384">
        <f>'Inputs (3)'!H249</f>
        <v>3</v>
      </c>
      <c r="G70" s="384">
        <f>'Inputs (3)'!I249</f>
        <v>3</v>
      </c>
      <c r="H70" s="384">
        <f>'Inputs (3)'!J249</f>
        <v>3</v>
      </c>
      <c r="I70" s="384">
        <f>'Inputs (3)'!K249</f>
        <v>3</v>
      </c>
      <c r="J70" s="384">
        <f>'Inputs (3)'!L249</f>
        <v>3</v>
      </c>
      <c r="K70" s="384">
        <f>'Inputs (3)'!M249</f>
        <v>3</v>
      </c>
      <c r="L70" s="384">
        <f>'Inputs (3)'!N249</f>
        <v>3</v>
      </c>
      <c r="M70" s="384">
        <f>'Inputs (3)'!O249</f>
        <v>3</v>
      </c>
      <c r="N70" s="384">
        <f>'Inputs (3)'!P249</f>
        <v>3</v>
      </c>
      <c r="O70" s="384">
        <f>'Inputs (3)'!Q249</f>
        <v>3</v>
      </c>
      <c r="P70" s="384">
        <f>'Inputs (3)'!R249</f>
        <v>3</v>
      </c>
      <c r="Q70" s="384">
        <f>'Inputs (3)'!S249</f>
        <v>3</v>
      </c>
      <c r="R70" s="384">
        <f>'Inputs (3)'!T249</f>
        <v>3</v>
      </c>
      <c r="S70" s="384">
        <f>'Inputs (3)'!U249</f>
        <v>3</v>
      </c>
      <c r="T70" s="384">
        <f>'Inputs (3)'!V249</f>
        <v>3</v>
      </c>
      <c r="U70" s="384">
        <f>'Inputs (3)'!W249</f>
        <v>3</v>
      </c>
      <c r="V70" s="384">
        <f>'Inputs (3)'!X249</f>
        <v>3</v>
      </c>
      <c r="W70" s="384">
        <f>'Inputs (3)'!Y249</f>
        <v>3</v>
      </c>
      <c r="X70" s="384">
        <f>'Inputs (3)'!Z249</f>
        <v>3</v>
      </c>
      <c r="Y70" s="384">
        <f>'Inputs (3)'!AA249</f>
        <v>3</v>
      </c>
      <c r="Z70" s="384">
        <f>'Inputs (3)'!AB249</f>
        <v>3</v>
      </c>
      <c r="AA70" s="384">
        <f>'Inputs (3)'!AC249</f>
        <v>3</v>
      </c>
      <c r="AB70" s="384">
        <f>'Inputs (3)'!AD249</f>
        <v>3</v>
      </c>
      <c r="AC70" s="384">
        <f>'Inputs (3)'!AE249</f>
        <v>3</v>
      </c>
      <c r="AD70" s="384">
        <f>'Inputs (3)'!AF249</f>
        <v>3</v>
      </c>
      <c r="AE70" s="384">
        <f>'Inputs (3)'!AG249</f>
        <v>3</v>
      </c>
      <c r="AF70" s="384">
        <f>'Inputs (3)'!AH249</f>
        <v>3</v>
      </c>
      <c r="AG70" s="384">
        <f>'Inputs (3)'!AI249</f>
        <v>3</v>
      </c>
      <c r="AH70" s="384">
        <f>'Inputs (3)'!AJ249</f>
        <v>3</v>
      </c>
      <c r="AI70" s="384">
        <f>'Inputs (3)'!AK249</f>
        <v>3</v>
      </c>
      <c r="AJ70" s="384">
        <f>'Inputs (3)'!AL249</f>
        <v>3</v>
      </c>
      <c r="AK70" s="384">
        <f>'Inputs (3)'!AM249</f>
        <v>3</v>
      </c>
      <c r="AL70" s="384">
        <f>'Inputs (3)'!AN249</f>
        <v>3</v>
      </c>
      <c r="AM70" s="384">
        <f>'Inputs (3)'!AO249</f>
        <v>3</v>
      </c>
      <c r="AN70" s="384">
        <f>'Inputs (3)'!AP249</f>
        <v>3</v>
      </c>
      <c r="AO70" s="384">
        <f>'Inputs (3)'!AQ249</f>
        <v>3</v>
      </c>
      <c r="AP70" s="384">
        <f>'Inputs (3)'!AR249</f>
        <v>3</v>
      </c>
      <c r="AQ70" s="384">
        <f>'Inputs (3)'!AS249</f>
        <v>3</v>
      </c>
      <c r="AR70" s="384">
        <f>'Inputs (3)'!AT249</f>
        <v>3</v>
      </c>
      <c r="AS70" s="384">
        <f>'Inputs (3)'!AU249</f>
        <v>3</v>
      </c>
      <c r="AT70" s="384">
        <f>'Inputs (3)'!AV249</f>
        <v>3</v>
      </c>
      <c r="AU70" s="384">
        <f>'Inputs (3)'!AW249</f>
        <v>3</v>
      </c>
      <c r="AV70" s="384">
        <f>'Inputs (3)'!AX249</f>
        <v>3</v>
      </c>
      <c r="AW70" s="384">
        <f>'Inputs (3)'!AY249</f>
        <v>3</v>
      </c>
      <c r="AX70" s="384">
        <f>'Inputs (3)'!AZ249</f>
        <v>3</v>
      </c>
      <c r="AY70" s="384">
        <f>'Inputs (3)'!BA249</f>
        <v>3</v>
      </c>
      <c r="AZ70" s="384">
        <f>'Inputs (3)'!BB249</f>
        <v>3</v>
      </c>
      <c r="BA70" s="384">
        <f>'Inputs (3)'!BC249</f>
        <v>3</v>
      </c>
      <c r="BB70" s="384">
        <f>'Inputs (3)'!BD249</f>
        <v>3</v>
      </c>
      <c r="BC70" s="384">
        <f>'Inputs (3)'!BE249</f>
        <v>3</v>
      </c>
      <c r="BD70" s="384">
        <f>'Inputs (3)'!BF249</f>
        <v>3</v>
      </c>
      <c r="BE70" s="384">
        <f>'Inputs (3)'!BG249</f>
        <v>3</v>
      </c>
      <c r="BF70" s="384">
        <f>'Inputs (3)'!BH249</f>
        <v>3</v>
      </c>
      <c r="BG70" s="384">
        <f>'Inputs (3)'!BI249</f>
        <v>3</v>
      </c>
      <c r="BH70" s="384">
        <f>'Inputs (3)'!BJ249</f>
        <v>3</v>
      </c>
      <c r="BI70" s="384">
        <f>'Inputs (3)'!BK249</f>
        <v>3</v>
      </c>
      <c r="BJ70" s="384">
        <f>'Inputs (3)'!BL249</f>
        <v>3</v>
      </c>
      <c r="BK70" s="385">
        <f>'Inputs (3)'!BM249</f>
        <v>3</v>
      </c>
    </row>
    <row r="71" spans="2:63" s="382" customFormat="1">
      <c r="B71" s="391" t="s">
        <v>210</v>
      </c>
      <c r="D71" s="383">
        <f>'Inputs (3)'!F250</f>
        <v>0</v>
      </c>
      <c r="E71" s="384">
        <f>'Inputs (3)'!G250</f>
        <v>0</v>
      </c>
      <c r="F71" s="384">
        <f>'Inputs (3)'!H250</f>
        <v>0</v>
      </c>
      <c r="G71" s="384">
        <f>'Inputs (3)'!I250</f>
        <v>0</v>
      </c>
      <c r="H71" s="384">
        <f>'Inputs (3)'!J250</f>
        <v>0</v>
      </c>
      <c r="I71" s="384">
        <f>'Inputs (3)'!K250</f>
        <v>0</v>
      </c>
      <c r="J71" s="384">
        <f>'Inputs (3)'!L250</f>
        <v>0</v>
      </c>
      <c r="K71" s="384">
        <f>'Inputs (3)'!M250</f>
        <v>0</v>
      </c>
      <c r="L71" s="384">
        <f>'Inputs (3)'!N250</f>
        <v>0</v>
      </c>
      <c r="M71" s="384">
        <f>'Inputs (3)'!O250</f>
        <v>0</v>
      </c>
      <c r="N71" s="384">
        <f>'Inputs (3)'!P250</f>
        <v>0</v>
      </c>
      <c r="O71" s="384">
        <f>'Inputs (3)'!Q250</f>
        <v>0</v>
      </c>
      <c r="P71" s="384">
        <f>'Inputs (3)'!R250</f>
        <v>0</v>
      </c>
      <c r="Q71" s="384">
        <f>'Inputs (3)'!S250</f>
        <v>0</v>
      </c>
      <c r="R71" s="384">
        <f>'Inputs (3)'!T250</f>
        <v>0</v>
      </c>
      <c r="S71" s="384">
        <f>'Inputs (3)'!U250</f>
        <v>0</v>
      </c>
      <c r="T71" s="384">
        <f>'Inputs (3)'!V250</f>
        <v>0</v>
      </c>
      <c r="U71" s="384">
        <f>'Inputs (3)'!W250</f>
        <v>0</v>
      </c>
      <c r="V71" s="384">
        <f>'Inputs (3)'!X250</f>
        <v>0</v>
      </c>
      <c r="W71" s="384">
        <f>'Inputs (3)'!Y250</f>
        <v>0</v>
      </c>
      <c r="X71" s="384">
        <f>'Inputs (3)'!Z250</f>
        <v>0</v>
      </c>
      <c r="Y71" s="384">
        <f>'Inputs (3)'!AA250</f>
        <v>0</v>
      </c>
      <c r="Z71" s="384">
        <f>'Inputs (3)'!AB250</f>
        <v>0</v>
      </c>
      <c r="AA71" s="384">
        <f>'Inputs (3)'!AC250</f>
        <v>0</v>
      </c>
      <c r="AB71" s="384">
        <f>'Inputs (3)'!AD250</f>
        <v>0</v>
      </c>
      <c r="AC71" s="384">
        <f>'Inputs (3)'!AE250</f>
        <v>0</v>
      </c>
      <c r="AD71" s="384">
        <f>'Inputs (3)'!AF250</f>
        <v>0</v>
      </c>
      <c r="AE71" s="384">
        <f>'Inputs (3)'!AG250</f>
        <v>0</v>
      </c>
      <c r="AF71" s="384">
        <f>'Inputs (3)'!AH250</f>
        <v>0</v>
      </c>
      <c r="AG71" s="384">
        <f>'Inputs (3)'!AI250</f>
        <v>0</v>
      </c>
      <c r="AH71" s="384">
        <f>'Inputs (3)'!AJ250</f>
        <v>0</v>
      </c>
      <c r="AI71" s="384">
        <f>'Inputs (3)'!AK250</f>
        <v>0</v>
      </c>
      <c r="AJ71" s="384">
        <f>'Inputs (3)'!AL250</f>
        <v>0</v>
      </c>
      <c r="AK71" s="384">
        <f>'Inputs (3)'!AM250</f>
        <v>0</v>
      </c>
      <c r="AL71" s="384">
        <f>'Inputs (3)'!AN250</f>
        <v>0</v>
      </c>
      <c r="AM71" s="384">
        <f>'Inputs (3)'!AO250</f>
        <v>0</v>
      </c>
      <c r="AN71" s="384">
        <f>'Inputs (3)'!AP250</f>
        <v>0</v>
      </c>
      <c r="AO71" s="384">
        <f>'Inputs (3)'!AQ250</f>
        <v>0</v>
      </c>
      <c r="AP71" s="384">
        <f>'Inputs (3)'!AR250</f>
        <v>0</v>
      </c>
      <c r="AQ71" s="384">
        <f>'Inputs (3)'!AS250</f>
        <v>0</v>
      </c>
      <c r="AR71" s="384">
        <f>'Inputs (3)'!AT250</f>
        <v>0</v>
      </c>
      <c r="AS71" s="384">
        <f>'Inputs (3)'!AU250</f>
        <v>0</v>
      </c>
      <c r="AT71" s="384">
        <f>'Inputs (3)'!AV250</f>
        <v>0</v>
      </c>
      <c r="AU71" s="384">
        <f>'Inputs (3)'!AW250</f>
        <v>0</v>
      </c>
      <c r="AV71" s="384">
        <f>'Inputs (3)'!AX250</f>
        <v>0</v>
      </c>
      <c r="AW71" s="384">
        <f>'Inputs (3)'!AY250</f>
        <v>0</v>
      </c>
      <c r="AX71" s="384">
        <f>'Inputs (3)'!AZ250</f>
        <v>0</v>
      </c>
      <c r="AY71" s="384">
        <f>'Inputs (3)'!BA250</f>
        <v>0</v>
      </c>
      <c r="AZ71" s="384">
        <f>'Inputs (3)'!BB250</f>
        <v>0</v>
      </c>
      <c r="BA71" s="384">
        <f>'Inputs (3)'!BC250</f>
        <v>0</v>
      </c>
      <c r="BB71" s="384">
        <f>'Inputs (3)'!BD250</f>
        <v>0</v>
      </c>
      <c r="BC71" s="384">
        <f>'Inputs (3)'!BE250</f>
        <v>0</v>
      </c>
      <c r="BD71" s="384">
        <f>'Inputs (3)'!BF250</f>
        <v>0</v>
      </c>
      <c r="BE71" s="384">
        <f>'Inputs (3)'!BG250</f>
        <v>0</v>
      </c>
      <c r="BF71" s="384">
        <f>'Inputs (3)'!BH250</f>
        <v>0</v>
      </c>
      <c r="BG71" s="384">
        <f>'Inputs (3)'!BI250</f>
        <v>0</v>
      </c>
      <c r="BH71" s="384">
        <f>'Inputs (3)'!BJ250</f>
        <v>0</v>
      </c>
      <c r="BI71" s="384">
        <f>'Inputs (3)'!BK250</f>
        <v>0</v>
      </c>
      <c r="BJ71" s="384">
        <f>'Inputs (3)'!BL250</f>
        <v>0</v>
      </c>
      <c r="BK71" s="385">
        <f>'Inputs (3)'!BM250</f>
        <v>0</v>
      </c>
    </row>
    <row r="72" spans="2:63" s="382" customFormat="1">
      <c r="B72" s="391" t="s">
        <v>211</v>
      </c>
      <c r="D72" s="383">
        <f>'Inputs (3)'!F251</f>
        <v>0</v>
      </c>
      <c r="E72" s="384">
        <f>'Inputs (3)'!G251</f>
        <v>0</v>
      </c>
      <c r="F72" s="384">
        <f>'Inputs (3)'!H251</f>
        <v>0</v>
      </c>
      <c r="G72" s="384">
        <f>'Inputs (3)'!I251</f>
        <v>0</v>
      </c>
      <c r="H72" s="384">
        <f>'Inputs (3)'!J251</f>
        <v>0</v>
      </c>
      <c r="I72" s="384">
        <f>'Inputs (3)'!K251</f>
        <v>0</v>
      </c>
      <c r="J72" s="384">
        <f>'Inputs (3)'!L251</f>
        <v>0</v>
      </c>
      <c r="K72" s="384">
        <f>'Inputs (3)'!M251</f>
        <v>0</v>
      </c>
      <c r="L72" s="384">
        <f>'Inputs (3)'!N251</f>
        <v>0</v>
      </c>
      <c r="M72" s="384">
        <f>'Inputs (3)'!O251</f>
        <v>0</v>
      </c>
      <c r="N72" s="384">
        <f>'Inputs (3)'!P251</f>
        <v>0</v>
      </c>
      <c r="O72" s="384">
        <f>'Inputs (3)'!Q251</f>
        <v>0</v>
      </c>
      <c r="P72" s="384">
        <f>'Inputs (3)'!R251</f>
        <v>0</v>
      </c>
      <c r="Q72" s="384">
        <f>'Inputs (3)'!S251</f>
        <v>0</v>
      </c>
      <c r="R72" s="384">
        <f>'Inputs (3)'!T251</f>
        <v>0</v>
      </c>
      <c r="S72" s="384">
        <f>'Inputs (3)'!U251</f>
        <v>0</v>
      </c>
      <c r="T72" s="384">
        <f>'Inputs (3)'!V251</f>
        <v>0</v>
      </c>
      <c r="U72" s="384">
        <f>'Inputs (3)'!W251</f>
        <v>0</v>
      </c>
      <c r="V72" s="384">
        <f>'Inputs (3)'!X251</f>
        <v>0</v>
      </c>
      <c r="W72" s="384">
        <f>'Inputs (3)'!Y251</f>
        <v>0</v>
      </c>
      <c r="X72" s="384">
        <f>'Inputs (3)'!Z251</f>
        <v>0</v>
      </c>
      <c r="Y72" s="384">
        <f>'Inputs (3)'!AA251</f>
        <v>0</v>
      </c>
      <c r="Z72" s="384">
        <f>'Inputs (3)'!AB251</f>
        <v>0</v>
      </c>
      <c r="AA72" s="384">
        <f>'Inputs (3)'!AC251</f>
        <v>0</v>
      </c>
      <c r="AB72" s="384">
        <f>'Inputs (3)'!AD251</f>
        <v>0</v>
      </c>
      <c r="AC72" s="384">
        <f>'Inputs (3)'!AE251</f>
        <v>0</v>
      </c>
      <c r="AD72" s="384">
        <f>'Inputs (3)'!AF251</f>
        <v>0</v>
      </c>
      <c r="AE72" s="384">
        <f>'Inputs (3)'!AG251</f>
        <v>0</v>
      </c>
      <c r="AF72" s="384">
        <f>'Inputs (3)'!AH251</f>
        <v>0</v>
      </c>
      <c r="AG72" s="384">
        <f>'Inputs (3)'!AI251</f>
        <v>0</v>
      </c>
      <c r="AH72" s="384">
        <f>'Inputs (3)'!AJ251</f>
        <v>0</v>
      </c>
      <c r="AI72" s="384">
        <f>'Inputs (3)'!AK251</f>
        <v>0</v>
      </c>
      <c r="AJ72" s="384">
        <f>'Inputs (3)'!AL251</f>
        <v>0</v>
      </c>
      <c r="AK72" s="384">
        <f>'Inputs (3)'!AM251</f>
        <v>0</v>
      </c>
      <c r="AL72" s="384">
        <f>'Inputs (3)'!AN251</f>
        <v>0</v>
      </c>
      <c r="AM72" s="384">
        <f>'Inputs (3)'!AO251</f>
        <v>0</v>
      </c>
      <c r="AN72" s="384">
        <f>'Inputs (3)'!AP251</f>
        <v>0</v>
      </c>
      <c r="AO72" s="384">
        <f>'Inputs (3)'!AQ251</f>
        <v>0</v>
      </c>
      <c r="AP72" s="384">
        <f>'Inputs (3)'!AR251</f>
        <v>0</v>
      </c>
      <c r="AQ72" s="384">
        <f>'Inputs (3)'!AS251</f>
        <v>0</v>
      </c>
      <c r="AR72" s="384">
        <f>'Inputs (3)'!AT251</f>
        <v>0</v>
      </c>
      <c r="AS72" s="384">
        <f>'Inputs (3)'!AU251</f>
        <v>0</v>
      </c>
      <c r="AT72" s="384">
        <f>'Inputs (3)'!AV251</f>
        <v>0</v>
      </c>
      <c r="AU72" s="384">
        <f>'Inputs (3)'!AW251</f>
        <v>0</v>
      </c>
      <c r="AV72" s="384">
        <f>'Inputs (3)'!AX251</f>
        <v>0</v>
      </c>
      <c r="AW72" s="384">
        <f>'Inputs (3)'!AY251</f>
        <v>0</v>
      </c>
      <c r="AX72" s="384">
        <f>'Inputs (3)'!AZ251</f>
        <v>0</v>
      </c>
      <c r="AY72" s="384">
        <f>'Inputs (3)'!BA251</f>
        <v>0</v>
      </c>
      <c r="AZ72" s="384">
        <f>'Inputs (3)'!BB251</f>
        <v>0</v>
      </c>
      <c r="BA72" s="384">
        <f>'Inputs (3)'!BC251</f>
        <v>0</v>
      </c>
      <c r="BB72" s="384">
        <f>'Inputs (3)'!BD251</f>
        <v>0</v>
      </c>
      <c r="BC72" s="384">
        <f>'Inputs (3)'!BE251</f>
        <v>0</v>
      </c>
      <c r="BD72" s="384">
        <f>'Inputs (3)'!BF251</f>
        <v>0</v>
      </c>
      <c r="BE72" s="384">
        <f>'Inputs (3)'!BG251</f>
        <v>0</v>
      </c>
      <c r="BF72" s="384">
        <f>'Inputs (3)'!BH251</f>
        <v>0</v>
      </c>
      <c r="BG72" s="384">
        <f>'Inputs (3)'!BI251</f>
        <v>0</v>
      </c>
      <c r="BH72" s="384">
        <f>'Inputs (3)'!BJ251</f>
        <v>0</v>
      </c>
      <c r="BI72" s="384">
        <f>'Inputs (3)'!BK251</f>
        <v>0</v>
      </c>
      <c r="BJ72" s="384">
        <f>'Inputs (3)'!BL251</f>
        <v>0</v>
      </c>
      <c r="BK72" s="385">
        <f>'Inputs (3)'!BM251</f>
        <v>0</v>
      </c>
    </row>
    <row r="73" spans="2:63" s="382" customFormat="1">
      <c r="B73" s="391" t="s">
        <v>212</v>
      </c>
      <c r="D73" s="383">
        <f>'Inputs (3)'!F252</f>
        <v>4</v>
      </c>
      <c r="E73" s="384">
        <f>'Inputs (3)'!G252</f>
        <v>4</v>
      </c>
      <c r="F73" s="384">
        <f>'Inputs (3)'!H252</f>
        <v>4</v>
      </c>
      <c r="G73" s="384">
        <f>'Inputs (3)'!I252</f>
        <v>4</v>
      </c>
      <c r="H73" s="384">
        <f>'Inputs (3)'!J252</f>
        <v>4</v>
      </c>
      <c r="I73" s="384">
        <f>'Inputs (3)'!K252</f>
        <v>4</v>
      </c>
      <c r="J73" s="384">
        <f>'Inputs (3)'!L252</f>
        <v>4</v>
      </c>
      <c r="K73" s="384">
        <f>'Inputs (3)'!M252</f>
        <v>4</v>
      </c>
      <c r="L73" s="384">
        <f>'Inputs (3)'!N252</f>
        <v>4</v>
      </c>
      <c r="M73" s="384">
        <f>'Inputs (3)'!O252</f>
        <v>4</v>
      </c>
      <c r="N73" s="384">
        <f>'Inputs (3)'!P252</f>
        <v>4</v>
      </c>
      <c r="O73" s="384">
        <f>'Inputs (3)'!Q252</f>
        <v>4</v>
      </c>
      <c r="P73" s="384">
        <f>'Inputs (3)'!R252</f>
        <v>4</v>
      </c>
      <c r="Q73" s="384">
        <f>'Inputs (3)'!S252</f>
        <v>4</v>
      </c>
      <c r="R73" s="384">
        <f>'Inputs (3)'!T252</f>
        <v>4</v>
      </c>
      <c r="S73" s="384">
        <f>'Inputs (3)'!U252</f>
        <v>4</v>
      </c>
      <c r="T73" s="384">
        <f>'Inputs (3)'!V252</f>
        <v>4</v>
      </c>
      <c r="U73" s="384">
        <f>'Inputs (3)'!W252</f>
        <v>4</v>
      </c>
      <c r="V73" s="384">
        <f>'Inputs (3)'!X252</f>
        <v>4</v>
      </c>
      <c r="W73" s="384">
        <f>'Inputs (3)'!Y252</f>
        <v>4</v>
      </c>
      <c r="X73" s="384">
        <f>'Inputs (3)'!Z252</f>
        <v>4</v>
      </c>
      <c r="Y73" s="384">
        <f>'Inputs (3)'!AA252</f>
        <v>4</v>
      </c>
      <c r="Z73" s="384">
        <f>'Inputs (3)'!AB252</f>
        <v>4</v>
      </c>
      <c r="AA73" s="384">
        <f>'Inputs (3)'!AC252</f>
        <v>4</v>
      </c>
      <c r="AB73" s="384">
        <f>'Inputs (3)'!AD252</f>
        <v>4</v>
      </c>
      <c r="AC73" s="384">
        <f>'Inputs (3)'!AE252</f>
        <v>4</v>
      </c>
      <c r="AD73" s="384">
        <f>'Inputs (3)'!AF252</f>
        <v>4</v>
      </c>
      <c r="AE73" s="384">
        <f>'Inputs (3)'!AG252</f>
        <v>4</v>
      </c>
      <c r="AF73" s="384">
        <f>'Inputs (3)'!AH252</f>
        <v>4</v>
      </c>
      <c r="AG73" s="384">
        <f>'Inputs (3)'!AI252</f>
        <v>4</v>
      </c>
      <c r="AH73" s="384">
        <f>'Inputs (3)'!AJ252</f>
        <v>4</v>
      </c>
      <c r="AI73" s="384">
        <f>'Inputs (3)'!AK252</f>
        <v>4</v>
      </c>
      <c r="AJ73" s="384">
        <f>'Inputs (3)'!AL252</f>
        <v>4</v>
      </c>
      <c r="AK73" s="384">
        <f>'Inputs (3)'!AM252</f>
        <v>4</v>
      </c>
      <c r="AL73" s="384">
        <f>'Inputs (3)'!AN252</f>
        <v>4</v>
      </c>
      <c r="AM73" s="384">
        <f>'Inputs (3)'!AO252</f>
        <v>4</v>
      </c>
      <c r="AN73" s="384">
        <f>'Inputs (3)'!AP252</f>
        <v>4</v>
      </c>
      <c r="AO73" s="384">
        <f>'Inputs (3)'!AQ252</f>
        <v>4</v>
      </c>
      <c r="AP73" s="384">
        <f>'Inputs (3)'!AR252</f>
        <v>4</v>
      </c>
      <c r="AQ73" s="384">
        <f>'Inputs (3)'!AS252</f>
        <v>4</v>
      </c>
      <c r="AR73" s="384">
        <f>'Inputs (3)'!AT252</f>
        <v>4</v>
      </c>
      <c r="AS73" s="384">
        <f>'Inputs (3)'!AU252</f>
        <v>4</v>
      </c>
      <c r="AT73" s="384">
        <f>'Inputs (3)'!AV252</f>
        <v>4</v>
      </c>
      <c r="AU73" s="384">
        <f>'Inputs (3)'!AW252</f>
        <v>4</v>
      </c>
      <c r="AV73" s="384">
        <f>'Inputs (3)'!AX252</f>
        <v>4</v>
      </c>
      <c r="AW73" s="384">
        <f>'Inputs (3)'!AY252</f>
        <v>4</v>
      </c>
      <c r="AX73" s="384">
        <f>'Inputs (3)'!AZ252</f>
        <v>4</v>
      </c>
      <c r="AY73" s="384">
        <f>'Inputs (3)'!BA252</f>
        <v>4</v>
      </c>
      <c r="AZ73" s="384">
        <f>'Inputs (3)'!BB252</f>
        <v>4</v>
      </c>
      <c r="BA73" s="384">
        <f>'Inputs (3)'!BC252</f>
        <v>4</v>
      </c>
      <c r="BB73" s="384">
        <f>'Inputs (3)'!BD252</f>
        <v>4</v>
      </c>
      <c r="BC73" s="384">
        <f>'Inputs (3)'!BE252</f>
        <v>4</v>
      </c>
      <c r="BD73" s="384">
        <f>'Inputs (3)'!BF252</f>
        <v>4</v>
      </c>
      <c r="BE73" s="384">
        <f>'Inputs (3)'!BG252</f>
        <v>4</v>
      </c>
      <c r="BF73" s="384">
        <f>'Inputs (3)'!BH252</f>
        <v>4</v>
      </c>
      <c r="BG73" s="384">
        <f>'Inputs (3)'!BI252</f>
        <v>4</v>
      </c>
      <c r="BH73" s="384">
        <f>'Inputs (3)'!BJ252</f>
        <v>4</v>
      </c>
      <c r="BI73" s="384">
        <f>'Inputs (3)'!BK252</f>
        <v>4</v>
      </c>
      <c r="BJ73" s="384">
        <f>'Inputs (3)'!BL252</f>
        <v>4</v>
      </c>
      <c r="BK73" s="385">
        <f>'Inputs (3)'!BM252</f>
        <v>4</v>
      </c>
    </row>
    <row r="74" spans="2:63" s="382" customFormat="1">
      <c r="B74" s="392" t="s">
        <v>213</v>
      </c>
      <c r="D74" s="388">
        <f>SUM(D70:D73)</f>
        <v>7</v>
      </c>
      <c r="E74" s="389">
        <f t="shared" ref="E74:BK74" si="17">SUM(E70:E73)</f>
        <v>7</v>
      </c>
      <c r="F74" s="389">
        <f t="shared" si="17"/>
        <v>7</v>
      </c>
      <c r="G74" s="389">
        <f t="shared" si="17"/>
        <v>7</v>
      </c>
      <c r="H74" s="389">
        <f t="shared" si="17"/>
        <v>7</v>
      </c>
      <c r="I74" s="389">
        <f t="shared" si="17"/>
        <v>7</v>
      </c>
      <c r="J74" s="389">
        <f t="shared" si="17"/>
        <v>7</v>
      </c>
      <c r="K74" s="389">
        <f t="shared" si="17"/>
        <v>7</v>
      </c>
      <c r="L74" s="389">
        <f t="shared" si="17"/>
        <v>7</v>
      </c>
      <c r="M74" s="389">
        <f t="shared" si="17"/>
        <v>7</v>
      </c>
      <c r="N74" s="389">
        <f t="shared" si="17"/>
        <v>7</v>
      </c>
      <c r="O74" s="389">
        <f t="shared" si="17"/>
        <v>7</v>
      </c>
      <c r="P74" s="389">
        <f t="shared" si="17"/>
        <v>7</v>
      </c>
      <c r="Q74" s="389">
        <f t="shared" si="17"/>
        <v>7</v>
      </c>
      <c r="R74" s="389">
        <f t="shared" si="17"/>
        <v>7</v>
      </c>
      <c r="S74" s="389">
        <f t="shared" si="17"/>
        <v>7</v>
      </c>
      <c r="T74" s="389">
        <f t="shared" si="17"/>
        <v>7</v>
      </c>
      <c r="U74" s="389">
        <f t="shared" si="17"/>
        <v>7</v>
      </c>
      <c r="V74" s="389">
        <f t="shared" si="17"/>
        <v>7</v>
      </c>
      <c r="W74" s="389">
        <f t="shared" si="17"/>
        <v>7</v>
      </c>
      <c r="X74" s="389">
        <f t="shared" si="17"/>
        <v>7</v>
      </c>
      <c r="Y74" s="389">
        <f t="shared" si="17"/>
        <v>7</v>
      </c>
      <c r="Z74" s="389">
        <f t="shared" si="17"/>
        <v>7</v>
      </c>
      <c r="AA74" s="389">
        <f t="shared" si="17"/>
        <v>7</v>
      </c>
      <c r="AB74" s="389">
        <f t="shared" si="17"/>
        <v>7</v>
      </c>
      <c r="AC74" s="389">
        <f t="shared" si="17"/>
        <v>7</v>
      </c>
      <c r="AD74" s="389">
        <f t="shared" si="17"/>
        <v>7</v>
      </c>
      <c r="AE74" s="389">
        <f t="shared" si="17"/>
        <v>7</v>
      </c>
      <c r="AF74" s="389">
        <f t="shared" si="17"/>
        <v>7</v>
      </c>
      <c r="AG74" s="389">
        <f t="shared" si="17"/>
        <v>7</v>
      </c>
      <c r="AH74" s="389">
        <f t="shared" si="17"/>
        <v>7</v>
      </c>
      <c r="AI74" s="389">
        <f t="shared" si="17"/>
        <v>7</v>
      </c>
      <c r="AJ74" s="389">
        <f t="shared" si="17"/>
        <v>7</v>
      </c>
      <c r="AK74" s="389">
        <f t="shared" si="17"/>
        <v>7</v>
      </c>
      <c r="AL74" s="389">
        <f t="shared" si="17"/>
        <v>7</v>
      </c>
      <c r="AM74" s="389">
        <f t="shared" si="17"/>
        <v>7</v>
      </c>
      <c r="AN74" s="389">
        <f t="shared" si="17"/>
        <v>7</v>
      </c>
      <c r="AO74" s="389">
        <f t="shared" si="17"/>
        <v>7</v>
      </c>
      <c r="AP74" s="389">
        <f t="shared" si="17"/>
        <v>7</v>
      </c>
      <c r="AQ74" s="389">
        <f t="shared" si="17"/>
        <v>7</v>
      </c>
      <c r="AR74" s="389">
        <f t="shared" si="17"/>
        <v>7</v>
      </c>
      <c r="AS74" s="389">
        <f t="shared" si="17"/>
        <v>7</v>
      </c>
      <c r="AT74" s="389">
        <f t="shared" si="17"/>
        <v>7</v>
      </c>
      <c r="AU74" s="389">
        <f t="shared" si="17"/>
        <v>7</v>
      </c>
      <c r="AV74" s="389">
        <f t="shared" si="17"/>
        <v>7</v>
      </c>
      <c r="AW74" s="389">
        <f t="shared" si="17"/>
        <v>7</v>
      </c>
      <c r="AX74" s="389">
        <f t="shared" si="17"/>
        <v>7</v>
      </c>
      <c r="AY74" s="389">
        <f t="shared" si="17"/>
        <v>7</v>
      </c>
      <c r="AZ74" s="389">
        <f t="shared" si="17"/>
        <v>7</v>
      </c>
      <c r="BA74" s="389">
        <f t="shared" si="17"/>
        <v>7</v>
      </c>
      <c r="BB74" s="389">
        <f t="shared" si="17"/>
        <v>7</v>
      </c>
      <c r="BC74" s="389">
        <f t="shared" si="17"/>
        <v>7</v>
      </c>
      <c r="BD74" s="389">
        <f t="shared" si="17"/>
        <v>7</v>
      </c>
      <c r="BE74" s="389">
        <f t="shared" si="17"/>
        <v>7</v>
      </c>
      <c r="BF74" s="389">
        <f t="shared" si="17"/>
        <v>7</v>
      </c>
      <c r="BG74" s="389">
        <f t="shared" si="17"/>
        <v>7</v>
      </c>
      <c r="BH74" s="389">
        <f t="shared" si="17"/>
        <v>7</v>
      </c>
      <c r="BI74" s="389">
        <f t="shared" si="17"/>
        <v>7</v>
      </c>
      <c r="BJ74" s="389">
        <f t="shared" si="17"/>
        <v>7</v>
      </c>
      <c r="BK74" s="390">
        <f t="shared" si="17"/>
        <v>7</v>
      </c>
    </row>
    <row r="75" spans="2:63" s="382" customFormat="1"/>
    <row r="76" spans="2:63" s="382" customFormat="1">
      <c r="B76" s="393" t="s">
        <v>214</v>
      </c>
      <c r="D76" s="394"/>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5"/>
      <c r="AL76" s="395"/>
      <c r="AM76" s="395"/>
      <c r="AN76" s="395"/>
      <c r="AO76" s="395"/>
      <c r="AP76" s="395"/>
      <c r="AQ76" s="395"/>
      <c r="AR76" s="395"/>
      <c r="AS76" s="395"/>
      <c r="AT76" s="395"/>
      <c r="AU76" s="395"/>
      <c r="AV76" s="395"/>
      <c r="AW76" s="395"/>
      <c r="AX76" s="395"/>
      <c r="AY76" s="395"/>
      <c r="AZ76" s="395"/>
      <c r="BA76" s="395"/>
      <c r="BB76" s="395"/>
      <c r="BC76" s="395"/>
      <c r="BD76" s="395"/>
      <c r="BE76" s="395"/>
      <c r="BF76" s="395"/>
      <c r="BG76" s="395"/>
      <c r="BH76" s="395"/>
      <c r="BI76" s="395"/>
      <c r="BJ76" s="395"/>
      <c r="BK76" s="396"/>
    </row>
    <row r="77" spans="2:63" s="382" customFormat="1">
      <c r="B77" s="391" t="s">
        <v>215</v>
      </c>
      <c r="D77" s="383">
        <f>HLOOKUP(D8,'Inputs (3)'!39:47,9,FALSE)</f>
        <v>31</v>
      </c>
      <c r="E77" s="384">
        <f>HLOOKUP(E8,'Inputs (3)'!39:47,9,FALSE)</f>
        <v>31</v>
      </c>
      <c r="F77" s="384">
        <f>HLOOKUP(F8,'Inputs (3)'!39:47,9,FALSE)</f>
        <v>31</v>
      </c>
      <c r="G77" s="384">
        <f>HLOOKUP(G8,'Inputs (3)'!39:47,9,FALSE)</f>
        <v>31</v>
      </c>
      <c r="H77" s="384">
        <f>HLOOKUP(H8,'Inputs (3)'!39:47,9,FALSE)</f>
        <v>60.8</v>
      </c>
      <c r="I77" s="384">
        <f>HLOOKUP(I8,'Inputs (3)'!39:47,9,FALSE)</f>
        <v>82.4</v>
      </c>
      <c r="J77" s="384">
        <f>HLOOKUP(J8,'Inputs (3)'!39:47,9,FALSE)</f>
        <v>104</v>
      </c>
      <c r="K77" s="384">
        <f>HLOOKUP(K8,'Inputs (3)'!39:47,9,FALSE)</f>
        <v>119</v>
      </c>
      <c r="L77" s="384">
        <f>HLOOKUP(L8,'Inputs (3)'!39:47,9,FALSE)</f>
        <v>131</v>
      </c>
      <c r="M77" s="384">
        <f>HLOOKUP(M8,'Inputs (3)'!39:47,9,FALSE)</f>
        <v>143</v>
      </c>
      <c r="N77" s="384">
        <f>HLOOKUP(N8,'Inputs (3)'!39:47,9,FALSE)</f>
        <v>143</v>
      </c>
      <c r="O77" s="384">
        <f>HLOOKUP(O8,'Inputs (3)'!39:47,9,FALSE)</f>
        <v>143</v>
      </c>
      <c r="P77" s="384">
        <f>HLOOKUP(P8,'Inputs (3)'!39:47,9,FALSE)</f>
        <v>143</v>
      </c>
      <c r="Q77" s="384">
        <f>HLOOKUP(Q8,'Inputs (3)'!39:47,9,FALSE)</f>
        <v>143</v>
      </c>
      <c r="R77" s="384">
        <f>HLOOKUP(R8,'Inputs (3)'!39:47,9,FALSE)</f>
        <v>143</v>
      </c>
      <c r="S77" s="384">
        <f>HLOOKUP(S8,'Inputs (3)'!39:47,9,FALSE)</f>
        <v>143</v>
      </c>
      <c r="T77" s="384">
        <f>HLOOKUP(T8,'Inputs (3)'!39:47,9,FALSE)</f>
        <v>143</v>
      </c>
      <c r="U77" s="384">
        <f>HLOOKUP(U8,'Inputs (3)'!39:47,9,FALSE)</f>
        <v>143</v>
      </c>
      <c r="V77" s="384">
        <f>HLOOKUP(V8,'Inputs (3)'!39:47,9,FALSE)</f>
        <v>143</v>
      </c>
      <c r="W77" s="384">
        <f>HLOOKUP(W8,'Inputs (3)'!39:47,9,FALSE)</f>
        <v>143</v>
      </c>
      <c r="X77" s="384">
        <f>HLOOKUP(X8,'Inputs (3)'!39:47,9,FALSE)</f>
        <v>143</v>
      </c>
      <c r="Y77" s="384">
        <f>HLOOKUP(Y8,'Inputs (3)'!39:47,9,FALSE)</f>
        <v>143</v>
      </c>
      <c r="Z77" s="384">
        <f>HLOOKUP(Z8,'Inputs (3)'!39:47,9,FALSE)</f>
        <v>143</v>
      </c>
      <c r="AA77" s="384">
        <f>HLOOKUP(AA8,'Inputs (3)'!39:47,9,FALSE)</f>
        <v>143</v>
      </c>
      <c r="AB77" s="384">
        <f>HLOOKUP(AB8,'Inputs (3)'!39:47,9,FALSE)</f>
        <v>143</v>
      </c>
      <c r="AC77" s="384">
        <f>HLOOKUP(AC8,'Inputs (3)'!39:47,9,FALSE)</f>
        <v>143</v>
      </c>
      <c r="AD77" s="384">
        <f>HLOOKUP(AD8,'Inputs (3)'!39:47,9,FALSE)</f>
        <v>143</v>
      </c>
      <c r="AE77" s="384">
        <f>HLOOKUP(AE8,'Inputs (3)'!39:47,9,FALSE)</f>
        <v>143</v>
      </c>
      <c r="AF77" s="384">
        <f>HLOOKUP(AF8,'Inputs (3)'!39:47,9,FALSE)</f>
        <v>143</v>
      </c>
      <c r="AG77" s="384">
        <f>HLOOKUP(AG8,'Inputs (3)'!39:47,9,FALSE)</f>
        <v>143</v>
      </c>
      <c r="AH77" s="384">
        <f>HLOOKUP(AH8,'Inputs (3)'!39:47,9,FALSE)</f>
        <v>143</v>
      </c>
      <c r="AI77" s="384">
        <f>HLOOKUP(AI8,'Inputs (3)'!39:47,9,FALSE)</f>
        <v>143</v>
      </c>
      <c r="AJ77" s="384">
        <f>HLOOKUP(AJ8,'Inputs (3)'!39:47,9,FALSE)</f>
        <v>143</v>
      </c>
      <c r="AK77" s="384">
        <f>HLOOKUP(AK8,'Inputs (3)'!39:47,9,FALSE)</f>
        <v>143</v>
      </c>
      <c r="AL77" s="384">
        <f>HLOOKUP(AL8,'Inputs (3)'!39:47,9,FALSE)</f>
        <v>143</v>
      </c>
      <c r="AM77" s="384">
        <f>HLOOKUP(AM8,'Inputs (3)'!39:47,9,FALSE)</f>
        <v>143</v>
      </c>
      <c r="AN77" s="384">
        <f>HLOOKUP(AN8,'Inputs (3)'!39:47,9,FALSE)</f>
        <v>143</v>
      </c>
      <c r="AO77" s="384">
        <f>HLOOKUP(AO8,'Inputs (3)'!39:47,9,FALSE)</f>
        <v>143</v>
      </c>
      <c r="AP77" s="384">
        <f>HLOOKUP(AP8,'Inputs (3)'!39:47,9,FALSE)</f>
        <v>143</v>
      </c>
      <c r="AQ77" s="384">
        <f>HLOOKUP(AQ8,'Inputs (3)'!39:47,9,FALSE)</f>
        <v>143</v>
      </c>
      <c r="AR77" s="384">
        <f>HLOOKUP(AR8,'Inputs (3)'!39:47,9,FALSE)</f>
        <v>143</v>
      </c>
      <c r="AS77" s="384">
        <f>HLOOKUP(AS8,'Inputs (3)'!39:47,9,FALSE)</f>
        <v>143</v>
      </c>
      <c r="AT77" s="384">
        <f>HLOOKUP(AT8,'Inputs (3)'!39:47,9,FALSE)</f>
        <v>143</v>
      </c>
      <c r="AU77" s="384">
        <f>HLOOKUP(AU8,'Inputs (3)'!39:47,9,FALSE)</f>
        <v>143</v>
      </c>
      <c r="AV77" s="384">
        <f>HLOOKUP(AV8,'Inputs (3)'!39:47,9,FALSE)</f>
        <v>143</v>
      </c>
      <c r="AW77" s="384">
        <f>HLOOKUP(AW8,'Inputs (3)'!39:47,9,FALSE)</f>
        <v>143</v>
      </c>
      <c r="AX77" s="384">
        <f>HLOOKUP(AX8,'Inputs (3)'!39:47,9,FALSE)</f>
        <v>143</v>
      </c>
      <c r="AY77" s="384">
        <f>HLOOKUP(AY8,'Inputs (3)'!39:47,9,FALSE)</f>
        <v>143</v>
      </c>
      <c r="AZ77" s="384">
        <f>HLOOKUP(AZ8,'Inputs (3)'!39:47,9,FALSE)</f>
        <v>143</v>
      </c>
      <c r="BA77" s="384">
        <f>HLOOKUP(BA8,'Inputs (3)'!39:47,9,FALSE)</f>
        <v>143</v>
      </c>
      <c r="BB77" s="384">
        <f>HLOOKUP(BB8,'Inputs (3)'!39:47,9,FALSE)</f>
        <v>143</v>
      </c>
      <c r="BC77" s="384">
        <f>HLOOKUP(BC8,'Inputs (3)'!39:47,9,FALSE)</f>
        <v>143</v>
      </c>
      <c r="BD77" s="384">
        <f>HLOOKUP(BD8,'Inputs (3)'!39:47,9,FALSE)</f>
        <v>143</v>
      </c>
      <c r="BE77" s="384">
        <f>HLOOKUP(BE8,'Inputs (3)'!39:47,9,FALSE)</f>
        <v>143</v>
      </c>
      <c r="BF77" s="384">
        <f>HLOOKUP(BF8,'Inputs (3)'!39:47,9,FALSE)</f>
        <v>143</v>
      </c>
      <c r="BG77" s="384">
        <f>HLOOKUP(BG8,'Inputs (3)'!39:47,9,FALSE)</f>
        <v>143</v>
      </c>
      <c r="BH77" s="384">
        <f>HLOOKUP(BH8,'Inputs (3)'!39:47,9,FALSE)</f>
        <v>143</v>
      </c>
      <c r="BI77" s="384">
        <f>HLOOKUP(BI8,'Inputs (3)'!39:47,9,FALSE)</f>
        <v>143</v>
      </c>
      <c r="BJ77" s="384">
        <f>HLOOKUP(BJ8,'Inputs (3)'!39:47,9,FALSE)</f>
        <v>143</v>
      </c>
      <c r="BK77" s="385">
        <f>HLOOKUP(BK8,'Inputs (3)'!39:47,9,FALSE)</f>
        <v>143</v>
      </c>
    </row>
    <row r="78" spans="2:63" s="382" customFormat="1">
      <c r="B78" s="391" t="s">
        <v>216</v>
      </c>
      <c r="D78" s="383">
        <f>HLOOKUP(D8,'Inputs (3)'!39:60,22,FALSE)</f>
        <v>13</v>
      </c>
      <c r="E78" s="384">
        <f>HLOOKUP(E8,'Inputs (3)'!39:60,22,FALSE)</f>
        <v>13</v>
      </c>
      <c r="F78" s="384">
        <f>HLOOKUP(F8,'Inputs (3)'!39:60,22,FALSE)</f>
        <v>13</v>
      </c>
      <c r="G78" s="384">
        <f>HLOOKUP(G8,'Inputs (3)'!39:60,22,FALSE)</f>
        <v>13</v>
      </c>
      <c r="H78" s="384">
        <f>HLOOKUP(H8,'Inputs (3)'!39:60,22,FALSE)</f>
        <v>20</v>
      </c>
      <c r="I78" s="384">
        <f>HLOOKUP(I8,'Inputs (3)'!39:60,22,FALSE)</f>
        <v>20</v>
      </c>
      <c r="J78" s="384">
        <f>HLOOKUP(J8,'Inputs (3)'!39:60,22,FALSE)</f>
        <v>20</v>
      </c>
      <c r="K78" s="384">
        <f>HLOOKUP(K8,'Inputs (3)'!39:60,22,FALSE)</f>
        <v>25</v>
      </c>
      <c r="L78" s="384">
        <f>HLOOKUP(L8,'Inputs (3)'!39:60,22,FALSE)</f>
        <v>25</v>
      </c>
      <c r="M78" s="384">
        <f>HLOOKUP(M8,'Inputs (3)'!39:60,22,FALSE)</f>
        <v>25</v>
      </c>
      <c r="N78" s="384">
        <f>HLOOKUP(N8,'Inputs (3)'!39:60,22,FALSE)</f>
        <v>25</v>
      </c>
      <c r="O78" s="384">
        <f>HLOOKUP(O8,'Inputs (3)'!39:60,22,FALSE)</f>
        <v>25</v>
      </c>
      <c r="P78" s="384">
        <f>HLOOKUP(P8,'Inputs (3)'!39:60,22,FALSE)</f>
        <v>25</v>
      </c>
      <c r="Q78" s="384">
        <f>HLOOKUP(Q8,'Inputs (3)'!39:60,22,FALSE)</f>
        <v>25</v>
      </c>
      <c r="R78" s="384">
        <f>HLOOKUP(R8,'Inputs (3)'!39:60,22,FALSE)</f>
        <v>25</v>
      </c>
      <c r="S78" s="384">
        <f>HLOOKUP(S8,'Inputs (3)'!39:60,22,FALSE)</f>
        <v>25</v>
      </c>
      <c r="T78" s="384">
        <f>HLOOKUP(T8,'Inputs (3)'!39:60,22,FALSE)</f>
        <v>25</v>
      </c>
      <c r="U78" s="384">
        <f>HLOOKUP(U8,'Inputs (3)'!39:60,22,FALSE)</f>
        <v>25</v>
      </c>
      <c r="V78" s="384">
        <f>HLOOKUP(V8,'Inputs (3)'!39:60,22,FALSE)</f>
        <v>25</v>
      </c>
      <c r="W78" s="384">
        <f>HLOOKUP(W8,'Inputs (3)'!39:60,22,FALSE)</f>
        <v>25</v>
      </c>
      <c r="X78" s="384">
        <f>HLOOKUP(X8,'Inputs (3)'!39:60,22,FALSE)</f>
        <v>25</v>
      </c>
      <c r="Y78" s="384">
        <f>HLOOKUP(Y8,'Inputs (3)'!39:60,22,FALSE)</f>
        <v>25</v>
      </c>
      <c r="Z78" s="384">
        <f>HLOOKUP(Z8,'Inputs (3)'!39:60,22,FALSE)</f>
        <v>25</v>
      </c>
      <c r="AA78" s="384">
        <f>HLOOKUP(AA8,'Inputs (3)'!39:60,22,FALSE)</f>
        <v>25</v>
      </c>
      <c r="AB78" s="384">
        <f>HLOOKUP(AB8,'Inputs (3)'!39:60,22,FALSE)</f>
        <v>25</v>
      </c>
      <c r="AC78" s="384">
        <f>HLOOKUP(AC8,'Inputs (3)'!39:60,22,FALSE)</f>
        <v>25</v>
      </c>
      <c r="AD78" s="384">
        <f>HLOOKUP(AD8,'Inputs (3)'!39:60,22,FALSE)</f>
        <v>25</v>
      </c>
      <c r="AE78" s="384">
        <f>HLOOKUP(AE8,'Inputs (3)'!39:60,22,FALSE)</f>
        <v>25</v>
      </c>
      <c r="AF78" s="384">
        <f>HLOOKUP(AF8,'Inputs (3)'!39:60,22,FALSE)</f>
        <v>25</v>
      </c>
      <c r="AG78" s="384">
        <f>HLOOKUP(AG8,'Inputs (3)'!39:60,22,FALSE)</f>
        <v>25</v>
      </c>
      <c r="AH78" s="384">
        <f>HLOOKUP(AH8,'Inputs (3)'!39:60,22,FALSE)</f>
        <v>25</v>
      </c>
      <c r="AI78" s="384">
        <f>HLOOKUP(AI8,'Inputs (3)'!39:60,22,FALSE)</f>
        <v>25</v>
      </c>
      <c r="AJ78" s="384">
        <f>HLOOKUP(AJ8,'Inputs (3)'!39:60,22,FALSE)</f>
        <v>25</v>
      </c>
      <c r="AK78" s="384">
        <f>HLOOKUP(AK8,'Inputs (3)'!39:60,22,FALSE)</f>
        <v>25</v>
      </c>
      <c r="AL78" s="384">
        <f>HLOOKUP(AL8,'Inputs (3)'!39:60,22,FALSE)</f>
        <v>25</v>
      </c>
      <c r="AM78" s="384">
        <f>HLOOKUP(AM8,'Inputs (3)'!39:60,22,FALSE)</f>
        <v>25</v>
      </c>
      <c r="AN78" s="384">
        <f>HLOOKUP(AN8,'Inputs (3)'!39:60,22,FALSE)</f>
        <v>25</v>
      </c>
      <c r="AO78" s="384">
        <f>HLOOKUP(AO8,'Inputs (3)'!39:60,22,FALSE)</f>
        <v>25</v>
      </c>
      <c r="AP78" s="384">
        <f>HLOOKUP(AP8,'Inputs (3)'!39:60,22,FALSE)</f>
        <v>25</v>
      </c>
      <c r="AQ78" s="384">
        <f>HLOOKUP(AQ8,'Inputs (3)'!39:60,22,FALSE)</f>
        <v>25</v>
      </c>
      <c r="AR78" s="384">
        <f>HLOOKUP(AR8,'Inputs (3)'!39:60,22,FALSE)</f>
        <v>25</v>
      </c>
      <c r="AS78" s="384">
        <f>HLOOKUP(AS8,'Inputs (3)'!39:60,22,FALSE)</f>
        <v>25</v>
      </c>
      <c r="AT78" s="384">
        <f>HLOOKUP(AT8,'Inputs (3)'!39:60,22,FALSE)</f>
        <v>25</v>
      </c>
      <c r="AU78" s="384">
        <f>HLOOKUP(AU8,'Inputs (3)'!39:60,22,FALSE)</f>
        <v>25</v>
      </c>
      <c r="AV78" s="384">
        <f>HLOOKUP(AV8,'Inputs (3)'!39:60,22,FALSE)</f>
        <v>25</v>
      </c>
      <c r="AW78" s="384">
        <f>HLOOKUP(AW8,'Inputs (3)'!39:60,22,FALSE)</f>
        <v>25</v>
      </c>
      <c r="AX78" s="384">
        <f>HLOOKUP(AX8,'Inputs (3)'!39:60,22,FALSE)</f>
        <v>25</v>
      </c>
      <c r="AY78" s="384">
        <f>HLOOKUP(AY8,'Inputs (3)'!39:60,22,FALSE)</f>
        <v>25</v>
      </c>
      <c r="AZ78" s="384">
        <f>HLOOKUP(AZ8,'Inputs (3)'!39:60,22,FALSE)</f>
        <v>25</v>
      </c>
      <c r="BA78" s="384">
        <f>HLOOKUP(BA8,'Inputs (3)'!39:60,22,FALSE)</f>
        <v>25</v>
      </c>
      <c r="BB78" s="384">
        <f>HLOOKUP(BB8,'Inputs (3)'!39:60,22,FALSE)</f>
        <v>25</v>
      </c>
      <c r="BC78" s="384">
        <f>HLOOKUP(BC8,'Inputs (3)'!39:60,22,FALSE)</f>
        <v>25</v>
      </c>
      <c r="BD78" s="384">
        <f>HLOOKUP(BD8,'Inputs (3)'!39:60,22,FALSE)</f>
        <v>25</v>
      </c>
      <c r="BE78" s="384">
        <f>HLOOKUP(BE8,'Inputs (3)'!39:60,22,FALSE)</f>
        <v>25</v>
      </c>
      <c r="BF78" s="384">
        <f>HLOOKUP(BF8,'Inputs (3)'!39:60,22,FALSE)</f>
        <v>25</v>
      </c>
      <c r="BG78" s="384">
        <f>HLOOKUP(BG8,'Inputs (3)'!39:60,22,FALSE)</f>
        <v>25</v>
      </c>
      <c r="BH78" s="384">
        <f>HLOOKUP(BH8,'Inputs (3)'!39:60,22,FALSE)</f>
        <v>25</v>
      </c>
      <c r="BI78" s="384">
        <f>HLOOKUP(BI8,'Inputs (3)'!39:60,22,FALSE)</f>
        <v>25</v>
      </c>
      <c r="BJ78" s="384">
        <f>HLOOKUP(BJ8,'Inputs (3)'!39:60,22,FALSE)</f>
        <v>25</v>
      </c>
      <c r="BK78" s="385">
        <f>HLOOKUP(BK8,'Inputs (3)'!39:60,22,FALSE)</f>
        <v>25</v>
      </c>
    </row>
    <row r="79" spans="2:63" s="382" customFormat="1">
      <c r="B79" s="391" t="s">
        <v>217</v>
      </c>
      <c r="D79" s="383">
        <f>HLOOKUP(D8,'Inputs (3)'!39:70,32,FALSE)</f>
        <v>13</v>
      </c>
      <c r="E79" s="384">
        <f>HLOOKUP(E8,'Inputs (3)'!39:70,32,FALSE)</f>
        <v>13</v>
      </c>
      <c r="F79" s="384">
        <f>HLOOKUP(F8,'Inputs (3)'!39:70,32,FALSE)</f>
        <v>13</v>
      </c>
      <c r="G79" s="384">
        <f>HLOOKUP(G8,'Inputs (3)'!39:70,32,FALSE)</f>
        <v>13</v>
      </c>
      <c r="H79" s="384">
        <f>HLOOKUP(H8,'Inputs (3)'!39:70,32,FALSE)</f>
        <v>15</v>
      </c>
      <c r="I79" s="384">
        <f>HLOOKUP(I8,'Inputs (3)'!39:70,32,FALSE)</f>
        <v>15</v>
      </c>
      <c r="J79" s="384">
        <f>HLOOKUP(J8,'Inputs (3)'!39:70,32,FALSE)</f>
        <v>15</v>
      </c>
      <c r="K79" s="384">
        <f>HLOOKUP(K8,'Inputs (3)'!39:70,32,FALSE)</f>
        <v>20</v>
      </c>
      <c r="L79" s="384">
        <f>HLOOKUP(L8,'Inputs (3)'!39:70,32,FALSE)</f>
        <v>20</v>
      </c>
      <c r="M79" s="384">
        <f>HLOOKUP(M8,'Inputs (3)'!39:70,32,FALSE)</f>
        <v>20</v>
      </c>
      <c r="N79" s="384">
        <f>HLOOKUP(N8,'Inputs (3)'!39:70,32,FALSE)</f>
        <v>20</v>
      </c>
      <c r="O79" s="384">
        <f>HLOOKUP(O8,'Inputs (3)'!39:70,32,FALSE)</f>
        <v>20</v>
      </c>
      <c r="P79" s="384">
        <f>HLOOKUP(P8,'Inputs (3)'!39:70,32,FALSE)</f>
        <v>20</v>
      </c>
      <c r="Q79" s="384">
        <f>HLOOKUP(Q8,'Inputs (3)'!39:70,32,FALSE)</f>
        <v>20</v>
      </c>
      <c r="R79" s="384">
        <f>HLOOKUP(R8,'Inputs (3)'!39:70,32,FALSE)</f>
        <v>20</v>
      </c>
      <c r="S79" s="384">
        <f>HLOOKUP(S8,'Inputs (3)'!39:70,32,FALSE)</f>
        <v>20</v>
      </c>
      <c r="T79" s="384">
        <f>HLOOKUP(T8,'Inputs (3)'!39:70,32,FALSE)</f>
        <v>20</v>
      </c>
      <c r="U79" s="384">
        <f>HLOOKUP(U8,'Inputs (3)'!39:70,32,FALSE)</f>
        <v>20</v>
      </c>
      <c r="V79" s="384">
        <f>HLOOKUP(V8,'Inputs (3)'!39:70,32,FALSE)</f>
        <v>20</v>
      </c>
      <c r="W79" s="384">
        <f>HLOOKUP(W8,'Inputs (3)'!39:70,32,FALSE)</f>
        <v>20</v>
      </c>
      <c r="X79" s="384">
        <f>HLOOKUP(X8,'Inputs (3)'!39:70,32,FALSE)</f>
        <v>20</v>
      </c>
      <c r="Y79" s="384">
        <f>HLOOKUP(Y8,'Inputs (3)'!39:70,32,FALSE)</f>
        <v>20</v>
      </c>
      <c r="Z79" s="384">
        <f>HLOOKUP(Z8,'Inputs (3)'!39:70,32,FALSE)</f>
        <v>20</v>
      </c>
      <c r="AA79" s="384">
        <f>HLOOKUP(AA8,'Inputs (3)'!39:70,32,FALSE)</f>
        <v>20</v>
      </c>
      <c r="AB79" s="384">
        <f>HLOOKUP(AB8,'Inputs (3)'!39:70,32,FALSE)</f>
        <v>20</v>
      </c>
      <c r="AC79" s="384">
        <f>HLOOKUP(AC8,'Inputs (3)'!39:70,32,FALSE)</f>
        <v>20</v>
      </c>
      <c r="AD79" s="384">
        <f>HLOOKUP(AD8,'Inputs (3)'!39:70,32,FALSE)</f>
        <v>20</v>
      </c>
      <c r="AE79" s="384">
        <f>HLOOKUP(AE8,'Inputs (3)'!39:70,32,FALSE)</f>
        <v>20</v>
      </c>
      <c r="AF79" s="384">
        <f>HLOOKUP(AF8,'Inputs (3)'!39:70,32,FALSE)</f>
        <v>20</v>
      </c>
      <c r="AG79" s="384">
        <f>HLOOKUP(AG8,'Inputs (3)'!39:70,32,FALSE)</f>
        <v>20</v>
      </c>
      <c r="AH79" s="384">
        <f>HLOOKUP(AH8,'Inputs (3)'!39:70,32,FALSE)</f>
        <v>20</v>
      </c>
      <c r="AI79" s="384">
        <f>HLOOKUP(AI8,'Inputs (3)'!39:70,32,FALSE)</f>
        <v>20</v>
      </c>
      <c r="AJ79" s="384">
        <f>HLOOKUP(AJ8,'Inputs (3)'!39:70,32,FALSE)</f>
        <v>20</v>
      </c>
      <c r="AK79" s="384">
        <f>HLOOKUP(AK8,'Inputs (3)'!39:70,32,FALSE)</f>
        <v>20</v>
      </c>
      <c r="AL79" s="384">
        <f>HLOOKUP(AL8,'Inputs (3)'!39:70,32,FALSE)</f>
        <v>20</v>
      </c>
      <c r="AM79" s="384">
        <f>HLOOKUP(AM8,'Inputs (3)'!39:70,32,FALSE)</f>
        <v>20</v>
      </c>
      <c r="AN79" s="384">
        <f>HLOOKUP(AN8,'Inputs (3)'!39:70,32,FALSE)</f>
        <v>20</v>
      </c>
      <c r="AO79" s="384">
        <f>HLOOKUP(AO8,'Inputs (3)'!39:70,32,FALSE)</f>
        <v>20</v>
      </c>
      <c r="AP79" s="384">
        <f>HLOOKUP(AP8,'Inputs (3)'!39:70,32,FALSE)</f>
        <v>20</v>
      </c>
      <c r="AQ79" s="384">
        <f>HLOOKUP(AQ8,'Inputs (3)'!39:70,32,FALSE)</f>
        <v>20</v>
      </c>
      <c r="AR79" s="384">
        <f>HLOOKUP(AR8,'Inputs (3)'!39:70,32,FALSE)</f>
        <v>20</v>
      </c>
      <c r="AS79" s="384">
        <f>HLOOKUP(AS8,'Inputs (3)'!39:70,32,FALSE)</f>
        <v>20</v>
      </c>
      <c r="AT79" s="384">
        <f>HLOOKUP(AT8,'Inputs (3)'!39:70,32,FALSE)</f>
        <v>20</v>
      </c>
      <c r="AU79" s="384">
        <f>HLOOKUP(AU8,'Inputs (3)'!39:70,32,FALSE)</f>
        <v>20</v>
      </c>
      <c r="AV79" s="384">
        <f>HLOOKUP(AV8,'Inputs (3)'!39:70,32,FALSE)</f>
        <v>20</v>
      </c>
      <c r="AW79" s="384">
        <f>HLOOKUP(AW8,'Inputs (3)'!39:70,32,FALSE)</f>
        <v>20</v>
      </c>
      <c r="AX79" s="384">
        <f>HLOOKUP(AX8,'Inputs (3)'!39:70,32,FALSE)</f>
        <v>20</v>
      </c>
      <c r="AY79" s="384">
        <f>HLOOKUP(AY8,'Inputs (3)'!39:70,32,FALSE)</f>
        <v>20</v>
      </c>
      <c r="AZ79" s="384">
        <f>HLOOKUP(AZ8,'Inputs (3)'!39:70,32,FALSE)</f>
        <v>20</v>
      </c>
      <c r="BA79" s="384">
        <f>HLOOKUP(BA8,'Inputs (3)'!39:70,32,FALSE)</f>
        <v>20</v>
      </c>
      <c r="BB79" s="384">
        <f>HLOOKUP(BB8,'Inputs (3)'!39:70,32,FALSE)</f>
        <v>20</v>
      </c>
      <c r="BC79" s="384">
        <f>HLOOKUP(BC8,'Inputs (3)'!39:70,32,FALSE)</f>
        <v>20</v>
      </c>
      <c r="BD79" s="384">
        <f>HLOOKUP(BD8,'Inputs (3)'!39:70,32,FALSE)</f>
        <v>20</v>
      </c>
      <c r="BE79" s="384">
        <f>HLOOKUP(BE8,'Inputs (3)'!39:70,32,FALSE)</f>
        <v>20</v>
      </c>
      <c r="BF79" s="384">
        <f>HLOOKUP(BF8,'Inputs (3)'!39:70,32,FALSE)</f>
        <v>20</v>
      </c>
      <c r="BG79" s="384">
        <f>HLOOKUP(BG8,'Inputs (3)'!39:70,32,FALSE)</f>
        <v>20</v>
      </c>
      <c r="BH79" s="384">
        <f>HLOOKUP(BH8,'Inputs (3)'!39:70,32,FALSE)</f>
        <v>20</v>
      </c>
      <c r="BI79" s="384">
        <f>HLOOKUP(BI8,'Inputs (3)'!39:70,32,FALSE)</f>
        <v>20</v>
      </c>
      <c r="BJ79" s="384">
        <f>HLOOKUP(BJ8,'Inputs (3)'!39:70,32,FALSE)</f>
        <v>20</v>
      </c>
      <c r="BK79" s="385">
        <f>HLOOKUP(BK8,'Inputs (3)'!39:70,32,FALSE)</f>
        <v>20</v>
      </c>
    </row>
    <row r="80" spans="2:63" s="382" customFormat="1">
      <c r="B80" s="391" t="s">
        <v>218</v>
      </c>
      <c r="D80" s="383">
        <f>HLOOKUP(D8,'Inputs (3)'!39:82,44,FALSE)</f>
        <v>31</v>
      </c>
      <c r="E80" s="384">
        <f>HLOOKUP(E8,'Inputs (3)'!39:82,44,FALSE)</f>
        <v>31</v>
      </c>
      <c r="F80" s="384">
        <f>HLOOKUP(F8,'Inputs (3)'!39:82,44,FALSE)</f>
        <v>31</v>
      </c>
      <c r="G80" s="384">
        <f>HLOOKUP(G8,'Inputs (3)'!39:82,44,FALSE)</f>
        <v>31</v>
      </c>
      <c r="H80" s="384">
        <f>HLOOKUP(H8,'Inputs (3)'!39:82,44,FALSE)</f>
        <v>47.05</v>
      </c>
      <c r="I80" s="384">
        <f>HLOOKUP(I8,'Inputs (3)'!39:82,44,FALSE)</f>
        <v>44.2</v>
      </c>
      <c r="J80" s="384">
        <f>HLOOKUP(J8,'Inputs (3)'!39:82,44,FALSE)</f>
        <v>41.349999999999994</v>
      </c>
      <c r="K80" s="384">
        <f>HLOOKUP(K8,'Inputs (3)'!39:82,44,FALSE)</f>
        <v>42.5</v>
      </c>
      <c r="L80" s="384">
        <f>HLOOKUP(L8,'Inputs (3)'!39:82,44,FALSE)</f>
        <v>46.3</v>
      </c>
      <c r="M80" s="384">
        <f>HLOOKUP(M8,'Inputs (3)'!39:82,44,FALSE)</f>
        <v>50.099999999999994</v>
      </c>
      <c r="N80" s="384">
        <f>HLOOKUP(N8,'Inputs (3)'!39:82,44,FALSE)</f>
        <v>53.900000000000006</v>
      </c>
      <c r="O80" s="384">
        <f>HLOOKUP(O8,'Inputs (3)'!39:82,44,FALSE)</f>
        <v>53.900000000000006</v>
      </c>
      <c r="P80" s="384">
        <f>HLOOKUP(P8,'Inputs (3)'!39:82,44,FALSE)</f>
        <v>53.900000000000006</v>
      </c>
      <c r="Q80" s="384">
        <f>HLOOKUP(Q8,'Inputs (3)'!39:82,44,FALSE)</f>
        <v>53.900000000000006</v>
      </c>
      <c r="R80" s="384">
        <f>HLOOKUP(R8,'Inputs (3)'!39:82,44,FALSE)</f>
        <v>53.900000000000006</v>
      </c>
      <c r="S80" s="384">
        <f>HLOOKUP(S8,'Inputs (3)'!39:82,44,FALSE)</f>
        <v>53.900000000000006</v>
      </c>
      <c r="T80" s="384">
        <f>HLOOKUP(T8,'Inputs (3)'!39:82,44,FALSE)</f>
        <v>53.900000000000006</v>
      </c>
      <c r="U80" s="384">
        <f>HLOOKUP(U8,'Inputs (3)'!39:82,44,FALSE)</f>
        <v>53.900000000000006</v>
      </c>
      <c r="V80" s="384">
        <f>HLOOKUP(V8,'Inputs (3)'!39:82,44,FALSE)</f>
        <v>53.900000000000006</v>
      </c>
      <c r="W80" s="384">
        <f>HLOOKUP(W8,'Inputs (3)'!39:82,44,FALSE)</f>
        <v>53.900000000000006</v>
      </c>
      <c r="X80" s="384">
        <f>HLOOKUP(X8,'Inputs (3)'!39:82,44,FALSE)</f>
        <v>53.900000000000006</v>
      </c>
      <c r="Y80" s="384">
        <f>HLOOKUP(Y8,'Inputs (3)'!39:82,44,FALSE)</f>
        <v>53.900000000000006</v>
      </c>
      <c r="Z80" s="384">
        <f>HLOOKUP(Z8,'Inputs (3)'!39:82,44,FALSE)</f>
        <v>53.900000000000006</v>
      </c>
      <c r="AA80" s="384">
        <f>HLOOKUP(AA8,'Inputs (3)'!39:82,44,FALSE)</f>
        <v>53.900000000000006</v>
      </c>
      <c r="AB80" s="384">
        <f>HLOOKUP(AB8,'Inputs (3)'!39:82,44,FALSE)</f>
        <v>53.900000000000006</v>
      </c>
      <c r="AC80" s="384">
        <f>HLOOKUP(AC8,'Inputs (3)'!39:82,44,FALSE)</f>
        <v>53.900000000000006</v>
      </c>
      <c r="AD80" s="384">
        <f>HLOOKUP(AD8,'Inputs (3)'!39:82,44,FALSE)</f>
        <v>53.900000000000006</v>
      </c>
      <c r="AE80" s="384">
        <f>HLOOKUP(AE8,'Inputs (3)'!39:82,44,FALSE)</f>
        <v>53.900000000000006</v>
      </c>
      <c r="AF80" s="384">
        <f>HLOOKUP(AF8,'Inputs (3)'!39:82,44,FALSE)</f>
        <v>53.900000000000006</v>
      </c>
      <c r="AG80" s="384">
        <f>HLOOKUP(AG8,'Inputs (3)'!39:82,44,FALSE)</f>
        <v>53.900000000000006</v>
      </c>
      <c r="AH80" s="384">
        <f>HLOOKUP(AH8,'Inputs (3)'!39:82,44,FALSE)</f>
        <v>53.900000000000006</v>
      </c>
      <c r="AI80" s="384">
        <f>HLOOKUP(AI8,'Inputs (3)'!39:82,44,FALSE)</f>
        <v>53.900000000000006</v>
      </c>
      <c r="AJ80" s="384">
        <f>HLOOKUP(AJ8,'Inputs (3)'!39:82,44,FALSE)</f>
        <v>53.900000000000006</v>
      </c>
      <c r="AK80" s="384">
        <f>HLOOKUP(AK8,'Inputs (3)'!39:82,44,FALSE)</f>
        <v>53.900000000000006</v>
      </c>
      <c r="AL80" s="384">
        <f>HLOOKUP(AL8,'Inputs (3)'!39:82,44,FALSE)</f>
        <v>53.900000000000006</v>
      </c>
      <c r="AM80" s="384">
        <f>HLOOKUP(AM8,'Inputs (3)'!39:82,44,FALSE)</f>
        <v>53.900000000000006</v>
      </c>
      <c r="AN80" s="384">
        <f>HLOOKUP(AN8,'Inputs (3)'!39:82,44,FALSE)</f>
        <v>53.900000000000006</v>
      </c>
      <c r="AO80" s="384">
        <f>HLOOKUP(AO8,'Inputs (3)'!39:82,44,FALSE)</f>
        <v>53.900000000000006</v>
      </c>
      <c r="AP80" s="384">
        <f>HLOOKUP(AP8,'Inputs (3)'!39:82,44,FALSE)</f>
        <v>53.900000000000006</v>
      </c>
      <c r="AQ80" s="384">
        <f>HLOOKUP(AQ8,'Inputs (3)'!39:82,44,FALSE)</f>
        <v>53.900000000000006</v>
      </c>
      <c r="AR80" s="384">
        <f>HLOOKUP(AR8,'Inputs (3)'!39:82,44,FALSE)</f>
        <v>53.900000000000006</v>
      </c>
      <c r="AS80" s="384">
        <f>HLOOKUP(AS8,'Inputs (3)'!39:82,44,FALSE)</f>
        <v>53.900000000000006</v>
      </c>
      <c r="AT80" s="384">
        <f>HLOOKUP(AT8,'Inputs (3)'!39:82,44,FALSE)</f>
        <v>53.900000000000006</v>
      </c>
      <c r="AU80" s="384">
        <f>HLOOKUP(AU8,'Inputs (3)'!39:82,44,FALSE)</f>
        <v>53.900000000000006</v>
      </c>
      <c r="AV80" s="384">
        <f>HLOOKUP(AV8,'Inputs (3)'!39:82,44,FALSE)</f>
        <v>53.900000000000006</v>
      </c>
      <c r="AW80" s="384">
        <f>HLOOKUP(AW8,'Inputs (3)'!39:82,44,FALSE)</f>
        <v>53.900000000000006</v>
      </c>
      <c r="AX80" s="384">
        <f>HLOOKUP(AX8,'Inputs (3)'!39:82,44,FALSE)</f>
        <v>53.900000000000006</v>
      </c>
      <c r="AY80" s="384">
        <f>HLOOKUP(AY8,'Inputs (3)'!39:82,44,FALSE)</f>
        <v>53.900000000000006</v>
      </c>
      <c r="AZ80" s="384">
        <f>HLOOKUP(AZ8,'Inputs (3)'!39:82,44,FALSE)</f>
        <v>53.900000000000006</v>
      </c>
      <c r="BA80" s="384">
        <f>HLOOKUP(BA8,'Inputs (3)'!39:82,44,FALSE)</f>
        <v>53.900000000000006</v>
      </c>
      <c r="BB80" s="384">
        <f>HLOOKUP(BB8,'Inputs (3)'!39:82,44,FALSE)</f>
        <v>53.900000000000006</v>
      </c>
      <c r="BC80" s="384">
        <f>HLOOKUP(BC8,'Inputs (3)'!39:82,44,FALSE)</f>
        <v>53.900000000000006</v>
      </c>
      <c r="BD80" s="384">
        <f>HLOOKUP(BD8,'Inputs (3)'!39:82,44,FALSE)</f>
        <v>53.900000000000006</v>
      </c>
      <c r="BE80" s="384">
        <f>HLOOKUP(BE8,'Inputs (3)'!39:82,44,FALSE)</f>
        <v>53.900000000000006</v>
      </c>
      <c r="BF80" s="384">
        <f>HLOOKUP(BF8,'Inputs (3)'!39:82,44,FALSE)</f>
        <v>53.900000000000006</v>
      </c>
      <c r="BG80" s="384">
        <f>HLOOKUP(BG8,'Inputs (3)'!39:82,44,FALSE)</f>
        <v>53.900000000000006</v>
      </c>
      <c r="BH80" s="384">
        <f>HLOOKUP(BH8,'Inputs (3)'!39:82,44,FALSE)</f>
        <v>53.900000000000006</v>
      </c>
      <c r="BI80" s="384">
        <f>HLOOKUP(BI8,'Inputs (3)'!39:82,44,FALSE)</f>
        <v>53.900000000000006</v>
      </c>
      <c r="BJ80" s="384">
        <f>HLOOKUP(BJ8,'Inputs (3)'!39:82,44,FALSE)</f>
        <v>53.900000000000006</v>
      </c>
      <c r="BK80" s="385">
        <f>HLOOKUP(BK8,'Inputs (3)'!39:82,44,FALSE)</f>
        <v>53.900000000000006</v>
      </c>
    </row>
    <row r="81" spans="2:63" s="382" customFormat="1">
      <c r="B81" s="392" t="s">
        <v>219</v>
      </c>
      <c r="D81" s="388">
        <f>SUM(D77:D80)</f>
        <v>88</v>
      </c>
      <c r="E81" s="389">
        <f t="shared" ref="E81:BK81" si="18">SUM(E77:E80)</f>
        <v>88</v>
      </c>
      <c r="F81" s="389">
        <f t="shared" si="18"/>
        <v>88</v>
      </c>
      <c r="G81" s="389">
        <f t="shared" si="18"/>
        <v>88</v>
      </c>
      <c r="H81" s="389">
        <f t="shared" si="18"/>
        <v>142.85</v>
      </c>
      <c r="I81" s="389">
        <f t="shared" si="18"/>
        <v>161.60000000000002</v>
      </c>
      <c r="J81" s="389">
        <f t="shared" si="18"/>
        <v>180.35</v>
      </c>
      <c r="K81" s="389">
        <f t="shared" si="18"/>
        <v>206.5</v>
      </c>
      <c r="L81" s="389">
        <f t="shared" si="18"/>
        <v>222.3</v>
      </c>
      <c r="M81" s="389">
        <f t="shared" si="18"/>
        <v>238.1</v>
      </c>
      <c r="N81" s="389">
        <f t="shared" si="18"/>
        <v>241.9</v>
      </c>
      <c r="O81" s="389">
        <f t="shared" si="18"/>
        <v>241.9</v>
      </c>
      <c r="P81" s="389">
        <f t="shared" si="18"/>
        <v>241.9</v>
      </c>
      <c r="Q81" s="389">
        <f t="shared" si="18"/>
        <v>241.9</v>
      </c>
      <c r="R81" s="389">
        <f t="shared" si="18"/>
        <v>241.9</v>
      </c>
      <c r="S81" s="389">
        <f t="shared" si="18"/>
        <v>241.9</v>
      </c>
      <c r="T81" s="389">
        <f t="shared" si="18"/>
        <v>241.9</v>
      </c>
      <c r="U81" s="389">
        <f t="shared" si="18"/>
        <v>241.9</v>
      </c>
      <c r="V81" s="389">
        <f t="shared" si="18"/>
        <v>241.9</v>
      </c>
      <c r="W81" s="389">
        <f t="shared" si="18"/>
        <v>241.9</v>
      </c>
      <c r="X81" s="389">
        <f t="shared" si="18"/>
        <v>241.9</v>
      </c>
      <c r="Y81" s="389">
        <f t="shared" si="18"/>
        <v>241.9</v>
      </c>
      <c r="Z81" s="389">
        <f t="shared" si="18"/>
        <v>241.9</v>
      </c>
      <c r="AA81" s="389">
        <f t="shared" si="18"/>
        <v>241.9</v>
      </c>
      <c r="AB81" s="389">
        <f t="shared" si="18"/>
        <v>241.9</v>
      </c>
      <c r="AC81" s="389">
        <f t="shared" si="18"/>
        <v>241.9</v>
      </c>
      <c r="AD81" s="389">
        <f t="shared" si="18"/>
        <v>241.9</v>
      </c>
      <c r="AE81" s="389">
        <f t="shared" si="18"/>
        <v>241.9</v>
      </c>
      <c r="AF81" s="389">
        <f t="shared" si="18"/>
        <v>241.9</v>
      </c>
      <c r="AG81" s="389">
        <f t="shared" si="18"/>
        <v>241.9</v>
      </c>
      <c r="AH81" s="389">
        <f t="shared" si="18"/>
        <v>241.9</v>
      </c>
      <c r="AI81" s="389">
        <f t="shared" si="18"/>
        <v>241.9</v>
      </c>
      <c r="AJ81" s="389">
        <f t="shared" si="18"/>
        <v>241.9</v>
      </c>
      <c r="AK81" s="389">
        <f t="shared" si="18"/>
        <v>241.9</v>
      </c>
      <c r="AL81" s="389">
        <f t="shared" si="18"/>
        <v>241.9</v>
      </c>
      <c r="AM81" s="389">
        <f t="shared" si="18"/>
        <v>241.9</v>
      </c>
      <c r="AN81" s="389">
        <f t="shared" si="18"/>
        <v>241.9</v>
      </c>
      <c r="AO81" s="389">
        <f t="shared" si="18"/>
        <v>241.9</v>
      </c>
      <c r="AP81" s="389">
        <f t="shared" si="18"/>
        <v>241.9</v>
      </c>
      <c r="AQ81" s="389">
        <f t="shared" si="18"/>
        <v>241.9</v>
      </c>
      <c r="AR81" s="389">
        <f t="shared" si="18"/>
        <v>241.9</v>
      </c>
      <c r="AS81" s="389">
        <f t="shared" si="18"/>
        <v>241.9</v>
      </c>
      <c r="AT81" s="389">
        <f t="shared" si="18"/>
        <v>241.9</v>
      </c>
      <c r="AU81" s="389">
        <f t="shared" si="18"/>
        <v>241.9</v>
      </c>
      <c r="AV81" s="389">
        <f t="shared" si="18"/>
        <v>241.9</v>
      </c>
      <c r="AW81" s="389">
        <f t="shared" si="18"/>
        <v>241.9</v>
      </c>
      <c r="AX81" s="389">
        <f t="shared" si="18"/>
        <v>241.9</v>
      </c>
      <c r="AY81" s="389">
        <f t="shared" si="18"/>
        <v>241.9</v>
      </c>
      <c r="AZ81" s="389">
        <f t="shared" si="18"/>
        <v>241.9</v>
      </c>
      <c r="BA81" s="389">
        <f t="shared" si="18"/>
        <v>241.9</v>
      </c>
      <c r="BB81" s="389">
        <f t="shared" si="18"/>
        <v>241.9</v>
      </c>
      <c r="BC81" s="389">
        <f t="shared" si="18"/>
        <v>241.9</v>
      </c>
      <c r="BD81" s="389">
        <f t="shared" si="18"/>
        <v>241.9</v>
      </c>
      <c r="BE81" s="389">
        <f t="shared" si="18"/>
        <v>241.9</v>
      </c>
      <c r="BF81" s="389">
        <f t="shared" si="18"/>
        <v>241.9</v>
      </c>
      <c r="BG81" s="389">
        <f t="shared" si="18"/>
        <v>241.9</v>
      </c>
      <c r="BH81" s="389">
        <f t="shared" si="18"/>
        <v>241.9</v>
      </c>
      <c r="BI81" s="389">
        <f t="shared" si="18"/>
        <v>241.9</v>
      </c>
      <c r="BJ81" s="389">
        <f t="shared" si="18"/>
        <v>241.9</v>
      </c>
      <c r="BK81" s="390">
        <f t="shared" si="18"/>
        <v>241.9</v>
      </c>
    </row>
    <row r="82" spans="2:63" s="382" customFormat="1"/>
    <row r="83" spans="2:63" s="382" customFormat="1">
      <c r="B83" s="409" t="s">
        <v>220</v>
      </c>
      <c r="D83" s="410">
        <f>IFERROR(HLOOKUP(D8,'Investment Appraisal (3)'!19:22,4,FALSE),'Inputs (3)'!O22)</f>
        <v>0</v>
      </c>
      <c r="E83" s="411">
        <f>IFERROR(HLOOKUP(E8,'Investment Appraisal (3)'!19:22,4,FALSE),'Inputs (3)'!P22)</f>
        <v>0</v>
      </c>
      <c r="F83" s="411">
        <f>IFERROR(HLOOKUP(F8,'Investment Appraisal (3)'!19:22,4,FALSE),'Inputs (3)'!Q22)</f>
        <v>0</v>
      </c>
      <c r="G83" s="411">
        <f>IFERROR(HLOOKUP(G8,'Investment Appraisal (3)'!19:22,4,FALSE),'Inputs (3)'!R22)</f>
        <v>0</v>
      </c>
      <c r="H83" s="411">
        <f>HLOOKUP(H8,'Investment Appraisal (3)'!19:22,4,FALSE)</f>
        <v>0</v>
      </c>
      <c r="I83" s="411">
        <f>HLOOKUP(I8,'Investment Appraisal (3)'!19:22,4,FALSE)</f>
        <v>0</v>
      </c>
      <c r="J83" s="411">
        <f>HLOOKUP(J8,'Investment Appraisal (3)'!19:22,4,FALSE)</f>
        <v>0</v>
      </c>
      <c r="K83" s="411">
        <f>HLOOKUP(K8,'Investment Appraisal (3)'!19:22,4,FALSE)</f>
        <v>0</v>
      </c>
      <c r="L83" s="411">
        <f>HLOOKUP(L8,'Investment Appraisal (3)'!19:22,4,FALSE)</f>
        <v>0</v>
      </c>
      <c r="M83" s="411">
        <f>HLOOKUP(M8,'Investment Appraisal (3)'!19:22,4,FALSE)</f>
        <v>0</v>
      </c>
      <c r="N83" s="411">
        <f>HLOOKUP(N8,'Investment Appraisal (3)'!19:22,4,FALSE)</f>
        <v>0</v>
      </c>
      <c r="O83" s="411">
        <f>HLOOKUP(O8,'Investment Appraisal (3)'!19:22,4,FALSE)</f>
        <v>0</v>
      </c>
      <c r="P83" s="411">
        <f>HLOOKUP(P8,'Investment Appraisal (3)'!19:22,4,FALSE)</f>
        <v>0</v>
      </c>
      <c r="Q83" s="411">
        <f>HLOOKUP(Q8,'Investment Appraisal (3)'!19:22,4,FALSE)</f>
        <v>0</v>
      </c>
      <c r="R83" s="411">
        <f>HLOOKUP(R8,'Investment Appraisal (3)'!19:22,4,FALSE)</f>
        <v>0</v>
      </c>
      <c r="S83" s="411">
        <f>HLOOKUP(S8,'Investment Appraisal (3)'!19:22,4,FALSE)</f>
        <v>0</v>
      </c>
      <c r="T83" s="411">
        <f>HLOOKUP(T8,'Investment Appraisal (3)'!19:22,4,FALSE)</f>
        <v>0</v>
      </c>
      <c r="U83" s="411">
        <f>HLOOKUP(U8,'Investment Appraisal (3)'!19:22,4,FALSE)</f>
        <v>0</v>
      </c>
      <c r="V83" s="411">
        <f>HLOOKUP(V8,'Investment Appraisal (3)'!19:22,4,FALSE)</f>
        <v>0</v>
      </c>
      <c r="W83" s="411">
        <f>HLOOKUP(W8,'Investment Appraisal (3)'!19:22,4,FALSE)</f>
        <v>0</v>
      </c>
      <c r="X83" s="411">
        <f>HLOOKUP(X8,'Investment Appraisal (3)'!19:22,4,FALSE)</f>
        <v>0</v>
      </c>
      <c r="Y83" s="411">
        <f>HLOOKUP(Y8,'Investment Appraisal (3)'!19:22,4,FALSE)</f>
        <v>0</v>
      </c>
      <c r="Z83" s="411">
        <f>HLOOKUP(Z8,'Investment Appraisal (3)'!19:22,4,FALSE)</f>
        <v>0</v>
      </c>
      <c r="AA83" s="411">
        <f>HLOOKUP(AA8,'Investment Appraisal (3)'!19:22,4,FALSE)</f>
        <v>0</v>
      </c>
      <c r="AB83" s="411">
        <f>HLOOKUP(AB8,'Investment Appraisal (3)'!19:22,4,FALSE)</f>
        <v>0</v>
      </c>
      <c r="AC83" s="411">
        <f>HLOOKUP(AC8,'Investment Appraisal (3)'!19:22,4,FALSE)</f>
        <v>0</v>
      </c>
      <c r="AD83" s="411">
        <f>HLOOKUP(AD8,'Investment Appraisal (3)'!19:22,4,FALSE)</f>
        <v>0</v>
      </c>
      <c r="AE83" s="411">
        <f>HLOOKUP(AE8,'Investment Appraisal (3)'!19:22,4,FALSE)</f>
        <v>0</v>
      </c>
      <c r="AF83" s="411">
        <f>HLOOKUP(AF8,'Investment Appraisal (3)'!19:22,4,FALSE)</f>
        <v>0</v>
      </c>
      <c r="AG83" s="411">
        <f>HLOOKUP(AG8,'Investment Appraisal (3)'!19:22,4,FALSE)</f>
        <v>0</v>
      </c>
      <c r="AH83" s="411">
        <f>HLOOKUP(AH8,'Investment Appraisal (3)'!19:22,4,FALSE)</f>
        <v>0</v>
      </c>
      <c r="AI83" s="411">
        <f>HLOOKUP(AI8,'Investment Appraisal (3)'!19:22,4,FALSE)</f>
        <v>0</v>
      </c>
      <c r="AJ83" s="411">
        <f>HLOOKUP(AJ8,'Investment Appraisal (3)'!19:22,4,FALSE)</f>
        <v>0</v>
      </c>
      <c r="AK83" s="411">
        <f>HLOOKUP(AK8,'Investment Appraisal (3)'!19:22,4,FALSE)</f>
        <v>0</v>
      </c>
      <c r="AL83" s="411">
        <f>HLOOKUP(AL8,'Investment Appraisal (3)'!19:22,4,FALSE)</f>
        <v>0</v>
      </c>
      <c r="AM83" s="411">
        <f>HLOOKUP(AM8,'Investment Appraisal (3)'!19:22,4,FALSE)</f>
        <v>0</v>
      </c>
      <c r="AN83" s="411">
        <f>HLOOKUP(AN8,'Investment Appraisal (3)'!19:22,4,FALSE)</f>
        <v>0</v>
      </c>
      <c r="AO83" s="411">
        <f>HLOOKUP(AO8,'Investment Appraisal (3)'!19:22,4,FALSE)</f>
        <v>0</v>
      </c>
      <c r="AP83" s="411">
        <f>HLOOKUP(AP8,'Investment Appraisal (3)'!19:22,4,FALSE)</f>
        <v>0</v>
      </c>
      <c r="AQ83" s="411">
        <f>HLOOKUP(AQ8,'Investment Appraisal (3)'!19:22,4,FALSE)</f>
        <v>0</v>
      </c>
      <c r="AR83" s="411">
        <f>HLOOKUP(AR8,'Investment Appraisal (3)'!19:22,4,FALSE)</f>
        <v>0</v>
      </c>
      <c r="AS83" s="411">
        <f>HLOOKUP(AS8,'Investment Appraisal (3)'!19:22,4,FALSE)</f>
        <v>0</v>
      </c>
      <c r="AT83" s="411">
        <f>HLOOKUP(AT8,'Investment Appraisal (3)'!19:22,4,FALSE)</f>
        <v>0</v>
      </c>
      <c r="AU83" s="411">
        <f>HLOOKUP(AU8,'Investment Appraisal (3)'!19:22,4,FALSE)</f>
        <v>0</v>
      </c>
      <c r="AV83" s="411">
        <f>HLOOKUP(AV8,'Investment Appraisal (3)'!19:22,4,FALSE)</f>
        <v>0</v>
      </c>
      <c r="AW83" s="411">
        <f>HLOOKUP(AW8,'Investment Appraisal (3)'!19:22,4,FALSE)</f>
        <v>0</v>
      </c>
      <c r="AX83" s="411">
        <f>HLOOKUP(AX8,'Investment Appraisal (3)'!19:22,4,FALSE)</f>
        <v>0</v>
      </c>
      <c r="AY83" s="411">
        <f>HLOOKUP(AY8,'Investment Appraisal (3)'!19:22,4,FALSE)</f>
        <v>0</v>
      </c>
      <c r="AZ83" s="411">
        <f>HLOOKUP(AZ8,'Investment Appraisal (3)'!19:22,4,FALSE)</f>
        <v>0</v>
      </c>
      <c r="BA83" s="411">
        <f>HLOOKUP(BA8,'Investment Appraisal (3)'!19:22,4,FALSE)</f>
        <v>0</v>
      </c>
      <c r="BB83" s="411" t="e">
        <f>HLOOKUP(BB8,'Investment Appraisal (3)'!19:22,4,FALSE)</f>
        <v>#REF!</v>
      </c>
      <c r="BC83" s="411" t="e">
        <f>HLOOKUP(BC8,'Investment Appraisal (3)'!19:22,4,FALSE)</f>
        <v>#N/A</v>
      </c>
      <c r="BD83" s="411" t="e">
        <f>HLOOKUP(BD8,'Investment Appraisal (3)'!19:22,4,FALSE)</f>
        <v>#N/A</v>
      </c>
      <c r="BE83" s="411" t="e">
        <f>HLOOKUP(BE8,'Investment Appraisal (3)'!19:22,4,FALSE)</f>
        <v>#N/A</v>
      </c>
      <c r="BF83" s="411" t="e">
        <f>HLOOKUP(BF8,'Investment Appraisal (3)'!19:22,4,FALSE)</f>
        <v>#N/A</v>
      </c>
      <c r="BG83" s="411" t="e">
        <f>HLOOKUP(BG8,'Investment Appraisal (3)'!19:22,4,FALSE)</f>
        <v>#N/A</v>
      </c>
      <c r="BH83" s="411" t="e">
        <f>HLOOKUP(BH8,'Investment Appraisal (3)'!19:22,4,FALSE)</f>
        <v>#N/A</v>
      </c>
      <c r="BI83" s="411" t="e">
        <f>HLOOKUP(BI8,'Investment Appraisal (3)'!19:22,4,FALSE)</f>
        <v>#N/A</v>
      </c>
      <c r="BJ83" s="411" t="e">
        <f>HLOOKUP(BJ8,'Investment Appraisal (3)'!19:22,4,FALSE)</f>
        <v>#N/A</v>
      </c>
      <c r="BK83" s="412" t="e">
        <f>HLOOKUP(BK8,'Investment Appraisal (3)'!19:22,4,FALSE)</f>
        <v>#N/A</v>
      </c>
    </row>
    <row r="84" spans="2:63" s="398" customFormat="1">
      <c r="B84" s="413"/>
      <c r="D84" s="400"/>
      <c r="E84" s="400"/>
      <c r="F84" s="400"/>
      <c r="G84" s="400"/>
      <c r="H84" s="400"/>
      <c r="I84" s="400"/>
      <c r="J84" s="400"/>
      <c r="K84" s="400"/>
      <c r="L84" s="400"/>
      <c r="M84" s="400"/>
      <c r="N84" s="400"/>
      <c r="O84" s="400"/>
      <c r="P84" s="400"/>
      <c r="Q84" s="400"/>
      <c r="R84" s="400"/>
      <c r="S84" s="400"/>
      <c r="T84" s="400"/>
      <c r="U84" s="400"/>
      <c r="V84" s="400"/>
      <c r="W84" s="400"/>
      <c r="X84" s="400"/>
      <c r="Y84" s="400"/>
      <c r="Z84" s="400"/>
      <c r="AA84" s="400"/>
      <c r="AB84" s="400"/>
      <c r="AC84" s="400"/>
      <c r="AD84" s="400"/>
      <c r="AE84" s="400"/>
      <c r="AF84" s="400"/>
      <c r="AG84" s="400"/>
      <c r="AH84" s="400"/>
      <c r="AI84" s="400"/>
      <c r="AJ84" s="400"/>
      <c r="AK84" s="400"/>
      <c r="AL84" s="400"/>
      <c r="AM84" s="400"/>
      <c r="AN84" s="400"/>
      <c r="AO84" s="400"/>
      <c r="AP84" s="400"/>
      <c r="AQ84" s="400"/>
      <c r="AR84" s="400"/>
      <c r="AS84" s="400"/>
      <c r="AT84" s="400"/>
      <c r="AU84" s="400"/>
      <c r="AV84" s="400"/>
      <c r="AW84" s="400"/>
      <c r="AX84" s="400"/>
      <c r="AY84" s="400"/>
      <c r="AZ84" s="400"/>
      <c r="BA84" s="400"/>
      <c r="BB84" s="400"/>
      <c r="BC84" s="400"/>
      <c r="BD84" s="400"/>
      <c r="BE84" s="400"/>
      <c r="BF84" s="400"/>
      <c r="BG84" s="400"/>
      <c r="BH84" s="400"/>
      <c r="BI84" s="400"/>
      <c r="BJ84" s="400"/>
      <c r="BK84" s="400"/>
    </row>
    <row r="85" spans="2:63" s="398" customFormat="1">
      <c r="B85" s="413"/>
      <c r="D85" s="400"/>
      <c r="E85" s="400"/>
      <c r="F85" s="400"/>
      <c r="G85" s="400"/>
      <c r="H85" s="400"/>
      <c r="I85" s="400"/>
      <c r="J85" s="400"/>
      <c r="K85" s="400"/>
      <c r="L85" s="400"/>
      <c r="M85" s="400"/>
      <c r="N85" s="400"/>
      <c r="O85" s="400"/>
      <c r="P85" s="400"/>
      <c r="Q85" s="400"/>
      <c r="R85" s="400"/>
      <c r="S85" s="400"/>
      <c r="T85" s="400"/>
      <c r="U85" s="400"/>
      <c r="V85" s="400"/>
      <c r="W85" s="400"/>
      <c r="X85" s="400"/>
      <c r="Y85" s="400"/>
      <c r="Z85" s="400"/>
      <c r="AA85" s="400"/>
      <c r="AB85" s="400"/>
      <c r="AC85" s="400"/>
      <c r="AD85" s="400"/>
      <c r="AE85" s="400"/>
      <c r="AF85" s="400"/>
      <c r="AG85" s="400"/>
      <c r="AH85" s="400"/>
      <c r="AI85" s="400"/>
      <c r="AJ85" s="400"/>
      <c r="AK85" s="400"/>
      <c r="AL85" s="400"/>
      <c r="AM85" s="400"/>
      <c r="AN85" s="400"/>
      <c r="AO85" s="400"/>
      <c r="AP85" s="400"/>
      <c r="AQ85" s="400"/>
      <c r="AR85" s="400"/>
      <c r="AS85" s="400"/>
      <c r="AT85" s="400"/>
      <c r="AU85" s="400"/>
      <c r="AV85" s="400"/>
      <c r="AW85" s="400"/>
      <c r="AX85" s="400"/>
      <c r="AY85" s="400"/>
      <c r="AZ85" s="400"/>
      <c r="BA85" s="400"/>
      <c r="BB85" s="400"/>
      <c r="BC85" s="400"/>
      <c r="BD85" s="400"/>
      <c r="BE85" s="400"/>
      <c r="BF85" s="400"/>
      <c r="BG85" s="400"/>
      <c r="BH85" s="400"/>
      <c r="BI85" s="400"/>
      <c r="BJ85" s="400"/>
      <c r="BK85" s="400"/>
    </row>
    <row r="86" spans="2:63" s="382" customFormat="1"/>
    <row r="87" spans="2:63" s="382" customFormat="1" ht="30" customHeight="1">
      <c r="B87" s="414" t="s">
        <v>331</v>
      </c>
      <c r="D87" s="394"/>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c r="AG87" s="395"/>
      <c r="AH87" s="395"/>
      <c r="AI87" s="395"/>
      <c r="AJ87" s="395"/>
      <c r="AK87" s="395"/>
      <c r="AL87" s="395"/>
      <c r="AM87" s="395"/>
      <c r="AN87" s="395"/>
      <c r="AO87" s="395"/>
      <c r="AP87" s="395"/>
      <c r="AQ87" s="395"/>
      <c r="AR87" s="395"/>
      <c r="AS87" s="395"/>
      <c r="AT87" s="395"/>
      <c r="AU87" s="395"/>
      <c r="AV87" s="395"/>
      <c r="AW87" s="395"/>
      <c r="AX87" s="395"/>
      <c r="AY87" s="395"/>
      <c r="AZ87" s="395"/>
      <c r="BA87" s="395"/>
      <c r="BB87" s="395"/>
      <c r="BC87" s="395"/>
      <c r="BD87" s="395"/>
      <c r="BE87" s="395"/>
      <c r="BF87" s="395"/>
      <c r="BG87" s="395"/>
      <c r="BH87" s="395"/>
      <c r="BI87" s="395"/>
      <c r="BJ87" s="395"/>
      <c r="BK87" s="396"/>
    </row>
    <row r="88" spans="2:63" s="382" customFormat="1">
      <c r="B88" s="386" t="s">
        <v>221</v>
      </c>
      <c r="D88" s="383" t="e">
        <f>D38+D44-D30+D27-D23-D22+D45</f>
        <v>#REF!</v>
      </c>
      <c r="E88" s="384" t="e">
        <f>$D$88*HLOOKUP(E8,'Inflation Index'!10:21,12,FALSE)</f>
        <v>#REF!</v>
      </c>
      <c r="F88" s="384" t="e">
        <f>$D$88*HLOOKUP(F8,'Inflation Index'!10:21,12,FALSE)</f>
        <v>#REF!</v>
      </c>
      <c r="G88" s="384" t="e">
        <f>$D$88*HLOOKUP(G8,'Inflation Index'!10:21,12,FALSE)</f>
        <v>#REF!</v>
      </c>
      <c r="H88" s="384" t="e">
        <f>$D$88*HLOOKUP(H8,'Inflation Index'!10:21,12,FALSE)</f>
        <v>#REF!</v>
      </c>
      <c r="I88" s="384" t="e">
        <f>$D$88*HLOOKUP(I8,'Inflation Index'!10:21,12,FALSE)</f>
        <v>#REF!</v>
      </c>
      <c r="J88" s="384" t="e">
        <f>$D$88*HLOOKUP(J8,'Inflation Index'!10:21,12,FALSE)</f>
        <v>#REF!</v>
      </c>
      <c r="K88" s="384" t="e">
        <f>$D$88*HLOOKUP(K8,'Inflation Index'!10:21,12,FALSE)</f>
        <v>#REF!</v>
      </c>
      <c r="L88" s="384" t="e">
        <f>$D$88*HLOOKUP(L8,'Inflation Index'!10:21,12,FALSE)</f>
        <v>#REF!</v>
      </c>
      <c r="M88" s="384" t="e">
        <f>$D$88*HLOOKUP(M8,'Inflation Index'!10:21,12,FALSE)</f>
        <v>#REF!</v>
      </c>
      <c r="N88" s="384" t="e">
        <f>$D$88*HLOOKUP(N8,'Inflation Index'!10:21,12,FALSE)</f>
        <v>#REF!</v>
      </c>
      <c r="O88" s="384" t="e">
        <f>$D$88*HLOOKUP(O8,'Inflation Index'!10:21,12,FALSE)</f>
        <v>#REF!</v>
      </c>
      <c r="P88" s="384" t="e">
        <f>$D$88*HLOOKUP(P8,'Inflation Index'!10:21,12,FALSE)</f>
        <v>#REF!</v>
      </c>
      <c r="Q88" s="384" t="e">
        <f>$D$88*HLOOKUP(Q8,'Inflation Index'!10:21,12,FALSE)</f>
        <v>#REF!</v>
      </c>
      <c r="R88" s="384" t="e">
        <f>$D$88*HLOOKUP(R8,'Inflation Index'!10:21,12,FALSE)</f>
        <v>#REF!</v>
      </c>
      <c r="S88" s="384" t="e">
        <f>$D$88*HLOOKUP(S8,'Inflation Index'!10:21,12,FALSE)</f>
        <v>#REF!</v>
      </c>
      <c r="T88" s="384" t="e">
        <f>$D$88*HLOOKUP(T8,'Inflation Index'!10:21,12,FALSE)</f>
        <v>#REF!</v>
      </c>
      <c r="U88" s="384" t="e">
        <f>$D$88*HLOOKUP(U8,'Inflation Index'!10:21,12,FALSE)</f>
        <v>#REF!</v>
      </c>
      <c r="V88" s="384" t="e">
        <f>$D$88*HLOOKUP(V8,'Inflation Index'!10:21,12,FALSE)</f>
        <v>#REF!</v>
      </c>
      <c r="W88" s="384" t="e">
        <f>$D$88*HLOOKUP(W8,'Inflation Index'!10:21,12,FALSE)</f>
        <v>#REF!</v>
      </c>
      <c r="X88" s="384" t="e">
        <f>$D$88*HLOOKUP(X8,'Inflation Index'!10:21,12,FALSE)</f>
        <v>#REF!</v>
      </c>
      <c r="Y88" s="384" t="e">
        <f>$D$88*HLOOKUP(Y8,'Inflation Index'!10:21,12,FALSE)</f>
        <v>#REF!</v>
      </c>
      <c r="Z88" s="384" t="e">
        <f>$D$88*HLOOKUP(Z8,'Inflation Index'!10:21,12,FALSE)</f>
        <v>#REF!</v>
      </c>
      <c r="AA88" s="384" t="e">
        <f>$D$88*HLOOKUP(AA8,'Inflation Index'!10:21,12,FALSE)</f>
        <v>#REF!</v>
      </c>
      <c r="AB88" s="384" t="e">
        <f>$D$88*HLOOKUP(AB8,'Inflation Index'!10:21,12,FALSE)</f>
        <v>#REF!</v>
      </c>
      <c r="AC88" s="384" t="e">
        <f>$D$88*HLOOKUP(AC8,'Inflation Index'!10:21,12,FALSE)</f>
        <v>#REF!</v>
      </c>
      <c r="AD88" s="384" t="e">
        <f>$D$88*HLOOKUP(AD8,'Inflation Index'!10:21,12,FALSE)</f>
        <v>#REF!</v>
      </c>
      <c r="AE88" s="384" t="e">
        <f>$D$88*HLOOKUP(AE8,'Inflation Index'!10:21,12,FALSE)</f>
        <v>#REF!</v>
      </c>
      <c r="AF88" s="384" t="e">
        <f>$D$88*HLOOKUP(AF8,'Inflation Index'!10:21,12,FALSE)</f>
        <v>#REF!</v>
      </c>
      <c r="AG88" s="384" t="e">
        <f>$D$88*HLOOKUP(AG8,'Inflation Index'!10:21,12,FALSE)</f>
        <v>#REF!</v>
      </c>
      <c r="AH88" s="384" t="e">
        <f>$D$88*HLOOKUP(AH8,'Inflation Index'!10:21,12,FALSE)</f>
        <v>#REF!</v>
      </c>
      <c r="AI88" s="384" t="e">
        <f>$D$88*HLOOKUP(AI8,'Inflation Index'!10:21,12,FALSE)</f>
        <v>#REF!</v>
      </c>
      <c r="AJ88" s="384" t="e">
        <f>$D$88*HLOOKUP(AJ8,'Inflation Index'!10:21,12,FALSE)</f>
        <v>#REF!</v>
      </c>
      <c r="AK88" s="384" t="e">
        <f>$D$88*HLOOKUP(AK8,'Inflation Index'!10:21,12,FALSE)</f>
        <v>#REF!</v>
      </c>
      <c r="AL88" s="384" t="e">
        <f>$D$88*HLOOKUP(AL8,'Inflation Index'!10:21,12,FALSE)</f>
        <v>#REF!</v>
      </c>
      <c r="AM88" s="384" t="e">
        <f>$D$88*HLOOKUP(AM8,'Inflation Index'!10:21,12,FALSE)</f>
        <v>#REF!</v>
      </c>
      <c r="AN88" s="384" t="e">
        <f>$D$88*HLOOKUP(AN8,'Inflation Index'!10:21,12,FALSE)</f>
        <v>#REF!</v>
      </c>
      <c r="AO88" s="384" t="e">
        <f>$D$88*HLOOKUP(AO8,'Inflation Index'!10:21,12,FALSE)</f>
        <v>#REF!</v>
      </c>
      <c r="AP88" s="384" t="e">
        <f>$D$88*HLOOKUP(AP8,'Inflation Index'!10:21,12,FALSE)</f>
        <v>#REF!</v>
      </c>
      <c r="AQ88" s="384" t="e">
        <f>$D$88*HLOOKUP(AQ8,'Inflation Index'!10:21,12,FALSE)</f>
        <v>#REF!</v>
      </c>
      <c r="AR88" s="384" t="e">
        <f>$D$88*HLOOKUP(AR8,'Inflation Index'!10:21,12,FALSE)</f>
        <v>#REF!</v>
      </c>
      <c r="AS88" s="384" t="e">
        <f>$D$88*HLOOKUP(AS8,'Inflation Index'!10:21,12,FALSE)</f>
        <v>#REF!</v>
      </c>
      <c r="AT88" s="384" t="e">
        <f>$D$88*HLOOKUP(AT8,'Inflation Index'!10:21,12,FALSE)</f>
        <v>#REF!</v>
      </c>
      <c r="AU88" s="384" t="e">
        <f>$D$88*HLOOKUP(AU8,'Inflation Index'!10:21,12,FALSE)</f>
        <v>#REF!</v>
      </c>
      <c r="AV88" s="384" t="e">
        <f>$D$88*HLOOKUP(AV8,'Inflation Index'!10:21,12,FALSE)</f>
        <v>#REF!</v>
      </c>
      <c r="AW88" s="384" t="e">
        <f>$D$88*HLOOKUP(AW8,'Inflation Index'!10:21,12,FALSE)</f>
        <v>#REF!</v>
      </c>
      <c r="AX88" s="384" t="e">
        <f>$D$88*HLOOKUP(AX8,'Inflation Index'!10:21,12,FALSE)</f>
        <v>#REF!</v>
      </c>
      <c r="AY88" s="384" t="e">
        <f>$D$88*HLOOKUP(AY8,'Inflation Index'!10:21,12,FALSE)</f>
        <v>#REF!</v>
      </c>
      <c r="AZ88" s="384" t="e">
        <f>$D$88*HLOOKUP(AZ8,'Inflation Index'!10:21,12,FALSE)</f>
        <v>#REF!</v>
      </c>
      <c r="BA88" s="384" t="e">
        <f>$D$88*HLOOKUP(BA8,'Inflation Index'!10:21,12,FALSE)</f>
        <v>#REF!</v>
      </c>
      <c r="BB88" s="384" t="e">
        <f>$D$88*HLOOKUP(BB8,'Inflation Index'!10:21,12,FALSE)</f>
        <v>#REF!</v>
      </c>
      <c r="BC88" s="384" t="e">
        <f>$D$88*HLOOKUP(BC8,'Inflation Index'!10:21,12,FALSE)</f>
        <v>#REF!</v>
      </c>
      <c r="BD88" s="384" t="e">
        <f>$D$88*HLOOKUP(BD8,'Inflation Index'!10:21,12,FALSE)</f>
        <v>#REF!</v>
      </c>
      <c r="BE88" s="384" t="e">
        <f>$D$88*HLOOKUP(BE8,'Inflation Index'!10:21,12,FALSE)</f>
        <v>#REF!</v>
      </c>
      <c r="BF88" s="384" t="e">
        <f>$D$88*HLOOKUP(BF8,'Inflation Index'!10:21,12,FALSE)</f>
        <v>#REF!</v>
      </c>
      <c r="BG88" s="384" t="e">
        <f>$D$88*HLOOKUP(BG8,'Inflation Index'!10:21,12,FALSE)</f>
        <v>#REF!</v>
      </c>
      <c r="BH88" s="384" t="e">
        <f>$D$88*HLOOKUP(BH8,'Inflation Index'!10:21,12,FALSE)</f>
        <v>#REF!</v>
      </c>
      <c r="BI88" s="384" t="e">
        <f>$D$88*HLOOKUP(BI8,'Inflation Index'!10:21,12,FALSE)</f>
        <v>#REF!</v>
      </c>
      <c r="BJ88" s="384" t="e">
        <f>$D$88*HLOOKUP(BJ8,'Inflation Index'!10:21,12,FALSE)</f>
        <v>#REF!</v>
      </c>
      <c r="BK88" s="385" t="e">
        <f>$D$88*HLOOKUP(BK8,'Inflation Index'!10:21,12,FALSE)</f>
        <v>#REF!</v>
      </c>
    </row>
    <row r="89" spans="2:63" s="382" customFormat="1">
      <c r="B89" s="386" t="s">
        <v>222</v>
      </c>
      <c r="D89" s="383">
        <f>D23</f>
        <v>-1657.1</v>
      </c>
      <c r="E89" s="384">
        <f>$D$89*HLOOKUP(E8,'Inflation Index'!$20:$25,3,FALSE)</f>
        <v>-1758.0173899999998</v>
      </c>
      <c r="F89" s="384">
        <f>$D$89*HLOOKUP(F8,'Inflation Index'!$20:$25,3,FALSE)</f>
        <v>-1810.7579116999998</v>
      </c>
      <c r="G89" s="384">
        <f>$D$89*HLOOKUP(G8,'Inflation Index'!$20:$25,3,FALSE)</f>
        <v>-1865.0806490509997</v>
      </c>
      <c r="H89" s="384">
        <f>$D$89*HLOOKUP(H8,'Inflation Index'!$20:$25,3,FALSE)</f>
        <v>-1921.0330685225299</v>
      </c>
      <c r="I89" s="384">
        <f>$D$89*HLOOKUP(I8,'Inflation Index'!$20:$25,3,FALSE)</f>
        <v>-1978.6640605782061</v>
      </c>
      <c r="J89" s="384">
        <f>$D$89*HLOOKUP(J8,'Inflation Index'!$20:$25,3,FALSE)</f>
        <v>-2038.0239823955519</v>
      </c>
      <c r="K89" s="384">
        <f>$D$89*HLOOKUP(K8,'Inflation Index'!$20:$25,3,FALSE)</f>
        <v>-2099.1647018674184</v>
      </c>
      <c r="L89" s="384">
        <f>$D$89*HLOOKUP(L8,'Inflation Index'!$20:$25,3,FALSE)</f>
        <v>-2162.1396429234414</v>
      </c>
      <c r="M89" s="384">
        <f>$D$89*HLOOKUP(M8,'Inflation Index'!$20:$25,3,FALSE)</f>
        <v>-2227.003832211145</v>
      </c>
      <c r="N89" s="384">
        <f>$D$89*HLOOKUP(N8,'Inflation Index'!$20:$25,3,FALSE)</f>
        <v>-2293.8139471774793</v>
      </c>
      <c r="O89" s="384">
        <f>$D$89*HLOOKUP(O8,'Inflation Index'!$20:$25,3,FALSE)</f>
        <v>-2362.6283655928037</v>
      </c>
      <c r="P89" s="384">
        <f>$D$89*HLOOKUP(P8,'Inflation Index'!$20:$25,3,FALSE)</f>
        <v>-2433.5072165605875</v>
      </c>
      <c r="Q89" s="384">
        <f>$D$89*HLOOKUP(Q8,'Inflation Index'!$20:$25,3,FALSE)</f>
        <v>-2506.5124330574054</v>
      </c>
      <c r="R89" s="384">
        <f>$D$89*HLOOKUP(R8,'Inflation Index'!$20:$25,3,FALSE)</f>
        <v>-2581.7078060491272</v>
      </c>
      <c r="S89" s="384">
        <f>$D$89*HLOOKUP(S8,'Inflation Index'!$20:$25,3,FALSE)</f>
        <v>-2659.159040230601</v>
      </c>
      <c r="T89" s="384">
        <f>$D$89*HLOOKUP(T8,'Inflation Index'!$20:$25,3,FALSE)</f>
        <v>-2738.9338114375191</v>
      </c>
      <c r="U89" s="384">
        <f>$D$89*HLOOKUP(U8,'Inflation Index'!$20:$25,3,FALSE)</f>
        <v>-2821.101825780645</v>
      </c>
      <c r="V89" s="384">
        <f>$D$89*HLOOKUP(V8,'Inflation Index'!$20:$25,3,FALSE)</f>
        <v>-2905.7348805540641</v>
      </c>
      <c r="W89" s="384">
        <f>$D$89*HLOOKUP(W8,'Inflation Index'!$20:$25,3,FALSE)</f>
        <v>-2992.9069269706861</v>
      </c>
      <c r="X89" s="384">
        <f>$D$89*HLOOKUP(X8,'Inflation Index'!$20:$25,3,FALSE)</f>
        <v>-3082.6941347798065</v>
      </c>
      <c r="Y89" s="384">
        <f>$D$89*HLOOKUP(Y8,'Inflation Index'!$20:$25,3,FALSE)</f>
        <v>-3175.1749588232005</v>
      </c>
      <c r="Z89" s="384">
        <f>$D$89*HLOOKUP(Z8,'Inflation Index'!$20:$25,3,FALSE)</f>
        <v>-3270.4302075878973</v>
      </c>
      <c r="AA89" s="384">
        <f>$D$89*HLOOKUP(AA8,'Inflation Index'!$20:$25,3,FALSE)</f>
        <v>-3368.5431138155341</v>
      </c>
      <c r="AB89" s="384">
        <f>$D$89*HLOOKUP(AB8,'Inflation Index'!$20:$25,3,FALSE)</f>
        <v>-3469.5994072299995</v>
      </c>
      <c r="AC89" s="384">
        <f>$D$89*HLOOKUP(AC8,'Inflation Index'!$20:$25,3,FALSE)</f>
        <v>-3573.6873894469004</v>
      </c>
      <c r="AD89" s="384">
        <f>$D$89*HLOOKUP(AD8,'Inflation Index'!$20:$25,3,FALSE)</f>
        <v>-3680.8980111303076</v>
      </c>
      <c r="AE89" s="384">
        <f>$D$89*HLOOKUP(AE8,'Inflation Index'!$20:$25,3,FALSE)</f>
        <v>-3791.3249514642166</v>
      </c>
      <c r="AF89" s="384">
        <f>$D$89*HLOOKUP(AF8,'Inflation Index'!$20:$25,3,FALSE)</f>
        <v>-3905.0647000081435</v>
      </c>
      <c r="AG89" s="384">
        <f>$D$89*HLOOKUP(AG8,'Inflation Index'!$20:$25,3,FALSE)</f>
        <v>-4022.2166410083873</v>
      </c>
      <c r="AH89" s="384">
        <f>$D$89*HLOOKUP(AH8,'Inflation Index'!$20:$25,3,FALSE)</f>
        <v>-4142.8831402386386</v>
      </c>
      <c r="AI89" s="384">
        <f>$D$89*HLOOKUP(AI8,'Inflation Index'!$20:$25,3,FALSE)</f>
        <v>-4267.1696344457987</v>
      </c>
      <c r="AJ89" s="384">
        <f>$D$89*HLOOKUP(AJ8,'Inflation Index'!$20:$25,3,FALSE)</f>
        <v>-4395.184723479173</v>
      </c>
      <c r="AK89" s="384">
        <f>$D$89*HLOOKUP(AK8,'Inflation Index'!$20:$25,3,FALSE)</f>
        <v>-4527.0402651835475</v>
      </c>
      <c r="AL89" s="384">
        <f>$D$89*HLOOKUP(AL8,'Inflation Index'!$20:$25,3,FALSE)</f>
        <v>-4662.8514731390542</v>
      </c>
      <c r="AM89" s="384">
        <f>$D$89*HLOOKUP(AM8,'Inflation Index'!$20:$25,3,FALSE)</f>
        <v>-4802.7370173332265</v>
      </c>
      <c r="AN89" s="384">
        <f>$D$89*HLOOKUP(AN8,'Inflation Index'!$20:$25,3,FALSE)</f>
        <v>-4946.8191278532231</v>
      </c>
      <c r="AO89" s="384">
        <f>$D$89*HLOOKUP(AO8,'Inflation Index'!$20:$25,3,FALSE)</f>
        <v>-5095.2237016888203</v>
      </c>
      <c r="AP89" s="384">
        <f>$D$89*HLOOKUP(AP8,'Inflation Index'!$20:$25,3,FALSE)</f>
        <v>-5248.0804127394849</v>
      </c>
      <c r="AQ89" s="384">
        <f>$D$89*HLOOKUP(AQ8,'Inflation Index'!$20:$25,3,FALSE)</f>
        <v>-5405.5228251216695</v>
      </c>
      <c r="AR89" s="384">
        <f>$D$89*HLOOKUP(AR8,'Inflation Index'!$20:$25,3,FALSE)</f>
        <v>-5567.6885098753191</v>
      </c>
      <c r="AS89" s="384">
        <f>$D$89*HLOOKUP(AS8,'Inflation Index'!$20:$25,3,FALSE)</f>
        <v>-5734.7191651715793</v>
      </c>
      <c r="AT89" s="384">
        <f>$D$89*HLOOKUP(AT8,'Inflation Index'!$20:$25,3,FALSE)</f>
        <v>-5906.7607401267269</v>
      </c>
      <c r="AU89" s="384">
        <f>$D$89*HLOOKUP(AU8,'Inflation Index'!$20:$25,3,FALSE)</f>
        <v>-6083.9635623305285</v>
      </c>
      <c r="AV89" s="384">
        <f>$D$89*HLOOKUP(AV8,'Inflation Index'!$20:$25,3,FALSE)</f>
        <v>-6266.4824692004449</v>
      </c>
      <c r="AW89" s="384">
        <f>$D$89*HLOOKUP(AW8,'Inflation Index'!$20:$25,3,FALSE)</f>
        <v>-6454.4769432764579</v>
      </c>
      <c r="AX89" s="384">
        <f>$D$89*HLOOKUP(AX8,'Inflation Index'!$20:$25,3,FALSE)</f>
        <v>-6648.1112515747518</v>
      </c>
      <c r="AY89" s="384">
        <f>$D$89*HLOOKUP(AY8,'Inflation Index'!$20:$25,3,FALSE)</f>
        <v>-6847.5545891219945</v>
      </c>
      <c r="AZ89" s="384">
        <f>$D$89*HLOOKUP(AZ8,'Inflation Index'!$20:$25,3,FALSE)</f>
        <v>-7052.9812267956549</v>
      </c>
      <c r="BA89" s="384">
        <f>$D$89*HLOOKUP(BA8,'Inflation Index'!$20:$25,3,FALSE)</f>
        <v>-7264.5706635995257</v>
      </c>
      <c r="BB89" s="384">
        <f>$D$89*HLOOKUP(BB8,'Inflation Index'!$20:$25,3,FALSE)</f>
        <v>-7482.5077835075108</v>
      </c>
      <c r="BC89" s="384">
        <f>$D$89*HLOOKUP(BC8,'Inflation Index'!$20:$25,3,FALSE)</f>
        <v>-7706.9830170127361</v>
      </c>
      <c r="BD89" s="384">
        <f>$D$89*HLOOKUP(BD8,'Inflation Index'!$20:$25,3,FALSE)</f>
        <v>-7938.1925075231193</v>
      </c>
      <c r="BE89" s="384">
        <f>$D$89*HLOOKUP(BE8,'Inflation Index'!$20:$25,3,FALSE)</f>
        <v>-8176.3382827488131</v>
      </c>
      <c r="BF89" s="384">
        <f>$D$89*HLOOKUP(BF8,'Inflation Index'!$20:$25,3,FALSE)</f>
        <v>-8421.6284312312782</v>
      </c>
      <c r="BG89" s="384">
        <f>$D$89*HLOOKUP(BG8,'Inflation Index'!$20:$25,3,FALSE)</f>
        <v>-8674.2772841682163</v>
      </c>
      <c r="BH89" s="384">
        <f>$D$89*HLOOKUP(BH8,'Inflation Index'!$20:$25,3,FALSE)</f>
        <v>-8934.5056026932634</v>
      </c>
      <c r="BI89" s="384">
        <f>$D$89*HLOOKUP(BI8,'Inflation Index'!$20:$25,3,FALSE)</f>
        <v>-9202.5407707740615</v>
      </c>
      <c r="BJ89" s="384">
        <f>$D$89*HLOOKUP(BJ8,'Inflation Index'!$20:$25,3,FALSE)</f>
        <v>-9478.6169938972835</v>
      </c>
      <c r="BK89" s="385">
        <f>$D$89*HLOOKUP(BK8,'Inflation Index'!$20:$25,3,FALSE)</f>
        <v>-9762.9755037142004</v>
      </c>
    </row>
    <row r="90" spans="2:63" s="382" customFormat="1">
      <c r="B90" s="386" t="s">
        <v>143</v>
      </c>
      <c r="D90" s="383">
        <f>D30</f>
        <v>370.97271155555552</v>
      </c>
      <c r="E90" s="384">
        <f>$D$90*HLOOKUP(E8,'Inflation Index'!$20:$25,6,FALSE)</f>
        <v>389.75320507805543</v>
      </c>
      <c r="F90" s="384">
        <f>$D$90*HLOOKUP(F8,'Inflation Index'!$20:$25,6,FALSE)</f>
        <v>399.4970352050068</v>
      </c>
      <c r="G90" s="384">
        <f>$D$90*HLOOKUP(G8,'Inflation Index'!$20:$25,6,FALSE)</f>
        <v>409.4844610851319</v>
      </c>
      <c r="H90" s="384">
        <f>$D$90*HLOOKUP(H8,'Inflation Index'!$20:$25,6,FALSE)</f>
        <v>419.72157261226016</v>
      </c>
      <c r="I90" s="384">
        <f>$D$90*HLOOKUP(I8,'Inflation Index'!$20:$25,6,FALSE)</f>
        <v>430.21461192756664</v>
      </c>
      <c r="J90" s="384">
        <f>$D$90*HLOOKUP(J8,'Inflation Index'!$20:$25,6,FALSE)</f>
        <v>440.96997722575577</v>
      </c>
      <c r="K90" s="384">
        <f>$D$90*HLOOKUP(K8,'Inflation Index'!$20:$25,6,FALSE)</f>
        <v>451.99422665639963</v>
      </c>
      <c r="L90" s="384">
        <f>$D$90*HLOOKUP(L8,'Inflation Index'!$20:$25,6,FALSE)</f>
        <v>463.29408232280963</v>
      </c>
      <c r="M90" s="384">
        <f>$D$90*HLOOKUP(M8,'Inflation Index'!$20:$25,6,FALSE)</f>
        <v>474.87643438087969</v>
      </c>
      <c r="N90" s="384">
        <f>$D$90*HLOOKUP(N8,'Inflation Index'!$20:$25,6,FALSE)</f>
        <v>486.7483452404017</v>
      </c>
      <c r="O90" s="384">
        <f>$D$90*HLOOKUP(O8,'Inflation Index'!$20:$25,6,FALSE)</f>
        <v>498.91705387141167</v>
      </c>
      <c r="P90" s="384">
        <f>$D$90*HLOOKUP(P8,'Inflation Index'!$20:$25,6,FALSE)</f>
        <v>511.38998021819685</v>
      </c>
      <c r="Q90" s="384">
        <f>$D$90*HLOOKUP(Q8,'Inflation Index'!$20:$25,6,FALSE)</f>
        <v>524.17472972365181</v>
      </c>
      <c r="R90" s="384">
        <f>$D$90*HLOOKUP(R8,'Inflation Index'!$20:$25,6,FALSE)</f>
        <v>537.27909796674305</v>
      </c>
      <c r="S90" s="384">
        <f>$D$90*HLOOKUP(S8,'Inflation Index'!$20:$25,6,FALSE)</f>
        <v>550.71107541591164</v>
      </c>
      <c r="T90" s="384">
        <f>$D$90*HLOOKUP(T8,'Inflation Index'!$20:$25,6,FALSE)</f>
        <v>564.4788523013093</v>
      </c>
      <c r="U90" s="384">
        <f>$D$90*HLOOKUP(U8,'Inflation Index'!$20:$25,6,FALSE)</f>
        <v>578.59082360884202</v>
      </c>
      <c r="V90" s="384">
        <f>$D$90*HLOOKUP(V8,'Inflation Index'!$20:$25,6,FALSE)</f>
        <v>593.05559419906297</v>
      </c>
      <c r="W90" s="384">
        <f>$D$90*HLOOKUP(W8,'Inflation Index'!$20:$25,6,FALSE)</f>
        <v>607.88198405403955</v>
      </c>
      <c r="X90" s="384">
        <f>$D$90*HLOOKUP(X8,'Inflation Index'!$20:$25,6,FALSE)</f>
        <v>623.0790336553905</v>
      </c>
      <c r="Y90" s="384">
        <f>$D$90*HLOOKUP(Y8,'Inflation Index'!$20:$25,6,FALSE)</f>
        <v>638.65600949677514</v>
      </c>
      <c r="Z90" s="384">
        <f>$D$90*HLOOKUP(Z8,'Inflation Index'!$20:$25,6,FALSE)</f>
        <v>654.62240973419443</v>
      </c>
      <c r="AA90" s="384">
        <f>$D$90*HLOOKUP(AA8,'Inflation Index'!$20:$25,6,FALSE)</f>
        <v>670.98796997754937</v>
      </c>
      <c r="AB90" s="384">
        <f>$D$90*HLOOKUP(AB8,'Inflation Index'!$20:$25,6,FALSE)</f>
        <v>687.76266922698801</v>
      </c>
      <c r="AC90" s="384">
        <f>$D$90*HLOOKUP(AC8,'Inflation Index'!$20:$25,6,FALSE)</f>
        <v>704.95673595766266</v>
      </c>
      <c r="AD90" s="384">
        <f>$D$90*HLOOKUP(AD8,'Inflation Index'!$20:$25,6,FALSE)</f>
        <v>722.5806543566041</v>
      </c>
      <c r="AE90" s="384">
        <f>$D$90*HLOOKUP(AE8,'Inflation Index'!$20:$25,6,FALSE)</f>
        <v>740.64517071551916</v>
      </c>
      <c r="AF90" s="384">
        <f>$D$90*HLOOKUP(AF8,'Inflation Index'!$20:$25,6,FALSE)</f>
        <v>759.16129998340705</v>
      </c>
      <c r="AG90" s="384">
        <f>$D$90*HLOOKUP(AG8,'Inflation Index'!$20:$25,6,FALSE)</f>
        <v>778.14033248299222</v>
      </c>
      <c r="AH90" s="384">
        <f>$D$90*HLOOKUP(AH8,'Inflation Index'!$20:$25,6,FALSE)</f>
        <v>797.59384079506697</v>
      </c>
      <c r="AI90" s="384">
        <f>$D$90*HLOOKUP(AI8,'Inflation Index'!$20:$25,6,FALSE)</f>
        <v>817.53368681494362</v>
      </c>
      <c r="AJ90" s="384">
        <f>$D$90*HLOOKUP(AJ8,'Inflation Index'!$20:$25,6,FALSE)</f>
        <v>837.97202898531702</v>
      </c>
      <c r="AK90" s="384">
        <f>$D$90*HLOOKUP(AK8,'Inflation Index'!$20:$25,6,FALSE)</f>
        <v>858.92132970994976</v>
      </c>
      <c r="AL90" s="384">
        <f>$D$90*HLOOKUP(AL8,'Inflation Index'!$20:$25,6,FALSE)</f>
        <v>880.39436295269843</v>
      </c>
      <c r="AM90" s="384">
        <f>$D$90*HLOOKUP(AM8,'Inflation Index'!$20:$25,6,FALSE)</f>
        <v>902.40422202651587</v>
      </c>
      <c r="AN90" s="384">
        <f>$D$90*HLOOKUP(AN8,'Inflation Index'!$20:$25,6,FALSE)</f>
        <v>924.96432757717866</v>
      </c>
      <c r="AO90" s="384">
        <f>$D$90*HLOOKUP(AO8,'Inflation Index'!$20:$25,6,FALSE)</f>
        <v>948.0884357666082</v>
      </c>
      <c r="AP90" s="384">
        <f>$D$90*HLOOKUP(AP8,'Inflation Index'!$20:$25,6,FALSE)</f>
        <v>971.79064666077329</v>
      </c>
      <c r="AQ90" s="384">
        <f>$D$90*HLOOKUP(AQ8,'Inflation Index'!$20:$25,6,FALSE)</f>
        <v>996.08541282729254</v>
      </c>
      <c r="AR90" s="384">
        <f>$D$90*HLOOKUP(AR8,'Inflation Index'!$20:$25,6,FALSE)</f>
        <v>1020.9875481479748</v>
      </c>
      <c r="AS90" s="384">
        <f>$D$90*HLOOKUP(AS8,'Inflation Index'!$20:$25,6,FALSE)</f>
        <v>1046.5122368516741</v>
      </c>
      <c r="AT90" s="384">
        <f>$D$90*HLOOKUP(AT8,'Inflation Index'!$20:$25,6,FALSE)</f>
        <v>1072.6750427729658</v>
      </c>
      <c r="AU90" s="384">
        <f>$D$90*HLOOKUP(AU8,'Inflation Index'!$20:$25,6,FALSE)</f>
        <v>1099.4919188422898</v>
      </c>
      <c r="AV90" s="384">
        <f>$D$90*HLOOKUP(AV8,'Inflation Index'!$20:$25,6,FALSE)</f>
        <v>1126.979216813347</v>
      </c>
      <c r="AW90" s="384">
        <f>$D$90*HLOOKUP(AW8,'Inflation Index'!$20:$25,6,FALSE)</f>
        <v>1155.1536972336805</v>
      </c>
      <c r="AX90" s="384">
        <f>$D$90*HLOOKUP(AX8,'Inflation Index'!$20:$25,6,FALSE)</f>
        <v>1184.0325396645223</v>
      </c>
      <c r="AY90" s="384">
        <f>$D$90*HLOOKUP(AY8,'Inflation Index'!$20:$25,6,FALSE)</f>
        <v>1213.6333531561352</v>
      </c>
      <c r="AZ90" s="384">
        <f>$D$90*HLOOKUP(AZ8,'Inflation Index'!$20:$25,6,FALSE)</f>
        <v>1243.9741869850386</v>
      </c>
      <c r="BA90" s="384">
        <f>$D$90*HLOOKUP(BA8,'Inflation Index'!$20:$25,6,FALSE)</f>
        <v>1275.0735416596647</v>
      </c>
      <c r="BB90" s="384">
        <f>$D$90*HLOOKUP(BB8,'Inflation Index'!$20:$25,6,FALSE)</f>
        <v>1306.9503802011561</v>
      </c>
      <c r="BC90" s="384">
        <f>$D$90*HLOOKUP(BC8,'Inflation Index'!$20:$25,6,FALSE)</f>
        <v>1339.6241397061847</v>
      </c>
      <c r="BD90" s="384">
        <f>$D$90*HLOOKUP(BD8,'Inflation Index'!$20:$25,6,FALSE)</f>
        <v>1373.1147431988393</v>
      </c>
      <c r="BE90" s="384">
        <f>$D$90*HLOOKUP(BE8,'Inflation Index'!$20:$25,6,FALSE)</f>
        <v>1407.44261177881</v>
      </c>
      <c r="BF90" s="384">
        <f>$D$90*HLOOKUP(BF8,'Inflation Index'!$20:$25,6,FALSE)</f>
        <v>1442.6286770732802</v>
      </c>
      <c r="BG90" s="384">
        <f>$D$90*HLOOKUP(BG8,'Inflation Index'!$20:$25,6,FALSE)</f>
        <v>1478.694394000112</v>
      </c>
      <c r="BH90" s="384">
        <f>$D$90*HLOOKUP(BH8,'Inflation Index'!$20:$25,6,FALSE)</f>
        <v>1515.6617538501146</v>
      </c>
      <c r="BI90" s="384">
        <f>$D$90*HLOOKUP(BI8,'Inflation Index'!$20:$25,6,FALSE)</f>
        <v>1553.5532976963673</v>
      </c>
      <c r="BJ90" s="384">
        <f>$D$90*HLOOKUP(BJ8,'Inflation Index'!$20:$25,6,FALSE)</f>
        <v>1592.3921301387763</v>
      </c>
      <c r="BK90" s="385">
        <f>$D$90*HLOOKUP(BK8,'Inflation Index'!$20:$25,6,FALSE)</f>
        <v>1632.2019333922456</v>
      </c>
    </row>
    <row r="91" spans="2:63" s="382" customFormat="1">
      <c r="B91" s="386" t="s">
        <v>223</v>
      </c>
      <c r="D91" s="383">
        <f>D22</f>
        <v>5000</v>
      </c>
      <c r="E91" s="384">
        <f>D91</f>
        <v>5000</v>
      </c>
      <c r="F91" s="384">
        <f t="shared" ref="F91:BK91" si="19">E91</f>
        <v>5000</v>
      </c>
      <c r="G91" s="384">
        <f t="shared" si="19"/>
        <v>5000</v>
      </c>
      <c r="H91" s="384">
        <f t="shared" si="19"/>
        <v>5000</v>
      </c>
      <c r="I91" s="384">
        <f t="shared" si="19"/>
        <v>5000</v>
      </c>
      <c r="J91" s="384">
        <f t="shared" si="19"/>
        <v>5000</v>
      </c>
      <c r="K91" s="384">
        <f t="shared" si="19"/>
        <v>5000</v>
      </c>
      <c r="L91" s="384">
        <f t="shared" si="19"/>
        <v>5000</v>
      </c>
      <c r="M91" s="384">
        <f t="shared" si="19"/>
        <v>5000</v>
      </c>
      <c r="N91" s="384">
        <f t="shared" si="19"/>
        <v>5000</v>
      </c>
      <c r="O91" s="384">
        <f t="shared" si="19"/>
        <v>5000</v>
      </c>
      <c r="P91" s="384">
        <f t="shared" si="19"/>
        <v>5000</v>
      </c>
      <c r="Q91" s="384">
        <f t="shared" si="19"/>
        <v>5000</v>
      </c>
      <c r="R91" s="384">
        <f t="shared" si="19"/>
        <v>5000</v>
      </c>
      <c r="S91" s="384">
        <f t="shared" si="19"/>
        <v>5000</v>
      </c>
      <c r="T91" s="384">
        <f t="shared" si="19"/>
        <v>5000</v>
      </c>
      <c r="U91" s="384">
        <f t="shared" si="19"/>
        <v>5000</v>
      </c>
      <c r="V91" s="384">
        <f t="shared" si="19"/>
        <v>5000</v>
      </c>
      <c r="W91" s="384">
        <f t="shared" si="19"/>
        <v>5000</v>
      </c>
      <c r="X91" s="384">
        <f t="shared" si="19"/>
        <v>5000</v>
      </c>
      <c r="Y91" s="384">
        <f t="shared" si="19"/>
        <v>5000</v>
      </c>
      <c r="Z91" s="384">
        <f t="shared" si="19"/>
        <v>5000</v>
      </c>
      <c r="AA91" s="384">
        <f t="shared" si="19"/>
        <v>5000</v>
      </c>
      <c r="AB91" s="384">
        <f t="shared" si="19"/>
        <v>5000</v>
      </c>
      <c r="AC91" s="384">
        <f t="shared" si="19"/>
        <v>5000</v>
      </c>
      <c r="AD91" s="384">
        <f t="shared" si="19"/>
        <v>5000</v>
      </c>
      <c r="AE91" s="384">
        <f t="shared" si="19"/>
        <v>5000</v>
      </c>
      <c r="AF91" s="384">
        <f t="shared" si="19"/>
        <v>5000</v>
      </c>
      <c r="AG91" s="384">
        <f t="shared" si="19"/>
        <v>5000</v>
      </c>
      <c r="AH91" s="384">
        <f t="shared" si="19"/>
        <v>5000</v>
      </c>
      <c r="AI91" s="384">
        <f t="shared" si="19"/>
        <v>5000</v>
      </c>
      <c r="AJ91" s="384">
        <f t="shared" si="19"/>
        <v>5000</v>
      </c>
      <c r="AK91" s="384">
        <f t="shared" si="19"/>
        <v>5000</v>
      </c>
      <c r="AL91" s="384">
        <f t="shared" si="19"/>
        <v>5000</v>
      </c>
      <c r="AM91" s="384">
        <f t="shared" si="19"/>
        <v>5000</v>
      </c>
      <c r="AN91" s="384">
        <f t="shared" si="19"/>
        <v>5000</v>
      </c>
      <c r="AO91" s="384">
        <f t="shared" si="19"/>
        <v>5000</v>
      </c>
      <c r="AP91" s="384">
        <f t="shared" si="19"/>
        <v>5000</v>
      </c>
      <c r="AQ91" s="384">
        <f t="shared" si="19"/>
        <v>5000</v>
      </c>
      <c r="AR91" s="384">
        <f t="shared" si="19"/>
        <v>5000</v>
      </c>
      <c r="AS91" s="384">
        <f t="shared" si="19"/>
        <v>5000</v>
      </c>
      <c r="AT91" s="384">
        <f t="shared" si="19"/>
        <v>5000</v>
      </c>
      <c r="AU91" s="384">
        <f t="shared" si="19"/>
        <v>5000</v>
      </c>
      <c r="AV91" s="384">
        <f t="shared" si="19"/>
        <v>5000</v>
      </c>
      <c r="AW91" s="384">
        <f t="shared" si="19"/>
        <v>5000</v>
      </c>
      <c r="AX91" s="384">
        <f t="shared" si="19"/>
        <v>5000</v>
      </c>
      <c r="AY91" s="384">
        <f t="shared" si="19"/>
        <v>5000</v>
      </c>
      <c r="AZ91" s="384">
        <f t="shared" si="19"/>
        <v>5000</v>
      </c>
      <c r="BA91" s="384">
        <f t="shared" si="19"/>
        <v>5000</v>
      </c>
      <c r="BB91" s="384">
        <f t="shared" si="19"/>
        <v>5000</v>
      </c>
      <c r="BC91" s="384">
        <f t="shared" si="19"/>
        <v>5000</v>
      </c>
      <c r="BD91" s="384">
        <f t="shared" si="19"/>
        <v>5000</v>
      </c>
      <c r="BE91" s="384">
        <f t="shared" si="19"/>
        <v>5000</v>
      </c>
      <c r="BF91" s="384">
        <f t="shared" si="19"/>
        <v>5000</v>
      </c>
      <c r="BG91" s="384">
        <f t="shared" si="19"/>
        <v>5000</v>
      </c>
      <c r="BH91" s="384">
        <f t="shared" si="19"/>
        <v>5000</v>
      </c>
      <c r="BI91" s="384">
        <f t="shared" si="19"/>
        <v>5000</v>
      </c>
      <c r="BJ91" s="384">
        <f t="shared" si="19"/>
        <v>5000</v>
      </c>
      <c r="BK91" s="385">
        <f t="shared" si="19"/>
        <v>5000</v>
      </c>
    </row>
    <row r="92" spans="2:63" s="382" customFormat="1">
      <c r="B92" s="392" t="s">
        <v>116</v>
      </c>
      <c r="D92" s="388" t="e">
        <f t="shared" ref="D92:AI92" si="20">SUM(D88:D91)</f>
        <v>#REF!</v>
      </c>
      <c r="E92" s="389" t="e">
        <f t="shared" si="20"/>
        <v>#REF!</v>
      </c>
      <c r="F92" s="389" t="e">
        <f t="shared" si="20"/>
        <v>#REF!</v>
      </c>
      <c r="G92" s="389" t="e">
        <f t="shared" si="20"/>
        <v>#REF!</v>
      </c>
      <c r="H92" s="389" t="e">
        <f t="shared" si="20"/>
        <v>#REF!</v>
      </c>
      <c r="I92" s="389" t="e">
        <f t="shared" si="20"/>
        <v>#REF!</v>
      </c>
      <c r="J92" s="389" t="e">
        <f t="shared" si="20"/>
        <v>#REF!</v>
      </c>
      <c r="K92" s="389" t="e">
        <f t="shared" si="20"/>
        <v>#REF!</v>
      </c>
      <c r="L92" s="389" t="e">
        <f t="shared" si="20"/>
        <v>#REF!</v>
      </c>
      <c r="M92" s="389" t="e">
        <f t="shared" si="20"/>
        <v>#REF!</v>
      </c>
      <c r="N92" s="389" t="e">
        <f t="shared" si="20"/>
        <v>#REF!</v>
      </c>
      <c r="O92" s="389" t="e">
        <f t="shared" si="20"/>
        <v>#REF!</v>
      </c>
      <c r="P92" s="389" t="e">
        <f t="shared" si="20"/>
        <v>#REF!</v>
      </c>
      <c r="Q92" s="389" t="e">
        <f t="shared" si="20"/>
        <v>#REF!</v>
      </c>
      <c r="R92" s="389" t="e">
        <f t="shared" si="20"/>
        <v>#REF!</v>
      </c>
      <c r="S92" s="389" t="e">
        <f t="shared" si="20"/>
        <v>#REF!</v>
      </c>
      <c r="T92" s="389" t="e">
        <f t="shared" si="20"/>
        <v>#REF!</v>
      </c>
      <c r="U92" s="389" t="e">
        <f t="shared" si="20"/>
        <v>#REF!</v>
      </c>
      <c r="V92" s="389" t="e">
        <f t="shared" si="20"/>
        <v>#REF!</v>
      </c>
      <c r="W92" s="389" t="e">
        <f t="shared" si="20"/>
        <v>#REF!</v>
      </c>
      <c r="X92" s="389" t="e">
        <f t="shared" si="20"/>
        <v>#REF!</v>
      </c>
      <c r="Y92" s="389" t="e">
        <f t="shared" si="20"/>
        <v>#REF!</v>
      </c>
      <c r="Z92" s="389" t="e">
        <f t="shared" si="20"/>
        <v>#REF!</v>
      </c>
      <c r="AA92" s="389" t="e">
        <f t="shared" si="20"/>
        <v>#REF!</v>
      </c>
      <c r="AB92" s="389" t="e">
        <f t="shared" si="20"/>
        <v>#REF!</v>
      </c>
      <c r="AC92" s="389" t="e">
        <f t="shared" si="20"/>
        <v>#REF!</v>
      </c>
      <c r="AD92" s="389" t="e">
        <f t="shared" si="20"/>
        <v>#REF!</v>
      </c>
      <c r="AE92" s="389" t="e">
        <f t="shared" si="20"/>
        <v>#REF!</v>
      </c>
      <c r="AF92" s="389" t="e">
        <f t="shared" si="20"/>
        <v>#REF!</v>
      </c>
      <c r="AG92" s="389" t="e">
        <f t="shared" si="20"/>
        <v>#REF!</v>
      </c>
      <c r="AH92" s="389" t="e">
        <f t="shared" si="20"/>
        <v>#REF!</v>
      </c>
      <c r="AI92" s="389" t="e">
        <f t="shared" si="20"/>
        <v>#REF!</v>
      </c>
      <c r="AJ92" s="389" t="e">
        <f t="shared" ref="AJ92:BK92" si="21">SUM(AJ88:AJ91)</f>
        <v>#REF!</v>
      </c>
      <c r="AK92" s="389" t="e">
        <f t="shared" si="21"/>
        <v>#REF!</v>
      </c>
      <c r="AL92" s="389" t="e">
        <f t="shared" si="21"/>
        <v>#REF!</v>
      </c>
      <c r="AM92" s="389" t="e">
        <f t="shared" si="21"/>
        <v>#REF!</v>
      </c>
      <c r="AN92" s="389" t="e">
        <f t="shared" si="21"/>
        <v>#REF!</v>
      </c>
      <c r="AO92" s="389" t="e">
        <f t="shared" si="21"/>
        <v>#REF!</v>
      </c>
      <c r="AP92" s="389" t="e">
        <f t="shared" si="21"/>
        <v>#REF!</v>
      </c>
      <c r="AQ92" s="389" t="e">
        <f t="shared" si="21"/>
        <v>#REF!</v>
      </c>
      <c r="AR92" s="389" t="e">
        <f t="shared" si="21"/>
        <v>#REF!</v>
      </c>
      <c r="AS92" s="389" t="e">
        <f t="shared" si="21"/>
        <v>#REF!</v>
      </c>
      <c r="AT92" s="389" t="e">
        <f t="shared" si="21"/>
        <v>#REF!</v>
      </c>
      <c r="AU92" s="389" t="e">
        <f t="shared" si="21"/>
        <v>#REF!</v>
      </c>
      <c r="AV92" s="389" t="e">
        <f t="shared" si="21"/>
        <v>#REF!</v>
      </c>
      <c r="AW92" s="389" t="e">
        <f t="shared" si="21"/>
        <v>#REF!</v>
      </c>
      <c r="AX92" s="389" t="e">
        <f t="shared" si="21"/>
        <v>#REF!</v>
      </c>
      <c r="AY92" s="389" t="e">
        <f t="shared" si="21"/>
        <v>#REF!</v>
      </c>
      <c r="AZ92" s="389" t="e">
        <f t="shared" si="21"/>
        <v>#REF!</v>
      </c>
      <c r="BA92" s="389" t="e">
        <f t="shared" si="21"/>
        <v>#REF!</v>
      </c>
      <c r="BB92" s="389" t="e">
        <f t="shared" si="21"/>
        <v>#REF!</v>
      </c>
      <c r="BC92" s="389" t="e">
        <f t="shared" si="21"/>
        <v>#REF!</v>
      </c>
      <c r="BD92" s="389" t="e">
        <f t="shared" si="21"/>
        <v>#REF!</v>
      </c>
      <c r="BE92" s="389" t="e">
        <f t="shared" si="21"/>
        <v>#REF!</v>
      </c>
      <c r="BF92" s="389" t="e">
        <f t="shared" si="21"/>
        <v>#REF!</v>
      </c>
      <c r="BG92" s="389" t="e">
        <f t="shared" si="21"/>
        <v>#REF!</v>
      </c>
      <c r="BH92" s="389" t="e">
        <f t="shared" si="21"/>
        <v>#REF!</v>
      </c>
      <c r="BI92" s="389" t="e">
        <f t="shared" si="21"/>
        <v>#REF!</v>
      </c>
      <c r="BJ92" s="389" t="e">
        <f t="shared" si="21"/>
        <v>#REF!</v>
      </c>
      <c r="BK92" s="390" t="e">
        <f t="shared" si="21"/>
        <v>#REF!</v>
      </c>
    </row>
    <row r="94" spans="2:63">
      <c r="B94" s="414" t="s">
        <v>413</v>
      </c>
      <c r="D94" s="394"/>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c r="AI94" s="395"/>
      <c r="AJ94" s="395"/>
      <c r="AK94" s="395"/>
      <c r="AL94" s="395"/>
      <c r="AM94" s="395"/>
      <c r="AN94" s="395"/>
      <c r="AO94" s="395"/>
      <c r="AP94" s="395"/>
      <c r="AQ94" s="395"/>
      <c r="AR94" s="395"/>
      <c r="AS94" s="395"/>
      <c r="AT94" s="395"/>
      <c r="AU94" s="395"/>
      <c r="AV94" s="395"/>
      <c r="AW94" s="395"/>
      <c r="AX94" s="395"/>
      <c r="AY94" s="395"/>
      <c r="AZ94" s="395"/>
      <c r="BA94" s="395"/>
      <c r="BB94" s="395"/>
      <c r="BC94" s="395"/>
      <c r="BD94" s="395"/>
      <c r="BE94" s="395"/>
      <c r="BF94" s="395"/>
      <c r="BG94" s="395"/>
      <c r="BH94" s="395"/>
      <c r="BI94" s="395"/>
      <c r="BJ94" s="395"/>
      <c r="BK94" s="396"/>
    </row>
    <row r="95" spans="2:63">
      <c r="B95" s="386" t="s">
        <v>414</v>
      </c>
      <c r="D95" s="383" t="e">
        <f>-HLOOKUP(D8,'Inputs (3)'!$371:$374,3,FALSE)</f>
        <v>#N/A</v>
      </c>
      <c r="E95" s="384">
        <f>-HLOOKUP(E8,'Inputs (3)'!$371:$374,3,FALSE)</f>
        <v>79.504574965456669</v>
      </c>
      <c r="F95" s="384">
        <f>-HLOOKUP(F8,'Inputs (3)'!$371:$374,3,FALSE)</f>
        <v>83.479803713729495</v>
      </c>
      <c r="G95" s="384">
        <f>-HLOOKUP(G8,'Inputs (3)'!$371:$374,3,FALSE)</f>
        <v>87.653793899415973</v>
      </c>
      <c r="H95" s="384">
        <f>-HLOOKUP(H8,'Inputs (3)'!$371:$374,3,FALSE)</f>
        <v>92.036483594386766</v>
      </c>
      <c r="I95" s="384">
        <f>-HLOOKUP(I8,'Inputs (3)'!$371:$374,3,FALSE)</f>
        <v>96.638307774106124</v>
      </c>
      <c r="J95" s="384">
        <f>-HLOOKUP(J8,'Inputs (3)'!$371:$374,3,FALSE)</f>
        <v>101.47022316281142</v>
      </c>
      <c r="K95" s="384">
        <f>-HLOOKUP(K8,'Inputs (3)'!$371:$374,3,FALSE)</f>
        <v>106.543734320952</v>
      </c>
      <c r="L95" s="384">
        <f>-HLOOKUP(L8,'Inputs (3)'!$371:$374,3,FALSE)</f>
        <v>111.87092103699959</v>
      </c>
      <c r="M95" s="384">
        <f>-HLOOKUP(M8,'Inputs (3)'!$371:$374,3,FALSE)</f>
        <v>117.46446708884957</v>
      </c>
      <c r="N95" s="384">
        <f>-HLOOKUP(N8,'Inputs (3)'!$371:$374,3,FALSE)</f>
        <v>123.33769044329205</v>
      </c>
      <c r="O95" s="384">
        <f>-HLOOKUP(O8,'Inputs (3)'!$371:$374,3,FALSE)</f>
        <v>0</v>
      </c>
      <c r="P95" s="384">
        <f>-HLOOKUP(P8,'Inputs (3)'!$371:$374,3,FALSE)</f>
        <v>0</v>
      </c>
      <c r="Q95" s="384">
        <f>-HLOOKUP(Q8,'Inputs (3)'!$371:$374,3,FALSE)</f>
        <v>0</v>
      </c>
      <c r="R95" s="384">
        <f>-HLOOKUP(R8,'Inputs (3)'!$371:$374,3,FALSE)</f>
        <v>0</v>
      </c>
      <c r="S95" s="384">
        <f>-HLOOKUP(S8,'Inputs (3)'!$371:$374,3,FALSE)</f>
        <v>0</v>
      </c>
      <c r="T95" s="384">
        <f>-HLOOKUP(T8,'Inputs (3)'!$371:$374,3,FALSE)</f>
        <v>0</v>
      </c>
      <c r="U95" s="384">
        <f>-HLOOKUP(U8,'Inputs (3)'!$371:$374,3,FALSE)</f>
        <v>0</v>
      </c>
      <c r="V95" s="384">
        <f>-HLOOKUP(V8,'Inputs (3)'!$371:$374,3,FALSE)</f>
        <v>0</v>
      </c>
      <c r="W95" s="384">
        <f>-HLOOKUP(W8,'Inputs (3)'!$371:$374,3,FALSE)</f>
        <v>0</v>
      </c>
      <c r="X95" s="384">
        <f>-HLOOKUP(X8,'Inputs (3)'!$371:$374,3,FALSE)</f>
        <v>0</v>
      </c>
      <c r="Y95" s="384">
        <f>-HLOOKUP(Y8,'Inputs (3)'!$371:$374,3,FALSE)</f>
        <v>0</v>
      </c>
      <c r="Z95" s="384">
        <f>-HLOOKUP(Z8,'Inputs (3)'!$371:$374,3,FALSE)</f>
        <v>0</v>
      </c>
      <c r="AA95" s="384">
        <f>-HLOOKUP(AA8,'Inputs (3)'!$371:$374,3,FALSE)</f>
        <v>0</v>
      </c>
      <c r="AB95" s="384">
        <f>-HLOOKUP(AB8,'Inputs (3)'!$371:$374,3,FALSE)</f>
        <v>0</v>
      </c>
      <c r="AC95" s="384">
        <f>-HLOOKUP(AC8,'Inputs (3)'!$371:$374,3,FALSE)</f>
        <v>0</v>
      </c>
      <c r="AD95" s="384">
        <f>-HLOOKUP(AD8,'Inputs (3)'!$371:$374,3,FALSE)</f>
        <v>0</v>
      </c>
      <c r="AE95" s="384">
        <f>-HLOOKUP(AE8,'Inputs (3)'!$371:$374,3,FALSE)</f>
        <v>0</v>
      </c>
      <c r="AF95" s="384">
        <f>-HLOOKUP(AF8,'Inputs (3)'!$371:$374,3,FALSE)</f>
        <v>0</v>
      </c>
      <c r="AG95" s="384">
        <f>-HLOOKUP(AG8,'Inputs (3)'!$371:$374,3,FALSE)</f>
        <v>0</v>
      </c>
      <c r="AH95" s="384">
        <f>-HLOOKUP(AH8,'Inputs (3)'!$371:$374,3,FALSE)</f>
        <v>0</v>
      </c>
      <c r="AI95" s="384">
        <f>-HLOOKUP(AI8,'Inputs (3)'!$371:$374,3,FALSE)</f>
        <v>0</v>
      </c>
      <c r="AJ95" s="384">
        <f>-HLOOKUP(AJ8,'Inputs (3)'!$371:$374,3,FALSE)</f>
        <v>0</v>
      </c>
      <c r="AK95" s="384">
        <f>-HLOOKUP(AK8,'Inputs (3)'!$371:$374,3,FALSE)</f>
        <v>0</v>
      </c>
      <c r="AL95" s="384">
        <f>-HLOOKUP(AL8,'Inputs (3)'!$371:$374,3,FALSE)</f>
        <v>0</v>
      </c>
      <c r="AM95" s="384">
        <f>-HLOOKUP(AM8,'Inputs (3)'!$371:$374,3,FALSE)</f>
        <v>0</v>
      </c>
      <c r="AN95" s="384">
        <f>-HLOOKUP(AN8,'Inputs (3)'!$371:$374,3,FALSE)</f>
        <v>0</v>
      </c>
      <c r="AO95" s="384">
        <f>-HLOOKUP(AO8,'Inputs (3)'!$371:$374,3,FALSE)</f>
        <v>0</v>
      </c>
      <c r="AP95" s="384">
        <f>-HLOOKUP(AP8,'Inputs (3)'!$371:$374,3,FALSE)</f>
        <v>0</v>
      </c>
      <c r="AQ95" s="384">
        <f>-HLOOKUP(AQ8,'Inputs (3)'!$371:$374,3,FALSE)</f>
        <v>0</v>
      </c>
      <c r="AR95" s="384">
        <f>-HLOOKUP(AR8,'Inputs (3)'!$371:$374,3,FALSE)</f>
        <v>0</v>
      </c>
      <c r="AS95" s="384">
        <f>-HLOOKUP(AS8,'Inputs (3)'!$371:$374,3,FALSE)</f>
        <v>0</v>
      </c>
      <c r="AT95" s="384">
        <f>-HLOOKUP(AT8,'Inputs (3)'!$371:$374,3,FALSE)</f>
        <v>0</v>
      </c>
      <c r="AU95" s="384">
        <f>-HLOOKUP(AU8,'Inputs (3)'!$371:$374,3,FALSE)</f>
        <v>0</v>
      </c>
      <c r="AV95" s="384">
        <f>-HLOOKUP(AV8,'Inputs (3)'!$371:$374,3,FALSE)</f>
        <v>0</v>
      </c>
      <c r="AW95" s="384">
        <f>-HLOOKUP(AW8,'Inputs (3)'!$371:$374,3,FALSE)</f>
        <v>0</v>
      </c>
      <c r="AX95" s="384">
        <f>-HLOOKUP(AX8,'Inputs (3)'!$371:$374,3,FALSE)</f>
        <v>0</v>
      </c>
      <c r="AY95" s="384">
        <f>-HLOOKUP(AY8,'Inputs (3)'!$371:$374,3,FALSE)</f>
        <v>0</v>
      </c>
      <c r="AZ95" s="384">
        <f>-HLOOKUP(AZ8,'Inputs (3)'!$371:$374,3,FALSE)</f>
        <v>0</v>
      </c>
      <c r="BA95" s="384">
        <f>-HLOOKUP(BA8,'Inputs (3)'!$371:$374,3,FALSE)</f>
        <v>0</v>
      </c>
      <c r="BB95" s="384">
        <f>-HLOOKUP(BB8,'Inputs (3)'!$371:$374,3,FALSE)</f>
        <v>0</v>
      </c>
      <c r="BC95" s="384">
        <f>-HLOOKUP(BC8,'Inputs (3)'!$371:$374,3,FALSE)</f>
        <v>0</v>
      </c>
      <c r="BD95" s="384" t="e">
        <f>-HLOOKUP(BD8,'Inputs (3)'!$371:$374,3,FALSE)</f>
        <v>#N/A</v>
      </c>
      <c r="BE95" s="384" t="e">
        <f>-HLOOKUP(BE8,'Inputs (3)'!$371:$374,3,FALSE)</f>
        <v>#N/A</v>
      </c>
      <c r="BF95" s="384" t="e">
        <f>-HLOOKUP(BF8,'Inputs (3)'!$371:$374,3,FALSE)</f>
        <v>#N/A</v>
      </c>
      <c r="BG95" s="384" t="e">
        <f>-HLOOKUP(BG8,'Inputs (3)'!$371:$374,3,FALSE)</f>
        <v>#N/A</v>
      </c>
      <c r="BH95" s="384" t="e">
        <f>-HLOOKUP(BH8,'Inputs (3)'!$371:$374,3,FALSE)</f>
        <v>#N/A</v>
      </c>
      <c r="BI95" s="384" t="e">
        <f>-HLOOKUP(BI8,'Inputs (3)'!$371:$374,3,FALSE)</f>
        <v>#N/A</v>
      </c>
      <c r="BJ95" s="384" t="e">
        <f>-HLOOKUP(BJ8,'Inputs (3)'!$371:$374,3,FALSE)</f>
        <v>#N/A</v>
      </c>
      <c r="BK95" s="385" t="e">
        <f>-HLOOKUP(BK8,'Inputs (3)'!$371:$374,3,FALSE)</f>
        <v>#N/A</v>
      </c>
    </row>
    <row r="96" spans="2:63" s="98" customFormat="1">
      <c r="B96" s="386" t="s">
        <v>415</v>
      </c>
      <c r="D96" s="383" t="e">
        <f>HLOOKUP(D8,'Inputs (3)'!$371:$374,4,FALSE)</f>
        <v>#N/A</v>
      </c>
      <c r="E96" s="384">
        <f>HLOOKUP(E8,'Inputs (3)'!$371:$374,4,FALSE)</f>
        <v>50</v>
      </c>
      <c r="F96" s="384">
        <f>HLOOKUP(F8,'Inputs (3)'!$371:$374,4,FALSE)</f>
        <v>46.024771251727174</v>
      </c>
      <c r="G96" s="384">
        <f>HLOOKUP(G8,'Inputs (3)'!$371:$374,4,FALSE)</f>
        <v>41.850781066040696</v>
      </c>
      <c r="H96" s="384">
        <f>HLOOKUP(H8,'Inputs (3)'!$371:$374,4,FALSE)</f>
        <v>37.468091371069896</v>
      </c>
      <c r="I96" s="384">
        <f>HLOOKUP(I8,'Inputs (3)'!$371:$374,4,FALSE)</f>
        <v>32.866267191350552</v>
      </c>
      <c r="J96" s="384">
        <f>HLOOKUP(J8,'Inputs (3)'!$371:$374,4,FALSE)</f>
        <v>28.034351802645247</v>
      </c>
      <c r="K96" s="384">
        <f>HLOOKUP(K8,'Inputs (3)'!$371:$374,4,FALSE)</f>
        <v>22.960840644504675</v>
      </c>
      <c r="L96" s="384">
        <f>HLOOKUP(L8,'Inputs (3)'!$371:$374,4,FALSE)</f>
        <v>17.633653928457075</v>
      </c>
      <c r="M96" s="384">
        <f>HLOOKUP(M8,'Inputs (3)'!$371:$374,4,FALSE)</f>
        <v>12.040107876607095</v>
      </c>
      <c r="N96" s="384">
        <f>HLOOKUP(N8,'Inputs (3)'!$371:$374,4,FALSE)</f>
        <v>6.1668845221646151</v>
      </c>
      <c r="O96" s="384">
        <f>HLOOKUP(O8,'Inputs (3)'!$371:$374,4,FALSE)</f>
        <v>1.2789769243681804E-14</v>
      </c>
      <c r="P96" s="384">
        <f>HLOOKUP(P8,'Inputs (3)'!$371:$374,4,FALSE)</f>
        <v>1.2789769243681804E-14</v>
      </c>
      <c r="Q96" s="384">
        <f>HLOOKUP(Q8,'Inputs (3)'!$371:$374,4,FALSE)</f>
        <v>1.2789769243681804E-14</v>
      </c>
      <c r="R96" s="384">
        <f>HLOOKUP(R8,'Inputs (3)'!$371:$374,4,FALSE)</f>
        <v>1.2789769243681804E-14</v>
      </c>
      <c r="S96" s="384">
        <f>HLOOKUP(S8,'Inputs (3)'!$371:$374,4,FALSE)</f>
        <v>1.2789769243681804E-14</v>
      </c>
      <c r="T96" s="384">
        <f>HLOOKUP(T8,'Inputs (3)'!$371:$374,4,FALSE)</f>
        <v>1.2789769243681804E-14</v>
      </c>
      <c r="U96" s="384">
        <f>HLOOKUP(U8,'Inputs (3)'!$371:$374,4,FALSE)</f>
        <v>1.2789769243681804E-14</v>
      </c>
      <c r="V96" s="384">
        <f>HLOOKUP(V8,'Inputs (3)'!$371:$374,4,FALSE)</f>
        <v>1.2789769243681804E-14</v>
      </c>
      <c r="W96" s="384">
        <f>HLOOKUP(W8,'Inputs (3)'!$371:$374,4,FALSE)</f>
        <v>1.2789769243681804E-14</v>
      </c>
      <c r="X96" s="384">
        <f>HLOOKUP(X8,'Inputs (3)'!$371:$374,4,FALSE)</f>
        <v>1.2789769243681804E-14</v>
      </c>
      <c r="Y96" s="384">
        <f>HLOOKUP(Y8,'Inputs (3)'!$371:$374,4,FALSE)</f>
        <v>1.2789769243681804E-14</v>
      </c>
      <c r="Z96" s="384">
        <f>HLOOKUP(Z8,'Inputs (3)'!$371:$374,4,FALSE)</f>
        <v>1.2789769243681804E-14</v>
      </c>
      <c r="AA96" s="384">
        <f>HLOOKUP(AA8,'Inputs (3)'!$371:$374,4,FALSE)</f>
        <v>1.2789769243681804E-14</v>
      </c>
      <c r="AB96" s="384">
        <f>HLOOKUP(AB8,'Inputs (3)'!$371:$374,4,FALSE)</f>
        <v>1.2789769243681804E-14</v>
      </c>
      <c r="AC96" s="384">
        <f>HLOOKUP(AC8,'Inputs (3)'!$371:$374,4,FALSE)</f>
        <v>1.2789769243681804E-14</v>
      </c>
      <c r="AD96" s="384">
        <f>HLOOKUP(AD8,'Inputs (3)'!$371:$374,4,FALSE)</f>
        <v>1.2789769243681804E-14</v>
      </c>
      <c r="AE96" s="384">
        <f>HLOOKUP(AE8,'Inputs (3)'!$371:$374,4,FALSE)</f>
        <v>1.2789769243681804E-14</v>
      </c>
      <c r="AF96" s="384">
        <f>HLOOKUP(AF8,'Inputs (3)'!$371:$374,4,FALSE)</f>
        <v>1.2789769243681804E-14</v>
      </c>
      <c r="AG96" s="384">
        <f>HLOOKUP(AG8,'Inputs (3)'!$371:$374,4,FALSE)</f>
        <v>1.2789769243681804E-14</v>
      </c>
      <c r="AH96" s="384">
        <f>HLOOKUP(AH8,'Inputs (3)'!$371:$374,4,FALSE)</f>
        <v>1.2789769243681804E-14</v>
      </c>
      <c r="AI96" s="384">
        <f>HLOOKUP(AI8,'Inputs (3)'!$371:$374,4,FALSE)</f>
        <v>1.2789769243681804E-14</v>
      </c>
      <c r="AJ96" s="384">
        <f>HLOOKUP(AJ8,'Inputs (3)'!$371:$374,4,FALSE)</f>
        <v>1.2789769243681804E-14</v>
      </c>
      <c r="AK96" s="384">
        <f>HLOOKUP(AK8,'Inputs (3)'!$371:$374,4,FALSE)</f>
        <v>1.2789769243681804E-14</v>
      </c>
      <c r="AL96" s="384">
        <f>HLOOKUP(AL8,'Inputs (3)'!$371:$374,4,FALSE)</f>
        <v>1.2789769243681804E-14</v>
      </c>
      <c r="AM96" s="384">
        <f>HLOOKUP(AM8,'Inputs (3)'!$371:$374,4,FALSE)</f>
        <v>1.2789769243681804E-14</v>
      </c>
      <c r="AN96" s="384">
        <f>HLOOKUP(AN8,'Inputs (3)'!$371:$374,4,FALSE)</f>
        <v>1.2789769243681804E-14</v>
      </c>
      <c r="AO96" s="384">
        <f>HLOOKUP(AO8,'Inputs (3)'!$371:$374,4,FALSE)</f>
        <v>1.2789769243681804E-14</v>
      </c>
      <c r="AP96" s="384">
        <f>HLOOKUP(AP8,'Inputs (3)'!$371:$374,4,FALSE)</f>
        <v>1.2789769243681804E-14</v>
      </c>
      <c r="AQ96" s="384">
        <f>HLOOKUP(AQ8,'Inputs (3)'!$371:$374,4,FALSE)</f>
        <v>1.2789769243681804E-14</v>
      </c>
      <c r="AR96" s="384">
        <f>HLOOKUP(AR8,'Inputs (3)'!$371:$374,4,FALSE)</f>
        <v>1.2789769243681804E-14</v>
      </c>
      <c r="AS96" s="384">
        <f>HLOOKUP(AS8,'Inputs (3)'!$371:$374,4,FALSE)</f>
        <v>1.2789769243681804E-14</v>
      </c>
      <c r="AT96" s="384">
        <f>HLOOKUP(AT8,'Inputs (3)'!$371:$374,4,FALSE)</f>
        <v>1.2789769243681804E-14</v>
      </c>
      <c r="AU96" s="384">
        <f>HLOOKUP(AU8,'Inputs (3)'!$371:$374,4,FALSE)</f>
        <v>1.2789769243681804E-14</v>
      </c>
      <c r="AV96" s="384">
        <f>HLOOKUP(AV8,'Inputs (3)'!$371:$374,4,FALSE)</f>
        <v>1.2789769243681804E-14</v>
      </c>
      <c r="AW96" s="384">
        <f>HLOOKUP(AW8,'Inputs (3)'!$371:$374,4,FALSE)</f>
        <v>1.2789769243681804E-14</v>
      </c>
      <c r="AX96" s="384">
        <f>HLOOKUP(AX8,'Inputs (3)'!$371:$374,4,FALSE)</f>
        <v>1.2789769243681804E-14</v>
      </c>
      <c r="AY96" s="384">
        <f>HLOOKUP(AY8,'Inputs (3)'!$371:$374,4,FALSE)</f>
        <v>1.2789769243681804E-14</v>
      </c>
      <c r="AZ96" s="384">
        <f>HLOOKUP(AZ8,'Inputs (3)'!$371:$374,4,FALSE)</f>
        <v>1.2789769243681804E-14</v>
      </c>
      <c r="BA96" s="384">
        <f>HLOOKUP(BA8,'Inputs (3)'!$371:$374,4,FALSE)</f>
        <v>1.2789769243681804E-14</v>
      </c>
      <c r="BB96" s="384">
        <f>HLOOKUP(BB8,'Inputs (3)'!$371:$374,4,FALSE)</f>
        <v>1.2789769243681804E-14</v>
      </c>
      <c r="BC96" s="384">
        <f>HLOOKUP(BC8,'Inputs (3)'!$371:$374,4,FALSE)</f>
        <v>1.2789769243681804E-14</v>
      </c>
      <c r="BD96" s="384" t="e">
        <f>HLOOKUP(BD8,'Inputs (3)'!$371:$374,4,FALSE)</f>
        <v>#N/A</v>
      </c>
      <c r="BE96" s="384" t="e">
        <f>HLOOKUP(BE8,'Inputs (3)'!$371:$374,4,FALSE)</f>
        <v>#N/A</v>
      </c>
      <c r="BF96" s="384" t="e">
        <f>HLOOKUP(BF8,'Inputs (3)'!$371:$374,4,FALSE)</f>
        <v>#N/A</v>
      </c>
      <c r="BG96" s="384" t="e">
        <f>HLOOKUP(BG8,'Inputs (3)'!$371:$374,4,FALSE)</f>
        <v>#N/A</v>
      </c>
      <c r="BH96" s="384" t="e">
        <f>HLOOKUP(BH8,'Inputs (3)'!$371:$374,4,FALSE)</f>
        <v>#N/A</v>
      </c>
      <c r="BI96" s="384" t="e">
        <f>HLOOKUP(BI8,'Inputs (3)'!$371:$374,4,FALSE)</f>
        <v>#N/A</v>
      </c>
      <c r="BJ96" s="384" t="e">
        <f>HLOOKUP(BJ8,'Inputs (3)'!$371:$374,4,FALSE)</f>
        <v>#N/A</v>
      </c>
      <c r="BK96" s="385" t="e">
        <f>HLOOKUP(BK8,'Inputs (3)'!$371:$374,4,FALSE)</f>
        <v>#N/A</v>
      </c>
    </row>
    <row r="97" spans="2:63" s="382" customFormat="1">
      <c r="B97" s="392" t="s">
        <v>411</v>
      </c>
      <c r="D97" s="388">
        <f>IFERROR(SUM(D95:D96),0)</f>
        <v>0</v>
      </c>
      <c r="E97" s="389">
        <f t="shared" ref="E97:BK97" si="22">IFERROR(SUM(E95:E96),0)</f>
        <v>129.50457496545667</v>
      </c>
      <c r="F97" s="389">
        <f t="shared" si="22"/>
        <v>129.50457496545667</v>
      </c>
      <c r="G97" s="389">
        <f t="shared" si="22"/>
        <v>129.50457496545667</v>
      </c>
      <c r="H97" s="389">
        <f t="shared" si="22"/>
        <v>129.50457496545667</v>
      </c>
      <c r="I97" s="389">
        <f t="shared" si="22"/>
        <v>129.50457496545667</v>
      </c>
      <c r="J97" s="389">
        <f t="shared" si="22"/>
        <v>129.50457496545667</v>
      </c>
      <c r="K97" s="389">
        <f t="shared" si="22"/>
        <v>129.50457496545667</v>
      </c>
      <c r="L97" s="389">
        <f t="shared" si="22"/>
        <v>129.50457496545667</v>
      </c>
      <c r="M97" s="389">
        <f t="shared" si="22"/>
        <v>129.50457496545667</v>
      </c>
      <c r="N97" s="389">
        <f t="shared" si="22"/>
        <v>129.50457496545667</v>
      </c>
      <c r="O97" s="389">
        <f t="shared" si="22"/>
        <v>1.2789769243681804E-14</v>
      </c>
      <c r="P97" s="389">
        <f t="shared" si="22"/>
        <v>1.2789769243681804E-14</v>
      </c>
      <c r="Q97" s="389">
        <f t="shared" si="22"/>
        <v>1.2789769243681804E-14</v>
      </c>
      <c r="R97" s="389">
        <f t="shared" si="22"/>
        <v>1.2789769243681804E-14</v>
      </c>
      <c r="S97" s="389">
        <f t="shared" si="22"/>
        <v>1.2789769243681804E-14</v>
      </c>
      <c r="T97" s="389">
        <f t="shared" si="22"/>
        <v>1.2789769243681804E-14</v>
      </c>
      <c r="U97" s="389">
        <f t="shared" si="22"/>
        <v>1.2789769243681804E-14</v>
      </c>
      <c r="V97" s="389">
        <f t="shared" si="22"/>
        <v>1.2789769243681804E-14</v>
      </c>
      <c r="W97" s="389">
        <f t="shared" si="22"/>
        <v>1.2789769243681804E-14</v>
      </c>
      <c r="X97" s="389">
        <f t="shared" si="22"/>
        <v>1.2789769243681804E-14</v>
      </c>
      <c r="Y97" s="389">
        <f t="shared" si="22"/>
        <v>1.2789769243681804E-14</v>
      </c>
      <c r="Z97" s="389">
        <f t="shared" si="22"/>
        <v>1.2789769243681804E-14</v>
      </c>
      <c r="AA97" s="389">
        <f t="shared" si="22"/>
        <v>1.2789769243681804E-14</v>
      </c>
      <c r="AB97" s="389">
        <f t="shared" si="22"/>
        <v>1.2789769243681804E-14</v>
      </c>
      <c r="AC97" s="389">
        <f t="shared" si="22"/>
        <v>1.2789769243681804E-14</v>
      </c>
      <c r="AD97" s="389">
        <f t="shared" si="22"/>
        <v>1.2789769243681804E-14</v>
      </c>
      <c r="AE97" s="389">
        <f t="shared" si="22"/>
        <v>1.2789769243681804E-14</v>
      </c>
      <c r="AF97" s="389">
        <f t="shared" si="22"/>
        <v>1.2789769243681804E-14</v>
      </c>
      <c r="AG97" s="389">
        <f t="shared" si="22"/>
        <v>1.2789769243681804E-14</v>
      </c>
      <c r="AH97" s="389">
        <f t="shared" si="22"/>
        <v>1.2789769243681804E-14</v>
      </c>
      <c r="AI97" s="389">
        <f t="shared" si="22"/>
        <v>1.2789769243681804E-14</v>
      </c>
      <c r="AJ97" s="389">
        <f t="shared" si="22"/>
        <v>1.2789769243681804E-14</v>
      </c>
      <c r="AK97" s="389">
        <f t="shared" si="22"/>
        <v>1.2789769243681804E-14</v>
      </c>
      <c r="AL97" s="389">
        <f t="shared" si="22"/>
        <v>1.2789769243681804E-14</v>
      </c>
      <c r="AM97" s="389">
        <f t="shared" si="22"/>
        <v>1.2789769243681804E-14</v>
      </c>
      <c r="AN97" s="389">
        <f t="shared" si="22"/>
        <v>1.2789769243681804E-14</v>
      </c>
      <c r="AO97" s="389">
        <f t="shared" si="22"/>
        <v>1.2789769243681804E-14</v>
      </c>
      <c r="AP97" s="389">
        <f t="shared" si="22"/>
        <v>1.2789769243681804E-14</v>
      </c>
      <c r="AQ97" s="389">
        <f t="shared" si="22"/>
        <v>1.2789769243681804E-14</v>
      </c>
      <c r="AR97" s="389">
        <f t="shared" si="22"/>
        <v>1.2789769243681804E-14</v>
      </c>
      <c r="AS97" s="389">
        <f t="shared" si="22"/>
        <v>1.2789769243681804E-14</v>
      </c>
      <c r="AT97" s="389">
        <f t="shared" si="22"/>
        <v>1.2789769243681804E-14</v>
      </c>
      <c r="AU97" s="389">
        <f t="shared" si="22"/>
        <v>1.2789769243681804E-14</v>
      </c>
      <c r="AV97" s="389">
        <f t="shared" si="22"/>
        <v>1.2789769243681804E-14</v>
      </c>
      <c r="AW97" s="389">
        <f t="shared" si="22"/>
        <v>1.2789769243681804E-14</v>
      </c>
      <c r="AX97" s="389">
        <f t="shared" si="22"/>
        <v>1.2789769243681804E-14</v>
      </c>
      <c r="AY97" s="389">
        <f t="shared" si="22"/>
        <v>1.2789769243681804E-14</v>
      </c>
      <c r="AZ97" s="389">
        <f t="shared" si="22"/>
        <v>1.2789769243681804E-14</v>
      </c>
      <c r="BA97" s="389">
        <f t="shared" si="22"/>
        <v>1.2789769243681804E-14</v>
      </c>
      <c r="BB97" s="389">
        <f t="shared" si="22"/>
        <v>1.2789769243681804E-14</v>
      </c>
      <c r="BC97" s="389">
        <f t="shared" si="22"/>
        <v>1.2789769243681804E-14</v>
      </c>
      <c r="BD97" s="389">
        <f t="shared" si="22"/>
        <v>0</v>
      </c>
      <c r="BE97" s="389">
        <f t="shared" si="22"/>
        <v>0</v>
      </c>
      <c r="BF97" s="389">
        <f t="shared" si="22"/>
        <v>0</v>
      </c>
      <c r="BG97" s="389">
        <f t="shared" si="22"/>
        <v>0</v>
      </c>
      <c r="BH97" s="389">
        <f t="shared" si="22"/>
        <v>0</v>
      </c>
      <c r="BI97" s="389">
        <f t="shared" si="22"/>
        <v>0</v>
      </c>
      <c r="BJ97" s="389">
        <f t="shared" si="22"/>
        <v>0</v>
      </c>
      <c r="BK97" s="390">
        <f t="shared" si="22"/>
        <v>0</v>
      </c>
    </row>
    <row r="99" spans="2:63" ht="21">
      <c r="B99" s="415" t="s">
        <v>457</v>
      </c>
      <c r="D99" s="416" t="e">
        <f>D49-D92</f>
        <v>#REF!</v>
      </c>
      <c r="E99" s="417" t="e">
        <f t="shared" ref="E99:BK99" si="23">E49-E92</f>
        <v>#REF!</v>
      </c>
      <c r="F99" s="417" t="e">
        <f t="shared" si="23"/>
        <v>#REF!</v>
      </c>
      <c r="G99" s="417" t="e">
        <f t="shared" si="23"/>
        <v>#REF!</v>
      </c>
      <c r="H99" s="417" t="e">
        <f t="shared" si="23"/>
        <v>#REF!</v>
      </c>
      <c r="I99" s="417" t="e">
        <f t="shared" si="23"/>
        <v>#REF!</v>
      </c>
      <c r="J99" s="417" t="e">
        <f t="shared" si="23"/>
        <v>#REF!</v>
      </c>
      <c r="K99" s="417" t="e">
        <f t="shared" si="23"/>
        <v>#REF!</v>
      </c>
      <c r="L99" s="417" t="e">
        <f t="shared" si="23"/>
        <v>#REF!</v>
      </c>
      <c r="M99" s="417" t="e">
        <f t="shared" si="23"/>
        <v>#REF!</v>
      </c>
      <c r="N99" s="417" t="e">
        <f t="shared" si="23"/>
        <v>#REF!</v>
      </c>
      <c r="O99" s="417" t="e">
        <f t="shared" si="23"/>
        <v>#REF!</v>
      </c>
      <c r="P99" s="417" t="e">
        <f t="shared" si="23"/>
        <v>#REF!</v>
      </c>
      <c r="Q99" s="417" t="e">
        <f t="shared" si="23"/>
        <v>#REF!</v>
      </c>
      <c r="R99" s="417" t="e">
        <f t="shared" si="23"/>
        <v>#REF!</v>
      </c>
      <c r="S99" s="417" t="e">
        <f t="shared" si="23"/>
        <v>#REF!</v>
      </c>
      <c r="T99" s="417" t="e">
        <f t="shared" si="23"/>
        <v>#REF!</v>
      </c>
      <c r="U99" s="417" t="e">
        <f t="shared" si="23"/>
        <v>#REF!</v>
      </c>
      <c r="V99" s="417" t="e">
        <f t="shared" si="23"/>
        <v>#REF!</v>
      </c>
      <c r="W99" s="417" t="e">
        <f t="shared" si="23"/>
        <v>#REF!</v>
      </c>
      <c r="X99" s="417" t="e">
        <f t="shared" si="23"/>
        <v>#REF!</v>
      </c>
      <c r="Y99" s="417" t="e">
        <f t="shared" si="23"/>
        <v>#REF!</v>
      </c>
      <c r="Z99" s="417" t="e">
        <f t="shared" si="23"/>
        <v>#REF!</v>
      </c>
      <c r="AA99" s="417" t="e">
        <f t="shared" si="23"/>
        <v>#REF!</v>
      </c>
      <c r="AB99" s="417" t="e">
        <f t="shared" si="23"/>
        <v>#REF!</v>
      </c>
      <c r="AC99" s="417" t="e">
        <f t="shared" si="23"/>
        <v>#REF!</v>
      </c>
      <c r="AD99" s="417" t="e">
        <f t="shared" si="23"/>
        <v>#REF!</v>
      </c>
      <c r="AE99" s="417" t="e">
        <f t="shared" si="23"/>
        <v>#REF!</v>
      </c>
      <c r="AF99" s="417" t="e">
        <f t="shared" si="23"/>
        <v>#REF!</v>
      </c>
      <c r="AG99" s="417" t="e">
        <f t="shared" si="23"/>
        <v>#REF!</v>
      </c>
      <c r="AH99" s="417" t="e">
        <f t="shared" si="23"/>
        <v>#REF!</v>
      </c>
      <c r="AI99" s="417" t="e">
        <f t="shared" si="23"/>
        <v>#REF!</v>
      </c>
      <c r="AJ99" s="417" t="e">
        <f t="shared" si="23"/>
        <v>#REF!</v>
      </c>
      <c r="AK99" s="417" t="e">
        <f t="shared" si="23"/>
        <v>#REF!</v>
      </c>
      <c r="AL99" s="417" t="e">
        <f t="shared" si="23"/>
        <v>#REF!</v>
      </c>
      <c r="AM99" s="417" t="e">
        <f t="shared" si="23"/>
        <v>#REF!</v>
      </c>
      <c r="AN99" s="417" t="e">
        <f t="shared" si="23"/>
        <v>#REF!</v>
      </c>
      <c r="AO99" s="417" t="e">
        <f t="shared" si="23"/>
        <v>#REF!</v>
      </c>
      <c r="AP99" s="417" t="e">
        <f t="shared" si="23"/>
        <v>#REF!</v>
      </c>
      <c r="AQ99" s="417" t="e">
        <f t="shared" si="23"/>
        <v>#REF!</v>
      </c>
      <c r="AR99" s="417" t="e">
        <f t="shared" si="23"/>
        <v>#REF!</v>
      </c>
      <c r="AS99" s="417" t="e">
        <f t="shared" si="23"/>
        <v>#REF!</v>
      </c>
      <c r="AT99" s="417" t="e">
        <f t="shared" si="23"/>
        <v>#REF!</v>
      </c>
      <c r="AU99" s="417" t="e">
        <f t="shared" si="23"/>
        <v>#REF!</v>
      </c>
      <c r="AV99" s="417" t="e">
        <f t="shared" si="23"/>
        <v>#REF!</v>
      </c>
      <c r="AW99" s="417" t="e">
        <f t="shared" si="23"/>
        <v>#REF!</v>
      </c>
      <c r="AX99" s="417" t="e">
        <f t="shared" si="23"/>
        <v>#REF!</v>
      </c>
      <c r="AY99" s="417" t="e">
        <f t="shared" si="23"/>
        <v>#REF!</v>
      </c>
      <c r="AZ99" s="417" t="e">
        <f t="shared" si="23"/>
        <v>#REF!</v>
      </c>
      <c r="BA99" s="417" t="e">
        <f t="shared" si="23"/>
        <v>#REF!</v>
      </c>
      <c r="BB99" s="417" t="e">
        <f t="shared" si="23"/>
        <v>#REF!</v>
      </c>
      <c r="BC99" s="417" t="e">
        <f t="shared" si="23"/>
        <v>#REF!</v>
      </c>
      <c r="BD99" s="417" t="e">
        <f t="shared" si="23"/>
        <v>#REF!</v>
      </c>
      <c r="BE99" s="417" t="e">
        <f t="shared" si="23"/>
        <v>#REF!</v>
      </c>
      <c r="BF99" s="417" t="e">
        <f t="shared" si="23"/>
        <v>#REF!</v>
      </c>
      <c r="BG99" s="417" t="e">
        <f t="shared" si="23"/>
        <v>#REF!</v>
      </c>
      <c r="BH99" s="417" t="e">
        <f t="shared" si="23"/>
        <v>#REF!</v>
      </c>
      <c r="BI99" s="417" t="e">
        <f t="shared" si="23"/>
        <v>#REF!</v>
      </c>
      <c r="BJ99" s="417" t="e">
        <f t="shared" si="23"/>
        <v>#REF!</v>
      </c>
      <c r="BK99" s="418" t="e">
        <f t="shared" si="23"/>
        <v>#REF!</v>
      </c>
    </row>
    <row r="101" spans="2:63" ht="21">
      <c r="B101" s="415" t="s">
        <v>467</v>
      </c>
      <c r="D101" s="416" t="e">
        <f>D49</f>
        <v>#REF!</v>
      </c>
      <c r="E101" s="417" t="e">
        <f t="shared" ref="E101:BK101" si="24">E49</f>
        <v>#REF!</v>
      </c>
      <c r="F101" s="417" t="e">
        <f t="shared" si="24"/>
        <v>#REF!</v>
      </c>
      <c r="G101" s="417" t="e">
        <f t="shared" si="24"/>
        <v>#REF!</v>
      </c>
      <c r="H101" s="417" t="e">
        <f t="shared" si="24"/>
        <v>#REF!</v>
      </c>
      <c r="I101" s="417" t="e">
        <f t="shared" si="24"/>
        <v>#REF!</v>
      </c>
      <c r="J101" s="417" t="e">
        <f t="shared" si="24"/>
        <v>#REF!</v>
      </c>
      <c r="K101" s="417" t="e">
        <f t="shared" si="24"/>
        <v>#REF!</v>
      </c>
      <c r="L101" s="417" t="e">
        <f t="shared" si="24"/>
        <v>#REF!</v>
      </c>
      <c r="M101" s="417" t="e">
        <f t="shared" si="24"/>
        <v>#REF!</v>
      </c>
      <c r="N101" s="417" t="e">
        <f t="shared" si="24"/>
        <v>#REF!</v>
      </c>
      <c r="O101" s="417" t="e">
        <f t="shared" si="24"/>
        <v>#REF!</v>
      </c>
      <c r="P101" s="417" t="e">
        <f t="shared" si="24"/>
        <v>#REF!</v>
      </c>
      <c r="Q101" s="417" t="e">
        <f t="shared" si="24"/>
        <v>#REF!</v>
      </c>
      <c r="R101" s="417" t="e">
        <f t="shared" si="24"/>
        <v>#REF!</v>
      </c>
      <c r="S101" s="417" t="e">
        <f t="shared" si="24"/>
        <v>#REF!</v>
      </c>
      <c r="T101" s="417" t="e">
        <f t="shared" si="24"/>
        <v>#REF!</v>
      </c>
      <c r="U101" s="417" t="e">
        <f t="shared" si="24"/>
        <v>#REF!</v>
      </c>
      <c r="V101" s="417" t="e">
        <f t="shared" si="24"/>
        <v>#REF!</v>
      </c>
      <c r="W101" s="417" t="e">
        <f t="shared" si="24"/>
        <v>#REF!</v>
      </c>
      <c r="X101" s="417" t="e">
        <f t="shared" si="24"/>
        <v>#REF!</v>
      </c>
      <c r="Y101" s="417" t="e">
        <f t="shared" si="24"/>
        <v>#REF!</v>
      </c>
      <c r="Z101" s="417" t="e">
        <f t="shared" si="24"/>
        <v>#REF!</v>
      </c>
      <c r="AA101" s="417" t="e">
        <f t="shared" si="24"/>
        <v>#REF!</v>
      </c>
      <c r="AB101" s="417" t="e">
        <f t="shared" si="24"/>
        <v>#REF!</v>
      </c>
      <c r="AC101" s="417" t="e">
        <f t="shared" si="24"/>
        <v>#REF!</v>
      </c>
      <c r="AD101" s="417" t="e">
        <f t="shared" si="24"/>
        <v>#REF!</v>
      </c>
      <c r="AE101" s="417" t="e">
        <f t="shared" si="24"/>
        <v>#REF!</v>
      </c>
      <c r="AF101" s="417" t="e">
        <f t="shared" si="24"/>
        <v>#REF!</v>
      </c>
      <c r="AG101" s="417" t="e">
        <f t="shared" si="24"/>
        <v>#REF!</v>
      </c>
      <c r="AH101" s="417" t="e">
        <f t="shared" si="24"/>
        <v>#REF!</v>
      </c>
      <c r="AI101" s="417" t="e">
        <f t="shared" si="24"/>
        <v>#REF!</v>
      </c>
      <c r="AJ101" s="417" t="e">
        <f t="shared" si="24"/>
        <v>#REF!</v>
      </c>
      <c r="AK101" s="417" t="e">
        <f t="shared" si="24"/>
        <v>#REF!</v>
      </c>
      <c r="AL101" s="417" t="e">
        <f t="shared" si="24"/>
        <v>#REF!</v>
      </c>
      <c r="AM101" s="417" t="e">
        <f t="shared" si="24"/>
        <v>#REF!</v>
      </c>
      <c r="AN101" s="417" t="e">
        <f t="shared" si="24"/>
        <v>#REF!</v>
      </c>
      <c r="AO101" s="417" t="e">
        <f t="shared" si="24"/>
        <v>#REF!</v>
      </c>
      <c r="AP101" s="417" t="e">
        <f t="shared" si="24"/>
        <v>#REF!</v>
      </c>
      <c r="AQ101" s="417" t="e">
        <f t="shared" si="24"/>
        <v>#REF!</v>
      </c>
      <c r="AR101" s="417" t="e">
        <f t="shared" si="24"/>
        <v>#REF!</v>
      </c>
      <c r="AS101" s="417" t="e">
        <f t="shared" si="24"/>
        <v>#REF!</v>
      </c>
      <c r="AT101" s="417" t="e">
        <f t="shared" si="24"/>
        <v>#REF!</v>
      </c>
      <c r="AU101" s="417" t="e">
        <f t="shared" si="24"/>
        <v>#REF!</v>
      </c>
      <c r="AV101" s="417" t="e">
        <f t="shared" si="24"/>
        <v>#REF!</v>
      </c>
      <c r="AW101" s="417" t="e">
        <f t="shared" si="24"/>
        <v>#REF!</v>
      </c>
      <c r="AX101" s="417" t="e">
        <f t="shared" si="24"/>
        <v>#REF!</v>
      </c>
      <c r="AY101" s="417" t="e">
        <f t="shared" si="24"/>
        <v>#REF!</v>
      </c>
      <c r="AZ101" s="417" t="e">
        <f t="shared" si="24"/>
        <v>#REF!</v>
      </c>
      <c r="BA101" s="417" t="e">
        <f t="shared" si="24"/>
        <v>#REF!</v>
      </c>
      <c r="BB101" s="417" t="e">
        <f t="shared" si="24"/>
        <v>#REF!</v>
      </c>
      <c r="BC101" s="417" t="e">
        <f t="shared" si="24"/>
        <v>#REF!</v>
      </c>
      <c r="BD101" s="417" t="e">
        <f t="shared" si="24"/>
        <v>#REF!</v>
      </c>
      <c r="BE101" s="417" t="e">
        <f t="shared" si="24"/>
        <v>#REF!</v>
      </c>
      <c r="BF101" s="417" t="e">
        <f t="shared" si="24"/>
        <v>#REF!</v>
      </c>
      <c r="BG101" s="417" t="e">
        <f t="shared" si="24"/>
        <v>#REF!</v>
      </c>
      <c r="BH101" s="417" t="e">
        <f t="shared" si="24"/>
        <v>#REF!</v>
      </c>
      <c r="BI101" s="417" t="e">
        <f t="shared" si="24"/>
        <v>#REF!</v>
      </c>
      <c r="BJ101" s="417" t="e">
        <f t="shared" si="24"/>
        <v>#REF!</v>
      </c>
      <c r="BK101" s="418" t="e">
        <f t="shared" si="24"/>
        <v>#REF!</v>
      </c>
    </row>
    <row r="104" spans="2:63" ht="21">
      <c r="B104" s="415" t="s">
        <v>472</v>
      </c>
      <c r="D104" s="416" t="e">
        <f>IF('Inputs (3)'!$E$5="New Project",'I&amp;E Summary (3)'!D101,'I&amp;E Summary (3)'!D99)</f>
        <v>#REF!</v>
      </c>
      <c r="E104" s="417" t="e">
        <f>IF('Inputs (3)'!$E$5="New Project",'I&amp;E Summary (3)'!E101,'I&amp;E Summary (3)'!E99)</f>
        <v>#REF!</v>
      </c>
      <c r="F104" s="417" t="e">
        <f>IF('Inputs (3)'!$E$5="New Project",'I&amp;E Summary (3)'!F101,'I&amp;E Summary (3)'!F99)</f>
        <v>#REF!</v>
      </c>
      <c r="G104" s="417" t="e">
        <f>IF('Inputs (3)'!$E$5="New Project",'I&amp;E Summary (3)'!G101,'I&amp;E Summary (3)'!G99)</f>
        <v>#REF!</v>
      </c>
      <c r="H104" s="417" t="e">
        <f>IF('Inputs (3)'!$E$5="New Project",'I&amp;E Summary (3)'!H101,'I&amp;E Summary (3)'!H99)</f>
        <v>#REF!</v>
      </c>
      <c r="I104" s="417" t="e">
        <f>IF('Inputs (3)'!$E$5="New Project",'I&amp;E Summary (3)'!I101,'I&amp;E Summary (3)'!I99)</f>
        <v>#REF!</v>
      </c>
      <c r="J104" s="417" t="e">
        <f>IF('Inputs (3)'!$E$5="New Project",'I&amp;E Summary (3)'!J101,'I&amp;E Summary (3)'!J99)</f>
        <v>#REF!</v>
      </c>
      <c r="K104" s="417" t="e">
        <f>IF('Inputs (3)'!$E$5="New Project",'I&amp;E Summary (3)'!K101,'I&amp;E Summary (3)'!K99)</f>
        <v>#REF!</v>
      </c>
      <c r="L104" s="417" t="e">
        <f>IF('Inputs (3)'!$E$5="New Project",'I&amp;E Summary (3)'!L101,'I&amp;E Summary (3)'!L99)</f>
        <v>#REF!</v>
      </c>
      <c r="M104" s="417" t="e">
        <f>IF('Inputs (3)'!$E$5="New Project",'I&amp;E Summary (3)'!M101,'I&amp;E Summary (3)'!M99)</f>
        <v>#REF!</v>
      </c>
      <c r="N104" s="417" t="e">
        <f>IF('Inputs (3)'!$E$5="New Project",'I&amp;E Summary (3)'!N101,'I&amp;E Summary (3)'!N99)</f>
        <v>#REF!</v>
      </c>
      <c r="O104" s="417" t="e">
        <f>IF('Inputs (3)'!$E$5="New Project",'I&amp;E Summary (3)'!O101,'I&amp;E Summary (3)'!O99)</f>
        <v>#REF!</v>
      </c>
      <c r="P104" s="417" t="e">
        <f>IF('Inputs (3)'!$E$5="New Project",'I&amp;E Summary (3)'!P101,'I&amp;E Summary (3)'!P99)</f>
        <v>#REF!</v>
      </c>
      <c r="Q104" s="417" t="e">
        <f>IF('Inputs (3)'!$E$5="New Project",'I&amp;E Summary (3)'!Q101,'I&amp;E Summary (3)'!Q99)</f>
        <v>#REF!</v>
      </c>
      <c r="R104" s="417" t="e">
        <f>IF('Inputs (3)'!$E$5="New Project",'I&amp;E Summary (3)'!R101,'I&amp;E Summary (3)'!R99)</f>
        <v>#REF!</v>
      </c>
      <c r="S104" s="417" t="e">
        <f>IF('Inputs (3)'!$E$5="New Project",'I&amp;E Summary (3)'!S101,'I&amp;E Summary (3)'!S99)</f>
        <v>#REF!</v>
      </c>
      <c r="T104" s="417" t="e">
        <f>IF('Inputs (3)'!$E$5="New Project",'I&amp;E Summary (3)'!T101,'I&amp;E Summary (3)'!T99)</f>
        <v>#REF!</v>
      </c>
      <c r="U104" s="417" t="e">
        <f>IF('Inputs (3)'!$E$5="New Project",'I&amp;E Summary (3)'!U101,'I&amp;E Summary (3)'!U99)</f>
        <v>#REF!</v>
      </c>
      <c r="V104" s="417" t="e">
        <f>IF('Inputs (3)'!$E$5="New Project",'I&amp;E Summary (3)'!V101,'I&amp;E Summary (3)'!V99)</f>
        <v>#REF!</v>
      </c>
      <c r="W104" s="417" t="e">
        <f>IF('Inputs (3)'!$E$5="New Project",'I&amp;E Summary (3)'!W101,'I&amp;E Summary (3)'!W99)</f>
        <v>#REF!</v>
      </c>
      <c r="X104" s="417" t="e">
        <f>IF('Inputs (3)'!$E$5="New Project",'I&amp;E Summary (3)'!X101,'I&amp;E Summary (3)'!X99)</f>
        <v>#REF!</v>
      </c>
      <c r="Y104" s="417" t="e">
        <f>IF('Inputs (3)'!$E$5="New Project",'I&amp;E Summary (3)'!Y101,'I&amp;E Summary (3)'!Y99)</f>
        <v>#REF!</v>
      </c>
      <c r="Z104" s="417" t="e">
        <f>IF('Inputs (3)'!$E$5="New Project",'I&amp;E Summary (3)'!Z101,'I&amp;E Summary (3)'!Z99)</f>
        <v>#REF!</v>
      </c>
      <c r="AA104" s="417" t="e">
        <f>IF('Inputs (3)'!$E$5="New Project",'I&amp;E Summary (3)'!AA101,'I&amp;E Summary (3)'!AA99)</f>
        <v>#REF!</v>
      </c>
      <c r="AB104" s="417" t="e">
        <f>IF('Inputs (3)'!$E$5="New Project",'I&amp;E Summary (3)'!AB101,'I&amp;E Summary (3)'!AB99)</f>
        <v>#REF!</v>
      </c>
      <c r="AC104" s="417" t="e">
        <f>IF('Inputs (3)'!$E$5="New Project",'I&amp;E Summary (3)'!AC101,'I&amp;E Summary (3)'!AC99)</f>
        <v>#REF!</v>
      </c>
      <c r="AD104" s="417" t="e">
        <f>IF('Inputs (3)'!$E$5="New Project",'I&amp;E Summary (3)'!AD101,'I&amp;E Summary (3)'!AD99)</f>
        <v>#REF!</v>
      </c>
      <c r="AE104" s="417" t="e">
        <f>IF('Inputs (3)'!$E$5="New Project",'I&amp;E Summary (3)'!AE101,'I&amp;E Summary (3)'!AE99)</f>
        <v>#REF!</v>
      </c>
      <c r="AF104" s="417" t="e">
        <f>IF('Inputs (3)'!$E$5="New Project",'I&amp;E Summary (3)'!AF101,'I&amp;E Summary (3)'!AF99)</f>
        <v>#REF!</v>
      </c>
      <c r="AG104" s="417" t="e">
        <f>IF('Inputs (3)'!$E$5="New Project",'I&amp;E Summary (3)'!AG101,'I&amp;E Summary (3)'!AG99)</f>
        <v>#REF!</v>
      </c>
      <c r="AH104" s="417" t="e">
        <f>IF('Inputs (3)'!$E$5="New Project",'I&amp;E Summary (3)'!AH101,'I&amp;E Summary (3)'!AH99)</f>
        <v>#REF!</v>
      </c>
      <c r="AI104" s="417" t="e">
        <f>IF('Inputs (3)'!$E$5="New Project",'I&amp;E Summary (3)'!AI101,'I&amp;E Summary (3)'!AI99)</f>
        <v>#REF!</v>
      </c>
      <c r="AJ104" s="417" t="e">
        <f>IF('Inputs (3)'!$E$5="New Project",'I&amp;E Summary (3)'!AJ101,'I&amp;E Summary (3)'!AJ99)</f>
        <v>#REF!</v>
      </c>
      <c r="AK104" s="417" t="e">
        <f>IF('Inputs (3)'!$E$5="New Project",'I&amp;E Summary (3)'!AK101,'I&amp;E Summary (3)'!AK99)</f>
        <v>#REF!</v>
      </c>
      <c r="AL104" s="417" t="e">
        <f>IF('Inputs (3)'!$E$5="New Project",'I&amp;E Summary (3)'!AL101,'I&amp;E Summary (3)'!AL99)</f>
        <v>#REF!</v>
      </c>
      <c r="AM104" s="417" t="e">
        <f>IF('Inputs (3)'!$E$5="New Project",'I&amp;E Summary (3)'!AM101,'I&amp;E Summary (3)'!AM99)</f>
        <v>#REF!</v>
      </c>
      <c r="AN104" s="417" t="e">
        <f>IF('Inputs (3)'!$E$5="New Project",'I&amp;E Summary (3)'!AN101,'I&amp;E Summary (3)'!AN99)</f>
        <v>#REF!</v>
      </c>
      <c r="AO104" s="417" t="e">
        <f>IF('Inputs (3)'!$E$5="New Project",'I&amp;E Summary (3)'!AO101,'I&amp;E Summary (3)'!AO99)</f>
        <v>#REF!</v>
      </c>
      <c r="AP104" s="417" t="e">
        <f>IF('Inputs (3)'!$E$5="New Project",'I&amp;E Summary (3)'!AP101,'I&amp;E Summary (3)'!AP99)</f>
        <v>#REF!</v>
      </c>
      <c r="AQ104" s="417" t="e">
        <f>IF('Inputs (3)'!$E$5="New Project",'I&amp;E Summary (3)'!AQ101,'I&amp;E Summary (3)'!AQ99)</f>
        <v>#REF!</v>
      </c>
      <c r="AR104" s="417" t="e">
        <f>IF('Inputs (3)'!$E$5="New Project",'I&amp;E Summary (3)'!AR101,'I&amp;E Summary (3)'!AR99)</f>
        <v>#REF!</v>
      </c>
      <c r="AS104" s="417" t="e">
        <f>IF('Inputs (3)'!$E$5="New Project",'I&amp;E Summary (3)'!AS101,'I&amp;E Summary (3)'!AS99)</f>
        <v>#REF!</v>
      </c>
      <c r="AT104" s="417" t="e">
        <f>IF('Inputs (3)'!$E$5="New Project",'I&amp;E Summary (3)'!AT101,'I&amp;E Summary (3)'!AT99)</f>
        <v>#REF!</v>
      </c>
      <c r="AU104" s="417" t="e">
        <f>IF('Inputs (3)'!$E$5="New Project",'I&amp;E Summary (3)'!AU101,'I&amp;E Summary (3)'!AU99)</f>
        <v>#REF!</v>
      </c>
      <c r="AV104" s="417" t="e">
        <f>IF('Inputs (3)'!$E$5="New Project",'I&amp;E Summary (3)'!AV101,'I&amp;E Summary (3)'!AV99)</f>
        <v>#REF!</v>
      </c>
      <c r="AW104" s="417" t="e">
        <f>IF('Inputs (3)'!$E$5="New Project",'I&amp;E Summary (3)'!AW101,'I&amp;E Summary (3)'!AW99)</f>
        <v>#REF!</v>
      </c>
      <c r="AX104" s="417" t="e">
        <f>IF('Inputs (3)'!$E$5="New Project",'I&amp;E Summary (3)'!AX101,'I&amp;E Summary (3)'!AX99)</f>
        <v>#REF!</v>
      </c>
      <c r="AY104" s="417" t="e">
        <f>IF('Inputs (3)'!$E$5="New Project",'I&amp;E Summary (3)'!AY101,'I&amp;E Summary (3)'!AY99)</f>
        <v>#REF!</v>
      </c>
      <c r="AZ104" s="417" t="e">
        <f>IF('Inputs (3)'!$E$5="New Project",'I&amp;E Summary (3)'!AZ101,'I&amp;E Summary (3)'!AZ99)</f>
        <v>#REF!</v>
      </c>
      <c r="BA104" s="417" t="e">
        <f>IF('Inputs (3)'!$E$5="New Project",'I&amp;E Summary (3)'!BA101,'I&amp;E Summary (3)'!BA99)</f>
        <v>#REF!</v>
      </c>
      <c r="BB104" s="417" t="e">
        <f>IF('Inputs (3)'!$E$5="New Project",'I&amp;E Summary (3)'!BB101,'I&amp;E Summary (3)'!BB99)</f>
        <v>#REF!</v>
      </c>
      <c r="BC104" s="417" t="e">
        <f>IF('Inputs (3)'!$E$5="New Project",'I&amp;E Summary (3)'!BC101,'I&amp;E Summary (3)'!BC99)</f>
        <v>#REF!</v>
      </c>
      <c r="BD104" s="417" t="e">
        <f>IF('Inputs (3)'!$E$5="New Project",'I&amp;E Summary (3)'!BD101,'I&amp;E Summary (3)'!BD99)</f>
        <v>#REF!</v>
      </c>
      <c r="BE104" s="417" t="e">
        <f>IF('Inputs (3)'!$E$5="New Project",'I&amp;E Summary (3)'!BE101,'I&amp;E Summary (3)'!BE99)</f>
        <v>#REF!</v>
      </c>
      <c r="BF104" s="417" t="e">
        <f>IF('Inputs (3)'!$E$5="New Project",'I&amp;E Summary (3)'!BF101,'I&amp;E Summary (3)'!BF99)</f>
        <v>#REF!</v>
      </c>
      <c r="BG104" s="417" t="e">
        <f>IF('Inputs (3)'!$E$5="New Project",'I&amp;E Summary (3)'!BG101,'I&amp;E Summary (3)'!BG99)</f>
        <v>#REF!</v>
      </c>
      <c r="BH104" s="417" t="e">
        <f>IF('Inputs (3)'!$E$5="New Project",'I&amp;E Summary (3)'!BH101,'I&amp;E Summary (3)'!BH99)</f>
        <v>#REF!</v>
      </c>
      <c r="BI104" s="417" t="e">
        <f>IF('Inputs (3)'!$E$5="New Project",'I&amp;E Summary (3)'!BI101,'I&amp;E Summary (3)'!BI99)</f>
        <v>#REF!</v>
      </c>
      <c r="BJ104" s="417" t="e">
        <f>IF('Inputs (3)'!$E$5="New Project",'I&amp;E Summary (3)'!BJ101,'I&amp;E Summary (3)'!BJ99)</f>
        <v>#REF!</v>
      </c>
      <c r="BK104" s="418" t="e">
        <f>IF('1. Project Dashboard'!#REF!="New Project",'I&amp;E Summary (3)'!BK101,'I&amp;E Summary (3)'!BK99)</f>
        <v>#REF!</v>
      </c>
    </row>
    <row r="106" spans="2:63">
      <c r="E106" s="580" t="e">
        <f>E104+D104</f>
        <v>#REF!</v>
      </c>
      <c r="F106" s="580" t="e">
        <f t="shared" ref="F106:BK106" si="25">F104+E104</f>
        <v>#REF!</v>
      </c>
      <c r="G106" s="580" t="e">
        <f t="shared" si="25"/>
        <v>#REF!</v>
      </c>
      <c r="H106" s="580" t="e">
        <f t="shared" si="25"/>
        <v>#REF!</v>
      </c>
      <c r="I106" s="580" t="e">
        <f t="shared" si="25"/>
        <v>#REF!</v>
      </c>
      <c r="J106" s="580" t="e">
        <f t="shared" si="25"/>
        <v>#REF!</v>
      </c>
      <c r="K106" s="580" t="e">
        <f t="shared" si="25"/>
        <v>#REF!</v>
      </c>
      <c r="L106" s="580" t="e">
        <f t="shared" si="25"/>
        <v>#REF!</v>
      </c>
      <c r="M106" s="580" t="e">
        <f t="shared" si="25"/>
        <v>#REF!</v>
      </c>
      <c r="N106" s="580" t="e">
        <f t="shared" si="25"/>
        <v>#REF!</v>
      </c>
      <c r="O106" s="580" t="e">
        <f t="shared" si="25"/>
        <v>#REF!</v>
      </c>
      <c r="P106" s="580" t="e">
        <f t="shared" si="25"/>
        <v>#REF!</v>
      </c>
      <c r="Q106" s="580" t="e">
        <f t="shared" si="25"/>
        <v>#REF!</v>
      </c>
      <c r="R106" s="580" t="e">
        <f t="shared" si="25"/>
        <v>#REF!</v>
      </c>
      <c r="S106" s="580" t="e">
        <f t="shared" si="25"/>
        <v>#REF!</v>
      </c>
      <c r="T106" s="580" t="e">
        <f t="shared" si="25"/>
        <v>#REF!</v>
      </c>
      <c r="U106" s="580" t="e">
        <f t="shared" si="25"/>
        <v>#REF!</v>
      </c>
      <c r="V106" s="580" t="e">
        <f t="shared" si="25"/>
        <v>#REF!</v>
      </c>
      <c r="W106" s="580" t="e">
        <f t="shared" si="25"/>
        <v>#REF!</v>
      </c>
      <c r="X106" s="580" t="e">
        <f t="shared" si="25"/>
        <v>#REF!</v>
      </c>
      <c r="Y106" s="580" t="e">
        <f t="shared" si="25"/>
        <v>#REF!</v>
      </c>
      <c r="Z106" s="580" t="e">
        <f t="shared" si="25"/>
        <v>#REF!</v>
      </c>
      <c r="AA106" s="580" t="e">
        <f t="shared" si="25"/>
        <v>#REF!</v>
      </c>
      <c r="AB106" s="580" t="e">
        <f t="shared" si="25"/>
        <v>#REF!</v>
      </c>
      <c r="AC106" s="580" t="e">
        <f t="shared" si="25"/>
        <v>#REF!</v>
      </c>
      <c r="AD106" s="580" t="e">
        <f t="shared" si="25"/>
        <v>#REF!</v>
      </c>
      <c r="AE106" s="580" t="e">
        <f t="shared" si="25"/>
        <v>#REF!</v>
      </c>
      <c r="AF106" s="580" t="e">
        <f t="shared" si="25"/>
        <v>#REF!</v>
      </c>
      <c r="AG106" s="580" t="e">
        <f t="shared" si="25"/>
        <v>#REF!</v>
      </c>
      <c r="AH106" s="580" t="e">
        <f t="shared" si="25"/>
        <v>#REF!</v>
      </c>
      <c r="AI106" s="580" t="e">
        <f t="shared" si="25"/>
        <v>#REF!</v>
      </c>
      <c r="AJ106" s="580" t="e">
        <f t="shared" si="25"/>
        <v>#REF!</v>
      </c>
      <c r="AK106" s="580" t="e">
        <f t="shared" si="25"/>
        <v>#REF!</v>
      </c>
      <c r="AL106" s="580" t="e">
        <f t="shared" si="25"/>
        <v>#REF!</v>
      </c>
      <c r="AM106" s="580" t="e">
        <f t="shared" si="25"/>
        <v>#REF!</v>
      </c>
      <c r="AN106" s="580" t="e">
        <f t="shared" si="25"/>
        <v>#REF!</v>
      </c>
      <c r="AO106" s="580" t="e">
        <f t="shared" si="25"/>
        <v>#REF!</v>
      </c>
      <c r="AP106" s="580" t="e">
        <f t="shared" si="25"/>
        <v>#REF!</v>
      </c>
      <c r="AQ106" s="580" t="e">
        <f t="shared" si="25"/>
        <v>#REF!</v>
      </c>
      <c r="AR106" s="580" t="e">
        <f t="shared" si="25"/>
        <v>#REF!</v>
      </c>
      <c r="AS106" s="580" t="e">
        <f t="shared" si="25"/>
        <v>#REF!</v>
      </c>
      <c r="AT106" s="580" t="e">
        <f t="shared" si="25"/>
        <v>#REF!</v>
      </c>
      <c r="AU106" s="580" t="e">
        <f t="shared" si="25"/>
        <v>#REF!</v>
      </c>
      <c r="AV106" s="580" t="e">
        <f t="shared" si="25"/>
        <v>#REF!</v>
      </c>
      <c r="AW106" s="580" t="e">
        <f t="shared" si="25"/>
        <v>#REF!</v>
      </c>
      <c r="AX106" s="580" t="e">
        <f t="shared" si="25"/>
        <v>#REF!</v>
      </c>
      <c r="AY106" s="580" t="e">
        <f t="shared" si="25"/>
        <v>#REF!</v>
      </c>
      <c r="AZ106" s="580" t="e">
        <f t="shared" si="25"/>
        <v>#REF!</v>
      </c>
      <c r="BA106" s="580" t="e">
        <f t="shared" si="25"/>
        <v>#REF!</v>
      </c>
      <c r="BB106" s="580" t="e">
        <f t="shared" si="25"/>
        <v>#REF!</v>
      </c>
      <c r="BC106" s="580" t="e">
        <f t="shared" si="25"/>
        <v>#REF!</v>
      </c>
      <c r="BD106" s="580" t="e">
        <f t="shared" si="25"/>
        <v>#REF!</v>
      </c>
      <c r="BE106" s="580" t="e">
        <f t="shared" si="25"/>
        <v>#REF!</v>
      </c>
      <c r="BF106" s="580" t="e">
        <f t="shared" si="25"/>
        <v>#REF!</v>
      </c>
      <c r="BG106" s="580" t="e">
        <f t="shared" si="25"/>
        <v>#REF!</v>
      </c>
      <c r="BH106" s="580" t="e">
        <f t="shared" si="25"/>
        <v>#REF!</v>
      </c>
      <c r="BI106" s="580" t="e">
        <f t="shared" si="25"/>
        <v>#REF!</v>
      </c>
      <c r="BJ106" s="580" t="e">
        <f t="shared" si="25"/>
        <v>#REF!</v>
      </c>
      <c r="BK106" s="580" t="e">
        <f t="shared" si="25"/>
        <v>#REF!</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C2:T70"/>
  <sheetViews>
    <sheetView topLeftCell="F1" workbookViewId="0">
      <selection activeCell="P30" sqref="P30"/>
    </sheetView>
  </sheetViews>
  <sheetFormatPr defaultRowHeight="15"/>
  <cols>
    <col min="7" max="7" width="23.5703125" bestFit="1" customWidth="1"/>
    <col min="8" max="8" width="18.85546875" bestFit="1" customWidth="1"/>
    <col min="11" max="11" width="21.140625" customWidth="1"/>
  </cols>
  <sheetData>
    <row r="2" spans="3:20">
      <c r="K2" t="s">
        <v>118</v>
      </c>
      <c r="L2">
        <f>'4. Investment Appraisal'!C9</f>
        <v>2017</v>
      </c>
    </row>
    <row r="4" spans="3:20">
      <c r="C4" s="53" t="s">
        <v>77</v>
      </c>
      <c r="D4" s="45"/>
      <c r="E4" s="46"/>
      <c r="G4" s="53" t="s">
        <v>83</v>
      </c>
      <c r="H4" s="54" t="s">
        <v>85</v>
      </c>
      <c r="K4" s="53" t="s">
        <v>117</v>
      </c>
      <c r="L4" s="54"/>
      <c r="O4" s="53" t="s">
        <v>469</v>
      </c>
      <c r="P4" s="45"/>
      <c r="Q4" s="46"/>
      <c r="T4" t="s">
        <v>487</v>
      </c>
    </row>
    <row r="5" spans="3:20">
      <c r="C5" s="47"/>
      <c r="D5" s="48"/>
      <c r="E5" s="49"/>
      <c r="G5" s="47"/>
      <c r="H5" s="49"/>
      <c r="K5" s="47"/>
      <c r="L5" s="49"/>
      <c r="O5" s="47"/>
      <c r="P5" s="48"/>
      <c r="Q5" s="49"/>
      <c r="T5" t="s">
        <v>488</v>
      </c>
    </row>
    <row r="6" spans="3:20">
      <c r="C6" s="47" t="s">
        <v>76</v>
      </c>
      <c r="D6" s="48"/>
      <c r="E6" s="49"/>
      <c r="G6" s="47">
        <v>2016</v>
      </c>
      <c r="H6" s="49">
        <v>1</v>
      </c>
      <c r="K6" s="47">
        <v>2016</v>
      </c>
      <c r="L6" s="49">
        <f>K6-$L$2</f>
        <v>-1</v>
      </c>
      <c r="O6" s="47" t="s">
        <v>470</v>
      </c>
      <c r="P6" s="48"/>
      <c r="Q6" s="49"/>
      <c r="T6" t="s">
        <v>489</v>
      </c>
    </row>
    <row r="7" spans="3:20">
      <c r="C7" s="50" t="s">
        <v>75</v>
      </c>
      <c r="D7" s="51"/>
      <c r="E7" s="52"/>
      <c r="G7" s="47">
        <v>2017</v>
      </c>
      <c r="H7" s="49">
        <v>2</v>
      </c>
      <c r="K7" s="47">
        <v>2017</v>
      </c>
      <c r="L7" s="49">
        <f t="shared" ref="L7:L70" si="0">K7-$L$2</f>
        <v>0</v>
      </c>
      <c r="O7" s="50" t="s">
        <v>471</v>
      </c>
      <c r="P7" s="51"/>
      <c r="Q7" s="52"/>
    </row>
    <row r="8" spans="3:20">
      <c r="G8" s="47">
        <v>2018</v>
      </c>
      <c r="H8" s="49">
        <v>3</v>
      </c>
      <c r="K8" s="47">
        <v>2018</v>
      </c>
      <c r="L8" s="49">
        <f t="shared" si="0"/>
        <v>1</v>
      </c>
    </row>
    <row r="9" spans="3:20">
      <c r="G9" s="47">
        <v>2019</v>
      </c>
      <c r="H9" s="49"/>
      <c r="K9" s="47">
        <v>2019</v>
      </c>
      <c r="L9" s="49">
        <f t="shared" si="0"/>
        <v>2</v>
      </c>
    </row>
    <row r="10" spans="3:20">
      <c r="G10" s="47">
        <v>2020</v>
      </c>
      <c r="H10" s="49"/>
      <c r="K10" s="47">
        <v>2020</v>
      </c>
      <c r="L10" s="49">
        <f t="shared" si="0"/>
        <v>3</v>
      </c>
    </row>
    <row r="11" spans="3:20">
      <c r="G11" s="47">
        <v>2021</v>
      </c>
      <c r="H11" s="49"/>
      <c r="K11" s="47">
        <v>2021</v>
      </c>
      <c r="L11" s="49">
        <f t="shared" si="0"/>
        <v>4</v>
      </c>
    </row>
    <row r="12" spans="3:20">
      <c r="G12" s="47">
        <v>2022</v>
      </c>
      <c r="H12" s="49"/>
      <c r="K12" s="47">
        <v>2022</v>
      </c>
      <c r="L12" s="49">
        <f t="shared" si="0"/>
        <v>5</v>
      </c>
    </row>
    <row r="13" spans="3:20">
      <c r="G13" s="47">
        <v>2023</v>
      </c>
      <c r="H13" s="49"/>
      <c r="K13" s="47">
        <v>2023</v>
      </c>
      <c r="L13" s="49">
        <f t="shared" si="0"/>
        <v>6</v>
      </c>
    </row>
    <row r="14" spans="3:20">
      <c r="G14" s="47">
        <v>2024</v>
      </c>
      <c r="H14" s="49"/>
      <c r="K14" s="47">
        <v>2024</v>
      </c>
      <c r="L14" s="49">
        <f t="shared" si="0"/>
        <v>7</v>
      </c>
    </row>
    <row r="15" spans="3:20">
      <c r="G15" s="47">
        <v>2025</v>
      </c>
      <c r="H15" s="49"/>
      <c r="K15" s="47">
        <v>2025</v>
      </c>
      <c r="L15" s="49">
        <f t="shared" si="0"/>
        <v>8</v>
      </c>
    </row>
    <row r="16" spans="3:20">
      <c r="G16" s="47">
        <v>2026</v>
      </c>
      <c r="H16" s="49"/>
      <c r="K16" s="47">
        <v>2026</v>
      </c>
      <c r="L16" s="49">
        <f t="shared" si="0"/>
        <v>9</v>
      </c>
    </row>
    <row r="17" spans="7:12">
      <c r="G17" s="47">
        <v>2027</v>
      </c>
      <c r="H17" s="49"/>
      <c r="K17" s="47">
        <v>2027</v>
      </c>
      <c r="L17" s="49">
        <f t="shared" si="0"/>
        <v>10</v>
      </c>
    </row>
    <row r="18" spans="7:12">
      <c r="G18" s="47">
        <v>2028</v>
      </c>
      <c r="H18" s="49"/>
      <c r="K18" s="47">
        <v>2028</v>
      </c>
      <c r="L18" s="49">
        <f t="shared" si="0"/>
        <v>11</v>
      </c>
    </row>
    <row r="19" spans="7:12">
      <c r="G19" s="47">
        <v>2029</v>
      </c>
      <c r="H19" s="49"/>
      <c r="K19" s="47">
        <v>2029</v>
      </c>
      <c r="L19" s="49">
        <f t="shared" si="0"/>
        <v>12</v>
      </c>
    </row>
    <row r="20" spans="7:12">
      <c r="G20" s="47">
        <v>2030</v>
      </c>
      <c r="H20" s="49"/>
      <c r="K20" s="47">
        <v>2030</v>
      </c>
      <c r="L20" s="49">
        <f t="shared" si="0"/>
        <v>13</v>
      </c>
    </row>
    <row r="21" spans="7:12">
      <c r="K21" s="47">
        <v>2031</v>
      </c>
      <c r="L21" s="49">
        <f t="shared" si="0"/>
        <v>14</v>
      </c>
    </row>
    <row r="22" spans="7:12">
      <c r="K22" s="47">
        <v>2032</v>
      </c>
      <c r="L22" s="49">
        <f t="shared" si="0"/>
        <v>15</v>
      </c>
    </row>
    <row r="23" spans="7:12">
      <c r="K23" s="47">
        <v>2033</v>
      </c>
      <c r="L23" s="49">
        <f t="shared" si="0"/>
        <v>16</v>
      </c>
    </row>
    <row r="24" spans="7:12">
      <c r="K24" s="47">
        <v>2034</v>
      </c>
      <c r="L24" s="49">
        <f t="shared" si="0"/>
        <v>17</v>
      </c>
    </row>
    <row r="25" spans="7:12">
      <c r="K25" s="47">
        <v>2035</v>
      </c>
      <c r="L25" s="49">
        <f t="shared" si="0"/>
        <v>18</v>
      </c>
    </row>
    <row r="26" spans="7:12">
      <c r="K26" s="47">
        <v>2036</v>
      </c>
      <c r="L26" s="49">
        <f t="shared" si="0"/>
        <v>19</v>
      </c>
    </row>
    <row r="27" spans="7:12">
      <c r="K27" s="47">
        <v>2037</v>
      </c>
      <c r="L27" s="49">
        <f t="shared" si="0"/>
        <v>20</v>
      </c>
    </row>
    <row r="28" spans="7:12">
      <c r="K28" s="47">
        <v>2038</v>
      </c>
      <c r="L28" s="49">
        <f t="shared" si="0"/>
        <v>21</v>
      </c>
    </row>
    <row r="29" spans="7:12">
      <c r="K29" s="47">
        <v>2039</v>
      </c>
      <c r="L29" s="49">
        <f t="shared" si="0"/>
        <v>22</v>
      </c>
    </row>
    <row r="30" spans="7:12">
      <c r="K30" s="47">
        <v>2040</v>
      </c>
      <c r="L30" s="49">
        <f t="shared" si="0"/>
        <v>23</v>
      </c>
    </row>
    <row r="31" spans="7:12">
      <c r="K31" s="47">
        <v>2041</v>
      </c>
      <c r="L31" s="49">
        <f t="shared" si="0"/>
        <v>24</v>
      </c>
    </row>
    <row r="32" spans="7:12">
      <c r="K32" s="47">
        <v>2042</v>
      </c>
      <c r="L32" s="49">
        <f t="shared" si="0"/>
        <v>25</v>
      </c>
    </row>
    <row r="33" spans="11:12">
      <c r="K33" s="47">
        <v>2043</v>
      </c>
      <c r="L33" s="49">
        <f t="shared" si="0"/>
        <v>26</v>
      </c>
    </row>
    <row r="34" spans="11:12">
      <c r="K34" s="47">
        <v>2044</v>
      </c>
      <c r="L34" s="49">
        <f t="shared" si="0"/>
        <v>27</v>
      </c>
    </row>
    <row r="35" spans="11:12">
      <c r="K35" s="47">
        <v>2045</v>
      </c>
      <c r="L35" s="49">
        <f t="shared" si="0"/>
        <v>28</v>
      </c>
    </row>
    <row r="36" spans="11:12">
      <c r="K36" s="47">
        <v>2046</v>
      </c>
      <c r="L36" s="49">
        <f t="shared" si="0"/>
        <v>29</v>
      </c>
    </row>
    <row r="37" spans="11:12">
      <c r="K37" s="47">
        <v>2047</v>
      </c>
      <c r="L37" s="49">
        <f t="shared" si="0"/>
        <v>30</v>
      </c>
    </row>
    <row r="38" spans="11:12">
      <c r="K38" s="47">
        <v>2048</v>
      </c>
      <c r="L38" s="49">
        <f t="shared" si="0"/>
        <v>31</v>
      </c>
    </row>
    <row r="39" spans="11:12">
      <c r="K39" s="47">
        <v>2049</v>
      </c>
      <c r="L39" s="49">
        <f t="shared" si="0"/>
        <v>32</v>
      </c>
    </row>
    <row r="40" spans="11:12">
      <c r="K40" s="47">
        <v>2050</v>
      </c>
      <c r="L40" s="49">
        <f t="shared" si="0"/>
        <v>33</v>
      </c>
    </row>
    <row r="41" spans="11:12">
      <c r="K41" s="47">
        <v>2051</v>
      </c>
      <c r="L41" s="49">
        <f t="shared" si="0"/>
        <v>34</v>
      </c>
    </row>
    <row r="42" spans="11:12">
      <c r="K42" s="47">
        <v>2052</v>
      </c>
      <c r="L42" s="49">
        <f t="shared" si="0"/>
        <v>35</v>
      </c>
    </row>
    <row r="43" spans="11:12">
      <c r="K43" s="47">
        <v>2053</v>
      </c>
      <c r="L43" s="49">
        <f t="shared" si="0"/>
        <v>36</v>
      </c>
    </row>
    <row r="44" spans="11:12">
      <c r="K44" s="47">
        <v>2054</v>
      </c>
      <c r="L44" s="49">
        <f t="shared" si="0"/>
        <v>37</v>
      </c>
    </row>
    <row r="45" spans="11:12">
      <c r="K45" s="47">
        <v>2055</v>
      </c>
      <c r="L45" s="49">
        <f t="shared" si="0"/>
        <v>38</v>
      </c>
    </row>
    <row r="46" spans="11:12">
      <c r="K46" s="47">
        <v>2056</v>
      </c>
      <c r="L46" s="49">
        <f t="shared" si="0"/>
        <v>39</v>
      </c>
    </row>
    <row r="47" spans="11:12">
      <c r="K47" s="47">
        <v>2057</v>
      </c>
      <c r="L47" s="49">
        <f t="shared" si="0"/>
        <v>40</v>
      </c>
    </row>
    <row r="48" spans="11:12">
      <c r="K48" s="47">
        <v>2058</v>
      </c>
      <c r="L48" s="49">
        <f t="shared" si="0"/>
        <v>41</v>
      </c>
    </row>
    <row r="49" spans="11:12">
      <c r="K49" s="47">
        <v>2059</v>
      </c>
      <c r="L49" s="49">
        <f t="shared" si="0"/>
        <v>42</v>
      </c>
    </row>
    <row r="50" spans="11:12">
      <c r="K50" s="47">
        <v>2060</v>
      </c>
      <c r="L50" s="49">
        <f t="shared" si="0"/>
        <v>43</v>
      </c>
    </row>
    <row r="51" spans="11:12">
      <c r="K51" s="47">
        <v>2061</v>
      </c>
      <c r="L51" s="49">
        <f t="shared" si="0"/>
        <v>44</v>
      </c>
    </row>
    <row r="52" spans="11:12">
      <c r="K52" s="47">
        <v>2062</v>
      </c>
      <c r="L52" s="49">
        <f t="shared" si="0"/>
        <v>45</v>
      </c>
    </row>
    <row r="53" spans="11:12">
      <c r="K53" s="47">
        <v>2063</v>
      </c>
      <c r="L53" s="49">
        <f t="shared" si="0"/>
        <v>46</v>
      </c>
    </row>
    <row r="54" spans="11:12">
      <c r="K54" s="47">
        <v>2064</v>
      </c>
      <c r="L54" s="49">
        <f t="shared" si="0"/>
        <v>47</v>
      </c>
    </row>
    <row r="55" spans="11:12">
      <c r="K55" s="47">
        <v>2065</v>
      </c>
      <c r="L55" s="49">
        <f t="shared" si="0"/>
        <v>48</v>
      </c>
    </row>
    <row r="56" spans="11:12">
      <c r="K56" s="47">
        <v>2066</v>
      </c>
      <c r="L56" s="49">
        <f t="shared" si="0"/>
        <v>49</v>
      </c>
    </row>
    <row r="57" spans="11:12">
      <c r="K57" s="47">
        <v>2067</v>
      </c>
      <c r="L57" s="49">
        <f t="shared" si="0"/>
        <v>50</v>
      </c>
    </row>
    <row r="58" spans="11:12">
      <c r="K58" s="47">
        <v>2068</v>
      </c>
      <c r="L58" s="49">
        <f t="shared" si="0"/>
        <v>51</v>
      </c>
    </row>
    <row r="59" spans="11:12">
      <c r="K59" s="47">
        <v>2069</v>
      </c>
      <c r="L59" s="49">
        <f t="shared" si="0"/>
        <v>52</v>
      </c>
    </row>
    <row r="60" spans="11:12">
      <c r="K60" s="47">
        <v>2070</v>
      </c>
      <c r="L60" s="49">
        <f t="shared" si="0"/>
        <v>53</v>
      </c>
    </row>
    <row r="61" spans="11:12">
      <c r="K61" s="47">
        <v>2071</v>
      </c>
      <c r="L61" s="49">
        <f t="shared" si="0"/>
        <v>54</v>
      </c>
    </row>
    <row r="62" spans="11:12">
      <c r="K62" s="47">
        <v>2072</v>
      </c>
      <c r="L62" s="49">
        <f t="shared" si="0"/>
        <v>55</v>
      </c>
    </row>
    <row r="63" spans="11:12">
      <c r="K63" s="47">
        <v>2073</v>
      </c>
      <c r="L63" s="49">
        <f t="shared" si="0"/>
        <v>56</v>
      </c>
    </row>
    <row r="64" spans="11:12">
      <c r="K64" s="47">
        <v>2074</v>
      </c>
      <c r="L64" s="49">
        <f t="shared" si="0"/>
        <v>57</v>
      </c>
    </row>
    <row r="65" spans="11:12">
      <c r="K65" s="47">
        <v>2075</v>
      </c>
      <c r="L65" s="49">
        <f t="shared" si="0"/>
        <v>58</v>
      </c>
    </row>
    <row r="66" spans="11:12">
      <c r="K66" s="47">
        <v>2076</v>
      </c>
      <c r="L66" s="49">
        <f t="shared" si="0"/>
        <v>59</v>
      </c>
    </row>
    <row r="67" spans="11:12">
      <c r="K67" s="47">
        <v>2077</v>
      </c>
      <c r="L67" s="49">
        <f t="shared" si="0"/>
        <v>60</v>
      </c>
    </row>
    <row r="68" spans="11:12">
      <c r="K68" s="47">
        <v>2078</v>
      </c>
      <c r="L68" s="49">
        <f t="shared" si="0"/>
        <v>61</v>
      </c>
    </row>
    <row r="69" spans="11:12">
      <c r="K69" s="47">
        <v>2079</v>
      </c>
      <c r="L69" s="49">
        <f t="shared" si="0"/>
        <v>62</v>
      </c>
    </row>
    <row r="70" spans="11:12">
      <c r="K70" s="47">
        <v>2080</v>
      </c>
      <c r="L70" s="49">
        <f t="shared" si="0"/>
        <v>63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4" tint="-0.249977111117893"/>
    <pageSetUpPr fitToPage="1"/>
  </sheetPr>
  <dimension ref="B5:W69"/>
  <sheetViews>
    <sheetView zoomScale="50" zoomScaleNormal="50" workbookViewId="0">
      <selection activeCell="C17" sqref="C17:D17"/>
    </sheetView>
  </sheetViews>
  <sheetFormatPr defaultColWidth="9.140625" defaultRowHeight="15"/>
  <cols>
    <col min="1" max="1" width="30.7109375" style="578" customWidth="1"/>
    <col min="2" max="2" width="58" style="578" customWidth="1"/>
    <col min="3" max="3" width="20.85546875" style="578" customWidth="1"/>
    <col min="4" max="4" width="30" style="578" customWidth="1"/>
    <col min="5" max="5" width="5" style="578" customWidth="1"/>
    <col min="6" max="6" width="25.7109375" style="578" customWidth="1"/>
    <col min="7" max="7" width="31.140625" style="578" customWidth="1"/>
    <col min="8" max="10" width="30.7109375" style="578" customWidth="1"/>
    <col min="11" max="11" width="5" style="578" customWidth="1"/>
    <col min="12" max="12" width="50.7109375" style="578" customWidth="1"/>
    <col min="13" max="15" width="35.7109375" style="578" customWidth="1"/>
    <col min="16" max="16" width="28.28515625" style="578" customWidth="1"/>
    <col min="17" max="17" width="22.140625" style="578" customWidth="1"/>
    <col min="18" max="18" width="24.5703125" style="578" customWidth="1"/>
    <col min="19" max="16384" width="9.140625" style="578"/>
  </cols>
  <sheetData>
    <row r="5" spans="2:15" ht="35.25">
      <c r="B5" s="733" t="s">
        <v>663</v>
      </c>
    </row>
    <row r="9" spans="2:15" ht="42" customHeight="1">
      <c r="B9" s="1286" t="str">
        <f>C14&amp;": Project Investment Appraisal to "&amp;'Investment Appraisal (2)'!BA19&amp;" with Sensitivity Analysis"</f>
        <v>New Science Building: Project Investment Appraisal to 2067 with Sensitivity Analysis</v>
      </c>
      <c r="C9" s="1286"/>
      <c r="D9" s="1286"/>
      <c r="E9" s="1286"/>
      <c r="F9" s="1286"/>
      <c r="G9" s="1286"/>
      <c r="H9" s="1286"/>
      <c r="I9" s="1286"/>
      <c r="J9" s="1286"/>
      <c r="K9" s="1286"/>
      <c r="L9" s="1286"/>
      <c r="M9" s="1286"/>
      <c r="N9" s="1286"/>
      <c r="O9" s="1286"/>
    </row>
    <row r="10" spans="2:15" ht="42" customHeight="1">
      <c r="B10" s="1286"/>
      <c r="C10" s="1286"/>
      <c r="D10" s="1286"/>
      <c r="E10" s="1286"/>
      <c r="F10" s="1286"/>
      <c r="G10" s="1286"/>
      <c r="H10" s="1286"/>
      <c r="I10" s="1286"/>
      <c r="J10" s="1286"/>
      <c r="K10" s="1286"/>
      <c r="L10" s="1286"/>
      <c r="M10" s="1286"/>
      <c r="N10" s="1286"/>
      <c r="O10" s="1286"/>
    </row>
    <row r="11" spans="2:15" ht="24.95" customHeight="1"/>
    <row r="12" spans="2:15" ht="24.95" customHeight="1">
      <c r="B12" s="1254" t="s">
        <v>505</v>
      </c>
      <c r="C12" s="1255"/>
      <c r="D12" s="1256"/>
      <c r="F12" s="1254" t="s">
        <v>476</v>
      </c>
      <c r="G12" s="1255"/>
      <c r="H12" s="1255"/>
      <c r="I12" s="1255"/>
      <c r="J12" s="1256"/>
    </row>
    <row r="13" spans="2:15" ht="24.95" customHeight="1">
      <c r="B13" s="1257"/>
      <c r="C13" s="1258"/>
      <c r="D13" s="1259"/>
      <c r="F13" s="1257"/>
      <c r="G13" s="1258"/>
      <c r="H13" s="1258"/>
      <c r="I13" s="1258"/>
      <c r="J13" s="1259"/>
    </row>
    <row r="14" spans="2:15" ht="30" customHeight="1">
      <c r="B14" s="1282" t="s">
        <v>511</v>
      </c>
      <c r="C14" s="1327" t="s">
        <v>522</v>
      </c>
      <c r="D14" s="1328"/>
      <c r="E14" s="582"/>
      <c r="F14" s="621"/>
      <c r="G14" s="622"/>
      <c r="H14" s="623" t="s">
        <v>453</v>
      </c>
      <c r="I14" s="624" t="s">
        <v>557</v>
      </c>
      <c r="J14" s="625" t="s">
        <v>558</v>
      </c>
    </row>
    <row r="15" spans="2:15" ht="30" customHeight="1">
      <c r="B15" s="1282"/>
      <c r="C15" s="1329"/>
      <c r="D15" s="1330"/>
      <c r="F15" s="581"/>
      <c r="G15" s="568"/>
      <c r="H15" s="600"/>
      <c r="I15" s="568"/>
      <c r="J15" s="586"/>
    </row>
    <row r="16" spans="2:15" ht="30" customHeight="1">
      <c r="B16" s="611" t="s">
        <v>512</v>
      </c>
      <c r="C16" s="1337"/>
      <c r="D16" s="1338"/>
      <c r="F16" s="587"/>
      <c r="G16" s="599"/>
      <c r="H16" s="601"/>
      <c r="I16" s="585"/>
      <c r="J16" s="584"/>
    </row>
    <row r="17" spans="2:18" ht="30" customHeight="1">
      <c r="B17" s="611" t="s">
        <v>510</v>
      </c>
      <c r="C17" s="1331"/>
      <c r="D17" s="1332"/>
      <c r="F17" s="1335" t="s">
        <v>424</v>
      </c>
      <c r="G17" s="1336"/>
      <c r="H17" s="729">
        <f>'4. Investment Appraisal'!$P$17</f>
        <v>0.03</v>
      </c>
      <c r="I17" s="730">
        <f>'Investment Appraisal (2)'!Q13</f>
        <v>0.03</v>
      </c>
      <c r="J17" s="731">
        <f>'Investment Appraisal (3)'!R13</f>
        <v>0.03</v>
      </c>
    </row>
    <row r="18" spans="2:18" ht="30" customHeight="1">
      <c r="B18" s="611"/>
      <c r="C18" s="1333"/>
      <c r="D18" s="1334"/>
      <c r="F18" s="1293" t="s">
        <v>119</v>
      </c>
      <c r="G18" s="1294"/>
      <c r="H18" s="602">
        <f>'4. Investment Appraisal'!$C$80</f>
        <v>1810.7655702320619</v>
      </c>
      <c r="I18" s="606">
        <f>'Investment Appraisal (2)'!C76</f>
        <v>-27433.568068020304</v>
      </c>
      <c r="J18" s="590">
        <f>'Investment Appraisal (3)'!$C$78</f>
        <v>53174.920712124745</v>
      </c>
    </row>
    <row r="19" spans="2:18" ht="30" customHeight="1">
      <c r="B19" s="617" t="s">
        <v>507</v>
      </c>
      <c r="C19" s="1339"/>
      <c r="D19" s="1340"/>
      <c r="F19" s="1293" t="s">
        <v>120</v>
      </c>
      <c r="G19" s="1294"/>
      <c r="H19" s="607">
        <f>'4. Investment Appraisal'!$D$80</f>
        <v>-6.7502854905190368E-3</v>
      </c>
      <c r="I19" s="607">
        <f>'Investment Appraisal (2)'!$D$76</f>
        <v>-1.4488879064274873E-2</v>
      </c>
      <c r="J19" s="591">
        <f>'Investment Appraisal (3)'!$D$78</f>
        <v>5.0646136459229218E-2</v>
      </c>
    </row>
    <row r="20" spans="2:18" ht="30" customHeight="1">
      <c r="B20" s="611" t="s">
        <v>508</v>
      </c>
      <c r="C20" s="1339"/>
      <c r="D20" s="1340"/>
      <c r="F20" s="1293" t="s">
        <v>661</v>
      </c>
      <c r="G20" s="1294"/>
      <c r="H20" s="607">
        <f>'4. Investment Appraisal'!$E$80</f>
        <v>4.5362022515984091E-2</v>
      </c>
      <c r="I20" s="728">
        <f>'Investment Appraisal (2)'!$E$76</f>
        <v>-2.5436178331313952E-3</v>
      </c>
      <c r="J20" s="732">
        <f>'Investment Appraisal (3)'!$E$78</f>
        <v>4.3973797731151176E-2</v>
      </c>
    </row>
    <row r="21" spans="2:18" ht="30" customHeight="1">
      <c r="B21" s="611" t="s">
        <v>509</v>
      </c>
      <c r="C21" s="1337"/>
      <c r="D21" s="1338"/>
      <c r="F21" s="1293" t="s">
        <v>121</v>
      </c>
      <c r="G21" s="1294"/>
      <c r="H21" s="727">
        <f>'4. Investment Appraisal'!$F$80</f>
        <v>1</v>
      </c>
      <c r="I21" s="606">
        <f>'Investment Appraisal (2)'!$F$76</f>
        <v>50</v>
      </c>
      <c r="J21" s="590">
        <f>'Investment Appraisal (3)'!$F$78</f>
        <v>31</v>
      </c>
      <c r="P21" s="568"/>
      <c r="Q21" s="568"/>
      <c r="R21" s="568"/>
    </row>
    <row r="22" spans="2:18" ht="30" customHeight="1">
      <c r="B22" s="616" t="s">
        <v>513</v>
      </c>
      <c r="C22" s="1325"/>
      <c r="D22" s="1326"/>
      <c r="F22" s="1310" t="s">
        <v>441</v>
      </c>
      <c r="G22" s="1311"/>
      <c r="H22" s="603">
        <f>'4. Investment Appraisal'!$G$80</f>
        <v>1</v>
      </c>
      <c r="I22" s="608">
        <f>'Investment Appraisal (2)'!$G$76</f>
        <v>50</v>
      </c>
      <c r="J22" s="592">
        <f>'Investment Appraisal (3)'!$G$78</f>
        <v>39</v>
      </c>
      <c r="P22" s="568"/>
      <c r="Q22" s="568"/>
      <c r="R22" s="568"/>
    </row>
    <row r="23" spans="2:18" ht="30" customHeight="1">
      <c r="B23" s="612"/>
    </row>
    <row r="24" spans="2:18" ht="30" customHeight="1">
      <c r="B24" s="1254" t="s">
        <v>506</v>
      </c>
      <c r="C24" s="1255"/>
      <c r="D24" s="1256"/>
      <c r="F24" s="1254" t="s">
        <v>449</v>
      </c>
      <c r="G24" s="1255"/>
      <c r="H24" s="1255"/>
      <c r="I24" s="1255"/>
      <c r="J24" s="1256"/>
    </row>
    <row r="25" spans="2:18" ht="30" customHeight="1">
      <c r="B25" s="1257"/>
      <c r="C25" s="1258"/>
      <c r="D25" s="1259"/>
      <c r="F25" s="1257"/>
      <c r="G25" s="1258"/>
      <c r="H25" s="1258"/>
      <c r="I25" s="1258"/>
      <c r="J25" s="1259"/>
    </row>
    <row r="26" spans="2:18" ht="30" customHeight="1">
      <c r="B26" s="611" t="s">
        <v>118</v>
      </c>
      <c r="C26" s="1289">
        <f>'4. Investment Appraisal'!C9:D9</f>
        <v>2017</v>
      </c>
      <c r="D26" s="1290"/>
      <c r="E26" s="568"/>
      <c r="F26" s="644"/>
      <c r="G26" s="337"/>
      <c r="H26" s="626" t="s">
        <v>453</v>
      </c>
      <c r="I26" s="645" t="s">
        <v>557</v>
      </c>
      <c r="J26" s="646" t="s">
        <v>558</v>
      </c>
    </row>
    <row r="27" spans="2:18" ht="30" customHeight="1">
      <c r="B27" s="611" t="s">
        <v>82</v>
      </c>
      <c r="C27" s="1289">
        <f>'3. Inputs'!E14</f>
        <v>2018</v>
      </c>
      <c r="D27" s="1290"/>
      <c r="E27" s="604"/>
      <c r="F27" s="1291" t="s">
        <v>425</v>
      </c>
      <c r="G27" s="1292"/>
      <c r="H27" s="649">
        <v>1</v>
      </c>
      <c r="I27" s="647">
        <v>0.9</v>
      </c>
      <c r="J27" s="648">
        <v>1.1000000000000001</v>
      </c>
    </row>
    <row r="28" spans="2:18" ht="30" customHeight="1">
      <c r="B28" s="611" t="s">
        <v>84</v>
      </c>
      <c r="C28" s="1289">
        <f>'3. Inputs'!E15</f>
        <v>3</v>
      </c>
      <c r="D28" s="1290"/>
      <c r="E28" s="568"/>
      <c r="F28" s="1287" t="s">
        <v>426</v>
      </c>
      <c r="G28" s="1288"/>
      <c r="H28" s="650">
        <v>1</v>
      </c>
      <c r="I28" s="598">
        <v>1</v>
      </c>
      <c r="J28" s="589">
        <v>1</v>
      </c>
    </row>
    <row r="29" spans="2:18" ht="30" customHeight="1">
      <c r="B29" s="611" t="s">
        <v>101</v>
      </c>
      <c r="C29" s="1289">
        <f>'3. Inputs'!E16</f>
        <v>2021</v>
      </c>
      <c r="D29" s="1290"/>
      <c r="E29" s="568"/>
      <c r="F29" s="1287" t="s">
        <v>427</v>
      </c>
      <c r="G29" s="1288"/>
      <c r="H29" s="651">
        <v>1</v>
      </c>
      <c r="I29" s="640">
        <v>0.9</v>
      </c>
      <c r="J29" s="641">
        <v>1</v>
      </c>
      <c r="P29" s="1285"/>
      <c r="Q29" s="1285"/>
      <c r="R29" s="568"/>
    </row>
    <row r="30" spans="2:18" ht="30" customHeight="1">
      <c r="B30" s="611"/>
      <c r="C30" s="1272"/>
      <c r="D30" s="1273"/>
      <c r="E30" s="568"/>
      <c r="F30" s="581"/>
      <c r="G30" s="582"/>
      <c r="H30" s="568"/>
      <c r="I30" s="568"/>
      <c r="J30" s="582"/>
    </row>
    <row r="31" spans="2:18" ht="30" customHeight="1">
      <c r="B31" s="613" t="s">
        <v>477</v>
      </c>
      <c r="C31" s="1272">
        <f>'4. Investment Appraisal'!C14:D14</f>
        <v>12000</v>
      </c>
      <c r="D31" s="1273"/>
      <c r="E31" s="568"/>
      <c r="F31" s="1304" t="s">
        <v>599</v>
      </c>
      <c r="G31" s="1305"/>
      <c r="H31" s="659">
        <f>D49</f>
        <v>0.03</v>
      </c>
      <c r="I31" s="589">
        <v>0.02</v>
      </c>
      <c r="J31" s="589">
        <v>0.04</v>
      </c>
      <c r="M31" s="568"/>
    </row>
    <row r="32" spans="2:18" ht="30" customHeight="1">
      <c r="B32" s="613" t="s">
        <v>478</v>
      </c>
      <c r="C32" s="1272">
        <f>'4. Investment Appraisal'!C16:D16</f>
        <v>20000</v>
      </c>
      <c r="D32" s="1273"/>
      <c r="E32" s="568"/>
      <c r="F32" s="581"/>
      <c r="G32" s="582"/>
      <c r="H32" s="656"/>
      <c r="I32" s="568"/>
      <c r="J32" s="582"/>
      <c r="M32" s="568"/>
    </row>
    <row r="33" spans="2:23" ht="30" customHeight="1">
      <c r="B33" s="614"/>
      <c r="C33" s="1272"/>
      <c r="D33" s="1273"/>
      <c r="E33" s="568"/>
      <c r="F33" s="581"/>
      <c r="G33" s="582"/>
      <c r="H33" s="568"/>
      <c r="I33" s="568"/>
      <c r="J33" s="582"/>
      <c r="M33" s="568"/>
    </row>
    <row r="34" spans="2:23" ht="30" customHeight="1">
      <c r="B34" s="614" t="s">
        <v>479</v>
      </c>
      <c r="C34" s="1272">
        <f>'3. Inputs'!U38</f>
        <v>55</v>
      </c>
      <c r="D34" s="1273"/>
      <c r="E34" s="568"/>
      <c r="F34" s="1304" t="s">
        <v>504</v>
      </c>
      <c r="G34" s="636" t="s">
        <v>110</v>
      </c>
      <c r="H34" s="652">
        <f>'3. Inputs'!E37</f>
        <v>0.5</v>
      </c>
      <c r="I34" s="642">
        <v>0.5</v>
      </c>
      <c r="J34" s="643">
        <v>0.5</v>
      </c>
      <c r="M34" s="568"/>
    </row>
    <row r="35" spans="2:23" ht="30" customHeight="1">
      <c r="B35" s="614" t="s">
        <v>480</v>
      </c>
      <c r="C35" s="1272">
        <f>'3. Inputs'!U39</f>
        <v>25</v>
      </c>
      <c r="D35" s="1273"/>
      <c r="E35" s="568"/>
      <c r="F35" s="1304"/>
      <c r="G35" s="636" t="s">
        <v>162</v>
      </c>
      <c r="H35" s="652">
        <f>'3. Inputs'!E38</f>
        <v>0.6</v>
      </c>
      <c r="I35" s="588">
        <v>0.5</v>
      </c>
      <c r="J35" s="589">
        <v>0.5</v>
      </c>
    </row>
    <row r="36" spans="2:23" ht="30" customHeight="1">
      <c r="B36" s="614" t="s">
        <v>481</v>
      </c>
      <c r="C36" s="1272">
        <f>'3. Inputs'!U40</f>
        <v>20</v>
      </c>
      <c r="D36" s="1273"/>
      <c r="E36" s="568"/>
      <c r="F36" s="1304"/>
      <c r="G36" s="636" t="s">
        <v>239</v>
      </c>
      <c r="H36" s="652">
        <f>'3. Inputs'!E39</f>
        <v>0.6</v>
      </c>
      <c r="I36" s="588">
        <v>0.5</v>
      </c>
      <c r="J36" s="589">
        <v>0.5</v>
      </c>
    </row>
    <row r="37" spans="2:23" ht="30" customHeight="1">
      <c r="B37" s="615" t="s">
        <v>482</v>
      </c>
      <c r="C37" s="1279">
        <f>'3. Inputs'!U41</f>
        <v>14</v>
      </c>
      <c r="D37" s="1303"/>
      <c r="E37" s="568"/>
      <c r="F37" s="1319"/>
      <c r="G37" s="637" t="s">
        <v>126</v>
      </c>
      <c r="H37" s="653">
        <f>'3. Inputs'!E40</f>
        <v>0.6</v>
      </c>
      <c r="I37" s="609">
        <v>0.5</v>
      </c>
      <c r="J37" s="610">
        <v>0.5</v>
      </c>
    </row>
    <row r="38" spans="2:23" ht="30" customHeight="1">
      <c r="E38" s="568"/>
      <c r="F38" s="579"/>
      <c r="G38" s="579"/>
    </row>
    <row r="39" spans="2:23" ht="30" customHeight="1">
      <c r="B39" s="1254" t="s">
        <v>127</v>
      </c>
      <c r="C39" s="1255" t="s">
        <v>694</v>
      </c>
      <c r="D39" s="1256" t="s">
        <v>112</v>
      </c>
      <c r="E39" s="568"/>
      <c r="F39" s="1254" t="s">
        <v>483</v>
      </c>
      <c r="G39" s="1255"/>
      <c r="H39" s="1255"/>
      <c r="I39" s="1255"/>
      <c r="J39" s="1256"/>
      <c r="L39" s="1254" t="s">
        <v>517</v>
      </c>
      <c r="M39" s="1255"/>
      <c r="N39" s="1255"/>
      <c r="O39" s="1256"/>
    </row>
    <row r="40" spans="2:23" ht="30" customHeight="1">
      <c r="B40" s="1257"/>
      <c r="C40" s="1258"/>
      <c r="D40" s="1259"/>
      <c r="E40" s="568"/>
      <c r="F40" s="1257"/>
      <c r="G40" s="1258"/>
      <c r="H40" s="1258"/>
      <c r="I40" s="1258"/>
      <c r="J40" s="1259"/>
      <c r="L40" s="1257"/>
      <c r="M40" s="1258"/>
      <c r="N40" s="1258"/>
      <c r="O40" s="1259"/>
    </row>
    <row r="41" spans="2:23" ht="30" customHeight="1">
      <c r="B41" s="611" t="s">
        <v>110</v>
      </c>
      <c r="C41" s="1027">
        <f>'3. Inputs'!O38</f>
        <v>9</v>
      </c>
      <c r="D41" s="1029">
        <f>'3. Inputs'!P38</f>
        <v>27</v>
      </c>
      <c r="E41" s="568"/>
      <c r="F41" s="1276" t="s">
        <v>484</v>
      </c>
      <c r="G41" s="1312"/>
      <c r="H41" s="1313"/>
      <c r="I41" s="1320" t="s">
        <v>485</v>
      </c>
      <c r="J41" s="1313" t="s">
        <v>486</v>
      </c>
      <c r="L41" s="1276" t="s">
        <v>518</v>
      </c>
      <c r="M41" s="631">
        <f>'3. Inputs'!E12</f>
        <v>2017</v>
      </c>
      <c r="N41" s="627">
        <f>'3. Inputs'!E16</f>
        <v>2021</v>
      </c>
      <c r="O41" s="628">
        <f>N41+4</f>
        <v>2025</v>
      </c>
    </row>
    <row r="42" spans="2:23" ht="30" customHeight="1">
      <c r="B42" s="611" t="s">
        <v>162</v>
      </c>
      <c r="C42" s="1027">
        <f>'3. Inputs'!O39</f>
        <v>10.7</v>
      </c>
      <c r="D42" s="1029">
        <f>'3. Inputs'!P39</f>
        <v>30</v>
      </c>
      <c r="E42" s="582"/>
      <c r="F42" s="1277"/>
      <c r="G42" s="1314"/>
      <c r="H42" s="1315"/>
      <c r="I42" s="1321"/>
      <c r="J42" s="1315"/>
      <c r="L42" s="1277"/>
      <c r="M42" s="629" t="s">
        <v>118</v>
      </c>
      <c r="N42" s="629" t="s">
        <v>102</v>
      </c>
      <c r="O42" s="630" t="s">
        <v>521</v>
      </c>
      <c r="T42" s="568"/>
      <c r="U42" s="568"/>
      <c r="V42" s="568"/>
      <c r="W42" s="568"/>
    </row>
    <row r="43" spans="2:23" ht="30" customHeight="1">
      <c r="B43" s="611" t="s">
        <v>113</v>
      </c>
      <c r="C43" s="1027">
        <f>'3. Inputs'!O40</f>
        <v>10.7</v>
      </c>
      <c r="D43" s="1029">
        <f>'3. Inputs'!P40</f>
        <v>30</v>
      </c>
      <c r="E43" s="582"/>
      <c r="F43" s="1316" t="s">
        <v>501</v>
      </c>
      <c r="G43" s="1317"/>
      <c r="H43" s="1318"/>
      <c r="I43" s="1322" t="s">
        <v>487</v>
      </c>
      <c r="J43" s="1308" t="s">
        <v>489</v>
      </c>
      <c r="L43" s="1274" t="s">
        <v>519</v>
      </c>
      <c r="M43" s="1262">
        <f>HLOOKUP(M41,'3. Inputs'!467:473,7,FALSE)</f>
        <v>88</v>
      </c>
      <c r="N43" s="1262">
        <f>HLOOKUP(N41,'3. Inputs'!467:473,7,FALSE)</f>
        <v>197</v>
      </c>
      <c r="O43" s="1260">
        <f>HLOOKUP(O41,'3. Inputs'!467:473,7,FALSE)</f>
        <v>228.6</v>
      </c>
    </row>
    <row r="44" spans="2:23" ht="30" customHeight="1">
      <c r="B44" s="616" t="s">
        <v>126</v>
      </c>
      <c r="C44" s="1028">
        <f>'3. Inputs'!O41</f>
        <v>4.0999999999999996</v>
      </c>
      <c r="D44" s="1030">
        <f>'3. Inputs'!P41</f>
        <v>27.1</v>
      </c>
      <c r="E44" s="582"/>
      <c r="F44" s="1300"/>
      <c r="G44" s="1301"/>
      <c r="H44" s="1302"/>
      <c r="I44" s="1323"/>
      <c r="J44" s="1308"/>
      <c r="L44" s="1274"/>
      <c r="M44" s="1262"/>
      <c r="N44" s="1262"/>
      <c r="O44" s="1260"/>
    </row>
    <row r="45" spans="2:23" ht="30" customHeight="1">
      <c r="E45" s="582"/>
      <c r="F45" s="1297" t="s">
        <v>502</v>
      </c>
      <c r="G45" s="1298"/>
      <c r="H45" s="1299"/>
      <c r="I45" s="1324" t="s">
        <v>487</v>
      </c>
      <c r="J45" s="1270" t="s">
        <v>488</v>
      </c>
      <c r="L45" s="1274" t="s">
        <v>146</v>
      </c>
      <c r="M45" s="1262">
        <f>HLOOKUP(M41,'3. Inputs'!467:473,6,FALSE)</f>
        <v>7</v>
      </c>
      <c r="N45" s="1262">
        <f>HLOOKUP(N41,'3. Inputs'!467:473,6,FALSE)</f>
        <v>7</v>
      </c>
      <c r="O45" s="1260">
        <f>HLOOKUP(O41,'3. Inputs'!467:473,6,FALSE)</f>
        <v>7</v>
      </c>
    </row>
    <row r="46" spans="2:23" ht="30" customHeight="1">
      <c r="B46" s="1254" t="s">
        <v>115</v>
      </c>
      <c r="C46" s="1255"/>
      <c r="D46" s="1256"/>
      <c r="E46" s="582"/>
      <c r="F46" s="1300"/>
      <c r="G46" s="1301"/>
      <c r="H46" s="1302"/>
      <c r="I46" s="1296"/>
      <c r="J46" s="1308"/>
      <c r="L46" s="1274"/>
      <c r="M46" s="1262"/>
      <c r="N46" s="1262"/>
      <c r="O46" s="1260"/>
    </row>
    <row r="47" spans="2:23" ht="30" customHeight="1">
      <c r="B47" s="1257"/>
      <c r="C47" s="1258"/>
      <c r="D47" s="1259"/>
      <c r="F47" s="1297" t="s">
        <v>649</v>
      </c>
      <c r="G47" s="1298"/>
      <c r="H47" s="1299"/>
      <c r="I47" s="1295" t="s">
        <v>489</v>
      </c>
      <c r="J47" s="1270" t="s">
        <v>487</v>
      </c>
      <c r="L47" s="1274" t="s">
        <v>520</v>
      </c>
      <c r="M47" s="1262">
        <f>HLOOKUP(M41,'3. Inputs'!467:473,3,FALSE)</f>
        <v>3</v>
      </c>
      <c r="N47" s="1262">
        <f>HLOOKUP(N41,'3. Inputs'!467:473,3,FALSE)</f>
        <v>3</v>
      </c>
      <c r="O47" s="1260">
        <f>HLOOKUP(O41,'3. Inputs'!467:473,3,FALSE)</f>
        <v>3</v>
      </c>
    </row>
    <row r="48" spans="2:23" ht="30" customHeight="1">
      <c r="B48" s="1283" t="s">
        <v>326</v>
      </c>
      <c r="C48" s="1284"/>
      <c r="D48" s="618">
        <f>'3. Inputs'!F24</f>
        <v>2.5000000000000001E-2</v>
      </c>
      <c r="F48" s="1300"/>
      <c r="G48" s="1301"/>
      <c r="H48" s="1302"/>
      <c r="I48" s="1296"/>
      <c r="J48" s="1309"/>
      <c r="L48" s="1274"/>
      <c r="M48" s="1262"/>
      <c r="N48" s="1262"/>
      <c r="O48" s="1260"/>
    </row>
    <row r="49" spans="2:18" ht="30" customHeight="1">
      <c r="B49" s="1282" t="s">
        <v>105</v>
      </c>
      <c r="C49" s="1272"/>
      <c r="D49" s="619">
        <f>'3. Inputs'!F25</f>
        <v>0.03</v>
      </c>
      <c r="F49" s="1297" t="s">
        <v>515</v>
      </c>
      <c r="G49" s="1298"/>
      <c r="H49" s="1299"/>
      <c r="I49" s="1295" t="s">
        <v>487</v>
      </c>
      <c r="J49" s="1308" t="s">
        <v>487</v>
      </c>
      <c r="L49" s="1274" t="s">
        <v>559</v>
      </c>
      <c r="M49" s="1262">
        <f>M43/M47</f>
        <v>29.333333333333332</v>
      </c>
      <c r="N49" s="1262">
        <f t="shared" ref="N49:O49" si="0">N43/N47</f>
        <v>65.666666666666671</v>
      </c>
      <c r="O49" s="1260">
        <f t="shared" si="0"/>
        <v>76.2</v>
      </c>
      <c r="Q49" s="568"/>
      <c r="R49" s="568"/>
    </row>
    <row r="50" spans="2:18" ht="30" customHeight="1">
      <c r="B50" s="1282" t="s">
        <v>106</v>
      </c>
      <c r="C50" s="1272"/>
      <c r="D50" s="619">
        <f>'3. Inputs'!F26</f>
        <v>0</v>
      </c>
      <c r="F50" s="1300"/>
      <c r="G50" s="1301"/>
      <c r="H50" s="1302"/>
      <c r="I50" s="1296"/>
      <c r="J50" s="1309"/>
      <c r="L50" s="1274"/>
      <c r="M50" s="1262"/>
      <c r="N50" s="1262"/>
      <c r="O50" s="1260"/>
      <c r="Q50" s="568"/>
      <c r="R50" s="568"/>
    </row>
    <row r="51" spans="2:18" ht="30" customHeight="1">
      <c r="B51" s="1280" t="s">
        <v>514</v>
      </c>
      <c r="C51" s="1281"/>
      <c r="D51" s="619">
        <f>'3. Inputs'!F27</f>
        <v>0.05</v>
      </c>
      <c r="F51" s="1264" t="s">
        <v>516</v>
      </c>
      <c r="G51" s="1265"/>
      <c r="H51" s="1266"/>
      <c r="I51" s="1306" t="s">
        <v>488</v>
      </c>
      <c r="J51" s="1270" t="s">
        <v>488</v>
      </c>
      <c r="L51" s="1274" t="s">
        <v>516</v>
      </c>
      <c r="M51" s="1262"/>
      <c r="N51" s="1262"/>
      <c r="O51" s="1260"/>
      <c r="Q51" s="568"/>
      <c r="R51" s="568"/>
    </row>
    <row r="52" spans="2:18" ht="30" customHeight="1">
      <c r="B52" s="1278" t="s">
        <v>327</v>
      </c>
      <c r="C52" s="1279"/>
      <c r="D52" s="620">
        <f>'3. Inputs'!F28</f>
        <v>2.5000000000000001E-2</v>
      </c>
      <c r="F52" s="1267"/>
      <c r="G52" s="1268"/>
      <c r="H52" s="1269"/>
      <c r="I52" s="1307"/>
      <c r="J52" s="1271"/>
      <c r="L52" s="1275"/>
      <c r="M52" s="1263"/>
      <c r="N52" s="1263"/>
      <c r="O52" s="1261"/>
      <c r="Q52" s="568"/>
      <c r="R52" s="568"/>
    </row>
    <row r="53" spans="2:18" ht="21">
      <c r="F53" s="579"/>
      <c r="G53" s="579"/>
      <c r="H53" s="579"/>
      <c r="L53" s="568"/>
      <c r="N53" s="583"/>
      <c r="O53" s="568"/>
      <c r="P53" s="568"/>
      <c r="Q53" s="568"/>
      <c r="R53" s="568"/>
    </row>
    <row r="54" spans="2:18" ht="21">
      <c r="B54" s="1254" t="s">
        <v>770</v>
      </c>
      <c r="C54" s="1255"/>
      <c r="D54" s="1256"/>
      <c r="F54" s="579"/>
      <c r="G54" s="579"/>
      <c r="H54" s="579"/>
      <c r="M54" s="568"/>
      <c r="N54" s="583"/>
      <c r="O54" s="568"/>
      <c r="P54" s="568"/>
      <c r="Q54" s="568"/>
      <c r="R54" s="568"/>
    </row>
    <row r="55" spans="2:18" ht="18.75">
      <c r="B55" s="1257"/>
      <c r="C55" s="1258"/>
      <c r="D55" s="1259"/>
      <c r="F55" s="579"/>
      <c r="G55" s="579"/>
      <c r="H55" s="579"/>
    </row>
    <row r="56" spans="2:18" ht="23.25" customHeight="1">
      <c r="B56" s="1245"/>
      <c r="C56" s="1246"/>
      <c r="D56" s="1247"/>
      <c r="G56" s="579"/>
      <c r="H56" s="579"/>
    </row>
    <row r="57" spans="2:18" ht="18.75" customHeight="1">
      <c r="B57" s="1248"/>
      <c r="C57" s="1249"/>
      <c r="D57" s="1250"/>
      <c r="E57" s="579"/>
    </row>
    <row r="58" spans="2:18" ht="18.75" customHeight="1">
      <c r="B58" s="1248"/>
      <c r="C58" s="1249"/>
      <c r="D58" s="1250"/>
      <c r="E58" s="579"/>
    </row>
    <row r="59" spans="2:18" ht="23.25" customHeight="1">
      <c r="B59" s="1248"/>
      <c r="C59" s="1249"/>
      <c r="D59" s="1250"/>
    </row>
    <row r="60" spans="2:18" ht="23.25" customHeight="1">
      <c r="B60" s="1251"/>
      <c r="C60" s="1252"/>
      <c r="D60" s="1253"/>
    </row>
    <row r="63" spans="2:18" ht="18.75">
      <c r="E63" s="579"/>
    </row>
    <row r="64" spans="2:18" ht="18.75">
      <c r="D64" s="579"/>
      <c r="E64" s="579"/>
    </row>
    <row r="65" spans="4:5" ht="18.75">
      <c r="D65" s="579"/>
      <c r="E65" s="579"/>
    </row>
    <row r="66" spans="4:5" ht="18.75">
      <c r="D66" s="579"/>
      <c r="E66" s="579"/>
    </row>
    <row r="67" spans="4:5" ht="18.75">
      <c r="D67" s="579"/>
      <c r="E67" s="579"/>
    </row>
    <row r="68" spans="4:5" ht="18.75">
      <c r="D68" s="579"/>
      <c r="E68" s="579"/>
    </row>
    <row r="69" spans="4:5" ht="18.75">
      <c r="E69" s="579"/>
    </row>
  </sheetData>
  <mergeCells count="90">
    <mergeCell ref="F17:G17"/>
    <mergeCell ref="C16:D16"/>
    <mergeCell ref="C19:D19"/>
    <mergeCell ref="C20:D20"/>
    <mergeCell ref="C21:D21"/>
    <mergeCell ref="C22:D22"/>
    <mergeCell ref="B12:D13"/>
    <mergeCell ref="C14:D15"/>
    <mergeCell ref="B14:B15"/>
    <mergeCell ref="C17:D17"/>
    <mergeCell ref="C18:D18"/>
    <mergeCell ref="I51:I52"/>
    <mergeCell ref="J45:J46"/>
    <mergeCell ref="J47:J48"/>
    <mergeCell ref="F22:G22"/>
    <mergeCell ref="F41:H42"/>
    <mergeCell ref="F43:H44"/>
    <mergeCell ref="F45:H46"/>
    <mergeCell ref="F47:H48"/>
    <mergeCell ref="F39:J40"/>
    <mergeCell ref="F34:F37"/>
    <mergeCell ref="I41:I42"/>
    <mergeCell ref="J41:J42"/>
    <mergeCell ref="I43:I44"/>
    <mergeCell ref="J43:J44"/>
    <mergeCell ref="J49:J50"/>
    <mergeCell ref="I45:I46"/>
    <mergeCell ref="I47:I48"/>
    <mergeCell ref="I49:I50"/>
    <mergeCell ref="C31:D31"/>
    <mergeCell ref="C32:D32"/>
    <mergeCell ref="C34:D34"/>
    <mergeCell ref="C33:D33"/>
    <mergeCell ref="F49:H50"/>
    <mergeCell ref="B49:C49"/>
    <mergeCell ref="B46:D47"/>
    <mergeCell ref="C39:C40"/>
    <mergeCell ref="B39:B40"/>
    <mergeCell ref="C35:D35"/>
    <mergeCell ref="C36:D36"/>
    <mergeCell ref="C37:D37"/>
    <mergeCell ref="F31:G31"/>
    <mergeCell ref="P29:Q29"/>
    <mergeCell ref="B9:O10"/>
    <mergeCell ref="F28:G28"/>
    <mergeCell ref="B24:D25"/>
    <mergeCell ref="C26:D26"/>
    <mergeCell ref="C28:D28"/>
    <mergeCell ref="C27:D27"/>
    <mergeCell ref="C29:D29"/>
    <mergeCell ref="F12:J13"/>
    <mergeCell ref="F24:J25"/>
    <mergeCell ref="F27:G27"/>
    <mergeCell ref="F29:G29"/>
    <mergeCell ref="F18:G18"/>
    <mergeCell ref="F19:G19"/>
    <mergeCell ref="F20:G20"/>
    <mergeCell ref="F21:G21"/>
    <mergeCell ref="C30:D30"/>
    <mergeCell ref="L45:L46"/>
    <mergeCell ref="L47:L48"/>
    <mergeCell ref="L49:L50"/>
    <mergeCell ref="L51:L52"/>
    <mergeCell ref="L39:O40"/>
    <mergeCell ref="L41:L42"/>
    <mergeCell ref="M43:M44"/>
    <mergeCell ref="L43:L44"/>
    <mergeCell ref="N43:N44"/>
    <mergeCell ref="O43:O44"/>
    <mergeCell ref="B52:C52"/>
    <mergeCell ref="B51:C51"/>
    <mergeCell ref="B50:C50"/>
    <mergeCell ref="D39:D40"/>
    <mergeCell ref="B48:C48"/>
    <mergeCell ref="B56:D60"/>
    <mergeCell ref="B54:D55"/>
    <mergeCell ref="O45:O46"/>
    <mergeCell ref="O47:O48"/>
    <mergeCell ref="O49:O50"/>
    <mergeCell ref="O51:O52"/>
    <mergeCell ref="M45:M46"/>
    <mergeCell ref="M47:M48"/>
    <mergeCell ref="M49:M50"/>
    <mergeCell ref="M51:M52"/>
    <mergeCell ref="N45:N46"/>
    <mergeCell ref="N47:N48"/>
    <mergeCell ref="N49:N50"/>
    <mergeCell ref="N51:N52"/>
    <mergeCell ref="F51:H52"/>
    <mergeCell ref="J51:J52"/>
  </mergeCells>
  <pageMargins left="0.7" right="0.7" top="0.75" bottom="0.75" header="0.3" footer="0.3"/>
  <pageSetup paperSize="8" scale="45"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Validation!$T$4:$T$6</xm:f>
          </x14:formula1>
          <xm:sqref>I43:J52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59999389629810485"/>
  </sheetPr>
  <dimension ref="A5:Y69"/>
  <sheetViews>
    <sheetView zoomScale="70" zoomScaleNormal="70" workbookViewId="0">
      <selection activeCell="I28" sqref="I28"/>
    </sheetView>
  </sheetViews>
  <sheetFormatPr defaultRowHeight="15"/>
  <cols>
    <col min="2" max="2" width="31.5703125" customWidth="1"/>
    <col min="3" max="3" width="15.42578125" customWidth="1"/>
    <col min="4" max="4" width="13.140625" customWidth="1"/>
    <col min="5" max="5" width="12.140625" customWidth="1"/>
    <col min="6" max="6" width="17" customWidth="1"/>
    <col min="7" max="7" width="8.85546875" customWidth="1"/>
    <col min="8" max="8" width="11.7109375" customWidth="1"/>
    <col min="9" max="9" width="8.28515625" customWidth="1"/>
    <col min="10" max="11" width="7" customWidth="1"/>
    <col min="12" max="12" width="13.85546875" customWidth="1"/>
    <col min="13" max="13" width="15.5703125" customWidth="1"/>
    <col min="14" max="14" width="17.42578125" customWidth="1"/>
    <col min="15" max="20" width="11.7109375" customWidth="1"/>
    <col min="22" max="22" width="13.42578125" customWidth="1"/>
    <col min="25" max="25" width="11.5703125" bestFit="1" customWidth="1"/>
  </cols>
  <sheetData>
    <row r="5" spans="1:25">
      <c r="A5" s="110"/>
      <c r="B5" s="110"/>
      <c r="C5" s="110"/>
      <c r="D5" s="110"/>
      <c r="E5" s="110"/>
      <c r="F5" s="110"/>
      <c r="G5" s="110"/>
      <c r="H5" s="110"/>
      <c r="I5" s="110"/>
      <c r="J5" s="110"/>
    </row>
    <row r="6" spans="1:25" s="42" customFormat="1" ht="20.25">
      <c r="A6"/>
      <c r="B6" s="734" t="s">
        <v>524</v>
      </c>
      <c r="C6" s="11"/>
      <c r="D6" s="11"/>
      <c r="E6" s="11"/>
      <c r="F6" s="11"/>
      <c r="G6" s="11"/>
      <c r="H6" s="11"/>
      <c r="I6" s="11"/>
      <c r="J6" s="11"/>
      <c r="K6" s="11"/>
      <c r="L6" s="11"/>
      <c r="M6" s="11"/>
      <c r="N6" s="11"/>
      <c r="O6" s="11"/>
      <c r="P6" s="11"/>
      <c r="Q6" s="11"/>
      <c r="R6" s="11"/>
      <c r="S6" s="11"/>
      <c r="T6" s="11"/>
      <c r="U6" s="11"/>
      <c r="V6" s="11"/>
      <c r="W6" s="11"/>
    </row>
    <row r="7" spans="1:25" ht="15.75" thickBot="1">
      <c r="A7" s="110"/>
      <c r="B7" s="110"/>
      <c r="C7" s="110"/>
      <c r="D7" s="110"/>
      <c r="E7" s="110"/>
      <c r="F7" s="110"/>
      <c r="G7" s="110"/>
      <c r="H7" s="110"/>
      <c r="I7" s="110"/>
      <c r="J7" s="110"/>
    </row>
    <row r="8" spans="1:25">
      <c r="A8" s="151"/>
      <c r="B8" s="152"/>
      <c r="C8" s="152"/>
      <c r="D8" s="152"/>
      <c r="E8" s="152"/>
      <c r="F8" s="152"/>
      <c r="G8" s="152"/>
      <c r="H8" s="152"/>
      <c r="I8" s="152"/>
      <c r="J8" s="153"/>
      <c r="L8" s="154"/>
      <c r="M8" s="155"/>
      <c r="N8" s="155"/>
      <c r="O8" s="155"/>
      <c r="P8" s="155"/>
      <c r="Q8" s="155"/>
      <c r="R8" s="155"/>
      <c r="S8" s="155"/>
      <c r="T8" s="155"/>
      <c r="U8" s="155"/>
      <c r="V8" s="155"/>
      <c r="W8" s="156"/>
    </row>
    <row r="9" spans="1:25">
      <c r="A9" s="157"/>
      <c r="B9" s="158"/>
      <c r="C9" s="158"/>
      <c r="D9" s="158"/>
      <c r="E9" s="158"/>
      <c r="F9" s="158"/>
      <c r="G9" s="158"/>
      <c r="H9" s="158"/>
      <c r="I9" s="158"/>
      <c r="J9" s="159"/>
      <c r="L9" s="160"/>
      <c r="M9" s="98"/>
      <c r="N9" s="98"/>
      <c r="O9" s="98"/>
      <c r="P9" s="98"/>
      <c r="Q9" s="98"/>
      <c r="R9" s="98"/>
      <c r="S9" s="98"/>
      <c r="T9" s="98"/>
      <c r="U9" s="98"/>
      <c r="V9" s="98"/>
      <c r="W9" s="161"/>
    </row>
    <row r="10" spans="1:25" ht="15.75" thickBot="1">
      <c r="A10" s="157"/>
      <c r="B10" s="158"/>
      <c r="C10" s="158"/>
      <c r="D10" s="158"/>
      <c r="E10" s="158"/>
      <c r="F10" s="158"/>
      <c r="G10" s="158"/>
      <c r="H10" s="158"/>
      <c r="I10" s="158"/>
      <c r="J10" s="159"/>
      <c r="L10" s="160"/>
      <c r="M10" s="98"/>
      <c r="N10" s="98"/>
      <c r="O10" s="98"/>
      <c r="P10" s="98"/>
      <c r="Q10" s="98"/>
      <c r="R10" s="98"/>
      <c r="S10" s="98"/>
      <c r="T10" s="98"/>
      <c r="U10" s="98"/>
      <c r="V10" s="98"/>
      <c r="W10" s="161"/>
    </row>
    <row r="11" spans="1:25" ht="16.5" customHeight="1" thickTop="1" thickBot="1">
      <c r="A11" s="157"/>
      <c r="B11" s="158"/>
      <c r="C11" s="1345" t="s">
        <v>691</v>
      </c>
      <c r="D11" s="1346"/>
      <c r="E11" s="1346"/>
      <c r="F11" s="1347"/>
      <c r="G11" s="158"/>
      <c r="H11" s="158"/>
      <c r="I11" s="158"/>
      <c r="J11" s="159"/>
      <c r="L11" s="160"/>
      <c r="M11" s="98"/>
      <c r="N11" s="98"/>
      <c r="O11" s="98"/>
      <c r="P11" s="98"/>
      <c r="Q11" s="1341" t="s">
        <v>248</v>
      </c>
      <c r="R11" s="1342"/>
      <c r="S11" s="1342"/>
      <c r="T11" s="1343"/>
      <c r="U11" s="98"/>
      <c r="V11" s="98"/>
      <c r="W11" s="161"/>
    </row>
    <row r="12" spans="1:25" ht="15.75" thickTop="1">
      <c r="A12" s="157"/>
      <c r="B12" s="158"/>
      <c r="C12" s="158"/>
      <c r="D12" s="158"/>
      <c r="E12" s="158"/>
      <c r="F12" s="158"/>
      <c r="G12" s="158"/>
      <c r="H12" s="158"/>
      <c r="I12" s="158"/>
      <c r="J12" s="159"/>
      <c r="L12" s="160"/>
      <c r="M12" s="98"/>
      <c r="N12" s="98"/>
      <c r="O12" s="98"/>
      <c r="P12" s="98"/>
      <c r="Q12" s="98"/>
      <c r="R12" s="98"/>
      <c r="S12" s="98"/>
      <c r="T12" s="98"/>
      <c r="U12" s="98"/>
      <c r="V12" s="98"/>
      <c r="W12" s="161"/>
    </row>
    <row r="13" spans="1:25" ht="55.5" customHeight="1">
      <c r="A13" s="157"/>
      <c r="B13" s="158"/>
      <c r="C13" s="162">
        <v>42583</v>
      </c>
      <c r="D13" s="163" t="s">
        <v>249</v>
      </c>
      <c r="E13" s="164" t="s">
        <v>250</v>
      </c>
      <c r="F13" s="164" t="s">
        <v>251</v>
      </c>
      <c r="G13" s="158"/>
      <c r="H13" s="163" t="s">
        <v>252</v>
      </c>
      <c r="I13" s="158"/>
      <c r="J13" s="159"/>
      <c r="L13" s="160"/>
      <c r="M13" s="98"/>
      <c r="N13" s="98"/>
      <c r="O13" s="165"/>
      <c r="P13" s="165"/>
      <c r="Q13" s="162">
        <v>42583</v>
      </c>
      <c r="R13" s="166" t="s">
        <v>253</v>
      </c>
      <c r="S13" s="164" t="s">
        <v>250</v>
      </c>
      <c r="T13" s="164" t="s">
        <v>251</v>
      </c>
      <c r="U13" s="98"/>
      <c r="V13" s="164" t="s">
        <v>252</v>
      </c>
      <c r="W13" s="161"/>
    </row>
    <row r="14" spans="1:25" ht="15.75" thickBot="1">
      <c r="A14" s="157"/>
      <c r="B14" s="158"/>
      <c r="C14" s="1037" t="s">
        <v>698</v>
      </c>
      <c r="D14" s="1037" t="s">
        <v>698</v>
      </c>
      <c r="E14" s="1037" t="s">
        <v>698</v>
      </c>
      <c r="F14" s="1037" t="s">
        <v>698</v>
      </c>
      <c r="G14" s="1038"/>
      <c r="H14" s="1037" t="s">
        <v>698</v>
      </c>
      <c r="I14" s="158"/>
      <c r="J14" s="159"/>
      <c r="L14" s="167"/>
      <c r="M14" s="168"/>
      <c r="N14" s="168"/>
      <c r="O14" s="169"/>
      <c r="P14" s="739"/>
      <c r="Q14" s="735"/>
      <c r="R14" s="744"/>
      <c r="S14" s="743"/>
      <c r="T14" s="736"/>
      <c r="U14" s="98" t="s">
        <v>134</v>
      </c>
      <c r="V14" s="170">
        <f>90000/1000</f>
        <v>90</v>
      </c>
      <c r="W14" s="161"/>
      <c r="Y14" s="60">
        <v>1000</v>
      </c>
    </row>
    <row r="15" spans="1:25">
      <c r="A15" s="160"/>
      <c r="B15" s="171" t="s">
        <v>254</v>
      </c>
      <c r="C15" s="172"/>
      <c r="D15" s="172"/>
      <c r="E15" s="172"/>
      <c r="F15" s="173"/>
      <c r="G15" s="98"/>
      <c r="H15" s="98"/>
      <c r="I15" s="98"/>
      <c r="J15" s="161"/>
      <c r="L15" s="174"/>
      <c r="M15" s="175"/>
      <c r="N15" s="168"/>
      <c r="O15" s="169"/>
      <c r="P15" s="737">
        <v>52</v>
      </c>
      <c r="Q15" s="347">
        <f>67110/1000</f>
        <v>67.11</v>
      </c>
      <c r="R15" s="738">
        <f>12079.8/1000</f>
        <v>12.079799999999999</v>
      </c>
      <c r="S15" s="347">
        <f>8141.724/1000</f>
        <v>8.141724</v>
      </c>
      <c r="T15" s="349">
        <f>SUM(Q15:S15)</f>
        <v>87.331523999999987</v>
      </c>
      <c r="U15" s="98" t="s">
        <v>133</v>
      </c>
      <c r="V15" s="170">
        <f>AVERAGE(T15:T23)</f>
        <v>78.227072888888898</v>
      </c>
      <c r="W15" s="161"/>
    </row>
    <row r="16" spans="1:25">
      <c r="A16" s="160"/>
      <c r="B16" s="176"/>
      <c r="C16" s="1031">
        <f>73270/1000</f>
        <v>73.27</v>
      </c>
      <c r="D16" s="1031">
        <f>C16*0.16</f>
        <v>11.7232</v>
      </c>
      <c r="E16" s="1032">
        <f>C16*0.11</f>
        <v>8.0596999999999994</v>
      </c>
      <c r="F16" s="1031">
        <f>SUM(C16:E16)</f>
        <v>93.052899999999994</v>
      </c>
      <c r="G16" s="98" t="s">
        <v>246</v>
      </c>
      <c r="H16" s="170">
        <f>F16</f>
        <v>93.052899999999994</v>
      </c>
      <c r="I16" s="98"/>
      <c r="J16" s="161"/>
      <c r="L16" s="177"/>
      <c r="M16" s="178"/>
      <c r="N16" s="179"/>
      <c r="O16" s="180"/>
      <c r="P16" s="737">
        <v>51</v>
      </c>
      <c r="Q16" s="347">
        <f>65200/1000</f>
        <v>65.2</v>
      </c>
      <c r="R16" s="738">
        <f>11736/1000</f>
        <v>11.736000000000001</v>
      </c>
      <c r="S16" s="347">
        <f>7878.144/1000</f>
        <v>7.8781439999999998</v>
      </c>
      <c r="T16" s="349">
        <f t="shared" ref="T16:T66" si="0">SUM(Q16:S16)</f>
        <v>84.814144000000013</v>
      </c>
      <c r="U16" s="98"/>
      <c r="V16" s="98"/>
      <c r="W16" s="161"/>
    </row>
    <row r="17" spans="1:23">
      <c r="A17" s="160"/>
      <c r="B17" s="101"/>
      <c r="C17" s="1033"/>
      <c r="D17" s="1033"/>
      <c r="E17" s="1034"/>
      <c r="F17" s="1033"/>
      <c r="G17" s="98"/>
      <c r="H17" s="98"/>
      <c r="I17" s="98"/>
      <c r="J17" s="161"/>
      <c r="L17" s="177"/>
      <c r="M17" s="178"/>
      <c r="N17" s="179"/>
      <c r="O17" s="180"/>
      <c r="P17" s="737">
        <v>50</v>
      </c>
      <c r="Q17" s="347">
        <f>63420/1000</f>
        <v>63.42</v>
      </c>
      <c r="R17" s="738">
        <f>11415.6/1000</f>
        <v>11.4156</v>
      </c>
      <c r="S17" s="347">
        <f>7632.504/1000</f>
        <v>7.632504</v>
      </c>
      <c r="T17" s="349">
        <f t="shared" si="0"/>
        <v>82.468103999999997</v>
      </c>
      <c r="U17" s="98"/>
      <c r="V17" s="98"/>
      <c r="W17" s="161"/>
    </row>
    <row r="18" spans="1:23">
      <c r="A18" s="160"/>
      <c r="B18" s="171" t="s">
        <v>255</v>
      </c>
      <c r="C18" s="1031">
        <f>57710/1000</f>
        <v>57.71</v>
      </c>
      <c r="D18" s="1031">
        <f>C18*0.16</f>
        <v>9.2336000000000009</v>
      </c>
      <c r="E18" s="1032">
        <f>C18*0.1</f>
        <v>5.7710000000000008</v>
      </c>
      <c r="F18" s="1031">
        <f>SUM(C18:E18)</f>
        <v>72.714600000000004</v>
      </c>
      <c r="G18" s="98" t="s">
        <v>247</v>
      </c>
      <c r="H18" s="170">
        <f>F18</f>
        <v>72.714600000000004</v>
      </c>
      <c r="I18" s="98"/>
      <c r="J18" s="161"/>
      <c r="L18" s="181" t="s">
        <v>133</v>
      </c>
      <c r="M18" s="182"/>
      <c r="N18" s="179"/>
      <c r="O18" s="180"/>
      <c r="P18" s="737">
        <v>49</v>
      </c>
      <c r="Q18" s="347">
        <f>61740/1000</f>
        <v>61.74</v>
      </c>
      <c r="R18" s="738">
        <f>11113.2/1000</f>
        <v>11.113200000000001</v>
      </c>
      <c r="S18" s="347">
        <f>7400.664/1000</f>
        <v>7.4006639999999999</v>
      </c>
      <c r="T18" s="349">
        <f t="shared" si="0"/>
        <v>80.253864000000007</v>
      </c>
      <c r="U18" s="98"/>
      <c r="V18" s="98"/>
      <c r="W18" s="161"/>
    </row>
    <row r="19" spans="1:23" ht="15.75" thickBot="1">
      <c r="A19" s="160"/>
      <c r="B19" s="176"/>
      <c r="C19" s="1033"/>
      <c r="D19" s="1033"/>
      <c r="E19" s="1034"/>
      <c r="F19" s="1033"/>
      <c r="G19" s="98"/>
      <c r="H19" s="98"/>
      <c r="I19" s="98"/>
      <c r="J19" s="161"/>
      <c r="L19" s="181"/>
      <c r="M19" s="182"/>
      <c r="N19" s="179"/>
      <c r="O19" s="180"/>
      <c r="P19" s="737">
        <v>48</v>
      </c>
      <c r="Q19" s="347">
        <f>60040/1000</f>
        <v>60.04</v>
      </c>
      <c r="R19" s="738">
        <f>10807.2/1000</f>
        <v>10.8072</v>
      </c>
      <c r="S19" s="347">
        <f>7166.064/1000</f>
        <v>7.1660640000000004</v>
      </c>
      <c r="T19" s="349">
        <f t="shared" si="0"/>
        <v>78.013264000000007</v>
      </c>
      <c r="U19" s="98"/>
      <c r="V19" s="98"/>
      <c r="W19" s="161"/>
    </row>
    <row r="20" spans="1:23">
      <c r="A20" s="160"/>
      <c r="B20" s="101"/>
      <c r="C20" s="1033"/>
      <c r="D20" s="1033"/>
      <c r="E20" s="1034"/>
      <c r="F20" s="1033"/>
      <c r="G20" s="98"/>
      <c r="H20" s="98"/>
      <c r="I20" s="98"/>
      <c r="J20" s="161"/>
      <c r="L20" s="181"/>
      <c r="M20" s="182"/>
      <c r="N20" s="183"/>
      <c r="O20" s="183"/>
      <c r="P20" s="737">
        <v>47</v>
      </c>
      <c r="Q20" s="347">
        <f>58420/1000</f>
        <v>58.42</v>
      </c>
      <c r="R20" s="738">
        <f>10515.6/1000</f>
        <v>10.515600000000001</v>
      </c>
      <c r="S20" s="347">
        <f>6942.504/1000</f>
        <v>6.9425039999999996</v>
      </c>
      <c r="T20" s="349">
        <f t="shared" si="0"/>
        <v>75.878104000000008</v>
      </c>
      <c r="U20" s="98"/>
      <c r="V20" s="98"/>
      <c r="W20" s="161"/>
    </row>
    <row r="21" spans="1:23">
      <c r="A21" s="160"/>
      <c r="B21" s="184"/>
      <c r="C21" s="1031">
        <f>58420/1000</f>
        <v>58.42</v>
      </c>
      <c r="D21" s="1031">
        <f t="shared" ref="D21:D44" si="1">C21*0.16</f>
        <v>9.3472000000000008</v>
      </c>
      <c r="E21" s="1032">
        <f t="shared" ref="E21:E24" si="2">C21*0.1</f>
        <v>5.8420000000000005</v>
      </c>
      <c r="F21" s="1031">
        <f t="shared" ref="F21:F44" si="3">SUM(C21:E21)</f>
        <v>73.609200000000001</v>
      </c>
      <c r="G21" s="98" t="s">
        <v>140</v>
      </c>
      <c r="H21" s="170">
        <f>AVERAGE(F21:F29)</f>
        <v>65.857566666666656</v>
      </c>
      <c r="I21" s="98"/>
      <c r="J21" s="161"/>
      <c r="L21" s="181"/>
      <c r="M21" s="182"/>
      <c r="N21" s="185"/>
      <c r="O21" s="185"/>
      <c r="P21" s="737">
        <v>46</v>
      </c>
      <c r="Q21" s="347">
        <f>56820/1000</f>
        <v>56.82</v>
      </c>
      <c r="R21" s="738">
        <f>10227.6/1000</f>
        <v>10.227600000000001</v>
      </c>
      <c r="S21" s="347">
        <f>6721.704/1000</f>
        <v>6.7217039999999999</v>
      </c>
      <c r="T21" s="349">
        <f t="shared" si="0"/>
        <v>73.769304000000005</v>
      </c>
      <c r="U21" s="98"/>
      <c r="V21" s="98"/>
      <c r="W21" s="161"/>
    </row>
    <row r="22" spans="1:23" ht="15.75" thickBot="1">
      <c r="A22" s="160"/>
      <c r="B22" s="186"/>
      <c r="C22" s="1031">
        <f>56820/1000</f>
        <v>56.82</v>
      </c>
      <c r="D22" s="1031">
        <f t="shared" si="1"/>
        <v>9.0912000000000006</v>
      </c>
      <c r="E22" s="1032">
        <f t="shared" si="2"/>
        <v>5.6820000000000004</v>
      </c>
      <c r="F22" s="1031">
        <f t="shared" si="3"/>
        <v>71.59320000000001</v>
      </c>
      <c r="G22" s="98"/>
      <c r="H22" s="98"/>
      <c r="I22" s="98"/>
      <c r="J22" s="161"/>
      <c r="L22" s="181"/>
      <c r="M22" s="182"/>
      <c r="N22" s="185"/>
      <c r="O22" s="185"/>
      <c r="P22" s="737">
        <v>45</v>
      </c>
      <c r="Q22" s="347">
        <f>55270/1000</f>
        <v>55.27</v>
      </c>
      <c r="R22" s="738">
        <f>9948.6/1000</f>
        <v>9.9486000000000008</v>
      </c>
      <c r="S22" s="347">
        <f>6507.804/1000</f>
        <v>6.5078040000000001</v>
      </c>
      <c r="T22" s="349">
        <f t="shared" si="0"/>
        <v>71.726404000000002</v>
      </c>
      <c r="U22" s="98"/>
      <c r="V22" s="98"/>
      <c r="W22" s="161"/>
    </row>
    <row r="23" spans="1:23" ht="15.75" thickBot="1">
      <c r="A23" s="160"/>
      <c r="B23" s="186"/>
      <c r="C23" s="1031">
        <f>55270/1000</f>
        <v>55.27</v>
      </c>
      <c r="D23" s="1031">
        <f t="shared" si="1"/>
        <v>8.8432000000000013</v>
      </c>
      <c r="E23" s="1032">
        <f t="shared" si="2"/>
        <v>5.527000000000001</v>
      </c>
      <c r="F23" s="1031">
        <f t="shared" si="3"/>
        <v>69.640200000000007</v>
      </c>
      <c r="G23" s="98"/>
      <c r="H23" s="98"/>
      <c r="I23" s="98"/>
      <c r="J23" s="161"/>
      <c r="L23" s="187"/>
      <c r="M23" s="188"/>
      <c r="N23" s="189" t="s">
        <v>132</v>
      </c>
      <c r="O23" s="190"/>
      <c r="P23" s="737">
        <v>44</v>
      </c>
      <c r="Q23" s="347">
        <f>53800/1000</f>
        <v>53.8</v>
      </c>
      <c r="R23" s="738">
        <f>9684/1000</f>
        <v>9.6839999999999993</v>
      </c>
      <c r="S23" s="347">
        <f>6304.944/1000</f>
        <v>6.3049440000000008</v>
      </c>
      <c r="T23" s="349">
        <f t="shared" si="0"/>
        <v>69.788944000000001</v>
      </c>
      <c r="U23" s="98" t="s">
        <v>132</v>
      </c>
      <c r="V23" s="170">
        <f>AVERAGE(T20:T30)</f>
        <v>66.289054909090922</v>
      </c>
      <c r="W23" s="161"/>
    </row>
    <row r="24" spans="1:23">
      <c r="A24" s="160"/>
      <c r="B24" s="186"/>
      <c r="C24" s="1031">
        <f>53800/1000</f>
        <v>53.8</v>
      </c>
      <c r="D24" s="1031">
        <f t="shared" si="1"/>
        <v>8.6080000000000005</v>
      </c>
      <c r="E24" s="1032">
        <f t="shared" si="2"/>
        <v>5.38</v>
      </c>
      <c r="F24" s="1031">
        <f t="shared" si="3"/>
        <v>67.787999999999997</v>
      </c>
      <c r="G24" s="98"/>
      <c r="H24" s="98"/>
      <c r="I24" s="98"/>
      <c r="J24" s="161"/>
      <c r="L24" s="191"/>
      <c r="M24" s="180"/>
      <c r="N24" s="181"/>
      <c r="O24" s="182"/>
      <c r="P24" s="737">
        <v>43</v>
      </c>
      <c r="Q24" s="347">
        <f>52350/1000</f>
        <v>52.35</v>
      </c>
      <c r="R24" s="738">
        <f>9423/1000</f>
        <v>9.423</v>
      </c>
      <c r="S24" s="347">
        <f>6104.844/1000</f>
        <v>6.1048439999999999</v>
      </c>
      <c r="T24" s="349">
        <f t="shared" si="0"/>
        <v>67.87784400000001</v>
      </c>
      <c r="U24" s="98"/>
      <c r="V24" s="98"/>
      <c r="W24" s="161"/>
    </row>
    <row r="25" spans="1:23">
      <c r="A25" s="160"/>
      <c r="B25" s="192" t="s">
        <v>259</v>
      </c>
      <c r="C25" s="1031">
        <f>52350/1000</f>
        <v>52.35</v>
      </c>
      <c r="D25" s="1031">
        <f t="shared" si="1"/>
        <v>8.3760000000000012</v>
      </c>
      <c r="E25" s="1032">
        <f>C25*0.09</f>
        <v>4.7115</v>
      </c>
      <c r="F25" s="1031">
        <f t="shared" si="3"/>
        <v>65.4375</v>
      </c>
      <c r="G25" s="98"/>
      <c r="H25" s="98"/>
      <c r="I25" s="98"/>
      <c r="J25" s="161"/>
      <c r="L25" s="191"/>
      <c r="M25" s="180"/>
      <c r="N25" s="181"/>
      <c r="O25" s="182"/>
      <c r="P25" s="737">
        <v>42</v>
      </c>
      <c r="Q25" s="347">
        <f>50920/1000</f>
        <v>50.92</v>
      </c>
      <c r="R25" s="738">
        <f>9165.6/1000</f>
        <v>9.1655999999999995</v>
      </c>
      <c r="S25" s="347">
        <f>5907.504/1000</f>
        <v>5.9075040000000003</v>
      </c>
      <c r="T25" s="349">
        <f t="shared" si="0"/>
        <v>65.993104000000002</v>
      </c>
      <c r="U25" s="98"/>
      <c r="V25" s="98"/>
      <c r="W25" s="161"/>
    </row>
    <row r="26" spans="1:23">
      <c r="A26" s="160"/>
      <c r="B26" s="192"/>
      <c r="C26" s="1031">
        <f>50920/1000</f>
        <v>50.92</v>
      </c>
      <c r="D26" s="1031">
        <f t="shared" si="1"/>
        <v>8.1471999999999998</v>
      </c>
      <c r="E26" s="1032">
        <f t="shared" ref="E26:E31" si="4">C26*0.09</f>
        <v>4.5827999999999998</v>
      </c>
      <c r="F26" s="1031">
        <f t="shared" si="3"/>
        <v>63.65</v>
      </c>
      <c r="G26" s="98"/>
      <c r="H26" s="98"/>
      <c r="I26" s="98"/>
      <c r="J26" s="161"/>
      <c r="L26" s="191"/>
      <c r="M26" s="180"/>
      <c r="N26" s="181"/>
      <c r="O26" s="182"/>
      <c r="P26" s="737">
        <v>41</v>
      </c>
      <c r="Q26" s="347">
        <f>49580/1000</f>
        <v>49.58</v>
      </c>
      <c r="R26" s="738">
        <f>8924.4/1000</f>
        <v>8.9244000000000003</v>
      </c>
      <c r="S26" s="347">
        <f>5722.584/1000</f>
        <v>5.7225839999999994</v>
      </c>
      <c r="T26" s="349">
        <f t="shared" si="0"/>
        <v>64.226984000000002</v>
      </c>
      <c r="U26" s="98"/>
      <c r="V26" s="98"/>
      <c r="W26" s="161"/>
    </row>
    <row r="27" spans="1:23" ht="15.75" thickBot="1">
      <c r="A27" s="160"/>
      <c r="B27" s="192"/>
      <c r="C27" s="1031">
        <f>49580/1000</f>
        <v>49.58</v>
      </c>
      <c r="D27" s="1031">
        <f t="shared" si="1"/>
        <v>7.9328000000000003</v>
      </c>
      <c r="E27" s="1032">
        <f t="shared" si="4"/>
        <v>4.4621999999999993</v>
      </c>
      <c r="F27" s="1031">
        <f t="shared" si="3"/>
        <v>61.974999999999994</v>
      </c>
      <c r="G27" s="98"/>
      <c r="H27" s="98"/>
      <c r="I27" s="98"/>
      <c r="J27" s="161"/>
      <c r="L27" s="193"/>
      <c r="M27" s="194"/>
      <c r="N27" s="181"/>
      <c r="O27" s="182"/>
      <c r="P27" s="737">
        <v>40</v>
      </c>
      <c r="Q27" s="347">
        <f>48250/1000</f>
        <v>48.25</v>
      </c>
      <c r="R27" s="738">
        <f>8685/1000</f>
        <v>8.6850000000000005</v>
      </c>
      <c r="S27" s="347">
        <f>5539.044/1000</f>
        <v>5.5390439999999996</v>
      </c>
      <c r="T27" s="349">
        <f t="shared" si="0"/>
        <v>62.474043999999999</v>
      </c>
      <c r="U27" s="98"/>
      <c r="V27" s="98"/>
      <c r="W27" s="161"/>
    </row>
    <row r="28" spans="1:23">
      <c r="A28" s="160"/>
      <c r="B28" s="192"/>
      <c r="C28" s="1031">
        <f>48250/1000</f>
        <v>48.25</v>
      </c>
      <c r="D28" s="1031">
        <f t="shared" si="1"/>
        <v>7.72</v>
      </c>
      <c r="E28" s="1032">
        <f t="shared" si="4"/>
        <v>4.3425000000000002</v>
      </c>
      <c r="F28" s="1031">
        <f t="shared" si="3"/>
        <v>60.3125</v>
      </c>
      <c r="G28" s="98"/>
      <c r="H28" s="98"/>
      <c r="I28" s="98"/>
      <c r="J28" s="161"/>
      <c r="L28" s="193"/>
      <c r="M28" s="195"/>
      <c r="N28" s="181"/>
      <c r="O28" s="182"/>
      <c r="P28" s="737">
        <v>39</v>
      </c>
      <c r="Q28" s="347">
        <v>46.97</v>
      </c>
      <c r="R28" s="738">
        <v>8.454600000000001</v>
      </c>
      <c r="S28" s="347">
        <v>5.3624040000000006</v>
      </c>
      <c r="T28" s="349">
        <f t="shared" si="0"/>
        <v>60.787003999999996</v>
      </c>
      <c r="U28" s="98"/>
      <c r="V28" s="98"/>
      <c r="W28" s="161"/>
    </row>
    <row r="29" spans="1:23">
      <c r="A29" s="160"/>
      <c r="B29" s="196" t="s">
        <v>260</v>
      </c>
      <c r="C29" s="1031">
        <f>46970/1000</f>
        <v>46.97</v>
      </c>
      <c r="D29" s="1031">
        <f t="shared" si="1"/>
        <v>7.5152000000000001</v>
      </c>
      <c r="E29" s="1032">
        <f t="shared" si="4"/>
        <v>4.2272999999999996</v>
      </c>
      <c r="F29" s="1031">
        <f t="shared" si="3"/>
        <v>58.712499999999999</v>
      </c>
      <c r="G29" s="98"/>
      <c r="H29" s="98"/>
      <c r="I29" s="98"/>
      <c r="J29" s="161"/>
      <c r="L29" s="193"/>
      <c r="M29" s="197"/>
      <c r="N29" s="181"/>
      <c r="O29" s="182"/>
      <c r="P29" s="737">
        <v>38</v>
      </c>
      <c r="Q29" s="347">
        <v>45.7</v>
      </c>
      <c r="R29" s="738">
        <v>8.2260000000000009</v>
      </c>
      <c r="S29" s="347">
        <v>5.187144</v>
      </c>
      <c r="T29" s="349">
        <f t="shared" si="0"/>
        <v>59.113144000000005</v>
      </c>
      <c r="U29" s="98"/>
      <c r="V29" s="98"/>
      <c r="W29" s="161"/>
    </row>
    <row r="30" spans="1:23" ht="15.75" thickBot="1">
      <c r="A30" s="160"/>
      <c r="B30" s="198"/>
      <c r="C30" s="1031">
        <f>45700/1000</f>
        <v>45.7</v>
      </c>
      <c r="D30" s="1031">
        <f t="shared" si="1"/>
        <v>7.3120000000000003</v>
      </c>
      <c r="E30" s="1032">
        <f t="shared" si="4"/>
        <v>4.1130000000000004</v>
      </c>
      <c r="F30" s="1031">
        <f t="shared" si="3"/>
        <v>57.125</v>
      </c>
      <c r="G30" s="98" t="s">
        <v>139</v>
      </c>
      <c r="H30" s="170">
        <f>AVERAGE(F32:F41)</f>
        <v>47.886319999999998</v>
      </c>
      <c r="I30" s="98"/>
      <c r="J30" s="161"/>
      <c r="L30" s="193"/>
      <c r="M30" s="197"/>
      <c r="N30" s="187"/>
      <c r="O30" s="188"/>
      <c r="P30" s="737">
        <v>37</v>
      </c>
      <c r="Q30" s="347">
        <v>44.51</v>
      </c>
      <c r="R30" s="738">
        <v>8.0117999999999991</v>
      </c>
      <c r="S30" s="347">
        <v>5.0229239999999997</v>
      </c>
      <c r="T30" s="349">
        <f t="shared" si="0"/>
        <v>57.544724000000002</v>
      </c>
      <c r="U30" s="98"/>
      <c r="V30" s="98"/>
      <c r="W30" s="161"/>
    </row>
    <row r="31" spans="1:23">
      <c r="A31" s="160"/>
      <c r="B31" s="100"/>
      <c r="C31" s="1031">
        <f>44510/1000</f>
        <v>44.51</v>
      </c>
      <c r="D31" s="1031">
        <f t="shared" si="1"/>
        <v>7.1215999999999999</v>
      </c>
      <c r="E31" s="1032">
        <f t="shared" si="4"/>
        <v>4.0058999999999996</v>
      </c>
      <c r="F31" s="1031">
        <f t="shared" si="3"/>
        <v>55.637499999999996</v>
      </c>
      <c r="G31" s="98"/>
      <c r="H31" s="98"/>
      <c r="I31" s="98"/>
      <c r="J31" s="161"/>
      <c r="L31" s="199"/>
      <c r="M31" s="200" t="s">
        <v>131</v>
      </c>
      <c r="N31" s="201"/>
      <c r="O31" s="202"/>
      <c r="P31" s="737">
        <v>36</v>
      </c>
      <c r="Q31" s="347">
        <v>43.35</v>
      </c>
      <c r="R31" s="738">
        <v>6.9359999999999999</v>
      </c>
      <c r="S31" s="347">
        <v>4.8628439999999999</v>
      </c>
      <c r="T31" s="349">
        <f t="shared" si="0"/>
        <v>55.148844000000004</v>
      </c>
      <c r="U31" s="98" t="s">
        <v>131</v>
      </c>
      <c r="V31" s="170">
        <f>AVERAGE(T28:T39)</f>
        <v>52.012412333333337</v>
      </c>
      <c r="W31" s="161"/>
    </row>
    <row r="32" spans="1:23">
      <c r="A32" s="160"/>
      <c r="B32" s="171" t="s">
        <v>261</v>
      </c>
      <c r="C32" s="1031">
        <f>43350/1000</f>
        <v>43.35</v>
      </c>
      <c r="D32" s="1031">
        <f t="shared" si="1"/>
        <v>6.9359999999999999</v>
      </c>
      <c r="E32" s="1032">
        <f>C32*0.08</f>
        <v>3.468</v>
      </c>
      <c r="F32" s="1031">
        <f t="shared" si="3"/>
        <v>53.754000000000005</v>
      </c>
      <c r="G32" s="98"/>
      <c r="H32" s="98"/>
      <c r="I32" s="98"/>
      <c r="J32" s="161"/>
      <c r="L32" s="199"/>
      <c r="M32" s="203"/>
      <c r="N32" s="201"/>
      <c r="O32" s="204"/>
      <c r="P32" s="737">
        <v>35</v>
      </c>
      <c r="Q32" s="347">
        <v>42.2</v>
      </c>
      <c r="R32" s="738">
        <v>6.7519999999999998</v>
      </c>
      <c r="S32" s="347">
        <v>4.7041440000000003</v>
      </c>
      <c r="T32" s="349">
        <f t="shared" si="0"/>
        <v>53.656144000000005</v>
      </c>
      <c r="U32" s="98"/>
      <c r="V32" s="98"/>
      <c r="W32" s="161"/>
    </row>
    <row r="33" spans="1:23">
      <c r="A33" s="160"/>
      <c r="B33" s="192"/>
      <c r="C33" s="1031">
        <f>42200/1000</f>
        <v>42.2</v>
      </c>
      <c r="D33" s="1031">
        <f t="shared" si="1"/>
        <v>6.7520000000000007</v>
      </c>
      <c r="E33" s="1032">
        <f t="shared" ref="E33:E42" si="5">C33*0.08</f>
        <v>3.3760000000000003</v>
      </c>
      <c r="F33" s="1031">
        <f t="shared" si="3"/>
        <v>52.328000000000003</v>
      </c>
      <c r="G33" s="98"/>
      <c r="H33" s="98"/>
      <c r="I33" s="98"/>
      <c r="J33" s="161"/>
      <c r="L33" s="199"/>
      <c r="M33" s="203"/>
      <c r="N33" s="201"/>
      <c r="O33" s="204"/>
      <c r="P33" s="737">
        <v>34</v>
      </c>
      <c r="Q33" s="347">
        <v>41.11</v>
      </c>
      <c r="R33" s="738">
        <v>6.5776000000000003</v>
      </c>
      <c r="S33" s="347">
        <v>4.5537239999999999</v>
      </c>
      <c r="T33" s="349">
        <f t="shared" si="0"/>
        <v>52.241324000000006</v>
      </c>
      <c r="U33" s="98"/>
      <c r="V33" s="98"/>
      <c r="W33" s="161"/>
    </row>
    <row r="34" spans="1:23">
      <c r="A34" s="160"/>
      <c r="B34" s="192"/>
      <c r="C34" s="1031">
        <f>41110/1000</f>
        <v>41.11</v>
      </c>
      <c r="D34" s="1031">
        <f t="shared" si="1"/>
        <v>6.5776000000000003</v>
      </c>
      <c r="E34" s="1032">
        <f t="shared" si="5"/>
        <v>3.2888000000000002</v>
      </c>
      <c r="F34" s="1031">
        <f t="shared" si="3"/>
        <v>50.976400000000005</v>
      </c>
      <c r="G34" s="98"/>
      <c r="H34" s="98"/>
      <c r="I34" s="98"/>
      <c r="J34" s="161"/>
      <c r="L34" s="199"/>
      <c r="M34" s="203"/>
      <c r="N34" s="201"/>
      <c r="O34" s="204"/>
      <c r="P34" s="737">
        <v>33</v>
      </c>
      <c r="Q34" s="347">
        <v>40.03</v>
      </c>
      <c r="R34" s="738">
        <v>6.4047999999999998</v>
      </c>
      <c r="S34" s="347">
        <v>4.4046840000000005</v>
      </c>
      <c r="T34" s="349">
        <f t="shared" si="0"/>
        <v>50.839484000000006</v>
      </c>
      <c r="U34" s="98"/>
      <c r="V34" s="98"/>
      <c r="W34" s="161"/>
    </row>
    <row r="35" spans="1:23">
      <c r="A35" s="160"/>
      <c r="B35" s="192"/>
      <c r="C35" s="1031">
        <f>40030/1000</f>
        <v>40.03</v>
      </c>
      <c r="D35" s="1031">
        <f t="shared" si="1"/>
        <v>6.4048000000000007</v>
      </c>
      <c r="E35" s="1032">
        <f t="shared" si="5"/>
        <v>3.2024000000000004</v>
      </c>
      <c r="F35" s="1031">
        <f t="shared" si="3"/>
        <v>49.6372</v>
      </c>
      <c r="G35" s="98"/>
      <c r="H35" s="98"/>
      <c r="I35" s="98"/>
      <c r="J35" s="161"/>
      <c r="L35" s="205"/>
      <c r="M35" s="203"/>
      <c r="N35" s="201"/>
      <c r="O35" s="204"/>
      <c r="P35" s="737">
        <v>32</v>
      </c>
      <c r="Q35" s="347">
        <v>39.020000000000003</v>
      </c>
      <c r="R35" s="738">
        <v>6.2431999999999999</v>
      </c>
      <c r="S35" s="347">
        <v>4.2653040000000004</v>
      </c>
      <c r="T35" s="349">
        <f t="shared" si="0"/>
        <v>49.528504000000005</v>
      </c>
      <c r="U35" s="98"/>
      <c r="V35" s="98"/>
      <c r="W35" s="161"/>
    </row>
    <row r="36" spans="1:23" ht="15.75" thickBot="1">
      <c r="A36" s="160"/>
      <c r="B36" s="192"/>
      <c r="C36" s="1031">
        <f>39020/1000</f>
        <v>39.020000000000003</v>
      </c>
      <c r="D36" s="1031">
        <f t="shared" si="1"/>
        <v>6.2432000000000007</v>
      </c>
      <c r="E36" s="1032">
        <f t="shared" si="5"/>
        <v>3.1216000000000004</v>
      </c>
      <c r="F36" s="1031">
        <f t="shared" si="3"/>
        <v>48.384800000000006</v>
      </c>
      <c r="G36" s="98"/>
      <c r="H36" s="98"/>
      <c r="I36" s="98"/>
      <c r="J36" s="161"/>
      <c r="L36" s="206"/>
      <c r="M36" s="203"/>
      <c r="N36" s="179"/>
      <c r="O36" s="180"/>
      <c r="P36" s="737">
        <v>31</v>
      </c>
      <c r="Q36" s="347">
        <v>37.97</v>
      </c>
      <c r="R36" s="738">
        <v>6.0751999999999997</v>
      </c>
      <c r="S36" s="347">
        <v>4.1204040000000006</v>
      </c>
      <c r="T36" s="349">
        <f t="shared" si="0"/>
        <v>48.165604000000002</v>
      </c>
      <c r="U36" s="98"/>
      <c r="V36" s="98"/>
      <c r="W36" s="161"/>
    </row>
    <row r="37" spans="1:23">
      <c r="A37" s="160"/>
      <c r="B37" s="192"/>
      <c r="C37" s="1031">
        <f>37970/1000</f>
        <v>37.97</v>
      </c>
      <c r="D37" s="1031">
        <f t="shared" si="1"/>
        <v>6.0751999999999997</v>
      </c>
      <c r="E37" s="1032">
        <f t="shared" si="5"/>
        <v>3.0375999999999999</v>
      </c>
      <c r="F37" s="1031">
        <f t="shared" si="3"/>
        <v>47.082799999999999</v>
      </c>
      <c r="G37" s="98"/>
      <c r="H37" s="98"/>
      <c r="I37" s="98"/>
      <c r="J37" s="161"/>
      <c r="L37" s="207"/>
      <c r="M37" s="203"/>
      <c r="N37" s="179"/>
      <c r="O37" s="180"/>
      <c r="P37" s="737">
        <v>30</v>
      </c>
      <c r="Q37" s="347">
        <v>37.020000000000003</v>
      </c>
      <c r="R37" s="738">
        <v>5.9231999999999996</v>
      </c>
      <c r="S37" s="347">
        <v>3.9893040000000006</v>
      </c>
      <c r="T37" s="349">
        <f t="shared" si="0"/>
        <v>46.932504000000009</v>
      </c>
      <c r="U37" s="98"/>
      <c r="V37" s="98"/>
      <c r="W37" s="161"/>
    </row>
    <row r="38" spans="1:23">
      <c r="A38" s="160"/>
      <c r="B38" s="192"/>
      <c r="C38" s="1031">
        <f>37020/1000</f>
        <v>37.020000000000003</v>
      </c>
      <c r="D38" s="1031">
        <f t="shared" si="1"/>
        <v>5.9232000000000005</v>
      </c>
      <c r="E38" s="1032">
        <f t="shared" si="5"/>
        <v>2.9616000000000002</v>
      </c>
      <c r="F38" s="1031">
        <f t="shared" si="3"/>
        <v>45.904800000000002</v>
      </c>
      <c r="G38" s="98"/>
      <c r="H38" s="98"/>
      <c r="I38" s="98"/>
      <c r="J38" s="161"/>
      <c r="L38" s="208"/>
      <c r="M38" s="203"/>
      <c r="N38" s="179"/>
      <c r="O38" s="180"/>
      <c r="P38" s="737">
        <v>29</v>
      </c>
      <c r="Q38" s="347">
        <v>36.07</v>
      </c>
      <c r="R38" s="738">
        <v>5.7711999999999994</v>
      </c>
      <c r="S38" s="347">
        <v>3.8582040000000002</v>
      </c>
      <c r="T38" s="349">
        <f t="shared" si="0"/>
        <v>45.699404000000001</v>
      </c>
      <c r="U38" s="98"/>
      <c r="V38" s="98"/>
      <c r="W38" s="161"/>
    </row>
    <row r="39" spans="1:23" ht="15.75" thickBot="1">
      <c r="A39" s="160"/>
      <c r="B39" s="192"/>
      <c r="C39" s="1031">
        <f>36070/1000</f>
        <v>36.07</v>
      </c>
      <c r="D39" s="1031">
        <f t="shared" si="1"/>
        <v>5.7712000000000003</v>
      </c>
      <c r="E39" s="1032">
        <f t="shared" si="5"/>
        <v>2.8856000000000002</v>
      </c>
      <c r="F39" s="1031">
        <f t="shared" si="3"/>
        <v>44.726799999999997</v>
      </c>
      <c r="G39" s="98"/>
      <c r="H39" s="98"/>
      <c r="I39" s="98"/>
      <c r="J39" s="161"/>
      <c r="L39" s="209"/>
      <c r="M39" s="210"/>
      <c r="N39" s="179"/>
      <c r="O39" s="180"/>
      <c r="P39" s="737">
        <v>28</v>
      </c>
      <c r="Q39" s="347">
        <v>35.14</v>
      </c>
      <c r="R39" s="738">
        <v>5.6224000000000007</v>
      </c>
      <c r="S39" s="347">
        <v>3.7298640000000005</v>
      </c>
      <c r="T39" s="349">
        <f t="shared" si="0"/>
        <v>44.492263999999999</v>
      </c>
      <c r="U39" s="98"/>
      <c r="V39" s="98"/>
      <c r="W39" s="161"/>
    </row>
    <row r="40" spans="1:23">
      <c r="A40" s="160"/>
      <c r="B40" s="176"/>
      <c r="C40" s="1031">
        <f>35140/1000</f>
        <v>35.14</v>
      </c>
      <c r="D40" s="1031">
        <f t="shared" si="1"/>
        <v>5.6223999999999998</v>
      </c>
      <c r="E40" s="1032">
        <f t="shared" si="5"/>
        <v>2.8111999999999999</v>
      </c>
      <c r="F40" s="1031">
        <f t="shared" si="3"/>
        <v>43.573599999999999</v>
      </c>
      <c r="G40" s="98"/>
      <c r="H40" s="98"/>
      <c r="I40" s="98"/>
      <c r="J40" s="161"/>
      <c r="L40" s="200" t="s">
        <v>130</v>
      </c>
      <c r="M40" s="201"/>
      <c r="N40" s="179"/>
      <c r="O40" s="180"/>
      <c r="P40" s="737">
        <v>27</v>
      </c>
      <c r="Q40" s="347">
        <v>34.270000000000003</v>
      </c>
      <c r="R40" s="738">
        <v>5.4832000000000001</v>
      </c>
      <c r="S40" s="347">
        <v>3.609804</v>
      </c>
      <c r="T40" s="349">
        <f t="shared" si="0"/>
        <v>43.363004000000004</v>
      </c>
      <c r="U40" s="98" t="s">
        <v>130</v>
      </c>
      <c r="V40" s="170">
        <f>AVERAGE(T37:T45)</f>
        <v>42.326046222222232</v>
      </c>
      <c r="W40" s="161"/>
    </row>
    <row r="41" spans="1:23">
      <c r="A41" s="160"/>
      <c r="B41" s="211" t="s">
        <v>262</v>
      </c>
      <c r="C41" s="1031">
        <f>34270/1000</f>
        <v>34.270000000000003</v>
      </c>
      <c r="D41" s="1031">
        <f t="shared" si="1"/>
        <v>5.483200000000001</v>
      </c>
      <c r="E41" s="1032">
        <f t="shared" si="5"/>
        <v>2.7416000000000005</v>
      </c>
      <c r="F41" s="1031">
        <f t="shared" si="3"/>
        <v>42.494800000000005</v>
      </c>
      <c r="G41" s="98"/>
      <c r="H41" s="98"/>
      <c r="I41" s="98"/>
      <c r="J41" s="161"/>
      <c r="L41" s="203"/>
      <c r="M41" s="204"/>
      <c r="N41" s="179"/>
      <c r="O41" s="180"/>
      <c r="P41" s="737">
        <v>26</v>
      </c>
      <c r="Q41" s="347">
        <v>33.369999999999997</v>
      </c>
      <c r="R41" s="738">
        <v>5.3391999999999999</v>
      </c>
      <c r="S41" s="347">
        <v>3.4856040000000004</v>
      </c>
      <c r="T41" s="349">
        <f t="shared" si="0"/>
        <v>42.194803999999998</v>
      </c>
      <c r="U41" s="98"/>
      <c r="V41" s="98"/>
      <c r="W41" s="161"/>
    </row>
    <row r="42" spans="1:23" ht="15.75" thickBot="1">
      <c r="A42" s="160"/>
      <c r="B42" s="171" t="s">
        <v>263</v>
      </c>
      <c r="C42" s="1031">
        <f>33370/1000</f>
        <v>33.369999999999997</v>
      </c>
      <c r="D42" s="1031">
        <f t="shared" si="1"/>
        <v>5.3391999999999999</v>
      </c>
      <c r="E42" s="1032">
        <f t="shared" si="5"/>
        <v>2.6696</v>
      </c>
      <c r="F42" s="1031">
        <f t="shared" si="3"/>
        <v>41.378799999999998</v>
      </c>
      <c r="G42" s="98" t="s">
        <v>138</v>
      </c>
      <c r="H42" s="170">
        <f>AVERAGE(F42:F44)</f>
        <v>39.171933333333335</v>
      </c>
      <c r="I42" s="98"/>
      <c r="J42" s="161"/>
      <c r="L42" s="203"/>
      <c r="M42" s="204"/>
      <c r="N42" s="179"/>
      <c r="O42" s="180"/>
      <c r="P42" s="737">
        <v>25</v>
      </c>
      <c r="Q42" s="347">
        <v>32.54</v>
      </c>
      <c r="R42" s="738">
        <v>5.2064000000000004</v>
      </c>
      <c r="S42" s="347">
        <v>3.3710640000000005</v>
      </c>
      <c r="T42" s="349">
        <f t="shared" si="0"/>
        <v>41.117463999999998</v>
      </c>
      <c r="U42" s="98"/>
      <c r="V42" s="98"/>
      <c r="W42" s="161"/>
    </row>
    <row r="43" spans="1:23">
      <c r="A43" s="160"/>
      <c r="B43" s="192"/>
      <c r="C43" s="1031">
        <f>31740/1000</f>
        <v>31.74</v>
      </c>
      <c r="D43" s="1031">
        <f t="shared" si="1"/>
        <v>5.0784000000000002</v>
      </c>
      <c r="E43" s="1032">
        <f>C43*0.07</f>
        <v>2.2218</v>
      </c>
      <c r="F43" s="1031">
        <f t="shared" si="3"/>
        <v>39.040199999999999</v>
      </c>
      <c r="G43" s="98"/>
      <c r="H43" s="98"/>
      <c r="I43" s="98"/>
      <c r="J43" s="161"/>
      <c r="L43" s="203"/>
      <c r="M43" s="204"/>
      <c r="N43" s="180"/>
      <c r="O43" s="212"/>
      <c r="P43" s="737">
        <v>24</v>
      </c>
      <c r="Q43" s="347">
        <v>31.74</v>
      </c>
      <c r="R43" s="738">
        <v>5.0784000000000002</v>
      </c>
      <c r="S43" s="347">
        <v>3.2606640000000002</v>
      </c>
      <c r="T43" s="349">
        <f t="shared" si="0"/>
        <v>40.079063999999995</v>
      </c>
      <c r="U43" s="98"/>
      <c r="V43" s="98"/>
      <c r="W43" s="161"/>
    </row>
    <row r="44" spans="1:23">
      <c r="A44" s="160"/>
      <c r="B44" s="176"/>
      <c r="C44" s="1035">
        <f>30160/1000</f>
        <v>30.16</v>
      </c>
      <c r="D44" s="1035">
        <f t="shared" si="1"/>
        <v>4.8256000000000006</v>
      </c>
      <c r="E44" s="1036">
        <f>C44*0.07</f>
        <v>2.1112000000000002</v>
      </c>
      <c r="F44" s="1036">
        <f t="shared" si="3"/>
        <v>37.096800000000002</v>
      </c>
      <c r="G44" s="98"/>
      <c r="H44" s="98"/>
      <c r="I44" s="98"/>
      <c r="J44" s="161"/>
      <c r="L44" s="203"/>
      <c r="M44" s="204"/>
      <c r="N44" s="180"/>
      <c r="O44" s="197"/>
      <c r="P44" s="737">
        <v>23</v>
      </c>
      <c r="Q44" s="347">
        <v>30.93</v>
      </c>
      <c r="R44" s="738">
        <v>4.9488000000000003</v>
      </c>
      <c r="S44" s="347">
        <v>3.1488840000000007</v>
      </c>
      <c r="T44" s="349">
        <f t="shared" si="0"/>
        <v>39.027684000000001</v>
      </c>
      <c r="U44" s="98"/>
      <c r="V44" s="98"/>
      <c r="W44" s="161"/>
    </row>
    <row r="45" spans="1:23" ht="15.75" thickBot="1">
      <c r="A45" s="160"/>
      <c r="B45" s="98"/>
      <c r="C45" s="98"/>
      <c r="D45" s="98"/>
      <c r="E45" s="98"/>
      <c r="F45" s="98"/>
      <c r="G45" s="98"/>
      <c r="H45" s="98"/>
      <c r="I45" s="98"/>
      <c r="J45" s="161"/>
      <c r="L45" s="210"/>
      <c r="M45" s="204"/>
      <c r="N45" s="180"/>
      <c r="O45" s="213"/>
      <c r="P45" s="737">
        <v>22</v>
      </c>
      <c r="Q45" s="347">
        <v>30.16</v>
      </c>
      <c r="R45" s="738">
        <v>4.8256000000000006</v>
      </c>
      <c r="S45" s="347">
        <v>3.0426240000000004</v>
      </c>
      <c r="T45" s="349">
        <f t="shared" si="0"/>
        <v>38.028224000000002</v>
      </c>
      <c r="U45" s="98"/>
      <c r="V45" s="98"/>
      <c r="W45" s="161"/>
    </row>
    <row r="46" spans="1:23">
      <c r="A46" s="160"/>
      <c r="B46" s="214" t="s">
        <v>264</v>
      </c>
      <c r="C46" s="215"/>
      <c r="D46" s="215"/>
      <c r="E46" s="216"/>
      <c r="F46" s="216"/>
      <c r="G46" s="217"/>
      <c r="H46" s="217"/>
      <c r="I46" s="217"/>
      <c r="J46" s="218"/>
      <c r="L46" s="181"/>
      <c r="M46" s="204"/>
      <c r="N46" s="204"/>
      <c r="O46" s="200" t="s">
        <v>129</v>
      </c>
      <c r="P46" s="737">
        <v>21</v>
      </c>
      <c r="Q46" s="347">
        <v>29.41</v>
      </c>
      <c r="R46" s="738">
        <v>4.7056000000000004</v>
      </c>
      <c r="S46" s="347">
        <v>2.9391240000000001</v>
      </c>
      <c r="T46" s="349">
        <f t="shared" si="0"/>
        <v>37.054724</v>
      </c>
      <c r="U46" s="98" t="s">
        <v>129</v>
      </c>
      <c r="V46" s="170">
        <f>AVERAGE(T43:T50)</f>
        <v>36.663701500000002</v>
      </c>
      <c r="W46" s="161"/>
    </row>
    <row r="47" spans="1:23" ht="15.75" thickBot="1">
      <c r="A47" s="160"/>
      <c r="B47" s="214"/>
      <c r="C47" s="215"/>
      <c r="D47" s="215"/>
      <c r="E47" s="216"/>
      <c r="F47" s="216"/>
      <c r="G47" s="217"/>
      <c r="H47" s="217"/>
      <c r="I47" s="217"/>
      <c r="J47" s="218"/>
      <c r="L47" s="193"/>
      <c r="M47" s="194"/>
      <c r="N47" s="204"/>
      <c r="O47" s="203"/>
      <c r="P47" s="737">
        <v>20</v>
      </c>
      <c r="Q47" s="347">
        <v>28.67</v>
      </c>
      <c r="R47" s="738">
        <v>4.5872000000000002</v>
      </c>
      <c r="S47" s="347">
        <v>2.8370040000000003</v>
      </c>
      <c r="T47" s="349">
        <f t="shared" si="0"/>
        <v>36.094204000000005</v>
      </c>
      <c r="U47" s="98"/>
      <c r="V47" s="98"/>
      <c r="W47" s="161"/>
    </row>
    <row r="48" spans="1:23">
      <c r="A48" s="160"/>
      <c r="B48" s="219"/>
      <c r="C48" s="215" t="s">
        <v>265</v>
      </c>
      <c r="D48" s="215"/>
      <c r="E48" s="216"/>
      <c r="F48" s="216"/>
      <c r="G48" s="217"/>
      <c r="H48" s="217"/>
      <c r="I48" s="217"/>
      <c r="J48" s="218"/>
      <c r="L48" s="193"/>
      <c r="M48" s="194"/>
      <c r="N48" s="207"/>
      <c r="O48" s="203"/>
      <c r="P48" s="737">
        <v>19</v>
      </c>
      <c r="Q48" s="347">
        <v>28.01</v>
      </c>
      <c r="R48" s="738">
        <v>4.4816000000000003</v>
      </c>
      <c r="S48" s="347">
        <v>2.7459240000000005</v>
      </c>
      <c r="T48" s="349">
        <f t="shared" si="0"/>
        <v>35.237524000000008</v>
      </c>
      <c r="U48" s="98"/>
      <c r="V48" s="98"/>
      <c r="W48" s="161"/>
    </row>
    <row r="49" spans="1:23">
      <c r="A49" s="160"/>
      <c r="B49" s="220"/>
      <c r="C49" s="215"/>
      <c r="D49" s="215"/>
      <c r="E49" s="215"/>
      <c r="F49" s="215"/>
      <c r="G49" s="215"/>
      <c r="H49" s="215"/>
      <c r="I49" s="215"/>
      <c r="J49" s="221"/>
      <c r="L49" s="193"/>
      <c r="M49" s="194"/>
      <c r="N49" s="208"/>
      <c r="O49" s="203"/>
      <c r="P49" s="737">
        <v>18</v>
      </c>
      <c r="Q49" s="347">
        <v>27.3</v>
      </c>
      <c r="R49" s="738">
        <v>4.3680000000000003</v>
      </c>
      <c r="S49" s="347">
        <v>2.6479440000000003</v>
      </c>
      <c r="T49" s="349">
        <f t="shared" si="0"/>
        <v>34.315944000000002</v>
      </c>
      <c r="U49" s="98"/>
      <c r="V49" s="98"/>
      <c r="W49" s="161"/>
    </row>
    <row r="50" spans="1:23" ht="15.75" thickBot="1">
      <c r="A50" s="160"/>
      <c r="B50" s="220" t="s">
        <v>266</v>
      </c>
      <c r="C50" s="215"/>
      <c r="D50" s="215"/>
      <c r="E50" s="215"/>
      <c r="F50" s="215"/>
      <c r="G50" s="215"/>
      <c r="H50" s="215"/>
      <c r="I50" s="215"/>
      <c r="J50" s="221"/>
      <c r="L50" s="193"/>
      <c r="M50" s="194"/>
      <c r="N50" s="222"/>
      <c r="O50" s="210"/>
      <c r="P50" s="737">
        <v>17</v>
      </c>
      <c r="Q50" s="347">
        <v>26.65</v>
      </c>
      <c r="R50" s="738">
        <v>4.2640000000000002</v>
      </c>
      <c r="S50" s="347">
        <v>2.5582440000000002</v>
      </c>
      <c r="T50" s="349">
        <f t="shared" si="0"/>
        <v>33.472243999999996</v>
      </c>
      <c r="U50" s="98"/>
      <c r="V50" s="98"/>
      <c r="W50" s="161"/>
    </row>
    <row r="51" spans="1:23">
      <c r="A51" s="160"/>
      <c r="B51" s="223"/>
      <c r="C51" s="224"/>
      <c r="D51" s="224"/>
      <c r="E51" s="224"/>
      <c r="F51" s="224"/>
      <c r="G51" s="224"/>
      <c r="H51" s="224"/>
      <c r="I51" s="224"/>
      <c r="J51" s="225"/>
      <c r="L51" s="193"/>
      <c r="M51" s="194"/>
      <c r="N51" s="200" t="s">
        <v>256</v>
      </c>
      <c r="O51" s="226"/>
      <c r="P51" s="737">
        <v>16</v>
      </c>
      <c r="Q51" s="347">
        <v>26.04</v>
      </c>
      <c r="R51" s="738">
        <v>4.1663999999999994</v>
      </c>
      <c r="S51" s="347">
        <v>2.4740640000000003</v>
      </c>
      <c r="T51" s="349">
        <f t="shared" si="0"/>
        <v>32.680464000000001</v>
      </c>
      <c r="U51" s="98" t="s">
        <v>256</v>
      </c>
      <c r="V51" s="170">
        <f>AVERAGE(T48:T54)</f>
        <v>32.732384000000003</v>
      </c>
      <c r="W51" s="161"/>
    </row>
    <row r="52" spans="1:23" ht="15" customHeight="1" thickBot="1">
      <c r="A52" s="160"/>
      <c r="B52" s="237" t="s">
        <v>267</v>
      </c>
      <c r="C52" s="227"/>
      <c r="D52" s="227"/>
      <c r="E52" s="227"/>
      <c r="F52" s="227"/>
      <c r="G52" s="227"/>
      <c r="H52" s="227"/>
      <c r="I52" s="227"/>
      <c r="J52" s="228"/>
      <c r="L52" s="193"/>
      <c r="M52" s="194"/>
      <c r="N52" s="203"/>
      <c r="O52" s="204"/>
      <c r="P52" s="737">
        <v>15</v>
      </c>
      <c r="Q52" s="347">
        <v>25.44</v>
      </c>
      <c r="R52" s="738">
        <v>4.0704000000000002</v>
      </c>
      <c r="S52" s="347">
        <v>2.3912640000000001</v>
      </c>
      <c r="T52" s="349">
        <f t="shared" si="0"/>
        <v>31.901664</v>
      </c>
      <c r="U52" s="98"/>
      <c r="V52" s="98"/>
      <c r="W52" s="161"/>
    </row>
    <row r="53" spans="1:23">
      <c r="A53" s="160"/>
      <c r="B53" s="87"/>
      <c r="C53" s="215"/>
      <c r="D53" s="215"/>
      <c r="E53" s="215"/>
      <c r="F53" s="215"/>
      <c r="G53" s="215"/>
      <c r="H53" s="215"/>
      <c r="I53" s="215"/>
      <c r="J53" s="221"/>
      <c r="L53" s="193"/>
      <c r="M53" s="229"/>
      <c r="N53" s="203"/>
      <c r="O53" s="204"/>
      <c r="P53" s="737">
        <v>14</v>
      </c>
      <c r="Q53" s="347">
        <v>24.83</v>
      </c>
      <c r="R53" s="738">
        <v>3.9728000000000003</v>
      </c>
      <c r="S53" s="347">
        <v>2.3070840000000001</v>
      </c>
      <c r="T53" s="349">
        <f t="shared" si="0"/>
        <v>31.109883999999997</v>
      </c>
      <c r="U53" s="98"/>
      <c r="V53" s="98"/>
      <c r="W53" s="161"/>
    </row>
    <row r="54" spans="1:23" s="353" customFormat="1" ht="27" customHeight="1" thickBot="1">
      <c r="A54" s="351"/>
      <c r="B54" s="1344" t="s">
        <v>268</v>
      </c>
      <c r="C54" s="1344"/>
      <c r="D54" s="1344"/>
      <c r="E54" s="1344"/>
      <c r="F54" s="1344"/>
      <c r="G54" s="1344"/>
      <c r="H54" s="1344"/>
      <c r="I54" s="227"/>
      <c r="J54" s="352"/>
      <c r="L54" s="354"/>
      <c r="M54" s="355"/>
      <c r="N54" s="210"/>
      <c r="O54" s="204"/>
      <c r="P54" s="740">
        <v>13</v>
      </c>
      <c r="Q54" s="347">
        <v>24.29</v>
      </c>
      <c r="R54" s="738">
        <v>3.8864000000000001</v>
      </c>
      <c r="S54" s="347">
        <v>2.2325640000000004</v>
      </c>
      <c r="T54" s="356">
        <f t="shared" si="0"/>
        <v>30.408964000000001</v>
      </c>
      <c r="U54" s="357"/>
      <c r="V54" s="357"/>
      <c r="W54" s="358"/>
    </row>
    <row r="55" spans="1:23" ht="15.75" thickBot="1">
      <c r="A55" s="160"/>
      <c r="B55" s="158"/>
      <c r="C55" s="158"/>
      <c r="D55" s="158"/>
      <c r="E55" s="158"/>
      <c r="F55" s="158"/>
      <c r="G55" s="158"/>
      <c r="H55" s="158"/>
      <c r="I55" s="158"/>
      <c r="J55" s="159"/>
      <c r="L55" s="193"/>
      <c r="M55" s="209"/>
      <c r="N55" s="201"/>
      <c r="O55" s="204"/>
      <c r="P55" s="737">
        <v>12</v>
      </c>
      <c r="Q55" s="347">
        <v>23.75</v>
      </c>
      <c r="R55" s="738">
        <v>3.8</v>
      </c>
      <c r="S55" s="347">
        <v>2.1580440000000003</v>
      </c>
      <c r="T55" s="349">
        <f t="shared" si="0"/>
        <v>29.708044000000001</v>
      </c>
      <c r="U55" s="98" t="s">
        <v>257</v>
      </c>
      <c r="V55" s="170">
        <f>AVERAGE(T53:T62)</f>
        <v>28.107610000000001</v>
      </c>
      <c r="W55" s="161"/>
    </row>
    <row r="56" spans="1:23">
      <c r="A56" s="160"/>
      <c r="B56" s="165"/>
      <c r="C56" s="165"/>
      <c r="D56" s="165"/>
      <c r="E56" s="230"/>
      <c r="F56" s="230"/>
      <c r="G56" s="230"/>
      <c r="H56" s="230"/>
      <c r="I56" s="230"/>
      <c r="J56" s="231"/>
      <c r="L56" s="232"/>
      <c r="M56" s="233" t="s">
        <v>257</v>
      </c>
      <c r="N56" s="201"/>
      <c r="O56" s="204"/>
      <c r="P56" s="737">
        <v>11</v>
      </c>
      <c r="Q56" s="347">
        <v>23.23</v>
      </c>
      <c r="R56" s="738">
        <v>3.7168000000000001</v>
      </c>
      <c r="S56" s="347">
        <v>2.086284</v>
      </c>
      <c r="T56" s="349">
        <f t="shared" si="0"/>
        <v>29.033083999999999</v>
      </c>
      <c r="U56" s="98"/>
      <c r="V56" s="98"/>
      <c r="W56" s="161"/>
    </row>
    <row r="57" spans="1:23">
      <c r="A57" s="160"/>
      <c r="B57" s="87" t="s">
        <v>692</v>
      </c>
      <c r="C57" s="215"/>
      <c r="D57" s="215"/>
      <c r="E57" s="215"/>
      <c r="F57" s="215"/>
      <c r="G57" s="215"/>
      <c r="H57" s="215"/>
      <c r="I57" s="215"/>
      <c r="J57" s="221"/>
      <c r="L57" s="181"/>
      <c r="M57" s="203"/>
      <c r="N57" s="179"/>
      <c r="O57" s="180"/>
      <c r="P57" s="737">
        <v>10</v>
      </c>
      <c r="Q57" s="347">
        <v>22.69</v>
      </c>
      <c r="R57" s="738">
        <v>3.6304000000000003</v>
      </c>
      <c r="S57" s="347">
        <v>2.0117640000000003</v>
      </c>
      <c r="T57" s="349">
        <f t="shared" si="0"/>
        <v>28.332164000000002</v>
      </c>
      <c r="U57" s="98"/>
      <c r="V57" s="98"/>
      <c r="W57" s="161"/>
    </row>
    <row r="58" spans="1:23">
      <c r="A58" s="160"/>
      <c r="B58" s="98"/>
      <c r="C58" s="98"/>
      <c r="D58" s="98"/>
      <c r="E58" s="98"/>
      <c r="F58" s="98"/>
      <c r="G58" s="98"/>
      <c r="H58" s="98"/>
      <c r="I58" s="98"/>
      <c r="J58" s="161"/>
      <c r="L58" s="181"/>
      <c r="M58" s="203"/>
      <c r="N58" s="179"/>
      <c r="O58" s="180"/>
      <c r="P58" s="737">
        <v>9</v>
      </c>
      <c r="Q58" s="347">
        <v>22.21</v>
      </c>
      <c r="R58" s="738">
        <v>3.5535999999999999</v>
      </c>
      <c r="S58" s="347">
        <v>1.945524</v>
      </c>
      <c r="T58" s="349">
        <f t="shared" si="0"/>
        <v>27.709123999999999</v>
      </c>
      <c r="U58" s="98"/>
      <c r="V58" s="98"/>
      <c r="W58" s="161"/>
    </row>
    <row r="59" spans="1:23">
      <c r="A59" s="160"/>
      <c r="B59" s="98"/>
      <c r="C59" s="98"/>
      <c r="D59" s="98"/>
      <c r="E59" s="98"/>
      <c r="F59" s="98"/>
      <c r="G59" s="98"/>
      <c r="H59" s="98"/>
      <c r="I59" s="98"/>
      <c r="J59" s="161"/>
      <c r="L59" s="181"/>
      <c r="M59" s="203"/>
      <c r="N59" s="179"/>
      <c r="O59" s="180"/>
      <c r="P59" s="737">
        <v>8</v>
      </c>
      <c r="Q59" s="347">
        <v>21.71</v>
      </c>
      <c r="R59" s="738">
        <v>3.4735999999999998</v>
      </c>
      <c r="S59" s="347">
        <v>1.8765240000000001</v>
      </c>
      <c r="T59" s="349">
        <f t="shared" si="0"/>
        <v>27.060124000000002</v>
      </c>
      <c r="U59" s="98"/>
      <c r="V59" s="98"/>
      <c r="W59" s="161"/>
    </row>
    <row r="60" spans="1:23">
      <c r="A60" s="160"/>
      <c r="B60" s="98"/>
      <c r="C60" s="98"/>
      <c r="D60" s="98"/>
      <c r="E60" s="98"/>
      <c r="F60" s="98"/>
      <c r="G60" s="98"/>
      <c r="H60" s="98"/>
      <c r="I60" s="98"/>
      <c r="J60" s="161"/>
      <c r="L60" s="181"/>
      <c r="M60" s="203"/>
      <c r="N60" s="179"/>
      <c r="O60" s="180"/>
      <c r="P60" s="737">
        <v>7</v>
      </c>
      <c r="Q60" s="347">
        <v>21.25</v>
      </c>
      <c r="R60" s="738">
        <v>3.4</v>
      </c>
      <c r="S60" s="347">
        <v>1.8130440000000001</v>
      </c>
      <c r="T60" s="349">
        <f t="shared" si="0"/>
        <v>26.463044</v>
      </c>
      <c r="U60" s="98"/>
      <c r="V60" s="98"/>
      <c r="W60" s="161"/>
    </row>
    <row r="61" spans="1:23">
      <c r="A61" s="160"/>
      <c r="B61" s="98"/>
      <c r="C61" s="98"/>
      <c r="D61" s="98"/>
      <c r="E61" s="98"/>
      <c r="F61" s="98"/>
      <c r="G61" s="98"/>
      <c r="H61" s="98"/>
      <c r="I61" s="98"/>
      <c r="J61" s="161"/>
      <c r="L61" s="181"/>
      <c r="M61" s="203"/>
      <c r="N61" s="179"/>
      <c r="O61" s="180"/>
      <c r="P61" s="737">
        <v>6</v>
      </c>
      <c r="Q61" s="347">
        <v>20.8</v>
      </c>
      <c r="R61" s="738">
        <v>3.3279999999999998</v>
      </c>
      <c r="S61" s="347">
        <v>1.7509440000000003</v>
      </c>
      <c r="T61" s="349">
        <f t="shared" si="0"/>
        <v>25.878944000000001</v>
      </c>
      <c r="U61" s="98"/>
      <c r="V61" s="98"/>
      <c r="W61" s="161"/>
    </row>
    <row r="62" spans="1:23" ht="15.75" thickBot="1">
      <c r="A62" s="160"/>
      <c r="B62" s="98"/>
      <c r="C62" s="98"/>
      <c r="D62" s="98"/>
      <c r="E62" s="98"/>
      <c r="F62" s="98"/>
      <c r="G62" s="98"/>
      <c r="H62" s="98"/>
      <c r="I62" s="98"/>
      <c r="J62" s="161"/>
      <c r="L62" s="181"/>
      <c r="M62" s="210"/>
      <c r="N62" s="179"/>
      <c r="O62" s="180"/>
      <c r="P62" s="737">
        <v>5</v>
      </c>
      <c r="Q62" s="347">
        <v>20.41</v>
      </c>
      <c r="R62" s="738">
        <v>3.2656000000000001</v>
      </c>
      <c r="S62" s="347">
        <v>1.6971240000000003</v>
      </c>
      <c r="T62" s="349">
        <f t="shared" si="0"/>
        <v>25.372723999999998</v>
      </c>
      <c r="U62" s="98"/>
      <c r="V62" s="98"/>
      <c r="W62" s="161"/>
    </row>
    <row r="63" spans="1:23" ht="15.75" thickBot="1">
      <c r="A63" s="160"/>
      <c r="B63" s="98"/>
      <c r="C63" s="98"/>
      <c r="D63" s="98"/>
      <c r="E63" s="98"/>
      <c r="F63" s="98"/>
      <c r="G63" s="98"/>
      <c r="H63" s="98"/>
      <c r="I63" s="98"/>
      <c r="J63" s="161"/>
      <c r="L63" s="181"/>
      <c r="M63" s="201"/>
      <c r="N63" s="179"/>
      <c r="O63" s="180"/>
      <c r="P63" s="741">
        <v>4</v>
      </c>
      <c r="Q63" s="347">
        <v>19.670000000000002</v>
      </c>
      <c r="R63" s="738">
        <v>3.1472000000000002</v>
      </c>
      <c r="S63" s="347">
        <v>1.5950040000000001</v>
      </c>
      <c r="T63" s="349">
        <f t="shared" si="0"/>
        <v>24.412204000000003</v>
      </c>
      <c r="U63" s="98"/>
      <c r="V63" s="98"/>
      <c r="W63" s="161"/>
    </row>
    <row r="64" spans="1:23">
      <c r="A64" s="160"/>
      <c r="B64" s="98"/>
      <c r="C64" s="98"/>
      <c r="D64" s="98"/>
      <c r="E64" s="98"/>
      <c r="F64" s="98"/>
      <c r="G64" s="98"/>
      <c r="H64" s="98"/>
      <c r="I64" s="98"/>
      <c r="J64" s="161"/>
      <c r="L64" s="200" t="s">
        <v>269</v>
      </c>
      <c r="M64" s="204"/>
      <c r="N64" s="179"/>
      <c r="O64" s="180"/>
      <c r="P64" s="737">
        <v>3</v>
      </c>
      <c r="Q64" s="347">
        <v>19.29</v>
      </c>
      <c r="R64" s="738">
        <v>3.0864000000000003</v>
      </c>
      <c r="S64" s="347">
        <v>1.542564</v>
      </c>
      <c r="T64" s="349">
        <f t="shared" si="0"/>
        <v>23.918963999999999</v>
      </c>
      <c r="U64" s="98" t="s">
        <v>258</v>
      </c>
      <c r="V64" s="170">
        <f>AVERAGE(T63:T66)</f>
        <v>23.477973000000002</v>
      </c>
      <c r="W64" s="161"/>
    </row>
    <row r="65" spans="1:23">
      <c r="A65" s="160"/>
      <c r="B65" s="98"/>
      <c r="C65" s="98"/>
      <c r="D65" s="98"/>
      <c r="E65" s="98"/>
      <c r="F65" s="98"/>
      <c r="G65" s="98"/>
      <c r="H65" s="98"/>
      <c r="I65" s="98"/>
      <c r="J65" s="161"/>
      <c r="L65" s="203"/>
      <c r="M65" s="204"/>
      <c r="N65" s="179"/>
      <c r="O65" s="180"/>
      <c r="P65" s="737">
        <v>2</v>
      </c>
      <c r="Q65" s="347">
        <v>18.920000000000002</v>
      </c>
      <c r="R65" s="738">
        <v>3.0272000000000001</v>
      </c>
      <c r="S65" s="347">
        <v>1.4915040000000002</v>
      </c>
      <c r="T65" s="349">
        <f t="shared" si="0"/>
        <v>23.438704000000001</v>
      </c>
      <c r="U65" s="98"/>
      <c r="V65" s="98"/>
      <c r="W65" s="161"/>
    </row>
    <row r="66" spans="1:23" ht="15.75" thickBot="1">
      <c r="A66" s="160"/>
      <c r="B66" s="98"/>
      <c r="C66" s="98"/>
      <c r="D66" s="98"/>
      <c r="E66" s="98"/>
      <c r="F66" s="98"/>
      <c r="G66" s="98"/>
      <c r="H66" s="98"/>
      <c r="I66" s="98"/>
      <c r="J66" s="161"/>
      <c r="L66" s="210"/>
      <c r="M66" s="204"/>
      <c r="N66" s="179"/>
      <c r="O66" s="180"/>
      <c r="P66" s="742">
        <v>1</v>
      </c>
      <c r="Q66" s="348">
        <v>18.690000000000001</v>
      </c>
      <c r="R66" s="745">
        <v>2.4297000000000004</v>
      </c>
      <c r="S66" s="348">
        <v>1.0223200000000001</v>
      </c>
      <c r="T66" s="350">
        <f t="shared" si="0"/>
        <v>22.142020000000002</v>
      </c>
      <c r="U66" s="98"/>
      <c r="V66" s="98"/>
      <c r="W66" s="161"/>
    </row>
    <row r="67" spans="1:23">
      <c r="A67" s="160"/>
      <c r="B67" s="98"/>
      <c r="C67" s="98"/>
      <c r="D67" s="98"/>
      <c r="E67" s="98"/>
      <c r="F67" s="98"/>
      <c r="G67" s="98"/>
      <c r="H67" s="98"/>
      <c r="I67" s="98"/>
      <c r="J67" s="161"/>
      <c r="L67" s="160"/>
      <c r="M67" s="98"/>
      <c r="N67" s="98"/>
      <c r="O67" s="98"/>
      <c r="P67" s="98"/>
      <c r="Q67" s="98"/>
      <c r="R67" s="98"/>
      <c r="S67" s="98"/>
      <c r="T67" s="98"/>
      <c r="U67" s="98"/>
      <c r="V67" s="98"/>
      <c r="W67" s="161"/>
    </row>
    <row r="68" spans="1:23">
      <c r="A68" s="160"/>
      <c r="B68" s="98"/>
      <c r="C68" s="98"/>
      <c r="D68" s="98"/>
      <c r="E68" s="98"/>
      <c r="F68" s="98"/>
      <c r="G68" s="98"/>
      <c r="H68" s="98"/>
      <c r="I68" s="98"/>
      <c r="J68" s="161"/>
      <c r="L68" s="160"/>
      <c r="M68" s="98"/>
      <c r="N68" s="98"/>
      <c r="O68" s="98"/>
      <c r="P68" s="98"/>
      <c r="Q68" s="98"/>
      <c r="R68" s="98"/>
      <c r="S68" s="98"/>
      <c r="T68" s="98"/>
      <c r="U68" s="98"/>
      <c r="V68" s="98"/>
      <c r="W68" s="161"/>
    </row>
    <row r="69" spans="1:23" ht="15.75" thickBot="1">
      <c r="A69" s="234"/>
      <c r="B69" s="235"/>
      <c r="C69" s="235"/>
      <c r="D69" s="235"/>
      <c r="E69" s="235"/>
      <c r="F69" s="235"/>
      <c r="G69" s="235"/>
      <c r="H69" s="235"/>
      <c r="I69" s="235"/>
      <c r="J69" s="236"/>
      <c r="L69" s="234"/>
      <c r="M69" s="235"/>
      <c r="N69" s="235"/>
      <c r="O69" s="235"/>
      <c r="P69" s="235"/>
      <c r="Q69" s="235"/>
      <c r="R69" s="235"/>
      <c r="S69" s="235"/>
      <c r="T69" s="235"/>
      <c r="U69" s="235"/>
      <c r="V69" s="235"/>
      <c r="W69" s="236"/>
    </row>
  </sheetData>
  <sheetProtection sheet="1" objects="1" scenarios="1"/>
  <mergeCells count="3">
    <mergeCell ref="Q11:T11"/>
    <mergeCell ref="B54:H54"/>
    <mergeCell ref="C11:F1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7" tint="0.59999389629810485"/>
  </sheetPr>
  <dimension ref="A2:BS489"/>
  <sheetViews>
    <sheetView topLeftCell="K13" zoomScale="85" zoomScaleNormal="85" zoomScaleSheetLayoutView="100" workbookViewId="0">
      <selection activeCell="R49" sqref="R49"/>
    </sheetView>
  </sheetViews>
  <sheetFormatPr defaultRowHeight="15"/>
  <cols>
    <col min="1" max="1" width="4" style="747" customWidth="1"/>
    <col min="2" max="2" width="26.42578125" style="747" customWidth="1"/>
    <col min="3" max="3" width="21.7109375" style="747" customWidth="1"/>
    <col min="4" max="4" width="17.42578125" style="747" customWidth="1"/>
    <col min="5" max="5" width="21.85546875" style="747" customWidth="1"/>
    <col min="6" max="6" width="18.5703125" style="747" customWidth="1"/>
    <col min="7" max="7" width="17.140625" style="747" customWidth="1"/>
    <col min="8" max="8" width="16.42578125" style="747" customWidth="1"/>
    <col min="9" max="9" width="16.5703125" style="747" bestFit="1" customWidth="1"/>
    <col min="10" max="10" width="22.140625" style="747" customWidth="1"/>
    <col min="11" max="16" width="18.140625" style="747" customWidth="1"/>
    <col min="17" max="17" width="29.140625" style="747" customWidth="1"/>
    <col min="18" max="61" width="18.140625" style="747" customWidth="1"/>
    <col min="62" max="62" width="19.5703125" style="747" customWidth="1"/>
    <col min="63" max="65" width="15.7109375" style="747" customWidth="1"/>
    <col min="66" max="66" width="19.42578125" style="747" customWidth="1"/>
    <col min="67" max="67" width="14.28515625" style="747" bestFit="1" customWidth="1"/>
    <col min="68" max="68" width="16.28515625" style="747" customWidth="1"/>
    <col min="69" max="69" width="13.42578125" style="747" customWidth="1"/>
    <col min="70" max="70" width="9.140625" style="747"/>
    <col min="71" max="71" width="2.42578125" style="747" customWidth="1"/>
    <col min="72" max="16384" width="9.140625" style="747"/>
  </cols>
  <sheetData>
    <row r="2" spans="1:71">
      <c r="D2" s="1221" t="s">
        <v>695</v>
      </c>
    </row>
    <row r="3" spans="1:71">
      <c r="D3" s="1222" t="s">
        <v>765</v>
      </c>
      <c r="E3" s="1220"/>
    </row>
    <row r="4" spans="1:71">
      <c r="D4" s="1222" t="s">
        <v>764</v>
      </c>
      <c r="E4" s="1220"/>
    </row>
    <row r="7" spans="1:71" ht="26.25">
      <c r="C7" s="748" t="s">
        <v>543</v>
      </c>
      <c r="D7" s="749"/>
      <c r="E7" s="749"/>
      <c r="F7" s="749"/>
      <c r="G7" s="749"/>
      <c r="H7" s="749"/>
      <c r="I7" s="749"/>
      <c r="J7" s="749"/>
      <c r="K7" s="749"/>
      <c r="L7" s="749"/>
      <c r="M7" s="749"/>
      <c r="N7" s="749"/>
      <c r="O7" s="749"/>
      <c r="P7" s="749"/>
      <c r="Q7" s="749"/>
      <c r="R7" s="749"/>
      <c r="S7" s="749"/>
      <c r="T7" s="749"/>
      <c r="U7" s="749"/>
      <c r="V7" s="749"/>
      <c r="W7" s="749"/>
      <c r="X7" s="749"/>
      <c r="Y7" s="749"/>
      <c r="Z7" s="749"/>
      <c r="AA7" s="749"/>
      <c r="AB7" s="749"/>
      <c r="AC7" s="749"/>
      <c r="AD7" s="749"/>
      <c r="AE7" s="749"/>
      <c r="AF7" s="749"/>
      <c r="AG7" s="749"/>
      <c r="AH7" s="749"/>
      <c r="AI7" s="749"/>
      <c r="AJ7" s="749"/>
      <c r="AK7" s="749"/>
      <c r="AL7" s="749"/>
      <c r="AM7" s="749"/>
      <c r="AN7" s="749"/>
      <c r="AO7" s="749"/>
      <c r="AP7" s="749"/>
      <c r="AQ7" s="749"/>
      <c r="AR7" s="749"/>
      <c r="AS7" s="749"/>
      <c r="AT7" s="749"/>
      <c r="AU7" s="749"/>
      <c r="AV7" s="749"/>
      <c r="AW7" s="749"/>
      <c r="AX7" s="749"/>
      <c r="AY7" s="749"/>
      <c r="AZ7" s="749"/>
      <c r="BA7" s="749"/>
      <c r="BB7" s="749"/>
      <c r="BC7" s="749"/>
      <c r="BD7" s="749"/>
      <c r="BE7" s="749"/>
      <c r="BF7" s="749"/>
      <c r="BG7" s="749"/>
      <c r="BH7" s="749"/>
      <c r="BI7" s="749"/>
      <c r="BJ7" s="749"/>
      <c r="BK7" s="749"/>
      <c r="BL7" s="749"/>
      <c r="BM7" s="749"/>
      <c r="BN7" s="749"/>
      <c r="BO7" s="749"/>
      <c r="BP7" s="749"/>
      <c r="BQ7" s="749"/>
    </row>
    <row r="8" spans="1:71" s="750" customFormat="1" ht="26.25">
      <c r="C8" s="751"/>
    </row>
    <row r="9" spans="1:71" s="750" customFormat="1">
      <c r="A9" s="655"/>
      <c r="B9" s="655"/>
      <c r="C9" s="655"/>
      <c r="D9" s="655"/>
      <c r="E9" s="655"/>
      <c r="F9" s="655"/>
      <c r="G9" s="655"/>
      <c r="H9" s="655"/>
      <c r="I9" s="655"/>
      <c r="J9" s="655"/>
      <c r="K9" s="655"/>
      <c r="L9" s="655"/>
      <c r="M9" s="655"/>
      <c r="N9" s="655"/>
      <c r="O9" s="655"/>
      <c r="P9" s="655"/>
      <c r="Q9" s="655"/>
      <c r="R9" s="655"/>
      <c r="S9" s="655"/>
      <c r="T9" s="655"/>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c r="AT9" s="655"/>
      <c r="AU9" s="655"/>
      <c r="AV9" s="655"/>
      <c r="AW9" s="655"/>
      <c r="AX9" s="655"/>
      <c r="AY9" s="655"/>
      <c r="AZ9" s="655"/>
      <c r="BA9" s="655"/>
      <c r="BB9" s="655"/>
      <c r="BC9" s="655"/>
      <c r="BD9" s="655"/>
      <c r="BE9" s="655"/>
      <c r="BF9" s="655"/>
      <c r="BG9" s="655"/>
      <c r="BH9" s="655"/>
      <c r="BI9" s="655"/>
      <c r="BJ9" s="655"/>
      <c r="BK9" s="655"/>
      <c r="BL9" s="655"/>
      <c r="BM9" s="655"/>
      <c r="BN9" s="655"/>
      <c r="BO9" s="655"/>
      <c r="BP9" s="655"/>
      <c r="BQ9" s="655"/>
      <c r="BR9" s="655"/>
      <c r="BS9" s="655"/>
    </row>
    <row r="10" spans="1:71" s="750" customFormat="1" ht="36.75" customHeight="1">
      <c r="A10" s="655"/>
      <c r="B10" s="1388" t="s">
        <v>597</v>
      </c>
      <c r="C10" s="752" t="s">
        <v>468</v>
      </c>
      <c r="D10" s="753"/>
      <c r="E10" s="754"/>
      <c r="F10" s="1350" t="s">
        <v>470</v>
      </c>
      <c r="G10" s="1351"/>
      <c r="H10" s="1352"/>
      <c r="J10" s="755" t="s">
        <v>424</v>
      </c>
      <c r="K10" s="756"/>
      <c r="L10" s="1348">
        <v>0.03</v>
      </c>
      <c r="M10" s="1349"/>
      <c r="BS10" s="655"/>
    </row>
    <row r="11" spans="1:71" s="750" customFormat="1" ht="26.25">
      <c r="A11" s="655"/>
      <c r="B11" s="1388"/>
      <c r="C11" s="751"/>
      <c r="BS11" s="655"/>
    </row>
    <row r="12" spans="1:71" s="750" customFormat="1" ht="18.75">
      <c r="A12" s="655"/>
      <c r="B12" s="1388"/>
      <c r="C12" s="757" t="s">
        <v>118</v>
      </c>
      <c r="E12" s="1381">
        <v>2017</v>
      </c>
      <c r="F12" s="1382"/>
      <c r="J12" s="1353" t="s">
        <v>595</v>
      </c>
      <c r="K12" s="1354"/>
      <c r="L12" s="1354"/>
      <c r="M12" s="1355"/>
      <c r="N12" s="1164"/>
      <c r="O12" s="1164"/>
      <c r="BS12" s="655"/>
    </row>
    <row r="13" spans="1:71" s="750" customFormat="1" ht="18.75">
      <c r="A13" s="655"/>
      <c r="B13" s="1388"/>
      <c r="C13" s="758"/>
      <c r="D13" s="759"/>
      <c r="E13" s="759"/>
      <c r="H13" s="760"/>
      <c r="J13" s="1232" t="s">
        <v>698</v>
      </c>
      <c r="K13" s="761">
        <f>'4. Investment Appraisal'!D23</f>
        <v>2018</v>
      </c>
      <c r="L13" s="761">
        <f>'4. Investment Appraisal'!E23</f>
        <v>2019</v>
      </c>
      <c r="M13" s="762">
        <f>'4. Investment Appraisal'!F23</f>
        <v>2020</v>
      </c>
      <c r="BS13" s="655"/>
    </row>
    <row r="14" spans="1:71" s="750" customFormat="1" ht="18.75">
      <c r="A14" s="655"/>
      <c r="B14" s="1388"/>
      <c r="C14" s="760" t="s">
        <v>82</v>
      </c>
      <c r="E14" s="1381">
        <v>2018</v>
      </c>
      <c r="F14" s="1382"/>
      <c r="G14" s="763" t="str">
        <f>"Latest possible construction date is "&amp;E12+2</f>
        <v>Latest possible construction date is 2019</v>
      </c>
      <c r="H14" s="760"/>
      <c r="I14" s="764"/>
      <c r="J14" s="765" t="s">
        <v>86</v>
      </c>
      <c r="K14" s="1223">
        <v>900</v>
      </c>
      <c r="L14" s="1224">
        <v>750</v>
      </c>
      <c r="M14" s="1225">
        <v>1000</v>
      </c>
      <c r="BS14" s="655"/>
    </row>
    <row r="15" spans="1:71" s="750" customFormat="1" ht="18.75">
      <c r="A15" s="655"/>
      <c r="B15" s="1388"/>
      <c r="C15" s="760" t="s">
        <v>84</v>
      </c>
      <c r="E15" s="1381">
        <v>3</v>
      </c>
      <c r="F15" s="1382"/>
      <c r="G15" s="750" t="s">
        <v>104</v>
      </c>
      <c r="H15" s="760"/>
      <c r="I15" s="764"/>
      <c r="J15" s="765" t="s">
        <v>87</v>
      </c>
      <c r="K15" s="1226">
        <v>500</v>
      </c>
      <c r="L15" s="1227">
        <v>500</v>
      </c>
      <c r="M15" s="1228">
        <v>500</v>
      </c>
      <c r="BS15" s="655"/>
    </row>
    <row r="16" spans="1:71" s="750" customFormat="1" ht="18.75">
      <c r="A16" s="655"/>
      <c r="B16" s="1388"/>
      <c r="C16" s="760" t="s">
        <v>101</v>
      </c>
      <c r="E16" s="1383">
        <f>E14+E15</f>
        <v>2021</v>
      </c>
      <c r="F16" s="1384"/>
      <c r="H16" s="760"/>
      <c r="I16" s="764"/>
      <c r="J16" s="765" t="s">
        <v>88</v>
      </c>
      <c r="K16" s="1226">
        <v>500</v>
      </c>
      <c r="L16" s="1227">
        <v>500</v>
      </c>
      <c r="M16" s="1228">
        <v>500</v>
      </c>
      <c r="BS16" s="655"/>
    </row>
    <row r="17" spans="1:71" s="750" customFormat="1" ht="18.75">
      <c r="A17" s="655"/>
      <c r="B17" s="1388"/>
      <c r="C17" s="758"/>
      <c r="D17" s="759"/>
      <c r="E17" s="759"/>
      <c r="H17" s="760"/>
      <c r="I17" s="764"/>
      <c r="J17" s="772" t="s">
        <v>90</v>
      </c>
      <c r="K17" s="1229">
        <v>5</v>
      </c>
      <c r="L17" s="1230">
        <v>5</v>
      </c>
      <c r="M17" s="1231">
        <v>5</v>
      </c>
      <c r="BS17" s="655"/>
    </row>
    <row r="18" spans="1:71" s="750" customFormat="1" ht="18.75">
      <c r="A18" s="655"/>
      <c r="B18" s="1388"/>
      <c r="C18" s="776" t="s">
        <v>456</v>
      </c>
      <c r="E18" s="1356" t="s">
        <v>75</v>
      </c>
      <c r="F18" s="1357"/>
      <c r="BS18" s="655"/>
    </row>
    <row r="19" spans="1:71" s="750" customFormat="1" ht="18.75">
      <c r="A19" s="655"/>
      <c r="B19" s="1388"/>
      <c r="C19" s="776" t="s">
        <v>455</v>
      </c>
      <c r="E19" s="1356" t="s">
        <v>75</v>
      </c>
      <c r="F19" s="1357"/>
      <c r="H19" s="760"/>
      <c r="BS19" s="655"/>
    </row>
    <row r="20" spans="1:71" s="750" customFormat="1" ht="21">
      <c r="A20" s="655"/>
      <c r="B20" s="1388"/>
      <c r="C20" s="777"/>
      <c r="BS20" s="655"/>
    </row>
    <row r="21" spans="1:71" s="750" customFormat="1" ht="18.75">
      <c r="A21" s="655"/>
      <c r="B21" s="1388"/>
      <c r="C21" s="760"/>
      <c r="Q21" s="1199" t="s">
        <v>774</v>
      </c>
      <c r="R21" s="1200" t="s">
        <v>600</v>
      </c>
      <c r="S21" s="1201" t="s">
        <v>711</v>
      </c>
      <c r="T21" s="1201" t="s">
        <v>489</v>
      </c>
      <c r="U21" s="1202" t="s">
        <v>81</v>
      </c>
      <c r="BS21" s="655"/>
    </row>
    <row r="22" spans="1:71" s="750" customFormat="1" ht="21">
      <c r="A22" s="655"/>
      <c r="B22" s="1388"/>
      <c r="C22" s="777"/>
      <c r="Q22" s="1203" t="s">
        <v>76</v>
      </c>
      <c r="R22" s="1197" t="s">
        <v>601</v>
      </c>
      <c r="S22" s="1197" t="s">
        <v>601</v>
      </c>
      <c r="T22" s="1197" t="s">
        <v>601</v>
      </c>
      <c r="U22" s="1204" t="s">
        <v>601</v>
      </c>
      <c r="BS22" s="655"/>
    </row>
    <row r="23" spans="1:71" s="750" customFormat="1" ht="57" customHeight="1">
      <c r="A23" s="655"/>
      <c r="B23" s="1388"/>
      <c r="C23" s="1385" t="s">
        <v>115</v>
      </c>
      <c r="D23" s="1386"/>
      <c r="E23" s="1386"/>
      <c r="F23" s="1386"/>
      <c r="G23" s="1387"/>
      <c r="J23" s="1139" t="s">
        <v>289</v>
      </c>
      <c r="K23" s="1140"/>
      <c r="L23" s="1140"/>
      <c r="M23" s="1140"/>
      <c r="N23" s="1215">
        <v>12000</v>
      </c>
      <c r="O23" s="1190"/>
      <c r="Q23" s="1205" t="s">
        <v>289</v>
      </c>
      <c r="R23" s="1191">
        <v>0</v>
      </c>
      <c r="S23" s="1192">
        <v>0</v>
      </c>
      <c r="T23" s="1193">
        <v>0</v>
      </c>
      <c r="U23" s="1206">
        <f>SUM(R23:T23)</f>
        <v>0</v>
      </c>
      <c r="BS23" s="655"/>
    </row>
    <row r="24" spans="1:71" s="750" customFormat="1" ht="25.5">
      <c r="A24" s="655"/>
      <c r="B24" s="1388"/>
      <c r="C24" s="1374" t="s">
        <v>326</v>
      </c>
      <c r="D24" s="1375"/>
      <c r="E24" s="1375"/>
      <c r="F24" s="1413">
        <v>2.5000000000000001E-2</v>
      </c>
      <c r="G24" s="1414"/>
      <c r="N24" s="1216"/>
      <c r="Q24" s="1205" t="s">
        <v>290</v>
      </c>
      <c r="R24" s="1194">
        <v>0</v>
      </c>
      <c r="S24" s="1195">
        <v>0</v>
      </c>
      <c r="T24" s="1196">
        <v>0</v>
      </c>
      <c r="U24" s="1206">
        <f>SUM(R24:T24)</f>
        <v>0</v>
      </c>
      <c r="BS24" s="655"/>
    </row>
    <row r="25" spans="1:71" s="750" customFormat="1" ht="18.75">
      <c r="A25" s="655"/>
      <c r="B25" s="1388"/>
      <c r="C25" s="1374" t="s">
        <v>105</v>
      </c>
      <c r="D25" s="1375"/>
      <c r="E25" s="1375"/>
      <c r="F25" s="1415">
        <v>0.03</v>
      </c>
      <c r="G25" s="1416"/>
      <c r="I25" s="778"/>
      <c r="J25" s="776" t="s">
        <v>290</v>
      </c>
      <c r="N25" s="1215">
        <v>20000</v>
      </c>
      <c r="Q25" s="1214"/>
      <c r="R25" s="778"/>
      <c r="S25" s="778"/>
      <c r="T25" s="778"/>
      <c r="U25" s="764"/>
      <c r="BS25" s="655"/>
    </row>
    <row r="26" spans="1:71" s="750" customFormat="1">
      <c r="A26" s="655"/>
      <c r="B26" s="1388"/>
      <c r="C26" s="1376" t="s">
        <v>106</v>
      </c>
      <c r="D26" s="1377"/>
      <c r="E26" s="1377"/>
      <c r="F26" s="1415">
        <v>0</v>
      </c>
      <c r="G26" s="1416"/>
      <c r="Q26" s="1207" t="s">
        <v>712</v>
      </c>
      <c r="R26" s="1198" t="s">
        <v>601</v>
      </c>
      <c r="S26" s="1198" t="s">
        <v>601</v>
      </c>
      <c r="T26" s="1198" t="s">
        <v>601</v>
      </c>
      <c r="U26" s="1208" t="s">
        <v>601</v>
      </c>
      <c r="BS26" s="655"/>
    </row>
    <row r="27" spans="1:71" s="750" customFormat="1" ht="25.5">
      <c r="A27" s="655"/>
      <c r="B27" s="1388"/>
      <c r="C27" s="1370" t="s">
        <v>107</v>
      </c>
      <c r="D27" s="1371"/>
      <c r="E27" s="1371"/>
      <c r="F27" s="1372">
        <v>0.05</v>
      </c>
      <c r="G27" s="1373"/>
      <c r="Q27" s="1205" t="s">
        <v>289</v>
      </c>
      <c r="R27" s="1191">
        <v>0.2</v>
      </c>
      <c r="S27" s="1192">
        <v>0.4</v>
      </c>
      <c r="T27" s="1193">
        <v>0.4</v>
      </c>
      <c r="U27" s="1206">
        <f>SUM(R27:T27)</f>
        <v>1</v>
      </c>
      <c r="BS27" s="655"/>
    </row>
    <row r="28" spans="1:71" s="750" customFormat="1" ht="25.5">
      <c r="A28" s="655"/>
      <c r="B28" s="1388"/>
      <c r="C28" s="1378" t="s">
        <v>327</v>
      </c>
      <c r="D28" s="1379"/>
      <c r="E28" s="1379"/>
      <c r="F28" s="1368">
        <v>2.5000000000000001E-2</v>
      </c>
      <c r="G28" s="1369"/>
      <c r="Q28" s="1209" t="s">
        <v>290</v>
      </c>
      <c r="R28" s="1210">
        <v>0.1</v>
      </c>
      <c r="S28" s="1211">
        <v>0.5</v>
      </c>
      <c r="T28" s="1212">
        <v>0.4</v>
      </c>
      <c r="U28" s="1213">
        <f>SUM(R28:T28)</f>
        <v>1</v>
      </c>
      <c r="BS28" s="655"/>
    </row>
    <row r="29" spans="1:71" s="750" customFormat="1">
      <c r="A29" s="655"/>
      <c r="B29" s="1388"/>
      <c r="C29" s="779"/>
      <c r="D29" s="779"/>
      <c r="E29" s="779"/>
      <c r="F29" s="780"/>
      <c r="BS29" s="655"/>
    </row>
    <row r="30" spans="1:71" s="750" customFormat="1">
      <c r="A30" s="655"/>
      <c r="B30" s="1388"/>
      <c r="C30" s="779"/>
      <c r="D30" s="779"/>
      <c r="E30" s="779"/>
      <c r="F30" s="780"/>
      <c r="BS30" s="655"/>
    </row>
    <row r="31" spans="1:71" s="750" customFormat="1">
      <c r="A31" s="655"/>
      <c r="B31" s="655"/>
      <c r="C31" s="655"/>
      <c r="D31" s="655"/>
      <c r="E31" s="655"/>
      <c r="F31" s="655"/>
      <c r="G31" s="655"/>
      <c r="H31" s="655"/>
      <c r="I31" s="655"/>
      <c r="J31" s="655"/>
      <c r="K31" s="655"/>
      <c r="L31" s="655"/>
      <c r="M31" s="655"/>
      <c r="N31" s="655"/>
      <c r="O31" s="655"/>
      <c r="P31" s="655"/>
      <c r="Q31" s="655"/>
      <c r="R31" s="655"/>
      <c r="S31" s="655"/>
      <c r="T31" s="655"/>
      <c r="U31" s="655"/>
      <c r="V31" s="655"/>
      <c r="W31" s="655"/>
      <c r="X31" s="655"/>
      <c r="Y31" s="655"/>
      <c r="Z31" s="655"/>
      <c r="AA31" s="655"/>
      <c r="AB31" s="655"/>
      <c r="AC31" s="655"/>
      <c r="AD31" s="655"/>
      <c r="AE31" s="655"/>
      <c r="AF31" s="655"/>
      <c r="AG31" s="655"/>
      <c r="AH31" s="655"/>
      <c r="AI31" s="655"/>
      <c r="AJ31" s="655"/>
      <c r="AK31" s="655"/>
      <c r="AL31" s="655"/>
      <c r="AM31" s="655"/>
      <c r="AN31" s="655"/>
      <c r="AO31" s="655"/>
      <c r="AP31" s="655"/>
      <c r="AQ31" s="655"/>
      <c r="AR31" s="655"/>
      <c r="AS31" s="655"/>
      <c r="AT31" s="655"/>
      <c r="AU31" s="655"/>
      <c r="AV31" s="655"/>
      <c r="AW31" s="655"/>
      <c r="AX31" s="655"/>
      <c r="AY31" s="655"/>
      <c r="AZ31" s="655"/>
      <c r="BA31" s="655"/>
      <c r="BB31" s="655"/>
      <c r="BC31" s="655"/>
      <c r="BD31" s="655"/>
      <c r="BE31" s="655"/>
      <c r="BF31" s="655"/>
      <c r="BG31" s="655"/>
      <c r="BH31" s="655"/>
      <c r="BI31" s="655"/>
      <c r="BJ31" s="655"/>
      <c r="BK31" s="655"/>
      <c r="BL31" s="655"/>
      <c r="BM31" s="655"/>
      <c r="BN31" s="655"/>
      <c r="BO31" s="655"/>
      <c r="BP31" s="655"/>
      <c r="BQ31" s="655"/>
      <c r="BR31" s="655"/>
      <c r="BS31" s="655"/>
    </row>
    <row r="32" spans="1:71" s="750" customFormat="1" ht="18.75" customHeight="1">
      <c r="A32" s="655"/>
      <c r="B32" s="1388" t="s">
        <v>596</v>
      </c>
      <c r="C32" s="760" t="s">
        <v>533</v>
      </c>
      <c r="D32" s="779"/>
      <c r="E32" s="779"/>
      <c r="F32" s="780"/>
      <c r="BS32" s="655"/>
    </row>
    <row r="33" spans="1:71">
      <c r="A33" s="655"/>
      <c r="B33" s="1388"/>
      <c r="BS33" s="655"/>
    </row>
    <row r="34" spans="1:71" ht="15.75">
      <c r="A34" s="655"/>
      <c r="B34" s="1388"/>
      <c r="C34" s="781" t="s">
        <v>243</v>
      </c>
      <c r="E34" s="782">
        <v>3</v>
      </c>
      <c r="F34" s="783" t="s">
        <v>230</v>
      </c>
      <c r="H34" s="781" t="s">
        <v>298</v>
      </c>
      <c r="K34" s="782">
        <v>3</v>
      </c>
      <c r="L34" s="783" t="s">
        <v>230</v>
      </c>
      <c r="BS34" s="655"/>
    </row>
    <row r="35" spans="1:71" ht="15" customHeight="1">
      <c r="A35" s="655"/>
      <c r="B35" s="1388"/>
      <c r="BS35" s="655"/>
    </row>
    <row r="36" spans="1:71" s="750" customFormat="1" ht="21.75" customHeight="1">
      <c r="A36" s="655"/>
      <c r="B36" s="1388"/>
      <c r="C36" s="1360" t="s">
        <v>161</v>
      </c>
      <c r="D36" s="1361"/>
      <c r="E36" s="784" t="s">
        <v>111</v>
      </c>
      <c r="F36" s="785" t="s">
        <v>112</v>
      </c>
      <c r="H36" s="1360" t="s">
        <v>229</v>
      </c>
      <c r="I36" s="1361"/>
      <c r="J36" s="786" t="s">
        <v>111</v>
      </c>
      <c r="K36" s="785" t="s">
        <v>112</v>
      </c>
      <c r="M36" s="1427" t="s">
        <v>780</v>
      </c>
      <c r="N36" s="1424"/>
      <c r="O36" s="1424" t="s">
        <v>111</v>
      </c>
      <c r="P36" s="1428" t="s">
        <v>112</v>
      </c>
      <c r="R36" s="1423" t="s">
        <v>244</v>
      </c>
      <c r="S36" s="1424"/>
      <c r="T36" s="1417" t="s">
        <v>420</v>
      </c>
      <c r="U36" s="1419" t="s">
        <v>422</v>
      </c>
      <c r="BS36" s="655"/>
    </row>
    <row r="37" spans="1:71">
      <c r="A37" s="655"/>
      <c r="B37" s="1388"/>
      <c r="C37" s="1362" t="s">
        <v>110</v>
      </c>
      <c r="D37" s="1363"/>
      <c r="E37" s="787">
        <v>0.5</v>
      </c>
      <c r="F37" s="788">
        <f>1-E37</f>
        <v>0.5</v>
      </c>
      <c r="H37" s="1362" t="s">
        <v>110</v>
      </c>
      <c r="I37" s="1363"/>
      <c r="J37" s="789">
        <v>0.8</v>
      </c>
      <c r="K37" s="790">
        <v>0.8</v>
      </c>
      <c r="M37" s="1425"/>
      <c r="N37" s="1426"/>
      <c r="O37" s="1426"/>
      <c r="P37" s="1429"/>
      <c r="R37" s="1425"/>
      <c r="S37" s="1426"/>
      <c r="T37" s="1418"/>
      <c r="U37" s="1420"/>
      <c r="BS37" s="655"/>
    </row>
    <row r="38" spans="1:71">
      <c r="A38" s="655"/>
      <c r="B38" s="1388"/>
      <c r="C38" s="1364" t="s">
        <v>162</v>
      </c>
      <c r="D38" s="1365"/>
      <c r="E38" s="789">
        <v>0.6</v>
      </c>
      <c r="F38" s="791">
        <f>1-E38</f>
        <v>0.4</v>
      </c>
      <c r="H38" s="1366" t="s">
        <v>126</v>
      </c>
      <c r="I38" s="1421"/>
      <c r="J38" s="792">
        <v>0.95</v>
      </c>
      <c r="K38" s="792">
        <v>0.95</v>
      </c>
      <c r="M38" s="1362" t="s">
        <v>110</v>
      </c>
      <c r="N38" s="1422"/>
      <c r="O38" s="1218">
        <v>9</v>
      </c>
      <c r="P38" s="1218">
        <v>27</v>
      </c>
      <c r="R38" s="1362" t="s">
        <v>110</v>
      </c>
      <c r="S38" s="1422"/>
      <c r="T38" s="793">
        <v>40</v>
      </c>
      <c r="U38" s="793">
        <v>55</v>
      </c>
      <c r="BS38" s="655"/>
    </row>
    <row r="39" spans="1:71">
      <c r="A39" s="655"/>
      <c r="B39" s="1388"/>
      <c r="C39" s="1364" t="s">
        <v>239</v>
      </c>
      <c r="D39" s="1365"/>
      <c r="E39" s="789">
        <v>0.6</v>
      </c>
      <c r="F39" s="791">
        <f>1-E39</f>
        <v>0.4</v>
      </c>
      <c r="M39" s="1364" t="s">
        <v>162</v>
      </c>
      <c r="N39" s="1430"/>
      <c r="O39" s="1218">
        <v>10.7</v>
      </c>
      <c r="P39" s="1218">
        <v>30</v>
      </c>
      <c r="R39" s="1364" t="s">
        <v>162</v>
      </c>
      <c r="S39" s="1430"/>
      <c r="T39" s="793">
        <v>20</v>
      </c>
      <c r="U39" s="793">
        <v>25</v>
      </c>
      <c r="BS39" s="655"/>
    </row>
    <row r="40" spans="1:71">
      <c r="A40" s="655"/>
      <c r="B40" s="1388"/>
      <c r="C40" s="1366" t="s">
        <v>126</v>
      </c>
      <c r="D40" s="1367"/>
      <c r="E40" s="792">
        <v>0.6</v>
      </c>
      <c r="F40" s="794">
        <f>1-E40</f>
        <v>0.4</v>
      </c>
      <c r="M40" s="1364" t="s">
        <v>113</v>
      </c>
      <c r="N40" s="1430"/>
      <c r="O40" s="1218">
        <v>10.7</v>
      </c>
      <c r="P40" s="1218">
        <v>30</v>
      </c>
      <c r="R40" s="1364" t="s">
        <v>239</v>
      </c>
      <c r="S40" s="1430"/>
      <c r="T40" s="793">
        <v>15</v>
      </c>
      <c r="U40" s="793">
        <v>20</v>
      </c>
      <c r="BS40" s="655"/>
    </row>
    <row r="41" spans="1:71" s="750" customFormat="1">
      <c r="A41" s="655"/>
      <c r="B41" s="1388"/>
      <c r="C41" s="795"/>
      <c r="D41" s="795"/>
      <c r="E41" s="796"/>
      <c r="F41" s="796"/>
      <c r="M41" s="1366" t="s">
        <v>126</v>
      </c>
      <c r="N41" s="1421"/>
      <c r="O41" s="1219">
        <v>4.0999999999999996</v>
      </c>
      <c r="P41" s="1219">
        <v>27.1</v>
      </c>
      <c r="R41" s="1366" t="s">
        <v>126</v>
      </c>
      <c r="S41" s="1421"/>
      <c r="T41" s="797">
        <v>10</v>
      </c>
      <c r="U41" s="797">
        <v>14</v>
      </c>
      <c r="BS41" s="655"/>
    </row>
    <row r="42" spans="1:71" s="750" customFormat="1">
      <c r="A42" s="655"/>
      <c r="B42" s="1388"/>
      <c r="C42" s="795"/>
      <c r="D42" s="795"/>
      <c r="E42" s="796"/>
      <c r="F42" s="796"/>
      <c r="N42" s="795"/>
      <c r="O42" s="795"/>
      <c r="P42" s="798"/>
      <c r="Q42" s="798"/>
      <c r="S42" s="795"/>
      <c r="T42" s="795"/>
      <c r="U42" s="799"/>
      <c r="V42" s="799"/>
      <c r="BS42" s="655"/>
    </row>
    <row r="43" spans="1:71">
      <c r="A43" s="655"/>
      <c r="B43" s="1388"/>
      <c r="M43" s="778"/>
      <c r="N43" s="778"/>
      <c r="O43" s="778"/>
      <c r="P43" s="778"/>
      <c r="BS43" s="655"/>
    </row>
    <row r="44" spans="1:71" s="800" customFormat="1" ht="30.75" customHeight="1" thickBot="1">
      <c r="A44" s="655"/>
      <c r="B44" s="1388"/>
      <c r="K44" s="801" t="s">
        <v>419</v>
      </c>
      <c r="N44" s="801" t="s">
        <v>421</v>
      </c>
      <c r="BS44" s="655"/>
    </row>
    <row r="45" spans="1:71" ht="16.5" thickTop="1" thickBot="1">
      <c r="A45" s="655"/>
      <c r="B45" s="1388"/>
      <c r="E45" s="802">
        <f t="shared" ref="E45:I45" si="0">F45-1</f>
        <v>2015</v>
      </c>
      <c r="F45" s="802">
        <f t="shared" si="0"/>
        <v>2016</v>
      </c>
      <c r="G45" s="802">
        <f t="shared" si="0"/>
        <v>2017</v>
      </c>
      <c r="H45" s="802">
        <f t="shared" si="0"/>
        <v>2018</v>
      </c>
      <c r="I45" s="802">
        <f t="shared" si="0"/>
        <v>2019</v>
      </c>
      <c r="J45" s="802">
        <f>K45-1</f>
        <v>2020</v>
      </c>
      <c r="K45" s="802">
        <f>E16</f>
        <v>2021</v>
      </c>
      <c r="L45" s="802">
        <f t="shared" ref="L45:BJ45" si="1">K45+1</f>
        <v>2022</v>
      </c>
      <c r="M45" s="802">
        <f t="shared" si="1"/>
        <v>2023</v>
      </c>
      <c r="N45" s="802">
        <f t="shared" si="1"/>
        <v>2024</v>
      </c>
      <c r="O45" s="802">
        <f t="shared" si="1"/>
        <v>2025</v>
      </c>
      <c r="P45" s="802">
        <f t="shared" si="1"/>
        <v>2026</v>
      </c>
      <c r="Q45" s="802">
        <f t="shared" si="1"/>
        <v>2027</v>
      </c>
      <c r="R45" s="802">
        <f t="shared" si="1"/>
        <v>2028</v>
      </c>
      <c r="S45" s="802">
        <f t="shared" si="1"/>
        <v>2029</v>
      </c>
      <c r="T45" s="802">
        <f t="shared" si="1"/>
        <v>2030</v>
      </c>
      <c r="U45" s="802">
        <f t="shared" si="1"/>
        <v>2031</v>
      </c>
      <c r="V45" s="802">
        <f t="shared" si="1"/>
        <v>2032</v>
      </c>
      <c r="W45" s="802">
        <f t="shared" si="1"/>
        <v>2033</v>
      </c>
      <c r="X45" s="802">
        <f t="shared" si="1"/>
        <v>2034</v>
      </c>
      <c r="Y45" s="802">
        <f t="shared" si="1"/>
        <v>2035</v>
      </c>
      <c r="Z45" s="802">
        <f t="shared" si="1"/>
        <v>2036</v>
      </c>
      <c r="AA45" s="802">
        <f t="shared" si="1"/>
        <v>2037</v>
      </c>
      <c r="AB45" s="802">
        <f t="shared" si="1"/>
        <v>2038</v>
      </c>
      <c r="AC45" s="802">
        <f t="shared" si="1"/>
        <v>2039</v>
      </c>
      <c r="AD45" s="802">
        <f t="shared" si="1"/>
        <v>2040</v>
      </c>
      <c r="AE45" s="802">
        <f t="shared" si="1"/>
        <v>2041</v>
      </c>
      <c r="AF45" s="802">
        <f t="shared" si="1"/>
        <v>2042</v>
      </c>
      <c r="AG45" s="802">
        <f t="shared" si="1"/>
        <v>2043</v>
      </c>
      <c r="AH45" s="802">
        <f t="shared" si="1"/>
        <v>2044</v>
      </c>
      <c r="AI45" s="802">
        <f t="shared" si="1"/>
        <v>2045</v>
      </c>
      <c r="AJ45" s="802">
        <f t="shared" si="1"/>
        <v>2046</v>
      </c>
      <c r="AK45" s="802">
        <f t="shared" si="1"/>
        <v>2047</v>
      </c>
      <c r="AL45" s="802">
        <f t="shared" si="1"/>
        <v>2048</v>
      </c>
      <c r="AM45" s="802">
        <f t="shared" si="1"/>
        <v>2049</v>
      </c>
      <c r="AN45" s="802">
        <f t="shared" si="1"/>
        <v>2050</v>
      </c>
      <c r="AO45" s="802">
        <f t="shared" si="1"/>
        <v>2051</v>
      </c>
      <c r="AP45" s="802">
        <f t="shared" si="1"/>
        <v>2052</v>
      </c>
      <c r="AQ45" s="802">
        <f t="shared" si="1"/>
        <v>2053</v>
      </c>
      <c r="AR45" s="802">
        <f t="shared" si="1"/>
        <v>2054</v>
      </c>
      <c r="AS45" s="802">
        <f t="shared" si="1"/>
        <v>2055</v>
      </c>
      <c r="AT45" s="802">
        <f t="shared" si="1"/>
        <v>2056</v>
      </c>
      <c r="AU45" s="802">
        <f t="shared" si="1"/>
        <v>2057</v>
      </c>
      <c r="AV45" s="802">
        <f t="shared" si="1"/>
        <v>2058</v>
      </c>
      <c r="AW45" s="802">
        <f t="shared" si="1"/>
        <v>2059</v>
      </c>
      <c r="AX45" s="802">
        <f t="shared" si="1"/>
        <v>2060</v>
      </c>
      <c r="AY45" s="802">
        <f t="shared" si="1"/>
        <v>2061</v>
      </c>
      <c r="AZ45" s="802">
        <f t="shared" si="1"/>
        <v>2062</v>
      </c>
      <c r="BA45" s="802">
        <f t="shared" si="1"/>
        <v>2063</v>
      </c>
      <c r="BB45" s="802">
        <f t="shared" si="1"/>
        <v>2064</v>
      </c>
      <c r="BC45" s="802">
        <f t="shared" si="1"/>
        <v>2065</v>
      </c>
      <c r="BD45" s="802">
        <f t="shared" si="1"/>
        <v>2066</v>
      </c>
      <c r="BE45" s="802">
        <f t="shared" si="1"/>
        <v>2067</v>
      </c>
      <c r="BF45" s="802">
        <f t="shared" si="1"/>
        <v>2068</v>
      </c>
      <c r="BG45" s="802">
        <f t="shared" si="1"/>
        <v>2069</v>
      </c>
      <c r="BH45" s="802">
        <f t="shared" si="1"/>
        <v>2070</v>
      </c>
      <c r="BI45" s="802">
        <f t="shared" si="1"/>
        <v>2071</v>
      </c>
      <c r="BJ45" s="802">
        <f t="shared" si="1"/>
        <v>2072</v>
      </c>
      <c r="BK45" s="802">
        <f t="shared" ref="BK45" si="2">BJ45+1</f>
        <v>2073</v>
      </c>
      <c r="BL45" s="802">
        <f t="shared" ref="BL45" si="3">BK45+1</f>
        <v>2074</v>
      </c>
      <c r="BM45" s="802">
        <f t="shared" ref="BM45" si="4">BL45+1</f>
        <v>2075</v>
      </c>
      <c r="BN45" s="802">
        <f t="shared" ref="BN45" si="5">BM45+1</f>
        <v>2076</v>
      </c>
      <c r="BO45" s="802">
        <f t="shared" ref="BO45" si="6">BN45+1</f>
        <v>2077</v>
      </c>
      <c r="BP45" s="802">
        <f t="shared" ref="BP45" si="7">BO45+1</f>
        <v>2078</v>
      </c>
      <c r="BQ45" s="802">
        <f t="shared" ref="BQ45" si="8">BP45+1</f>
        <v>2079</v>
      </c>
      <c r="BS45" s="655"/>
    </row>
    <row r="46" spans="1:71" ht="15.75" thickTop="1">
      <c r="A46" s="655"/>
      <c r="B46" s="1388"/>
      <c r="BS46" s="655"/>
    </row>
    <row r="47" spans="1:71" s="806" customFormat="1" ht="18.75">
      <c r="A47" s="655"/>
      <c r="B47" s="1388"/>
      <c r="C47" s="1389" t="s">
        <v>225</v>
      </c>
      <c r="D47" s="1390"/>
      <c r="E47" s="803"/>
      <c r="F47" s="803"/>
      <c r="G47" s="803"/>
      <c r="H47" s="803"/>
      <c r="I47" s="803"/>
      <c r="J47" s="804" t="s">
        <v>228</v>
      </c>
      <c r="K47" s="1002">
        <f>T38</f>
        <v>40</v>
      </c>
      <c r="L47" s="803">
        <f>K47</f>
        <v>40</v>
      </c>
      <c r="M47" s="803">
        <f t="shared" ref="M47:BJ47" si="9">L47</f>
        <v>40</v>
      </c>
      <c r="N47" s="1002">
        <f>U38</f>
        <v>55</v>
      </c>
      <c r="O47" s="803">
        <f t="shared" si="9"/>
        <v>55</v>
      </c>
      <c r="P47" s="803">
        <f t="shared" si="9"/>
        <v>55</v>
      </c>
      <c r="Q47" s="803">
        <f t="shared" si="9"/>
        <v>55</v>
      </c>
      <c r="R47" s="803">
        <f t="shared" si="9"/>
        <v>55</v>
      </c>
      <c r="S47" s="803">
        <f t="shared" si="9"/>
        <v>55</v>
      </c>
      <c r="T47" s="803">
        <f t="shared" si="9"/>
        <v>55</v>
      </c>
      <c r="U47" s="803">
        <f t="shared" si="9"/>
        <v>55</v>
      </c>
      <c r="V47" s="803">
        <f t="shared" si="9"/>
        <v>55</v>
      </c>
      <c r="W47" s="803">
        <f t="shared" si="9"/>
        <v>55</v>
      </c>
      <c r="X47" s="803">
        <f t="shared" si="9"/>
        <v>55</v>
      </c>
      <c r="Y47" s="803">
        <f t="shared" si="9"/>
        <v>55</v>
      </c>
      <c r="Z47" s="803">
        <f t="shared" si="9"/>
        <v>55</v>
      </c>
      <c r="AA47" s="803">
        <f t="shared" si="9"/>
        <v>55</v>
      </c>
      <c r="AB47" s="803">
        <f t="shared" si="9"/>
        <v>55</v>
      </c>
      <c r="AC47" s="803">
        <f t="shared" si="9"/>
        <v>55</v>
      </c>
      <c r="AD47" s="803">
        <f t="shared" si="9"/>
        <v>55</v>
      </c>
      <c r="AE47" s="803">
        <f t="shared" si="9"/>
        <v>55</v>
      </c>
      <c r="AF47" s="803">
        <f t="shared" si="9"/>
        <v>55</v>
      </c>
      <c r="AG47" s="803">
        <f t="shared" si="9"/>
        <v>55</v>
      </c>
      <c r="AH47" s="803">
        <f t="shared" si="9"/>
        <v>55</v>
      </c>
      <c r="AI47" s="803">
        <f t="shared" si="9"/>
        <v>55</v>
      </c>
      <c r="AJ47" s="803">
        <f t="shared" si="9"/>
        <v>55</v>
      </c>
      <c r="AK47" s="803">
        <f t="shared" si="9"/>
        <v>55</v>
      </c>
      <c r="AL47" s="803">
        <f t="shared" si="9"/>
        <v>55</v>
      </c>
      <c r="AM47" s="803">
        <f t="shared" si="9"/>
        <v>55</v>
      </c>
      <c r="AN47" s="803">
        <f t="shared" si="9"/>
        <v>55</v>
      </c>
      <c r="AO47" s="803">
        <f t="shared" si="9"/>
        <v>55</v>
      </c>
      <c r="AP47" s="803">
        <f t="shared" si="9"/>
        <v>55</v>
      </c>
      <c r="AQ47" s="803">
        <f t="shared" si="9"/>
        <v>55</v>
      </c>
      <c r="AR47" s="803">
        <f t="shared" si="9"/>
        <v>55</v>
      </c>
      <c r="AS47" s="803">
        <f t="shared" si="9"/>
        <v>55</v>
      </c>
      <c r="AT47" s="803">
        <f t="shared" si="9"/>
        <v>55</v>
      </c>
      <c r="AU47" s="803">
        <f t="shared" si="9"/>
        <v>55</v>
      </c>
      <c r="AV47" s="803">
        <f t="shared" si="9"/>
        <v>55</v>
      </c>
      <c r="AW47" s="803">
        <f t="shared" si="9"/>
        <v>55</v>
      </c>
      <c r="AX47" s="803">
        <f t="shared" si="9"/>
        <v>55</v>
      </c>
      <c r="AY47" s="803">
        <f t="shared" si="9"/>
        <v>55</v>
      </c>
      <c r="AZ47" s="803">
        <f t="shared" si="9"/>
        <v>55</v>
      </c>
      <c r="BA47" s="803">
        <f t="shared" si="9"/>
        <v>55</v>
      </c>
      <c r="BB47" s="803">
        <f t="shared" si="9"/>
        <v>55</v>
      </c>
      <c r="BC47" s="803">
        <f t="shared" si="9"/>
        <v>55</v>
      </c>
      <c r="BD47" s="803">
        <f t="shared" si="9"/>
        <v>55</v>
      </c>
      <c r="BE47" s="803">
        <f t="shared" si="9"/>
        <v>55</v>
      </c>
      <c r="BF47" s="803">
        <f t="shared" si="9"/>
        <v>55</v>
      </c>
      <c r="BG47" s="803">
        <f t="shared" si="9"/>
        <v>55</v>
      </c>
      <c r="BH47" s="803">
        <f t="shared" si="9"/>
        <v>55</v>
      </c>
      <c r="BI47" s="803">
        <f t="shared" si="9"/>
        <v>55</v>
      </c>
      <c r="BJ47" s="803">
        <f t="shared" si="9"/>
        <v>55</v>
      </c>
      <c r="BK47" s="803">
        <f t="shared" ref="BK47:BP47" si="10">BJ47</f>
        <v>55</v>
      </c>
      <c r="BL47" s="803">
        <f t="shared" si="10"/>
        <v>55</v>
      </c>
      <c r="BM47" s="803">
        <f t="shared" si="10"/>
        <v>55</v>
      </c>
      <c r="BN47" s="803">
        <f t="shared" si="10"/>
        <v>55</v>
      </c>
      <c r="BO47" s="803">
        <f t="shared" si="10"/>
        <v>55</v>
      </c>
      <c r="BP47" s="803">
        <f t="shared" si="10"/>
        <v>55</v>
      </c>
      <c r="BQ47" s="805">
        <f t="shared" ref="BQ47" si="11">BP47</f>
        <v>55</v>
      </c>
      <c r="BS47" s="655"/>
    </row>
    <row r="48" spans="1:71" s="806" customFormat="1">
      <c r="A48" s="655"/>
      <c r="B48" s="1388"/>
      <c r="C48" s="807" t="s">
        <v>111</v>
      </c>
      <c r="D48" s="808" t="s">
        <v>226</v>
      </c>
      <c r="E48" s="766">
        <v>5</v>
      </c>
      <c r="F48" s="767">
        <v>5</v>
      </c>
      <c r="G48" s="767">
        <v>5</v>
      </c>
      <c r="H48" s="767">
        <v>5</v>
      </c>
      <c r="I48" s="767">
        <v>5</v>
      </c>
      <c r="J48" s="768">
        <v>5</v>
      </c>
      <c r="K48" s="808">
        <f>K47*$E$37</f>
        <v>20</v>
      </c>
      <c r="L48" s="808">
        <f t="shared" ref="L48:BQ48" si="12">L47*$E$37</f>
        <v>20</v>
      </c>
      <c r="M48" s="808">
        <f t="shared" si="12"/>
        <v>20</v>
      </c>
      <c r="N48" s="808">
        <f t="shared" si="12"/>
        <v>27.5</v>
      </c>
      <c r="O48" s="808">
        <f t="shared" si="12"/>
        <v>27.5</v>
      </c>
      <c r="P48" s="808">
        <f t="shared" si="12"/>
        <v>27.5</v>
      </c>
      <c r="Q48" s="808">
        <f t="shared" si="12"/>
        <v>27.5</v>
      </c>
      <c r="R48" s="808">
        <f t="shared" si="12"/>
        <v>27.5</v>
      </c>
      <c r="S48" s="808">
        <f t="shared" si="12"/>
        <v>27.5</v>
      </c>
      <c r="T48" s="808">
        <f t="shared" si="12"/>
        <v>27.5</v>
      </c>
      <c r="U48" s="808">
        <f t="shared" si="12"/>
        <v>27.5</v>
      </c>
      <c r="V48" s="808">
        <f t="shared" si="12"/>
        <v>27.5</v>
      </c>
      <c r="W48" s="808">
        <f t="shared" si="12"/>
        <v>27.5</v>
      </c>
      <c r="X48" s="808">
        <f t="shared" si="12"/>
        <v>27.5</v>
      </c>
      <c r="Y48" s="808">
        <f t="shared" si="12"/>
        <v>27.5</v>
      </c>
      <c r="Z48" s="808">
        <f t="shared" si="12"/>
        <v>27.5</v>
      </c>
      <c r="AA48" s="808">
        <f t="shared" si="12"/>
        <v>27.5</v>
      </c>
      <c r="AB48" s="808">
        <f t="shared" si="12"/>
        <v>27.5</v>
      </c>
      <c r="AC48" s="808">
        <f t="shared" si="12"/>
        <v>27.5</v>
      </c>
      <c r="AD48" s="808">
        <f t="shared" si="12"/>
        <v>27.5</v>
      </c>
      <c r="AE48" s="808">
        <f t="shared" si="12"/>
        <v>27.5</v>
      </c>
      <c r="AF48" s="808">
        <f t="shared" si="12"/>
        <v>27.5</v>
      </c>
      <c r="AG48" s="808">
        <f t="shared" si="12"/>
        <v>27.5</v>
      </c>
      <c r="AH48" s="808">
        <f t="shared" si="12"/>
        <v>27.5</v>
      </c>
      <c r="AI48" s="808">
        <f t="shared" si="12"/>
        <v>27.5</v>
      </c>
      <c r="AJ48" s="808">
        <f t="shared" si="12"/>
        <v>27.5</v>
      </c>
      <c r="AK48" s="808">
        <f t="shared" si="12"/>
        <v>27.5</v>
      </c>
      <c r="AL48" s="808">
        <f t="shared" si="12"/>
        <v>27.5</v>
      </c>
      <c r="AM48" s="808">
        <f t="shared" si="12"/>
        <v>27.5</v>
      </c>
      <c r="AN48" s="808">
        <f t="shared" si="12"/>
        <v>27.5</v>
      </c>
      <c r="AO48" s="808">
        <f t="shared" si="12"/>
        <v>27.5</v>
      </c>
      <c r="AP48" s="808">
        <f t="shared" si="12"/>
        <v>27.5</v>
      </c>
      <c r="AQ48" s="808">
        <f t="shared" si="12"/>
        <v>27.5</v>
      </c>
      <c r="AR48" s="808">
        <f t="shared" si="12"/>
        <v>27.5</v>
      </c>
      <c r="AS48" s="808">
        <f t="shared" si="12"/>
        <v>27.5</v>
      </c>
      <c r="AT48" s="808">
        <f t="shared" si="12"/>
        <v>27.5</v>
      </c>
      <c r="AU48" s="808">
        <f t="shared" si="12"/>
        <v>27.5</v>
      </c>
      <c r="AV48" s="808">
        <f t="shared" si="12"/>
        <v>27.5</v>
      </c>
      <c r="AW48" s="808">
        <f t="shared" si="12"/>
        <v>27.5</v>
      </c>
      <c r="AX48" s="808">
        <f t="shared" si="12"/>
        <v>27.5</v>
      </c>
      <c r="AY48" s="808">
        <f t="shared" si="12"/>
        <v>27.5</v>
      </c>
      <c r="AZ48" s="808">
        <f t="shared" si="12"/>
        <v>27.5</v>
      </c>
      <c r="BA48" s="808">
        <f t="shared" si="12"/>
        <v>27.5</v>
      </c>
      <c r="BB48" s="808">
        <f t="shared" si="12"/>
        <v>27.5</v>
      </c>
      <c r="BC48" s="808">
        <f t="shared" si="12"/>
        <v>27.5</v>
      </c>
      <c r="BD48" s="808">
        <f t="shared" si="12"/>
        <v>27.5</v>
      </c>
      <c r="BE48" s="808">
        <f t="shared" si="12"/>
        <v>27.5</v>
      </c>
      <c r="BF48" s="808">
        <f t="shared" si="12"/>
        <v>27.5</v>
      </c>
      <c r="BG48" s="808">
        <f t="shared" si="12"/>
        <v>27.5</v>
      </c>
      <c r="BH48" s="808">
        <f t="shared" si="12"/>
        <v>27.5</v>
      </c>
      <c r="BI48" s="808">
        <f t="shared" si="12"/>
        <v>27.5</v>
      </c>
      <c r="BJ48" s="808">
        <f t="shared" si="12"/>
        <v>27.5</v>
      </c>
      <c r="BK48" s="808">
        <f t="shared" si="12"/>
        <v>27.5</v>
      </c>
      <c r="BL48" s="808">
        <f t="shared" si="12"/>
        <v>27.5</v>
      </c>
      <c r="BM48" s="808">
        <f t="shared" si="12"/>
        <v>27.5</v>
      </c>
      <c r="BN48" s="808">
        <f t="shared" si="12"/>
        <v>27.5</v>
      </c>
      <c r="BO48" s="808">
        <f t="shared" si="12"/>
        <v>27.5</v>
      </c>
      <c r="BP48" s="808">
        <f t="shared" si="12"/>
        <v>27.5</v>
      </c>
      <c r="BQ48" s="809">
        <f t="shared" si="12"/>
        <v>27.5</v>
      </c>
      <c r="BS48" s="655"/>
    </row>
    <row r="49" spans="1:71" s="806" customFormat="1">
      <c r="A49" s="655"/>
      <c r="B49" s="1388"/>
      <c r="C49" s="807" t="s">
        <v>112</v>
      </c>
      <c r="D49" s="808" t="s">
        <v>226</v>
      </c>
      <c r="E49" s="769">
        <v>8</v>
      </c>
      <c r="F49" s="770">
        <v>8</v>
      </c>
      <c r="G49" s="770">
        <v>8</v>
      </c>
      <c r="H49" s="770">
        <v>8</v>
      </c>
      <c r="I49" s="770">
        <v>8</v>
      </c>
      <c r="J49" s="771">
        <v>8</v>
      </c>
      <c r="K49" s="808">
        <f>K47*$F$37</f>
        <v>20</v>
      </c>
      <c r="L49" s="808">
        <f t="shared" ref="L49:BQ49" si="13">L47*$F$37</f>
        <v>20</v>
      </c>
      <c r="M49" s="808">
        <f t="shared" si="13"/>
        <v>20</v>
      </c>
      <c r="N49" s="808">
        <f t="shared" si="13"/>
        <v>27.5</v>
      </c>
      <c r="O49" s="808">
        <f t="shared" si="13"/>
        <v>27.5</v>
      </c>
      <c r="P49" s="808">
        <f t="shared" si="13"/>
        <v>27.5</v>
      </c>
      <c r="Q49" s="808">
        <f t="shared" si="13"/>
        <v>27.5</v>
      </c>
      <c r="R49" s="808">
        <f t="shared" si="13"/>
        <v>27.5</v>
      </c>
      <c r="S49" s="808">
        <f t="shared" si="13"/>
        <v>27.5</v>
      </c>
      <c r="T49" s="808">
        <f t="shared" si="13"/>
        <v>27.5</v>
      </c>
      <c r="U49" s="808">
        <f t="shared" si="13"/>
        <v>27.5</v>
      </c>
      <c r="V49" s="808">
        <f t="shared" si="13"/>
        <v>27.5</v>
      </c>
      <c r="W49" s="808">
        <f t="shared" si="13"/>
        <v>27.5</v>
      </c>
      <c r="X49" s="808">
        <f t="shared" si="13"/>
        <v>27.5</v>
      </c>
      <c r="Y49" s="808">
        <f t="shared" si="13"/>
        <v>27.5</v>
      </c>
      <c r="Z49" s="808">
        <f t="shared" si="13"/>
        <v>27.5</v>
      </c>
      <c r="AA49" s="808">
        <f t="shared" si="13"/>
        <v>27.5</v>
      </c>
      <c r="AB49" s="808">
        <f t="shared" si="13"/>
        <v>27.5</v>
      </c>
      <c r="AC49" s="808">
        <f t="shared" si="13"/>
        <v>27.5</v>
      </c>
      <c r="AD49" s="808">
        <f t="shared" si="13"/>
        <v>27.5</v>
      </c>
      <c r="AE49" s="808">
        <f t="shared" si="13"/>
        <v>27.5</v>
      </c>
      <c r="AF49" s="808">
        <f t="shared" si="13"/>
        <v>27.5</v>
      </c>
      <c r="AG49" s="808">
        <f t="shared" si="13"/>
        <v>27.5</v>
      </c>
      <c r="AH49" s="808">
        <f t="shared" si="13"/>
        <v>27.5</v>
      </c>
      <c r="AI49" s="808">
        <f t="shared" si="13"/>
        <v>27.5</v>
      </c>
      <c r="AJ49" s="808">
        <f t="shared" si="13"/>
        <v>27.5</v>
      </c>
      <c r="AK49" s="808">
        <f t="shared" si="13"/>
        <v>27.5</v>
      </c>
      <c r="AL49" s="808">
        <f t="shared" si="13"/>
        <v>27.5</v>
      </c>
      <c r="AM49" s="808">
        <f t="shared" si="13"/>
        <v>27.5</v>
      </c>
      <c r="AN49" s="808">
        <f t="shared" si="13"/>
        <v>27.5</v>
      </c>
      <c r="AO49" s="808">
        <f t="shared" si="13"/>
        <v>27.5</v>
      </c>
      <c r="AP49" s="808">
        <f t="shared" si="13"/>
        <v>27.5</v>
      </c>
      <c r="AQ49" s="808">
        <f t="shared" si="13"/>
        <v>27.5</v>
      </c>
      <c r="AR49" s="808">
        <f t="shared" si="13"/>
        <v>27.5</v>
      </c>
      <c r="AS49" s="808">
        <f t="shared" si="13"/>
        <v>27.5</v>
      </c>
      <c r="AT49" s="808">
        <f t="shared" si="13"/>
        <v>27.5</v>
      </c>
      <c r="AU49" s="808">
        <f t="shared" si="13"/>
        <v>27.5</v>
      </c>
      <c r="AV49" s="808">
        <f t="shared" si="13"/>
        <v>27.5</v>
      </c>
      <c r="AW49" s="808">
        <f t="shared" si="13"/>
        <v>27.5</v>
      </c>
      <c r="AX49" s="808">
        <f t="shared" si="13"/>
        <v>27.5</v>
      </c>
      <c r="AY49" s="808">
        <f t="shared" si="13"/>
        <v>27.5</v>
      </c>
      <c r="AZ49" s="808">
        <f t="shared" si="13"/>
        <v>27.5</v>
      </c>
      <c r="BA49" s="808">
        <f t="shared" si="13"/>
        <v>27.5</v>
      </c>
      <c r="BB49" s="808">
        <f t="shared" si="13"/>
        <v>27.5</v>
      </c>
      <c r="BC49" s="808">
        <f t="shared" si="13"/>
        <v>27.5</v>
      </c>
      <c r="BD49" s="808">
        <f t="shared" si="13"/>
        <v>27.5</v>
      </c>
      <c r="BE49" s="808">
        <f t="shared" si="13"/>
        <v>27.5</v>
      </c>
      <c r="BF49" s="808">
        <f t="shared" si="13"/>
        <v>27.5</v>
      </c>
      <c r="BG49" s="808">
        <f t="shared" si="13"/>
        <v>27.5</v>
      </c>
      <c r="BH49" s="808">
        <f t="shared" si="13"/>
        <v>27.5</v>
      </c>
      <c r="BI49" s="808">
        <f t="shared" si="13"/>
        <v>27.5</v>
      </c>
      <c r="BJ49" s="808">
        <f t="shared" si="13"/>
        <v>27.5</v>
      </c>
      <c r="BK49" s="808">
        <f t="shared" si="13"/>
        <v>27.5</v>
      </c>
      <c r="BL49" s="808">
        <f t="shared" si="13"/>
        <v>27.5</v>
      </c>
      <c r="BM49" s="808">
        <f t="shared" si="13"/>
        <v>27.5</v>
      </c>
      <c r="BN49" s="808">
        <f t="shared" si="13"/>
        <v>27.5</v>
      </c>
      <c r="BO49" s="808">
        <f t="shared" si="13"/>
        <v>27.5</v>
      </c>
      <c r="BP49" s="808">
        <f t="shared" si="13"/>
        <v>27.5</v>
      </c>
      <c r="BQ49" s="809">
        <f t="shared" si="13"/>
        <v>27.5</v>
      </c>
      <c r="BS49" s="655"/>
    </row>
    <row r="50" spans="1:71" s="806" customFormat="1">
      <c r="A50" s="655"/>
      <c r="B50" s="1388"/>
      <c r="C50" s="807" t="s">
        <v>111</v>
      </c>
      <c r="D50" s="808" t="s">
        <v>227</v>
      </c>
      <c r="E50" s="769">
        <v>10</v>
      </c>
      <c r="F50" s="770">
        <v>10</v>
      </c>
      <c r="G50" s="770">
        <v>10</v>
      </c>
      <c r="H50" s="770">
        <v>10</v>
      </c>
      <c r="I50" s="770">
        <v>10</v>
      </c>
      <c r="J50" s="771">
        <v>10</v>
      </c>
      <c r="K50" s="808">
        <f>IF($E$34=3,J48+I48,IF($E$34=4,J48+I48+H48,IF($E$34=5,J48+I48+H48+G48,J48+I48+H48+G48+F48)))*$J$37</f>
        <v>8</v>
      </c>
      <c r="L50" s="808">
        <f>IF($E$34=3,K48+J48,IF($E$34=4,K48+J48+I48,IF($E$34=5,K48+J48+I48+H48,K48+J48+I48+H48+G48)))*$J$37</f>
        <v>20</v>
      </c>
      <c r="M50" s="808">
        <f t="shared" ref="M50:BQ50" si="14">IF($E$34=3,L48+K48,IF($E$34=4,L48+K48+J48,IF($E$34=5,L48+K48+J48+I48,L48+K48+J48+I48+H48)))*$J$37</f>
        <v>32</v>
      </c>
      <c r="N50" s="808">
        <f t="shared" si="14"/>
        <v>32</v>
      </c>
      <c r="O50" s="808">
        <f t="shared" si="14"/>
        <v>38</v>
      </c>
      <c r="P50" s="808">
        <f t="shared" si="14"/>
        <v>44</v>
      </c>
      <c r="Q50" s="808">
        <f t="shared" si="14"/>
        <v>44</v>
      </c>
      <c r="R50" s="808">
        <f>IF($E$34=3,Q48+P48,IF($E$34=4,Q48+P48+O48,IF($E$34=5,Q48+P48+O48+N48,Q48+P48+O48+N48+M48)))*$J$37</f>
        <v>44</v>
      </c>
      <c r="S50" s="808">
        <f t="shared" si="14"/>
        <v>44</v>
      </c>
      <c r="T50" s="808">
        <f t="shared" si="14"/>
        <v>44</v>
      </c>
      <c r="U50" s="808">
        <f t="shared" si="14"/>
        <v>44</v>
      </c>
      <c r="V50" s="808">
        <f t="shared" si="14"/>
        <v>44</v>
      </c>
      <c r="W50" s="808">
        <f t="shared" si="14"/>
        <v>44</v>
      </c>
      <c r="X50" s="808">
        <f t="shared" si="14"/>
        <v>44</v>
      </c>
      <c r="Y50" s="808">
        <f t="shared" si="14"/>
        <v>44</v>
      </c>
      <c r="Z50" s="808">
        <f t="shared" si="14"/>
        <v>44</v>
      </c>
      <c r="AA50" s="808">
        <f t="shared" si="14"/>
        <v>44</v>
      </c>
      <c r="AB50" s="808">
        <f t="shared" si="14"/>
        <v>44</v>
      </c>
      <c r="AC50" s="808">
        <f t="shared" si="14"/>
        <v>44</v>
      </c>
      <c r="AD50" s="808">
        <f t="shared" si="14"/>
        <v>44</v>
      </c>
      <c r="AE50" s="808">
        <f t="shared" si="14"/>
        <v>44</v>
      </c>
      <c r="AF50" s="808">
        <f t="shared" si="14"/>
        <v>44</v>
      </c>
      <c r="AG50" s="808">
        <f t="shared" si="14"/>
        <v>44</v>
      </c>
      <c r="AH50" s="808">
        <f t="shared" si="14"/>
        <v>44</v>
      </c>
      <c r="AI50" s="808">
        <f t="shared" si="14"/>
        <v>44</v>
      </c>
      <c r="AJ50" s="808">
        <f t="shared" si="14"/>
        <v>44</v>
      </c>
      <c r="AK50" s="808">
        <f t="shared" si="14"/>
        <v>44</v>
      </c>
      <c r="AL50" s="808">
        <f t="shared" si="14"/>
        <v>44</v>
      </c>
      <c r="AM50" s="808">
        <f t="shared" si="14"/>
        <v>44</v>
      </c>
      <c r="AN50" s="808">
        <f t="shared" si="14"/>
        <v>44</v>
      </c>
      <c r="AO50" s="808">
        <f t="shared" si="14"/>
        <v>44</v>
      </c>
      <c r="AP50" s="808">
        <f t="shared" si="14"/>
        <v>44</v>
      </c>
      <c r="AQ50" s="808">
        <f t="shared" si="14"/>
        <v>44</v>
      </c>
      <c r="AR50" s="808">
        <f t="shared" si="14"/>
        <v>44</v>
      </c>
      <c r="AS50" s="808">
        <f t="shared" si="14"/>
        <v>44</v>
      </c>
      <c r="AT50" s="808">
        <f t="shared" si="14"/>
        <v>44</v>
      </c>
      <c r="AU50" s="808">
        <f t="shared" si="14"/>
        <v>44</v>
      </c>
      <c r="AV50" s="808">
        <f t="shared" si="14"/>
        <v>44</v>
      </c>
      <c r="AW50" s="808">
        <f t="shared" si="14"/>
        <v>44</v>
      </c>
      <c r="AX50" s="808">
        <f t="shared" si="14"/>
        <v>44</v>
      </c>
      <c r="AY50" s="808">
        <f t="shared" si="14"/>
        <v>44</v>
      </c>
      <c r="AZ50" s="808">
        <f t="shared" si="14"/>
        <v>44</v>
      </c>
      <c r="BA50" s="808">
        <f t="shared" si="14"/>
        <v>44</v>
      </c>
      <c r="BB50" s="808">
        <f t="shared" si="14"/>
        <v>44</v>
      </c>
      <c r="BC50" s="808">
        <f t="shared" si="14"/>
        <v>44</v>
      </c>
      <c r="BD50" s="808">
        <f t="shared" si="14"/>
        <v>44</v>
      </c>
      <c r="BE50" s="808">
        <f t="shared" si="14"/>
        <v>44</v>
      </c>
      <c r="BF50" s="808">
        <f t="shared" si="14"/>
        <v>44</v>
      </c>
      <c r="BG50" s="808">
        <f t="shared" si="14"/>
        <v>44</v>
      </c>
      <c r="BH50" s="808">
        <f t="shared" si="14"/>
        <v>44</v>
      </c>
      <c r="BI50" s="808">
        <f t="shared" si="14"/>
        <v>44</v>
      </c>
      <c r="BJ50" s="808">
        <f t="shared" si="14"/>
        <v>44</v>
      </c>
      <c r="BK50" s="808">
        <f t="shared" si="14"/>
        <v>44</v>
      </c>
      <c r="BL50" s="808">
        <f t="shared" si="14"/>
        <v>44</v>
      </c>
      <c r="BM50" s="808">
        <f t="shared" si="14"/>
        <v>44</v>
      </c>
      <c r="BN50" s="808">
        <f t="shared" si="14"/>
        <v>44</v>
      </c>
      <c r="BO50" s="808">
        <f t="shared" si="14"/>
        <v>44</v>
      </c>
      <c r="BP50" s="808">
        <f t="shared" si="14"/>
        <v>44</v>
      </c>
      <c r="BQ50" s="809">
        <f t="shared" si="14"/>
        <v>44</v>
      </c>
      <c r="BS50" s="655"/>
    </row>
    <row r="51" spans="1:71" s="806" customFormat="1">
      <c r="A51" s="655"/>
      <c r="B51" s="1388"/>
      <c r="C51" s="807" t="s">
        <v>112</v>
      </c>
      <c r="D51" s="808" t="s">
        <v>227</v>
      </c>
      <c r="E51" s="773">
        <v>8</v>
      </c>
      <c r="F51" s="774">
        <v>8</v>
      </c>
      <c r="G51" s="774">
        <v>8</v>
      </c>
      <c r="H51" s="774">
        <v>8</v>
      </c>
      <c r="I51" s="774">
        <v>8</v>
      </c>
      <c r="J51" s="775">
        <v>8</v>
      </c>
      <c r="K51" s="808">
        <f>IF($E$34=3,J49+I49,IF($E$34=4,J49+I49+H49,IF($E$34=5,J49+I49+H49+G49,J49+I49+H49+G49+F49)))*$K$37</f>
        <v>12.8</v>
      </c>
      <c r="L51" s="808">
        <f>IF($E$34=3,K49+J49,IF($E$34=4,K49+J49+I49,IF($E$34=5,K49+J49+I49+H49,K49+J49+I49+H49+G49)))*$K$37</f>
        <v>22.400000000000002</v>
      </c>
      <c r="M51" s="808">
        <f t="shared" ref="M51:BQ51" si="15">IF($E$34=3,L49+K49,IF($E$34=4,L49+K49+J49,IF($E$34=5,L49+K49+J49+I49,L49+K49+J49+I49+H49)))*$K$37</f>
        <v>32</v>
      </c>
      <c r="N51" s="808">
        <f>IF($E$34=3,M49+L49,IF($E$34=4,M49+L49+K49,IF($E$34=5,M49+L49+K49+J49,M49+L49+K49+J49+I49)))*$K$37</f>
        <v>32</v>
      </c>
      <c r="O51" s="808">
        <f>IF($E$34=3,N49+M49,IF($E$34=4,N49+M49+L49,IF($E$34=5,N49+M49+L49+K49,N49+M49+L49+K49+J49)))*$K$37</f>
        <v>38</v>
      </c>
      <c r="P51" s="808">
        <f>IF($E$34=3,O49+N49,IF($E$34=4,O49+N49+M49,IF($E$34=5,O49+N49+M49+L49,O49+N49+M49+L49+K49)))*$K$37</f>
        <v>44</v>
      </c>
      <c r="Q51" s="808">
        <f>IF($E$34=3,P49+O49,IF($E$34=4,P49+O49+N49,IF($E$34=5,P49+O49+N49+M49,P49+O49+N49+M49+L49)))*$K$37</f>
        <v>44</v>
      </c>
      <c r="R51" s="808">
        <f t="shared" si="15"/>
        <v>44</v>
      </c>
      <c r="S51" s="808">
        <f t="shared" si="15"/>
        <v>44</v>
      </c>
      <c r="T51" s="808">
        <f t="shared" si="15"/>
        <v>44</v>
      </c>
      <c r="U51" s="808">
        <f t="shared" si="15"/>
        <v>44</v>
      </c>
      <c r="V51" s="808">
        <f t="shared" si="15"/>
        <v>44</v>
      </c>
      <c r="W51" s="808">
        <f t="shared" si="15"/>
        <v>44</v>
      </c>
      <c r="X51" s="808">
        <f t="shared" si="15"/>
        <v>44</v>
      </c>
      <c r="Y51" s="808">
        <f t="shared" si="15"/>
        <v>44</v>
      </c>
      <c r="Z51" s="808">
        <f t="shared" si="15"/>
        <v>44</v>
      </c>
      <c r="AA51" s="808">
        <f t="shared" si="15"/>
        <v>44</v>
      </c>
      <c r="AB51" s="808">
        <f t="shared" si="15"/>
        <v>44</v>
      </c>
      <c r="AC51" s="808">
        <f t="shared" si="15"/>
        <v>44</v>
      </c>
      <c r="AD51" s="808">
        <f t="shared" si="15"/>
        <v>44</v>
      </c>
      <c r="AE51" s="808">
        <f t="shared" si="15"/>
        <v>44</v>
      </c>
      <c r="AF51" s="808">
        <f t="shared" si="15"/>
        <v>44</v>
      </c>
      <c r="AG51" s="808">
        <f t="shared" si="15"/>
        <v>44</v>
      </c>
      <c r="AH51" s="808">
        <f t="shared" si="15"/>
        <v>44</v>
      </c>
      <c r="AI51" s="808">
        <f t="shared" si="15"/>
        <v>44</v>
      </c>
      <c r="AJ51" s="808">
        <f t="shared" si="15"/>
        <v>44</v>
      </c>
      <c r="AK51" s="808">
        <f t="shared" si="15"/>
        <v>44</v>
      </c>
      <c r="AL51" s="808">
        <f t="shared" si="15"/>
        <v>44</v>
      </c>
      <c r="AM51" s="808">
        <f t="shared" si="15"/>
        <v>44</v>
      </c>
      <c r="AN51" s="808">
        <f t="shared" si="15"/>
        <v>44</v>
      </c>
      <c r="AO51" s="808">
        <f t="shared" si="15"/>
        <v>44</v>
      </c>
      <c r="AP51" s="808">
        <f t="shared" si="15"/>
        <v>44</v>
      </c>
      <c r="AQ51" s="808">
        <f t="shared" si="15"/>
        <v>44</v>
      </c>
      <c r="AR51" s="808">
        <f t="shared" si="15"/>
        <v>44</v>
      </c>
      <c r="AS51" s="808">
        <f t="shared" si="15"/>
        <v>44</v>
      </c>
      <c r="AT51" s="808">
        <f t="shared" si="15"/>
        <v>44</v>
      </c>
      <c r="AU51" s="808">
        <f t="shared" si="15"/>
        <v>44</v>
      </c>
      <c r="AV51" s="808">
        <f t="shared" si="15"/>
        <v>44</v>
      </c>
      <c r="AW51" s="808">
        <f t="shared" si="15"/>
        <v>44</v>
      </c>
      <c r="AX51" s="808">
        <f t="shared" si="15"/>
        <v>44</v>
      </c>
      <c r="AY51" s="808">
        <f t="shared" si="15"/>
        <v>44</v>
      </c>
      <c r="AZ51" s="808">
        <f t="shared" si="15"/>
        <v>44</v>
      </c>
      <c r="BA51" s="808">
        <f t="shared" si="15"/>
        <v>44</v>
      </c>
      <c r="BB51" s="808">
        <f t="shared" si="15"/>
        <v>44</v>
      </c>
      <c r="BC51" s="808">
        <f t="shared" si="15"/>
        <v>44</v>
      </c>
      <c r="BD51" s="808">
        <f t="shared" si="15"/>
        <v>44</v>
      </c>
      <c r="BE51" s="808">
        <f t="shared" si="15"/>
        <v>44</v>
      </c>
      <c r="BF51" s="808">
        <f t="shared" si="15"/>
        <v>44</v>
      </c>
      <c r="BG51" s="808">
        <f t="shared" si="15"/>
        <v>44</v>
      </c>
      <c r="BH51" s="808">
        <f t="shared" si="15"/>
        <v>44</v>
      </c>
      <c r="BI51" s="808">
        <f t="shared" si="15"/>
        <v>44</v>
      </c>
      <c r="BJ51" s="808">
        <f t="shared" si="15"/>
        <v>44</v>
      </c>
      <c r="BK51" s="808">
        <f t="shared" si="15"/>
        <v>44</v>
      </c>
      <c r="BL51" s="808">
        <f t="shared" si="15"/>
        <v>44</v>
      </c>
      <c r="BM51" s="808">
        <f t="shared" si="15"/>
        <v>44</v>
      </c>
      <c r="BN51" s="808">
        <f t="shared" si="15"/>
        <v>44</v>
      </c>
      <c r="BO51" s="808">
        <f t="shared" si="15"/>
        <v>44</v>
      </c>
      <c r="BP51" s="808">
        <f t="shared" si="15"/>
        <v>44</v>
      </c>
      <c r="BQ51" s="809">
        <f t="shared" si="15"/>
        <v>44</v>
      </c>
      <c r="BS51" s="655"/>
    </row>
    <row r="52" spans="1:71" s="806" customFormat="1">
      <c r="A52" s="655"/>
      <c r="B52" s="1388"/>
      <c r="C52" s="810"/>
      <c r="D52" s="808"/>
      <c r="E52" s="811"/>
      <c r="F52" s="811"/>
      <c r="G52" s="811"/>
      <c r="H52" s="811"/>
      <c r="I52" s="811"/>
      <c r="J52" s="811"/>
      <c r="K52" s="811"/>
      <c r="L52" s="811"/>
      <c r="M52" s="811"/>
      <c r="N52" s="811"/>
      <c r="O52" s="811"/>
      <c r="P52" s="811"/>
      <c r="Q52" s="811"/>
      <c r="R52" s="811"/>
      <c r="S52" s="811"/>
      <c r="T52" s="811"/>
      <c r="U52" s="811"/>
      <c r="V52" s="811"/>
      <c r="W52" s="811"/>
      <c r="X52" s="811"/>
      <c r="Y52" s="811"/>
      <c r="Z52" s="811"/>
      <c r="AA52" s="811"/>
      <c r="AB52" s="811"/>
      <c r="AC52" s="811"/>
      <c r="AD52" s="811"/>
      <c r="AE52" s="811"/>
      <c r="AF52" s="811"/>
      <c r="AG52" s="811"/>
      <c r="AH52" s="811"/>
      <c r="AI52" s="811"/>
      <c r="AJ52" s="811"/>
      <c r="AK52" s="811"/>
      <c r="AL52" s="811"/>
      <c r="AM52" s="811"/>
      <c r="AN52" s="811"/>
      <c r="AO52" s="811"/>
      <c r="AP52" s="811"/>
      <c r="AQ52" s="811"/>
      <c r="AR52" s="811"/>
      <c r="AS52" s="811"/>
      <c r="AT52" s="811"/>
      <c r="AU52" s="811"/>
      <c r="AV52" s="811"/>
      <c r="AW52" s="811"/>
      <c r="AX52" s="811"/>
      <c r="AY52" s="811"/>
      <c r="AZ52" s="811"/>
      <c r="BA52" s="811"/>
      <c r="BB52" s="811"/>
      <c r="BC52" s="811"/>
      <c r="BD52" s="811"/>
      <c r="BE52" s="811"/>
      <c r="BF52" s="811"/>
      <c r="BG52" s="811"/>
      <c r="BH52" s="811"/>
      <c r="BI52" s="811"/>
      <c r="BJ52" s="811"/>
      <c r="BK52" s="811"/>
      <c r="BL52" s="811"/>
      <c r="BM52" s="811"/>
      <c r="BN52" s="811"/>
      <c r="BO52" s="811"/>
      <c r="BP52" s="811"/>
      <c r="BQ52" s="812"/>
      <c r="BS52" s="655"/>
    </row>
    <row r="53" spans="1:71" s="815" customFormat="1">
      <c r="A53" s="655"/>
      <c r="B53" s="1388"/>
      <c r="C53" s="1393" t="s">
        <v>233</v>
      </c>
      <c r="D53" s="1394"/>
      <c r="E53" s="813">
        <f>SUM(E48:E51)</f>
        <v>31</v>
      </c>
      <c r="F53" s="813">
        <f t="shared" ref="F53:BQ53" si="16">SUM(F48:F51)</f>
        <v>31</v>
      </c>
      <c r="G53" s="813">
        <f t="shared" si="16"/>
        <v>31</v>
      </c>
      <c r="H53" s="813">
        <f t="shared" si="16"/>
        <v>31</v>
      </c>
      <c r="I53" s="813">
        <f t="shared" si="16"/>
        <v>31</v>
      </c>
      <c r="J53" s="813">
        <f t="shared" si="16"/>
        <v>31</v>
      </c>
      <c r="K53" s="813">
        <f t="shared" si="16"/>
        <v>60.8</v>
      </c>
      <c r="L53" s="813">
        <f t="shared" si="16"/>
        <v>82.4</v>
      </c>
      <c r="M53" s="813">
        <f t="shared" si="16"/>
        <v>104</v>
      </c>
      <c r="N53" s="813">
        <f t="shared" si="16"/>
        <v>119</v>
      </c>
      <c r="O53" s="813">
        <f t="shared" si="16"/>
        <v>131</v>
      </c>
      <c r="P53" s="813">
        <f t="shared" si="16"/>
        <v>143</v>
      </c>
      <c r="Q53" s="813">
        <f t="shared" si="16"/>
        <v>143</v>
      </c>
      <c r="R53" s="813">
        <f t="shared" si="16"/>
        <v>143</v>
      </c>
      <c r="S53" s="813">
        <f t="shared" si="16"/>
        <v>143</v>
      </c>
      <c r="T53" s="813">
        <f t="shared" si="16"/>
        <v>143</v>
      </c>
      <c r="U53" s="813">
        <f t="shared" si="16"/>
        <v>143</v>
      </c>
      <c r="V53" s="813">
        <f t="shared" si="16"/>
        <v>143</v>
      </c>
      <c r="W53" s="813">
        <f t="shared" si="16"/>
        <v>143</v>
      </c>
      <c r="X53" s="813">
        <f t="shared" si="16"/>
        <v>143</v>
      </c>
      <c r="Y53" s="813">
        <f t="shared" si="16"/>
        <v>143</v>
      </c>
      <c r="Z53" s="813">
        <f t="shared" si="16"/>
        <v>143</v>
      </c>
      <c r="AA53" s="813">
        <f t="shared" si="16"/>
        <v>143</v>
      </c>
      <c r="AB53" s="813">
        <f t="shared" si="16"/>
        <v>143</v>
      </c>
      <c r="AC53" s="813">
        <f t="shared" si="16"/>
        <v>143</v>
      </c>
      <c r="AD53" s="813">
        <f t="shared" si="16"/>
        <v>143</v>
      </c>
      <c r="AE53" s="813">
        <f t="shared" si="16"/>
        <v>143</v>
      </c>
      <c r="AF53" s="813">
        <f t="shared" si="16"/>
        <v>143</v>
      </c>
      <c r="AG53" s="813">
        <f t="shared" si="16"/>
        <v>143</v>
      </c>
      <c r="AH53" s="813">
        <f t="shared" si="16"/>
        <v>143</v>
      </c>
      <c r="AI53" s="813">
        <f t="shared" si="16"/>
        <v>143</v>
      </c>
      <c r="AJ53" s="813">
        <f t="shared" si="16"/>
        <v>143</v>
      </c>
      <c r="AK53" s="813">
        <f t="shared" si="16"/>
        <v>143</v>
      </c>
      <c r="AL53" s="813">
        <f t="shared" si="16"/>
        <v>143</v>
      </c>
      <c r="AM53" s="813">
        <f t="shared" si="16"/>
        <v>143</v>
      </c>
      <c r="AN53" s="813">
        <f t="shared" si="16"/>
        <v>143</v>
      </c>
      <c r="AO53" s="813">
        <f t="shared" si="16"/>
        <v>143</v>
      </c>
      <c r="AP53" s="813">
        <f t="shared" si="16"/>
        <v>143</v>
      </c>
      <c r="AQ53" s="813">
        <f t="shared" si="16"/>
        <v>143</v>
      </c>
      <c r="AR53" s="813">
        <f t="shared" si="16"/>
        <v>143</v>
      </c>
      <c r="AS53" s="813">
        <f t="shared" si="16"/>
        <v>143</v>
      </c>
      <c r="AT53" s="813">
        <f t="shared" si="16"/>
        <v>143</v>
      </c>
      <c r="AU53" s="813">
        <f t="shared" si="16"/>
        <v>143</v>
      </c>
      <c r="AV53" s="813">
        <f t="shared" si="16"/>
        <v>143</v>
      </c>
      <c r="AW53" s="813">
        <f t="shared" si="16"/>
        <v>143</v>
      </c>
      <c r="AX53" s="813">
        <f t="shared" si="16"/>
        <v>143</v>
      </c>
      <c r="AY53" s="813">
        <f t="shared" si="16"/>
        <v>143</v>
      </c>
      <c r="AZ53" s="813">
        <f t="shared" si="16"/>
        <v>143</v>
      </c>
      <c r="BA53" s="813">
        <f t="shared" si="16"/>
        <v>143</v>
      </c>
      <c r="BB53" s="813">
        <f t="shared" si="16"/>
        <v>143</v>
      </c>
      <c r="BC53" s="813">
        <f t="shared" si="16"/>
        <v>143</v>
      </c>
      <c r="BD53" s="813">
        <f t="shared" si="16"/>
        <v>143</v>
      </c>
      <c r="BE53" s="813">
        <f t="shared" si="16"/>
        <v>143</v>
      </c>
      <c r="BF53" s="813">
        <f t="shared" si="16"/>
        <v>143</v>
      </c>
      <c r="BG53" s="813">
        <f t="shared" si="16"/>
        <v>143</v>
      </c>
      <c r="BH53" s="813">
        <f t="shared" si="16"/>
        <v>143</v>
      </c>
      <c r="BI53" s="813">
        <f t="shared" si="16"/>
        <v>143</v>
      </c>
      <c r="BJ53" s="813">
        <f t="shared" si="16"/>
        <v>143</v>
      </c>
      <c r="BK53" s="813">
        <f t="shared" si="16"/>
        <v>143</v>
      </c>
      <c r="BL53" s="813">
        <f t="shared" si="16"/>
        <v>143</v>
      </c>
      <c r="BM53" s="813">
        <f t="shared" si="16"/>
        <v>143</v>
      </c>
      <c r="BN53" s="813">
        <f t="shared" si="16"/>
        <v>143</v>
      </c>
      <c r="BO53" s="813">
        <f t="shared" si="16"/>
        <v>143</v>
      </c>
      <c r="BP53" s="813">
        <f t="shared" si="16"/>
        <v>143</v>
      </c>
      <c r="BQ53" s="814">
        <f t="shared" si="16"/>
        <v>143</v>
      </c>
      <c r="BS53" s="655"/>
    </row>
    <row r="54" spans="1:71" s="818" customFormat="1">
      <c r="A54" s="655"/>
      <c r="B54" s="1388"/>
      <c r="C54" s="1391" t="s">
        <v>231</v>
      </c>
      <c r="D54" s="1392"/>
      <c r="E54" s="816">
        <f>E48+E50</f>
        <v>15</v>
      </c>
      <c r="F54" s="816">
        <f t="shared" ref="F54:BQ54" si="17">F48+F50</f>
        <v>15</v>
      </c>
      <c r="G54" s="816">
        <f t="shared" si="17"/>
        <v>15</v>
      </c>
      <c r="H54" s="816">
        <f t="shared" si="17"/>
        <v>15</v>
      </c>
      <c r="I54" s="816">
        <f t="shared" si="17"/>
        <v>15</v>
      </c>
      <c r="J54" s="816">
        <f t="shared" si="17"/>
        <v>15</v>
      </c>
      <c r="K54" s="816">
        <f t="shared" si="17"/>
        <v>28</v>
      </c>
      <c r="L54" s="816">
        <f t="shared" si="17"/>
        <v>40</v>
      </c>
      <c r="M54" s="816">
        <f t="shared" si="17"/>
        <v>52</v>
      </c>
      <c r="N54" s="816">
        <f t="shared" si="17"/>
        <v>59.5</v>
      </c>
      <c r="O54" s="816">
        <f t="shared" si="17"/>
        <v>65.5</v>
      </c>
      <c r="P54" s="816">
        <f t="shared" si="17"/>
        <v>71.5</v>
      </c>
      <c r="Q54" s="816">
        <f t="shared" si="17"/>
        <v>71.5</v>
      </c>
      <c r="R54" s="816">
        <f t="shared" si="17"/>
        <v>71.5</v>
      </c>
      <c r="S54" s="816">
        <f t="shared" si="17"/>
        <v>71.5</v>
      </c>
      <c r="T54" s="816">
        <f t="shared" si="17"/>
        <v>71.5</v>
      </c>
      <c r="U54" s="816">
        <f t="shared" si="17"/>
        <v>71.5</v>
      </c>
      <c r="V54" s="816">
        <f t="shared" si="17"/>
        <v>71.5</v>
      </c>
      <c r="W54" s="816">
        <f t="shared" si="17"/>
        <v>71.5</v>
      </c>
      <c r="X54" s="816">
        <f t="shared" si="17"/>
        <v>71.5</v>
      </c>
      <c r="Y54" s="816">
        <f t="shared" si="17"/>
        <v>71.5</v>
      </c>
      <c r="Z54" s="816">
        <f t="shared" si="17"/>
        <v>71.5</v>
      </c>
      <c r="AA54" s="816">
        <f t="shared" si="17"/>
        <v>71.5</v>
      </c>
      <c r="AB54" s="816">
        <f t="shared" si="17"/>
        <v>71.5</v>
      </c>
      <c r="AC54" s="816">
        <f t="shared" si="17"/>
        <v>71.5</v>
      </c>
      <c r="AD54" s="816">
        <f t="shared" si="17"/>
        <v>71.5</v>
      </c>
      <c r="AE54" s="816">
        <f t="shared" si="17"/>
        <v>71.5</v>
      </c>
      <c r="AF54" s="816">
        <f t="shared" si="17"/>
        <v>71.5</v>
      </c>
      <c r="AG54" s="816">
        <f t="shared" si="17"/>
        <v>71.5</v>
      </c>
      <c r="AH54" s="816">
        <f t="shared" si="17"/>
        <v>71.5</v>
      </c>
      <c r="AI54" s="816">
        <f t="shared" si="17"/>
        <v>71.5</v>
      </c>
      <c r="AJ54" s="816">
        <f t="shared" si="17"/>
        <v>71.5</v>
      </c>
      <c r="AK54" s="816">
        <f t="shared" si="17"/>
        <v>71.5</v>
      </c>
      <c r="AL54" s="816">
        <f t="shared" si="17"/>
        <v>71.5</v>
      </c>
      <c r="AM54" s="816">
        <f t="shared" si="17"/>
        <v>71.5</v>
      </c>
      <c r="AN54" s="816">
        <f t="shared" si="17"/>
        <v>71.5</v>
      </c>
      <c r="AO54" s="816">
        <f t="shared" si="17"/>
        <v>71.5</v>
      </c>
      <c r="AP54" s="816">
        <f t="shared" si="17"/>
        <v>71.5</v>
      </c>
      <c r="AQ54" s="816">
        <f t="shared" si="17"/>
        <v>71.5</v>
      </c>
      <c r="AR54" s="816">
        <f t="shared" si="17"/>
        <v>71.5</v>
      </c>
      <c r="AS54" s="816">
        <f t="shared" si="17"/>
        <v>71.5</v>
      </c>
      <c r="AT54" s="816">
        <f t="shared" si="17"/>
        <v>71.5</v>
      </c>
      <c r="AU54" s="816">
        <f t="shared" si="17"/>
        <v>71.5</v>
      </c>
      <c r="AV54" s="816">
        <f t="shared" si="17"/>
        <v>71.5</v>
      </c>
      <c r="AW54" s="816">
        <f t="shared" si="17"/>
        <v>71.5</v>
      </c>
      <c r="AX54" s="816">
        <f t="shared" si="17"/>
        <v>71.5</v>
      </c>
      <c r="AY54" s="816">
        <f t="shared" si="17"/>
        <v>71.5</v>
      </c>
      <c r="AZ54" s="816">
        <f t="shared" si="17"/>
        <v>71.5</v>
      </c>
      <c r="BA54" s="816">
        <f t="shared" si="17"/>
        <v>71.5</v>
      </c>
      <c r="BB54" s="816">
        <f t="shared" si="17"/>
        <v>71.5</v>
      </c>
      <c r="BC54" s="816">
        <f t="shared" si="17"/>
        <v>71.5</v>
      </c>
      <c r="BD54" s="816">
        <f t="shared" si="17"/>
        <v>71.5</v>
      </c>
      <c r="BE54" s="816">
        <f t="shared" si="17"/>
        <v>71.5</v>
      </c>
      <c r="BF54" s="816">
        <f t="shared" si="17"/>
        <v>71.5</v>
      </c>
      <c r="BG54" s="816">
        <f t="shared" si="17"/>
        <v>71.5</v>
      </c>
      <c r="BH54" s="816">
        <f t="shared" si="17"/>
        <v>71.5</v>
      </c>
      <c r="BI54" s="816">
        <f t="shared" si="17"/>
        <v>71.5</v>
      </c>
      <c r="BJ54" s="816">
        <f t="shared" si="17"/>
        <v>71.5</v>
      </c>
      <c r="BK54" s="816">
        <f t="shared" si="17"/>
        <v>71.5</v>
      </c>
      <c r="BL54" s="816">
        <f t="shared" si="17"/>
        <v>71.5</v>
      </c>
      <c r="BM54" s="816">
        <f t="shared" si="17"/>
        <v>71.5</v>
      </c>
      <c r="BN54" s="816">
        <f t="shared" si="17"/>
        <v>71.5</v>
      </c>
      <c r="BO54" s="816">
        <f t="shared" si="17"/>
        <v>71.5</v>
      </c>
      <c r="BP54" s="816">
        <f t="shared" si="17"/>
        <v>71.5</v>
      </c>
      <c r="BQ54" s="817">
        <f t="shared" si="17"/>
        <v>71.5</v>
      </c>
      <c r="BS54" s="655"/>
    </row>
    <row r="55" spans="1:71" s="821" customFormat="1">
      <c r="A55" s="655"/>
      <c r="B55" s="1388"/>
      <c r="C55" s="1391" t="s">
        <v>234</v>
      </c>
      <c r="D55" s="1392"/>
      <c r="E55" s="819">
        <f>E54/E53</f>
        <v>0.4838709677419355</v>
      </c>
      <c r="F55" s="819">
        <f t="shared" ref="F55:BQ55" si="18">F54/F53</f>
        <v>0.4838709677419355</v>
      </c>
      <c r="G55" s="819">
        <f t="shared" si="18"/>
        <v>0.4838709677419355</v>
      </c>
      <c r="H55" s="819">
        <f t="shared" si="18"/>
        <v>0.4838709677419355</v>
      </c>
      <c r="I55" s="819">
        <f t="shared" si="18"/>
        <v>0.4838709677419355</v>
      </c>
      <c r="J55" s="819">
        <f t="shared" si="18"/>
        <v>0.4838709677419355</v>
      </c>
      <c r="K55" s="819">
        <f>K54/K53</f>
        <v>0.46052631578947373</v>
      </c>
      <c r="L55" s="819">
        <f t="shared" si="18"/>
        <v>0.48543689320388345</v>
      </c>
      <c r="M55" s="819">
        <f t="shared" si="18"/>
        <v>0.5</v>
      </c>
      <c r="N55" s="819">
        <f t="shared" si="18"/>
        <v>0.5</v>
      </c>
      <c r="O55" s="819">
        <f t="shared" si="18"/>
        <v>0.5</v>
      </c>
      <c r="P55" s="819">
        <f t="shared" si="18"/>
        <v>0.5</v>
      </c>
      <c r="Q55" s="819">
        <f t="shared" si="18"/>
        <v>0.5</v>
      </c>
      <c r="R55" s="819">
        <f t="shared" si="18"/>
        <v>0.5</v>
      </c>
      <c r="S55" s="819">
        <f t="shared" si="18"/>
        <v>0.5</v>
      </c>
      <c r="T55" s="819">
        <f t="shared" si="18"/>
        <v>0.5</v>
      </c>
      <c r="U55" s="819">
        <f t="shared" si="18"/>
        <v>0.5</v>
      </c>
      <c r="V55" s="819">
        <f t="shared" si="18"/>
        <v>0.5</v>
      </c>
      <c r="W55" s="819">
        <f t="shared" si="18"/>
        <v>0.5</v>
      </c>
      <c r="X55" s="819">
        <f t="shared" si="18"/>
        <v>0.5</v>
      </c>
      <c r="Y55" s="819">
        <f t="shared" si="18"/>
        <v>0.5</v>
      </c>
      <c r="Z55" s="819">
        <f t="shared" si="18"/>
        <v>0.5</v>
      </c>
      <c r="AA55" s="819">
        <f t="shared" si="18"/>
        <v>0.5</v>
      </c>
      <c r="AB55" s="819">
        <f t="shared" si="18"/>
        <v>0.5</v>
      </c>
      <c r="AC55" s="819">
        <f t="shared" si="18"/>
        <v>0.5</v>
      </c>
      <c r="AD55" s="819">
        <f t="shared" si="18"/>
        <v>0.5</v>
      </c>
      <c r="AE55" s="819">
        <f t="shared" si="18"/>
        <v>0.5</v>
      </c>
      <c r="AF55" s="819">
        <f t="shared" si="18"/>
        <v>0.5</v>
      </c>
      <c r="AG55" s="819">
        <f t="shared" si="18"/>
        <v>0.5</v>
      </c>
      <c r="AH55" s="819">
        <f t="shared" si="18"/>
        <v>0.5</v>
      </c>
      <c r="AI55" s="819">
        <f t="shared" si="18"/>
        <v>0.5</v>
      </c>
      <c r="AJ55" s="819">
        <f t="shared" si="18"/>
        <v>0.5</v>
      </c>
      <c r="AK55" s="819">
        <f t="shared" si="18"/>
        <v>0.5</v>
      </c>
      <c r="AL55" s="819">
        <f t="shared" si="18"/>
        <v>0.5</v>
      </c>
      <c r="AM55" s="819">
        <f t="shared" si="18"/>
        <v>0.5</v>
      </c>
      <c r="AN55" s="819">
        <f t="shared" si="18"/>
        <v>0.5</v>
      </c>
      <c r="AO55" s="819">
        <f t="shared" si="18"/>
        <v>0.5</v>
      </c>
      <c r="AP55" s="819">
        <f t="shared" si="18"/>
        <v>0.5</v>
      </c>
      <c r="AQ55" s="819">
        <f t="shared" si="18"/>
        <v>0.5</v>
      </c>
      <c r="AR55" s="819">
        <f t="shared" si="18"/>
        <v>0.5</v>
      </c>
      <c r="AS55" s="819">
        <f t="shared" si="18"/>
        <v>0.5</v>
      </c>
      <c r="AT55" s="819">
        <f t="shared" si="18"/>
        <v>0.5</v>
      </c>
      <c r="AU55" s="819">
        <f t="shared" si="18"/>
        <v>0.5</v>
      </c>
      <c r="AV55" s="819">
        <f t="shared" si="18"/>
        <v>0.5</v>
      </c>
      <c r="AW55" s="819">
        <f t="shared" si="18"/>
        <v>0.5</v>
      </c>
      <c r="AX55" s="819">
        <f t="shared" si="18"/>
        <v>0.5</v>
      </c>
      <c r="AY55" s="819">
        <f t="shared" si="18"/>
        <v>0.5</v>
      </c>
      <c r="AZ55" s="819">
        <f t="shared" si="18"/>
        <v>0.5</v>
      </c>
      <c r="BA55" s="819">
        <f t="shared" si="18"/>
        <v>0.5</v>
      </c>
      <c r="BB55" s="819">
        <f t="shared" si="18"/>
        <v>0.5</v>
      </c>
      <c r="BC55" s="819">
        <f t="shared" si="18"/>
        <v>0.5</v>
      </c>
      <c r="BD55" s="819">
        <f t="shared" si="18"/>
        <v>0.5</v>
      </c>
      <c r="BE55" s="819">
        <f t="shared" si="18"/>
        <v>0.5</v>
      </c>
      <c r="BF55" s="819">
        <f t="shared" si="18"/>
        <v>0.5</v>
      </c>
      <c r="BG55" s="819">
        <f t="shared" si="18"/>
        <v>0.5</v>
      </c>
      <c r="BH55" s="819">
        <f t="shared" si="18"/>
        <v>0.5</v>
      </c>
      <c r="BI55" s="819">
        <f t="shared" si="18"/>
        <v>0.5</v>
      </c>
      <c r="BJ55" s="819">
        <f t="shared" si="18"/>
        <v>0.5</v>
      </c>
      <c r="BK55" s="819">
        <f t="shared" si="18"/>
        <v>0.5</v>
      </c>
      <c r="BL55" s="819">
        <f t="shared" si="18"/>
        <v>0.5</v>
      </c>
      <c r="BM55" s="819">
        <f t="shared" si="18"/>
        <v>0.5</v>
      </c>
      <c r="BN55" s="819">
        <f t="shared" si="18"/>
        <v>0.5</v>
      </c>
      <c r="BO55" s="819">
        <f t="shared" si="18"/>
        <v>0.5</v>
      </c>
      <c r="BP55" s="819">
        <f t="shared" si="18"/>
        <v>0.5</v>
      </c>
      <c r="BQ55" s="820">
        <f t="shared" si="18"/>
        <v>0.5</v>
      </c>
      <c r="BS55" s="655"/>
    </row>
    <row r="56" spans="1:71" s="818" customFormat="1">
      <c r="A56" s="655"/>
      <c r="B56" s="1388"/>
      <c r="C56" s="1391" t="s">
        <v>232</v>
      </c>
      <c r="D56" s="1392"/>
      <c r="E56" s="816">
        <f>E49+E51</f>
        <v>16</v>
      </c>
      <c r="F56" s="816">
        <f t="shared" ref="F56:BQ56" si="19">F49+F51</f>
        <v>16</v>
      </c>
      <c r="G56" s="816">
        <f t="shared" si="19"/>
        <v>16</v>
      </c>
      <c r="H56" s="816">
        <f t="shared" si="19"/>
        <v>16</v>
      </c>
      <c r="I56" s="816">
        <f t="shared" si="19"/>
        <v>16</v>
      </c>
      <c r="J56" s="816">
        <f t="shared" si="19"/>
        <v>16</v>
      </c>
      <c r="K56" s="816">
        <f t="shared" si="19"/>
        <v>32.799999999999997</v>
      </c>
      <c r="L56" s="816">
        <f t="shared" si="19"/>
        <v>42.400000000000006</v>
      </c>
      <c r="M56" s="816">
        <f t="shared" si="19"/>
        <v>52</v>
      </c>
      <c r="N56" s="816">
        <f t="shared" si="19"/>
        <v>59.5</v>
      </c>
      <c r="O56" s="816">
        <f t="shared" si="19"/>
        <v>65.5</v>
      </c>
      <c r="P56" s="816">
        <f t="shared" si="19"/>
        <v>71.5</v>
      </c>
      <c r="Q56" s="816">
        <f t="shared" si="19"/>
        <v>71.5</v>
      </c>
      <c r="R56" s="816">
        <f t="shared" si="19"/>
        <v>71.5</v>
      </c>
      <c r="S56" s="816">
        <f t="shared" si="19"/>
        <v>71.5</v>
      </c>
      <c r="T56" s="816">
        <f t="shared" si="19"/>
        <v>71.5</v>
      </c>
      <c r="U56" s="816">
        <f t="shared" si="19"/>
        <v>71.5</v>
      </c>
      <c r="V56" s="816">
        <f t="shared" si="19"/>
        <v>71.5</v>
      </c>
      <c r="W56" s="816">
        <f t="shared" si="19"/>
        <v>71.5</v>
      </c>
      <c r="X56" s="816">
        <f t="shared" si="19"/>
        <v>71.5</v>
      </c>
      <c r="Y56" s="816">
        <f t="shared" si="19"/>
        <v>71.5</v>
      </c>
      <c r="Z56" s="816">
        <f t="shared" si="19"/>
        <v>71.5</v>
      </c>
      <c r="AA56" s="816">
        <f t="shared" si="19"/>
        <v>71.5</v>
      </c>
      <c r="AB56" s="816">
        <f t="shared" si="19"/>
        <v>71.5</v>
      </c>
      <c r="AC56" s="816">
        <f t="shared" si="19"/>
        <v>71.5</v>
      </c>
      <c r="AD56" s="816">
        <f t="shared" si="19"/>
        <v>71.5</v>
      </c>
      <c r="AE56" s="816">
        <f t="shared" si="19"/>
        <v>71.5</v>
      </c>
      <c r="AF56" s="816">
        <f t="shared" si="19"/>
        <v>71.5</v>
      </c>
      <c r="AG56" s="816">
        <f t="shared" si="19"/>
        <v>71.5</v>
      </c>
      <c r="AH56" s="816">
        <f t="shared" si="19"/>
        <v>71.5</v>
      </c>
      <c r="AI56" s="816">
        <f t="shared" si="19"/>
        <v>71.5</v>
      </c>
      <c r="AJ56" s="816">
        <f t="shared" si="19"/>
        <v>71.5</v>
      </c>
      <c r="AK56" s="816">
        <f t="shared" si="19"/>
        <v>71.5</v>
      </c>
      <c r="AL56" s="816">
        <f t="shared" si="19"/>
        <v>71.5</v>
      </c>
      <c r="AM56" s="816">
        <f t="shared" si="19"/>
        <v>71.5</v>
      </c>
      <c r="AN56" s="816">
        <f t="shared" si="19"/>
        <v>71.5</v>
      </c>
      <c r="AO56" s="816">
        <f t="shared" si="19"/>
        <v>71.5</v>
      </c>
      <c r="AP56" s="816">
        <f t="shared" si="19"/>
        <v>71.5</v>
      </c>
      <c r="AQ56" s="816">
        <f t="shared" si="19"/>
        <v>71.5</v>
      </c>
      <c r="AR56" s="816">
        <f t="shared" si="19"/>
        <v>71.5</v>
      </c>
      <c r="AS56" s="816">
        <f t="shared" si="19"/>
        <v>71.5</v>
      </c>
      <c r="AT56" s="816">
        <f t="shared" si="19"/>
        <v>71.5</v>
      </c>
      <c r="AU56" s="816">
        <f t="shared" si="19"/>
        <v>71.5</v>
      </c>
      <c r="AV56" s="816">
        <f t="shared" si="19"/>
        <v>71.5</v>
      </c>
      <c r="AW56" s="816">
        <f t="shared" si="19"/>
        <v>71.5</v>
      </c>
      <c r="AX56" s="816">
        <f t="shared" si="19"/>
        <v>71.5</v>
      </c>
      <c r="AY56" s="816">
        <f t="shared" si="19"/>
        <v>71.5</v>
      </c>
      <c r="AZ56" s="816">
        <f t="shared" si="19"/>
        <v>71.5</v>
      </c>
      <c r="BA56" s="816">
        <f t="shared" si="19"/>
        <v>71.5</v>
      </c>
      <c r="BB56" s="816">
        <f t="shared" si="19"/>
        <v>71.5</v>
      </c>
      <c r="BC56" s="816">
        <f t="shared" si="19"/>
        <v>71.5</v>
      </c>
      <c r="BD56" s="816">
        <f t="shared" si="19"/>
        <v>71.5</v>
      </c>
      <c r="BE56" s="816">
        <f t="shared" si="19"/>
        <v>71.5</v>
      </c>
      <c r="BF56" s="816">
        <f t="shared" si="19"/>
        <v>71.5</v>
      </c>
      <c r="BG56" s="816">
        <f t="shared" si="19"/>
        <v>71.5</v>
      </c>
      <c r="BH56" s="816">
        <f t="shared" si="19"/>
        <v>71.5</v>
      </c>
      <c r="BI56" s="816">
        <f t="shared" si="19"/>
        <v>71.5</v>
      </c>
      <c r="BJ56" s="816">
        <f t="shared" si="19"/>
        <v>71.5</v>
      </c>
      <c r="BK56" s="816">
        <f t="shared" si="19"/>
        <v>71.5</v>
      </c>
      <c r="BL56" s="816">
        <f t="shared" si="19"/>
        <v>71.5</v>
      </c>
      <c r="BM56" s="816">
        <f t="shared" si="19"/>
        <v>71.5</v>
      </c>
      <c r="BN56" s="816">
        <f t="shared" si="19"/>
        <v>71.5</v>
      </c>
      <c r="BO56" s="816">
        <f t="shared" si="19"/>
        <v>71.5</v>
      </c>
      <c r="BP56" s="816">
        <f t="shared" si="19"/>
        <v>71.5</v>
      </c>
      <c r="BQ56" s="817">
        <f t="shared" si="19"/>
        <v>71.5</v>
      </c>
      <c r="BS56" s="655"/>
    </row>
    <row r="57" spans="1:71" s="821" customFormat="1">
      <c r="A57" s="655"/>
      <c r="B57" s="1388"/>
      <c r="C57" s="1391" t="s">
        <v>235</v>
      </c>
      <c r="D57" s="1392"/>
      <c r="E57" s="819">
        <f>E56/E53</f>
        <v>0.5161290322580645</v>
      </c>
      <c r="F57" s="819">
        <f t="shared" ref="F57:BQ57" si="20">F56/F53</f>
        <v>0.5161290322580645</v>
      </c>
      <c r="G57" s="819">
        <f t="shared" si="20"/>
        <v>0.5161290322580645</v>
      </c>
      <c r="H57" s="819">
        <f t="shared" si="20"/>
        <v>0.5161290322580645</v>
      </c>
      <c r="I57" s="819">
        <f t="shared" si="20"/>
        <v>0.5161290322580645</v>
      </c>
      <c r="J57" s="819">
        <f t="shared" si="20"/>
        <v>0.5161290322580645</v>
      </c>
      <c r="K57" s="819">
        <f t="shared" si="20"/>
        <v>0.53947368421052633</v>
      </c>
      <c r="L57" s="819">
        <f t="shared" si="20"/>
        <v>0.5145631067961165</v>
      </c>
      <c r="M57" s="819">
        <f t="shared" si="20"/>
        <v>0.5</v>
      </c>
      <c r="N57" s="819">
        <f t="shared" si="20"/>
        <v>0.5</v>
      </c>
      <c r="O57" s="819">
        <f t="shared" si="20"/>
        <v>0.5</v>
      </c>
      <c r="P57" s="819">
        <f t="shared" si="20"/>
        <v>0.5</v>
      </c>
      <c r="Q57" s="819">
        <f t="shared" si="20"/>
        <v>0.5</v>
      </c>
      <c r="R57" s="819">
        <f t="shared" si="20"/>
        <v>0.5</v>
      </c>
      <c r="S57" s="819">
        <f t="shared" si="20"/>
        <v>0.5</v>
      </c>
      <c r="T57" s="819">
        <f t="shared" si="20"/>
        <v>0.5</v>
      </c>
      <c r="U57" s="819">
        <f t="shared" si="20"/>
        <v>0.5</v>
      </c>
      <c r="V57" s="819">
        <f t="shared" si="20"/>
        <v>0.5</v>
      </c>
      <c r="W57" s="819">
        <f t="shared" si="20"/>
        <v>0.5</v>
      </c>
      <c r="X57" s="819">
        <f t="shared" si="20"/>
        <v>0.5</v>
      </c>
      <c r="Y57" s="819">
        <f t="shared" si="20"/>
        <v>0.5</v>
      </c>
      <c r="Z57" s="819">
        <f t="shared" si="20"/>
        <v>0.5</v>
      </c>
      <c r="AA57" s="819">
        <f t="shared" si="20"/>
        <v>0.5</v>
      </c>
      <c r="AB57" s="819">
        <f t="shared" si="20"/>
        <v>0.5</v>
      </c>
      <c r="AC57" s="819">
        <f t="shared" si="20"/>
        <v>0.5</v>
      </c>
      <c r="AD57" s="819">
        <f t="shared" si="20"/>
        <v>0.5</v>
      </c>
      <c r="AE57" s="819">
        <f t="shared" si="20"/>
        <v>0.5</v>
      </c>
      <c r="AF57" s="819">
        <f t="shared" si="20"/>
        <v>0.5</v>
      </c>
      <c r="AG57" s="819">
        <f t="shared" si="20"/>
        <v>0.5</v>
      </c>
      <c r="AH57" s="819">
        <f t="shared" si="20"/>
        <v>0.5</v>
      </c>
      <c r="AI57" s="819">
        <f t="shared" si="20"/>
        <v>0.5</v>
      </c>
      <c r="AJ57" s="819">
        <f t="shared" si="20"/>
        <v>0.5</v>
      </c>
      <c r="AK57" s="819">
        <f t="shared" si="20"/>
        <v>0.5</v>
      </c>
      <c r="AL57" s="819">
        <f t="shared" si="20"/>
        <v>0.5</v>
      </c>
      <c r="AM57" s="819">
        <f t="shared" si="20"/>
        <v>0.5</v>
      </c>
      <c r="AN57" s="819">
        <f t="shared" si="20"/>
        <v>0.5</v>
      </c>
      <c r="AO57" s="819">
        <f t="shared" si="20"/>
        <v>0.5</v>
      </c>
      <c r="AP57" s="819">
        <f t="shared" si="20"/>
        <v>0.5</v>
      </c>
      <c r="AQ57" s="819">
        <f t="shared" si="20"/>
        <v>0.5</v>
      </c>
      <c r="AR57" s="819">
        <f t="shared" si="20"/>
        <v>0.5</v>
      </c>
      <c r="AS57" s="819">
        <f t="shared" si="20"/>
        <v>0.5</v>
      </c>
      <c r="AT57" s="819">
        <f t="shared" si="20"/>
        <v>0.5</v>
      </c>
      <c r="AU57" s="819">
        <f t="shared" si="20"/>
        <v>0.5</v>
      </c>
      <c r="AV57" s="819">
        <f t="shared" si="20"/>
        <v>0.5</v>
      </c>
      <c r="AW57" s="819">
        <f t="shared" si="20"/>
        <v>0.5</v>
      </c>
      <c r="AX57" s="819">
        <f t="shared" si="20"/>
        <v>0.5</v>
      </c>
      <c r="AY57" s="819">
        <f t="shared" si="20"/>
        <v>0.5</v>
      </c>
      <c r="AZ57" s="819">
        <f t="shared" si="20"/>
        <v>0.5</v>
      </c>
      <c r="BA57" s="819">
        <f t="shared" si="20"/>
        <v>0.5</v>
      </c>
      <c r="BB57" s="819">
        <f t="shared" si="20"/>
        <v>0.5</v>
      </c>
      <c r="BC57" s="819">
        <f t="shared" si="20"/>
        <v>0.5</v>
      </c>
      <c r="BD57" s="819">
        <f t="shared" si="20"/>
        <v>0.5</v>
      </c>
      <c r="BE57" s="819">
        <f t="shared" si="20"/>
        <v>0.5</v>
      </c>
      <c r="BF57" s="819">
        <f t="shared" si="20"/>
        <v>0.5</v>
      </c>
      <c r="BG57" s="819">
        <f t="shared" si="20"/>
        <v>0.5</v>
      </c>
      <c r="BH57" s="819">
        <f t="shared" si="20"/>
        <v>0.5</v>
      </c>
      <c r="BI57" s="819">
        <f t="shared" si="20"/>
        <v>0.5</v>
      </c>
      <c r="BJ57" s="819">
        <f t="shared" si="20"/>
        <v>0.5</v>
      </c>
      <c r="BK57" s="819">
        <f t="shared" si="20"/>
        <v>0.5</v>
      </c>
      <c r="BL57" s="819">
        <f t="shared" si="20"/>
        <v>0.5</v>
      </c>
      <c r="BM57" s="819">
        <f t="shared" si="20"/>
        <v>0.5</v>
      </c>
      <c r="BN57" s="819">
        <f t="shared" si="20"/>
        <v>0.5</v>
      </c>
      <c r="BO57" s="819">
        <f t="shared" si="20"/>
        <v>0.5</v>
      </c>
      <c r="BP57" s="819">
        <f t="shared" si="20"/>
        <v>0.5</v>
      </c>
      <c r="BQ57" s="820">
        <f t="shared" si="20"/>
        <v>0.5</v>
      </c>
      <c r="BS57" s="655"/>
    </row>
    <row r="58" spans="1:71" s="821" customFormat="1">
      <c r="A58" s="655"/>
      <c r="B58" s="1388"/>
      <c r="C58" s="822" t="s">
        <v>566</v>
      </c>
      <c r="D58" s="823"/>
      <c r="E58" s="824">
        <f>(E48+E49)/E53</f>
        <v>0.41935483870967744</v>
      </c>
      <c r="F58" s="824">
        <f t="shared" ref="F58:BQ58" si="21">(F48+F49)/F53</f>
        <v>0.41935483870967744</v>
      </c>
      <c r="G58" s="824">
        <f t="shared" si="21"/>
        <v>0.41935483870967744</v>
      </c>
      <c r="H58" s="824">
        <f t="shared" si="21"/>
        <v>0.41935483870967744</v>
      </c>
      <c r="I58" s="824">
        <f t="shared" si="21"/>
        <v>0.41935483870967744</v>
      </c>
      <c r="J58" s="824">
        <f t="shared" si="21"/>
        <v>0.41935483870967744</v>
      </c>
      <c r="K58" s="824">
        <f t="shared" si="21"/>
        <v>0.65789473684210531</v>
      </c>
      <c r="L58" s="824">
        <f t="shared" si="21"/>
        <v>0.48543689320388345</v>
      </c>
      <c r="M58" s="824">
        <f t="shared" si="21"/>
        <v>0.38461538461538464</v>
      </c>
      <c r="N58" s="824">
        <f t="shared" si="21"/>
        <v>0.46218487394957986</v>
      </c>
      <c r="O58" s="824">
        <f t="shared" si="21"/>
        <v>0.41984732824427479</v>
      </c>
      <c r="P58" s="824">
        <f t="shared" si="21"/>
        <v>0.38461538461538464</v>
      </c>
      <c r="Q58" s="824">
        <f t="shared" si="21"/>
        <v>0.38461538461538464</v>
      </c>
      <c r="R58" s="824">
        <f t="shared" si="21"/>
        <v>0.38461538461538464</v>
      </c>
      <c r="S58" s="824">
        <f t="shared" si="21"/>
        <v>0.38461538461538464</v>
      </c>
      <c r="T58" s="824">
        <f t="shared" si="21"/>
        <v>0.38461538461538464</v>
      </c>
      <c r="U58" s="824">
        <f t="shared" si="21"/>
        <v>0.38461538461538464</v>
      </c>
      <c r="V58" s="824">
        <f t="shared" si="21"/>
        <v>0.38461538461538464</v>
      </c>
      <c r="W58" s="824">
        <f t="shared" si="21"/>
        <v>0.38461538461538464</v>
      </c>
      <c r="X58" s="824">
        <f t="shared" si="21"/>
        <v>0.38461538461538464</v>
      </c>
      <c r="Y58" s="824">
        <f t="shared" si="21"/>
        <v>0.38461538461538464</v>
      </c>
      <c r="Z58" s="824">
        <f t="shared" si="21"/>
        <v>0.38461538461538464</v>
      </c>
      <c r="AA58" s="824">
        <f t="shared" si="21"/>
        <v>0.38461538461538464</v>
      </c>
      <c r="AB58" s="824">
        <f t="shared" si="21"/>
        <v>0.38461538461538464</v>
      </c>
      <c r="AC58" s="824">
        <f t="shared" si="21"/>
        <v>0.38461538461538464</v>
      </c>
      <c r="AD58" s="824">
        <f t="shared" si="21"/>
        <v>0.38461538461538464</v>
      </c>
      <c r="AE58" s="824">
        <f t="shared" si="21"/>
        <v>0.38461538461538464</v>
      </c>
      <c r="AF58" s="824">
        <f t="shared" si="21"/>
        <v>0.38461538461538464</v>
      </c>
      <c r="AG58" s="824">
        <f t="shared" si="21"/>
        <v>0.38461538461538464</v>
      </c>
      <c r="AH58" s="824">
        <f t="shared" si="21"/>
        <v>0.38461538461538464</v>
      </c>
      <c r="AI58" s="824">
        <f t="shared" si="21"/>
        <v>0.38461538461538464</v>
      </c>
      <c r="AJ58" s="824">
        <f t="shared" si="21"/>
        <v>0.38461538461538464</v>
      </c>
      <c r="AK58" s="824">
        <f t="shared" si="21"/>
        <v>0.38461538461538464</v>
      </c>
      <c r="AL58" s="824">
        <f t="shared" si="21"/>
        <v>0.38461538461538464</v>
      </c>
      <c r="AM58" s="824">
        <f t="shared" si="21"/>
        <v>0.38461538461538464</v>
      </c>
      <c r="AN58" s="824">
        <f t="shared" si="21"/>
        <v>0.38461538461538464</v>
      </c>
      <c r="AO58" s="824">
        <f t="shared" si="21"/>
        <v>0.38461538461538464</v>
      </c>
      <c r="AP58" s="824">
        <f t="shared" si="21"/>
        <v>0.38461538461538464</v>
      </c>
      <c r="AQ58" s="824">
        <f t="shared" si="21"/>
        <v>0.38461538461538464</v>
      </c>
      <c r="AR58" s="824">
        <f t="shared" si="21"/>
        <v>0.38461538461538464</v>
      </c>
      <c r="AS58" s="824">
        <f t="shared" si="21"/>
        <v>0.38461538461538464</v>
      </c>
      <c r="AT58" s="824">
        <f t="shared" si="21"/>
        <v>0.38461538461538464</v>
      </c>
      <c r="AU58" s="824">
        <f t="shared" si="21"/>
        <v>0.38461538461538464</v>
      </c>
      <c r="AV58" s="824">
        <f t="shared" si="21"/>
        <v>0.38461538461538464</v>
      </c>
      <c r="AW58" s="824">
        <f t="shared" si="21"/>
        <v>0.38461538461538464</v>
      </c>
      <c r="AX58" s="824">
        <f t="shared" si="21"/>
        <v>0.38461538461538464</v>
      </c>
      <c r="AY58" s="824">
        <f t="shared" si="21"/>
        <v>0.38461538461538464</v>
      </c>
      <c r="AZ58" s="824">
        <f t="shared" si="21"/>
        <v>0.38461538461538464</v>
      </c>
      <c r="BA58" s="824">
        <f t="shared" si="21"/>
        <v>0.38461538461538464</v>
      </c>
      <c r="BB58" s="824">
        <f t="shared" si="21"/>
        <v>0.38461538461538464</v>
      </c>
      <c r="BC58" s="824">
        <f t="shared" si="21"/>
        <v>0.38461538461538464</v>
      </c>
      <c r="BD58" s="824">
        <f t="shared" si="21"/>
        <v>0.38461538461538464</v>
      </c>
      <c r="BE58" s="824">
        <f t="shared" si="21"/>
        <v>0.38461538461538464</v>
      </c>
      <c r="BF58" s="824">
        <f t="shared" si="21"/>
        <v>0.38461538461538464</v>
      </c>
      <c r="BG58" s="824">
        <f t="shared" si="21"/>
        <v>0.38461538461538464</v>
      </c>
      <c r="BH58" s="824">
        <f t="shared" si="21"/>
        <v>0.38461538461538464</v>
      </c>
      <c r="BI58" s="824">
        <f t="shared" si="21"/>
        <v>0.38461538461538464</v>
      </c>
      <c r="BJ58" s="824">
        <f t="shared" si="21"/>
        <v>0.38461538461538464</v>
      </c>
      <c r="BK58" s="824">
        <f t="shared" si="21"/>
        <v>0.38461538461538464</v>
      </c>
      <c r="BL58" s="824">
        <f t="shared" si="21"/>
        <v>0.38461538461538464</v>
      </c>
      <c r="BM58" s="824">
        <f t="shared" si="21"/>
        <v>0.38461538461538464</v>
      </c>
      <c r="BN58" s="824">
        <f t="shared" si="21"/>
        <v>0.38461538461538464</v>
      </c>
      <c r="BO58" s="824">
        <f t="shared" si="21"/>
        <v>0.38461538461538464</v>
      </c>
      <c r="BP58" s="824">
        <f t="shared" si="21"/>
        <v>0.38461538461538464</v>
      </c>
      <c r="BQ58" s="825">
        <f t="shared" si="21"/>
        <v>0.38461538461538464</v>
      </c>
      <c r="BS58" s="655"/>
    </row>
    <row r="59" spans="1:71" s="818" customFormat="1">
      <c r="A59" s="655"/>
      <c r="B59" s="1388"/>
      <c r="BS59" s="655"/>
    </row>
    <row r="60" spans="1:71" s="806" customFormat="1">
      <c r="A60" s="655"/>
      <c r="B60" s="1388"/>
      <c r="BS60" s="655"/>
    </row>
    <row r="61" spans="1:71" s="806" customFormat="1">
      <c r="A61" s="655"/>
      <c r="B61" s="1388"/>
      <c r="BS61" s="655"/>
    </row>
    <row r="62" spans="1:71" s="806" customFormat="1" ht="18.75">
      <c r="A62" s="655"/>
      <c r="B62" s="1388"/>
      <c r="C62" s="1389" t="s">
        <v>162</v>
      </c>
      <c r="D62" s="1390"/>
      <c r="E62" s="803"/>
      <c r="F62" s="803"/>
      <c r="G62" s="803"/>
      <c r="H62" s="803"/>
      <c r="I62" s="803"/>
      <c r="J62" s="804" t="s">
        <v>228</v>
      </c>
      <c r="K62" s="1002">
        <f>T39</f>
        <v>20</v>
      </c>
      <c r="L62" s="803">
        <f>K62</f>
        <v>20</v>
      </c>
      <c r="M62" s="803">
        <f t="shared" ref="M62" si="22">L62</f>
        <v>20</v>
      </c>
      <c r="N62" s="1002">
        <f>U39</f>
        <v>25</v>
      </c>
      <c r="O62" s="803">
        <f t="shared" ref="O62:BQ62" si="23">N62</f>
        <v>25</v>
      </c>
      <c r="P62" s="803">
        <f t="shared" si="23"/>
        <v>25</v>
      </c>
      <c r="Q62" s="803">
        <f t="shared" si="23"/>
        <v>25</v>
      </c>
      <c r="R62" s="803">
        <f t="shared" si="23"/>
        <v>25</v>
      </c>
      <c r="S62" s="803">
        <f t="shared" si="23"/>
        <v>25</v>
      </c>
      <c r="T62" s="803">
        <f t="shared" si="23"/>
        <v>25</v>
      </c>
      <c r="U62" s="803">
        <f t="shared" si="23"/>
        <v>25</v>
      </c>
      <c r="V62" s="803">
        <f t="shared" si="23"/>
        <v>25</v>
      </c>
      <c r="W62" s="803">
        <f t="shared" si="23"/>
        <v>25</v>
      </c>
      <c r="X62" s="803">
        <f t="shared" si="23"/>
        <v>25</v>
      </c>
      <c r="Y62" s="803">
        <f t="shared" si="23"/>
        <v>25</v>
      </c>
      <c r="Z62" s="803">
        <f t="shared" si="23"/>
        <v>25</v>
      </c>
      <c r="AA62" s="803">
        <f t="shared" si="23"/>
        <v>25</v>
      </c>
      <c r="AB62" s="803">
        <f t="shared" si="23"/>
        <v>25</v>
      </c>
      <c r="AC62" s="803">
        <f t="shared" si="23"/>
        <v>25</v>
      </c>
      <c r="AD62" s="803">
        <f t="shared" si="23"/>
        <v>25</v>
      </c>
      <c r="AE62" s="803">
        <f t="shared" si="23"/>
        <v>25</v>
      </c>
      <c r="AF62" s="803">
        <f t="shared" si="23"/>
        <v>25</v>
      </c>
      <c r="AG62" s="803">
        <f t="shared" si="23"/>
        <v>25</v>
      </c>
      <c r="AH62" s="803">
        <f t="shared" si="23"/>
        <v>25</v>
      </c>
      <c r="AI62" s="803">
        <f t="shared" si="23"/>
        <v>25</v>
      </c>
      <c r="AJ62" s="803">
        <f t="shared" si="23"/>
        <v>25</v>
      </c>
      <c r="AK62" s="803">
        <f t="shared" si="23"/>
        <v>25</v>
      </c>
      <c r="AL62" s="803">
        <f t="shared" si="23"/>
        <v>25</v>
      </c>
      <c r="AM62" s="803">
        <f t="shared" si="23"/>
        <v>25</v>
      </c>
      <c r="AN62" s="803">
        <f t="shared" si="23"/>
        <v>25</v>
      </c>
      <c r="AO62" s="803">
        <f t="shared" si="23"/>
        <v>25</v>
      </c>
      <c r="AP62" s="803">
        <f t="shared" si="23"/>
        <v>25</v>
      </c>
      <c r="AQ62" s="803">
        <f t="shared" si="23"/>
        <v>25</v>
      </c>
      <c r="AR62" s="803">
        <f t="shared" si="23"/>
        <v>25</v>
      </c>
      <c r="AS62" s="803">
        <f t="shared" si="23"/>
        <v>25</v>
      </c>
      <c r="AT62" s="803">
        <f t="shared" si="23"/>
        <v>25</v>
      </c>
      <c r="AU62" s="803">
        <f t="shared" si="23"/>
        <v>25</v>
      </c>
      <c r="AV62" s="803">
        <f t="shared" si="23"/>
        <v>25</v>
      </c>
      <c r="AW62" s="803">
        <f t="shared" si="23"/>
        <v>25</v>
      </c>
      <c r="AX62" s="803">
        <f t="shared" si="23"/>
        <v>25</v>
      </c>
      <c r="AY62" s="803">
        <f t="shared" si="23"/>
        <v>25</v>
      </c>
      <c r="AZ62" s="803">
        <f t="shared" si="23"/>
        <v>25</v>
      </c>
      <c r="BA62" s="803">
        <f t="shared" si="23"/>
        <v>25</v>
      </c>
      <c r="BB62" s="803">
        <f t="shared" si="23"/>
        <v>25</v>
      </c>
      <c r="BC62" s="803">
        <f t="shared" si="23"/>
        <v>25</v>
      </c>
      <c r="BD62" s="803">
        <f t="shared" si="23"/>
        <v>25</v>
      </c>
      <c r="BE62" s="803">
        <f t="shared" si="23"/>
        <v>25</v>
      </c>
      <c r="BF62" s="803">
        <f t="shared" si="23"/>
        <v>25</v>
      </c>
      <c r="BG62" s="803">
        <f t="shared" si="23"/>
        <v>25</v>
      </c>
      <c r="BH62" s="803">
        <f t="shared" si="23"/>
        <v>25</v>
      </c>
      <c r="BI62" s="803">
        <f t="shared" si="23"/>
        <v>25</v>
      </c>
      <c r="BJ62" s="803">
        <f t="shared" si="23"/>
        <v>25</v>
      </c>
      <c r="BK62" s="803">
        <f t="shared" si="23"/>
        <v>25</v>
      </c>
      <c r="BL62" s="803">
        <f t="shared" si="23"/>
        <v>25</v>
      </c>
      <c r="BM62" s="803">
        <f t="shared" si="23"/>
        <v>25</v>
      </c>
      <c r="BN62" s="803">
        <f t="shared" si="23"/>
        <v>25</v>
      </c>
      <c r="BO62" s="803">
        <f t="shared" si="23"/>
        <v>25</v>
      </c>
      <c r="BP62" s="803">
        <f t="shared" si="23"/>
        <v>25</v>
      </c>
      <c r="BQ62" s="805">
        <f t="shared" si="23"/>
        <v>25</v>
      </c>
      <c r="BS62" s="655"/>
    </row>
    <row r="63" spans="1:71" s="806" customFormat="1">
      <c r="A63" s="655"/>
      <c r="B63" s="1388"/>
      <c r="C63" s="807" t="s">
        <v>111</v>
      </c>
      <c r="D63" s="808" t="s">
        <v>226</v>
      </c>
      <c r="E63" s="766">
        <v>5</v>
      </c>
      <c r="F63" s="767">
        <v>5</v>
      </c>
      <c r="G63" s="767">
        <v>5</v>
      </c>
      <c r="H63" s="767">
        <v>5</v>
      </c>
      <c r="I63" s="767">
        <v>5</v>
      </c>
      <c r="J63" s="768">
        <v>5</v>
      </c>
      <c r="K63" s="808">
        <f>K62*$E$38</f>
        <v>12</v>
      </c>
      <c r="L63" s="808">
        <f t="shared" ref="L63" si="24">L62*$E$37</f>
        <v>10</v>
      </c>
      <c r="M63" s="808">
        <f t="shared" ref="M63" si="25">M62*$E$37</f>
        <v>10</v>
      </c>
      <c r="N63" s="808">
        <f t="shared" ref="N63" si="26">N62*$E$37</f>
        <v>12.5</v>
      </c>
      <c r="O63" s="808">
        <f t="shared" ref="O63" si="27">O62*$E$37</f>
        <v>12.5</v>
      </c>
      <c r="P63" s="808">
        <f t="shared" ref="P63" si="28">P62*$E$37</f>
        <v>12.5</v>
      </c>
      <c r="Q63" s="808">
        <f t="shared" ref="Q63" si="29">Q62*$E$37</f>
        <v>12.5</v>
      </c>
      <c r="R63" s="808">
        <f t="shared" ref="R63" si="30">R62*$E$37</f>
        <v>12.5</v>
      </c>
      <c r="S63" s="808">
        <f t="shared" ref="S63" si="31">S62*$E$37</f>
        <v>12.5</v>
      </c>
      <c r="T63" s="808">
        <f t="shared" ref="T63" si="32">T62*$E$37</f>
        <v>12.5</v>
      </c>
      <c r="U63" s="808">
        <f t="shared" ref="U63" si="33">U62*$E$37</f>
        <v>12.5</v>
      </c>
      <c r="V63" s="808">
        <f t="shared" ref="V63" si="34">V62*$E$37</f>
        <v>12.5</v>
      </c>
      <c r="W63" s="808">
        <f t="shared" ref="W63" si="35">W62*$E$37</f>
        <v>12.5</v>
      </c>
      <c r="X63" s="808">
        <f t="shared" ref="X63" si="36">X62*$E$37</f>
        <v>12.5</v>
      </c>
      <c r="Y63" s="808">
        <f t="shared" ref="Y63" si="37">Y62*$E$37</f>
        <v>12.5</v>
      </c>
      <c r="Z63" s="808">
        <f t="shared" ref="Z63" si="38">Z62*$E$37</f>
        <v>12.5</v>
      </c>
      <c r="AA63" s="808">
        <f t="shared" ref="AA63" si="39">AA62*$E$37</f>
        <v>12.5</v>
      </c>
      <c r="AB63" s="808">
        <f t="shared" ref="AB63" si="40">AB62*$E$37</f>
        <v>12.5</v>
      </c>
      <c r="AC63" s="808">
        <f t="shared" ref="AC63" si="41">AC62*$E$37</f>
        <v>12.5</v>
      </c>
      <c r="AD63" s="808">
        <f t="shared" ref="AD63" si="42">AD62*$E$37</f>
        <v>12.5</v>
      </c>
      <c r="AE63" s="808">
        <f t="shared" ref="AE63" si="43">AE62*$E$37</f>
        <v>12.5</v>
      </c>
      <c r="AF63" s="808">
        <f t="shared" ref="AF63" si="44">AF62*$E$37</f>
        <v>12.5</v>
      </c>
      <c r="AG63" s="808">
        <f t="shared" ref="AG63" si="45">AG62*$E$37</f>
        <v>12.5</v>
      </c>
      <c r="AH63" s="808">
        <f t="shared" ref="AH63" si="46">AH62*$E$37</f>
        <v>12.5</v>
      </c>
      <c r="AI63" s="808">
        <f t="shared" ref="AI63" si="47">AI62*$E$37</f>
        <v>12.5</v>
      </c>
      <c r="AJ63" s="808">
        <f t="shared" ref="AJ63" si="48">AJ62*$E$37</f>
        <v>12.5</v>
      </c>
      <c r="AK63" s="808">
        <f t="shared" ref="AK63" si="49">AK62*$E$37</f>
        <v>12.5</v>
      </c>
      <c r="AL63" s="808">
        <f t="shared" ref="AL63" si="50">AL62*$E$37</f>
        <v>12.5</v>
      </c>
      <c r="AM63" s="808">
        <f t="shared" ref="AM63" si="51">AM62*$E$37</f>
        <v>12.5</v>
      </c>
      <c r="AN63" s="808">
        <f t="shared" ref="AN63" si="52">AN62*$E$37</f>
        <v>12.5</v>
      </c>
      <c r="AO63" s="808">
        <f t="shared" ref="AO63" si="53">AO62*$E$37</f>
        <v>12.5</v>
      </c>
      <c r="AP63" s="808">
        <f t="shared" ref="AP63" si="54">AP62*$E$37</f>
        <v>12.5</v>
      </c>
      <c r="AQ63" s="808">
        <f t="shared" ref="AQ63" si="55">AQ62*$E$37</f>
        <v>12.5</v>
      </c>
      <c r="AR63" s="808">
        <f t="shared" ref="AR63" si="56">AR62*$E$37</f>
        <v>12.5</v>
      </c>
      <c r="AS63" s="808">
        <f t="shared" ref="AS63" si="57">AS62*$E$37</f>
        <v>12.5</v>
      </c>
      <c r="AT63" s="808">
        <f t="shared" ref="AT63" si="58">AT62*$E$37</f>
        <v>12.5</v>
      </c>
      <c r="AU63" s="808">
        <f t="shared" ref="AU63" si="59">AU62*$E$37</f>
        <v>12.5</v>
      </c>
      <c r="AV63" s="808">
        <f t="shared" ref="AV63" si="60">AV62*$E$37</f>
        <v>12.5</v>
      </c>
      <c r="AW63" s="808">
        <f t="shared" ref="AW63" si="61">AW62*$E$37</f>
        <v>12.5</v>
      </c>
      <c r="AX63" s="808">
        <f t="shared" ref="AX63" si="62">AX62*$E$37</f>
        <v>12.5</v>
      </c>
      <c r="AY63" s="808">
        <f t="shared" ref="AY63" si="63">AY62*$E$37</f>
        <v>12.5</v>
      </c>
      <c r="AZ63" s="808">
        <f t="shared" ref="AZ63" si="64">AZ62*$E$37</f>
        <v>12.5</v>
      </c>
      <c r="BA63" s="808">
        <f t="shared" ref="BA63" si="65">BA62*$E$37</f>
        <v>12.5</v>
      </c>
      <c r="BB63" s="808">
        <f t="shared" ref="BB63" si="66">BB62*$E$37</f>
        <v>12.5</v>
      </c>
      <c r="BC63" s="808">
        <f t="shared" ref="BC63" si="67">BC62*$E$37</f>
        <v>12.5</v>
      </c>
      <c r="BD63" s="808">
        <f t="shared" ref="BD63" si="68">BD62*$E$37</f>
        <v>12.5</v>
      </c>
      <c r="BE63" s="808">
        <f t="shared" ref="BE63" si="69">BE62*$E$37</f>
        <v>12.5</v>
      </c>
      <c r="BF63" s="808">
        <f t="shared" ref="BF63" si="70">BF62*$E$37</f>
        <v>12.5</v>
      </c>
      <c r="BG63" s="808">
        <f t="shared" ref="BG63" si="71">BG62*$E$37</f>
        <v>12.5</v>
      </c>
      <c r="BH63" s="808">
        <f t="shared" ref="BH63" si="72">BH62*$E$37</f>
        <v>12.5</v>
      </c>
      <c r="BI63" s="808">
        <f t="shared" ref="BI63" si="73">BI62*$E$37</f>
        <v>12.5</v>
      </c>
      <c r="BJ63" s="808">
        <f t="shared" ref="BJ63" si="74">BJ62*$E$37</f>
        <v>12.5</v>
      </c>
      <c r="BK63" s="808">
        <f t="shared" ref="BK63" si="75">BK62*$E$37</f>
        <v>12.5</v>
      </c>
      <c r="BL63" s="808">
        <f t="shared" ref="BL63" si="76">BL62*$E$37</f>
        <v>12.5</v>
      </c>
      <c r="BM63" s="808">
        <f t="shared" ref="BM63" si="77">BM62*$E$37</f>
        <v>12.5</v>
      </c>
      <c r="BN63" s="808">
        <f t="shared" ref="BN63" si="78">BN62*$E$37</f>
        <v>12.5</v>
      </c>
      <c r="BO63" s="808">
        <f t="shared" ref="BO63" si="79">BO62*$E$37</f>
        <v>12.5</v>
      </c>
      <c r="BP63" s="808">
        <f t="shared" ref="BP63" si="80">BP62*$E$37</f>
        <v>12.5</v>
      </c>
      <c r="BQ63" s="809">
        <f t="shared" ref="BQ63" si="81">BQ62*$E$37</f>
        <v>12.5</v>
      </c>
      <c r="BS63" s="655"/>
    </row>
    <row r="64" spans="1:71" s="806" customFormat="1">
      <c r="A64" s="655"/>
      <c r="B64" s="1388"/>
      <c r="C64" s="807" t="s">
        <v>112</v>
      </c>
      <c r="D64" s="808" t="s">
        <v>226</v>
      </c>
      <c r="E64" s="769">
        <v>8</v>
      </c>
      <c r="F64" s="770">
        <v>8</v>
      </c>
      <c r="G64" s="770">
        <v>8</v>
      </c>
      <c r="H64" s="770">
        <v>8</v>
      </c>
      <c r="I64" s="770">
        <v>8</v>
      </c>
      <c r="J64" s="771">
        <v>8</v>
      </c>
      <c r="K64" s="808">
        <f>K62*$F$38</f>
        <v>8</v>
      </c>
      <c r="L64" s="808">
        <f t="shared" ref="L64:BQ64" si="82">L62*$F$37</f>
        <v>10</v>
      </c>
      <c r="M64" s="808">
        <f t="shared" si="82"/>
        <v>10</v>
      </c>
      <c r="N64" s="808">
        <f t="shared" si="82"/>
        <v>12.5</v>
      </c>
      <c r="O64" s="808">
        <f t="shared" si="82"/>
        <v>12.5</v>
      </c>
      <c r="P64" s="808">
        <f t="shared" si="82"/>
        <v>12.5</v>
      </c>
      <c r="Q64" s="808">
        <f t="shared" si="82"/>
        <v>12.5</v>
      </c>
      <c r="R64" s="808">
        <f t="shared" si="82"/>
        <v>12.5</v>
      </c>
      <c r="S64" s="808">
        <f t="shared" si="82"/>
        <v>12.5</v>
      </c>
      <c r="T64" s="808">
        <f t="shared" si="82"/>
        <v>12.5</v>
      </c>
      <c r="U64" s="808">
        <f t="shared" si="82"/>
        <v>12.5</v>
      </c>
      <c r="V64" s="808">
        <f t="shared" si="82"/>
        <v>12.5</v>
      </c>
      <c r="W64" s="808">
        <f t="shared" si="82"/>
        <v>12.5</v>
      </c>
      <c r="X64" s="808">
        <f t="shared" si="82"/>
        <v>12.5</v>
      </c>
      <c r="Y64" s="808">
        <f t="shared" si="82"/>
        <v>12.5</v>
      </c>
      <c r="Z64" s="808">
        <f t="shared" si="82"/>
        <v>12.5</v>
      </c>
      <c r="AA64" s="808">
        <f t="shared" si="82"/>
        <v>12.5</v>
      </c>
      <c r="AB64" s="808">
        <f t="shared" si="82"/>
        <v>12.5</v>
      </c>
      <c r="AC64" s="808">
        <f t="shared" si="82"/>
        <v>12.5</v>
      </c>
      <c r="AD64" s="808">
        <f t="shared" si="82"/>
        <v>12.5</v>
      </c>
      <c r="AE64" s="808">
        <f t="shared" si="82"/>
        <v>12.5</v>
      </c>
      <c r="AF64" s="808">
        <f t="shared" si="82"/>
        <v>12.5</v>
      </c>
      <c r="AG64" s="808">
        <f t="shared" si="82"/>
        <v>12.5</v>
      </c>
      <c r="AH64" s="808">
        <f t="shared" si="82"/>
        <v>12.5</v>
      </c>
      <c r="AI64" s="808">
        <f t="shared" si="82"/>
        <v>12.5</v>
      </c>
      <c r="AJ64" s="808">
        <f t="shared" si="82"/>
        <v>12.5</v>
      </c>
      <c r="AK64" s="808">
        <f t="shared" si="82"/>
        <v>12.5</v>
      </c>
      <c r="AL64" s="808">
        <f t="shared" si="82"/>
        <v>12.5</v>
      </c>
      <c r="AM64" s="808">
        <f t="shared" si="82"/>
        <v>12.5</v>
      </c>
      <c r="AN64" s="808">
        <f t="shared" si="82"/>
        <v>12.5</v>
      </c>
      <c r="AO64" s="808">
        <f t="shared" si="82"/>
        <v>12.5</v>
      </c>
      <c r="AP64" s="808">
        <f t="shared" si="82"/>
        <v>12.5</v>
      </c>
      <c r="AQ64" s="808">
        <f t="shared" si="82"/>
        <v>12.5</v>
      </c>
      <c r="AR64" s="808">
        <f t="shared" si="82"/>
        <v>12.5</v>
      </c>
      <c r="AS64" s="808">
        <f t="shared" si="82"/>
        <v>12.5</v>
      </c>
      <c r="AT64" s="808">
        <f t="shared" si="82"/>
        <v>12.5</v>
      </c>
      <c r="AU64" s="808">
        <f t="shared" si="82"/>
        <v>12.5</v>
      </c>
      <c r="AV64" s="808">
        <f t="shared" si="82"/>
        <v>12.5</v>
      </c>
      <c r="AW64" s="808">
        <f t="shared" si="82"/>
        <v>12.5</v>
      </c>
      <c r="AX64" s="808">
        <f t="shared" si="82"/>
        <v>12.5</v>
      </c>
      <c r="AY64" s="808">
        <f t="shared" si="82"/>
        <v>12.5</v>
      </c>
      <c r="AZ64" s="808">
        <f t="shared" si="82"/>
        <v>12.5</v>
      </c>
      <c r="BA64" s="808">
        <f t="shared" si="82"/>
        <v>12.5</v>
      </c>
      <c r="BB64" s="808">
        <f t="shared" si="82"/>
        <v>12.5</v>
      </c>
      <c r="BC64" s="808">
        <f t="shared" si="82"/>
        <v>12.5</v>
      </c>
      <c r="BD64" s="808">
        <f t="shared" si="82"/>
        <v>12.5</v>
      </c>
      <c r="BE64" s="808">
        <f t="shared" si="82"/>
        <v>12.5</v>
      </c>
      <c r="BF64" s="808">
        <f t="shared" si="82"/>
        <v>12.5</v>
      </c>
      <c r="BG64" s="808">
        <f t="shared" si="82"/>
        <v>12.5</v>
      </c>
      <c r="BH64" s="808">
        <f t="shared" si="82"/>
        <v>12.5</v>
      </c>
      <c r="BI64" s="808">
        <f t="shared" si="82"/>
        <v>12.5</v>
      </c>
      <c r="BJ64" s="808">
        <f t="shared" si="82"/>
        <v>12.5</v>
      </c>
      <c r="BK64" s="808">
        <f t="shared" si="82"/>
        <v>12.5</v>
      </c>
      <c r="BL64" s="808">
        <f t="shared" si="82"/>
        <v>12.5</v>
      </c>
      <c r="BM64" s="808">
        <f t="shared" si="82"/>
        <v>12.5</v>
      </c>
      <c r="BN64" s="808">
        <f t="shared" si="82"/>
        <v>12.5</v>
      </c>
      <c r="BO64" s="808">
        <f t="shared" si="82"/>
        <v>12.5</v>
      </c>
      <c r="BP64" s="808">
        <f t="shared" si="82"/>
        <v>12.5</v>
      </c>
      <c r="BQ64" s="809">
        <f t="shared" si="82"/>
        <v>12.5</v>
      </c>
      <c r="BS64" s="655"/>
    </row>
    <row r="65" spans="1:71" s="806" customFormat="1">
      <c r="A65" s="655"/>
      <c r="B65" s="1388"/>
      <c r="C65" s="810"/>
      <c r="D65" s="808"/>
      <c r="E65" s="811"/>
      <c r="F65" s="811"/>
      <c r="G65" s="811"/>
      <c r="H65" s="811"/>
      <c r="I65" s="811"/>
      <c r="J65" s="811"/>
      <c r="K65" s="811"/>
      <c r="L65" s="811"/>
      <c r="M65" s="811"/>
      <c r="N65" s="811"/>
      <c r="O65" s="811"/>
      <c r="P65" s="811"/>
      <c r="Q65" s="811"/>
      <c r="R65" s="811"/>
      <c r="S65" s="811"/>
      <c r="T65" s="811"/>
      <c r="U65" s="811"/>
      <c r="V65" s="811"/>
      <c r="W65" s="811"/>
      <c r="X65" s="811"/>
      <c r="Y65" s="811"/>
      <c r="Z65" s="811"/>
      <c r="AA65" s="811"/>
      <c r="AB65" s="811"/>
      <c r="AC65" s="811"/>
      <c r="AD65" s="811"/>
      <c r="AE65" s="811"/>
      <c r="AF65" s="811"/>
      <c r="AG65" s="811"/>
      <c r="AH65" s="811"/>
      <c r="AI65" s="811"/>
      <c r="AJ65" s="811"/>
      <c r="AK65" s="811"/>
      <c r="AL65" s="811"/>
      <c r="AM65" s="811"/>
      <c r="AN65" s="811"/>
      <c r="AO65" s="811"/>
      <c r="AP65" s="811"/>
      <c r="AQ65" s="811"/>
      <c r="AR65" s="811"/>
      <c r="AS65" s="811"/>
      <c r="AT65" s="811"/>
      <c r="AU65" s="811"/>
      <c r="AV65" s="811"/>
      <c r="AW65" s="811"/>
      <c r="AX65" s="811"/>
      <c r="AY65" s="811"/>
      <c r="AZ65" s="811"/>
      <c r="BA65" s="811"/>
      <c r="BB65" s="811"/>
      <c r="BC65" s="811"/>
      <c r="BD65" s="811"/>
      <c r="BE65" s="811"/>
      <c r="BF65" s="811"/>
      <c r="BG65" s="811"/>
      <c r="BH65" s="811"/>
      <c r="BI65" s="811"/>
      <c r="BJ65" s="811"/>
      <c r="BK65" s="811"/>
      <c r="BL65" s="811"/>
      <c r="BM65" s="811"/>
      <c r="BN65" s="811"/>
      <c r="BO65" s="811"/>
      <c r="BP65" s="811"/>
      <c r="BQ65" s="812"/>
      <c r="BS65" s="655"/>
    </row>
    <row r="66" spans="1:71" s="815" customFormat="1">
      <c r="A66" s="655"/>
      <c r="B66" s="1388"/>
      <c r="C66" s="1393" t="s">
        <v>237</v>
      </c>
      <c r="D66" s="1394"/>
      <c r="E66" s="813">
        <f t="shared" ref="E66:AJ66" si="83">SUM(E63:E64)</f>
        <v>13</v>
      </c>
      <c r="F66" s="813">
        <f t="shared" si="83"/>
        <v>13</v>
      </c>
      <c r="G66" s="813">
        <f t="shared" si="83"/>
        <v>13</v>
      </c>
      <c r="H66" s="813">
        <f t="shared" si="83"/>
        <v>13</v>
      </c>
      <c r="I66" s="813">
        <f t="shared" si="83"/>
        <v>13</v>
      </c>
      <c r="J66" s="813">
        <f t="shared" si="83"/>
        <v>13</v>
      </c>
      <c r="K66" s="813">
        <f t="shared" si="83"/>
        <v>20</v>
      </c>
      <c r="L66" s="813">
        <f t="shared" si="83"/>
        <v>20</v>
      </c>
      <c r="M66" s="813">
        <f t="shared" si="83"/>
        <v>20</v>
      </c>
      <c r="N66" s="813">
        <f t="shared" si="83"/>
        <v>25</v>
      </c>
      <c r="O66" s="813">
        <f t="shared" si="83"/>
        <v>25</v>
      </c>
      <c r="P66" s="813">
        <f t="shared" si="83"/>
        <v>25</v>
      </c>
      <c r="Q66" s="813">
        <f t="shared" si="83"/>
        <v>25</v>
      </c>
      <c r="R66" s="813">
        <f t="shared" si="83"/>
        <v>25</v>
      </c>
      <c r="S66" s="813">
        <f t="shared" si="83"/>
        <v>25</v>
      </c>
      <c r="T66" s="813">
        <f t="shared" si="83"/>
        <v>25</v>
      </c>
      <c r="U66" s="813">
        <f t="shared" si="83"/>
        <v>25</v>
      </c>
      <c r="V66" s="813">
        <f t="shared" si="83"/>
        <v>25</v>
      </c>
      <c r="W66" s="813">
        <f t="shared" si="83"/>
        <v>25</v>
      </c>
      <c r="X66" s="813">
        <f t="shared" si="83"/>
        <v>25</v>
      </c>
      <c r="Y66" s="813">
        <f t="shared" si="83"/>
        <v>25</v>
      </c>
      <c r="Z66" s="813">
        <f t="shared" si="83"/>
        <v>25</v>
      </c>
      <c r="AA66" s="813">
        <f t="shared" si="83"/>
        <v>25</v>
      </c>
      <c r="AB66" s="813">
        <f t="shared" si="83"/>
        <v>25</v>
      </c>
      <c r="AC66" s="813">
        <f t="shared" si="83"/>
        <v>25</v>
      </c>
      <c r="AD66" s="813">
        <f t="shared" si="83"/>
        <v>25</v>
      </c>
      <c r="AE66" s="813">
        <f t="shared" si="83"/>
        <v>25</v>
      </c>
      <c r="AF66" s="813">
        <f t="shared" si="83"/>
        <v>25</v>
      </c>
      <c r="AG66" s="813">
        <f t="shared" si="83"/>
        <v>25</v>
      </c>
      <c r="AH66" s="813">
        <f t="shared" si="83"/>
        <v>25</v>
      </c>
      <c r="AI66" s="813">
        <f t="shared" si="83"/>
        <v>25</v>
      </c>
      <c r="AJ66" s="813">
        <f t="shared" si="83"/>
        <v>25</v>
      </c>
      <c r="AK66" s="813">
        <f t="shared" ref="AK66:BQ66" si="84">SUM(AK63:AK64)</f>
        <v>25</v>
      </c>
      <c r="AL66" s="813">
        <f t="shared" si="84"/>
        <v>25</v>
      </c>
      <c r="AM66" s="813">
        <f t="shared" si="84"/>
        <v>25</v>
      </c>
      <c r="AN66" s="813">
        <f t="shared" si="84"/>
        <v>25</v>
      </c>
      <c r="AO66" s="813">
        <f t="shared" si="84"/>
        <v>25</v>
      </c>
      <c r="AP66" s="813">
        <f t="shared" si="84"/>
        <v>25</v>
      </c>
      <c r="AQ66" s="813">
        <f t="shared" si="84"/>
        <v>25</v>
      </c>
      <c r="AR66" s="813">
        <f t="shared" si="84"/>
        <v>25</v>
      </c>
      <c r="AS66" s="813">
        <f t="shared" si="84"/>
        <v>25</v>
      </c>
      <c r="AT66" s="813">
        <f t="shared" si="84"/>
        <v>25</v>
      </c>
      <c r="AU66" s="813">
        <f t="shared" si="84"/>
        <v>25</v>
      </c>
      <c r="AV66" s="813">
        <f t="shared" si="84"/>
        <v>25</v>
      </c>
      <c r="AW66" s="813">
        <f t="shared" si="84"/>
        <v>25</v>
      </c>
      <c r="AX66" s="813">
        <f t="shared" si="84"/>
        <v>25</v>
      </c>
      <c r="AY66" s="813">
        <f t="shared" si="84"/>
        <v>25</v>
      </c>
      <c r="AZ66" s="813">
        <f t="shared" si="84"/>
        <v>25</v>
      </c>
      <c r="BA66" s="813">
        <f t="shared" si="84"/>
        <v>25</v>
      </c>
      <c r="BB66" s="813">
        <f t="shared" si="84"/>
        <v>25</v>
      </c>
      <c r="BC66" s="813">
        <f t="shared" si="84"/>
        <v>25</v>
      </c>
      <c r="BD66" s="813">
        <f t="shared" si="84"/>
        <v>25</v>
      </c>
      <c r="BE66" s="813">
        <f t="shared" si="84"/>
        <v>25</v>
      </c>
      <c r="BF66" s="813">
        <f t="shared" si="84"/>
        <v>25</v>
      </c>
      <c r="BG66" s="813">
        <f t="shared" si="84"/>
        <v>25</v>
      </c>
      <c r="BH66" s="813">
        <f t="shared" si="84"/>
        <v>25</v>
      </c>
      <c r="BI66" s="813">
        <f t="shared" si="84"/>
        <v>25</v>
      </c>
      <c r="BJ66" s="813">
        <f t="shared" si="84"/>
        <v>25</v>
      </c>
      <c r="BK66" s="813">
        <f t="shared" si="84"/>
        <v>25</v>
      </c>
      <c r="BL66" s="813">
        <f t="shared" si="84"/>
        <v>25</v>
      </c>
      <c r="BM66" s="813">
        <f t="shared" si="84"/>
        <v>25</v>
      </c>
      <c r="BN66" s="813">
        <f t="shared" si="84"/>
        <v>25</v>
      </c>
      <c r="BO66" s="813">
        <f t="shared" si="84"/>
        <v>25</v>
      </c>
      <c r="BP66" s="813">
        <f t="shared" si="84"/>
        <v>25</v>
      </c>
      <c r="BQ66" s="814">
        <f t="shared" si="84"/>
        <v>25</v>
      </c>
      <c r="BS66" s="655"/>
    </row>
    <row r="67" spans="1:71" s="821" customFormat="1">
      <c r="A67" s="655"/>
      <c r="B67" s="1388"/>
      <c r="C67" s="1391" t="s">
        <v>234</v>
      </c>
      <c r="D67" s="1392"/>
      <c r="E67" s="819">
        <f>E63/E66</f>
        <v>0.38461538461538464</v>
      </c>
      <c r="F67" s="819">
        <f t="shared" ref="F67:BQ67" si="85">F63/F66</f>
        <v>0.38461538461538464</v>
      </c>
      <c r="G67" s="819">
        <f t="shared" si="85"/>
        <v>0.38461538461538464</v>
      </c>
      <c r="H67" s="819">
        <f t="shared" si="85"/>
        <v>0.38461538461538464</v>
      </c>
      <c r="I67" s="819">
        <f t="shared" si="85"/>
        <v>0.38461538461538464</v>
      </c>
      <c r="J67" s="819">
        <f t="shared" si="85"/>
        <v>0.38461538461538464</v>
      </c>
      <c r="K67" s="819">
        <f t="shared" si="85"/>
        <v>0.6</v>
      </c>
      <c r="L67" s="819">
        <f t="shared" si="85"/>
        <v>0.5</v>
      </c>
      <c r="M67" s="819">
        <f t="shared" si="85"/>
        <v>0.5</v>
      </c>
      <c r="N67" s="819">
        <f t="shared" si="85"/>
        <v>0.5</v>
      </c>
      <c r="O67" s="819">
        <f t="shared" si="85"/>
        <v>0.5</v>
      </c>
      <c r="P67" s="819">
        <f t="shared" si="85"/>
        <v>0.5</v>
      </c>
      <c r="Q67" s="819">
        <f t="shared" si="85"/>
        <v>0.5</v>
      </c>
      <c r="R67" s="819">
        <f t="shared" si="85"/>
        <v>0.5</v>
      </c>
      <c r="S67" s="819">
        <f t="shared" si="85"/>
        <v>0.5</v>
      </c>
      <c r="T67" s="819">
        <f t="shared" si="85"/>
        <v>0.5</v>
      </c>
      <c r="U67" s="819">
        <f t="shared" si="85"/>
        <v>0.5</v>
      </c>
      <c r="V67" s="819">
        <f t="shared" si="85"/>
        <v>0.5</v>
      </c>
      <c r="W67" s="819">
        <f t="shared" si="85"/>
        <v>0.5</v>
      </c>
      <c r="X67" s="819">
        <f t="shared" si="85"/>
        <v>0.5</v>
      </c>
      <c r="Y67" s="819">
        <f t="shared" si="85"/>
        <v>0.5</v>
      </c>
      <c r="Z67" s="819">
        <f t="shared" si="85"/>
        <v>0.5</v>
      </c>
      <c r="AA67" s="819">
        <f t="shared" si="85"/>
        <v>0.5</v>
      </c>
      <c r="AB67" s="819">
        <f t="shared" si="85"/>
        <v>0.5</v>
      </c>
      <c r="AC67" s="819">
        <f t="shared" si="85"/>
        <v>0.5</v>
      </c>
      <c r="AD67" s="819">
        <f t="shared" si="85"/>
        <v>0.5</v>
      </c>
      <c r="AE67" s="819">
        <f t="shared" si="85"/>
        <v>0.5</v>
      </c>
      <c r="AF67" s="819">
        <f t="shared" si="85"/>
        <v>0.5</v>
      </c>
      <c r="AG67" s="819">
        <f t="shared" si="85"/>
        <v>0.5</v>
      </c>
      <c r="AH67" s="819">
        <f t="shared" si="85"/>
        <v>0.5</v>
      </c>
      <c r="AI67" s="819">
        <f t="shared" si="85"/>
        <v>0.5</v>
      </c>
      <c r="AJ67" s="819">
        <f t="shared" si="85"/>
        <v>0.5</v>
      </c>
      <c r="AK67" s="819">
        <f t="shared" si="85"/>
        <v>0.5</v>
      </c>
      <c r="AL67" s="819">
        <f t="shared" si="85"/>
        <v>0.5</v>
      </c>
      <c r="AM67" s="819">
        <f t="shared" si="85"/>
        <v>0.5</v>
      </c>
      <c r="AN67" s="819">
        <f t="shared" si="85"/>
        <v>0.5</v>
      </c>
      <c r="AO67" s="819">
        <f t="shared" si="85"/>
        <v>0.5</v>
      </c>
      <c r="AP67" s="819">
        <f t="shared" si="85"/>
        <v>0.5</v>
      </c>
      <c r="AQ67" s="819">
        <f t="shared" si="85"/>
        <v>0.5</v>
      </c>
      <c r="AR67" s="819">
        <f t="shared" si="85"/>
        <v>0.5</v>
      </c>
      <c r="AS67" s="819">
        <f t="shared" si="85"/>
        <v>0.5</v>
      </c>
      <c r="AT67" s="819">
        <f t="shared" si="85"/>
        <v>0.5</v>
      </c>
      <c r="AU67" s="819">
        <f t="shared" si="85"/>
        <v>0.5</v>
      </c>
      <c r="AV67" s="819">
        <f t="shared" si="85"/>
        <v>0.5</v>
      </c>
      <c r="AW67" s="819">
        <f t="shared" si="85"/>
        <v>0.5</v>
      </c>
      <c r="AX67" s="819">
        <f t="shared" si="85"/>
        <v>0.5</v>
      </c>
      <c r="AY67" s="819">
        <f t="shared" si="85"/>
        <v>0.5</v>
      </c>
      <c r="AZ67" s="819">
        <f t="shared" si="85"/>
        <v>0.5</v>
      </c>
      <c r="BA67" s="819">
        <f t="shared" si="85"/>
        <v>0.5</v>
      </c>
      <c r="BB67" s="819">
        <f t="shared" si="85"/>
        <v>0.5</v>
      </c>
      <c r="BC67" s="819">
        <f t="shared" si="85"/>
        <v>0.5</v>
      </c>
      <c r="BD67" s="819">
        <f t="shared" si="85"/>
        <v>0.5</v>
      </c>
      <c r="BE67" s="819">
        <f t="shared" si="85"/>
        <v>0.5</v>
      </c>
      <c r="BF67" s="819">
        <f t="shared" si="85"/>
        <v>0.5</v>
      </c>
      <c r="BG67" s="819">
        <f t="shared" si="85"/>
        <v>0.5</v>
      </c>
      <c r="BH67" s="819">
        <f t="shared" si="85"/>
        <v>0.5</v>
      </c>
      <c r="BI67" s="819">
        <f t="shared" si="85"/>
        <v>0.5</v>
      </c>
      <c r="BJ67" s="819">
        <f t="shared" si="85"/>
        <v>0.5</v>
      </c>
      <c r="BK67" s="819">
        <f t="shared" si="85"/>
        <v>0.5</v>
      </c>
      <c r="BL67" s="819">
        <f t="shared" si="85"/>
        <v>0.5</v>
      </c>
      <c r="BM67" s="819">
        <f t="shared" si="85"/>
        <v>0.5</v>
      </c>
      <c r="BN67" s="819">
        <f t="shared" si="85"/>
        <v>0.5</v>
      </c>
      <c r="BO67" s="819">
        <f t="shared" si="85"/>
        <v>0.5</v>
      </c>
      <c r="BP67" s="819">
        <f t="shared" si="85"/>
        <v>0.5</v>
      </c>
      <c r="BQ67" s="820">
        <f t="shared" si="85"/>
        <v>0.5</v>
      </c>
      <c r="BS67" s="655"/>
    </row>
    <row r="68" spans="1:71" s="821" customFormat="1">
      <c r="A68" s="655"/>
      <c r="B68" s="1388"/>
      <c r="C68" s="1409" t="s">
        <v>235</v>
      </c>
      <c r="D68" s="1410"/>
      <c r="E68" s="824">
        <f>E64/E66</f>
        <v>0.61538461538461542</v>
      </c>
      <c r="F68" s="824">
        <f t="shared" ref="F68:BQ68" si="86">F64/F66</f>
        <v>0.61538461538461542</v>
      </c>
      <c r="G68" s="824">
        <f t="shared" si="86"/>
        <v>0.61538461538461542</v>
      </c>
      <c r="H68" s="824">
        <f t="shared" si="86"/>
        <v>0.61538461538461542</v>
      </c>
      <c r="I68" s="824">
        <f t="shared" si="86"/>
        <v>0.61538461538461542</v>
      </c>
      <c r="J68" s="824">
        <f t="shared" si="86"/>
        <v>0.61538461538461542</v>
      </c>
      <c r="K68" s="824">
        <f t="shared" si="86"/>
        <v>0.4</v>
      </c>
      <c r="L68" s="824">
        <f t="shared" si="86"/>
        <v>0.5</v>
      </c>
      <c r="M68" s="824">
        <f t="shared" si="86"/>
        <v>0.5</v>
      </c>
      <c r="N68" s="824">
        <f t="shared" si="86"/>
        <v>0.5</v>
      </c>
      <c r="O68" s="824">
        <f t="shared" si="86"/>
        <v>0.5</v>
      </c>
      <c r="P68" s="824">
        <f t="shared" si="86"/>
        <v>0.5</v>
      </c>
      <c r="Q68" s="824">
        <f t="shared" si="86"/>
        <v>0.5</v>
      </c>
      <c r="R68" s="824">
        <f t="shared" si="86"/>
        <v>0.5</v>
      </c>
      <c r="S68" s="824">
        <f t="shared" si="86"/>
        <v>0.5</v>
      </c>
      <c r="T68" s="824">
        <f t="shared" si="86"/>
        <v>0.5</v>
      </c>
      <c r="U68" s="824">
        <f t="shared" si="86"/>
        <v>0.5</v>
      </c>
      <c r="V68" s="824">
        <f t="shared" si="86"/>
        <v>0.5</v>
      </c>
      <c r="W68" s="824">
        <f t="shared" si="86"/>
        <v>0.5</v>
      </c>
      <c r="X68" s="824">
        <f t="shared" si="86"/>
        <v>0.5</v>
      </c>
      <c r="Y68" s="824">
        <f t="shared" si="86"/>
        <v>0.5</v>
      </c>
      <c r="Z68" s="824">
        <f t="shared" si="86"/>
        <v>0.5</v>
      </c>
      <c r="AA68" s="824">
        <f t="shared" si="86"/>
        <v>0.5</v>
      </c>
      <c r="AB68" s="824">
        <f t="shared" si="86"/>
        <v>0.5</v>
      </c>
      <c r="AC68" s="824">
        <f t="shared" si="86"/>
        <v>0.5</v>
      </c>
      <c r="AD68" s="824">
        <f t="shared" si="86"/>
        <v>0.5</v>
      </c>
      <c r="AE68" s="824">
        <f t="shared" si="86"/>
        <v>0.5</v>
      </c>
      <c r="AF68" s="824">
        <f t="shared" si="86"/>
        <v>0.5</v>
      </c>
      <c r="AG68" s="824">
        <f t="shared" si="86"/>
        <v>0.5</v>
      </c>
      <c r="AH68" s="824">
        <f t="shared" si="86"/>
        <v>0.5</v>
      </c>
      <c r="AI68" s="824">
        <f t="shared" si="86"/>
        <v>0.5</v>
      </c>
      <c r="AJ68" s="824">
        <f t="shared" si="86"/>
        <v>0.5</v>
      </c>
      <c r="AK68" s="824">
        <f t="shared" si="86"/>
        <v>0.5</v>
      </c>
      <c r="AL68" s="824">
        <f t="shared" si="86"/>
        <v>0.5</v>
      </c>
      <c r="AM68" s="824">
        <f t="shared" si="86"/>
        <v>0.5</v>
      </c>
      <c r="AN68" s="824">
        <f t="shared" si="86"/>
        <v>0.5</v>
      </c>
      <c r="AO68" s="824">
        <f t="shared" si="86"/>
        <v>0.5</v>
      </c>
      <c r="AP68" s="824">
        <f t="shared" si="86"/>
        <v>0.5</v>
      </c>
      <c r="AQ68" s="824">
        <f t="shared" si="86"/>
        <v>0.5</v>
      </c>
      <c r="AR68" s="824">
        <f t="shared" si="86"/>
        <v>0.5</v>
      </c>
      <c r="AS68" s="824">
        <f t="shared" si="86"/>
        <v>0.5</v>
      </c>
      <c r="AT68" s="824">
        <f t="shared" si="86"/>
        <v>0.5</v>
      </c>
      <c r="AU68" s="824">
        <f t="shared" si="86"/>
        <v>0.5</v>
      </c>
      <c r="AV68" s="824">
        <f t="shared" si="86"/>
        <v>0.5</v>
      </c>
      <c r="AW68" s="824">
        <f t="shared" si="86"/>
        <v>0.5</v>
      </c>
      <c r="AX68" s="824">
        <f t="shared" si="86"/>
        <v>0.5</v>
      </c>
      <c r="AY68" s="824">
        <f t="shared" si="86"/>
        <v>0.5</v>
      </c>
      <c r="AZ68" s="824">
        <f t="shared" si="86"/>
        <v>0.5</v>
      </c>
      <c r="BA68" s="824">
        <f t="shared" si="86"/>
        <v>0.5</v>
      </c>
      <c r="BB68" s="824">
        <f t="shared" si="86"/>
        <v>0.5</v>
      </c>
      <c r="BC68" s="824">
        <f t="shared" si="86"/>
        <v>0.5</v>
      </c>
      <c r="BD68" s="824">
        <f t="shared" si="86"/>
        <v>0.5</v>
      </c>
      <c r="BE68" s="824">
        <f t="shared" si="86"/>
        <v>0.5</v>
      </c>
      <c r="BF68" s="824">
        <f t="shared" si="86"/>
        <v>0.5</v>
      </c>
      <c r="BG68" s="824">
        <f t="shared" si="86"/>
        <v>0.5</v>
      </c>
      <c r="BH68" s="824">
        <f t="shared" si="86"/>
        <v>0.5</v>
      </c>
      <c r="BI68" s="824">
        <f t="shared" si="86"/>
        <v>0.5</v>
      </c>
      <c r="BJ68" s="824">
        <f t="shared" si="86"/>
        <v>0.5</v>
      </c>
      <c r="BK68" s="824">
        <f t="shared" si="86"/>
        <v>0.5</v>
      </c>
      <c r="BL68" s="824">
        <f t="shared" si="86"/>
        <v>0.5</v>
      </c>
      <c r="BM68" s="824">
        <f t="shared" si="86"/>
        <v>0.5</v>
      </c>
      <c r="BN68" s="824">
        <f t="shared" si="86"/>
        <v>0.5</v>
      </c>
      <c r="BO68" s="824">
        <f t="shared" si="86"/>
        <v>0.5</v>
      </c>
      <c r="BP68" s="824">
        <f t="shared" si="86"/>
        <v>0.5</v>
      </c>
      <c r="BQ68" s="825">
        <f t="shared" si="86"/>
        <v>0.5</v>
      </c>
      <c r="BS68" s="655"/>
    </row>
    <row r="69" spans="1:71" s="818" customFormat="1">
      <c r="A69" s="655"/>
      <c r="B69" s="1388"/>
      <c r="BS69" s="655"/>
    </row>
    <row r="70" spans="1:71" s="806" customFormat="1">
      <c r="A70" s="655"/>
      <c r="B70" s="1388"/>
      <c r="P70" s="808"/>
      <c r="BS70" s="655"/>
    </row>
    <row r="71" spans="1:71" s="806" customFormat="1">
      <c r="A71" s="655"/>
      <c r="B71" s="1388"/>
      <c r="BS71" s="655"/>
    </row>
    <row r="72" spans="1:71" s="806" customFormat="1" ht="18.75">
      <c r="A72" s="655"/>
      <c r="B72" s="1388"/>
      <c r="C72" s="1389" t="s">
        <v>239</v>
      </c>
      <c r="D72" s="1390"/>
      <c r="E72" s="803"/>
      <c r="F72" s="803"/>
      <c r="G72" s="803"/>
      <c r="H72" s="803"/>
      <c r="I72" s="803"/>
      <c r="J72" s="804" t="s">
        <v>228</v>
      </c>
      <c r="K72" s="1002">
        <f>T40</f>
        <v>15</v>
      </c>
      <c r="L72" s="803">
        <f>K72</f>
        <v>15</v>
      </c>
      <c r="M72" s="803">
        <f t="shared" ref="M72" si="87">L72</f>
        <v>15</v>
      </c>
      <c r="N72" s="1002">
        <f>U40</f>
        <v>20</v>
      </c>
      <c r="O72" s="803">
        <f t="shared" ref="O72:BQ72" si="88">N72</f>
        <v>20</v>
      </c>
      <c r="P72" s="803">
        <f t="shared" si="88"/>
        <v>20</v>
      </c>
      <c r="Q72" s="803">
        <f t="shared" si="88"/>
        <v>20</v>
      </c>
      <c r="R72" s="803">
        <f t="shared" si="88"/>
        <v>20</v>
      </c>
      <c r="S72" s="803">
        <f t="shared" si="88"/>
        <v>20</v>
      </c>
      <c r="T72" s="803">
        <f t="shared" si="88"/>
        <v>20</v>
      </c>
      <c r="U72" s="803">
        <f t="shared" si="88"/>
        <v>20</v>
      </c>
      <c r="V72" s="803">
        <f t="shared" si="88"/>
        <v>20</v>
      </c>
      <c r="W72" s="803">
        <f t="shared" si="88"/>
        <v>20</v>
      </c>
      <c r="X72" s="803">
        <f t="shared" si="88"/>
        <v>20</v>
      </c>
      <c r="Y72" s="803">
        <f t="shared" si="88"/>
        <v>20</v>
      </c>
      <c r="Z72" s="803">
        <f t="shared" si="88"/>
        <v>20</v>
      </c>
      <c r="AA72" s="803">
        <f t="shared" si="88"/>
        <v>20</v>
      </c>
      <c r="AB72" s="803">
        <f t="shared" si="88"/>
        <v>20</v>
      </c>
      <c r="AC72" s="803">
        <f t="shared" si="88"/>
        <v>20</v>
      </c>
      <c r="AD72" s="803">
        <f t="shared" si="88"/>
        <v>20</v>
      </c>
      <c r="AE72" s="803">
        <f t="shared" si="88"/>
        <v>20</v>
      </c>
      <c r="AF72" s="803">
        <f t="shared" si="88"/>
        <v>20</v>
      </c>
      <c r="AG72" s="803">
        <f t="shared" si="88"/>
        <v>20</v>
      </c>
      <c r="AH72" s="803">
        <f t="shared" si="88"/>
        <v>20</v>
      </c>
      <c r="AI72" s="803">
        <f t="shared" si="88"/>
        <v>20</v>
      </c>
      <c r="AJ72" s="803">
        <f t="shared" si="88"/>
        <v>20</v>
      </c>
      <c r="AK72" s="803">
        <f t="shared" si="88"/>
        <v>20</v>
      </c>
      <c r="AL72" s="803">
        <f t="shared" si="88"/>
        <v>20</v>
      </c>
      <c r="AM72" s="803">
        <f t="shared" si="88"/>
        <v>20</v>
      </c>
      <c r="AN72" s="803">
        <f t="shared" si="88"/>
        <v>20</v>
      </c>
      <c r="AO72" s="803">
        <f t="shared" si="88"/>
        <v>20</v>
      </c>
      <c r="AP72" s="803">
        <f t="shared" si="88"/>
        <v>20</v>
      </c>
      <c r="AQ72" s="803">
        <f t="shared" si="88"/>
        <v>20</v>
      </c>
      <c r="AR72" s="803">
        <f t="shared" si="88"/>
        <v>20</v>
      </c>
      <c r="AS72" s="803">
        <f t="shared" si="88"/>
        <v>20</v>
      </c>
      <c r="AT72" s="803">
        <f t="shared" si="88"/>
        <v>20</v>
      </c>
      <c r="AU72" s="803">
        <f t="shared" si="88"/>
        <v>20</v>
      </c>
      <c r="AV72" s="803">
        <f t="shared" si="88"/>
        <v>20</v>
      </c>
      <c r="AW72" s="803">
        <f t="shared" si="88"/>
        <v>20</v>
      </c>
      <c r="AX72" s="803">
        <f t="shared" si="88"/>
        <v>20</v>
      </c>
      <c r="AY72" s="803">
        <f t="shared" si="88"/>
        <v>20</v>
      </c>
      <c r="AZ72" s="803">
        <f t="shared" si="88"/>
        <v>20</v>
      </c>
      <c r="BA72" s="803">
        <f t="shared" si="88"/>
        <v>20</v>
      </c>
      <c r="BB72" s="803">
        <f t="shared" si="88"/>
        <v>20</v>
      </c>
      <c r="BC72" s="803">
        <f t="shared" si="88"/>
        <v>20</v>
      </c>
      <c r="BD72" s="803">
        <f t="shared" si="88"/>
        <v>20</v>
      </c>
      <c r="BE72" s="803">
        <f t="shared" si="88"/>
        <v>20</v>
      </c>
      <c r="BF72" s="803">
        <f t="shared" si="88"/>
        <v>20</v>
      </c>
      <c r="BG72" s="803">
        <f t="shared" si="88"/>
        <v>20</v>
      </c>
      <c r="BH72" s="803">
        <f t="shared" si="88"/>
        <v>20</v>
      </c>
      <c r="BI72" s="803">
        <f t="shared" si="88"/>
        <v>20</v>
      </c>
      <c r="BJ72" s="803">
        <f t="shared" si="88"/>
        <v>20</v>
      </c>
      <c r="BK72" s="803">
        <f t="shared" si="88"/>
        <v>20</v>
      </c>
      <c r="BL72" s="803">
        <f t="shared" si="88"/>
        <v>20</v>
      </c>
      <c r="BM72" s="803">
        <f t="shared" si="88"/>
        <v>20</v>
      </c>
      <c r="BN72" s="803">
        <f t="shared" si="88"/>
        <v>20</v>
      </c>
      <c r="BO72" s="803">
        <f t="shared" si="88"/>
        <v>20</v>
      </c>
      <c r="BP72" s="803">
        <f t="shared" si="88"/>
        <v>20</v>
      </c>
      <c r="BQ72" s="805">
        <f t="shared" si="88"/>
        <v>20</v>
      </c>
      <c r="BS72" s="655"/>
    </row>
    <row r="73" spans="1:71" s="806" customFormat="1">
      <c r="A73" s="655"/>
      <c r="B73" s="1388"/>
      <c r="C73" s="807" t="s">
        <v>111</v>
      </c>
      <c r="D73" s="808" t="s">
        <v>226</v>
      </c>
      <c r="E73" s="766">
        <v>5</v>
      </c>
      <c r="F73" s="767">
        <v>5</v>
      </c>
      <c r="G73" s="767">
        <v>5</v>
      </c>
      <c r="H73" s="767">
        <v>5</v>
      </c>
      <c r="I73" s="767">
        <v>5</v>
      </c>
      <c r="J73" s="768">
        <v>5</v>
      </c>
      <c r="K73" s="808">
        <f>K72*$E$39</f>
        <v>9</v>
      </c>
      <c r="L73" s="808">
        <f t="shared" ref="L73" si="89">L72*$E$37</f>
        <v>7.5</v>
      </c>
      <c r="M73" s="808">
        <f t="shared" ref="M73" si="90">M72*$E$37</f>
        <v>7.5</v>
      </c>
      <c r="N73" s="808">
        <f t="shared" ref="N73" si="91">N72*$E$37</f>
        <v>10</v>
      </c>
      <c r="O73" s="808">
        <f t="shared" ref="O73" si="92">O72*$E$37</f>
        <v>10</v>
      </c>
      <c r="P73" s="808">
        <f t="shared" ref="P73" si="93">P72*$E$37</f>
        <v>10</v>
      </c>
      <c r="Q73" s="808">
        <f t="shared" ref="Q73" si="94">Q72*$E$37</f>
        <v>10</v>
      </c>
      <c r="R73" s="808">
        <f t="shared" ref="R73" si="95">R72*$E$37</f>
        <v>10</v>
      </c>
      <c r="S73" s="808">
        <f t="shared" ref="S73" si="96">S72*$E$37</f>
        <v>10</v>
      </c>
      <c r="T73" s="808">
        <f t="shared" ref="T73" si="97">T72*$E$37</f>
        <v>10</v>
      </c>
      <c r="U73" s="808">
        <f t="shared" ref="U73" si="98">U72*$E$37</f>
        <v>10</v>
      </c>
      <c r="V73" s="808">
        <f t="shared" ref="V73" si="99">V72*$E$37</f>
        <v>10</v>
      </c>
      <c r="W73" s="808">
        <f t="shared" ref="W73" si="100">W72*$E$37</f>
        <v>10</v>
      </c>
      <c r="X73" s="808">
        <f t="shared" ref="X73" si="101">X72*$E$37</f>
        <v>10</v>
      </c>
      <c r="Y73" s="808">
        <f t="shared" ref="Y73" si="102">Y72*$E$37</f>
        <v>10</v>
      </c>
      <c r="Z73" s="808">
        <f t="shared" ref="Z73" si="103">Z72*$E$37</f>
        <v>10</v>
      </c>
      <c r="AA73" s="808">
        <f t="shared" ref="AA73" si="104">AA72*$E$37</f>
        <v>10</v>
      </c>
      <c r="AB73" s="808">
        <f t="shared" ref="AB73" si="105">AB72*$E$37</f>
        <v>10</v>
      </c>
      <c r="AC73" s="808">
        <f t="shared" ref="AC73" si="106">AC72*$E$37</f>
        <v>10</v>
      </c>
      <c r="AD73" s="808">
        <f t="shared" ref="AD73" si="107">AD72*$E$37</f>
        <v>10</v>
      </c>
      <c r="AE73" s="808">
        <f t="shared" ref="AE73" si="108">AE72*$E$37</f>
        <v>10</v>
      </c>
      <c r="AF73" s="808">
        <f t="shared" ref="AF73" si="109">AF72*$E$37</f>
        <v>10</v>
      </c>
      <c r="AG73" s="808">
        <f t="shared" ref="AG73" si="110">AG72*$E$37</f>
        <v>10</v>
      </c>
      <c r="AH73" s="808">
        <f t="shared" ref="AH73" si="111">AH72*$E$37</f>
        <v>10</v>
      </c>
      <c r="AI73" s="808">
        <f t="shared" ref="AI73" si="112">AI72*$E$37</f>
        <v>10</v>
      </c>
      <c r="AJ73" s="808">
        <f t="shared" ref="AJ73" si="113">AJ72*$E$37</f>
        <v>10</v>
      </c>
      <c r="AK73" s="808">
        <f t="shared" ref="AK73" si="114">AK72*$E$37</f>
        <v>10</v>
      </c>
      <c r="AL73" s="808">
        <f t="shared" ref="AL73" si="115">AL72*$E$37</f>
        <v>10</v>
      </c>
      <c r="AM73" s="808">
        <f t="shared" ref="AM73" si="116">AM72*$E$37</f>
        <v>10</v>
      </c>
      <c r="AN73" s="808">
        <f t="shared" ref="AN73" si="117">AN72*$E$37</f>
        <v>10</v>
      </c>
      <c r="AO73" s="808">
        <f t="shared" ref="AO73" si="118">AO72*$E$37</f>
        <v>10</v>
      </c>
      <c r="AP73" s="808">
        <f t="shared" ref="AP73" si="119">AP72*$E$37</f>
        <v>10</v>
      </c>
      <c r="AQ73" s="808">
        <f t="shared" ref="AQ73" si="120">AQ72*$E$37</f>
        <v>10</v>
      </c>
      <c r="AR73" s="808">
        <f t="shared" ref="AR73" si="121">AR72*$E$37</f>
        <v>10</v>
      </c>
      <c r="AS73" s="808">
        <f t="shared" ref="AS73" si="122">AS72*$E$37</f>
        <v>10</v>
      </c>
      <c r="AT73" s="808">
        <f t="shared" ref="AT73" si="123">AT72*$E$37</f>
        <v>10</v>
      </c>
      <c r="AU73" s="808">
        <f t="shared" ref="AU73" si="124">AU72*$E$37</f>
        <v>10</v>
      </c>
      <c r="AV73" s="808">
        <f t="shared" ref="AV73" si="125">AV72*$E$37</f>
        <v>10</v>
      </c>
      <c r="AW73" s="808">
        <f t="shared" ref="AW73" si="126">AW72*$E$37</f>
        <v>10</v>
      </c>
      <c r="AX73" s="808">
        <f t="shared" ref="AX73" si="127">AX72*$E$37</f>
        <v>10</v>
      </c>
      <c r="AY73" s="808">
        <f t="shared" ref="AY73" si="128">AY72*$E$37</f>
        <v>10</v>
      </c>
      <c r="AZ73" s="808">
        <f t="shared" ref="AZ73" si="129">AZ72*$E$37</f>
        <v>10</v>
      </c>
      <c r="BA73" s="808">
        <f t="shared" ref="BA73" si="130">BA72*$E$37</f>
        <v>10</v>
      </c>
      <c r="BB73" s="808">
        <f t="shared" ref="BB73" si="131">BB72*$E$37</f>
        <v>10</v>
      </c>
      <c r="BC73" s="808">
        <f t="shared" ref="BC73" si="132">BC72*$E$37</f>
        <v>10</v>
      </c>
      <c r="BD73" s="808">
        <f t="shared" ref="BD73" si="133">BD72*$E$37</f>
        <v>10</v>
      </c>
      <c r="BE73" s="808">
        <f t="shared" ref="BE73" si="134">BE72*$E$37</f>
        <v>10</v>
      </c>
      <c r="BF73" s="808">
        <f t="shared" ref="BF73" si="135">BF72*$E$37</f>
        <v>10</v>
      </c>
      <c r="BG73" s="808">
        <f t="shared" ref="BG73" si="136">BG72*$E$37</f>
        <v>10</v>
      </c>
      <c r="BH73" s="808">
        <f t="shared" ref="BH73" si="137">BH72*$E$37</f>
        <v>10</v>
      </c>
      <c r="BI73" s="808">
        <f t="shared" ref="BI73" si="138">BI72*$E$37</f>
        <v>10</v>
      </c>
      <c r="BJ73" s="808">
        <f t="shared" ref="BJ73" si="139">BJ72*$E$37</f>
        <v>10</v>
      </c>
      <c r="BK73" s="808">
        <f t="shared" ref="BK73" si="140">BK72*$E$37</f>
        <v>10</v>
      </c>
      <c r="BL73" s="808">
        <f t="shared" ref="BL73" si="141">BL72*$E$37</f>
        <v>10</v>
      </c>
      <c r="BM73" s="808">
        <f t="shared" ref="BM73" si="142">BM72*$E$37</f>
        <v>10</v>
      </c>
      <c r="BN73" s="808">
        <f t="shared" ref="BN73" si="143">BN72*$E$37</f>
        <v>10</v>
      </c>
      <c r="BO73" s="808">
        <f t="shared" ref="BO73" si="144">BO72*$E$37</f>
        <v>10</v>
      </c>
      <c r="BP73" s="808">
        <f t="shared" ref="BP73" si="145">BP72*$E$37</f>
        <v>10</v>
      </c>
      <c r="BQ73" s="809">
        <f t="shared" ref="BQ73" si="146">BQ72*$E$37</f>
        <v>10</v>
      </c>
      <c r="BS73" s="655"/>
    </row>
    <row r="74" spans="1:71" s="806" customFormat="1">
      <c r="A74" s="655"/>
      <c r="B74" s="1388"/>
      <c r="C74" s="807" t="s">
        <v>112</v>
      </c>
      <c r="D74" s="808" t="s">
        <v>226</v>
      </c>
      <c r="E74" s="769">
        <v>8</v>
      </c>
      <c r="F74" s="770">
        <v>8</v>
      </c>
      <c r="G74" s="770">
        <v>8</v>
      </c>
      <c r="H74" s="770">
        <v>8</v>
      </c>
      <c r="I74" s="770">
        <v>8</v>
      </c>
      <c r="J74" s="771">
        <v>8</v>
      </c>
      <c r="K74" s="808">
        <f>K72*$F$39</f>
        <v>6</v>
      </c>
      <c r="L74" s="808">
        <f t="shared" ref="L74:BQ74" si="147">L72*$F$37</f>
        <v>7.5</v>
      </c>
      <c r="M74" s="808">
        <f t="shared" si="147"/>
        <v>7.5</v>
      </c>
      <c r="N74" s="808">
        <f t="shared" si="147"/>
        <v>10</v>
      </c>
      <c r="O74" s="808">
        <f t="shared" si="147"/>
        <v>10</v>
      </c>
      <c r="P74" s="808">
        <f t="shared" si="147"/>
        <v>10</v>
      </c>
      <c r="Q74" s="808">
        <f t="shared" si="147"/>
        <v>10</v>
      </c>
      <c r="R74" s="808">
        <f t="shared" si="147"/>
        <v>10</v>
      </c>
      <c r="S74" s="808">
        <f t="shared" si="147"/>
        <v>10</v>
      </c>
      <c r="T74" s="808">
        <f t="shared" si="147"/>
        <v>10</v>
      </c>
      <c r="U74" s="808">
        <f t="shared" si="147"/>
        <v>10</v>
      </c>
      <c r="V74" s="808">
        <f t="shared" si="147"/>
        <v>10</v>
      </c>
      <c r="W74" s="808">
        <f t="shared" si="147"/>
        <v>10</v>
      </c>
      <c r="X74" s="808">
        <f t="shared" si="147"/>
        <v>10</v>
      </c>
      <c r="Y74" s="808">
        <f t="shared" si="147"/>
        <v>10</v>
      </c>
      <c r="Z74" s="808">
        <f t="shared" si="147"/>
        <v>10</v>
      </c>
      <c r="AA74" s="808">
        <f t="shared" si="147"/>
        <v>10</v>
      </c>
      <c r="AB74" s="808">
        <f t="shared" si="147"/>
        <v>10</v>
      </c>
      <c r="AC74" s="808">
        <f t="shared" si="147"/>
        <v>10</v>
      </c>
      <c r="AD74" s="808">
        <f t="shared" si="147"/>
        <v>10</v>
      </c>
      <c r="AE74" s="808">
        <f t="shared" si="147"/>
        <v>10</v>
      </c>
      <c r="AF74" s="808">
        <f t="shared" si="147"/>
        <v>10</v>
      </c>
      <c r="AG74" s="808">
        <f t="shared" si="147"/>
        <v>10</v>
      </c>
      <c r="AH74" s="808">
        <f t="shared" si="147"/>
        <v>10</v>
      </c>
      <c r="AI74" s="808">
        <f t="shared" si="147"/>
        <v>10</v>
      </c>
      <c r="AJ74" s="808">
        <f t="shared" si="147"/>
        <v>10</v>
      </c>
      <c r="AK74" s="808">
        <f t="shared" si="147"/>
        <v>10</v>
      </c>
      <c r="AL74" s="808">
        <f t="shared" si="147"/>
        <v>10</v>
      </c>
      <c r="AM74" s="808">
        <f t="shared" si="147"/>
        <v>10</v>
      </c>
      <c r="AN74" s="808">
        <f t="shared" si="147"/>
        <v>10</v>
      </c>
      <c r="AO74" s="808">
        <f t="shared" si="147"/>
        <v>10</v>
      </c>
      <c r="AP74" s="808">
        <f t="shared" si="147"/>
        <v>10</v>
      </c>
      <c r="AQ74" s="808">
        <f t="shared" si="147"/>
        <v>10</v>
      </c>
      <c r="AR74" s="808">
        <f t="shared" si="147"/>
        <v>10</v>
      </c>
      <c r="AS74" s="808">
        <f t="shared" si="147"/>
        <v>10</v>
      </c>
      <c r="AT74" s="808">
        <f t="shared" si="147"/>
        <v>10</v>
      </c>
      <c r="AU74" s="808">
        <f t="shared" si="147"/>
        <v>10</v>
      </c>
      <c r="AV74" s="808">
        <f t="shared" si="147"/>
        <v>10</v>
      </c>
      <c r="AW74" s="808">
        <f t="shared" si="147"/>
        <v>10</v>
      </c>
      <c r="AX74" s="808">
        <f t="shared" si="147"/>
        <v>10</v>
      </c>
      <c r="AY74" s="808">
        <f t="shared" si="147"/>
        <v>10</v>
      </c>
      <c r="AZ74" s="808">
        <f t="shared" si="147"/>
        <v>10</v>
      </c>
      <c r="BA74" s="808">
        <f t="shared" si="147"/>
        <v>10</v>
      </c>
      <c r="BB74" s="808">
        <f t="shared" si="147"/>
        <v>10</v>
      </c>
      <c r="BC74" s="808">
        <f t="shared" si="147"/>
        <v>10</v>
      </c>
      <c r="BD74" s="808">
        <f t="shared" si="147"/>
        <v>10</v>
      </c>
      <c r="BE74" s="808">
        <f t="shared" si="147"/>
        <v>10</v>
      </c>
      <c r="BF74" s="808">
        <f t="shared" si="147"/>
        <v>10</v>
      </c>
      <c r="BG74" s="808">
        <f t="shared" si="147"/>
        <v>10</v>
      </c>
      <c r="BH74" s="808">
        <f t="shared" si="147"/>
        <v>10</v>
      </c>
      <c r="BI74" s="808">
        <f t="shared" si="147"/>
        <v>10</v>
      </c>
      <c r="BJ74" s="808">
        <f t="shared" si="147"/>
        <v>10</v>
      </c>
      <c r="BK74" s="808">
        <f t="shared" si="147"/>
        <v>10</v>
      </c>
      <c r="BL74" s="808">
        <f t="shared" si="147"/>
        <v>10</v>
      </c>
      <c r="BM74" s="808">
        <f t="shared" si="147"/>
        <v>10</v>
      </c>
      <c r="BN74" s="808">
        <f t="shared" si="147"/>
        <v>10</v>
      </c>
      <c r="BO74" s="808">
        <f t="shared" si="147"/>
        <v>10</v>
      </c>
      <c r="BP74" s="808">
        <f t="shared" si="147"/>
        <v>10</v>
      </c>
      <c r="BQ74" s="809">
        <f t="shared" si="147"/>
        <v>10</v>
      </c>
      <c r="BS74" s="655"/>
    </row>
    <row r="75" spans="1:71" s="806" customFormat="1">
      <c r="A75" s="655"/>
      <c r="B75" s="1388"/>
      <c r="C75" s="810"/>
      <c r="D75" s="808"/>
      <c r="E75" s="811"/>
      <c r="F75" s="811"/>
      <c r="G75" s="811"/>
      <c r="H75" s="811"/>
      <c r="I75" s="811"/>
      <c r="J75" s="811"/>
      <c r="K75" s="811"/>
      <c r="L75" s="811"/>
      <c r="M75" s="811"/>
      <c r="N75" s="811"/>
      <c r="O75" s="811"/>
      <c r="P75" s="811"/>
      <c r="Q75" s="811"/>
      <c r="R75" s="811"/>
      <c r="S75" s="811"/>
      <c r="T75" s="811"/>
      <c r="U75" s="811"/>
      <c r="V75" s="811"/>
      <c r="W75" s="811"/>
      <c r="X75" s="811"/>
      <c r="Y75" s="811"/>
      <c r="Z75" s="811"/>
      <c r="AA75" s="811"/>
      <c r="AB75" s="811"/>
      <c r="AC75" s="811"/>
      <c r="AD75" s="811"/>
      <c r="AE75" s="811"/>
      <c r="AF75" s="811"/>
      <c r="AG75" s="811"/>
      <c r="AH75" s="811"/>
      <c r="AI75" s="811"/>
      <c r="AJ75" s="811"/>
      <c r="AK75" s="811"/>
      <c r="AL75" s="811"/>
      <c r="AM75" s="811"/>
      <c r="AN75" s="811"/>
      <c r="AO75" s="811"/>
      <c r="AP75" s="811"/>
      <c r="AQ75" s="811"/>
      <c r="AR75" s="811"/>
      <c r="AS75" s="811"/>
      <c r="AT75" s="811"/>
      <c r="AU75" s="811"/>
      <c r="AV75" s="811"/>
      <c r="AW75" s="811"/>
      <c r="AX75" s="811"/>
      <c r="AY75" s="811"/>
      <c r="AZ75" s="811"/>
      <c r="BA75" s="811"/>
      <c r="BB75" s="811"/>
      <c r="BC75" s="811"/>
      <c r="BD75" s="811"/>
      <c r="BE75" s="811"/>
      <c r="BF75" s="811"/>
      <c r="BG75" s="811"/>
      <c r="BH75" s="811"/>
      <c r="BI75" s="811"/>
      <c r="BJ75" s="811"/>
      <c r="BK75" s="811"/>
      <c r="BL75" s="811"/>
      <c r="BM75" s="811"/>
      <c r="BN75" s="811"/>
      <c r="BO75" s="811"/>
      <c r="BP75" s="811"/>
      <c r="BQ75" s="812"/>
      <c r="BS75" s="655"/>
    </row>
    <row r="76" spans="1:71" s="815" customFormat="1">
      <c r="A76" s="655"/>
      <c r="B76" s="1388"/>
      <c r="C76" s="1393" t="s">
        <v>238</v>
      </c>
      <c r="D76" s="1394"/>
      <c r="E76" s="813">
        <f t="shared" ref="E76:AJ76" si="148">SUM(E73:E74)</f>
        <v>13</v>
      </c>
      <c r="F76" s="813">
        <f t="shared" si="148"/>
        <v>13</v>
      </c>
      <c r="G76" s="813">
        <f t="shared" si="148"/>
        <v>13</v>
      </c>
      <c r="H76" s="813">
        <f t="shared" si="148"/>
        <v>13</v>
      </c>
      <c r="I76" s="813">
        <f t="shared" si="148"/>
        <v>13</v>
      </c>
      <c r="J76" s="813">
        <f t="shared" si="148"/>
        <v>13</v>
      </c>
      <c r="K76" s="813">
        <f t="shared" si="148"/>
        <v>15</v>
      </c>
      <c r="L76" s="813">
        <f t="shared" si="148"/>
        <v>15</v>
      </c>
      <c r="M76" s="813">
        <f t="shared" si="148"/>
        <v>15</v>
      </c>
      <c r="N76" s="813">
        <f t="shared" si="148"/>
        <v>20</v>
      </c>
      <c r="O76" s="813">
        <f t="shared" si="148"/>
        <v>20</v>
      </c>
      <c r="P76" s="813">
        <f t="shared" si="148"/>
        <v>20</v>
      </c>
      <c r="Q76" s="813">
        <f t="shared" si="148"/>
        <v>20</v>
      </c>
      <c r="R76" s="813">
        <f t="shared" si="148"/>
        <v>20</v>
      </c>
      <c r="S76" s="813">
        <f t="shared" si="148"/>
        <v>20</v>
      </c>
      <c r="T76" s="813">
        <f t="shared" si="148"/>
        <v>20</v>
      </c>
      <c r="U76" s="813">
        <f t="shared" si="148"/>
        <v>20</v>
      </c>
      <c r="V76" s="813">
        <f t="shared" si="148"/>
        <v>20</v>
      </c>
      <c r="W76" s="813">
        <f t="shared" si="148"/>
        <v>20</v>
      </c>
      <c r="X76" s="813">
        <f t="shared" si="148"/>
        <v>20</v>
      </c>
      <c r="Y76" s="813">
        <f t="shared" si="148"/>
        <v>20</v>
      </c>
      <c r="Z76" s="813">
        <f t="shared" si="148"/>
        <v>20</v>
      </c>
      <c r="AA76" s="813">
        <f t="shared" si="148"/>
        <v>20</v>
      </c>
      <c r="AB76" s="813">
        <f t="shared" si="148"/>
        <v>20</v>
      </c>
      <c r="AC76" s="813">
        <f t="shared" si="148"/>
        <v>20</v>
      </c>
      <c r="AD76" s="813">
        <f t="shared" si="148"/>
        <v>20</v>
      </c>
      <c r="AE76" s="813">
        <f t="shared" si="148"/>
        <v>20</v>
      </c>
      <c r="AF76" s="813">
        <f t="shared" si="148"/>
        <v>20</v>
      </c>
      <c r="AG76" s="813">
        <f t="shared" si="148"/>
        <v>20</v>
      </c>
      <c r="AH76" s="813">
        <f t="shared" si="148"/>
        <v>20</v>
      </c>
      <c r="AI76" s="813">
        <f t="shared" si="148"/>
        <v>20</v>
      </c>
      <c r="AJ76" s="813">
        <f t="shared" si="148"/>
        <v>20</v>
      </c>
      <c r="AK76" s="813">
        <f t="shared" ref="AK76:BQ76" si="149">SUM(AK73:AK74)</f>
        <v>20</v>
      </c>
      <c r="AL76" s="813">
        <f t="shared" si="149"/>
        <v>20</v>
      </c>
      <c r="AM76" s="813">
        <f t="shared" si="149"/>
        <v>20</v>
      </c>
      <c r="AN76" s="813">
        <f t="shared" si="149"/>
        <v>20</v>
      </c>
      <c r="AO76" s="813">
        <f t="shared" si="149"/>
        <v>20</v>
      </c>
      <c r="AP76" s="813">
        <f t="shared" si="149"/>
        <v>20</v>
      </c>
      <c r="AQ76" s="813">
        <f t="shared" si="149"/>
        <v>20</v>
      </c>
      <c r="AR76" s="813">
        <f t="shared" si="149"/>
        <v>20</v>
      </c>
      <c r="AS76" s="813">
        <f t="shared" si="149"/>
        <v>20</v>
      </c>
      <c r="AT76" s="813">
        <f t="shared" si="149"/>
        <v>20</v>
      </c>
      <c r="AU76" s="813">
        <f t="shared" si="149"/>
        <v>20</v>
      </c>
      <c r="AV76" s="813">
        <f t="shared" si="149"/>
        <v>20</v>
      </c>
      <c r="AW76" s="813">
        <f t="shared" si="149"/>
        <v>20</v>
      </c>
      <c r="AX76" s="813">
        <f t="shared" si="149"/>
        <v>20</v>
      </c>
      <c r="AY76" s="813">
        <f t="shared" si="149"/>
        <v>20</v>
      </c>
      <c r="AZ76" s="813">
        <f t="shared" si="149"/>
        <v>20</v>
      </c>
      <c r="BA76" s="813">
        <f t="shared" si="149"/>
        <v>20</v>
      </c>
      <c r="BB76" s="813">
        <f t="shared" si="149"/>
        <v>20</v>
      </c>
      <c r="BC76" s="813">
        <f t="shared" si="149"/>
        <v>20</v>
      </c>
      <c r="BD76" s="813">
        <f t="shared" si="149"/>
        <v>20</v>
      </c>
      <c r="BE76" s="813">
        <f t="shared" si="149"/>
        <v>20</v>
      </c>
      <c r="BF76" s="813">
        <f t="shared" si="149"/>
        <v>20</v>
      </c>
      <c r="BG76" s="813">
        <f t="shared" si="149"/>
        <v>20</v>
      </c>
      <c r="BH76" s="813">
        <f t="shared" si="149"/>
        <v>20</v>
      </c>
      <c r="BI76" s="813">
        <f t="shared" si="149"/>
        <v>20</v>
      </c>
      <c r="BJ76" s="813">
        <f t="shared" si="149"/>
        <v>20</v>
      </c>
      <c r="BK76" s="813">
        <f t="shared" si="149"/>
        <v>20</v>
      </c>
      <c r="BL76" s="813">
        <f t="shared" si="149"/>
        <v>20</v>
      </c>
      <c r="BM76" s="813">
        <f t="shared" si="149"/>
        <v>20</v>
      </c>
      <c r="BN76" s="813">
        <f t="shared" si="149"/>
        <v>20</v>
      </c>
      <c r="BO76" s="813">
        <f t="shared" si="149"/>
        <v>20</v>
      </c>
      <c r="BP76" s="813">
        <f t="shared" si="149"/>
        <v>20</v>
      </c>
      <c r="BQ76" s="814">
        <f t="shared" si="149"/>
        <v>20</v>
      </c>
      <c r="BS76" s="655"/>
    </row>
    <row r="77" spans="1:71" s="821" customFormat="1">
      <c r="A77" s="655"/>
      <c r="B77" s="1388"/>
      <c r="C77" s="1391" t="s">
        <v>234</v>
      </c>
      <c r="D77" s="1392"/>
      <c r="E77" s="819">
        <f t="shared" ref="E77:BP77" si="150">E73/E76</f>
        <v>0.38461538461538464</v>
      </c>
      <c r="F77" s="819">
        <f t="shared" si="150"/>
        <v>0.38461538461538464</v>
      </c>
      <c r="G77" s="819">
        <f t="shared" si="150"/>
        <v>0.38461538461538464</v>
      </c>
      <c r="H77" s="819">
        <f t="shared" si="150"/>
        <v>0.38461538461538464</v>
      </c>
      <c r="I77" s="819">
        <f t="shared" si="150"/>
        <v>0.38461538461538464</v>
      </c>
      <c r="J77" s="819">
        <f t="shared" si="150"/>
        <v>0.38461538461538464</v>
      </c>
      <c r="K77" s="819">
        <f t="shared" si="150"/>
        <v>0.6</v>
      </c>
      <c r="L77" s="819">
        <f t="shared" si="150"/>
        <v>0.5</v>
      </c>
      <c r="M77" s="819">
        <f t="shared" si="150"/>
        <v>0.5</v>
      </c>
      <c r="N77" s="819">
        <f t="shared" si="150"/>
        <v>0.5</v>
      </c>
      <c r="O77" s="819">
        <f t="shared" si="150"/>
        <v>0.5</v>
      </c>
      <c r="P77" s="819">
        <f t="shared" si="150"/>
        <v>0.5</v>
      </c>
      <c r="Q77" s="819">
        <f t="shared" si="150"/>
        <v>0.5</v>
      </c>
      <c r="R77" s="819">
        <f t="shared" si="150"/>
        <v>0.5</v>
      </c>
      <c r="S77" s="819">
        <f t="shared" si="150"/>
        <v>0.5</v>
      </c>
      <c r="T77" s="819">
        <f t="shared" si="150"/>
        <v>0.5</v>
      </c>
      <c r="U77" s="819">
        <f t="shared" si="150"/>
        <v>0.5</v>
      </c>
      <c r="V77" s="819">
        <f t="shared" si="150"/>
        <v>0.5</v>
      </c>
      <c r="W77" s="819">
        <f t="shared" si="150"/>
        <v>0.5</v>
      </c>
      <c r="X77" s="819">
        <f t="shared" si="150"/>
        <v>0.5</v>
      </c>
      <c r="Y77" s="819">
        <f t="shared" si="150"/>
        <v>0.5</v>
      </c>
      <c r="Z77" s="819">
        <f t="shared" si="150"/>
        <v>0.5</v>
      </c>
      <c r="AA77" s="819">
        <f t="shared" si="150"/>
        <v>0.5</v>
      </c>
      <c r="AB77" s="819">
        <f t="shared" si="150"/>
        <v>0.5</v>
      </c>
      <c r="AC77" s="819">
        <f t="shared" si="150"/>
        <v>0.5</v>
      </c>
      <c r="AD77" s="819">
        <f t="shared" si="150"/>
        <v>0.5</v>
      </c>
      <c r="AE77" s="819">
        <f t="shared" si="150"/>
        <v>0.5</v>
      </c>
      <c r="AF77" s="819">
        <f t="shared" si="150"/>
        <v>0.5</v>
      </c>
      <c r="AG77" s="819">
        <f t="shared" si="150"/>
        <v>0.5</v>
      </c>
      <c r="AH77" s="819">
        <f t="shared" si="150"/>
        <v>0.5</v>
      </c>
      <c r="AI77" s="819">
        <f t="shared" si="150"/>
        <v>0.5</v>
      </c>
      <c r="AJ77" s="819">
        <f t="shared" si="150"/>
        <v>0.5</v>
      </c>
      <c r="AK77" s="819">
        <f t="shared" si="150"/>
        <v>0.5</v>
      </c>
      <c r="AL77" s="819">
        <f t="shared" si="150"/>
        <v>0.5</v>
      </c>
      <c r="AM77" s="819">
        <f t="shared" si="150"/>
        <v>0.5</v>
      </c>
      <c r="AN77" s="819">
        <f t="shared" si="150"/>
        <v>0.5</v>
      </c>
      <c r="AO77" s="819">
        <f t="shared" si="150"/>
        <v>0.5</v>
      </c>
      <c r="AP77" s="819">
        <f t="shared" si="150"/>
        <v>0.5</v>
      </c>
      <c r="AQ77" s="819">
        <f t="shared" si="150"/>
        <v>0.5</v>
      </c>
      <c r="AR77" s="819">
        <f t="shared" si="150"/>
        <v>0.5</v>
      </c>
      <c r="AS77" s="819">
        <f t="shared" si="150"/>
        <v>0.5</v>
      </c>
      <c r="AT77" s="819">
        <f t="shared" si="150"/>
        <v>0.5</v>
      </c>
      <c r="AU77" s="819">
        <f t="shared" si="150"/>
        <v>0.5</v>
      </c>
      <c r="AV77" s="819">
        <f t="shared" si="150"/>
        <v>0.5</v>
      </c>
      <c r="AW77" s="819">
        <f t="shared" si="150"/>
        <v>0.5</v>
      </c>
      <c r="AX77" s="819">
        <f t="shared" si="150"/>
        <v>0.5</v>
      </c>
      <c r="AY77" s="819">
        <f t="shared" si="150"/>
        <v>0.5</v>
      </c>
      <c r="AZ77" s="819">
        <f t="shared" si="150"/>
        <v>0.5</v>
      </c>
      <c r="BA77" s="819">
        <f t="shared" si="150"/>
        <v>0.5</v>
      </c>
      <c r="BB77" s="819">
        <f t="shared" si="150"/>
        <v>0.5</v>
      </c>
      <c r="BC77" s="819">
        <f t="shared" si="150"/>
        <v>0.5</v>
      </c>
      <c r="BD77" s="819">
        <f t="shared" si="150"/>
        <v>0.5</v>
      </c>
      <c r="BE77" s="819">
        <f t="shared" si="150"/>
        <v>0.5</v>
      </c>
      <c r="BF77" s="819">
        <f t="shared" si="150"/>
        <v>0.5</v>
      </c>
      <c r="BG77" s="819">
        <f t="shared" si="150"/>
        <v>0.5</v>
      </c>
      <c r="BH77" s="819">
        <f t="shared" si="150"/>
        <v>0.5</v>
      </c>
      <c r="BI77" s="819">
        <f t="shared" si="150"/>
        <v>0.5</v>
      </c>
      <c r="BJ77" s="819">
        <f t="shared" si="150"/>
        <v>0.5</v>
      </c>
      <c r="BK77" s="819">
        <f t="shared" si="150"/>
        <v>0.5</v>
      </c>
      <c r="BL77" s="819">
        <f t="shared" si="150"/>
        <v>0.5</v>
      </c>
      <c r="BM77" s="819">
        <f t="shared" si="150"/>
        <v>0.5</v>
      </c>
      <c r="BN77" s="819">
        <f t="shared" si="150"/>
        <v>0.5</v>
      </c>
      <c r="BO77" s="819">
        <f t="shared" si="150"/>
        <v>0.5</v>
      </c>
      <c r="BP77" s="819">
        <f t="shared" si="150"/>
        <v>0.5</v>
      </c>
      <c r="BQ77" s="820">
        <f t="shared" ref="BQ77" si="151">BQ73/BQ76</f>
        <v>0.5</v>
      </c>
      <c r="BS77" s="655"/>
    </row>
    <row r="78" spans="1:71" s="821" customFormat="1">
      <c r="A78" s="655"/>
      <c r="B78" s="1388"/>
      <c r="C78" s="1409" t="s">
        <v>235</v>
      </c>
      <c r="D78" s="1410"/>
      <c r="E78" s="824">
        <f t="shared" ref="E78:BP78" si="152">E74/E76</f>
        <v>0.61538461538461542</v>
      </c>
      <c r="F78" s="824">
        <f t="shared" si="152"/>
        <v>0.61538461538461542</v>
      </c>
      <c r="G78" s="824">
        <f t="shared" si="152"/>
        <v>0.61538461538461542</v>
      </c>
      <c r="H78" s="824">
        <f t="shared" si="152"/>
        <v>0.61538461538461542</v>
      </c>
      <c r="I78" s="824">
        <f t="shared" si="152"/>
        <v>0.61538461538461542</v>
      </c>
      <c r="J78" s="824">
        <f t="shared" si="152"/>
        <v>0.61538461538461542</v>
      </c>
      <c r="K78" s="824">
        <f t="shared" si="152"/>
        <v>0.4</v>
      </c>
      <c r="L78" s="824">
        <f t="shared" si="152"/>
        <v>0.5</v>
      </c>
      <c r="M78" s="824">
        <f t="shared" si="152"/>
        <v>0.5</v>
      </c>
      <c r="N78" s="824">
        <f t="shared" si="152"/>
        <v>0.5</v>
      </c>
      <c r="O78" s="824">
        <f t="shared" si="152"/>
        <v>0.5</v>
      </c>
      <c r="P78" s="824">
        <f t="shared" si="152"/>
        <v>0.5</v>
      </c>
      <c r="Q78" s="824">
        <f t="shared" si="152"/>
        <v>0.5</v>
      </c>
      <c r="R78" s="824">
        <f t="shared" si="152"/>
        <v>0.5</v>
      </c>
      <c r="S78" s="824">
        <f t="shared" si="152"/>
        <v>0.5</v>
      </c>
      <c r="T78" s="824">
        <f t="shared" si="152"/>
        <v>0.5</v>
      </c>
      <c r="U78" s="824">
        <f t="shared" si="152"/>
        <v>0.5</v>
      </c>
      <c r="V78" s="824">
        <f t="shared" si="152"/>
        <v>0.5</v>
      </c>
      <c r="W78" s="824">
        <f t="shared" si="152"/>
        <v>0.5</v>
      </c>
      <c r="X78" s="824">
        <f t="shared" si="152"/>
        <v>0.5</v>
      </c>
      <c r="Y78" s="824">
        <f t="shared" si="152"/>
        <v>0.5</v>
      </c>
      <c r="Z78" s="824">
        <f t="shared" si="152"/>
        <v>0.5</v>
      </c>
      <c r="AA78" s="824">
        <f t="shared" si="152"/>
        <v>0.5</v>
      </c>
      <c r="AB78" s="824">
        <f t="shared" si="152"/>
        <v>0.5</v>
      </c>
      <c r="AC78" s="824">
        <f t="shared" si="152"/>
        <v>0.5</v>
      </c>
      <c r="AD78" s="824">
        <f t="shared" si="152"/>
        <v>0.5</v>
      </c>
      <c r="AE78" s="824">
        <f t="shared" si="152"/>
        <v>0.5</v>
      </c>
      <c r="AF78" s="824">
        <f t="shared" si="152"/>
        <v>0.5</v>
      </c>
      <c r="AG78" s="824">
        <f t="shared" si="152"/>
        <v>0.5</v>
      </c>
      <c r="AH78" s="824">
        <f t="shared" si="152"/>
        <v>0.5</v>
      </c>
      <c r="AI78" s="824">
        <f t="shared" si="152"/>
        <v>0.5</v>
      </c>
      <c r="AJ78" s="824">
        <f t="shared" si="152"/>
        <v>0.5</v>
      </c>
      <c r="AK78" s="824">
        <f t="shared" si="152"/>
        <v>0.5</v>
      </c>
      <c r="AL78" s="824">
        <f t="shared" si="152"/>
        <v>0.5</v>
      </c>
      <c r="AM78" s="824">
        <f t="shared" si="152"/>
        <v>0.5</v>
      </c>
      <c r="AN78" s="824">
        <f t="shared" si="152"/>
        <v>0.5</v>
      </c>
      <c r="AO78" s="824">
        <f t="shared" si="152"/>
        <v>0.5</v>
      </c>
      <c r="AP78" s="824">
        <f t="shared" si="152"/>
        <v>0.5</v>
      </c>
      <c r="AQ78" s="824">
        <f t="shared" si="152"/>
        <v>0.5</v>
      </c>
      <c r="AR78" s="824">
        <f t="shared" si="152"/>
        <v>0.5</v>
      </c>
      <c r="AS78" s="824">
        <f t="shared" si="152"/>
        <v>0.5</v>
      </c>
      <c r="AT78" s="824">
        <f t="shared" si="152"/>
        <v>0.5</v>
      </c>
      <c r="AU78" s="824">
        <f t="shared" si="152"/>
        <v>0.5</v>
      </c>
      <c r="AV78" s="824">
        <f t="shared" si="152"/>
        <v>0.5</v>
      </c>
      <c r="AW78" s="824">
        <f t="shared" si="152"/>
        <v>0.5</v>
      </c>
      <c r="AX78" s="824">
        <f t="shared" si="152"/>
        <v>0.5</v>
      </c>
      <c r="AY78" s="824">
        <f t="shared" si="152"/>
        <v>0.5</v>
      </c>
      <c r="AZ78" s="824">
        <f t="shared" si="152"/>
        <v>0.5</v>
      </c>
      <c r="BA78" s="824">
        <f t="shared" si="152"/>
        <v>0.5</v>
      </c>
      <c r="BB78" s="824">
        <f t="shared" si="152"/>
        <v>0.5</v>
      </c>
      <c r="BC78" s="824">
        <f t="shared" si="152"/>
        <v>0.5</v>
      </c>
      <c r="BD78" s="824">
        <f t="shared" si="152"/>
        <v>0.5</v>
      </c>
      <c r="BE78" s="824">
        <f t="shared" si="152"/>
        <v>0.5</v>
      </c>
      <c r="BF78" s="824">
        <f t="shared" si="152"/>
        <v>0.5</v>
      </c>
      <c r="BG78" s="824">
        <f t="shared" si="152"/>
        <v>0.5</v>
      </c>
      <c r="BH78" s="824">
        <f t="shared" si="152"/>
        <v>0.5</v>
      </c>
      <c r="BI78" s="824">
        <f t="shared" si="152"/>
        <v>0.5</v>
      </c>
      <c r="BJ78" s="824">
        <f t="shared" si="152"/>
        <v>0.5</v>
      </c>
      <c r="BK78" s="824">
        <f t="shared" si="152"/>
        <v>0.5</v>
      </c>
      <c r="BL78" s="824">
        <f t="shared" si="152"/>
        <v>0.5</v>
      </c>
      <c r="BM78" s="824">
        <f t="shared" si="152"/>
        <v>0.5</v>
      </c>
      <c r="BN78" s="824">
        <f t="shared" si="152"/>
        <v>0.5</v>
      </c>
      <c r="BO78" s="824">
        <f t="shared" si="152"/>
        <v>0.5</v>
      </c>
      <c r="BP78" s="824">
        <f t="shared" si="152"/>
        <v>0.5</v>
      </c>
      <c r="BQ78" s="825">
        <f t="shared" ref="BQ78" si="153">BQ74/BQ76</f>
        <v>0.5</v>
      </c>
      <c r="BS78" s="655"/>
    </row>
    <row r="79" spans="1:71" s="806" customFormat="1">
      <c r="A79" s="655"/>
      <c r="B79" s="1388"/>
      <c r="BS79" s="655"/>
    </row>
    <row r="80" spans="1:71" s="806" customFormat="1">
      <c r="A80" s="655"/>
      <c r="B80" s="1388"/>
      <c r="BS80" s="655"/>
    </row>
    <row r="81" spans="1:71" s="806" customFormat="1">
      <c r="A81" s="655"/>
      <c r="B81" s="1388"/>
      <c r="BS81" s="655"/>
    </row>
    <row r="82" spans="1:71" s="806" customFormat="1" ht="18.75">
      <c r="A82" s="655"/>
      <c r="B82" s="1388"/>
      <c r="C82" s="1389" t="s">
        <v>126</v>
      </c>
      <c r="D82" s="1390"/>
      <c r="E82" s="803"/>
      <c r="F82" s="803"/>
      <c r="G82" s="803"/>
      <c r="H82" s="803"/>
      <c r="I82" s="803"/>
      <c r="J82" s="804" t="s">
        <v>228</v>
      </c>
      <c r="K82" s="1002">
        <f>T41</f>
        <v>10</v>
      </c>
      <c r="L82" s="803">
        <f>K82</f>
        <v>10</v>
      </c>
      <c r="M82" s="803">
        <f>L82</f>
        <v>10</v>
      </c>
      <c r="N82" s="1002">
        <f>U41</f>
        <v>14</v>
      </c>
      <c r="O82" s="803">
        <f t="shared" ref="O82:BQ82" si="154">N82</f>
        <v>14</v>
      </c>
      <c r="P82" s="803">
        <f t="shared" si="154"/>
        <v>14</v>
      </c>
      <c r="Q82" s="803">
        <f t="shared" si="154"/>
        <v>14</v>
      </c>
      <c r="R82" s="803">
        <f t="shared" si="154"/>
        <v>14</v>
      </c>
      <c r="S82" s="803">
        <f t="shared" si="154"/>
        <v>14</v>
      </c>
      <c r="T82" s="803">
        <f t="shared" si="154"/>
        <v>14</v>
      </c>
      <c r="U82" s="803">
        <f t="shared" si="154"/>
        <v>14</v>
      </c>
      <c r="V82" s="803">
        <f t="shared" si="154"/>
        <v>14</v>
      </c>
      <c r="W82" s="803">
        <f t="shared" si="154"/>
        <v>14</v>
      </c>
      <c r="X82" s="803">
        <f t="shared" si="154"/>
        <v>14</v>
      </c>
      <c r="Y82" s="803">
        <f t="shared" si="154"/>
        <v>14</v>
      </c>
      <c r="Z82" s="803">
        <f t="shared" si="154"/>
        <v>14</v>
      </c>
      <c r="AA82" s="803">
        <f t="shared" si="154"/>
        <v>14</v>
      </c>
      <c r="AB82" s="803">
        <f t="shared" si="154"/>
        <v>14</v>
      </c>
      <c r="AC82" s="803">
        <f t="shared" si="154"/>
        <v>14</v>
      </c>
      <c r="AD82" s="803">
        <f t="shared" si="154"/>
        <v>14</v>
      </c>
      <c r="AE82" s="803">
        <f t="shared" si="154"/>
        <v>14</v>
      </c>
      <c r="AF82" s="803">
        <f t="shared" si="154"/>
        <v>14</v>
      </c>
      <c r="AG82" s="803">
        <f t="shared" si="154"/>
        <v>14</v>
      </c>
      <c r="AH82" s="803">
        <f t="shared" si="154"/>
        <v>14</v>
      </c>
      <c r="AI82" s="803">
        <f t="shared" si="154"/>
        <v>14</v>
      </c>
      <c r="AJ82" s="803">
        <f t="shared" si="154"/>
        <v>14</v>
      </c>
      <c r="AK82" s="803">
        <f t="shared" si="154"/>
        <v>14</v>
      </c>
      <c r="AL82" s="803">
        <f t="shared" si="154"/>
        <v>14</v>
      </c>
      <c r="AM82" s="803">
        <f t="shared" si="154"/>
        <v>14</v>
      </c>
      <c r="AN82" s="803">
        <f t="shared" si="154"/>
        <v>14</v>
      </c>
      <c r="AO82" s="803">
        <f t="shared" si="154"/>
        <v>14</v>
      </c>
      <c r="AP82" s="803">
        <f t="shared" si="154"/>
        <v>14</v>
      </c>
      <c r="AQ82" s="803">
        <f t="shared" si="154"/>
        <v>14</v>
      </c>
      <c r="AR82" s="803">
        <f t="shared" si="154"/>
        <v>14</v>
      </c>
      <c r="AS82" s="803">
        <f t="shared" si="154"/>
        <v>14</v>
      </c>
      <c r="AT82" s="803">
        <f t="shared" si="154"/>
        <v>14</v>
      </c>
      <c r="AU82" s="803">
        <f t="shared" si="154"/>
        <v>14</v>
      </c>
      <c r="AV82" s="803">
        <f t="shared" si="154"/>
        <v>14</v>
      </c>
      <c r="AW82" s="803">
        <f t="shared" si="154"/>
        <v>14</v>
      </c>
      <c r="AX82" s="803">
        <f t="shared" si="154"/>
        <v>14</v>
      </c>
      <c r="AY82" s="803">
        <f t="shared" si="154"/>
        <v>14</v>
      </c>
      <c r="AZ82" s="803">
        <f t="shared" si="154"/>
        <v>14</v>
      </c>
      <c r="BA82" s="803">
        <f t="shared" si="154"/>
        <v>14</v>
      </c>
      <c r="BB82" s="803">
        <f t="shared" si="154"/>
        <v>14</v>
      </c>
      <c r="BC82" s="803">
        <f t="shared" si="154"/>
        <v>14</v>
      </c>
      <c r="BD82" s="803">
        <f t="shared" si="154"/>
        <v>14</v>
      </c>
      <c r="BE82" s="803">
        <f t="shared" si="154"/>
        <v>14</v>
      </c>
      <c r="BF82" s="803">
        <f t="shared" si="154"/>
        <v>14</v>
      </c>
      <c r="BG82" s="803">
        <f t="shared" si="154"/>
        <v>14</v>
      </c>
      <c r="BH82" s="803">
        <f t="shared" si="154"/>
        <v>14</v>
      </c>
      <c r="BI82" s="803">
        <f t="shared" si="154"/>
        <v>14</v>
      </c>
      <c r="BJ82" s="803">
        <f t="shared" si="154"/>
        <v>14</v>
      </c>
      <c r="BK82" s="803">
        <f t="shared" si="154"/>
        <v>14</v>
      </c>
      <c r="BL82" s="803">
        <f t="shared" si="154"/>
        <v>14</v>
      </c>
      <c r="BM82" s="803">
        <f t="shared" si="154"/>
        <v>14</v>
      </c>
      <c r="BN82" s="803">
        <f t="shared" si="154"/>
        <v>14</v>
      </c>
      <c r="BO82" s="803">
        <f t="shared" si="154"/>
        <v>14</v>
      </c>
      <c r="BP82" s="803">
        <f t="shared" si="154"/>
        <v>14</v>
      </c>
      <c r="BQ82" s="805">
        <f t="shared" si="154"/>
        <v>14</v>
      </c>
      <c r="BS82" s="655"/>
    </row>
    <row r="83" spans="1:71" s="806" customFormat="1">
      <c r="A83" s="655"/>
      <c r="B83" s="1388"/>
      <c r="C83" s="807" t="s">
        <v>111</v>
      </c>
      <c r="D83" s="808" t="s">
        <v>226</v>
      </c>
      <c r="E83" s="766">
        <v>5</v>
      </c>
      <c r="F83" s="767">
        <v>5</v>
      </c>
      <c r="G83" s="767">
        <v>5</v>
      </c>
      <c r="H83" s="767">
        <v>5</v>
      </c>
      <c r="I83" s="767">
        <v>5</v>
      </c>
      <c r="J83" s="767">
        <v>5</v>
      </c>
      <c r="K83" s="1011">
        <f>K82*$E$40</f>
        <v>6</v>
      </c>
      <c r="L83" s="1011">
        <f t="shared" ref="L83:BQ83" si="155">L82*$E$40</f>
        <v>6</v>
      </c>
      <c r="M83" s="1011">
        <f t="shared" si="155"/>
        <v>6</v>
      </c>
      <c r="N83" s="1011">
        <f t="shared" si="155"/>
        <v>8.4</v>
      </c>
      <c r="O83" s="1011">
        <f t="shared" si="155"/>
        <v>8.4</v>
      </c>
      <c r="P83" s="1011">
        <f t="shared" si="155"/>
        <v>8.4</v>
      </c>
      <c r="Q83" s="1011">
        <f t="shared" si="155"/>
        <v>8.4</v>
      </c>
      <c r="R83" s="1011">
        <f t="shared" si="155"/>
        <v>8.4</v>
      </c>
      <c r="S83" s="1011">
        <f t="shared" si="155"/>
        <v>8.4</v>
      </c>
      <c r="T83" s="1011">
        <f t="shared" si="155"/>
        <v>8.4</v>
      </c>
      <c r="U83" s="1011">
        <f t="shared" si="155"/>
        <v>8.4</v>
      </c>
      <c r="V83" s="1011">
        <f t="shared" si="155"/>
        <v>8.4</v>
      </c>
      <c r="W83" s="1011">
        <f t="shared" si="155"/>
        <v>8.4</v>
      </c>
      <c r="X83" s="1011">
        <f t="shared" si="155"/>
        <v>8.4</v>
      </c>
      <c r="Y83" s="1011">
        <f t="shared" si="155"/>
        <v>8.4</v>
      </c>
      <c r="Z83" s="1011">
        <f t="shared" si="155"/>
        <v>8.4</v>
      </c>
      <c r="AA83" s="1011">
        <f t="shared" si="155"/>
        <v>8.4</v>
      </c>
      <c r="AB83" s="1011">
        <f t="shared" si="155"/>
        <v>8.4</v>
      </c>
      <c r="AC83" s="1011">
        <f t="shared" si="155"/>
        <v>8.4</v>
      </c>
      <c r="AD83" s="1011">
        <f t="shared" si="155"/>
        <v>8.4</v>
      </c>
      <c r="AE83" s="1011">
        <f t="shared" si="155"/>
        <v>8.4</v>
      </c>
      <c r="AF83" s="1011">
        <f t="shared" si="155"/>
        <v>8.4</v>
      </c>
      <c r="AG83" s="1011">
        <f t="shared" si="155"/>
        <v>8.4</v>
      </c>
      <c r="AH83" s="1011">
        <f t="shared" si="155"/>
        <v>8.4</v>
      </c>
      <c r="AI83" s="1011">
        <f t="shared" si="155"/>
        <v>8.4</v>
      </c>
      <c r="AJ83" s="1011">
        <f t="shared" si="155"/>
        <v>8.4</v>
      </c>
      <c r="AK83" s="1011">
        <f t="shared" si="155"/>
        <v>8.4</v>
      </c>
      <c r="AL83" s="1011">
        <f t="shared" si="155"/>
        <v>8.4</v>
      </c>
      <c r="AM83" s="1011">
        <f t="shared" si="155"/>
        <v>8.4</v>
      </c>
      <c r="AN83" s="1011">
        <f t="shared" si="155"/>
        <v>8.4</v>
      </c>
      <c r="AO83" s="1011">
        <f t="shared" si="155"/>
        <v>8.4</v>
      </c>
      <c r="AP83" s="1011">
        <f t="shared" si="155"/>
        <v>8.4</v>
      </c>
      <c r="AQ83" s="1011">
        <f t="shared" si="155"/>
        <v>8.4</v>
      </c>
      <c r="AR83" s="1011">
        <f t="shared" si="155"/>
        <v>8.4</v>
      </c>
      <c r="AS83" s="1011">
        <f t="shared" si="155"/>
        <v>8.4</v>
      </c>
      <c r="AT83" s="1011">
        <f t="shared" si="155"/>
        <v>8.4</v>
      </c>
      <c r="AU83" s="1011">
        <f t="shared" si="155"/>
        <v>8.4</v>
      </c>
      <c r="AV83" s="1011">
        <f t="shared" si="155"/>
        <v>8.4</v>
      </c>
      <c r="AW83" s="1011">
        <f t="shared" si="155"/>
        <v>8.4</v>
      </c>
      <c r="AX83" s="1011">
        <f t="shared" si="155"/>
        <v>8.4</v>
      </c>
      <c r="AY83" s="1011">
        <f t="shared" si="155"/>
        <v>8.4</v>
      </c>
      <c r="AZ83" s="1011">
        <f t="shared" si="155"/>
        <v>8.4</v>
      </c>
      <c r="BA83" s="1011">
        <f t="shared" si="155"/>
        <v>8.4</v>
      </c>
      <c r="BB83" s="1011">
        <f t="shared" si="155"/>
        <v>8.4</v>
      </c>
      <c r="BC83" s="1011">
        <f t="shared" si="155"/>
        <v>8.4</v>
      </c>
      <c r="BD83" s="1011">
        <f t="shared" si="155"/>
        <v>8.4</v>
      </c>
      <c r="BE83" s="1011">
        <f t="shared" si="155"/>
        <v>8.4</v>
      </c>
      <c r="BF83" s="1011">
        <f t="shared" si="155"/>
        <v>8.4</v>
      </c>
      <c r="BG83" s="1011">
        <f t="shared" si="155"/>
        <v>8.4</v>
      </c>
      <c r="BH83" s="1011">
        <f t="shared" si="155"/>
        <v>8.4</v>
      </c>
      <c r="BI83" s="1011">
        <f t="shared" si="155"/>
        <v>8.4</v>
      </c>
      <c r="BJ83" s="1011">
        <f t="shared" si="155"/>
        <v>8.4</v>
      </c>
      <c r="BK83" s="1011">
        <f t="shared" si="155"/>
        <v>8.4</v>
      </c>
      <c r="BL83" s="1011">
        <f t="shared" si="155"/>
        <v>8.4</v>
      </c>
      <c r="BM83" s="1011">
        <f t="shared" si="155"/>
        <v>8.4</v>
      </c>
      <c r="BN83" s="1011">
        <f t="shared" si="155"/>
        <v>8.4</v>
      </c>
      <c r="BO83" s="1011">
        <f t="shared" si="155"/>
        <v>8.4</v>
      </c>
      <c r="BP83" s="1011">
        <f t="shared" si="155"/>
        <v>8.4</v>
      </c>
      <c r="BQ83" s="1012">
        <f t="shared" si="155"/>
        <v>8.4</v>
      </c>
      <c r="BS83" s="655"/>
    </row>
    <row r="84" spans="1:71" s="806" customFormat="1">
      <c r="A84" s="655"/>
      <c r="B84" s="1388"/>
      <c r="C84" s="807" t="s">
        <v>112</v>
      </c>
      <c r="D84" s="808" t="s">
        <v>226</v>
      </c>
      <c r="E84" s="769">
        <v>8</v>
      </c>
      <c r="F84" s="770">
        <v>8</v>
      </c>
      <c r="G84" s="770">
        <v>8</v>
      </c>
      <c r="H84" s="770">
        <v>8</v>
      </c>
      <c r="I84" s="770">
        <v>8</v>
      </c>
      <c r="J84" s="770">
        <v>8</v>
      </c>
      <c r="K84" s="1011">
        <f>K82*$F$40</f>
        <v>4</v>
      </c>
      <c r="L84" s="1011">
        <f t="shared" ref="L84:BQ84" si="156">L82*$F$40</f>
        <v>4</v>
      </c>
      <c r="M84" s="1011">
        <f t="shared" si="156"/>
        <v>4</v>
      </c>
      <c r="N84" s="1011">
        <f t="shared" si="156"/>
        <v>5.6000000000000005</v>
      </c>
      <c r="O84" s="1011">
        <f t="shared" si="156"/>
        <v>5.6000000000000005</v>
      </c>
      <c r="P84" s="1011">
        <f t="shared" si="156"/>
        <v>5.6000000000000005</v>
      </c>
      <c r="Q84" s="1011">
        <f t="shared" si="156"/>
        <v>5.6000000000000005</v>
      </c>
      <c r="R84" s="1011">
        <f t="shared" si="156"/>
        <v>5.6000000000000005</v>
      </c>
      <c r="S84" s="1011">
        <f t="shared" si="156"/>
        <v>5.6000000000000005</v>
      </c>
      <c r="T84" s="1011">
        <f t="shared" si="156"/>
        <v>5.6000000000000005</v>
      </c>
      <c r="U84" s="1011">
        <f t="shared" si="156"/>
        <v>5.6000000000000005</v>
      </c>
      <c r="V84" s="1011">
        <f t="shared" si="156"/>
        <v>5.6000000000000005</v>
      </c>
      <c r="W84" s="1011">
        <f t="shared" si="156"/>
        <v>5.6000000000000005</v>
      </c>
      <c r="X84" s="1011">
        <f t="shared" si="156"/>
        <v>5.6000000000000005</v>
      </c>
      <c r="Y84" s="1011">
        <f t="shared" si="156"/>
        <v>5.6000000000000005</v>
      </c>
      <c r="Z84" s="1011">
        <f t="shared" si="156"/>
        <v>5.6000000000000005</v>
      </c>
      <c r="AA84" s="1011">
        <f t="shared" si="156"/>
        <v>5.6000000000000005</v>
      </c>
      <c r="AB84" s="1011">
        <f t="shared" si="156"/>
        <v>5.6000000000000005</v>
      </c>
      <c r="AC84" s="1011">
        <f t="shared" si="156"/>
        <v>5.6000000000000005</v>
      </c>
      <c r="AD84" s="1011">
        <f t="shared" si="156"/>
        <v>5.6000000000000005</v>
      </c>
      <c r="AE84" s="1011">
        <f t="shared" si="156"/>
        <v>5.6000000000000005</v>
      </c>
      <c r="AF84" s="1011">
        <f t="shared" si="156"/>
        <v>5.6000000000000005</v>
      </c>
      <c r="AG84" s="1011">
        <f t="shared" si="156"/>
        <v>5.6000000000000005</v>
      </c>
      <c r="AH84" s="1011">
        <f t="shared" si="156"/>
        <v>5.6000000000000005</v>
      </c>
      <c r="AI84" s="1011">
        <f t="shared" si="156"/>
        <v>5.6000000000000005</v>
      </c>
      <c r="AJ84" s="1011">
        <f t="shared" si="156"/>
        <v>5.6000000000000005</v>
      </c>
      <c r="AK84" s="1011">
        <f t="shared" si="156"/>
        <v>5.6000000000000005</v>
      </c>
      <c r="AL84" s="1011">
        <f t="shared" si="156"/>
        <v>5.6000000000000005</v>
      </c>
      <c r="AM84" s="1011">
        <f t="shared" si="156"/>
        <v>5.6000000000000005</v>
      </c>
      <c r="AN84" s="1011">
        <f t="shared" si="156"/>
        <v>5.6000000000000005</v>
      </c>
      <c r="AO84" s="1011">
        <f t="shared" si="156"/>
        <v>5.6000000000000005</v>
      </c>
      <c r="AP84" s="1011">
        <f t="shared" si="156"/>
        <v>5.6000000000000005</v>
      </c>
      <c r="AQ84" s="1011">
        <f t="shared" si="156"/>
        <v>5.6000000000000005</v>
      </c>
      <c r="AR84" s="1011">
        <f t="shared" si="156"/>
        <v>5.6000000000000005</v>
      </c>
      <c r="AS84" s="1011">
        <f t="shared" si="156"/>
        <v>5.6000000000000005</v>
      </c>
      <c r="AT84" s="1011">
        <f t="shared" si="156"/>
        <v>5.6000000000000005</v>
      </c>
      <c r="AU84" s="1011">
        <f t="shared" si="156"/>
        <v>5.6000000000000005</v>
      </c>
      <c r="AV84" s="1011">
        <f t="shared" si="156"/>
        <v>5.6000000000000005</v>
      </c>
      <c r="AW84" s="1011">
        <f t="shared" si="156"/>
        <v>5.6000000000000005</v>
      </c>
      <c r="AX84" s="1011">
        <f t="shared" si="156"/>
        <v>5.6000000000000005</v>
      </c>
      <c r="AY84" s="1011">
        <f t="shared" si="156"/>
        <v>5.6000000000000005</v>
      </c>
      <c r="AZ84" s="1011">
        <f t="shared" si="156"/>
        <v>5.6000000000000005</v>
      </c>
      <c r="BA84" s="1011">
        <f t="shared" si="156"/>
        <v>5.6000000000000005</v>
      </c>
      <c r="BB84" s="1011">
        <f t="shared" si="156"/>
        <v>5.6000000000000005</v>
      </c>
      <c r="BC84" s="1011">
        <f t="shared" si="156"/>
        <v>5.6000000000000005</v>
      </c>
      <c r="BD84" s="1011">
        <f t="shared" si="156"/>
        <v>5.6000000000000005</v>
      </c>
      <c r="BE84" s="1011">
        <f t="shared" si="156"/>
        <v>5.6000000000000005</v>
      </c>
      <c r="BF84" s="1011">
        <f t="shared" si="156"/>
        <v>5.6000000000000005</v>
      </c>
      <c r="BG84" s="1011">
        <f t="shared" si="156"/>
        <v>5.6000000000000005</v>
      </c>
      <c r="BH84" s="1011">
        <f t="shared" si="156"/>
        <v>5.6000000000000005</v>
      </c>
      <c r="BI84" s="1011">
        <f t="shared" si="156"/>
        <v>5.6000000000000005</v>
      </c>
      <c r="BJ84" s="1011">
        <f t="shared" si="156"/>
        <v>5.6000000000000005</v>
      </c>
      <c r="BK84" s="1011">
        <f t="shared" si="156"/>
        <v>5.6000000000000005</v>
      </c>
      <c r="BL84" s="1011">
        <f t="shared" si="156"/>
        <v>5.6000000000000005</v>
      </c>
      <c r="BM84" s="1011">
        <f t="shared" si="156"/>
        <v>5.6000000000000005</v>
      </c>
      <c r="BN84" s="1011">
        <f t="shared" si="156"/>
        <v>5.6000000000000005</v>
      </c>
      <c r="BO84" s="1011">
        <f t="shared" si="156"/>
        <v>5.6000000000000005</v>
      </c>
      <c r="BP84" s="1011">
        <f t="shared" si="156"/>
        <v>5.6000000000000005</v>
      </c>
      <c r="BQ84" s="1012">
        <f t="shared" si="156"/>
        <v>5.6000000000000005</v>
      </c>
      <c r="BS84" s="655"/>
    </row>
    <row r="85" spans="1:71" s="806" customFormat="1">
      <c r="A85" s="655"/>
      <c r="B85" s="1388"/>
      <c r="C85" s="807" t="s">
        <v>111</v>
      </c>
      <c r="D85" s="808" t="s">
        <v>227</v>
      </c>
      <c r="E85" s="769">
        <v>10</v>
      </c>
      <c r="F85" s="770">
        <v>10</v>
      </c>
      <c r="G85" s="770">
        <v>10</v>
      </c>
      <c r="H85" s="770">
        <v>10</v>
      </c>
      <c r="I85" s="770">
        <v>10</v>
      </c>
      <c r="J85" s="770">
        <v>10</v>
      </c>
      <c r="K85" s="1011">
        <f>IF($K$34=3,J85+I85+H85,IF($K$34=4,J85+I85+H85+G85,IF($K$34=5,J85+I85+H85+G85+F85,J85+I85+H85+G85+F85+E85)))*$J$38</f>
        <v>28.5</v>
      </c>
      <c r="L85" s="808">
        <f>IF($K$34=3,K83+J83,IF($K$34=4,K83+J83+I83,IF($K$34=5,K83+J83+I83+H83,K83+J83+I83+H83+G83)))*$J$38</f>
        <v>10.45</v>
      </c>
      <c r="M85" s="808">
        <f t="shared" ref="M85:BQ85" si="157">IF($K$34=3,L83+K83,IF($K$34=4,L83+K83+J83,IF($K$34=5,L83+K83+J83+I83,L83+K83+J83+I83+H83)))*$J$38</f>
        <v>11.399999999999999</v>
      </c>
      <c r="N85" s="808">
        <f t="shared" si="157"/>
        <v>11.399999999999999</v>
      </c>
      <c r="O85" s="808">
        <f t="shared" si="157"/>
        <v>13.68</v>
      </c>
      <c r="P85" s="808">
        <f t="shared" si="157"/>
        <v>15.959999999999999</v>
      </c>
      <c r="Q85" s="808">
        <f>IF($K$34=3,P83+O83,IF($K$34=4,P83+O83+N83,IF($K$34=5,P83+O83+N83+M83,P83+O83+N83+M83+L83)))*$J$38</f>
        <v>15.959999999999999</v>
      </c>
      <c r="R85" s="808">
        <f t="shared" si="157"/>
        <v>15.959999999999999</v>
      </c>
      <c r="S85" s="808">
        <f t="shared" si="157"/>
        <v>15.959999999999999</v>
      </c>
      <c r="T85" s="808">
        <f t="shared" si="157"/>
        <v>15.959999999999999</v>
      </c>
      <c r="U85" s="808">
        <f t="shared" si="157"/>
        <v>15.959999999999999</v>
      </c>
      <c r="V85" s="808">
        <f t="shared" si="157"/>
        <v>15.959999999999999</v>
      </c>
      <c r="W85" s="808">
        <f t="shared" si="157"/>
        <v>15.959999999999999</v>
      </c>
      <c r="X85" s="808">
        <f t="shared" si="157"/>
        <v>15.959999999999999</v>
      </c>
      <c r="Y85" s="808">
        <f t="shared" si="157"/>
        <v>15.959999999999999</v>
      </c>
      <c r="Z85" s="808">
        <f t="shared" si="157"/>
        <v>15.959999999999999</v>
      </c>
      <c r="AA85" s="808">
        <f t="shared" si="157"/>
        <v>15.959999999999999</v>
      </c>
      <c r="AB85" s="808">
        <f t="shared" si="157"/>
        <v>15.959999999999999</v>
      </c>
      <c r="AC85" s="808">
        <f t="shared" si="157"/>
        <v>15.959999999999999</v>
      </c>
      <c r="AD85" s="808">
        <f t="shared" si="157"/>
        <v>15.959999999999999</v>
      </c>
      <c r="AE85" s="808">
        <f t="shared" si="157"/>
        <v>15.959999999999999</v>
      </c>
      <c r="AF85" s="808">
        <f t="shared" si="157"/>
        <v>15.959999999999999</v>
      </c>
      <c r="AG85" s="808">
        <f t="shared" si="157"/>
        <v>15.959999999999999</v>
      </c>
      <c r="AH85" s="808">
        <f t="shared" si="157"/>
        <v>15.959999999999999</v>
      </c>
      <c r="AI85" s="808">
        <f t="shared" si="157"/>
        <v>15.959999999999999</v>
      </c>
      <c r="AJ85" s="808">
        <f t="shared" si="157"/>
        <v>15.959999999999999</v>
      </c>
      <c r="AK85" s="808">
        <f t="shared" si="157"/>
        <v>15.959999999999999</v>
      </c>
      <c r="AL85" s="808">
        <f t="shared" si="157"/>
        <v>15.959999999999999</v>
      </c>
      <c r="AM85" s="808">
        <f t="shared" si="157"/>
        <v>15.959999999999999</v>
      </c>
      <c r="AN85" s="808">
        <f t="shared" si="157"/>
        <v>15.959999999999999</v>
      </c>
      <c r="AO85" s="808">
        <f t="shared" si="157"/>
        <v>15.959999999999999</v>
      </c>
      <c r="AP85" s="808">
        <f t="shared" si="157"/>
        <v>15.959999999999999</v>
      </c>
      <c r="AQ85" s="808">
        <f t="shared" si="157"/>
        <v>15.959999999999999</v>
      </c>
      <c r="AR85" s="808">
        <f t="shared" si="157"/>
        <v>15.959999999999999</v>
      </c>
      <c r="AS85" s="808">
        <f t="shared" si="157"/>
        <v>15.959999999999999</v>
      </c>
      <c r="AT85" s="808">
        <f t="shared" si="157"/>
        <v>15.959999999999999</v>
      </c>
      <c r="AU85" s="808">
        <f t="shared" si="157"/>
        <v>15.959999999999999</v>
      </c>
      <c r="AV85" s="808">
        <f t="shared" si="157"/>
        <v>15.959999999999999</v>
      </c>
      <c r="AW85" s="808">
        <f t="shared" si="157"/>
        <v>15.959999999999999</v>
      </c>
      <c r="AX85" s="808">
        <f t="shared" si="157"/>
        <v>15.959999999999999</v>
      </c>
      <c r="AY85" s="808">
        <f t="shared" si="157"/>
        <v>15.959999999999999</v>
      </c>
      <c r="AZ85" s="808">
        <f t="shared" si="157"/>
        <v>15.959999999999999</v>
      </c>
      <c r="BA85" s="808">
        <f t="shared" si="157"/>
        <v>15.959999999999999</v>
      </c>
      <c r="BB85" s="808">
        <f t="shared" si="157"/>
        <v>15.959999999999999</v>
      </c>
      <c r="BC85" s="808">
        <f t="shared" si="157"/>
        <v>15.959999999999999</v>
      </c>
      <c r="BD85" s="808">
        <f t="shared" si="157"/>
        <v>15.959999999999999</v>
      </c>
      <c r="BE85" s="808">
        <f t="shared" si="157"/>
        <v>15.959999999999999</v>
      </c>
      <c r="BF85" s="808">
        <f t="shared" si="157"/>
        <v>15.959999999999999</v>
      </c>
      <c r="BG85" s="808">
        <f t="shared" si="157"/>
        <v>15.959999999999999</v>
      </c>
      <c r="BH85" s="808">
        <f t="shared" si="157"/>
        <v>15.959999999999999</v>
      </c>
      <c r="BI85" s="808">
        <f t="shared" si="157"/>
        <v>15.959999999999999</v>
      </c>
      <c r="BJ85" s="808">
        <f t="shared" si="157"/>
        <v>15.959999999999999</v>
      </c>
      <c r="BK85" s="808">
        <f t="shared" si="157"/>
        <v>15.959999999999999</v>
      </c>
      <c r="BL85" s="808">
        <f t="shared" si="157"/>
        <v>15.959999999999999</v>
      </c>
      <c r="BM85" s="808">
        <f t="shared" si="157"/>
        <v>15.959999999999999</v>
      </c>
      <c r="BN85" s="808">
        <f t="shared" si="157"/>
        <v>15.959999999999999</v>
      </c>
      <c r="BO85" s="808">
        <f t="shared" si="157"/>
        <v>15.959999999999999</v>
      </c>
      <c r="BP85" s="808">
        <f t="shared" si="157"/>
        <v>15.959999999999999</v>
      </c>
      <c r="BQ85" s="809">
        <f t="shared" si="157"/>
        <v>15.959999999999999</v>
      </c>
      <c r="BS85" s="655"/>
    </row>
    <row r="86" spans="1:71" s="806" customFormat="1">
      <c r="A86" s="655"/>
      <c r="B86" s="1388"/>
      <c r="C86" s="807" t="s">
        <v>112</v>
      </c>
      <c r="D86" s="808" t="s">
        <v>227</v>
      </c>
      <c r="E86" s="773">
        <v>8</v>
      </c>
      <c r="F86" s="774">
        <v>8</v>
      </c>
      <c r="G86" s="774">
        <v>8</v>
      </c>
      <c r="H86" s="774">
        <v>8</v>
      </c>
      <c r="I86" s="774">
        <v>8</v>
      </c>
      <c r="J86" s="774">
        <v>8</v>
      </c>
      <c r="K86" s="808">
        <f>IF($K$34=3,J84+I84,IF($K$34=4,J84+I84+H84,IF($K$34=5,J84+I84+H84+G84,J84+I84+H84+G84+F84)))*$K$38</f>
        <v>15.2</v>
      </c>
      <c r="L86" s="808">
        <f t="shared" ref="L86:AG86" si="158">IF($K$34=3,K84+J84,IF($K$34=4,K84+J84+I84,IF($K$34=5,K84+J84+I84+H84,K84+J84+I84+H84+G84)))*$K$38</f>
        <v>11.399999999999999</v>
      </c>
      <c r="M86" s="808">
        <f t="shared" si="158"/>
        <v>7.6</v>
      </c>
      <c r="N86" s="808">
        <f>IF($K$34=3,M84+L84,IF($K$34=4,M84+L84+K84,IF($K$34=5,M84+L84+K84+J84,M84+L84+K84+J84+I84)))*$K$38</f>
        <v>7.6</v>
      </c>
      <c r="O86" s="808">
        <f t="shared" si="158"/>
        <v>9.120000000000001</v>
      </c>
      <c r="P86" s="808">
        <f t="shared" si="158"/>
        <v>10.64</v>
      </c>
      <c r="Q86" s="808">
        <f>IF($K$34=3,P84+O84,IF($K$34=4,P84+O84+N84,IF($K$34=5,P84+O84+N84+M84,P84+O84+N84+M84+L84)))*$K$38</f>
        <v>10.64</v>
      </c>
      <c r="R86" s="808">
        <f t="shared" si="158"/>
        <v>10.64</v>
      </c>
      <c r="S86" s="808">
        <f t="shared" si="158"/>
        <v>10.64</v>
      </c>
      <c r="T86" s="808">
        <f>IF($K$34=3,S84+R84,IF($K$34=4,S84+R84+Q84,IF($K$34=5,S84+R84+Q84+P84,S84+R84+Q84+P84+O84)))*$K$38</f>
        <v>10.64</v>
      </c>
      <c r="U86" s="808">
        <f t="shared" si="158"/>
        <v>10.64</v>
      </c>
      <c r="V86" s="808">
        <f t="shared" si="158"/>
        <v>10.64</v>
      </c>
      <c r="W86" s="808">
        <f t="shared" si="158"/>
        <v>10.64</v>
      </c>
      <c r="X86" s="808">
        <f t="shared" si="158"/>
        <v>10.64</v>
      </c>
      <c r="Y86" s="808">
        <f t="shared" si="158"/>
        <v>10.64</v>
      </c>
      <c r="Z86" s="808">
        <f t="shared" si="158"/>
        <v>10.64</v>
      </c>
      <c r="AA86" s="808">
        <f t="shared" si="158"/>
        <v>10.64</v>
      </c>
      <c r="AB86" s="808">
        <f t="shared" si="158"/>
        <v>10.64</v>
      </c>
      <c r="AC86" s="808">
        <f t="shared" si="158"/>
        <v>10.64</v>
      </c>
      <c r="AD86" s="808">
        <f t="shared" si="158"/>
        <v>10.64</v>
      </c>
      <c r="AE86" s="808">
        <f t="shared" si="158"/>
        <v>10.64</v>
      </c>
      <c r="AF86" s="808">
        <f t="shared" si="158"/>
        <v>10.64</v>
      </c>
      <c r="AG86" s="808">
        <f t="shared" si="158"/>
        <v>10.64</v>
      </c>
      <c r="AH86" s="808">
        <f t="shared" ref="AH86" si="159">IF($K$34=3,AG84+AF84,IF($K$34=4,AG84+AF84+AE84,IF($K$34=5,AG84+AF84+AE84+AD84,AG84+AF84+AE84+AD84+AC84)))*$K$38</f>
        <v>10.64</v>
      </c>
      <c r="AI86" s="808">
        <f t="shared" ref="AI86" si="160">IF($K$34=3,AH84+AG84,IF($K$34=4,AH84+AG84+AF84,IF($K$34=5,AH84+AG84+AF84+AE84,AH84+AG84+AF84+AE84+AD84)))*$K$38</f>
        <v>10.64</v>
      </c>
      <c r="AJ86" s="808">
        <f t="shared" ref="AJ86" si="161">IF($K$34=3,AI84+AH84,IF($K$34=4,AI84+AH84+AG84,IF($K$34=5,AI84+AH84+AG84+AF84,AI84+AH84+AG84+AF84+AE84)))*$K$38</f>
        <v>10.64</v>
      </c>
      <c r="AK86" s="808">
        <f t="shared" ref="AK86" si="162">IF($K$34=3,AJ84+AI84,IF($K$34=4,AJ84+AI84+AH84,IF($K$34=5,AJ84+AI84+AH84+AG84,AJ84+AI84+AH84+AG84+AF84)))*$K$38</f>
        <v>10.64</v>
      </c>
      <c r="AL86" s="808">
        <f t="shared" ref="AL86" si="163">IF($K$34=3,AK84+AJ84,IF($K$34=4,AK84+AJ84+AI84,IF($K$34=5,AK84+AJ84+AI84+AH84,AK84+AJ84+AI84+AH84+AG84)))*$K$38</f>
        <v>10.64</v>
      </c>
      <c r="AM86" s="808">
        <f t="shared" ref="AM86" si="164">IF($K$34=3,AL84+AK84,IF($K$34=4,AL84+AK84+AJ84,IF($K$34=5,AL84+AK84+AJ84+AI84,AL84+AK84+AJ84+AI84+AH84)))*$K$38</f>
        <v>10.64</v>
      </c>
      <c r="AN86" s="808">
        <f t="shared" ref="AN86" si="165">IF($K$34=3,AM84+AL84,IF($K$34=4,AM84+AL84+AK84,IF($K$34=5,AM84+AL84+AK84+AJ84,AM84+AL84+AK84+AJ84+AI84)))*$K$38</f>
        <v>10.64</v>
      </c>
      <c r="AO86" s="808">
        <f t="shared" ref="AO86" si="166">IF($K$34=3,AN84+AM84,IF($K$34=4,AN84+AM84+AL84,IF($K$34=5,AN84+AM84+AL84+AK84,AN84+AM84+AL84+AK84+AJ84)))*$K$38</f>
        <v>10.64</v>
      </c>
      <c r="AP86" s="808">
        <f t="shared" ref="AP86" si="167">IF($K$34=3,AO84+AN84,IF($K$34=4,AO84+AN84+AM84,IF($K$34=5,AO84+AN84+AM84+AL84,AO84+AN84+AM84+AL84+AK84)))*$K$38</f>
        <v>10.64</v>
      </c>
      <c r="AQ86" s="808">
        <f t="shared" ref="AQ86" si="168">IF($K$34=3,AP84+AO84,IF($K$34=4,AP84+AO84+AN84,IF($K$34=5,AP84+AO84+AN84+AM84,AP84+AO84+AN84+AM84+AL84)))*$K$38</f>
        <v>10.64</v>
      </c>
      <c r="AR86" s="808">
        <f t="shared" ref="AR86" si="169">IF($K$34=3,AQ84+AP84,IF($K$34=4,AQ84+AP84+AO84,IF($K$34=5,AQ84+AP84+AO84+AN84,AQ84+AP84+AO84+AN84+AM84)))*$K$38</f>
        <v>10.64</v>
      </c>
      <c r="AS86" s="808">
        <f t="shared" ref="AS86" si="170">IF($K$34=3,AR84+AQ84,IF($K$34=4,AR84+AQ84+AP84,IF($K$34=5,AR84+AQ84+AP84+AO84,AR84+AQ84+AP84+AO84+AN84)))*$K$38</f>
        <v>10.64</v>
      </c>
      <c r="AT86" s="808">
        <f t="shared" ref="AT86" si="171">IF($K$34=3,AS84+AR84,IF($K$34=4,AS84+AR84+AQ84,IF($K$34=5,AS84+AR84+AQ84+AP84,AS84+AR84+AQ84+AP84+AO84)))*$K$38</f>
        <v>10.64</v>
      </c>
      <c r="AU86" s="808">
        <f t="shared" ref="AU86" si="172">IF($K$34=3,AT84+AS84,IF($K$34=4,AT84+AS84+AR84,IF($K$34=5,AT84+AS84+AR84+AQ84,AT84+AS84+AR84+AQ84+AP84)))*$K$38</f>
        <v>10.64</v>
      </c>
      <c r="AV86" s="808">
        <f t="shared" ref="AV86" si="173">IF($K$34=3,AU84+AT84,IF($K$34=4,AU84+AT84+AS84,IF($K$34=5,AU84+AT84+AS84+AR84,AU84+AT84+AS84+AR84+AQ84)))*$K$38</f>
        <v>10.64</v>
      </c>
      <c r="AW86" s="808">
        <f t="shared" ref="AW86" si="174">IF($K$34=3,AV84+AU84,IF($K$34=4,AV84+AU84+AT84,IF($K$34=5,AV84+AU84+AT84+AS84,AV84+AU84+AT84+AS84+AR84)))*$K$38</f>
        <v>10.64</v>
      </c>
      <c r="AX86" s="808">
        <f t="shared" ref="AX86" si="175">IF($K$34=3,AW84+AV84,IF($K$34=4,AW84+AV84+AU84,IF($K$34=5,AW84+AV84+AU84+AT84,AW84+AV84+AU84+AT84+AS84)))*$K$38</f>
        <v>10.64</v>
      </c>
      <c r="AY86" s="808">
        <f t="shared" ref="AY86" si="176">IF($K$34=3,AX84+AW84,IF($K$34=4,AX84+AW84+AV84,IF($K$34=5,AX84+AW84+AV84+AU84,AX84+AW84+AV84+AU84+AT84)))*$K$38</f>
        <v>10.64</v>
      </c>
      <c r="AZ86" s="808">
        <f t="shared" ref="AZ86" si="177">IF($K$34=3,AY84+AX84,IF($K$34=4,AY84+AX84+AW84,IF($K$34=5,AY84+AX84+AW84+AV84,AY84+AX84+AW84+AV84+AU84)))*$K$38</f>
        <v>10.64</v>
      </c>
      <c r="BA86" s="808">
        <f t="shared" ref="BA86" si="178">IF($K$34=3,AZ84+AY84,IF($K$34=4,AZ84+AY84+AX84,IF($K$34=5,AZ84+AY84+AX84+AW84,AZ84+AY84+AX84+AW84+AV84)))*$K$38</f>
        <v>10.64</v>
      </c>
      <c r="BB86" s="808">
        <f>IF($K$34=3,BA84+AZ84,IF($K$34=4,BA84+AZ84+AY84,IF($K$34=5,BA84+AZ84+AY84+AX84,BA84+AZ84+AY84+AX84+AW84)))*$K$38</f>
        <v>10.64</v>
      </c>
      <c r="BC86" s="808">
        <f t="shared" ref="BC86" si="179">IF($K$34=3,BB84+BA84,IF($K$34=4,BB84+BA84+AZ84,IF($K$34=5,BB84+BA84+AZ84+AY84,BB84+BA84+AZ84+AY84+AX84)))*$K$38</f>
        <v>10.64</v>
      </c>
      <c r="BD86" s="808">
        <f t="shared" ref="BD86" si="180">IF($K$34=3,BC84+BB84,IF($K$34=4,BC84+BB84+BA84,IF($K$34=5,BC84+BB84+BA84+AZ84,BC84+BB84+BA84+AZ84+AY84)))*$K$38</f>
        <v>10.64</v>
      </c>
      <c r="BE86" s="808">
        <f t="shared" ref="BE86" si="181">IF($K$34=3,BD84+BC84,IF($K$34=4,BD84+BC84+BB84,IF($K$34=5,BD84+BC84+BB84+BA84,BD84+BC84+BB84+BA84+AZ84)))*$K$38</f>
        <v>10.64</v>
      </c>
      <c r="BF86" s="808">
        <f t="shared" ref="BF86" si="182">IF($K$34=3,BE84+BD84,IF($K$34=4,BE84+BD84+BC84,IF($K$34=5,BE84+BD84+BC84+BB84,BE84+BD84+BC84+BB84+BA84)))*$K$38</f>
        <v>10.64</v>
      </c>
      <c r="BG86" s="808">
        <f t="shared" ref="BG86" si="183">IF($K$34=3,BF84+BE84,IF($K$34=4,BF84+BE84+BD84,IF($K$34=5,BF84+BE84+BD84+BC84,BF84+BE84+BD84+BC84+BB84)))*$K$38</f>
        <v>10.64</v>
      </c>
      <c r="BH86" s="808">
        <f t="shared" ref="BH86" si="184">IF($K$34=3,BG84+BF84,IF($K$34=4,BG84+BF84+BE84,IF($K$34=5,BG84+BF84+BE84+BD84,BG84+BF84+BE84+BD84+BC84)))*$K$38</f>
        <v>10.64</v>
      </c>
      <c r="BI86" s="808">
        <f t="shared" ref="BI86" si="185">IF($K$34=3,BH84+BG84,IF($K$34=4,BH84+BG84+BF84,IF($K$34=5,BH84+BG84+BF84+BE84,BH84+BG84+BF84+BE84+BD84)))*$K$38</f>
        <v>10.64</v>
      </c>
      <c r="BJ86" s="808">
        <f t="shared" ref="BJ86" si="186">IF($K$34=3,BI84+BH84,IF($K$34=4,BI84+BH84+BG84,IF($K$34=5,BI84+BH84+BG84+BF84,BI84+BH84+BG84+BF84+BE84)))*$K$38</f>
        <v>10.64</v>
      </c>
      <c r="BK86" s="808">
        <f t="shared" ref="BK86" si="187">IF($K$34=3,BJ84+BI84,IF($K$34=4,BJ84+BI84+BH84,IF($K$34=5,BJ84+BI84+BH84+BG84,BJ84+BI84+BH84+BG84+BF84)))*$K$38</f>
        <v>10.64</v>
      </c>
      <c r="BL86" s="808">
        <f t="shared" ref="BL86" si="188">IF($K$34=3,BK84+BJ84,IF($K$34=4,BK84+BJ84+BI84,IF($K$34=5,BK84+BJ84+BI84+BH84,BK84+BJ84+BI84+BH84+BG84)))*$K$38</f>
        <v>10.64</v>
      </c>
      <c r="BM86" s="808">
        <f t="shared" ref="BM86" si="189">IF($K$34=3,BL84+BK84,IF($K$34=4,BL84+BK84+BJ84,IF($K$34=5,BL84+BK84+BJ84+BI84,BL84+BK84+BJ84+BI84+BH84)))*$K$38</f>
        <v>10.64</v>
      </c>
      <c r="BN86" s="808">
        <f t="shared" ref="BN86" si="190">IF($K$34=3,BM84+BL84,IF($K$34=4,BM84+BL84+BK84,IF($K$34=5,BM84+BL84+BK84+BJ84,BM84+BL84+BK84+BJ84+BI84)))*$K$38</f>
        <v>10.64</v>
      </c>
      <c r="BO86" s="808">
        <f t="shared" ref="BO86" si="191">IF($K$34=3,BN84+BM84,IF($K$34=4,BN84+BM84+BL84,IF($K$34=5,BN84+BM84+BL84+BK84,BN84+BM84+BL84+BK84+BJ84)))*$K$38</f>
        <v>10.64</v>
      </c>
      <c r="BP86" s="808">
        <f t="shared" ref="BP86" si="192">IF($K$34=3,BO84+BN84,IF($K$34=4,BO84+BN84+BM84,IF($K$34=5,BO84+BN84+BM84+BL84,BO84+BN84+BM84+BL84+BK84)))*$K$38</f>
        <v>10.64</v>
      </c>
      <c r="BQ86" s="809">
        <f t="shared" ref="BQ86" si="193">IF($K$34=3,BP84+BO84,IF($K$34=4,BP84+BO84+BN84,IF($K$34=5,BP84+BO84+BN84+BM84,BP84+BO84+BN84+BM84+BL84)))*$K$38</f>
        <v>10.64</v>
      </c>
      <c r="BS86" s="655"/>
    </row>
    <row r="87" spans="1:71" s="806" customFormat="1">
      <c r="A87" s="655"/>
      <c r="B87" s="1388"/>
      <c r="C87" s="810"/>
      <c r="D87" s="808"/>
      <c r="E87" s="811"/>
      <c r="F87" s="811"/>
      <c r="G87" s="811"/>
      <c r="H87" s="811"/>
      <c r="I87" s="811"/>
      <c r="J87" s="811"/>
      <c r="K87" s="811"/>
      <c r="L87" s="811"/>
      <c r="M87" s="811"/>
      <c r="N87" s="811"/>
      <c r="O87" s="811"/>
      <c r="P87" s="811"/>
      <c r="Q87" s="811"/>
      <c r="R87" s="811"/>
      <c r="S87" s="811"/>
      <c r="T87" s="811"/>
      <c r="U87" s="811"/>
      <c r="V87" s="811"/>
      <c r="W87" s="811"/>
      <c r="X87" s="811"/>
      <c r="Y87" s="811"/>
      <c r="Z87" s="811"/>
      <c r="AA87" s="811"/>
      <c r="AB87" s="811"/>
      <c r="AC87" s="811"/>
      <c r="AD87" s="811"/>
      <c r="AE87" s="811"/>
      <c r="AF87" s="811"/>
      <c r="AG87" s="811"/>
      <c r="AH87" s="811"/>
      <c r="AI87" s="811"/>
      <c r="AJ87" s="811"/>
      <c r="AK87" s="811"/>
      <c r="AL87" s="811"/>
      <c r="AM87" s="811"/>
      <c r="AN87" s="811"/>
      <c r="AO87" s="811"/>
      <c r="AP87" s="811"/>
      <c r="AQ87" s="811"/>
      <c r="AR87" s="811"/>
      <c r="AS87" s="811"/>
      <c r="AT87" s="811"/>
      <c r="AU87" s="811"/>
      <c r="AV87" s="811"/>
      <c r="AW87" s="811"/>
      <c r="AX87" s="811"/>
      <c r="AY87" s="811"/>
      <c r="AZ87" s="811"/>
      <c r="BA87" s="811"/>
      <c r="BB87" s="811"/>
      <c r="BC87" s="811"/>
      <c r="BD87" s="811"/>
      <c r="BE87" s="811"/>
      <c r="BF87" s="811"/>
      <c r="BG87" s="811"/>
      <c r="BH87" s="811"/>
      <c r="BI87" s="811"/>
      <c r="BJ87" s="811"/>
      <c r="BK87" s="811"/>
      <c r="BL87" s="811"/>
      <c r="BM87" s="811"/>
      <c r="BN87" s="811"/>
      <c r="BO87" s="811"/>
      <c r="BP87" s="811"/>
      <c r="BQ87" s="812"/>
      <c r="BS87" s="655"/>
    </row>
    <row r="88" spans="1:71" s="815" customFormat="1">
      <c r="A88" s="655"/>
      <c r="B88" s="1388"/>
      <c r="C88" s="1393" t="s">
        <v>240</v>
      </c>
      <c r="D88" s="1394"/>
      <c r="E88" s="813">
        <f>SUM(E83:E86)</f>
        <v>31</v>
      </c>
      <c r="F88" s="813">
        <f t="shared" ref="F88:BQ88" si="194">SUM(F83:F86)</f>
        <v>31</v>
      </c>
      <c r="G88" s="813">
        <f t="shared" si="194"/>
        <v>31</v>
      </c>
      <c r="H88" s="813">
        <f t="shared" si="194"/>
        <v>31</v>
      </c>
      <c r="I88" s="813">
        <f t="shared" si="194"/>
        <v>31</v>
      </c>
      <c r="J88" s="813">
        <f t="shared" si="194"/>
        <v>31</v>
      </c>
      <c r="K88" s="813">
        <f t="shared" si="194"/>
        <v>53.7</v>
      </c>
      <c r="L88" s="813">
        <f t="shared" si="194"/>
        <v>31.849999999999998</v>
      </c>
      <c r="M88" s="813">
        <f t="shared" si="194"/>
        <v>29</v>
      </c>
      <c r="N88" s="813">
        <f t="shared" si="194"/>
        <v>33</v>
      </c>
      <c r="O88" s="813">
        <f t="shared" si="194"/>
        <v>36.799999999999997</v>
      </c>
      <c r="P88" s="813">
        <f t="shared" si="194"/>
        <v>40.6</v>
      </c>
      <c r="Q88" s="813">
        <f t="shared" si="194"/>
        <v>40.6</v>
      </c>
      <c r="R88" s="813">
        <f t="shared" si="194"/>
        <v>40.6</v>
      </c>
      <c r="S88" s="813">
        <f t="shared" si="194"/>
        <v>40.6</v>
      </c>
      <c r="T88" s="813">
        <f t="shared" si="194"/>
        <v>40.6</v>
      </c>
      <c r="U88" s="813">
        <f t="shared" si="194"/>
        <v>40.6</v>
      </c>
      <c r="V88" s="813">
        <f t="shared" si="194"/>
        <v>40.6</v>
      </c>
      <c r="W88" s="813">
        <f t="shared" si="194"/>
        <v>40.6</v>
      </c>
      <c r="X88" s="813">
        <f t="shared" si="194"/>
        <v>40.6</v>
      </c>
      <c r="Y88" s="813">
        <f t="shared" si="194"/>
        <v>40.6</v>
      </c>
      <c r="Z88" s="813">
        <f t="shared" si="194"/>
        <v>40.6</v>
      </c>
      <c r="AA88" s="813">
        <f t="shared" si="194"/>
        <v>40.6</v>
      </c>
      <c r="AB88" s="813">
        <f t="shared" si="194"/>
        <v>40.6</v>
      </c>
      <c r="AC88" s="813">
        <f t="shared" si="194"/>
        <v>40.6</v>
      </c>
      <c r="AD88" s="813">
        <f t="shared" si="194"/>
        <v>40.6</v>
      </c>
      <c r="AE88" s="813">
        <f t="shared" si="194"/>
        <v>40.6</v>
      </c>
      <c r="AF88" s="813">
        <f t="shared" si="194"/>
        <v>40.6</v>
      </c>
      <c r="AG88" s="813">
        <f t="shared" si="194"/>
        <v>40.6</v>
      </c>
      <c r="AH88" s="813">
        <f t="shared" si="194"/>
        <v>40.6</v>
      </c>
      <c r="AI88" s="813">
        <f t="shared" si="194"/>
        <v>40.6</v>
      </c>
      <c r="AJ88" s="813">
        <f t="shared" si="194"/>
        <v>40.6</v>
      </c>
      <c r="AK88" s="813">
        <f t="shared" si="194"/>
        <v>40.6</v>
      </c>
      <c r="AL88" s="813">
        <f t="shared" si="194"/>
        <v>40.6</v>
      </c>
      <c r="AM88" s="813">
        <f t="shared" si="194"/>
        <v>40.6</v>
      </c>
      <c r="AN88" s="813">
        <f t="shared" si="194"/>
        <v>40.6</v>
      </c>
      <c r="AO88" s="813">
        <f t="shared" si="194"/>
        <v>40.6</v>
      </c>
      <c r="AP88" s="813">
        <f t="shared" si="194"/>
        <v>40.6</v>
      </c>
      <c r="AQ88" s="813">
        <f t="shared" si="194"/>
        <v>40.6</v>
      </c>
      <c r="AR88" s="813">
        <f t="shared" si="194"/>
        <v>40.6</v>
      </c>
      <c r="AS88" s="813">
        <f t="shared" si="194"/>
        <v>40.6</v>
      </c>
      <c r="AT88" s="813">
        <f t="shared" si="194"/>
        <v>40.6</v>
      </c>
      <c r="AU88" s="813">
        <f t="shared" si="194"/>
        <v>40.6</v>
      </c>
      <c r="AV88" s="813">
        <f t="shared" si="194"/>
        <v>40.6</v>
      </c>
      <c r="AW88" s="813">
        <f t="shared" si="194"/>
        <v>40.6</v>
      </c>
      <c r="AX88" s="813">
        <f t="shared" si="194"/>
        <v>40.6</v>
      </c>
      <c r="AY88" s="813">
        <f t="shared" si="194"/>
        <v>40.6</v>
      </c>
      <c r="AZ88" s="813">
        <f t="shared" si="194"/>
        <v>40.6</v>
      </c>
      <c r="BA88" s="813">
        <f t="shared" si="194"/>
        <v>40.6</v>
      </c>
      <c r="BB88" s="813">
        <f t="shared" si="194"/>
        <v>40.6</v>
      </c>
      <c r="BC88" s="813">
        <f t="shared" si="194"/>
        <v>40.6</v>
      </c>
      <c r="BD88" s="813">
        <f t="shared" si="194"/>
        <v>40.6</v>
      </c>
      <c r="BE88" s="813">
        <f t="shared" si="194"/>
        <v>40.6</v>
      </c>
      <c r="BF88" s="813">
        <f t="shared" si="194"/>
        <v>40.6</v>
      </c>
      <c r="BG88" s="813">
        <f t="shared" si="194"/>
        <v>40.6</v>
      </c>
      <c r="BH88" s="813">
        <f t="shared" si="194"/>
        <v>40.6</v>
      </c>
      <c r="BI88" s="813">
        <f t="shared" si="194"/>
        <v>40.6</v>
      </c>
      <c r="BJ88" s="813">
        <f t="shared" si="194"/>
        <v>40.6</v>
      </c>
      <c r="BK88" s="813">
        <f t="shared" si="194"/>
        <v>40.6</v>
      </c>
      <c r="BL88" s="813">
        <f t="shared" si="194"/>
        <v>40.6</v>
      </c>
      <c r="BM88" s="813">
        <f t="shared" si="194"/>
        <v>40.6</v>
      </c>
      <c r="BN88" s="813">
        <f t="shared" si="194"/>
        <v>40.6</v>
      </c>
      <c r="BO88" s="813">
        <f t="shared" si="194"/>
        <v>40.6</v>
      </c>
      <c r="BP88" s="813">
        <f t="shared" si="194"/>
        <v>40.6</v>
      </c>
      <c r="BQ88" s="814">
        <f t="shared" si="194"/>
        <v>40.6</v>
      </c>
      <c r="BS88" s="655"/>
    </row>
    <row r="89" spans="1:71" s="818" customFormat="1">
      <c r="A89" s="655"/>
      <c r="B89" s="1388"/>
      <c r="C89" s="1391" t="s">
        <v>231</v>
      </c>
      <c r="D89" s="1392"/>
      <c r="E89" s="1021">
        <f>E83+E85</f>
        <v>15</v>
      </c>
      <c r="F89" s="1021">
        <f t="shared" ref="F89:BQ89" si="195">F83+F85</f>
        <v>15</v>
      </c>
      <c r="G89" s="1021">
        <f t="shared" si="195"/>
        <v>15</v>
      </c>
      <c r="H89" s="1021">
        <f t="shared" si="195"/>
        <v>15</v>
      </c>
      <c r="I89" s="1021">
        <f t="shared" si="195"/>
        <v>15</v>
      </c>
      <c r="J89" s="1021">
        <f t="shared" si="195"/>
        <v>15</v>
      </c>
      <c r="K89" s="1021">
        <f t="shared" si="195"/>
        <v>34.5</v>
      </c>
      <c r="L89" s="1021">
        <f t="shared" si="195"/>
        <v>16.45</v>
      </c>
      <c r="M89" s="1021">
        <f t="shared" si="195"/>
        <v>17.399999999999999</v>
      </c>
      <c r="N89" s="1021">
        <f t="shared" si="195"/>
        <v>19.799999999999997</v>
      </c>
      <c r="O89" s="1021">
        <f t="shared" si="195"/>
        <v>22.08</v>
      </c>
      <c r="P89" s="1021">
        <f t="shared" si="195"/>
        <v>24.36</v>
      </c>
      <c r="Q89" s="1021">
        <f t="shared" si="195"/>
        <v>24.36</v>
      </c>
      <c r="R89" s="1021">
        <f t="shared" si="195"/>
        <v>24.36</v>
      </c>
      <c r="S89" s="1021">
        <f t="shared" si="195"/>
        <v>24.36</v>
      </c>
      <c r="T89" s="1021">
        <f t="shared" si="195"/>
        <v>24.36</v>
      </c>
      <c r="U89" s="1021">
        <f t="shared" si="195"/>
        <v>24.36</v>
      </c>
      <c r="V89" s="1021">
        <f t="shared" si="195"/>
        <v>24.36</v>
      </c>
      <c r="W89" s="1021">
        <f t="shared" si="195"/>
        <v>24.36</v>
      </c>
      <c r="X89" s="1021">
        <f t="shared" si="195"/>
        <v>24.36</v>
      </c>
      <c r="Y89" s="1021">
        <f t="shared" si="195"/>
        <v>24.36</v>
      </c>
      <c r="Z89" s="1021">
        <f t="shared" si="195"/>
        <v>24.36</v>
      </c>
      <c r="AA89" s="1021">
        <f t="shared" si="195"/>
        <v>24.36</v>
      </c>
      <c r="AB89" s="1021">
        <f t="shared" si="195"/>
        <v>24.36</v>
      </c>
      <c r="AC89" s="1021">
        <f t="shared" si="195"/>
        <v>24.36</v>
      </c>
      <c r="AD89" s="1021">
        <f t="shared" si="195"/>
        <v>24.36</v>
      </c>
      <c r="AE89" s="1021">
        <f t="shared" si="195"/>
        <v>24.36</v>
      </c>
      <c r="AF89" s="1021">
        <f t="shared" si="195"/>
        <v>24.36</v>
      </c>
      <c r="AG89" s="1021">
        <f t="shared" si="195"/>
        <v>24.36</v>
      </c>
      <c r="AH89" s="1021">
        <f t="shared" si="195"/>
        <v>24.36</v>
      </c>
      <c r="AI89" s="1021">
        <f t="shared" si="195"/>
        <v>24.36</v>
      </c>
      <c r="AJ89" s="1021">
        <f t="shared" si="195"/>
        <v>24.36</v>
      </c>
      <c r="AK89" s="1021">
        <f t="shared" si="195"/>
        <v>24.36</v>
      </c>
      <c r="AL89" s="1021">
        <f t="shared" si="195"/>
        <v>24.36</v>
      </c>
      <c r="AM89" s="1021">
        <f t="shared" si="195"/>
        <v>24.36</v>
      </c>
      <c r="AN89" s="1021">
        <f t="shared" si="195"/>
        <v>24.36</v>
      </c>
      <c r="AO89" s="1021">
        <f t="shared" si="195"/>
        <v>24.36</v>
      </c>
      <c r="AP89" s="1021">
        <f t="shared" si="195"/>
        <v>24.36</v>
      </c>
      <c r="AQ89" s="1021">
        <f t="shared" si="195"/>
        <v>24.36</v>
      </c>
      <c r="AR89" s="1021">
        <f t="shared" si="195"/>
        <v>24.36</v>
      </c>
      <c r="AS89" s="1021">
        <f t="shared" si="195"/>
        <v>24.36</v>
      </c>
      <c r="AT89" s="1021">
        <f t="shared" si="195"/>
        <v>24.36</v>
      </c>
      <c r="AU89" s="1021">
        <f t="shared" si="195"/>
        <v>24.36</v>
      </c>
      <c r="AV89" s="1021">
        <f t="shared" si="195"/>
        <v>24.36</v>
      </c>
      <c r="AW89" s="1021">
        <f t="shared" si="195"/>
        <v>24.36</v>
      </c>
      <c r="AX89" s="1021">
        <f t="shared" si="195"/>
        <v>24.36</v>
      </c>
      <c r="AY89" s="1021">
        <f t="shared" si="195"/>
        <v>24.36</v>
      </c>
      <c r="AZ89" s="1021">
        <f t="shared" si="195"/>
        <v>24.36</v>
      </c>
      <c r="BA89" s="1021">
        <f t="shared" si="195"/>
        <v>24.36</v>
      </c>
      <c r="BB89" s="1021">
        <f t="shared" si="195"/>
        <v>24.36</v>
      </c>
      <c r="BC89" s="1021">
        <f t="shared" si="195"/>
        <v>24.36</v>
      </c>
      <c r="BD89" s="1021">
        <f t="shared" si="195"/>
        <v>24.36</v>
      </c>
      <c r="BE89" s="1021">
        <f t="shared" si="195"/>
        <v>24.36</v>
      </c>
      <c r="BF89" s="1021">
        <f t="shared" si="195"/>
        <v>24.36</v>
      </c>
      <c r="BG89" s="1021">
        <f t="shared" si="195"/>
        <v>24.36</v>
      </c>
      <c r="BH89" s="1021">
        <f t="shared" si="195"/>
        <v>24.36</v>
      </c>
      <c r="BI89" s="1021">
        <f t="shared" si="195"/>
        <v>24.36</v>
      </c>
      <c r="BJ89" s="1021">
        <f t="shared" si="195"/>
        <v>24.36</v>
      </c>
      <c r="BK89" s="1021">
        <f t="shared" si="195"/>
        <v>24.36</v>
      </c>
      <c r="BL89" s="1021">
        <f t="shared" si="195"/>
        <v>24.36</v>
      </c>
      <c r="BM89" s="1021">
        <f t="shared" si="195"/>
        <v>24.36</v>
      </c>
      <c r="BN89" s="1021">
        <f t="shared" si="195"/>
        <v>24.36</v>
      </c>
      <c r="BO89" s="1021">
        <f t="shared" si="195"/>
        <v>24.36</v>
      </c>
      <c r="BP89" s="1021">
        <f t="shared" si="195"/>
        <v>24.36</v>
      </c>
      <c r="BQ89" s="1022">
        <f t="shared" si="195"/>
        <v>24.36</v>
      </c>
      <c r="BS89" s="655"/>
    </row>
    <row r="90" spans="1:71" s="821" customFormat="1">
      <c r="A90" s="655"/>
      <c r="B90" s="1388"/>
      <c r="C90" s="1391" t="s">
        <v>234</v>
      </c>
      <c r="D90" s="1392"/>
      <c r="E90" s="1023">
        <f>E89/E88</f>
        <v>0.4838709677419355</v>
      </c>
      <c r="F90" s="1023">
        <f t="shared" ref="F90" si="196">F89/F88</f>
        <v>0.4838709677419355</v>
      </c>
      <c r="G90" s="1023">
        <f t="shared" ref="G90" si="197">G89/G88</f>
        <v>0.4838709677419355</v>
      </c>
      <c r="H90" s="1023">
        <f t="shared" ref="H90" si="198">H89/H88</f>
        <v>0.4838709677419355</v>
      </c>
      <c r="I90" s="1023">
        <f t="shared" ref="I90" si="199">I89/I88</f>
        <v>0.4838709677419355</v>
      </c>
      <c r="J90" s="1023">
        <f t="shared" ref="J90" si="200">J89/J88</f>
        <v>0.4838709677419355</v>
      </c>
      <c r="K90" s="1023">
        <f t="shared" ref="K90" si="201">K89/K88</f>
        <v>0.64245810055865915</v>
      </c>
      <c r="L90" s="1023">
        <f t="shared" ref="L90" si="202">L89/L88</f>
        <v>0.51648351648351654</v>
      </c>
      <c r="M90" s="1023">
        <f t="shared" ref="M90" si="203">M89/M88</f>
        <v>0.6</v>
      </c>
      <c r="N90" s="1023">
        <f t="shared" ref="N90" si="204">N89/N88</f>
        <v>0.59999999999999987</v>
      </c>
      <c r="O90" s="1023">
        <f t="shared" ref="O90" si="205">O89/O88</f>
        <v>0.6</v>
      </c>
      <c r="P90" s="1023">
        <f t="shared" ref="P90" si="206">P89/P88</f>
        <v>0.6</v>
      </c>
      <c r="Q90" s="1023">
        <f t="shared" ref="Q90" si="207">Q89/Q88</f>
        <v>0.6</v>
      </c>
      <c r="R90" s="1023">
        <f t="shared" ref="R90" si="208">R89/R88</f>
        <v>0.6</v>
      </c>
      <c r="S90" s="1023">
        <f t="shared" ref="S90" si="209">S89/S88</f>
        <v>0.6</v>
      </c>
      <c r="T90" s="1023">
        <f t="shared" ref="T90" si="210">T89/T88</f>
        <v>0.6</v>
      </c>
      <c r="U90" s="1023">
        <f t="shared" ref="U90" si="211">U89/U88</f>
        <v>0.6</v>
      </c>
      <c r="V90" s="1023">
        <f t="shared" ref="V90" si="212">V89/V88</f>
        <v>0.6</v>
      </c>
      <c r="W90" s="1023">
        <f t="shared" ref="W90" si="213">W89/W88</f>
        <v>0.6</v>
      </c>
      <c r="X90" s="1023">
        <f t="shared" ref="X90" si="214">X89/X88</f>
        <v>0.6</v>
      </c>
      <c r="Y90" s="1023">
        <f t="shared" ref="Y90" si="215">Y89/Y88</f>
        <v>0.6</v>
      </c>
      <c r="Z90" s="1023">
        <f t="shared" ref="Z90" si="216">Z89/Z88</f>
        <v>0.6</v>
      </c>
      <c r="AA90" s="1023">
        <f t="shared" ref="AA90" si="217">AA89/AA88</f>
        <v>0.6</v>
      </c>
      <c r="AB90" s="1023">
        <f t="shared" ref="AB90" si="218">AB89/AB88</f>
        <v>0.6</v>
      </c>
      <c r="AC90" s="1023">
        <f t="shared" ref="AC90" si="219">AC89/AC88</f>
        <v>0.6</v>
      </c>
      <c r="AD90" s="1023">
        <f t="shared" ref="AD90" si="220">AD89/AD88</f>
        <v>0.6</v>
      </c>
      <c r="AE90" s="1023">
        <f t="shared" ref="AE90" si="221">AE89/AE88</f>
        <v>0.6</v>
      </c>
      <c r="AF90" s="1023">
        <f t="shared" ref="AF90" si="222">AF89/AF88</f>
        <v>0.6</v>
      </c>
      <c r="AG90" s="1023">
        <f t="shared" ref="AG90" si="223">AG89/AG88</f>
        <v>0.6</v>
      </c>
      <c r="AH90" s="1023">
        <f t="shared" ref="AH90" si="224">AH89/AH88</f>
        <v>0.6</v>
      </c>
      <c r="AI90" s="1023">
        <f t="shared" ref="AI90" si="225">AI89/AI88</f>
        <v>0.6</v>
      </c>
      <c r="AJ90" s="1023">
        <f t="shared" ref="AJ90" si="226">AJ89/AJ88</f>
        <v>0.6</v>
      </c>
      <c r="AK90" s="1023">
        <f t="shared" ref="AK90" si="227">AK89/AK88</f>
        <v>0.6</v>
      </c>
      <c r="AL90" s="1023">
        <f t="shared" ref="AL90" si="228">AL89/AL88</f>
        <v>0.6</v>
      </c>
      <c r="AM90" s="1023">
        <f t="shared" ref="AM90" si="229">AM89/AM88</f>
        <v>0.6</v>
      </c>
      <c r="AN90" s="1023">
        <f t="shared" ref="AN90" si="230">AN89/AN88</f>
        <v>0.6</v>
      </c>
      <c r="AO90" s="1023">
        <f t="shared" ref="AO90" si="231">AO89/AO88</f>
        <v>0.6</v>
      </c>
      <c r="AP90" s="1023">
        <f t="shared" ref="AP90" si="232">AP89/AP88</f>
        <v>0.6</v>
      </c>
      <c r="AQ90" s="1023">
        <f t="shared" ref="AQ90" si="233">AQ89/AQ88</f>
        <v>0.6</v>
      </c>
      <c r="AR90" s="1023">
        <f t="shared" ref="AR90" si="234">AR89/AR88</f>
        <v>0.6</v>
      </c>
      <c r="AS90" s="1023">
        <f t="shared" ref="AS90" si="235">AS89/AS88</f>
        <v>0.6</v>
      </c>
      <c r="AT90" s="1023">
        <f t="shared" ref="AT90" si="236">AT89/AT88</f>
        <v>0.6</v>
      </c>
      <c r="AU90" s="1023">
        <f t="shared" ref="AU90" si="237">AU89/AU88</f>
        <v>0.6</v>
      </c>
      <c r="AV90" s="1023">
        <f t="shared" ref="AV90" si="238">AV89/AV88</f>
        <v>0.6</v>
      </c>
      <c r="AW90" s="1023">
        <f t="shared" ref="AW90" si="239">AW89/AW88</f>
        <v>0.6</v>
      </c>
      <c r="AX90" s="1023">
        <f t="shared" ref="AX90" si="240">AX89/AX88</f>
        <v>0.6</v>
      </c>
      <c r="AY90" s="1023">
        <f t="shared" ref="AY90" si="241">AY89/AY88</f>
        <v>0.6</v>
      </c>
      <c r="AZ90" s="1023">
        <f t="shared" ref="AZ90" si="242">AZ89/AZ88</f>
        <v>0.6</v>
      </c>
      <c r="BA90" s="1023">
        <f t="shared" ref="BA90" si="243">BA89/BA88</f>
        <v>0.6</v>
      </c>
      <c r="BB90" s="1023">
        <f t="shared" ref="BB90" si="244">BB89/BB88</f>
        <v>0.6</v>
      </c>
      <c r="BC90" s="1023">
        <f t="shared" ref="BC90" si="245">BC89/BC88</f>
        <v>0.6</v>
      </c>
      <c r="BD90" s="1023">
        <f t="shared" ref="BD90" si="246">BD89/BD88</f>
        <v>0.6</v>
      </c>
      <c r="BE90" s="1023">
        <f t="shared" ref="BE90" si="247">BE89/BE88</f>
        <v>0.6</v>
      </c>
      <c r="BF90" s="1023">
        <f t="shared" ref="BF90" si="248">BF89/BF88</f>
        <v>0.6</v>
      </c>
      <c r="BG90" s="1023">
        <f t="shared" ref="BG90" si="249">BG89/BG88</f>
        <v>0.6</v>
      </c>
      <c r="BH90" s="1023">
        <f t="shared" ref="BH90" si="250">BH89/BH88</f>
        <v>0.6</v>
      </c>
      <c r="BI90" s="1023">
        <f t="shared" ref="BI90" si="251">BI89/BI88</f>
        <v>0.6</v>
      </c>
      <c r="BJ90" s="1023">
        <f t="shared" ref="BJ90" si="252">BJ89/BJ88</f>
        <v>0.6</v>
      </c>
      <c r="BK90" s="1023">
        <f t="shared" ref="BK90" si="253">BK89/BK88</f>
        <v>0.6</v>
      </c>
      <c r="BL90" s="1023">
        <f t="shared" ref="BL90" si="254">BL89/BL88</f>
        <v>0.6</v>
      </c>
      <c r="BM90" s="1023">
        <f t="shared" ref="BM90" si="255">BM89/BM88</f>
        <v>0.6</v>
      </c>
      <c r="BN90" s="1023">
        <f t="shared" ref="BN90" si="256">BN89/BN88</f>
        <v>0.6</v>
      </c>
      <c r="BO90" s="1023">
        <f t="shared" ref="BO90" si="257">BO89/BO88</f>
        <v>0.6</v>
      </c>
      <c r="BP90" s="1023">
        <f t="shared" ref="BP90" si="258">BP89/BP88</f>
        <v>0.6</v>
      </c>
      <c r="BQ90" s="1024">
        <f t="shared" ref="BQ90" si="259">BQ89/BQ88</f>
        <v>0.6</v>
      </c>
      <c r="BS90" s="655"/>
    </row>
    <row r="91" spans="1:71" s="818" customFormat="1">
      <c r="A91" s="655"/>
      <c r="B91" s="1388"/>
      <c r="C91" s="1391" t="s">
        <v>232</v>
      </c>
      <c r="D91" s="1392"/>
      <c r="E91" s="1021">
        <f>E84+E86</f>
        <v>16</v>
      </c>
      <c r="F91" s="1021">
        <f t="shared" ref="F91:BQ91" si="260">F84+F86</f>
        <v>16</v>
      </c>
      <c r="G91" s="1021">
        <f t="shared" si="260"/>
        <v>16</v>
      </c>
      <c r="H91" s="1021">
        <f t="shared" si="260"/>
        <v>16</v>
      </c>
      <c r="I91" s="1021">
        <f t="shared" si="260"/>
        <v>16</v>
      </c>
      <c r="J91" s="1021">
        <f t="shared" si="260"/>
        <v>16</v>
      </c>
      <c r="K91" s="1021">
        <f t="shared" si="260"/>
        <v>19.2</v>
      </c>
      <c r="L91" s="1021">
        <f t="shared" si="260"/>
        <v>15.399999999999999</v>
      </c>
      <c r="M91" s="1021">
        <f t="shared" si="260"/>
        <v>11.6</v>
      </c>
      <c r="N91" s="1021">
        <f t="shared" si="260"/>
        <v>13.2</v>
      </c>
      <c r="O91" s="1021">
        <f t="shared" si="260"/>
        <v>14.720000000000002</v>
      </c>
      <c r="P91" s="1021">
        <f t="shared" si="260"/>
        <v>16.240000000000002</v>
      </c>
      <c r="Q91" s="1021">
        <f t="shared" si="260"/>
        <v>16.240000000000002</v>
      </c>
      <c r="R91" s="1021">
        <f t="shared" si="260"/>
        <v>16.240000000000002</v>
      </c>
      <c r="S91" s="1021">
        <f t="shared" si="260"/>
        <v>16.240000000000002</v>
      </c>
      <c r="T91" s="1021">
        <f t="shared" si="260"/>
        <v>16.240000000000002</v>
      </c>
      <c r="U91" s="1021">
        <f t="shared" si="260"/>
        <v>16.240000000000002</v>
      </c>
      <c r="V91" s="1021">
        <f t="shared" si="260"/>
        <v>16.240000000000002</v>
      </c>
      <c r="W91" s="1021">
        <f t="shared" si="260"/>
        <v>16.240000000000002</v>
      </c>
      <c r="X91" s="1021">
        <f t="shared" si="260"/>
        <v>16.240000000000002</v>
      </c>
      <c r="Y91" s="1021">
        <f t="shared" si="260"/>
        <v>16.240000000000002</v>
      </c>
      <c r="Z91" s="1021">
        <f t="shared" si="260"/>
        <v>16.240000000000002</v>
      </c>
      <c r="AA91" s="1021">
        <f t="shared" si="260"/>
        <v>16.240000000000002</v>
      </c>
      <c r="AB91" s="1021">
        <f t="shared" si="260"/>
        <v>16.240000000000002</v>
      </c>
      <c r="AC91" s="1021">
        <f t="shared" si="260"/>
        <v>16.240000000000002</v>
      </c>
      <c r="AD91" s="1021">
        <f t="shared" si="260"/>
        <v>16.240000000000002</v>
      </c>
      <c r="AE91" s="1021">
        <f t="shared" si="260"/>
        <v>16.240000000000002</v>
      </c>
      <c r="AF91" s="1021">
        <f t="shared" si="260"/>
        <v>16.240000000000002</v>
      </c>
      <c r="AG91" s="1021">
        <f t="shared" si="260"/>
        <v>16.240000000000002</v>
      </c>
      <c r="AH91" s="1021">
        <f t="shared" si="260"/>
        <v>16.240000000000002</v>
      </c>
      <c r="AI91" s="1021">
        <f t="shared" si="260"/>
        <v>16.240000000000002</v>
      </c>
      <c r="AJ91" s="1021">
        <f t="shared" si="260"/>
        <v>16.240000000000002</v>
      </c>
      <c r="AK91" s="1021">
        <f t="shared" si="260"/>
        <v>16.240000000000002</v>
      </c>
      <c r="AL91" s="1021">
        <f t="shared" si="260"/>
        <v>16.240000000000002</v>
      </c>
      <c r="AM91" s="1021">
        <f t="shared" si="260"/>
        <v>16.240000000000002</v>
      </c>
      <c r="AN91" s="1021">
        <f t="shared" si="260"/>
        <v>16.240000000000002</v>
      </c>
      <c r="AO91" s="1021">
        <f t="shared" si="260"/>
        <v>16.240000000000002</v>
      </c>
      <c r="AP91" s="1021">
        <f t="shared" si="260"/>
        <v>16.240000000000002</v>
      </c>
      <c r="AQ91" s="1021">
        <f t="shared" si="260"/>
        <v>16.240000000000002</v>
      </c>
      <c r="AR91" s="1021">
        <f t="shared" si="260"/>
        <v>16.240000000000002</v>
      </c>
      <c r="AS91" s="1021">
        <f t="shared" si="260"/>
        <v>16.240000000000002</v>
      </c>
      <c r="AT91" s="1021">
        <f t="shared" si="260"/>
        <v>16.240000000000002</v>
      </c>
      <c r="AU91" s="1021">
        <f t="shared" si="260"/>
        <v>16.240000000000002</v>
      </c>
      <c r="AV91" s="1021">
        <f t="shared" si="260"/>
        <v>16.240000000000002</v>
      </c>
      <c r="AW91" s="1021">
        <f t="shared" si="260"/>
        <v>16.240000000000002</v>
      </c>
      <c r="AX91" s="1021">
        <f t="shared" si="260"/>
        <v>16.240000000000002</v>
      </c>
      <c r="AY91" s="1021">
        <f t="shared" si="260"/>
        <v>16.240000000000002</v>
      </c>
      <c r="AZ91" s="1021">
        <f t="shared" si="260"/>
        <v>16.240000000000002</v>
      </c>
      <c r="BA91" s="1021">
        <f t="shared" si="260"/>
        <v>16.240000000000002</v>
      </c>
      <c r="BB91" s="1021">
        <f t="shared" si="260"/>
        <v>16.240000000000002</v>
      </c>
      <c r="BC91" s="1021">
        <f t="shared" si="260"/>
        <v>16.240000000000002</v>
      </c>
      <c r="BD91" s="1021">
        <f t="shared" si="260"/>
        <v>16.240000000000002</v>
      </c>
      <c r="BE91" s="1021">
        <f t="shared" si="260"/>
        <v>16.240000000000002</v>
      </c>
      <c r="BF91" s="1021">
        <f t="shared" si="260"/>
        <v>16.240000000000002</v>
      </c>
      <c r="BG91" s="1021">
        <f t="shared" si="260"/>
        <v>16.240000000000002</v>
      </c>
      <c r="BH91" s="1021">
        <f t="shared" si="260"/>
        <v>16.240000000000002</v>
      </c>
      <c r="BI91" s="1021">
        <f t="shared" si="260"/>
        <v>16.240000000000002</v>
      </c>
      <c r="BJ91" s="1021">
        <f t="shared" si="260"/>
        <v>16.240000000000002</v>
      </c>
      <c r="BK91" s="1021">
        <f t="shared" si="260"/>
        <v>16.240000000000002</v>
      </c>
      <c r="BL91" s="1021">
        <f t="shared" si="260"/>
        <v>16.240000000000002</v>
      </c>
      <c r="BM91" s="1021">
        <f t="shared" si="260"/>
        <v>16.240000000000002</v>
      </c>
      <c r="BN91" s="1021">
        <f t="shared" si="260"/>
        <v>16.240000000000002</v>
      </c>
      <c r="BO91" s="1021">
        <f t="shared" si="260"/>
        <v>16.240000000000002</v>
      </c>
      <c r="BP91" s="1021">
        <f t="shared" si="260"/>
        <v>16.240000000000002</v>
      </c>
      <c r="BQ91" s="1022">
        <f t="shared" si="260"/>
        <v>16.240000000000002</v>
      </c>
      <c r="BS91" s="655"/>
    </row>
    <row r="92" spans="1:71" s="821" customFormat="1">
      <c r="A92" s="655"/>
      <c r="B92" s="1388"/>
      <c r="C92" s="1391" t="s">
        <v>235</v>
      </c>
      <c r="D92" s="1392"/>
      <c r="E92" s="1023">
        <f>E91/E88</f>
        <v>0.5161290322580645</v>
      </c>
      <c r="F92" s="1023">
        <f t="shared" ref="F92" si="261">F91/F88</f>
        <v>0.5161290322580645</v>
      </c>
      <c r="G92" s="1023">
        <f t="shared" ref="G92" si="262">G91/G88</f>
        <v>0.5161290322580645</v>
      </c>
      <c r="H92" s="1023">
        <f t="shared" ref="H92" si="263">H91/H88</f>
        <v>0.5161290322580645</v>
      </c>
      <c r="I92" s="1023">
        <f t="shared" ref="I92" si="264">I91/I88</f>
        <v>0.5161290322580645</v>
      </c>
      <c r="J92" s="1023">
        <f t="shared" ref="J92" si="265">J91/J88</f>
        <v>0.5161290322580645</v>
      </c>
      <c r="K92" s="1023">
        <f t="shared" ref="K92" si="266">K91/K88</f>
        <v>0.35754189944134074</v>
      </c>
      <c r="L92" s="1023">
        <f t="shared" ref="L92" si="267">L91/L88</f>
        <v>0.48351648351648352</v>
      </c>
      <c r="M92" s="1023">
        <f t="shared" ref="M92" si="268">M91/M88</f>
        <v>0.39999999999999997</v>
      </c>
      <c r="N92" s="1023">
        <f t="shared" ref="N92" si="269">N91/N88</f>
        <v>0.39999999999999997</v>
      </c>
      <c r="O92" s="1023">
        <f t="shared" ref="O92" si="270">O91/O88</f>
        <v>0.40000000000000008</v>
      </c>
      <c r="P92" s="1023">
        <f t="shared" ref="P92" si="271">P91/P88</f>
        <v>0.4</v>
      </c>
      <c r="Q92" s="1023">
        <f t="shared" ref="Q92" si="272">Q91/Q88</f>
        <v>0.4</v>
      </c>
      <c r="R92" s="1023">
        <f t="shared" ref="R92" si="273">R91/R88</f>
        <v>0.4</v>
      </c>
      <c r="S92" s="1023">
        <f t="shared" ref="S92" si="274">S91/S88</f>
        <v>0.4</v>
      </c>
      <c r="T92" s="1023">
        <f t="shared" ref="T92" si="275">T91/T88</f>
        <v>0.4</v>
      </c>
      <c r="U92" s="1023">
        <f t="shared" ref="U92" si="276">U91/U88</f>
        <v>0.4</v>
      </c>
      <c r="V92" s="1023">
        <f t="shared" ref="V92" si="277">V91/V88</f>
        <v>0.4</v>
      </c>
      <c r="W92" s="1023">
        <f t="shared" ref="W92" si="278">W91/W88</f>
        <v>0.4</v>
      </c>
      <c r="X92" s="1023">
        <f t="shared" ref="X92" si="279">X91/X88</f>
        <v>0.4</v>
      </c>
      <c r="Y92" s="1023">
        <f t="shared" ref="Y92" si="280">Y91/Y88</f>
        <v>0.4</v>
      </c>
      <c r="Z92" s="1023">
        <f t="shared" ref="Z92" si="281">Z91/Z88</f>
        <v>0.4</v>
      </c>
      <c r="AA92" s="1023">
        <f t="shared" ref="AA92" si="282">AA91/AA88</f>
        <v>0.4</v>
      </c>
      <c r="AB92" s="1023">
        <f t="shared" ref="AB92" si="283">AB91/AB88</f>
        <v>0.4</v>
      </c>
      <c r="AC92" s="1023">
        <f t="shared" ref="AC92" si="284">AC91/AC88</f>
        <v>0.4</v>
      </c>
      <c r="AD92" s="1023">
        <f t="shared" ref="AD92" si="285">AD91/AD88</f>
        <v>0.4</v>
      </c>
      <c r="AE92" s="1023">
        <f t="shared" ref="AE92" si="286">AE91/AE88</f>
        <v>0.4</v>
      </c>
      <c r="AF92" s="1023">
        <f t="shared" ref="AF92" si="287">AF91/AF88</f>
        <v>0.4</v>
      </c>
      <c r="AG92" s="1023">
        <f t="shared" ref="AG92" si="288">AG91/AG88</f>
        <v>0.4</v>
      </c>
      <c r="AH92" s="1023">
        <f t="shared" ref="AH92" si="289">AH91/AH88</f>
        <v>0.4</v>
      </c>
      <c r="AI92" s="1023">
        <f t="shared" ref="AI92" si="290">AI91/AI88</f>
        <v>0.4</v>
      </c>
      <c r="AJ92" s="1023">
        <f t="shared" ref="AJ92" si="291">AJ91/AJ88</f>
        <v>0.4</v>
      </c>
      <c r="AK92" s="1023">
        <f t="shared" ref="AK92" si="292">AK91/AK88</f>
        <v>0.4</v>
      </c>
      <c r="AL92" s="1023">
        <f t="shared" ref="AL92" si="293">AL91/AL88</f>
        <v>0.4</v>
      </c>
      <c r="AM92" s="1023">
        <f t="shared" ref="AM92" si="294">AM91/AM88</f>
        <v>0.4</v>
      </c>
      <c r="AN92" s="1023">
        <f t="shared" ref="AN92" si="295">AN91/AN88</f>
        <v>0.4</v>
      </c>
      <c r="AO92" s="1023">
        <f t="shared" ref="AO92" si="296">AO91/AO88</f>
        <v>0.4</v>
      </c>
      <c r="AP92" s="1023">
        <f t="shared" ref="AP92" si="297">AP91/AP88</f>
        <v>0.4</v>
      </c>
      <c r="AQ92" s="1023">
        <f t="shared" ref="AQ92" si="298">AQ91/AQ88</f>
        <v>0.4</v>
      </c>
      <c r="AR92" s="1023">
        <f t="shared" ref="AR92" si="299">AR91/AR88</f>
        <v>0.4</v>
      </c>
      <c r="AS92" s="1023">
        <f t="shared" ref="AS92" si="300">AS91/AS88</f>
        <v>0.4</v>
      </c>
      <c r="AT92" s="1023">
        <f t="shared" ref="AT92" si="301">AT91/AT88</f>
        <v>0.4</v>
      </c>
      <c r="AU92" s="1023">
        <f t="shared" ref="AU92" si="302">AU91/AU88</f>
        <v>0.4</v>
      </c>
      <c r="AV92" s="1023">
        <f t="shared" ref="AV92" si="303">AV91/AV88</f>
        <v>0.4</v>
      </c>
      <c r="AW92" s="1023">
        <f t="shared" ref="AW92" si="304">AW91/AW88</f>
        <v>0.4</v>
      </c>
      <c r="AX92" s="1023">
        <f t="shared" ref="AX92" si="305">AX91/AX88</f>
        <v>0.4</v>
      </c>
      <c r="AY92" s="1023">
        <f t="shared" ref="AY92" si="306">AY91/AY88</f>
        <v>0.4</v>
      </c>
      <c r="AZ92" s="1023">
        <f t="shared" ref="AZ92" si="307">AZ91/AZ88</f>
        <v>0.4</v>
      </c>
      <c r="BA92" s="1023">
        <f t="shared" ref="BA92" si="308">BA91/BA88</f>
        <v>0.4</v>
      </c>
      <c r="BB92" s="1023">
        <f t="shared" ref="BB92" si="309">BB91/BB88</f>
        <v>0.4</v>
      </c>
      <c r="BC92" s="1023">
        <f t="shared" ref="BC92" si="310">BC91/BC88</f>
        <v>0.4</v>
      </c>
      <c r="BD92" s="1023">
        <f t="shared" ref="BD92" si="311">BD91/BD88</f>
        <v>0.4</v>
      </c>
      <c r="BE92" s="1023">
        <f t="shared" ref="BE92" si="312">BE91/BE88</f>
        <v>0.4</v>
      </c>
      <c r="BF92" s="1023">
        <f t="shared" ref="BF92" si="313">BF91/BF88</f>
        <v>0.4</v>
      </c>
      <c r="BG92" s="1023">
        <f t="shared" ref="BG92" si="314">BG91/BG88</f>
        <v>0.4</v>
      </c>
      <c r="BH92" s="1023">
        <f t="shared" ref="BH92" si="315">BH91/BH88</f>
        <v>0.4</v>
      </c>
      <c r="BI92" s="1023">
        <f t="shared" ref="BI92" si="316">BI91/BI88</f>
        <v>0.4</v>
      </c>
      <c r="BJ92" s="1023">
        <f t="shared" ref="BJ92" si="317">BJ91/BJ88</f>
        <v>0.4</v>
      </c>
      <c r="BK92" s="1023">
        <f t="shared" ref="BK92" si="318">BK91/BK88</f>
        <v>0.4</v>
      </c>
      <c r="BL92" s="1023">
        <f t="shared" ref="BL92" si="319">BL91/BL88</f>
        <v>0.4</v>
      </c>
      <c r="BM92" s="1023">
        <f t="shared" ref="BM92" si="320">BM91/BM88</f>
        <v>0.4</v>
      </c>
      <c r="BN92" s="1023">
        <f t="shared" ref="BN92" si="321">BN91/BN88</f>
        <v>0.4</v>
      </c>
      <c r="BO92" s="1023">
        <f t="shared" ref="BO92" si="322">BO91/BO88</f>
        <v>0.4</v>
      </c>
      <c r="BP92" s="1023">
        <f t="shared" ref="BP92" si="323">BP91/BP88</f>
        <v>0.4</v>
      </c>
      <c r="BQ92" s="1024">
        <f t="shared" ref="BQ92" si="324">BQ91/BQ88</f>
        <v>0.4</v>
      </c>
      <c r="BS92" s="655"/>
    </row>
    <row r="93" spans="1:71" s="821" customFormat="1">
      <c r="A93" s="655"/>
      <c r="B93" s="1388"/>
      <c r="C93" s="826" t="s">
        <v>566</v>
      </c>
      <c r="D93" s="824"/>
      <c r="E93" s="1025">
        <f>(E83+E84)/E88</f>
        <v>0.41935483870967744</v>
      </c>
      <c r="F93" s="1025">
        <f t="shared" ref="F93:BQ93" si="325">(F83+F84)/F88</f>
        <v>0.41935483870967744</v>
      </c>
      <c r="G93" s="1025">
        <f t="shared" si="325"/>
        <v>0.41935483870967744</v>
      </c>
      <c r="H93" s="1025">
        <f t="shared" si="325"/>
        <v>0.41935483870967744</v>
      </c>
      <c r="I93" s="1025">
        <f t="shared" si="325"/>
        <v>0.41935483870967744</v>
      </c>
      <c r="J93" s="1025">
        <f t="shared" si="325"/>
        <v>0.41935483870967744</v>
      </c>
      <c r="K93" s="1025">
        <f t="shared" si="325"/>
        <v>0.18621973929236499</v>
      </c>
      <c r="L93" s="1025">
        <f t="shared" si="325"/>
        <v>0.31397174254317112</v>
      </c>
      <c r="M93" s="1025">
        <f t="shared" si="325"/>
        <v>0.34482758620689657</v>
      </c>
      <c r="N93" s="1025">
        <f t="shared" si="325"/>
        <v>0.42424242424242425</v>
      </c>
      <c r="O93" s="1025">
        <f t="shared" si="325"/>
        <v>0.38043478260869568</v>
      </c>
      <c r="P93" s="1025">
        <f t="shared" si="325"/>
        <v>0.34482758620689652</v>
      </c>
      <c r="Q93" s="1025">
        <f t="shared" si="325"/>
        <v>0.34482758620689652</v>
      </c>
      <c r="R93" s="1025">
        <f t="shared" si="325"/>
        <v>0.34482758620689652</v>
      </c>
      <c r="S93" s="1025">
        <f t="shared" si="325"/>
        <v>0.34482758620689652</v>
      </c>
      <c r="T93" s="1025">
        <f t="shared" si="325"/>
        <v>0.34482758620689652</v>
      </c>
      <c r="U93" s="1025">
        <f t="shared" si="325"/>
        <v>0.34482758620689652</v>
      </c>
      <c r="V93" s="1025">
        <f t="shared" si="325"/>
        <v>0.34482758620689652</v>
      </c>
      <c r="W93" s="1025">
        <f t="shared" si="325"/>
        <v>0.34482758620689652</v>
      </c>
      <c r="X93" s="1025">
        <f t="shared" si="325"/>
        <v>0.34482758620689652</v>
      </c>
      <c r="Y93" s="1025">
        <f t="shared" si="325"/>
        <v>0.34482758620689652</v>
      </c>
      <c r="Z93" s="1025">
        <f t="shared" si="325"/>
        <v>0.34482758620689652</v>
      </c>
      <c r="AA93" s="1025">
        <f t="shared" si="325"/>
        <v>0.34482758620689652</v>
      </c>
      <c r="AB93" s="1025">
        <f t="shared" si="325"/>
        <v>0.34482758620689652</v>
      </c>
      <c r="AC93" s="1025">
        <f t="shared" si="325"/>
        <v>0.34482758620689652</v>
      </c>
      <c r="AD93" s="1025">
        <f t="shared" si="325"/>
        <v>0.34482758620689652</v>
      </c>
      <c r="AE93" s="1025">
        <f t="shared" si="325"/>
        <v>0.34482758620689652</v>
      </c>
      <c r="AF93" s="1025">
        <f t="shared" si="325"/>
        <v>0.34482758620689652</v>
      </c>
      <c r="AG93" s="1025">
        <f t="shared" si="325"/>
        <v>0.34482758620689652</v>
      </c>
      <c r="AH93" s="1025">
        <f t="shared" si="325"/>
        <v>0.34482758620689652</v>
      </c>
      <c r="AI93" s="1025">
        <f t="shared" si="325"/>
        <v>0.34482758620689652</v>
      </c>
      <c r="AJ93" s="1025">
        <f t="shared" si="325"/>
        <v>0.34482758620689652</v>
      </c>
      <c r="AK93" s="1025">
        <f t="shared" si="325"/>
        <v>0.34482758620689652</v>
      </c>
      <c r="AL93" s="1025">
        <f t="shared" si="325"/>
        <v>0.34482758620689652</v>
      </c>
      <c r="AM93" s="1025">
        <f t="shared" si="325"/>
        <v>0.34482758620689652</v>
      </c>
      <c r="AN93" s="1025">
        <f t="shared" si="325"/>
        <v>0.34482758620689652</v>
      </c>
      <c r="AO93" s="1025">
        <f t="shared" si="325"/>
        <v>0.34482758620689652</v>
      </c>
      <c r="AP93" s="1025">
        <f t="shared" si="325"/>
        <v>0.34482758620689652</v>
      </c>
      <c r="AQ93" s="1025">
        <f t="shared" si="325"/>
        <v>0.34482758620689652</v>
      </c>
      <c r="AR93" s="1025">
        <f t="shared" si="325"/>
        <v>0.34482758620689652</v>
      </c>
      <c r="AS93" s="1025">
        <f t="shared" si="325"/>
        <v>0.34482758620689652</v>
      </c>
      <c r="AT93" s="1025">
        <f t="shared" si="325"/>
        <v>0.34482758620689652</v>
      </c>
      <c r="AU93" s="1025">
        <f t="shared" si="325"/>
        <v>0.34482758620689652</v>
      </c>
      <c r="AV93" s="1025">
        <f t="shared" si="325"/>
        <v>0.34482758620689652</v>
      </c>
      <c r="AW93" s="1025">
        <f t="shared" si="325"/>
        <v>0.34482758620689652</v>
      </c>
      <c r="AX93" s="1025">
        <f t="shared" si="325"/>
        <v>0.34482758620689652</v>
      </c>
      <c r="AY93" s="1025">
        <f t="shared" si="325"/>
        <v>0.34482758620689652</v>
      </c>
      <c r="AZ93" s="1025">
        <f t="shared" si="325"/>
        <v>0.34482758620689652</v>
      </c>
      <c r="BA93" s="1025">
        <f t="shared" si="325"/>
        <v>0.34482758620689652</v>
      </c>
      <c r="BB93" s="1025">
        <f t="shared" si="325"/>
        <v>0.34482758620689652</v>
      </c>
      <c r="BC93" s="1025">
        <f t="shared" si="325"/>
        <v>0.34482758620689652</v>
      </c>
      <c r="BD93" s="1025">
        <f t="shared" si="325"/>
        <v>0.34482758620689652</v>
      </c>
      <c r="BE93" s="1025">
        <f t="shared" si="325"/>
        <v>0.34482758620689652</v>
      </c>
      <c r="BF93" s="1025">
        <f t="shared" si="325"/>
        <v>0.34482758620689652</v>
      </c>
      <c r="BG93" s="1025">
        <f t="shared" si="325"/>
        <v>0.34482758620689652</v>
      </c>
      <c r="BH93" s="1025">
        <f t="shared" si="325"/>
        <v>0.34482758620689652</v>
      </c>
      <c r="BI93" s="1025">
        <f t="shared" si="325"/>
        <v>0.34482758620689652</v>
      </c>
      <c r="BJ93" s="1025">
        <f t="shared" si="325"/>
        <v>0.34482758620689652</v>
      </c>
      <c r="BK93" s="1025">
        <f t="shared" si="325"/>
        <v>0.34482758620689652</v>
      </c>
      <c r="BL93" s="1025">
        <f t="shared" si="325"/>
        <v>0.34482758620689652</v>
      </c>
      <c r="BM93" s="1025">
        <f t="shared" si="325"/>
        <v>0.34482758620689652</v>
      </c>
      <c r="BN93" s="1025">
        <f t="shared" si="325"/>
        <v>0.34482758620689652</v>
      </c>
      <c r="BO93" s="1025">
        <f t="shared" si="325"/>
        <v>0.34482758620689652</v>
      </c>
      <c r="BP93" s="1025">
        <f t="shared" si="325"/>
        <v>0.34482758620689652</v>
      </c>
      <c r="BQ93" s="1026">
        <f t="shared" si="325"/>
        <v>0.34482758620689652</v>
      </c>
      <c r="BS93" s="655"/>
    </row>
    <row r="94" spans="1:71" s="806" customFormat="1">
      <c r="A94" s="655"/>
      <c r="B94" s="1388"/>
      <c r="BS94" s="655"/>
    </row>
    <row r="95" spans="1:71" s="806" customFormat="1" ht="15.75" thickBot="1">
      <c r="A95" s="655"/>
      <c r="B95" s="1388"/>
      <c r="BS95" s="655"/>
    </row>
    <row r="96" spans="1:71" s="750" customFormat="1" ht="16.5" thickTop="1" thickBot="1">
      <c r="A96" s="655"/>
      <c r="B96" s="1388"/>
      <c r="E96" s="802">
        <f>E45</f>
        <v>2015</v>
      </c>
      <c r="F96" s="802">
        <f t="shared" ref="F96:BQ96" si="326">F45</f>
        <v>2016</v>
      </c>
      <c r="G96" s="802">
        <f t="shared" si="326"/>
        <v>2017</v>
      </c>
      <c r="H96" s="802">
        <f t="shared" si="326"/>
        <v>2018</v>
      </c>
      <c r="I96" s="802">
        <f t="shared" si="326"/>
        <v>2019</v>
      </c>
      <c r="J96" s="802">
        <f t="shared" si="326"/>
        <v>2020</v>
      </c>
      <c r="K96" s="802">
        <f>K45</f>
        <v>2021</v>
      </c>
      <c r="L96" s="802">
        <f t="shared" si="326"/>
        <v>2022</v>
      </c>
      <c r="M96" s="802">
        <f t="shared" si="326"/>
        <v>2023</v>
      </c>
      <c r="N96" s="802">
        <f t="shared" si="326"/>
        <v>2024</v>
      </c>
      <c r="O96" s="802">
        <f t="shared" si="326"/>
        <v>2025</v>
      </c>
      <c r="P96" s="802">
        <f t="shared" si="326"/>
        <v>2026</v>
      </c>
      <c r="Q96" s="802">
        <f t="shared" si="326"/>
        <v>2027</v>
      </c>
      <c r="R96" s="802">
        <f t="shared" si="326"/>
        <v>2028</v>
      </c>
      <c r="S96" s="802">
        <f t="shared" si="326"/>
        <v>2029</v>
      </c>
      <c r="T96" s="802">
        <f t="shared" si="326"/>
        <v>2030</v>
      </c>
      <c r="U96" s="802">
        <f t="shared" si="326"/>
        <v>2031</v>
      </c>
      <c r="V96" s="802">
        <f t="shared" si="326"/>
        <v>2032</v>
      </c>
      <c r="W96" s="802">
        <f t="shared" si="326"/>
        <v>2033</v>
      </c>
      <c r="X96" s="802">
        <f t="shared" si="326"/>
        <v>2034</v>
      </c>
      <c r="Y96" s="802">
        <f t="shared" si="326"/>
        <v>2035</v>
      </c>
      <c r="Z96" s="802">
        <f t="shared" si="326"/>
        <v>2036</v>
      </c>
      <c r="AA96" s="802">
        <f t="shared" si="326"/>
        <v>2037</v>
      </c>
      <c r="AB96" s="802">
        <f t="shared" si="326"/>
        <v>2038</v>
      </c>
      <c r="AC96" s="802">
        <f t="shared" si="326"/>
        <v>2039</v>
      </c>
      <c r="AD96" s="802">
        <f t="shared" si="326"/>
        <v>2040</v>
      </c>
      <c r="AE96" s="802">
        <f t="shared" si="326"/>
        <v>2041</v>
      </c>
      <c r="AF96" s="802">
        <f t="shared" si="326"/>
        <v>2042</v>
      </c>
      <c r="AG96" s="802">
        <f t="shared" si="326"/>
        <v>2043</v>
      </c>
      <c r="AH96" s="802">
        <f t="shared" si="326"/>
        <v>2044</v>
      </c>
      <c r="AI96" s="802">
        <f t="shared" si="326"/>
        <v>2045</v>
      </c>
      <c r="AJ96" s="802">
        <f t="shared" si="326"/>
        <v>2046</v>
      </c>
      <c r="AK96" s="802">
        <f t="shared" si="326"/>
        <v>2047</v>
      </c>
      <c r="AL96" s="802">
        <f t="shared" si="326"/>
        <v>2048</v>
      </c>
      <c r="AM96" s="802">
        <f t="shared" si="326"/>
        <v>2049</v>
      </c>
      <c r="AN96" s="802">
        <f t="shared" si="326"/>
        <v>2050</v>
      </c>
      <c r="AO96" s="802">
        <f t="shared" si="326"/>
        <v>2051</v>
      </c>
      <c r="AP96" s="802">
        <f t="shared" si="326"/>
        <v>2052</v>
      </c>
      <c r="AQ96" s="802">
        <f t="shared" si="326"/>
        <v>2053</v>
      </c>
      <c r="AR96" s="802">
        <f t="shared" si="326"/>
        <v>2054</v>
      </c>
      <c r="AS96" s="802">
        <f t="shared" si="326"/>
        <v>2055</v>
      </c>
      <c r="AT96" s="802">
        <f t="shared" si="326"/>
        <v>2056</v>
      </c>
      <c r="AU96" s="802">
        <f t="shared" si="326"/>
        <v>2057</v>
      </c>
      <c r="AV96" s="802">
        <f t="shared" si="326"/>
        <v>2058</v>
      </c>
      <c r="AW96" s="802">
        <f t="shared" si="326"/>
        <v>2059</v>
      </c>
      <c r="AX96" s="802">
        <f t="shared" si="326"/>
        <v>2060</v>
      </c>
      <c r="AY96" s="802">
        <f t="shared" si="326"/>
        <v>2061</v>
      </c>
      <c r="AZ96" s="802">
        <f t="shared" si="326"/>
        <v>2062</v>
      </c>
      <c r="BA96" s="802">
        <f t="shared" si="326"/>
        <v>2063</v>
      </c>
      <c r="BB96" s="802">
        <f t="shared" si="326"/>
        <v>2064</v>
      </c>
      <c r="BC96" s="802">
        <f t="shared" si="326"/>
        <v>2065</v>
      </c>
      <c r="BD96" s="802">
        <f t="shared" si="326"/>
        <v>2066</v>
      </c>
      <c r="BE96" s="802">
        <f t="shared" si="326"/>
        <v>2067</v>
      </c>
      <c r="BF96" s="802">
        <f t="shared" si="326"/>
        <v>2068</v>
      </c>
      <c r="BG96" s="802">
        <f t="shared" si="326"/>
        <v>2069</v>
      </c>
      <c r="BH96" s="802">
        <f t="shared" si="326"/>
        <v>2070</v>
      </c>
      <c r="BI96" s="802">
        <f t="shared" si="326"/>
        <v>2071</v>
      </c>
      <c r="BJ96" s="802">
        <f t="shared" si="326"/>
        <v>2072</v>
      </c>
      <c r="BK96" s="802">
        <f t="shared" si="326"/>
        <v>2073</v>
      </c>
      <c r="BL96" s="802">
        <f t="shared" si="326"/>
        <v>2074</v>
      </c>
      <c r="BM96" s="802">
        <f t="shared" si="326"/>
        <v>2075</v>
      </c>
      <c r="BN96" s="802">
        <f t="shared" si="326"/>
        <v>2076</v>
      </c>
      <c r="BO96" s="802">
        <f t="shared" si="326"/>
        <v>2077</v>
      </c>
      <c r="BP96" s="802">
        <f t="shared" si="326"/>
        <v>2078</v>
      </c>
      <c r="BQ96" s="802">
        <f t="shared" si="326"/>
        <v>2079</v>
      </c>
      <c r="BS96" s="655"/>
    </row>
    <row r="97" spans="1:71" s="815" customFormat="1" ht="19.5" thickTop="1">
      <c r="A97" s="655"/>
      <c r="B97" s="1388"/>
      <c r="C97" s="1411" t="s">
        <v>241</v>
      </c>
      <c r="D97" s="1412"/>
      <c r="E97" s="813">
        <f>E88+E76+E66+E53</f>
        <v>88</v>
      </c>
      <c r="F97" s="813">
        <f t="shared" ref="F97:AJ97" si="327">F88+F76+F66+F53</f>
        <v>88</v>
      </c>
      <c r="G97" s="813">
        <f t="shared" si="327"/>
        <v>88</v>
      </c>
      <c r="H97" s="813">
        <f t="shared" si="327"/>
        <v>88</v>
      </c>
      <c r="I97" s="813">
        <f t="shared" si="327"/>
        <v>88</v>
      </c>
      <c r="J97" s="813">
        <f t="shared" si="327"/>
        <v>88</v>
      </c>
      <c r="K97" s="813">
        <f t="shared" si="327"/>
        <v>149.5</v>
      </c>
      <c r="L97" s="813">
        <f t="shared" si="327"/>
        <v>149.25</v>
      </c>
      <c r="M97" s="813">
        <f t="shared" si="327"/>
        <v>168</v>
      </c>
      <c r="N97" s="813">
        <f t="shared" si="327"/>
        <v>197</v>
      </c>
      <c r="O97" s="813">
        <f t="shared" si="327"/>
        <v>212.8</v>
      </c>
      <c r="P97" s="813">
        <f t="shared" si="327"/>
        <v>228.6</v>
      </c>
      <c r="Q97" s="813">
        <f t="shared" si="327"/>
        <v>228.6</v>
      </c>
      <c r="R97" s="813">
        <f t="shared" si="327"/>
        <v>228.6</v>
      </c>
      <c r="S97" s="813">
        <f t="shared" si="327"/>
        <v>228.6</v>
      </c>
      <c r="T97" s="813">
        <f t="shared" si="327"/>
        <v>228.6</v>
      </c>
      <c r="U97" s="813">
        <f t="shared" si="327"/>
        <v>228.6</v>
      </c>
      <c r="V97" s="813">
        <f t="shared" si="327"/>
        <v>228.6</v>
      </c>
      <c r="W97" s="813">
        <f t="shared" si="327"/>
        <v>228.6</v>
      </c>
      <c r="X97" s="813">
        <f t="shared" si="327"/>
        <v>228.6</v>
      </c>
      <c r="Y97" s="813">
        <f t="shared" si="327"/>
        <v>228.6</v>
      </c>
      <c r="Z97" s="813">
        <f t="shared" si="327"/>
        <v>228.6</v>
      </c>
      <c r="AA97" s="813">
        <f t="shared" si="327"/>
        <v>228.6</v>
      </c>
      <c r="AB97" s="813">
        <f t="shared" si="327"/>
        <v>228.6</v>
      </c>
      <c r="AC97" s="813">
        <f t="shared" si="327"/>
        <v>228.6</v>
      </c>
      <c r="AD97" s="813">
        <f t="shared" si="327"/>
        <v>228.6</v>
      </c>
      <c r="AE97" s="813">
        <f t="shared" si="327"/>
        <v>228.6</v>
      </c>
      <c r="AF97" s="813">
        <f t="shared" si="327"/>
        <v>228.6</v>
      </c>
      <c r="AG97" s="813">
        <f t="shared" si="327"/>
        <v>228.6</v>
      </c>
      <c r="AH97" s="813">
        <f t="shared" si="327"/>
        <v>228.6</v>
      </c>
      <c r="AI97" s="813">
        <f t="shared" si="327"/>
        <v>228.6</v>
      </c>
      <c r="AJ97" s="813">
        <f t="shared" si="327"/>
        <v>228.6</v>
      </c>
      <c r="AK97" s="813">
        <f t="shared" ref="AK97:BQ97" si="328">AK88+AK76+AK66+AK53</f>
        <v>228.6</v>
      </c>
      <c r="AL97" s="813">
        <f t="shared" si="328"/>
        <v>228.6</v>
      </c>
      <c r="AM97" s="813">
        <f t="shared" si="328"/>
        <v>228.6</v>
      </c>
      <c r="AN97" s="813">
        <f t="shared" si="328"/>
        <v>228.6</v>
      </c>
      <c r="AO97" s="813">
        <f t="shared" si="328"/>
        <v>228.6</v>
      </c>
      <c r="AP97" s="813">
        <f t="shared" si="328"/>
        <v>228.6</v>
      </c>
      <c r="AQ97" s="813">
        <f t="shared" si="328"/>
        <v>228.6</v>
      </c>
      <c r="AR97" s="813">
        <f t="shared" si="328"/>
        <v>228.6</v>
      </c>
      <c r="AS97" s="813">
        <f t="shared" si="328"/>
        <v>228.6</v>
      </c>
      <c r="AT97" s="813">
        <f t="shared" si="328"/>
        <v>228.6</v>
      </c>
      <c r="AU97" s="813">
        <f t="shared" si="328"/>
        <v>228.6</v>
      </c>
      <c r="AV97" s="813">
        <f t="shared" si="328"/>
        <v>228.6</v>
      </c>
      <c r="AW97" s="813">
        <f t="shared" si="328"/>
        <v>228.6</v>
      </c>
      <c r="AX97" s="813">
        <f t="shared" si="328"/>
        <v>228.6</v>
      </c>
      <c r="AY97" s="813">
        <f t="shared" si="328"/>
        <v>228.6</v>
      </c>
      <c r="AZ97" s="813">
        <f t="shared" si="328"/>
        <v>228.6</v>
      </c>
      <c r="BA97" s="813">
        <f t="shared" si="328"/>
        <v>228.6</v>
      </c>
      <c r="BB97" s="813">
        <f t="shared" si="328"/>
        <v>228.6</v>
      </c>
      <c r="BC97" s="813">
        <f t="shared" si="328"/>
        <v>228.6</v>
      </c>
      <c r="BD97" s="813">
        <f t="shared" si="328"/>
        <v>228.6</v>
      </c>
      <c r="BE97" s="813">
        <f t="shared" si="328"/>
        <v>228.6</v>
      </c>
      <c r="BF97" s="813">
        <f t="shared" si="328"/>
        <v>228.6</v>
      </c>
      <c r="BG97" s="813">
        <f t="shared" si="328"/>
        <v>228.6</v>
      </c>
      <c r="BH97" s="813">
        <f t="shared" si="328"/>
        <v>228.6</v>
      </c>
      <c r="BI97" s="813">
        <f t="shared" si="328"/>
        <v>228.6</v>
      </c>
      <c r="BJ97" s="813">
        <f t="shared" si="328"/>
        <v>228.6</v>
      </c>
      <c r="BK97" s="813">
        <f t="shared" si="328"/>
        <v>228.6</v>
      </c>
      <c r="BL97" s="813">
        <f t="shared" si="328"/>
        <v>228.6</v>
      </c>
      <c r="BM97" s="813">
        <f t="shared" si="328"/>
        <v>228.6</v>
      </c>
      <c r="BN97" s="813">
        <f t="shared" si="328"/>
        <v>228.6</v>
      </c>
      <c r="BO97" s="813">
        <f t="shared" si="328"/>
        <v>228.6</v>
      </c>
      <c r="BP97" s="813">
        <f t="shared" si="328"/>
        <v>228.6</v>
      </c>
      <c r="BQ97" s="814">
        <f t="shared" si="328"/>
        <v>228.6</v>
      </c>
      <c r="BS97" s="655"/>
    </row>
    <row r="98" spans="1:71" s="818" customFormat="1">
      <c r="A98" s="655"/>
      <c r="B98" s="1388"/>
      <c r="C98" s="1391" t="s">
        <v>231</v>
      </c>
      <c r="D98" s="1392"/>
      <c r="E98" s="1021">
        <f t="shared" ref="E98:AJ98" si="329">E89++E73+E63+E54</f>
        <v>40</v>
      </c>
      <c r="F98" s="1021">
        <f t="shared" si="329"/>
        <v>40</v>
      </c>
      <c r="G98" s="1021">
        <f t="shared" si="329"/>
        <v>40</v>
      </c>
      <c r="H98" s="1021">
        <f t="shared" si="329"/>
        <v>40</v>
      </c>
      <c r="I98" s="1021">
        <f t="shared" si="329"/>
        <v>40</v>
      </c>
      <c r="J98" s="1021">
        <f t="shared" si="329"/>
        <v>40</v>
      </c>
      <c r="K98" s="1021">
        <f>K89++K73+K63+K54</f>
        <v>83.5</v>
      </c>
      <c r="L98" s="1021">
        <f>L89++L73+L63+L54</f>
        <v>73.95</v>
      </c>
      <c r="M98" s="1021">
        <f t="shared" si="329"/>
        <v>86.9</v>
      </c>
      <c r="N98" s="1021">
        <f t="shared" si="329"/>
        <v>101.8</v>
      </c>
      <c r="O98" s="1021">
        <f t="shared" si="329"/>
        <v>110.08</v>
      </c>
      <c r="P98" s="1021">
        <f t="shared" si="329"/>
        <v>118.36</v>
      </c>
      <c r="Q98" s="1021">
        <f t="shared" si="329"/>
        <v>118.36</v>
      </c>
      <c r="R98" s="1021">
        <f t="shared" si="329"/>
        <v>118.36</v>
      </c>
      <c r="S98" s="1021">
        <f t="shared" si="329"/>
        <v>118.36</v>
      </c>
      <c r="T98" s="1021">
        <f t="shared" si="329"/>
        <v>118.36</v>
      </c>
      <c r="U98" s="1021">
        <f t="shared" si="329"/>
        <v>118.36</v>
      </c>
      <c r="V98" s="1021">
        <f t="shared" si="329"/>
        <v>118.36</v>
      </c>
      <c r="W98" s="1021">
        <f t="shared" si="329"/>
        <v>118.36</v>
      </c>
      <c r="X98" s="1021">
        <f t="shared" si="329"/>
        <v>118.36</v>
      </c>
      <c r="Y98" s="1021">
        <f t="shared" si="329"/>
        <v>118.36</v>
      </c>
      <c r="Z98" s="1021">
        <f t="shared" si="329"/>
        <v>118.36</v>
      </c>
      <c r="AA98" s="1021">
        <f t="shared" si="329"/>
        <v>118.36</v>
      </c>
      <c r="AB98" s="1021">
        <f t="shared" si="329"/>
        <v>118.36</v>
      </c>
      <c r="AC98" s="1021">
        <f t="shared" si="329"/>
        <v>118.36</v>
      </c>
      <c r="AD98" s="1021">
        <f t="shared" si="329"/>
        <v>118.36</v>
      </c>
      <c r="AE98" s="1021">
        <f t="shared" si="329"/>
        <v>118.36</v>
      </c>
      <c r="AF98" s="1021">
        <f t="shared" si="329"/>
        <v>118.36</v>
      </c>
      <c r="AG98" s="1021">
        <f t="shared" si="329"/>
        <v>118.36</v>
      </c>
      <c r="AH98" s="1021">
        <f t="shared" si="329"/>
        <v>118.36</v>
      </c>
      <c r="AI98" s="1021">
        <f t="shared" si="329"/>
        <v>118.36</v>
      </c>
      <c r="AJ98" s="1021">
        <f t="shared" si="329"/>
        <v>118.36</v>
      </c>
      <c r="AK98" s="1021">
        <f t="shared" ref="AK98:BQ98" si="330">AK89++AK73+AK63+AK54</f>
        <v>118.36</v>
      </c>
      <c r="AL98" s="1021">
        <f t="shared" si="330"/>
        <v>118.36</v>
      </c>
      <c r="AM98" s="1021">
        <f t="shared" si="330"/>
        <v>118.36</v>
      </c>
      <c r="AN98" s="1021">
        <f t="shared" si="330"/>
        <v>118.36</v>
      </c>
      <c r="AO98" s="1021">
        <f t="shared" si="330"/>
        <v>118.36</v>
      </c>
      <c r="AP98" s="1021">
        <f t="shared" si="330"/>
        <v>118.36</v>
      </c>
      <c r="AQ98" s="1021">
        <f t="shared" si="330"/>
        <v>118.36</v>
      </c>
      <c r="AR98" s="1021">
        <f t="shared" si="330"/>
        <v>118.36</v>
      </c>
      <c r="AS98" s="1021">
        <f t="shared" si="330"/>
        <v>118.36</v>
      </c>
      <c r="AT98" s="1021">
        <f t="shared" si="330"/>
        <v>118.36</v>
      </c>
      <c r="AU98" s="1021">
        <f t="shared" si="330"/>
        <v>118.36</v>
      </c>
      <c r="AV98" s="1021">
        <f t="shared" si="330"/>
        <v>118.36</v>
      </c>
      <c r="AW98" s="1021">
        <f t="shared" si="330"/>
        <v>118.36</v>
      </c>
      <c r="AX98" s="1021">
        <f t="shared" si="330"/>
        <v>118.36</v>
      </c>
      <c r="AY98" s="1021">
        <f t="shared" si="330"/>
        <v>118.36</v>
      </c>
      <c r="AZ98" s="1021">
        <f t="shared" si="330"/>
        <v>118.36</v>
      </c>
      <c r="BA98" s="1021">
        <f t="shared" si="330"/>
        <v>118.36</v>
      </c>
      <c r="BB98" s="1021">
        <f t="shared" si="330"/>
        <v>118.36</v>
      </c>
      <c r="BC98" s="1021">
        <f t="shared" si="330"/>
        <v>118.36</v>
      </c>
      <c r="BD98" s="1021">
        <f t="shared" si="330"/>
        <v>118.36</v>
      </c>
      <c r="BE98" s="1021">
        <f t="shared" si="330"/>
        <v>118.36</v>
      </c>
      <c r="BF98" s="1021">
        <f t="shared" si="330"/>
        <v>118.36</v>
      </c>
      <c r="BG98" s="1021">
        <f t="shared" si="330"/>
        <v>118.36</v>
      </c>
      <c r="BH98" s="1021">
        <f t="shared" si="330"/>
        <v>118.36</v>
      </c>
      <c r="BI98" s="1021">
        <f t="shared" si="330"/>
        <v>118.36</v>
      </c>
      <c r="BJ98" s="1021">
        <f t="shared" si="330"/>
        <v>118.36</v>
      </c>
      <c r="BK98" s="1021">
        <f t="shared" si="330"/>
        <v>118.36</v>
      </c>
      <c r="BL98" s="1021">
        <f t="shared" si="330"/>
        <v>118.36</v>
      </c>
      <c r="BM98" s="1021">
        <f t="shared" si="330"/>
        <v>118.36</v>
      </c>
      <c r="BN98" s="1021">
        <f t="shared" si="330"/>
        <v>118.36</v>
      </c>
      <c r="BO98" s="1021">
        <f t="shared" si="330"/>
        <v>118.36</v>
      </c>
      <c r="BP98" s="1021">
        <f t="shared" si="330"/>
        <v>118.36</v>
      </c>
      <c r="BQ98" s="1022">
        <f t="shared" si="330"/>
        <v>118.36</v>
      </c>
      <c r="BS98" s="655"/>
    </row>
    <row r="99" spans="1:71" s="821" customFormat="1">
      <c r="A99" s="655"/>
      <c r="B99" s="1388"/>
      <c r="C99" s="1391" t="s">
        <v>234</v>
      </c>
      <c r="D99" s="1392"/>
      <c r="E99" s="1023">
        <f>E98/E97</f>
        <v>0.45454545454545453</v>
      </c>
      <c r="F99" s="1023">
        <f t="shared" ref="F99:BQ99" si="331">F98/F97</f>
        <v>0.45454545454545453</v>
      </c>
      <c r="G99" s="1023">
        <f t="shared" si="331"/>
        <v>0.45454545454545453</v>
      </c>
      <c r="H99" s="1023">
        <f t="shared" si="331"/>
        <v>0.45454545454545453</v>
      </c>
      <c r="I99" s="1023">
        <f t="shared" si="331"/>
        <v>0.45454545454545453</v>
      </c>
      <c r="J99" s="1023">
        <f t="shared" si="331"/>
        <v>0.45454545454545453</v>
      </c>
      <c r="K99" s="1023">
        <f>K98/K97</f>
        <v>0.55852842809364545</v>
      </c>
      <c r="L99" s="1023">
        <f t="shared" si="331"/>
        <v>0.49547738693467336</v>
      </c>
      <c r="M99" s="1023">
        <f t="shared" si="331"/>
        <v>0.51726190476190481</v>
      </c>
      <c r="N99" s="1023">
        <f t="shared" si="331"/>
        <v>0.51675126903553303</v>
      </c>
      <c r="O99" s="1023">
        <f t="shared" si="331"/>
        <v>0.51729323308270669</v>
      </c>
      <c r="P99" s="1023">
        <f t="shared" si="331"/>
        <v>0.5177602799650044</v>
      </c>
      <c r="Q99" s="1023">
        <f t="shared" si="331"/>
        <v>0.5177602799650044</v>
      </c>
      <c r="R99" s="1023">
        <f t="shared" si="331"/>
        <v>0.5177602799650044</v>
      </c>
      <c r="S99" s="1023">
        <f t="shared" si="331"/>
        <v>0.5177602799650044</v>
      </c>
      <c r="T99" s="1023">
        <f t="shared" si="331"/>
        <v>0.5177602799650044</v>
      </c>
      <c r="U99" s="1023">
        <f t="shared" si="331"/>
        <v>0.5177602799650044</v>
      </c>
      <c r="V99" s="1023">
        <f t="shared" si="331"/>
        <v>0.5177602799650044</v>
      </c>
      <c r="W99" s="1023">
        <f t="shared" si="331"/>
        <v>0.5177602799650044</v>
      </c>
      <c r="X99" s="1023">
        <f t="shared" si="331"/>
        <v>0.5177602799650044</v>
      </c>
      <c r="Y99" s="1023">
        <f t="shared" si="331"/>
        <v>0.5177602799650044</v>
      </c>
      <c r="Z99" s="1023">
        <f t="shared" si="331"/>
        <v>0.5177602799650044</v>
      </c>
      <c r="AA99" s="1023">
        <f t="shared" si="331"/>
        <v>0.5177602799650044</v>
      </c>
      <c r="AB99" s="1023">
        <f t="shared" si="331"/>
        <v>0.5177602799650044</v>
      </c>
      <c r="AC99" s="1023">
        <f t="shared" si="331"/>
        <v>0.5177602799650044</v>
      </c>
      <c r="AD99" s="1023">
        <f t="shared" si="331"/>
        <v>0.5177602799650044</v>
      </c>
      <c r="AE99" s="1023">
        <f t="shared" si="331"/>
        <v>0.5177602799650044</v>
      </c>
      <c r="AF99" s="1023">
        <f t="shared" si="331"/>
        <v>0.5177602799650044</v>
      </c>
      <c r="AG99" s="1023">
        <f t="shared" si="331"/>
        <v>0.5177602799650044</v>
      </c>
      <c r="AH99" s="1023">
        <f t="shared" si="331"/>
        <v>0.5177602799650044</v>
      </c>
      <c r="AI99" s="1023">
        <f t="shared" si="331"/>
        <v>0.5177602799650044</v>
      </c>
      <c r="AJ99" s="1023">
        <f t="shared" si="331"/>
        <v>0.5177602799650044</v>
      </c>
      <c r="AK99" s="1023">
        <f t="shared" si="331"/>
        <v>0.5177602799650044</v>
      </c>
      <c r="AL99" s="1023">
        <f t="shared" si="331"/>
        <v>0.5177602799650044</v>
      </c>
      <c r="AM99" s="1023">
        <f t="shared" si="331"/>
        <v>0.5177602799650044</v>
      </c>
      <c r="AN99" s="1023">
        <f t="shared" si="331"/>
        <v>0.5177602799650044</v>
      </c>
      <c r="AO99" s="1023">
        <f t="shared" si="331"/>
        <v>0.5177602799650044</v>
      </c>
      <c r="AP99" s="1023">
        <f t="shared" si="331"/>
        <v>0.5177602799650044</v>
      </c>
      <c r="AQ99" s="1023">
        <f t="shared" si="331"/>
        <v>0.5177602799650044</v>
      </c>
      <c r="AR99" s="1023">
        <f t="shared" si="331"/>
        <v>0.5177602799650044</v>
      </c>
      <c r="AS99" s="1023">
        <f t="shared" si="331"/>
        <v>0.5177602799650044</v>
      </c>
      <c r="AT99" s="1023">
        <f t="shared" si="331"/>
        <v>0.5177602799650044</v>
      </c>
      <c r="AU99" s="1023">
        <f t="shared" si="331"/>
        <v>0.5177602799650044</v>
      </c>
      <c r="AV99" s="1023">
        <f t="shared" si="331"/>
        <v>0.5177602799650044</v>
      </c>
      <c r="AW99" s="1023">
        <f t="shared" si="331"/>
        <v>0.5177602799650044</v>
      </c>
      <c r="AX99" s="1023">
        <f t="shared" si="331"/>
        <v>0.5177602799650044</v>
      </c>
      <c r="AY99" s="1023">
        <f t="shared" si="331"/>
        <v>0.5177602799650044</v>
      </c>
      <c r="AZ99" s="1023">
        <f t="shared" si="331"/>
        <v>0.5177602799650044</v>
      </c>
      <c r="BA99" s="1023">
        <f t="shared" si="331"/>
        <v>0.5177602799650044</v>
      </c>
      <c r="BB99" s="1023">
        <f t="shared" si="331"/>
        <v>0.5177602799650044</v>
      </c>
      <c r="BC99" s="1023">
        <f t="shared" si="331"/>
        <v>0.5177602799650044</v>
      </c>
      <c r="BD99" s="1023">
        <f t="shared" si="331"/>
        <v>0.5177602799650044</v>
      </c>
      <c r="BE99" s="1023">
        <f t="shared" si="331"/>
        <v>0.5177602799650044</v>
      </c>
      <c r="BF99" s="1023">
        <f t="shared" si="331"/>
        <v>0.5177602799650044</v>
      </c>
      <c r="BG99" s="1023">
        <f t="shared" si="331"/>
        <v>0.5177602799650044</v>
      </c>
      <c r="BH99" s="1023">
        <f t="shared" si="331"/>
        <v>0.5177602799650044</v>
      </c>
      <c r="BI99" s="1023">
        <f t="shared" si="331"/>
        <v>0.5177602799650044</v>
      </c>
      <c r="BJ99" s="1023">
        <f t="shared" si="331"/>
        <v>0.5177602799650044</v>
      </c>
      <c r="BK99" s="1023">
        <f t="shared" si="331"/>
        <v>0.5177602799650044</v>
      </c>
      <c r="BL99" s="1023">
        <f t="shared" si="331"/>
        <v>0.5177602799650044</v>
      </c>
      <c r="BM99" s="1023">
        <f t="shared" si="331"/>
        <v>0.5177602799650044</v>
      </c>
      <c r="BN99" s="1023">
        <f t="shared" si="331"/>
        <v>0.5177602799650044</v>
      </c>
      <c r="BO99" s="1023">
        <f t="shared" si="331"/>
        <v>0.5177602799650044</v>
      </c>
      <c r="BP99" s="1023">
        <f t="shared" si="331"/>
        <v>0.5177602799650044</v>
      </c>
      <c r="BQ99" s="1024">
        <f t="shared" si="331"/>
        <v>0.5177602799650044</v>
      </c>
      <c r="BS99" s="655"/>
    </row>
    <row r="100" spans="1:71" s="818" customFormat="1">
      <c r="A100" s="655"/>
      <c r="B100" s="1388"/>
      <c r="C100" s="1391" t="s">
        <v>232</v>
      </c>
      <c r="D100" s="1392"/>
      <c r="E100" s="1021">
        <f t="shared" ref="E100:AJ100" si="332">E91+E74+E64+E56</f>
        <v>48</v>
      </c>
      <c r="F100" s="1021">
        <f t="shared" si="332"/>
        <v>48</v>
      </c>
      <c r="G100" s="1021">
        <f t="shared" si="332"/>
        <v>48</v>
      </c>
      <c r="H100" s="1021">
        <f t="shared" si="332"/>
        <v>48</v>
      </c>
      <c r="I100" s="1021">
        <f t="shared" si="332"/>
        <v>48</v>
      </c>
      <c r="J100" s="1021">
        <f t="shared" si="332"/>
        <v>48</v>
      </c>
      <c r="K100" s="1021">
        <f t="shared" si="332"/>
        <v>66</v>
      </c>
      <c r="L100" s="1021">
        <f t="shared" si="332"/>
        <v>75.300000000000011</v>
      </c>
      <c r="M100" s="1021">
        <f t="shared" si="332"/>
        <v>81.099999999999994</v>
      </c>
      <c r="N100" s="1021">
        <f t="shared" si="332"/>
        <v>95.2</v>
      </c>
      <c r="O100" s="1021">
        <f t="shared" si="332"/>
        <v>102.72</v>
      </c>
      <c r="P100" s="1021">
        <f t="shared" si="332"/>
        <v>110.24000000000001</v>
      </c>
      <c r="Q100" s="1021">
        <f t="shared" si="332"/>
        <v>110.24000000000001</v>
      </c>
      <c r="R100" s="1021">
        <f t="shared" si="332"/>
        <v>110.24000000000001</v>
      </c>
      <c r="S100" s="1021">
        <f t="shared" si="332"/>
        <v>110.24000000000001</v>
      </c>
      <c r="T100" s="1021">
        <f t="shared" si="332"/>
        <v>110.24000000000001</v>
      </c>
      <c r="U100" s="1021">
        <f t="shared" si="332"/>
        <v>110.24000000000001</v>
      </c>
      <c r="V100" s="1021">
        <f t="shared" si="332"/>
        <v>110.24000000000001</v>
      </c>
      <c r="W100" s="1021">
        <f t="shared" si="332"/>
        <v>110.24000000000001</v>
      </c>
      <c r="X100" s="1021">
        <f t="shared" si="332"/>
        <v>110.24000000000001</v>
      </c>
      <c r="Y100" s="1021">
        <f t="shared" si="332"/>
        <v>110.24000000000001</v>
      </c>
      <c r="Z100" s="1021">
        <f t="shared" si="332"/>
        <v>110.24000000000001</v>
      </c>
      <c r="AA100" s="1021">
        <f t="shared" si="332"/>
        <v>110.24000000000001</v>
      </c>
      <c r="AB100" s="1021">
        <f t="shared" si="332"/>
        <v>110.24000000000001</v>
      </c>
      <c r="AC100" s="1021">
        <f t="shared" si="332"/>
        <v>110.24000000000001</v>
      </c>
      <c r="AD100" s="1021">
        <f t="shared" si="332"/>
        <v>110.24000000000001</v>
      </c>
      <c r="AE100" s="1021">
        <f t="shared" si="332"/>
        <v>110.24000000000001</v>
      </c>
      <c r="AF100" s="1021">
        <f t="shared" si="332"/>
        <v>110.24000000000001</v>
      </c>
      <c r="AG100" s="1021">
        <f t="shared" si="332"/>
        <v>110.24000000000001</v>
      </c>
      <c r="AH100" s="1021">
        <f t="shared" si="332"/>
        <v>110.24000000000001</v>
      </c>
      <c r="AI100" s="1021">
        <f t="shared" si="332"/>
        <v>110.24000000000001</v>
      </c>
      <c r="AJ100" s="1021">
        <f t="shared" si="332"/>
        <v>110.24000000000001</v>
      </c>
      <c r="AK100" s="1021">
        <f t="shared" ref="AK100:BQ100" si="333">AK91+AK74+AK64+AK56</f>
        <v>110.24000000000001</v>
      </c>
      <c r="AL100" s="1021">
        <f t="shared" si="333"/>
        <v>110.24000000000001</v>
      </c>
      <c r="AM100" s="1021">
        <f t="shared" si="333"/>
        <v>110.24000000000001</v>
      </c>
      <c r="AN100" s="1021">
        <f t="shared" si="333"/>
        <v>110.24000000000001</v>
      </c>
      <c r="AO100" s="1021">
        <f t="shared" si="333"/>
        <v>110.24000000000001</v>
      </c>
      <c r="AP100" s="1021">
        <f t="shared" si="333"/>
        <v>110.24000000000001</v>
      </c>
      <c r="AQ100" s="1021">
        <f t="shared" si="333"/>
        <v>110.24000000000001</v>
      </c>
      <c r="AR100" s="1021">
        <f t="shared" si="333"/>
        <v>110.24000000000001</v>
      </c>
      <c r="AS100" s="1021">
        <f t="shared" si="333"/>
        <v>110.24000000000001</v>
      </c>
      <c r="AT100" s="1021">
        <f t="shared" si="333"/>
        <v>110.24000000000001</v>
      </c>
      <c r="AU100" s="1021">
        <f t="shared" si="333"/>
        <v>110.24000000000001</v>
      </c>
      <c r="AV100" s="1021">
        <f t="shared" si="333"/>
        <v>110.24000000000001</v>
      </c>
      <c r="AW100" s="1021">
        <f t="shared" si="333"/>
        <v>110.24000000000001</v>
      </c>
      <c r="AX100" s="1021">
        <f t="shared" si="333"/>
        <v>110.24000000000001</v>
      </c>
      <c r="AY100" s="1021">
        <f t="shared" si="333"/>
        <v>110.24000000000001</v>
      </c>
      <c r="AZ100" s="1021">
        <f t="shared" si="333"/>
        <v>110.24000000000001</v>
      </c>
      <c r="BA100" s="1021">
        <f t="shared" si="333"/>
        <v>110.24000000000001</v>
      </c>
      <c r="BB100" s="1021">
        <f t="shared" si="333"/>
        <v>110.24000000000001</v>
      </c>
      <c r="BC100" s="1021">
        <f t="shared" si="333"/>
        <v>110.24000000000001</v>
      </c>
      <c r="BD100" s="1021">
        <f t="shared" si="333"/>
        <v>110.24000000000001</v>
      </c>
      <c r="BE100" s="1021">
        <f t="shared" si="333"/>
        <v>110.24000000000001</v>
      </c>
      <c r="BF100" s="1021">
        <f t="shared" si="333"/>
        <v>110.24000000000001</v>
      </c>
      <c r="BG100" s="1021">
        <f t="shared" si="333"/>
        <v>110.24000000000001</v>
      </c>
      <c r="BH100" s="1021">
        <f t="shared" si="333"/>
        <v>110.24000000000001</v>
      </c>
      <c r="BI100" s="1021">
        <f t="shared" si="333"/>
        <v>110.24000000000001</v>
      </c>
      <c r="BJ100" s="1021">
        <f t="shared" si="333"/>
        <v>110.24000000000001</v>
      </c>
      <c r="BK100" s="1021">
        <f t="shared" si="333"/>
        <v>110.24000000000001</v>
      </c>
      <c r="BL100" s="1021">
        <f t="shared" si="333"/>
        <v>110.24000000000001</v>
      </c>
      <c r="BM100" s="1021">
        <f t="shared" si="333"/>
        <v>110.24000000000001</v>
      </c>
      <c r="BN100" s="1021">
        <f t="shared" si="333"/>
        <v>110.24000000000001</v>
      </c>
      <c r="BO100" s="1021">
        <f t="shared" si="333"/>
        <v>110.24000000000001</v>
      </c>
      <c r="BP100" s="1021">
        <f t="shared" si="333"/>
        <v>110.24000000000001</v>
      </c>
      <c r="BQ100" s="1022">
        <f t="shared" si="333"/>
        <v>110.24000000000001</v>
      </c>
      <c r="BS100" s="655"/>
    </row>
    <row r="101" spans="1:71" s="821" customFormat="1">
      <c r="A101" s="655"/>
      <c r="B101" s="1388"/>
      <c r="C101" s="1409" t="s">
        <v>235</v>
      </c>
      <c r="D101" s="1410"/>
      <c r="E101" s="1025">
        <f>E100/E97</f>
        <v>0.54545454545454541</v>
      </c>
      <c r="F101" s="1025">
        <f t="shared" ref="F101:BQ101" si="334">F100/F97</f>
        <v>0.54545454545454541</v>
      </c>
      <c r="G101" s="1025">
        <f t="shared" si="334"/>
        <v>0.54545454545454541</v>
      </c>
      <c r="H101" s="1025">
        <f t="shared" si="334"/>
        <v>0.54545454545454541</v>
      </c>
      <c r="I101" s="1025">
        <f t="shared" si="334"/>
        <v>0.54545454545454541</v>
      </c>
      <c r="J101" s="1025">
        <f t="shared" si="334"/>
        <v>0.54545454545454541</v>
      </c>
      <c r="K101" s="1025">
        <f t="shared" si="334"/>
        <v>0.4414715719063545</v>
      </c>
      <c r="L101" s="1025">
        <f t="shared" si="334"/>
        <v>0.50452261306532675</v>
      </c>
      <c r="M101" s="1025">
        <f t="shared" si="334"/>
        <v>0.48273809523809519</v>
      </c>
      <c r="N101" s="1025">
        <f t="shared" si="334"/>
        <v>0.48324873096446702</v>
      </c>
      <c r="O101" s="1025">
        <f t="shared" si="334"/>
        <v>0.4827067669172932</v>
      </c>
      <c r="P101" s="1025">
        <f t="shared" si="334"/>
        <v>0.48223972003499566</v>
      </c>
      <c r="Q101" s="1025">
        <f t="shared" si="334"/>
        <v>0.48223972003499566</v>
      </c>
      <c r="R101" s="1025">
        <f t="shared" si="334"/>
        <v>0.48223972003499566</v>
      </c>
      <c r="S101" s="1025">
        <f t="shared" si="334"/>
        <v>0.48223972003499566</v>
      </c>
      <c r="T101" s="1025">
        <f t="shared" si="334"/>
        <v>0.48223972003499566</v>
      </c>
      <c r="U101" s="1025">
        <f t="shared" si="334"/>
        <v>0.48223972003499566</v>
      </c>
      <c r="V101" s="1025">
        <f t="shared" si="334"/>
        <v>0.48223972003499566</v>
      </c>
      <c r="W101" s="1025">
        <f t="shared" si="334"/>
        <v>0.48223972003499566</v>
      </c>
      <c r="X101" s="1025">
        <f t="shared" si="334"/>
        <v>0.48223972003499566</v>
      </c>
      <c r="Y101" s="1025">
        <f t="shared" si="334"/>
        <v>0.48223972003499566</v>
      </c>
      <c r="Z101" s="1025">
        <f t="shared" si="334"/>
        <v>0.48223972003499566</v>
      </c>
      <c r="AA101" s="1025">
        <f t="shared" si="334"/>
        <v>0.48223972003499566</v>
      </c>
      <c r="AB101" s="1025">
        <f t="shared" si="334"/>
        <v>0.48223972003499566</v>
      </c>
      <c r="AC101" s="1025">
        <f t="shared" si="334"/>
        <v>0.48223972003499566</v>
      </c>
      <c r="AD101" s="1025">
        <f t="shared" si="334"/>
        <v>0.48223972003499566</v>
      </c>
      <c r="AE101" s="1025">
        <f t="shared" si="334"/>
        <v>0.48223972003499566</v>
      </c>
      <c r="AF101" s="1025">
        <f t="shared" si="334"/>
        <v>0.48223972003499566</v>
      </c>
      <c r="AG101" s="1025">
        <f t="shared" si="334"/>
        <v>0.48223972003499566</v>
      </c>
      <c r="AH101" s="1025">
        <f t="shared" si="334"/>
        <v>0.48223972003499566</v>
      </c>
      <c r="AI101" s="1025">
        <f t="shared" si="334"/>
        <v>0.48223972003499566</v>
      </c>
      <c r="AJ101" s="1025">
        <f t="shared" si="334"/>
        <v>0.48223972003499566</v>
      </c>
      <c r="AK101" s="1025">
        <f t="shared" si="334"/>
        <v>0.48223972003499566</v>
      </c>
      <c r="AL101" s="1025">
        <f t="shared" si="334"/>
        <v>0.48223972003499566</v>
      </c>
      <c r="AM101" s="1025">
        <f t="shared" si="334"/>
        <v>0.48223972003499566</v>
      </c>
      <c r="AN101" s="1025">
        <f t="shared" si="334"/>
        <v>0.48223972003499566</v>
      </c>
      <c r="AO101" s="1025">
        <f t="shared" si="334"/>
        <v>0.48223972003499566</v>
      </c>
      <c r="AP101" s="1025">
        <f t="shared" si="334"/>
        <v>0.48223972003499566</v>
      </c>
      <c r="AQ101" s="1025">
        <f t="shared" si="334"/>
        <v>0.48223972003499566</v>
      </c>
      <c r="AR101" s="1025">
        <f t="shared" si="334"/>
        <v>0.48223972003499566</v>
      </c>
      <c r="AS101" s="1025">
        <f t="shared" si="334"/>
        <v>0.48223972003499566</v>
      </c>
      <c r="AT101" s="1025">
        <f t="shared" si="334"/>
        <v>0.48223972003499566</v>
      </c>
      <c r="AU101" s="1025">
        <f t="shared" si="334"/>
        <v>0.48223972003499566</v>
      </c>
      <c r="AV101" s="1025">
        <f t="shared" si="334"/>
        <v>0.48223972003499566</v>
      </c>
      <c r="AW101" s="1025">
        <f t="shared" si="334"/>
        <v>0.48223972003499566</v>
      </c>
      <c r="AX101" s="1025">
        <f t="shared" si="334"/>
        <v>0.48223972003499566</v>
      </c>
      <c r="AY101" s="1025">
        <f t="shared" si="334"/>
        <v>0.48223972003499566</v>
      </c>
      <c r="AZ101" s="1025">
        <f t="shared" si="334"/>
        <v>0.48223972003499566</v>
      </c>
      <c r="BA101" s="1025">
        <f t="shared" si="334"/>
        <v>0.48223972003499566</v>
      </c>
      <c r="BB101" s="1025">
        <f t="shared" si="334"/>
        <v>0.48223972003499566</v>
      </c>
      <c r="BC101" s="1025">
        <f t="shared" si="334"/>
        <v>0.48223972003499566</v>
      </c>
      <c r="BD101" s="1025">
        <f t="shared" si="334"/>
        <v>0.48223972003499566</v>
      </c>
      <c r="BE101" s="1025">
        <f t="shared" si="334"/>
        <v>0.48223972003499566</v>
      </c>
      <c r="BF101" s="1025">
        <f t="shared" si="334"/>
        <v>0.48223972003499566</v>
      </c>
      <c r="BG101" s="1025">
        <f t="shared" si="334"/>
        <v>0.48223972003499566</v>
      </c>
      <c r="BH101" s="1025">
        <f t="shared" si="334"/>
        <v>0.48223972003499566</v>
      </c>
      <c r="BI101" s="1025">
        <f t="shared" si="334"/>
        <v>0.48223972003499566</v>
      </c>
      <c r="BJ101" s="1025">
        <f t="shared" si="334"/>
        <v>0.48223972003499566</v>
      </c>
      <c r="BK101" s="1025">
        <f t="shared" si="334"/>
        <v>0.48223972003499566</v>
      </c>
      <c r="BL101" s="1025">
        <f t="shared" si="334"/>
        <v>0.48223972003499566</v>
      </c>
      <c r="BM101" s="1025">
        <f t="shared" si="334"/>
        <v>0.48223972003499566</v>
      </c>
      <c r="BN101" s="1025">
        <f t="shared" si="334"/>
        <v>0.48223972003499566</v>
      </c>
      <c r="BO101" s="1025">
        <f t="shared" si="334"/>
        <v>0.48223972003499566</v>
      </c>
      <c r="BP101" s="1025">
        <f t="shared" si="334"/>
        <v>0.48223972003499566</v>
      </c>
      <c r="BQ101" s="1026">
        <f t="shared" si="334"/>
        <v>0.48223972003499566</v>
      </c>
      <c r="BS101" s="655"/>
    </row>
    <row r="102" spans="1:71" s="806" customFormat="1">
      <c r="A102" s="655"/>
      <c r="B102" s="1388"/>
      <c r="BS102" s="655"/>
    </row>
    <row r="103" spans="1:71" s="806" customFormat="1">
      <c r="A103" s="655"/>
      <c r="B103" s="1388"/>
      <c r="BS103" s="655"/>
    </row>
    <row r="104" spans="1:71" s="806" customFormat="1">
      <c r="A104" s="655"/>
      <c r="B104" s="1388"/>
      <c r="BS104" s="655"/>
    </row>
    <row r="105" spans="1:71" s="750" customFormat="1">
      <c r="A105" s="655"/>
      <c r="B105" s="655"/>
      <c r="C105" s="655"/>
      <c r="D105" s="655"/>
      <c r="E105" s="655"/>
      <c r="F105" s="655"/>
      <c r="G105" s="655"/>
      <c r="H105" s="655"/>
      <c r="I105" s="655"/>
      <c r="J105" s="655"/>
      <c r="K105" s="655"/>
      <c r="L105" s="655"/>
      <c r="M105" s="655"/>
      <c r="N105" s="655"/>
      <c r="O105" s="655"/>
      <c r="P105" s="655"/>
      <c r="Q105" s="655"/>
      <c r="R105" s="655"/>
      <c r="S105" s="655"/>
      <c r="T105" s="655"/>
      <c r="U105" s="655"/>
      <c r="V105" s="655"/>
      <c r="W105" s="655"/>
      <c r="X105" s="655"/>
      <c r="Y105" s="655"/>
      <c r="Z105" s="655"/>
      <c r="AA105" s="655"/>
      <c r="AB105" s="655"/>
      <c r="AC105" s="655"/>
      <c r="AD105" s="655"/>
      <c r="AE105" s="655"/>
      <c r="AF105" s="655"/>
      <c r="AG105" s="655"/>
      <c r="AH105" s="655"/>
      <c r="AI105" s="655"/>
      <c r="AJ105" s="655"/>
      <c r="AK105" s="655"/>
      <c r="AL105" s="655"/>
      <c r="AM105" s="655"/>
      <c r="AN105" s="655"/>
      <c r="AO105" s="655"/>
      <c r="AP105" s="655"/>
      <c r="AQ105" s="655"/>
      <c r="AR105" s="655"/>
      <c r="AS105" s="655"/>
      <c r="AT105" s="655"/>
      <c r="AU105" s="655"/>
      <c r="AV105" s="655"/>
      <c r="AW105" s="655"/>
      <c r="AX105" s="655"/>
      <c r="AY105" s="655"/>
      <c r="AZ105" s="655"/>
      <c r="BA105" s="655"/>
      <c r="BB105" s="655"/>
      <c r="BC105" s="655"/>
      <c r="BD105" s="655"/>
      <c r="BE105" s="655"/>
      <c r="BF105" s="655"/>
      <c r="BG105" s="655"/>
      <c r="BH105" s="655"/>
      <c r="BI105" s="655"/>
      <c r="BJ105" s="655"/>
      <c r="BK105" s="655"/>
      <c r="BL105" s="655"/>
      <c r="BM105" s="655"/>
      <c r="BN105" s="655"/>
      <c r="BO105" s="655"/>
      <c r="BP105" s="655"/>
      <c r="BQ105" s="655"/>
      <c r="BR105" s="655"/>
      <c r="BS105" s="655"/>
    </row>
    <row r="106" spans="1:71" ht="18.75" customHeight="1">
      <c r="A106" s="655"/>
      <c r="B106" s="1388" t="s">
        <v>720</v>
      </c>
      <c r="C106" s="760" t="s">
        <v>719</v>
      </c>
      <c r="BS106" s="655"/>
    </row>
    <row r="107" spans="1:71" ht="15.75" thickBot="1">
      <c r="A107" s="655"/>
      <c r="B107" s="1388"/>
      <c r="BS107" s="655"/>
    </row>
    <row r="108" spans="1:71" s="750" customFormat="1" ht="16.5" thickTop="1" thickBot="1">
      <c r="A108" s="655"/>
      <c r="B108" s="1388"/>
      <c r="G108" s="802">
        <f>E45+1</f>
        <v>2016</v>
      </c>
      <c r="H108" s="802">
        <f t="shared" ref="H108" si="335">G108+1</f>
        <v>2017</v>
      </c>
      <c r="I108" s="802">
        <f t="shared" ref="I108" si="336">H108+1</f>
        <v>2018</v>
      </c>
      <c r="J108" s="802">
        <f t="shared" ref="J108" si="337">I108+1</f>
        <v>2019</v>
      </c>
      <c r="K108" s="802">
        <f t="shared" ref="K108" si="338">J108+1</f>
        <v>2020</v>
      </c>
      <c r="L108" s="802">
        <f t="shared" ref="L108" si="339">K108+1</f>
        <v>2021</v>
      </c>
      <c r="M108" s="802">
        <f t="shared" ref="M108" si="340">L108+1</f>
        <v>2022</v>
      </c>
      <c r="N108" s="802">
        <f t="shared" ref="N108" si="341">M108+1</f>
        <v>2023</v>
      </c>
      <c r="O108" s="802">
        <f t="shared" ref="O108" si="342">N108+1</f>
        <v>2024</v>
      </c>
      <c r="P108" s="802">
        <f t="shared" ref="P108" si="343">O108+1</f>
        <v>2025</v>
      </c>
      <c r="Q108" s="802">
        <f t="shared" ref="Q108" si="344">P108+1</f>
        <v>2026</v>
      </c>
      <c r="R108" s="802">
        <f t="shared" ref="R108" si="345">Q108+1</f>
        <v>2027</v>
      </c>
      <c r="S108" s="802">
        <f t="shared" ref="S108" si="346">R108+1</f>
        <v>2028</v>
      </c>
      <c r="T108" s="802">
        <f t="shared" ref="T108" si="347">S108+1</f>
        <v>2029</v>
      </c>
      <c r="U108" s="802">
        <f t="shared" ref="U108" si="348">T108+1</f>
        <v>2030</v>
      </c>
      <c r="V108" s="802">
        <f t="shared" ref="V108" si="349">U108+1</f>
        <v>2031</v>
      </c>
      <c r="W108" s="802">
        <f t="shared" ref="W108" si="350">V108+1</f>
        <v>2032</v>
      </c>
      <c r="X108" s="802">
        <f t="shared" ref="X108" si="351">W108+1</f>
        <v>2033</v>
      </c>
      <c r="Y108" s="802">
        <f t="shared" ref="Y108" si="352">X108+1</f>
        <v>2034</v>
      </c>
      <c r="Z108" s="802">
        <f t="shared" ref="Z108" si="353">Y108+1</f>
        <v>2035</v>
      </c>
      <c r="AA108" s="802">
        <f t="shared" ref="AA108" si="354">Z108+1</f>
        <v>2036</v>
      </c>
      <c r="AB108" s="802">
        <f t="shared" ref="AB108" si="355">AA108+1</f>
        <v>2037</v>
      </c>
      <c r="AC108" s="802">
        <f t="shared" ref="AC108" si="356">AB108+1</f>
        <v>2038</v>
      </c>
      <c r="AD108" s="802">
        <f t="shared" ref="AD108" si="357">AC108+1</f>
        <v>2039</v>
      </c>
      <c r="AE108" s="802">
        <f t="shared" ref="AE108" si="358">AD108+1</f>
        <v>2040</v>
      </c>
      <c r="AF108" s="802">
        <f t="shared" ref="AF108" si="359">AE108+1</f>
        <v>2041</v>
      </c>
      <c r="AG108" s="802">
        <f t="shared" ref="AG108" si="360">AF108+1</f>
        <v>2042</v>
      </c>
      <c r="AH108" s="802">
        <f t="shared" ref="AH108" si="361">AG108+1</f>
        <v>2043</v>
      </c>
      <c r="AI108" s="802">
        <f t="shared" ref="AI108" si="362">AH108+1</f>
        <v>2044</v>
      </c>
      <c r="AJ108" s="802">
        <f t="shared" ref="AJ108" si="363">AI108+1</f>
        <v>2045</v>
      </c>
      <c r="AK108" s="802">
        <f t="shared" ref="AK108" si="364">AJ108+1</f>
        <v>2046</v>
      </c>
      <c r="AL108" s="802">
        <f t="shared" ref="AL108" si="365">AK108+1</f>
        <v>2047</v>
      </c>
      <c r="AM108" s="802">
        <f t="shared" ref="AM108" si="366">AL108+1</f>
        <v>2048</v>
      </c>
      <c r="AN108" s="802">
        <f t="shared" ref="AN108" si="367">AM108+1</f>
        <v>2049</v>
      </c>
      <c r="AO108" s="802">
        <f t="shared" ref="AO108" si="368">AN108+1</f>
        <v>2050</v>
      </c>
      <c r="AP108" s="802">
        <f t="shared" ref="AP108" si="369">AO108+1</f>
        <v>2051</v>
      </c>
      <c r="AQ108" s="802">
        <f t="shared" ref="AQ108" si="370">AP108+1</f>
        <v>2052</v>
      </c>
      <c r="AR108" s="802">
        <f t="shared" ref="AR108" si="371">AQ108+1</f>
        <v>2053</v>
      </c>
      <c r="AS108" s="802">
        <f t="shared" ref="AS108" si="372">AR108+1</f>
        <v>2054</v>
      </c>
      <c r="AT108" s="802">
        <f t="shared" ref="AT108" si="373">AS108+1</f>
        <v>2055</v>
      </c>
      <c r="AU108" s="802">
        <f t="shared" ref="AU108" si="374">AT108+1</f>
        <v>2056</v>
      </c>
      <c r="AV108" s="802">
        <f t="shared" ref="AV108" si="375">AU108+1</f>
        <v>2057</v>
      </c>
      <c r="AW108" s="802">
        <f t="shared" ref="AW108" si="376">AV108+1</f>
        <v>2058</v>
      </c>
      <c r="AX108" s="802">
        <f t="shared" ref="AX108" si="377">AW108+1</f>
        <v>2059</v>
      </c>
      <c r="AY108" s="802">
        <f t="shared" ref="AY108" si="378">AX108+1</f>
        <v>2060</v>
      </c>
      <c r="AZ108" s="802">
        <f t="shared" ref="AZ108" si="379">AY108+1</f>
        <v>2061</v>
      </c>
      <c r="BA108" s="802">
        <f t="shared" ref="BA108" si="380">AZ108+1</f>
        <v>2062</v>
      </c>
      <c r="BB108" s="802">
        <f t="shared" ref="BB108" si="381">BA108+1</f>
        <v>2063</v>
      </c>
      <c r="BC108" s="802">
        <f t="shared" ref="BC108" si="382">BB108+1</f>
        <v>2064</v>
      </c>
      <c r="BD108" s="802">
        <f t="shared" ref="BD108" si="383">BC108+1</f>
        <v>2065</v>
      </c>
      <c r="BE108" s="802">
        <f t="shared" ref="BE108" si="384">BD108+1</f>
        <v>2066</v>
      </c>
      <c r="BF108" s="802">
        <f t="shared" ref="BF108" si="385">BE108+1</f>
        <v>2067</v>
      </c>
      <c r="BG108" s="802">
        <f t="shared" ref="BG108" si="386">BF108+1</f>
        <v>2068</v>
      </c>
      <c r="BH108" s="802">
        <f t="shared" ref="BH108" si="387">BG108+1</f>
        <v>2069</v>
      </c>
      <c r="BI108" s="802">
        <f t="shared" ref="BI108" si="388">BH108+1</f>
        <v>2070</v>
      </c>
      <c r="BJ108" s="802">
        <f t="shared" ref="BJ108" si="389">BI108+1</f>
        <v>2071</v>
      </c>
      <c r="BK108" s="802">
        <f t="shared" ref="BK108" si="390">BJ108+1</f>
        <v>2072</v>
      </c>
      <c r="BL108" s="802">
        <f t="shared" ref="BL108" si="391">BK108+1</f>
        <v>2073</v>
      </c>
      <c r="BM108" s="802">
        <f t="shared" ref="BM108" si="392">BL108+1</f>
        <v>2074</v>
      </c>
      <c r="BN108" s="802">
        <f t="shared" ref="BN108" si="393">BM108+1</f>
        <v>2075</v>
      </c>
      <c r="BO108" s="802">
        <f t="shared" ref="BO108" si="394">BN108+1</f>
        <v>2076</v>
      </c>
      <c r="BP108" s="802">
        <f t="shared" ref="BP108" si="395">BO108+1</f>
        <v>2077</v>
      </c>
      <c r="BS108" s="655"/>
    </row>
    <row r="109" spans="1:71" s="750" customFormat="1" ht="15.75" thickTop="1">
      <c r="A109" s="655"/>
      <c r="B109" s="1388"/>
      <c r="G109" s="829"/>
      <c r="H109" s="829"/>
      <c r="I109" s="829"/>
      <c r="J109" s="829"/>
      <c r="K109" s="829"/>
      <c r="L109" s="829"/>
      <c r="M109" s="829"/>
      <c r="N109" s="829"/>
      <c r="O109" s="829"/>
      <c r="P109" s="829"/>
      <c r="Q109" s="829"/>
      <c r="R109" s="829"/>
      <c r="S109" s="829"/>
      <c r="T109" s="829"/>
      <c r="U109" s="829"/>
      <c r="V109" s="829"/>
      <c r="W109" s="829"/>
      <c r="X109" s="829"/>
      <c r="Y109" s="829"/>
      <c r="Z109" s="829"/>
      <c r="AA109" s="829"/>
      <c r="AB109" s="829"/>
      <c r="AC109" s="829"/>
      <c r="AD109" s="829"/>
      <c r="AE109" s="829"/>
      <c r="AF109" s="829"/>
      <c r="AG109" s="829"/>
      <c r="AH109" s="829"/>
      <c r="AI109" s="829"/>
      <c r="AJ109" s="829"/>
      <c r="AK109" s="829"/>
      <c r="AL109" s="829"/>
      <c r="AM109" s="829"/>
      <c r="AN109" s="829"/>
      <c r="AO109" s="829"/>
      <c r="AP109" s="829"/>
      <c r="AQ109" s="829"/>
      <c r="AR109" s="829"/>
      <c r="AS109" s="829"/>
      <c r="AT109" s="829"/>
      <c r="AU109" s="829"/>
      <c r="AV109" s="829"/>
      <c r="AW109" s="829"/>
      <c r="AX109" s="829"/>
      <c r="AY109" s="829"/>
      <c r="AZ109" s="829"/>
      <c r="BA109" s="829"/>
      <c r="BB109" s="829"/>
      <c r="BC109" s="829"/>
      <c r="BD109" s="829"/>
      <c r="BE109" s="829"/>
      <c r="BF109" s="829"/>
      <c r="BG109" s="829"/>
      <c r="BH109" s="829"/>
      <c r="BI109" s="829"/>
      <c r="BJ109" s="829"/>
      <c r="BK109" s="829"/>
      <c r="BL109" s="829"/>
      <c r="BM109" s="829"/>
      <c r="BN109" s="829"/>
      <c r="BO109" s="829"/>
      <c r="BP109" s="829"/>
      <c r="BS109" s="655"/>
    </row>
    <row r="110" spans="1:71" s="972" customFormat="1" ht="30" customHeight="1">
      <c r="A110" s="655"/>
      <c r="B110" s="1388"/>
      <c r="C110" s="969" t="s">
        <v>718</v>
      </c>
      <c r="D110" s="970" t="s">
        <v>110</v>
      </c>
      <c r="E110" s="970" t="s">
        <v>111</v>
      </c>
      <c r="F110" s="970" t="s">
        <v>463</v>
      </c>
      <c r="G110" s="971">
        <v>1</v>
      </c>
      <c r="H110" s="970">
        <f>IFERROR((G110/F54),0*G54)</f>
        <v>6.6666666666666666E-2</v>
      </c>
      <c r="I110" s="970">
        <f>IFERROR((H110/G54),0*H54)</f>
        <v>4.4444444444444444E-3</v>
      </c>
      <c r="J110" s="970">
        <f>IFERROR((I110/H54),0*I54)</f>
        <v>2.9629629629629629E-4</v>
      </c>
      <c r="K110" s="970">
        <f>IFERROR((J110/I54),0*J54)</f>
        <v>1.9753086419753087E-5</v>
      </c>
      <c r="L110" s="970">
        <f t="shared" ref="L110:BP110" si="396">IFERROR((K110/J54),0*K54)</f>
        <v>1.3168724279835392E-6</v>
      </c>
      <c r="M110" s="970">
        <f t="shared" si="396"/>
        <v>4.7031158142269259E-8</v>
      </c>
      <c r="N110" s="970">
        <f t="shared" si="396"/>
        <v>1.1757789535567314E-9</v>
      </c>
      <c r="O110" s="970">
        <f t="shared" si="396"/>
        <v>2.2611133722244834E-11</v>
      </c>
      <c r="P110" s="970">
        <f t="shared" si="396"/>
        <v>3.8001905415537537E-13</v>
      </c>
      <c r="Q110" s="970">
        <f t="shared" si="396"/>
        <v>5.8018176206927537E-15</v>
      </c>
      <c r="R110" s="970">
        <f t="shared" si="396"/>
        <v>8.1144302387311244E-17</v>
      </c>
      <c r="S110" s="970">
        <f t="shared" si="396"/>
        <v>1.1348853480742832E-18</v>
      </c>
      <c r="T110" s="970">
        <f t="shared" si="396"/>
        <v>1.5872522350689276E-20</v>
      </c>
      <c r="U110" s="970">
        <f t="shared" si="396"/>
        <v>2.2199331959005981E-22</v>
      </c>
      <c r="V110" s="970">
        <f t="shared" si="396"/>
        <v>3.104801672588249E-24</v>
      </c>
      <c r="W110" s="970">
        <f t="shared" si="396"/>
        <v>4.3423799616618864E-26</v>
      </c>
      <c r="X110" s="970">
        <f t="shared" si="396"/>
        <v>6.0732586876390017E-28</v>
      </c>
      <c r="Y110" s="970">
        <f t="shared" si="396"/>
        <v>8.4940680946000021E-30</v>
      </c>
      <c r="Z110" s="970">
        <f t="shared" si="396"/>
        <v>1.1879815516923079E-31</v>
      </c>
      <c r="AA110" s="970">
        <f t="shared" si="396"/>
        <v>1.6615126597095215E-33</v>
      </c>
      <c r="AB110" s="970">
        <f t="shared" si="396"/>
        <v>2.3237939296636666E-35</v>
      </c>
      <c r="AC110" s="970">
        <f t="shared" si="396"/>
        <v>3.250061440089044E-37</v>
      </c>
      <c r="AD110" s="970">
        <f t="shared" si="396"/>
        <v>4.5455404756490124E-39</v>
      </c>
      <c r="AE110" s="970">
        <f t="shared" si="396"/>
        <v>6.3573992666419759E-41</v>
      </c>
      <c r="AF110" s="970">
        <f t="shared" si="396"/>
        <v>8.8914675057929726E-43</v>
      </c>
      <c r="AG110" s="970">
        <f t="shared" si="396"/>
        <v>1.2435618889220941E-44</v>
      </c>
      <c r="AH110" s="970">
        <f t="shared" si="396"/>
        <v>1.7392473970938379E-46</v>
      </c>
      <c r="AI110" s="970">
        <f t="shared" si="396"/>
        <v>2.4325138420892838E-48</v>
      </c>
      <c r="AJ110" s="970">
        <f t="shared" si="396"/>
        <v>3.4021172616633338E-50</v>
      </c>
      <c r="AK110" s="970">
        <f t="shared" si="396"/>
        <v>4.7582059603682993E-52</v>
      </c>
      <c r="AL110" s="970">
        <f t="shared" si="396"/>
        <v>6.6548335110046146E-54</v>
      </c>
      <c r="AM110" s="970">
        <f t="shared" si="396"/>
        <v>9.3074594559505106E-56</v>
      </c>
      <c r="AN110" s="970">
        <f t="shared" si="396"/>
        <v>1.3017425812518196E-57</v>
      </c>
      <c r="AO110" s="970">
        <f t="shared" si="396"/>
        <v>1.8206189947577897E-59</v>
      </c>
      <c r="AP110" s="970">
        <f t="shared" si="396"/>
        <v>2.546320272388517E-61</v>
      </c>
      <c r="AQ110" s="970">
        <f t="shared" si="396"/>
        <v>3.5612870942496741E-63</v>
      </c>
      <c r="AR110" s="970">
        <f t="shared" si="396"/>
        <v>4.9808211108387053E-65</v>
      </c>
      <c r="AS110" s="970">
        <f t="shared" si="396"/>
        <v>6.9661833718023851E-67</v>
      </c>
      <c r="AT110" s="970">
        <f t="shared" si="396"/>
        <v>9.7429138067166235E-69</v>
      </c>
      <c r="AU110" s="970">
        <f t="shared" si="396"/>
        <v>1.3626452876526746E-70</v>
      </c>
      <c r="AV110" s="970">
        <f t="shared" si="396"/>
        <v>1.9057976051086357E-72</v>
      </c>
      <c r="AW110" s="970">
        <f t="shared" si="396"/>
        <v>2.6654511959561337E-74</v>
      </c>
      <c r="AX110" s="970">
        <f t="shared" si="396"/>
        <v>3.7279037705680194E-76</v>
      </c>
      <c r="AY110" s="970">
        <f t="shared" si="396"/>
        <v>5.2138514273678598E-78</v>
      </c>
      <c r="AZ110" s="970">
        <f t="shared" si="396"/>
        <v>7.2920998984165874E-80</v>
      </c>
      <c r="BA110" s="970">
        <f t="shared" si="396"/>
        <v>1.0198741116666556E-81</v>
      </c>
      <c r="BB110" s="970">
        <f t="shared" si="396"/>
        <v>1.4263973589743435E-83</v>
      </c>
      <c r="BC110" s="970">
        <f t="shared" si="396"/>
        <v>1.994961341222858E-85</v>
      </c>
      <c r="BD110" s="970">
        <f t="shared" si="396"/>
        <v>2.7901557219900113E-87</v>
      </c>
      <c r="BE110" s="970">
        <f t="shared" si="396"/>
        <v>3.9023156950909247E-89</v>
      </c>
      <c r="BF110" s="970">
        <f t="shared" si="396"/>
        <v>5.4577841889383562E-91</v>
      </c>
      <c r="BG110" s="970">
        <f t="shared" si="396"/>
        <v>7.6332645999137853E-93</v>
      </c>
      <c r="BH110" s="970">
        <f t="shared" si="396"/>
        <v>1.0675894545333966E-94</v>
      </c>
      <c r="BI110" s="970">
        <f t="shared" si="396"/>
        <v>1.4931321042425127E-96</v>
      </c>
      <c r="BJ110" s="970">
        <f t="shared" si="396"/>
        <v>2.0882966492902277E-98</v>
      </c>
      <c r="BK110" s="970">
        <f t="shared" si="396"/>
        <v>2.9206946143919267E-100</v>
      </c>
      <c r="BL110" s="970">
        <f t="shared" si="396"/>
        <v>4.0848875725761211E-102</v>
      </c>
      <c r="BM110" s="970">
        <f t="shared" si="396"/>
        <v>5.7131294721344348E-104</v>
      </c>
      <c r="BN110" s="970">
        <f t="shared" si="396"/>
        <v>7.9903908701180908E-106</v>
      </c>
      <c r="BO110" s="970">
        <f t="shared" si="396"/>
        <v>1.1175371846319008E-107</v>
      </c>
      <c r="BP110" s="1075">
        <f t="shared" si="396"/>
        <v>1.562989069415246E-109</v>
      </c>
      <c r="BS110" s="655"/>
    </row>
    <row r="111" spans="1:71" s="972" customFormat="1" ht="30" customHeight="1">
      <c r="A111" s="655"/>
      <c r="B111" s="1388"/>
      <c r="C111" s="973" t="s">
        <v>718</v>
      </c>
      <c r="D111" s="974" t="s">
        <v>110</v>
      </c>
      <c r="E111" s="974" t="s">
        <v>112</v>
      </c>
      <c r="F111" s="974" t="s">
        <v>463</v>
      </c>
      <c r="G111" s="975">
        <v>1</v>
      </c>
      <c r="H111" s="974">
        <f>IFERROR((G111/F56),0*G56)</f>
        <v>6.25E-2</v>
      </c>
      <c r="I111" s="974">
        <f>IFERROR((H111/G56),0*H56)</f>
        <v>3.90625E-3</v>
      </c>
      <c r="J111" s="974">
        <f>IFERROR((I111/H56),0*I56)</f>
        <v>2.44140625E-4</v>
      </c>
      <c r="K111" s="974">
        <f t="shared" ref="K111:BP111" si="397">IFERROR((J111/I56),0*J56)</f>
        <v>1.52587890625E-5</v>
      </c>
      <c r="L111" s="974">
        <f t="shared" si="397"/>
        <v>9.5367431640625E-7</v>
      </c>
      <c r="M111" s="974">
        <f t="shared" si="397"/>
        <v>2.9075436475800308E-8</v>
      </c>
      <c r="N111" s="974">
        <f t="shared" si="397"/>
        <v>6.8574142631604486E-10</v>
      </c>
      <c r="O111" s="974">
        <f t="shared" si="397"/>
        <v>1.3187335121462401E-11</v>
      </c>
      <c r="P111" s="974">
        <f t="shared" si="397"/>
        <v>2.2163588439432608E-13</v>
      </c>
      <c r="Q111" s="974">
        <f t="shared" si="397"/>
        <v>3.3837539602187187E-15</v>
      </c>
      <c r="R111" s="974">
        <f t="shared" si="397"/>
        <v>4.732523021284921E-17</v>
      </c>
      <c r="S111" s="974">
        <f t="shared" si="397"/>
        <v>6.6189133164824072E-19</v>
      </c>
      <c r="T111" s="974">
        <f t="shared" si="397"/>
        <v>9.2572214216537156E-21</v>
      </c>
      <c r="U111" s="974">
        <f t="shared" si="397"/>
        <v>1.2947162827487715E-22</v>
      </c>
      <c r="V111" s="974">
        <f t="shared" si="397"/>
        <v>1.8107920038444355E-24</v>
      </c>
      <c r="W111" s="974">
        <f t="shared" si="397"/>
        <v>2.5325762291530566E-26</v>
      </c>
      <c r="X111" s="974">
        <f t="shared" si="397"/>
        <v>3.542064656158121E-28</v>
      </c>
      <c r="Y111" s="974">
        <f t="shared" si="397"/>
        <v>4.9539365820393301E-30</v>
      </c>
      <c r="Z111" s="974">
        <f t="shared" si="397"/>
        <v>6.9285826322228388E-32</v>
      </c>
      <c r="AA111" s="974">
        <f t="shared" si="397"/>
        <v>9.6903253597522214E-34</v>
      </c>
      <c r="AB111" s="974">
        <f t="shared" si="397"/>
        <v>1.3552902601052058E-35</v>
      </c>
      <c r="AC111" s="974">
        <f t="shared" si="397"/>
        <v>1.8955108532939939E-37</v>
      </c>
      <c r="AD111" s="974">
        <f t="shared" si="397"/>
        <v>2.6510641304811103E-39</v>
      </c>
      <c r="AE111" s="974">
        <f t="shared" si="397"/>
        <v>3.7077820006728817E-41</v>
      </c>
      <c r="AF111" s="974">
        <f t="shared" si="397"/>
        <v>5.1857090918501843E-43</v>
      </c>
      <c r="AG111" s="974">
        <f t="shared" si="397"/>
        <v>7.2527399886016569E-45</v>
      </c>
      <c r="AH111" s="974">
        <f t="shared" si="397"/>
        <v>1.0143692291750568E-46</v>
      </c>
      <c r="AI111" s="974">
        <f t="shared" si="397"/>
        <v>1.418698222622457E-48</v>
      </c>
      <c r="AJ111" s="974">
        <f t="shared" si="397"/>
        <v>1.9841933183530868E-50</v>
      </c>
      <c r="AK111" s="974">
        <f t="shared" si="397"/>
        <v>2.7750955501441775E-52</v>
      </c>
      <c r="AL111" s="974">
        <f t="shared" si="397"/>
        <v>3.8812525176841644E-54</v>
      </c>
      <c r="AM111" s="974">
        <f t="shared" si="397"/>
        <v>5.4283251995582721E-56</v>
      </c>
      <c r="AN111" s="974">
        <f t="shared" si="397"/>
        <v>7.5920632161654156E-58</v>
      </c>
      <c r="AO111" s="974">
        <f t="shared" si="397"/>
        <v>1.0618270232399182E-59</v>
      </c>
      <c r="AP111" s="974">
        <f t="shared" si="397"/>
        <v>1.4850727597761094E-61</v>
      </c>
      <c r="AQ111" s="974">
        <f t="shared" si="397"/>
        <v>2.0770248388477056E-63</v>
      </c>
      <c r="AR111" s="974">
        <f t="shared" si="397"/>
        <v>2.9049298445422456E-65</v>
      </c>
      <c r="AS111" s="974">
        <f t="shared" si="397"/>
        <v>4.0628389434157282E-67</v>
      </c>
      <c r="AT111" s="974">
        <f t="shared" si="397"/>
        <v>5.6822922285534665E-69</v>
      </c>
      <c r="AU111" s="974">
        <f t="shared" si="397"/>
        <v>7.9472618581167357E-71</v>
      </c>
      <c r="AV111" s="974">
        <f t="shared" si="397"/>
        <v>1.1115051549813616E-72</v>
      </c>
      <c r="AW111" s="974">
        <f t="shared" si="397"/>
        <v>1.5545526643095967E-74</v>
      </c>
      <c r="AX111" s="974">
        <f t="shared" si="397"/>
        <v>2.1741995305029326E-76</v>
      </c>
      <c r="AY111" s="974">
        <f t="shared" si="397"/>
        <v>3.0408385041999059E-78</v>
      </c>
      <c r="AZ111" s="974">
        <f t="shared" si="397"/>
        <v>4.2529209848949731E-80</v>
      </c>
      <c r="BA111" s="974">
        <f t="shared" si="397"/>
        <v>5.9481412376153464E-82</v>
      </c>
      <c r="BB111" s="974">
        <f t="shared" si="397"/>
        <v>8.3190786540074782E-84</v>
      </c>
      <c r="BC111" s="974">
        <f t="shared" si="397"/>
        <v>1.1635075040569899E-85</v>
      </c>
      <c r="BD111" s="974">
        <f t="shared" si="397"/>
        <v>1.6272832224573284E-87</v>
      </c>
      <c r="BE111" s="974">
        <f t="shared" si="397"/>
        <v>2.2759205908494105E-89</v>
      </c>
      <c r="BF111" s="974">
        <f t="shared" si="397"/>
        <v>3.1831057214677069E-91</v>
      </c>
      <c r="BG111" s="974">
        <f t="shared" si="397"/>
        <v>4.4518961139408486E-93</v>
      </c>
      <c r="BH111" s="974">
        <f t="shared" si="397"/>
        <v>6.2264281313858028E-95</v>
      </c>
      <c r="BI111" s="974">
        <f t="shared" si="397"/>
        <v>8.7082910928472764E-97</v>
      </c>
      <c r="BJ111" s="974">
        <f t="shared" si="397"/>
        <v>1.2179428101884303E-98</v>
      </c>
      <c r="BK111" s="974">
        <f t="shared" si="397"/>
        <v>1.7034165177460564E-100</v>
      </c>
      <c r="BL111" s="974">
        <f t="shared" si="397"/>
        <v>2.3824007241203586E-102</v>
      </c>
      <c r="BM111" s="974">
        <f t="shared" si="397"/>
        <v>3.332028984783718E-104</v>
      </c>
      <c r="BN111" s="974">
        <f t="shared" si="397"/>
        <v>4.6601803982989065E-106</v>
      </c>
      <c r="BO111" s="974">
        <f t="shared" si="397"/>
        <v>6.5177348227956732E-108</v>
      </c>
      <c r="BP111" s="1076">
        <f t="shared" si="397"/>
        <v>9.1157130388750671E-110</v>
      </c>
      <c r="BQ111" s="974"/>
      <c r="BS111" s="655"/>
    </row>
    <row r="112" spans="1:71" s="972" customFormat="1" ht="30" customHeight="1">
      <c r="A112" s="655"/>
      <c r="B112" s="1388"/>
      <c r="C112" s="973" t="s">
        <v>718</v>
      </c>
      <c r="D112" s="974" t="s">
        <v>162</v>
      </c>
      <c r="E112" s="974" t="s">
        <v>111</v>
      </c>
      <c r="F112" s="974" t="s">
        <v>463</v>
      </c>
      <c r="G112" s="975">
        <v>1</v>
      </c>
      <c r="H112" s="974">
        <f t="shared" ref="H112:J113" si="398">IFERROR((G112/F63),0*G63)</f>
        <v>0.2</v>
      </c>
      <c r="I112" s="974">
        <f t="shared" si="398"/>
        <v>0.04</v>
      </c>
      <c r="J112" s="974">
        <f t="shared" si="398"/>
        <v>8.0000000000000002E-3</v>
      </c>
      <c r="K112" s="974">
        <f t="shared" ref="K112:BP112" si="399">IFERROR((J112/I63),0*J63)</f>
        <v>1.6000000000000001E-3</v>
      </c>
      <c r="L112" s="974">
        <f t="shared" si="399"/>
        <v>3.2000000000000003E-4</v>
      </c>
      <c r="M112" s="974">
        <f t="shared" si="399"/>
        <v>2.666666666666667E-5</v>
      </c>
      <c r="N112" s="974">
        <f t="shared" si="399"/>
        <v>2.6666666666666668E-6</v>
      </c>
      <c r="O112" s="974">
        <f t="shared" si="399"/>
        <v>2.6666666666666667E-7</v>
      </c>
      <c r="P112" s="974">
        <f t="shared" si="399"/>
        <v>2.1333333333333332E-8</v>
      </c>
      <c r="Q112" s="974">
        <f t="shared" si="399"/>
        <v>1.7066666666666666E-9</v>
      </c>
      <c r="R112" s="974">
        <f t="shared" si="399"/>
        <v>1.3653333333333334E-10</v>
      </c>
      <c r="S112" s="974">
        <f t="shared" si="399"/>
        <v>1.0922666666666668E-11</v>
      </c>
      <c r="T112" s="974">
        <f t="shared" si="399"/>
        <v>8.7381333333333343E-13</v>
      </c>
      <c r="U112" s="974">
        <f t="shared" si="399"/>
        <v>6.9905066666666673E-14</v>
      </c>
      <c r="V112" s="974">
        <f t="shared" si="399"/>
        <v>5.5924053333333339E-15</v>
      </c>
      <c r="W112" s="974">
        <f t="shared" si="399"/>
        <v>4.4739242666666668E-16</v>
      </c>
      <c r="X112" s="974">
        <f t="shared" si="399"/>
        <v>3.5791394133333337E-17</v>
      </c>
      <c r="Y112" s="974">
        <f t="shared" si="399"/>
        <v>2.863311530666667E-18</v>
      </c>
      <c r="Z112" s="974">
        <f t="shared" si="399"/>
        <v>2.2906492245333337E-19</v>
      </c>
      <c r="AA112" s="974">
        <f t="shared" si="399"/>
        <v>1.832519379626667E-20</v>
      </c>
      <c r="AB112" s="974">
        <f t="shared" si="399"/>
        <v>1.4660155037013335E-21</v>
      </c>
      <c r="AC112" s="974">
        <f t="shared" si="399"/>
        <v>1.1728124029610668E-22</v>
      </c>
      <c r="AD112" s="974">
        <f t="shared" si="399"/>
        <v>9.382499223688534E-24</v>
      </c>
      <c r="AE112" s="974">
        <f t="shared" si="399"/>
        <v>7.5059993789508271E-25</v>
      </c>
      <c r="AF112" s="974">
        <f t="shared" si="399"/>
        <v>6.0047995031606614E-26</v>
      </c>
      <c r="AG112" s="974">
        <f t="shared" si="399"/>
        <v>4.8038396025285294E-27</v>
      </c>
      <c r="AH112" s="974">
        <f t="shared" si="399"/>
        <v>3.8430716820228236E-28</v>
      </c>
      <c r="AI112" s="974">
        <f t="shared" si="399"/>
        <v>3.0744573456182587E-29</v>
      </c>
      <c r="AJ112" s="974">
        <f t="shared" si="399"/>
        <v>2.4595658764946068E-30</v>
      </c>
      <c r="AK112" s="974">
        <f t="shared" si="399"/>
        <v>1.9676527011956854E-31</v>
      </c>
      <c r="AL112" s="974">
        <f t="shared" si="399"/>
        <v>1.5741221609565483E-32</v>
      </c>
      <c r="AM112" s="974">
        <f t="shared" si="399"/>
        <v>1.2592977287652386E-33</v>
      </c>
      <c r="AN112" s="974">
        <f t="shared" si="399"/>
        <v>1.0074381830121909E-34</v>
      </c>
      <c r="AO112" s="974">
        <f t="shared" si="399"/>
        <v>8.0595054640975271E-36</v>
      </c>
      <c r="AP112" s="974">
        <f t="shared" si="399"/>
        <v>6.4476043712780217E-37</v>
      </c>
      <c r="AQ112" s="974">
        <f t="shared" si="399"/>
        <v>5.1580834970224178E-38</v>
      </c>
      <c r="AR112" s="974">
        <f t="shared" si="399"/>
        <v>4.1264667976179339E-39</v>
      </c>
      <c r="AS112" s="974">
        <f t="shared" si="399"/>
        <v>3.3011734380943472E-40</v>
      </c>
      <c r="AT112" s="974">
        <f t="shared" si="399"/>
        <v>2.640938750475478E-41</v>
      </c>
      <c r="AU112" s="974">
        <f t="shared" si="399"/>
        <v>2.1127510003803824E-42</v>
      </c>
      <c r="AV112" s="974">
        <f t="shared" si="399"/>
        <v>1.6902008003043059E-43</v>
      </c>
      <c r="AW112" s="974">
        <f t="shared" si="399"/>
        <v>1.3521606402434447E-44</v>
      </c>
      <c r="AX112" s="974">
        <f t="shared" si="399"/>
        <v>1.0817285121947558E-45</v>
      </c>
      <c r="AY112" s="974">
        <f t="shared" si="399"/>
        <v>8.653828097558047E-47</v>
      </c>
      <c r="AZ112" s="974">
        <f t="shared" si="399"/>
        <v>6.9230624780464382E-48</v>
      </c>
      <c r="BA112" s="974">
        <f t="shared" si="399"/>
        <v>5.5384499824371507E-49</v>
      </c>
      <c r="BB112" s="974">
        <f t="shared" si="399"/>
        <v>4.4307599859497204E-50</v>
      </c>
      <c r="BC112" s="974">
        <f t="shared" si="399"/>
        <v>3.5446079887597763E-51</v>
      </c>
      <c r="BD112" s="974">
        <f t="shared" si="399"/>
        <v>2.835686391007821E-52</v>
      </c>
      <c r="BE112" s="974">
        <f t="shared" si="399"/>
        <v>2.2685491128062569E-53</v>
      </c>
      <c r="BF112" s="974">
        <f t="shared" si="399"/>
        <v>1.8148392902450054E-54</v>
      </c>
      <c r="BG112" s="974">
        <f t="shared" si="399"/>
        <v>1.4518714321960043E-55</v>
      </c>
      <c r="BH112" s="974">
        <f t="shared" si="399"/>
        <v>1.1614971457568033E-56</v>
      </c>
      <c r="BI112" s="974">
        <f t="shared" si="399"/>
        <v>9.291977166054426E-58</v>
      </c>
      <c r="BJ112" s="974">
        <f t="shared" si="399"/>
        <v>7.4335817328435411E-59</v>
      </c>
      <c r="BK112" s="974">
        <f t="shared" si="399"/>
        <v>5.946865386274833E-60</v>
      </c>
      <c r="BL112" s="974">
        <f t="shared" si="399"/>
        <v>4.7574923090198663E-61</v>
      </c>
      <c r="BM112" s="974">
        <f t="shared" si="399"/>
        <v>3.8059938472158929E-62</v>
      </c>
      <c r="BN112" s="974">
        <f t="shared" si="399"/>
        <v>3.0447950777727144E-63</v>
      </c>
      <c r="BO112" s="974">
        <f t="shared" si="399"/>
        <v>2.4358360622181716E-64</v>
      </c>
      <c r="BP112" s="1076">
        <f t="shared" si="399"/>
        <v>1.9486688497745373E-65</v>
      </c>
      <c r="BQ112" s="974"/>
      <c r="BS112" s="655"/>
    </row>
    <row r="113" spans="1:71" s="972" customFormat="1" ht="30" customHeight="1">
      <c r="A113" s="655"/>
      <c r="B113" s="1388"/>
      <c r="C113" s="973" t="s">
        <v>718</v>
      </c>
      <c r="D113" s="974" t="s">
        <v>162</v>
      </c>
      <c r="E113" s="974" t="s">
        <v>112</v>
      </c>
      <c r="F113" s="974" t="s">
        <v>463</v>
      </c>
      <c r="G113" s="975">
        <v>1</v>
      </c>
      <c r="H113" s="974">
        <f t="shared" si="398"/>
        <v>0.125</v>
      </c>
      <c r="I113" s="974">
        <f t="shared" si="398"/>
        <v>1.5625E-2</v>
      </c>
      <c r="J113" s="974">
        <f t="shared" si="398"/>
        <v>1.953125E-3</v>
      </c>
      <c r="K113" s="974">
        <f t="shared" ref="K113:BP113" si="400">IFERROR((J113/I64),0*J64)</f>
        <v>2.44140625E-4</v>
      </c>
      <c r="L113" s="974">
        <f t="shared" si="400"/>
        <v>3.0517578125E-5</v>
      </c>
      <c r="M113" s="974">
        <f t="shared" si="400"/>
        <v>3.814697265625E-6</v>
      </c>
      <c r="N113" s="974">
        <f t="shared" si="400"/>
        <v>3.8146972656250002E-7</v>
      </c>
      <c r="O113" s="974">
        <f t="shared" si="400"/>
        <v>3.8146972656250001E-8</v>
      </c>
      <c r="P113" s="974">
        <f t="shared" si="400"/>
        <v>3.0517578125000001E-9</v>
      </c>
      <c r="Q113" s="974">
        <f t="shared" si="400"/>
        <v>2.4414062499999999E-10</v>
      </c>
      <c r="R113" s="974">
        <f t="shared" si="400"/>
        <v>1.953125E-11</v>
      </c>
      <c r="S113" s="974">
        <f t="shared" si="400"/>
        <v>1.5625000000000001E-12</v>
      </c>
      <c r="T113" s="974">
        <f t="shared" si="400"/>
        <v>1.25E-13</v>
      </c>
      <c r="U113" s="974">
        <f t="shared" si="400"/>
        <v>1E-14</v>
      </c>
      <c r="V113" s="974">
        <f t="shared" si="400"/>
        <v>7.9999999999999998E-16</v>
      </c>
      <c r="W113" s="974">
        <f t="shared" si="400"/>
        <v>6.4000000000000005E-17</v>
      </c>
      <c r="X113" s="974">
        <f t="shared" si="400"/>
        <v>5.1200000000000005E-18</v>
      </c>
      <c r="Y113" s="974">
        <f t="shared" si="400"/>
        <v>4.0960000000000002E-19</v>
      </c>
      <c r="Z113" s="974">
        <f t="shared" si="400"/>
        <v>3.2768000000000004E-20</v>
      </c>
      <c r="AA113" s="974">
        <f t="shared" si="400"/>
        <v>2.6214400000000001E-21</v>
      </c>
      <c r="AB113" s="974">
        <f t="shared" si="400"/>
        <v>2.0971520000000002E-22</v>
      </c>
      <c r="AC113" s="974">
        <f t="shared" si="400"/>
        <v>1.6777216000000001E-23</v>
      </c>
      <c r="AD113" s="974">
        <f t="shared" si="400"/>
        <v>1.3421772800000001E-24</v>
      </c>
      <c r="AE113" s="974">
        <f t="shared" si="400"/>
        <v>1.0737418240000002E-25</v>
      </c>
      <c r="AF113" s="974">
        <f t="shared" si="400"/>
        <v>8.5899345920000009E-27</v>
      </c>
      <c r="AG113" s="974">
        <f t="shared" si="400"/>
        <v>6.8719476736000006E-28</v>
      </c>
      <c r="AH113" s="974">
        <f t="shared" si="400"/>
        <v>5.4975581388800007E-29</v>
      </c>
      <c r="AI113" s="974">
        <f t="shared" si="400"/>
        <v>4.3980465111040009E-30</v>
      </c>
      <c r="AJ113" s="974">
        <f t="shared" si="400"/>
        <v>3.5184372088832007E-31</v>
      </c>
      <c r="AK113" s="974">
        <f t="shared" si="400"/>
        <v>2.8147497671065606E-32</v>
      </c>
      <c r="AL113" s="974">
        <f t="shared" si="400"/>
        <v>2.2517998136852486E-33</v>
      </c>
      <c r="AM113" s="974">
        <f t="shared" si="400"/>
        <v>1.8014398509481988E-34</v>
      </c>
      <c r="AN113" s="974">
        <f t="shared" si="400"/>
        <v>1.441151880758559E-35</v>
      </c>
      <c r="AO113" s="974">
        <f t="shared" si="400"/>
        <v>1.1529215046068472E-36</v>
      </c>
      <c r="AP113" s="974">
        <f t="shared" si="400"/>
        <v>9.2233720368547772E-38</v>
      </c>
      <c r="AQ113" s="974">
        <f t="shared" si="400"/>
        <v>7.3786976294838221E-39</v>
      </c>
      <c r="AR113" s="974">
        <f t="shared" si="400"/>
        <v>5.902958103587058E-40</v>
      </c>
      <c r="AS113" s="974">
        <f t="shared" si="400"/>
        <v>4.7223664828696464E-41</v>
      </c>
      <c r="AT113" s="974">
        <f t="shared" si="400"/>
        <v>3.7778931862957173E-42</v>
      </c>
      <c r="AU113" s="974">
        <f t="shared" si="400"/>
        <v>3.0223145490365737E-43</v>
      </c>
      <c r="AV113" s="974">
        <f t="shared" si="400"/>
        <v>2.417851639229259E-44</v>
      </c>
      <c r="AW113" s="974">
        <f t="shared" si="400"/>
        <v>1.9342813113834073E-45</v>
      </c>
      <c r="AX113" s="974">
        <f t="shared" si="400"/>
        <v>1.5474250491067259E-46</v>
      </c>
      <c r="AY113" s="974">
        <f t="shared" si="400"/>
        <v>1.2379400392853807E-47</v>
      </c>
      <c r="AZ113" s="974">
        <f t="shared" si="400"/>
        <v>9.903520314283046E-49</v>
      </c>
      <c r="BA113" s="974">
        <f t="shared" si="400"/>
        <v>7.9228162514264366E-50</v>
      </c>
      <c r="BB113" s="974">
        <f t="shared" si="400"/>
        <v>6.3382530011411491E-51</v>
      </c>
      <c r="BC113" s="974">
        <f t="shared" si="400"/>
        <v>5.0706024009129196E-52</v>
      </c>
      <c r="BD113" s="974">
        <f t="shared" si="400"/>
        <v>4.0564819207303356E-53</v>
      </c>
      <c r="BE113" s="974">
        <f t="shared" si="400"/>
        <v>3.2451855365842687E-54</v>
      </c>
      <c r="BF113" s="974">
        <f t="shared" si="400"/>
        <v>2.5961484292674151E-55</v>
      </c>
      <c r="BG113" s="974">
        <f t="shared" si="400"/>
        <v>2.0769187434139319E-56</v>
      </c>
      <c r="BH113" s="974">
        <f t="shared" si="400"/>
        <v>1.6615349947311457E-57</v>
      </c>
      <c r="BI113" s="974">
        <f t="shared" si="400"/>
        <v>1.3292279957849165E-58</v>
      </c>
      <c r="BJ113" s="974">
        <f t="shared" si="400"/>
        <v>1.0633823966279333E-59</v>
      </c>
      <c r="BK113" s="974">
        <f t="shared" si="400"/>
        <v>8.5070591730234666E-61</v>
      </c>
      <c r="BL113" s="974">
        <f t="shared" si="400"/>
        <v>6.8056473384187729E-62</v>
      </c>
      <c r="BM113" s="974">
        <f t="shared" si="400"/>
        <v>5.4445178707350183E-63</v>
      </c>
      <c r="BN113" s="974">
        <f t="shared" si="400"/>
        <v>4.3556142965880147E-64</v>
      </c>
      <c r="BO113" s="974">
        <f t="shared" si="400"/>
        <v>3.4844914372704118E-65</v>
      </c>
      <c r="BP113" s="1076">
        <f t="shared" si="400"/>
        <v>2.7875931498163296E-66</v>
      </c>
      <c r="BQ113" s="974"/>
      <c r="BS113" s="655"/>
    </row>
    <row r="114" spans="1:71" s="972" customFormat="1" ht="30" customHeight="1">
      <c r="A114" s="655"/>
      <c r="B114" s="1388"/>
      <c r="C114" s="973" t="s">
        <v>718</v>
      </c>
      <c r="D114" s="974" t="s">
        <v>113</v>
      </c>
      <c r="E114" s="974" t="s">
        <v>111</v>
      </c>
      <c r="F114" s="974" t="s">
        <v>463</v>
      </c>
      <c r="G114" s="975">
        <v>1</v>
      </c>
      <c r="H114" s="974">
        <f t="shared" ref="H114:J115" si="401">IFERROR((G114/F73),0*G73)</f>
        <v>0.2</v>
      </c>
      <c r="I114" s="974">
        <f t="shared" si="401"/>
        <v>0.04</v>
      </c>
      <c r="J114" s="974">
        <f t="shared" si="401"/>
        <v>8.0000000000000002E-3</v>
      </c>
      <c r="K114" s="974">
        <f t="shared" ref="K114:BP114" si="402">IFERROR((J114/I73),0*J73)</f>
        <v>1.6000000000000001E-3</v>
      </c>
      <c r="L114" s="974">
        <f t="shared" si="402"/>
        <v>3.2000000000000003E-4</v>
      </c>
      <c r="M114" s="974">
        <f t="shared" si="402"/>
        <v>3.555555555555556E-5</v>
      </c>
      <c r="N114" s="974">
        <f t="shared" si="402"/>
        <v>4.7407407407407415E-6</v>
      </c>
      <c r="O114" s="974">
        <f t="shared" si="402"/>
        <v>6.3209876543209885E-7</v>
      </c>
      <c r="P114" s="974">
        <f t="shared" si="402"/>
        <v>6.3209876543209887E-8</v>
      </c>
      <c r="Q114" s="974">
        <f t="shared" si="402"/>
        <v>6.320987654320989E-9</v>
      </c>
      <c r="R114" s="974">
        <f t="shared" si="402"/>
        <v>6.3209876543209888E-10</v>
      </c>
      <c r="S114" s="974">
        <f t="shared" si="402"/>
        <v>6.3209876543209883E-11</v>
      </c>
      <c r="T114" s="974">
        <f t="shared" si="402"/>
        <v>6.3209876543209883E-12</v>
      </c>
      <c r="U114" s="974">
        <f t="shared" si="402"/>
        <v>6.3209876543209879E-13</v>
      </c>
      <c r="V114" s="974">
        <f t="shared" si="402"/>
        <v>6.3209876543209884E-14</v>
      </c>
      <c r="W114" s="974">
        <f t="shared" si="402"/>
        <v>6.3209876543209886E-15</v>
      </c>
      <c r="X114" s="974">
        <f t="shared" si="402"/>
        <v>6.3209876543209884E-16</v>
      </c>
      <c r="Y114" s="974">
        <f t="shared" si="402"/>
        <v>6.3209876543209879E-17</v>
      </c>
      <c r="Z114" s="974">
        <f t="shared" si="402"/>
        <v>6.3209876543209882E-18</v>
      </c>
      <c r="AA114" s="974">
        <f t="shared" si="402"/>
        <v>6.320987654320988E-19</v>
      </c>
      <c r="AB114" s="974">
        <f t="shared" si="402"/>
        <v>6.3209876543209878E-20</v>
      </c>
      <c r="AC114" s="974">
        <f t="shared" si="402"/>
        <v>6.3209876543209876E-21</v>
      </c>
      <c r="AD114" s="974">
        <f t="shared" si="402"/>
        <v>6.3209876543209872E-22</v>
      </c>
      <c r="AE114" s="974">
        <f t="shared" si="402"/>
        <v>6.3209876543209875E-23</v>
      </c>
      <c r="AF114" s="974">
        <f t="shared" si="402"/>
        <v>6.3209876543209878E-24</v>
      </c>
      <c r="AG114" s="974">
        <f t="shared" si="402"/>
        <v>6.320987654320988E-25</v>
      </c>
      <c r="AH114" s="974">
        <f t="shared" si="402"/>
        <v>6.320987654320988E-26</v>
      </c>
      <c r="AI114" s="974">
        <f t="shared" si="402"/>
        <v>6.3209876543209877E-27</v>
      </c>
      <c r="AJ114" s="974">
        <f t="shared" si="402"/>
        <v>6.320987654320988E-28</v>
      </c>
      <c r="AK114" s="974">
        <f t="shared" si="402"/>
        <v>6.3209876543209883E-29</v>
      </c>
      <c r="AL114" s="974">
        <f t="shared" si="402"/>
        <v>6.3209876543209883E-30</v>
      </c>
      <c r="AM114" s="974">
        <f t="shared" si="402"/>
        <v>6.3209876543209879E-31</v>
      </c>
      <c r="AN114" s="974">
        <f t="shared" si="402"/>
        <v>6.3209876543209879E-32</v>
      </c>
      <c r="AO114" s="974">
        <f t="shared" si="402"/>
        <v>6.3209876543209884E-33</v>
      </c>
      <c r="AP114" s="974">
        <f t="shared" si="402"/>
        <v>6.3209876543209881E-34</v>
      </c>
      <c r="AQ114" s="974">
        <f t="shared" si="402"/>
        <v>6.3209876543209877E-35</v>
      </c>
      <c r="AR114" s="974">
        <f t="shared" si="402"/>
        <v>6.3209876543209877E-36</v>
      </c>
      <c r="AS114" s="974">
        <f t="shared" si="402"/>
        <v>6.320987654320988E-37</v>
      </c>
      <c r="AT114" s="974">
        <f t="shared" si="402"/>
        <v>6.3209876543209876E-38</v>
      </c>
      <c r="AU114" s="974">
        <f t="shared" si="402"/>
        <v>6.3209876543209876E-39</v>
      </c>
      <c r="AV114" s="974">
        <f t="shared" si="402"/>
        <v>6.3209876543209873E-40</v>
      </c>
      <c r="AW114" s="974">
        <f t="shared" si="402"/>
        <v>6.3209876543209869E-41</v>
      </c>
      <c r="AX114" s="974">
        <f t="shared" si="402"/>
        <v>6.3209876543209864E-42</v>
      </c>
      <c r="AY114" s="974">
        <f t="shared" si="402"/>
        <v>6.3209876543209867E-43</v>
      </c>
      <c r="AZ114" s="974">
        <f t="shared" si="402"/>
        <v>6.3209876543209867E-44</v>
      </c>
      <c r="BA114" s="974">
        <f t="shared" si="402"/>
        <v>6.3209876543209862E-45</v>
      </c>
      <c r="BB114" s="974">
        <f t="shared" si="402"/>
        <v>6.3209876543209859E-46</v>
      </c>
      <c r="BC114" s="974">
        <f t="shared" si="402"/>
        <v>6.3209876543209859E-47</v>
      </c>
      <c r="BD114" s="974">
        <f t="shared" si="402"/>
        <v>6.3209876543209856E-48</v>
      </c>
      <c r="BE114" s="974">
        <f t="shared" si="402"/>
        <v>6.3209876543209859E-49</v>
      </c>
      <c r="BF114" s="974">
        <f t="shared" si="402"/>
        <v>6.3209876543209859E-50</v>
      </c>
      <c r="BG114" s="974">
        <f t="shared" si="402"/>
        <v>6.3209876543209854E-51</v>
      </c>
      <c r="BH114" s="974">
        <f t="shared" si="402"/>
        <v>6.3209876543209857E-52</v>
      </c>
      <c r="BI114" s="974">
        <f t="shared" si="402"/>
        <v>6.3209876543209857E-53</v>
      </c>
      <c r="BJ114" s="974">
        <f t="shared" si="402"/>
        <v>6.320987654320986E-54</v>
      </c>
      <c r="BK114" s="974">
        <f t="shared" si="402"/>
        <v>6.320987654320986E-55</v>
      </c>
      <c r="BL114" s="974">
        <f t="shared" si="402"/>
        <v>6.3209876543209858E-56</v>
      </c>
      <c r="BM114" s="974">
        <f t="shared" si="402"/>
        <v>6.3209876543209856E-57</v>
      </c>
      <c r="BN114" s="974">
        <f t="shared" si="402"/>
        <v>6.3209876543209853E-58</v>
      </c>
      <c r="BO114" s="974">
        <f t="shared" si="402"/>
        <v>6.3209876543209853E-59</v>
      </c>
      <c r="BP114" s="1076">
        <f t="shared" si="402"/>
        <v>6.3209876543209853E-60</v>
      </c>
      <c r="BQ114" s="974"/>
      <c r="BS114" s="655"/>
    </row>
    <row r="115" spans="1:71" s="972" customFormat="1" ht="30" customHeight="1">
      <c r="A115" s="655"/>
      <c r="B115" s="1388"/>
      <c r="C115" s="973" t="s">
        <v>718</v>
      </c>
      <c r="D115" s="974" t="s">
        <v>113</v>
      </c>
      <c r="E115" s="974" t="s">
        <v>112</v>
      </c>
      <c r="F115" s="974" t="s">
        <v>463</v>
      </c>
      <c r="G115" s="975">
        <v>1</v>
      </c>
      <c r="H115" s="1168">
        <f t="shared" si="401"/>
        <v>0.125</v>
      </c>
      <c r="I115" s="1168">
        <f t="shared" si="401"/>
        <v>1.5625E-2</v>
      </c>
      <c r="J115" s="1168">
        <f t="shared" si="401"/>
        <v>1.953125E-3</v>
      </c>
      <c r="K115" s="1168">
        <f t="shared" ref="K115:BP115" si="403">IFERROR((J115/I74),0*J74)</f>
        <v>2.44140625E-4</v>
      </c>
      <c r="L115" s="1168">
        <f t="shared" si="403"/>
        <v>3.0517578125E-5</v>
      </c>
      <c r="M115" s="1168">
        <f t="shared" si="403"/>
        <v>5.0862630208333331E-6</v>
      </c>
      <c r="N115" s="1168">
        <f t="shared" si="403"/>
        <v>6.781684027777777E-7</v>
      </c>
      <c r="O115" s="1168">
        <f t="shared" si="403"/>
        <v>9.0422453703703699E-8</v>
      </c>
      <c r="P115" s="1168">
        <f t="shared" si="403"/>
        <v>9.0422453703703703E-9</v>
      </c>
      <c r="Q115" s="1168">
        <f t="shared" si="403"/>
        <v>9.0422453703703705E-10</v>
      </c>
      <c r="R115" s="1168">
        <f t="shared" si="403"/>
        <v>9.0422453703703702E-11</v>
      </c>
      <c r="S115" s="1168">
        <f t="shared" si="403"/>
        <v>9.0422453703703702E-12</v>
      </c>
      <c r="T115" s="1168">
        <f t="shared" si="403"/>
        <v>9.04224537037037E-13</v>
      </c>
      <c r="U115" s="1168">
        <f t="shared" si="403"/>
        <v>9.04224537037037E-14</v>
      </c>
      <c r="V115" s="1168">
        <f t="shared" si="403"/>
        <v>9.04224537037037E-15</v>
      </c>
      <c r="W115" s="1168">
        <f t="shared" si="403"/>
        <v>9.0422453703703696E-16</v>
      </c>
      <c r="X115" s="1168">
        <f t="shared" si="403"/>
        <v>9.0422453703703701E-17</v>
      </c>
      <c r="Y115" s="1168">
        <f t="shared" si="403"/>
        <v>9.0422453703703698E-18</v>
      </c>
      <c r="Z115" s="1168">
        <f t="shared" si="403"/>
        <v>9.0422453703703698E-19</v>
      </c>
      <c r="AA115" s="1168">
        <f t="shared" si="403"/>
        <v>9.0422453703703703E-20</v>
      </c>
      <c r="AB115" s="1168">
        <f t="shared" si="403"/>
        <v>9.0422453703703706E-21</v>
      </c>
      <c r="AC115" s="1168">
        <f t="shared" si="403"/>
        <v>9.0422453703703709E-22</v>
      </c>
      <c r="AD115" s="1168">
        <f t="shared" si="403"/>
        <v>9.0422453703703707E-23</v>
      </c>
      <c r="AE115" s="1168">
        <f t="shared" si="403"/>
        <v>9.0422453703703704E-24</v>
      </c>
      <c r="AF115" s="1168">
        <f t="shared" si="403"/>
        <v>9.0422453703703704E-25</v>
      </c>
      <c r="AG115" s="1168">
        <f t="shared" si="403"/>
        <v>9.04224537037037E-26</v>
      </c>
      <c r="AH115" s="1168">
        <f t="shared" si="403"/>
        <v>9.04224537037037E-27</v>
      </c>
      <c r="AI115" s="1168">
        <f t="shared" si="403"/>
        <v>9.0422453703703707E-28</v>
      </c>
      <c r="AJ115" s="1168">
        <f t="shared" si="403"/>
        <v>9.0422453703703707E-29</v>
      </c>
      <c r="AK115" s="1168">
        <f t="shared" si="403"/>
        <v>9.0422453703703712E-30</v>
      </c>
      <c r="AL115" s="1168">
        <f t="shared" si="403"/>
        <v>9.0422453703703712E-31</v>
      </c>
      <c r="AM115" s="1168">
        <f t="shared" si="403"/>
        <v>9.0422453703703708E-32</v>
      </c>
      <c r="AN115" s="1168">
        <f t="shared" si="403"/>
        <v>9.0422453703703711E-33</v>
      </c>
      <c r="AO115" s="1168">
        <f t="shared" si="403"/>
        <v>9.0422453703703718E-34</v>
      </c>
      <c r="AP115" s="1168">
        <f t="shared" si="403"/>
        <v>9.0422453703703718E-35</v>
      </c>
      <c r="AQ115" s="1168">
        <f t="shared" si="403"/>
        <v>9.0422453703703712E-36</v>
      </c>
      <c r="AR115" s="1168">
        <f t="shared" si="403"/>
        <v>9.0422453703703716E-37</v>
      </c>
      <c r="AS115" s="1168">
        <f t="shared" si="403"/>
        <v>9.0422453703703718E-38</v>
      </c>
      <c r="AT115" s="1168">
        <f t="shared" si="403"/>
        <v>9.0422453703703715E-39</v>
      </c>
      <c r="AU115" s="1168">
        <f t="shared" si="403"/>
        <v>9.0422453703703718E-40</v>
      </c>
      <c r="AV115" s="1168">
        <f t="shared" si="403"/>
        <v>9.0422453703703714E-41</v>
      </c>
      <c r="AW115" s="1168">
        <f t="shared" si="403"/>
        <v>9.0422453703703717E-42</v>
      </c>
      <c r="AX115" s="1168">
        <f t="shared" si="403"/>
        <v>9.0422453703703717E-43</v>
      </c>
      <c r="AY115" s="1168">
        <f t="shared" si="403"/>
        <v>9.0422453703703713E-44</v>
      </c>
      <c r="AZ115" s="1168">
        <f t="shared" si="403"/>
        <v>9.0422453703703715E-45</v>
      </c>
      <c r="BA115" s="1168">
        <f t="shared" si="403"/>
        <v>9.0422453703703722E-46</v>
      </c>
      <c r="BB115" s="1168">
        <f t="shared" si="403"/>
        <v>9.0422453703703722E-47</v>
      </c>
      <c r="BC115" s="1168">
        <f t="shared" si="403"/>
        <v>9.0422453703703722E-48</v>
      </c>
      <c r="BD115" s="1168">
        <f t="shared" si="403"/>
        <v>9.0422453703703728E-49</v>
      </c>
      <c r="BE115" s="1168">
        <f t="shared" si="403"/>
        <v>9.0422453703703728E-50</v>
      </c>
      <c r="BF115" s="1168">
        <f t="shared" si="403"/>
        <v>9.042245370370373E-51</v>
      </c>
      <c r="BG115" s="1168">
        <f t="shared" si="403"/>
        <v>9.042245370370373E-52</v>
      </c>
      <c r="BH115" s="1168">
        <f t="shared" si="403"/>
        <v>9.0422453703703734E-53</v>
      </c>
      <c r="BI115" s="1168">
        <f t="shared" si="403"/>
        <v>9.0422453703703738E-54</v>
      </c>
      <c r="BJ115" s="1168">
        <f t="shared" si="403"/>
        <v>9.0422453703703744E-55</v>
      </c>
      <c r="BK115" s="1168">
        <f t="shared" si="403"/>
        <v>9.0422453703703751E-56</v>
      </c>
      <c r="BL115" s="1168">
        <f t="shared" si="403"/>
        <v>9.0422453703703751E-57</v>
      </c>
      <c r="BM115" s="1168">
        <f t="shared" si="403"/>
        <v>9.0422453703703754E-58</v>
      </c>
      <c r="BN115" s="1168">
        <f t="shared" si="403"/>
        <v>9.0422453703703747E-59</v>
      </c>
      <c r="BO115" s="1168">
        <f t="shared" si="403"/>
        <v>9.0422453703703752E-60</v>
      </c>
      <c r="BP115" s="1170">
        <f t="shared" si="403"/>
        <v>9.0422453703703749E-61</v>
      </c>
      <c r="BQ115" s="974"/>
      <c r="BS115" s="655"/>
    </row>
    <row r="116" spans="1:71" s="972" customFormat="1" ht="30" customHeight="1">
      <c r="A116" s="655"/>
      <c r="B116" s="1388"/>
      <c r="C116" s="973" t="s">
        <v>718</v>
      </c>
      <c r="D116" s="974" t="s">
        <v>114</v>
      </c>
      <c r="E116" s="974" t="s">
        <v>111</v>
      </c>
      <c r="F116" s="974" t="s">
        <v>463</v>
      </c>
      <c r="G116" s="975">
        <v>1</v>
      </c>
      <c r="H116" s="1168">
        <f>IFERROR((G116/F89),0*G89)</f>
        <v>6.6666666666666666E-2</v>
      </c>
      <c r="I116" s="1168">
        <f>IFERROR((H116/G89),0*H89)</f>
        <v>4.4444444444444444E-3</v>
      </c>
      <c r="J116" s="1168">
        <f>IFERROR((I116/H89),0*I89)</f>
        <v>2.9629629629629629E-4</v>
      </c>
      <c r="K116" s="1168">
        <f t="shared" ref="K116:BP116" si="404">IFERROR((J116/I89),0*J89)</f>
        <v>1.9753086419753087E-5</v>
      </c>
      <c r="L116" s="1168">
        <f t="shared" si="404"/>
        <v>1.3168724279835392E-6</v>
      </c>
      <c r="M116" s="1168">
        <f t="shared" si="404"/>
        <v>3.8170215303870703E-8</v>
      </c>
      <c r="N116" s="1168">
        <f t="shared" si="404"/>
        <v>2.3203778300225351E-9</v>
      </c>
      <c r="O116" s="1168">
        <f t="shared" si="404"/>
        <v>1.3335504770244455E-10</v>
      </c>
      <c r="P116" s="1168">
        <f t="shared" si="404"/>
        <v>6.735103419315382E-12</v>
      </c>
      <c r="Q116" s="1168">
        <f t="shared" si="404"/>
        <v>3.0503185775884885E-13</v>
      </c>
      <c r="R116" s="1168">
        <f t="shared" si="404"/>
        <v>1.2521833241332054E-14</v>
      </c>
      <c r="S116" s="1168">
        <f t="shared" si="404"/>
        <v>5.1403256327307286E-16</v>
      </c>
      <c r="T116" s="1168">
        <f t="shared" si="404"/>
        <v>2.1101500955380661E-17</v>
      </c>
      <c r="U116" s="1168">
        <f t="shared" si="404"/>
        <v>8.6623567140314702E-19</v>
      </c>
      <c r="V116" s="1168">
        <f t="shared" si="404"/>
        <v>3.5559756625744951E-20</v>
      </c>
      <c r="W116" s="1168">
        <f t="shared" si="404"/>
        <v>1.4597601242095628E-21</v>
      </c>
      <c r="X116" s="1168">
        <f t="shared" si="404"/>
        <v>5.9924471437174177E-23</v>
      </c>
      <c r="Y116" s="1168">
        <f t="shared" si="404"/>
        <v>2.4599536714767727E-24</v>
      </c>
      <c r="Z116" s="1168">
        <f t="shared" si="404"/>
        <v>1.0098331984715816E-25</v>
      </c>
      <c r="AA116" s="1168">
        <f t="shared" si="404"/>
        <v>4.1454564797683976E-27</v>
      </c>
      <c r="AB116" s="1168">
        <f t="shared" si="404"/>
        <v>1.7017473233860417E-28</v>
      </c>
      <c r="AC116" s="1168">
        <f t="shared" si="404"/>
        <v>6.9858264506816164E-30</v>
      </c>
      <c r="AD116" s="1168">
        <f t="shared" si="404"/>
        <v>2.8677448483914681E-31</v>
      </c>
      <c r="AE116" s="1168">
        <f t="shared" si="404"/>
        <v>1.1772351594382053E-32</v>
      </c>
      <c r="AF116" s="1168">
        <f t="shared" si="404"/>
        <v>4.8326566479400878E-34</v>
      </c>
      <c r="AG116" s="1168">
        <f t="shared" si="404"/>
        <v>1.9838491986617767E-35</v>
      </c>
      <c r="AH116" s="1168">
        <f t="shared" si="404"/>
        <v>8.1438801258693624E-37</v>
      </c>
      <c r="AI116" s="1168">
        <f t="shared" si="404"/>
        <v>3.3431363406688682E-38</v>
      </c>
      <c r="AJ116" s="1168">
        <f t="shared" si="404"/>
        <v>1.3723876603730986E-39</v>
      </c>
      <c r="AK116" s="1168">
        <f t="shared" si="404"/>
        <v>5.6337752888879249E-41</v>
      </c>
      <c r="AL116" s="1168">
        <f t="shared" si="404"/>
        <v>2.3127156358324814E-42</v>
      </c>
      <c r="AM116" s="1168">
        <f t="shared" si="404"/>
        <v>9.4939065510364596E-44</v>
      </c>
      <c r="AN116" s="1168">
        <f t="shared" si="404"/>
        <v>3.8973343805568389E-45</v>
      </c>
      <c r="AO116" s="1168">
        <f t="shared" si="404"/>
        <v>1.5998909608197205E-46</v>
      </c>
      <c r="AP116" s="1168">
        <f t="shared" si="404"/>
        <v>6.5676968834963901E-48</v>
      </c>
      <c r="AQ116" s="1168">
        <f t="shared" si="404"/>
        <v>2.6960988848507348E-49</v>
      </c>
      <c r="AR116" s="1168">
        <f t="shared" si="404"/>
        <v>1.1067729412359339E-50</v>
      </c>
      <c r="AS116" s="1168">
        <f t="shared" si="404"/>
        <v>4.5434028786368386E-52</v>
      </c>
      <c r="AT116" s="1168">
        <f t="shared" si="404"/>
        <v>1.8651079140545316E-53</v>
      </c>
      <c r="AU116" s="1168">
        <f t="shared" si="404"/>
        <v>7.6564364287952852E-55</v>
      </c>
      <c r="AV116" s="1168">
        <f t="shared" si="404"/>
        <v>3.1430363008190827E-56</v>
      </c>
      <c r="AW116" s="1168">
        <f t="shared" si="404"/>
        <v>1.2902447868715445E-57</v>
      </c>
      <c r="AX116" s="1168">
        <f t="shared" si="404"/>
        <v>5.2965713746779334E-59</v>
      </c>
      <c r="AY116" s="1168">
        <f t="shared" si="404"/>
        <v>2.174290383693733E-60</v>
      </c>
      <c r="AZ116" s="1168">
        <f t="shared" si="404"/>
        <v>8.9256583895473439E-62</v>
      </c>
      <c r="BA116" s="1168">
        <f t="shared" si="404"/>
        <v>3.6640633783035076E-63</v>
      </c>
      <c r="BB116" s="1168">
        <f t="shared" si="404"/>
        <v>1.5041311076779587E-64</v>
      </c>
      <c r="BC116" s="1168">
        <f t="shared" si="404"/>
        <v>6.1745940380868589E-66</v>
      </c>
      <c r="BD116" s="1168">
        <f t="shared" si="404"/>
        <v>2.5347266166202214E-67</v>
      </c>
      <c r="BE116" s="1168">
        <f t="shared" si="404"/>
        <v>1.0405281677422912E-68</v>
      </c>
      <c r="BF116" s="1168">
        <f t="shared" si="404"/>
        <v>4.2714621007483216E-70</v>
      </c>
      <c r="BG116" s="1168">
        <f t="shared" si="404"/>
        <v>1.7534737687800991E-71</v>
      </c>
      <c r="BH116" s="1168">
        <f t="shared" si="404"/>
        <v>7.1981681805422796E-73</v>
      </c>
      <c r="BI116" s="1168">
        <f t="shared" si="404"/>
        <v>2.9549130461996221E-74</v>
      </c>
      <c r="BJ116" s="1168">
        <f t="shared" si="404"/>
        <v>1.2130184918717661E-75</v>
      </c>
      <c r="BK116" s="1168">
        <f t="shared" si="404"/>
        <v>4.9795504592437034E-77</v>
      </c>
      <c r="BL116" s="1168">
        <f t="shared" si="404"/>
        <v>2.0441504348291066E-78</v>
      </c>
      <c r="BM116" s="1168">
        <f t="shared" si="404"/>
        <v>8.3914221462606997E-80</v>
      </c>
      <c r="BN116" s="1168">
        <f t="shared" si="404"/>
        <v>3.4447545756406816E-81</v>
      </c>
      <c r="BO116" s="1168">
        <f t="shared" si="404"/>
        <v>1.4141028635634981E-82</v>
      </c>
      <c r="BP116" s="1170">
        <f t="shared" si="404"/>
        <v>5.805019965367398E-84</v>
      </c>
      <c r="BQ116" s="974"/>
      <c r="BS116" s="655"/>
    </row>
    <row r="117" spans="1:71" s="972" customFormat="1" ht="30" customHeight="1">
      <c r="A117" s="655"/>
      <c r="B117" s="1388"/>
      <c r="C117" s="976" t="s">
        <v>718</v>
      </c>
      <c r="D117" s="977" t="s">
        <v>114</v>
      </c>
      <c r="E117" s="977" t="s">
        <v>112</v>
      </c>
      <c r="F117" s="977" t="s">
        <v>463</v>
      </c>
      <c r="G117" s="978">
        <v>1</v>
      </c>
      <c r="H117" s="1169">
        <f>IFERROR((G117/F91),0*G91)</f>
        <v>6.25E-2</v>
      </c>
      <c r="I117" s="1169">
        <f>IFERROR((H117/G91),0*H91)</f>
        <v>3.90625E-3</v>
      </c>
      <c r="J117" s="1169">
        <f>IFERROR((I117/H91),0*I91)</f>
        <v>2.44140625E-4</v>
      </c>
      <c r="K117" s="1169">
        <f t="shared" ref="K117:BP117" si="405">IFERROR((J117/I91),0*J91)</f>
        <v>1.52587890625E-5</v>
      </c>
      <c r="L117" s="1169">
        <f t="shared" si="405"/>
        <v>9.5367431640625E-7</v>
      </c>
      <c r="M117" s="1169">
        <f t="shared" si="405"/>
        <v>4.9670537312825523E-8</v>
      </c>
      <c r="N117" s="1169">
        <f t="shared" si="405"/>
        <v>3.2253595657678913E-9</v>
      </c>
      <c r="O117" s="1169">
        <f t="shared" si="405"/>
        <v>2.7804823842826652E-10</v>
      </c>
      <c r="P117" s="1169">
        <f t="shared" si="405"/>
        <v>2.106426048698989E-11</v>
      </c>
      <c r="Q117" s="1169">
        <f t="shared" si="405"/>
        <v>1.4309959569965955E-12</v>
      </c>
      <c r="R117" s="1169">
        <f t="shared" si="405"/>
        <v>8.8115514593386405E-14</v>
      </c>
      <c r="S117" s="1169">
        <f t="shared" si="405"/>
        <v>5.4258321793957141E-15</v>
      </c>
      <c r="T117" s="1169">
        <f t="shared" si="405"/>
        <v>3.3410296671155872E-16</v>
      </c>
      <c r="U117" s="1169">
        <f t="shared" si="405"/>
        <v>2.0572842777805337E-17</v>
      </c>
      <c r="V117" s="1169">
        <f t="shared" si="405"/>
        <v>1.266800663657964E-18</v>
      </c>
      <c r="W117" s="1169">
        <f t="shared" si="405"/>
        <v>7.8004966974012544E-20</v>
      </c>
      <c r="X117" s="1169">
        <f t="shared" si="405"/>
        <v>4.8032615131781119E-21</v>
      </c>
      <c r="Y117" s="1169">
        <f t="shared" si="405"/>
        <v>2.9576733455530241E-22</v>
      </c>
      <c r="Z117" s="1169">
        <f t="shared" si="405"/>
        <v>1.8212274295277241E-23</v>
      </c>
      <c r="AA117" s="1169">
        <f t="shared" si="405"/>
        <v>1.1214454615318497E-24</v>
      </c>
      <c r="AB117" s="1169">
        <f t="shared" si="405"/>
        <v>6.9054523493340488E-26</v>
      </c>
      <c r="AC117" s="1169">
        <f t="shared" si="405"/>
        <v>4.252125830870719E-27</v>
      </c>
      <c r="AD117" s="1169">
        <f t="shared" si="405"/>
        <v>2.6183040830484721E-28</v>
      </c>
      <c r="AE117" s="1169">
        <f t="shared" si="405"/>
        <v>1.6122562087736896E-29</v>
      </c>
      <c r="AF117" s="1169">
        <f t="shared" si="405"/>
        <v>9.9276860146163137E-31</v>
      </c>
      <c r="AG117" s="1169">
        <f t="shared" si="405"/>
        <v>6.1131071518573358E-32</v>
      </c>
      <c r="AH117" s="1169">
        <f t="shared" si="405"/>
        <v>3.7642285417840731E-33</v>
      </c>
      <c r="AI117" s="1169">
        <f t="shared" si="405"/>
        <v>2.3178747178473352E-34</v>
      </c>
      <c r="AJ117" s="1169">
        <f t="shared" si="405"/>
        <v>1.427262757295157E-35</v>
      </c>
      <c r="AK117" s="1169">
        <f t="shared" si="405"/>
        <v>8.78856377644801E-37</v>
      </c>
      <c r="AL117" s="1169">
        <f t="shared" si="405"/>
        <v>5.4116772022463111E-38</v>
      </c>
      <c r="AM117" s="1169">
        <f t="shared" si="405"/>
        <v>3.3323135481812259E-39</v>
      </c>
      <c r="AN117" s="1169">
        <f t="shared" si="405"/>
        <v>2.0519172094711979E-40</v>
      </c>
      <c r="AO117" s="1169">
        <f t="shared" si="405"/>
        <v>1.2634958186399E-41</v>
      </c>
      <c r="AP117" s="1169">
        <f t="shared" si="405"/>
        <v>7.7801466665018465E-43</v>
      </c>
      <c r="AQ117" s="1169">
        <f t="shared" si="405"/>
        <v>4.7907307059740432E-44</v>
      </c>
      <c r="AR117" s="1169">
        <f t="shared" si="405"/>
        <v>2.9499573312648043E-45</v>
      </c>
      <c r="AS117" s="1169">
        <f t="shared" si="405"/>
        <v>1.8164761892024657E-46</v>
      </c>
      <c r="AT117" s="1169">
        <f t="shared" si="405"/>
        <v>1.1185198209374786E-47</v>
      </c>
      <c r="AU117" s="1169">
        <f t="shared" si="405"/>
        <v>6.8874373210435865E-49</v>
      </c>
      <c r="AV117" s="1169">
        <f t="shared" si="405"/>
        <v>4.241032833154917E-50</v>
      </c>
      <c r="AW117" s="1169">
        <f t="shared" si="405"/>
        <v>2.6114734194303673E-51</v>
      </c>
      <c r="AX117" s="1169">
        <f t="shared" si="405"/>
        <v>1.6080501351172211E-52</v>
      </c>
      <c r="AY117" s="1169">
        <f t="shared" si="405"/>
        <v>9.9017865462883063E-54</v>
      </c>
      <c r="AZ117" s="1169">
        <f t="shared" si="405"/>
        <v>6.0971592033794981E-55</v>
      </c>
      <c r="BA117" s="1169">
        <f t="shared" si="405"/>
        <v>3.7544083764652079E-56</v>
      </c>
      <c r="BB117" s="1169">
        <f t="shared" si="405"/>
        <v>2.3118278180204481E-57</v>
      </c>
      <c r="BC117" s="1169">
        <f t="shared" si="405"/>
        <v>1.4235392968106206E-58</v>
      </c>
      <c r="BD117" s="1169">
        <f t="shared" si="405"/>
        <v>8.7656360641048054E-60</v>
      </c>
      <c r="BE117" s="1169">
        <f t="shared" si="405"/>
        <v>5.3975591527738946E-61</v>
      </c>
      <c r="BF117" s="1169">
        <f t="shared" si="405"/>
        <v>3.3236201679642204E-62</v>
      </c>
      <c r="BG117" s="1169">
        <f t="shared" si="405"/>
        <v>2.0465641428351109E-63</v>
      </c>
      <c r="BH117" s="1169">
        <f t="shared" si="405"/>
        <v>1.2601995953418168E-64</v>
      </c>
      <c r="BI117" s="1169">
        <f t="shared" si="405"/>
        <v>7.7598497250111862E-66</v>
      </c>
      <c r="BJ117" s="1169">
        <f t="shared" si="405"/>
        <v>4.7782325892926016E-67</v>
      </c>
      <c r="BK117" s="1169">
        <f t="shared" si="405"/>
        <v>2.9422614466087445E-68</v>
      </c>
      <c r="BL117" s="1169">
        <f t="shared" si="405"/>
        <v>1.8117373439709016E-69</v>
      </c>
      <c r="BM117" s="1169">
        <f t="shared" si="405"/>
        <v>1.1156018127899639E-70</v>
      </c>
      <c r="BN117" s="1169">
        <f t="shared" si="405"/>
        <v>6.8694692905785951E-72</v>
      </c>
      <c r="BO117" s="1169">
        <f t="shared" si="405"/>
        <v>4.2299687749868189E-73</v>
      </c>
      <c r="BP117" s="1171">
        <f t="shared" si="405"/>
        <v>2.6046605757307994E-74</v>
      </c>
      <c r="BS117" s="655"/>
    </row>
    <row r="118" spans="1:71">
      <c r="A118" s="655"/>
      <c r="B118" s="1388"/>
      <c r="G118" s="750"/>
      <c r="BS118" s="655"/>
    </row>
    <row r="119" spans="1:71" s="983" customFormat="1" ht="30" customHeight="1">
      <c r="A119" s="655"/>
      <c r="B119" s="1388"/>
      <c r="C119" s="979" t="s">
        <v>718</v>
      </c>
      <c r="D119" s="980" t="s">
        <v>110</v>
      </c>
      <c r="E119" s="980" t="s">
        <v>111</v>
      </c>
      <c r="F119" s="980" t="s">
        <v>464</v>
      </c>
      <c r="G119" s="981">
        <v>1</v>
      </c>
      <c r="H119" s="980">
        <f>IFERROR((G119/'Fee Income'!F38),0*'Fee Income'!G38)</f>
        <v>7.4074074074074077E-3</v>
      </c>
      <c r="I119" s="980">
        <f>IFERROR((H119/'Fee Income'!G38),0*'Fee Income'!H38)</f>
        <v>5.1719940144513276E-5</v>
      </c>
      <c r="J119" s="980">
        <f>IFERROR((I119/'Fee Income'!H38),0*'Fee Income'!I38)</f>
        <v>3.5060053218885902E-7</v>
      </c>
      <c r="K119" s="980">
        <f>IFERROR((J119/'Fee Income'!I38),0*'Fee Income'!J38)</f>
        <v>2.3074372729048065E-9</v>
      </c>
      <c r="L119" s="980">
        <f>IFERROR((K119/'Fee Income'!J38),0*'Fee Income'!K38)</f>
        <v>7.8984748453298626E-12</v>
      </c>
      <c r="M119" s="980">
        <f>IFERROR((L119/'Fee Income'!K38),0*'Fee Income'!L38)</f>
        <v>1.8374578707710059E-14</v>
      </c>
      <c r="N119" s="980">
        <f>IFERROR((M119/'Fee Income'!L38),0*'Fee Income'!M38)</f>
        <v>3.1923534127669613E-17</v>
      </c>
      <c r="O119" s="980">
        <f>IFERROR((N119/'Fee Income'!M38),0*'Fee Income'!N38)</f>
        <v>4.7060191656990598E-20</v>
      </c>
      <c r="P119" s="980">
        <f>IFERROR((O119/'Fee Income'!N38),0*'Fee Income'!O38)</f>
        <v>6.1183576443113738E-23</v>
      </c>
      <c r="Q119" s="980">
        <f>IFERROR((P119/'Fee Income'!O38),0*'Fee Income'!P38)</f>
        <v>7.074798278623083E-26</v>
      </c>
      <c r="R119" s="980">
        <f>IFERROR((Q119/'Fee Income'!P38),0*'Fee Income'!Q38)</f>
        <v>7.9424783280833131E-29</v>
      </c>
      <c r="S119" s="980">
        <f>IFERROR((R119/'Fee Income'!Q38),0*'Fee Income'!R38)</f>
        <v>8.6568679070495073E-32</v>
      </c>
      <c r="T119" s="980">
        <f>IFERROR((S119/'Fee Income'!R38),0*'Fee Income'!S38)</f>
        <v>9.160692776144983E-35</v>
      </c>
      <c r="U119" s="980">
        <f>IFERROR((T119/'Fee Income'!S38),0*'Fee Income'!T38)</f>
        <v>9.4114951172392293E-38</v>
      </c>
      <c r="V119" s="980">
        <f>IFERROR((U119/'Fee Income'!T38),0*'Fee Income'!U38)</f>
        <v>9.3875378148653768E-41</v>
      </c>
      <c r="W119" s="980">
        <f>IFERROR((V119/'Fee Income'!U38),0*'Fee Income'!V38)</f>
        <v>9.090914074440924E-44</v>
      </c>
      <c r="X119" s="980">
        <f>IFERROR((W119/'Fee Income'!V38),0*'Fee Income'!W38)</f>
        <v>8.547245567674364E-47</v>
      </c>
      <c r="Y119" s="980">
        <f>IFERROR((X119/'Fee Income'!W38),0*'Fee Income'!X38)</f>
        <v>7.8020294583124978E-50</v>
      </c>
      <c r="Z119" s="980">
        <f>IFERROR((Y119/'Fee Income'!X38),0*'Fee Income'!Y38)</f>
        <v>6.914356458198333E-53</v>
      </c>
      <c r="AA119" s="980">
        <f>IFERROR((Z119/'Fee Income'!Y38),0*'Fee Income'!Z38)</f>
        <v>5.9492020617033656E-56</v>
      </c>
      <c r="AB119" s="980">
        <f>IFERROR((AA119/'Fee Income'!Z38),0*'Fee Income'!AA38)</f>
        <v>4.9696802805055905E-59</v>
      </c>
      <c r="AC119" s="980">
        <f>IFERROR((AB119/'Fee Income'!AA38),0*'Fee Income'!AB38)</f>
        <v>4.0305188347784468E-62</v>
      </c>
      <c r="AD119" s="980">
        <f>IFERROR((AC119/'Fee Income'!AB38),0*'Fee Income'!AC38)</f>
        <v>3.1736295811541659E-65</v>
      </c>
      <c r="AE119" s="980">
        <f>IFERROR((AD119/'Fee Income'!AC38),0*'Fee Income'!AD38)</f>
        <v>2.4261312472645845E-68</v>
      </c>
      <c r="AF119" s="980">
        <f>IFERROR((AE119/'Fee Income'!AD38),0*'Fee Income'!AE38)</f>
        <v>1.8006741188085493E-71</v>
      </c>
      <c r="AG119" s="980">
        <f>IFERROR((AF119/'Fee Income'!AE38),0*'Fee Income'!AF38)</f>
        <v>1.297533946738926E-74</v>
      </c>
      <c r="AH119" s="980">
        <f>IFERROR((AG119/'Fee Income'!AF38),0*'Fee Income'!AG38)</f>
        <v>9.0774760265132726E-78</v>
      </c>
      <c r="AI119" s="980">
        <f>IFERROR((AH119/'Fee Income'!AG38),0*'Fee Income'!AH38)</f>
        <v>6.1655846909880251E-81</v>
      </c>
      <c r="AJ119" s="980">
        <f>IFERROR((AI119/'Fee Income'!AH38),0*'Fee Income'!AI38)</f>
        <v>4.0658017639189885E-84</v>
      </c>
      <c r="AK119" s="980">
        <f>IFERROR((AJ119/'Fee Income'!AI38),0*'Fee Income'!AJ38)</f>
        <v>2.6030403940187116E-87</v>
      </c>
      <c r="AL119" s="980">
        <f>IFERROR((AK119/'Fee Income'!AJ38),0*'Fee Income'!AK38)</f>
        <v>1.6179995274941765E-90</v>
      </c>
      <c r="AM119" s="980">
        <f>IFERROR((AL119/'Fee Income'!AK38),0*'Fee Income'!AL38)</f>
        <v>9.7642445647567944E-94</v>
      </c>
      <c r="AN119" s="980">
        <f>IFERROR((AM119/'Fee Income'!AL38),0*'Fee Income'!AM38)</f>
        <v>5.7208647714872966E-97</v>
      </c>
      <c r="AO119" s="980">
        <f>IFERROR((AN119/'Fee Income'!AM38),0*'Fee Income'!AN38)</f>
        <v>3.2542243538776387E-100</v>
      </c>
      <c r="AP119" s="980">
        <f>IFERROR((AO119/'Fee Income'!AN38),0*'Fee Income'!AO38)</f>
        <v>1.7971986140044104E-103</v>
      </c>
      <c r="AQ119" s="980">
        <f>IFERROR((AP119/'Fee Income'!AO38),0*'Fee Income'!AP38)</f>
        <v>9.6362361476061747E-107</v>
      </c>
      <c r="AR119" s="980">
        <f>IFERROR((AQ119/'Fee Income'!AP38),0*'Fee Income'!AQ38)</f>
        <v>5.0162776780915338E-110</v>
      </c>
      <c r="AS119" s="980">
        <f>IFERROR((AR119/'Fee Income'!AQ38),0*'Fee Income'!AR38)</f>
        <v>2.5352365011654952E-113</v>
      </c>
      <c r="AT119" s="980">
        <f>IFERROR((AS119/'Fee Income'!AR38),0*'Fee Income'!AS38)</f>
        <v>1.24399365218972E-116</v>
      </c>
      <c r="AU119" s="980">
        <f>IFERROR((AT119/'Fee Income'!AS38),0*'Fee Income'!AT38)</f>
        <v>5.9262589581654988E-120</v>
      </c>
      <c r="AV119" s="980">
        <f>IFERROR((AU119/'Fee Income'!AT38),0*'Fee Income'!AU38)</f>
        <v>2.7409799621648672E-123</v>
      </c>
      <c r="AW119" s="980">
        <f>IFERROR((AV119/'Fee Income'!AU38),0*'Fee Income'!AV38)</f>
        <v>1.2308180931622674E-126</v>
      </c>
      <c r="AX119" s="980">
        <f>IFERROR((AW119/'Fee Income'!AV38),0*'Fee Income'!AW38)</f>
        <v>5.3659257416991902E-130</v>
      </c>
      <c r="AY119" s="980">
        <f>IFERROR((AX119/'Fee Income'!AW38),0*'Fee Income'!AX38)</f>
        <v>2.2712148545585046E-133</v>
      </c>
      <c r="AZ119" s="980">
        <f>IFERROR((AY119/'Fee Income'!AX38),0*'Fee Income'!AY38)</f>
        <v>9.3332856319042314E-137</v>
      </c>
      <c r="BA119" s="980">
        <f>IFERROR((AZ119/'Fee Income'!AY38),0*'Fee Income'!AZ38)</f>
        <v>3.723691293370051E-140</v>
      </c>
      <c r="BB119" s="980">
        <f>IFERROR((BA119/'Fee Income'!AZ38),0*'Fee Income'!BA38)</f>
        <v>1.4423662671990421E-143</v>
      </c>
      <c r="BC119" s="980">
        <f>IFERROR((BB119/'Fee Income'!BA38),0*'Fee Income'!BB38)</f>
        <v>5.4242565220105734E-147</v>
      </c>
      <c r="BD119" s="980">
        <f>IFERROR((BC119/'Fee Income'!BB38),0*'Fee Income'!BC38)</f>
        <v>1.9804672179088549E-150</v>
      </c>
      <c r="BE119" s="980">
        <f>IFERROR((BD119/'Fee Income'!BC38),0*'Fee Income'!BD38)</f>
        <v>7.020335566379587E-154</v>
      </c>
      <c r="BF119" s="980">
        <f>IFERROR((BE119/'Fee Income'!BD38),0*'Fee Income'!BE38)</f>
        <v>2.416077496686044E-157</v>
      </c>
      <c r="BG119" s="980">
        <f>IFERROR((BF119/'Fee Income'!BE38),0*'Fee Income'!BF38)</f>
        <v>8.0728451933766851E-161</v>
      </c>
      <c r="BH119" s="980">
        <f>IFERROR((BG119/'Fee Income'!BF38),0*'Fee Income'!BG38)</f>
        <v>2.6188170744745943E-164</v>
      </c>
      <c r="BI119" s="980">
        <f>IFERROR((BH119/'Fee Income'!BG38),0*'Fee Income'!BH38)</f>
        <v>8.2479587164447233E-168</v>
      </c>
      <c r="BJ119" s="980">
        <f>IFERROR((BI119/'Fee Income'!BH38),0*'Fee Income'!BI38)</f>
        <v>2.5220318594663795E-171</v>
      </c>
      <c r="BK119" s="980">
        <f>IFERROR((BJ119/'Fee Income'!BI38),0*'Fee Income'!BJ38)</f>
        <v>7.4871655113037133E-175</v>
      </c>
      <c r="BL119" s="980">
        <f>IFERROR((BK119/'Fee Income'!BJ38),0*'Fee Income'!BK38)</f>
        <v>2.1579783053853057E-178</v>
      </c>
      <c r="BM119" s="980">
        <f>IFERROR((BL119/'Fee Income'!BK38),0*'Fee Income'!BL38)</f>
        <v>6.0386448766509958E-182</v>
      </c>
      <c r="BN119" s="980">
        <f>IFERROR((BM119/'Fee Income'!BL38),0*'Fee Income'!BM38)</f>
        <v>1.6405696815206749E-185</v>
      </c>
      <c r="BO119" s="980">
        <f>IFERROR((BN119/'Fee Income'!BM38),0*'Fee Income'!BN38)</f>
        <v>4.3272565879060426E-189</v>
      </c>
      <c r="BP119" s="982">
        <f>IFERROR((BO119/'Fee Income'!BN38),0*'Fee Income'!BO38)</f>
        <v>0</v>
      </c>
      <c r="BS119" s="655"/>
    </row>
    <row r="120" spans="1:71" s="983" customFormat="1" ht="30" customHeight="1">
      <c r="A120" s="655"/>
      <c r="B120" s="1388"/>
      <c r="C120" s="810" t="s">
        <v>718</v>
      </c>
      <c r="D120" s="984" t="s">
        <v>110</v>
      </c>
      <c r="E120" s="984" t="s">
        <v>112</v>
      </c>
      <c r="F120" s="984" t="s">
        <v>464</v>
      </c>
      <c r="G120" s="985">
        <v>1</v>
      </c>
      <c r="H120" s="984">
        <f>IFERROR((G120/'Fee Income'!F39),0*'Fee Income'!G39)</f>
        <v>2.3148148148148147E-3</v>
      </c>
      <c r="I120" s="984">
        <f>IFERROR((H120/'Fee Income'!G39),0*'Fee Income'!H39)</f>
        <v>5.0507754047376244E-6</v>
      </c>
      <c r="J120" s="984">
        <f>IFERROR((I120/'Fee Income'!H39),0*'Fee Income'!I39)</f>
        <v>1.0699479131740082E-8</v>
      </c>
      <c r="K120" s="984">
        <f>IFERROR((J120/'Fee Income'!I39),0*'Fee Income'!J39)</f>
        <v>2.2005436638877927E-11</v>
      </c>
      <c r="L120" s="984">
        <f>IFERROR((K120/'Fee Income'!J39),0*'Fee Income'!K39)</f>
        <v>2.1434149671302206E-14</v>
      </c>
      <c r="M120" s="984">
        <f>IFERROR((L120/'Fee Income'!K39),0*'Fee Income'!L39)</f>
        <v>1.5680261098110338E-17</v>
      </c>
      <c r="N120" s="984">
        <f>IFERROR((M120/'Fee Income'!L39),0*'Fee Income'!M39)</f>
        <v>9.0808313351288673E-21</v>
      </c>
      <c r="O120" s="984">
        <f>IFERROR((N120/'Fee Income'!M39),0*'Fee Income'!N39)</f>
        <v>4.4621799633974938E-24</v>
      </c>
      <c r="P120" s="984">
        <f>IFERROR((O120/'Fee Income'!N39),0*'Fee Income'!O39)</f>
        <v>1.9337796927771057E-27</v>
      </c>
      <c r="Q120" s="984">
        <f>IFERROR((P120/'Fee Income'!O39),0*'Fee Income'!P39)</f>
        <v>7.4535804306982784E-31</v>
      </c>
      <c r="R120" s="984">
        <f>IFERROR((Q120/'Fee Income'!P39),0*'Fee Income'!Q39)</f>
        <v>2.7892385858464653E-34</v>
      </c>
      <c r="S120" s="984">
        <f>IFERROR((R120/'Fee Income'!Q39),0*'Fee Income'!R39)</f>
        <v>1.0133726108109872E-37</v>
      </c>
      <c r="T120" s="984">
        <f>IFERROR((S120/'Fee Income'!R39),0*'Fee Income'!S39)</f>
        <v>3.5745010994256754E-41</v>
      </c>
      <c r="U120" s="984">
        <f>IFERROR((T120/'Fee Income'!S39),0*'Fee Income'!T39)</f>
        <v>1.2241213798231253E-44</v>
      </c>
      <c r="V120" s="984">
        <f>IFERROR((U120/'Fee Income'!T39),0*'Fee Income'!U39)</f>
        <v>4.070017781420503E-48</v>
      </c>
      <c r="W120" s="984">
        <f>IFERROR((V120/'Fee Income'!U39),0*'Fee Income'!V39)</f>
        <v>1.3138049849361588E-51</v>
      </c>
      <c r="X120" s="984">
        <f>IFERROR((W120/'Fee Income'!V39),0*'Fee Income'!W39)</f>
        <v>4.1174494820990301E-55</v>
      </c>
      <c r="Y120" s="984">
        <f>IFERROR((X120/'Fee Income'!W39),0*'Fee Income'!X39)</f>
        <v>1.2528192814905078E-58</v>
      </c>
      <c r="Z120" s="984">
        <f>IFERROR((Y120/'Fee Income'!X39),0*'Fee Income'!Y39)</f>
        <v>3.7009341121708988E-62</v>
      </c>
      <c r="AA120" s="984">
        <f>IFERROR((Z120/'Fee Income'!Y39),0*'Fee Income'!Z39)</f>
        <v>1.0614439190624996E-65</v>
      </c>
      <c r="AB120" s="984">
        <f>IFERROR((AA120/'Fee Income'!Z39),0*'Fee Income'!AA39)</f>
        <v>2.9555991199695652E-69</v>
      </c>
      <c r="AC120" s="984">
        <f>IFERROR((AB120/'Fee Income'!AA39),0*'Fee Income'!AB39)</f>
        <v>7.9901839747593089E-73</v>
      </c>
      <c r="AD120" s="984">
        <f>IFERROR((AC120/'Fee Income'!AB39),0*'Fee Income'!AC39)</f>
        <v>2.0971563265712092E-76</v>
      </c>
      <c r="AE120" s="984">
        <f>IFERROR((AD120/'Fee Income'!AC39),0*'Fee Income'!AD39)</f>
        <v>5.3440142316405834E-80</v>
      </c>
      <c r="AF120" s="984">
        <f>IFERROR((AE120/'Fee Income'!AD39),0*'Fee Income'!AE39)</f>
        <v>1.3221087589977259E-83</v>
      </c>
      <c r="AG120" s="984">
        <f>IFERROR((AF120/'Fee Income'!AE39),0*'Fee Income'!AF39)</f>
        <v>3.175627353781453E-87</v>
      </c>
      <c r="AH120" s="984">
        <f>IFERROR((AG120/'Fee Income'!AF39),0*'Fee Income'!AG39)</f>
        <v>7.4055046871902954E-91</v>
      </c>
      <c r="AI120" s="984">
        <f>IFERROR((AH120/'Fee Income'!AG39),0*'Fee Income'!AH39)</f>
        <v>1.6766505797801086E-94</v>
      </c>
      <c r="AJ120" s="984">
        <f>IFERROR((AI120/'Fee Income'!AH39),0*'Fee Income'!AI39)</f>
        <v>3.685473060762471E-98</v>
      </c>
      <c r="AK120" s="984">
        <f>IFERROR((AJ120/'Fee Income'!AI39),0*'Fee Income'!AJ39)</f>
        <v>7.865144281723387E-102</v>
      </c>
      <c r="AL120" s="984">
        <f>IFERROR((AK120/'Fee Income'!AJ39),0*'Fee Income'!AK39)</f>
        <v>1.6296071523058721E-105</v>
      </c>
      <c r="AM120" s="984">
        <f>IFERROR((AL120/'Fee Income'!AK39),0*'Fee Income'!AL39)</f>
        <v>3.2780979452724591E-109</v>
      </c>
      <c r="AN120" s="984">
        <f>IFERROR((AM120/'Fee Income'!AL39),0*'Fee Income'!AM39)</f>
        <v>6.4021184394484382E-113</v>
      </c>
      <c r="AO120" s="984">
        <f>IFERROR((AN120/'Fee Income'!AM39),0*'Fee Income'!AN39)</f>
        <v>1.2139149455106975E-116</v>
      </c>
      <c r="AP120" s="984">
        <f>IFERROR((AO120/'Fee Income'!AN39),0*'Fee Income'!AO39)</f>
        <v>2.2346812638486125E-120</v>
      </c>
      <c r="AQ120" s="984">
        <f>IFERROR((AP120/'Fee Income'!AO39),0*'Fee Income'!AP39)</f>
        <v>3.993978221675357E-124</v>
      </c>
      <c r="AR120" s="984">
        <f>IFERROR((AQ120/'Fee Income'!AP39),0*'Fee Income'!AQ39)</f>
        <v>6.9304043242896481E-128</v>
      </c>
      <c r="AS120" s="984">
        <f>IFERROR((AR120/'Fee Income'!AQ39),0*'Fee Income'!AR39)</f>
        <v>1.1675466111396884E-131</v>
      </c>
      <c r="AT120" s="984">
        <f>IFERROR((AS120/'Fee Income'!AR39),0*'Fee Income'!AS39)</f>
        <v>1.9096450794310341E-135</v>
      </c>
      <c r="AU120" s="984">
        <f>IFERROR((AT120/'Fee Income'!AS39),0*'Fee Income'!AT39)</f>
        <v>3.0324515024585467E-139</v>
      </c>
      <c r="AV120" s="984">
        <f>IFERROR((AU120/'Fee Income'!AT39),0*'Fee Income'!AU39)</f>
        <v>4.6751747114836423E-143</v>
      </c>
      <c r="AW120" s="984">
        <f>IFERROR((AV120/'Fee Income'!AU39),0*'Fee Income'!AV39)</f>
        <v>6.9978495562634787E-147</v>
      </c>
      <c r="AX120" s="984">
        <f>IFERROR((AW120/'Fee Income'!AV39),0*'Fee Income'!AW39)</f>
        <v>1.0169371975463257E-150</v>
      </c>
      <c r="AY120" s="984">
        <f>IFERROR((AX120/'Fee Income'!AW39),0*'Fee Income'!AX39)</f>
        <v>1.4347837200898475E-154</v>
      </c>
      <c r="AZ120" s="984">
        <f>IFERROR((AY120/'Fee Income'!AX39),0*'Fee Income'!AY39)</f>
        <v>1.9653573288802404E-158</v>
      </c>
      <c r="BA120" s="984">
        <f>IFERROR((AZ120/'Fee Income'!AY39),0*'Fee Income'!AZ39)</f>
        <v>2.6137219204977273E-162</v>
      </c>
      <c r="BB120" s="984">
        <f>IFERROR((BA120/'Fee Income'!AZ39),0*'Fee Income'!BA39)</f>
        <v>3.3747376218475468E-166</v>
      </c>
      <c r="BC120" s="984">
        <f>IFERROR((BB120/'Fee Income'!BA39),0*'Fee Income'!BB39)</f>
        <v>4.230419362882238E-170</v>
      </c>
      <c r="BD120" s="984">
        <f>IFERROR((BC120/'Fee Income'!BB39),0*'Fee Income'!BC39)</f>
        <v>5.148605363209998E-174</v>
      </c>
      <c r="BE120" s="984">
        <f>IFERROR((BD120/'Fee Income'!BC39),0*'Fee Income'!BD39)</f>
        <v>6.083570755719741E-178</v>
      </c>
      <c r="BF120" s="984">
        <f>IFERROR((BE120/'Fee Income'!BD39),0*'Fee Income'!BE39)</f>
        <v>6.9789533863985845E-182</v>
      </c>
      <c r="BG120" s="984">
        <f>IFERROR((BF120/'Fee Income'!BE39),0*'Fee Income'!BF39)</f>
        <v>7.7729309010803955E-186</v>
      </c>
      <c r="BH120" s="984">
        <f>IFERROR((BG120/'Fee Income'!BF39),0*'Fee Income'!BG39)</f>
        <v>8.4050846489501995E-190</v>
      </c>
      <c r="BI120" s="984">
        <f>IFERROR((BH120/'Fee Income'!BG39),0*'Fee Income'!BH39)</f>
        <v>8.8239319791198702E-194</v>
      </c>
      <c r="BJ120" s="984">
        <f>IFERROR((BI120/'Fee Income'!BH39),0*'Fee Income'!BI39)</f>
        <v>8.9938364720207257E-198</v>
      </c>
      <c r="BK120" s="984">
        <f>IFERROR((BJ120/'Fee Income'!BI39),0*'Fee Income'!BJ39)</f>
        <v>8.9000121066229954E-202</v>
      </c>
      <c r="BL120" s="984">
        <f>IFERROR((BK120/'Fee Income'!BJ39),0*'Fee Income'!BK39)</f>
        <v>8.5506471106067125E-206</v>
      </c>
      <c r="BM120" s="984">
        <f>IFERROR((BL120/'Fee Income'!BK39),0*'Fee Income'!BL39)</f>
        <v>7.9757245068467873E-210</v>
      </c>
      <c r="BN120" s="984">
        <f>IFERROR((BM120/'Fee Income'!BL39),0*'Fee Income'!BM39)</f>
        <v>7.2227749113534034E-214</v>
      </c>
      <c r="BO120" s="984">
        <f>IFERROR((BN120/'Fee Income'!BM39),0*'Fee Income'!BN39)</f>
        <v>6.3503957741365866E-218</v>
      </c>
      <c r="BP120" s="986">
        <f>IFERROR((BO120/'Fee Income'!BN39),0*'Fee Income'!BO39)</f>
        <v>0</v>
      </c>
      <c r="BS120" s="655"/>
    </row>
    <row r="121" spans="1:71" s="983" customFormat="1" ht="30" customHeight="1">
      <c r="A121" s="655"/>
      <c r="B121" s="1388"/>
      <c r="C121" s="810" t="s">
        <v>718</v>
      </c>
      <c r="D121" s="984" t="s">
        <v>162</v>
      </c>
      <c r="E121" s="984" t="s">
        <v>111</v>
      </c>
      <c r="F121" s="984" t="s">
        <v>464</v>
      </c>
      <c r="G121" s="985">
        <v>1</v>
      </c>
      <c r="H121" s="984">
        <f>IFERROR((G121/'Fee Income'!F40),0*'Fee Income'!G40)</f>
        <v>1.8691588785046728E-2</v>
      </c>
      <c r="I121" s="984">
        <f>IFERROR((H121/'Fee Income'!G40),0*'Fee Income'!H40)</f>
        <v>3.2931990885972729E-4</v>
      </c>
      <c r="J121" s="984">
        <f>IFERROR((I121/'Fee Income'!H40),0*'Fee Income'!I40)</f>
        <v>5.6331657542415346E-6</v>
      </c>
      <c r="K121" s="984">
        <f>IFERROR((J121/'Fee Income'!I40),0*'Fee Income'!J40)</f>
        <v>9.3551304886090039E-8</v>
      </c>
      <c r="L121" s="984">
        <f>IFERROR((K121/'Fee Income'!J40),0*'Fee Income'!K40)</f>
        <v>6.2849047807899083E-10</v>
      </c>
      <c r="M121" s="984">
        <f>IFERROR((L121/'Fee Income'!K40),0*'Fee Income'!L40)</f>
        <v>4.919167110904095E-12</v>
      </c>
      <c r="N121" s="984">
        <f>IFERROR((M121/'Fee Income'!L40),0*'Fee Income'!M40)</f>
        <v>3.7380682436967572E-14</v>
      </c>
      <c r="O121" s="984">
        <f>IFERROR((N121/'Fee Income'!M40),0*'Fee Income'!N40)</f>
        <v>2.2062546467812301E-16</v>
      </c>
      <c r="P121" s="984">
        <f>IFERROR((O121/'Fee Income'!N40),0*'Fee Income'!O40)</f>
        <v>1.2642321324142154E-18</v>
      </c>
      <c r="Q121" s="984">
        <f>IFERROR((P121/'Fee Income'!O40),0*'Fee Income'!P40)</f>
        <v>7.0333266298790903E-21</v>
      </c>
      <c r="R121" s="984">
        <f>IFERROR((Q121/'Fee Income'!P40),0*'Fee Income'!Q40)</f>
        <v>3.7988970487426709E-23</v>
      </c>
      <c r="S121" s="984">
        <f>IFERROR((R121/'Fee Income'!Q40),0*'Fee Income'!R40)</f>
        <v>1.9921270705888396E-25</v>
      </c>
      <c r="T121" s="984">
        <f>IFERROR((S121/'Fee Income'!R40),0*'Fee Income'!S40)</f>
        <v>1.014236708900302E-27</v>
      </c>
      <c r="U121" s="984">
        <f>IFERROR((T121/'Fee Income'!S40),0*'Fee Income'!T40)</f>
        <v>5.0133080192064677E-30</v>
      </c>
      <c r="V121" s="984">
        <f>IFERROR((U121/'Fee Income'!T40),0*'Fee Income'!U40)</f>
        <v>2.4058703911083696E-32</v>
      </c>
      <c r="W121" s="984">
        <f>IFERROR((V121/'Fee Income'!U40),0*'Fee Income'!V40)</f>
        <v>1.1209412245138706E-34</v>
      </c>
      <c r="X121" s="984">
        <f>IFERROR((W121/'Fee Income'!V40),0*'Fee Income'!W40)</f>
        <v>5.0705635563085415E-37</v>
      </c>
      <c r="Y121" s="984">
        <f>IFERROR((X121/'Fee Income'!W40),0*'Fee Income'!X40)</f>
        <v>2.2268573387299271E-39</v>
      </c>
      <c r="Z121" s="984">
        <f>IFERROR((Y121/'Fee Income'!X40),0*'Fee Income'!Y40)</f>
        <v>9.494920553130967E-42</v>
      </c>
      <c r="AA121" s="984">
        <f>IFERROR((Z121/'Fee Income'!Y40),0*'Fee Income'!Z40)</f>
        <v>3.9305475126685001E-44</v>
      </c>
      <c r="AB121" s="984">
        <f>IFERROR((AA121/'Fee Income'!Z40),0*'Fee Income'!AA40)</f>
        <v>1.5797106312980339E-46</v>
      </c>
      <c r="AC121" s="984">
        <f>IFERROR((AB121/'Fee Income'!AA40),0*'Fee Income'!AB40)</f>
        <v>6.1640308937490729E-49</v>
      </c>
      <c r="AD121" s="984">
        <f>IFERROR((AC121/'Fee Income'!AB40),0*'Fee Income'!AC40)</f>
        <v>2.3351503483576597E-51</v>
      </c>
      <c r="AE121" s="984">
        <f>IFERROR((AD121/'Fee Income'!AC40),0*'Fee Income'!AD40)</f>
        <v>8.5887045665950635E-54</v>
      </c>
      <c r="AF121" s="984">
        <f>IFERROR((AE121/'Fee Income'!AD40),0*'Fee Income'!AE40)</f>
        <v>3.0669257074757748E-56</v>
      </c>
      <c r="AG121" s="984">
        <f>IFERROR((AF121/'Fee Income'!AE40),0*'Fee Income'!AF40)</f>
        <v>1.0632652560763522E-58</v>
      </c>
      <c r="AH121" s="984">
        <f>IFERROR((AG121/'Fee Income'!AF40),0*'Fee Income'!AG40)</f>
        <v>3.5788439750378764E-61</v>
      </c>
      <c r="AI121" s="984">
        <f>IFERROR((AH121/'Fee Income'!AG40),0*'Fee Income'!AH40)</f>
        <v>1.1695173867013782E-63</v>
      </c>
      <c r="AJ121" s="984">
        <f>IFERROR((AI121/'Fee Income'!AH40),0*'Fee Income'!AI40)</f>
        <v>3.7105080276257986E-66</v>
      </c>
      <c r="AK121" s="984">
        <f>IFERROR((AJ121/'Fee Income'!AI40),0*'Fee Income'!AJ40)</f>
        <v>1.1429384511845313E-68</v>
      </c>
      <c r="AL121" s="984">
        <f>IFERROR((AK121/'Fee Income'!AJ40),0*'Fee Income'!AK40)</f>
        <v>3.4180238368906216E-71</v>
      </c>
      <c r="AM121" s="984">
        <f>IFERROR((AL121/'Fee Income'!AK40),0*'Fee Income'!AL40)</f>
        <v>9.9240765564676979E-74</v>
      </c>
      <c r="AN121" s="984">
        <f>IFERROR((AM121/'Fee Income'!AL40),0*'Fee Income'!AM40)</f>
        <v>2.7974858589869186E-76</v>
      </c>
      <c r="AO121" s="984">
        <f>IFERROR((AN121/'Fee Income'!AM40),0*'Fee Income'!AN40)</f>
        <v>7.6561153703500255E-79</v>
      </c>
      <c r="AP121" s="984">
        <f>IFERROR((AO121/'Fee Income'!AN40),0*'Fee Income'!AO40)</f>
        <v>2.0342850798714089E-81</v>
      </c>
      <c r="AQ121" s="984">
        <f>IFERROR((AP121/'Fee Income'!AO40),0*'Fee Income'!AP40)</f>
        <v>5.2478079578666711E-84</v>
      </c>
      <c r="AR121" s="984">
        <f>IFERROR((AQ121/'Fee Income'!AP40),0*'Fee Income'!AQ40)</f>
        <v>1.3143372876759022E-86</v>
      </c>
      <c r="AS121" s="984">
        <f>IFERROR((AR121/'Fee Income'!AQ40),0*'Fee Income'!AR40)</f>
        <v>3.1959391326831066E-89</v>
      </c>
      <c r="AT121" s="984">
        <f>IFERROR((AS121/'Fee Income'!AR40),0*'Fee Income'!AS40)</f>
        <v>7.5448905714791289E-92</v>
      </c>
      <c r="AU121" s="984">
        <f>IFERROR((AT121/'Fee Income'!AS40),0*'Fee Income'!AT40)</f>
        <v>1.7292993028610997E-94</v>
      </c>
      <c r="AV121" s="984">
        <f>IFERROR((AU121/'Fee Income'!AT40),0*'Fee Income'!AU40)</f>
        <v>3.8481337884942898E-97</v>
      </c>
      <c r="AW121" s="984">
        <f>IFERROR((AV121/'Fee Income'!AU40),0*'Fee Income'!AV40)</f>
        <v>8.3136729232770863E-100</v>
      </c>
      <c r="AX121" s="984">
        <f>IFERROR((AW121/'Fee Income'!AV40),0*'Fee Income'!AW40)</f>
        <v>1.7438072601414334E-102</v>
      </c>
      <c r="AY121" s="984">
        <f>IFERROR((AX121/'Fee Income'!AW40),0*'Fee Income'!AX40)</f>
        <v>3.5511319008739549E-105</v>
      </c>
      <c r="AZ121" s="984">
        <f>IFERROR((AY121/'Fee Income'!AX40),0*'Fee Income'!AY40)</f>
        <v>7.0209826741941966E-108</v>
      </c>
      <c r="BA121" s="984">
        <f>IFERROR((AZ121/'Fee Income'!AY40),0*'Fee Income'!AZ40)</f>
        <v>1.3476954874066697E-110</v>
      </c>
      <c r="BB121" s="984">
        <f>IFERROR((BA121/'Fee Income'!AZ40),0*'Fee Income'!BA40)</f>
        <v>2.5115881327598211E-113</v>
      </c>
      <c r="BC121" s="984">
        <f>IFERROR((BB121/'Fee Income'!BA40),0*'Fee Income'!BB40)</f>
        <v>4.5443089091999098E-116</v>
      </c>
      <c r="BD121" s="984">
        <f>IFERROR((BC121/'Fee Income'!BB40),0*'Fee Income'!BC40)</f>
        <v>7.98270434383818E-119</v>
      </c>
      <c r="BE121" s="984">
        <f>IFERROR((BD121/'Fee Income'!BC40),0*'Fee Income'!BD40)</f>
        <v>1.3614290666900249E-121</v>
      </c>
      <c r="BF121" s="984">
        <f>IFERROR((BE121/'Fee Income'!BD40),0*'Fee Income'!BE40)</f>
        <v>2.2542535794831776E-124</v>
      </c>
      <c r="BG121" s="984">
        <f>IFERROR((BF121/'Fee Income'!BE40),0*'Fee Income'!BF40)</f>
        <v>3.6238756980028905E-127</v>
      </c>
      <c r="BH121" s="984">
        <f>IFERROR((BG121/'Fee Income'!BF40),0*'Fee Income'!BG40)</f>
        <v>5.6559634269194718E-130</v>
      </c>
      <c r="BI121" s="984">
        <f>IFERROR((BH121/'Fee Income'!BG40),0*'Fee Income'!BH40)</f>
        <v>8.5704310979669694E-133</v>
      </c>
      <c r="BJ121" s="984">
        <f>IFERROR((BI121/'Fee Income'!BH40),0*'Fee Income'!BI40)</f>
        <v>1.2608444708352137E-135</v>
      </c>
      <c r="BK121" s="984">
        <f>IFERROR((BJ121/'Fee Income'!BI40),0*'Fee Income'!BJ40)</f>
        <v>1.8008732373012867E-138</v>
      </c>
      <c r="BL121" s="984">
        <f>IFERROR((BK121/'Fee Income'!BJ40),0*'Fee Income'!BK40)</f>
        <v>2.4972817604912537E-141</v>
      </c>
      <c r="BM121" s="984">
        <f>IFERROR((BL121/'Fee Income'!BK40),0*'Fee Income'!BL40)</f>
        <v>3.3621317013508273E-144</v>
      </c>
      <c r="BN121" s="984">
        <f>IFERROR((BM121/'Fee Income'!BL40),0*'Fee Income'!BM40)</f>
        <v>4.3946538526639498E-147</v>
      </c>
      <c r="BO121" s="984">
        <f>IFERROR((BN121/'Fee Income'!BM40),0*'Fee Income'!BN40)</f>
        <v>5.5769583399267705E-150</v>
      </c>
      <c r="BP121" s="986">
        <f>IFERROR((BO121/'Fee Income'!BN40),0*'Fee Income'!BO40)</f>
        <v>0</v>
      </c>
      <c r="BS121" s="655"/>
    </row>
    <row r="122" spans="1:71" s="983" customFormat="1" ht="30" customHeight="1">
      <c r="A122" s="655"/>
      <c r="B122" s="1388"/>
      <c r="C122" s="810" t="s">
        <v>718</v>
      </c>
      <c r="D122" s="984" t="s">
        <v>162</v>
      </c>
      <c r="E122" s="984" t="s">
        <v>112</v>
      </c>
      <c r="F122" s="984" t="s">
        <v>464</v>
      </c>
      <c r="G122" s="985">
        <v>1</v>
      </c>
      <c r="H122" s="984">
        <f>IFERROR((G122/'Fee Income'!F41),0*'Fee Income'!G41)</f>
        <v>4.1666666666666666E-3</v>
      </c>
      <c r="I122" s="984">
        <f>IFERROR((H122/'Fee Income'!G41),0*'Fee Income'!H41)</f>
        <v>1.6364512311349903E-5</v>
      </c>
      <c r="J122" s="984">
        <f>IFERROR((I122/'Fee Income'!H41),0*'Fee Income'!I41)</f>
        <v>6.2399362296308157E-8</v>
      </c>
      <c r="K122" s="984">
        <f>IFERROR((J122/'Fee Income'!I41),0*'Fee Income'!J41)</f>
        <v>2.3100427166028492E-10</v>
      </c>
      <c r="L122" s="984">
        <f>IFERROR((K122/'Fee Income'!J41),0*'Fee Income'!K41)</f>
        <v>8.3027630818511479E-13</v>
      </c>
      <c r="M122" s="984">
        <f>IFERROR((L122/'Fee Income'!K41),0*'Fee Income'!L41)</f>
        <v>2.3178111226748651E-15</v>
      </c>
      <c r="N122" s="984">
        <f>IFERROR((M122/'Fee Income'!L41),0*'Fee Income'!M41)</f>
        <v>6.281975162480472E-18</v>
      </c>
      <c r="O122" s="984">
        <f>IFERROR((N122/'Fee Income'!M41),0*'Fee Income'!N41)</f>
        <v>1.3224131207980989E-20</v>
      </c>
      <c r="P122" s="984">
        <f>IFERROR((O122/'Fee Income'!N41),0*'Fee Income'!O41)</f>
        <v>2.7027187809344447E-23</v>
      </c>
      <c r="Q122" s="984">
        <f>IFERROR((P122/'Fee Income'!O41),0*'Fee Income'!P41)</f>
        <v>5.3628709295211067E-26</v>
      </c>
      <c r="R122" s="984">
        <f>IFERROR((Q122/'Fee Income'!P41),0*'Fee Income'!Q41)</f>
        <v>1.0331338835037406E-28</v>
      </c>
      <c r="S122" s="984">
        <f>IFERROR((R122/'Fee Income'!Q41),0*'Fee Income'!R41)</f>
        <v>1.9323181851604117E-31</v>
      </c>
      <c r="T122" s="984">
        <f>IFERROR((S122/'Fee Income'!R41),0*'Fee Income'!S41)</f>
        <v>3.5088390866084465E-34</v>
      </c>
      <c r="U122" s="984">
        <f>IFERROR((T122/'Fee Income'!S41),0*'Fee Income'!T41)</f>
        <v>6.1860159944244881E-37</v>
      </c>
      <c r="V122" s="984">
        <f>IFERROR((U122/'Fee Income'!T41),0*'Fee Income'!U41)</f>
        <v>1.0588182060822783E-39</v>
      </c>
      <c r="W122" s="984">
        <f>IFERROR((V122/'Fee Income'!U41),0*'Fee Income'!V41)</f>
        <v>1.7595213351328678E-42</v>
      </c>
      <c r="X122" s="984">
        <f>IFERROR((W122/'Fee Income'!V41),0*'Fee Income'!W41)</f>
        <v>2.8387715855203574E-45</v>
      </c>
      <c r="Y122" s="984">
        <f>IFERROR((X122/'Fee Income'!W41),0*'Fee Income'!X41)</f>
        <v>4.4466109909039527E-48</v>
      </c>
      <c r="Z122" s="984">
        <f>IFERROR((Y122/'Fee Income'!X41),0*'Fee Income'!Y41)</f>
        <v>6.7622403060822682E-51</v>
      </c>
      <c r="AA122" s="984">
        <f>IFERROR((Z122/'Fee Income'!Y41),0*'Fee Income'!Z41)</f>
        <v>9.9842360038915485E-54</v>
      </c>
      <c r="AB122" s="984">
        <f>IFERROR((AA122/'Fee Income'!Z41),0*'Fee Income'!AA41)</f>
        <v>1.4312050225058925E-56</v>
      </c>
      <c r="AC122" s="984">
        <f>IFERROR((AB122/'Fee Income'!AA41),0*'Fee Income'!AB41)</f>
        <v>1.9918271159235123E-59</v>
      </c>
      <c r="AD122" s="984">
        <f>IFERROR((AC122/'Fee Income'!AB41),0*'Fee Income'!AC41)</f>
        <v>2.6913129704985601E-62</v>
      </c>
      <c r="AE122" s="984">
        <f>IFERROR((AD122/'Fee Income'!AC41),0*'Fee Income'!AD41)</f>
        <v>3.5305270539635725E-65</v>
      </c>
      <c r="AF122" s="984">
        <f>IFERROR((AE122/'Fee Income'!AD41),0*'Fee Income'!AE41)</f>
        <v>4.4965316890718963E-68</v>
      </c>
      <c r="AG122" s="984">
        <f>IFERROR((AF122/'Fee Income'!AE41),0*'Fee Income'!AF41)</f>
        <v>5.5600480959541069E-71</v>
      </c>
      <c r="AH122" s="984">
        <f>IFERROR((AG122/'Fee Income'!AF41),0*'Fee Income'!AG41)</f>
        <v>6.6748608062094848E-74</v>
      </c>
      <c r="AI122" s="984">
        <f>IFERROR((AH122/'Fee Income'!AG41),0*'Fee Income'!AH41)</f>
        <v>7.7798039707801846E-77</v>
      </c>
      <c r="AJ122" s="984">
        <f>IFERROR((AI122/'Fee Income'!AH41),0*'Fee Income'!AI41)</f>
        <v>8.8035507051158189E-80</v>
      </c>
      <c r="AK122" s="984">
        <f>IFERROR((AJ122/'Fee Income'!AI41),0*'Fee Income'!AJ41)</f>
        <v>9.6718568726257078E-83</v>
      </c>
      <c r="AL122" s="984">
        <f>IFERROR((AK122/'Fee Income'!AJ41),0*'Fee Income'!AK41)</f>
        <v>1.0316315783701528E-85</v>
      </c>
      <c r="AM122" s="984">
        <f>IFERROR((AL122/'Fee Income'!AK41),0*'Fee Income'!AL41)</f>
        <v>1.0683219932434705E-88</v>
      </c>
      <c r="AN122" s="984">
        <f>IFERROR((AM122/'Fee Income'!AL41),0*'Fee Income'!AM41)</f>
        <v>1.0740944837785384E-91</v>
      </c>
      <c r="AO122" s="984">
        <f>IFERROR((AN122/'Fee Income'!AM41),0*'Fee Income'!AN41)</f>
        <v>1.0484448203435634E-94</v>
      </c>
      <c r="AP122" s="984">
        <f>IFERROR((AO122/'Fee Income'!AN41),0*'Fee Income'!AO41)</f>
        <v>9.9359968711546523E-98</v>
      </c>
      <c r="AQ122" s="984">
        <f>IFERROR((AP122/'Fee Income'!AO41),0*'Fee Income'!AP41)</f>
        <v>9.1419762554937021E-101</v>
      </c>
      <c r="AR122" s="984">
        <f>IFERROR((AQ122/'Fee Income'!AP41),0*'Fee Income'!AQ41)</f>
        <v>8.1664161482035905E-104</v>
      </c>
      <c r="AS122" s="984">
        <f>IFERROR((AR122/'Fee Income'!AQ41),0*'Fee Income'!AR41)</f>
        <v>7.0824856069042476E-107</v>
      </c>
      <c r="AT122" s="984">
        <f>IFERROR((AS122/'Fee Income'!AR41),0*'Fee Income'!AS41)</f>
        <v>5.9635198529410049E-110</v>
      </c>
      <c r="AU122" s="984">
        <f>IFERROR((AT122/'Fee Income'!AS41),0*'Fee Income'!AT41)</f>
        <v>4.8750874826919171E-113</v>
      </c>
      <c r="AV122" s="984">
        <f>IFERROR((AU122/'Fee Income'!AT41),0*'Fee Income'!AU41)</f>
        <v>3.8692334425630109E-116</v>
      </c>
      <c r="AW122" s="984">
        <f>IFERROR((AV122/'Fee Income'!AU41),0*'Fee Income'!AV41)</f>
        <v>2.981468515080845E-119</v>
      </c>
      <c r="AX122" s="984">
        <f>IFERROR((AW122/'Fee Income'!AV41),0*'Fee Income'!AW41)</f>
        <v>2.2304798151163849E-122</v>
      </c>
      <c r="AY122" s="984">
        <f>IFERROR((AX122/'Fee Income'!AW41),0*'Fee Income'!AX41)</f>
        <v>1.6200527013954345E-125</v>
      </c>
      <c r="AZ122" s="984">
        <f>IFERROR((AY122/'Fee Income'!AX41),0*'Fee Income'!AY41)</f>
        <v>1.1424120180881029E-128</v>
      </c>
      <c r="BA122" s="984">
        <f>IFERROR((AZ122/'Fee Income'!AY41),0*'Fee Income'!AZ41)</f>
        <v>7.8213038662858767E-132</v>
      </c>
      <c r="BB122" s="984">
        <f>IFERROR((BA122/'Fee Income'!AZ41),0*'Fee Income'!BA41)</f>
        <v>5.1987427792627282E-135</v>
      </c>
      <c r="BC122" s="984">
        <f>IFERROR((BB122/'Fee Income'!BA41),0*'Fee Income'!BB41)</f>
        <v>3.3549053840629065E-138</v>
      </c>
      <c r="BD122" s="984">
        <f>IFERROR((BC122/'Fee Income'!BB41),0*'Fee Income'!BC41)</f>
        <v>2.1019626672890576E-141</v>
      </c>
      <c r="BE122" s="984">
        <f>IFERROR((BD122/'Fee Income'!BC41),0*'Fee Income'!BD41)</f>
        <v>1.2785935089663687E-144</v>
      </c>
      <c r="BF122" s="984">
        <f>IFERROR((BE122/'Fee Income'!BD41),0*'Fee Income'!BE41)</f>
        <v>7.5509703965942388E-148</v>
      </c>
      <c r="BG122" s="984">
        <f>IFERROR((BF122/'Fee Income'!BE41),0*'Fee Income'!BF41)</f>
        <v>4.3294807722901674E-151</v>
      </c>
      <c r="BH122" s="984">
        <f>IFERROR((BG122/'Fee Income'!BF41),0*'Fee Income'!BG41)</f>
        <v>2.4100809954618056E-154</v>
      </c>
      <c r="BI122" s="984">
        <f>IFERROR((BH122/'Fee Income'!BG41),0*'Fee Income'!BH41)</f>
        <v>1.3025375025577979E-157</v>
      </c>
      <c r="BJ122" s="984">
        <f>IFERROR((BI122/'Fee Income'!BH41),0*'Fee Income'!BI41)</f>
        <v>6.8345765132835236E-161</v>
      </c>
      <c r="BK122" s="984">
        <f>IFERROR((BJ122/'Fee Income'!BI41),0*'Fee Income'!BJ41)</f>
        <v>3.4817353635775226E-164</v>
      </c>
      <c r="BL122" s="984">
        <f>IFERROR((BK122/'Fee Income'!BJ41),0*'Fee Income'!BK41)</f>
        <v>1.7220378093803269E-167</v>
      </c>
      <c r="BM122" s="984">
        <f>IFERROR((BL122/'Fee Income'!BK41),0*'Fee Income'!BL41)</f>
        <v>8.2689883877482338E-171</v>
      </c>
      <c r="BN122" s="984">
        <f>IFERROR((BM122/'Fee Income'!BL41),0*'Fee Income'!BM41)</f>
        <v>3.8550042103286713E-174</v>
      </c>
      <c r="BO122" s="984">
        <f>IFERROR((BN122/'Fee Income'!BM41),0*'Fee Income'!BN41)</f>
        <v>1.7448580710543579E-177</v>
      </c>
      <c r="BP122" s="986">
        <f>IFERROR((BO122/'Fee Income'!BN41),0*'Fee Income'!BO41)</f>
        <v>0</v>
      </c>
      <c r="BS122" s="655"/>
    </row>
    <row r="123" spans="1:71" s="983" customFormat="1" ht="30" customHeight="1">
      <c r="A123" s="655"/>
      <c r="B123" s="1388"/>
      <c r="C123" s="810" t="s">
        <v>718</v>
      </c>
      <c r="D123" s="984" t="s">
        <v>113</v>
      </c>
      <c r="E123" s="984" t="s">
        <v>111</v>
      </c>
      <c r="F123" s="984" t="s">
        <v>464</v>
      </c>
      <c r="G123" s="985">
        <v>1</v>
      </c>
      <c r="H123" s="984">
        <f>IFERROR((G123/'Fee Income'!F42),0*'Fee Income'!G42)</f>
        <v>1.8691588785046728E-2</v>
      </c>
      <c r="I123" s="984">
        <f>IFERROR((H123/'Fee Income'!G42),0*'Fee Income'!H42)</f>
        <v>3.2931990885972729E-4</v>
      </c>
      <c r="J123" s="984">
        <f>IFERROR((I123/'Fee Income'!H42),0*'Fee Income'!I42)</f>
        <v>5.6331657542415346E-6</v>
      </c>
      <c r="K123" s="984">
        <f>IFERROR((J123/'Fee Income'!I42),0*'Fee Income'!J42)</f>
        <v>9.3551304886090039E-8</v>
      </c>
      <c r="L123" s="984">
        <f>IFERROR((K123/'Fee Income'!J42),0*'Fee Income'!K42)</f>
        <v>8.3798730410532115E-10</v>
      </c>
      <c r="M123" s="984">
        <f>IFERROR((L123/'Fee Income'!K42),0*'Fee Income'!L42)</f>
        <v>8.7451859749406138E-12</v>
      </c>
      <c r="N123" s="984">
        <f>IFERROR((M123/'Fee Income'!L42),0*'Fee Income'!M42)</f>
        <v>8.8606062072812016E-14</v>
      </c>
      <c r="O123" s="984">
        <f>IFERROR((N123/'Fee Income'!M42),0*'Fee Income'!N42)</f>
        <v>6.5370508052777193E-16</v>
      </c>
      <c r="P123" s="984">
        <f>IFERROR((O123/'Fee Income'!N42),0*'Fee Income'!O42)</f>
        <v>4.6823412311637607E-18</v>
      </c>
      <c r="Q123" s="984">
        <f>IFERROR((P123/'Fee Income'!O42),0*'Fee Income'!P42)</f>
        <v>3.2561697360551338E-20</v>
      </c>
      <c r="R123" s="984">
        <f>IFERROR((Q123/'Fee Income'!P42),0*'Fee Income'!Q42)</f>
        <v>2.1984357920964523E-22</v>
      </c>
      <c r="S123" s="984">
        <f>IFERROR((R123/'Fee Income'!Q42),0*'Fee Income'!R42)</f>
        <v>1.4410641424977133E-24</v>
      </c>
      <c r="T123" s="984">
        <f>IFERROR((S123/'Fee Income'!R42),0*'Fee Income'!S42)</f>
        <v>9.1709771855134329E-27</v>
      </c>
      <c r="U123" s="984">
        <f>IFERROR((T123/'Fee Income'!S42),0*'Fee Income'!T42)</f>
        <v>5.6664451533637895E-29</v>
      </c>
      <c r="V123" s="984">
        <f>IFERROR((U123/'Fee Income'!T42),0*'Fee Income'!U42)</f>
        <v>3.3991360008923118E-31</v>
      </c>
      <c r="W123" s="984">
        <f>IFERROR((V123/'Fee Income'!U42),0*'Fee Income'!V42)</f>
        <v>1.9796534370737957E-33</v>
      </c>
      <c r="X123" s="984">
        <f>IFERROR((W123/'Fee Income'!V42),0*'Fee Income'!W42)</f>
        <v>1.1193671836474513E-35</v>
      </c>
      <c r="Y123" s="984">
        <f>IFERROR((X123/'Fee Income'!W42),0*'Fee Income'!X42)</f>
        <v>6.1449555852068953E-38</v>
      </c>
      <c r="Z123" s="984">
        <f>IFERROR((Y123/'Fee Income'!X42),0*'Fee Income'!Y42)</f>
        <v>3.2751236501153146E-40</v>
      </c>
      <c r="AA123" s="984">
        <f>IFERROR((Z123/'Fee Income'!Y42),0*'Fee Income'!Z42)</f>
        <v>1.6947257542346715E-42</v>
      </c>
      <c r="AB123" s="984">
        <f>IFERROR((AA123/'Fee Income'!Z42),0*'Fee Income'!AA42)</f>
        <v>8.5140056266662434E-45</v>
      </c>
      <c r="AC123" s="984">
        <f>IFERROR((AB123/'Fee Income'!AA42),0*'Fee Income'!AB42)</f>
        <v>4.1527062514292042E-47</v>
      </c>
      <c r="AD123" s="984">
        <f>IFERROR((AC123/'Fee Income'!AB42),0*'Fee Income'!AC42)</f>
        <v>1.9664878422912017E-49</v>
      </c>
      <c r="AE123" s="984">
        <f>IFERROR((AD123/'Fee Income'!AC42),0*'Fee Income'!AD42)</f>
        <v>9.0409505768647696E-52</v>
      </c>
      <c r="AF123" s="984">
        <f>IFERROR((AE123/'Fee Income'!AD42),0*'Fee Income'!AE42)</f>
        <v>4.0355218195607722E-54</v>
      </c>
      <c r="AG123" s="984">
        <f>IFERROR((AF123/'Fee Income'!AE42),0*'Fee Income'!AF42)</f>
        <v>1.7488319534517468E-56</v>
      </c>
      <c r="AH123" s="984">
        <f>IFERROR((AG123/'Fee Income'!AF42),0*'Fee Income'!AG42)</f>
        <v>7.3579907085704984E-59</v>
      </c>
      <c r="AI123" s="984">
        <f>IFERROR((AH123/'Fee Income'!AG42),0*'Fee Income'!AH42)</f>
        <v>3.0056137278132245E-61</v>
      </c>
      <c r="AJ123" s="984">
        <f>IFERROR((AI123/'Fee Income'!AH42),0*'Fee Income'!AI42)</f>
        <v>1.1919824783931245E-63</v>
      </c>
      <c r="AK123" s="984">
        <f>IFERROR((AJ123/'Fee Income'!AI42),0*'Fee Income'!AJ42)</f>
        <v>4.589542043672173E-66</v>
      </c>
      <c r="AL123" s="984">
        <f>IFERROR((AK123/'Fee Income'!AJ42),0*'Fee Income'!AK42)</f>
        <v>1.7156615136870608E-68</v>
      </c>
      <c r="AM123" s="984">
        <f>IFERROR((AL123/'Fee Income'!AK42),0*'Fee Income'!AL42)</f>
        <v>6.2266813440015868E-71</v>
      </c>
      <c r="AN123" s="984">
        <f>IFERROR((AM123/'Fee Income'!AL42),0*'Fee Income'!AM42)</f>
        <v>2.1940395296665904E-73</v>
      </c>
      <c r="AO123" s="984">
        <f>IFERROR((AN123/'Fee Income'!AM42),0*'Fee Income'!AN42)</f>
        <v>7.5057661651232998E-76</v>
      </c>
      <c r="AP123" s="984">
        <f>IFERROR((AO123/'Fee Income'!AN42),0*'Fee Income'!AO42)</f>
        <v>2.4929202644081733E-78</v>
      </c>
      <c r="AQ123" s="984">
        <f>IFERROR((AP123/'Fee Income'!AO42),0*'Fee Income'!AP42)</f>
        <v>8.0386759280533453E-81</v>
      </c>
      <c r="AR123" s="984">
        <f>IFERROR((AQ123/'Fee Income'!AP42),0*'Fee Income'!AQ42)</f>
        <v>2.5166535248172168E-83</v>
      </c>
      <c r="AS123" s="984">
        <f>IFERROR((AR123/'Fee Income'!AQ42),0*'Fee Income'!AR42)</f>
        <v>7.6493602125434151E-86</v>
      </c>
      <c r="AT123" s="984">
        <f>IFERROR((AS123/'Fee Income'!AR42),0*'Fee Income'!AS42)</f>
        <v>2.2573015062795389E-88</v>
      </c>
      <c r="AU123" s="984">
        <f>IFERROR((AT123/'Fee Income'!AS42),0*'Fee Income'!AT42)</f>
        <v>6.4672076489627102E-91</v>
      </c>
      <c r="AV123" s="984">
        <f>IFERROR((AU123/'Fee Income'!AT42),0*'Fee Income'!AU42)</f>
        <v>1.7988991429944693E-93</v>
      </c>
      <c r="AW123" s="984">
        <f>IFERROR((AV123/'Fee Income'!AU42),0*'Fee Income'!AV42)</f>
        <v>4.8580233688650209E-96</v>
      </c>
      <c r="AX123" s="984">
        <f>IFERROR((AW123/'Fee Income'!AV42),0*'Fee Income'!AW42)</f>
        <v>1.2737234942279108E-98</v>
      </c>
      <c r="AY123" s="984">
        <f>IFERROR((AX123/'Fee Income'!AW42),0*'Fee Income'!AX42)</f>
        <v>3.2423022290308339E-101</v>
      </c>
      <c r="AZ123" s="984">
        <f>IFERROR((AY123/'Fee Income'!AX42),0*'Fee Income'!AY42)</f>
        <v>8.0129900866693785E-104</v>
      </c>
      <c r="BA123" s="984">
        <f>IFERROR((AZ123/'Fee Income'!AY42),0*'Fee Income'!AZ42)</f>
        <v>1.9226422926755973E-106</v>
      </c>
      <c r="BB123" s="984">
        <f>IFERROR((BA123/'Fee Income'!AZ42),0*'Fee Income'!BA42)</f>
        <v>4.4788359193053368E-109</v>
      </c>
      <c r="BC123" s="984">
        <f>IFERROR((BB123/'Fee Income'!BA42),0*'Fee Income'!BB42)</f>
        <v>1.0129653477747458E-111</v>
      </c>
      <c r="BD123" s="984">
        <f>IFERROR((BC123/'Fee Income'!BB42),0*'Fee Income'!BC42)</f>
        <v>2.2242663965549791E-114</v>
      </c>
      <c r="BE123" s="984">
        <f>IFERROR((BD123/'Fee Income'!BC42),0*'Fee Income'!BD42)</f>
        <v>4.7417842279685448E-117</v>
      </c>
      <c r="BF123" s="984">
        <f>IFERROR((BE123/'Fee Income'!BD42),0*'Fee Income'!BE42)</f>
        <v>9.8143049926051709E-120</v>
      </c>
      <c r="BG123" s="984">
        <f>IFERROR((BF123/'Fee Income'!BE42),0*'Fee Income'!BF42)</f>
        <v>1.9721506532798945E-122</v>
      </c>
      <c r="BH123" s="984">
        <f>IFERROR((BG123/'Fee Income'!BF42),0*'Fee Income'!BG42)</f>
        <v>3.8475422782414963E-125</v>
      </c>
      <c r="BI123" s="984">
        <f>IFERROR((BH123/'Fee Income'!BG42),0*'Fee Income'!BH42)</f>
        <v>7.2876832608303148E-128</v>
      </c>
      <c r="BJ123" s="984">
        <f>IFERROR((BI123/'Fee Income'!BH42),0*'Fee Income'!BI42)</f>
        <v>1.3401652495047655E-130</v>
      </c>
      <c r="BK123" s="984">
        <f>IFERROR((BJ123/'Fee Income'!BI42),0*'Fee Income'!BJ42)</f>
        <v>2.3927095958508613E-133</v>
      </c>
      <c r="BL123" s="984">
        <f>IFERROR((BK123/'Fee Income'!BJ42),0*'Fee Income'!BK42)</f>
        <v>4.1474810026225419E-136</v>
      </c>
      <c r="BM123" s="984">
        <f>IFERROR((BL123/'Fee Income'!BK42),0*'Fee Income'!BL42)</f>
        <v>6.979777762904739E-139</v>
      </c>
      <c r="BN123" s="984">
        <f>IFERROR((BM123/'Fee Income'!BL42),0*'Fee Income'!BM42)</f>
        <v>1.1404114249957655E-141</v>
      </c>
      <c r="BO123" s="984">
        <f>IFERROR((BN123/'Fee Income'!BM42),0*'Fee Income'!BN42)</f>
        <v>1.8090238790145518E-144</v>
      </c>
      <c r="BP123" s="986">
        <f>IFERROR((BO123/'Fee Income'!BN42),0*'Fee Income'!BO42)</f>
        <v>0</v>
      </c>
      <c r="BS123" s="655"/>
    </row>
    <row r="124" spans="1:71" s="983" customFormat="1" ht="30" customHeight="1">
      <c r="A124" s="655"/>
      <c r="B124" s="1388"/>
      <c r="C124" s="810" t="s">
        <v>718</v>
      </c>
      <c r="D124" s="984" t="s">
        <v>113</v>
      </c>
      <c r="E124" s="984" t="s">
        <v>112</v>
      </c>
      <c r="F124" s="984" t="s">
        <v>464</v>
      </c>
      <c r="G124" s="985">
        <v>1</v>
      </c>
      <c r="H124" s="984">
        <f>IFERROR((G124/'Fee Income'!F43),0*'Fee Income'!G43)</f>
        <v>4.1666666666666666E-3</v>
      </c>
      <c r="I124" s="984">
        <f>IFERROR((H124/'Fee Income'!G43),0*'Fee Income'!H43)</f>
        <v>1.6364512311349903E-5</v>
      </c>
      <c r="J124" s="984">
        <f>IFERROR((I124/'Fee Income'!H43),0*'Fee Income'!I43)</f>
        <v>6.2399362296308157E-8</v>
      </c>
      <c r="K124" s="984">
        <f>IFERROR((J124/'Fee Income'!I43),0*'Fee Income'!J43)</f>
        <v>2.3100427166028492E-10</v>
      </c>
      <c r="L124" s="984">
        <f>IFERROR((K124/'Fee Income'!J43),0*'Fee Income'!K43)</f>
        <v>1.1070350775801531E-12</v>
      </c>
      <c r="M124" s="984">
        <f>IFERROR((L124/'Fee Income'!K43),0*'Fee Income'!L43)</f>
        <v>4.1205531069775383E-15</v>
      </c>
      <c r="N124" s="984">
        <f>IFERROR((M124/'Fee Income'!L43),0*'Fee Income'!M43)</f>
        <v>1.4890607792546304E-17</v>
      </c>
      <c r="O124" s="984">
        <f>IFERROR((N124/'Fee Income'!M43),0*'Fee Income'!N43)</f>
        <v>3.918261098661034E-20</v>
      </c>
      <c r="P124" s="984">
        <f>IFERROR((O124/'Fee Income'!N43),0*'Fee Income'!O43)</f>
        <v>1.0010069559016463E-22</v>
      </c>
      <c r="Q124" s="984">
        <f>IFERROR((P124/'Fee Income'!O43),0*'Fee Income'!P43)</f>
        <v>2.482810615519031E-25</v>
      </c>
      <c r="R124" s="984">
        <f>IFERROR((Q124/'Fee Income'!P43),0*'Fee Income'!Q43)</f>
        <v>5.9787840480540555E-28</v>
      </c>
      <c r="S124" s="984">
        <f>IFERROR((R124/'Fee Income'!Q43),0*'Fee Income'!R43)</f>
        <v>1.397799613107937E-30</v>
      </c>
      <c r="T124" s="984">
        <f>IFERROR((S124/'Fee Income'!R43),0*'Fee Income'!S43)</f>
        <v>3.1727783986259828E-33</v>
      </c>
      <c r="U124" s="984">
        <f>IFERROR((T124/'Fee Income'!S43),0*'Fee Income'!T43)</f>
        <v>6.991934310827738E-36</v>
      </c>
      <c r="V124" s="984">
        <f>IFERROR((U124/'Fee Income'!T43),0*'Fee Income'!U43)</f>
        <v>1.4959521909392723E-38</v>
      </c>
      <c r="W124" s="984">
        <f>IFERROR((V124/'Fee Income'!U43),0*'Fee Income'!V43)</f>
        <v>3.1074264934908335E-41</v>
      </c>
      <c r="X124" s="984">
        <f>IFERROR((W124/'Fee Income'!V43),0*'Fee Income'!W43)</f>
        <v>6.2668137760523448E-44</v>
      </c>
      <c r="Y124" s="984">
        <f>IFERROR((X124/'Fee Income'!W43),0*'Fee Income'!X43)</f>
        <v>1.2270308729961935E-46</v>
      </c>
      <c r="Z124" s="984">
        <f>IFERROR((Y124/'Fee Income'!X43),0*'Fee Income'!Y43)</f>
        <v>2.3325285377885554E-49</v>
      </c>
      <c r="AA124" s="984">
        <f>IFERROR((Z124/'Fee Income'!Y43),0*'Fee Income'!Z43)</f>
        <v>4.3048816577374238E-52</v>
      </c>
      <c r="AB124" s="984">
        <f>IFERROR((AA124/'Fee Income'!Z43),0*'Fee Income'!AA43)</f>
        <v>7.7136200599698599E-55</v>
      </c>
      <c r="AC124" s="984">
        <f>IFERROR((AB124/'Fee Income'!AA43),0*'Fee Income'!AB43)</f>
        <v>1.3418934879852494E-57</v>
      </c>
      <c r="AD124" s="984">
        <f>IFERROR((AC124/'Fee Income'!AB43),0*'Fee Income'!AC43)</f>
        <v>2.2664211921122235E-60</v>
      </c>
      <c r="AE124" s="984">
        <f>IFERROR((AD124/'Fee Income'!AC43),0*'Fee Income'!AD43)</f>
        <v>3.7164301505160356E-63</v>
      </c>
      <c r="AF124" s="984">
        <f>IFERROR((AE124/'Fee Income'!AD43),0*'Fee Income'!AE43)</f>
        <v>5.9166257921946855E-66</v>
      </c>
      <c r="AG124" s="984">
        <f>IFERROR((AF124/'Fee Income'!AE43),0*'Fee Income'!AF43)</f>
        <v>9.1450272802244622E-69</v>
      </c>
      <c r="AH124" s="984">
        <f>IFERROR((AG124/'Fee Income'!AF43),0*'Fee Income'!AG43)</f>
        <v>1.372330398744779E-71</v>
      </c>
      <c r="AI124" s="984">
        <f>IFERROR((AH124/'Fee Income'!AG43),0*'Fee Income'!AH43)</f>
        <v>1.9993790498681437E-74</v>
      </c>
      <c r="AJ124" s="984">
        <f>IFERROR((AI124/'Fee Income'!AH43),0*'Fee Income'!AI43)</f>
        <v>2.8280974222438125E-77</v>
      </c>
      <c r="AK124" s="984">
        <f>IFERROR((AJ124/'Fee Income'!AI43),0*'Fee Income'!AJ43)</f>
        <v>3.8837956419517225E-80</v>
      </c>
      <c r="AL124" s="984">
        <f>IFERROR((AK124/'Fee Income'!AJ43),0*'Fee Income'!AK43)</f>
        <v>5.1782277707109716E-83</v>
      </c>
      <c r="AM124" s="984">
        <f>IFERROR((AL124/'Fee Income'!AK43),0*'Fee Income'!AL43)</f>
        <v>6.7029920485452265E-86</v>
      </c>
      <c r="AN124" s="984">
        <f>IFERROR((AM124/'Fee Income'!AL43),0*'Fee Income'!AM43)</f>
        <v>8.4240131131900152E-89</v>
      </c>
      <c r="AO124" s="984">
        <f>IFERROR((AN124/'Fee Income'!AM43),0*'Fee Income'!AN43)</f>
        <v>1.0278556784827707E-91</v>
      </c>
      <c r="AP124" s="984">
        <f>IFERROR((AO124/'Fee Income'!AN43),0*'Fee Income'!AO43)</f>
        <v>1.2176094782528403E-94</v>
      </c>
      <c r="AQ124" s="984">
        <f>IFERROR((AP124/'Fee Income'!AO43),0*'Fee Income'!AP43)</f>
        <v>1.400382503511947E-97</v>
      </c>
      <c r="AR124" s="984">
        <f>IFERROR((AQ124/'Fee Income'!AP43),0*'Fee Income'!AQ43)</f>
        <v>1.5636808129245329E-100</v>
      </c>
      <c r="AS124" s="984">
        <f>IFERROR((AR124/'Fee Income'!AQ43),0*'Fee Income'!AR43)</f>
        <v>1.6951663144435928E-103</v>
      </c>
      <c r="AT124" s="984">
        <f>IFERROR((AS124/'Fee Income'!AR43),0*'Fee Income'!AS43)</f>
        <v>1.7841825828008829E-106</v>
      </c>
      <c r="AU124" s="984">
        <f>IFERROR((AT124/'Fee Income'!AS43),0*'Fee Income'!AT43)</f>
        <v>1.8231779198236299E-109</v>
      </c>
      <c r="AV124" s="984">
        <f>IFERROR((AU124/'Fee Income'!AT43),0*'Fee Income'!AU43)</f>
        <v>1.8087626643032107E-112</v>
      </c>
      <c r="AW124" s="984">
        <f>IFERROR((AV124/'Fee Income'!AU43),0*'Fee Income'!AV43)</f>
        <v>1.7421955197737933E-115</v>
      </c>
      <c r="AX124" s="984">
        <f>IFERROR((AW124/'Fee Income'!AV43),0*'Fee Income'!AW43)</f>
        <v>1.6292021537313944E-118</v>
      </c>
      <c r="AY124" s="984">
        <f>IFERROR((AX124/'Fee Income'!AW43),0*'Fee Income'!AX43)</f>
        <v>1.4791623154265599E-121</v>
      </c>
      <c r="AZ124" s="984">
        <f>IFERROR((AY124/'Fee Income'!AX43),0*'Fee Income'!AY43)</f>
        <v>1.3038254900525804E-124</v>
      </c>
      <c r="BA124" s="984">
        <f>IFERROR((AZ124/'Fee Income'!AY43),0*'Fee Income'!AZ43)</f>
        <v>1.1157987644616022E-127</v>
      </c>
      <c r="BB124" s="984">
        <f>IFERROR((BA124/'Fee Income'!AZ43),0*'Fee Income'!BA43)</f>
        <v>9.2707540664342669E-131</v>
      </c>
      <c r="BC124" s="984">
        <f>IFERROR((BB124/'Fee Income'!BA43),0*'Fee Income'!BB43)</f>
        <v>7.4783712265656382E-134</v>
      </c>
      <c r="BD124" s="984">
        <f>IFERROR((BC124/'Fee Income'!BB43),0*'Fee Income'!BC43)</f>
        <v>5.8568183491262451E-137</v>
      </c>
      <c r="BE124" s="984">
        <f>IFERROR((BD124/'Fee Income'!BC43),0*'Fee Income'!BD43)</f>
        <v>4.4532724349274431E-140</v>
      </c>
      <c r="BF124" s="984">
        <f>IFERROR((BE124/'Fee Income'!BD43),0*'Fee Income'!BE43)</f>
        <v>3.2874529794158722E-143</v>
      </c>
      <c r="BG124" s="984">
        <f>IFERROR((BF124/'Fee Income'!BE43),0*'Fee Income'!BF43)</f>
        <v>2.3561482360281511E-146</v>
      </c>
      <c r="BH124" s="984">
        <f>IFERROR((BG124/'Fee Income'!BF43),0*'Fee Income'!BG43)</f>
        <v>1.6394887703642983E-149</v>
      </c>
      <c r="BI124" s="984">
        <f>IFERROR((BH124/'Fee Income'!BG43),0*'Fee Income'!BH43)</f>
        <v>1.1075849797387603E-152</v>
      </c>
      <c r="BJ124" s="984">
        <f>IFERROR((BI124/'Fee Income'!BH43),0*'Fee Income'!BI43)</f>
        <v>7.2645454297123371E-156</v>
      </c>
      <c r="BK124" s="984">
        <f>IFERROR((BJ124/'Fee Income'!BI43),0*'Fee Income'!BJ43)</f>
        <v>4.6259678038912861E-159</v>
      </c>
      <c r="BL124" s="984">
        <f>IFERROR((BK124/'Fee Income'!BJ43),0*'Fee Income'!BK43)</f>
        <v>2.8599572596076145E-162</v>
      </c>
      <c r="BM124" s="984">
        <f>IFERROR((BL124/'Fee Income'!BK43),0*'Fee Income'!BL43)</f>
        <v>1.7166401080401998E-165</v>
      </c>
      <c r="BN124" s="984">
        <f>IFERROR((BM124/'Fee Income'!BL43),0*'Fee Income'!BM43)</f>
        <v>1.0003724962776432E-168</v>
      </c>
      <c r="BO124" s="984">
        <f>IFERROR((BN124/'Fee Income'!BM43),0*'Fee Income'!BN43)</f>
        <v>5.6598771653547109E-172</v>
      </c>
      <c r="BP124" s="986">
        <f>IFERROR((BO124/'Fee Income'!BN43),0*'Fee Income'!BO43)</f>
        <v>0</v>
      </c>
      <c r="BS124" s="655"/>
    </row>
    <row r="125" spans="1:71" s="983" customFormat="1" ht="30" customHeight="1">
      <c r="A125" s="655"/>
      <c r="B125" s="1388"/>
      <c r="C125" s="810" t="s">
        <v>718</v>
      </c>
      <c r="D125" s="984" t="s">
        <v>114</v>
      </c>
      <c r="E125" s="984" t="s">
        <v>111</v>
      </c>
      <c r="F125" s="984" t="s">
        <v>464</v>
      </c>
      <c r="G125" s="985">
        <v>1</v>
      </c>
      <c r="H125" s="984">
        <f>IFERROR((G125/'Fee Income'!F44),0*'Fee Income'!G44)</f>
        <v>1.6260162601626018E-2</v>
      </c>
      <c r="I125" s="984">
        <f>IFERROR((H125/'Fee Income'!G44),0*'Fee Income'!H44)</f>
        <v>2.4921565447385934E-4</v>
      </c>
      <c r="J125" s="984">
        <f>IFERROR((I125/'Fee Income'!H44),0*'Fee Income'!I44)</f>
        <v>3.7084167084876635E-6</v>
      </c>
      <c r="K125" s="984">
        <f>IFERROR((J125/'Fee Income'!I44),0*'Fee Income'!J44)</f>
        <v>5.3575288028706027E-8</v>
      </c>
      <c r="L125" s="984">
        <f>IFERROR((K125/'Fee Income'!J44),0*'Fee Income'!K44)</f>
        <v>3.2671978847277171E-10</v>
      </c>
      <c r="M125" s="984">
        <f>IFERROR((L125/'Fee Income'!K44),0*'Fee Income'!L44)</f>
        <v>4.0569750047143603E-12</v>
      </c>
      <c r="N125" s="984">
        <f>IFERROR((M125/'Fee Income'!L44),0*'Fee Income'!M44)</f>
        <v>4.6239023522083116E-14</v>
      </c>
      <c r="O125" s="984">
        <f>IFERROR((N125/'Fee Income'!M44),0*'Fee Income'!N44)</f>
        <v>4.4963675971904042E-16</v>
      </c>
      <c r="P125" s="984">
        <f>IFERROR((O125/'Fee Income'!N44),0*'Fee Income'!O44)</f>
        <v>3.8066580077483594E-18</v>
      </c>
      <c r="Q125" s="984">
        <f>IFERROR((P125/'Fee Income'!O44),0*'Fee Income'!P44)</f>
        <v>2.8360277340486649E-20</v>
      </c>
      <c r="R125" s="984">
        <f>IFERROR((Q125/'Fee Income'!P44),0*'Fee Income'!Q44)</f>
        <v>2.0513504506597493E-22</v>
      </c>
      <c r="S125" s="984">
        <f>IFERROR((R125/'Fee Income'!Q44),0*'Fee Income'!R44)</f>
        <v>1.4405622304833356E-24</v>
      </c>
      <c r="T125" s="984">
        <f>IFERROR((S125/'Fee Income'!R44),0*'Fee Income'!S44)</f>
        <v>9.8217067282549183E-27</v>
      </c>
      <c r="U125" s="984">
        <f>IFERROR((T125/'Fee Income'!S44),0*'Fee Income'!T44)</f>
        <v>6.5013668965295556E-29</v>
      </c>
      <c r="V125" s="984">
        <f>IFERROR((U125/'Fee Income'!T44),0*'Fee Income'!U44)</f>
        <v>4.1781609365082843E-31</v>
      </c>
      <c r="W125" s="984">
        <f>IFERROR((V125/'Fee Income'!U44),0*'Fee Income'!V44)</f>
        <v>2.6069243485651341E-33</v>
      </c>
      <c r="X125" s="984">
        <f>IFERROR((W125/'Fee Income'!V44),0*'Fee Income'!W44)</f>
        <v>1.5791902999269819E-35</v>
      </c>
      <c r="Y125" s="984">
        <f>IFERROR((X125/'Fee Income'!W44),0*'Fee Income'!X44)</f>
        <v>9.2875952839225539E-38</v>
      </c>
      <c r="Z125" s="984">
        <f>IFERROR((Y125/'Fee Income'!X44),0*'Fee Income'!Y44)</f>
        <v>5.3031617336550952E-40</v>
      </c>
      <c r="AA125" s="984">
        <f>IFERROR((Z125/'Fee Income'!Y44),0*'Fee Income'!Z44)</f>
        <v>2.9398775205791132E-42</v>
      </c>
      <c r="AB125" s="984">
        <f>IFERROR((AA125/'Fee Income'!Z44),0*'Fee Income'!AA44)</f>
        <v>1.5822910733796243E-44</v>
      </c>
      <c r="AC125" s="984">
        <f>IFERROR((AB125/'Fee Income'!AA44),0*'Fee Income'!AB44)</f>
        <v>8.2681109116332507E-47</v>
      </c>
      <c r="AD125" s="984">
        <f>IFERROR((AC125/'Fee Income'!AB44),0*'Fee Income'!AC44)</f>
        <v>4.1945848592515583E-49</v>
      </c>
      <c r="AE125" s="984">
        <f>IFERROR((AD125/'Fee Income'!AC44),0*'Fee Income'!AD44)</f>
        <v>2.0660196665913263E-51</v>
      </c>
      <c r="AF125" s="984">
        <f>IFERROR((AE125/'Fee Income'!AD44),0*'Fee Income'!AE44)</f>
        <v>9.8796757876580366E-54</v>
      </c>
      <c r="AG125" s="984">
        <f>IFERROR((AF125/'Fee Income'!AE44),0*'Fee Income'!AF44)</f>
        <v>4.5868412546947039E-56</v>
      </c>
      <c r="AH125" s="984">
        <f>IFERROR((AG125/'Fee Income'!AF44),0*'Fee Income'!AG44)</f>
        <v>2.06750944510936E-58</v>
      </c>
      <c r="AI125" s="984">
        <f>IFERROR((AH125/'Fee Income'!AG44),0*'Fee Income'!AH44)</f>
        <v>9.047822454018851E-61</v>
      </c>
      <c r="AJ125" s="984">
        <f>IFERROR((AI125/'Fee Income'!AH44),0*'Fee Income'!AI44)</f>
        <v>3.8441773249946718E-63</v>
      </c>
      <c r="AK125" s="984">
        <f>IFERROR((AJ125/'Fee Income'!AI44),0*'Fee Income'!AJ44)</f>
        <v>1.5857164475240109E-65</v>
      </c>
      <c r="AL125" s="984">
        <f>IFERROR((AK125/'Fee Income'!AJ44),0*'Fee Income'!AK44)</f>
        <v>6.350536614202508E-68</v>
      </c>
      <c r="AM125" s="984">
        <f>IFERROR((AL125/'Fee Income'!AK44),0*'Fee Income'!AL44)</f>
        <v>2.4692103748023626E-70</v>
      </c>
      <c r="AN125" s="984">
        <f>IFERROR((AM125/'Fee Income'!AL44),0*'Fee Income'!AM44)</f>
        <v>9.3211294005632424E-73</v>
      </c>
      <c r="AO125" s="984">
        <f>IFERROR((AN125/'Fee Income'!AM44),0*'Fee Income'!AN44)</f>
        <v>3.4161879499753036E-75</v>
      </c>
      <c r="AP125" s="984">
        <f>IFERROR((AO125/'Fee Income'!AN44),0*'Fee Income'!AO44)</f>
        <v>1.215563780301866E-77</v>
      </c>
      <c r="AQ125" s="984">
        <f>IFERROR((AP125/'Fee Income'!AO44),0*'Fee Income'!AP44)</f>
        <v>4.1992963167189921E-80</v>
      </c>
      <c r="AR125" s="984">
        <f>IFERROR((AQ125/'Fee Income'!AP44),0*'Fee Income'!AQ44)</f>
        <v>1.4084390777468573E-82</v>
      </c>
      <c r="AS125" s="984">
        <f>IFERROR((AR125/'Fee Income'!AQ44),0*'Fee Income'!AR44)</f>
        <v>4.5862992321771397E-85</v>
      </c>
      <c r="AT125" s="984">
        <f>IFERROR((AS125/'Fee Income'!AR44),0*'Fee Income'!AS44)</f>
        <v>1.4499381688927719E-87</v>
      </c>
      <c r="AU125" s="984">
        <f>IFERROR((AT125/'Fee Income'!AS44),0*'Fee Income'!AT44)</f>
        <v>4.4504031436293597E-90</v>
      </c>
      <c r="AV125" s="984">
        <f>IFERROR((AU125/'Fee Income'!AT44),0*'Fee Income'!AU44)</f>
        <v>1.3262090894464799E-92</v>
      </c>
      <c r="AW125" s="984">
        <f>IFERROR((AV125/'Fee Income'!AU44),0*'Fee Income'!AV44)</f>
        <v>3.8369613259287722E-95</v>
      </c>
      <c r="AX125" s="984">
        <f>IFERROR((AW125/'Fee Income'!AV44),0*'Fee Income'!AW44)</f>
        <v>1.0777688288573658E-97</v>
      </c>
      <c r="AY125" s="984">
        <f>IFERROR((AX125/'Fee Income'!AW44),0*'Fee Income'!AX44)</f>
        <v>2.9391827567638468E-100</v>
      </c>
      <c r="AZ125" s="984">
        <f>IFERROR((AY125/'Fee Income'!AX44),0*'Fee Income'!AY44)</f>
        <v>7.7819840921853788E-103</v>
      </c>
      <c r="BA125" s="984">
        <f>IFERROR((AZ125/'Fee Income'!AY44),0*'Fee Income'!AZ44)</f>
        <v>2.0004000722984532E-105</v>
      </c>
      <c r="BB125" s="984">
        <f>IFERROR((BA125/'Fee Income'!AZ44),0*'Fee Income'!BA44)</f>
        <v>4.9923630449942971E-108</v>
      </c>
      <c r="BC125" s="984">
        <f>IFERROR((BB125/'Fee Income'!BA44),0*'Fee Income'!BB44)</f>
        <v>1.2096458316216779E-110</v>
      </c>
      <c r="BD125" s="984">
        <f>IFERROR((BC125/'Fee Income'!BB44),0*'Fee Income'!BC44)</f>
        <v>2.8455949535223778E-113</v>
      </c>
      <c r="BE125" s="984">
        <f>IFERROR((BD125/'Fee Income'!BC44),0*'Fee Income'!BD44)</f>
        <v>6.4990623884862148E-116</v>
      </c>
      <c r="BF125" s="984">
        <f>IFERROR((BE125/'Fee Income'!BD44),0*'Fee Income'!BE44)</f>
        <v>1.4410900028744492E-118</v>
      </c>
      <c r="BG125" s="984">
        <f>IFERROR((BF125/'Fee Income'!BE44),0*'Fee Income'!BF44)</f>
        <v>3.1023749142583542E-121</v>
      </c>
      <c r="BH125" s="984">
        <f>IFERROR((BG125/'Fee Income'!BF44),0*'Fee Income'!BG44)</f>
        <v>6.4842571560899134E-124</v>
      </c>
      <c r="BI125" s="984">
        <f>IFERROR((BH125/'Fee Income'!BG44),0*'Fee Income'!BH44)</f>
        <v>1.315797191967632E-126</v>
      </c>
      <c r="BJ125" s="984">
        <f>IFERROR((BI125/'Fee Income'!BH44),0*'Fee Income'!BI44)</f>
        <v>2.5922713246333743E-129</v>
      </c>
      <c r="BK125" s="984">
        <f>IFERROR((BJ125/'Fee Income'!BI44),0*'Fee Income'!BJ44)</f>
        <v>4.958322052469941E-132</v>
      </c>
      <c r="BL125" s="984">
        <f>IFERROR((BK125/'Fee Income'!BJ44),0*'Fee Income'!BK44)</f>
        <v>9.2077131832913611E-135</v>
      </c>
      <c r="BM125" s="984">
        <f>IFERROR((BL125/'Fee Income'!BK44),0*'Fee Income'!BL44)</f>
        <v>1.660089906954192E-137</v>
      </c>
      <c r="BN125" s="984">
        <f>IFERROR((BM125/'Fee Income'!BL44),0*'Fee Income'!BM44)</f>
        <v>2.905856815458907E-140</v>
      </c>
      <c r="BO125" s="984">
        <f>IFERROR((BN125/'Fee Income'!BM44),0*'Fee Income'!BN44)</f>
        <v>4.9383240861979509E-143</v>
      </c>
      <c r="BP125" s="986">
        <f>IFERROR((BO125/'Fee Income'!BN44),0*'Fee Income'!BO44)</f>
        <v>0</v>
      </c>
      <c r="BS125" s="655"/>
    </row>
    <row r="126" spans="1:71" s="983" customFormat="1" ht="30" customHeight="1">
      <c r="A126" s="655"/>
      <c r="B126" s="1388"/>
      <c r="C126" s="987" t="s">
        <v>718</v>
      </c>
      <c r="D126" s="988" t="s">
        <v>114</v>
      </c>
      <c r="E126" s="988" t="s">
        <v>112</v>
      </c>
      <c r="F126" s="988" t="s">
        <v>464</v>
      </c>
      <c r="G126" s="989">
        <v>1</v>
      </c>
      <c r="H126" s="988">
        <f>IFERROR((G126/'Fee Income'!F45),0*'Fee Income'!G45)</f>
        <v>2.3062730627306273E-3</v>
      </c>
      <c r="I126" s="988">
        <f>IFERROR((H126/'Fee Income'!G45),0*'Fee Income'!H45)</f>
        <v>5.0135690827381545E-6</v>
      </c>
      <c r="J126" s="988">
        <f>IFERROR((I126/'Fee Income'!H45),0*'Fee Income'!I45)</f>
        <v>1.0581471239987759E-8</v>
      </c>
      <c r="K126" s="988">
        <f>IFERROR((J126/'Fee Income'!I45),0*'Fee Income'!J45)</f>
        <v>2.1682426532798634E-11</v>
      </c>
      <c r="L126" s="988">
        <f>IFERROR((K126/'Fee Income'!J45),0*'Fee Income'!K45)</f>
        <v>3.5946055492689835E-14</v>
      </c>
      <c r="M126" s="988">
        <f>IFERROR((L126/'Fee Income'!K45),0*'Fee Income'!L45)</f>
        <v>7.21336453850691E-17</v>
      </c>
      <c r="N126" s="988">
        <f>IFERROR((M126/'Fee Income'!L45),0*'Fee Income'!M45)</f>
        <v>1.8657352953572776E-19</v>
      </c>
      <c r="O126" s="988">
        <f>IFERROR((N126/'Fee Income'!M45),0*'Fee Income'!N45)</f>
        <v>4.1172667755240779E-22</v>
      </c>
      <c r="P126" s="988">
        <f>IFERROR((O126/'Fee Income'!N45),0*'Fee Income'!O45)</f>
        <v>7.9103715814118E-25</v>
      </c>
      <c r="Q126" s="988">
        <f>IFERROR((P126/'Fee Income'!O45),0*'Fee Income'!P45)</f>
        <v>1.3374246446977311E-27</v>
      </c>
      <c r="R126" s="988">
        <f>IFERROR((Q126/'Fee Income'!P45),0*'Fee Income'!Q45)</f>
        <v>2.1953538690336388E-30</v>
      </c>
      <c r="S126" s="988">
        <f>IFERROR((R126/'Fee Income'!Q45),0*'Fee Income'!R45)</f>
        <v>3.4986663007925232E-33</v>
      </c>
      <c r="T126" s="988">
        <f>IFERROR((S126/'Fee Income'!R45),0*'Fee Income'!S45)</f>
        <v>5.4133148203916393E-36</v>
      </c>
      <c r="U126" s="988">
        <f>IFERROR((T126/'Fee Income'!S45),0*'Fee Income'!T45)</f>
        <v>8.1318025200014799E-39</v>
      </c>
      <c r="V126" s="988">
        <f>IFERROR((U126/'Fee Income'!T45),0*'Fee Income'!U45)</f>
        <v>1.1859684532141686E-41</v>
      </c>
      <c r="W126" s="988">
        <f>IFERROR((V126/'Fee Income'!U45),0*'Fee Income'!V45)</f>
        <v>1.6792765596338287E-44</v>
      </c>
      <c r="X126" s="988">
        <f>IFERROR((W126/'Fee Income'!V45),0*'Fee Income'!W45)</f>
        <v>2.3085223849365001E-47</v>
      </c>
      <c r="Y126" s="988">
        <f>IFERROR((X126/'Fee Income'!W45),0*'Fee Income'!X45)</f>
        <v>3.0811208270617394E-50</v>
      </c>
      <c r="Z126" s="988">
        <f>IFERROR((Y126/'Fee Income'!X45),0*'Fee Income'!Y45)</f>
        <v>3.9925112123327909E-53</v>
      </c>
      <c r="AA126" s="988">
        <f>IFERROR((Z126/'Fee Income'!Y45),0*'Fee Income'!Z45)</f>
        <v>5.0228051928311373E-56</v>
      </c>
      <c r="AB126" s="988">
        <f>IFERROR((AA126/'Fee Income'!Z45),0*'Fee Income'!AA45)</f>
        <v>6.1349255958561118E-59</v>
      </c>
      <c r="AC126" s="988">
        <f>IFERROR((AB126/'Fee Income'!AA45),0*'Fee Income'!AB45)</f>
        <v>7.2750342236151691E-62</v>
      </c>
      <c r="AD126" s="988">
        <f>IFERROR((AC126/'Fee Income'!AB45),0*'Fee Income'!AC45)</f>
        <v>8.3757471203384506E-65</v>
      </c>
      <c r="AE126" s="988">
        <f>IFERROR((AD126/'Fee Income'!AC45),0*'Fee Income'!AD45)</f>
        <v>9.3621338945862277E-68</v>
      </c>
      <c r="AF126" s="988">
        <f>IFERROR((AE126/'Fee Income'!AD45),0*'Fee Income'!AE45)</f>
        <v>1.0159887863386223E-70</v>
      </c>
      <c r="AG126" s="988">
        <f>IFERROR((AF126/'Fee Income'!AE45),0*'Fee Income'!AF45)</f>
        <v>1.0704484470985586E-73</v>
      </c>
      <c r="AH126" s="988">
        <f>IFERROR((AG126/'Fee Income'!AF45),0*'Fee Income'!AG45)</f>
        <v>1.0949779498595479E-76</v>
      </c>
      <c r="AI126" s="988">
        <f>IFERROR((AH126/'Fee Income'!AG45),0*'Fee Income'!AH45)</f>
        <v>1.0874461652650733E-79</v>
      </c>
      <c r="AJ126" s="988">
        <f>IFERROR((AI126/'Fee Income'!AH45),0*'Fee Income'!AI45)</f>
        <v>1.0485108620435696E-82</v>
      </c>
      <c r="AK126" s="988">
        <f>IFERROR((AJ126/'Fee Income'!AI45),0*'Fee Income'!AJ45)</f>
        <v>9.8152389519422661E-86</v>
      </c>
      <c r="AL126" s="988">
        <f>IFERROR((AK126/'Fee Income'!AJ45),0*'Fee Income'!AK45)</f>
        <v>8.9205492507706396E-89</v>
      </c>
      <c r="AM126" s="988">
        <f>IFERROR((AL126/'Fee Income'!AK45),0*'Fee Income'!AL45)</f>
        <v>7.8712750597972237E-92</v>
      </c>
      <c r="AN126" s="988">
        <f>IFERROR((AM126/'Fee Income'!AL45),0*'Fee Income'!AM45)</f>
        <v>6.7431272899439959E-95</v>
      </c>
      <c r="AO126" s="988">
        <f>IFERROR((AN126/'Fee Income'!AM45),0*'Fee Income'!AN45)</f>
        <v>5.6084183574777778E-98</v>
      </c>
      <c r="AP126" s="988">
        <f>IFERROR((AO126/'Fee Income'!AN45),0*'Fee Income'!AO45)</f>
        <v>4.5287904045666144E-101</v>
      </c>
      <c r="AQ126" s="988">
        <f>IFERROR((AP126/'Fee Income'!AO45),0*'Fee Income'!AP45)</f>
        <v>3.5504779230842493E-104</v>
      </c>
      <c r="AR126" s="988">
        <f>IFERROR((AQ126/'Fee Income'!AP45),0*'Fee Income'!AQ45)</f>
        <v>2.7024283402210525E-107</v>
      </c>
      <c r="AS126" s="988">
        <f>IFERROR((AR126/'Fee Income'!AQ45),0*'Fee Income'!AR45)</f>
        <v>1.9970288185621337E-110</v>
      </c>
      <c r="AT126" s="988">
        <f>IFERROR((AS126/'Fee Income'!AR45),0*'Fee Income'!AS45)</f>
        <v>1.4327725513043149E-113</v>
      </c>
      <c r="AU126" s="988">
        <f>IFERROR((AT126/'Fee Income'!AS45),0*'Fee Income'!AT45)</f>
        <v>9.9800553249976624E-117</v>
      </c>
      <c r="AV126" s="988">
        <f>IFERROR((AU126/'Fee Income'!AT45),0*'Fee Income'!AU45)</f>
        <v>6.7491863599651537E-120</v>
      </c>
      <c r="AW126" s="988">
        <f>IFERROR((AV126/'Fee Income'!AU45),0*'Fee Income'!AV45)</f>
        <v>4.4313154468303051E-123</v>
      </c>
      <c r="AX126" s="988">
        <f>IFERROR((AW126/'Fee Income'!AV45),0*'Fee Income'!AW45)</f>
        <v>2.8247283496227067E-126</v>
      </c>
      <c r="AY126" s="988">
        <f>IFERROR((AX126/'Fee Income'!AW45),0*'Fee Income'!AX45)</f>
        <v>1.7481692863536905E-129</v>
      </c>
      <c r="AZ126" s="988">
        <f>IFERROR((AY126/'Fee Income'!AX45),0*'Fee Income'!AY45)</f>
        <v>1.0503959977432899E-132</v>
      </c>
      <c r="BA126" s="988">
        <f>IFERROR((AZ126/'Fee Income'!AY45),0*'Fee Income'!AZ45)</f>
        <v>6.1275294341509438E-136</v>
      </c>
      <c r="BB126" s="988">
        <f>IFERROR((BA126/'Fee Income'!AZ45),0*'Fee Income'!BA45)</f>
        <v>3.4704079470289788E-139</v>
      </c>
      <c r="BC126" s="988">
        <f>IFERROR((BB126/'Fee Income'!BA45),0*'Fee Income'!BB45)</f>
        <v>1.9082638694143171E-142</v>
      </c>
      <c r="BD126" s="988">
        <f>IFERROR((BC126/'Fee Income'!BB45),0*'Fee Income'!BC45)</f>
        <v>1.0187300130923767E-145</v>
      </c>
      <c r="BE126" s="988">
        <f>IFERROR((BD126/'Fee Income'!BC45),0*'Fee Income'!BD45)</f>
        <v>5.2801048929498348E-149</v>
      </c>
      <c r="BF126" s="988">
        <f>IFERROR((BE126/'Fee Income'!BD45),0*'Fee Income'!BE45)</f>
        <v>2.656982992268853E-152</v>
      </c>
      <c r="BG126" s="988">
        <f>IFERROR((BF126/'Fee Income'!BE45),0*'Fee Income'!BF45)</f>
        <v>1.2980689868660401E-155</v>
      </c>
      <c r="BH126" s="988">
        <f>IFERROR((BG126/'Fee Income'!BF45),0*'Fee Income'!BG45)</f>
        <v>6.1570056033818452E-159</v>
      </c>
      <c r="BI126" s="988">
        <f>IFERROR((BH126/'Fee Income'!BG45),0*'Fee Income'!BH45)</f>
        <v>2.8353331721957023E-162</v>
      </c>
      <c r="BJ126" s="988">
        <f>IFERROR((BI126/'Fee Income'!BH45),0*'Fee Income'!BI45)</f>
        <v>1.2676560235485023E-165</v>
      </c>
      <c r="BK126" s="988">
        <f>IFERROR((BJ126/'Fee Income'!BI45),0*'Fee Income'!BJ45)</f>
        <v>5.5025186745338136E-169</v>
      </c>
      <c r="BL126" s="988">
        <f>IFERROR((BK126/'Fee Income'!BJ45),0*'Fee Income'!BK45)</f>
        <v>2.3189127111466876E-172</v>
      </c>
      <c r="BM126" s="988">
        <f>IFERROR((BL126/'Fee Income'!BK45),0*'Fee Income'!BL45)</f>
        <v>9.4878989905953766E-176</v>
      </c>
      <c r="BN126" s="988">
        <f>IFERROR((BM126/'Fee Income'!BL45),0*'Fee Income'!BM45)</f>
        <v>3.768933538074005E-179</v>
      </c>
      <c r="BO126" s="988">
        <f>IFERROR((BN126/'Fee Income'!BM45),0*'Fee Income'!BN45)</f>
        <v>1.4535490145143178E-182</v>
      </c>
      <c r="BP126" s="990">
        <f>IFERROR((BO126/'Fee Income'!BN45),0*'Fee Income'!BO45)</f>
        <v>0</v>
      </c>
      <c r="BS126" s="655"/>
    </row>
    <row r="127" spans="1:71" s="992" customFormat="1" ht="30" customHeight="1">
      <c r="A127" s="655"/>
      <c r="B127" s="1388"/>
      <c r="C127" s="991"/>
      <c r="D127" s="991"/>
      <c r="E127" s="991"/>
      <c r="F127" s="991"/>
      <c r="G127" s="991"/>
      <c r="H127" s="991"/>
      <c r="I127" s="991"/>
      <c r="J127" s="991"/>
      <c r="K127" s="991"/>
      <c r="L127" s="991"/>
      <c r="M127" s="991"/>
      <c r="N127" s="991"/>
      <c r="O127" s="991"/>
      <c r="P127" s="991"/>
      <c r="Q127" s="991"/>
      <c r="R127" s="991"/>
      <c r="S127" s="991"/>
      <c r="T127" s="991"/>
      <c r="U127" s="991"/>
      <c r="V127" s="991"/>
      <c r="W127" s="991"/>
      <c r="X127" s="991"/>
      <c r="Y127" s="991"/>
      <c r="Z127" s="991"/>
      <c r="AA127" s="991"/>
      <c r="AB127" s="991"/>
      <c r="AC127" s="991"/>
      <c r="AD127" s="991"/>
      <c r="AE127" s="991"/>
      <c r="AF127" s="991"/>
      <c r="AG127" s="991"/>
      <c r="AH127" s="991"/>
      <c r="AI127" s="991"/>
      <c r="AJ127" s="991"/>
      <c r="AK127" s="991"/>
      <c r="AL127" s="991"/>
      <c r="AM127" s="991"/>
      <c r="AN127" s="991"/>
      <c r="AO127" s="991"/>
      <c r="AP127" s="991"/>
      <c r="AQ127" s="991"/>
      <c r="AR127" s="991"/>
      <c r="AS127" s="991"/>
      <c r="AT127" s="991"/>
      <c r="AU127" s="991"/>
      <c r="AV127" s="991"/>
      <c r="AW127" s="991"/>
      <c r="AX127" s="991"/>
      <c r="AY127" s="991"/>
      <c r="AZ127" s="991"/>
      <c r="BA127" s="991"/>
      <c r="BB127" s="991"/>
      <c r="BC127" s="991"/>
      <c r="BD127" s="991"/>
      <c r="BE127" s="991"/>
      <c r="BF127" s="991"/>
      <c r="BG127" s="991"/>
      <c r="BH127" s="991"/>
      <c r="BI127" s="991"/>
      <c r="BJ127" s="991"/>
      <c r="BK127" s="991"/>
      <c r="BL127" s="991"/>
      <c r="BM127" s="991"/>
      <c r="BN127" s="991"/>
      <c r="BO127" s="991"/>
      <c r="BP127" s="991"/>
      <c r="BQ127" s="991"/>
      <c r="BS127" s="655"/>
    </row>
    <row r="128" spans="1:71" s="750" customFormat="1">
      <c r="A128" s="655"/>
      <c r="B128" s="655"/>
      <c r="C128" s="655"/>
      <c r="D128" s="655"/>
      <c r="E128" s="655"/>
      <c r="F128" s="655"/>
      <c r="G128" s="655"/>
      <c r="H128" s="655"/>
      <c r="I128" s="655"/>
      <c r="J128" s="655"/>
      <c r="K128" s="655"/>
      <c r="L128" s="655"/>
      <c r="M128" s="655"/>
      <c r="N128" s="655"/>
      <c r="O128" s="655"/>
      <c r="P128" s="655"/>
      <c r="Q128" s="655"/>
      <c r="R128" s="655"/>
      <c r="S128" s="655"/>
      <c r="T128" s="655"/>
      <c r="U128" s="655"/>
      <c r="V128" s="655"/>
      <c r="W128" s="655"/>
      <c r="X128" s="655"/>
      <c r="Y128" s="655"/>
      <c r="Z128" s="655"/>
      <c r="AA128" s="655"/>
      <c r="AB128" s="655"/>
      <c r="AC128" s="655"/>
      <c r="AD128" s="655"/>
      <c r="AE128" s="655"/>
      <c r="AF128" s="655"/>
      <c r="AG128" s="655"/>
      <c r="AH128" s="655"/>
      <c r="AI128" s="655"/>
      <c r="AJ128" s="655"/>
      <c r="AK128" s="655"/>
      <c r="AL128" s="655"/>
      <c r="AM128" s="655"/>
      <c r="AN128" s="655"/>
      <c r="AO128" s="655"/>
      <c r="AP128" s="655"/>
      <c r="AQ128" s="655"/>
      <c r="AR128" s="655"/>
      <c r="AS128" s="655"/>
      <c r="AT128" s="655"/>
      <c r="AU128" s="655"/>
      <c r="AV128" s="655"/>
      <c r="AW128" s="655"/>
      <c r="AX128" s="655"/>
      <c r="AY128" s="655"/>
      <c r="AZ128" s="655"/>
      <c r="BA128" s="655"/>
      <c r="BB128" s="655"/>
      <c r="BC128" s="655"/>
      <c r="BD128" s="655"/>
      <c r="BE128" s="655"/>
      <c r="BF128" s="655"/>
      <c r="BG128" s="655"/>
      <c r="BH128" s="655"/>
      <c r="BI128" s="655"/>
      <c r="BJ128" s="655"/>
      <c r="BK128" s="655"/>
      <c r="BL128" s="655"/>
      <c r="BM128" s="655"/>
      <c r="BN128" s="655"/>
      <c r="BO128" s="655"/>
      <c r="BP128" s="655"/>
      <c r="BQ128" s="655"/>
      <c r="BR128" s="655"/>
      <c r="BS128" s="655"/>
    </row>
    <row r="129" spans="1:71" s="806" customFormat="1" ht="18.75" customHeight="1">
      <c r="A129" s="655"/>
      <c r="B129" s="1388" t="s">
        <v>721</v>
      </c>
      <c r="C129" s="760" t="s">
        <v>721</v>
      </c>
      <c r="I129" s="827"/>
      <c r="BS129" s="655"/>
    </row>
    <row r="130" spans="1:71">
      <c r="A130" s="655"/>
      <c r="B130" s="1388"/>
      <c r="BS130" s="655"/>
    </row>
    <row r="131" spans="1:71" ht="15.75" thickBot="1">
      <c r="A131" s="655"/>
      <c r="B131" s="1388"/>
      <c r="C131" s="828"/>
      <c r="D131" s="828"/>
      <c r="E131" s="828"/>
      <c r="F131" s="828"/>
      <c r="BS131" s="655"/>
    </row>
    <row r="132" spans="1:71" s="750" customFormat="1" ht="16.5" thickTop="1" thickBot="1">
      <c r="A132" s="655"/>
      <c r="B132" s="1388"/>
      <c r="C132" s="778"/>
      <c r="D132" s="778"/>
      <c r="E132" s="829"/>
      <c r="F132" s="830"/>
      <c r="G132" s="831">
        <f>'4. Investment Appraisal'!$C$9</f>
        <v>2017</v>
      </c>
      <c r="H132" s="802">
        <f t="shared" ref="H132" si="406">G132+1</f>
        <v>2018</v>
      </c>
      <c r="I132" s="802">
        <f t="shared" ref="I132" si="407">H132+1</f>
        <v>2019</v>
      </c>
      <c r="J132" s="802">
        <f t="shared" ref="J132" si="408">I132+1</f>
        <v>2020</v>
      </c>
      <c r="K132" s="802">
        <f t="shared" ref="K132" si="409">J132+1</f>
        <v>2021</v>
      </c>
      <c r="L132" s="802">
        <f t="shared" ref="L132" si="410">K132+1</f>
        <v>2022</v>
      </c>
      <c r="M132" s="802">
        <f t="shared" ref="M132" si="411">L132+1</f>
        <v>2023</v>
      </c>
      <c r="N132" s="802">
        <f t="shared" ref="N132" si="412">M132+1</f>
        <v>2024</v>
      </c>
      <c r="O132" s="802">
        <f t="shared" ref="O132" si="413">N132+1</f>
        <v>2025</v>
      </c>
      <c r="P132" s="802">
        <f t="shared" ref="P132" si="414">O132+1</f>
        <v>2026</v>
      </c>
      <c r="Q132" s="802">
        <f t="shared" ref="Q132" si="415">P132+1</f>
        <v>2027</v>
      </c>
      <c r="R132" s="802">
        <f t="shared" ref="R132" si="416">Q132+1</f>
        <v>2028</v>
      </c>
      <c r="S132" s="802">
        <f t="shared" ref="S132" si="417">R132+1</f>
        <v>2029</v>
      </c>
      <c r="T132" s="802">
        <f t="shared" ref="T132" si="418">S132+1</f>
        <v>2030</v>
      </c>
      <c r="U132" s="802">
        <f t="shared" ref="U132" si="419">T132+1</f>
        <v>2031</v>
      </c>
      <c r="V132" s="802">
        <f t="shared" ref="V132" si="420">U132+1</f>
        <v>2032</v>
      </c>
      <c r="W132" s="802">
        <f t="shared" ref="W132" si="421">V132+1</f>
        <v>2033</v>
      </c>
      <c r="X132" s="802">
        <f t="shared" ref="X132" si="422">W132+1</f>
        <v>2034</v>
      </c>
      <c r="Y132" s="802">
        <f t="shared" ref="Y132" si="423">X132+1</f>
        <v>2035</v>
      </c>
      <c r="Z132" s="802">
        <f t="shared" ref="Z132" si="424">Y132+1</f>
        <v>2036</v>
      </c>
      <c r="AA132" s="802">
        <f t="shared" ref="AA132" si="425">Z132+1</f>
        <v>2037</v>
      </c>
      <c r="AB132" s="802">
        <f t="shared" ref="AB132" si="426">AA132+1</f>
        <v>2038</v>
      </c>
      <c r="AC132" s="802">
        <f t="shared" ref="AC132" si="427">AB132+1</f>
        <v>2039</v>
      </c>
      <c r="AD132" s="802">
        <f t="shared" ref="AD132" si="428">AC132+1</f>
        <v>2040</v>
      </c>
      <c r="AE132" s="802">
        <f t="shared" ref="AE132" si="429">AD132+1</f>
        <v>2041</v>
      </c>
      <c r="AF132" s="802">
        <f t="shared" ref="AF132" si="430">AE132+1</f>
        <v>2042</v>
      </c>
      <c r="AG132" s="802">
        <f t="shared" ref="AG132" si="431">AF132+1</f>
        <v>2043</v>
      </c>
      <c r="AH132" s="802">
        <f t="shared" ref="AH132" si="432">AG132+1</f>
        <v>2044</v>
      </c>
      <c r="AI132" s="802">
        <f t="shared" ref="AI132" si="433">AH132+1</f>
        <v>2045</v>
      </c>
      <c r="AJ132" s="802">
        <f t="shared" ref="AJ132" si="434">AI132+1</f>
        <v>2046</v>
      </c>
      <c r="AK132" s="802">
        <f t="shared" ref="AK132" si="435">AJ132+1</f>
        <v>2047</v>
      </c>
      <c r="AL132" s="802">
        <f t="shared" ref="AL132" si="436">AK132+1</f>
        <v>2048</v>
      </c>
      <c r="AM132" s="802">
        <f t="shared" ref="AM132" si="437">AL132+1</f>
        <v>2049</v>
      </c>
      <c r="AN132" s="802">
        <f t="shared" ref="AN132" si="438">AM132+1</f>
        <v>2050</v>
      </c>
      <c r="AO132" s="802">
        <f t="shared" ref="AO132" si="439">AN132+1</f>
        <v>2051</v>
      </c>
      <c r="AP132" s="802">
        <f t="shared" ref="AP132" si="440">AO132+1</f>
        <v>2052</v>
      </c>
      <c r="AQ132" s="802">
        <f t="shared" ref="AQ132" si="441">AP132+1</f>
        <v>2053</v>
      </c>
      <c r="AR132" s="802">
        <f t="shared" ref="AR132" si="442">AQ132+1</f>
        <v>2054</v>
      </c>
      <c r="AS132" s="802">
        <f t="shared" ref="AS132" si="443">AR132+1</f>
        <v>2055</v>
      </c>
      <c r="AT132" s="802">
        <f t="shared" ref="AT132" si="444">AS132+1</f>
        <v>2056</v>
      </c>
      <c r="AU132" s="802">
        <f t="shared" ref="AU132" si="445">AT132+1</f>
        <v>2057</v>
      </c>
      <c r="AV132" s="802">
        <f t="shared" ref="AV132" si="446">AU132+1</f>
        <v>2058</v>
      </c>
      <c r="AW132" s="802">
        <f t="shared" ref="AW132" si="447">AV132+1</f>
        <v>2059</v>
      </c>
      <c r="AX132" s="802">
        <f t="shared" ref="AX132" si="448">AW132+1</f>
        <v>2060</v>
      </c>
      <c r="AY132" s="802">
        <f t="shared" ref="AY132" si="449">AX132+1</f>
        <v>2061</v>
      </c>
      <c r="AZ132" s="802">
        <f t="shared" ref="AZ132" si="450">AY132+1</f>
        <v>2062</v>
      </c>
      <c r="BA132" s="802">
        <f t="shared" ref="BA132" si="451">AZ132+1</f>
        <v>2063</v>
      </c>
      <c r="BB132" s="802">
        <f t="shared" ref="BB132" si="452">BA132+1</f>
        <v>2064</v>
      </c>
      <c r="BC132" s="802">
        <f t="shared" ref="BC132" si="453">BB132+1</f>
        <v>2065</v>
      </c>
      <c r="BD132" s="802">
        <f t="shared" ref="BD132" si="454">BC132+1</f>
        <v>2066</v>
      </c>
      <c r="BE132" s="802">
        <f t="shared" ref="BE132" si="455">BD132+1</f>
        <v>2067</v>
      </c>
      <c r="BF132" s="802">
        <f t="shared" ref="BF132" si="456">BE132+1</f>
        <v>2068</v>
      </c>
      <c r="BG132" s="802">
        <f t="shared" ref="BG132" si="457">BF132+1</f>
        <v>2069</v>
      </c>
      <c r="BH132" s="802">
        <f t="shared" ref="BH132" si="458">BG132+1</f>
        <v>2070</v>
      </c>
      <c r="BI132" s="802">
        <f t="shared" ref="BI132" si="459">BH132+1</f>
        <v>2071</v>
      </c>
      <c r="BJ132" s="802">
        <f t="shared" ref="BJ132" si="460">BI132+1</f>
        <v>2072</v>
      </c>
      <c r="BK132" s="802">
        <f t="shared" ref="BK132" si="461">BJ132+1</f>
        <v>2073</v>
      </c>
      <c r="BL132" s="802">
        <f t="shared" ref="BL132" si="462">BK132+1</f>
        <v>2074</v>
      </c>
      <c r="BM132" s="802">
        <f t="shared" ref="BM132" si="463">BL132+1</f>
        <v>2075</v>
      </c>
      <c r="BN132" s="802">
        <f t="shared" ref="BN132" si="464">BM132+1</f>
        <v>2076</v>
      </c>
      <c r="BO132" s="802">
        <f t="shared" ref="BO132" si="465">BN132+1</f>
        <v>2077</v>
      </c>
      <c r="BP132" s="802">
        <f t="shared" ref="BP132" si="466">BO132+1</f>
        <v>2078</v>
      </c>
      <c r="BQ132" s="802">
        <f t="shared" ref="BQ132" si="467">BP132+1</f>
        <v>2079</v>
      </c>
      <c r="BS132" s="655"/>
    </row>
    <row r="133" spans="1:71" ht="15.75" thickTop="1">
      <c r="A133" s="655"/>
      <c r="B133" s="1388"/>
      <c r="C133" s="828"/>
      <c r="D133" s="828"/>
      <c r="E133" s="828"/>
      <c r="F133" s="832" t="s">
        <v>108</v>
      </c>
      <c r="G133" s="1003">
        <f>HLOOKUP(G132,'Inflation Index'!$20:$25,6,FALSE)</f>
        <v>1.0249999999999999</v>
      </c>
      <c r="H133" s="1003">
        <f>HLOOKUP(H132,'Inflation Index'!$20:$25,6,FALSE)</f>
        <v>1.0506249999999997</v>
      </c>
      <c r="I133" s="1003">
        <f>HLOOKUP(I132,'Inflation Index'!$20:$25,6,FALSE)</f>
        <v>1.0768906249999997</v>
      </c>
      <c r="J133" s="1003">
        <f>HLOOKUP(J132,'Inflation Index'!$20:$25,6,FALSE)</f>
        <v>1.1038128906249995</v>
      </c>
      <c r="K133" s="1003">
        <f>HLOOKUP(K132,'Inflation Index'!$20:$25,6,FALSE)</f>
        <v>1.1314082128906244</v>
      </c>
      <c r="L133" s="1003">
        <f>HLOOKUP(L132,'Inflation Index'!$20:$25,6,FALSE)</f>
        <v>1.15969341821289</v>
      </c>
      <c r="M133" s="1003">
        <f>HLOOKUP(M132,'Inflation Index'!$20:$25,6,FALSE)</f>
        <v>1.1886857536682121</v>
      </c>
      <c r="N133" s="1003">
        <f>HLOOKUP(N132,'Inflation Index'!$20:$25,6,FALSE)</f>
        <v>1.2184028975099173</v>
      </c>
      <c r="O133" s="1003">
        <f>HLOOKUP(O132,'Inflation Index'!$20:$25,6,FALSE)</f>
        <v>1.2488629699476652</v>
      </c>
      <c r="P133" s="1003">
        <f>HLOOKUP(P132,'Inflation Index'!$20:$25,6,FALSE)</f>
        <v>1.2800845441963564</v>
      </c>
      <c r="Q133" s="1003">
        <f>HLOOKUP(Q132,'Inflation Index'!$20:$25,6,FALSE)</f>
        <v>1.3120866578012653</v>
      </c>
      <c r="R133" s="1003">
        <f>HLOOKUP(R132,'Inflation Index'!$20:$25,6,FALSE)</f>
        <v>1.3448888242462969</v>
      </c>
      <c r="S133" s="1003">
        <f>HLOOKUP(S132,'Inflation Index'!$20:$25,6,FALSE)</f>
        <v>1.378511044852454</v>
      </c>
      <c r="T133" s="1003">
        <f>HLOOKUP(T132,'Inflation Index'!$20:$25,6,FALSE)</f>
        <v>1.4129738209737652</v>
      </c>
      <c r="U133" s="1003">
        <f>HLOOKUP(U132,'Inflation Index'!$20:$25,6,FALSE)</f>
        <v>1.4482981664981094</v>
      </c>
      <c r="V133" s="1003">
        <f>HLOOKUP(V132,'Inflation Index'!$20:$25,6,FALSE)</f>
        <v>1.484505620660562</v>
      </c>
      <c r="W133" s="1003">
        <f>HLOOKUP(W132,'Inflation Index'!$20:$25,6,FALSE)</f>
        <v>1.5216182611770759</v>
      </c>
      <c r="X133" s="1003">
        <f>HLOOKUP(X132,'Inflation Index'!$20:$25,6,FALSE)</f>
        <v>1.5596587177065027</v>
      </c>
      <c r="Y133" s="1003">
        <f>HLOOKUP(Y132,'Inflation Index'!$20:$25,6,FALSE)</f>
        <v>1.5986501856491651</v>
      </c>
      <c r="Z133" s="1003">
        <f>HLOOKUP(Z132,'Inflation Index'!$20:$25,6,FALSE)</f>
        <v>1.6386164402903942</v>
      </c>
      <c r="AA133" s="1003">
        <f>HLOOKUP(AA132,'Inflation Index'!$20:$25,6,FALSE)</f>
        <v>1.6795818512976539</v>
      </c>
      <c r="AB133" s="1003">
        <f>HLOOKUP(AB132,'Inflation Index'!$20:$25,6,FALSE)</f>
        <v>1.721571397580095</v>
      </c>
      <c r="AC133" s="1003">
        <f>HLOOKUP(AC132,'Inflation Index'!$20:$25,6,FALSE)</f>
        <v>1.7646106825195971</v>
      </c>
      <c r="AD133" s="1003">
        <f>HLOOKUP(AD132,'Inflation Index'!$20:$25,6,FALSE)</f>
        <v>1.8087259495825871</v>
      </c>
      <c r="AE133" s="1003">
        <f>HLOOKUP(AE132,'Inflation Index'!$20:$25,6,FALSE)</f>
        <v>1.8539440983221516</v>
      </c>
      <c r="AF133" s="1003">
        <f>HLOOKUP(AF132,'Inflation Index'!$20:$25,6,FALSE)</f>
        <v>1.9002927007802053</v>
      </c>
      <c r="AG133" s="1003">
        <f>HLOOKUP(AG132,'Inflation Index'!$20:$25,6,FALSE)</f>
        <v>1.9478000182997102</v>
      </c>
      <c r="AH133" s="1003">
        <f>HLOOKUP(AH132,'Inflation Index'!$20:$25,6,FALSE)</f>
        <v>1.9964950187572026</v>
      </c>
      <c r="AI133" s="1003">
        <f>HLOOKUP(AI132,'Inflation Index'!$20:$25,6,FALSE)</f>
        <v>2.0464073942261325</v>
      </c>
      <c r="AJ133" s="1003">
        <f>HLOOKUP(AJ132,'Inflation Index'!$20:$25,6,FALSE)</f>
        <v>2.0975675790817858</v>
      </c>
      <c r="AK133" s="1003">
        <f>HLOOKUP(AK132,'Inflation Index'!$20:$25,6,FALSE)</f>
        <v>2.1500067685588302</v>
      </c>
      <c r="AL133" s="1003">
        <f>HLOOKUP(AL132,'Inflation Index'!$20:$25,6,FALSE)</f>
        <v>2.203756937772801</v>
      </c>
      <c r="AM133" s="1003">
        <f>HLOOKUP(AM132,'Inflation Index'!$20:$25,6,FALSE)</f>
        <v>2.2588508612171205</v>
      </c>
      <c r="AN133" s="1003">
        <f>HLOOKUP(AN132,'Inflation Index'!$20:$25,6,FALSE)</f>
        <v>2.3153221327475482</v>
      </c>
      <c r="AO133" s="1003">
        <f>HLOOKUP(AO132,'Inflation Index'!$20:$25,6,FALSE)</f>
        <v>2.3732051860662366</v>
      </c>
      <c r="AP133" s="1003">
        <f>HLOOKUP(AP132,'Inflation Index'!$20:$25,6,FALSE)</f>
        <v>2.4325353157178924</v>
      </c>
      <c r="AQ133" s="1003">
        <f>HLOOKUP(AQ132,'Inflation Index'!$20:$25,6,FALSE)</f>
        <v>2.4933486986108395</v>
      </c>
      <c r="AR133" s="1003">
        <f>HLOOKUP(AR132,'Inflation Index'!$20:$25,6,FALSE)</f>
        <v>2.5556824160761105</v>
      </c>
      <c r="AS133" s="1003">
        <f>HLOOKUP(AS132,'Inflation Index'!$20:$25,6,FALSE)</f>
        <v>2.6195744764780131</v>
      </c>
      <c r="AT133" s="1003">
        <f>HLOOKUP(AT132,'Inflation Index'!$20:$25,6,FALSE)</f>
        <v>2.6850638383899632</v>
      </c>
      <c r="AU133" s="1003">
        <f>HLOOKUP(AU132,'Inflation Index'!$20:$25,6,FALSE)</f>
        <v>2.7521904343497123</v>
      </c>
      <c r="AV133" s="1003">
        <f>HLOOKUP(AV132,'Inflation Index'!$20:$25,6,FALSE)</f>
        <v>2.8209951952084547</v>
      </c>
      <c r="AW133" s="1003">
        <f>HLOOKUP(AW132,'Inflation Index'!$20:$25,6,FALSE)</f>
        <v>2.8915200750886658</v>
      </c>
      <c r="AX133" s="1003">
        <f>HLOOKUP(AX132,'Inflation Index'!$20:$25,6,FALSE)</f>
        <v>2.9638080769658819</v>
      </c>
      <c r="AY133" s="1003">
        <f>HLOOKUP(AY132,'Inflation Index'!$20:$25,6,FALSE)</f>
        <v>3.0379032788900289</v>
      </c>
      <c r="AZ133" s="1003">
        <f>HLOOKUP(AZ132,'Inflation Index'!$20:$25,6,FALSE)</f>
        <v>3.113850860862279</v>
      </c>
      <c r="BA133" s="1003">
        <f>HLOOKUP(BA132,'Inflation Index'!$20:$25,6,FALSE)</f>
        <v>3.1916971323838355</v>
      </c>
      <c r="BB133" s="1003">
        <f>HLOOKUP(BB132,'Inflation Index'!$20:$25,6,FALSE)</f>
        <v>3.2714895606934311</v>
      </c>
      <c r="BC133" s="1003">
        <f>HLOOKUP(BC132,'Inflation Index'!$20:$25,6,FALSE)</f>
        <v>3.3532767997107671</v>
      </c>
      <c r="BD133" s="1003">
        <f>HLOOKUP(BD132,'Inflation Index'!$20:$25,6,FALSE)</f>
        <v>3.4371087197035362</v>
      </c>
      <c r="BE133" s="1003">
        <f>HLOOKUP(BE132,'Inflation Index'!$20:$25,6,FALSE)</f>
        <v>3.5230364376961241</v>
      </c>
      <c r="BF133" s="1003">
        <f>HLOOKUP(BF132,'Inflation Index'!$20:$25,6,FALSE)</f>
        <v>3.6111123486385264</v>
      </c>
      <c r="BG133" s="1003">
        <f>HLOOKUP(BG132,'Inflation Index'!$20:$25,6,FALSE)</f>
        <v>3.7013901573544894</v>
      </c>
      <c r="BH133" s="1003">
        <f>HLOOKUP(BH132,'Inflation Index'!$20:$25,6,FALSE)</f>
        <v>3.7939249112883511</v>
      </c>
      <c r="BI133" s="1003">
        <f>HLOOKUP(BI132,'Inflation Index'!$20:$25,6,FALSE)</f>
        <v>3.8887730340705593</v>
      </c>
      <c r="BJ133" s="1003">
        <f>HLOOKUP(BJ132,'Inflation Index'!$20:$25,6,FALSE)</f>
        <v>3.985992359922323</v>
      </c>
      <c r="BK133" s="1003">
        <f>HLOOKUP(BK132,'Inflation Index'!$20:$25,6,FALSE)</f>
        <v>4.0856421689203808</v>
      </c>
      <c r="BL133" s="1003">
        <f>HLOOKUP(BL132,'Inflation Index'!$20:$25,6,FALSE)</f>
        <v>4.1877832231433896</v>
      </c>
      <c r="BM133" s="1003">
        <f>HLOOKUP(BM132,'Inflation Index'!$20:$25,6,FALSE)</f>
        <v>4.2924778037219742</v>
      </c>
      <c r="BN133" s="1003">
        <f>HLOOKUP(BN132,'Inflation Index'!$20:$25,6,FALSE)</f>
        <v>4.3997897488150226</v>
      </c>
      <c r="BO133" s="1003" t="e">
        <f>HLOOKUP(BO132,'Inflation Index'!$20:$25,6,FALSE)</f>
        <v>#N/A</v>
      </c>
      <c r="BP133" s="1003" t="e">
        <f>HLOOKUP(BP132,'Inflation Index'!$20:$25,6,FALSE)</f>
        <v>#N/A</v>
      </c>
      <c r="BQ133" s="1003" t="e">
        <f>HLOOKUP(BQ132,'Inflation Index'!$20:$25,6,FALSE)</f>
        <v>#N/A</v>
      </c>
      <c r="BR133" s="834"/>
      <c r="BS133" s="655"/>
    </row>
    <row r="134" spans="1:71" s="750" customFormat="1">
      <c r="A134" s="655"/>
      <c r="B134" s="1388"/>
      <c r="C134" s="778"/>
      <c r="D134" s="778"/>
      <c r="E134" s="778"/>
      <c r="F134" s="778"/>
      <c r="G134" s="835"/>
      <c r="H134" s="835"/>
      <c r="I134" s="835"/>
      <c r="J134" s="835"/>
      <c r="K134" s="835"/>
      <c r="L134" s="835"/>
      <c r="M134" s="835"/>
      <c r="N134" s="835"/>
      <c r="O134" s="835"/>
      <c r="P134" s="835"/>
      <c r="Q134" s="835"/>
      <c r="R134" s="835"/>
      <c r="S134" s="835"/>
      <c r="T134" s="835"/>
      <c r="U134" s="835"/>
      <c r="V134" s="835"/>
      <c r="W134" s="835"/>
      <c r="X134" s="835"/>
      <c r="Y134" s="835"/>
      <c r="Z134" s="835"/>
      <c r="AA134" s="835"/>
      <c r="AB134" s="835"/>
      <c r="AC134" s="835"/>
      <c r="AD134" s="835"/>
      <c r="AE134" s="835"/>
      <c r="AF134" s="835"/>
      <c r="AG134" s="835"/>
      <c r="AH134" s="835"/>
      <c r="AI134" s="835"/>
      <c r="AJ134" s="835"/>
      <c r="AK134" s="835"/>
      <c r="AL134" s="835"/>
      <c r="AM134" s="835"/>
      <c r="AN134" s="835"/>
      <c r="AO134" s="835"/>
      <c r="AP134" s="835"/>
      <c r="AQ134" s="835"/>
      <c r="AR134" s="835"/>
      <c r="AS134" s="835"/>
      <c r="AT134" s="835"/>
      <c r="AU134" s="835"/>
      <c r="AV134" s="835"/>
      <c r="AW134" s="835"/>
      <c r="AX134" s="835"/>
      <c r="AY134" s="835"/>
      <c r="AZ134" s="835"/>
      <c r="BA134" s="835"/>
      <c r="BB134" s="835"/>
      <c r="BC134" s="835"/>
      <c r="BD134" s="835"/>
      <c r="BE134" s="835"/>
      <c r="BF134" s="835"/>
      <c r="BG134" s="835"/>
      <c r="BH134" s="835"/>
      <c r="BI134" s="835"/>
      <c r="BJ134" s="835"/>
      <c r="BK134" s="835"/>
      <c r="BL134" s="835"/>
      <c r="BM134" s="835"/>
      <c r="BN134" s="835"/>
      <c r="BO134" s="835"/>
      <c r="BP134" s="835"/>
      <c r="BQ134" s="835"/>
      <c r="BR134" s="778"/>
      <c r="BS134" s="655"/>
    </row>
    <row r="135" spans="1:71">
      <c r="A135" s="655"/>
      <c r="B135" s="1388"/>
      <c r="C135" s="1400" t="s">
        <v>141</v>
      </c>
      <c r="D135" s="836" t="s">
        <v>284</v>
      </c>
      <c r="E135" s="836"/>
      <c r="F135" s="836" t="s">
        <v>140</v>
      </c>
      <c r="G135" s="837">
        <v>0</v>
      </c>
      <c r="H135" s="837">
        <f t="shared" ref="H135:BQ150" si="468">G135</f>
        <v>0</v>
      </c>
      <c r="I135" s="837">
        <f t="shared" ref="I135:I137" si="469">H135</f>
        <v>0</v>
      </c>
      <c r="J135" s="837">
        <f t="shared" ref="J135:J137" si="470">I135</f>
        <v>0</v>
      </c>
      <c r="K135" s="837">
        <f t="shared" ref="K135:K137" si="471">J135</f>
        <v>0</v>
      </c>
      <c r="L135" s="837">
        <f t="shared" ref="L135:L137" si="472">K135</f>
        <v>0</v>
      </c>
      <c r="M135" s="837">
        <f t="shared" ref="M135:M137" si="473">L135</f>
        <v>0</v>
      </c>
      <c r="N135" s="837">
        <f t="shared" ref="N135:N137" si="474">M135</f>
        <v>0</v>
      </c>
      <c r="O135" s="837">
        <f t="shared" ref="O135:O137" si="475">N135</f>
        <v>0</v>
      </c>
      <c r="P135" s="837">
        <f t="shared" ref="P135:P137" si="476">O135</f>
        <v>0</v>
      </c>
      <c r="Q135" s="837">
        <f t="shared" ref="Q135:Q137" si="477">P135</f>
        <v>0</v>
      </c>
      <c r="R135" s="837">
        <f t="shared" ref="R135:R137" si="478">Q135</f>
        <v>0</v>
      </c>
      <c r="S135" s="837">
        <f t="shared" ref="S135:S137" si="479">R135</f>
        <v>0</v>
      </c>
      <c r="T135" s="837">
        <f t="shared" ref="T135:T137" si="480">S135</f>
        <v>0</v>
      </c>
      <c r="U135" s="837">
        <f t="shared" ref="U135:U137" si="481">T135</f>
        <v>0</v>
      </c>
      <c r="V135" s="837">
        <f t="shared" ref="V135:V137" si="482">U135</f>
        <v>0</v>
      </c>
      <c r="W135" s="837">
        <f t="shared" ref="W135:W137" si="483">V135</f>
        <v>0</v>
      </c>
      <c r="X135" s="837">
        <f t="shared" ref="X135:X137" si="484">W135</f>
        <v>0</v>
      </c>
      <c r="Y135" s="837">
        <f t="shared" ref="Y135:Y137" si="485">X135</f>
        <v>0</v>
      </c>
      <c r="Z135" s="837">
        <f t="shared" ref="Z135:Z137" si="486">Y135</f>
        <v>0</v>
      </c>
      <c r="AA135" s="837">
        <f t="shared" ref="AA135:AA137" si="487">Z135</f>
        <v>0</v>
      </c>
      <c r="AB135" s="837">
        <f t="shared" ref="AB135:AB137" si="488">AA135</f>
        <v>0</v>
      </c>
      <c r="AC135" s="837">
        <f t="shared" ref="AC135:AC137" si="489">AB135</f>
        <v>0</v>
      </c>
      <c r="AD135" s="837">
        <f t="shared" ref="AD135:AD137" si="490">AC135</f>
        <v>0</v>
      </c>
      <c r="AE135" s="837">
        <f t="shared" ref="AE135:AE137" si="491">AD135</f>
        <v>0</v>
      </c>
      <c r="AF135" s="837">
        <f t="shared" ref="AF135:AF137" si="492">AE135</f>
        <v>0</v>
      </c>
      <c r="AG135" s="837">
        <f t="shared" ref="AG135:AG137" si="493">AF135</f>
        <v>0</v>
      </c>
      <c r="AH135" s="837">
        <f t="shared" ref="AH135:AH137" si="494">AG135</f>
        <v>0</v>
      </c>
      <c r="AI135" s="837">
        <f t="shared" si="468"/>
        <v>0</v>
      </c>
      <c r="AJ135" s="837">
        <f t="shared" si="468"/>
        <v>0</v>
      </c>
      <c r="AK135" s="837">
        <f t="shared" si="468"/>
        <v>0</v>
      </c>
      <c r="AL135" s="837">
        <f t="shared" si="468"/>
        <v>0</v>
      </c>
      <c r="AM135" s="837">
        <f t="shared" si="468"/>
        <v>0</v>
      </c>
      <c r="AN135" s="837">
        <f t="shared" si="468"/>
        <v>0</v>
      </c>
      <c r="AO135" s="837">
        <f t="shared" si="468"/>
        <v>0</v>
      </c>
      <c r="AP135" s="837">
        <f t="shared" si="468"/>
        <v>0</v>
      </c>
      <c r="AQ135" s="837">
        <f t="shared" si="468"/>
        <v>0</v>
      </c>
      <c r="AR135" s="837">
        <f t="shared" si="468"/>
        <v>0</v>
      </c>
      <c r="AS135" s="837">
        <f t="shared" si="468"/>
        <v>0</v>
      </c>
      <c r="AT135" s="837">
        <f t="shared" si="468"/>
        <v>0</v>
      </c>
      <c r="AU135" s="837">
        <f t="shared" si="468"/>
        <v>0</v>
      </c>
      <c r="AV135" s="837">
        <f t="shared" si="468"/>
        <v>0</v>
      </c>
      <c r="AW135" s="837">
        <f t="shared" si="468"/>
        <v>0</v>
      </c>
      <c r="AX135" s="837">
        <f t="shared" si="468"/>
        <v>0</v>
      </c>
      <c r="AY135" s="837">
        <f t="shared" si="468"/>
        <v>0</v>
      </c>
      <c r="AZ135" s="837">
        <f t="shared" si="468"/>
        <v>0</v>
      </c>
      <c r="BA135" s="837">
        <f t="shared" si="468"/>
        <v>0</v>
      </c>
      <c r="BB135" s="837">
        <f t="shared" si="468"/>
        <v>0</v>
      </c>
      <c r="BC135" s="837">
        <f t="shared" si="468"/>
        <v>0</v>
      </c>
      <c r="BD135" s="837">
        <f t="shared" si="468"/>
        <v>0</v>
      </c>
      <c r="BE135" s="837">
        <f t="shared" si="468"/>
        <v>0</v>
      </c>
      <c r="BF135" s="837">
        <f t="shared" si="468"/>
        <v>0</v>
      </c>
      <c r="BG135" s="837">
        <f t="shared" si="468"/>
        <v>0</v>
      </c>
      <c r="BH135" s="837">
        <f t="shared" si="468"/>
        <v>0</v>
      </c>
      <c r="BI135" s="837">
        <f t="shared" si="468"/>
        <v>0</v>
      </c>
      <c r="BJ135" s="837">
        <f t="shared" si="468"/>
        <v>0</v>
      </c>
      <c r="BK135" s="837">
        <f t="shared" si="468"/>
        <v>0</v>
      </c>
      <c r="BL135" s="837">
        <f t="shared" si="468"/>
        <v>0</v>
      </c>
      <c r="BM135" s="837">
        <f t="shared" si="468"/>
        <v>0</v>
      </c>
      <c r="BN135" s="837">
        <f t="shared" si="468"/>
        <v>0</v>
      </c>
      <c r="BO135" s="837">
        <f t="shared" si="468"/>
        <v>0</v>
      </c>
      <c r="BP135" s="837">
        <f t="shared" si="468"/>
        <v>0</v>
      </c>
      <c r="BQ135" s="838">
        <f t="shared" si="468"/>
        <v>0</v>
      </c>
      <c r="BS135" s="655"/>
    </row>
    <row r="136" spans="1:71">
      <c r="A136" s="655"/>
      <c r="B136" s="1388"/>
      <c r="C136" s="1401"/>
      <c r="D136" s="828" t="s">
        <v>284</v>
      </c>
      <c r="E136" s="828"/>
      <c r="F136" s="828" t="s">
        <v>247</v>
      </c>
      <c r="G136" s="839">
        <v>1</v>
      </c>
      <c r="H136" s="839">
        <f t="shared" si="468"/>
        <v>1</v>
      </c>
      <c r="I136" s="839">
        <f t="shared" si="469"/>
        <v>1</v>
      </c>
      <c r="J136" s="839">
        <f t="shared" si="470"/>
        <v>1</v>
      </c>
      <c r="K136" s="839">
        <f t="shared" si="471"/>
        <v>1</v>
      </c>
      <c r="L136" s="839">
        <f t="shared" si="472"/>
        <v>1</v>
      </c>
      <c r="M136" s="839">
        <f t="shared" si="473"/>
        <v>1</v>
      </c>
      <c r="N136" s="839">
        <f t="shared" si="474"/>
        <v>1</v>
      </c>
      <c r="O136" s="839">
        <f t="shared" si="475"/>
        <v>1</v>
      </c>
      <c r="P136" s="839">
        <f t="shared" si="476"/>
        <v>1</v>
      </c>
      <c r="Q136" s="839">
        <f t="shared" si="477"/>
        <v>1</v>
      </c>
      <c r="R136" s="839">
        <f t="shared" si="478"/>
        <v>1</v>
      </c>
      <c r="S136" s="839">
        <f t="shared" si="479"/>
        <v>1</v>
      </c>
      <c r="T136" s="839">
        <f t="shared" si="480"/>
        <v>1</v>
      </c>
      <c r="U136" s="839">
        <f t="shared" si="481"/>
        <v>1</v>
      </c>
      <c r="V136" s="839">
        <f t="shared" si="482"/>
        <v>1</v>
      </c>
      <c r="W136" s="839">
        <f t="shared" si="483"/>
        <v>1</v>
      </c>
      <c r="X136" s="839">
        <f t="shared" si="484"/>
        <v>1</v>
      </c>
      <c r="Y136" s="839">
        <f t="shared" si="485"/>
        <v>1</v>
      </c>
      <c r="Z136" s="839">
        <f t="shared" si="486"/>
        <v>1</v>
      </c>
      <c r="AA136" s="839">
        <f t="shared" si="487"/>
        <v>1</v>
      </c>
      <c r="AB136" s="839">
        <f t="shared" si="488"/>
        <v>1</v>
      </c>
      <c r="AC136" s="839">
        <f t="shared" si="489"/>
        <v>1</v>
      </c>
      <c r="AD136" s="839">
        <f t="shared" si="490"/>
        <v>1</v>
      </c>
      <c r="AE136" s="839">
        <f t="shared" si="491"/>
        <v>1</v>
      </c>
      <c r="AF136" s="839">
        <f t="shared" si="492"/>
        <v>1</v>
      </c>
      <c r="AG136" s="839">
        <f t="shared" si="493"/>
        <v>1</v>
      </c>
      <c r="AH136" s="839">
        <f t="shared" si="494"/>
        <v>1</v>
      </c>
      <c r="AI136" s="839">
        <f t="shared" ref="AI136:BQ136" si="495">AH136</f>
        <v>1</v>
      </c>
      <c r="AJ136" s="839">
        <f t="shared" si="495"/>
        <v>1</v>
      </c>
      <c r="AK136" s="839">
        <f t="shared" si="495"/>
        <v>1</v>
      </c>
      <c r="AL136" s="839">
        <f t="shared" si="495"/>
        <v>1</v>
      </c>
      <c r="AM136" s="839">
        <f t="shared" si="495"/>
        <v>1</v>
      </c>
      <c r="AN136" s="839">
        <f t="shared" si="495"/>
        <v>1</v>
      </c>
      <c r="AO136" s="839">
        <f t="shared" si="495"/>
        <v>1</v>
      </c>
      <c r="AP136" s="839">
        <f t="shared" si="495"/>
        <v>1</v>
      </c>
      <c r="AQ136" s="839">
        <f t="shared" si="495"/>
        <v>1</v>
      </c>
      <c r="AR136" s="839">
        <f t="shared" si="495"/>
        <v>1</v>
      </c>
      <c r="AS136" s="839">
        <f t="shared" si="495"/>
        <v>1</v>
      </c>
      <c r="AT136" s="839">
        <f t="shared" si="495"/>
        <v>1</v>
      </c>
      <c r="AU136" s="839">
        <f t="shared" si="495"/>
        <v>1</v>
      </c>
      <c r="AV136" s="839">
        <f t="shared" si="495"/>
        <v>1</v>
      </c>
      <c r="AW136" s="839">
        <f t="shared" si="495"/>
        <v>1</v>
      </c>
      <c r="AX136" s="839">
        <f t="shared" si="495"/>
        <v>1</v>
      </c>
      <c r="AY136" s="839">
        <f t="shared" si="495"/>
        <v>1</v>
      </c>
      <c r="AZ136" s="839">
        <f t="shared" si="495"/>
        <v>1</v>
      </c>
      <c r="BA136" s="839">
        <f t="shared" si="495"/>
        <v>1</v>
      </c>
      <c r="BB136" s="839">
        <f t="shared" si="495"/>
        <v>1</v>
      </c>
      <c r="BC136" s="839">
        <f t="shared" si="495"/>
        <v>1</v>
      </c>
      <c r="BD136" s="839">
        <f t="shared" si="495"/>
        <v>1</v>
      </c>
      <c r="BE136" s="839">
        <f t="shared" si="495"/>
        <v>1</v>
      </c>
      <c r="BF136" s="839">
        <f t="shared" si="495"/>
        <v>1</v>
      </c>
      <c r="BG136" s="839">
        <f t="shared" si="495"/>
        <v>1</v>
      </c>
      <c r="BH136" s="839">
        <f t="shared" si="495"/>
        <v>1</v>
      </c>
      <c r="BI136" s="839">
        <f t="shared" si="495"/>
        <v>1</v>
      </c>
      <c r="BJ136" s="839">
        <f t="shared" si="495"/>
        <v>1</v>
      </c>
      <c r="BK136" s="839">
        <f t="shared" si="495"/>
        <v>1</v>
      </c>
      <c r="BL136" s="839">
        <f t="shared" si="495"/>
        <v>1</v>
      </c>
      <c r="BM136" s="839">
        <f t="shared" si="495"/>
        <v>1</v>
      </c>
      <c r="BN136" s="839">
        <f t="shared" si="495"/>
        <v>1</v>
      </c>
      <c r="BO136" s="839">
        <f t="shared" si="495"/>
        <v>1</v>
      </c>
      <c r="BP136" s="839">
        <f t="shared" si="495"/>
        <v>1</v>
      </c>
      <c r="BQ136" s="840">
        <f t="shared" si="495"/>
        <v>1</v>
      </c>
      <c r="BR136" s="828"/>
      <c r="BS136" s="655"/>
    </row>
    <row r="137" spans="1:71">
      <c r="A137" s="655"/>
      <c r="B137" s="1388"/>
      <c r="C137" s="1401"/>
      <c r="D137" s="828" t="s">
        <v>284</v>
      </c>
      <c r="E137" s="828"/>
      <c r="F137" s="828" t="s">
        <v>246</v>
      </c>
      <c r="G137" s="839">
        <v>1</v>
      </c>
      <c r="H137" s="839">
        <f t="shared" si="468"/>
        <v>1</v>
      </c>
      <c r="I137" s="839">
        <f t="shared" si="469"/>
        <v>1</v>
      </c>
      <c r="J137" s="839">
        <f t="shared" si="470"/>
        <v>1</v>
      </c>
      <c r="K137" s="839">
        <f t="shared" si="471"/>
        <v>1</v>
      </c>
      <c r="L137" s="839">
        <f t="shared" si="472"/>
        <v>1</v>
      </c>
      <c r="M137" s="839">
        <f t="shared" si="473"/>
        <v>1</v>
      </c>
      <c r="N137" s="839">
        <f t="shared" si="474"/>
        <v>1</v>
      </c>
      <c r="O137" s="839">
        <f t="shared" si="475"/>
        <v>1</v>
      </c>
      <c r="P137" s="839">
        <f t="shared" si="476"/>
        <v>1</v>
      </c>
      <c r="Q137" s="839">
        <f t="shared" si="477"/>
        <v>1</v>
      </c>
      <c r="R137" s="839">
        <f t="shared" si="478"/>
        <v>1</v>
      </c>
      <c r="S137" s="839">
        <f t="shared" si="479"/>
        <v>1</v>
      </c>
      <c r="T137" s="839">
        <f t="shared" si="480"/>
        <v>1</v>
      </c>
      <c r="U137" s="839">
        <f t="shared" si="481"/>
        <v>1</v>
      </c>
      <c r="V137" s="839">
        <f t="shared" si="482"/>
        <v>1</v>
      </c>
      <c r="W137" s="839">
        <f t="shared" si="483"/>
        <v>1</v>
      </c>
      <c r="X137" s="839">
        <f t="shared" si="484"/>
        <v>1</v>
      </c>
      <c r="Y137" s="839">
        <f t="shared" si="485"/>
        <v>1</v>
      </c>
      <c r="Z137" s="839">
        <f t="shared" si="486"/>
        <v>1</v>
      </c>
      <c r="AA137" s="839">
        <f t="shared" si="487"/>
        <v>1</v>
      </c>
      <c r="AB137" s="839">
        <f t="shared" si="488"/>
        <v>1</v>
      </c>
      <c r="AC137" s="839">
        <f t="shared" si="489"/>
        <v>1</v>
      </c>
      <c r="AD137" s="839">
        <f t="shared" si="490"/>
        <v>1</v>
      </c>
      <c r="AE137" s="839">
        <f t="shared" si="491"/>
        <v>1</v>
      </c>
      <c r="AF137" s="839">
        <f t="shared" si="492"/>
        <v>1</v>
      </c>
      <c r="AG137" s="839">
        <f t="shared" si="493"/>
        <v>1</v>
      </c>
      <c r="AH137" s="839">
        <f t="shared" si="494"/>
        <v>1</v>
      </c>
      <c r="AI137" s="839">
        <f t="shared" ref="AI137:BQ137" si="496">AH137</f>
        <v>1</v>
      </c>
      <c r="AJ137" s="839">
        <f t="shared" si="496"/>
        <v>1</v>
      </c>
      <c r="AK137" s="839">
        <f t="shared" si="496"/>
        <v>1</v>
      </c>
      <c r="AL137" s="839">
        <f t="shared" si="496"/>
        <v>1</v>
      </c>
      <c r="AM137" s="839">
        <f t="shared" si="496"/>
        <v>1</v>
      </c>
      <c r="AN137" s="839">
        <f t="shared" si="496"/>
        <v>1</v>
      </c>
      <c r="AO137" s="839">
        <f t="shared" si="496"/>
        <v>1</v>
      </c>
      <c r="AP137" s="839">
        <f t="shared" si="496"/>
        <v>1</v>
      </c>
      <c r="AQ137" s="839">
        <f t="shared" si="496"/>
        <v>1</v>
      </c>
      <c r="AR137" s="839">
        <f t="shared" si="496"/>
        <v>1</v>
      </c>
      <c r="AS137" s="839">
        <f t="shared" si="496"/>
        <v>1</v>
      </c>
      <c r="AT137" s="839">
        <f t="shared" si="496"/>
        <v>1</v>
      </c>
      <c r="AU137" s="839">
        <f t="shared" si="496"/>
        <v>1</v>
      </c>
      <c r="AV137" s="839">
        <f t="shared" si="496"/>
        <v>1</v>
      </c>
      <c r="AW137" s="839">
        <f t="shared" si="496"/>
        <v>1</v>
      </c>
      <c r="AX137" s="839">
        <f t="shared" si="496"/>
        <v>1</v>
      </c>
      <c r="AY137" s="839">
        <f t="shared" si="496"/>
        <v>1</v>
      </c>
      <c r="AZ137" s="839">
        <f t="shared" si="496"/>
        <v>1</v>
      </c>
      <c r="BA137" s="839">
        <f t="shared" si="496"/>
        <v>1</v>
      </c>
      <c r="BB137" s="839">
        <f t="shared" si="496"/>
        <v>1</v>
      </c>
      <c r="BC137" s="839">
        <f t="shared" si="496"/>
        <v>1</v>
      </c>
      <c r="BD137" s="839">
        <f t="shared" si="496"/>
        <v>1</v>
      </c>
      <c r="BE137" s="839">
        <f t="shared" si="496"/>
        <v>1</v>
      </c>
      <c r="BF137" s="839">
        <f t="shared" si="496"/>
        <v>1</v>
      </c>
      <c r="BG137" s="839">
        <f t="shared" si="496"/>
        <v>1</v>
      </c>
      <c r="BH137" s="839">
        <f t="shared" si="496"/>
        <v>1</v>
      </c>
      <c r="BI137" s="839">
        <f t="shared" si="496"/>
        <v>1</v>
      </c>
      <c r="BJ137" s="839">
        <f t="shared" si="496"/>
        <v>1</v>
      </c>
      <c r="BK137" s="839">
        <f t="shared" si="496"/>
        <v>1</v>
      </c>
      <c r="BL137" s="839">
        <f t="shared" si="496"/>
        <v>1</v>
      </c>
      <c r="BM137" s="839">
        <f t="shared" si="496"/>
        <v>1</v>
      </c>
      <c r="BN137" s="839">
        <f t="shared" si="496"/>
        <v>1</v>
      </c>
      <c r="BO137" s="839">
        <f t="shared" si="496"/>
        <v>1</v>
      </c>
      <c r="BP137" s="839">
        <f t="shared" si="496"/>
        <v>1</v>
      </c>
      <c r="BQ137" s="840">
        <f t="shared" si="496"/>
        <v>1</v>
      </c>
      <c r="BR137" s="828"/>
      <c r="BS137" s="655"/>
    </row>
    <row r="138" spans="1:71" s="750" customFormat="1">
      <c r="A138" s="655"/>
      <c r="B138" s="1388"/>
      <c r="C138" s="1401"/>
      <c r="D138" s="778"/>
      <c r="E138" s="778"/>
      <c r="F138" s="778"/>
      <c r="G138" s="778"/>
      <c r="H138" s="778"/>
      <c r="I138" s="778"/>
      <c r="J138" s="778"/>
      <c r="K138" s="778"/>
      <c r="L138" s="778"/>
      <c r="M138" s="778"/>
      <c r="N138" s="778"/>
      <c r="O138" s="778"/>
      <c r="P138" s="778"/>
      <c r="Q138" s="778"/>
      <c r="R138" s="778"/>
      <c r="S138" s="778"/>
      <c r="T138" s="778"/>
      <c r="U138" s="778"/>
      <c r="V138" s="778"/>
      <c r="W138" s="778"/>
      <c r="X138" s="778"/>
      <c r="Y138" s="778"/>
      <c r="Z138" s="778"/>
      <c r="AA138" s="778"/>
      <c r="AB138" s="778"/>
      <c r="AC138" s="778"/>
      <c r="AD138" s="778"/>
      <c r="AE138" s="778"/>
      <c r="AF138" s="778"/>
      <c r="AG138" s="778"/>
      <c r="AH138" s="778"/>
      <c r="AI138" s="778"/>
      <c r="AJ138" s="778"/>
      <c r="AK138" s="778"/>
      <c r="AL138" s="778"/>
      <c r="AM138" s="778"/>
      <c r="AN138" s="778"/>
      <c r="AO138" s="778"/>
      <c r="AP138" s="778"/>
      <c r="AQ138" s="778"/>
      <c r="AR138" s="778"/>
      <c r="AS138" s="778"/>
      <c r="AT138" s="778"/>
      <c r="AU138" s="778"/>
      <c r="AV138" s="778"/>
      <c r="AW138" s="778"/>
      <c r="AX138" s="778"/>
      <c r="AY138" s="778"/>
      <c r="AZ138" s="778"/>
      <c r="BA138" s="778"/>
      <c r="BB138" s="778"/>
      <c r="BC138" s="778"/>
      <c r="BD138" s="778"/>
      <c r="BE138" s="778"/>
      <c r="BF138" s="778"/>
      <c r="BG138" s="778"/>
      <c r="BH138" s="778"/>
      <c r="BI138" s="778"/>
      <c r="BJ138" s="778"/>
      <c r="BK138" s="778"/>
      <c r="BL138" s="778"/>
      <c r="BM138" s="778"/>
      <c r="BN138" s="778"/>
      <c r="BO138" s="778"/>
      <c r="BP138" s="778"/>
      <c r="BQ138" s="764"/>
      <c r="BR138" s="778"/>
      <c r="BS138" s="655"/>
    </row>
    <row r="139" spans="1:71">
      <c r="A139" s="655"/>
      <c r="B139" s="1388"/>
      <c r="C139" s="1401"/>
      <c r="D139" s="828" t="s">
        <v>135</v>
      </c>
      <c r="E139" s="828"/>
      <c r="F139" s="828" t="s">
        <v>129</v>
      </c>
      <c r="G139" s="839">
        <v>0</v>
      </c>
      <c r="H139" s="839">
        <f t="shared" si="468"/>
        <v>0</v>
      </c>
      <c r="I139" s="839">
        <f t="shared" ref="I139:I144" si="497">H139</f>
        <v>0</v>
      </c>
      <c r="J139" s="839">
        <f t="shared" ref="J139:J144" si="498">I139</f>
        <v>0</v>
      </c>
      <c r="K139" s="839">
        <f t="shared" ref="K139:K144" si="499">J139</f>
        <v>0</v>
      </c>
      <c r="L139" s="839">
        <f t="shared" ref="L139:L144" si="500">K139</f>
        <v>0</v>
      </c>
      <c r="M139" s="839">
        <f t="shared" ref="M139:M144" si="501">L139</f>
        <v>0</v>
      </c>
      <c r="N139" s="839">
        <f t="shared" ref="N139:N144" si="502">M139</f>
        <v>0</v>
      </c>
      <c r="O139" s="839">
        <f t="shared" ref="O139:O144" si="503">N139</f>
        <v>0</v>
      </c>
      <c r="P139" s="839">
        <f t="shared" ref="P139:P144" si="504">O139</f>
        <v>0</v>
      </c>
      <c r="Q139" s="839">
        <f t="shared" ref="Q139:Q144" si="505">P139</f>
        <v>0</v>
      </c>
      <c r="R139" s="839">
        <f t="shared" ref="R139:R144" si="506">Q139</f>
        <v>0</v>
      </c>
      <c r="S139" s="839">
        <f t="shared" ref="S139:S144" si="507">R139</f>
        <v>0</v>
      </c>
      <c r="T139" s="839">
        <f t="shared" ref="T139:T144" si="508">S139</f>
        <v>0</v>
      </c>
      <c r="U139" s="839">
        <f t="shared" ref="U139:U144" si="509">T139</f>
        <v>0</v>
      </c>
      <c r="V139" s="839">
        <f t="shared" ref="V139:V144" si="510">U139</f>
        <v>0</v>
      </c>
      <c r="W139" s="839">
        <f t="shared" ref="W139:W144" si="511">V139</f>
        <v>0</v>
      </c>
      <c r="X139" s="839">
        <f t="shared" ref="X139:X144" si="512">W139</f>
        <v>0</v>
      </c>
      <c r="Y139" s="839">
        <f t="shared" ref="Y139:Y144" si="513">X139</f>
        <v>0</v>
      </c>
      <c r="Z139" s="839">
        <f t="shared" ref="Z139:Z144" si="514">Y139</f>
        <v>0</v>
      </c>
      <c r="AA139" s="839">
        <f t="shared" ref="AA139:AA144" si="515">Z139</f>
        <v>0</v>
      </c>
      <c r="AB139" s="839">
        <f t="shared" ref="AB139:AB144" si="516">AA139</f>
        <v>0</v>
      </c>
      <c r="AC139" s="839">
        <f t="shared" ref="AC139:AC144" si="517">AB139</f>
        <v>0</v>
      </c>
      <c r="AD139" s="839">
        <f t="shared" ref="AD139:AD144" si="518">AC139</f>
        <v>0</v>
      </c>
      <c r="AE139" s="839">
        <f t="shared" ref="AE139:AE144" si="519">AD139</f>
        <v>0</v>
      </c>
      <c r="AF139" s="839">
        <f t="shared" ref="AF139:AF144" si="520">AE139</f>
        <v>0</v>
      </c>
      <c r="AG139" s="839">
        <f t="shared" ref="AG139:AG144" si="521">AF139</f>
        <v>0</v>
      </c>
      <c r="AH139" s="839">
        <f t="shared" ref="AH139:AH144" si="522">AG139</f>
        <v>0</v>
      </c>
      <c r="AI139" s="839">
        <f t="shared" ref="AI139:AM139" si="523">AH139</f>
        <v>0</v>
      </c>
      <c r="AJ139" s="839">
        <f t="shared" si="523"/>
        <v>0</v>
      </c>
      <c r="AK139" s="839">
        <f t="shared" si="523"/>
        <v>0</v>
      </c>
      <c r="AL139" s="839">
        <f t="shared" si="523"/>
        <v>0</v>
      </c>
      <c r="AM139" s="839">
        <f t="shared" si="523"/>
        <v>0</v>
      </c>
      <c r="AN139" s="839">
        <f t="shared" ref="AN139:BQ139" si="524">AM139</f>
        <v>0</v>
      </c>
      <c r="AO139" s="839">
        <f t="shared" si="524"/>
        <v>0</v>
      </c>
      <c r="AP139" s="839">
        <f t="shared" si="524"/>
        <v>0</v>
      </c>
      <c r="AQ139" s="839">
        <f t="shared" si="524"/>
        <v>0</v>
      </c>
      <c r="AR139" s="839">
        <f t="shared" si="524"/>
        <v>0</v>
      </c>
      <c r="AS139" s="839">
        <f t="shared" si="524"/>
        <v>0</v>
      </c>
      <c r="AT139" s="839">
        <f t="shared" si="524"/>
        <v>0</v>
      </c>
      <c r="AU139" s="839">
        <f t="shared" si="524"/>
        <v>0</v>
      </c>
      <c r="AV139" s="839">
        <f t="shared" si="524"/>
        <v>0</v>
      </c>
      <c r="AW139" s="839">
        <f t="shared" si="524"/>
        <v>0</v>
      </c>
      <c r="AX139" s="839">
        <f t="shared" si="524"/>
        <v>0</v>
      </c>
      <c r="AY139" s="839">
        <f t="shared" si="524"/>
        <v>0</v>
      </c>
      <c r="AZ139" s="839">
        <f t="shared" si="524"/>
        <v>0</v>
      </c>
      <c r="BA139" s="839">
        <f t="shared" si="524"/>
        <v>0</v>
      </c>
      <c r="BB139" s="839">
        <f t="shared" si="524"/>
        <v>0</v>
      </c>
      <c r="BC139" s="839">
        <f t="shared" si="524"/>
        <v>0</v>
      </c>
      <c r="BD139" s="839">
        <f t="shared" si="524"/>
        <v>0</v>
      </c>
      <c r="BE139" s="839">
        <f t="shared" si="524"/>
        <v>0</v>
      </c>
      <c r="BF139" s="839">
        <f t="shared" si="524"/>
        <v>0</v>
      </c>
      <c r="BG139" s="839">
        <f t="shared" si="524"/>
        <v>0</v>
      </c>
      <c r="BH139" s="839">
        <f t="shared" si="524"/>
        <v>0</v>
      </c>
      <c r="BI139" s="839">
        <f t="shared" si="524"/>
        <v>0</v>
      </c>
      <c r="BJ139" s="839">
        <f t="shared" si="524"/>
        <v>0</v>
      </c>
      <c r="BK139" s="839">
        <f t="shared" si="524"/>
        <v>0</v>
      </c>
      <c r="BL139" s="839">
        <f t="shared" si="524"/>
        <v>0</v>
      </c>
      <c r="BM139" s="839">
        <f t="shared" si="524"/>
        <v>0</v>
      </c>
      <c r="BN139" s="839">
        <f t="shared" si="524"/>
        <v>0</v>
      </c>
      <c r="BO139" s="839">
        <f t="shared" si="524"/>
        <v>0</v>
      </c>
      <c r="BP139" s="839">
        <f t="shared" si="524"/>
        <v>0</v>
      </c>
      <c r="BQ139" s="840">
        <f t="shared" si="524"/>
        <v>0</v>
      </c>
      <c r="BS139" s="655"/>
    </row>
    <row r="140" spans="1:71">
      <c r="A140" s="655"/>
      <c r="B140" s="1388"/>
      <c r="C140" s="1401"/>
      <c r="D140" s="828" t="s">
        <v>135</v>
      </c>
      <c r="E140" s="828"/>
      <c r="F140" s="828" t="s">
        <v>130</v>
      </c>
      <c r="G140" s="839">
        <v>3</v>
      </c>
      <c r="H140" s="839">
        <f t="shared" si="468"/>
        <v>3</v>
      </c>
      <c r="I140" s="839">
        <f t="shared" si="497"/>
        <v>3</v>
      </c>
      <c r="J140" s="839">
        <f t="shared" si="498"/>
        <v>3</v>
      </c>
      <c r="K140" s="839">
        <f t="shared" si="499"/>
        <v>3</v>
      </c>
      <c r="L140" s="839">
        <f t="shared" si="500"/>
        <v>3</v>
      </c>
      <c r="M140" s="839">
        <f t="shared" si="501"/>
        <v>3</v>
      </c>
      <c r="N140" s="839">
        <f t="shared" si="502"/>
        <v>3</v>
      </c>
      <c r="O140" s="839">
        <f t="shared" si="503"/>
        <v>3</v>
      </c>
      <c r="P140" s="839">
        <f t="shared" si="504"/>
        <v>3</v>
      </c>
      <c r="Q140" s="839">
        <f t="shared" si="505"/>
        <v>3</v>
      </c>
      <c r="R140" s="839">
        <f t="shared" si="506"/>
        <v>3</v>
      </c>
      <c r="S140" s="839">
        <f t="shared" si="507"/>
        <v>3</v>
      </c>
      <c r="T140" s="839">
        <f t="shared" si="508"/>
        <v>3</v>
      </c>
      <c r="U140" s="839">
        <f t="shared" si="509"/>
        <v>3</v>
      </c>
      <c r="V140" s="839">
        <f t="shared" si="510"/>
        <v>3</v>
      </c>
      <c r="W140" s="839">
        <f t="shared" si="511"/>
        <v>3</v>
      </c>
      <c r="X140" s="839">
        <f t="shared" si="512"/>
        <v>3</v>
      </c>
      <c r="Y140" s="839">
        <f t="shared" si="513"/>
        <v>3</v>
      </c>
      <c r="Z140" s="839">
        <f t="shared" si="514"/>
        <v>3</v>
      </c>
      <c r="AA140" s="839">
        <f t="shared" si="515"/>
        <v>3</v>
      </c>
      <c r="AB140" s="839">
        <f t="shared" si="516"/>
        <v>3</v>
      </c>
      <c r="AC140" s="839">
        <f t="shared" si="517"/>
        <v>3</v>
      </c>
      <c r="AD140" s="839">
        <f t="shared" si="518"/>
        <v>3</v>
      </c>
      <c r="AE140" s="839">
        <f t="shared" si="519"/>
        <v>3</v>
      </c>
      <c r="AF140" s="839">
        <f t="shared" si="520"/>
        <v>3</v>
      </c>
      <c r="AG140" s="839">
        <f t="shared" si="521"/>
        <v>3</v>
      </c>
      <c r="AH140" s="839">
        <f t="shared" si="522"/>
        <v>3</v>
      </c>
      <c r="AI140" s="839">
        <f t="shared" ref="AI140:AN144" si="525">AH140</f>
        <v>3</v>
      </c>
      <c r="AJ140" s="839">
        <f t="shared" si="525"/>
        <v>3</v>
      </c>
      <c r="AK140" s="839">
        <f t="shared" si="525"/>
        <v>3</v>
      </c>
      <c r="AL140" s="839">
        <f t="shared" si="525"/>
        <v>3</v>
      </c>
      <c r="AM140" s="839">
        <f t="shared" si="525"/>
        <v>3</v>
      </c>
      <c r="AN140" s="839">
        <f t="shared" si="525"/>
        <v>3</v>
      </c>
      <c r="AO140" s="839">
        <f t="shared" ref="AO140:BD144" si="526">AN140</f>
        <v>3</v>
      </c>
      <c r="AP140" s="839">
        <f t="shared" si="526"/>
        <v>3</v>
      </c>
      <c r="AQ140" s="839">
        <f t="shared" si="526"/>
        <v>3</v>
      </c>
      <c r="AR140" s="839">
        <f t="shared" si="526"/>
        <v>3</v>
      </c>
      <c r="AS140" s="839">
        <f t="shared" si="526"/>
        <v>3</v>
      </c>
      <c r="AT140" s="839">
        <f t="shared" si="526"/>
        <v>3</v>
      </c>
      <c r="AU140" s="839">
        <f t="shared" si="526"/>
        <v>3</v>
      </c>
      <c r="AV140" s="839">
        <f t="shared" si="526"/>
        <v>3</v>
      </c>
      <c r="AW140" s="839">
        <f t="shared" si="526"/>
        <v>3</v>
      </c>
      <c r="AX140" s="839">
        <f t="shared" si="526"/>
        <v>3</v>
      </c>
      <c r="AY140" s="839">
        <f t="shared" si="526"/>
        <v>3</v>
      </c>
      <c r="AZ140" s="839">
        <f t="shared" si="526"/>
        <v>3</v>
      </c>
      <c r="BA140" s="839">
        <f t="shared" si="526"/>
        <v>3</v>
      </c>
      <c r="BB140" s="839">
        <f t="shared" si="526"/>
        <v>3</v>
      </c>
      <c r="BC140" s="839">
        <f t="shared" si="526"/>
        <v>3</v>
      </c>
      <c r="BD140" s="839">
        <f t="shared" si="526"/>
        <v>3</v>
      </c>
      <c r="BE140" s="839">
        <f t="shared" ref="BE140:BL144" si="527">BD140</f>
        <v>3</v>
      </c>
      <c r="BF140" s="839">
        <f t="shared" si="527"/>
        <v>3</v>
      </c>
      <c r="BG140" s="839">
        <f t="shared" si="527"/>
        <v>3</v>
      </c>
      <c r="BH140" s="839">
        <f t="shared" si="527"/>
        <v>3</v>
      </c>
      <c r="BI140" s="839">
        <f t="shared" si="527"/>
        <v>3</v>
      </c>
      <c r="BJ140" s="839">
        <f t="shared" si="527"/>
        <v>3</v>
      </c>
      <c r="BK140" s="839">
        <f t="shared" si="527"/>
        <v>3</v>
      </c>
      <c r="BL140" s="839">
        <f t="shared" si="527"/>
        <v>3</v>
      </c>
      <c r="BM140" s="839">
        <f t="shared" ref="BM140:BM144" si="528">BL140</f>
        <v>3</v>
      </c>
      <c r="BN140" s="839">
        <f t="shared" ref="BN140:BN144" si="529">BM140</f>
        <v>3</v>
      </c>
      <c r="BO140" s="839">
        <f t="shared" ref="BO140:BO144" si="530">BN140</f>
        <v>3</v>
      </c>
      <c r="BP140" s="839">
        <f t="shared" ref="BP140:BQ144" si="531">BO140</f>
        <v>3</v>
      </c>
      <c r="BQ140" s="840">
        <f t="shared" si="531"/>
        <v>3</v>
      </c>
      <c r="BS140" s="655"/>
    </row>
    <row r="141" spans="1:71">
      <c r="A141" s="655"/>
      <c r="B141" s="1388"/>
      <c r="C141" s="1401"/>
      <c r="D141" s="828" t="s">
        <v>135</v>
      </c>
      <c r="E141" s="828"/>
      <c r="F141" s="828" t="s">
        <v>131</v>
      </c>
      <c r="G141" s="839">
        <v>0</v>
      </c>
      <c r="H141" s="839">
        <f t="shared" si="468"/>
        <v>0</v>
      </c>
      <c r="I141" s="839">
        <f t="shared" si="497"/>
        <v>0</v>
      </c>
      <c r="J141" s="839">
        <f t="shared" si="498"/>
        <v>0</v>
      </c>
      <c r="K141" s="839">
        <f t="shared" si="499"/>
        <v>0</v>
      </c>
      <c r="L141" s="839">
        <f t="shared" si="500"/>
        <v>0</v>
      </c>
      <c r="M141" s="839">
        <f t="shared" si="501"/>
        <v>0</v>
      </c>
      <c r="N141" s="839">
        <f t="shared" si="502"/>
        <v>0</v>
      </c>
      <c r="O141" s="839">
        <f t="shared" si="503"/>
        <v>0</v>
      </c>
      <c r="P141" s="839">
        <f t="shared" si="504"/>
        <v>0</v>
      </c>
      <c r="Q141" s="839">
        <f t="shared" si="505"/>
        <v>0</v>
      </c>
      <c r="R141" s="839">
        <f t="shared" si="506"/>
        <v>0</v>
      </c>
      <c r="S141" s="839">
        <f t="shared" si="507"/>
        <v>0</v>
      </c>
      <c r="T141" s="839">
        <f t="shared" si="508"/>
        <v>0</v>
      </c>
      <c r="U141" s="839">
        <f t="shared" si="509"/>
        <v>0</v>
      </c>
      <c r="V141" s="839">
        <f t="shared" si="510"/>
        <v>0</v>
      </c>
      <c r="W141" s="839">
        <f t="shared" si="511"/>
        <v>0</v>
      </c>
      <c r="X141" s="839">
        <f t="shared" si="512"/>
        <v>0</v>
      </c>
      <c r="Y141" s="839">
        <f t="shared" si="513"/>
        <v>0</v>
      </c>
      <c r="Z141" s="839">
        <f t="shared" si="514"/>
        <v>0</v>
      </c>
      <c r="AA141" s="839">
        <f t="shared" si="515"/>
        <v>0</v>
      </c>
      <c r="AB141" s="839">
        <f t="shared" si="516"/>
        <v>0</v>
      </c>
      <c r="AC141" s="839">
        <f t="shared" si="517"/>
        <v>0</v>
      </c>
      <c r="AD141" s="839">
        <f t="shared" si="518"/>
        <v>0</v>
      </c>
      <c r="AE141" s="839">
        <f t="shared" si="519"/>
        <v>0</v>
      </c>
      <c r="AF141" s="839">
        <f t="shared" si="520"/>
        <v>0</v>
      </c>
      <c r="AG141" s="839">
        <f t="shared" si="521"/>
        <v>0</v>
      </c>
      <c r="AH141" s="839">
        <f t="shared" si="522"/>
        <v>0</v>
      </c>
      <c r="AI141" s="839">
        <f t="shared" si="525"/>
        <v>0</v>
      </c>
      <c r="AJ141" s="839">
        <f t="shared" si="525"/>
        <v>0</v>
      </c>
      <c r="AK141" s="839">
        <f t="shared" si="525"/>
        <v>0</v>
      </c>
      <c r="AL141" s="839">
        <f t="shared" si="525"/>
        <v>0</v>
      </c>
      <c r="AM141" s="839">
        <f t="shared" si="525"/>
        <v>0</v>
      </c>
      <c r="AN141" s="839">
        <f t="shared" si="525"/>
        <v>0</v>
      </c>
      <c r="AO141" s="839">
        <f t="shared" si="526"/>
        <v>0</v>
      </c>
      <c r="AP141" s="839">
        <f t="shared" si="526"/>
        <v>0</v>
      </c>
      <c r="AQ141" s="839">
        <f t="shared" si="526"/>
        <v>0</v>
      </c>
      <c r="AR141" s="839">
        <f t="shared" si="526"/>
        <v>0</v>
      </c>
      <c r="AS141" s="839">
        <f t="shared" si="526"/>
        <v>0</v>
      </c>
      <c r="AT141" s="839">
        <f t="shared" si="526"/>
        <v>0</v>
      </c>
      <c r="AU141" s="839">
        <f t="shared" si="526"/>
        <v>0</v>
      </c>
      <c r="AV141" s="839">
        <f t="shared" si="526"/>
        <v>0</v>
      </c>
      <c r="AW141" s="839">
        <f t="shared" si="526"/>
        <v>0</v>
      </c>
      <c r="AX141" s="839">
        <f t="shared" si="526"/>
        <v>0</v>
      </c>
      <c r="AY141" s="839">
        <f t="shared" si="526"/>
        <v>0</v>
      </c>
      <c r="AZ141" s="839">
        <f t="shared" si="526"/>
        <v>0</v>
      </c>
      <c r="BA141" s="839">
        <f t="shared" si="526"/>
        <v>0</v>
      </c>
      <c r="BB141" s="839">
        <f t="shared" si="526"/>
        <v>0</v>
      </c>
      <c r="BC141" s="839">
        <f t="shared" si="526"/>
        <v>0</v>
      </c>
      <c r="BD141" s="839">
        <f t="shared" si="526"/>
        <v>0</v>
      </c>
      <c r="BE141" s="839">
        <f t="shared" si="527"/>
        <v>0</v>
      </c>
      <c r="BF141" s="839">
        <f t="shared" si="527"/>
        <v>0</v>
      </c>
      <c r="BG141" s="839">
        <f t="shared" si="527"/>
        <v>0</v>
      </c>
      <c r="BH141" s="839">
        <f t="shared" si="527"/>
        <v>0</v>
      </c>
      <c r="BI141" s="839">
        <f t="shared" si="527"/>
        <v>0</v>
      </c>
      <c r="BJ141" s="839">
        <f t="shared" si="527"/>
        <v>0</v>
      </c>
      <c r="BK141" s="839">
        <f t="shared" si="527"/>
        <v>0</v>
      </c>
      <c r="BL141" s="839">
        <f t="shared" si="527"/>
        <v>0</v>
      </c>
      <c r="BM141" s="839">
        <f t="shared" si="528"/>
        <v>0</v>
      </c>
      <c r="BN141" s="839">
        <f t="shared" si="529"/>
        <v>0</v>
      </c>
      <c r="BO141" s="839">
        <f t="shared" si="530"/>
        <v>0</v>
      </c>
      <c r="BP141" s="839">
        <f t="shared" si="531"/>
        <v>0</v>
      </c>
      <c r="BQ141" s="840">
        <f t="shared" si="531"/>
        <v>0</v>
      </c>
      <c r="BS141" s="655"/>
    </row>
    <row r="142" spans="1:71">
      <c r="A142" s="655"/>
      <c r="B142" s="1388"/>
      <c r="C142" s="1401"/>
      <c r="D142" s="828" t="s">
        <v>135</v>
      </c>
      <c r="E142" s="828"/>
      <c r="F142" s="828" t="s">
        <v>132</v>
      </c>
      <c r="G142" s="839">
        <v>0</v>
      </c>
      <c r="H142" s="839">
        <f t="shared" si="468"/>
        <v>0</v>
      </c>
      <c r="I142" s="839">
        <f t="shared" si="497"/>
        <v>0</v>
      </c>
      <c r="J142" s="839">
        <f t="shared" si="498"/>
        <v>0</v>
      </c>
      <c r="K142" s="839">
        <f t="shared" si="499"/>
        <v>0</v>
      </c>
      <c r="L142" s="839">
        <f t="shared" si="500"/>
        <v>0</v>
      </c>
      <c r="M142" s="839">
        <f t="shared" si="501"/>
        <v>0</v>
      </c>
      <c r="N142" s="839">
        <f t="shared" si="502"/>
        <v>0</v>
      </c>
      <c r="O142" s="839">
        <f t="shared" si="503"/>
        <v>0</v>
      </c>
      <c r="P142" s="839">
        <f t="shared" si="504"/>
        <v>0</v>
      </c>
      <c r="Q142" s="839">
        <f t="shared" si="505"/>
        <v>0</v>
      </c>
      <c r="R142" s="839">
        <f t="shared" si="506"/>
        <v>0</v>
      </c>
      <c r="S142" s="839">
        <f t="shared" si="507"/>
        <v>0</v>
      </c>
      <c r="T142" s="839">
        <f t="shared" si="508"/>
        <v>0</v>
      </c>
      <c r="U142" s="839">
        <f t="shared" si="509"/>
        <v>0</v>
      </c>
      <c r="V142" s="839">
        <f t="shared" si="510"/>
        <v>0</v>
      </c>
      <c r="W142" s="839">
        <f t="shared" si="511"/>
        <v>0</v>
      </c>
      <c r="X142" s="839">
        <f t="shared" si="512"/>
        <v>0</v>
      </c>
      <c r="Y142" s="839">
        <f t="shared" si="513"/>
        <v>0</v>
      </c>
      <c r="Z142" s="839">
        <f t="shared" si="514"/>
        <v>0</v>
      </c>
      <c r="AA142" s="839">
        <f t="shared" si="515"/>
        <v>0</v>
      </c>
      <c r="AB142" s="839">
        <f t="shared" si="516"/>
        <v>0</v>
      </c>
      <c r="AC142" s="839">
        <f t="shared" si="517"/>
        <v>0</v>
      </c>
      <c r="AD142" s="839">
        <f t="shared" si="518"/>
        <v>0</v>
      </c>
      <c r="AE142" s="839">
        <f t="shared" si="519"/>
        <v>0</v>
      </c>
      <c r="AF142" s="839">
        <f t="shared" si="520"/>
        <v>0</v>
      </c>
      <c r="AG142" s="839">
        <f t="shared" si="521"/>
        <v>0</v>
      </c>
      <c r="AH142" s="839">
        <f t="shared" si="522"/>
        <v>0</v>
      </c>
      <c r="AI142" s="839">
        <f t="shared" si="525"/>
        <v>0</v>
      </c>
      <c r="AJ142" s="839">
        <f t="shared" si="525"/>
        <v>0</v>
      </c>
      <c r="AK142" s="839">
        <f t="shared" si="525"/>
        <v>0</v>
      </c>
      <c r="AL142" s="839">
        <f t="shared" si="525"/>
        <v>0</v>
      </c>
      <c r="AM142" s="839">
        <f t="shared" si="525"/>
        <v>0</v>
      </c>
      <c r="AN142" s="839">
        <f t="shared" si="525"/>
        <v>0</v>
      </c>
      <c r="AO142" s="839">
        <f t="shared" si="526"/>
        <v>0</v>
      </c>
      <c r="AP142" s="839">
        <f t="shared" si="526"/>
        <v>0</v>
      </c>
      <c r="AQ142" s="839">
        <f t="shared" si="526"/>
        <v>0</v>
      </c>
      <c r="AR142" s="839">
        <f t="shared" si="526"/>
        <v>0</v>
      </c>
      <c r="AS142" s="839">
        <f t="shared" si="526"/>
        <v>0</v>
      </c>
      <c r="AT142" s="839">
        <f t="shared" si="526"/>
        <v>0</v>
      </c>
      <c r="AU142" s="839">
        <f t="shared" si="526"/>
        <v>0</v>
      </c>
      <c r="AV142" s="839">
        <f t="shared" si="526"/>
        <v>0</v>
      </c>
      <c r="AW142" s="839">
        <f t="shared" si="526"/>
        <v>0</v>
      </c>
      <c r="AX142" s="839">
        <f t="shared" si="526"/>
        <v>0</v>
      </c>
      <c r="AY142" s="839">
        <f t="shared" si="526"/>
        <v>0</v>
      </c>
      <c r="AZ142" s="839">
        <f t="shared" si="526"/>
        <v>0</v>
      </c>
      <c r="BA142" s="839">
        <f t="shared" si="526"/>
        <v>0</v>
      </c>
      <c r="BB142" s="839">
        <f t="shared" si="526"/>
        <v>0</v>
      </c>
      <c r="BC142" s="839">
        <f t="shared" si="526"/>
        <v>0</v>
      </c>
      <c r="BD142" s="839">
        <f t="shared" si="526"/>
        <v>0</v>
      </c>
      <c r="BE142" s="839">
        <f t="shared" si="527"/>
        <v>0</v>
      </c>
      <c r="BF142" s="839">
        <f t="shared" si="527"/>
        <v>0</v>
      </c>
      <c r="BG142" s="839">
        <f t="shared" si="527"/>
        <v>0</v>
      </c>
      <c r="BH142" s="839">
        <f t="shared" si="527"/>
        <v>0</v>
      </c>
      <c r="BI142" s="839">
        <f t="shared" si="527"/>
        <v>0</v>
      </c>
      <c r="BJ142" s="839">
        <f t="shared" si="527"/>
        <v>0</v>
      </c>
      <c r="BK142" s="839">
        <f t="shared" si="527"/>
        <v>0</v>
      </c>
      <c r="BL142" s="839">
        <f t="shared" si="527"/>
        <v>0</v>
      </c>
      <c r="BM142" s="839">
        <f t="shared" si="528"/>
        <v>0</v>
      </c>
      <c r="BN142" s="839">
        <f t="shared" si="529"/>
        <v>0</v>
      </c>
      <c r="BO142" s="839">
        <f t="shared" si="530"/>
        <v>0</v>
      </c>
      <c r="BP142" s="839">
        <f t="shared" si="531"/>
        <v>0</v>
      </c>
      <c r="BQ142" s="840">
        <f t="shared" si="531"/>
        <v>0</v>
      </c>
      <c r="BS142" s="655"/>
    </row>
    <row r="143" spans="1:71">
      <c r="A143" s="655"/>
      <c r="B143" s="1388"/>
      <c r="C143" s="1401"/>
      <c r="D143" s="828" t="s">
        <v>135</v>
      </c>
      <c r="E143" s="828"/>
      <c r="F143" s="828" t="s">
        <v>133</v>
      </c>
      <c r="G143" s="839">
        <v>1</v>
      </c>
      <c r="H143" s="839">
        <f t="shared" si="468"/>
        <v>1</v>
      </c>
      <c r="I143" s="839">
        <f t="shared" si="497"/>
        <v>1</v>
      </c>
      <c r="J143" s="839">
        <f t="shared" si="498"/>
        <v>1</v>
      </c>
      <c r="K143" s="839">
        <f t="shared" si="499"/>
        <v>1</v>
      </c>
      <c r="L143" s="839">
        <f t="shared" si="500"/>
        <v>1</v>
      </c>
      <c r="M143" s="839">
        <f t="shared" si="501"/>
        <v>1</v>
      </c>
      <c r="N143" s="839">
        <f t="shared" si="502"/>
        <v>1</v>
      </c>
      <c r="O143" s="839">
        <f t="shared" si="503"/>
        <v>1</v>
      </c>
      <c r="P143" s="839">
        <f t="shared" si="504"/>
        <v>1</v>
      </c>
      <c r="Q143" s="839">
        <f t="shared" si="505"/>
        <v>1</v>
      </c>
      <c r="R143" s="839">
        <f t="shared" si="506"/>
        <v>1</v>
      </c>
      <c r="S143" s="839">
        <f t="shared" si="507"/>
        <v>1</v>
      </c>
      <c r="T143" s="839">
        <f t="shared" si="508"/>
        <v>1</v>
      </c>
      <c r="U143" s="839">
        <f t="shared" si="509"/>
        <v>1</v>
      </c>
      <c r="V143" s="839">
        <f t="shared" si="510"/>
        <v>1</v>
      </c>
      <c r="W143" s="839">
        <f t="shared" si="511"/>
        <v>1</v>
      </c>
      <c r="X143" s="839">
        <f t="shared" si="512"/>
        <v>1</v>
      </c>
      <c r="Y143" s="839">
        <f t="shared" si="513"/>
        <v>1</v>
      </c>
      <c r="Z143" s="839">
        <f t="shared" si="514"/>
        <v>1</v>
      </c>
      <c r="AA143" s="839">
        <f t="shared" si="515"/>
        <v>1</v>
      </c>
      <c r="AB143" s="839">
        <f t="shared" si="516"/>
        <v>1</v>
      </c>
      <c r="AC143" s="839">
        <f t="shared" si="517"/>
        <v>1</v>
      </c>
      <c r="AD143" s="839">
        <f t="shared" si="518"/>
        <v>1</v>
      </c>
      <c r="AE143" s="839">
        <f t="shared" si="519"/>
        <v>1</v>
      </c>
      <c r="AF143" s="839">
        <f t="shared" si="520"/>
        <v>1</v>
      </c>
      <c r="AG143" s="839">
        <f t="shared" si="521"/>
        <v>1</v>
      </c>
      <c r="AH143" s="839">
        <f t="shared" si="522"/>
        <v>1</v>
      </c>
      <c r="AI143" s="839">
        <f t="shared" si="525"/>
        <v>1</v>
      </c>
      <c r="AJ143" s="839">
        <f t="shared" si="525"/>
        <v>1</v>
      </c>
      <c r="AK143" s="839">
        <f t="shared" si="525"/>
        <v>1</v>
      </c>
      <c r="AL143" s="839">
        <f t="shared" si="525"/>
        <v>1</v>
      </c>
      <c r="AM143" s="839">
        <f t="shared" si="525"/>
        <v>1</v>
      </c>
      <c r="AN143" s="839">
        <f t="shared" si="525"/>
        <v>1</v>
      </c>
      <c r="AO143" s="839">
        <f t="shared" si="526"/>
        <v>1</v>
      </c>
      <c r="AP143" s="839">
        <f t="shared" si="526"/>
        <v>1</v>
      </c>
      <c r="AQ143" s="839">
        <f t="shared" si="526"/>
        <v>1</v>
      </c>
      <c r="AR143" s="839">
        <f t="shared" si="526"/>
        <v>1</v>
      </c>
      <c r="AS143" s="839">
        <f t="shared" si="526"/>
        <v>1</v>
      </c>
      <c r="AT143" s="839">
        <f t="shared" si="526"/>
        <v>1</v>
      </c>
      <c r="AU143" s="839">
        <f t="shared" si="526"/>
        <v>1</v>
      </c>
      <c r="AV143" s="839">
        <f t="shared" si="526"/>
        <v>1</v>
      </c>
      <c r="AW143" s="839">
        <f t="shared" si="526"/>
        <v>1</v>
      </c>
      <c r="AX143" s="839">
        <f t="shared" si="526"/>
        <v>1</v>
      </c>
      <c r="AY143" s="839">
        <f t="shared" si="526"/>
        <v>1</v>
      </c>
      <c r="AZ143" s="839">
        <f t="shared" si="526"/>
        <v>1</v>
      </c>
      <c r="BA143" s="839">
        <f t="shared" si="526"/>
        <v>1</v>
      </c>
      <c r="BB143" s="839">
        <f t="shared" si="526"/>
        <v>1</v>
      </c>
      <c r="BC143" s="839">
        <f t="shared" si="526"/>
        <v>1</v>
      </c>
      <c r="BD143" s="839">
        <f t="shared" si="526"/>
        <v>1</v>
      </c>
      <c r="BE143" s="839">
        <f t="shared" si="527"/>
        <v>1</v>
      </c>
      <c r="BF143" s="839">
        <f t="shared" si="527"/>
        <v>1</v>
      </c>
      <c r="BG143" s="839">
        <f t="shared" si="527"/>
        <v>1</v>
      </c>
      <c r="BH143" s="839">
        <f t="shared" si="527"/>
        <v>1</v>
      </c>
      <c r="BI143" s="839">
        <f t="shared" si="527"/>
        <v>1</v>
      </c>
      <c r="BJ143" s="839">
        <f t="shared" si="527"/>
        <v>1</v>
      </c>
      <c r="BK143" s="839">
        <f t="shared" si="527"/>
        <v>1</v>
      </c>
      <c r="BL143" s="839">
        <f t="shared" si="527"/>
        <v>1</v>
      </c>
      <c r="BM143" s="839">
        <f t="shared" si="528"/>
        <v>1</v>
      </c>
      <c r="BN143" s="839">
        <f t="shared" si="529"/>
        <v>1</v>
      </c>
      <c r="BO143" s="839">
        <f t="shared" si="530"/>
        <v>1</v>
      </c>
      <c r="BP143" s="839">
        <f t="shared" si="531"/>
        <v>1</v>
      </c>
      <c r="BQ143" s="840">
        <f t="shared" si="531"/>
        <v>1</v>
      </c>
      <c r="BS143" s="655"/>
    </row>
    <row r="144" spans="1:71">
      <c r="A144" s="655"/>
      <c r="B144" s="1388"/>
      <c r="C144" s="1401"/>
      <c r="D144" s="828" t="s">
        <v>135</v>
      </c>
      <c r="E144" s="828"/>
      <c r="F144" s="828" t="s">
        <v>134</v>
      </c>
      <c r="G144" s="839">
        <v>0</v>
      </c>
      <c r="H144" s="839">
        <f t="shared" si="468"/>
        <v>0</v>
      </c>
      <c r="I144" s="839">
        <f t="shared" si="497"/>
        <v>0</v>
      </c>
      <c r="J144" s="839">
        <f t="shared" si="498"/>
        <v>0</v>
      </c>
      <c r="K144" s="839">
        <f t="shared" si="499"/>
        <v>0</v>
      </c>
      <c r="L144" s="839">
        <f t="shared" si="500"/>
        <v>0</v>
      </c>
      <c r="M144" s="839">
        <f t="shared" si="501"/>
        <v>0</v>
      </c>
      <c r="N144" s="839">
        <f t="shared" si="502"/>
        <v>0</v>
      </c>
      <c r="O144" s="839">
        <f t="shared" si="503"/>
        <v>0</v>
      </c>
      <c r="P144" s="839">
        <f t="shared" si="504"/>
        <v>0</v>
      </c>
      <c r="Q144" s="839">
        <f t="shared" si="505"/>
        <v>0</v>
      </c>
      <c r="R144" s="839">
        <f t="shared" si="506"/>
        <v>0</v>
      </c>
      <c r="S144" s="839">
        <f t="shared" si="507"/>
        <v>0</v>
      </c>
      <c r="T144" s="839">
        <f t="shared" si="508"/>
        <v>0</v>
      </c>
      <c r="U144" s="839">
        <f t="shared" si="509"/>
        <v>0</v>
      </c>
      <c r="V144" s="839">
        <f t="shared" si="510"/>
        <v>0</v>
      </c>
      <c r="W144" s="839">
        <f t="shared" si="511"/>
        <v>0</v>
      </c>
      <c r="X144" s="839">
        <f t="shared" si="512"/>
        <v>0</v>
      </c>
      <c r="Y144" s="839">
        <f t="shared" si="513"/>
        <v>0</v>
      </c>
      <c r="Z144" s="839">
        <f t="shared" si="514"/>
        <v>0</v>
      </c>
      <c r="AA144" s="839">
        <f t="shared" si="515"/>
        <v>0</v>
      </c>
      <c r="AB144" s="839">
        <f t="shared" si="516"/>
        <v>0</v>
      </c>
      <c r="AC144" s="839">
        <f t="shared" si="517"/>
        <v>0</v>
      </c>
      <c r="AD144" s="839">
        <f t="shared" si="518"/>
        <v>0</v>
      </c>
      <c r="AE144" s="839">
        <f t="shared" si="519"/>
        <v>0</v>
      </c>
      <c r="AF144" s="839">
        <f t="shared" si="520"/>
        <v>0</v>
      </c>
      <c r="AG144" s="839">
        <f t="shared" si="521"/>
        <v>0</v>
      </c>
      <c r="AH144" s="839">
        <f t="shared" si="522"/>
        <v>0</v>
      </c>
      <c r="AI144" s="839">
        <f t="shared" si="525"/>
        <v>0</v>
      </c>
      <c r="AJ144" s="839">
        <f t="shared" si="525"/>
        <v>0</v>
      </c>
      <c r="AK144" s="839">
        <f t="shared" si="525"/>
        <v>0</v>
      </c>
      <c r="AL144" s="839">
        <f t="shared" si="525"/>
        <v>0</v>
      </c>
      <c r="AM144" s="839">
        <f t="shared" si="525"/>
        <v>0</v>
      </c>
      <c r="AN144" s="839">
        <f t="shared" si="525"/>
        <v>0</v>
      </c>
      <c r="AO144" s="839">
        <f t="shared" si="526"/>
        <v>0</v>
      </c>
      <c r="AP144" s="839">
        <f t="shared" si="526"/>
        <v>0</v>
      </c>
      <c r="AQ144" s="839">
        <f t="shared" si="526"/>
        <v>0</v>
      </c>
      <c r="AR144" s="839">
        <f t="shared" si="526"/>
        <v>0</v>
      </c>
      <c r="AS144" s="839">
        <f t="shared" si="526"/>
        <v>0</v>
      </c>
      <c r="AT144" s="839">
        <f t="shared" si="526"/>
        <v>0</v>
      </c>
      <c r="AU144" s="839">
        <f t="shared" si="526"/>
        <v>0</v>
      </c>
      <c r="AV144" s="839">
        <f t="shared" si="526"/>
        <v>0</v>
      </c>
      <c r="AW144" s="839">
        <f t="shared" si="526"/>
        <v>0</v>
      </c>
      <c r="AX144" s="839">
        <f t="shared" si="526"/>
        <v>0</v>
      </c>
      <c r="AY144" s="839">
        <f t="shared" si="526"/>
        <v>0</v>
      </c>
      <c r="AZ144" s="839">
        <f t="shared" si="526"/>
        <v>0</v>
      </c>
      <c r="BA144" s="839">
        <f t="shared" si="526"/>
        <v>0</v>
      </c>
      <c r="BB144" s="839">
        <f t="shared" si="526"/>
        <v>0</v>
      </c>
      <c r="BC144" s="839">
        <f t="shared" si="526"/>
        <v>0</v>
      </c>
      <c r="BD144" s="839">
        <f t="shared" si="526"/>
        <v>0</v>
      </c>
      <c r="BE144" s="839">
        <f t="shared" si="527"/>
        <v>0</v>
      </c>
      <c r="BF144" s="839">
        <f t="shared" si="527"/>
        <v>0</v>
      </c>
      <c r="BG144" s="839">
        <f t="shared" si="527"/>
        <v>0</v>
      </c>
      <c r="BH144" s="839">
        <f t="shared" si="527"/>
        <v>0</v>
      </c>
      <c r="BI144" s="839">
        <f t="shared" si="527"/>
        <v>0</v>
      </c>
      <c r="BJ144" s="839">
        <f t="shared" si="527"/>
        <v>0</v>
      </c>
      <c r="BK144" s="839">
        <f t="shared" si="527"/>
        <v>0</v>
      </c>
      <c r="BL144" s="839">
        <f t="shared" si="527"/>
        <v>0</v>
      </c>
      <c r="BM144" s="839">
        <f t="shared" si="528"/>
        <v>0</v>
      </c>
      <c r="BN144" s="839">
        <f t="shared" si="529"/>
        <v>0</v>
      </c>
      <c r="BO144" s="839">
        <f t="shared" si="530"/>
        <v>0</v>
      </c>
      <c r="BP144" s="839">
        <f t="shared" si="531"/>
        <v>0</v>
      </c>
      <c r="BQ144" s="840">
        <f t="shared" si="531"/>
        <v>0</v>
      </c>
      <c r="BS144" s="655"/>
    </row>
    <row r="145" spans="1:71" s="750" customFormat="1">
      <c r="A145" s="655"/>
      <c r="B145" s="1388"/>
      <c r="C145" s="1401"/>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c r="AJ145" s="778"/>
      <c r="AK145" s="778"/>
      <c r="AL145" s="778"/>
      <c r="AM145" s="778"/>
      <c r="AN145" s="778"/>
      <c r="AO145" s="778"/>
      <c r="AP145" s="778"/>
      <c r="AQ145" s="778"/>
      <c r="AR145" s="778"/>
      <c r="AS145" s="778"/>
      <c r="AT145" s="778"/>
      <c r="AU145" s="778"/>
      <c r="AV145" s="778"/>
      <c r="AW145" s="778"/>
      <c r="AX145" s="778"/>
      <c r="AY145" s="778"/>
      <c r="AZ145" s="778"/>
      <c r="BA145" s="778"/>
      <c r="BB145" s="778"/>
      <c r="BC145" s="778"/>
      <c r="BD145" s="778"/>
      <c r="BE145" s="778"/>
      <c r="BF145" s="778"/>
      <c r="BG145" s="778"/>
      <c r="BH145" s="778"/>
      <c r="BI145" s="778"/>
      <c r="BJ145" s="778"/>
      <c r="BK145" s="778"/>
      <c r="BL145" s="778"/>
      <c r="BM145" s="778"/>
      <c r="BN145" s="778"/>
      <c r="BO145" s="778"/>
      <c r="BP145" s="778"/>
      <c r="BQ145" s="764"/>
      <c r="BS145" s="655"/>
    </row>
    <row r="146" spans="1:71">
      <c r="A146" s="655"/>
      <c r="B146" s="1388"/>
      <c r="C146" s="1401"/>
      <c r="D146" s="828" t="s">
        <v>136</v>
      </c>
      <c r="E146" s="828"/>
      <c r="F146" s="828" t="s">
        <v>129</v>
      </c>
      <c r="G146" s="839">
        <v>0</v>
      </c>
      <c r="H146" s="839">
        <f t="shared" si="468"/>
        <v>0</v>
      </c>
      <c r="I146" s="839">
        <f t="shared" ref="I146:I151" si="532">H146</f>
        <v>0</v>
      </c>
      <c r="J146" s="839">
        <f t="shared" ref="J146:J151" si="533">I146</f>
        <v>0</v>
      </c>
      <c r="K146" s="839">
        <f t="shared" ref="K146:K151" si="534">J146</f>
        <v>0</v>
      </c>
      <c r="L146" s="839">
        <f t="shared" ref="L146:L151" si="535">K146</f>
        <v>0</v>
      </c>
      <c r="M146" s="839">
        <f t="shared" ref="M146:M151" si="536">L146</f>
        <v>0</v>
      </c>
      <c r="N146" s="839">
        <f t="shared" ref="N146:N151" si="537">M146</f>
        <v>0</v>
      </c>
      <c r="O146" s="839">
        <f t="shared" ref="O146:O151" si="538">N146</f>
        <v>0</v>
      </c>
      <c r="P146" s="839">
        <f t="shared" ref="P146:P151" si="539">O146</f>
        <v>0</v>
      </c>
      <c r="Q146" s="839">
        <f t="shared" ref="Q146:Q151" si="540">P146</f>
        <v>0</v>
      </c>
      <c r="R146" s="839">
        <f t="shared" ref="R146:R151" si="541">Q146</f>
        <v>0</v>
      </c>
      <c r="S146" s="839">
        <f t="shared" ref="S146:S151" si="542">R146</f>
        <v>0</v>
      </c>
      <c r="T146" s="839">
        <f t="shared" ref="T146:T151" si="543">S146</f>
        <v>0</v>
      </c>
      <c r="U146" s="839">
        <f t="shared" ref="U146:U151" si="544">T146</f>
        <v>0</v>
      </c>
      <c r="V146" s="839">
        <f t="shared" ref="V146:V151" si="545">U146</f>
        <v>0</v>
      </c>
      <c r="W146" s="839">
        <f t="shared" ref="W146:W151" si="546">V146</f>
        <v>0</v>
      </c>
      <c r="X146" s="839">
        <f t="shared" ref="X146:X151" si="547">W146</f>
        <v>0</v>
      </c>
      <c r="Y146" s="839">
        <f t="shared" ref="Y146:Y151" si="548">X146</f>
        <v>0</v>
      </c>
      <c r="Z146" s="839">
        <f t="shared" ref="Z146:Z151" si="549">Y146</f>
        <v>0</v>
      </c>
      <c r="AA146" s="839">
        <f t="shared" ref="AA146:AA151" si="550">Z146</f>
        <v>0</v>
      </c>
      <c r="AB146" s="839">
        <f t="shared" ref="AB146:AB151" si="551">AA146</f>
        <v>0</v>
      </c>
      <c r="AC146" s="839">
        <f t="shared" ref="AC146:AC151" si="552">AB146</f>
        <v>0</v>
      </c>
      <c r="AD146" s="839">
        <f t="shared" ref="AD146:AD151" si="553">AC146</f>
        <v>0</v>
      </c>
      <c r="AE146" s="839">
        <f t="shared" ref="AE146:AE151" si="554">AD146</f>
        <v>0</v>
      </c>
      <c r="AF146" s="839">
        <f t="shared" ref="AF146:AF151" si="555">AE146</f>
        <v>0</v>
      </c>
      <c r="AG146" s="839">
        <f t="shared" ref="AG146:AG151" si="556">AF146</f>
        <v>0</v>
      </c>
      <c r="AH146" s="839">
        <f t="shared" ref="AH146:AH151" si="557">AG146</f>
        <v>0</v>
      </c>
      <c r="AI146" s="839">
        <f t="shared" ref="AI146:AN151" si="558">AH146</f>
        <v>0</v>
      </c>
      <c r="AJ146" s="839">
        <f t="shared" si="558"/>
        <v>0</v>
      </c>
      <c r="AK146" s="839">
        <f t="shared" si="558"/>
        <v>0</v>
      </c>
      <c r="AL146" s="839">
        <f t="shared" si="558"/>
        <v>0</v>
      </c>
      <c r="AM146" s="839">
        <f t="shared" si="558"/>
        <v>0</v>
      </c>
      <c r="AN146" s="839">
        <f t="shared" si="558"/>
        <v>0</v>
      </c>
      <c r="AO146" s="839">
        <f t="shared" ref="AO146:BD151" si="559">AN146</f>
        <v>0</v>
      </c>
      <c r="AP146" s="839">
        <f t="shared" si="559"/>
        <v>0</v>
      </c>
      <c r="AQ146" s="839">
        <f t="shared" si="559"/>
        <v>0</v>
      </c>
      <c r="AR146" s="839">
        <f t="shared" si="559"/>
        <v>0</v>
      </c>
      <c r="AS146" s="839">
        <f t="shared" si="559"/>
        <v>0</v>
      </c>
      <c r="AT146" s="839">
        <f t="shared" si="559"/>
        <v>0</v>
      </c>
      <c r="AU146" s="839">
        <f t="shared" si="559"/>
        <v>0</v>
      </c>
      <c r="AV146" s="839">
        <f t="shared" si="559"/>
        <v>0</v>
      </c>
      <c r="AW146" s="839">
        <f t="shared" si="559"/>
        <v>0</v>
      </c>
      <c r="AX146" s="839">
        <f t="shared" si="559"/>
        <v>0</v>
      </c>
      <c r="AY146" s="839">
        <f t="shared" si="559"/>
        <v>0</v>
      </c>
      <c r="AZ146" s="839">
        <f t="shared" si="559"/>
        <v>0</v>
      </c>
      <c r="BA146" s="839">
        <f t="shared" si="559"/>
        <v>0</v>
      </c>
      <c r="BB146" s="839">
        <f t="shared" si="559"/>
        <v>0</v>
      </c>
      <c r="BC146" s="839">
        <f t="shared" si="559"/>
        <v>0</v>
      </c>
      <c r="BD146" s="839">
        <f t="shared" si="559"/>
        <v>0</v>
      </c>
      <c r="BE146" s="839">
        <f t="shared" ref="BE146:BL151" si="560">BD146</f>
        <v>0</v>
      </c>
      <c r="BF146" s="839">
        <f t="shared" si="560"/>
        <v>0</v>
      </c>
      <c r="BG146" s="839">
        <f t="shared" si="560"/>
        <v>0</v>
      </c>
      <c r="BH146" s="839">
        <f t="shared" si="560"/>
        <v>0</v>
      </c>
      <c r="BI146" s="839">
        <f t="shared" si="560"/>
        <v>0</v>
      </c>
      <c r="BJ146" s="839">
        <f t="shared" si="560"/>
        <v>0</v>
      </c>
      <c r="BK146" s="839">
        <f t="shared" si="560"/>
        <v>0</v>
      </c>
      <c r="BL146" s="839">
        <f t="shared" si="560"/>
        <v>0</v>
      </c>
      <c r="BM146" s="839">
        <f t="shared" ref="BM146:BM151" si="561">BL146</f>
        <v>0</v>
      </c>
      <c r="BN146" s="839">
        <f t="shared" ref="BN146:BN151" si="562">BM146</f>
        <v>0</v>
      </c>
      <c r="BO146" s="839">
        <f t="shared" ref="BO146:BO151" si="563">BN146</f>
        <v>0</v>
      </c>
      <c r="BP146" s="839">
        <f t="shared" ref="BP146:BQ151" si="564">BO146</f>
        <v>0</v>
      </c>
      <c r="BQ146" s="840">
        <f t="shared" si="564"/>
        <v>0</v>
      </c>
      <c r="BS146" s="655"/>
    </row>
    <row r="147" spans="1:71">
      <c r="A147" s="655"/>
      <c r="B147" s="1388"/>
      <c r="C147" s="1401"/>
      <c r="D147" s="828" t="s">
        <v>136</v>
      </c>
      <c r="E147" s="828"/>
      <c r="F147" s="828" t="s">
        <v>130</v>
      </c>
      <c r="G147" s="839">
        <v>0</v>
      </c>
      <c r="H147" s="839">
        <f t="shared" si="468"/>
        <v>0</v>
      </c>
      <c r="I147" s="839">
        <f t="shared" si="532"/>
        <v>0</v>
      </c>
      <c r="J147" s="839">
        <f t="shared" si="533"/>
        <v>0</v>
      </c>
      <c r="K147" s="839">
        <f t="shared" si="534"/>
        <v>0</v>
      </c>
      <c r="L147" s="839">
        <f t="shared" si="535"/>
        <v>0</v>
      </c>
      <c r="M147" s="839">
        <f t="shared" si="536"/>
        <v>0</v>
      </c>
      <c r="N147" s="839">
        <f t="shared" si="537"/>
        <v>0</v>
      </c>
      <c r="O147" s="839">
        <f t="shared" si="538"/>
        <v>0</v>
      </c>
      <c r="P147" s="839">
        <f t="shared" si="539"/>
        <v>0</v>
      </c>
      <c r="Q147" s="839">
        <f t="shared" si="540"/>
        <v>0</v>
      </c>
      <c r="R147" s="839">
        <f t="shared" si="541"/>
        <v>0</v>
      </c>
      <c r="S147" s="839">
        <f t="shared" si="542"/>
        <v>0</v>
      </c>
      <c r="T147" s="839">
        <f t="shared" si="543"/>
        <v>0</v>
      </c>
      <c r="U147" s="839">
        <f t="shared" si="544"/>
        <v>0</v>
      </c>
      <c r="V147" s="839">
        <f t="shared" si="545"/>
        <v>0</v>
      </c>
      <c r="W147" s="839">
        <f t="shared" si="546"/>
        <v>0</v>
      </c>
      <c r="X147" s="839">
        <f t="shared" si="547"/>
        <v>0</v>
      </c>
      <c r="Y147" s="839">
        <f t="shared" si="548"/>
        <v>0</v>
      </c>
      <c r="Z147" s="839">
        <f t="shared" si="549"/>
        <v>0</v>
      </c>
      <c r="AA147" s="839">
        <f t="shared" si="550"/>
        <v>0</v>
      </c>
      <c r="AB147" s="839">
        <f t="shared" si="551"/>
        <v>0</v>
      </c>
      <c r="AC147" s="839">
        <f t="shared" si="552"/>
        <v>0</v>
      </c>
      <c r="AD147" s="839">
        <f t="shared" si="553"/>
        <v>0</v>
      </c>
      <c r="AE147" s="839">
        <f t="shared" si="554"/>
        <v>0</v>
      </c>
      <c r="AF147" s="839">
        <f t="shared" si="555"/>
        <v>0</v>
      </c>
      <c r="AG147" s="839">
        <f t="shared" si="556"/>
        <v>0</v>
      </c>
      <c r="AH147" s="839">
        <f t="shared" si="557"/>
        <v>0</v>
      </c>
      <c r="AI147" s="839">
        <f t="shared" si="558"/>
        <v>0</v>
      </c>
      <c r="AJ147" s="839">
        <f t="shared" si="558"/>
        <v>0</v>
      </c>
      <c r="AK147" s="839">
        <f t="shared" si="558"/>
        <v>0</v>
      </c>
      <c r="AL147" s="839">
        <f t="shared" si="558"/>
        <v>0</v>
      </c>
      <c r="AM147" s="839">
        <f t="shared" si="558"/>
        <v>0</v>
      </c>
      <c r="AN147" s="839">
        <f t="shared" si="558"/>
        <v>0</v>
      </c>
      <c r="AO147" s="839">
        <f t="shared" si="559"/>
        <v>0</v>
      </c>
      <c r="AP147" s="839">
        <f t="shared" si="559"/>
        <v>0</v>
      </c>
      <c r="AQ147" s="839">
        <f t="shared" si="559"/>
        <v>0</v>
      </c>
      <c r="AR147" s="839">
        <f t="shared" si="559"/>
        <v>0</v>
      </c>
      <c r="AS147" s="839">
        <f t="shared" si="559"/>
        <v>0</v>
      </c>
      <c r="AT147" s="839">
        <f t="shared" si="559"/>
        <v>0</v>
      </c>
      <c r="AU147" s="839">
        <f t="shared" si="559"/>
        <v>0</v>
      </c>
      <c r="AV147" s="839">
        <f t="shared" si="559"/>
        <v>0</v>
      </c>
      <c r="AW147" s="839">
        <f t="shared" si="559"/>
        <v>0</v>
      </c>
      <c r="AX147" s="839">
        <f t="shared" si="559"/>
        <v>0</v>
      </c>
      <c r="AY147" s="839">
        <f t="shared" si="559"/>
        <v>0</v>
      </c>
      <c r="AZ147" s="839">
        <f t="shared" si="559"/>
        <v>0</v>
      </c>
      <c r="BA147" s="839">
        <f t="shared" si="559"/>
        <v>0</v>
      </c>
      <c r="BB147" s="839">
        <f t="shared" si="559"/>
        <v>0</v>
      </c>
      <c r="BC147" s="839">
        <v>0</v>
      </c>
      <c r="BD147" s="839">
        <f t="shared" si="559"/>
        <v>0</v>
      </c>
      <c r="BE147" s="839">
        <f t="shared" si="560"/>
        <v>0</v>
      </c>
      <c r="BF147" s="839">
        <f t="shared" si="560"/>
        <v>0</v>
      </c>
      <c r="BG147" s="839">
        <f t="shared" si="560"/>
        <v>0</v>
      </c>
      <c r="BH147" s="839">
        <f t="shared" si="560"/>
        <v>0</v>
      </c>
      <c r="BI147" s="839">
        <f t="shared" si="560"/>
        <v>0</v>
      </c>
      <c r="BJ147" s="839">
        <f t="shared" si="560"/>
        <v>0</v>
      </c>
      <c r="BK147" s="839">
        <f t="shared" si="560"/>
        <v>0</v>
      </c>
      <c r="BL147" s="839">
        <f t="shared" si="560"/>
        <v>0</v>
      </c>
      <c r="BM147" s="839">
        <f t="shared" si="561"/>
        <v>0</v>
      </c>
      <c r="BN147" s="839">
        <f t="shared" si="562"/>
        <v>0</v>
      </c>
      <c r="BO147" s="839">
        <f t="shared" si="563"/>
        <v>0</v>
      </c>
      <c r="BP147" s="839">
        <f t="shared" si="564"/>
        <v>0</v>
      </c>
      <c r="BQ147" s="840">
        <f t="shared" si="564"/>
        <v>0</v>
      </c>
      <c r="BS147" s="655"/>
    </row>
    <row r="148" spans="1:71">
      <c r="A148" s="655"/>
      <c r="B148" s="1388"/>
      <c r="C148" s="1401"/>
      <c r="D148" s="828" t="s">
        <v>136</v>
      </c>
      <c r="E148" s="828"/>
      <c r="F148" s="828" t="s">
        <v>131</v>
      </c>
      <c r="G148" s="839">
        <v>0</v>
      </c>
      <c r="H148" s="839">
        <f t="shared" si="468"/>
        <v>0</v>
      </c>
      <c r="I148" s="839">
        <f t="shared" si="532"/>
        <v>0</v>
      </c>
      <c r="J148" s="839">
        <f t="shared" si="533"/>
        <v>0</v>
      </c>
      <c r="K148" s="839">
        <f t="shared" si="534"/>
        <v>0</v>
      </c>
      <c r="L148" s="839">
        <f t="shared" si="535"/>
        <v>0</v>
      </c>
      <c r="M148" s="839">
        <f t="shared" si="536"/>
        <v>0</v>
      </c>
      <c r="N148" s="839">
        <f t="shared" si="537"/>
        <v>0</v>
      </c>
      <c r="O148" s="839">
        <f t="shared" si="538"/>
        <v>0</v>
      </c>
      <c r="P148" s="839">
        <f t="shared" si="539"/>
        <v>0</v>
      </c>
      <c r="Q148" s="839">
        <f t="shared" si="540"/>
        <v>0</v>
      </c>
      <c r="R148" s="839">
        <f t="shared" si="541"/>
        <v>0</v>
      </c>
      <c r="S148" s="839">
        <f t="shared" si="542"/>
        <v>0</v>
      </c>
      <c r="T148" s="839">
        <f t="shared" si="543"/>
        <v>0</v>
      </c>
      <c r="U148" s="839">
        <f t="shared" si="544"/>
        <v>0</v>
      </c>
      <c r="V148" s="839">
        <f t="shared" si="545"/>
        <v>0</v>
      </c>
      <c r="W148" s="839">
        <f t="shared" si="546"/>
        <v>0</v>
      </c>
      <c r="X148" s="839">
        <f t="shared" si="547"/>
        <v>0</v>
      </c>
      <c r="Y148" s="839">
        <f t="shared" si="548"/>
        <v>0</v>
      </c>
      <c r="Z148" s="839">
        <f t="shared" si="549"/>
        <v>0</v>
      </c>
      <c r="AA148" s="839">
        <f t="shared" si="550"/>
        <v>0</v>
      </c>
      <c r="AB148" s="839">
        <f t="shared" si="551"/>
        <v>0</v>
      </c>
      <c r="AC148" s="839">
        <f t="shared" si="552"/>
        <v>0</v>
      </c>
      <c r="AD148" s="839">
        <f t="shared" si="553"/>
        <v>0</v>
      </c>
      <c r="AE148" s="839">
        <f t="shared" si="554"/>
        <v>0</v>
      </c>
      <c r="AF148" s="839">
        <f t="shared" si="555"/>
        <v>0</v>
      </c>
      <c r="AG148" s="839">
        <f t="shared" si="556"/>
        <v>0</v>
      </c>
      <c r="AH148" s="839">
        <f t="shared" si="557"/>
        <v>0</v>
      </c>
      <c r="AI148" s="839">
        <f t="shared" si="558"/>
        <v>0</v>
      </c>
      <c r="AJ148" s="839">
        <f t="shared" si="558"/>
        <v>0</v>
      </c>
      <c r="AK148" s="839">
        <f t="shared" si="558"/>
        <v>0</v>
      </c>
      <c r="AL148" s="839">
        <f t="shared" si="558"/>
        <v>0</v>
      </c>
      <c r="AM148" s="839">
        <f t="shared" si="558"/>
        <v>0</v>
      </c>
      <c r="AN148" s="839">
        <f t="shared" si="558"/>
        <v>0</v>
      </c>
      <c r="AO148" s="839">
        <f t="shared" si="559"/>
        <v>0</v>
      </c>
      <c r="AP148" s="839">
        <f t="shared" si="559"/>
        <v>0</v>
      </c>
      <c r="AQ148" s="839">
        <f t="shared" si="559"/>
        <v>0</v>
      </c>
      <c r="AR148" s="839">
        <f t="shared" si="559"/>
        <v>0</v>
      </c>
      <c r="AS148" s="839">
        <f t="shared" si="559"/>
        <v>0</v>
      </c>
      <c r="AT148" s="839">
        <f t="shared" si="559"/>
        <v>0</v>
      </c>
      <c r="AU148" s="839">
        <f t="shared" si="559"/>
        <v>0</v>
      </c>
      <c r="AV148" s="839">
        <f t="shared" si="559"/>
        <v>0</v>
      </c>
      <c r="AW148" s="839">
        <f t="shared" si="559"/>
        <v>0</v>
      </c>
      <c r="AX148" s="839">
        <f t="shared" si="559"/>
        <v>0</v>
      </c>
      <c r="AY148" s="839">
        <f t="shared" si="559"/>
        <v>0</v>
      </c>
      <c r="AZ148" s="839">
        <f t="shared" si="559"/>
        <v>0</v>
      </c>
      <c r="BA148" s="839">
        <f t="shared" si="559"/>
        <v>0</v>
      </c>
      <c r="BB148" s="839">
        <f t="shared" si="559"/>
        <v>0</v>
      </c>
      <c r="BC148" s="839">
        <f t="shared" si="559"/>
        <v>0</v>
      </c>
      <c r="BD148" s="839">
        <f t="shared" si="559"/>
        <v>0</v>
      </c>
      <c r="BE148" s="839">
        <f t="shared" si="560"/>
        <v>0</v>
      </c>
      <c r="BF148" s="839">
        <f t="shared" si="560"/>
        <v>0</v>
      </c>
      <c r="BG148" s="839">
        <f t="shared" si="560"/>
        <v>0</v>
      </c>
      <c r="BH148" s="839">
        <f t="shared" si="560"/>
        <v>0</v>
      </c>
      <c r="BI148" s="839">
        <f t="shared" si="560"/>
        <v>0</v>
      </c>
      <c r="BJ148" s="839">
        <f t="shared" si="560"/>
        <v>0</v>
      </c>
      <c r="BK148" s="839">
        <f t="shared" si="560"/>
        <v>0</v>
      </c>
      <c r="BL148" s="839">
        <f t="shared" si="560"/>
        <v>0</v>
      </c>
      <c r="BM148" s="839">
        <f t="shared" si="561"/>
        <v>0</v>
      </c>
      <c r="BN148" s="839">
        <f t="shared" si="562"/>
        <v>0</v>
      </c>
      <c r="BO148" s="839">
        <f t="shared" si="563"/>
        <v>0</v>
      </c>
      <c r="BP148" s="839">
        <f t="shared" si="564"/>
        <v>0</v>
      </c>
      <c r="BQ148" s="840">
        <f t="shared" si="564"/>
        <v>0</v>
      </c>
      <c r="BS148" s="655"/>
    </row>
    <row r="149" spans="1:71">
      <c r="A149" s="655"/>
      <c r="B149" s="1388"/>
      <c r="C149" s="1401"/>
      <c r="D149" s="828" t="s">
        <v>136</v>
      </c>
      <c r="E149" s="828"/>
      <c r="F149" s="828" t="s">
        <v>132</v>
      </c>
      <c r="G149" s="839">
        <v>0</v>
      </c>
      <c r="H149" s="839">
        <f t="shared" si="468"/>
        <v>0</v>
      </c>
      <c r="I149" s="839">
        <f t="shared" si="532"/>
        <v>0</v>
      </c>
      <c r="J149" s="839">
        <f t="shared" si="533"/>
        <v>0</v>
      </c>
      <c r="K149" s="839">
        <f t="shared" si="534"/>
        <v>0</v>
      </c>
      <c r="L149" s="839">
        <f t="shared" si="535"/>
        <v>0</v>
      </c>
      <c r="M149" s="839">
        <f t="shared" si="536"/>
        <v>0</v>
      </c>
      <c r="N149" s="839">
        <f t="shared" si="537"/>
        <v>0</v>
      </c>
      <c r="O149" s="839">
        <f t="shared" si="538"/>
        <v>0</v>
      </c>
      <c r="P149" s="839">
        <f t="shared" si="539"/>
        <v>0</v>
      </c>
      <c r="Q149" s="839">
        <f t="shared" si="540"/>
        <v>0</v>
      </c>
      <c r="R149" s="839">
        <f t="shared" si="541"/>
        <v>0</v>
      </c>
      <c r="S149" s="839">
        <f t="shared" si="542"/>
        <v>0</v>
      </c>
      <c r="T149" s="839">
        <f t="shared" si="543"/>
        <v>0</v>
      </c>
      <c r="U149" s="839">
        <f t="shared" si="544"/>
        <v>0</v>
      </c>
      <c r="V149" s="839">
        <f t="shared" si="545"/>
        <v>0</v>
      </c>
      <c r="W149" s="839">
        <f t="shared" si="546"/>
        <v>0</v>
      </c>
      <c r="X149" s="839">
        <f t="shared" si="547"/>
        <v>0</v>
      </c>
      <c r="Y149" s="839">
        <f t="shared" si="548"/>
        <v>0</v>
      </c>
      <c r="Z149" s="839">
        <f t="shared" si="549"/>
        <v>0</v>
      </c>
      <c r="AA149" s="839">
        <f t="shared" si="550"/>
        <v>0</v>
      </c>
      <c r="AB149" s="839">
        <f t="shared" si="551"/>
        <v>0</v>
      </c>
      <c r="AC149" s="839">
        <f t="shared" si="552"/>
        <v>0</v>
      </c>
      <c r="AD149" s="839">
        <f t="shared" si="553"/>
        <v>0</v>
      </c>
      <c r="AE149" s="839">
        <f t="shared" si="554"/>
        <v>0</v>
      </c>
      <c r="AF149" s="839">
        <f t="shared" si="555"/>
        <v>0</v>
      </c>
      <c r="AG149" s="839">
        <f t="shared" si="556"/>
        <v>0</v>
      </c>
      <c r="AH149" s="839">
        <f t="shared" si="557"/>
        <v>0</v>
      </c>
      <c r="AI149" s="839">
        <f t="shared" si="558"/>
        <v>0</v>
      </c>
      <c r="AJ149" s="839">
        <f t="shared" si="558"/>
        <v>0</v>
      </c>
      <c r="AK149" s="839">
        <f t="shared" si="558"/>
        <v>0</v>
      </c>
      <c r="AL149" s="839">
        <f t="shared" si="558"/>
        <v>0</v>
      </c>
      <c r="AM149" s="839">
        <f t="shared" si="558"/>
        <v>0</v>
      </c>
      <c r="AN149" s="839">
        <f t="shared" si="558"/>
        <v>0</v>
      </c>
      <c r="AO149" s="839">
        <f t="shared" si="559"/>
        <v>0</v>
      </c>
      <c r="AP149" s="839">
        <f t="shared" si="559"/>
        <v>0</v>
      </c>
      <c r="AQ149" s="839">
        <f t="shared" si="559"/>
        <v>0</v>
      </c>
      <c r="AR149" s="839">
        <f t="shared" si="559"/>
        <v>0</v>
      </c>
      <c r="AS149" s="839">
        <f t="shared" si="559"/>
        <v>0</v>
      </c>
      <c r="AT149" s="839">
        <f t="shared" si="559"/>
        <v>0</v>
      </c>
      <c r="AU149" s="839">
        <f t="shared" si="559"/>
        <v>0</v>
      </c>
      <c r="AV149" s="839">
        <f t="shared" si="559"/>
        <v>0</v>
      </c>
      <c r="AW149" s="839">
        <f t="shared" si="559"/>
        <v>0</v>
      </c>
      <c r="AX149" s="839">
        <f t="shared" si="559"/>
        <v>0</v>
      </c>
      <c r="AY149" s="839">
        <f t="shared" si="559"/>
        <v>0</v>
      </c>
      <c r="AZ149" s="839">
        <f t="shared" si="559"/>
        <v>0</v>
      </c>
      <c r="BA149" s="839">
        <f t="shared" si="559"/>
        <v>0</v>
      </c>
      <c r="BB149" s="839">
        <f t="shared" si="559"/>
        <v>0</v>
      </c>
      <c r="BC149" s="839">
        <f t="shared" si="559"/>
        <v>0</v>
      </c>
      <c r="BD149" s="839">
        <f t="shared" si="559"/>
        <v>0</v>
      </c>
      <c r="BE149" s="839">
        <f t="shared" si="560"/>
        <v>0</v>
      </c>
      <c r="BF149" s="839">
        <f t="shared" si="560"/>
        <v>0</v>
      </c>
      <c r="BG149" s="839">
        <f t="shared" si="560"/>
        <v>0</v>
      </c>
      <c r="BH149" s="839">
        <f t="shared" si="560"/>
        <v>0</v>
      </c>
      <c r="BI149" s="839">
        <f t="shared" si="560"/>
        <v>0</v>
      </c>
      <c r="BJ149" s="839">
        <f t="shared" si="560"/>
        <v>0</v>
      </c>
      <c r="BK149" s="839">
        <f t="shared" si="560"/>
        <v>0</v>
      </c>
      <c r="BL149" s="839">
        <f t="shared" si="560"/>
        <v>0</v>
      </c>
      <c r="BM149" s="839">
        <f t="shared" si="561"/>
        <v>0</v>
      </c>
      <c r="BN149" s="839">
        <f t="shared" si="562"/>
        <v>0</v>
      </c>
      <c r="BO149" s="839">
        <f t="shared" si="563"/>
        <v>0</v>
      </c>
      <c r="BP149" s="839">
        <f t="shared" si="564"/>
        <v>0</v>
      </c>
      <c r="BQ149" s="840">
        <f t="shared" si="564"/>
        <v>0</v>
      </c>
      <c r="BS149" s="655"/>
    </row>
    <row r="150" spans="1:71">
      <c r="A150" s="655"/>
      <c r="B150" s="1388"/>
      <c r="C150" s="1401"/>
      <c r="D150" s="828" t="s">
        <v>136</v>
      </c>
      <c r="E150" s="828"/>
      <c r="F150" s="828" t="s">
        <v>133</v>
      </c>
      <c r="G150" s="839">
        <v>0</v>
      </c>
      <c r="H150" s="839">
        <f t="shared" si="468"/>
        <v>0</v>
      </c>
      <c r="I150" s="839">
        <f t="shared" si="532"/>
        <v>0</v>
      </c>
      <c r="J150" s="839">
        <f t="shared" si="533"/>
        <v>0</v>
      </c>
      <c r="K150" s="839">
        <f t="shared" si="534"/>
        <v>0</v>
      </c>
      <c r="L150" s="839">
        <f t="shared" si="535"/>
        <v>0</v>
      </c>
      <c r="M150" s="839">
        <f t="shared" si="536"/>
        <v>0</v>
      </c>
      <c r="N150" s="839">
        <f t="shared" si="537"/>
        <v>0</v>
      </c>
      <c r="O150" s="839">
        <f t="shared" si="538"/>
        <v>0</v>
      </c>
      <c r="P150" s="839">
        <f t="shared" si="539"/>
        <v>0</v>
      </c>
      <c r="Q150" s="839">
        <f t="shared" si="540"/>
        <v>0</v>
      </c>
      <c r="R150" s="839">
        <f t="shared" si="541"/>
        <v>0</v>
      </c>
      <c r="S150" s="839">
        <f t="shared" si="542"/>
        <v>0</v>
      </c>
      <c r="T150" s="839">
        <f t="shared" si="543"/>
        <v>0</v>
      </c>
      <c r="U150" s="839">
        <f t="shared" si="544"/>
        <v>0</v>
      </c>
      <c r="V150" s="839">
        <f t="shared" si="545"/>
        <v>0</v>
      </c>
      <c r="W150" s="839">
        <f t="shared" si="546"/>
        <v>0</v>
      </c>
      <c r="X150" s="839">
        <f t="shared" si="547"/>
        <v>0</v>
      </c>
      <c r="Y150" s="839">
        <f t="shared" si="548"/>
        <v>0</v>
      </c>
      <c r="Z150" s="839">
        <f t="shared" si="549"/>
        <v>0</v>
      </c>
      <c r="AA150" s="839">
        <f t="shared" si="550"/>
        <v>0</v>
      </c>
      <c r="AB150" s="839">
        <f t="shared" si="551"/>
        <v>0</v>
      </c>
      <c r="AC150" s="839">
        <f t="shared" si="552"/>
        <v>0</v>
      </c>
      <c r="AD150" s="839">
        <f t="shared" si="553"/>
        <v>0</v>
      </c>
      <c r="AE150" s="839">
        <f t="shared" si="554"/>
        <v>0</v>
      </c>
      <c r="AF150" s="839">
        <f t="shared" si="555"/>
        <v>0</v>
      </c>
      <c r="AG150" s="839">
        <f t="shared" si="556"/>
        <v>0</v>
      </c>
      <c r="AH150" s="839">
        <f t="shared" si="557"/>
        <v>0</v>
      </c>
      <c r="AI150" s="839">
        <f t="shared" si="558"/>
        <v>0</v>
      </c>
      <c r="AJ150" s="839">
        <f t="shared" si="558"/>
        <v>0</v>
      </c>
      <c r="AK150" s="839">
        <f t="shared" si="558"/>
        <v>0</v>
      </c>
      <c r="AL150" s="839">
        <f t="shared" si="558"/>
        <v>0</v>
      </c>
      <c r="AM150" s="839">
        <f t="shared" si="558"/>
        <v>0</v>
      </c>
      <c r="AN150" s="839">
        <f t="shared" si="558"/>
        <v>0</v>
      </c>
      <c r="AO150" s="839">
        <f t="shared" si="559"/>
        <v>0</v>
      </c>
      <c r="AP150" s="839">
        <f t="shared" si="559"/>
        <v>0</v>
      </c>
      <c r="AQ150" s="839">
        <f t="shared" si="559"/>
        <v>0</v>
      </c>
      <c r="AR150" s="839">
        <f t="shared" si="559"/>
        <v>0</v>
      </c>
      <c r="AS150" s="839">
        <f t="shared" si="559"/>
        <v>0</v>
      </c>
      <c r="AT150" s="839">
        <f t="shared" si="559"/>
        <v>0</v>
      </c>
      <c r="AU150" s="839">
        <f t="shared" si="559"/>
        <v>0</v>
      </c>
      <c r="AV150" s="839">
        <f t="shared" si="559"/>
        <v>0</v>
      </c>
      <c r="AW150" s="839">
        <f t="shared" si="559"/>
        <v>0</v>
      </c>
      <c r="AX150" s="839">
        <f t="shared" si="559"/>
        <v>0</v>
      </c>
      <c r="AY150" s="839">
        <f t="shared" si="559"/>
        <v>0</v>
      </c>
      <c r="AZ150" s="839">
        <f t="shared" si="559"/>
        <v>0</v>
      </c>
      <c r="BA150" s="839">
        <f t="shared" si="559"/>
        <v>0</v>
      </c>
      <c r="BB150" s="839">
        <f t="shared" si="559"/>
        <v>0</v>
      </c>
      <c r="BC150" s="839">
        <f t="shared" si="559"/>
        <v>0</v>
      </c>
      <c r="BD150" s="839">
        <f t="shared" si="559"/>
        <v>0</v>
      </c>
      <c r="BE150" s="839">
        <f t="shared" si="560"/>
        <v>0</v>
      </c>
      <c r="BF150" s="839">
        <f t="shared" si="560"/>
        <v>0</v>
      </c>
      <c r="BG150" s="839">
        <f t="shared" si="560"/>
        <v>0</v>
      </c>
      <c r="BH150" s="839">
        <f t="shared" si="560"/>
        <v>0</v>
      </c>
      <c r="BI150" s="839">
        <f t="shared" si="560"/>
        <v>0</v>
      </c>
      <c r="BJ150" s="839">
        <f t="shared" si="560"/>
        <v>0</v>
      </c>
      <c r="BK150" s="839">
        <f t="shared" si="560"/>
        <v>0</v>
      </c>
      <c r="BL150" s="839">
        <f t="shared" si="560"/>
        <v>0</v>
      </c>
      <c r="BM150" s="839">
        <f t="shared" si="561"/>
        <v>0</v>
      </c>
      <c r="BN150" s="839">
        <f t="shared" si="562"/>
        <v>0</v>
      </c>
      <c r="BO150" s="839">
        <f t="shared" si="563"/>
        <v>0</v>
      </c>
      <c r="BP150" s="839">
        <f t="shared" si="564"/>
        <v>0</v>
      </c>
      <c r="BQ150" s="840">
        <f t="shared" si="564"/>
        <v>0</v>
      </c>
      <c r="BS150" s="655"/>
    </row>
    <row r="151" spans="1:71">
      <c r="A151" s="655"/>
      <c r="B151" s="1388"/>
      <c r="C151" s="1401"/>
      <c r="D151" s="828" t="s">
        <v>136</v>
      </c>
      <c r="E151" s="828"/>
      <c r="F151" s="828" t="s">
        <v>134</v>
      </c>
      <c r="G151" s="839">
        <v>0</v>
      </c>
      <c r="H151" s="839">
        <f t="shared" ref="H151" si="565">G151</f>
        <v>0</v>
      </c>
      <c r="I151" s="839">
        <f t="shared" si="532"/>
        <v>0</v>
      </c>
      <c r="J151" s="839">
        <f t="shared" si="533"/>
        <v>0</v>
      </c>
      <c r="K151" s="839">
        <f t="shared" si="534"/>
        <v>0</v>
      </c>
      <c r="L151" s="839">
        <f t="shared" si="535"/>
        <v>0</v>
      </c>
      <c r="M151" s="839">
        <f t="shared" si="536"/>
        <v>0</v>
      </c>
      <c r="N151" s="839">
        <f t="shared" si="537"/>
        <v>0</v>
      </c>
      <c r="O151" s="839">
        <f t="shared" si="538"/>
        <v>0</v>
      </c>
      <c r="P151" s="839">
        <f t="shared" si="539"/>
        <v>0</v>
      </c>
      <c r="Q151" s="839">
        <f t="shared" si="540"/>
        <v>0</v>
      </c>
      <c r="R151" s="839">
        <f t="shared" si="541"/>
        <v>0</v>
      </c>
      <c r="S151" s="839">
        <f t="shared" si="542"/>
        <v>0</v>
      </c>
      <c r="T151" s="839">
        <f t="shared" si="543"/>
        <v>0</v>
      </c>
      <c r="U151" s="839">
        <f t="shared" si="544"/>
        <v>0</v>
      </c>
      <c r="V151" s="839">
        <f t="shared" si="545"/>
        <v>0</v>
      </c>
      <c r="W151" s="839">
        <f t="shared" si="546"/>
        <v>0</v>
      </c>
      <c r="X151" s="839">
        <f t="shared" si="547"/>
        <v>0</v>
      </c>
      <c r="Y151" s="839">
        <f t="shared" si="548"/>
        <v>0</v>
      </c>
      <c r="Z151" s="839">
        <f t="shared" si="549"/>
        <v>0</v>
      </c>
      <c r="AA151" s="839">
        <f t="shared" si="550"/>
        <v>0</v>
      </c>
      <c r="AB151" s="839">
        <f t="shared" si="551"/>
        <v>0</v>
      </c>
      <c r="AC151" s="839">
        <f t="shared" si="552"/>
        <v>0</v>
      </c>
      <c r="AD151" s="839">
        <f t="shared" si="553"/>
        <v>0</v>
      </c>
      <c r="AE151" s="839">
        <f t="shared" si="554"/>
        <v>0</v>
      </c>
      <c r="AF151" s="839">
        <f t="shared" si="555"/>
        <v>0</v>
      </c>
      <c r="AG151" s="839">
        <f t="shared" si="556"/>
        <v>0</v>
      </c>
      <c r="AH151" s="839">
        <f t="shared" si="557"/>
        <v>0</v>
      </c>
      <c r="AI151" s="839">
        <f t="shared" si="558"/>
        <v>0</v>
      </c>
      <c r="AJ151" s="839">
        <f t="shared" si="558"/>
        <v>0</v>
      </c>
      <c r="AK151" s="839">
        <f t="shared" si="558"/>
        <v>0</v>
      </c>
      <c r="AL151" s="839">
        <f t="shared" si="558"/>
        <v>0</v>
      </c>
      <c r="AM151" s="839">
        <f t="shared" si="558"/>
        <v>0</v>
      </c>
      <c r="AN151" s="839">
        <f t="shared" si="558"/>
        <v>0</v>
      </c>
      <c r="AO151" s="839">
        <f t="shared" si="559"/>
        <v>0</v>
      </c>
      <c r="AP151" s="839">
        <f t="shared" si="559"/>
        <v>0</v>
      </c>
      <c r="AQ151" s="839">
        <f t="shared" si="559"/>
        <v>0</v>
      </c>
      <c r="AR151" s="839">
        <f t="shared" si="559"/>
        <v>0</v>
      </c>
      <c r="AS151" s="839">
        <f t="shared" si="559"/>
        <v>0</v>
      </c>
      <c r="AT151" s="839">
        <f t="shared" si="559"/>
        <v>0</v>
      </c>
      <c r="AU151" s="839">
        <f t="shared" si="559"/>
        <v>0</v>
      </c>
      <c r="AV151" s="839">
        <f t="shared" si="559"/>
        <v>0</v>
      </c>
      <c r="AW151" s="839">
        <f t="shared" si="559"/>
        <v>0</v>
      </c>
      <c r="AX151" s="839">
        <f t="shared" si="559"/>
        <v>0</v>
      </c>
      <c r="AY151" s="839">
        <f t="shared" si="559"/>
        <v>0</v>
      </c>
      <c r="AZ151" s="839">
        <f t="shared" si="559"/>
        <v>0</v>
      </c>
      <c r="BA151" s="839">
        <f t="shared" si="559"/>
        <v>0</v>
      </c>
      <c r="BB151" s="839">
        <f t="shared" si="559"/>
        <v>0</v>
      </c>
      <c r="BC151" s="839">
        <f t="shared" si="559"/>
        <v>0</v>
      </c>
      <c r="BD151" s="839">
        <f t="shared" si="559"/>
        <v>0</v>
      </c>
      <c r="BE151" s="839">
        <f t="shared" si="560"/>
        <v>0</v>
      </c>
      <c r="BF151" s="839">
        <f t="shared" si="560"/>
        <v>0</v>
      </c>
      <c r="BG151" s="839">
        <f t="shared" si="560"/>
        <v>0</v>
      </c>
      <c r="BH151" s="839">
        <f t="shared" si="560"/>
        <v>0</v>
      </c>
      <c r="BI151" s="839">
        <f t="shared" si="560"/>
        <v>0</v>
      </c>
      <c r="BJ151" s="839">
        <f t="shared" si="560"/>
        <v>0</v>
      </c>
      <c r="BK151" s="839">
        <f t="shared" si="560"/>
        <v>0</v>
      </c>
      <c r="BL151" s="839">
        <f t="shared" si="560"/>
        <v>0</v>
      </c>
      <c r="BM151" s="839">
        <f t="shared" si="561"/>
        <v>0</v>
      </c>
      <c r="BN151" s="839">
        <f t="shared" si="562"/>
        <v>0</v>
      </c>
      <c r="BO151" s="839">
        <f t="shared" si="563"/>
        <v>0</v>
      </c>
      <c r="BP151" s="839">
        <f t="shared" si="564"/>
        <v>0</v>
      </c>
      <c r="BQ151" s="840">
        <f t="shared" si="564"/>
        <v>0</v>
      </c>
      <c r="BS151" s="655"/>
    </row>
    <row r="152" spans="1:71" s="750" customFormat="1">
      <c r="A152" s="655"/>
      <c r="B152" s="1388"/>
      <c r="C152" s="1401"/>
      <c r="D152" s="778"/>
      <c r="E152" s="778"/>
      <c r="F152" s="778"/>
      <c r="G152" s="778"/>
      <c r="H152" s="778"/>
      <c r="I152" s="778"/>
      <c r="J152" s="778"/>
      <c r="K152" s="778"/>
      <c r="L152" s="778"/>
      <c r="M152" s="778"/>
      <c r="N152" s="778"/>
      <c r="O152" s="778"/>
      <c r="P152" s="778"/>
      <c r="Q152" s="778"/>
      <c r="R152" s="778"/>
      <c r="S152" s="778"/>
      <c r="T152" s="778"/>
      <c r="U152" s="778"/>
      <c r="V152" s="778"/>
      <c r="W152" s="778"/>
      <c r="X152" s="778"/>
      <c r="Y152" s="778"/>
      <c r="Z152" s="778"/>
      <c r="AA152" s="778"/>
      <c r="AB152" s="778"/>
      <c r="AC152" s="778"/>
      <c r="AD152" s="778"/>
      <c r="AE152" s="778"/>
      <c r="AF152" s="778"/>
      <c r="AG152" s="778"/>
      <c r="AH152" s="778"/>
      <c r="AI152" s="778"/>
      <c r="AJ152" s="778"/>
      <c r="AK152" s="778"/>
      <c r="AL152" s="778"/>
      <c r="AM152" s="778"/>
      <c r="AN152" s="778"/>
      <c r="AO152" s="778"/>
      <c r="AP152" s="778"/>
      <c r="AQ152" s="778"/>
      <c r="AR152" s="778"/>
      <c r="AS152" s="778"/>
      <c r="AT152" s="778"/>
      <c r="AU152" s="778"/>
      <c r="AV152" s="778"/>
      <c r="AW152" s="778"/>
      <c r="AX152" s="778"/>
      <c r="AY152" s="778"/>
      <c r="AZ152" s="778"/>
      <c r="BA152" s="778"/>
      <c r="BB152" s="778"/>
      <c r="BC152" s="778"/>
      <c r="BD152" s="778"/>
      <c r="BE152" s="778"/>
      <c r="BF152" s="778"/>
      <c r="BG152" s="778"/>
      <c r="BH152" s="778"/>
      <c r="BI152" s="778"/>
      <c r="BJ152" s="778"/>
      <c r="BK152" s="778"/>
      <c r="BL152" s="778"/>
      <c r="BM152" s="778"/>
      <c r="BN152" s="778"/>
      <c r="BO152" s="778"/>
      <c r="BP152" s="778"/>
      <c r="BQ152" s="764"/>
      <c r="BS152" s="655"/>
    </row>
    <row r="153" spans="1:71">
      <c r="A153" s="655"/>
      <c r="B153" s="1388"/>
      <c r="C153" s="1401"/>
      <c r="D153" s="828" t="s">
        <v>137</v>
      </c>
      <c r="E153" s="828"/>
      <c r="F153" s="828" t="s">
        <v>129</v>
      </c>
      <c r="G153" s="839">
        <v>0</v>
      </c>
      <c r="H153" s="839">
        <f t="shared" ref="H153:H158" si="566">G153</f>
        <v>0</v>
      </c>
      <c r="I153" s="839">
        <f t="shared" ref="I153:I158" si="567">H153</f>
        <v>0</v>
      </c>
      <c r="J153" s="839">
        <f t="shared" ref="J153:J158" si="568">I153</f>
        <v>0</v>
      </c>
      <c r="K153" s="839">
        <f t="shared" ref="K153:K158" si="569">J153</f>
        <v>0</v>
      </c>
      <c r="L153" s="839">
        <f t="shared" ref="L153:L158" si="570">K153</f>
        <v>0</v>
      </c>
      <c r="M153" s="839">
        <f t="shared" ref="M153:M158" si="571">L153</f>
        <v>0</v>
      </c>
      <c r="N153" s="839">
        <f t="shared" ref="N153:N158" si="572">M153</f>
        <v>0</v>
      </c>
      <c r="O153" s="839">
        <f t="shared" ref="O153:O158" si="573">N153</f>
        <v>0</v>
      </c>
      <c r="P153" s="839">
        <f t="shared" ref="P153:P158" si="574">O153</f>
        <v>0</v>
      </c>
      <c r="Q153" s="839">
        <f t="shared" ref="Q153:Q158" si="575">P153</f>
        <v>0</v>
      </c>
      <c r="R153" s="839">
        <f t="shared" ref="R153:R158" si="576">Q153</f>
        <v>0</v>
      </c>
      <c r="S153" s="839">
        <f t="shared" ref="S153:S158" si="577">R153</f>
        <v>0</v>
      </c>
      <c r="T153" s="839">
        <f t="shared" ref="T153:T158" si="578">S153</f>
        <v>0</v>
      </c>
      <c r="U153" s="839">
        <f t="shared" ref="U153:U158" si="579">T153</f>
        <v>0</v>
      </c>
      <c r="V153" s="839">
        <f t="shared" ref="V153:V158" si="580">U153</f>
        <v>0</v>
      </c>
      <c r="W153" s="839">
        <f t="shared" ref="W153:W158" si="581">V153</f>
        <v>0</v>
      </c>
      <c r="X153" s="839">
        <f t="shared" ref="X153:X158" si="582">W153</f>
        <v>0</v>
      </c>
      <c r="Y153" s="839">
        <f t="shared" ref="Y153:Y158" si="583">X153</f>
        <v>0</v>
      </c>
      <c r="Z153" s="839">
        <f t="shared" ref="Z153:Z158" si="584">Y153</f>
        <v>0</v>
      </c>
      <c r="AA153" s="839">
        <f t="shared" ref="AA153:AA158" si="585">Z153</f>
        <v>0</v>
      </c>
      <c r="AB153" s="839">
        <f t="shared" ref="AB153:AB158" si="586">AA153</f>
        <v>0</v>
      </c>
      <c r="AC153" s="839">
        <f t="shared" ref="AC153:AC158" si="587">AB153</f>
        <v>0</v>
      </c>
      <c r="AD153" s="839">
        <f t="shared" ref="AD153:AD158" si="588">AC153</f>
        <v>0</v>
      </c>
      <c r="AE153" s="839">
        <f t="shared" ref="AE153:AE158" si="589">AD153</f>
        <v>0</v>
      </c>
      <c r="AF153" s="839">
        <f t="shared" ref="AF153:AF158" si="590">AE153</f>
        <v>0</v>
      </c>
      <c r="AG153" s="839">
        <f t="shared" ref="AG153:AG158" si="591">AF153</f>
        <v>0</v>
      </c>
      <c r="AH153" s="839">
        <f t="shared" ref="AH153:AH158" si="592">AG153</f>
        <v>0</v>
      </c>
      <c r="AI153" s="839">
        <f t="shared" ref="AI153:AM158" si="593">AH153</f>
        <v>0</v>
      </c>
      <c r="AJ153" s="839">
        <f t="shared" si="593"/>
        <v>0</v>
      </c>
      <c r="AK153" s="839">
        <f t="shared" si="593"/>
        <v>0</v>
      </c>
      <c r="AL153" s="839">
        <f t="shared" si="593"/>
        <v>0</v>
      </c>
      <c r="AM153" s="839">
        <f t="shared" si="593"/>
        <v>0</v>
      </c>
      <c r="AN153" s="839">
        <f t="shared" ref="AN153:BC158" si="594">AM153</f>
        <v>0</v>
      </c>
      <c r="AO153" s="839">
        <f t="shared" si="594"/>
        <v>0</v>
      </c>
      <c r="AP153" s="839">
        <f t="shared" si="594"/>
        <v>0</v>
      </c>
      <c r="AQ153" s="839">
        <f t="shared" si="594"/>
        <v>0</v>
      </c>
      <c r="AR153" s="839">
        <f t="shared" si="594"/>
        <v>0</v>
      </c>
      <c r="AS153" s="839">
        <f t="shared" si="594"/>
        <v>0</v>
      </c>
      <c r="AT153" s="839">
        <f t="shared" si="594"/>
        <v>0</v>
      </c>
      <c r="AU153" s="839">
        <f t="shared" si="594"/>
        <v>0</v>
      </c>
      <c r="AV153" s="839">
        <f t="shared" si="594"/>
        <v>0</v>
      </c>
      <c r="AW153" s="839">
        <f t="shared" si="594"/>
        <v>0</v>
      </c>
      <c r="AX153" s="839">
        <f t="shared" si="594"/>
        <v>0</v>
      </c>
      <c r="AY153" s="839">
        <f t="shared" si="594"/>
        <v>0</v>
      </c>
      <c r="AZ153" s="839">
        <f t="shared" si="594"/>
        <v>0</v>
      </c>
      <c r="BA153" s="839">
        <f t="shared" si="594"/>
        <v>0</v>
      </c>
      <c r="BB153" s="839">
        <f t="shared" si="594"/>
        <v>0</v>
      </c>
      <c r="BC153" s="839">
        <f t="shared" si="594"/>
        <v>0</v>
      </c>
      <c r="BD153" s="839">
        <f t="shared" ref="BD153:BL158" si="595">BC153</f>
        <v>0</v>
      </c>
      <c r="BE153" s="839">
        <f t="shared" si="595"/>
        <v>0</v>
      </c>
      <c r="BF153" s="839">
        <f t="shared" si="595"/>
        <v>0</v>
      </c>
      <c r="BG153" s="839">
        <f t="shared" si="595"/>
        <v>0</v>
      </c>
      <c r="BH153" s="839">
        <f t="shared" si="595"/>
        <v>0</v>
      </c>
      <c r="BI153" s="839">
        <f t="shared" si="595"/>
        <v>0</v>
      </c>
      <c r="BJ153" s="839">
        <f t="shared" si="595"/>
        <v>0</v>
      </c>
      <c r="BK153" s="839">
        <f t="shared" si="595"/>
        <v>0</v>
      </c>
      <c r="BL153" s="839">
        <f t="shared" si="595"/>
        <v>0</v>
      </c>
      <c r="BM153" s="839">
        <f t="shared" ref="BM153:BM158" si="596">BL153</f>
        <v>0</v>
      </c>
      <c r="BN153" s="839">
        <f t="shared" ref="BN153:BN158" si="597">BM153</f>
        <v>0</v>
      </c>
      <c r="BO153" s="839">
        <f t="shared" ref="BO153:BO158" si="598">BN153</f>
        <v>0</v>
      </c>
      <c r="BP153" s="839">
        <f t="shared" ref="BP153:BQ158" si="599">BO153</f>
        <v>0</v>
      </c>
      <c r="BQ153" s="840">
        <f t="shared" si="599"/>
        <v>0</v>
      </c>
      <c r="BS153" s="655"/>
    </row>
    <row r="154" spans="1:71">
      <c r="A154" s="655"/>
      <c r="B154" s="1388"/>
      <c r="C154" s="1401"/>
      <c r="D154" s="828" t="s">
        <v>137</v>
      </c>
      <c r="E154" s="828"/>
      <c r="F154" s="828" t="s">
        <v>130</v>
      </c>
      <c r="G154" s="839">
        <v>0</v>
      </c>
      <c r="H154" s="839">
        <f t="shared" si="566"/>
        <v>0</v>
      </c>
      <c r="I154" s="839">
        <f t="shared" si="567"/>
        <v>0</v>
      </c>
      <c r="J154" s="839">
        <f t="shared" si="568"/>
        <v>0</v>
      </c>
      <c r="K154" s="839">
        <f t="shared" si="569"/>
        <v>0</v>
      </c>
      <c r="L154" s="839">
        <f t="shared" si="570"/>
        <v>0</v>
      </c>
      <c r="M154" s="839">
        <f t="shared" si="571"/>
        <v>0</v>
      </c>
      <c r="N154" s="839">
        <f t="shared" si="572"/>
        <v>0</v>
      </c>
      <c r="O154" s="839">
        <f t="shared" si="573"/>
        <v>0</v>
      </c>
      <c r="P154" s="839">
        <f t="shared" si="574"/>
        <v>0</v>
      </c>
      <c r="Q154" s="839">
        <f t="shared" si="575"/>
        <v>0</v>
      </c>
      <c r="R154" s="839">
        <f t="shared" si="576"/>
        <v>0</v>
      </c>
      <c r="S154" s="839">
        <f t="shared" si="577"/>
        <v>0</v>
      </c>
      <c r="T154" s="839">
        <f t="shared" si="578"/>
        <v>0</v>
      </c>
      <c r="U154" s="839">
        <f t="shared" si="579"/>
        <v>0</v>
      </c>
      <c r="V154" s="839">
        <f t="shared" si="580"/>
        <v>0</v>
      </c>
      <c r="W154" s="839">
        <f t="shared" si="581"/>
        <v>0</v>
      </c>
      <c r="X154" s="839">
        <f t="shared" si="582"/>
        <v>0</v>
      </c>
      <c r="Y154" s="839">
        <f t="shared" si="583"/>
        <v>0</v>
      </c>
      <c r="Z154" s="839">
        <f t="shared" si="584"/>
        <v>0</v>
      </c>
      <c r="AA154" s="839">
        <f t="shared" si="585"/>
        <v>0</v>
      </c>
      <c r="AB154" s="839">
        <f t="shared" si="586"/>
        <v>0</v>
      </c>
      <c r="AC154" s="839">
        <f t="shared" si="587"/>
        <v>0</v>
      </c>
      <c r="AD154" s="839">
        <f t="shared" si="588"/>
        <v>0</v>
      </c>
      <c r="AE154" s="839">
        <f t="shared" si="589"/>
        <v>0</v>
      </c>
      <c r="AF154" s="839">
        <f t="shared" si="590"/>
        <v>0</v>
      </c>
      <c r="AG154" s="839">
        <f t="shared" si="591"/>
        <v>0</v>
      </c>
      <c r="AH154" s="839">
        <f t="shared" si="592"/>
        <v>0</v>
      </c>
      <c r="AI154" s="839">
        <f t="shared" si="593"/>
        <v>0</v>
      </c>
      <c r="AJ154" s="839">
        <f t="shared" si="593"/>
        <v>0</v>
      </c>
      <c r="AK154" s="839">
        <f t="shared" si="593"/>
        <v>0</v>
      </c>
      <c r="AL154" s="839">
        <f t="shared" si="593"/>
        <v>0</v>
      </c>
      <c r="AM154" s="839">
        <f t="shared" si="593"/>
        <v>0</v>
      </c>
      <c r="AN154" s="839">
        <f t="shared" si="594"/>
        <v>0</v>
      </c>
      <c r="AO154" s="839">
        <f t="shared" si="594"/>
        <v>0</v>
      </c>
      <c r="AP154" s="839">
        <f t="shared" si="594"/>
        <v>0</v>
      </c>
      <c r="AQ154" s="839">
        <f t="shared" si="594"/>
        <v>0</v>
      </c>
      <c r="AR154" s="839">
        <f t="shared" si="594"/>
        <v>0</v>
      </c>
      <c r="AS154" s="839">
        <f t="shared" si="594"/>
        <v>0</v>
      </c>
      <c r="AT154" s="839">
        <f t="shared" si="594"/>
        <v>0</v>
      </c>
      <c r="AU154" s="839">
        <f t="shared" si="594"/>
        <v>0</v>
      </c>
      <c r="AV154" s="839">
        <f t="shared" si="594"/>
        <v>0</v>
      </c>
      <c r="AW154" s="839">
        <f t="shared" si="594"/>
        <v>0</v>
      </c>
      <c r="AX154" s="839">
        <f t="shared" si="594"/>
        <v>0</v>
      </c>
      <c r="AY154" s="839">
        <f t="shared" si="594"/>
        <v>0</v>
      </c>
      <c r="AZ154" s="839">
        <f t="shared" si="594"/>
        <v>0</v>
      </c>
      <c r="BA154" s="839">
        <f t="shared" si="594"/>
        <v>0</v>
      </c>
      <c r="BB154" s="839">
        <f t="shared" si="594"/>
        <v>0</v>
      </c>
      <c r="BC154" s="839">
        <f t="shared" si="594"/>
        <v>0</v>
      </c>
      <c r="BD154" s="839">
        <f t="shared" si="595"/>
        <v>0</v>
      </c>
      <c r="BE154" s="839">
        <f t="shared" si="595"/>
        <v>0</v>
      </c>
      <c r="BF154" s="839">
        <f t="shared" si="595"/>
        <v>0</v>
      </c>
      <c r="BG154" s="839">
        <f t="shared" si="595"/>
        <v>0</v>
      </c>
      <c r="BH154" s="839">
        <f t="shared" si="595"/>
        <v>0</v>
      </c>
      <c r="BI154" s="839">
        <f t="shared" si="595"/>
        <v>0</v>
      </c>
      <c r="BJ154" s="839">
        <f t="shared" si="595"/>
        <v>0</v>
      </c>
      <c r="BK154" s="839">
        <f t="shared" si="595"/>
        <v>0</v>
      </c>
      <c r="BL154" s="839">
        <f t="shared" si="595"/>
        <v>0</v>
      </c>
      <c r="BM154" s="839">
        <f t="shared" si="596"/>
        <v>0</v>
      </c>
      <c r="BN154" s="839">
        <f t="shared" si="597"/>
        <v>0</v>
      </c>
      <c r="BO154" s="839">
        <f t="shared" si="598"/>
        <v>0</v>
      </c>
      <c r="BP154" s="839">
        <f t="shared" si="599"/>
        <v>0</v>
      </c>
      <c r="BQ154" s="840">
        <f t="shared" si="599"/>
        <v>0</v>
      </c>
      <c r="BS154" s="655"/>
    </row>
    <row r="155" spans="1:71">
      <c r="A155" s="655"/>
      <c r="B155" s="1388"/>
      <c r="C155" s="1401"/>
      <c r="D155" s="828" t="s">
        <v>137</v>
      </c>
      <c r="E155" s="828"/>
      <c r="F155" s="828" t="s">
        <v>131</v>
      </c>
      <c r="G155" s="839">
        <v>0</v>
      </c>
      <c r="H155" s="839">
        <f t="shared" si="566"/>
        <v>0</v>
      </c>
      <c r="I155" s="839">
        <f t="shared" si="567"/>
        <v>0</v>
      </c>
      <c r="J155" s="839">
        <f t="shared" si="568"/>
        <v>0</v>
      </c>
      <c r="K155" s="839">
        <f t="shared" si="569"/>
        <v>0</v>
      </c>
      <c r="L155" s="839">
        <f t="shared" si="570"/>
        <v>0</v>
      </c>
      <c r="M155" s="839">
        <f t="shared" si="571"/>
        <v>0</v>
      </c>
      <c r="N155" s="839">
        <f t="shared" si="572"/>
        <v>0</v>
      </c>
      <c r="O155" s="839">
        <f t="shared" si="573"/>
        <v>0</v>
      </c>
      <c r="P155" s="839">
        <f t="shared" si="574"/>
        <v>0</v>
      </c>
      <c r="Q155" s="839">
        <f t="shared" si="575"/>
        <v>0</v>
      </c>
      <c r="R155" s="839">
        <f t="shared" si="576"/>
        <v>0</v>
      </c>
      <c r="S155" s="839">
        <f t="shared" si="577"/>
        <v>0</v>
      </c>
      <c r="T155" s="839">
        <f t="shared" si="578"/>
        <v>0</v>
      </c>
      <c r="U155" s="839">
        <f t="shared" si="579"/>
        <v>0</v>
      </c>
      <c r="V155" s="839">
        <f t="shared" si="580"/>
        <v>0</v>
      </c>
      <c r="W155" s="839">
        <f t="shared" si="581"/>
        <v>0</v>
      </c>
      <c r="X155" s="839">
        <f t="shared" si="582"/>
        <v>0</v>
      </c>
      <c r="Y155" s="839">
        <f t="shared" si="583"/>
        <v>0</v>
      </c>
      <c r="Z155" s="839">
        <f t="shared" si="584"/>
        <v>0</v>
      </c>
      <c r="AA155" s="839">
        <f t="shared" si="585"/>
        <v>0</v>
      </c>
      <c r="AB155" s="839">
        <f t="shared" si="586"/>
        <v>0</v>
      </c>
      <c r="AC155" s="839">
        <f t="shared" si="587"/>
        <v>0</v>
      </c>
      <c r="AD155" s="839">
        <f t="shared" si="588"/>
        <v>0</v>
      </c>
      <c r="AE155" s="839">
        <f t="shared" si="589"/>
        <v>0</v>
      </c>
      <c r="AF155" s="839">
        <f t="shared" si="590"/>
        <v>0</v>
      </c>
      <c r="AG155" s="839">
        <f t="shared" si="591"/>
        <v>0</v>
      </c>
      <c r="AH155" s="839">
        <f t="shared" si="592"/>
        <v>0</v>
      </c>
      <c r="AI155" s="839">
        <f t="shared" si="593"/>
        <v>0</v>
      </c>
      <c r="AJ155" s="839">
        <f t="shared" si="593"/>
        <v>0</v>
      </c>
      <c r="AK155" s="839">
        <f t="shared" si="593"/>
        <v>0</v>
      </c>
      <c r="AL155" s="839">
        <f t="shared" si="593"/>
        <v>0</v>
      </c>
      <c r="AM155" s="839">
        <f t="shared" si="593"/>
        <v>0</v>
      </c>
      <c r="AN155" s="839">
        <f t="shared" si="594"/>
        <v>0</v>
      </c>
      <c r="AO155" s="839">
        <f t="shared" si="594"/>
        <v>0</v>
      </c>
      <c r="AP155" s="839">
        <f t="shared" si="594"/>
        <v>0</v>
      </c>
      <c r="AQ155" s="839">
        <f t="shared" si="594"/>
        <v>0</v>
      </c>
      <c r="AR155" s="839">
        <f t="shared" si="594"/>
        <v>0</v>
      </c>
      <c r="AS155" s="839">
        <f t="shared" si="594"/>
        <v>0</v>
      </c>
      <c r="AT155" s="839">
        <f t="shared" si="594"/>
        <v>0</v>
      </c>
      <c r="AU155" s="839">
        <f t="shared" si="594"/>
        <v>0</v>
      </c>
      <c r="AV155" s="839">
        <f t="shared" si="594"/>
        <v>0</v>
      </c>
      <c r="AW155" s="839">
        <f t="shared" si="594"/>
        <v>0</v>
      </c>
      <c r="AX155" s="839">
        <f t="shared" si="594"/>
        <v>0</v>
      </c>
      <c r="AY155" s="839">
        <f t="shared" si="594"/>
        <v>0</v>
      </c>
      <c r="AZ155" s="839">
        <f t="shared" si="594"/>
        <v>0</v>
      </c>
      <c r="BA155" s="839">
        <f t="shared" si="594"/>
        <v>0</v>
      </c>
      <c r="BB155" s="839">
        <f t="shared" si="594"/>
        <v>0</v>
      </c>
      <c r="BC155" s="839">
        <f t="shared" si="594"/>
        <v>0</v>
      </c>
      <c r="BD155" s="839">
        <f t="shared" si="595"/>
        <v>0</v>
      </c>
      <c r="BE155" s="839">
        <f t="shared" si="595"/>
        <v>0</v>
      </c>
      <c r="BF155" s="839">
        <f t="shared" si="595"/>
        <v>0</v>
      </c>
      <c r="BG155" s="839">
        <f t="shared" si="595"/>
        <v>0</v>
      </c>
      <c r="BH155" s="839">
        <f t="shared" si="595"/>
        <v>0</v>
      </c>
      <c r="BI155" s="839">
        <f t="shared" si="595"/>
        <v>0</v>
      </c>
      <c r="BJ155" s="839">
        <f t="shared" si="595"/>
        <v>0</v>
      </c>
      <c r="BK155" s="839">
        <f t="shared" si="595"/>
        <v>0</v>
      </c>
      <c r="BL155" s="839">
        <f t="shared" si="595"/>
        <v>0</v>
      </c>
      <c r="BM155" s="839">
        <f t="shared" si="596"/>
        <v>0</v>
      </c>
      <c r="BN155" s="839">
        <f t="shared" si="597"/>
        <v>0</v>
      </c>
      <c r="BO155" s="839">
        <f t="shared" si="598"/>
        <v>0</v>
      </c>
      <c r="BP155" s="839">
        <f t="shared" si="599"/>
        <v>0</v>
      </c>
      <c r="BQ155" s="840">
        <f t="shared" si="599"/>
        <v>0</v>
      </c>
      <c r="BS155" s="655"/>
    </row>
    <row r="156" spans="1:71">
      <c r="A156" s="655"/>
      <c r="B156" s="1388"/>
      <c r="C156" s="1401"/>
      <c r="D156" s="828" t="s">
        <v>137</v>
      </c>
      <c r="E156" s="828"/>
      <c r="F156" s="828" t="s">
        <v>132</v>
      </c>
      <c r="G156" s="839">
        <v>0</v>
      </c>
      <c r="H156" s="839">
        <f t="shared" si="566"/>
        <v>0</v>
      </c>
      <c r="I156" s="839">
        <f t="shared" si="567"/>
        <v>0</v>
      </c>
      <c r="J156" s="839">
        <f t="shared" si="568"/>
        <v>0</v>
      </c>
      <c r="K156" s="839">
        <f t="shared" si="569"/>
        <v>0</v>
      </c>
      <c r="L156" s="839">
        <f t="shared" si="570"/>
        <v>0</v>
      </c>
      <c r="M156" s="839">
        <f t="shared" si="571"/>
        <v>0</v>
      </c>
      <c r="N156" s="839">
        <f t="shared" si="572"/>
        <v>0</v>
      </c>
      <c r="O156" s="839">
        <f t="shared" si="573"/>
        <v>0</v>
      </c>
      <c r="P156" s="839">
        <f t="shared" si="574"/>
        <v>0</v>
      </c>
      <c r="Q156" s="839">
        <f t="shared" si="575"/>
        <v>0</v>
      </c>
      <c r="R156" s="839">
        <f t="shared" si="576"/>
        <v>0</v>
      </c>
      <c r="S156" s="839">
        <f t="shared" si="577"/>
        <v>0</v>
      </c>
      <c r="T156" s="839">
        <f t="shared" si="578"/>
        <v>0</v>
      </c>
      <c r="U156" s="839">
        <f t="shared" si="579"/>
        <v>0</v>
      </c>
      <c r="V156" s="839">
        <f t="shared" si="580"/>
        <v>0</v>
      </c>
      <c r="W156" s="839">
        <f t="shared" si="581"/>
        <v>0</v>
      </c>
      <c r="X156" s="839">
        <f t="shared" si="582"/>
        <v>0</v>
      </c>
      <c r="Y156" s="839">
        <f t="shared" si="583"/>
        <v>0</v>
      </c>
      <c r="Z156" s="839">
        <f t="shared" si="584"/>
        <v>0</v>
      </c>
      <c r="AA156" s="839">
        <f t="shared" si="585"/>
        <v>0</v>
      </c>
      <c r="AB156" s="839">
        <f t="shared" si="586"/>
        <v>0</v>
      </c>
      <c r="AC156" s="839">
        <f t="shared" si="587"/>
        <v>0</v>
      </c>
      <c r="AD156" s="839">
        <f t="shared" si="588"/>
        <v>0</v>
      </c>
      <c r="AE156" s="839">
        <f t="shared" si="589"/>
        <v>0</v>
      </c>
      <c r="AF156" s="839">
        <f t="shared" si="590"/>
        <v>0</v>
      </c>
      <c r="AG156" s="839">
        <f t="shared" si="591"/>
        <v>0</v>
      </c>
      <c r="AH156" s="839">
        <f t="shared" si="592"/>
        <v>0</v>
      </c>
      <c r="AI156" s="839">
        <f t="shared" si="593"/>
        <v>0</v>
      </c>
      <c r="AJ156" s="839">
        <f t="shared" si="593"/>
        <v>0</v>
      </c>
      <c r="AK156" s="839">
        <f t="shared" si="593"/>
        <v>0</v>
      </c>
      <c r="AL156" s="839">
        <f t="shared" si="593"/>
        <v>0</v>
      </c>
      <c r="AM156" s="839">
        <f t="shared" si="593"/>
        <v>0</v>
      </c>
      <c r="AN156" s="839">
        <f t="shared" si="594"/>
        <v>0</v>
      </c>
      <c r="AO156" s="839">
        <f t="shared" si="594"/>
        <v>0</v>
      </c>
      <c r="AP156" s="839">
        <f t="shared" si="594"/>
        <v>0</v>
      </c>
      <c r="AQ156" s="839">
        <f t="shared" si="594"/>
        <v>0</v>
      </c>
      <c r="AR156" s="839">
        <f t="shared" si="594"/>
        <v>0</v>
      </c>
      <c r="AS156" s="839">
        <f t="shared" si="594"/>
        <v>0</v>
      </c>
      <c r="AT156" s="839">
        <f t="shared" si="594"/>
        <v>0</v>
      </c>
      <c r="AU156" s="839">
        <f t="shared" si="594"/>
        <v>0</v>
      </c>
      <c r="AV156" s="839">
        <f t="shared" si="594"/>
        <v>0</v>
      </c>
      <c r="AW156" s="839">
        <f t="shared" si="594"/>
        <v>0</v>
      </c>
      <c r="AX156" s="839">
        <f t="shared" si="594"/>
        <v>0</v>
      </c>
      <c r="AY156" s="839">
        <f t="shared" si="594"/>
        <v>0</v>
      </c>
      <c r="AZ156" s="839">
        <f t="shared" si="594"/>
        <v>0</v>
      </c>
      <c r="BA156" s="839">
        <f t="shared" si="594"/>
        <v>0</v>
      </c>
      <c r="BB156" s="839">
        <f t="shared" si="594"/>
        <v>0</v>
      </c>
      <c r="BC156" s="839">
        <f t="shared" si="594"/>
        <v>0</v>
      </c>
      <c r="BD156" s="839">
        <f t="shared" si="595"/>
        <v>0</v>
      </c>
      <c r="BE156" s="839">
        <f t="shared" si="595"/>
        <v>0</v>
      </c>
      <c r="BF156" s="839">
        <f t="shared" si="595"/>
        <v>0</v>
      </c>
      <c r="BG156" s="839">
        <f t="shared" si="595"/>
        <v>0</v>
      </c>
      <c r="BH156" s="839">
        <f t="shared" si="595"/>
        <v>0</v>
      </c>
      <c r="BI156" s="839">
        <f t="shared" si="595"/>
        <v>0</v>
      </c>
      <c r="BJ156" s="839">
        <f t="shared" si="595"/>
        <v>0</v>
      </c>
      <c r="BK156" s="839">
        <f t="shared" si="595"/>
        <v>0</v>
      </c>
      <c r="BL156" s="839">
        <f t="shared" si="595"/>
        <v>0</v>
      </c>
      <c r="BM156" s="839">
        <f t="shared" si="596"/>
        <v>0</v>
      </c>
      <c r="BN156" s="839">
        <f t="shared" si="597"/>
        <v>0</v>
      </c>
      <c r="BO156" s="839">
        <f t="shared" si="598"/>
        <v>0</v>
      </c>
      <c r="BP156" s="839">
        <f t="shared" si="599"/>
        <v>0</v>
      </c>
      <c r="BQ156" s="840">
        <f t="shared" si="599"/>
        <v>0</v>
      </c>
      <c r="BS156" s="655"/>
    </row>
    <row r="157" spans="1:71">
      <c r="A157" s="655"/>
      <c r="B157" s="1388"/>
      <c r="C157" s="1401"/>
      <c r="D157" s="828" t="s">
        <v>137</v>
      </c>
      <c r="E157" s="828"/>
      <c r="F157" s="828" t="s">
        <v>133</v>
      </c>
      <c r="G157" s="839">
        <v>0</v>
      </c>
      <c r="H157" s="839">
        <f t="shared" si="566"/>
        <v>0</v>
      </c>
      <c r="I157" s="839">
        <f t="shared" si="567"/>
        <v>0</v>
      </c>
      <c r="J157" s="839">
        <f t="shared" si="568"/>
        <v>0</v>
      </c>
      <c r="K157" s="839">
        <f t="shared" si="569"/>
        <v>0</v>
      </c>
      <c r="L157" s="839">
        <f t="shared" si="570"/>
        <v>0</v>
      </c>
      <c r="M157" s="839">
        <f t="shared" si="571"/>
        <v>0</v>
      </c>
      <c r="N157" s="839">
        <f t="shared" si="572"/>
        <v>0</v>
      </c>
      <c r="O157" s="839">
        <f t="shared" si="573"/>
        <v>0</v>
      </c>
      <c r="P157" s="839">
        <f t="shared" si="574"/>
        <v>0</v>
      </c>
      <c r="Q157" s="839">
        <f t="shared" si="575"/>
        <v>0</v>
      </c>
      <c r="R157" s="839">
        <f t="shared" si="576"/>
        <v>0</v>
      </c>
      <c r="S157" s="839">
        <f t="shared" si="577"/>
        <v>0</v>
      </c>
      <c r="T157" s="839">
        <f t="shared" si="578"/>
        <v>0</v>
      </c>
      <c r="U157" s="839">
        <f t="shared" si="579"/>
        <v>0</v>
      </c>
      <c r="V157" s="839">
        <f t="shared" si="580"/>
        <v>0</v>
      </c>
      <c r="W157" s="839">
        <f t="shared" si="581"/>
        <v>0</v>
      </c>
      <c r="X157" s="839">
        <f t="shared" si="582"/>
        <v>0</v>
      </c>
      <c r="Y157" s="839">
        <f t="shared" si="583"/>
        <v>0</v>
      </c>
      <c r="Z157" s="839">
        <f t="shared" si="584"/>
        <v>0</v>
      </c>
      <c r="AA157" s="839">
        <f t="shared" si="585"/>
        <v>0</v>
      </c>
      <c r="AB157" s="839">
        <f t="shared" si="586"/>
        <v>0</v>
      </c>
      <c r="AC157" s="839">
        <f t="shared" si="587"/>
        <v>0</v>
      </c>
      <c r="AD157" s="839">
        <f t="shared" si="588"/>
        <v>0</v>
      </c>
      <c r="AE157" s="839">
        <f t="shared" si="589"/>
        <v>0</v>
      </c>
      <c r="AF157" s="839">
        <f t="shared" si="590"/>
        <v>0</v>
      </c>
      <c r="AG157" s="839">
        <f t="shared" si="591"/>
        <v>0</v>
      </c>
      <c r="AH157" s="839">
        <f t="shared" si="592"/>
        <v>0</v>
      </c>
      <c r="AI157" s="839">
        <f t="shared" si="593"/>
        <v>0</v>
      </c>
      <c r="AJ157" s="839">
        <f t="shared" si="593"/>
        <v>0</v>
      </c>
      <c r="AK157" s="839">
        <f t="shared" si="593"/>
        <v>0</v>
      </c>
      <c r="AL157" s="839">
        <f t="shared" si="593"/>
        <v>0</v>
      </c>
      <c r="AM157" s="839">
        <f t="shared" si="593"/>
        <v>0</v>
      </c>
      <c r="AN157" s="839">
        <f t="shared" si="594"/>
        <v>0</v>
      </c>
      <c r="AO157" s="839">
        <f t="shared" si="594"/>
        <v>0</v>
      </c>
      <c r="AP157" s="839">
        <f t="shared" si="594"/>
        <v>0</v>
      </c>
      <c r="AQ157" s="839">
        <f t="shared" si="594"/>
        <v>0</v>
      </c>
      <c r="AR157" s="839">
        <f t="shared" si="594"/>
        <v>0</v>
      </c>
      <c r="AS157" s="839">
        <f t="shared" si="594"/>
        <v>0</v>
      </c>
      <c r="AT157" s="839">
        <f t="shared" si="594"/>
        <v>0</v>
      </c>
      <c r="AU157" s="839">
        <f t="shared" si="594"/>
        <v>0</v>
      </c>
      <c r="AV157" s="839">
        <f t="shared" si="594"/>
        <v>0</v>
      </c>
      <c r="AW157" s="839">
        <f t="shared" si="594"/>
        <v>0</v>
      </c>
      <c r="AX157" s="839">
        <f t="shared" si="594"/>
        <v>0</v>
      </c>
      <c r="AY157" s="839">
        <f t="shared" si="594"/>
        <v>0</v>
      </c>
      <c r="AZ157" s="839">
        <f t="shared" si="594"/>
        <v>0</v>
      </c>
      <c r="BA157" s="839">
        <f t="shared" si="594"/>
        <v>0</v>
      </c>
      <c r="BB157" s="839">
        <f t="shared" si="594"/>
        <v>0</v>
      </c>
      <c r="BC157" s="839">
        <f t="shared" si="594"/>
        <v>0</v>
      </c>
      <c r="BD157" s="839">
        <f t="shared" si="595"/>
        <v>0</v>
      </c>
      <c r="BE157" s="839">
        <f t="shared" si="595"/>
        <v>0</v>
      </c>
      <c r="BF157" s="839">
        <f t="shared" si="595"/>
        <v>0</v>
      </c>
      <c r="BG157" s="839">
        <f t="shared" si="595"/>
        <v>0</v>
      </c>
      <c r="BH157" s="839">
        <f t="shared" si="595"/>
        <v>0</v>
      </c>
      <c r="BI157" s="839">
        <f t="shared" si="595"/>
        <v>0</v>
      </c>
      <c r="BJ157" s="839">
        <f t="shared" si="595"/>
        <v>0</v>
      </c>
      <c r="BK157" s="839">
        <f t="shared" si="595"/>
        <v>0</v>
      </c>
      <c r="BL157" s="839">
        <f t="shared" si="595"/>
        <v>0</v>
      </c>
      <c r="BM157" s="839">
        <f t="shared" si="596"/>
        <v>0</v>
      </c>
      <c r="BN157" s="839">
        <f t="shared" si="597"/>
        <v>0</v>
      </c>
      <c r="BO157" s="839">
        <f t="shared" si="598"/>
        <v>0</v>
      </c>
      <c r="BP157" s="839">
        <f t="shared" si="599"/>
        <v>0</v>
      </c>
      <c r="BQ157" s="840">
        <f t="shared" si="599"/>
        <v>0</v>
      </c>
      <c r="BS157" s="655"/>
    </row>
    <row r="158" spans="1:71">
      <c r="A158" s="655"/>
      <c r="B158" s="1388"/>
      <c r="C158" s="1401"/>
      <c r="D158" s="828" t="s">
        <v>137</v>
      </c>
      <c r="E158" s="828"/>
      <c r="F158" s="828" t="s">
        <v>134</v>
      </c>
      <c r="G158" s="839">
        <v>0</v>
      </c>
      <c r="H158" s="839">
        <f t="shared" si="566"/>
        <v>0</v>
      </c>
      <c r="I158" s="839">
        <f t="shared" si="567"/>
        <v>0</v>
      </c>
      <c r="J158" s="839">
        <f t="shared" si="568"/>
        <v>0</v>
      </c>
      <c r="K158" s="839">
        <f t="shared" si="569"/>
        <v>0</v>
      </c>
      <c r="L158" s="839">
        <f t="shared" si="570"/>
        <v>0</v>
      </c>
      <c r="M158" s="839">
        <f t="shared" si="571"/>
        <v>0</v>
      </c>
      <c r="N158" s="839">
        <f t="shared" si="572"/>
        <v>0</v>
      </c>
      <c r="O158" s="839">
        <f t="shared" si="573"/>
        <v>0</v>
      </c>
      <c r="P158" s="839">
        <f t="shared" si="574"/>
        <v>0</v>
      </c>
      <c r="Q158" s="839">
        <f t="shared" si="575"/>
        <v>0</v>
      </c>
      <c r="R158" s="839">
        <f t="shared" si="576"/>
        <v>0</v>
      </c>
      <c r="S158" s="839">
        <f t="shared" si="577"/>
        <v>0</v>
      </c>
      <c r="T158" s="839">
        <f t="shared" si="578"/>
        <v>0</v>
      </c>
      <c r="U158" s="839">
        <f t="shared" si="579"/>
        <v>0</v>
      </c>
      <c r="V158" s="839">
        <f t="shared" si="580"/>
        <v>0</v>
      </c>
      <c r="W158" s="839">
        <f t="shared" si="581"/>
        <v>0</v>
      </c>
      <c r="X158" s="839">
        <f t="shared" si="582"/>
        <v>0</v>
      </c>
      <c r="Y158" s="839">
        <f t="shared" si="583"/>
        <v>0</v>
      </c>
      <c r="Z158" s="839">
        <f t="shared" si="584"/>
        <v>0</v>
      </c>
      <c r="AA158" s="839">
        <f t="shared" si="585"/>
        <v>0</v>
      </c>
      <c r="AB158" s="839">
        <f t="shared" si="586"/>
        <v>0</v>
      </c>
      <c r="AC158" s="839">
        <f t="shared" si="587"/>
        <v>0</v>
      </c>
      <c r="AD158" s="839">
        <f t="shared" si="588"/>
        <v>0</v>
      </c>
      <c r="AE158" s="839">
        <f t="shared" si="589"/>
        <v>0</v>
      </c>
      <c r="AF158" s="839">
        <f t="shared" si="590"/>
        <v>0</v>
      </c>
      <c r="AG158" s="839">
        <f t="shared" si="591"/>
        <v>0</v>
      </c>
      <c r="AH158" s="839">
        <f t="shared" si="592"/>
        <v>0</v>
      </c>
      <c r="AI158" s="839">
        <f t="shared" si="593"/>
        <v>0</v>
      </c>
      <c r="AJ158" s="839">
        <f t="shared" si="593"/>
        <v>0</v>
      </c>
      <c r="AK158" s="839">
        <f t="shared" si="593"/>
        <v>0</v>
      </c>
      <c r="AL158" s="839">
        <f t="shared" si="593"/>
        <v>0</v>
      </c>
      <c r="AM158" s="839">
        <f t="shared" si="593"/>
        <v>0</v>
      </c>
      <c r="AN158" s="839">
        <f t="shared" si="594"/>
        <v>0</v>
      </c>
      <c r="AO158" s="839">
        <f t="shared" si="594"/>
        <v>0</v>
      </c>
      <c r="AP158" s="839">
        <f t="shared" si="594"/>
        <v>0</v>
      </c>
      <c r="AQ158" s="839">
        <f t="shared" si="594"/>
        <v>0</v>
      </c>
      <c r="AR158" s="839">
        <f t="shared" si="594"/>
        <v>0</v>
      </c>
      <c r="AS158" s="839">
        <f t="shared" si="594"/>
        <v>0</v>
      </c>
      <c r="AT158" s="839">
        <f t="shared" si="594"/>
        <v>0</v>
      </c>
      <c r="AU158" s="839">
        <f t="shared" si="594"/>
        <v>0</v>
      </c>
      <c r="AV158" s="839">
        <f t="shared" si="594"/>
        <v>0</v>
      </c>
      <c r="AW158" s="839">
        <f t="shared" si="594"/>
        <v>0</v>
      </c>
      <c r="AX158" s="839">
        <f t="shared" si="594"/>
        <v>0</v>
      </c>
      <c r="AY158" s="839">
        <f t="shared" si="594"/>
        <v>0</v>
      </c>
      <c r="AZ158" s="839">
        <f t="shared" si="594"/>
        <v>0</v>
      </c>
      <c r="BA158" s="839">
        <f t="shared" si="594"/>
        <v>0</v>
      </c>
      <c r="BB158" s="839">
        <f t="shared" si="594"/>
        <v>0</v>
      </c>
      <c r="BC158" s="839">
        <f t="shared" si="594"/>
        <v>0</v>
      </c>
      <c r="BD158" s="839">
        <f t="shared" si="595"/>
        <v>0</v>
      </c>
      <c r="BE158" s="839">
        <f t="shared" si="595"/>
        <v>0</v>
      </c>
      <c r="BF158" s="839">
        <f t="shared" si="595"/>
        <v>0</v>
      </c>
      <c r="BG158" s="839">
        <f t="shared" si="595"/>
        <v>0</v>
      </c>
      <c r="BH158" s="839">
        <f t="shared" si="595"/>
        <v>0</v>
      </c>
      <c r="BI158" s="839">
        <f t="shared" si="595"/>
        <v>0</v>
      </c>
      <c r="BJ158" s="839">
        <f t="shared" si="595"/>
        <v>0</v>
      </c>
      <c r="BK158" s="839">
        <f t="shared" si="595"/>
        <v>0</v>
      </c>
      <c r="BL158" s="839">
        <f t="shared" si="595"/>
        <v>0</v>
      </c>
      <c r="BM158" s="839">
        <f t="shared" si="596"/>
        <v>0</v>
      </c>
      <c r="BN158" s="839">
        <f t="shared" si="597"/>
        <v>0</v>
      </c>
      <c r="BO158" s="839">
        <f t="shared" si="598"/>
        <v>0</v>
      </c>
      <c r="BP158" s="839">
        <f t="shared" si="599"/>
        <v>0</v>
      </c>
      <c r="BQ158" s="840">
        <f t="shared" si="599"/>
        <v>0</v>
      </c>
      <c r="BS158" s="655"/>
    </row>
    <row r="159" spans="1:71" s="750" customFormat="1">
      <c r="A159" s="655"/>
      <c r="B159" s="1388"/>
      <c r="C159" s="1401"/>
      <c r="D159" s="778"/>
      <c r="E159" s="778"/>
      <c r="F159" s="778"/>
      <c r="G159" s="778"/>
      <c r="H159" s="778"/>
      <c r="I159" s="778"/>
      <c r="J159" s="778"/>
      <c r="K159" s="778"/>
      <c r="L159" s="778"/>
      <c r="M159" s="778"/>
      <c r="N159" s="778"/>
      <c r="O159" s="778"/>
      <c r="P159" s="778"/>
      <c r="Q159" s="778"/>
      <c r="R159" s="778"/>
      <c r="S159" s="778"/>
      <c r="T159" s="778"/>
      <c r="U159" s="778"/>
      <c r="V159" s="778"/>
      <c r="W159" s="778"/>
      <c r="X159" s="778"/>
      <c r="Y159" s="778"/>
      <c r="Z159" s="778"/>
      <c r="AA159" s="778"/>
      <c r="AB159" s="778"/>
      <c r="AC159" s="778"/>
      <c r="AD159" s="778"/>
      <c r="AE159" s="778"/>
      <c r="AF159" s="778"/>
      <c r="AG159" s="778"/>
      <c r="AH159" s="778"/>
      <c r="AI159" s="778"/>
      <c r="AJ159" s="778"/>
      <c r="AK159" s="778"/>
      <c r="AL159" s="778"/>
      <c r="AM159" s="778"/>
      <c r="AN159" s="778"/>
      <c r="AO159" s="778"/>
      <c r="AP159" s="778"/>
      <c r="AQ159" s="778"/>
      <c r="AR159" s="778"/>
      <c r="AS159" s="778"/>
      <c r="AT159" s="778"/>
      <c r="AU159" s="778"/>
      <c r="AV159" s="778"/>
      <c r="AW159" s="778"/>
      <c r="AX159" s="778"/>
      <c r="AY159" s="778"/>
      <c r="AZ159" s="778"/>
      <c r="BA159" s="778"/>
      <c r="BB159" s="778"/>
      <c r="BC159" s="778"/>
      <c r="BD159" s="778"/>
      <c r="BE159" s="778"/>
      <c r="BF159" s="778"/>
      <c r="BG159" s="778"/>
      <c r="BH159" s="778"/>
      <c r="BI159" s="778"/>
      <c r="BJ159" s="778"/>
      <c r="BK159" s="778"/>
      <c r="BL159" s="778"/>
      <c r="BM159" s="778"/>
      <c r="BN159" s="778"/>
      <c r="BO159" s="778"/>
      <c r="BP159" s="778"/>
      <c r="BQ159" s="764"/>
      <c r="BS159" s="655"/>
    </row>
    <row r="160" spans="1:71">
      <c r="A160" s="655"/>
      <c r="B160" s="1388"/>
      <c r="C160" s="1401"/>
      <c r="D160" s="828" t="s">
        <v>299</v>
      </c>
      <c r="E160" s="828"/>
      <c r="F160" s="828" t="s">
        <v>138</v>
      </c>
      <c r="G160" s="839">
        <v>0</v>
      </c>
      <c r="H160" s="839">
        <f t="shared" ref="H160:H162" si="600">G160</f>
        <v>0</v>
      </c>
      <c r="I160" s="839">
        <f t="shared" ref="I160:I162" si="601">H160</f>
        <v>0</v>
      </c>
      <c r="J160" s="839">
        <f t="shared" ref="J160:J162" si="602">I160</f>
        <v>0</v>
      </c>
      <c r="K160" s="839">
        <f t="shared" ref="K160:K162" si="603">J160</f>
        <v>0</v>
      </c>
      <c r="L160" s="839">
        <f t="shared" ref="L160:L162" si="604">K160</f>
        <v>0</v>
      </c>
      <c r="M160" s="839">
        <f t="shared" ref="M160:M162" si="605">L160</f>
        <v>0</v>
      </c>
      <c r="N160" s="839">
        <f t="shared" ref="N160:N162" si="606">M160</f>
        <v>0</v>
      </c>
      <c r="O160" s="839">
        <f t="shared" ref="O160:O162" si="607">N160</f>
        <v>0</v>
      </c>
      <c r="P160" s="839">
        <f t="shared" ref="P160:P162" si="608">O160</f>
        <v>0</v>
      </c>
      <c r="Q160" s="839">
        <f t="shared" ref="Q160:Q162" si="609">P160</f>
        <v>0</v>
      </c>
      <c r="R160" s="839">
        <f t="shared" ref="R160:R162" si="610">Q160</f>
        <v>0</v>
      </c>
      <c r="S160" s="839">
        <f t="shared" ref="S160:S162" si="611">R160</f>
        <v>0</v>
      </c>
      <c r="T160" s="839">
        <f t="shared" ref="T160:T162" si="612">S160</f>
        <v>0</v>
      </c>
      <c r="U160" s="839">
        <f t="shared" ref="U160:U162" si="613">T160</f>
        <v>0</v>
      </c>
      <c r="V160" s="839">
        <f t="shared" ref="V160:V162" si="614">U160</f>
        <v>0</v>
      </c>
      <c r="W160" s="839">
        <f t="shared" ref="W160:W162" si="615">V160</f>
        <v>0</v>
      </c>
      <c r="X160" s="839">
        <f t="shared" ref="X160:X162" si="616">W160</f>
        <v>0</v>
      </c>
      <c r="Y160" s="839">
        <f t="shared" ref="Y160:Y162" si="617">X160</f>
        <v>0</v>
      </c>
      <c r="Z160" s="839">
        <f t="shared" ref="Z160:Z162" si="618">Y160</f>
        <v>0</v>
      </c>
      <c r="AA160" s="839">
        <f t="shared" ref="AA160:AA162" si="619">Z160</f>
        <v>0</v>
      </c>
      <c r="AB160" s="839">
        <f t="shared" ref="AB160:AB162" si="620">AA160</f>
        <v>0</v>
      </c>
      <c r="AC160" s="839">
        <f t="shared" ref="AC160:AC162" si="621">AB160</f>
        <v>0</v>
      </c>
      <c r="AD160" s="839">
        <f t="shared" ref="AD160:AD162" si="622">AC160</f>
        <v>0</v>
      </c>
      <c r="AE160" s="839">
        <f t="shared" ref="AE160:AE162" si="623">AD160</f>
        <v>0</v>
      </c>
      <c r="AF160" s="839">
        <f t="shared" ref="AF160:AF162" si="624">AE160</f>
        <v>0</v>
      </c>
      <c r="AG160" s="839">
        <f t="shared" ref="AG160:AG162" si="625">AF160</f>
        <v>0</v>
      </c>
      <c r="AH160" s="839">
        <f t="shared" ref="AH160:AH162" si="626">AG160</f>
        <v>0</v>
      </c>
      <c r="AI160" s="839">
        <f t="shared" ref="AI160:AM162" si="627">AH160</f>
        <v>0</v>
      </c>
      <c r="AJ160" s="839">
        <f t="shared" si="627"/>
        <v>0</v>
      </c>
      <c r="AK160" s="839">
        <f t="shared" si="627"/>
        <v>0</v>
      </c>
      <c r="AL160" s="839">
        <f t="shared" si="627"/>
        <v>0</v>
      </c>
      <c r="AM160" s="839">
        <f t="shared" si="627"/>
        <v>0</v>
      </c>
      <c r="AN160" s="839">
        <f t="shared" ref="AN160:BC162" si="628">AM160</f>
        <v>0</v>
      </c>
      <c r="AO160" s="839">
        <f t="shared" si="628"/>
        <v>0</v>
      </c>
      <c r="AP160" s="839">
        <f t="shared" si="628"/>
        <v>0</v>
      </c>
      <c r="AQ160" s="839">
        <f t="shared" si="628"/>
        <v>0</v>
      </c>
      <c r="AR160" s="839">
        <f t="shared" si="628"/>
        <v>0</v>
      </c>
      <c r="AS160" s="839">
        <f t="shared" si="628"/>
        <v>0</v>
      </c>
      <c r="AT160" s="839">
        <f t="shared" si="628"/>
        <v>0</v>
      </c>
      <c r="AU160" s="839">
        <f t="shared" si="628"/>
        <v>0</v>
      </c>
      <c r="AV160" s="839">
        <f t="shared" si="628"/>
        <v>0</v>
      </c>
      <c r="AW160" s="839">
        <f t="shared" si="628"/>
        <v>0</v>
      </c>
      <c r="AX160" s="839">
        <f t="shared" si="628"/>
        <v>0</v>
      </c>
      <c r="AY160" s="839">
        <f t="shared" si="628"/>
        <v>0</v>
      </c>
      <c r="AZ160" s="839">
        <f t="shared" si="628"/>
        <v>0</v>
      </c>
      <c r="BA160" s="839">
        <f t="shared" si="628"/>
        <v>0</v>
      </c>
      <c r="BB160" s="839">
        <f t="shared" si="628"/>
        <v>0</v>
      </c>
      <c r="BC160" s="839">
        <f t="shared" si="628"/>
        <v>0</v>
      </c>
      <c r="BD160" s="839">
        <f t="shared" ref="BD160:BL162" si="629">BC160</f>
        <v>0</v>
      </c>
      <c r="BE160" s="839">
        <f t="shared" si="629"/>
        <v>0</v>
      </c>
      <c r="BF160" s="839">
        <f t="shared" si="629"/>
        <v>0</v>
      </c>
      <c r="BG160" s="839">
        <f t="shared" si="629"/>
        <v>0</v>
      </c>
      <c r="BH160" s="839">
        <f t="shared" si="629"/>
        <v>0</v>
      </c>
      <c r="BI160" s="839">
        <f t="shared" si="629"/>
        <v>0</v>
      </c>
      <c r="BJ160" s="839">
        <f t="shared" si="629"/>
        <v>0</v>
      </c>
      <c r="BK160" s="839">
        <f t="shared" si="629"/>
        <v>0</v>
      </c>
      <c r="BL160" s="839">
        <f t="shared" si="629"/>
        <v>0</v>
      </c>
      <c r="BM160" s="839">
        <f t="shared" ref="BM160:BM162" si="630">BL160</f>
        <v>0</v>
      </c>
      <c r="BN160" s="839">
        <f t="shared" ref="BN160:BN162" si="631">BM160</f>
        <v>0</v>
      </c>
      <c r="BO160" s="839">
        <f t="shared" ref="BO160:BO162" si="632">BN160</f>
        <v>0</v>
      </c>
      <c r="BP160" s="839">
        <f t="shared" ref="BP160:BQ162" si="633">BO160</f>
        <v>0</v>
      </c>
      <c r="BQ160" s="840">
        <f t="shared" si="633"/>
        <v>0</v>
      </c>
      <c r="BS160" s="655"/>
    </row>
    <row r="161" spans="1:71">
      <c r="A161" s="655"/>
      <c r="B161" s="1388"/>
      <c r="C161" s="1401"/>
      <c r="D161" s="828" t="s">
        <v>299</v>
      </c>
      <c r="E161" s="828"/>
      <c r="F161" s="828" t="s">
        <v>139</v>
      </c>
      <c r="G161" s="839">
        <v>0</v>
      </c>
      <c r="H161" s="839">
        <f t="shared" si="600"/>
        <v>0</v>
      </c>
      <c r="I161" s="839">
        <f t="shared" si="601"/>
        <v>0</v>
      </c>
      <c r="J161" s="839">
        <f t="shared" si="602"/>
        <v>0</v>
      </c>
      <c r="K161" s="839">
        <f t="shared" si="603"/>
        <v>0</v>
      </c>
      <c r="L161" s="839">
        <f t="shared" si="604"/>
        <v>0</v>
      </c>
      <c r="M161" s="839">
        <f t="shared" si="605"/>
        <v>0</v>
      </c>
      <c r="N161" s="839">
        <f t="shared" si="606"/>
        <v>0</v>
      </c>
      <c r="O161" s="839">
        <f t="shared" si="607"/>
        <v>0</v>
      </c>
      <c r="P161" s="839">
        <f t="shared" si="608"/>
        <v>0</v>
      </c>
      <c r="Q161" s="839">
        <f t="shared" si="609"/>
        <v>0</v>
      </c>
      <c r="R161" s="839">
        <f t="shared" si="610"/>
        <v>0</v>
      </c>
      <c r="S161" s="839">
        <f t="shared" si="611"/>
        <v>0</v>
      </c>
      <c r="T161" s="839">
        <f t="shared" si="612"/>
        <v>0</v>
      </c>
      <c r="U161" s="839">
        <f t="shared" si="613"/>
        <v>0</v>
      </c>
      <c r="V161" s="839">
        <f t="shared" si="614"/>
        <v>0</v>
      </c>
      <c r="W161" s="839">
        <f t="shared" si="615"/>
        <v>0</v>
      </c>
      <c r="X161" s="839">
        <f t="shared" si="616"/>
        <v>0</v>
      </c>
      <c r="Y161" s="839">
        <f t="shared" si="617"/>
        <v>0</v>
      </c>
      <c r="Z161" s="839">
        <f t="shared" si="618"/>
        <v>0</v>
      </c>
      <c r="AA161" s="839">
        <f t="shared" si="619"/>
        <v>0</v>
      </c>
      <c r="AB161" s="839">
        <f t="shared" si="620"/>
        <v>0</v>
      </c>
      <c r="AC161" s="839">
        <f t="shared" si="621"/>
        <v>0</v>
      </c>
      <c r="AD161" s="839">
        <f t="shared" si="622"/>
        <v>0</v>
      </c>
      <c r="AE161" s="839">
        <f t="shared" si="623"/>
        <v>0</v>
      </c>
      <c r="AF161" s="839">
        <f t="shared" si="624"/>
        <v>0</v>
      </c>
      <c r="AG161" s="839">
        <f t="shared" si="625"/>
        <v>0</v>
      </c>
      <c r="AH161" s="839">
        <f t="shared" si="626"/>
        <v>0</v>
      </c>
      <c r="AI161" s="839">
        <f t="shared" si="627"/>
        <v>0</v>
      </c>
      <c r="AJ161" s="839">
        <f t="shared" si="627"/>
        <v>0</v>
      </c>
      <c r="AK161" s="839">
        <f t="shared" si="627"/>
        <v>0</v>
      </c>
      <c r="AL161" s="839">
        <f t="shared" si="627"/>
        <v>0</v>
      </c>
      <c r="AM161" s="839">
        <f t="shared" si="627"/>
        <v>0</v>
      </c>
      <c r="AN161" s="839">
        <f t="shared" si="628"/>
        <v>0</v>
      </c>
      <c r="AO161" s="839">
        <f t="shared" si="628"/>
        <v>0</v>
      </c>
      <c r="AP161" s="839">
        <f t="shared" si="628"/>
        <v>0</v>
      </c>
      <c r="AQ161" s="839">
        <f t="shared" si="628"/>
        <v>0</v>
      </c>
      <c r="AR161" s="839">
        <f t="shared" si="628"/>
        <v>0</v>
      </c>
      <c r="AS161" s="839">
        <f t="shared" si="628"/>
        <v>0</v>
      </c>
      <c r="AT161" s="839">
        <f t="shared" si="628"/>
        <v>0</v>
      </c>
      <c r="AU161" s="839">
        <f t="shared" si="628"/>
        <v>0</v>
      </c>
      <c r="AV161" s="839">
        <f t="shared" si="628"/>
        <v>0</v>
      </c>
      <c r="AW161" s="839">
        <f t="shared" si="628"/>
        <v>0</v>
      </c>
      <c r="AX161" s="839">
        <f t="shared" si="628"/>
        <v>0</v>
      </c>
      <c r="AY161" s="839">
        <f t="shared" si="628"/>
        <v>0</v>
      </c>
      <c r="AZ161" s="839">
        <f t="shared" si="628"/>
        <v>0</v>
      </c>
      <c r="BA161" s="839">
        <f t="shared" si="628"/>
        <v>0</v>
      </c>
      <c r="BB161" s="839">
        <f t="shared" si="628"/>
        <v>0</v>
      </c>
      <c r="BC161" s="839">
        <f t="shared" si="628"/>
        <v>0</v>
      </c>
      <c r="BD161" s="839">
        <f t="shared" si="629"/>
        <v>0</v>
      </c>
      <c r="BE161" s="839">
        <f t="shared" si="629"/>
        <v>0</v>
      </c>
      <c r="BF161" s="839">
        <f t="shared" si="629"/>
        <v>0</v>
      </c>
      <c r="BG161" s="839">
        <f t="shared" si="629"/>
        <v>0</v>
      </c>
      <c r="BH161" s="839">
        <f t="shared" si="629"/>
        <v>0</v>
      </c>
      <c r="BI161" s="839">
        <f t="shared" si="629"/>
        <v>0</v>
      </c>
      <c r="BJ161" s="839">
        <f t="shared" si="629"/>
        <v>0</v>
      </c>
      <c r="BK161" s="839">
        <f t="shared" si="629"/>
        <v>0</v>
      </c>
      <c r="BL161" s="839">
        <f t="shared" si="629"/>
        <v>0</v>
      </c>
      <c r="BM161" s="839">
        <f t="shared" si="630"/>
        <v>0</v>
      </c>
      <c r="BN161" s="839">
        <f t="shared" si="631"/>
        <v>0</v>
      </c>
      <c r="BO161" s="839">
        <f t="shared" si="632"/>
        <v>0</v>
      </c>
      <c r="BP161" s="839">
        <f t="shared" si="633"/>
        <v>0</v>
      </c>
      <c r="BQ161" s="840">
        <f t="shared" si="633"/>
        <v>0</v>
      </c>
      <c r="BS161" s="655"/>
    </row>
    <row r="162" spans="1:71">
      <c r="A162" s="655"/>
      <c r="B162" s="1388"/>
      <c r="C162" s="1402"/>
      <c r="D162" s="841" t="s">
        <v>299</v>
      </c>
      <c r="E162" s="841"/>
      <c r="F162" s="841" t="s">
        <v>140</v>
      </c>
      <c r="G162" s="842">
        <v>0</v>
      </c>
      <c r="H162" s="842">
        <f t="shared" si="600"/>
        <v>0</v>
      </c>
      <c r="I162" s="842">
        <f t="shared" si="601"/>
        <v>0</v>
      </c>
      <c r="J162" s="842">
        <f t="shared" si="602"/>
        <v>0</v>
      </c>
      <c r="K162" s="842">
        <f t="shared" si="603"/>
        <v>0</v>
      </c>
      <c r="L162" s="842">
        <f t="shared" si="604"/>
        <v>0</v>
      </c>
      <c r="M162" s="842">
        <f t="shared" si="605"/>
        <v>0</v>
      </c>
      <c r="N162" s="842">
        <f t="shared" si="606"/>
        <v>0</v>
      </c>
      <c r="O162" s="842">
        <f t="shared" si="607"/>
        <v>0</v>
      </c>
      <c r="P162" s="842">
        <f t="shared" si="608"/>
        <v>0</v>
      </c>
      <c r="Q162" s="842">
        <f t="shared" si="609"/>
        <v>0</v>
      </c>
      <c r="R162" s="842">
        <f t="shared" si="610"/>
        <v>0</v>
      </c>
      <c r="S162" s="842">
        <f t="shared" si="611"/>
        <v>0</v>
      </c>
      <c r="T162" s="842">
        <f t="shared" si="612"/>
        <v>0</v>
      </c>
      <c r="U162" s="842">
        <f t="shared" si="613"/>
        <v>0</v>
      </c>
      <c r="V162" s="842">
        <f t="shared" si="614"/>
        <v>0</v>
      </c>
      <c r="W162" s="842">
        <f t="shared" si="615"/>
        <v>0</v>
      </c>
      <c r="X162" s="842">
        <f t="shared" si="616"/>
        <v>0</v>
      </c>
      <c r="Y162" s="842">
        <f t="shared" si="617"/>
        <v>0</v>
      </c>
      <c r="Z162" s="842">
        <f t="shared" si="618"/>
        <v>0</v>
      </c>
      <c r="AA162" s="842">
        <f t="shared" si="619"/>
        <v>0</v>
      </c>
      <c r="AB162" s="842">
        <f t="shared" si="620"/>
        <v>0</v>
      </c>
      <c r="AC162" s="842">
        <f t="shared" si="621"/>
        <v>0</v>
      </c>
      <c r="AD162" s="842">
        <f t="shared" si="622"/>
        <v>0</v>
      </c>
      <c r="AE162" s="842">
        <f t="shared" si="623"/>
        <v>0</v>
      </c>
      <c r="AF162" s="842">
        <f t="shared" si="624"/>
        <v>0</v>
      </c>
      <c r="AG162" s="842">
        <f t="shared" si="625"/>
        <v>0</v>
      </c>
      <c r="AH162" s="842">
        <f t="shared" si="626"/>
        <v>0</v>
      </c>
      <c r="AI162" s="842">
        <f t="shared" si="627"/>
        <v>0</v>
      </c>
      <c r="AJ162" s="842">
        <f t="shared" si="627"/>
        <v>0</v>
      </c>
      <c r="AK162" s="842">
        <f t="shared" si="627"/>
        <v>0</v>
      </c>
      <c r="AL162" s="842">
        <f t="shared" si="627"/>
        <v>0</v>
      </c>
      <c r="AM162" s="842">
        <f t="shared" si="627"/>
        <v>0</v>
      </c>
      <c r="AN162" s="842">
        <f t="shared" si="628"/>
        <v>0</v>
      </c>
      <c r="AO162" s="842">
        <f t="shared" si="628"/>
        <v>0</v>
      </c>
      <c r="AP162" s="842">
        <f t="shared" si="628"/>
        <v>0</v>
      </c>
      <c r="AQ162" s="842">
        <f t="shared" si="628"/>
        <v>0</v>
      </c>
      <c r="AR162" s="842">
        <f t="shared" si="628"/>
        <v>0</v>
      </c>
      <c r="AS162" s="842">
        <f t="shared" si="628"/>
        <v>0</v>
      </c>
      <c r="AT162" s="842">
        <f t="shared" si="628"/>
        <v>0</v>
      </c>
      <c r="AU162" s="842">
        <f t="shared" si="628"/>
        <v>0</v>
      </c>
      <c r="AV162" s="842">
        <f t="shared" si="628"/>
        <v>0</v>
      </c>
      <c r="AW162" s="842">
        <f t="shared" si="628"/>
        <v>0</v>
      </c>
      <c r="AX162" s="842">
        <f t="shared" si="628"/>
        <v>0</v>
      </c>
      <c r="AY162" s="842">
        <f t="shared" si="628"/>
        <v>0</v>
      </c>
      <c r="AZ162" s="842">
        <f t="shared" si="628"/>
        <v>0</v>
      </c>
      <c r="BA162" s="842">
        <f t="shared" si="628"/>
        <v>0</v>
      </c>
      <c r="BB162" s="842">
        <f t="shared" si="628"/>
        <v>0</v>
      </c>
      <c r="BC162" s="842">
        <f t="shared" si="628"/>
        <v>0</v>
      </c>
      <c r="BD162" s="842">
        <f t="shared" si="629"/>
        <v>0</v>
      </c>
      <c r="BE162" s="842">
        <f t="shared" si="629"/>
        <v>0</v>
      </c>
      <c r="BF162" s="842">
        <f t="shared" si="629"/>
        <v>0</v>
      </c>
      <c r="BG162" s="842">
        <f t="shared" si="629"/>
        <v>0</v>
      </c>
      <c r="BH162" s="842">
        <f t="shared" si="629"/>
        <v>0</v>
      </c>
      <c r="BI162" s="842">
        <f t="shared" si="629"/>
        <v>0</v>
      </c>
      <c r="BJ162" s="842">
        <f t="shared" si="629"/>
        <v>0</v>
      </c>
      <c r="BK162" s="842">
        <f t="shared" si="629"/>
        <v>0</v>
      </c>
      <c r="BL162" s="842">
        <f t="shared" si="629"/>
        <v>0</v>
      </c>
      <c r="BM162" s="842">
        <f t="shared" si="630"/>
        <v>0</v>
      </c>
      <c r="BN162" s="842">
        <f t="shared" si="631"/>
        <v>0</v>
      </c>
      <c r="BO162" s="842">
        <f t="shared" si="632"/>
        <v>0</v>
      </c>
      <c r="BP162" s="842">
        <f t="shared" si="633"/>
        <v>0</v>
      </c>
      <c r="BQ162" s="843">
        <f t="shared" si="633"/>
        <v>0</v>
      </c>
      <c r="BS162" s="655"/>
    </row>
    <row r="163" spans="1:71">
      <c r="A163" s="655"/>
      <c r="B163" s="1388"/>
      <c r="BS163" s="655"/>
    </row>
    <row r="164" spans="1:71">
      <c r="A164" s="655"/>
      <c r="B164" s="1388"/>
      <c r="BS164" s="655"/>
    </row>
    <row r="165" spans="1:71">
      <c r="A165" s="655"/>
      <c r="B165" s="1388"/>
      <c r="F165" s="844"/>
      <c r="BS165" s="655"/>
    </row>
    <row r="166" spans="1:71">
      <c r="A166" s="655"/>
      <c r="B166" s="1388"/>
      <c r="C166" s="845"/>
      <c r="D166" s="836" t="s">
        <v>142</v>
      </c>
      <c r="E166" s="836"/>
      <c r="F166" s="846"/>
      <c r="G166" s="837">
        <v>0</v>
      </c>
      <c r="H166" s="847">
        <f>$G166*H$133</f>
        <v>0</v>
      </c>
      <c r="I166" s="847">
        <f t="shared" ref="I166:BO167" si="634">$G166*I$133</f>
        <v>0</v>
      </c>
      <c r="J166" s="847">
        <f t="shared" si="634"/>
        <v>0</v>
      </c>
      <c r="K166" s="847">
        <f t="shared" si="634"/>
        <v>0</v>
      </c>
      <c r="L166" s="847">
        <f t="shared" si="634"/>
        <v>0</v>
      </c>
      <c r="M166" s="847">
        <f t="shared" si="634"/>
        <v>0</v>
      </c>
      <c r="N166" s="847">
        <f t="shared" si="634"/>
        <v>0</v>
      </c>
      <c r="O166" s="847">
        <f t="shared" si="634"/>
        <v>0</v>
      </c>
      <c r="P166" s="847">
        <f t="shared" si="634"/>
        <v>0</v>
      </c>
      <c r="Q166" s="847">
        <f t="shared" si="634"/>
        <v>0</v>
      </c>
      <c r="R166" s="847">
        <f t="shared" si="634"/>
        <v>0</v>
      </c>
      <c r="S166" s="847">
        <f t="shared" si="634"/>
        <v>0</v>
      </c>
      <c r="T166" s="847">
        <f t="shared" si="634"/>
        <v>0</v>
      </c>
      <c r="U166" s="847">
        <f t="shared" si="634"/>
        <v>0</v>
      </c>
      <c r="V166" s="847">
        <f t="shared" si="634"/>
        <v>0</v>
      </c>
      <c r="W166" s="847">
        <f t="shared" si="634"/>
        <v>0</v>
      </c>
      <c r="X166" s="847">
        <f t="shared" si="634"/>
        <v>0</v>
      </c>
      <c r="Y166" s="847">
        <f t="shared" si="634"/>
        <v>0</v>
      </c>
      <c r="Z166" s="847">
        <f t="shared" si="634"/>
        <v>0</v>
      </c>
      <c r="AA166" s="847">
        <f t="shared" si="634"/>
        <v>0</v>
      </c>
      <c r="AB166" s="847">
        <f t="shared" si="634"/>
        <v>0</v>
      </c>
      <c r="AC166" s="847">
        <f t="shared" si="634"/>
        <v>0</v>
      </c>
      <c r="AD166" s="847">
        <f t="shared" si="634"/>
        <v>0</v>
      </c>
      <c r="AE166" s="847">
        <f t="shared" si="634"/>
        <v>0</v>
      </c>
      <c r="AF166" s="847">
        <f t="shared" si="634"/>
        <v>0</v>
      </c>
      <c r="AG166" s="847">
        <f t="shared" si="634"/>
        <v>0</v>
      </c>
      <c r="AH166" s="847">
        <f t="shared" si="634"/>
        <v>0</v>
      </c>
      <c r="AI166" s="847">
        <f t="shared" si="634"/>
        <v>0</v>
      </c>
      <c r="AJ166" s="847">
        <f t="shared" si="634"/>
        <v>0</v>
      </c>
      <c r="AK166" s="847">
        <f t="shared" si="634"/>
        <v>0</v>
      </c>
      <c r="AL166" s="847">
        <f t="shared" si="634"/>
        <v>0</v>
      </c>
      <c r="AM166" s="847">
        <f t="shared" si="634"/>
        <v>0</v>
      </c>
      <c r="AN166" s="847">
        <f t="shared" si="634"/>
        <v>0</v>
      </c>
      <c r="AO166" s="847">
        <f t="shared" si="634"/>
        <v>0</v>
      </c>
      <c r="AP166" s="847">
        <f t="shared" si="634"/>
        <v>0</v>
      </c>
      <c r="AQ166" s="847">
        <f t="shared" si="634"/>
        <v>0</v>
      </c>
      <c r="AR166" s="847">
        <f t="shared" si="634"/>
        <v>0</v>
      </c>
      <c r="AS166" s="847">
        <f t="shared" si="634"/>
        <v>0</v>
      </c>
      <c r="AT166" s="847">
        <f t="shared" si="634"/>
        <v>0</v>
      </c>
      <c r="AU166" s="847">
        <f t="shared" si="634"/>
        <v>0</v>
      </c>
      <c r="AV166" s="847">
        <f t="shared" si="634"/>
        <v>0</v>
      </c>
      <c r="AW166" s="847">
        <f t="shared" si="634"/>
        <v>0</v>
      </c>
      <c r="AX166" s="847">
        <f t="shared" si="634"/>
        <v>0</v>
      </c>
      <c r="AY166" s="847">
        <f t="shared" si="634"/>
        <v>0</v>
      </c>
      <c r="AZ166" s="847">
        <f t="shared" si="634"/>
        <v>0</v>
      </c>
      <c r="BA166" s="847">
        <f t="shared" si="634"/>
        <v>0</v>
      </c>
      <c r="BB166" s="847">
        <f t="shared" si="634"/>
        <v>0</v>
      </c>
      <c r="BC166" s="847">
        <f t="shared" si="634"/>
        <v>0</v>
      </c>
      <c r="BD166" s="847">
        <f t="shared" si="634"/>
        <v>0</v>
      </c>
      <c r="BE166" s="847">
        <f t="shared" si="634"/>
        <v>0</v>
      </c>
      <c r="BF166" s="847">
        <f t="shared" si="634"/>
        <v>0</v>
      </c>
      <c r="BG166" s="847">
        <f t="shared" si="634"/>
        <v>0</v>
      </c>
      <c r="BH166" s="847">
        <f t="shared" si="634"/>
        <v>0</v>
      </c>
      <c r="BI166" s="847">
        <f t="shared" si="634"/>
        <v>0</v>
      </c>
      <c r="BJ166" s="847">
        <f t="shared" si="634"/>
        <v>0</v>
      </c>
      <c r="BK166" s="847">
        <f t="shared" si="634"/>
        <v>0</v>
      </c>
      <c r="BL166" s="847">
        <f t="shared" si="634"/>
        <v>0</v>
      </c>
      <c r="BM166" s="847">
        <f t="shared" si="634"/>
        <v>0</v>
      </c>
      <c r="BN166" s="847">
        <f t="shared" si="634"/>
        <v>0</v>
      </c>
      <c r="BO166" s="847" t="e">
        <f t="shared" si="634"/>
        <v>#N/A</v>
      </c>
      <c r="BP166" s="847" t="e">
        <f t="shared" ref="BO166:BQ167" si="635">$G166*BP$133</f>
        <v>#N/A</v>
      </c>
      <c r="BQ166" s="848" t="e">
        <f t="shared" si="635"/>
        <v>#N/A</v>
      </c>
      <c r="BS166" s="655"/>
    </row>
    <row r="167" spans="1:71">
      <c r="A167" s="655"/>
      <c r="B167" s="1388"/>
      <c r="C167" s="849"/>
      <c r="D167" s="841" t="s">
        <v>245</v>
      </c>
      <c r="E167" s="841"/>
      <c r="F167" s="753"/>
      <c r="G167" s="842">
        <v>0</v>
      </c>
      <c r="H167" s="850">
        <f>$G167*H$133</f>
        <v>0</v>
      </c>
      <c r="I167" s="850">
        <f t="shared" si="634"/>
        <v>0</v>
      </c>
      <c r="J167" s="850">
        <f t="shared" si="634"/>
        <v>0</v>
      </c>
      <c r="K167" s="850">
        <f t="shared" si="634"/>
        <v>0</v>
      </c>
      <c r="L167" s="850">
        <f t="shared" si="634"/>
        <v>0</v>
      </c>
      <c r="M167" s="850">
        <f t="shared" si="634"/>
        <v>0</v>
      </c>
      <c r="N167" s="850">
        <f t="shared" si="634"/>
        <v>0</v>
      </c>
      <c r="O167" s="850">
        <f t="shared" si="634"/>
        <v>0</v>
      </c>
      <c r="P167" s="850">
        <f t="shared" si="634"/>
        <v>0</v>
      </c>
      <c r="Q167" s="850">
        <f t="shared" si="634"/>
        <v>0</v>
      </c>
      <c r="R167" s="850">
        <f t="shared" si="634"/>
        <v>0</v>
      </c>
      <c r="S167" s="850">
        <f t="shared" si="634"/>
        <v>0</v>
      </c>
      <c r="T167" s="850">
        <f t="shared" si="634"/>
        <v>0</v>
      </c>
      <c r="U167" s="850">
        <f t="shared" si="634"/>
        <v>0</v>
      </c>
      <c r="V167" s="850">
        <f t="shared" si="634"/>
        <v>0</v>
      </c>
      <c r="W167" s="850">
        <f t="shared" si="634"/>
        <v>0</v>
      </c>
      <c r="X167" s="850">
        <f t="shared" si="634"/>
        <v>0</v>
      </c>
      <c r="Y167" s="850">
        <f t="shared" si="634"/>
        <v>0</v>
      </c>
      <c r="Z167" s="850">
        <f t="shared" si="634"/>
        <v>0</v>
      </c>
      <c r="AA167" s="850">
        <f t="shared" si="634"/>
        <v>0</v>
      </c>
      <c r="AB167" s="850">
        <f t="shared" si="634"/>
        <v>0</v>
      </c>
      <c r="AC167" s="850">
        <f t="shared" si="634"/>
        <v>0</v>
      </c>
      <c r="AD167" s="850">
        <f t="shared" si="634"/>
        <v>0</v>
      </c>
      <c r="AE167" s="850">
        <f t="shared" si="634"/>
        <v>0</v>
      </c>
      <c r="AF167" s="850">
        <f t="shared" si="634"/>
        <v>0</v>
      </c>
      <c r="AG167" s="850">
        <f t="shared" si="634"/>
        <v>0</v>
      </c>
      <c r="AH167" s="850">
        <f t="shared" si="634"/>
        <v>0</v>
      </c>
      <c r="AI167" s="850">
        <f t="shared" si="634"/>
        <v>0</v>
      </c>
      <c r="AJ167" s="850">
        <f t="shared" si="634"/>
        <v>0</v>
      </c>
      <c r="AK167" s="850">
        <f t="shared" si="634"/>
        <v>0</v>
      </c>
      <c r="AL167" s="850">
        <f t="shared" si="634"/>
        <v>0</v>
      </c>
      <c r="AM167" s="850">
        <f t="shared" si="634"/>
        <v>0</v>
      </c>
      <c r="AN167" s="850">
        <f t="shared" si="634"/>
        <v>0</v>
      </c>
      <c r="AO167" s="850">
        <f t="shared" si="634"/>
        <v>0</v>
      </c>
      <c r="AP167" s="850">
        <f t="shared" si="634"/>
        <v>0</v>
      </c>
      <c r="AQ167" s="850">
        <f t="shared" si="634"/>
        <v>0</v>
      </c>
      <c r="AR167" s="850">
        <f t="shared" si="634"/>
        <v>0</v>
      </c>
      <c r="AS167" s="850">
        <f t="shared" si="634"/>
        <v>0</v>
      </c>
      <c r="AT167" s="850">
        <f t="shared" si="634"/>
        <v>0</v>
      </c>
      <c r="AU167" s="850">
        <f t="shared" si="634"/>
        <v>0</v>
      </c>
      <c r="AV167" s="850">
        <f t="shared" si="634"/>
        <v>0</v>
      </c>
      <c r="AW167" s="850">
        <f t="shared" si="634"/>
        <v>0</v>
      </c>
      <c r="AX167" s="850">
        <f t="shared" si="634"/>
        <v>0</v>
      </c>
      <c r="AY167" s="850">
        <f t="shared" si="634"/>
        <v>0</v>
      </c>
      <c r="AZ167" s="850">
        <f t="shared" si="634"/>
        <v>0</v>
      </c>
      <c r="BA167" s="850">
        <f t="shared" si="634"/>
        <v>0</v>
      </c>
      <c r="BB167" s="850">
        <f t="shared" si="634"/>
        <v>0</v>
      </c>
      <c r="BC167" s="850">
        <f t="shared" si="634"/>
        <v>0</v>
      </c>
      <c r="BD167" s="850">
        <f t="shared" si="634"/>
        <v>0</v>
      </c>
      <c r="BE167" s="850">
        <f t="shared" si="634"/>
        <v>0</v>
      </c>
      <c r="BF167" s="850">
        <f t="shared" si="634"/>
        <v>0</v>
      </c>
      <c r="BG167" s="850">
        <f t="shared" si="634"/>
        <v>0</v>
      </c>
      <c r="BH167" s="850">
        <f t="shared" si="634"/>
        <v>0</v>
      </c>
      <c r="BI167" s="850">
        <f t="shared" si="634"/>
        <v>0</v>
      </c>
      <c r="BJ167" s="850">
        <f t="shared" si="634"/>
        <v>0</v>
      </c>
      <c r="BK167" s="850">
        <f t="shared" si="634"/>
        <v>0</v>
      </c>
      <c r="BL167" s="850">
        <f t="shared" si="634"/>
        <v>0</v>
      </c>
      <c r="BM167" s="850">
        <f t="shared" si="634"/>
        <v>0</v>
      </c>
      <c r="BN167" s="850">
        <f t="shared" si="634"/>
        <v>0</v>
      </c>
      <c r="BO167" s="850" t="e">
        <f t="shared" si="635"/>
        <v>#N/A</v>
      </c>
      <c r="BP167" s="850" t="e">
        <f t="shared" si="635"/>
        <v>#N/A</v>
      </c>
      <c r="BQ167" s="851" t="e">
        <f t="shared" si="635"/>
        <v>#N/A</v>
      </c>
      <c r="BS167" s="655"/>
    </row>
    <row r="168" spans="1:71">
      <c r="A168" s="655"/>
      <c r="B168" s="1388"/>
      <c r="BS168" s="655"/>
    </row>
    <row r="169" spans="1:71">
      <c r="A169" s="655"/>
      <c r="B169" s="1388"/>
      <c r="F169" s="750"/>
      <c r="BS169" s="655"/>
    </row>
    <row r="170" spans="1:71">
      <c r="A170" s="655"/>
      <c r="B170" s="1388"/>
      <c r="C170" s="1403" t="s">
        <v>274</v>
      </c>
      <c r="D170" s="836" t="s">
        <v>284</v>
      </c>
      <c r="E170" s="836"/>
      <c r="F170" s="836" t="s">
        <v>140</v>
      </c>
      <c r="G170" s="1007">
        <f>'2. Salary Costs'!H21</f>
        <v>65.857566666666656</v>
      </c>
      <c r="H170" s="1008">
        <f>$G$170*H$133</f>
        <v>69.191605979166638</v>
      </c>
      <c r="I170" s="1008">
        <f t="shared" ref="I170:BQ170" si="636">$G$170*I$133</f>
        <v>70.921396128645796</v>
      </c>
      <c r="J170" s="1008">
        <f t="shared" si="636"/>
        <v>72.694431031861939</v>
      </c>
      <c r="K170" s="1008">
        <f t="shared" si="636"/>
        <v>74.511791807658483</v>
      </c>
      <c r="L170" s="1008">
        <f t="shared" si="636"/>
        <v>76.374586602849931</v>
      </c>
      <c r="M170" s="1008">
        <f t="shared" si="636"/>
        <v>78.283951267921168</v>
      </c>
      <c r="N170" s="1008">
        <f t="shared" si="636"/>
        <v>80.241050049619204</v>
      </c>
      <c r="O170" s="1008">
        <f t="shared" si="636"/>
        <v>82.247076300859675</v>
      </c>
      <c r="P170" s="1008">
        <f t="shared" si="636"/>
        <v>84.303253208381136</v>
      </c>
      <c r="Q170" s="1008">
        <f t="shared" si="636"/>
        <v>86.410834538590677</v>
      </c>
      <c r="R170" s="1008">
        <f t="shared" si="636"/>
        <v>88.571105402055437</v>
      </c>
      <c r="S170" s="1008">
        <f t="shared" si="636"/>
        <v>90.785383037106797</v>
      </c>
      <c r="T170" s="1008">
        <f t="shared" si="636"/>
        <v>93.055017613034465</v>
      </c>
      <c r="U170" s="1008">
        <f t="shared" si="636"/>
        <v>95.381393053360327</v>
      </c>
      <c r="V170" s="1008">
        <f t="shared" si="636"/>
        <v>97.765927879694331</v>
      </c>
      <c r="W170" s="1008">
        <f t="shared" si="636"/>
        <v>100.21007607668668</v>
      </c>
      <c r="X170" s="1008">
        <f t="shared" si="636"/>
        <v>102.71532797860382</v>
      </c>
      <c r="Y170" s="1008">
        <f t="shared" si="636"/>
        <v>105.28321117806891</v>
      </c>
      <c r="Z170" s="1008">
        <f t="shared" si="636"/>
        <v>107.91529145752064</v>
      </c>
      <c r="AA170" s="1008">
        <f t="shared" si="636"/>
        <v>110.61317374395864</v>
      </c>
      <c r="AB170" s="1008">
        <f t="shared" si="636"/>
        <v>113.37850308755759</v>
      </c>
      <c r="AC170" s="1008">
        <f t="shared" si="636"/>
        <v>116.21296566474652</v>
      </c>
      <c r="AD170" s="1008">
        <f t="shared" si="636"/>
        <v>119.11828980636518</v>
      </c>
      <c r="AE170" s="1008">
        <f t="shared" si="636"/>
        <v>122.0962470515243</v>
      </c>
      <c r="AF170" s="1008">
        <f t="shared" si="636"/>
        <v>125.1486532278124</v>
      </c>
      <c r="AG170" s="1008">
        <f t="shared" si="636"/>
        <v>128.2773695585077</v>
      </c>
      <c r="AH170" s="1008">
        <f t="shared" si="636"/>
        <v>131.48430379747037</v>
      </c>
      <c r="AI170" s="1008">
        <f t="shared" si="636"/>
        <v>134.77141139240712</v>
      </c>
      <c r="AJ170" s="1008">
        <f t="shared" si="636"/>
        <v>138.14069667721731</v>
      </c>
      <c r="AK170" s="1008">
        <f t="shared" si="636"/>
        <v>141.5942140941477</v>
      </c>
      <c r="AL170" s="1008">
        <f t="shared" si="636"/>
        <v>145.1340694465014</v>
      </c>
      <c r="AM170" s="1008">
        <f t="shared" si="636"/>
        <v>148.7624211826639</v>
      </c>
      <c r="AN170" s="1008">
        <f t="shared" si="636"/>
        <v>152.48148171223048</v>
      </c>
      <c r="AO170" s="1008">
        <f t="shared" si="636"/>
        <v>156.29351875503622</v>
      </c>
      <c r="AP170" s="1008">
        <f t="shared" si="636"/>
        <v>160.20085672391212</v>
      </c>
      <c r="AQ170" s="1008">
        <f t="shared" si="636"/>
        <v>164.20587814200991</v>
      </c>
      <c r="AR170" s="1008">
        <f t="shared" si="636"/>
        <v>168.31102509556015</v>
      </c>
      <c r="AS170" s="1008">
        <f t="shared" si="636"/>
        <v>172.51880072294915</v>
      </c>
      <c r="AT170" s="1008">
        <f t="shared" si="636"/>
        <v>176.83177074102286</v>
      </c>
      <c r="AU170" s="1008">
        <f t="shared" si="636"/>
        <v>181.25256500954845</v>
      </c>
      <c r="AV170" s="1008">
        <f t="shared" si="636"/>
        <v>185.78387913478713</v>
      </c>
      <c r="AW170" s="1008">
        <f t="shared" si="636"/>
        <v>190.42847611315679</v>
      </c>
      <c r="AX170" s="1008">
        <f t="shared" si="636"/>
        <v>195.18918801598568</v>
      </c>
      <c r="AY170" s="1008">
        <f t="shared" si="636"/>
        <v>200.0689177163853</v>
      </c>
      <c r="AZ170" s="1008">
        <f t="shared" si="636"/>
        <v>205.0706406592949</v>
      </c>
      <c r="BA170" s="1008">
        <f t="shared" si="636"/>
        <v>210.19740667577724</v>
      </c>
      <c r="BB170" s="1008">
        <f t="shared" si="636"/>
        <v>215.45234184267164</v>
      </c>
      <c r="BC170" s="1008">
        <f t="shared" si="636"/>
        <v>220.83865038873844</v>
      </c>
      <c r="BD170" s="1008">
        <f t="shared" si="636"/>
        <v>226.35961664845692</v>
      </c>
      <c r="BE170" s="1008">
        <f t="shared" si="636"/>
        <v>232.01860706466829</v>
      </c>
      <c r="BF170" s="1008">
        <f t="shared" si="636"/>
        <v>237.81907224128494</v>
      </c>
      <c r="BG170" s="1008">
        <f t="shared" si="636"/>
        <v>243.76454904731708</v>
      </c>
      <c r="BH170" s="1008">
        <f t="shared" si="636"/>
        <v>249.85866277349996</v>
      </c>
      <c r="BI170" s="1008">
        <f t="shared" si="636"/>
        <v>256.10512934283742</v>
      </c>
      <c r="BJ170" s="1008">
        <f t="shared" si="636"/>
        <v>262.50775757640832</v>
      </c>
      <c r="BK170" s="1008">
        <f t="shared" si="636"/>
        <v>269.07045151581855</v>
      </c>
      <c r="BL170" s="1008">
        <f t="shared" si="636"/>
        <v>275.79721280371393</v>
      </c>
      <c r="BM170" s="1008">
        <f t="shared" si="636"/>
        <v>282.69214312380677</v>
      </c>
      <c r="BN170" s="1008">
        <f t="shared" si="636"/>
        <v>289.75944670190188</v>
      </c>
      <c r="BO170" s="1008" t="e">
        <f t="shared" si="636"/>
        <v>#N/A</v>
      </c>
      <c r="BP170" s="1008" t="e">
        <f t="shared" si="636"/>
        <v>#N/A</v>
      </c>
      <c r="BQ170" s="1009" t="e">
        <f t="shared" si="636"/>
        <v>#N/A</v>
      </c>
      <c r="BS170" s="655"/>
    </row>
    <row r="171" spans="1:71">
      <c r="A171" s="655"/>
      <c r="B171" s="1388"/>
      <c r="C171" s="1404"/>
      <c r="D171" s="828" t="s">
        <v>284</v>
      </c>
      <c r="E171" s="828"/>
      <c r="F171" s="828" t="s">
        <v>247</v>
      </c>
      <c r="G171" s="1010">
        <f>'2. Salary Costs'!H18</f>
        <v>72.714600000000004</v>
      </c>
      <c r="H171" s="1011">
        <f>$G$171*H$133</f>
        <v>76.395776624999982</v>
      </c>
      <c r="I171" s="1011">
        <f t="shared" ref="I171:BQ171" si="637">$G$171*I$133</f>
        <v>78.305671040624986</v>
      </c>
      <c r="J171" s="1011">
        <f t="shared" si="637"/>
        <v>80.263312816640592</v>
      </c>
      <c r="K171" s="1011">
        <f t="shared" si="637"/>
        <v>82.269895637056607</v>
      </c>
      <c r="L171" s="1011">
        <f t="shared" si="637"/>
        <v>84.32664302798301</v>
      </c>
      <c r="M171" s="1011">
        <f t="shared" si="637"/>
        <v>86.434809103682582</v>
      </c>
      <c r="N171" s="1011">
        <f t="shared" si="637"/>
        <v>88.595679331274638</v>
      </c>
      <c r="O171" s="1011">
        <f t="shared" si="637"/>
        <v>90.810571314556498</v>
      </c>
      <c r="P171" s="1011">
        <f t="shared" si="637"/>
        <v>93.080835597420389</v>
      </c>
      <c r="Q171" s="1011">
        <f t="shared" si="637"/>
        <v>95.407856487355886</v>
      </c>
      <c r="R171" s="1011">
        <f t="shared" si="637"/>
        <v>97.793052899539788</v>
      </c>
      <c r="S171" s="1011">
        <f t="shared" si="637"/>
        <v>100.23787922202825</v>
      </c>
      <c r="T171" s="1011">
        <f t="shared" si="637"/>
        <v>102.74382620257896</v>
      </c>
      <c r="U171" s="1011">
        <f t="shared" si="637"/>
        <v>105.31242185764343</v>
      </c>
      <c r="V171" s="1011">
        <f t="shared" si="637"/>
        <v>107.94523240408451</v>
      </c>
      <c r="W171" s="1011">
        <f t="shared" si="637"/>
        <v>110.64386321418661</v>
      </c>
      <c r="X171" s="1011">
        <f t="shared" si="637"/>
        <v>113.40995979454127</v>
      </c>
      <c r="Y171" s="1011">
        <f t="shared" si="637"/>
        <v>116.24520878940478</v>
      </c>
      <c r="Z171" s="1011">
        <f t="shared" si="637"/>
        <v>119.1513390091399</v>
      </c>
      <c r="AA171" s="1011">
        <f t="shared" si="637"/>
        <v>122.1301224843684</v>
      </c>
      <c r="AB171" s="1011">
        <f t="shared" si="637"/>
        <v>125.18337554647759</v>
      </c>
      <c r="AC171" s="1011">
        <f t="shared" si="637"/>
        <v>128.3129599351395</v>
      </c>
      <c r="AD171" s="1011">
        <f t="shared" si="637"/>
        <v>131.520783933518</v>
      </c>
      <c r="AE171" s="1011">
        <f t="shared" si="637"/>
        <v>134.80880353185594</v>
      </c>
      <c r="AF171" s="1011">
        <f t="shared" si="637"/>
        <v>138.17902362015232</v>
      </c>
      <c r="AG171" s="1011">
        <f t="shared" si="637"/>
        <v>141.63349921065611</v>
      </c>
      <c r="AH171" s="1011">
        <f t="shared" si="637"/>
        <v>145.1743366909225</v>
      </c>
      <c r="AI171" s="1011">
        <f t="shared" si="637"/>
        <v>148.80369510819554</v>
      </c>
      <c r="AJ171" s="1011">
        <f t="shared" si="637"/>
        <v>152.52378748590044</v>
      </c>
      <c r="AK171" s="1011">
        <f t="shared" si="637"/>
        <v>156.33688217304791</v>
      </c>
      <c r="AL171" s="1011">
        <f t="shared" si="637"/>
        <v>160.24530422737413</v>
      </c>
      <c r="AM171" s="1011">
        <f t="shared" si="637"/>
        <v>164.25143683305845</v>
      </c>
      <c r="AN171" s="1011">
        <f t="shared" si="637"/>
        <v>168.35772275388487</v>
      </c>
      <c r="AO171" s="1011">
        <f t="shared" si="637"/>
        <v>172.56666582273198</v>
      </c>
      <c r="AP171" s="1011">
        <f t="shared" si="637"/>
        <v>176.88083246830027</v>
      </c>
      <c r="AQ171" s="1011">
        <f t="shared" si="637"/>
        <v>181.30285328000775</v>
      </c>
      <c r="AR171" s="1011">
        <f t="shared" si="637"/>
        <v>185.83542461200796</v>
      </c>
      <c r="AS171" s="1011">
        <f t="shared" si="637"/>
        <v>190.48131022730814</v>
      </c>
      <c r="AT171" s="1011">
        <f t="shared" si="637"/>
        <v>195.24334298299084</v>
      </c>
      <c r="AU171" s="1011">
        <f t="shared" si="637"/>
        <v>200.12442655756561</v>
      </c>
      <c r="AV171" s="1011">
        <f t="shared" si="637"/>
        <v>205.1275372215047</v>
      </c>
      <c r="AW171" s="1011">
        <f t="shared" si="637"/>
        <v>210.25572565204232</v>
      </c>
      <c r="AX171" s="1011">
        <f t="shared" si="637"/>
        <v>215.51211879334332</v>
      </c>
      <c r="AY171" s="1011">
        <f t="shared" si="637"/>
        <v>220.89992176317691</v>
      </c>
      <c r="AZ171" s="1011">
        <f t="shared" si="637"/>
        <v>226.42241980725629</v>
      </c>
      <c r="BA171" s="1011">
        <f t="shared" si="637"/>
        <v>232.08298030243765</v>
      </c>
      <c r="BB171" s="1011">
        <f t="shared" si="637"/>
        <v>237.88505480999859</v>
      </c>
      <c r="BC171" s="1011">
        <f t="shared" si="637"/>
        <v>243.83218118024857</v>
      </c>
      <c r="BD171" s="1011">
        <f t="shared" si="637"/>
        <v>249.92798570975478</v>
      </c>
      <c r="BE171" s="1011">
        <f t="shared" si="637"/>
        <v>256.17618535249858</v>
      </c>
      <c r="BF171" s="1011">
        <f t="shared" si="637"/>
        <v>262.580589986311</v>
      </c>
      <c r="BG171" s="1011">
        <f t="shared" si="637"/>
        <v>269.14510473596874</v>
      </c>
      <c r="BH171" s="1011">
        <f t="shared" si="637"/>
        <v>275.87373235436797</v>
      </c>
      <c r="BI171" s="1011">
        <f t="shared" si="637"/>
        <v>282.77057566322713</v>
      </c>
      <c r="BJ171" s="1011">
        <f t="shared" si="637"/>
        <v>289.83984005480778</v>
      </c>
      <c r="BK171" s="1011">
        <f t="shared" si="637"/>
        <v>297.08583605617793</v>
      </c>
      <c r="BL171" s="1011">
        <f t="shared" si="637"/>
        <v>304.51298195758233</v>
      </c>
      <c r="BM171" s="1011">
        <f t="shared" si="637"/>
        <v>312.12580650652188</v>
      </c>
      <c r="BN171" s="1011">
        <f t="shared" si="637"/>
        <v>319.92895166918487</v>
      </c>
      <c r="BO171" s="1011" t="e">
        <f t="shared" si="637"/>
        <v>#N/A</v>
      </c>
      <c r="BP171" s="1011" t="e">
        <f t="shared" si="637"/>
        <v>#N/A</v>
      </c>
      <c r="BQ171" s="1012" t="e">
        <f t="shared" si="637"/>
        <v>#N/A</v>
      </c>
      <c r="BS171" s="655"/>
    </row>
    <row r="172" spans="1:71">
      <c r="A172" s="655"/>
      <c r="B172" s="1388"/>
      <c r="C172" s="1404"/>
      <c r="D172" s="828" t="s">
        <v>284</v>
      </c>
      <c r="E172" s="828"/>
      <c r="F172" s="828" t="s">
        <v>246</v>
      </c>
      <c r="G172" s="1010">
        <f>'2. Salary Costs'!H16</f>
        <v>93.052899999999994</v>
      </c>
      <c r="H172" s="1011">
        <f>$G$172*H$133</f>
        <v>97.763703062499971</v>
      </c>
      <c r="I172" s="1011">
        <f t="shared" ref="I172:BQ172" si="638">$G$172*I$133</f>
        <v>100.20779563906247</v>
      </c>
      <c r="J172" s="1011">
        <f t="shared" si="638"/>
        <v>102.71299053003901</v>
      </c>
      <c r="K172" s="1011">
        <f t="shared" si="638"/>
        <v>105.28081529328998</v>
      </c>
      <c r="L172" s="1011">
        <f t="shared" si="638"/>
        <v>107.91283567562222</v>
      </c>
      <c r="M172" s="1011">
        <f t="shared" si="638"/>
        <v>110.61065656751276</v>
      </c>
      <c r="N172" s="1011">
        <f t="shared" si="638"/>
        <v>113.37592298170057</v>
      </c>
      <c r="O172" s="1011">
        <f t="shared" si="638"/>
        <v>116.21032105624309</v>
      </c>
      <c r="P172" s="1011">
        <f t="shared" si="638"/>
        <v>119.11557908264912</v>
      </c>
      <c r="Q172" s="1011">
        <f t="shared" si="638"/>
        <v>122.09346855971535</v>
      </c>
      <c r="R172" s="1011">
        <f t="shared" si="638"/>
        <v>125.14580527370823</v>
      </c>
      <c r="S172" s="1011">
        <f t="shared" si="638"/>
        <v>128.27445040555091</v>
      </c>
      <c r="T172" s="1011">
        <f t="shared" si="638"/>
        <v>131.48131166568967</v>
      </c>
      <c r="U172" s="1011">
        <f t="shared" si="638"/>
        <v>134.76834445733192</v>
      </c>
      <c r="V172" s="1011">
        <f t="shared" si="638"/>
        <v>138.13755306876521</v>
      </c>
      <c r="W172" s="1011">
        <f t="shared" si="638"/>
        <v>141.59099189548431</v>
      </c>
      <c r="X172" s="1011">
        <f t="shared" si="638"/>
        <v>145.13076669287142</v>
      </c>
      <c r="Y172" s="1011">
        <f t="shared" si="638"/>
        <v>148.75903586019319</v>
      </c>
      <c r="Z172" s="1011">
        <f t="shared" si="638"/>
        <v>152.47801175669801</v>
      </c>
      <c r="AA172" s="1011">
        <f t="shared" si="638"/>
        <v>156.28996205061546</v>
      </c>
      <c r="AB172" s="1011">
        <f t="shared" si="638"/>
        <v>160.19721110188081</v>
      </c>
      <c r="AC172" s="1011">
        <f t="shared" si="638"/>
        <v>164.20214137942781</v>
      </c>
      <c r="AD172" s="1011">
        <f t="shared" si="638"/>
        <v>168.30719491391352</v>
      </c>
      <c r="AE172" s="1011">
        <f t="shared" si="638"/>
        <v>172.51487478676134</v>
      </c>
      <c r="AF172" s="1011">
        <f t="shared" si="638"/>
        <v>176.82774665643035</v>
      </c>
      <c r="AG172" s="1011">
        <f t="shared" si="638"/>
        <v>181.24844032284108</v>
      </c>
      <c r="AH172" s="1011">
        <f t="shared" si="638"/>
        <v>185.77965133091209</v>
      </c>
      <c r="AI172" s="1011">
        <f t="shared" si="638"/>
        <v>190.42414261418486</v>
      </c>
      <c r="AJ172" s="1011">
        <f t="shared" si="638"/>
        <v>195.1847461795395</v>
      </c>
      <c r="AK172" s="1011">
        <f t="shared" si="638"/>
        <v>200.06436483402797</v>
      </c>
      <c r="AL172" s="1011">
        <f t="shared" si="638"/>
        <v>205.06597395487867</v>
      </c>
      <c r="AM172" s="1011">
        <f t="shared" si="638"/>
        <v>210.19262330375059</v>
      </c>
      <c r="AN172" s="1011">
        <f t="shared" si="638"/>
        <v>215.44743888634432</v>
      </c>
      <c r="AO172" s="1011">
        <f t="shared" si="638"/>
        <v>220.8336248585029</v>
      </c>
      <c r="AP172" s="1011">
        <f t="shared" si="638"/>
        <v>226.35446547996546</v>
      </c>
      <c r="AQ172" s="1011">
        <f t="shared" si="638"/>
        <v>232.01332711696458</v>
      </c>
      <c r="AR172" s="1011">
        <f t="shared" si="638"/>
        <v>237.81366029488868</v>
      </c>
      <c r="AS172" s="1011">
        <f t="shared" si="638"/>
        <v>243.75900180226088</v>
      </c>
      <c r="AT172" s="1011">
        <f t="shared" si="638"/>
        <v>249.85297684731739</v>
      </c>
      <c r="AU172" s="1011">
        <f t="shared" si="638"/>
        <v>256.09930126850031</v>
      </c>
      <c r="AV172" s="1011">
        <f t="shared" si="638"/>
        <v>262.50178380021282</v>
      </c>
      <c r="AW172" s="1011">
        <f t="shared" si="638"/>
        <v>269.06432839521807</v>
      </c>
      <c r="AX172" s="1011">
        <f t="shared" si="638"/>
        <v>275.79093660509847</v>
      </c>
      <c r="AY172" s="1011">
        <f t="shared" si="638"/>
        <v>282.68571002022594</v>
      </c>
      <c r="AZ172" s="1011">
        <f t="shared" si="638"/>
        <v>289.75285277073152</v>
      </c>
      <c r="BA172" s="1011">
        <f t="shared" si="638"/>
        <v>296.99667408999977</v>
      </c>
      <c r="BB172" s="1011">
        <f t="shared" si="638"/>
        <v>304.42159094224974</v>
      </c>
      <c r="BC172" s="1011">
        <f t="shared" si="638"/>
        <v>312.03213071580603</v>
      </c>
      <c r="BD172" s="1011">
        <f t="shared" si="638"/>
        <v>319.83293398370114</v>
      </c>
      <c r="BE172" s="1011">
        <f t="shared" si="638"/>
        <v>327.82875733329365</v>
      </c>
      <c r="BF172" s="1011">
        <f t="shared" si="638"/>
        <v>336.02447626662592</v>
      </c>
      <c r="BG172" s="1011">
        <f t="shared" si="638"/>
        <v>344.42508817329156</v>
      </c>
      <c r="BH172" s="1011">
        <f t="shared" si="638"/>
        <v>353.03571537762377</v>
      </c>
      <c r="BI172" s="1011">
        <f t="shared" si="638"/>
        <v>361.86160826206435</v>
      </c>
      <c r="BJ172" s="1011">
        <f t="shared" si="638"/>
        <v>370.90814846861593</v>
      </c>
      <c r="BK172" s="1011">
        <f t="shared" si="638"/>
        <v>380.18085218033127</v>
      </c>
      <c r="BL172" s="1011">
        <f t="shared" si="638"/>
        <v>389.68537348483949</v>
      </c>
      <c r="BM172" s="1011">
        <f t="shared" si="638"/>
        <v>399.42750782196049</v>
      </c>
      <c r="BN172" s="1011">
        <f t="shared" si="638"/>
        <v>409.41319551750939</v>
      </c>
      <c r="BO172" s="1011" t="e">
        <f t="shared" si="638"/>
        <v>#N/A</v>
      </c>
      <c r="BP172" s="1011" t="e">
        <f t="shared" si="638"/>
        <v>#N/A</v>
      </c>
      <c r="BQ172" s="1012" t="e">
        <f t="shared" si="638"/>
        <v>#N/A</v>
      </c>
      <c r="BS172" s="655"/>
    </row>
    <row r="173" spans="1:71">
      <c r="A173" s="655"/>
      <c r="B173" s="1388"/>
      <c r="C173" s="1404"/>
      <c r="D173" s="828"/>
      <c r="E173" s="828"/>
      <c r="F173" s="828"/>
      <c r="G173" s="1010"/>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13"/>
      <c r="AF173" s="1013"/>
      <c r="AG173" s="1013"/>
      <c r="AH173" s="1013"/>
      <c r="AI173" s="1013"/>
      <c r="AJ173" s="1013"/>
      <c r="AK173" s="1013"/>
      <c r="AL173" s="1013"/>
      <c r="AM173" s="1013"/>
      <c r="AN173" s="1013"/>
      <c r="AO173" s="1013"/>
      <c r="AP173" s="1013"/>
      <c r="AQ173" s="1013"/>
      <c r="AR173" s="1013"/>
      <c r="AS173" s="1013"/>
      <c r="AT173" s="1013"/>
      <c r="AU173" s="1013"/>
      <c r="AV173" s="1013"/>
      <c r="AW173" s="1013"/>
      <c r="AX173" s="1013"/>
      <c r="AY173" s="1013"/>
      <c r="AZ173" s="1013"/>
      <c r="BA173" s="1013"/>
      <c r="BB173" s="1013"/>
      <c r="BC173" s="1013"/>
      <c r="BD173" s="1013"/>
      <c r="BE173" s="1013"/>
      <c r="BF173" s="1013"/>
      <c r="BG173" s="1013"/>
      <c r="BH173" s="1013"/>
      <c r="BI173" s="1013"/>
      <c r="BJ173" s="1013"/>
      <c r="BK173" s="1013"/>
      <c r="BL173" s="1013"/>
      <c r="BM173" s="1013"/>
      <c r="BN173" s="1013"/>
      <c r="BO173" s="1013"/>
      <c r="BP173" s="1013"/>
      <c r="BQ173" s="1014"/>
      <c r="BS173" s="655"/>
    </row>
    <row r="174" spans="1:71">
      <c r="A174" s="655"/>
      <c r="B174" s="1388"/>
      <c r="C174" s="1404"/>
      <c r="D174" s="828" t="s">
        <v>135</v>
      </c>
      <c r="E174" s="828"/>
      <c r="F174" s="828" t="s">
        <v>129</v>
      </c>
      <c r="G174" s="1010">
        <f>'2. Salary Costs'!V46</f>
        <v>36.663701500000002</v>
      </c>
      <c r="H174" s="1013">
        <f t="shared" ref="H174:AM174" si="639">$G174*H$133</f>
        <v>38.519801388437493</v>
      </c>
      <c r="I174" s="1013">
        <f t="shared" si="639"/>
        <v>39.482796423148429</v>
      </c>
      <c r="J174" s="1013">
        <f t="shared" si="639"/>
        <v>40.469866333727133</v>
      </c>
      <c r="K174" s="1013">
        <f t="shared" si="639"/>
        <v>41.48161299207031</v>
      </c>
      <c r="L174" s="1013">
        <f t="shared" si="639"/>
        <v>42.518653316872062</v>
      </c>
      <c r="M174" s="1013">
        <f t="shared" si="639"/>
        <v>43.581619649793858</v>
      </c>
      <c r="N174" s="1013">
        <f t="shared" si="639"/>
        <v>44.671160141038705</v>
      </c>
      <c r="O174" s="1013">
        <f t="shared" si="639"/>
        <v>45.787939144564668</v>
      </c>
      <c r="P174" s="1013">
        <f t="shared" si="639"/>
        <v>46.932637623178771</v>
      </c>
      <c r="Q174" s="1013">
        <f t="shared" si="639"/>
        <v>48.105953563758241</v>
      </c>
      <c r="R174" s="1013">
        <f t="shared" si="639"/>
        <v>49.308602402852195</v>
      </c>
      <c r="S174" s="1013">
        <f t="shared" si="639"/>
        <v>50.541317462923487</v>
      </c>
      <c r="T174" s="1013">
        <f t="shared" si="639"/>
        <v>51.804850399496573</v>
      </c>
      <c r="U174" s="1013">
        <f t="shared" si="639"/>
        <v>53.099971659483984</v>
      </c>
      <c r="V174" s="1013">
        <f t="shared" si="639"/>
        <v>54.427470950971085</v>
      </c>
      <c r="W174" s="1013">
        <f t="shared" si="639"/>
        <v>55.788157724745354</v>
      </c>
      <c r="X174" s="1013">
        <f t="shared" si="639"/>
        <v>57.182861667863982</v>
      </c>
      <c r="Y174" s="1013">
        <f t="shared" si="639"/>
        <v>58.612433209560578</v>
      </c>
      <c r="Z174" s="1013">
        <f t="shared" si="639"/>
        <v>60.07774403979959</v>
      </c>
      <c r="AA174" s="1013">
        <f t="shared" si="639"/>
        <v>61.579687640794575</v>
      </c>
      <c r="AB174" s="1013">
        <f t="shared" si="639"/>
        <v>63.119179831814428</v>
      </c>
      <c r="AC174" s="1013">
        <f t="shared" si="639"/>
        <v>64.697159327609782</v>
      </c>
      <c r="AD174" s="1013">
        <f t="shared" si="639"/>
        <v>66.314588310800033</v>
      </c>
      <c r="AE174" s="1013">
        <f t="shared" si="639"/>
        <v>67.972453018570022</v>
      </c>
      <c r="AF174" s="1013">
        <f t="shared" si="639"/>
        <v>69.671764344034273</v>
      </c>
      <c r="AG174" s="1013">
        <f t="shared" si="639"/>
        <v>71.413558452635115</v>
      </c>
      <c r="AH174" s="1013">
        <f t="shared" si="639"/>
        <v>73.198897413950974</v>
      </c>
      <c r="AI174" s="1013">
        <f t="shared" si="639"/>
        <v>75.028869849299753</v>
      </c>
      <c r="AJ174" s="1013">
        <f t="shared" si="639"/>
        <v>76.904591595532239</v>
      </c>
      <c r="AK174" s="1013">
        <f t="shared" si="639"/>
        <v>78.827206385420538</v>
      </c>
      <c r="AL174" s="1013">
        <f t="shared" si="639"/>
        <v>80.797886545056059</v>
      </c>
      <c r="AM174" s="1013">
        <f t="shared" si="639"/>
        <v>82.817833708682443</v>
      </c>
      <c r="AN174" s="1013">
        <f t="shared" ref="AN174:BQ174" si="640">$G174*AN$133</f>
        <v>84.888279551399492</v>
      </c>
      <c r="AO174" s="1013">
        <f t="shared" si="640"/>
        <v>87.010486540184459</v>
      </c>
      <c r="AP174" s="1013">
        <f t="shared" si="640"/>
        <v>89.185748703689072</v>
      </c>
      <c r="AQ174" s="1013">
        <f t="shared" si="640"/>
        <v>91.415392421281297</v>
      </c>
      <c r="AR174" s="1013">
        <f t="shared" si="640"/>
        <v>93.700777231813319</v>
      </c>
      <c r="AS174" s="1013">
        <f t="shared" si="640"/>
        <v>96.043296662608654</v>
      </c>
      <c r="AT174" s="1013">
        <f t="shared" si="640"/>
        <v>98.444379079173856</v>
      </c>
      <c r="AU174" s="1013">
        <f t="shared" si="640"/>
        <v>100.9054885561532</v>
      </c>
      <c r="AV174" s="1013">
        <f t="shared" si="640"/>
        <v>103.42812577005702</v>
      </c>
      <c r="AW174" s="1013">
        <f t="shared" si="640"/>
        <v>106.01382891430843</v>
      </c>
      <c r="AX174" s="1013">
        <f t="shared" si="640"/>
        <v>108.66417463716613</v>
      </c>
      <c r="AY174" s="1013">
        <f t="shared" si="640"/>
        <v>111.38077900309527</v>
      </c>
      <c r="AZ174" s="1013">
        <f t="shared" si="640"/>
        <v>114.16529847817263</v>
      </c>
      <c r="BA174" s="1013">
        <f t="shared" si="640"/>
        <v>117.01943094012694</v>
      </c>
      <c r="BB174" s="1013">
        <f t="shared" si="640"/>
        <v>119.94491671363009</v>
      </c>
      <c r="BC174" s="1013">
        <f t="shared" si="640"/>
        <v>122.94353963147086</v>
      </c>
      <c r="BD174" s="1013">
        <f t="shared" si="640"/>
        <v>126.01712812225763</v>
      </c>
      <c r="BE174" s="1013">
        <f t="shared" si="640"/>
        <v>129.16755632531405</v>
      </c>
      <c r="BF174" s="1013">
        <f t="shared" si="640"/>
        <v>132.39674523344686</v>
      </c>
      <c r="BG174" s="1013">
        <f t="shared" si="640"/>
        <v>135.70666386428303</v>
      </c>
      <c r="BH174" s="1013">
        <f t="shared" si="640"/>
        <v>139.09933046089009</v>
      </c>
      <c r="BI174" s="1013">
        <f t="shared" si="640"/>
        <v>142.57681372241231</v>
      </c>
      <c r="BJ174" s="1013">
        <f t="shared" si="640"/>
        <v>146.14123406547262</v>
      </c>
      <c r="BK174" s="1013">
        <f t="shared" si="640"/>
        <v>149.79476491710943</v>
      </c>
      <c r="BL174" s="1013">
        <f t="shared" si="640"/>
        <v>153.53963404003713</v>
      </c>
      <c r="BM174" s="1013">
        <f t="shared" si="640"/>
        <v>157.37812489103806</v>
      </c>
      <c r="BN174" s="1013">
        <f t="shared" si="640"/>
        <v>161.31257801331398</v>
      </c>
      <c r="BO174" s="1013" t="e">
        <f t="shared" si="640"/>
        <v>#N/A</v>
      </c>
      <c r="BP174" s="1013" t="e">
        <f t="shared" si="640"/>
        <v>#N/A</v>
      </c>
      <c r="BQ174" s="1014" t="e">
        <f t="shared" si="640"/>
        <v>#N/A</v>
      </c>
      <c r="BS174" s="655"/>
    </row>
    <row r="175" spans="1:71">
      <c r="A175" s="655"/>
      <c r="B175" s="1388"/>
      <c r="C175" s="1404"/>
      <c r="D175" s="828" t="s">
        <v>135</v>
      </c>
      <c r="E175" s="828"/>
      <c r="F175" s="828" t="s">
        <v>130</v>
      </c>
      <c r="G175" s="1010">
        <f>'2. Salary Costs'!V40</f>
        <v>42.326046222222232</v>
      </c>
      <c r="H175" s="1013">
        <f t="shared" ref="H175:H179" si="641">$G175*H$133</f>
        <v>44.468802312222216</v>
      </c>
      <c r="I175" s="1013">
        <f t="shared" ref="I175:BL178" si="642">$G175*I$133</f>
        <v>45.580522370027772</v>
      </c>
      <c r="J175" s="1013">
        <f t="shared" si="642"/>
        <v>46.720035429278461</v>
      </c>
      <c r="K175" s="1013">
        <f t="shared" si="642"/>
        <v>47.888036315010417</v>
      </c>
      <c r="L175" s="1013">
        <f t="shared" si="642"/>
        <v>49.085237222885681</v>
      </c>
      <c r="M175" s="1013">
        <f t="shared" si="642"/>
        <v>50.312368153457811</v>
      </c>
      <c r="N175" s="1013">
        <f t="shared" si="642"/>
        <v>51.570177357294256</v>
      </c>
      <c r="O175" s="1013">
        <f t="shared" si="642"/>
        <v>52.859431791226612</v>
      </c>
      <c r="P175" s="1013">
        <f t="shared" si="642"/>
        <v>54.180917586007261</v>
      </c>
      <c r="Q175" s="1013">
        <f t="shared" si="642"/>
        <v>55.535440525657442</v>
      </c>
      <c r="R175" s="1013">
        <f t="shared" si="642"/>
        <v>56.92382653879887</v>
      </c>
      <c r="S175" s="1013">
        <f t="shared" si="642"/>
        <v>58.346922202268836</v>
      </c>
      <c r="T175" s="1013">
        <f t="shared" si="642"/>
        <v>59.80559525732555</v>
      </c>
      <c r="U175" s="1013">
        <f t="shared" si="642"/>
        <v>61.300735138758689</v>
      </c>
      <c r="V175" s="1013">
        <f t="shared" si="642"/>
        <v>62.833253517227654</v>
      </c>
      <c r="W175" s="1013">
        <f t="shared" si="642"/>
        <v>64.404084855158331</v>
      </c>
      <c r="X175" s="1013">
        <f t="shared" si="642"/>
        <v>66.014186976537289</v>
      </c>
      <c r="Y175" s="1013">
        <f t="shared" si="642"/>
        <v>67.66454165095071</v>
      </c>
      <c r="Z175" s="1013">
        <f t="shared" si="642"/>
        <v>69.356155192224477</v>
      </c>
      <c r="AA175" s="1013">
        <f t="shared" si="642"/>
        <v>71.090059072030087</v>
      </c>
      <c r="AB175" s="1013">
        <f t="shared" si="642"/>
        <v>72.867310548830829</v>
      </c>
      <c r="AC175" s="1013">
        <f t="shared" si="642"/>
        <v>74.688993312551588</v>
      </c>
      <c r="AD175" s="1013">
        <f t="shared" si="642"/>
        <v>76.556218145365378</v>
      </c>
      <c r="AE175" s="1013">
        <f t="shared" si="642"/>
        <v>78.470123598999507</v>
      </c>
      <c r="AF175" s="1013">
        <f t="shared" si="642"/>
        <v>80.431876688974484</v>
      </c>
      <c r="AG175" s="1013">
        <f t="shared" si="642"/>
        <v>82.442673606198838</v>
      </c>
      <c r="AH175" s="1013">
        <f t="shared" si="642"/>
        <v>84.503740446353802</v>
      </c>
      <c r="AI175" s="1013">
        <f t="shared" si="642"/>
        <v>86.616333957512637</v>
      </c>
      <c r="AJ175" s="1013">
        <f t="shared" si="642"/>
        <v>88.781742306450454</v>
      </c>
      <c r="AK175" s="1013">
        <f t="shared" si="642"/>
        <v>91.001285864111708</v>
      </c>
      <c r="AL175" s="1013">
        <f t="shared" si="642"/>
        <v>93.276318010714505</v>
      </c>
      <c r="AM175" s="1013">
        <f t="shared" si="642"/>
        <v>95.608225960982338</v>
      </c>
      <c r="AN175" s="1013">
        <f t="shared" si="642"/>
        <v>97.998431610006875</v>
      </c>
      <c r="AO175" s="1013">
        <f t="shared" si="642"/>
        <v>100.44839240025705</v>
      </c>
      <c r="AP175" s="1013">
        <f t="shared" si="642"/>
        <v>102.95960221026347</v>
      </c>
      <c r="AQ175" s="1013">
        <f t="shared" si="642"/>
        <v>105.53359226552004</v>
      </c>
      <c r="AR175" s="1013">
        <f t="shared" si="642"/>
        <v>108.17193207215804</v>
      </c>
      <c r="AS175" s="1013">
        <f t="shared" si="642"/>
        <v>110.87623037396199</v>
      </c>
      <c r="AT175" s="1013">
        <f t="shared" si="642"/>
        <v>113.64813613331103</v>
      </c>
      <c r="AU175" s="1013">
        <f t="shared" si="642"/>
        <v>116.48933953664381</v>
      </c>
      <c r="AV175" s="1013">
        <f t="shared" si="642"/>
        <v>119.40157302505988</v>
      </c>
      <c r="AW175" s="1013">
        <f t="shared" si="642"/>
        <v>122.38661235068636</v>
      </c>
      <c r="AX175" s="1013">
        <f t="shared" si="642"/>
        <v>125.4462776594535</v>
      </c>
      <c r="AY175" s="1013">
        <f t="shared" si="642"/>
        <v>128.58243460093985</v>
      </c>
      <c r="AZ175" s="1013">
        <f t="shared" si="642"/>
        <v>131.79699546596331</v>
      </c>
      <c r="BA175" s="1013">
        <f t="shared" si="642"/>
        <v>135.09192035261236</v>
      </c>
      <c r="BB175" s="1013">
        <f t="shared" si="642"/>
        <v>138.46921836142766</v>
      </c>
      <c r="BC175" s="1013">
        <f t="shared" si="642"/>
        <v>141.93094882046336</v>
      </c>
      <c r="BD175" s="1013">
        <f t="shared" si="642"/>
        <v>145.47922254097494</v>
      </c>
      <c r="BE175" s="1013">
        <f t="shared" si="642"/>
        <v>149.11620310449931</v>
      </c>
      <c r="BF175" s="1013">
        <f t="shared" si="642"/>
        <v>152.84410818211174</v>
      </c>
      <c r="BG175" s="1013">
        <f t="shared" si="642"/>
        <v>156.66521088666454</v>
      </c>
      <c r="BH175" s="1013">
        <f t="shared" si="642"/>
        <v>160.58184115883114</v>
      </c>
      <c r="BI175" s="1013">
        <f t="shared" si="642"/>
        <v>164.59638718780189</v>
      </c>
      <c r="BJ175" s="1013">
        <f t="shared" si="642"/>
        <v>168.71129686749691</v>
      </c>
      <c r="BK175" s="1013">
        <f t="shared" si="642"/>
        <v>172.92907928918433</v>
      </c>
      <c r="BL175" s="1013">
        <f t="shared" si="642"/>
        <v>177.25230627141391</v>
      </c>
      <c r="BM175" s="1013">
        <f t="shared" ref="BM175:BQ179" si="643">$G175*BM$133</f>
        <v>181.68361392819924</v>
      </c>
      <c r="BN175" s="1013">
        <f t="shared" si="643"/>
        <v>186.2257042764042</v>
      </c>
      <c r="BO175" s="1013" t="e">
        <f t="shared" si="643"/>
        <v>#N/A</v>
      </c>
      <c r="BP175" s="1013" t="e">
        <f t="shared" si="643"/>
        <v>#N/A</v>
      </c>
      <c r="BQ175" s="1014" t="e">
        <f t="shared" si="643"/>
        <v>#N/A</v>
      </c>
      <c r="BS175" s="655"/>
    </row>
    <row r="176" spans="1:71">
      <c r="A176" s="655"/>
      <c r="B176" s="1388"/>
      <c r="C176" s="1404"/>
      <c r="D176" s="828" t="s">
        <v>135</v>
      </c>
      <c r="E176" s="828"/>
      <c r="F176" s="828" t="s">
        <v>131</v>
      </c>
      <c r="G176" s="1010">
        <f>'2. Salary Costs'!V31</f>
        <v>52.012412333333337</v>
      </c>
      <c r="H176" s="1013">
        <f t="shared" si="641"/>
        <v>54.645540707708321</v>
      </c>
      <c r="I176" s="1013">
        <f t="shared" si="642"/>
        <v>56.011679225401025</v>
      </c>
      <c r="J176" s="1013">
        <f t="shared" si="642"/>
        <v>57.41197120603605</v>
      </c>
      <c r="K176" s="1013">
        <f t="shared" si="642"/>
        <v>58.847270486186943</v>
      </c>
      <c r="L176" s="1013">
        <f t="shared" si="642"/>
        <v>60.318452248341615</v>
      </c>
      <c r="M176" s="1013">
        <f t="shared" si="642"/>
        <v>61.826413554550143</v>
      </c>
      <c r="N176" s="1013">
        <f t="shared" si="642"/>
        <v>63.372073893413898</v>
      </c>
      <c r="O176" s="1013">
        <f t="shared" si="642"/>
        <v>64.956375740749237</v>
      </c>
      <c r="P176" s="1013">
        <f t="shared" si="642"/>
        <v>66.580285134267953</v>
      </c>
      <c r="Q176" s="1013">
        <f t="shared" si="642"/>
        <v>68.244792262624657</v>
      </c>
      <c r="R176" s="1013">
        <f t="shared" si="642"/>
        <v>69.950912069190267</v>
      </c>
      <c r="S176" s="1013">
        <f t="shared" si="642"/>
        <v>71.699684870920009</v>
      </c>
      <c r="T176" s="1013">
        <f t="shared" si="642"/>
        <v>73.492176992693004</v>
      </c>
      <c r="U176" s="1013">
        <f t="shared" si="642"/>
        <v>75.329481417510323</v>
      </c>
      <c r="V176" s="1013">
        <f t="shared" si="642"/>
        <v>77.212718452948081</v>
      </c>
      <c r="W176" s="1013">
        <f t="shared" si="642"/>
        <v>79.143036414271762</v>
      </c>
      <c r="X176" s="1013">
        <f t="shared" si="642"/>
        <v>81.121612324628558</v>
      </c>
      <c r="Y176" s="1013">
        <f t="shared" si="642"/>
        <v>83.149652632744264</v>
      </c>
      <c r="Z176" s="1013">
        <f t="shared" si="642"/>
        <v>85.228393948562868</v>
      </c>
      <c r="AA176" s="1013">
        <f t="shared" si="642"/>
        <v>87.35910379727693</v>
      </c>
      <c r="AB176" s="1013">
        <f t="shared" si="642"/>
        <v>89.543081392208848</v>
      </c>
      <c r="AC176" s="1013">
        <f t="shared" si="642"/>
        <v>91.781658427014051</v>
      </c>
      <c r="AD176" s="1013">
        <f t="shared" si="642"/>
        <v>94.076199887689413</v>
      </c>
      <c r="AE176" s="1013">
        <f t="shared" si="642"/>
        <v>96.428104884881634</v>
      </c>
      <c r="AF176" s="1013">
        <f t="shared" si="642"/>
        <v>98.838807507003665</v>
      </c>
      <c r="AG176" s="1013">
        <f t="shared" si="642"/>
        <v>101.30977769467874</v>
      </c>
      <c r="AH176" s="1013">
        <f t="shared" si="642"/>
        <v>103.84252213704569</v>
      </c>
      <c r="AI176" s="1013">
        <f t="shared" si="642"/>
        <v>106.43858519047183</v>
      </c>
      <c r="AJ176" s="1013">
        <f t="shared" si="642"/>
        <v>109.09954982023363</v>
      </c>
      <c r="AK176" s="1013">
        <f t="shared" si="642"/>
        <v>111.82703856573946</v>
      </c>
      <c r="AL176" s="1013">
        <f t="shared" si="642"/>
        <v>114.62271452988294</v>
      </c>
      <c r="AM176" s="1013">
        <f t="shared" si="642"/>
        <v>117.48828239312999</v>
      </c>
      <c r="AN176" s="1013">
        <f t="shared" si="642"/>
        <v>120.42548945295822</v>
      </c>
      <c r="AO176" s="1013">
        <f t="shared" si="642"/>
        <v>123.43612668928216</v>
      </c>
      <c r="AP176" s="1013">
        <f t="shared" si="642"/>
        <v>126.52202985651421</v>
      </c>
      <c r="AQ176" s="1013">
        <f t="shared" si="642"/>
        <v>129.68508060292706</v>
      </c>
      <c r="AR176" s="1013">
        <f t="shared" si="642"/>
        <v>132.92720761800024</v>
      </c>
      <c r="AS176" s="1013">
        <f t="shared" si="642"/>
        <v>136.25038780845023</v>
      </c>
      <c r="AT176" s="1013">
        <f t="shared" si="642"/>
        <v>139.65664750366147</v>
      </c>
      <c r="AU176" s="1013">
        <f t="shared" si="642"/>
        <v>143.14806369125301</v>
      </c>
      <c r="AV176" s="1013">
        <f t="shared" si="642"/>
        <v>146.72676528353432</v>
      </c>
      <c r="AW176" s="1013">
        <f t="shared" si="642"/>
        <v>150.39493441562266</v>
      </c>
      <c r="AX176" s="1013">
        <f t="shared" si="642"/>
        <v>154.1548077760132</v>
      </c>
      <c r="AY176" s="1013">
        <f t="shared" si="642"/>
        <v>158.00867797041352</v>
      </c>
      <c r="AZ176" s="1013">
        <f t="shared" si="642"/>
        <v>161.95889491967384</v>
      </c>
      <c r="BA176" s="1013">
        <f t="shared" si="642"/>
        <v>166.00786729266565</v>
      </c>
      <c r="BB176" s="1013">
        <f t="shared" si="642"/>
        <v>170.15806397498227</v>
      </c>
      <c r="BC176" s="1013">
        <f t="shared" si="642"/>
        <v>174.41201557435684</v>
      </c>
      <c r="BD176" s="1013">
        <f t="shared" si="642"/>
        <v>178.77231596371576</v>
      </c>
      <c r="BE176" s="1013">
        <f t="shared" si="642"/>
        <v>183.24162386280864</v>
      </c>
      <c r="BF176" s="1013">
        <f t="shared" si="642"/>
        <v>187.82266445937881</v>
      </c>
      <c r="BG176" s="1013">
        <f t="shared" si="642"/>
        <v>192.51823107086327</v>
      </c>
      <c r="BH176" s="1013">
        <f t="shared" si="642"/>
        <v>197.33118684763483</v>
      </c>
      <c r="BI176" s="1013">
        <f t="shared" si="642"/>
        <v>202.26446651882566</v>
      </c>
      <c r="BJ176" s="1013">
        <f t="shared" si="642"/>
        <v>207.32107818179628</v>
      </c>
      <c r="BK176" s="1013">
        <f t="shared" si="642"/>
        <v>212.50410513634117</v>
      </c>
      <c r="BL176" s="1013">
        <f t="shared" si="642"/>
        <v>217.81670776474968</v>
      </c>
      <c r="BM176" s="1013">
        <f t="shared" si="643"/>
        <v>223.26212545886841</v>
      </c>
      <c r="BN176" s="1013">
        <f t="shared" si="643"/>
        <v>228.84367859534007</v>
      </c>
      <c r="BO176" s="1013" t="e">
        <f t="shared" si="643"/>
        <v>#N/A</v>
      </c>
      <c r="BP176" s="1013" t="e">
        <f t="shared" si="643"/>
        <v>#N/A</v>
      </c>
      <c r="BQ176" s="1014" t="e">
        <f t="shared" si="643"/>
        <v>#N/A</v>
      </c>
      <c r="BS176" s="655"/>
    </row>
    <row r="177" spans="1:71">
      <c r="A177" s="655"/>
      <c r="B177" s="1388"/>
      <c r="C177" s="1404"/>
      <c r="D177" s="828" t="s">
        <v>135</v>
      </c>
      <c r="E177" s="828"/>
      <c r="F177" s="828" t="s">
        <v>132</v>
      </c>
      <c r="G177" s="1010">
        <f>'2. Salary Costs'!V23</f>
        <v>66.289054909090922</v>
      </c>
      <c r="H177" s="1013">
        <f t="shared" si="641"/>
        <v>69.644938313863634</v>
      </c>
      <c r="I177" s="1013">
        <f t="shared" si="642"/>
        <v>71.386061771710217</v>
      </c>
      <c r="J177" s="1013">
        <f t="shared" si="642"/>
        <v>73.17071331600296</v>
      </c>
      <c r="K177" s="1013">
        <f t="shared" si="642"/>
        <v>74.999981148903032</v>
      </c>
      <c r="L177" s="1013">
        <f t="shared" si="642"/>
        <v>76.874980677625601</v>
      </c>
      <c r="M177" s="1013">
        <f t="shared" si="642"/>
        <v>78.796855194566234</v>
      </c>
      <c r="N177" s="1013">
        <f t="shared" si="642"/>
        <v>80.766776574430381</v>
      </c>
      <c r="O177" s="1013">
        <f t="shared" si="642"/>
        <v>82.785945988791141</v>
      </c>
      <c r="P177" s="1013">
        <f t="shared" si="642"/>
        <v>84.855594638510894</v>
      </c>
      <c r="Q177" s="1013">
        <f t="shared" si="642"/>
        <v>86.976984504473663</v>
      </c>
      <c r="R177" s="1013">
        <f t="shared" si="642"/>
        <v>89.151409117085507</v>
      </c>
      <c r="S177" s="1013">
        <f t="shared" si="642"/>
        <v>91.380194345012626</v>
      </c>
      <c r="T177" s="1013">
        <f t="shared" si="642"/>
        <v>93.664699203637923</v>
      </c>
      <c r="U177" s="1013">
        <f t="shared" si="642"/>
        <v>96.006316683728883</v>
      </c>
      <c r="V177" s="1013">
        <f t="shared" si="642"/>
        <v>98.406474600822094</v>
      </c>
      <c r="W177" s="1013">
        <f t="shared" si="642"/>
        <v>100.86663646584263</v>
      </c>
      <c r="X177" s="1013">
        <f t="shared" si="642"/>
        <v>103.3883023774887</v>
      </c>
      <c r="Y177" s="1013">
        <f t="shared" si="642"/>
        <v>105.97300993692591</v>
      </c>
      <c r="Z177" s="1013">
        <f t="shared" si="642"/>
        <v>108.62233518534904</v>
      </c>
      <c r="AA177" s="1013">
        <f t="shared" si="642"/>
        <v>111.33789356498276</v>
      </c>
      <c r="AB177" s="1013">
        <f t="shared" si="642"/>
        <v>114.12134090410731</v>
      </c>
      <c r="AC177" s="1013">
        <f t="shared" si="642"/>
        <v>116.97437442670997</v>
      </c>
      <c r="AD177" s="1013">
        <f t="shared" si="642"/>
        <v>119.89873378737774</v>
      </c>
      <c r="AE177" s="1013">
        <f t="shared" si="642"/>
        <v>122.89620213206216</v>
      </c>
      <c r="AF177" s="1013">
        <f t="shared" si="642"/>
        <v>125.96860718536371</v>
      </c>
      <c r="AG177" s="1013">
        <f t="shared" si="642"/>
        <v>129.11782236499778</v>
      </c>
      <c r="AH177" s="1013">
        <f t="shared" si="642"/>
        <v>132.34576792412273</v>
      </c>
      <c r="AI177" s="1013">
        <f t="shared" si="642"/>
        <v>135.65441212222578</v>
      </c>
      <c r="AJ177" s="1013">
        <f t="shared" si="642"/>
        <v>139.04577242528143</v>
      </c>
      <c r="AK177" s="1013">
        <f t="shared" si="642"/>
        <v>142.52191673591344</v>
      </c>
      <c r="AL177" s="1013">
        <f t="shared" si="642"/>
        <v>146.08496465431128</v>
      </c>
      <c r="AM177" s="1013">
        <f t="shared" si="642"/>
        <v>149.73708877066903</v>
      </c>
      <c r="AN177" s="1013">
        <f t="shared" si="642"/>
        <v>153.48051598993572</v>
      </c>
      <c r="AO177" s="1013">
        <f t="shared" si="642"/>
        <v>157.3175288896841</v>
      </c>
      <c r="AP177" s="1013">
        <f t="shared" si="642"/>
        <v>161.25046711192618</v>
      </c>
      <c r="AQ177" s="1013">
        <f t="shared" si="642"/>
        <v>165.28172878972433</v>
      </c>
      <c r="AR177" s="1013">
        <f t="shared" si="642"/>
        <v>169.41377200946744</v>
      </c>
      <c r="AS177" s="1013">
        <f t="shared" si="642"/>
        <v>173.64911630970411</v>
      </c>
      <c r="AT177" s="1013">
        <f t="shared" si="642"/>
        <v>177.9903442174467</v>
      </c>
      <c r="AU177" s="1013">
        <f t="shared" si="642"/>
        <v>182.44010282288286</v>
      </c>
      <c r="AV177" s="1013">
        <f t="shared" si="642"/>
        <v>187.00110539345491</v>
      </c>
      <c r="AW177" s="1013">
        <f t="shared" si="642"/>
        <v>191.67613302829128</v>
      </c>
      <c r="AX177" s="1013">
        <f t="shared" si="642"/>
        <v>196.46803635399851</v>
      </c>
      <c r="AY177" s="1013">
        <f t="shared" si="642"/>
        <v>201.37973726284847</v>
      </c>
      <c r="AZ177" s="1013">
        <f t="shared" si="642"/>
        <v>206.41423069441964</v>
      </c>
      <c r="BA177" s="1013">
        <f t="shared" si="642"/>
        <v>211.57458646178011</v>
      </c>
      <c r="BB177" s="1013">
        <f t="shared" si="642"/>
        <v>216.8639511233246</v>
      </c>
      <c r="BC177" s="1013">
        <f t="shared" si="642"/>
        <v>222.28554990140773</v>
      </c>
      <c r="BD177" s="1013">
        <f t="shared" si="642"/>
        <v>227.8426886489429</v>
      </c>
      <c r="BE177" s="1013">
        <f t="shared" si="642"/>
        <v>233.53875586516645</v>
      </c>
      <c r="BF177" s="1013">
        <f t="shared" si="642"/>
        <v>239.37722476179556</v>
      </c>
      <c r="BG177" s="1013">
        <f t="shared" si="642"/>
        <v>245.36165538084043</v>
      </c>
      <c r="BH177" s="1013">
        <f t="shared" si="642"/>
        <v>251.4956967653614</v>
      </c>
      <c r="BI177" s="1013">
        <f t="shared" si="642"/>
        <v>257.7830891844954</v>
      </c>
      <c r="BJ177" s="1013">
        <f t="shared" si="642"/>
        <v>264.22766641410777</v>
      </c>
      <c r="BK177" s="1013">
        <f t="shared" si="642"/>
        <v>270.83335807446048</v>
      </c>
      <c r="BL177" s="1013">
        <f t="shared" si="642"/>
        <v>277.60419202632193</v>
      </c>
      <c r="BM177" s="1013">
        <f t="shared" si="643"/>
        <v>284.54429682697997</v>
      </c>
      <c r="BN177" s="1013">
        <f t="shared" si="643"/>
        <v>291.65790424765441</v>
      </c>
      <c r="BO177" s="1013" t="e">
        <f t="shared" si="643"/>
        <v>#N/A</v>
      </c>
      <c r="BP177" s="1013" t="e">
        <f t="shared" si="643"/>
        <v>#N/A</v>
      </c>
      <c r="BQ177" s="1014" t="e">
        <f t="shared" si="643"/>
        <v>#N/A</v>
      </c>
      <c r="BS177" s="655"/>
    </row>
    <row r="178" spans="1:71">
      <c r="A178" s="655"/>
      <c r="B178" s="1388"/>
      <c r="C178" s="1404"/>
      <c r="D178" s="828" t="s">
        <v>135</v>
      </c>
      <c r="E178" s="828"/>
      <c r="F178" s="828" t="s">
        <v>133</v>
      </c>
      <c r="G178" s="1010">
        <f>'2. Salary Costs'!V15</f>
        <v>78.227072888888898</v>
      </c>
      <c r="H178" s="1013">
        <f t="shared" si="641"/>
        <v>82.187318453888878</v>
      </c>
      <c r="I178" s="1013">
        <f t="shared" si="642"/>
        <v>84.242001415236089</v>
      </c>
      <c r="J178" s="1013">
        <f t="shared" si="642"/>
        <v>86.348051450616992</v>
      </c>
      <c r="K178" s="1013">
        <f t="shared" si="642"/>
        <v>88.506752736882405</v>
      </c>
      <c r="L178" s="1013">
        <f t="shared" si="642"/>
        <v>90.719421555304464</v>
      </c>
      <c r="M178" s="1013">
        <f t="shared" si="642"/>
        <v>92.987407094187063</v>
      </c>
      <c r="N178" s="1013">
        <f t="shared" si="642"/>
        <v>95.312092271541729</v>
      </c>
      <c r="O178" s="1013">
        <f t="shared" si="642"/>
        <v>97.694894578330278</v>
      </c>
      <c r="P178" s="1013">
        <f t="shared" si="642"/>
        <v>100.1372669427885</v>
      </c>
      <c r="Q178" s="1013">
        <f t="shared" si="642"/>
        <v>102.64069861635821</v>
      </c>
      <c r="R178" s="1013">
        <f t="shared" si="642"/>
        <v>105.20671608176715</v>
      </c>
      <c r="S178" s="1013">
        <f t="shared" si="642"/>
        <v>107.83688398381132</v>
      </c>
      <c r="T178" s="1013">
        <f t="shared" si="642"/>
        <v>110.53280608340658</v>
      </c>
      <c r="U178" s="1013">
        <f t="shared" si="642"/>
        <v>113.29612623549176</v>
      </c>
      <c r="V178" s="1013">
        <f t="shared" si="642"/>
        <v>116.12852939137903</v>
      </c>
      <c r="W178" s="1013">
        <f t="shared" si="642"/>
        <v>119.03174262616351</v>
      </c>
      <c r="X178" s="1013">
        <f t="shared" si="642"/>
        <v>122.00753619181758</v>
      </c>
      <c r="Y178" s="1013">
        <f t="shared" si="642"/>
        <v>125.057724596613</v>
      </c>
      <c r="Z178" s="1013">
        <f t="shared" si="642"/>
        <v>128.18416771152832</v>
      </c>
      <c r="AA178" s="1013">
        <f t="shared" si="642"/>
        <v>131.38877190431651</v>
      </c>
      <c r="AB178" s="1013">
        <f t="shared" si="642"/>
        <v>134.67349120192443</v>
      </c>
      <c r="AC178" s="1013">
        <f t="shared" si="642"/>
        <v>138.04032848197249</v>
      </c>
      <c r="AD178" s="1013">
        <f t="shared" si="642"/>
        <v>141.49133669402184</v>
      </c>
      <c r="AE178" s="1013">
        <f t="shared" si="642"/>
        <v>145.02862011137236</v>
      </c>
      <c r="AF178" s="1013">
        <f t="shared" si="642"/>
        <v>148.65433561415665</v>
      </c>
      <c r="AG178" s="1013">
        <f t="shared" si="642"/>
        <v>152.37069400451057</v>
      </c>
      <c r="AH178" s="1013">
        <f t="shared" si="642"/>
        <v>156.17996135462329</v>
      </c>
      <c r="AI178" s="1013">
        <f t="shared" si="642"/>
        <v>160.08446038848888</v>
      </c>
      <c r="AJ178" s="1013">
        <f t="shared" si="642"/>
        <v>164.0865718982011</v>
      </c>
      <c r="AK178" s="1013">
        <f t="shared" si="642"/>
        <v>168.18873619565611</v>
      </c>
      <c r="AL178" s="1013">
        <f t="shared" si="642"/>
        <v>172.3934546005475</v>
      </c>
      <c r="AM178" s="1013">
        <f t="shared" si="642"/>
        <v>176.70329096556114</v>
      </c>
      <c r="AN178" s="1013">
        <f t="shared" ref="AN178:BM179" si="644">$G178*AN$133</f>
        <v>181.12087323970016</v>
      </c>
      <c r="AO178" s="1013">
        <f t="shared" si="644"/>
        <v>185.64889507069265</v>
      </c>
      <c r="AP178" s="1013">
        <f t="shared" si="644"/>
        <v>190.29011744745995</v>
      </c>
      <c r="AQ178" s="1013">
        <f t="shared" si="644"/>
        <v>195.04737038364641</v>
      </c>
      <c r="AR178" s="1013">
        <f t="shared" si="644"/>
        <v>199.92355464323757</v>
      </c>
      <c r="AS178" s="1013">
        <f t="shared" si="644"/>
        <v>204.9216435093185</v>
      </c>
      <c r="AT178" s="1013">
        <f t="shared" si="644"/>
        <v>210.04468459705146</v>
      </c>
      <c r="AU178" s="1013">
        <f t="shared" si="644"/>
        <v>215.29580171197773</v>
      </c>
      <c r="AV178" s="1013">
        <f t="shared" si="644"/>
        <v>220.67819675477716</v>
      </c>
      <c r="AW178" s="1013">
        <f t="shared" si="644"/>
        <v>226.19515167364656</v>
      </c>
      <c r="AX178" s="1013">
        <f t="shared" si="644"/>
        <v>231.85003046548769</v>
      </c>
      <c r="AY178" s="1013">
        <f t="shared" si="644"/>
        <v>237.64628122712486</v>
      </c>
      <c r="AZ178" s="1013">
        <f t="shared" si="644"/>
        <v>243.58743825780294</v>
      </c>
      <c r="BA178" s="1013">
        <f t="shared" si="644"/>
        <v>249.67712421424798</v>
      </c>
      <c r="BB178" s="1013">
        <f t="shared" si="644"/>
        <v>255.91905231960416</v>
      </c>
      <c r="BC178" s="1013">
        <f t="shared" si="644"/>
        <v>262.31702862759425</v>
      </c>
      <c r="BD178" s="1013">
        <f t="shared" si="644"/>
        <v>268.87495434328412</v>
      </c>
      <c r="BE178" s="1013">
        <f t="shared" si="644"/>
        <v>275.59682820186617</v>
      </c>
      <c r="BF178" s="1013">
        <f t="shared" si="644"/>
        <v>282.48674890691279</v>
      </c>
      <c r="BG178" s="1013">
        <f t="shared" si="644"/>
        <v>289.54891762958562</v>
      </c>
      <c r="BH178" s="1013">
        <f t="shared" si="644"/>
        <v>296.78764057032521</v>
      </c>
      <c r="BI178" s="1013">
        <f t="shared" si="644"/>
        <v>304.2073315845833</v>
      </c>
      <c r="BJ178" s="1013">
        <f t="shared" si="644"/>
        <v>311.81251487419786</v>
      </c>
      <c r="BK178" s="1013">
        <f t="shared" si="644"/>
        <v>319.60782774605275</v>
      </c>
      <c r="BL178" s="1013">
        <f t="shared" si="644"/>
        <v>327.59802343970404</v>
      </c>
      <c r="BM178" s="1013">
        <f t="shared" si="644"/>
        <v>335.7879740256966</v>
      </c>
      <c r="BN178" s="1013">
        <f t="shared" si="643"/>
        <v>344.18267337633893</v>
      </c>
      <c r="BO178" s="1013" t="e">
        <f t="shared" si="643"/>
        <v>#N/A</v>
      </c>
      <c r="BP178" s="1013" t="e">
        <f t="shared" si="643"/>
        <v>#N/A</v>
      </c>
      <c r="BQ178" s="1014" t="e">
        <f t="shared" si="643"/>
        <v>#N/A</v>
      </c>
      <c r="BS178" s="655"/>
    </row>
    <row r="179" spans="1:71">
      <c r="A179" s="655"/>
      <c r="B179" s="1388"/>
      <c r="C179" s="1404"/>
      <c r="D179" s="828" t="s">
        <v>135</v>
      </c>
      <c r="E179" s="828"/>
      <c r="F179" s="828" t="s">
        <v>134</v>
      </c>
      <c r="G179" s="1010">
        <f>'2. Salary Costs'!V14</f>
        <v>90</v>
      </c>
      <c r="H179" s="1013">
        <f t="shared" si="641"/>
        <v>94.556249999999977</v>
      </c>
      <c r="I179" s="1013">
        <f t="shared" ref="I179:AM179" si="645">$G179*I$133</f>
        <v>96.920156249999962</v>
      </c>
      <c r="J179" s="1013">
        <f t="shared" si="645"/>
        <v>99.343160156249965</v>
      </c>
      <c r="K179" s="1013">
        <f t="shared" si="645"/>
        <v>101.82673916015619</v>
      </c>
      <c r="L179" s="1013">
        <f t="shared" si="645"/>
        <v>104.3724076391601</v>
      </c>
      <c r="M179" s="1013">
        <f t="shared" si="645"/>
        <v>106.98171783013909</v>
      </c>
      <c r="N179" s="1013">
        <f t="shared" si="645"/>
        <v>109.65626077589255</v>
      </c>
      <c r="O179" s="1013">
        <f t="shared" si="645"/>
        <v>112.39766729528986</v>
      </c>
      <c r="P179" s="1013">
        <f t="shared" si="645"/>
        <v>115.20760897767208</v>
      </c>
      <c r="Q179" s="1013">
        <f t="shared" si="645"/>
        <v>118.08779920211389</v>
      </c>
      <c r="R179" s="1013">
        <f t="shared" si="645"/>
        <v>121.03999418216672</v>
      </c>
      <c r="S179" s="1013">
        <f t="shared" si="645"/>
        <v>124.06599403672087</v>
      </c>
      <c r="T179" s="1013">
        <f t="shared" si="645"/>
        <v>127.16764388763887</v>
      </c>
      <c r="U179" s="1013">
        <f t="shared" si="645"/>
        <v>130.34683498482985</v>
      </c>
      <c r="V179" s="1013">
        <f t="shared" si="645"/>
        <v>133.60550585945057</v>
      </c>
      <c r="W179" s="1013">
        <f t="shared" si="645"/>
        <v>136.94564350593683</v>
      </c>
      <c r="X179" s="1013">
        <f t="shared" si="645"/>
        <v>140.36928459358523</v>
      </c>
      <c r="Y179" s="1013">
        <f t="shared" si="645"/>
        <v>143.87851670842485</v>
      </c>
      <c r="Z179" s="1013">
        <f t="shared" si="645"/>
        <v>147.47547962613547</v>
      </c>
      <c r="AA179" s="1013">
        <f t="shared" si="645"/>
        <v>151.16236661678886</v>
      </c>
      <c r="AB179" s="1013">
        <f t="shared" si="645"/>
        <v>154.94142578220854</v>
      </c>
      <c r="AC179" s="1013">
        <f t="shared" si="645"/>
        <v>158.81496142676374</v>
      </c>
      <c r="AD179" s="1013">
        <f t="shared" si="645"/>
        <v>162.78533546243284</v>
      </c>
      <c r="AE179" s="1013">
        <f t="shared" si="645"/>
        <v>166.85496884899365</v>
      </c>
      <c r="AF179" s="1013">
        <f t="shared" si="645"/>
        <v>171.02634307021847</v>
      </c>
      <c r="AG179" s="1013">
        <f t="shared" si="645"/>
        <v>175.30200164697391</v>
      </c>
      <c r="AH179" s="1013">
        <f t="shared" si="645"/>
        <v>179.68455168814825</v>
      </c>
      <c r="AI179" s="1013">
        <f t="shared" si="645"/>
        <v>184.17666548035191</v>
      </c>
      <c r="AJ179" s="1013">
        <f t="shared" si="645"/>
        <v>188.78108211736071</v>
      </c>
      <c r="AK179" s="1013">
        <f t="shared" si="645"/>
        <v>193.50060917029472</v>
      </c>
      <c r="AL179" s="1013">
        <f t="shared" si="645"/>
        <v>198.3381243995521</v>
      </c>
      <c r="AM179" s="1013">
        <f t="shared" si="645"/>
        <v>203.29657750954084</v>
      </c>
      <c r="AN179" s="1013">
        <f t="shared" si="644"/>
        <v>208.37899194727933</v>
      </c>
      <c r="AO179" s="1013">
        <f t="shared" si="644"/>
        <v>213.58846674596128</v>
      </c>
      <c r="AP179" s="1013">
        <f t="shared" si="644"/>
        <v>218.92817841461033</v>
      </c>
      <c r="AQ179" s="1013">
        <f t="shared" si="644"/>
        <v>224.40138287497555</v>
      </c>
      <c r="AR179" s="1013">
        <f t="shared" si="644"/>
        <v>230.01141744684995</v>
      </c>
      <c r="AS179" s="1013">
        <f t="shared" si="644"/>
        <v>235.76170288302117</v>
      </c>
      <c r="AT179" s="1013">
        <f t="shared" si="644"/>
        <v>241.65574545509668</v>
      </c>
      <c r="AU179" s="1013">
        <f t="shared" si="644"/>
        <v>247.6971390914741</v>
      </c>
      <c r="AV179" s="1013">
        <f t="shared" si="644"/>
        <v>253.88956756876092</v>
      </c>
      <c r="AW179" s="1013">
        <f t="shared" si="644"/>
        <v>260.23680675797993</v>
      </c>
      <c r="AX179" s="1013">
        <f t="shared" si="644"/>
        <v>266.74272692692938</v>
      </c>
      <c r="AY179" s="1013">
        <f t="shared" si="644"/>
        <v>273.41129510010262</v>
      </c>
      <c r="AZ179" s="1013">
        <f t="shared" si="644"/>
        <v>280.24657747760511</v>
      </c>
      <c r="BA179" s="1013">
        <f t="shared" si="644"/>
        <v>287.2527419145452</v>
      </c>
      <c r="BB179" s="1013">
        <f t="shared" si="644"/>
        <v>294.43406046240881</v>
      </c>
      <c r="BC179" s="1013">
        <f t="shared" si="644"/>
        <v>301.79491197396902</v>
      </c>
      <c r="BD179" s="1013">
        <f t="shared" si="644"/>
        <v>309.33978477331823</v>
      </c>
      <c r="BE179" s="1013">
        <f t="shared" si="644"/>
        <v>317.07327939265116</v>
      </c>
      <c r="BF179" s="1013">
        <f t="shared" si="644"/>
        <v>325.00011137746736</v>
      </c>
      <c r="BG179" s="1013">
        <f t="shared" si="644"/>
        <v>333.12511416190404</v>
      </c>
      <c r="BH179" s="1013">
        <f t="shared" si="644"/>
        <v>341.45324201595162</v>
      </c>
      <c r="BI179" s="1013">
        <f t="shared" si="644"/>
        <v>349.98957306635032</v>
      </c>
      <c r="BJ179" s="1013">
        <f t="shared" si="644"/>
        <v>358.73931239300907</v>
      </c>
      <c r="BK179" s="1013">
        <f t="shared" si="644"/>
        <v>367.70779520283429</v>
      </c>
      <c r="BL179" s="1013">
        <f t="shared" si="644"/>
        <v>376.90049008290504</v>
      </c>
      <c r="BM179" s="1013">
        <f t="shared" si="643"/>
        <v>386.32300233497767</v>
      </c>
      <c r="BN179" s="1013">
        <f t="shared" si="643"/>
        <v>395.98107739335205</v>
      </c>
      <c r="BO179" s="1013" t="e">
        <f t="shared" si="643"/>
        <v>#N/A</v>
      </c>
      <c r="BP179" s="1013" t="e">
        <f t="shared" si="643"/>
        <v>#N/A</v>
      </c>
      <c r="BQ179" s="1014" t="e">
        <f t="shared" si="643"/>
        <v>#N/A</v>
      </c>
      <c r="BS179" s="655"/>
    </row>
    <row r="180" spans="1:71">
      <c r="A180" s="655"/>
      <c r="B180" s="1388"/>
      <c r="C180" s="1404"/>
      <c r="D180" s="828"/>
      <c r="E180" s="828"/>
      <c r="F180" s="828"/>
      <c r="G180" s="1010"/>
      <c r="H180" s="1013"/>
      <c r="I180" s="1013"/>
      <c r="J180" s="1013"/>
      <c r="K180" s="1013"/>
      <c r="L180" s="1013"/>
      <c r="M180" s="1013"/>
      <c r="N180" s="1013"/>
      <c r="O180" s="1013"/>
      <c r="P180" s="1013"/>
      <c r="Q180" s="1013"/>
      <c r="R180" s="1013"/>
      <c r="S180" s="1013"/>
      <c r="T180" s="1013"/>
      <c r="U180" s="1013"/>
      <c r="V180" s="1013"/>
      <c r="W180" s="1013"/>
      <c r="X180" s="1013"/>
      <c r="Y180" s="1013"/>
      <c r="Z180" s="1013"/>
      <c r="AA180" s="1013"/>
      <c r="AB180" s="1013"/>
      <c r="AC180" s="1013"/>
      <c r="AD180" s="1013"/>
      <c r="AE180" s="1013"/>
      <c r="AF180" s="1013"/>
      <c r="AG180" s="1013"/>
      <c r="AH180" s="1013"/>
      <c r="AI180" s="1013"/>
      <c r="AJ180" s="1013"/>
      <c r="AK180" s="1013"/>
      <c r="AL180" s="1013"/>
      <c r="AM180" s="1013"/>
      <c r="AN180" s="1013"/>
      <c r="AO180" s="1013"/>
      <c r="AP180" s="1013"/>
      <c r="AQ180" s="1013"/>
      <c r="AR180" s="1013"/>
      <c r="AS180" s="1013"/>
      <c r="AT180" s="1013"/>
      <c r="AU180" s="1013"/>
      <c r="AV180" s="1013"/>
      <c r="AW180" s="1013"/>
      <c r="AX180" s="1013"/>
      <c r="AY180" s="1013"/>
      <c r="AZ180" s="1013"/>
      <c r="BA180" s="1013"/>
      <c r="BB180" s="1013"/>
      <c r="BC180" s="1013"/>
      <c r="BD180" s="1013"/>
      <c r="BE180" s="1013"/>
      <c r="BF180" s="1013"/>
      <c r="BG180" s="1013"/>
      <c r="BH180" s="1013"/>
      <c r="BI180" s="1013"/>
      <c r="BJ180" s="1013"/>
      <c r="BK180" s="1013"/>
      <c r="BL180" s="1013"/>
      <c r="BM180" s="1013"/>
      <c r="BN180" s="1013"/>
      <c r="BO180" s="1013"/>
      <c r="BP180" s="1013"/>
      <c r="BQ180" s="1014"/>
      <c r="BS180" s="655"/>
    </row>
    <row r="181" spans="1:71">
      <c r="A181" s="655"/>
      <c r="B181" s="1388"/>
      <c r="C181" s="1404"/>
      <c r="D181" s="828" t="s">
        <v>136</v>
      </c>
      <c r="E181" s="828"/>
      <c r="F181" s="828" t="s">
        <v>129</v>
      </c>
      <c r="G181" s="1010">
        <f>G174</f>
        <v>36.663701500000002</v>
      </c>
      <c r="H181" s="1013">
        <f t="shared" ref="H181:H186" si="646">$G181*H$133</f>
        <v>38.519801388437493</v>
      </c>
      <c r="I181" s="1013">
        <f t="shared" ref="I181:BL185" si="647">$G181*I$133</f>
        <v>39.482796423148429</v>
      </c>
      <c r="J181" s="1013">
        <f t="shared" si="647"/>
        <v>40.469866333727133</v>
      </c>
      <c r="K181" s="1013">
        <f t="shared" si="647"/>
        <v>41.48161299207031</v>
      </c>
      <c r="L181" s="1013">
        <f t="shared" si="647"/>
        <v>42.518653316872062</v>
      </c>
      <c r="M181" s="1013">
        <f t="shared" si="647"/>
        <v>43.581619649793858</v>
      </c>
      <c r="N181" s="1013">
        <f t="shared" si="647"/>
        <v>44.671160141038705</v>
      </c>
      <c r="O181" s="1013">
        <f t="shared" si="647"/>
        <v>45.787939144564668</v>
      </c>
      <c r="P181" s="1013">
        <f t="shared" si="647"/>
        <v>46.932637623178771</v>
      </c>
      <c r="Q181" s="1013">
        <f t="shared" si="647"/>
        <v>48.105953563758241</v>
      </c>
      <c r="R181" s="1013">
        <f t="shared" si="647"/>
        <v>49.308602402852195</v>
      </c>
      <c r="S181" s="1013">
        <f t="shared" si="647"/>
        <v>50.541317462923487</v>
      </c>
      <c r="T181" s="1013">
        <f t="shared" si="647"/>
        <v>51.804850399496573</v>
      </c>
      <c r="U181" s="1013">
        <f t="shared" si="647"/>
        <v>53.099971659483984</v>
      </c>
      <c r="V181" s="1013">
        <f t="shared" si="647"/>
        <v>54.427470950971085</v>
      </c>
      <c r="W181" s="1013">
        <f t="shared" si="647"/>
        <v>55.788157724745354</v>
      </c>
      <c r="X181" s="1013">
        <f t="shared" si="647"/>
        <v>57.182861667863982</v>
      </c>
      <c r="Y181" s="1013">
        <f t="shared" si="647"/>
        <v>58.612433209560578</v>
      </c>
      <c r="Z181" s="1013">
        <f t="shared" si="647"/>
        <v>60.07774403979959</v>
      </c>
      <c r="AA181" s="1013">
        <f t="shared" si="647"/>
        <v>61.579687640794575</v>
      </c>
      <c r="AB181" s="1013">
        <f t="shared" si="647"/>
        <v>63.119179831814428</v>
      </c>
      <c r="AC181" s="1013">
        <f t="shared" si="647"/>
        <v>64.697159327609782</v>
      </c>
      <c r="AD181" s="1013">
        <f t="shared" si="647"/>
        <v>66.314588310800033</v>
      </c>
      <c r="AE181" s="1013">
        <f t="shared" si="647"/>
        <v>67.972453018570022</v>
      </c>
      <c r="AF181" s="1013">
        <f t="shared" si="647"/>
        <v>69.671764344034273</v>
      </c>
      <c r="AG181" s="1013">
        <f t="shared" si="647"/>
        <v>71.413558452635115</v>
      </c>
      <c r="AH181" s="1013">
        <f t="shared" si="647"/>
        <v>73.198897413950974</v>
      </c>
      <c r="AI181" s="1013">
        <f t="shared" si="647"/>
        <v>75.028869849299753</v>
      </c>
      <c r="AJ181" s="1013">
        <f t="shared" si="647"/>
        <v>76.904591595532239</v>
      </c>
      <c r="AK181" s="1013">
        <f t="shared" si="647"/>
        <v>78.827206385420538</v>
      </c>
      <c r="AL181" s="1013">
        <f t="shared" si="647"/>
        <v>80.797886545056059</v>
      </c>
      <c r="AM181" s="1013">
        <f t="shared" si="647"/>
        <v>82.817833708682443</v>
      </c>
      <c r="AN181" s="1013">
        <f t="shared" si="647"/>
        <v>84.888279551399492</v>
      </c>
      <c r="AO181" s="1013">
        <f t="shared" si="647"/>
        <v>87.010486540184459</v>
      </c>
      <c r="AP181" s="1013">
        <f t="shared" si="647"/>
        <v>89.185748703689072</v>
      </c>
      <c r="AQ181" s="1013">
        <f t="shared" si="647"/>
        <v>91.415392421281297</v>
      </c>
      <c r="AR181" s="1013">
        <f t="shared" si="647"/>
        <v>93.700777231813319</v>
      </c>
      <c r="AS181" s="1013">
        <f t="shared" si="647"/>
        <v>96.043296662608654</v>
      </c>
      <c r="AT181" s="1013">
        <f t="shared" si="647"/>
        <v>98.444379079173856</v>
      </c>
      <c r="AU181" s="1013">
        <f t="shared" si="647"/>
        <v>100.9054885561532</v>
      </c>
      <c r="AV181" s="1013">
        <f t="shared" si="647"/>
        <v>103.42812577005702</v>
      </c>
      <c r="AW181" s="1013">
        <f t="shared" si="647"/>
        <v>106.01382891430843</v>
      </c>
      <c r="AX181" s="1013">
        <f t="shared" si="647"/>
        <v>108.66417463716613</v>
      </c>
      <c r="AY181" s="1013">
        <f t="shared" si="647"/>
        <v>111.38077900309527</v>
      </c>
      <c r="AZ181" s="1013">
        <f t="shared" si="647"/>
        <v>114.16529847817263</v>
      </c>
      <c r="BA181" s="1013">
        <f t="shared" si="647"/>
        <v>117.01943094012694</v>
      </c>
      <c r="BB181" s="1013">
        <f t="shared" si="647"/>
        <v>119.94491671363009</v>
      </c>
      <c r="BC181" s="1013">
        <f t="shared" si="647"/>
        <v>122.94353963147086</v>
      </c>
      <c r="BD181" s="1013">
        <f t="shared" si="647"/>
        <v>126.01712812225763</v>
      </c>
      <c r="BE181" s="1013">
        <f t="shared" si="647"/>
        <v>129.16755632531405</v>
      </c>
      <c r="BF181" s="1013">
        <f t="shared" si="647"/>
        <v>132.39674523344686</v>
      </c>
      <c r="BG181" s="1013">
        <f t="shared" si="647"/>
        <v>135.70666386428303</v>
      </c>
      <c r="BH181" s="1013">
        <f t="shared" si="647"/>
        <v>139.09933046089009</v>
      </c>
      <c r="BI181" s="1013">
        <f t="shared" si="647"/>
        <v>142.57681372241231</v>
      </c>
      <c r="BJ181" s="1013">
        <f t="shared" si="647"/>
        <v>146.14123406547262</v>
      </c>
      <c r="BK181" s="1013">
        <f t="shared" si="647"/>
        <v>149.79476491710943</v>
      </c>
      <c r="BL181" s="1013">
        <f t="shared" si="647"/>
        <v>153.53963404003713</v>
      </c>
      <c r="BM181" s="1013">
        <f t="shared" ref="BM181:BQ186" si="648">$G181*BM$133</f>
        <v>157.37812489103806</v>
      </c>
      <c r="BN181" s="1013">
        <f t="shared" si="648"/>
        <v>161.31257801331398</v>
      </c>
      <c r="BO181" s="1013" t="e">
        <f t="shared" si="648"/>
        <v>#N/A</v>
      </c>
      <c r="BP181" s="1013" t="e">
        <f t="shared" si="648"/>
        <v>#N/A</v>
      </c>
      <c r="BQ181" s="1014" t="e">
        <f t="shared" si="648"/>
        <v>#N/A</v>
      </c>
      <c r="BS181" s="655"/>
    </row>
    <row r="182" spans="1:71">
      <c r="A182" s="655"/>
      <c r="B182" s="1388"/>
      <c r="C182" s="1404"/>
      <c r="D182" s="828" t="s">
        <v>136</v>
      </c>
      <c r="E182" s="828"/>
      <c r="F182" s="828" t="s">
        <v>130</v>
      </c>
      <c r="G182" s="1010">
        <f t="shared" ref="G182:G186" si="649">G175</f>
        <v>42.326046222222232</v>
      </c>
      <c r="H182" s="1013">
        <f t="shared" si="646"/>
        <v>44.468802312222216</v>
      </c>
      <c r="I182" s="1013">
        <f t="shared" si="647"/>
        <v>45.580522370027772</v>
      </c>
      <c r="J182" s="1013">
        <f t="shared" si="647"/>
        <v>46.720035429278461</v>
      </c>
      <c r="K182" s="1013">
        <f t="shared" si="647"/>
        <v>47.888036315010417</v>
      </c>
      <c r="L182" s="1013">
        <f t="shared" si="647"/>
        <v>49.085237222885681</v>
      </c>
      <c r="M182" s="1013">
        <f t="shared" si="647"/>
        <v>50.312368153457811</v>
      </c>
      <c r="N182" s="1013">
        <f t="shared" si="647"/>
        <v>51.570177357294256</v>
      </c>
      <c r="O182" s="1013">
        <f t="shared" si="647"/>
        <v>52.859431791226612</v>
      </c>
      <c r="P182" s="1013">
        <f t="shared" si="647"/>
        <v>54.180917586007261</v>
      </c>
      <c r="Q182" s="1013">
        <f t="shared" si="647"/>
        <v>55.535440525657442</v>
      </c>
      <c r="R182" s="1013">
        <f t="shared" si="647"/>
        <v>56.92382653879887</v>
      </c>
      <c r="S182" s="1013">
        <f t="shared" si="647"/>
        <v>58.346922202268836</v>
      </c>
      <c r="T182" s="1013">
        <f t="shared" si="647"/>
        <v>59.80559525732555</v>
      </c>
      <c r="U182" s="1013">
        <f t="shared" si="647"/>
        <v>61.300735138758689</v>
      </c>
      <c r="V182" s="1013">
        <f t="shared" si="647"/>
        <v>62.833253517227654</v>
      </c>
      <c r="W182" s="1013">
        <f t="shared" si="647"/>
        <v>64.404084855158331</v>
      </c>
      <c r="X182" s="1013">
        <f t="shared" si="647"/>
        <v>66.014186976537289</v>
      </c>
      <c r="Y182" s="1013">
        <f t="shared" si="647"/>
        <v>67.66454165095071</v>
      </c>
      <c r="Z182" s="1013">
        <f t="shared" si="647"/>
        <v>69.356155192224477</v>
      </c>
      <c r="AA182" s="1013">
        <f t="shared" si="647"/>
        <v>71.090059072030087</v>
      </c>
      <c r="AB182" s="1013">
        <f t="shared" si="647"/>
        <v>72.867310548830829</v>
      </c>
      <c r="AC182" s="1013">
        <f t="shared" si="647"/>
        <v>74.688993312551588</v>
      </c>
      <c r="AD182" s="1013">
        <f t="shared" si="647"/>
        <v>76.556218145365378</v>
      </c>
      <c r="AE182" s="1013">
        <f t="shared" si="647"/>
        <v>78.470123598999507</v>
      </c>
      <c r="AF182" s="1013">
        <f t="shared" si="647"/>
        <v>80.431876688974484</v>
      </c>
      <c r="AG182" s="1013">
        <f t="shared" si="647"/>
        <v>82.442673606198838</v>
      </c>
      <c r="AH182" s="1013">
        <f t="shared" si="647"/>
        <v>84.503740446353802</v>
      </c>
      <c r="AI182" s="1013">
        <f t="shared" si="647"/>
        <v>86.616333957512637</v>
      </c>
      <c r="AJ182" s="1013">
        <f t="shared" si="647"/>
        <v>88.781742306450454</v>
      </c>
      <c r="AK182" s="1013">
        <f t="shared" si="647"/>
        <v>91.001285864111708</v>
      </c>
      <c r="AL182" s="1013">
        <f t="shared" si="647"/>
        <v>93.276318010714505</v>
      </c>
      <c r="AM182" s="1013">
        <f t="shared" si="647"/>
        <v>95.608225960982338</v>
      </c>
      <c r="AN182" s="1013">
        <f t="shared" si="647"/>
        <v>97.998431610006875</v>
      </c>
      <c r="AO182" s="1013">
        <f t="shared" si="647"/>
        <v>100.44839240025705</v>
      </c>
      <c r="AP182" s="1013">
        <f t="shared" si="647"/>
        <v>102.95960221026347</v>
      </c>
      <c r="AQ182" s="1013">
        <f t="shared" si="647"/>
        <v>105.53359226552004</v>
      </c>
      <c r="AR182" s="1013">
        <f t="shared" si="647"/>
        <v>108.17193207215804</v>
      </c>
      <c r="AS182" s="1013">
        <f t="shared" si="647"/>
        <v>110.87623037396199</v>
      </c>
      <c r="AT182" s="1013">
        <f t="shared" si="647"/>
        <v>113.64813613331103</v>
      </c>
      <c r="AU182" s="1013">
        <f t="shared" si="647"/>
        <v>116.48933953664381</v>
      </c>
      <c r="AV182" s="1013">
        <f t="shared" si="647"/>
        <v>119.40157302505988</v>
      </c>
      <c r="AW182" s="1013">
        <f t="shared" si="647"/>
        <v>122.38661235068636</v>
      </c>
      <c r="AX182" s="1013">
        <f t="shared" si="647"/>
        <v>125.4462776594535</v>
      </c>
      <c r="AY182" s="1013">
        <f t="shared" si="647"/>
        <v>128.58243460093985</v>
      </c>
      <c r="AZ182" s="1013">
        <f t="shared" si="647"/>
        <v>131.79699546596331</v>
      </c>
      <c r="BA182" s="1013">
        <f t="shared" si="647"/>
        <v>135.09192035261236</v>
      </c>
      <c r="BB182" s="1013">
        <f t="shared" si="647"/>
        <v>138.46921836142766</v>
      </c>
      <c r="BC182" s="1013">
        <f t="shared" si="647"/>
        <v>141.93094882046336</v>
      </c>
      <c r="BD182" s="1013">
        <f t="shared" si="647"/>
        <v>145.47922254097494</v>
      </c>
      <c r="BE182" s="1013">
        <f t="shared" si="647"/>
        <v>149.11620310449931</v>
      </c>
      <c r="BF182" s="1013">
        <f t="shared" si="647"/>
        <v>152.84410818211174</v>
      </c>
      <c r="BG182" s="1013">
        <f t="shared" si="647"/>
        <v>156.66521088666454</v>
      </c>
      <c r="BH182" s="1013">
        <f t="shared" si="647"/>
        <v>160.58184115883114</v>
      </c>
      <c r="BI182" s="1013">
        <f t="shared" si="647"/>
        <v>164.59638718780189</v>
      </c>
      <c r="BJ182" s="1013">
        <f t="shared" si="647"/>
        <v>168.71129686749691</v>
      </c>
      <c r="BK182" s="1013">
        <f t="shared" si="647"/>
        <v>172.92907928918433</v>
      </c>
      <c r="BL182" s="1013">
        <f t="shared" si="647"/>
        <v>177.25230627141391</v>
      </c>
      <c r="BM182" s="1013">
        <f t="shared" si="648"/>
        <v>181.68361392819924</v>
      </c>
      <c r="BN182" s="1013">
        <f t="shared" si="648"/>
        <v>186.2257042764042</v>
      </c>
      <c r="BO182" s="1013" t="e">
        <f t="shared" si="648"/>
        <v>#N/A</v>
      </c>
      <c r="BP182" s="1013" t="e">
        <f t="shared" si="648"/>
        <v>#N/A</v>
      </c>
      <c r="BQ182" s="1014" t="e">
        <f t="shared" si="648"/>
        <v>#N/A</v>
      </c>
      <c r="BS182" s="655"/>
    </row>
    <row r="183" spans="1:71">
      <c r="A183" s="655"/>
      <c r="B183" s="1388"/>
      <c r="C183" s="1404"/>
      <c r="D183" s="828" t="s">
        <v>136</v>
      </c>
      <c r="E183" s="828"/>
      <c r="F183" s="828" t="s">
        <v>131</v>
      </c>
      <c r="G183" s="1010">
        <f t="shared" si="649"/>
        <v>52.012412333333337</v>
      </c>
      <c r="H183" s="1013">
        <f t="shared" si="646"/>
        <v>54.645540707708321</v>
      </c>
      <c r="I183" s="1013">
        <f t="shared" si="647"/>
        <v>56.011679225401025</v>
      </c>
      <c r="J183" s="1013">
        <f t="shared" si="647"/>
        <v>57.41197120603605</v>
      </c>
      <c r="K183" s="1013">
        <f t="shared" si="647"/>
        <v>58.847270486186943</v>
      </c>
      <c r="L183" s="1013">
        <f t="shared" si="647"/>
        <v>60.318452248341615</v>
      </c>
      <c r="M183" s="1013">
        <f t="shared" si="647"/>
        <v>61.826413554550143</v>
      </c>
      <c r="N183" s="1013">
        <f t="shared" si="647"/>
        <v>63.372073893413898</v>
      </c>
      <c r="O183" s="1013">
        <f t="shared" si="647"/>
        <v>64.956375740749237</v>
      </c>
      <c r="P183" s="1013">
        <f t="shared" si="647"/>
        <v>66.580285134267953</v>
      </c>
      <c r="Q183" s="1013">
        <f t="shared" si="647"/>
        <v>68.244792262624657</v>
      </c>
      <c r="R183" s="1013">
        <f t="shared" si="647"/>
        <v>69.950912069190267</v>
      </c>
      <c r="S183" s="1013">
        <f t="shared" si="647"/>
        <v>71.699684870920009</v>
      </c>
      <c r="T183" s="1013">
        <f t="shared" si="647"/>
        <v>73.492176992693004</v>
      </c>
      <c r="U183" s="1013">
        <f t="shared" si="647"/>
        <v>75.329481417510323</v>
      </c>
      <c r="V183" s="1013">
        <f t="shared" si="647"/>
        <v>77.212718452948081</v>
      </c>
      <c r="W183" s="1013">
        <f t="shared" si="647"/>
        <v>79.143036414271762</v>
      </c>
      <c r="X183" s="1013">
        <f t="shared" si="647"/>
        <v>81.121612324628558</v>
      </c>
      <c r="Y183" s="1013">
        <f t="shared" si="647"/>
        <v>83.149652632744264</v>
      </c>
      <c r="Z183" s="1013">
        <f t="shared" si="647"/>
        <v>85.228393948562868</v>
      </c>
      <c r="AA183" s="1013">
        <f t="shared" si="647"/>
        <v>87.35910379727693</v>
      </c>
      <c r="AB183" s="1013">
        <f t="shared" si="647"/>
        <v>89.543081392208848</v>
      </c>
      <c r="AC183" s="1013">
        <f t="shared" si="647"/>
        <v>91.781658427014051</v>
      </c>
      <c r="AD183" s="1013">
        <f t="shared" si="647"/>
        <v>94.076199887689413</v>
      </c>
      <c r="AE183" s="1013">
        <f t="shared" si="647"/>
        <v>96.428104884881634</v>
      </c>
      <c r="AF183" s="1013">
        <f t="shared" si="647"/>
        <v>98.838807507003665</v>
      </c>
      <c r="AG183" s="1013">
        <f t="shared" si="647"/>
        <v>101.30977769467874</v>
      </c>
      <c r="AH183" s="1013">
        <f t="shared" si="647"/>
        <v>103.84252213704569</v>
      </c>
      <c r="AI183" s="1013">
        <f t="shared" si="647"/>
        <v>106.43858519047183</v>
      </c>
      <c r="AJ183" s="1013">
        <f t="shared" si="647"/>
        <v>109.09954982023363</v>
      </c>
      <c r="AK183" s="1013">
        <f t="shared" si="647"/>
        <v>111.82703856573946</v>
      </c>
      <c r="AL183" s="1013">
        <f t="shared" si="647"/>
        <v>114.62271452988294</v>
      </c>
      <c r="AM183" s="1013">
        <f t="shared" si="647"/>
        <v>117.48828239312999</v>
      </c>
      <c r="AN183" s="1013">
        <f t="shared" si="647"/>
        <v>120.42548945295822</v>
      </c>
      <c r="AO183" s="1013">
        <f t="shared" si="647"/>
        <v>123.43612668928216</v>
      </c>
      <c r="AP183" s="1013">
        <f t="shared" si="647"/>
        <v>126.52202985651421</v>
      </c>
      <c r="AQ183" s="1013">
        <f t="shared" si="647"/>
        <v>129.68508060292706</v>
      </c>
      <c r="AR183" s="1013">
        <f t="shared" si="647"/>
        <v>132.92720761800024</v>
      </c>
      <c r="AS183" s="1013">
        <f t="shared" si="647"/>
        <v>136.25038780845023</v>
      </c>
      <c r="AT183" s="1013">
        <f t="shared" si="647"/>
        <v>139.65664750366147</v>
      </c>
      <c r="AU183" s="1013">
        <f t="shared" si="647"/>
        <v>143.14806369125301</v>
      </c>
      <c r="AV183" s="1013">
        <f t="shared" si="647"/>
        <v>146.72676528353432</v>
      </c>
      <c r="AW183" s="1013">
        <f t="shared" si="647"/>
        <v>150.39493441562266</v>
      </c>
      <c r="AX183" s="1013">
        <f t="shared" si="647"/>
        <v>154.1548077760132</v>
      </c>
      <c r="AY183" s="1013">
        <f t="shared" si="647"/>
        <v>158.00867797041352</v>
      </c>
      <c r="AZ183" s="1013">
        <f t="shared" si="647"/>
        <v>161.95889491967384</v>
      </c>
      <c r="BA183" s="1013">
        <f t="shared" si="647"/>
        <v>166.00786729266565</v>
      </c>
      <c r="BB183" s="1013">
        <f t="shared" si="647"/>
        <v>170.15806397498227</v>
      </c>
      <c r="BC183" s="1013">
        <f t="shared" si="647"/>
        <v>174.41201557435684</v>
      </c>
      <c r="BD183" s="1013">
        <f t="shared" si="647"/>
        <v>178.77231596371576</v>
      </c>
      <c r="BE183" s="1013">
        <f t="shared" si="647"/>
        <v>183.24162386280864</v>
      </c>
      <c r="BF183" s="1013">
        <f t="shared" si="647"/>
        <v>187.82266445937881</v>
      </c>
      <c r="BG183" s="1013">
        <f t="shared" si="647"/>
        <v>192.51823107086327</v>
      </c>
      <c r="BH183" s="1013">
        <f t="shared" si="647"/>
        <v>197.33118684763483</v>
      </c>
      <c r="BI183" s="1013">
        <f t="shared" si="647"/>
        <v>202.26446651882566</v>
      </c>
      <c r="BJ183" s="1013">
        <f t="shared" si="647"/>
        <v>207.32107818179628</v>
      </c>
      <c r="BK183" s="1013">
        <f t="shared" si="647"/>
        <v>212.50410513634117</v>
      </c>
      <c r="BL183" s="1013">
        <f t="shared" si="647"/>
        <v>217.81670776474968</v>
      </c>
      <c r="BM183" s="1013">
        <f t="shared" si="648"/>
        <v>223.26212545886841</v>
      </c>
      <c r="BN183" s="1013">
        <f t="shared" si="648"/>
        <v>228.84367859534007</v>
      </c>
      <c r="BO183" s="1013" t="e">
        <f t="shared" si="648"/>
        <v>#N/A</v>
      </c>
      <c r="BP183" s="1013" t="e">
        <f t="shared" si="648"/>
        <v>#N/A</v>
      </c>
      <c r="BQ183" s="1014" t="e">
        <f t="shared" si="648"/>
        <v>#N/A</v>
      </c>
      <c r="BS183" s="655"/>
    </row>
    <row r="184" spans="1:71">
      <c r="A184" s="655"/>
      <c r="B184" s="1388"/>
      <c r="C184" s="1404"/>
      <c r="D184" s="828" t="s">
        <v>136</v>
      </c>
      <c r="E184" s="828"/>
      <c r="F184" s="828" t="s">
        <v>132</v>
      </c>
      <c r="G184" s="1010">
        <f t="shared" si="649"/>
        <v>66.289054909090922</v>
      </c>
      <c r="H184" s="1013">
        <f t="shared" si="646"/>
        <v>69.644938313863634</v>
      </c>
      <c r="I184" s="1013">
        <f t="shared" si="647"/>
        <v>71.386061771710217</v>
      </c>
      <c r="J184" s="1013">
        <f t="shared" si="647"/>
        <v>73.17071331600296</v>
      </c>
      <c r="K184" s="1013">
        <f t="shared" si="647"/>
        <v>74.999981148903032</v>
      </c>
      <c r="L184" s="1013">
        <f t="shared" si="647"/>
        <v>76.874980677625601</v>
      </c>
      <c r="M184" s="1013">
        <f t="shared" si="647"/>
        <v>78.796855194566234</v>
      </c>
      <c r="N184" s="1013">
        <f t="shared" si="647"/>
        <v>80.766776574430381</v>
      </c>
      <c r="O184" s="1013">
        <f t="shared" si="647"/>
        <v>82.785945988791141</v>
      </c>
      <c r="P184" s="1013">
        <f t="shared" si="647"/>
        <v>84.855594638510894</v>
      </c>
      <c r="Q184" s="1013">
        <f t="shared" si="647"/>
        <v>86.976984504473663</v>
      </c>
      <c r="R184" s="1013">
        <f t="shared" si="647"/>
        <v>89.151409117085507</v>
      </c>
      <c r="S184" s="1013">
        <f t="shared" si="647"/>
        <v>91.380194345012626</v>
      </c>
      <c r="T184" s="1013">
        <f t="shared" si="647"/>
        <v>93.664699203637923</v>
      </c>
      <c r="U184" s="1013">
        <f t="shared" si="647"/>
        <v>96.006316683728883</v>
      </c>
      <c r="V184" s="1013">
        <f t="shared" si="647"/>
        <v>98.406474600822094</v>
      </c>
      <c r="W184" s="1013">
        <f t="shared" si="647"/>
        <v>100.86663646584263</v>
      </c>
      <c r="X184" s="1013">
        <f t="shared" si="647"/>
        <v>103.3883023774887</v>
      </c>
      <c r="Y184" s="1013">
        <f t="shared" si="647"/>
        <v>105.97300993692591</v>
      </c>
      <c r="Z184" s="1013">
        <f t="shared" si="647"/>
        <v>108.62233518534904</v>
      </c>
      <c r="AA184" s="1013">
        <f t="shared" si="647"/>
        <v>111.33789356498276</v>
      </c>
      <c r="AB184" s="1013">
        <f t="shared" si="647"/>
        <v>114.12134090410731</v>
      </c>
      <c r="AC184" s="1013">
        <f t="shared" si="647"/>
        <v>116.97437442670997</v>
      </c>
      <c r="AD184" s="1013">
        <f t="shared" si="647"/>
        <v>119.89873378737774</v>
      </c>
      <c r="AE184" s="1013">
        <f t="shared" si="647"/>
        <v>122.89620213206216</v>
      </c>
      <c r="AF184" s="1013">
        <f t="shared" si="647"/>
        <v>125.96860718536371</v>
      </c>
      <c r="AG184" s="1013">
        <f t="shared" si="647"/>
        <v>129.11782236499778</v>
      </c>
      <c r="AH184" s="1013">
        <f t="shared" si="647"/>
        <v>132.34576792412273</v>
      </c>
      <c r="AI184" s="1013">
        <f t="shared" si="647"/>
        <v>135.65441212222578</v>
      </c>
      <c r="AJ184" s="1013">
        <f t="shared" si="647"/>
        <v>139.04577242528143</v>
      </c>
      <c r="AK184" s="1013">
        <f t="shared" si="647"/>
        <v>142.52191673591344</v>
      </c>
      <c r="AL184" s="1013">
        <f t="shared" si="647"/>
        <v>146.08496465431128</v>
      </c>
      <c r="AM184" s="1013">
        <f t="shared" si="647"/>
        <v>149.73708877066903</v>
      </c>
      <c r="AN184" s="1013">
        <f t="shared" si="647"/>
        <v>153.48051598993572</v>
      </c>
      <c r="AO184" s="1013">
        <f t="shared" si="647"/>
        <v>157.3175288896841</v>
      </c>
      <c r="AP184" s="1013">
        <f t="shared" si="647"/>
        <v>161.25046711192618</v>
      </c>
      <c r="AQ184" s="1013">
        <f t="shared" si="647"/>
        <v>165.28172878972433</v>
      </c>
      <c r="AR184" s="1013">
        <f t="shared" si="647"/>
        <v>169.41377200946744</v>
      </c>
      <c r="AS184" s="1013">
        <f t="shared" si="647"/>
        <v>173.64911630970411</v>
      </c>
      <c r="AT184" s="1013">
        <f t="shared" si="647"/>
        <v>177.9903442174467</v>
      </c>
      <c r="AU184" s="1013">
        <f t="shared" si="647"/>
        <v>182.44010282288286</v>
      </c>
      <c r="AV184" s="1013">
        <f t="shared" si="647"/>
        <v>187.00110539345491</v>
      </c>
      <c r="AW184" s="1013">
        <f t="shared" si="647"/>
        <v>191.67613302829128</v>
      </c>
      <c r="AX184" s="1013">
        <f t="shared" si="647"/>
        <v>196.46803635399851</v>
      </c>
      <c r="AY184" s="1013">
        <f t="shared" si="647"/>
        <v>201.37973726284847</v>
      </c>
      <c r="AZ184" s="1013">
        <f t="shared" si="647"/>
        <v>206.41423069441964</v>
      </c>
      <c r="BA184" s="1013">
        <f t="shared" si="647"/>
        <v>211.57458646178011</v>
      </c>
      <c r="BB184" s="1013">
        <f t="shared" si="647"/>
        <v>216.8639511233246</v>
      </c>
      <c r="BC184" s="1013">
        <f t="shared" si="647"/>
        <v>222.28554990140773</v>
      </c>
      <c r="BD184" s="1013">
        <f t="shared" si="647"/>
        <v>227.8426886489429</v>
      </c>
      <c r="BE184" s="1013">
        <f t="shared" si="647"/>
        <v>233.53875586516645</v>
      </c>
      <c r="BF184" s="1013">
        <f t="shared" si="647"/>
        <v>239.37722476179556</v>
      </c>
      <c r="BG184" s="1013">
        <f t="shared" si="647"/>
        <v>245.36165538084043</v>
      </c>
      <c r="BH184" s="1013">
        <f t="shared" si="647"/>
        <v>251.4956967653614</v>
      </c>
      <c r="BI184" s="1013">
        <f t="shared" si="647"/>
        <v>257.7830891844954</v>
      </c>
      <c r="BJ184" s="1013">
        <f t="shared" si="647"/>
        <v>264.22766641410777</v>
      </c>
      <c r="BK184" s="1013">
        <f t="shared" si="647"/>
        <v>270.83335807446048</v>
      </c>
      <c r="BL184" s="1013">
        <f t="shared" si="647"/>
        <v>277.60419202632193</v>
      </c>
      <c r="BM184" s="1013">
        <f t="shared" si="648"/>
        <v>284.54429682697997</v>
      </c>
      <c r="BN184" s="1013">
        <f t="shared" si="648"/>
        <v>291.65790424765441</v>
      </c>
      <c r="BO184" s="1013" t="e">
        <f t="shared" si="648"/>
        <v>#N/A</v>
      </c>
      <c r="BP184" s="1013" t="e">
        <f t="shared" si="648"/>
        <v>#N/A</v>
      </c>
      <c r="BQ184" s="1014" t="e">
        <f t="shared" si="648"/>
        <v>#N/A</v>
      </c>
      <c r="BS184" s="655"/>
    </row>
    <row r="185" spans="1:71">
      <c r="A185" s="655"/>
      <c r="B185" s="1388"/>
      <c r="C185" s="1404"/>
      <c r="D185" s="828" t="s">
        <v>136</v>
      </c>
      <c r="E185" s="828"/>
      <c r="F185" s="828" t="s">
        <v>133</v>
      </c>
      <c r="G185" s="1010">
        <f t="shared" si="649"/>
        <v>78.227072888888898</v>
      </c>
      <c r="H185" s="1013">
        <f t="shared" si="646"/>
        <v>82.187318453888878</v>
      </c>
      <c r="I185" s="1013">
        <f t="shared" si="647"/>
        <v>84.242001415236089</v>
      </c>
      <c r="J185" s="1013">
        <f t="shared" si="647"/>
        <v>86.348051450616992</v>
      </c>
      <c r="K185" s="1013">
        <f t="shared" si="647"/>
        <v>88.506752736882405</v>
      </c>
      <c r="L185" s="1013">
        <f t="shared" si="647"/>
        <v>90.719421555304464</v>
      </c>
      <c r="M185" s="1013">
        <f t="shared" si="647"/>
        <v>92.987407094187063</v>
      </c>
      <c r="N185" s="1013">
        <f t="shared" si="647"/>
        <v>95.312092271541729</v>
      </c>
      <c r="O185" s="1013">
        <f t="shared" si="647"/>
        <v>97.694894578330278</v>
      </c>
      <c r="P185" s="1013">
        <f t="shared" si="647"/>
        <v>100.1372669427885</v>
      </c>
      <c r="Q185" s="1013">
        <f t="shared" si="647"/>
        <v>102.64069861635821</v>
      </c>
      <c r="R185" s="1013">
        <f t="shared" si="647"/>
        <v>105.20671608176715</v>
      </c>
      <c r="S185" s="1013">
        <f t="shared" si="647"/>
        <v>107.83688398381132</v>
      </c>
      <c r="T185" s="1013">
        <f t="shared" si="647"/>
        <v>110.53280608340658</v>
      </c>
      <c r="U185" s="1013">
        <f t="shared" si="647"/>
        <v>113.29612623549176</v>
      </c>
      <c r="V185" s="1013">
        <f t="shared" si="647"/>
        <v>116.12852939137903</v>
      </c>
      <c r="W185" s="1013">
        <f t="shared" si="647"/>
        <v>119.03174262616351</v>
      </c>
      <c r="X185" s="1013">
        <f t="shared" si="647"/>
        <v>122.00753619181758</v>
      </c>
      <c r="Y185" s="1013">
        <f t="shared" si="647"/>
        <v>125.057724596613</v>
      </c>
      <c r="Z185" s="1013">
        <f t="shared" si="647"/>
        <v>128.18416771152832</v>
      </c>
      <c r="AA185" s="1013">
        <f t="shared" si="647"/>
        <v>131.38877190431651</v>
      </c>
      <c r="AB185" s="1013">
        <f t="shared" si="647"/>
        <v>134.67349120192443</v>
      </c>
      <c r="AC185" s="1013">
        <f t="shared" si="647"/>
        <v>138.04032848197249</v>
      </c>
      <c r="AD185" s="1013">
        <f t="shared" si="647"/>
        <v>141.49133669402184</v>
      </c>
      <c r="AE185" s="1013">
        <f t="shared" si="647"/>
        <v>145.02862011137236</v>
      </c>
      <c r="AF185" s="1013">
        <f t="shared" si="647"/>
        <v>148.65433561415665</v>
      </c>
      <c r="AG185" s="1013">
        <f t="shared" si="647"/>
        <v>152.37069400451057</v>
      </c>
      <c r="AH185" s="1013">
        <f t="shared" si="647"/>
        <v>156.17996135462329</v>
      </c>
      <c r="AI185" s="1013">
        <f t="shared" si="647"/>
        <v>160.08446038848888</v>
      </c>
      <c r="AJ185" s="1013">
        <f t="shared" si="647"/>
        <v>164.0865718982011</v>
      </c>
      <c r="AK185" s="1013">
        <f t="shared" si="647"/>
        <v>168.18873619565611</v>
      </c>
      <c r="AL185" s="1013">
        <f t="shared" si="647"/>
        <v>172.3934546005475</v>
      </c>
      <c r="AM185" s="1013">
        <f t="shared" si="647"/>
        <v>176.70329096556114</v>
      </c>
      <c r="AN185" s="1013">
        <f t="shared" ref="AN185:BM186" si="650">$G185*AN$133</f>
        <v>181.12087323970016</v>
      </c>
      <c r="AO185" s="1013">
        <f t="shared" si="650"/>
        <v>185.64889507069265</v>
      </c>
      <c r="AP185" s="1013">
        <f t="shared" si="650"/>
        <v>190.29011744745995</v>
      </c>
      <c r="AQ185" s="1013">
        <f t="shared" si="650"/>
        <v>195.04737038364641</v>
      </c>
      <c r="AR185" s="1013">
        <f t="shared" si="650"/>
        <v>199.92355464323757</v>
      </c>
      <c r="AS185" s="1013">
        <f t="shared" si="650"/>
        <v>204.9216435093185</v>
      </c>
      <c r="AT185" s="1013">
        <f t="shared" si="650"/>
        <v>210.04468459705146</v>
      </c>
      <c r="AU185" s="1013">
        <f t="shared" si="650"/>
        <v>215.29580171197773</v>
      </c>
      <c r="AV185" s="1013">
        <f t="shared" si="650"/>
        <v>220.67819675477716</v>
      </c>
      <c r="AW185" s="1013">
        <f t="shared" si="650"/>
        <v>226.19515167364656</v>
      </c>
      <c r="AX185" s="1013">
        <f t="shared" si="650"/>
        <v>231.85003046548769</v>
      </c>
      <c r="AY185" s="1013">
        <f t="shared" si="650"/>
        <v>237.64628122712486</v>
      </c>
      <c r="AZ185" s="1013">
        <f t="shared" si="650"/>
        <v>243.58743825780294</v>
      </c>
      <c r="BA185" s="1013">
        <f t="shared" si="650"/>
        <v>249.67712421424798</v>
      </c>
      <c r="BB185" s="1013">
        <f t="shared" si="650"/>
        <v>255.91905231960416</v>
      </c>
      <c r="BC185" s="1013">
        <f t="shared" si="650"/>
        <v>262.31702862759425</v>
      </c>
      <c r="BD185" s="1013">
        <f t="shared" si="650"/>
        <v>268.87495434328412</v>
      </c>
      <c r="BE185" s="1013">
        <f t="shared" si="650"/>
        <v>275.59682820186617</v>
      </c>
      <c r="BF185" s="1013">
        <f t="shared" si="650"/>
        <v>282.48674890691279</v>
      </c>
      <c r="BG185" s="1013">
        <f t="shared" si="650"/>
        <v>289.54891762958562</v>
      </c>
      <c r="BH185" s="1013">
        <f t="shared" si="650"/>
        <v>296.78764057032521</v>
      </c>
      <c r="BI185" s="1013">
        <f t="shared" si="650"/>
        <v>304.2073315845833</v>
      </c>
      <c r="BJ185" s="1013">
        <f t="shared" si="650"/>
        <v>311.81251487419786</v>
      </c>
      <c r="BK185" s="1013">
        <f t="shared" si="650"/>
        <v>319.60782774605275</v>
      </c>
      <c r="BL185" s="1013">
        <f t="shared" si="650"/>
        <v>327.59802343970404</v>
      </c>
      <c r="BM185" s="1013">
        <f t="shared" si="650"/>
        <v>335.7879740256966</v>
      </c>
      <c r="BN185" s="1013">
        <f t="shared" si="648"/>
        <v>344.18267337633893</v>
      </c>
      <c r="BO185" s="1013" t="e">
        <f t="shared" si="648"/>
        <v>#N/A</v>
      </c>
      <c r="BP185" s="1013" t="e">
        <f t="shared" si="648"/>
        <v>#N/A</v>
      </c>
      <c r="BQ185" s="1014" t="e">
        <f t="shared" si="648"/>
        <v>#N/A</v>
      </c>
      <c r="BS185" s="655"/>
    </row>
    <row r="186" spans="1:71">
      <c r="A186" s="655"/>
      <c r="B186" s="1388"/>
      <c r="C186" s="1404"/>
      <c r="D186" s="828" t="s">
        <v>136</v>
      </c>
      <c r="E186" s="828"/>
      <c r="F186" s="828" t="s">
        <v>134</v>
      </c>
      <c r="G186" s="1010">
        <f t="shared" si="649"/>
        <v>90</v>
      </c>
      <c r="H186" s="1013">
        <f t="shared" si="646"/>
        <v>94.556249999999977</v>
      </c>
      <c r="I186" s="1013">
        <f t="shared" ref="I186:AM186" si="651">$G186*I$133</f>
        <v>96.920156249999962</v>
      </c>
      <c r="J186" s="1013">
        <f t="shared" si="651"/>
        <v>99.343160156249965</v>
      </c>
      <c r="K186" s="1013">
        <f t="shared" si="651"/>
        <v>101.82673916015619</v>
      </c>
      <c r="L186" s="1013">
        <f t="shared" si="651"/>
        <v>104.3724076391601</v>
      </c>
      <c r="M186" s="1013">
        <f t="shared" si="651"/>
        <v>106.98171783013909</v>
      </c>
      <c r="N186" s="1013">
        <f t="shared" si="651"/>
        <v>109.65626077589255</v>
      </c>
      <c r="O186" s="1013">
        <f t="shared" si="651"/>
        <v>112.39766729528986</v>
      </c>
      <c r="P186" s="1013">
        <f t="shared" si="651"/>
        <v>115.20760897767208</v>
      </c>
      <c r="Q186" s="1013">
        <f t="shared" si="651"/>
        <v>118.08779920211389</v>
      </c>
      <c r="R186" s="1013">
        <f t="shared" si="651"/>
        <v>121.03999418216672</v>
      </c>
      <c r="S186" s="1013">
        <f t="shared" si="651"/>
        <v>124.06599403672087</v>
      </c>
      <c r="T186" s="1013">
        <f t="shared" si="651"/>
        <v>127.16764388763887</v>
      </c>
      <c r="U186" s="1013">
        <f t="shared" si="651"/>
        <v>130.34683498482985</v>
      </c>
      <c r="V186" s="1013">
        <f t="shared" si="651"/>
        <v>133.60550585945057</v>
      </c>
      <c r="W186" s="1013">
        <f t="shared" si="651"/>
        <v>136.94564350593683</v>
      </c>
      <c r="X186" s="1013">
        <f t="shared" si="651"/>
        <v>140.36928459358523</v>
      </c>
      <c r="Y186" s="1013">
        <f t="shared" si="651"/>
        <v>143.87851670842485</v>
      </c>
      <c r="Z186" s="1013">
        <f t="shared" si="651"/>
        <v>147.47547962613547</v>
      </c>
      <c r="AA186" s="1013">
        <f t="shared" si="651"/>
        <v>151.16236661678886</v>
      </c>
      <c r="AB186" s="1013">
        <f t="shared" si="651"/>
        <v>154.94142578220854</v>
      </c>
      <c r="AC186" s="1013">
        <f t="shared" si="651"/>
        <v>158.81496142676374</v>
      </c>
      <c r="AD186" s="1013">
        <f t="shared" si="651"/>
        <v>162.78533546243284</v>
      </c>
      <c r="AE186" s="1013">
        <f t="shared" si="651"/>
        <v>166.85496884899365</v>
      </c>
      <c r="AF186" s="1013">
        <f t="shared" si="651"/>
        <v>171.02634307021847</v>
      </c>
      <c r="AG186" s="1013">
        <f t="shared" si="651"/>
        <v>175.30200164697391</v>
      </c>
      <c r="AH186" s="1013">
        <f t="shared" si="651"/>
        <v>179.68455168814825</v>
      </c>
      <c r="AI186" s="1013">
        <f t="shared" si="651"/>
        <v>184.17666548035191</v>
      </c>
      <c r="AJ186" s="1013">
        <f t="shared" si="651"/>
        <v>188.78108211736071</v>
      </c>
      <c r="AK186" s="1013">
        <f t="shared" si="651"/>
        <v>193.50060917029472</v>
      </c>
      <c r="AL186" s="1013">
        <f t="shared" si="651"/>
        <v>198.3381243995521</v>
      </c>
      <c r="AM186" s="1013">
        <f t="shared" si="651"/>
        <v>203.29657750954084</v>
      </c>
      <c r="AN186" s="1013">
        <f t="shared" si="650"/>
        <v>208.37899194727933</v>
      </c>
      <c r="AO186" s="1013">
        <f t="shared" si="650"/>
        <v>213.58846674596128</v>
      </c>
      <c r="AP186" s="1013">
        <f t="shared" si="650"/>
        <v>218.92817841461033</v>
      </c>
      <c r="AQ186" s="1013">
        <f t="shared" si="650"/>
        <v>224.40138287497555</v>
      </c>
      <c r="AR186" s="1013">
        <f t="shared" si="650"/>
        <v>230.01141744684995</v>
      </c>
      <c r="AS186" s="1013">
        <f t="shared" si="650"/>
        <v>235.76170288302117</v>
      </c>
      <c r="AT186" s="1013">
        <f t="shared" si="650"/>
        <v>241.65574545509668</v>
      </c>
      <c r="AU186" s="1013">
        <f t="shared" si="650"/>
        <v>247.6971390914741</v>
      </c>
      <c r="AV186" s="1013">
        <f t="shared" si="650"/>
        <v>253.88956756876092</v>
      </c>
      <c r="AW186" s="1013">
        <f t="shared" si="650"/>
        <v>260.23680675797993</v>
      </c>
      <c r="AX186" s="1013">
        <f t="shared" si="650"/>
        <v>266.74272692692938</v>
      </c>
      <c r="AY186" s="1013">
        <f t="shared" si="650"/>
        <v>273.41129510010262</v>
      </c>
      <c r="AZ186" s="1013">
        <f t="shared" si="650"/>
        <v>280.24657747760511</v>
      </c>
      <c r="BA186" s="1013">
        <f t="shared" si="650"/>
        <v>287.2527419145452</v>
      </c>
      <c r="BB186" s="1013">
        <f t="shared" si="650"/>
        <v>294.43406046240881</v>
      </c>
      <c r="BC186" s="1013">
        <f t="shared" si="650"/>
        <v>301.79491197396902</v>
      </c>
      <c r="BD186" s="1013">
        <f t="shared" si="650"/>
        <v>309.33978477331823</v>
      </c>
      <c r="BE186" s="1013">
        <f t="shared" si="650"/>
        <v>317.07327939265116</v>
      </c>
      <c r="BF186" s="1013">
        <f t="shared" si="650"/>
        <v>325.00011137746736</v>
      </c>
      <c r="BG186" s="1013">
        <f t="shared" si="650"/>
        <v>333.12511416190404</v>
      </c>
      <c r="BH186" s="1013">
        <f t="shared" si="650"/>
        <v>341.45324201595162</v>
      </c>
      <c r="BI186" s="1013">
        <f t="shared" si="650"/>
        <v>349.98957306635032</v>
      </c>
      <c r="BJ186" s="1013">
        <f t="shared" si="650"/>
        <v>358.73931239300907</v>
      </c>
      <c r="BK186" s="1013">
        <f t="shared" si="650"/>
        <v>367.70779520283429</v>
      </c>
      <c r="BL186" s="1013">
        <f t="shared" si="650"/>
        <v>376.90049008290504</v>
      </c>
      <c r="BM186" s="1013">
        <f t="shared" si="648"/>
        <v>386.32300233497767</v>
      </c>
      <c r="BN186" s="1013">
        <f t="shared" si="648"/>
        <v>395.98107739335205</v>
      </c>
      <c r="BO186" s="1013" t="e">
        <f t="shared" si="648"/>
        <v>#N/A</v>
      </c>
      <c r="BP186" s="1013" t="e">
        <f t="shared" si="648"/>
        <v>#N/A</v>
      </c>
      <c r="BQ186" s="1014" t="e">
        <f t="shared" si="648"/>
        <v>#N/A</v>
      </c>
      <c r="BS186" s="655"/>
    </row>
    <row r="187" spans="1:71">
      <c r="A187" s="655"/>
      <c r="B187" s="1388"/>
      <c r="C187" s="1404"/>
      <c r="D187" s="828"/>
      <c r="E187" s="828"/>
      <c r="F187" s="828"/>
      <c r="G187" s="1015"/>
      <c r="H187" s="1013"/>
      <c r="I187" s="1013"/>
      <c r="J187" s="1013"/>
      <c r="K187" s="1013"/>
      <c r="L187" s="1013"/>
      <c r="M187" s="1013"/>
      <c r="N187" s="1013"/>
      <c r="O187" s="1013"/>
      <c r="P187" s="1013"/>
      <c r="Q187" s="1013"/>
      <c r="R187" s="1013"/>
      <c r="S187" s="1013"/>
      <c r="T187" s="1013"/>
      <c r="U187" s="1013"/>
      <c r="V187" s="1013"/>
      <c r="W187" s="1013"/>
      <c r="X187" s="1013"/>
      <c r="Y187" s="1013"/>
      <c r="Z187" s="1013"/>
      <c r="AA187" s="1013"/>
      <c r="AB187" s="1013"/>
      <c r="AC187" s="1013"/>
      <c r="AD187" s="1013"/>
      <c r="AE187" s="1013"/>
      <c r="AF187" s="1013"/>
      <c r="AG187" s="1013"/>
      <c r="AH187" s="1013"/>
      <c r="AI187" s="1013"/>
      <c r="AJ187" s="1013"/>
      <c r="AK187" s="1013"/>
      <c r="AL187" s="1013"/>
      <c r="AM187" s="1013"/>
      <c r="AN187" s="1013"/>
      <c r="AO187" s="1013"/>
      <c r="AP187" s="1013"/>
      <c r="AQ187" s="1013"/>
      <c r="AR187" s="1013"/>
      <c r="AS187" s="1013"/>
      <c r="AT187" s="1013"/>
      <c r="AU187" s="1013"/>
      <c r="AV187" s="1013"/>
      <c r="AW187" s="1013"/>
      <c r="AX187" s="1013"/>
      <c r="AY187" s="1013"/>
      <c r="AZ187" s="1013"/>
      <c r="BA187" s="1013"/>
      <c r="BB187" s="1013"/>
      <c r="BC187" s="1013"/>
      <c r="BD187" s="1013"/>
      <c r="BE187" s="1013"/>
      <c r="BF187" s="1013"/>
      <c r="BG187" s="1013"/>
      <c r="BH187" s="1013"/>
      <c r="BI187" s="1013"/>
      <c r="BJ187" s="1013"/>
      <c r="BK187" s="1013"/>
      <c r="BL187" s="1013"/>
      <c r="BM187" s="1013"/>
      <c r="BN187" s="1013"/>
      <c r="BO187" s="1013"/>
      <c r="BP187" s="1013"/>
      <c r="BQ187" s="1014"/>
      <c r="BS187" s="655"/>
    </row>
    <row r="188" spans="1:71">
      <c r="A188" s="655"/>
      <c r="B188" s="1388"/>
      <c r="C188" s="1404"/>
      <c r="D188" s="828" t="s">
        <v>137</v>
      </c>
      <c r="E188" s="828"/>
      <c r="F188" s="828" t="s">
        <v>129</v>
      </c>
      <c r="G188" s="1010">
        <f>G181</f>
        <v>36.663701500000002</v>
      </c>
      <c r="H188" s="1013">
        <f t="shared" ref="H188:H193" si="652">$G188*H$133</f>
        <v>38.519801388437493</v>
      </c>
      <c r="I188" s="1013">
        <f t="shared" ref="I188:BL192" si="653">$G188*I$133</f>
        <v>39.482796423148429</v>
      </c>
      <c r="J188" s="1013">
        <f t="shared" si="653"/>
        <v>40.469866333727133</v>
      </c>
      <c r="K188" s="1013">
        <f t="shared" si="653"/>
        <v>41.48161299207031</v>
      </c>
      <c r="L188" s="1013">
        <f t="shared" si="653"/>
        <v>42.518653316872062</v>
      </c>
      <c r="M188" s="1013">
        <f t="shared" si="653"/>
        <v>43.581619649793858</v>
      </c>
      <c r="N188" s="1013">
        <f t="shared" si="653"/>
        <v>44.671160141038705</v>
      </c>
      <c r="O188" s="1013">
        <f t="shared" si="653"/>
        <v>45.787939144564668</v>
      </c>
      <c r="P188" s="1013">
        <f t="shared" si="653"/>
        <v>46.932637623178771</v>
      </c>
      <c r="Q188" s="1013">
        <f t="shared" si="653"/>
        <v>48.105953563758241</v>
      </c>
      <c r="R188" s="1013">
        <f t="shared" si="653"/>
        <v>49.308602402852195</v>
      </c>
      <c r="S188" s="1013">
        <f t="shared" si="653"/>
        <v>50.541317462923487</v>
      </c>
      <c r="T188" s="1013">
        <f t="shared" si="653"/>
        <v>51.804850399496573</v>
      </c>
      <c r="U188" s="1013">
        <f t="shared" si="653"/>
        <v>53.099971659483984</v>
      </c>
      <c r="V188" s="1013">
        <f t="shared" si="653"/>
        <v>54.427470950971085</v>
      </c>
      <c r="W188" s="1013">
        <f t="shared" si="653"/>
        <v>55.788157724745354</v>
      </c>
      <c r="X188" s="1013">
        <f t="shared" si="653"/>
        <v>57.182861667863982</v>
      </c>
      <c r="Y188" s="1013">
        <f t="shared" si="653"/>
        <v>58.612433209560578</v>
      </c>
      <c r="Z188" s="1013">
        <f t="shared" si="653"/>
        <v>60.07774403979959</v>
      </c>
      <c r="AA188" s="1013">
        <f t="shared" si="653"/>
        <v>61.579687640794575</v>
      </c>
      <c r="AB188" s="1013">
        <f t="shared" si="653"/>
        <v>63.119179831814428</v>
      </c>
      <c r="AC188" s="1013">
        <f t="shared" si="653"/>
        <v>64.697159327609782</v>
      </c>
      <c r="AD188" s="1013">
        <f t="shared" si="653"/>
        <v>66.314588310800033</v>
      </c>
      <c r="AE188" s="1013">
        <f t="shared" si="653"/>
        <v>67.972453018570022</v>
      </c>
      <c r="AF188" s="1013">
        <f t="shared" si="653"/>
        <v>69.671764344034273</v>
      </c>
      <c r="AG188" s="1013">
        <f t="shared" si="653"/>
        <v>71.413558452635115</v>
      </c>
      <c r="AH188" s="1013">
        <f t="shared" si="653"/>
        <v>73.198897413950974</v>
      </c>
      <c r="AI188" s="1013">
        <f t="shared" si="653"/>
        <v>75.028869849299753</v>
      </c>
      <c r="AJ188" s="1013">
        <f t="shared" si="653"/>
        <v>76.904591595532239</v>
      </c>
      <c r="AK188" s="1013">
        <f t="shared" si="653"/>
        <v>78.827206385420538</v>
      </c>
      <c r="AL188" s="1013">
        <f t="shared" si="653"/>
        <v>80.797886545056059</v>
      </c>
      <c r="AM188" s="1013">
        <f t="shared" si="653"/>
        <v>82.817833708682443</v>
      </c>
      <c r="AN188" s="1013">
        <f t="shared" si="653"/>
        <v>84.888279551399492</v>
      </c>
      <c r="AO188" s="1013">
        <f t="shared" si="653"/>
        <v>87.010486540184459</v>
      </c>
      <c r="AP188" s="1013">
        <f t="shared" si="653"/>
        <v>89.185748703689072</v>
      </c>
      <c r="AQ188" s="1013">
        <f t="shared" si="653"/>
        <v>91.415392421281297</v>
      </c>
      <c r="AR188" s="1013">
        <f t="shared" si="653"/>
        <v>93.700777231813319</v>
      </c>
      <c r="AS188" s="1013">
        <f t="shared" si="653"/>
        <v>96.043296662608654</v>
      </c>
      <c r="AT188" s="1013">
        <f t="shared" si="653"/>
        <v>98.444379079173856</v>
      </c>
      <c r="AU188" s="1013">
        <f t="shared" si="653"/>
        <v>100.9054885561532</v>
      </c>
      <c r="AV188" s="1013">
        <f t="shared" si="653"/>
        <v>103.42812577005702</v>
      </c>
      <c r="AW188" s="1013">
        <f t="shared" si="653"/>
        <v>106.01382891430843</v>
      </c>
      <c r="AX188" s="1013">
        <f t="shared" si="653"/>
        <v>108.66417463716613</v>
      </c>
      <c r="AY188" s="1013">
        <f t="shared" si="653"/>
        <v>111.38077900309527</v>
      </c>
      <c r="AZ188" s="1013">
        <f t="shared" si="653"/>
        <v>114.16529847817263</v>
      </c>
      <c r="BA188" s="1013">
        <f t="shared" si="653"/>
        <v>117.01943094012694</v>
      </c>
      <c r="BB188" s="1013">
        <f t="shared" si="653"/>
        <v>119.94491671363009</v>
      </c>
      <c r="BC188" s="1013">
        <f t="shared" si="653"/>
        <v>122.94353963147086</v>
      </c>
      <c r="BD188" s="1013">
        <f t="shared" si="653"/>
        <v>126.01712812225763</v>
      </c>
      <c r="BE188" s="1013">
        <f t="shared" si="653"/>
        <v>129.16755632531405</v>
      </c>
      <c r="BF188" s="1013">
        <f t="shared" si="653"/>
        <v>132.39674523344686</v>
      </c>
      <c r="BG188" s="1013">
        <f t="shared" si="653"/>
        <v>135.70666386428303</v>
      </c>
      <c r="BH188" s="1013">
        <f t="shared" si="653"/>
        <v>139.09933046089009</v>
      </c>
      <c r="BI188" s="1013">
        <f t="shared" si="653"/>
        <v>142.57681372241231</v>
      </c>
      <c r="BJ188" s="1013">
        <f t="shared" si="653"/>
        <v>146.14123406547262</v>
      </c>
      <c r="BK188" s="1013">
        <f t="shared" si="653"/>
        <v>149.79476491710943</v>
      </c>
      <c r="BL188" s="1013">
        <f t="shared" si="653"/>
        <v>153.53963404003713</v>
      </c>
      <c r="BM188" s="1013">
        <f t="shared" ref="BM188:BQ193" si="654">$G188*BM$133</f>
        <v>157.37812489103806</v>
      </c>
      <c r="BN188" s="1013">
        <f t="shared" si="654"/>
        <v>161.31257801331398</v>
      </c>
      <c r="BO188" s="1013" t="e">
        <f t="shared" si="654"/>
        <v>#N/A</v>
      </c>
      <c r="BP188" s="1013" t="e">
        <f t="shared" si="654"/>
        <v>#N/A</v>
      </c>
      <c r="BQ188" s="1014" t="e">
        <f t="shared" si="654"/>
        <v>#N/A</v>
      </c>
      <c r="BS188" s="655"/>
    </row>
    <row r="189" spans="1:71">
      <c r="A189" s="655"/>
      <c r="B189" s="1388"/>
      <c r="C189" s="1404"/>
      <c r="D189" s="828" t="s">
        <v>137</v>
      </c>
      <c r="E189" s="828"/>
      <c r="F189" s="828" t="s">
        <v>130</v>
      </c>
      <c r="G189" s="1010">
        <f t="shared" ref="G189:G193" si="655">G182</f>
        <v>42.326046222222232</v>
      </c>
      <c r="H189" s="1013">
        <f t="shared" si="652"/>
        <v>44.468802312222216</v>
      </c>
      <c r="I189" s="1013">
        <f t="shared" si="653"/>
        <v>45.580522370027772</v>
      </c>
      <c r="J189" s="1013">
        <f t="shared" si="653"/>
        <v>46.720035429278461</v>
      </c>
      <c r="K189" s="1013">
        <f t="shared" si="653"/>
        <v>47.888036315010417</v>
      </c>
      <c r="L189" s="1013">
        <f t="shared" si="653"/>
        <v>49.085237222885681</v>
      </c>
      <c r="M189" s="1013">
        <f t="shared" si="653"/>
        <v>50.312368153457811</v>
      </c>
      <c r="N189" s="1013">
        <f t="shared" si="653"/>
        <v>51.570177357294256</v>
      </c>
      <c r="O189" s="1013">
        <f t="shared" si="653"/>
        <v>52.859431791226612</v>
      </c>
      <c r="P189" s="1013">
        <f t="shared" si="653"/>
        <v>54.180917586007261</v>
      </c>
      <c r="Q189" s="1013">
        <f t="shared" si="653"/>
        <v>55.535440525657442</v>
      </c>
      <c r="R189" s="1013">
        <f t="shared" si="653"/>
        <v>56.92382653879887</v>
      </c>
      <c r="S189" s="1013">
        <f t="shared" si="653"/>
        <v>58.346922202268836</v>
      </c>
      <c r="T189" s="1013">
        <f t="shared" si="653"/>
        <v>59.80559525732555</v>
      </c>
      <c r="U189" s="1013">
        <f t="shared" si="653"/>
        <v>61.300735138758689</v>
      </c>
      <c r="V189" s="1013">
        <f t="shared" si="653"/>
        <v>62.833253517227654</v>
      </c>
      <c r="W189" s="1013">
        <f t="shared" si="653"/>
        <v>64.404084855158331</v>
      </c>
      <c r="X189" s="1013">
        <f t="shared" si="653"/>
        <v>66.014186976537289</v>
      </c>
      <c r="Y189" s="1013">
        <f t="shared" si="653"/>
        <v>67.66454165095071</v>
      </c>
      <c r="Z189" s="1013">
        <f t="shared" si="653"/>
        <v>69.356155192224477</v>
      </c>
      <c r="AA189" s="1013">
        <f t="shared" si="653"/>
        <v>71.090059072030087</v>
      </c>
      <c r="AB189" s="1013">
        <f t="shared" si="653"/>
        <v>72.867310548830829</v>
      </c>
      <c r="AC189" s="1013">
        <f t="shared" si="653"/>
        <v>74.688993312551588</v>
      </c>
      <c r="AD189" s="1013">
        <f t="shared" si="653"/>
        <v>76.556218145365378</v>
      </c>
      <c r="AE189" s="1013">
        <f t="shared" si="653"/>
        <v>78.470123598999507</v>
      </c>
      <c r="AF189" s="1013">
        <f t="shared" si="653"/>
        <v>80.431876688974484</v>
      </c>
      <c r="AG189" s="1013">
        <f t="shared" si="653"/>
        <v>82.442673606198838</v>
      </c>
      <c r="AH189" s="1013">
        <f t="shared" si="653"/>
        <v>84.503740446353802</v>
      </c>
      <c r="AI189" s="1013">
        <f t="shared" si="653"/>
        <v>86.616333957512637</v>
      </c>
      <c r="AJ189" s="1013">
        <f t="shared" si="653"/>
        <v>88.781742306450454</v>
      </c>
      <c r="AK189" s="1013">
        <f t="shared" si="653"/>
        <v>91.001285864111708</v>
      </c>
      <c r="AL189" s="1013">
        <f t="shared" si="653"/>
        <v>93.276318010714505</v>
      </c>
      <c r="AM189" s="1013">
        <f t="shared" si="653"/>
        <v>95.608225960982338</v>
      </c>
      <c r="AN189" s="1013">
        <f t="shared" si="653"/>
        <v>97.998431610006875</v>
      </c>
      <c r="AO189" s="1013">
        <f t="shared" si="653"/>
        <v>100.44839240025705</v>
      </c>
      <c r="AP189" s="1013">
        <f t="shared" si="653"/>
        <v>102.95960221026347</v>
      </c>
      <c r="AQ189" s="1013">
        <f t="shared" si="653"/>
        <v>105.53359226552004</v>
      </c>
      <c r="AR189" s="1013">
        <f t="shared" si="653"/>
        <v>108.17193207215804</v>
      </c>
      <c r="AS189" s="1013">
        <f t="shared" si="653"/>
        <v>110.87623037396199</v>
      </c>
      <c r="AT189" s="1013">
        <f t="shared" si="653"/>
        <v>113.64813613331103</v>
      </c>
      <c r="AU189" s="1013">
        <f t="shared" si="653"/>
        <v>116.48933953664381</v>
      </c>
      <c r="AV189" s="1013">
        <f t="shared" si="653"/>
        <v>119.40157302505988</v>
      </c>
      <c r="AW189" s="1013">
        <f t="shared" si="653"/>
        <v>122.38661235068636</v>
      </c>
      <c r="AX189" s="1013">
        <f t="shared" si="653"/>
        <v>125.4462776594535</v>
      </c>
      <c r="AY189" s="1013">
        <f t="shared" si="653"/>
        <v>128.58243460093985</v>
      </c>
      <c r="AZ189" s="1013">
        <f t="shared" si="653"/>
        <v>131.79699546596331</v>
      </c>
      <c r="BA189" s="1013">
        <f t="shared" si="653"/>
        <v>135.09192035261236</v>
      </c>
      <c r="BB189" s="1013">
        <f t="shared" si="653"/>
        <v>138.46921836142766</v>
      </c>
      <c r="BC189" s="1013">
        <f t="shared" si="653"/>
        <v>141.93094882046336</v>
      </c>
      <c r="BD189" s="1013">
        <f t="shared" si="653"/>
        <v>145.47922254097494</v>
      </c>
      <c r="BE189" s="1013">
        <f t="shared" si="653"/>
        <v>149.11620310449931</v>
      </c>
      <c r="BF189" s="1013">
        <f t="shared" si="653"/>
        <v>152.84410818211174</v>
      </c>
      <c r="BG189" s="1013">
        <f t="shared" si="653"/>
        <v>156.66521088666454</v>
      </c>
      <c r="BH189" s="1013">
        <f t="shared" si="653"/>
        <v>160.58184115883114</v>
      </c>
      <c r="BI189" s="1013">
        <f t="shared" si="653"/>
        <v>164.59638718780189</v>
      </c>
      <c r="BJ189" s="1013">
        <f t="shared" si="653"/>
        <v>168.71129686749691</v>
      </c>
      <c r="BK189" s="1013">
        <f t="shared" si="653"/>
        <v>172.92907928918433</v>
      </c>
      <c r="BL189" s="1013">
        <f t="shared" si="653"/>
        <v>177.25230627141391</v>
      </c>
      <c r="BM189" s="1013">
        <f t="shared" si="654"/>
        <v>181.68361392819924</v>
      </c>
      <c r="BN189" s="1013">
        <f t="shared" si="654"/>
        <v>186.2257042764042</v>
      </c>
      <c r="BO189" s="1013" t="e">
        <f t="shared" si="654"/>
        <v>#N/A</v>
      </c>
      <c r="BP189" s="1013" t="e">
        <f t="shared" si="654"/>
        <v>#N/A</v>
      </c>
      <c r="BQ189" s="1014" t="e">
        <f t="shared" si="654"/>
        <v>#N/A</v>
      </c>
      <c r="BS189" s="655"/>
    </row>
    <row r="190" spans="1:71">
      <c r="A190" s="655"/>
      <c r="B190" s="1388"/>
      <c r="C190" s="1404"/>
      <c r="D190" s="828" t="s">
        <v>137</v>
      </c>
      <c r="E190" s="828"/>
      <c r="F190" s="828" t="s">
        <v>131</v>
      </c>
      <c r="G190" s="1010">
        <f t="shared" si="655"/>
        <v>52.012412333333337</v>
      </c>
      <c r="H190" s="1013">
        <f t="shared" si="652"/>
        <v>54.645540707708321</v>
      </c>
      <c r="I190" s="1013">
        <f t="shared" si="653"/>
        <v>56.011679225401025</v>
      </c>
      <c r="J190" s="1013">
        <f t="shared" si="653"/>
        <v>57.41197120603605</v>
      </c>
      <c r="K190" s="1013">
        <f t="shared" si="653"/>
        <v>58.847270486186943</v>
      </c>
      <c r="L190" s="1013">
        <f t="shared" si="653"/>
        <v>60.318452248341615</v>
      </c>
      <c r="M190" s="1013">
        <f t="shared" si="653"/>
        <v>61.826413554550143</v>
      </c>
      <c r="N190" s="1013">
        <f t="shared" si="653"/>
        <v>63.372073893413898</v>
      </c>
      <c r="O190" s="1013">
        <f t="shared" si="653"/>
        <v>64.956375740749237</v>
      </c>
      <c r="P190" s="1013">
        <f t="shared" si="653"/>
        <v>66.580285134267953</v>
      </c>
      <c r="Q190" s="1013">
        <f t="shared" si="653"/>
        <v>68.244792262624657</v>
      </c>
      <c r="R190" s="1013">
        <f t="shared" si="653"/>
        <v>69.950912069190267</v>
      </c>
      <c r="S190" s="1013">
        <f t="shared" si="653"/>
        <v>71.699684870920009</v>
      </c>
      <c r="T190" s="1013">
        <f t="shared" si="653"/>
        <v>73.492176992693004</v>
      </c>
      <c r="U190" s="1013">
        <f t="shared" si="653"/>
        <v>75.329481417510323</v>
      </c>
      <c r="V190" s="1013">
        <f t="shared" si="653"/>
        <v>77.212718452948081</v>
      </c>
      <c r="W190" s="1013">
        <f t="shared" si="653"/>
        <v>79.143036414271762</v>
      </c>
      <c r="X190" s="1013">
        <f t="shared" si="653"/>
        <v>81.121612324628558</v>
      </c>
      <c r="Y190" s="1013">
        <f t="shared" si="653"/>
        <v>83.149652632744264</v>
      </c>
      <c r="Z190" s="1013">
        <f t="shared" si="653"/>
        <v>85.228393948562868</v>
      </c>
      <c r="AA190" s="1013">
        <f t="shared" si="653"/>
        <v>87.35910379727693</v>
      </c>
      <c r="AB190" s="1013">
        <f t="shared" si="653"/>
        <v>89.543081392208848</v>
      </c>
      <c r="AC190" s="1013">
        <f t="shared" si="653"/>
        <v>91.781658427014051</v>
      </c>
      <c r="AD190" s="1013">
        <f t="shared" si="653"/>
        <v>94.076199887689413</v>
      </c>
      <c r="AE190" s="1013">
        <f t="shared" si="653"/>
        <v>96.428104884881634</v>
      </c>
      <c r="AF190" s="1013">
        <f t="shared" si="653"/>
        <v>98.838807507003665</v>
      </c>
      <c r="AG190" s="1013">
        <f t="shared" si="653"/>
        <v>101.30977769467874</v>
      </c>
      <c r="AH190" s="1013">
        <f t="shared" si="653"/>
        <v>103.84252213704569</v>
      </c>
      <c r="AI190" s="1013">
        <f t="shared" si="653"/>
        <v>106.43858519047183</v>
      </c>
      <c r="AJ190" s="1013">
        <f t="shared" si="653"/>
        <v>109.09954982023363</v>
      </c>
      <c r="AK190" s="1013">
        <f t="shared" si="653"/>
        <v>111.82703856573946</v>
      </c>
      <c r="AL190" s="1013">
        <f t="shared" si="653"/>
        <v>114.62271452988294</v>
      </c>
      <c r="AM190" s="1013">
        <f t="shared" si="653"/>
        <v>117.48828239312999</v>
      </c>
      <c r="AN190" s="1013">
        <f t="shared" si="653"/>
        <v>120.42548945295822</v>
      </c>
      <c r="AO190" s="1013">
        <f t="shared" si="653"/>
        <v>123.43612668928216</v>
      </c>
      <c r="AP190" s="1013">
        <f t="shared" si="653"/>
        <v>126.52202985651421</v>
      </c>
      <c r="AQ190" s="1013">
        <f t="shared" si="653"/>
        <v>129.68508060292706</v>
      </c>
      <c r="AR190" s="1013">
        <f t="shared" si="653"/>
        <v>132.92720761800024</v>
      </c>
      <c r="AS190" s="1013">
        <f t="shared" si="653"/>
        <v>136.25038780845023</v>
      </c>
      <c r="AT190" s="1013">
        <f t="shared" si="653"/>
        <v>139.65664750366147</v>
      </c>
      <c r="AU190" s="1013">
        <f t="shared" si="653"/>
        <v>143.14806369125301</v>
      </c>
      <c r="AV190" s="1013">
        <f t="shared" si="653"/>
        <v>146.72676528353432</v>
      </c>
      <c r="AW190" s="1013">
        <f t="shared" si="653"/>
        <v>150.39493441562266</v>
      </c>
      <c r="AX190" s="1013">
        <f t="shared" si="653"/>
        <v>154.1548077760132</v>
      </c>
      <c r="AY190" s="1013">
        <f t="shared" si="653"/>
        <v>158.00867797041352</v>
      </c>
      <c r="AZ190" s="1013">
        <f t="shared" si="653"/>
        <v>161.95889491967384</v>
      </c>
      <c r="BA190" s="1013">
        <f t="shared" si="653"/>
        <v>166.00786729266565</v>
      </c>
      <c r="BB190" s="1013">
        <f t="shared" si="653"/>
        <v>170.15806397498227</v>
      </c>
      <c r="BC190" s="1013">
        <f t="shared" si="653"/>
        <v>174.41201557435684</v>
      </c>
      <c r="BD190" s="1013">
        <f t="shared" si="653"/>
        <v>178.77231596371576</v>
      </c>
      <c r="BE190" s="1013">
        <f t="shared" si="653"/>
        <v>183.24162386280864</v>
      </c>
      <c r="BF190" s="1013">
        <f t="shared" si="653"/>
        <v>187.82266445937881</v>
      </c>
      <c r="BG190" s="1013">
        <f t="shared" si="653"/>
        <v>192.51823107086327</v>
      </c>
      <c r="BH190" s="1013">
        <f t="shared" si="653"/>
        <v>197.33118684763483</v>
      </c>
      <c r="BI190" s="1013">
        <f t="shared" si="653"/>
        <v>202.26446651882566</v>
      </c>
      <c r="BJ190" s="1013">
        <f t="shared" si="653"/>
        <v>207.32107818179628</v>
      </c>
      <c r="BK190" s="1013">
        <f t="shared" si="653"/>
        <v>212.50410513634117</v>
      </c>
      <c r="BL190" s="1013">
        <f t="shared" si="653"/>
        <v>217.81670776474968</v>
      </c>
      <c r="BM190" s="1013">
        <f t="shared" si="654"/>
        <v>223.26212545886841</v>
      </c>
      <c r="BN190" s="1013">
        <f t="shared" si="654"/>
        <v>228.84367859534007</v>
      </c>
      <c r="BO190" s="1013" t="e">
        <f t="shared" si="654"/>
        <v>#N/A</v>
      </c>
      <c r="BP190" s="1013" t="e">
        <f t="shared" si="654"/>
        <v>#N/A</v>
      </c>
      <c r="BQ190" s="1014" t="e">
        <f t="shared" si="654"/>
        <v>#N/A</v>
      </c>
      <c r="BS190" s="655"/>
    </row>
    <row r="191" spans="1:71">
      <c r="A191" s="655"/>
      <c r="B191" s="1388"/>
      <c r="C191" s="1404"/>
      <c r="D191" s="828" t="s">
        <v>137</v>
      </c>
      <c r="E191" s="828"/>
      <c r="F191" s="828" t="s">
        <v>132</v>
      </c>
      <c r="G191" s="1010">
        <f t="shared" si="655"/>
        <v>66.289054909090922</v>
      </c>
      <c r="H191" s="1013">
        <f t="shared" si="652"/>
        <v>69.644938313863634</v>
      </c>
      <c r="I191" s="1013">
        <f t="shared" si="653"/>
        <v>71.386061771710217</v>
      </c>
      <c r="J191" s="1013">
        <f t="shared" si="653"/>
        <v>73.17071331600296</v>
      </c>
      <c r="K191" s="1013">
        <f t="shared" si="653"/>
        <v>74.999981148903032</v>
      </c>
      <c r="L191" s="1013">
        <f t="shared" si="653"/>
        <v>76.874980677625601</v>
      </c>
      <c r="M191" s="1013">
        <f t="shared" si="653"/>
        <v>78.796855194566234</v>
      </c>
      <c r="N191" s="1013">
        <f t="shared" si="653"/>
        <v>80.766776574430381</v>
      </c>
      <c r="O191" s="1013">
        <f t="shared" si="653"/>
        <v>82.785945988791141</v>
      </c>
      <c r="P191" s="1013">
        <f t="shared" si="653"/>
        <v>84.855594638510894</v>
      </c>
      <c r="Q191" s="1013">
        <f t="shared" si="653"/>
        <v>86.976984504473663</v>
      </c>
      <c r="R191" s="1013">
        <f t="shared" si="653"/>
        <v>89.151409117085507</v>
      </c>
      <c r="S191" s="1013">
        <f t="shared" si="653"/>
        <v>91.380194345012626</v>
      </c>
      <c r="T191" s="1013">
        <f t="shared" si="653"/>
        <v>93.664699203637923</v>
      </c>
      <c r="U191" s="1013">
        <f t="shared" si="653"/>
        <v>96.006316683728883</v>
      </c>
      <c r="V191" s="1013">
        <f t="shared" si="653"/>
        <v>98.406474600822094</v>
      </c>
      <c r="W191" s="1013">
        <f t="shared" si="653"/>
        <v>100.86663646584263</v>
      </c>
      <c r="X191" s="1013">
        <f t="shared" si="653"/>
        <v>103.3883023774887</v>
      </c>
      <c r="Y191" s="1013">
        <f t="shared" si="653"/>
        <v>105.97300993692591</v>
      </c>
      <c r="Z191" s="1013">
        <f t="shared" si="653"/>
        <v>108.62233518534904</v>
      </c>
      <c r="AA191" s="1013">
        <f t="shared" si="653"/>
        <v>111.33789356498276</v>
      </c>
      <c r="AB191" s="1013">
        <f t="shared" si="653"/>
        <v>114.12134090410731</v>
      </c>
      <c r="AC191" s="1013">
        <f t="shared" si="653"/>
        <v>116.97437442670997</v>
      </c>
      <c r="AD191" s="1013">
        <f t="shared" si="653"/>
        <v>119.89873378737774</v>
      </c>
      <c r="AE191" s="1013">
        <f t="shared" si="653"/>
        <v>122.89620213206216</v>
      </c>
      <c r="AF191" s="1013">
        <f t="shared" si="653"/>
        <v>125.96860718536371</v>
      </c>
      <c r="AG191" s="1013">
        <f t="shared" si="653"/>
        <v>129.11782236499778</v>
      </c>
      <c r="AH191" s="1013">
        <f t="shared" si="653"/>
        <v>132.34576792412273</v>
      </c>
      <c r="AI191" s="1013">
        <f t="shared" si="653"/>
        <v>135.65441212222578</v>
      </c>
      <c r="AJ191" s="1013">
        <f t="shared" si="653"/>
        <v>139.04577242528143</v>
      </c>
      <c r="AK191" s="1013">
        <f t="shared" si="653"/>
        <v>142.52191673591344</v>
      </c>
      <c r="AL191" s="1013">
        <f t="shared" si="653"/>
        <v>146.08496465431128</v>
      </c>
      <c r="AM191" s="1013">
        <f t="shared" si="653"/>
        <v>149.73708877066903</v>
      </c>
      <c r="AN191" s="1013">
        <f t="shared" si="653"/>
        <v>153.48051598993572</v>
      </c>
      <c r="AO191" s="1013">
        <f t="shared" si="653"/>
        <v>157.3175288896841</v>
      </c>
      <c r="AP191" s="1013">
        <f t="shared" si="653"/>
        <v>161.25046711192618</v>
      </c>
      <c r="AQ191" s="1013">
        <f t="shared" si="653"/>
        <v>165.28172878972433</v>
      </c>
      <c r="AR191" s="1013">
        <f t="shared" si="653"/>
        <v>169.41377200946744</v>
      </c>
      <c r="AS191" s="1013">
        <f t="shared" si="653"/>
        <v>173.64911630970411</v>
      </c>
      <c r="AT191" s="1013">
        <f t="shared" si="653"/>
        <v>177.9903442174467</v>
      </c>
      <c r="AU191" s="1013">
        <f t="shared" si="653"/>
        <v>182.44010282288286</v>
      </c>
      <c r="AV191" s="1013">
        <f t="shared" si="653"/>
        <v>187.00110539345491</v>
      </c>
      <c r="AW191" s="1013">
        <f t="shared" si="653"/>
        <v>191.67613302829128</v>
      </c>
      <c r="AX191" s="1013">
        <f t="shared" si="653"/>
        <v>196.46803635399851</v>
      </c>
      <c r="AY191" s="1013">
        <f t="shared" si="653"/>
        <v>201.37973726284847</v>
      </c>
      <c r="AZ191" s="1013">
        <f t="shared" si="653"/>
        <v>206.41423069441964</v>
      </c>
      <c r="BA191" s="1013">
        <f t="shared" si="653"/>
        <v>211.57458646178011</v>
      </c>
      <c r="BB191" s="1013">
        <f t="shared" si="653"/>
        <v>216.8639511233246</v>
      </c>
      <c r="BC191" s="1013">
        <f t="shared" si="653"/>
        <v>222.28554990140773</v>
      </c>
      <c r="BD191" s="1013">
        <f t="shared" si="653"/>
        <v>227.8426886489429</v>
      </c>
      <c r="BE191" s="1013">
        <f t="shared" si="653"/>
        <v>233.53875586516645</v>
      </c>
      <c r="BF191" s="1013">
        <f t="shared" si="653"/>
        <v>239.37722476179556</v>
      </c>
      <c r="BG191" s="1013">
        <f t="shared" si="653"/>
        <v>245.36165538084043</v>
      </c>
      <c r="BH191" s="1013">
        <f t="shared" si="653"/>
        <v>251.4956967653614</v>
      </c>
      <c r="BI191" s="1013">
        <f t="shared" si="653"/>
        <v>257.7830891844954</v>
      </c>
      <c r="BJ191" s="1013">
        <f t="shared" si="653"/>
        <v>264.22766641410777</v>
      </c>
      <c r="BK191" s="1013">
        <f t="shared" si="653"/>
        <v>270.83335807446048</v>
      </c>
      <c r="BL191" s="1013">
        <f t="shared" si="653"/>
        <v>277.60419202632193</v>
      </c>
      <c r="BM191" s="1013">
        <f t="shared" si="654"/>
        <v>284.54429682697997</v>
      </c>
      <c r="BN191" s="1013">
        <f t="shared" si="654"/>
        <v>291.65790424765441</v>
      </c>
      <c r="BO191" s="1013" t="e">
        <f t="shared" si="654"/>
        <v>#N/A</v>
      </c>
      <c r="BP191" s="1013" t="e">
        <f t="shared" si="654"/>
        <v>#N/A</v>
      </c>
      <c r="BQ191" s="1014" t="e">
        <f t="shared" si="654"/>
        <v>#N/A</v>
      </c>
      <c r="BS191" s="655"/>
    </row>
    <row r="192" spans="1:71">
      <c r="A192" s="655"/>
      <c r="B192" s="1388"/>
      <c r="C192" s="1404"/>
      <c r="D192" s="828" t="s">
        <v>137</v>
      </c>
      <c r="E192" s="828"/>
      <c r="F192" s="828" t="s">
        <v>133</v>
      </c>
      <c r="G192" s="1010">
        <f t="shared" si="655"/>
        <v>78.227072888888898</v>
      </c>
      <c r="H192" s="1013">
        <f t="shared" si="652"/>
        <v>82.187318453888878</v>
      </c>
      <c r="I192" s="1013">
        <f t="shared" si="653"/>
        <v>84.242001415236089</v>
      </c>
      <c r="J192" s="1013">
        <f t="shared" si="653"/>
        <v>86.348051450616992</v>
      </c>
      <c r="K192" s="1013">
        <f t="shared" si="653"/>
        <v>88.506752736882405</v>
      </c>
      <c r="L192" s="1013">
        <f t="shared" si="653"/>
        <v>90.719421555304464</v>
      </c>
      <c r="M192" s="1013">
        <f t="shared" si="653"/>
        <v>92.987407094187063</v>
      </c>
      <c r="N192" s="1013">
        <f t="shared" si="653"/>
        <v>95.312092271541729</v>
      </c>
      <c r="O192" s="1013">
        <f t="shared" si="653"/>
        <v>97.694894578330278</v>
      </c>
      <c r="P192" s="1013">
        <f t="shared" si="653"/>
        <v>100.1372669427885</v>
      </c>
      <c r="Q192" s="1013">
        <f t="shared" si="653"/>
        <v>102.64069861635821</v>
      </c>
      <c r="R192" s="1013">
        <f t="shared" si="653"/>
        <v>105.20671608176715</v>
      </c>
      <c r="S192" s="1013">
        <f t="shared" si="653"/>
        <v>107.83688398381132</v>
      </c>
      <c r="T192" s="1013">
        <f t="shared" si="653"/>
        <v>110.53280608340658</v>
      </c>
      <c r="U192" s="1013">
        <f t="shared" si="653"/>
        <v>113.29612623549176</v>
      </c>
      <c r="V192" s="1013">
        <f t="shared" si="653"/>
        <v>116.12852939137903</v>
      </c>
      <c r="W192" s="1013">
        <f t="shared" si="653"/>
        <v>119.03174262616351</v>
      </c>
      <c r="X192" s="1013">
        <f t="shared" si="653"/>
        <v>122.00753619181758</v>
      </c>
      <c r="Y192" s="1013">
        <f t="shared" si="653"/>
        <v>125.057724596613</v>
      </c>
      <c r="Z192" s="1013">
        <f t="shared" si="653"/>
        <v>128.18416771152832</v>
      </c>
      <c r="AA192" s="1013">
        <f t="shared" si="653"/>
        <v>131.38877190431651</v>
      </c>
      <c r="AB192" s="1013">
        <f t="shared" si="653"/>
        <v>134.67349120192443</v>
      </c>
      <c r="AC192" s="1013">
        <f t="shared" si="653"/>
        <v>138.04032848197249</v>
      </c>
      <c r="AD192" s="1013">
        <f t="shared" si="653"/>
        <v>141.49133669402184</v>
      </c>
      <c r="AE192" s="1013">
        <f t="shared" si="653"/>
        <v>145.02862011137236</v>
      </c>
      <c r="AF192" s="1013">
        <f t="shared" si="653"/>
        <v>148.65433561415665</v>
      </c>
      <c r="AG192" s="1013">
        <f t="shared" si="653"/>
        <v>152.37069400451057</v>
      </c>
      <c r="AH192" s="1013">
        <f t="shared" si="653"/>
        <v>156.17996135462329</v>
      </c>
      <c r="AI192" s="1013">
        <f t="shared" si="653"/>
        <v>160.08446038848888</v>
      </c>
      <c r="AJ192" s="1013">
        <f t="shared" si="653"/>
        <v>164.0865718982011</v>
      </c>
      <c r="AK192" s="1013">
        <f t="shared" si="653"/>
        <v>168.18873619565611</v>
      </c>
      <c r="AL192" s="1013">
        <f t="shared" si="653"/>
        <v>172.3934546005475</v>
      </c>
      <c r="AM192" s="1013">
        <f t="shared" si="653"/>
        <v>176.70329096556114</v>
      </c>
      <c r="AN192" s="1013">
        <f t="shared" ref="AN192:BM193" si="656">$G192*AN$133</f>
        <v>181.12087323970016</v>
      </c>
      <c r="AO192" s="1013">
        <f t="shared" si="656"/>
        <v>185.64889507069265</v>
      </c>
      <c r="AP192" s="1013">
        <f t="shared" si="656"/>
        <v>190.29011744745995</v>
      </c>
      <c r="AQ192" s="1013">
        <f t="shared" si="656"/>
        <v>195.04737038364641</v>
      </c>
      <c r="AR192" s="1013">
        <f t="shared" si="656"/>
        <v>199.92355464323757</v>
      </c>
      <c r="AS192" s="1013">
        <f t="shared" si="656"/>
        <v>204.9216435093185</v>
      </c>
      <c r="AT192" s="1013">
        <f t="shared" si="656"/>
        <v>210.04468459705146</v>
      </c>
      <c r="AU192" s="1013">
        <f t="shared" si="656"/>
        <v>215.29580171197773</v>
      </c>
      <c r="AV192" s="1013">
        <f t="shared" si="656"/>
        <v>220.67819675477716</v>
      </c>
      <c r="AW192" s="1013">
        <f t="shared" si="656"/>
        <v>226.19515167364656</v>
      </c>
      <c r="AX192" s="1013">
        <f t="shared" si="656"/>
        <v>231.85003046548769</v>
      </c>
      <c r="AY192" s="1013">
        <f t="shared" si="656"/>
        <v>237.64628122712486</v>
      </c>
      <c r="AZ192" s="1013">
        <f t="shared" si="656"/>
        <v>243.58743825780294</v>
      </c>
      <c r="BA192" s="1013">
        <f t="shared" si="656"/>
        <v>249.67712421424798</v>
      </c>
      <c r="BB192" s="1013">
        <f t="shared" si="656"/>
        <v>255.91905231960416</v>
      </c>
      <c r="BC192" s="1013">
        <f t="shared" si="656"/>
        <v>262.31702862759425</v>
      </c>
      <c r="BD192" s="1013">
        <f t="shared" si="656"/>
        <v>268.87495434328412</v>
      </c>
      <c r="BE192" s="1013">
        <f t="shared" si="656"/>
        <v>275.59682820186617</v>
      </c>
      <c r="BF192" s="1013">
        <f t="shared" si="656"/>
        <v>282.48674890691279</v>
      </c>
      <c r="BG192" s="1013">
        <f t="shared" si="656"/>
        <v>289.54891762958562</v>
      </c>
      <c r="BH192" s="1013">
        <f t="shared" si="656"/>
        <v>296.78764057032521</v>
      </c>
      <c r="BI192" s="1013">
        <f t="shared" si="656"/>
        <v>304.2073315845833</v>
      </c>
      <c r="BJ192" s="1013">
        <f t="shared" si="656"/>
        <v>311.81251487419786</v>
      </c>
      <c r="BK192" s="1013">
        <f t="shared" si="656"/>
        <v>319.60782774605275</v>
      </c>
      <c r="BL192" s="1013">
        <f t="shared" si="656"/>
        <v>327.59802343970404</v>
      </c>
      <c r="BM192" s="1013">
        <f t="shared" si="656"/>
        <v>335.7879740256966</v>
      </c>
      <c r="BN192" s="1013">
        <f t="shared" si="654"/>
        <v>344.18267337633893</v>
      </c>
      <c r="BO192" s="1013" t="e">
        <f t="shared" si="654"/>
        <v>#N/A</v>
      </c>
      <c r="BP192" s="1013" t="e">
        <f t="shared" si="654"/>
        <v>#N/A</v>
      </c>
      <c r="BQ192" s="1014" t="e">
        <f t="shared" si="654"/>
        <v>#N/A</v>
      </c>
      <c r="BS192" s="655"/>
    </row>
    <row r="193" spans="1:71">
      <c r="A193" s="655"/>
      <c r="B193" s="1388"/>
      <c r="C193" s="1404"/>
      <c r="D193" s="828" t="s">
        <v>137</v>
      </c>
      <c r="E193" s="828"/>
      <c r="F193" s="828" t="s">
        <v>134</v>
      </c>
      <c r="G193" s="1010">
        <f t="shared" si="655"/>
        <v>90</v>
      </c>
      <c r="H193" s="1013">
        <f t="shared" si="652"/>
        <v>94.556249999999977</v>
      </c>
      <c r="I193" s="1013">
        <f t="shared" ref="I193:AM193" si="657">$G193*I$133</f>
        <v>96.920156249999962</v>
      </c>
      <c r="J193" s="1013">
        <f t="shared" si="657"/>
        <v>99.343160156249965</v>
      </c>
      <c r="K193" s="1013">
        <f t="shared" si="657"/>
        <v>101.82673916015619</v>
      </c>
      <c r="L193" s="1013">
        <f t="shared" si="657"/>
        <v>104.3724076391601</v>
      </c>
      <c r="M193" s="1013">
        <f t="shared" si="657"/>
        <v>106.98171783013909</v>
      </c>
      <c r="N193" s="1013">
        <f t="shared" si="657"/>
        <v>109.65626077589255</v>
      </c>
      <c r="O193" s="1013">
        <f t="shared" si="657"/>
        <v>112.39766729528986</v>
      </c>
      <c r="P193" s="1013">
        <f t="shared" si="657"/>
        <v>115.20760897767208</v>
      </c>
      <c r="Q193" s="1013">
        <f t="shared" si="657"/>
        <v>118.08779920211389</v>
      </c>
      <c r="R193" s="1013">
        <f t="shared" si="657"/>
        <v>121.03999418216672</v>
      </c>
      <c r="S193" s="1013">
        <f t="shared" si="657"/>
        <v>124.06599403672087</v>
      </c>
      <c r="T193" s="1013">
        <f t="shared" si="657"/>
        <v>127.16764388763887</v>
      </c>
      <c r="U193" s="1013">
        <f t="shared" si="657"/>
        <v>130.34683498482985</v>
      </c>
      <c r="V193" s="1013">
        <f t="shared" si="657"/>
        <v>133.60550585945057</v>
      </c>
      <c r="W193" s="1013">
        <f t="shared" si="657"/>
        <v>136.94564350593683</v>
      </c>
      <c r="X193" s="1013">
        <f t="shared" si="657"/>
        <v>140.36928459358523</v>
      </c>
      <c r="Y193" s="1013">
        <f t="shared" si="657"/>
        <v>143.87851670842485</v>
      </c>
      <c r="Z193" s="1013">
        <f t="shared" si="657"/>
        <v>147.47547962613547</v>
      </c>
      <c r="AA193" s="1013">
        <f t="shared" si="657"/>
        <v>151.16236661678886</v>
      </c>
      <c r="AB193" s="1013">
        <f t="shared" si="657"/>
        <v>154.94142578220854</v>
      </c>
      <c r="AC193" s="1013">
        <f t="shared" si="657"/>
        <v>158.81496142676374</v>
      </c>
      <c r="AD193" s="1013">
        <f t="shared" si="657"/>
        <v>162.78533546243284</v>
      </c>
      <c r="AE193" s="1013">
        <f t="shared" si="657"/>
        <v>166.85496884899365</v>
      </c>
      <c r="AF193" s="1013">
        <f t="shared" si="657"/>
        <v>171.02634307021847</v>
      </c>
      <c r="AG193" s="1013">
        <f t="shared" si="657"/>
        <v>175.30200164697391</v>
      </c>
      <c r="AH193" s="1013">
        <f t="shared" si="657"/>
        <v>179.68455168814825</v>
      </c>
      <c r="AI193" s="1013">
        <f t="shared" si="657"/>
        <v>184.17666548035191</v>
      </c>
      <c r="AJ193" s="1013">
        <f t="shared" si="657"/>
        <v>188.78108211736071</v>
      </c>
      <c r="AK193" s="1013">
        <f t="shared" si="657"/>
        <v>193.50060917029472</v>
      </c>
      <c r="AL193" s="1013">
        <f t="shared" si="657"/>
        <v>198.3381243995521</v>
      </c>
      <c r="AM193" s="1013">
        <f t="shared" si="657"/>
        <v>203.29657750954084</v>
      </c>
      <c r="AN193" s="1013">
        <f t="shared" si="656"/>
        <v>208.37899194727933</v>
      </c>
      <c r="AO193" s="1013">
        <f t="shared" si="656"/>
        <v>213.58846674596128</v>
      </c>
      <c r="AP193" s="1013">
        <f t="shared" si="656"/>
        <v>218.92817841461033</v>
      </c>
      <c r="AQ193" s="1013">
        <f t="shared" si="656"/>
        <v>224.40138287497555</v>
      </c>
      <c r="AR193" s="1013">
        <f t="shared" si="656"/>
        <v>230.01141744684995</v>
      </c>
      <c r="AS193" s="1013">
        <f t="shared" si="656"/>
        <v>235.76170288302117</v>
      </c>
      <c r="AT193" s="1013">
        <f t="shared" si="656"/>
        <v>241.65574545509668</v>
      </c>
      <c r="AU193" s="1013">
        <f t="shared" si="656"/>
        <v>247.6971390914741</v>
      </c>
      <c r="AV193" s="1013">
        <f t="shared" si="656"/>
        <v>253.88956756876092</v>
      </c>
      <c r="AW193" s="1013">
        <f t="shared" si="656"/>
        <v>260.23680675797993</v>
      </c>
      <c r="AX193" s="1013">
        <f t="shared" si="656"/>
        <v>266.74272692692938</v>
      </c>
      <c r="AY193" s="1013">
        <f t="shared" si="656"/>
        <v>273.41129510010262</v>
      </c>
      <c r="AZ193" s="1013">
        <f t="shared" si="656"/>
        <v>280.24657747760511</v>
      </c>
      <c r="BA193" s="1013">
        <f t="shared" si="656"/>
        <v>287.2527419145452</v>
      </c>
      <c r="BB193" s="1013">
        <f t="shared" si="656"/>
        <v>294.43406046240881</v>
      </c>
      <c r="BC193" s="1013">
        <f t="shared" si="656"/>
        <v>301.79491197396902</v>
      </c>
      <c r="BD193" s="1013">
        <f t="shared" si="656"/>
        <v>309.33978477331823</v>
      </c>
      <c r="BE193" s="1013">
        <f t="shared" si="656"/>
        <v>317.07327939265116</v>
      </c>
      <c r="BF193" s="1013">
        <f t="shared" si="656"/>
        <v>325.00011137746736</v>
      </c>
      <c r="BG193" s="1013">
        <f t="shared" si="656"/>
        <v>333.12511416190404</v>
      </c>
      <c r="BH193" s="1013">
        <f t="shared" si="656"/>
        <v>341.45324201595162</v>
      </c>
      <c r="BI193" s="1013">
        <f t="shared" si="656"/>
        <v>349.98957306635032</v>
      </c>
      <c r="BJ193" s="1013">
        <f t="shared" si="656"/>
        <v>358.73931239300907</v>
      </c>
      <c r="BK193" s="1013">
        <f t="shared" si="656"/>
        <v>367.70779520283429</v>
      </c>
      <c r="BL193" s="1013">
        <f t="shared" si="656"/>
        <v>376.90049008290504</v>
      </c>
      <c r="BM193" s="1013">
        <f t="shared" si="654"/>
        <v>386.32300233497767</v>
      </c>
      <c r="BN193" s="1013">
        <f t="shared" si="654"/>
        <v>395.98107739335205</v>
      </c>
      <c r="BO193" s="1013" t="e">
        <f t="shared" si="654"/>
        <v>#N/A</v>
      </c>
      <c r="BP193" s="1013" t="e">
        <f t="shared" si="654"/>
        <v>#N/A</v>
      </c>
      <c r="BQ193" s="1014" t="e">
        <f t="shared" si="654"/>
        <v>#N/A</v>
      </c>
      <c r="BS193" s="655"/>
    </row>
    <row r="194" spans="1:71">
      <c r="A194" s="655"/>
      <c r="B194" s="1388"/>
      <c r="C194" s="1404"/>
      <c r="D194" s="828"/>
      <c r="E194" s="828"/>
      <c r="F194" s="828"/>
      <c r="G194" s="1015"/>
      <c r="H194" s="1016"/>
      <c r="I194" s="1016"/>
      <c r="J194" s="1016"/>
      <c r="K194" s="1016"/>
      <c r="L194" s="1016"/>
      <c r="M194" s="1016"/>
      <c r="N194" s="1016"/>
      <c r="O194" s="1016"/>
      <c r="P194" s="1016"/>
      <c r="Q194" s="1016"/>
      <c r="R194" s="1016"/>
      <c r="S194" s="1016"/>
      <c r="T194" s="1016"/>
      <c r="U194" s="1016"/>
      <c r="V194" s="1016"/>
      <c r="W194" s="1016"/>
      <c r="X194" s="1016"/>
      <c r="Y194" s="1016"/>
      <c r="Z194" s="1016"/>
      <c r="AA194" s="1016"/>
      <c r="AB194" s="1016"/>
      <c r="AC194" s="1016"/>
      <c r="AD194" s="1016"/>
      <c r="AE194" s="1016"/>
      <c r="AF194" s="1016"/>
      <c r="AG194" s="1016"/>
      <c r="AH194" s="1016"/>
      <c r="AI194" s="1016"/>
      <c r="AJ194" s="1016"/>
      <c r="AK194" s="1016"/>
      <c r="AL194" s="1016"/>
      <c r="AM194" s="1016"/>
      <c r="AN194" s="1016"/>
      <c r="AO194" s="1016"/>
      <c r="AP194" s="1016"/>
      <c r="AQ194" s="1016"/>
      <c r="AR194" s="1016"/>
      <c r="AS194" s="1016"/>
      <c r="AT194" s="1016"/>
      <c r="AU194" s="1016"/>
      <c r="AV194" s="1016"/>
      <c r="AW194" s="1016"/>
      <c r="AX194" s="1016"/>
      <c r="AY194" s="1016"/>
      <c r="AZ194" s="1016"/>
      <c r="BA194" s="1016"/>
      <c r="BB194" s="1016"/>
      <c r="BC194" s="1016"/>
      <c r="BD194" s="1016"/>
      <c r="BE194" s="1016"/>
      <c r="BF194" s="1016"/>
      <c r="BG194" s="1016"/>
      <c r="BH194" s="1016"/>
      <c r="BI194" s="1016"/>
      <c r="BJ194" s="1016"/>
      <c r="BK194" s="1016"/>
      <c r="BL194" s="1016"/>
      <c r="BM194" s="1016"/>
      <c r="BN194" s="1016"/>
      <c r="BO194" s="1016"/>
      <c r="BP194" s="1016"/>
      <c r="BQ194" s="1017"/>
      <c r="BS194" s="655"/>
    </row>
    <row r="195" spans="1:71">
      <c r="A195" s="655"/>
      <c r="B195" s="1388"/>
      <c r="C195" s="1404"/>
      <c r="D195" s="828" t="s">
        <v>299</v>
      </c>
      <c r="E195" s="828"/>
      <c r="F195" s="828" t="s">
        <v>138</v>
      </c>
      <c r="G195" s="1010">
        <f>'2. Salary Costs'!H42</f>
        <v>39.171933333333335</v>
      </c>
      <c r="H195" s="1013">
        <f>$G195*H$133</f>
        <v>41.155012458333324</v>
      </c>
      <c r="I195" s="1013">
        <f t="shared" ref="I195:BM197" si="658">$G195*I$133</f>
        <v>42.183887769791653</v>
      </c>
      <c r="J195" s="1013">
        <f t="shared" si="658"/>
        <v>43.238484964036445</v>
      </c>
      <c r="K195" s="1013">
        <f t="shared" si="658"/>
        <v>44.319447088137352</v>
      </c>
      <c r="L195" s="1013">
        <f t="shared" si="658"/>
        <v>45.427433265340781</v>
      </c>
      <c r="M195" s="1013">
        <f t="shared" si="658"/>
        <v>46.56311909697429</v>
      </c>
      <c r="N195" s="1013">
        <f t="shared" si="658"/>
        <v>47.727197074398646</v>
      </c>
      <c r="O195" s="1013">
        <f t="shared" si="658"/>
        <v>48.920377001258615</v>
      </c>
      <c r="P195" s="1013">
        <f t="shared" si="658"/>
        <v>50.143386426290064</v>
      </c>
      <c r="Q195" s="1013">
        <f t="shared" si="658"/>
        <v>51.396971086947318</v>
      </c>
      <c r="R195" s="1013">
        <f t="shared" si="658"/>
        <v>52.68189536412099</v>
      </c>
      <c r="S195" s="1013">
        <f t="shared" si="658"/>
        <v>53.99894274822401</v>
      </c>
      <c r="T195" s="1013">
        <f t="shared" si="658"/>
        <v>55.348916316929603</v>
      </c>
      <c r="U195" s="1013">
        <f t="shared" si="658"/>
        <v>56.732639224852846</v>
      </c>
      <c r="V195" s="1013">
        <f t="shared" si="658"/>
        <v>58.150955205474162</v>
      </c>
      <c r="W195" s="1013">
        <f t="shared" si="658"/>
        <v>59.604729085611005</v>
      </c>
      <c r="X195" s="1013">
        <f t="shared" si="658"/>
        <v>61.094847312751277</v>
      </c>
      <c r="Y195" s="1013">
        <f t="shared" si="658"/>
        <v>62.622218495570053</v>
      </c>
      <c r="Z195" s="1013">
        <f t="shared" si="658"/>
        <v>64.187773957959308</v>
      </c>
      <c r="AA195" s="1013">
        <f t="shared" si="658"/>
        <v>65.792468306908276</v>
      </c>
      <c r="AB195" s="1013">
        <f t="shared" si="658"/>
        <v>67.437280014580978</v>
      </c>
      <c r="AC195" s="1013">
        <f t="shared" si="658"/>
        <v>69.123212014945494</v>
      </c>
      <c r="AD195" s="1013">
        <f t="shared" si="658"/>
        <v>70.851292315319128</v>
      </c>
      <c r="AE195" s="1013">
        <f t="shared" si="658"/>
        <v>72.622574623202098</v>
      </c>
      <c r="AF195" s="1013">
        <f t="shared" si="658"/>
        <v>74.438138988782157</v>
      </c>
      <c r="AG195" s="1013">
        <f t="shared" si="658"/>
        <v>76.299092463501694</v>
      </c>
      <c r="AH195" s="1013">
        <f t="shared" si="658"/>
        <v>78.206569775089221</v>
      </c>
      <c r="AI195" s="1013">
        <f t="shared" si="658"/>
        <v>80.161734019466451</v>
      </c>
      <c r="AJ195" s="1013">
        <f t="shared" si="658"/>
        <v>82.165777369953119</v>
      </c>
      <c r="AK195" s="1013">
        <f t="shared" si="658"/>
        <v>84.219921804201931</v>
      </c>
      <c r="AL195" s="1013">
        <f t="shared" si="658"/>
        <v>86.325419849306982</v>
      </c>
      <c r="AM195" s="1013">
        <f t="shared" si="658"/>
        <v>88.483555345539642</v>
      </c>
      <c r="AN195" s="1013">
        <f t="shared" si="658"/>
        <v>90.695644229178114</v>
      </c>
      <c r="AO195" s="1013">
        <f t="shared" si="658"/>
        <v>92.963035334907559</v>
      </c>
      <c r="AP195" s="1013">
        <f t="shared" si="658"/>
        <v>95.287111218280231</v>
      </c>
      <c r="AQ195" s="1013">
        <f t="shared" si="658"/>
        <v>97.66928899873723</v>
      </c>
      <c r="AR195" s="1013">
        <f t="shared" si="658"/>
        <v>100.11102122370566</v>
      </c>
      <c r="AS195" s="1013">
        <f t="shared" si="658"/>
        <v>102.61379675429831</v>
      </c>
      <c r="AT195" s="1013">
        <f t="shared" si="658"/>
        <v>105.17914167315575</v>
      </c>
      <c r="AU195" s="1013">
        <f t="shared" si="658"/>
        <v>107.80862021498464</v>
      </c>
      <c r="AV195" s="1013">
        <f t="shared" si="658"/>
        <v>110.50383572035925</v>
      </c>
      <c r="AW195" s="1013">
        <f t="shared" si="658"/>
        <v>113.26643161336821</v>
      </c>
      <c r="AX195" s="1013">
        <f t="shared" si="658"/>
        <v>116.0980924037024</v>
      </c>
      <c r="AY195" s="1013">
        <f t="shared" si="658"/>
        <v>119.00054471379495</v>
      </c>
      <c r="AZ195" s="1013">
        <f t="shared" si="658"/>
        <v>121.9755583316398</v>
      </c>
      <c r="BA195" s="1013">
        <f t="shared" si="658"/>
        <v>125.02494728993078</v>
      </c>
      <c r="BB195" s="1013">
        <f t="shared" si="658"/>
        <v>128.15057097217905</v>
      </c>
      <c r="BC195" s="1013">
        <f t="shared" si="658"/>
        <v>131.35433524648352</v>
      </c>
      <c r="BD195" s="1013">
        <f t="shared" si="658"/>
        <v>134.63819362764562</v>
      </c>
      <c r="BE195" s="1013">
        <f t="shared" si="658"/>
        <v>138.00414846833672</v>
      </c>
      <c r="BF195" s="1013">
        <f t="shared" si="658"/>
        <v>141.45425218004513</v>
      </c>
      <c r="BG195" s="1013">
        <f t="shared" si="658"/>
        <v>144.99060848454624</v>
      </c>
      <c r="BH195" s="1013">
        <f t="shared" si="658"/>
        <v>148.61537369665987</v>
      </c>
      <c r="BI195" s="1013">
        <f t="shared" si="658"/>
        <v>152.33075803907636</v>
      </c>
      <c r="BJ195" s="1013">
        <f t="shared" si="658"/>
        <v>156.13902699005325</v>
      </c>
      <c r="BK195" s="1013">
        <f t="shared" si="658"/>
        <v>160.04250266480457</v>
      </c>
      <c r="BL195" s="1013">
        <f t="shared" si="658"/>
        <v>164.04356523142465</v>
      </c>
      <c r="BM195" s="1013">
        <f t="shared" si="658"/>
        <v>168.14465436221028</v>
      </c>
      <c r="BN195" s="1013">
        <f t="shared" ref="BM195:BQ197" si="659">$G195*BN$133</f>
        <v>172.34827072126549</v>
      </c>
      <c r="BO195" s="1013" t="e">
        <f t="shared" si="659"/>
        <v>#N/A</v>
      </c>
      <c r="BP195" s="1013" t="e">
        <f t="shared" si="659"/>
        <v>#N/A</v>
      </c>
      <c r="BQ195" s="1014" t="e">
        <f t="shared" si="659"/>
        <v>#N/A</v>
      </c>
      <c r="BS195" s="655"/>
    </row>
    <row r="196" spans="1:71">
      <c r="A196" s="655"/>
      <c r="B196" s="1388"/>
      <c r="C196" s="1404"/>
      <c r="D196" s="828" t="s">
        <v>299</v>
      </c>
      <c r="E196" s="828"/>
      <c r="F196" s="828" t="s">
        <v>139</v>
      </c>
      <c r="G196" s="1010">
        <f>'2. Salary Costs'!H30</f>
        <v>47.886319999999998</v>
      </c>
      <c r="H196" s="1013">
        <f>$G196*H$133</f>
        <v>50.310564949999986</v>
      </c>
      <c r="I196" s="1013">
        <f t="shared" si="658"/>
        <v>51.568329073749979</v>
      </c>
      <c r="J196" s="1013">
        <f t="shared" si="658"/>
        <v>52.857537300593727</v>
      </c>
      <c r="K196" s="1013">
        <f t="shared" si="658"/>
        <v>54.178975733108565</v>
      </c>
      <c r="L196" s="1013">
        <f t="shared" si="658"/>
        <v>55.533450126436271</v>
      </c>
      <c r="M196" s="1013">
        <f t="shared" si="658"/>
        <v>56.921786379597172</v>
      </c>
      <c r="N196" s="1013">
        <f t="shared" si="658"/>
        <v>58.344831039087097</v>
      </c>
      <c r="O196" s="1013">
        <f t="shared" si="658"/>
        <v>59.803451815064278</v>
      </c>
      <c r="P196" s="1013">
        <f t="shared" si="658"/>
        <v>61.298538110440866</v>
      </c>
      <c r="Q196" s="1013">
        <f t="shared" si="658"/>
        <v>62.831001563201887</v>
      </c>
      <c r="R196" s="1013">
        <f t="shared" si="658"/>
        <v>64.401776602281927</v>
      </c>
      <c r="S196" s="1013">
        <f t="shared" si="658"/>
        <v>66.01182101733896</v>
      </c>
      <c r="T196" s="1013">
        <f t="shared" si="658"/>
        <v>67.662116542772424</v>
      </c>
      <c r="U196" s="1013">
        <f t="shared" si="658"/>
        <v>69.353669456341748</v>
      </c>
      <c r="V196" s="1013">
        <f t="shared" si="658"/>
        <v>71.087511192750284</v>
      </c>
      <c r="W196" s="1013">
        <f t="shared" si="658"/>
        <v>72.86469897256903</v>
      </c>
      <c r="X196" s="1013">
        <f t="shared" si="658"/>
        <v>74.686316446883254</v>
      </c>
      <c r="Y196" s="1013">
        <f t="shared" si="658"/>
        <v>76.553474358055325</v>
      </c>
      <c r="Z196" s="1013">
        <f t="shared" si="658"/>
        <v>78.46731121700671</v>
      </c>
      <c r="AA196" s="1013">
        <f t="shared" si="658"/>
        <v>80.42899399743186</v>
      </c>
      <c r="AB196" s="1013">
        <f t="shared" si="658"/>
        <v>82.439718847367658</v>
      </c>
      <c r="AC196" s="1013">
        <f t="shared" si="658"/>
        <v>84.500711818551821</v>
      </c>
      <c r="AD196" s="1013">
        <f t="shared" si="658"/>
        <v>86.613229614015637</v>
      </c>
      <c r="AE196" s="1013">
        <f t="shared" si="658"/>
        <v>88.778560354366007</v>
      </c>
      <c r="AF196" s="1013">
        <f t="shared" si="658"/>
        <v>90.998024363225156</v>
      </c>
      <c r="AG196" s="1013">
        <f t="shared" si="658"/>
        <v>93.272974972305775</v>
      </c>
      <c r="AH196" s="1013">
        <f t="shared" si="658"/>
        <v>95.604799346613405</v>
      </c>
      <c r="AI196" s="1013">
        <f t="shared" si="658"/>
        <v>97.994919330278734</v>
      </c>
      <c r="AJ196" s="1013">
        <f t="shared" si="658"/>
        <v>100.4447923135357</v>
      </c>
      <c r="AK196" s="1013">
        <f t="shared" si="658"/>
        <v>102.95591212137408</v>
      </c>
      <c r="AL196" s="1013">
        <f t="shared" si="658"/>
        <v>105.52980992440843</v>
      </c>
      <c r="AM196" s="1013">
        <f t="shared" si="658"/>
        <v>108.16805517251862</v>
      </c>
      <c r="AN196" s="1013">
        <f t="shared" si="658"/>
        <v>110.87225655183157</v>
      </c>
      <c r="AO196" s="1013">
        <f t="shared" si="658"/>
        <v>113.64406296562734</v>
      </c>
      <c r="AP196" s="1013">
        <f t="shared" si="658"/>
        <v>116.48516453976802</v>
      </c>
      <c r="AQ196" s="1013">
        <f t="shared" si="658"/>
        <v>119.39729365326221</v>
      </c>
      <c r="AR196" s="1013">
        <f t="shared" si="658"/>
        <v>122.38222599459377</v>
      </c>
      <c r="AS196" s="1013">
        <f t="shared" si="658"/>
        <v>125.4417816444586</v>
      </c>
      <c r="AT196" s="1013">
        <f t="shared" si="658"/>
        <v>128.57782618557005</v>
      </c>
      <c r="AU196" s="1013">
        <f t="shared" si="658"/>
        <v>131.79227184020931</v>
      </c>
      <c r="AV196" s="1013">
        <f t="shared" si="658"/>
        <v>135.08707863621453</v>
      </c>
      <c r="AW196" s="1013">
        <f t="shared" si="658"/>
        <v>138.46425560211986</v>
      </c>
      <c r="AX196" s="1013">
        <f t="shared" si="658"/>
        <v>141.92586199217286</v>
      </c>
      <c r="AY196" s="1013">
        <f t="shared" si="658"/>
        <v>145.47400854197716</v>
      </c>
      <c r="AZ196" s="1013">
        <f t="shared" si="658"/>
        <v>149.11085875552655</v>
      </c>
      <c r="BA196" s="1013">
        <f t="shared" si="658"/>
        <v>152.83863022441471</v>
      </c>
      <c r="BB196" s="1013">
        <f t="shared" si="658"/>
        <v>156.65959598002505</v>
      </c>
      <c r="BC196" s="1013">
        <f t="shared" si="658"/>
        <v>160.57608587952569</v>
      </c>
      <c r="BD196" s="1013">
        <f t="shared" si="658"/>
        <v>164.59048802651384</v>
      </c>
      <c r="BE196" s="1013">
        <f t="shared" si="658"/>
        <v>168.70525022717666</v>
      </c>
      <c r="BF196" s="1013">
        <f t="shared" si="658"/>
        <v>172.92288148285604</v>
      </c>
      <c r="BG196" s="1013">
        <f t="shared" si="658"/>
        <v>177.24595351992741</v>
      </c>
      <c r="BH196" s="1013">
        <f t="shared" si="658"/>
        <v>181.67710235792558</v>
      </c>
      <c r="BI196" s="1013">
        <f t="shared" si="658"/>
        <v>186.21902991687369</v>
      </c>
      <c r="BJ196" s="1013">
        <f t="shared" si="658"/>
        <v>190.87450566479552</v>
      </c>
      <c r="BK196" s="1013">
        <f t="shared" si="658"/>
        <v>195.64636830641541</v>
      </c>
      <c r="BL196" s="1013">
        <f t="shared" si="658"/>
        <v>200.53752751407575</v>
      </c>
      <c r="BM196" s="1013">
        <f t="shared" si="659"/>
        <v>205.55096570192762</v>
      </c>
      <c r="BN196" s="1013">
        <f t="shared" si="659"/>
        <v>210.68973984447578</v>
      </c>
      <c r="BO196" s="1013" t="e">
        <f t="shared" si="659"/>
        <v>#N/A</v>
      </c>
      <c r="BP196" s="1013" t="e">
        <f t="shared" si="659"/>
        <v>#N/A</v>
      </c>
      <c r="BQ196" s="1014" t="e">
        <f t="shared" si="659"/>
        <v>#N/A</v>
      </c>
      <c r="BS196" s="655"/>
    </row>
    <row r="197" spans="1:71">
      <c r="A197" s="655"/>
      <c r="B197" s="1388"/>
      <c r="C197" s="1405"/>
      <c r="D197" s="841" t="s">
        <v>299</v>
      </c>
      <c r="E197" s="841"/>
      <c r="F197" s="841" t="s">
        <v>140</v>
      </c>
      <c r="G197" s="1018">
        <f>'2. Salary Costs'!H21</f>
        <v>65.857566666666656</v>
      </c>
      <c r="H197" s="1019">
        <f>$G197*H$133</f>
        <v>69.191605979166638</v>
      </c>
      <c r="I197" s="1019">
        <f t="shared" si="658"/>
        <v>70.921396128645796</v>
      </c>
      <c r="J197" s="1019">
        <f t="shared" si="658"/>
        <v>72.694431031861939</v>
      </c>
      <c r="K197" s="1019">
        <f t="shared" si="658"/>
        <v>74.511791807658483</v>
      </c>
      <c r="L197" s="1019">
        <f t="shared" si="658"/>
        <v>76.374586602849931</v>
      </c>
      <c r="M197" s="1019">
        <f t="shared" si="658"/>
        <v>78.283951267921168</v>
      </c>
      <c r="N197" s="1019">
        <f t="shared" si="658"/>
        <v>80.241050049619204</v>
      </c>
      <c r="O197" s="1019">
        <f t="shared" si="658"/>
        <v>82.247076300859675</v>
      </c>
      <c r="P197" s="1019">
        <f t="shared" si="658"/>
        <v>84.303253208381136</v>
      </c>
      <c r="Q197" s="1019">
        <f t="shared" si="658"/>
        <v>86.410834538590677</v>
      </c>
      <c r="R197" s="1019">
        <f t="shared" si="658"/>
        <v>88.571105402055437</v>
      </c>
      <c r="S197" s="1019">
        <f t="shared" si="658"/>
        <v>90.785383037106797</v>
      </c>
      <c r="T197" s="1019">
        <f t="shared" si="658"/>
        <v>93.055017613034465</v>
      </c>
      <c r="U197" s="1019">
        <f t="shared" si="658"/>
        <v>95.381393053360327</v>
      </c>
      <c r="V197" s="1019">
        <f t="shared" si="658"/>
        <v>97.765927879694331</v>
      </c>
      <c r="W197" s="1019">
        <f t="shared" si="658"/>
        <v>100.21007607668668</v>
      </c>
      <c r="X197" s="1019">
        <f t="shared" si="658"/>
        <v>102.71532797860382</v>
      </c>
      <c r="Y197" s="1019">
        <f t="shared" si="658"/>
        <v>105.28321117806891</v>
      </c>
      <c r="Z197" s="1019">
        <f t="shared" si="658"/>
        <v>107.91529145752064</v>
      </c>
      <c r="AA197" s="1019">
        <f t="shared" si="658"/>
        <v>110.61317374395864</v>
      </c>
      <c r="AB197" s="1019">
        <f t="shared" si="658"/>
        <v>113.37850308755759</v>
      </c>
      <c r="AC197" s="1019">
        <f t="shared" si="658"/>
        <v>116.21296566474652</v>
      </c>
      <c r="AD197" s="1019">
        <f t="shared" si="658"/>
        <v>119.11828980636518</v>
      </c>
      <c r="AE197" s="1019">
        <f t="shared" si="658"/>
        <v>122.0962470515243</v>
      </c>
      <c r="AF197" s="1019">
        <f t="shared" si="658"/>
        <v>125.1486532278124</v>
      </c>
      <c r="AG197" s="1019">
        <f t="shared" si="658"/>
        <v>128.2773695585077</v>
      </c>
      <c r="AH197" s="1019">
        <f t="shared" si="658"/>
        <v>131.48430379747037</v>
      </c>
      <c r="AI197" s="1019">
        <f t="shared" si="658"/>
        <v>134.77141139240712</v>
      </c>
      <c r="AJ197" s="1019">
        <f t="shared" si="658"/>
        <v>138.14069667721731</v>
      </c>
      <c r="AK197" s="1019">
        <f t="shared" si="658"/>
        <v>141.5942140941477</v>
      </c>
      <c r="AL197" s="1019">
        <f t="shared" si="658"/>
        <v>145.1340694465014</v>
      </c>
      <c r="AM197" s="1019">
        <f t="shared" si="658"/>
        <v>148.7624211826639</v>
      </c>
      <c r="AN197" s="1019">
        <f t="shared" si="658"/>
        <v>152.48148171223048</v>
      </c>
      <c r="AO197" s="1019">
        <f t="shared" si="658"/>
        <v>156.29351875503622</v>
      </c>
      <c r="AP197" s="1019">
        <f t="shared" si="658"/>
        <v>160.20085672391212</v>
      </c>
      <c r="AQ197" s="1019">
        <f t="shared" si="658"/>
        <v>164.20587814200991</v>
      </c>
      <c r="AR197" s="1019">
        <f t="shared" si="658"/>
        <v>168.31102509556015</v>
      </c>
      <c r="AS197" s="1019">
        <f t="shared" si="658"/>
        <v>172.51880072294915</v>
      </c>
      <c r="AT197" s="1019">
        <f t="shared" si="658"/>
        <v>176.83177074102286</v>
      </c>
      <c r="AU197" s="1019">
        <f t="shared" si="658"/>
        <v>181.25256500954845</v>
      </c>
      <c r="AV197" s="1019">
        <f t="shared" si="658"/>
        <v>185.78387913478713</v>
      </c>
      <c r="AW197" s="1019">
        <f t="shared" si="658"/>
        <v>190.42847611315679</v>
      </c>
      <c r="AX197" s="1019">
        <f t="shared" si="658"/>
        <v>195.18918801598568</v>
      </c>
      <c r="AY197" s="1019">
        <f t="shared" si="658"/>
        <v>200.0689177163853</v>
      </c>
      <c r="AZ197" s="1019">
        <f t="shared" si="658"/>
        <v>205.0706406592949</v>
      </c>
      <c r="BA197" s="1019">
        <f t="shared" si="658"/>
        <v>210.19740667577724</v>
      </c>
      <c r="BB197" s="1019">
        <f t="shared" si="658"/>
        <v>215.45234184267164</v>
      </c>
      <c r="BC197" s="1019">
        <f t="shared" si="658"/>
        <v>220.83865038873844</v>
      </c>
      <c r="BD197" s="1019">
        <f t="shared" si="658"/>
        <v>226.35961664845692</v>
      </c>
      <c r="BE197" s="1019">
        <f t="shared" si="658"/>
        <v>232.01860706466829</v>
      </c>
      <c r="BF197" s="1019">
        <f t="shared" si="658"/>
        <v>237.81907224128494</v>
      </c>
      <c r="BG197" s="1019">
        <f t="shared" si="658"/>
        <v>243.76454904731708</v>
      </c>
      <c r="BH197" s="1019">
        <f t="shared" si="658"/>
        <v>249.85866277349996</v>
      </c>
      <c r="BI197" s="1019">
        <f t="shared" si="658"/>
        <v>256.10512934283742</v>
      </c>
      <c r="BJ197" s="1019">
        <f t="shared" si="658"/>
        <v>262.50775757640832</v>
      </c>
      <c r="BK197" s="1019">
        <f t="shared" si="658"/>
        <v>269.07045151581855</v>
      </c>
      <c r="BL197" s="1019">
        <f t="shared" si="658"/>
        <v>275.79721280371393</v>
      </c>
      <c r="BM197" s="1019">
        <f t="shared" si="659"/>
        <v>282.69214312380677</v>
      </c>
      <c r="BN197" s="1019">
        <f t="shared" si="659"/>
        <v>289.75944670190188</v>
      </c>
      <c r="BO197" s="1019" t="e">
        <f t="shared" si="659"/>
        <v>#N/A</v>
      </c>
      <c r="BP197" s="1019" t="e">
        <f t="shared" si="659"/>
        <v>#N/A</v>
      </c>
      <c r="BQ197" s="1020" t="e">
        <f t="shared" si="659"/>
        <v>#N/A</v>
      </c>
      <c r="BS197" s="655"/>
    </row>
    <row r="198" spans="1:71">
      <c r="A198" s="655"/>
      <c r="B198" s="1388"/>
      <c r="BS198" s="655"/>
    </row>
    <row r="199" spans="1:71">
      <c r="A199" s="655"/>
      <c r="B199" s="1388"/>
      <c r="BS199" s="655"/>
    </row>
    <row r="200" spans="1:71">
      <c r="A200" s="655"/>
      <c r="B200" s="1388"/>
      <c r="C200" s="1406" t="s">
        <v>128</v>
      </c>
      <c r="D200" s="854" t="s">
        <v>284</v>
      </c>
      <c r="E200" s="854"/>
      <c r="F200" s="854" t="s">
        <v>140</v>
      </c>
      <c r="G200" s="1004">
        <f t="shared" ref="G200:BQ200" si="660">G170*G135</f>
        <v>0</v>
      </c>
      <c r="H200" s="1004">
        <f t="shared" si="660"/>
        <v>0</v>
      </c>
      <c r="I200" s="1004">
        <f t="shared" si="660"/>
        <v>0</v>
      </c>
      <c r="J200" s="1004">
        <f t="shared" si="660"/>
        <v>0</v>
      </c>
      <c r="K200" s="1004">
        <f t="shared" si="660"/>
        <v>0</v>
      </c>
      <c r="L200" s="1004">
        <f t="shared" si="660"/>
        <v>0</v>
      </c>
      <c r="M200" s="1004">
        <f t="shared" si="660"/>
        <v>0</v>
      </c>
      <c r="N200" s="1004">
        <f t="shared" si="660"/>
        <v>0</v>
      </c>
      <c r="O200" s="1004">
        <f t="shared" si="660"/>
        <v>0</v>
      </c>
      <c r="P200" s="1004">
        <f t="shared" si="660"/>
        <v>0</v>
      </c>
      <c r="Q200" s="1004">
        <f t="shared" si="660"/>
        <v>0</v>
      </c>
      <c r="R200" s="1004">
        <f t="shared" si="660"/>
        <v>0</v>
      </c>
      <c r="S200" s="1004">
        <f t="shared" si="660"/>
        <v>0</v>
      </c>
      <c r="T200" s="1004">
        <f t="shared" si="660"/>
        <v>0</v>
      </c>
      <c r="U200" s="1004">
        <f t="shared" si="660"/>
        <v>0</v>
      </c>
      <c r="V200" s="1004">
        <f t="shared" si="660"/>
        <v>0</v>
      </c>
      <c r="W200" s="1004">
        <f t="shared" si="660"/>
        <v>0</v>
      </c>
      <c r="X200" s="1004">
        <f t="shared" si="660"/>
        <v>0</v>
      </c>
      <c r="Y200" s="1004">
        <f t="shared" si="660"/>
        <v>0</v>
      </c>
      <c r="Z200" s="1004">
        <f t="shared" si="660"/>
        <v>0</v>
      </c>
      <c r="AA200" s="1004">
        <f t="shared" si="660"/>
        <v>0</v>
      </c>
      <c r="AB200" s="1004">
        <f t="shared" si="660"/>
        <v>0</v>
      </c>
      <c r="AC200" s="1004">
        <f t="shared" si="660"/>
        <v>0</v>
      </c>
      <c r="AD200" s="1004">
        <f t="shared" si="660"/>
        <v>0</v>
      </c>
      <c r="AE200" s="1004">
        <f t="shared" si="660"/>
        <v>0</v>
      </c>
      <c r="AF200" s="1004">
        <f t="shared" si="660"/>
        <v>0</v>
      </c>
      <c r="AG200" s="1004">
        <f t="shared" si="660"/>
        <v>0</v>
      </c>
      <c r="AH200" s="1004">
        <f t="shared" si="660"/>
        <v>0</v>
      </c>
      <c r="AI200" s="1004">
        <f t="shared" si="660"/>
        <v>0</v>
      </c>
      <c r="AJ200" s="1004">
        <f t="shared" si="660"/>
        <v>0</v>
      </c>
      <c r="AK200" s="1004">
        <f t="shared" si="660"/>
        <v>0</v>
      </c>
      <c r="AL200" s="1004">
        <f t="shared" si="660"/>
        <v>0</v>
      </c>
      <c r="AM200" s="1004">
        <f t="shared" si="660"/>
        <v>0</v>
      </c>
      <c r="AN200" s="1004">
        <f t="shared" si="660"/>
        <v>0</v>
      </c>
      <c r="AO200" s="1004">
        <f t="shared" si="660"/>
        <v>0</v>
      </c>
      <c r="AP200" s="1004">
        <f t="shared" si="660"/>
        <v>0</v>
      </c>
      <c r="AQ200" s="1004">
        <f t="shared" si="660"/>
        <v>0</v>
      </c>
      <c r="AR200" s="1004">
        <f t="shared" si="660"/>
        <v>0</v>
      </c>
      <c r="AS200" s="1004">
        <f t="shared" si="660"/>
        <v>0</v>
      </c>
      <c r="AT200" s="1004">
        <f t="shared" si="660"/>
        <v>0</v>
      </c>
      <c r="AU200" s="854">
        <f t="shared" si="660"/>
        <v>0</v>
      </c>
      <c r="AV200" s="854">
        <f t="shared" si="660"/>
        <v>0</v>
      </c>
      <c r="AW200" s="854">
        <f t="shared" si="660"/>
        <v>0</v>
      </c>
      <c r="AX200" s="854">
        <f t="shared" si="660"/>
        <v>0</v>
      </c>
      <c r="AY200" s="854">
        <f t="shared" si="660"/>
        <v>0</v>
      </c>
      <c r="AZ200" s="854">
        <f t="shared" si="660"/>
        <v>0</v>
      </c>
      <c r="BA200" s="854">
        <f t="shared" si="660"/>
        <v>0</v>
      </c>
      <c r="BB200" s="854">
        <f t="shared" si="660"/>
        <v>0</v>
      </c>
      <c r="BC200" s="854">
        <f t="shared" si="660"/>
        <v>0</v>
      </c>
      <c r="BD200" s="854">
        <f t="shared" si="660"/>
        <v>0</v>
      </c>
      <c r="BE200" s="854">
        <f t="shared" si="660"/>
        <v>0</v>
      </c>
      <c r="BF200" s="854">
        <f t="shared" si="660"/>
        <v>0</v>
      </c>
      <c r="BG200" s="854">
        <f t="shared" si="660"/>
        <v>0</v>
      </c>
      <c r="BH200" s="854">
        <f t="shared" si="660"/>
        <v>0</v>
      </c>
      <c r="BI200" s="854">
        <f t="shared" si="660"/>
        <v>0</v>
      </c>
      <c r="BJ200" s="854">
        <f t="shared" si="660"/>
        <v>0</v>
      </c>
      <c r="BK200" s="854">
        <f t="shared" si="660"/>
        <v>0</v>
      </c>
      <c r="BL200" s="854">
        <f t="shared" si="660"/>
        <v>0</v>
      </c>
      <c r="BM200" s="854">
        <f t="shared" si="660"/>
        <v>0</v>
      </c>
      <c r="BN200" s="854">
        <f t="shared" si="660"/>
        <v>0</v>
      </c>
      <c r="BO200" s="854" t="e">
        <f t="shared" si="660"/>
        <v>#N/A</v>
      </c>
      <c r="BP200" s="854" t="e">
        <f t="shared" si="660"/>
        <v>#N/A</v>
      </c>
      <c r="BQ200" s="855" t="e">
        <f t="shared" si="660"/>
        <v>#N/A</v>
      </c>
      <c r="BS200" s="655"/>
    </row>
    <row r="201" spans="1:71">
      <c r="A201" s="655"/>
      <c r="B201" s="1388"/>
      <c r="C201" s="1407"/>
      <c r="D201" s="856" t="s">
        <v>284</v>
      </c>
      <c r="E201" s="856"/>
      <c r="F201" s="856" t="s">
        <v>247</v>
      </c>
      <c r="G201" s="1005">
        <f t="shared" ref="G201:BQ201" si="661">G171*G136</f>
        <v>72.714600000000004</v>
      </c>
      <c r="H201" s="1005">
        <f t="shared" si="661"/>
        <v>76.395776624999982</v>
      </c>
      <c r="I201" s="1005">
        <f t="shared" si="661"/>
        <v>78.305671040624986</v>
      </c>
      <c r="J201" s="1005">
        <f t="shared" si="661"/>
        <v>80.263312816640592</v>
      </c>
      <c r="K201" s="1005">
        <f t="shared" si="661"/>
        <v>82.269895637056607</v>
      </c>
      <c r="L201" s="1005">
        <f t="shared" si="661"/>
        <v>84.32664302798301</v>
      </c>
      <c r="M201" s="1005">
        <f t="shared" si="661"/>
        <v>86.434809103682582</v>
      </c>
      <c r="N201" s="1005">
        <f t="shared" si="661"/>
        <v>88.595679331274638</v>
      </c>
      <c r="O201" s="1005">
        <f t="shared" si="661"/>
        <v>90.810571314556498</v>
      </c>
      <c r="P201" s="1005">
        <f t="shared" si="661"/>
        <v>93.080835597420389</v>
      </c>
      <c r="Q201" s="1005">
        <f t="shared" si="661"/>
        <v>95.407856487355886</v>
      </c>
      <c r="R201" s="1005">
        <f t="shared" si="661"/>
        <v>97.793052899539788</v>
      </c>
      <c r="S201" s="1005">
        <f t="shared" si="661"/>
        <v>100.23787922202825</v>
      </c>
      <c r="T201" s="1005">
        <f t="shared" si="661"/>
        <v>102.74382620257896</v>
      </c>
      <c r="U201" s="1005">
        <f t="shared" si="661"/>
        <v>105.31242185764343</v>
      </c>
      <c r="V201" s="1005">
        <f t="shared" si="661"/>
        <v>107.94523240408451</v>
      </c>
      <c r="W201" s="1005">
        <f t="shared" si="661"/>
        <v>110.64386321418661</v>
      </c>
      <c r="X201" s="1005">
        <f t="shared" si="661"/>
        <v>113.40995979454127</v>
      </c>
      <c r="Y201" s="1005">
        <f t="shared" si="661"/>
        <v>116.24520878940478</v>
      </c>
      <c r="Z201" s="1005">
        <f t="shared" si="661"/>
        <v>119.1513390091399</v>
      </c>
      <c r="AA201" s="1005">
        <f t="shared" si="661"/>
        <v>122.1301224843684</v>
      </c>
      <c r="AB201" s="1005">
        <f t="shared" si="661"/>
        <v>125.18337554647759</v>
      </c>
      <c r="AC201" s="1005">
        <f t="shared" si="661"/>
        <v>128.3129599351395</v>
      </c>
      <c r="AD201" s="1005">
        <f t="shared" si="661"/>
        <v>131.520783933518</v>
      </c>
      <c r="AE201" s="1005">
        <f t="shared" si="661"/>
        <v>134.80880353185594</v>
      </c>
      <c r="AF201" s="1005">
        <f t="shared" si="661"/>
        <v>138.17902362015232</v>
      </c>
      <c r="AG201" s="1005">
        <f t="shared" si="661"/>
        <v>141.63349921065611</v>
      </c>
      <c r="AH201" s="1005">
        <f t="shared" si="661"/>
        <v>145.1743366909225</v>
      </c>
      <c r="AI201" s="1005">
        <f t="shared" si="661"/>
        <v>148.80369510819554</v>
      </c>
      <c r="AJ201" s="1005">
        <f t="shared" si="661"/>
        <v>152.52378748590044</v>
      </c>
      <c r="AK201" s="1005">
        <f t="shared" si="661"/>
        <v>156.33688217304791</v>
      </c>
      <c r="AL201" s="1005">
        <f t="shared" si="661"/>
        <v>160.24530422737413</v>
      </c>
      <c r="AM201" s="1005">
        <f t="shared" si="661"/>
        <v>164.25143683305845</v>
      </c>
      <c r="AN201" s="1005">
        <f t="shared" si="661"/>
        <v>168.35772275388487</v>
      </c>
      <c r="AO201" s="1005">
        <f t="shared" si="661"/>
        <v>172.56666582273198</v>
      </c>
      <c r="AP201" s="1005">
        <f t="shared" si="661"/>
        <v>176.88083246830027</v>
      </c>
      <c r="AQ201" s="1005">
        <f t="shared" si="661"/>
        <v>181.30285328000775</v>
      </c>
      <c r="AR201" s="1005">
        <f t="shared" si="661"/>
        <v>185.83542461200796</v>
      </c>
      <c r="AS201" s="1005">
        <f t="shared" si="661"/>
        <v>190.48131022730814</v>
      </c>
      <c r="AT201" s="1005">
        <f t="shared" si="661"/>
        <v>195.24334298299084</v>
      </c>
      <c r="AU201" s="856">
        <f t="shared" si="661"/>
        <v>200.12442655756561</v>
      </c>
      <c r="AV201" s="856">
        <f t="shared" si="661"/>
        <v>205.1275372215047</v>
      </c>
      <c r="AW201" s="856">
        <f t="shared" si="661"/>
        <v>210.25572565204232</v>
      </c>
      <c r="AX201" s="856">
        <f t="shared" si="661"/>
        <v>215.51211879334332</v>
      </c>
      <c r="AY201" s="856">
        <f t="shared" si="661"/>
        <v>220.89992176317691</v>
      </c>
      <c r="AZ201" s="856">
        <f t="shared" si="661"/>
        <v>226.42241980725629</v>
      </c>
      <c r="BA201" s="856">
        <f t="shared" si="661"/>
        <v>232.08298030243765</v>
      </c>
      <c r="BB201" s="856">
        <f t="shared" si="661"/>
        <v>237.88505480999859</v>
      </c>
      <c r="BC201" s="856">
        <f t="shared" si="661"/>
        <v>243.83218118024857</v>
      </c>
      <c r="BD201" s="856">
        <f t="shared" si="661"/>
        <v>249.92798570975478</v>
      </c>
      <c r="BE201" s="856">
        <f t="shared" si="661"/>
        <v>256.17618535249858</v>
      </c>
      <c r="BF201" s="856">
        <f t="shared" si="661"/>
        <v>262.580589986311</v>
      </c>
      <c r="BG201" s="856">
        <f t="shared" si="661"/>
        <v>269.14510473596874</v>
      </c>
      <c r="BH201" s="856">
        <f t="shared" si="661"/>
        <v>275.87373235436797</v>
      </c>
      <c r="BI201" s="856">
        <f t="shared" si="661"/>
        <v>282.77057566322713</v>
      </c>
      <c r="BJ201" s="856">
        <f t="shared" si="661"/>
        <v>289.83984005480778</v>
      </c>
      <c r="BK201" s="856">
        <f t="shared" si="661"/>
        <v>297.08583605617793</v>
      </c>
      <c r="BL201" s="856">
        <f t="shared" si="661"/>
        <v>304.51298195758233</v>
      </c>
      <c r="BM201" s="856">
        <f t="shared" si="661"/>
        <v>312.12580650652188</v>
      </c>
      <c r="BN201" s="856">
        <f t="shared" si="661"/>
        <v>319.92895166918487</v>
      </c>
      <c r="BO201" s="856" t="e">
        <f t="shared" si="661"/>
        <v>#N/A</v>
      </c>
      <c r="BP201" s="856" t="e">
        <f t="shared" si="661"/>
        <v>#N/A</v>
      </c>
      <c r="BQ201" s="857" t="e">
        <f t="shared" si="661"/>
        <v>#N/A</v>
      </c>
      <c r="BS201" s="655"/>
    </row>
    <row r="202" spans="1:71">
      <c r="A202" s="655"/>
      <c r="B202" s="1388"/>
      <c r="C202" s="1407"/>
      <c r="D202" s="856" t="s">
        <v>284</v>
      </c>
      <c r="E202" s="856"/>
      <c r="F202" s="856" t="s">
        <v>246</v>
      </c>
      <c r="G202" s="1005">
        <f t="shared" ref="G202:BQ202" si="662">G172*G137</f>
        <v>93.052899999999994</v>
      </c>
      <c r="H202" s="1005">
        <f t="shared" si="662"/>
        <v>97.763703062499971</v>
      </c>
      <c r="I202" s="1005">
        <f t="shared" si="662"/>
        <v>100.20779563906247</v>
      </c>
      <c r="J202" s="1005">
        <f t="shared" si="662"/>
        <v>102.71299053003901</v>
      </c>
      <c r="K202" s="1005">
        <f t="shared" si="662"/>
        <v>105.28081529328998</v>
      </c>
      <c r="L202" s="1005">
        <f t="shared" si="662"/>
        <v>107.91283567562222</v>
      </c>
      <c r="M202" s="1005">
        <f t="shared" si="662"/>
        <v>110.61065656751276</v>
      </c>
      <c r="N202" s="1005">
        <f t="shared" si="662"/>
        <v>113.37592298170057</v>
      </c>
      <c r="O202" s="1005">
        <f t="shared" si="662"/>
        <v>116.21032105624309</v>
      </c>
      <c r="P202" s="1005">
        <f t="shared" si="662"/>
        <v>119.11557908264912</v>
      </c>
      <c r="Q202" s="1005">
        <f t="shared" si="662"/>
        <v>122.09346855971535</v>
      </c>
      <c r="R202" s="1005">
        <f t="shared" si="662"/>
        <v>125.14580527370823</v>
      </c>
      <c r="S202" s="1005">
        <f t="shared" si="662"/>
        <v>128.27445040555091</v>
      </c>
      <c r="T202" s="1005">
        <f t="shared" si="662"/>
        <v>131.48131166568967</v>
      </c>
      <c r="U202" s="1005">
        <f t="shared" si="662"/>
        <v>134.76834445733192</v>
      </c>
      <c r="V202" s="1005">
        <f t="shared" si="662"/>
        <v>138.13755306876521</v>
      </c>
      <c r="W202" s="1005">
        <f t="shared" si="662"/>
        <v>141.59099189548431</v>
      </c>
      <c r="X202" s="1005">
        <f t="shared" si="662"/>
        <v>145.13076669287142</v>
      </c>
      <c r="Y202" s="1005">
        <f t="shared" si="662"/>
        <v>148.75903586019319</v>
      </c>
      <c r="Z202" s="1005">
        <f t="shared" si="662"/>
        <v>152.47801175669801</v>
      </c>
      <c r="AA202" s="1005">
        <f t="shared" si="662"/>
        <v>156.28996205061546</v>
      </c>
      <c r="AB202" s="1005">
        <f t="shared" si="662"/>
        <v>160.19721110188081</v>
      </c>
      <c r="AC202" s="1005">
        <f t="shared" si="662"/>
        <v>164.20214137942781</v>
      </c>
      <c r="AD202" s="1005">
        <f t="shared" si="662"/>
        <v>168.30719491391352</v>
      </c>
      <c r="AE202" s="1005">
        <f t="shared" si="662"/>
        <v>172.51487478676134</v>
      </c>
      <c r="AF202" s="1005">
        <f t="shared" si="662"/>
        <v>176.82774665643035</v>
      </c>
      <c r="AG202" s="1005">
        <f t="shared" si="662"/>
        <v>181.24844032284108</v>
      </c>
      <c r="AH202" s="1005">
        <f t="shared" si="662"/>
        <v>185.77965133091209</v>
      </c>
      <c r="AI202" s="1005">
        <f t="shared" si="662"/>
        <v>190.42414261418486</v>
      </c>
      <c r="AJ202" s="1005">
        <f t="shared" si="662"/>
        <v>195.1847461795395</v>
      </c>
      <c r="AK202" s="1005">
        <f t="shared" si="662"/>
        <v>200.06436483402797</v>
      </c>
      <c r="AL202" s="1005">
        <f t="shared" si="662"/>
        <v>205.06597395487867</v>
      </c>
      <c r="AM202" s="1005">
        <f t="shared" si="662"/>
        <v>210.19262330375059</v>
      </c>
      <c r="AN202" s="1005">
        <f t="shared" si="662"/>
        <v>215.44743888634432</v>
      </c>
      <c r="AO202" s="1005">
        <f t="shared" si="662"/>
        <v>220.8336248585029</v>
      </c>
      <c r="AP202" s="1005">
        <f t="shared" si="662"/>
        <v>226.35446547996546</v>
      </c>
      <c r="AQ202" s="1005">
        <f t="shared" si="662"/>
        <v>232.01332711696458</v>
      </c>
      <c r="AR202" s="1005">
        <f t="shared" si="662"/>
        <v>237.81366029488868</v>
      </c>
      <c r="AS202" s="1005">
        <f t="shared" si="662"/>
        <v>243.75900180226088</v>
      </c>
      <c r="AT202" s="1005">
        <f t="shared" si="662"/>
        <v>249.85297684731739</v>
      </c>
      <c r="AU202" s="856">
        <f t="shared" si="662"/>
        <v>256.09930126850031</v>
      </c>
      <c r="AV202" s="856">
        <f t="shared" si="662"/>
        <v>262.50178380021282</v>
      </c>
      <c r="AW202" s="856">
        <f t="shared" si="662"/>
        <v>269.06432839521807</v>
      </c>
      <c r="AX202" s="856">
        <f t="shared" si="662"/>
        <v>275.79093660509847</v>
      </c>
      <c r="AY202" s="856">
        <f t="shared" si="662"/>
        <v>282.68571002022594</v>
      </c>
      <c r="AZ202" s="856">
        <f t="shared" si="662"/>
        <v>289.75285277073152</v>
      </c>
      <c r="BA202" s="856">
        <f t="shared" si="662"/>
        <v>296.99667408999977</v>
      </c>
      <c r="BB202" s="856">
        <f t="shared" si="662"/>
        <v>304.42159094224974</v>
      </c>
      <c r="BC202" s="856">
        <f t="shared" si="662"/>
        <v>312.03213071580603</v>
      </c>
      <c r="BD202" s="856">
        <f t="shared" si="662"/>
        <v>319.83293398370114</v>
      </c>
      <c r="BE202" s="856">
        <f t="shared" si="662"/>
        <v>327.82875733329365</v>
      </c>
      <c r="BF202" s="856">
        <f t="shared" si="662"/>
        <v>336.02447626662592</v>
      </c>
      <c r="BG202" s="856">
        <f t="shared" si="662"/>
        <v>344.42508817329156</v>
      </c>
      <c r="BH202" s="856">
        <f t="shared" si="662"/>
        <v>353.03571537762377</v>
      </c>
      <c r="BI202" s="856">
        <f t="shared" si="662"/>
        <v>361.86160826206435</v>
      </c>
      <c r="BJ202" s="856">
        <f t="shared" si="662"/>
        <v>370.90814846861593</v>
      </c>
      <c r="BK202" s="856">
        <f t="shared" si="662"/>
        <v>380.18085218033127</v>
      </c>
      <c r="BL202" s="856">
        <f t="shared" si="662"/>
        <v>389.68537348483949</v>
      </c>
      <c r="BM202" s="856">
        <f t="shared" si="662"/>
        <v>399.42750782196049</v>
      </c>
      <c r="BN202" s="856">
        <f t="shared" si="662"/>
        <v>409.41319551750939</v>
      </c>
      <c r="BO202" s="856" t="e">
        <f t="shared" si="662"/>
        <v>#N/A</v>
      </c>
      <c r="BP202" s="856" t="e">
        <f t="shared" si="662"/>
        <v>#N/A</v>
      </c>
      <c r="BQ202" s="857" t="e">
        <f t="shared" si="662"/>
        <v>#N/A</v>
      </c>
      <c r="BS202" s="655"/>
    </row>
    <row r="203" spans="1:71">
      <c r="A203" s="655"/>
      <c r="B203" s="1388"/>
      <c r="C203" s="1407"/>
      <c r="D203" s="856"/>
      <c r="E203" s="856"/>
      <c r="F203" s="856"/>
      <c r="G203" s="1005"/>
      <c r="H203" s="1005"/>
      <c r="I203" s="1005"/>
      <c r="J203" s="1005"/>
      <c r="K203" s="1005"/>
      <c r="L203" s="1005"/>
      <c r="M203" s="1005"/>
      <c r="N203" s="1005"/>
      <c r="O203" s="1005"/>
      <c r="P203" s="1005"/>
      <c r="Q203" s="1005"/>
      <c r="R203" s="1005"/>
      <c r="S203" s="1005"/>
      <c r="T203" s="1005"/>
      <c r="U203" s="1005"/>
      <c r="V203" s="1005"/>
      <c r="W203" s="1005"/>
      <c r="X203" s="1005"/>
      <c r="Y203" s="1005"/>
      <c r="Z203" s="1005"/>
      <c r="AA203" s="1005"/>
      <c r="AB203" s="1005"/>
      <c r="AC203" s="1005"/>
      <c r="AD203" s="1005"/>
      <c r="AE203" s="1005"/>
      <c r="AF203" s="1005"/>
      <c r="AG203" s="1005"/>
      <c r="AH203" s="1005"/>
      <c r="AI203" s="1005"/>
      <c r="AJ203" s="1005"/>
      <c r="AK203" s="1005"/>
      <c r="AL203" s="1005"/>
      <c r="AM203" s="1005"/>
      <c r="AN203" s="1005"/>
      <c r="AO203" s="1005"/>
      <c r="AP203" s="1005"/>
      <c r="AQ203" s="1005"/>
      <c r="AR203" s="1005"/>
      <c r="AS203" s="1005"/>
      <c r="AT203" s="1005"/>
      <c r="AU203" s="856"/>
      <c r="AV203" s="856"/>
      <c r="AW203" s="856"/>
      <c r="AX203" s="856"/>
      <c r="AY203" s="856"/>
      <c r="AZ203" s="856"/>
      <c r="BA203" s="856"/>
      <c r="BB203" s="856"/>
      <c r="BC203" s="856"/>
      <c r="BD203" s="856"/>
      <c r="BE203" s="856"/>
      <c r="BF203" s="856"/>
      <c r="BG203" s="856"/>
      <c r="BH203" s="856"/>
      <c r="BI203" s="856"/>
      <c r="BJ203" s="856"/>
      <c r="BK203" s="856"/>
      <c r="BL203" s="856"/>
      <c r="BM203" s="856"/>
      <c r="BN203" s="856"/>
      <c r="BO203" s="856"/>
      <c r="BP203" s="856"/>
      <c r="BQ203" s="857"/>
      <c r="BS203" s="655"/>
    </row>
    <row r="204" spans="1:71">
      <c r="A204" s="655"/>
      <c r="B204" s="1388"/>
      <c r="C204" s="1407"/>
      <c r="D204" s="856" t="s">
        <v>135</v>
      </c>
      <c r="E204" s="856"/>
      <c r="F204" s="856" t="s">
        <v>129</v>
      </c>
      <c r="G204" s="1005">
        <f t="shared" ref="G204:AL204" si="663">G174*G139</f>
        <v>0</v>
      </c>
      <c r="H204" s="1005">
        <f t="shared" si="663"/>
        <v>0</v>
      </c>
      <c r="I204" s="1005">
        <f t="shared" si="663"/>
        <v>0</v>
      </c>
      <c r="J204" s="1005">
        <f t="shared" si="663"/>
        <v>0</v>
      </c>
      <c r="K204" s="1005">
        <f t="shared" si="663"/>
        <v>0</v>
      </c>
      <c r="L204" s="1005">
        <f t="shared" si="663"/>
        <v>0</v>
      </c>
      <c r="M204" s="1005">
        <f t="shared" si="663"/>
        <v>0</v>
      </c>
      <c r="N204" s="1005">
        <f t="shared" si="663"/>
        <v>0</v>
      </c>
      <c r="O204" s="1005">
        <f t="shared" si="663"/>
        <v>0</v>
      </c>
      <c r="P204" s="1005">
        <f t="shared" si="663"/>
        <v>0</v>
      </c>
      <c r="Q204" s="1005">
        <f t="shared" si="663"/>
        <v>0</v>
      </c>
      <c r="R204" s="1005">
        <f t="shared" si="663"/>
        <v>0</v>
      </c>
      <c r="S204" s="1005">
        <f t="shared" si="663"/>
        <v>0</v>
      </c>
      <c r="T204" s="1005">
        <f t="shared" si="663"/>
        <v>0</v>
      </c>
      <c r="U204" s="1005">
        <f t="shared" si="663"/>
        <v>0</v>
      </c>
      <c r="V204" s="1005">
        <f t="shared" si="663"/>
        <v>0</v>
      </c>
      <c r="W204" s="1005">
        <f t="shared" si="663"/>
        <v>0</v>
      </c>
      <c r="X204" s="1005">
        <f t="shared" si="663"/>
        <v>0</v>
      </c>
      <c r="Y204" s="1005">
        <f t="shared" si="663"/>
        <v>0</v>
      </c>
      <c r="Z204" s="1005">
        <f t="shared" si="663"/>
        <v>0</v>
      </c>
      <c r="AA204" s="1005">
        <f t="shared" si="663"/>
        <v>0</v>
      </c>
      <c r="AB204" s="1005">
        <f t="shared" si="663"/>
        <v>0</v>
      </c>
      <c r="AC204" s="1005">
        <f t="shared" si="663"/>
        <v>0</v>
      </c>
      <c r="AD204" s="1005">
        <f t="shared" si="663"/>
        <v>0</v>
      </c>
      <c r="AE204" s="1005">
        <f t="shared" si="663"/>
        <v>0</v>
      </c>
      <c r="AF204" s="1005">
        <f t="shared" si="663"/>
        <v>0</v>
      </c>
      <c r="AG204" s="1005">
        <f t="shared" si="663"/>
        <v>0</v>
      </c>
      <c r="AH204" s="1005">
        <f t="shared" si="663"/>
        <v>0</v>
      </c>
      <c r="AI204" s="1005">
        <f t="shared" si="663"/>
        <v>0</v>
      </c>
      <c r="AJ204" s="1005">
        <f t="shared" si="663"/>
        <v>0</v>
      </c>
      <c r="AK204" s="1005">
        <f t="shared" si="663"/>
        <v>0</v>
      </c>
      <c r="AL204" s="1005">
        <f t="shared" si="663"/>
        <v>0</v>
      </c>
      <c r="AM204" s="1005">
        <f t="shared" ref="AM204:BQ204" si="664">AM174*AM139</f>
        <v>0</v>
      </c>
      <c r="AN204" s="1005">
        <f t="shared" si="664"/>
        <v>0</v>
      </c>
      <c r="AO204" s="1005">
        <f t="shared" si="664"/>
        <v>0</v>
      </c>
      <c r="AP204" s="1005">
        <f t="shared" si="664"/>
        <v>0</v>
      </c>
      <c r="AQ204" s="1005">
        <f t="shared" si="664"/>
        <v>0</v>
      </c>
      <c r="AR204" s="1005">
        <f t="shared" si="664"/>
        <v>0</v>
      </c>
      <c r="AS204" s="1005">
        <f t="shared" si="664"/>
        <v>0</v>
      </c>
      <c r="AT204" s="1005">
        <f t="shared" si="664"/>
        <v>0</v>
      </c>
      <c r="AU204" s="856">
        <f t="shared" si="664"/>
        <v>0</v>
      </c>
      <c r="AV204" s="856">
        <f t="shared" si="664"/>
        <v>0</v>
      </c>
      <c r="AW204" s="856">
        <f t="shared" si="664"/>
        <v>0</v>
      </c>
      <c r="AX204" s="856">
        <f t="shared" si="664"/>
        <v>0</v>
      </c>
      <c r="AY204" s="856">
        <f t="shared" si="664"/>
        <v>0</v>
      </c>
      <c r="AZ204" s="856">
        <f t="shared" si="664"/>
        <v>0</v>
      </c>
      <c r="BA204" s="856">
        <f t="shared" si="664"/>
        <v>0</v>
      </c>
      <c r="BB204" s="856">
        <f t="shared" si="664"/>
        <v>0</v>
      </c>
      <c r="BC204" s="856">
        <f t="shared" si="664"/>
        <v>0</v>
      </c>
      <c r="BD204" s="856">
        <f t="shared" si="664"/>
        <v>0</v>
      </c>
      <c r="BE204" s="856">
        <f t="shared" si="664"/>
        <v>0</v>
      </c>
      <c r="BF204" s="856">
        <f t="shared" si="664"/>
        <v>0</v>
      </c>
      <c r="BG204" s="856">
        <f t="shared" si="664"/>
        <v>0</v>
      </c>
      <c r="BH204" s="856">
        <f t="shared" si="664"/>
        <v>0</v>
      </c>
      <c r="BI204" s="856">
        <f t="shared" si="664"/>
        <v>0</v>
      </c>
      <c r="BJ204" s="856">
        <f t="shared" si="664"/>
        <v>0</v>
      </c>
      <c r="BK204" s="856">
        <f t="shared" si="664"/>
        <v>0</v>
      </c>
      <c r="BL204" s="856">
        <f t="shared" si="664"/>
        <v>0</v>
      </c>
      <c r="BM204" s="856">
        <f t="shared" si="664"/>
        <v>0</v>
      </c>
      <c r="BN204" s="856">
        <f t="shared" si="664"/>
        <v>0</v>
      </c>
      <c r="BO204" s="856" t="e">
        <f t="shared" si="664"/>
        <v>#N/A</v>
      </c>
      <c r="BP204" s="856" t="e">
        <f t="shared" si="664"/>
        <v>#N/A</v>
      </c>
      <c r="BQ204" s="857" t="e">
        <f t="shared" si="664"/>
        <v>#N/A</v>
      </c>
      <c r="BS204" s="655"/>
    </row>
    <row r="205" spans="1:71">
      <c r="A205" s="655"/>
      <c r="B205" s="1388"/>
      <c r="C205" s="1407"/>
      <c r="D205" s="856" t="s">
        <v>135</v>
      </c>
      <c r="E205" s="856"/>
      <c r="F205" s="856" t="s">
        <v>130</v>
      </c>
      <c r="G205" s="1005">
        <f t="shared" ref="G205:AL205" si="665">G175*G140</f>
        <v>126.97813866666669</v>
      </c>
      <c r="H205" s="1005">
        <f t="shared" si="665"/>
        <v>133.40640693666666</v>
      </c>
      <c r="I205" s="1005">
        <f t="shared" si="665"/>
        <v>136.74156711008331</v>
      </c>
      <c r="J205" s="1005">
        <f t="shared" si="665"/>
        <v>140.16010628783539</v>
      </c>
      <c r="K205" s="1005">
        <f t="shared" si="665"/>
        <v>143.66410894503124</v>
      </c>
      <c r="L205" s="1005">
        <f t="shared" si="665"/>
        <v>147.25571166865706</v>
      </c>
      <c r="M205" s="1005">
        <f t="shared" si="665"/>
        <v>150.93710446037343</v>
      </c>
      <c r="N205" s="1005">
        <f t="shared" si="665"/>
        <v>154.71053207188277</v>
      </c>
      <c r="O205" s="1005">
        <f t="shared" si="665"/>
        <v>158.57829537367985</v>
      </c>
      <c r="P205" s="1005">
        <f t="shared" si="665"/>
        <v>162.54275275802178</v>
      </c>
      <c r="Q205" s="1005">
        <f t="shared" si="665"/>
        <v>166.60632157697233</v>
      </c>
      <c r="R205" s="1005">
        <f t="shared" si="665"/>
        <v>170.77147961639662</v>
      </c>
      <c r="S205" s="1005">
        <f t="shared" si="665"/>
        <v>175.0407666068065</v>
      </c>
      <c r="T205" s="1005">
        <f t="shared" si="665"/>
        <v>179.41678577197666</v>
      </c>
      <c r="U205" s="1005">
        <f t="shared" si="665"/>
        <v>183.90220541627608</v>
      </c>
      <c r="V205" s="1005">
        <f t="shared" si="665"/>
        <v>188.49976055168295</v>
      </c>
      <c r="W205" s="1005">
        <f t="shared" si="665"/>
        <v>193.21225456547501</v>
      </c>
      <c r="X205" s="1005">
        <f t="shared" si="665"/>
        <v>198.04256092961185</v>
      </c>
      <c r="Y205" s="1005">
        <f t="shared" si="665"/>
        <v>202.99362495285214</v>
      </c>
      <c r="Z205" s="1005">
        <f t="shared" si="665"/>
        <v>208.06846557667342</v>
      </c>
      <c r="AA205" s="1005">
        <f t="shared" si="665"/>
        <v>213.27017721609025</v>
      </c>
      <c r="AB205" s="1005">
        <f t="shared" si="665"/>
        <v>218.60193164649249</v>
      </c>
      <c r="AC205" s="1005">
        <f t="shared" si="665"/>
        <v>224.06697993765476</v>
      </c>
      <c r="AD205" s="1005">
        <f t="shared" si="665"/>
        <v>229.66865443609612</v>
      </c>
      <c r="AE205" s="1005">
        <f t="shared" si="665"/>
        <v>235.41037079699851</v>
      </c>
      <c r="AF205" s="1005">
        <f t="shared" si="665"/>
        <v>241.29563006692345</v>
      </c>
      <c r="AG205" s="1005">
        <f t="shared" si="665"/>
        <v>247.32802081859651</v>
      </c>
      <c r="AH205" s="1005">
        <f t="shared" si="665"/>
        <v>253.51122133906142</v>
      </c>
      <c r="AI205" s="1005">
        <f t="shared" si="665"/>
        <v>259.84900187253788</v>
      </c>
      <c r="AJ205" s="1005">
        <f t="shared" si="665"/>
        <v>266.34522691935138</v>
      </c>
      <c r="AK205" s="1005">
        <f t="shared" si="665"/>
        <v>273.00385759233512</v>
      </c>
      <c r="AL205" s="1005">
        <f t="shared" si="665"/>
        <v>279.82895403214354</v>
      </c>
      <c r="AM205" s="1005">
        <f t="shared" ref="AM205:BQ205" si="666">AM175*AM140</f>
        <v>286.82467788294701</v>
      </c>
      <c r="AN205" s="1005">
        <f t="shared" si="666"/>
        <v>293.99529483002061</v>
      </c>
      <c r="AO205" s="1005">
        <f t="shared" si="666"/>
        <v>301.34517720077116</v>
      </c>
      <c r="AP205" s="1005">
        <f t="shared" si="666"/>
        <v>308.87880663079039</v>
      </c>
      <c r="AQ205" s="1005">
        <f t="shared" si="666"/>
        <v>316.60077679656013</v>
      </c>
      <c r="AR205" s="1005">
        <f t="shared" si="666"/>
        <v>324.51579621647414</v>
      </c>
      <c r="AS205" s="1005">
        <f t="shared" si="666"/>
        <v>332.62869112188594</v>
      </c>
      <c r="AT205" s="1005">
        <f t="shared" si="666"/>
        <v>340.94440839993308</v>
      </c>
      <c r="AU205" s="856">
        <f t="shared" si="666"/>
        <v>349.46801860993145</v>
      </c>
      <c r="AV205" s="856">
        <f t="shared" si="666"/>
        <v>358.20471907517964</v>
      </c>
      <c r="AW205" s="856">
        <f t="shared" si="666"/>
        <v>367.15983705205906</v>
      </c>
      <c r="AX205" s="856">
        <f t="shared" si="666"/>
        <v>376.33883297836053</v>
      </c>
      <c r="AY205" s="856">
        <f t="shared" si="666"/>
        <v>385.74730380281954</v>
      </c>
      <c r="AZ205" s="856">
        <f t="shared" si="666"/>
        <v>395.39098639788995</v>
      </c>
      <c r="BA205" s="856">
        <f t="shared" si="666"/>
        <v>405.27576105783709</v>
      </c>
      <c r="BB205" s="856">
        <f t="shared" si="666"/>
        <v>415.40765508428296</v>
      </c>
      <c r="BC205" s="856">
        <f t="shared" si="666"/>
        <v>425.79284646139007</v>
      </c>
      <c r="BD205" s="856">
        <f t="shared" si="666"/>
        <v>436.43766762292483</v>
      </c>
      <c r="BE205" s="856">
        <f t="shared" si="666"/>
        <v>447.34860931349795</v>
      </c>
      <c r="BF205" s="856">
        <f t="shared" si="666"/>
        <v>458.53232454633519</v>
      </c>
      <c r="BG205" s="856">
        <f t="shared" si="666"/>
        <v>469.99563265999359</v>
      </c>
      <c r="BH205" s="856">
        <f t="shared" si="666"/>
        <v>481.74552347649342</v>
      </c>
      <c r="BI205" s="856">
        <f t="shared" si="666"/>
        <v>493.78916156340568</v>
      </c>
      <c r="BJ205" s="856">
        <f t="shared" si="666"/>
        <v>506.13389060249074</v>
      </c>
      <c r="BK205" s="856">
        <f t="shared" si="666"/>
        <v>518.78723786755302</v>
      </c>
      <c r="BL205" s="856">
        <f t="shared" si="666"/>
        <v>531.75691881424177</v>
      </c>
      <c r="BM205" s="856">
        <f t="shared" si="666"/>
        <v>545.05084178459765</v>
      </c>
      <c r="BN205" s="856">
        <f t="shared" si="666"/>
        <v>558.67711282921255</v>
      </c>
      <c r="BO205" s="856" t="e">
        <f t="shared" si="666"/>
        <v>#N/A</v>
      </c>
      <c r="BP205" s="856" t="e">
        <f t="shared" si="666"/>
        <v>#N/A</v>
      </c>
      <c r="BQ205" s="857" t="e">
        <f t="shared" si="666"/>
        <v>#N/A</v>
      </c>
      <c r="BS205" s="655"/>
    </row>
    <row r="206" spans="1:71">
      <c r="A206" s="655"/>
      <c r="B206" s="1388"/>
      <c r="C206" s="1407"/>
      <c r="D206" s="856" t="s">
        <v>135</v>
      </c>
      <c r="E206" s="856"/>
      <c r="F206" s="856" t="s">
        <v>131</v>
      </c>
      <c r="G206" s="1005">
        <f t="shared" ref="G206:AL206" si="667">G176*G141</f>
        <v>0</v>
      </c>
      <c r="H206" s="1005">
        <f t="shared" si="667"/>
        <v>0</v>
      </c>
      <c r="I206" s="1005">
        <f t="shared" si="667"/>
        <v>0</v>
      </c>
      <c r="J206" s="1005">
        <f t="shared" si="667"/>
        <v>0</v>
      </c>
      <c r="K206" s="1005">
        <f t="shared" si="667"/>
        <v>0</v>
      </c>
      <c r="L206" s="1005">
        <f t="shared" si="667"/>
        <v>0</v>
      </c>
      <c r="M206" s="1005">
        <f t="shared" si="667"/>
        <v>0</v>
      </c>
      <c r="N206" s="1005">
        <f t="shared" si="667"/>
        <v>0</v>
      </c>
      <c r="O206" s="1005">
        <f t="shared" si="667"/>
        <v>0</v>
      </c>
      <c r="P206" s="1005">
        <f t="shared" si="667"/>
        <v>0</v>
      </c>
      <c r="Q206" s="1005">
        <f t="shared" si="667"/>
        <v>0</v>
      </c>
      <c r="R206" s="1005">
        <f t="shared" si="667"/>
        <v>0</v>
      </c>
      <c r="S206" s="1005">
        <f t="shared" si="667"/>
        <v>0</v>
      </c>
      <c r="T206" s="1005">
        <f t="shared" si="667"/>
        <v>0</v>
      </c>
      <c r="U206" s="1005">
        <f t="shared" si="667"/>
        <v>0</v>
      </c>
      <c r="V206" s="1005">
        <f t="shared" si="667"/>
        <v>0</v>
      </c>
      <c r="W206" s="1005">
        <f t="shared" si="667"/>
        <v>0</v>
      </c>
      <c r="X206" s="1005">
        <f t="shared" si="667"/>
        <v>0</v>
      </c>
      <c r="Y206" s="1005">
        <f t="shared" si="667"/>
        <v>0</v>
      </c>
      <c r="Z206" s="1005">
        <f t="shared" si="667"/>
        <v>0</v>
      </c>
      <c r="AA206" s="1005">
        <f t="shared" si="667"/>
        <v>0</v>
      </c>
      <c r="AB206" s="1005">
        <f t="shared" si="667"/>
        <v>0</v>
      </c>
      <c r="AC206" s="1005">
        <f t="shared" si="667"/>
        <v>0</v>
      </c>
      <c r="AD206" s="1005">
        <f t="shared" si="667"/>
        <v>0</v>
      </c>
      <c r="AE206" s="1005">
        <f t="shared" si="667"/>
        <v>0</v>
      </c>
      <c r="AF206" s="1005">
        <f t="shared" si="667"/>
        <v>0</v>
      </c>
      <c r="AG206" s="1005">
        <f t="shared" si="667"/>
        <v>0</v>
      </c>
      <c r="AH206" s="1005">
        <f t="shared" si="667"/>
        <v>0</v>
      </c>
      <c r="AI206" s="1005">
        <f t="shared" si="667"/>
        <v>0</v>
      </c>
      <c r="AJ206" s="1005">
        <f t="shared" si="667"/>
        <v>0</v>
      </c>
      <c r="AK206" s="1005">
        <f t="shared" si="667"/>
        <v>0</v>
      </c>
      <c r="AL206" s="1005">
        <f t="shared" si="667"/>
        <v>0</v>
      </c>
      <c r="AM206" s="1005">
        <f t="shared" ref="AM206:BQ206" si="668">AM176*AM141</f>
        <v>0</v>
      </c>
      <c r="AN206" s="1005">
        <f t="shared" si="668"/>
        <v>0</v>
      </c>
      <c r="AO206" s="1005">
        <f t="shared" si="668"/>
        <v>0</v>
      </c>
      <c r="AP206" s="1005">
        <f t="shared" si="668"/>
        <v>0</v>
      </c>
      <c r="AQ206" s="1005">
        <f t="shared" si="668"/>
        <v>0</v>
      </c>
      <c r="AR206" s="1005">
        <f t="shared" si="668"/>
        <v>0</v>
      </c>
      <c r="AS206" s="1005">
        <f t="shared" si="668"/>
        <v>0</v>
      </c>
      <c r="AT206" s="1005">
        <f t="shared" si="668"/>
        <v>0</v>
      </c>
      <c r="AU206" s="856">
        <f t="shared" si="668"/>
        <v>0</v>
      </c>
      <c r="AV206" s="856">
        <f t="shared" si="668"/>
        <v>0</v>
      </c>
      <c r="AW206" s="856">
        <f t="shared" si="668"/>
        <v>0</v>
      </c>
      <c r="AX206" s="856">
        <f t="shared" si="668"/>
        <v>0</v>
      </c>
      <c r="AY206" s="856">
        <f t="shared" si="668"/>
        <v>0</v>
      </c>
      <c r="AZ206" s="856">
        <f t="shared" si="668"/>
        <v>0</v>
      </c>
      <c r="BA206" s="856">
        <f t="shared" si="668"/>
        <v>0</v>
      </c>
      <c r="BB206" s="856">
        <f t="shared" si="668"/>
        <v>0</v>
      </c>
      <c r="BC206" s="856">
        <f t="shared" si="668"/>
        <v>0</v>
      </c>
      <c r="BD206" s="856">
        <f t="shared" si="668"/>
        <v>0</v>
      </c>
      <c r="BE206" s="856">
        <f t="shared" si="668"/>
        <v>0</v>
      </c>
      <c r="BF206" s="856">
        <f t="shared" si="668"/>
        <v>0</v>
      </c>
      <c r="BG206" s="856">
        <f t="shared" si="668"/>
        <v>0</v>
      </c>
      <c r="BH206" s="856">
        <f t="shared" si="668"/>
        <v>0</v>
      </c>
      <c r="BI206" s="856">
        <f t="shared" si="668"/>
        <v>0</v>
      </c>
      <c r="BJ206" s="856">
        <f t="shared" si="668"/>
        <v>0</v>
      </c>
      <c r="BK206" s="856">
        <f t="shared" si="668"/>
        <v>0</v>
      </c>
      <c r="BL206" s="856">
        <f t="shared" si="668"/>
        <v>0</v>
      </c>
      <c r="BM206" s="856">
        <f t="shared" si="668"/>
        <v>0</v>
      </c>
      <c r="BN206" s="856">
        <f t="shared" si="668"/>
        <v>0</v>
      </c>
      <c r="BO206" s="856" t="e">
        <f t="shared" si="668"/>
        <v>#N/A</v>
      </c>
      <c r="BP206" s="856" t="e">
        <f t="shared" si="668"/>
        <v>#N/A</v>
      </c>
      <c r="BQ206" s="857" t="e">
        <f t="shared" si="668"/>
        <v>#N/A</v>
      </c>
      <c r="BS206" s="655"/>
    </row>
    <row r="207" spans="1:71">
      <c r="A207" s="655"/>
      <c r="B207" s="1388"/>
      <c r="C207" s="1407"/>
      <c r="D207" s="856" t="s">
        <v>135</v>
      </c>
      <c r="E207" s="856"/>
      <c r="F207" s="856" t="s">
        <v>132</v>
      </c>
      <c r="G207" s="1005">
        <f t="shared" ref="G207:AL207" si="669">G177*G142</f>
        <v>0</v>
      </c>
      <c r="H207" s="1005">
        <f t="shared" si="669"/>
        <v>0</v>
      </c>
      <c r="I207" s="1005">
        <f t="shared" si="669"/>
        <v>0</v>
      </c>
      <c r="J207" s="1005">
        <f t="shared" si="669"/>
        <v>0</v>
      </c>
      <c r="K207" s="1005">
        <f t="shared" si="669"/>
        <v>0</v>
      </c>
      <c r="L207" s="1005">
        <f t="shared" si="669"/>
        <v>0</v>
      </c>
      <c r="M207" s="1005">
        <f t="shared" si="669"/>
        <v>0</v>
      </c>
      <c r="N207" s="1005">
        <f t="shared" si="669"/>
        <v>0</v>
      </c>
      <c r="O207" s="1005">
        <f t="shared" si="669"/>
        <v>0</v>
      </c>
      <c r="P207" s="1005">
        <f t="shared" si="669"/>
        <v>0</v>
      </c>
      <c r="Q207" s="1005">
        <f t="shared" si="669"/>
        <v>0</v>
      </c>
      <c r="R207" s="1005">
        <f t="shared" si="669"/>
        <v>0</v>
      </c>
      <c r="S207" s="1005">
        <f t="shared" si="669"/>
        <v>0</v>
      </c>
      <c r="T207" s="1005">
        <f t="shared" si="669"/>
        <v>0</v>
      </c>
      <c r="U207" s="1005">
        <f t="shared" si="669"/>
        <v>0</v>
      </c>
      <c r="V207" s="1005">
        <f t="shared" si="669"/>
        <v>0</v>
      </c>
      <c r="W207" s="1005">
        <f t="shared" si="669"/>
        <v>0</v>
      </c>
      <c r="X207" s="1005">
        <f t="shared" si="669"/>
        <v>0</v>
      </c>
      <c r="Y207" s="1005">
        <f t="shared" si="669"/>
        <v>0</v>
      </c>
      <c r="Z207" s="1005">
        <f t="shared" si="669"/>
        <v>0</v>
      </c>
      <c r="AA207" s="1005">
        <f t="shared" si="669"/>
        <v>0</v>
      </c>
      <c r="AB207" s="1005">
        <f t="shared" si="669"/>
        <v>0</v>
      </c>
      <c r="AC207" s="1005">
        <f t="shared" si="669"/>
        <v>0</v>
      </c>
      <c r="AD207" s="1005">
        <f t="shared" si="669"/>
        <v>0</v>
      </c>
      <c r="AE207" s="1005">
        <f t="shared" si="669"/>
        <v>0</v>
      </c>
      <c r="AF207" s="1005">
        <f t="shared" si="669"/>
        <v>0</v>
      </c>
      <c r="AG207" s="1005">
        <f t="shared" si="669"/>
        <v>0</v>
      </c>
      <c r="AH207" s="1005">
        <f t="shared" si="669"/>
        <v>0</v>
      </c>
      <c r="AI207" s="1005">
        <f t="shared" si="669"/>
        <v>0</v>
      </c>
      <c r="AJ207" s="1005">
        <f t="shared" si="669"/>
        <v>0</v>
      </c>
      <c r="AK207" s="1005">
        <f t="shared" si="669"/>
        <v>0</v>
      </c>
      <c r="AL207" s="1005">
        <f t="shared" si="669"/>
        <v>0</v>
      </c>
      <c r="AM207" s="1005">
        <f t="shared" ref="AM207:BQ207" si="670">AM177*AM142</f>
        <v>0</v>
      </c>
      <c r="AN207" s="1005">
        <f t="shared" si="670"/>
        <v>0</v>
      </c>
      <c r="AO207" s="1005">
        <f t="shared" si="670"/>
        <v>0</v>
      </c>
      <c r="AP207" s="1005">
        <f t="shared" si="670"/>
        <v>0</v>
      </c>
      <c r="AQ207" s="1005">
        <f t="shared" si="670"/>
        <v>0</v>
      </c>
      <c r="AR207" s="1005">
        <f t="shared" si="670"/>
        <v>0</v>
      </c>
      <c r="AS207" s="1005">
        <f t="shared" si="670"/>
        <v>0</v>
      </c>
      <c r="AT207" s="1005">
        <f t="shared" si="670"/>
        <v>0</v>
      </c>
      <c r="AU207" s="856">
        <f t="shared" si="670"/>
        <v>0</v>
      </c>
      <c r="AV207" s="856">
        <f t="shared" si="670"/>
        <v>0</v>
      </c>
      <c r="AW207" s="856">
        <f t="shared" si="670"/>
        <v>0</v>
      </c>
      <c r="AX207" s="856">
        <f t="shared" si="670"/>
        <v>0</v>
      </c>
      <c r="AY207" s="856">
        <f t="shared" si="670"/>
        <v>0</v>
      </c>
      <c r="AZ207" s="856">
        <f t="shared" si="670"/>
        <v>0</v>
      </c>
      <c r="BA207" s="856">
        <f t="shared" si="670"/>
        <v>0</v>
      </c>
      <c r="BB207" s="856">
        <f t="shared" si="670"/>
        <v>0</v>
      </c>
      <c r="BC207" s="856">
        <f t="shared" si="670"/>
        <v>0</v>
      </c>
      <c r="BD207" s="856">
        <f t="shared" si="670"/>
        <v>0</v>
      </c>
      <c r="BE207" s="856">
        <f t="shared" si="670"/>
        <v>0</v>
      </c>
      <c r="BF207" s="856">
        <f t="shared" si="670"/>
        <v>0</v>
      </c>
      <c r="BG207" s="856">
        <f t="shared" si="670"/>
        <v>0</v>
      </c>
      <c r="BH207" s="856">
        <f t="shared" si="670"/>
        <v>0</v>
      </c>
      <c r="BI207" s="856">
        <f t="shared" si="670"/>
        <v>0</v>
      </c>
      <c r="BJ207" s="856">
        <f t="shared" si="670"/>
        <v>0</v>
      </c>
      <c r="BK207" s="856">
        <f t="shared" si="670"/>
        <v>0</v>
      </c>
      <c r="BL207" s="856">
        <f t="shared" si="670"/>
        <v>0</v>
      </c>
      <c r="BM207" s="856">
        <f t="shared" si="670"/>
        <v>0</v>
      </c>
      <c r="BN207" s="856">
        <f t="shared" si="670"/>
        <v>0</v>
      </c>
      <c r="BO207" s="856" t="e">
        <f t="shared" si="670"/>
        <v>#N/A</v>
      </c>
      <c r="BP207" s="856" t="e">
        <f t="shared" si="670"/>
        <v>#N/A</v>
      </c>
      <c r="BQ207" s="857" t="e">
        <f t="shared" si="670"/>
        <v>#N/A</v>
      </c>
      <c r="BS207" s="655"/>
    </row>
    <row r="208" spans="1:71">
      <c r="A208" s="655"/>
      <c r="B208" s="1388"/>
      <c r="C208" s="1407"/>
      <c r="D208" s="856" t="s">
        <v>135</v>
      </c>
      <c r="E208" s="856"/>
      <c r="F208" s="856" t="s">
        <v>133</v>
      </c>
      <c r="G208" s="1005">
        <f t="shared" ref="G208:AL208" si="671">G178*G143</f>
        <v>78.227072888888898</v>
      </c>
      <c r="H208" s="1005">
        <f t="shared" si="671"/>
        <v>82.187318453888878</v>
      </c>
      <c r="I208" s="1005">
        <f t="shared" si="671"/>
        <v>84.242001415236089</v>
      </c>
      <c r="J208" s="1005">
        <f t="shared" si="671"/>
        <v>86.348051450616992</v>
      </c>
      <c r="K208" s="1005">
        <f t="shared" si="671"/>
        <v>88.506752736882405</v>
      </c>
      <c r="L208" s="1005">
        <f t="shared" si="671"/>
        <v>90.719421555304464</v>
      </c>
      <c r="M208" s="1005">
        <f t="shared" si="671"/>
        <v>92.987407094187063</v>
      </c>
      <c r="N208" s="1005">
        <f t="shared" si="671"/>
        <v>95.312092271541729</v>
      </c>
      <c r="O208" s="1005">
        <f t="shared" si="671"/>
        <v>97.694894578330278</v>
      </c>
      <c r="P208" s="1005">
        <f t="shared" si="671"/>
        <v>100.1372669427885</v>
      </c>
      <c r="Q208" s="1005">
        <f t="shared" si="671"/>
        <v>102.64069861635821</v>
      </c>
      <c r="R208" s="1005">
        <f t="shared" si="671"/>
        <v>105.20671608176715</v>
      </c>
      <c r="S208" s="1005">
        <f t="shared" si="671"/>
        <v>107.83688398381132</v>
      </c>
      <c r="T208" s="1005">
        <f t="shared" si="671"/>
        <v>110.53280608340658</v>
      </c>
      <c r="U208" s="1005">
        <f t="shared" si="671"/>
        <v>113.29612623549176</v>
      </c>
      <c r="V208" s="1005">
        <f t="shared" si="671"/>
        <v>116.12852939137903</v>
      </c>
      <c r="W208" s="1005">
        <f t="shared" si="671"/>
        <v>119.03174262616351</v>
      </c>
      <c r="X208" s="1005">
        <f t="shared" si="671"/>
        <v>122.00753619181758</v>
      </c>
      <c r="Y208" s="1005">
        <f t="shared" si="671"/>
        <v>125.057724596613</v>
      </c>
      <c r="Z208" s="1005">
        <f t="shared" si="671"/>
        <v>128.18416771152832</v>
      </c>
      <c r="AA208" s="1005">
        <f t="shared" si="671"/>
        <v>131.38877190431651</v>
      </c>
      <c r="AB208" s="1005">
        <f t="shared" si="671"/>
        <v>134.67349120192443</v>
      </c>
      <c r="AC208" s="1005">
        <f t="shared" si="671"/>
        <v>138.04032848197249</v>
      </c>
      <c r="AD208" s="1005">
        <f t="shared" si="671"/>
        <v>141.49133669402184</v>
      </c>
      <c r="AE208" s="1005">
        <f t="shared" si="671"/>
        <v>145.02862011137236</v>
      </c>
      <c r="AF208" s="1005">
        <f t="shared" si="671"/>
        <v>148.65433561415665</v>
      </c>
      <c r="AG208" s="1005">
        <f t="shared" si="671"/>
        <v>152.37069400451057</v>
      </c>
      <c r="AH208" s="1005">
        <f t="shared" si="671"/>
        <v>156.17996135462329</v>
      </c>
      <c r="AI208" s="1005">
        <f t="shared" si="671"/>
        <v>160.08446038848888</v>
      </c>
      <c r="AJ208" s="1005">
        <f t="shared" si="671"/>
        <v>164.0865718982011</v>
      </c>
      <c r="AK208" s="1005">
        <f t="shared" si="671"/>
        <v>168.18873619565611</v>
      </c>
      <c r="AL208" s="1005">
        <f t="shared" si="671"/>
        <v>172.3934546005475</v>
      </c>
      <c r="AM208" s="1005">
        <f t="shared" ref="AM208:BQ208" si="672">AM178*AM143</f>
        <v>176.70329096556114</v>
      </c>
      <c r="AN208" s="1005">
        <f t="shared" si="672"/>
        <v>181.12087323970016</v>
      </c>
      <c r="AO208" s="1005">
        <f t="shared" si="672"/>
        <v>185.64889507069265</v>
      </c>
      <c r="AP208" s="1005">
        <f t="shared" si="672"/>
        <v>190.29011744745995</v>
      </c>
      <c r="AQ208" s="1005">
        <f t="shared" si="672"/>
        <v>195.04737038364641</v>
      </c>
      <c r="AR208" s="1005">
        <f t="shared" si="672"/>
        <v>199.92355464323757</v>
      </c>
      <c r="AS208" s="1005">
        <f t="shared" si="672"/>
        <v>204.9216435093185</v>
      </c>
      <c r="AT208" s="1005">
        <f t="shared" si="672"/>
        <v>210.04468459705146</v>
      </c>
      <c r="AU208" s="856">
        <f t="shared" si="672"/>
        <v>215.29580171197773</v>
      </c>
      <c r="AV208" s="856">
        <f t="shared" si="672"/>
        <v>220.67819675477716</v>
      </c>
      <c r="AW208" s="856">
        <f t="shared" si="672"/>
        <v>226.19515167364656</v>
      </c>
      <c r="AX208" s="856">
        <f t="shared" si="672"/>
        <v>231.85003046548769</v>
      </c>
      <c r="AY208" s="856">
        <f t="shared" si="672"/>
        <v>237.64628122712486</v>
      </c>
      <c r="AZ208" s="856">
        <f t="shared" si="672"/>
        <v>243.58743825780294</v>
      </c>
      <c r="BA208" s="856">
        <f t="shared" si="672"/>
        <v>249.67712421424798</v>
      </c>
      <c r="BB208" s="856">
        <f t="shared" si="672"/>
        <v>255.91905231960416</v>
      </c>
      <c r="BC208" s="856">
        <f t="shared" si="672"/>
        <v>262.31702862759425</v>
      </c>
      <c r="BD208" s="856">
        <f t="shared" si="672"/>
        <v>268.87495434328412</v>
      </c>
      <c r="BE208" s="856">
        <f t="shared" si="672"/>
        <v>275.59682820186617</v>
      </c>
      <c r="BF208" s="856">
        <f t="shared" si="672"/>
        <v>282.48674890691279</v>
      </c>
      <c r="BG208" s="856">
        <f t="shared" si="672"/>
        <v>289.54891762958562</v>
      </c>
      <c r="BH208" s="856">
        <f t="shared" si="672"/>
        <v>296.78764057032521</v>
      </c>
      <c r="BI208" s="856">
        <f t="shared" si="672"/>
        <v>304.2073315845833</v>
      </c>
      <c r="BJ208" s="856">
        <f t="shared" si="672"/>
        <v>311.81251487419786</v>
      </c>
      <c r="BK208" s="856">
        <f t="shared" si="672"/>
        <v>319.60782774605275</v>
      </c>
      <c r="BL208" s="856">
        <f t="shared" si="672"/>
        <v>327.59802343970404</v>
      </c>
      <c r="BM208" s="856">
        <f t="shared" si="672"/>
        <v>335.7879740256966</v>
      </c>
      <c r="BN208" s="856">
        <f t="shared" si="672"/>
        <v>344.18267337633893</v>
      </c>
      <c r="BO208" s="856" t="e">
        <f t="shared" si="672"/>
        <v>#N/A</v>
      </c>
      <c r="BP208" s="856" t="e">
        <f t="shared" si="672"/>
        <v>#N/A</v>
      </c>
      <c r="BQ208" s="857" t="e">
        <f t="shared" si="672"/>
        <v>#N/A</v>
      </c>
      <c r="BS208" s="655"/>
    </row>
    <row r="209" spans="1:71">
      <c r="A209" s="655"/>
      <c r="B209" s="1388"/>
      <c r="C209" s="1407"/>
      <c r="D209" s="856" t="s">
        <v>135</v>
      </c>
      <c r="E209" s="856"/>
      <c r="F209" s="856" t="s">
        <v>134</v>
      </c>
      <c r="G209" s="1005">
        <f t="shared" ref="G209:AL209" si="673">G179*G144</f>
        <v>0</v>
      </c>
      <c r="H209" s="1005">
        <f t="shared" si="673"/>
        <v>0</v>
      </c>
      <c r="I209" s="1005">
        <f t="shared" si="673"/>
        <v>0</v>
      </c>
      <c r="J209" s="1005">
        <f t="shared" si="673"/>
        <v>0</v>
      </c>
      <c r="K209" s="1005">
        <f t="shared" si="673"/>
        <v>0</v>
      </c>
      <c r="L209" s="1005">
        <f t="shared" si="673"/>
        <v>0</v>
      </c>
      <c r="M209" s="1005">
        <f t="shared" si="673"/>
        <v>0</v>
      </c>
      <c r="N209" s="1005">
        <f t="shared" si="673"/>
        <v>0</v>
      </c>
      <c r="O209" s="1005">
        <f t="shared" si="673"/>
        <v>0</v>
      </c>
      <c r="P209" s="1005">
        <f t="shared" si="673"/>
        <v>0</v>
      </c>
      <c r="Q209" s="1005">
        <f t="shared" si="673"/>
        <v>0</v>
      </c>
      <c r="R209" s="1005">
        <f t="shared" si="673"/>
        <v>0</v>
      </c>
      <c r="S209" s="1005">
        <f t="shared" si="673"/>
        <v>0</v>
      </c>
      <c r="T209" s="1005">
        <f t="shared" si="673"/>
        <v>0</v>
      </c>
      <c r="U209" s="1005">
        <f t="shared" si="673"/>
        <v>0</v>
      </c>
      <c r="V209" s="1005">
        <f t="shared" si="673"/>
        <v>0</v>
      </c>
      <c r="W209" s="1005">
        <f t="shared" si="673"/>
        <v>0</v>
      </c>
      <c r="X209" s="1005">
        <f t="shared" si="673"/>
        <v>0</v>
      </c>
      <c r="Y209" s="1005">
        <f t="shared" si="673"/>
        <v>0</v>
      </c>
      <c r="Z209" s="1005">
        <f t="shared" si="673"/>
        <v>0</v>
      </c>
      <c r="AA209" s="1005">
        <f t="shared" si="673"/>
        <v>0</v>
      </c>
      <c r="AB209" s="1005">
        <f t="shared" si="673"/>
        <v>0</v>
      </c>
      <c r="AC209" s="1005">
        <f t="shared" si="673"/>
        <v>0</v>
      </c>
      <c r="AD209" s="1005">
        <f t="shared" si="673"/>
        <v>0</v>
      </c>
      <c r="AE209" s="1005">
        <f t="shared" si="673"/>
        <v>0</v>
      </c>
      <c r="AF209" s="1005">
        <f t="shared" si="673"/>
        <v>0</v>
      </c>
      <c r="AG209" s="1005">
        <f t="shared" si="673"/>
        <v>0</v>
      </c>
      <c r="AH209" s="1005">
        <f t="shared" si="673"/>
        <v>0</v>
      </c>
      <c r="AI209" s="1005">
        <f t="shared" si="673"/>
        <v>0</v>
      </c>
      <c r="AJ209" s="1005">
        <f t="shared" si="673"/>
        <v>0</v>
      </c>
      <c r="AK209" s="1005">
        <f t="shared" si="673"/>
        <v>0</v>
      </c>
      <c r="AL209" s="1005">
        <f t="shared" si="673"/>
        <v>0</v>
      </c>
      <c r="AM209" s="1005">
        <f t="shared" ref="AM209:BQ209" si="674">AM179*AM144</f>
        <v>0</v>
      </c>
      <c r="AN209" s="1005">
        <f t="shared" si="674"/>
        <v>0</v>
      </c>
      <c r="AO209" s="1005">
        <f t="shared" si="674"/>
        <v>0</v>
      </c>
      <c r="AP209" s="1005">
        <f t="shared" si="674"/>
        <v>0</v>
      </c>
      <c r="AQ209" s="1005">
        <f t="shared" si="674"/>
        <v>0</v>
      </c>
      <c r="AR209" s="1005">
        <f t="shared" si="674"/>
        <v>0</v>
      </c>
      <c r="AS209" s="1005">
        <f t="shared" si="674"/>
        <v>0</v>
      </c>
      <c r="AT209" s="1005">
        <f t="shared" si="674"/>
        <v>0</v>
      </c>
      <c r="AU209" s="856">
        <f t="shared" si="674"/>
        <v>0</v>
      </c>
      <c r="AV209" s="856">
        <f t="shared" si="674"/>
        <v>0</v>
      </c>
      <c r="AW209" s="856">
        <f t="shared" si="674"/>
        <v>0</v>
      </c>
      <c r="AX209" s="856">
        <f t="shared" si="674"/>
        <v>0</v>
      </c>
      <c r="AY209" s="856">
        <f t="shared" si="674"/>
        <v>0</v>
      </c>
      <c r="AZ209" s="856">
        <f t="shared" si="674"/>
        <v>0</v>
      </c>
      <c r="BA209" s="856">
        <f t="shared" si="674"/>
        <v>0</v>
      </c>
      <c r="BB209" s="856">
        <f t="shared" si="674"/>
        <v>0</v>
      </c>
      <c r="BC209" s="856">
        <f t="shared" si="674"/>
        <v>0</v>
      </c>
      <c r="BD209" s="856">
        <f t="shared" si="674"/>
        <v>0</v>
      </c>
      <c r="BE209" s="856">
        <f t="shared" si="674"/>
        <v>0</v>
      </c>
      <c r="BF209" s="856">
        <f t="shared" si="674"/>
        <v>0</v>
      </c>
      <c r="BG209" s="856">
        <f t="shared" si="674"/>
        <v>0</v>
      </c>
      <c r="BH209" s="856">
        <f t="shared" si="674"/>
        <v>0</v>
      </c>
      <c r="BI209" s="856">
        <f t="shared" si="674"/>
        <v>0</v>
      </c>
      <c r="BJ209" s="856">
        <f t="shared" si="674"/>
        <v>0</v>
      </c>
      <c r="BK209" s="856">
        <f t="shared" si="674"/>
        <v>0</v>
      </c>
      <c r="BL209" s="856">
        <f t="shared" si="674"/>
        <v>0</v>
      </c>
      <c r="BM209" s="856">
        <f t="shared" si="674"/>
        <v>0</v>
      </c>
      <c r="BN209" s="856">
        <f t="shared" si="674"/>
        <v>0</v>
      </c>
      <c r="BO209" s="856" t="e">
        <f t="shared" si="674"/>
        <v>#N/A</v>
      </c>
      <c r="BP209" s="856" t="e">
        <f t="shared" si="674"/>
        <v>#N/A</v>
      </c>
      <c r="BQ209" s="857" t="e">
        <f t="shared" si="674"/>
        <v>#N/A</v>
      </c>
      <c r="BS209" s="655"/>
    </row>
    <row r="210" spans="1:71">
      <c r="A210" s="655"/>
      <c r="B210" s="1388"/>
      <c r="C210" s="1407"/>
      <c r="D210" s="856"/>
      <c r="E210" s="856"/>
      <c r="F210" s="856"/>
      <c r="G210" s="1005"/>
      <c r="H210" s="1005"/>
      <c r="I210" s="1005"/>
      <c r="J210" s="1005"/>
      <c r="K210" s="1005"/>
      <c r="L210" s="1005"/>
      <c r="M210" s="1005"/>
      <c r="N210" s="1005"/>
      <c r="O210" s="1005"/>
      <c r="P210" s="1005"/>
      <c r="Q210" s="1005"/>
      <c r="R210" s="1005"/>
      <c r="S210" s="1005"/>
      <c r="T210" s="1005"/>
      <c r="U210" s="1005"/>
      <c r="V210" s="1005"/>
      <c r="W210" s="1005"/>
      <c r="X210" s="1005"/>
      <c r="Y210" s="1005"/>
      <c r="Z210" s="1005"/>
      <c r="AA210" s="1005"/>
      <c r="AB210" s="1005"/>
      <c r="AC210" s="1005"/>
      <c r="AD210" s="1005"/>
      <c r="AE210" s="1005"/>
      <c r="AF210" s="1005"/>
      <c r="AG210" s="1005"/>
      <c r="AH210" s="1005"/>
      <c r="AI210" s="1005"/>
      <c r="AJ210" s="1005"/>
      <c r="AK210" s="1005"/>
      <c r="AL210" s="1005"/>
      <c r="AM210" s="1005"/>
      <c r="AN210" s="1005"/>
      <c r="AO210" s="1005"/>
      <c r="AP210" s="1005"/>
      <c r="AQ210" s="1005"/>
      <c r="AR210" s="1005"/>
      <c r="AS210" s="1005"/>
      <c r="AT210" s="1005"/>
      <c r="AU210" s="856"/>
      <c r="AV210" s="856"/>
      <c r="AW210" s="856"/>
      <c r="AX210" s="856"/>
      <c r="AY210" s="856"/>
      <c r="AZ210" s="856"/>
      <c r="BA210" s="856"/>
      <c r="BB210" s="856"/>
      <c r="BC210" s="856"/>
      <c r="BD210" s="856"/>
      <c r="BE210" s="856"/>
      <c r="BF210" s="856"/>
      <c r="BG210" s="856"/>
      <c r="BH210" s="856"/>
      <c r="BI210" s="856"/>
      <c r="BJ210" s="856"/>
      <c r="BK210" s="856"/>
      <c r="BL210" s="856"/>
      <c r="BM210" s="856"/>
      <c r="BN210" s="856"/>
      <c r="BO210" s="856"/>
      <c r="BP210" s="856"/>
      <c r="BQ210" s="857"/>
      <c r="BS210" s="655"/>
    </row>
    <row r="211" spans="1:71">
      <c r="A211" s="655"/>
      <c r="B211" s="1388"/>
      <c r="C211" s="1407"/>
      <c r="D211" s="856" t="s">
        <v>136</v>
      </c>
      <c r="E211" s="856"/>
      <c r="F211" s="856" t="s">
        <v>129</v>
      </c>
      <c r="G211" s="1005">
        <f t="shared" ref="G211:AL211" si="675">G181*G146</f>
        <v>0</v>
      </c>
      <c r="H211" s="1005">
        <f t="shared" si="675"/>
        <v>0</v>
      </c>
      <c r="I211" s="1005">
        <f t="shared" si="675"/>
        <v>0</v>
      </c>
      <c r="J211" s="1005">
        <f t="shared" si="675"/>
        <v>0</v>
      </c>
      <c r="K211" s="1005">
        <f t="shared" si="675"/>
        <v>0</v>
      </c>
      <c r="L211" s="1005">
        <f t="shared" si="675"/>
        <v>0</v>
      </c>
      <c r="M211" s="1005">
        <f t="shared" si="675"/>
        <v>0</v>
      </c>
      <c r="N211" s="1005">
        <f t="shared" si="675"/>
        <v>0</v>
      </c>
      <c r="O211" s="1005">
        <f t="shared" si="675"/>
        <v>0</v>
      </c>
      <c r="P211" s="1005">
        <f t="shared" si="675"/>
        <v>0</v>
      </c>
      <c r="Q211" s="1005">
        <f t="shared" si="675"/>
        <v>0</v>
      </c>
      <c r="R211" s="1005">
        <f t="shared" si="675"/>
        <v>0</v>
      </c>
      <c r="S211" s="1005">
        <f t="shared" si="675"/>
        <v>0</v>
      </c>
      <c r="T211" s="1005">
        <f t="shared" si="675"/>
        <v>0</v>
      </c>
      <c r="U211" s="1005">
        <f t="shared" si="675"/>
        <v>0</v>
      </c>
      <c r="V211" s="1005">
        <f t="shared" si="675"/>
        <v>0</v>
      </c>
      <c r="W211" s="1005">
        <f t="shared" si="675"/>
        <v>0</v>
      </c>
      <c r="X211" s="1005">
        <f t="shared" si="675"/>
        <v>0</v>
      </c>
      <c r="Y211" s="1005">
        <f t="shared" si="675"/>
        <v>0</v>
      </c>
      <c r="Z211" s="1005">
        <f t="shared" si="675"/>
        <v>0</v>
      </c>
      <c r="AA211" s="1005">
        <f t="shared" si="675"/>
        <v>0</v>
      </c>
      <c r="AB211" s="1005">
        <f t="shared" si="675"/>
        <v>0</v>
      </c>
      <c r="AC211" s="1005">
        <f t="shared" si="675"/>
        <v>0</v>
      </c>
      <c r="AD211" s="1005">
        <f t="shared" si="675"/>
        <v>0</v>
      </c>
      <c r="AE211" s="1005">
        <f t="shared" si="675"/>
        <v>0</v>
      </c>
      <c r="AF211" s="1005">
        <f t="shared" si="675"/>
        <v>0</v>
      </c>
      <c r="AG211" s="1005">
        <f t="shared" si="675"/>
        <v>0</v>
      </c>
      <c r="AH211" s="1005">
        <f t="shared" si="675"/>
        <v>0</v>
      </c>
      <c r="AI211" s="1005">
        <f t="shared" si="675"/>
        <v>0</v>
      </c>
      <c r="AJ211" s="1005">
        <f t="shared" si="675"/>
        <v>0</v>
      </c>
      <c r="AK211" s="1005">
        <f t="shared" si="675"/>
        <v>0</v>
      </c>
      <c r="AL211" s="1005">
        <f t="shared" si="675"/>
        <v>0</v>
      </c>
      <c r="AM211" s="1005">
        <f t="shared" ref="AM211:BQ211" si="676">AM181*AM146</f>
        <v>0</v>
      </c>
      <c r="AN211" s="1005">
        <f t="shared" si="676"/>
        <v>0</v>
      </c>
      <c r="AO211" s="1005">
        <f t="shared" si="676"/>
        <v>0</v>
      </c>
      <c r="AP211" s="1005">
        <f t="shared" si="676"/>
        <v>0</v>
      </c>
      <c r="AQ211" s="1005">
        <f t="shared" si="676"/>
        <v>0</v>
      </c>
      <c r="AR211" s="1005">
        <f t="shared" si="676"/>
        <v>0</v>
      </c>
      <c r="AS211" s="1005">
        <f t="shared" si="676"/>
        <v>0</v>
      </c>
      <c r="AT211" s="1005">
        <f t="shared" si="676"/>
        <v>0</v>
      </c>
      <c r="AU211" s="856">
        <f t="shared" si="676"/>
        <v>0</v>
      </c>
      <c r="AV211" s="856">
        <f t="shared" si="676"/>
        <v>0</v>
      </c>
      <c r="AW211" s="856">
        <f t="shared" si="676"/>
        <v>0</v>
      </c>
      <c r="AX211" s="856">
        <f t="shared" si="676"/>
        <v>0</v>
      </c>
      <c r="AY211" s="856">
        <f t="shared" si="676"/>
        <v>0</v>
      </c>
      <c r="AZ211" s="856">
        <f t="shared" si="676"/>
        <v>0</v>
      </c>
      <c r="BA211" s="856">
        <f t="shared" si="676"/>
        <v>0</v>
      </c>
      <c r="BB211" s="856">
        <f t="shared" si="676"/>
        <v>0</v>
      </c>
      <c r="BC211" s="856">
        <f t="shared" si="676"/>
        <v>0</v>
      </c>
      <c r="BD211" s="856">
        <f t="shared" si="676"/>
        <v>0</v>
      </c>
      <c r="BE211" s="856">
        <f t="shared" si="676"/>
        <v>0</v>
      </c>
      <c r="BF211" s="856">
        <f t="shared" si="676"/>
        <v>0</v>
      </c>
      <c r="BG211" s="856">
        <f t="shared" si="676"/>
        <v>0</v>
      </c>
      <c r="BH211" s="856">
        <f t="shared" si="676"/>
        <v>0</v>
      </c>
      <c r="BI211" s="856">
        <f t="shared" si="676"/>
        <v>0</v>
      </c>
      <c r="BJ211" s="856">
        <f t="shared" si="676"/>
        <v>0</v>
      </c>
      <c r="BK211" s="856">
        <f t="shared" si="676"/>
        <v>0</v>
      </c>
      <c r="BL211" s="856">
        <f t="shared" si="676"/>
        <v>0</v>
      </c>
      <c r="BM211" s="856">
        <f t="shared" si="676"/>
        <v>0</v>
      </c>
      <c r="BN211" s="856">
        <f t="shared" si="676"/>
        <v>0</v>
      </c>
      <c r="BO211" s="856" t="e">
        <f t="shared" si="676"/>
        <v>#N/A</v>
      </c>
      <c r="BP211" s="856" t="e">
        <f t="shared" si="676"/>
        <v>#N/A</v>
      </c>
      <c r="BQ211" s="857" t="e">
        <f t="shared" si="676"/>
        <v>#N/A</v>
      </c>
      <c r="BS211" s="655"/>
    </row>
    <row r="212" spans="1:71">
      <c r="A212" s="655"/>
      <c r="B212" s="1388"/>
      <c r="C212" s="1407"/>
      <c r="D212" s="856" t="s">
        <v>136</v>
      </c>
      <c r="E212" s="856"/>
      <c r="F212" s="856" t="s">
        <v>130</v>
      </c>
      <c r="G212" s="1005">
        <f t="shared" ref="G212:AL212" si="677">G182*G147</f>
        <v>0</v>
      </c>
      <c r="H212" s="1005">
        <f t="shared" si="677"/>
        <v>0</v>
      </c>
      <c r="I212" s="1005">
        <f t="shared" si="677"/>
        <v>0</v>
      </c>
      <c r="J212" s="1005">
        <f t="shared" si="677"/>
        <v>0</v>
      </c>
      <c r="K212" s="1005">
        <f t="shared" si="677"/>
        <v>0</v>
      </c>
      <c r="L212" s="1005">
        <f t="shared" si="677"/>
        <v>0</v>
      </c>
      <c r="M212" s="1005">
        <f t="shared" si="677"/>
        <v>0</v>
      </c>
      <c r="N212" s="1005">
        <f t="shared" si="677"/>
        <v>0</v>
      </c>
      <c r="O212" s="1005">
        <f t="shared" si="677"/>
        <v>0</v>
      </c>
      <c r="P212" s="1005">
        <f t="shared" si="677"/>
        <v>0</v>
      </c>
      <c r="Q212" s="1005">
        <f t="shared" si="677"/>
        <v>0</v>
      </c>
      <c r="R212" s="1005">
        <f t="shared" si="677"/>
        <v>0</v>
      </c>
      <c r="S212" s="1005">
        <f t="shared" si="677"/>
        <v>0</v>
      </c>
      <c r="T212" s="1005">
        <f t="shared" si="677"/>
        <v>0</v>
      </c>
      <c r="U212" s="1005">
        <f t="shared" si="677"/>
        <v>0</v>
      </c>
      <c r="V212" s="1005">
        <f t="shared" si="677"/>
        <v>0</v>
      </c>
      <c r="W212" s="1005">
        <f t="shared" si="677"/>
        <v>0</v>
      </c>
      <c r="X212" s="1005">
        <f t="shared" si="677"/>
        <v>0</v>
      </c>
      <c r="Y212" s="1005">
        <f t="shared" si="677"/>
        <v>0</v>
      </c>
      <c r="Z212" s="1005">
        <f t="shared" si="677"/>
        <v>0</v>
      </c>
      <c r="AA212" s="1005">
        <f t="shared" si="677"/>
        <v>0</v>
      </c>
      <c r="AB212" s="1005">
        <f t="shared" si="677"/>
        <v>0</v>
      </c>
      <c r="AC212" s="1005">
        <f t="shared" si="677"/>
        <v>0</v>
      </c>
      <c r="AD212" s="1005">
        <f t="shared" si="677"/>
        <v>0</v>
      </c>
      <c r="AE212" s="1005">
        <f t="shared" si="677"/>
        <v>0</v>
      </c>
      <c r="AF212" s="1005">
        <f t="shared" si="677"/>
        <v>0</v>
      </c>
      <c r="AG212" s="1005">
        <f t="shared" si="677"/>
        <v>0</v>
      </c>
      <c r="AH212" s="1005">
        <f t="shared" si="677"/>
        <v>0</v>
      </c>
      <c r="AI212" s="1005">
        <f t="shared" si="677"/>
        <v>0</v>
      </c>
      <c r="AJ212" s="1005">
        <f t="shared" si="677"/>
        <v>0</v>
      </c>
      <c r="AK212" s="1005">
        <f t="shared" si="677"/>
        <v>0</v>
      </c>
      <c r="AL212" s="1005">
        <f t="shared" si="677"/>
        <v>0</v>
      </c>
      <c r="AM212" s="1005">
        <f t="shared" ref="AM212:BQ212" si="678">AM182*AM147</f>
        <v>0</v>
      </c>
      <c r="AN212" s="1005">
        <f t="shared" si="678"/>
        <v>0</v>
      </c>
      <c r="AO212" s="1005">
        <f t="shared" si="678"/>
        <v>0</v>
      </c>
      <c r="AP212" s="1005">
        <f t="shared" si="678"/>
        <v>0</v>
      </c>
      <c r="AQ212" s="1005">
        <f t="shared" si="678"/>
        <v>0</v>
      </c>
      <c r="AR212" s="1005">
        <f t="shared" si="678"/>
        <v>0</v>
      </c>
      <c r="AS212" s="1005">
        <f t="shared" si="678"/>
        <v>0</v>
      </c>
      <c r="AT212" s="1005">
        <f t="shared" si="678"/>
        <v>0</v>
      </c>
      <c r="AU212" s="856">
        <f t="shared" si="678"/>
        <v>0</v>
      </c>
      <c r="AV212" s="856">
        <f t="shared" si="678"/>
        <v>0</v>
      </c>
      <c r="AW212" s="856">
        <f t="shared" si="678"/>
        <v>0</v>
      </c>
      <c r="AX212" s="856">
        <f t="shared" si="678"/>
        <v>0</v>
      </c>
      <c r="AY212" s="856">
        <f t="shared" si="678"/>
        <v>0</v>
      </c>
      <c r="AZ212" s="856">
        <f t="shared" si="678"/>
        <v>0</v>
      </c>
      <c r="BA212" s="856">
        <f t="shared" si="678"/>
        <v>0</v>
      </c>
      <c r="BB212" s="856">
        <f t="shared" si="678"/>
        <v>0</v>
      </c>
      <c r="BC212" s="856">
        <f t="shared" si="678"/>
        <v>0</v>
      </c>
      <c r="BD212" s="856">
        <f t="shared" si="678"/>
        <v>0</v>
      </c>
      <c r="BE212" s="856">
        <f t="shared" si="678"/>
        <v>0</v>
      </c>
      <c r="BF212" s="856">
        <f t="shared" si="678"/>
        <v>0</v>
      </c>
      <c r="BG212" s="856">
        <f t="shared" si="678"/>
        <v>0</v>
      </c>
      <c r="BH212" s="856">
        <f t="shared" si="678"/>
        <v>0</v>
      </c>
      <c r="BI212" s="856">
        <f t="shared" si="678"/>
        <v>0</v>
      </c>
      <c r="BJ212" s="856">
        <f t="shared" si="678"/>
        <v>0</v>
      </c>
      <c r="BK212" s="856">
        <f t="shared" si="678"/>
        <v>0</v>
      </c>
      <c r="BL212" s="856">
        <f t="shared" si="678"/>
        <v>0</v>
      </c>
      <c r="BM212" s="856">
        <f t="shared" si="678"/>
        <v>0</v>
      </c>
      <c r="BN212" s="856">
        <f t="shared" si="678"/>
        <v>0</v>
      </c>
      <c r="BO212" s="856" t="e">
        <f t="shared" si="678"/>
        <v>#N/A</v>
      </c>
      <c r="BP212" s="856" t="e">
        <f t="shared" si="678"/>
        <v>#N/A</v>
      </c>
      <c r="BQ212" s="857" t="e">
        <f t="shared" si="678"/>
        <v>#N/A</v>
      </c>
      <c r="BS212" s="655"/>
    </row>
    <row r="213" spans="1:71">
      <c r="A213" s="655"/>
      <c r="B213" s="1388"/>
      <c r="C213" s="1407"/>
      <c r="D213" s="856" t="s">
        <v>136</v>
      </c>
      <c r="E213" s="856"/>
      <c r="F213" s="856" t="s">
        <v>131</v>
      </c>
      <c r="G213" s="1005">
        <f t="shared" ref="G213:AL213" si="679">G183*G148</f>
        <v>0</v>
      </c>
      <c r="H213" s="1005">
        <f t="shared" si="679"/>
        <v>0</v>
      </c>
      <c r="I213" s="1005">
        <f t="shared" si="679"/>
        <v>0</v>
      </c>
      <c r="J213" s="1005">
        <f t="shared" si="679"/>
        <v>0</v>
      </c>
      <c r="K213" s="1005">
        <f t="shared" si="679"/>
        <v>0</v>
      </c>
      <c r="L213" s="1005">
        <f t="shared" si="679"/>
        <v>0</v>
      </c>
      <c r="M213" s="1005">
        <f t="shared" si="679"/>
        <v>0</v>
      </c>
      <c r="N213" s="1005">
        <f t="shared" si="679"/>
        <v>0</v>
      </c>
      <c r="O213" s="1005">
        <f t="shared" si="679"/>
        <v>0</v>
      </c>
      <c r="P213" s="1005">
        <f t="shared" si="679"/>
        <v>0</v>
      </c>
      <c r="Q213" s="1005">
        <f t="shared" si="679"/>
        <v>0</v>
      </c>
      <c r="R213" s="1005">
        <f t="shared" si="679"/>
        <v>0</v>
      </c>
      <c r="S213" s="1005">
        <f t="shared" si="679"/>
        <v>0</v>
      </c>
      <c r="T213" s="1005">
        <f t="shared" si="679"/>
        <v>0</v>
      </c>
      <c r="U213" s="1005">
        <f t="shared" si="679"/>
        <v>0</v>
      </c>
      <c r="V213" s="1005">
        <f t="shared" si="679"/>
        <v>0</v>
      </c>
      <c r="W213" s="1005">
        <f t="shared" si="679"/>
        <v>0</v>
      </c>
      <c r="X213" s="1005">
        <f t="shared" si="679"/>
        <v>0</v>
      </c>
      <c r="Y213" s="1005">
        <f t="shared" si="679"/>
        <v>0</v>
      </c>
      <c r="Z213" s="1005">
        <f t="shared" si="679"/>
        <v>0</v>
      </c>
      <c r="AA213" s="1005">
        <f t="shared" si="679"/>
        <v>0</v>
      </c>
      <c r="AB213" s="1005">
        <f t="shared" si="679"/>
        <v>0</v>
      </c>
      <c r="AC213" s="1005">
        <f t="shared" si="679"/>
        <v>0</v>
      </c>
      <c r="AD213" s="1005">
        <f t="shared" si="679"/>
        <v>0</v>
      </c>
      <c r="AE213" s="1005">
        <f t="shared" si="679"/>
        <v>0</v>
      </c>
      <c r="AF213" s="1005">
        <f t="shared" si="679"/>
        <v>0</v>
      </c>
      <c r="AG213" s="1005">
        <f t="shared" si="679"/>
        <v>0</v>
      </c>
      <c r="AH213" s="1005">
        <f t="shared" si="679"/>
        <v>0</v>
      </c>
      <c r="AI213" s="1005">
        <f t="shared" si="679"/>
        <v>0</v>
      </c>
      <c r="AJ213" s="1005">
        <f t="shared" si="679"/>
        <v>0</v>
      </c>
      <c r="AK213" s="1005">
        <f t="shared" si="679"/>
        <v>0</v>
      </c>
      <c r="AL213" s="1005">
        <f t="shared" si="679"/>
        <v>0</v>
      </c>
      <c r="AM213" s="1005">
        <f t="shared" ref="AM213:BQ213" si="680">AM183*AM148</f>
        <v>0</v>
      </c>
      <c r="AN213" s="1005">
        <f t="shared" si="680"/>
        <v>0</v>
      </c>
      <c r="AO213" s="1005">
        <f t="shared" si="680"/>
        <v>0</v>
      </c>
      <c r="AP213" s="1005">
        <f t="shared" si="680"/>
        <v>0</v>
      </c>
      <c r="AQ213" s="1005">
        <f t="shared" si="680"/>
        <v>0</v>
      </c>
      <c r="AR213" s="1005">
        <f t="shared" si="680"/>
        <v>0</v>
      </c>
      <c r="AS213" s="1005">
        <f t="shared" si="680"/>
        <v>0</v>
      </c>
      <c r="AT213" s="1005">
        <f t="shared" si="680"/>
        <v>0</v>
      </c>
      <c r="AU213" s="856">
        <f t="shared" si="680"/>
        <v>0</v>
      </c>
      <c r="AV213" s="856">
        <f t="shared" si="680"/>
        <v>0</v>
      </c>
      <c r="AW213" s="856">
        <f t="shared" si="680"/>
        <v>0</v>
      </c>
      <c r="AX213" s="856">
        <f t="shared" si="680"/>
        <v>0</v>
      </c>
      <c r="AY213" s="856">
        <f t="shared" si="680"/>
        <v>0</v>
      </c>
      <c r="AZ213" s="856">
        <f t="shared" si="680"/>
        <v>0</v>
      </c>
      <c r="BA213" s="856">
        <f t="shared" si="680"/>
        <v>0</v>
      </c>
      <c r="BB213" s="856">
        <f t="shared" si="680"/>
        <v>0</v>
      </c>
      <c r="BC213" s="856">
        <f t="shared" si="680"/>
        <v>0</v>
      </c>
      <c r="BD213" s="856">
        <f t="shared" si="680"/>
        <v>0</v>
      </c>
      <c r="BE213" s="856">
        <f t="shared" si="680"/>
        <v>0</v>
      </c>
      <c r="BF213" s="856">
        <f t="shared" si="680"/>
        <v>0</v>
      </c>
      <c r="BG213" s="856">
        <f t="shared" si="680"/>
        <v>0</v>
      </c>
      <c r="BH213" s="856">
        <f t="shared" si="680"/>
        <v>0</v>
      </c>
      <c r="BI213" s="856">
        <f t="shared" si="680"/>
        <v>0</v>
      </c>
      <c r="BJ213" s="856">
        <f t="shared" si="680"/>
        <v>0</v>
      </c>
      <c r="BK213" s="856">
        <f t="shared" si="680"/>
        <v>0</v>
      </c>
      <c r="BL213" s="856">
        <f t="shared" si="680"/>
        <v>0</v>
      </c>
      <c r="BM213" s="856">
        <f t="shared" si="680"/>
        <v>0</v>
      </c>
      <c r="BN213" s="856">
        <f t="shared" si="680"/>
        <v>0</v>
      </c>
      <c r="BO213" s="856" t="e">
        <f t="shared" si="680"/>
        <v>#N/A</v>
      </c>
      <c r="BP213" s="856" t="e">
        <f t="shared" si="680"/>
        <v>#N/A</v>
      </c>
      <c r="BQ213" s="857" t="e">
        <f t="shared" si="680"/>
        <v>#N/A</v>
      </c>
      <c r="BS213" s="655"/>
    </row>
    <row r="214" spans="1:71">
      <c r="A214" s="655"/>
      <c r="B214" s="1388"/>
      <c r="C214" s="1407"/>
      <c r="D214" s="856" t="s">
        <v>136</v>
      </c>
      <c r="E214" s="856"/>
      <c r="F214" s="856" t="s">
        <v>132</v>
      </c>
      <c r="G214" s="1005">
        <f t="shared" ref="G214:AL214" si="681">G184*G149</f>
        <v>0</v>
      </c>
      <c r="H214" s="1005">
        <f t="shared" si="681"/>
        <v>0</v>
      </c>
      <c r="I214" s="1005">
        <f t="shared" si="681"/>
        <v>0</v>
      </c>
      <c r="J214" s="1005">
        <f t="shared" si="681"/>
        <v>0</v>
      </c>
      <c r="K214" s="1005">
        <f t="shared" si="681"/>
        <v>0</v>
      </c>
      <c r="L214" s="1005">
        <f t="shared" si="681"/>
        <v>0</v>
      </c>
      <c r="M214" s="1005">
        <f t="shared" si="681"/>
        <v>0</v>
      </c>
      <c r="N214" s="1005">
        <f t="shared" si="681"/>
        <v>0</v>
      </c>
      <c r="O214" s="1005">
        <f t="shared" si="681"/>
        <v>0</v>
      </c>
      <c r="P214" s="1005">
        <f t="shared" si="681"/>
        <v>0</v>
      </c>
      <c r="Q214" s="1005">
        <f t="shared" si="681"/>
        <v>0</v>
      </c>
      <c r="R214" s="1005">
        <f t="shared" si="681"/>
        <v>0</v>
      </c>
      <c r="S214" s="1005">
        <f t="shared" si="681"/>
        <v>0</v>
      </c>
      <c r="T214" s="1005">
        <f t="shared" si="681"/>
        <v>0</v>
      </c>
      <c r="U214" s="1005">
        <f t="shared" si="681"/>
        <v>0</v>
      </c>
      <c r="V214" s="1005">
        <f t="shared" si="681"/>
        <v>0</v>
      </c>
      <c r="W214" s="1005">
        <f t="shared" si="681"/>
        <v>0</v>
      </c>
      <c r="X214" s="1005">
        <f t="shared" si="681"/>
        <v>0</v>
      </c>
      <c r="Y214" s="1005">
        <f t="shared" si="681"/>
        <v>0</v>
      </c>
      <c r="Z214" s="1005">
        <f t="shared" si="681"/>
        <v>0</v>
      </c>
      <c r="AA214" s="1005">
        <f t="shared" si="681"/>
        <v>0</v>
      </c>
      <c r="AB214" s="1005">
        <f t="shared" si="681"/>
        <v>0</v>
      </c>
      <c r="AC214" s="1005">
        <f t="shared" si="681"/>
        <v>0</v>
      </c>
      <c r="AD214" s="1005">
        <f t="shared" si="681"/>
        <v>0</v>
      </c>
      <c r="AE214" s="1005">
        <f t="shared" si="681"/>
        <v>0</v>
      </c>
      <c r="AF214" s="1005">
        <f t="shared" si="681"/>
        <v>0</v>
      </c>
      <c r="AG214" s="1005">
        <f t="shared" si="681"/>
        <v>0</v>
      </c>
      <c r="AH214" s="1005">
        <f t="shared" si="681"/>
        <v>0</v>
      </c>
      <c r="AI214" s="1005">
        <f t="shared" si="681"/>
        <v>0</v>
      </c>
      <c r="AJ214" s="1005">
        <f t="shared" si="681"/>
        <v>0</v>
      </c>
      <c r="AK214" s="1005">
        <f t="shared" si="681"/>
        <v>0</v>
      </c>
      <c r="AL214" s="1005">
        <f t="shared" si="681"/>
        <v>0</v>
      </c>
      <c r="AM214" s="1005">
        <f t="shared" ref="AM214:BQ214" si="682">AM184*AM149</f>
        <v>0</v>
      </c>
      <c r="AN214" s="1005">
        <f t="shared" si="682"/>
        <v>0</v>
      </c>
      <c r="AO214" s="1005">
        <f t="shared" si="682"/>
        <v>0</v>
      </c>
      <c r="AP214" s="1005">
        <f t="shared" si="682"/>
        <v>0</v>
      </c>
      <c r="AQ214" s="1005">
        <f t="shared" si="682"/>
        <v>0</v>
      </c>
      <c r="AR214" s="1005">
        <f t="shared" si="682"/>
        <v>0</v>
      </c>
      <c r="AS214" s="1005">
        <f t="shared" si="682"/>
        <v>0</v>
      </c>
      <c r="AT214" s="1005">
        <f t="shared" si="682"/>
        <v>0</v>
      </c>
      <c r="AU214" s="856">
        <f t="shared" si="682"/>
        <v>0</v>
      </c>
      <c r="AV214" s="856">
        <f t="shared" si="682"/>
        <v>0</v>
      </c>
      <c r="AW214" s="856">
        <f t="shared" si="682"/>
        <v>0</v>
      </c>
      <c r="AX214" s="856">
        <f t="shared" si="682"/>
        <v>0</v>
      </c>
      <c r="AY214" s="856">
        <f t="shared" si="682"/>
        <v>0</v>
      </c>
      <c r="AZ214" s="856">
        <f t="shared" si="682"/>
        <v>0</v>
      </c>
      <c r="BA214" s="856">
        <f t="shared" si="682"/>
        <v>0</v>
      </c>
      <c r="BB214" s="856">
        <f t="shared" si="682"/>
        <v>0</v>
      </c>
      <c r="BC214" s="856">
        <f t="shared" si="682"/>
        <v>0</v>
      </c>
      <c r="BD214" s="856">
        <f t="shared" si="682"/>
        <v>0</v>
      </c>
      <c r="BE214" s="856">
        <f t="shared" si="682"/>
        <v>0</v>
      </c>
      <c r="BF214" s="856">
        <f t="shared" si="682"/>
        <v>0</v>
      </c>
      <c r="BG214" s="856">
        <f t="shared" si="682"/>
        <v>0</v>
      </c>
      <c r="BH214" s="856">
        <f t="shared" si="682"/>
        <v>0</v>
      </c>
      <c r="BI214" s="856">
        <f t="shared" si="682"/>
        <v>0</v>
      </c>
      <c r="BJ214" s="856">
        <f t="shared" si="682"/>
        <v>0</v>
      </c>
      <c r="BK214" s="856">
        <f t="shared" si="682"/>
        <v>0</v>
      </c>
      <c r="BL214" s="856">
        <f t="shared" si="682"/>
        <v>0</v>
      </c>
      <c r="BM214" s="856">
        <f t="shared" si="682"/>
        <v>0</v>
      </c>
      <c r="BN214" s="856">
        <f t="shared" si="682"/>
        <v>0</v>
      </c>
      <c r="BO214" s="856" t="e">
        <f t="shared" si="682"/>
        <v>#N/A</v>
      </c>
      <c r="BP214" s="856" t="e">
        <f t="shared" si="682"/>
        <v>#N/A</v>
      </c>
      <c r="BQ214" s="857" t="e">
        <f t="shared" si="682"/>
        <v>#N/A</v>
      </c>
      <c r="BS214" s="655"/>
    </row>
    <row r="215" spans="1:71">
      <c r="A215" s="655"/>
      <c r="B215" s="1388"/>
      <c r="C215" s="1407"/>
      <c r="D215" s="856" t="s">
        <v>136</v>
      </c>
      <c r="E215" s="856"/>
      <c r="F215" s="856" t="s">
        <v>133</v>
      </c>
      <c r="G215" s="1005">
        <f t="shared" ref="G215:AL215" si="683">G185*G150</f>
        <v>0</v>
      </c>
      <c r="H215" s="1005">
        <f t="shared" si="683"/>
        <v>0</v>
      </c>
      <c r="I215" s="1005">
        <f t="shared" si="683"/>
        <v>0</v>
      </c>
      <c r="J215" s="1005">
        <f t="shared" si="683"/>
        <v>0</v>
      </c>
      <c r="K215" s="1005">
        <f t="shared" si="683"/>
        <v>0</v>
      </c>
      <c r="L215" s="1005">
        <f t="shared" si="683"/>
        <v>0</v>
      </c>
      <c r="M215" s="1005">
        <f t="shared" si="683"/>
        <v>0</v>
      </c>
      <c r="N215" s="1005">
        <f t="shared" si="683"/>
        <v>0</v>
      </c>
      <c r="O215" s="1005">
        <f t="shared" si="683"/>
        <v>0</v>
      </c>
      <c r="P215" s="1005">
        <f t="shared" si="683"/>
        <v>0</v>
      </c>
      <c r="Q215" s="1005">
        <f t="shared" si="683"/>
        <v>0</v>
      </c>
      <c r="R215" s="1005">
        <f t="shared" si="683"/>
        <v>0</v>
      </c>
      <c r="S215" s="1005">
        <f t="shared" si="683"/>
        <v>0</v>
      </c>
      <c r="T215" s="1005">
        <f t="shared" si="683"/>
        <v>0</v>
      </c>
      <c r="U215" s="1005">
        <f t="shared" si="683"/>
        <v>0</v>
      </c>
      <c r="V215" s="1005">
        <f t="shared" si="683"/>
        <v>0</v>
      </c>
      <c r="W215" s="1005">
        <f t="shared" si="683"/>
        <v>0</v>
      </c>
      <c r="X215" s="1005">
        <f t="shared" si="683"/>
        <v>0</v>
      </c>
      <c r="Y215" s="1005">
        <f t="shared" si="683"/>
        <v>0</v>
      </c>
      <c r="Z215" s="1005">
        <f t="shared" si="683"/>
        <v>0</v>
      </c>
      <c r="AA215" s="1005">
        <f t="shared" si="683"/>
        <v>0</v>
      </c>
      <c r="AB215" s="1005">
        <f t="shared" si="683"/>
        <v>0</v>
      </c>
      <c r="AC215" s="1005">
        <f t="shared" si="683"/>
        <v>0</v>
      </c>
      <c r="AD215" s="1005">
        <f t="shared" si="683"/>
        <v>0</v>
      </c>
      <c r="AE215" s="1005">
        <f t="shared" si="683"/>
        <v>0</v>
      </c>
      <c r="AF215" s="1005">
        <f t="shared" si="683"/>
        <v>0</v>
      </c>
      <c r="AG215" s="1005">
        <f t="shared" si="683"/>
        <v>0</v>
      </c>
      <c r="AH215" s="1005">
        <f t="shared" si="683"/>
        <v>0</v>
      </c>
      <c r="AI215" s="1005">
        <f t="shared" si="683"/>
        <v>0</v>
      </c>
      <c r="AJ215" s="1005">
        <f t="shared" si="683"/>
        <v>0</v>
      </c>
      <c r="AK215" s="1005">
        <f t="shared" si="683"/>
        <v>0</v>
      </c>
      <c r="AL215" s="1005">
        <f t="shared" si="683"/>
        <v>0</v>
      </c>
      <c r="AM215" s="1005">
        <f t="shared" ref="AM215:BQ215" si="684">AM185*AM150</f>
        <v>0</v>
      </c>
      <c r="AN215" s="1005">
        <f t="shared" si="684"/>
        <v>0</v>
      </c>
      <c r="AO215" s="1005">
        <f t="shared" si="684"/>
        <v>0</v>
      </c>
      <c r="AP215" s="1005">
        <f t="shared" si="684"/>
        <v>0</v>
      </c>
      <c r="AQ215" s="1005">
        <f t="shared" si="684"/>
        <v>0</v>
      </c>
      <c r="AR215" s="1005">
        <f t="shared" si="684"/>
        <v>0</v>
      </c>
      <c r="AS215" s="1005">
        <f t="shared" si="684"/>
        <v>0</v>
      </c>
      <c r="AT215" s="1005">
        <f t="shared" si="684"/>
        <v>0</v>
      </c>
      <c r="AU215" s="856">
        <f t="shared" si="684"/>
        <v>0</v>
      </c>
      <c r="AV215" s="856">
        <f t="shared" si="684"/>
        <v>0</v>
      </c>
      <c r="AW215" s="856">
        <f t="shared" si="684"/>
        <v>0</v>
      </c>
      <c r="AX215" s="856">
        <f t="shared" si="684"/>
        <v>0</v>
      </c>
      <c r="AY215" s="856">
        <f t="shared" si="684"/>
        <v>0</v>
      </c>
      <c r="AZ215" s="856">
        <f t="shared" si="684"/>
        <v>0</v>
      </c>
      <c r="BA215" s="856">
        <f t="shared" si="684"/>
        <v>0</v>
      </c>
      <c r="BB215" s="856">
        <f t="shared" si="684"/>
        <v>0</v>
      </c>
      <c r="BC215" s="856">
        <f t="shared" si="684"/>
        <v>0</v>
      </c>
      <c r="BD215" s="856">
        <f t="shared" si="684"/>
        <v>0</v>
      </c>
      <c r="BE215" s="856">
        <f t="shared" si="684"/>
        <v>0</v>
      </c>
      <c r="BF215" s="856">
        <f t="shared" si="684"/>
        <v>0</v>
      </c>
      <c r="BG215" s="856">
        <f t="shared" si="684"/>
        <v>0</v>
      </c>
      <c r="BH215" s="856">
        <f t="shared" si="684"/>
        <v>0</v>
      </c>
      <c r="BI215" s="856">
        <f t="shared" si="684"/>
        <v>0</v>
      </c>
      <c r="BJ215" s="856">
        <f t="shared" si="684"/>
        <v>0</v>
      </c>
      <c r="BK215" s="856">
        <f t="shared" si="684"/>
        <v>0</v>
      </c>
      <c r="BL215" s="856">
        <f t="shared" si="684"/>
        <v>0</v>
      </c>
      <c r="BM215" s="856">
        <f t="shared" si="684"/>
        <v>0</v>
      </c>
      <c r="BN215" s="856">
        <f t="shared" si="684"/>
        <v>0</v>
      </c>
      <c r="BO215" s="856" t="e">
        <f t="shared" si="684"/>
        <v>#N/A</v>
      </c>
      <c r="BP215" s="856" t="e">
        <f t="shared" si="684"/>
        <v>#N/A</v>
      </c>
      <c r="BQ215" s="857" t="e">
        <f t="shared" si="684"/>
        <v>#N/A</v>
      </c>
      <c r="BS215" s="655"/>
    </row>
    <row r="216" spans="1:71">
      <c r="A216" s="655"/>
      <c r="B216" s="1388"/>
      <c r="C216" s="1407"/>
      <c r="D216" s="856" t="s">
        <v>136</v>
      </c>
      <c r="E216" s="856"/>
      <c r="F216" s="856" t="s">
        <v>134</v>
      </c>
      <c r="G216" s="1005">
        <f t="shared" ref="G216:AL216" si="685">G186*G151</f>
        <v>0</v>
      </c>
      <c r="H216" s="1005">
        <f t="shared" si="685"/>
        <v>0</v>
      </c>
      <c r="I216" s="1005">
        <f t="shared" si="685"/>
        <v>0</v>
      </c>
      <c r="J216" s="1005">
        <f t="shared" si="685"/>
        <v>0</v>
      </c>
      <c r="K216" s="1005">
        <f t="shared" si="685"/>
        <v>0</v>
      </c>
      <c r="L216" s="1005">
        <f t="shared" si="685"/>
        <v>0</v>
      </c>
      <c r="M216" s="1005">
        <f t="shared" si="685"/>
        <v>0</v>
      </c>
      <c r="N216" s="1005">
        <f t="shared" si="685"/>
        <v>0</v>
      </c>
      <c r="O216" s="1005">
        <f t="shared" si="685"/>
        <v>0</v>
      </c>
      <c r="P216" s="1005">
        <f t="shared" si="685"/>
        <v>0</v>
      </c>
      <c r="Q216" s="1005">
        <f t="shared" si="685"/>
        <v>0</v>
      </c>
      <c r="R216" s="1005">
        <f t="shared" si="685"/>
        <v>0</v>
      </c>
      <c r="S216" s="1005">
        <f t="shared" si="685"/>
        <v>0</v>
      </c>
      <c r="T216" s="1005">
        <f t="shared" si="685"/>
        <v>0</v>
      </c>
      <c r="U216" s="1005">
        <f t="shared" si="685"/>
        <v>0</v>
      </c>
      <c r="V216" s="1005">
        <f t="shared" si="685"/>
        <v>0</v>
      </c>
      <c r="W216" s="1005">
        <f t="shared" si="685"/>
        <v>0</v>
      </c>
      <c r="X216" s="1005">
        <f t="shared" si="685"/>
        <v>0</v>
      </c>
      <c r="Y216" s="1005">
        <f t="shared" si="685"/>
        <v>0</v>
      </c>
      <c r="Z216" s="1005">
        <f t="shared" si="685"/>
        <v>0</v>
      </c>
      <c r="AA216" s="1005">
        <f t="shared" si="685"/>
        <v>0</v>
      </c>
      <c r="AB216" s="1005">
        <f t="shared" si="685"/>
        <v>0</v>
      </c>
      <c r="AC216" s="1005">
        <f t="shared" si="685"/>
        <v>0</v>
      </c>
      <c r="AD216" s="1005">
        <f t="shared" si="685"/>
        <v>0</v>
      </c>
      <c r="AE216" s="1005">
        <f t="shared" si="685"/>
        <v>0</v>
      </c>
      <c r="AF216" s="1005">
        <f t="shared" si="685"/>
        <v>0</v>
      </c>
      <c r="AG216" s="1005">
        <f t="shared" si="685"/>
        <v>0</v>
      </c>
      <c r="AH216" s="1005">
        <f t="shared" si="685"/>
        <v>0</v>
      </c>
      <c r="AI216" s="1005">
        <f t="shared" si="685"/>
        <v>0</v>
      </c>
      <c r="AJ216" s="1005">
        <f t="shared" si="685"/>
        <v>0</v>
      </c>
      <c r="AK216" s="1005">
        <f t="shared" si="685"/>
        <v>0</v>
      </c>
      <c r="AL216" s="1005">
        <f t="shared" si="685"/>
        <v>0</v>
      </c>
      <c r="AM216" s="1005">
        <f t="shared" ref="AM216:BQ216" si="686">AM186*AM151</f>
        <v>0</v>
      </c>
      <c r="AN216" s="1005">
        <f t="shared" si="686"/>
        <v>0</v>
      </c>
      <c r="AO216" s="1005">
        <f t="shared" si="686"/>
        <v>0</v>
      </c>
      <c r="AP216" s="1005">
        <f t="shared" si="686"/>
        <v>0</v>
      </c>
      <c r="AQ216" s="1005">
        <f t="shared" si="686"/>
        <v>0</v>
      </c>
      <c r="AR216" s="1005">
        <f t="shared" si="686"/>
        <v>0</v>
      </c>
      <c r="AS216" s="1005">
        <f t="shared" si="686"/>
        <v>0</v>
      </c>
      <c r="AT216" s="1005">
        <f t="shared" si="686"/>
        <v>0</v>
      </c>
      <c r="AU216" s="856">
        <f t="shared" si="686"/>
        <v>0</v>
      </c>
      <c r="AV216" s="856">
        <f t="shared" si="686"/>
        <v>0</v>
      </c>
      <c r="AW216" s="856">
        <f t="shared" si="686"/>
        <v>0</v>
      </c>
      <c r="AX216" s="856">
        <f t="shared" si="686"/>
        <v>0</v>
      </c>
      <c r="AY216" s="856">
        <f t="shared" si="686"/>
        <v>0</v>
      </c>
      <c r="AZ216" s="856">
        <f t="shared" si="686"/>
        <v>0</v>
      </c>
      <c r="BA216" s="856">
        <f t="shared" si="686"/>
        <v>0</v>
      </c>
      <c r="BB216" s="856">
        <f t="shared" si="686"/>
        <v>0</v>
      </c>
      <c r="BC216" s="856">
        <f t="shared" si="686"/>
        <v>0</v>
      </c>
      <c r="BD216" s="856">
        <f t="shared" si="686"/>
        <v>0</v>
      </c>
      <c r="BE216" s="856">
        <f t="shared" si="686"/>
        <v>0</v>
      </c>
      <c r="BF216" s="856">
        <f t="shared" si="686"/>
        <v>0</v>
      </c>
      <c r="BG216" s="856">
        <f t="shared" si="686"/>
        <v>0</v>
      </c>
      <c r="BH216" s="856">
        <f t="shared" si="686"/>
        <v>0</v>
      </c>
      <c r="BI216" s="856">
        <f t="shared" si="686"/>
        <v>0</v>
      </c>
      <c r="BJ216" s="856">
        <f t="shared" si="686"/>
        <v>0</v>
      </c>
      <c r="BK216" s="856">
        <f t="shared" si="686"/>
        <v>0</v>
      </c>
      <c r="BL216" s="856">
        <f t="shared" si="686"/>
        <v>0</v>
      </c>
      <c r="BM216" s="856">
        <f t="shared" si="686"/>
        <v>0</v>
      </c>
      <c r="BN216" s="856">
        <f t="shared" si="686"/>
        <v>0</v>
      </c>
      <c r="BO216" s="856" t="e">
        <f t="shared" si="686"/>
        <v>#N/A</v>
      </c>
      <c r="BP216" s="856" t="e">
        <f t="shared" si="686"/>
        <v>#N/A</v>
      </c>
      <c r="BQ216" s="857" t="e">
        <f t="shared" si="686"/>
        <v>#N/A</v>
      </c>
      <c r="BS216" s="655"/>
    </row>
    <row r="217" spans="1:71">
      <c r="A217" s="655"/>
      <c r="B217" s="1388"/>
      <c r="C217" s="1407"/>
      <c r="D217" s="856"/>
      <c r="E217" s="856"/>
      <c r="F217" s="856"/>
      <c r="G217" s="1005"/>
      <c r="H217" s="1005"/>
      <c r="I217" s="1005"/>
      <c r="J217" s="1005"/>
      <c r="K217" s="1005"/>
      <c r="L217" s="1005"/>
      <c r="M217" s="1005"/>
      <c r="N217" s="1005"/>
      <c r="O217" s="1005"/>
      <c r="P217" s="1005"/>
      <c r="Q217" s="1005"/>
      <c r="R217" s="1005"/>
      <c r="S217" s="1005"/>
      <c r="T217" s="1005"/>
      <c r="U217" s="1005"/>
      <c r="V217" s="1005"/>
      <c r="W217" s="1005"/>
      <c r="X217" s="1005"/>
      <c r="Y217" s="1005"/>
      <c r="Z217" s="1005"/>
      <c r="AA217" s="1005"/>
      <c r="AB217" s="1005"/>
      <c r="AC217" s="1005"/>
      <c r="AD217" s="1005"/>
      <c r="AE217" s="1005"/>
      <c r="AF217" s="1005"/>
      <c r="AG217" s="1005"/>
      <c r="AH217" s="1005"/>
      <c r="AI217" s="1005"/>
      <c r="AJ217" s="1005"/>
      <c r="AK217" s="1005"/>
      <c r="AL217" s="1005"/>
      <c r="AM217" s="1005"/>
      <c r="AN217" s="1005"/>
      <c r="AO217" s="1005"/>
      <c r="AP217" s="1005"/>
      <c r="AQ217" s="1005"/>
      <c r="AR217" s="1005"/>
      <c r="AS217" s="1005"/>
      <c r="AT217" s="1005"/>
      <c r="AU217" s="856"/>
      <c r="AV217" s="856"/>
      <c r="AW217" s="856"/>
      <c r="AX217" s="856"/>
      <c r="AY217" s="856"/>
      <c r="AZ217" s="856"/>
      <c r="BA217" s="856"/>
      <c r="BB217" s="856"/>
      <c r="BC217" s="856"/>
      <c r="BD217" s="856"/>
      <c r="BE217" s="856"/>
      <c r="BF217" s="856"/>
      <c r="BG217" s="856"/>
      <c r="BH217" s="856"/>
      <c r="BI217" s="856"/>
      <c r="BJ217" s="856"/>
      <c r="BK217" s="856"/>
      <c r="BL217" s="856"/>
      <c r="BM217" s="856"/>
      <c r="BN217" s="856"/>
      <c r="BO217" s="856"/>
      <c r="BP217" s="856"/>
      <c r="BQ217" s="857"/>
      <c r="BS217" s="655"/>
    </row>
    <row r="218" spans="1:71">
      <c r="A218" s="655"/>
      <c r="B218" s="1388"/>
      <c r="C218" s="1407"/>
      <c r="D218" s="856" t="s">
        <v>137</v>
      </c>
      <c r="E218" s="856"/>
      <c r="F218" s="856" t="s">
        <v>129</v>
      </c>
      <c r="G218" s="1005">
        <f t="shared" ref="G218:AL218" si="687">G188*G153</f>
        <v>0</v>
      </c>
      <c r="H218" s="1005">
        <f t="shared" si="687"/>
        <v>0</v>
      </c>
      <c r="I218" s="1005">
        <f t="shared" si="687"/>
        <v>0</v>
      </c>
      <c r="J218" s="1005">
        <f t="shared" si="687"/>
        <v>0</v>
      </c>
      <c r="K218" s="1005">
        <f t="shared" si="687"/>
        <v>0</v>
      </c>
      <c r="L218" s="1005">
        <f t="shared" si="687"/>
        <v>0</v>
      </c>
      <c r="M218" s="1005">
        <f t="shared" si="687"/>
        <v>0</v>
      </c>
      <c r="N218" s="1005">
        <f t="shared" si="687"/>
        <v>0</v>
      </c>
      <c r="O218" s="1005">
        <f t="shared" si="687"/>
        <v>0</v>
      </c>
      <c r="P218" s="1005">
        <f t="shared" si="687"/>
        <v>0</v>
      </c>
      <c r="Q218" s="1005">
        <f t="shared" si="687"/>
        <v>0</v>
      </c>
      <c r="R218" s="1005">
        <f t="shared" si="687"/>
        <v>0</v>
      </c>
      <c r="S218" s="1005">
        <f t="shared" si="687"/>
        <v>0</v>
      </c>
      <c r="T218" s="1005">
        <f t="shared" si="687"/>
        <v>0</v>
      </c>
      <c r="U218" s="1005">
        <f t="shared" si="687"/>
        <v>0</v>
      </c>
      <c r="V218" s="1005">
        <f t="shared" si="687"/>
        <v>0</v>
      </c>
      <c r="W218" s="1005">
        <f t="shared" si="687"/>
        <v>0</v>
      </c>
      <c r="X218" s="1005">
        <f t="shared" si="687"/>
        <v>0</v>
      </c>
      <c r="Y218" s="1005">
        <f t="shared" si="687"/>
        <v>0</v>
      </c>
      <c r="Z218" s="1005">
        <f t="shared" si="687"/>
        <v>0</v>
      </c>
      <c r="AA218" s="1005">
        <f t="shared" si="687"/>
        <v>0</v>
      </c>
      <c r="AB218" s="1005">
        <f t="shared" si="687"/>
        <v>0</v>
      </c>
      <c r="AC218" s="1005">
        <f t="shared" si="687"/>
        <v>0</v>
      </c>
      <c r="AD218" s="1005">
        <f t="shared" si="687"/>
        <v>0</v>
      </c>
      <c r="AE218" s="1005">
        <f t="shared" si="687"/>
        <v>0</v>
      </c>
      <c r="AF218" s="1005">
        <f t="shared" si="687"/>
        <v>0</v>
      </c>
      <c r="AG218" s="1005">
        <f t="shared" si="687"/>
        <v>0</v>
      </c>
      <c r="AH218" s="1005">
        <f t="shared" si="687"/>
        <v>0</v>
      </c>
      <c r="AI218" s="1005">
        <f t="shared" si="687"/>
        <v>0</v>
      </c>
      <c r="AJ218" s="1005">
        <f t="shared" si="687"/>
        <v>0</v>
      </c>
      <c r="AK218" s="1005">
        <f t="shared" si="687"/>
        <v>0</v>
      </c>
      <c r="AL218" s="1005">
        <f t="shared" si="687"/>
        <v>0</v>
      </c>
      <c r="AM218" s="1005">
        <f t="shared" ref="AM218:BQ218" si="688">AM188*AM153</f>
        <v>0</v>
      </c>
      <c r="AN218" s="1005">
        <f t="shared" si="688"/>
        <v>0</v>
      </c>
      <c r="AO218" s="1005">
        <f t="shared" si="688"/>
        <v>0</v>
      </c>
      <c r="AP218" s="1005">
        <f t="shared" si="688"/>
        <v>0</v>
      </c>
      <c r="AQ218" s="1005">
        <f t="shared" si="688"/>
        <v>0</v>
      </c>
      <c r="AR218" s="1005">
        <f t="shared" si="688"/>
        <v>0</v>
      </c>
      <c r="AS218" s="1005">
        <f t="shared" si="688"/>
        <v>0</v>
      </c>
      <c r="AT218" s="1005">
        <f t="shared" si="688"/>
        <v>0</v>
      </c>
      <c r="AU218" s="856">
        <f t="shared" si="688"/>
        <v>0</v>
      </c>
      <c r="AV218" s="856">
        <f t="shared" si="688"/>
        <v>0</v>
      </c>
      <c r="AW218" s="856">
        <f t="shared" si="688"/>
        <v>0</v>
      </c>
      <c r="AX218" s="856">
        <f t="shared" si="688"/>
        <v>0</v>
      </c>
      <c r="AY218" s="856">
        <f t="shared" si="688"/>
        <v>0</v>
      </c>
      <c r="AZ218" s="856">
        <f t="shared" si="688"/>
        <v>0</v>
      </c>
      <c r="BA218" s="856">
        <f t="shared" si="688"/>
        <v>0</v>
      </c>
      <c r="BB218" s="856">
        <f t="shared" si="688"/>
        <v>0</v>
      </c>
      <c r="BC218" s="856">
        <f t="shared" si="688"/>
        <v>0</v>
      </c>
      <c r="BD218" s="856">
        <f t="shared" si="688"/>
        <v>0</v>
      </c>
      <c r="BE218" s="856">
        <f t="shared" si="688"/>
        <v>0</v>
      </c>
      <c r="BF218" s="856">
        <f t="shared" si="688"/>
        <v>0</v>
      </c>
      <c r="BG218" s="856">
        <f t="shared" si="688"/>
        <v>0</v>
      </c>
      <c r="BH218" s="856">
        <f t="shared" si="688"/>
        <v>0</v>
      </c>
      <c r="BI218" s="856">
        <f t="shared" si="688"/>
        <v>0</v>
      </c>
      <c r="BJ218" s="856">
        <f t="shared" si="688"/>
        <v>0</v>
      </c>
      <c r="BK218" s="856">
        <f t="shared" si="688"/>
        <v>0</v>
      </c>
      <c r="BL218" s="856">
        <f t="shared" si="688"/>
        <v>0</v>
      </c>
      <c r="BM218" s="856">
        <f t="shared" si="688"/>
        <v>0</v>
      </c>
      <c r="BN218" s="856">
        <f t="shared" si="688"/>
        <v>0</v>
      </c>
      <c r="BO218" s="856" t="e">
        <f t="shared" si="688"/>
        <v>#N/A</v>
      </c>
      <c r="BP218" s="856" t="e">
        <f t="shared" si="688"/>
        <v>#N/A</v>
      </c>
      <c r="BQ218" s="857" t="e">
        <f t="shared" si="688"/>
        <v>#N/A</v>
      </c>
      <c r="BS218" s="655"/>
    </row>
    <row r="219" spans="1:71">
      <c r="A219" s="655"/>
      <c r="B219" s="1388"/>
      <c r="C219" s="1407"/>
      <c r="D219" s="856" t="s">
        <v>137</v>
      </c>
      <c r="E219" s="856"/>
      <c r="F219" s="856" t="s">
        <v>130</v>
      </c>
      <c r="G219" s="1005">
        <f t="shared" ref="G219:AL219" si="689">G189*G154</f>
        <v>0</v>
      </c>
      <c r="H219" s="1005">
        <f t="shared" si="689"/>
        <v>0</v>
      </c>
      <c r="I219" s="1005">
        <f t="shared" si="689"/>
        <v>0</v>
      </c>
      <c r="J219" s="1005">
        <f t="shared" si="689"/>
        <v>0</v>
      </c>
      <c r="K219" s="1005">
        <f t="shared" si="689"/>
        <v>0</v>
      </c>
      <c r="L219" s="1005">
        <f t="shared" si="689"/>
        <v>0</v>
      </c>
      <c r="M219" s="1005">
        <f t="shared" si="689"/>
        <v>0</v>
      </c>
      <c r="N219" s="1005">
        <f t="shared" si="689"/>
        <v>0</v>
      </c>
      <c r="O219" s="1005">
        <f t="shared" si="689"/>
        <v>0</v>
      </c>
      <c r="P219" s="1005">
        <f t="shared" si="689"/>
        <v>0</v>
      </c>
      <c r="Q219" s="1005">
        <f t="shared" si="689"/>
        <v>0</v>
      </c>
      <c r="R219" s="1005">
        <f t="shared" si="689"/>
        <v>0</v>
      </c>
      <c r="S219" s="1005">
        <f t="shared" si="689"/>
        <v>0</v>
      </c>
      <c r="T219" s="1005">
        <f t="shared" si="689"/>
        <v>0</v>
      </c>
      <c r="U219" s="1005">
        <f t="shared" si="689"/>
        <v>0</v>
      </c>
      <c r="V219" s="1005">
        <f t="shared" si="689"/>
        <v>0</v>
      </c>
      <c r="W219" s="1005">
        <f t="shared" si="689"/>
        <v>0</v>
      </c>
      <c r="X219" s="1005">
        <f t="shared" si="689"/>
        <v>0</v>
      </c>
      <c r="Y219" s="1005">
        <f t="shared" si="689"/>
        <v>0</v>
      </c>
      <c r="Z219" s="1005">
        <f t="shared" si="689"/>
        <v>0</v>
      </c>
      <c r="AA219" s="1005">
        <f t="shared" si="689"/>
        <v>0</v>
      </c>
      <c r="AB219" s="1005">
        <f t="shared" si="689"/>
        <v>0</v>
      </c>
      <c r="AC219" s="1005">
        <f t="shared" si="689"/>
        <v>0</v>
      </c>
      <c r="AD219" s="1005">
        <f t="shared" si="689"/>
        <v>0</v>
      </c>
      <c r="AE219" s="1005">
        <f t="shared" si="689"/>
        <v>0</v>
      </c>
      <c r="AF219" s="1005">
        <f t="shared" si="689"/>
        <v>0</v>
      </c>
      <c r="AG219" s="1005">
        <f t="shared" si="689"/>
        <v>0</v>
      </c>
      <c r="AH219" s="1005">
        <f t="shared" si="689"/>
        <v>0</v>
      </c>
      <c r="AI219" s="1005">
        <f t="shared" si="689"/>
        <v>0</v>
      </c>
      <c r="AJ219" s="1005">
        <f t="shared" si="689"/>
        <v>0</v>
      </c>
      <c r="AK219" s="1005">
        <f t="shared" si="689"/>
        <v>0</v>
      </c>
      <c r="AL219" s="1005">
        <f t="shared" si="689"/>
        <v>0</v>
      </c>
      <c r="AM219" s="1005">
        <f t="shared" ref="AM219:BQ219" si="690">AM189*AM154</f>
        <v>0</v>
      </c>
      <c r="AN219" s="1005">
        <f t="shared" si="690"/>
        <v>0</v>
      </c>
      <c r="AO219" s="1005">
        <f t="shared" si="690"/>
        <v>0</v>
      </c>
      <c r="AP219" s="1005">
        <f t="shared" si="690"/>
        <v>0</v>
      </c>
      <c r="AQ219" s="1005">
        <f t="shared" si="690"/>
        <v>0</v>
      </c>
      <c r="AR219" s="1005">
        <f t="shared" si="690"/>
        <v>0</v>
      </c>
      <c r="AS219" s="1005">
        <f t="shared" si="690"/>
        <v>0</v>
      </c>
      <c r="AT219" s="1005">
        <f t="shared" si="690"/>
        <v>0</v>
      </c>
      <c r="AU219" s="856">
        <f t="shared" si="690"/>
        <v>0</v>
      </c>
      <c r="AV219" s="856">
        <f t="shared" si="690"/>
        <v>0</v>
      </c>
      <c r="AW219" s="856">
        <f t="shared" si="690"/>
        <v>0</v>
      </c>
      <c r="AX219" s="856">
        <f t="shared" si="690"/>
        <v>0</v>
      </c>
      <c r="AY219" s="856">
        <f t="shared" si="690"/>
        <v>0</v>
      </c>
      <c r="AZ219" s="856">
        <f t="shared" si="690"/>
        <v>0</v>
      </c>
      <c r="BA219" s="856">
        <f t="shared" si="690"/>
        <v>0</v>
      </c>
      <c r="BB219" s="856">
        <f t="shared" si="690"/>
        <v>0</v>
      </c>
      <c r="BC219" s="856">
        <f t="shared" si="690"/>
        <v>0</v>
      </c>
      <c r="BD219" s="856">
        <f t="shared" si="690"/>
        <v>0</v>
      </c>
      <c r="BE219" s="856">
        <f t="shared" si="690"/>
        <v>0</v>
      </c>
      <c r="BF219" s="856">
        <f t="shared" si="690"/>
        <v>0</v>
      </c>
      <c r="BG219" s="856">
        <f t="shared" si="690"/>
        <v>0</v>
      </c>
      <c r="BH219" s="856">
        <f t="shared" si="690"/>
        <v>0</v>
      </c>
      <c r="BI219" s="856">
        <f t="shared" si="690"/>
        <v>0</v>
      </c>
      <c r="BJ219" s="856">
        <f t="shared" si="690"/>
        <v>0</v>
      </c>
      <c r="BK219" s="856">
        <f t="shared" si="690"/>
        <v>0</v>
      </c>
      <c r="BL219" s="856">
        <f t="shared" si="690"/>
        <v>0</v>
      </c>
      <c r="BM219" s="856">
        <f t="shared" si="690"/>
        <v>0</v>
      </c>
      <c r="BN219" s="856">
        <f t="shared" si="690"/>
        <v>0</v>
      </c>
      <c r="BO219" s="856" t="e">
        <f t="shared" si="690"/>
        <v>#N/A</v>
      </c>
      <c r="BP219" s="856" t="e">
        <f t="shared" si="690"/>
        <v>#N/A</v>
      </c>
      <c r="BQ219" s="857" t="e">
        <f t="shared" si="690"/>
        <v>#N/A</v>
      </c>
      <c r="BS219" s="655"/>
    </row>
    <row r="220" spans="1:71">
      <c r="A220" s="655"/>
      <c r="B220" s="1388"/>
      <c r="C220" s="1407"/>
      <c r="D220" s="856" t="s">
        <v>137</v>
      </c>
      <c r="E220" s="856"/>
      <c r="F220" s="856" t="s">
        <v>131</v>
      </c>
      <c r="G220" s="1005">
        <f t="shared" ref="G220:AL220" si="691">G190*G155</f>
        <v>0</v>
      </c>
      <c r="H220" s="1005">
        <f t="shared" si="691"/>
        <v>0</v>
      </c>
      <c r="I220" s="1005">
        <f t="shared" si="691"/>
        <v>0</v>
      </c>
      <c r="J220" s="1005">
        <f t="shared" si="691"/>
        <v>0</v>
      </c>
      <c r="K220" s="1005">
        <f t="shared" si="691"/>
        <v>0</v>
      </c>
      <c r="L220" s="1005">
        <f t="shared" si="691"/>
        <v>0</v>
      </c>
      <c r="M220" s="1005">
        <f t="shared" si="691"/>
        <v>0</v>
      </c>
      <c r="N220" s="1005">
        <f t="shared" si="691"/>
        <v>0</v>
      </c>
      <c r="O220" s="1005">
        <f t="shared" si="691"/>
        <v>0</v>
      </c>
      <c r="P220" s="1005">
        <f t="shared" si="691"/>
        <v>0</v>
      </c>
      <c r="Q220" s="1005">
        <f t="shared" si="691"/>
        <v>0</v>
      </c>
      <c r="R220" s="1005">
        <f t="shared" si="691"/>
        <v>0</v>
      </c>
      <c r="S220" s="1005">
        <f t="shared" si="691"/>
        <v>0</v>
      </c>
      <c r="T220" s="1005">
        <f t="shared" si="691"/>
        <v>0</v>
      </c>
      <c r="U220" s="1005">
        <f t="shared" si="691"/>
        <v>0</v>
      </c>
      <c r="V220" s="1005">
        <f t="shared" si="691"/>
        <v>0</v>
      </c>
      <c r="W220" s="1005">
        <f t="shared" si="691"/>
        <v>0</v>
      </c>
      <c r="X220" s="1005">
        <f t="shared" si="691"/>
        <v>0</v>
      </c>
      <c r="Y220" s="1005">
        <f t="shared" si="691"/>
        <v>0</v>
      </c>
      <c r="Z220" s="1005">
        <f t="shared" si="691"/>
        <v>0</v>
      </c>
      <c r="AA220" s="1005">
        <f t="shared" si="691"/>
        <v>0</v>
      </c>
      <c r="AB220" s="1005">
        <f t="shared" si="691"/>
        <v>0</v>
      </c>
      <c r="AC220" s="1005">
        <f t="shared" si="691"/>
        <v>0</v>
      </c>
      <c r="AD220" s="1005">
        <f t="shared" si="691"/>
        <v>0</v>
      </c>
      <c r="AE220" s="1005">
        <f t="shared" si="691"/>
        <v>0</v>
      </c>
      <c r="AF220" s="1005">
        <f t="shared" si="691"/>
        <v>0</v>
      </c>
      <c r="AG220" s="1005">
        <f t="shared" si="691"/>
        <v>0</v>
      </c>
      <c r="AH220" s="1005">
        <f t="shared" si="691"/>
        <v>0</v>
      </c>
      <c r="AI220" s="1005">
        <f t="shared" si="691"/>
        <v>0</v>
      </c>
      <c r="AJ220" s="1005">
        <f t="shared" si="691"/>
        <v>0</v>
      </c>
      <c r="AK220" s="1005">
        <f t="shared" si="691"/>
        <v>0</v>
      </c>
      <c r="AL220" s="1005">
        <f t="shared" si="691"/>
        <v>0</v>
      </c>
      <c r="AM220" s="1005">
        <f t="shared" ref="AM220:BQ220" si="692">AM190*AM155</f>
        <v>0</v>
      </c>
      <c r="AN220" s="1005">
        <f t="shared" si="692"/>
        <v>0</v>
      </c>
      <c r="AO220" s="1005">
        <f t="shared" si="692"/>
        <v>0</v>
      </c>
      <c r="AP220" s="1005">
        <f t="shared" si="692"/>
        <v>0</v>
      </c>
      <c r="AQ220" s="1005">
        <f t="shared" si="692"/>
        <v>0</v>
      </c>
      <c r="AR220" s="1005">
        <f t="shared" si="692"/>
        <v>0</v>
      </c>
      <c r="AS220" s="1005">
        <f t="shared" si="692"/>
        <v>0</v>
      </c>
      <c r="AT220" s="1005">
        <f t="shared" si="692"/>
        <v>0</v>
      </c>
      <c r="AU220" s="856">
        <f t="shared" si="692"/>
        <v>0</v>
      </c>
      <c r="AV220" s="856">
        <f t="shared" si="692"/>
        <v>0</v>
      </c>
      <c r="AW220" s="856">
        <f t="shared" si="692"/>
        <v>0</v>
      </c>
      <c r="AX220" s="856">
        <f t="shared" si="692"/>
        <v>0</v>
      </c>
      <c r="AY220" s="856">
        <f t="shared" si="692"/>
        <v>0</v>
      </c>
      <c r="AZ220" s="856">
        <f t="shared" si="692"/>
        <v>0</v>
      </c>
      <c r="BA220" s="856">
        <f t="shared" si="692"/>
        <v>0</v>
      </c>
      <c r="BB220" s="856">
        <f t="shared" si="692"/>
        <v>0</v>
      </c>
      <c r="BC220" s="856">
        <f t="shared" si="692"/>
        <v>0</v>
      </c>
      <c r="BD220" s="856">
        <f t="shared" si="692"/>
        <v>0</v>
      </c>
      <c r="BE220" s="856">
        <f t="shared" si="692"/>
        <v>0</v>
      </c>
      <c r="BF220" s="856">
        <f t="shared" si="692"/>
        <v>0</v>
      </c>
      <c r="BG220" s="856">
        <f t="shared" si="692"/>
        <v>0</v>
      </c>
      <c r="BH220" s="856">
        <f t="shared" si="692"/>
        <v>0</v>
      </c>
      <c r="BI220" s="856">
        <f t="shared" si="692"/>
        <v>0</v>
      </c>
      <c r="BJ220" s="856">
        <f t="shared" si="692"/>
        <v>0</v>
      </c>
      <c r="BK220" s="856">
        <f t="shared" si="692"/>
        <v>0</v>
      </c>
      <c r="BL220" s="856">
        <f t="shared" si="692"/>
        <v>0</v>
      </c>
      <c r="BM220" s="856">
        <f t="shared" si="692"/>
        <v>0</v>
      </c>
      <c r="BN220" s="856">
        <f t="shared" si="692"/>
        <v>0</v>
      </c>
      <c r="BO220" s="856" t="e">
        <f t="shared" si="692"/>
        <v>#N/A</v>
      </c>
      <c r="BP220" s="856" t="e">
        <f t="shared" si="692"/>
        <v>#N/A</v>
      </c>
      <c r="BQ220" s="857" t="e">
        <f t="shared" si="692"/>
        <v>#N/A</v>
      </c>
      <c r="BS220" s="655"/>
    </row>
    <row r="221" spans="1:71">
      <c r="A221" s="655"/>
      <c r="B221" s="1388"/>
      <c r="C221" s="1407"/>
      <c r="D221" s="856" t="s">
        <v>137</v>
      </c>
      <c r="E221" s="856"/>
      <c r="F221" s="856" t="s">
        <v>132</v>
      </c>
      <c r="G221" s="1005">
        <f t="shared" ref="G221:AL221" si="693">G191*G156</f>
        <v>0</v>
      </c>
      <c r="H221" s="1005">
        <f t="shared" si="693"/>
        <v>0</v>
      </c>
      <c r="I221" s="1005">
        <f t="shared" si="693"/>
        <v>0</v>
      </c>
      <c r="J221" s="1005">
        <f t="shared" si="693"/>
        <v>0</v>
      </c>
      <c r="K221" s="1005">
        <f t="shared" si="693"/>
        <v>0</v>
      </c>
      <c r="L221" s="1005">
        <f t="shared" si="693"/>
        <v>0</v>
      </c>
      <c r="M221" s="1005">
        <f t="shared" si="693"/>
        <v>0</v>
      </c>
      <c r="N221" s="1005">
        <f t="shared" si="693"/>
        <v>0</v>
      </c>
      <c r="O221" s="1005">
        <f t="shared" si="693"/>
        <v>0</v>
      </c>
      <c r="P221" s="1005">
        <f t="shared" si="693"/>
        <v>0</v>
      </c>
      <c r="Q221" s="1005">
        <f t="shared" si="693"/>
        <v>0</v>
      </c>
      <c r="R221" s="1005">
        <f t="shared" si="693"/>
        <v>0</v>
      </c>
      <c r="S221" s="1005">
        <f t="shared" si="693"/>
        <v>0</v>
      </c>
      <c r="T221" s="1005">
        <f t="shared" si="693"/>
        <v>0</v>
      </c>
      <c r="U221" s="1005">
        <f t="shared" si="693"/>
        <v>0</v>
      </c>
      <c r="V221" s="1005">
        <f t="shared" si="693"/>
        <v>0</v>
      </c>
      <c r="W221" s="1005">
        <f t="shared" si="693"/>
        <v>0</v>
      </c>
      <c r="X221" s="1005">
        <f t="shared" si="693"/>
        <v>0</v>
      </c>
      <c r="Y221" s="1005">
        <f t="shared" si="693"/>
        <v>0</v>
      </c>
      <c r="Z221" s="1005">
        <f t="shared" si="693"/>
        <v>0</v>
      </c>
      <c r="AA221" s="1005">
        <f t="shared" si="693"/>
        <v>0</v>
      </c>
      <c r="AB221" s="1005">
        <f t="shared" si="693"/>
        <v>0</v>
      </c>
      <c r="AC221" s="1005">
        <f t="shared" si="693"/>
        <v>0</v>
      </c>
      <c r="AD221" s="1005">
        <f t="shared" si="693"/>
        <v>0</v>
      </c>
      <c r="AE221" s="1005">
        <f t="shared" si="693"/>
        <v>0</v>
      </c>
      <c r="AF221" s="1005">
        <f t="shared" si="693"/>
        <v>0</v>
      </c>
      <c r="AG221" s="1005">
        <f t="shared" si="693"/>
        <v>0</v>
      </c>
      <c r="AH221" s="1005">
        <f t="shared" si="693"/>
        <v>0</v>
      </c>
      <c r="AI221" s="1005">
        <f t="shared" si="693"/>
        <v>0</v>
      </c>
      <c r="AJ221" s="1005">
        <f t="shared" si="693"/>
        <v>0</v>
      </c>
      <c r="AK221" s="1005">
        <f t="shared" si="693"/>
        <v>0</v>
      </c>
      <c r="AL221" s="1005">
        <f t="shared" si="693"/>
        <v>0</v>
      </c>
      <c r="AM221" s="1005">
        <f t="shared" ref="AM221:BQ221" si="694">AM191*AM156</f>
        <v>0</v>
      </c>
      <c r="AN221" s="1005">
        <f t="shared" si="694"/>
        <v>0</v>
      </c>
      <c r="AO221" s="1005">
        <f t="shared" si="694"/>
        <v>0</v>
      </c>
      <c r="AP221" s="1005">
        <f t="shared" si="694"/>
        <v>0</v>
      </c>
      <c r="AQ221" s="1005">
        <f t="shared" si="694"/>
        <v>0</v>
      </c>
      <c r="AR221" s="1005">
        <f t="shared" si="694"/>
        <v>0</v>
      </c>
      <c r="AS221" s="1005">
        <f t="shared" si="694"/>
        <v>0</v>
      </c>
      <c r="AT221" s="1005">
        <f t="shared" si="694"/>
        <v>0</v>
      </c>
      <c r="AU221" s="856">
        <f t="shared" si="694"/>
        <v>0</v>
      </c>
      <c r="AV221" s="856">
        <f t="shared" si="694"/>
        <v>0</v>
      </c>
      <c r="AW221" s="856">
        <f t="shared" si="694"/>
        <v>0</v>
      </c>
      <c r="AX221" s="856">
        <f t="shared" si="694"/>
        <v>0</v>
      </c>
      <c r="AY221" s="856">
        <f t="shared" si="694"/>
        <v>0</v>
      </c>
      <c r="AZ221" s="856">
        <f t="shared" si="694"/>
        <v>0</v>
      </c>
      <c r="BA221" s="856">
        <f t="shared" si="694"/>
        <v>0</v>
      </c>
      <c r="BB221" s="856">
        <f t="shared" si="694"/>
        <v>0</v>
      </c>
      <c r="BC221" s="856">
        <f t="shared" si="694"/>
        <v>0</v>
      </c>
      <c r="BD221" s="856">
        <f t="shared" si="694"/>
        <v>0</v>
      </c>
      <c r="BE221" s="856">
        <f t="shared" si="694"/>
        <v>0</v>
      </c>
      <c r="BF221" s="856">
        <f t="shared" si="694"/>
        <v>0</v>
      </c>
      <c r="BG221" s="856">
        <f t="shared" si="694"/>
        <v>0</v>
      </c>
      <c r="BH221" s="856">
        <f t="shared" si="694"/>
        <v>0</v>
      </c>
      <c r="BI221" s="856">
        <f t="shared" si="694"/>
        <v>0</v>
      </c>
      <c r="BJ221" s="856">
        <f t="shared" si="694"/>
        <v>0</v>
      </c>
      <c r="BK221" s="856">
        <f t="shared" si="694"/>
        <v>0</v>
      </c>
      <c r="BL221" s="856">
        <f t="shared" si="694"/>
        <v>0</v>
      </c>
      <c r="BM221" s="856">
        <f t="shared" si="694"/>
        <v>0</v>
      </c>
      <c r="BN221" s="856">
        <f t="shared" si="694"/>
        <v>0</v>
      </c>
      <c r="BO221" s="856" t="e">
        <f t="shared" si="694"/>
        <v>#N/A</v>
      </c>
      <c r="BP221" s="856" t="e">
        <f t="shared" si="694"/>
        <v>#N/A</v>
      </c>
      <c r="BQ221" s="857" t="e">
        <f t="shared" si="694"/>
        <v>#N/A</v>
      </c>
      <c r="BS221" s="655"/>
    </row>
    <row r="222" spans="1:71">
      <c r="A222" s="655"/>
      <c r="B222" s="1388"/>
      <c r="C222" s="1407"/>
      <c r="D222" s="856" t="s">
        <v>137</v>
      </c>
      <c r="E222" s="856"/>
      <c r="F222" s="856" t="s">
        <v>133</v>
      </c>
      <c r="G222" s="1005">
        <f t="shared" ref="G222:AL222" si="695">G192*G157</f>
        <v>0</v>
      </c>
      <c r="H222" s="1005">
        <f t="shared" si="695"/>
        <v>0</v>
      </c>
      <c r="I222" s="1005">
        <f t="shared" si="695"/>
        <v>0</v>
      </c>
      <c r="J222" s="1005">
        <f t="shared" si="695"/>
        <v>0</v>
      </c>
      <c r="K222" s="1005">
        <f t="shared" si="695"/>
        <v>0</v>
      </c>
      <c r="L222" s="1005">
        <f t="shared" si="695"/>
        <v>0</v>
      </c>
      <c r="M222" s="1005">
        <f t="shared" si="695"/>
        <v>0</v>
      </c>
      <c r="N222" s="1005">
        <f t="shared" si="695"/>
        <v>0</v>
      </c>
      <c r="O222" s="1005">
        <f t="shared" si="695"/>
        <v>0</v>
      </c>
      <c r="P222" s="1005">
        <f t="shared" si="695"/>
        <v>0</v>
      </c>
      <c r="Q222" s="1005">
        <f t="shared" si="695"/>
        <v>0</v>
      </c>
      <c r="R222" s="1005">
        <f t="shared" si="695"/>
        <v>0</v>
      </c>
      <c r="S222" s="1005">
        <f t="shared" si="695"/>
        <v>0</v>
      </c>
      <c r="T222" s="1005">
        <f t="shared" si="695"/>
        <v>0</v>
      </c>
      <c r="U222" s="1005">
        <f t="shared" si="695"/>
        <v>0</v>
      </c>
      <c r="V222" s="1005">
        <f t="shared" si="695"/>
        <v>0</v>
      </c>
      <c r="W222" s="1005">
        <f t="shared" si="695"/>
        <v>0</v>
      </c>
      <c r="X222" s="1005">
        <f t="shared" si="695"/>
        <v>0</v>
      </c>
      <c r="Y222" s="1005">
        <f t="shared" si="695"/>
        <v>0</v>
      </c>
      <c r="Z222" s="1005">
        <f t="shared" si="695"/>
        <v>0</v>
      </c>
      <c r="AA222" s="1005">
        <f t="shared" si="695"/>
        <v>0</v>
      </c>
      <c r="AB222" s="1005">
        <f t="shared" si="695"/>
        <v>0</v>
      </c>
      <c r="AC222" s="1005">
        <f t="shared" si="695"/>
        <v>0</v>
      </c>
      <c r="AD222" s="1005">
        <f t="shared" si="695"/>
        <v>0</v>
      </c>
      <c r="AE222" s="1005">
        <f t="shared" si="695"/>
        <v>0</v>
      </c>
      <c r="AF222" s="1005">
        <f t="shared" si="695"/>
        <v>0</v>
      </c>
      <c r="AG222" s="1005">
        <f t="shared" si="695"/>
        <v>0</v>
      </c>
      <c r="AH222" s="1005">
        <f t="shared" si="695"/>
        <v>0</v>
      </c>
      <c r="AI222" s="1005">
        <f t="shared" si="695"/>
        <v>0</v>
      </c>
      <c r="AJ222" s="1005">
        <f t="shared" si="695"/>
        <v>0</v>
      </c>
      <c r="AK222" s="1005">
        <f t="shared" si="695"/>
        <v>0</v>
      </c>
      <c r="AL222" s="1005">
        <f t="shared" si="695"/>
        <v>0</v>
      </c>
      <c r="AM222" s="1005">
        <f t="shared" ref="AM222:BQ222" si="696">AM192*AM157</f>
        <v>0</v>
      </c>
      <c r="AN222" s="1005">
        <f t="shared" si="696"/>
        <v>0</v>
      </c>
      <c r="AO222" s="1005">
        <f t="shared" si="696"/>
        <v>0</v>
      </c>
      <c r="AP222" s="1005">
        <f t="shared" si="696"/>
        <v>0</v>
      </c>
      <c r="AQ222" s="1005">
        <f t="shared" si="696"/>
        <v>0</v>
      </c>
      <c r="AR222" s="1005">
        <f t="shared" si="696"/>
        <v>0</v>
      </c>
      <c r="AS222" s="1005">
        <f t="shared" si="696"/>
        <v>0</v>
      </c>
      <c r="AT222" s="1005">
        <f t="shared" si="696"/>
        <v>0</v>
      </c>
      <c r="AU222" s="856">
        <f t="shared" si="696"/>
        <v>0</v>
      </c>
      <c r="AV222" s="856">
        <f t="shared" si="696"/>
        <v>0</v>
      </c>
      <c r="AW222" s="856">
        <f t="shared" si="696"/>
        <v>0</v>
      </c>
      <c r="AX222" s="856">
        <f t="shared" si="696"/>
        <v>0</v>
      </c>
      <c r="AY222" s="856">
        <f t="shared" si="696"/>
        <v>0</v>
      </c>
      <c r="AZ222" s="856">
        <f t="shared" si="696"/>
        <v>0</v>
      </c>
      <c r="BA222" s="856">
        <f t="shared" si="696"/>
        <v>0</v>
      </c>
      <c r="BB222" s="856">
        <f t="shared" si="696"/>
        <v>0</v>
      </c>
      <c r="BC222" s="856">
        <f t="shared" si="696"/>
        <v>0</v>
      </c>
      <c r="BD222" s="856">
        <f t="shared" si="696"/>
        <v>0</v>
      </c>
      <c r="BE222" s="856">
        <f t="shared" si="696"/>
        <v>0</v>
      </c>
      <c r="BF222" s="856">
        <f t="shared" si="696"/>
        <v>0</v>
      </c>
      <c r="BG222" s="856">
        <f t="shared" si="696"/>
        <v>0</v>
      </c>
      <c r="BH222" s="856">
        <f t="shared" si="696"/>
        <v>0</v>
      </c>
      <c r="BI222" s="856">
        <f t="shared" si="696"/>
        <v>0</v>
      </c>
      <c r="BJ222" s="856">
        <f t="shared" si="696"/>
        <v>0</v>
      </c>
      <c r="BK222" s="856">
        <f t="shared" si="696"/>
        <v>0</v>
      </c>
      <c r="BL222" s="856">
        <f t="shared" si="696"/>
        <v>0</v>
      </c>
      <c r="BM222" s="856">
        <f t="shared" si="696"/>
        <v>0</v>
      </c>
      <c r="BN222" s="856">
        <f t="shared" si="696"/>
        <v>0</v>
      </c>
      <c r="BO222" s="856" t="e">
        <f t="shared" si="696"/>
        <v>#N/A</v>
      </c>
      <c r="BP222" s="856" t="e">
        <f t="shared" si="696"/>
        <v>#N/A</v>
      </c>
      <c r="BQ222" s="857" t="e">
        <f t="shared" si="696"/>
        <v>#N/A</v>
      </c>
      <c r="BS222" s="655"/>
    </row>
    <row r="223" spans="1:71">
      <c r="A223" s="655"/>
      <c r="B223" s="1388"/>
      <c r="C223" s="1407"/>
      <c r="D223" s="856" t="s">
        <v>137</v>
      </c>
      <c r="E223" s="856"/>
      <c r="F223" s="856" t="s">
        <v>134</v>
      </c>
      <c r="G223" s="1005">
        <f t="shared" ref="G223:AL223" si="697">G193*G158</f>
        <v>0</v>
      </c>
      <c r="H223" s="1005">
        <f t="shared" si="697"/>
        <v>0</v>
      </c>
      <c r="I223" s="1005">
        <f t="shared" si="697"/>
        <v>0</v>
      </c>
      <c r="J223" s="1005">
        <f t="shared" si="697"/>
        <v>0</v>
      </c>
      <c r="K223" s="1005">
        <f t="shared" si="697"/>
        <v>0</v>
      </c>
      <c r="L223" s="1005">
        <f t="shared" si="697"/>
        <v>0</v>
      </c>
      <c r="M223" s="1005">
        <f t="shared" si="697"/>
        <v>0</v>
      </c>
      <c r="N223" s="1005">
        <f t="shared" si="697"/>
        <v>0</v>
      </c>
      <c r="O223" s="1005">
        <f t="shared" si="697"/>
        <v>0</v>
      </c>
      <c r="P223" s="1005">
        <f t="shared" si="697"/>
        <v>0</v>
      </c>
      <c r="Q223" s="1005">
        <f t="shared" si="697"/>
        <v>0</v>
      </c>
      <c r="R223" s="1005">
        <f t="shared" si="697"/>
        <v>0</v>
      </c>
      <c r="S223" s="1005">
        <f t="shared" si="697"/>
        <v>0</v>
      </c>
      <c r="T223" s="1005">
        <f t="shared" si="697"/>
        <v>0</v>
      </c>
      <c r="U223" s="1005">
        <f t="shared" si="697"/>
        <v>0</v>
      </c>
      <c r="V223" s="1005">
        <f t="shared" si="697"/>
        <v>0</v>
      </c>
      <c r="W223" s="1005">
        <f t="shared" si="697"/>
        <v>0</v>
      </c>
      <c r="X223" s="1005">
        <f t="shared" si="697"/>
        <v>0</v>
      </c>
      <c r="Y223" s="1005">
        <f t="shared" si="697"/>
        <v>0</v>
      </c>
      <c r="Z223" s="1005">
        <f t="shared" si="697"/>
        <v>0</v>
      </c>
      <c r="AA223" s="1005">
        <f t="shared" si="697"/>
        <v>0</v>
      </c>
      <c r="AB223" s="1005">
        <f t="shared" si="697"/>
        <v>0</v>
      </c>
      <c r="AC223" s="1005">
        <f t="shared" si="697"/>
        <v>0</v>
      </c>
      <c r="AD223" s="1005">
        <f t="shared" si="697"/>
        <v>0</v>
      </c>
      <c r="AE223" s="1005">
        <f t="shared" si="697"/>
        <v>0</v>
      </c>
      <c r="AF223" s="1005">
        <f t="shared" si="697"/>
        <v>0</v>
      </c>
      <c r="AG223" s="1005">
        <f t="shared" si="697"/>
        <v>0</v>
      </c>
      <c r="AH223" s="1005">
        <f t="shared" si="697"/>
        <v>0</v>
      </c>
      <c r="AI223" s="1005">
        <f t="shared" si="697"/>
        <v>0</v>
      </c>
      <c r="AJ223" s="1005">
        <f t="shared" si="697"/>
        <v>0</v>
      </c>
      <c r="AK223" s="1005">
        <f t="shared" si="697"/>
        <v>0</v>
      </c>
      <c r="AL223" s="1005">
        <f t="shared" si="697"/>
        <v>0</v>
      </c>
      <c r="AM223" s="1005">
        <f t="shared" ref="AM223:BQ223" si="698">AM193*AM158</f>
        <v>0</v>
      </c>
      <c r="AN223" s="1005">
        <f t="shared" si="698"/>
        <v>0</v>
      </c>
      <c r="AO223" s="1005">
        <f t="shared" si="698"/>
        <v>0</v>
      </c>
      <c r="AP223" s="1005">
        <f t="shared" si="698"/>
        <v>0</v>
      </c>
      <c r="AQ223" s="1005">
        <f t="shared" si="698"/>
        <v>0</v>
      </c>
      <c r="AR223" s="1005">
        <f t="shared" si="698"/>
        <v>0</v>
      </c>
      <c r="AS223" s="1005">
        <f t="shared" si="698"/>
        <v>0</v>
      </c>
      <c r="AT223" s="1005">
        <f t="shared" si="698"/>
        <v>0</v>
      </c>
      <c r="AU223" s="856">
        <f t="shared" si="698"/>
        <v>0</v>
      </c>
      <c r="AV223" s="856">
        <f t="shared" si="698"/>
        <v>0</v>
      </c>
      <c r="AW223" s="856">
        <f t="shared" si="698"/>
        <v>0</v>
      </c>
      <c r="AX223" s="856">
        <f t="shared" si="698"/>
        <v>0</v>
      </c>
      <c r="AY223" s="856">
        <f t="shared" si="698"/>
        <v>0</v>
      </c>
      <c r="AZ223" s="856">
        <f t="shared" si="698"/>
        <v>0</v>
      </c>
      <c r="BA223" s="856">
        <f t="shared" si="698"/>
        <v>0</v>
      </c>
      <c r="BB223" s="856">
        <f t="shared" si="698"/>
        <v>0</v>
      </c>
      <c r="BC223" s="856">
        <f t="shared" si="698"/>
        <v>0</v>
      </c>
      <c r="BD223" s="856">
        <f t="shared" si="698"/>
        <v>0</v>
      </c>
      <c r="BE223" s="856">
        <f t="shared" si="698"/>
        <v>0</v>
      </c>
      <c r="BF223" s="856">
        <f t="shared" si="698"/>
        <v>0</v>
      </c>
      <c r="BG223" s="856">
        <f t="shared" si="698"/>
        <v>0</v>
      </c>
      <c r="BH223" s="856">
        <f t="shared" si="698"/>
        <v>0</v>
      </c>
      <c r="BI223" s="856">
        <f t="shared" si="698"/>
        <v>0</v>
      </c>
      <c r="BJ223" s="856">
        <f t="shared" si="698"/>
        <v>0</v>
      </c>
      <c r="BK223" s="856">
        <f t="shared" si="698"/>
        <v>0</v>
      </c>
      <c r="BL223" s="856">
        <f t="shared" si="698"/>
        <v>0</v>
      </c>
      <c r="BM223" s="856">
        <f t="shared" si="698"/>
        <v>0</v>
      </c>
      <c r="BN223" s="856">
        <f t="shared" si="698"/>
        <v>0</v>
      </c>
      <c r="BO223" s="856" t="e">
        <f t="shared" si="698"/>
        <v>#N/A</v>
      </c>
      <c r="BP223" s="856" t="e">
        <f t="shared" si="698"/>
        <v>#N/A</v>
      </c>
      <c r="BQ223" s="857" t="e">
        <f t="shared" si="698"/>
        <v>#N/A</v>
      </c>
      <c r="BS223" s="655"/>
    </row>
    <row r="224" spans="1:71">
      <c r="A224" s="655"/>
      <c r="B224" s="1388"/>
      <c r="C224" s="1407"/>
      <c r="D224" s="856"/>
      <c r="E224" s="856"/>
      <c r="F224" s="856"/>
      <c r="G224" s="1005"/>
      <c r="H224" s="1005"/>
      <c r="I224" s="1005"/>
      <c r="J224" s="1005"/>
      <c r="K224" s="1005"/>
      <c r="L224" s="1005"/>
      <c r="M224" s="1005"/>
      <c r="N224" s="1005"/>
      <c r="O224" s="1005"/>
      <c r="P224" s="1005"/>
      <c r="Q224" s="1005"/>
      <c r="R224" s="1005"/>
      <c r="S224" s="1005"/>
      <c r="T224" s="1005"/>
      <c r="U224" s="1005"/>
      <c r="V224" s="1005"/>
      <c r="W224" s="1005"/>
      <c r="X224" s="1005"/>
      <c r="Y224" s="1005"/>
      <c r="Z224" s="1005"/>
      <c r="AA224" s="1005"/>
      <c r="AB224" s="1005"/>
      <c r="AC224" s="1005"/>
      <c r="AD224" s="1005"/>
      <c r="AE224" s="1005"/>
      <c r="AF224" s="1005"/>
      <c r="AG224" s="1005"/>
      <c r="AH224" s="1005"/>
      <c r="AI224" s="1005"/>
      <c r="AJ224" s="1005"/>
      <c r="AK224" s="1005"/>
      <c r="AL224" s="1005"/>
      <c r="AM224" s="1005"/>
      <c r="AN224" s="1005"/>
      <c r="AO224" s="1005"/>
      <c r="AP224" s="1005"/>
      <c r="AQ224" s="1005"/>
      <c r="AR224" s="1005"/>
      <c r="AS224" s="1005"/>
      <c r="AT224" s="1005"/>
      <c r="AU224" s="856"/>
      <c r="AV224" s="856"/>
      <c r="AW224" s="856"/>
      <c r="AX224" s="856"/>
      <c r="AY224" s="856"/>
      <c r="AZ224" s="856"/>
      <c r="BA224" s="856"/>
      <c r="BB224" s="856"/>
      <c r="BC224" s="856"/>
      <c r="BD224" s="856"/>
      <c r="BE224" s="856"/>
      <c r="BF224" s="856"/>
      <c r="BG224" s="856"/>
      <c r="BH224" s="856"/>
      <c r="BI224" s="856"/>
      <c r="BJ224" s="856"/>
      <c r="BK224" s="856"/>
      <c r="BL224" s="856"/>
      <c r="BM224" s="856"/>
      <c r="BN224" s="856"/>
      <c r="BO224" s="856"/>
      <c r="BP224" s="856"/>
      <c r="BQ224" s="857"/>
      <c r="BS224" s="655"/>
    </row>
    <row r="225" spans="1:71">
      <c r="A225" s="655"/>
      <c r="B225" s="1388"/>
      <c r="C225" s="1407"/>
      <c r="D225" s="856" t="s">
        <v>299</v>
      </c>
      <c r="E225" s="856"/>
      <c r="F225" s="856" t="s">
        <v>138</v>
      </c>
      <c r="G225" s="1005">
        <f t="shared" ref="G225:AL225" si="699">G195*G160</f>
        <v>0</v>
      </c>
      <c r="H225" s="1005">
        <f t="shared" si="699"/>
        <v>0</v>
      </c>
      <c r="I225" s="1005">
        <f t="shared" si="699"/>
        <v>0</v>
      </c>
      <c r="J225" s="1005">
        <f t="shared" si="699"/>
        <v>0</v>
      </c>
      <c r="K225" s="1005">
        <f t="shared" si="699"/>
        <v>0</v>
      </c>
      <c r="L225" s="1005">
        <f t="shared" si="699"/>
        <v>0</v>
      </c>
      <c r="M225" s="1005">
        <f t="shared" si="699"/>
        <v>0</v>
      </c>
      <c r="N225" s="1005">
        <f t="shared" si="699"/>
        <v>0</v>
      </c>
      <c r="O225" s="1005">
        <f t="shared" si="699"/>
        <v>0</v>
      </c>
      <c r="P225" s="1005">
        <f t="shared" si="699"/>
        <v>0</v>
      </c>
      <c r="Q225" s="1005">
        <f t="shared" si="699"/>
        <v>0</v>
      </c>
      <c r="R225" s="1005">
        <f t="shared" si="699"/>
        <v>0</v>
      </c>
      <c r="S225" s="1005">
        <f t="shared" si="699"/>
        <v>0</v>
      </c>
      <c r="T225" s="1005">
        <f t="shared" si="699"/>
        <v>0</v>
      </c>
      <c r="U225" s="1005">
        <f t="shared" si="699"/>
        <v>0</v>
      </c>
      <c r="V225" s="1005">
        <f t="shared" si="699"/>
        <v>0</v>
      </c>
      <c r="W225" s="1005">
        <f t="shared" si="699"/>
        <v>0</v>
      </c>
      <c r="X225" s="1005">
        <f t="shared" si="699"/>
        <v>0</v>
      </c>
      <c r="Y225" s="1005">
        <f t="shared" si="699"/>
        <v>0</v>
      </c>
      <c r="Z225" s="1005">
        <f t="shared" si="699"/>
        <v>0</v>
      </c>
      <c r="AA225" s="1005">
        <f t="shared" si="699"/>
        <v>0</v>
      </c>
      <c r="AB225" s="1005">
        <f t="shared" si="699"/>
        <v>0</v>
      </c>
      <c r="AC225" s="1005">
        <f t="shared" si="699"/>
        <v>0</v>
      </c>
      <c r="AD225" s="1005">
        <f t="shared" si="699"/>
        <v>0</v>
      </c>
      <c r="AE225" s="1005">
        <f t="shared" si="699"/>
        <v>0</v>
      </c>
      <c r="AF225" s="1005">
        <f t="shared" si="699"/>
        <v>0</v>
      </c>
      <c r="AG225" s="1005">
        <f t="shared" si="699"/>
        <v>0</v>
      </c>
      <c r="AH225" s="1005">
        <f t="shared" si="699"/>
        <v>0</v>
      </c>
      <c r="AI225" s="1005">
        <f t="shared" si="699"/>
        <v>0</v>
      </c>
      <c r="AJ225" s="1005">
        <f t="shared" si="699"/>
        <v>0</v>
      </c>
      <c r="AK225" s="1005">
        <f t="shared" si="699"/>
        <v>0</v>
      </c>
      <c r="AL225" s="1005">
        <f t="shared" si="699"/>
        <v>0</v>
      </c>
      <c r="AM225" s="1005">
        <f t="shared" ref="AM225:BQ225" si="700">AM195*AM160</f>
        <v>0</v>
      </c>
      <c r="AN225" s="1005">
        <f t="shared" si="700"/>
        <v>0</v>
      </c>
      <c r="AO225" s="1005">
        <f t="shared" si="700"/>
        <v>0</v>
      </c>
      <c r="AP225" s="1005">
        <f t="shared" si="700"/>
        <v>0</v>
      </c>
      <c r="AQ225" s="1005">
        <f t="shared" si="700"/>
        <v>0</v>
      </c>
      <c r="AR225" s="1005">
        <f t="shared" si="700"/>
        <v>0</v>
      </c>
      <c r="AS225" s="1005">
        <f t="shared" si="700"/>
        <v>0</v>
      </c>
      <c r="AT225" s="1005">
        <f t="shared" si="700"/>
        <v>0</v>
      </c>
      <c r="AU225" s="856">
        <f t="shared" si="700"/>
        <v>0</v>
      </c>
      <c r="AV225" s="856">
        <f t="shared" si="700"/>
        <v>0</v>
      </c>
      <c r="AW225" s="856">
        <f t="shared" si="700"/>
        <v>0</v>
      </c>
      <c r="AX225" s="856">
        <f t="shared" si="700"/>
        <v>0</v>
      </c>
      <c r="AY225" s="856">
        <f t="shared" si="700"/>
        <v>0</v>
      </c>
      <c r="AZ225" s="856">
        <f t="shared" si="700"/>
        <v>0</v>
      </c>
      <c r="BA225" s="856">
        <f t="shared" si="700"/>
        <v>0</v>
      </c>
      <c r="BB225" s="856">
        <f t="shared" si="700"/>
        <v>0</v>
      </c>
      <c r="BC225" s="856">
        <f t="shared" si="700"/>
        <v>0</v>
      </c>
      <c r="BD225" s="856">
        <f t="shared" si="700"/>
        <v>0</v>
      </c>
      <c r="BE225" s="856">
        <f t="shared" si="700"/>
        <v>0</v>
      </c>
      <c r="BF225" s="856">
        <f t="shared" si="700"/>
        <v>0</v>
      </c>
      <c r="BG225" s="856">
        <f t="shared" si="700"/>
        <v>0</v>
      </c>
      <c r="BH225" s="856">
        <f t="shared" si="700"/>
        <v>0</v>
      </c>
      <c r="BI225" s="856">
        <f t="shared" si="700"/>
        <v>0</v>
      </c>
      <c r="BJ225" s="856">
        <f t="shared" si="700"/>
        <v>0</v>
      </c>
      <c r="BK225" s="856">
        <f t="shared" si="700"/>
        <v>0</v>
      </c>
      <c r="BL225" s="856">
        <f t="shared" si="700"/>
        <v>0</v>
      </c>
      <c r="BM225" s="856">
        <f t="shared" si="700"/>
        <v>0</v>
      </c>
      <c r="BN225" s="856">
        <f t="shared" si="700"/>
        <v>0</v>
      </c>
      <c r="BO225" s="856" t="e">
        <f t="shared" si="700"/>
        <v>#N/A</v>
      </c>
      <c r="BP225" s="856" t="e">
        <f t="shared" si="700"/>
        <v>#N/A</v>
      </c>
      <c r="BQ225" s="857" t="e">
        <f t="shared" si="700"/>
        <v>#N/A</v>
      </c>
      <c r="BS225" s="655"/>
    </row>
    <row r="226" spans="1:71">
      <c r="A226" s="655"/>
      <c r="B226" s="1388"/>
      <c r="C226" s="1407"/>
      <c r="D226" s="856" t="s">
        <v>299</v>
      </c>
      <c r="E226" s="856"/>
      <c r="F226" s="856" t="s">
        <v>139</v>
      </c>
      <c r="G226" s="1005">
        <f t="shared" ref="G226:AL226" si="701">G196*G161</f>
        <v>0</v>
      </c>
      <c r="H226" s="1005">
        <f t="shared" si="701"/>
        <v>0</v>
      </c>
      <c r="I226" s="1005">
        <f t="shared" si="701"/>
        <v>0</v>
      </c>
      <c r="J226" s="1005">
        <f t="shared" si="701"/>
        <v>0</v>
      </c>
      <c r="K226" s="1005">
        <f t="shared" si="701"/>
        <v>0</v>
      </c>
      <c r="L226" s="1005">
        <f t="shared" si="701"/>
        <v>0</v>
      </c>
      <c r="M226" s="1005">
        <f t="shared" si="701"/>
        <v>0</v>
      </c>
      <c r="N226" s="1005">
        <f t="shared" si="701"/>
        <v>0</v>
      </c>
      <c r="O226" s="1005">
        <f t="shared" si="701"/>
        <v>0</v>
      </c>
      <c r="P226" s="1005">
        <f t="shared" si="701"/>
        <v>0</v>
      </c>
      <c r="Q226" s="1005">
        <f t="shared" si="701"/>
        <v>0</v>
      </c>
      <c r="R226" s="1005">
        <f t="shared" si="701"/>
        <v>0</v>
      </c>
      <c r="S226" s="1005">
        <f t="shared" si="701"/>
        <v>0</v>
      </c>
      <c r="T226" s="1005">
        <f t="shared" si="701"/>
        <v>0</v>
      </c>
      <c r="U226" s="1005">
        <f t="shared" si="701"/>
        <v>0</v>
      </c>
      <c r="V226" s="1005">
        <f t="shared" si="701"/>
        <v>0</v>
      </c>
      <c r="W226" s="1005">
        <f t="shared" si="701"/>
        <v>0</v>
      </c>
      <c r="X226" s="1005">
        <f t="shared" si="701"/>
        <v>0</v>
      </c>
      <c r="Y226" s="1005">
        <f t="shared" si="701"/>
        <v>0</v>
      </c>
      <c r="Z226" s="1005">
        <f t="shared" si="701"/>
        <v>0</v>
      </c>
      <c r="AA226" s="1005">
        <f t="shared" si="701"/>
        <v>0</v>
      </c>
      <c r="AB226" s="1005">
        <f t="shared" si="701"/>
        <v>0</v>
      </c>
      <c r="AC226" s="1005">
        <f t="shared" si="701"/>
        <v>0</v>
      </c>
      <c r="AD226" s="1005">
        <f t="shared" si="701"/>
        <v>0</v>
      </c>
      <c r="AE226" s="1005">
        <f t="shared" si="701"/>
        <v>0</v>
      </c>
      <c r="AF226" s="1005">
        <f t="shared" si="701"/>
        <v>0</v>
      </c>
      <c r="AG226" s="1005">
        <f t="shared" si="701"/>
        <v>0</v>
      </c>
      <c r="AH226" s="1005">
        <f t="shared" si="701"/>
        <v>0</v>
      </c>
      <c r="AI226" s="1005">
        <f t="shared" si="701"/>
        <v>0</v>
      </c>
      <c r="AJ226" s="1005">
        <f t="shared" si="701"/>
        <v>0</v>
      </c>
      <c r="AK226" s="1005">
        <f t="shared" si="701"/>
        <v>0</v>
      </c>
      <c r="AL226" s="1005">
        <f t="shared" si="701"/>
        <v>0</v>
      </c>
      <c r="AM226" s="1005">
        <f t="shared" ref="AM226:BQ226" si="702">AM196*AM161</f>
        <v>0</v>
      </c>
      <c r="AN226" s="1005">
        <f t="shared" si="702"/>
        <v>0</v>
      </c>
      <c r="AO226" s="1005">
        <f t="shared" si="702"/>
        <v>0</v>
      </c>
      <c r="AP226" s="1005">
        <f t="shared" si="702"/>
        <v>0</v>
      </c>
      <c r="AQ226" s="1005">
        <f t="shared" si="702"/>
        <v>0</v>
      </c>
      <c r="AR226" s="1005">
        <f t="shared" si="702"/>
        <v>0</v>
      </c>
      <c r="AS226" s="1005">
        <f t="shared" si="702"/>
        <v>0</v>
      </c>
      <c r="AT226" s="1005">
        <f t="shared" si="702"/>
        <v>0</v>
      </c>
      <c r="AU226" s="856">
        <f t="shared" si="702"/>
        <v>0</v>
      </c>
      <c r="AV226" s="856">
        <f t="shared" si="702"/>
        <v>0</v>
      </c>
      <c r="AW226" s="856">
        <f t="shared" si="702"/>
        <v>0</v>
      </c>
      <c r="AX226" s="856">
        <f t="shared" si="702"/>
        <v>0</v>
      </c>
      <c r="AY226" s="856">
        <f t="shared" si="702"/>
        <v>0</v>
      </c>
      <c r="AZ226" s="856">
        <f t="shared" si="702"/>
        <v>0</v>
      </c>
      <c r="BA226" s="856">
        <f t="shared" si="702"/>
        <v>0</v>
      </c>
      <c r="BB226" s="856">
        <f t="shared" si="702"/>
        <v>0</v>
      </c>
      <c r="BC226" s="856">
        <f t="shared" si="702"/>
        <v>0</v>
      </c>
      <c r="BD226" s="856">
        <f t="shared" si="702"/>
        <v>0</v>
      </c>
      <c r="BE226" s="856">
        <f t="shared" si="702"/>
        <v>0</v>
      </c>
      <c r="BF226" s="856">
        <f t="shared" si="702"/>
        <v>0</v>
      </c>
      <c r="BG226" s="856">
        <f t="shared" si="702"/>
        <v>0</v>
      </c>
      <c r="BH226" s="856">
        <f t="shared" si="702"/>
        <v>0</v>
      </c>
      <c r="BI226" s="856">
        <f t="shared" si="702"/>
        <v>0</v>
      </c>
      <c r="BJ226" s="856">
        <f t="shared" si="702"/>
        <v>0</v>
      </c>
      <c r="BK226" s="856">
        <f t="shared" si="702"/>
        <v>0</v>
      </c>
      <c r="BL226" s="856">
        <f t="shared" si="702"/>
        <v>0</v>
      </c>
      <c r="BM226" s="856">
        <f t="shared" si="702"/>
        <v>0</v>
      </c>
      <c r="BN226" s="856">
        <f t="shared" si="702"/>
        <v>0</v>
      </c>
      <c r="BO226" s="856" t="e">
        <f t="shared" si="702"/>
        <v>#N/A</v>
      </c>
      <c r="BP226" s="856" t="e">
        <f t="shared" si="702"/>
        <v>#N/A</v>
      </c>
      <c r="BQ226" s="857" t="e">
        <f t="shared" si="702"/>
        <v>#N/A</v>
      </c>
      <c r="BS226" s="655"/>
    </row>
    <row r="227" spans="1:71">
      <c r="A227" s="655"/>
      <c r="B227" s="1388"/>
      <c r="C227" s="1408"/>
      <c r="D227" s="858" t="s">
        <v>299</v>
      </c>
      <c r="E227" s="858"/>
      <c r="F227" s="858" t="s">
        <v>140</v>
      </c>
      <c r="G227" s="1006">
        <f t="shared" ref="G227:AL227" si="703">G197*G162</f>
        <v>0</v>
      </c>
      <c r="H227" s="1006">
        <f t="shared" si="703"/>
        <v>0</v>
      </c>
      <c r="I227" s="1006">
        <f t="shared" si="703"/>
        <v>0</v>
      </c>
      <c r="J227" s="1006">
        <f t="shared" si="703"/>
        <v>0</v>
      </c>
      <c r="K227" s="1006">
        <f t="shared" si="703"/>
        <v>0</v>
      </c>
      <c r="L227" s="1006">
        <f t="shared" si="703"/>
        <v>0</v>
      </c>
      <c r="M227" s="1006">
        <f t="shared" si="703"/>
        <v>0</v>
      </c>
      <c r="N227" s="1006">
        <f t="shared" si="703"/>
        <v>0</v>
      </c>
      <c r="O227" s="1006">
        <f t="shared" si="703"/>
        <v>0</v>
      </c>
      <c r="P227" s="1006">
        <f t="shared" si="703"/>
        <v>0</v>
      </c>
      <c r="Q227" s="1006">
        <f t="shared" si="703"/>
        <v>0</v>
      </c>
      <c r="R227" s="1006">
        <f t="shared" si="703"/>
        <v>0</v>
      </c>
      <c r="S227" s="1006">
        <f t="shared" si="703"/>
        <v>0</v>
      </c>
      <c r="T227" s="1006">
        <f t="shared" si="703"/>
        <v>0</v>
      </c>
      <c r="U227" s="1006">
        <f t="shared" si="703"/>
        <v>0</v>
      </c>
      <c r="V227" s="1006">
        <f t="shared" si="703"/>
        <v>0</v>
      </c>
      <c r="W227" s="1006">
        <f t="shared" si="703"/>
        <v>0</v>
      </c>
      <c r="X227" s="1006">
        <f t="shared" si="703"/>
        <v>0</v>
      </c>
      <c r="Y227" s="1006">
        <f t="shared" si="703"/>
        <v>0</v>
      </c>
      <c r="Z227" s="1006">
        <f t="shared" si="703"/>
        <v>0</v>
      </c>
      <c r="AA227" s="1006">
        <f t="shared" si="703"/>
        <v>0</v>
      </c>
      <c r="AB227" s="1006">
        <f t="shared" si="703"/>
        <v>0</v>
      </c>
      <c r="AC227" s="1006">
        <f t="shared" si="703"/>
        <v>0</v>
      </c>
      <c r="AD227" s="1006">
        <f t="shared" si="703"/>
        <v>0</v>
      </c>
      <c r="AE227" s="1006">
        <f t="shared" si="703"/>
        <v>0</v>
      </c>
      <c r="AF227" s="1006">
        <f t="shared" si="703"/>
        <v>0</v>
      </c>
      <c r="AG227" s="1006">
        <f t="shared" si="703"/>
        <v>0</v>
      </c>
      <c r="AH227" s="1006">
        <f t="shared" si="703"/>
        <v>0</v>
      </c>
      <c r="AI227" s="1006">
        <f t="shared" si="703"/>
        <v>0</v>
      </c>
      <c r="AJ227" s="1006">
        <f t="shared" si="703"/>
        <v>0</v>
      </c>
      <c r="AK227" s="1006">
        <f t="shared" si="703"/>
        <v>0</v>
      </c>
      <c r="AL227" s="1006">
        <f t="shared" si="703"/>
        <v>0</v>
      </c>
      <c r="AM227" s="1006">
        <f t="shared" ref="AM227:BQ227" si="704">AM197*AM162</f>
        <v>0</v>
      </c>
      <c r="AN227" s="1006">
        <f t="shared" si="704"/>
        <v>0</v>
      </c>
      <c r="AO227" s="1006">
        <f t="shared" si="704"/>
        <v>0</v>
      </c>
      <c r="AP227" s="1006">
        <f t="shared" si="704"/>
        <v>0</v>
      </c>
      <c r="AQ227" s="1006">
        <f t="shared" si="704"/>
        <v>0</v>
      </c>
      <c r="AR227" s="1006">
        <f t="shared" si="704"/>
        <v>0</v>
      </c>
      <c r="AS227" s="1006">
        <f t="shared" si="704"/>
        <v>0</v>
      </c>
      <c r="AT227" s="1006">
        <f t="shared" si="704"/>
        <v>0</v>
      </c>
      <c r="AU227" s="858">
        <f t="shared" si="704"/>
        <v>0</v>
      </c>
      <c r="AV227" s="858">
        <f t="shared" si="704"/>
        <v>0</v>
      </c>
      <c r="AW227" s="858">
        <f t="shared" si="704"/>
        <v>0</v>
      </c>
      <c r="AX227" s="858">
        <f t="shared" si="704"/>
        <v>0</v>
      </c>
      <c r="AY227" s="858">
        <f t="shared" si="704"/>
        <v>0</v>
      </c>
      <c r="AZ227" s="858">
        <f t="shared" si="704"/>
        <v>0</v>
      </c>
      <c r="BA227" s="858">
        <f t="shared" si="704"/>
        <v>0</v>
      </c>
      <c r="BB227" s="858">
        <f t="shared" si="704"/>
        <v>0</v>
      </c>
      <c r="BC227" s="858">
        <f t="shared" si="704"/>
        <v>0</v>
      </c>
      <c r="BD227" s="858">
        <f t="shared" si="704"/>
        <v>0</v>
      </c>
      <c r="BE227" s="858">
        <f t="shared" si="704"/>
        <v>0</v>
      </c>
      <c r="BF227" s="858">
        <f t="shared" si="704"/>
        <v>0</v>
      </c>
      <c r="BG227" s="858">
        <f t="shared" si="704"/>
        <v>0</v>
      </c>
      <c r="BH227" s="858">
        <f t="shared" si="704"/>
        <v>0</v>
      </c>
      <c r="BI227" s="858">
        <f t="shared" si="704"/>
        <v>0</v>
      </c>
      <c r="BJ227" s="858">
        <f t="shared" si="704"/>
        <v>0</v>
      </c>
      <c r="BK227" s="858">
        <f t="shared" si="704"/>
        <v>0</v>
      </c>
      <c r="BL227" s="858">
        <f t="shared" si="704"/>
        <v>0</v>
      </c>
      <c r="BM227" s="858">
        <f t="shared" si="704"/>
        <v>0</v>
      </c>
      <c r="BN227" s="858">
        <f t="shared" si="704"/>
        <v>0</v>
      </c>
      <c r="BO227" s="858" t="e">
        <f t="shared" si="704"/>
        <v>#N/A</v>
      </c>
      <c r="BP227" s="858" t="e">
        <f t="shared" si="704"/>
        <v>#N/A</v>
      </c>
      <c r="BQ227" s="859" t="e">
        <f t="shared" si="704"/>
        <v>#N/A</v>
      </c>
      <c r="BS227" s="655"/>
    </row>
    <row r="228" spans="1:71" ht="19.5" thickBot="1">
      <c r="A228" s="655"/>
      <c r="B228" s="1388"/>
      <c r="C228" s="860"/>
      <c r="D228" s="856"/>
      <c r="E228" s="856"/>
      <c r="F228" s="856"/>
      <c r="G228" s="856"/>
      <c r="H228" s="856"/>
      <c r="I228" s="856"/>
      <c r="J228" s="856"/>
      <c r="K228" s="856"/>
      <c r="L228" s="856"/>
      <c r="M228" s="856"/>
      <c r="N228" s="856"/>
      <c r="O228" s="856"/>
      <c r="P228" s="856"/>
      <c r="Q228" s="856"/>
      <c r="R228" s="856"/>
      <c r="S228" s="856"/>
      <c r="T228" s="856"/>
      <c r="U228" s="856"/>
      <c r="V228" s="856"/>
      <c r="W228" s="856"/>
      <c r="X228" s="856"/>
      <c r="Y228" s="856"/>
      <c r="Z228" s="856"/>
      <c r="AA228" s="856"/>
      <c r="AB228" s="856"/>
      <c r="AC228" s="856"/>
      <c r="AD228" s="856"/>
      <c r="AE228" s="856"/>
      <c r="AF228" s="856"/>
      <c r="AG228" s="856"/>
      <c r="AH228" s="856"/>
      <c r="AI228" s="856"/>
      <c r="AJ228" s="856"/>
      <c r="AK228" s="856"/>
      <c r="AL228" s="856"/>
      <c r="AM228" s="856"/>
      <c r="AN228" s="856"/>
      <c r="AO228" s="856"/>
      <c r="AP228" s="856"/>
      <c r="AQ228" s="856"/>
      <c r="AR228" s="856"/>
      <c r="AS228" s="856"/>
      <c r="AT228" s="856"/>
      <c r="AU228" s="856"/>
      <c r="AV228" s="856"/>
      <c r="AW228" s="856"/>
      <c r="AX228" s="856"/>
      <c r="AY228" s="856"/>
      <c r="AZ228" s="856"/>
      <c r="BA228" s="856"/>
      <c r="BB228" s="856"/>
      <c r="BC228" s="856"/>
      <c r="BD228" s="856"/>
      <c r="BE228" s="856"/>
      <c r="BF228" s="856"/>
      <c r="BG228" s="856"/>
      <c r="BH228" s="856"/>
      <c r="BI228" s="856"/>
      <c r="BJ228" s="856"/>
      <c r="BK228" s="856"/>
      <c r="BL228" s="856"/>
      <c r="BM228" s="856"/>
      <c r="BN228" s="856"/>
      <c r="BO228" s="856"/>
      <c r="BP228" s="856"/>
      <c r="BQ228" s="856"/>
      <c r="BS228" s="655"/>
    </row>
    <row r="229" spans="1:71" s="750" customFormat="1" ht="16.5" thickTop="1" thickBot="1">
      <c r="A229" s="655"/>
      <c r="B229" s="1388"/>
      <c r="C229" s="778"/>
      <c r="D229" s="778"/>
      <c r="E229" s="829"/>
      <c r="F229" s="830"/>
      <c r="G229" s="831">
        <f>'4. Investment Appraisal'!$C$9</f>
        <v>2017</v>
      </c>
      <c r="H229" s="802">
        <f t="shared" ref="H229" si="705">G229+1</f>
        <v>2018</v>
      </c>
      <c r="I229" s="802">
        <f t="shared" ref="I229" si="706">H229+1</f>
        <v>2019</v>
      </c>
      <c r="J229" s="802">
        <f t="shared" ref="J229" si="707">I229+1</f>
        <v>2020</v>
      </c>
      <c r="K229" s="802">
        <f t="shared" ref="K229" si="708">J229+1</f>
        <v>2021</v>
      </c>
      <c r="L229" s="802">
        <f t="shared" ref="L229" si="709">K229+1</f>
        <v>2022</v>
      </c>
      <c r="M229" s="802">
        <f t="shared" ref="M229" si="710">L229+1</f>
        <v>2023</v>
      </c>
      <c r="N229" s="802">
        <f t="shared" ref="N229" si="711">M229+1</f>
        <v>2024</v>
      </c>
      <c r="O229" s="802">
        <f t="shared" ref="O229" si="712">N229+1</f>
        <v>2025</v>
      </c>
      <c r="P229" s="802">
        <f t="shared" ref="P229" si="713">O229+1</f>
        <v>2026</v>
      </c>
      <c r="Q229" s="802">
        <f t="shared" ref="Q229" si="714">P229+1</f>
        <v>2027</v>
      </c>
      <c r="R229" s="802">
        <f t="shared" ref="R229" si="715">Q229+1</f>
        <v>2028</v>
      </c>
      <c r="S229" s="802">
        <f t="shared" ref="S229" si="716">R229+1</f>
        <v>2029</v>
      </c>
      <c r="T229" s="802">
        <f t="shared" ref="T229" si="717">S229+1</f>
        <v>2030</v>
      </c>
      <c r="U229" s="802">
        <f t="shared" ref="U229" si="718">T229+1</f>
        <v>2031</v>
      </c>
      <c r="V229" s="802">
        <f t="shared" ref="V229" si="719">U229+1</f>
        <v>2032</v>
      </c>
      <c r="W229" s="802">
        <f t="shared" ref="W229" si="720">V229+1</f>
        <v>2033</v>
      </c>
      <c r="X229" s="802">
        <f t="shared" ref="X229" si="721">W229+1</f>
        <v>2034</v>
      </c>
      <c r="Y229" s="802">
        <f t="shared" ref="Y229" si="722">X229+1</f>
        <v>2035</v>
      </c>
      <c r="Z229" s="802">
        <f t="shared" ref="Z229" si="723">Y229+1</f>
        <v>2036</v>
      </c>
      <c r="AA229" s="802">
        <f t="shared" ref="AA229" si="724">Z229+1</f>
        <v>2037</v>
      </c>
      <c r="AB229" s="802">
        <f t="shared" ref="AB229" si="725">AA229+1</f>
        <v>2038</v>
      </c>
      <c r="AC229" s="802">
        <f t="shared" ref="AC229" si="726">AB229+1</f>
        <v>2039</v>
      </c>
      <c r="AD229" s="802">
        <f t="shared" ref="AD229" si="727">AC229+1</f>
        <v>2040</v>
      </c>
      <c r="AE229" s="802">
        <f t="shared" ref="AE229" si="728">AD229+1</f>
        <v>2041</v>
      </c>
      <c r="AF229" s="802">
        <f t="shared" ref="AF229" si="729">AE229+1</f>
        <v>2042</v>
      </c>
      <c r="AG229" s="802">
        <f t="shared" ref="AG229" si="730">AF229+1</f>
        <v>2043</v>
      </c>
      <c r="AH229" s="802">
        <f t="shared" ref="AH229" si="731">AG229+1</f>
        <v>2044</v>
      </c>
      <c r="AI229" s="802">
        <f t="shared" ref="AI229" si="732">AH229+1</f>
        <v>2045</v>
      </c>
      <c r="AJ229" s="802">
        <f t="shared" ref="AJ229" si="733">AI229+1</f>
        <v>2046</v>
      </c>
      <c r="AK229" s="802">
        <f t="shared" ref="AK229" si="734">AJ229+1</f>
        <v>2047</v>
      </c>
      <c r="AL229" s="802">
        <f t="shared" ref="AL229" si="735">AK229+1</f>
        <v>2048</v>
      </c>
      <c r="AM229" s="802">
        <f t="shared" ref="AM229" si="736">AL229+1</f>
        <v>2049</v>
      </c>
      <c r="AN229" s="802">
        <f t="shared" ref="AN229" si="737">AM229+1</f>
        <v>2050</v>
      </c>
      <c r="AO229" s="802">
        <f t="shared" ref="AO229" si="738">AN229+1</f>
        <v>2051</v>
      </c>
      <c r="AP229" s="802">
        <f t="shared" ref="AP229" si="739">AO229+1</f>
        <v>2052</v>
      </c>
      <c r="AQ229" s="802">
        <f t="shared" ref="AQ229" si="740">AP229+1</f>
        <v>2053</v>
      </c>
      <c r="AR229" s="802">
        <f t="shared" ref="AR229" si="741">AQ229+1</f>
        <v>2054</v>
      </c>
      <c r="AS229" s="802">
        <f t="shared" ref="AS229" si="742">AR229+1</f>
        <v>2055</v>
      </c>
      <c r="AT229" s="802">
        <f t="shared" ref="AT229" si="743">AS229+1</f>
        <v>2056</v>
      </c>
      <c r="AU229" s="802">
        <f t="shared" ref="AU229" si="744">AT229+1</f>
        <v>2057</v>
      </c>
      <c r="AV229" s="802">
        <f t="shared" ref="AV229" si="745">AU229+1</f>
        <v>2058</v>
      </c>
      <c r="AW229" s="802">
        <f t="shared" ref="AW229" si="746">AV229+1</f>
        <v>2059</v>
      </c>
      <c r="AX229" s="802">
        <f t="shared" ref="AX229" si="747">AW229+1</f>
        <v>2060</v>
      </c>
      <c r="AY229" s="802">
        <f t="shared" ref="AY229" si="748">AX229+1</f>
        <v>2061</v>
      </c>
      <c r="AZ229" s="802">
        <f t="shared" ref="AZ229" si="749">AY229+1</f>
        <v>2062</v>
      </c>
      <c r="BA229" s="802">
        <f t="shared" ref="BA229" si="750">AZ229+1</f>
        <v>2063</v>
      </c>
      <c r="BB229" s="802">
        <f t="shared" ref="BB229" si="751">BA229+1</f>
        <v>2064</v>
      </c>
      <c r="BC229" s="802">
        <f t="shared" ref="BC229" si="752">BB229+1</f>
        <v>2065</v>
      </c>
      <c r="BD229" s="802">
        <f t="shared" ref="BD229" si="753">BC229+1</f>
        <v>2066</v>
      </c>
      <c r="BE229" s="802">
        <f t="shared" ref="BE229" si="754">BD229+1</f>
        <v>2067</v>
      </c>
      <c r="BF229" s="802">
        <f t="shared" ref="BF229" si="755">BE229+1</f>
        <v>2068</v>
      </c>
      <c r="BG229" s="802">
        <f t="shared" ref="BG229" si="756">BF229+1</f>
        <v>2069</v>
      </c>
      <c r="BH229" s="802">
        <f t="shared" ref="BH229" si="757">BG229+1</f>
        <v>2070</v>
      </c>
      <c r="BI229" s="802">
        <f t="shared" ref="BI229" si="758">BH229+1</f>
        <v>2071</v>
      </c>
      <c r="BJ229" s="802">
        <f t="shared" ref="BJ229" si="759">BI229+1</f>
        <v>2072</v>
      </c>
      <c r="BK229" s="802">
        <f t="shared" ref="BK229" si="760">BJ229+1</f>
        <v>2073</v>
      </c>
      <c r="BL229" s="802">
        <f t="shared" ref="BL229" si="761">BK229+1</f>
        <v>2074</v>
      </c>
      <c r="BM229" s="802">
        <f t="shared" ref="BM229" si="762">BL229+1</f>
        <v>2075</v>
      </c>
      <c r="BN229" s="802">
        <f t="shared" ref="BN229" si="763">BM229+1</f>
        <v>2076</v>
      </c>
      <c r="BO229" s="802">
        <f t="shared" ref="BO229" si="764">BN229+1</f>
        <v>2077</v>
      </c>
      <c r="BP229" s="802">
        <f t="shared" ref="BP229" si="765">BO229+1</f>
        <v>2078</v>
      </c>
      <c r="BQ229" s="802">
        <f t="shared" ref="BQ229" si="766">BP229+1</f>
        <v>2079</v>
      </c>
      <c r="BS229" s="655"/>
    </row>
    <row r="230" spans="1:71" ht="15.75" thickTop="1">
      <c r="A230" s="655"/>
      <c r="B230" s="1388"/>
      <c r="C230" s="845"/>
      <c r="D230" s="836"/>
      <c r="E230" s="836"/>
      <c r="F230" s="861" t="s">
        <v>293</v>
      </c>
      <c r="G230" s="862">
        <f>SUM(G200:G227)</f>
        <v>370.97271155555552</v>
      </c>
      <c r="H230" s="862">
        <f t="shared" ref="H230:BQ230" si="767">SUM(H200:H227)</f>
        <v>389.75320507805554</v>
      </c>
      <c r="I230" s="862">
        <f t="shared" si="767"/>
        <v>399.49703520500685</v>
      </c>
      <c r="J230" s="862">
        <f t="shared" si="767"/>
        <v>409.48446108513195</v>
      </c>
      <c r="K230" s="862">
        <f t="shared" si="767"/>
        <v>419.72157261226022</v>
      </c>
      <c r="L230" s="862">
        <f t="shared" si="767"/>
        <v>430.21461192756675</v>
      </c>
      <c r="M230" s="862">
        <f t="shared" si="767"/>
        <v>440.96997722575583</v>
      </c>
      <c r="N230" s="862">
        <f t="shared" si="767"/>
        <v>451.99422665639975</v>
      </c>
      <c r="O230" s="862">
        <f t="shared" si="767"/>
        <v>463.29408232280969</v>
      </c>
      <c r="P230" s="862">
        <f t="shared" si="767"/>
        <v>474.8764343808798</v>
      </c>
      <c r="Q230" s="862">
        <f t="shared" si="767"/>
        <v>486.74834524040182</v>
      </c>
      <c r="R230" s="862">
        <f t="shared" si="767"/>
        <v>498.91705387141178</v>
      </c>
      <c r="S230" s="862">
        <f t="shared" si="767"/>
        <v>511.38998021819697</v>
      </c>
      <c r="T230" s="862">
        <f t="shared" si="767"/>
        <v>524.17472972365192</v>
      </c>
      <c r="U230" s="862">
        <f t="shared" si="767"/>
        <v>537.27909796674317</v>
      </c>
      <c r="V230" s="862">
        <f t="shared" si="767"/>
        <v>550.71107541591175</v>
      </c>
      <c r="W230" s="862">
        <f t="shared" si="767"/>
        <v>564.47885230130942</v>
      </c>
      <c r="X230" s="862">
        <f t="shared" si="767"/>
        <v>578.59082360884213</v>
      </c>
      <c r="Y230" s="862">
        <f t="shared" si="767"/>
        <v>593.05559419906308</v>
      </c>
      <c r="Z230" s="862">
        <f t="shared" si="767"/>
        <v>607.88198405403966</v>
      </c>
      <c r="AA230" s="862">
        <f t="shared" si="767"/>
        <v>623.07903365539062</v>
      </c>
      <c r="AB230" s="862">
        <f t="shared" si="767"/>
        <v>638.65600949677537</v>
      </c>
      <c r="AC230" s="862">
        <f t="shared" si="767"/>
        <v>654.62240973419466</v>
      </c>
      <c r="AD230" s="862">
        <f t="shared" si="767"/>
        <v>670.98796997754948</v>
      </c>
      <c r="AE230" s="862">
        <f t="shared" si="767"/>
        <v>687.76266922698812</v>
      </c>
      <c r="AF230" s="862">
        <f t="shared" si="767"/>
        <v>704.95673595766266</v>
      </c>
      <c r="AG230" s="862">
        <f t="shared" si="767"/>
        <v>722.58065435660433</v>
      </c>
      <c r="AH230" s="862">
        <f t="shared" si="767"/>
        <v>740.64517071551927</v>
      </c>
      <c r="AI230" s="862">
        <f t="shared" si="767"/>
        <v>759.16129998340716</v>
      </c>
      <c r="AJ230" s="862">
        <f t="shared" si="767"/>
        <v>778.14033248299245</v>
      </c>
      <c r="AK230" s="862">
        <f t="shared" si="767"/>
        <v>797.59384079506719</v>
      </c>
      <c r="AL230" s="862">
        <f t="shared" si="767"/>
        <v>817.53368681494385</v>
      </c>
      <c r="AM230" s="862">
        <f t="shared" si="767"/>
        <v>837.97202898531714</v>
      </c>
      <c r="AN230" s="862">
        <f t="shared" si="767"/>
        <v>858.92132970994999</v>
      </c>
      <c r="AO230" s="862">
        <f t="shared" si="767"/>
        <v>880.39436295269877</v>
      </c>
      <c r="AP230" s="862">
        <f t="shared" si="767"/>
        <v>902.40422202651609</v>
      </c>
      <c r="AQ230" s="862">
        <f t="shared" si="767"/>
        <v>924.96432757717889</v>
      </c>
      <c r="AR230" s="862">
        <f t="shared" si="767"/>
        <v>948.08843576660843</v>
      </c>
      <c r="AS230" s="862">
        <f t="shared" si="767"/>
        <v>971.79064666077352</v>
      </c>
      <c r="AT230" s="862">
        <f t="shared" si="767"/>
        <v>996.08541282729266</v>
      </c>
      <c r="AU230" s="862">
        <f t="shared" si="767"/>
        <v>1020.9875481479751</v>
      </c>
      <c r="AV230" s="862">
        <f t="shared" si="767"/>
        <v>1046.5122368516743</v>
      </c>
      <c r="AW230" s="862">
        <f t="shared" si="767"/>
        <v>1072.675042772966</v>
      </c>
      <c r="AX230" s="862">
        <f t="shared" si="767"/>
        <v>1099.49191884229</v>
      </c>
      <c r="AY230" s="862">
        <f t="shared" si="767"/>
        <v>1126.9792168133472</v>
      </c>
      <c r="AZ230" s="862">
        <f t="shared" si="767"/>
        <v>1155.1536972336808</v>
      </c>
      <c r="BA230" s="862">
        <f t="shared" si="767"/>
        <v>1184.0325396645223</v>
      </c>
      <c r="BB230" s="862">
        <f t="shared" si="767"/>
        <v>1213.6333531561354</v>
      </c>
      <c r="BC230" s="862">
        <f t="shared" si="767"/>
        <v>1243.9741869850388</v>
      </c>
      <c r="BD230" s="862">
        <f t="shared" si="767"/>
        <v>1275.0735416596649</v>
      </c>
      <c r="BE230" s="862">
        <f t="shared" si="767"/>
        <v>1306.9503802011563</v>
      </c>
      <c r="BF230" s="862">
        <f t="shared" si="767"/>
        <v>1339.6241397061849</v>
      </c>
      <c r="BG230" s="862">
        <f t="shared" si="767"/>
        <v>1373.1147431988393</v>
      </c>
      <c r="BH230" s="862">
        <f t="shared" si="767"/>
        <v>1407.4426117788105</v>
      </c>
      <c r="BI230" s="862">
        <f t="shared" si="767"/>
        <v>1442.6286770732804</v>
      </c>
      <c r="BJ230" s="862">
        <f t="shared" si="767"/>
        <v>1478.6943940001124</v>
      </c>
      <c r="BK230" s="862">
        <f t="shared" si="767"/>
        <v>1515.661753850115</v>
      </c>
      <c r="BL230" s="862">
        <f t="shared" si="767"/>
        <v>1553.5532976963677</v>
      </c>
      <c r="BM230" s="862">
        <f t="shared" si="767"/>
        <v>1592.3921301387768</v>
      </c>
      <c r="BN230" s="862">
        <f t="shared" si="767"/>
        <v>1632.2019333922458</v>
      </c>
      <c r="BO230" s="862" t="e">
        <f t="shared" si="767"/>
        <v>#N/A</v>
      </c>
      <c r="BP230" s="862" t="e">
        <f t="shared" si="767"/>
        <v>#N/A</v>
      </c>
      <c r="BQ230" s="862" t="e">
        <f t="shared" si="767"/>
        <v>#N/A</v>
      </c>
      <c r="BS230" s="655"/>
    </row>
    <row r="231" spans="1:71">
      <c r="A231" s="655"/>
      <c r="B231" s="1388"/>
      <c r="C231" s="834"/>
      <c r="D231" s="828"/>
      <c r="E231" s="828"/>
      <c r="F231" s="863" t="s">
        <v>294</v>
      </c>
      <c r="G231" s="864">
        <f>SUM(G135:G162)</f>
        <v>6</v>
      </c>
      <c r="H231" s="864">
        <f t="shared" ref="H231:BQ231" si="768">SUM(H135:H162)</f>
        <v>6</v>
      </c>
      <c r="I231" s="864">
        <f t="shared" si="768"/>
        <v>6</v>
      </c>
      <c r="J231" s="864">
        <f t="shared" si="768"/>
        <v>6</v>
      </c>
      <c r="K231" s="864">
        <f t="shared" si="768"/>
        <v>6</v>
      </c>
      <c r="L231" s="864">
        <f t="shared" si="768"/>
        <v>6</v>
      </c>
      <c r="M231" s="864">
        <f t="shared" si="768"/>
        <v>6</v>
      </c>
      <c r="N231" s="864">
        <f t="shared" si="768"/>
        <v>6</v>
      </c>
      <c r="O231" s="864">
        <f t="shared" si="768"/>
        <v>6</v>
      </c>
      <c r="P231" s="864">
        <f t="shared" si="768"/>
        <v>6</v>
      </c>
      <c r="Q231" s="864">
        <f t="shared" si="768"/>
        <v>6</v>
      </c>
      <c r="R231" s="864">
        <f t="shared" si="768"/>
        <v>6</v>
      </c>
      <c r="S231" s="864">
        <f t="shared" si="768"/>
        <v>6</v>
      </c>
      <c r="T231" s="864">
        <f t="shared" si="768"/>
        <v>6</v>
      </c>
      <c r="U231" s="864">
        <f t="shared" si="768"/>
        <v>6</v>
      </c>
      <c r="V231" s="864">
        <f t="shared" si="768"/>
        <v>6</v>
      </c>
      <c r="W231" s="864">
        <f t="shared" si="768"/>
        <v>6</v>
      </c>
      <c r="X231" s="864">
        <f t="shared" si="768"/>
        <v>6</v>
      </c>
      <c r="Y231" s="864">
        <f t="shared" si="768"/>
        <v>6</v>
      </c>
      <c r="Z231" s="864">
        <f t="shared" si="768"/>
        <v>6</v>
      </c>
      <c r="AA231" s="864">
        <f t="shared" si="768"/>
        <v>6</v>
      </c>
      <c r="AB231" s="864">
        <f t="shared" si="768"/>
        <v>6</v>
      </c>
      <c r="AC231" s="864">
        <f t="shared" si="768"/>
        <v>6</v>
      </c>
      <c r="AD231" s="864">
        <f t="shared" si="768"/>
        <v>6</v>
      </c>
      <c r="AE231" s="864">
        <f t="shared" si="768"/>
        <v>6</v>
      </c>
      <c r="AF231" s="864">
        <f t="shared" si="768"/>
        <v>6</v>
      </c>
      <c r="AG231" s="864">
        <f t="shared" si="768"/>
        <v>6</v>
      </c>
      <c r="AH231" s="864">
        <f t="shared" si="768"/>
        <v>6</v>
      </c>
      <c r="AI231" s="864">
        <f t="shared" si="768"/>
        <v>6</v>
      </c>
      <c r="AJ231" s="864">
        <f t="shared" si="768"/>
        <v>6</v>
      </c>
      <c r="AK231" s="864">
        <f t="shared" si="768"/>
        <v>6</v>
      </c>
      <c r="AL231" s="864">
        <f t="shared" si="768"/>
        <v>6</v>
      </c>
      <c r="AM231" s="864">
        <f t="shared" si="768"/>
        <v>6</v>
      </c>
      <c r="AN231" s="864">
        <f t="shared" si="768"/>
        <v>6</v>
      </c>
      <c r="AO231" s="864">
        <f t="shared" si="768"/>
        <v>6</v>
      </c>
      <c r="AP231" s="864">
        <f t="shared" si="768"/>
        <v>6</v>
      </c>
      <c r="AQ231" s="864">
        <f t="shared" si="768"/>
        <v>6</v>
      </c>
      <c r="AR231" s="864">
        <f t="shared" si="768"/>
        <v>6</v>
      </c>
      <c r="AS231" s="864">
        <f t="shared" si="768"/>
        <v>6</v>
      </c>
      <c r="AT231" s="864">
        <f t="shared" si="768"/>
        <v>6</v>
      </c>
      <c r="AU231" s="864">
        <f t="shared" si="768"/>
        <v>6</v>
      </c>
      <c r="AV231" s="864">
        <f t="shared" si="768"/>
        <v>6</v>
      </c>
      <c r="AW231" s="864">
        <f t="shared" si="768"/>
        <v>6</v>
      </c>
      <c r="AX231" s="864">
        <f t="shared" si="768"/>
        <v>6</v>
      </c>
      <c r="AY231" s="864">
        <f t="shared" si="768"/>
        <v>6</v>
      </c>
      <c r="AZ231" s="864">
        <f t="shared" si="768"/>
        <v>6</v>
      </c>
      <c r="BA231" s="864">
        <f t="shared" si="768"/>
        <v>6</v>
      </c>
      <c r="BB231" s="864">
        <f t="shared" si="768"/>
        <v>6</v>
      </c>
      <c r="BC231" s="864">
        <f t="shared" si="768"/>
        <v>6</v>
      </c>
      <c r="BD231" s="864">
        <f t="shared" si="768"/>
        <v>6</v>
      </c>
      <c r="BE231" s="864">
        <f t="shared" si="768"/>
        <v>6</v>
      </c>
      <c r="BF231" s="864">
        <f t="shared" si="768"/>
        <v>6</v>
      </c>
      <c r="BG231" s="864">
        <f t="shared" si="768"/>
        <v>6</v>
      </c>
      <c r="BH231" s="864">
        <f t="shared" si="768"/>
        <v>6</v>
      </c>
      <c r="BI231" s="864">
        <f t="shared" si="768"/>
        <v>6</v>
      </c>
      <c r="BJ231" s="864">
        <f t="shared" si="768"/>
        <v>6</v>
      </c>
      <c r="BK231" s="864">
        <f t="shared" si="768"/>
        <v>6</v>
      </c>
      <c r="BL231" s="864">
        <f t="shared" si="768"/>
        <v>6</v>
      </c>
      <c r="BM231" s="864">
        <f t="shared" si="768"/>
        <v>6</v>
      </c>
      <c r="BN231" s="864">
        <f t="shared" si="768"/>
        <v>6</v>
      </c>
      <c r="BO231" s="864">
        <f t="shared" si="768"/>
        <v>6</v>
      </c>
      <c r="BP231" s="864">
        <f t="shared" si="768"/>
        <v>6</v>
      </c>
      <c r="BQ231" s="865">
        <f t="shared" si="768"/>
        <v>6</v>
      </c>
      <c r="BS231" s="655"/>
    </row>
    <row r="232" spans="1:71">
      <c r="A232" s="655"/>
      <c r="B232" s="1388"/>
      <c r="C232" s="849"/>
      <c r="D232" s="841"/>
      <c r="E232" s="841"/>
      <c r="F232" s="866"/>
      <c r="G232" s="841"/>
      <c r="H232" s="828"/>
      <c r="I232" s="828"/>
      <c r="J232" s="828"/>
      <c r="K232" s="828"/>
      <c r="L232" s="828"/>
      <c r="M232" s="828"/>
      <c r="N232" s="828"/>
      <c r="O232" s="828"/>
      <c r="P232" s="828"/>
      <c r="Q232" s="828"/>
      <c r="R232" s="828"/>
      <c r="S232" s="828"/>
      <c r="T232" s="828"/>
      <c r="U232" s="828"/>
      <c r="V232" s="828"/>
      <c r="W232" s="828"/>
      <c r="X232" s="828"/>
      <c r="Y232" s="828"/>
      <c r="Z232" s="828"/>
      <c r="AA232" s="828"/>
      <c r="AB232" s="828"/>
      <c r="AC232" s="828"/>
      <c r="AD232" s="828"/>
      <c r="AE232" s="828"/>
      <c r="AF232" s="828"/>
      <c r="AG232" s="828"/>
      <c r="AH232" s="828"/>
      <c r="AI232" s="828"/>
      <c r="AJ232" s="828"/>
      <c r="AK232" s="828"/>
      <c r="AL232" s="828"/>
      <c r="AM232" s="828"/>
      <c r="AN232" s="828"/>
      <c r="AO232" s="828"/>
      <c r="AP232" s="828"/>
      <c r="AQ232" s="828"/>
      <c r="AR232" s="828"/>
      <c r="AS232" s="828"/>
      <c r="AT232" s="828"/>
      <c r="AU232" s="828"/>
      <c r="AV232" s="828"/>
      <c r="AW232" s="828"/>
      <c r="AX232" s="828"/>
      <c r="AY232" s="828"/>
      <c r="AZ232" s="828"/>
      <c r="BA232" s="828"/>
      <c r="BB232" s="828"/>
      <c r="BC232" s="828"/>
      <c r="BD232" s="828"/>
      <c r="BE232" s="828"/>
      <c r="BF232" s="828"/>
      <c r="BG232" s="828"/>
      <c r="BH232" s="828"/>
      <c r="BI232" s="828"/>
      <c r="BJ232" s="828"/>
      <c r="BK232" s="828"/>
      <c r="BL232" s="828"/>
      <c r="BM232" s="828"/>
      <c r="BN232" s="828"/>
      <c r="BO232" s="828"/>
      <c r="BP232" s="828"/>
      <c r="BQ232" s="852"/>
      <c r="BS232" s="655"/>
    </row>
    <row r="233" spans="1:71">
      <c r="A233" s="655"/>
      <c r="B233" s="1388"/>
      <c r="C233" s="849"/>
      <c r="D233" s="841"/>
      <c r="E233" s="841"/>
      <c r="F233" s="866" t="s">
        <v>271</v>
      </c>
      <c r="G233" s="853">
        <f t="shared" ref="G233:AL233" si="769">G230+G167+G166</f>
        <v>370.97271155555552</v>
      </c>
      <c r="H233" s="867">
        <f t="shared" si="769"/>
        <v>389.75320507805554</v>
      </c>
      <c r="I233" s="867">
        <f t="shared" si="769"/>
        <v>399.49703520500685</v>
      </c>
      <c r="J233" s="867">
        <f t="shared" si="769"/>
        <v>409.48446108513195</v>
      </c>
      <c r="K233" s="867">
        <f t="shared" si="769"/>
        <v>419.72157261226022</v>
      </c>
      <c r="L233" s="867">
        <f t="shared" si="769"/>
        <v>430.21461192756675</v>
      </c>
      <c r="M233" s="867">
        <f t="shared" si="769"/>
        <v>440.96997722575583</v>
      </c>
      <c r="N233" s="867">
        <f t="shared" si="769"/>
        <v>451.99422665639975</v>
      </c>
      <c r="O233" s="867">
        <f t="shared" si="769"/>
        <v>463.29408232280969</v>
      </c>
      <c r="P233" s="867">
        <f t="shared" si="769"/>
        <v>474.8764343808798</v>
      </c>
      <c r="Q233" s="867">
        <f t="shared" si="769"/>
        <v>486.74834524040182</v>
      </c>
      <c r="R233" s="867">
        <f t="shared" si="769"/>
        <v>498.91705387141178</v>
      </c>
      <c r="S233" s="867">
        <f t="shared" si="769"/>
        <v>511.38998021819697</v>
      </c>
      <c r="T233" s="867">
        <f t="shared" si="769"/>
        <v>524.17472972365192</v>
      </c>
      <c r="U233" s="867">
        <f t="shared" si="769"/>
        <v>537.27909796674317</v>
      </c>
      <c r="V233" s="867">
        <f t="shared" si="769"/>
        <v>550.71107541591175</v>
      </c>
      <c r="W233" s="867">
        <f t="shared" si="769"/>
        <v>564.47885230130942</v>
      </c>
      <c r="X233" s="867">
        <f t="shared" si="769"/>
        <v>578.59082360884213</v>
      </c>
      <c r="Y233" s="867">
        <f t="shared" si="769"/>
        <v>593.05559419906308</v>
      </c>
      <c r="Z233" s="867">
        <f t="shared" si="769"/>
        <v>607.88198405403966</v>
      </c>
      <c r="AA233" s="867">
        <f t="shared" si="769"/>
        <v>623.07903365539062</v>
      </c>
      <c r="AB233" s="867">
        <f t="shared" si="769"/>
        <v>638.65600949677537</v>
      </c>
      <c r="AC233" s="867">
        <f t="shared" si="769"/>
        <v>654.62240973419466</v>
      </c>
      <c r="AD233" s="867">
        <f t="shared" si="769"/>
        <v>670.98796997754948</v>
      </c>
      <c r="AE233" s="867">
        <f t="shared" si="769"/>
        <v>687.76266922698812</v>
      </c>
      <c r="AF233" s="867">
        <f t="shared" si="769"/>
        <v>704.95673595766266</v>
      </c>
      <c r="AG233" s="867">
        <f t="shared" si="769"/>
        <v>722.58065435660433</v>
      </c>
      <c r="AH233" s="867">
        <f t="shared" si="769"/>
        <v>740.64517071551927</v>
      </c>
      <c r="AI233" s="867">
        <f t="shared" si="769"/>
        <v>759.16129998340716</v>
      </c>
      <c r="AJ233" s="867">
        <f t="shared" si="769"/>
        <v>778.14033248299245</v>
      </c>
      <c r="AK233" s="867">
        <f t="shared" si="769"/>
        <v>797.59384079506719</v>
      </c>
      <c r="AL233" s="867">
        <f t="shared" si="769"/>
        <v>817.53368681494385</v>
      </c>
      <c r="AM233" s="867">
        <f t="shared" ref="AM233:BQ233" si="770">AM230+AM167+AM166</f>
        <v>837.97202898531714</v>
      </c>
      <c r="AN233" s="867">
        <f t="shared" si="770"/>
        <v>858.92132970994999</v>
      </c>
      <c r="AO233" s="867">
        <f t="shared" si="770"/>
        <v>880.39436295269877</v>
      </c>
      <c r="AP233" s="867">
        <f t="shared" si="770"/>
        <v>902.40422202651609</v>
      </c>
      <c r="AQ233" s="867">
        <f t="shared" si="770"/>
        <v>924.96432757717889</v>
      </c>
      <c r="AR233" s="867">
        <f t="shared" si="770"/>
        <v>948.08843576660843</v>
      </c>
      <c r="AS233" s="867">
        <f t="shared" si="770"/>
        <v>971.79064666077352</v>
      </c>
      <c r="AT233" s="867">
        <f t="shared" si="770"/>
        <v>996.08541282729266</v>
      </c>
      <c r="AU233" s="867">
        <f t="shared" si="770"/>
        <v>1020.9875481479751</v>
      </c>
      <c r="AV233" s="867">
        <f t="shared" si="770"/>
        <v>1046.5122368516743</v>
      </c>
      <c r="AW233" s="867">
        <f t="shared" si="770"/>
        <v>1072.675042772966</v>
      </c>
      <c r="AX233" s="867">
        <f t="shared" si="770"/>
        <v>1099.49191884229</v>
      </c>
      <c r="AY233" s="867">
        <f t="shared" si="770"/>
        <v>1126.9792168133472</v>
      </c>
      <c r="AZ233" s="867">
        <f t="shared" si="770"/>
        <v>1155.1536972336808</v>
      </c>
      <c r="BA233" s="867">
        <f t="shared" si="770"/>
        <v>1184.0325396645223</v>
      </c>
      <c r="BB233" s="867">
        <f t="shared" si="770"/>
        <v>1213.6333531561354</v>
      </c>
      <c r="BC233" s="867">
        <f t="shared" si="770"/>
        <v>1243.9741869850388</v>
      </c>
      <c r="BD233" s="867">
        <f t="shared" si="770"/>
        <v>1275.0735416596649</v>
      </c>
      <c r="BE233" s="867">
        <f t="shared" si="770"/>
        <v>1306.9503802011563</v>
      </c>
      <c r="BF233" s="867">
        <f t="shared" si="770"/>
        <v>1339.6241397061849</v>
      </c>
      <c r="BG233" s="867">
        <f t="shared" si="770"/>
        <v>1373.1147431988393</v>
      </c>
      <c r="BH233" s="867">
        <f t="shared" si="770"/>
        <v>1407.4426117788105</v>
      </c>
      <c r="BI233" s="867">
        <f t="shared" si="770"/>
        <v>1442.6286770732804</v>
      </c>
      <c r="BJ233" s="867">
        <f t="shared" si="770"/>
        <v>1478.6943940001124</v>
      </c>
      <c r="BK233" s="867">
        <f t="shared" si="770"/>
        <v>1515.661753850115</v>
      </c>
      <c r="BL233" s="867">
        <f t="shared" si="770"/>
        <v>1553.5532976963677</v>
      </c>
      <c r="BM233" s="867">
        <f t="shared" si="770"/>
        <v>1592.3921301387768</v>
      </c>
      <c r="BN233" s="867">
        <f t="shared" si="770"/>
        <v>1632.2019333922458</v>
      </c>
      <c r="BO233" s="867" t="e">
        <f t="shared" si="770"/>
        <v>#N/A</v>
      </c>
      <c r="BP233" s="867" t="e">
        <f t="shared" si="770"/>
        <v>#N/A</v>
      </c>
      <c r="BQ233" s="868" t="e">
        <f t="shared" si="770"/>
        <v>#N/A</v>
      </c>
      <c r="BS233" s="655"/>
    </row>
    <row r="234" spans="1:71">
      <c r="A234" s="655"/>
      <c r="B234" s="1388"/>
      <c r="BS234" s="655"/>
    </row>
    <row r="235" spans="1:71">
      <c r="A235" s="655"/>
      <c r="B235" s="1388"/>
      <c r="BS235" s="655"/>
    </row>
    <row r="236" spans="1:71" s="750" customFormat="1">
      <c r="A236" s="655"/>
      <c r="B236" s="655"/>
      <c r="C236" s="655"/>
      <c r="D236" s="655"/>
      <c r="E236" s="655"/>
      <c r="F236" s="655"/>
      <c r="G236" s="655"/>
      <c r="H236" s="655"/>
      <c r="I236" s="655"/>
      <c r="J236" s="655"/>
      <c r="K236" s="655"/>
      <c r="L236" s="655"/>
      <c r="M236" s="655"/>
      <c r="N236" s="655"/>
      <c r="O236" s="655"/>
      <c r="P236" s="655"/>
      <c r="Q236" s="655"/>
      <c r="R236" s="655"/>
      <c r="S236" s="655"/>
      <c r="T236" s="655"/>
      <c r="U236" s="655"/>
      <c r="V236" s="655"/>
      <c r="W236" s="655"/>
      <c r="X236" s="655"/>
      <c r="Y236" s="655"/>
      <c r="Z236" s="655"/>
      <c r="AA236" s="655"/>
      <c r="AB236" s="655"/>
      <c r="AC236" s="655"/>
      <c r="AD236" s="655"/>
      <c r="AE236" s="655"/>
      <c r="AF236" s="655"/>
      <c r="AG236" s="655"/>
      <c r="AH236" s="655"/>
      <c r="AI236" s="655"/>
      <c r="AJ236" s="655"/>
      <c r="AK236" s="655"/>
      <c r="AL236" s="655"/>
      <c r="AM236" s="655"/>
      <c r="AN236" s="655"/>
      <c r="AO236" s="655"/>
      <c r="AP236" s="655"/>
      <c r="AQ236" s="655"/>
      <c r="AR236" s="655"/>
      <c r="AS236" s="655"/>
      <c r="AT236" s="655"/>
      <c r="AU236" s="655"/>
      <c r="AV236" s="655"/>
      <c r="AW236" s="655"/>
      <c r="AX236" s="655"/>
      <c r="AY236" s="655"/>
      <c r="AZ236" s="655"/>
      <c r="BA236" s="655"/>
      <c r="BB236" s="655"/>
      <c r="BC236" s="655"/>
      <c r="BD236" s="655"/>
      <c r="BE236" s="655"/>
      <c r="BF236" s="655"/>
      <c r="BG236" s="655"/>
      <c r="BH236" s="655"/>
      <c r="BI236" s="655"/>
      <c r="BJ236" s="655"/>
      <c r="BK236" s="655"/>
      <c r="BL236" s="655"/>
      <c r="BM236" s="655"/>
      <c r="BN236" s="655"/>
      <c r="BO236" s="655"/>
      <c r="BP236" s="655"/>
      <c r="BQ236" s="655"/>
      <c r="BR236" s="655"/>
      <c r="BS236" s="655"/>
    </row>
    <row r="237" spans="1:71" ht="18.75" customHeight="1">
      <c r="A237" s="655"/>
      <c r="B237" s="1388" t="s">
        <v>722</v>
      </c>
      <c r="C237" s="760" t="s">
        <v>722</v>
      </c>
      <c r="BS237" s="655"/>
    </row>
    <row r="238" spans="1:71" ht="18.75">
      <c r="A238" s="655"/>
      <c r="B238" s="1388"/>
      <c r="C238" s="760"/>
      <c r="BS238" s="655"/>
    </row>
    <row r="239" spans="1:71" ht="15" customHeight="1">
      <c r="A239" s="655"/>
      <c r="B239" s="1388"/>
      <c r="E239" s="1240" t="s">
        <v>698</v>
      </c>
      <c r="BS239" s="655"/>
    </row>
    <row r="240" spans="1:71" s="750" customFormat="1" ht="15" customHeight="1">
      <c r="A240" s="655"/>
      <c r="B240" s="1388"/>
      <c r="C240" s="1398" t="s">
        <v>292</v>
      </c>
      <c r="D240" s="1399"/>
      <c r="E240" s="869">
        <f>'4. Investment Appraisal'!C9</f>
        <v>2017</v>
      </c>
      <c r="F240" s="829"/>
      <c r="G240" s="747"/>
      <c r="H240" s="747"/>
      <c r="I240" s="747"/>
      <c r="J240" s="747"/>
      <c r="K240" s="829"/>
      <c r="L240" s="829"/>
      <c r="M240" s="829"/>
      <c r="N240" s="829"/>
      <c r="O240" s="829"/>
      <c r="P240" s="829"/>
      <c r="Q240" s="829"/>
      <c r="R240" s="829"/>
      <c r="S240" s="829"/>
      <c r="T240" s="829"/>
      <c r="U240" s="829"/>
      <c r="V240" s="829"/>
      <c r="W240" s="829"/>
      <c r="X240" s="829"/>
      <c r="Y240" s="829"/>
      <c r="Z240" s="829"/>
      <c r="AA240" s="829"/>
      <c r="AB240" s="829"/>
      <c r="AC240" s="829"/>
      <c r="AD240" s="829"/>
      <c r="AE240" s="829"/>
      <c r="AF240" s="829"/>
      <c r="AG240" s="829"/>
      <c r="AH240" s="829"/>
      <c r="AI240" s="829"/>
      <c r="AJ240" s="829"/>
      <c r="AK240" s="829"/>
      <c r="AL240" s="829"/>
      <c r="AM240" s="829"/>
      <c r="AN240" s="829"/>
      <c r="AO240" s="829"/>
      <c r="AP240" s="829"/>
      <c r="AQ240" s="829"/>
      <c r="AR240" s="829"/>
      <c r="AS240" s="829"/>
      <c r="AT240" s="829"/>
      <c r="AU240" s="829"/>
      <c r="AV240" s="829"/>
      <c r="AW240" s="829"/>
      <c r="AX240" s="829"/>
      <c r="AY240" s="829"/>
      <c r="AZ240" s="829"/>
      <c r="BA240" s="829"/>
      <c r="BB240" s="829"/>
      <c r="BC240" s="829"/>
      <c r="BD240" s="829"/>
      <c r="BE240" s="829"/>
      <c r="BF240" s="829"/>
      <c r="BG240" s="829"/>
      <c r="BH240" s="829"/>
      <c r="BI240" s="829"/>
      <c r="BJ240" s="829"/>
      <c r="BK240" s="829"/>
      <c r="BL240" s="829"/>
      <c r="BM240" s="829"/>
      <c r="BN240" s="829"/>
      <c r="BO240" s="829"/>
      <c r="BS240" s="655"/>
    </row>
    <row r="241" spans="1:71" s="750" customFormat="1">
      <c r="A241" s="655"/>
      <c r="B241" s="1388"/>
      <c r="C241" s="1449" t="s">
        <v>280</v>
      </c>
      <c r="D241" s="871" t="s">
        <v>143</v>
      </c>
      <c r="E241" s="1233">
        <v>50</v>
      </c>
      <c r="F241" s="829"/>
      <c r="G241" s="747"/>
      <c r="H241" s="747"/>
      <c r="I241" s="747"/>
      <c r="J241" s="747"/>
      <c r="K241" s="829"/>
      <c r="L241" s="829"/>
      <c r="M241" s="829"/>
      <c r="N241" s="829"/>
      <c r="O241" s="829"/>
      <c r="P241" s="829"/>
      <c r="Q241" s="829"/>
      <c r="R241" s="829"/>
      <c r="S241" s="829"/>
      <c r="T241" s="829"/>
      <c r="U241" s="829"/>
      <c r="V241" s="829"/>
      <c r="W241" s="829"/>
      <c r="X241" s="829"/>
      <c r="Y241" s="829"/>
      <c r="Z241" s="829"/>
      <c r="AA241" s="829"/>
      <c r="AB241" s="829"/>
      <c r="AC241" s="829"/>
      <c r="AD241" s="829"/>
      <c r="AE241" s="829"/>
      <c r="AF241" s="829"/>
      <c r="AG241" s="829"/>
      <c r="AH241" s="829"/>
      <c r="AI241" s="829"/>
      <c r="AJ241" s="829"/>
      <c r="AK241" s="829"/>
      <c r="AL241" s="829"/>
      <c r="AM241" s="829"/>
      <c r="AN241" s="829"/>
      <c r="AO241" s="829"/>
      <c r="AP241" s="829"/>
      <c r="AQ241" s="829"/>
      <c r="AR241" s="829"/>
      <c r="AS241" s="829"/>
      <c r="AT241" s="829"/>
      <c r="AU241" s="829"/>
      <c r="AV241" s="829"/>
      <c r="AW241" s="829"/>
      <c r="AX241" s="829"/>
      <c r="AY241" s="829"/>
      <c r="AZ241" s="829"/>
      <c r="BA241" s="829"/>
      <c r="BB241" s="829"/>
      <c r="BC241" s="829"/>
      <c r="BD241" s="829"/>
      <c r="BE241" s="829"/>
      <c r="BF241" s="829"/>
      <c r="BG241" s="829"/>
      <c r="BH241" s="829"/>
      <c r="BI241" s="829"/>
      <c r="BJ241" s="829"/>
      <c r="BK241" s="829"/>
      <c r="BL241" s="829"/>
      <c r="BM241" s="829"/>
      <c r="BN241" s="829"/>
      <c r="BO241" s="829"/>
      <c r="BS241" s="655"/>
    </row>
    <row r="242" spans="1:71" s="750" customFormat="1">
      <c r="A242" s="655"/>
      <c r="B242" s="1388"/>
      <c r="C242" s="1449"/>
      <c r="D242" s="871" t="s">
        <v>281</v>
      </c>
      <c r="E242" s="1233">
        <v>10</v>
      </c>
      <c r="F242" s="829"/>
      <c r="G242" s="747"/>
      <c r="H242" s="747"/>
      <c r="I242" s="747"/>
      <c r="J242" s="747"/>
      <c r="K242" s="829"/>
      <c r="L242" s="829"/>
      <c r="M242" s="829"/>
      <c r="N242" s="829"/>
      <c r="O242" s="829"/>
      <c r="P242" s="829"/>
      <c r="Q242" s="829"/>
      <c r="R242" s="829"/>
      <c r="S242" s="829"/>
      <c r="T242" s="829"/>
      <c r="U242" s="829"/>
      <c r="V242" s="829"/>
      <c r="W242" s="829"/>
      <c r="X242" s="829"/>
      <c r="Y242" s="829"/>
      <c r="Z242" s="829"/>
      <c r="AA242" s="829"/>
      <c r="AB242" s="829"/>
      <c r="AC242" s="829"/>
      <c r="AD242" s="829"/>
      <c r="AE242" s="829"/>
      <c r="AF242" s="829"/>
      <c r="AG242" s="829"/>
      <c r="AH242" s="829"/>
      <c r="AI242" s="829"/>
      <c r="AJ242" s="829"/>
      <c r="AK242" s="829"/>
      <c r="AL242" s="829"/>
      <c r="AM242" s="829"/>
      <c r="AN242" s="829"/>
      <c r="AO242" s="829"/>
      <c r="AP242" s="829"/>
      <c r="AQ242" s="829"/>
      <c r="AR242" s="829"/>
      <c r="AS242" s="829"/>
      <c r="AT242" s="829"/>
      <c r="AU242" s="829"/>
      <c r="AV242" s="829"/>
      <c r="AW242" s="829"/>
      <c r="AX242" s="829"/>
      <c r="AY242" s="829"/>
      <c r="AZ242" s="829"/>
      <c r="BA242" s="829"/>
      <c r="BB242" s="829"/>
      <c r="BC242" s="829"/>
      <c r="BD242" s="829"/>
      <c r="BE242" s="829"/>
      <c r="BF242" s="829"/>
      <c r="BG242" s="829"/>
      <c r="BH242" s="829"/>
      <c r="BI242" s="829"/>
      <c r="BJ242" s="829"/>
      <c r="BK242" s="829"/>
      <c r="BL242" s="829"/>
      <c r="BM242" s="829"/>
      <c r="BN242" s="829"/>
      <c r="BO242" s="829"/>
      <c r="BS242" s="655"/>
    </row>
    <row r="243" spans="1:71" s="750" customFormat="1">
      <c r="A243" s="655"/>
      <c r="B243" s="1388"/>
      <c r="C243" s="870"/>
      <c r="D243" s="871" t="s">
        <v>752</v>
      </c>
      <c r="E243" s="1234">
        <v>5</v>
      </c>
      <c r="F243" s="829"/>
      <c r="G243" s="747"/>
      <c r="H243" s="747"/>
      <c r="I243" s="747"/>
      <c r="J243" s="747"/>
      <c r="K243" s="829"/>
      <c r="L243" s="829"/>
      <c r="M243" s="829"/>
      <c r="N243" s="829"/>
      <c r="O243" s="829"/>
      <c r="P243" s="829"/>
      <c r="Q243" s="829"/>
      <c r="R243" s="829"/>
      <c r="S243" s="829"/>
      <c r="T243" s="829"/>
      <c r="U243" s="829"/>
      <c r="V243" s="829"/>
      <c r="W243" s="829"/>
      <c r="X243" s="829"/>
      <c r="Y243" s="829"/>
      <c r="Z243" s="829"/>
      <c r="AA243" s="829"/>
      <c r="AB243" s="829"/>
      <c r="AC243" s="829"/>
      <c r="AD243" s="829"/>
      <c r="AE243" s="829"/>
      <c r="AF243" s="829"/>
      <c r="AG243" s="829"/>
      <c r="AH243" s="829"/>
      <c r="AI243" s="829"/>
      <c r="AJ243" s="829"/>
      <c r="AK243" s="829"/>
      <c r="AL243" s="829"/>
      <c r="AM243" s="829"/>
      <c r="AN243" s="829"/>
      <c r="AO243" s="829"/>
      <c r="AP243" s="829"/>
      <c r="AQ243" s="829"/>
      <c r="AR243" s="829"/>
      <c r="AS243" s="829"/>
      <c r="AT243" s="829"/>
      <c r="AU243" s="829"/>
      <c r="AV243" s="829"/>
      <c r="AW243" s="829"/>
      <c r="AX243" s="829"/>
      <c r="AY243" s="829"/>
      <c r="AZ243" s="829"/>
      <c r="BA243" s="829"/>
      <c r="BB243" s="829"/>
      <c r="BC243" s="829"/>
      <c r="BD243" s="829"/>
      <c r="BE243" s="829"/>
      <c r="BF243" s="829"/>
      <c r="BG243" s="829"/>
      <c r="BH243" s="829"/>
      <c r="BI243" s="829"/>
      <c r="BJ243" s="829"/>
      <c r="BK243" s="829"/>
      <c r="BL243" s="829"/>
      <c r="BM243" s="829"/>
      <c r="BN243" s="829"/>
      <c r="BO243" s="829"/>
      <c r="BS243" s="655"/>
    </row>
    <row r="244" spans="1:71" s="750" customFormat="1">
      <c r="A244" s="655"/>
      <c r="B244" s="1388"/>
      <c r="C244" s="870"/>
      <c r="D244" s="871" t="s">
        <v>182</v>
      </c>
      <c r="E244" s="1234">
        <v>5</v>
      </c>
      <c r="F244" s="829"/>
      <c r="G244" s="747"/>
      <c r="H244" s="747"/>
      <c r="I244" s="747"/>
      <c r="J244" s="747"/>
      <c r="K244" s="829"/>
      <c r="L244" s="829"/>
      <c r="M244" s="829"/>
      <c r="N244" s="829"/>
      <c r="O244" s="829"/>
      <c r="P244" s="829"/>
      <c r="Q244" s="829"/>
      <c r="R244" s="829"/>
      <c r="S244" s="829"/>
      <c r="T244" s="829"/>
      <c r="U244" s="829"/>
      <c r="V244" s="829"/>
      <c r="W244" s="829"/>
      <c r="X244" s="829"/>
      <c r="Y244" s="829"/>
      <c r="Z244" s="829"/>
      <c r="AA244" s="829"/>
      <c r="AB244" s="829"/>
      <c r="AC244" s="829"/>
      <c r="AD244" s="829"/>
      <c r="AE244" s="829"/>
      <c r="AF244" s="829"/>
      <c r="AG244" s="829"/>
      <c r="AH244" s="829"/>
      <c r="AI244" s="829"/>
      <c r="AJ244" s="829"/>
      <c r="AK244" s="829"/>
      <c r="AL244" s="829"/>
      <c r="AM244" s="829"/>
      <c r="AN244" s="829"/>
      <c r="AO244" s="829"/>
      <c r="AP244" s="829"/>
      <c r="AQ244" s="829"/>
      <c r="AR244" s="829"/>
      <c r="AS244" s="829"/>
      <c r="AT244" s="829"/>
      <c r="AU244" s="829"/>
      <c r="AV244" s="829"/>
      <c r="AW244" s="829"/>
      <c r="AX244" s="829"/>
      <c r="AY244" s="829"/>
      <c r="AZ244" s="829"/>
      <c r="BA244" s="829"/>
      <c r="BB244" s="829"/>
      <c r="BC244" s="829"/>
      <c r="BD244" s="829"/>
      <c r="BE244" s="829"/>
      <c r="BF244" s="829"/>
      <c r="BG244" s="829"/>
      <c r="BH244" s="829"/>
      <c r="BI244" s="829"/>
      <c r="BJ244" s="829"/>
      <c r="BK244" s="829"/>
      <c r="BL244" s="829"/>
      <c r="BM244" s="829"/>
      <c r="BN244" s="829"/>
      <c r="BO244" s="829"/>
      <c r="BS244" s="655"/>
    </row>
    <row r="245" spans="1:71" s="750" customFormat="1">
      <c r="A245" s="655"/>
      <c r="B245" s="1388"/>
      <c r="C245" s="870"/>
      <c r="D245" s="871"/>
      <c r="E245" s="1235">
        <f>SUM(E241:E244)</f>
        <v>70</v>
      </c>
      <c r="F245" s="829"/>
      <c r="G245" s="747"/>
      <c r="H245" s="747"/>
      <c r="I245" s="747"/>
      <c r="J245" s="747"/>
      <c r="K245" s="829"/>
      <c r="L245" s="829"/>
      <c r="M245" s="829"/>
      <c r="N245" s="829"/>
      <c r="O245" s="829"/>
      <c r="P245" s="829"/>
      <c r="Q245" s="829"/>
      <c r="R245" s="829"/>
      <c r="S245" s="829"/>
      <c r="T245" s="829"/>
      <c r="U245" s="829"/>
      <c r="V245" s="829"/>
      <c r="W245" s="829"/>
      <c r="X245" s="829"/>
      <c r="Y245" s="829"/>
      <c r="Z245" s="829"/>
      <c r="AA245" s="829"/>
      <c r="AB245" s="829"/>
      <c r="AC245" s="829"/>
      <c r="AD245" s="829"/>
      <c r="AE245" s="829"/>
      <c r="AF245" s="829"/>
      <c r="AG245" s="829"/>
      <c r="AH245" s="829"/>
      <c r="AI245" s="829"/>
      <c r="AJ245" s="829"/>
      <c r="AK245" s="829"/>
      <c r="AL245" s="829"/>
      <c r="AM245" s="829"/>
      <c r="AN245" s="829"/>
      <c r="AO245" s="829"/>
      <c r="AP245" s="829"/>
      <c r="AQ245" s="829"/>
      <c r="AR245" s="829"/>
      <c r="AS245" s="829"/>
      <c r="AT245" s="829"/>
      <c r="AU245" s="829"/>
      <c r="AV245" s="829"/>
      <c r="AW245" s="829"/>
      <c r="AX245" s="829"/>
      <c r="AY245" s="829"/>
      <c r="AZ245" s="829"/>
      <c r="BA245" s="829"/>
      <c r="BB245" s="829"/>
      <c r="BC245" s="829"/>
      <c r="BD245" s="829"/>
      <c r="BE245" s="829"/>
      <c r="BF245" s="829"/>
      <c r="BG245" s="829"/>
      <c r="BH245" s="829"/>
      <c r="BI245" s="829"/>
      <c r="BJ245" s="829"/>
      <c r="BK245" s="829"/>
      <c r="BL245" s="829"/>
      <c r="BM245" s="829"/>
      <c r="BN245" s="829"/>
      <c r="BO245" s="829"/>
      <c r="BS245" s="655"/>
    </row>
    <row r="246" spans="1:71" s="750" customFormat="1">
      <c r="A246" s="655"/>
      <c r="B246" s="1388"/>
      <c r="C246" s="872"/>
      <c r="D246" s="873"/>
      <c r="E246" s="1236"/>
      <c r="F246" s="829"/>
      <c r="G246" s="747"/>
      <c r="H246" s="747"/>
      <c r="I246" s="747"/>
      <c r="J246" s="747"/>
      <c r="K246" s="829"/>
      <c r="L246" s="829"/>
      <c r="M246" s="829"/>
      <c r="N246" s="829"/>
      <c r="O246" s="829"/>
      <c r="P246" s="829"/>
      <c r="Q246" s="829"/>
      <c r="R246" s="829"/>
      <c r="S246" s="829"/>
      <c r="T246" s="829"/>
      <c r="U246" s="829"/>
      <c r="V246" s="829"/>
      <c r="W246" s="829"/>
      <c r="X246" s="829"/>
      <c r="Y246" s="829"/>
      <c r="Z246" s="829"/>
      <c r="AA246" s="829"/>
      <c r="AB246" s="829"/>
      <c r="AC246" s="829"/>
      <c r="AD246" s="829"/>
      <c r="AE246" s="829"/>
      <c r="AF246" s="829"/>
      <c r="AG246" s="829"/>
      <c r="AH246" s="829"/>
      <c r="AI246" s="829"/>
      <c r="AJ246" s="829"/>
      <c r="AK246" s="829"/>
      <c r="AL246" s="829"/>
      <c r="AM246" s="829"/>
      <c r="AN246" s="829"/>
      <c r="AO246" s="829"/>
      <c r="AP246" s="829"/>
      <c r="AQ246" s="829"/>
      <c r="AR246" s="829"/>
      <c r="AS246" s="829"/>
      <c r="AT246" s="829"/>
      <c r="AU246" s="829"/>
      <c r="AV246" s="829"/>
      <c r="AW246" s="829"/>
      <c r="AX246" s="829"/>
      <c r="AY246" s="829"/>
      <c r="AZ246" s="829"/>
      <c r="BA246" s="829"/>
      <c r="BB246" s="829"/>
      <c r="BC246" s="829"/>
      <c r="BD246" s="829"/>
      <c r="BE246" s="829"/>
      <c r="BF246" s="829"/>
      <c r="BG246" s="829"/>
      <c r="BH246" s="829"/>
      <c r="BI246" s="829"/>
      <c r="BJ246" s="829"/>
      <c r="BK246" s="829"/>
      <c r="BL246" s="829"/>
      <c r="BM246" s="829"/>
      <c r="BN246" s="829"/>
      <c r="BO246" s="829"/>
      <c r="BS246" s="655"/>
    </row>
    <row r="247" spans="1:71" s="750" customFormat="1">
      <c r="A247" s="655"/>
      <c r="B247" s="1388"/>
      <c r="C247" s="1358" t="s">
        <v>204</v>
      </c>
      <c r="D247" s="1359"/>
      <c r="E247" s="1237">
        <v>10</v>
      </c>
      <c r="F247" s="829"/>
      <c r="G247" s="747"/>
      <c r="H247" s="747"/>
      <c r="I247" s="747"/>
      <c r="J247" s="747"/>
      <c r="K247" s="829"/>
      <c r="L247" s="829"/>
      <c r="M247" s="829"/>
      <c r="N247" s="829"/>
      <c r="O247" s="829"/>
      <c r="P247" s="829"/>
      <c r="Q247" s="829"/>
      <c r="R247" s="829"/>
      <c r="S247" s="829"/>
      <c r="T247" s="829"/>
      <c r="U247" s="829"/>
      <c r="V247" s="829"/>
      <c r="W247" s="829"/>
      <c r="X247" s="829"/>
      <c r="Y247" s="829"/>
      <c r="Z247" s="829"/>
      <c r="AA247" s="829"/>
      <c r="AB247" s="829"/>
      <c r="AC247" s="829"/>
      <c r="AD247" s="829"/>
      <c r="AE247" s="829"/>
      <c r="AF247" s="829"/>
      <c r="AG247" s="829"/>
      <c r="AH247" s="829"/>
      <c r="AI247" s="829"/>
      <c r="AJ247" s="829"/>
      <c r="AK247" s="829"/>
      <c r="AL247" s="829"/>
      <c r="AM247" s="829"/>
      <c r="AN247" s="829"/>
      <c r="AO247" s="829"/>
      <c r="AP247" s="829"/>
      <c r="AQ247" s="829"/>
      <c r="AR247" s="829"/>
      <c r="AS247" s="829"/>
      <c r="AT247" s="829"/>
      <c r="AU247" s="829"/>
      <c r="AV247" s="829"/>
      <c r="AW247" s="829"/>
      <c r="AX247" s="829"/>
      <c r="AY247" s="829"/>
      <c r="AZ247" s="829"/>
      <c r="BA247" s="829"/>
      <c r="BB247" s="829"/>
      <c r="BC247" s="829"/>
      <c r="BD247" s="829"/>
      <c r="BE247" s="829"/>
      <c r="BF247" s="829"/>
      <c r="BG247" s="829"/>
      <c r="BH247" s="829"/>
      <c r="BI247" s="829"/>
      <c r="BJ247" s="829"/>
      <c r="BK247" s="829"/>
      <c r="BL247" s="829"/>
      <c r="BM247" s="829"/>
      <c r="BN247" s="829"/>
      <c r="BO247" s="829"/>
      <c r="BS247" s="655"/>
    </row>
    <row r="248" spans="1:71" s="778" customFormat="1">
      <c r="A248" s="655"/>
      <c r="B248" s="1388"/>
      <c r="C248" s="873"/>
      <c r="D248" s="873"/>
      <c r="E248" s="1238"/>
      <c r="F248" s="829"/>
      <c r="G248" s="747"/>
      <c r="H248" s="747"/>
      <c r="I248" s="747"/>
      <c r="J248" s="747"/>
      <c r="K248" s="829"/>
      <c r="L248" s="829"/>
      <c r="M248" s="829"/>
      <c r="N248" s="829"/>
      <c r="O248" s="829"/>
      <c r="P248" s="829"/>
      <c r="Q248" s="829"/>
      <c r="R248" s="829"/>
      <c r="S248" s="829"/>
      <c r="T248" s="829"/>
      <c r="U248" s="829"/>
      <c r="V248" s="829"/>
      <c r="W248" s="829"/>
      <c r="X248" s="829"/>
      <c r="Y248" s="829"/>
      <c r="Z248" s="829"/>
      <c r="AA248" s="829"/>
      <c r="AB248" s="829"/>
      <c r="AC248" s="829"/>
      <c r="AD248" s="829"/>
      <c r="AE248" s="829"/>
      <c r="AF248" s="829"/>
      <c r="AG248" s="829"/>
      <c r="AH248" s="829"/>
      <c r="AI248" s="829"/>
      <c r="AJ248" s="829"/>
      <c r="AK248" s="829"/>
      <c r="AL248" s="829"/>
      <c r="AM248" s="829"/>
      <c r="AN248" s="829"/>
      <c r="AO248" s="829"/>
      <c r="AP248" s="829"/>
      <c r="AQ248" s="829"/>
      <c r="AR248" s="829"/>
      <c r="AS248" s="829"/>
      <c r="AT248" s="829"/>
      <c r="AU248" s="829"/>
      <c r="AV248" s="829"/>
      <c r="AW248" s="829"/>
      <c r="AX248" s="829"/>
      <c r="AY248" s="829"/>
      <c r="AZ248" s="829"/>
      <c r="BA248" s="829"/>
      <c r="BB248" s="829"/>
      <c r="BC248" s="829"/>
      <c r="BD248" s="829"/>
      <c r="BE248" s="829"/>
      <c r="BF248" s="829"/>
      <c r="BG248" s="829"/>
      <c r="BH248" s="829"/>
      <c r="BI248" s="829"/>
      <c r="BJ248" s="829"/>
      <c r="BK248" s="829"/>
      <c r="BL248" s="829"/>
      <c r="BM248" s="829"/>
      <c r="BN248" s="829"/>
      <c r="BO248" s="829"/>
      <c r="BS248" s="655"/>
    </row>
    <row r="249" spans="1:71" s="750" customFormat="1">
      <c r="A249" s="655"/>
      <c r="B249" s="1388"/>
      <c r="C249" s="1358" t="s">
        <v>282</v>
      </c>
      <c r="D249" s="1380"/>
      <c r="E249" s="1239">
        <f>E247+E245</f>
        <v>80</v>
      </c>
      <c r="F249" s="829"/>
      <c r="G249" s="747"/>
      <c r="H249" s="747"/>
      <c r="I249" s="747"/>
      <c r="J249" s="747"/>
      <c r="K249" s="829"/>
      <c r="L249" s="829"/>
      <c r="M249" s="829"/>
      <c r="N249" s="829"/>
      <c r="O249" s="829"/>
      <c r="P249" s="829"/>
      <c r="Q249" s="829"/>
      <c r="R249" s="829"/>
      <c r="S249" s="829"/>
      <c r="T249" s="829"/>
      <c r="U249" s="829"/>
      <c r="V249" s="829"/>
      <c r="W249" s="829"/>
      <c r="X249" s="829"/>
      <c r="Y249" s="829"/>
      <c r="Z249" s="829"/>
      <c r="AA249" s="829"/>
      <c r="AB249" s="829"/>
      <c r="AC249" s="829"/>
      <c r="AD249" s="829"/>
      <c r="AE249" s="829"/>
      <c r="AF249" s="829"/>
      <c r="AG249" s="829"/>
      <c r="AH249" s="829"/>
      <c r="AI249" s="829"/>
      <c r="AJ249" s="829"/>
      <c r="AK249" s="829"/>
      <c r="AL249" s="829"/>
      <c r="AM249" s="829"/>
      <c r="AN249" s="829"/>
      <c r="AO249" s="829"/>
      <c r="AP249" s="829"/>
      <c r="AQ249" s="829"/>
      <c r="AR249" s="829"/>
      <c r="AS249" s="829"/>
      <c r="AT249" s="829"/>
      <c r="AU249" s="829"/>
      <c r="AV249" s="829"/>
      <c r="AW249" s="829"/>
      <c r="AX249" s="829"/>
      <c r="AY249" s="829"/>
      <c r="AZ249" s="829"/>
      <c r="BA249" s="829"/>
      <c r="BB249" s="829"/>
      <c r="BC249" s="829"/>
      <c r="BD249" s="829"/>
      <c r="BE249" s="829"/>
      <c r="BF249" s="829"/>
      <c r="BG249" s="829"/>
      <c r="BH249" s="829"/>
      <c r="BI249" s="829"/>
      <c r="BJ249" s="829"/>
      <c r="BK249" s="829"/>
      <c r="BL249" s="829"/>
      <c r="BM249" s="829"/>
      <c r="BN249" s="829"/>
      <c r="BO249" s="829"/>
      <c r="BS249" s="655"/>
    </row>
    <row r="250" spans="1:71" s="750" customFormat="1">
      <c r="A250" s="655"/>
      <c r="B250" s="1388"/>
      <c r="F250" s="829"/>
      <c r="G250" s="747"/>
      <c r="H250" s="747"/>
      <c r="I250" s="747"/>
      <c r="J250" s="747"/>
      <c r="K250" s="829"/>
      <c r="L250" s="829"/>
      <c r="M250" s="829"/>
      <c r="N250" s="829"/>
      <c r="O250" s="829"/>
      <c r="P250" s="829"/>
      <c r="Q250" s="829"/>
      <c r="R250" s="829"/>
      <c r="S250" s="829"/>
      <c r="T250" s="829"/>
      <c r="U250" s="829"/>
      <c r="V250" s="829"/>
      <c r="W250" s="829"/>
      <c r="X250" s="829"/>
      <c r="Y250" s="829"/>
      <c r="Z250" s="829"/>
      <c r="AA250" s="829"/>
      <c r="AB250" s="829"/>
      <c r="AC250" s="829"/>
      <c r="AD250" s="829"/>
      <c r="AE250" s="829"/>
      <c r="AF250" s="829"/>
      <c r="AG250" s="829"/>
      <c r="AH250" s="829"/>
      <c r="AI250" s="829"/>
      <c r="AJ250" s="829"/>
      <c r="AK250" s="829"/>
      <c r="AL250" s="829"/>
      <c r="AM250" s="829"/>
      <c r="AN250" s="829"/>
      <c r="AO250" s="829"/>
      <c r="AP250" s="829"/>
      <c r="AQ250" s="829"/>
      <c r="AR250" s="829"/>
      <c r="AS250" s="829"/>
      <c r="AT250" s="829"/>
      <c r="AU250" s="829"/>
      <c r="AV250" s="829"/>
      <c r="AW250" s="829"/>
      <c r="AX250" s="829"/>
      <c r="AY250" s="829"/>
      <c r="AZ250" s="829"/>
      <c r="BA250" s="829"/>
      <c r="BB250" s="829"/>
      <c r="BC250" s="829"/>
      <c r="BD250" s="829"/>
      <c r="BE250" s="829"/>
      <c r="BF250" s="829"/>
      <c r="BG250" s="829"/>
      <c r="BH250" s="829"/>
      <c r="BI250" s="829"/>
      <c r="BJ250" s="829"/>
      <c r="BK250" s="829"/>
      <c r="BL250" s="829"/>
      <c r="BM250" s="829"/>
      <c r="BN250" s="829"/>
      <c r="BO250" s="829"/>
      <c r="BP250" s="829"/>
      <c r="BS250" s="655"/>
    </row>
    <row r="251" spans="1:71" s="750" customFormat="1">
      <c r="A251" s="655"/>
      <c r="B251" s="1388"/>
      <c r="D251" s="875"/>
      <c r="E251" s="876"/>
      <c r="F251" s="829"/>
      <c r="G251" s="829"/>
      <c r="H251" s="829"/>
      <c r="I251" s="829"/>
      <c r="J251" s="829"/>
      <c r="K251" s="829"/>
      <c r="L251" s="829"/>
      <c r="M251" s="829"/>
      <c r="N251" s="829"/>
      <c r="O251" s="829"/>
      <c r="P251" s="829"/>
      <c r="Q251" s="829"/>
      <c r="R251" s="829"/>
      <c r="S251" s="829"/>
      <c r="T251" s="829"/>
      <c r="U251" s="829"/>
      <c r="V251" s="829"/>
      <c r="W251" s="829"/>
      <c r="X251" s="829"/>
      <c r="Y251" s="829"/>
      <c r="Z251" s="829"/>
      <c r="AA251" s="829"/>
      <c r="AB251" s="829"/>
      <c r="AC251" s="829"/>
      <c r="AD251" s="829"/>
      <c r="AE251" s="829"/>
      <c r="AF251" s="829"/>
      <c r="AG251" s="829"/>
      <c r="AH251" s="829"/>
      <c r="AI251" s="829"/>
      <c r="AJ251" s="829"/>
      <c r="AK251" s="829"/>
      <c r="AL251" s="829"/>
      <c r="AM251" s="829"/>
      <c r="AN251" s="829"/>
      <c r="AO251" s="829"/>
      <c r="AP251" s="829"/>
      <c r="AQ251" s="829"/>
      <c r="AR251" s="829"/>
      <c r="AS251" s="829"/>
      <c r="AT251" s="829"/>
      <c r="AU251" s="829"/>
      <c r="AV251" s="829"/>
      <c r="AW251" s="829"/>
      <c r="AX251" s="829"/>
      <c r="AY251" s="829"/>
      <c r="AZ251" s="829"/>
      <c r="BA251" s="829"/>
      <c r="BB251" s="829"/>
      <c r="BC251" s="829"/>
      <c r="BD251" s="829"/>
      <c r="BE251" s="829"/>
      <c r="BF251" s="829"/>
      <c r="BG251" s="829"/>
      <c r="BH251" s="829"/>
      <c r="BI251" s="829"/>
      <c r="BJ251" s="829"/>
      <c r="BK251" s="829"/>
      <c r="BL251" s="829"/>
      <c r="BM251" s="829"/>
      <c r="BN251" s="829"/>
      <c r="BO251" s="829"/>
      <c r="BP251" s="829"/>
      <c r="BS251" s="655"/>
    </row>
    <row r="252" spans="1:71" s="750" customFormat="1" ht="18.75">
      <c r="A252" s="655"/>
      <c r="B252" s="1388"/>
      <c r="D252" s="877"/>
      <c r="E252" s="875"/>
      <c r="F252" s="876"/>
      <c r="G252" s="829"/>
      <c r="H252" s="829"/>
      <c r="I252" s="829"/>
      <c r="J252" s="829"/>
      <c r="K252" s="829"/>
      <c r="L252" s="829"/>
      <c r="M252" s="829"/>
      <c r="N252" s="829"/>
      <c r="O252" s="829"/>
      <c r="P252" s="829"/>
      <c r="Q252" s="829"/>
      <c r="R252" s="829"/>
      <c r="S252" s="829"/>
      <c r="T252" s="829"/>
      <c r="U252" s="829"/>
      <c r="V252" s="829"/>
      <c r="W252" s="829"/>
      <c r="X252" s="829"/>
      <c r="Y252" s="829"/>
      <c r="Z252" s="829"/>
      <c r="AA252" s="829"/>
      <c r="AB252" s="829"/>
      <c r="AC252" s="829"/>
      <c r="AD252" s="829"/>
      <c r="AE252" s="829"/>
      <c r="AF252" s="829"/>
      <c r="AG252" s="829"/>
      <c r="AH252" s="829"/>
      <c r="AI252" s="829"/>
      <c r="AJ252" s="829"/>
      <c r="AK252" s="829"/>
      <c r="AL252" s="829"/>
      <c r="AM252" s="829"/>
      <c r="AN252" s="829"/>
      <c r="AO252" s="829"/>
      <c r="AP252" s="829"/>
      <c r="AQ252" s="829"/>
      <c r="AR252" s="829"/>
      <c r="AS252" s="829"/>
      <c r="AT252" s="829"/>
      <c r="AU252" s="829"/>
      <c r="AV252" s="829"/>
      <c r="AW252" s="829"/>
      <c r="AX252" s="829"/>
      <c r="AY252" s="829"/>
      <c r="AZ252" s="829"/>
      <c r="BA252" s="829"/>
      <c r="BB252" s="829"/>
      <c r="BC252" s="829"/>
      <c r="BD252" s="829"/>
      <c r="BE252" s="829"/>
      <c r="BF252" s="829"/>
      <c r="BG252" s="829"/>
      <c r="BH252" s="829"/>
      <c r="BI252" s="829"/>
      <c r="BJ252" s="829"/>
      <c r="BK252" s="829"/>
      <c r="BL252" s="829"/>
      <c r="BM252" s="829"/>
      <c r="BN252" s="829"/>
      <c r="BO252" s="829"/>
      <c r="BP252" s="829"/>
      <c r="BQ252" s="829"/>
      <c r="BS252" s="655"/>
    </row>
    <row r="253" spans="1:71" s="750" customFormat="1" ht="15.75" thickBot="1">
      <c r="A253" s="655"/>
      <c r="B253" s="1388"/>
      <c r="G253" s="829"/>
      <c r="H253" s="829"/>
      <c r="I253" s="829"/>
      <c r="J253" s="829"/>
      <c r="K253" s="829"/>
      <c r="L253" s="829"/>
      <c r="M253" s="829"/>
      <c r="N253" s="829"/>
      <c r="O253" s="829"/>
      <c r="P253" s="829"/>
      <c r="Q253" s="829"/>
      <c r="R253" s="829"/>
      <c r="S253" s="829"/>
      <c r="T253" s="829"/>
      <c r="U253" s="829"/>
      <c r="V253" s="829"/>
      <c r="W253" s="829"/>
      <c r="X253" s="829"/>
      <c r="Y253" s="829"/>
      <c r="Z253" s="829"/>
      <c r="AA253" s="829"/>
      <c r="AB253" s="829"/>
      <c r="AC253" s="829"/>
      <c r="AD253" s="829"/>
      <c r="AE253" s="829"/>
      <c r="AF253" s="829"/>
      <c r="AG253" s="829"/>
      <c r="AH253" s="829"/>
      <c r="AI253" s="829"/>
      <c r="AJ253" s="829"/>
      <c r="AK253" s="829"/>
      <c r="AL253" s="829"/>
      <c r="AM253" s="829"/>
      <c r="AN253" s="829"/>
      <c r="AO253" s="829"/>
      <c r="AP253" s="829"/>
      <c r="AQ253" s="829"/>
      <c r="AR253" s="829"/>
      <c r="AS253" s="829"/>
      <c r="AT253" s="829"/>
      <c r="AU253" s="829"/>
      <c r="AV253" s="829"/>
      <c r="AW253" s="829"/>
      <c r="AX253" s="829"/>
      <c r="AY253" s="829"/>
      <c r="AZ253" s="829"/>
      <c r="BA253" s="829"/>
      <c r="BB253" s="829"/>
      <c r="BC253" s="829"/>
      <c r="BD253" s="829"/>
      <c r="BE253" s="829"/>
      <c r="BF253" s="829"/>
      <c r="BG253" s="829"/>
      <c r="BH253" s="829"/>
      <c r="BI253" s="829"/>
      <c r="BJ253" s="829"/>
      <c r="BK253" s="829"/>
      <c r="BL253" s="829"/>
      <c r="BM253" s="829"/>
      <c r="BN253" s="829"/>
      <c r="BO253" s="829"/>
      <c r="BP253" s="829"/>
      <c r="BQ253" s="829"/>
      <c r="BS253" s="655"/>
    </row>
    <row r="254" spans="1:71" s="750" customFormat="1" ht="16.5" thickTop="1" thickBot="1">
      <c r="A254" s="655"/>
      <c r="B254" s="1388"/>
      <c r="G254" s="802">
        <f>'4. Investment Appraisal'!$C$9</f>
        <v>2017</v>
      </c>
      <c r="H254" s="802">
        <f>G254+1</f>
        <v>2018</v>
      </c>
      <c r="I254" s="802">
        <f t="shared" ref="I254" si="771">H254+1</f>
        <v>2019</v>
      </c>
      <c r="J254" s="802">
        <f t="shared" ref="J254" si="772">I254+1</f>
        <v>2020</v>
      </c>
      <c r="K254" s="802">
        <f t="shared" ref="K254" si="773">J254+1</f>
        <v>2021</v>
      </c>
      <c r="L254" s="802">
        <f t="shared" ref="L254" si="774">K254+1</f>
        <v>2022</v>
      </c>
      <c r="M254" s="802">
        <f t="shared" ref="M254" si="775">L254+1</f>
        <v>2023</v>
      </c>
      <c r="N254" s="802">
        <f t="shared" ref="N254" si="776">M254+1</f>
        <v>2024</v>
      </c>
      <c r="O254" s="802">
        <f t="shared" ref="O254" si="777">N254+1</f>
        <v>2025</v>
      </c>
      <c r="P254" s="802">
        <f t="shared" ref="P254" si="778">O254+1</f>
        <v>2026</v>
      </c>
      <c r="Q254" s="802">
        <f t="shared" ref="Q254" si="779">P254+1</f>
        <v>2027</v>
      </c>
      <c r="R254" s="802">
        <f t="shared" ref="R254" si="780">Q254+1</f>
        <v>2028</v>
      </c>
      <c r="S254" s="802">
        <f t="shared" ref="S254" si="781">R254+1</f>
        <v>2029</v>
      </c>
      <c r="T254" s="802">
        <f t="shared" ref="T254" si="782">S254+1</f>
        <v>2030</v>
      </c>
      <c r="U254" s="802">
        <f t="shared" ref="U254" si="783">T254+1</f>
        <v>2031</v>
      </c>
      <c r="V254" s="802">
        <f t="shared" ref="V254" si="784">U254+1</f>
        <v>2032</v>
      </c>
      <c r="W254" s="802">
        <f t="shared" ref="W254" si="785">V254+1</f>
        <v>2033</v>
      </c>
      <c r="X254" s="802">
        <f t="shared" ref="X254" si="786">W254+1</f>
        <v>2034</v>
      </c>
      <c r="Y254" s="802">
        <f t="shared" ref="Y254" si="787">X254+1</f>
        <v>2035</v>
      </c>
      <c r="Z254" s="802">
        <f t="shared" ref="Z254" si="788">Y254+1</f>
        <v>2036</v>
      </c>
      <c r="AA254" s="802">
        <f t="shared" ref="AA254" si="789">Z254+1</f>
        <v>2037</v>
      </c>
      <c r="AB254" s="802">
        <f t="shared" ref="AB254" si="790">AA254+1</f>
        <v>2038</v>
      </c>
      <c r="AC254" s="802">
        <f t="shared" ref="AC254" si="791">AB254+1</f>
        <v>2039</v>
      </c>
      <c r="AD254" s="802">
        <f t="shared" ref="AD254" si="792">AC254+1</f>
        <v>2040</v>
      </c>
      <c r="AE254" s="802">
        <f t="shared" ref="AE254" si="793">AD254+1</f>
        <v>2041</v>
      </c>
      <c r="AF254" s="802">
        <f t="shared" ref="AF254" si="794">AE254+1</f>
        <v>2042</v>
      </c>
      <c r="AG254" s="802">
        <f t="shared" ref="AG254" si="795">AF254+1</f>
        <v>2043</v>
      </c>
      <c r="AH254" s="802">
        <f t="shared" ref="AH254" si="796">AG254+1</f>
        <v>2044</v>
      </c>
      <c r="AI254" s="802">
        <f t="shared" ref="AI254" si="797">AH254+1</f>
        <v>2045</v>
      </c>
      <c r="AJ254" s="802">
        <f t="shared" ref="AJ254" si="798">AI254+1</f>
        <v>2046</v>
      </c>
      <c r="AK254" s="802">
        <f t="shared" ref="AK254" si="799">AJ254+1</f>
        <v>2047</v>
      </c>
      <c r="AL254" s="802">
        <f t="shared" ref="AL254" si="800">AK254+1</f>
        <v>2048</v>
      </c>
      <c r="AM254" s="802">
        <f t="shared" ref="AM254" si="801">AL254+1</f>
        <v>2049</v>
      </c>
      <c r="AN254" s="802">
        <f t="shared" ref="AN254" si="802">AM254+1</f>
        <v>2050</v>
      </c>
      <c r="AO254" s="802">
        <f t="shared" ref="AO254" si="803">AN254+1</f>
        <v>2051</v>
      </c>
      <c r="AP254" s="802">
        <f t="shared" ref="AP254" si="804">AO254+1</f>
        <v>2052</v>
      </c>
      <c r="AQ254" s="802">
        <f t="shared" ref="AQ254" si="805">AP254+1</f>
        <v>2053</v>
      </c>
      <c r="AR254" s="802">
        <f t="shared" ref="AR254" si="806">AQ254+1</f>
        <v>2054</v>
      </c>
      <c r="AS254" s="802">
        <f t="shared" ref="AS254" si="807">AR254+1</f>
        <v>2055</v>
      </c>
      <c r="AT254" s="802">
        <f t="shared" ref="AT254" si="808">AS254+1</f>
        <v>2056</v>
      </c>
      <c r="AU254" s="802">
        <f t="shared" ref="AU254" si="809">AT254+1</f>
        <v>2057</v>
      </c>
      <c r="AV254" s="802">
        <f t="shared" ref="AV254" si="810">AU254+1</f>
        <v>2058</v>
      </c>
      <c r="AW254" s="802">
        <f t="shared" ref="AW254" si="811">AV254+1</f>
        <v>2059</v>
      </c>
      <c r="AX254" s="802">
        <f t="shared" ref="AX254" si="812">AW254+1</f>
        <v>2060</v>
      </c>
      <c r="AY254" s="802">
        <f t="shared" ref="AY254" si="813">AX254+1</f>
        <v>2061</v>
      </c>
      <c r="AZ254" s="802">
        <f t="shared" ref="AZ254" si="814">AY254+1</f>
        <v>2062</v>
      </c>
      <c r="BA254" s="802">
        <f t="shared" ref="BA254" si="815">AZ254+1</f>
        <v>2063</v>
      </c>
      <c r="BB254" s="802">
        <f t="shared" ref="BB254" si="816">BA254+1</f>
        <v>2064</v>
      </c>
      <c r="BC254" s="802">
        <f t="shared" ref="BC254" si="817">BB254+1</f>
        <v>2065</v>
      </c>
      <c r="BD254" s="802">
        <f t="shared" ref="BD254" si="818">BC254+1</f>
        <v>2066</v>
      </c>
      <c r="BE254" s="802">
        <f t="shared" ref="BE254" si="819">BD254+1</f>
        <v>2067</v>
      </c>
      <c r="BF254" s="802">
        <f t="shared" ref="BF254" si="820">BE254+1</f>
        <v>2068</v>
      </c>
      <c r="BG254" s="802">
        <f t="shared" ref="BG254" si="821">BF254+1</f>
        <v>2069</v>
      </c>
      <c r="BH254" s="802">
        <f t="shared" ref="BH254" si="822">BG254+1</f>
        <v>2070</v>
      </c>
      <c r="BI254" s="802">
        <f t="shared" ref="BI254" si="823">BH254+1</f>
        <v>2071</v>
      </c>
      <c r="BJ254" s="802">
        <f t="shared" ref="BJ254" si="824">BI254+1</f>
        <v>2072</v>
      </c>
      <c r="BK254" s="802">
        <f t="shared" ref="BK254" si="825">BJ254+1</f>
        <v>2073</v>
      </c>
      <c r="BL254" s="802">
        <f t="shared" ref="BL254" si="826">BK254+1</f>
        <v>2074</v>
      </c>
      <c r="BM254" s="802">
        <f t="shared" ref="BM254" si="827">BL254+1</f>
        <v>2075</v>
      </c>
      <c r="BN254" s="802">
        <f t="shared" ref="BN254" si="828">BM254+1</f>
        <v>2076</v>
      </c>
      <c r="BO254" s="802">
        <f t="shared" ref="BO254" si="829">BN254+1</f>
        <v>2077</v>
      </c>
      <c r="BP254" s="802">
        <f t="shared" ref="BP254" si="830">BO254+1</f>
        <v>2078</v>
      </c>
      <c r="BQ254" s="802">
        <f t="shared" ref="BQ254" si="831">BP254+1</f>
        <v>2079</v>
      </c>
      <c r="BS254" s="655"/>
    </row>
    <row r="255" spans="1:71" ht="15.75" thickTop="1">
      <c r="A255" s="655"/>
      <c r="B255" s="1388"/>
      <c r="C255" s="828"/>
      <c r="D255" s="828"/>
      <c r="E255" s="828"/>
      <c r="F255" s="878" t="s">
        <v>334</v>
      </c>
      <c r="G255" s="833">
        <f>HLOOKUP(G254,'Inflation Index'!10:15,6,FALSE)+1</f>
        <v>1.0249999999999999</v>
      </c>
      <c r="H255" s="833">
        <f>HLOOKUP(H254,'Inflation Index'!10:15,6,FALSE)+1</f>
        <v>1.0249999999999999</v>
      </c>
      <c r="I255" s="833">
        <f>HLOOKUP(I254,'Inflation Index'!10:15,6,FALSE)+1</f>
        <v>1.0249999999999999</v>
      </c>
      <c r="J255" s="833">
        <f>HLOOKUP(J254,'Inflation Index'!10:15,6,FALSE)+1</f>
        <v>1.0249999999999999</v>
      </c>
      <c r="K255" s="833">
        <f>HLOOKUP(K254,'Inflation Index'!10:15,6,FALSE)+1</f>
        <v>1.0249999999999999</v>
      </c>
      <c r="L255" s="833">
        <f>HLOOKUP(L254,'Inflation Index'!10:15,6,FALSE)+1</f>
        <v>1.0249999999999999</v>
      </c>
      <c r="M255" s="833">
        <f>HLOOKUP(M254,'Inflation Index'!10:15,6,FALSE)+1</f>
        <v>1.0249999999999999</v>
      </c>
      <c r="N255" s="833">
        <f>HLOOKUP(N254,'Inflation Index'!10:15,6,FALSE)+1</f>
        <v>1.0249999999999999</v>
      </c>
      <c r="O255" s="833">
        <f>HLOOKUP(O254,'Inflation Index'!10:15,6,FALSE)+1</f>
        <v>1.0249999999999999</v>
      </c>
      <c r="P255" s="833">
        <f>HLOOKUP(P254,'Inflation Index'!10:15,6,FALSE)+1</f>
        <v>1.0249999999999999</v>
      </c>
      <c r="Q255" s="833">
        <f>HLOOKUP(Q254,'Inflation Index'!10:15,6,FALSE)+1</f>
        <v>1.0249999999999999</v>
      </c>
      <c r="R255" s="833">
        <f>HLOOKUP(R254,'Inflation Index'!10:15,6,FALSE)+1</f>
        <v>1.0249999999999999</v>
      </c>
      <c r="S255" s="833">
        <f>HLOOKUP(S254,'Inflation Index'!10:15,6,FALSE)+1</f>
        <v>1.0249999999999999</v>
      </c>
      <c r="T255" s="833">
        <f>HLOOKUP(T254,'Inflation Index'!10:15,6,FALSE)+1</f>
        <v>1.0249999999999999</v>
      </c>
      <c r="U255" s="833">
        <f>HLOOKUP(U254,'Inflation Index'!10:15,6,FALSE)+1</f>
        <v>1.0249999999999999</v>
      </c>
      <c r="V255" s="833">
        <f>HLOOKUP(V254,'Inflation Index'!10:15,6,FALSE)+1</f>
        <v>1.0249999999999999</v>
      </c>
      <c r="W255" s="833">
        <f>HLOOKUP(W254,'Inflation Index'!10:15,6,FALSE)+1</f>
        <v>1.0249999999999999</v>
      </c>
      <c r="X255" s="833">
        <f>HLOOKUP(X254,'Inflation Index'!10:15,6,FALSE)+1</f>
        <v>1.0249999999999999</v>
      </c>
      <c r="Y255" s="833">
        <f>HLOOKUP(Y254,'Inflation Index'!10:15,6,FALSE)+1</f>
        <v>1.0249999999999999</v>
      </c>
      <c r="Z255" s="833">
        <f>HLOOKUP(Z254,'Inflation Index'!10:15,6,FALSE)+1</f>
        <v>1.0249999999999999</v>
      </c>
      <c r="AA255" s="833">
        <f>HLOOKUP(AA254,'Inflation Index'!10:15,6,FALSE)+1</f>
        <v>1.0249999999999999</v>
      </c>
      <c r="AB255" s="833">
        <f>HLOOKUP(AB254,'Inflation Index'!10:15,6,FALSE)+1</f>
        <v>1.0249999999999999</v>
      </c>
      <c r="AC255" s="833">
        <f>HLOOKUP(AC254,'Inflation Index'!10:15,6,FALSE)+1</f>
        <v>1.0249999999999999</v>
      </c>
      <c r="AD255" s="833">
        <f>HLOOKUP(AD254,'Inflation Index'!10:15,6,FALSE)+1</f>
        <v>1.0249999999999999</v>
      </c>
      <c r="AE255" s="833">
        <f>HLOOKUP(AE254,'Inflation Index'!10:15,6,FALSE)+1</f>
        <v>1.0249999999999999</v>
      </c>
      <c r="AF255" s="833">
        <f>HLOOKUP(AF254,'Inflation Index'!10:15,6,FALSE)+1</f>
        <v>1.0249999999999999</v>
      </c>
      <c r="AG255" s="833">
        <f>HLOOKUP(AG254,'Inflation Index'!10:15,6,FALSE)+1</f>
        <v>1.0249999999999999</v>
      </c>
      <c r="AH255" s="833">
        <f>HLOOKUP(AH254,'Inflation Index'!10:15,6,FALSE)+1</f>
        <v>1.0249999999999999</v>
      </c>
      <c r="AI255" s="833">
        <f>HLOOKUP(AI254,'Inflation Index'!10:15,6,FALSE)+1</f>
        <v>1.0249999999999999</v>
      </c>
      <c r="AJ255" s="833">
        <f>HLOOKUP(AJ254,'Inflation Index'!10:15,6,FALSE)+1</f>
        <v>1.0249999999999999</v>
      </c>
      <c r="AK255" s="833">
        <f>HLOOKUP(AK254,'Inflation Index'!10:15,6,FALSE)+1</f>
        <v>1.0249999999999999</v>
      </c>
      <c r="AL255" s="833">
        <f>HLOOKUP(AL254,'Inflation Index'!10:15,6,FALSE)+1</f>
        <v>1.0249999999999999</v>
      </c>
      <c r="AM255" s="833">
        <f>HLOOKUP(AM254,'Inflation Index'!10:15,6,FALSE)+1</f>
        <v>1.0249999999999999</v>
      </c>
      <c r="AN255" s="833">
        <f>HLOOKUP(AN254,'Inflation Index'!10:15,6,FALSE)+1</f>
        <v>1.0249999999999999</v>
      </c>
      <c r="AO255" s="833">
        <f>HLOOKUP(AO254,'Inflation Index'!10:15,6,FALSE)+1</f>
        <v>1.0249999999999999</v>
      </c>
      <c r="AP255" s="833">
        <f>HLOOKUP(AP254,'Inflation Index'!10:15,6,FALSE)+1</f>
        <v>1.0249999999999999</v>
      </c>
      <c r="AQ255" s="833">
        <f>HLOOKUP(AQ254,'Inflation Index'!10:15,6,FALSE)+1</f>
        <v>1.0249999999999999</v>
      </c>
      <c r="AR255" s="833">
        <f>HLOOKUP(AR254,'Inflation Index'!10:15,6,FALSE)+1</f>
        <v>1.0249999999999999</v>
      </c>
      <c r="AS255" s="833">
        <f>HLOOKUP(AS254,'Inflation Index'!10:15,6,FALSE)+1</f>
        <v>1.0249999999999999</v>
      </c>
      <c r="AT255" s="833">
        <f>HLOOKUP(AT254,'Inflation Index'!10:15,6,FALSE)+1</f>
        <v>1.0249999999999999</v>
      </c>
      <c r="AU255" s="833">
        <f>HLOOKUP(AU254,'Inflation Index'!10:15,6,FALSE)+1</f>
        <v>1.0249999999999999</v>
      </c>
      <c r="AV255" s="833">
        <f>HLOOKUP(AV254,'Inflation Index'!10:15,6,FALSE)+1</f>
        <v>1.0249999999999999</v>
      </c>
      <c r="AW255" s="833">
        <f>HLOOKUP(AW254,'Inflation Index'!10:15,6,FALSE)+1</f>
        <v>1.0249999999999999</v>
      </c>
      <c r="AX255" s="833">
        <f>HLOOKUP(AX254,'Inflation Index'!10:15,6,FALSE)+1</f>
        <v>1.0249999999999999</v>
      </c>
      <c r="AY255" s="833">
        <f>HLOOKUP(AY254,'Inflation Index'!10:15,6,FALSE)+1</f>
        <v>1.0249999999999999</v>
      </c>
      <c r="AZ255" s="833">
        <f>HLOOKUP(AZ254,'Inflation Index'!10:15,6,FALSE)+1</f>
        <v>1.0249999999999999</v>
      </c>
      <c r="BA255" s="833">
        <f>HLOOKUP(BA254,'Inflation Index'!10:15,6,FALSE)+1</f>
        <v>1.0249999999999999</v>
      </c>
      <c r="BB255" s="833">
        <f>HLOOKUP(BB254,'Inflation Index'!10:15,6,FALSE)+1</f>
        <v>1.0249999999999999</v>
      </c>
      <c r="BC255" s="833">
        <f>HLOOKUP(BC254,'Inflation Index'!10:15,6,FALSE)+1</f>
        <v>1.0249999999999999</v>
      </c>
      <c r="BD255" s="833">
        <f>HLOOKUP(BD254,'Inflation Index'!10:15,6,FALSE)+1</f>
        <v>1.0249999999999999</v>
      </c>
      <c r="BE255" s="833">
        <f>HLOOKUP(BE254,'Inflation Index'!10:15,6,FALSE)+1</f>
        <v>1.0249999999999999</v>
      </c>
      <c r="BF255" s="833">
        <f>HLOOKUP(BF254,'Inflation Index'!10:15,6,FALSE)+1</f>
        <v>1.0249999999999999</v>
      </c>
      <c r="BG255" s="833">
        <f>HLOOKUP(BG254,'Inflation Index'!10:15,6,FALSE)+1</f>
        <v>1.0249999999999999</v>
      </c>
      <c r="BH255" s="833">
        <f>HLOOKUP(BH254,'Inflation Index'!10:15,6,FALSE)+1</f>
        <v>1.0249999999999999</v>
      </c>
      <c r="BI255" s="833">
        <f>HLOOKUP(BI254,'Inflation Index'!10:15,6,FALSE)+1</f>
        <v>1.0249999999999999</v>
      </c>
      <c r="BJ255" s="833">
        <f>HLOOKUP(BJ254,'Inflation Index'!10:15,6,FALSE)+1</f>
        <v>1.0249999999999999</v>
      </c>
      <c r="BK255" s="833">
        <f>HLOOKUP(BK254,'Inflation Index'!10:15,6,FALSE)+1</f>
        <v>1.0249999999999999</v>
      </c>
      <c r="BL255" s="833">
        <f>HLOOKUP(BL254,'Inflation Index'!10:15,6,FALSE)+1</f>
        <v>1.0249999999999999</v>
      </c>
      <c r="BM255" s="833">
        <f>HLOOKUP(BM254,'Inflation Index'!10:15,6,FALSE)+1</f>
        <v>1.0249999999999999</v>
      </c>
      <c r="BN255" s="833">
        <f>HLOOKUP(BN254,'Inflation Index'!10:15,6,FALSE)+1</f>
        <v>1.0249999999999999</v>
      </c>
      <c r="BO255" s="833" t="e">
        <f>HLOOKUP(BO254,'Inflation Index'!10:15,6,FALSE)+1</f>
        <v>#N/A</v>
      </c>
      <c r="BP255" s="833" t="e">
        <f>HLOOKUP(BP254,'Inflation Index'!10:15,6,FALSE)+1</f>
        <v>#N/A</v>
      </c>
      <c r="BQ255" s="833" t="e">
        <f>HLOOKUP(BQ254,'Inflation Index'!10:15,6,FALSE)+1</f>
        <v>#N/A</v>
      </c>
      <c r="BR255" s="834"/>
      <c r="BS255" s="655"/>
    </row>
    <row r="256" spans="1:71">
      <c r="A256" s="655"/>
      <c r="B256" s="1388"/>
      <c r="BS256" s="655"/>
    </row>
    <row r="257" spans="1:71" ht="18.75">
      <c r="A257" s="655"/>
      <c r="B257" s="1388"/>
      <c r="C257" s="877" t="s">
        <v>753</v>
      </c>
      <c r="BS257" s="655"/>
    </row>
    <row r="258" spans="1:71" ht="18.75">
      <c r="A258" s="655"/>
      <c r="B258" s="1388"/>
      <c r="C258" s="877"/>
      <c r="BS258" s="655"/>
    </row>
    <row r="259" spans="1:71" s="883" customFormat="1" ht="15" customHeight="1">
      <c r="A259" s="1142"/>
      <c r="B259" s="1388"/>
      <c r="C259" s="1440" t="s">
        <v>493</v>
      </c>
      <c r="D259" s="879"/>
      <c r="E259" s="879" t="s">
        <v>166</v>
      </c>
      <c r="F259" s="879"/>
      <c r="G259" s="880">
        <v>-100</v>
      </c>
      <c r="H259" s="880">
        <f t="shared" ref="H259" si="832">G259</f>
        <v>-100</v>
      </c>
      <c r="I259" s="880">
        <f t="shared" ref="I259" si="833">H259</f>
        <v>-100</v>
      </c>
      <c r="J259" s="880">
        <f t="shared" ref="J259" si="834">I259</f>
        <v>-100</v>
      </c>
      <c r="K259" s="880">
        <f t="shared" ref="K259" si="835">J259</f>
        <v>-100</v>
      </c>
      <c r="L259" s="880">
        <f t="shared" ref="L259" si="836">K259</f>
        <v>-100</v>
      </c>
      <c r="M259" s="880">
        <f t="shared" ref="M259" si="837">L259</f>
        <v>-100</v>
      </c>
      <c r="N259" s="880">
        <f t="shared" ref="N259" si="838">M259</f>
        <v>-100</v>
      </c>
      <c r="O259" s="880">
        <f t="shared" ref="O259" si="839">N259</f>
        <v>-100</v>
      </c>
      <c r="P259" s="880">
        <f t="shared" ref="P259" si="840">O259</f>
        <v>-100</v>
      </c>
      <c r="Q259" s="880">
        <f t="shared" ref="Q259" si="841">P259</f>
        <v>-100</v>
      </c>
      <c r="R259" s="880">
        <f t="shared" ref="R259" si="842">Q259</f>
        <v>-100</v>
      </c>
      <c r="S259" s="880">
        <f t="shared" ref="S259" si="843">R259</f>
        <v>-100</v>
      </c>
      <c r="T259" s="880">
        <f t="shared" ref="T259" si="844">S259</f>
        <v>-100</v>
      </c>
      <c r="U259" s="880">
        <f t="shared" ref="U259" si="845">T259</f>
        <v>-100</v>
      </c>
      <c r="V259" s="880">
        <f t="shared" ref="V259" si="846">U259</f>
        <v>-100</v>
      </c>
      <c r="W259" s="880">
        <f t="shared" ref="W259" si="847">V259</f>
        <v>-100</v>
      </c>
      <c r="X259" s="880">
        <f t="shared" ref="X259" si="848">W259</f>
        <v>-100</v>
      </c>
      <c r="Y259" s="880">
        <f t="shared" ref="Y259" si="849">X259</f>
        <v>-100</v>
      </c>
      <c r="Z259" s="880">
        <f t="shared" ref="Z259" si="850">Y259</f>
        <v>-100</v>
      </c>
      <c r="AA259" s="880">
        <f t="shared" ref="AA259" si="851">Z259</f>
        <v>-100</v>
      </c>
      <c r="AB259" s="880">
        <f t="shared" ref="AB259" si="852">AA259</f>
        <v>-100</v>
      </c>
      <c r="AC259" s="880">
        <f t="shared" ref="AC259" si="853">AB259</f>
        <v>-100</v>
      </c>
      <c r="AD259" s="880">
        <f t="shared" ref="AD259" si="854">AC259</f>
        <v>-100</v>
      </c>
      <c r="AE259" s="880">
        <f t="shared" ref="AE259" si="855">AD259</f>
        <v>-100</v>
      </c>
      <c r="AF259" s="880">
        <f t="shared" ref="AF259" si="856">AE259</f>
        <v>-100</v>
      </c>
      <c r="AG259" s="880">
        <f t="shared" ref="AG259" si="857">AF259</f>
        <v>-100</v>
      </c>
      <c r="AH259" s="880">
        <f t="shared" ref="AH259" si="858">AG259</f>
        <v>-100</v>
      </c>
      <c r="AI259" s="880">
        <f t="shared" ref="AI259" si="859">AH259</f>
        <v>-100</v>
      </c>
      <c r="AJ259" s="880">
        <f t="shared" ref="AJ259" si="860">AI259</f>
        <v>-100</v>
      </c>
      <c r="AK259" s="880">
        <f t="shared" ref="AK259" si="861">AJ259</f>
        <v>-100</v>
      </c>
      <c r="AL259" s="880">
        <f t="shared" ref="AL259" si="862">AK259</f>
        <v>-100</v>
      </c>
      <c r="AM259" s="880">
        <f t="shared" ref="AM259" si="863">AL259</f>
        <v>-100</v>
      </c>
      <c r="AN259" s="880">
        <f t="shared" ref="AN259" si="864">AM259</f>
        <v>-100</v>
      </c>
      <c r="AO259" s="880">
        <f t="shared" ref="AO259" si="865">AN259</f>
        <v>-100</v>
      </c>
      <c r="AP259" s="880">
        <f t="shared" ref="AP259" si="866">AO259</f>
        <v>-100</v>
      </c>
      <c r="AQ259" s="880">
        <f t="shared" ref="AQ259" si="867">AP259</f>
        <v>-100</v>
      </c>
      <c r="AR259" s="880">
        <f t="shared" ref="AR259" si="868">AQ259</f>
        <v>-100</v>
      </c>
      <c r="AS259" s="880">
        <f t="shared" ref="AS259" si="869">AR259</f>
        <v>-100</v>
      </c>
      <c r="AT259" s="880">
        <f t="shared" ref="AT259" si="870">AS259</f>
        <v>-100</v>
      </c>
      <c r="AU259" s="880">
        <f t="shared" ref="AU259" si="871">AT259</f>
        <v>-100</v>
      </c>
      <c r="AV259" s="880">
        <f t="shared" ref="AV259" si="872">AU259</f>
        <v>-100</v>
      </c>
      <c r="AW259" s="880">
        <f t="shared" ref="AW259" si="873">AV259</f>
        <v>-100</v>
      </c>
      <c r="AX259" s="880">
        <f t="shared" ref="AX259" si="874">AW259</f>
        <v>-100</v>
      </c>
      <c r="AY259" s="880">
        <f t="shared" ref="AY259" si="875">AX259</f>
        <v>-100</v>
      </c>
      <c r="AZ259" s="880">
        <f t="shared" ref="AZ259" si="876">AY259</f>
        <v>-100</v>
      </c>
      <c r="BA259" s="880">
        <f t="shared" ref="BA259" si="877">AZ259</f>
        <v>-100</v>
      </c>
      <c r="BB259" s="880">
        <f t="shared" ref="BB259" si="878">BA259</f>
        <v>-100</v>
      </c>
      <c r="BC259" s="880">
        <f t="shared" ref="BC259" si="879">BB259</f>
        <v>-100</v>
      </c>
      <c r="BD259" s="880">
        <f t="shared" ref="BD259" si="880">BC259</f>
        <v>-100</v>
      </c>
      <c r="BE259" s="880">
        <f t="shared" ref="BE259" si="881">BD259</f>
        <v>-100</v>
      </c>
      <c r="BF259" s="880">
        <f t="shared" ref="BF259" si="882">BE259</f>
        <v>-100</v>
      </c>
      <c r="BG259" s="880">
        <f t="shared" ref="BG259" si="883">BF259</f>
        <v>-100</v>
      </c>
      <c r="BH259" s="880">
        <f t="shared" ref="BH259" si="884">BG259</f>
        <v>-100</v>
      </c>
      <c r="BI259" s="880">
        <f t="shared" ref="BI259" si="885">BH259</f>
        <v>-100</v>
      </c>
      <c r="BJ259" s="880">
        <f t="shared" ref="BJ259" si="886">BI259</f>
        <v>-100</v>
      </c>
      <c r="BK259" s="880">
        <f t="shared" ref="BK259" si="887">BJ259</f>
        <v>-100</v>
      </c>
      <c r="BL259" s="880">
        <f t="shared" ref="BL259" si="888">BK259</f>
        <v>-100</v>
      </c>
      <c r="BM259" s="880">
        <f t="shared" ref="BM259" si="889">BL259</f>
        <v>-100</v>
      </c>
      <c r="BN259" s="880">
        <f t="shared" ref="BN259" si="890">BM259</f>
        <v>-100</v>
      </c>
      <c r="BO259" s="880">
        <f t="shared" ref="BO259" si="891">BN259</f>
        <v>-100</v>
      </c>
      <c r="BP259" s="880">
        <f t="shared" ref="BP259" si="892">BO259</f>
        <v>-100</v>
      </c>
      <c r="BQ259" s="881">
        <f t="shared" ref="BQ259" si="893">BP259</f>
        <v>-100</v>
      </c>
      <c r="BS259" s="1142"/>
    </row>
    <row r="260" spans="1:71">
      <c r="A260" s="655"/>
      <c r="B260" s="1388"/>
      <c r="C260" s="1441"/>
      <c r="D260" s="828"/>
      <c r="E260" s="828" t="s">
        <v>755</v>
      </c>
      <c r="F260" s="828"/>
      <c r="G260" s="884">
        <v>-200</v>
      </c>
      <c r="H260" s="884">
        <f t="shared" ref="H260" si="894">G260</f>
        <v>-200</v>
      </c>
      <c r="I260" s="884">
        <f t="shared" ref="I260" si="895">H260</f>
        <v>-200</v>
      </c>
      <c r="J260" s="884">
        <f t="shared" ref="J260" si="896">I260</f>
        <v>-200</v>
      </c>
      <c r="K260" s="884">
        <f t="shared" ref="K260" si="897">J260</f>
        <v>-200</v>
      </c>
      <c r="L260" s="884">
        <f t="shared" ref="L260" si="898">K260</f>
        <v>-200</v>
      </c>
      <c r="M260" s="884">
        <f t="shared" ref="M260" si="899">L260</f>
        <v>-200</v>
      </c>
      <c r="N260" s="884">
        <f t="shared" ref="N260" si="900">M260</f>
        <v>-200</v>
      </c>
      <c r="O260" s="884">
        <f t="shared" ref="O260" si="901">N260</f>
        <v>-200</v>
      </c>
      <c r="P260" s="884">
        <f t="shared" ref="P260" si="902">O260</f>
        <v>-200</v>
      </c>
      <c r="Q260" s="884">
        <f t="shared" ref="Q260" si="903">P260</f>
        <v>-200</v>
      </c>
      <c r="R260" s="884">
        <f t="shared" ref="R260" si="904">Q260</f>
        <v>-200</v>
      </c>
      <c r="S260" s="884">
        <f t="shared" ref="S260" si="905">R260</f>
        <v>-200</v>
      </c>
      <c r="T260" s="884">
        <f t="shared" ref="T260" si="906">S260</f>
        <v>-200</v>
      </c>
      <c r="U260" s="884">
        <f t="shared" ref="U260" si="907">T260</f>
        <v>-200</v>
      </c>
      <c r="V260" s="884">
        <f t="shared" ref="V260" si="908">U260</f>
        <v>-200</v>
      </c>
      <c r="W260" s="884">
        <f t="shared" ref="W260" si="909">V260</f>
        <v>-200</v>
      </c>
      <c r="X260" s="884">
        <f t="shared" ref="X260" si="910">W260</f>
        <v>-200</v>
      </c>
      <c r="Y260" s="884">
        <f t="shared" ref="Y260" si="911">X260</f>
        <v>-200</v>
      </c>
      <c r="Z260" s="884">
        <f t="shared" ref="Z260" si="912">Y260</f>
        <v>-200</v>
      </c>
      <c r="AA260" s="884">
        <f t="shared" ref="AA260" si="913">Z260</f>
        <v>-200</v>
      </c>
      <c r="AB260" s="884">
        <f t="shared" ref="AB260" si="914">AA260</f>
        <v>-200</v>
      </c>
      <c r="AC260" s="884">
        <f t="shared" ref="AC260" si="915">AB260</f>
        <v>-200</v>
      </c>
      <c r="AD260" s="884">
        <f t="shared" ref="AD260" si="916">AC260</f>
        <v>-200</v>
      </c>
      <c r="AE260" s="884">
        <f t="shared" ref="AE260" si="917">AD260</f>
        <v>-200</v>
      </c>
      <c r="AF260" s="884">
        <f t="shared" ref="AF260" si="918">AE260</f>
        <v>-200</v>
      </c>
      <c r="AG260" s="884">
        <f t="shared" ref="AG260" si="919">AF260</f>
        <v>-200</v>
      </c>
      <c r="AH260" s="884">
        <f t="shared" ref="AH260" si="920">AG260</f>
        <v>-200</v>
      </c>
      <c r="AI260" s="884">
        <f t="shared" ref="AI260" si="921">AH260</f>
        <v>-200</v>
      </c>
      <c r="AJ260" s="884">
        <f t="shared" ref="AJ260" si="922">AI260</f>
        <v>-200</v>
      </c>
      <c r="AK260" s="884">
        <f t="shared" ref="AK260" si="923">AJ260</f>
        <v>-200</v>
      </c>
      <c r="AL260" s="884">
        <f t="shared" ref="AL260" si="924">AK260</f>
        <v>-200</v>
      </c>
      <c r="AM260" s="884">
        <f t="shared" ref="AM260" si="925">AL260</f>
        <v>-200</v>
      </c>
      <c r="AN260" s="884">
        <f t="shared" ref="AN260" si="926">AM260</f>
        <v>-200</v>
      </c>
      <c r="AO260" s="884">
        <f t="shared" ref="AO260" si="927">AN260</f>
        <v>-200</v>
      </c>
      <c r="AP260" s="884">
        <f t="shared" ref="AP260" si="928">AO260</f>
        <v>-200</v>
      </c>
      <c r="AQ260" s="884">
        <f t="shared" ref="AQ260" si="929">AP260</f>
        <v>-200</v>
      </c>
      <c r="AR260" s="884">
        <f t="shared" ref="AR260" si="930">AQ260</f>
        <v>-200</v>
      </c>
      <c r="AS260" s="884">
        <f t="shared" ref="AS260" si="931">AR260</f>
        <v>-200</v>
      </c>
      <c r="AT260" s="884">
        <f t="shared" ref="AT260" si="932">AS260</f>
        <v>-200</v>
      </c>
      <c r="AU260" s="884">
        <f t="shared" ref="AU260" si="933">AT260</f>
        <v>-200</v>
      </c>
      <c r="AV260" s="884">
        <f t="shared" ref="AV260" si="934">AU260</f>
        <v>-200</v>
      </c>
      <c r="AW260" s="884">
        <f t="shared" ref="AW260" si="935">AV260</f>
        <v>-200</v>
      </c>
      <c r="AX260" s="884">
        <f t="shared" ref="AX260" si="936">AW260</f>
        <v>-200</v>
      </c>
      <c r="AY260" s="884">
        <f t="shared" ref="AY260" si="937">AX260</f>
        <v>-200</v>
      </c>
      <c r="AZ260" s="884">
        <f t="shared" ref="AZ260" si="938">AY260</f>
        <v>-200</v>
      </c>
      <c r="BA260" s="884">
        <f t="shared" ref="BA260" si="939">AZ260</f>
        <v>-200</v>
      </c>
      <c r="BB260" s="884">
        <f t="shared" ref="BB260" si="940">BA260</f>
        <v>-200</v>
      </c>
      <c r="BC260" s="884">
        <f t="shared" ref="BC260" si="941">BB260</f>
        <v>-200</v>
      </c>
      <c r="BD260" s="884">
        <f t="shared" ref="BD260" si="942">BC260</f>
        <v>-200</v>
      </c>
      <c r="BE260" s="884">
        <f t="shared" ref="BE260" si="943">BD260</f>
        <v>-200</v>
      </c>
      <c r="BF260" s="884">
        <f t="shared" ref="BF260" si="944">BE260</f>
        <v>-200</v>
      </c>
      <c r="BG260" s="884">
        <f t="shared" ref="BG260" si="945">BF260</f>
        <v>-200</v>
      </c>
      <c r="BH260" s="884">
        <f t="shared" ref="BH260" si="946">BG260</f>
        <v>-200</v>
      </c>
      <c r="BI260" s="884">
        <f t="shared" ref="BI260" si="947">BH260</f>
        <v>-200</v>
      </c>
      <c r="BJ260" s="884">
        <f t="shared" ref="BJ260" si="948">BI260</f>
        <v>-200</v>
      </c>
      <c r="BK260" s="884">
        <f t="shared" ref="BK260" si="949">BJ260</f>
        <v>-200</v>
      </c>
      <c r="BL260" s="884">
        <f t="shared" ref="BL260" si="950">BK260</f>
        <v>-200</v>
      </c>
      <c r="BM260" s="884">
        <f t="shared" ref="BM260" si="951">BL260</f>
        <v>-200</v>
      </c>
      <c r="BN260" s="884">
        <f t="shared" ref="BN260" si="952">BM260</f>
        <v>-200</v>
      </c>
      <c r="BO260" s="884">
        <f t="shared" ref="BO260" si="953">BN260</f>
        <v>-200</v>
      </c>
      <c r="BP260" s="884">
        <f t="shared" ref="BP260" si="954">BO260</f>
        <v>-200</v>
      </c>
      <c r="BQ260" s="885">
        <f t="shared" ref="BQ260" si="955">BP260</f>
        <v>-200</v>
      </c>
      <c r="BS260" s="655"/>
    </row>
    <row r="261" spans="1:71">
      <c r="A261" s="655"/>
      <c r="B261" s="1388"/>
      <c r="C261" s="1441"/>
      <c r="D261" s="828"/>
      <c r="E261" s="828"/>
      <c r="F261" s="828"/>
      <c r="G261" s="1149">
        <f>SUM(G259:G260)</f>
        <v>-300</v>
      </c>
      <c r="H261" s="1149">
        <f t="shared" ref="H261:BQ261" si="956">SUM(H259:H260)</f>
        <v>-300</v>
      </c>
      <c r="I261" s="1149">
        <f t="shared" si="956"/>
        <v>-300</v>
      </c>
      <c r="J261" s="1149">
        <f t="shared" si="956"/>
        <v>-300</v>
      </c>
      <c r="K261" s="1149">
        <f t="shared" si="956"/>
        <v>-300</v>
      </c>
      <c r="L261" s="1149">
        <f t="shared" si="956"/>
        <v>-300</v>
      </c>
      <c r="M261" s="1149">
        <f t="shared" si="956"/>
        <v>-300</v>
      </c>
      <c r="N261" s="1149">
        <f t="shared" si="956"/>
        <v>-300</v>
      </c>
      <c r="O261" s="1149">
        <f t="shared" si="956"/>
        <v>-300</v>
      </c>
      <c r="P261" s="1149">
        <f t="shared" si="956"/>
        <v>-300</v>
      </c>
      <c r="Q261" s="1149">
        <f t="shared" si="956"/>
        <v>-300</v>
      </c>
      <c r="R261" s="1149">
        <f t="shared" si="956"/>
        <v>-300</v>
      </c>
      <c r="S261" s="1149">
        <f t="shared" si="956"/>
        <v>-300</v>
      </c>
      <c r="T261" s="1149">
        <f t="shared" si="956"/>
        <v>-300</v>
      </c>
      <c r="U261" s="1149">
        <f t="shared" si="956"/>
        <v>-300</v>
      </c>
      <c r="V261" s="1149">
        <f t="shared" si="956"/>
        <v>-300</v>
      </c>
      <c r="W261" s="1149">
        <f t="shared" si="956"/>
        <v>-300</v>
      </c>
      <c r="X261" s="1149">
        <f t="shared" si="956"/>
        <v>-300</v>
      </c>
      <c r="Y261" s="1149">
        <f t="shared" si="956"/>
        <v>-300</v>
      </c>
      <c r="Z261" s="1149">
        <f t="shared" si="956"/>
        <v>-300</v>
      </c>
      <c r="AA261" s="1149">
        <f t="shared" si="956"/>
        <v>-300</v>
      </c>
      <c r="AB261" s="1149">
        <f t="shared" si="956"/>
        <v>-300</v>
      </c>
      <c r="AC261" s="1149">
        <f t="shared" si="956"/>
        <v>-300</v>
      </c>
      <c r="AD261" s="1149">
        <f t="shared" si="956"/>
        <v>-300</v>
      </c>
      <c r="AE261" s="1149">
        <f t="shared" si="956"/>
        <v>-300</v>
      </c>
      <c r="AF261" s="1149">
        <f t="shared" si="956"/>
        <v>-300</v>
      </c>
      <c r="AG261" s="1149">
        <f t="shared" si="956"/>
        <v>-300</v>
      </c>
      <c r="AH261" s="1149">
        <f t="shared" si="956"/>
        <v>-300</v>
      </c>
      <c r="AI261" s="1149">
        <f t="shared" si="956"/>
        <v>-300</v>
      </c>
      <c r="AJ261" s="1149">
        <f t="shared" si="956"/>
        <v>-300</v>
      </c>
      <c r="AK261" s="1149">
        <f t="shared" si="956"/>
        <v>-300</v>
      </c>
      <c r="AL261" s="1149">
        <f t="shared" si="956"/>
        <v>-300</v>
      </c>
      <c r="AM261" s="1149">
        <f t="shared" si="956"/>
        <v>-300</v>
      </c>
      <c r="AN261" s="1149">
        <f t="shared" si="956"/>
        <v>-300</v>
      </c>
      <c r="AO261" s="1149">
        <f t="shared" si="956"/>
        <v>-300</v>
      </c>
      <c r="AP261" s="1149">
        <f t="shared" si="956"/>
        <v>-300</v>
      </c>
      <c r="AQ261" s="1149">
        <f t="shared" si="956"/>
        <v>-300</v>
      </c>
      <c r="AR261" s="1149">
        <f t="shared" si="956"/>
        <v>-300</v>
      </c>
      <c r="AS261" s="1149">
        <f t="shared" si="956"/>
        <v>-300</v>
      </c>
      <c r="AT261" s="1149">
        <f t="shared" si="956"/>
        <v>-300</v>
      </c>
      <c r="AU261" s="1149">
        <f t="shared" si="956"/>
        <v>-300</v>
      </c>
      <c r="AV261" s="1149">
        <f t="shared" si="956"/>
        <v>-300</v>
      </c>
      <c r="AW261" s="1149">
        <f t="shared" si="956"/>
        <v>-300</v>
      </c>
      <c r="AX261" s="1149">
        <f t="shared" si="956"/>
        <v>-300</v>
      </c>
      <c r="AY261" s="1149">
        <f t="shared" si="956"/>
        <v>-300</v>
      </c>
      <c r="AZ261" s="1149">
        <f t="shared" si="956"/>
        <v>-300</v>
      </c>
      <c r="BA261" s="1149">
        <f t="shared" si="956"/>
        <v>-300</v>
      </c>
      <c r="BB261" s="1149">
        <f t="shared" si="956"/>
        <v>-300</v>
      </c>
      <c r="BC261" s="1149">
        <f t="shared" si="956"/>
        <v>-300</v>
      </c>
      <c r="BD261" s="1149">
        <f t="shared" si="956"/>
        <v>-300</v>
      </c>
      <c r="BE261" s="1149">
        <f t="shared" si="956"/>
        <v>-300</v>
      </c>
      <c r="BF261" s="1149">
        <f t="shared" si="956"/>
        <v>-300</v>
      </c>
      <c r="BG261" s="1149">
        <f t="shared" si="956"/>
        <v>-300</v>
      </c>
      <c r="BH261" s="1149">
        <f t="shared" si="956"/>
        <v>-300</v>
      </c>
      <c r="BI261" s="1149">
        <f t="shared" si="956"/>
        <v>-300</v>
      </c>
      <c r="BJ261" s="1149">
        <f t="shared" si="956"/>
        <v>-300</v>
      </c>
      <c r="BK261" s="1149">
        <f t="shared" si="956"/>
        <v>-300</v>
      </c>
      <c r="BL261" s="1149">
        <f t="shared" si="956"/>
        <v>-300</v>
      </c>
      <c r="BM261" s="1149">
        <f t="shared" si="956"/>
        <v>-300</v>
      </c>
      <c r="BN261" s="1149">
        <f t="shared" si="956"/>
        <v>-300</v>
      </c>
      <c r="BO261" s="1149">
        <f t="shared" si="956"/>
        <v>-300</v>
      </c>
      <c r="BP261" s="1149">
        <f t="shared" si="956"/>
        <v>-300</v>
      </c>
      <c r="BQ261" s="1150">
        <f t="shared" si="956"/>
        <v>-300</v>
      </c>
      <c r="BS261" s="655"/>
    </row>
    <row r="262" spans="1:71">
      <c r="A262" s="655"/>
      <c r="B262" s="1388"/>
      <c r="C262" s="1442"/>
      <c r="D262" s="841"/>
      <c r="E262" s="841"/>
      <c r="F262" s="841"/>
      <c r="G262" s="841"/>
      <c r="H262" s="841"/>
      <c r="I262" s="841"/>
      <c r="J262" s="841"/>
      <c r="K262" s="841"/>
      <c r="L262" s="841"/>
      <c r="M262" s="841"/>
      <c r="N262" s="841"/>
      <c r="O262" s="841"/>
      <c r="P262" s="841"/>
      <c r="Q262" s="841"/>
      <c r="R262" s="841"/>
      <c r="S262" s="841"/>
      <c r="T262" s="841"/>
      <c r="U262" s="841"/>
      <c r="V262" s="841"/>
      <c r="W262" s="841"/>
      <c r="X262" s="841"/>
      <c r="Y262" s="841"/>
      <c r="Z262" s="841"/>
      <c r="AA262" s="841"/>
      <c r="AB262" s="841"/>
      <c r="AC262" s="841"/>
      <c r="AD262" s="841"/>
      <c r="AE262" s="841"/>
      <c r="AF262" s="841"/>
      <c r="AG262" s="841"/>
      <c r="AH262" s="841"/>
      <c r="AI262" s="841"/>
      <c r="AJ262" s="841"/>
      <c r="AK262" s="841"/>
      <c r="AL262" s="841"/>
      <c r="AM262" s="841"/>
      <c r="AN262" s="841"/>
      <c r="AO262" s="841"/>
      <c r="AP262" s="841"/>
      <c r="AQ262" s="841"/>
      <c r="AR262" s="841"/>
      <c r="AS262" s="841"/>
      <c r="AT262" s="841"/>
      <c r="AU262" s="841"/>
      <c r="AV262" s="841"/>
      <c r="AW262" s="841"/>
      <c r="AX262" s="841"/>
      <c r="AY262" s="841"/>
      <c r="AZ262" s="841"/>
      <c r="BA262" s="841"/>
      <c r="BB262" s="841"/>
      <c r="BC262" s="841"/>
      <c r="BD262" s="841"/>
      <c r="BE262" s="841"/>
      <c r="BF262" s="841"/>
      <c r="BG262" s="841"/>
      <c r="BH262" s="841"/>
      <c r="BI262" s="841"/>
      <c r="BJ262" s="841"/>
      <c r="BK262" s="841"/>
      <c r="BL262" s="841"/>
      <c r="BM262" s="841"/>
      <c r="BN262" s="841"/>
      <c r="BO262" s="841"/>
      <c r="BP262" s="841"/>
      <c r="BQ262" s="1151"/>
      <c r="BS262" s="655"/>
    </row>
    <row r="263" spans="1:71" ht="18.75">
      <c r="A263" s="655"/>
      <c r="B263" s="1388"/>
      <c r="C263" s="877" t="s">
        <v>278</v>
      </c>
      <c r="BS263" s="655"/>
    </row>
    <row r="264" spans="1:71" ht="18.75">
      <c r="A264" s="655"/>
      <c r="B264" s="1388"/>
      <c r="C264" s="877"/>
      <c r="BS264" s="655"/>
    </row>
    <row r="265" spans="1:71" s="882" customFormat="1">
      <c r="A265" s="655"/>
      <c r="B265" s="1388"/>
      <c r="C265" s="1437" t="s">
        <v>141</v>
      </c>
      <c r="D265" s="879" t="s">
        <v>284</v>
      </c>
      <c r="E265" s="879"/>
      <c r="F265" s="879"/>
      <c r="G265" s="880">
        <v>1</v>
      </c>
      <c r="H265" s="880">
        <f t="shared" ref="H265:H271" si="957">G265</f>
        <v>1</v>
      </c>
      <c r="I265" s="880">
        <f t="shared" ref="I265:I271" si="958">H265</f>
        <v>1</v>
      </c>
      <c r="J265" s="880">
        <f t="shared" ref="J265:J271" si="959">I265</f>
        <v>1</v>
      </c>
      <c r="K265" s="880">
        <f t="shared" ref="K265:K271" si="960">J265</f>
        <v>1</v>
      </c>
      <c r="L265" s="880">
        <f t="shared" ref="L265:L271" si="961">K265</f>
        <v>1</v>
      </c>
      <c r="M265" s="880">
        <f t="shared" ref="M265:M271" si="962">L265</f>
        <v>1</v>
      </c>
      <c r="N265" s="880">
        <f t="shared" ref="N265:N271" si="963">M265</f>
        <v>1</v>
      </c>
      <c r="O265" s="880">
        <f t="shared" ref="O265:O271" si="964">N265</f>
        <v>1</v>
      </c>
      <c r="P265" s="880">
        <f t="shared" ref="P265:P271" si="965">O265</f>
        <v>1</v>
      </c>
      <c r="Q265" s="880">
        <f t="shared" ref="Q265:Q271" si="966">P265</f>
        <v>1</v>
      </c>
      <c r="R265" s="880">
        <f t="shared" ref="R265:R271" si="967">Q265</f>
        <v>1</v>
      </c>
      <c r="S265" s="880">
        <f t="shared" ref="S265:BQ269" si="968">R265</f>
        <v>1</v>
      </c>
      <c r="T265" s="880">
        <f t="shared" si="968"/>
        <v>1</v>
      </c>
      <c r="U265" s="880">
        <f t="shared" si="968"/>
        <v>1</v>
      </c>
      <c r="V265" s="880">
        <f t="shared" si="968"/>
        <v>1</v>
      </c>
      <c r="W265" s="880">
        <f t="shared" si="968"/>
        <v>1</v>
      </c>
      <c r="X265" s="880">
        <f t="shared" si="968"/>
        <v>1</v>
      </c>
      <c r="Y265" s="880">
        <f t="shared" si="968"/>
        <v>1</v>
      </c>
      <c r="Z265" s="880">
        <f t="shared" si="968"/>
        <v>1</v>
      </c>
      <c r="AA265" s="880">
        <f t="shared" si="968"/>
        <v>1</v>
      </c>
      <c r="AB265" s="880">
        <f t="shared" si="968"/>
        <v>1</v>
      </c>
      <c r="AC265" s="880">
        <f t="shared" si="968"/>
        <v>1</v>
      </c>
      <c r="AD265" s="880">
        <f t="shared" si="968"/>
        <v>1</v>
      </c>
      <c r="AE265" s="880">
        <f t="shared" si="968"/>
        <v>1</v>
      </c>
      <c r="AF265" s="880">
        <f t="shared" si="968"/>
        <v>1</v>
      </c>
      <c r="AG265" s="880">
        <f t="shared" si="968"/>
        <v>1</v>
      </c>
      <c r="AH265" s="880">
        <f t="shared" si="968"/>
        <v>1</v>
      </c>
      <c r="AI265" s="880">
        <f t="shared" si="968"/>
        <v>1</v>
      </c>
      <c r="AJ265" s="880">
        <f t="shared" si="968"/>
        <v>1</v>
      </c>
      <c r="AK265" s="880">
        <f t="shared" si="968"/>
        <v>1</v>
      </c>
      <c r="AL265" s="880">
        <f t="shared" si="968"/>
        <v>1</v>
      </c>
      <c r="AM265" s="880">
        <f t="shared" si="968"/>
        <v>1</v>
      </c>
      <c r="AN265" s="880">
        <f t="shared" si="968"/>
        <v>1</v>
      </c>
      <c r="AO265" s="880">
        <f t="shared" si="968"/>
        <v>1</v>
      </c>
      <c r="AP265" s="880">
        <f t="shared" si="968"/>
        <v>1</v>
      </c>
      <c r="AQ265" s="880">
        <f t="shared" si="968"/>
        <v>1</v>
      </c>
      <c r="AR265" s="880">
        <f t="shared" si="968"/>
        <v>1</v>
      </c>
      <c r="AS265" s="880">
        <f t="shared" si="968"/>
        <v>1</v>
      </c>
      <c r="AT265" s="880">
        <f t="shared" si="968"/>
        <v>1</v>
      </c>
      <c r="AU265" s="880">
        <f t="shared" si="968"/>
        <v>1</v>
      </c>
      <c r="AV265" s="880">
        <f t="shared" si="968"/>
        <v>1</v>
      </c>
      <c r="AW265" s="880">
        <f t="shared" si="968"/>
        <v>1</v>
      </c>
      <c r="AX265" s="880">
        <f t="shared" si="968"/>
        <v>1</v>
      </c>
      <c r="AY265" s="880">
        <f t="shared" si="968"/>
        <v>1</v>
      </c>
      <c r="AZ265" s="880">
        <f t="shared" si="968"/>
        <v>1</v>
      </c>
      <c r="BA265" s="880">
        <f t="shared" si="968"/>
        <v>1</v>
      </c>
      <c r="BB265" s="880">
        <f t="shared" si="968"/>
        <v>1</v>
      </c>
      <c r="BC265" s="880">
        <f t="shared" si="968"/>
        <v>1</v>
      </c>
      <c r="BD265" s="880">
        <f t="shared" si="968"/>
        <v>1</v>
      </c>
      <c r="BE265" s="880">
        <f t="shared" si="968"/>
        <v>1</v>
      </c>
      <c r="BF265" s="880">
        <f t="shared" si="968"/>
        <v>1</v>
      </c>
      <c r="BG265" s="880">
        <f t="shared" si="968"/>
        <v>1</v>
      </c>
      <c r="BH265" s="880">
        <f t="shared" si="968"/>
        <v>1</v>
      </c>
      <c r="BI265" s="880">
        <f t="shared" si="968"/>
        <v>1</v>
      </c>
      <c r="BJ265" s="880">
        <f t="shared" si="968"/>
        <v>1</v>
      </c>
      <c r="BK265" s="880">
        <f t="shared" si="968"/>
        <v>1</v>
      </c>
      <c r="BL265" s="880">
        <f t="shared" si="968"/>
        <v>1</v>
      </c>
      <c r="BM265" s="880">
        <f t="shared" si="968"/>
        <v>1</v>
      </c>
      <c r="BN265" s="880">
        <f t="shared" si="968"/>
        <v>1</v>
      </c>
      <c r="BO265" s="880">
        <f t="shared" si="968"/>
        <v>1</v>
      </c>
      <c r="BP265" s="880">
        <f t="shared" si="968"/>
        <v>1</v>
      </c>
      <c r="BQ265" s="881">
        <f t="shared" si="968"/>
        <v>1</v>
      </c>
      <c r="BS265" s="655"/>
    </row>
    <row r="266" spans="1:71" s="882" customFormat="1">
      <c r="A266" s="655"/>
      <c r="B266" s="1388"/>
      <c r="C266" s="1438"/>
      <c r="D266" s="883" t="s">
        <v>285</v>
      </c>
      <c r="E266" s="883"/>
      <c r="F266" s="883"/>
      <c r="G266" s="884">
        <v>0</v>
      </c>
      <c r="H266" s="884">
        <f t="shared" si="957"/>
        <v>0</v>
      </c>
      <c r="I266" s="884">
        <f t="shared" si="958"/>
        <v>0</v>
      </c>
      <c r="J266" s="884">
        <v>0</v>
      </c>
      <c r="K266" s="884">
        <f t="shared" si="960"/>
        <v>0</v>
      </c>
      <c r="L266" s="884">
        <f t="shared" si="961"/>
        <v>0</v>
      </c>
      <c r="M266" s="884">
        <f t="shared" si="962"/>
        <v>0</v>
      </c>
      <c r="N266" s="884">
        <f t="shared" si="963"/>
        <v>0</v>
      </c>
      <c r="O266" s="884">
        <f t="shared" si="964"/>
        <v>0</v>
      </c>
      <c r="P266" s="884">
        <f t="shared" si="965"/>
        <v>0</v>
      </c>
      <c r="Q266" s="884">
        <f t="shared" si="966"/>
        <v>0</v>
      </c>
      <c r="R266" s="884">
        <f t="shared" si="967"/>
        <v>0</v>
      </c>
      <c r="S266" s="884">
        <f t="shared" ref="S266:W266" si="969">R266</f>
        <v>0</v>
      </c>
      <c r="T266" s="884">
        <f t="shared" si="969"/>
        <v>0</v>
      </c>
      <c r="U266" s="884">
        <f t="shared" si="969"/>
        <v>0</v>
      </c>
      <c r="V266" s="884">
        <f t="shared" si="969"/>
        <v>0</v>
      </c>
      <c r="W266" s="884">
        <f t="shared" si="969"/>
        <v>0</v>
      </c>
      <c r="X266" s="884">
        <f t="shared" si="968"/>
        <v>0</v>
      </c>
      <c r="Y266" s="884">
        <f t="shared" si="968"/>
        <v>0</v>
      </c>
      <c r="Z266" s="884">
        <f t="shared" si="968"/>
        <v>0</v>
      </c>
      <c r="AA266" s="884">
        <f t="shared" si="968"/>
        <v>0</v>
      </c>
      <c r="AB266" s="884">
        <f t="shared" si="968"/>
        <v>0</v>
      </c>
      <c r="AC266" s="884">
        <f t="shared" si="968"/>
        <v>0</v>
      </c>
      <c r="AD266" s="884">
        <f t="shared" si="968"/>
        <v>0</v>
      </c>
      <c r="AE266" s="884">
        <f t="shared" si="968"/>
        <v>0</v>
      </c>
      <c r="AF266" s="884">
        <f t="shared" si="968"/>
        <v>0</v>
      </c>
      <c r="AG266" s="884">
        <f t="shared" si="968"/>
        <v>0</v>
      </c>
      <c r="AH266" s="884">
        <f t="shared" si="968"/>
        <v>0</v>
      </c>
      <c r="AI266" s="884">
        <f t="shared" si="968"/>
        <v>0</v>
      </c>
      <c r="AJ266" s="884">
        <f t="shared" si="968"/>
        <v>0</v>
      </c>
      <c r="AK266" s="884">
        <f t="shared" si="968"/>
        <v>0</v>
      </c>
      <c r="AL266" s="884">
        <f t="shared" si="968"/>
        <v>0</v>
      </c>
      <c r="AM266" s="884">
        <f t="shared" si="968"/>
        <v>0</v>
      </c>
      <c r="AN266" s="884">
        <f t="shared" si="968"/>
        <v>0</v>
      </c>
      <c r="AO266" s="884">
        <f t="shared" si="968"/>
        <v>0</v>
      </c>
      <c r="AP266" s="884">
        <f t="shared" si="968"/>
        <v>0</v>
      </c>
      <c r="AQ266" s="884">
        <f t="shared" si="968"/>
        <v>0</v>
      </c>
      <c r="AR266" s="884">
        <f t="shared" si="968"/>
        <v>0</v>
      </c>
      <c r="AS266" s="884">
        <f t="shared" si="968"/>
        <v>0</v>
      </c>
      <c r="AT266" s="884">
        <f t="shared" si="968"/>
        <v>0</v>
      </c>
      <c r="AU266" s="884">
        <f t="shared" si="968"/>
        <v>0</v>
      </c>
      <c r="AV266" s="884">
        <f t="shared" si="968"/>
        <v>0</v>
      </c>
      <c r="AW266" s="884">
        <f t="shared" si="968"/>
        <v>0</v>
      </c>
      <c r="AX266" s="884">
        <f t="shared" si="968"/>
        <v>0</v>
      </c>
      <c r="AY266" s="884">
        <f t="shared" si="968"/>
        <v>0</v>
      </c>
      <c r="AZ266" s="884">
        <f t="shared" si="968"/>
        <v>0</v>
      </c>
      <c r="BA266" s="884">
        <f t="shared" si="968"/>
        <v>0</v>
      </c>
      <c r="BB266" s="884">
        <f t="shared" si="968"/>
        <v>0</v>
      </c>
      <c r="BC266" s="884">
        <f t="shared" si="968"/>
        <v>0</v>
      </c>
      <c r="BD266" s="884">
        <f t="shared" si="968"/>
        <v>0</v>
      </c>
      <c r="BE266" s="884">
        <f t="shared" si="968"/>
        <v>0</v>
      </c>
      <c r="BF266" s="884">
        <f t="shared" si="968"/>
        <v>0</v>
      </c>
      <c r="BG266" s="884">
        <f t="shared" si="968"/>
        <v>0</v>
      </c>
      <c r="BH266" s="884">
        <f t="shared" si="968"/>
        <v>0</v>
      </c>
      <c r="BI266" s="884">
        <f t="shared" si="968"/>
        <v>0</v>
      </c>
      <c r="BJ266" s="884">
        <f t="shared" si="968"/>
        <v>0</v>
      </c>
      <c r="BK266" s="884">
        <f t="shared" si="968"/>
        <v>0</v>
      </c>
      <c r="BL266" s="884">
        <f t="shared" si="968"/>
        <v>0</v>
      </c>
      <c r="BM266" s="884">
        <f t="shared" si="968"/>
        <v>0</v>
      </c>
      <c r="BN266" s="884">
        <f t="shared" si="968"/>
        <v>0</v>
      </c>
      <c r="BO266" s="884">
        <f t="shared" si="968"/>
        <v>0</v>
      </c>
      <c r="BP266" s="884">
        <f t="shared" si="968"/>
        <v>0</v>
      </c>
      <c r="BQ266" s="885">
        <f t="shared" si="968"/>
        <v>0</v>
      </c>
      <c r="BS266" s="655"/>
    </row>
    <row r="267" spans="1:71" s="882" customFormat="1">
      <c r="A267" s="655"/>
      <c r="B267" s="1388"/>
      <c r="C267" s="1438"/>
      <c r="D267" s="883" t="s">
        <v>286</v>
      </c>
      <c r="E267" s="883"/>
      <c r="F267" s="883"/>
      <c r="G267" s="884">
        <v>0</v>
      </c>
      <c r="H267" s="884">
        <f t="shared" si="957"/>
        <v>0</v>
      </c>
      <c r="I267" s="884">
        <f t="shared" si="958"/>
        <v>0</v>
      </c>
      <c r="J267" s="884">
        <f t="shared" si="959"/>
        <v>0</v>
      </c>
      <c r="K267" s="884">
        <f t="shared" si="960"/>
        <v>0</v>
      </c>
      <c r="L267" s="884">
        <f t="shared" si="961"/>
        <v>0</v>
      </c>
      <c r="M267" s="884">
        <f t="shared" si="962"/>
        <v>0</v>
      </c>
      <c r="N267" s="884">
        <f t="shared" si="963"/>
        <v>0</v>
      </c>
      <c r="O267" s="884">
        <f t="shared" si="964"/>
        <v>0</v>
      </c>
      <c r="P267" s="884">
        <f t="shared" si="965"/>
        <v>0</v>
      </c>
      <c r="Q267" s="884">
        <f t="shared" si="966"/>
        <v>0</v>
      </c>
      <c r="R267" s="884">
        <f t="shared" si="967"/>
        <v>0</v>
      </c>
      <c r="S267" s="884">
        <f t="shared" si="968"/>
        <v>0</v>
      </c>
      <c r="T267" s="884">
        <f t="shared" si="968"/>
        <v>0</v>
      </c>
      <c r="U267" s="884">
        <f t="shared" si="968"/>
        <v>0</v>
      </c>
      <c r="V267" s="884">
        <f t="shared" si="968"/>
        <v>0</v>
      </c>
      <c r="W267" s="884">
        <f t="shared" si="968"/>
        <v>0</v>
      </c>
      <c r="X267" s="884">
        <f t="shared" si="968"/>
        <v>0</v>
      </c>
      <c r="Y267" s="884">
        <f t="shared" si="968"/>
        <v>0</v>
      </c>
      <c r="Z267" s="884">
        <f t="shared" si="968"/>
        <v>0</v>
      </c>
      <c r="AA267" s="884">
        <f t="shared" si="968"/>
        <v>0</v>
      </c>
      <c r="AB267" s="884">
        <f t="shared" si="968"/>
        <v>0</v>
      </c>
      <c r="AC267" s="884">
        <f t="shared" si="968"/>
        <v>0</v>
      </c>
      <c r="AD267" s="884">
        <f t="shared" si="968"/>
        <v>0</v>
      </c>
      <c r="AE267" s="884">
        <f t="shared" si="968"/>
        <v>0</v>
      </c>
      <c r="AF267" s="884">
        <f t="shared" si="968"/>
        <v>0</v>
      </c>
      <c r="AG267" s="884">
        <f t="shared" si="968"/>
        <v>0</v>
      </c>
      <c r="AH267" s="884">
        <f t="shared" si="968"/>
        <v>0</v>
      </c>
      <c r="AI267" s="884">
        <f t="shared" si="968"/>
        <v>0</v>
      </c>
      <c r="AJ267" s="884">
        <f t="shared" si="968"/>
        <v>0</v>
      </c>
      <c r="AK267" s="884">
        <f t="shared" si="968"/>
        <v>0</v>
      </c>
      <c r="AL267" s="884">
        <f t="shared" si="968"/>
        <v>0</v>
      </c>
      <c r="AM267" s="884">
        <f t="shared" si="968"/>
        <v>0</v>
      </c>
      <c r="AN267" s="884">
        <f t="shared" si="968"/>
        <v>0</v>
      </c>
      <c r="AO267" s="884">
        <f t="shared" si="968"/>
        <v>0</v>
      </c>
      <c r="AP267" s="884">
        <f t="shared" si="968"/>
        <v>0</v>
      </c>
      <c r="AQ267" s="884">
        <f t="shared" si="968"/>
        <v>0</v>
      </c>
      <c r="AR267" s="884">
        <f t="shared" si="968"/>
        <v>0</v>
      </c>
      <c r="AS267" s="884">
        <f t="shared" si="968"/>
        <v>0</v>
      </c>
      <c r="AT267" s="884">
        <f t="shared" si="968"/>
        <v>0</v>
      </c>
      <c r="AU267" s="884">
        <f t="shared" si="968"/>
        <v>0</v>
      </c>
      <c r="AV267" s="884">
        <f t="shared" si="968"/>
        <v>0</v>
      </c>
      <c r="AW267" s="884">
        <f t="shared" si="968"/>
        <v>0</v>
      </c>
      <c r="AX267" s="884">
        <f t="shared" si="968"/>
        <v>0</v>
      </c>
      <c r="AY267" s="884">
        <f t="shared" si="968"/>
        <v>0</v>
      </c>
      <c r="AZ267" s="884">
        <f t="shared" si="968"/>
        <v>0</v>
      </c>
      <c r="BA267" s="884">
        <f t="shared" si="968"/>
        <v>0</v>
      </c>
      <c r="BB267" s="884">
        <f t="shared" si="968"/>
        <v>0</v>
      </c>
      <c r="BC267" s="884">
        <f t="shared" si="968"/>
        <v>0</v>
      </c>
      <c r="BD267" s="884">
        <f t="shared" si="968"/>
        <v>0</v>
      </c>
      <c r="BE267" s="884">
        <f t="shared" si="968"/>
        <v>0</v>
      </c>
      <c r="BF267" s="884">
        <f t="shared" si="968"/>
        <v>0</v>
      </c>
      <c r="BG267" s="884">
        <f t="shared" si="968"/>
        <v>0</v>
      </c>
      <c r="BH267" s="884">
        <f t="shared" si="968"/>
        <v>0</v>
      </c>
      <c r="BI267" s="884">
        <f t="shared" si="968"/>
        <v>0</v>
      </c>
      <c r="BJ267" s="884">
        <f t="shared" si="968"/>
        <v>0</v>
      </c>
      <c r="BK267" s="884">
        <f t="shared" si="968"/>
        <v>0</v>
      </c>
      <c r="BL267" s="884">
        <f t="shared" si="968"/>
        <v>0</v>
      </c>
      <c r="BM267" s="884">
        <f t="shared" si="968"/>
        <v>0</v>
      </c>
      <c r="BN267" s="884">
        <f t="shared" si="968"/>
        <v>0</v>
      </c>
      <c r="BO267" s="884">
        <f t="shared" si="968"/>
        <v>0</v>
      </c>
      <c r="BP267" s="884">
        <f t="shared" si="968"/>
        <v>0</v>
      </c>
      <c r="BQ267" s="885">
        <f t="shared" si="968"/>
        <v>0</v>
      </c>
      <c r="BS267" s="655"/>
    </row>
    <row r="268" spans="1:71" s="882" customFormat="1">
      <c r="A268" s="655"/>
      <c r="B268" s="1388"/>
      <c r="C268" s="1438"/>
      <c r="D268" s="883" t="s">
        <v>287</v>
      </c>
      <c r="E268" s="883"/>
      <c r="F268" s="883"/>
      <c r="G268" s="884">
        <v>0</v>
      </c>
      <c r="H268" s="884">
        <f t="shared" si="957"/>
        <v>0</v>
      </c>
      <c r="I268" s="884">
        <f t="shared" si="958"/>
        <v>0</v>
      </c>
      <c r="J268" s="884">
        <v>0</v>
      </c>
      <c r="K268" s="884">
        <f t="shared" si="960"/>
        <v>0</v>
      </c>
      <c r="L268" s="884">
        <f t="shared" si="961"/>
        <v>0</v>
      </c>
      <c r="M268" s="884">
        <f t="shared" si="962"/>
        <v>0</v>
      </c>
      <c r="N268" s="884">
        <f t="shared" si="963"/>
        <v>0</v>
      </c>
      <c r="O268" s="884">
        <f t="shared" si="964"/>
        <v>0</v>
      </c>
      <c r="P268" s="884">
        <f t="shared" si="965"/>
        <v>0</v>
      </c>
      <c r="Q268" s="884">
        <f t="shared" si="966"/>
        <v>0</v>
      </c>
      <c r="R268" s="884">
        <f t="shared" si="967"/>
        <v>0</v>
      </c>
      <c r="S268" s="884">
        <f t="shared" si="968"/>
        <v>0</v>
      </c>
      <c r="T268" s="884">
        <f t="shared" si="968"/>
        <v>0</v>
      </c>
      <c r="U268" s="884">
        <f t="shared" si="968"/>
        <v>0</v>
      </c>
      <c r="V268" s="884">
        <f t="shared" si="968"/>
        <v>0</v>
      </c>
      <c r="W268" s="884">
        <f t="shared" si="968"/>
        <v>0</v>
      </c>
      <c r="X268" s="884">
        <f t="shared" si="968"/>
        <v>0</v>
      </c>
      <c r="Y268" s="884">
        <f t="shared" si="968"/>
        <v>0</v>
      </c>
      <c r="Z268" s="884">
        <f t="shared" si="968"/>
        <v>0</v>
      </c>
      <c r="AA268" s="884">
        <f t="shared" si="968"/>
        <v>0</v>
      </c>
      <c r="AB268" s="884">
        <f t="shared" si="968"/>
        <v>0</v>
      </c>
      <c r="AC268" s="884">
        <f t="shared" si="968"/>
        <v>0</v>
      </c>
      <c r="AD268" s="884">
        <f t="shared" si="968"/>
        <v>0</v>
      </c>
      <c r="AE268" s="884">
        <f t="shared" si="968"/>
        <v>0</v>
      </c>
      <c r="AF268" s="884">
        <f t="shared" si="968"/>
        <v>0</v>
      </c>
      <c r="AG268" s="884">
        <f t="shared" si="968"/>
        <v>0</v>
      </c>
      <c r="AH268" s="884">
        <f t="shared" si="968"/>
        <v>0</v>
      </c>
      <c r="AI268" s="884">
        <f t="shared" si="968"/>
        <v>0</v>
      </c>
      <c r="AJ268" s="884">
        <f t="shared" si="968"/>
        <v>0</v>
      </c>
      <c r="AK268" s="884">
        <f t="shared" si="968"/>
        <v>0</v>
      </c>
      <c r="AL268" s="884">
        <f t="shared" si="968"/>
        <v>0</v>
      </c>
      <c r="AM268" s="884">
        <f t="shared" si="968"/>
        <v>0</v>
      </c>
      <c r="AN268" s="884">
        <f t="shared" si="968"/>
        <v>0</v>
      </c>
      <c r="AO268" s="884">
        <f t="shared" si="968"/>
        <v>0</v>
      </c>
      <c r="AP268" s="884">
        <f t="shared" si="968"/>
        <v>0</v>
      </c>
      <c r="AQ268" s="884">
        <f t="shared" si="968"/>
        <v>0</v>
      </c>
      <c r="AR268" s="884">
        <f t="shared" si="968"/>
        <v>0</v>
      </c>
      <c r="AS268" s="884">
        <f t="shared" si="968"/>
        <v>0</v>
      </c>
      <c r="AT268" s="884">
        <f t="shared" si="968"/>
        <v>0</v>
      </c>
      <c r="AU268" s="884">
        <f t="shared" si="968"/>
        <v>0</v>
      </c>
      <c r="AV268" s="884">
        <f t="shared" si="968"/>
        <v>0</v>
      </c>
      <c r="AW268" s="884">
        <f t="shared" si="968"/>
        <v>0</v>
      </c>
      <c r="AX268" s="884">
        <f t="shared" si="968"/>
        <v>0</v>
      </c>
      <c r="AY268" s="884">
        <f t="shared" si="968"/>
        <v>0</v>
      </c>
      <c r="AZ268" s="884">
        <f t="shared" si="968"/>
        <v>0</v>
      </c>
      <c r="BA268" s="884">
        <f t="shared" si="968"/>
        <v>0</v>
      </c>
      <c r="BB268" s="884">
        <f t="shared" si="968"/>
        <v>0</v>
      </c>
      <c r="BC268" s="884">
        <f t="shared" si="968"/>
        <v>0</v>
      </c>
      <c r="BD268" s="884">
        <f t="shared" si="968"/>
        <v>0</v>
      </c>
      <c r="BE268" s="884">
        <f t="shared" si="968"/>
        <v>0</v>
      </c>
      <c r="BF268" s="884">
        <f t="shared" si="968"/>
        <v>0</v>
      </c>
      <c r="BG268" s="884">
        <f t="shared" si="968"/>
        <v>0</v>
      </c>
      <c r="BH268" s="884">
        <f t="shared" si="968"/>
        <v>0</v>
      </c>
      <c r="BI268" s="884">
        <f t="shared" si="968"/>
        <v>0</v>
      </c>
      <c r="BJ268" s="884">
        <f t="shared" si="968"/>
        <v>0</v>
      </c>
      <c r="BK268" s="884">
        <f t="shared" si="968"/>
        <v>0</v>
      </c>
      <c r="BL268" s="884">
        <f t="shared" si="968"/>
        <v>0</v>
      </c>
      <c r="BM268" s="884">
        <f t="shared" si="968"/>
        <v>0</v>
      </c>
      <c r="BN268" s="884">
        <f t="shared" si="968"/>
        <v>0</v>
      </c>
      <c r="BO268" s="884">
        <f t="shared" si="968"/>
        <v>0</v>
      </c>
      <c r="BP268" s="884">
        <f t="shared" si="968"/>
        <v>0</v>
      </c>
      <c r="BQ268" s="885">
        <f t="shared" si="968"/>
        <v>0</v>
      </c>
      <c r="BS268" s="655"/>
    </row>
    <row r="269" spans="1:71" s="882" customFormat="1">
      <c r="A269" s="655"/>
      <c r="B269" s="1388"/>
      <c r="C269" s="1438"/>
      <c r="D269" s="883" t="s">
        <v>275</v>
      </c>
      <c r="E269" s="883"/>
      <c r="F269" s="883"/>
      <c r="G269" s="884">
        <v>0</v>
      </c>
      <c r="H269" s="884">
        <f t="shared" si="957"/>
        <v>0</v>
      </c>
      <c r="I269" s="884">
        <f t="shared" si="958"/>
        <v>0</v>
      </c>
      <c r="J269" s="884">
        <f t="shared" si="959"/>
        <v>0</v>
      </c>
      <c r="K269" s="884">
        <f t="shared" si="960"/>
        <v>0</v>
      </c>
      <c r="L269" s="884">
        <f t="shared" si="961"/>
        <v>0</v>
      </c>
      <c r="M269" s="884">
        <f t="shared" si="962"/>
        <v>0</v>
      </c>
      <c r="N269" s="884">
        <f t="shared" si="963"/>
        <v>0</v>
      </c>
      <c r="O269" s="884">
        <f t="shared" si="964"/>
        <v>0</v>
      </c>
      <c r="P269" s="884">
        <f t="shared" si="965"/>
        <v>0</v>
      </c>
      <c r="Q269" s="884">
        <f t="shared" si="966"/>
        <v>0</v>
      </c>
      <c r="R269" s="884">
        <f t="shared" si="967"/>
        <v>0</v>
      </c>
      <c r="S269" s="884">
        <f t="shared" si="968"/>
        <v>0</v>
      </c>
      <c r="T269" s="884">
        <f t="shared" si="968"/>
        <v>0</v>
      </c>
      <c r="U269" s="884">
        <f t="shared" si="968"/>
        <v>0</v>
      </c>
      <c r="V269" s="884">
        <f t="shared" si="968"/>
        <v>0</v>
      </c>
      <c r="W269" s="884">
        <f t="shared" si="968"/>
        <v>0</v>
      </c>
      <c r="X269" s="884">
        <f t="shared" si="968"/>
        <v>0</v>
      </c>
      <c r="Y269" s="884">
        <f t="shared" si="968"/>
        <v>0</v>
      </c>
      <c r="Z269" s="884">
        <f t="shared" si="968"/>
        <v>0</v>
      </c>
      <c r="AA269" s="884">
        <f t="shared" si="968"/>
        <v>0</v>
      </c>
      <c r="AB269" s="884">
        <f t="shared" si="968"/>
        <v>0</v>
      </c>
      <c r="AC269" s="884">
        <f t="shared" si="968"/>
        <v>0</v>
      </c>
      <c r="AD269" s="884">
        <f t="shared" si="968"/>
        <v>0</v>
      </c>
      <c r="AE269" s="884">
        <f t="shared" si="968"/>
        <v>0</v>
      </c>
      <c r="AF269" s="884">
        <f t="shared" si="968"/>
        <v>0</v>
      </c>
      <c r="AG269" s="884">
        <f t="shared" si="968"/>
        <v>0</v>
      </c>
      <c r="AH269" s="884">
        <f t="shared" si="968"/>
        <v>0</v>
      </c>
      <c r="AI269" s="884">
        <f t="shared" ref="S269:BQ271" si="970">AH269</f>
        <v>0</v>
      </c>
      <c r="AJ269" s="884">
        <f t="shared" si="970"/>
        <v>0</v>
      </c>
      <c r="AK269" s="884">
        <f t="shared" si="970"/>
        <v>0</v>
      </c>
      <c r="AL269" s="884">
        <f t="shared" si="970"/>
        <v>0</v>
      </c>
      <c r="AM269" s="884">
        <f t="shared" si="970"/>
        <v>0</v>
      </c>
      <c r="AN269" s="884">
        <f t="shared" si="970"/>
        <v>0</v>
      </c>
      <c r="AO269" s="884">
        <f t="shared" si="970"/>
        <v>0</v>
      </c>
      <c r="AP269" s="884">
        <f t="shared" si="970"/>
        <v>0</v>
      </c>
      <c r="AQ269" s="884">
        <f t="shared" si="970"/>
        <v>0</v>
      </c>
      <c r="AR269" s="884">
        <f t="shared" si="970"/>
        <v>0</v>
      </c>
      <c r="AS269" s="884">
        <f t="shared" si="970"/>
        <v>0</v>
      </c>
      <c r="AT269" s="884">
        <f t="shared" si="970"/>
        <v>0</v>
      </c>
      <c r="AU269" s="884">
        <f t="shared" si="970"/>
        <v>0</v>
      </c>
      <c r="AV269" s="884">
        <f t="shared" si="970"/>
        <v>0</v>
      </c>
      <c r="AW269" s="884">
        <f t="shared" si="970"/>
        <v>0</v>
      </c>
      <c r="AX269" s="884">
        <f t="shared" si="970"/>
        <v>0</v>
      </c>
      <c r="AY269" s="884">
        <f t="shared" si="970"/>
        <v>0</v>
      </c>
      <c r="AZ269" s="884">
        <f t="shared" si="970"/>
        <v>0</v>
      </c>
      <c r="BA269" s="884">
        <f t="shared" si="970"/>
        <v>0</v>
      </c>
      <c r="BB269" s="884">
        <f t="shared" si="970"/>
        <v>0</v>
      </c>
      <c r="BC269" s="884">
        <f t="shared" si="970"/>
        <v>0</v>
      </c>
      <c r="BD269" s="884">
        <f t="shared" si="970"/>
        <v>0</v>
      </c>
      <c r="BE269" s="884">
        <f t="shared" si="970"/>
        <v>0</v>
      </c>
      <c r="BF269" s="884">
        <f t="shared" si="970"/>
        <v>0</v>
      </c>
      <c r="BG269" s="884">
        <f t="shared" si="970"/>
        <v>0</v>
      </c>
      <c r="BH269" s="884">
        <f t="shared" si="970"/>
        <v>0</v>
      </c>
      <c r="BI269" s="884">
        <f t="shared" si="970"/>
        <v>0</v>
      </c>
      <c r="BJ269" s="884">
        <f t="shared" si="970"/>
        <v>0</v>
      </c>
      <c r="BK269" s="884">
        <f t="shared" si="970"/>
        <v>0</v>
      </c>
      <c r="BL269" s="884">
        <f t="shared" si="970"/>
        <v>0</v>
      </c>
      <c r="BM269" s="884">
        <f t="shared" si="970"/>
        <v>0</v>
      </c>
      <c r="BN269" s="884">
        <f t="shared" si="970"/>
        <v>0</v>
      </c>
      <c r="BO269" s="884">
        <f t="shared" si="970"/>
        <v>0</v>
      </c>
      <c r="BP269" s="884">
        <f t="shared" si="970"/>
        <v>0</v>
      </c>
      <c r="BQ269" s="885">
        <f t="shared" si="970"/>
        <v>0</v>
      </c>
      <c r="BS269" s="655"/>
    </row>
    <row r="270" spans="1:71" s="882" customFormat="1">
      <c r="A270" s="655"/>
      <c r="B270" s="1388"/>
      <c r="C270" s="1438"/>
      <c r="D270" s="883" t="s">
        <v>136</v>
      </c>
      <c r="E270" s="883"/>
      <c r="F270" s="883"/>
      <c r="G270" s="884">
        <v>0</v>
      </c>
      <c r="H270" s="884">
        <f t="shared" si="957"/>
        <v>0</v>
      </c>
      <c r="I270" s="884">
        <f t="shared" si="958"/>
        <v>0</v>
      </c>
      <c r="J270" s="884">
        <v>0</v>
      </c>
      <c r="K270" s="884">
        <f t="shared" si="960"/>
        <v>0</v>
      </c>
      <c r="L270" s="884">
        <f t="shared" si="961"/>
        <v>0</v>
      </c>
      <c r="M270" s="884">
        <f t="shared" si="962"/>
        <v>0</v>
      </c>
      <c r="N270" s="884">
        <f t="shared" si="963"/>
        <v>0</v>
      </c>
      <c r="O270" s="884">
        <f t="shared" si="964"/>
        <v>0</v>
      </c>
      <c r="P270" s="884">
        <f t="shared" si="965"/>
        <v>0</v>
      </c>
      <c r="Q270" s="884">
        <f t="shared" si="966"/>
        <v>0</v>
      </c>
      <c r="R270" s="884">
        <f t="shared" si="967"/>
        <v>0</v>
      </c>
      <c r="S270" s="884">
        <f t="shared" si="970"/>
        <v>0</v>
      </c>
      <c r="T270" s="884">
        <f t="shared" si="970"/>
        <v>0</v>
      </c>
      <c r="U270" s="884">
        <f t="shared" si="970"/>
        <v>0</v>
      </c>
      <c r="V270" s="884">
        <f t="shared" si="970"/>
        <v>0</v>
      </c>
      <c r="W270" s="884">
        <f t="shared" si="970"/>
        <v>0</v>
      </c>
      <c r="X270" s="884">
        <f t="shared" si="970"/>
        <v>0</v>
      </c>
      <c r="Y270" s="884">
        <f t="shared" si="970"/>
        <v>0</v>
      </c>
      <c r="Z270" s="884">
        <f t="shared" si="970"/>
        <v>0</v>
      </c>
      <c r="AA270" s="884">
        <f t="shared" si="970"/>
        <v>0</v>
      </c>
      <c r="AB270" s="884">
        <f t="shared" si="970"/>
        <v>0</v>
      </c>
      <c r="AC270" s="884">
        <f t="shared" si="970"/>
        <v>0</v>
      </c>
      <c r="AD270" s="884">
        <f t="shared" si="970"/>
        <v>0</v>
      </c>
      <c r="AE270" s="884">
        <f t="shared" si="970"/>
        <v>0</v>
      </c>
      <c r="AF270" s="884">
        <f t="shared" si="970"/>
        <v>0</v>
      </c>
      <c r="AG270" s="884">
        <f t="shared" si="970"/>
        <v>0</v>
      </c>
      <c r="AH270" s="884">
        <f t="shared" si="970"/>
        <v>0</v>
      </c>
      <c r="AI270" s="884">
        <f t="shared" si="970"/>
        <v>0</v>
      </c>
      <c r="AJ270" s="884">
        <f t="shared" si="970"/>
        <v>0</v>
      </c>
      <c r="AK270" s="884">
        <f t="shared" si="970"/>
        <v>0</v>
      </c>
      <c r="AL270" s="884">
        <f t="shared" si="970"/>
        <v>0</v>
      </c>
      <c r="AM270" s="884">
        <f t="shared" si="970"/>
        <v>0</v>
      </c>
      <c r="AN270" s="884">
        <f t="shared" si="970"/>
        <v>0</v>
      </c>
      <c r="AO270" s="884">
        <f t="shared" si="970"/>
        <v>0</v>
      </c>
      <c r="AP270" s="884">
        <f t="shared" si="970"/>
        <v>0</v>
      </c>
      <c r="AQ270" s="884">
        <f t="shared" si="970"/>
        <v>0</v>
      </c>
      <c r="AR270" s="884">
        <f t="shared" si="970"/>
        <v>0</v>
      </c>
      <c r="AS270" s="884">
        <f t="shared" si="970"/>
        <v>0</v>
      </c>
      <c r="AT270" s="884">
        <f t="shared" si="970"/>
        <v>0</v>
      </c>
      <c r="AU270" s="884">
        <f t="shared" si="970"/>
        <v>0</v>
      </c>
      <c r="AV270" s="884">
        <f t="shared" si="970"/>
        <v>0</v>
      </c>
      <c r="AW270" s="884">
        <f t="shared" si="970"/>
        <v>0</v>
      </c>
      <c r="AX270" s="884">
        <f t="shared" si="970"/>
        <v>0</v>
      </c>
      <c r="AY270" s="884">
        <f t="shared" si="970"/>
        <v>0</v>
      </c>
      <c r="AZ270" s="884">
        <f t="shared" si="970"/>
        <v>0</v>
      </c>
      <c r="BA270" s="884">
        <f t="shared" si="970"/>
        <v>0</v>
      </c>
      <c r="BB270" s="884">
        <f t="shared" si="970"/>
        <v>0</v>
      </c>
      <c r="BC270" s="884">
        <f t="shared" si="970"/>
        <v>0</v>
      </c>
      <c r="BD270" s="884">
        <f t="shared" si="970"/>
        <v>0</v>
      </c>
      <c r="BE270" s="884">
        <f t="shared" si="970"/>
        <v>0</v>
      </c>
      <c r="BF270" s="884">
        <f t="shared" si="970"/>
        <v>0</v>
      </c>
      <c r="BG270" s="884">
        <f t="shared" si="970"/>
        <v>0</v>
      </c>
      <c r="BH270" s="884">
        <f t="shared" si="970"/>
        <v>0</v>
      </c>
      <c r="BI270" s="884">
        <f t="shared" si="970"/>
        <v>0</v>
      </c>
      <c r="BJ270" s="884">
        <f t="shared" si="970"/>
        <v>0</v>
      </c>
      <c r="BK270" s="884">
        <f t="shared" si="970"/>
        <v>0</v>
      </c>
      <c r="BL270" s="884">
        <f t="shared" si="970"/>
        <v>0</v>
      </c>
      <c r="BM270" s="884">
        <f t="shared" si="970"/>
        <v>0</v>
      </c>
      <c r="BN270" s="884">
        <f t="shared" si="970"/>
        <v>0</v>
      </c>
      <c r="BO270" s="884">
        <f t="shared" si="970"/>
        <v>0</v>
      </c>
      <c r="BP270" s="884">
        <f t="shared" si="970"/>
        <v>0</v>
      </c>
      <c r="BQ270" s="885">
        <f t="shared" si="970"/>
        <v>0</v>
      </c>
      <c r="BS270" s="655"/>
    </row>
    <row r="271" spans="1:71" s="882" customFormat="1">
      <c r="A271" s="655"/>
      <c r="B271" s="1388"/>
      <c r="C271" s="1438"/>
      <c r="D271" s="883" t="s">
        <v>276</v>
      </c>
      <c r="E271" s="883"/>
      <c r="F271" s="883"/>
      <c r="G271" s="884">
        <v>0</v>
      </c>
      <c r="H271" s="884">
        <f t="shared" si="957"/>
        <v>0</v>
      </c>
      <c r="I271" s="884">
        <f t="shared" si="958"/>
        <v>0</v>
      </c>
      <c r="J271" s="884">
        <f t="shared" si="959"/>
        <v>0</v>
      </c>
      <c r="K271" s="884">
        <f t="shared" si="960"/>
        <v>0</v>
      </c>
      <c r="L271" s="884">
        <f t="shared" si="961"/>
        <v>0</v>
      </c>
      <c r="M271" s="884">
        <f t="shared" si="962"/>
        <v>0</v>
      </c>
      <c r="N271" s="884">
        <f t="shared" si="963"/>
        <v>0</v>
      </c>
      <c r="O271" s="884">
        <f t="shared" si="964"/>
        <v>0</v>
      </c>
      <c r="P271" s="884">
        <f t="shared" si="965"/>
        <v>0</v>
      </c>
      <c r="Q271" s="884">
        <f t="shared" si="966"/>
        <v>0</v>
      </c>
      <c r="R271" s="884">
        <f t="shared" si="967"/>
        <v>0</v>
      </c>
      <c r="S271" s="884">
        <f t="shared" si="970"/>
        <v>0</v>
      </c>
      <c r="T271" s="884">
        <f t="shared" si="970"/>
        <v>0</v>
      </c>
      <c r="U271" s="884">
        <f t="shared" si="970"/>
        <v>0</v>
      </c>
      <c r="V271" s="884">
        <f t="shared" si="970"/>
        <v>0</v>
      </c>
      <c r="W271" s="884">
        <f t="shared" si="970"/>
        <v>0</v>
      </c>
      <c r="X271" s="884">
        <f t="shared" si="970"/>
        <v>0</v>
      </c>
      <c r="Y271" s="884">
        <f t="shared" si="970"/>
        <v>0</v>
      </c>
      <c r="Z271" s="884">
        <f t="shared" si="970"/>
        <v>0</v>
      </c>
      <c r="AA271" s="884">
        <f t="shared" si="970"/>
        <v>0</v>
      </c>
      <c r="AB271" s="884">
        <f t="shared" si="970"/>
        <v>0</v>
      </c>
      <c r="AC271" s="884">
        <f t="shared" si="970"/>
        <v>0</v>
      </c>
      <c r="AD271" s="884">
        <f t="shared" si="970"/>
        <v>0</v>
      </c>
      <c r="AE271" s="884">
        <f t="shared" si="970"/>
        <v>0</v>
      </c>
      <c r="AF271" s="884">
        <f t="shared" si="970"/>
        <v>0</v>
      </c>
      <c r="AG271" s="884">
        <f t="shared" si="970"/>
        <v>0</v>
      </c>
      <c r="AH271" s="884">
        <f t="shared" si="970"/>
        <v>0</v>
      </c>
      <c r="AI271" s="884">
        <f t="shared" si="970"/>
        <v>0</v>
      </c>
      <c r="AJ271" s="884">
        <f t="shared" si="970"/>
        <v>0</v>
      </c>
      <c r="AK271" s="884">
        <f t="shared" si="970"/>
        <v>0</v>
      </c>
      <c r="AL271" s="884">
        <f t="shared" si="970"/>
        <v>0</v>
      </c>
      <c r="AM271" s="884">
        <f t="shared" si="970"/>
        <v>0</v>
      </c>
      <c r="AN271" s="884">
        <f t="shared" si="970"/>
        <v>0</v>
      </c>
      <c r="AO271" s="884">
        <f t="shared" si="970"/>
        <v>0</v>
      </c>
      <c r="AP271" s="884">
        <f t="shared" si="970"/>
        <v>0</v>
      </c>
      <c r="AQ271" s="884">
        <f t="shared" si="970"/>
        <v>0</v>
      </c>
      <c r="AR271" s="884">
        <f t="shared" si="970"/>
        <v>0</v>
      </c>
      <c r="AS271" s="884">
        <f t="shared" si="970"/>
        <v>0</v>
      </c>
      <c r="AT271" s="884">
        <f t="shared" si="970"/>
        <v>0</v>
      </c>
      <c r="AU271" s="884">
        <f t="shared" si="970"/>
        <v>0</v>
      </c>
      <c r="AV271" s="884">
        <f t="shared" si="970"/>
        <v>0</v>
      </c>
      <c r="AW271" s="884">
        <f t="shared" si="970"/>
        <v>0</v>
      </c>
      <c r="AX271" s="884">
        <f t="shared" si="970"/>
        <v>0</v>
      </c>
      <c r="AY271" s="884">
        <f t="shared" si="970"/>
        <v>0</v>
      </c>
      <c r="AZ271" s="884">
        <f t="shared" si="970"/>
        <v>0</v>
      </c>
      <c r="BA271" s="884">
        <f t="shared" si="970"/>
        <v>0</v>
      </c>
      <c r="BB271" s="884">
        <f t="shared" si="970"/>
        <v>0</v>
      </c>
      <c r="BC271" s="884">
        <f t="shared" si="970"/>
        <v>0</v>
      </c>
      <c r="BD271" s="884">
        <f t="shared" si="970"/>
        <v>0</v>
      </c>
      <c r="BE271" s="884">
        <f t="shared" si="970"/>
        <v>0</v>
      </c>
      <c r="BF271" s="884">
        <f t="shared" si="970"/>
        <v>0</v>
      </c>
      <c r="BG271" s="884">
        <f t="shared" si="970"/>
        <v>0</v>
      </c>
      <c r="BH271" s="884">
        <f t="shared" si="970"/>
        <v>0</v>
      </c>
      <c r="BI271" s="884">
        <f t="shared" si="970"/>
        <v>0</v>
      </c>
      <c r="BJ271" s="884">
        <f t="shared" si="970"/>
        <v>0</v>
      </c>
      <c r="BK271" s="884">
        <f t="shared" si="970"/>
        <v>0</v>
      </c>
      <c r="BL271" s="884">
        <f t="shared" si="970"/>
        <v>0</v>
      </c>
      <c r="BM271" s="884">
        <f t="shared" si="970"/>
        <v>0</v>
      </c>
      <c r="BN271" s="884">
        <f t="shared" si="970"/>
        <v>0</v>
      </c>
      <c r="BO271" s="884">
        <f t="shared" si="970"/>
        <v>0</v>
      </c>
      <c r="BP271" s="884">
        <f t="shared" si="970"/>
        <v>0</v>
      </c>
      <c r="BQ271" s="885">
        <f t="shared" si="970"/>
        <v>0</v>
      </c>
      <c r="BS271" s="655"/>
    </row>
    <row r="272" spans="1:71" s="882" customFormat="1">
      <c r="A272" s="655"/>
      <c r="B272" s="1388"/>
      <c r="C272" s="1439"/>
      <c r="D272" s="886"/>
      <c r="E272" s="886"/>
      <c r="F272" s="886"/>
      <c r="G272" s="887">
        <f>SUM(G265:G271)</f>
        <v>1</v>
      </c>
      <c r="H272" s="887">
        <f t="shared" ref="H272:BQ272" si="971">SUM(H265:H271)</f>
        <v>1</v>
      </c>
      <c r="I272" s="887">
        <f t="shared" ref="I272:R272" si="972">SUM(I265:I271)</f>
        <v>1</v>
      </c>
      <c r="J272" s="887">
        <f t="shared" si="972"/>
        <v>1</v>
      </c>
      <c r="K272" s="887">
        <f t="shared" si="972"/>
        <v>1</v>
      </c>
      <c r="L272" s="887">
        <f t="shared" si="972"/>
        <v>1</v>
      </c>
      <c r="M272" s="887">
        <f t="shared" si="972"/>
        <v>1</v>
      </c>
      <c r="N272" s="887">
        <f t="shared" si="972"/>
        <v>1</v>
      </c>
      <c r="O272" s="887">
        <f t="shared" si="972"/>
        <v>1</v>
      </c>
      <c r="P272" s="887">
        <f t="shared" si="972"/>
        <v>1</v>
      </c>
      <c r="Q272" s="887">
        <f t="shared" si="972"/>
        <v>1</v>
      </c>
      <c r="R272" s="887">
        <f t="shared" si="972"/>
        <v>1</v>
      </c>
      <c r="S272" s="887">
        <f t="shared" si="971"/>
        <v>1</v>
      </c>
      <c r="T272" s="887">
        <f t="shared" si="971"/>
        <v>1</v>
      </c>
      <c r="U272" s="887">
        <f t="shared" si="971"/>
        <v>1</v>
      </c>
      <c r="V272" s="887">
        <f t="shared" si="971"/>
        <v>1</v>
      </c>
      <c r="W272" s="887">
        <f t="shared" si="971"/>
        <v>1</v>
      </c>
      <c r="X272" s="887">
        <f t="shared" si="971"/>
        <v>1</v>
      </c>
      <c r="Y272" s="887">
        <f t="shared" si="971"/>
        <v>1</v>
      </c>
      <c r="Z272" s="887">
        <f t="shared" si="971"/>
        <v>1</v>
      </c>
      <c r="AA272" s="887">
        <f t="shared" si="971"/>
        <v>1</v>
      </c>
      <c r="AB272" s="887">
        <f t="shared" si="971"/>
        <v>1</v>
      </c>
      <c r="AC272" s="887">
        <f t="shared" si="971"/>
        <v>1</v>
      </c>
      <c r="AD272" s="887">
        <f t="shared" si="971"/>
        <v>1</v>
      </c>
      <c r="AE272" s="887">
        <f t="shared" si="971"/>
        <v>1</v>
      </c>
      <c r="AF272" s="887">
        <f t="shared" si="971"/>
        <v>1</v>
      </c>
      <c r="AG272" s="887">
        <f t="shared" si="971"/>
        <v>1</v>
      </c>
      <c r="AH272" s="887">
        <f t="shared" si="971"/>
        <v>1</v>
      </c>
      <c r="AI272" s="887">
        <f t="shared" si="971"/>
        <v>1</v>
      </c>
      <c r="AJ272" s="887">
        <f t="shared" si="971"/>
        <v>1</v>
      </c>
      <c r="AK272" s="887">
        <f t="shared" si="971"/>
        <v>1</v>
      </c>
      <c r="AL272" s="887">
        <f t="shared" si="971"/>
        <v>1</v>
      </c>
      <c r="AM272" s="887">
        <f t="shared" si="971"/>
        <v>1</v>
      </c>
      <c r="AN272" s="887">
        <f t="shared" si="971"/>
        <v>1</v>
      </c>
      <c r="AO272" s="887">
        <f t="shared" si="971"/>
        <v>1</v>
      </c>
      <c r="AP272" s="887">
        <f t="shared" si="971"/>
        <v>1</v>
      </c>
      <c r="AQ272" s="887">
        <f t="shared" si="971"/>
        <v>1</v>
      </c>
      <c r="AR272" s="887">
        <f t="shared" si="971"/>
        <v>1</v>
      </c>
      <c r="AS272" s="887">
        <f t="shared" si="971"/>
        <v>1</v>
      </c>
      <c r="AT272" s="887">
        <f t="shared" si="971"/>
        <v>1</v>
      </c>
      <c r="AU272" s="887">
        <f t="shared" si="971"/>
        <v>1</v>
      </c>
      <c r="AV272" s="887">
        <f t="shared" si="971"/>
        <v>1</v>
      </c>
      <c r="AW272" s="887">
        <f t="shared" si="971"/>
        <v>1</v>
      </c>
      <c r="AX272" s="887">
        <f t="shared" si="971"/>
        <v>1</v>
      </c>
      <c r="AY272" s="887">
        <f t="shared" si="971"/>
        <v>1</v>
      </c>
      <c r="AZ272" s="887">
        <f t="shared" si="971"/>
        <v>1</v>
      </c>
      <c r="BA272" s="887">
        <f t="shared" si="971"/>
        <v>1</v>
      </c>
      <c r="BB272" s="887">
        <f t="shared" si="971"/>
        <v>1</v>
      </c>
      <c r="BC272" s="887">
        <f t="shared" si="971"/>
        <v>1</v>
      </c>
      <c r="BD272" s="887">
        <f t="shared" si="971"/>
        <v>1</v>
      </c>
      <c r="BE272" s="887">
        <f t="shared" si="971"/>
        <v>1</v>
      </c>
      <c r="BF272" s="887">
        <f t="shared" si="971"/>
        <v>1</v>
      </c>
      <c r="BG272" s="887">
        <f t="shared" si="971"/>
        <v>1</v>
      </c>
      <c r="BH272" s="887">
        <f t="shared" si="971"/>
        <v>1</v>
      </c>
      <c r="BI272" s="887">
        <f t="shared" si="971"/>
        <v>1</v>
      </c>
      <c r="BJ272" s="887">
        <f t="shared" si="971"/>
        <v>1</v>
      </c>
      <c r="BK272" s="887">
        <f t="shared" si="971"/>
        <v>1</v>
      </c>
      <c r="BL272" s="887">
        <f t="shared" si="971"/>
        <v>1</v>
      </c>
      <c r="BM272" s="887">
        <f t="shared" si="971"/>
        <v>1</v>
      </c>
      <c r="BN272" s="887">
        <f t="shared" si="971"/>
        <v>1</v>
      </c>
      <c r="BO272" s="887">
        <f t="shared" si="971"/>
        <v>1</v>
      </c>
      <c r="BP272" s="887">
        <f t="shared" si="971"/>
        <v>1</v>
      </c>
      <c r="BQ272" s="888">
        <f t="shared" si="971"/>
        <v>1</v>
      </c>
      <c r="BS272" s="655"/>
    </row>
    <row r="273" spans="1:71">
      <c r="A273" s="655"/>
      <c r="B273" s="1388"/>
      <c r="BS273" s="655"/>
    </row>
    <row r="274" spans="1:71" ht="18.75">
      <c r="A274" s="655"/>
      <c r="B274" s="1388"/>
      <c r="C274" s="877" t="s">
        <v>292</v>
      </c>
      <c r="D274" s="828"/>
      <c r="E274" s="828"/>
      <c r="F274" s="828"/>
      <c r="G274" s="778"/>
      <c r="H274" s="828"/>
      <c r="BS274" s="655"/>
    </row>
    <row r="275" spans="1:71" ht="18.75">
      <c r="A275" s="655"/>
      <c r="B275" s="1388"/>
      <c r="C275" s="877"/>
      <c r="D275" s="828"/>
      <c r="E275" s="828"/>
      <c r="F275" s="828"/>
      <c r="G275" s="778"/>
      <c r="H275" s="828"/>
      <c r="BS275" s="655"/>
    </row>
    <row r="276" spans="1:71" ht="36.75" customHeight="1">
      <c r="A276" s="655"/>
      <c r="B276" s="1388"/>
      <c r="C276" s="889" t="s">
        <v>204</v>
      </c>
      <c r="D276" s="890" t="s">
        <v>338</v>
      </c>
      <c r="E276" s="890"/>
      <c r="F276" s="890"/>
      <c r="G276" s="891">
        <f>E247/(E241+E242)</f>
        <v>0.16666666666666666</v>
      </c>
      <c r="H276" s="892">
        <v>0.4</v>
      </c>
      <c r="I276" s="892">
        <f t="shared" ref="I276:BQ276" si="973">H276</f>
        <v>0.4</v>
      </c>
      <c r="J276" s="892">
        <f t="shared" si="973"/>
        <v>0.4</v>
      </c>
      <c r="K276" s="892">
        <f t="shared" si="973"/>
        <v>0.4</v>
      </c>
      <c r="L276" s="892">
        <f t="shared" si="973"/>
        <v>0.4</v>
      </c>
      <c r="M276" s="892">
        <f t="shared" si="973"/>
        <v>0.4</v>
      </c>
      <c r="N276" s="892">
        <f t="shared" si="973"/>
        <v>0.4</v>
      </c>
      <c r="O276" s="892">
        <f t="shared" si="973"/>
        <v>0.4</v>
      </c>
      <c r="P276" s="892">
        <f t="shared" si="973"/>
        <v>0.4</v>
      </c>
      <c r="Q276" s="892">
        <f t="shared" si="973"/>
        <v>0.4</v>
      </c>
      <c r="R276" s="892">
        <f t="shared" si="973"/>
        <v>0.4</v>
      </c>
      <c r="S276" s="892">
        <f t="shared" si="973"/>
        <v>0.4</v>
      </c>
      <c r="T276" s="892">
        <f t="shared" si="973"/>
        <v>0.4</v>
      </c>
      <c r="U276" s="892">
        <f t="shared" si="973"/>
        <v>0.4</v>
      </c>
      <c r="V276" s="892">
        <f t="shared" si="973"/>
        <v>0.4</v>
      </c>
      <c r="W276" s="892">
        <f t="shared" si="973"/>
        <v>0.4</v>
      </c>
      <c r="X276" s="892">
        <f t="shared" si="973"/>
        <v>0.4</v>
      </c>
      <c r="Y276" s="892">
        <f t="shared" si="973"/>
        <v>0.4</v>
      </c>
      <c r="Z276" s="892">
        <f t="shared" si="973"/>
        <v>0.4</v>
      </c>
      <c r="AA276" s="892">
        <f t="shared" si="973"/>
        <v>0.4</v>
      </c>
      <c r="AB276" s="892">
        <f t="shared" si="973"/>
        <v>0.4</v>
      </c>
      <c r="AC276" s="892">
        <f t="shared" si="973"/>
        <v>0.4</v>
      </c>
      <c r="AD276" s="892">
        <f t="shared" si="973"/>
        <v>0.4</v>
      </c>
      <c r="AE276" s="892">
        <f t="shared" si="973"/>
        <v>0.4</v>
      </c>
      <c r="AF276" s="892">
        <f t="shared" si="973"/>
        <v>0.4</v>
      </c>
      <c r="AG276" s="892">
        <f t="shared" si="973"/>
        <v>0.4</v>
      </c>
      <c r="AH276" s="892">
        <f t="shared" si="973"/>
        <v>0.4</v>
      </c>
      <c r="AI276" s="892">
        <f t="shared" si="973"/>
        <v>0.4</v>
      </c>
      <c r="AJ276" s="892">
        <f t="shared" si="973"/>
        <v>0.4</v>
      </c>
      <c r="AK276" s="892">
        <f t="shared" si="973"/>
        <v>0.4</v>
      </c>
      <c r="AL276" s="892">
        <f t="shared" si="973"/>
        <v>0.4</v>
      </c>
      <c r="AM276" s="892">
        <f t="shared" si="973"/>
        <v>0.4</v>
      </c>
      <c r="AN276" s="892">
        <f t="shared" si="973"/>
        <v>0.4</v>
      </c>
      <c r="AO276" s="892">
        <f t="shared" si="973"/>
        <v>0.4</v>
      </c>
      <c r="AP276" s="892">
        <f t="shared" si="973"/>
        <v>0.4</v>
      </c>
      <c r="AQ276" s="892">
        <f t="shared" si="973"/>
        <v>0.4</v>
      </c>
      <c r="AR276" s="892">
        <f t="shared" si="973"/>
        <v>0.4</v>
      </c>
      <c r="AS276" s="892">
        <f t="shared" si="973"/>
        <v>0.4</v>
      </c>
      <c r="AT276" s="892">
        <f t="shared" si="973"/>
        <v>0.4</v>
      </c>
      <c r="AU276" s="892">
        <f t="shared" si="973"/>
        <v>0.4</v>
      </c>
      <c r="AV276" s="892">
        <f t="shared" si="973"/>
        <v>0.4</v>
      </c>
      <c r="AW276" s="892">
        <f t="shared" si="973"/>
        <v>0.4</v>
      </c>
      <c r="AX276" s="892">
        <f t="shared" si="973"/>
        <v>0.4</v>
      </c>
      <c r="AY276" s="892">
        <f t="shared" si="973"/>
        <v>0.4</v>
      </c>
      <c r="AZ276" s="892">
        <f t="shared" si="973"/>
        <v>0.4</v>
      </c>
      <c r="BA276" s="892">
        <f t="shared" si="973"/>
        <v>0.4</v>
      </c>
      <c r="BB276" s="892">
        <f t="shared" si="973"/>
        <v>0.4</v>
      </c>
      <c r="BC276" s="892">
        <f t="shared" si="973"/>
        <v>0.4</v>
      </c>
      <c r="BD276" s="892">
        <f t="shared" si="973"/>
        <v>0.4</v>
      </c>
      <c r="BE276" s="892">
        <f t="shared" si="973"/>
        <v>0.4</v>
      </c>
      <c r="BF276" s="892">
        <f t="shared" si="973"/>
        <v>0.4</v>
      </c>
      <c r="BG276" s="892">
        <f t="shared" si="973"/>
        <v>0.4</v>
      </c>
      <c r="BH276" s="892">
        <f t="shared" si="973"/>
        <v>0.4</v>
      </c>
      <c r="BI276" s="892">
        <f t="shared" si="973"/>
        <v>0.4</v>
      </c>
      <c r="BJ276" s="892">
        <f t="shared" si="973"/>
        <v>0.4</v>
      </c>
      <c r="BK276" s="892">
        <f t="shared" si="973"/>
        <v>0.4</v>
      </c>
      <c r="BL276" s="892">
        <f t="shared" si="973"/>
        <v>0.4</v>
      </c>
      <c r="BM276" s="892">
        <f t="shared" si="973"/>
        <v>0.4</v>
      </c>
      <c r="BN276" s="892">
        <f t="shared" si="973"/>
        <v>0.4</v>
      </c>
      <c r="BO276" s="892">
        <f t="shared" si="973"/>
        <v>0.4</v>
      </c>
      <c r="BP276" s="892">
        <f t="shared" si="973"/>
        <v>0.4</v>
      </c>
      <c r="BQ276" s="893">
        <f t="shared" si="973"/>
        <v>0.4</v>
      </c>
      <c r="BS276" s="655"/>
    </row>
    <row r="277" spans="1:71" ht="15.75">
      <c r="A277" s="655"/>
      <c r="B277" s="1388"/>
      <c r="D277" s="894"/>
      <c r="E277" s="894"/>
      <c r="G277" s="895"/>
      <c r="H277" s="828"/>
      <c r="BS277" s="655"/>
    </row>
    <row r="278" spans="1:71" s="806" customFormat="1">
      <c r="A278" s="655"/>
      <c r="B278" s="1388"/>
      <c r="D278" s="808"/>
      <c r="E278" s="808"/>
      <c r="G278" s="798"/>
      <c r="H278" s="808"/>
      <c r="BS278" s="655"/>
    </row>
    <row r="279" spans="1:71" s="806" customFormat="1">
      <c r="A279" s="655"/>
      <c r="B279" s="1388"/>
      <c r="C279" s="1431" t="s">
        <v>292</v>
      </c>
      <c r="D279" s="1434" t="s">
        <v>280</v>
      </c>
      <c r="E279" s="1144" t="s">
        <v>143</v>
      </c>
      <c r="F279" s="803"/>
      <c r="G279" s="896">
        <f>E241</f>
        <v>50</v>
      </c>
      <c r="H279" s="1147">
        <f t="shared" ref="H279:AM279" si="974">(H272/G272)*G279*H255</f>
        <v>51.249999999999993</v>
      </c>
      <c r="I279" s="896">
        <f t="shared" si="974"/>
        <v>52.531249999999986</v>
      </c>
      <c r="J279" s="896">
        <f t="shared" si="974"/>
        <v>53.844531249999982</v>
      </c>
      <c r="K279" s="896">
        <f t="shared" si="974"/>
        <v>55.19064453124998</v>
      </c>
      <c r="L279" s="896">
        <f t="shared" si="974"/>
        <v>56.570410644531222</v>
      </c>
      <c r="M279" s="896">
        <f t="shared" si="974"/>
        <v>57.984670910644496</v>
      </c>
      <c r="N279" s="896">
        <f t="shared" si="974"/>
        <v>59.434287683410602</v>
      </c>
      <c r="O279" s="896">
        <f t="shared" si="974"/>
        <v>60.920144875495865</v>
      </c>
      <c r="P279" s="896">
        <f t="shared" si="974"/>
        <v>62.443148497383255</v>
      </c>
      <c r="Q279" s="896">
        <f t="shared" si="974"/>
        <v>64.004227209817827</v>
      </c>
      <c r="R279" s="896">
        <f t="shared" si="974"/>
        <v>65.604332890063262</v>
      </c>
      <c r="S279" s="896">
        <f t="shared" si="974"/>
        <v>67.24444121231484</v>
      </c>
      <c r="T279" s="896">
        <f t="shared" si="974"/>
        <v>68.9255522426227</v>
      </c>
      <c r="U279" s="896">
        <f t="shared" si="974"/>
        <v>70.648691048688264</v>
      </c>
      <c r="V279" s="896">
        <f t="shared" si="974"/>
        <v>72.414908324905468</v>
      </c>
      <c r="W279" s="896">
        <f t="shared" si="974"/>
        <v>74.225281033028097</v>
      </c>
      <c r="X279" s="896">
        <f t="shared" si="974"/>
        <v>76.080913058853795</v>
      </c>
      <c r="Y279" s="896">
        <f t="shared" si="974"/>
        <v>77.982935885325134</v>
      </c>
      <c r="Z279" s="896">
        <f t="shared" si="974"/>
        <v>79.932509282458255</v>
      </c>
      <c r="AA279" s="896">
        <f t="shared" si="974"/>
        <v>81.930822014519705</v>
      </c>
      <c r="AB279" s="896">
        <f t="shared" si="974"/>
        <v>83.979092564882691</v>
      </c>
      <c r="AC279" s="896">
        <f t="shared" si="974"/>
        <v>86.078569879004746</v>
      </c>
      <c r="AD279" s="896">
        <f t="shared" si="974"/>
        <v>88.230534125979858</v>
      </c>
      <c r="AE279" s="896">
        <f t="shared" si="974"/>
        <v>90.436297479129351</v>
      </c>
      <c r="AF279" s="896">
        <f t="shared" si="974"/>
        <v>92.69720491610758</v>
      </c>
      <c r="AG279" s="896">
        <f t="shared" si="974"/>
        <v>95.014635039010258</v>
      </c>
      <c r="AH279" s="896">
        <f t="shared" si="974"/>
        <v>97.390000914985507</v>
      </c>
      <c r="AI279" s="896">
        <f t="shared" si="974"/>
        <v>99.824750937860131</v>
      </c>
      <c r="AJ279" s="896">
        <f t="shared" si="974"/>
        <v>102.32036971130663</v>
      </c>
      <c r="AK279" s="896">
        <f t="shared" si="974"/>
        <v>104.87837895408929</v>
      </c>
      <c r="AL279" s="896">
        <f t="shared" si="974"/>
        <v>107.50033842794151</v>
      </c>
      <c r="AM279" s="896">
        <f t="shared" si="974"/>
        <v>110.18784688864004</v>
      </c>
      <c r="AN279" s="896">
        <f t="shared" ref="AN279:BQ279" si="975">(AN272/AM272)*AM279*AN255</f>
        <v>112.94254306085602</v>
      </c>
      <c r="AO279" s="896">
        <f t="shared" si="975"/>
        <v>115.76610663737742</v>
      </c>
      <c r="AP279" s="896">
        <f t="shared" si="975"/>
        <v>118.66025930331185</v>
      </c>
      <c r="AQ279" s="896">
        <f t="shared" si="975"/>
        <v>121.62676578589463</v>
      </c>
      <c r="AR279" s="896">
        <f t="shared" si="975"/>
        <v>124.66743493054199</v>
      </c>
      <c r="AS279" s="896">
        <f t="shared" si="975"/>
        <v>127.78412080380552</v>
      </c>
      <c r="AT279" s="896">
        <f t="shared" si="975"/>
        <v>130.97872382390065</v>
      </c>
      <c r="AU279" s="896">
        <f t="shared" si="975"/>
        <v>134.25319191949816</v>
      </c>
      <c r="AV279" s="896">
        <f t="shared" si="975"/>
        <v>137.60952171748562</v>
      </c>
      <c r="AW279" s="896">
        <f t="shared" si="975"/>
        <v>141.04975976042275</v>
      </c>
      <c r="AX279" s="896">
        <f t="shared" si="975"/>
        <v>144.57600375443329</v>
      </c>
      <c r="AY279" s="896">
        <f t="shared" si="975"/>
        <v>148.1904038482941</v>
      </c>
      <c r="AZ279" s="896">
        <f t="shared" si="975"/>
        <v>151.89516394450143</v>
      </c>
      <c r="BA279" s="896">
        <f t="shared" si="975"/>
        <v>155.69254304311394</v>
      </c>
      <c r="BB279" s="896">
        <f t="shared" si="975"/>
        <v>159.58485661919178</v>
      </c>
      <c r="BC279" s="896">
        <f t="shared" si="975"/>
        <v>163.57447803467156</v>
      </c>
      <c r="BD279" s="896">
        <f t="shared" si="975"/>
        <v>167.66383998553835</v>
      </c>
      <c r="BE279" s="896">
        <f t="shared" si="975"/>
        <v>171.8554359851768</v>
      </c>
      <c r="BF279" s="896">
        <f t="shared" si="975"/>
        <v>176.1518218848062</v>
      </c>
      <c r="BG279" s="896">
        <f t="shared" si="975"/>
        <v>180.55561743192632</v>
      </c>
      <c r="BH279" s="896">
        <f t="shared" si="975"/>
        <v>185.06950786772447</v>
      </c>
      <c r="BI279" s="896">
        <f t="shared" si="975"/>
        <v>189.69624556441755</v>
      </c>
      <c r="BJ279" s="896">
        <f t="shared" si="975"/>
        <v>194.43865170352797</v>
      </c>
      <c r="BK279" s="896">
        <f t="shared" si="975"/>
        <v>199.29961799611615</v>
      </c>
      <c r="BL279" s="896">
        <f t="shared" si="975"/>
        <v>204.28210844601904</v>
      </c>
      <c r="BM279" s="896">
        <f t="shared" si="975"/>
        <v>209.3891611571695</v>
      </c>
      <c r="BN279" s="896">
        <f t="shared" si="975"/>
        <v>214.62389018609872</v>
      </c>
      <c r="BO279" s="896" t="e">
        <f t="shared" si="975"/>
        <v>#N/A</v>
      </c>
      <c r="BP279" s="896" t="e">
        <f t="shared" si="975"/>
        <v>#N/A</v>
      </c>
      <c r="BQ279" s="897" t="e">
        <f t="shared" si="975"/>
        <v>#N/A</v>
      </c>
      <c r="BS279" s="655"/>
    </row>
    <row r="280" spans="1:71" s="806" customFormat="1">
      <c r="A280" s="655"/>
      <c r="B280" s="1388"/>
      <c r="C280" s="1432"/>
      <c r="D280" s="1435"/>
      <c r="E280" s="1145" t="s">
        <v>281</v>
      </c>
      <c r="F280" s="808"/>
      <c r="G280" s="898">
        <f>E242</f>
        <v>10</v>
      </c>
      <c r="H280" s="898">
        <f>(G280/G279)*H279</f>
        <v>10.25</v>
      </c>
      <c r="I280" s="898">
        <f t="shared" ref="I280:BQ282" si="976">(H280/H279)*I279</f>
        <v>10.50625</v>
      </c>
      <c r="J280" s="898">
        <f t="shared" si="976"/>
        <v>10.768906249999999</v>
      </c>
      <c r="K280" s="898">
        <f t="shared" si="976"/>
        <v>11.038128906249998</v>
      </c>
      <c r="L280" s="898">
        <f t="shared" si="976"/>
        <v>11.314082128906247</v>
      </c>
      <c r="M280" s="898">
        <f t="shared" si="976"/>
        <v>11.596934182128901</v>
      </c>
      <c r="N280" s="898">
        <f t="shared" si="976"/>
        <v>11.886857536682122</v>
      </c>
      <c r="O280" s="898">
        <f t="shared" si="976"/>
        <v>12.184028975099174</v>
      </c>
      <c r="P280" s="898">
        <f t="shared" si="976"/>
        <v>12.488629699476652</v>
      </c>
      <c r="Q280" s="898">
        <f t="shared" si="976"/>
        <v>12.800845441963567</v>
      </c>
      <c r="R280" s="898">
        <f t="shared" si="976"/>
        <v>13.120866578012652</v>
      </c>
      <c r="S280" s="898">
        <f t="shared" si="976"/>
        <v>13.448888242462969</v>
      </c>
      <c r="T280" s="898">
        <f t="shared" si="976"/>
        <v>13.785110448524541</v>
      </c>
      <c r="U280" s="898">
        <f t="shared" si="976"/>
        <v>14.129738209737653</v>
      </c>
      <c r="V280" s="898">
        <f t="shared" si="976"/>
        <v>14.482981664981095</v>
      </c>
      <c r="W280" s="898">
        <f t="shared" si="976"/>
        <v>14.845056206605619</v>
      </c>
      <c r="X280" s="898">
        <f t="shared" si="976"/>
        <v>15.21618261177076</v>
      </c>
      <c r="Y280" s="898">
        <f t="shared" si="976"/>
        <v>15.596587177065027</v>
      </c>
      <c r="Z280" s="898">
        <f t="shared" si="976"/>
        <v>15.986501856491651</v>
      </c>
      <c r="AA280" s="898">
        <f t="shared" si="976"/>
        <v>16.38616440290394</v>
      </c>
      <c r="AB280" s="898">
        <f t="shared" si="976"/>
        <v>16.795818512976538</v>
      </c>
      <c r="AC280" s="898">
        <f t="shared" si="976"/>
        <v>17.215713975800949</v>
      </c>
      <c r="AD280" s="898">
        <f t="shared" si="976"/>
        <v>17.646106825195972</v>
      </c>
      <c r="AE280" s="898">
        <f t="shared" si="976"/>
        <v>18.087259495825872</v>
      </c>
      <c r="AF280" s="898">
        <f t="shared" si="976"/>
        <v>18.539440983221517</v>
      </c>
      <c r="AG280" s="898">
        <f t="shared" si="976"/>
        <v>19.002927007802054</v>
      </c>
      <c r="AH280" s="898">
        <f t="shared" si="976"/>
        <v>19.478000182997103</v>
      </c>
      <c r="AI280" s="898">
        <f t="shared" si="976"/>
        <v>19.964950187572029</v>
      </c>
      <c r="AJ280" s="898">
        <f t="shared" si="976"/>
        <v>20.464073942261329</v>
      </c>
      <c r="AK280" s="898">
        <f t="shared" si="976"/>
        <v>20.97567579081786</v>
      </c>
      <c r="AL280" s="898">
        <f t="shared" si="976"/>
        <v>21.500067685588306</v>
      </c>
      <c r="AM280" s="898">
        <f t="shared" si="976"/>
        <v>22.037569377728012</v>
      </c>
      <c r="AN280" s="898">
        <f t="shared" si="976"/>
        <v>22.588508612171211</v>
      </c>
      <c r="AO280" s="898">
        <f t="shared" si="976"/>
        <v>23.153221327475489</v>
      </c>
      <c r="AP280" s="898">
        <f t="shared" si="976"/>
        <v>23.732051860662374</v>
      </c>
      <c r="AQ280" s="898">
        <f t="shared" si="976"/>
        <v>24.325353157178931</v>
      </c>
      <c r="AR280" s="898">
        <f t="shared" si="976"/>
        <v>24.933486986108402</v>
      </c>
      <c r="AS280" s="898">
        <f t="shared" si="976"/>
        <v>25.55682416076111</v>
      </c>
      <c r="AT280" s="898">
        <f t="shared" si="976"/>
        <v>26.195744764780134</v>
      </c>
      <c r="AU280" s="898">
        <f t="shared" si="976"/>
        <v>26.850638383899639</v>
      </c>
      <c r="AV280" s="898">
        <f t="shared" si="976"/>
        <v>27.52190434349713</v>
      </c>
      <c r="AW280" s="898">
        <f t="shared" si="976"/>
        <v>28.209951952084555</v>
      </c>
      <c r="AX280" s="898">
        <f t="shared" si="976"/>
        <v>28.915200750886662</v>
      </c>
      <c r="AY280" s="898">
        <f t="shared" si="976"/>
        <v>29.638080769658824</v>
      </c>
      <c r="AZ280" s="898">
        <f t="shared" si="976"/>
        <v>30.379032788900293</v>
      </c>
      <c r="BA280" s="898">
        <f t="shared" si="976"/>
        <v>31.138508608622796</v>
      </c>
      <c r="BB280" s="898">
        <f t="shared" si="976"/>
        <v>31.916971323838364</v>
      </c>
      <c r="BC280" s="898">
        <f t="shared" si="976"/>
        <v>32.71489560693432</v>
      </c>
      <c r="BD280" s="898">
        <f t="shared" si="976"/>
        <v>33.532767997107676</v>
      </c>
      <c r="BE280" s="898">
        <f t="shared" si="976"/>
        <v>34.371087197035365</v>
      </c>
      <c r="BF280" s="898">
        <f t="shared" si="976"/>
        <v>35.230364376961248</v>
      </c>
      <c r="BG280" s="898">
        <f t="shared" si="976"/>
        <v>36.111123486385274</v>
      </c>
      <c r="BH280" s="898">
        <f t="shared" si="976"/>
        <v>37.013901573544906</v>
      </c>
      <c r="BI280" s="898">
        <f t="shared" si="976"/>
        <v>37.939249112883523</v>
      </c>
      <c r="BJ280" s="898">
        <f t="shared" si="976"/>
        <v>38.887730340705609</v>
      </c>
      <c r="BK280" s="898">
        <f t="shared" si="976"/>
        <v>39.859923599223244</v>
      </c>
      <c r="BL280" s="898">
        <f t="shared" si="976"/>
        <v>40.85642168920382</v>
      </c>
      <c r="BM280" s="898">
        <f t="shared" si="976"/>
        <v>41.877832231433914</v>
      </c>
      <c r="BN280" s="898">
        <f t="shared" si="976"/>
        <v>42.92477803721976</v>
      </c>
      <c r="BO280" s="898" t="e">
        <f t="shared" si="976"/>
        <v>#N/A</v>
      </c>
      <c r="BP280" s="898" t="e">
        <f t="shared" si="976"/>
        <v>#N/A</v>
      </c>
      <c r="BQ280" s="899" t="e">
        <f t="shared" si="976"/>
        <v>#N/A</v>
      </c>
      <c r="BS280" s="655"/>
    </row>
    <row r="281" spans="1:71" s="806" customFormat="1">
      <c r="A281" s="655"/>
      <c r="B281" s="1388"/>
      <c r="C281" s="1432"/>
      <c r="D281" s="1241" t="s">
        <v>698</v>
      </c>
      <c r="E281" s="1145" t="s">
        <v>181</v>
      </c>
      <c r="F281" s="808"/>
      <c r="G281" s="898">
        <f t="shared" ref="G281:G282" si="977">E243</f>
        <v>5</v>
      </c>
      <c r="H281" s="1146">
        <f>(G281/G280)*H280</f>
        <v>5.125</v>
      </c>
      <c r="I281" s="898">
        <f t="shared" si="976"/>
        <v>5.2531249999999998</v>
      </c>
      <c r="J281" s="1146">
        <f>(I281/I280)*J280</f>
        <v>5.3844531249999994</v>
      </c>
      <c r="K281" s="898">
        <f t="shared" si="976"/>
        <v>5.519064453124999</v>
      </c>
      <c r="L281" s="898">
        <f t="shared" si="976"/>
        <v>5.6570410644531233</v>
      </c>
      <c r="M281" s="898">
        <f t="shared" si="976"/>
        <v>5.7984670910644507</v>
      </c>
      <c r="N281" s="898">
        <f t="shared" si="976"/>
        <v>5.9434287683410609</v>
      </c>
      <c r="O281" s="898">
        <f t="shared" si="976"/>
        <v>6.0920144875495872</v>
      </c>
      <c r="P281" s="898">
        <f t="shared" si="976"/>
        <v>6.2443148497383261</v>
      </c>
      <c r="Q281" s="898">
        <f t="shared" si="976"/>
        <v>6.4004227209817834</v>
      </c>
      <c r="R281" s="898">
        <f t="shared" ref="R281:R282" si="978">(Q281/Q280)*R280</f>
        <v>6.5604332890063262</v>
      </c>
      <c r="S281" s="898">
        <f t="shared" ref="S281:S282" si="979">(R281/R280)*S280</f>
        <v>6.7244441212314845</v>
      </c>
      <c r="T281" s="898">
        <f t="shared" ref="T281:T282" si="980">(S281/S280)*T280</f>
        <v>6.8925552242622707</v>
      </c>
      <c r="U281" s="898">
        <f t="shared" ref="U281:U282" si="981">(T281/T280)*U280</f>
        <v>7.0648691048688264</v>
      </c>
      <c r="V281" s="898">
        <f t="shared" ref="V281:V282" si="982">(U281/U280)*V280</f>
        <v>7.2414908324905474</v>
      </c>
      <c r="W281" s="898">
        <f t="shared" ref="W281:W282" si="983">(V281/V280)*W280</f>
        <v>7.4225281033028097</v>
      </c>
      <c r="X281" s="898">
        <f t="shared" ref="X281:X282" si="984">(W281/W280)*X280</f>
        <v>7.6080913058853801</v>
      </c>
      <c r="Y281" s="898">
        <f t="shared" ref="Y281:Y282" si="985">(X281/X280)*Y280</f>
        <v>7.7982935885325135</v>
      </c>
      <c r="Z281" s="898">
        <f t="shared" ref="Z281:Z282" si="986">(Y281/Y280)*Z280</f>
        <v>7.9932509282458257</v>
      </c>
      <c r="AA281" s="898">
        <f t="shared" ref="AA281:AA282" si="987">(Z281/Z280)*AA280</f>
        <v>8.1930822014519702</v>
      </c>
      <c r="AB281" s="898">
        <f t="shared" ref="AB281:AB282" si="988">(AA281/AA280)*AB280</f>
        <v>8.3979092564882691</v>
      </c>
      <c r="AC281" s="898">
        <f t="shared" ref="AC281:AC282" si="989">(AB281/AB280)*AC280</f>
        <v>8.6078569879004743</v>
      </c>
      <c r="AD281" s="898">
        <f t="shared" ref="AD281:AD282" si="990">(AC281/AC280)*AD280</f>
        <v>8.8230534125979858</v>
      </c>
      <c r="AE281" s="898">
        <f t="shared" ref="AE281:AE282" si="991">(AD281/AD280)*AE280</f>
        <v>9.0436297479129362</v>
      </c>
      <c r="AF281" s="898">
        <f t="shared" ref="AF281:AF282" si="992">(AE281/AE280)*AF280</f>
        <v>9.2697204916107587</v>
      </c>
      <c r="AG281" s="898">
        <f t="shared" ref="AG281:AG282" si="993">(AF281/AF280)*AG280</f>
        <v>9.5014635039010269</v>
      </c>
      <c r="AH281" s="898">
        <f t="shared" ref="AH281:AH282" si="994">(AG281/AG280)*AH280</f>
        <v>9.7390000914985517</v>
      </c>
      <c r="AI281" s="898">
        <f t="shared" ref="AI281:AI282" si="995">(AH281/AH280)*AI280</f>
        <v>9.9824750937860145</v>
      </c>
      <c r="AJ281" s="898">
        <f t="shared" ref="AJ281:AJ282" si="996">(AI281/AI280)*AJ280</f>
        <v>10.232036971130665</v>
      </c>
      <c r="AK281" s="898">
        <f t="shared" ref="AK281:AK282" si="997">(AJ281/AJ280)*AK280</f>
        <v>10.48783789540893</v>
      </c>
      <c r="AL281" s="898">
        <f t="shared" ref="AL281:AL282" si="998">(AK281/AK280)*AL280</f>
        <v>10.750033842794153</v>
      </c>
      <c r="AM281" s="898">
        <f t="shared" ref="AM281:AM282" si="999">(AL281/AL280)*AM280</f>
        <v>11.018784688864006</v>
      </c>
      <c r="AN281" s="898">
        <f t="shared" ref="AN281:AN282" si="1000">(AM281/AM280)*AN280</f>
        <v>11.294254306085605</v>
      </c>
      <c r="AO281" s="898">
        <f t="shared" ref="AO281:AO282" si="1001">(AN281/AN280)*AO280</f>
        <v>11.576610663737744</v>
      </c>
      <c r="AP281" s="898">
        <f t="shared" ref="AP281:AP282" si="1002">(AO281/AO280)*AP280</f>
        <v>11.866025930331187</v>
      </c>
      <c r="AQ281" s="898">
        <f t="shared" ref="AQ281:AQ282" si="1003">(AP281/AP280)*AQ280</f>
        <v>12.162676578589465</v>
      </c>
      <c r="AR281" s="898">
        <f t="shared" ref="AR281:AR282" si="1004">(AQ281/AQ280)*AR280</f>
        <v>12.466743493054201</v>
      </c>
      <c r="AS281" s="898">
        <f t="shared" ref="AS281:AS282" si="1005">(AR281/AR280)*AS280</f>
        <v>12.778412080380555</v>
      </c>
      <c r="AT281" s="898">
        <f t="shared" ref="AT281:AT282" si="1006">(AS281/AS280)*AT280</f>
        <v>13.097872382390067</v>
      </c>
      <c r="AU281" s="898">
        <f t="shared" ref="AU281:AU282" si="1007">(AT281/AT280)*AU280</f>
        <v>13.42531919194982</v>
      </c>
      <c r="AV281" s="898">
        <f t="shared" ref="AV281:AV282" si="1008">(AU281/AU280)*AV280</f>
        <v>13.760952171748565</v>
      </c>
      <c r="AW281" s="898">
        <f t="shared" ref="AW281:AW282" si="1009">(AV281/AV280)*AW280</f>
        <v>14.104975976042278</v>
      </c>
      <c r="AX281" s="898">
        <f t="shared" ref="AX281:AX282" si="1010">(AW281/AW280)*AX280</f>
        <v>14.457600375443331</v>
      </c>
      <c r="AY281" s="898">
        <f t="shared" ref="AY281:AY282" si="1011">(AX281/AX280)*AY280</f>
        <v>14.819040384829412</v>
      </c>
      <c r="AZ281" s="898">
        <f t="shared" ref="AZ281:AZ282" si="1012">(AY281/AY280)*AZ280</f>
        <v>15.189516394450147</v>
      </c>
      <c r="BA281" s="898">
        <f t="shared" ref="BA281:BA282" si="1013">(AZ281/AZ280)*BA280</f>
        <v>15.569254304311398</v>
      </c>
      <c r="BB281" s="898">
        <f t="shared" ref="BB281:BB282" si="1014">(BA281/BA280)*BB280</f>
        <v>15.958485661919182</v>
      </c>
      <c r="BC281" s="898">
        <f t="shared" ref="BC281:BC282" si="1015">(BB281/BB280)*BC280</f>
        <v>16.35744780346716</v>
      </c>
      <c r="BD281" s="898">
        <f t="shared" ref="BD281:BD282" si="1016">(BC281/BC280)*BD280</f>
        <v>16.766383998553838</v>
      </c>
      <c r="BE281" s="898">
        <f t="shared" ref="BE281:BE282" si="1017">(BD281/BD280)*BE280</f>
        <v>17.185543598517683</v>
      </c>
      <c r="BF281" s="898">
        <f t="shared" ref="BF281:BF282" si="1018">(BE281/BE280)*BF280</f>
        <v>17.615182188480624</v>
      </c>
      <c r="BG281" s="898">
        <f t="shared" ref="BG281:BG282" si="1019">(BF281/BF280)*BG280</f>
        <v>18.055561743192637</v>
      </c>
      <c r="BH281" s="898">
        <f t="shared" ref="BH281:BH282" si="1020">(BG281/BG280)*BH280</f>
        <v>18.506950786772453</v>
      </c>
      <c r="BI281" s="898">
        <f t="shared" ref="BI281:BI282" si="1021">(BH281/BH280)*BI280</f>
        <v>18.969624556441762</v>
      </c>
      <c r="BJ281" s="898">
        <f t="shared" ref="BJ281:BJ282" si="1022">(BI281/BI280)*BJ280</f>
        <v>19.443865170352804</v>
      </c>
      <c r="BK281" s="898">
        <f t="shared" ref="BK281:BK282" si="1023">(BJ281/BJ280)*BK280</f>
        <v>19.929961799611622</v>
      </c>
      <c r="BL281" s="898">
        <f t="shared" ref="BL281:BL282" si="1024">(BK281/BK280)*BL280</f>
        <v>20.42821084460191</v>
      </c>
      <c r="BM281" s="898">
        <f t="shared" ref="BM281:BM282" si="1025">(BL281/BL280)*BM280</f>
        <v>20.938916115716957</v>
      </c>
      <c r="BN281" s="898">
        <f t="shared" ref="BN281:BN282" si="1026">(BM281/BM280)*BN280</f>
        <v>21.46238901860988</v>
      </c>
      <c r="BO281" s="898" t="e">
        <f t="shared" ref="BO281:BO282" si="1027">(BN281/BN280)*BO280</f>
        <v>#N/A</v>
      </c>
      <c r="BP281" s="898" t="e">
        <f t="shared" ref="BP281:BP282" si="1028">(BO281/BO280)*BP280</f>
        <v>#N/A</v>
      </c>
      <c r="BQ281" s="899" t="e">
        <f t="shared" ref="BQ281:BQ282" si="1029">(BP281/BP280)*BQ280</f>
        <v>#N/A</v>
      </c>
      <c r="BS281" s="655"/>
    </row>
    <row r="282" spans="1:71" s="806" customFormat="1">
      <c r="A282" s="655"/>
      <c r="B282" s="1388"/>
      <c r="C282" s="1432"/>
      <c r="D282" s="1072"/>
      <c r="E282" s="1145" t="s">
        <v>182</v>
      </c>
      <c r="F282" s="808"/>
      <c r="G282" s="898">
        <f t="shared" si="977"/>
        <v>5</v>
      </c>
      <c r="H282" s="898">
        <f t="shared" ref="H282" si="1030">(G282/G281)*H281</f>
        <v>5.125</v>
      </c>
      <c r="I282" s="898">
        <f t="shared" si="976"/>
        <v>5.2531249999999998</v>
      </c>
      <c r="J282" s="898">
        <f t="shared" si="976"/>
        <v>5.3844531249999994</v>
      </c>
      <c r="K282" s="898">
        <f t="shared" si="976"/>
        <v>5.519064453124999</v>
      </c>
      <c r="L282" s="898">
        <f t="shared" si="976"/>
        <v>5.6570410644531233</v>
      </c>
      <c r="M282" s="898">
        <f t="shared" si="976"/>
        <v>5.7984670910644507</v>
      </c>
      <c r="N282" s="898">
        <f t="shared" si="976"/>
        <v>5.9434287683410609</v>
      </c>
      <c r="O282" s="898">
        <f t="shared" si="976"/>
        <v>6.0920144875495872</v>
      </c>
      <c r="P282" s="898">
        <f t="shared" si="976"/>
        <v>6.2443148497383261</v>
      </c>
      <c r="Q282" s="898">
        <f t="shared" si="976"/>
        <v>6.4004227209817834</v>
      </c>
      <c r="R282" s="898">
        <f t="shared" si="978"/>
        <v>6.5604332890063262</v>
      </c>
      <c r="S282" s="898">
        <f t="shared" si="979"/>
        <v>6.7244441212314845</v>
      </c>
      <c r="T282" s="898">
        <f t="shared" si="980"/>
        <v>6.8925552242622707</v>
      </c>
      <c r="U282" s="898">
        <f t="shared" si="981"/>
        <v>7.0648691048688264</v>
      </c>
      <c r="V282" s="898">
        <f t="shared" si="982"/>
        <v>7.2414908324905474</v>
      </c>
      <c r="W282" s="898">
        <f t="shared" si="983"/>
        <v>7.4225281033028097</v>
      </c>
      <c r="X282" s="898">
        <f t="shared" si="984"/>
        <v>7.6080913058853801</v>
      </c>
      <c r="Y282" s="898">
        <f t="shared" si="985"/>
        <v>7.7982935885325135</v>
      </c>
      <c r="Z282" s="898">
        <f t="shared" si="986"/>
        <v>7.9932509282458257</v>
      </c>
      <c r="AA282" s="898">
        <f t="shared" si="987"/>
        <v>8.1930822014519702</v>
      </c>
      <c r="AB282" s="898">
        <f t="shared" si="988"/>
        <v>8.3979092564882691</v>
      </c>
      <c r="AC282" s="898">
        <f t="shared" si="989"/>
        <v>8.6078569879004743</v>
      </c>
      <c r="AD282" s="898">
        <f t="shared" si="990"/>
        <v>8.8230534125979858</v>
      </c>
      <c r="AE282" s="898">
        <f t="shared" si="991"/>
        <v>9.0436297479129362</v>
      </c>
      <c r="AF282" s="898">
        <f t="shared" si="992"/>
        <v>9.2697204916107587</v>
      </c>
      <c r="AG282" s="898">
        <f t="shared" si="993"/>
        <v>9.5014635039010269</v>
      </c>
      <c r="AH282" s="898">
        <f t="shared" si="994"/>
        <v>9.7390000914985517</v>
      </c>
      <c r="AI282" s="898">
        <f t="shared" si="995"/>
        <v>9.9824750937860145</v>
      </c>
      <c r="AJ282" s="898">
        <f t="shared" si="996"/>
        <v>10.232036971130665</v>
      </c>
      <c r="AK282" s="898">
        <f t="shared" si="997"/>
        <v>10.48783789540893</v>
      </c>
      <c r="AL282" s="898">
        <f t="shared" si="998"/>
        <v>10.750033842794153</v>
      </c>
      <c r="AM282" s="898">
        <f t="shared" si="999"/>
        <v>11.018784688864006</v>
      </c>
      <c r="AN282" s="898">
        <f t="shared" si="1000"/>
        <v>11.294254306085605</v>
      </c>
      <c r="AO282" s="898">
        <f t="shared" si="1001"/>
        <v>11.576610663737744</v>
      </c>
      <c r="AP282" s="898">
        <f t="shared" si="1002"/>
        <v>11.866025930331187</v>
      </c>
      <c r="AQ282" s="898">
        <f t="shared" si="1003"/>
        <v>12.162676578589465</v>
      </c>
      <c r="AR282" s="898">
        <f t="shared" si="1004"/>
        <v>12.466743493054201</v>
      </c>
      <c r="AS282" s="898">
        <f t="shared" si="1005"/>
        <v>12.778412080380555</v>
      </c>
      <c r="AT282" s="898">
        <f t="shared" si="1006"/>
        <v>13.097872382390067</v>
      </c>
      <c r="AU282" s="898">
        <f t="shared" si="1007"/>
        <v>13.42531919194982</v>
      </c>
      <c r="AV282" s="898">
        <f t="shared" si="1008"/>
        <v>13.760952171748565</v>
      </c>
      <c r="AW282" s="898">
        <f t="shared" si="1009"/>
        <v>14.104975976042278</v>
      </c>
      <c r="AX282" s="898">
        <f t="shared" si="1010"/>
        <v>14.457600375443331</v>
      </c>
      <c r="AY282" s="898">
        <f t="shared" si="1011"/>
        <v>14.819040384829412</v>
      </c>
      <c r="AZ282" s="898">
        <f t="shared" si="1012"/>
        <v>15.189516394450147</v>
      </c>
      <c r="BA282" s="898">
        <f t="shared" si="1013"/>
        <v>15.569254304311398</v>
      </c>
      <c r="BB282" s="898">
        <f t="shared" si="1014"/>
        <v>15.958485661919182</v>
      </c>
      <c r="BC282" s="898">
        <f t="shared" si="1015"/>
        <v>16.35744780346716</v>
      </c>
      <c r="BD282" s="898">
        <f t="shared" si="1016"/>
        <v>16.766383998553838</v>
      </c>
      <c r="BE282" s="898">
        <f t="shared" si="1017"/>
        <v>17.185543598517683</v>
      </c>
      <c r="BF282" s="898">
        <f t="shared" si="1018"/>
        <v>17.615182188480624</v>
      </c>
      <c r="BG282" s="898">
        <f t="shared" si="1019"/>
        <v>18.055561743192637</v>
      </c>
      <c r="BH282" s="898">
        <f t="shared" si="1020"/>
        <v>18.506950786772453</v>
      </c>
      <c r="BI282" s="898">
        <f t="shared" si="1021"/>
        <v>18.969624556441762</v>
      </c>
      <c r="BJ282" s="898">
        <f t="shared" si="1022"/>
        <v>19.443865170352804</v>
      </c>
      <c r="BK282" s="898">
        <f t="shared" si="1023"/>
        <v>19.929961799611622</v>
      </c>
      <c r="BL282" s="898">
        <f t="shared" si="1024"/>
        <v>20.42821084460191</v>
      </c>
      <c r="BM282" s="898">
        <f t="shared" si="1025"/>
        <v>20.938916115716957</v>
      </c>
      <c r="BN282" s="898">
        <f t="shared" si="1026"/>
        <v>21.46238901860988</v>
      </c>
      <c r="BO282" s="898" t="e">
        <f t="shared" si="1027"/>
        <v>#N/A</v>
      </c>
      <c r="BP282" s="898" t="e">
        <f t="shared" si="1028"/>
        <v>#N/A</v>
      </c>
      <c r="BQ282" s="899" t="e">
        <f t="shared" si="1029"/>
        <v>#N/A</v>
      </c>
      <c r="BS282" s="655"/>
    </row>
    <row r="283" spans="1:71" s="806" customFormat="1">
      <c r="A283" s="655"/>
      <c r="B283" s="1388"/>
      <c r="C283" s="1432"/>
      <c r="D283" s="900"/>
      <c r="E283" s="901"/>
      <c r="F283" s="808"/>
      <c r="G283" s="798"/>
      <c r="H283" s="808"/>
      <c r="I283" s="808"/>
      <c r="J283" s="808"/>
      <c r="K283" s="808"/>
      <c r="L283" s="808"/>
      <c r="M283" s="808"/>
      <c r="N283" s="808"/>
      <c r="O283" s="808"/>
      <c r="P283" s="808"/>
      <c r="Q283" s="808"/>
      <c r="R283" s="808"/>
      <c r="S283" s="808"/>
      <c r="T283" s="808"/>
      <c r="U283" s="808"/>
      <c r="V283" s="808"/>
      <c r="W283" s="808"/>
      <c r="X283" s="808"/>
      <c r="Y283" s="808"/>
      <c r="Z283" s="808"/>
      <c r="AA283" s="808"/>
      <c r="AB283" s="808"/>
      <c r="AC283" s="808"/>
      <c r="AD283" s="808"/>
      <c r="AE283" s="808"/>
      <c r="AF283" s="808"/>
      <c r="AG283" s="808"/>
      <c r="AH283" s="808"/>
      <c r="AI283" s="808"/>
      <c r="AJ283" s="808"/>
      <c r="AK283" s="808"/>
      <c r="AL283" s="808"/>
      <c r="AM283" s="808"/>
      <c r="AN283" s="808"/>
      <c r="AO283" s="808"/>
      <c r="AP283" s="808"/>
      <c r="AQ283" s="808"/>
      <c r="AR283" s="808"/>
      <c r="AS283" s="808"/>
      <c r="AT283" s="808"/>
      <c r="AU283" s="808"/>
      <c r="AV283" s="808"/>
      <c r="AW283" s="808"/>
      <c r="AX283" s="808"/>
      <c r="AY283" s="808"/>
      <c r="AZ283" s="808"/>
      <c r="BA283" s="808"/>
      <c r="BB283" s="808"/>
      <c r="BC283" s="808"/>
      <c r="BD283" s="808"/>
      <c r="BE283" s="808"/>
      <c r="BF283" s="808"/>
      <c r="BG283" s="808"/>
      <c r="BH283" s="808"/>
      <c r="BI283" s="808"/>
      <c r="BJ283" s="808"/>
      <c r="BK283" s="808"/>
      <c r="BL283" s="808"/>
      <c r="BM283" s="808"/>
      <c r="BN283" s="808"/>
      <c r="BO283" s="808"/>
      <c r="BP283" s="808"/>
      <c r="BQ283" s="812"/>
      <c r="BS283" s="655"/>
    </row>
    <row r="284" spans="1:71" s="806" customFormat="1">
      <c r="A284" s="655"/>
      <c r="B284" s="1388"/>
      <c r="C284" s="1432"/>
      <c r="D284" s="900"/>
      <c r="E284" s="901"/>
      <c r="F284" s="808"/>
      <c r="G284" s="902">
        <f>SUM(G279:G282)</f>
        <v>70</v>
      </c>
      <c r="H284" s="902">
        <f t="shared" ref="H284:BQ284" si="1031">SUM(H279:H282)</f>
        <v>71.75</v>
      </c>
      <c r="I284" s="902">
        <f t="shared" si="1031"/>
        <v>73.543749999999989</v>
      </c>
      <c r="J284" s="902">
        <f t="shared" si="1031"/>
        <v>75.382343749999961</v>
      </c>
      <c r="K284" s="902">
        <f t="shared" si="1031"/>
        <v>77.266902343749976</v>
      </c>
      <c r="L284" s="902">
        <f t="shared" si="1031"/>
        <v>79.198574902343722</v>
      </c>
      <c r="M284" s="902">
        <f t="shared" si="1031"/>
        <v>81.178539274902306</v>
      </c>
      <c r="N284" s="902">
        <f t="shared" si="1031"/>
        <v>83.208002756774846</v>
      </c>
      <c r="O284" s="902">
        <f t="shared" si="1031"/>
        <v>85.288202825694214</v>
      </c>
      <c r="P284" s="902">
        <f t="shared" si="1031"/>
        <v>87.42040789633657</v>
      </c>
      <c r="Q284" s="902">
        <f t="shared" si="1031"/>
        <v>89.605918093744947</v>
      </c>
      <c r="R284" s="902">
        <f t="shared" si="1031"/>
        <v>91.846066046088566</v>
      </c>
      <c r="S284" s="902">
        <f t="shared" si="1031"/>
        <v>94.142217697240781</v>
      </c>
      <c r="T284" s="902">
        <f t="shared" si="1031"/>
        <v>96.495773139671769</v>
      </c>
      <c r="U284" s="902">
        <f t="shared" si="1031"/>
        <v>98.908167468163555</v>
      </c>
      <c r="V284" s="902">
        <f t="shared" si="1031"/>
        <v>101.38087165486765</v>
      </c>
      <c r="W284" s="902">
        <f t="shared" si="1031"/>
        <v>103.91539344623934</v>
      </c>
      <c r="X284" s="902">
        <f t="shared" si="1031"/>
        <v>106.51327828239532</v>
      </c>
      <c r="Y284" s="902">
        <f t="shared" si="1031"/>
        <v>109.1761102394552</v>
      </c>
      <c r="Z284" s="902">
        <f t="shared" si="1031"/>
        <v>111.90551299544157</v>
      </c>
      <c r="AA284" s="902">
        <f t="shared" si="1031"/>
        <v>114.70315082032759</v>
      </c>
      <c r="AB284" s="902">
        <f t="shared" si="1031"/>
        <v>117.57072959083578</v>
      </c>
      <c r="AC284" s="902">
        <f t="shared" si="1031"/>
        <v>120.50999783060665</v>
      </c>
      <c r="AD284" s="902">
        <f t="shared" si="1031"/>
        <v>123.5227477763718</v>
      </c>
      <c r="AE284" s="902">
        <f t="shared" si="1031"/>
        <v>126.61081647078109</v>
      </c>
      <c r="AF284" s="902">
        <f t="shared" si="1031"/>
        <v>129.7760868825506</v>
      </c>
      <c r="AG284" s="902">
        <f t="shared" si="1031"/>
        <v>133.02048905461436</v>
      </c>
      <c r="AH284" s="902">
        <f t="shared" si="1031"/>
        <v>136.34600128097972</v>
      </c>
      <c r="AI284" s="902">
        <f t="shared" si="1031"/>
        <v>139.75465131300419</v>
      </c>
      <c r="AJ284" s="902">
        <f t="shared" si="1031"/>
        <v>143.2485175958293</v>
      </c>
      <c r="AK284" s="902">
        <f t="shared" si="1031"/>
        <v>146.82973053572499</v>
      </c>
      <c r="AL284" s="902">
        <f t="shared" si="1031"/>
        <v>150.50047379911814</v>
      </c>
      <c r="AM284" s="902">
        <f t="shared" si="1031"/>
        <v>154.26298564409606</v>
      </c>
      <c r="AN284" s="902">
        <f t="shared" si="1031"/>
        <v>158.11956028519845</v>
      </c>
      <c r="AO284" s="902">
        <f t="shared" si="1031"/>
        <v>162.07254929232838</v>
      </c>
      <c r="AP284" s="902">
        <f t="shared" si="1031"/>
        <v>166.12436302463658</v>
      </c>
      <c r="AQ284" s="902">
        <f t="shared" si="1031"/>
        <v>170.27747210025251</v>
      </c>
      <c r="AR284" s="902">
        <f t="shared" si="1031"/>
        <v>174.53440890275877</v>
      </c>
      <c r="AS284" s="902">
        <f t="shared" si="1031"/>
        <v>178.89776912532773</v>
      </c>
      <c r="AT284" s="902">
        <f t="shared" si="1031"/>
        <v>183.37021335346094</v>
      </c>
      <c r="AU284" s="902">
        <f t="shared" si="1031"/>
        <v>187.95446868729746</v>
      </c>
      <c r="AV284" s="902">
        <f t="shared" si="1031"/>
        <v>192.65333040447987</v>
      </c>
      <c r="AW284" s="902">
        <f t="shared" si="1031"/>
        <v>197.46966366459188</v>
      </c>
      <c r="AX284" s="902">
        <f t="shared" si="1031"/>
        <v>202.4064052562066</v>
      </c>
      <c r="AY284" s="902">
        <f t="shared" si="1031"/>
        <v>207.46656538761172</v>
      </c>
      <c r="AZ284" s="902">
        <f t="shared" si="1031"/>
        <v>212.65322952230204</v>
      </c>
      <c r="BA284" s="902">
        <f t="shared" si="1031"/>
        <v>217.96956026035951</v>
      </c>
      <c r="BB284" s="902">
        <f t="shared" si="1031"/>
        <v>223.41879926686852</v>
      </c>
      <c r="BC284" s="902">
        <f t="shared" si="1031"/>
        <v>229.0042692485402</v>
      </c>
      <c r="BD284" s="902">
        <f t="shared" si="1031"/>
        <v>234.72937597975368</v>
      </c>
      <c r="BE284" s="902">
        <f t="shared" si="1031"/>
        <v>240.59761037924753</v>
      </c>
      <c r="BF284" s="902">
        <f t="shared" si="1031"/>
        <v>246.61255063872869</v>
      </c>
      <c r="BG284" s="902">
        <f t="shared" si="1031"/>
        <v>252.77786440469689</v>
      </c>
      <c r="BH284" s="902">
        <f t="shared" si="1031"/>
        <v>259.0973110148143</v>
      </c>
      <c r="BI284" s="902">
        <f t="shared" si="1031"/>
        <v>265.57474379018458</v>
      </c>
      <c r="BJ284" s="902">
        <f t="shared" si="1031"/>
        <v>272.2141123849392</v>
      </c>
      <c r="BK284" s="902">
        <f t="shared" si="1031"/>
        <v>279.01946519456266</v>
      </c>
      <c r="BL284" s="902">
        <f t="shared" si="1031"/>
        <v>285.99495182442666</v>
      </c>
      <c r="BM284" s="902">
        <f t="shared" si="1031"/>
        <v>293.1448256200373</v>
      </c>
      <c r="BN284" s="902">
        <f t="shared" si="1031"/>
        <v>300.47344626053825</v>
      </c>
      <c r="BO284" s="902" t="e">
        <f t="shared" si="1031"/>
        <v>#N/A</v>
      </c>
      <c r="BP284" s="902" t="e">
        <f t="shared" si="1031"/>
        <v>#N/A</v>
      </c>
      <c r="BQ284" s="903" t="e">
        <f t="shared" si="1031"/>
        <v>#N/A</v>
      </c>
      <c r="BR284" s="808"/>
      <c r="BS284" s="655"/>
    </row>
    <row r="285" spans="1:71" s="806" customFormat="1">
      <c r="A285" s="655"/>
      <c r="B285" s="1388"/>
      <c r="C285" s="1432"/>
      <c r="D285" s="904"/>
      <c r="E285" s="905"/>
      <c r="F285" s="808"/>
      <c r="G285" s="906"/>
      <c r="H285" s="808"/>
      <c r="I285" s="808"/>
      <c r="J285" s="808"/>
      <c r="K285" s="808"/>
      <c r="L285" s="808"/>
      <c r="M285" s="808"/>
      <c r="N285" s="808"/>
      <c r="O285" s="808"/>
      <c r="P285" s="808"/>
      <c r="Q285" s="808"/>
      <c r="R285" s="808"/>
      <c r="S285" s="808"/>
      <c r="T285" s="808"/>
      <c r="U285" s="808"/>
      <c r="V285" s="808"/>
      <c r="W285" s="808"/>
      <c r="X285" s="808"/>
      <c r="Y285" s="808"/>
      <c r="Z285" s="808"/>
      <c r="AA285" s="808"/>
      <c r="AB285" s="808"/>
      <c r="AC285" s="808"/>
      <c r="AD285" s="808"/>
      <c r="AE285" s="808"/>
      <c r="AF285" s="808"/>
      <c r="AG285" s="808"/>
      <c r="AH285" s="808"/>
      <c r="AI285" s="808"/>
      <c r="AJ285" s="808"/>
      <c r="AK285" s="808"/>
      <c r="AL285" s="808"/>
      <c r="AM285" s="808"/>
      <c r="AN285" s="808"/>
      <c r="AO285" s="808"/>
      <c r="AP285" s="808"/>
      <c r="AQ285" s="808"/>
      <c r="AR285" s="808"/>
      <c r="AS285" s="808"/>
      <c r="AT285" s="808"/>
      <c r="AU285" s="808"/>
      <c r="AV285" s="808"/>
      <c r="AW285" s="808"/>
      <c r="AX285" s="808"/>
      <c r="AY285" s="808"/>
      <c r="AZ285" s="808"/>
      <c r="BA285" s="808"/>
      <c r="BB285" s="808"/>
      <c r="BC285" s="808"/>
      <c r="BD285" s="808"/>
      <c r="BE285" s="808"/>
      <c r="BF285" s="808"/>
      <c r="BG285" s="808"/>
      <c r="BH285" s="808"/>
      <c r="BI285" s="808"/>
      <c r="BJ285" s="808"/>
      <c r="BK285" s="808"/>
      <c r="BL285" s="808"/>
      <c r="BM285" s="808"/>
      <c r="BN285" s="808"/>
      <c r="BO285" s="808"/>
      <c r="BP285" s="808"/>
      <c r="BQ285" s="809"/>
      <c r="BR285" s="808"/>
      <c r="BS285" s="655"/>
    </row>
    <row r="286" spans="1:71" s="806" customFormat="1">
      <c r="A286" s="655"/>
      <c r="B286" s="1388"/>
      <c r="C286" s="1432"/>
      <c r="D286" s="1436" t="s">
        <v>204</v>
      </c>
      <c r="E286" s="1436"/>
      <c r="F286" s="808"/>
      <c r="G286" s="898">
        <f>E247</f>
        <v>10</v>
      </c>
      <c r="H286" s="898">
        <f>(H279+H280)*H276</f>
        <v>24.599999999999998</v>
      </c>
      <c r="I286" s="898">
        <f t="shared" ref="I286:BQ286" si="1032">(I279+I280)*I276</f>
        <v>25.214999999999996</v>
      </c>
      <c r="J286" s="898">
        <f t="shared" si="1032"/>
        <v>25.84537499999999</v>
      </c>
      <c r="K286" s="898">
        <f t="shared" si="1032"/>
        <v>26.491509374999993</v>
      </c>
      <c r="L286" s="898">
        <f t="shared" si="1032"/>
        <v>27.153797109374992</v>
      </c>
      <c r="M286" s="898">
        <f t="shared" si="1032"/>
        <v>27.832642037109363</v>
      </c>
      <c r="N286" s="898">
        <f t="shared" si="1032"/>
        <v>28.528458088037087</v>
      </c>
      <c r="O286" s="898">
        <f t="shared" si="1032"/>
        <v>29.241669540238014</v>
      </c>
      <c r="P286" s="898">
        <f t="shared" si="1032"/>
        <v>29.972711278743965</v>
      </c>
      <c r="Q286" s="898">
        <f t="shared" si="1032"/>
        <v>30.722029060712558</v>
      </c>
      <c r="R286" s="898">
        <f t="shared" si="1032"/>
        <v>31.490079787230368</v>
      </c>
      <c r="S286" s="898">
        <f t="shared" si="1032"/>
        <v>32.277331781911123</v>
      </c>
      <c r="T286" s="898">
        <f t="shared" si="1032"/>
        <v>33.084265076458898</v>
      </c>
      <c r="U286" s="898">
        <f t="shared" si="1032"/>
        <v>33.911371703370371</v>
      </c>
      <c r="V286" s="898">
        <f t="shared" si="1032"/>
        <v>34.759155995954629</v>
      </c>
      <c r="W286" s="898">
        <f t="shared" si="1032"/>
        <v>35.628134895853485</v>
      </c>
      <c r="X286" s="898">
        <f t="shared" si="1032"/>
        <v>36.518838268249823</v>
      </c>
      <c r="Y286" s="898">
        <f t="shared" si="1032"/>
        <v>37.431809224956069</v>
      </c>
      <c r="Z286" s="898">
        <f t="shared" si="1032"/>
        <v>38.367604455579965</v>
      </c>
      <c r="AA286" s="898">
        <f t="shared" si="1032"/>
        <v>39.326794566969461</v>
      </c>
      <c r="AB286" s="898">
        <f t="shared" si="1032"/>
        <v>40.309964431143698</v>
      </c>
      <c r="AC286" s="898">
        <f t="shared" si="1032"/>
        <v>41.317713541922281</v>
      </c>
      <c r="AD286" s="898">
        <f t="shared" si="1032"/>
        <v>42.350656380470333</v>
      </c>
      <c r="AE286" s="898">
        <f t="shared" si="1032"/>
        <v>43.409422789982095</v>
      </c>
      <c r="AF286" s="898">
        <f t="shared" si="1032"/>
        <v>44.494658359731638</v>
      </c>
      <c r="AG286" s="898">
        <f t="shared" si="1032"/>
        <v>45.607024818724931</v>
      </c>
      <c r="AH286" s="898">
        <f t="shared" si="1032"/>
        <v>46.747200439193051</v>
      </c>
      <c r="AI286" s="898">
        <f t="shared" si="1032"/>
        <v>47.915880450172864</v>
      </c>
      <c r="AJ286" s="898">
        <f t="shared" si="1032"/>
        <v>49.11377746142719</v>
      </c>
      <c r="AK286" s="898">
        <f t="shared" si="1032"/>
        <v>50.34162189796286</v>
      </c>
      <c r="AL286" s="898">
        <f t="shared" si="1032"/>
        <v>51.600162445411939</v>
      </c>
      <c r="AM286" s="898">
        <f t="shared" si="1032"/>
        <v>52.890166506547224</v>
      </c>
      <c r="AN286" s="898">
        <f t="shared" si="1032"/>
        <v>54.2124206692109</v>
      </c>
      <c r="AO286" s="898">
        <f t="shared" si="1032"/>
        <v>55.567731185941163</v>
      </c>
      <c r="AP286" s="898">
        <f t="shared" si="1032"/>
        <v>56.956924465589694</v>
      </c>
      <c r="AQ286" s="898">
        <f t="shared" si="1032"/>
        <v>58.380847577229432</v>
      </c>
      <c r="AR286" s="898">
        <f t="shared" si="1032"/>
        <v>59.840368766660156</v>
      </c>
      <c r="AS286" s="898">
        <f t="shared" si="1032"/>
        <v>61.336377985826658</v>
      </c>
      <c r="AT286" s="898">
        <f t="shared" si="1032"/>
        <v>62.869787435472318</v>
      </c>
      <c r="AU286" s="898">
        <f t="shared" si="1032"/>
        <v>64.441532121359131</v>
      </c>
      <c r="AV286" s="898">
        <f t="shared" si="1032"/>
        <v>66.05257042439311</v>
      </c>
      <c r="AW286" s="898">
        <f t="shared" si="1032"/>
        <v>67.703884685002933</v>
      </c>
      <c r="AX286" s="898">
        <f t="shared" si="1032"/>
        <v>69.39648180212798</v>
      </c>
      <c r="AY286" s="898">
        <f t="shared" si="1032"/>
        <v>71.131393847181172</v>
      </c>
      <c r="AZ286" s="898">
        <f t="shared" si="1032"/>
        <v>72.909678693360704</v>
      </c>
      <c r="BA286" s="898">
        <f t="shared" si="1032"/>
        <v>74.7324206606947</v>
      </c>
      <c r="BB286" s="898">
        <f t="shared" si="1032"/>
        <v>76.600731177212069</v>
      </c>
      <c r="BC286" s="898">
        <f t="shared" si="1032"/>
        <v>78.515749456642368</v>
      </c>
      <c r="BD286" s="898">
        <f t="shared" si="1032"/>
        <v>80.478643193058417</v>
      </c>
      <c r="BE286" s="898">
        <f t="shared" si="1032"/>
        <v>82.490609272884868</v>
      </c>
      <c r="BF286" s="898">
        <f t="shared" si="1032"/>
        <v>84.552874504706992</v>
      </c>
      <c r="BG286" s="898">
        <f t="shared" si="1032"/>
        <v>86.666696367324647</v>
      </c>
      <c r="BH286" s="898">
        <f t="shared" si="1032"/>
        <v>88.833363776507753</v>
      </c>
      <c r="BI286" s="898">
        <f t="shared" si="1032"/>
        <v>91.054197870920433</v>
      </c>
      <c r="BJ286" s="898">
        <f t="shared" si="1032"/>
        <v>93.330552817693444</v>
      </c>
      <c r="BK286" s="898">
        <f t="shared" si="1032"/>
        <v>95.663816638135756</v>
      </c>
      <c r="BL286" s="898">
        <f t="shared" si="1032"/>
        <v>98.055412054089146</v>
      </c>
      <c r="BM286" s="898">
        <f t="shared" si="1032"/>
        <v>100.50679735544136</v>
      </c>
      <c r="BN286" s="898">
        <f t="shared" si="1032"/>
        <v>103.01946728932739</v>
      </c>
      <c r="BO286" s="898" t="e">
        <f t="shared" si="1032"/>
        <v>#N/A</v>
      </c>
      <c r="BP286" s="898" t="e">
        <f t="shared" si="1032"/>
        <v>#N/A</v>
      </c>
      <c r="BQ286" s="899" t="e">
        <f t="shared" si="1032"/>
        <v>#N/A</v>
      </c>
      <c r="BR286" s="808"/>
      <c r="BS286" s="655"/>
    </row>
    <row r="287" spans="1:71" s="806" customFormat="1">
      <c r="A287" s="655"/>
      <c r="B287" s="1388"/>
      <c r="C287" s="1432"/>
      <c r="D287" s="808"/>
      <c r="E287" s="808"/>
      <c r="F287" s="808"/>
      <c r="G287" s="798"/>
      <c r="H287" s="808"/>
      <c r="I287" s="808"/>
      <c r="J287" s="808"/>
      <c r="K287" s="808"/>
      <c r="L287" s="808"/>
      <c r="M287" s="808"/>
      <c r="N287" s="808"/>
      <c r="O287" s="808"/>
      <c r="P287" s="808"/>
      <c r="Q287" s="808"/>
      <c r="R287" s="808"/>
      <c r="S287" s="808"/>
      <c r="T287" s="808"/>
      <c r="U287" s="808"/>
      <c r="V287" s="808"/>
      <c r="W287" s="808"/>
      <c r="X287" s="808"/>
      <c r="Y287" s="808"/>
      <c r="Z287" s="808"/>
      <c r="AA287" s="808"/>
      <c r="AB287" s="808"/>
      <c r="AC287" s="808"/>
      <c r="AD287" s="808"/>
      <c r="AE287" s="808"/>
      <c r="AF287" s="808"/>
      <c r="AG287" s="808"/>
      <c r="AH287" s="808"/>
      <c r="AI287" s="808"/>
      <c r="AJ287" s="808"/>
      <c r="AK287" s="808"/>
      <c r="AL287" s="808"/>
      <c r="AM287" s="808"/>
      <c r="AN287" s="808"/>
      <c r="AO287" s="808"/>
      <c r="AP287" s="808"/>
      <c r="AQ287" s="808"/>
      <c r="AR287" s="808"/>
      <c r="AS287" s="808"/>
      <c r="AT287" s="808"/>
      <c r="AU287" s="808"/>
      <c r="AV287" s="808"/>
      <c r="AW287" s="808"/>
      <c r="AX287" s="808"/>
      <c r="AY287" s="808"/>
      <c r="AZ287" s="808"/>
      <c r="BA287" s="808"/>
      <c r="BB287" s="808"/>
      <c r="BC287" s="808"/>
      <c r="BD287" s="808"/>
      <c r="BE287" s="808"/>
      <c r="BF287" s="808"/>
      <c r="BG287" s="808"/>
      <c r="BH287" s="808"/>
      <c r="BI287" s="808"/>
      <c r="BJ287" s="808"/>
      <c r="BK287" s="808"/>
      <c r="BL287" s="808"/>
      <c r="BM287" s="808"/>
      <c r="BN287" s="808"/>
      <c r="BO287" s="808"/>
      <c r="BP287" s="808"/>
      <c r="BQ287" s="809"/>
      <c r="BS287" s="655"/>
    </row>
    <row r="288" spans="1:71" s="806" customFormat="1">
      <c r="A288" s="655"/>
      <c r="B288" s="1388"/>
      <c r="C288" s="1433"/>
      <c r="D288" s="811"/>
      <c r="E288" s="907" t="s">
        <v>116</v>
      </c>
      <c r="F288" s="811"/>
      <c r="G288" s="908">
        <f>IFERROR(G286+G284,0)</f>
        <v>80</v>
      </c>
      <c r="H288" s="909">
        <f t="shared" ref="H288:BQ288" si="1033">IFERROR(H286+H284,0)</f>
        <v>96.35</v>
      </c>
      <c r="I288" s="909">
        <f t="shared" si="1033"/>
        <v>98.758749999999992</v>
      </c>
      <c r="J288" s="909">
        <f t="shared" si="1033"/>
        <v>101.22771874999995</v>
      </c>
      <c r="K288" s="909">
        <f t="shared" si="1033"/>
        <v>103.75841171874997</v>
      </c>
      <c r="L288" s="909">
        <f t="shared" si="1033"/>
        <v>106.35237201171871</v>
      </c>
      <c r="M288" s="909">
        <f t="shared" si="1033"/>
        <v>109.01118131201167</v>
      </c>
      <c r="N288" s="909">
        <f t="shared" si="1033"/>
        <v>111.73646084481193</v>
      </c>
      <c r="O288" s="909">
        <f t="shared" si="1033"/>
        <v>114.52987236593222</v>
      </c>
      <c r="P288" s="909">
        <f t="shared" si="1033"/>
        <v>117.39311917508053</v>
      </c>
      <c r="Q288" s="909">
        <f t="shared" si="1033"/>
        <v>120.3279471544575</v>
      </c>
      <c r="R288" s="909">
        <f t="shared" si="1033"/>
        <v>123.33614583331894</v>
      </c>
      <c r="S288" s="909">
        <f t="shared" si="1033"/>
        <v>126.4195494791519</v>
      </c>
      <c r="T288" s="909">
        <f t="shared" si="1033"/>
        <v>129.58003821613067</v>
      </c>
      <c r="U288" s="909">
        <f t="shared" si="1033"/>
        <v>132.81953917153393</v>
      </c>
      <c r="V288" s="909">
        <f t="shared" si="1033"/>
        <v>136.14002765082228</v>
      </c>
      <c r="W288" s="909">
        <f t="shared" si="1033"/>
        <v>139.54352834209283</v>
      </c>
      <c r="X288" s="909">
        <f t="shared" si="1033"/>
        <v>143.03211655064513</v>
      </c>
      <c r="Y288" s="909">
        <f t="shared" si="1033"/>
        <v>146.60791946441128</v>
      </c>
      <c r="Z288" s="909">
        <f t="shared" si="1033"/>
        <v>150.27311745102153</v>
      </c>
      <c r="AA288" s="909">
        <f t="shared" si="1033"/>
        <v>154.02994538729706</v>
      </c>
      <c r="AB288" s="909">
        <f t="shared" si="1033"/>
        <v>157.88069402197948</v>
      </c>
      <c r="AC288" s="909">
        <f t="shared" si="1033"/>
        <v>161.82771137252894</v>
      </c>
      <c r="AD288" s="909">
        <f t="shared" si="1033"/>
        <v>165.87340415684213</v>
      </c>
      <c r="AE288" s="909">
        <f t="shared" si="1033"/>
        <v>170.02023926076319</v>
      </c>
      <c r="AF288" s="909">
        <f t="shared" si="1033"/>
        <v>174.27074524228223</v>
      </c>
      <c r="AG288" s="909">
        <f t="shared" si="1033"/>
        <v>178.6275138733393</v>
      </c>
      <c r="AH288" s="909">
        <f t="shared" si="1033"/>
        <v>183.09320172017277</v>
      </c>
      <c r="AI288" s="909">
        <f t="shared" si="1033"/>
        <v>187.67053176317705</v>
      </c>
      <c r="AJ288" s="909">
        <f t="shared" si="1033"/>
        <v>192.36229505725649</v>
      </c>
      <c r="AK288" s="909">
        <f t="shared" si="1033"/>
        <v>197.17135243368784</v>
      </c>
      <c r="AL288" s="909">
        <f t="shared" si="1033"/>
        <v>202.10063624453008</v>
      </c>
      <c r="AM288" s="909">
        <f t="shared" si="1033"/>
        <v>207.15315215064328</v>
      </c>
      <c r="AN288" s="909">
        <f t="shared" si="1033"/>
        <v>212.33198095440935</v>
      </c>
      <c r="AO288" s="909">
        <f t="shared" si="1033"/>
        <v>217.64028047826955</v>
      </c>
      <c r="AP288" s="909">
        <f t="shared" si="1033"/>
        <v>223.08128749022626</v>
      </c>
      <c r="AQ288" s="909">
        <f t="shared" si="1033"/>
        <v>228.65831967748193</v>
      </c>
      <c r="AR288" s="909">
        <f t="shared" si="1033"/>
        <v>234.37477766941893</v>
      </c>
      <c r="AS288" s="909">
        <f t="shared" si="1033"/>
        <v>240.23414711115439</v>
      </c>
      <c r="AT288" s="909">
        <f t="shared" si="1033"/>
        <v>246.24000078893326</v>
      </c>
      <c r="AU288" s="909">
        <f t="shared" si="1033"/>
        <v>252.39600080865659</v>
      </c>
      <c r="AV288" s="909">
        <f t="shared" si="1033"/>
        <v>258.70590082887298</v>
      </c>
      <c r="AW288" s="909">
        <f t="shared" si="1033"/>
        <v>265.1735483495948</v>
      </c>
      <c r="AX288" s="909">
        <f t="shared" si="1033"/>
        <v>271.80288705833459</v>
      </c>
      <c r="AY288" s="909">
        <f t="shared" si="1033"/>
        <v>278.59795923479288</v>
      </c>
      <c r="AZ288" s="909">
        <f t="shared" si="1033"/>
        <v>285.56290821566273</v>
      </c>
      <c r="BA288" s="909">
        <f t="shared" si="1033"/>
        <v>292.7019809210542</v>
      </c>
      <c r="BB288" s="909">
        <f t="shared" si="1033"/>
        <v>300.0195304440806</v>
      </c>
      <c r="BC288" s="909">
        <f t="shared" si="1033"/>
        <v>307.52001870518257</v>
      </c>
      <c r="BD288" s="909">
        <f t="shared" si="1033"/>
        <v>315.2080191728121</v>
      </c>
      <c r="BE288" s="909">
        <f t="shared" si="1033"/>
        <v>323.08821965213241</v>
      </c>
      <c r="BF288" s="909">
        <f t="shared" si="1033"/>
        <v>331.1654251434357</v>
      </c>
      <c r="BG288" s="909">
        <f t="shared" si="1033"/>
        <v>339.44456077202153</v>
      </c>
      <c r="BH288" s="909">
        <f t="shared" si="1033"/>
        <v>347.93067479132208</v>
      </c>
      <c r="BI288" s="909">
        <f t="shared" si="1033"/>
        <v>356.62894166110505</v>
      </c>
      <c r="BJ288" s="909">
        <f t="shared" si="1033"/>
        <v>365.54466520263264</v>
      </c>
      <c r="BK288" s="909">
        <f t="shared" si="1033"/>
        <v>374.68328183269841</v>
      </c>
      <c r="BL288" s="909">
        <f t="shared" si="1033"/>
        <v>384.05036387851578</v>
      </c>
      <c r="BM288" s="909">
        <f t="shared" si="1033"/>
        <v>393.65162297547863</v>
      </c>
      <c r="BN288" s="909">
        <f t="shared" si="1033"/>
        <v>403.49291354986565</v>
      </c>
      <c r="BO288" s="909">
        <f t="shared" si="1033"/>
        <v>0</v>
      </c>
      <c r="BP288" s="909">
        <f t="shared" si="1033"/>
        <v>0</v>
      </c>
      <c r="BQ288" s="910">
        <f t="shared" si="1033"/>
        <v>0</v>
      </c>
      <c r="BS288" s="655"/>
    </row>
    <row r="289" spans="1:71">
      <c r="A289" s="655"/>
      <c r="B289" s="1388"/>
      <c r="BS289" s="655"/>
    </row>
    <row r="290" spans="1:71">
      <c r="A290" s="655"/>
      <c r="B290" s="1388"/>
      <c r="BS290" s="655"/>
    </row>
    <row r="291" spans="1:71">
      <c r="A291" s="655"/>
      <c r="B291" s="1388"/>
      <c r="C291" s="1437" t="s">
        <v>146</v>
      </c>
      <c r="D291" s="911" t="s">
        <v>209</v>
      </c>
      <c r="E291" s="836"/>
      <c r="F291" s="911"/>
      <c r="G291" s="912">
        <f t="shared" ref="G291:AL291" si="1034">G265+G135+G136+G137</f>
        <v>3</v>
      </c>
      <c r="H291" s="912">
        <f t="shared" si="1034"/>
        <v>3</v>
      </c>
      <c r="I291" s="912">
        <f t="shared" si="1034"/>
        <v>3</v>
      </c>
      <c r="J291" s="912">
        <f t="shared" si="1034"/>
        <v>3</v>
      </c>
      <c r="K291" s="912">
        <f t="shared" si="1034"/>
        <v>3</v>
      </c>
      <c r="L291" s="912">
        <f t="shared" si="1034"/>
        <v>3</v>
      </c>
      <c r="M291" s="912">
        <f t="shared" si="1034"/>
        <v>3</v>
      </c>
      <c r="N291" s="912">
        <f t="shared" si="1034"/>
        <v>3</v>
      </c>
      <c r="O291" s="912">
        <f t="shared" si="1034"/>
        <v>3</v>
      </c>
      <c r="P291" s="912">
        <f t="shared" si="1034"/>
        <v>3</v>
      </c>
      <c r="Q291" s="912">
        <f t="shared" si="1034"/>
        <v>3</v>
      </c>
      <c r="R291" s="912">
        <f t="shared" si="1034"/>
        <v>3</v>
      </c>
      <c r="S291" s="912">
        <f t="shared" si="1034"/>
        <v>3</v>
      </c>
      <c r="T291" s="912">
        <f t="shared" si="1034"/>
        <v>3</v>
      </c>
      <c r="U291" s="912">
        <f t="shared" si="1034"/>
        <v>3</v>
      </c>
      <c r="V291" s="912">
        <f t="shared" si="1034"/>
        <v>3</v>
      </c>
      <c r="W291" s="912">
        <f t="shared" si="1034"/>
        <v>3</v>
      </c>
      <c r="X291" s="912">
        <f t="shared" si="1034"/>
        <v>3</v>
      </c>
      <c r="Y291" s="912">
        <f t="shared" si="1034"/>
        <v>3</v>
      </c>
      <c r="Z291" s="912">
        <f t="shared" si="1034"/>
        <v>3</v>
      </c>
      <c r="AA291" s="912">
        <f t="shared" si="1034"/>
        <v>3</v>
      </c>
      <c r="AB291" s="912">
        <f t="shared" si="1034"/>
        <v>3</v>
      </c>
      <c r="AC291" s="912">
        <f t="shared" si="1034"/>
        <v>3</v>
      </c>
      <c r="AD291" s="912">
        <f t="shared" si="1034"/>
        <v>3</v>
      </c>
      <c r="AE291" s="912">
        <f t="shared" si="1034"/>
        <v>3</v>
      </c>
      <c r="AF291" s="912">
        <f t="shared" si="1034"/>
        <v>3</v>
      </c>
      <c r="AG291" s="912">
        <f t="shared" si="1034"/>
        <v>3</v>
      </c>
      <c r="AH291" s="912">
        <f t="shared" si="1034"/>
        <v>3</v>
      </c>
      <c r="AI291" s="912">
        <f t="shared" si="1034"/>
        <v>3</v>
      </c>
      <c r="AJ291" s="912">
        <f t="shared" si="1034"/>
        <v>3</v>
      </c>
      <c r="AK291" s="912">
        <f t="shared" si="1034"/>
        <v>3</v>
      </c>
      <c r="AL291" s="912">
        <f t="shared" si="1034"/>
        <v>3</v>
      </c>
      <c r="AM291" s="912">
        <f t="shared" ref="AM291:BQ291" si="1035">AM265+AM135+AM136+AM137</f>
        <v>3</v>
      </c>
      <c r="AN291" s="912">
        <f t="shared" si="1035"/>
        <v>3</v>
      </c>
      <c r="AO291" s="912">
        <f t="shared" si="1035"/>
        <v>3</v>
      </c>
      <c r="AP291" s="912">
        <f t="shared" si="1035"/>
        <v>3</v>
      </c>
      <c r="AQ291" s="912">
        <f t="shared" si="1035"/>
        <v>3</v>
      </c>
      <c r="AR291" s="912">
        <f t="shared" si="1035"/>
        <v>3</v>
      </c>
      <c r="AS291" s="912">
        <f t="shared" si="1035"/>
        <v>3</v>
      </c>
      <c r="AT291" s="912">
        <f t="shared" si="1035"/>
        <v>3</v>
      </c>
      <c r="AU291" s="912">
        <f t="shared" si="1035"/>
        <v>3</v>
      </c>
      <c r="AV291" s="912">
        <f t="shared" si="1035"/>
        <v>3</v>
      </c>
      <c r="AW291" s="912">
        <f t="shared" si="1035"/>
        <v>3</v>
      </c>
      <c r="AX291" s="912">
        <f t="shared" si="1035"/>
        <v>3</v>
      </c>
      <c r="AY291" s="912">
        <f t="shared" si="1035"/>
        <v>3</v>
      </c>
      <c r="AZ291" s="912">
        <f t="shared" si="1035"/>
        <v>3</v>
      </c>
      <c r="BA291" s="912">
        <f t="shared" si="1035"/>
        <v>3</v>
      </c>
      <c r="BB291" s="912">
        <f t="shared" si="1035"/>
        <v>3</v>
      </c>
      <c r="BC291" s="912">
        <f t="shared" si="1035"/>
        <v>3</v>
      </c>
      <c r="BD291" s="912">
        <f t="shared" si="1035"/>
        <v>3</v>
      </c>
      <c r="BE291" s="912">
        <f t="shared" si="1035"/>
        <v>3</v>
      </c>
      <c r="BF291" s="912">
        <f t="shared" si="1035"/>
        <v>3</v>
      </c>
      <c r="BG291" s="912">
        <f t="shared" si="1035"/>
        <v>3</v>
      </c>
      <c r="BH291" s="912">
        <f t="shared" si="1035"/>
        <v>3</v>
      </c>
      <c r="BI291" s="912">
        <f t="shared" si="1035"/>
        <v>3</v>
      </c>
      <c r="BJ291" s="912">
        <f t="shared" si="1035"/>
        <v>3</v>
      </c>
      <c r="BK291" s="912">
        <f t="shared" si="1035"/>
        <v>3</v>
      </c>
      <c r="BL291" s="912">
        <f t="shared" si="1035"/>
        <v>3</v>
      </c>
      <c r="BM291" s="912">
        <f t="shared" si="1035"/>
        <v>3</v>
      </c>
      <c r="BN291" s="912">
        <f t="shared" si="1035"/>
        <v>3</v>
      </c>
      <c r="BO291" s="912">
        <f t="shared" si="1035"/>
        <v>3</v>
      </c>
      <c r="BP291" s="912">
        <f t="shared" si="1035"/>
        <v>3</v>
      </c>
      <c r="BQ291" s="913">
        <f t="shared" si="1035"/>
        <v>3</v>
      </c>
      <c r="BS291" s="655"/>
    </row>
    <row r="292" spans="1:71">
      <c r="A292" s="655"/>
      <c r="B292" s="1388"/>
      <c r="C292" s="1438"/>
      <c r="D292" s="914" t="s">
        <v>210</v>
      </c>
      <c r="E292" s="828"/>
      <c r="F292" s="914"/>
      <c r="G292" s="915">
        <f t="shared" ref="G292:AL292" si="1036">G266+G158+G157+G156+G155+G154+G153</f>
        <v>0</v>
      </c>
      <c r="H292" s="915">
        <f t="shared" si="1036"/>
        <v>0</v>
      </c>
      <c r="I292" s="915">
        <f t="shared" si="1036"/>
        <v>0</v>
      </c>
      <c r="J292" s="915">
        <f t="shared" si="1036"/>
        <v>0</v>
      </c>
      <c r="K292" s="915">
        <f t="shared" si="1036"/>
        <v>0</v>
      </c>
      <c r="L292" s="915">
        <f t="shared" si="1036"/>
        <v>0</v>
      </c>
      <c r="M292" s="915">
        <f t="shared" si="1036"/>
        <v>0</v>
      </c>
      <c r="N292" s="915">
        <f t="shared" si="1036"/>
        <v>0</v>
      </c>
      <c r="O292" s="915">
        <f t="shared" si="1036"/>
        <v>0</v>
      </c>
      <c r="P292" s="915">
        <f t="shared" si="1036"/>
        <v>0</v>
      </c>
      <c r="Q292" s="915">
        <f t="shared" si="1036"/>
        <v>0</v>
      </c>
      <c r="R292" s="915">
        <f t="shared" si="1036"/>
        <v>0</v>
      </c>
      <c r="S292" s="915">
        <f t="shared" si="1036"/>
        <v>0</v>
      </c>
      <c r="T292" s="915">
        <f t="shared" si="1036"/>
        <v>0</v>
      </c>
      <c r="U292" s="915">
        <f t="shared" si="1036"/>
        <v>0</v>
      </c>
      <c r="V292" s="915">
        <f t="shared" si="1036"/>
        <v>0</v>
      </c>
      <c r="W292" s="915">
        <f t="shared" si="1036"/>
        <v>0</v>
      </c>
      <c r="X292" s="915">
        <f t="shared" si="1036"/>
        <v>0</v>
      </c>
      <c r="Y292" s="915">
        <f t="shared" si="1036"/>
        <v>0</v>
      </c>
      <c r="Z292" s="915">
        <f t="shared" si="1036"/>
        <v>0</v>
      </c>
      <c r="AA292" s="915">
        <f t="shared" si="1036"/>
        <v>0</v>
      </c>
      <c r="AB292" s="915">
        <f t="shared" si="1036"/>
        <v>0</v>
      </c>
      <c r="AC292" s="915">
        <f t="shared" si="1036"/>
        <v>0</v>
      </c>
      <c r="AD292" s="915">
        <f t="shared" si="1036"/>
        <v>0</v>
      </c>
      <c r="AE292" s="915">
        <f t="shared" si="1036"/>
        <v>0</v>
      </c>
      <c r="AF292" s="915">
        <f t="shared" si="1036"/>
        <v>0</v>
      </c>
      <c r="AG292" s="915">
        <f t="shared" si="1036"/>
        <v>0</v>
      </c>
      <c r="AH292" s="915">
        <f t="shared" si="1036"/>
        <v>0</v>
      </c>
      <c r="AI292" s="915">
        <f t="shared" si="1036"/>
        <v>0</v>
      </c>
      <c r="AJ292" s="915">
        <f t="shared" si="1036"/>
        <v>0</v>
      </c>
      <c r="AK292" s="915">
        <f t="shared" si="1036"/>
        <v>0</v>
      </c>
      <c r="AL292" s="915">
        <f t="shared" si="1036"/>
        <v>0</v>
      </c>
      <c r="AM292" s="915">
        <f t="shared" ref="AM292:BQ292" si="1037">AM266+AM158+AM157+AM156+AM155+AM154+AM153</f>
        <v>0</v>
      </c>
      <c r="AN292" s="915">
        <f t="shared" si="1037"/>
        <v>0</v>
      </c>
      <c r="AO292" s="915">
        <f t="shared" si="1037"/>
        <v>0</v>
      </c>
      <c r="AP292" s="915">
        <f t="shared" si="1037"/>
        <v>0</v>
      </c>
      <c r="AQ292" s="915">
        <f t="shared" si="1037"/>
        <v>0</v>
      </c>
      <c r="AR292" s="915">
        <f t="shared" si="1037"/>
        <v>0</v>
      </c>
      <c r="AS292" s="915">
        <f t="shared" si="1037"/>
        <v>0</v>
      </c>
      <c r="AT292" s="915">
        <f t="shared" si="1037"/>
        <v>0</v>
      </c>
      <c r="AU292" s="915">
        <f t="shared" si="1037"/>
        <v>0</v>
      </c>
      <c r="AV292" s="915">
        <f t="shared" si="1037"/>
        <v>0</v>
      </c>
      <c r="AW292" s="915">
        <f t="shared" si="1037"/>
        <v>0</v>
      </c>
      <c r="AX292" s="915">
        <f t="shared" si="1037"/>
        <v>0</v>
      </c>
      <c r="AY292" s="915">
        <f t="shared" si="1037"/>
        <v>0</v>
      </c>
      <c r="AZ292" s="915">
        <f t="shared" si="1037"/>
        <v>0</v>
      </c>
      <c r="BA292" s="915">
        <f t="shared" si="1037"/>
        <v>0</v>
      </c>
      <c r="BB292" s="915">
        <f t="shared" si="1037"/>
        <v>0</v>
      </c>
      <c r="BC292" s="915">
        <f t="shared" si="1037"/>
        <v>0</v>
      </c>
      <c r="BD292" s="915">
        <f t="shared" si="1037"/>
        <v>0</v>
      </c>
      <c r="BE292" s="915">
        <f t="shared" si="1037"/>
        <v>0</v>
      </c>
      <c r="BF292" s="915">
        <f t="shared" si="1037"/>
        <v>0</v>
      </c>
      <c r="BG292" s="915">
        <f t="shared" si="1037"/>
        <v>0</v>
      </c>
      <c r="BH292" s="915">
        <f t="shared" si="1037"/>
        <v>0</v>
      </c>
      <c r="BI292" s="915">
        <f t="shared" si="1037"/>
        <v>0</v>
      </c>
      <c r="BJ292" s="915">
        <f t="shared" si="1037"/>
        <v>0</v>
      </c>
      <c r="BK292" s="915">
        <f t="shared" si="1037"/>
        <v>0</v>
      </c>
      <c r="BL292" s="915">
        <f t="shared" si="1037"/>
        <v>0</v>
      </c>
      <c r="BM292" s="915">
        <f t="shared" si="1037"/>
        <v>0</v>
      </c>
      <c r="BN292" s="915">
        <f t="shared" si="1037"/>
        <v>0</v>
      </c>
      <c r="BO292" s="915">
        <f t="shared" si="1037"/>
        <v>0</v>
      </c>
      <c r="BP292" s="915">
        <f t="shared" si="1037"/>
        <v>0</v>
      </c>
      <c r="BQ292" s="916">
        <f t="shared" si="1037"/>
        <v>0</v>
      </c>
      <c r="BS292" s="655"/>
    </row>
    <row r="293" spans="1:71">
      <c r="A293" s="655"/>
      <c r="B293" s="1388"/>
      <c r="C293" s="1438"/>
      <c r="D293" s="914" t="s">
        <v>211</v>
      </c>
      <c r="E293" s="828"/>
      <c r="F293" s="914"/>
      <c r="G293" s="915">
        <f t="shared" ref="G293:AL293" si="1038">G268+G160+G161+G162</f>
        <v>0</v>
      </c>
      <c r="H293" s="915">
        <f t="shared" si="1038"/>
        <v>0</v>
      </c>
      <c r="I293" s="915">
        <f t="shared" si="1038"/>
        <v>0</v>
      </c>
      <c r="J293" s="915">
        <f t="shared" si="1038"/>
        <v>0</v>
      </c>
      <c r="K293" s="915">
        <f t="shared" si="1038"/>
        <v>0</v>
      </c>
      <c r="L293" s="915">
        <f t="shared" si="1038"/>
        <v>0</v>
      </c>
      <c r="M293" s="915">
        <f t="shared" si="1038"/>
        <v>0</v>
      </c>
      <c r="N293" s="915">
        <f t="shared" si="1038"/>
        <v>0</v>
      </c>
      <c r="O293" s="915">
        <f t="shared" si="1038"/>
        <v>0</v>
      </c>
      <c r="P293" s="915">
        <f t="shared" si="1038"/>
        <v>0</v>
      </c>
      <c r="Q293" s="915">
        <f t="shared" si="1038"/>
        <v>0</v>
      </c>
      <c r="R293" s="915">
        <f t="shared" si="1038"/>
        <v>0</v>
      </c>
      <c r="S293" s="915">
        <f t="shared" si="1038"/>
        <v>0</v>
      </c>
      <c r="T293" s="915">
        <f t="shared" si="1038"/>
        <v>0</v>
      </c>
      <c r="U293" s="915">
        <f t="shared" si="1038"/>
        <v>0</v>
      </c>
      <c r="V293" s="915">
        <f t="shared" si="1038"/>
        <v>0</v>
      </c>
      <c r="W293" s="915">
        <f t="shared" si="1038"/>
        <v>0</v>
      </c>
      <c r="X293" s="915">
        <f t="shared" si="1038"/>
        <v>0</v>
      </c>
      <c r="Y293" s="915">
        <f t="shared" si="1038"/>
        <v>0</v>
      </c>
      <c r="Z293" s="915">
        <f t="shared" si="1038"/>
        <v>0</v>
      </c>
      <c r="AA293" s="915">
        <f t="shared" si="1038"/>
        <v>0</v>
      </c>
      <c r="AB293" s="915">
        <f t="shared" si="1038"/>
        <v>0</v>
      </c>
      <c r="AC293" s="915">
        <f t="shared" si="1038"/>
        <v>0</v>
      </c>
      <c r="AD293" s="915">
        <f t="shared" si="1038"/>
        <v>0</v>
      </c>
      <c r="AE293" s="915">
        <f t="shared" si="1038"/>
        <v>0</v>
      </c>
      <c r="AF293" s="915">
        <f t="shared" si="1038"/>
        <v>0</v>
      </c>
      <c r="AG293" s="915">
        <f t="shared" si="1038"/>
        <v>0</v>
      </c>
      <c r="AH293" s="915">
        <f t="shared" si="1038"/>
        <v>0</v>
      </c>
      <c r="AI293" s="915">
        <f t="shared" si="1038"/>
        <v>0</v>
      </c>
      <c r="AJ293" s="915">
        <f t="shared" si="1038"/>
        <v>0</v>
      </c>
      <c r="AK293" s="915">
        <f t="shared" si="1038"/>
        <v>0</v>
      </c>
      <c r="AL293" s="915">
        <f t="shared" si="1038"/>
        <v>0</v>
      </c>
      <c r="AM293" s="915">
        <f t="shared" ref="AM293:BQ293" si="1039">AM268+AM160+AM161+AM162</f>
        <v>0</v>
      </c>
      <c r="AN293" s="915">
        <f t="shared" si="1039"/>
        <v>0</v>
      </c>
      <c r="AO293" s="915">
        <f t="shared" si="1039"/>
        <v>0</v>
      </c>
      <c r="AP293" s="915">
        <f t="shared" si="1039"/>
        <v>0</v>
      </c>
      <c r="AQ293" s="915">
        <f t="shared" si="1039"/>
        <v>0</v>
      </c>
      <c r="AR293" s="915">
        <f t="shared" si="1039"/>
        <v>0</v>
      </c>
      <c r="AS293" s="915">
        <f t="shared" si="1039"/>
        <v>0</v>
      </c>
      <c r="AT293" s="915">
        <f t="shared" si="1039"/>
        <v>0</v>
      </c>
      <c r="AU293" s="915">
        <f t="shared" si="1039"/>
        <v>0</v>
      </c>
      <c r="AV293" s="915">
        <f t="shared" si="1039"/>
        <v>0</v>
      </c>
      <c r="AW293" s="915">
        <f t="shared" si="1039"/>
        <v>0</v>
      </c>
      <c r="AX293" s="915">
        <f t="shared" si="1039"/>
        <v>0</v>
      </c>
      <c r="AY293" s="915">
        <f t="shared" si="1039"/>
        <v>0</v>
      </c>
      <c r="AZ293" s="915">
        <f t="shared" si="1039"/>
        <v>0</v>
      </c>
      <c r="BA293" s="915">
        <f t="shared" si="1039"/>
        <v>0</v>
      </c>
      <c r="BB293" s="915">
        <f t="shared" si="1039"/>
        <v>0</v>
      </c>
      <c r="BC293" s="915">
        <f t="shared" si="1039"/>
        <v>0</v>
      </c>
      <c r="BD293" s="915">
        <f t="shared" si="1039"/>
        <v>0</v>
      </c>
      <c r="BE293" s="915">
        <f t="shared" si="1039"/>
        <v>0</v>
      </c>
      <c r="BF293" s="915">
        <f t="shared" si="1039"/>
        <v>0</v>
      </c>
      <c r="BG293" s="915">
        <f t="shared" si="1039"/>
        <v>0</v>
      </c>
      <c r="BH293" s="915">
        <f t="shared" si="1039"/>
        <v>0</v>
      </c>
      <c r="BI293" s="915">
        <f t="shared" si="1039"/>
        <v>0</v>
      </c>
      <c r="BJ293" s="915">
        <f t="shared" si="1039"/>
        <v>0</v>
      </c>
      <c r="BK293" s="915">
        <f t="shared" si="1039"/>
        <v>0</v>
      </c>
      <c r="BL293" s="915">
        <f t="shared" si="1039"/>
        <v>0</v>
      </c>
      <c r="BM293" s="915">
        <f t="shared" si="1039"/>
        <v>0</v>
      </c>
      <c r="BN293" s="915">
        <f t="shared" si="1039"/>
        <v>0</v>
      </c>
      <c r="BO293" s="915">
        <f t="shared" si="1039"/>
        <v>0</v>
      </c>
      <c r="BP293" s="915">
        <f t="shared" si="1039"/>
        <v>0</v>
      </c>
      <c r="BQ293" s="916">
        <f t="shared" si="1039"/>
        <v>0</v>
      </c>
      <c r="BS293" s="655"/>
    </row>
    <row r="294" spans="1:71">
      <c r="A294" s="655"/>
      <c r="B294" s="1388"/>
      <c r="C294" s="1438"/>
      <c r="D294" s="914" t="s">
        <v>212</v>
      </c>
      <c r="E294" s="828"/>
      <c r="F294" s="914"/>
      <c r="G294" s="915">
        <f t="shared" ref="G294:AL294" si="1040">G270+G269+G151+G150+G149+G148+G147+G146+G144+G143+G142+G141+G140+G139</f>
        <v>4</v>
      </c>
      <c r="H294" s="915">
        <f t="shared" si="1040"/>
        <v>4</v>
      </c>
      <c r="I294" s="915">
        <f t="shared" si="1040"/>
        <v>4</v>
      </c>
      <c r="J294" s="915">
        <f t="shared" si="1040"/>
        <v>4</v>
      </c>
      <c r="K294" s="915">
        <f t="shared" si="1040"/>
        <v>4</v>
      </c>
      <c r="L294" s="915">
        <f t="shared" si="1040"/>
        <v>4</v>
      </c>
      <c r="M294" s="915">
        <f t="shared" si="1040"/>
        <v>4</v>
      </c>
      <c r="N294" s="915">
        <f t="shared" si="1040"/>
        <v>4</v>
      </c>
      <c r="O294" s="915">
        <f t="shared" si="1040"/>
        <v>4</v>
      </c>
      <c r="P294" s="915">
        <f t="shared" si="1040"/>
        <v>4</v>
      </c>
      <c r="Q294" s="915">
        <f t="shared" si="1040"/>
        <v>4</v>
      </c>
      <c r="R294" s="915">
        <f t="shared" si="1040"/>
        <v>4</v>
      </c>
      <c r="S294" s="915">
        <f t="shared" si="1040"/>
        <v>4</v>
      </c>
      <c r="T294" s="915">
        <f t="shared" si="1040"/>
        <v>4</v>
      </c>
      <c r="U294" s="915">
        <f t="shared" si="1040"/>
        <v>4</v>
      </c>
      <c r="V294" s="915">
        <f t="shared" si="1040"/>
        <v>4</v>
      </c>
      <c r="W294" s="915">
        <f t="shared" si="1040"/>
        <v>4</v>
      </c>
      <c r="X294" s="915">
        <f t="shared" si="1040"/>
        <v>4</v>
      </c>
      <c r="Y294" s="915">
        <f t="shared" si="1040"/>
        <v>4</v>
      </c>
      <c r="Z294" s="915">
        <f t="shared" si="1040"/>
        <v>4</v>
      </c>
      <c r="AA294" s="915">
        <f t="shared" si="1040"/>
        <v>4</v>
      </c>
      <c r="AB294" s="915">
        <f t="shared" si="1040"/>
        <v>4</v>
      </c>
      <c r="AC294" s="915">
        <f t="shared" si="1040"/>
        <v>4</v>
      </c>
      <c r="AD294" s="915">
        <f t="shared" si="1040"/>
        <v>4</v>
      </c>
      <c r="AE294" s="915">
        <f t="shared" si="1040"/>
        <v>4</v>
      </c>
      <c r="AF294" s="915">
        <f t="shared" si="1040"/>
        <v>4</v>
      </c>
      <c r="AG294" s="915">
        <f t="shared" si="1040"/>
        <v>4</v>
      </c>
      <c r="AH294" s="915">
        <f t="shared" si="1040"/>
        <v>4</v>
      </c>
      <c r="AI294" s="915">
        <f t="shared" si="1040"/>
        <v>4</v>
      </c>
      <c r="AJ294" s="915">
        <f t="shared" si="1040"/>
        <v>4</v>
      </c>
      <c r="AK294" s="915">
        <f t="shared" si="1040"/>
        <v>4</v>
      </c>
      <c r="AL294" s="915">
        <f t="shared" si="1040"/>
        <v>4</v>
      </c>
      <c r="AM294" s="915">
        <f t="shared" ref="AM294:BQ294" si="1041">AM270+AM269+AM151+AM150+AM149+AM148+AM147+AM146+AM144+AM143+AM142+AM141+AM140+AM139</f>
        <v>4</v>
      </c>
      <c r="AN294" s="915">
        <f t="shared" si="1041"/>
        <v>4</v>
      </c>
      <c r="AO294" s="915">
        <f t="shared" si="1041"/>
        <v>4</v>
      </c>
      <c r="AP294" s="915">
        <f t="shared" si="1041"/>
        <v>4</v>
      </c>
      <c r="AQ294" s="915">
        <f t="shared" si="1041"/>
        <v>4</v>
      </c>
      <c r="AR294" s="915">
        <f t="shared" si="1041"/>
        <v>4</v>
      </c>
      <c r="AS294" s="915">
        <f t="shared" si="1041"/>
        <v>4</v>
      </c>
      <c r="AT294" s="915">
        <f t="shared" si="1041"/>
        <v>4</v>
      </c>
      <c r="AU294" s="915">
        <f t="shared" si="1041"/>
        <v>4</v>
      </c>
      <c r="AV294" s="915">
        <f t="shared" si="1041"/>
        <v>4</v>
      </c>
      <c r="AW294" s="915">
        <f t="shared" si="1041"/>
        <v>4</v>
      </c>
      <c r="AX294" s="915">
        <f t="shared" si="1041"/>
        <v>4</v>
      </c>
      <c r="AY294" s="915">
        <f t="shared" si="1041"/>
        <v>4</v>
      </c>
      <c r="AZ294" s="915">
        <f t="shared" si="1041"/>
        <v>4</v>
      </c>
      <c r="BA294" s="915">
        <f t="shared" si="1041"/>
        <v>4</v>
      </c>
      <c r="BB294" s="915">
        <f t="shared" si="1041"/>
        <v>4</v>
      </c>
      <c r="BC294" s="915">
        <f t="shared" si="1041"/>
        <v>4</v>
      </c>
      <c r="BD294" s="915">
        <f t="shared" si="1041"/>
        <v>4</v>
      </c>
      <c r="BE294" s="915">
        <f t="shared" si="1041"/>
        <v>4</v>
      </c>
      <c r="BF294" s="915">
        <f t="shared" si="1041"/>
        <v>4</v>
      </c>
      <c r="BG294" s="915">
        <f t="shared" si="1041"/>
        <v>4</v>
      </c>
      <c r="BH294" s="915">
        <f t="shared" si="1041"/>
        <v>4</v>
      </c>
      <c r="BI294" s="915">
        <f t="shared" si="1041"/>
        <v>4</v>
      </c>
      <c r="BJ294" s="915">
        <f t="shared" si="1041"/>
        <v>4</v>
      </c>
      <c r="BK294" s="915">
        <f t="shared" si="1041"/>
        <v>4</v>
      </c>
      <c r="BL294" s="915">
        <f t="shared" si="1041"/>
        <v>4</v>
      </c>
      <c r="BM294" s="915">
        <f t="shared" si="1041"/>
        <v>4</v>
      </c>
      <c r="BN294" s="915">
        <f t="shared" si="1041"/>
        <v>4</v>
      </c>
      <c r="BO294" s="915">
        <f t="shared" si="1041"/>
        <v>4</v>
      </c>
      <c r="BP294" s="915">
        <f t="shared" si="1041"/>
        <v>4</v>
      </c>
      <c r="BQ294" s="916">
        <f t="shared" si="1041"/>
        <v>4</v>
      </c>
      <c r="BS294" s="655"/>
    </row>
    <row r="295" spans="1:71">
      <c r="A295" s="655"/>
      <c r="B295" s="1388"/>
      <c r="C295" s="1438"/>
      <c r="D295" s="914"/>
      <c r="E295" s="828"/>
      <c r="F295" s="914"/>
      <c r="G295" s="915"/>
      <c r="H295" s="915"/>
      <c r="I295" s="915"/>
      <c r="J295" s="915"/>
      <c r="K295" s="915"/>
      <c r="L295" s="915"/>
      <c r="M295" s="915"/>
      <c r="N295" s="915"/>
      <c r="O295" s="915"/>
      <c r="P295" s="915"/>
      <c r="Q295" s="915"/>
      <c r="R295" s="915"/>
      <c r="S295" s="915"/>
      <c r="T295" s="915"/>
      <c r="U295" s="915"/>
      <c r="V295" s="915"/>
      <c r="W295" s="915"/>
      <c r="X295" s="915"/>
      <c r="Y295" s="915"/>
      <c r="Z295" s="915"/>
      <c r="AA295" s="915"/>
      <c r="AB295" s="915"/>
      <c r="AC295" s="915"/>
      <c r="AD295" s="915"/>
      <c r="AE295" s="915"/>
      <c r="AF295" s="915"/>
      <c r="AG295" s="915"/>
      <c r="AH295" s="915"/>
      <c r="AI295" s="915"/>
      <c r="AJ295" s="915"/>
      <c r="AK295" s="915"/>
      <c r="AL295" s="915"/>
      <c r="AM295" s="915"/>
      <c r="AN295" s="915"/>
      <c r="AO295" s="915"/>
      <c r="AP295" s="915"/>
      <c r="AQ295" s="915"/>
      <c r="AR295" s="915"/>
      <c r="AS295" s="915"/>
      <c r="AT295" s="915"/>
      <c r="AU295" s="915"/>
      <c r="AV295" s="915"/>
      <c r="AW295" s="915"/>
      <c r="AX295" s="915"/>
      <c r="AY295" s="915"/>
      <c r="AZ295" s="915"/>
      <c r="BA295" s="915"/>
      <c r="BB295" s="915"/>
      <c r="BC295" s="915"/>
      <c r="BD295" s="915"/>
      <c r="BE295" s="915"/>
      <c r="BF295" s="915"/>
      <c r="BG295" s="915"/>
      <c r="BH295" s="915"/>
      <c r="BI295" s="915"/>
      <c r="BJ295" s="915"/>
      <c r="BK295" s="915"/>
      <c r="BL295" s="915"/>
      <c r="BM295" s="915"/>
      <c r="BN295" s="915"/>
      <c r="BO295" s="915"/>
      <c r="BP295" s="915"/>
      <c r="BQ295" s="916"/>
      <c r="BS295" s="655"/>
    </row>
    <row r="296" spans="1:71">
      <c r="A296" s="655"/>
      <c r="B296" s="1388"/>
      <c r="C296" s="1439"/>
      <c r="D296" s="917" t="s">
        <v>213</v>
      </c>
      <c r="E296" s="841"/>
      <c r="F296" s="917"/>
      <c r="G296" s="918">
        <f>SUM(G291:G294)</f>
        <v>7</v>
      </c>
      <c r="H296" s="918">
        <f t="shared" ref="H296:BQ296" si="1042">SUM(H291:H294)</f>
        <v>7</v>
      </c>
      <c r="I296" s="918">
        <f t="shared" si="1042"/>
        <v>7</v>
      </c>
      <c r="J296" s="918">
        <f t="shared" si="1042"/>
        <v>7</v>
      </c>
      <c r="K296" s="918">
        <f t="shared" si="1042"/>
        <v>7</v>
      </c>
      <c r="L296" s="918">
        <f t="shared" si="1042"/>
        <v>7</v>
      </c>
      <c r="M296" s="918">
        <f t="shared" si="1042"/>
        <v>7</v>
      </c>
      <c r="N296" s="918">
        <f t="shared" si="1042"/>
        <v>7</v>
      </c>
      <c r="O296" s="918">
        <f t="shared" si="1042"/>
        <v>7</v>
      </c>
      <c r="P296" s="918">
        <f t="shared" si="1042"/>
        <v>7</v>
      </c>
      <c r="Q296" s="918">
        <f t="shared" si="1042"/>
        <v>7</v>
      </c>
      <c r="R296" s="918">
        <f t="shared" si="1042"/>
        <v>7</v>
      </c>
      <c r="S296" s="918">
        <f t="shared" si="1042"/>
        <v>7</v>
      </c>
      <c r="T296" s="918">
        <f t="shared" si="1042"/>
        <v>7</v>
      </c>
      <c r="U296" s="918">
        <f t="shared" si="1042"/>
        <v>7</v>
      </c>
      <c r="V296" s="918">
        <f t="shared" si="1042"/>
        <v>7</v>
      </c>
      <c r="W296" s="918">
        <f t="shared" si="1042"/>
        <v>7</v>
      </c>
      <c r="X296" s="918">
        <f t="shared" si="1042"/>
        <v>7</v>
      </c>
      <c r="Y296" s="918">
        <f t="shared" si="1042"/>
        <v>7</v>
      </c>
      <c r="Z296" s="918">
        <f t="shared" si="1042"/>
        <v>7</v>
      </c>
      <c r="AA296" s="918">
        <f t="shared" si="1042"/>
        <v>7</v>
      </c>
      <c r="AB296" s="918">
        <f t="shared" si="1042"/>
        <v>7</v>
      </c>
      <c r="AC296" s="918">
        <f t="shared" si="1042"/>
        <v>7</v>
      </c>
      <c r="AD296" s="918">
        <f t="shared" si="1042"/>
        <v>7</v>
      </c>
      <c r="AE296" s="918">
        <f t="shared" si="1042"/>
        <v>7</v>
      </c>
      <c r="AF296" s="918">
        <f t="shared" si="1042"/>
        <v>7</v>
      </c>
      <c r="AG296" s="918">
        <f t="shared" si="1042"/>
        <v>7</v>
      </c>
      <c r="AH296" s="918">
        <f t="shared" si="1042"/>
        <v>7</v>
      </c>
      <c r="AI296" s="918">
        <f t="shared" si="1042"/>
        <v>7</v>
      </c>
      <c r="AJ296" s="918">
        <f t="shared" si="1042"/>
        <v>7</v>
      </c>
      <c r="AK296" s="918">
        <f t="shared" si="1042"/>
        <v>7</v>
      </c>
      <c r="AL296" s="918">
        <f t="shared" si="1042"/>
        <v>7</v>
      </c>
      <c r="AM296" s="918">
        <f t="shared" si="1042"/>
        <v>7</v>
      </c>
      <c r="AN296" s="918">
        <f t="shared" si="1042"/>
        <v>7</v>
      </c>
      <c r="AO296" s="918">
        <f t="shared" si="1042"/>
        <v>7</v>
      </c>
      <c r="AP296" s="918">
        <f t="shared" si="1042"/>
        <v>7</v>
      </c>
      <c r="AQ296" s="918">
        <f t="shared" si="1042"/>
        <v>7</v>
      </c>
      <c r="AR296" s="918">
        <f t="shared" si="1042"/>
        <v>7</v>
      </c>
      <c r="AS296" s="918">
        <f t="shared" si="1042"/>
        <v>7</v>
      </c>
      <c r="AT296" s="918">
        <f t="shared" si="1042"/>
        <v>7</v>
      </c>
      <c r="AU296" s="918">
        <f t="shared" si="1042"/>
        <v>7</v>
      </c>
      <c r="AV296" s="918">
        <f t="shared" si="1042"/>
        <v>7</v>
      </c>
      <c r="AW296" s="918">
        <f t="shared" si="1042"/>
        <v>7</v>
      </c>
      <c r="AX296" s="918">
        <f t="shared" si="1042"/>
        <v>7</v>
      </c>
      <c r="AY296" s="918">
        <f t="shared" si="1042"/>
        <v>7</v>
      </c>
      <c r="AZ296" s="918">
        <f t="shared" si="1042"/>
        <v>7</v>
      </c>
      <c r="BA296" s="918">
        <f t="shared" si="1042"/>
        <v>7</v>
      </c>
      <c r="BB296" s="918">
        <f t="shared" si="1042"/>
        <v>7</v>
      </c>
      <c r="BC296" s="918">
        <f t="shared" si="1042"/>
        <v>7</v>
      </c>
      <c r="BD296" s="918">
        <f t="shared" si="1042"/>
        <v>7</v>
      </c>
      <c r="BE296" s="918">
        <f t="shared" si="1042"/>
        <v>7</v>
      </c>
      <c r="BF296" s="918">
        <f t="shared" si="1042"/>
        <v>7</v>
      </c>
      <c r="BG296" s="918">
        <f t="shared" si="1042"/>
        <v>7</v>
      </c>
      <c r="BH296" s="918">
        <f t="shared" si="1042"/>
        <v>7</v>
      </c>
      <c r="BI296" s="918">
        <f t="shared" si="1042"/>
        <v>7</v>
      </c>
      <c r="BJ296" s="918">
        <f t="shared" si="1042"/>
        <v>7</v>
      </c>
      <c r="BK296" s="918">
        <f t="shared" si="1042"/>
        <v>7</v>
      </c>
      <c r="BL296" s="918">
        <f t="shared" si="1042"/>
        <v>7</v>
      </c>
      <c r="BM296" s="918">
        <f t="shared" si="1042"/>
        <v>7</v>
      </c>
      <c r="BN296" s="918">
        <f t="shared" si="1042"/>
        <v>7</v>
      </c>
      <c r="BO296" s="918">
        <f t="shared" si="1042"/>
        <v>7</v>
      </c>
      <c r="BP296" s="918">
        <f t="shared" si="1042"/>
        <v>7</v>
      </c>
      <c r="BQ296" s="919">
        <f t="shared" si="1042"/>
        <v>7</v>
      </c>
      <c r="BS296" s="655"/>
    </row>
    <row r="297" spans="1:71">
      <c r="A297" s="655"/>
      <c r="B297" s="1388"/>
      <c r="C297" s="920"/>
      <c r="D297" s="828"/>
      <c r="E297" s="828"/>
      <c r="F297" s="828"/>
      <c r="BS297" s="655"/>
    </row>
    <row r="298" spans="1:71">
      <c r="A298" s="655"/>
      <c r="B298" s="1388"/>
      <c r="C298" s="920"/>
      <c r="D298" s="828"/>
      <c r="E298" s="828"/>
      <c r="F298" s="828"/>
      <c r="BS298" s="655"/>
    </row>
    <row r="299" spans="1:71">
      <c r="A299" s="655"/>
      <c r="B299" s="1388"/>
      <c r="C299" s="920"/>
      <c r="D299" s="828"/>
      <c r="BS299" s="655"/>
    </row>
    <row r="300" spans="1:71" s="750" customFormat="1">
      <c r="A300" s="655"/>
      <c r="B300" s="655"/>
      <c r="C300" s="655"/>
      <c r="D300" s="655"/>
      <c r="E300" s="655"/>
      <c r="F300" s="655"/>
      <c r="G300" s="655"/>
      <c r="H300" s="655"/>
      <c r="I300" s="655"/>
      <c r="J300" s="655"/>
      <c r="K300" s="655"/>
      <c r="L300" s="655"/>
      <c r="M300" s="655"/>
      <c r="N300" s="655"/>
      <c r="O300" s="655"/>
      <c r="P300" s="655"/>
      <c r="Q300" s="655"/>
      <c r="R300" s="655"/>
      <c r="S300" s="655"/>
      <c r="T300" s="655"/>
      <c r="U300" s="655"/>
      <c r="V300" s="655"/>
      <c r="W300" s="655"/>
      <c r="X300" s="655"/>
      <c r="Y300" s="655"/>
      <c r="Z300" s="655"/>
      <c r="AA300" s="655"/>
      <c r="AB300" s="655"/>
      <c r="AC300" s="655"/>
      <c r="AD300" s="655"/>
      <c r="AE300" s="655"/>
      <c r="AF300" s="655"/>
      <c r="AG300" s="655"/>
      <c r="AH300" s="655"/>
      <c r="AI300" s="655"/>
      <c r="AJ300" s="655"/>
      <c r="AK300" s="655"/>
      <c r="AL300" s="655"/>
      <c r="AM300" s="655"/>
      <c r="AN300" s="655"/>
      <c r="AO300" s="655"/>
      <c r="AP300" s="655"/>
      <c r="AQ300" s="655"/>
      <c r="AR300" s="655"/>
      <c r="AS300" s="655"/>
      <c r="AT300" s="655"/>
      <c r="AU300" s="655"/>
      <c r="AV300" s="655"/>
      <c r="AW300" s="655"/>
      <c r="AX300" s="655"/>
      <c r="AY300" s="655"/>
      <c r="AZ300" s="655"/>
      <c r="BA300" s="655"/>
      <c r="BB300" s="655"/>
      <c r="BC300" s="655"/>
      <c r="BD300" s="655"/>
      <c r="BE300" s="655"/>
      <c r="BF300" s="655"/>
      <c r="BG300" s="655"/>
      <c r="BH300" s="655"/>
      <c r="BI300" s="655"/>
      <c r="BJ300" s="655"/>
      <c r="BK300" s="655"/>
      <c r="BL300" s="655"/>
      <c r="BM300" s="655"/>
      <c r="BN300" s="655"/>
      <c r="BO300" s="655"/>
      <c r="BP300" s="655"/>
      <c r="BQ300" s="655"/>
      <c r="BR300" s="655"/>
      <c r="BS300" s="655"/>
    </row>
    <row r="301" spans="1:71" ht="18.75">
      <c r="A301" s="655"/>
      <c r="B301" s="1388" t="s">
        <v>760</v>
      </c>
      <c r="C301" s="760" t="s">
        <v>761</v>
      </c>
      <c r="BS301" s="655"/>
    </row>
    <row r="302" spans="1:71" ht="18.75">
      <c r="A302" s="655"/>
      <c r="B302" s="1388"/>
      <c r="C302" s="760"/>
      <c r="BS302" s="655"/>
    </row>
    <row r="303" spans="1:71">
      <c r="A303" s="655"/>
      <c r="B303" s="1388"/>
      <c r="C303" s="747">
        <v>1</v>
      </c>
      <c r="D303" s="747" t="s">
        <v>302</v>
      </c>
      <c r="BS303" s="655"/>
    </row>
    <row r="304" spans="1:71">
      <c r="A304" s="655"/>
      <c r="B304" s="1388"/>
      <c r="C304" s="747">
        <v>2</v>
      </c>
      <c r="D304" s="747" t="s">
        <v>303</v>
      </c>
      <c r="BS304" s="655"/>
    </row>
    <row r="305" spans="1:71">
      <c r="A305" s="655"/>
      <c r="B305" s="1388"/>
      <c r="C305" s="747">
        <v>3</v>
      </c>
      <c r="D305" s="747" t="s">
        <v>304</v>
      </c>
      <c r="BS305" s="655"/>
    </row>
    <row r="306" spans="1:71" ht="15.75" thickBot="1">
      <c r="A306" s="655"/>
      <c r="B306" s="1388"/>
      <c r="BS306" s="655"/>
    </row>
    <row r="307" spans="1:71" s="750" customFormat="1" ht="16.5" thickTop="1" thickBot="1">
      <c r="A307" s="655"/>
      <c r="B307" s="1388"/>
      <c r="G307" s="802">
        <f>'4. Investment Appraisal'!$C$9</f>
        <v>2017</v>
      </c>
      <c r="H307" s="802">
        <f>G307+1</f>
        <v>2018</v>
      </c>
      <c r="I307" s="802">
        <f t="shared" ref="I307" si="1043">H307+1</f>
        <v>2019</v>
      </c>
      <c r="J307" s="802">
        <f t="shared" ref="J307" si="1044">I307+1</f>
        <v>2020</v>
      </c>
      <c r="K307" s="802">
        <f t="shared" ref="K307" si="1045">J307+1</f>
        <v>2021</v>
      </c>
      <c r="L307" s="802">
        <f t="shared" ref="L307" si="1046">K307+1</f>
        <v>2022</v>
      </c>
      <c r="M307" s="802">
        <f t="shared" ref="M307" si="1047">L307+1</f>
        <v>2023</v>
      </c>
      <c r="N307" s="802">
        <f t="shared" ref="N307" si="1048">M307+1</f>
        <v>2024</v>
      </c>
      <c r="O307" s="802">
        <f t="shared" ref="O307" si="1049">N307+1</f>
        <v>2025</v>
      </c>
      <c r="P307" s="802">
        <f t="shared" ref="P307" si="1050">O307+1</f>
        <v>2026</v>
      </c>
      <c r="Q307" s="802">
        <f t="shared" ref="Q307" si="1051">P307+1</f>
        <v>2027</v>
      </c>
      <c r="R307" s="802">
        <f t="shared" ref="R307" si="1052">Q307+1</f>
        <v>2028</v>
      </c>
      <c r="S307" s="802">
        <f t="shared" ref="S307" si="1053">R307+1</f>
        <v>2029</v>
      </c>
      <c r="T307" s="802">
        <f t="shared" ref="T307" si="1054">S307+1</f>
        <v>2030</v>
      </c>
      <c r="U307" s="802">
        <f t="shared" ref="U307" si="1055">T307+1</f>
        <v>2031</v>
      </c>
      <c r="V307" s="802">
        <f t="shared" ref="V307" si="1056">U307+1</f>
        <v>2032</v>
      </c>
      <c r="W307" s="802">
        <f t="shared" ref="W307" si="1057">V307+1</f>
        <v>2033</v>
      </c>
      <c r="X307" s="802">
        <f t="shared" ref="X307" si="1058">W307+1</f>
        <v>2034</v>
      </c>
      <c r="Y307" s="802">
        <f t="shared" ref="Y307" si="1059">X307+1</f>
        <v>2035</v>
      </c>
      <c r="Z307" s="802">
        <f t="shared" ref="Z307" si="1060">Y307+1</f>
        <v>2036</v>
      </c>
      <c r="AA307" s="802">
        <f t="shared" ref="AA307" si="1061">Z307+1</f>
        <v>2037</v>
      </c>
      <c r="AB307" s="802">
        <f t="shared" ref="AB307" si="1062">AA307+1</f>
        <v>2038</v>
      </c>
      <c r="AC307" s="802">
        <f t="shared" ref="AC307" si="1063">AB307+1</f>
        <v>2039</v>
      </c>
      <c r="AD307" s="802">
        <f t="shared" ref="AD307" si="1064">AC307+1</f>
        <v>2040</v>
      </c>
      <c r="AE307" s="802">
        <f t="shared" ref="AE307" si="1065">AD307+1</f>
        <v>2041</v>
      </c>
      <c r="AF307" s="802">
        <f t="shared" ref="AF307" si="1066">AE307+1</f>
        <v>2042</v>
      </c>
      <c r="AG307" s="802">
        <f t="shared" ref="AG307" si="1067">AF307+1</f>
        <v>2043</v>
      </c>
      <c r="AH307" s="802">
        <f t="shared" ref="AH307" si="1068">AG307+1</f>
        <v>2044</v>
      </c>
      <c r="AI307" s="802">
        <f t="shared" ref="AI307" si="1069">AH307+1</f>
        <v>2045</v>
      </c>
      <c r="AJ307" s="802">
        <f t="shared" ref="AJ307" si="1070">AI307+1</f>
        <v>2046</v>
      </c>
      <c r="AK307" s="802">
        <f t="shared" ref="AK307" si="1071">AJ307+1</f>
        <v>2047</v>
      </c>
      <c r="AL307" s="802">
        <f t="shared" ref="AL307" si="1072">AK307+1</f>
        <v>2048</v>
      </c>
      <c r="AM307" s="802">
        <f t="shared" ref="AM307" si="1073">AL307+1</f>
        <v>2049</v>
      </c>
      <c r="AN307" s="802">
        <f t="shared" ref="AN307" si="1074">AM307+1</f>
        <v>2050</v>
      </c>
      <c r="AO307" s="802">
        <f t="shared" ref="AO307" si="1075">AN307+1</f>
        <v>2051</v>
      </c>
      <c r="AP307" s="802">
        <f t="shared" ref="AP307" si="1076">AO307+1</f>
        <v>2052</v>
      </c>
      <c r="AQ307" s="802">
        <f t="shared" ref="AQ307" si="1077">AP307+1</f>
        <v>2053</v>
      </c>
      <c r="AR307" s="802">
        <f t="shared" ref="AR307" si="1078">AQ307+1</f>
        <v>2054</v>
      </c>
      <c r="AS307" s="802">
        <f t="shared" ref="AS307" si="1079">AR307+1</f>
        <v>2055</v>
      </c>
      <c r="AT307" s="802">
        <f t="shared" ref="AT307" si="1080">AS307+1</f>
        <v>2056</v>
      </c>
      <c r="AU307" s="802">
        <f t="shared" ref="AU307" si="1081">AT307+1</f>
        <v>2057</v>
      </c>
      <c r="AV307" s="802">
        <f t="shared" ref="AV307" si="1082">AU307+1</f>
        <v>2058</v>
      </c>
      <c r="AW307" s="802">
        <f t="shared" ref="AW307" si="1083">AV307+1</f>
        <v>2059</v>
      </c>
      <c r="AX307" s="802">
        <f t="shared" ref="AX307" si="1084">AW307+1</f>
        <v>2060</v>
      </c>
      <c r="AY307" s="802">
        <f t="shared" ref="AY307" si="1085">AX307+1</f>
        <v>2061</v>
      </c>
      <c r="AZ307" s="802">
        <f t="shared" ref="AZ307" si="1086">AY307+1</f>
        <v>2062</v>
      </c>
      <c r="BA307" s="802">
        <f t="shared" ref="BA307" si="1087">AZ307+1</f>
        <v>2063</v>
      </c>
      <c r="BB307" s="802">
        <f t="shared" ref="BB307" si="1088">BA307+1</f>
        <v>2064</v>
      </c>
      <c r="BC307" s="802">
        <f t="shared" ref="BC307" si="1089">BB307+1</f>
        <v>2065</v>
      </c>
      <c r="BD307" s="802">
        <f t="shared" ref="BD307" si="1090">BC307+1</f>
        <v>2066</v>
      </c>
      <c r="BE307" s="802">
        <f t="shared" ref="BE307" si="1091">BD307+1</f>
        <v>2067</v>
      </c>
      <c r="BF307" s="802">
        <f t="shared" ref="BF307" si="1092">BE307+1</f>
        <v>2068</v>
      </c>
      <c r="BG307" s="802">
        <f t="shared" ref="BG307" si="1093">BF307+1</f>
        <v>2069</v>
      </c>
      <c r="BH307" s="802">
        <f t="shared" ref="BH307" si="1094">BG307+1</f>
        <v>2070</v>
      </c>
      <c r="BI307" s="802">
        <f t="shared" ref="BI307" si="1095">BH307+1</f>
        <v>2071</v>
      </c>
      <c r="BJ307" s="802">
        <f t="shared" ref="BJ307" si="1096">BI307+1</f>
        <v>2072</v>
      </c>
      <c r="BK307" s="802">
        <f t="shared" ref="BK307" si="1097">BJ307+1</f>
        <v>2073</v>
      </c>
      <c r="BL307" s="802">
        <f t="shared" ref="BL307" si="1098">BK307+1</f>
        <v>2074</v>
      </c>
      <c r="BM307" s="802">
        <f t="shared" ref="BM307" si="1099">BL307+1</f>
        <v>2075</v>
      </c>
      <c r="BN307" s="802">
        <f t="shared" ref="BN307" si="1100">BM307+1</f>
        <v>2076</v>
      </c>
      <c r="BO307" s="802">
        <f t="shared" ref="BO307" si="1101">BN307+1</f>
        <v>2077</v>
      </c>
      <c r="BP307" s="802">
        <f t="shared" ref="BP307" si="1102">BO307+1</f>
        <v>2078</v>
      </c>
      <c r="BQ307" s="802">
        <f t="shared" ref="BQ307" si="1103">BP307+1</f>
        <v>2079</v>
      </c>
      <c r="BS307" s="655"/>
    </row>
    <row r="308" spans="1:71" ht="15.75" thickTop="1">
      <c r="A308" s="655"/>
      <c r="B308" s="1388"/>
      <c r="C308" s="828"/>
      <c r="D308" s="828"/>
      <c r="E308" s="828"/>
      <c r="F308" s="832" t="s">
        <v>305</v>
      </c>
      <c r="G308" s="833">
        <f>HLOOKUP(G307,'Inflation Index'!$20:$25,2,FALSE)</f>
        <v>1.0249999999999999</v>
      </c>
      <c r="H308" s="833">
        <f>HLOOKUP(H307,'Inflation Index'!$20:$25,2,FALSE)</f>
        <v>1.0506249999999997</v>
      </c>
      <c r="I308" s="833">
        <f>HLOOKUP(I307,'Inflation Index'!$20:$25,2,FALSE)</f>
        <v>1.0768906249999997</v>
      </c>
      <c r="J308" s="833">
        <f>HLOOKUP(J307,'Inflation Index'!$20:$25,2,FALSE)</f>
        <v>1.1038128906249995</v>
      </c>
      <c r="K308" s="833">
        <f>HLOOKUP(K307,'Inflation Index'!$20:$25,2,FALSE)</f>
        <v>1.1314082128906244</v>
      </c>
      <c r="L308" s="833">
        <f>HLOOKUP(L307,'Inflation Index'!$20:$25,2,FALSE)</f>
        <v>1.15969341821289</v>
      </c>
      <c r="M308" s="833">
        <f>HLOOKUP(M307,'Inflation Index'!$20:$25,2,FALSE)</f>
        <v>1.1886857536682121</v>
      </c>
      <c r="N308" s="833">
        <f>HLOOKUP(N307,'Inflation Index'!$20:$25,2,FALSE)</f>
        <v>1.2184028975099173</v>
      </c>
      <c r="O308" s="833">
        <f>HLOOKUP(O307,'Inflation Index'!$20:$25,2,FALSE)</f>
        <v>1.2488629699476652</v>
      </c>
      <c r="P308" s="833">
        <f>HLOOKUP(P307,'Inflation Index'!$20:$25,2,FALSE)</f>
        <v>1.2800845441963564</v>
      </c>
      <c r="Q308" s="833">
        <f>HLOOKUP(Q307,'Inflation Index'!$20:$25,2,FALSE)</f>
        <v>1.3120866578012653</v>
      </c>
      <c r="R308" s="833">
        <f>HLOOKUP(R307,'Inflation Index'!$20:$25,2,FALSE)</f>
        <v>1.3448888242462969</v>
      </c>
      <c r="S308" s="833">
        <f>HLOOKUP(S307,'Inflation Index'!$20:$25,2,FALSE)</f>
        <v>1.378511044852454</v>
      </c>
      <c r="T308" s="833">
        <f>HLOOKUP(T307,'Inflation Index'!$20:$25,2,FALSE)</f>
        <v>1.4129738209737652</v>
      </c>
      <c r="U308" s="833">
        <f>HLOOKUP(U307,'Inflation Index'!$20:$25,2,FALSE)</f>
        <v>1.4482981664981094</v>
      </c>
      <c r="V308" s="833">
        <f>HLOOKUP(V307,'Inflation Index'!$20:$25,2,FALSE)</f>
        <v>1.484505620660562</v>
      </c>
      <c r="W308" s="833">
        <f>HLOOKUP(W307,'Inflation Index'!$20:$25,2,FALSE)</f>
        <v>1.5216182611770759</v>
      </c>
      <c r="X308" s="833">
        <f>HLOOKUP(X307,'Inflation Index'!$20:$25,2,FALSE)</f>
        <v>1.5596587177065027</v>
      </c>
      <c r="Y308" s="833">
        <f>HLOOKUP(Y307,'Inflation Index'!$20:$25,2,FALSE)</f>
        <v>1.5986501856491651</v>
      </c>
      <c r="Z308" s="833">
        <f>HLOOKUP(Z307,'Inflation Index'!$20:$25,2,FALSE)</f>
        <v>1.6386164402903942</v>
      </c>
      <c r="AA308" s="833">
        <f>HLOOKUP(AA307,'Inflation Index'!$20:$25,2,FALSE)</f>
        <v>1.6795818512976539</v>
      </c>
      <c r="AB308" s="833">
        <f>HLOOKUP(AB307,'Inflation Index'!$20:$25,2,FALSE)</f>
        <v>1.721571397580095</v>
      </c>
      <c r="AC308" s="833">
        <f>HLOOKUP(AC307,'Inflation Index'!$20:$25,2,FALSE)</f>
        <v>1.7646106825195971</v>
      </c>
      <c r="AD308" s="833">
        <f>HLOOKUP(AD307,'Inflation Index'!$20:$25,2,FALSE)</f>
        <v>1.8087259495825871</v>
      </c>
      <c r="AE308" s="833">
        <f>HLOOKUP(AE307,'Inflation Index'!$20:$25,2,FALSE)</f>
        <v>1.8539440983221516</v>
      </c>
      <c r="AF308" s="833">
        <f>HLOOKUP(AF307,'Inflation Index'!$20:$25,2,FALSE)</f>
        <v>1.9002927007802053</v>
      </c>
      <c r="AG308" s="833">
        <f>HLOOKUP(AG307,'Inflation Index'!$20:$25,2,FALSE)</f>
        <v>1.9478000182997102</v>
      </c>
      <c r="AH308" s="833">
        <f>HLOOKUP(AH307,'Inflation Index'!$20:$25,2,FALSE)</f>
        <v>1.9964950187572026</v>
      </c>
      <c r="AI308" s="833">
        <f>HLOOKUP(AI307,'Inflation Index'!$20:$25,2,FALSE)</f>
        <v>2.0464073942261325</v>
      </c>
      <c r="AJ308" s="833">
        <f>HLOOKUP(AJ307,'Inflation Index'!$20:$25,2,FALSE)</f>
        <v>2.0975675790817858</v>
      </c>
      <c r="AK308" s="833">
        <f>HLOOKUP(AK307,'Inflation Index'!$20:$25,2,FALSE)</f>
        <v>2.1500067685588302</v>
      </c>
      <c r="AL308" s="833">
        <f>HLOOKUP(AL307,'Inflation Index'!$20:$25,2,FALSE)</f>
        <v>2.203756937772801</v>
      </c>
      <c r="AM308" s="833">
        <f>HLOOKUP(AM307,'Inflation Index'!$20:$25,2,FALSE)</f>
        <v>2.2588508612171205</v>
      </c>
      <c r="AN308" s="833">
        <f>HLOOKUP(AN307,'Inflation Index'!$20:$25,2,FALSE)</f>
        <v>2.3153221327475482</v>
      </c>
      <c r="AO308" s="833">
        <f>HLOOKUP(AO307,'Inflation Index'!$20:$25,2,FALSE)</f>
        <v>2.3732051860662366</v>
      </c>
      <c r="AP308" s="833">
        <f>HLOOKUP(AP307,'Inflation Index'!$20:$25,2,FALSE)</f>
        <v>2.4325353157178924</v>
      </c>
      <c r="AQ308" s="833">
        <f>HLOOKUP(AQ307,'Inflation Index'!$20:$25,2,FALSE)</f>
        <v>2.4933486986108395</v>
      </c>
      <c r="AR308" s="833">
        <f>HLOOKUP(AR307,'Inflation Index'!$20:$25,2,FALSE)</f>
        <v>2.5556824160761105</v>
      </c>
      <c r="AS308" s="833">
        <f>HLOOKUP(AS307,'Inflation Index'!$20:$25,2,FALSE)</f>
        <v>2.6195744764780131</v>
      </c>
      <c r="AT308" s="833">
        <f>HLOOKUP(AT307,'Inflation Index'!$20:$25,2,FALSE)</f>
        <v>2.6850638383899632</v>
      </c>
      <c r="AU308" s="833">
        <f>HLOOKUP(AU307,'Inflation Index'!$20:$25,2,FALSE)</f>
        <v>2.7521904343497123</v>
      </c>
      <c r="AV308" s="833">
        <f>HLOOKUP(AV307,'Inflation Index'!$20:$25,2,FALSE)</f>
        <v>2.8209951952084547</v>
      </c>
      <c r="AW308" s="833">
        <f>HLOOKUP(AW307,'Inflation Index'!$20:$25,2,FALSE)</f>
        <v>2.8915200750886658</v>
      </c>
      <c r="AX308" s="833">
        <f>HLOOKUP(AX307,'Inflation Index'!$20:$25,2,FALSE)</f>
        <v>2.9638080769658819</v>
      </c>
      <c r="AY308" s="833">
        <f>HLOOKUP(AY307,'Inflation Index'!$20:$25,2,FALSE)</f>
        <v>3.0379032788900289</v>
      </c>
      <c r="AZ308" s="833">
        <f>HLOOKUP(AZ307,'Inflation Index'!$20:$25,2,FALSE)</f>
        <v>3.113850860862279</v>
      </c>
      <c r="BA308" s="833">
        <f>HLOOKUP(BA307,'Inflation Index'!$20:$25,2,FALSE)</f>
        <v>3.1916971323838355</v>
      </c>
      <c r="BB308" s="833">
        <f>HLOOKUP(BB307,'Inflation Index'!$20:$25,2,FALSE)</f>
        <v>3.2714895606934311</v>
      </c>
      <c r="BC308" s="833">
        <f>HLOOKUP(BC307,'Inflation Index'!$20:$25,2,FALSE)</f>
        <v>3.3532767997107671</v>
      </c>
      <c r="BD308" s="833">
        <f>HLOOKUP(BD307,'Inflation Index'!$20:$25,2,FALSE)</f>
        <v>3.4371087197035362</v>
      </c>
      <c r="BE308" s="833">
        <f>HLOOKUP(BE307,'Inflation Index'!$20:$25,2,FALSE)</f>
        <v>3.5230364376961241</v>
      </c>
      <c r="BF308" s="833">
        <f>HLOOKUP(BF307,'Inflation Index'!$20:$25,2,FALSE)</f>
        <v>3.6111123486385264</v>
      </c>
      <c r="BG308" s="833">
        <f>HLOOKUP(BG307,'Inflation Index'!$20:$25,2,FALSE)</f>
        <v>3.7013901573544894</v>
      </c>
      <c r="BH308" s="833">
        <f>HLOOKUP(BH307,'Inflation Index'!$20:$25,2,FALSE)</f>
        <v>3.7939249112883511</v>
      </c>
      <c r="BI308" s="833">
        <f>HLOOKUP(BI307,'Inflation Index'!$20:$25,2,FALSE)</f>
        <v>3.8887730340705593</v>
      </c>
      <c r="BJ308" s="833">
        <f>HLOOKUP(BJ307,'Inflation Index'!$20:$25,2,FALSE)</f>
        <v>3.985992359922323</v>
      </c>
      <c r="BK308" s="833">
        <f>HLOOKUP(BK307,'Inflation Index'!$20:$25,2,FALSE)</f>
        <v>4.0856421689203808</v>
      </c>
      <c r="BL308" s="833">
        <f>HLOOKUP(BL307,'Inflation Index'!$20:$25,2,FALSE)</f>
        <v>4.1877832231433896</v>
      </c>
      <c r="BM308" s="833">
        <f>HLOOKUP(BM307,'Inflation Index'!$20:$25,2,FALSE)</f>
        <v>4.2924778037219742</v>
      </c>
      <c r="BN308" s="833">
        <f>HLOOKUP(BN307,'Inflation Index'!$20:$25,2,FALSE)</f>
        <v>4.3997897488150226</v>
      </c>
      <c r="BO308" s="833" t="e">
        <f>HLOOKUP(BO307,'Inflation Index'!$20:$25,2,FALSE)</f>
        <v>#N/A</v>
      </c>
      <c r="BP308" s="833" t="e">
        <f>HLOOKUP(BP307,'Inflation Index'!$20:$25,2,FALSE)</f>
        <v>#N/A</v>
      </c>
      <c r="BQ308" s="833" t="e">
        <f>HLOOKUP(BQ307,'Inflation Index'!$20:$25,2,FALSE)</f>
        <v>#N/A</v>
      </c>
      <c r="BR308" s="834"/>
      <c r="BS308" s="655"/>
    </row>
    <row r="309" spans="1:71" s="750" customFormat="1">
      <c r="A309" s="655"/>
      <c r="B309" s="1388"/>
      <c r="C309" s="1241" t="s">
        <v>698</v>
      </c>
      <c r="D309" s="778"/>
      <c r="E309" s="778"/>
      <c r="F309" s="778"/>
      <c r="G309" s="835"/>
      <c r="H309" s="835"/>
      <c r="I309" s="835"/>
      <c r="J309" s="835"/>
      <c r="K309" s="835"/>
      <c r="L309" s="835"/>
      <c r="M309" s="835"/>
      <c r="N309" s="835"/>
      <c r="O309" s="835"/>
      <c r="P309" s="835"/>
      <c r="Q309" s="835"/>
      <c r="R309" s="835"/>
      <c r="S309" s="835"/>
      <c r="T309" s="835"/>
      <c r="U309" s="835"/>
      <c r="V309" s="835"/>
      <c r="W309" s="835"/>
      <c r="X309" s="835"/>
      <c r="Y309" s="835"/>
      <c r="Z309" s="835"/>
      <c r="AA309" s="835"/>
      <c r="AB309" s="835"/>
      <c r="AC309" s="835"/>
      <c r="AD309" s="835"/>
      <c r="AE309" s="835"/>
      <c r="AF309" s="835"/>
      <c r="AG309" s="835"/>
      <c r="AH309" s="835"/>
      <c r="AI309" s="835"/>
      <c r="AJ309" s="835"/>
      <c r="AK309" s="835"/>
      <c r="AL309" s="835"/>
      <c r="AM309" s="835"/>
      <c r="AN309" s="835"/>
      <c r="AO309" s="835"/>
      <c r="AP309" s="835"/>
      <c r="AQ309" s="835"/>
      <c r="AR309" s="835"/>
      <c r="AS309" s="835"/>
      <c r="AT309" s="835"/>
      <c r="AU309" s="835"/>
      <c r="AV309" s="835"/>
      <c r="AW309" s="835"/>
      <c r="AX309" s="835"/>
      <c r="AY309" s="835"/>
      <c r="AZ309" s="835"/>
      <c r="BA309" s="835"/>
      <c r="BB309" s="835"/>
      <c r="BC309" s="835"/>
      <c r="BD309" s="835"/>
      <c r="BE309" s="835"/>
      <c r="BF309" s="835"/>
      <c r="BG309" s="835"/>
      <c r="BH309" s="835"/>
      <c r="BI309" s="835"/>
      <c r="BJ309" s="835"/>
      <c r="BK309" s="835"/>
      <c r="BL309" s="835"/>
      <c r="BM309" s="835"/>
      <c r="BN309" s="835"/>
      <c r="BO309" s="835"/>
      <c r="BP309" s="835"/>
      <c r="BQ309" s="835"/>
      <c r="BR309" s="778"/>
      <c r="BS309" s="655"/>
    </row>
    <row r="310" spans="1:71" s="806" customFormat="1">
      <c r="A310" s="655"/>
      <c r="B310" s="1388"/>
      <c r="C310" s="1431" t="s">
        <v>297</v>
      </c>
      <c r="D310" s="803" t="s">
        <v>300</v>
      </c>
      <c r="E310" s="803"/>
      <c r="F310" s="803"/>
      <c r="G310" s="921">
        <v>-5000</v>
      </c>
      <c r="H310" s="803">
        <f>G310</f>
        <v>-5000</v>
      </c>
      <c r="I310" s="803">
        <f t="shared" ref="I310:BQ310" si="1104">H310</f>
        <v>-5000</v>
      </c>
      <c r="J310" s="803">
        <f t="shared" si="1104"/>
        <v>-5000</v>
      </c>
      <c r="K310" s="803">
        <f t="shared" si="1104"/>
        <v>-5000</v>
      </c>
      <c r="L310" s="803">
        <f t="shared" si="1104"/>
        <v>-5000</v>
      </c>
      <c r="M310" s="803">
        <f t="shared" si="1104"/>
        <v>-5000</v>
      </c>
      <c r="N310" s="803">
        <f t="shared" si="1104"/>
        <v>-5000</v>
      </c>
      <c r="O310" s="803">
        <f t="shared" si="1104"/>
        <v>-5000</v>
      </c>
      <c r="P310" s="803">
        <f t="shared" si="1104"/>
        <v>-5000</v>
      </c>
      <c r="Q310" s="803">
        <f t="shared" si="1104"/>
        <v>-5000</v>
      </c>
      <c r="R310" s="803">
        <f t="shared" si="1104"/>
        <v>-5000</v>
      </c>
      <c r="S310" s="803">
        <f t="shared" si="1104"/>
        <v>-5000</v>
      </c>
      <c r="T310" s="803">
        <f t="shared" si="1104"/>
        <v>-5000</v>
      </c>
      <c r="U310" s="803">
        <f t="shared" si="1104"/>
        <v>-5000</v>
      </c>
      <c r="V310" s="803">
        <f t="shared" si="1104"/>
        <v>-5000</v>
      </c>
      <c r="W310" s="803">
        <f t="shared" si="1104"/>
        <v>-5000</v>
      </c>
      <c r="X310" s="803">
        <f t="shared" si="1104"/>
        <v>-5000</v>
      </c>
      <c r="Y310" s="803">
        <f t="shared" si="1104"/>
        <v>-5000</v>
      </c>
      <c r="Z310" s="803">
        <f t="shared" si="1104"/>
        <v>-5000</v>
      </c>
      <c r="AA310" s="803">
        <f t="shared" si="1104"/>
        <v>-5000</v>
      </c>
      <c r="AB310" s="803">
        <f t="shared" si="1104"/>
        <v>-5000</v>
      </c>
      <c r="AC310" s="803">
        <f t="shared" si="1104"/>
        <v>-5000</v>
      </c>
      <c r="AD310" s="803">
        <f t="shared" si="1104"/>
        <v>-5000</v>
      </c>
      <c r="AE310" s="803">
        <f t="shared" si="1104"/>
        <v>-5000</v>
      </c>
      <c r="AF310" s="803">
        <f t="shared" si="1104"/>
        <v>-5000</v>
      </c>
      <c r="AG310" s="803">
        <f t="shared" si="1104"/>
        <v>-5000</v>
      </c>
      <c r="AH310" s="803">
        <f t="shared" si="1104"/>
        <v>-5000</v>
      </c>
      <c r="AI310" s="803">
        <f t="shared" si="1104"/>
        <v>-5000</v>
      </c>
      <c r="AJ310" s="803">
        <f t="shared" si="1104"/>
        <v>-5000</v>
      </c>
      <c r="AK310" s="803">
        <f t="shared" si="1104"/>
        <v>-5000</v>
      </c>
      <c r="AL310" s="803">
        <f t="shared" si="1104"/>
        <v>-5000</v>
      </c>
      <c r="AM310" s="803">
        <f t="shared" si="1104"/>
        <v>-5000</v>
      </c>
      <c r="AN310" s="803">
        <f t="shared" si="1104"/>
        <v>-5000</v>
      </c>
      <c r="AO310" s="803">
        <f t="shared" si="1104"/>
        <v>-5000</v>
      </c>
      <c r="AP310" s="803">
        <f t="shared" si="1104"/>
        <v>-5000</v>
      </c>
      <c r="AQ310" s="803">
        <f t="shared" si="1104"/>
        <v>-5000</v>
      </c>
      <c r="AR310" s="803">
        <f t="shared" si="1104"/>
        <v>-5000</v>
      </c>
      <c r="AS310" s="803">
        <f t="shared" si="1104"/>
        <v>-5000</v>
      </c>
      <c r="AT310" s="803">
        <f t="shared" si="1104"/>
        <v>-5000</v>
      </c>
      <c r="AU310" s="803">
        <f t="shared" si="1104"/>
        <v>-5000</v>
      </c>
      <c r="AV310" s="803">
        <f t="shared" si="1104"/>
        <v>-5000</v>
      </c>
      <c r="AW310" s="803">
        <f t="shared" si="1104"/>
        <v>-5000</v>
      </c>
      <c r="AX310" s="803">
        <f t="shared" si="1104"/>
        <v>-5000</v>
      </c>
      <c r="AY310" s="803">
        <f t="shared" si="1104"/>
        <v>-5000</v>
      </c>
      <c r="AZ310" s="803">
        <f t="shared" si="1104"/>
        <v>-5000</v>
      </c>
      <c r="BA310" s="803">
        <f t="shared" si="1104"/>
        <v>-5000</v>
      </c>
      <c r="BB310" s="803">
        <f t="shared" si="1104"/>
        <v>-5000</v>
      </c>
      <c r="BC310" s="803">
        <f t="shared" si="1104"/>
        <v>-5000</v>
      </c>
      <c r="BD310" s="803">
        <f t="shared" si="1104"/>
        <v>-5000</v>
      </c>
      <c r="BE310" s="803">
        <f t="shared" si="1104"/>
        <v>-5000</v>
      </c>
      <c r="BF310" s="803">
        <f t="shared" si="1104"/>
        <v>-5000</v>
      </c>
      <c r="BG310" s="803">
        <f t="shared" si="1104"/>
        <v>-5000</v>
      </c>
      <c r="BH310" s="803">
        <f t="shared" si="1104"/>
        <v>-5000</v>
      </c>
      <c r="BI310" s="803">
        <f t="shared" si="1104"/>
        <v>-5000</v>
      </c>
      <c r="BJ310" s="803">
        <f t="shared" si="1104"/>
        <v>-5000</v>
      </c>
      <c r="BK310" s="803">
        <f t="shared" si="1104"/>
        <v>-5000</v>
      </c>
      <c r="BL310" s="803">
        <f t="shared" si="1104"/>
        <v>-5000</v>
      </c>
      <c r="BM310" s="803">
        <f t="shared" si="1104"/>
        <v>-5000</v>
      </c>
      <c r="BN310" s="803">
        <f t="shared" si="1104"/>
        <v>-5000</v>
      </c>
      <c r="BO310" s="803">
        <f t="shared" si="1104"/>
        <v>-5000</v>
      </c>
      <c r="BP310" s="803">
        <f t="shared" si="1104"/>
        <v>-5000</v>
      </c>
      <c r="BQ310" s="805">
        <f t="shared" si="1104"/>
        <v>-5000</v>
      </c>
      <c r="BS310" s="655"/>
    </row>
    <row r="311" spans="1:71" s="806" customFormat="1">
      <c r="A311" s="655"/>
      <c r="B311" s="1388"/>
      <c r="C311" s="1432"/>
      <c r="D311" s="808" t="s">
        <v>301</v>
      </c>
      <c r="E311" s="808"/>
      <c r="F311" s="808"/>
      <c r="G311" s="770">
        <v>-177</v>
      </c>
      <c r="H311" s="808">
        <f>$G$311*H308</f>
        <v>-185.96062499999994</v>
      </c>
      <c r="I311" s="808">
        <f t="shared" ref="I311:BQ311" si="1105">$G$311*I308</f>
        <v>-190.60964062499994</v>
      </c>
      <c r="J311" s="808">
        <f t="shared" si="1105"/>
        <v>-195.37488164062492</v>
      </c>
      <c r="K311" s="808">
        <f t="shared" si="1105"/>
        <v>-200.25925368164053</v>
      </c>
      <c r="L311" s="808">
        <f t="shared" si="1105"/>
        <v>-205.26573502368151</v>
      </c>
      <c r="M311" s="808">
        <f t="shared" si="1105"/>
        <v>-210.39737839927352</v>
      </c>
      <c r="N311" s="808">
        <f t="shared" si="1105"/>
        <v>-215.65731285925534</v>
      </c>
      <c r="O311" s="808">
        <f t="shared" si="1105"/>
        <v>-221.04874568073674</v>
      </c>
      <c r="P311" s="808">
        <f t="shared" si="1105"/>
        <v>-226.57496432275508</v>
      </c>
      <c r="Q311" s="808">
        <f t="shared" si="1105"/>
        <v>-232.23933843082395</v>
      </c>
      <c r="R311" s="808">
        <f t="shared" si="1105"/>
        <v>-238.04532189159454</v>
      </c>
      <c r="S311" s="808">
        <f t="shared" si="1105"/>
        <v>-243.99645493888437</v>
      </c>
      <c r="T311" s="808">
        <f t="shared" si="1105"/>
        <v>-250.09636631235645</v>
      </c>
      <c r="U311" s="808">
        <f t="shared" si="1105"/>
        <v>-256.34877547016538</v>
      </c>
      <c r="V311" s="808">
        <f t="shared" si="1105"/>
        <v>-262.75749485691949</v>
      </c>
      <c r="W311" s="808">
        <f t="shared" si="1105"/>
        <v>-269.32643222834241</v>
      </c>
      <c r="X311" s="808">
        <f t="shared" si="1105"/>
        <v>-276.05959303405098</v>
      </c>
      <c r="Y311" s="808">
        <f t="shared" si="1105"/>
        <v>-282.96108285990221</v>
      </c>
      <c r="Z311" s="808">
        <f t="shared" si="1105"/>
        <v>-290.0351099313998</v>
      </c>
      <c r="AA311" s="808">
        <f t="shared" si="1105"/>
        <v>-297.28598767968475</v>
      </c>
      <c r="AB311" s="808">
        <f t="shared" si="1105"/>
        <v>-304.71813737167685</v>
      </c>
      <c r="AC311" s="808">
        <f t="shared" si="1105"/>
        <v>-312.33609080596869</v>
      </c>
      <c r="AD311" s="808">
        <f t="shared" si="1105"/>
        <v>-320.1444930761179</v>
      </c>
      <c r="AE311" s="808">
        <f t="shared" si="1105"/>
        <v>-328.14810540302085</v>
      </c>
      <c r="AF311" s="808">
        <f t="shared" si="1105"/>
        <v>-336.35180803809635</v>
      </c>
      <c r="AG311" s="808">
        <f t="shared" si="1105"/>
        <v>-344.76060323904869</v>
      </c>
      <c r="AH311" s="808">
        <f t="shared" si="1105"/>
        <v>-353.37961832002486</v>
      </c>
      <c r="AI311" s="808">
        <f t="shared" si="1105"/>
        <v>-362.21410877802543</v>
      </c>
      <c r="AJ311" s="808">
        <f t="shared" si="1105"/>
        <v>-371.26946149747607</v>
      </c>
      <c r="AK311" s="808">
        <f t="shared" si="1105"/>
        <v>-380.55119803491294</v>
      </c>
      <c r="AL311" s="808">
        <f t="shared" si="1105"/>
        <v>-390.06497798578579</v>
      </c>
      <c r="AM311" s="808">
        <f t="shared" si="1105"/>
        <v>-399.81660243543035</v>
      </c>
      <c r="AN311" s="808">
        <f t="shared" si="1105"/>
        <v>-409.812017496316</v>
      </c>
      <c r="AO311" s="808">
        <f t="shared" si="1105"/>
        <v>-420.05731793372388</v>
      </c>
      <c r="AP311" s="808">
        <f t="shared" si="1105"/>
        <v>-430.55875088206693</v>
      </c>
      <c r="AQ311" s="808">
        <f t="shared" si="1105"/>
        <v>-441.3227196541186</v>
      </c>
      <c r="AR311" s="808">
        <f t="shared" si="1105"/>
        <v>-452.35578764547154</v>
      </c>
      <c r="AS311" s="808">
        <f t="shared" si="1105"/>
        <v>-463.66468233660834</v>
      </c>
      <c r="AT311" s="808">
        <f t="shared" si="1105"/>
        <v>-475.25629939502346</v>
      </c>
      <c r="AU311" s="808">
        <f t="shared" si="1105"/>
        <v>-487.1377068798991</v>
      </c>
      <c r="AV311" s="808">
        <f t="shared" si="1105"/>
        <v>-499.3161495518965</v>
      </c>
      <c r="AW311" s="808">
        <f t="shared" si="1105"/>
        <v>-511.79905329069385</v>
      </c>
      <c r="AX311" s="808">
        <f t="shared" si="1105"/>
        <v>-524.5940296229611</v>
      </c>
      <c r="AY311" s="808">
        <f t="shared" si="1105"/>
        <v>-537.70888036353506</v>
      </c>
      <c r="AZ311" s="808">
        <f t="shared" si="1105"/>
        <v>-551.15160237262342</v>
      </c>
      <c r="BA311" s="808">
        <f t="shared" si="1105"/>
        <v>-564.93039243193891</v>
      </c>
      <c r="BB311" s="808">
        <f t="shared" si="1105"/>
        <v>-579.05365224273726</v>
      </c>
      <c r="BC311" s="808">
        <f t="shared" si="1105"/>
        <v>-593.52999354880581</v>
      </c>
      <c r="BD311" s="808">
        <f t="shared" si="1105"/>
        <v>-608.36824338752592</v>
      </c>
      <c r="BE311" s="808">
        <f t="shared" si="1105"/>
        <v>-623.57744947221397</v>
      </c>
      <c r="BF311" s="808">
        <f t="shared" si="1105"/>
        <v>-639.1668857090192</v>
      </c>
      <c r="BG311" s="808">
        <f t="shared" si="1105"/>
        <v>-655.14605785174467</v>
      </c>
      <c r="BH311" s="808">
        <f t="shared" si="1105"/>
        <v>-671.52470929803815</v>
      </c>
      <c r="BI311" s="808">
        <f t="shared" si="1105"/>
        <v>-688.31282703048896</v>
      </c>
      <c r="BJ311" s="808">
        <f t="shared" si="1105"/>
        <v>-705.52064770625122</v>
      </c>
      <c r="BK311" s="808">
        <f t="shared" si="1105"/>
        <v>-723.15866389890743</v>
      </c>
      <c r="BL311" s="808">
        <f t="shared" si="1105"/>
        <v>-741.23763049638001</v>
      </c>
      <c r="BM311" s="808">
        <f t="shared" si="1105"/>
        <v>-759.76857125878939</v>
      </c>
      <c r="BN311" s="808">
        <f t="shared" si="1105"/>
        <v>-778.76278554025896</v>
      </c>
      <c r="BO311" s="808" t="e">
        <f t="shared" si="1105"/>
        <v>#N/A</v>
      </c>
      <c r="BP311" s="808" t="e">
        <f t="shared" si="1105"/>
        <v>#N/A</v>
      </c>
      <c r="BQ311" s="809" t="e">
        <f t="shared" si="1105"/>
        <v>#N/A</v>
      </c>
      <c r="BS311" s="655"/>
    </row>
    <row r="312" spans="1:71" s="806" customFormat="1">
      <c r="A312" s="655"/>
      <c r="B312" s="1388"/>
      <c r="C312" s="1433"/>
      <c r="D312" s="811" t="s">
        <v>297</v>
      </c>
      <c r="E312" s="811"/>
      <c r="F312" s="811"/>
      <c r="G312" s="922">
        <v>-255</v>
      </c>
      <c r="H312" s="811">
        <f>$G$312*H308</f>
        <v>-267.9093749999999</v>
      </c>
      <c r="I312" s="811">
        <f t="shared" ref="I312:BQ312" si="1106">$G$312*I308</f>
        <v>-274.60710937499994</v>
      </c>
      <c r="J312" s="811">
        <f t="shared" si="1106"/>
        <v>-281.47228710937486</v>
      </c>
      <c r="K312" s="811">
        <f t="shared" si="1106"/>
        <v>-288.50909428710924</v>
      </c>
      <c r="L312" s="811">
        <f t="shared" si="1106"/>
        <v>-295.72182164428693</v>
      </c>
      <c r="M312" s="811">
        <f t="shared" si="1106"/>
        <v>-303.11486718539408</v>
      </c>
      <c r="N312" s="811">
        <f t="shared" si="1106"/>
        <v>-310.6927388650289</v>
      </c>
      <c r="O312" s="811">
        <f t="shared" si="1106"/>
        <v>-318.46005733665464</v>
      </c>
      <c r="P312" s="811">
        <f t="shared" si="1106"/>
        <v>-326.42155877007087</v>
      </c>
      <c r="Q312" s="811">
        <f t="shared" si="1106"/>
        <v>-334.58209773932265</v>
      </c>
      <c r="R312" s="811">
        <f t="shared" si="1106"/>
        <v>-342.94665018280568</v>
      </c>
      <c r="S312" s="811">
        <f t="shared" si="1106"/>
        <v>-351.52031643737575</v>
      </c>
      <c r="T312" s="811">
        <f t="shared" si="1106"/>
        <v>-360.30832434831012</v>
      </c>
      <c r="U312" s="811">
        <f t="shared" si="1106"/>
        <v>-369.31603245701791</v>
      </c>
      <c r="V312" s="811">
        <f t="shared" si="1106"/>
        <v>-378.54893326844331</v>
      </c>
      <c r="W312" s="811">
        <f t="shared" si="1106"/>
        <v>-388.01265660015434</v>
      </c>
      <c r="X312" s="811">
        <f t="shared" si="1106"/>
        <v>-397.71297301515818</v>
      </c>
      <c r="Y312" s="811">
        <f t="shared" si="1106"/>
        <v>-407.65579734053711</v>
      </c>
      <c r="Z312" s="811">
        <f t="shared" si="1106"/>
        <v>-417.84719227405054</v>
      </c>
      <c r="AA312" s="811">
        <f t="shared" si="1106"/>
        <v>-428.29337208090175</v>
      </c>
      <c r="AB312" s="811">
        <f t="shared" si="1106"/>
        <v>-439.00070638292425</v>
      </c>
      <c r="AC312" s="811">
        <f t="shared" si="1106"/>
        <v>-449.97572404249723</v>
      </c>
      <c r="AD312" s="811">
        <f t="shared" si="1106"/>
        <v>-461.22511714355971</v>
      </c>
      <c r="AE312" s="811">
        <f t="shared" si="1106"/>
        <v>-472.75574507214867</v>
      </c>
      <c r="AF312" s="811">
        <f t="shared" si="1106"/>
        <v>-484.57463869895236</v>
      </c>
      <c r="AG312" s="811">
        <f t="shared" si="1106"/>
        <v>-496.68900466642611</v>
      </c>
      <c r="AH312" s="811">
        <f t="shared" si="1106"/>
        <v>-509.10622978308663</v>
      </c>
      <c r="AI312" s="811">
        <f t="shared" si="1106"/>
        <v>-521.83388552766382</v>
      </c>
      <c r="AJ312" s="811">
        <f t="shared" si="1106"/>
        <v>-534.87973266585539</v>
      </c>
      <c r="AK312" s="811">
        <f t="shared" si="1106"/>
        <v>-548.25172598250174</v>
      </c>
      <c r="AL312" s="811">
        <f t="shared" si="1106"/>
        <v>-561.95801913206424</v>
      </c>
      <c r="AM312" s="811">
        <f t="shared" si="1106"/>
        <v>-576.00696961036579</v>
      </c>
      <c r="AN312" s="811">
        <f t="shared" si="1106"/>
        <v>-590.40714385062483</v>
      </c>
      <c r="AO312" s="811">
        <f t="shared" si="1106"/>
        <v>-605.16732244689035</v>
      </c>
      <c r="AP312" s="811">
        <f t="shared" si="1106"/>
        <v>-620.29650550806252</v>
      </c>
      <c r="AQ312" s="811">
        <f t="shared" si="1106"/>
        <v>-635.8039181457641</v>
      </c>
      <c r="AR312" s="811">
        <f t="shared" si="1106"/>
        <v>-651.69901609940814</v>
      </c>
      <c r="AS312" s="811">
        <f t="shared" si="1106"/>
        <v>-667.99149150189339</v>
      </c>
      <c r="AT312" s="811">
        <f t="shared" si="1106"/>
        <v>-684.69127878944062</v>
      </c>
      <c r="AU312" s="811">
        <f t="shared" si="1106"/>
        <v>-701.80856075917666</v>
      </c>
      <c r="AV312" s="811">
        <f t="shared" si="1106"/>
        <v>-719.35377477815598</v>
      </c>
      <c r="AW312" s="811">
        <f t="shared" si="1106"/>
        <v>-737.33761914760976</v>
      </c>
      <c r="AX312" s="811">
        <f t="shared" si="1106"/>
        <v>-755.77105962629992</v>
      </c>
      <c r="AY312" s="811">
        <f t="shared" si="1106"/>
        <v>-774.66533611695741</v>
      </c>
      <c r="AZ312" s="811">
        <f t="shared" si="1106"/>
        <v>-794.03196951988116</v>
      </c>
      <c r="BA312" s="811">
        <f t="shared" si="1106"/>
        <v>-813.88276875787801</v>
      </c>
      <c r="BB312" s="811">
        <f t="shared" si="1106"/>
        <v>-834.22983797682491</v>
      </c>
      <c r="BC312" s="811">
        <f t="shared" si="1106"/>
        <v>-855.08558392624559</v>
      </c>
      <c r="BD312" s="811">
        <f t="shared" si="1106"/>
        <v>-876.46272352440167</v>
      </c>
      <c r="BE312" s="811">
        <f t="shared" si="1106"/>
        <v>-898.37429161251168</v>
      </c>
      <c r="BF312" s="811">
        <f t="shared" si="1106"/>
        <v>-920.83364890282428</v>
      </c>
      <c r="BG312" s="811">
        <f t="shared" si="1106"/>
        <v>-943.85449012539482</v>
      </c>
      <c r="BH312" s="811">
        <f t="shared" si="1106"/>
        <v>-967.45085237852948</v>
      </c>
      <c r="BI312" s="811">
        <f t="shared" si="1106"/>
        <v>-991.63712368799258</v>
      </c>
      <c r="BJ312" s="811">
        <f t="shared" si="1106"/>
        <v>-1016.4280517801924</v>
      </c>
      <c r="BK312" s="811">
        <f t="shared" si="1106"/>
        <v>-1041.838753074697</v>
      </c>
      <c r="BL312" s="811">
        <f t="shared" si="1106"/>
        <v>-1067.8847219015643</v>
      </c>
      <c r="BM312" s="811">
        <f t="shared" si="1106"/>
        <v>-1094.5818399491034</v>
      </c>
      <c r="BN312" s="811">
        <f t="shared" si="1106"/>
        <v>-1121.9463859478308</v>
      </c>
      <c r="BO312" s="811" t="e">
        <f t="shared" si="1106"/>
        <v>#N/A</v>
      </c>
      <c r="BP312" s="811" t="e">
        <f t="shared" si="1106"/>
        <v>#N/A</v>
      </c>
      <c r="BQ312" s="812" t="e">
        <f t="shared" si="1106"/>
        <v>#N/A</v>
      </c>
      <c r="BS312" s="655"/>
    </row>
    <row r="313" spans="1:71">
      <c r="A313" s="655"/>
      <c r="B313" s="1388"/>
      <c r="BS313" s="655"/>
    </row>
    <row r="314" spans="1:71">
      <c r="A314" s="655"/>
      <c r="B314" s="1388"/>
      <c r="BS314" s="655"/>
    </row>
    <row r="315" spans="1:71">
      <c r="A315" s="655"/>
      <c r="B315" s="1388"/>
      <c r="C315" s="747">
        <v>1</v>
      </c>
      <c r="D315" s="747" t="s">
        <v>307</v>
      </c>
      <c r="BS315" s="655"/>
    </row>
    <row r="316" spans="1:71">
      <c r="A316" s="655"/>
      <c r="B316" s="1388"/>
      <c r="C316" s="747">
        <v>2</v>
      </c>
      <c r="D316" s="747" t="s">
        <v>308</v>
      </c>
      <c r="BS316" s="655"/>
    </row>
    <row r="317" spans="1:71">
      <c r="A317" s="655"/>
      <c r="B317" s="1388"/>
      <c r="C317" s="747">
        <v>3</v>
      </c>
      <c r="D317" s="747" t="s">
        <v>309</v>
      </c>
      <c r="BS317" s="655"/>
    </row>
    <row r="318" spans="1:71">
      <c r="A318" s="655"/>
      <c r="B318" s="1388"/>
      <c r="BS318" s="655"/>
    </row>
    <row r="319" spans="1:71">
      <c r="A319" s="655"/>
      <c r="B319" s="1388"/>
      <c r="C319" s="1241" t="s">
        <v>698</v>
      </c>
      <c r="F319" s="828"/>
      <c r="BS319" s="655"/>
    </row>
    <row r="320" spans="1:71" s="806" customFormat="1">
      <c r="A320" s="655"/>
      <c r="B320" s="1388"/>
      <c r="C320" s="1431" t="s">
        <v>306</v>
      </c>
      <c r="D320" s="803" t="s">
        <v>181</v>
      </c>
      <c r="E320" s="803"/>
      <c r="F320" s="803"/>
      <c r="G320" s="921">
        <v>10</v>
      </c>
      <c r="H320" s="803">
        <f>'5. I&amp;E Summary'!E24</f>
        <v>21.218</v>
      </c>
      <c r="I320" s="803">
        <f>'5. I&amp;E Summary'!F24</f>
        <v>21.85454</v>
      </c>
      <c r="J320" s="803">
        <f>'5. I&amp;E Summary'!G24</f>
        <v>22.510176199999997</v>
      </c>
      <c r="K320" s="803">
        <f>'5. I&amp;E Summary'!H24</f>
        <v>31.287226437073869</v>
      </c>
      <c r="L320" s="803">
        <f>'5. I&amp;E Summary'!I24</f>
        <v>32.191921289943785</v>
      </c>
      <c r="M320" s="803">
        <f>'5. I&amp;E Summary'!J24</f>
        <v>35.778148812359852</v>
      </c>
      <c r="N320" s="803">
        <f>'5. I&amp;E Summary'!K24</f>
        <v>41.026076499485299</v>
      </c>
      <c r="O320" s="803">
        <f>'5. I&amp;E Summary'!L24</f>
        <v>44.599519738163274</v>
      </c>
      <c r="P320" s="803">
        <f>'5. I&amp;E Summary'!M24</f>
        <v>48.350446102312397</v>
      </c>
      <c r="Q320" s="803">
        <f>'5. I&amp;E Summary'!N24</f>
        <v>49.800959485381767</v>
      </c>
      <c r="R320" s="803">
        <f>'5. I&amp;E Summary'!O24</f>
        <v>51.294988269943218</v>
      </c>
      <c r="S320" s="803">
        <f>'5. I&amp;E Summary'!P24</f>
        <v>52.833837918041517</v>
      </c>
      <c r="T320" s="803">
        <f>'5. I&amp;E Summary'!Q24</f>
        <v>54.418853055582765</v>
      </c>
      <c r="U320" s="803">
        <f>'5. I&amp;E Summary'!R24</f>
        <v>56.051418647250244</v>
      </c>
      <c r="V320" s="803">
        <f>'5. I&amp;E Summary'!S24</f>
        <v>57.732961206667746</v>
      </c>
      <c r="W320" s="803">
        <f>'5. I&amp;E Summary'!T24</f>
        <v>59.464950042867777</v>
      </c>
      <c r="X320" s="803">
        <f>'5. I&amp;E Summary'!U24</f>
        <v>61.248898544153818</v>
      </c>
      <c r="Y320" s="803">
        <f>'5. I&amp;E Summary'!V24</f>
        <v>63.086365500478436</v>
      </c>
      <c r="Z320" s="803">
        <f>'5. I&amp;E Summary'!W24</f>
        <v>64.978956465492786</v>
      </c>
      <c r="AA320" s="803">
        <f>'5. I&amp;E Summary'!X24</f>
        <v>66.928325159457572</v>
      </c>
      <c r="AB320" s="803">
        <f>'5. I&amp;E Summary'!Y24</f>
        <v>68.936174914241292</v>
      </c>
      <c r="AC320" s="803">
        <f>'5. I&amp;E Summary'!Z24</f>
        <v>71.00426016166854</v>
      </c>
      <c r="AD320" s="803">
        <f>'5. I&amp;E Summary'!AA24</f>
        <v>73.134387966518602</v>
      </c>
      <c r="AE320" s="803">
        <f>'5. I&amp;E Summary'!AB24</f>
        <v>75.328419605514156</v>
      </c>
      <c r="AF320" s="803">
        <f>'5. I&amp;E Summary'!AC24</f>
        <v>77.588272193679586</v>
      </c>
      <c r="AG320" s="803">
        <f>'5. I&amp;E Summary'!AD24</f>
        <v>79.915920359489974</v>
      </c>
      <c r="AH320" s="803">
        <f>'5. I&amp;E Summary'!AE24</f>
        <v>82.313397970274664</v>
      </c>
      <c r="AI320" s="803">
        <f>'5. I&amp;E Summary'!AF24</f>
        <v>84.782799909382916</v>
      </c>
      <c r="AJ320" s="803">
        <f>'5. I&amp;E Summary'!AG24</f>
        <v>87.326283906664401</v>
      </c>
      <c r="AK320" s="803">
        <f>'5. I&amp;E Summary'!AH24</f>
        <v>89.946072423864337</v>
      </c>
      <c r="AL320" s="803">
        <f>'5. I&amp;E Summary'!AI24</f>
        <v>92.644454596580275</v>
      </c>
      <c r="AM320" s="803">
        <f>'5. I&amp;E Summary'!AJ24</f>
        <v>95.423788234477684</v>
      </c>
      <c r="AN320" s="803">
        <f>'5. I&amp;E Summary'!AK24</f>
        <v>98.28650188151201</v>
      </c>
      <c r="AO320" s="803">
        <f>'5. I&amp;E Summary'!AL24</f>
        <v>101.23509693795737</v>
      </c>
      <c r="AP320" s="803">
        <f>'5. I&amp;E Summary'!AM24</f>
        <v>104.2721498460961</v>
      </c>
      <c r="AQ320" s="803">
        <f>'5. I&amp;E Summary'!AN24</f>
        <v>107.40031434147899</v>
      </c>
      <c r="AR320" s="803">
        <f>'5. I&amp;E Summary'!AO24</f>
        <v>110.62232377172336</v>
      </c>
      <c r="AS320" s="803">
        <f>'5. I&amp;E Summary'!AP24</f>
        <v>113.94099348487507</v>
      </c>
      <c r="AT320" s="803">
        <f>'5. I&amp;E Summary'!AQ24</f>
        <v>117.35922328942132</v>
      </c>
      <c r="AU320" s="803">
        <f>'5. I&amp;E Summary'!AR24</f>
        <v>120.87999998810396</v>
      </c>
      <c r="AV320" s="803">
        <f>'5. I&amp;E Summary'!AS24</f>
        <v>124.50639998774709</v>
      </c>
      <c r="AW320" s="803">
        <f>'5. I&amp;E Summary'!AT24</f>
        <v>128.24159198737951</v>
      </c>
      <c r="AX320" s="803">
        <f>'5. I&amp;E Summary'!AU24</f>
        <v>132.08883974700089</v>
      </c>
      <c r="AY320" s="803">
        <f>'5. I&amp;E Summary'!AV24</f>
        <v>136.05150493941093</v>
      </c>
      <c r="AZ320" s="803">
        <f>'5. I&amp;E Summary'!AW24</f>
        <v>140.13305008759323</v>
      </c>
      <c r="BA320" s="803">
        <f>'5. I&amp;E Summary'!AX24</f>
        <v>144.33704159022105</v>
      </c>
      <c r="BB320" s="803">
        <f>'5. I&amp;E Summary'!AY24</f>
        <v>148.66715283792766</v>
      </c>
      <c r="BC320" s="803">
        <f>'5. I&amp;E Summary'!AZ24</f>
        <v>153.12716742306552</v>
      </c>
      <c r="BD320" s="803">
        <f>'5. I&amp;E Summary'!BA24</f>
        <v>157.7209824457575</v>
      </c>
      <c r="BE320" s="803">
        <f>'5. I&amp;E Summary'!BB24</f>
        <v>162.45261191913022</v>
      </c>
      <c r="BF320" s="803">
        <f>'5. I&amp;E Summary'!BC24</f>
        <v>167.3261902767041</v>
      </c>
      <c r="BG320" s="803">
        <f>'5. I&amp;E Summary'!BD24</f>
        <v>172.34597598500525</v>
      </c>
      <c r="BH320" s="803">
        <f>'5. I&amp;E Summary'!BE24</f>
        <v>177.51635526455544</v>
      </c>
      <c r="BI320" s="803">
        <f>'5. I&amp;E Summary'!BF24</f>
        <v>182.84184592249207</v>
      </c>
      <c r="BJ320" s="803">
        <f>'5. I&amp;E Summary'!BG24</f>
        <v>188.32710130016687</v>
      </c>
      <c r="BK320" s="803">
        <f>'5. I&amp;E Summary'!BH24</f>
        <v>193.97691433917188</v>
      </c>
      <c r="BL320" s="803">
        <f>'5. I&amp;E Summary'!BI24</f>
        <v>199.79622176934703</v>
      </c>
      <c r="BM320" s="803">
        <f>'5. I&amp;E Summary'!BJ24</f>
        <v>205.79010842242747</v>
      </c>
      <c r="BN320" s="803">
        <f>'5. I&amp;E Summary'!BK24</f>
        <v>211.96381167510026</v>
      </c>
      <c r="BO320" s="803">
        <f>'5. I&amp;E Summary'!BL24</f>
        <v>0</v>
      </c>
      <c r="BP320" s="803">
        <f>'5. I&amp;E Summary'!BM24</f>
        <v>0</v>
      </c>
      <c r="BQ320" s="805">
        <f>'5. I&amp;E Summary'!BN24</f>
        <v>0</v>
      </c>
      <c r="BS320" s="655"/>
    </row>
    <row r="321" spans="1:71" s="806" customFormat="1">
      <c r="A321" s="655"/>
      <c r="B321" s="1388"/>
      <c r="C321" s="1432"/>
      <c r="D321" s="808" t="s">
        <v>182</v>
      </c>
      <c r="E321" s="808"/>
      <c r="F321" s="808"/>
      <c r="G321" s="770">
        <v>2</v>
      </c>
      <c r="H321" s="808">
        <f>'5. I&amp;E Summary'!E25</f>
        <v>4.2435999999999998</v>
      </c>
      <c r="I321" s="808">
        <f>'5. I&amp;E Summary'!F25</f>
        <v>4.370908</v>
      </c>
      <c r="J321" s="808">
        <f>'5. I&amp;E Summary'!G25</f>
        <v>4.5020352399999997</v>
      </c>
      <c r="K321" s="808">
        <f>'5. I&amp;E Summary'!H25</f>
        <v>6.2574452874147735</v>
      </c>
      <c r="L321" s="808">
        <f>'5. I&amp;E Summary'!I25</f>
        <v>6.4383842579887567</v>
      </c>
      <c r="M321" s="808">
        <f>'5. I&amp;E Summary'!J25</f>
        <v>7.1556297624719711</v>
      </c>
      <c r="N321" s="808">
        <f>'5. I&amp;E Summary'!K25</f>
        <v>8.2052152998970591</v>
      </c>
      <c r="O321" s="808">
        <f>'5. I&amp;E Summary'!L25</f>
        <v>8.9199039476326547</v>
      </c>
      <c r="P321" s="808">
        <f>'5. I&amp;E Summary'!M25</f>
        <v>9.6700892204624793</v>
      </c>
      <c r="Q321" s="808">
        <f>'5. I&amp;E Summary'!N25</f>
        <v>9.9601918970763546</v>
      </c>
      <c r="R321" s="808">
        <f>'5. I&amp;E Summary'!O25</f>
        <v>10.258997653988645</v>
      </c>
      <c r="S321" s="808">
        <f>'5. I&amp;E Summary'!P25</f>
        <v>10.566767583608303</v>
      </c>
      <c r="T321" s="808">
        <f>'5. I&amp;E Summary'!Q25</f>
        <v>10.883770611116553</v>
      </c>
      <c r="U321" s="808">
        <f>'5. I&amp;E Summary'!R25</f>
        <v>11.210283729450049</v>
      </c>
      <c r="V321" s="808">
        <f>'5. I&amp;E Summary'!S25</f>
        <v>11.546592241333549</v>
      </c>
      <c r="W321" s="808">
        <f>'5. I&amp;E Summary'!T25</f>
        <v>11.892990008573555</v>
      </c>
      <c r="X321" s="808">
        <f>'5. I&amp;E Summary'!U25</f>
        <v>12.249779708830765</v>
      </c>
      <c r="Y321" s="808">
        <f>'5. I&amp;E Summary'!V25</f>
        <v>12.617273100095687</v>
      </c>
      <c r="Z321" s="808">
        <f>'5. I&amp;E Summary'!W25</f>
        <v>12.995791293098558</v>
      </c>
      <c r="AA321" s="808">
        <f>'5. I&amp;E Summary'!X25</f>
        <v>13.385665031891513</v>
      </c>
      <c r="AB321" s="808">
        <f>'5. I&amp;E Summary'!Y25</f>
        <v>13.787234982848258</v>
      </c>
      <c r="AC321" s="808">
        <f>'5. I&amp;E Summary'!Z25</f>
        <v>14.200852032333708</v>
      </c>
      <c r="AD321" s="808">
        <f>'5. I&amp;E Summary'!AA25</f>
        <v>14.626877593303719</v>
      </c>
      <c r="AE321" s="808">
        <f>'5. I&amp;E Summary'!AB25</f>
        <v>15.06568392110283</v>
      </c>
      <c r="AF321" s="808">
        <f>'5. I&amp;E Summary'!AC25</f>
        <v>15.517654438735917</v>
      </c>
      <c r="AG321" s="808">
        <f>'5. I&amp;E Summary'!AD25</f>
        <v>15.983184071897995</v>
      </c>
      <c r="AH321" s="808">
        <f>'5. I&amp;E Summary'!AE25</f>
        <v>16.462679594054936</v>
      </c>
      <c r="AI321" s="808">
        <f>'5. I&amp;E Summary'!AF25</f>
        <v>16.956559981876584</v>
      </c>
      <c r="AJ321" s="808">
        <f>'5. I&amp;E Summary'!AG25</f>
        <v>17.465256781332879</v>
      </c>
      <c r="AK321" s="808">
        <f>'5. I&amp;E Summary'!AH25</f>
        <v>17.989214484772866</v>
      </c>
      <c r="AL321" s="808">
        <f>'5. I&amp;E Summary'!AI25</f>
        <v>18.528890919316055</v>
      </c>
      <c r="AM321" s="808">
        <f>'5. I&amp;E Summary'!AJ25</f>
        <v>19.084757646895536</v>
      </c>
      <c r="AN321" s="808">
        <f>'5. I&amp;E Summary'!AK25</f>
        <v>19.657300376302402</v>
      </c>
      <c r="AO321" s="808">
        <f>'5. I&amp;E Summary'!AL25</f>
        <v>20.247019387591475</v>
      </c>
      <c r="AP321" s="808">
        <f>'5. I&amp;E Summary'!AM25</f>
        <v>20.854429969219218</v>
      </c>
      <c r="AQ321" s="808">
        <f>'5. I&amp;E Summary'!AN25</f>
        <v>21.4800628682958</v>
      </c>
      <c r="AR321" s="808">
        <f>'5. I&amp;E Summary'!AO25</f>
        <v>22.124464754344672</v>
      </c>
      <c r="AS321" s="808">
        <f>'5. I&amp;E Summary'!AP25</f>
        <v>22.788198696975016</v>
      </c>
      <c r="AT321" s="808">
        <f>'5. I&amp;E Summary'!AQ25</f>
        <v>23.471844657884265</v>
      </c>
      <c r="AU321" s="808">
        <f>'5. I&amp;E Summary'!AR25</f>
        <v>24.175999997620792</v>
      </c>
      <c r="AV321" s="808">
        <f>'5. I&amp;E Summary'!AS25</f>
        <v>24.901279997549416</v>
      </c>
      <c r="AW321" s="808">
        <f>'5. I&amp;E Summary'!AT25</f>
        <v>25.648318397475901</v>
      </c>
      <c r="AX321" s="808">
        <f>'5. I&amp;E Summary'!AU25</f>
        <v>26.417767949400176</v>
      </c>
      <c r="AY321" s="808">
        <f>'5. I&amp;E Summary'!AV25</f>
        <v>27.210300987882182</v>
      </c>
      <c r="AZ321" s="808">
        <f>'5. I&amp;E Summary'!AW25</f>
        <v>28.026610017518646</v>
      </c>
      <c r="BA321" s="808">
        <f>'5. I&amp;E Summary'!AX25</f>
        <v>28.867408318044205</v>
      </c>
      <c r="BB321" s="808">
        <f>'5. I&amp;E Summary'!AY25</f>
        <v>29.733430567585533</v>
      </c>
      <c r="BC321" s="808">
        <f>'5. I&amp;E Summary'!AZ25</f>
        <v>30.625433484613101</v>
      </c>
      <c r="BD321" s="808">
        <f>'5. I&amp;E Summary'!BA25</f>
        <v>31.544196489151499</v>
      </c>
      <c r="BE321" s="808">
        <f>'5. I&amp;E Summary'!BB25</f>
        <v>32.490522383826047</v>
      </c>
      <c r="BF321" s="808">
        <f>'5. I&amp;E Summary'!BC25</f>
        <v>33.465238055340826</v>
      </c>
      <c r="BG321" s="808">
        <f>'5. I&amp;E Summary'!BD25</f>
        <v>34.469195197001049</v>
      </c>
      <c r="BH321" s="808">
        <f>'5. I&amp;E Summary'!BE25</f>
        <v>35.503271052911089</v>
      </c>
      <c r="BI321" s="808">
        <f>'5. I&amp;E Summary'!BF25</f>
        <v>36.568369184498422</v>
      </c>
      <c r="BJ321" s="808">
        <f>'5. I&amp;E Summary'!BG25</f>
        <v>37.665420260033372</v>
      </c>
      <c r="BK321" s="808">
        <f>'5. I&amp;E Summary'!BH25</f>
        <v>38.795382867834377</v>
      </c>
      <c r="BL321" s="808">
        <f>'5. I&amp;E Summary'!BI25</f>
        <v>39.959244353869408</v>
      </c>
      <c r="BM321" s="808">
        <f>'5. I&amp;E Summary'!BJ25</f>
        <v>41.158021684485497</v>
      </c>
      <c r="BN321" s="808">
        <f>'5. I&amp;E Summary'!BK25</f>
        <v>42.392762335020052</v>
      </c>
      <c r="BO321" s="808">
        <f>'5. I&amp;E Summary'!BL25</f>
        <v>0</v>
      </c>
      <c r="BP321" s="808">
        <f>'5. I&amp;E Summary'!BM25</f>
        <v>0</v>
      </c>
      <c r="BQ321" s="809">
        <f>'5. I&amp;E Summary'!BN25</f>
        <v>0</v>
      </c>
      <c r="BS321" s="655"/>
    </row>
    <row r="322" spans="1:71" s="806" customFormat="1">
      <c r="A322" s="655"/>
      <c r="B322" s="1388"/>
      <c r="C322" s="1432"/>
      <c r="D322" s="808" t="s">
        <v>183</v>
      </c>
      <c r="E322" s="808"/>
      <c r="F322" s="808"/>
      <c r="G322" s="770">
        <v>2</v>
      </c>
      <c r="H322" s="808">
        <f>$G$322*H308</f>
        <v>2.1012499999999994</v>
      </c>
      <c r="I322" s="808">
        <f t="shared" ref="I322:BQ322" si="1107">$G$322*I308</f>
        <v>2.1537812499999993</v>
      </c>
      <c r="J322" s="808">
        <f t="shared" si="1107"/>
        <v>2.2076257812499991</v>
      </c>
      <c r="K322" s="808">
        <f t="shared" si="1107"/>
        <v>2.2628164257812489</v>
      </c>
      <c r="L322" s="808">
        <f t="shared" si="1107"/>
        <v>2.3193868364257799</v>
      </c>
      <c r="M322" s="808">
        <f t="shared" si="1107"/>
        <v>2.3773715073364241</v>
      </c>
      <c r="N322" s="808">
        <f t="shared" si="1107"/>
        <v>2.4368057950198345</v>
      </c>
      <c r="O322" s="808">
        <f t="shared" si="1107"/>
        <v>2.4977259398953304</v>
      </c>
      <c r="P322" s="808">
        <f t="shared" si="1107"/>
        <v>2.5601690883927128</v>
      </c>
      <c r="Q322" s="808">
        <f t="shared" si="1107"/>
        <v>2.6241733156025306</v>
      </c>
      <c r="R322" s="808">
        <f t="shared" si="1107"/>
        <v>2.6897776484925937</v>
      </c>
      <c r="S322" s="808">
        <f t="shared" si="1107"/>
        <v>2.757022089704908</v>
      </c>
      <c r="T322" s="808">
        <f t="shared" si="1107"/>
        <v>2.8259476419475305</v>
      </c>
      <c r="U322" s="808">
        <f t="shared" si="1107"/>
        <v>2.8965963329962188</v>
      </c>
      <c r="V322" s="808">
        <f t="shared" si="1107"/>
        <v>2.969011241321124</v>
      </c>
      <c r="W322" s="808">
        <f t="shared" si="1107"/>
        <v>3.0432365223541518</v>
      </c>
      <c r="X322" s="808">
        <f t="shared" si="1107"/>
        <v>3.1193174354130053</v>
      </c>
      <c r="Y322" s="808">
        <f t="shared" si="1107"/>
        <v>3.1973003712983301</v>
      </c>
      <c r="Z322" s="808">
        <f t="shared" si="1107"/>
        <v>3.2772328805807884</v>
      </c>
      <c r="AA322" s="808">
        <f t="shared" si="1107"/>
        <v>3.3591637025953078</v>
      </c>
      <c r="AB322" s="808">
        <f t="shared" si="1107"/>
        <v>3.4431427951601901</v>
      </c>
      <c r="AC322" s="808">
        <f t="shared" si="1107"/>
        <v>3.5292213650391941</v>
      </c>
      <c r="AD322" s="808">
        <f t="shared" si="1107"/>
        <v>3.6174518991651743</v>
      </c>
      <c r="AE322" s="808">
        <f t="shared" si="1107"/>
        <v>3.7078881966443031</v>
      </c>
      <c r="AF322" s="808">
        <f t="shared" si="1107"/>
        <v>3.8005854015604106</v>
      </c>
      <c r="AG322" s="808">
        <f t="shared" si="1107"/>
        <v>3.8956000365994203</v>
      </c>
      <c r="AH322" s="808">
        <f t="shared" si="1107"/>
        <v>3.9929900375144052</v>
      </c>
      <c r="AI322" s="808">
        <f t="shared" si="1107"/>
        <v>4.092814788452265</v>
      </c>
      <c r="AJ322" s="808">
        <f t="shared" si="1107"/>
        <v>4.1951351581635716</v>
      </c>
      <c r="AK322" s="808">
        <f t="shared" si="1107"/>
        <v>4.3000135371176604</v>
      </c>
      <c r="AL322" s="808">
        <f t="shared" si="1107"/>
        <v>4.407513875545602</v>
      </c>
      <c r="AM322" s="808">
        <f t="shared" si="1107"/>
        <v>4.5177017224342411</v>
      </c>
      <c r="AN322" s="808">
        <f t="shared" si="1107"/>
        <v>4.6306442654950963</v>
      </c>
      <c r="AO322" s="808">
        <f t="shared" si="1107"/>
        <v>4.7464103721324733</v>
      </c>
      <c r="AP322" s="808">
        <f t="shared" si="1107"/>
        <v>4.8650706314357848</v>
      </c>
      <c r="AQ322" s="808">
        <f t="shared" si="1107"/>
        <v>4.986697397221679</v>
      </c>
      <c r="AR322" s="808">
        <f t="shared" si="1107"/>
        <v>5.1113648321522209</v>
      </c>
      <c r="AS322" s="808">
        <f t="shared" si="1107"/>
        <v>5.2391489529560262</v>
      </c>
      <c r="AT322" s="808">
        <f t="shared" si="1107"/>
        <v>5.3701276767799264</v>
      </c>
      <c r="AU322" s="808">
        <f t="shared" si="1107"/>
        <v>5.5043808686994247</v>
      </c>
      <c r="AV322" s="808">
        <f t="shared" si="1107"/>
        <v>5.6419903904169093</v>
      </c>
      <c r="AW322" s="808">
        <f t="shared" si="1107"/>
        <v>5.7830401501773316</v>
      </c>
      <c r="AX322" s="808">
        <f t="shared" si="1107"/>
        <v>5.9276161539317638</v>
      </c>
      <c r="AY322" s="808">
        <f t="shared" si="1107"/>
        <v>6.0758065577800577</v>
      </c>
      <c r="AZ322" s="808">
        <f t="shared" si="1107"/>
        <v>6.227701721724558</v>
      </c>
      <c r="BA322" s="808">
        <f t="shared" si="1107"/>
        <v>6.3833942647676709</v>
      </c>
      <c r="BB322" s="808">
        <f t="shared" si="1107"/>
        <v>6.5429791213868622</v>
      </c>
      <c r="BC322" s="808">
        <f t="shared" si="1107"/>
        <v>6.7065535994215342</v>
      </c>
      <c r="BD322" s="808">
        <f t="shared" si="1107"/>
        <v>6.8742174394070723</v>
      </c>
      <c r="BE322" s="808">
        <f t="shared" si="1107"/>
        <v>7.0460728753922481</v>
      </c>
      <c r="BF322" s="808">
        <f t="shared" si="1107"/>
        <v>7.2222246972770527</v>
      </c>
      <c r="BG322" s="808">
        <f t="shared" si="1107"/>
        <v>7.4027803147089788</v>
      </c>
      <c r="BH322" s="808">
        <f t="shared" si="1107"/>
        <v>7.5878498225767022</v>
      </c>
      <c r="BI322" s="808">
        <f t="shared" si="1107"/>
        <v>7.7775460681411186</v>
      </c>
      <c r="BJ322" s="808">
        <f t="shared" si="1107"/>
        <v>7.9719847198446461</v>
      </c>
      <c r="BK322" s="808">
        <f t="shared" si="1107"/>
        <v>8.1712843378407616</v>
      </c>
      <c r="BL322" s="808">
        <f t="shared" si="1107"/>
        <v>8.3755664462867792</v>
      </c>
      <c r="BM322" s="808">
        <f t="shared" si="1107"/>
        <v>8.5849556074439484</v>
      </c>
      <c r="BN322" s="808">
        <f t="shared" si="1107"/>
        <v>8.7995794976300452</v>
      </c>
      <c r="BO322" s="808" t="e">
        <f t="shared" si="1107"/>
        <v>#N/A</v>
      </c>
      <c r="BP322" s="808" t="e">
        <f t="shared" si="1107"/>
        <v>#N/A</v>
      </c>
      <c r="BQ322" s="809" t="e">
        <f t="shared" si="1107"/>
        <v>#N/A</v>
      </c>
      <c r="BS322" s="655"/>
    </row>
    <row r="323" spans="1:71" s="806" customFormat="1">
      <c r="A323" s="655"/>
      <c r="B323" s="1388"/>
      <c r="C323" s="1433"/>
      <c r="D323" s="811" t="s">
        <v>187</v>
      </c>
      <c r="E323" s="811"/>
      <c r="F323" s="811"/>
      <c r="G323" s="922">
        <v>20</v>
      </c>
      <c r="H323" s="811">
        <f>$G$323*H308</f>
        <v>21.012499999999996</v>
      </c>
      <c r="I323" s="811">
        <f>$G$323*I308</f>
        <v>21.537812499999994</v>
      </c>
      <c r="J323" s="811">
        <f t="shared" ref="J323:BQ323" si="1108">$G$323*J308</f>
        <v>22.076257812499989</v>
      </c>
      <c r="K323" s="811">
        <f t="shared" si="1108"/>
        <v>22.62816425781249</v>
      </c>
      <c r="L323" s="811">
        <f t="shared" si="1108"/>
        <v>23.193868364257799</v>
      </c>
      <c r="M323" s="811">
        <f t="shared" si="1108"/>
        <v>23.77371507336424</v>
      </c>
      <c r="N323" s="811">
        <f t="shared" si="1108"/>
        <v>24.368057950198345</v>
      </c>
      <c r="O323" s="811">
        <f t="shared" si="1108"/>
        <v>24.977259398953304</v>
      </c>
      <c r="P323" s="811">
        <f t="shared" si="1108"/>
        <v>25.601690883927127</v>
      </c>
      <c r="Q323" s="811">
        <f t="shared" si="1108"/>
        <v>26.241733156025305</v>
      </c>
      <c r="R323" s="811">
        <f t="shared" si="1108"/>
        <v>26.897776484925938</v>
      </c>
      <c r="S323" s="811">
        <f t="shared" si="1108"/>
        <v>27.570220897049079</v>
      </c>
      <c r="T323" s="811">
        <f t="shared" si="1108"/>
        <v>28.259476419475305</v>
      </c>
      <c r="U323" s="811">
        <f t="shared" si="1108"/>
        <v>28.965963329962186</v>
      </c>
      <c r="V323" s="811">
        <f t="shared" si="1108"/>
        <v>29.690112413211239</v>
      </c>
      <c r="W323" s="811">
        <f t="shared" si="1108"/>
        <v>30.432365223541517</v>
      </c>
      <c r="X323" s="811">
        <f t="shared" si="1108"/>
        <v>31.193174354130054</v>
      </c>
      <c r="Y323" s="811">
        <f t="shared" si="1108"/>
        <v>31.973003712983299</v>
      </c>
      <c r="Z323" s="811">
        <f t="shared" si="1108"/>
        <v>32.772328805807888</v>
      </c>
      <c r="AA323" s="811">
        <f t="shared" si="1108"/>
        <v>33.591637025953077</v>
      </c>
      <c r="AB323" s="811">
        <f t="shared" si="1108"/>
        <v>34.431427951601904</v>
      </c>
      <c r="AC323" s="811">
        <f t="shared" si="1108"/>
        <v>35.292213650391943</v>
      </c>
      <c r="AD323" s="811">
        <f t="shared" si="1108"/>
        <v>36.174518991651745</v>
      </c>
      <c r="AE323" s="811">
        <f t="shared" si="1108"/>
        <v>37.078881966443035</v>
      </c>
      <c r="AF323" s="811">
        <f t="shared" si="1108"/>
        <v>38.005854015604108</v>
      </c>
      <c r="AG323" s="811">
        <f t="shared" si="1108"/>
        <v>38.9560003659942</v>
      </c>
      <c r="AH323" s="811">
        <f t="shared" si="1108"/>
        <v>39.929900375144051</v>
      </c>
      <c r="AI323" s="811">
        <f t="shared" si="1108"/>
        <v>40.928147884522652</v>
      </c>
      <c r="AJ323" s="811">
        <f t="shared" si="1108"/>
        <v>41.95135158163572</v>
      </c>
      <c r="AK323" s="811">
        <f t="shared" si="1108"/>
        <v>43.000135371176604</v>
      </c>
      <c r="AL323" s="811">
        <f t="shared" si="1108"/>
        <v>44.075138755456024</v>
      </c>
      <c r="AM323" s="811">
        <f t="shared" si="1108"/>
        <v>45.177017224342407</v>
      </c>
      <c r="AN323" s="811">
        <f t="shared" si="1108"/>
        <v>46.306442654950963</v>
      </c>
      <c r="AO323" s="811">
        <f t="shared" si="1108"/>
        <v>47.464103721324733</v>
      </c>
      <c r="AP323" s="811">
        <f t="shared" si="1108"/>
        <v>48.650706314357848</v>
      </c>
      <c r="AQ323" s="811">
        <f t="shared" si="1108"/>
        <v>49.86697397221679</v>
      </c>
      <c r="AR323" s="811">
        <f t="shared" si="1108"/>
        <v>51.113648321522206</v>
      </c>
      <c r="AS323" s="811">
        <f t="shared" si="1108"/>
        <v>52.391489529560261</v>
      </c>
      <c r="AT323" s="811">
        <f t="shared" si="1108"/>
        <v>53.701276767799264</v>
      </c>
      <c r="AU323" s="811">
        <f t="shared" si="1108"/>
        <v>55.043808686994247</v>
      </c>
      <c r="AV323" s="811">
        <f t="shared" si="1108"/>
        <v>56.41990390416909</v>
      </c>
      <c r="AW323" s="811">
        <f t="shared" si="1108"/>
        <v>57.830401501773316</v>
      </c>
      <c r="AX323" s="811">
        <f t="shared" si="1108"/>
        <v>59.276161539317641</v>
      </c>
      <c r="AY323" s="811">
        <f t="shared" si="1108"/>
        <v>60.758065577800579</v>
      </c>
      <c r="AZ323" s="811">
        <f t="shared" si="1108"/>
        <v>62.277017217245579</v>
      </c>
      <c r="BA323" s="811">
        <f t="shared" si="1108"/>
        <v>63.833942647676707</v>
      </c>
      <c r="BB323" s="811">
        <f t="shared" si="1108"/>
        <v>65.429791213868626</v>
      </c>
      <c r="BC323" s="811">
        <f t="shared" si="1108"/>
        <v>67.065535994215338</v>
      </c>
      <c r="BD323" s="811">
        <f t="shared" si="1108"/>
        <v>68.74217439407073</v>
      </c>
      <c r="BE323" s="811">
        <f t="shared" si="1108"/>
        <v>70.460728753922481</v>
      </c>
      <c r="BF323" s="811">
        <f t="shared" si="1108"/>
        <v>72.222246972770535</v>
      </c>
      <c r="BG323" s="811">
        <f t="shared" si="1108"/>
        <v>74.027803147089784</v>
      </c>
      <c r="BH323" s="811">
        <f t="shared" si="1108"/>
        <v>75.878498225767018</v>
      </c>
      <c r="BI323" s="811">
        <f t="shared" si="1108"/>
        <v>77.77546068141119</v>
      </c>
      <c r="BJ323" s="811">
        <f t="shared" si="1108"/>
        <v>79.719847198446459</v>
      </c>
      <c r="BK323" s="811">
        <f t="shared" si="1108"/>
        <v>81.712843378407612</v>
      </c>
      <c r="BL323" s="811">
        <f t="shared" si="1108"/>
        <v>83.755664462867799</v>
      </c>
      <c r="BM323" s="811">
        <f t="shared" si="1108"/>
        <v>85.849556074439477</v>
      </c>
      <c r="BN323" s="811">
        <f t="shared" si="1108"/>
        <v>87.995794976300459</v>
      </c>
      <c r="BO323" s="811" t="e">
        <f t="shared" si="1108"/>
        <v>#N/A</v>
      </c>
      <c r="BP323" s="811" t="e">
        <f t="shared" si="1108"/>
        <v>#N/A</v>
      </c>
      <c r="BQ323" s="812" t="e">
        <f t="shared" si="1108"/>
        <v>#N/A</v>
      </c>
      <c r="BS323" s="655"/>
    </row>
    <row r="324" spans="1:71">
      <c r="A324" s="655"/>
      <c r="B324" s="1388"/>
      <c r="BS324" s="655"/>
    </row>
    <row r="325" spans="1:71">
      <c r="A325" s="655"/>
      <c r="B325" s="1388"/>
      <c r="BS325" s="655"/>
    </row>
    <row r="326" spans="1:71">
      <c r="A326" s="655"/>
      <c r="B326" s="1388"/>
      <c r="C326" s="747">
        <v>1</v>
      </c>
      <c r="D326" s="798" t="s">
        <v>440</v>
      </c>
      <c r="BS326" s="655"/>
    </row>
    <row r="327" spans="1:71">
      <c r="A327" s="655"/>
      <c r="B327" s="1388"/>
      <c r="C327" s="1241" t="s">
        <v>698</v>
      </c>
      <c r="BS327" s="655"/>
    </row>
    <row r="328" spans="1:71">
      <c r="A328" s="655"/>
      <c r="B328" s="1388"/>
      <c r="C328" s="923" t="s">
        <v>310</v>
      </c>
      <c r="D328" s="924" t="s">
        <v>751</v>
      </c>
      <c r="E328" s="924"/>
      <c r="F328" s="924"/>
      <c r="G328" s="925"/>
      <c r="H328" s="925"/>
      <c r="I328" s="925"/>
      <c r="J328" s="925"/>
      <c r="K328" s="925"/>
      <c r="L328" s="925"/>
      <c r="M328" s="925"/>
      <c r="N328" s="925"/>
      <c r="O328" s="925"/>
      <c r="P328" s="925"/>
      <c r="Q328" s="925"/>
      <c r="R328" s="925"/>
      <c r="S328" s="925"/>
      <c r="T328" s="925"/>
      <c r="U328" s="925"/>
      <c r="V328" s="925"/>
      <c r="W328" s="925"/>
      <c r="X328" s="925"/>
      <c r="Y328" s="925"/>
      <c r="Z328" s="925"/>
      <c r="AA328" s="925"/>
      <c r="AB328" s="925"/>
      <c r="AC328" s="925"/>
      <c r="AD328" s="925"/>
      <c r="AE328" s="925"/>
      <c r="AF328" s="925"/>
      <c r="AG328" s="925"/>
      <c r="AH328" s="925"/>
      <c r="AI328" s="925"/>
      <c r="AJ328" s="925"/>
      <c r="AK328" s="925"/>
      <c r="AL328" s="925"/>
      <c r="AM328" s="925"/>
      <c r="AN328" s="925"/>
      <c r="AO328" s="925"/>
      <c r="AP328" s="925"/>
      <c r="AQ328" s="925"/>
      <c r="AR328" s="925"/>
      <c r="AS328" s="925"/>
      <c r="AT328" s="925"/>
      <c r="AU328" s="925"/>
      <c r="AV328" s="925"/>
      <c r="AW328" s="925"/>
      <c r="AX328" s="925"/>
      <c r="AY328" s="925"/>
      <c r="AZ328" s="925"/>
      <c r="BA328" s="925"/>
      <c r="BB328" s="925"/>
      <c r="BC328" s="925"/>
      <c r="BD328" s="925"/>
      <c r="BE328" s="925"/>
      <c r="BF328" s="925"/>
      <c r="BG328" s="925"/>
      <c r="BH328" s="925"/>
      <c r="BI328" s="925"/>
      <c r="BJ328" s="925"/>
      <c r="BK328" s="925"/>
      <c r="BL328" s="925"/>
      <c r="BM328" s="925"/>
      <c r="BN328" s="925"/>
      <c r="BO328" s="925"/>
      <c r="BP328" s="925"/>
      <c r="BQ328" s="926"/>
      <c r="BS328" s="655"/>
    </row>
    <row r="329" spans="1:71">
      <c r="A329" s="655"/>
      <c r="B329" s="1388"/>
      <c r="BS329" s="655"/>
    </row>
    <row r="330" spans="1:71">
      <c r="A330" s="655"/>
      <c r="B330" s="1388"/>
      <c r="BS330" s="655"/>
    </row>
    <row r="331" spans="1:71">
      <c r="A331" s="655"/>
      <c r="B331" s="1388"/>
      <c r="BS331" s="655"/>
    </row>
    <row r="332" spans="1:71" s="750" customFormat="1">
      <c r="A332" s="655"/>
      <c r="B332" s="655"/>
      <c r="C332" s="655"/>
      <c r="D332" s="655"/>
      <c r="E332" s="655"/>
      <c r="F332" s="655"/>
      <c r="G332" s="655"/>
      <c r="H332" s="655"/>
      <c r="I332" s="655"/>
      <c r="J332" s="655"/>
      <c r="K332" s="655"/>
      <c r="L332" s="655"/>
      <c r="M332" s="655"/>
      <c r="N332" s="655"/>
      <c r="O332" s="655"/>
      <c r="P332" s="655"/>
      <c r="Q332" s="655"/>
      <c r="R332" s="655"/>
      <c r="S332" s="655"/>
      <c r="T332" s="655"/>
      <c r="U332" s="655"/>
      <c r="V332" s="655"/>
      <c r="W332" s="655"/>
      <c r="X332" s="655"/>
      <c r="Y332" s="655"/>
      <c r="Z332" s="655"/>
      <c r="AA332" s="655"/>
      <c r="AB332" s="655"/>
      <c r="AC332" s="655"/>
      <c r="AD332" s="655"/>
      <c r="AE332" s="655"/>
      <c r="AF332" s="655"/>
      <c r="AG332" s="655"/>
      <c r="AH332" s="655"/>
      <c r="AI332" s="655"/>
      <c r="AJ332" s="655"/>
      <c r="AK332" s="655"/>
      <c r="AL332" s="655"/>
      <c r="AM332" s="655"/>
      <c r="AN332" s="655"/>
      <c r="AO332" s="655"/>
      <c r="AP332" s="655"/>
      <c r="AQ332" s="655"/>
      <c r="AR332" s="655"/>
      <c r="AS332" s="655"/>
      <c r="AT332" s="655"/>
      <c r="AU332" s="655"/>
      <c r="AV332" s="655"/>
      <c r="AW332" s="655"/>
      <c r="AX332" s="655"/>
      <c r="AY332" s="655"/>
      <c r="AZ332" s="655"/>
      <c r="BA332" s="655"/>
      <c r="BB332" s="655"/>
      <c r="BC332" s="655"/>
      <c r="BD332" s="655"/>
      <c r="BE332" s="655"/>
      <c r="BF332" s="655"/>
      <c r="BG332" s="655"/>
      <c r="BH332" s="655"/>
      <c r="BI332" s="655"/>
      <c r="BJ332" s="655"/>
      <c r="BK332" s="655"/>
      <c r="BL332" s="655"/>
      <c r="BM332" s="655"/>
      <c r="BN332" s="655"/>
      <c r="BO332" s="655"/>
      <c r="BP332" s="655"/>
      <c r="BQ332" s="655"/>
      <c r="BR332" s="655"/>
      <c r="BS332" s="655"/>
    </row>
    <row r="333" spans="1:71" s="800" customFormat="1" ht="36" customHeight="1">
      <c r="A333" s="655"/>
      <c r="B333" s="1388" t="s">
        <v>723</v>
      </c>
      <c r="C333" s="927" t="s">
        <v>723</v>
      </c>
      <c r="E333" s="928" t="s">
        <v>329</v>
      </c>
      <c r="F333" s="929">
        <v>0.5</v>
      </c>
      <c r="G333" s="800" t="s">
        <v>337</v>
      </c>
      <c r="BS333" s="655"/>
    </row>
    <row r="334" spans="1:71" ht="18.75">
      <c r="A334" s="655"/>
      <c r="B334" s="1388"/>
      <c r="C334" s="760"/>
      <c r="E334" s="930"/>
      <c r="F334" s="931"/>
      <c r="BS334" s="655"/>
    </row>
    <row r="335" spans="1:71" ht="18.75">
      <c r="A335" s="655"/>
      <c r="B335" s="1388"/>
      <c r="C335" s="932"/>
      <c r="D335" s="841"/>
      <c r="BS335" s="655"/>
    </row>
    <row r="336" spans="1:71" s="750" customFormat="1" ht="29.25" customHeight="1">
      <c r="A336" s="655"/>
      <c r="B336" s="1388"/>
      <c r="C336" s="1398">
        <f>G355-1</f>
        <v>2016</v>
      </c>
      <c r="D336" s="1450"/>
      <c r="E336" s="933" t="s">
        <v>160</v>
      </c>
      <c r="F336" s="869" t="s">
        <v>439</v>
      </c>
      <c r="BS336" s="655"/>
    </row>
    <row r="337" spans="1:71" s="750" customFormat="1">
      <c r="A337" s="655"/>
      <c r="B337" s="1388"/>
      <c r="C337" s="934" t="s">
        <v>144</v>
      </c>
      <c r="D337" s="935"/>
      <c r="E337" s="936">
        <v>2.1</v>
      </c>
      <c r="F337" s="936">
        <v>0</v>
      </c>
      <c r="BS337" s="655"/>
    </row>
    <row r="338" spans="1:71" s="750" customFormat="1">
      <c r="A338" s="655"/>
      <c r="B338" s="1388"/>
      <c r="C338" s="934" t="s">
        <v>145</v>
      </c>
      <c r="D338" s="935"/>
      <c r="E338" s="936">
        <v>2.68</v>
      </c>
      <c r="F338" s="936">
        <v>0</v>
      </c>
      <c r="BS338" s="655"/>
    </row>
    <row r="339" spans="1:71" s="750" customFormat="1">
      <c r="A339" s="655"/>
      <c r="B339" s="1388"/>
      <c r="C339" s="934" t="s">
        <v>146</v>
      </c>
      <c r="D339" s="935"/>
      <c r="E339" s="936">
        <v>1.2</v>
      </c>
      <c r="F339" s="936">
        <v>0</v>
      </c>
      <c r="BS339" s="655"/>
    </row>
    <row r="340" spans="1:71" s="750" customFormat="1">
      <c r="A340" s="655"/>
      <c r="B340" s="1388"/>
      <c r="C340" s="934"/>
      <c r="D340" s="935"/>
      <c r="E340" s="937"/>
      <c r="F340" s="937"/>
      <c r="BS340" s="655"/>
    </row>
    <row r="341" spans="1:71" s="750" customFormat="1">
      <c r="A341" s="655"/>
      <c r="B341" s="1388"/>
      <c r="C341" s="934" t="s">
        <v>148</v>
      </c>
      <c r="D341" s="935"/>
      <c r="E341" s="936">
        <v>1.4</v>
      </c>
      <c r="F341" s="936">
        <v>0</v>
      </c>
      <c r="BS341" s="655"/>
    </row>
    <row r="342" spans="1:71" s="750" customFormat="1">
      <c r="A342" s="655"/>
      <c r="B342" s="1388"/>
      <c r="C342" s="934" t="s">
        <v>149</v>
      </c>
      <c r="D342" s="935"/>
      <c r="E342" s="936">
        <v>0.2</v>
      </c>
      <c r="F342" s="936">
        <v>0</v>
      </c>
      <c r="BS342" s="655"/>
    </row>
    <row r="343" spans="1:71" s="750" customFormat="1">
      <c r="A343" s="655"/>
      <c r="B343" s="1388"/>
      <c r="C343" s="934" t="s">
        <v>150</v>
      </c>
      <c r="D343" s="935"/>
      <c r="E343" s="936">
        <v>0.6</v>
      </c>
      <c r="F343" s="936">
        <v>0</v>
      </c>
      <c r="BS343" s="655"/>
    </row>
    <row r="344" spans="1:71" s="750" customFormat="1">
      <c r="A344" s="655"/>
      <c r="B344" s="1388"/>
      <c r="C344" s="934" t="s">
        <v>151</v>
      </c>
      <c r="D344" s="935"/>
      <c r="E344" s="936">
        <v>0.4</v>
      </c>
      <c r="F344" s="936">
        <v>0</v>
      </c>
      <c r="BS344" s="655"/>
    </row>
    <row r="345" spans="1:71" s="750" customFormat="1">
      <c r="A345" s="655"/>
      <c r="B345" s="1388"/>
      <c r="C345" s="934" t="s">
        <v>152</v>
      </c>
      <c r="D345" s="935"/>
      <c r="E345" s="936">
        <v>0.36</v>
      </c>
      <c r="F345" s="936">
        <v>0</v>
      </c>
      <c r="BS345" s="655"/>
    </row>
    <row r="346" spans="1:71" s="750" customFormat="1">
      <c r="A346" s="655"/>
      <c r="B346" s="1388"/>
      <c r="C346" s="934" t="s">
        <v>153</v>
      </c>
      <c r="D346" s="935"/>
      <c r="E346" s="936">
        <v>1.4</v>
      </c>
      <c r="F346" s="936">
        <v>0</v>
      </c>
      <c r="BS346" s="655"/>
    </row>
    <row r="347" spans="1:71" s="750" customFormat="1">
      <c r="A347" s="655"/>
      <c r="B347" s="1388"/>
      <c r="C347" s="934" t="s">
        <v>154</v>
      </c>
      <c r="D347" s="935"/>
      <c r="E347" s="936">
        <v>1.5</v>
      </c>
      <c r="F347" s="936">
        <v>0</v>
      </c>
      <c r="BS347" s="655"/>
    </row>
    <row r="348" spans="1:71" s="750" customFormat="1">
      <c r="A348" s="655"/>
      <c r="B348" s="1388"/>
      <c r="C348" s="934"/>
      <c r="D348" s="935"/>
      <c r="E348" s="937"/>
      <c r="F348" s="937"/>
      <c r="BS348" s="655"/>
    </row>
    <row r="349" spans="1:71" s="750" customFormat="1">
      <c r="A349" s="655"/>
      <c r="B349" s="1388"/>
      <c r="C349" s="934" t="s">
        <v>156</v>
      </c>
      <c r="D349" s="935"/>
      <c r="E349" s="936">
        <v>1.4</v>
      </c>
      <c r="F349" s="936">
        <v>0</v>
      </c>
      <c r="BS349" s="655"/>
    </row>
    <row r="350" spans="1:71" s="750" customFormat="1">
      <c r="A350" s="655"/>
      <c r="B350" s="1388"/>
      <c r="C350" s="934" t="s">
        <v>157</v>
      </c>
      <c r="D350" s="935"/>
      <c r="E350" s="936">
        <v>4.4999999999999998E-2</v>
      </c>
      <c r="F350" s="936">
        <v>0</v>
      </c>
      <c r="BS350" s="655"/>
    </row>
    <row r="351" spans="1:71" s="750" customFormat="1">
      <c r="A351" s="655"/>
      <c r="B351" s="1388"/>
      <c r="C351" s="938" t="s">
        <v>335</v>
      </c>
      <c r="D351" s="935"/>
      <c r="E351" s="936">
        <v>7.0000000000000001E-3</v>
      </c>
      <c r="F351" s="936">
        <v>0</v>
      </c>
      <c r="BS351" s="655"/>
    </row>
    <row r="352" spans="1:71" s="750" customFormat="1">
      <c r="A352" s="655"/>
      <c r="B352" s="1388"/>
      <c r="C352" s="939" t="s">
        <v>336</v>
      </c>
      <c r="D352" s="940"/>
      <c r="E352" s="941">
        <v>7.0000000000000001E-3</v>
      </c>
      <c r="F352" s="941">
        <v>0</v>
      </c>
      <c r="I352" s="778"/>
      <c r="J352" s="778"/>
      <c r="BS352" s="655"/>
    </row>
    <row r="353" spans="1:71" s="750" customFormat="1">
      <c r="A353" s="655"/>
      <c r="B353" s="1388"/>
      <c r="F353" s="942"/>
      <c r="G353" s="778"/>
      <c r="H353" s="778"/>
      <c r="BS353" s="655"/>
    </row>
    <row r="354" spans="1:71" s="750" customFormat="1" ht="15.75" thickBot="1">
      <c r="A354" s="655"/>
      <c r="B354" s="1388"/>
      <c r="F354" s="942"/>
      <c r="G354" s="778"/>
      <c r="H354" s="778"/>
      <c r="BS354" s="655"/>
    </row>
    <row r="355" spans="1:71" s="750" customFormat="1" ht="16.5" thickTop="1" thickBot="1">
      <c r="A355" s="655"/>
      <c r="B355" s="1388"/>
      <c r="G355" s="802">
        <f>'4. Investment Appraisal'!$C$9</f>
        <v>2017</v>
      </c>
      <c r="H355" s="802">
        <f>G355+1</f>
        <v>2018</v>
      </c>
      <c r="I355" s="802">
        <f t="shared" ref="I355" si="1109">H355+1</f>
        <v>2019</v>
      </c>
      <c r="J355" s="802">
        <f t="shared" ref="J355" si="1110">I355+1</f>
        <v>2020</v>
      </c>
      <c r="K355" s="802">
        <f t="shared" ref="K355" si="1111">J355+1</f>
        <v>2021</v>
      </c>
      <c r="L355" s="802">
        <f t="shared" ref="L355" si="1112">K355+1</f>
        <v>2022</v>
      </c>
      <c r="M355" s="802">
        <f t="shared" ref="M355" si="1113">L355+1</f>
        <v>2023</v>
      </c>
      <c r="N355" s="802">
        <f t="shared" ref="N355" si="1114">M355+1</f>
        <v>2024</v>
      </c>
      <c r="O355" s="802">
        <f t="shared" ref="O355" si="1115">N355+1</f>
        <v>2025</v>
      </c>
      <c r="P355" s="802">
        <f t="shared" ref="P355" si="1116">O355+1</f>
        <v>2026</v>
      </c>
      <c r="Q355" s="802">
        <f t="shared" ref="Q355" si="1117">P355+1</f>
        <v>2027</v>
      </c>
      <c r="R355" s="802">
        <f t="shared" ref="R355" si="1118">Q355+1</f>
        <v>2028</v>
      </c>
      <c r="S355" s="802">
        <f t="shared" ref="S355" si="1119">R355+1</f>
        <v>2029</v>
      </c>
      <c r="T355" s="802">
        <f t="shared" ref="T355" si="1120">S355+1</f>
        <v>2030</v>
      </c>
      <c r="U355" s="802">
        <f t="shared" ref="U355" si="1121">T355+1</f>
        <v>2031</v>
      </c>
      <c r="V355" s="802">
        <f t="shared" ref="V355" si="1122">U355+1</f>
        <v>2032</v>
      </c>
      <c r="W355" s="802">
        <f t="shared" ref="W355" si="1123">V355+1</f>
        <v>2033</v>
      </c>
      <c r="X355" s="802">
        <f t="shared" ref="X355" si="1124">W355+1</f>
        <v>2034</v>
      </c>
      <c r="Y355" s="802">
        <f t="shared" ref="Y355" si="1125">X355+1</f>
        <v>2035</v>
      </c>
      <c r="Z355" s="802">
        <f t="shared" ref="Z355" si="1126">Y355+1</f>
        <v>2036</v>
      </c>
      <c r="AA355" s="802">
        <f t="shared" ref="AA355" si="1127">Z355+1</f>
        <v>2037</v>
      </c>
      <c r="AB355" s="802">
        <f t="shared" ref="AB355" si="1128">AA355+1</f>
        <v>2038</v>
      </c>
      <c r="AC355" s="802">
        <f t="shared" ref="AC355" si="1129">AB355+1</f>
        <v>2039</v>
      </c>
      <c r="AD355" s="802">
        <f t="shared" ref="AD355" si="1130">AC355+1</f>
        <v>2040</v>
      </c>
      <c r="AE355" s="802">
        <f t="shared" ref="AE355" si="1131">AD355+1</f>
        <v>2041</v>
      </c>
      <c r="AF355" s="802">
        <f t="shared" ref="AF355" si="1132">AE355+1</f>
        <v>2042</v>
      </c>
      <c r="AG355" s="802">
        <f t="shared" ref="AG355" si="1133">AF355+1</f>
        <v>2043</v>
      </c>
      <c r="AH355" s="802">
        <f t="shared" ref="AH355" si="1134">AG355+1</f>
        <v>2044</v>
      </c>
      <c r="AI355" s="802">
        <f t="shared" ref="AI355" si="1135">AH355+1</f>
        <v>2045</v>
      </c>
      <c r="AJ355" s="802">
        <f t="shared" ref="AJ355" si="1136">AI355+1</f>
        <v>2046</v>
      </c>
      <c r="AK355" s="802">
        <f t="shared" ref="AK355" si="1137">AJ355+1</f>
        <v>2047</v>
      </c>
      <c r="AL355" s="802">
        <f t="shared" ref="AL355" si="1138">AK355+1</f>
        <v>2048</v>
      </c>
      <c r="AM355" s="802">
        <f t="shared" ref="AM355" si="1139">AL355+1</f>
        <v>2049</v>
      </c>
      <c r="AN355" s="802">
        <f t="shared" ref="AN355" si="1140">AM355+1</f>
        <v>2050</v>
      </c>
      <c r="AO355" s="802">
        <f t="shared" ref="AO355" si="1141">AN355+1</f>
        <v>2051</v>
      </c>
      <c r="AP355" s="802">
        <f t="shared" ref="AP355" si="1142">AO355+1</f>
        <v>2052</v>
      </c>
      <c r="AQ355" s="802">
        <f t="shared" ref="AQ355" si="1143">AP355+1</f>
        <v>2053</v>
      </c>
      <c r="AR355" s="802">
        <f t="shared" ref="AR355" si="1144">AQ355+1</f>
        <v>2054</v>
      </c>
      <c r="AS355" s="802">
        <f t="shared" ref="AS355" si="1145">AR355+1</f>
        <v>2055</v>
      </c>
      <c r="AT355" s="802">
        <f t="shared" ref="AT355" si="1146">AS355+1</f>
        <v>2056</v>
      </c>
      <c r="AU355" s="802">
        <f t="shared" ref="AU355" si="1147">AT355+1</f>
        <v>2057</v>
      </c>
      <c r="AV355" s="802">
        <f t="shared" ref="AV355" si="1148">AU355+1</f>
        <v>2058</v>
      </c>
      <c r="AW355" s="802">
        <f t="shared" ref="AW355" si="1149">AV355+1</f>
        <v>2059</v>
      </c>
      <c r="AX355" s="802">
        <f t="shared" ref="AX355" si="1150">AW355+1</f>
        <v>2060</v>
      </c>
      <c r="AY355" s="802">
        <f t="shared" ref="AY355" si="1151">AX355+1</f>
        <v>2061</v>
      </c>
      <c r="AZ355" s="802">
        <f t="shared" ref="AZ355" si="1152">AY355+1</f>
        <v>2062</v>
      </c>
      <c r="BA355" s="802">
        <f t="shared" ref="BA355" si="1153">AZ355+1</f>
        <v>2063</v>
      </c>
      <c r="BB355" s="802">
        <f t="shared" ref="BB355" si="1154">BA355+1</f>
        <v>2064</v>
      </c>
      <c r="BC355" s="802">
        <f t="shared" ref="BC355" si="1155">BB355+1</f>
        <v>2065</v>
      </c>
      <c r="BD355" s="802">
        <f t="shared" ref="BD355" si="1156">BC355+1</f>
        <v>2066</v>
      </c>
      <c r="BE355" s="802">
        <f t="shared" ref="BE355" si="1157">BD355+1</f>
        <v>2067</v>
      </c>
      <c r="BF355" s="802">
        <f t="shared" ref="BF355" si="1158">BE355+1</f>
        <v>2068</v>
      </c>
      <c r="BG355" s="802">
        <f t="shared" ref="BG355" si="1159">BF355+1</f>
        <v>2069</v>
      </c>
      <c r="BH355" s="802">
        <f t="shared" ref="BH355" si="1160">BG355+1</f>
        <v>2070</v>
      </c>
      <c r="BI355" s="802">
        <f t="shared" ref="BI355" si="1161">BH355+1</f>
        <v>2071</v>
      </c>
      <c r="BJ355" s="802">
        <f t="shared" ref="BJ355" si="1162">BI355+1</f>
        <v>2072</v>
      </c>
      <c r="BK355" s="802">
        <f t="shared" ref="BK355" si="1163">BJ355+1</f>
        <v>2073</v>
      </c>
      <c r="BL355" s="802">
        <f t="shared" ref="BL355" si="1164">BK355+1</f>
        <v>2074</v>
      </c>
      <c r="BM355" s="802">
        <f t="shared" ref="BM355" si="1165">BL355+1</f>
        <v>2075</v>
      </c>
      <c r="BN355" s="802">
        <f t="shared" ref="BN355" si="1166">BM355+1</f>
        <v>2076</v>
      </c>
      <c r="BO355" s="802">
        <f t="shared" ref="BO355" si="1167">BN355+1</f>
        <v>2077</v>
      </c>
      <c r="BP355" s="802">
        <f t="shared" ref="BP355" si="1168">BO355+1</f>
        <v>2078</v>
      </c>
      <c r="BQ355" s="802">
        <f t="shared" ref="BQ355" si="1169">BP355+1</f>
        <v>2079</v>
      </c>
      <c r="BS355" s="655"/>
    </row>
    <row r="356" spans="1:71" ht="15.75" thickTop="1">
      <c r="A356" s="655"/>
      <c r="B356" s="1388"/>
      <c r="C356" s="828"/>
      <c r="D356" s="828"/>
      <c r="E356" s="828"/>
      <c r="F356" s="832" t="s">
        <v>305</v>
      </c>
      <c r="G356" s="833">
        <f>HLOOKUP(G355,'Inflation Index'!$20:$25,2,FALSE)</f>
        <v>1.0249999999999999</v>
      </c>
      <c r="H356" s="833">
        <f>HLOOKUP(H355,'Inflation Index'!$20:$25,2,FALSE)</f>
        <v>1.0506249999999997</v>
      </c>
      <c r="I356" s="833">
        <f>HLOOKUP(I355,'Inflation Index'!$20:$25,2,FALSE)</f>
        <v>1.0768906249999997</v>
      </c>
      <c r="J356" s="833">
        <f>HLOOKUP(J355,'Inflation Index'!$20:$25,2,FALSE)</f>
        <v>1.1038128906249995</v>
      </c>
      <c r="K356" s="833">
        <f>HLOOKUP(K355,'Inflation Index'!$20:$25,2,FALSE)</f>
        <v>1.1314082128906244</v>
      </c>
      <c r="L356" s="833">
        <f>HLOOKUP(L355,'Inflation Index'!$20:$25,2,FALSE)</f>
        <v>1.15969341821289</v>
      </c>
      <c r="M356" s="833">
        <f>HLOOKUP(M355,'Inflation Index'!$20:$25,2,FALSE)</f>
        <v>1.1886857536682121</v>
      </c>
      <c r="N356" s="833">
        <f>HLOOKUP(N355,'Inflation Index'!$20:$25,2,FALSE)</f>
        <v>1.2184028975099173</v>
      </c>
      <c r="O356" s="833">
        <f>HLOOKUP(O355,'Inflation Index'!$20:$25,2,FALSE)</f>
        <v>1.2488629699476652</v>
      </c>
      <c r="P356" s="833">
        <f>HLOOKUP(P355,'Inflation Index'!$20:$25,2,FALSE)</f>
        <v>1.2800845441963564</v>
      </c>
      <c r="Q356" s="833">
        <f>HLOOKUP(Q355,'Inflation Index'!$20:$25,2,FALSE)</f>
        <v>1.3120866578012653</v>
      </c>
      <c r="R356" s="833">
        <f>HLOOKUP(R355,'Inflation Index'!$20:$25,2,FALSE)</f>
        <v>1.3448888242462969</v>
      </c>
      <c r="S356" s="833">
        <f>HLOOKUP(S355,'Inflation Index'!$20:$25,2,FALSE)</f>
        <v>1.378511044852454</v>
      </c>
      <c r="T356" s="833">
        <f>HLOOKUP(T355,'Inflation Index'!$20:$25,2,FALSE)</f>
        <v>1.4129738209737652</v>
      </c>
      <c r="U356" s="833">
        <f>HLOOKUP(U355,'Inflation Index'!$20:$25,2,FALSE)</f>
        <v>1.4482981664981094</v>
      </c>
      <c r="V356" s="833">
        <f>HLOOKUP(V355,'Inflation Index'!$20:$25,2,FALSE)</f>
        <v>1.484505620660562</v>
      </c>
      <c r="W356" s="833">
        <f>HLOOKUP(W355,'Inflation Index'!$20:$25,2,FALSE)</f>
        <v>1.5216182611770759</v>
      </c>
      <c r="X356" s="833">
        <f>HLOOKUP(X355,'Inflation Index'!$20:$25,2,FALSE)</f>
        <v>1.5596587177065027</v>
      </c>
      <c r="Y356" s="833">
        <f>HLOOKUP(Y355,'Inflation Index'!$20:$25,2,FALSE)</f>
        <v>1.5986501856491651</v>
      </c>
      <c r="Z356" s="833">
        <f>HLOOKUP(Z355,'Inflation Index'!$20:$25,2,FALSE)</f>
        <v>1.6386164402903942</v>
      </c>
      <c r="AA356" s="833">
        <f>HLOOKUP(AA355,'Inflation Index'!$20:$25,2,FALSE)</f>
        <v>1.6795818512976539</v>
      </c>
      <c r="AB356" s="833">
        <f>HLOOKUP(AB355,'Inflation Index'!$20:$25,2,FALSE)</f>
        <v>1.721571397580095</v>
      </c>
      <c r="AC356" s="833">
        <f>HLOOKUP(AC355,'Inflation Index'!$20:$25,2,FALSE)</f>
        <v>1.7646106825195971</v>
      </c>
      <c r="AD356" s="833">
        <f>HLOOKUP(AD355,'Inflation Index'!$20:$25,2,FALSE)</f>
        <v>1.8087259495825871</v>
      </c>
      <c r="AE356" s="833">
        <f>HLOOKUP(AE355,'Inflation Index'!$20:$25,2,FALSE)</f>
        <v>1.8539440983221516</v>
      </c>
      <c r="AF356" s="833">
        <f>HLOOKUP(AF355,'Inflation Index'!$20:$25,2,FALSE)</f>
        <v>1.9002927007802053</v>
      </c>
      <c r="AG356" s="833">
        <f>HLOOKUP(AG355,'Inflation Index'!$20:$25,2,FALSE)</f>
        <v>1.9478000182997102</v>
      </c>
      <c r="AH356" s="833">
        <f>HLOOKUP(AH355,'Inflation Index'!$20:$25,2,FALSE)</f>
        <v>1.9964950187572026</v>
      </c>
      <c r="AI356" s="833">
        <f>HLOOKUP(AI355,'Inflation Index'!$20:$25,2,FALSE)</f>
        <v>2.0464073942261325</v>
      </c>
      <c r="AJ356" s="833">
        <f>HLOOKUP(AJ355,'Inflation Index'!$20:$25,2,FALSE)</f>
        <v>2.0975675790817858</v>
      </c>
      <c r="AK356" s="833">
        <f>HLOOKUP(AK355,'Inflation Index'!$20:$25,2,FALSE)</f>
        <v>2.1500067685588302</v>
      </c>
      <c r="AL356" s="833">
        <f>HLOOKUP(AL355,'Inflation Index'!$20:$25,2,FALSE)</f>
        <v>2.203756937772801</v>
      </c>
      <c r="AM356" s="833">
        <f>HLOOKUP(AM355,'Inflation Index'!$20:$25,2,FALSE)</f>
        <v>2.2588508612171205</v>
      </c>
      <c r="AN356" s="833">
        <f>HLOOKUP(AN355,'Inflation Index'!$20:$25,2,FALSE)</f>
        <v>2.3153221327475482</v>
      </c>
      <c r="AO356" s="833">
        <f>HLOOKUP(AO355,'Inflation Index'!$20:$25,2,FALSE)</f>
        <v>2.3732051860662366</v>
      </c>
      <c r="AP356" s="833">
        <f>HLOOKUP(AP355,'Inflation Index'!$20:$25,2,FALSE)</f>
        <v>2.4325353157178924</v>
      </c>
      <c r="AQ356" s="833">
        <f>HLOOKUP(AQ355,'Inflation Index'!$20:$25,2,FALSE)</f>
        <v>2.4933486986108395</v>
      </c>
      <c r="AR356" s="833">
        <f>HLOOKUP(AR355,'Inflation Index'!$20:$25,2,FALSE)</f>
        <v>2.5556824160761105</v>
      </c>
      <c r="AS356" s="833">
        <f>HLOOKUP(AS355,'Inflation Index'!$20:$25,2,FALSE)</f>
        <v>2.6195744764780131</v>
      </c>
      <c r="AT356" s="833">
        <f>HLOOKUP(AT355,'Inflation Index'!$20:$25,2,FALSE)</f>
        <v>2.6850638383899632</v>
      </c>
      <c r="AU356" s="833">
        <f>HLOOKUP(AU355,'Inflation Index'!$20:$25,2,FALSE)</f>
        <v>2.7521904343497123</v>
      </c>
      <c r="AV356" s="833">
        <f>HLOOKUP(AV355,'Inflation Index'!$20:$25,2,FALSE)</f>
        <v>2.8209951952084547</v>
      </c>
      <c r="AW356" s="833">
        <f>HLOOKUP(AW355,'Inflation Index'!$20:$25,2,FALSE)</f>
        <v>2.8915200750886658</v>
      </c>
      <c r="AX356" s="833">
        <f>HLOOKUP(AX355,'Inflation Index'!$20:$25,2,FALSE)</f>
        <v>2.9638080769658819</v>
      </c>
      <c r="AY356" s="833">
        <f>HLOOKUP(AY355,'Inflation Index'!$20:$25,2,FALSE)</f>
        <v>3.0379032788900289</v>
      </c>
      <c r="AZ356" s="833">
        <f>HLOOKUP(AZ355,'Inflation Index'!$20:$25,2,FALSE)</f>
        <v>3.113850860862279</v>
      </c>
      <c r="BA356" s="833">
        <f>HLOOKUP(BA355,'Inflation Index'!$20:$25,2,FALSE)</f>
        <v>3.1916971323838355</v>
      </c>
      <c r="BB356" s="833">
        <f>HLOOKUP(BB355,'Inflation Index'!$20:$25,2,FALSE)</f>
        <v>3.2714895606934311</v>
      </c>
      <c r="BC356" s="833">
        <f>HLOOKUP(BC355,'Inflation Index'!$20:$25,2,FALSE)</f>
        <v>3.3532767997107671</v>
      </c>
      <c r="BD356" s="833">
        <f>HLOOKUP(BD355,'Inflation Index'!$20:$25,2,FALSE)</f>
        <v>3.4371087197035362</v>
      </c>
      <c r="BE356" s="833">
        <f>HLOOKUP(BE355,'Inflation Index'!$20:$25,2,FALSE)</f>
        <v>3.5230364376961241</v>
      </c>
      <c r="BF356" s="833">
        <f>HLOOKUP(BF355,'Inflation Index'!$20:$25,2,FALSE)</f>
        <v>3.6111123486385264</v>
      </c>
      <c r="BG356" s="833">
        <f>HLOOKUP(BG355,'Inflation Index'!$20:$25,2,FALSE)</f>
        <v>3.7013901573544894</v>
      </c>
      <c r="BH356" s="833">
        <f>HLOOKUP(BH355,'Inflation Index'!$20:$25,2,FALSE)</f>
        <v>3.7939249112883511</v>
      </c>
      <c r="BI356" s="833">
        <f>HLOOKUP(BI355,'Inflation Index'!$20:$25,2,FALSE)</f>
        <v>3.8887730340705593</v>
      </c>
      <c r="BJ356" s="833">
        <f>HLOOKUP(BJ355,'Inflation Index'!$20:$25,2,FALSE)</f>
        <v>3.985992359922323</v>
      </c>
      <c r="BK356" s="833">
        <f>HLOOKUP(BK355,'Inflation Index'!$20:$25,2,FALSE)</f>
        <v>4.0856421689203808</v>
      </c>
      <c r="BL356" s="833">
        <f>HLOOKUP(BL355,'Inflation Index'!$20:$25,2,FALSE)</f>
        <v>4.1877832231433896</v>
      </c>
      <c r="BM356" s="833">
        <f>HLOOKUP(BM355,'Inflation Index'!$20:$25,2,FALSE)</f>
        <v>4.2924778037219742</v>
      </c>
      <c r="BN356" s="833">
        <f>HLOOKUP(BN355,'Inflation Index'!$20:$25,2,FALSE)</f>
        <v>4.3997897488150226</v>
      </c>
      <c r="BO356" s="833" t="e">
        <f>HLOOKUP(BO355,'Inflation Index'!$20:$25,2,FALSE)</f>
        <v>#N/A</v>
      </c>
      <c r="BP356" s="833" t="e">
        <f>HLOOKUP(BP355,'Inflation Index'!$20:$25,2,FALSE)</f>
        <v>#N/A</v>
      </c>
      <c r="BQ356" s="833" t="e">
        <f>HLOOKUP(BQ355,'Inflation Index'!$20:$25,2,FALSE)</f>
        <v>#N/A</v>
      </c>
      <c r="BR356" s="834"/>
      <c r="BS356" s="655"/>
    </row>
    <row r="357" spans="1:71">
      <c r="A357" s="655"/>
      <c r="B357" s="1388"/>
      <c r="BS357" s="655"/>
    </row>
    <row r="358" spans="1:71">
      <c r="A358" s="655"/>
      <c r="B358" s="1388"/>
      <c r="BS358" s="655"/>
    </row>
    <row r="359" spans="1:71">
      <c r="A359" s="655"/>
      <c r="B359" s="1388"/>
      <c r="C359" s="1451" t="s">
        <v>560</v>
      </c>
      <c r="D359" s="943" t="s">
        <v>324</v>
      </c>
      <c r="E359" s="836"/>
      <c r="F359" s="1241" t="s">
        <v>698</v>
      </c>
      <c r="G359" s="836"/>
      <c r="H359" s="836"/>
      <c r="I359" s="836"/>
      <c r="J359" s="836"/>
      <c r="K359" s="836"/>
      <c r="L359" s="836"/>
      <c r="M359" s="836"/>
      <c r="N359" s="836"/>
      <c r="O359" s="836"/>
      <c r="P359" s="836"/>
      <c r="Q359" s="836"/>
      <c r="R359" s="836"/>
      <c r="S359" s="836"/>
      <c r="T359" s="836"/>
      <c r="U359" s="836"/>
      <c r="V359" s="836"/>
      <c r="W359" s="836"/>
      <c r="X359" s="836"/>
      <c r="Y359" s="836"/>
      <c r="Z359" s="836"/>
      <c r="AA359" s="836"/>
      <c r="AB359" s="836"/>
      <c r="AC359" s="836"/>
      <c r="AD359" s="836"/>
      <c r="AE359" s="836"/>
      <c r="AF359" s="836"/>
      <c r="AG359" s="836"/>
      <c r="AH359" s="836"/>
      <c r="AI359" s="836"/>
      <c r="AJ359" s="836"/>
      <c r="AK359" s="836"/>
      <c r="AL359" s="836"/>
      <c r="AM359" s="836"/>
      <c r="AN359" s="836"/>
      <c r="AO359" s="836"/>
      <c r="AP359" s="836"/>
      <c r="AQ359" s="836"/>
      <c r="AR359" s="836"/>
      <c r="AS359" s="836"/>
      <c r="AT359" s="836"/>
      <c r="AU359" s="836"/>
      <c r="AV359" s="836"/>
      <c r="AW359" s="836"/>
      <c r="AX359" s="836"/>
      <c r="AY359" s="836"/>
      <c r="AZ359" s="836"/>
      <c r="BA359" s="836"/>
      <c r="BB359" s="836"/>
      <c r="BC359" s="836"/>
      <c r="BD359" s="836"/>
      <c r="BE359" s="836"/>
      <c r="BF359" s="836"/>
      <c r="BG359" s="836"/>
      <c r="BH359" s="836"/>
      <c r="BI359" s="836"/>
      <c r="BJ359" s="836"/>
      <c r="BK359" s="836"/>
      <c r="BL359" s="836"/>
      <c r="BM359" s="836"/>
      <c r="BN359" s="836"/>
      <c r="BO359" s="836"/>
      <c r="BP359" s="836"/>
      <c r="BQ359" s="944"/>
      <c r="BS359" s="655"/>
    </row>
    <row r="360" spans="1:71" s="882" customFormat="1" ht="15" customHeight="1">
      <c r="A360" s="655"/>
      <c r="B360" s="1388"/>
      <c r="C360" s="1452"/>
      <c r="D360" s="945">
        <f>$F$333</f>
        <v>0.5</v>
      </c>
      <c r="E360" s="946" t="s">
        <v>144</v>
      </c>
      <c r="F360" s="883"/>
      <c r="G360" s="947">
        <f>(((G381-$F337)*$D360)+$F337)*$E337*G$356</f>
        <v>3.2287500000000002</v>
      </c>
      <c r="H360" s="947">
        <f>(((H381-$F337)*$D360)+$F337)*$E337*H$356</f>
        <v>3.3094687499999993</v>
      </c>
      <c r="I360" s="947">
        <f t="shared" ref="I360:BQ360" si="1170">(((I381-$F337)*$D360)+$F337)*$E337*I$356</f>
        <v>3.3922054687499994</v>
      </c>
      <c r="J360" s="947">
        <f t="shared" si="1170"/>
        <v>3.4770106054687488</v>
      </c>
      <c r="K360" s="947">
        <f t="shared" si="1170"/>
        <v>3.5639358706054676</v>
      </c>
      <c r="L360" s="947">
        <f t="shared" si="1170"/>
        <v>3.6530342673706038</v>
      </c>
      <c r="M360" s="947">
        <f t="shared" si="1170"/>
        <v>3.7443601240548685</v>
      </c>
      <c r="N360" s="947">
        <f t="shared" si="1170"/>
        <v>3.8379691271562399</v>
      </c>
      <c r="O360" s="947">
        <f t="shared" si="1170"/>
        <v>3.933918355335146</v>
      </c>
      <c r="P360" s="947">
        <f t="shared" si="1170"/>
        <v>4.0322663142185231</v>
      </c>
      <c r="Q360" s="947">
        <f t="shared" si="1170"/>
        <v>4.1330729720739861</v>
      </c>
      <c r="R360" s="947">
        <f t="shared" si="1170"/>
        <v>4.236399796375836</v>
      </c>
      <c r="S360" s="947">
        <f t="shared" si="1170"/>
        <v>4.3423097912852304</v>
      </c>
      <c r="T360" s="947">
        <f t="shared" si="1170"/>
        <v>4.4508675360673609</v>
      </c>
      <c r="U360" s="947">
        <f t="shared" si="1170"/>
        <v>4.5621392244690453</v>
      </c>
      <c r="V360" s="947">
        <f t="shared" si="1170"/>
        <v>4.676192705080771</v>
      </c>
      <c r="W360" s="947">
        <f t="shared" si="1170"/>
        <v>4.7930975227077894</v>
      </c>
      <c r="X360" s="947">
        <f t="shared" si="1170"/>
        <v>4.9129249607754844</v>
      </c>
      <c r="Y360" s="947">
        <f t="shared" si="1170"/>
        <v>5.0357480847948706</v>
      </c>
      <c r="Z360" s="947">
        <f t="shared" si="1170"/>
        <v>5.1616417869147426</v>
      </c>
      <c r="AA360" s="947">
        <f t="shared" si="1170"/>
        <v>5.2906828315876107</v>
      </c>
      <c r="AB360" s="947">
        <f t="shared" si="1170"/>
        <v>5.4229499023773</v>
      </c>
      <c r="AC360" s="947">
        <f t="shared" si="1170"/>
        <v>5.5585236499367312</v>
      </c>
      <c r="AD360" s="947">
        <f t="shared" si="1170"/>
        <v>5.6974867411851502</v>
      </c>
      <c r="AE360" s="947">
        <f t="shared" si="1170"/>
        <v>5.8399239097147779</v>
      </c>
      <c r="AF360" s="947">
        <f t="shared" si="1170"/>
        <v>5.9859220074576474</v>
      </c>
      <c r="AG360" s="947">
        <f t="shared" si="1170"/>
        <v>6.1355700576440881</v>
      </c>
      <c r="AH360" s="947">
        <f t="shared" si="1170"/>
        <v>6.2889593090851887</v>
      </c>
      <c r="AI360" s="947">
        <f t="shared" si="1170"/>
        <v>6.4461832918123179</v>
      </c>
      <c r="AJ360" s="947">
        <f t="shared" si="1170"/>
        <v>6.6073378741076256</v>
      </c>
      <c r="AK360" s="947">
        <f t="shared" si="1170"/>
        <v>6.7725213209603163</v>
      </c>
      <c r="AL360" s="947">
        <f t="shared" si="1170"/>
        <v>6.9418343539843237</v>
      </c>
      <c r="AM360" s="947">
        <f t="shared" si="1170"/>
        <v>7.1153802128339301</v>
      </c>
      <c r="AN360" s="947">
        <f t="shared" si="1170"/>
        <v>7.2932647181547772</v>
      </c>
      <c r="AO360" s="947">
        <f t="shared" si="1170"/>
        <v>7.4755963361086462</v>
      </c>
      <c r="AP360" s="947">
        <f t="shared" si="1170"/>
        <v>7.6624862445113617</v>
      </c>
      <c r="AQ360" s="947">
        <f t="shared" si="1170"/>
        <v>7.8540484006241451</v>
      </c>
      <c r="AR360" s="947">
        <f t="shared" si="1170"/>
        <v>8.0503996106397491</v>
      </c>
      <c r="AS360" s="947">
        <f t="shared" si="1170"/>
        <v>8.251659600905743</v>
      </c>
      <c r="AT360" s="947">
        <f t="shared" si="1170"/>
        <v>8.4579510909283844</v>
      </c>
      <c r="AU360" s="947">
        <f t="shared" si="1170"/>
        <v>8.6693998682015945</v>
      </c>
      <c r="AV360" s="947">
        <f t="shared" si="1170"/>
        <v>8.8861348649066336</v>
      </c>
      <c r="AW360" s="947">
        <f t="shared" si="1170"/>
        <v>9.1082882365292992</v>
      </c>
      <c r="AX360" s="947">
        <f t="shared" si="1170"/>
        <v>9.3359954424425293</v>
      </c>
      <c r="AY360" s="947">
        <f t="shared" si="1170"/>
        <v>9.5693953285035924</v>
      </c>
      <c r="AZ360" s="947">
        <f t="shared" si="1170"/>
        <v>9.8086302117161797</v>
      </c>
      <c r="BA360" s="947">
        <f t="shared" si="1170"/>
        <v>10.053845967009083</v>
      </c>
      <c r="BB360" s="947">
        <f t="shared" si="1170"/>
        <v>10.305192116184308</v>
      </c>
      <c r="BC360" s="947">
        <f t="shared" si="1170"/>
        <v>10.562821919088918</v>
      </c>
      <c r="BD360" s="947">
        <f t="shared" si="1170"/>
        <v>10.82689246706614</v>
      </c>
      <c r="BE360" s="947">
        <f t="shared" si="1170"/>
        <v>11.097564778742791</v>
      </c>
      <c r="BF360" s="947">
        <f t="shared" si="1170"/>
        <v>11.375003898211359</v>
      </c>
      <c r="BG360" s="947">
        <f t="shared" si="1170"/>
        <v>11.659378995666643</v>
      </c>
      <c r="BH360" s="947">
        <f t="shared" si="1170"/>
        <v>11.950863470558307</v>
      </c>
      <c r="BI360" s="947">
        <f t="shared" si="1170"/>
        <v>12.249635057322264</v>
      </c>
      <c r="BJ360" s="947">
        <f t="shared" si="1170"/>
        <v>12.555875933755319</v>
      </c>
      <c r="BK360" s="947">
        <f t="shared" si="1170"/>
        <v>12.869772832099201</v>
      </c>
      <c r="BL360" s="947">
        <f t="shared" si="1170"/>
        <v>13.191517152901678</v>
      </c>
      <c r="BM360" s="947">
        <f t="shared" si="1170"/>
        <v>13.52130508172422</v>
      </c>
      <c r="BN360" s="947">
        <f t="shared" si="1170"/>
        <v>13.859337708767322</v>
      </c>
      <c r="BO360" s="947" t="e">
        <f t="shared" si="1170"/>
        <v>#N/A</v>
      </c>
      <c r="BP360" s="947" t="e">
        <f t="shared" si="1170"/>
        <v>#N/A</v>
      </c>
      <c r="BQ360" s="948" t="e">
        <f t="shared" si="1170"/>
        <v>#N/A</v>
      </c>
      <c r="BS360" s="655"/>
    </row>
    <row r="361" spans="1:71" s="882" customFormat="1" ht="15" customHeight="1">
      <c r="A361" s="655"/>
      <c r="B361" s="1388"/>
      <c r="C361" s="1452"/>
      <c r="D361" s="945">
        <f>$F$333</f>
        <v>0.5</v>
      </c>
      <c r="E361" s="946" t="s">
        <v>145</v>
      </c>
      <c r="F361" s="883"/>
      <c r="G361" s="947">
        <f t="shared" ref="G361:BQ361" si="1171">(((G382-$F338)*$D361)+$F338)*$E338*G$356</f>
        <v>4.1204999999999998</v>
      </c>
      <c r="H361" s="883">
        <f t="shared" si="1171"/>
        <v>4.2235124999999991</v>
      </c>
      <c r="I361" s="883">
        <f t="shared" si="1171"/>
        <v>4.3291003124999987</v>
      </c>
      <c r="J361" s="883">
        <f t="shared" si="1171"/>
        <v>4.4373278203124986</v>
      </c>
      <c r="K361" s="883">
        <f t="shared" si="1171"/>
        <v>4.5482610158203105</v>
      </c>
      <c r="L361" s="883">
        <f t="shared" si="1171"/>
        <v>4.6619675412158186</v>
      </c>
      <c r="M361" s="883">
        <f t="shared" si="1171"/>
        <v>4.7785167297462134</v>
      </c>
      <c r="N361" s="883">
        <f t="shared" si="1171"/>
        <v>4.8979796479898683</v>
      </c>
      <c r="O361" s="883">
        <f t="shared" si="1171"/>
        <v>5.0204291391896145</v>
      </c>
      <c r="P361" s="883">
        <f t="shared" si="1171"/>
        <v>5.1459398676693535</v>
      </c>
      <c r="Q361" s="883">
        <f t="shared" si="1171"/>
        <v>5.2745883643610876</v>
      </c>
      <c r="R361" s="883">
        <f t="shared" si="1171"/>
        <v>5.4064530734701144</v>
      </c>
      <c r="S361" s="883">
        <f t="shared" si="1171"/>
        <v>5.5416144003068659</v>
      </c>
      <c r="T361" s="883">
        <f t="shared" si="1171"/>
        <v>5.6801547603145366</v>
      </c>
      <c r="U361" s="883">
        <f t="shared" si="1171"/>
        <v>5.8221586293224004</v>
      </c>
      <c r="V361" s="883">
        <f t="shared" si="1171"/>
        <v>5.9677125950554597</v>
      </c>
      <c r="W361" s="883">
        <f t="shared" si="1171"/>
        <v>6.1169054099318458</v>
      </c>
      <c r="X361" s="883">
        <f t="shared" si="1171"/>
        <v>6.2698280451801418</v>
      </c>
      <c r="Y361" s="883">
        <f t="shared" si="1171"/>
        <v>6.4265737463096446</v>
      </c>
      <c r="Z361" s="883">
        <f t="shared" si="1171"/>
        <v>6.5872380899673857</v>
      </c>
      <c r="AA361" s="883">
        <f>(((AA382-$F338)*$D361)+$F338)*$E338*AA$356</f>
        <v>6.7519190422165698</v>
      </c>
      <c r="AB361" s="883">
        <f t="shared" si="1171"/>
        <v>6.9207170182719828</v>
      </c>
      <c r="AC361" s="883">
        <f t="shared" si="1171"/>
        <v>7.0937349437287809</v>
      </c>
      <c r="AD361" s="883">
        <f t="shared" si="1171"/>
        <v>7.2710783173220008</v>
      </c>
      <c r="AE361" s="883">
        <f t="shared" si="1171"/>
        <v>7.4528552752550503</v>
      </c>
      <c r="AF361" s="883">
        <f t="shared" si="1171"/>
        <v>7.6391766571364261</v>
      </c>
      <c r="AG361" s="883">
        <f t="shared" si="1171"/>
        <v>7.8301560735648357</v>
      </c>
      <c r="AH361" s="883">
        <f t="shared" si="1171"/>
        <v>8.0259099754039553</v>
      </c>
      <c r="AI361" s="883">
        <f t="shared" si="1171"/>
        <v>8.2265577247890533</v>
      </c>
      <c r="AJ361" s="883">
        <f t="shared" si="1171"/>
        <v>8.4322216679087791</v>
      </c>
      <c r="AK361" s="883">
        <f t="shared" si="1171"/>
        <v>8.6430272096064993</v>
      </c>
      <c r="AL361" s="883">
        <f t="shared" si="1171"/>
        <v>8.8591028898466604</v>
      </c>
      <c r="AM361" s="883">
        <f t="shared" si="1171"/>
        <v>9.0805804620928257</v>
      </c>
      <c r="AN361" s="883">
        <f t="shared" si="1171"/>
        <v>9.3075949736451449</v>
      </c>
      <c r="AO361" s="883">
        <f t="shared" si="1171"/>
        <v>9.540284847986273</v>
      </c>
      <c r="AP361" s="883">
        <f t="shared" si="1171"/>
        <v>9.778791969185928</v>
      </c>
      <c r="AQ361" s="883">
        <f t="shared" si="1171"/>
        <v>10.023261768415576</v>
      </c>
      <c r="AR361" s="883">
        <f t="shared" si="1171"/>
        <v>10.273843312625965</v>
      </c>
      <c r="AS361" s="883">
        <f t="shared" si="1171"/>
        <v>10.530689395441614</v>
      </c>
      <c r="AT361" s="883">
        <f t="shared" si="1171"/>
        <v>10.793956630327653</v>
      </c>
      <c r="AU361" s="883">
        <f t="shared" si="1171"/>
        <v>11.063805546085845</v>
      </c>
      <c r="AV361" s="883">
        <f t="shared" si="1171"/>
        <v>11.34040068473799</v>
      </c>
      <c r="AW361" s="883">
        <f t="shared" si="1171"/>
        <v>11.623910701856438</v>
      </c>
      <c r="AX361" s="883">
        <f t="shared" si="1171"/>
        <v>11.914508469402847</v>
      </c>
      <c r="AY361" s="883">
        <f t="shared" si="1171"/>
        <v>12.212371181137918</v>
      </c>
      <c r="AZ361" s="883">
        <f t="shared" si="1171"/>
        <v>12.517680460666362</v>
      </c>
      <c r="BA361" s="883">
        <f t="shared" si="1171"/>
        <v>12.83062247218302</v>
      </c>
      <c r="BB361" s="883">
        <f t="shared" si="1171"/>
        <v>13.151388033987594</v>
      </c>
      <c r="BC361" s="883">
        <f t="shared" si="1171"/>
        <v>13.480172734837286</v>
      </c>
      <c r="BD361" s="883">
        <f t="shared" si="1171"/>
        <v>13.817177053208217</v>
      </c>
      <c r="BE361" s="883">
        <f t="shared" si="1171"/>
        <v>14.16260647953842</v>
      </c>
      <c r="BF361" s="883">
        <f t="shared" si="1171"/>
        <v>14.516671641526878</v>
      </c>
      <c r="BG361" s="883">
        <f t="shared" si="1171"/>
        <v>14.879588432565049</v>
      </c>
      <c r="BH361" s="883">
        <f t="shared" si="1171"/>
        <v>15.251578143379174</v>
      </c>
      <c r="BI361" s="883">
        <f t="shared" si="1171"/>
        <v>15.632867596963651</v>
      </c>
      <c r="BJ361" s="883">
        <f t="shared" si="1171"/>
        <v>16.023689286887741</v>
      </c>
      <c r="BK361" s="883">
        <f t="shared" si="1171"/>
        <v>16.424281519059932</v>
      </c>
      <c r="BL361" s="883">
        <f t="shared" si="1171"/>
        <v>16.834888557036429</v>
      </c>
      <c r="BM361" s="883">
        <f t="shared" si="1171"/>
        <v>17.25576077096234</v>
      </c>
      <c r="BN361" s="883">
        <f t="shared" si="1171"/>
        <v>17.687154790236391</v>
      </c>
      <c r="BO361" s="883" t="e">
        <f t="shared" si="1171"/>
        <v>#N/A</v>
      </c>
      <c r="BP361" s="883" t="e">
        <f t="shared" si="1171"/>
        <v>#N/A</v>
      </c>
      <c r="BQ361" s="948" t="e">
        <f t="shared" si="1171"/>
        <v>#N/A</v>
      </c>
      <c r="BS361" s="655"/>
    </row>
    <row r="362" spans="1:71" s="882" customFormat="1" ht="15" customHeight="1">
      <c r="A362" s="655"/>
      <c r="B362" s="1388"/>
      <c r="C362" s="1452"/>
      <c r="D362" s="945">
        <f>$F$333</f>
        <v>0.5</v>
      </c>
      <c r="E362" s="946" t="s">
        <v>146</v>
      </c>
      <c r="F362" s="883"/>
      <c r="G362" s="947">
        <f t="shared" ref="G362:BQ362" si="1172">(((G383-$F339)*$D362)+$F339)*$E339*G$356</f>
        <v>4.3049999999999997</v>
      </c>
      <c r="H362" s="883">
        <f t="shared" si="1172"/>
        <v>4.4126249999999994</v>
      </c>
      <c r="I362" s="883">
        <f t="shared" si="1172"/>
        <v>4.5229406249999986</v>
      </c>
      <c r="J362" s="883">
        <f t="shared" si="1172"/>
        <v>4.6360141406249982</v>
      </c>
      <c r="K362" s="883">
        <f t="shared" si="1172"/>
        <v>4.7519144941406228</v>
      </c>
      <c r="L362" s="883">
        <f t="shared" si="1172"/>
        <v>4.8707123564941384</v>
      </c>
      <c r="M362" s="883">
        <f t="shared" si="1172"/>
        <v>4.9924801654064908</v>
      </c>
      <c r="N362" s="883">
        <f t="shared" si="1172"/>
        <v>5.1172921695416527</v>
      </c>
      <c r="O362" s="883">
        <f t="shared" si="1172"/>
        <v>5.2452244737801941</v>
      </c>
      <c r="P362" s="883">
        <f t="shared" si="1172"/>
        <v>5.3763550856246969</v>
      </c>
      <c r="Q362" s="883">
        <f t="shared" si="1172"/>
        <v>5.5107639627653144</v>
      </c>
      <c r="R362" s="883">
        <f t="shared" si="1172"/>
        <v>5.6485330618344474</v>
      </c>
      <c r="S362" s="883">
        <f t="shared" si="1172"/>
        <v>5.7897463883803075</v>
      </c>
      <c r="T362" s="883">
        <f t="shared" si="1172"/>
        <v>5.9344900480898142</v>
      </c>
      <c r="U362" s="883">
        <f t="shared" si="1172"/>
        <v>6.0828522992920595</v>
      </c>
      <c r="V362" s="883">
        <f t="shared" si="1172"/>
        <v>6.2349236067743607</v>
      </c>
      <c r="W362" s="883">
        <f t="shared" si="1172"/>
        <v>6.3907966969437187</v>
      </c>
      <c r="X362" s="883">
        <f t="shared" si="1172"/>
        <v>6.5505666143673116</v>
      </c>
      <c r="Y362" s="883">
        <f t="shared" si="1172"/>
        <v>6.7143307797264935</v>
      </c>
      <c r="Z362" s="883">
        <f t="shared" si="1172"/>
        <v>6.8821890492196562</v>
      </c>
      <c r="AA362" s="883">
        <f t="shared" si="1172"/>
        <v>7.0542437754501464</v>
      </c>
      <c r="AB362" s="883">
        <f t="shared" si="1172"/>
        <v>7.2305998698363991</v>
      </c>
      <c r="AC362" s="883">
        <f t="shared" si="1172"/>
        <v>7.411364866582308</v>
      </c>
      <c r="AD362" s="883">
        <f t="shared" si="1172"/>
        <v>7.5966489882468666</v>
      </c>
      <c r="AE362" s="883">
        <f t="shared" si="1172"/>
        <v>7.7865652129530369</v>
      </c>
      <c r="AF362" s="883">
        <f t="shared" si="1172"/>
        <v>7.9812293432768628</v>
      </c>
      <c r="AG362" s="883">
        <f t="shared" si="1172"/>
        <v>8.1807600768587836</v>
      </c>
      <c r="AH362" s="883">
        <f t="shared" si="1172"/>
        <v>8.3852790787802505</v>
      </c>
      <c r="AI362" s="883">
        <f t="shared" si="1172"/>
        <v>8.5949110557497566</v>
      </c>
      <c r="AJ362" s="883">
        <f t="shared" si="1172"/>
        <v>8.8097838321435002</v>
      </c>
      <c r="AK362" s="883">
        <f t="shared" si="1172"/>
        <v>9.0300284279470873</v>
      </c>
      <c r="AL362" s="883">
        <f t="shared" si="1172"/>
        <v>9.2557791386457655</v>
      </c>
      <c r="AM362" s="883">
        <f t="shared" si="1172"/>
        <v>9.4871736171119068</v>
      </c>
      <c r="AN362" s="883">
        <f t="shared" si="1172"/>
        <v>9.7243529575397023</v>
      </c>
      <c r="AO362" s="883">
        <f t="shared" si="1172"/>
        <v>9.9674617814781943</v>
      </c>
      <c r="AP362" s="883">
        <f t="shared" si="1172"/>
        <v>10.216648326015148</v>
      </c>
      <c r="AQ362" s="883">
        <f t="shared" si="1172"/>
        <v>10.472064534165526</v>
      </c>
      <c r="AR362" s="883">
        <f t="shared" si="1172"/>
        <v>10.733866147519665</v>
      </c>
      <c r="AS362" s="883">
        <f t="shared" si="1172"/>
        <v>11.002212801207655</v>
      </c>
      <c r="AT362" s="883">
        <f t="shared" si="1172"/>
        <v>11.277268121237846</v>
      </c>
      <c r="AU362" s="883">
        <f t="shared" si="1172"/>
        <v>11.559199824268791</v>
      </c>
      <c r="AV362" s="883">
        <f t="shared" si="1172"/>
        <v>11.84817981987551</v>
      </c>
      <c r="AW362" s="883">
        <f t="shared" si="1172"/>
        <v>12.144384315372397</v>
      </c>
      <c r="AX362" s="883">
        <f t="shared" si="1172"/>
        <v>12.447993923256705</v>
      </c>
      <c r="AY362" s="883">
        <f t="shared" si="1172"/>
        <v>12.759193771338122</v>
      </c>
      <c r="AZ362" s="883">
        <f t="shared" si="1172"/>
        <v>13.078173615621573</v>
      </c>
      <c r="BA362" s="883">
        <f t="shared" si="1172"/>
        <v>13.405127956012109</v>
      </c>
      <c r="BB362" s="883">
        <f t="shared" si="1172"/>
        <v>13.74025615491241</v>
      </c>
      <c r="BC362" s="883">
        <f t="shared" si="1172"/>
        <v>14.083762558785223</v>
      </c>
      <c r="BD362" s="883">
        <f t="shared" si="1172"/>
        <v>14.435856622754853</v>
      </c>
      <c r="BE362" s="883">
        <f t="shared" si="1172"/>
        <v>14.796753038323722</v>
      </c>
      <c r="BF362" s="883">
        <f t="shared" si="1172"/>
        <v>15.166671864281811</v>
      </c>
      <c r="BG362" s="883">
        <f t="shared" si="1172"/>
        <v>15.545838660888856</v>
      </c>
      <c r="BH362" s="883">
        <f t="shared" si="1172"/>
        <v>15.934484627411075</v>
      </c>
      <c r="BI362" s="883">
        <f t="shared" si="1172"/>
        <v>16.332846743096351</v>
      </c>
      <c r="BJ362" s="883">
        <f t="shared" si="1172"/>
        <v>16.741167911673756</v>
      </c>
      <c r="BK362" s="883">
        <f t="shared" si="1172"/>
        <v>17.159697109465601</v>
      </c>
      <c r="BL362" s="883">
        <f t="shared" si="1172"/>
        <v>17.588689537202239</v>
      </c>
      <c r="BM362" s="883">
        <f t="shared" si="1172"/>
        <v>18.028406775632291</v>
      </c>
      <c r="BN362" s="883">
        <f t="shared" si="1172"/>
        <v>18.479116945023097</v>
      </c>
      <c r="BO362" s="883" t="e">
        <f t="shared" si="1172"/>
        <v>#N/A</v>
      </c>
      <c r="BP362" s="883" t="e">
        <f t="shared" si="1172"/>
        <v>#N/A</v>
      </c>
      <c r="BQ362" s="948" t="e">
        <f t="shared" si="1172"/>
        <v>#N/A</v>
      </c>
      <c r="BS362" s="655"/>
    </row>
    <row r="363" spans="1:71" s="882" customFormat="1" ht="18.75">
      <c r="A363" s="655"/>
      <c r="B363" s="1388"/>
      <c r="C363" s="1452"/>
      <c r="D363" s="949"/>
      <c r="E363" s="946"/>
      <c r="F363" s="883"/>
      <c r="G363" s="947"/>
      <c r="H363" s="883"/>
      <c r="I363" s="883"/>
      <c r="J363" s="883"/>
      <c r="K363" s="883"/>
      <c r="L363" s="883"/>
      <c r="M363" s="883"/>
      <c r="N363" s="883"/>
      <c r="O363" s="883"/>
      <c r="P363" s="883"/>
      <c r="Q363" s="883"/>
      <c r="R363" s="883"/>
      <c r="S363" s="883"/>
      <c r="T363" s="883"/>
      <c r="U363" s="883"/>
      <c r="V363" s="883"/>
      <c r="W363" s="883"/>
      <c r="X363" s="883"/>
      <c r="Y363" s="883"/>
      <c r="Z363" s="883"/>
      <c r="AA363" s="883"/>
      <c r="AB363" s="883"/>
      <c r="AC363" s="883"/>
      <c r="AD363" s="883"/>
      <c r="AE363" s="883"/>
      <c r="AF363" s="883"/>
      <c r="AG363" s="883"/>
      <c r="AH363" s="883"/>
      <c r="AI363" s="883"/>
      <c r="AJ363" s="883"/>
      <c r="AK363" s="883"/>
      <c r="AL363" s="883"/>
      <c r="AM363" s="883"/>
      <c r="AN363" s="883"/>
      <c r="AO363" s="883"/>
      <c r="AP363" s="883"/>
      <c r="AQ363" s="883"/>
      <c r="AR363" s="883"/>
      <c r="AS363" s="883"/>
      <c r="AT363" s="883"/>
      <c r="AU363" s="883"/>
      <c r="AV363" s="883"/>
      <c r="AW363" s="883"/>
      <c r="AX363" s="883"/>
      <c r="AY363" s="883"/>
      <c r="AZ363" s="883"/>
      <c r="BA363" s="883"/>
      <c r="BB363" s="883"/>
      <c r="BC363" s="883"/>
      <c r="BD363" s="883"/>
      <c r="BE363" s="883"/>
      <c r="BF363" s="883"/>
      <c r="BG363" s="883"/>
      <c r="BH363" s="883"/>
      <c r="BI363" s="883"/>
      <c r="BJ363" s="883"/>
      <c r="BK363" s="883"/>
      <c r="BL363" s="883"/>
      <c r="BM363" s="883"/>
      <c r="BN363" s="883"/>
      <c r="BO363" s="883"/>
      <c r="BP363" s="883"/>
      <c r="BQ363" s="948"/>
      <c r="BS363" s="655"/>
    </row>
    <row r="364" spans="1:71" s="882" customFormat="1" ht="15" customHeight="1">
      <c r="A364" s="655"/>
      <c r="B364" s="1388"/>
      <c r="C364" s="1452"/>
      <c r="D364" s="945">
        <f t="shared" ref="D364:D370" si="1173">$F$333</f>
        <v>0.5</v>
      </c>
      <c r="E364" s="946" t="s">
        <v>148</v>
      </c>
      <c r="F364" s="883"/>
      <c r="G364" s="947">
        <f t="shared" ref="G364:BQ364" si="1174">(((G385-$F341)*$D364)+$F341)*$E341*G$356</f>
        <v>11.479999999999999</v>
      </c>
      <c r="H364" s="883">
        <f>(((H385-$F341)*$D364)+$F341)*$E341*H$356</f>
        <v>11.080591666666662</v>
      </c>
      <c r="I364" s="883">
        <f t="shared" si="1174"/>
        <v>11.310701888888884</v>
      </c>
      <c r="J364" s="883">
        <f t="shared" si="1174"/>
        <v>11.590264290532403</v>
      </c>
      <c r="K364" s="883">
        <f t="shared" si="1174"/>
        <v>22.17561661681918</v>
      </c>
      <c r="L364" s="883">
        <f t="shared" si="1174"/>
        <v>32.471416778978721</v>
      </c>
      <c r="M364" s="883">
        <f t="shared" si="1174"/>
        <v>43.268161472656608</v>
      </c>
      <c r="N364" s="883">
        <f t="shared" si="1174"/>
        <v>50.746480682290851</v>
      </c>
      <c r="O364" s="883">
        <f t="shared" si="1174"/>
        <v>57.260367172120212</v>
      </c>
      <c r="P364" s="883">
        <f t="shared" si="1174"/>
        <v>64.068231437027976</v>
      </c>
      <c r="Q364" s="883">
        <f t="shared" si="1174"/>
        <v>65.669937222953322</v>
      </c>
      <c r="R364" s="883">
        <f t="shared" si="1174"/>
        <v>67.311685653527149</v>
      </c>
      <c r="S364" s="883">
        <f t="shared" si="1174"/>
        <v>68.994477794865318</v>
      </c>
      <c r="T364" s="883">
        <f t="shared" si="1174"/>
        <v>70.719339739736952</v>
      </c>
      <c r="U364" s="883">
        <f t="shared" si="1174"/>
        <v>72.48732323323037</v>
      </c>
      <c r="V364" s="883">
        <f t="shared" si="1174"/>
        <v>74.299506314061119</v>
      </c>
      <c r="W364" s="883">
        <f t="shared" si="1174"/>
        <v>76.156993971912641</v>
      </c>
      <c r="X364" s="883">
        <f t="shared" si="1174"/>
        <v>78.06091882121045</v>
      </c>
      <c r="Y364" s="883">
        <f t="shared" si="1174"/>
        <v>80.012441791740713</v>
      </c>
      <c r="Z364" s="883">
        <f t="shared" si="1174"/>
        <v>82.012752836534233</v>
      </c>
      <c r="AA364" s="883">
        <f t="shared" si="1174"/>
        <v>84.06307165744758</v>
      </c>
      <c r="AB364" s="883">
        <f t="shared" si="1174"/>
        <v>86.164648448883753</v>
      </c>
      <c r="AC364" s="883">
        <f t="shared" si="1174"/>
        <v>88.318764660105828</v>
      </c>
      <c r="AD364" s="883">
        <f t="shared" si="1174"/>
        <v>90.526733776608481</v>
      </c>
      <c r="AE364" s="883">
        <f t="shared" si="1174"/>
        <v>92.789902121023687</v>
      </c>
      <c r="AF364" s="883">
        <f t="shared" si="1174"/>
        <v>95.109649674049265</v>
      </c>
      <c r="AG364" s="883">
        <f t="shared" si="1174"/>
        <v>97.487390915900491</v>
      </c>
      <c r="AH364" s="883">
        <f t="shared" si="1174"/>
        <v>99.924575688797987</v>
      </c>
      <c r="AI364" s="883">
        <f t="shared" si="1174"/>
        <v>102.42269008101792</v>
      </c>
      <c r="AJ364" s="883">
        <f t="shared" si="1174"/>
        <v>104.98325733304337</v>
      </c>
      <c r="AK364" s="883">
        <f t="shared" si="1174"/>
        <v>107.60783876636944</v>
      </c>
      <c r="AL364" s="883">
        <f t="shared" si="1174"/>
        <v>110.29803473552869</v>
      </c>
      <c r="AM364" s="883">
        <f t="shared" si="1174"/>
        <v>113.05548560391688</v>
      </c>
      <c r="AN364" s="883">
        <f t="shared" si="1174"/>
        <v>115.88187274401479</v>
      </c>
      <c r="AO364" s="883">
        <f t="shared" si="1174"/>
        <v>118.77891956261514</v>
      </c>
      <c r="AP364" s="883">
        <f t="shared" si="1174"/>
        <v>121.74839255168051</v>
      </c>
      <c r="AQ364" s="883">
        <f t="shared" si="1174"/>
        <v>124.79210236547252</v>
      </c>
      <c r="AR364" s="883">
        <f t="shared" si="1174"/>
        <v>127.91190492460932</v>
      </c>
      <c r="AS364" s="883">
        <f t="shared" si="1174"/>
        <v>131.10970254772454</v>
      </c>
      <c r="AT364" s="883">
        <f t="shared" si="1174"/>
        <v>134.38744511141766</v>
      </c>
      <c r="AU364" s="883">
        <f t="shared" si="1174"/>
        <v>137.7471312392031</v>
      </c>
      <c r="AV364" s="883">
        <f t="shared" si="1174"/>
        <v>141.19080952018314</v>
      </c>
      <c r="AW364" s="883">
        <f t="shared" si="1174"/>
        <v>144.72057975818771</v>
      </c>
      <c r="AX364" s="883">
        <f t="shared" si="1174"/>
        <v>148.33859425214237</v>
      </c>
      <c r="AY364" s="883">
        <f t="shared" si="1174"/>
        <v>152.04705910844595</v>
      </c>
      <c r="AZ364" s="883">
        <f t="shared" si="1174"/>
        <v>155.84823558615705</v>
      </c>
      <c r="BA364" s="883">
        <f t="shared" si="1174"/>
        <v>159.74444147581096</v>
      </c>
      <c r="BB364" s="883">
        <f t="shared" si="1174"/>
        <v>163.73805251270622</v>
      </c>
      <c r="BC364" s="883">
        <f t="shared" si="1174"/>
        <v>167.8315038255239</v>
      </c>
      <c r="BD364" s="883">
        <f t="shared" si="1174"/>
        <v>172.02729142116198</v>
      </c>
      <c r="BE364" s="883">
        <f t="shared" si="1174"/>
        <v>176.32797370669101</v>
      </c>
      <c r="BF364" s="883">
        <f t="shared" si="1174"/>
        <v>180.73617304935823</v>
      </c>
      <c r="BG364" s="883">
        <f t="shared" si="1174"/>
        <v>185.25457737559219</v>
      </c>
      <c r="BH364" s="883">
        <f t="shared" si="1174"/>
        <v>189.88594180998197</v>
      </c>
      <c r="BI364" s="883">
        <f t="shared" si="1174"/>
        <v>194.63309035523147</v>
      </c>
      <c r="BJ364" s="883">
        <f t="shared" si="1174"/>
        <v>199.49891761411226</v>
      </c>
      <c r="BK364" s="883">
        <f t="shared" si="1174"/>
        <v>204.48639055446506</v>
      </c>
      <c r="BL364" s="883">
        <f t="shared" si="1174"/>
        <v>209.59855031832663</v>
      </c>
      <c r="BM364" s="883">
        <f t="shared" si="1174"/>
        <v>214.83851407628481</v>
      </c>
      <c r="BN364" s="883">
        <f t="shared" si="1174"/>
        <v>220.20947692819186</v>
      </c>
      <c r="BO364" s="883" t="e">
        <f t="shared" si="1174"/>
        <v>#N/A</v>
      </c>
      <c r="BP364" s="883" t="e">
        <f t="shared" si="1174"/>
        <v>#N/A</v>
      </c>
      <c r="BQ364" s="948" t="e">
        <f t="shared" si="1174"/>
        <v>#N/A</v>
      </c>
      <c r="BS364" s="655"/>
    </row>
    <row r="365" spans="1:71" s="882" customFormat="1" ht="15" customHeight="1">
      <c r="A365" s="655"/>
      <c r="B365" s="1388"/>
      <c r="C365" s="1452"/>
      <c r="D365" s="945">
        <f t="shared" si="1173"/>
        <v>0.5</v>
      </c>
      <c r="E365" s="946" t="s">
        <v>149</v>
      </c>
      <c r="F365" s="883"/>
      <c r="G365" s="947">
        <f>(((G386-$F342)*$D365)+$F342)*$E342*G$356</f>
        <v>1.64</v>
      </c>
      <c r="H365" s="883">
        <f t="shared" ref="H365:BQ365" si="1175">(((H386-$F342)*$D365)+$F342)*$E342*H$356</f>
        <v>1.5829416666666665</v>
      </c>
      <c r="I365" s="883">
        <f t="shared" si="1175"/>
        <v>1.6158145555555552</v>
      </c>
      <c r="J365" s="883">
        <f t="shared" si="1175"/>
        <v>1.6557520415046292</v>
      </c>
      <c r="K365" s="883">
        <f t="shared" si="1175"/>
        <v>3.1679452309741691</v>
      </c>
      <c r="L365" s="883">
        <f t="shared" si="1175"/>
        <v>4.6387738255683892</v>
      </c>
      <c r="M365" s="883">
        <f t="shared" si="1175"/>
        <v>6.1811659246652297</v>
      </c>
      <c r="N365" s="883">
        <f t="shared" si="1175"/>
        <v>7.2494972403272655</v>
      </c>
      <c r="O365" s="883">
        <f t="shared" si="1175"/>
        <v>8.1800524531600303</v>
      </c>
      <c r="P365" s="883">
        <f t="shared" si="1175"/>
        <v>9.1526044910039985</v>
      </c>
      <c r="Q365" s="883">
        <f t="shared" si="1175"/>
        <v>9.3814196032790473</v>
      </c>
      <c r="R365" s="883">
        <f t="shared" si="1175"/>
        <v>9.6159550933610234</v>
      </c>
      <c r="S365" s="883">
        <f t="shared" si="1175"/>
        <v>9.8563539706950465</v>
      </c>
      <c r="T365" s="883">
        <f t="shared" si="1175"/>
        <v>10.102762819962422</v>
      </c>
      <c r="U365" s="883">
        <f t="shared" si="1175"/>
        <v>10.355331890461482</v>
      </c>
      <c r="V365" s="883">
        <f t="shared" si="1175"/>
        <v>10.614215187723019</v>
      </c>
      <c r="W365" s="883">
        <f t="shared" si="1175"/>
        <v>10.879570567416094</v>
      </c>
      <c r="X365" s="883">
        <f t="shared" si="1175"/>
        <v>11.151559831601494</v>
      </c>
      <c r="Y365" s="883">
        <f t="shared" si="1175"/>
        <v>11.43034882739153</v>
      </c>
      <c r="Z365" s="883">
        <f t="shared" si="1175"/>
        <v>11.716107548076319</v>
      </c>
      <c r="AA365" s="883">
        <f t="shared" si="1175"/>
        <v>12.009010236778225</v>
      </c>
      <c r="AB365" s="883">
        <f t="shared" si="1175"/>
        <v>12.309235492697679</v>
      </c>
      <c r="AC365" s="883">
        <f t="shared" si="1175"/>
        <v>12.616966380015119</v>
      </c>
      <c r="AD365" s="883">
        <f t="shared" si="1175"/>
        <v>12.932390539515499</v>
      </c>
      <c r="AE365" s="883">
        <f t="shared" si="1175"/>
        <v>13.255700303003385</v>
      </c>
      <c r="AF365" s="883">
        <f t="shared" si="1175"/>
        <v>13.587092810578469</v>
      </c>
      <c r="AG365" s="883">
        <f t="shared" si="1175"/>
        <v>13.926770130842929</v>
      </c>
      <c r="AH365" s="883">
        <f t="shared" si="1175"/>
        <v>14.274939384113999</v>
      </c>
      <c r="AI365" s="883">
        <f t="shared" si="1175"/>
        <v>14.631812868716848</v>
      </c>
      <c r="AJ365" s="883">
        <f t="shared" si="1175"/>
        <v>14.99760819043477</v>
      </c>
      <c r="AK365" s="883">
        <f t="shared" si="1175"/>
        <v>15.372548395195636</v>
      </c>
      <c r="AL365" s="883">
        <f t="shared" si="1175"/>
        <v>15.756862105075529</v>
      </c>
      <c r="AM365" s="883">
        <f t="shared" si="1175"/>
        <v>16.150783657702412</v>
      </c>
      <c r="AN365" s="883">
        <f t="shared" si="1175"/>
        <v>16.55455324914497</v>
      </c>
      <c r="AO365" s="883">
        <f t="shared" si="1175"/>
        <v>16.968417080373595</v>
      </c>
      <c r="AP365" s="883">
        <f t="shared" si="1175"/>
        <v>17.392627507382933</v>
      </c>
      <c r="AQ365" s="883">
        <f t="shared" si="1175"/>
        <v>17.827443195067502</v>
      </c>
      <c r="AR365" s="883">
        <f t="shared" si="1175"/>
        <v>18.273129274944189</v>
      </c>
      <c r="AS365" s="883">
        <f t="shared" si="1175"/>
        <v>18.729957506817794</v>
      </c>
      <c r="AT365" s="883">
        <f t="shared" si="1175"/>
        <v>19.198206444488239</v>
      </c>
      <c r="AU365" s="883">
        <f t="shared" si="1175"/>
        <v>19.678161605600444</v>
      </c>
      <c r="AV365" s="883">
        <f t="shared" si="1175"/>
        <v>20.170115645740452</v>
      </c>
      <c r="AW365" s="883">
        <f t="shared" si="1175"/>
        <v>20.674368536883961</v>
      </c>
      <c r="AX365" s="883">
        <f t="shared" si="1175"/>
        <v>21.191227750306055</v>
      </c>
      <c r="AY365" s="883">
        <f t="shared" si="1175"/>
        <v>21.721008444063706</v>
      </c>
      <c r="AZ365" s="883">
        <f t="shared" si="1175"/>
        <v>22.264033655165296</v>
      </c>
      <c r="BA365" s="883">
        <f t="shared" si="1175"/>
        <v>22.820634496544425</v>
      </c>
      <c r="BB365" s="883">
        <f t="shared" si="1175"/>
        <v>23.391150358958033</v>
      </c>
      <c r="BC365" s="883">
        <f t="shared" si="1175"/>
        <v>23.975929117931987</v>
      </c>
      <c r="BD365" s="883">
        <f t="shared" si="1175"/>
        <v>24.575327345880286</v>
      </c>
      <c r="BE365" s="883">
        <f t="shared" si="1175"/>
        <v>25.189710529527289</v>
      </c>
      <c r="BF365" s="883">
        <f t="shared" si="1175"/>
        <v>25.819453292765466</v>
      </c>
      <c r="BG365" s="883">
        <f t="shared" si="1175"/>
        <v>26.4649396250846</v>
      </c>
      <c r="BH365" s="883">
        <f t="shared" si="1175"/>
        <v>27.126563115711711</v>
      </c>
      <c r="BI365" s="883">
        <f t="shared" si="1175"/>
        <v>27.804727193604499</v>
      </c>
      <c r="BJ365" s="883">
        <f t="shared" si="1175"/>
        <v>28.499845373444611</v>
      </c>
      <c r="BK365" s="883">
        <f t="shared" si="1175"/>
        <v>29.212341507780724</v>
      </c>
      <c r="BL365" s="883">
        <f t="shared" si="1175"/>
        <v>29.942650045475236</v>
      </c>
      <c r="BM365" s="883">
        <f t="shared" si="1175"/>
        <v>30.691216296612119</v>
      </c>
      <c r="BN365" s="883">
        <f t="shared" si="1175"/>
        <v>31.458496704027414</v>
      </c>
      <c r="BO365" s="883" t="e">
        <f t="shared" si="1175"/>
        <v>#N/A</v>
      </c>
      <c r="BP365" s="883" t="e">
        <f t="shared" si="1175"/>
        <v>#N/A</v>
      </c>
      <c r="BQ365" s="948" t="e">
        <f t="shared" si="1175"/>
        <v>#N/A</v>
      </c>
      <c r="BS365" s="655"/>
    </row>
    <row r="366" spans="1:71" s="882" customFormat="1" ht="15" customHeight="1">
      <c r="A366" s="655"/>
      <c r="B366" s="1388"/>
      <c r="C366" s="1452"/>
      <c r="D366" s="945">
        <f t="shared" si="1173"/>
        <v>0.5</v>
      </c>
      <c r="E366" s="946" t="s">
        <v>150</v>
      </c>
      <c r="F366" s="883"/>
      <c r="G366" s="947">
        <f t="shared" ref="G366:BQ366" si="1176">(((G387-$F343)*$D366)+$F343)*$E343*G$356</f>
        <v>10.147499999999999</v>
      </c>
      <c r="H366" s="883">
        <f t="shared" si="1176"/>
        <v>9.8115242187499963</v>
      </c>
      <c r="I366" s="883">
        <f t="shared" si="1176"/>
        <v>10.017780647867834</v>
      </c>
      <c r="J366" s="883">
        <f t="shared" si="1176"/>
        <v>10.265638845184585</v>
      </c>
      <c r="K366" s="883">
        <f t="shared" si="1176"/>
        <v>20.636897686942028</v>
      </c>
      <c r="L366" s="883">
        <f t="shared" si="1176"/>
        <v>28.667622088164073</v>
      </c>
      <c r="M366" s="883">
        <f t="shared" si="1176"/>
        <v>37.086995541588266</v>
      </c>
      <c r="N366" s="883">
        <f t="shared" si="1176"/>
        <v>43.496983441784465</v>
      </c>
      <c r="O366" s="883">
        <f t="shared" si="1176"/>
        <v>49.080314718956657</v>
      </c>
      <c r="P366" s="883">
        <f t="shared" si="1176"/>
        <v>54.915626946023927</v>
      </c>
      <c r="Q366" s="883">
        <f t="shared" si="1176"/>
        <v>56.28851761967428</v>
      </c>
      <c r="R366" s="883">
        <f t="shared" si="1176"/>
        <v>57.695730560166133</v>
      </c>
      <c r="S366" s="883">
        <f t="shared" si="1176"/>
        <v>59.138123824170272</v>
      </c>
      <c r="T366" s="883">
        <f t="shared" si="1176"/>
        <v>60.616576919774523</v>
      </c>
      <c r="U366" s="883">
        <f t="shared" si="1176"/>
        <v>62.131991342768892</v>
      </c>
      <c r="V366" s="883">
        <f t="shared" si="1176"/>
        <v>63.685291126338107</v>
      </c>
      <c r="W366" s="883">
        <f t="shared" si="1176"/>
        <v>65.27742340449656</v>
      </c>
      <c r="X366" s="883">
        <f t="shared" si="1176"/>
        <v>66.909358989608961</v>
      </c>
      <c r="Y366" s="883">
        <f t="shared" si="1176"/>
        <v>68.582092964349172</v>
      </c>
      <c r="Z366" s="883">
        <f t="shared" si="1176"/>
        <v>70.29664528845791</v>
      </c>
      <c r="AA366" s="883">
        <f t="shared" si="1176"/>
        <v>72.054061420669356</v>
      </c>
      <c r="AB366" s="883">
        <f t="shared" si="1176"/>
        <v>73.855412956186072</v>
      </c>
      <c r="AC366" s="883">
        <f t="shared" si="1176"/>
        <v>75.701798280090713</v>
      </c>
      <c r="AD366" s="883">
        <f t="shared" si="1176"/>
        <v>77.594343237092986</v>
      </c>
      <c r="AE366" s="883">
        <f t="shared" si="1176"/>
        <v>79.534201818020293</v>
      </c>
      <c r="AF366" s="883">
        <f t="shared" si="1176"/>
        <v>81.522556863470811</v>
      </c>
      <c r="AG366" s="883">
        <f t="shared" si="1176"/>
        <v>83.560620785057566</v>
      </c>
      <c r="AH366" s="883">
        <f t="shared" si="1176"/>
        <v>85.649636304683995</v>
      </c>
      <c r="AI366" s="883">
        <f t="shared" si="1176"/>
        <v>87.790877212301083</v>
      </c>
      <c r="AJ366" s="883">
        <f t="shared" si="1176"/>
        <v>89.985649142608608</v>
      </c>
      <c r="AK366" s="883">
        <f t="shared" si="1176"/>
        <v>92.235290371173818</v>
      </c>
      <c r="AL366" s="883">
        <f t="shared" si="1176"/>
        <v>94.541172630453161</v>
      </c>
      <c r="AM366" s="883">
        <f t="shared" si="1176"/>
        <v>96.904701946214473</v>
      </c>
      <c r="AN366" s="883">
        <f t="shared" si="1176"/>
        <v>99.327319494869812</v>
      </c>
      <c r="AO366" s="883">
        <f t="shared" si="1176"/>
        <v>101.81050248224155</v>
      </c>
      <c r="AP366" s="883">
        <f t="shared" si="1176"/>
        <v>104.35576504429758</v>
      </c>
      <c r="AQ366" s="883">
        <f t="shared" si="1176"/>
        <v>106.96465917040501</v>
      </c>
      <c r="AR366" s="883">
        <f t="shared" si="1176"/>
        <v>109.63877564966513</v>
      </c>
      <c r="AS366" s="883">
        <f t="shared" si="1176"/>
        <v>112.37974504090676</v>
      </c>
      <c r="AT366" s="883">
        <f t="shared" si="1176"/>
        <v>115.18923866692941</v>
      </c>
      <c r="AU366" s="883">
        <f t="shared" si="1176"/>
        <v>118.06896963360265</v>
      </c>
      <c r="AV366" s="883">
        <f t="shared" si="1176"/>
        <v>121.0206938744427</v>
      </c>
      <c r="AW366" s="883">
        <f t="shared" si="1176"/>
        <v>124.04621122130376</v>
      </c>
      <c r="AX366" s="883">
        <f t="shared" si="1176"/>
        <v>127.14736650183633</v>
      </c>
      <c r="AY366" s="883">
        <f t="shared" si="1176"/>
        <v>130.32605066438222</v>
      </c>
      <c r="AZ366" s="883">
        <f t="shared" si="1176"/>
        <v>133.58420193099175</v>
      </c>
      <c r="BA366" s="883">
        <f t="shared" si="1176"/>
        <v>136.92380697926654</v>
      </c>
      <c r="BB366" s="883">
        <f t="shared" si="1176"/>
        <v>140.3469021537482</v>
      </c>
      <c r="BC366" s="883">
        <f t="shared" si="1176"/>
        <v>143.8555747075919</v>
      </c>
      <c r="BD366" s="883">
        <f t="shared" si="1176"/>
        <v>147.45196407528169</v>
      </c>
      <c r="BE366" s="883">
        <f t="shared" si="1176"/>
        <v>151.13826317716371</v>
      </c>
      <c r="BF366" s="883">
        <f t="shared" si="1176"/>
        <v>154.91671975659278</v>
      </c>
      <c r="BG366" s="883">
        <f t="shared" si="1176"/>
        <v>158.78963775050758</v>
      </c>
      <c r="BH366" s="883">
        <f t="shared" si="1176"/>
        <v>162.75937869427025</v>
      </c>
      <c r="BI366" s="883">
        <f t="shared" si="1176"/>
        <v>166.82836316162698</v>
      </c>
      <c r="BJ366" s="883">
        <f t="shared" si="1176"/>
        <v>170.99907224066766</v>
      </c>
      <c r="BK366" s="883">
        <f t="shared" si="1176"/>
        <v>175.27404904668433</v>
      </c>
      <c r="BL366" s="883">
        <f t="shared" si="1176"/>
        <v>179.6559002728514</v>
      </c>
      <c r="BM366" s="883">
        <f t="shared" si="1176"/>
        <v>184.1472977796727</v>
      </c>
      <c r="BN366" s="883">
        <f t="shared" si="1176"/>
        <v>188.75098022416446</v>
      </c>
      <c r="BO366" s="883" t="e">
        <f t="shared" si="1176"/>
        <v>#N/A</v>
      </c>
      <c r="BP366" s="883" t="e">
        <f t="shared" si="1176"/>
        <v>#N/A</v>
      </c>
      <c r="BQ366" s="948" t="e">
        <f t="shared" si="1176"/>
        <v>#N/A</v>
      </c>
      <c r="BS366" s="655"/>
    </row>
    <row r="367" spans="1:71" s="882" customFormat="1" ht="15" customHeight="1">
      <c r="A367" s="655"/>
      <c r="B367" s="1388"/>
      <c r="C367" s="1452"/>
      <c r="D367" s="945">
        <f t="shared" si="1173"/>
        <v>0.5</v>
      </c>
      <c r="E367" s="946" t="s">
        <v>151</v>
      </c>
      <c r="F367" s="883"/>
      <c r="G367" s="947">
        <f t="shared" ref="G367:BQ367" si="1177">(((G388-$F344)*$D367)+$F344)*$E344*G$356</f>
        <v>3.4849999999999999</v>
      </c>
      <c r="H367" s="883">
        <f t="shared" si="1177"/>
        <v>3.3751328124999995</v>
      </c>
      <c r="I367" s="883">
        <f t="shared" si="1177"/>
        <v>3.4468913208007805</v>
      </c>
      <c r="J367" s="883">
        <f t="shared" si="1177"/>
        <v>3.5322551471137991</v>
      </c>
      <c r="K367" s="883">
        <f t="shared" si="1177"/>
        <v>7.4220413293463485</v>
      </c>
      <c r="L367" s="883">
        <f t="shared" si="1177"/>
        <v>9.8342004076392744</v>
      </c>
      <c r="M367" s="883">
        <f t="shared" si="1177"/>
        <v>12.362331845061718</v>
      </c>
      <c r="N367" s="883">
        <f t="shared" si="1177"/>
        <v>14.498994480535119</v>
      </c>
      <c r="O367" s="883">
        <f t="shared" si="1177"/>
        <v>16.360104906317709</v>
      </c>
      <c r="P367" s="883">
        <f t="shared" si="1177"/>
        <v>18.305208982007958</v>
      </c>
      <c r="Q367" s="883">
        <f t="shared" si="1177"/>
        <v>18.762839206558095</v>
      </c>
      <c r="R367" s="883">
        <f t="shared" si="1177"/>
        <v>19.231910186722047</v>
      </c>
      <c r="S367" s="883">
        <f t="shared" si="1177"/>
        <v>19.712707941390093</v>
      </c>
      <c r="T367" s="883">
        <f t="shared" si="1177"/>
        <v>20.205525639924844</v>
      </c>
      <c r="U367" s="883">
        <f t="shared" si="1177"/>
        <v>20.710663780922964</v>
      </c>
      <c r="V367" s="883">
        <f t="shared" si="1177"/>
        <v>21.228430375446038</v>
      </c>
      <c r="W367" s="883">
        <f t="shared" si="1177"/>
        <v>21.759141134832188</v>
      </c>
      <c r="X367" s="883">
        <f t="shared" si="1177"/>
        <v>22.303119663202988</v>
      </c>
      <c r="Y367" s="883">
        <f t="shared" si="1177"/>
        <v>22.86069765478306</v>
      </c>
      <c r="Z367" s="883">
        <f t="shared" si="1177"/>
        <v>23.432215096152639</v>
      </c>
      <c r="AA367" s="883">
        <f t="shared" si="1177"/>
        <v>24.018020473556451</v>
      </c>
      <c r="AB367" s="883">
        <f t="shared" si="1177"/>
        <v>24.618470985395358</v>
      </c>
      <c r="AC367" s="883">
        <f t="shared" si="1177"/>
        <v>25.233932760030239</v>
      </c>
      <c r="AD367" s="883">
        <f t="shared" si="1177"/>
        <v>25.864781079030998</v>
      </c>
      <c r="AE367" s="883">
        <f t="shared" si="1177"/>
        <v>26.51140060600677</v>
      </c>
      <c r="AF367" s="883">
        <f t="shared" si="1177"/>
        <v>27.174185621156937</v>
      </c>
      <c r="AG367" s="883">
        <f t="shared" si="1177"/>
        <v>27.853540261685858</v>
      </c>
      <c r="AH367" s="883">
        <f t="shared" si="1177"/>
        <v>28.549878768227998</v>
      </c>
      <c r="AI367" s="883">
        <f t="shared" si="1177"/>
        <v>29.263625737433696</v>
      </c>
      <c r="AJ367" s="883">
        <f t="shared" si="1177"/>
        <v>29.99521638086954</v>
      </c>
      <c r="AK367" s="883">
        <f t="shared" si="1177"/>
        <v>30.745096790391273</v>
      </c>
      <c r="AL367" s="883">
        <f t="shared" si="1177"/>
        <v>31.513724210151057</v>
      </c>
      <c r="AM367" s="883">
        <f t="shared" si="1177"/>
        <v>32.301567315404824</v>
      </c>
      <c r="AN367" s="883">
        <f t="shared" si="1177"/>
        <v>33.10910649828994</v>
      </c>
      <c r="AO367" s="883">
        <f t="shared" si="1177"/>
        <v>33.936834160747189</v>
      </c>
      <c r="AP367" s="883">
        <f t="shared" si="1177"/>
        <v>34.785255014765866</v>
      </c>
      <c r="AQ367" s="883">
        <f t="shared" si="1177"/>
        <v>35.654886390135005</v>
      </c>
      <c r="AR367" s="883">
        <f t="shared" si="1177"/>
        <v>36.546258549888378</v>
      </c>
      <c r="AS367" s="883">
        <f t="shared" si="1177"/>
        <v>37.459915013635587</v>
      </c>
      <c r="AT367" s="883">
        <f t="shared" si="1177"/>
        <v>38.396412888976478</v>
      </c>
      <c r="AU367" s="883">
        <f t="shared" si="1177"/>
        <v>39.356323211200888</v>
      </c>
      <c r="AV367" s="883">
        <f t="shared" si="1177"/>
        <v>40.340231291480904</v>
      </c>
      <c r="AW367" s="883">
        <f t="shared" si="1177"/>
        <v>41.348737073767921</v>
      </c>
      <c r="AX367" s="883">
        <f t="shared" si="1177"/>
        <v>42.38245550061211</v>
      </c>
      <c r="AY367" s="883">
        <f t="shared" si="1177"/>
        <v>43.442016888127412</v>
      </c>
      <c r="AZ367" s="883">
        <f t="shared" si="1177"/>
        <v>44.528067310330592</v>
      </c>
      <c r="BA367" s="883">
        <f t="shared" si="1177"/>
        <v>45.64126899308885</v>
      </c>
      <c r="BB367" s="883">
        <f t="shared" si="1177"/>
        <v>46.782300717916065</v>
      </c>
      <c r="BC367" s="883">
        <f t="shared" si="1177"/>
        <v>47.951858235863973</v>
      </c>
      <c r="BD367" s="883">
        <f t="shared" si="1177"/>
        <v>49.150654691760572</v>
      </c>
      <c r="BE367" s="883">
        <f t="shared" si="1177"/>
        <v>50.379421059054579</v>
      </c>
      <c r="BF367" s="883">
        <f t="shared" si="1177"/>
        <v>51.638906585530933</v>
      </c>
      <c r="BG367" s="883">
        <f t="shared" si="1177"/>
        <v>52.929879250169201</v>
      </c>
      <c r="BH367" s="883">
        <f t="shared" si="1177"/>
        <v>54.253126231423423</v>
      </c>
      <c r="BI367" s="883">
        <f t="shared" si="1177"/>
        <v>55.609454387208999</v>
      </c>
      <c r="BJ367" s="883">
        <f t="shared" si="1177"/>
        <v>56.999690746889222</v>
      </c>
      <c r="BK367" s="883">
        <f t="shared" si="1177"/>
        <v>58.424683015561449</v>
      </c>
      <c r="BL367" s="883">
        <f t="shared" si="1177"/>
        <v>59.885300090950473</v>
      </c>
      <c r="BM367" s="883">
        <f t="shared" si="1177"/>
        <v>61.382432593224237</v>
      </c>
      <c r="BN367" s="883">
        <f t="shared" si="1177"/>
        <v>62.916993408054829</v>
      </c>
      <c r="BO367" s="883" t="e">
        <f t="shared" si="1177"/>
        <v>#N/A</v>
      </c>
      <c r="BP367" s="883" t="e">
        <f t="shared" si="1177"/>
        <v>#N/A</v>
      </c>
      <c r="BQ367" s="948" t="e">
        <f t="shared" si="1177"/>
        <v>#N/A</v>
      </c>
      <c r="BS367" s="655"/>
    </row>
    <row r="368" spans="1:71" s="882" customFormat="1" ht="15" customHeight="1">
      <c r="A368" s="655"/>
      <c r="B368" s="1388"/>
      <c r="C368" s="1452"/>
      <c r="D368" s="945">
        <f t="shared" si="1173"/>
        <v>0.5</v>
      </c>
      <c r="E368" s="946" t="s">
        <v>152</v>
      </c>
      <c r="F368" s="883"/>
      <c r="G368" s="947">
        <f t="shared" ref="G368:BQ368" si="1178">(((G389-$F345)*$D368)+$F345)*$E345*G$356</f>
        <v>11.623499999999998</v>
      </c>
      <c r="H368" s="883">
        <f t="shared" si="1178"/>
        <v>10.926762656249997</v>
      </c>
      <c r="I368" s="883">
        <f t="shared" si="1178"/>
        <v>11.072081248486324</v>
      </c>
      <c r="J368" s="883">
        <f t="shared" si="1178"/>
        <v>11.329182734799469</v>
      </c>
      <c r="K368" s="883">
        <f t="shared" si="1178"/>
        <v>18.064821788607521</v>
      </c>
      <c r="L368" s="883">
        <f t="shared" si="1178"/>
        <v>13.954737712774763</v>
      </c>
      <c r="M368" s="883">
        <f t="shared" si="1178"/>
        <v>13.693675118812994</v>
      </c>
      <c r="N368" s="883">
        <f t="shared" si="1178"/>
        <v>17.10637853918459</v>
      </c>
      <c r="O368" s="883">
        <f t="shared" si="1178"/>
        <v>18.388258600541985</v>
      </c>
      <c r="P368" s="883">
        <f t="shared" si="1178"/>
        <v>19.723542679250549</v>
      </c>
      <c r="Q368" s="883">
        <f t="shared" si="1178"/>
        <v>20.216631225569458</v>
      </c>
      <c r="R368" s="883">
        <f t="shared" si="1178"/>
        <v>20.722047004199656</v>
      </c>
      <c r="S368" s="883">
        <f t="shared" si="1178"/>
        <v>21.24009817910764</v>
      </c>
      <c r="T368" s="883">
        <f t="shared" si="1178"/>
        <v>21.771100633565869</v>
      </c>
      <c r="U368" s="883">
        <f t="shared" si="1178"/>
        <v>22.315378149403081</v>
      </c>
      <c r="V368" s="883">
        <f t="shared" si="1178"/>
        <v>22.87326260313796</v>
      </c>
      <c r="W368" s="883">
        <f t="shared" si="1178"/>
        <v>23.445094168216389</v>
      </c>
      <c r="X368" s="883">
        <f t="shared" si="1178"/>
        <v>24.031221522421788</v>
      </c>
      <c r="Y368" s="883">
        <f t="shared" si="1178"/>
        <v>24.632002060482332</v>
      </c>
      <c r="Z368" s="883">
        <f t="shared" si="1178"/>
        <v>25.247802111994389</v>
      </c>
      <c r="AA368" s="883">
        <f t="shared" si="1178"/>
        <v>25.878997164794249</v>
      </c>
      <c r="AB368" s="883">
        <f t="shared" si="1178"/>
        <v>26.525972093914099</v>
      </c>
      <c r="AC368" s="883">
        <f t="shared" si="1178"/>
        <v>27.189121396261946</v>
      </c>
      <c r="AD368" s="883">
        <f>(((AD389-$F345)*$D368)+$F345)*$E345*AD$356</f>
        <v>27.868849431168499</v>
      </c>
      <c r="AE368" s="883">
        <f t="shared" si="1178"/>
        <v>28.565570666947707</v>
      </c>
      <c r="AF368" s="883">
        <f t="shared" si="1178"/>
        <v>29.279709933621398</v>
      </c>
      <c r="AG368" s="883">
        <f t="shared" si="1178"/>
        <v>30.011702681961928</v>
      </c>
      <c r="AH368" s="883">
        <f t="shared" si="1178"/>
        <v>30.761995249010972</v>
      </c>
      <c r="AI368" s="883">
        <f t="shared" si="1178"/>
        <v>31.531045130236244</v>
      </c>
      <c r="AJ368" s="883">
        <f t="shared" si="1178"/>
        <v>32.319321258492153</v>
      </c>
      <c r="AK368" s="883">
        <f t="shared" si="1178"/>
        <v>33.127304289954452</v>
      </c>
      <c r="AL368" s="883">
        <f t="shared" si="1178"/>
        <v>33.955486897203315</v>
      </c>
      <c r="AM368" s="883">
        <f t="shared" si="1178"/>
        <v>34.80437406963339</v>
      </c>
      <c r="AN368" s="883">
        <f t="shared" si="1178"/>
        <v>35.674483421374219</v>
      </c>
      <c r="AO368" s="883">
        <f t="shared" si="1178"/>
        <v>36.566345506908569</v>
      </c>
      <c r="AP368" s="883">
        <f t="shared" si="1178"/>
        <v>37.480504144581282</v>
      </c>
      <c r="AQ368" s="883">
        <f t="shared" si="1178"/>
        <v>38.417516748195808</v>
      </c>
      <c r="AR368" s="883">
        <f t="shared" si="1178"/>
        <v>39.377954666900706</v>
      </c>
      <c r="AS368" s="883">
        <f t="shared" si="1178"/>
        <v>40.362403533573222</v>
      </c>
      <c r="AT368" s="883">
        <f t="shared" si="1178"/>
        <v>41.371463621912547</v>
      </c>
      <c r="AU368" s="883">
        <f t="shared" si="1178"/>
        <v>42.405750212460362</v>
      </c>
      <c r="AV368" s="883">
        <f t="shared" si="1178"/>
        <v>43.465893967771862</v>
      </c>
      <c r="AW368" s="883">
        <f t="shared" si="1178"/>
        <v>44.552541316966156</v>
      </c>
      <c r="AX368" s="883">
        <f t="shared" si="1178"/>
        <v>45.666354849890304</v>
      </c>
      <c r="AY368" s="883">
        <f t="shared" si="1178"/>
        <v>46.808013721137556</v>
      </c>
      <c r="AZ368" s="883">
        <f t="shared" si="1178"/>
        <v>47.978214064165989</v>
      </c>
      <c r="BA368" s="883">
        <f t="shared" si="1178"/>
        <v>49.177669415770133</v>
      </c>
      <c r="BB368" s="883">
        <f t="shared" si="1178"/>
        <v>50.407111151164379</v>
      </c>
      <c r="BC368" s="883">
        <f t="shared" si="1178"/>
        <v>51.667288929943489</v>
      </c>
      <c r="BD368" s="883">
        <f t="shared" si="1178"/>
        <v>52.958971153192074</v>
      </c>
      <c r="BE368" s="883">
        <f t="shared" si="1178"/>
        <v>54.282945432021869</v>
      </c>
      <c r="BF368" s="883">
        <f t="shared" si="1178"/>
        <v>55.640019067822408</v>
      </c>
      <c r="BG368" s="883">
        <f t="shared" si="1178"/>
        <v>57.031019544517967</v>
      </c>
      <c r="BH368" s="883">
        <f t="shared" si="1178"/>
        <v>58.456795033130902</v>
      </c>
      <c r="BI368" s="883">
        <f t="shared" si="1178"/>
        <v>59.918214908959172</v>
      </c>
      <c r="BJ368" s="883">
        <f>(((BJ389-$F345)*$D368)+$F345)*$E345*BJ$356</f>
        <v>61.416170281683144</v>
      </c>
      <c r="BK368" s="883">
        <f t="shared" si="1178"/>
        <v>62.951574538725218</v>
      </c>
      <c r="BL368" s="883">
        <f t="shared" si="1178"/>
        <v>64.525363902193334</v>
      </c>
      <c r="BM368" s="883">
        <f t="shared" si="1178"/>
        <v>66.138497999748168</v>
      </c>
      <c r="BN368" s="883">
        <f t="shared" si="1178"/>
        <v>67.791960449741865</v>
      </c>
      <c r="BO368" s="883" t="e">
        <f t="shared" si="1178"/>
        <v>#N/A</v>
      </c>
      <c r="BP368" s="883" t="e">
        <f t="shared" si="1178"/>
        <v>#N/A</v>
      </c>
      <c r="BQ368" s="948" t="e">
        <f t="shared" si="1178"/>
        <v>#N/A</v>
      </c>
      <c r="BS368" s="655"/>
    </row>
    <row r="369" spans="1:71" s="882" customFormat="1" ht="15" customHeight="1">
      <c r="A369" s="655"/>
      <c r="B369" s="1388"/>
      <c r="C369" s="1452"/>
      <c r="D369" s="945">
        <f t="shared" si="1173"/>
        <v>0.5</v>
      </c>
      <c r="E369" s="946" t="s">
        <v>153</v>
      </c>
      <c r="F369" s="883"/>
      <c r="G369" s="947">
        <f t="shared" ref="G369:BQ369" si="1179">(((G390-$F346)*$D369)+$F346)*$E346*G$356</f>
        <v>23.677499999999995</v>
      </c>
      <c r="H369" s="883">
        <f t="shared" si="1179"/>
        <v>22.893556510416659</v>
      </c>
      <c r="I369" s="883">
        <f t="shared" si="1179"/>
        <v>23.374821511691614</v>
      </c>
      <c r="J369" s="883">
        <f t="shared" si="1179"/>
        <v>23.953157305430697</v>
      </c>
      <c r="K369" s="883">
        <f t="shared" si="1179"/>
        <v>42.529662451465001</v>
      </c>
      <c r="L369" s="883">
        <f t="shared" si="1179"/>
        <v>25.85536660225306</v>
      </c>
      <c r="M369" s="883">
        <f t="shared" si="1179"/>
        <v>24.130320872555238</v>
      </c>
      <c r="N369" s="883">
        <f t="shared" si="1179"/>
        <v>28.14510693720894</v>
      </c>
      <c r="O369" s="883">
        <f t="shared" si="1179"/>
        <v>32.170710106211502</v>
      </c>
      <c r="P369" s="883">
        <f t="shared" si="1179"/>
        <v>36.38000274608536</v>
      </c>
      <c r="Q369" s="883">
        <f t="shared" si="1179"/>
        <v>37.289502814713558</v>
      </c>
      <c r="R369" s="883">
        <f t="shared" si="1179"/>
        <v>38.221740385079855</v>
      </c>
      <c r="S369" s="883">
        <f t="shared" si="1179"/>
        <v>39.177283894706747</v>
      </c>
      <c r="T369" s="883">
        <f t="shared" si="1179"/>
        <v>40.156715992074403</v>
      </c>
      <c r="U369" s="883">
        <f t="shared" si="1179"/>
        <v>41.160633891876266</v>
      </c>
      <c r="V369" s="883">
        <f t="shared" si="1179"/>
        <v>42.18964973917317</v>
      </c>
      <c r="W369" s="883">
        <f t="shared" si="1179"/>
        <v>43.244390982652497</v>
      </c>
      <c r="X369" s="883">
        <f t="shared" si="1179"/>
        <v>44.325500757218805</v>
      </c>
      <c r="Y369" s="883">
        <f t="shared" si="1179"/>
        <v>45.433638276149267</v>
      </c>
      <c r="Z369" s="883">
        <f t="shared" si="1179"/>
        <v>46.569479233053002</v>
      </c>
      <c r="AA369" s="883">
        <f t="shared" si="1179"/>
        <v>47.733716213879319</v>
      </c>
      <c r="AB369" s="883">
        <f t="shared" si="1179"/>
        <v>48.9270591192263</v>
      </c>
      <c r="AC369" s="883">
        <f t="shared" si="1179"/>
        <v>50.150235597206944</v>
      </c>
      <c r="AD369" s="883">
        <f t="shared" si="1179"/>
        <v>51.403991487137127</v>
      </c>
      <c r="AE369" s="883">
        <f t="shared" si="1179"/>
        <v>52.689091274315544</v>
      </c>
      <c r="AF369" s="883">
        <f t="shared" si="1179"/>
        <v>54.006318556173433</v>
      </c>
      <c r="AG369" s="883">
        <f t="shared" si="1179"/>
        <v>55.356476520077763</v>
      </c>
      <c r="AH369" s="883">
        <f t="shared" si="1179"/>
        <v>56.740388433079694</v>
      </c>
      <c r="AI369" s="883">
        <f t="shared" si="1179"/>
        <v>58.158898143906683</v>
      </c>
      <c r="AJ369" s="883">
        <f t="shared" si="1179"/>
        <v>59.612870597504347</v>
      </c>
      <c r="AK369" s="883">
        <f t="shared" si="1179"/>
        <v>61.103192362441952</v>
      </c>
      <c r="AL369" s="883">
        <f t="shared" si="1179"/>
        <v>62.630772171503004</v>
      </c>
      <c r="AM369" s="883">
        <f t="shared" si="1179"/>
        <v>64.196541475790568</v>
      </c>
      <c r="AN369" s="883">
        <f t="shared" si="1179"/>
        <v>65.801455012685309</v>
      </c>
      <c r="AO369" s="883">
        <f t="shared" si="1179"/>
        <v>67.446491388002443</v>
      </c>
      <c r="AP369" s="883">
        <f t="shared" si="1179"/>
        <v>69.132653672702503</v>
      </c>
      <c r="AQ369" s="883">
        <f t="shared" si="1179"/>
        <v>70.860970014520049</v>
      </c>
      <c r="AR369" s="883">
        <f t="shared" si="1179"/>
        <v>72.63249426488305</v>
      </c>
      <c r="AS369" s="883">
        <f t="shared" si="1179"/>
        <v>74.448306621505125</v>
      </c>
      <c r="AT369" s="883">
        <f t="shared" si="1179"/>
        <v>76.309514287042745</v>
      </c>
      <c r="AU369" s="883">
        <f t="shared" si="1179"/>
        <v>78.217252144218818</v>
      </c>
      <c r="AV369" s="883">
        <f t="shared" si="1179"/>
        <v>80.172683447824269</v>
      </c>
      <c r="AW369" s="883">
        <f t="shared" si="1179"/>
        <v>82.177000534019882</v>
      </c>
      <c r="AX369" s="883">
        <f t="shared" si="1179"/>
        <v>84.231425547370364</v>
      </c>
      <c r="AY369" s="883">
        <f t="shared" si="1179"/>
        <v>86.337211186054617</v>
      </c>
      <c r="AZ369" s="883">
        <f t="shared" si="1179"/>
        <v>88.495641465705958</v>
      </c>
      <c r="BA369" s="883">
        <f t="shared" si="1179"/>
        <v>90.708032502348601</v>
      </c>
      <c r="BB369" s="883">
        <f t="shared" si="1179"/>
        <v>92.975733314907302</v>
      </c>
      <c r="BC369" s="883">
        <f t="shared" si="1179"/>
        <v>95.30012664777999</v>
      </c>
      <c r="BD369" s="883">
        <f t="shared" si="1179"/>
        <v>97.682629813974486</v>
      </c>
      <c r="BE369" s="883">
        <f t="shared" si="1179"/>
        <v>100.12469555932384</v>
      </c>
      <c r="BF369" s="883">
        <f t="shared" si="1179"/>
        <v>102.62781294830691</v>
      </c>
      <c r="BG369" s="883">
        <f t="shared" si="1179"/>
        <v>105.19350827201458</v>
      </c>
      <c r="BH369" s="883">
        <f t="shared" si="1179"/>
        <v>107.82334597881493</v>
      </c>
      <c r="BI369" s="883">
        <f t="shared" si="1179"/>
        <v>110.51892962828529</v>
      </c>
      <c r="BJ369" s="883">
        <f t="shared" si="1179"/>
        <v>113.28190286899242</v>
      </c>
      <c r="BK369" s="883">
        <f t="shared" si="1179"/>
        <v>116.11395044071722</v>
      </c>
      <c r="BL369" s="883">
        <f t="shared" si="1179"/>
        <v>119.01679920173513</v>
      </c>
      <c r="BM369" s="883">
        <f t="shared" si="1179"/>
        <v>121.99221918177849</v>
      </c>
      <c r="BN369" s="883">
        <f t="shared" si="1179"/>
        <v>125.04202466132294</v>
      </c>
      <c r="BO369" s="883" t="e">
        <f t="shared" si="1179"/>
        <v>#N/A</v>
      </c>
      <c r="BP369" s="883" t="e">
        <f t="shared" si="1179"/>
        <v>#N/A</v>
      </c>
      <c r="BQ369" s="948" t="e">
        <f t="shared" si="1179"/>
        <v>#N/A</v>
      </c>
      <c r="BS369" s="655"/>
    </row>
    <row r="370" spans="1:71" s="882" customFormat="1" ht="15" customHeight="1">
      <c r="A370" s="655"/>
      <c r="B370" s="1388"/>
      <c r="C370" s="1452"/>
      <c r="D370" s="945">
        <f t="shared" si="1173"/>
        <v>0.5</v>
      </c>
      <c r="E370" s="946" t="s">
        <v>154</v>
      </c>
      <c r="F370" s="883"/>
      <c r="G370" s="947">
        <f t="shared" ref="G370:BQ370" si="1180">(((G391-$F347)*$D370)+$F347)*$E347*G$356</f>
        <v>73.8</v>
      </c>
      <c r="H370" s="883">
        <f t="shared" si="1180"/>
        <v>70.056988281249986</v>
      </c>
      <c r="I370" s="883">
        <f t="shared" si="1180"/>
        <v>71.178123488362601</v>
      </c>
      <c r="J370" s="883">
        <f t="shared" si="1180"/>
        <v>72.869025174625932</v>
      </c>
      <c r="K370" s="883">
        <f t="shared" si="1180"/>
        <v>126.86233500321971</v>
      </c>
      <c r="L370" s="883">
        <f t="shared" si="1180"/>
        <v>129.81379569030503</v>
      </c>
      <c r="M370" s="883">
        <f t="shared" si="1180"/>
        <v>149.7744685156915</v>
      </c>
      <c r="N370" s="883">
        <f t="shared" si="1180"/>
        <v>180.01903585106368</v>
      </c>
      <c r="O370" s="883">
        <f t="shared" si="1180"/>
        <v>199.31853096631659</v>
      </c>
      <c r="P370" s="883">
        <f t="shared" si="1180"/>
        <v>219.47049519527044</v>
      </c>
      <c r="Q370" s="883">
        <f t="shared" si="1180"/>
        <v>224.95725748905846</v>
      </c>
      <c r="R370" s="883">
        <f t="shared" si="1180"/>
        <v>230.58118891791389</v>
      </c>
      <c r="S370" s="883">
        <f t="shared" si="1180"/>
        <v>236.34571864004084</v>
      </c>
      <c r="T370" s="883">
        <f t="shared" si="1180"/>
        <v>242.25436160596075</v>
      </c>
      <c r="U370" s="883">
        <f t="shared" si="1180"/>
        <v>248.31072064610166</v>
      </c>
      <c r="V370" s="883">
        <f t="shared" si="1180"/>
        <v>254.51848866225342</v>
      </c>
      <c r="W370" s="883">
        <f t="shared" si="1180"/>
        <v>260.88145087880969</v>
      </c>
      <c r="X370" s="883">
        <f t="shared" si="1180"/>
        <v>267.40348715077988</v>
      </c>
      <c r="Y370" s="883">
        <f t="shared" si="1180"/>
        <v>274.08857432954937</v>
      </c>
      <c r="Z370" s="883">
        <f t="shared" si="1180"/>
        <v>280.94078868778814</v>
      </c>
      <c r="AA370" s="883">
        <f t="shared" si="1180"/>
        <v>287.96430840498277</v>
      </c>
      <c r="AB370" s="883">
        <f t="shared" si="1180"/>
        <v>295.16341611510734</v>
      </c>
      <c r="AC370" s="883">
        <f t="shared" si="1180"/>
        <v>302.54250151798493</v>
      </c>
      <c r="AD370" s="883">
        <f t="shared" si="1180"/>
        <v>310.10606405593461</v>
      </c>
      <c r="AE370" s="883">
        <f t="shared" si="1180"/>
        <v>317.85871565733294</v>
      </c>
      <c r="AF370" s="883">
        <f t="shared" si="1180"/>
        <v>325.80518354876625</v>
      </c>
      <c r="AG370" s="883">
        <f t="shared" si="1180"/>
        <v>333.95031313748535</v>
      </c>
      <c r="AH370" s="883">
        <f t="shared" si="1180"/>
        <v>342.2990709659224</v>
      </c>
      <c r="AI370" s="883">
        <f t="shared" si="1180"/>
        <v>350.85654774007043</v>
      </c>
      <c r="AJ370" s="883">
        <f t="shared" si="1180"/>
        <v>359.62796143357224</v>
      </c>
      <c r="AK370" s="883">
        <f t="shared" si="1180"/>
        <v>368.61866046941145</v>
      </c>
      <c r="AL370" s="883">
        <f t="shared" si="1180"/>
        <v>377.83412698114677</v>
      </c>
      <c r="AM370" s="883">
        <f t="shared" si="1180"/>
        <v>387.27998015567533</v>
      </c>
      <c r="AN370" s="883">
        <f t="shared" si="1180"/>
        <v>396.96197965956719</v>
      </c>
      <c r="AO370" s="883">
        <f t="shared" si="1180"/>
        <v>406.88602915105633</v>
      </c>
      <c r="AP370" s="883">
        <f t="shared" si="1180"/>
        <v>417.05817987983266</v>
      </c>
      <c r="AQ370" s="883">
        <f t="shared" si="1180"/>
        <v>427.48463437682847</v>
      </c>
      <c r="AR370" s="883">
        <f t="shared" si="1180"/>
        <v>438.17175023624918</v>
      </c>
      <c r="AS370" s="883">
        <f t="shared" si="1180"/>
        <v>449.12604399215542</v>
      </c>
      <c r="AT370" s="883">
        <f t="shared" si="1180"/>
        <v>460.35419509195924</v>
      </c>
      <c r="AU370" s="883">
        <f t="shared" si="1180"/>
        <v>471.86304996925821</v>
      </c>
      <c r="AV370" s="883">
        <f t="shared" si="1180"/>
        <v>483.65962621848962</v>
      </c>
      <c r="AW370" s="883">
        <f t="shared" si="1180"/>
        <v>495.75111687395179</v>
      </c>
      <c r="AX370" s="883">
        <f t="shared" si="1180"/>
        <v>508.1448947958005</v>
      </c>
      <c r="AY370" s="883">
        <f t="shared" si="1180"/>
        <v>520.84851716569551</v>
      </c>
      <c r="AZ370" s="883">
        <f t="shared" si="1180"/>
        <v>533.86973009483779</v>
      </c>
      <c r="BA370" s="883">
        <f t="shared" si="1180"/>
        <v>547.21647334720865</v>
      </c>
      <c r="BB370" s="883">
        <f t="shared" si="1180"/>
        <v>560.89688518088883</v>
      </c>
      <c r="BC370" s="883">
        <f t="shared" si="1180"/>
        <v>574.91930731041111</v>
      </c>
      <c r="BD370" s="883">
        <f t="shared" si="1180"/>
        <v>589.29228999317138</v>
      </c>
      <c r="BE370" s="883">
        <f t="shared" si="1180"/>
        <v>604.02459724300058</v>
      </c>
      <c r="BF370" s="883">
        <f t="shared" si="1180"/>
        <v>619.12521217407539</v>
      </c>
      <c r="BG370" s="883">
        <f t="shared" si="1180"/>
        <v>634.60334247842729</v>
      </c>
      <c r="BH370" s="883">
        <f t="shared" si="1180"/>
        <v>650.46842604038784</v>
      </c>
      <c r="BI370" s="883">
        <f t="shared" si="1180"/>
        <v>666.73013669139743</v>
      </c>
      <c r="BJ370" s="883">
        <f t="shared" si="1180"/>
        <v>683.39839010868241</v>
      </c>
      <c r="BK370" s="883">
        <f t="shared" si="1180"/>
        <v>700.48334986139935</v>
      </c>
      <c r="BL370" s="883">
        <f t="shared" si="1180"/>
        <v>717.99543360793416</v>
      </c>
      <c r="BM370" s="883">
        <f t="shared" si="1180"/>
        <v>735.94531944813252</v>
      </c>
      <c r="BN370" s="883">
        <f t="shared" si="1180"/>
        <v>754.34395243433573</v>
      </c>
      <c r="BO370" s="883" t="e">
        <f t="shared" si="1180"/>
        <v>#N/A</v>
      </c>
      <c r="BP370" s="883" t="e">
        <f t="shared" si="1180"/>
        <v>#N/A</v>
      </c>
      <c r="BQ370" s="948" t="e">
        <f t="shared" si="1180"/>
        <v>#N/A</v>
      </c>
      <c r="BS370" s="655"/>
    </row>
    <row r="371" spans="1:71" s="882" customFormat="1" ht="18.75">
      <c r="A371" s="655"/>
      <c r="B371" s="1388"/>
      <c r="C371" s="1452"/>
      <c r="D371" s="949"/>
      <c r="E371" s="946"/>
      <c r="F371" s="883"/>
      <c r="G371" s="947"/>
      <c r="H371" s="883"/>
      <c r="I371" s="883"/>
      <c r="J371" s="883"/>
      <c r="K371" s="883"/>
      <c r="L371" s="883"/>
      <c r="M371" s="883"/>
      <c r="N371" s="883"/>
      <c r="O371" s="883"/>
      <c r="P371" s="883"/>
      <c r="Q371" s="883"/>
      <c r="R371" s="883"/>
      <c r="S371" s="883"/>
      <c r="T371" s="883"/>
      <c r="U371" s="883"/>
      <c r="V371" s="883"/>
      <c r="W371" s="883"/>
      <c r="X371" s="883"/>
      <c r="Y371" s="883"/>
      <c r="Z371" s="883"/>
      <c r="AA371" s="883"/>
      <c r="AB371" s="883"/>
      <c r="AC371" s="883"/>
      <c r="AD371" s="883"/>
      <c r="AE371" s="883"/>
      <c r="AF371" s="883"/>
      <c r="AG371" s="883"/>
      <c r="AH371" s="883"/>
      <c r="AI371" s="883"/>
      <c r="AJ371" s="883"/>
      <c r="AK371" s="883"/>
      <c r="AL371" s="883"/>
      <c r="AM371" s="883"/>
      <c r="AN371" s="883"/>
      <c r="AO371" s="883"/>
      <c r="AP371" s="883"/>
      <c r="AQ371" s="883"/>
      <c r="AR371" s="883"/>
      <c r="AS371" s="883"/>
      <c r="AT371" s="883"/>
      <c r="AU371" s="883"/>
      <c r="AV371" s="883"/>
      <c r="AW371" s="883"/>
      <c r="AX371" s="883"/>
      <c r="AY371" s="883"/>
      <c r="AZ371" s="883"/>
      <c r="BA371" s="883"/>
      <c r="BB371" s="883"/>
      <c r="BC371" s="883"/>
      <c r="BD371" s="883"/>
      <c r="BE371" s="883"/>
      <c r="BF371" s="883"/>
      <c r="BG371" s="883"/>
      <c r="BH371" s="883"/>
      <c r="BI371" s="883"/>
      <c r="BJ371" s="883"/>
      <c r="BK371" s="883"/>
      <c r="BL371" s="883"/>
      <c r="BM371" s="883"/>
      <c r="BN371" s="883"/>
      <c r="BO371" s="883"/>
      <c r="BP371" s="883"/>
      <c r="BQ371" s="948"/>
      <c r="BS371" s="655"/>
    </row>
    <row r="372" spans="1:71" s="882" customFormat="1" ht="15" customHeight="1">
      <c r="A372" s="655"/>
      <c r="B372" s="1388"/>
      <c r="C372" s="1452"/>
      <c r="D372" s="945">
        <f>$F$333</f>
        <v>0.5</v>
      </c>
      <c r="E372" s="946" t="s">
        <v>156</v>
      </c>
      <c r="F372" s="883"/>
      <c r="G372" s="947">
        <f t="shared" ref="G372:BQ372" si="1181">(((G393-$F349)*$D372)+$F349)*$E349*G$356</f>
        <v>73.902499999999989</v>
      </c>
      <c r="H372" s="883">
        <f t="shared" si="1181"/>
        <v>70.534584895833305</v>
      </c>
      <c r="I372" s="883">
        <f t="shared" si="1181"/>
        <v>71.709679318305092</v>
      </c>
      <c r="J372" s="883">
        <f t="shared" si="1181"/>
        <v>73.419773327046684</v>
      </c>
      <c r="K372" s="883">
        <f t="shared" si="1181"/>
        <v>123.94874624616912</v>
      </c>
      <c r="L372" s="883">
        <f t="shared" si="1181"/>
        <v>126.84204039352785</v>
      </c>
      <c r="M372" s="883">
        <f t="shared" si="1181"/>
        <v>145.61406414095296</v>
      </c>
      <c r="N372" s="883">
        <f t="shared" si="1181"/>
        <v>173.98794099212466</v>
      </c>
      <c r="O372" s="883">
        <f t="shared" si="1181"/>
        <v>192.15005745463904</v>
      </c>
      <c r="P372" s="883">
        <f t="shared" si="1181"/>
        <v>211.11154311548123</v>
      </c>
      <c r="Q372" s="883">
        <f t="shared" si="1181"/>
        <v>216.38933161301409</v>
      </c>
      <c r="R372" s="883">
        <f t="shared" si="1181"/>
        <v>221.79906489552647</v>
      </c>
      <c r="S372" s="883">
        <f t="shared" si="1181"/>
        <v>227.34404151714847</v>
      </c>
      <c r="T372" s="883">
        <f t="shared" si="1181"/>
        <v>233.02764255500145</v>
      </c>
      <c r="U372" s="883">
        <f t="shared" si="1181"/>
        <v>238.85333361886896</v>
      </c>
      <c r="V372" s="883">
        <f t="shared" si="1181"/>
        <v>244.82466695933996</v>
      </c>
      <c r="W372" s="883">
        <f t="shared" si="1181"/>
        <v>250.94528363332338</v>
      </c>
      <c r="X372" s="883">
        <f t="shared" si="1181"/>
        <v>257.21891572415643</v>
      </c>
      <c r="Y372" s="883">
        <f t="shared" si="1181"/>
        <v>263.64938861726034</v>
      </c>
      <c r="Z372" s="883">
        <f t="shared" si="1181"/>
        <v>270.24062333269183</v>
      </c>
      <c r="AA372" s="883">
        <f t="shared" si="1181"/>
        <v>276.99663891600909</v>
      </c>
      <c r="AB372" s="883">
        <f t="shared" si="1181"/>
        <v>283.92155488890933</v>
      </c>
      <c r="AC372" s="883">
        <f t="shared" si="1181"/>
        <v>291.019593761132</v>
      </c>
      <c r="AD372" s="883">
        <f t="shared" si="1181"/>
        <v>298.2950836051603</v>
      </c>
      <c r="AE372" s="883">
        <f t="shared" si="1181"/>
        <v>305.75246069528924</v>
      </c>
      <c r="AF372" s="883">
        <f t="shared" si="1181"/>
        <v>313.39627221267148</v>
      </c>
      <c r="AG372" s="883">
        <f t="shared" si="1181"/>
        <v>321.23117901798821</v>
      </c>
      <c r="AH372" s="883">
        <f t="shared" si="1181"/>
        <v>329.26195849343787</v>
      </c>
      <c r="AI372" s="883">
        <f t="shared" si="1181"/>
        <v>337.49350745577379</v>
      </c>
      <c r="AJ372" s="883">
        <f t="shared" si="1181"/>
        <v>345.93084514216815</v>
      </c>
      <c r="AK372" s="883">
        <f t="shared" si="1181"/>
        <v>354.5791162707223</v>
      </c>
      <c r="AL372" s="883">
        <f t="shared" si="1181"/>
        <v>363.44359417749035</v>
      </c>
      <c r="AM372" s="883">
        <f t="shared" si="1181"/>
        <v>372.52968403192756</v>
      </c>
      <c r="AN372" s="883">
        <f t="shared" si="1181"/>
        <v>381.84292613272567</v>
      </c>
      <c r="AO372" s="883">
        <f t="shared" si="1181"/>
        <v>391.38899928604377</v>
      </c>
      <c r="AP372" s="883">
        <f t="shared" si="1181"/>
        <v>401.17372426819486</v>
      </c>
      <c r="AQ372" s="883">
        <f t="shared" si="1181"/>
        <v>411.20306737489972</v>
      </c>
      <c r="AR372" s="883">
        <f t="shared" si="1181"/>
        <v>421.48314405927221</v>
      </c>
      <c r="AS372" s="883">
        <f t="shared" si="1181"/>
        <v>432.02022266075397</v>
      </c>
      <c r="AT372" s="883">
        <f t="shared" si="1181"/>
        <v>442.82072822727275</v>
      </c>
      <c r="AU372" s="883">
        <f t="shared" si="1181"/>
        <v>453.89124643295457</v>
      </c>
      <c r="AV372" s="883">
        <f t="shared" si="1181"/>
        <v>465.23852759377837</v>
      </c>
      <c r="AW372" s="883">
        <f t="shared" si="1181"/>
        <v>476.86949078362284</v>
      </c>
      <c r="AX372" s="883">
        <f t="shared" si="1181"/>
        <v>488.79122805321327</v>
      </c>
      <c r="AY372" s="883">
        <f t="shared" si="1181"/>
        <v>501.01100875454358</v>
      </c>
      <c r="AZ372" s="883">
        <f t="shared" si="1181"/>
        <v>513.53628397340708</v>
      </c>
      <c r="BA372" s="883">
        <f t="shared" si="1181"/>
        <v>526.37469107274217</v>
      </c>
      <c r="BB372" s="883">
        <f t="shared" si="1181"/>
        <v>539.53405834956072</v>
      </c>
      <c r="BC372" s="883">
        <f t="shared" si="1181"/>
        <v>553.02240980829981</v>
      </c>
      <c r="BD372" s="883">
        <f t="shared" si="1181"/>
        <v>566.8479700535072</v>
      </c>
      <c r="BE372" s="883">
        <f t="shared" si="1181"/>
        <v>581.01916930484481</v>
      </c>
      <c r="BF372" s="883">
        <f t="shared" si="1181"/>
        <v>595.54464853746583</v>
      </c>
      <c r="BG372" s="883">
        <f t="shared" si="1181"/>
        <v>610.43326475090248</v>
      </c>
      <c r="BH372" s="883">
        <f t="shared" si="1181"/>
        <v>625.69409636967487</v>
      </c>
      <c r="BI372" s="883">
        <f t="shared" si="1181"/>
        <v>641.33644877891675</v>
      </c>
      <c r="BJ372" s="883">
        <f t="shared" si="1181"/>
        <v>657.36985999838953</v>
      </c>
      <c r="BK372" s="883">
        <f t="shared" si="1181"/>
        <v>673.80410649834926</v>
      </c>
      <c r="BL372" s="883">
        <f t="shared" si="1181"/>
        <v>690.64920916080791</v>
      </c>
      <c r="BM372" s="883">
        <f t="shared" si="1181"/>
        <v>707.91543938982807</v>
      </c>
      <c r="BN372" s="883">
        <f t="shared" si="1181"/>
        <v>725.61332537457361</v>
      </c>
      <c r="BO372" s="883" t="e">
        <f t="shared" si="1181"/>
        <v>#N/A</v>
      </c>
      <c r="BP372" s="883" t="e">
        <f t="shared" si="1181"/>
        <v>#N/A</v>
      </c>
      <c r="BQ372" s="948" t="e">
        <f t="shared" si="1181"/>
        <v>#N/A</v>
      </c>
      <c r="BS372" s="655"/>
    </row>
    <row r="373" spans="1:71" s="882" customFormat="1" ht="15" customHeight="1">
      <c r="A373" s="655"/>
      <c r="B373" s="1388"/>
      <c r="C373" s="1452"/>
      <c r="D373" s="945">
        <f>$F$333</f>
        <v>0.5</v>
      </c>
      <c r="E373" s="946" t="s">
        <v>157</v>
      </c>
      <c r="F373" s="883"/>
      <c r="G373" s="947">
        <f t="shared" ref="G373:BQ373" si="1182">(((G394-$F350)*$D373)+$F350)*$E350*G$356</f>
        <v>0</v>
      </c>
      <c r="H373" s="883">
        <f t="shared" si="1182"/>
        <v>0</v>
      </c>
      <c r="I373" s="883">
        <f t="shared" si="1182"/>
        <v>0</v>
      </c>
      <c r="J373" s="883">
        <f t="shared" si="1182"/>
        <v>0</v>
      </c>
      <c r="K373" s="883">
        <f t="shared" si="1182"/>
        <v>0</v>
      </c>
      <c r="L373" s="883">
        <f t="shared" si="1182"/>
        <v>0</v>
      </c>
      <c r="M373" s="883">
        <f t="shared" si="1182"/>
        <v>0</v>
      </c>
      <c r="N373" s="883">
        <f t="shared" si="1182"/>
        <v>0</v>
      </c>
      <c r="O373" s="883">
        <f t="shared" si="1182"/>
        <v>0</v>
      </c>
      <c r="P373" s="883">
        <f t="shared" si="1182"/>
        <v>0</v>
      </c>
      <c r="Q373" s="883">
        <f t="shared" si="1182"/>
        <v>0</v>
      </c>
      <c r="R373" s="883">
        <f t="shared" si="1182"/>
        <v>0</v>
      </c>
      <c r="S373" s="883">
        <f t="shared" si="1182"/>
        <v>0</v>
      </c>
      <c r="T373" s="883">
        <f t="shared" si="1182"/>
        <v>0</v>
      </c>
      <c r="U373" s="883">
        <f t="shared" si="1182"/>
        <v>0</v>
      </c>
      <c r="V373" s="883">
        <f t="shared" si="1182"/>
        <v>0</v>
      </c>
      <c r="W373" s="883">
        <f t="shared" si="1182"/>
        <v>0</v>
      </c>
      <c r="X373" s="883">
        <f t="shared" si="1182"/>
        <v>0</v>
      </c>
      <c r="Y373" s="883">
        <f t="shared" si="1182"/>
        <v>0</v>
      </c>
      <c r="Z373" s="883">
        <f t="shared" si="1182"/>
        <v>0</v>
      </c>
      <c r="AA373" s="883">
        <f t="shared" si="1182"/>
        <v>0</v>
      </c>
      <c r="AB373" s="883">
        <f t="shared" si="1182"/>
        <v>0</v>
      </c>
      <c r="AC373" s="883">
        <f t="shared" si="1182"/>
        <v>0</v>
      </c>
      <c r="AD373" s="883">
        <f t="shared" si="1182"/>
        <v>0</v>
      </c>
      <c r="AE373" s="883">
        <f t="shared" si="1182"/>
        <v>0</v>
      </c>
      <c r="AF373" s="883">
        <f t="shared" si="1182"/>
        <v>0</v>
      </c>
      <c r="AG373" s="883">
        <f t="shared" si="1182"/>
        <v>0</v>
      </c>
      <c r="AH373" s="883">
        <f t="shared" si="1182"/>
        <v>0</v>
      </c>
      <c r="AI373" s="883">
        <f t="shared" si="1182"/>
        <v>0</v>
      </c>
      <c r="AJ373" s="883">
        <f t="shared" si="1182"/>
        <v>0</v>
      </c>
      <c r="AK373" s="883">
        <f t="shared" si="1182"/>
        <v>0</v>
      </c>
      <c r="AL373" s="883">
        <f t="shared" si="1182"/>
        <v>0</v>
      </c>
      <c r="AM373" s="883">
        <f t="shared" si="1182"/>
        <v>0</v>
      </c>
      <c r="AN373" s="883">
        <f t="shared" si="1182"/>
        <v>0</v>
      </c>
      <c r="AO373" s="883">
        <f t="shared" si="1182"/>
        <v>0</v>
      </c>
      <c r="AP373" s="883">
        <f t="shared" si="1182"/>
        <v>0</v>
      </c>
      <c r="AQ373" s="883">
        <f t="shared" si="1182"/>
        <v>0</v>
      </c>
      <c r="AR373" s="883">
        <f t="shared" si="1182"/>
        <v>0</v>
      </c>
      <c r="AS373" s="883">
        <f t="shared" si="1182"/>
        <v>0</v>
      </c>
      <c r="AT373" s="883">
        <f t="shared" si="1182"/>
        <v>0</v>
      </c>
      <c r="AU373" s="883">
        <f t="shared" si="1182"/>
        <v>0</v>
      </c>
      <c r="AV373" s="883">
        <f t="shared" si="1182"/>
        <v>0</v>
      </c>
      <c r="AW373" s="883">
        <f t="shared" si="1182"/>
        <v>0</v>
      </c>
      <c r="AX373" s="883">
        <f t="shared" si="1182"/>
        <v>0</v>
      </c>
      <c r="AY373" s="883">
        <f t="shared" si="1182"/>
        <v>0</v>
      </c>
      <c r="AZ373" s="883">
        <f t="shared" si="1182"/>
        <v>0</v>
      </c>
      <c r="BA373" s="883">
        <f t="shared" si="1182"/>
        <v>0</v>
      </c>
      <c r="BB373" s="883">
        <f t="shared" si="1182"/>
        <v>0</v>
      </c>
      <c r="BC373" s="883">
        <f t="shared" si="1182"/>
        <v>0</v>
      </c>
      <c r="BD373" s="883">
        <f t="shared" si="1182"/>
        <v>0</v>
      </c>
      <c r="BE373" s="883">
        <f t="shared" si="1182"/>
        <v>0</v>
      </c>
      <c r="BF373" s="883">
        <f t="shared" si="1182"/>
        <v>0</v>
      </c>
      <c r="BG373" s="883">
        <f t="shared" si="1182"/>
        <v>0</v>
      </c>
      <c r="BH373" s="883">
        <f t="shared" si="1182"/>
        <v>0</v>
      </c>
      <c r="BI373" s="883">
        <f t="shared" si="1182"/>
        <v>0</v>
      </c>
      <c r="BJ373" s="883">
        <f t="shared" si="1182"/>
        <v>0</v>
      </c>
      <c r="BK373" s="883">
        <f t="shared" si="1182"/>
        <v>0</v>
      </c>
      <c r="BL373" s="883">
        <f t="shared" si="1182"/>
        <v>0</v>
      </c>
      <c r="BM373" s="883">
        <f t="shared" si="1182"/>
        <v>0</v>
      </c>
      <c r="BN373" s="883">
        <f t="shared" si="1182"/>
        <v>0</v>
      </c>
      <c r="BO373" s="883" t="e">
        <f t="shared" si="1182"/>
        <v>#N/A</v>
      </c>
      <c r="BP373" s="883" t="e">
        <f t="shared" si="1182"/>
        <v>#N/A</v>
      </c>
      <c r="BQ373" s="948" t="e">
        <f t="shared" si="1182"/>
        <v>#N/A</v>
      </c>
      <c r="BS373" s="655"/>
    </row>
    <row r="374" spans="1:71" s="882" customFormat="1" ht="15" customHeight="1">
      <c r="A374" s="655"/>
      <c r="B374" s="1388"/>
      <c r="C374" s="1452"/>
      <c r="D374" s="945">
        <f>$F$333</f>
        <v>0.5</v>
      </c>
      <c r="E374" s="945" t="s">
        <v>158</v>
      </c>
      <c r="F374" s="883"/>
      <c r="G374" s="947">
        <f>(((G395-$F351)*$D374)+$F351)*$E351*G$356</f>
        <v>1.7039646027055553</v>
      </c>
      <c r="H374" s="883">
        <f t="shared" ref="H374:BQ374" si="1183">(((H395-$F351)*$D374)+$F351)*$E351*H$356</f>
        <v>1.8568089008135868</v>
      </c>
      <c r="I374" s="883">
        <f t="shared" si="1183"/>
        <v>1.9512896901881807</v>
      </c>
      <c r="J374" s="883">
        <f t="shared" si="1183"/>
        <v>2.0505803205363407</v>
      </c>
      <c r="K374" s="883">
        <f t="shared" si="1183"/>
        <v>2.2152796826611678</v>
      </c>
      <c r="L374" s="883">
        <f t="shared" si="1183"/>
        <v>2.3280249479844324</v>
      </c>
      <c r="M374" s="883">
        <f t="shared" si="1183"/>
        <v>2.4597674425372813</v>
      </c>
      <c r="N374" s="883">
        <f t="shared" si="1183"/>
        <v>2.606571167556424</v>
      </c>
      <c r="O374" s="883">
        <f t="shared" si="1183"/>
        <v>2.7518925703321884</v>
      </c>
      <c r="P374" s="883">
        <f t="shared" si="1183"/>
        <v>2.9053788723699343</v>
      </c>
      <c r="Q374" s="883">
        <f t="shared" si="1183"/>
        <v>3.0537959172634839</v>
      </c>
      <c r="R374" s="883">
        <f t="shared" si="1183"/>
        <v>3.2098008474057678</v>
      </c>
      <c r="S374" s="883">
        <f t="shared" si="1183"/>
        <v>3.3737819401710736</v>
      </c>
      <c r="T374" s="883">
        <f t="shared" si="1183"/>
        <v>3.546147360318868</v>
      </c>
      <c r="U374" s="883">
        <f t="shared" si="1183"/>
        <v>3.7273261796621804</v>
      </c>
      <c r="V374" s="883">
        <f t="shared" si="1183"/>
        <v>3.917769449074163</v>
      </c>
      <c r="W374" s="883">
        <f t="shared" si="1183"/>
        <v>4.1179513255224638</v>
      </c>
      <c r="X374" s="883">
        <f t="shared" si="1183"/>
        <v>4.3283702569594151</v>
      </c>
      <c r="Y374" s="883">
        <f t="shared" si="1183"/>
        <v>4.549550228041582</v>
      </c>
      <c r="Z374" s="883">
        <f t="shared" si="1183"/>
        <v>4.7820420698052004</v>
      </c>
      <c r="AA374" s="883">
        <f t="shared" si="1183"/>
        <v>5.0264248365849973</v>
      </c>
      <c r="AB374" s="883">
        <f t="shared" si="1183"/>
        <v>5.2833072536330432</v>
      </c>
      <c r="AC374" s="883">
        <f t="shared" si="1183"/>
        <v>5.5533292390721947</v>
      </c>
      <c r="AD374" s="883">
        <f t="shared" si="1183"/>
        <v>5.8371635040058161</v>
      </c>
      <c r="AE374" s="883">
        <f t="shared" si="1183"/>
        <v>6.1355172348021618</v>
      </c>
      <c r="AF374" s="883">
        <f t="shared" si="1183"/>
        <v>6.4491338617787113</v>
      </c>
      <c r="AG374" s="883">
        <f t="shared" si="1183"/>
        <v>6.7787949187292309</v>
      </c>
      <c r="AH374" s="883">
        <f t="shared" si="1183"/>
        <v>7.1253219979651563</v>
      </c>
      <c r="AI374" s="883">
        <f t="shared" si="1183"/>
        <v>7.4895788057833954</v>
      </c>
      <c r="AJ374" s="883">
        <f t="shared" si="1183"/>
        <v>7.8724733235256084</v>
      </c>
      <c r="AK374" s="883">
        <f t="shared" si="1183"/>
        <v>8.274960079660012</v>
      </c>
      <c r="AL374" s="883">
        <f t="shared" si="1183"/>
        <v>8.6980425385965194</v>
      </c>
      <c r="AM374" s="883">
        <f t="shared" si="1183"/>
        <v>9.142775612240067</v>
      </c>
      <c r="AN374" s="883">
        <f t="shared" si="1183"/>
        <v>9.610268300596406</v>
      </c>
      <c r="AO374" s="883">
        <f t="shared" si="1183"/>
        <v>10.101686468069792</v>
      </c>
      <c r="AP374" s="883">
        <f t="shared" si="1183"/>
        <v>10.618255762434149</v>
      </c>
      <c r="AQ374" s="883">
        <f t="shared" si="1183"/>
        <v>11.161264683818899</v>
      </c>
      <c r="AR374" s="883">
        <f t="shared" si="1183"/>
        <v>11.732067811428946</v>
      </c>
      <c r="AS374" s="883">
        <f t="shared" si="1183"/>
        <v>12.332089196116037</v>
      </c>
      <c r="AT374" s="883">
        <f t="shared" si="1183"/>
        <v>12.962825927337054</v>
      </c>
      <c r="AU374" s="883">
        <f t="shared" si="1183"/>
        <v>13.62585188347461</v>
      </c>
      <c r="AV374" s="883">
        <f t="shared" si="1183"/>
        <v>14.322821674957936</v>
      </c>
      <c r="AW374" s="883">
        <f t="shared" si="1183"/>
        <v>15.055474790108553</v>
      </c>
      <c r="AX374" s="883">
        <f t="shared" si="1183"/>
        <v>15.825639954146633</v>
      </c>
      <c r="AY374" s="883">
        <f t="shared" si="1183"/>
        <v>16.635239712332119</v>
      </c>
      <c r="AZ374" s="883">
        <f t="shared" si="1183"/>
        <v>17.486295248780252</v>
      </c>
      <c r="BA374" s="883">
        <f t="shared" si="1183"/>
        <v>18.380931453086191</v>
      </c>
      <c r="BB374" s="883">
        <f t="shared" si="1183"/>
        <v>19.321382247519139</v>
      </c>
      <c r="BC374" s="883">
        <f t="shared" si="1183"/>
        <v>20.309996188204092</v>
      </c>
      <c r="BD374" s="883">
        <f t="shared" si="1183"/>
        <v>21.349242354401774</v>
      </c>
      <c r="BE374" s="883">
        <f t="shared" si="1183"/>
        <v>22.441716540724411</v>
      </c>
      <c r="BF374" s="883">
        <f t="shared" si="1183"/>
        <v>23.590147767890937</v>
      </c>
      <c r="BG374" s="883">
        <f t="shared" si="1183"/>
        <v>24.797405128429329</v>
      </c>
      <c r="BH374" s="883">
        <f t="shared" si="1183"/>
        <v>26.066504984580707</v>
      </c>
      <c r="BI374" s="883">
        <f t="shared" si="1183"/>
        <v>27.400618536549743</v>
      </c>
      <c r="BJ374" s="883">
        <f t="shared" si="1183"/>
        <v>28.803079780181914</v>
      </c>
      <c r="BK374" s="883">
        <f t="shared" si="1183"/>
        <v>30.277393874132692</v>
      </c>
      <c r="BL374" s="883">
        <f t="shared" si="1183"/>
        <v>31.827245937629129</v>
      </c>
      <c r="BM374" s="883">
        <f t="shared" si="1183"/>
        <v>33.456510301013061</v>
      </c>
      <c r="BN374" s="883">
        <f t="shared" si="1183"/>
        <v>35.16926023240017</v>
      </c>
      <c r="BO374" s="883" t="e">
        <f t="shared" si="1183"/>
        <v>#N/A</v>
      </c>
      <c r="BP374" s="883" t="e">
        <f t="shared" si="1183"/>
        <v>#N/A</v>
      </c>
      <c r="BQ374" s="948" t="e">
        <f t="shared" si="1183"/>
        <v>#N/A</v>
      </c>
      <c r="BS374" s="655"/>
    </row>
    <row r="375" spans="1:71" s="882" customFormat="1" ht="15" customHeight="1">
      <c r="A375" s="655"/>
      <c r="B375" s="1388"/>
      <c r="C375" s="1453"/>
      <c r="D375" s="950">
        <f>$F$333</f>
        <v>0.5</v>
      </c>
      <c r="E375" s="950" t="s">
        <v>159</v>
      </c>
      <c r="F375" s="886"/>
      <c r="G375" s="951">
        <f t="shared" ref="G375:BQ375" si="1184">(((G396-$F352)*$D375)+$F352)*$E352*G$356</f>
        <v>0.28699999999999998</v>
      </c>
      <c r="H375" s="886">
        <f t="shared" si="1184"/>
        <v>0.33545142968749991</v>
      </c>
      <c r="I375" s="886">
        <f t="shared" si="1184"/>
        <v>0.35243365831542955</v>
      </c>
      <c r="J375" s="886">
        <f t="shared" si="1184"/>
        <v>0.37027561226764799</v>
      </c>
      <c r="K375" s="886">
        <f t="shared" si="1184"/>
        <v>0.41087591711278182</v>
      </c>
      <c r="L375" s="886">
        <f t="shared" si="1184"/>
        <v>0.43167651041661637</v>
      </c>
      <c r="M375" s="886">
        <f t="shared" si="1184"/>
        <v>0.45353013375645751</v>
      </c>
      <c r="N375" s="886">
        <f t="shared" si="1184"/>
        <v>0.47649009677787796</v>
      </c>
      <c r="O375" s="886">
        <f t="shared" si="1184"/>
        <v>0.50061240792725803</v>
      </c>
      <c r="P375" s="886">
        <f t="shared" si="1184"/>
        <v>0.52595591107857531</v>
      </c>
      <c r="Q375" s="886">
        <f t="shared" si="1184"/>
        <v>0.55258242907692801</v>
      </c>
      <c r="R375" s="886">
        <f t="shared" si="1184"/>
        <v>0.58055691454894742</v>
      </c>
      <c r="S375" s="886">
        <f t="shared" si="1184"/>
        <v>0.60994760834798767</v>
      </c>
      <c r="T375" s="886">
        <f t="shared" si="1184"/>
        <v>0.64082620602060436</v>
      </c>
      <c r="U375" s="886">
        <f t="shared" si="1184"/>
        <v>0.67326803270039748</v>
      </c>
      <c r="V375" s="886">
        <f t="shared" si="1184"/>
        <v>0.70735222685585497</v>
      </c>
      <c r="W375" s="886">
        <f t="shared" si="1184"/>
        <v>0.74316193334043257</v>
      </c>
      <c r="X375" s="886">
        <f t="shared" si="1184"/>
        <v>0.78078450621579176</v>
      </c>
      <c r="Y375" s="886">
        <f t="shared" si="1184"/>
        <v>0.82031172184296619</v>
      </c>
      <c r="Z375" s="886">
        <f t="shared" si="1184"/>
        <v>0.86184000276126638</v>
      </c>
      <c r="AA375" s="886">
        <f t="shared" si="1184"/>
        <v>0.90547065290105522</v>
      </c>
      <c r="AB375" s="886">
        <f t="shared" si="1184"/>
        <v>0.9513101047041711</v>
      </c>
      <c r="AC375" s="886">
        <f t="shared" si="1184"/>
        <v>0.99947017875481936</v>
      </c>
      <c r="AD375" s="886">
        <f t="shared" si="1184"/>
        <v>1.0500683565542819</v>
      </c>
      <c r="AE375" s="886">
        <f t="shared" si="1184"/>
        <v>1.1032280671048424</v>
      </c>
      <c r="AF375" s="886">
        <f t="shared" si="1184"/>
        <v>1.1590789880020247</v>
      </c>
      <c r="AG375" s="886">
        <f t="shared" si="1184"/>
        <v>1.2177573617696271</v>
      </c>
      <c r="AH375" s="886">
        <f t="shared" si="1184"/>
        <v>1.2794063282092141</v>
      </c>
      <c r="AI375" s="886">
        <f t="shared" si="1184"/>
        <v>1.3441762735748051</v>
      </c>
      <c r="AJ375" s="886">
        <f t="shared" si="1184"/>
        <v>1.4122251974245299</v>
      </c>
      <c r="AK375" s="886">
        <f t="shared" si="1184"/>
        <v>1.4837190980441459</v>
      </c>
      <c r="AL375" s="886">
        <f t="shared" si="1184"/>
        <v>1.5588323773826314</v>
      </c>
      <c r="AM375" s="886">
        <f t="shared" si="1184"/>
        <v>1.6377482664876262</v>
      </c>
      <c r="AN375" s="886">
        <f t="shared" si="1184"/>
        <v>1.7206592724785619</v>
      </c>
      <c r="AO375" s="886">
        <f t="shared" si="1184"/>
        <v>1.8077676481477887</v>
      </c>
      <c r="AP375" s="886">
        <f t="shared" si="1184"/>
        <v>1.8992858853352701</v>
      </c>
      <c r="AQ375" s="886">
        <f t="shared" si="1184"/>
        <v>1.9954372332803683</v>
      </c>
      <c r="AR375" s="886">
        <f t="shared" si="1184"/>
        <v>2.0964562432151865</v>
      </c>
      <c r="AS375" s="886">
        <f t="shared" si="1184"/>
        <v>2.2025893405279549</v>
      </c>
      <c r="AT375" s="886">
        <f t="shared" si="1184"/>
        <v>2.3140954258921824</v>
      </c>
      <c r="AU375" s="886">
        <f t="shared" si="1184"/>
        <v>2.4312465068279745</v>
      </c>
      <c r="AV375" s="886">
        <f t="shared" si="1184"/>
        <v>2.5543283612361396</v>
      </c>
      <c r="AW375" s="886">
        <f t="shared" si="1184"/>
        <v>2.6836412345237188</v>
      </c>
      <c r="AX375" s="886">
        <f t="shared" si="1184"/>
        <v>2.819500572021481</v>
      </c>
      <c r="AY375" s="886">
        <f t="shared" si="1184"/>
        <v>2.9622377884800675</v>
      </c>
      <c r="AZ375" s="886">
        <f t="shared" si="1184"/>
        <v>3.1122010765218708</v>
      </c>
      <c r="BA375" s="886">
        <f t="shared" si="1184"/>
        <v>3.2697562560207887</v>
      </c>
      <c r="BB375" s="886">
        <f t="shared" si="1184"/>
        <v>3.4352876664818415</v>
      </c>
      <c r="BC375" s="886">
        <f t="shared" si="1184"/>
        <v>3.6091991045974847</v>
      </c>
      <c r="BD375" s="886">
        <f t="shared" si="1184"/>
        <v>3.7919148092677317</v>
      </c>
      <c r="BE375" s="886">
        <f t="shared" si="1184"/>
        <v>3.9838804964869103</v>
      </c>
      <c r="BF375" s="886">
        <f t="shared" si="1184"/>
        <v>4.1855644466215587</v>
      </c>
      <c r="BG375" s="886">
        <f t="shared" si="1184"/>
        <v>4.3974586467317742</v>
      </c>
      <c r="BH375" s="886">
        <f t="shared" si="1184"/>
        <v>4.6200799907225703</v>
      </c>
      <c r="BI375" s="886">
        <f t="shared" si="1184"/>
        <v>4.853971540252898</v>
      </c>
      <c r="BJ375" s="886">
        <f t="shared" si="1184"/>
        <v>5.0997038494782005</v>
      </c>
      <c r="BK375" s="886">
        <f t="shared" si="1184"/>
        <v>5.357876356858033</v>
      </c>
      <c r="BL375" s="886">
        <f t="shared" si="1184"/>
        <v>5.6291188474239702</v>
      </c>
      <c r="BM375" s="886">
        <f t="shared" si="1184"/>
        <v>5.9140929890748062</v>
      </c>
      <c r="BN375" s="886">
        <f t="shared" si="1184"/>
        <v>6.2134939466467181</v>
      </c>
      <c r="BO375" s="886" t="e">
        <f t="shared" si="1184"/>
        <v>#N/A</v>
      </c>
      <c r="BP375" s="886" t="e">
        <f t="shared" si="1184"/>
        <v>#N/A</v>
      </c>
      <c r="BQ375" s="952" t="e">
        <f t="shared" si="1184"/>
        <v>#N/A</v>
      </c>
      <c r="BS375" s="655"/>
    </row>
    <row r="376" spans="1:71" s="882" customFormat="1">
      <c r="A376" s="655"/>
      <c r="B376" s="1388"/>
      <c r="D376" s="953"/>
      <c r="BS376" s="655"/>
    </row>
    <row r="377" spans="1:71" s="882" customFormat="1">
      <c r="A377" s="655"/>
      <c r="B377" s="1388"/>
      <c r="D377" s="953"/>
      <c r="BS377" s="655"/>
    </row>
    <row r="378" spans="1:71" s="882" customFormat="1">
      <c r="A378" s="655"/>
      <c r="B378" s="1388"/>
      <c r="D378" s="953"/>
      <c r="F378" s="954" t="s">
        <v>116</v>
      </c>
      <c r="G378" s="879">
        <f>SUM(G360:G375)</f>
        <v>223.40121460270552</v>
      </c>
      <c r="H378" s="879">
        <f t="shared" ref="H378:BQ378" si="1185">SUM(H360:H375)</f>
        <v>214.39994928883436</v>
      </c>
      <c r="I378" s="879">
        <f t="shared" si="1185"/>
        <v>218.27386373471228</v>
      </c>
      <c r="J378" s="879">
        <f t="shared" si="1185"/>
        <v>223.58625736544843</v>
      </c>
      <c r="K378" s="879">
        <f t="shared" si="1185"/>
        <v>380.29833333388342</v>
      </c>
      <c r="L378" s="879">
        <f t="shared" si="1185"/>
        <v>388.02336912269277</v>
      </c>
      <c r="M378" s="879">
        <f t="shared" si="1185"/>
        <v>448.53983802748576</v>
      </c>
      <c r="N378" s="879">
        <f t="shared" si="1185"/>
        <v>532.18672037354168</v>
      </c>
      <c r="O378" s="879">
        <f t="shared" si="1185"/>
        <v>590.36047332482815</v>
      </c>
      <c r="P378" s="879">
        <f t="shared" si="1185"/>
        <v>651.11315164311259</v>
      </c>
      <c r="Q378" s="879">
        <f t="shared" si="1185"/>
        <v>667.48024044036106</v>
      </c>
      <c r="R378" s="879">
        <f t="shared" si="1185"/>
        <v>684.2610663901313</v>
      </c>
      <c r="S378" s="879">
        <f t="shared" si="1185"/>
        <v>701.46620589061581</v>
      </c>
      <c r="T378" s="879">
        <f t="shared" si="1185"/>
        <v>719.10651181681237</v>
      </c>
      <c r="U378" s="879">
        <f t="shared" si="1185"/>
        <v>737.19312091907989</v>
      </c>
      <c r="V378" s="879">
        <f t="shared" si="1185"/>
        <v>755.73746155031347</v>
      </c>
      <c r="W378" s="879">
        <f t="shared" si="1185"/>
        <v>774.75126163010566</v>
      </c>
      <c r="X378" s="879">
        <f t="shared" si="1185"/>
        <v>794.24655684369895</v>
      </c>
      <c r="Y378" s="879">
        <f t="shared" si="1185"/>
        <v>814.23569908242121</v>
      </c>
      <c r="Z378" s="879">
        <f t="shared" si="1185"/>
        <v>834.73136513341683</v>
      </c>
      <c r="AA378" s="879">
        <f t="shared" si="1185"/>
        <v>855.74656562685743</v>
      </c>
      <c r="AB378" s="879">
        <f t="shared" si="1185"/>
        <v>877.29465424914292</v>
      </c>
      <c r="AC378" s="879">
        <f t="shared" si="1185"/>
        <v>899.38933723090258</v>
      </c>
      <c r="AD378" s="879">
        <f t="shared" si="1185"/>
        <v>922.04468311896267</v>
      </c>
      <c r="AE378" s="879">
        <f t="shared" si="1185"/>
        <v>945.2751328417695</v>
      </c>
      <c r="AF378" s="879">
        <f t="shared" si="1185"/>
        <v>969.0955100781398</v>
      </c>
      <c r="AG378" s="879">
        <f t="shared" si="1185"/>
        <v>993.52103193956668</v>
      </c>
      <c r="AH378" s="879">
        <f t="shared" si="1185"/>
        <v>1018.5673199767186</v>
      </c>
      <c r="AI378" s="879">
        <f t="shared" si="1185"/>
        <v>1044.2504115211659</v>
      </c>
      <c r="AJ378" s="879">
        <f t="shared" si="1185"/>
        <v>1070.5867713738032</v>
      </c>
      <c r="AK378" s="879">
        <f t="shared" si="1185"/>
        <v>1097.5933038518783</v>
      </c>
      <c r="AL378" s="879">
        <f t="shared" si="1185"/>
        <v>1125.287365207008</v>
      </c>
      <c r="AM378" s="879">
        <f t="shared" si="1185"/>
        <v>1153.6867764270319</v>
      </c>
      <c r="AN378" s="879">
        <f t="shared" si="1185"/>
        <v>1182.8098364350863</v>
      </c>
      <c r="AO378" s="879">
        <f t="shared" si="1185"/>
        <v>1212.6753356997795</v>
      </c>
      <c r="AP378" s="879">
        <f t="shared" si="1185"/>
        <v>1243.3025702709199</v>
      </c>
      <c r="AQ378" s="879">
        <f t="shared" si="1185"/>
        <v>1274.7113562558286</v>
      </c>
      <c r="AR378" s="879">
        <f t="shared" si="1185"/>
        <v>1306.9220447518419</v>
      </c>
      <c r="AS378" s="879">
        <f t="shared" si="1185"/>
        <v>1339.9555372512714</v>
      </c>
      <c r="AT378" s="879">
        <f t="shared" si="1185"/>
        <v>1373.8333015357221</v>
      </c>
      <c r="AU378" s="879">
        <f t="shared" si="1185"/>
        <v>1408.5773880773579</v>
      </c>
      <c r="AV378" s="879">
        <f t="shared" si="1185"/>
        <v>1444.2104469654257</v>
      </c>
      <c r="AW378" s="879">
        <f t="shared" si="1185"/>
        <v>1480.7557453770944</v>
      </c>
      <c r="AX378" s="879">
        <f t="shared" si="1185"/>
        <v>1518.2371856124414</v>
      </c>
      <c r="AY378" s="879">
        <f t="shared" si="1185"/>
        <v>1556.6793237142424</v>
      </c>
      <c r="AZ378" s="879">
        <f t="shared" si="1185"/>
        <v>1596.1073886940676</v>
      </c>
      <c r="BA378" s="879">
        <f t="shared" si="1185"/>
        <v>1636.5473023870916</v>
      </c>
      <c r="BB378" s="879">
        <f t="shared" si="1185"/>
        <v>1678.0256999589349</v>
      </c>
      <c r="BC378" s="879">
        <f t="shared" si="1185"/>
        <v>1720.5699510888594</v>
      </c>
      <c r="BD378" s="879">
        <f t="shared" si="1185"/>
        <v>1764.2081818546285</v>
      </c>
      <c r="BE378" s="879">
        <f t="shared" si="1185"/>
        <v>1808.9692973454441</v>
      </c>
      <c r="BF378" s="879">
        <f t="shared" si="1185"/>
        <v>1854.8830050304505</v>
      </c>
      <c r="BG378" s="879">
        <f t="shared" si="1185"/>
        <v>1901.9798389114976</v>
      </c>
      <c r="BH378" s="879">
        <f t="shared" si="1185"/>
        <v>1950.2911844900475</v>
      </c>
      <c r="BI378" s="879">
        <f t="shared" si="1185"/>
        <v>1999.8493045794153</v>
      </c>
      <c r="BJ378" s="879">
        <f t="shared" si="1185"/>
        <v>2050.6873659948383</v>
      </c>
      <c r="BK378" s="879">
        <f t="shared" si="1185"/>
        <v>2102.8394671552978</v>
      </c>
      <c r="BL378" s="879">
        <f t="shared" si="1185"/>
        <v>2156.3406666324672</v>
      </c>
      <c r="BM378" s="879">
        <f t="shared" si="1185"/>
        <v>2211.2270126836884</v>
      </c>
      <c r="BN378" s="879">
        <f t="shared" si="1185"/>
        <v>2267.5355738074868</v>
      </c>
      <c r="BO378" s="879" t="e">
        <f t="shared" si="1185"/>
        <v>#N/A</v>
      </c>
      <c r="BP378" s="879" t="e">
        <f t="shared" si="1185"/>
        <v>#N/A</v>
      </c>
      <c r="BQ378" s="879" t="e">
        <f t="shared" si="1185"/>
        <v>#N/A</v>
      </c>
      <c r="BS378" s="655"/>
    </row>
    <row r="379" spans="1:71" s="882" customFormat="1">
      <c r="A379" s="655"/>
      <c r="B379" s="1388"/>
      <c r="BS379" s="655"/>
    </row>
    <row r="380" spans="1:71" s="953" customFormat="1">
      <c r="A380" s="750"/>
      <c r="B380" s="1388"/>
      <c r="BS380" s="750"/>
    </row>
    <row r="381" spans="1:71" s="953" customFormat="1">
      <c r="A381" s="750"/>
      <c r="B381" s="1388"/>
      <c r="C381" s="1395" t="s">
        <v>141</v>
      </c>
      <c r="D381" s="943" t="s">
        <v>320</v>
      </c>
      <c r="E381" s="955"/>
      <c r="F381" s="955"/>
      <c r="G381" s="955">
        <f t="shared" ref="G381:AL381" si="1186">G291</f>
        <v>3</v>
      </c>
      <c r="H381" s="955">
        <f t="shared" si="1186"/>
        <v>3</v>
      </c>
      <c r="I381" s="955">
        <f t="shared" si="1186"/>
        <v>3</v>
      </c>
      <c r="J381" s="955">
        <f t="shared" si="1186"/>
        <v>3</v>
      </c>
      <c r="K381" s="955">
        <f t="shared" si="1186"/>
        <v>3</v>
      </c>
      <c r="L381" s="955">
        <f t="shared" si="1186"/>
        <v>3</v>
      </c>
      <c r="M381" s="955">
        <f t="shared" si="1186"/>
        <v>3</v>
      </c>
      <c r="N381" s="955">
        <f t="shared" si="1186"/>
        <v>3</v>
      </c>
      <c r="O381" s="955">
        <f t="shared" si="1186"/>
        <v>3</v>
      </c>
      <c r="P381" s="955">
        <f t="shared" si="1186"/>
        <v>3</v>
      </c>
      <c r="Q381" s="955">
        <f t="shared" si="1186"/>
        <v>3</v>
      </c>
      <c r="R381" s="955">
        <f t="shared" si="1186"/>
        <v>3</v>
      </c>
      <c r="S381" s="955">
        <f t="shared" si="1186"/>
        <v>3</v>
      </c>
      <c r="T381" s="955">
        <f t="shared" si="1186"/>
        <v>3</v>
      </c>
      <c r="U381" s="955">
        <f t="shared" si="1186"/>
        <v>3</v>
      </c>
      <c r="V381" s="955">
        <f t="shared" si="1186"/>
        <v>3</v>
      </c>
      <c r="W381" s="955">
        <f t="shared" si="1186"/>
        <v>3</v>
      </c>
      <c r="X381" s="955">
        <f t="shared" si="1186"/>
        <v>3</v>
      </c>
      <c r="Y381" s="955">
        <f t="shared" si="1186"/>
        <v>3</v>
      </c>
      <c r="Z381" s="955">
        <f t="shared" si="1186"/>
        <v>3</v>
      </c>
      <c r="AA381" s="955">
        <f t="shared" si="1186"/>
        <v>3</v>
      </c>
      <c r="AB381" s="955">
        <f t="shared" si="1186"/>
        <v>3</v>
      </c>
      <c r="AC381" s="955">
        <f t="shared" si="1186"/>
        <v>3</v>
      </c>
      <c r="AD381" s="955">
        <f t="shared" si="1186"/>
        <v>3</v>
      </c>
      <c r="AE381" s="955">
        <f t="shared" si="1186"/>
        <v>3</v>
      </c>
      <c r="AF381" s="955">
        <f t="shared" si="1186"/>
        <v>3</v>
      </c>
      <c r="AG381" s="955">
        <f t="shared" si="1186"/>
        <v>3</v>
      </c>
      <c r="AH381" s="955">
        <f t="shared" si="1186"/>
        <v>3</v>
      </c>
      <c r="AI381" s="955">
        <f t="shared" si="1186"/>
        <v>3</v>
      </c>
      <c r="AJ381" s="955">
        <f t="shared" si="1186"/>
        <v>3</v>
      </c>
      <c r="AK381" s="955">
        <f t="shared" si="1186"/>
        <v>3</v>
      </c>
      <c r="AL381" s="955">
        <f t="shared" si="1186"/>
        <v>3</v>
      </c>
      <c r="AM381" s="955">
        <f t="shared" ref="AM381:BQ381" si="1187">AM291</f>
        <v>3</v>
      </c>
      <c r="AN381" s="955">
        <f t="shared" si="1187"/>
        <v>3</v>
      </c>
      <c r="AO381" s="955">
        <f t="shared" si="1187"/>
        <v>3</v>
      </c>
      <c r="AP381" s="955">
        <f t="shared" si="1187"/>
        <v>3</v>
      </c>
      <c r="AQ381" s="955">
        <f t="shared" si="1187"/>
        <v>3</v>
      </c>
      <c r="AR381" s="955">
        <f t="shared" si="1187"/>
        <v>3</v>
      </c>
      <c r="AS381" s="955">
        <f t="shared" si="1187"/>
        <v>3</v>
      </c>
      <c r="AT381" s="955">
        <f t="shared" si="1187"/>
        <v>3</v>
      </c>
      <c r="AU381" s="955">
        <f t="shared" si="1187"/>
        <v>3</v>
      </c>
      <c r="AV381" s="955">
        <f t="shared" si="1187"/>
        <v>3</v>
      </c>
      <c r="AW381" s="955">
        <f t="shared" si="1187"/>
        <v>3</v>
      </c>
      <c r="AX381" s="955">
        <f t="shared" si="1187"/>
        <v>3</v>
      </c>
      <c r="AY381" s="955">
        <f t="shared" si="1187"/>
        <v>3</v>
      </c>
      <c r="AZ381" s="955">
        <f t="shared" si="1187"/>
        <v>3</v>
      </c>
      <c r="BA381" s="955">
        <f t="shared" si="1187"/>
        <v>3</v>
      </c>
      <c r="BB381" s="955">
        <f t="shared" si="1187"/>
        <v>3</v>
      </c>
      <c r="BC381" s="955">
        <f t="shared" si="1187"/>
        <v>3</v>
      </c>
      <c r="BD381" s="955">
        <f t="shared" si="1187"/>
        <v>3</v>
      </c>
      <c r="BE381" s="955">
        <f t="shared" si="1187"/>
        <v>3</v>
      </c>
      <c r="BF381" s="955">
        <f t="shared" si="1187"/>
        <v>3</v>
      </c>
      <c r="BG381" s="955">
        <f t="shared" si="1187"/>
        <v>3</v>
      </c>
      <c r="BH381" s="955">
        <f t="shared" si="1187"/>
        <v>3</v>
      </c>
      <c r="BI381" s="955">
        <f t="shared" si="1187"/>
        <v>3</v>
      </c>
      <c r="BJ381" s="955">
        <f t="shared" si="1187"/>
        <v>3</v>
      </c>
      <c r="BK381" s="955">
        <f t="shared" si="1187"/>
        <v>3</v>
      </c>
      <c r="BL381" s="955">
        <f t="shared" si="1187"/>
        <v>3</v>
      </c>
      <c r="BM381" s="955">
        <f t="shared" si="1187"/>
        <v>3</v>
      </c>
      <c r="BN381" s="955">
        <f t="shared" si="1187"/>
        <v>3</v>
      </c>
      <c r="BO381" s="955">
        <f t="shared" si="1187"/>
        <v>3</v>
      </c>
      <c r="BP381" s="955">
        <f t="shared" si="1187"/>
        <v>3</v>
      </c>
      <c r="BQ381" s="1165">
        <f t="shared" si="1187"/>
        <v>3</v>
      </c>
      <c r="BS381" s="750"/>
    </row>
    <row r="382" spans="1:71" s="953" customFormat="1">
      <c r="A382" s="750"/>
      <c r="B382" s="1388"/>
      <c r="C382" s="1396"/>
      <c r="D382" s="945" t="s">
        <v>321</v>
      </c>
      <c r="E382" s="947"/>
      <c r="F382" s="947"/>
      <c r="G382" s="947">
        <f t="shared" ref="G382:AL382" si="1188">G291+G292+G293</f>
        <v>3</v>
      </c>
      <c r="H382" s="947">
        <f t="shared" si="1188"/>
        <v>3</v>
      </c>
      <c r="I382" s="947">
        <f t="shared" si="1188"/>
        <v>3</v>
      </c>
      <c r="J382" s="947">
        <f t="shared" si="1188"/>
        <v>3</v>
      </c>
      <c r="K382" s="947">
        <f t="shared" si="1188"/>
        <v>3</v>
      </c>
      <c r="L382" s="947">
        <f t="shared" si="1188"/>
        <v>3</v>
      </c>
      <c r="M382" s="947">
        <f t="shared" si="1188"/>
        <v>3</v>
      </c>
      <c r="N382" s="947">
        <f t="shared" si="1188"/>
        <v>3</v>
      </c>
      <c r="O382" s="947">
        <f t="shared" si="1188"/>
        <v>3</v>
      </c>
      <c r="P382" s="947">
        <f t="shared" si="1188"/>
        <v>3</v>
      </c>
      <c r="Q382" s="947">
        <f t="shared" si="1188"/>
        <v>3</v>
      </c>
      <c r="R382" s="947">
        <f t="shared" si="1188"/>
        <v>3</v>
      </c>
      <c r="S382" s="947">
        <f t="shared" si="1188"/>
        <v>3</v>
      </c>
      <c r="T382" s="947">
        <f t="shared" si="1188"/>
        <v>3</v>
      </c>
      <c r="U382" s="947">
        <f t="shared" si="1188"/>
        <v>3</v>
      </c>
      <c r="V382" s="947">
        <f t="shared" si="1188"/>
        <v>3</v>
      </c>
      <c r="W382" s="947">
        <f t="shared" si="1188"/>
        <v>3</v>
      </c>
      <c r="X382" s="947">
        <f t="shared" si="1188"/>
        <v>3</v>
      </c>
      <c r="Y382" s="947">
        <f t="shared" si="1188"/>
        <v>3</v>
      </c>
      <c r="Z382" s="947">
        <f t="shared" si="1188"/>
        <v>3</v>
      </c>
      <c r="AA382" s="947">
        <f t="shared" si="1188"/>
        <v>3</v>
      </c>
      <c r="AB382" s="947">
        <f t="shared" si="1188"/>
        <v>3</v>
      </c>
      <c r="AC382" s="947">
        <f t="shared" si="1188"/>
        <v>3</v>
      </c>
      <c r="AD382" s="947">
        <f t="shared" si="1188"/>
        <v>3</v>
      </c>
      <c r="AE382" s="947">
        <f t="shared" si="1188"/>
        <v>3</v>
      </c>
      <c r="AF382" s="947">
        <f t="shared" si="1188"/>
        <v>3</v>
      </c>
      <c r="AG382" s="947">
        <f t="shared" si="1188"/>
        <v>3</v>
      </c>
      <c r="AH382" s="947">
        <f t="shared" si="1188"/>
        <v>3</v>
      </c>
      <c r="AI382" s="947">
        <f t="shared" si="1188"/>
        <v>3</v>
      </c>
      <c r="AJ382" s="947">
        <f t="shared" si="1188"/>
        <v>3</v>
      </c>
      <c r="AK382" s="947">
        <f t="shared" si="1188"/>
        <v>3</v>
      </c>
      <c r="AL382" s="947">
        <f t="shared" si="1188"/>
        <v>3</v>
      </c>
      <c r="AM382" s="947">
        <f t="shared" ref="AM382:BQ382" si="1189">AM291+AM292+AM293</f>
        <v>3</v>
      </c>
      <c r="AN382" s="947">
        <f t="shared" si="1189"/>
        <v>3</v>
      </c>
      <c r="AO382" s="947">
        <f t="shared" si="1189"/>
        <v>3</v>
      </c>
      <c r="AP382" s="947">
        <f t="shared" si="1189"/>
        <v>3</v>
      </c>
      <c r="AQ382" s="947">
        <f t="shared" si="1189"/>
        <v>3</v>
      </c>
      <c r="AR382" s="947">
        <f t="shared" si="1189"/>
        <v>3</v>
      </c>
      <c r="AS382" s="947">
        <f t="shared" si="1189"/>
        <v>3</v>
      </c>
      <c r="AT382" s="947">
        <f t="shared" si="1189"/>
        <v>3</v>
      </c>
      <c r="AU382" s="947">
        <f t="shared" si="1189"/>
        <v>3</v>
      </c>
      <c r="AV382" s="947">
        <f t="shared" si="1189"/>
        <v>3</v>
      </c>
      <c r="AW382" s="947">
        <f t="shared" si="1189"/>
        <v>3</v>
      </c>
      <c r="AX382" s="947">
        <f t="shared" si="1189"/>
        <v>3</v>
      </c>
      <c r="AY382" s="947">
        <f t="shared" si="1189"/>
        <v>3</v>
      </c>
      <c r="AZ382" s="947">
        <f t="shared" si="1189"/>
        <v>3</v>
      </c>
      <c r="BA382" s="947">
        <f t="shared" si="1189"/>
        <v>3</v>
      </c>
      <c r="BB382" s="947">
        <f t="shared" si="1189"/>
        <v>3</v>
      </c>
      <c r="BC382" s="947">
        <f t="shared" si="1189"/>
        <v>3</v>
      </c>
      <c r="BD382" s="947">
        <f t="shared" si="1189"/>
        <v>3</v>
      </c>
      <c r="BE382" s="947">
        <f t="shared" si="1189"/>
        <v>3</v>
      </c>
      <c r="BF382" s="947">
        <f t="shared" si="1189"/>
        <v>3</v>
      </c>
      <c r="BG382" s="947">
        <f t="shared" si="1189"/>
        <v>3</v>
      </c>
      <c r="BH382" s="947">
        <f t="shared" si="1189"/>
        <v>3</v>
      </c>
      <c r="BI382" s="947">
        <f t="shared" si="1189"/>
        <v>3</v>
      </c>
      <c r="BJ382" s="947">
        <f t="shared" si="1189"/>
        <v>3</v>
      </c>
      <c r="BK382" s="947">
        <f t="shared" si="1189"/>
        <v>3</v>
      </c>
      <c r="BL382" s="947">
        <f t="shared" si="1189"/>
        <v>3</v>
      </c>
      <c r="BM382" s="947">
        <f t="shared" si="1189"/>
        <v>3</v>
      </c>
      <c r="BN382" s="947">
        <f t="shared" si="1189"/>
        <v>3</v>
      </c>
      <c r="BO382" s="947">
        <f t="shared" si="1189"/>
        <v>3</v>
      </c>
      <c r="BP382" s="947">
        <f t="shared" si="1189"/>
        <v>3</v>
      </c>
      <c r="BQ382" s="1166">
        <f t="shared" si="1189"/>
        <v>3</v>
      </c>
      <c r="BS382" s="750"/>
    </row>
    <row r="383" spans="1:71" s="953" customFormat="1">
      <c r="A383" s="750"/>
      <c r="B383" s="1388"/>
      <c r="C383" s="1397"/>
      <c r="D383" s="950" t="s">
        <v>322</v>
      </c>
      <c r="E383" s="951"/>
      <c r="F383" s="951"/>
      <c r="G383" s="951">
        <f t="shared" ref="G383:AL383" si="1190">G296</f>
        <v>7</v>
      </c>
      <c r="H383" s="951">
        <f t="shared" si="1190"/>
        <v>7</v>
      </c>
      <c r="I383" s="951">
        <f t="shared" si="1190"/>
        <v>7</v>
      </c>
      <c r="J383" s="951">
        <f t="shared" si="1190"/>
        <v>7</v>
      </c>
      <c r="K383" s="951">
        <f t="shared" si="1190"/>
        <v>7</v>
      </c>
      <c r="L383" s="951">
        <f t="shared" si="1190"/>
        <v>7</v>
      </c>
      <c r="M383" s="951">
        <f t="shared" si="1190"/>
        <v>7</v>
      </c>
      <c r="N383" s="951">
        <f t="shared" si="1190"/>
        <v>7</v>
      </c>
      <c r="O383" s="951">
        <f t="shared" si="1190"/>
        <v>7</v>
      </c>
      <c r="P383" s="951">
        <f t="shared" si="1190"/>
        <v>7</v>
      </c>
      <c r="Q383" s="951">
        <f t="shared" si="1190"/>
        <v>7</v>
      </c>
      <c r="R383" s="951">
        <f t="shared" si="1190"/>
        <v>7</v>
      </c>
      <c r="S383" s="951">
        <f t="shared" si="1190"/>
        <v>7</v>
      </c>
      <c r="T383" s="951">
        <f t="shared" si="1190"/>
        <v>7</v>
      </c>
      <c r="U383" s="951">
        <f t="shared" si="1190"/>
        <v>7</v>
      </c>
      <c r="V383" s="951">
        <f t="shared" si="1190"/>
        <v>7</v>
      </c>
      <c r="W383" s="951">
        <f t="shared" si="1190"/>
        <v>7</v>
      </c>
      <c r="X383" s="951">
        <f t="shared" si="1190"/>
        <v>7</v>
      </c>
      <c r="Y383" s="951">
        <f t="shared" si="1190"/>
        <v>7</v>
      </c>
      <c r="Z383" s="951">
        <f t="shared" si="1190"/>
        <v>7</v>
      </c>
      <c r="AA383" s="951">
        <f t="shared" si="1190"/>
        <v>7</v>
      </c>
      <c r="AB383" s="951">
        <f t="shared" si="1190"/>
        <v>7</v>
      </c>
      <c r="AC383" s="951">
        <f t="shared" si="1190"/>
        <v>7</v>
      </c>
      <c r="AD383" s="951">
        <f t="shared" si="1190"/>
        <v>7</v>
      </c>
      <c r="AE383" s="951">
        <f t="shared" si="1190"/>
        <v>7</v>
      </c>
      <c r="AF383" s="951">
        <f t="shared" si="1190"/>
        <v>7</v>
      </c>
      <c r="AG383" s="951">
        <f t="shared" si="1190"/>
        <v>7</v>
      </c>
      <c r="AH383" s="951">
        <f t="shared" si="1190"/>
        <v>7</v>
      </c>
      <c r="AI383" s="951">
        <f t="shared" si="1190"/>
        <v>7</v>
      </c>
      <c r="AJ383" s="951">
        <f t="shared" si="1190"/>
        <v>7</v>
      </c>
      <c r="AK383" s="951">
        <f t="shared" si="1190"/>
        <v>7</v>
      </c>
      <c r="AL383" s="951">
        <f t="shared" si="1190"/>
        <v>7</v>
      </c>
      <c r="AM383" s="951">
        <f t="shared" ref="AM383:BQ383" si="1191">AM296</f>
        <v>7</v>
      </c>
      <c r="AN383" s="951">
        <f t="shared" si="1191"/>
        <v>7</v>
      </c>
      <c r="AO383" s="951">
        <f t="shared" si="1191"/>
        <v>7</v>
      </c>
      <c r="AP383" s="951">
        <f t="shared" si="1191"/>
        <v>7</v>
      </c>
      <c r="AQ383" s="951">
        <f t="shared" si="1191"/>
        <v>7</v>
      </c>
      <c r="AR383" s="951">
        <f t="shared" si="1191"/>
        <v>7</v>
      </c>
      <c r="AS383" s="951">
        <f t="shared" si="1191"/>
        <v>7</v>
      </c>
      <c r="AT383" s="951">
        <f t="shared" si="1191"/>
        <v>7</v>
      </c>
      <c r="AU383" s="951">
        <f t="shared" si="1191"/>
        <v>7</v>
      </c>
      <c r="AV383" s="951">
        <f t="shared" si="1191"/>
        <v>7</v>
      </c>
      <c r="AW383" s="951">
        <f t="shared" si="1191"/>
        <v>7</v>
      </c>
      <c r="AX383" s="951">
        <f t="shared" si="1191"/>
        <v>7</v>
      </c>
      <c r="AY383" s="951">
        <f t="shared" si="1191"/>
        <v>7</v>
      </c>
      <c r="AZ383" s="951">
        <f t="shared" si="1191"/>
        <v>7</v>
      </c>
      <c r="BA383" s="951">
        <f t="shared" si="1191"/>
        <v>7</v>
      </c>
      <c r="BB383" s="951">
        <f t="shared" si="1191"/>
        <v>7</v>
      </c>
      <c r="BC383" s="951">
        <f t="shared" si="1191"/>
        <v>7</v>
      </c>
      <c r="BD383" s="951">
        <f t="shared" si="1191"/>
        <v>7</v>
      </c>
      <c r="BE383" s="951">
        <f t="shared" si="1191"/>
        <v>7</v>
      </c>
      <c r="BF383" s="951">
        <f t="shared" si="1191"/>
        <v>7</v>
      </c>
      <c r="BG383" s="951">
        <f t="shared" si="1191"/>
        <v>7</v>
      </c>
      <c r="BH383" s="951">
        <f t="shared" si="1191"/>
        <v>7</v>
      </c>
      <c r="BI383" s="951">
        <f t="shared" si="1191"/>
        <v>7</v>
      </c>
      <c r="BJ383" s="951">
        <f t="shared" si="1191"/>
        <v>7</v>
      </c>
      <c r="BK383" s="951">
        <f t="shared" si="1191"/>
        <v>7</v>
      </c>
      <c r="BL383" s="951">
        <f t="shared" si="1191"/>
        <v>7</v>
      </c>
      <c r="BM383" s="951">
        <f t="shared" si="1191"/>
        <v>7</v>
      </c>
      <c r="BN383" s="951">
        <f t="shared" si="1191"/>
        <v>7</v>
      </c>
      <c r="BO383" s="951">
        <f t="shared" si="1191"/>
        <v>7</v>
      </c>
      <c r="BP383" s="951">
        <f t="shared" si="1191"/>
        <v>7</v>
      </c>
      <c r="BQ383" s="1167">
        <f t="shared" si="1191"/>
        <v>7</v>
      </c>
      <c r="BS383" s="750"/>
    </row>
    <row r="384" spans="1:71" s="953" customFormat="1">
      <c r="A384" s="750"/>
      <c r="B384" s="1388"/>
      <c r="E384" s="945"/>
      <c r="BS384" s="750"/>
    </row>
    <row r="385" spans="1:71" s="953" customFormat="1">
      <c r="A385" s="750"/>
      <c r="B385" s="1388"/>
      <c r="C385" s="1395" t="s">
        <v>323</v>
      </c>
      <c r="D385" s="943" t="s">
        <v>313</v>
      </c>
      <c r="E385" s="955"/>
      <c r="F385" s="955"/>
      <c r="G385" s="955">
        <f>'Fee Income'!F53</f>
        <v>16</v>
      </c>
      <c r="H385" s="955">
        <f>'Fee Income'!G53</f>
        <v>15.066666666666666</v>
      </c>
      <c r="I385" s="955">
        <f>'Fee Income'!H53</f>
        <v>15.004444444444445</v>
      </c>
      <c r="J385" s="955">
        <f>'Fee Income'!I53</f>
        <v>15.000296296296296</v>
      </c>
      <c r="K385" s="955">
        <f>'Fee Income'!J53</f>
        <v>28.00001975308642</v>
      </c>
      <c r="L385" s="955">
        <f>'Fee Income'!K53</f>
        <v>40.000001316872428</v>
      </c>
      <c r="M385" s="955">
        <f>'Fee Income'!L53</f>
        <v>52.000000047031158</v>
      </c>
      <c r="N385" s="955">
        <f>'Fee Income'!M53</f>
        <v>59.500000001175778</v>
      </c>
      <c r="O385" s="955">
        <f>'Fee Income'!N53</f>
        <v>65.500000000022609</v>
      </c>
      <c r="P385" s="955">
        <f>'Fee Income'!O53</f>
        <v>71.500000000000384</v>
      </c>
      <c r="Q385" s="955">
        <f>'Fee Income'!P53</f>
        <v>71.5</v>
      </c>
      <c r="R385" s="955">
        <f>'Fee Income'!Q53</f>
        <v>71.5</v>
      </c>
      <c r="S385" s="955">
        <f>'Fee Income'!R53</f>
        <v>71.5</v>
      </c>
      <c r="T385" s="955">
        <f>'Fee Income'!S53</f>
        <v>71.5</v>
      </c>
      <c r="U385" s="955">
        <f>'Fee Income'!T53</f>
        <v>71.5</v>
      </c>
      <c r="V385" s="955">
        <f>'Fee Income'!U53</f>
        <v>71.5</v>
      </c>
      <c r="W385" s="955">
        <f>'Fee Income'!V53</f>
        <v>71.5</v>
      </c>
      <c r="X385" s="955">
        <f>'Fee Income'!W53</f>
        <v>71.5</v>
      </c>
      <c r="Y385" s="955">
        <f>'Fee Income'!X53</f>
        <v>71.5</v>
      </c>
      <c r="Z385" s="955">
        <f>'Fee Income'!Y53</f>
        <v>71.5</v>
      </c>
      <c r="AA385" s="955">
        <f>'Fee Income'!Z53</f>
        <v>71.5</v>
      </c>
      <c r="AB385" s="955">
        <f>'Fee Income'!AA53</f>
        <v>71.5</v>
      </c>
      <c r="AC385" s="955">
        <f>'Fee Income'!AB53</f>
        <v>71.5</v>
      </c>
      <c r="AD385" s="955">
        <f>'Fee Income'!AC53</f>
        <v>71.5</v>
      </c>
      <c r="AE385" s="955">
        <f>'Fee Income'!AD53</f>
        <v>71.5</v>
      </c>
      <c r="AF385" s="955">
        <f>'Fee Income'!AE53</f>
        <v>71.5</v>
      </c>
      <c r="AG385" s="955">
        <f>'Fee Income'!AF53</f>
        <v>71.5</v>
      </c>
      <c r="AH385" s="955">
        <f>'Fee Income'!AG53</f>
        <v>71.5</v>
      </c>
      <c r="AI385" s="955">
        <f>'Fee Income'!AH53</f>
        <v>71.5</v>
      </c>
      <c r="AJ385" s="955">
        <f>'Fee Income'!AI53</f>
        <v>71.5</v>
      </c>
      <c r="AK385" s="955">
        <f>'Fee Income'!AJ53</f>
        <v>71.5</v>
      </c>
      <c r="AL385" s="955">
        <f>'Fee Income'!AK53</f>
        <v>71.5</v>
      </c>
      <c r="AM385" s="955">
        <f>'Fee Income'!AL53</f>
        <v>71.5</v>
      </c>
      <c r="AN385" s="955">
        <f>'Fee Income'!AM53</f>
        <v>71.5</v>
      </c>
      <c r="AO385" s="955">
        <f>'Fee Income'!AN53</f>
        <v>71.5</v>
      </c>
      <c r="AP385" s="955">
        <f>'Fee Income'!AO53</f>
        <v>71.5</v>
      </c>
      <c r="AQ385" s="955">
        <f>'Fee Income'!AP53</f>
        <v>71.5</v>
      </c>
      <c r="AR385" s="955">
        <f>'Fee Income'!AQ53</f>
        <v>71.5</v>
      </c>
      <c r="AS385" s="955">
        <f>'Fee Income'!AR53</f>
        <v>71.5</v>
      </c>
      <c r="AT385" s="955">
        <f>'Fee Income'!AS53</f>
        <v>71.5</v>
      </c>
      <c r="AU385" s="955">
        <f>'Fee Income'!AT53</f>
        <v>71.5</v>
      </c>
      <c r="AV385" s="955">
        <f>'Fee Income'!AU53</f>
        <v>71.5</v>
      </c>
      <c r="AW385" s="955">
        <f>'Fee Income'!AV53</f>
        <v>71.5</v>
      </c>
      <c r="AX385" s="955">
        <f>'Fee Income'!AW53</f>
        <v>71.5</v>
      </c>
      <c r="AY385" s="955">
        <f>'Fee Income'!AX53</f>
        <v>71.5</v>
      </c>
      <c r="AZ385" s="955">
        <f>'Fee Income'!AY53</f>
        <v>71.5</v>
      </c>
      <c r="BA385" s="955">
        <f>'Fee Income'!AZ53</f>
        <v>71.5</v>
      </c>
      <c r="BB385" s="955">
        <f>'Fee Income'!BA53</f>
        <v>71.5</v>
      </c>
      <c r="BC385" s="955">
        <f>'Fee Income'!BB53</f>
        <v>71.5</v>
      </c>
      <c r="BD385" s="955">
        <f>'Fee Income'!BC53</f>
        <v>71.5</v>
      </c>
      <c r="BE385" s="955">
        <f>'Fee Income'!BD53</f>
        <v>71.5</v>
      </c>
      <c r="BF385" s="955">
        <f>'Fee Income'!BE53</f>
        <v>71.5</v>
      </c>
      <c r="BG385" s="955">
        <f>'Fee Income'!BF53</f>
        <v>71.5</v>
      </c>
      <c r="BH385" s="955">
        <f>'Fee Income'!BG53</f>
        <v>71.5</v>
      </c>
      <c r="BI385" s="955">
        <f>'Fee Income'!BH53</f>
        <v>71.5</v>
      </c>
      <c r="BJ385" s="955">
        <f>'Fee Income'!BI53</f>
        <v>71.5</v>
      </c>
      <c r="BK385" s="955">
        <f>'Fee Income'!BJ53</f>
        <v>71.5</v>
      </c>
      <c r="BL385" s="955">
        <f>'Fee Income'!BK53</f>
        <v>71.5</v>
      </c>
      <c r="BM385" s="955">
        <f>'Fee Income'!BL53</f>
        <v>71.5</v>
      </c>
      <c r="BN385" s="955">
        <f>'Fee Income'!BM53</f>
        <v>71.5</v>
      </c>
      <c r="BO385" s="955">
        <f>'Fee Income'!BN53</f>
        <v>0</v>
      </c>
      <c r="BP385" s="955">
        <f>'Fee Income'!BO53</f>
        <v>0</v>
      </c>
      <c r="BQ385" s="1165">
        <f>'Fee Income'!BP53</f>
        <v>0</v>
      </c>
      <c r="BS385" s="750"/>
    </row>
    <row r="386" spans="1:71" s="953" customFormat="1">
      <c r="A386" s="750"/>
      <c r="B386" s="1388"/>
      <c r="C386" s="1396"/>
      <c r="D386" s="945" t="s">
        <v>314</v>
      </c>
      <c r="E386" s="947"/>
      <c r="F386" s="947"/>
      <c r="G386" s="947">
        <f>G385</f>
        <v>16</v>
      </c>
      <c r="H386" s="947">
        <f t="shared" ref="H386:BQ386" si="1192">H385</f>
        <v>15.066666666666666</v>
      </c>
      <c r="I386" s="947">
        <f t="shared" si="1192"/>
        <v>15.004444444444445</v>
      </c>
      <c r="J386" s="947">
        <f t="shared" si="1192"/>
        <v>15.000296296296296</v>
      </c>
      <c r="K386" s="947">
        <f t="shared" si="1192"/>
        <v>28.00001975308642</v>
      </c>
      <c r="L386" s="947">
        <f t="shared" si="1192"/>
        <v>40.000001316872428</v>
      </c>
      <c r="M386" s="947">
        <f t="shared" si="1192"/>
        <v>52.000000047031158</v>
      </c>
      <c r="N386" s="947">
        <f t="shared" si="1192"/>
        <v>59.500000001175778</v>
      </c>
      <c r="O386" s="947">
        <f t="shared" si="1192"/>
        <v>65.500000000022609</v>
      </c>
      <c r="P386" s="947">
        <f t="shared" si="1192"/>
        <v>71.500000000000384</v>
      </c>
      <c r="Q386" s="947">
        <f t="shared" si="1192"/>
        <v>71.5</v>
      </c>
      <c r="R386" s="947">
        <f t="shared" si="1192"/>
        <v>71.5</v>
      </c>
      <c r="S386" s="947">
        <f t="shared" si="1192"/>
        <v>71.5</v>
      </c>
      <c r="T386" s="947">
        <f t="shared" si="1192"/>
        <v>71.5</v>
      </c>
      <c r="U386" s="947">
        <f t="shared" si="1192"/>
        <v>71.5</v>
      </c>
      <c r="V386" s="947">
        <f t="shared" si="1192"/>
        <v>71.5</v>
      </c>
      <c r="W386" s="947">
        <f t="shared" si="1192"/>
        <v>71.5</v>
      </c>
      <c r="X386" s="947">
        <f t="shared" si="1192"/>
        <v>71.5</v>
      </c>
      <c r="Y386" s="947">
        <f t="shared" si="1192"/>
        <v>71.5</v>
      </c>
      <c r="Z386" s="947">
        <f t="shared" si="1192"/>
        <v>71.5</v>
      </c>
      <c r="AA386" s="947">
        <f t="shared" si="1192"/>
        <v>71.5</v>
      </c>
      <c r="AB386" s="947">
        <f t="shared" si="1192"/>
        <v>71.5</v>
      </c>
      <c r="AC386" s="947">
        <f t="shared" si="1192"/>
        <v>71.5</v>
      </c>
      <c r="AD386" s="947">
        <f t="shared" si="1192"/>
        <v>71.5</v>
      </c>
      <c r="AE386" s="947">
        <f t="shared" si="1192"/>
        <v>71.5</v>
      </c>
      <c r="AF386" s="947">
        <f t="shared" si="1192"/>
        <v>71.5</v>
      </c>
      <c r="AG386" s="947">
        <f t="shared" si="1192"/>
        <v>71.5</v>
      </c>
      <c r="AH386" s="947">
        <f t="shared" si="1192"/>
        <v>71.5</v>
      </c>
      <c r="AI386" s="947">
        <f t="shared" si="1192"/>
        <v>71.5</v>
      </c>
      <c r="AJ386" s="947">
        <f t="shared" si="1192"/>
        <v>71.5</v>
      </c>
      <c r="AK386" s="947">
        <f t="shared" si="1192"/>
        <v>71.5</v>
      </c>
      <c r="AL386" s="947">
        <f t="shared" si="1192"/>
        <v>71.5</v>
      </c>
      <c r="AM386" s="947">
        <f t="shared" si="1192"/>
        <v>71.5</v>
      </c>
      <c r="AN386" s="947">
        <f t="shared" si="1192"/>
        <v>71.5</v>
      </c>
      <c r="AO386" s="947">
        <f t="shared" si="1192"/>
        <v>71.5</v>
      </c>
      <c r="AP386" s="947">
        <f t="shared" si="1192"/>
        <v>71.5</v>
      </c>
      <c r="AQ386" s="947">
        <f t="shared" si="1192"/>
        <v>71.5</v>
      </c>
      <c r="AR386" s="947">
        <f t="shared" si="1192"/>
        <v>71.5</v>
      </c>
      <c r="AS386" s="947">
        <f t="shared" si="1192"/>
        <v>71.5</v>
      </c>
      <c r="AT386" s="947">
        <f t="shared" si="1192"/>
        <v>71.5</v>
      </c>
      <c r="AU386" s="947">
        <f t="shared" si="1192"/>
        <v>71.5</v>
      </c>
      <c r="AV386" s="947">
        <f t="shared" si="1192"/>
        <v>71.5</v>
      </c>
      <c r="AW386" s="947">
        <f t="shared" si="1192"/>
        <v>71.5</v>
      </c>
      <c r="AX386" s="947">
        <f t="shared" si="1192"/>
        <v>71.5</v>
      </c>
      <c r="AY386" s="947">
        <f t="shared" si="1192"/>
        <v>71.5</v>
      </c>
      <c r="AZ386" s="947">
        <f t="shared" si="1192"/>
        <v>71.5</v>
      </c>
      <c r="BA386" s="947">
        <f t="shared" si="1192"/>
        <v>71.5</v>
      </c>
      <c r="BB386" s="947">
        <f t="shared" si="1192"/>
        <v>71.5</v>
      </c>
      <c r="BC386" s="947">
        <f t="shared" si="1192"/>
        <v>71.5</v>
      </c>
      <c r="BD386" s="947">
        <f t="shared" si="1192"/>
        <v>71.5</v>
      </c>
      <c r="BE386" s="947">
        <f t="shared" si="1192"/>
        <v>71.5</v>
      </c>
      <c r="BF386" s="947">
        <f t="shared" si="1192"/>
        <v>71.5</v>
      </c>
      <c r="BG386" s="947">
        <f t="shared" si="1192"/>
        <v>71.5</v>
      </c>
      <c r="BH386" s="947">
        <f t="shared" si="1192"/>
        <v>71.5</v>
      </c>
      <c r="BI386" s="947">
        <f t="shared" si="1192"/>
        <v>71.5</v>
      </c>
      <c r="BJ386" s="947">
        <f t="shared" si="1192"/>
        <v>71.5</v>
      </c>
      <c r="BK386" s="947">
        <f t="shared" si="1192"/>
        <v>71.5</v>
      </c>
      <c r="BL386" s="947">
        <f t="shared" si="1192"/>
        <v>71.5</v>
      </c>
      <c r="BM386" s="947">
        <f t="shared" si="1192"/>
        <v>71.5</v>
      </c>
      <c r="BN386" s="947">
        <f t="shared" si="1192"/>
        <v>71.5</v>
      </c>
      <c r="BO386" s="947">
        <f t="shared" si="1192"/>
        <v>0</v>
      </c>
      <c r="BP386" s="947">
        <f t="shared" si="1192"/>
        <v>0</v>
      </c>
      <c r="BQ386" s="1166">
        <f t="shared" si="1192"/>
        <v>0</v>
      </c>
      <c r="BS386" s="750"/>
    </row>
    <row r="387" spans="1:71" s="953" customFormat="1">
      <c r="A387" s="750"/>
      <c r="B387" s="1388"/>
      <c r="C387" s="1396"/>
      <c r="D387" s="945" t="s">
        <v>315</v>
      </c>
      <c r="E387" s="947"/>
      <c r="F387" s="947"/>
      <c r="G387" s="947">
        <f>'Fee Income'!F53+'Fee Income'!F54</f>
        <v>33</v>
      </c>
      <c r="H387" s="947">
        <f>'Fee Income'!G53+'Fee Income'!G54</f>
        <v>31.129166666666666</v>
      </c>
      <c r="I387" s="947">
        <f>'Fee Income'!H53+'Fee Income'!H54</f>
        <v>31.008350694444445</v>
      </c>
      <c r="J387" s="947">
        <f>'Fee Income'!I53+'Fee Income'!I54</f>
        <v>31.000540436921298</v>
      </c>
      <c r="K387" s="947">
        <f>'Fee Income'!J53+'Fee Income'!J54</f>
        <v>60.80003501187548</v>
      </c>
      <c r="L387" s="947">
        <f>'Fee Income'!K53+'Fee Income'!K54</f>
        <v>82.40000227054675</v>
      </c>
      <c r="M387" s="947">
        <f>'Fee Income'!L53+'Fee Income'!L54</f>
        <v>104.0000000761066</v>
      </c>
      <c r="N387" s="947">
        <f>'Fee Income'!M53+'Fee Income'!M54</f>
        <v>119.00000000186152</v>
      </c>
      <c r="O387" s="947">
        <f>'Fee Income'!N53+'Fee Income'!N54</f>
        <v>131.00000000003581</v>
      </c>
      <c r="P387" s="947">
        <f>'Fee Income'!O53+'Fee Income'!O54</f>
        <v>143.00000000000063</v>
      </c>
      <c r="Q387" s="947">
        <f>'Fee Income'!P53+'Fee Income'!P54</f>
        <v>143</v>
      </c>
      <c r="R387" s="947">
        <f>'Fee Income'!Q53+'Fee Income'!Q54</f>
        <v>143</v>
      </c>
      <c r="S387" s="947">
        <f>'Fee Income'!R53+'Fee Income'!R54</f>
        <v>143</v>
      </c>
      <c r="T387" s="947">
        <f>'Fee Income'!S53+'Fee Income'!S54</f>
        <v>143</v>
      </c>
      <c r="U387" s="947">
        <f>'Fee Income'!T53+'Fee Income'!T54</f>
        <v>143</v>
      </c>
      <c r="V387" s="947">
        <f>'Fee Income'!U53+'Fee Income'!U54</f>
        <v>143</v>
      </c>
      <c r="W387" s="947">
        <f>'Fee Income'!V53+'Fee Income'!V54</f>
        <v>143</v>
      </c>
      <c r="X387" s="947">
        <f>'Fee Income'!W53+'Fee Income'!W54</f>
        <v>143</v>
      </c>
      <c r="Y387" s="947">
        <f>'Fee Income'!X53+'Fee Income'!X54</f>
        <v>143</v>
      </c>
      <c r="Z387" s="947">
        <f>'Fee Income'!Y53+'Fee Income'!Y54</f>
        <v>143</v>
      </c>
      <c r="AA387" s="947">
        <f>'Fee Income'!Z53+'Fee Income'!Z54</f>
        <v>143</v>
      </c>
      <c r="AB387" s="947">
        <f>'Fee Income'!AA53+'Fee Income'!AA54</f>
        <v>143</v>
      </c>
      <c r="AC387" s="947">
        <f>'Fee Income'!AB53+'Fee Income'!AB54</f>
        <v>143</v>
      </c>
      <c r="AD387" s="947">
        <f>'Fee Income'!AC53+'Fee Income'!AC54</f>
        <v>143</v>
      </c>
      <c r="AE387" s="947">
        <f>'Fee Income'!AD53+'Fee Income'!AD54</f>
        <v>143</v>
      </c>
      <c r="AF387" s="947">
        <f>'Fee Income'!AE53+'Fee Income'!AE54</f>
        <v>143</v>
      </c>
      <c r="AG387" s="947">
        <f>'Fee Income'!AF53+'Fee Income'!AF54</f>
        <v>143</v>
      </c>
      <c r="AH387" s="947">
        <f>'Fee Income'!AG53+'Fee Income'!AG54</f>
        <v>143</v>
      </c>
      <c r="AI387" s="947">
        <f>'Fee Income'!AH53+'Fee Income'!AH54</f>
        <v>143</v>
      </c>
      <c r="AJ387" s="947">
        <f>'Fee Income'!AI53+'Fee Income'!AI54</f>
        <v>143</v>
      </c>
      <c r="AK387" s="947">
        <f>'Fee Income'!AJ53+'Fee Income'!AJ54</f>
        <v>143</v>
      </c>
      <c r="AL387" s="947">
        <f>'Fee Income'!AK53+'Fee Income'!AK54</f>
        <v>143</v>
      </c>
      <c r="AM387" s="947">
        <f>'Fee Income'!AL53+'Fee Income'!AL54</f>
        <v>143</v>
      </c>
      <c r="AN387" s="947">
        <f>'Fee Income'!AM53+'Fee Income'!AM54</f>
        <v>143</v>
      </c>
      <c r="AO387" s="947">
        <f>'Fee Income'!AN53+'Fee Income'!AN54</f>
        <v>143</v>
      </c>
      <c r="AP387" s="947">
        <f>'Fee Income'!AO53+'Fee Income'!AO54</f>
        <v>143</v>
      </c>
      <c r="AQ387" s="947">
        <f>'Fee Income'!AP53+'Fee Income'!AP54</f>
        <v>143</v>
      </c>
      <c r="AR387" s="947">
        <f>'Fee Income'!AQ53+'Fee Income'!AQ54</f>
        <v>143</v>
      </c>
      <c r="AS387" s="947">
        <f>'Fee Income'!AR53+'Fee Income'!AR54</f>
        <v>143</v>
      </c>
      <c r="AT387" s="947">
        <f>'Fee Income'!AS53+'Fee Income'!AS54</f>
        <v>143</v>
      </c>
      <c r="AU387" s="947">
        <f>'Fee Income'!AT53+'Fee Income'!AT54</f>
        <v>143</v>
      </c>
      <c r="AV387" s="947">
        <f>'Fee Income'!AU53+'Fee Income'!AU54</f>
        <v>143</v>
      </c>
      <c r="AW387" s="947">
        <f>'Fee Income'!AV53+'Fee Income'!AV54</f>
        <v>143</v>
      </c>
      <c r="AX387" s="947">
        <f>'Fee Income'!AW53+'Fee Income'!AW54</f>
        <v>143</v>
      </c>
      <c r="AY387" s="947">
        <f>'Fee Income'!AX53+'Fee Income'!AX54</f>
        <v>143</v>
      </c>
      <c r="AZ387" s="947">
        <f>'Fee Income'!AY53+'Fee Income'!AY54</f>
        <v>143</v>
      </c>
      <c r="BA387" s="947">
        <f>'Fee Income'!AZ53+'Fee Income'!AZ54</f>
        <v>143</v>
      </c>
      <c r="BB387" s="947">
        <f>'Fee Income'!BA53+'Fee Income'!BA54</f>
        <v>143</v>
      </c>
      <c r="BC387" s="947">
        <f>'Fee Income'!BB53+'Fee Income'!BB54</f>
        <v>143</v>
      </c>
      <c r="BD387" s="947">
        <f>'Fee Income'!BC53+'Fee Income'!BC54</f>
        <v>143</v>
      </c>
      <c r="BE387" s="947">
        <f>'Fee Income'!BD53+'Fee Income'!BD54</f>
        <v>143</v>
      </c>
      <c r="BF387" s="947">
        <f>'Fee Income'!BE53+'Fee Income'!BE54</f>
        <v>143</v>
      </c>
      <c r="BG387" s="947">
        <f>'Fee Income'!BF53+'Fee Income'!BF54</f>
        <v>143</v>
      </c>
      <c r="BH387" s="947">
        <f>'Fee Income'!BG53+'Fee Income'!BG54</f>
        <v>143</v>
      </c>
      <c r="BI387" s="947">
        <f>'Fee Income'!BH53+'Fee Income'!BH54</f>
        <v>143</v>
      </c>
      <c r="BJ387" s="947">
        <f>'Fee Income'!BI53+'Fee Income'!BI54</f>
        <v>143</v>
      </c>
      <c r="BK387" s="947">
        <f>'Fee Income'!BJ53+'Fee Income'!BJ54</f>
        <v>143</v>
      </c>
      <c r="BL387" s="947">
        <f>'Fee Income'!BK53+'Fee Income'!BK54</f>
        <v>143</v>
      </c>
      <c r="BM387" s="947">
        <f>'Fee Income'!BL53+'Fee Income'!BL54</f>
        <v>143</v>
      </c>
      <c r="BN387" s="947">
        <f>'Fee Income'!BM53+'Fee Income'!BM54</f>
        <v>143</v>
      </c>
      <c r="BO387" s="947">
        <f>'Fee Income'!BN53+'Fee Income'!BN54</f>
        <v>0</v>
      </c>
      <c r="BP387" s="947">
        <f>'Fee Income'!BO53+'Fee Income'!BO54</f>
        <v>0</v>
      </c>
      <c r="BQ387" s="1166">
        <f>'Fee Income'!BP53+'Fee Income'!BP54</f>
        <v>0</v>
      </c>
      <c r="BS387" s="750"/>
    </row>
    <row r="388" spans="1:71" s="953" customFormat="1">
      <c r="A388" s="750"/>
      <c r="B388" s="1388"/>
      <c r="C388" s="1396"/>
      <c r="D388" s="945" t="s">
        <v>316</v>
      </c>
      <c r="E388" s="947"/>
      <c r="F388" s="947"/>
      <c r="G388" s="947">
        <f>'Fee Income'!F54</f>
        <v>17</v>
      </c>
      <c r="H388" s="947">
        <f>'Fee Income'!G54</f>
        <v>16.0625</v>
      </c>
      <c r="I388" s="947">
        <f>'Fee Income'!H54</f>
        <v>16.00390625</v>
      </c>
      <c r="J388" s="947">
        <f>'Fee Income'!I54</f>
        <v>16.000244140625</v>
      </c>
      <c r="K388" s="947">
        <f>'Fee Income'!J54</f>
        <v>32.80001525878906</v>
      </c>
      <c r="L388" s="947">
        <f>'Fee Income'!K54</f>
        <v>42.400000953674322</v>
      </c>
      <c r="M388" s="947">
        <f>'Fee Income'!L54</f>
        <v>52.000000029075437</v>
      </c>
      <c r="N388" s="947">
        <f>'Fee Income'!M54</f>
        <v>59.500000000685745</v>
      </c>
      <c r="O388" s="947">
        <f>'Fee Income'!N54</f>
        <v>65.500000000013188</v>
      </c>
      <c r="P388" s="947">
        <f>'Fee Income'!O54</f>
        <v>71.500000000000227</v>
      </c>
      <c r="Q388" s="947">
        <f>'Fee Income'!P54</f>
        <v>71.5</v>
      </c>
      <c r="R388" s="947">
        <f>'Fee Income'!Q54</f>
        <v>71.5</v>
      </c>
      <c r="S388" s="947">
        <f>'Fee Income'!R54</f>
        <v>71.5</v>
      </c>
      <c r="T388" s="947">
        <f>'Fee Income'!S54</f>
        <v>71.5</v>
      </c>
      <c r="U388" s="947">
        <f>'Fee Income'!T54</f>
        <v>71.5</v>
      </c>
      <c r="V388" s="947">
        <f>'Fee Income'!U54</f>
        <v>71.5</v>
      </c>
      <c r="W388" s="947">
        <f>'Fee Income'!V54</f>
        <v>71.5</v>
      </c>
      <c r="X388" s="947">
        <f>'Fee Income'!W54</f>
        <v>71.5</v>
      </c>
      <c r="Y388" s="947">
        <f>'Fee Income'!X54</f>
        <v>71.5</v>
      </c>
      <c r="Z388" s="947">
        <f>'Fee Income'!Y54</f>
        <v>71.5</v>
      </c>
      <c r="AA388" s="947">
        <f>'Fee Income'!Z54</f>
        <v>71.5</v>
      </c>
      <c r="AB388" s="947">
        <f>'Fee Income'!AA54</f>
        <v>71.5</v>
      </c>
      <c r="AC388" s="947">
        <f>'Fee Income'!AB54</f>
        <v>71.5</v>
      </c>
      <c r="AD388" s="947">
        <f>'Fee Income'!AC54</f>
        <v>71.5</v>
      </c>
      <c r="AE388" s="947">
        <f>'Fee Income'!AD54</f>
        <v>71.5</v>
      </c>
      <c r="AF388" s="947">
        <f>'Fee Income'!AE54</f>
        <v>71.5</v>
      </c>
      <c r="AG388" s="947">
        <f>'Fee Income'!AF54</f>
        <v>71.5</v>
      </c>
      <c r="AH388" s="947">
        <f>'Fee Income'!AG54</f>
        <v>71.5</v>
      </c>
      <c r="AI388" s="947">
        <f>'Fee Income'!AH54</f>
        <v>71.5</v>
      </c>
      <c r="AJ388" s="947">
        <f>'Fee Income'!AI54</f>
        <v>71.5</v>
      </c>
      <c r="AK388" s="947">
        <f>'Fee Income'!AJ54</f>
        <v>71.5</v>
      </c>
      <c r="AL388" s="947">
        <f>'Fee Income'!AK54</f>
        <v>71.5</v>
      </c>
      <c r="AM388" s="947">
        <f>'Fee Income'!AL54</f>
        <v>71.5</v>
      </c>
      <c r="AN388" s="947">
        <f>'Fee Income'!AM54</f>
        <v>71.5</v>
      </c>
      <c r="AO388" s="947">
        <f>'Fee Income'!AN54</f>
        <v>71.5</v>
      </c>
      <c r="AP388" s="947">
        <f>'Fee Income'!AO54</f>
        <v>71.5</v>
      </c>
      <c r="AQ388" s="947">
        <f>'Fee Income'!AP54</f>
        <v>71.5</v>
      </c>
      <c r="AR388" s="947">
        <f>'Fee Income'!AQ54</f>
        <v>71.5</v>
      </c>
      <c r="AS388" s="947">
        <f>'Fee Income'!AR54</f>
        <v>71.5</v>
      </c>
      <c r="AT388" s="947">
        <f>'Fee Income'!AS54</f>
        <v>71.5</v>
      </c>
      <c r="AU388" s="947">
        <f>'Fee Income'!AT54</f>
        <v>71.5</v>
      </c>
      <c r="AV388" s="947">
        <f>'Fee Income'!AU54</f>
        <v>71.5</v>
      </c>
      <c r="AW388" s="947">
        <f>'Fee Income'!AV54</f>
        <v>71.5</v>
      </c>
      <c r="AX388" s="947">
        <f>'Fee Income'!AW54</f>
        <v>71.5</v>
      </c>
      <c r="AY388" s="947">
        <f>'Fee Income'!AX54</f>
        <v>71.5</v>
      </c>
      <c r="AZ388" s="947">
        <f>'Fee Income'!AY54</f>
        <v>71.5</v>
      </c>
      <c r="BA388" s="947">
        <f>'Fee Income'!AZ54</f>
        <v>71.5</v>
      </c>
      <c r="BB388" s="947">
        <f>'Fee Income'!BA54</f>
        <v>71.5</v>
      </c>
      <c r="BC388" s="947">
        <f>'Fee Income'!BB54</f>
        <v>71.5</v>
      </c>
      <c r="BD388" s="947">
        <f>'Fee Income'!BC54</f>
        <v>71.5</v>
      </c>
      <c r="BE388" s="947">
        <f>'Fee Income'!BD54</f>
        <v>71.5</v>
      </c>
      <c r="BF388" s="947">
        <f>'Fee Income'!BE54</f>
        <v>71.5</v>
      </c>
      <c r="BG388" s="947">
        <f>'Fee Income'!BF54</f>
        <v>71.5</v>
      </c>
      <c r="BH388" s="947">
        <f>'Fee Income'!BG54</f>
        <v>71.5</v>
      </c>
      <c r="BI388" s="947">
        <f>'Fee Income'!BH54</f>
        <v>71.5</v>
      </c>
      <c r="BJ388" s="947">
        <f>'Fee Income'!BI54</f>
        <v>71.5</v>
      </c>
      <c r="BK388" s="947">
        <f>'Fee Income'!BJ54</f>
        <v>71.5</v>
      </c>
      <c r="BL388" s="947">
        <f>'Fee Income'!BK54</f>
        <v>71.5</v>
      </c>
      <c r="BM388" s="947">
        <f>'Fee Income'!BL54</f>
        <v>71.5</v>
      </c>
      <c r="BN388" s="947">
        <f>'Fee Income'!BM54</f>
        <v>71.5</v>
      </c>
      <c r="BO388" s="947">
        <f>'Fee Income'!BN54</f>
        <v>0</v>
      </c>
      <c r="BP388" s="947">
        <f>'Fee Income'!BO54</f>
        <v>0</v>
      </c>
      <c r="BQ388" s="1166">
        <f>'Fee Income'!BP54</f>
        <v>0</v>
      </c>
      <c r="BS388" s="750"/>
    </row>
    <row r="389" spans="1:71" s="953" customFormat="1">
      <c r="A389" s="750"/>
      <c r="B389" s="1388"/>
      <c r="C389" s="1396"/>
      <c r="D389" s="945" t="s">
        <v>317</v>
      </c>
      <c r="E389" s="947"/>
      <c r="F389" s="947"/>
      <c r="G389" s="947">
        <f>'Fee Income'!F55+'Fee Income'!F56+'Fee Income'!F57+'Fee Income'!F58+'Fee Income'!F59+'Fee Income'!F60</f>
        <v>63</v>
      </c>
      <c r="H389" s="947">
        <f>'Fee Income'!G55+'Fee Income'!G56+'Fee Income'!G57+'Fee Income'!G58+'Fee Income'!G59+'Fee Income'!G60</f>
        <v>57.779166666666669</v>
      </c>
      <c r="I389" s="947">
        <f>'Fee Income'!H55+'Fee Income'!H56+'Fee Income'!H57+'Fee Income'!H58+'Fee Income'!H59+'Fee Income'!H60</f>
        <v>57.119600694444443</v>
      </c>
      <c r="J389" s="947">
        <f>'Fee Income'!I55+'Fee Income'!I56+'Fee Income'!I57+'Fee Income'!I58+'Fee Income'!I59+'Fee Income'!I60</f>
        <v>57.020446686921296</v>
      </c>
      <c r="K389" s="947">
        <f>'Fee Income'!J55+'Fee Income'!J56+'Fee Income'!J57+'Fee Income'!J58+'Fee Income'!J59+'Fee Income'!J60</f>
        <v>88.703723293125492</v>
      </c>
      <c r="L389" s="947">
        <f>'Fee Income'!K55+'Fee Income'!K56+'Fee Income'!K57+'Fee Income'!K58+'Fee Income'!K59+'Fee Income'!K60</f>
        <v>66.850703305703007</v>
      </c>
      <c r="M389" s="947">
        <f>'Fee Income'!L55+'Fee Income'!L56+'Fee Income'!L57+'Fee Income'!L58+'Fee Income'!L59+'Fee Income'!L60</f>
        <v>64.000071211023254</v>
      </c>
      <c r="N389" s="947">
        <f>'Fee Income'!M55+'Fee Income'!M56+'Fee Income'!M57+'Fee Income'!M58+'Fee Income'!M59+'Fee Income'!M60</f>
        <v>78.000008472591261</v>
      </c>
      <c r="O389" s="947">
        <f>'Fee Income'!N55+'Fee Income'!N56+'Fee Income'!N57+'Fee Income'!N58+'Fee Income'!N59+'Fee Income'!N60</f>
        <v>81.800001027746262</v>
      </c>
      <c r="P389" s="947">
        <f>'Fee Income'!O55+'Fee Income'!O56+'Fee Income'!O57+'Fee Income'!O58+'Fee Income'!O59+'Fee Income'!O60</f>
        <v>85.600000096665013</v>
      </c>
      <c r="Q389" s="947">
        <f>'Fee Income'!P55+'Fee Income'!P56+'Fee Income'!P57+'Fee Income'!P58+'Fee Income'!P59+'Fee Income'!P60</f>
        <v>85.600000009177762</v>
      </c>
      <c r="R389" s="947">
        <f>'Fee Income'!Q55+'Fee Income'!Q56+'Fee Income'!Q57+'Fee Income'!Q58+'Fee Income'!Q59+'Fee Income'!Q60</f>
        <v>85.600000000878694</v>
      </c>
      <c r="S389" s="947">
        <f>'Fee Income'!R55+'Fee Income'!R56+'Fee Income'!R57+'Fee Income'!R58+'Fee Income'!R59+'Fee Income'!R60</f>
        <v>85.600000000084748</v>
      </c>
      <c r="T389" s="947">
        <f>'Fee Income'!S55+'Fee Income'!S56+'Fee Income'!S57+'Fee Income'!S58+'Fee Income'!S59+'Fee Income'!S60</f>
        <v>85.600000000008237</v>
      </c>
      <c r="U389" s="947">
        <f>'Fee Income'!T55+'Fee Income'!T56+'Fee Income'!T57+'Fee Income'!T58+'Fee Income'!T59+'Fee Income'!T60</f>
        <v>85.600000000000819</v>
      </c>
      <c r="V389" s="947">
        <f>'Fee Income'!U55+'Fee Income'!U56+'Fee Income'!U57+'Fee Income'!U58+'Fee Income'!U59+'Fee Income'!U60</f>
        <v>85.60000000000008</v>
      </c>
      <c r="W389" s="947">
        <f>'Fee Income'!V55+'Fee Income'!V56+'Fee Income'!V57+'Fee Income'!V58+'Fee Income'!V59+'Fee Income'!V60</f>
        <v>85.600000000000023</v>
      </c>
      <c r="X389" s="947">
        <f>'Fee Income'!W55+'Fee Income'!W56+'Fee Income'!W57+'Fee Income'!W58+'Fee Income'!W59+'Fee Income'!W60</f>
        <v>85.6</v>
      </c>
      <c r="Y389" s="947">
        <f>'Fee Income'!X55+'Fee Income'!X56+'Fee Income'!X57+'Fee Income'!X58+'Fee Income'!X59+'Fee Income'!X60</f>
        <v>85.6</v>
      </c>
      <c r="Z389" s="947">
        <f>'Fee Income'!Y55+'Fee Income'!Y56+'Fee Income'!Y57+'Fee Income'!Y58+'Fee Income'!Y59+'Fee Income'!Y60</f>
        <v>85.6</v>
      </c>
      <c r="AA389" s="947">
        <f>'Fee Income'!Z55+'Fee Income'!Z56+'Fee Income'!Z57+'Fee Income'!Z58+'Fee Income'!Z59+'Fee Income'!Z60</f>
        <v>85.6</v>
      </c>
      <c r="AB389" s="947">
        <f>'Fee Income'!AA55+'Fee Income'!AA56+'Fee Income'!AA57+'Fee Income'!AA58+'Fee Income'!AA59+'Fee Income'!AA60</f>
        <v>85.6</v>
      </c>
      <c r="AC389" s="947">
        <f>'Fee Income'!AB55+'Fee Income'!AB56+'Fee Income'!AB57+'Fee Income'!AB58+'Fee Income'!AB59+'Fee Income'!AB60</f>
        <v>85.6</v>
      </c>
      <c r="AD389" s="947">
        <f>'Fee Income'!AC55+'Fee Income'!AC56+'Fee Income'!AC57+'Fee Income'!AC58+'Fee Income'!AC59+'Fee Income'!AC60</f>
        <v>85.6</v>
      </c>
      <c r="AE389" s="947">
        <f>'Fee Income'!AD55+'Fee Income'!AD56+'Fee Income'!AD57+'Fee Income'!AD58+'Fee Income'!AD59+'Fee Income'!AD60</f>
        <v>85.6</v>
      </c>
      <c r="AF389" s="947">
        <f>'Fee Income'!AE55+'Fee Income'!AE56+'Fee Income'!AE57+'Fee Income'!AE58+'Fee Income'!AE59+'Fee Income'!AE60</f>
        <v>85.6</v>
      </c>
      <c r="AG389" s="947">
        <f>'Fee Income'!AF55+'Fee Income'!AF56+'Fee Income'!AF57+'Fee Income'!AF58+'Fee Income'!AF59+'Fee Income'!AF60</f>
        <v>85.6</v>
      </c>
      <c r="AH389" s="947">
        <f>'Fee Income'!AG55+'Fee Income'!AG56+'Fee Income'!AG57+'Fee Income'!AG58+'Fee Income'!AG59+'Fee Income'!AG60</f>
        <v>85.6</v>
      </c>
      <c r="AI389" s="947">
        <f>'Fee Income'!AH55+'Fee Income'!AH56+'Fee Income'!AH57+'Fee Income'!AH58+'Fee Income'!AH59+'Fee Income'!AH60</f>
        <v>85.6</v>
      </c>
      <c r="AJ389" s="947">
        <f>'Fee Income'!AI55+'Fee Income'!AI56+'Fee Income'!AI57+'Fee Income'!AI58+'Fee Income'!AI59+'Fee Income'!AI60</f>
        <v>85.6</v>
      </c>
      <c r="AK389" s="947">
        <f>'Fee Income'!AJ55+'Fee Income'!AJ56+'Fee Income'!AJ57+'Fee Income'!AJ58+'Fee Income'!AJ59+'Fee Income'!AJ60</f>
        <v>85.6</v>
      </c>
      <c r="AL389" s="947">
        <f>'Fee Income'!AK55+'Fee Income'!AK56+'Fee Income'!AK57+'Fee Income'!AK58+'Fee Income'!AK59+'Fee Income'!AK60</f>
        <v>85.6</v>
      </c>
      <c r="AM389" s="947">
        <f>'Fee Income'!AL55+'Fee Income'!AL56+'Fee Income'!AL57+'Fee Income'!AL58+'Fee Income'!AL59+'Fee Income'!AL60</f>
        <v>85.6</v>
      </c>
      <c r="AN389" s="947">
        <f>'Fee Income'!AM55+'Fee Income'!AM56+'Fee Income'!AM57+'Fee Income'!AM58+'Fee Income'!AM59+'Fee Income'!AM60</f>
        <v>85.6</v>
      </c>
      <c r="AO389" s="947">
        <f>'Fee Income'!AN55+'Fee Income'!AN56+'Fee Income'!AN57+'Fee Income'!AN58+'Fee Income'!AN59+'Fee Income'!AN60</f>
        <v>85.6</v>
      </c>
      <c r="AP389" s="947">
        <f>'Fee Income'!AO55+'Fee Income'!AO56+'Fee Income'!AO57+'Fee Income'!AO58+'Fee Income'!AO59+'Fee Income'!AO60</f>
        <v>85.6</v>
      </c>
      <c r="AQ389" s="947">
        <f>'Fee Income'!AP55+'Fee Income'!AP56+'Fee Income'!AP57+'Fee Income'!AP58+'Fee Income'!AP59+'Fee Income'!AP60</f>
        <v>85.6</v>
      </c>
      <c r="AR389" s="947">
        <f>'Fee Income'!AQ55+'Fee Income'!AQ56+'Fee Income'!AQ57+'Fee Income'!AQ58+'Fee Income'!AQ59+'Fee Income'!AQ60</f>
        <v>85.6</v>
      </c>
      <c r="AS389" s="947">
        <f>'Fee Income'!AR55+'Fee Income'!AR56+'Fee Income'!AR57+'Fee Income'!AR58+'Fee Income'!AR59+'Fee Income'!AR60</f>
        <v>85.6</v>
      </c>
      <c r="AT389" s="947">
        <f>'Fee Income'!AS55+'Fee Income'!AS56+'Fee Income'!AS57+'Fee Income'!AS58+'Fee Income'!AS59+'Fee Income'!AS60</f>
        <v>85.6</v>
      </c>
      <c r="AU389" s="947">
        <f>'Fee Income'!AT55+'Fee Income'!AT56+'Fee Income'!AT57+'Fee Income'!AT58+'Fee Income'!AT59+'Fee Income'!AT60</f>
        <v>85.6</v>
      </c>
      <c r="AV389" s="947">
        <f>'Fee Income'!AU55+'Fee Income'!AU56+'Fee Income'!AU57+'Fee Income'!AU58+'Fee Income'!AU59+'Fee Income'!AU60</f>
        <v>85.6</v>
      </c>
      <c r="AW389" s="947">
        <f>'Fee Income'!AV55+'Fee Income'!AV56+'Fee Income'!AV57+'Fee Income'!AV58+'Fee Income'!AV59+'Fee Income'!AV60</f>
        <v>85.6</v>
      </c>
      <c r="AX389" s="947">
        <f>'Fee Income'!AW55+'Fee Income'!AW56+'Fee Income'!AW57+'Fee Income'!AW58+'Fee Income'!AW59+'Fee Income'!AW60</f>
        <v>85.6</v>
      </c>
      <c r="AY389" s="947">
        <f>'Fee Income'!AX55+'Fee Income'!AX56+'Fee Income'!AX57+'Fee Income'!AX58+'Fee Income'!AX59+'Fee Income'!AX60</f>
        <v>85.6</v>
      </c>
      <c r="AZ389" s="947">
        <f>'Fee Income'!AY55+'Fee Income'!AY56+'Fee Income'!AY57+'Fee Income'!AY58+'Fee Income'!AY59+'Fee Income'!AY60</f>
        <v>85.6</v>
      </c>
      <c r="BA389" s="947">
        <f>'Fee Income'!AZ55+'Fee Income'!AZ56+'Fee Income'!AZ57+'Fee Income'!AZ58+'Fee Income'!AZ59+'Fee Income'!AZ60</f>
        <v>85.6</v>
      </c>
      <c r="BB389" s="947">
        <f>'Fee Income'!BA55+'Fee Income'!BA56+'Fee Income'!BA57+'Fee Income'!BA58+'Fee Income'!BA59+'Fee Income'!BA60</f>
        <v>85.6</v>
      </c>
      <c r="BC389" s="947">
        <f>'Fee Income'!BB55+'Fee Income'!BB56+'Fee Income'!BB57+'Fee Income'!BB58+'Fee Income'!BB59+'Fee Income'!BB60</f>
        <v>85.6</v>
      </c>
      <c r="BD389" s="947">
        <f>'Fee Income'!BC55+'Fee Income'!BC56+'Fee Income'!BC57+'Fee Income'!BC58+'Fee Income'!BC59+'Fee Income'!BC60</f>
        <v>85.6</v>
      </c>
      <c r="BE389" s="947">
        <f>'Fee Income'!BD55+'Fee Income'!BD56+'Fee Income'!BD57+'Fee Income'!BD58+'Fee Income'!BD59+'Fee Income'!BD60</f>
        <v>85.6</v>
      </c>
      <c r="BF389" s="947">
        <f>'Fee Income'!BE55+'Fee Income'!BE56+'Fee Income'!BE57+'Fee Income'!BE58+'Fee Income'!BE59+'Fee Income'!BE60</f>
        <v>85.6</v>
      </c>
      <c r="BG389" s="947">
        <f>'Fee Income'!BF55+'Fee Income'!BF56+'Fee Income'!BF57+'Fee Income'!BF58+'Fee Income'!BF59+'Fee Income'!BF60</f>
        <v>85.6</v>
      </c>
      <c r="BH389" s="947">
        <f>'Fee Income'!BG55+'Fee Income'!BG56+'Fee Income'!BG57+'Fee Income'!BG58+'Fee Income'!BG59+'Fee Income'!BG60</f>
        <v>85.6</v>
      </c>
      <c r="BI389" s="947">
        <f>'Fee Income'!BH55+'Fee Income'!BH56+'Fee Income'!BH57+'Fee Income'!BH58+'Fee Income'!BH59+'Fee Income'!BH60</f>
        <v>85.6</v>
      </c>
      <c r="BJ389" s="947">
        <f>'Fee Income'!BI55+'Fee Income'!BI56+'Fee Income'!BI57+'Fee Income'!BI58+'Fee Income'!BI59+'Fee Income'!BI60</f>
        <v>85.6</v>
      </c>
      <c r="BK389" s="947">
        <f>'Fee Income'!BJ55+'Fee Income'!BJ56+'Fee Income'!BJ57+'Fee Income'!BJ58+'Fee Income'!BJ59+'Fee Income'!BJ60</f>
        <v>85.6</v>
      </c>
      <c r="BL389" s="947">
        <f>'Fee Income'!BK55+'Fee Income'!BK56+'Fee Income'!BK57+'Fee Income'!BK58+'Fee Income'!BK59+'Fee Income'!BK60</f>
        <v>85.6</v>
      </c>
      <c r="BM389" s="947">
        <f>'Fee Income'!BL55+'Fee Income'!BL56+'Fee Income'!BL57+'Fee Income'!BL58+'Fee Income'!BL59+'Fee Income'!BL60</f>
        <v>85.6</v>
      </c>
      <c r="BN389" s="947">
        <f>'Fee Income'!BM55+'Fee Income'!BM56+'Fee Income'!BM57+'Fee Income'!BM58+'Fee Income'!BM59+'Fee Income'!BM60</f>
        <v>85.6</v>
      </c>
      <c r="BO389" s="947">
        <f>'Fee Income'!BN55+'Fee Income'!BN56+'Fee Income'!BN57+'Fee Income'!BN58+'Fee Income'!BN59+'Fee Income'!BN60</f>
        <v>0</v>
      </c>
      <c r="BP389" s="947">
        <f>'Fee Income'!BO55+'Fee Income'!BO56+'Fee Income'!BO57+'Fee Income'!BO58+'Fee Income'!BO59+'Fee Income'!BO60</f>
        <v>0</v>
      </c>
      <c r="BQ389" s="1166">
        <f>'Fee Income'!BP55+'Fee Income'!BP56+'Fee Income'!BP57+'Fee Income'!BP58+'Fee Income'!BP59+'Fee Income'!BP60</f>
        <v>0</v>
      </c>
      <c r="BS389" s="750"/>
    </row>
    <row r="390" spans="1:71" s="953" customFormat="1">
      <c r="A390" s="750"/>
      <c r="B390" s="1388"/>
      <c r="C390" s="1396"/>
      <c r="D390" s="945" t="s">
        <v>318</v>
      </c>
      <c r="E390" s="947"/>
      <c r="F390" s="947"/>
      <c r="G390" s="947">
        <f>'Fee Income'!F59+'Fee Income'!F60</f>
        <v>33</v>
      </c>
      <c r="H390" s="947">
        <f>'Fee Income'!G59+'Fee Income'!G60</f>
        <v>31.129166666666666</v>
      </c>
      <c r="I390" s="947">
        <f>'Fee Income'!H59+'Fee Income'!H60</f>
        <v>31.008350694444445</v>
      </c>
      <c r="J390" s="947">
        <f>'Fee Income'!I59+'Fee Income'!I60</f>
        <v>31.000540436921298</v>
      </c>
      <c r="K390" s="947">
        <f>'Fee Income'!J59+'Fee Income'!J60</f>
        <v>53.700035011875485</v>
      </c>
      <c r="L390" s="947">
        <f>'Fee Income'!K59+'Fee Income'!K60</f>
        <v>31.850002270546742</v>
      </c>
      <c r="M390" s="947">
        <f>'Fee Income'!L59+'Fee Income'!L60</f>
        <v>29.00000008784075</v>
      </c>
      <c r="N390" s="947">
        <f>'Fee Income'!M59+'Fee Income'!M60</f>
        <v>33.000000005545729</v>
      </c>
      <c r="O390" s="947">
        <f>'Fee Income'!N59+'Fee Income'!N60</f>
        <v>36.800000000411401</v>
      </c>
      <c r="P390" s="947">
        <f>'Fee Income'!O59+'Fee Income'!O60</f>
        <v>40.600000000027805</v>
      </c>
      <c r="Q390" s="947">
        <f>'Fee Income'!P59+'Fee Income'!P60</f>
        <v>40.600000000001742</v>
      </c>
      <c r="R390" s="947">
        <f>'Fee Income'!Q59+'Fee Income'!Q60</f>
        <v>40.600000000000108</v>
      </c>
      <c r="S390" s="947">
        <f>'Fee Income'!R59+'Fee Income'!R60</f>
        <v>40.600000000000009</v>
      </c>
      <c r="T390" s="947">
        <f>'Fee Income'!S59+'Fee Income'!S60</f>
        <v>40.6</v>
      </c>
      <c r="U390" s="947">
        <f>'Fee Income'!T59+'Fee Income'!T60</f>
        <v>40.6</v>
      </c>
      <c r="V390" s="947">
        <f>'Fee Income'!U59+'Fee Income'!U60</f>
        <v>40.6</v>
      </c>
      <c r="W390" s="947">
        <f>'Fee Income'!V59+'Fee Income'!V60</f>
        <v>40.6</v>
      </c>
      <c r="X390" s="947">
        <f>'Fee Income'!W59+'Fee Income'!W60</f>
        <v>40.6</v>
      </c>
      <c r="Y390" s="947">
        <f>'Fee Income'!X59+'Fee Income'!X60</f>
        <v>40.6</v>
      </c>
      <c r="Z390" s="947">
        <f>'Fee Income'!Y59+'Fee Income'!Y60</f>
        <v>40.6</v>
      </c>
      <c r="AA390" s="947">
        <f>'Fee Income'!Z59+'Fee Income'!Z60</f>
        <v>40.6</v>
      </c>
      <c r="AB390" s="947">
        <f>'Fee Income'!AA59+'Fee Income'!AA60</f>
        <v>40.6</v>
      </c>
      <c r="AC390" s="947">
        <f>'Fee Income'!AB59+'Fee Income'!AB60</f>
        <v>40.6</v>
      </c>
      <c r="AD390" s="947">
        <f>'Fee Income'!AC59+'Fee Income'!AC60</f>
        <v>40.6</v>
      </c>
      <c r="AE390" s="947">
        <f>'Fee Income'!AD59+'Fee Income'!AD60</f>
        <v>40.6</v>
      </c>
      <c r="AF390" s="947">
        <f>'Fee Income'!AE59+'Fee Income'!AE60</f>
        <v>40.6</v>
      </c>
      <c r="AG390" s="947">
        <f>'Fee Income'!AF59+'Fee Income'!AF60</f>
        <v>40.6</v>
      </c>
      <c r="AH390" s="947">
        <f>'Fee Income'!AG59+'Fee Income'!AG60</f>
        <v>40.6</v>
      </c>
      <c r="AI390" s="947">
        <f>'Fee Income'!AH59+'Fee Income'!AH60</f>
        <v>40.6</v>
      </c>
      <c r="AJ390" s="947">
        <f>'Fee Income'!AI59+'Fee Income'!AI60</f>
        <v>40.6</v>
      </c>
      <c r="AK390" s="947">
        <f>'Fee Income'!AJ59+'Fee Income'!AJ60</f>
        <v>40.6</v>
      </c>
      <c r="AL390" s="947">
        <f>'Fee Income'!AK59+'Fee Income'!AK60</f>
        <v>40.6</v>
      </c>
      <c r="AM390" s="947">
        <f>'Fee Income'!AL59+'Fee Income'!AL60</f>
        <v>40.6</v>
      </c>
      <c r="AN390" s="947">
        <f>'Fee Income'!AM59+'Fee Income'!AM60</f>
        <v>40.6</v>
      </c>
      <c r="AO390" s="947">
        <f>'Fee Income'!AN59+'Fee Income'!AN60</f>
        <v>40.6</v>
      </c>
      <c r="AP390" s="947">
        <f>'Fee Income'!AO59+'Fee Income'!AO60</f>
        <v>40.6</v>
      </c>
      <c r="AQ390" s="947">
        <f>'Fee Income'!AP59+'Fee Income'!AP60</f>
        <v>40.6</v>
      </c>
      <c r="AR390" s="947">
        <f>'Fee Income'!AQ59+'Fee Income'!AQ60</f>
        <v>40.6</v>
      </c>
      <c r="AS390" s="947">
        <f>'Fee Income'!AR59+'Fee Income'!AR60</f>
        <v>40.6</v>
      </c>
      <c r="AT390" s="947">
        <f>'Fee Income'!AS59+'Fee Income'!AS60</f>
        <v>40.6</v>
      </c>
      <c r="AU390" s="947">
        <f>'Fee Income'!AT59+'Fee Income'!AT60</f>
        <v>40.6</v>
      </c>
      <c r="AV390" s="947">
        <f>'Fee Income'!AU59+'Fee Income'!AU60</f>
        <v>40.6</v>
      </c>
      <c r="AW390" s="947">
        <f>'Fee Income'!AV59+'Fee Income'!AV60</f>
        <v>40.6</v>
      </c>
      <c r="AX390" s="947">
        <f>'Fee Income'!AW59+'Fee Income'!AW60</f>
        <v>40.6</v>
      </c>
      <c r="AY390" s="947">
        <f>'Fee Income'!AX59+'Fee Income'!AX60</f>
        <v>40.6</v>
      </c>
      <c r="AZ390" s="947">
        <f>'Fee Income'!AY59+'Fee Income'!AY60</f>
        <v>40.6</v>
      </c>
      <c r="BA390" s="947">
        <f>'Fee Income'!AZ59+'Fee Income'!AZ60</f>
        <v>40.6</v>
      </c>
      <c r="BB390" s="947">
        <f>'Fee Income'!BA59+'Fee Income'!BA60</f>
        <v>40.6</v>
      </c>
      <c r="BC390" s="947">
        <f>'Fee Income'!BB59+'Fee Income'!BB60</f>
        <v>40.6</v>
      </c>
      <c r="BD390" s="947">
        <f>'Fee Income'!BC59+'Fee Income'!BC60</f>
        <v>40.6</v>
      </c>
      <c r="BE390" s="947">
        <f>'Fee Income'!BD59+'Fee Income'!BD60</f>
        <v>40.6</v>
      </c>
      <c r="BF390" s="947">
        <f>'Fee Income'!BE59+'Fee Income'!BE60</f>
        <v>40.6</v>
      </c>
      <c r="BG390" s="947">
        <f>'Fee Income'!BF59+'Fee Income'!BF60</f>
        <v>40.6</v>
      </c>
      <c r="BH390" s="947">
        <f>'Fee Income'!BG59+'Fee Income'!BG60</f>
        <v>40.6</v>
      </c>
      <c r="BI390" s="947">
        <f>'Fee Income'!BH59+'Fee Income'!BH60</f>
        <v>40.6</v>
      </c>
      <c r="BJ390" s="947">
        <f>'Fee Income'!BI59+'Fee Income'!BI60</f>
        <v>40.6</v>
      </c>
      <c r="BK390" s="947">
        <f>'Fee Income'!BJ59+'Fee Income'!BJ60</f>
        <v>40.6</v>
      </c>
      <c r="BL390" s="947">
        <f>'Fee Income'!BK59+'Fee Income'!BK60</f>
        <v>40.6</v>
      </c>
      <c r="BM390" s="947">
        <f>'Fee Income'!BL59+'Fee Income'!BL60</f>
        <v>40.6</v>
      </c>
      <c r="BN390" s="947">
        <f>'Fee Income'!BM59+'Fee Income'!BM60</f>
        <v>40.6</v>
      </c>
      <c r="BO390" s="947">
        <f>'Fee Income'!BN59+'Fee Income'!BN60</f>
        <v>0</v>
      </c>
      <c r="BP390" s="947">
        <f>'Fee Income'!BO59+'Fee Income'!BO60</f>
        <v>0</v>
      </c>
      <c r="BQ390" s="1166">
        <f>'Fee Income'!BP59+'Fee Income'!BP60</f>
        <v>0</v>
      </c>
      <c r="BS390" s="750"/>
    </row>
    <row r="391" spans="1:71" s="953" customFormat="1">
      <c r="A391" s="750"/>
      <c r="B391" s="1388"/>
      <c r="C391" s="1397"/>
      <c r="D391" s="950" t="s">
        <v>319</v>
      </c>
      <c r="E391" s="951"/>
      <c r="F391" s="951"/>
      <c r="G391" s="951">
        <f>'Fee Income'!F62</f>
        <v>96</v>
      </c>
      <c r="H391" s="951">
        <f>'Fee Income'!G62</f>
        <v>88.908333333333331</v>
      </c>
      <c r="I391" s="951">
        <f>'Fee Income'!H62</f>
        <v>88.127951388888889</v>
      </c>
      <c r="J391" s="951">
        <f>'Fee Income'!I62</f>
        <v>88.020987123842602</v>
      </c>
      <c r="K391" s="951">
        <f>'Fee Income'!J62</f>
        <v>149.50375830500093</v>
      </c>
      <c r="L391" s="951">
        <f>'Fee Income'!K62</f>
        <v>149.25070557624974</v>
      </c>
      <c r="M391" s="951">
        <f>'Fee Income'!L62</f>
        <v>168.00007128712988</v>
      </c>
      <c r="N391" s="951">
        <f>'Fee Income'!M62</f>
        <v>197.00000847445281</v>
      </c>
      <c r="O391" s="951">
        <f>'Fee Income'!N62</f>
        <v>212.80000102778206</v>
      </c>
      <c r="P391" s="951">
        <f>'Fee Income'!O62</f>
        <v>228.60000009666564</v>
      </c>
      <c r="Q391" s="951">
        <f>'Fee Income'!P62</f>
        <v>228.60000000917776</v>
      </c>
      <c r="R391" s="951">
        <f>'Fee Income'!Q62</f>
        <v>228.60000000087868</v>
      </c>
      <c r="S391" s="951">
        <f>'Fee Income'!R62</f>
        <v>228.60000000008472</v>
      </c>
      <c r="T391" s="951">
        <f>'Fee Income'!S62</f>
        <v>228.60000000000821</v>
      </c>
      <c r="U391" s="951">
        <f>'Fee Income'!T62</f>
        <v>228.60000000000076</v>
      </c>
      <c r="V391" s="951">
        <f>'Fee Income'!U62</f>
        <v>228.60000000000008</v>
      </c>
      <c r="W391" s="951">
        <f>'Fee Income'!V62</f>
        <v>228.60000000000002</v>
      </c>
      <c r="X391" s="951">
        <f>'Fee Income'!W62</f>
        <v>228.60000000000002</v>
      </c>
      <c r="Y391" s="951">
        <f>'Fee Income'!X62</f>
        <v>228.60000000000002</v>
      </c>
      <c r="Z391" s="951">
        <f>'Fee Income'!Y62</f>
        <v>228.60000000000002</v>
      </c>
      <c r="AA391" s="951">
        <f>'Fee Income'!Z62</f>
        <v>228.60000000000002</v>
      </c>
      <c r="AB391" s="951">
        <f>'Fee Income'!AA62</f>
        <v>228.60000000000002</v>
      </c>
      <c r="AC391" s="951">
        <f>'Fee Income'!AB62</f>
        <v>228.60000000000002</v>
      </c>
      <c r="AD391" s="951">
        <f>'Fee Income'!AC62</f>
        <v>228.60000000000002</v>
      </c>
      <c r="AE391" s="951">
        <f>'Fee Income'!AD62</f>
        <v>228.60000000000002</v>
      </c>
      <c r="AF391" s="951">
        <f>'Fee Income'!AE62</f>
        <v>228.60000000000002</v>
      </c>
      <c r="AG391" s="951">
        <f>'Fee Income'!AF62</f>
        <v>228.60000000000002</v>
      </c>
      <c r="AH391" s="951">
        <f>'Fee Income'!AG62</f>
        <v>228.60000000000002</v>
      </c>
      <c r="AI391" s="951">
        <f>'Fee Income'!AH62</f>
        <v>228.60000000000002</v>
      </c>
      <c r="AJ391" s="951">
        <f>'Fee Income'!AI62</f>
        <v>228.60000000000002</v>
      </c>
      <c r="AK391" s="951">
        <f>'Fee Income'!AJ62</f>
        <v>228.60000000000002</v>
      </c>
      <c r="AL391" s="951">
        <f>'Fee Income'!AK62</f>
        <v>228.60000000000002</v>
      </c>
      <c r="AM391" s="951">
        <f>'Fee Income'!AL62</f>
        <v>228.60000000000002</v>
      </c>
      <c r="AN391" s="951">
        <f>'Fee Income'!AM62</f>
        <v>228.60000000000002</v>
      </c>
      <c r="AO391" s="951">
        <f>'Fee Income'!AN62</f>
        <v>228.60000000000002</v>
      </c>
      <c r="AP391" s="951">
        <f>'Fee Income'!AO62</f>
        <v>228.60000000000002</v>
      </c>
      <c r="AQ391" s="951">
        <f>'Fee Income'!AP62</f>
        <v>228.60000000000002</v>
      </c>
      <c r="AR391" s="951">
        <f>'Fee Income'!AQ62</f>
        <v>228.60000000000002</v>
      </c>
      <c r="AS391" s="951">
        <f>'Fee Income'!AR62</f>
        <v>228.60000000000002</v>
      </c>
      <c r="AT391" s="951">
        <f>'Fee Income'!AS62</f>
        <v>228.60000000000002</v>
      </c>
      <c r="AU391" s="951">
        <f>'Fee Income'!AT62</f>
        <v>228.60000000000002</v>
      </c>
      <c r="AV391" s="951">
        <f>'Fee Income'!AU62</f>
        <v>228.60000000000002</v>
      </c>
      <c r="AW391" s="951">
        <f>'Fee Income'!AV62</f>
        <v>228.60000000000002</v>
      </c>
      <c r="AX391" s="951">
        <f>'Fee Income'!AW62</f>
        <v>228.60000000000002</v>
      </c>
      <c r="AY391" s="951">
        <f>'Fee Income'!AX62</f>
        <v>228.60000000000002</v>
      </c>
      <c r="AZ391" s="951">
        <f>'Fee Income'!AY62</f>
        <v>228.60000000000002</v>
      </c>
      <c r="BA391" s="951">
        <f>'Fee Income'!AZ62</f>
        <v>228.60000000000002</v>
      </c>
      <c r="BB391" s="951">
        <f>'Fee Income'!BA62</f>
        <v>228.60000000000002</v>
      </c>
      <c r="BC391" s="951">
        <f>'Fee Income'!BB62</f>
        <v>228.60000000000002</v>
      </c>
      <c r="BD391" s="951">
        <f>'Fee Income'!BC62</f>
        <v>228.60000000000002</v>
      </c>
      <c r="BE391" s="951">
        <f>'Fee Income'!BD62</f>
        <v>228.60000000000002</v>
      </c>
      <c r="BF391" s="951">
        <f>'Fee Income'!BE62</f>
        <v>228.60000000000002</v>
      </c>
      <c r="BG391" s="951">
        <f>'Fee Income'!BF62</f>
        <v>228.60000000000002</v>
      </c>
      <c r="BH391" s="951">
        <f>'Fee Income'!BG62</f>
        <v>228.60000000000002</v>
      </c>
      <c r="BI391" s="951">
        <f>'Fee Income'!BH62</f>
        <v>228.60000000000002</v>
      </c>
      <c r="BJ391" s="951">
        <f>'Fee Income'!BI62</f>
        <v>228.60000000000002</v>
      </c>
      <c r="BK391" s="951">
        <f>'Fee Income'!BJ62</f>
        <v>228.60000000000002</v>
      </c>
      <c r="BL391" s="951">
        <f>'Fee Income'!BK62</f>
        <v>228.60000000000002</v>
      </c>
      <c r="BM391" s="951">
        <f>'Fee Income'!BL62</f>
        <v>228.60000000000002</v>
      </c>
      <c r="BN391" s="951">
        <f>'Fee Income'!BM62</f>
        <v>228.60000000000002</v>
      </c>
      <c r="BO391" s="951">
        <f>'Fee Income'!BN62</f>
        <v>0</v>
      </c>
      <c r="BP391" s="951">
        <f>'Fee Income'!BO62</f>
        <v>0</v>
      </c>
      <c r="BQ391" s="1167">
        <f>'Fee Income'!BP62</f>
        <v>0</v>
      </c>
      <c r="BS391" s="750"/>
    </row>
    <row r="392" spans="1:71" s="953" customFormat="1">
      <c r="A392" s="750"/>
      <c r="B392" s="1388"/>
      <c r="E392" s="945"/>
      <c r="BS392" s="750"/>
    </row>
    <row r="393" spans="1:71" s="953" customFormat="1">
      <c r="A393" s="750"/>
      <c r="B393" s="1388"/>
      <c r="C393" s="1395" t="s">
        <v>155</v>
      </c>
      <c r="D393" s="943" t="s">
        <v>156</v>
      </c>
      <c r="E393" s="955"/>
      <c r="F393" s="955"/>
      <c r="G393" s="955">
        <f>G391+G383</f>
        <v>103</v>
      </c>
      <c r="H393" s="955">
        <f t="shared" ref="H393:BQ393" si="1193">H391+H383</f>
        <v>95.908333333333331</v>
      </c>
      <c r="I393" s="955">
        <f t="shared" si="1193"/>
        <v>95.127951388888889</v>
      </c>
      <c r="J393" s="955">
        <f t="shared" si="1193"/>
        <v>95.020987123842602</v>
      </c>
      <c r="K393" s="955">
        <f t="shared" si="1193"/>
        <v>156.50375830500093</v>
      </c>
      <c r="L393" s="955">
        <f t="shared" si="1193"/>
        <v>156.25070557624974</v>
      </c>
      <c r="M393" s="955">
        <f t="shared" si="1193"/>
        <v>175.00007128712988</v>
      </c>
      <c r="N393" s="955">
        <f t="shared" si="1193"/>
        <v>204.00000847445281</v>
      </c>
      <c r="O393" s="955">
        <f t="shared" si="1193"/>
        <v>219.80000102778206</v>
      </c>
      <c r="P393" s="955">
        <f t="shared" si="1193"/>
        <v>235.60000009666564</v>
      </c>
      <c r="Q393" s="955">
        <f t="shared" si="1193"/>
        <v>235.60000000917776</v>
      </c>
      <c r="R393" s="955">
        <f t="shared" si="1193"/>
        <v>235.60000000087868</v>
      </c>
      <c r="S393" s="955">
        <f t="shared" si="1193"/>
        <v>235.60000000008472</v>
      </c>
      <c r="T393" s="955">
        <f t="shared" si="1193"/>
        <v>235.60000000000821</v>
      </c>
      <c r="U393" s="955">
        <f t="shared" si="1193"/>
        <v>235.60000000000076</v>
      </c>
      <c r="V393" s="955">
        <f t="shared" si="1193"/>
        <v>235.60000000000008</v>
      </c>
      <c r="W393" s="955">
        <f t="shared" si="1193"/>
        <v>235.60000000000002</v>
      </c>
      <c r="X393" s="955">
        <f t="shared" si="1193"/>
        <v>235.60000000000002</v>
      </c>
      <c r="Y393" s="955">
        <f t="shared" si="1193"/>
        <v>235.60000000000002</v>
      </c>
      <c r="Z393" s="955">
        <f t="shared" si="1193"/>
        <v>235.60000000000002</v>
      </c>
      <c r="AA393" s="955">
        <f t="shared" si="1193"/>
        <v>235.60000000000002</v>
      </c>
      <c r="AB393" s="955">
        <f t="shared" si="1193"/>
        <v>235.60000000000002</v>
      </c>
      <c r="AC393" s="955">
        <f t="shared" si="1193"/>
        <v>235.60000000000002</v>
      </c>
      <c r="AD393" s="955">
        <f t="shared" si="1193"/>
        <v>235.60000000000002</v>
      </c>
      <c r="AE393" s="955">
        <f t="shared" si="1193"/>
        <v>235.60000000000002</v>
      </c>
      <c r="AF393" s="955">
        <f t="shared" si="1193"/>
        <v>235.60000000000002</v>
      </c>
      <c r="AG393" s="955">
        <f t="shared" si="1193"/>
        <v>235.60000000000002</v>
      </c>
      <c r="AH393" s="955">
        <f t="shared" si="1193"/>
        <v>235.60000000000002</v>
      </c>
      <c r="AI393" s="955">
        <f t="shared" si="1193"/>
        <v>235.60000000000002</v>
      </c>
      <c r="AJ393" s="955">
        <f t="shared" si="1193"/>
        <v>235.60000000000002</v>
      </c>
      <c r="AK393" s="955">
        <f t="shared" si="1193"/>
        <v>235.60000000000002</v>
      </c>
      <c r="AL393" s="955">
        <f t="shared" si="1193"/>
        <v>235.60000000000002</v>
      </c>
      <c r="AM393" s="955">
        <f t="shared" si="1193"/>
        <v>235.60000000000002</v>
      </c>
      <c r="AN393" s="955">
        <f t="shared" si="1193"/>
        <v>235.60000000000002</v>
      </c>
      <c r="AO393" s="955">
        <f t="shared" si="1193"/>
        <v>235.60000000000002</v>
      </c>
      <c r="AP393" s="955">
        <f t="shared" si="1193"/>
        <v>235.60000000000002</v>
      </c>
      <c r="AQ393" s="955">
        <f t="shared" si="1193"/>
        <v>235.60000000000002</v>
      </c>
      <c r="AR393" s="955">
        <f t="shared" si="1193"/>
        <v>235.60000000000002</v>
      </c>
      <c r="AS393" s="955">
        <f t="shared" si="1193"/>
        <v>235.60000000000002</v>
      </c>
      <c r="AT393" s="955">
        <f t="shared" si="1193"/>
        <v>235.60000000000002</v>
      </c>
      <c r="AU393" s="955">
        <f t="shared" si="1193"/>
        <v>235.60000000000002</v>
      </c>
      <c r="AV393" s="955">
        <f t="shared" si="1193"/>
        <v>235.60000000000002</v>
      </c>
      <c r="AW393" s="955">
        <f t="shared" si="1193"/>
        <v>235.60000000000002</v>
      </c>
      <c r="AX393" s="955">
        <f t="shared" si="1193"/>
        <v>235.60000000000002</v>
      </c>
      <c r="AY393" s="955">
        <f t="shared" si="1193"/>
        <v>235.60000000000002</v>
      </c>
      <c r="AZ393" s="955">
        <f t="shared" si="1193"/>
        <v>235.60000000000002</v>
      </c>
      <c r="BA393" s="955">
        <f t="shared" si="1193"/>
        <v>235.60000000000002</v>
      </c>
      <c r="BB393" s="955">
        <f t="shared" si="1193"/>
        <v>235.60000000000002</v>
      </c>
      <c r="BC393" s="955">
        <f t="shared" si="1193"/>
        <v>235.60000000000002</v>
      </c>
      <c r="BD393" s="955">
        <f t="shared" si="1193"/>
        <v>235.60000000000002</v>
      </c>
      <c r="BE393" s="955">
        <f t="shared" si="1193"/>
        <v>235.60000000000002</v>
      </c>
      <c r="BF393" s="955">
        <f t="shared" si="1193"/>
        <v>235.60000000000002</v>
      </c>
      <c r="BG393" s="955">
        <f t="shared" si="1193"/>
        <v>235.60000000000002</v>
      </c>
      <c r="BH393" s="955">
        <f t="shared" si="1193"/>
        <v>235.60000000000002</v>
      </c>
      <c r="BI393" s="955">
        <f t="shared" si="1193"/>
        <v>235.60000000000002</v>
      </c>
      <c r="BJ393" s="955">
        <f t="shared" si="1193"/>
        <v>235.60000000000002</v>
      </c>
      <c r="BK393" s="955">
        <f t="shared" si="1193"/>
        <v>235.60000000000002</v>
      </c>
      <c r="BL393" s="955">
        <f t="shared" si="1193"/>
        <v>235.60000000000002</v>
      </c>
      <c r="BM393" s="955">
        <f t="shared" si="1193"/>
        <v>235.60000000000002</v>
      </c>
      <c r="BN393" s="955">
        <f t="shared" si="1193"/>
        <v>235.60000000000002</v>
      </c>
      <c r="BO393" s="955">
        <f t="shared" si="1193"/>
        <v>7</v>
      </c>
      <c r="BP393" s="955">
        <f t="shared" si="1193"/>
        <v>7</v>
      </c>
      <c r="BQ393" s="1165">
        <f t="shared" si="1193"/>
        <v>7</v>
      </c>
      <c r="BS393" s="750"/>
    </row>
    <row r="394" spans="1:71" s="953" customFormat="1">
      <c r="A394" s="750"/>
      <c r="B394" s="1388"/>
      <c r="C394" s="1396"/>
      <c r="D394" s="945" t="s">
        <v>165</v>
      </c>
      <c r="E394" s="947"/>
      <c r="F394" s="947"/>
      <c r="G394" s="947">
        <f>IFERROR(HLOOKUP(G355,'4. Investment Appraisal'!23:26,4,FALSE),N27)</f>
        <v>0</v>
      </c>
      <c r="H394" s="947">
        <f>IFERROR(HLOOKUP(H355,'4. Investment Appraisal'!23:26,4,FALSE),O27)</f>
        <v>0</v>
      </c>
      <c r="I394" s="947">
        <f>IFERROR(HLOOKUP(I355,'4. Investment Appraisal'!23:26,4,FALSE),R21)</f>
        <v>0</v>
      </c>
      <c r="J394" s="947">
        <f>IFERROR(HLOOKUP(J355,'4. Investment Appraisal'!23:26,4,FALSE),S21)</f>
        <v>0</v>
      </c>
      <c r="K394" s="947">
        <f>IFERROR(HLOOKUP(K355,'4. Investment Appraisal'!23:26,4,FALSE),T21)</f>
        <v>0</v>
      </c>
      <c r="L394" s="947">
        <f>IFERROR(HLOOKUP(L355,'4. Investment Appraisal'!23:26,4,FALSE),U21)</f>
        <v>0</v>
      </c>
      <c r="M394" s="947">
        <f>IFERROR(HLOOKUP(M355,'4. Investment Appraisal'!23:26,4,FALSE),V21)</f>
        <v>0</v>
      </c>
      <c r="N394" s="947">
        <f>IFERROR(HLOOKUP(N355,'4. Investment Appraisal'!23:26,4,FALSE),W24)</f>
        <v>0</v>
      </c>
      <c r="O394" s="947">
        <f>IFERROR(HLOOKUP(O355,'4. Investment Appraisal'!23:26,4,FALSE),X27)</f>
        <v>0</v>
      </c>
      <c r="P394" s="947">
        <f>IFERROR(HLOOKUP(P355,'4. Investment Appraisal'!23:26,4,FALSE),Y27)</f>
        <v>0</v>
      </c>
      <c r="Q394" s="947">
        <f>IFERROR(HLOOKUP(Q355,'4. Investment Appraisal'!23:26,4,FALSE),Z27)</f>
        <v>0</v>
      </c>
      <c r="R394" s="947">
        <f>IFERROR(HLOOKUP(R355,'4. Investment Appraisal'!23:26,4,FALSE),AA27)</f>
        <v>0</v>
      </c>
      <c r="S394" s="947">
        <f>IFERROR(HLOOKUP(S355,'4. Investment Appraisal'!23:26,4,FALSE),AB27)</f>
        <v>0</v>
      </c>
      <c r="T394" s="947">
        <f>IFERROR(HLOOKUP(T355,'4. Investment Appraisal'!23:26,4,FALSE),AC27)</f>
        <v>0</v>
      </c>
      <c r="U394" s="947">
        <f>IFERROR(HLOOKUP(U355,'4. Investment Appraisal'!23:26,4,FALSE),AD27)</f>
        <v>0</v>
      </c>
      <c r="V394" s="947">
        <f>IFERROR(HLOOKUP(V355,'4. Investment Appraisal'!23:26,4,FALSE),AE27)</f>
        <v>0</v>
      </c>
      <c r="W394" s="947">
        <f>IFERROR(HLOOKUP(W355,'4. Investment Appraisal'!23:26,4,FALSE),AF27)</f>
        <v>0</v>
      </c>
      <c r="X394" s="947">
        <f>IFERROR(HLOOKUP(X355,'4. Investment Appraisal'!23:26,4,FALSE),AG27)</f>
        <v>0</v>
      </c>
      <c r="Y394" s="947">
        <f>IFERROR(HLOOKUP(Y355,'4. Investment Appraisal'!23:26,4,FALSE),AH27)</f>
        <v>0</v>
      </c>
      <c r="Z394" s="947">
        <f>IFERROR(HLOOKUP(Z355,'4. Investment Appraisal'!23:26,4,FALSE),AI27)</f>
        <v>0</v>
      </c>
      <c r="AA394" s="947">
        <f>IFERROR(HLOOKUP(AA355,'4. Investment Appraisal'!23:26,4,FALSE),AJ27)</f>
        <v>0</v>
      </c>
      <c r="AB394" s="947">
        <f>IFERROR(HLOOKUP(AB355,'4. Investment Appraisal'!23:26,4,FALSE),AK27)</f>
        <v>0</v>
      </c>
      <c r="AC394" s="947">
        <f>IFERROR(HLOOKUP(AC355,'4. Investment Appraisal'!23:26,4,FALSE),AL27)</f>
        <v>0</v>
      </c>
      <c r="AD394" s="947">
        <f>IFERROR(HLOOKUP(AD355,'4. Investment Appraisal'!23:26,4,FALSE),AM27)</f>
        <v>0</v>
      </c>
      <c r="AE394" s="947">
        <f>IFERROR(HLOOKUP(AE355,'4. Investment Appraisal'!23:26,4,FALSE),AN27)</f>
        <v>0</v>
      </c>
      <c r="AF394" s="947">
        <f>IFERROR(HLOOKUP(AF355,'4. Investment Appraisal'!23:26,4,FALSE),AO27)</f>
        <v>0</v>
      </c>
      <c r="AG394" s="947">
        <f>IFERROR(HLOOKUP(AG355,'4. Investment Appraisal'!23:26,4,FALSE),AP27)</f>
        <v>0</v>
      </c>
      <c r="AH394" s="947">
        <f>IFERROR(HLOOKUP(AH355,'4. Investment Appraisal'!23:26,4,FALSE),AQ27)</f>
        <v>0</v>
      </c>
      <c r="AI394" s="947">
        <f>IFERROR(HLOOKUP(AI355,'4. Investment Appraisal'!23:26,4,FALSE),AR27)</f>
        <v>0</v>
      </c>
      <c r="AJ394" s="947">
        <f>IFERROR(HLOOKUP(AJ355,'4. Investment Appraisal'!23:26,4,FALSE),AS27)</f>
        <v>0</v>
      </c>
      <c r="AK394" s="947">
        <f>IFERROR(HLOOKUP(AK355,'4. Investment Appraisal'!23:26,4,FALSE),AT27)</f>
        <v>0</v>
      </c>
      <c r="AL394" s="947">
        <f>IFERROR(HLOOKUP(AL355,'4. Investment Appraisal'!23:26,4,FALSE),AU27)</f>
        <v>0</v>
      </c>
      <c r="AM394" s="947">
        <f>IFERROR(HLOOKUP(AM355,'4. Investment Appraisal'!23:26,4,FALSE),AV27)</f>
        <v>0</v>
      </c>
      <c r="AN394" s="947">
        <f>IFERROR(HLOOKUP(AN355,'4. Investment Appraisal'!23:26,4,FALSE),AW27)</f>
        <v>0</v>
      </c>
      <c r="AO394" s="947">
        <f>IFERROR(HLOOKUP(AO355,'4. Investment Appraisal'!23:26,4,FALSE),AX27)</f>
        <v>0</v>
      </c>
      <c r="AP394" s="947">
        <f>IFERROR(HLOOKUP(AP355,'4. Investment Appraisal'!23:26,4,FALSE),AY27)</f>
        <v>0</v>
      </c>
      <c r="AQ394" s="947">
        <f>IFERROR(HLOOKUP(AQ355,'4. Investment Appraisal'!23:26,4,FALSE),AZ27)</f>
        <v>0</v>
      </c>
      <c r="AR394" s="947">
        <f>IFERROR(HLOOKUP(AR355,'4. Investment Appraisal'!23:26,4,FALSE),BA27)</f>
        <v>0</v>
      </c>
      <c r="AS394" s="947">
        <f>IFERROR(HLOOKUP(AS355,'4. Investment Appraisal'!23:26,4,FALSE),BB27)</f>
        <v>0</v>
      </c>
      <c r="AT394" s="947">
        <f>IFERROR(HLOOKUP(AT355,'4. Investment Appraisal'!23:26,4,FALSE),BC27)</f>
        <v>0</v>
      </c>
      <c r="AU394" s="947">
        <f>IFERROR(HLOOKUP(AU355,'4. Investment Appraisal'!23:26,4,FALSE),BD27)</f>
        <v>0</v>
      </c>
      <c r="AV394" s="947">
        <f>IFERROR(HLOOKUP(AV355,'4. Investment Appraisal'!23:26,4,FALSE),BE27)</f>
        <v>0</v>
      </c>
      <c r="AW394" s="947">
        <f>IFERROR(HLOOKUP(AW355,'4. Investment Appraisal'!23:26,4,FALSE),BF27)</f>
        <v>0</v>
      </c>
      <c r="AX394" s="947">
        <f>IFERROR(HLOOKUP(AX355,'4. Investment Appraisal'!23:26,4,FALSE),BG27)</f>
        <v>0</v>
      </c>
      <c r="AY394" s="947">
        <f>IFERROR(HLOOKUP(AY355,'4. Investment Appraisal'!23:26,4,FALSE),BH27)</f>
        <v>0</v>
      </c>
      <c r="AZ394" s="947">
        <f>IFERROR(HLOOKUP(AZ355,'4. Investment Appraisal'!23:26,4,FALSE),BI27)</f>
        <v>0</v>
      </c>
      <c r="BA394" s="947">
        <f>IFERROR(HLOOKUP(BA355,'4. Investment Appraisal'!23:26,4,FALSE),BJ27)</f>
        <v>0</v>
      </c>
      <c r="BB394" s="947">
        <f>IFERROR(HLOOKUP(BB355,'4. Investment Appraisal'!23:26,4,FALSE),BK27)</f>
        <v>0</v>
      </c>
      <c r="BC394" s="947">
        <f>IFERROR(HLOOKUP(BC355,'4. Investment Appraisal'!23:26,4,FALSE),BL27)</f>
        <v>0</v>
      </c>
      <c r="BD394" s="947">
        <f>IFERROR(HLOOKUP(BD355,'4. Investment Appraisal'!23:26,4,FALSE),BM27)</f>
        <v>0</v>
      </c>
      <c r="BE394" s="947">
        <f>IFERROR(HLOOKUP(BE355,'4. Investment Appraisal'!23:26,4,FALSE),BN27)</f>
        <v>0</v>
      </c>
      <c r="BF394" s="947">
        <f>IFERROR(HLOOKUP(BF355,'4. Investment Appraisal'!23:26,4,FALSE),BO27)</f>
        <v>0</v>
      </c>
      <c r="BG394" s="947">
        <f>IFERROR(HLOOKUP(BG355,'4. Investment Appraisal'!23:26,4,FALSE),BP27)</f>
        <v>0</v>
      </c>
      <c r="BH394" s="947">
        <f>IFERROR(HLOOKUP(BH355,'4. Investment Appraisal'!23:26,4,FALSE),BQ27)</f>
        <v>0</v>
      </c>
      <c r="BI394" s="947">
        <f>IFERROR(HLOOKUP(BI355,'4. Investment Appraisal'!23:26,4,FALSE),BR27)</f>
        <v>0</v>
      </c>
      <c r="BJ394" s="947">
        <f>IFERROR(HLOOKUP(BJ355,'4. Investment Appraisal'!23:26,4,FALSE),BS27)</f>
        <v>0</v>
      </c>
      <c r="BK394" s="947">
        <f>IFERROR(HLOOKUP(BK355,'4. Investment Appraisal'!23:26,4,FALSE),BT27)</f>
        <v>0</v>
      </c>
      <c r="BL394" s="947">
        <f>IFERROR(HLOOKUP(BL355,'4. Investment Appraisal'!23:26,4,FALSE),BU27)</f>
        <v>0</v>
      </c>
      <c r="BM394" s="947">
        <f>IFERROR(HLOOKUP(BM355,'4. Investment Appraisal'!23:26,4,FALSE),BV27)</f>
        <v>0</v>
      </c>
      <c r="BN394" s="947">
        <f>IFERROR(HLOOKUP(BN355,'4. Investment Appraisal'!23:26,4,FALSE),BW27)</f>
        <v>0</v>
      </c>
      <c r="BO394" s="947">
        <f>IFERROR(HLOOKUP(BO355,'4. Investment Appraisal'!23:26,4,FALSE),BX27)</f>
        <v>0</v>
      </c>
      <c r="BP394" s="947">
        <f>IFERROR(HLOOKUP(BP355,'4. Investment Appraisal'!23:26,4,FALSE),BY27)</f>
        <v>0</v>
      </c>
      <c r="BQ394" s="1166">
        <f>IFERROR(HLOOKUP(BQ355,'4. Investment Appraisal'!23:26,4,FALSE),BZ27)</f>
        <v>0</v>
      </c>
      <c r="BS394" s="750"/>
    </row>
    <row r="395" spans="1:71" s="953" customFormat="1">
      <c r="A395" s="750"/>
      <c r="B395" s="1388"/>
      <c r="C395" s="1396"/>
      <c r="D395" s="945" t="s">
        <v>158</v>
      </c>
      <c r="E395" s="947"/>
      <c r="F395" s="1241" t="s">
        <v>698</v>
      </c>
      <c r="G395" s="947">
        <f>('5. I&amp;E Summary'!D31+'5. I&amp;E Summary'!D44)</f>
        <v>474.97271155555552</v>
      </c>
      <c r="H395" s="947">
        <f>('5. I&amp;E Summary'!E31+'5. I&amp;E Summary'!E44)</f>
        <v>504.95355507805556</v>
      </c>
      <c r="I395" s="947">
        <f>('5. I&amp;E Summary'!F31+'5. I&amp;E Summary'!F44)</f>
        <v>517.70470195500684</v>
      </c>
      <c r="J395" s="947">
        <f>('5. I&amp;E Summary'!G31+'5. I&amp;E Summary'!G44)</f>
        <v>530.77844674388189</v>
      </c>
      <c r="K395" s="947">
        <f>('5. I&amp;E Summary'!H31+'5. I&amp;E Summary'!H44)</f>
        <v>559.42412736409256</v>
      </c>
      <c r="L395" s="947">
        <f>('5. I&amp;E Summary'!I31+'5. I&amp;E Summary'!I44)</f>
        <v>573.5567475785266</v>
      </c>
      <c r="M395" s="947">
        <f>('5. I&amp;E Summary'!J31+'5. I&amp;E Summary'!J44)</f>
        <v>591.23338165619066</v>
      </c>
      <c r="N395" s="947">
        <f>('5. I&amp;E Summary'!K31+'5. I&amp;E Summary'!K44)</f>
        <v>611.23838495777511</v>
      </c>
      <c r="O395" s="947">
        <f>('5. I&amp;E Summary'!L31+'5. I&amp;E Summary'!L44)</f>
        <v>629.57669417314833</v>
      </c>
      <c r="P395" s="947">
        <f>('5. I&amp;E Summary'!M31+'5. I&amp;E Summary'!M44)</f>
        <v>648.47923757231115</v>
      </c>
      <c r="Q395" s="947">
        <f>('5. I&amp;E Summary'!N31+'5. I&amp;E Summary'!N44)</f>
        <v>664.98132118823287</v>
      </c>
      <c r="R395" s="947">
        <f>('5. I&amp;E Summary'!O31+'5. I&amp;E Summary'!O44)</f>
        <v>681.9046599748508</v>
      </c>
      <c r="S395" s="947">
        <f>('5. I&amp;E Summary'!P31+'5. I&amp;E Summary'!P44)</f>
        <v>699.26004640384167</v>
      </c>
      <c r="T395" s="947">
        <f>('5. I&amp;E Summary'!Q31+'5. I&amp;E Summary'!Q44)</f>
        <v>717.05855059144585</v>
      </c>
      <c r="U395" s="947">
        <f>('5. I&amp;E Summary'!R31+'5. I&amp;E Summary'!R44)</f>
        <v>735.31152747456531</v>
      </c>
      <c r="V395" s="947">
        <f>('5. I&amp;E Summary'!S31+'5. I&amp;E Summary'!S44)</f>
        <v>754.03062417331307</v>
      </c>
      <c r="W395" s="947">
        <f>('5. I&amp;E Summary'!T31+'5. I&amp;E Summary'!T44)</f>
        <v>773.22778754488581</v>
      </c>
      <c r="X395" s="947">
        <f>('5. I&amp;E Summary'!U31+'5. I&amp;E Summary'!U44)</f>
        <v>792.91527193376498</v>
      </c>
      <c r="Y395" s="947">
        <f>('5. I&amp;E Summary'!V31+'5. I&amp;E Summary'!V44)</f>
        <v>813.10564712337396</v>
      </c>
      <c r="Z395" s="947">
        <f>('5. I&amp;E Summary'!W31+'5. I&amp;E Summary'!W44)</f>
        <v>833.81180649446128</v>
      </c>
      <c r="AA395" s="947">
        <f>('5. I&amp;E Summary'!X31+'5. I&amp;E Summary'!X44)</f>
        <v>855.04697539561573</v>
      </c>
      <c r="AB395" s="947">
        <f>('5. I&amp;E Summary'!Y31+'5. I&amp;E Summary'!Y44)</f>
        <v>876.82471973146278</v>
      </c>
      <c r="AC395" s="947">
        <f>('5. I&amp;E Summary'!Z31+'5. I&amp;E Summary'!Z44)</f>
        <v>899.15895477423464</v>
      </c>
      <c r="AD395" s="947">
        <f>('5. I&amp;E Summary'!AA31+'5. I&amp;E Summary'!AA44)</f>
        <v>922.06395420456056</v>
      </c>
      <c r="AE395" s="947">
        <f>('5. I&amp;E Summary'!AB31+'5. I&amp;E Summary'!AB44)</f>
        <v>945.55435938747348</v>
      </c>
      <c r="AF395" s="947">
        <f>('5. I&amp;E Summary'!AC31+'5. I&amp;E Summary'!AC44)</f>
        <v>969.64518888979319</v>
      </c>
      <c r="AG395" s="947">
        <f>('5. I&amp;E Summary'!AD31+'5. I&amp;E Summary'!AD44)</f>
        <v>994.35184824520024</v>
      </c>
      <c r="AH395" s="947">
        <f>('5. I&amp;E Summary'!AE31+'5. I&amp;E Summary'!AE44)</f>
        <v>1019.6901399734871</v>
      </c>
      <c r="AI395" s="947">
        <f>('5. I&amp;E Summary'!AF31+'5. I&amp;E Summary'!AF44)</f>
        <v>1045.6762738606458</v>
      </c>
      <c r="AJ395" s="947">
        <f>('5. I&amp;E Summary'!AG31+'5. I&amp;E Summary'!AG44)</f>
        <v>1072.3268775066183</v>
      </c>
      <c r="AK395" s="947">
        <f>('5. I&amp;E Summary'!AH31+'5. I&amp;E Summary'!AH44)</f>
        <v>1099.6590071477237</v>
      </c>
      <c r="AL395" s="947">
        <f>('5. I&amp;E Summary'!AI31+'5. I&amp;E Summary'!AI44)</f>
        <v>1127.69015876096</v>
      </c>
      <c r="AM395" s="947">
        <f>('5. I&amp;E Summary'!AJ31+'5. I&amp;E Summary'!AJ44)</f>
        <v>1156.4382794575631</v>
      </c>
      <c r="AN395" s="947">
        <f>('5. I&amp;E Summary'!AK31+'5. I&amp;E Summary'!AK44)</f>
        <v>1185.921779173409</v>
      </c>
      <c r="AO395" s="947">
        <f>('5. I&amp;E Summary'!AL31+'5. I&amp;E Summary'!AL44)</f>
        <v>1216.1595426640331</v>
      </c>
      <c r="AP395" s="947">
        <f>('5. I&amp;E Summary'!AM31+'5. I&amp;E Summary'!AM44)</f>
        <v>1247.1709418122616</v>
      </c>
      <c r="AQ395" s="947">
        <f>('5. I&amp;E Summary'!AN31+'5. I&amp;E Summary'!AN44)</f>
        <v>1278.9758482566447</v>
      </c>
      <c r="AR395" s="947">
        <f>('5. I&amp;E Summary'!AO31+'5. I&amp;E Summary'!AO44)</f>
        <v>1311.5946463491098</v>
      </c>
      <c r="AS395" s="947">
        <f>('5. I&amp;E Summary'!AP31+'5. I&amp;E Summary'!AP44)</f>
        <v>1345.0482464504676</v>
      </c>
      <c r="AT395" s="947">
        <f>('5. I&amp;E Summary'!AQ31+'5. I&amp;E Summary'!AQ44)</f>
        <v>1379.3580985726385</v>
      </c>
      <c r="AU395" s="947">
        <f>('5. I&amp;E Summary'!AR31+'5. I&amp;E Summary'!AR44)</f>
        <v>1414.5462063766909</v>
      </c>
      <c r="AV395" s="947">
        <f>('5. I&amp;E Summary'!AS31+'5. I&amp;E Summary'!AS44)</f>
        <v>1450.6351415360366</v>
      </c>
      <c r="AW395" s="947">
        <f>('5. I&amp;E Summary'!AT31+'5. I&amp;E Summary'!AT44)</f>
        <v>1487.648058474364</v>
      </c>
      <c r="AX395" s="947">
        <f>('5. I&amp;E Summary'!AU31+'5. I&amp;E Summary'!AU44)</f>
        <v>1525.6087094881473</v>
      </c>
      <c r="AY395" s="947">
        <f>('5. I&amp;E Summary'!AV31+'5. I&amp;E Summary'!AV44)</f>
        <v>1564.5414602638327</v>
      </c>
      <c r="AZ395" s="947">
        <f>('5. I&amp;E Summary'!AW31+'5. I&amp;E Summary'!AW44)</f>
        <v>1604.471305800065</v>
      </c>
      <c r="BA395" s="947">
        <f>('5. I&amp;E Summary'!AX31+'5. I&amp;E Summary'!AX44)</f>
        <v>1645.4238867455915</v>
      </c>
      <c r="BB395" s="947">
        <f>('5. I&amp;E Summary'!AY31+'5. I&amp;E Summary'!AY44)</f>
        <v>1687.4255061637728</v>
      </c>
      <c r="BC395" s="947">
        <f>('5. I&amp;E Summary'!AZ31+'5. I&amp;E Summary'!AZ44)</f>
        <v>1730.5031467348942</v>
      </c>
      <c r="BD395" s="947">
        <f>('5. I&amp;E Summary'!BA31+'5. I&amp;E Summary'!BA44)</f>
        <v>1774.6844884078057</v>
      </c>
      <c r="BE395" s="947">
        <f>('5. I&amp;E Summary'!BB31+'5. I&amp;E Summary'!BB44)</f>
        <v>1819.9979265126749</v>
      </c>
      <c r="BF395" s="947">
        <f>('5. I&amp;E Summary'!BC31+'5. I&amp;E Summary'!BC44)</f>
        <v>1866.472590347006</v>
      </c>
      <c r="BG395" s="947">
        <f>('5. I&amp;E Summary'!BD31+'5. I&amp;E Summary'!BD44)</f>
        <v>1914.1383622473411</v>
      </c>
      <c r="BH395" s="947">
        <f>('5. I&amp;E Summary'!BE31+'5. I&amp;E Summary'!BE44)</f>
        <v>1963.0258971594351</v>
      </c>
      <c r="BI395" s="947">
        <f>('5. I&amp;E Summary'!BF31+'5. I&amp;E Summary'!BF44)</f>
        <v>2013.1666427200078</v>
      </c>
      <c r="BJ395" s="947">
        <f>('5. I&amp;E Summary'!BG31+'5. I&amp;E Summary'!BG44)</f>
        <v>2064.5928598635428</v>
      </c>
      <c r="BK395" s="947">
        <f>('5. I&amp;E Summary'!BH31+'5. I&amp;E Summary'!BH44)</f>
        <v>2117.3376439679323</v>
      </c>
      <c r="BL395" s="947">
        <f>('5. I&amp;E Summary'!BI31+'5. I&amp;E Summary'!BI44)</f>
        <v>2171.4349465531654</v>
      </c>
      <c r="BM395" s="947">
        <f>('5. I&amp;E Summary'!BJ31+'5. I&amp;E Summary'!BJ44)</f>
        <v>2226.9195975476105</v>
      </c>
      <c r="BN395" s="947">
        <f>('5. I&amp;E Summary'!BK31+'5. I&amp;E Summary'!BK44)</f>
        <v>2283.8273281368347</v>
      </c>
      <c r="BO395" s="947">
        <f>('5. I&amp;E Summary'!BL31+'5. I&amp;E Summary'!BL44)</f>
        <v>0</v>
      </c>
      <c r="BP395" s="947">
        <f>('5. I&amp;E Summary'!BM31+'5. I&amp;E Summary'!BM44)</f>
        <v>0</v>
      </c>
      <c r="BQ395" s="1166">
        <f>('5. I&amp;E Summary'!BN31+'5. I&amp;E Summary'!BN44)</f>
        <v>0</v>
      </c>
      <c r="BS395" s="750"/>
    </row>
    <row r="396" spans="1:71" s="953" customFormat="1">
      <c r="A396" s="750"/>
      <c r="B396" s="1388"/>
      <c r="C396" s="1397"/>
      <c r="D396" s="950" t="s">
        <v>159</v>
      </c>
      <c r="E396" s="951"/>
      <c r="F396" s="951"/>
      <c r="G396" s="951">
        <f>'5. I&amp;E Summary'!D48</f>
        <v>80</v>
      </c>
      <c r="H396" s="951">
        <f>'5. I&amp;E Summary'!E48</f>
        <v>91.224999999999994</v>
      </c>
      <c r="I396" s="951">
        <f>'5. I&amp;E Summary'!F48</f>
        <v>93.505624999999981</v>
      </c>
      <c r="J396" s="951">
        <f>'5. I&amp;E Summary'!G48</f>
        <v>95.843265624999958</v>
      </c>
      <c r="K396" s="951">
        <f>'5. I&amp;E Summary'!H48</f>
        <v>103.75841171874997</v>
      </c>
      <c r="L396" s="951">
        <f>'5. I&amp;E Summary'!I48</f>
        <v>106.35237201171871</v>
      </c>
      <c r="M396" s="951">
        <f>'5. I&amp;E Summary'!J48</f>
        <v>109.01118131201167</v>
      </c>
      <c r="N396" s="951">
        <f>'5. I&amp;E Summary'!K48</f>
        <v>111.73646084481193</v>
      </c>
      <c r="O396" s="951">
        <f>'5. I&amp;E Summary'!L48</f>
        <v>114.52987236593222</v>
      </c>
      <c r="P396" s="951">
        <f>'5. I&amp;E Summary'!M48</f>
        <v>117.39311917508053</v>
      </c>
      <c r="Q396" s="951">
        <f>'5. I&amp;E Summary'!N48</f>
        <v>120.3279471544575</v>
      </c>
      <c r="R396" s="951">
        <f>'5. I&amp;E Summary'!O48</f>
        <v>123.33614583331894</v>
      </c>
      <c r="S396" s="951">
        <f>'5. I&amp;E Summary'!P48</f>
        <v>126.4195494791519</v>
      </c>
      <c r="T396" s="951">
        <f>'5. I&amp;E Summary'!Q48</f>
        <v>129.58003821613067</v>
      </c>
      <c r="U396" s="951">
        <f>'5. I&amp;E Summary'!R48</f>
        <v>132.81953917153393</v>
      </c>
      <c r="V396" s="951">
        <f>'5. I&amp;E Summary'!S48</f>
        <v>136.14002765082228</v>
      </c>
      <c r="W396" s="951">
        <f>'5. I&amp;E Summary'!T48</f>
        <v>139.54352834209283</v>
      </c>
      <c r="X396" s="951">
        <f>'5. I&amp;E Summary'!U48</f>
        <v>143.03211655064513</v>
      </c>
      <c r="Y396" s="951">
        <f>'5. I&amp;E Summary'!V48</f>
        <v>146.60791946441128</v>
      </c>
      <c r="Z396" s="951">
        <f>'5. I&amp;E Summary'!W48</f>
        <v>150.27311745102153</v>
      </c>
      <c r="AA396" s="951">
        <f>'5. I&amp;E Summary'!X48</f>
        <v>154.02994538729706</v>
      </c>
      <c r="AB396" s="951">
        <f>'5. I&amp;E Summary'!Y48</f>
        <v>157.88069402197948</v>
      </c>
      <c r="AC396" s="951">
        <f>'5. I&amp;E Summary'!Z48</f>
        <v>161.82771137252894</v>
      </c>
      <c r="AD396" s="951">
        <f>'5. I&amp;E Summary'!AA48</f>
        <v>165.87340415684213</v>
      </c>
      <c r="AE396" s="951">
        <f>'5. I&amp;E Summary'!AB48</f>
        <v>170.02023926076319</v>
      </c>
      <c r="AF396" s="951">
        <f>'5. I&amp;E Summary'!AC48</f>
        <v>174.27074524228223</v>
      </c>
      <c r="AG396" s="951">
        <f>'5. I&amp;E Summary'!AD48</f>
        <v>178.6275138733393</v>
      </c>
      <c r="AH396" s="951">
        <f>'5. I&amp;E Summary'!AE48</f>
        <v>183.09320172017277</v>
      </c>
      <c r="AI396" s="951">
        <f>'5. I&amp;E Summary'!AF48</f>
        <v>187.67053176317702</v>
      </c>
      <c r="AJ396" s="951">
        <f>'5. I&amp;E Summary'!AG48</f>
        <v>192.36229505725649</v>
      </c>
      <c r="AK396" s="951">
        <f>'5. I&amp;E Summary'!AH48</f>
        <v>197.17135243368784</v>
      </c>
      <c r="AL396" s="951">
        <f>'5. I&amp;E Summary'!AI48</f>
        <v>202.10063624453008</v>
      </c>
      <c r="AM396" s="951">
        <f>'5. I&amp;E Summary'!AJ48</f>
        <v>207.15315215064328</v>
      </c>
      <c r="AN396" s="951">
        <f>'5. I&amp;E Summary'!AK48</f>
        <v>212.33198095440935</v>
      </c>
      <c r="AO396" s="951">
        <f>'5. I&amp;E Summary'!AL48</f>
        <v>217.64028047826955</v>
      </c>
      <c r="AP396" s="951">
        <f>'5. I&amp;E Summary'!AM48</f>
        <v>223.08128749022626</v>
      </c>
      <c r="AQ396" s="951">
        <f>'5. I&amp;E Summary'!AN48</f>
        <v>228.65831967748193</v>
      </c>
      <c r="AR396" s="951">
        <f>'5. I&amp;E Summary'!AO48</f>
        <v>234.37477766941893</v>
      </c>
      <c r="AS396" s="951">
        <f>'5. I&amp;E Summary'!AP48</f>
        <v>240.23414711115439</v>
      </c>
      <c r="AT396" s="951">
        <f>'5. I&amp;E Summary'!AQ48</f>
        <v>246.24000078893326</v>
      </c>
      <c r="AU396" s="951">
        <f>'5. I&amp;E Summary'!AR48</f>
        <v>252.39600080865659</v>
      </c>
      <c r="AV396" s="951">
        <f>'5. I&amp;E Summary'!AS48</f>
        <v>258.70590082887298</v>
      </c>
      <c r="AW396" s="951">
        <f>'5. I&amp;E Summary'!AT48</f>
        <v>265.1735483495948</v>
      </c>
      <c r="AX396" s="951">
        <f>'5. I&amp;E Summary'!AU48</f>
        <v>271.80288705833459</v>
      </c>
      <c r="AY396" s="951">
        <f>'5. I&amp;E Summary'!AV48</f>
        <v>278.59795923479288</v>
      </c>
      <c r="AZ396" s="951">
        <f>'5. I&amp;E Summary'!AW48</f>
        <v>285.56290821566273</v>
      </c>
      <c r="BA396" s="951">
        <f>'5. I&amp;E Summary'!AX48</f>
        <v>292.7019809210542</v>
      </c>
      <c r="BB396" s="951">
        <f>'5. I&amp;E Summary'!AY48</f>
        <v>300.0195304440806</v>
      </c>
      <c r="BC396" s="951">
        <f>'5. I&amp;E Summary'!AZ48</f>
        <v>307.52001870518257</v>
      </c>
      <c r="BD396" s="951">
        <f>'5. I&amp;E Summary'!BA48</f>
        <v>315.2080191728121</v>
      </c>
      <c r="BE396" s="951">
        <f>'5. I&amp;E Summary'!BB48</f>
        <v>323.08821965213241</v>
      </c>
      <c r="BF396" s="951">
        <f>'5. I&amp;E Summary'!BC48</f>
        <v>331.1654251434357</v>
      </c>
      <c r="BG396" s="951">
        <f>'5. I&amp;E Summary'!BD48</f>
        <v>339.44456077202153</v>
      </c>
      <c r="BH396" s="951">
        <f>'5. I&amp;E Summary'!BE48</f>
        <v>347.93067479132208</v>
      </c>
      <c r="BI396" s="951">
        <f>'5. I&amp;E Summary'!BF48</f>
        <v>356.62894166110505</v>
      </c>
      <c r="BJ396" s="951">
        <f>'5. I&amp;E Summary'!BG48</f>
        <v>365.54466520263264</v>
      </c>
      <c r="BK396" s="951">
        <f>'5. I&amp;E Summary'!BH48</f>
        <v>374.68328183269841</v>
      </c>
      <c r="BL396" s="951">
        <f>'5. I&amp;E Summary'!BI48</f>
        <v>384.0503638785159</v>
      </c>
      <c r="BM396" s="951">
        <f>'5. I&amp;E Summary'!BJ48</f>
        <v>393.65162297547863</v>
      </c>
      <c r="BN396" s="951">
        <f>'5. I&amp;E Summary'!BK48</f>
        <v>403.49291354986565</v>
      </c>
      <c r="BO396" s="951">
        <f>'5. I&amp;E Summary'!BL48</f>
        <v>0</v>
      </c>
      <c r="BP396" s="951">
        <f>'5. I&amp;E Summary'!BM48</f>
        <v>0</v>
      </c>
      <c r="BQ396" s="1167">
        <f>'5. I&amp;E Summary'!BN48</f>
        <v>0</v>
      </c>
      <c r="BS396" s="750"/>
    </row>
    <row r="397" spans="1:71" s="750" customFormat="1">
      <c r="B397" s="1388"/>
    </row>
    <row r="398" spans="1:71">
      <c r="A398" s="655"/>
      <c r="B398" s="1388"/>
      <c r="BS398" s="655"/>
    </row>
    <row r="399" spans="1:71" s="750" customFormat="1">
      <c r="A399" s="655"/>
      <c r="B399" s="655"/>
      <c r="C399" s="655"/>
      <c r="D399" s="655"/>
      <c r="E399" s="655"/>
      <c r="F399" s="655"/>
      <c r="G399" s="655"/>
      <c r="H399" s="655"/>
      <c r="I399" s="655"/>
      <c r="J399" s="655"/>
      <c r="K399" s="655"/>
      <c r="L399" s="655"/>
      <c r="M399" s="655"/>
      <c r="N399" s="655"/>
      <c r="O399" s="655"/>
      <c r="P399" s="655"/>
      <c r="Q399" s="655"/>
      <c r="R399" s="655"/>
      <c r="S399" s="655"/>
      <c r="T399" s="655"/>
      <c r="U399" s="655"/>
      <c r="V399" s="655"/>
      <c r="W399" s="655"/>
      <c r="X399" s="655"/>
      <c r="Y399" s="655"/>
      <c r="Z399" s="655"/>
      <c r="AA399" s="655"/>
      <c r="AB399" s="655"/>
      <c r="AC399" s="655"/>
      <c r="AD399" s="655"/>
      <c r="AE399" s="655"/>
      <c r="AF399" s="655"/>
      <c r="AG399" s="655"/>
      <c r="AH399" s="655"/>
      <c r="AI399" s="655"/>
      <c r="AJ399" s="655"/>
      <c r="AK399" s="655"/>
      <c r="AL399" s="655"/>
      <c r="AM399" s="655"/>
      <c r="AN399" s="655"/>
      <c r="AO399" s="655"/>
      <c r="AP399" s="655"/>
      <c r="AQ399" s="655"/>
      <c r="AR399" s="655"/>
      <c r="AS399" s="655"/>
      <c r="AT399" s="655"/>
      <c r="AU399" s="655"/>
      <c r="AV399" s="655"/>
      <c r="AW399" s="655"/>
      <c r="AX399" s="655"/>
      <c r="AY399" s="655"/>
      <c r="AZ399" s="655"/>
      <c r="BA399" s="655"/>
      <c r="BB399" s="655"/>
      <c r="BC399" s="655"/>
      <c r="BD399" s="655"/>
      <c r="BE399" s="655"/>
      <c r="BF399" s="655"/>
      <c r="BG399" s="655"/>
      <c r="BH399" s="655"/>
      <c r="BI399" s="655"/>
      <c r="BJ399" s="655"/>
      <c r="BK399" s="655"/>
      <c r="BL399" s="655"/>
      <c r="BM399" s="655"/>
      <c r="BN399" s="655"/>
      <c r="BO399" s="655"/>
      <c r="BP399" s="655"/>
      <c r="BQ399" s="655"/>
      <c r="BR399" s="655"/>
      <c r="BS399" s="655"/>
    </row>
    <row r="400" spans="1:71" ht="18.75">
      <c r="A400" s="655"/>
      <c r="B400" s="1388" t="s">
        <v>725</v>
      </c>
      <c r="C400" s="760" t="s">
        <v>724</v>
      </c>
      <c r="BS400" s="655"/>
    </row>
    <row r="401" spans="1:71">
      <c r="A401" s="655"/>
      <c r="B401" s="1388"/>
      <c r="C401" s="1241" t="s">
        <v>698</v>
      </c>
      <c r="BS401" s="655"/>
    </row>
    <row r="402" spans="1:71" ht="15.75">
      <c r="A402" s="655"/>
      <c r="B402" s="1388"/>
      <c r="C402" s="781" t="s">
        <v>444</v>
      </c>
      <c r="BS402" s="655"/>
    </row>
    <row r="403" spans="1:71">
      <c r="A403" s="655"/>
      <c r="B403" s="1388"/>
      <c r="BS403" s="655"/>
    </row>
    <row r="404" spans="1:71">
      <c r="A404" s="655"/>
      <c r="B404" s="1388"/>
      <c r="C404" s="1358" t="s">
        <v>352</v>
      </c>
      <c r="D404" s="1359"/>
      <c r="E404" s="874">
        <v>1000</v>
      </c>
      <c r="G404" s="1358" t="s">
        <v>411</v>
      </c>
      <c r="H404" s="1380"/>
      <c r="I404" s="956">
        <f>-SUM(D417:BB417)</f>
        <v>1295.0457496545666</v>
      </c>
      <c r="BS404" s="655"/>
    </row>
    <row r="405" spans="1:71">
      <c r="A405" s="655"/>
      <c r="B405" s="1388"/>
      <c r="BS405" s="655"/>
    </row>
    <row r="406" spans="1:71">
      <c r="A406" s="655"/>
      <c r="B406" s="1388"/>
      <c r="C406" s="1358" t="s">
        <v>410</v>
      </c>
      <c r="D406" s="1359"/>
      <c r="E406" s="874">
        <v>10</v>
      </c>
      <c r="G406" s="1358" t="s">
        <v>412</v>
      </c>
      <c r="H406" s="1380"/>
      <c r="I406" s="956">
        <f>I404-E404</f>
        <v>295.04574965456663</v>
      </c>
      <c r="BS406" s="655"/>
    </row>
    <row r="407" spans="1:71">
      <c r="A407" s="655"/>
      <c r="B407" s="1388"/>
      <c r="BS407" s="655"/>
    </row>
    <row r="408" spans="1:71">
      <c r="A408" s="655"/>
      <c r="B408" s="1388"/>
      <c r="C408" s="1358" t="s">
        <v>353</v>
      </c>
      <c r="D408" s="1359"/>
      <c r="E408" s="957">
        <v>0.05</v>
      </c>
      <c r="BS408" s="655"/>
    </row>
    <row r="409" spans="1:71">
      <c r="A409" s="655"/>
      <c r="B409" s="1388"/>
      <c r="BS409" s="655"/>
    </row>
    <row r="410" spans="1:71">
      <c r="A410" s="655"/>
      <c r="B410" s="1388"/>
      <c r="BS410" s="655"/>
    </row>
    <row r="411" spans="1:71">
      <c r="A411" s="655"/>
      <c r="B411" s="1388"/>
      <c r="BS411" s="655"/>
    </row>
    <row r="412" spans="1:71" s="828" customFormat="1">
      <c r="A412" s="655"/>
      <c r="B412" s="1388"/>
      <c r="C412" s="958" t="s">
        <v>354</v>
      </c>
      <c r="D412" s="959" t="s">
        <v>360</v>
      </c>
      <c r="E412" s="959" t="s">
        <v>226</v>
      </c>
      <c r="F412" s="959" t="s">
        <v>361</v>
      </c>
      <c r="G412" s="959" t="s">
        <v>362</v>
      </c>
      <c r="H412" s="959" t="s">
        <v>363</v>
      </c>
      <c r="I412" s="959" t="s">
        <v>364</v>
      </c>
      <c r="J412" s="959" t="s">
        <v>365</v>
      </c>
      <c r="K412" s="959" t="s">
        <v>366</v>
      </c>
      <c r="L412" s="959" t="s">
        <v>367</v>
      </c>
      <c r="M412" s="959" t="s">
        <v>368</v>
      </c>
      <c r="N412" s="959" t="s">
        <v>369</v>
      </c>
      <c r="O412" s="959" t="s">
        <v>370</v>
      </c>
      <c r="P412" s="959" t="s">
        <v>371</v>
      </c>
      <c r="Q412" s="959" t="s">
        <v>372</v>
      </c>
      <c r="R412" s="959" t="s">
        <v>373</v>
      </c>
      <c r="S412" s="959" t="s">
        <v>374</v>
      </c>
      <c r="T412" s="959" t="s">
        <v>375</v>
      </c>
      <c r="U412" s="959" t="s">
        <v>376</v>
      </c>
      <c r="V412" s="959" t="s">
        <v>377</v>
      </c>
      <c r="W412" s="959" t="s">
        <v>378</v>
      </c>
      <c r="X412" s="959" t="s">
        <v>379</v>
      </c>
      <c r="Y412" s="959" t="s">
        <v>380</v>
      </c>
      <c r="Z412" s="959" t="s">
        <v>381</v>
      </c>
      <c r="AA412" s="959" t="s">
        <v>382</v>
      </c>
      <c r="AB412" s="959" t="s">
        <v>383</v>
      </c>
      <c r="AC412" s="959" t="s">
        <v>384</v>
      </c>
      <c r="AD412" s="959" t="s">
        <v>385</v>
      </c>
      <c r="AE412" s="959" t="s">
        <v>386</v>
      </c>
      <c r="AF412" s="959" t="s">
        <v>387</v>
      </c>
      <c r="AG412" s="959" t="s">
        <v>388</v>
      </c>
      <c r="AH412" s="959" t="s">
        <v>389</v>
      </c>
      <c r="AI412" s="959" t="s">
        <v>390</v>
      </c>
      <c r="AJ412" s="959" t="s">
        <v>391</v>
      </c>
      <c r="AK412" s="959" t="s">
        <v>392</v>
      </c>
      <c r="AL412" s="959" t="s">
        <v>393</v>
      </c>
      <c r="AM412" s="959" t="s">
        <v>394</v>
      </c>
      <c r="AN412" s="959" t="s">
        <v>395</v>
      </c>
      <c r="AO412" s="959" t="s">
        <v>396</v>
      </c>
      <c r="AP412" s="959" t="s">
        <v>397</v>
      </c>
      <c r="AQ412" s="959" t="s">
        <v>398</v>
      </c>
      <c r="AR412" s="959" t="s">
        <v>399</v>
      </c>
      <c r="AS412" s="959" t="s">
        <v>400</v>
      </c>
      <c r="AT412" s="959" t="s">
        <v>401</v>
      </c>
      <c r="AU412" s="959" t="s">
        <v>402</v>
      </c>
      <c r="AV412" s="959" t="s">
        <v>403</v>
      </c>
      <c r="AW412" s="959" t="s">
        <v>404</v>
      </c>
      <c r="AX412" s="959" t="s">
        <v>405</v>
      </c>
      <c r="AY412" s="959" t="s">
        <v>406</v>
      </c>
      <c r="AZ412" s="959" t="s">
        <v>407</v>
      </c>
      <c r="BA412" s="959" t="s">
        <v>408</v>
      </c>
      <c r="BB412" s="960" t="s">
        <v>409</v>
      </c>
      <c r="BS412" s="655"/>
    </row>
    <row r="413" spans="1:71" s="828" customFormat="1">
      <c r="A413" s="655"/>
      <c r="B413" s="1388"/>
      <c r="C413" s="958" t="s">
        <v>355</v>
      </c>
      <c r="D413" s="961">
        <f>E14</f>
        <v>2018</v>
      </c>
      <c r="E413" s="961">
        <f>D413+1</f>
        <v>2019</v>
      </c>
      <c r="F413" s="961">
        <f t="shared" ref="F413:BB413" si="1194">E413+1</f>
        <v>2020</v>
      </c>
      <c r="G413" s="961">
        <f t="shared" si="1194"/>
        <v>2021</v>
      </c>
      <c r="H413" s="961">
        <f t="shared" si="1194"/>
        <v>2022</v>
      </c>
      <c r="I413" s="961">
        <f t="shared" si="1194"/>
        <v>2023</v>
      </c>
      <c r="J413" s="961">
        <f t="shared" si="1194"/>
        <v>2024</v>
      </c>
      <c r="K413" s="961">
        <f t="shared" si="1194"/>
        <v>2025</v>
      </c>
      <c r="L413" s="961">
        <f t="shared" si="1194"/>
        <v>2026</v>
      </c>
      <c r="M413" s="961">
        <f t="shared" si="1194"/>
        <v>2027</v>
      </c>
      <c r="N413" s="961">
        <f t="shared" si="1194"/>
        <v>2028</v>
      </c>
      <c r="O413" s="961">
        <f t="shared" si="1194"/>
        <v>2029</v>
      </c>
      <c r="P413" s="961">
        <f t="shared" si="1194"/>
        <v>2030</v>
      </c>
      <c r="Q413" s="961">
        <f t="shared" si="1194"/>
        <v>2031</v>
      </c>
      <c r="R413" s="961">
        <f t="shared" si="1194"/>
        <v>2032</v>
      </c>
      <c r="S413" s="961">
        <f t="shared" si="1194"/>
        <v>2033</v>
      </c>
      <c r="T413" s="961">
        <f t="shared" si="1194"/>
        <v>2034</v>
      </c>
      <c r="U413" s="961">
        <f t="shared" si="1194"/>
        <v>2035</v>
      </c>
      <c r="V413" s="961">
        <f t="shared" si="1194"/>
        <v>2036</v>
      </c>
      <c r="W413" s="961">
        <f t="shared" si="1194"/>
        <v>2037</v>
      </c>
      <c r="X413" s="961">
        <f t="shared" si="1194"/>
        <v>2038</v>
      </c>
      <c r="Y413" s="961">
        <f t="shared" si="1194"/>
        <v>2039</v>
      </c>
      <c r="Z413" s="961">
        <f t="shared" si="1194"/>
        <v>2040</v>
      </c>
      <c r="AA413" s="961">
        <f t="shared" si="1194"/>
        <v>2041</v>
      </c>
      <c r="AB413" s="961">
        <f t="shared" si="1194"/>
        <v>2042</v>
      </c>
      <c r="AC413" s="961">
        <f t="shared" si="1194"/>
        <v>2043</v>
      </c>
      <c r="AD413" s="961">
        <f t="shared" si="1194"/>
        <v>2044</v>
      </c>
      <c r="AE413" s="961">
        <f t="shared" si="1194"/>
        <v>2045</v>
      </c>
      <c r="AF413" s="961">
        <f t="shared" si="1194"/>
        <v>2046</v>
      </c>
      <c r="AG413" s="961">
        <f t="shared" si="1194"/>
        <v>2047</v>
      </c>
      <c r="AH413" s="961">
        <f t="shared" si="1194"/>
        <v>2048</v>
      </c>
      <c r="AI413" s="961">
        <f t="shared" si="1194"/>
        <v>2049</v>
      </c>
      <c r="AJ413" s="961">
        <f t="shared" si="1194"/>
        <v>2050</v>
      </c>
      <c r="AK413" s="961">
        <f t="shared" si="1194"/>
        <v>2051</v>
      </c>
      <c r="AL413" s="961">
        <f t="shared" si="1194"/>
        <v>2052</v>
      </c>
      <c r="AM413" s="961">
        <f t="shared" si="1194"/>
        <v>2053</v>
      </c>
      <c r="AN413" s="961">
        <f t="shared" si="1194"/>
        <v>2054</v>
      </c>
      <c r="AO413" s="961">
        <f t="shared" si="1194"/>
        <v>2055</v>
      </c>
      <c r="AP413" s="961">
        <f t="shared" si="1194"/>
        <v>2056</v>
      </c>
      <c r="AQ413" s="961">
        <f t="shared" si="1194"/>
        <v>2057</v>
      </c>
      <c r="AR413" s="961">
        <f t="shared" si="1194"/>
        <v>2058</v>
      </c>
      <c r="AS413" s="961">
        <f t="shared" si="1194"/>
        <v>2059</v>
      </c>
      <c r="AT413" s="961">
        <f t="shared" si="1194"/>
        <v>2060</v>
      </c>
      <c r="AU413" s="961">
        <f t="shared" si="1194"/>
        <v>2061</v>
      </c>
      <c r="AV413" s="961">
        <f t="shared" si="1194"/>
        <v>2062</v>
      </c>
      <c r="AW413" s="961">
        <f t="shared" si="1194"/>
        <v>2063</v>
      </c>
      <c r="AX413" s="961">
        <f t="shared" si="1194"/>
        <v>2064</v>
      </c>
      <c r="AY413" s="961">
        <f t="shared" si="1194"/>
        <v>2065</v>
      </c>
      <c r="AZ413" s="961">
        <f t="shared" si="1194"/>
        <v>2066</v>
      </c>
      <c r="BA413" s="961">
        <f t="shared" si="1194"/>
        <v>2067</v>
      </c>
      <c r="BB413" s="962">
        <f t="shared" si="1194"/>
        <v>2068</v>
      </c>
      <c r="BS413" s="655"/>
    </row>
    <row r="414" spans="1:71" s="828" customFormat="1">
      <c r="A414" s="655"/>
      <c r="B414" s="1388"/>
      <c r="C414" s="963" t="s">
        <v>356</v>
      </c>
      <c r="D414" s="964">
        <f>E404</f>
        <v>1000</v>
      </c>
      <c r="E414" s="964">
        <f t="shared" ref="E414:AJ414" si="1195">D414+D415</f>
        <v>920.49542503454336</v>
      </c>
      <c r="F414" s="964">
        <f t="shared" si="1195"/>
        <v>837.01562132081381</v>
      </c>
      <c r="G414" s="964">
        <f t="shared" si="1195"/>
        <v>749.36182742139783</v>
      </c>
      <c r="H414" s="964">
        <f>G414+G415</f>
        <v>657.32534382701101</v>
      </c>
      <c r="I414" s="964">
        <f t="shared" si="1195"/>
        <v>560.68703605290489</v>
      </c>
      <c r="J414" s="964">
        <f t="shared" si="1195"/>
        <v>459.21681289009348</v>
      </c>
      <c r="K414" s="964">
        <f t="shared" si="1195"/>
        <v>352.67307856914147</v>
      </c>
      <c r="L414" s="964">
        <f t="shared" si="1195"/>
        <v>240.80215753214188</v>
      </c>
      <c r="M414" s="964">
        <f t="shared" si="1195"/>
        <v>123.3376904432923</v>
      </c>
      <c r="N414" s="964">
        <f t="shared" si="1195"/>
        <v>2.5579538487363607E-13</v>
      </c>
      <c r="O414" s="964">
        <f t="shared" si="1195"/>
        <v>2.5579538487363607E-13</v>
      </c>
      <c r="P414" s="964">
        <f t="shared" si="1195"/>
        <v>2.5579538487363607E-13</v>
      </c>
      <c r="Q414" s="964">
        <f t="shared" si="1195"/>
        <v>2.5579538487363607E-13</v>
      </c>
      <c r="R414" s="964">
        <f t="shared" si="1195"/>
        <v>2.5579538487363607E-13</v>
      </c>
      <c r="S414" s="964">
        <f t="shared" si="1195"/>
        <v>2.5579538487363607E-13</v>
      </c>
      <c r="T414" s="964">
        <f t="shared" si="1195"/>
        <v>2.5579538487363607E-13</v>
      </c>
      <c r="U414" s="964">
        <f t="shared" si="1195"/>
        <v>2.5579538487363607E-13</v>
      </c>
      <c r="V414" s="964">
        <f t="shared" si="1195"/>
        <v>2.5579538487363607E-13</v>
      </c>
      <c r="W414" s="964">
        <f t="shared" si="1195"/>
        <v>2.5579538487363607E-13</v>
      </c>
      <c r="X414" s="964">
        <f t="shared" si="1195"/>
        <v>2.5579538487363607E-13</v>
      </c>
      <c r="Y414" s="964">
        <f t="shared" si="1195"/>
        <v>2.5579538487363607E-13</v>
      </c>
      <c r="Z414" s="964">
        <f t="shared" si="1195"/>
        <v>2.5579538487363607E-13</v>
      </c>
      <c r="AA414" s="964">
        <f t="shared" si="1195"/>
        <v>2.5579538487363607E-13</v>
      </c>
      <c r="AB414" s="964">
        <f t="shared" si="1195"/>
        <v>2.5579538487363607E-13</v>
      </c>
      <c r="AC414" s="964">
        <f t="shared" si="1195"/>
        <v>2.5579538487363607E-13</v>
      </c>
      <c r="AD414" s="964">
        <f t="shared" si="1195"/>
        <v>2.5579538487363607E-13</v>
      </c>
      <c r="AE414" s="964">
        <f t="shared" si="1195"/>
        <v>2.5579538487363607E-13</v>
      </c>
      <c r="AF414" s="964">
        <f t="shared" si="1195"/>
        <v>2.5579538487363607E-13</v>
      </c>
      <c r="AG414" s="964">
        <f t="shared" si="1195"/>
        <v>2.5579538487363607E-13</v>
      </c>
      <c r="AH414" s="964">
        <f t="shared" si="1195"/>
        <v>2.5579538487363607E-13</v>
      </c>
      <c r="AI414" s="964">
        <f t="shared" si="1195"/>
        <v>2.5579538487363607E-13</v>
      </c>
      <c r="AJ414" s="964">
        <f t="shared" si="1195"/>
        <v>2.5579538487363607E-13</v>
      </c>
      <c r="AK414" s="964">
        <f t="shared" ref="AK414:BB414" si="1196">AJ414+AJ415</f>
        <v>2.5579538487363607E-13</v>
      </c>
      <c r="AL414" s="964">
        <f t="shared" si="1196"/>
        <v>2.5579538487363607E-13</v>
      </c>
      <c r="AM414" s="964">
        <f t="shared" si="1196"/>
        <v>2.5579538487363607E-13</v>
      </c>
      <c r="AN414" s="964">
        <f t="shared" si="1196"/>
        <v>2.5579538487363607E-13</v>
      </c>
      <c r="AO414" s="964">
        <f t="shared" si="1196"/>
        <v>2.5579538487363607E-13</v>
      </c>
      <c r="AP414" s="964">
        <f t="shared" si="1196"/>
        <v>2.5579538487363607E-13</v>
      </c>
      <c r="AQ414" s="964">
        <f t="shared" si="1196"/>
        <v>2.5579538487363607E-13</v>
      </c>
      <c r="AR414" s="964">
        <f t="shared" si="1196"/>
        <v>2.5579538487363607E-13</v>
      </c>
      <c r="AS414" s="964">
        <f t="shared" si="1196"/>
        <v>2.5579538487363607E-13</v>
      </c>
      <c r="AT414" s="964">
        <f t="shared" si="1196"/>
        <v>2.5579538487363607E-13</v>
      </c>
      <c r="AU414" s="964">
        <f t="shared" si="1196"/>
        <v>2.5579538487363607E-13</v>
      </c>
      <c r="AV414" s="964">
        <f t="shared" si="1196"/>
        <v>2.5579538487363607E-13</v>
      </c>
      <c r="AW414" s="964">
        <f t="shared" si="1196"/>
        <v>2.5579538487363607E-13</v>
      </c>
      <c r="AX414" s="964">
        <f t="shared" si="1196"/>
        <v>2.5579538487363607E-13</v>
      </c>
      <c r="AY414" s="964">
        <f t="shared" si="1196"/>
        <v>2.5579538487363607E-13</v>
      </c>
      <c r="AZ414" s="964">
        <f t="shared" si="1196"/>
        <v>2.5579538487363607E-13</v>
      </c>
      <c r="BA414" s="964">
        <f t="shared" si="1196"/>
        <v>2.5579538487363607E-13</v>
      </c>
      <c r="BB414" s="965">
        <f t="shared" si="1196"/>
        <v>2.5579538487363607E-13</v>
      </c>
      <c r="BS414" s="655"/>
    </row>
    <row r="415" spans="1:71" s="828" customFormat="1">
      <c r="A415" s="655"/>
      <c r="B415" s="1388"/>
      <c r="C415" s="963" t="s">
        <v>357</v>
      </c>
      <c r="D415" s="964">
        <f>SUM(D416+D417)</f>
        <v>-79.504574965456669</v>
      </c>
      <c r="E415" s="964">
        <f t="shared" ref="E415:W415" si="1197">IF(E414&lt;1,0,(SUM(E416+E417)))</f>
        <v>-83.479803713729495</v>
      </c>
      <c r="F415" s="964">
        <f t="shared" si="1197"/>
        <v>-87.653793899415973</v>
      </c>
      <c r="G415" s="964">
        <f t="shared" si="1197"/>
        <v>-92.036483594386766</v>
      </c>
      <c r="H415" s="964">
        <f t="shared" si="1197"/>
        <v>-96.638307774106124</v>
      </c>
      <c r="I415" s="964">
        <f t="shared" si="1197"/>
        <v>-101.47022316281142</v>
      </c>
      <c r="J415" s="964">
        <f t="shared" si="1197"/>
        <v>-106.543734320952</v>
      </c>
      <c r="K415" s="964">
        <f t="shared" si="1197"/>
        <v>-111.87092103699959</v>
      </c>
      <c r="L415" s="964">
        <f t="shared" si="1197"/>
        <v>-117.46446708884957</v>
      </c>
      <c r="M415" s="964">
        <f t="shared" si="1197"/>
        <v>-123.33769044329205</v>
      </c>
      <c r="N415" s="964">
        <f t="shared" si="1197"/>
        <v>0</v>
      </c>
      <c r="O415" s="964">
        <f t="shared" si="1197"/>
        <v>0</v>
      </c>
      <c r="P415" s="964">
        <f t="shared" si="1197"/>
        <v>0</v>
      </c>
      <c r="Q415" s="964">
        <f t="shared" si="1197"/>
        <v>0</v>
      </c>
      <c r="R415" s="964">
        <f t="shared" si="1197"/>
        <v>0</v>
      </c>
      <c r="S415" s="964">
        <f t="shared" si="1197"/>
        <v>0</v>
      </c>
      <c r="T415" s="964">
        <f t="shared" si="1197"/>
        <v>0</v>
      </c>
      <c r="U415" s="964">
        <f t="shared" si="1197"/>
        <v>0</v>
      </c>
      <c r="V415" s="964">
        <f t="shared" si="1197"/>
        <v>0</v>
      </c>
      <c r="W415" s="964">
        <f t="shared" si="1197"/>
        <v>0</v>
      </c>
      <c r="X415" s="964">
        <f>IF(X414&lt;1,0,(SUM(X416+X417)))</f>
        <v>0</v>
      </c>
      <c r="Y415" s="964">
        <f t="shared" ref="Y415:BB415" si="1198">IF(Y414&lt;1,0,(SUM(Y416+Y417)))</f>
        <v>0</v>
      </c>
      <c r="Z415" s="964">
        <f t="shared" si="1198"/>
        <v>0</v>
      </c>
      <c r="AA415" s="964">
        <f t="shared" si="1198"/>
        <v>0</v>
      </c>
      <c r="AB415" s="964">
        <f t="shared" si="1198"/>
        <v>0</v>
      </c>
      <c r="AC415" s="964">
        <f t="shared" si="1198"/>
        <v>0</v>
      </c>
      <c r="AD415" s="964">
        <f t="shared" si="1198"/>
        <v>0</v>
      </c>
      <c r="AE415" s="964">
        <f t="shared" si="1198"/>
        <v>0</v>
      </c>
      <c r="AF415" s="964">
        <f t="shared" si="1198"/>
        <v>0</v>
      </c>
      <c r="AG415" s="964">
        <f t="shared" si="1198"/>
        <v>0</v>
      </c>
      <c r="AH415" s="964">
        <f t="shared" si="1198"/>
        <v>0</v>
      </c>
      <c r="AI415" s="964">
        <f t="shared" si="1198"/>
        <v>0</v>
      </c>
      <c r="AJ415" s="964">
        <f t="shared" si="1198"/>
        <v>0</v>
      </c>
      <c r="AK415" s="964">
        <f t="shared" si="1198"/>
        <v>0</v>
      </c>
      <c r="AL415" s="964">
        <f t="shared" si="1198"/>
        <v>0</v>
      </c>
      <c r="AM415" s="964">
        <f t="shared" si="1198"/>
        <v>0</v>
      </c>
      <c r="AN415" s="964">
        <f t="shared" si="1198"/>
        <v>0</v>
      </c>
      <c r="AO415" s="964">
        <f t="shared" si="1198"/>
        <v>0</v>
      </c>
      <c r="AP415" s="964">
        <f t="shared" si="1198"/>
        <v>0</v>
      </c>
      <c r="AQ415" s="964">
        <f t="shared" si="1198"/>
        <v>0</v>
      </c>
      <c r="AR415" s="964">
        <f t="shared" si="1198"/>
        <v>0</v>
      </c>
      <c r="AS415" s="964">
        <f t="shared" si="1198"/>
        <v>0</v>
      </c>
      <c r="AT415" s="964">
        <f t="shared" si="1198"/>
        <v>0</v>
      </c>
      <c r="AU415" s="964">
        <f t="shared" si="1198"/>
        <v>0</v>
      </c>
      <c r="AV415" s="964">
        <f t="shared" si="1198"/>
        <v>0</v>
      </c>
      <c r="AW415" s="964">
        <f t="shared" si="1198"/>
        <v>0</v>
      </c>
      <c r="AX415" s="964">
        <f t="shared" si="1198"/>
        <v>0</v>
      </c>
      <c r="AY415" s="964">
        <f t="shared" si="1198"/>
        <v>0</v>
      </c>
      <c r="AZ415" s="964">
        <f t="shared" si="1198"/>
        <v>0</v>
      </c>
      <c r="BA415" s="964">
        <f t="shared" si="1198"/>
        <v>0</v>
      </c>
      <c r="BB415" s="965">
        <f t="shared" si="1198"/>
        <v>0</v>
      </c>
      <c r="BS415" s="655"/>
    </row>
    <row r="416" spans="1:71" s="828" customFormat="1">
      <c r="A416" s="655"/>
      <c r="B416" s="1388"/>
      <c r="C416" s="963" t="s">
        <v>358</v>
      </c>
      <c r="D416" s="964">
        <f t="shared" ref="D416:AI416" si="1199">D414*$E$408</f>
        <v>50</v>
      </c>
      <c r="E416" s="964">
        <f t="shared" si="1199"/>
        <v>46.024771251727174</v>
      </c>
      <c r="F416" s="964">
        <f t="shared" si="1199"/>
        <v>41.850781066040696</v>
      </c>
      <c r="G416" s="964">
        <f t="shared" si="1199"/>
        <v>37.468091371069896</v>
      </c>
      <c r="H416" s="964">
        <f t="shared" si="1199"/>
        <v>32.866267191350552</v>
      </c>
      <c r="I416" s="964">
        <f t="shared" si="1199"/>
        <v>28.034351802645247</v>
      </c>
      <c r="J416" s="964">
        <f t="shared" si="1199"/>
        <v>22.960840644504675</v>
      </c>
      <c r="K416" s="964">
        <f t="shared" si="1199"/>
        <v>17.633653928457075</v>
      </c>
      <c r="L416" s="964">
        <f t="shared" si="1199"/>
        <v>12.040107876607095</v>
      </c>
      <c r="M416" s="964">
        <f t="shared" si="1199"/>
        <v>6.1668845221646151</v>
      </c>
      <c r="N416" s="964">
        <f t="shared" si="1199"/>
        <v>1.2789769243681804E-14</v>
      </c>
      <c r="O416" s="964">
        <f t="shared" si="1199"/>
        <v>1.2789769243681804E-14</v>
      </c>
      <c r="P416" s="964">
        <f t="shared" si="1199"/>
        <v>1.2789769243681804E-14</v>
      </c>
      <c r="Q416" s="964">
        <f t="shared" si="1199"/>
        <v>1.2789769243681804E-14</v>
      </c>
      <c r="R416" s="964">
        <f t="shared" si="1199"/>
        <v>1.2789769243681804E-14</v>
      </c>
      <c r="S416" s="964">
        <f t="shared" si="1199"/>
        <v>1.2789769243681804E-14</v>
      </c>
      <c r="T416" s="964">
        <f t="shared" si="1199"/>
        <v>1.2789769243681804E-14</v>
      </c>
      <c r="U416" s="964">
        <f t="shared" si="1199"/>
        <v>1.2789769243681804E-14</v>
      </c>
      <c r="V416" s="964">
        <f t="shared" si="1199"/>
        <v>1.2789769243681804E-14</v>
      </c>
      <c r="W416" s="964">
        <f t="shared" si="1199"/>
        <v>1.2789769243681804E-14</v>
      </c>
      <c r="X416" s="964">
        <f t="shared" si="1199"/>
        <v>1.2789769243681804E-14</v>
      </c>
      <c r="Y416" s="964">
        <f t="shared" si="1199"/>
        <v>1.2789769243681804E-14</v>
      </c>
      <c r="Z416" s="964">
        <f t="shared" si="1199"/>
        <v>1.2789769243681804E-14</v>
      </c>
      <c r="AA416" s="964">
        <f t="shared" si="1199"/>
        <v>1.2789769243681804E-14</v>
      </c>
      <c r="AB416" s="964">
        <f t="shared" si="1199"/>
        <v>1.2789769243681804E-14</v>
      </c>
      <c r="AC416" s="964">
        <f t="shared" si="1199"/>
        <v>1.2789769243681804E-14</v>
      </c>
      <c r="AD416" s="964">
        <f t="shared" si="1199"/>
        <v>1.2789769243681804E-14</v>
      </c>
      <c r="AE416" s="964">
        <f t="shared" si="1199"/>
        <v>1.2789769243681804E-14</v>
      </c>
      <c r="AF416" s="964">
        <f t="shared" si="1199"/>
        <v>1.2789769243681804E-14</v>
      </c>
      <c r="AG416" s="964">
        <f t="shared" si="1199"/>
        <v>1.2789769243681804E-14</v>
      </c>
      <c r="AH416" s="964">
        <f t="shared" si="1199"/>
        <v>1.2789769243681804E-14</v>
      </c>
      <c r="AI416" s="964">
        <f t="shared" si="1199"/>
        <v>1.2789769243681804E-14</v>
      </c>
      <c r="AJ416" s="964">
        <f t="shared" ref="AJ416:BB416" si="1200">AJ414*$E$408</f>
        <v>1.2789769243681804E-14</v>
      </c>
      <c r="AK416" s="964">
        <f t="shared" si="1200"/>
        <v>1.2789769243681804E-14</v>
      </c>
      <c r="AL416" s="964">
        <f t="shared" si="1200"/>
        <v>1.2789769243681804E-14</v>
      </c>
      <c r="AM416" s="964">
        <f t="shared" si="1200"/>
        <v>1.2789769243681804E-14</v>
      </c>
      <c r="AN416" s="964">
        <f t="shared" si="1200"/>
        <v>1.2789769243681804E-14</v>
      </c>
      <c r="AO416" s="964">
        <f t="shared" si="1200"/>
        <v>1.2789769243681804E-14</v>
      </c>
      <c r="AP416" s="964">
        <f t="shared" si="1200"/>
        <v>1.2789769243681804E-14</v>
      </c>
      <c r="AQ416" s="964">
        <f t="shared" si="1200"/>
        <v>1.2789769243681804E-14</v>
      </c>
      <c r="AR416" s="964">
        <f t="shared" si="1200"/>
        <v>1.2789769243681804E-14</v>
      </c>
      <c r="AS416" s="964">
        <f t="shared" si="1200"/>
        <v>1.2789769243681804E-14</v>
      </c>
      <c r="AT416" s="964">
        <f t="shared" si="1200"/>
        <v>1.2789769243681804E-14</v>
      </c>
      <c r="AU416" s="964">
        <f t="shared" si="1200"/>
        <v>1.2789769243681804E-14</v>
      </c>
      <c r="AV416" s="964">
        <f t="shared" si="1200"/>
        <v>1.2789769243681804E-14</v>
      </c>
      <c r="AW416" s="964">
        <f t="shared" si="1200"/>
        <v>1.2789769243681804E-14</v>
      </c>
      <c r="AX416" s="964">
        <f t="shared" si="1200"/>
        <v>1.2789769243681804E-14</v>
      </c>
      <c r="AY416" s="964">
        <f t="shared" si="1200"/>
        <v>1.2789769243681804E-14</v>
      </c>
      <c r="AZ416" s="964">
        <f t="shared" si="1200"/>
        <v>1.2789769243681804E-14</v>
      </c>
      <c r="BA416" s="964">
        <f t="shared" si="1200"/>
        <v>1.2789769243681804E-14</v>
      </c>
      <c r="BB416" s="965">
        <f t="shared" si="1200"/>
        <v>1.2789769243681804E-14</v>
      </c>
      <c r="BS416" s="655"/>
    </row>
    <row r="417" spans="1:71" s="828" customFormat="1">
      <c r="A417" s="655"/>
      <c r="B417" s="1388"/>
      <c r="C417" s="966" t="s">
        <v>359</v>
      </c>
      <c r="D417" s="967">
        <f>PMT($E$408,$E$406,$E$404)</f>
        <v>-129.50457496545667</v>
      </c>
      <c r="E417" s="967">
        <f>IF(E414&lt;1,0,+D417)</f>
        <v>-129.50457496545667</v>
      </c>
      <c r="F417" s="967">
        <f t="shared" ref="F417:BB417" si="1201">IF(F414&lt;1,0,+E417)</f>
        <v>-129.50457496545667</v>
      </c>
      <c r="G417" s="967">
        <f t="shared" si="1201"/>
        <v>-129.50457496545667</v>
      </c>
      <c r="H417" s="967">
        <f t="shared" si="1201"/>
        <v>-129.50457496545667</v>
      </c>
      <c r="I417" s="967">
        <f t="shared" si="1201"/>
        <v>-129.50457496545667</v>
      </c>
      <c r="J417" s="967">
        <f t="shared" si="1201"/>
        <v>-129.50457496545667</v>
      </c>
      <c r="K417" s="967">
        <f t="shared" si="1201"/>
        <v>-129.50457496545667</v>
      </c>
      <c r="L417" s="967">
        <f t="shared" si="1201"/>
        <v>-129.50457496545667</v>
      </c>
      <c r="M417" s="967">
        <f t="shared" si="1201"/>
        <v>-129.50457496545667</v>
      </c>
      <c r="N417" s="967">
        <f t="shared" si="1201"/>
        <v>0</v>
      </c>
      <c r="O417" s="967">
        <f t="shared" si="1201"/>
        <v>0</v>
      </c>
      <c r="P417" s="967">
        <f t="shared" si="1201"/>
        <v>0</v>
      </c>
      <c r="Q417" s="967">
        <f t="shared" si="1201"/>
        <v>0</v>
      </c>
      <c r="R417" s="967">
        <f t="shared" si="1201"/>
        <v>0</v>
      </c>
      <c r="S417" s="967">
        <f t="shared" si="1201"/>
        <v>0</v>
      </c>
      <c r="T417" s="967">
        <f t="shared" si="1201"/>
        <v>0</v>
      </c>
      <c r="U417" s="967">
        <f t="shared" si="1201"/>
        <v>0</v>
      </c>
      <c r="V417" s="967">
        <f t="shared" si="1201"/>
        <v>0</v>
      </c>
      <c r="W417" s="967">
        <f t="shared" si="1201"/>
        <v>0</v>
      </c>
      <c r="X417" s="967">
        <f t="shared" si="1201"/>
        <v>0</v>
      </c>
      <c r="Y417" s="967">
        <f t="shared" si="1201"/>
        <v>0</v>
      </c>
      <c r="Z417" s="967">
        <f t="shared" si="1201"/>
        <v>0</v>
      </c>
      <c r="AA417" s="967">
        <f t="shared" si="1201"/>
        <v>0</v>
      </c>
      <c r="AB417" s="967">
        <f t="shared" si="1201"/>
        <v>0</v>
      </c>
      <c r="AC417" s="967">
        <f t="shared" si="1201"/>
        <v>0</v>
      </c>
      <c r="AD417" s="967">
        <f t="shared" si="1201"/>
        <v>0</v>
      </c>
      <c r="AE417" s="967">
        <f t="shared" si="1201"/>
        <v>0</v>
      </c>
      <c r="AF417" s="967">
        <f t="shared" si="1201"/>
        <v>0</v>
      </c>
      <c r="AG417" s="967">
        <f t="shared" si="1201"/>
        <v>0</v>
      </c>
      <c r="AH417" s="967">
        <f t="shared" si="1201"/>
        <v>0</v>
      </c>
      <c r="AI417" s="967">
        <f t="shared" si="1201"/>
        <v>0</v>
      </c>
      <c r="AJ417" s="967">
        <f t="shared" si="1201"/>
        <v>0</v>
      </c>
      <c r="AK417" s="967">
        <f t="shared" si="1201"/>
        <v>0</v>
      </c>
      <c r="AL417" s="967">
        <f t="shared" si="1201"/>
        <v>0</v>
      </c>
      <c r="AM417" s="967">
        <f t="shared" si="1201"/>
        <v>0</v>
      </c>
      <c r="AN417" s="967">
        <f t="shared" si="1201"/>
        <v>0</v>
      </c>
      <c r="AO417" s="967">
        <f t="shared" si="1201"/>
        <v>0</v>
      </c>
      <c r="AP417" s="967">
        <f t="shared" si="1201"/>
        <v>0</v>
      </c>
      <c r="AQ417" s="967">
        <f t="shared" si="1201"/>
        <v>0</v>
      </c>
      <c r="AR417" s="967">
        <f t="shared" si="1201"/>
        <v>0</v>
      </c>
      <c r="AS417" s="967">
        <f t="shared" si="1201"/>
        <v>0</v>
      </c>
      <c r="AT417" s="967">
        <f t="shared" si="1201"/>
        <v>0</v>
      </c>
      <c r="AU417" s="967">
        <f t="shared" si="1201"/>
        <v>0</v>
      </c>
      <c r="AV417" s="967">
        <f t="shared" si="1201"/>
        <v>0</v>
      </c>
      <c r="AW417" s="967">
        <f t="shared" si="1201"/>
        <v>0</v>
      </c>
      <c r="AX417" s="967">
        <f t="shared" si="1201"/>
        <v>0</v>
      </c>
      <c r="AY417" s="967">
        <f t="shared" si="1201"/>
        <v>0</v>
      </c>
      <c r="AZ417" s="967">
        <f t="shared" si="1201"/>
        <v>0</v>
      </c>
      <c r="BA417" s="967">
        <f t="shared" si="1201"/>
        <v>0</v>
      </c>
      <c r="BB417" s="968">
        <f t="shared" si="1201"/>
        <v>0</v>
      </c>
      <c r="BS417" s="655"/>
    </row>
    <row r="418" spans="1:71">
      <c r="A418" s="655"/>
      <c r="B418" s="1388"/>
      <c r="BS418" s="655"/>
    </row>
    <row r="419" spans="1:71">
      <c r="A419" s="655"/>
      <c r="B419" s="1388"/>
      <c r="BS419" s="655"/>
    </row>
    <row r="420" spans="1:71">
      <c r="A420" s="655"/>
      <c r="B420" s="1388"/>
      <c r="BS420" s="655"/>
    </row>
    <row r="421" spans="1:71" s="750" customFormat="1">
      <c r="A421" s="655"/>
      <c r="B421" s="655"/>
      <c r="C421" s="655"/>
      <c r="D421" s="655"/>
      <c r="E421" s="655"/>
      <c r="F421" s="655"/>
      <c r="G421" s="655"/>
      <c r="H421" s="655"/>
      <c r="I421" s="655"/>
      <c r="J421" s="655"/>
      <c r="K421" s="655"/>
      <c r="L421" s="655"/>
      <c r="M421" s="655"/>
      <c r="N421" s="655"/>
      <c r="O421" s="655"/>
      <c r="P421" s="655"/>
      <c r="Q421" s="655"/>
      <c r="R421" s="655"/>
      <c r="S421" s="655"/>
      <c r="T421" s="655"/>
      <c r="U421" s="655"/>
      <c r="V421" s="655"/>
      <c r="W421" s="655"/>
      <c r="X421" s="655"/>
      <c r="Y421" s="655"/>
      <c r="Z421" s="655"/>
      <c r="AA421" s="655"/>
      <c r="AB421" s="655"/>
      <c r="AC421" s="655"/>
      <c r="AD421" s="655"/>
      <c r="AE421" s="655"/>
      <c r="AF421" s="655"/>
      <c r="AG421" s="655"/>
      <c r="AH421" s="655"/>
      <c r="AI421" s="655"/>
      <c r="AJ421" s="655"/>
      <c r="AK421" s="655"/>
      <c r="AL421" s="655"/>
      <c r="AM421" s="655"/>
      <c r="AN421" s="655"/>
      <c r="AO421" s="655"/>
      <c r="AP421" s="655"/>
      <c r="AQ421" s="655"/>
      <c r="AR421" s="655"/>
      <c r="AS421" s="655"/>
      <c r="AT421" s="655"/>
      <c r="AU421" s="655"/>
      <c r="AV421" s="655"/>
      <c r="AW421" s="655"/>
      <c r="AX421" s="655"/>
      <c r="AY421" s="655"/>
      <c r="AZ421" s="655"/>
      <c r="BA421" s="655"/>
      <c r="BB421" s="655"/>
      <c r="BC421" s="655"/>
      <c r="BD421" s="655"/>
      <c r="BE421" s="655"/>
      <c r="BF421" s="655"/>
      <c r="BG421" s="655"/>
      <c r="BH421" s="655"/>
      <c r="BI421" s="655"/>
      <c r="BJ421" s="655"/>
      <c r="BK421" s="655"/>
      <c r="BL421" s="655"/>
      <c r="BM421" s="655"/>
      <c r="BN421" s="655"/>
      <c r="BO421" s="655"/>
      <c r="BP421" s="655"/>
      <c r="BQ421" s="655"/>
      <c r="BR421" s="655"/>
      <c r="BS421" s="655"/>
    </row>
    <row r="422" spans="1:71" s="750" customFormat="1">
      <c r="A422" s="655"/>
      <c r="B422" s="655"/>
      <c r="C422" s="655"/>
      <c r="D422" s="655"/>
      <c r="E422" s="655"/>
      <c r="F422" s="655"/>
      <c r="G422" s="655"/>
      <c r="H422" s="655"/>
      <c r="I422" s="655"/>
      <c r="J422" s="655"/>
      <c r="K422" s="655"/>
      <c r="L422" s="655"/>
      <c r="M422" s="655"/>
      <c r="N422" s="655"/>
      <c r="O422" s="655"/>
      <c r="P422" s="655"/>
      <c r="Q422" s="655"/>
      <c r="R422" s="655"/>
      <c r="S422" s="655"/>
      <c r="T422" s="655"/>
      <c r="U422" s="655"/>
      <c r="V422" s="655"/>
      <c r="W422" s="655"/>
      <c r="X422" s="655"/>
      <c r="Y422" s="655"/>
      <c r="Z422" s="655"/>
      <c r="AA422" s="655"/>
      <c r="AB422" s="655"/>
      <c r="AC422" s="655"/>
      <c r="AD422" s="655"/>
      <c r="AE422" s="655"/>
      <c r="AF422" s="655"/>
      <c r="AG422" s="655"/>
      <c r="AH422" s="655"/>
      <c r="AI422" s="655"/>
      <c r="AJ422" s="655"/>
      <c r="AK422" s="655"/>
      <c r="AL422" s="655"/>
      <c r="AM422" s="655"/>
      <c r="AN422" s="655"/>
      <c r="AO422" s="655"/>
      <c r="AP422" s="655"/>
      <c r="AQ422" s="655"/>
      <c r="AR422" s="655"/>
      <c r="AS422" s="655"/>
      <c r="AT422" s="655"/>
      <c r="AU422" s="655"/>
      <c r="AV422" s="655"/>
      <c r="AW422" s="655"/>
      <c r="AX422" s="655"/>
      <c r="AY422" s="655"/>
      <c r="AZ422" s="655"/>
      <c r="BA422" s="655"/>
      <c r="BB422" s="655"/>
      <c r="BC422" s="655"/>
      <c r="BD422" s="655"/>
      <c r="BE422" s="655"/>
      <c r="BF422" s="655"/>
      <c r="BG422" s="655"/>
      <c r="BH422" s="655"/>
      <c r="BI422" s="655"/>
      <c r="BJ422" s="655"/>
      <c r="BK422" s="655"/>
      <c r="BL422" s="655"/>
      <c r="BM422" s="655"/>
      <c r="BN422" s="655"/>
      <c r="BO422" s="655"/>
      <c r="BP422" s="655"/>
      <c r="BQ422" s="655"/>
      <c r="BR422" s="655"/>
      <c r="BS422" s="655"/>
    </row>
    <row r="423" spans="1:71" ht="18.75">
      <c r="A423" s="655"/>
      <c r="B423" s="1388" t="s">
        <v>763</v>
      </c>
      <c r="C423" s="760" t="s">
        <v>762</v>
      </c>
      <c r="BS423" s="655"/>
    </row>
    <row r="424" spans="1:71" ht="15.75" thickBot="1">
      <c r="A424" s="655"/>
      <c r="B424" s="1388"/>
      <c r="BS424" s="655"/>
    </row>
    <row r="425" spans="1:71" s="750" customFormat="1" ht="16.5" thickTop="1" thickBot="1">
      <c r="A425" s="655"/>
      <c r="B425" s="1388"/>
      <c r="G425" s="802">
        <f>'4. Investment Appraisal'!$C$9</f>
        <v>2017</v>
      </c>
      <c r="H425" s="802">
        <f>G425+1</f>
        <v>2018</v>
      </c>
      <c r="I425" s="802">
        <f t="shared" ref="I425" si="1202">H425+1</f>
        <v>2019</v>
      </c>
      <c r="J425" s="802">
        <f t="shared" ref="J425" si="1203">I425+1</f>
        <v>2020</v>
      </c>
      <c r="K425" s="802">
        <f t="shared" ref="K425" si="1204">J425+1</f>
        <v>2021</v>
      </c>
      <c r="L425" s="802">
        <f t="shared" ref="L425" si="1205">K425+1</f>
        <v>2022</v>
      </c>
      <c r="M425" s="802">
        <f t="shared" ref="M425" si="1206">L425+1</f>
        <v>2023</v>
      </c>
      <c r="N425" s="802">
        <f t="shared" ref="N425" si="1207">M425+1</f>
        <v>2024</v>
      </c>
      <c r="O425" s="802">
        <f t="shared" ref="O425" si="1208">N425+1</f>
        <v>2025</v>
      </c>
      <c r="P425" s="802">
        <f t="shared" ref="P425" si="1209">O425+1</f>
        <v>2026</v>
      </c>
      <c r="Q425" s="802">
        <f t="shared" ref="Q425" si="1210">P425+1</f>
        <v>2027</v>
      </c>
      <c r="R425" s="802">
        <f t="shared" ref="R425" si="1211">Q425+1</f>
        <v>2028</v>
      </c>
      <c r="S425" s="802">
        <f t="shared" ref="S425" si="1212">R425+1</f>
        <v>2029</v>
      </c>
      <c r="T425" s="802">
        <f t="shared" ref="T425" si="1213">S425+1</f>
        <v>2030</v>
      </c>
      <c r="U425" s="802">
        <f t="shared" ref="U425" si="1214">T425+1</f>
        <v>2031</v>
      </c>
      <c r="V425" s="802">
        <f t="shared" ref="V425" si="1215">U425+1</f>
        <v>2032</v>
      </c>
      <c r="W425" s="802">
        <f t="shared" ref="W425" si="1216">V425+1</f>
        <v>2033</v>
      </c>
      <c r="X425" s="802">
        <f t="shared" ref="X425" si="1217">W425+1</f>
        <v>2034</v>
      </c>
      <c r="Y425" s="802">
        <f t="shared" ref="Y425" si="1218">X425+1</f>
        <v>2035</v>
      </c>
      <c r="Z425" s="802">
        <f t="shared" ref="Z425" si="1219">Y425+1</f>
        <v>2036</v>
      </c>
      <c r="AA425" s="802">
        <f t="shared" ref="AA425" si="1220">Z425+1</f>
        <v>2037</v>
      </c>
      <c r="AB425" s="802">
        <f t="shared" ref="AB425" si="1221">AA425+1</f>
        <v>2038</v>
      </c>
      <c r="AC425" s="802">
        <f t="shared" ref="AC425" si="1222">AB425+1</f>
        <v>2039</v>
      </c>
      <c r="AD425" s="802">
        <f t="shared" ref="AD425" si="1223">AC425+1</f>
        <v>2040</v>
      </c>
      <c r="AE425" s="802">
        <f t="shared" ref="AE425" si="1224">AD425+1</f>
        <v>2041</v>
      </c>
      <c r="AF425" s="802">
        <f t="shared" ref="AF425" si="1225">AE425+1</f>
        <v>2042</v>
      </c>
      <c r="AG425" s="802">
        <f t="shared" ref="AG425" si="1226">AF425+1</f>
        <v>2043</v>
      </c>
      <c r="AH425" s="802">
        <f t="shared" ref="AH425" si="1227">AG425+1</f>
        <v>2044</v>
      </c>
      <c r="AI425" s="802">
        <f t="shared" ref="AI425" si="1228">AH425+1</f>
        <v>2045</v>
      </c>
      <c r="AJ425" s="802">
        <f t="shared" ref="AJ425" si="1229">AI425+1</f>
        <v>2046</v>
      </c>
      <c r="AK425" s="802">
        <f t="shared" ref="AK425" si="1230">AJ425+1</f>
        <v>2047</v>
      </c>
      <c r="AL425" s="802">
        <f t="shared" ref="AL425" si="1231">AK425+1</f>
        <v>2048</v>
      </c>
      <c r="AM425" s="802">
        <f t="shared" ref="AM425" si="1232">AL425+1</f>
        <v>2049</v>
      </c>
      <c r="AN425" s="802">
        <f t="shared" ref="AN425" si="1233">AM425+1</f>
        <v>2050</v>
      </c>
      <c r="AO425" s="802">
        <f t="shared" ref="AO425" si="1234">AN425+1</f>
        <v>2051</v>
      </c>
      <c r="AP425" s="802">
        <f t="shared" ref="AP425" si="1235">AO425+1</f>
        <v>2052</v>
      </c>
      <c r="AQ425" s="802">
        <f t="shared" ref="AQ425" si="1236">AP425+1</f>
        <v>2053</v>
      </c>
      <c r="AR425" s="802">
        <f t="shared" ref="AR425" si="1237">AQ425+1</f>
        <v>2054</v>
      </c>
      <c r="AS425" s="802">
        <f t="shared" ref="AS425" si="1238">AR425+1</f>
        <v>2055</v>
      </c>
      <c r="AT425" s="802">
        <f t="shared" ref="AT425" si="1239">AS425+1</f>
        <v>2056</v>
      </c>
      <c r="AU425" s="802">
        <f t="shared" ref="AU425" si="1240">AT425+1</f>
        <v>2057</v>
      </c>
      <c r="AV425" s="802">
        <f t="shared" ref="AV425" si="1241">AU425+1</f>
        <v>2058</v>
      </c>
      <c r="AW425" s="802">
        <f t="shared" ref="AW425" si="1242">AV425+1</f>
        <v>2059</v>
      </c>
      <c r="AX425" s="802">
        <f t="shared" ref="AX425" si="1243">AW425+1</f>
        <v>2060</v>
      </c>
      <c r="AY425" s="802">
        <f t="shared" ref="AY425" si="1244">AX425+1</f>
        <v>2061</v>
      </c>
      <c r="AZ425" s="802">
        <f t="shared" ref="AZ425" si="1245">AY425+1</f>
        <v>2062</v>
      </c>
      <c r="BA425" s="802">
        <f t="shared" ref="BA425" si="1246">AZ425+1</f>
        <v>2063</v>
      </c>
      <c r="BB425" s="802">
        <f t="shared" ref="BB425" si="1247">BA425+1</f>
        <v>2064</v>
      </c>
      <c r="BC425" s="802">
        <f t="shared" ref="BC425" si="1248">BB425+1</f>
        <v>2065</v>
      </c>
      <c r="BD425" s="802">
        <f t="shared" ref="BD425" si="1249">BC425+1</f>
        <v>2066</v>
      </c>
      <c r="BE425" s="802">
        <f t="shared" ref="BE425" si="1250">BD425+1</f>
        <v>2067</v>
      </c>
      <c r="BF425" s="802">
        <f t="shared" ref="BF425" si="1251">BE425+1</f>
        <v>2068</v>
      </c>
      <c r="BG425" s="802">
        <f t="shared" ref="BG425" si="1252">BF425+1</f>
        <v>2069</v>
      </c>
      <c r="BH425" s="802">
        <f t="shared" ref="BH425" si="1253">BG425+1</f>
        <v>2070</v>
      </c>
      <c r="BI425" s="802">
        <f t="shared" ref="BI425" si="1254">BH425+1</f>
        <v>2071</v>
      </c>
      <c r="BJ425" s="802">
        <f t="shared" ref="BJ425" si="1255">BI425+1</f>
        <v>2072</v>
      </c>
      <c r="BK425" s="802">
        <f t="shared" ref="BK425" si="1256">BJ425+1</f>
        <v>2073</v>
      </c>
      <c r="BL425" s="802">
        <f t="shared" ref="BL425" si="1257">BK425+1</f>
        <v>2074</v>
      </c>
      <c r="BM425" s="802">
        <f t="shared" ref="BM425" si="1258">BL425+1</f>
        <v>2075</v>
      </c>
      <c r="BN425" s="802">
        <f t="shared" ref="BN425" si="1259">BM425+1</f>
        <v>2076</v>
      </c>
      <c r="BO425" s="802">
        <f t="shared" ref="BO425" si="1260">BN425+1</f>
        <v>2077</v>
      </c>
      <c r="BP425" s="802">
        <f t="shared" ref="BP425" si="1261">BO425+1</f>
        <v>2078</v>
      </c>
      <c r="BQ425" s="802">
        <f t="shared" ref="BQ425" si="1262">BP425+1</f>
        <v>2079</v>
      </c>
      <c r="BS425" s="655"/>
    </row>
    <row r="426" spans="1:71" ht="15.75" thickTop="1">
      <c r="A426" s="655"/>
      <c r="B426" s="1388"/>
      <c r="C426" s="828"/>
      <c r="D426" s="828"/>
      <c r="E426" s="828"/>
      <c r="F426" s="832" t="s">
        <v>305</v>
      </c>
      <c r="G426" s="833">
        <f>HLOOKUP(G425,'Inflation Index'!$20:$25,2,FALSE)</f>
        <v>1.0249999999999999</v>
      </c>
      <c r="H426" s="833">
        <f>HLOOKUP(H425,'Inflation Index'!$20:$25,2,FALSE)</f>
        <v>1.0506249999999997</v>
      </c>
      <c r="I426" s="833">
        <f>HLOOKUP(I425,'Inflation Index'!$20:$25,2,FALSE)</f>
        <v>1.0768906249999997</v>
      </c>
      <c r="J426" s="833">
        <f>HLOOKUP(J425,'Inflation Index'!$20:$25,2,FALSE)</f>
        <v>1.1038128906249995</v>
      </c>
      <c r="K426" s="833">
        <f>HLOOKUP(K425,'Inflation Index'!$20:$25,2,FALSE)</f>
        <v>1.1314082128906244</v>
      </c>
      <c r="L426" s="833">
        <f>HLOOKUP(L425,'Inflation Index'!$20:$25,2,FALSE)</f>
        <v>1.15969341821289</v>
      </c>
      <c r="M426" s="833">
        <f>HLOOKUP(M425,'Inflation Index'!$20:$25,2,FALSE)</f>
        <v>1.1886857536682121</v>
      </c>
      <c r="N426" s="833">
        <f>HLOOKUP(N425,'Inflation Index'!$20:$25,2,FALSE)</f>
        <v>1.2184028975099173</v>
      </c>
      <c r="O426" s="833">
        <f>HLOOKUP(O425,'Inflation Index'!$20:$25,2,FALSE)</f>
        <v>1.2488629699476652</v>
      </c>
      <c r="P426" s="833">
        <f>HLOOKUP(P425,'Inflation Index'!$20:$25,2,FALSE)</f>
        <v>1.2800845441963564</v>
      </c>
      <c r="Q426" s="833">
        <f>HLOOKUP(Q425,'Inflation Index'!$20:$25,2,FALSE)</f>
        <v>1.3120866578012653</v>
      </c>
      <c r="R426" s="833">
        <f>HLOOKUP(R425,'Inflation Index'!$20:$25,2,FALSE)</f>
        <v>1.3448888242462969</v>
      </c>
      <c r="S426" s="833">
        <f>HLOOKUP(S425,'Inflation Index'!$20:$25,2,FALSE)</f>
        <v>1.378511044852454</v>
      </c>
      <c r="T426" s="833">
        <f>HLOOKUP(T425,'Inflation Index'!$20:$25,2,FALSE)</f>
        <v>1.4129738209737652</v>
      </c>
      <c r="U426" s="833">
        <f>HLOOKUP(U425,'Inflation Index'!$20:$25,2,FALSE)</f>
        <v>1.4482981664981094</v>
      </c>
      <c r="V426" s="833">
        <f>HLOOKUP(V425,'Inflation Index'!$20:$25,2,FALSE)</f>
        <v>1.484505620660562</v>
      </c>
      <c r="W426" s="833">
        <f>HLOOKUP(W425,'Inflation Index'!$20:$25,2,FALSE)</f>
        <v>1.5216182611770759</v>
      </c>
      <c r="X426" s="833">
        <f>HLOOKUP(X425,'Inflation Index'!$20:$25,2,FALSE)</f>
        <v>1.5596587177065027</v>
      </c>
      <c r="Y426" s="833">
        <f>HLOOKUP(Y425,'Inflation Index'!$20:$25,2,FALSE)</f>
        <v>1.5986501856491651</v>
      </c>
      <c r="Z426" s="833">
        <f>HLOOKUP(Z425,'Inflation Index'!$20:$25,2,FALSE)</f>
        <v>1.6386164402903942</v>
      </c>
      <c r="AA426" s="833">
        <f>HLOOKUP(AA425,'Inflation Index'!$20:$25,2,FALSE)</f>
        <v>1.6795818512976539</v>
      </c>
      <c r="AB426" s="833">
        <f>HLOOKUP(AB425,'Inflation Index'!$20:$25,2,FALSE)</f>
        <v>1.721571397580095</v>
      </c>
      <c r="AC426" s="833">
        <f>HLOOKUP(AC425,'Inflation Index'!$20:$25,2,FALSE)</f>
        <v>1.7646106825195971</v>
      </c>
      <c r="AD426" s="833">
        <f>HLOOKUP(AD425,'Inflation Index'!$20:$25,2,FALSE)</f>
        <v>1.8087259495825871</v>
      </c>
      <c r="AE426" s="833">
        <f>HLOOKUP(AE425,'Inflation Index'!$20:$25,2,FALSE)</f>
        <v>1.8539440983221516</v>
      </c>
      <c r="AF426" s="833">
        <f>HLOOKUP(AF425,'Inflation Index'!$20:$25,2,FALSE)</f>
        <v>1.9002927007802053</v>
      </c>
      <c r="AG426" s="833">
        <f>HLOOKUP(AG425,'Inflation Index'!$20:$25,2,FALSE)</f>
        <v>1.9478000182997102</v>
      </c>
      <c r="AH426" s="833">
        <f>HLOOKUP(AH425,'Inflation Index'!$20:$25,2,FALSE)</f>
        <v>1.9964950187572026</v>
      </c>
      <c r="AI426" s="833">
        <f>HLOOKUP(AI425,'Inflation Index'!$20:$25,2,FALSE)</f>
        <v>2.0464073942261325</v>
      </c>
      <c r="AJ426" s="833">
        <f>HLOOKUP(AJ425,'Inflation Index'!$20:$25,2,FALSE)</f>
        <v>2.0975675790817858</v>
      </c>
      <c r="AK426" s="833">
        <f>HLOOKUP(AK425,'Inflation Index'!$20:$25,2,FALSE)</f>
        <v>2.1500067685588302</v>
      </c>
      <c r="AL426" s="833">
        <f>HLOOKUP(AL425,'Inflation Index'!$20:$25,2,FALSE)</f>
        <v>2.203756937772801</v>
      </c>
      <c r="AM426" s="833">
        <f>HLOOKUP(AM425,'Inflation Index'!$20:$25,2,FALSE)</f>
        <v>2.2588508612171205</v>
      </c>
      <c r="AN426" s="833">
        <f>HLOOKUP(AN425,'Inflation Index'!$20:$25,2,FALSE)</f>
        <v>2.3153221327475482</v>
      </c>
      <c r="AO426" s="833">
        <f>HLOOKUP(AO425,'Inflation Index'!$20:$25,2,FALSE)</f>
        <v>2.3732051860662366</v>
      </c>
      <c r="AP426" s="833">
        <f>HLOOKUP(AP425,'Inflation Index'!$20:$25,2,FALSE)</f>
        <v>2.4325353157178924</v>
      </c>
      <c r="AQ426" s="833">
        <f>HLOOKUP(AQ425,'Inflation Index'!$20:$25,2,FALSE)</f>
        <v>2.4933486986108395</v>
      </c>
      <c r="AR426" s="833">
        <f>HLOOKUP(AR425,'Inflation Index'!$20:$25,2,FALSE)</f>
        <v>2.5556824160761105</v>
      </c>
      <c r="AS426" s="833">
        <f>HLOOKUP(AS425,'Inflation Index'!$20:$25,2,FALSE)</f>
        <v>2.6195744764780131</v>
      </c>
      <c r="AT426" s="833">
        <f>HLOOKUP(AT425,'Inflation Index'!$20:$25,2,FALSE)</f>
        <v>2.6850638383899632</v>
      </c>
      <c r="AU426" s="833">
        <f>HLOOKUP(AU425,'Inflation Index'!$20:$25,2,FALSE)</f>
        <v>2.7521904343497123</v>
      </c>
      <c r="AV426" s="833">
        <f>HLOOKUP(AV425,'Inflation Index'!$20:$25,2,FALSE)</f>
        <v>2.8209951952084547</v>
      </c>
      <c r="AW426" s="833">
        <f>HLOOKUP(AW425,'Inflation Index'!$20:$25,2,FALSE)</f>
        <v>2.8915200750886658</v>
      </c>
      <c r="AX426" s="833">
        <f>HLOOKUP(AX425,'Inflation Index'!$20:$25,2,FALSE)</f>
        <v>2.9638080769658819</v>
      </c>
      <c r="AY426" s="833">
        <f>HLOOKUP(AY425,'Inflation Index'!$20:$25,2,FALSE)</f>
        <v>3.0379032788900289</v>
      </c>
      <c r="AZ426" s="833">
        <f>HLOOKUP(AZ425,'Inflation Index'!$20:$25,2,FALSE)</f>
        <v>3.113850860862279</v>
      </c>
      <c r="BA426" s="833">
        <f>HLOOKUP(BA425,'Inflation Index'!$20:$25,2,FALSE)</f>
        <v>3.1916971323838355</v>
      </c>
      <c r="BB426" s="833">
        <f>HLOOKUP(BB425,'Inflation Index'!$20:$25,2,FALSE)</f>
        <v>3.2714895606934311</v>
      </c>
      <c r="BC426" s="833">
        <f>HLOOKUP(BC425,'Inflation Index'!$20:$25,2,FALSE)</f>
        <v>3.3532767997107671</v>
      </c>
      <c r="BD426" s="833">
        <f>HLOOKUP(BD425,'Inflation Index'!$20:$25,2,FALSE)</f>
        <v>3.4371087197035362</v>
      </c>
      <c r="BE426" s="833">
        <f>HLOOKUP(BE425,'Inflation Index'!$20:$25,2,FALSE)</f>
        <v>3.5230364376961241</v>
      </c>
      <c r="BF426" s="833">
        <f>HLOOKUP(BF425,'Inflation Index'!$20:$25,2,FALSE)</f>
        <v>3.6111123486385264</v>
      </c>
      <c r="BG426" s="833">
        <f>HLOOKUP(BG425,'Inflation Index'!$20:$25,2,FALSE)</f>
        <v>3.7013901573544894</v>
      </c>
      <c r="BH426" s="833">
        <f>HLOOKUP(BH425,'Inflation Index'!$20:$25,2,FALSE)</f>
        <v>3.7939249112883511</v>
      </c>
      <c r="BI426" s="833">
        <f>HLOOKUP(BI425,'Inflation Index'!$20:$25,2,FALSE)</f>
        <v>3.8887730340705593</v>
      </c>
      <c r="BJ426" s="833">
        <f>HLOOKUP(BJ425,'Inflation Index'!$20:$25,2,FALSE)</f>
        <v>3.985992359922323</v>
      </c>
      <c r="BK426" s="833">
        <f>HLOOKUP(BK425,'Inflation Index'!$20:$25,2,FALSE)</f>
        <v>4.0856421689203808</v>
      </c>
      <c r="BL426" s="833">
        <f>HLOOKUP(BL425,'Inflation Index'!$20:$25,2,FALSE)</f>
        <v>4.1877832231433896</v>
      </c>
      <c r="BM426" s="833">
        <f>HLOOKUP(BM425,'Inflation Index'!$20:$25,2,FALSE)</f>
        <v>4.2924778037219742</v>
      </c>
      <c r="BN426" s="833">
        <f>HLOOKUP(BN425,'Inflation Index'!$20:$25,2,FALSE)</f>
        <v>4.3997897488150226</v>
      </c>
      <c r="BO426" s="833" t="e">
        <f>HLOOKUP(BO425,'Inflation Index'!$20:$25,2,FALSE)</f>
        <v>#N/A</v>
      </c>
      <c r="BP426" s="833" t="e">
        <f>HLOOKUP(BP425,'Inflation Index'!$20:$25,2,FALSE)</f>
        <v>#N/A</v>
      </c>
      <c r="BQ426" s="833" t="e">
        <f>HLOOKUP(BQ425,'Inflation Index'!$20:$25,2,FALSE)</f>
        <v>#N/A</v>
      </c>
      <c r="BR426" s="834"/>
      <c r="BS426" s="655"/>
    </row>
    <row r="427" spans="1:71">
      <c r="A427" s="655"/>
      <c r="B427" s="1388"/>
      <c r="C427" s="828"/>
      <c r="D427" s="828"/>
      <c r="E427" s="828"/>
      <c r="F427" s="828"/>
      <c r="G427" s="828"/>
      <c r="H427" s="828"/>
      <c r="I427" s="828"/>
      <c r="J427" s="828"/>
      <c r="K427" s="828"/>
      <c r="L427" s="828"/>
      <c r="M427" s="828"/>
      <c r="N427" s="828"/>
      <c r="O427" s="828"/>
      <c r="P427" s="828"/>
      <c r="Q427" s="828"/>
      <c r="R427" s="828"/>
      <c r="S427" s="828"/>
      <c r="T427" s="828"/>
      <c r="U427" s="828"/>
      <c r="V427" s="828"/>
      <c r="W427" s="828"/>
      <c r="X427" s="828"/>
      <c r="Y427" s="828"/>
      <c r="Z427" s="828"/>
      <c r="AA427" s="828"/>
      <c r="AB427" s="828"/>
      <c r="AC427" s="828"/>
      <c r="AD427" s="828"/>
      <c r="AE427" s="828"/>
      <c r="AF427" s="828"/>
      <c r="AG427" s="828"/>
      <c r="AH427" s="828"/>
      <c r="AI427" s="828"/>
      <c r="AJ427" s="828"/>
      <c r="AK427" s="828"/>
      <c r="AL427" s="828"/>
      <c r="AM427" s="828"/>
      <c r="AN427" s="828"/>
      <c r="AO427" s="828"/>
      <c r="AP427" s="828"/>
      <c r="AQ427" s="828"/>
      <c r="AR427" s="828"/>
      <c r="AS427" s="828"/>
      <c r="AT427" s="828"/>
      <c r="AU427" s="828"/>
      <c r="AV427" s="828"/>
      <c r="AW427" s="828"/>
      <c r="AX427" s="828"/>
      <c r="AY427" s="828"/>
      <c r="AZ427" s="828"/>
      <c r="BA427" s="828"/>
      <c r="BB427" s="828"/>
      <c r="BC427" s="828"/>
      <c r="BD427" s="828"/>
      <c r="BE427" s="828"/>
      <c r="BF427" s="828"/>
      <c r="BG427" s="828"/>
      <c r="BH427" s="828"/>
      <c r="BI427" s="828"/>
      <c r="BJ427" s="828"/>
      <c r="BK427" s="828"/>
      <c r="BL427" s="828"/>
      <c r="BM427" s="828"/>
      <c r="BN427" s="828"/>
      <c r="BO427" s="828"/>
      <c r="BP427" s="828"/>
      <c r="BQ427" s="828"/>
      <c r="BR427" s="828"/>
      <c r="BS427" s="655"/>
    </row>
    <row r="428" spans="1:71" ht="30">
      <c r="A428" s="655"/>
      <c r="B428" s="1388"/>
      <c r="C428" s="1241" t="s">
        <v>698</v>
      </c>
      <c r="F428" s="993" t="s">
        <v>494</v>
      </c>
      <c r="BS428" s="655"/>
    </row>
    <row r="429" spans="1:71" s="806" customFormat="1">
      <c r="A429" s="655"/>
      <c r="B429" s="1388"/>
      <c r="C429" s="1443" t="s">
        <v>493</v>
      </c>
      <c r="D429" s="1467" t="s">
        <v>495</v>
      </c>
      <c r="E429" s="1468"/>
      <c r="F429" s="1488">
        <v>1</v>
      </c>
      <c r="G429" s="1461">
        <v>-100</v>
      </c>
      <c r="H429" s="1461"/>
      <c r="I429" s="1461"/>
      <c r="J429" s="1461"/>
      <c r="K429" s="1461"/>
      <c r="L429" s="1461"/>
      <c r="M429" s="1461"/>
      <c r="N429" s="1461"/>
      <c r="O429" s="1461"/>
      <c r="P429" s="1461"/>
      <c r="Q429" s="1461"/>
      <c r="R429" s="1461"/>
      <c r="S429" s="1461"/>
      <c r="T429" s="1461"/>
      <c r="U429" s="1461"/>
      <c r="V429" s="1461"/>
      <c r="W429" s="1461"/>
      <c r="X429" s="1461"/>
      <c r="Y429" s="1461"/>
      <c r="Z429" s="1461"/>
      <c r="AA429" s="1461"/>
      <c r="AB429" s="1461"/>
      <c r="AC429" s="1461"/>
      <c r="AD429" s="1461"/>
      <c r="AE429" s="1461"/>
      <c r="AF429" s="1461"/>
      <c r="AG429" s="1461"/>
      <c r="AH429" s="1461"/>
      <c r="AI429" s="1461"/>
      <c r="AJ429" s="1461"/>
      <c r="AK429" s="1461"/>
      <c r="AL429" s="1461"/>
      <c r="AM429" s="1461"/>
      <c r="AN429" s="1461"/>
      <c r="AO429" s="1461"/>
      <c r="AP429" s="1461"/>
      <c r="AQ429" s="1461"/>
      <c r="AR429" s="1461"/>
      <c r="AS429" s="1461"/>
      <c r="AT429" s="1461"/>
      <c r="AU429" s="1461"/>
      <c r="AV429" s="1461"/>
      <c r="AW429" s="1461"/>
      <c r="AX429" s="1461"/>
      <c r="AY429" s="1461"/>
      <c r="AZ429" s="1461"/>
      <c r="BA429" s="1461"/>
      <c r="BB429" s="1461"/>
      <c r="BC429" s="1461"/>
      <c r="BD429" s="1461"/>
      <c r="BE429" s="1461"/>
      <c r="BF429" s="1461"/>
      <c r="BG429" s="1461"/>
      <c r="BH429" s="1461"/>
      <c r="BI429" s="1461"/>
      <c r="BJ429" s="1461"/>
      <c r="BK429" s="1461"/>
      <c r="BL429" s="1461"/>
      <c r="BM429" s="1461"/>
      <c r="BN429" s="1461"/>
      <c r="BO429" s="1461"/>
      <c r="BP429" s="1461"/>
      <c r="BQ429" s="1464"/>
      <c r="BS429" s="655"/>
    </row>
    <row r="430" spans="1:71" s="806" customFormat="1">
      <c r="A430" s="655"/>
      <c r="B430" s="1388"/>
      <c r="C430" s="1444"/>
      <c r="D430" s="1469"/>
      <c r="E430" s="1470"/>
      <c r="F430" s="1489"/>
      <c r="G430" s="1462"/>
      <c r="H430" s="1462"/>
      <c r="I430" s="1462"/>
      <c r="J430" s="1462"/>
      <c r="K430" s="1462"/>
      <c r="L430" s="1462"/>
      <c r="M430" s="1462"/>
      <c r="N430" s="1462"/>
      <c r="O430" s="1462"/>
      <c r="P430" s="1462"/>
      <c r="Q430" s="1462"/>
      <c r="R430" s="1462"/>
      <c r="S430" s="1462"/>
      <c r="T430" s="1462"/>
      <c r="U430" s="1462"/>
      <c r="V430" s="1462"/>
      <c r="W430" s="1462"/>
      <c r="X430" s="1462"/>
      <c r="Y430" s="1462"/>
      <c r="Z430" s="1462"/>
      <c r="AA430" s="1462"/>
      <c r="AB430" s="1462"/>
      <c r="AC430" s="1462"/>
      <c r="AD430" s="1462"/>
      <c r="AE430" s="1462"/>
      <c r="AF430" s="1462"/>
      <c r="AG430" s="1462"/>
      <c r="AH430" s="1462"/>
      <c r="AI430" s="1462"/>
      <c r="AJ430" s="1462"/>
      <c r="AK430" s="1462"/>
      <c r="AL430" s="1462"/>
      <c r="AM430" s="1462"/>
      <c r="AN430" s="1462"/>
      <c r="AO430" s="1462"/>
      <c r="AP430" s="1462"/>
      <c r="AQ430" s="1462"/>
      <c r="AR430" s="1462"/>
      <c r="AS430" s="1462"/>
      <c r="AT430" s="1462"/>
      <c r="AU430" s="1462"/>
      <c r="AV430" s="1462"/>
      <c r="AW430" s="1462"/>
      <c r="AX430" s="1462"/>
      <c r="AY430" s="1462"/>
      <c r="AZ430" s="1462"/>
      <c r="BA430" s="1462"/>
      <c r="BB430" s="1462"/>
      <c r="BC430" s="1462"/>
      <c r="BD430" s="1462"/>
      <c r="BE430" s="1462"/>
      <c r="BF430" s="1462"/>
      <c r="BG430" s="1462"/>
      <c r="BH430" s="1462"/>
      <c r="BI430" s="1462"/>
      <c r="BJ430" s="1462"/>
      <c r="BK430" s="1462"/>
      <c r="BL430" s="1462"/>
      <c r="BM430" s="1462"/>
      <c r="BN430" s="1462"/>
      <c r="BO430" s="1462"/>
      <c r="BP430" s="1462"/>
      <c r="BQ430" s="1465"/>
      <c r="BS430" s="655"/>
    </row>
    <row r="431" spans="1:71" s="806" customFormat="1">
      <c r="A431" s="655"/>
      <c r="B431" s="1388"/>
      <c r="C431" s="1444"/>
      <c r="D431" s="1471" t="s">
        <v>754</v>
      </c>
      <c r="E431" s="1472"/>
      <c r="F431" s="1490">
        <v>0.75</v>
      </c>
      <c r="G431" s="1462">
        <v>-500</v>
      </c>
      <c r="H431" s="1462">
        <v>-750</v>
      </c>
      <c r="I431" s="1462">
        <v>-800</v>
      </c>
      <c r="J431" s="1462">
        <v>-900</v>
      </c>
      <c r="K431" s="1462">
        <v>-1000</v>
      </c>
      <c r="L431" s="1462"/>
      <c r="M431" s="1462"/>
      <c r="N431" s="1462"/>
      <c r="O431" s="1462"/>
      <c r="P431" s="1462"/>
      <c r="Q431" s="1462"/>
      <c r="R431" s="1462"/>
      <c r="S431" s="1462"/>
      <c r="T431" s="1462"/>
      <c r="U431" s="1462"/>
      <c r="V431" s="1462"/>
      <c r="W431" s="1462"/>
      <c r="X431" s="1462"/>
      <c r="Y431" s="1462"/>
      <c r="Z431" s="1462"/>
      <c r="AA431" s="1462"/>
      <c r="AB431" s="1462"/>
      <c r="AC431" s="1462"/>
      <c r="AD431" s="1462"/>
      <c r="AE431" s="1462"/>
      <c r="AF431" s="1462"/>
      <c r="AG431" s="1462"/>
      <c r="AH431" s="1462"/>
      <c r="AI431" s="1462"/>
      <c r="AJ431" s="1462"/>
      <c r="AK431" s="1462"/>
      <c r="AL431" s="1462"/>
      <c r="AM431" s="1462"/>
      <c r="AN431" s="1462"/>
      <c r="AO431" s="1462"/>
      <c r="AP431" s="1462"/>
      <c r="AQ431" s="1462"/>
      <c r="AR431" s="1462"/>
      <c r="AS431" s="1462"/>
      <c r="AT431" s="1462"/>
      <c r="AU431" s="1462"/>
      <c r="AV431" s="1462"/>
      <c r="AW431" s="1462"/>
      <c r="AX431" s="1462"/>
      <c r="AY431" s="1462"/>
      <c r="AZ431" s="1462"/>
      <c r="BA431" s="1462"/>
      <c r="BB431" s="1462"/>
      <c r="BC431" s="1462"/>
      <c r="BD431" s="1462"/>
      <c r="BE431" s="1462"/>
      <c r="BF431" s="1462"/>
      <c r="BG431" s="1462"/>
      <c r="BH431" s="1462"/>
      <c r="BI431" s="1462"/>
      <c r="BJ431" s="1462"/>
      <c r="BK431" s="1462"/>
      <c r="BL431" s="1462"/>
      <c r="BM431" s="1462"/>
      <c r="BN431" s="1462"/>
      <c r="BO431" s="1462"/>
      <c r="BP431" s="1462"/>
      <c r="BQ431" s="1465"/>
      <c r="BS431" s="655"/>
    </row>
    <row r="432" spans="1:71" s="806" customFormat="1">
      <c r="A432" s="655"/>
      <c r="B432" s="1388"/>
      <c r="C432" s="1444"/>
      <c r="D432" s="1469"/>
      <c r="E432" s="1470"/>
      <c r="F432" s="1489"/>
      <c r="G432" s="1462"/>
      <c r="H432" s="1462"/>
      <c r="I432" s="1462"/>
      <c r="J432" s="1462"/>
      <c r="K432" s="1462"/>
      <c r="L432" s="1462"/>
      <c r="M432" s="1462"/>
      <c r="N432" s="1462"/>
      <c r="O432" s="1462"/>
      <c r="P432" s="1462"/>
      <c r="Q432" s="1462"/>
      <c r="R432" s="1462"/>
      <c r="S432" s="1462"/>
      <c r="T432" s="1462"/>
      <c r="U432" s="1462"/>
      <c r="V432" s="1462"/>
      <c r="W432" s="1462"/>
      <c r="X432" s="1462"/>
      <c r="Y432" s="1462"/>
      <c r="Z432" s="1462"/>
      <c r="AA432" s="1462"/>
      <c r="AB432" s="1462"/>
      <c r="AC432" s="1462"/>
      <c r="AD432" s="1462"/>
      <c r="AE432" s="1462"/>
      <c r="AF432" s="1462"/>
      <c r="AG432" s="1462"/>
      <c r="AH432" s="1462"/>
      <c r="AI432" s="1462"/>
      <c r="AJ432" s="1462"/>
      <c r="AK432" s="1462"/>
      <c r="AL432" s="1462"/>
      <c r="AM432" s="1462"/>
      <c r="AN432" s="1462"/>
      <c r="AO432" s="1462"/>
      <c r="AP432" s="1462"/>
      <c r="AQ432" s="1462"/>
      <c r="AR432" s="1462"/>
      <c r="AS432" s="1462"/>
      <c r="AT432" s="1462"/>
      <c r="AU432" s="1462"/>
      <c r="AV432" s="1462"/>
      <c r="AW432" s="1462"/>
      <c r="AX432" s="1462"/>
      <c r="AY432" s="1462"/>
      <c r="AZ432" s="1462"/>
      <c r="BA432" s="1462"/>
      <c r="BB432" s="1462"/>
      <c r="BC432" s="1462"/>
      <c r="BD432" s="1462"/>
      <c r="BE432" s="1462"/>
      <c r="BF432" s="1462"/>
      <c r="BG432" s="1462"/>
      <c r="BH432" s="1462"/>
      <c r="BI432" s="1462"/>
      <c r="BJ432" s="1462"/>
      <c r="BK432" s="1462"/>
      <c r="BL432" s="1462"/>
      <c r="BM432" s="1462"/>
      <c r="BN432" s="1462"/>
      <c r="BO432" s="1462"/>
      <c r="BP432" s="1462"/>
      <c r="BQ432" s="1465"/>
      <c r="BS432" s="655"/>
    </row>
    <row r="433" spans="1:71" s="806" customFormat="1">
      <c r="A433" s="655"/>
      <c r="B433" s="1388"/>
      <c r="C433" s="1444"/>
      <c r="D433" s="1471" t="s">
        <v>496</v>
      </c>
      <c r="E433" s="1472"/>
      <c r="F433" s="1490">
        <v>0.3</v>
      </c>
      <c r="G433" s="1462"/>
      <c r="H433" s="1462"/>
      <c r="I433" s="1462">
        <v>-50</v>
      </c>
      <c r="J433" s="1462">
        <v>-50</v>
      </c>
      <c r="K433" s="1462">
        <v>-50</v>
      </c>
      <c r="L433" s="1462"/>
      <c r="M433" s="1462"/>
      <c r="N433" s="1462"/>
      <c r="O433" s="1462"/>
      <c r="P433" s="1462"/>
      <c r="Q433" s="1462"/>
      <c r="R433" s="1462"/>
      <c r="S433" s="1462"/>
      <c r="T433" s="1462"/>
      <c r="U433" s="1462"/>
      <c r="V433" s="1462"/>
      <c r="W433" s="1462"/>
      <c r="X433" s="1462"/>
      <c r="Y433" s="1462"/>
      <c r="Z433" s="1462"/>
      <c r="AA433" s="1462"/>
      <c r="AB433" s="1462"/>
      <c r="AC433" s="1462"/>
      <c r="AD433" s="1462"/>
      <c r="AE433" s="1462"/>
      <c r="AF433" s="1462"/>
      <c r="AG433" s="1462"/>
      <c r="AH433" s="1462"/>
      <c r="AI433" s="1462"/>
      <c r="AJ433" s="1462"/>
      <c r="AK433" s="1462"/>
      <c r="AL433" s="1462"/>
      <c r="AM433" s="1462"/>
      <c r="AN433" s="1462"/>
      <c r="AO433" s="1462"/>
      <c r="AP433" s="1462"/>
      <c r="AQ433" s="1462"/>
      <c r="AR433" s="1462"/>
      <c r="AS433" s="1462"/>
      <c r="AT433" s="1462"/>
      <c r="AU433" s="1462"/>
      <c r="AV433" s="1462"/>
      <c r="AW433" s="1462"/>
      <c r="AX433" s="1462"/>
      <c r="AY433" s="1462"/>
      <c r="AZ433" s="1462"/>
      <c r="BA433" s="1462"/>
      <c r="BB433" s="1462"/>
      <c r="BC433" s="1462"/>
      <c r="BD433" s="1462"/>
      <c r="BE433" s="1462"/>
      <c r="BF433" s="1462"/>
      <c r="BG433" s="1462"/>
      <c r="BH433" s="1462"/>
      <c r="BI433" s="1462"/>
      <c r="BJ433" s="1462"/>
      <c r="BK433" s="1462"/>
      <c r="BL433" s="1462"/>
      <c r="BM433" s="1462"/>
      <c r="BN433" s="1462"/>
      <c r="BO433" s="1462"/>
      <c r="BP433" s="1462"/>
      <c r="BQ433" s="1465"/>
      <c r="BS433" s="655"/>
    </row>
    <row r="434" spans="1:71" s="806" customFormat="1">
      <c r="A434" s="655"/>
      <c r="B434" s="1388"/>
      <c r="C434" s="1445"/>
      <c r="D434" s="1473"/>
      <c r="E434" s="1474"/>
      <c r="F434" s="1491"/>
      <c r="G434" s="1463"/>
      <c r="H434" s="1463"/>
      <c r="I434" s="1463"/>
      <c r="J434" s="1463"/>
      <c r="K434" s="1463"/>
      <c r="L434" s="1463"/>
      <c r="M434" s="1463"/>
      <c r="N434" s="1463"/>
      <c r="O434" s="1463"/>
      <c r="P434" s="1463"/>
      <c r="Q434" s="1463"/>
      <c r="R434" s="1463"/>
      <c r="S434" s="1463"/>
      <c r="T434" s="1463"/>
      <c r="U434" s="1463"/>
      <c r="V434" s="1463"/>
      <c r="W434" s="1463"/>
      <c r="X434" s="1463"/>
      <c r="Y434" s="1463"/>
      <c r="Z434" s="1463"/>
      <c r="AA434" s="1463"/>
      <c r="AB434" s="1463"/>
      <c r="AC434" s="1463"/>
      <c r="AD434" s="1463"/>
      <c r="AE434" s="1463"/>
      <c r="AF434" s="1463"/>
      <c r="AG434" s="1463"/>
      <c r="AH434" s="1463"/>
      <c r="AI434" s="1463"/>
      <c r="AJ434" s="1463"/>
      <c r="AK434" s="1463"/>
      <c r="AL434" s="1463"/>
      <c r="AM434" s="1463"/>
      <c r="AN434" s="1463"/>
      <c r="AO434" s="1463"/>
      <c r="AP434" s="1463"/>
      <c r="AQ434" s="1463"/>
      <c r="AR434" s="1463"/>
      <c r="AS434" s="1463"/>
      <c r="AT434" s="1463"/>
      <c r="AU434" s="1463"/>
      <c r="AV434" s="1463"/>
      <c r="AW434" s="1463"/>
      <c r="AX434" s="1463"/>
      <c r="AY434" s="1463"/>
      <c r="AZ434" s="1463"/>
      <c r="BA434" s="1463"/>
      <c r="BB434" s="1463"/>
      <c r="BC434" s="1463"/>
      <c r="BD434" s="1463"/>
      <c r="BE434" s="1463"/>
      <c r="BF434" s="1463"/>
      <c r="BG434" s="1463"/>
      <c r="BH434" s="1463"/>
      <c r="BI434" s="1463"/>
      <c r="BJ434" s="1463"/>
      <c r="BK434" s="1463"/>
      <c r="BL434" s="1463"/>
      <c r="BM434" s="1463"/>
      <c r="BN434" s="1463"/>
      <c r="BO434" s="1463"/>
      <c r="BP434" s="1463"/>
      <c r="BQ434" s="1466"/>
      <c r="BS434" s="655"/>
    </row>
    <row r="435" spans="1:71" s="994" customFormat="1">
      <c r="A435" s="655"/>
      <c r="B435" s="1388"/>
      <c r="C435" s="747"/>
      <c r="D435" s="747"/>
      <c r="E435" s="747"/>
      <c r="F435" s="747"/>
      <c r="BS435" s="655"/>
    </row>
    <row r="436" spans="1:71" s="1153" customFormat="1">
      <c r="A436" s="1152"/>
      <c r="B436" s="1388"/>
      <c r="C436" s="1475" t="s">
        <v>493</v>
      </c>
      <c r="D436" s="1478" t="str">
        <f>D429</f>
        <v>Hefce</v>
      </c>
      <c r="E436" s="1479"/>
      <c r="F436" s="1492">
        <f>F429</f>
        <v>1</v>
      </c>
      <c r="G436" s="1482">
        <f>G429*$F$436</f>
        <v>-100</v>
      </c>
      <c r="H436" s="1482">
        <f t="shared" ref="H436:BQ436" si="1263">H429*$F$436</f>
        <v>0</v>
      </c>
      <c r="I436" s="1482">
        <f t="shared" si="1263"/>
        <v>0</v>
      </c>
      <c r="J436" s="1482">
        <f t="shared" si="1263"/>
        <v>0</v>
      </c>
      <c r="K436" s="1482">
        <f t="shared" si="1263"/>
        <v>0</v>
      </c>
      <c r="L436" s="1482">
        <f t="shared" si="1263"/>
        <v>0</v>
      </c>
      <c r="M436" s="1482">
        <f t="shared" si="1263"/>
        <v>0</v>
      </c>
      <c r="N436" s="1482">
        <f t="shared" si="1263"/>
        <v>0</v>
      </c>
      <c r="O436" s="1482">
        <f t="shared" si="1263"/>
        <v>0</v>
      </c>
      <c r="P436" s="1482">
        <f t="shared" si="1263"/>
        <v>0</v>
      </c>
      <c r="Q436" s="1482">
        <f t="shared" si="1263"/>
        <v>0</v>
      </c>
      <c r="R436" s="1482">
        <f t="shared" si="1263"/>
        <v>0</v>
      </c>
      <c r="S436" s="1482">
        <f t="shared" si="1263"/>
        <v>0</v>
      </c>
      <c r="T436" s="1482">
        <f t="shared" si="1263"/>
        <v>0</v>
      </c>
      <c r="U436" s="1482">
        <f t="shared" si="1263"/>
        <v>0</v>
      </c>
      <c r="V436" s="1482">
        <f t="shared" si="1263"/>
        <v>0</v>
      </c>
      <c r="W436" s="1482">
        <f t="shared" si="1263"/>
        <v>0</v>
      </c>
      <c r="X436" s="1482">
        <f t="shared" si="1263"/>
        <v>0</v>
      </c>
      <c r="Y436" s="1482">
        <f t="shared" si="1263"/>
        <v>0</v>
      </c>
      <c r="Z436" s="1482">
        <f t="shared" si="1263"/>
        <v>0</v>
      </c>
      <c r="AA436" s="1482">
        <f t="shared" si="1263"/>
        <v>0</v>
      </c>
      <c r="AB436" s="1482">
        <f t="shared" si="1263"/>
        <v>0</v>
      </c>
      <c r="AC436" s="1482">
        <f t="shared" si="1263"/>
        <v>0</v>
      </c>
      <c r="AD436" s="1482">
        <f t="shared" si="1263"/>
        <v>0</v>
      </c>
      <c r="AE436" s="1482">
        <f t="shared" si="1263"/>
        <v>0</v>
      </c>
      <c r="AF436" s="1482">
        <f t="shared" si="1263"/>
        <v>0</v>
      </c>
      <c r="AG436" s="1482">
        <f t="shared" si="1263"/>
        <v>0</v>
      </c>
      <c r="AH436" s="1482">
        <f t="shared" si="1263"/>
        <v>0</v>
      </c>
      <c r="AI436" s="1482">
        <f t="shared" si="1263"/>
        <v>0</v>
      </c>
      <c r="AJ436" s="1482">
        <f t="shared" si="1263"/>
        <v>0</v>
      </c>
      <c r="AK436" s="1482">
        <f t="shared" si="1263"/>
        <v>0</v>
      </c>
      <c r="AL436" s="1482">
        <f t="shared" si="1263"/>
        <v>0</v>
      </c>
      <c r="AM436" s="1482">
        <f t="shared" si="1263"/>
        <v>0</v>
      </c>
      <c r="AN436" s="1482">
        <f t="shared" si="1263"/>
        <v>0</v>
      </c>
      <c r="AO436" s="1482">
        <f t="shared" si="1263"/>
        <v>0</v>
      </c>
      <c r="AP436" s="1482">
        <f t="shared" si="1263"/>
        <v>0</v>
      </c>
      <c r="AQ436" s="1482">
        <f t="shared" si="1263"/>
        <v>0</v>
      </c>
      <c r="AR436" s="1482">
        <f t="shared" si="1263"/>
        <v>0</v>
      </c>
      <c r="AS436" s="1482">
        <f t="shared" si="1263"/>
        <v>0</v>
      </c>
      <c r="AT436" s="1482">
        <f t="shared" si="1263"/>
        <v>0</v>
      </c>
      <c r="AU436" s="1482">
        <f t="shared" si="1263"/>
        <v>0</v>
      </c>
      <c r="AV436" s="1482">
        <f t="shared" si="1263"/>
        <v>0</v>
      </c>
      <c r="AW436" s="1482">
        <f t="shared" si="1263"/>
        <v>0</v>
      </c>
      <c r="AX436" s="1482">
        <f t="shared" si="1263"/>
        <v>0</v>
      </c>
      <c r="AY436" s="1482">
        <f t="shared" si="1263"/>
        <v>0</v>
      </c>
      <c r="AZ436" s="1482">
        <f t="shared" si="1263"/>
        <v>0</v>
      </c>
      <c r="BA436" s="1482">
        <f t="shared" si="1263"/>
        <v>0</v>
      </c>
      <c r="BB436" s="1482">
        <f t="shared" si="1263"/>
        <v>0</v>
      </c>
      <c r="BC436" s="1482">
        <f t="shared" si="1263"/>
        <v>0</v>
      </c>
      <c r="BD436" s="1482">
        <f t="shared" si="1263"/>
        <v>0</v>
      </c>
      <c r="BE436" s="1482">
        <f t="shared" si="1263"/>
        <v>0</v>
      </c>
      <c r="BF436" s="1482">
        <f t="shared" si="1263"/>
        <v>0</v>
      </c>
      <c r="BG436" s="1482">
        <f t="shared" si="1263"/>
        <v>0</v>
      </c>
      <c r="BH436" s="1482">
        <f t="shared" si="1263"/>
        <v>0</v>
      </c>
      <c r="BI436" s="1482">
        <f t="shared" si="1263"/>
        <v>0</v>
      </c>
      <c r="BJ436" s="1482">
        <f t="shared" si="1263"/>
        <v>0</v>
      </c>
      <c r="BK436" s="1482">
        <f t="shared" si="1263"/>
        <v>0</v>
      </c>
      <c r="BL436" s="1482">
        <f t="shared" si="1263"/>
        <v>0</v>
      </c>
      <c r="BM436" s="1482">
        <f t="shared" si="1263"/>
        <v>0</v>
      </c>
      <c r="BN436" s="1482">
        <f t="shared" si="1263"/>
        <v>0</v>
      </c>
      <c r="BO436" s="1482">
        <f t="shared" si="1263"/>
        <v>0</v>
      </c>
      <c r="BP436" s="1482">
        <f t="shared" si="1263"/>
        <v>0</v>
      </c>
      <c r="BQ436" s="1484">
        <f t="shared" si="1263"/>
        <v>0</v>
      </c>
      <c r="BS436" s="1152"/>
    </row>
    <row r="437" spans="1:71" s="1153" customFormat="1">
      <c r="A437" s="1152"/>
      <c r="B437" s="1388"/>
      <c r="C437" s="1476"/>
      <c r="D437" s="1480"/>
      <c r="E437" s="1481"/>
      <c r="F437" s="1493"/>
      <c r="G437" s="1483"/>
      <c r="H437" s="1483"/>
      <c r="I437" s="1483"/>
      <c r="J437" s="1483"/>
      <c r="K437" s="1483"/>
      <c r="L437" s="1483"/>
      <c r="M437" s="1483"/>
      <c r="N437" s="1483"/>
      <c r="O437" s="1483"/>
      <c r="P437" s="1483"/>
      <c r="Q437" s="1483"/>
      <c r="R437" s="1483"/>
      <c r="S437" s="1483"/>
      <c r="T437" s="1483"/>
      <c r="U437" s="1483"/>
      <c r="V437" s="1483"/>
      <c r="W437" s="1483"/>
      <c r="X437" s="1483"/>
      <c r="Y437" s="1483"/>
      <c r="Z437" s="1483"/>
      <c r="AA437" s="1483"/>
      <c r="AB437" s="1483"/>
      <c r="AC437" s="1483"/>
      <c r="AD437" s="1483"/>
      <c r="AE437" s="1483"/>
      <c r="AF437" s="1483"/>
      <c r="AG437" s="1483"/>
      <c r="AH437" s="1483"/>
      <c r="AI437" s="1483"/>
      <c r="AJ437" s="1483"/>
      <c r="AK437" s="1483"/>
      <c r="AL437" s="1483"/>
      <c r="AM437" s="1483"/>
      <c r="AN437" s="1483"/>
      <c r="AO437" s="1483"/>
      <c r="AP437" s="1483"/>
      <c r="AQ437" s="1483"/>
      <c r="AR437" s="1483"/>
      <c r="AS437" s="1483"/>
      <c r="AT437" s="1483"/>
      <c r="AU437" s="1483"/>
      <c r="AV437" s="1483"/>
      <c r="AW437" s="1483"/>
      <c r="AX437" s="1483"/>
      <c r="AY437" s="1483"/>
      <c r="AZ437" s="1483"/>
      <c r="BA437" s="1483"/>
      <c r="BB437" s="1483"/>
      <c r="BC437" s="1483"/>
      <c r="BD437" s="1483"/>
      <c r="BE437" s="1483"/>
      <c r="BF437" s="1483"/>
      <c r="BG437" s="1483"/>
      <c r="BH437" s="1483"/>
      <c r="BI437" s="1483"/>
      <c r="BJ437" s="1483"/>
      <c r="BK437" s="1483"/>
      <c r="BL437" s="1483"/>
      <c r="BM437" s="1483"/>
      <c r="BN437" s="1483"/>
      <c r="BO437" s="1483"/>
      <c r="BP437" s="1483"/>
      <c r="BQ437" s="1485"/>
      <c r="BS437" s="1152"/>
    </row>
    <row r="438" spans="1:71" s="1153" customFormat="1">
      <c r="A438" s="1152"/>
      <c r="B438" s="1388"/>
      <c r="C438" s="1476"/>
      <c r="D438" s="1454" t="str">
        <f>D431</f>
        <v>Donations</v>
      </c>
      <c r="E438" s="1455"/>
      <c r="F438" s="1154">
        <f>F431</f>
        <v>0.75</v>
      </c>
      <c r="G438" s="1155">
        <f>G431*$F$438</f>
        <v>-375</v>
      </c>
      <c r="H438" s="1155">
        <f>H431*$F$438</f>
        <v>-562.5</v>
      </c>
      <c r="I438" s="1155">
        <f>I431*$F$438</f>
        <v>-600</v>
      </c>
      <c r="J438" s="1155">
        <f t="shared" ref="J438:BQ438" si="1264">J431*$F$438</f>
        <v>-675</v>
      </c>
      <c r="K438" s="1155">
        <f t="shared" si="1264"/>
        <v>-750</v>
      </c>
      <c r="L438" s="1155">
        <f t="shared" si="1264"/>
        <v>0</v>
      </c>
      <c r="M438" s="1155">
        <f t="shared" si="1264"/>
        <v>0</v>
      </c>
      <c r="N438" s="1155">
        <f t="shared" si="1264"/>
        <v>0</v>
      </c>
      <c r="O438" s="1155">
        <f t="shared" si="1264"/>
        <v>0</v>
      </c>
      <c r="P438" s="1155">
        <f t="shared" si="1264"/>
        <v>0</v>
      </c>
      <c r="Q438" s="1155">
        <f t="shared" si="1264"/>
        <v>0</v>
      </c>
      <c r="R438" s="1155">
        <f t="shared" si="1264"/>
        <v>0</v>
      </c>
      <c r="S438" s="1155">
        <f t="shared" si="1264"/>
        <v>0</v>
      </c>
      <c r="T438" s="1155">
        <f t="shared" si="1264"/>
        <v>0</v>
      </c>
      <c r="U438" s="1155">
        <f t="shared" si="1264"/>
        <v>0</v>
      </c>
      <c r="V438" s="1155">
        <f t="shared" si="1264"/>
        <v>0</v>
      </c>
      <c r="W438" s="1155">
        <f t="shared" si="1264"/>
        <v>0</v>
      </c>
      <c r="X438" s="1155">
        <f t="shared" si="1264"/>
        <v>0</v>
      </c>
      <c r="Y438" s="1155">
        <f t="shared" si="1264"/>
        <v>0</v>
      </c>
      <c r="Z438" s="1155">
        <f t="shared" si="1264"/>
        <v>0</v>
      </c>
      <c r="AA438" s="1155">
        <f t="shared" si="1264"/>
        <v>0</v>
      </c>
      <c r="AB438" s="1155">
        <f t="shared" si="1264"/>
        <v>0</v>
      </c>
      <c r="AC438" s="1155">
        <f t="shared" si="1264"/>
        <v>0</v>
      </c>
      <c r="AD438" s="1155">
        <f t="shared" si="1264"/>
        <v>0</v>
      </c>
      <c r="AE438" s="1155">
        <f t="shared" si="1264"/>
        <v>0</v>
      </c>
      <c r="AF438" s="1155">
        <f t="shared" si="1264"/>
        <v>0</v>
      </c>
      <c r="AG438" s="1155">
        <f t="shared" si="1264"/>
        <v>0</v>
      </c>
      <c r="AH438" s="1155">
        <f t="shared" si="1264"/>
        <v>0</v>
      </c>
      <c r="AI438" s="1155">
        <f t="shared" si="1264"/>
        <v>0</v>
      </c>
      <c r="AJ438" s="1155">
        <f t="shared" si="1264"/>
        <v>0</v>
      </c>
      <c r="AK438" s="1155">
        <f t="shared" si="1264"/>
        <v>0</v>
      </c>
      <c r="AL438" s="1155">
        <f t="shared" si="1264"/>
        <v>0</v>
      </c>
      <c r="AM438" s="1155">
        <f t="shared" si="1264"/>
        <v>0</v>
      </c>
      <c r="AN438" s="1155">
        <f t="shared" si="1264"/>
        <v>0</v>
      </c>
      <c r="AO438" s="1155">
        <f t="shared" si="1264"/>
        <v>0</v>
      </c>
      <c r="AP438" s="1155">
        <f t="shared" si="1264"/>
        <v>0</v>
      </c>
      <c r="AQ438" s="1155">
        <f t="shared" si="1264"/>
        <v>0</v>
      </c>
      <c r="AR438" s="1155">
        <f t="shared" si="1264"/>
        <v>0</v>
      </c>
      <c r="AS438" s="1155">
        <f t="shared" si="1264"/>
        <v>0</v>
      </c>
      <c r="AT438" s="1155">
        <f t="shared" si="1264"/>
        <v>0</v>
      </c>
      <c r="AU438" s="1155">
        <f t="shared" si="1264"/>
        <v>0</v>
      </c>
      <c r="AV438" s="1155">
        <f t="shared" si="1264"/>
        <v>0</v>
      </c>
      <c r="AW438" s="1155">
        <f t="shared" si="1264"/>
        <v>0</v>
      </c>
      <c r="AX438" s="1155">
        <f t="shared" si="1264"/>
        <v>0</v>
      </c>
      <c r="AY438" s="1155">
        <f t="shared" si="1264"/>
        <v>0</v>
      </c>
      <c r="AZ438" s="1155">
        <f t="shared" si="1264"/>
        <v>0</v>
      </c>
      <c r="BA438" s="1155">
        <f t="shared" si="1264"/>
        <v>0</v>
      </c>
      <c r="BB438" s="1155">
        <f t="shared" si="1264"/>
        <v>0</v>
      </c>
      <c r="BC438" s="1155">
        <f t="shared" si="1264"/>
        <v>0</v>
      </c>
      <c r="BD438" s="1155">
        <f t="shared" si="1264"/>
        <v>0</v>
      </c>
      <c r="BE438" s="1155">
        <f t="shared" si="1264"/>
        <v>0</v>
      </c>
      <c r="BF438" s="1155">
        <f t="shared" si="1264"/>
        <v>0</v>
      </c>
      <c r="BG438" s="1155">
        <f t="shared" si="1264"/>
        <v>0</v>
      </c>
      <c r="BH438" s="1155">
        <f t="shared" si="1264"/>
        <v>0</v>
      </c>
      <c r="BI438" s="1155">
        <f t="shared" si="1264"/>
        <v>0</v>
      </c>
      <c r="BJ438" s="1155">
        <f t="shared" si="1264"/>
        <v>0</v>
      </c>
      <c r="BK438" s="1155">
        <f t="shared" si="1264"/>
        <v>0</v>
      </c>
      <c r="BL438" s="1155">
        <f t="shared" si="1264"/>
        <v>0</v>
      </c>
      <c r="BM438" s="1155">
        <f t="shared" si="1264"/>
        <v>0</v>
      </c>
      <c r="BN438" s="1155">
        <f t="shared" si="1264"/>
        <v>0</v>
      </c>
      <c r="BO438" s="1155">
        <f t="shared" si="1264"/>
        <v>0</v>
      </c>
      <c r="BP438" s="1155">
        <f t="shared" si="1264"/>
        <v>0</v>
      </c>
      <c r="BQ438" s="1156">
        <f t="shared" si="1264"/>
        <v>0</v>
      </c>
      <c r="BS438" s="1152"/>
    </row>
    <row r="439" spans="1:71" s="1153" customFormat="1">
      <c r="A439" s="1152"/>
      <c r="B439" s="1388"/>
      <c r="C439" s="1476"/>
      <c r="D439" s="1456" t="str">
        <f>D433</f>
        <v>KPMG</v>
      </c>
      <c r="E439" s="1457"/>
      <c r="F439" s="1494">
        <f>F433</f>
        <v>0.3</v>
      </c>
      <c r="G439" s="1483">
        <f t="shared" ref="G439:AL439" si="1265">G433*$F$439</f>
        <v>0</v>
      </c>
      <c r="H439" s="1483">
        <f t="shared" si="1265"/>
        <v>0</v>
      </c>
      <c r="I439" s="1483">
        <f t="shared" si="1265"/>
        <v>-15</v>
      </c>
      <c r="J439" s="1483">
        <f t="shared" si="1265"/>
        <v>-15</v>
      </c>
      <c r="K439" s="1483">
        <f t="shared" si="1265"/>
        <v>-15</v>
      </c>
      <c r="L439" s="1483">
        <f t="shared" si="1265"/>
        <v>0</v>
      </c>
      <c r="M439" s="1483">
        <f t="shared" si="1265"/>
        <v>0</v>
      </c>
      <c r="N439" s="1483">
        <f t="shared" si="1265"/>
        <v>0</v>
      </c>
      <c r="O439" s="1483">
        <f t="shared" si="1265"/>
        <v>0</v>
      </c>
      <c r="P439" s="1483">
        <f t="shared" si="1265"/>
        <v>0</v>
      </c>
      <c r="Q439" s="1483">
        <f t="shared" si="1265"/>
        <v>0</v>
      </c>
      <c r="R439" s="1483">
        <f t="shared" si="1265"/>
        <v>0</v>
      </c>
      <c r="S439" s="1483">
        <f t="shared" si="1265"/>
        <v>0</v>
      </c>
      <c r="T439" s="1483">
        <f t="shared" si="1265"/>
        <v>0</v>
      </c>
      <c r="U439" s="1483">
        <f t="shared" si="1265"/>
        <v>0</v>
      </c>
      <c r="V439" s="1483">
        <f t="shared" si="1265"/>
        <v>0</v>
      </c>
      <c r="W439" s="1483">
        <f t="shared" si="1265"/>
        <v>0</v>
      </c>
      <c r="X439" s="1483">
        <f t="shared" si="1265"/>
        <v>0</v>
      </c>
      <c r="Y439" s="1483">
        <f t="shared" si="1265"/>
        <v>0</v>
      </c>
      <c r="Z439" s="1483">
        <f t="shared" si="1265"/>
        <v>0</v>
      </c>
      <c r="AA439" s="1483">
        <f t="shared" si="1265"/>
        <v>0</v>
      </c>
      <c r="AB439" s="1483">
        <f t="shared" si="1265"/>
        <v>0</v>
      </c>
      <c r="AC439" s="1483">
        <f t="shared" si="1265"/>
        <v>0</v>
      </c>
      <c r="AD439" s="1483">
        <f t="shared" si="1265"/>
        <v>0</v>
      </c>
      <c r="AE439" s="1483">
        <f t="shared" si="1265"/>
        <v>0</v>
      </c>
      <c r="AF439" s="1483">
        <f t="shared" si="1265"/>
        <v>0</v>
      </c>
      <c r="AG439" s="1483">
        <f t="shared" si="1265"/>
        <v>0</v>
      </c>
      <c r="AH439" s="1483">
        <f t="shared" si="1265"/>
        <v>0</v>
      </c>
      <c r="AI439" s="1483">
        <f t="shared" si="1265"/>
        <v>0</v>
      </c>
      <c r="AJ439" s="1483">
        <f t="shared" si="1265"/>
        <v>0</v>
      </c>
      <c r="AK439" s="1483">
        <f t="shared" si="1265"/>
        <v>0</v>
      </c>
      <c r="AL439" s="1483">
        <f t="shared" si="1265"/>
        <v>0</v>
      </c>
      <c r="AM439" s="1483">
        <f t="shared" ref="AM439:BQ439" si="1266">AM433*$F$439</f>
        <v>0</v>
      </c>
      <c r="AN439" s="1483">
        <f t="shared" si="1266"/>
        <v>0</v>
      </c>
      <c r="AO439" s="1483">
        <f t="shared" si="1266"/>
        <v>0</v>
      </c>
      <c r="AP439" s="1483">
        <f t="shared" si="1266"/>
        <v>0</v>
      </c>
      <c r="AQ439" s="1483">
        <f t="shared" si="1266"/>
        <v>0</v>
      </c>
      <c r="AR439" s="1483">
        <f t="shared" si="1266"/>
        <v>0</v>
      </c>
      <c r="AS439" s="1483">
        <f t="shared" si="1266"/>
        <v>0</v>
      </c>
      <c r="AT439" s="1483">
        <f t="shared" si="1266"/>
        <v>0</v>
      </c>
      <c r="AU439" s="1483">
        <f t="shared" si="1266"/>
        <v>0</v>
      </c>
      <c r="AV439" s="1483">
        <f t="shared" si="1266"/>
        <v>0</v>
      </c>
      <c r="AW439" s="1483">
        <f t="shared" si="1266"/>
        <v>0</v>
      </c>
      <c r="AX439" s="1483">
        <f t="shared" si="1266"/>
        <v>0</v>
      </c>
      <c r="AY439" s="1483">
        <f t="shared" si="1266"/>
        <v>0</v>
      </c>
      <c r="AZ439" s="1483">
        <f t="shared" si="1266"/>
        <v>0</v>
      </c>
      <c r="BA439" s="1483">
        <f t="shared" si="1266"/>
        <v>0</v>
      </c>
      <c r="BB439" s="1483">
        <f t="shared" si="1266"/>
        <v>0</v>
      </c>
      <c r="BC439" s="1483">
        <f t="shared" si="1266"/>
        <v>0</v>
      </c>
      <c r="BD439" s="1483">
        <f t="shared" si="1266"/>
        <v>0</v>
      </c>
      <c r="BE439" s="1483">
        <f t="shared" si="1266"/>
        <v>0</v>
      </c>
      <c r="BF439" s="1483">
        <f t="shared" si="1266"/>
        <v>0</v>
      </c>
      <c r="BG439" s="1483">
        <f t="shared" si="1266"/>
        <v>0</v>
      </c>
      <c r="BH439" s="1483">
        <f t="shared" si="1266"/>
        <v>0</v>
      </c>
      <c r="BI439" s="1483">
        <f t="shared" si="1266"/>
        <v>0</v>
      </c>
      <c r="BJ439" s="1483">
        <f t="shared" si="1266"/>
        <v>0</v>
      </c>
      <c r="BK439" s="1483">
        <f t="shared" si="1266"/>
        <v>0</v>
      </c>
      <c r="BL439" s="1483">
        <f t="shared" si="1266"/>
        <v>0</v>
      </c>
      <c r="BM439" s="1483">
        <f t="shared" si="1266"/>
        <v>0</v>
      </c>
      <c r="BN439" s="1483">
        <f t="shared" si="1266"/>
        <v>0</v>
      </c>
      <c r="BO439" s="1483">
        <f t="shared" si="1266"/>
        <v>0</v>
      </c>
      <c r="BP439" s="1483">
        <f t="shared" si="1266"/>
        <v>0</v>
      </c>
      <c r="BQ439" s="1485">
        <f t="shared" si="1266"/>
        <v>0</v>
      </c>
      <c r="BS439" s="1152"/>
    </row>
    <row r="440" spans="1:71" s="1153" customFormat="1">
      <c r="A440" s="1152"/>
      <c r="B440" s="1388"/>
      <c r="C440" s="1477"/>
      <c r="D440" s="1458"/>
      <c r="E440" s="1459"/>
      <c r="F440" s="1495"/>
      <c r="G440" s="1486"/>
      <c r="H440" s="1486"/>
      <c r="I440" s="1486"/>
      <c r="J440" s="1486"/>
      <c r="K440" s="1486"/>
      <c r="L440" s="1486"/>
      <c r="M440" s="1486"/>
      <c r="N440" s="1486"/>
      <c r="O440" s="1486"/>
      <c r="P440" s="1486"/>
      <c r="Q440" s="1486"/>
      <c r="R440" s="1486"/>
      <c r="S440" s="1486"/>
      <c r="T440" s="1486"/>
      <c r="U440" s="1486"/>
      <c r="V440" s="1486"/>
      <c r="W440" s="1486"/>
      <c r="X440" s="1486"/>
      <c r="Y440" s="1486"/>
      <c r="Z440" s="1486"/>
      <c r="AA440" s="1486"/>
      <c r="AB440" s="1486"/>
      <c r="AC440" s="1486"/>
      <c r="AD440" s="1486"/>
      <c r="AE440" s="1486"/>
      <c r="AF440" s="1486"/>
      <c r="AG440" s="1486"/>
      <c r="AH440" s="1486"/>
      <c r="AI440" s="1486"/>
      <c r="AJ440" s="1486"/>
      <c r="AK440" s="1486"/>
      <c r="AL440" s="1486"/>
      <c r="AM440" s="1486"/>
      <c r="AN440" s="1486"/>
      <c r="AO440" s="1486"/>
      <c r="AP440" s="1486"/>
      <c r="AQ440" s="1486"/>
      <c r="AR440" s="1486"/>
      <c r="AS440" s="1486"/>
      <c r="AT440" s="1486"/>
      <c r="AU440" s="1486"/>
      <c r="AV440" s="1486"/>
      <c r="AW440" s="1486"/>
      <c r="AX440" s="1486"/>
      <c r="AY440" s="1486"/>
      <c r="AZ440" s="1486"/>
      <c r="BA440" s="1486"/>
      <c r="BB440" s="1486"/>
      <c r="BC440" s="1486"/>
      <c r="BD440" s="1486"/>
      <c r="BE440" s="1486"/>
      <c r="BF440" s="1486"/>
      <c r="BG440" s="1486"/>
      <c r="BH440" s="1486"/>
      <c r="BI440" s="1486"/>
      <c r="BJ440" s="1486"/>
      <c r="BK440" s="1486"/>
      <c r="BL440" s="1486"/>
      <c r="BM440" s="1486"/>
      <c r="BN440" s="1486"/>
      <c r="BO440" s="1486"/>
      <c r="BP440" s="1486"/>
      <c r="BQ440" s="1487"/>
      <c r="BS440" s="1152"/>
    </row>
    <row r="441" spans="1:71" s="994" customFormat="1">
      <c r="A441" s="655"/>
      <c r="B441" s="1388"/>
      <c r="C441" s="747"/>
      <c r="D441" s="747"/>
      <c r="E441" s="747"/>
      <c r="F441" s="747"/>
      <c r="BS441" s="655"/>
    </row>
    <row r="442" spans="1:71" s="806" customFormat="1">
      <c r="A442" s="655"/>
      <c r="B442" s="1388"/>
      <c r="C442" s="882"/>
      <c r="D442" s="953"/>
      <c r="E442" s="882"/>
      <c r="F442" s="954" t="s">
        <v>116</v>
      </c>
      <c r="G442" s="803">
        <f t="shared" ref="G442:AL442" si="1267">SUM(G436:G440)</f>
        <v>-475</v>
      </c>
      <c r="H442" s="803">
        <f t="shared" si="1267"/>
        <v>-562.5</v>
      </c>
      <c r="I442" s="803">
        <f t="shared" si="1267"/>
        <v>-615</v>
      </c>
      <c r="J442" s="803">
        <f t="shared" si="1267"/>
        <v>-690</v>
      </c>
      <c r="K442" s="803">
        <f t="shared" si="1267"/>
        <v>-765</v>
      </c>
      <c r="L442" s="803">
        <f t="shared" si="1267"/>
        <v>0</v>
      </c>
      <c r="M442" s="803">
        <f t="shared" si="1267"/>
        <v>0</v>
      </c>
      <c r="N442" s="803">
        <f t="shared" si="1267"/>
        <v>0</v>
      </c>
      <c r="O442" s="803">
        <f t="shared" si="1267"/>
        <v>0</v>
      </c>
      <c r="P442" s="803">
        <f t="shared" si="1267"/>
        <v>0</v>
      </c>
      <c r="Q442" s="803">
        <f t="shared" si="1267"/>
        <v>0</v>
      </c>
      <c r="R442" s="803">
        <f t="shared" si="1267"/>
        <v>0</v>
      </c>
      <c r="S442" s="803">
        <f t="shared" si="1267"/>
        <v>0</v>
      </c>
      <c r="T442" s="803">
        <f t="shared" si="1267"/>
        <v>0</v>
      </c>
      <c r="U442" s="803">
        <f t="shared" si="1267"/>
        <v>0</v>
      </c>
      <c r="V442" s="803">
        <f t="shared" si="1267"/>
        <v>0</v>
      </c>
      <c r="W442" s="803">
        <f t="shared" si="1267"/>
        <v>0</v>
      </c>
      <c r="X442" s="803">
        <f t="shared" si="1267"/>
        <v>0</v>
      </c>
      <c r="Y442" s="803">
        <f t="shared" si="1267"/>
        <v>0</v>
      </c>
      <c r="Z442" s="803">
        <f t="shared" si="1267"/>
        <v>0</v>
      </c>
      <c r="AA442" s="803">
        <f t="shared" si="1267"/>
        <v>0</v>
      </c>
      <c r="AB442" s="803">
        <f t="shared" si="1267"/>
        <v>0</v>
      </c>
      <c r="AC442" s="803">
        <f t="shared" si="1267"/>
        <v>0</v>
      </c>
      <c r="AD442" s="803">
        <f t="shared" si="1267"/>
        <v>0</v>
      </c>
      <c r="AE442" s="803">
        <f t="shared" si="1267"/>
        <v>0</v>
      </c>
      <c r="AF442" s="803">
        <f t="shared" si="1267"/>
        <v>0</v>
      </c>
      <c r="AG442" s="803">
        <f t="shared" si="1267"/>
        <v>0</v>
      </c>
      <c r="AH442" s="803">
        <f t="shared" si="1267"/>
        <v>0</v>
      </c>
      <c r="AI442" s="803">
        <f t="shared" si="1267"/>
        <v>0</v>
      </c>
      <c r="AJ442" s="803">
        <f t="shared" si="1267"/>
        <v>0</v>
      </c>
      <c r="AK442" s="803">
        <f t="shared" si="1267"/>
        <v>0</v>
      </c>
      <c r="AL442" s="803">
        <f t="shared" si="1267"/>
        <v>0</v>
      </c>
      <c r="AM442" s="803">
        <f t="shared" ref="AM442:BQ442" si="1268">SUM(AM436:AM440)</f>
        <v>0</v>
      </c>
      <c r="AN442" s="803">
        <f t="shared" si="1268"/>
        <v>0</v>
      </c>
      <c r="AO442" s="803">
        <f t="shared" si="1268"/>
        <v>0</v>
      </c>
      <c r="AP442" s="803">
        <f t="shared" si="1268"/>
        <v>0</v>
      </c>
      <c r="AQ442" s="803">
        <f t="shared" si="1268"/>
        <v>0</v>
      </c>
      <c r="AR442" s="803">
        <f t="shared" si="1268"/>
        <v>0</v>
      </c>
      <c r="AS442" s="803">
        <f t="shared" si="1268"/>
        <v>0</v>
      </c>
      <c r="AT442" s="803">
        <f t="shared" si="1268"/>
        <v>0</v>
      </c>
      <c r="AU442" s="803">
        <f t="shared" si="1268"/>
        <v>0</v>
      </c>
      <c r="AV442" s="803">
        <f t="shared" si="1268"/>
        <v>0</v>
      </c>
      <c r="AW442" s="803">
        <f t="shared" si="1268"/>
        <v>0</v>
      </c>
      <c r="AX442" s="803">
        <f t="shared" si="1268"/>
        <v>0</v>
      </c>
      <c r="AY442" s="803">
        <f t="shared" si="1268"/>
        <v>0</v>
      </c>
      <c r="AZ442" s="803">
        <f t="shared" si="1268"/>
        <v>0</v>
      </c>
      <c r="BA442" s="803">
        <f t="shared" si="1268"/>
        <v>0</v>
      </c>
      <c r="BB442" s="803">
        <f t="shared" si="1268"/>
        <v>0</v>
      </c>
      <c r="BC442" s="803">
        <f t="shared" si="1268"/>
        <v>0</v>
      </c>
      <c r="BD442" s="803">
        <f t="shared" si="1268"/>
        <v>0</v>
      </c>
      <c r="BE442" s="803">
        <f t="shared" si="1268"/>
        <v>0</v>
      </c>
      <c r="BF442" s="803">
        <f t="shared" si="1268"/>
        <v>0</v>
      </c>
      <c r="BG442" s="803">
        <f t="shared" si="1268"/>
        <v>0</v>
      </c>
      <c r="BH442" s="803">
        <f t="shared" si="1268"/>
        <v>0</v>
      </c>
      <c r="BI442" s="803">
        <f t="shared" si="1268"/>
        <v>0</v>
      </c>
      <c r="BJ442" s="803">
        <f t="shared" si="1268"/>
        <v>0</v>
      </c>
      <c r="BK442" s="803">
        <f t="shared" si="1268"/>
        <v>0</v>
      </c>
      <c r="BL442" s="803">
        <f t="shared" si="1268"/>
        <v>0</v>
      </c>
      <c r="BM442" s="803">
        <f t="shared" si="1268"/>
        <v>0</v>
      </c>
      <c r="BN442" s="803">
        <f t="shared" si="1268"/>
        <v>0</v>
      </c>
      <c r="BO442" s="803">
        <f t="shared" si="1268"/>
        <v>0</v>
      </c>
      <c r="BP442" s="803">
        <f t="shared" si="1268"/>
        <v>0</v>
      </c>
      <c r="BQ442" s="803">
        <f t="shared" si="1268"/>
        <v>0</v>
      </c>
      <c r="BS442" s="655"/>
    </row>
    <row r="443" spans="1:71" s="806" customFormat="1">
      <c r="A443" s="655"/>
      <c r="B443" s="1388"/>
      <c r="C443" s="882"/>
      <c r="D443" s="953"/>
      <c r="E443" s="882"/>
      <c r="F443" s="954"/>
      <c r="G443" s="808"/>
      <c r="H443" s="808"/>
      <c r="I443" s="808"/>
      <c r="J443" s="808"/>
      <c r="K443" s="808"/>
      <c r="L443" s="808"/>
      <c r="M443" s="808"/>
      <c r="N443" s="808"/>
      <c r="O443" s="808"/>
      <c r="P443" s="808"/>
      <c r="Q443" s="808"/>
      <c r="R443" s="808"/>
      <c r="S443" s="808"/>
      <c r="T443" s="808"/>
      <c r="U443" s="808"/>
      <c r="V443" s="808"/>
      <c r="W443" s="808"/>
      <c r="X443" s="808"/>
      <c r="Y443" s="808"/>
      <c r="Z443" s="808"/>
      <c r="AA443" s="808"/>
      <c r="AB443" s="808"/>
      <c r="AC443" s="808"/>
      <c r="AD443" s="808"/>
      <c r="AE443" s="808"/>
      <c r="AF443" s="808"/>
      <c r="AG443" s="808"/>
      <c r="AH443" s="808"/>
      <c r="AI443" s="808"/>
      <c r="AJ443" s="808"/>
      <c r="AK443" s="808"/>
      <c r="AL443" s="808"/>
      <c r="AM443" s="808"/>
      <c r="AN443" s="808"/>
      <c r="AO443" s="808"/>
      <c r="AP443" s="808"/>
      <c r="AQ443" s="808"/>
      <c r="AR443" s="808"/>
      <c r="AS443" s="808"/>
      <c r="AT443" s="808"/>
      <c r="AU443" s="808"/>
      <c r="AV443" s="808"/>
      <c r="AW443" s="808"/>
      <c r="AX443" s="808"/>
      <c r="AY443" s="808"/>
      <c r="AZ443" s="808"/>
      <c r="BA443" s="808"/>
      <c r="BB443" s="808"/>
      <c r="BC443" s="808"/>
      <c r="BD443" s="808"/>
      <c r="BE443" s="808"/>
      <c r="BF443" s="808"/>
      <c r="BG443" s="808"/>
      <c r="BH443" s="808"/>
      <c r="BI443" s="808"/>
      <c r="BJ443" s="808"/>
      <c r="BK443" s="808"/>
      <c r="BL443" s="808"/>
      <c r="BM443" s="808"/>
      <c r="BN443" s="808"/>
      <c r="BO443" s="808"/>
      <c r="BP443" s="808"/>
      <c r="BQ443" s="808"/>
      <c r="BS443" s="655"/>
    </row>
    <row r="444" spans="1:71" s="806" customFormat="1">
      <c r="A444" s="655"/>
      <c r="B444" s="1388"/>
      <c r="C444" s="882"/>
      <c r="D444" s="953"/>
      <c r="E444" s="882"/>
      <c r="F444" s="954"/>
      <c r="G444" s="808"/>
      <c r="H444" s="808"/>
      <c r="I444" s="808"/>
      <c r="J444" s="808"/>
      <c r="K444" s="808"/>
      <c r="L444" s="808"/>
      <c r="M444" s="808"/>
      <c r="N444" s="808"/>
      <c r="O444" s="808"/>
      <c r="P444" s="808"/>
      <c r="Q444" s="808"/>
      <c r="R444" s="808"/>
      <c r="S444" s="808"/>
      <c r="T444" s="808"/>
      <c r="U444" s="808"/>
      <c r="V444" s="808"/>
      <c r="W444" s="808"/>
      <c r="X444" s="808"/>
      <c r="Y444" s="808"/>
      <c r="Z444" s="808"/>
      <c r="AA444" s="808"/>
      <c r="AB444" s="808"/>
      <c r="AC444" s="808"/>
      <c r="AD444" s="808"/>
      <c r="AE444" s="808"/>
      <c r="AF444" s="808"/>
      <c r="AG444" s="808"/>
      <c r="AH444" s="808"/>
      <c r="AI444" s="808"/>
      <c r="AJ444" s="808"/>
      <c r="AK444" s="808"/>
      <c r="AL444" s="808"/>
      <c r="AM444" s="808"/>
      <c r="AN444" s="808"/>
      <c r="AO444" s="808"/>
      <c r="AP444" s="808"/>
      <c r="AQ444" s="808"/>
      <c r="AR444" s="808"/>
      <c r="AS444" s="808"/>
      <c r="AT444" s="808"/>
      <c r="AU444" s="808"/>
      <c r="AV444" s="808"/>
      <c r="AW444" s="808"/>
      <c r="AX444" s="808"/>
      <c r="AY444" s="808"/>
      <c r="AZ444" s="808"/>
      <c r="BA444" s="808"/>
      <c r="BB444" s="808"/>
      <c r="BC444" s="808"/>
      <c r="BD444" s="808"/>
      <c r="BE444" s="808"/>
      <c r="BF444" s="808"/>
      <c r="BG444" s="808"/>
      <c r="BH444" s="808"/>
      <c r="BI444" s="808"/>
      <c r="BJ444" s="808"/>
      <c r="BK444" s="808"/>
      <c r="BL444" s="808"/>
      <c r="BM444" s="808"/>
      <c r="BN444" s="808"/>
      <c r="BO444" s="808"/>
      <c r="BP444" s="808"/>
      <c r="BQ444" s="808"/>
      <c r="BS444" s="655"/>
    </row>
    <row r="445" spans="1:71" s="806" customFormat="1">
      <c r="A445" s="655"/>
      <c r="B445" s="1388"/>
      <c r="C445" s="1431" t="s">
        <v>306</v>
      </c>
      <c r="D445" s="1143" t="s">
        <v>733</v>
      </c>
      <c r="E445" s="803"/>
      <c r="F445" s="803"/>
      <c r="G445" s="921">
        <v>10</v>
      </c>
      <c r="H445" s="803">
        <f>G445</f>
        <v>10</v>
      </c>
      <c r="I445" s="803">
        <f>H445</f>
        <v>10</v>
      </c>
      <c r="J445" s="803">
        <f t="shared" ref="J445:BQ445" si="1269">I445</f>
        <v>10</v>
      </c>
      <c r="K445" s="803">
        <f t="shared" si="1269"/>
        <v>10</v>
      </c>
      <c r="L445" s="803">
        <f t="shared" si="1269"/>
        <v>10</v>
      </c>
      <c r="M445" s="803">
        <f t="shared" si="1269"/>
        <v>10</v>
      </c>
      <c r="N445" s="803">
        <f t="shared" si="1269"/>
        <v>10</v>
      </c>
      <c r="O445" s="803">
        <f t="shared" si="1269"/>
        <v>10</v>
      </c>
      <c r="P445" s="803">
        <f t="shared" si="1269"/>
        <v>10</v>
      </c>
      <c r="Q445" s="803">
        <f t="shared" si="1269"/>
        <v>10</v>
      </c>
      <c r="R445" s="803">
        <f t="shared" si="1269"/>
        <v>10</v>
      </c>
      <c r="S445" s="803">
        <f t="shared" si="1269"/>
        <v>10</v>
      </c>
      <c r="T445" s="803">
        <f t="shared" si="1269"/>
        <v>10</v>
      </c>
      <c r="U445" s="803">
        <f t="shared" si="1269"/>
        <v>10</v>
      </c>
      <c r="V445" s="803">
        <f t="shared" si="1269"/>
        <v>10</v>
      </c>
      <c r="W445" s="803">
        <f t="shared" si="1269"/>
        <v>10</v>
      </c>
      <c r="X445" s="803">
        <f t="shared" si="1269"/>
        <v>10</v>
      </c>
      <c r="Y445" s="803">
        <f t="shared" si="1269"/>
        <v>10</v>
      </c>
      <c r="Z445" s="803">
        <f t="shared" si="1269"/>
        <v>10</v>
      </c>
      <c r="AA445" s="803">
        <f t="shared" si="1269"/>
        <v>10</v>
      </c>
      <c r="AB445" s="803">
        <f t="shared" si="1269"/>
        <v>10</v>
      </c>
      <c r="AC445" s="803">
        <f t="shared" si="1269"/>
        <v>10</v>
      </c>
      <c r="AD445" s="803">
        <f t="shared" si="1269"/>
        <v>10</v>
      </c>
      <c r="AE445" s="803">
        <f t="shared" si="1269"/>
        <v>10</v>
      </c>
      <c r="AF445" s="803">
        <f t="shared" si="1269"/>
        <v>10</v>
      </c>
      <c r="AG445" s="803">
        <f t="shared" si="1269"/>
        <v>10</v>
      </c>
      <c r="AH445" s="803">
        <f t="shared" si="1269"/>
        <v>10</v>
      </c>
      <c r="AI445" s="803">
        <f t="shared" si="1269"/>
        <v>10</v>
      </c>
      <c r="AJ445" s="803">
        <f t="shared" si="1269"/>
        <v>10</v>
      </c>
      <c r="AK445" s="803">
        <f t="shared" si="1269"/>
        <v>10</v>
      </c>
      <c r="AL445" s="803">
        <f t="shared" si="1269"/>
        <v>10</v>
      </c>
      <c r="AM445" s="803">
        <f t="shared" si="1269"/>
        <v>10</v>
      </c>
      <c r="AN445" s="803">
        <f t="shared" si="1269"/>
        <v>10</v>
      </c>
      <c r="AO445" s="803">
        <f t="shared" si="1269"/>
        <v>10</v>
      </c>
      <c r="AP445" s="803">
        <f t="shared" si="1269"/>
        <v>10</v>
      </c>
      <c r="AQ445" s="803">
        <f t="shared" si="1269"/>
        <v>10</v>
      </c>
      <c r="AR445" s="803">
        <f t="shared" si="1269"/>
        <v>10</v>
      </c>
      <c r="AS445" s="803">
        <f t="shared" si="1269"/>
        <v>10</v>
      </c>
      <c r="AT445" s="803">
        <f t="shared" si="1269"/>
        <v>10</v>
      </c>
      <c r="AU445" s="803">
        <f t="shared" si="1269"/>
        <v>10</v>
      </c>
      <c r="AV445" s="803">
        <f t="shared" si="1269"/>
        <v>10</v>
      </c>
      <c r="AW445" s="803">
        <f t="shared" si="1269"/>
        <v>10</v>
      </c>
      <c r="AX445" s="803">
        <f t="shared" si="1269"/>
        <v>10</v>
      </c>
      <c r="AY445" s="803">
        <f t="shared" si="1269"/>
        <v>10</v>
      </c>
      <c r="AZ445" s="803">
        <f t="shared" si="1269"/>
        <v>10</v>
      </c>
      <c r="BA445" s="803">
        <f t="shared" si="1269"/>
        <v>10</v>
      </c>
      <c r="BB445" s="803">
        <f t="shared" si="1269"/>
        <v>10</v>
      </c>
      <c r="BC445" s="803">
        <f t="shared" si="1269"/>
        <v>10</v>
      </c>
      <c r="BD445" s="803">
        <f t="shared" si="1269"/>
        <v>10</v>
      </c>
      <c r="BE445" s="803">
        <f t="shared" si="1269"/>
        <v>10</v>
      </c>
      <c r="BF445" s="803">
        <f t="shared" si="1269"/>
        <v>10</v>
      </c>
      <c r="BG445" s="803">
        <f t="shared" si="1269"/>
        <v>10</v>
      </c>
      <c r="BH445" s="803">
        <f t="shared" si="1269"/>
        <v>10</v>
      </c>
      <c r="BI445" s="803">
        <f t="shared" si="1269"/>
        <v>10</v>
      </c>
      <c r="BJ445" s="803">
        <f t="shared" si="1269"/>
        <v>10</v>
      </c>
      <c r="BK445" s="803">
        <f t="shared" si="1269"/>
        <v>10</v>
      </c>
      <c r="BL445" s="803">
        <f t="shared" si="1269"/>
        <v>10</v>
      </c>
      <c r="BM445" s="803">
        <f t="shared" si="1269"/>
        <v>10</v>
      </c>
      <c r="BN445" s="803">
        <f t="shared" si="1269"/>
        <v>10</v>
      </c>
      <c r="BO445" s="803">
        <f t="shared" si="1269"/>
        <v>10</v>
      </c>
      <c r="BP445" s="803">
        <f t="shared" si="1269"/>
        <v>10</v>
      </c>
      <c r="BQ445" s="805">
        <f t="shared" si="1269"/>
        <v>10</v>
      </c>
      <c r="BS445" s="655"/>
    </row>
    <row r="446" spans="1:71" s="806" customFormat="1">
      <c r="A446" s="655"/>
      <c r="B446" s="1388"/>
      <c r="C446" s="1432"/>
      <c r="D446" s="1158" t="s">
        <v>199</v>
      </c>
      <c r="E446" s="808"/>
      <c r="F446" s="808"/>
      <c r="G446" s="770">
        <v>2</v>
      </c>
      <c r="H446" s="803">
        <f t="shared" ref="H446:BQ446" si="1270">G446</f>
        <v>2</v>
      </c>
      <c r="I446" s="808">
        <f t="shared" si="1270"/>
        <v>2</v>
      </c>
      <c r="J446" s="808">
        <f t="shared" si="1270"/>
        <v>2</v>
      </c>
      <c r="K446" s="808">
        <f t="shared" si="1270"/>
        <v>2</v>
      </c>
      <c r="L446" s="808">
        <f t="shared" si="1270"/>
        <v>2</v>
      </c>
      <c r="M446" s="808">
        <f t="shared" si="1270"/>
        <v>2</v>
      </c>
      <c r="N446" s="808">
        <f t="shared" si="1270"/>
        <v>2</v>
      </c>
      <c r="O446" s="808">
        <f t="shared" si="1270"/>
        <v>2</v>
      </c>
      <c r="P446" s="808">
        <f t="shared" si="1270"/>
        <v>2</v>
      </c>
      <c r="Q446" s="808">
        <f t="shared" si="1270"/>
        <v>2</v>
      </c>
      <c r="R446" s="808">
        <f t="shared" si="1270"/>
        <v>2</v>
      </c>
      <c r="S446" s="808">
        <f t="shared" si="1270"/>
        <v>2</v>
      </c>
      <c r="T446" s="808">
        <f t="shared" si="1270"/>
        <v>2</v>
      </c>
      <c r="U446" s="808">
        <f t="shared" si="1270"/>
        <v>2</v>
      </c>
      <c r="V446" s="808">
        <f t="shared" si="1270"/>
        <v>2</v>
      </c>
      <c r="W446" s="808">
        <f t="shared" si="1270"/>
        <v>2</v>
      </c>
      <c r="X446" s="808">
        <f t="shared" si="1270"/>
        <v>2</v>
      </c>
      <c r="Y446" s="808">
        <f t="shared" si="1270"/>
        <v>2</v>
      </c>
      <c r="Z446" s="808">
        <f t="shared" si="1270"/>
        <v>2</v>
      </c>
      <c r="AA446" s="808">
        <f t="shared" si="1270"/>
        <v>2</v>
      </c>
      <c r="AB446" s="808">
        <f t="shared" si="1270"/>
        <v>2</v>
      </c>
      <c r="AC446" s="808">
        <f t="shared" si="1270"/>
        <v>2</v>
      </c>
      <c r="AD446" s="808">
        <f t="shared" si="1270"/>
        <v>2</v>
      </c>
      <c r="AE446" s="808">
        <f t="shared" si="1270"/>
        <v>2</v>
      </c>
      <c r="AF446" s="808">
        <f t="shared" si="1270"/>
        <v>2</v>
      </c>
      <c r="AG446" s="808">
        <f t="shared" si="1270"/>
        <v>2</v>
      </c>
      <c r="AH446" s="808">
        <f t="shared" si="1270"/>
        <v>2</v>
      </c>
      <c r="AI446" s="808">
        <f t="shared" si="1270"/>
        <v>2</v>
      </c>
      <c r="AJ446" s="808">
        <f t="shared" si="1270"/>
        <v>2</v>
      </c>
      <c r="AK446" s="808">
        <f t="shared" si="1270"/>
        <v>2</v>
      </c>
      <c r="AL446" s="808">
        <f t="shared" si="1270"/>
        <v>2</v>
      </c>
      <c r="AM446" s="808">
        <f t="shared" si="1270"/>
        <v>2</v>
      </c>
      <c r="AN446" s="808">
        <f t="shared" si="1270"/>
        <v>2</v>
      </c>
      <c r="AO446" s="808">
        <f t="shared" si="1270"/>
        <v>2</v>
      </c>
      <c r="AP446" s="808">
        <f t="shared" si="1270"/>
        <v>2</v>
      </c>
      <c r="AQ446" s="808">
        <f t="shared" si="1270"/>
        <v>2</v>
      </c>
      <c r="AR446" s="808">
        <f t="shared" si="1270"/>
        <v>2</v>
      </c>
      <c r="AS446" s="808">
        <f t="shared" si="1270"/>
        <v>2</v>
      </c>
      <c r="AT446" s="808">
        <f t="shared" si="1270"/>
        <v>2</v>
      </c>
      <c r="AU446" s="808">
        <f t="shared" si="1270"/>
        <v>2</v>
      </c>
      <c r="AV446" s="808">
        <f t="shared" si="1270"/>
        <v>2</v>
      </c>
      <c r="AW446" s="808">
        <f t="shared" si="1270"/>
        <v>2</v>
      </c>
      <c r="AX446" s="808">
        <f t="shared" si="1270"/>
        <v>2</v>
      </c>
      <c r="AY446" s="808">
        <f t="shared" si="1270"/>
        <v>2</v>
      </c>
      <c r="AZ446" s="808">
        <f t="shared" si="1270"/>
        <v>2</v>
      </c>
      <c r="BA446" s="808">
        <f t="shared" si="1270"/>
        <v>2</v>
      </c>
      <c r="BB446" s="808">
        <f t="shared" si="1270"/>
        <v>2</v>
      </c>
      <c r="BC446" s="808">
        <f t="shared" si="1270"/>
        <v>2</v>
      </c>
      <c r="BD446" s="808">
        <f t="shared" si="1270"/>
        <v>2</v>
      </c>
      <c r="BE446" s="808">
        <f t="shared" si="1270"/>
        <v>2</v>
      </c>
      <c r="BF446" s="808">
        <f t="shared" si="1270"/>
        <v>2</v>
      </c>
      <c r="BG446" s="808">
        <f t="shared" si="1270"/>
        <v>2</v>
      </c>
      <c r="BH446" s="808">
        <f t="shared" si="1270"/>
        <v>2</v>
      </c>
      <c r="BI446" s="808">
        <f t="shared" si="1270"/>
        <v>2</v>
      </c>
      <c r="BJ446" s="808">
        <f t="shared" si="1270"/>
        <v>2</v>
      </c>
      <c r="BK446" s="808">
        <f t="shared" si="1270"/>
        <v>2</v>
      </c>
      <c r="BL446" s="808">
        <f t="shared" si="1270"/>
        <v>2</v>
      </c>
      <c r="BM446" s="808">
        <f t="shared" si="1270"/>
        <v>2</v>
      </c>
      <c r="BN446" s="808">
        <f t="shared" si="1270"/>
        <v>2</v>
      </c>
      <c r="BO446" s="808">
        <f t="shared" si="1270"/>
        <v>2</v>
      </c>
      <c r="BP446" s="808">
        <f t="shared" si="1270"/>
        <v>2</v>
      </c>
      <c r="BQ446" s="809">
        <f t="shared" si="1270"/>
        <v>2</v>
      </c>
      <c r="BS446" s="655"/>
    </row>
    <row r="447" spans="1:71" s="806" customFormat="1">
      <c r="A447" s="655"/>
      <c r="B447" s="1388"/>
      <c r="C447" s="1432"/>
      <c r="D447" s="1158" t="s">
        <v>200</v>
      </c>
      <c r="E447" s="808"/>
      <c r="F447" s="808"/>
      <c r="G447" s="770">
        <v>2</v>
      </c>
      <c r="H447" s="803">
        <f t="shared" ref="H447:BQ447" si="1271">G447</f>
        <v>2</v>
      </c>
      <c r="I447" s="808">
        <f t="shared" si="1271"/>
        <v>2</v>
      </c>
      <c r="J447" s="808">
        <f t="shared" si="1271"/>
        <v>2</v>
      </c>
      <c r="K447" s="808">
        <f t="shared" si="1271"/>
        <v>2</v>
      </c>
      <c r="L447" s="808">
        <f t="shared" si="1271"/>
        <v>2</v>
      </c>
      <c r="M447" s="808">
        <f t="shared" si="1271"/>
        <v>2</v>
      </c>
      <c r="N447" s="808">
        <f t="shared" si="1271"/>
        <v>2</v>
      </c>
      <c r="O447" s="808">
        <f t="shared" si="1271"/>
        <v>2</v>
      </c>
      <c r="P447" s="808">
        <f t="shared" si="1271"/>
        <v>2</v>
      </c>
      <c r="Q447" s="808">
        <f t="shared" si="1271"/>
        <v>2</v>
      </c>
      <c r="R447" s="808">
        <f t="shared" si="1271"/>
        <v>2</v>
      </c>
      <c r="S447" s="808">
        <f t="shared" si="1271"/>
        <v>2</v>
      </c>
      <c r="T447" s="808">
        <f t="shared" si="1271"/>
        <v>2</v>
      </c>
      <c r="U447" s="808">
        <f t="shared" si="1271"/>
        <v>2</v>
      </c>
      <c r="V447" s="808">
        <f t="shared" si="1271"/>
        <v>2</v>
      </c>
      <c r="W447" s="808">
        <f t="shared" si="1271"/>
        <v>2</v>
      </c>
      <c r="X447" s="808">
        <f t="shared" si="1271"/>
        <v>2</v>
      </c>
      <c r="Y447" s="808">
        <f t="shared" si="1271"/>
        <v>2</v>
      </c>
      <c r="Z447" s="808">
        <f t="shared" si="1271"/>
        <v>2</v>
      </c>
      <c r="AA447" s="808">
        <f t="shared" si="1271"/>
        <v>2</v>
      </c>
      <c r="AB447" s="808">
        <f t="shared" si="1271"/>
        <v>2</v>
      </c>
      <c r="AC447" s="808">
        <f t="shared" si="1271"/>
        <v>2</v>
      </c>
      <c r="AD447" s="808">
        <f t="shared" si="1271"/>
        <v>2</v>
      </c>
      <c r="AE447" s="808">
        <f t="shared" si="1271"/>
        <v>2</v>
      </c>
      <c r="AF447" s="808">
        <f t="shared" si="1271"/>
        <v>2</v>
      </c>
      <c r="AG447" s="808">
        <f t="shared" si="1271"/>
        <v>2</v>
      </c>
      <c r="AH447" s="808">
        <f t="shared" si="1271"/>
        <v>2</v>
      </c>
      <c r="AI447" s="808">
        <f t="shared" si="1271"/>
        <v>2</v>
      </c>
      <c r="AJ447" s="808">
        <f t="shared" si="1271"/>
        <v>2</v>
      </c>
      <c r="AK447" s="808">
        <f t="shared" si="1271"/>
        <v>2</v>
      </c>
      <c r="AL447" s="808">
        <f t="shared" si="1271"/>
        <v>2</v>
      </c>
      <c r="AM447" s="808">
        <f t="shared" si="1271"/>
        <v>2</v>
      </c>
      <c r="AN447" s="808">
        <f t="shared" si="1271"/>
        <v>2</v>
      </c>
      <c r="AO447" s="808">
        <f t="shared" si="1271"/>
        <v>2</v>
      </c>
      <c r="AP447" s="808">
        <f t="shared" si="1271"/>
        <v>2</v>
      </c>
      <c r="AQ447" s="808">
        <f t="shared" si="1271"/>
        <v>2</v>
      </c>
      <c r="AR447" s="808">
        <f t="shared" si="1271"/>
        <v>2</v>
      </c>
      <c r="AS447" s="808">
        <f t="shared" si="1271"/>
        <v>2</v>
      </c>
      <c r="AT447" s="808">
        <f t="shared" si="1271"/>
        <v>2</v>
      </c>
      <c r="AU447" s="808">
        <f t="shared" si="1271"/>
        <v>2</v>
      </c>
      <c r="AV447" s="808">
        <f t="shared" si="1271"/>
        <v>2</v>
      </c>
      <c r="AW447" s="808">
        <f t="shared" si="1271"/>
        <v>2</v>
      </c>
      <c r="AX447" s="808">
        <f t="shared" si="1271"/>
        <v>2</v>
      </c>
      <c r="AY447" s="808">
        <f t="shared" si="1271"/>
        <v>2</v>
      </c>
      <c r="AZ447" s="808">
        <f t="shared" si="1271"/>
        <v>2</v>
      </c>
      <c r="BA447" s="808">
        <f t="shared" si="1271"/>
        <v>2</v>
      </c>
      <c r="BB447" s="808">
        <f t="shared" si="1271"/>
        <v>2</v>
      </c>
      <c r="BC447" s="808">
        <f t="shared" si="1271"/>
        <v>2</v>
      </c>
      <c r="BD447" s="808">
        <f t="shared" si="1271"/>
        <v>2</v>
      </c>
      <c r="BE447" s="808">
        <f t="shared" si="1271"/>
        <v>2</v>
      </c>
      <c r="BF447" s="808">
        <f t="shared" si="1271"/>
        <v>2</v>
      </c>
      <c r="BG447" s="808">
        <f t="shared" si="1271"/>
        <v>2</v>
      </c>
      <c r="BH447" s="808">
        <f t="shared" si="1271"/>
        <v>2</v>
      </c>
      <c r="BI447" s="808">
        <f t="shared" si="1271"/>
        <v>2</v>
      </c>
      <c r="BJ447" s="808">
        <f t="shared" si="1271"/>
        <v>2</v>
      </c>
      <c r="BK447" s="808">
        <f t="shared" si="1271"/>
        <v>2</v>
      </c>
      <c r="BL447" s="808">
        <f t="shared" si="1271"/>
        <v>2</v>
      </c>
      <c r="BM447" s="808">
        <f t="shared" si="1271"/>
        <v>2</v>
      </c>
      <c r="BN447" s="808">
        <f t="shared" si="1271"/>
        <v>2</v>
      </c>
      <c r="BO447" s="808">
        <f t="shared" si="1271"/>
        <v>2</v>
      </c>
      <c r="BP447" s="808">
        <f t="shared" si="1271"/>
        <v>2</v>
      </c>
      <c r="BQ447" s="809">
        <f t="shared" si="1271"/>
        <v>2</v>
      </c>
      <c r="BS447" s="655"/>
    </row>
    <row r="448" spans="1:71" s="806" customFormat="1">
      <c r="A448" s="655"/>
      <c r="B448" s="1388"/>
      <c r="C448" s="1432"/>
      <c r="D448" s="1158" t="s">
        <v>201</v>
      </c>
      <c r="E448" s="808"/>
      <c r="F448" s="808"/>
      <c r="G448" s="770">
        <v>100</v>
      </c>
      <c r="H448" s="803">
        <f t="shared" ref="H448:BQ448" si="1272">G448</f>
        <v>100</v>
      </c>
      <c r="I448" s="808">
        <f t="shared" si="1272"/>
        <v>100</v>
      </c>
      <c r="J448" s="808">
        <f t="shared" si="1272"/>
        <v>100</v>
      </c>
      <c r="K448" s="808">
        <f t="shared" si="1272"/>
        <v>100</v>
      </c>
      <c r="L448" s="808">
        <f t="shared" si="1272"/>
        <v>100</v>
      </c>
      <c r="M448" s="808">
        <f t="shared" si="1272"/>
        <v>100</v>
      </c>
      <c r="N448" s="808">
        <f t="shared" si="1272"/>
        <v>100</v>
      </c>
      <c r="O448" s="808">
        <f t="shared" si="1272"/>
        <v>100</v>
      </c>
      <c r="P448" s="808">
        <f t="shared" si="1272"/>
        <v>100</v>
      </c>
      <c r="Q448" s="808">
        <f t="shared" si="1272"/>
        <v>100</v>
      </c>
      <c r="R448" s="808">
        <f t="shared" si="1272"/>
        <v>100</v>
      </c>
      <c r="S448" s="808">
        <f t="shared" si="1272"/>
        <v>100</v>
      </c>
      <c r="T448" s="808">
        <f t="shared" si="1272"/>
        <v>100</v>
      </c>
      <c r="U448" s="808">
        <f t="shared" si="1272"/>
        <v>100</v>
      </c>
      <c r="V448" s="808">
        <f t="shared" si="1272"/>
        <v>100</v>
      </c>
      <c r="W448" s="808">
        <f t="shared" si="1272"/>
        <v>100</v>
      </c>
      <c r="X448" s="808">
        <f t="shared" si="1272"/>
        <v>100</v>
      </c>
      <c r="Y448" s="808">
        <f t="shared" si="1272"/>
        <v>100</v>
      </c>
      <c r="Z448" s="808">
        <f t="shared" si="1272"/>
        <v>100</v>
      </c>
      <c r="AA448" s="808">
        <f t="shared" si="1272"/>
        <v>100</v>
      </c>
      <c r="AB448" s="808">
        <f t="shared" si="1272"/>
        <v>100</v>
      </c>
      <c r="AC448" s="808">
        <f t="shared" si="1272"/>
        <v>100</v>
      </c>
      <c r="AD448" s="808">
        <f t="shared" si="1272"/>
        <v>100</v>
      </c>
      <c r="AE448" s="808">
        <f t="shared" si="1272"/>
        <v>100</v>
      </c>
      <c r="AF448" s="808">
        <f t="shared" si="1272"/>
        <v>100</v>
      </c>
      <c r="AG448" s="808">
        <f t="shared" si="1272"/>
        <v>100</v>
      </c>
      <c r="AH448" s="808">
        <f t="shared" si="1272"/>
        <v>100</v>
      </c>
      <c r="AI448" s="808">
        <f t="shared" si="1272"/>
        <v>100</v>
      </c>
      <c r="AJ448" s="808">
        <f t="shared" si="1272"/>
        <v>100</v>
      </c>
      <c r="AK448" s="808">
        <f t="shared" si="1272"/>
        <v>100</v>
      </c>
      <c r="AL448" s="808">
        <f t="shared" si="1272"/>
        <v>100</v>
      </c>
      <c r="AM448" s="808">
        <f t="shared" si="1272"/>
        <v>100</v>
      </c>
      <c r="AN448" s="808">
        <f t="shared" si="1272"/>
        <v>100</v>
      </c>
      <c r="AO448" s="808">
        <f t="shared" si="1272"/>
        <v>100</v>
      </c>
      <c r="AP448" s="808">
        <f t="shared" si="1272"/>
        <v>100</v>
      </c>
      <c r="AQ448" s="808">
        <f t="shared" si="1272"/>
        <v>100</v>
      </c>
      <c r="AR448" s="808">
        <f t="shared" si="1272"/>
        <v>100</v>
      </c>
      <c r="AS448" s="808">
        <f t="shared" si="1272"/>
        <v>100</v>
      </c>
      <c r="AT448" s="808">
        <f t="shared" si="1272"/>
        <v>100</v>
      </c>
      <c r="AU448" s="808">
        <f t="shared" si="1272"/>
        <v>100</v>
      </c>
      <c r="AV448" s="808">
        <f t="shared" si="1272"/>
        <v>100</v>
      </c>
      <c r="AW448" s="808">
        <f t="shared" si="1272"/>
        <v>100</v>
      </c>
      <c r="AX448" s="808">
        <f t="shared" si="1272"/>
        <v>100</v>
      </c>
      <c r="AY448" s="808">
        <f t="shared" si="1272"/>
        <v>100</v>
      </c>
      <c r="AZ448" s="808">
        <f t="shared" si="1272"/>
        <v>100</v>
      </c>
      <c r="BA448" s="808">
        <f t="shared" si="1272"/>
        <v>100</v>
      </c>
      <c r="BB448" s="808">
        <f t="shared" si="1272"/>
        <v>100</v>
      </c>
      <c r="BC448" s="808">
        <f t="shared" si="1272"/>
        <v>100</v>
      </c>
      <c r="BD448" s="808">
        <f t="shared" si="1272"/>
        <v>100</v>
      </c>
      <c r="BE448" s="808">
        <f t="shared" si="1272"/>
        <v>100</v>
      </c>
      <c r="BF448" s="808">
        <f t="shared" si="1272"/>
        <v>100</v>
      </c>
      <c r="BG448" s="808">
        <f t="shared" si="1272"/>
        <v>100</v>
      </c>
      <c r="BH448" s="808">
        <f t="shared" si="1272"/>
        <v>100</v>
      </c>
      <c r="BI448" s="808">
        <f t="shared" si="1272"/>
        <v>100</v>
      </c>
      <c r="BJ448" s="808">
        <f t="shared" si="1272"/>
        <v>100</v>
      </c>
      <c r="BK448" s="808">
        <f t="shared" si="1272"/>
        <v>100</v>
      </c>
      <c r="BL448" s="808">
        <f t="shared" si="1272"/>
        <v>100</v>
      </c>
      <c r="BM448" s="808">
        <f t="shared" si="1272"/>
        <v>100</v>
      </c>
      <c r="BN448" s="808">
        <f t="shared" si="1272"/>
        <v>100</v>
      </c>
      <c r="BO448" s="808">
        <f t="shared" si="1272"/>
        <v>100</v>
      </c>
      <c r="BP448" s="808">
        <f t="shared" si="1272"/>
        <v>100</v>
      </c>
      <c r="BQ448" s="809">
        <f t="shared" si="1272"/>
        <v>100</v>
      </c>
      <c r="BS448" s="655"/>
    </row>
    <row r="449" spans="1:71" s="806" customFormat="1">
      <c r="A449" s="655"/>
      <c r="B449" s="1388"/>
      <c r="C449" s="1432"/>
      <c r="D449" s="400" t="s">
        <v>734</v>
      </c>
      <c r="E449" s="883"/>
      <c r="F449" s="1157"/>
      <c r="G449" s="770">
        <v>50</v>
      </c>
      <c r="H449" s="803">
        <f t="shared" ref="H449:BQ449" si="1273">G449</f>
        <v>50</v>
      </c>
      <c r="I449" s="808">
        <f t="shared" si="1273"/>
        <v>50</v>
      </c>
      <c r="J449" s="808">
        <f t="shared" si="1273"/>
        <v>50</v>
      </c>
      <c r="K449" s="808">
        <f t="shared" si="1273"/>
        <v>50</v>
      </c>
      <c r="L449" s="808">
        <f t="shared" si="1273"/>
        <v>50</v>
      </c>
      <c r="M449" s="808">
        <f t="shared" si="1273"/>
        <v>50</v>
      </c>
      <c r="N449" s="808">
        <f t="shared" si="1273"/>
        <v>50</v>
      </c>
      <c r="O449" s="808">
        <f t="shared" si="1273"/>
        <v>50</v>
      </c>
      <c r="P449" s="808">
        <f t="shared" si="1273"/>
        <v>50</v>
      </c>
      <c r="Q449" s="808">
        <f t="shared" si="1273"/>
        <v>50</v>
      </c>
      <c r="R449" s="808">
        <f t="shared" si="1273"/>
        <v>50</v>
      </c>
      <c r="S449" s="808">
        <f t="shared" si="1273"/>
        <v>50</v>
      </c>
      <c r="T449" s="808">
        <f t="shared" si="1273"/>
        <v>50</v>
      </c>
      <c r="U449" s="808">
        <f t="shared" si="1273"/>
        <v>50</v>
      </c>
      <c r="V449" s="808">
        <f t="shared" si="1273"/>
        <v>50</v>
      </c>
      <c r="W449" s="808">
        <f t="shared" si="1273"/>
        <v>50</v>
      </c>
      <c r="X449" s="808">
        <f t="shared" si="1273"/>
        <v>50</v>
      </c>
      <c r="Y449" s="808">
        <f t="shared" si="1273"/>
        <v>50</v>
      </c>
      <c r="Z449" s="808">
        <f t="shared" si="1273"/>
        <v>50</v>
      </c>
      <c r="AA449" s="808">
        <f t="shared" si="1273"/>
        <v>50</v>
      </c>
      <c r="AB449" s="808">
        <f t="shared" si="1273"/>
        <v>50</v>
      </c>
      <c r="AC449" s="808">
        <f t="shared" si="1273"/>
        <v>50</v>
      </c>
      <c r="AD449" s="808">
        <f t="shared" si="1273"/>
        <v>50</v>
      </c>
      <c r="AE449" s="808">
        <f t="shared" si="1273"/>
        <v>50</v>
      </c>
      <c r="AF449" s="808">
        <f t="shared" si="1273"/>
        <v>50</v>
      </c>
      <c r="AG449" s="808">
        <f t="shared" si="1273"/>
        <v>50</v>
      </c>
      <c r="AH449" s="808">
        <f t="shared" si="1273"/>
        <v>50</v>
      </c>
      <c r="AI449" s="808">
        <f t="shared" si="1273"/>
        <v>50</v>
      </c>
      <c r="AJ449" s="808">
        <f t="shared" si="1273"/>
        <v>50</v>
      </c>
      <c r="AK449" s="808">
        <f t="shared" si="1273"/>
        <v>50</v>
      </c>
      <c r="AL449" s="808">
        <f t="shared" si="1273"/>
        <v>50</v>
      </c>
      <c r="AM449" s="808">
        <f t="shared" si="1273"/>
        <v>50</v>
      </c>
      <c r="AN449" s="808">
        <f t="shared" si="1273"/>
        <v>50</v>
      </c>
      <c r="AO449" s="808">
        <f t="shared" si="1273"/>
        <v>50</v>
      </c>
      <c r="AP449" s="808">
        <f t="shared" si="1273"/>
        <v>50</v>
      </c>
      <c r="AQ449" s="808">
        <f t="shared" si="1273"/>
        <v>50</v>
      </c>
      <c r="AR449" s="808">
        <f t="shared" si="1273"/>
        <v>50</v>
      </c>
      <c r="AS449" s="808">
        <f t="shared" si="1273"/>
        <v>50</v>
      </c>
      <c r="AT449" s="808">
        <f t="shared" si="1273"/>
        <v>50</v>
      </c>
      <c r="AU449" s="808">
        <f t="shared" si="1273"/>
        <v>50</v>
      </c>
      <c r="AV449" s="808">
        <f t="shared" si="1273"/>
        <v>50</v>
      </c>
      <c r="AW449" s="808">
        <f t="shared" si="1273"/>
        <v>50</v>
      </c>
      <c r="AX449" s="808">
        <f t="shared" si="1273"/>
        <v>50</v>
      </c>
      <c r="AY449" s="808">
        <f t="shared" si="1273"/>
        <v>50</v>
      </c>
      <c r="AZ449" s="808">
        <f t="shared" si="1273"/>
        <v>50</v>
      </c>
      <c r="BA449" s="808">
        <f t="shared" si="1273"/>
        <v>50</v>
      </c>
      <c r="BB449" s="808">
        <f t="shared" si="1273"/>
        <v>50</v>
      </c>
      <c r="BC449" s="808">
        <f t="shared" si="1273"/>
        <v>50</v>
      </c>
      <c r="BD449" s="808">
        <f t="shared" si="1273"/>
        <v>50</v>
      </c>
      <c r="BE449" s="808">
        <f t="shared" si="1273"/>
        <v>50</v>
      </c>
      <c r="BF449" s="808">
        <f t="shared" si="1273"/>
        <v>50</v>
      </c>
      <c r="BG449" s="808">
        <f t="shared" si="1273"/>
        <v>50</v>
      </c>
      <c r="BH449" s="808">
        <f t="shared" si="1273"/>
        <v>50</v>
      </c>
      <c r="BI449" s="808">
        <f t="shared" si="1273"/>
        <v>50</v>
      </c>
      <c r="BJ449" s="808">
        <f t="shared" si="1273"/>
        <v>50</v>
      </c>
      <c r="BK449" s="808">
        <f t="shared" si="1273"/>
        <v>50</v>
      </c>
      <c r="BL449" s="808">
        <f t="shared" si="1273"/>
        <v>50</v>
      </c>
      <c r="BM449" s="808">
        <f t="shared" si="1273"/>
        <v>50</v>
      </c>
      <c r="BN449" s="808">
        <f t="shared" si="1273"/>
        <v>50</v>
      </c>
      <c r="BO449" s="808">
        <f t="shared" si="1273"/>
        <v>50</v>
      </c>
      <c r="BP449" s="808">
        <f t="shared" si="1273"/>
        <v>50</v>
      </c>
      <c r="BQ449" s="809">
        <f t="shared" si="1273"/>
        <v>50</v>
      </c>
      <c r="BS449" s="655"/>
    </row>
    <row r="450" spans="1:71" s="806" customFormat="1">
      <c r="A450" s="655"/>
      <c r="B450" s="1388"/>
      <c r="C450" s="1432"/>
      <c r="D450" s="1158" t="s">
        <v>181</v>
      </c>
      <c r="E450" s="883"/>
      <c r="F450" s="1157"/>
      <c r="G450" s="770">
        <v>60</v>
      </c>
      <c r="H450" s="803">
        <f t="shared" ref="H450:BQ450" si="1274">G450</f>
        <v>60</v>
      </c>
      <c r="I450" s="808">
        <f t="shared" si="1274"/>
        <v>60</v>
      </c>
      <c r="J450" s="808">
        <f t="shared" si="1274"/>
        <v>60</v>
      </c>
      <c r="K450" s="808">
        <f t="shared" si="1274"/>
        <v>60</v>
      </c>
      <c r="L450" s="808">
        <f t="shared" si="1274"/>
        <v>60</v>
      </c>
      <c r="M450" s="808">
        <f t="shared" si="1274"/>
        <v>60</v>
      </c>
      <c r="N450" s="808">
        <f t="shared" si="1274"/>
        <v>60</v>
      </c>
      <c r="O450" s="808">
        <f t="shared" si="1274"/>
        <v>60</v>
      </c>
      <c r="P450" s="808">
        <f t="shared" si="1274"/>
        <v>60</v>
      </c>
      <c r="Q450" s="808">
        <f t="shared" si="1274"/>
        <v>60</v>
      </c>
      <c r="R450" s="808">
        <f t="shared" si="1274"/>
        <v>60</v>
      </c>
      <c r="S450" s="808">
        <f t="shared" si="1274"/>
        <v>60</v>
      </c>
      <c r="T450" s="808">
        <f t="shared" si="1274"/>
        <v>60</v>
      </c>
      <c r="U450" s="808">
        <f t="shared" si="1274"/>
        <v>60</v>
      </c>
      <c r="V450" s="808">
        <f t="shared" si="1274"/>
        <v>60</v>
      </c>
      <c r="W450" s="808">
        <f t="shared" si="1274"/>
        <v>60</v>
      </c>
      <c r="X450" s="808">
        <f t="shared" si="1274"/>
        <v>60</v>
      </c>
      <c r="Y450" s="808">
        <f t="shared" si="1274"/>
        <v>60</v>
      </c>
      <c r="Z450" s="808">
        <f t="shared" si="1274"/>
        <v>60</v>
      </c>
      <c r="AA450" s="808">
        <f t="shared" si="1274"/>
        <v>60</v>
      </c>
      <c r="AB450" s="808">
        <f t="shared" si="1274"/>
        <v>60</v>
      </c>
      <c r="AC450" s="808">
        <f t="shared" si="1274"/>
        <v>60</v>
      </c>
      <c r="AD450" s="808">
        <f t="shared" si="1274"/>
        <v>60</v>
      </c>
      <c r="AE450" s="808">
        <f t="shared" si="1274"/>
        <v>60</v>
      </c>
      <c r="AF450" s="808">
        <f t="shared" si="1274"/>
        <v>60</v>
      </c>
      <c r="AG450" s="808">
        <f t="shared" si="1274"/>
        <v>60</v>
      </c>
      <c r="AH450" s="808">
        <f t="shared" si="1274"/>
        <v>60</v>
      </c>
      <c r="AI450" s="808">
        <f t="shared" si="1274"/>
        <v>60</v>
      </c>
      <c r="AJ450" s="808">
        <f t="shared" si="1274"/>
        <v>60</v>
      </c>
      <c r="AK450" s="808">
        <f t="shared" si="1274"/>
        <v>60</v>
      </c>
      <c r="AL450" s="808">
        <f t="shared" si="1274"/>
        <v>60</v>
      </c>
      <c r="AM450" s="808">
        <f t="shared" si="1274"/>
        <v>60</v>
      </c>
      <c r="AN450" s="808">
        <f t="shared" si="1274"/>
        <v>60</v>
      </c>
      <c r="AO450" s="808">
        <f t="shared" si="1274"/>
        <v>60</v>
      </c>
      <c r="AP450" s="808">
        <f t="shared" si="1274"/>
        <v>60</v>
      </c>
      <c r="AQ450" s="808">
        <f t="shared" si="1274"/>
        <v>60</v>
      </c>
      <c r="AR450" s="808">
        <f t="shared" si="1274"/>
        <v>60</v>
      </c>
      <c r="AS450" s="808">
        <f t="shared" si="1274"/>
        <v>60</v>
      </c>
      <c r="AT450" s="808">
        <f t="shared" si="1274"/>
        <v>60</v>
      </c>
      <c r="AU450" s="808">
        <f t="shared" si="1274"/>
        <v>60</v>
      </c>
      <c r="AV450" s="808">
        <f t="shared" si="1274"/>
        <v>60</v>
      </c>
      <c r="AW450" s="808">
        <f t="shared" si="1274"/>
        <v>60</v>
      </c>
      <c r="AX450" s="808">
        <f t="shared" si="1274"/>
        <v>60</v>
      </c>
      <c r="AY450" s="808">
        <f t="shared" si="1274"/>
        <v>60</v>
      </c>
      <c r="AZ450" s="808">
        <f t="shared" si="1274"/>
        <v>60</v>
      </c>
      <c r="BA450" s="808">
        <f t="shared" si="1274"/>
        <v>60</v>
      </c>
      <c r="BB450" s="808">
        <f t="shared" si="1274"/>
        <v>60</v>
      </c>
      <c r="BC450" s="808">
        <f t="shared" si="1274"/>
        <v>60</v>
      </c>
      <c r="BD450" s="808">
        <f t="shared" si="1274"/>
        <v>60</v>
      </c>
      <c r="BE450" s="808">
        <f t="shared" si="1274"/>
        <v>60</v>
      </c>
      <c r="BF450" s="808">
        <f t="shared" si="1274"/>
        <v>60</v>
      </c>
      <c r="BG450" s="808">
        <f t="shared" si="1274"/>
        <v>60</v>
      </c>
      <c r="BH450" s="808">
        <f t="shared" si="1274"/>
        <v>60</v>
      </c>
      <c r="BI450" s="808">
        <f t="shared" si="1274"/>
        <v>60</v>
      </c>
      <c r="BJ450" s="808">
        <f t="shared" si="1274"/>
        <v>60</v>
      </c>
      <c r="BK450" s="808">
        <f t="shared" si="1274"/>
        <v>60</v>
      </c>
      <c r="BL450" s="808">
        <f t="shared" si="1274"/>
        <v>60</v>
      </c>
      <c r="BM450" s="808">
        <f t="shared" si="1274"/>
        <v>60</v>
      </c>
      <c r="BN450" s="808">
        <f t="shared" si="1274"/>
        <v>60</v>
      </c>
      <c r="BO450" s="808">
        <f t="shared" si="1274"/>
        <v>60</v>
      </c>
      <c r="BP450" s="808">
        <f t="shared" si="1274"/>
        <v>60</v>
      </c>
      <c r="BQ450" s="809">
        <f t="shared" si="1274"/>
        <v>60</v>
      </c>
      <c r="BS450" s="655"/>
    </row>
    <row r="451" spans="1:71" s="806" customFormat="1">
      <c r="A451" s="655"/>
      <c r="B451" s="1388"/>
      <c r="C451" s="1432"/>
      <c r="D451" s="1158" t="s">
        <v>730</v>
      </c>
      <c r="E451" s="883"/>
      <c r="F451" s="1157"/>
      <c r="G451" s="770">
        <v>1</v>
      </c>
      <c r="H451" s="803">
        <f t="shared" ref="H451:BQ451" si="1275">G451</f>
        <v>1</v>
      </c>
      <c r="I451" s="808">
        <f t="shared" si="1275"/>
        <v>1</v>
      </c>
      <c r="J451" s="808">
        <f t="shared" si="1275"/>
        <v>1</v>
      </c>
      <c r="K451" s="808">
        <f t="shared" si="1275"/>
        <v>1</v>
      </c>
      <c r="L451" s="808">
        <f t="shared" si="1275"/>
        <v>1</v>
      </c>
      <c r="M451" s="808">
        <f t="shared" si="1275"/>
        <v>1</v>
      </c>
      <c r="N451" s="808">
        <f t="shared" si="1275"/>
        <v>1</v>
      </c>
      <c r="O451" s="808">
        <f t="shared" si="1275"/>
        <v>1</v>
      </c>
      <c r="P451" s="808">
        <f t="shared" si="1275"/>
        <v>1</v>
      </c>
      <c r="Q451" s="808">
        <f t="shared" si="1275"/>
        <v>1</v>
      </c>
      <c r="R451" s="808">
        <f t="shared" si="1275"/>
        <v>1</v>
      </c>
      <c r="S451" s="808">
        <f t="shared" si="1275"/>
        <v>1</v>
      </c>
      <c r="T451" s="808">
        <f t="shared" si="1275"/>
        <v>1</v>
      </c>
      <c r="U451" s="808">
        <f t="shared" si="1275"/>
        <v>1</v>
      </c>
      <c r="V451" s="808">
        <f t="shared" si="1275"/>
        <v>1</v>
      </c>
      <c r="W451" s="808">
        <f t="shared" si="1275"/>
        <v>1</v>
      </c>
      <c r="X451" s="808">
        <f t="shared" si="1275"/>
        <v>1</v>
      </c>
      <c r="Y451" s="808">
        <f t="shared" si="1275"/>
        <v>1</v>
      </c>
      <c r="Z451" s="808">
        <f t="shared" si="1275"/>
        <v>1</v>
      </c>
      <c r="AA451" s="808">
        <f t="shared" si="1275"/>
        <v>1</v>
      </c>
      <c r="AB451" s="808">
        <f t="shared" si="1275"/>
        <v>1</v>
      </c>
      <c r="AC451" s="808">
        <f t="shared" si="1275"/>
        <v>1</v>
      </c>
      <c r="AD451" s="808">
        <f t="shared" si="1275"/>
        <v>1</v>
      </c>
      <c r="AE451" s="808">
        <f t="shared" si="1275"/>
        <v>1</v>
      </c>
      <c r="AF451" s="808">
        <f t="shared" si="1275"/>
        <v>1</v>
      </c>
      <c r="AG451" s="808">
        <f t="shared" si="1275"/>
        <v>1</v>
      </c>
      <c r="AH451" s="808">
        <f t="shared" si="1275"/>
        <v>1</v>
      </c>
      <c r="AI451" s="808">
        <f t="shared" si="1275"/>
        <v>1</v>
      </c>
      <c r="AJ451" s="808">
        <f t="shared" si="1275"/>
        <v>1</v>
      </c>
      <c r="AK451" s="808">
        <f t="shared" si="1275"/>
        <v>1</v>
      </c>
      <c r="AL451" s="808">
        <f t="shared" si="1275"/>
        <v>1</v>
      </c>
      <c r="AM451" s="808">
        <f t="shared" si="1275"/>
        <v>1</v>
      </c>
      <c r="AN451" s="808">
        <f t="shared" si="1275"/>
        <v>1</v>
      </c>
      <c r="AO451" s="808">
        <f t="shared" si="1275"/>
        <v>1</v>
      </c>
      <c r="AP451" s="808">
        <f t="shared" si="1275"/>
        <v>1</v>
      </c>
      <c r="AQ451" s="808">
        <f t="shared" si="1275"/>
        <v>1</v>
      </c>
      <c r="AR451" s="808">
        <f t="shared" si="1275"/>
        <v>1</v>
      </c>
      <c r="AS451" s="808">
        <f t="shared" si="1275"/>
        <v>1</v>
      </c>
      <c r="AT451" s="808">
        <f t="shared" si="1275"/>
        <v>1</v>
      </c>
      <c r="AU451" s="808">
        <f t="shared" si="1275"/>
        <v>1</v>
      </c>
      <c r="AV451" s="808">
        <f t="shared" si="1275"/>
        <v>1</v>
      </c>
      <c r="AW451" s="808">
        <f t="shared" si="1275"/>
        <v>1</v>
      </c>
      <c r="AX451" s="808">
        <f t="shared" si="1275"/>
        <v>1</v>
      </c>
      <c r="AY451" s="808">
        <f t="shared" si="1275"/>
        <v>1</v>
      </c>
      <c r="AZ451" s="808">
        <f t="shared" si="1275"/>
        <v>1</v>
      </c>
      <c r="BA451" s="808">
        <f t="shared" si="1275"/>
        <v>1</v>
      </c>
      <c r="BB451" s="808">
        <f t="shared" si="1275"/>
        <v>1</v>
      </c>
      <c r="BC451" s="808">
        <f t="shared" si="1275"/>
        <v>1</v>
      </c>
      <c r="BD451" s="808">
        <f t="shared" si="1275"/>
        <v>1</v>
      </c>
      <c r="BE451" s="808">
        <f t="shared" si="1275"/>
        <v>1</v>
      </c>
      <c r="BF451" s="808">
        <f t="shared" si="1275"/>
        <v>1</v>
      </c>
      <c r="BG451" s="808">
        <f t="shared" si="1275"/>
        <v>1</v>
      </c>
      <c r="BH451" s="808">
        <f t="shared" si="1275"/>
        <v>1</v>
      </c>
      <c r="BI451" s="808">
        <f t="shared" si="1275"/>
        <v>1</v>
      </c>
      <c r="BJ451" s="808">
        <f t="shared" si="1275"/>
        <v>1</v>
      </c>
      <c r="BK451" s="808">
        <f t="shared" si="1275"/>
        <v>1</v>
      </c>
      <c r="BL451" s="808">
        <f t="shared" si="1275"/>
        <v>1</v>
      </c>
      <c r="BM451" s="808">
        <f t="shared" si="1275"/>
        <v>1</v>
      </c>
      <c r="BN451" s="808">
        <f t="shared" si="1275"/>
        <v>1</v>
      </c>
      <c r="BO451" s="808">
        <f t="shared" si="1275"/>
        <v>1</v>
      </c>
      <c r="BP451" s="808">
        <f t="shared" si="1275"/>
        <v>1</v>
      </c>
      <c r="BQ451" s="809">
        <f t="shared" si="1275"/>
        <v>1</v>
      </c>
      <c r="BS451" s="655"/>
    </row>
    <row r="452" spans="1:71" s="806" customFormat="1">
      <c r="A452" s="655"/>
      <c r="B452" s="1388"/>
      <c r="C452" s="1432"/>
      <c r="D452" s="947"/>
      <c r="E452" s="883"/>
      <c r="F452" s="1157" t="s">
        <v>116</v>
      </c>
      <c r="G452" s="803">
        <f>SUM(G445:G451)</f>
        <v>225</v>
      </c>
      <c r="H452" s="803">
        <f t="shared" ref="H452:AM452" si="1276">SUM(H446:H450)</f>
        <v>214</v>
      </c>
      <c r="I452" s="803">
        <f t="shared" si="1276"/>
        <v>214</v>
      </c>
      <c r="J452" s="803">
        <f t="shared" si="1276"/>
        <v>214</v>
      </c>
      <c r="K452" s="803">
        <f t="shared" si="1276"/>
        <v>214</v>
      </c>
      <c r="L452" s="803">
        <f t="shared" si="1276"/>
        <v>214</v>
      </c>
      <c r="M452" s="803">
        <f t="shared" si="1276"/>
        <v>214</v>
      </c>
      <c r="N452" s="803">
        <f t="shared" si="1276"/>
        <v>214</v>
      </c>
      <c r="O452" s="803">
        <f t="shared" si="1276"/>
        <v>214</v>
      </c>
      <c r="P452" s="803">
        <f t="shared" si="1276"/>
        <v>214</v>
      </c>
      <c r="Q452" s="803">
        <f t="shared" si="1276"/>
        <v>214</v>
      </c>
      <c r="R452" s="803">
        <f t="shared" si="1276"/>
        <v>214</v>
      </c>
      <c r="S452" s="803">
        <f t="shared" si="1276"/>
        <v>214</v>
      </c>
      <c r="T452" s="803">
        <f t="shared" si="1276"/>
        <v>214</v>
      </c>
      <c r="U452" s="803">
        <f t="shared" si="1276"/>
        <v>214</v>
      </c>
      <c r="V452" s="803">
        <f t="shared" si="1276"/>
        <v>214</v>
      </c>
      <c r="W452" s="803">
        <f t="shared" si="1276"/>
        <v>214</v>
      </c>
      <c r="X452" s="803">
        <f t="shared" si="1276"/>
        <v>214</v>
      </c>
      <c r="Y452" s="803">
        <f t="shared" si="1276"/>
        <v>214</v>
      </c>
      <c r="Z452" s="803">
        <f t="shared" si="1276"/>
        <v>214</v>
      </c>
      <c r="AA452" s="803">
        <f t="shared" si="1276"/>
        <v>214</v>
      </c>
      <c r="AB452" s="803">
        <f t="shared" si="1276"/>
        <v>214</v>
      </c>
      <c r="AC452" s="803">
        <f t="shared" si="1276"/>
        <v>214</v>
      </c>
      <c r="AD452" s="803">
        <f t="shared" si="1276"/>
        <v>214</v>
      </c>
      <c r="AE452" s="803">
        <f t="shared" si="1276"/>
        <v>214</v>
      </c>
      <c r="AF452" s="803">
        <f t="shared" si="1276"/>
        <v>214</v>
      </c>
      <c r="AG452" s="803">
        <f t="shared" si="1276"/>
        <v>214</v>
      </c>
      <c r="AH452" s="803">
        <f t="shared" si="1276"/>
        <v>214</v>
      </c>
      <c r="AI452" s="803">
        <f t="shared" si="1276"/>
        <v>214</v>
      </c>
      <c r="AJ452" s="803">
        <f t="shared" si="1276"/>
        <v>214</v>
      </c>
      <c r="AK452" s="803">
        <f t="shared" si="1276"/>
        <v>214</v>
      </c>
      <c r="AL452" s="803">
        <f t="shared" si="1276"/>
        <v>214</v>
      </c>
      <c r="AM452" s="803">
        <f t="shared" si="1276"/>
        <v>214</v>
      </c>
      <c r="AN452" s="803">
        <f t="shared" ref="AN452:BQ452" si="1277">SUM(AN446:AN450)</f>
        <v>214</v>
      </c>
      <c r="AO452" s="803">
        <f t="shared" si="1277"/>
        <v>214</v>
      </c>
      <c r="AP452" s="803">
        <f t="shared" si="1277"/>
        <v>214</v>
      </c>
      <c r="AQ452" s="803">
        <f t="shared" si="1277"/>
        <v>214</v>
      </c>
      <c r="AR452" s="803">
        <f t="shared" si="1277"/>
        <v>214</v>
      </c>
      <c r="AS452" s="803">
        <f t="shared" si="1277"/>
        <v>214</v>
      </c>
      <c r="AT452" s="803">
        <f t="shared" si="1277"/>
        <v>214</v>
      </c>
      <c r="AU452" s="803">
        <f t="shared" si="1277"/>
        <v>214</v>
      </c>
      <c r="AV452" s="803">
        <f t="shared" si="1277"/>
        <v>214</v>
      </c>
      <c r="AW452" s="803">
        <f t="shared" si="1277"/>
        <v>214</v>
      </c>
      <c r="AX452" s="803">
        <f t="shared" si="1277"/>
        <v>214</v>
      </c>
      <c r="AY452" s="803">
        <f t="shared" si="1277"/>
        <v>214</v>
      </c>
      <c r="AZ452" s="803">
        <f t="shared" si="1277"/>
        <v>214</v>
      </c>
      <c r="BA452" s="803">
        <f t="shared" si="1277"/>
        <v>214</v>
      </c>
      <c r="BB452" s="803">
        <f t="shared" si="1277"/>
        <v>214</v>
      </c>
      <c r="BC452" s="803">
        <f t="shared" si="1277"/>
        <v>214</v>
      </c>
      <c r="BD452" s="803">
        <f t="shared" si="1277"/>
        <v>214</v>
      </c>
      <c r="BE452" s="803">
        <f t="shared" si="1277"/>
        <v>214</v>
      </c>
      <c r="BF452" s="803">
        <f t="shared" si="1277"/>
        <v>214</v>
      </c>
      <c r="BG452" s="803">
        <f t="shared" si="1277"/>
        <v>214</v>
      </c>
      <c r="BH452" s="803">
        <f t="shared" si="1277"/>
        <v>214</v>
      </c>
      <c r="BI452" s="803">
        <f t="shared" si="1277"/>
        <v>214</v>
      </c>
      <c r="BJ452" s="803">
        <f t="shared" si="1277"/>
        <v>214</v>
      </c>
      <c r="BK452" s="803">
        <f t="shared" si="1277"/>
        <v>214</v>
      </c>
      <c r="BL452" s="803">
        <f t="shared" si="1277"/>
        <v>214</v>
      </c>
      <c r="BM452" s="803">
        <f t="shared" si="1277"/>
        <v>214</v>
      </c>
      <c r="BN452" s="803">
        <f t="shared" si="1277"/>
        <v>214</v>
      </c>
      <c r="BO452" s="803">
        <f t="shared" si="1277"/>
        <v>214</v>
      </c>
      <c r="BP452" s="803">
        <f t="shared" si="1277"/>
        <v>214</v>
      </c>
      <c r="BQ452" s="805">
        <f t="shared" si="1277"/>
        <v>214</v>
      </c>
      <c r="BS452" s="655"/>
    </row>
    <row r="453" spans="1:71" s="806" customFormat="1">
      <c r="A453" s="655"/>
      <c r="B453" s="1388"/>
      <c r="C453" s="1433"/>
      <c r="D453" s="951"/>
      <c r="E453" s="886"/>
      <c r="F453" s="1160"/>
      <c r="G453" s="811"/>
      <c r="H453" s="811"/>
      <c r="I453" s="811"/>
      <c r="J453" s="811"/>
      <c r="K453" s="811"/>
      <c r="L453" s="811"/>
      <c r="M453" s="811"/>
      <c r="N453" s="811"/>
      <c r="O453" s="811"/>
      <c r="P453" s="811"/>
      <c r="Q453" s="811"/>
      <c r="R453" s="811"/>
      <c r="S453" s="811"/>
      <c r="T453" s="811"/>
      <c r="U453" s="811"/>
      <c r="V453" s="811"/>
      <c r="W453" s="811"/>
      <c r="X453" s="811"/>
      <c r="Y453" s="811"/>
      <c r="Z453" s="811"/>
      <c r="AA453" s="811"/>
      <c r="AB453" s="811"/>
      <c r="AC453" s="811"/>
      <c r="AD453" s="811"/>
      <c r="AE453" s="811"/>
      <c r="AF453" s="811"/>
      <c r="AG453" s="811"/>
      <c r="AH453" s="811"/>
      <c r="AI453" s="811"/>
      <c r="AJ453" s="811"/>
      <c r="AK453" s="811"/>
      <c r="AL453" s="811"/>
      <c r="AM453" s="811"/>
      <c r="AN453" s="811"/>
      <c r="AO453" s="811"/>
      <c r="AP453" s="811"/>
      <c r="AQ453" s="811"/>
      <c r="AR453" s="811"/>
      <c r="AS453" s="811"/>
      <c r="AT453" s="811"/>
      <c r="AU453" s="811"/>
      <c r="AV453" s="811"/>
      <c r="AW453" s="811"/>
      <c r="AX453" s="811"/>
      <c r="AY453" s="811"/>
      <c r="AZ453" s="811"/>
      <c r="BA453" s="811"/>
      <c r="BB453" s="811"/>
      <c r="BC453" s="811"/>
      <c r="BD453" s="811"/>
      <c r="BE453" s="811"/>
      <c r="BF453" s="811"/>
      <c r="BG453" s="811"/>
      <c r="BH453" s="811"/>
      <c r="BI453" s="811"/>
      <c r="BJ453" s="811"/>
      <c r="BK453" s="811"/>
      <c r="BL453" s="811"/>
      <c r="BM453" s="811"/>
      <c r="BN453" s="811"/>
      <c r="BO453" s="811"/>
      <c r="BP453" s="811"/>
      <c r="BQ453" s="812"/>
      <c r="BS453" s="655"/>
    </row>
    <row r="454" spans="1:71" s="806" customFormat="1">
      <c r="A454" s="655"/>
      <c r="B454" s="1388"/>
      <c r="C454" s="882"/>
      <c r="D454" s="953"/>
      <c r="E454" s="882"/>
      <c r="F454" s="954"/>
      <c r="G454" s="808"/>
      <c r="H454" s="808"/>
      <c r="I454" s="808"/>
      <c r="J454" s="808"/>
      <c r="K454" s="808"/>
      <c r="L454" s="808"/>
      <c r="M454" s="808"/>
      <c r="N454" s="808"/>
      <c r="O454" s="808"/>
      <c r="P454" s="808"/>
      <c r="Q454" s="808"/>
      <c r="R454" s="808"/>
      <c r="S454" s="808"/>
      <c r="T454" s="808"/>
      <c r="U454" s="808"/>
      <c r="V454" s="808"/>
      <c r="W454" s="808"/>
      <c r="X454" s="808"/>
      <c r="Y454" s="808"/>
      <c r="Z454" s="808"/>
      <c r="AA454" s="808"/>
      <c r="AB454" s="808"/>
      <c r="AC454" s="808"/>
      <c r="AD454" s="808"/>
      <c r="AE454" s="808"/>
      <c r="AF454" s="808"/>
      <c r="AG454" s="808"/>
      <c r="AH454" s="808"/>
      <c r="AI454" s="808"/>
      <c r="AJ454" s="808"/>
      <c r="AK454" s="808"/>
      <c r="AL454" s="808"/>
      <c r="AM454" s="808"/>
      <c r="AN454" s="808"/>
      <c r="AO454" s="808"/>
      <c r="AP454" s="808"/>
      <c r="AQ454" s="808"/>
      <c r="AR454" s="808"/>
      <c r="AS454" s="808"/>
      <c r="AT454" s="808"/>
      <c r="AU454" s="808"/>
      <c r="AV454" s="808"/>
      <c r="AW454" s="808"/>
      <c r="AX454" s="808"/>
      <c r="AY454" s="808"/>
      <c r="AZ454" s="808"/>
      <c r="BA454" s="808"/>
      <c r="BB454" s="808"/>
      <c r="BC454" s="808"/>
      <c r="BD454" s="808"/>
      <c r="BE454" s="808"/>
      <c r="BF454" s="808"/>
      <c r="BG454" s="808"/>
      <c r="BH454" s="808"/>
      <c r="BI454" s="808"/>
      <c r="BJ454" s="808"/>
      <c r="BK454" s="808"/>
      <c r="BL454" s="808"/>
      <c r="BM454" s="808"/>
      <c r="BN454" s="808"/>
      <c r="BO454" s="808"/>
      <c r="BP454" s="808"/>
      <c r="BQ454" s="808"/>
      <c r="BS454" s="655"/>
    </row>
    <row r="455" spans="1:71" s="806" customFormat="1">
      <c r="A455" s="655"/>
      <c r="B455" s="1388"/>
      <c r="C455" s="882"/>
      <c r="D455" s="953"/>
      <c r="E455" s="882"/>
      <c r="F455" s="954"/>
      <c r="G455" s="808"/>
      <c r="H455" s="808"/>
      <c r="I455" s="808"/>
      <c r="J455" s="808"/>
      <c r="K455" s="808"/>
      <c r="L455" s="808"/>
      <c r="M455" s="808"/>
      <c r="N455" s="808"/>
      <c r="O455" s="808"/>
      <c r="P455" s="808"/>
      <c r="Q455" s="808"/>
      <c r="R455" s="808"/>
      <c r="S455" s="808"/>
      <c r="T455" s="808"/>
      <c r="U455" s="808"/>
      <c r="V455" s="808"/>
      <c r="W455" s="808"/>
      <c r="X455" s="808"/>
      <c r="Y455" s="808"/>
      <c r="Z455" s="808"/>
      <c r="AA455" s="808"/>
      <c r="AB455" s="808"/>
      <c r="AC455" s="808"/>
      <c r="AD455" s="808"/>
      <c r="AE455" s="808"/>
      <c r="AF455" s="808"/>
      <c r="AG455" s="808"/>
      <c r="AH455" s="808"/>
      <c r="AI455" s="808"/>
      <c r="AJ455" s="808"/>
      <c r="AK455" s="808"/>
      <c r="AL455" s="808"/>
      <c r="AM455" s="808"/>
      <c r="AN455" s="808"/>
      <c r="AO455" s="808"/>
      <c r="AP455" s="808"/>
      <c r="AQ455" s="808"/>
      <c r="AR455" s="808"/>
      <c r="AS455" s="808"/>
      <c r="AT455" s="808"/>
      <c r="AU455" s="808"/>
      <c r="AV455" s="808"/>
      <c r="AW455" s="808"/>
      <c r="AX455" s="808"/>
      <c r="AY455" s="808"/>
      <c r="AZ455" s="808"/>
      <c r="BA455" s="808"/>
      <c r="BB455" s="808"/>
      <c r="BC455" s="808"/>
      <c r="BD455" s="808"/>
      <c r="BE455" s="808"/>
      <c r="BF455" s="808"/>
      <c r="BG455" s="808"/>
      <c r="BH455" s="808"/>
      <c r="BI455" s="808"/>
      <c r="BJ455" s="808"/>
      <c r="BK455" s="808"/>
      <c r="BL455" s="808"/>
      <c r="BM455" s="808"/>
      <c r="BN455" s="808"/>
      <c r="BO455" s="808"/>
      <c r="BP455" s="808"/>
      <c r="BQ455" s="808"/>
      <c r="BS455" s="655"/>
    </row>
    <row r="456" spans="1:71" s="806" customFormat="1">
      <c r="A456" s="655"/>
      <c r="B456" s="1388"/>
      <c r="C456" s="1358" t="s">
        <v>204</v>
      </c>
      <c r="D456" s="1380"/>
      <c r="E456" s="1460"/>
      <c r="F456" s="1163"/>
      <c r="G456" s="921">
        <v>10</v>
      </c>
      <c r="H456" s="803">
        <f>G456</f>
        <v>10</v>
      </c>
      <c r="I456" s="803">
        <f>H456</f>
        <v>10</v>
      </c>
      <c r="J456" s="803">
        <f t="shared" ref="J456:BQ456" si="1278">I456</f>
        <v>10</v>
      </c>
      <c r="K456" s="803">
        <f t="shared" si="1278"/>
        <v>10</v>
      </c>
      <c r="L456" s="803">
        <f t="shared" si="1278"/>
        <v>10</v>
      </c>
      <c r="M456" s="803">
        <f t="shared" si="1278"/>
        <v>10</v>
      </c>
      <c r="N456" s="803">
        <f t="shared" si="1278"/>
        <v>10</v>
      </c>
      <c r="O456" s="803">
        <f t="shared" si="1278"/>
        <v>10</v>
      </c>
      <c r="P456" s="803">
        <f t="shared" si="1278"/>
        <v>10</v>
      </c>
      <c r="Q456" s="803">
        <f t="shared" si="1278"/>
        <v>10</v>
      </c>
      <c r="R456" s="803">
        <f t="shared" si="1278"/>
        <v>10</v>
      </c>
      <c r="S456" s="803">
        <f t="shared" si="1278"/>
        <v>10</v>
      </c>
      <c r="T456" s="803">
        <f t="shared" si="1278"/>
        <v>10</v>
      </c>
      <c r="U456" s="803">
        <f t="shared" si="1278"/>
        <v>10</v>
      </c>
      <c r="V456" s="803">
        <f t="shared" si="1278"/>
        <v>10</v>
      </c>
      <c r="W456" s="803">
        <f t="shared" si="1278"/>
        <v>10</v>
      </c>
      <c r="X456" s="803">
        <f t="shared" si="1278"/>
        <v>10</v>
      </c>
      <c r="Y456" s="803">
        <f t="shared" si="1278"/>
        <v>10</v>
      </c>
      <c r="Z456" s="803">
        <f t="shared" si="1278"/>
        <v>10</v>
      </c>
      <c r="AA456" s="803">
        <f t="shared" si="1278"/>
        <v>10</v>
      </c>
      <c r="AB456" s="803">
        <f t="shared" si="1278"/>
        <v>10</v>
      </c>
      <c r="AC456" s="803">
        <f t="shared" si="1278"/>
        <v>10</v>
      </c>
      <c r="AD456" s="803">
        <f t="shared" si="1278"/>
        <v>10</v>
      </c>
      <c r="AE456" s="803">
        <f t="shared" si="1278"/>
        <v>10</v>
      </c>
      <c r="AF456" s="803">
        <f t="shared" si="1278"/>
        <v>10</v>
      </c>
      <c r="AG456" s="803">
        <f t="shared" si="1278"/>
        <v>10</v>
      </c>
      <c r="AH456" s="803">
        <f t="shared" si="1278"/>
        <v>10</v>
      </c>
      <c r="AI456" s="803">
        <f t="shared" si="1278"/>
        <v>10</v>
      </c>
      <c r="AJ456" s="803">
        <f t="shared" si="1278"/>
        <v>10</v>
      </c>
      <c r="AK456" s="803">
        <f t="shared" si="1278"/>
        <v>10</v>
      </c>
      <c r="AL456" s="803">
        <f t="shared" si="1278"/>
        <v>10</v>
      </c>
      <c r="AM456" s="803">
        <f t="shared" si="1278"/>
        <v>10</v>
      </c>
      <c r="AN456" s="803">
        <f t="shared" si="1278"/>
        <v>10</v>
      </c>
      <c r="AO456" s="803">
        <f t="shared" si="1278"/>
        <v>10</v>
      </c>
      <c r="AP456" s="803">
        <f t="shared" si="1278"/>
        <v>10</v>
      </c>
      <c r="AQ456" s="803">
        <f t="shared" si="1278"/>
        <v>10</v>
      </c>
      <c r="AR456" s="803">
        <f t="shared" si="1278"/>
        <v>10</v>
      </c>
      <c r="AS456" s="803">
        <f t="shared" si="1278"/>
        <v>10</v>
      </c>
      <c r="AT456" s="803">
        <f t="shared" si="1278"/>
        <v>10</v>
      </c>
      <c r="AU456" s="803">
        <f t="shared" si="1278"/>
        <v>10</v>
      </c>
      <c r="AV456" s="803">
        <f t="shared" si="1278"/>
        <v>10</v>
      </c>
      <c r="AW456" s="803">
        <f t="shared" si="1278"/>
        <v>10</v>
      </c>
      <c r="AX456" s="803">
        <f t="shared" si="1278"/>
        <v>10</v>
      </c>
      <c r="AY456" s="803">
        <f t="shared" si="1278"/>
        <v>10</v>
      </c>
      <c r="AZ456" s="803">
        <f t="shared" si="1278"/>
        <v>10</v>
      </c>
      <c r="BA456" s="803">
        <f t="shared" si="1278"/>
        <v>10</v>
      </c>
      <c r="BB456" s="803">
        <f t="shared" si="1278"/>
        <v>10</v>
      </c>
      <c r="BC456" s="803">
        <f t="shared" si="1278"/>
        <v>10</v>
      </c>
      <c r="BD456" s="803">
        <f t="shared" si="1278"/>
        <v>10</v>
      </c>
      <c r="BE456" s="803">
        <f t="shared" si="1278"/>
        <v>10</v>
      </c>
      <c r="BF456" s="803">
        <f t="shared" si="1278"/>
        <v>10</v>
      </c>
      <c r="BG456" s="803">
        <f t="shared" si="1278"/>
        <v>10</v>
      </c>
      <c r="BH456" s="803">
        <f t="shared" si="1278"/>
        <v>10</v>
      </c>
      <c r="BI456" s="803">
        <f t="shared" si="1278"/>
        <v>10</v>
      </c>
      <c r="BJ456" s="803">
        <f t="shared" si="1278"/>
        <v>10</v>
      </c>
      <c r="BK456" s="803">
        <f t="shared" si="1278"/>
        <v>10</v>
      </c>
      <c r="BL456" s="803">
        <f t="shared" si="1278"/>
        <v>10</v>
      </c>
      <c r="BM456" s="803">
        <f t="shared" si="1278"/>
        <v>10</v>
      </c>
      <c r="BN456" s="803">
        <f t="shared" si="1278"/>
        <v>10</v>
      </c>
      <c r="BO456" s="803">
        <f t="shared" si="1278"/>
        <v>10</v>
      </c>
      <c r="BP456" s="803">
        <f t="shared" si="1278"/>
        <v>10</v>
      </c>
      <c r="BQ456" s="805">
        <f t="shared" si="1278"/>
        <v>10</v>
      </c>
      <c r="BS456" s="655"/>
    </row>
    <row r="457" spans="1:71" s="806" customFormat="1">
      <c r="A457" s="655"/>
      <c r="B457" s="1388"/>
      <c r="C457" s="1162"/>
      <c r="D457" s="947"/>
      <c r="E457" s="883"/>
      <c r="F457" s="1157" t="s">
        <v>116</v>
      </c>
      <c r="G457" s="1172">
        <f>SUM(G456)</f>
        <v>10</v>
      </c>
      <c r="H457" s="1172">
        <f t="shared" ref="H457:BQ457" si="1279">SUM(H456)</f>
        <v>10</v>
      </c>
      <c r="I457" s="1172">
        <f t="shared" si="1279"/>
        <v>10</v>
      </c>
      <c r="J457" s="1172">
        <f t="shared" si="1279"/>
        <v>10</v>
      </c>
      <c r="K457" s="1172">
        <f t="shared" si="1279"/>
        <v>10</v>
      </c>
      <c r="L457" s="1172">
        <f t="shared" si="1279"/>
        <v>10</v>
      </c>
      <c r="M457" s="1172">
        <f t="shared" si="1279"/>
        <v>10</v>
      </c>
      <c r="N457" s="1172">
        <f t="shared" si="1279"/>
        <v>10</v>
      </c>
      <c r="O457" s="1172">
        <f t="shared" si="1279"/>
        <v>10</v>
      </c>
      <c r="P457" s="1172">
        <f t="shared" si="1279"/>
        <v>10</v>
      </c>
      <c r="Q457" s="1172">
        <f t="shared" si="1279"/>
        <v>10</v>
      </c>
      <c r="R457" s="1172">
        <f t="shared" si="1279"/>
        <v>10</v>
      </c>
      <c r="S457" s="1172">
        <f t="shared" si="1279"/>
        <v>10</v>
      </c>
      <c r="T457" s="1172">
        <f t="shared" si="1279"/>
        <v>10</v>
      </c>
      <c r="U457" s="1172">
        <f t="shared" si="1279"/>
        <v>10</v>
      </c>
      <c r="V457" s="1172">
        <f t="shared" si="1279"/>
        <v>10</v>
      </c>
      <c r="W457" s="1172">
        <f t="shared" si="1279"/>
        <v>10</v>
      </c>
      <c r="X457" s="1172">
        <f t="shared" si="1279"/>
        <v>10</v>
      </c>
      <c r="Y457" s="1172">
        <f t="shared" si="1279"/>
        <v>10</v>
      </c>
      <c r="Z457" s="1172">
        <f t="shared" si="1279"/>
        <v>10</v>
      </c>
      <c r="AA457" s="1172">
        <f t="shared" si="1279"/>
        <v>10</v>
      </c>
      <c r="AB457" s="1172">
        <f t="shared" si="1279"/>
        <v>10</v>
      </c>
      <c r="AC457" s="1172">
        <f t="shared" si="1279"/>
        <v>10</v>
      </c>
      <c r="AD457" s="1172">
        <f t="shared" si="1279"/>
        <v>10</v>
      </c>
      <c r="AE457" s="1172">
        <f t="shared" si="1279"/>
        <v>10</v>
      </c>
      <c r="AF457" s="1172">
        <f t="shared" si="1279"/>
        <v>10</v>
      </c>
      <c r="AG457" s="1172">
        <f t="shared" si="1279"/>
        <v>10</v>
      </c>
      <c r="AH457" s="1172">
        <f t="shared" si="1279"/>
        <v>10</v>
      </c>
      <c r="AI457" s="1172">
        <f t="shared" si="1279"/>
        <v>10</v>
      </c>
      <c r="AJ457" s="1172">
        <f t="shared" si="1279"/>
        <v>10</v>
      </c>
      <c r="AK457" s="1172">
        <f t="shared" si="1279"/>
        <v>10</v>
      </c>
      <c r="AL457" s="1172">
        <f t="shared" si="1279"/>
        <v>10</v>
      </c>
      <c r="AM457" s="1172">
        <f t="shared" si="1279"/>
        <v>10</v>
      </c>
      <c r="AN457" s="1172">
        <f t="shared" si="1279"/>
        <v>10</v>
      </c>
      <c r="AO457" s="1172">
        <f t="shared" si="1279"/>
        <v>10</v>
      </c>
      <c r="AP457" s="1172">
        <f t="shared" si="1279"/>
        <v>10</v>
      </c>
      <c r="AQ457" s="1172">
        <f t="shared" si="1279"/>
        <v>10</v>
      </c>
      <c r="AR457" s="1172">
        <f t="shared" si="1279"/>
        <v>10</v>
      </c>
      <c r="AS457" s="1172">
        <f t="shared" si="1279"/>
        <v>10</v>
      </c>
      <c r="AT457" s="1172">
        <f t="shared" si="1279"/>
        <v>10</v>
      </c>
      <c r="AU457" s="1172">
        <f t="shared" si="1279"/>
        <v>10</v>
      </c>
      <c r="AV457" s="1172">
        <f t="shared" si="1279"/>
        <v>10</v>
      </c>
      <c r="AW457" s="1172">
        <f t="shared" si="1279"/>
        <v>10</v>
      </c>
      <c r="AX457" s="1172">
        <f t="shared" si="1279"/>
        <v>10</v>
      </c>
      <c r="AY457" s="1172">
        <f t="shared" si="1279"/>
        <v>10</v>
      </c>
      <c r="AZ457" s="1172">
        <f t="shared" si="1279"/>
        <v>10</v>
      </c>
      <c r="BA457" s="1172">
        <f t="shared" si="1279"/>
        <v>10</v>
      </c>
      <c r="BB457" s="1172">
        <f t="shared" si="1279"/>
        <v>10</v>
      </c>
      <c r="BC457" s="1172">
        <f t="shared" si="1279"/>
        <v>10</v>
      </c>
      <c r="BD457" s="1172">
        <f t="shared" si="1279"/>
        <v>10</v>
      </c>
      <c r="BE457" s="1172">
        <f t="shared" si="1279"/>
        <v>10</v>
      </c>
      <c r="BF457" s="1172">
        <f t="shared" si="1279"/>
        <v>10</v>
      </c>
      <c r="BG457" s="1172">
        <f t="shared" si="1279"/>
        <v>10</v>
      </c>
      <c r="BH457" s="1172">
        <f t="shared" si="1279"/>
        <v>10</v>
      </c>
      <c r="BI457" s="1172">
        <f t="shared" si="1279"/>
        <v>10</v>
      </c>
      <c r="BJ457" s="1172">
        <f t="shared" si="1279"/>
        <v>10</v>
      </c>
      <c r="BK457" s="1172">
        <f t="shared" si="1279"/>
        <v>10</v>
      </c>
      <c r="BL457" s="1172">
        <f t="shared" si="1279"/>
        <v>10</v>
      </c>
      <c r="BM457" s="1172">
        <f t="shared" si="1279"/>
        <v>10</v>
      </c>
      <c r="BN457" s="1172">
        <f t="shared" si="1279"/>
        <v>10</v>
      </c>
      <c r="BO457" s="1172">
        <f t="shared" si="1279"/>
        <v>10</v>
      </c>
      <c r="BP457" s="1172">
        <f t="shared" si="1279"/>
        <v>10</v>
      </c>
      <c r="BQ457" s="1173">
        <f t="shared" si="1279"/>
        <v>10</v>
      </c>
      <c r="BS457" s="655"/>
    </row>
    <row r="458" spans="1:71" s="806" customFormat="1">
      <c r="A458" s="655"/>
      <c r="B458" s="1388"/>
      <c r="C458" s="1159"/>
      <c r="D458" s="951"/>
      <c r="E458" s="886"/>
      <c r="F458" s="1160"/>
      <c r="G458" s="811"/>
      <c r="H458" s="811"/>
      <c r="I458" s="811"/>
      <c r="J458" s="811"/>
      <c r="K458" s="811"/>
      <c r="L458" s="811"/>
      <c r="M458" s="811"/>
      <c r="N458" s="811"/>
      <c r="O458" s="811"/>
      <c r="P458" s="811"/>
      <c r="Q458" s="811"/>
      <c r="R458" s="811"/>
      <c r="S458" s="811"/>
      <c r="T458" s="811"/>
      <c r="U458" s="811"/>
      <c r="V458" s="811"/>
      <c r="W458" s="811"/>
      <c r="X458" s="811"/>
      <c r="Y458" s="811"/>
      <c r="Z458" s="811"/>
      <c r="AA458" s="811"/>
      <c r="AB458" s="811"/>
      <c r="AC458" s="811"/>
      <c r="AD458" s="811"/>
      <c r="AE458" s="811"/>
      <c r="AF458" s="811"/>
      <c r="AG458" s="811"/>
      <c r="AH458" s="811"/>
      <c r="AI458" s="811"/>
      <c r="AJ458" s="811"/>
      <c r="AK458" s="811"/>
      <c r="AL458" s="811"/>
      <c r="AM458" s="811"/>
      <c r="AN458" s="811"/>
      <c r="AO458" s="811"/>
      <c r="AP458" s="811"/>
      <c r="AQ458" s="811"/>
      <c r="AR458" s="811"/>
      <c r="AS458" s="811"/>
      <c r="AT458" s="811"/>
      <c r="AU458" s="811"/>
      <c r="AV458" s="811"/>
      <c r="AW458" s="811"/>
      <c r="AX458" s="811"/>
      <c r="AY458" s="811"/>
      <c r="AZ458" s="811"/>
      <c r="BA458" s="811"/>
      <c r="BB458" s="811"/>
      <c r="BC458" s="811"/>
      <c r="BD458" s="811"/>
      <c r="BE458" s="811"/>
      <c r="BF458" s="811"/>
      <c r="BG458" s="811"/>
      <c r="BH458" s="811"/>
      <c r="BI458" s="811"/>
      <c r="BJ458" s="811"/>
      <c r="BK458" s="811"/>
      <c r="BL458" s="811"/>
      <c r="BM458" s="811"/>
      <c r="BN458" s="811"/>
      <c r="BO458" s="811"/>
      <c r="BP458" s="811"/>
      <c r="BQ458" s="812"/>
      <c r="BS458" s="655"/>
    </row>
    <row r="459" spans="1:71" s="806" customFormat="1">
      <c r="A459" s="655"/>
      <c r="B459" s="1388"/>
      <c r="C459" s="882"/>
      <c r="D459" s="953"/>
      <c r="E459" s="882"/>
      <c r="F459" s="954"/>
      <c r="G459" s="808"/>
      <c r="H459" s="808"/>
      <c r="I459" s="808"/>
      <c r="J459" s="808"/>
      <c r="K459" s="808"/>
      <c r="L459" s="808"/>
      <c r="M459" s="808"/>
      <c r="N459" s="808"/>
      <c r="O459" s="808"/>
      <c r="P459" s="808"/>
      <c r="Q459" s="808"/>
      <c r="R459" s="808"/>
      <c r="S459" s="808"/>
      <c r="T459" s="808"/>
      <c r="U459" s="808"/>
      <c r="V459" s="808"/>
      <c r="W459" s="808"/>
      <c r="X459" s="808"/>
      <c r="Y459" s="808"/>
      <c r="Z459" s="808"/>
      <c r="AA459" s="808"/>
      <c r="AB459" s="808"/>
      <c r="AC459" s="808"/>
      <c r="AD459" s="808"/>
      <c r="AE459" s="808"/>
      <c r="AF459" s="808"/>
      <c r="AG459" s="808"/>
      <c r="AH459" s="808"/>
      <c r="AI459" s="808"/>
      <c r="AJ459" s="808"/>
      <c r="AK459" s="808"/>
      <c r="AL459" s="808"/>
      <c r="AM459" s="808"/>
      <c r="AN459" s="808"/>
      <c r="AO459" s="808"/>
      <c r="AP459" s="808"/>
      <c r="AQ459" s="808"/>
      <c r="AR459" s="808"/>
      <c r="AS459" s="808"/>
      <c r="AT459" s="808"/>
      <c r="AU459" s="808"/>
      <c r="AV459" s="808"/>
      <c r="AW459" s="808"/>
      <c r="AX459" s="808"/>
      <c r="AY459" s="808"/>
      <c r="AZ459" s="808"/>
      <c r="BA459" s="808"/>
      <c r="BB459" s="808"/>
      <c r="BC459" s="808"/>
      <c r="BD459" s="808"/>
      <c r="BE459" s="808"/>
      <c r="BF459" s="808"/>
      <c r="BG459" s="808"/>
      <c r="BH459" s="808"/>
      <c r="BI459" s="808"/>
      <c r="BJ459" s="808"/>
      <c r="BK459" s="808"/>
      <c r="BL459" s="808"/>
      <c r="BM459" s="808"/>
      <c r="BN459" s="808"/>
      <c r="BO459" s="808"/>
      <c r="BP459" s="808"/>
      <c r="BQ459" s="808"/>
      <c r="BS459" s="655"/>
    </row>
    <row r="460" spans="1:71" s="806" customFormat="1">
      <c r="A460" s="655"/>
      <c r="B460" s="1388"/>
      <c r="C460" s="882"/>
      <c r="D460" s="953"/>
      <c r="E460" s="882"/>
      <c r="F460" s="954"/>
      <c r="G460" s="808"/>
      <c r="H460" s="808"/>
      <c r="I460" s="808"/>
      <c r="J460" s="808"/>
      <c r="K460" s="808"/>
      <c r="L460" s="808"/>
      <c r="M460" s="808"/>
      <c r="N460" s="808"/>
      <c r="O460" s="808"/>
      <c r="P460" s="808"/>
      <c r="Q460" s="808"/>
      <c r="R460" s="808"/>
      <c r="S460" s="808"/>
      <c r="T460" s="808"/>
      <c r="U460" s="808"/>
      <c r="V460" s="808"/>
      <c r="W460" s="808"/>
      <c r="X460" s="808"/>
      <c r="Y460" s="808"/>
      <c r="Z460" s="808"/>
      <c r="AA460" s="808"/>
      <c r="AB460" s="808"/>
      <c r="AC460" s="808"/>
      <c r="AD460" s="808"/>
      <c r="AE460" s="808"/>
      <c r="AF460" s="808"/>
      <c r="AG460" s="808"/>
      <c r="AH460" s="808"/>
      <c r="AI460" s="808"/>
      <c r="AJ460" s="808"/>
      <c r="AK460" s="808"/>
      <c r="AL460" s="808"/>
      <c r="AM460" s="808"/>
      <c r="AN460" s="808"/>
      <c r="AO460" s="808"/>
      <c r="AP460" s="808"/>
      <c r="AQ460" s="808"/>
      <c r="AR460" s="808"/>
      <c r="AS460" s="808"/>
      <c r="AT460" s="808"/>
      <c r="AU460" s="808"/>
      <c r="AV460" s="808"/>
      <c r="AW460" s="808"/>
      <c r="AX460" s="808"/>
      <c r="AY460" s="808"/>
      <c r="AZ460" s="808"/>
      <c r="BA460" s="808"/>
      <c r="BB460" s="808"/>
      <c r="BC460" s="808"/>
      <c r="BD460" s="808"/>
      <c r="BE460" s="808"/>
      <c r="BF460" s="808"/>
      <c r="BG460" s="808"/>
      <c r="BH460" s="808"/>
      <c r="BI460" s="808"/>
      <c r="BJ460" s="808"/>
      <c r="BK460" s="808"/>
      <c r="BL460" s="808"/>
      <c r="BM460" s="808"/>
      <c r="BN460" s="808"/>
      <c r="BO460" s="808"/>
      <c r="BP460" s="808"/>
      <c r="BQ460" s="808"/>
      <c r="BS460" s="655"/>
    </row>
    <row r="461" spans="1:71" s="806" customFormat="1">
      <c r="A461" s="655"/>
      <c r="B461" s="1388"/>
      <c r="C461" s="882"/>
      <c r="D461" s="953"/>
      <c r="E461" s="882"/>
      <c r="F461" s="954"/>
      <c r="G461" s="808"/>
      <c r="H461" s="808"/>
      <c r="I461" s="808"/>
      <c r="J461" s="808"/>
      <c r="K461" s="808"/>
      <c r="L461" s="808"/>
      <c r="M461" s="808"/>
      <c r="N461" s="808"/>
      <c r="O461" s="808"/>
      <c r="P461" s="808"/>
      <c r="Q461" s="808"/>
      <c r="R461" s="808"/>
      <c r="S461" s="808"/>
      <c r="T461" s="808"/>
      <c r="U461" s="808"/>
      <c r="V461" s="808"/>
      <c r="W461" s="808"/>
      <c r="X461" s="808"/>
      <c r="Y461" s="808"/>
      <c r="Z461" s="808"/>
      <c r="AA461" s="808"/>
      <c r="AB461" s="808"/>
      <c r="AC461" s="808"/>
      <c r="AD461" s="808"/>
      <c r="AE461" s="808"/>
      <c r="AF461" s="808"/>
      <c r="AG461" s="808"/>
      <c r="AH461" s="808"/>
      <c r="AI461" s="808"/>
      <c r="AJ461" s="808"/>
      <c r="AK461" s="808"/>
      <c r="AL461" s="808"/>
      <c r="AM461" s="808"/>
      <c r="AN461" s="808"/>
      <c r="AO461" s="808"/>
      <c r="AP461" s="808"/>
      <c r="AQ461" s="808"/>
      <c r="AR461" s="808"/>
      <c r="AS461" s="808"/>
      <c r="AT461" s="808"/>
      <c r="AU461" s="808"/>
      <c r="AV461" s="808"/>
      <c r="AW461" s="808"/>
      <c r="AX461" s="808"/>
      <c r="AY461" s="808"/>
      <c r="AZ461" s="808"/>
      <c r="BA461" s="808"/>
      <c r="BB461" s="808"/>
      <c r="BC461" s="808"/>
      <c r="BD461" s="808"/>
      <c r="BE461" s="808"/>
      <c r="BF461" s="808"/>
      <c r="BG461" s="808"/>
      <c r="BH461" s="808"/>
      <c r="BI461" s="808"/>
      <c r="BJ461" s="808"/>
      <c r="BK461" s="808"/>
      <c r="BL461" s="808"/>
      <c r="BM461" s="808"/>
      <c r="BN461" s="808"/>
      <c r="BO461" s="808"/>
      <c r="BP461" s="808"/>
      <c r="BQ461" s="808"/>
      <c r="BS461" s="655"/>
    </row>
    <row r="462" spans="1:71" s="806" customFormat="1">
      <c r="A462" s="655"/>
      <c r="B462" s="1388"/>
      <c r="C462" s="882"/>
      <c r="D462" s="953"/>
      <c r="E462" s="882"/>
      <c r="F462" s="954"/>
      <c r="G462" s="808"/>
      <c r="H462" s="808"/>
      <c r="I462" s="808"/>
      <c r="J462" s="808"/>
      <c r="K462" s="808"/>
      <c r="L462" s="808"/>
      <c r="M462" s="808"/>
      <c r="N462" s="808"/>
      <c r="O462" s="808"/>
      <c r="P462" s="808"/>
      <c r="Q462" s="808"/>
      <c r="R462" s="808"/>
      <c r="S462" s="808"/>
      <c r="T462" s="808"/>
      <c r="U462" s="808"/>
      <c r="V462" s="808"/>
      <c r="W462" s="808"/>
      <c r="X462" s="808"/>
      <c r="Y462" s="808"/>
      <c r="Z462" s="808"/>
      <c r="AA462" s="808"/>
      <c r="AB462" s="808"/>
      <c r="AC462" s="808"/>
      <c r="AD462" s="808"/>
      <c r="AE462" s="808"/>
      <c r="AF462" s="808"/>
      <c r="AG462" s="808"/>
      <c r="AH462" s="808"/>
      <c r="AI462" s="808"/>
      <c r="AJ462" s="808"/>
      <c r="AK462" s="808"/>
      <c r="AL462" s="808"/>
      <c r="AM462" s="808"/>
      <c r="AN462" s="808"/>
      <c r="AO462" s="808"/>
      <c r="AP462" s="808"/>
      <c r="AQ462" s="808"/>
      <c r="AR462" s="808"/>
      <c r="AS462" s="808"/>
      <c r="AT462" s="808"/>
      <c r="AU462" s="808"/>
      <c r="AV462" s="808"/>
      <c r="AW462" s="808"/>
      <c r="AX462" s="808"/>
      <c r="AY462" s="808"/>
      <c r="AZ462" s="808"/>
      <c r="BA462" s="808"/>
      <c r="BB462" s="808"/>
      <c r="BC462" s="808"/>
      <c r="BD462" s="808"/>
      <c r="BE462" s="808"/>
      <c r="BF462" s="808"/>
      <c r="BG462" s="808"/>
      <c r="BH462" s="808"/>
      <c r="BI462" s="808"/>
      <c r="BJ462" s="808"/>
      <c r="BK462" s="808"/>
      <c r="BL462" s="808"/>
      <c r="BM462" s="808"/>
      <c r="BN462" s="808"/>
      <c r="BO462" s="808"/>
      <c r="BP462" s="808"/>
      <c r="BQ462" s="808"/>
      <c r="BS462" s="655"/>
    </row>
    <row r="463" spans="1:71">
      <c r="A463" s="655"/>
      <c r="B463" s="1388"/>
      <c r="BS463" s="655"/>
    </row>
    <row r="464" spans="1:71" s="750" customFormat="1">
      <c r="A464" s="655"/>
      <c r="B464" s="655"/>
      <c r="C464" s="655"/>
      <c r="D464" s="655"/>
      <c r="E464" s="655"/>
      <c r="F464" s="655"/>
      <c r="G464" s="655"/>
      <c r="H464" s="655"/>
      <c r="I464" s="655"/>
      <c r="J464" s="655"/>
      <c r="K464" s="655"/>
      <c r="L464" s="655"/>
      <c r="M464" s="655"/>
      <c r="N464" s="655"/>
      <c r="O464" s="655"/>
      <c r="P464" s="655"/>
      <c r="Q464" s="655"/>
      <c r="R464" s="655"/>
      <c r="S464" s="655"/>
      <c r="T464" s="655"/>
      <c r="U464" s="655"/>
      <c r="V464" s="655"/>
      <c r="W464" s="655"/>
      <c r="X464" s="655"/>
      <c r="Y464" s="655"/>
      <c r="Z464" s="655"/>
      <c r="AA464" s="655"/>
      <c r="AB464" s="655"/>
      <c r="AC464" s="655"/>
      <c r="AD464" s="655"/>
      <c r="AE464" s="655"/>
      <c r="AF464" s="655"/>
      <c r="AG464" s="655"/>
      <c r="AH464" s="655"/>
      <c r="AI464" s="655"/>
      <c r="AJ464" s="655"/>
      <c r="AK464" s="655"/>
      <c r="AL464" s="655"/>
      <c r="AM464" s="655"/>
      <c r="AN464" s="655"/>
      <c r="AO464" s="655"/>
      <c r="AP464" s="655"/>
      <c r="AQ464" s="655"/>
      <c r="AR464" s="655"/>
      <c r="AS464" s="655"/>
      <c r="AT464" s="655"/>
      <c r="AU464" s="655"/>
      <c r="AV464" s="655"/>
      <c r="AW464" s="655"/>
      <c r="AX464" s="655"/>
      <c r="AY464" s="655"/>
      <c r="AZ464" s="655"/>
      <c r="BA464" s="655"/>
      <c r="BB464" s="655"/>
      <c r="BC464" s="655"/>
      <c r="BD464" s="655"/>
      <c r="BE464" s="655"/>
      <c r="BF464" s="655"/>
      <c r="BG464" s="655"/>
      <c r="BH464" s="655"/>
      <c r="BI464" s="655"/>
      <c r="BJ464" s="655"/>
      <c r="BK464" s="655"/>
      <c r="BL464" s="655"/>
      <c r="BM464" s="655"/>
      <c r="BN464" s="655"/>
      <c r="BO464" s="655"/>
      <c r="BP464" s="655"/>
      <c r="BQ464" s="655"/>
      <c r="BR464" s="655"/>
      <c r="BS464" s="655"/>
    </row>
    <row r="465" spans="1:71" ht="18.75">
      <c r="A465" s="655"/>
      <c r="B465" s="1388" t="s">
        <v>598</v>
      </c>
      <c r="C465" s="760" t="s">
        <v>568</v>
      </c>
      <c r="BS465" s="655"/>
    </row>
    <row r="466" spans="1:71" ht="19.5" thickBot="1">
      <c r="A466" s="655"/>
      <c r="B466" s="1388"/>
      <c r="C466" s="760"/>
      <c r="BS466" s="655"/>
    </row>
    <row r="467" spans="1:71" s="778" customFormat="1" ht="15.75" thickTop="1">
      <c r="A467" s="655"/>
      <c r="B467" s="1388"/>
      <c r="G467" s="995">
        <f>'4. Investment Appraisal'!$C$9</f>
        <v>2017</v>
      </c>
      <c r="H467" s="995">
        <f>G467+1</f>
        <v>2018</v>
      </c>
      <c r="I467" s="995">
        <f t="shared" ref="I467" si="1280">H467+1</f>
        <v>2019</v>
      </c>
      <c r="J467" s="995">
        <f t="shared" ref="J467" si="1281">I467+1</f>
        <v>2020</v>
      </c>
      <c r="K467" s="995">
        <f t="shared" ref="K467" si="1282">J467+1</f>
        <v>2021</v>
      </c>
      <c r="L467" s="995">
        <f t="shared" ref="L467" si="1283">K467+1</f>
        <v>2022</v>
      </c>
      <c r="M467" s="995">
        <f t="shared" ref="M467" si="1284">L467+1</f>
        <v>2023</v>
      </c>
      <c r="N467" s="995">
        <f t="shared" ref="N467" si="1285">M467+1</f>
        <v>2024</v>
      </c>
      <c r="O467" s="995">
        <f t="shared" ref="O467" si="1286">N467+1</f>
        <v>2025</v>
      </c>
      <c r="P467" s="995">
        <f t="shared" ref="P467" si="1287">O467+1</f>
        <v>2026</v>
      </c>
      <c r="Q467" s="995">
        <f t="shared" ref="Q467" si="1288">P467+1</f>
        <v>2027</v>
      </c>
      <c r="R467" s="995">
        <f t="shared" ref="R467" si="1289">Q467+1</f>
        <v>2028</v>
      </c>
      <c r="S467" s="995">
        <f t="shared" ref="S467" si="1290">R467+1</f>
        <v>2029</v>
      </c>
      <c r="T467" s="995">
        <f t="shared" ref="T467" si="1291">S467+1</f>
        <v>2030</v>
      </c>
      <c r="U467" s="995">
        <f t="shared" ref="U467" si="1292">T467+1</f>
        <v>2031</v>
      </c>
      <c r="V467" s="995">
        <f t="shared" ref="V467" si="1293">U467+1</f>
        <v>2032</v>
      </c>
      <c r="W467" s="995">
        <f t="shared" ref="W467" si="1294">V467+1</f>
        <v>2033</v>
      </c>
      <c r="X467" s="995">
        <f t="shared" ref="X467" si="1295">W467+1</f>
        <v>2034</v>
      </c>
      <c r="Y467" s="995">
        <f t="shared" ref="Y467" si="1296">X467+1</f>
        <v>2035</v>
      </c>
      <c r="Z467" s="995">
        <f t="shared" ref="Z467" si="1297">Y467+1</f>
        <v>2036</v>
      </c>
      <c r="AA467" s="995">
        <f t="shared" ref="AA467" si="1298">Z467+1</f>
        <v>2037</v>
      </c>
      <c r="AB467" s="995">
        <f t="shared" ref="AB467" si="1299">AA467+1</f>
        <v>2038</v>
      </c>
      <c r="AC467" s="995">
        <f t="shared" ref="AC467" si="1300">AB467+1</f>
        <v>2039</v>
      </c>
      <c r="AD467" s="995">
        <f t="shared" ref="AD467" si="1301">AC467+1</f>
        <v>2040</v>
      </c>
      <c r="AE467" s="995">
        <f t="shared" ref="AE467" si="1302">AD467+1</f>
        <v>2041</v>
      </c>
      <c r="AF467" s="995">
        <f t="shared" ref="AF467" si="1303">AE467+1</f>
        <v>2042</v>
      </c>
      <c r="AG467" s="995">
        <f t="shared" ref="AG467" si="1304">AF467+1</f>
        <v>2043</v>
      </c>
      <c r="AH467" s="995">
        <f t="shared" ref="AH467" si="1305">AG467+1</f>
        <v>2044</v>
      </c>
      <c r="AI467" s="995">
        <f t="shared" ref="AI467" si="1306">AH467+1</f>
        <v>2045</v>
      </c>
      <c r="AJ467" s="995">
        <f t="shared" ref="AJ467" si="1307">AI467+1</f>
        <v>2046</v>
      </c>
      <c r="AK467" s="995">
        <f t="shared" ref="AK467" si="1308">AJ467+1</f>
        <v>2047</v>
      </c>
      <c r="AL467" s="995">
        <f t="shared" ref="AL467" si="1309">AK467+1</f>
        <v>2048</v>
      </c>
      <c r="AM467" s="995">
        <f t="shared" ref="AM467" si="1310">AL467+1</f>
        <v>2049</v>
      </c>
      <c r="AN467" s="995">
        <f t="shared" ref="AN467" si="1311">AM467+1</f>
        <v>2050</v>
      </c>
      <c r="AO467" s="995">
        <f t="shared" ref="AO467" si="1312">AN467+1</f>
        <v>2051</v>
      </c>
      <c r="AP467" s="995">
        <f t="shared" ref="AP467" si="1313">AO467+1</f>
        <v>2052</v>
      </c>
      <c r="AQ467" s="995">
        <f t="shared" ref="AQ467" si="1314">AP467+1</f>
        <v>2053</v>
      </c>
      <c r="AR467" s="995">
        <f t="shared" ref="AR467" si="1315">AQ467+1</f>
        <v>2054</v>
      </c>
      <c r="AS467" s="995">
        <f t="shared" ref="AS467" si="1316">AR467+1</f>
        <v>2055</v>
      </c>
      <c r="AT467" s="995">
        <f t="shared" ref="AT467" si="1317">AS467+1</f>
        <v>2056</v>
      </c>
      <c r="AU467" s="995">
        <f t="shared" ref="AU467" si="1318">AT467+1</f>
        <v>2057</v>
      </c>
      <c r="AV467" s="995">
        <f t="shared" ref="AV467" si="1319">AU467+1</f>
        <v>2058</v>
      </c>
      <c r="AW467" s="995">
        <f t="shared" ref="AW467" si="1320">AV467+1</f>
        <v>2059</v>
      </c>
      <c r="AX467" s="995">
        <f t="shared" ref="AX467" si="1321">AW467+1</f>
        <v>2060</v>
      </c>
      <c r="AY467" s="995">
        <f t="shared" ref="AY467" si="1322">AX467+1</f>
        <v>2061</v>
      </c>
      <c r="AZ467" s="995">
        <f t="shared" ref="AZ467" si="1323">AY467+1</f>
        <v>2062</v>
      </c>
      <c r="BA467" s="995">
        <f t="shared" ref="BA467" si="1324">AZ467+1</f>
        <v>2063</v>
      </c>
      <c r="BB467" s="995">
        <f t="shared" ref="BB467" si="1325">BA467+1</f>
        <v>2064</v>
      </c>
      <c r="BC467" s="995">
        <f t="shared" ref="BC467" si="1326">BB467+1</f>
        <v>2065</v>
      </c>
      <c r="BD467" s="995">
        <f t="shared" ref="BD467" si="1327">BC467+1</f>
        <v>2066</v>
      </c>
      <c r="BE467" s="995">
        <f t="shared" ref="BE467" si="1328">BD467+1</f>
        <v>2067</v>
      </c>
      <c r="BF467" s="995">
        <f t="shared" ref="BF467" si="1329">BE467+1</f>
        <v>2068</v>
      </c>
      <c r="BG467" s="995">
        <f t="shared" ref="BG467" si="1330">BF467+1</f>
        <v>2069</v>
      </c>
      <c r="BH467" s="995">
        <f t="shared" ref="BH467" si="1331">BG467+1</f>
        <v>2070</v>
      </c>
      <c r="BI467" s="995">
        <f t="shared" ref="BI467" si="1332">BH467+1</f>
        <v>2071</v>
      </c>
      <c r="BJ467" s="995">
        <f t="shared" ref="BJ467" si="1333">BI467+1</f>
        <v>2072</v>
      </c>
      <c r="BK467" s="995">
        <f t="shared" ref="BK467" si="1334">BJ467+1</f>
        <v>2073</v>
      </c>
      <c r="BL467" s="995">
        <f t="shared" ref="BL467" si="1335">BK467+1</f>
        <v>2074</v>
      </c>
      <c r="BM467" s="995">
        <f t="shared" ref="BM467" si="1336">BL467+1</f>
        <v>2075</v>
      </c>
      <c r="BN467" s="995">
        <f t="shared" ref="BN467" si="1337">BM467+1</f>
        <v>2076</v>
      </c>
      <c r="BO467" s="995">
        <f t="shared" ref="BO467" si="1338">BN467+1</f>
        <v>2077</v>
      </c>
      <c r="BP467" s="995">
        <f t="shared" ref="BP467" si="1339">BO467+1</f>
        <v>2078</v>
      </c>
      <c r="BQ467" s="995">
        <f t="shared" ref="BQ467" si="1340">BP467+1</f>
        <v>2079</v>
      </c>
      <c r="BS467" s="655"/>
    </row>
    <row r="468" spans="1:71" s="828" customFormat="1">
      <c r="A468" s="655"/>
      <c r="B468" s="1388"/>
      <c r="C468" s="1446" t="s">
        <v>345</v>
      </c>
      <c r="D468" s="836" t="s">
        <v>346</v>
      </c>
      <c r="E468" s="836"/>
      <c r="F468" s="836"/>
      <c r="G468" s="996">
        <f>G470/G469</f>
        <v>0.33333333333333331</v>
      </c>
      <c r="H468" s="996">
        <f t="shared" ref="H468:BQ468" si="1341">H470/H469</f>
        <v>0.33333333333333331</v>
      </c>
      <c r="I468" s="996">
        <f t="shared" si="1341"/>
        <v>0.33333333333333331</v>
      </c>
      <c r="J468" s="996">
        <f t="shared" si="1341"/>
        <v>0.33333333333333331</v>
      </c>
      <c r="K468" s="996">
        <f t="shared" si="1341"/>
        <v>0.33333333333333331</v>
      </c>
      <c r="L468" s="996">
        <f t="shared" si="1341"/>
        <v>0.33333333333333331</v>
      </c>
      <c r="M468" s="996">
        <f t="shared" si="1341"/>
        <v>0.33333333333333331</v>
      </c>
      <c r="N468" s="996">
        <f t="shared" si="1341"/>
        <v>0.33333333333333331</v>
      </c>
      <c r="O468" s="996">
        <f t="shared" si="1341"/>
        <v>0.33333333333333331</v>
      </c>
      <c r="P468" s="996">
        <f t="shared" si="1341"/>
        <v>0.33333333333333331</v>
      </c>
      <c r="Q468" s="996">
        <f t="shared" si="1341"/>
        <v>0.33333333333333331</v>
      </c>
      <c r="R468" s="996">
        <f t="shared" si="1341"/>
        <v>0.33333333333333331</v>
      </c>
      <c r="S468" s="996">
        <f t="shared" si="1341"/>
        <v>0.33333333333333331</v>
      </c>
      <c r="T468" s="996">
        <f t="shared" si="1341"/>
        <v>0.33333333333333331</v>
      </c>
      <c r="U468" s="996">
        <f t="shared" si="1341"/>
        <v>0.33333333333333331</v>
      </c>
      <c r="V468" s="996">
        <f t="shared" si="1341"/>
        <v>0.33333333333333331</v>
      </c>
      <c r="W468" s="996">
        <f t="shared" si="1341"/>
        <v>0.33333333333333331</v>
      </c>
      <c r="X468" s="996">
        <f t="shared" si="1341"/>
        <v>0.33333333333333331</v>
      </c>
      <c r="Y468" s="996">
        <f t="shared" si="1341"/>
        <v>0.33333333333333331</v>
      </c>
      <c r="Z468" s="996">
        <f t="shared" si="1341"/>
        <v>0.33333333333333331</v>
      </c>
      <c r="AA468" s="996">
        <f t="shared" si="1341"/>
        <v>0.33333333333333331</v>
      </c>
      <c r="AB468" s="996">
        <f t="shared" si="1341"/>
        <v>0.33333333333333331</v>
      </c>
      <c r="AC468" s="996">
        <f t="shared" si="1341"/>
        <v>0.33333333333333331</v>
      </c>
      <c r="AD468" s="996">
        <f t="shared" si="1341"/>
        <v>0.33333333333333331</v>
      </c>
      <c r="AE468" s="996">
        <f t="shared" si="1341"/>
        <v>0.33333333333333331</v>
      </c>
      <c r="AF468" s="996">
        <f t="shared" si="1341"/>
        <v>0.33333333333333331</v>
      </c>
      <c r="AG468" s="996">
        <f t="shared" si="1341"/>
        <v>0.33333333333333331</v>
      </c>
      <c r="AH468" s="996">
        <f t="shared" si="1341"/>
        <v>0.33333333333333331</v>
      </c>
      <c r="AI468" s="996">
        <f t="shared" si="1341"/>
        <v>0.33333333333333331</v>
      </c>
      <c r="AJ468" s="996">
        <f t="shared" si="1341"/>
        <v>0.33333333333333331</v>
      </c>
      <c r="AK468" s="996">
        <f t="shared" si="1341"/>
        <v>0.33333333333333331</v>
      </c>
      <c r="AL468" s="996">
        <f t="shared" si="1341"/>
        <v>0.33333333333333331</v>
      </c>
      <c r="AM468" s="996">
        <f t="shared" si="1341"/>
        <v>0.33333333333333331</v>
      </c>
      <c r="AN468" s="996">
        <f t="shared" si="1341"/>
        <v>0.33333333333333331</v>
      </c>
      <c r="AO468" s="996">
        <f t="shared" si="1341"/>
        <v>0.33333333333333331</v>
      </c>
      <c r="AP468" s="996">
        <f t="shared" si="1341"/>
        <v>0.33333333333333331</v>
      </c>
      <c r="AQ468" s="996">
        <f t="shared" si="1341"/>
        <v>0.33333333333333331</v>
      </c>
      <c r="AR468" s="996">
        <f t="shared" si="1341"/>
        <v>0.33333333333333331</v>
      </c>
      <c r="AS468" s="996">
        <f t="shared" si="1341"/>
        <v>0.33333333333333331</v>
      </c>
      <c r="AT468" s="996">
        <f t="shared" si="1341"/>
        <v>0.33333333333333331</v>
      </c>
      <c r="AU468" s="996">
        <f t="shared" si="1341"/>
        <v>0.33333333333333331</v>
      </c>
      <c r="AV468" s="996">
        <f t="shared" si="1341"/>
        <v>0.33333333333333331</v>
      </c>
      <c r="AW468" s="996">
        <f t="shared" si="1341"/>
        <v>0.33333333333333331</v>
      </c>
      <c r="AX468" s="996">
        <f t="shared" si="1341"/>
        <v>0.33333333333333331</v>
      </c>
      <c r="AY468" s="996">
        <f t="shared" si="1341"/>
        <v>0.33333333333333331</v>
      </c>
      <c r="AZ468" s="996">
        <f t="shared" si="1341"/>
        <v>0.33333333333333331</v>
      </c>
      <c r="BA468" s="996">
        <f t="shared" si="1341"/>
        <v>0.33333333333333331</v>
      </c>
      <c r="BB468" s="996">
        <f t="shared" si="1341"/>
        <v>0.33333333333333331</v>
      </c>
      <c r="BC468" s="996">
        <f t="shared" si="1341"/>
        <v>0.33333333333333331</v>
      </c>
      <c r="BD468" s="996">
        <f t="shared" si="1341"/>
        <v>0.33333333333333331</v>
      </c>
      <c r="BE468" s="996">
        <f t="shared" si="1341"/>
        <v>0.33333333333333331</v>
      </c>
      <c r="BF468" s="996">
        <f t="shared" si="1341"/>
        <v>0.33333333333333331</v>
      </c>
      <c r="BG468" s="996">
        <f t="shared" si="1341"/>
        <v>0.33333333333333331</v>
      </c>
      <c r="BH468" s="996">
        <f t="shared" si="1341"/>
        <v>0.33333333333333331</v>
      </c>
      <c r="BI468" s="996">
        <f t="shared" si="1341"/>
        <v>0.33333333333333331</v>
      </c>
      <c r="BJ468" s="996">
        <f t="shared" si="1341"/>
        <v>0.33333333333333331</v>
      </c>
      <c r="BK468" s="996">
        <f t="shared" si="1341"/>
        <v>0.33333333333333331</v>
      </c>
      <c r="BL468" s="996">
        <f t="shared" si="1341"/>
        <v>0.33333333333333331</v>
      </c>
      <c r="BM468" s="996">
        <f t="shared" si="1341"/>
        <v>0.33333333333333331</v>
      </c>
      <c r="BN468" s="996">
        <f t="shared" si="1341"/>
        <v>0.33333333333333331</v>
      </c>
      <c r="BO468" s="996">
        <f t="shared" si="1341"/>
        <v>0.33333333333333331</v>
      </c>
      <c r="BP468" s="996">
        <f t="shared" si="1341"/>
        <v>0.33333333333333331</v>
      </c>
      <c r="BQ468" s="997">
        <f t="shared" si="1341"/>
        <v>0.33333333333333331</v>
      </c>
      <c r="BS468" s="655"/>
    </row>
    <row r="469" spans="1:71" s="828" customFormat="1">
      <c r="A469" s="655"/>
      <c r="B469" s="1388"/>
      <c r="C469" s="1447"/>
      <c r="D469" s="828" t="s">
        <v>347</v>
      </c>
      <c r="G469" s="998">
        <f t="shared" ref="G469:AL469" si="1342">G137+G136+G135+G265</f>
        <v>3</v>
      </c>
      <c r="H469" s="998">
        <f t="shared" si="1342"/>
        <v>3</v>
      </c>
      <c r="I469" s="998">
        <f t="shared" si="1342"/>
        <v>3</v>
      </c>
      <c r="J469" s="998">
        <f t="shared" si="1342"/>
        <v>3</v>
      </c>
      <c r="K469" s="998">
        <f t="shared" si="1342"/>
        <v>3</v>
      </c>
      <c r="L469" s="998">
        <f t="shared" si="1342"/>
        <v>3</v>
      </c>
      <c r="M469" s="998">
        <f t="shared" si="1342"/>
        <v>3</v>
      </c>
      <c r="N469" s="998">
        <f t="shared" si="1342"/>
        <v>3</v>
      </c>
      <c r="O469" s="998">
        <f t="shared" si="1342"/>
        <v>3</v>
      </c>
      <c r="P469" s="998">
        <f t="shared" si="1342"/>
        <v>3</v>
      </c>
      <c r="Q469" s="998">
        <f t="shared" si="1342"/>
        <v>3</v>
      </c>
      <c r="R469" s="998">
        <f t="shared" si="1342"/>
        <v>3</v>
      </c>
      <c r="S469" s="998">
        <f t="shared" si="1342"/>
        <v>3</v>
      </c>
      <c r="T469" s="998">
        <f t="shared" si="1342"/>
        <v>3</v>
      </c>
      <c r="U469" s="998">
        <f t="shared" si="1342"/>
        <v>3</v>
      </c>
      <c r="V469" s="998">
        <f t="shared" si="1342"/>
        <v>3</v>
      </c>
      <c r="W469" s="998">
        <f t="shared" si="1342"/>
        <v>3</v>
      </c>
      <c r="X469" s="998">
        <f t="shared" si="1342"/>
        <v>3</v>
      </c>
      <c r="Y469" s="998">
        <f t="shared" si="1342"/>
        <v>3</v>
      </c>
      <c r="Z469" s="998">
        <f t="shared" si="1342"/>
        <v>3</v>
      </c>
      <c r="AA469" s="998">
        <f t="shared" si="1342"/>
        <v>3</v>
      </c>
      <c r="AB469" s="998">
        <f t="shared" si="1342"/>
        <v>3</v>
      </c>
      <c r="AC469" s="998">
        <f t="shared" si="1342"/>
        <v>3</v>
      </c>
      <c r="AD469" s="998">
        <f t="shared" si="1342"/>
        <v>3</v>
      </c>
      <c r="AE469" s="998">
        <f t="shared" si="1342"/>
        <v>3</v>
      </c>
      <c r="AF469" s="998">
        <f t="shared" si="1342"/>
        <v>3</v>
      </c>
      <c r="AG469" s="998">
        <f t="shared" si="1342"/>
        <v>3</v>
      </c>
      <c r="AH469" s="998">
        <f t="shared" si="1342"/>
        <v>3</v>
      </c>
      <c r="AI469" s="998">
        <f t="shared" si="1342"/>
        <v>3</v>
      </c>
      <c r="AJ469" s="998">
        <f t="shared" si="1342"/>
        <v>3</v>
      </c>
      <c r="AK469" s="998">
        <f t="shared" si="1342"/>
        <v>3</v>
      </c>
      <c r="AL469" s="998">
        <f t="shared" si="1342"/>
        <v>3</v>
      </c>
      <c r="AM469" s="998">
        <f t="shared" ref="AM469:BQ469" si="1343">AM137+AM136+AM135+AM265</f>
        <v>3</v>
      </c>
      <c r="AN469" s="998">
        <f t="shared" si="1343"/>
        <v>3</v>
      </c>
      <c r="AO469" s="998">
        <f t="shared" si="1343"/>
        <v>3</v>
      </c>
      <c r="AP469" s="998">
        <f t="shared" si="1343"/>
        <v>3</v>
      </c>
      <c r="AQ469" s="998">
        <f t="shared" si="1343"/>
        <v>3</v>
      </c>
      <c r="AR469" s="998">
        <f t="shared" si="1343"/>
        <v>3</v>
      </c>
      <c r="AS469" s="998">
        <f t="shared" si="1343"/>
        <v>3</v>
      </c>
      <c r="AT469" s="998">
        <f t="shared" si="1343"/>
        <v>3</v>
      </c>
      <c r="AU469" s="998">
        <f t="shared" si="1343"/>
        <v>3</v>
      </c>
      <c r="AV469" s="998">
        <f t="shared" si="1343"/>
        <v>3</v>
      </c>
      <c r="AW469" s="998">
        <f t="shared" si="1343"/>
        <v>3</v>
      </c>
      <c r="AX469" s="998">
        <f t="shared" si="1343"/>
        <v>3</v>
      </c>
      <c r="AY469" s="998">
        <f t="shared" si="1343"/>
        <v>3</v>
      </c>
      <c r="AZ469" s="998">
        <f t="shared" si="1343"/>
        <v>3</v>
      </c>
      <c r="BA469" s="998">
        <f t="shared" si="1343"/>
        <v>3</v>
      </c>
      <c r="BB469" s="998">
        <f t="shared" si="1343"/>
        <v>3</v>
      </c>
      <c r="BC469" s="998">
        <f t="shared" si="1343"/>
        <v>3</v>
      </c>
      <c r="BD469" s="998">
        <f t="shared" si="1343"/>
        <v>3</v>
      </c>
      <c r="BE469" s="998">
        <f t="shared" si="1343"/>
        <v>3</v>
      </c>
      <c r="BF469" s="998">
        <f t="shared" si="1343"/>
        <v>3</v>
      </c>
      <c r="BG469" s="998">
        <f t="shared" si="1343"/>
        <v>3</v>
      </c>
      <c r="BH469" s="998">
        <f t="shared" si="1343"/>
        <v>3</v>
      </c>
      <c r="BI469" s="998">
        <f t="shared" si="1343"/>
        <v>3</v>
      </c>
      <c r="BJ469" s="998">
        <f t="shared" si="1343"/>
        <v>3</v>
      </c>
      <c r="BK469" s="998">
        <f t="shared" si="1343"/>
        <v>3</v>
      </c>
      <c r="BL469" s="998">
        <f t="shared" si="1343"/>
        <v>3</v>
      </c>
      <c r="BM469" s="998">
        <f t="shared" si="1343"/>
        <v>3</v>
      </c>
      <c r="BN469" s="998">
        <f t="shared" si="1343"/>
        <v>3</v>
      </c>
      <c r="BO469" s="998">
        <f t="shared" si="1343"/>
        <v>3</v>
      </c>
      <c r="BP469" s="998">
        <f t="shared" si="1343"/>
        <v>3</v>
      </c>
      <c r="BQ469" s="999">
        <f t="shared" si="1343"/>
        <v>3</v>
      </c>
      <c r="BR469" s="915"/>
      <c r="BS469" s="655"/>
    </row>
    <row r="470" spans="1:71" s="828" customFormat="1">
      <c r="A470" s="655"/>
      <c r="B470" s="1388"/>
      <c r="C470" s="1447"/>
      <c r="D470" s="828" t="s">
        <v>348</v>
      </c>
      <c r="G470" s="998">
        <f t="shared" ref="G470:AL470" si="1344">G272</f>
        <v>1</v>
      </c>
      <c r="H470" s="998">
        <f t="shared" si="1344"/>
        <v>1</v>
      </c>
      <c r="I470" s="998">
        <f t="shared" si="1344"/>
        <v>1</v>
      </c>
      <c r="J470" s="998">
        <f t="shared" si="1344"/>
        <v>1</v>
      </c>
      <c r="K470" s="998">
        <f t="shared" si="1344"/>
        <v>1</v>
      </c>
      <c r="L470" s="998">
        <f t="shared" si="1344"/>
        <v>1</v>
      </c>
      <c r="M470" s="998">
        <f t="shared" si="1344"/>
        <v>1</v>
      </c>
      <c r="N470" s="998">
        <f t="shared" si="1344"/>
        <v>1</v>
      </c>
      <c r="O470" s="998">
        <f t="shared" si="1344"/>
        <v>1</v>
      </c>
      <c r="P470" s="998">
        <f t="shared" si="1344"/>
        <v>1</v>
      </c>
      <c r="Q470" s="998">
        <f t="shared" si="1344"/>
        <v>1</v>
      </c>
      <c r="R470" s="998">
        <f t="shared" si="1344"/>
        <v>1</v>
      </c>
      <c r="S470" s="998">
        <f t="shared" si="1344"/>
        <v>1</v>
      </c>
      <c r="T470" s="998">
        <f t="shared" si="1344"/>
        <v>1</v>
      </c>
      <c r="U470" s="998">
        <f t="shared" si="1344"/>
        <v>1</v>
      </c>
      <c r="V470" s="998">
        <f t="shared" si="1344"/>
        <v>1</v>
      </c>
      <c r="W470" s="998">
        <f t="shared" si="1344"/>
        <v>1</v>
      </c>
      <c r="X470" s="998">
        <f t="shared" si="1344"/>
        <v>1</v>
      </c>
      <c r="Y470" s="998">
        <f t="shared" si="1344"/>
        <v>1</v>
      </c>
      <c r="Z470" s="998">
        <f t="shared" si="1344"/>
        <v>1</v>
      </c>
      <c r="AA470" s="998">
        <f t="shared" si="1344"/>
        <v>1</v>
      </c>
      <c r="AB470" s="998">
        <f t="shared" si="1344"/>
        <v>1</v>
      </c>
      <c r="AC470" s="998">
        <f t="shared" si="1344"/>
        <v>1</v>
      </c>
      <c r="AD470" s="998">
        <f t="shared" si="1344"/>
        <v>1</v>
      </c>
      <c r="AE470" s="998">
        <f t="shared" si="1344"/>
        <v>1</v>
      </c>
      <c r="AF470" s="998">
        <f t="shared" si="1344"/>
        <v>1</v>
      </c>
      <c r="AG470" s="998">
        <f t="shared" si="1344"/>
        <v>1</v>
      </c>
      <c r="AH470" s="998">
        <f t="shared" si="1344"/>
        <v>1</v>
      </c>
      <c r="AI470" s="998">
        <f t="shared" si="1344"/>
        <v>1</v>
      </c>
      <c r="AJ470" s="998">
        <f t="shared" si="1344"/>
        <v>1</v>
      </c>
      <c r="AK470" s="998">
        <f t="shared" si="1344"/>
        <v>1</v>
      </c>
      <c r="AL470" s="998">
        <f t="shared" si="1344"/>
        <v>1</v>
      </c>
      <c r="AM470" s="998">
        <f t="shared" ref="AM470:BQ470" si="1345">AM272</f>
        <v>1</v>
      </c>
      <c r="AN470" s="998">
        <f t="shared" si="1345"/>
        <v>1</v>
      </c>
      <c r="AO470" s="998">
        <f t="shared" si="1345"/>
        <v>1</v>
      </c>
      <c r="AP470" s="998">
        <f t="shared" si="1345"/>
        <v>1</v>
      </c>
      <c r="AQ470" s="998">
        <f t="shared" si="1345"/>
        <v>1</v>
      </c>
      <c r="AR470" s="998">
        <f t="shared" si="1345"/>
        <v>1</v>
      </c>
      <c r="AS470" s="998">
        <f t="shared" si="1345"/>
        <v>1</v>
      </c>
      <c r="AT470" s="998">
        <f t="shared" si="1345"/>
        <v>1</v>
      </c>
      <c r="AU470" s="998">
        <f t="shared" si="1345"/>
        <v>1</v>
      </c>
      <c r="AV470" s="998">
        <f t="shared" si="1345"/>
        <v>1</v>
      </c>
      <c r="AW470" s="998">
        <f t="shared" si="1345"/>
        <v>1</v>
      </c>
      <c r="AX470" s="998">
        <f t="shared" si="1345"/>
        <v>1</v>
      </c>
      <c r="AY470" s="998">
        <f t="shared" si="1345"/>
        <v>1</v>
      </c>
      <c r="AZ470" s="998">
        <f t="shared" si="1345"/>
        <v>1</v>
      </c>
      <c r="BA470" s="998">
        <f t="shared" si="1345"/>
        <v>1</v>
      </c>
      <c r="BB470" s="998">
        <f t="shared" si="1345"/>
        <v>1</v>
      </c>
      <c r="BC470" s="998">
        <f t="shared" si="1345"/>
        <v>1</v>
      </c>
      <c r="BD470" s="998">
        <f t="shared" si="1345"/>
        <v>1</v>
      </c>
      <c r="BE470" s="998">
        <f t="shared" si="1345"/>
        <v>1</v>
      </c>
      <c r="BF470" s="998">
        <f t="shared" si="1345"/>
        <v>1</v>
      </c>
      <c r="BG470" s="998">
        <f t="shared" si="1345"/>
        <v>1</v>
      </c>
      <c r="BH470" s="998">
        <f t="shared" si="1345"/>
        <v>1</v>
      </c>
      <c r="BI470" s="998">
        <f t="shared" si="1345"/>
        <v>1</v>
      </c>
      <c r="BJ470" s="998">
        <f t="shared" si="1345"/>
        <v>1</v>
      </c>
      <c r="BK470" s="998">
        <f t="shared" si="1345"/>
        <v>1</v>
      </c>
      <c r="BL470" s="998">
        <f t="shared" si="1345"/>
        <v>1</v>
      </c>
      <c r="BM470" s="998">
        <f t="shared" si="1345"/>
        <v>1</v>
      </c>
      <c r="BN470" s="998">
        <f t="shared" si="1345"/>
        <v>1</v>
      </c>
      <c r="BO470" s="998">
        <f t="shared" si="1345"/>
        <v>1</v>
      </c>
      <c r="BP470" s="998">
        <f t="shared" si="1345"/>
        <v>1</v>
      </c>
      <c r="BQ470" s="999">
        <f t="shared" si="1345"/>
        <v>1</v>
      </c>
      <c r="BR470" s="915"/>
      <c r="BS470" s="655"/>
    </row>
    <row r="471" spans="1:71" s="828" customFormat="1">
      <c r="A471" s="655"/>
      <c r="B471" s="1388"/>
      <c r="C471" s="1447"/>
      <c r="G471" s="998"/>
      <c r="H471" s="998"/>
      <c r="I471" s="998"/>
      <c r="J471" s="998"/>
      <c r="K471" s="998"/>
      <c r="L471" s="998"/>
      <c r="M471" s="998"/>
      <c r="N471" s="998"/>
      <c r="O471" s="998"/>
      <c r="P471" s="998"/>
      <c r="Q471" s="998"/>
      <c r="R471" s="998"/>
      <c r="S471" s="998"/>
      <c r="T471" s="998"/>
      <c r="U471" s="998"/>
      <c r="V471" s="998"/>
      <c r="W471" s="998"/>
      <c r="X471" s="998"/>
      <c r="Y471" s="998"/>
      <c r="Z471" s="998"/>
      <c r="AA471" s="998"/>
      <c r="AB471" s="998"/>
      <c r="AC471" s="998"/>
      <c r="AD471" s="998"/>
      <c r="AE471" s="998"/>
      <c r="AF471" s="998"/>
      <c r="AG471" s="998"/>
      <c r="AH471" s="998"/>
      <c r="AI471" s="998"/>
      <c r="AJ471" s="998"/>
      <c r="AK471" s="998"/>
      <c r="AL471" s="998"/>
      <c r="AM471" s="998"/>
      <c r="AN471" s="998"/>
      <c r="AO471" s="998"/>
      <c r="AP471" s="998"/>
      <c r="AQ471" s="998"/>
      <c r="AR471" s="998"/>
      <c r="AS471" s="998"/>
      <c r="AT471" s="998"/>
      <c r="AU471" s="998"/>
      <c r="AV471" s="998"/>
      <c r="AW471" s="998"/>
      <c r="AX471" s="998"/>
      <c r="AY471" s="998"/>
      <c r="AZ471" s="998"/>
      <c r="BA471" s="998"/>
      <c r="BB471" s="998"/>
      <c r="BC471" s="998"/>
      <c r="BD471" s="998"/>
      <c r="BE471" s="998"/>
      <c r="BF471" s="998"/>
      <c r="BG471" s="998"/>
      <c r="BH471" s="998"/>
      <c r="BI471" s="998"/>
      <c r="BJ471" s="998"/>
      <c r="BK471" s="998"/>
      <c r="BL471" s="998"/>
      <c r="BM471" s="998"/>
      <c r="BN471" s="998"/>
      <c r="BO471" s="998"/>
      <c r="BP471" s="998"/>
      <c r="BQ471" s="999"/>
      <c r="BR471" s="915"/>
      <c r="BS471" s="655"/>
    </row>
    <row r="472" spans="1:71" s="828" customFormat="1">
      <c r="A472" s="655"/>
      <c r="B472" s="1388"/>
      <c r="C472" s="1447"/>
      <c r="D472" s="828" t="s">
        <v>340</v>
      </c>
      <c r="G472" s="998">
        <f>G296</f>
        <v>7</v>
      </c>
      <c r="H472" s="998">
        <f t="shared" ref="H472:AL472" si="1346">H296</f>
        <v>7</v>
      </c>
      <c r="I472" s="998">
        <f t="shared" si="1346"/>
        <v>7</v>
      </c>
      <c r="J472" s="998">
        <f t="shared" si="1346"/>
        <v>7</v>
      </c>
      <c r="K472" s="998">
        <f t="shared" si="1346"/>
        <v>7</v>
      </c>
      <c r="L472" s="998">
        <f t="shared" si="1346"/>
        <v>7</v>
      </c>
      <c r="M472" s="998">
        <f t="shared" si="1346"/>
        <v>7</v>
      </c>
      <c r="N472" s="998">
        <f t="shared" si="1346"/>
        <v>7</v>
      </c>
      <c r="O472" s="998">
        <f t="shared" si="1346"/>
        <v>7</v>
      </c>
      <c r="P472" s="998">
        <f t="shared" si="1346"/>
        <v>7</v>
      </c>
      <c r="Q472" s="998">
        <f t="shared" si="1346"/>
        <v>7</v>
      </c>
      <c r="R472" s="998">
        <f t="shared" si="1346"/>
        <v>7</v>
      </c>
      <c r="S472" s="998">
        <f t="shared" si="1346"/>
        <v>7</v>
      </c>
      <c r="T472" s="998">
        <f t="shared" si="1346"/>
        <v>7</v>
      </c>
      <c r="U472" s="998">
        <f t="shared" si="1346"/>
        <v>7</v>
      </c>
      <c r="V472" s="998">
        <f t="shared" si="1346"/>
        <v>7</v>
      </c>
      <c r="W472" s="998">
        <f t="shared" si="1346"/>
        <v>7</v>
      </c>
      <c r="X472" s="998">
        <f t="shared" si="1346"/>
        <v>7</v>
      </c>
      <c r="Y472" s="998">
        <f t="shared" si="1346"/>
        <v>7</v>
      </c>
      <c r="Z472" s="998">
        <f t="shared" si="1346"/>
        <v>7</v>
      </c>
      <c r="AA472" s="998">
        <f t="shared" si="1346"/>
        <v>7</v>
      </c>
      <c r="AB472" s="998">
        <f t="shared" si="1346"/>
        <v>7</v>
      </c>
      <c r="AC472" s="998">
        <f t="shared" si="1346"/>
        <v>7</v>
      </c>
      <c r="AD472" s="998">
        <f t="shared" si="1346"/>
        <v>7</v>
      </c>
      <c r="AE472" s="998">
        <f t="shared" si="1346"/>
        <v>7</v>
      </c>
      <c r="AF472" s="998">
        <f t="shared" si="1346"/>
        <v>7</v>
      </c>
      <c r="AG472" s="998">
        <f t="shared" si="1346"/>
        <v>7</v>
      </c>
      <c r="AH472" s="998">
        <f t="shared" si="1346"/>
        <v>7</v>
      </c>
      <c r="AI472" s="998">
        <f t="shared" si="1346"/>
        <v>7</v>
      </c>
      <c r="AJ472" s="998">
        <f t="shared" si="1346"/>
        <v>7</v>
      </c>
      <c r="AK472" s="998">
        <f t="shared" si="1346"/>
        <v>7</v>
      </c>
      <c r="AL472" s="998">
        <f t="shared" si="1346"/>
        <v>7</v>
      </c>
      <c r="AM472" s="998">
        <f t="shared" ref="AM472:BQ472" si="1347">AM296</f>
        <v>7</v>
      </c>
      <c r="AN472" s="998">
        <f t="shared" si="1347"/>
        <v>7</v>
      </c>
      <c r="AO472" s="998">
        <f t="shared" si="1347"/>
        <v>7</v>
      </c>
      <c r="AP472" s="998">
        <f t="shared" si="1347"/>
        <v>7</v>
      </c>
      <c r="AQ472" s="998">
        <f t="shared" si="1347"/>
        <v>7</v>
      </c>
      <c r="AR472" s="998">
        <f t="shared" si="1347"/>
        <v>7</v>
      </c>
      <c r="AS472" s="998">
        <f t="shared" si="1347"/>
        <v>7</v>
      </c>
      <c r="AT472" s="998">
        <f t="shared" si="1347"/>
        <v>7</v>
      </c>
      <c r="AU472" s="998">
        <f t="shared" si="1347"/>
        <v>7</v>
      </c>
      <c r="AV472" s="998">
        <f t="shared" si="1347"/>
        <v>7</v>
      </c>
      <c r="AW472" s="998">
        <f t="shared" si="1347"/>
        <v>7</v>
      </c>
      <c r="AX472" s="998">
        <f t="shared" si="1347"/>
        <v>7</v>
      </c>
      <c r="AY472" s="998">
        <f t="shared" si="1347"/>
        <v>7</v>
      </c>
      <c r="AZ472" s="998">
        <f t="shared" si="1347"/>
        <v>7</v>
      </c>
      <c r="BA472" s="998">
        <f t="shared" si="1347"/>
        <v>7</v>
      </c>
      <c r="BB472" s="998">
        <f t="shared" si="1347"/>
        <v>7</v>
      </c>
      <c r="BC472" s="998">
        <f t="shared" si="1347"/>
        <v>7</v>
      </c>
      <c r="BD472" s="998">
        <f t="shared" si="1347"/>
        <v>7</v>
      </c>
      <c r="BE472" s="998">
        <f t="shared" si="1347"/>
        <v>7</v>
      </c>
      <c r="BF472" s="998">
        <f t="shared" si="1347"/>
        <v>7</v>
      </c>
      <c r="BG472" s="998">
        <f t="shared" si="1347"/>
        <v>7</v>
      </c>
      <c r="BH472" s="998">
        <f t="shared" si="1347"/>
        <v>7</v>
      </c>
      <c r="BI472" s="998">
        <f t="shared" si="1347"/>
        <v>7</v>
      </c>
      <c r="BJ472" s="998">
        <f t="shared" si="1347"/>
        <v>7</v>
      </c>
      <c r="BK472" s="998">
        <f t="shared" si="1347"/>
        <v>7</v>
      </c>
      <c r="BL472" s="998">
        <f t="shared" si="1347"/>
        <v>7</v>
      </c>
      <c r="BM472" s="998">
        <f t="shared" si="1347"/>
        <v>7</v>
      </c>
      <c r="BN472" s="998">
        <f t="shared" si="1347"/>
        <v>7</v>
      </c>
      <c r="BO472" s="998">
        <f t="shared" si="1347"/>
        <v>7</v>
      </c>
      <c r="BP472" s="998">
        <f t="shared" si="1347"/>
        <v>7</v>
      </c>
      <c r="BQ472" s="999">
        <f t="shared" si="1347"/>
        <v>7</v>
      </c>
      <c r="BS472" s="655"/>
    </row>
    <row r="473" spans="1:71" s="828" customFormat="1">
      <c r="A473" s="655"/>
      <c r="B473" s="1388"/>
      <c r="C473" s="1447"/>
      <c r="D473" s="778" t="s">
        <v>147</v>
      </c>
      <c r="G473" s="998">
        <f t="shared" ref="G473:AL473" si="1348">J97</f>
        <v>88</v>
      </c>
      <c r="H473" s="998">
        <f t="shared" si="1348"/>
        <v>149.5</v>
      </c>
      <c r="I473" s="998">
        <f t="shared" si="1348"/>
        <v>149.25</v>
      </c>
      <c r="J473" s="998">
        <f t="shared" si="1348"/>
        <v>168</v>
      </c>
      <c r="K473" s="998">
        <f t="shared" si="1348"/>
        <v>197</v>
      </c>
      <c r="L473" s="998">
        <f t="shared" si="1348"/>
        <v>212.8</v>
      </c>
      <c r="M473" s="998">
        <f t="shared" si="1348"/>
        <v>228.6</v>
      </c>
      <c r="N473" s="998">
        <f t="shared" si="1348"/>
        <v>228.6</v>
      </c>
      <c r="O473" s="998">
        <f t="shared" si="1348"/>
        <v>228.6</v>
      </c>
      <c r="P473" s="998">
        <f t="shared" si="1348"/>
        <v>228.6</v>
      </c>
      <c r="Q473" s="998">
        <f t="shared" si="1348"/>
        <v>228.6</v>
      </c>
      <c r="R473" s="998">
        <f t="shared" si="1348"/>
        <v>228.6</v>
      </c>
      <c r="S473" s="998">
        <f t="shared" si="1348"/>
        <v>228.6</v>
      </c>
      <c r="T473" s="998">
        <f t="shared" si="1348"/>
        <v>228.6</v>
      </c>
      <c r="U473" s="998">
        <f t="shared" si="1348"/>
        <v>228.6</v>
      </c>
      <c r="V473" s="998">
        <f t="shared" si="1348"/>
        <v>228.6</v>
      </c>
      <c r="W473" s="998">
        <f t="shared" si="1348"/>
        <v>228.6</v>
      </c>
      <c r="X473" s="998">
        <f t="shared" si="1348"/>
        <v>228.6</v>
      </c>
      <c r="Y473" s="998">
        <f t="shared" si="1348"/>
        <v>228.6</v>
      </c>
      <c r="Z473" s="998">
        <f t="shared" si="1348"/>
        <v>228.6</v>
      </c>
      <c r="AA473" s="998">
        <f t="shared" si="1348"/>
        <v>228.6</v>
      </c>
      <c r="AB473" s="998">
        <f t="shared" si="1348"/>
        <v>228.6</v>
      </c>
      <c r="AC473" s="998">
        <f t="shared" si="1348"/>
        <v>228.6</v>
      </c>
      <c r="AD473" s="998">
        <f t="shared" si="1348"/>
        <v>228.6</v>
      </c>
      <c r="AE473" s="998">
        <f t="shared" si="1348"/>
        <v>228.6</v>
      </c>
      <c r="AF473" s="998">
        <f t="shared" si="1348"/>
        <v>228.6</v>
      </c>
      <c r="AG473" s="998">
        <f t="shared" si="1348"/>
        <v>228.6</v>
      </c>
      <c r="AH473" s="998">
        <f t="shared" si="1348"/>
        <v>228.6</v>
      </c>
      <c r="AI473" s="998">
        <f t="shared" si="1348"/>
        <v>228.6</v>
      </c>
      <c r="AJ473" s="998">
        <f t="shared" si="1348"/>
        <v>228.6</v>
      </c>
      <c r="AK473" s="998">
        <f t="shared" si="1348"/>
        <v>228.6</v>
      </c>
      <c r="AL473" s="998">
        <f t="shared" si="1348"/>
        <v>228.6</v>
      </c>
      <c r="AM473" s="998">
        <f t="shared" ref="AM473:BQ473" si="1349">AP97</f>
        <v>228.6</v>
      </c>
      <c r="AN473" s="998">
        <f t="shared" si="1349"/>
        <v>228.6</v>
      </c>
      <c r="AO473" s="998">
        <f t="shared" si="1349"/>
        <v>228.6</v>
      </c>
      <c r="AP473" s="998">
        <f t="shared" si="1349"/>
        <v>228.6</v>
      </c>
      <c r="AQ473" s="998">
        <f t="shared" si="1349"/>
        <v>228.6</v>
      </c>
      <c r="AR473" s="998">
        <f t="shared" si="1349"/>
        <v>228.6</v>
      </c>
      <c r="AS473" s="998">
        <f t="shared" si="1349"/>
        <v>228.6</v>
      </c>
      <c r="AT473" s="998">
        <f t="shared" si="1349"/>
        <v>228.6</v>
      </c>
      <c r="AU473" s="998">
        <f t="shared" si="1349"/>
        <v>228.6</v>
      </c>
      <c r="AV473" s="998">
        <f t="shared" si="1349"/>
        <v>228.6</v>
      </c>
      <c r="AW473" s="998">
        <f t="shared" si="1349"/>
        <v>228.6</v>
      </c>
      <c r="AX473" s="998">
        <f t="shared" si="1349"/>
        <v>228.6</v>
      </c>
      <c r="AY473" s="998">
        <f t="shared" si="1349"/>
        <v>228.6</v>
      </c>
      <c r="AZ473" s="998">
        <f t="shared" si="1349"/>
        <v>228.6</v>
      </c>
      <c r="BA473" s="998">
        <f t="shared" si="1349"/>
        <v>228.6</v>
      </c>
      <c r="BB473" s="998">
        <f t="shared" si="1349"/>
        <v>228.6</v>
      </c>
      <c r="BC473" s="998">
        <f t="shared" si="1349"/>
        <v>228.6</v>
      </c>
      <c r="BD473" s="998">
        <f t="shared" si="1349"/>
        <v>228.6</v>
      </c>
      <c r="BE473" s="998">
        <f t="shared" si="1349"/>
        <v>228.6</v>
      </c>
      <c r="BF473" s="998">
        <f t="shared" si="1349"/>
        <v>228.6</v>
      </c>
      <c r="BG473" s="998">
        <f t="shared" si="1349"/>
        <v>228.6</v>
      </c>
      <c r="BH473" s="998">
        <f t="shared" si="1349"/>
        <v>228.6</v>
      </c>
      <c r="BI473" s="998">
        <f t="shared" si="1349"/>
        <v>228.6</v>
      </c>
      <c r="BJ473" s="998">
        <f t="shared" si="1349"/>
        <v>228.6</v>
      </c>
      <c r="BK473" s="998">
        <f t="shared" si="1349"/>
        <v>228.6</v>
      </c>
      <c r="BL473" s="998">
        <f t="shared" si="1349"/>
        <v>228.6</v>
      </c>
      <c r="BM473" s="998">
        <f t="shared" si="1349"/>
        <v>228.6</v>
      </c>
      <c r="BN473" s="998">
        <f t="shared" si="1349"/>
        <v>228.6</v>
      </c>
      <c r="BO473" s="998">
        <f t="shared" si="1349"/>
        <v>0</v>
      </c>
      <c r="BP473" s="998">
        <f t="shared" si="1349"/>
        <v>0</v>
      </c>
      <c r="BQ473" s="999">
        <f t="shared" si="1349"/>
        <v>0</v>
      </c>
      <c r="BR473" s="915"/>
      <c r="BS473" s="655"/>
    </row>
    <row r="474" spans="1:71" s="828" customFormat="1">
      <c r="A474" s="655"/>
      <c r="B474" s="1388"/>
      <c r="C474" s="1447"/>
      <c r="D474" s="828" t="s">
        <v>561</v>
      </c>
      <c r="G474" s="998">
        <f t="shared" ref="G474" si="1350">G473/G469</f>
        <v>29.333333333333332</v>
      </c>
      <c r="H474" s="998">
        <f t="shared" ref="H474:BQ474" si="1351">H473/H469</f>
        <v>49.833333333333336</v>
      </c>
      <c r="I474" s="998">
        <f t="shared" si="1351"/>
        <v>49.75</v>
      </c>
      <c r="J474" s="998">
        <f t="shared" si="1351"/>
        <v>56</v>
      </c>
      <c r="K474" s="998">
        <f t="shared" si="1351"/>
        <v>65.666666666666671</v>
      </c>
      <c r="L474" s="998">
        <f t="shared" si="1351"/>
        <v>70.933333333333337</v>
      </c>
      <c r="M474" s="998">
        <f t="shared" si="1351"/>
        <v>76.2</v>
      </c>
      <c r="N474" s="998">
        <f t="shared" si="1351"/>
        <v>76.2</v>
      </c>
      <c r="O474" s="998">
        <f t="shared" si="1351"/>
        <v>76.2</v>
      </c>
      <c r="P474" s="998">
        <f t="shared" si="1351"/>
        <v>76.2</v>
      </c>
      <c r="Q474" s="998">
        <f t="shared" si="1351"/>
        <v>76.2</v>
      </c>
      <c r="R474" s="998">
        <f t="shared" si="1351"/>
        <v>76.2</v>
      </c>
      <c r="S474" s="998">
        <f t="shared" si="1351"/>
        <v>76.2</v>
      </c>
      <c r="T474" s="998">
        <f t="shared" si="1351"/>
        <v>76.2</v>
      </c>
      <c r="U474" s="998">
        <f t="shared" si="1351"/>
        <v>76.2</v>
      </c>
      <c r="V474" s="998">
        <f t="shared" si="1351"/>
        <v>76.2</v>
      </c>
      <c r="W474" s="998">
        <f t="shared" si="1351"/>
        <v>76.2</v>
      </c>
      <c r="X474" s="998">
        <f t="shared" si="1351"/>
        <v>76.2</v>
      </c>
      <c r="Y474" s="998">
        <f t="shared" si="1351"/>
        <v>76.2</v>
      </c>
      <c r="Z474" s="998">
        <f t="shared" si="1351"/>
        <v>76.2</v>
      </c>
      <c r="AA474" s="998">
        <f t="shared" si="1351"/>
        <v>76.2</v>
      </c>
      <c r="AB474" s="998">
        <f t="shared" si="1351"/>
        <v>76.2</v>
      </c>
      <c r="AC474" s="998">
        <f t="shared" si="1351"/>
        <v>76.2</v>
      </c>
      <c r="AD474" s="998">
        <f t="shared" si="1351"/>
        <v>76.2</v>
      </c>
      <c r="AE474" s="998">
        <f t="shared" si="1351"/>
        <v>76.2</v>
      </c>
      <c r="AF474" s="998">
        <f t="shared" si="1351"/>
        <v>76.2</v>
      </c>
      <c r="AG474" s="998">
        <f t="shared" si="1351"/>
        <v>76.2</v>
      </c>
      <c r="AH474" s="998">
        <f t="shared" si="1351"/>
        <v>76.2</v>
      </c>
      <c r="AI474" s="998">
        <f t="shared" si="1351"/>
        <v>76.2</v>
      </c>
      <c r="AJ474" s="998">
        <f t="shared" si="1351"/>
        <v>76.2</v>
      </c>
      <c r="AK474" s="998">
        <f t="shared" si="1351"/>
        <v>76.2</v>
      </c>
      <c r="AL474" s="998">
        <f t="shared" si="1351"/>
        <v>76.2</v>
      </c>
      <c r="AM474" s="998">
        <f t="shared" si="1351"/>
        <v>76.2</v>
      </c>
      <c r="AN474" s="998">
        <f t="shared" si="1351"/>
        <v>76.2</v>
      </c>
      <c r="AO474" s="998">
        <f t="shared" si="1351"/>
        <v>76.2</v>
      </c>
      <c r="AP474" s="998">
        <f t="shared" si="1351"/>
        <v>76.2</v>
      </c>
      <c r="AQ474" s="998">
        <f t="shared" si="1351"/>
        <v>76.2</v>
      </c>
      <c r="AR474" s="998">
        <f t="shared" si="1351"/>
        <v>76.2</v>
      </c>
      <c r="AS474" s="998">
        <f t="shared" si="1351"/>
        <v>76.2</v>
      </c>
      <c r="AT474" s="998">
        <f t="shared" si="1351"/>
        <v>76.2</v>
      </c>
      <c r="AU474" s="998">
        <f t="shared" si="1351"/>
        <v>76.2</v>
      </c>
      <c r="AV474" s="998">
        <f t="shared" si="1351"/>
        <v>76.2</v>
      </c>
      <c r="AW474" s="998">
        <f t="shared" si="1351"/>
        <v>76.2</v>
      </c>
      <c r="AX474" s="998">
        <f t="shared" si="1351"/>
        <v>76.2</v>
      </c>
      <c r="AY474" s="998">
        <f t="shared" si="1351"/>
        <v>76.2</v>
      </c>
      <c r="AZ474" s="998">
        <f t="shared" si="1351"/>
        <v>76.2</v>
      </c>
      <c r="BA474" s="998">
        <f t="shared" si="1351"/>
        <v>76.2</v>
      </c>
      <c r="BB474" s="998">
        <f t="shared" si="1351"/>
        <v>76.2</v>
      </c>
      <c r="BC474" s="998">
        <f t="shared" si="1351"/>
        <v>76.2</v>
      </c>
      <c r="BD474" s="998">
        <f t="shared" si="1351"/>
        <v>76.2</v>
      </c>
      <c r="BE474" s="998">
        <f t="shared" si="1351"/>
        <v>76.2</v>
      </c>
      <c r="BF474" s="998">
        <f t="shared" si="1351"/>
        <v>76.2</v>
      </c>
      <c r="BG474" s="998">
        <f t="shared" si="1351"/>
        <v>76.2</v>
      </c>
      <c r="BH474" s="998">
        <f t="shared" si="1351"/>
        <v>76.2</v>
      </c>
      <c r="BI474" s="998">
        <f t="shared" si="1351"/>
        <v>76.2</v>
      </c>
      <c r="BJ474" s="998">
        <f t="shared" si="1351"/>
        <v>76.2</v>
      </c>
      <c r="BK474" s="998">
        <f t="shared" si="1351"/>
        <v>76.2</v>
      </c>
      <c r="BL474" s="998">
        <f t="shared" si="1351"/>
        <v>76.2</v>
      </c>
      <c r="BM474" s="998">
        <f t="shared" si="1351"/>
        <v>76.2</v>
      </c>
      <c r="BN474" s="998">
        <f t="shared" si="1351"/>
        <v>76.2</v>
      </c>
      <c r="BO474" s="998">
        <f t="shared" si="1351"/>
        <v>0</v>
      </c>
      <c r="BP474" s="998">
        <f t="shared" si="1351"/>
        <v>0</v>
      </c>
      <c r="BQ474" s="999">
        <f t="shared" si="1351"/>
        <v>0</v>
      </c>
      <c r="BS474" s="655"/>
    </row>
    <row r="475" spans="1:71" s="828" customFormat="1">
      <c r="A475" s="655"/>
      <c r="B475" s="1388"/>
      <c r="C475" s="1447"/>
      <c r="G475" s="998"/>
      <c r="H475" s="998"/>
      <c r="I475" s="998"/>
      <c r="J475" s="998"/>
      <c r="K475" s="998"/>
      <c r="L475" s="998"/>
      <c r="M475" s="998"/>
      <c r="N475" s="998"/>
      <c r="O475" s="998"/>
      <c r="P475" s="998"/>
      <c r="Q475" s="998"/>
      <c r="R475" s="998"/>
      <c r="S475" s="998"/>
      <c r="T475" s="998"/>
      <c r="U475" s="998"/>
      <c r="V475" s="998"/>
      <c r="W475" s="998"/>
      <c r="X475" s="998"/>
      <c r="Y475" s="998"/>
      <c r="Z475" s="998"/>
      <c r="AA475" s="998"/>
      <c r="AB475" s="998"/>
      <c r="AC475" s="998"/>
      <c r="AD475" s="998"/>
      <c r="AE475" s="998"/>
      <c r="AF475" s="998"/>
      <c r="AG475" s="998"/>
      <c r="AH475" s="998"/>
      <c r="AI475" s="998"/>
      <c r="AJ475" s="998"/>
      <c r="AK475" s="998"/>
      <c r="AL475" s="998"/>
      <c r="AM475" s="998"/>
      <c r="AN475" s="998"/>
      <c r="AO475" s="998"/>
      <c r="AP475" s="998"/>
      <c r="AQ475" s="998"/>
      <c r="AR475" s="998"/>
      <c r="AS475" s="998"/>
      <c r="AT475" s="998"/>
      <c r="AU475" s="998"/>
      <c r="AV475" s="998"/>
      <c r="AW475" s="998"/>
      <c r="AX475" s="998"/>
      <c r="AY475" s="998"/>
      <c r="AZ475" s="998"/>
      <c r="BA475" s="998"/>
      <c r="BB475" s="998"/>
      <c r="BC475" s="998"/>
      <c r="BD475" s="998"/>
      <c r="BE475" s="998"/>
      <c r="BF475" s="998"/>
      <c r="BG475" s="998"/>
      <c r="BH475" s="998"/>
      <c r="BI475" s="998"/>
      <c r="BJ475" s="998"/>
      <c r="BK475" s="998"/>
      <c r="BL475" s="998"/>
      <c r="BM475" s="998"/>
      <c r="BN475" s="998"/>
      <c r="BO475" s="998"/>
      <c r="BP475" s="998"/>
      <c r="BQ475" s="999"/>
      <c r="BS475" s="655"/>
    </row>
    <row r="476" spans="1:71" s="828" customFormat="1">
      <c r="A476" s="655"/>
      <c r="B476" s="1388"/>
      <c r="C476" s="1447"/>
      <c r="D476" s="828" t="s">
        <v>562</v>
      </c>
      <c r="G476" s="998">
        <f t="shared" ref="G476:AL476" si="1352">G286/G469</f>
        <v>3.3333333333333335</v>
      </c>
      <c r="H476" s="998">
        <f t="shared" si="1352"/>
        <v>8.1999999999999993</v>
      </c>
      <c r="I476" s="998">
        <f t="shared" si="1352"/>
        <v>8.4049999999999994</v>
      </c>
      <c r="J476" s="998">
        <f t="shared" si="1352"/>
        <v>8.6151249999999973</v>
      </c>
      <c r="K476" s="998">
        <f t="shared" si="1352"/>
        <v>8.8305031249999981</v>
      </c>
      <c r="L476" s="998">
        <f t="shared" si="1352"/>
        <v>9.0512657031249972</v>
      </c>
      <c r="M476" s="998">
        <f t="shared" si="1352"/>
        <v>9.2775473457031215</v>
      </c>
      <c r="N476" s="998">
        <f t="shared" si="1352"/>
        <v>9.5094860293456964</v>
      </c>
      <c r="O476" s="998">
        <f t="shared" si="1352"/>
        <v>9.7472231800793381</v>
      </c>
      <c r="P476" s="998">
        <f t="shared" si="1352"/>
        <v>9.9909037595813217</v>
      </c>
      <c r="Q476" s="998">
        <f t="shared" si="1352"/>
        <v>10.240676353570853</v>
      </c>
      <c r="R476" s="998">
        <f t="shared" si="1352"/>
        <v>10.496693262410123</v>
      </c>
      <c r="S476" s="998">
        <f t="shared" si="1352"/>
        <v>10.759110593970375</v>
      </c>
      <c r="T476" s="998">
        <f t="shared" si="1352"/>
        <v>11.028088358819632</v>
      </c>
      <c r="U476" s="998">
        <f t="shared" si="1352"/>
        <v>11.303790567790124</v>
      </c>
      <c r="V476" s="998">
        <f t="shared" si="1352"/>
        <v>11.586385331984877</v>
      </c>
      <c r="W476" s="998">
        <f t="shared" si="1352"/>
        <v>11.876044965284494</v>
      </c>
      <c r="X476" s="998">
        <f t="shared" si="1352"/>
        <v>12.172946089416607</v>
      </c>
      <c r="Y476" s="998">
        <f t="shared" si="1352"/>
        <v>12.477269741652023</v>
      </c>
      <c r="Z476" s="998">
        <f t="shared" si="1352"/>
        <v>12.789201485193322</v>
      </c>
      <c r="AA476" s="998">
        <f t="shared" si="1352"/>
        <v>13.108931522323154</v>
      </c>
      <c r="AB476" s="998">
        <f t="shared" si="1352"/>
        <v>13.436654810381233</v>
      </c>
      <c r="AC476" s="998">
        <f t="shared" si="1352"/>
        <v>13.77257118064076</v>
      </c>
      <c r="AD476" s="998">
        <f t="shared" si="1352"/>
        <v>14.116885460156778</v>
      </c>
      <c r="AE476" s="998">
        <f t="shared" si="1352"/>
        <v>14.469807596660699</v>
      </c>
      <c r="AF476" s="998">
        <f t="shared" si="1352"/>
        <v>14.831552786577213</v>
      </c>
      <c r="AG476" s="998">
        <f t="shared" si="1352"/>
        <v>15.202341606241644</v>
      </c>
      <c r="AH476" s="998">
        <f t="shared" si="1352"/>
        <v>15.582400146397683</v>
      </c>
      <c r="AI476" s="998">
        <f t="shared" si="1352"/>
        <v>15.971960150057621</v>
      </c>
      <c r="AJ476" s="998">
        <f t="shared" si="1352"/>
        <v>16.371259153809063</v>
      </c>
      <c r="AK476" s="998">
        <f t="shared" si="1352"/>
        <v>16.780540632654287</v>
      </c>
      <c r="AL476" s="998">
        <f t="shared" si="1352"/>
        <v>17.200054148470645</v>
      </c>
      <c r="AM476" s="998">
        <f t="shared" ref="AM476:BQ476" si="1353">AM286/AM469</f>
        <v>17.630055502182408</v>
      </c>
      <c r="AN476" s="998">
        <f t="shared" si="1353"/>
        <v>18.070806889736968</v>
      </c>
      <c r="AO476" s="998">
        <f t="shared" si="1353"/>
        <v>18.522577061980389</v>
      </c>
      <c r="AP476" s="998">
        <f t="shared" si="1353"/>
        <v>18.985641488529897</v>
      </c>
      <c r="AQ476" s="998">
        <f t="shared" si="1353"/>
        <v>19.460282525743143</v>
      </c>
      <c r="AR476" s="998">
        <f t="shared" si="1353"/>
        <v>19.94678958888672</v>
      </c>
      <c r="AS476" s="998">
        <f t="shared" si="1353"/>
        <v>20.445459328608887</v>
      </c>
      <c r="AT476" s="998">
        <f t="shared" si="1353"/>
        <v>20.956595811824105</v>
      </c>
      <c r="AU476" s="998">
        <f t="shared" si="1353"/>
        <v>21.480510707119709</v>
      </c>
      <c r="AV476" s="998">
        <f t="shared" si="1353"/>
        <v>22.017523474797702</v>
      </c>
      <c r="AW476" s="998">
        <f t="shared" si="1353"/>
        <v>22.567961561667644</v>
      </c>
      <c r="AX476" s="998">
        <f t="shared" si="1353"/>
        <v>23.132160600709327</v>
      </c>
      <c r="AY476" s="998">
        <f t="shared" si="1353"/>
        <v>23.710464615727059</v>
      </c>
      <c r="AZ476" s="998">
        <f t="shared" si="1353"/>
        <v>24.303226231120235</v>
      </c>
      <c r="BA476" s="998">
        <f t="shared" si="1353"/>
        <v>24.910806886898232</v>
      </c>
      <c r="BB476" s="998">
        <f t="shared" si="1353"/>
        <v>25.533577059070691</v>
      </c>
      <c r="BC476" s="998">
        <f t="shared" si="1353"/>
        <v>26.171916485547456</v>
      </c>
      <c r="BD476" s="998">
        <f t="shared" si="1353"/>
        <v>26.82621439768614</v>
      </c>
      <c r="BE476" s="998">
        <f t="shared" si="1353"/>
        <v>27.496869757628289</v>
      </c>
      <c r="BF476" s="998">
        <f t="shared" si="1353"/>
        <v>28.184291501568996</v>
      </c>
      <c r="BG476" s="998">
        <f t="shared" si="1353"/>
        <v>28.888898789108215</v>
      </c>
      <c r="BH476" s="998">
        <f t="shared" si="1353"/>
        <v>29.611121258835919</v>
      </c>
      <c r="BI476" s="998">
        <f t="shared" si="1353"/>
        <v>30.351399290306812</v>
      </c>
      <c r="BJ476" s="998">
        <f t="shared" si="1353"/>
        <v>31.110184272564481</v>
      </c>
      <c r="BK476" s="998">
        <f t="shared" si="1353"/>
        <v>31.887938879378584</v>
      </c>
      <c r="BL476" s="998">
        <f t="shared" si="1353"/>
        <v>32.685137351363046</v>
      </c>
      <c r="BM476" s="998">
        <f t="shared" si="1353"/>
        <v>33.502265785147124</v>
      </c>
      <c r="BN476" s="998">
        <f t="shared" si="1353"/>
        <v>34.339822429775801</v>
      </c>
      <c r="BO476" s="998" t="e">
        <f t="shared" si="1353"/>
        <v>#N/A</v>
      </c>
      <c r="BP476" s="998" t="e">
        <f t="shared" si="1353"/>
        <v>#N/A</v>
      </c>
      <c r="BQ476" s="999" t="e">
        <f t="shared" si="1353"/>
        <v>#N/A</v>
      </c>
      <c r="BS476" s="655"/>
    </row>
    <row r="477" spans="1:71" s="828" customFormat="1">
      <c r="A477" s="655"/>
      <c r="B477" s="1388"/>
      <c r="C477" s="1447"/>
      <c r="D477" s="828" t="s">
        <v>563</v>
      </c>
      <c r="G477" s="998" t="e">
        <f t="shared" ref="G477:AL477" si="1354">G286/$N$27</f>
        <v>#DIV/0!</v>
      </c>
      <c r="H477" s="998" t="e">
        <f t="shared" si="1354"/>
        <v>#DIV/0!</v>
      </c>
      <c r="I477" s="998" t="e">
        <f t="shared" si="1354"/>
        <v>#DIV/0!</v>
      </c>
      <c r="J477" s="998" t="e">
        <f t="shared" si="1354"/>
        <v>#DIV/0!</v>
      </c>
      <c r="K477" s="998" t="e">
        <f t="shared" si="1354"/>
        <v>#DIV/0!</v>
      </c>
      <c r="L477" s="998" t="e">
        <f t="shared" si="1354"/>
        <v>#DIV/0!</v>
      </c>
      <c r="M477" s="998" t="e">
        <f t="shared" si="1354"/>
        <v>#DIV/0!</v>
      </c>
      <c r="N477" s="998" t="e">
        <f t="shared" si="1354"/>
        <v>#DIV/0!</v>
      </c>
      <c r="O477" s="998" t="e">
        <f t="shared" si="1354"/>
        <v>#DIV/0!</v>
      </c>
      <c r="P477" s="998" t="e">
        <f t="shared" si="1354"/>
        <v>#DIV/0!</v>
      </c>
      <c r="Q477" s="998" t="e">
        <f t="shared" si="1354"/>
        <v>#DIV/0!</v>
      </c>
      <c r="R477" s="998" t="e">
        <f t="shared" si="1354"/>
        <v>#DIV/0!</v>
      </c>
      <c r="S477" s="998" t="e">
        <f t="shared" si="1354"/>
        <v>#DIV/0!</v>
      </c>
      <c r="T477" s="998" t="e">
        <f t="shared" si="1354"/>
        <v>#DIV/0!</v>
      </c>
      <c r="U477" s="998" t="e">
        <f t="shared" si="1354"/>
        <v>#DIV/0!</v>
      </c>
      <c r="V477" s="998" t="e">
        <f t="shared" si="1354"/>
        <v>#DIV/0!</v>
      </c>
      <c r="W477" s="998" t="e">
        <f t="shared" si="1354"/>
        <v>#DIV/0!</v>
      </c>
      <c r="X477" s="998" t="e">
        <f t="shared" si="1354"/>
        <v>#DIV/0!</v>
      </c>
      <c r="Y477" s="998" t="e">
        <f t="shared" si="1354"/>
        <v>#DIV/0!</v>
      </c>
      <c r="Z477" s="998" t="e">
        <f t="shared" si="1354"/>
        <v>#DIV/0!</v>
      </c>
      <c r="AA477" s="998" t="e">
        <f t="shared" si="1354"/>
        <v>#DIV/0!</v>
      </c>
      <c r="AB477" s="998" t="e">
        <f t="shared" si="1354"/>
        <v>#DIV/0!</v>
      </c>
      <c r="AC477" s="998" t="e">
        <f t="shared" si="1354"/>
        <v>#DIV/0!</v>
      </c>
      <c r="AD477" s="998" t="e">
        <f t="shared" si="1354"/>
        <v>#DIV/0!</v>
      </c>
      <c r="AE477" s="998" t="e">
        <f t="shared" si="1354"/>
        <v>#DIV/0!</v>
      </c>
      <c r="AF477" s="998" t="e">
        <f t="shared" si="1354"/>
        <v>#DIV/0!</v>
      </c>
      <c r="AG477" s="998" t="e">
        <f t="shared" si="1354"/>
        <v>#DIV/0!</v>
      </c>
      <c r="AH477" s="998" t="e">
        <f t="shared" si="1354"/>
        <v>#DIV/0!</v>
      </c>
      <c r="AI477" s="998" t="e">
        <f t="shared" si="1354"/>
        <v>#DIV/0!</v>
      </c>
      <c r="AJ477" s="998" t="e">
        <f t="shared" si="1354"/>
        <v>#DIV/0!</v>
      </c>
      <c r="AK477" s="998" t="e">
        <f t="shared" si="1354"/>
        <v>#DIV/0!</v>
      </c>
      <c r="AL477" s="998" t="e">
        <f t="shared" si="1354"/>
        <v>#DIV/0!</v>
      </c>
      <c r="AM477" s="998" t="e">
        <f t="shared" ref="AM477:BQ477" si="1355">AM286/$N$27</f>
        <v>#DIV/0!</v>
      </c>
      <c r="AN477" s="998" t="e">
        <f t="shared" si="1355"/>
        <v>#DIV/0!</v>
      </c>
      <c r="AO477" s="998" t="e">
        <f t="shared" si="1355"/>
        <v>#DIV/0!</v>
      </c>
      <c r="AP477" s="998" t="e">
        <f t="shared" si="1355"/>
        <v>#DIV/0!</v>
      </c>
      <c r="AQ477" s="998" t="e">
        <f t="shared" si="1355"/>
        <v>#DIV/0!</v>
      </c>
      <c r="AR477" s="998" t="e">
        <f t="shared" si="1355"/>
        <v>#DIV/0!</v>
      </c>
      <c r="AS477" s="998" t="e">
        <f t="shared" si="1355"/>
        <v>#DIV/0!</v>
      </c>
      <c r="AT477" s="998" t="e">
        <f t="shared" si="1355"/>
        <v>#DIV/0!</v>
      </c>
      <c r="AU477" s="998" t="e">
        <f t="shared" si="1355"/>
        <v>#DIV/0!</v>
      </c>
      <c r="AV477" s="998" t="e">
        <f t="shared" si="1355"/>
        <v>#DIV/0!</v>
      </c>
      <c r="AW477" s="998" t="e">
        <f t="shared" si="1355"/>
        <v>#DIV/0!</v>
      </c>
      <c r="AX477" s="998" t="e">
        <f t="shared" si="1355"/>
        <v>#DIV/0!</v>
      </c>
      <c r="AY477" s="998" t="e">
        <f t="shared" si="1355"/>
        <v>#DIV/0!</v>
      </c>
      <c r="AZ477" s="998" t="e">
        <f t="shared" si="1355"/>
        <v>#DIV/0!</v>
      </c>
      <c r="BA477" s="998" t="e">
        <f t="shared" si="1355"/>
        <v>#DIV/0!</v>
      </c>
      <c r="BB477" s="998" t="e">
        <f t="shared" si="1355"/>
        <v>#DIV/0!</v>
      </c>
      <c r="BC477" s="998" t="e">
        <f t="shared" si="1355"/>
        <v>#DIV/0!</v>
      </c>
      <c r="BD477" s="998" t="e">
        <f t="shared" si="1355"/>
        <v>#DIV/0!</v>
      </c>
      <c r="BE477" s="998" t="e">
        <f t="shared" si="1355"/>
        <v>#DIV/0!</v>
      </c>
      <c r="BF477" s="998" t="e">
        <f t="shared" si="1355"/>
        <v>#DIV/0!</v>
      </c>
      <c r="BG477" s="998" t="e">
        <f t="shared" si="1355"/>
        <v>#DIV/0!</v>
      </c>
      <c r="BH477" s="998" t="e">
        <f t="shared" si="1355"/>
        <v>#DIV/0!</v>
      </c>
      <c r="BI477" s="998" t="e">
        <f t="shared" si="1355"/>
        <v>#DIV/0!</v>
      </c>
      <c r="BJ477" s="998" t="e">
        <f t="shared" si="1355"/>
        <v>#DIV/0!</v>
      </c>
      <c r="BK477" s="998" t="e">
        <f t="shared" si="1355"/>
        <v>#DIV/0!</v>
      </c>
      <c r="BL477" s="998" t="e">
        <f t="shared" si="1355"/>
        <v>#DIV/0!</v>
      </c>
      <c r="BM477" s="998" t="e">
        <f t="shared" si="1355"/>
        <v>#DIV/0!</v>
      </c>
      <c r="BN477" s="998" t="e">
        <f t="shared" si="1355"/>
        <v>#DIV/0!</v>
      </c>
      <c r="BO477" s="998" t="e">
        <f t="shared" si="1355"/>
        <v>#N/A</v>
      </c>
      <c r="BP477" s="998" t="e">
        <f t="shared" si="1355"/>
        <v>#N/A</v>
      </c>
      <c r="BQ477" s="999" t="e">
        <f t="shared" si="1355"/>
        <v>#N/A</v>
      </c>
      <c r="BS477" s="655"/>
    </row>
    <row r="478" spans="1:71" s="828" customFormat="1">
      <c r="A478" s="655"/>
      <c r="B478" s="1388"/>
      <c r="C478" s="1447"/>
      <c r="G478" s="998"/>
      <c r="H478" s="998"/>
      <c r="I478" s="998"/>
      <c r="J478" s="998"/>
      <c r="K478" s="998"/>
      <c r="L478" s="998"/>
      <c r="M478" s="998"/>
      <c r="N478" s="998"/>
      <c r="O478" s="998"/>
      <c r="P478" s="998"/>
      <c r="Q478" s="998"/>
      <c r="R478" s="998"/>
      <c r="S478" s="998"/>
      <c r="T478" s="998"/>
      <c r="U478" s="998"/>
      <c r="V478" s="998"/>
      <c r="W478" s="998"/>
      <c r="X478" s="998"/>
      <c r="Y478" s="998"/>
      <c r="Z478" s="998"/>
      <c r="AA478" s="998"/>
      <c r="AB478" s="998"/>
      <c r="AC478" s="998"/>
      <c r="AD478" s="998"/>
      <c r="AE478" s="998"/>
      <c r="AF478" s="998"/>
      <c r="AG478" s="998"/>
      <c r="AH478" s="998"/>
      <c r="AI478" s="998"/>
      <c r="AJ478" s="998"/>
      <c r="AK478" s="998"/>
      <c r="AL478" s="998"/>
      <c r="AM478" s="998"/>
      <c r="AN478" s="998"/>
      <c r="AO478" s="998"/>
      <c r="AP478" s="998"/>
      <c r="AQ478" s="998"/>
      <c r="AR478" s="998"/>
      <c r="AS478" s="998"/>
      <c r="AT478" s="998"/>
      <c r="AU478" s="998"/>
      <c r="AV478" s="998"/>
      <c r="AW478" s="998"/>
      <c r="AX478" s="998"/>
      <c r="AY478" s="998"/>
      <c r="AZ478" s="998"/>
      <c r="BA478" s="998"/>
      <c r="BB478" s="998"/>
      <c r="BC478" s="998"/>
      <c r="BD478" s="998"/>
      <c r="BE478" s="998"/>
      <c r="BF478" s="998"/>
      <c r="BG478" s="998"/>
      <c r="BH478" s="998"/>
      <c r="BI478" s="998"/>
      <c r="BJ478" s="998"/>
      <c r="BK478" s="998"/>
      <c r="BL478" s="998"/>
      <c r="BM478" s="998"/>
      <c r="BN478" s="998"/>
      <c r="BO478" s="998"/>
      <c r="BP478" s="998"/>
      <c r="BQ478" s="999"/>
      <c r="BS478" s="655"/>
    </row>
    <row r="479" spans="1:71" s="828" customFormat="1">
      <c r="A479" s="655"/>
      <c r="B479" s="1388"/>
      <c r="C479" s="1447"/>
      <c r="D479" s="828" t="s">
        <v>341</v>
      </c>
      <c r="G479" s="998">
        <f>N23/G473</f>
        <v>136.36363636363637</v>
      </c>
      <c r="H479" s="998">
        <f>O23/H473</f>
        <v>0</v>
      </c>
      <c r="I479" s="998" t="e">
        <f>#REF!/I473</f>
        <v>#REF!</v>
      </c>
      <c r="J479" s="998" t="e">
        <f>#REF!/J473</f>
        <v>#REF!</v>
      </c>
      <c r="K479" s="998" t="e">
        <f>#REF!/K473</f>
        <v>#REF!</v>
      </c>
      <c r="L479" s="998" t="e">
        <f>#REF!/L473</f>
        <v>#REF!</v>
      </c>
      <c r="M479" s="998" t="e">
        <f>#REF!/M473</f>
        <v>#REF!</v>
      </c>
      <c r="N479" s="998" t="e">
        <f>#REF!/N473</f>
        <v>#REF!</v>
      </c>
      <c r="O479" s="998">
        <f t="shared" ref="O479:AT479" si="1356">X23/O473</f>
        <v>0</v>
      </c>
      <c r="P479" s="998">
        <f t="shared" si="1356"/>
        <v>0</v>
      </c>
      <c r="Q479" s="998">
        <f t="shared" si="1356"/>
        <v>0</v>
      </c>
      <c r="R479" s="998">
        <f t="shared" si="1356"/>
        <v>0</v>
      </c>
      <c r="S479" s="998">
        <f t="shared" si="1356"/>
        <v>0</v>
      </c>
      <c r="T479" s="998">
        <f t="shared" si="1356"/>
        <v>0</v>
      </c>
      <c r="U479" s="998">
        <f t="shared" si="1356"/>
        <v>0</v>
      </c>
      <c r="V479" s="998">
        <f t="shared" si="1356"/>
        <v>0</v>
      </c>
      <c r="W479" s="998">
        <f t="shared" si="1356"/>
        <v>0</v>
      </c>
      <c r="X479" s="998">
        <f t="shared" si="1356"/>
        <v>0</v>
      </c>
      <c r="Y479" s="998">
        <f t="shared" si="1356"/>
        <v>0</v>
      </c>
      <c r="Z479" s="998">
        <f t="shared" si="1356"/>
        <v>0</v>
      </c>
      <c r="AA479" s="998">
        <f t="shared" si="1356"/>
        <v>0</v>
      </c>
      <c r="AB479" s="998">
        <f t="shared" si="1356"/>
        <v>0</v>
      </c>
      <c r="AC479" s="998">
        <f t="shared" si="1356"/>
        <v>0</v>
      </c>
      <c r="AD479" s="998">
        <f t="shared" si="1356"/>
        <v>0</v>
      </c>
      <c r="AE479" s="998">
        <f t="shared" si="1356"/>
        <v>0</v>
      </c>
      <c r="AF479" s="998">
        <f t="shared" si="1356"/>
        <v>0</v>
      </c>
      <c r="AG479" s="998">
        <f t="shared" si="1356"/>
        <v>0</v>
      </c>
      <c r="AH479" s="998">
        <f t="shared" si="1356"/>
        <v>0</v>
      </c>
      <c r="AI479" s="998">
        <f t="shared" si="1356"/>
        <v>0</v>
      </c>
      <c r="AJ479" s="998">
        <f t="shared" si="1356"/>
        <v>0</v>
      </c>
      <c r="AK479" s="998">
        <f t="shared" si="1356"/>
        <v>0</v>
      </c>
      <c r="AL479" s="998">
        <f t="shared" si="1356"/>
        <v>0</v>
      </c>
      <c r="AM479" s="998">
        <f t="shared" si="1356"/>
        <v>0</v>
      </c>
      <c r="AN479" s="998">
        <f t="shared" si="1356"/>
        <v>0</v>
      </c>
      <c r="AO479" s="998">
        <f t="shared" si="1356"/>
        <v>0</v>
      </c>
      <c r="AP479" s="998">
        <f t="shared" si="1356"/>
        <v>0</v>
      </c>
      <c r="AQ479" s="998">
        <f t="shared" si="1356"/>
        <v>0</v>
      </c>
      <c r="AR479" s="998">
        <f t="shared" si="1356"/>
        <v>0</v>
      </c>
      <c r="AS479" s="998">
        <f t="shared" si="1356"/>
        <v>0</v>
      </c>
      <c r="AT479" s="998">
        <f t="shared" si="1356"/>
        <v>0</v>
      </c>
      <c r="AU479" s="998">
        <f t="shared" ref="AU479:BQ479" si="1357">BD23/AU473</f>
        <v>0</v>
      </c>
      <c r="AV479" s="998">
        <f t="shared" si="1357"/>
        <v>0</v>
      </c>
      <c r="AW479" s="998">
        <f t="shared" si="1357"/>
        <v>0</v>
      </c>
      <c r="AX479" s="998">
        <f t="shared" si="1357"/>
        <v>0</v>
      </c>
      <c r="AY479" s="998">
        <f t="shared" si="1357"/>
        <v>0</v>
      </c>
      <c r="AZ479" s="998">
        <f t="shared" si="1357"/>
        <v>0</v>
      </c>
      <c r="BA479" s="998">
        <f t="shared" si="1357"/>
        <v>0</v>
      </c>
      <c r="BB479" s="998">
        <f t="shared" si="1357"/>
        <v>0</v>
      </c>
      <c r="BC479" s="998">
        <f t="shared" si="1357"/>
        <v>0</v>
      </c>
      <c r="BD479" s="998">
        <f t="shared" si="1357"/>
        <v>0</v>
      </c>
      <c r="BE479" s="998">
        <f t="shared" si="1357"/>
        <v>0</v>
      </c>
      <c r="BF479" s="998">
        <f t="shared" si="1357"/>
        <v>0</v>
      </c>
      <c r="BG479" s="998">
        <f t="shared" si="1357"/>
        <v>0</v>
      </c>
      <c r="BH479" s="998">
        <f t="shared" si="1357"/>
        <v>0</v>
      </c>
      <c r="BI479" s="998">
        <f t="shared" si="1357"/>
        <v>0</v>
      </c>
      <c r="BJ479" s="998">
        <f t="shared" si="1357"/>
        <v>0</v>
      </c>
      <c r="BK479" s="998">
        <f t="shared" si="1357"/>
        <v>0</v>
      </c>
      <c r="BL479" s="998">
        <f t="shared" si="1357"/>
        <v>0</v>
      </c>
      <c r="BM479" s="998">
        <f t="shared" si="1357"/>
        <v>0</v>
      </c>
      <c r="BN479" s="998">
        <f t="shared" si="1357"/>
        <v>0</v>
      </c>
      <c r="BO479" s="998" t="e">
        <f t="shared" si="1357"/>
        <v>#DIV/0!</v>
      </c>
      <c r="BP479" s="998" t="e">
        <f t="shared" si="1357"/>
        <v>#DIV/0!</v>
      </c>
      <c r="BQ479" s="999" t="e">
        <f t="shared" si="1357"/>
        <v>#DIV/0!</v>
      </c>
      <c r="BS479" s="655"/>
    </row>
    <row r="480" spans="1:71" s="828" customFormat="1">
      <c r="A480" s="655"/>
      <c r="B480" s="1388"/>
      <c r="C480" s="1447"/>
      <c r="D480" s="828" t="s">
        <v>341</v>
      </c>
      <c r="G480" s="998">
        <f>N25/G469</f>
        <v>6666.666666666667</v>
      </c>
      <c r="H480" s="998">
        <f>'4. Investment Appraisal'!E25/H469</f>
        <v>4000</v>
      </c>
      <c r="I480" s="998">
        <f>'4. Investment Appraisal'!F25/I469</f>
        <v>4000</v>
      </c>
      <c r="J480" s="998">
        <f>'4. Investment Appraisal'!G25/J469</f>
        <v>6666.666666666667</v>
      </c>
      <c r="K480" s="998">
        <f>'4. Investment Appraisal'!H25/K469</f>
        <v>6666.666666666667</v>
      </c>
      <c r="L480" s="998">
        <f>'4. Investment Appraisal'!I25/L469</f>
        <v>6666.666666666667</v>
      </c>
      <c r="M480" s="998">
        <f>'4. Investment Appraisal'!J25/M469</f>
        <v>6666.666666666667</v>
      </c>
      <c r="N480" s="998">
        <f>'4. Investment Appraisal'!K25/N469</f>
        <v>6666.666666666667</v>
      </c>
      <c r="O480" s="998">
        <f>'4. Investment Appraisal'!L25/O469</f>
        <v>6666.666666666667</v>
      </c>
      <c r="P480" s="998">
        <f>'4. Investment Appraisal'!M25/P469</f>
        <v>6666.666666666667</v>
      </c>
      <c r="Q480" s="998">
        <f>'4. Investment Appraisal'!N25/Q469</f>
        <v>6666.666666666667</v>
      </c>
      <c r="R480" s="998">
        <f>'4. Investment Appraisal'!O25/R469</f>
        <v>6666.666666666667</v>
      </c>
      <c r="S480" s="998">
        <f>'4. Investment Appraisal'!P25/S469</f>
        <v>6666.666666666667</v>
      </c>
      <c r="T480" s="998">
        <f>'4. Investment Appraisal'!Q25/T469</f>
        <v>6666.666666666667</v>
      </c>
      <c r="U480" s="998">
        <f>'4. Investment Appraisal'!R25/U469</f>
        <v>6666.666666666667</v>
      </c>
      <c r="V480" s="998">
        <f>'4. Investment Appraisal'!S25/V469</f>
        <v>6666.666666666667</v>
      </c>
      <c r="W480" s="998">
        <f>'4. Investment Appraisal'!T25/W469</f>
        <v>6666.666666666667</v>
      </c>
      <c r="X480" s="998">
        <f>'4. Investment Appraisal'!U25/X469</f>
        <v>6666.666666666667</v>
      </c>
      <c r="Y480" s="998">
        <f>'4. Investment Appraisal'!V25/Y469</f>
        <v>6666.666666666667</v>
      </c>
      <c r="Z480" s="998">
        <f>'4. Investment Appraisal'!W25/Z469</f>
        <v>6666.666666666667</v>
      </c>
      <c r="AA480" s="998">
        <f>'4. Investment Appraisal'!X25/AA469</f>
        <v>6666.666666666667</v>
      </c>
      <c r="AB480" s="998">
        <f>'4. Investment Appraisal'!Y25/AB469</f>
        <v>6666.666666666667</v>
      </c>
      <c r="AC480" s="998">
        <f>'4. Investment Appraisal'!Z25/AC469</f>
        <v>6666.666666666667</v>
      </c>
      <c r="AD480" s="998">
        <f>'4. Investment Appraisal'!AA25/AD469</f>
        <v>6666.666666666667</v>
      </c>
      <c r="AE480" s="998">
        <f>'4. Investment Appraisal'!AB25/AE469</f>
        <v>6666.666666666667</v>
      </c>
      <c r="AF480" s="998">
        <f>'4. Investment Appraisal'!AC25/AF469</f>
        <v>6666.666666666667</v>
      </c>
      <c r="AG480" s="998">
        <f>'4. Investment Appraisal'!AD25/AG469</f>
        <v>6666.666666666667</v>
      </c>
      <c r="AH480" s="998">
        <f>'4. Investment Appraisal'!AE25/AH469</f>
        <v>6666.666666666667</v>
      </c>
      <c r="AI480" s="998">
        <f>'4. Investment Appraisal'!AF25/AI469</f>
        <v>6666.666666666667</v>
      </c>
      <c r="AJ480" s="998">
        <f>'4. Investment Appraisal'!AG25/AJ469</f>
        <v>6666.666666666667</v>
      </c>
      <c r="AK480" s="998">
        <f>'4. Investment Appraisal'!AH25/AK469</f>
        <v>6666.666666666667</v>
      </c>
      <c r="AL480" s="998">
        <f>'4. Investment Appraisal'!AI25/AL469</f>
        <v>6666.666666666667</v>
      </c>
      <c r="AM480" s="998">
        <f>'4. Investment Appraisal'!AJ25/AM469</f>
        <v>6666.666666666667</v>
      </c>
      <c r="AN480" s="998">
        <f>'4. Investment Appraisal'!AK25/AN469</f>
        <v>6666.666666666667</v>
      </c>
      <c r="AO480" s="998">
        <f>'4. Investment Appraisal'!AL25/AO469</f>
        <v>6666.666666666667</v>
      </c>
      <c r="AP480" s="998">
        <f>'4. Investment Appraisal'!AM25/AP469</f>
        <v>6666.666666666667</v>
      </c>
      <c r="AQ480" s="998">
        <f>'4. Investment Appraisal'!AN25/AQ469</f>
        <v>6666.666666666667</v>
      </c>
      <c r="AR480" s="998">
        <f>'4. Investment Appraisal'!AO25/AR469</f>
        <v>6666.666666666667</v>
      </c>
      <c r="AS480" s="998">
        <f>'4. Investment Appraisal'!AP25/AS469</f>
        <v>6666.666666666667</v>
      </c>
      <c r="AT480" s="998">
        <f>'4. Investment Appraisal'!AQ25/AT469</f>
        <v>6666.666666666667</v>
      </c>
      <c r="AU480" s="998">
        <f>'4. Investment Appraisal'!AR25/AU469</f>
        <v>6666.666666666667</v>
      </c>
      <c r="AV480" s="998">
        <f>'4. Investment Appraisal'!AS25/AV469</f>
        <v>6666.666666666667</v>
      </c>
      <c r="AW480" s="998">
        <f>'4. Investment Appraisal'!AT25/AW469</f>
        <v>6666.666666666667</v>
      </c>
      <c r="AX480" s="998">
        <f>'4. Investment Appraisal'!AU25/AX469</f>
        <v>6666.666666666667</v>
      </c>
      <c r="AY480" s="998">
        <f>'4. Investment Appraisal'!AV25/AY469</f>
        <v>6666.666666666667</v>
      </c>
      <c r="AZ480" s="998">
        <f>'4. Investment Appraisal'!AW25/AZ469</f>
        <v>6666.666666666667</v>
      </c>
      <c r="BA480" s="998">
        <f>'4. Investment Appraisal'!AX25/BA469</f>
        <v>6666.666666666667</v>
      </c>
      <c r="BB480" s="998">
        <f>'4. Investment Appraisal'!AY25/BB469</f>
        <v>6666.666666666667</v>
      </c>
      <c r="BC480" s="998">
        <f>'4. Investment Appraisal'!AZ25/BC469</f>
        <v>6666.666666666667</v>
      </c>
      <c r="BD480" s="998">
        <f>'4. Investment Appraisal'!BA25/BD469</f>
        <v>6666.666666666667</v>
      </c>
      <c r="BE480" s="998">
        <f>'4. Investment Appraisal'!BB25/BE469</f>
        <v>0</v>
      </c>
      <c r="BF480" s="998">
        <f>'4. Investment Appraisal'!BC25/BF469</f>
        <v>0</v>
      </c>
      <c r="BG480" s="998">
        <f>'4. Investment Appraisal'!BD25/BG469</f>
        <v>0</v>
      </c>
      <c r="BH480" s="998">
        <f>'4. Investment Appraisal'!BE25/BH469</f>
        <v>0</v>
      </c>
      <c r="BI480" s="998">
        <f>'4. Investment Appraisal'!BF25/BI469</f>
        <v>0</v>
      </c>
      <c r="BJ480" s="998">
        <f>'4. Investment Appraisal'!BG25/BJ469</f>
        <v>0</v>
      </c>
      <c r="BK480" s="998">
        <f>'4. Investment Appraisal'!BH25/BK469</f>
        <v>0</v>
      </c>
      <c r="BL480" s="998">
        <f>'4. Investment Appraisal'!BI25/BL469</f>
        <v>0</v>
      </c>
      <c r="BM480" s="998">
        <f>'4. Investment Appraisal'!BJ25/BM469</f>
        <v>0</v>
      </c>
      <c r="BN480" s="998">
        <f>'4. Investment Appraisal'!BK25/BN469</f>
        <v>0</v>
      </c>
      <c r="BO480" s="998">
        <f>'4. Investment Appraisal'!BL25/BO469</f>
        <v>0</v>
      </c>
      <c r="BP480" s="998">
        <f>'4. Investment Appraisal'!BM25/BP469</f>
        <v>0</v>
      </c>
      <c r="BQ480" s="999">
        <f>'4. Investment Appraisal'!BN25/BQ469</f>
        <v>0</v>
      </c>
      <c r="BS480" s="655"/>
    </row>
    <row r="481" spans="1:71" s="828" customFormat="1">
      <c r="A481" s="655"/>
      <c r="B481" s="1388"/>
      <c r="C481" s="1447"/>
      <c r="D481" s="828" t="s">
        <v>564</v>
      </c>
      <c r="G481" s="998">
        <f>'4. Investment Appraisal'!D26/G470</f>
        <v>0</v>
      </c>
      <c r="H481" s="998">
        <f>'4. Investment Appraisal'!E26/H470</f>
        <v>0</v>
      </c>
      <c r="I481" s="998">
        <f>'4. Investment Appraisal'!F26/I470</f>
        <v>0</v>
      </c>
      <c r="J481" s="998">
        <f>'4. Investment Appraisal'!G26/J470</f>
        <v>0</v>
      </c>
      <c r="K481" s="998">
        <f>'4. Investment Appraisal'!H26/K470</f>
        <v>0</v>
      </c>
      <c r="L481" s="998">
        <f>'4. Investment Appraisal'!I26/L470</f>
        <v>0</v>
      </c>
      <c r="M481" s="998">
        <f>'4. Investment Appraisal'!J26/M470</f>
        <v>0</v>
      </c>
      <c r="N481" s="998">
        <f>'4. Investment Appraisal'!K26/N470</f>
        <v>0</v>
      </c>
      <c r="O481" s="998">
        <f>'4. Investment Appraisal'!L26/O470</f>
        <v>0</v>
      </c>
      <c r="P481" s="998">
        <f>'4. Investment Appraisal'!M26/P470</f>
        <v>0</v>
      </c>
      <c r="Q481" s="998">
        <f>'4. Investment Appraisal'!N26/Q470</f>
        <v>0</v>
      </c>
      <c r="R481" s="998">
        <f>'4. Investment Appraisal'!O26/R470</f>
        <v>0</v>
      </c>
      <c r="S481" s="998">
        <f>'4. Investment Appraisal'!P26/S470</f>
        <v>0</v>
      </c>
      <c r="T481" s="998">
        <f>'4. Investment Appraisal'!Q26/T470</f>
        <v>0</v>
      </c>
      <c r="U481" s="998">
        <f>'4. Investment Appraisal'!R26/U470</f>
        <v>0</v>
      </c>
      <c r="V481" s="998">
        <f>'4. Investment Appraisal'!S26/V470</f>
        <v>0</v>
      </c>
      <c r="W481" s="998">
        <f>'4. Investment Appraisal'!T26/W470</f>
        <v>0</v>
      </c>
      <c r="X481" s="998">
        <f>'4. Investment Appraisal'!U26/X470</f>
        <v>0</v>
      </c>
      <c r="Y481" s="998">
        <f>'4. Investment Appraisal'!V26/Y470</f>
        <v>0</v>
      </c>
      <c r="Z481" s="998">
        <f>'4. Investment Appraisal'!W26/Z470</f>
        <v>0</v>
      </c>
      <c r="AA481" s="998">
        <f>'4. Investment Appraisal'!X26/AA470</f>
        <v>0</v>
      </c>
      <c r="AB481" s="998">
        <f>'4. Investment Appraisal'!Y26/AB470</f>
        <v>0</v>
      </c>
      <c r="AC481" s="998">
        <f>'4. Investment Appraisal'!Z26/AC470</f>
        <v>0</v>
      </c>
      <c r="AD481" s="998">
        <f>'4. Investment Appraisal'!AA26/AD470</f>
        <v>0</v>
      </c>
      <c r="AE481" s="998">
        <f>'4. Investment Appraisal'!AB26/AE470</f>
        <v>0</v>
      </c>
      <c r="AF481" s="998">
        <f>'4. Investment Appraisal'!AC26/AF470</f>
        <v>0</v>
      </c>
      <c r="AG481" s="998">
        <f>'4. Investment Appraisal'!AD26/AG470</f>
        <v>0</v>
      </c>
      <c r="AH481" s="998">
        <f>'4. Investment Appraisal'!AE26/AH470</f>
        <v>0</v>
      </c>
      <c r="AI481" s="998">
        <f>'4. Investment Appraisal'!AF26/AI470</f>
        <v>0</v>
      </c>
      <c r="AJ481" s="998">
        <f>'4. Investment Appraisal'!AG26/AJ470</f>
        <v>0</v>
      </c>
      <c r="AK481" s="998">
        <f>'4. Investment Appraisal'!AH26/AK470</f>
        <v>0</v>
      </c>
      <c r="AL481" s="998">
        <f>'4. Investment Appraisal'!AI26/AL470</f>
        <v>0</v>
      </c>
      <c r="AM481" s="998">
        <f>'4. Investment Appraisal'!AJ26/AM470</f>
        <v>0</v>
      </c>
      <c r="AN481" s="998">
        <f>'4. Investment Appraisal'!AK26/AN470</f>
        <v>0</v>
      </c>
      <c r="AO481" s="998">
        <f>'4. Investment Appraisal'!AL26/AO470</f>
        <v>0</v>
      </c>
      <c r="AP481" s="998">
        <f>'4. Investment Appraisal'!AM26/AP470</f>
        <v>0</v>
      </c>
      <c r="AQ481" s="998">
        <f>'4. Investment Appraisal'!AN26/AQ470</f>
        <v>0</v>
      </c>
      <c r="AR481" s="998">
        <f>'4. Investment Appraisal'!AO26/AR470</f>
        <v>0</v>
      </c>
      <c r="AS481" s="998">
        <f>'4. Investment Appraisal'!AP26/AS470</f>
        <v>0</v>
      </c>
      <c r="AT481" s="998">
        <f>'4. Investment Appraisal'!AQ26/AT470</f>
        <v>0</v>
      </c>
      <c r="AU481" s="998">
        <f>'4. Investment Appraisal'!AR26/AU470</f>
        <v>0</v>
      </c>
      <c r="AV481" s="998">
        <f>'4. Investment Appraisal'!AS26/AV470</f>
        <v>0</v>
      </c>
      <c r="AW481" s="998">
        <f>'4. Investment Appraisal'!AT26/AW470</f>
        <v>0</v>
      </c>
      <c r="AX481" s="998">
        <f>'4. Investment Appraisal'!AU26/AX470</f>
        <v>0</v>
      </c>
      <c r="AY481" s="998">
        <f>'4. Investment Appraisal'!AV26/AY470</f>
        <v>0</v>
      </c>
      <c r="AZ481" s="998">
        <f>'4. Investment Appraisal'!AW26/AZ470</f>
        <v>0</v>
      </c>
      <c r="BA481" s="998">
        <f>'4. Investment Appraisal'!AX26/BA470</f>
        <v>0</v>
      </c>
      <c r="BB481" s="998">
        <f>'4. Investment Appraisal'!AY26/BB470</f>
        <v>0</v>
      </c>
      <c r="BC481" s="998">
        <f>'4. Investment Appraisal'!AZ26/BC470</f>
        <v>0</v>
      </c>
      <c r="BD481" s="998">
        <f>'4. Investment Appraisal'!BA26/BD470</f>
        <v>0</v>
      </c>
      <c r="BE481" s="998">
        <f>'4. Investment Appraisal'!BB26/BE470</f>
        <v>0</v>
      </c>
      <c r="BF481" s="998">
        <f>'4. Investment Appraisal'!BC26/BF470</f>
        <v>0</v>
      </c>
      <c r="BG481" s="998">
        <f>'4. Investment Appraisal'!BD26/BG470</f>
        <v>0</v>
      </c>
      <c r="BH481" s="998">
        <f>'4. Investment Appraisal'!BE26/BH470</f>
        <v>0</v>
      </c>
      <c r="BI481" s="998">
        <f>'4. Investment Appraisal'!BF26/BI470</f>
        <v>0</v>
      </c>
      <c r="BJ481" s="998">
        <f>'4. Investment Appraisal'!BG26/BJ470</f>
        <v>0</v>
      </c>
      <c r="BK481" s="998">
        <f>'4. Investment Appraisal'!BH26/BK470</f>
        <v>0</v>
      </c>
      <c r="BL481" s="998">
        <f>'4. Investment Appraisal'!BI26/BL470</f>
        <v>0</v>
      </c>
      <c r="BM481" s="998">
        <f>'4. Investment Appraisal'!BJ26/BM470</f>
        <v>0</v>
      </c>
      <c r="BN481" s="998">
        <f>'4. Investment Appraisal'!BK26/BN470</f>
        <v>0</v>
      </c>
      <c r="BO481" s="998">
        <f>'4. Investment Appraisal'!BL26/BO470</f>
        <v>0</v>
      </c>
      <c r="BP481" s="998">
        <f>'4. Investment Appraisal'!BM26/BP470</f>
        <v>0</v>
      </c>
      <c r="BQ481" s="999">
        <f>'4. Investment Appraisal'!BN26/BQ470</f>
        <v>0</v>
      </c>
      <c r="BS481" s="655"/>
    </row>
    <row r="482" spans="1:71" s="828" customFormat="1">
      <c r="A482" s="655"/>
      <c r="B482" s="1388"/>
      <c r="C482" s="1447"/>
      <c r="G482" s="998"/>
      <c r="H482" s="998"/>
      <c r="I482" s="998"/>
      <c r="J482" s="998"/>
      <c r="K482" s="998"/>
      <c r="L482" s="998"/>
      <c r="M482" s="998"/>
      <c r="N482" s="998"/>
      <c r="O482" s="998"/>
      <c r="P482" s="998"/>
      <c r="Q482" s="998"/>
      <c r="R482" s="998"/>
      <c r="S482" s="998"/>
      <c r="T482" s="998"/>
      <c r="U482" s="998"/>
      <c r="V482" s="998"/>
      <c r="W482" s="998"/>
      <c r="X482" s="998"/>
      <c r="Y482" s="998"/>
      <c r="Z482" s="998"/>
      <c r="AA482" s="998"/>
      <c r="AB482" s="998"/>
      <c r="AC482" s="998"/>
      <c r="AD482" s="998"/>
      <c r="AE482" s="998"/>
      <c r="AF482" s="998"/>
      <c r="AG482" s="998"/>
      <c r="AH482" s="998"/>
      <c r="AI482" s="998"/>
      <c r="AJ482" s="998"/>
      <c r="AK482" s="998"/>
      <c r="AL482" s="998"/>
      <c r="AM482" s="998"/>
      <c r="AN482" s="998"/>
      <c r="AO482" s="998"/>
      <c r="AP482" s="998"/>
      <c r="AQ482" s="998"/>
      <c r="AR482" s="998"/>
      <c r="AS482" s="998"/>
      <c r="AT482" s="998"/>
      <c r="AU482" s="998"/>
      <c r="AV482" s="998"/>
      <c r="AW482" s="998"/>
      <c r="AX482" s="998"/>
      <c r="AY482" s="998"/>
      <c r="AZ482" s="998"/>
      <c r="BA482" s="998"/>
      <c r="BB482" s="998"/>
      <c r="BC482" s="998"/>
      <c r="BD482" s="998"/>
      <c r="BE482" s="998"/>
      <c r="BF482" s="998"/>
      <c r="BG482" s="998"/>
      <c r="BH482" s="998"/>
      <c r="BI482" s="998"/>
      <c r="BJ482" s="998"/>
      <c r="BK482" s="998"/>
      <c r="BL482" s="998"/>
      <c r="BM482" s="998"/>
      <c r="BN482" s="998"/>
      <c r="BO482" s="998"/>
      <c r="BP482" s="998"/>
      <c r="BQ482" s="999"/>
      <c r="BS482" s="655"/>
    </row>
    <row r="483" spans="1:71" s="828" customFormat="1">
      <c r="A483" s="655"/>
      <c r="B483" s="1388"/>
      <c r="C483" s="1447"/>
      <c r="D483" s="828" t="s">
        <v>343</v>
      </c>
      <c r="G483" s="998">
        <f t="shared" ref="G483:AL483" si="1358">G288/G469</f>
        <v>26.666666666666668</v>
      </c>
      <c r="H483" s="998">
        <f t="shared" si="1358"/>
        <v>32.116666666666667</v>
      </c>
      <c r="I483" s="998">
        <f t="shared" si="1358"/>
        <v>32.919583333333328</v>
      </c>
      <c r="J483" s="998">
        <f t="shared" si="1358"/>
        <v>33.742572916666653</v>
      </c>
      <c r="K483" s="998">
        <f t="shared" si="1358"/>
        <v>34.586137239583323</v>
      </c>
      <c r="L483" s="998">
        <f t="shared" si="1358"/>
        <v>35.450790670572907</v>
      </c>
      <c r="M483" s="998">
        <f t="shared" si="1358"/>
        <v>36.337060437337222</v>
      </c>
      <c r="N483" s="998">
        <f t="shared" si="1358"/>
        <v>37.245486948270646</v>
      </c>
      <c r="O483" s="998">
        <f t="shared" si="1358"/>
        <v>38.176624121977405</v>
      </c>
      <c r="P483" s="998">
        <f t="shared" si="1358"/>
        <v>39.131039725026845</v>
      </c>
      <c r="Q483" s="998">
        <f t="shared" si="1358"/>
        <v>40.109315718152502</v>
      </c>
      <c r="R483" s="998">
        <f t="shared" si="1358"/>
        <v>41.11204861110631</v>
      </c>
      <c r="S483" s="998">
        <f t="shared" si="1358"/>
        <v>42.139849826383966</v>
      </c>
      <c r="T483" s="998">
        <f t="shared" si="1358"/>
        <v>43.19334607204356</v>
      </c>
      <c r="U483" s="998">
        <f t="shared" si="1358"/>
        <v>44.273179723844642</v>
      </c>
      <c r="V483" s="998">
        <f t="shared" si="1358"/>
        <v>45.380009216940756</v>
      </c>
      <c r="W483" s="998">
        <f t="shared" si="1358"/>
        <v>46.514509447364276</v>
      </c>
      <c r="X483" s="998">
        <f t="shared" si="1358"/>
        <v>47.677372183548378</v>
      </c>
      <c r="Y483" s="998">
        <f t="shared" si="1358"/>
        <v>48.869306488137092</v>
      </c>
      <c r="Z483" s="998">
        <f t="shared" si="1358"/>
        <v>50.091039150340514</v>
      </c>
      <c r="AA483" s="998">
        <f t="shared" si="1358"/>
        <v>51.343315129099018</v>
      </c>
      <c r="AB483" s="998">
        <f t="shared" si="1358"/>
        <v>52.626898007326496</v>
      </c>
      <c r="AC483" s="998">
        <f t="shared" si="1358"/>
        <v>53.942570457509646</v>
      </c>
      <c r="AD483" s="998">
        <f t="shared" si="1358"/>
        <v>55.291134718947376</v>
      </c>
      <c r="AE483" s="998">
        <f t="shared" si="1358"/>
        <v>56.673413086921066</v>
      </c>
      <c r="AF483" s="998">
        <f t="shared" si="1358"/>
        <v>58.090248414094077</v>
      </c>
      <c r="AG483" s="998">
        <f t="shared" si="1358"/>
        <v>59.54250462444643</v>
      </c>
      <c r="AH483" s="998">
        <f t="shared" si="1358"/>
        <v>61.031067240057588</v>
      </c>
      <c r="AI483" s="998">
        <f t="shared" si="1358"/>
        <v>62.55684392105902</v>
      </c>
      <c r="AJ483" s="998">
        <f t="shared" si="1358"/>
        <v>64.120765019085496</v>
      </c>
      <c r="AK483" s="998">
        <f t="shared" si="1358"/>
        <v>65.723784144562615</v>
      </c>
      <c r="AL483" s="998">
        <f t="shared" si="1358"/>
        <v>67.366878748176688</v>
      </c>
      <c r="AM483" s="998">
        <f t="shared" ref="AM483:BQ483" si="1359">AM288/AM469</f>
        <v>69.051050716881093</v>
      </c>
      <c r="AN483" s="998">
        <f t="shared" si="1359"/>
        <v>70.777326984803111</v>
      </c>
      <c r="AO483" s="998">
        <f t="shared" si="1359"/>
        <v>72.546760159423187</v>
      </c>
      <c r="AP483" s="998">
        <f t="shared" si="1359"/>
        <v>74.360429163408753</v>
      </c>
      <c r="AQ483" s="998">
        <f t="shared" si="1359"/>
        <v>76.21943989249398</v>
      </c>
      <c r="AR483" s="998">
        <f t="shared" si="1359"/>
        <v>78.124925889806306</v>
      </c>
      <c r="AS483" s="998">
        <f t="shared" si="1359"/>
        <v>80.078049037051457</v>
      </c>
      <c r="AT483" s="998">
        <f t="shared" si="1359"/>
        <v>82.080000262977748</v>
      </c>
      <c r="AU483" s="998">
        <f t="shared" si="1359"/>
        <v>84.132000269552194</v>
      </c>
      <c r="AV483" s="998">
        <f t="shared" si="1359"/>
        <v>86.235300276290999</v>
      </c>
      <c r="AW483" s="998">
        <f t="shared" si="1359"/>
        <v>88.391182783198261</v>
      </c>
      <c r="AX483" s="998">
        <f t="shared" si="1359"/>
        <v>90.600962352778197</v>
      </c>
      <c r="AY483" s="998">
        <f t="shared" si="1359"/>
        <v>92.865986411597632</v>
      </c>
      <c r="AZ483" s="998">
        <f t="shared" si="1359"/>
        <v>95.187636071887582</v>
      </c>
      <c r="BA483" s="998">
        <f t="shared" si="1359"/>
        <v>97.567326973684729</v>
      </c>
      <c r="BB483" s="998">
        <f t="shared" si="1359"/>
        <v>100.00651014802686</v>
      </c>
      <c r="BC483" s="998">
        <f t="shared" si="1359"/>
        <v>102.50667290172753</v>
      </c>
      <c r="BD483" s="998">
        <f t="shared" si="1359"/>
        <v>105.06933972427071</v>
      </c>
      <c r="BE483" s="998">
        <f t="shared" si="1359"/>
        <v>107.69607321737747</v>
      </c>
      <c r="BF483" s="998">
        <f t="shared" si="1359"/>
        <v>110.38847504781189</v>
      </c>
      <c r="BG483" s="998">
        <f t="shared" si="1359"/>
        <v>113.14818692400718</v>
      </c>
      <c r="BH483" s="998">
        <f t="shared" si="1359"/>
        <v>115.97689159710735</v>
      </c>
      <c r="BI483" s="998">
        <f t="shared" si="1359"/>
        <v>118.87631388703501</v>
      </c>
      <c r="BJ483" s="998">
        <f t="shared" si="1359"/>
        <v>121.84822173421088</v>
      </c>
      <c r="BK483" s="998">
        <f t="shared" si="1359"/>
        <v>124.89442727756614</v>
      </c>
      <c r="BL483" s="998">
        <f t="shared" si="1359"/>
        <v>128.01678795950525</v>
      </c>
      <c r="BM483" s="998">
        <f t="shared" si="1359"/>
        <v>131.21720765849287</v>
      </c>
      <c r="BN483" s="998">
        <f t="shared" si="1359"/>
        <v>134.49763784995523</v>
      </c>
      <c r="BO483" s="998">
        <f t="shared" si="1359"/>
        <v>0</v>
      </c>
      <c r="BP483" s="998">
        <f t="shared" si="1359"/>
        <v>0</v>
      </c>
      <c r="BQ483" s="999">
        <f t="shared" si="1359"/>
        <v>0</v>
      </c>
      <c r="BS483" s="655"/>
    </row>
    <row r="484" spans="1:71" s="828" customFormat="1">
      <c r="A484" s="655"/>
      <c r="B484" s="1388"/>
      <c r="C484" s="1447"/>
      <c r="D484" s="828" t="str">
        <f>"Research ("&amp;G467&amp;" terms):Academic staff"</f>
        <v>Research (2017 terms):Academic staff</v>
      </c>
      <c r="G484" s="998">
        <f>G483</f>
        <v>26.666666666666668</v>
      </c>
      <c r="H484" s="998">
        <f t="shared" ref="H484:AM484" si="1360">(H288/H133)/H469</f>
        <v>30.569105691056919</v>
      </c>
      <c r="I484" s="998">
        <f t="shared" si="1360"/>
        <v>30.569105691056919</v>
      </c>
      <c r="J484" s="998">
        <f t="shared" si="1360"/>
        <v>30.569105691056908</v>
      </c>
      <c r="K484" s="998">
        <f t="shared" si="1360"/>
        <v>30.569105691056919</v>
      </c>
      <c r="L484" s="998">
        <f t="shared" si="1360"/>
        <v>30.569105691056919</v>
      </c>
      <c r="M484" s="998">
        <f t="shared" si="1360"/>
        <v>30.569105691056919</v>
      </c>
      <c r="N484" s="998">
        <f t="shared" si="1360"/>
        <v>30.569105691056915</v>
      </c>
      <c r="O484" s="998">
        <f t="shared" si="1360"/>
        <v>30.569105691056908</v>
      </c>
      <c r="P484" s="998">
        <f t="shared" si="1360"/>
        <v>30.569105691056919</v>
      </c>
      <c r="Q484" s="998">
        <f t="shared" si="1360"/>
        <v>30.569105691056908</v>
      </c>
      <c r="R484" s="998">
        <f t="shared" si="1360"/>
        <v>30.569105691056915</v>
      </c>
      <c r="S484" s="998">
        <f t="shared" si="1360"/>
        <v>30.569105691056915</v>
      </c>
      <c r="T484" s="998">
        <f t="shared" si="1360"/>
        <v>30.569105691056915</v>
      </c>
      <c r="U484" s="998">
        <f t="shared" si="1360"/>
        <v>30.569105691056908</v>
      </c>
      <c r="V484" s="998">
        <f t="shared" si="1360"/>
        <v>30.569105691056908</v>
      </c>
      <c r="W484" s="998">
        <f t="shared" si="1360"/>
        <v>30.569105691056915</v>
      </c>
      <c r="X484" s="998">
        <f t="shared" si="1360"/>
        <v>30.569105691056915</v>
      </c>
      <c r="Y484" s="998">
        <f t="shared" si="1360"/>
        <v>30.569105691056919</v>
      </c>
      <c r="Z484" s="998">
        <f t="shared" si="1360"/>
        <v>30.569105691056915</v>
      </c>
      <c r="AA484" s="998">
        <f t="shared" si="1360"/>
        <v>30.569105691056915</v>
      </c>
      <c r="AB484" s="998">
        <f t="shared" si="1360"/>
        <v>30.569105691056919</v>
      </c>
      <c r="AC484" s="998">
        <f t="shared" si="1360"/>
        <v>30.569105691056919</v>
      </c>
      <c r="AD484" s="998">
        <f t="shared" si="1360"/>
        <v>30.569105691056908</v>
      </c>
      <c r="AE484" s="998">
        <f t="shared" si="1360"/>
        <v>30.569105691056915</v>
      </c>
      <c r="AF484" s="998">
        <f t="shared" si="1360"/>
        <v>30.569105691056908</v>
      </c>
      <c r="AG484" s="998">
        <f t="shared" si="1360"/>
        <v>30.569105691056915</v>
      </c>
      <c r="AH484" s="998">
        <f t="shared" si="1360"/>
        <v>30.569105691056919</v>
      </c>
      <c r="AI484" s="998">
        <f t="shared" si="1360"/>
        <v>30.569105691056915</v>
      </c>
      <c r="AJ484" s="998">
        <f t="shared" si="1360"/>
        <v>30.569105691056915</v>
      </c>
      <c r="AK484" s="998">
        <f t="shared" si="1360"/>
        <v>30.569105691056908</v>
      </c>
      <c r="AL484" s="998">
        <f t="shared" si="1360"/>
        <v>30.569105691056915</v>
      </c>
      <c r="AM484" s="998">
        <f t="shared" si="1360"/>
        <v>30.569105691056915</v>
      </c>
      <c r="AN484" s="998">
        <f t="shared" ref="AN484:BQ484" si="1361">(AN288/AN133)/AN469</f>
        <v>30.569105691056919</v>
      </c>
      <c r="AO484" s="998">
        <f t="shared" si="1361"/>
        <v>30.569105691056915</v>
      </c>
      <c r="AP484" s="998">
        <f t="shared" si="1361"/>
        <v>30.569105691056915</v>
      </c>
      <c r="AQ484" s="998">
        <f t="shared" si="1361"/>
        <v>30.569105691056919</v>
      </c>
      <c r="AR484" s="998">
        <f t="shared" si="1361"/>
        <v>30.569105691056915</v>
      </c>
      <c r="AS484" s="998">
        <f t="shared" si="1361"/>
        <v>30.569105691056915</v>
      </c>
      <c r="AT484" s="998">
        <f t="shared" si="1361"/>
        <v>30.569105691056919</v>
      </c>
      <c r="AU484" s="998">
        <f t="shared" si="1361"/>
        <v>30.569105691056919</v>
      </c>
      <c r="AV484" s="998">
        <f t="shared" si="1361"/>
        <v>30.569105691056919</v>
      </c>
      <c r="AW484" s="998">
        <f t="shared" si="1361"/>
        <v>30.569105691056919</v>
      </c>
      <c r="AX484" s="998">
        <f t="shared" si="1361"/>
        <v>30.569105691056919</v>
      </c>
      <c r="AY484" s="998">
        <f t="shared" si="1361"/>
        <v>30.569105691056908</v>
      </c>
      <c r="AZ484" s="998">
        <f t="shared" si="1361"/>
        <v>30.569105691056919</v>
      </c>
      <c r="BA484" s="998">
        <f t="shared" si="1361"/>
        <v>30.569105691056915</v>
      </c>
      <c r="BB484" s="998">
        <f t="shared" si="1361"/>
        <v>30.569105691056919</v>
      </c>
      <c r="BC484" s="998">
        <f t="shared" si="1361"/>
        <v>30.569105691056915</v>
      </c>
      <c r="BD484" s="998">
        <f t="shared" si="1361"/>
        <v>30.569105691056908</v>
      </c>
      <c r="BE484" s="998">
        <f t="shared" si="1361"/>
        <v>30.569105691056915</v>
      </c>
      <c r="BF484" s="998">
        <f t="shared" si="1361"/>
        <v>30.569105691056919</v>
      </c>
      <c r="BG484" s="998">
        <f t="shared" si="1361"/>
        <v>30.569105691056919</v>
      </c>
      <c r="BH484" s="998">
        <f t="shared" si="1361"/>
        <v>30.569105691056922</v>
      </c>
      <c r="BI484" s="998">
        <f t="shared" si="1361"/>
        <v>30.569105691056919</v>
      </c>
      <c r="BJ484" s="998">
        <f t="shared" si="1361"/>
        <v>30.569105691056919</v>
      </c>
      <c r="BK484" s="998">
        <f t="shared" si="1361"/>
        <v>30.569105691056919</v>
      </c>
      <c r="BL484" s="998">
        <f t="shared" si="1361"/>
        <v>30.569105691056915</v>
      </c>
      <c r="BM484" s="998">
        <f t="shared" si="1361"/>
        <v>30.569105691056915</v>
      </c>
      <c r="BN484" s="998">
        <f t="shared" si="1361"/>
        <v>30.569105691056922</v>
      </c>
      <c r="BO484" s="998" t="e">
        <f t="shared" si="1361"/>
        <v>#N/A</v>
      </c>
      <c r="BP484" s="998" t="e">
        <f t="shared" si="1361"/>
        <v>#N/A</v>
      </c>
      <c r="BQ484" s="999" t="e">
        <f t="shared" si="1361"/>
        <v>#N/A</v>
      </c>
      <c r="BS484" s="655"/>
    </row>
    <row r="485" spans="1:71" s="828" customFormat="1">
      <c r="A485" s="655"/>
      <c r="B485" s="1388"/>
      <c r="C485" s="1447"/>
      <c r="G485" s="998"/>
      <c r="H485" s="998"/>
      <c r="I485" s="998"/>
      <c r="J485" s="998"/>
      <c r="K485" s="998"/>
      <c r="L485" s="998"/>
      <c r="M485" s="998"/>
      <c r="N485" s="998"/>
      <c r="O485" s="998"/>
      <c r="P485" s="998"/>
      <c r="Q485" s="998"/>
      <c r="R485" s="998"/>
      <c r="S485" s="998"/>
      <c r="T485" s="998"/>
      <c r="U485" s="998"/>
      <c r="V485" s="998"/>
      <c r="W485" s="998"/>
      <c r="X485" s="998"/>
      <c r="Y485" s="998"/>
      <c r="Z485" s="998"/>
      <c r="AA485" s="998"/>
      <c r="AB485" s="998"/>
      <c r="AC485" s="998"/>
      <c r="AD485" s="998"/>
      <c r="AE485" s="998"/>
      <c r="AF485" s="998"/>
      <c r="AG485" s="998"/>
      <c r="AH485" s="998"/>
      <c r="AI485" s="998"/>
      <c r="AJ485" s="998"/>
      <c r="AK485" s="998"/>
      <c r="AL485" s="998"/>
      <c r="AM485" s="998"/>
      <c r="AN485" s="998"/>
      <c r="AO485" s="998"/>
      <c r="AP485" s="998"/>
      <c r="AQ485" s="998"/>
      <c r="AR485" s="998"/>
      <c r="AS485" s="998"/>
      <c r="AT485" s="998"/>
      <c r="AU485" s="998"/>
      <c r="AV485" s="998"/>
      <c r="AW485" s="998"/>
      <c r="AX485" s="998"/>
      <c r="AY485" s="998"/>
      <c r="AZ485" s="998"/>
      <c r="BA485" s="998"/>
      <c r="BB485" s="998"/>
      <c r="BC485" s="998"/>
      <c r="BD485" s="998"/>
      <c r="BE485" s="998"/>
      <c r="BF485" s="998"/>
      <c r="BG485" s="998"/>
      <c r="BH485" s="998"/>
      <c r="BI485" s="998"/>
      <c r="BJ485" s="998"/>
      <c r="BK485" s="998"/>
      <c r="BL485" s="998"/>
      <c r="BM485" s="998"/>
      <c r="BN485" s="998"/>
      <c r="BO485" s="998"/>
      <c r="BP485" s="998"/>
      <c r="BQ485" s="999"/>
      <c r="BS485" s="655"/>
    </row>
    <row r="486" spans="1:71" s="828" customFormat="1">
      <c r="A486" s="655"/>
      <c r="B486" s="1388"/>
      <c r="C486" s="1447"/>
      <c r="D486" s="828" t="s">
        <v>565</v>
      </c>
      <c r="G486" s="998">
        <f>G288/N23</f>
        <v>6.6666666666666671E-3</v>
      </c>
      <c r="H486" s="998">
        <f>H288/'4. Investment Appraisal'!D25</f>
        <v>8.0291666666666654E-3</v>
      </c>
      <c r="I486" s="998">
        <f>I288/'4. Investment Appraisal'!E25</f>
        <v>8.2298958333333321E-3</v>
      </c>
      <c r="J486" s="998">
        <f>J288/'4. Investment Appraisal'!F25</f>
        <v>8.4356432291666627E-3</v>
      </c>
      <c r="K486" s="998">
        <f>K288/'4. Investment Appraisal'!G25</f>
        <v>5.1879205859374986E-3</v>
      </c>
      <c r="L486" s="998">
        <f>L288/'4. Investment Appraisal'!H25</f>
        <v>5.3176186005859357E-3</v>
      </c>
      <c r="M486" s="998">
        <f>M288/'4. Investment Appraisal'!I25</f>
        <v>5.4505590656005838E-3</v>
      </c>
      <c r="N486" s="998">
        <f>N288/'4. Investment Appraisal'!J25</f>
        <v>5.5868230422405967E-3</v>
      </c>
      <c r="O486" s="998">
        <f>O288/'4. Investment Appraisal'!K25</f>
        <v>5.726493618296611E-3</v>
      </c>
      <c r="P486" s="998">
        <f>P288/'4. Investment Appraisal'!L25</f>
        <v>5.8696559587540264E-3</v>
      </c>
      <c r="Q486" s="998">
        <f>Q288/'4. Investment Appraisal'!M25</f>
        <v>6.0163973577228753E-3</v>
      </c>
      <c r="R486" s="998">
        <f>R288/'4. Investment Appraisal'!N25</f>
        <v>6.1668072916659464E-3</v>
      </c>
      <c r="S486" s="998">
        <f>S288/'4. Investment Appraisal'!O25</f>
        <v>6.3209774739575947E-3</v>
      </c>
      <c r="T486" s="998">
        <f>T288/'4. Investment Appraisal'!P25</f>
        <v>6.4790019108065334E-3</v>
      </c>
      <c r="U486" s="998">
        <f>U288/'4. Investment Appraisal'!Q25</f>
        <v>6.640976958576697E-3</v>
      </c>
      <c r="V486" s="998">
        <f>V288/'4. Investment Appraisal'!R25</f>
        <v>6.8070013825411134E-3</v>
      </c>
      <c r="W486" s="998">
        <f>W288/'4. Investment Appraisal'!S25</f>
        <v>6.9771764171046415E-3</v>
      </c>
      <c r="X486" s="998">
        <f>X288/'4. Investment Appraisal'!T25</f>
        <v>7.1516058275322564E-3</v>
      </c>
      <c r="Y486" s="998">
        <f>Y288/'4. Investment Appraisal'!U25</f>
        <v>7.330395973220564E-3</v>
      </c>
      <c r="Z486" s="998">
        <f>Z288/'4. Investment Appraisal'!V25</f>
        <v>7.5136558725510767E-3</v>
      </c>
      <c r="AA486" s="998">
        <f>AA288/'4. Investment Appraisal'!W25</f>
        <v>7.7014972693648532E-3</v>
      </c>
      <c r="AB486" s="998">
        <f>AB288/'4. Investment Appraisal'!X25</f>
        <v>7.8940347010989734E-3</v>
      </c>
      <c r="AC486" s="998">
        <f>AC288/'4. Investment Appraisal'!Y25</f>
        <v>8.0913855686264476E-3</v>
      </c>
      <c r="AD486" s="998">
        <f>AD288/'4. Investment Appraisal'!Z25</f>
        <v>8.2936702078421059E-3</v>
      </c>
      <c r="AE486" s="998">
        <f>AE288/'4. Investment Appraisal'!AA25</f>
        <v>8.5010119630381589E-3</v>
      </c>
      <c r="AF486" s="998">
        <f>AF288/'4. Investment Appraisal'!AB25</f>
        <v>8.713537262114112E-3</v>
      </c>
      <c r="AG486" s="998">
        <f>AG288/'4. Investment Appraisal'!AC25</f>
        <v>8.9313756936669642E-3</v>
      </c>
      <c r="AH486" s="998">
        <f>AH288/'4. Investment Appraisal'!AD25</f>
        <v>9.1546600860086379E-3</v>
      </c>
      <c r="AI486" s="998">
        <f>AI288/'4. Investment Appraisal'!AE25</f>
        <v>9.3835265881588529E-3</v>
      </c>
      <c r="AJ486" s="998">
        <f>AJ288/'4. Investment Appraisal'!AF25</f>
        <v>9.6181147528628247E-3</v>
      </c>
      <c r="AK486" s="998">
        <f>AK288/'4. Investment Appraisal'!AG25</f>
        <v>9.8585676216843918E-3</v>
      </c>
      <c r="AL486" s="998">
        <f>AL288/'4. Investment Appraisal'!AH25</f>
        <v>1.0105031812226503E-2</v>
      </c>
      <c r="AM486" s="998">
        <f>AM288/'4. Investment Appraisal'!AI25</f>
        <v>1.0357657607532164E-2</v>
      </c>
      <c r="AN486" s="998">
        <f>AN288/'4. Investment Appraisal'!AJ25</f>
        <v>1.0616599047720467E-2</v>
      </c>
      <c r="AO486" s="998">
        <f>AO288/'4. Investment Appraisal'!AK25</f>
        <v>1.0882014023913478E-2</v>
      </c>
      <c r="AP486" s="998">
        <f>AP288/'4. Investment Appraisal'!AL25</f>
        <v>1.1154064374511313E-2</v>
      </c>
      <c r="AQ486" s="998">
        <f>AQ288/'4. Investment Appraisal'!AM25</f>
        <v>1.1432915983874097E-2</v>
      </c>
      <c r="AR486" s="998">
        <f>AR288/'4. Investment Appraisal'!AN25</f>
        <v>1.1718738883470947E-2</v>
      </c>
      <c r="AS486" s="998">
        <f>AS288/'4. Investment Appraisal'!AO25</f>
        <v>1.2011707355557719E-2</v>
      </c>
      <c r="AT486" s="998">
        <f>AT288/'4. Investment Appraisal'!AP25</f>
        <v>1.2312000039446663E-2</v>
      </c>
      <c r="AU486" s="998">
        <f>AU288/'4. Investment Appraisal'!AQ25</f>
        <v>1.2619800040432829E-2</v>
      </c>
      <c r="AV486" s="998">
        <f>AV288/'4. Investment Appraisal'!AR25</f>
        <v>1.293529504144365E-2</v>
      </c>
      <c r="AW486" s="998">
        <f>AW288/'4. Investment Appraisal'!AS25</f>
        <v>1.325867741747974E-2</v>
      </c>
      <c r="AX486" s="998">
        <f>AX288/'4. Investment Appraisal'!AT25</f>
        <v>1.3590144352916729E-2</v>
      </c>
      <c r="AY486" s="998">
        <f>AY288/'4. Investment Appraisal'!AU25</f>
        <v>1.3929897961739645E-2</v>
      </c>
      <c r="AZ486" s="998">
        <f>AZ288/'4. Investment Appraisal'!AV25</f>
        <v>1.4278145410783136E-2</v>
      </c>
      <c r="BA486" s="998">
        <f>BA288/'4. Investment Appraisal'!AW25</f>
        <v>1.4635099046052711E-2</v>
      </c>
      <c r="BB486" s="998">
        <f>BB288/'4. Investment Appraisal'!AX25</f>
        <v>1.5000976522204029E-2</v>
      </c>
      <c r="BC486" s="998">
        <f>BC288/'4. Investment Appraisal'!AY25</f>
        <v>1.5376000935259128E-2</v>
      </c>
      <c r="BD486" s="998">
        <f>BD288/'4. Investment Appraisal'!AZ25</f>
        <v>1.5760400958640605E-2</v>
      </c>
      <c r="BE486" s="998" t="e">
        <f>BE288/'4. Investment Appraisal'!#REF!</f>
        <v>#REF!</v>
      </c>
      <c r="BF486" s="998" t="e">
        <f>BF288/'4. Investment Appraisal'!#REF!</f>
        <v>#REF!</v>
      </c>
      <c r="BG486" s="998" t="e">
        <f>BG288/'4. Investment Appraisal'!#REF!</f>
        <v>#REF!</v>
      </c>
      <c r="BH486" s="998">
        <f>BH288/'4. Investment Appraisal'!BA25</f>
        <v>1.7396533739566105E-2</v>
      </c>
      <c r="BI486" s="998" t="e">
        <f>BI288/'4. Investment Appraisal'!BB25</f>
        <v>#DIV/0!</v>
      </c>
      <c r="BJ486" s="998" t="e">
        <f>BJ288/'4. Investment Appraisal'!BC25</f>
        <v>#DIV/0!</v>
      </c>
      <c r="BK486" s="998" t="e">
        <f>BK288/'4. Investment Appraisal'!BD25</f>
        <v>#DIV/0!</v>
      </c>
      <c r="BL486" s="998" t="e">
        <f>BL288/'4. Investment Appraisal'!BE25</f>
        <v>#DIV/0!</v>
      </c>
      <c r="BM486" s="998" t="e">
        <f>BM288/'4. Investment Appraisal'!BF25</f>
        <v>#DIV/0!</v>
      </c>
      <c r="BN486" s="998" t="e">
        <f>BN288/'4. Investment Appraisal'!BG25</f>
        <v>#DIV/0!</v>
      </c>
      <c r="BO486" s="998" t="e">
        <f>BO288/'4. Investment Appraisal'!BH25</f>
        <v>#DIV/0!</v>
      </c>
      <c r="BP486" s="998" t="e">
        <f>BP288/'4. Investment Appraisal'!BI25</f>
        <v>#DIV/0!</v>
      </c>
      <c r="BQ486" s="999" t="e">
        <f>BQ288/'4. Investment Appraisal'!BJ25</f>
        <v>#DIV/0!</v>
      </c>
      <c r="BS486" s="655"/>
    </row>
    <row r="487" spans="1:71">
      <c r="A487" s="655"/>
      <c r="B487" s="1388"/>
      <c r="C487" s="1448"/>
      <c r="D487" s="841" t="str">
        <f>"Research ("&amp;G467&amp;" terms) : Space"</f>
        <v>Research (2017 terms) : Space</v>
      </c>
      <c r="E487" s="841"/>
      <c r="F487" s="841"/>
      <c r="G487" s="1000">
        <f>G486</f>
        <v>6.6666666666666671E-3</v>
      </c>
      <c r="H487" s="1000">
        <f>(H288/H133)/'4. Investment Appraisal'!D25</f>
        <v>7.6422764227642298E-3</v>
      </c>
      <c r="I487" s="1000">
        <f>(I288/I133)/'4. Investment Appraisal'!E25</f>
        <v>7.6422764227642298E-3</v>
      </c>
      <c r="J487" s="1000">
        <f>(J288/J133)/'4. Investment Appraisal'!F25</f>
        <v>7.6422764227642272E-3</v>
      </c>
      <c r="K487" s="1000">
        <f>(K288/K133)/'4. Investment Appraisal'!G25</f>
        <v>4.5853658536585381E-3</v>
      </c>
      <c r="L487" s="1000">
        <f>(L288/L133)/'4. Investment Appraisal'!H25</f>
        <v>4.5853658536585381E-3</v>
      </c>
      <c r="M487" s="1000">
        <f>(M288/M133)/'4. Investment Appraisal'!I25</f>
        <v>4.5853658536585381E-3</v>
      </c>
      <c r="N487" s="1000">
        <f>(N288/N133)/'4. Investment Appraisal'!J25</f>
        <v>4.5853658536585372E-3</v>
      </c>
      <c r="O487" s="1000">
        <f>(O288/O133)/'4. Investment Appraisal'!K25</f>
        <v>4.5853658536585363E-3</v>
      </c>
      <c r="P487" s="1000">
        <f>(P288/P133)/'4. Investment Appraisal'!L25</f>
        <v>4.5853658536585381E-3</v>
      </c>
      <c r="Q487" s="1000">
        <f>(Q288/Q133)/'4. Investment Appraisal'!M25</f>
        <v>4.5853658536585363E-3</v>
      </c>
      <c r="R487" s="1000">
        <f>(R288/R133)/'4. Investment Appraisal'!N25</f>
        <v>4.5853658536585372E-3</v>
      </c>
      <c r="S487" s="1000">
        <f>(S288/S133)/'4. Investment Appraisal'!O25</f>
        <v>4.5853658536585372E-3</v>
      </c>
      <c r="T487" s="1000">
        <f>(T288/T133)/'4. Investment Appraisal'!P25</f>
        <v>4.5853658536585372E-3</v>
      </c>
      <c r="U487" s="1000">
        <f>(U288/U133)/'4. Investment Appraisal'!Q25</f>
        <v>4.5853658536585363E-3</v>
      </c>
      <c r="V487" s="1000">
        <f>(V288/V133)/'4. Investment Appraisal'!R25</f>
        <v>4.5853658536585363E-3</v>
      </c>
      <c r="W487" s="1000">
        <f>(W288/W133)/'4. Investment Appraisal'!S25</f>
        <v>4.5853658536585372E-3</v>
      </c>
      <c r="X487" s="1000">
        <f>(X288/X133)/'4. Investment Appraisal'!T25</f>
        <v>4.5853658536585372E-3</v>
      </c>
      <c r="Y487" s="1000">
        <f>(Y288/Y133)/'4. Investment Appraisal'!U25</f>
        <v>4.5853658536585381E-3</v>
      </c>
      <c r="Z487" s="1000">
        <f>(Z288/Z133)/'4. Investment Appraisal'!V25</f>
        <v>4.5853658536585372E-3</v>
      </c>
      <c r="AA487" s="1000">
        <f>(AA288/AA133)/'4. Investment Appraisal'!W25</f>
        <v>4.5853658536585372E-3</v>
      </c>
      <c r="AB487" s="1000">
        <f>(AB288/AB133)/'4. Investment Appraisal'!X25</f>
        <v>4.5853658536585381E-3</v>
      </c>
      <c r="AC487" s="1000">
        <f>(AC288/AC133)/'4. Investment Appraisal'!Y25</f>
        <v>4.5853658536585381E-3</v>
      </c>
      <c r="AD487" s="1000">
        <f>(AD288/AD133)/'4. Investment Appraisal'!Z25</f>
        <v>4.5853658536585363E-3</v>
      </c>
      <c r="AE487" s="1000">
        <f>(AE288/AE133)/'4. Investment Appraisal'!AA25</f>
        <v>4.5853658536585372E-3</v>
      </c>
      <c r="AF487" s="1000">
        <f>(AF288/AF133)/'4. Investment Appraisal'!AB25</f>
        <v>4.5853658536585363E-3</v>
      </c>
      <c r="AG487" s="1000">
        <f>(AG288/AG133)/'4. Investment Appraisal'!AC25</f>
        <v>4.5853658536585372E-3</v>
      </c>
      <c r="AH487" s="1000">
        <f>(AH288/AH133)/'4. Investment Appraisal'!AD25</f>
        <v>4.5853658536585381E-3</v>
      </c>
      <c r="AI487" s="1000">
        <f>(AI288/AI133)/'4. Investment Appraisal'!AE25</f>
        <v>4.5853658536585372E-3</v>
      </c>
      <c r="AJ487" s="1000">
        <f>(AJ288/AJ133)/'4. Investment Appraisal'!AF25</f>
        <v>4.5853658536585372E-3</v>
      </c>
      <c r="AK487" s="1000">
        <f>(AK288/AK133)/'4. Investment Appraisal'!AG25</f>
        <v>4.5853658536585363E-3</v>
      </c>
      <c r="AL487" s="1000">
        <f>(AL288/AL133)/'4. Investment Appraisal'!AH25</f>
        <v>4.5853658536585372E-3</v>
      </c>
      <c r="AM487" s="1000">
        <f>(AM288/AM133)/'4. Investment Appraisal'!AI25</f>
        <v>4.5853658536585372E-3</v>
      </c>
      <c r="AN487" s="1000">
        <f>(AN288/AN133)/'4. Investment Appraisal'!AJ25</f>
        <v>4.5853658536585381E-3</v>
      </c>
      <c r="AO487" s="1000">
        <f>(AO288/AO133)/'4. Investment Appraisal'!AK25</f>
        <v>4.5853658536585372E-3</v>
      </c>
      <c r="AP487" s="1000">
        <f>(AP288/AP133)/'4. Investment Appraisal'!AL25</f>
        <v>4.5853658536585372E-3</v>
      </c>
      <c r="AQ487" s="1000">
        <f>(AQ288/AQ133)/'4. Investment Appraisal'!AM25</f>
        <v>4.5853658536585381E-3</v>
      </c>
      <c r="AR487" s="1000">
        <f>(AR288/AR133)/'4. Investment Appraisal'!AN25</f>
        <v>4.5853658536585372E-3</v>
      </c>
      <c r="AS487" s="1000">
        <f>(AS288/AS133)/'4. Investment Appraisal'!AO25</f>
        <v>4.5853658536585372E-3</v>
      </c>
      <c r="AT487" s="1000">
        <f>(AT288/AT133)/'4. Investment Appraisal'!AP25</f>
        <v>4.5853658536585381E-3</v>
      </c>
      <c r="AU487" s="1000">
        <f>(AU288/AU133)/'4. Investment Appraisal'!AQ25</f>
        <v>4.5853658536585381E-3</v>
      </c>
      <c r="AV487" s="1000">
        <f>(AV288/AV133)/'4. Investment Appraisal'!AR25</f>
        <v>4.5853658536585381E-3</v>
      </c>
      <c r="AW487" s="1000">
        <f>(AW288/AW133)/'4. Investment Appraisal'!AS25</f>
        <v>4.5853658536585381E-3</v>
      </c>
      <c r="AX487" s="1000">
        <f>(AX288/AX133)/'4. Investment Appraisal'!AT25</f>
        <v>4.5853658536585381E-3</v>
      </c>
      <c r="AY487" s="1000">
        <f>(AY288/AY133)/'4. Investment Appraisal'!AU25</f>
        <v>4.5853658536585363E-3</v>
      </c>
      <c r="AZ487" s="1000">
        <f>(AZ288/AZ133)/'4. Investment Appraisal'!AV25</f>
        <v>4.5853658536585381E-3</v>
      </c>
      <c r="BA487" s="1000">
        <f>(BA288/BA133)/'4. Investment Appraisal'!AW25</f>
        <v>4.5853658536585372E-3</v>
      </c>
      <c r="BB487" s="1000">
        <f>(BB288/BB133)/'4. Investment Appraisal'!AX25</f>
        <v>4.5853658536585381E-3</v>
      </c>
      <c r="BC487" s="1000">
        <f>(BC288/BC133)/'4. Investment Appraisal'!AY25</f>
        <v>4.5853658536585372E-3</v>
      </c>
      <c r="BD487" s="1000">
        <f>(BD288/BD133)/'4. Investment Appraisal'!AZ25</f>
        <v>4.5853658536585363E-3</v>
      </c>
      <c r="BE487" s="1000" t="e">
        <f>(BE288/BE133)/'4. Investment Appraisal'!#REF!</f>
        <v>#REF!</v>
      </c>
      <c r="BF487" s="1000" t="e">
        <f>(BF288/BF133)/'4. Investment Appraisal'!#REF!</f>
        <v>#REF!</v>
      </c>
      <c r="BG487" s="1000" t="e">
        <f>(BG288/BG133)/'4. Investment Appraisal'!#REF!</f>
        <v>#REF!</v>
      </c>
      <c r="BH487" s="1000">
        <f>(BH288/BH133)/'4. Investment Appraisal'!BA25</f>
        <v>4.5853658536585389E-3</v>
      </c>
      <c r="BI487" s="1000" t="e">
        <f>(BI288/BI133)/'4. Investment Appraisal'!BB25</f>
        <v>#DIV/0!</v>
      </c>
      <c r="BJ487" s="1000" t="e">
        <f>(BJ288/BJ133)/'4. Investment Appraisal'!BC25</f>
        <v>#DIV/0!</v>
      </c>
      <c r="BK487" s="1000" t="e">
        <f>(BK288/BK133)/'4. Investment Appraisal'!BD25</f>
        <v>#DIV/0!</v>
      </c>
      <c r="BL487" s="1000" t="e">
        <f>(BL288/BL133)/'4. Investment Appraisal'!BE25</f>
        <v>#DIV/0!</v>
      </c>
      <c r="BM487" s="1000" t="e">
        <f>(BM288/BM133)/'4. Investment Appraisal'!BF25</f>
        <v>#DIV/0!</v>
      </c>
      <c r="BN487" s="1000" t="e">
        <f>(BN288/BN133)/'4. Investment Appraisal'!BG25</f>
        <v>#DIV/0!</v>
      </c>
      <c r="BO487" s="1000" t="e">
        <f>(BO288/BO133)/'4. Investment Appraisal'!BH25</f>
        <v>#N/A</v>
      </c>
      <c r="BP487" s="1000" t="e">
        <f>(BP288/BP133)/'4. Investment Appraisal'!BI25</f>
        <v>#N/A</v>
      </c>
      <c r="BQ487" s="1001" t="e">
        <f>(BQ288/BQ133)/'4. Investment Appraisal'!BJ25</f>
        <v>#N/A</v>
      </c>
      <c r="BS487" s="655"/>
    </row>
    <row r="488" spans="1:71">
      <c r="A488" s="655"/>
      <c r="B488" s="1388"/>
      <c r="BS488" s="655"/>
    </row>
    <row r="489" spans="1:71" s="750" customFormat="1">
      <c r="A489" s="655"/>
      <c r="B489" s="655"/>
      <c r="C489" s="655"/>
      <c r="D489" s="655"/>
      <c r="E489" s="655"/>
      <c r="F489" s="655"/>
      <c r="G489" s="655"/>
      <c r="H489" s="655"/>
      <c r="I489" s="655"/>
      <c r="J489" s="655"/>
      <c r="K489" s="655"/>
      <c r="L489" s="655"/>
      <c r="M489" s="655"/>
      <c r="N489" s="655"/>
      <c r="O489" s="655"/>
      <c r="P489" s="655"/>
      <c r="Q489" s="655"/>
      <c r="R489" s="655"/>
      <c r="S489" s="655"/>
      <c r="T489" s="655"/>
      <c r="U489" s="655"/>
      <c r="V489" s="655"/>
      <c r="W489" s="655"/>
      <c r="X489" s="655"/>
      <c r="Y489" s="655"/>
      <c r="Z489" s="655"/>
      <c r="AA489" s="655"/>
      <c r="AB489" s="655"/>
      <c r="AC489" s="655"/>
      <c r="AD489" s="655"/>
      <c r="AE489" s="655"/>
      <c r="AF489" s="655"/>
      <c r="AG489" s="655"/>
      <c r="AH489" s="655"/>
      <c r="AI489" s="655"/>
      <c r="AJ489" s="655"/>
      <c r="AK489" s="655"/>
      <c r="AL489" s="655"/>
      <c r="AM489" s="655"/>
      <c r="AN489" s="655"/>
      <c r="AO489" s="655"/>
      <c r="AP489" s="655"/>
      <c r="AQ489" s="655"/>
      <c r="AR489" s="655"/>
      <c r="AS489" s="655"/>
      <c r="AT489" s="655"/>
      <c r="AU489" s="655"/>
      <c r="AV489" s="655"/>
      <c r="AW489" s="655"/>
      <c r="AX489" s="655"/>
      <c r="AY489" s="655"/>
      <c r="AZ489" s="655"/>
      <c r="BA489" s="655"/>
      <c r="BB489" s="655"/>
      <c r="BC489" s="655"/>
      <c r="BD489" s="655"/>
      <c r="BE489" s="655"/>
      <c r="BF489" s="655"/>
      <c r="BG489" s="655"/>
      <c r="BH489" s="655"/>
      <c r="BI489" s="655"/>
      <c r="BJ489" s="655"/>
      <c r="BK489" s="655"/>
      <c r="BL489" s="655"/>
      <c r="BM489" s="655"/>
      <c r="BN489" s="655"/>
      <c r="BO489" s="655"/>
      <c r="BP489" s="655"/>
      <c r="BQ489" s="655"/>
      <c r="BR489" s="655"/>
      <c r="BS489" s="655"/>
    </row>
  </sheetData>
  <mergeCells count="433">
    <mergeCell ref="BN439:BN440"/>
    <mergeCell ref="BO439:BO440"/>
    <mergeCell ref="BP439:BP440"/>
    <mergeCell ref="BQ439:BQ440"/>
    <mergeCell ref="F429:F430"/>
    <mergeCell ref="F431:F432"/>
    <mergeCell ref="F433:F434"/>
    <mergeCell ref="F436:F437"/>
    <mergeCell ref="F439:F440"/>
    <mergeCell ref="BI439:BI440"/>
    <mergeCell ref="BJ439:BJ440"/>
    <mergeCell ref="BK439:BK440"/>
    <mergeCell ref="BL439:BL440"/>
    <mergeCell ref="BM439:BM440"/>
    <mergeCell ref="BD439:BD440"/>
    <mergeCell ref="BE439:BE440"/>
    <mergeCell ref="BF439:BF440"/>
    <mergeCell ref="BG439:BG440"/>
    <mergeCell ref="BH439:BH440"/>
    <mergeCell ref="AY439:AY440"/>
    <mergeCell ref="AZ439:AZ440"/>
    <mergeCell ref="BA439:BA440"/>
    <mergeCell ref="BB439:BB440"/>
    <mergeCell ref="AM439:AM440"/>
    <mergeCell ref="AN439:AN440"/>
    <mergeCell ref="AE439:AE440"/>
    <mergeCell ref="AF439:AF440"/>
    <mergeCell ref="AG439:AG440"/>
    <mergeCell ref="AH439:AH440"/>
    <mergeCell ref="AI439:AI440"/>
    <mergeCell ref="BC439:BC440"/>
    <mergeCell ref="AT439:AT440"/>
    <mergeCell ref="AU439:AU440"/>
    <mergeCell ref="AV439:AV440"/>
    <mergeCell ref="AW439:AW440"/>
    <mergeCell ref="AX439:AX440"/>
    <mergeCell ref="AO439:AO440"/>
    <mergeCell ref="AP439:AP440"/>
    <mergeCell ref="AQ439:AQ440"/>
    <mergeCell ref="AR439:AR440"/>
    <mergeCell ref="AS439:AS440"/>
    <mergeCell ref="AD439:AD440"/>
    <mergeCell ref="U439:U440"/>
    <mergeCell ref="V439:V440"/>
    <mergeCell ref="W439:W440"/>
    <mergeCell ref="X439:X440"/>
    <mergeCell ref="Y439:Y440"/>
    <mergeCell ref="AJ439:AJ440"/>
    <mergeCell ref="AK439:AK440"/>
    <mergeCell ref="AL439:AL440"/>
    <mergeCell ref="P439:P440"/>
    <mergeCell ref="Q439:Q440"/>
    <mergeCell ref="R439:R440"/>
    <mergeCell ref="S439:S440"/>
    <mergeCell ref="T439:T440"/>
    <mergeCell ref="Z439:Z440"/>
    <mergeCell ref="AA439:AA440"/>
    <mergeCell ref="AB439:AB440"/>
    <mergeCell ref="AC439:AC440"/>
    <mergeCell ref="G439:G440"/>
    <mergeCell ref="H439:H440"/>
    <mergeCell ref="I439:I440"/>
    <mergeCell ref="J439:J440"/>
    <mergeCell ref="K439:K440"/>
    <mergeCell ref="L439:L440"/>
    <mergeCell ref="M439:M440"/>
    <mergeCell ref="N439:N440"/>
    <mergeCell ref="O439:O440"/>
    <mergeCell ref="BO436:BO437"/>
    <mergeCell ref="BP436:BP437"/>
    <mergeCell ref="BQ436:BQ437"/>
    <mergeCell ref="BJ436:BJ437"/>
    <mergeCell ref="BK436:BK437"/>
    <mergeCell ref="BL436:BL437"/>
    <mergeCell ref="BM436:BM437"/>
    <mergeCell ref="BN436:BN437"/>
    <mergeCell ref="BE436:BE437"/>
    <mergeCell ref="BF436:BF437"/>
    <mergeCell ref="BG436:BG437"/>
    <mergeCell ref="BH436:BH437"/>
    <mergeCell ref="BI436:BI437"/>
    <mergeCell ref="AZ436:AZ437"/>
    <mergeCell ref="BA436:BA437"/>
    <mergeCell ref="BB436:BB437"/>
    <mergeCell ref="BC436:BC437"/>
    <mergeCell ref="BD436:BD437"/>
    <mergeCell ref="AU436:AU437"/>
    <mergeCell ref="AV436:AV437"/>
    <mergeCell ref="AW436:AW437"/>
    <mergeCell ref="AX436:AX437"/>
    <mergeCell ref="AY436:AY437"/>
    <mergeCell ref="AP436:AP437"/>
    <mergeCell ref="AQ436:AQ437"/>
    <mergeCell ref="AR436:AR437"/>
    <mergeCell ref="AS436:AS437"/>
    <mergeCell ref="AT436:AT437"/>
    <mergeCell ref="AK436:AK437"/>
    <mergeCell ref="AL436:AL437"/>
    <mergeCell ref="AM436:AM437"/>
    <mergeCell ref="AN436:AN437"/>
    <mergeCell ref="AO436:AO437"/>
    <mergeCell ref="AF436:AF437"/>
    <mergeCell ref="AG436:AG437"/>
    <mergeCell ref="AH436:AH437"/>
    <mergeCell ref="AI436:AI437"/>
    <mergeCell ref="AJ436:AJ437"/>
    <mergeCell ref="AA436:AA437"/>
    <mergeCell ref="AB436:AB437"/>
    <mergeCell ref="AC436:AC437"/>
    <mergeCell ref="AD436:AD437"/>
    <mergeCell ref="AE436:AE437"/>
    <mergeCell ref="V436:V437"/>
    <mergeCell ref="W436:W437"/>
    <mergeCell ref="X436:X437"/>
    <mergeCell ref="Y436:Y437"/>
    <mergeCell ref="Z436:Z437"/>
    <mergeCell ref="Q436:Q437"/>
    <mergeCell ref="R436:R437"/>
    <mergeCell ref="S436:S437"/>
    <mergeCell ref="T436:T437"/>
    <mergeCell ref="U436:U437"/>
    <mergeCell ref="BQ433:BQ434"/>
    <mergeCell ref="D429:E430"/>
    <mergeCell ref="D431:E432"/>
    <mergeCell ref="D433:E434"/>
    <mergeCell ref="C436:C440"/>
    <mergeCell ref="D436:E437"/>
    <mergeCell ref="G436:G437"/>
    <mergeCell ref="H436:H437"/>
    <mergeCell ref="I436:I437"/>
    <mergeCell ref="J436:J437"/>
    <mergeCell ref="K436:K437"/>
    <mergeCell ref="L436:L437"/>
    <mergeCell ref="M436:M437"/>
    <mergeCell ref="N436:N437"/>
    <mergeCell ref="O436:O437"/>
    <mergeCell ref="P436:P437"/>
    <mergeCell ref="BL433:BL434"/>
    <mergeCell ref="BM433:BM434"/>
    <mergeCell ref="BN433:BN434"/>
    <mergeCell ref="BO433:BO434"/>
    <mergeCell ref="BP433:BP434"/>
    <mergeCell ref="BG433:BG434"/>
    <mergeCell ref="BH433:BH434"/>
    <mergeCell ref="BI433:BI434"/>
    <mergeCell ref="BJ433:BJ434"/>
    <mergeCell ref="BK433:BK434"/>
    <mergeCell ref="BB433:BB434"/>
    <mergeCell ref="BC433:BC434"/>
    <mergeCell ref="BD433:BD434"/>
    <mergeCell ref="BE433:BE434"/>
    <mergeCell ref="BF433:BF434"/>
    <mergeCell ref="AW433:AW434"/>
    <mergeCell ref="AX433:AX434"/>
    <mergeCell ref="AY433:AY434"/>
    <mergeCell ref="AZ433:AZ434"/>
    <mergeCell ref="BA433:BA434"/>
    <mergeCell ref="AR433:AR434"/>
    <mergeCell ref="AS433:AS434"/>
    <mergeCell ref="AT433:AT434"/>
    <mergeCell ref="AU433:AU434"/>
    <mergeCell ref="AV433:AV434"/>
    <mergeCell ref="AM433:AM434"/>
    <mergeCell ref="AN433:AN434"/>
    <mergeCell ref="AO433:AO434"/>
    <mergeCell ref="AP433:AP434"/>
    <mergeCell ref="AQ433:AQ434"/>
    <mergeCell ref="AH433:AH434"/>
    <mergeCell ref="AI433:AI434"/>
    <mergeCell ref="AJ433:AJ434"/>
    <mergeCell ref="AK433:AK434"/>
    <mergeCell ref="AL433:AL434"/>
    <mergeCell ref="BQ431:BQ432"/>
    <mergeCell ref="S433:S434"/>
    <mergeCell ref="T433:T434"/>
    <mergeCell ref="U433:U434"/>
    <mergeCell ref="V433:V434"/>
    <mergeCell ref="W433:W434"/>
    <mergeCell ref="X433:X434"/>
    <mergeCell ref="Y433:Y434"/>
    <mergeCell ref="Z433:Z434"/>
    <mergeCell ref="AA433:AA434"/>
    <mergeCell ref="AB433:AB434"/>
    <mergeCell ref="AC433:AC434"/>
    <mergeCell ref="AD433:AD434"/>
    <mergeCell ref="AE433:AE434"/>
    <mergeCell ref="AF433:AF434"/>
    <mergeCell ref="AG433:AG434"/>
    <mergeCell ref="BL431:BL432"/>
    <mergeCell ref="BM431:BM432"/>
    <mergeCell ref="BN431:BN432"/>
    <mergeCell ref="BO431:BO432"/>
    <mergeCell ref="BP431:BP432"/>
    <mergeCell ref="BG431:BG432"/>
    <mergeCell ref="BH431:BH432"/>
    <mergeCell ref="BI431:BI432"/>
    <mergeCell ref="BJ431:BJ432"/>
    <mergeCell ref="BK431:BK432"/>
    <mergeCell ref="BB431:BB432"/>
    <mergeCell ref="BC431:BC432"/>
    <mergeCell ref="BD431:BD432"/>
    <mergeCell ref="BE431:BE432"/>
    <mergeCell ref="BF431:BF432"/>
    <mergeCell ref="AW431:AW432"/>
    <mergeCell ref="AX431:AX432"/>
    <mergeCell ref="AY431:AY432"/>
    <mergeCell ref="AZ431:AZ432"/>
    <mergeCell ref="BA431:BA432"/>
    <mergeCell ref="AR431:AR432"/>
    <mergeCell ref="AS431:AS432"/>
    <mergeCell ref="AT431:AT432"/>
    <mergeCell ref="AU431:AU432"/>
    <mergeCell ref="AV431:AV432"/>
    <mergeCell ref="AM431:AM432"/>
    <mergeCell ref="AN431:AN432"/>
    <mergeCell ref="AO431:AO432"/>
    <mergeCell ref="AP431:AP432"/>
    <mergeCell ref="AQ431:AQ432"/>
    <mergeCell ref="AH431:AH432"/>
    <mergeCell ref="AI431:AI432"/>
    <mergeCell ref="AJ431:AJ432"/>
    <mergeCell ref="AK431:AK432"/>
    <mergeCell ref="AL431:AL432"/>
    <mergeCell ref="BQ429:BQ430"/>
    <mergeCell ref="S431:S432"/>
    <mergeCell ref="T431:T432"/>
    <mergeCell ref="U431:U432"/>
    <mergeCell ref="V431:V432"/>
    <mergeCell ref="W431:W432"/>
    <mergeCell ref="X431:X432"/>
    <mergeCell ref="Y431:Y432"/>
    <mergeCell ref="Z431:Z432"/>
    <mergeCell ref="AA431:AA432"/>
    <mergeCell ref="AB431:AB432"/>
    <mergeCell ref="AC431:AC432"/>
    <mergeCell ref="AD431:AD432"/>
    <mergeCell ref="AE431:AE432"/>
    <mergeCell ref="AF431:AF432"/>
    <mergeCell ref="AG431:AG432"/>
    <mergeCell ref="BL429:BL430"/>
    <mergeCell ref="BM429:BM430"/>
    <mergeCell ref="BN429:BN430"/>
    <mergeCell ref="BO429:BO430"/>
    <mergeCell ref="BP429:BP430"/>
    <mergeCell ref="BG429:BG430"/>
    <mergeCell ref="BH429:BH430"/>
    <mergeCell ref="BI429:BI430"/>
    <mergeCell ref="BJ429:BJ430"/>
    <mergeCell ref="BK429:BK430"/>
    <mergeCell ref="BB429:BB430"/>
    <mergeCell ref="BC429:BC430"/>
    <mergeCell ref="BD429:BD430"/>
    <mergeCell ref="BE429:BE430"/>
    <mergeCell ref="BF429:BF430"/>
    <mergeCell ref="AW429:AW430"/>
    <mergeCell ref="AX429:AX430"/>
    <mergeCell ref="AY429:AY430"/>
    <mergeCell ref="AZ429:AZ430"/>
    <mergeCell ref="BA429:BA430"/>
    <mergeCell ref="AR429:AR430"/>
    <mergeCell ref="AS429:AS430"/>
    <mergeCell ref="AT429:AT430"/>
    <mergeCell ref="AU429:AU430"/>
    <mergeCell ref="AV429:AV430"/>
    <mergeCell ref="AM429:AM430"/>
    <mergeCell ref="AN429:AN430"/>
    <mergeCell ref="AO429:AO430"/>
    <mergeCell ref="AP429:AP430"/>
    <mergeCell ref="AQ429:AQ430"/>
    <mergeCell ref="AH429:AH430"/>
    <mergeCell ref="AI429:AI430"/>
    <mergeCell ref="AJ429:AJ430"/>
    <mergeCell ref="AK429:AK430"/>
    <mergeCell ref="AL429:AL430"/>
    <mergeCell ref="AC429:AC430"/>
    <mergeCell ref="AD429:AD430"/>
    <mergeCell ref="AE429:AE430"/>
    <mergeCell ref="AF429:AF430"/>
    <mergeCell ref="AG429:AG430"/>
    <mergeCell ref="X429:X430"/>
    <mergeCell ref="Y429:Y430"/>
    <mergeCell ref="Z429:Z430"/>
    <mergeCell ref="AA429:AA430"/>
    <mergeCell ref="AB429:AB430"/>
    <mergeCell ref="S429:S430"/>
    <mergeCell ref="T429:T430"/>
    <mergeCell ref="U429:U430"/>
    <mergeCell ref="V429:V430"/>
    <mergeCell ref="W429:W430"/>
    <mergeCell ref="Q429:Q430"/>
    <mergeCell ref="Q431:Q432"/>
    <mergeCell ref="Q433:Q434"/>
    <mergeCell ref="R429:R430"/>
    <mergeCell ref="R431:R432"/>
    <mergeCell ref="R433:R434"/>
    <mergeCell ref="O429:O430"/>
    <mergeCell ref="O431:O432"/>
    <mergeCell ref="O433:O434"/>
    <mergeCell ref="P429:P430"/>
    <mergeCell ref="P431:P432"/>
    <mergeCell ref="P433:P434"/>
    <mergeCell ref="M429:M430"/>
    <mergeCell ref="M431:M432"/>
    <mergeCell ref="M433:M434"/>
    <mergeCell ref="N429:N430"/>
    <mergeCell ref="N431:N432"/>
    <mergeCell ref="N433:N434"/>
    <mergeCell ref="K429:K430"/>
    <mergeCell ref="K431:K432"/>
    <mergeCell ref="K433:K434"/>
    <mergeCell ref="L429:L430"/>
    <mergeCell ref="L431:L432"/>
    <mergeCell ref="L433:L434"/>
    <mergeCell ref="I429:I430"/>
    <mergeCell ref="I431:I432"/>
    <mergeCell ref="I433:I434"/>
    <mergeCell ref="J429:J430"/>
    <mergeCell ref="J431:J432"/>
    <mergeCell ref="J433:J434"/>
    <mergeCell ref="G429:G430"/>
    <mergeCell ref="G431:G432"/>
    <mergeCell ref="G433:G434"/>
    <mergeCell ref="H429:H430"/>
    <mergeCell ref="H431:H432"/>
    <mergeCell ref="H433:H434"/>
    <mergeCell ref="C429:C434"/>
    <mergeCell ref="C77:D77"/>
    <mergeCell ref="C78:D78"/>
    <mergeCell ref="C468:C487"/>
    <mergeCell ref="C393:C396"/>
    <mergeCell ref="C100:D100"/>
    <mergeCell ref="C82:D82"/>
    <mergeCell ref="C385:C391"/>
    <mergeCell ref="C88:D88"/>
    <mergeCell ref="C89:D89"/>
    <mergeCell ref="C90:D90"/>
    <mergeCell ref="C91:D91"/>
    <mergeCell ref="C92:D92"/>
    <mergeCell ref="C265:C272"/>
    <mergeCell ref="C241:C242"/>
    <mergeCell ref="C336:D336"/>
    <mergeCell ref="C310:C312"/>
    <mergeCell ref="C406:D406"/>
    <mergeCell ref="C408:D408"/>
    <mergeCell ref="C359:C375"/>
    <mergeCell ref="D438:E438"/>
    <mergeCell ref="C445:C453"/>
    <mergeCell ref="D439:E440"/>
    <mergeCell ref="C456:E456"/>
    <mergeCell ref="R39:S39"/>
    <mergeCell ref="R40:S40"/>
    <mergeCell ref="R41:S41"/>
    <mergeCell ref="M40:N40"/>
    <mergeCell ref="M41:N41"/>
    <mergeCell ref="M39:N39"/>
    <mergeCell ref="C320:C323"/>
    <mergeCell ref="C249:D249"/>
    <mergeCell ref="C247:D247"/>
    <mergeCell ref="D279:D280"/>
    <mergeCell ref="D286:E286"/>
    <mergeCell ref="C291:C296"/>
    <mergeCell ref="C279:C288"/>
    <mergeCell ref="C259:C262"/>
    <mergeCell ref="C62:D62"/>
    <mergeCell ref="C66:D66"/>
    <mergeCell ref="C67:D67"/>
    <mergeCell ref="C68:D68"/>
    <mergeCell ref="C53:D53"/>
    <mergeCell ref="C54:D54"/>
    <mergeCell ref="C56:D56"/>
    <mergeCell ref="C55:D55"/>
    <mergeCell ref="C57:D57"/>
    <mergeCell ref="F24:G24"/>
    <mergeCell ref="F25:G25"/>
    <mergeCell ref="F26:G26"/>
    <mergeCell ref="T36:T37"/>
    <mergeCell ref="U36:U37"/>
    <mergeCell ref="H37:I37"/>
    <mergeCell ref="H38:I38"/>
    <mergeCell ref="M38:N38"/>
    <mergeCell ref="R36:S37"/>
    <mergeCell ref="R38:S38"/>
    <mergeCell ref="H36:I36"/>
    <mergeCell ref="M36:N37"/>
    <mergeCell ref="O36:O37"/>
    <mergeCell ref="P36:P37"/>
    <mergeCell ref="G406:H406"/>
    <mergeCell ref="C47:D47"/>
    <mergeCell ref="C99:D99"/>
    <mergeCell ref="C72:D72"/>
    <mergeCell ref="C76:D76"/>
    <mergeCell ref="C381:C383"/>
    <mergeCell ref="C240:D240"/>
    <mergeCell ref="C135:C162"/>
    <mergeCell ref="C170:C197"/>
    <mergeCell ref="C200:C227"/>
    <mergeCell ref="C101:D101"/>
    <mergeCell ref="C97:D97"/>
    <mergeCell ref="C98:D98"/>
    <mergeCell ref="B301:B331"/>
    <mergeCell ref="B333:B398"/>
    <mergeCell ref="B400:B420"/>
    <mergeCell ref="B106:B127"/>
    <mergeCell ref="B423:B463"/>
    <mergeCell ref="B465:B488"/>
    <mergeCell ref="B10:B30"/>
    <mergeCell ref="B32:B104"/>
    <mergeCell ref="B129:B235"/>
    <mergeCell ref="B237:B299"/>
    <mergeCell ref="L10:M10"/>
    <mergeCell ref="F10:H10"/>
    <mergeCell ref="J12:M12"/>
    <mergeCell ref="E18:F18"/>
    <mergeCell ref="C404:D404"/>
    <mergeCell ref="C36:D36"/>
    <mergeCell ref="C37:D37"/>
    <mergeCell ref="C38:D38"/>
    <mergeCell ref="C39:D39"/>
    <mergeCell ref="C40:D40"/>
    <mergeCell ref="F28:G28"/>
    <mergeCell ref="C27:E27"/>
    <mergeCell ref="F27:G27"/>
    <mergeCell ref="C24:E24"/>
    <mergeCell ref="C25:E25"/>
    <mergeCell ref="C26:E26"/>
    <mergeCell ref="C28:E28"/>
    <mergeCell ref="G404:H404"/>
    <mergeCell ref="E12:F12"/>
    <mergeCell ref="E19:F19"/>
    <mergeCell ref="E14:F14"/>
    <mergeCell ref="E15:F15"/>
    <mergeCell ref="E16:F16"/>
    <mergeCell ref="C23:G23"/>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Validation!$C$6:$C$7</xm:f>
          </x14:formula1>
          <xm:sqref>E18:F19</xm:sqref>
        </x14:dataValidation>
        <x14:dataValidation type="list" allowBlank="1" showInputMessage="1" showErrorMessage="1">
          <x14:formula1>
            <xm:f>Validation!$O$6:$O$7</xm:f>
          </x14:formula1>
          <xm:sqref>F10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B7:BB242"/>
  <sheetViews>
    <sheetView zoomScale="60" zoomScaleNormal="60" workbookViewId="0">
      <pane ySplit="23" topLeftCell="A24" activePane="bottomLeft" state="frozen"/>
      <selection activeCell="E24" sqref="E24"/>
      <selection pane="bottomLeft" activeCell="C11" sqref="C11:D11"/>
    </sheetView>
  </sheetViews>
  <sheetFormatPr defaultRowHeight="15" outlineLevelRow="1"/>
  <cols>
    <col min="2" max="2" width="48.5703125" customWidth="1"/>
    <col min="3" max="5" width="20.28515625" customWidth="1"/>
    <col min="6" max="6" width="34.85546875" customWidth="1"/>
    <col min="7" max="7" width="26.140625" customWidth="1"/>
    <col min="8" max="8" width="20.85546875" customWidth="1"/>
    <col min="9" max="14" width="18.42578125" customWidth="1"/>
    <col min="15" max="15" width="22.7109375" customWidth="1"/>
    <col min="16" max="16" width="18.42578125" customWidth="1"/>
    <col min="17" max="17" width="21.5703125" customWidth="1"/>
    <col min="18" max="19" width="18.42578125" customWidth="1"/>
    <col min="20" max="20" width="18" customWidth="1"/>
    <col min="21" max="53" width="18.42578125" customWidth="1"/>
    <col min="54" max="54" width="22.28515625" customWidth="1"/>
  </cols>
  <sheetData>
    <row r="7" spans="2:54" ht="20.25">
      <c r="B7" s="734" t="s">
        <v>532</v>
      </c>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row>
    <row r="9" spans="2:54" ht="18.75">
      <c r="B9" s="40" t="s">
        <v>118</v>
      </c>
      <c r="C9" s="1520">
        <f>'3. Inputs'!E12</f>
        <v>2017</v>
      </c>
      <c r="D9" s="1521"/>
      <c r="F9" s="43" t="s">
        <v>82</v>
      </c>
      <c r="G9" s="1520">
        <f>'3. Inputs'!E14</f>
        <v>2018</v>
      </c>
      <c r="H9" s="1526"/>
      <c r="I9" s="42"/>
      <c r="J9" s="1530" t="s">
        <v>115</v>
      </c>
      <c r="K9" s="1531"/>
      <c r="L9" s="1531"/>
      <c r="M9" s="1532"/>
      <c r="O9" s="458" t="s">
        <v>428</v>
      </c>
      <c r="P9" s="459"/>
      <c r="Q9" s="459"/>
      <c r="R9" s="460"/>
    </row>
    <row r="10" spans="2:54" ht="18.75">
      <c r="F10" s="43" t="s">
        <v>84</v>
      </c>
      <c r="G10" s="1520">
        <f>'3. Inputs'!E15</f>
        <v>3</v>
      </c>
      <c r="H10" s="1526"/>
      <c r="I10" s="42" t="s">
        <v>104</v>
      </c>
      <c r="J10" s="1515" t="s">
        <v>109</v>
      </c>
      <c r="K10" s="1516"/>
      <c r="L10" s="1517"/>
      <c r="M10" s="112">
        <f>'3. Inputs'!F24</f>
        <v>2.5000000000000001E-2</v>
      </c>
      <c r="O10" s="344"/>
      <c r="P10" s="487" t="str">
        <f>'1. Project Dashboard'!H26</f>
        <v>Base Case</v>
      </c>
      <c r="Q10" s="487" t="str">
        <f>'1. Project Dashboard'!I26</f>
        <v>Sensitivity 1</v>
      </c>
      <c r="R10" s="461" t="str">
        <f>'1. Project Dashboard'!J26</f>
        <v>Sensitivity 2</v>
      </c>
    </row>
    <row r="11" spans="2:54" ht="18.75">
      <c r="B11" s="40" t="s">
        <v>456</v>
      </c>
      <c r="C11" s="1518" t="str">
        <f>'3. Inputs'!E18</f>
        <v>Existing Building</v>
      </c>
      <c r="D11" s="1519"/>
      <c r="F11" s="43" t="s">
        <v>101</v>
      </c>
      <c r="G11" s="1520">
        <f>'3. Inputs'!E16</f>
        <v>2021</v>
      </c>
      <c r="H11" s="1526"/>
      <c r="I11" s="42"/>
      <c r="J11" s="1501" t="s">
        <v>105</v>
      </c>
      <c r="K11" s="1502"/>
      <c r="L11" s="1503"/>
      <c r="M11" s="113">
        <f>'3. Inputs'!F25</f>
        <v>0.03</v>
      </c>
      <c r="O11" s="462" t="s">
        <v>425</v>
      </c>
      <c r="P11" s="488">
        <f>'1. Project Dashboard'!H27</f>
        <v>1</v>
      </c>
      <c r="Q11" s="488">
        <f>'1. Project Dashboard'!I27</f>
        <v>0.9</v>
      </c>
      <c r="R11" s="489">
        <f>'1. Project Dashboard'!J27</f>
        <v>1.1000000000000001</v>
      </c>
    </row>
    <row r="12" spans="2:54" ht="18.75">
      <c r="B12" s="40" t="s">
        <v>455</v>
      </c>
      <c r="C12" s="1518" t="str">
        <f>'3. Inputs'!E19</f>
        <v>Existing Building</v>
      </c>
      <c r="D12" s="1519"/>
      <c r="F12" s="42"/>
      <c r="G12" s="42"/>
      <c r="H12" s="42"/>
      <c r="I12" s="42"/>
      <c r="J12" s="1501" t="s">
        <v>106</v>
      </c>
      <c r="K12" s="1502"/>
      <c r="L12" s="1503"/>
      <c r="M12" s="113">
        <f>'3. Inputs'!F26</f>
        <v>0</v>
      </c>
      <c r="O12" s="462" t="s">
        <v>426</v>
      </c>
      <c r="P12" s="488">
        <f>'1. Project Dashboard'!H28</f>
        <v>1</v>
      </c>
      <c r="Q12" s="488">
        <f>'1. Project Dashboard'!I28</f>
        <v>1</v>
      </c>
      <c r="R12" s="489">
        <f>'1. Project Dashboard'!J28</f>
        <v>1</v>
      </c>
    </row>
    <row r="13" spans="2:54" ht="18.75">
      <c r="F13" s="331" t="s">
        <v>78</v>
      </c>
      <c r="G13" s="1513">
        <f>'3. Inputs'!L10</f>
        <v>0.03</v>
      </c>
      <c r="H13" s="1514"/>
      <c r="I13" s="42"/>
      <c r="J13" s="1504" t="s">
        <v>107</v>
      </c>
      <c r="K13" s="1505"/>
      <c r="L13" s="1506"/>
      <c r="M13" s="113">
        <f>'3. Inputs'!F27</f>
        <v>0.05</v>
      </c>
      <c r="O13" s="462" t="s">
        <v>427</v>
      </c>
      <c r="P13" s="488">
        <f>'1. Project Dashboard'!H29</f>
        <v>1</v>
      </c>
      <c r="Q13" s="488">
        <f>'1. Project Dashboard'!I29</f>
        <v>0.9</v>
      </c>
      <c r="R13" s="489">
        <f>'1. Project Dashboard'!J29</f>
        <v>1</v>
      </c>
    </row>
    <row r="14" spans="2:54" ht="37.5">
      <c r="B14" s="285" t="s">
        <v>289</v>
      </c>
      <c r="C14" s="1518">
        <f>'3. Inputs'!N23</f>
        <v>12000</v>
      </c>
      <c r="D14" s="1519"/>
      <c r="J14" s="1527" t="s">
        <v>108</v>
      </c>
      <c r="K14" s="1528"/>
      <c r="L14" s="1529"/>
      <c r="M14" s="114">
        <f>'3. Inputs'!F28</f>
        <v>2.5000000000000001E-2</v>
      </c>
      <c r="O14" s="1070" t="s">
        <v>714</v>
      </c>
      <c r="P14" s="490">
        <v>1</v>
      </c>
      <c r="Q14" s="490">
        <v>1</v>
      </c>
      <c r="R14" s="490">
        <v>1</v>
      </c>
    </row>
    <row r="15" spans="2:54">
      <c r="F15" s="42"/>
      <c r="G15" s="42"/>
      <c r="H15" s="42"/>
      <c r="I15" s="42"/>
      <c r="J15" s="42"/>
    </row>
    <row r="16" spans="2:54" ht="37.5">
      <c r="B16" s="285" t="s">
        <v>290</v>
      </c>
      <c r="C16" s="1518">
        <f>'3. Inputs'!N25</f>
        <v>20000</v>
      </c>
      <c r="D16" s="1519"/>
      <c r="F16" s="42"/>
      <c r="G16" s="42"/>
      <c r="H16" s="42"/>
      <c r="I16" s="42"/>
      <c r="J16" s="42"/>
      <c r="K16" s="42"/>
      <c r="L16" s="42"/>
      <c r="M16" s="42"/>
      <c r="N16" s="42"/>
      <c r="O16" s="248" t="str">
        <f>"Base case currently set at "&amp;'3. Inputs'!E408*100&amp;"%, repaid over "&amp;'3. Inputs'!E406&amp; " years"</f>
        <v>Base case currently set at 5%, repaid over 10 years</v>
      </c>
      <c r="P16" s="500"/>
      <c r="Q16" s="500"/>
      <c r="R16" s="485"/>
    </row>
    <row r="17" spans="2:54" s="42" customFormat="1">
      <c r="O17" s="501" t="s">
        <v>424</v>
      </c>
      <c r="P17" s="502">
        <f>'3. Inputs'!L10</f>
        <v>0.03</v>
      </c>
      <c r="Q17" s="502">
        <f>P17</f>
        <v>0.03</v>
      </c>
      <c r="R17" s="503">
        <f>P17</f>
        <v>0.03</v>
      </c>
      <c r="S17" s="94"/>
    </row>
    <row r="18" spans="2:54" s="42" customFormat="1">
      <c r="N18" s="300"/>
      <c r="O18" s="449" t="s">
        <v>443</v>
      </c>
      <c r="P18" s="504">
        <f>'3. Inputs'!E408+'1. Project Dashboard'!U42</f>
        <v>0.05</v>
      </c>
      <c r="Q18" s="504">
        <f>'3. Inputs'!E408+'1. Project Dashboard'!V42</f>
        <v>0.05</v>
      </c>
      <c r="R18" s="505">
        <f>'3. Inputs'!E408+'1. Project Dashboard'!W42</f>
        <v>0.05</v>
      </c>
    </row>
    <row r="19" spans="2:54" s="42" customFormat="1">
      <c r="B19" s="85" t="s">
        <v>332</v>
      </c>
    </row>
    <row r="20" spans="2:54" s="42" customFormat="1">
      <c r="N20" s="94"/>
      <c r="O20" s="94"/>
    </row>
    <row r="22" spans="2:54">
      <c r="G22" s="57" t="s">
        <v>102</v>
      </c>
    </row>
    <row r="23" spans="2:54" s="509" customFormat="1" ht="30">
      <c r="B23" s="506" t="s">
        <v>79</v>
      </c>
      <c r="C23" s="507" t="s">
        <v>80</v>
      </c>
      <c r="D23" s="507">
        <f>IF($G$10=3,$G$9,0)</f>
        <v>2018</v>
      </c>
      <c r="E23" s="507">
        <f>IF($G$10=2,$G$9,D23+1)</f>
        <v>2019</v>
      </c>
      <c r="F23" s="507">
        <f>IF($G$10=1,$G$9,E23+1)</f>
        <v>2020</v>
      </c>
      <c r="G23" s="508">
        <f>+G11</f>
        <v>2021</v>
      </c>
      <c r="H23" s="506">
        <f>G23+1</f>
        <v>2022</v>
      </c>
      <c r="I23" s="506">
        <f t="shared" ref="I23:BA23" si="0">H23+1</f>
        <v>2023</v>
      </c>
      <c r="J23" s="506">
        <f t="shared" si="0"/>
        <v>2024</v>
      </c>
      <c r="K23" s="506">
        <f t="shared" si="0"/>
        <v>2025</v>
      </c>
      <c r="L23" s="506">
        <f>K23+1</f>
        <v>2026</v>
      </c>
      <c r="M23" s="506">
        <f t="shared" si="0"/>
        <v>2027</v>
      </c>
      <c r="N23" s="506">
        <f t="shared" si="0"/>
        <v>2028</v>
      </c>
      <c r="O23" s="506">
        <f>N23+1</f>
        <v>2029</v>
      </c>
      <c r="P23" s="506">
        <f>O23+1</f>
        <v>2030</v>
      </c>
      <c r="Q23" s="506">
        <f>P23+1</f>
        <v>2031</v>
      </c>
      <c r="R23" s="506">
        <f t="shared" si="0"/>
        <v>2032</v>
      </c>
      <c r="S23" s="506">
        <f>R23+1</f>
        <v>2033</v>
      </c>
      <c r="T23" s="506">
        <f t="shared" si="0"/>
        <v>2034</v>
      </c>
      <c r="U23" s="506">
        <f>T23+1</f>
        <v>2035</v>
      </c>
      <c r="V23" s="506">
        <f t="shared" si="0"/>
        <v>2036</v>
      </c>
      <c r="W23" s="506">
        <f t="shared" si="0"/>
        <v>2037</v>
      </c>
      <c r="X23" s="506">
        <f t="shared" si="0"/>
        <v>2038</v>
      </c>
      <c r="Y23" s="506">
        <f t="shared" si="0"/>
        <v>2039</v>
      </c>
      <c r="Z23" s="506">
        <f t="shared" si="0"/>
        <v>2040</v>
      </c>
      <c r="AA23" s="506">
        <f t="shared" si="0"/>
        <v>2041</v>
      </c>
      <c r="AB23" s="506">
        <f t="shared" si="0"/>
        <v>2042</v>
      </c>
      <c r="AC23" s="506">
        <f t="shared" si="0"/>
        <v>2043</v>
      </c>
      <c r="AD23" s="506">
        <f t="shared" si="0"/>
        <v>2044</v>
      </c>
      <c r="AE23" s="506">
        <f t="shared" si="0"/>
        <v>2045</v>
      </c>
      <c r="AF23" s="506">
        <f t="shared" si="0"/>
        <v>2046</v>
      </c>
      <c r="AG23" s="506">
        <f t="shared" si="0"/>
        <v>2047</v>
      </c>
      <c r="AH23" s="506">
        <f t="shared" si="0"/>
        <v>2048</v>
      </c>
      <c r="AI23" s="506">
        <f t="shared" si="0"/>
        <v>2049</v>
      </c>
      <c r="AJ23" s="506">
        <f t="shared" si="0"/>
        <v>2050</v>
      </c>
      <c r="AK23" s="506">
        <f t="shared" si="0"/>
        <v>2051</v>
      </c>
      <c r="AL23" s="506">
        <f t="shared" si="0"/>
        <v>2052</v>
      </c>
      <c r="AM23" s="506">
        <f t="shared" si="0"/>
        <v>2053</v>
      </c>
      <c r="AN23" s="506">
        <f t="shared" si="0"/>
        <v>2054</v>
      </c>
      <c r="AO23" s="506">
        <f t="shared" si="0"/>
        <v>2055</v>
      </c>
      <c r="AP23" s="506">
        <f t="shared" si="0"/>
        <v>2056</v>
      </c>
      <c r="AQ23" s="506">
        <f t="shared" si="0"/>
        <v>2057</v>
      </c>
      <c r="AR23" s="506">
        <f t="shared" si="0"/>
        <v>2058</v>
      </c>
      <c r="AS23" s="506">
        <f t="shared" si="0"/>
        <v>2059</v>
      </c>
      <c r="AT23" s="506">
        <f t="shared" si="0"/>
        <v>2060</v>
      </c>
      <c r="AU23" s="506">
        <f t="shared" si="0"/>
        <v>2061</v>
      </c>
      <c r="AV23" s="506">
        <f t="shared" si="0"/>
        <v>2062</v>
      </c>
      <c r="AW23" s="506">
        <f t="shared" si="0"/>
        <v>2063</v>
      </c>
      <c r="AX23" s="506">
        <f t="shared" si="0"/>
        <v>2064</v>
      </c>
      <c r="AY23" s="506">
        <f t="shared" si="0"/>
        <v>2065</v>
      </c>
      <c r="AZ23" s="506">
        <f t="shared" si="0"/>
        <v>2066</v>
      </c>
      <c r="BA23" s="506">
        <f t="shared" si="0"/>
        <v>2067</v>
      </c>
      <c r="BB23" s="506" t="s">
        <v>81</v>
      </c>
    </row>
    <row r="24" spans="2:54" s="65" customFormat="1" ht="18.75">
      <c r="B24" s="63" t="s">
        <v>1</v>
      </c>
      <c r="C24" s="64"/>
      <c r="D24" s="64">
        <f>VLOOKUP('4. Investment Appraisal'!D23,Validation!$K$4:$L$70,2,FALSE)</f>
        <v>1</v>
      </c>
      <c r="E24" s="64">
        <f>VLOOKUP('4. Investment Appraisal'!E23,Validation!$K$4:$L$70,2,FALSE)</f>
        <v>2</v>
      </c>
      <c r="F24" s="64">
        <f>VLOOKUP('4. Investment Appraisal'!F23,Validation!$K$4:$L$70,2,FALSE)</f>
        <v>3</v>
      </c>
      <c r="G24" s="64">
        <f>VLOOKUP('4. Investment Appraisal'!G23,Validation!$K$4:$L$70,2,FALSE)</f>
        <v>4</v>
      </c>
      <c r="H24" s="64">
        <f>VLOOKUP('4. Investment Appraisal'!H23,Validation!$K$4:$L$70,2,FALSE)</f>
        <v>5</v>
      </c>
      <c r="I24" s="64">
        <f>VLOOKUP('4. Investment Appraisal'!I23,Validation!$K$4:$L$70,2,FALSE)</f>
        <v>6</v>
      </c>
      <c r="J24" s="64">
        <f>VLOOKUP('4. Investment Appraisal'!J23,Validation!$K$4:$L$70,2,FALSE)</f>
        <v>7</v>
      </c>
      <c r="K24" s="64">
        <f>VLOOKUP('4. Investment Appraisal'!K23,Validation!$K$4:$L$70,2,FALSE)</f>
        <v>8</v>
      </c>
      <c r="L24" s="64">
        <f>VLOOKUP('4. Investment Appraisal'!L23,Validation!$K$4:$L$70,2,FALSE)</f>
        <v>9</v>
      </c>
      <c r="M24" s="64">
        <f>VLOOKUP('4. Investment Appraisal'!M23,Validation!$K$4:$L$70,2,FALSE)</f>
        <v>10</v>
      </c>
      <c r="N24" s="64">
        <f>VLOOKUP('4. Investment Appraisal'!N23,Validation!$K$4:$L$70,2,FALSE)</f>
        <v>11</v>
      </c>
      <c r="O24" s="64">
        <f>VLOOKUP('4. Investment Appraisal'!O23,Validation!$K$4:$L$70,2,FALSE)</f>
        <v>12</v>
      </c>
      <c r="P24" s="64">
        <f>VLOOKUP('4. Investment Appraisal'!P23,Validation!$K$4:$L$70,2,FALSE)</f>
        <v>13</v>
      </c>
      <c r="Q24" s="64">
        <f>VLOOKUP('4. Investment Appraisal'!Q23,Validation!$K$4:$L$70,2,FALSE)</f>
        <v>14</v>
      </c>
      <c r="R24" s="64">
        <f>VLOOKUP('4. Investment Appraisal'!R23,Validation!$K$4:$L$70,2,FALSE)</f>
        <v>15</v>
      </c>
      <c r="S24" s="64">
        <f>VLOOKUP('4. Investment Appraisal'!S23,Validation!$K$4:$L$70,2,FALSE)</f>
        <v>16</v>
      </c>
      <c r="T24" s="64">
        <f>VLOOKUP('4. Investment Appraisal'!T23,Validation!$K$4:$L$70,2,FALSE)</f>
        <v>17</v>
      </c>
      <c r="U24" s="64">
        <f>VLOOKUP('4. Investment Appraisal'!U23,Validation!$K$4:$L$70,2,FALSE)</f>
        <v>18</v>
      </c>
      <c r="V24" s="64">
        <f>VLOOKUP('4. Investment Appraisal'!V23,Validation!$K$4:$L$70,2,FALSE)</f>
        <v>19</v>
      </c>
      <c r="W24" s="64">
        <f>VLOOKUP('4. Investment Appraisal'!W23,Validation!$K$4:$L$70,2,FALSE)</f>
        <v>20</v>
      </c>
      <c r="X24" s="64">
        <f>VLOOKUP('4. Investment Appraisal'!X23,Validation!$K$4:$L$70,2,FALSE)</f>
        <v>21</v>
      </c>
      <c r="Y24" s="64">
        <f>VLOOKUP('4. Investment Appraisal'!Y23,Validation!$K$4:$L$70,2,FALSE)</f>
        <v>22</v>
      </c>
      <c r="Z24" s="64">
        <f>VLOOKUP('4. Investment Appraisal'!Z23,Validation!$K$4:$L$70,2,FALSE)</f>
        <v>23</v>
      </c>
      <c r="AA24" s="64">
        <f>VLOOKUP('4. Investment Appraisal'!AA23,Validation!$K$4:$L$70,2,FALSE)</f>
        <v>24</v>
      </c>
      <c r="AB24" s="64">
        <f>VLOOKUP('4. Investment Appraisal'!AB23,Validation!$K$4:$L$70,2,FALSE)</f>
        <v>25</v>
      </c>
      <c r="AC24" s="64">
        <f>VLOOKUP('4. Investment Appraisal'!AC23,Validation!$K$4:$L$70,2,FALSE)</f>
        <v>26</v>
      </c>
      <c r="AD24" s="64">
        <f>VLOOKUP('4. Investment Appraisal'!AD23,Validation!$K$4:$L$70,2,FALSE)</f>
        <v>27</v>
      </c>
      <c r="AE24" s="64">
        <f>VLOOKUP('4. Investment Appraisal'!AE23,Validation!$K$4:$L$70,2,FALSE)</f>
        <v>28</v>
      </c>
      <c r="AF24" s="64">
        <f>VLOOKUP('4. Investment Appraisal'!AF23,Validation!$K$4:$L$70,2,FALSE)</f>
        <v>29</v>
      </c>
      <c r="AG24" s="64">
        <f>VLOOKUP('4. Investment Appraisal'!AG23,Validation!$K$4:$L$70,2,FALSE)</f>
        <v>30</v>
      </c>
      <c r="AH24" s="64">
        <f>VLOOKUP('4. Investment Appraisal'!AH23,Validation!$K$4:$L$70,2,FALSE)</f>
        <v>31</v>
      </c>
      <c r="AI24" s="64">
        <f>VLOOKUP('4. Investment Appraisal'!AI23,Validation!$K$4:$L$70,2,FALSE)</f>
        <v>32</v>
      </c>
      <c r="AJ24" s="64">
        <f>VLOOKUP('4. Investment Appraisal'!AJ23,Validation!$K$4:$L$70,2,FALSE)</f>
        <v>33</v>
      </c>
      <c r="AK24" s="64">
        <f>VLOOKUP('4. Investment Appraisal'!AK23,Validation!$K$4:$L$70,2,FALSE)</f>
        <v>34</v>
      </c>
      <c r="AL24" s="64">
        <f>VLOOKUP('4. Investment Appraisal'!AL23,Validation!$K$4:$L$70,2,FALSE)</f>
        <v>35</v>
      </c>
      <c r="AM24" s="64">
        <f>VLOOKUP('4. Investment Appraisal'!AM23,Validation!$K$4:$L$70,2,FALSE)</f>
        <v>36</v>
      </c>
      <c r="AN24" s="64">
        <f>VLOOKUP('4. Investment Appraisal'!AN23,Validation!$K$4:$L$70,2,FALSE)</f>
        <v>37</v>
      </c>
      <c r="AO24" s="64">
        <f>VLOOKUP('4. Investment Appraisal'!AO23,Validation!$K$4:$L$70,2,FALSE)</f>
        <v>38</v>
      </c>
      <c r="AP24" s="64">
        <f>VLOOKUP('4. Investment Appraisal'!AP23,Validation!$K$4:$L$70,2,FALSE)</f>
        <v>39</v>
      </c>
      <c r="AQ24" s="64">
        <f>VLOOKUP('4. Investment Appraisal'!AQ23,Validation!$K$4:$L$70,2,FALSE)</f>
        <v>40</v>
      </c>
      <c r="AR24" s="64">
        <f>VLOOKUP('4. Investment Appraisal'!AR23,Validation!$K$4:$L$70,2,FALSE)</f>
        <v>41</v>
      </c>
      <c r="AS24" s="64">
        <f>VLOOKUP('4. Investment Appraisal'!AS23,Validation!$K$4:$L$70,2,FALSE)</f>
        <v>42</v>
      </c>
      <c r="AT24" s="64">
        <f>VLOOKUP('4. Investment Appraisal'!AT23,Validation!$K$4:$L$70,2,FALSE)</f>
        <v>43</v>
      </c>
      <c r="AU24" s="64">
        <f>VLOOKUP('4. Investment Appraisal'!AU23,Validation!$K$4:$L$70,2,FALSE)</f>
        <v>44</v>
      </c>
      <c r="AV24" s="64">
        <f>VLOOKUP('4. Investment Appraisal'!AV23,Validation!$K$4:$L$70,2,FALSE)</f>
        <v>45</v>
      </c>
      <c r="AW24" s="64">
        <f>VLOOKUP('4. Investment Appraisal'!AW23,Validation!$K$4:$L$70,2,FALSE)</f>
        <v>46</v>
      </c>
      <c r="AX24" s="64">
        <f>VLOOKUP('4. Investment Appraisal'!AX23,Validation!$K$4:$L$70,2,FALSE)</f>
        <v>47</v>
      </c>
      <c r="AY24" s="64">
        <f>VLOOKUP('4. Investment Appraisal'!AY23,Validation!$K$4:$L$70,2,FALSE)</f>
        <v>48</v>
      </c>
      <c r="AZ24" s="64">
        <f>VLOOKUP('4. Investment Appraisal'!AZ23,Validation!$K$4:$L$70,2,FALSE)</f>
        <v>49</v>
      </c>
      <c r="BA24" s="64">
        <f>VLOOKUP('4. Investment Appraisal'!BA23,Validation!$K$4:$L$70,2,FALSE)</f>
        <v>50</v>
      </c>
      <c r="BB24" s="66"/>
    </row>
    <row r="25" spans="2:54" s="65" customFormat="1" ht="18.75">
      <c r="B25" s="63" t="s">
        <v>291</v>
      </c>
      <c r="C25" s="64"/>
      <c r="D25" s="64">
        <f>C14</f>
        <v>12000</v>
      </c>
      <c r="E25" s="64">
        <f>C14</f>
        <v>12000</v>
      </c>
      <c r="F25" s="64">
        <f>C14</f>
        <v>12000</v>
      </c>
      <c r="G25" s="64">
        <f>C16</f>
        <v>20000</v>
      </c>
      <c r="H25" s="64">
        <f>G25</f>
        <v>20000</v>
      </c>
      <c r="I25" s="64">
        <f t="shared" ref="I25:AZ26" si="1">H25</f>
        <v>20000</v>
      </c>
      <c r="J25" s="64">
        <f t="shared" si="1"/>
        <v>20000</v>
      </c>
      <c r="K25" s="64">
        <f t="shared" si="1"/>
        <v>20000</v>
      </c>
      <c r="L25" s="64">
        <f t="shared" si="1"/>
        <v>20000</v>
      </c>
      <c r="M25" s="64">
        <f t="shared" si="1"/>
        <v>20000</v>
      </c>
      <c r="N25" s="64">
        <f t="shared" si="1"/>
        <v>20000</v>
      </c>
      <c r="O25" s="64">
        <f>N25</f>
        <v>20000</v>
      </c>
      <c r="P25" s="64">
        <f t="shared" si="1"/>
        <v>20000</v>
      </c>
      <c r="Q25" s="64">
        <f>P25</f>
        <v>20000</v>
      </c>
      <c r="R25" s="64">
        <f t="shared" si="1"/>
        <v>20000</v>
      </c>
      <c r="S25" s="64">
        <f>R25</f>
        <v>20000</v>
      </c>
      <c r="T25" s="64">
        <f t="shared" si="1"/>
        <v>20000</v>
      </c>
      <c r="U25" s="64">
        <f>T25</f>
        <v>20000</v>
      </c>
      <c r="V25" s="64">
        <f t="shared" si="1"/>
        <v>20000</v>
      </c>
      <c r="W25" s="64">
        <f t="shared" si="1"/>
        <v>20000</v>
      </c>
      <c r="X25" s="64">
        <f t="shared" si="1"/>
        <v>20000</v>
      </c>
      <c r="Y25" s="64">
        <f t="shared" si="1"/>
        <v>20000</v>
      </c>
      <c r="Z25" s="64">
        <f t="shared" si="1"/>
        <v>20000</v>
      </c>
      <c r="AA25" s="64">
        <f t="shared" si="1"/>
        <v>20000</v>
      </c>
      <c r="AB25" s="64">
        <f t="shared" si="1"/>
        <v>20000</v>
      </c>
      <c r="AC25" s="64">
        <f t="shared" si="1"/>
        <v>20000</v>
      </c>
      <c r="AD25" s="64">
        <f t="shared" si="1"/>
        <v>20000</v>
      </c>
      <c r="AE25" s="64">
        <f t="shared" si="1"/>
        <v>20000</v>
      </c>
      <c r="AF25" s="64">
        <f t="shared" si="1"/>
        <v>20000</v>
      </c>
      <c r="AG25" s="64">
        <f t="shared" si="1"/>
        <v>20000</v>
      </c>
      <c r="AH25" s="64">
        <f t="shared" si="1"/>
        <v>20000</v>
      </c>
      <c r="AI25" s="64">
        <f t="shared" si="1"/>
        <v>20000</v>
      </c>
      <c r="AJ25" s="64">
        <f t="shared" si="1"/>
        <v>20000</v>
      </c>
      <c r="AK25" s="64">
        <f t="shared" si="1"/>
        <v>20000</v>
      </c>
      <c r="AL25" s="64">
        <f t="shared" si="1"/>
        <v>20000</v>
      </c>
      <c r="AM25" s="64">
        <f t="shared" si="1"/>
        <v>20000</v>
      </c>
      <c r="AN25" s="64">
        <f t="shared" si="1"/>
        <v>20000</v>
      </c>
      <c r="AO25" s="64">
        <f t="shared" si="1"/>
        <v>20000</v>
      </c>
      <c r="AP25" s="64">
        <f t="shared" si="1"/>
        <v>20000</v>
      </c>
      <c r="AQ25" s="64">
        <f t="shared" si="1"/>
        <v>20000</v>
      </c>
      <c r="AR25" s="64">
        <f t="shared" si="1"/>
        <v>20000</v>
      </c>
      <c r="AS25" s="64">
        <f t="shared" si="1"/>
        <v>20000</v>
      </c>
      <c r="AT25" s="64">
        <f t="shared" si="1"/>
        <v>20000</v>
      </c>
      <c r="AU25" s="64">
        <f t="shared" si="1"/>
        <v>20000</v>
      </c>
      <c r="AV25" s="64">
        <f t="shared" si="1"/>
        <v>20000</v>
      </c>
      <c r="AW25" s="64">
        <f t="shared" si="1"/>
        <v>20000</v>
      </c>
      <c r="AX25" s="64">
        <f t="shared" si="1"/>
        <v>20000</v>
      </c>
      <c r="AY25" s="64">
        <f t="shared" si="1"/>
        <v>20000</v>
      </c>
      <c r="AZ25" s="64">
        <f t="shared" si="1"/>
        <v>20000</v>
      </c>
      <c r="BA25" s="64">
        <f>AZ25</f>
        <v>20000</v>
      </c>
      <c r="BB25" s="66"/>
    </row>
    <row r="26" spans="2:54" s="65" customFormat="1" ht="18.75">
      <c r="B26" s="63" t="s">
        <v>157</v>
      </c>
      <c r="C26" s="64"/>
      <c r="D26" s="330">
        <f>'3. Inputs'!N27</f>
        <v>0</v>
      </c>
      <c r="E26" s="330">
        <f>D26</f>
        <v>0</v>
      </c>
      <c r="F26" s="330">
        <f>E26</f>
        <v>0</v>
      </c>
      <c r="G26" s="330">
        <f>'3. Inputs'!N29</f>
        <v>0</v>
      </c>
      <c r="H26" s="330">
        <f>G26</f>
        <v>0</v>
      </c>
      <c r="I26" s="330">
        <f t="shared" si="1"/>
        <v>0</v>
      </c>
      <c r="J26" s="330">
        <f t="shared" si="1"/>
        <v>0</v>
      </c>
      <c r="K26" s="330">
        <f t="shared" si="1"/>
        <v>0</v>
      </c>
      <c r="L26" s="330">
        <f t="shared" si="1"/>
        <v>0</v>
      </c>
      <c r="M26" s="330">
        <f t="shared" si="1"/>
        <v>0</v>
      </c>
      <c r="N26" s="330">
        <f t="shared" si="1"/>
        <v>0</v>
      </c>
      <c r="O26" s="330">
        <f>N26</f>
        <v>0</v>
      </c>
      <c r="P26" s="330">
        <f t="shared" si="1"/>
        <v>0</v>
      </c>
      <c r="Q26" s="330">
        <f>P26</f>
        <v>0</v>
      </c>
      <c r="R26" s="330">
        <f t="shared" si="1"/>
        <v>0</v>
      </c>
      <c r="S26" s="330">
        <f>R26</f>
        <v>0</v>
      </c>
      <c r="T26" s="330">
        <f t="shared" si="1"/>
        <v>0</v>
      </c>
      <c r="U26" s="330">
        <f>T26</f>
        <v>0</v>
      </c>
      <c r="V26" s="330">
        <f t="shared" si="1"/>
        <v>0</v>
      </c>
      <c r="W26" s="330">
        <f t="shared" si="1"/>
        <v>0</v>
      </c>
      <c r="X26" s="330">
        <f t="shared" si="1"/>
        <v>0</v>
      </c>
      <c r="Y26" s="330">
        <f t="shared" si="1"/>
        <v>0</v>
      </c>
      <c r="Z26" s="330">
        <f t="shared" si="1"/>
        <v>0</v>
      </c>
      <c r="AA26" s="330">
        <f t="shared" si="1"/>
        <v>0</v>
      </c>
      <c r="AB26" s="330">
        <f t="shared" si="1"/>
        <v>0</v>
      </c>
      <c r="AC26" s="330">
        <f t="shared" si="1"/>
        <v>0</v>
      </c>
      <c r="AD26" s="330">
        <f t="shared" si="1"/>
        <v>0</v>
      </c>
      <c r="AE26" s="330">
        <f t="shared" si="1"/>
        <v>0</v>
      </c>
      <c r="AF26" s="330">
        <f t="shared" si="1"/>
        <v>0</v>
      </c>
      <c r="AG26" s="330">
        <f t="shared" si="1"/>
        <v>0</v>
      </c>
      <c r="AH26" s="330">
        <f t="shared" si="1"/>
        <v>0</v>
      </c>
      <c r="AI26" s="330">
        <f t="shared" si="1"/>
        <v>0</v>
      </c>
      <c r="AJ26" s="330">
        <f t="shared" si="1"/>
        <v>0</v>
      </c>
      <c r="AK26" s="330">
        <f t="shared" si="1"/>
        <v>0</v>
      </c>
      <c r="AL26" s="330">
        <f t="shared" si="1"/>
        <v>0</v>
      </c>
      <c r="AM26" s="330">
        <f t="shared" si="1"/>
        <v>0</v>
      </c>
      <c r="AN26" s="330">
        <f t="shared" si="1"/>
        <v>0</v>
      </c>
      <c r="AO26" s="330">
        <f t="shared" si="1"/>
        <v>0</v>
      </c>
      <c r="AP26" s="330">
        <f t="shared" si="1"/>
        <v>0</v>
      </c>
      <c r="AQ26" s="330">
        <f t="shared" si="1"/>
        <v>0</v>
      </c>
      <c r="AR26" s="330">
        <f t="shared" si="1"/>
        <v>0</v>
      </c>
      <c r="AS26" s="330">
        <f t="shared" si="1"/>
        <v>0</v>
      </c>
      <c r="AT26" s="330">
        <f t="shared" si="1"/>
        <v>0</v>
      </c>
      <c r="AU26" s="330">
        <f t="shared" si="1"/>
        <v>0</v>
      </c>
      <c r="AV26" s="330">
        <f t="shared" si="1"/>
        <v>0</v>
      </c>
      <c r="AW26" s="330">
        <f t="shared" si="1"/>
        <v>0</v>
      </c>
      <c r="AX26" s="330">
        <f t="shared" si="1"/>
        <v>0</v>
      </c>
      <c r="AY26" s="330">
        <f t="shared" si="1"/>
        <v>0</v>
      </c>
      <c r="AZ26" s="330">
        <f t="shared" si="1"/>
        <v>0</v>
      </c>
      <c r="BA26" s="330">
        <f>AZ26</f>
        <v>0</v>
      </c>
      <c r="BB26" s="66"/>
    </row>
    <row r="27" spans="2:54" ht="18.75">
      <c r="BB27" s="40"/>
    </row>
    <row r="28" spans="2:54" ht="18.75">
      <c r="B28" s="55" t="s">
        <v>766</v>
      </c>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67"/>
    </row>
    <row r="29" spans="2:54" s="60" customFormat="1" ht="18.75">
      <c r="B29" s="510" t="s">
        <v>86</v>
      </c>
      <c r="D29" s="1071">
        <f>'3. Inputs'!K14</f>
        <v>900</v>
      </c>
      <c r="E29" s="1071">
        <f>'3. Inputs'!L14</f>
        <v>750</v>
      </c>
      <c r="F29" s="1071">
        <f>'3. Inputs'!M14</f>
        <v>1000</v>
      </c>
      <c r="BB29" s="512">
        <f>SUM(D29:BA29)</f>
        <v>2650</v>
      </c>
    </row>
    <row r="30" spans="2:54" s="60" customFormat="1" ht="18.75">
      <c r="B30" s="510" t="s">
        <v>87</v>
      </c>
      <c r="D30" s="1071">
        <f>'3. Inputs'!K15</f>
        <v>500</v>
      </c>
      <c r="E30" s="1071">
        <f>'3. Inputs'!L15</f>
        <v>500</v>
      </c>
      <c r="F30" s="1071">
        <f>'3. Inputs'!M15</f>
        <v>500</v>
      </c>
      <c r="BB30" s="512">
        <f>SUM(D30:BA30)</f>
        <v>1500</v>
      </c>
    </row>
    <row r="31" spans="2:54" s="60" customFormat="1" ht="18.75">
      <c r="B31" s="510" t="s">
        <v>88</v>
      </c>
      <c r="D31" s="1071">
        <f>'3. Inputs'!K16</f>
        <v>500</v>
      </c>
      <c r="E31" s="1071">
        <f>'3. Inputs'!L16</f>
        <v>500</v>
      </c>
      <c r="F31" s="1071">
        <f>'3. Inputs'!M16</f>
        <v>500</v>
      </c>
      <c r="BB31" s="512">
        <f>SUM(D31:BA31)</f>
        <v>1500</v>
      </c>
    </row>
    <row r="32" spans="2:54" s="60" customFormat="1" ht="18.75">
      <c r="B32" s="513" t="s">
        <v>90</v>
      </c>
      <c r="D32" s="1071">
        <f>'3. Inputs'!K17</f>
        <v>5</v>
      </c>
      <c r="E32" s="1071">
        <f>'3. Inputs'!L17</f>
        <v>5</v>
      </c>
      <c r="F32" s="1071">
        <f>'3. Inputs'!M17</f>
        <v>5</v>
      </c>
      <c r="BB32" s="512">
        <f>SUM(D32:BA32)</f>
        <v>15</v>
      </c>
    </row>
    <row r="33" spans="2:54" s="148" customFormat="1" ht="18.75">
      <c r="B33" s="638"/>
      <c r="BB33" s="639"/>
    </row>
    <row r="34" spans="2:54" s="60" customFormat="1" ht="18.75">
      <c r="B34" s="514" t="s">
        <v>91</v>
      </c>
      <c r="C34" s="86"/>
      <c r="D34" s="86">
        <f>SUM(D29:D33)</f>
        <v>1905</v>
      </c>
      <c r="E34" s="86">
        <f t="shared" ref="E34:BA34" si="2">SUM(E29:E33)</f>
        <v>1755</v>
      </c>
      <c r="F34" s="86">
        <f t="shared" si="2"/>
        <v>2005</v>
      </c>
      <c r="G34" s="86">
        <f t="shared" si="2"/>
        <v>0</v>
      </c>
      <c r="H34" s="86">
        <f t="shared" si="2"/>
        <v>0</v>
      </c>
      <c r="I34" s="86">
        <f t="shared" si="2"/>
        <v>0</v>
      </c>
      <c r="J34" s="86">
        <f t="shared" si="2"/>
        <v>0</v>
      </c>
      <c r="K34" s="86">
        <f t="shared" si="2"/>
        <v>0</v>
      </c>
      <c r="L34" s="86">
        <f t="shared" si="2"/>
        <v>0</v>
      </c>
      <c r="M34" s="86">
        <f t="shared" si="2"/>
        <v>0</v>
      </c>
      <c r="N34" s="86">
        <f t="shared" si="2"/>
        <v>0</v>
      </c>
      <c r="O34" s="86">
        <f t="shared" si="2"/>
        <v>0</v>
      </c>
      <c r="P34" s="86">
        <f t="shared" si="2"/>
        <v>0</v>
      </c>
      <c r="Q34" s="86">
        <f t="shared" si="2"/>
        <v>0</v>
      </c>
      <c r="R34" s="86">
        <f t="shared" si="2"/>
        <v>0</v>
      </c>
      <c r="S34" s="86">
        <f t="shared" si="2"/>
        <v>0</v>
      </c>
      <c r="T34" s="86">
        <f t="shared" si="2"/>
        <v>0</v>
      </c>
      <c r="U34" s="86">
        <f t="shared" si="2"/>
        <v>0</v>
      </c>
      <c r="V34" s="86">
        <f t="shared" si="2"/>
        <v>0</v>
      </c>
      <c r="W34" s="86">
        <f t="shared" si="2"/>
        <v>0</v>
      </c>
      <c r="X34" s="86">
        <f t="shared" si="2"/>
        <v>0</v>
      </c>
      <c r="Y34" s="86">
        <f t="shared" si="2"/>
        <v>0</v>
      </c>
      <c r="Z34" s="86">
        <f t="shared" si="2"/>
        <v>0</v>
      </c>
      <c r="AA34" s="86">
        <f t="shared" si="2"/>
        <v>0</v>
      </c>
      <c r="AB34" s="86">
        <f t="shared" si="2"/>
        <v>0</v>
      </c>
      <c r="AC34" s="86">
        <f t="shared" si="2"/>
        <v>0</v>
      </c>
      <c r="AD34" s="86">
        <f t="shared" si="2"/>
        <v>0</v>
      </c>
      <c r="AE34" s="86">
        <f t="shared" si="2"/>
        <v>0</v>
      </c>
      <c r="AF34" s="86">
        <f t="shared" si="2"/>
        <v>0</v>
      </c>
      <c r="AG34" s="86">
        <f t="shared" si="2"/>
        <v>0</v>
      </c>
      <c r="AH34" s="86">
        <f t="shared" si="2"/>
        <v>0</v>
      </c>
      <c r="AI34" s="86">
        <f t="shared" si="2"/>
        <v>0</v>
      </c>
      <c r="AJ34" s="86">
        <f t="shared" si="2"/>
        <v>0</v>
      </c>
      <c r="AK34" s="86">
        <f t="shared" si="2"/>
        <v>0</v>
      </c>
      <c r="AL34" s="86">
        <f t="shared" si="2"/>
        <v>0</v>
      </c>
      <c r="AM34" s="86">
        <f t="shared" si="2"/>
        <v>0</v>
      </c>
      <c r="AN34" s="86">
        <f t="shared" si="2"/>
        <v>0</v>
      </c>
      <c r="AO34" s="86">
        <f t="shared" si="2"/>
        <v>0</v>
      </c>
      <c r="AP34" s="86">
        <f t="shared" si="2"/>
        <v>0</v>
      </c>
      <c r="AQ34" s="86">
        <f t="shared" si="2"/>
        <v>0</v>
      </c>
      <c r="AR34" s="86">
        <f t="shared" si="2"/>
        <v>0</v>
      </c>
      <c r="AS34" s="86">
        <f t="shared" si="2"/>
        <v>0</v>
      </c>
      <c r="AT34" s="86">
        <f t="shared" si="2"/>
        <v>0</v>
      </c>
      <c r="AU34" s="86">
        <f t="shared" si="2"/>
        <v>0</v>
      </c>
      <c r="AV34" s="86">
        <f t="shared" si="2"/>
        <v>0</v>
      </c>
      <c r="AW34" s="86">
        <f t="shared" si="2"/>
        <v>0</v>
      </c>
      <c r="AX34" s="86">
        <f t="shared" si="2"/>
        <v>0</v>
      </c>
      <c r="AY34" s="86">
        <f t="shared" si="2"/>
        <v>0</v>
      </c>
      <c r="AZ34" s="86">
        <f t="shared" si="2"/>
        <v>0</v>
      </c>
      <c r="BA34" s="86">
        <f t="shared" si="2"/>
        <v>0</v>
      </c>
      <c r="BB34" s="515">
        <f>SUM(BB29:BB33)</f>
        <v>5665</v>
      </c>
    </row>
    <row r="35" spans="2:54" s="60" customFormat="1" ht="18.75">
      <c r="BB35" s="512"/>
    </row>
    <row r="36" spans="2:54" s="60" customFormat="1" ht="18.75">
      <c r="B36" s="510" t="s">
        <v>490</v>
      </c>
      <c r="D36" s="60">
        <f>HLOOKUP(D23,'3. Inputs'!425:442,18,FALSE)</f>
        <v>-562.5</v>
      </c>
      <c r="E36" s="60">
        <f>HLOOKUP(E23,'3. Inputs'!425:442,18,FALSE)</f>
        <v>-615</v>
      </c>
      <c r="F36" s="60">
        <f>HLOOKUP(F23,'3. Inputs'!425:442,18,FALSE)</f>
        <v>-690</v>
      </c>
      <c r="G36" s="60">
        <f>HLOOKUP(G23,'3. Inputs'!425:442,18,FALSE)</f>
        <v>-765</v>
      </c>
      <c r="H36" s="60">
        <f>HLOOKUP(H23,'3. Inputs'!425:442,18,FALSE)</f>
        <v>0</v>
      </c>
      <c r="I36" s="60">
        <f>HLOOKUP(I23,'3. Inputs'!425:442,18,FALSE)</f>
        <v>0</v>
      </c>
      <c r="J36" s="60">
        <f>HLOOKUP(J23,'3. Inputs'!425:442,18,FALSE)</f>
        <v>0</v>
      </c>
      <c r="K36" s="60">
        <f>HLOOKUP(K23,'3. Inputs'!425:442,18,FALSE)</f>
        <v>0</v>
      </c>
      <c r="L36" s="60">
        <f>HLOOKUP(L23,'3. Inputs'!425:442,18,FALSE)</f>
        <v>0</v>
      </c>
      <c r="M36" s="60">
        <f>HLOOKUP(M23,'3. Inputs'!425:442,18,FALSE)</f>
        <v>0</v>
      </c>
      <c r="N36" s="60">
        <f>HLOOKUP(N23,'3. Inputs'!425:442,18,FALSE)</f>
        <v>0</v>
      </c>
      <c r="O36" s="60">
        <f>HLOOKUP(O23,'3. Inputs'!425:442,18,FALSE)</f>
        <v>0</v>
      </c>
      <c r="P36" s="60">
        <f>HLOOKUP(P23,'3. Inputs'!425:442,18,FALSE)</f>
        <v>0</v>
      </c>
      <c r="Q36" s="60">
        <f>HLOOKUP(Q23,'3. Inputs'!425:442,18,FALSE)</f>
        <v>0</v>
      </c>
      <c r="R36" s="60">
        <f>HLOOKUP(R23,'3. Inputs'!425:442,18,FALSE)</f>
        <v>0</v>
      </c>
      <c r="S36" s="60">
        <f>HLOOKUP(S23,'3. Inputs'!425:442,18,FALSE)</f>
        <v>0</v>
      </c>
      <c r="T36" s="60">
        <f>HLOOKUP(T23,'3. Inputs'!425:442,18,FALSE)</f>
        <v>0</v>
      </c>
      <c r="U36" s="60">
        <f>HLOOKUP(U23,'3. Inputs'!425:442,18,FALSE)</f>
        <v>0</v>
      </c>
      <c r="V36" s="60">
        <f>HLOOKUP(V23,'3. Inputs'!425:442,18,FALSE)</f>
        <v>0</v>
      </c>
      <c r="W36" s="60">
        <f>HLOOKUP(W23,'3. Inputs'!425:442,18,FALSE)</f>
        <v>0</v>
      </c>
      <c r="X36" s="60">
        <f>HLOOKUP(X23,'3. Inputs'!425:442,18,FALSE)</f>
        <v>0</v>
      </c>
      <c r="Y36" s="60">
        <f>HLOOKUP(Y23,'3. Inputs'!425:442,18,FALSE)</f>
        <v>0</v>
      </c>
      <c r="Z36" s="60">
        <f>HLOOKUP(Z23,'3. Inputs'!425:442,18,FALSE)</f>
        <v>0</v>
      </c>
      <c r="AA36" s="60">
        <f>HLOOKUP(AA23,'3. Inputs'!425:442,18,FALSE)</f>
        <v>0</v>
      </c>
      <c r="AB36" s="60">
        <f>HLOOKUP(AB23,'3. Inputs'!425:442,18,FALSE)</f>
        <v>0</v>
      </c>
      <c r="AC36" s="60">
        <f>HLOOKUP(AC23,'3. Inputs'!425:442,18,FALSE)</f>
        <v>0</v>
      </c>
      <c r="AD36" s="60">
        <f>HLOOKUP(AD23,'3. Inputs'!425:442,18,FALSE)</f>
        <v>0</v>
      </c>
      <c r="AE36" s="60">
        <f>HLOOKUP(AE23,'3. Inputs'!425:442,18,FALSE)</f>
        <v>0</v>
      </c>
      <c r="AF36" s="60">
        <f>HLOOKUP(AF23,'3. Inputs'!425:442,18,FALSE)</f>
        <v>0</v>
      </c>
      <c r="AG36" s="60">
        <f>HLOOKUP(AG23,'3. Inputs'!425:442,18,FALSE)</f>
        <v>0</v>
      </c>
      <c r="AH36" s="60">
        <f>HLOOKUP(AH23,'3. Inputs'!425:442,18,FALSE)</f>
        <v>0</v>
      </c>
      <c r="AI36" s="60">
        <f>HLOOKUP(AI23,'3. Inputs'!425:442,18,FALSE)</f>
        <v>0</v>
      </c>
      <c r="AJ36" s="60">
        <f>HLOOKUP(AJ23,'3. Inputs'!425:442,18,FALSE)</f>
        <v>0</v>
      </c>
      <c r="AK36" s="60">
        <f>HLOOKUP(AK23,'3. Inputs'!425:442,18,FALSE)</f>
        <v>0</v>
      </c>
      <c r="AL36" s="60">
        <f>HLOOKUP(AL23,'3. Inputs'!425:442,18,FALSE)</f>
        <v>0</v>
      </c>
      <c r="AM36" s="60">
        <f>HLOOKUP(AM23,'3. Inputs'!425:442,18,FALSE)</f>
        <v>0</v>
      </c>
      <c r="AN36" s="60">
        <f>HLOOKUP(AN23,'3. Inputs'!425:442,18,FALSE)</f>
        <v>0</v>
      </c>
      <c r="AO36" s="60">
        <f>HLOOKUP(AO23,'3. Inputs'!425:442,18,FALSE)</f>
        <v>0</v>
      </c>
      <c r="AP36" s="60">
        <f>HLOOKUP(AP23,'3. Inputs'!425:442,18,FALSE)</f>
        <v>0</v>
      </c>
      <c r="AQ36" s="60">
        <f>HLOOKUP(AQ23,'3. Inputs'!425:442,18,FALSE)</f>
        <v>0</v>
      </c>
      <c r="AR36" s="60">
        <f>HLOOKUP(AR23,'3. Inputs'!425:442,18,FALSE)</f>
        <v>0</v>
      </c>
      <c r="AS36" s="60">
        <f>HLOOKUP(AS23,'3. Inputs'!425:442,18,FALSE)</f>
        <v>0</v>
      </c>
      <c r="AT36" s="60">
        <f>HLOOKUP(AT23,'3. Inputs'!425:442,18,FALSE)</f>
        <v>0</v>
      </c>
      <c r="AU36" s="60">
        <f>HLOOKUP(AU23,'3. Inputs'!425:442,18,FALSE)</f>
        <v>0</v>
      </c>
      <c r="AV36" s="60">
        <f>HLOOKUP(AV23,'3. Inputs'!425:442,18,FALSE)</f>
        <v>0</v>
      </c>
      <c r="AW36" s="60">
        <f>HLOOKUP(AW23,'3. Inputs'!425:442,18,FALSE)</f>
        <v>0</v>
      </c>
      <c r="AX36" s="60">
        <f>HLOOKUP(AX23,'3. Inputs'!425:442,18,FALSE)</f>
        <v>0</v>
      </c>
      <c r="AY36" s="60">
        <f>HLOOKUP(AY23,'3. Inputs'!425:442,18,FALSE)</f>
        <v>0</v>
      </c>
      <c r="AZ36" s="60">
        <f>HLOOKUP(AZ23,'3. Inputs'!425:442,18,FALSE)</f>
        <v>0</v>
      </c>
      <c r="BA36" s="60">
        <f>HLOOKUP(BA23,'3. Inputs'!425:442,18,FALSE)</f>
        <v>0</v>
      </c>
      <c r="BB36" s="512">
        <f>SUM(D36:BA36)</f>
        <v>-2632.5</v>
      </c>
    </row>
    <row r="37" spans="2:54" s="60" customFormat="1" ht="18.75">
      <c r="BB37" s="512"/>
    </row>
    <row r="38" spans="2:54" s="60" customFormat="1" ht="18.75">
      <c r="B38" s="516" t="s">
        <v>92</v>
      </c>
      <c r="C38" s="517"/>
      <c r="D38" s="517">
        <f>D34+D36</f>
        <v>1342.5</v>
      </c>
      <c r="E38" s="517">
        <f t="shared" ref="E38:BB38" si="3">E34+E36</f>
        <v>1140</v>
      </c>
      <c r="F38" s="517">
        <f t="shared" si="3"/>
        <v>1315</v>
      </c>
      <c r="G38" s="517">
        <f t="shared" si="3"/>
        <v>-765</v>
      </c>
      <c r="H38" s="517">
        <f t="shared" si="3"/>
        <v>0</v>
      </c>
      <c r="I38" s="517">
        <f t="shared" si="3"/>
        <v>0</v>
      </c>
      <c r="J38" s="517">
        <f t="shared" si="3"/>
        <v>0</v>
      </c>
      <c r="K38" s="517">
        <f t="shared" si="3"/>
        <v>0</v>
      </c>
      <c r="L38" s="517">
        <f t="shared" si="3"/>
        <v>0</v>
      </c>
      <c r="M38" s="517">
        <f t="shared" si="3"/>
        <v>0</v>
      </c>
      <c r="N38" s="517">
        <f t="shared" si="3"/>
        <v>0</v>
      </c>
      <c r="O38" s="517">
        <f t="shared" si="3"/>
        <v>0</v>
      </c>
      <c r="P38" s="517">
        <f t="shared" si="3"/>
        <v>0</v>
      </c>
      <c r="Q38" s="517">
        <f t="shared" si="3"/>
        <v>0</v>
      </c>
      <c r="R38" s="517">
        <f t="shared" si="3"/>
        <v>0</v>
      </c>
      <c r="S38" s="517">
        <f t="shared" si="3"/>
        <v>0</v>
      </c>
      <c r="T38" s="517">
        <f t="shared" si="3"/>
        <v>0</v>
      </c>
      <c r="U38" s="517">
        <f t="shared" si="3"/>
        <v>0</v>
      </c>
      <c r="V38" s="517">
        <f t="shared" si="3"/>
        <v>0</v>
      </c>
      <c r="W38" s="517">
        <f t="shared" si="3"/>
        <v>0</v>
      </c>
      <c r="X38" s="517">
        <f t="shared" si="3"/>
        <v>0</v>
      </c>
      <c r="Y38" s="517">
        <f t="shared" si="3"/>
        <v>0</v>
      </c>
      <c r="Z38" s="517">
        <f t="shared" si="3"/>
        <v>0</v>
      </c>
      <c r="AA38" s="517">
        <f t="shared" si="3"/>
        <v>0</v>
      </c>
      <c r="AB38" s="517">
        <f t="shared" si="3"/>
        <v>0</v>
      </c>
      <c r="AC38" s="517">
        <f t="shared" si="3"/>
        <v>0</v>
      </c>
      <c r="AD38" s="517">
        <f t="shared" si="3"/>
        <v>0</v>
      </c>
      <c r="AE38" s="517">
        <f t="shared" si="3"/>
        <v>0</v>
      </c>
      <c r="AF38" s="517">
        <f t="shared" si="3"/>
        <v>0</v>
      </c>
      <c r="AG38" s="517">
        <f t="shared" si="3"/>
        <v>0</v>
      </c>
      <c r="AH38" s="517">
        <f t="shared" si="3"/>
        <v>0</v>
      </c>
      <c r="AI38" s="517">
        <f t="shared" si="3"/>
        <v>0</v>
      </c>
      <c r="AJ38" s="517">
        <f t="shared" si="3"/>
        <v>0</v>
      </c>
      <c r="AK38" s="517">
        <f t="shared" si="3"/>
        <v>0</v>
      </c>
      <c r="AL38" s="517">
        <f t="shared" si="3"/>
        <v>0</v>
      </c>
      <c r="AM38" s="517">
        <f t="shared" si="3"/>
        <v>0</v>
      </c>
      <c r="AN38" s="517">
        <f t="shared" si="3"/>
        <v>0</v>
      </c>
      <c r="AO38" s="517">
        <f t="shared" si="3"/>
        <v>0</v>
      </c>
      <c r="AP38" s="517">
        <f t="shared" si="3"/>
        <v>0</v>
      </c>
      <c r="AQ38" s="517">
        <f t="shared" si="3"/>
        <v>0</v>
      </c>
      <c r="AR38" s="517">
        <f t="shared" si="3"/>
        <v>0</v>
      </c>
      <c r="AS38" s="517">
        <f t="shared" si="3"/>
        <v>0</v>
      </c>
      <c r="AT38" s="517">
        <f t="shared" si="3"/>
        <v>0</v>
      </c>
      <c r="AU38" s="517">
        <f t="shared" si="3"/>
        <v>0</v>
      </c>
      <c r="AV38" s="517">
        <f t="shared" si="3"/>
        <v>0</v>
      </c>
      <c r="AW38" s="517">
        <f t="shared" si="3"/>
        <v>0</v>
      </c>
      <c r="AX38" s="517">
        <f t="shared" si="3"/>
        <v>0</v>
      </c>
      <c r="AY38" s="517">
        <f t="shared" si="3"/>
        <v>0</v>
      </c>
      <c r="AZ38" s="517">
        <f t="shared" si="3"/>
        <v>0</v>
      </c>
      <c r="BA38" s="517">
        <f t="shared" si="3"/>
        <v>0</v>
      </c>
      <c r="BB38" s="518">
        <f t="shared" si="3"/>
        <v>3032.5</v>
      </c>
    </row>
    <row r="39" spans="2:54" s="60" customFormat="1" ht="18.75">
      <c r="BB39" s="512"/>
    </row>
    <row r="40" spans="2:54" s="60" customFormat="1" ht="18.75">
      <c r="BB40" s="512"/>
    </row>
    <row r="41" spans="2:54" s="60" customFormat="1" ht="18.75">
      <c r="B41" s="519" t="s">
        <v>93</v>
      </c>
      <c r="C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c r="AA41" s="519"/>
      <c r="AB41" s="519"/>
      <c r="AC41" s="519"/>
      <c r="AD41" s="519"/>
      <c r="AE41" s="519"/>
      <c r="AF41" s="519"/>
      <c r="AG41" s="519"/>
      <c r="AH41" s="519"/>
      <c r="AI41" s="519"/>
      <c r="AJ41" s="519"/>
      <c r="AK41" s="519"/>
      <c r="AL41" s="519"/>
      <c r="AM41" s="519"/>
      <c r="AN41" s="519"/>
      <c r="AO41" s="519"/>
      <c r="AP41" s="519"/>
      <c r="AQ41" s="519"/>
      <c r="AR41" s="519"/>
      <c r="AS41" s="519"/>
      <c r="AT41" s="519"/>
      <c r="AU41" s="519"/>
      <c r="AV41" s="519"/>
      <c r="AW41" s="519"/>
      <c r="AX41" s="519"/>
      <c r="AY41" s="519"/>
      <c r="AZ41" s="519"/>
      <c r="BA41" s="519"/>
      <c r="BB41" s="520"/>
    </row>
    <row r="42" spans="2:54" s="60" customFormat="1" ht="18.75">
      <c r="B42" s="60" t="s">
        <v>94</v>
      </c>
      <c r="L42" s="60">
        <f>-VLOOKUP(L23,'Refurb Costs'!$A:$H,4)*$C$16</f>
        <v>-0.51276346586873445</v>
      </c>
      <c r="Q42" s="60">
        <f>-VLOOKUP(Q23,'Refurb Costs'!$A:$H,4)*$C$16</f>
        <v>-0.58014479655414752</v>
      </c>
      <c r="V42" s="60">
        <f>-VLOOKUP(V23,'Refurb Costs'!$A:$H,4)*$C$16</f>
        <v>-0.65638058748712313</v>
      </c>
      <c r="AA42" s="60">
        <f>-VLOOKUP(AA23,'Refurb Costs'!$A:$H,4)*$C$16</f>
        <v>-0.74263438746490407</v>
      </c>
      <c r="AF42" s="60">
        <f>-VLOOKUP(AF23,'Refurb Costs'!$A:$H,4)*$C$16</f>
        <v>-0.84022264515279077</v>
      </c>
      <c r="AK42" s="60">
        <f>-VLOOKUP(AK23,'Refurb Costs'!$A:$H,4)*$C$16</f>
        <v>-0.95063480138255241</v>
      </c>
      <c r="AP42" s="60">
        <f>-VLOOKUP(AP23,'Refurb Costs'!$A:$H,4)*$C$16</f>
        <v>-1.0755560217438676</v>
      </c>
      <c r="AU42" s="60">
        <f>-VLOOKUP(AU23,'Refurb Costs'!$A:$H,4)*$C$16</f>
        <v>-1.2168929164249784</v>
      </c>
      <c r="AZ42" s="60">
        <f>-VLOOKUP(AZ23,'Refurb Costs'!$A:$H,4)*$C$16</f>
        <v>-1.3768026398516453</v>
      </c>
      <c r="BB42" s="512">
        <f>SUM(D42:BA42)</f>
        <v>-7.9520322619307438</v>
      </c>
    </row>
    <row r="43" spans="2:54" s="60" customFormat="1" ht="18.75">
      <c r="B43" s="60" t="s">
        <v>95</v>
      </c>
      <c r="Q43" s="60">
        <f>-VLOOKUP(Q23,'Refurb Costs'!$A:$H,6)*$C$16</f>
        <v>-3.4537441737379018</v>
      </c>
      <c r="AA43" s="60">
        <f>-VLOOKUP(AA23,'Refurb Costs'!$A:$H,6)*$C$16</f>
        <v>-5.6257853268655635</v>
      </c>
      <c r="AK43" s="60">
        <f>-VLOOKUP(AK23,'Refurb Costs'!$A:$H,6)*$C$16</f>
        <v>-9.163811490334691</v>
      </c>
      <c r="AU43" s="60">
        <f>-VLOOKUP(AU23,'Refurb Costs'!$A:$H,6)*$C$16</f>
        <v>-14.926883297407562</v>
      </c>
      <c r="BB43" s="512">
        <f>SUM(D43:BA43)</f>
        <v>-33.170224288345722</v>
      </c>
    </row>
    <row r="44" spans="2:54" s="60" customFormat="1" ht="18.75">
      <c r="B44" s="60" t="s">
        <v>96</v>
      </c>
      <c r="AA44" s="60">
        <f>-VLOOKUP(AA23,'Refurb Costs'!$A:$H,8)*$C$16</f>
        <v>-10.411720764838668</v>
      </c>
      <c r="AU44" s="60">
        <f>-VLOOKUP(AU23,'Refurb Costs'!$A:$H,8)*$C$16</f>
        <v>-27.625394811950969</v>
      </c>
      <c r="BB44" s="512">
        <f>SUM(D44:BA44)</f>
        <v>-38.037115576789638</v>
      </c>
    </row>
    <row r="45" spans="2:54" s="60" customFormat="1" ht="18.75">
      <c r="BB45" s="512">
        <f>SUM(D45:BA45)</f>
        <v>0</v>
      </c>
    </row>
    <row r="46" spans="2:54" s="60" customFormat="1" ht="18.75">
      <c r="B46" s="516" t="s">
        <v>103</v>
      </c>
      <c r="C46" s="517"/>
      <c r="D46" s="517">
        <f>SUM(D42:D44)</f>
        <v>0</v>
      </c>
      <c r="E46" s="517">
        <f t="shared" ref="E46:BA46" si="4">SUM(E42:E44)</f>
        <v>0</v>
      </c>
      <c r="F46" s="517">
        <f t="shared" si="4"/>
        <v>0</v>
      </c>
      <c r="G46" s="517">
        <f t="shared" si="4"/>
        <v>0</v>
      </c>
      <c r="H46" s="517">
        <f t="shared" si="4"/>
        <v>0</v>
      </c>
      <c r="I46" s="517">
        <f t="shared" si="4"/>
        <v>0</v>
      </c>
      <c r="J46" s="517">
        <f t="shared" si="4"/>
        <v>0</v>
      </c>
      <c r="K46" s="517">
        <f t="shared" si="4"/>
        <v>0</v>
      </c>
      <c r="L46" s="517">
        <f t="shared" si="4"/>
        <v>-0.51276346586873445</v>
      </c>
      <c r="M46" s="517">
        <f t="shared" si="4"/>
        <v>0</v>
      </c>
      <c r="N46" s="517">
        <f t="shared" si="4"/>
        <v>0</v>
      </c>
      <c r="O46" s="517">
        <f t="shared" si="4"/>
        <v>0</v>
      </c>
      <c r="P46" s="517">
        <f t="shared" si="4"/>
        <v>0</v>
      </c>
      <c r="Q46" s="517">
        <f>SUM(Q42:Q44)</f>
        <v>-4.0338889702920495</v>
      </c>
      <c r="R46" s="517">
        <f t="shared" si="4"/>
        <v>0</v>
      </c>
      <c r="S46" s="517">
        <f t="shared" si="4"/>
        <v>0</v>
      </c>
      <c r="T46" s="517">
        <f t="shared" si="4"/>
        <v>0</v>
      </c>
      <c r="U46" s="517">
        <f t="shared" si="4"/>
        <v>0</v>
      </c>
      <c r="V46" s="517">
        <f>SUM(V42:V44)</f>
        <v>-0.65638058748712313</v>
      </c>
      <c r="W46" s="517">
        <f t="shared" si="4"/>
        <v>0</v>
      </c>
      <c r="X46" s="517">
        <f t="shared" si="4"/>
        <v>0</v>
      </c>
      <c r="Y46" s="517">
        <f t="shared" si="4"/>
        <v>0</v>
      </c>
      <c r="Z46" s="517">
        <f t="shared" si="4"/>
        <v>0</v>
      </c>
      <c r="AA46" s="517">
        <f>SUM(AA42:AA44)</f>
        <v>-16.780140479169134</v>
      </c>
      <c r="AB46" s="517">
        <f t="shared" si="4"/>
        <v>0</v>
      </c>
      <c r="AC46" s="517">
        <f t="shared" si="4"/>
        <v>0</v>
      </c>
      <c r="AD46" s="517">
        <f t="shared" si="4"/>
        <v>0</v>
      </c>
      <c r="AE46" s="517">
        <f t="shared" si="4"/>
        <v>0</v>
      </c>
      <c r="AF46" s="517">
        <f>SUM(AF42:AF44)</f>
        <v>-0.84022264515279077</v>
      </c>
      <c r="AG46" s="517">
        <f t="shared" si="4"/>
        <v>0</v>
      </c>
      <c r="AH46" s="517">
        <f t="shared" si="4"/>
        <v>0</v>
      </c>
      <c r="AI46" s="517">
        <f t="shared" si="4"/>
        <v>0</v>
      </c>
      <c r="AJ46" s="517">
        <f t="shared" si="4"/>
        <v>0</v>
      </c>
      <c r="AK46" s="517">
        <f t="shared" si="4"/>
        <v>-10.114446291717243</v>
      </c>
      <c r="AL46" s="517">
        <f t="shared" si="4"/>
        <v>0</v>
      </c>
      <c r="AM46" s="517">
        <f t="shared" si="4"/>
        <v>0</v>
      </c>
      <c r="AN46" s="517">
        <f t="shared" si="4"/>
        <v>0</v>
      </c>
      <c r="AO46" s="517">
        <f t="shared" si="4"/>
        <v>0</v>
      </c>
      <c r="AP46" s="517">
        <f t="shared" si="4"/>
        <v>-1.0755560217438676</v>
      </c>
      <c r="AQ46" s="517">
        <f t="shared" si="4"/>
        <v>0</v>
      </c>
      <c r="AR46" s="517">
        <f t="shared" si="4"/>
        <v>0</v>
      </c>
      <c r="AS46" s="517">
        <f t="shared" si="4"/>
        <v>0</v>
      </c>
      <c r="AT46" s="517">
        <f t="shared" si="4"/>
        <v>0</v>
      </c>
      <c r="AU46" s="517">
        <f t="shared" si="4"/>
        <v>-43.769171025783507</v>
      </c>
      <c r="AV46" s="517">
        <f t="shared" si="4"/>
        <v>0</v>
      </c>
      <c r="AW46" s="517">
        <f t="shared" si="4"/>
        <v>0</v>
      </c>
      <c r="AX46" s="517">
        <f t="shared" si="4"/>
        <v>0</v>
      </c>
      <c r="AY46" s="517">
        <f t="shared" si="4"/>
        <v>0</v>
      </c>
      <c r="AZ46" s="517">
        <f t="shared" si="4"/>
        <v>-1.3768026398516453</v>
      </c>
      <c r="BA46" s="517">
        <f t="shared" si="4"/>
        <v>0</v>
      </c>
      <c r="BB46" s="518">
        <f>SUM(BB42:BB44)</f>
        <v>-79.159372127066106</v>
      </c>
    </row>
    <row r="47" spans="2:54" s="60" customFormat="1" ht="18.75">
      <c r="BB47" s="512"/>
    </row>
    <row r="48" spans="2:54" s="60" customFormat="1" ht="18.75">
      <c r="BB48" s="512"/>
    </row>
    <row r="49" spans="2:54" s="60" customFormat="1" ht="18.75">
      <c r="B49" s="519" t="s">
        <v>567</v>
      </c>
      <c r="C49" s="519"/>
      <c r="D49" s="519"/>
      <c r="E49" s="519"/>
      <c r="F49" s="519"/>
      <c r="G49" s="519"/>
      <c r="H49" s="519"/>
      <c r="I49" s="519"/>
      <c r="J49" s="519"/>
      <c r="K49" s="519"/>
      <c r="L49" s="519"/>
      <c r="M49" s="519"/>
      <c r="N49" s="519"/>
      <c r="O49" s="519"/>
      <c r="P49" s="519"/>
      <c r="Q49" s="519"/>
      <c r="R49" s="519"/>
      <c r="S49" s="519"/>
      <c r="T49" s="519"/>
      <c r="U49" s="519"/>
      <c r="V49" s="519"/>
      <c r="W49" s="519"/>
      <c r="X49" s="519"/>
      <c r="Y49" s="519"/>
      <c r="Z49" s="519"/>
      <c r="AA49" s="519"/>
      <c r="AB49" s="519"/>
      <c r="AC49" s="519"/>
      <c r="AD49" s="519"/>
      <c r="AE49" s="519"/>
      <c r="AF49" s="519"/>
      <c r="AG49" s="519"/>
      <c r="AH49" s="519"/>
      <c r="AI49" s="519"/>
      <c r="AJ49" s="519"/>
      <c r="AK49" s="519"/>
      <c r="AL49" s="519"/>
      <c r="AM49" s="519"/>
      <c r="AN49" s="519"/>
      <c r="AO49" s="519"/>
      <c r="AP49" s="519"/>
      <c r="AQ49" s="519"/>
      <c r="AR49" s="519"/>
      <c r="AS49" s="519"/>
      <c r="AT49" s="519"/>
      <c r="AU49" s="519"/>
      <c r="AV49" s="519"/>
      <c r="AW49" s="519"/>
      <c r="AX49" s="519"/>
      <c r="AY49" s="519"/>
      <c r="AZ49" s="519"/>
      <c r="BA49" s="519"/>
      <c r="BB49" s="520"/>
    </row>
    <row r="50" spans="2:54" s="60" customFormat="1" ht="18.75">
      <c r="B50" s="60" t="s">
        <v>167</v>
      </c>
      <c r="D50" s="60">
        <f>IFERROR(-HLOOKUP(D23,'5. I&amp;E Summary'!10:122,97,FALSE),0)</f>
        <v>-751.43751178883372</v>
      </c>
      <c r="E50" s="60">
        <f>IFERROR(-HLOOKUP(E23,'5. I&amp;E Summary'!10:122,97,FALSE),0)</f>
        <v>-768.86467329721211</v>
      </c>
      <c r="F50" s="60">
        <f>IFERROR(-HLOOKUP(F23,'5. I&amp;E Summary'!10:122,97,FALSE),0)</f>
        <v>-788.07296440701134</v>
      </c>
      <c r="G50" s="60">
        <f>IFERROR(-HLOOKUP(G23,'5. I&amp;E Summary'!10:122,97,FALSE),0)</f>
        <v>-968.75436304997356</v>
      </c>
      <c r="H50" s="60">
        <f>IFERROR(-HLOOKUP(H23,'5. I&amp;E Summary'!10:122,97,FALSE),0)</f>
        <v>-991.33781661201556</v>
      </c>
      <c r="I50" s="60">
        <f>IFERROR(-HLOOKUP(I23,'5. I&amp;E Summary'!10:122,97,FALSE),0)</f>
        <v>-1070.2748620922453</v>
      </c>
      <c r="J50" s="60">
        <f>IFERROR(-HLOOKUP(J23,'5. I&amp;E Summary'!10:122,97,FALSE),0)</f>
        <v>-1174.6892888000966</v>
      </c>
      <c r="K50" s="60">
        <f>IFERROR(-HLOOKUP(K23,'5. I&amp;E Summary'!10:122,97,FALSE),0)</f>
        <v>-1251.9829555534777</v>
      </c>
      <c r="L50" s="60">
        <f>IFERROR(-HLOOKUP(L23,'5. I&amp;E Summary'!10:122,97,FALSE),0)</f>
        <v>-1332.439321972312</v>
      </c>
      <c r="M50" s="60">
        <f>IFERROR(-HLOOKUP(M23,'5. I&amp;E Summary'!10:122,97,FALSE),0)</f>
        <v>-1366.1296677044043</v>
      </c>
      <c r="N50" s="60">
        <f>IFERROR(-HLOOKUP(N23,'5. I&amp;E Summary'!10:122,97,FALSE),0)</f>
        <v>-1400.6755350926878</v>
      </c>
      <c r="O50" s="60">
        <f>IFERROR(-HLOOKUP(O23,'5. I&amp;E Summary'!10:122,97,FALSE),0)</f>
        <v>-1436.0988062403542</v>
      </c>
      <c r="P50" s="60">
        <f>IFERROR(-HLOOKUP(P23,'5. I&amp;E Summary'!10:122,97,FALSE),0)</f>
        <v>-1472.4219302028032</v>
      </c>
      <c r="Q50" s="60">
        <f>IFERROR(-HLOOKUP(Q23,'5. I&amp;E Summary'!10:122,97,FALSE),0)</f>
        <v>-1509.667937883054</v>
      </c>
      <c r="R50" s="60">
        <f>IFERROR(-HLOOKUP(R23,'5. I&amp;E Summary'!10:122,97,FALSE),0)</f>
        <v>-1547.860457450272</v>
      </c>
      <c r="S50" s="60">
        <f>IFERROR(-HLOOKUP(S23,'5. I&amp;E Summary'!10:122,97,FALSE),0)</f>
        <v>-1587.0237301948027</v>
      </c>
      <c r="T50" s="60">
        <f>IFERROR(-HLOOKUP(T23,'5. I&amp;E Summary'!10:122,97,FALSE),0)</f>
        <v>-1627.1826268227705</v>
      </c>
      <c r="U50" s="60">
        <f>IFERROR(-HLOOKUP(U23,'5. I&amp;E Summary'!10:122,97,FALSE),0)</f>
        <v>-1668.3626642022346</v>
      </c>
      <c r="V50" s="60">
        <f>IFERROR(-HLOOKUP(V23,'5. I&amp;E Summary'!10:122,97,FALSE),0)</f>
        <v>-1710.5900225742291</v>
      </c>
      <c r="W50" s="60">
        <f>IFERROR(-HLOOKUP(W23,'5. I&amp;E Summary'!10:122,97,FALSE),0)</f>
        <v>-1753.8915632424832</v>
      </c>
      <c r="X50" s="60">
        <f>IFERROR(-HLOOKUP(X23,'5. I&amp;E Summary'!10:122,97,FALSE),0)</f>
        <v>-1798.2948467561141</v>
      </c>
      <c r="Y50" s="60">
        <f>IFERROR(-HLOOKUP(Y23,'5. I&amp;E Summary'!10:122,97,FALSE),0)</f>
        <v>-1843.828151600032</v>
      </c>
      <c r="Z50" s="60">
        <f>IFERROR(-HLOOKUP(Z23,'5. I&amp;E Summary'!10:122,97,FALSE),0)</f>
        <v>-1890.5204934082935</v>
      </c>
      <c r="AA50" s="60">
        <f>IFERROR(-HLOOKUP(AA23,'5. I&amp;E Summary'!10:122,97,FALSE),0)</f>
        <v>-1938.4016447161307</v>
      </c>
      <c r="AB50" s="60">
        <f>IFERROR(-HLOOKUP(AB23,'5. I&amp;E Summary'!10:122,97,FALSE),0)</f>
        <v>-1987.502155266993</v>
      </c>
      <c r="AC50" s="60">
        <f>IFERROR(-HLOOKUP(AC23,'5. I&amp;E Summary'!10:122,97,FALSE),0)</f>
        <v>-2037.8533728913039</v>
      </c>
      <c r="AD50" s="60">
        <f>IFERROR(-HLOOKUP(AD23,'5. I&amp;E Summary'!10:122,97,FALSE),0)</f>
        <v>-2089.4874649744061</v>
      </c>
      <c r="AE50" s="60">
        <f>IFERROR(-HLOOKUP(AE23,'5. I&amp;E Summary'!10:122,97,FALSE),0)</f>
        <v>-2142.4374405316175</v>
      </c>
      <c r="AF50" s="60">
        <f>IFERROR(-HLOOKUP(AF23,'5. I&amp;E Summary'!10:122,97,FALSE),0)</f>
        <v>-2196.7371729089728</v>
      </c>
      <c r="AG50" s="60">
        <f>IFERROR(-HLOOKUP(AG23,'5. I&amp;E Summary'!10:122,97,FALSE),0)</f>
        <v>-2252.4214231288647</v>
      </c>
      <c r="AH50" s="60">
        <f>IFERROR(-HLOOKUP(AH23,'5. I&amp;E Summary'!10:122,97,FALSE),0)</f>
        <v>-2309.525863900466</v>
      </c>
      <c r="AI50" s="60">
        <f>IFERROR(-HLOOKUP(AI23,'5. I&amp;E Summary'!10:122,97,FALSE),0)</f>
        <v>-2368.087104315402</v>
      </c>
      <c r="AJ50" s="60">
        <f>IFERROR(-HLOOKUP(AJ23,'5. I&amp;E Summary'!10:122,97,FALSE),0)</f>
        <v>-2428.1427152500728</v>
      </c>
      <c r="AK50" s="60">
        <f>IFERROR(-HLOOKUP(AK23,'5. I&amp;E Summary'!10:122,97,FALSE),0)</f>
        <v>-2489.7312554964333</v>
      </c>
      <c r="AL50" s="60">
        <f>IFERROR(-HLOOKUP(AL23,'5. I&amp;E Summary'!10:122,97,FALSE),0)</f>
        <v>-2552.8922986441112</v>
      </c>
      <c r="AM50" s="60">
        <f>IFERROR(-HLOOKUP(AM23,'5. I&amp;E Summary'!10:122,97,FALSE),0)</f>
        <v>-2617.6664607374278</v>
      </c>
      <c r="AN50" s="60">
        <f>IFERROR(-HLOOKUP(AN23,'5. I&amp;E Summary'!10:122,97,FALSE),0)</f>
        <v>-2684.0954287315317</v>
      </c>
      <c r="AO50" s="60">
        <f>IFERROR(-HLOOKUP(AO23,'5. I&amp;E Summary'!10:122,97,FALSE),0)</f>
        <v>-2752.2219897730829</v>
      </c>
      <c r="AP50" s="60">
        <f>IFERROR(-HLOOKUP(AP23,'5. I&amp;E Summary'!10:122,97,FALSE),0)</f>
        <v>-2822.0900613314898</v>
      </c>
      <c r="AQ50" s="60">
        <f>IFERROR(-HLOOKUP(AQ23,'5. I&amp;E Summary'!10:122,97,FALSE),0)</f>
        <v>-2893.744722207754</v>
      </c>
      <c r="AR50" s="60">
        <f>IFERROR(-HLOOKUP(AR23,'5. I&amp;E Summary'!10:122,97,FALSE),0)</f>
        <v>-2967.2322444490119</v>
      </c>
      <c r="AS50" s="60">
        <f>IFERROR(-HLOOKUP(AS23,'5. I&amp;E Summary'!10:122,97,FALSE),0)</f>
        <v>-3042.600126197694</v>
      </c>
      <c r="AT50" s="60">
        <f>IFERROR(-HLOOKUP(AT23,'5. I&amp;E Summary'!10:122,97,FALSE),0)</f>
        <v>-3119.8971255054862</v>
      </c>
      <c r="AU50" s="60">
        <f>IFERROR(-HLOOKUP(AU23,'5. I&amp;E Summary'!10:122,97,FALSE),0)</f>
        <v>-3199.1732951430922</v>
      </c>
      <c r="AV50" s="60">
        <f>IFERROR(-HLOOKUP(AV23,'5. I&amp;E Summary'!10:122,97,FALSE),0)</f>
        <v>-3280.4800184382748</v>
      </c>
      <c r="AW50" s="60">
        <f>IFERROR(-HLOOKUP(AW23,'5. I&amp;E Summary'!10:122,97,FALSE),0)</f>
        <v>-3363.8700461754297</v>
      </c>
      <c r="AX50" s="60">
        <f>IFERROR(-HLOOKUP(AX23,'5. I&amp;E Summary'!10:122,97,FALSE),0)</f>
        <v>-3449.3975345915233</v>
      </c>
      <c r="AY50" s="60">
        <f>IFERROR(-HLOOKUP(AY23,'5. I&amp;E Summary'!10:122,97,FALSE),0)</f>
        <v>-3537.1180845042895</v>
      </c>
      <c r="AZ50" s="60">
        <f>IFERROR(-HLOOKUP(AZ23,'5. I&amp;E Summary'!10:122,97,FALSE),0)</f>
        <v>-3627.0887816099839</v>
      </c>
      <c r="BA50" s="60">
        <f>IFERROR(-HLOOKUP(BA23,'5. I&amp;E Summary'!10:122,97,FALSE),0)</f>
        <v>-3719.3682379893557</v>
      </c>
      <c r="BB50" s="512">
        <f>SUM(D50:BA50)</f>
        <v>-105579.66626035793</v>
      </c>
    </row>
    <row r="51" spans="2:54" s="60" customFormat="1" ht="18.75">
      <c r="BB51" s="512"/>
    </row>
    <row r="52" spans="2:54" s="60" customFormat="1" ht="18.75">
      <c r="B52" s="521"/>
      <c r="BB52" s="512"/>
    </row>
    <row r="53" spans="2:54" s="60" customFormat="1" ht="21">
      <c r="B53" s="522" t="s">
        <v>116</v>
      </c>
      <c r="C53" s="523"/>
      <c r="D53" s="523">
        <f>IFERROR(D38+D46++D50,0)</f>
        <v>591.06248821116628</v>
      </c>
      <c r="E53" s="523">
        <f t="shared" ref="E53:BA53" si="5">IFERROR(E38+E46++E50,0)</f>
        <v>371.13532670278789</v>
      </c>
      <c r="F53" s="523">
        <f t="shared" si="5"/>
        <v>526.92703559298866</v>
      </c>
      <c r="G53" s="523">
        <f t="shared" si="5"/>
        <v>-1733.7543630499736</v>
      </c>
      <c r="H53" s="523">
        <f t="shared" si="5"/>
        <v>-991.33781661201556</v>
      </c>
      <c r="I53" s="523">
        <f t="shared" si="5"/>
        <v>-1070.2748620922453</v>
      </c>
      <c r="J53" s="523">
        <f t="shared" si="5"/>
        <v>-1174.6892888000966</v>
      </c>
      <c r="K53" s="523">
        <f t="shared" si="5"/>
        <v>-1251.9829555534777</v>
      </c>
      <c r="L53" s="523">
        <f t="shared" si="5"/>
        <v>-1332.9520854381808</v>
      </c>
      <c r="M53" s="523">
        <f t="shared" si="5"/>
        <v>-1366.1296677044043</v>
      </c>
      <c r="N53" s="523">
        <f t="shared" si="5"/>
        <v>-1400.6755350926878</v>
      </c>
      <c r="O53" s="523">
        <f t="shared" si="5"/>
        <v>-1436.0988062403542</v>
      </c>
      <c r="P53" s="523">
        <f t="shared" si="5"/>
        <v>-1472.4219302028032</v>
      </c>
      <c r="Q53" s="523">
        <f t="shared" si="5"/>
        <v>-1513.7018268533461</v>
      </c>
      <c r="R53" s="523">
        <f t="shared" si="5"/>
        <v>-1547.860457450272</v>
      </c>
      <c r="S53" s="523">
        <f t="shared" si="5"/>
        <v>-1587.0237301948027</v>
      </c>
      <c r="T53" s="523">
        <f t="shared" si="5"/>
        <v>-1627.1826268227705</v>
      </c>
      <c r="U53" s="523">
        <f t="shared" si="5"/>
        <v>-1668.3626642022346</v>
      </c>
      <c r="V53" s="523">
        <f t="shared" si="5"/>
        <v>-1711.2464031617162</v>
      </c>
      <c r="W53" s="523">
        <f t="shared" si="5"/>
        <v>-1753.8915632424832</v>
      </c>
      <c r="X53" s="523">
        <f t="shared" si="5"/>
        <v>-1798.2948467561141</v>
      </c>
      <c r="Y53" s="523">
        <f t="shared" si="5"/>
        <v>-1843.828151600032</v>
      </c>
      <c r="Z53" s="523">
        <f t="shared" si="5"/>
        <v>-1890.5204934082935</v>
      </c>
      <c r="AA53" s="523">
        <f t="shared" si="5"/>
        <v>-1955.1817851952999</v>
      </c>
      <c r="AB53" s="523">
        <f t="shared" si="5"/>
        <v>-1987.502155266993</v>
      </c>
      <c r="AC53" s="523">
        <f t="shared" si="5"/>
        <v>-2037.8533728913039</v>
      </c>
      <c r="AD53" s="523">
        <f t="shared" si="5"/>
        <v>-2089.4874649744061</v>
      </c>
      <c r="AE53" s="523">
        <f t="shared" si="5"/>
        <v>-2142.4374405316175</v>
      </c>
      <c r="AF53" s="523">
        <f t="shared" si="5"/>
        <v>-2197.5773955541254</v>
      </c>
      <c r="AG53" s="523">
        <f t="shared" si="5"/>
        <v>-2252.4214231288647</v>
      </c>
      <c r="AH53" s="523">
        <f t="shared" si="5"/>
        <v>-2309.525863900466</v>
      </c>
      <c r="AI53" s="523">
        <f t="shared" si="5"/>
        <v>-2368.087104315402</v>
      </c>
      <c r="AJ53" s="523">
        <f t="shared" si="5"/>
        <v>-2428.1427152500728</v>
      </c>
      <c r="AK53" s="523">
        <f t="shared" si="5"/>
        <v>-2499.8457017881506</v>
      </c>
      <c r="AL53" s="523">
        <f t="shared" si="5"/>
        <v>-2552.8922986441112</v>
      </c>
      <c r="AM53" s="523">
        <f t="shared" si="5"/>
        <v>-2617.6664607374278</v>
      </c>
      <c r="AN53" s="523">
        <f t="shared" si="5"/>
        <v>-2684.0954287315317</v>
      </c>
      <c r="AO53" s="523">
        <f t="shared" si="5"/>
        <v>-2752.2219897730829</v>
      </c>
      <c r="AP53" s="523">
        <f t="shared" si="5"/>
        <v>-2823.1656173532338</v>
      </c>
      <c r="AQ53" s="523">
        <f t="shared" si="5"/>
        <v>-2893.744722207754</v>
      </c>
      <c r="AR53" s="523">
        <f t="shared" si="5"/>
        <v>-2967.2322444490119</v>
      </c>
      <c r="AS53" s="523">
        <f t="shared" si="5"/>
        <v>-3042.600126197694</v>
      </c>
      <c r="AT53" s="523">
        <f t="shared" si="5"/>
        <v>-3119.8971255054862</v>
      </c>
      <c r="AU53" s="523">
        <f t="shared" si="5"/>
        <v>-3242.9424661688759</v>
      </c>
      <c r="AV53" s="523">
        <f t="shared" si="5"/>
        <v>-3280.4800184382748</v>
      </c>
      <c r="AW53" s="523">
        <f t="shared" si="5"/>
        <v>-3363.8700461754297</v>
      </c>
      <c r="AX53" s="523">
        <f t="shared" si="5"/>
        <v>-3449.3975345915233</v>
      </c>
      <c r="AY53" s="523">
        <f t="shared" si="5"/>
        <v>-3537.1180845042895</v>
      </c>
      <c r="AZ53" s="523">
        <f t="shared" si="5"/>
        <v>-3628.4655842498355</v>
      </c>
      <c r="BA53" s="523">
        <f t="shared" si="5"/>
        <v>-3719.3682379893557</v>
      </c>
      <c r="BB53" s="523">
        <f t="shared" ref="BB53" si="6">BB38+BB46++BB50</f>
        <v>-102626.32563248499</v>
      </c>
    </row>
    <row r="54" spans="2:54" s="60" customFormat="1" ht="21">
      <c r="B54" s="522" t="str">
        <f>"Discounted @ "&amp;G13*100&amp;"%"</f>
        <v>Discounted @ 3%</v>
      </c>
      <c r="C54" s="523"/>
      <c r="D54" s="523">
        <f t="shared" ref="D54:AI54" si="7">IFERROR(D53/((1+$G$13)^D24),0)</f>
        <v>573.84707593317114</v>
      </c>
      <c r="E54" s="523">
        <f t="shared" si="7"/>
        <v>349.83064068506729</v>
      </c>
      <c r="F54" s="523">
        <f t="shared" si="7"/>
        <v>482.212881710609</v>
      </c>
      <c r="G54" s="523">
        <f t="shared" si="7"/>
        <v>-1540.4182958372166</v>
      </c>
      <c r="H54" s="523">
        <f t="shared" si="7"/>
        <v>-855.13670890174217</v>
      </c>
      <c r="I54" s="523">
        <f t="shared" si="7"/>
        <v>-896.33834732652474</v>
      </c>
      <c r="J54" s="523">
        <f t="shared" si="7"/>
        <v>-955.1298891893199</v>
      </c>
      <c r="K54" s="523">
        <f t="shared" si="7"/>
        <v>-988.32690631756918</v>
      </c>
      <c r="L54" s="523">
        <f t="shared" si="7"/>
        <v>-1021.5967816921535</v>
      </c>
      <c r="M54" s="523">
        <f t="shared" si="7"/>
        <v>-1016.5287726987325</v>
      </c>
      <c r="N54" s="523">
        <f t="shared" si="7"/>
        <v>-1011.8778081623141</v>
      </c>
      <c r="O54" s="523">
        <f t="shared" si="7"/>
        <v>-1007.2508086661314</v>
      </c>
      <c r="P54" s="523">
        <f t="shared" si="7"/>
        <v>-1002.6476864069404</v>
      </c>
      <c r="Q54" s="523">
        <f t="shared" si="7"/>
        <v>-1000.7352304329197</v>
      </c>
      <c r="R54" s="523">
        <f t="shared" si="7"/>
        <v>-993.51272751740578</v>
      </c>
      <c r="S54" s="523">
        <f t="shared" si="7"/>
        <v>-988.98072041518378</v>
      </c>
      <c r="T54" s="523">
        <f t="shared" si="7"/>
        <v>-984.47224962067139</v>
      </c>
      <c r="U54" s="523">
        <f t="shared" si="7"/>
        <v>-979.9872325007276</v>
      </c>
      <c r="V54" s="523">
        <f t="shared" si="7"/>
        <v>-975.89991215529267</v>
      </c>
      <c r="W54" s="523">
        <f t="shared" si="7"/>
        <v>-971.08723403933197</v>
      </c>
      <c r="X54" s="523">
        <f t="shared" si="7"/>
        <v>-966.67209274474885</v>
      </c>
      <c r="Y54" s="523">
        <f t="shared" si="7"/>
        <v>-962.28008523625579</v>
      </c>
      <c r="Z54" s="523">
        <f t="shared" si="7"/>
        <v>-957.91113424721732</v>
      </c>
      <c r="AA54" s="523">
        <f t="shared" si="7"/>
        <v>-961.81988081407599</v>
      </c>
      <c r="AB54" s="523">
        <f t="shared" si="7"/>
        <v>-949.24209827506763</v>
      </c>
      <c r="AC54" s="523">
        <f t="shared" si="7"/>
        <v>-944.94186430247021</v>
      </c>
      <c r="AD54" s="523">
        <f t="shared" si="7"/>
        <v>-940.6643888907563</v>
      </c>
      <c r="AE54" s="523">
        <f t="shared" si="7"/>
        <v>-936.40960037831621</v>
      </c>
      <c r="AF54" s="523">
        <f t="shared" si="7"/>
        <v>-932.53397367914295</v>
      </c>
      <c r="AG54" s="523">
        <f t="shared" si="7"/>
        <v>-927.96780317906837</v>
      </c>
      <c r="AH54" s="523">
        <f t="shared" si="7"/>
        <v>-923.78065697721195</v>
      </c>
      <c r="AI54" s="523">
        <f t="shared" si="7"/>
        <v>-919.6159226678385</v>
      </c>
      <c r="AJ54" s="523">
        <f t="shared" ref="AJ54:AZ54" si="8">IFERROR(AJ53/((1+$G$13)^AJ24),0)</f>
        <v>-915.47353446746808</v>
      </c>
      <c r="AK54" s="523">
        <f t="shared" si="8"/>
        <v>-915.05576928311075</v>
      </c>
      <c r="AL54" s="523">
        <f t="shared" si="8"/>
        <v>-907.25553933100855</v>
      </c>
      <c r="AM54" s="523">
        <f t="shared" si="8"/>
        <v>-903.17980693778907</v>
      </c>
      <c r="AN54" s="523">
        <f t="shared" si="8"/>
        <v>-899.12616976583286</v>
      </c>
      <c r="AO54" s="523">
        <f t="shared" si="8"/>
        <v>-895.0945682210828</v>
      </c>
      <c r="AP54" s="523">
        <f t="shared" si="8"/>
        <v>-891.42455461615248</v>
      </c>
      <c r="AQ54" s="523">
        <f t="shared" si="8"/>
        <v>-887.09724004588634</v>
      </c>
      <c r="AR54" s="523">
        <f t="shared" si="8"/>
        <v>-883.13140068005941</v>
      </c>
      <c r="AS54" s="523">
        <f t="shared" si="8"/>
        <v>-879.18737150075503</v>
      </c>
      <c r="AT54" s="523">
        <f t="shared" si="8"/>
        <v>-875.2650994569027</v>
      </c>
      <c r="AU54" s="523">
        <f t="shared" si="8"/>
        <v>-883.28601998233012</v>
      </c>
      <c r="AV54" s="523">
        <f t="shared" si="8"/>
        <v>-867.48562136290093</v>
      </c>
      <c r="AW54" s="523">
        <f t="shared" si="8"/>
        <v>-863.62831605184579</v>
      </c>
      <c r="AX54" s="523">
        <f t="shared" si="8"/>
        <v>-859.79256938843514</v>
      </c>
      <c r="AY54" s="523">
        <f t="shared" si="8"/>
        <v>-855.97833526488478</v>
      </c>
      <c r="AZ54" s="523">
        <f t="shared" si="8"/>
        <v>-852.50904919707909</v>
      </c>
      <c r="BA54" s="523">
        <f>IFERROR(BA53/((1+$G$13)^BA24),0)</f>
        <v>-848.41422743051464</v>
      </c>
      <c r="BB54" s="524">
        <f>SUM(D54:BA54)</f>
        <v>-42990.261407927537</v>
      </c>
    </row>
    <row r="55" spans="2:54" s="73" customFormat="1" ht="18.75" hidden="1" outlineLevel="1">
      <c r="B55" s="72" t="s">
        <v>122</v>
      </c>
      <c r="D55" s="74">
        <f>D53</f>
        <v>591.06248821116628</v>
      </c>
      <c r="E55" s="74">
        <f>D55+E53</f>
        <v>962.19781491395418</v>
      </c>
      <c r="F55" s="74">
        <f t="shared" ref="F55:BA55" si="9">E55+F53</f>
        <v>1489.1248505069429</v>
      </c>
      <c r="G55" s="74">
        <f t="shared" si="9"/>
        <v>-244.62951254303061</v>
      </c>
      <c r="H55" s="74">
        <f t="shared" si="9"/>
        <v>-1235.9673291550462</v>
      </c>
      <c r="I55" s="74">
        <f t="shared" si="9"/>
        <v>-2306.2421912472914</v>
      </c>
      <c r="J55" s="74">
        <f t="shared" si="9"/>
        <v>-3480.931480047388</v>
      </c>
      <c r="K55" s="74">
        <f t="shared" si="9"/>
        <v>-4732.9144356008655</v>
      </c>
      <c r="L55" s="74">
        <f>K55+L53</f>
        <v>-6065.8665210390463</v>
      </c>
      <c r="M55" s="74">
        <f t="shared" si="9"/>
        <v>-7431.9961887434511</v>
      </c>
      <c r="N55" s="74">
        <f t="shared" si="9"/>
        <v>-8832.671723836138</v>
      </c>
      <c r="O55" s="74">
        <f>N55+O53</f>
        <v>-10268.770530076492</v>
      </c>
      <c r="P55" s="74">
        <f>O55+P53</f>
        <v>-11741.192460279295</v>
      </c>
      <c r="Q55" s="74">
        <f>P55+Q53</f>
        <v>-13254.894287132642</v>
      </c>
      <c r="R55" s="74">
        <f t="shared" si="9"/>
        <v>-14802.754744582913</v>
      </c>
      <c r="S55" s="74">
        <f>R55+S53</f>
        <v>-16389.778474777715</v>
      </c>
      <c r="T55" s="74">
        <f t="shared" si="9"/>
        <v>-18016.961101600486</v>
      </c>
      <c r="U55" s="74">
        <f>T55+U53</f>
        <v>-19685.323765802721</v>
      </c>
      <c r="V55" s="74">
        <f t="shared" si="9"/>
        <v>-21396.570168964437</v>
      </c>
      <c r="W55" s="74">
        <f t="shared" si="9"/>
        <v>-23150.461732206921</v>
      </c>
      <c r="X55" s="74">
        <f t="shared" si="9"/>
        <v>-24948.756578963035</v>
      </c>
      <c r="Y55" s="74">
        <f t="shared" si="9"/>
        <v>-26792.584730563067</v>
      </c>
      <c r="Z55" s="74">
        <f t="shared" si="9"/>
        <v>-28683.105223971361</v>
      </c>
      <c r="AA55" s="74">
        <f t="shared" si="9"/>
        <v>-30638.287009166659</v>
      </c>
      <c r="AB55" s="74">
        <f t="shared" si="9"/>
        <v>-32625.789164433652</v>
      </c>
      <c r="AC55" s="74">
        <f t="shared" si="9"/>
        <v>-34663.642537324959</v>
      </c>
      <c r="AD55" s="74">
        <f t="shared" si="9"/>
        <v>-36753.130002299367</v>
      </c>
      <c r="AE55" s="74">
        <f t="shared" si="9"/>
        <v>-38895.567442830987</v>
      </c>
      <c r="AF55" s="74">
        <f t="shared" si="9"/>
        <v>-41093.144838385109</v>
      </c>
      <c r="AG55" s="74">
        <f t="shared" si="9"/>
        <v>-43345.566261513974</v>
      </c>
      <c r="AH55" s="74">
        <f t="shared" si="9"/>
        <v>-45655.092125414441</v>
      </c>
      <c r="AI55" s="74">
        <f t="shared" si="9"/>
        <v>-48023.179229729845</v>
      </c>
      <c r="AJ55" s="74">
        <f t="shared" si="9"/>
        <v>-50451.321944979922</v>
      </c>
      <c r="AK55" s="74">
        <f t="shared" si="9"/>
        <v>-52951.167646768074</v>
      </c>
      <c r="AL55" s="74">
        <f t="shared" si="9"/>
        <v>-55504.059945412184</v>
      </c>
      <c r="AM55" s="74">
        <f t="shared" si="9"/>
        <v>-58121.72640614961</v>
      </c>
      <c r="AN55" s="74">
        <f t="shared" si="9"/>
        <v>-60805.821834881142</v>
      </c>
      <c r="AO55" s="74">
        <f t="shared" si="9"/>
        <v>-63558.043824654225</v>
      </c>
      <c r="AP55" s="74">
        <f t="shared" si="9"/>
        <v>-66381.209442007457</v>
      </c>
      <c r="AQ55" s="74">
        <f t="shared" si="9"/>
        <v>-69274.954164215218</v>
      </c>
      <c r="AR55" s="74">
        <f t="shared" si="9"/>
        <v>-72242.186408664231</v>
      </c>
      <c r="AS55" s="74">
        <f t="shared" si="9"/>
        <v>-75284.786534861923</v>
      </c>
      <c r="AT55" s="74">
        <f t="shared" si="9"/>
        <v>-78404.683660367416</v>
      </c>
      <c r="AU55" s="74">
        <f t="shared" si="9"/>
        <v>-81647.626126536299</v>
      </c>
      <c r="AV55" s="74">
        <f t="shared" si="9"/>
        <v>-84928.106144974576</v>
      </c>
      <c r="AW55" s="74">
        <f t="shared" si="9"/>
        <v>-88291.97619115001</v>
      </c>
      <c r="AX55" s="74">
        <f t="shared" si="9"/>
        <v>-91741.373725741534</v>
      </c>
      <c r="AY55" s="74">
        <f t="shared" si="9"/>
        <v>-95278.491810245818</v>
      </c>
      <c r="AZ55" s="74">
        <f t="shared" si="9"/>
        <v>-98906.95739449565</v>
      </c>
      <c r="BA55" s="74">
        <f t="shared" si="9"/>
        <v>-102626.32563248501</v>
      </c>
      <c r="BB55" s="75"/>
    </row>
    <row r="56" spans="2:54" s="42" customFormat="1" ht="18.75" hidden="1" outlineLevel="1">
      <c r="B56" s="72" t="s">
        <v>124</v>
      </c>
      <c r="D56" s="77">
        <f>IF(D55&gt;0,1,0)</f>
        <v>1</v>
      </c>
      <c r="E56" s="70">
        <f t="shared" ref="E56:BA56" si="10">IF(E55&gt;0,1,0)</f>
        <v>1</v>
      </c>
      <c r="F56" s="70">
        <f t="shared" si="10"/>
        <v>1</v>
      </c>
      <c r="G56" s="70">
        <f t="shared" si="10"/>
        <v>0</v>
      </c>
      <c r="H56" s="70">
        <f t="shared" si="10"/>
        <v>0</v>
      </c>
      <c r="I56" s="70">
        <f t="shared" si="10"/>
        <v>0</v>
      </c>
      <c r="J56" s="70">
        <f t="shared" si="10"/>
        <v>0</v>
      </c>
      <c r="K56" s="70">
        <f t="shared" si="10"/>
        <v>0</v>
      </c>
      <c r="L56" s="70">
        <f t="shared" si="10"/>
        <v>0</v>
      </c>
      <c r="M56" s="70">
        <f t="shared" si="10"/>
        <v>0</v>
      </c>
      <c r="N56" s="70">
        <f t="shared" si="10"/>
        <v>0</v>
      </c>
      <c r="O56" s="70">
        <f t="shared" si="10"/>
        <v>0</v>
      </c>
      <c r="P56" s="70">
        <f t="shared" si="10"/>
        <v>0</v>
      </c>
      <c r="Q56" s="70">
        <f t="shared" si="10"/>
        <v>0</v>
      </c>
      <c r="R56" s="70">
        <f t="shared" si="10"/>
        <v>0</v>
      </c>
      <c r="S56" s="70">
        <f t="shared" si="10"/>
        <v>0</v>
      </c>
      <c r="T56" s="70">
        <f t="shared" si="10"/>
        <v>0</v>
      </c>
      <c r="U56" s="70">
        <f t="shared" si="10"/>
        <v>0</v>
      </c>
      <c r="V56" s="70">
        <f t="shared" si="10"/>
        <v>0</v>
      </c>
      <c r="W56" s="70">
        <f t="shared" si="10"/>
        <v>0</v>
      </c>
      <c r="X56" s="70">
        <f t="shared" si="10"/>
        <v>0</v>
      </c>
      <c r="Y56" s="70">
        <f t="shared" si="10"/>
        <v>0</v>
      </c>
      <c r="Z56" s="70">
        <f t="shared" si="10"/>
        <v>0</v>
      </c>
      <c r="AA56" s="70">
        <f t="shared" si="10"/>
        <v>0</v>
      </c>
      <c r="AB56" s="70">
        <f t="shared" si="10"/>
        <v>0</v>
      </c>
      <c r="AC56" s="70">
        <f t="shared" si="10"/>
        <v>0</v>
      </c>
      <c r="AD56" s="70">
        <f t="shared" si="10"/>
        <v>0</v>
      </c>
      <c r="AE56" s="70">
        <f t="shared" si="10"/>
        <v>0</v>
      </c>
      <c r="AF56" s="70">
        <f t="shared" si="10"/>
        <v>0</v>
      </c>
      <c r="AG56" s="70">
        <f t="shared" si="10"/>
        <v>0</v>
      </c>
      <c r="AH56" s="70">
        <f t="shared" si="10"/>
        <v>0</v>
      </c>
      <c r="AI56" s="70">
        <f t="shared" si="10"/>
        <v>0</v>
      </c>
      <c r="AJ56" s="70">
        <f t="shared" si="10"/>
        <v>0</v>
      </c>
      <c r="AK56" s="70">
        <f t="shared" si="10"/>
        <v>0</v>
      </c>
      <c r="AL56" s="70">
        <f t="shared" si="10"/>
        <v>0</v>
      </c>
      <c r="AM56" s="70">
        <f t="shared" si="10"/>
        <v>0</v>
      </c>
      <c r="AN56" s="70">
        <f t="shared" si="10"/>
        <v>0</v>
      </c>
      <c r="AO56" s="70">
        <f t="shared" si="10"/>
        <v>0</v>
      </c>
      <c r="AP56" s="70">
        <f t="shared" si="10"/>
        <v>0</v>
      </c>
      <c r="AQ56" s="70">
        <f t="shared" si="10"/>
        <v>0</v>
      </c>
      <c r="AR56" s="70">
        <f t="shared" si="10"/>
        <v>0</v>
      </c>
      <c r="AS56" s="70">
        <f t="shared" si="10"/>
        <v>0</v>
      </c>
      <c r="AT56" s="70">
        <f t="shared" si="10"/>
        <v>0</v>
      </c>
      <c r="AU56" s="70">
        <f t="shared" si="10"/>
        <v>0</v>
      </c>
      <c r="AV56" s="70">
        <f t="shared" si="10"/>
        <v>0</v>
      </c>
      <c r="AW56" s="70">
        <f t="shared" si="10"/>
        <v>0</v>
      </c>
      <c r="AX56" s="70">
        <f t="shared" si="10"/>
        <v>0</v>
      </c>
      <c r="AY56" s="70">
        <f t="shared" si="10"/>
        <v>0</v>
      </c>
      <c r="AZ56" s="70">
        <f t="shared" si="10"/>
        <v>0</v>
      </c>
      <c r="BA56" s="70">
        <f t="shared" si="10"/>
        <v>0</v>
      </c>
      <c r="BB56" s="71"/>
    </row>
    <row r="57" spans="2:54" s="42" customFormat="1" ht="18.75" hidden="1" outlineLevel="1">
      <c r="B57" s="72" t="s">
        <v>116</v>
      </c>
      <c r="D57" s="70">
        <f>D56</f>
        <v>1</v>
      </c>
      <c r="E57" s="70">
        <f>E56+D57</f>
        <v>2</v>
      </c>
      <c r="F57" s="70">
        <f t="shared" ref="F57:BA57" si="11">F56+E57</f>
        <v>3</v>
      </c>
      <c r="G57" s="70">
        <f t="shared" si="11"/>
        <v>3</v>
      </c>
      <c r="H57" s="70">
        <f t="shared" si="11"/>
        <v>3</v>
      </c>
      <c r="I57" s="70">
        <f t="shared" si="11"/>
        <v>3</v>
      </c>
      <c r="J57" s="70">
        <f t="shared" si="11"/>
        <v>3</v>
      </c>
      <c r="K57" s="70">
        <f t="shared" si="11"/>
        <v>3</v>
      </c>
      <c r="L57" s="70">
        <f>L56+K57</f>
        <v>3</v>
      </c>
      <c r="M57" s="70">
        <f t="shared" si="11"/>
        <v>3</v>
      </c>
      <c r="N57" s="70">
        <f t="shared" si="11"/>
        <v>3</v>
      </c>
      <c r="O57" s="70">
        <f>O56+N57</f>
        <v>3</v>
      </c>
      <c r="P57" s="70">
        <f>P56+O57</f>
        <v>3</v>
      </c>
      <c r="Q57" s="70">
        <f>Q56+P57</f>
        <v>3</v>
      </c>
      <c r="R57" s="70">
        <f t="shared" si="11"/>
        <v>3</v>
      </c>
      <c r="S57" s="70">
        <f>S56+R57</f>
        <v>3</v>
      </c>
      <c r="T57" s="70">
        <f t="shared" si="11"/>
        <v>3</v>
      </c>
      <c r="U57" s="70">
        <f>U56+T57</f>
        <v>3</v>
      </c>
      <c r="V57" s="70">
        <f t="shared" si="11"/>
        <v>3</v>
      </c>
      <c r="W57" s="70">
        <f t="shared" si="11"/>
        <v>3</v>
      </c>
      <c r="X57" s="70">
        <f t="shared" si="11"/>
        <v>3</v>
      </c>
      <c r="Y57" s="70">
        <f t="shared" si="11"/>
        <v>3</v>
      </c>
      <c r="Z57" s="70">
        <f t="shared" si="11"/>
        <v>3</v>
      </c>
      <c r="AA57" s="70">
        <f t="shared" si="11"/>
        <v>3</v>
      </c>
      <c r="AB57" s="70">
        <f t="shared" si="11"/>
        <v>3</v>
      </c>
      <c r="AC57" s="70">
        <f t="shared" si="11"/>
        <v>3</v>
      </c>
      <c r="AD57" s="70">
        <f t="shared" si="11"/>
        <v>3</v>
      </c>
      <c r="AE57" s="70">
        <f t="shared" si="11"/>
        <v>3</v>
      </c>
      <c r="AF57" s="70">
        <f t="shared" si="11"/>
        <v>3</v>
      </c>
      <c r="AG57" s="70">
        <f t="shared" si="11"/>
        <v>3</v>
      </c>
      <c r="AH57" s="70">
        <f t="shared" si="11"/>
        <v>3</v>
      </c>
      <c r="AI57" s="70">
        <f t="shared" si="11"/>
        <v>3</v>
      </c>
      <c r="AJ57" s="70">
        <f t="shared" si="11"/>
        <v>3</v>
      </c>
      <c r="AK57" s="70">
        <f t="shared" si="11"/>
        <v>3</v>
      </c>
      <c r="AL57" s="70">
        <f t="shared" si="11"/>
        <v>3</v>
      </c>
      <c r="AM57" s="70">
        <f t="shared" si="11"/>
        <v>3</v>
      </c>
      <c r="AN57" s="70">
        <f t="shared" si="11"/>
        <v>3</v>
      </c>
      <c r="AO57" s="70">
        <f t="shared" si="11"/>
        <v>3</v>
      </c>
      <c r="AP57" s="70">
        <f t="shared" si="11"/>
        <v>3</v>
      </c>
      <c r="AQ57" s="70">
        <f t="shared" si="11"/>
        <v>3</v>
      </c>
      <c r="AR57" s="70">
        <f t="shared" si="11"/>
        <v>3</v>
      </c>
      <c r="AS57" s="70">
        <f t="shared" si="11"/>
        <v>3</v>
      </c>
      <c r="AT57" s="70">
        <f t="shared" si="11"/>
        <v>3</v>
      </c>
      <c r="AU57" s="70">
        <f t="shared" si="11"/>
        <v>3</v>
      </c>
      <c r="AV57" s="70">
        <f t="shared" si="11"/>
        <v>3</v>
      </c>
      <c r="AW57" s="70">
        <f t="shared" si="11"/>
        <v>3</v>
      </c>
      <c r="AX57" s="70">
        <f t="shared" si="11"/>
        <v>3</v>
      </c>
      <c r="AY57" s="70">
        <f t="shared" si="11"/>
        <v>3</v>
      </c>
      <c r="AZ57" s="70">
        <f t="shared" si="11"/>
        <v>3</v>
      </c>
      <c r="BA57" s="70">
        <f t="shared" si="11"/>
        <v>3</v>
      </c>
      <c r="BB57" s="71"/>
    </row>
    <row r="58" spans="2:54" s="73" customFormat="1" ht="18.75" hidden="1" outlineLevel="1">
      <c r="B58" s="72" t="s">
        <v>123</v>
      </c>
      <c r="D58" s="74">
        <f>IF(D23&lt;=1,0,1)</f>
        <v>1</v>
      </c>
      <c r="E58" s="74">
        <f>IF(E23&lt;=1,0,D58+1)</f>
        <v>2</v>
      </c>
      <c r="F58" s="74">
        <f>IF(F23=0,0,E58+1)</f>
        <v>3</v>
      </c>
      <c r="G58" s="76">
        <f>IF(G23=0,0,F58+1)+($G$23-$F$23-1)</f>
        <v>4</v>
      </c>
      <c r="H58" s="74">
        <f>G58+1</f>
        <v>5</v>
      </c>
      <c r="I58" s="74">
        <f t="shared" ref="I58:BA58" si="12">H58+1</f>
        <v>6</v>
      </c>
      <c r="J58" s="74">
        <f t="shared" si="12"/>
        <v>7</v>
      </c>
      <c r="K58" s="74">
        <f t="shared" si="12"/>
        <v>8</v>
      </c>
      <c r="L58" s="74">
        <f>K58+1</f>
        <v>9</v>
      </c>
      <c r="M58" s="74">
        <f t="shared" si="12"/>
        <v>10</v>
      </c>
      <c r="N58" s="74">
        <f t="shared" si="12"/>
        <v>11</v>
      </c>
      <c r="O58" s="74">
        <f>N58+1</f>
        <v>12</v>
      </c>
      <c r="P58" s="74">
        <f>O58+1</f>
        <v>13</v>
      </c>
      <c r="Q58" s="74">
        <f>P58+1</f>
        <v>14</v>
      </c>
      <c r="R58" s="74">
        <f t="shared" si="12"/>
        <v>15</v>
      </c>
      <c r="S58" s="74">
        <f>R58+1</f>
        <v>16</v>
      </c>
      <c r="T58" s="74">
        <f t="shared" si="12"/>
        <v>17</v>
      </c>
      <c r="U58" s="74">
        <f>T58+1</f>
        <v>18</v>
      </c>
      <c r="V58" s="74">
        <f t="shared" si="12"/>
        <v>19</v>
      </c>
      <c r="W58" s="74">
        <f t="shared" si="12"/>
        <v>20</v>
      </c>
      <c r="X58" s="74">
        <f t="shared" si="12"/>
        <v>21</v>
      </c>
      <c r="Y58" s="74">
        <f t="shared" si="12"/>
        <v>22</v>
      </c>
      <c r="Z58" s="74">
        <f t="shared" si="12"/>
        <v>23</v>
      </c>
      <c r="AA58" s="74">
        <f t="shared" si="12"/>
        <v>24</v>
      </c>
      <c r="AB58" s="74">
        <f t="shared" si="12"/>
        <v>25</v>
      </c>
      <c r="AC58" s="74">
        <f t="shared" si="12"/>
        <v>26</v>
      </c>
      <c r="AD58" s="74">
        <f t="shared" si="12"/>
        <v>27</v>
      </c>
      <c r="AE58" s="74">
        <f t="shared" si="12"/>
        <v>28</v>
      </c>
      <c r="AF58" s="74">
        <f t="shared" si="12"/>
        <v>29</v>
      </c>
      <c r="AG58" s="74">
        <f t="shared" si="12"/>
        <v>30</v>
      </c>
      <c r="AH58" s="74">
        <f t="shared" si="12"/>
        <v>31</v>
      </c>
      <c r="AI58" s="74">
        <f t="shared" si="12"/>
        <v>32</v>
      </c>
      <c r="AJ58" s="74">
        <f t="shared" si="12"/>
        <v>33</v>
      </c>
      <c r="AK58" s="74">
        <f t="shared" si="12"/>
        <v>34</v>
      </c>
      <c r="AL58" s="74">
        <f t="shared" si="12"/>
        <v>35</v>
      </c>
      <c r="AM58" s="74">
        <f t="shared" si="12"/>
        <v>36</v>
      </c>
      <c r="AN58" s="74">
        <f t="shared" si="12"/>
        <v>37</v>
      </c>
      <c r="AO58" s="74">
        <f t="shared" si="12"/>
        <v>38</v>
      </c>
      <c r="AP58" s="74">
        <f t="shared" si="12"/>
        <v>39</v>
      </c>
      <c r="AQ58" s="74">
        <f t="shared" si="12"/>
        <v>40</v>
      </c>
      <c r="AR58" s="74">
        <f t="shared" si="12"/>
        <v>41</v>
      </c>
      <c r="AS58" s="74">
        <f t="shared" si="12"/>
        <v>42</v>
      </c>
      <c r="AT58" s="74">
        <f t="shared" si="12"/>
        <v>43</v>
      </c>
      <c r="AU58" s="74">
        <f t="shared" si="12"/>
        <v>44</v>
      </c>
      <c r="AV58" s="74">
        <f t="shared" si="12"/>
        <v>45</v>
      </c>
      <c r="AW58" s="74">
        <f t="shared" si="12"/>
        <v>46</v>
      </c>
      <c r="AX58" s="74">
        <f t="shared" si="12"/>
        <v>47</v>
      </c>
      <c r="AY58" s="74">
        <f t="shared" si="12"/>
        <v>48</v>
      </c>
      <c r="AZ58" s="74">
        <f t="shared" si="12"/>
        <v>49</v>
      </c>
      <c r="BA58" s="74">
        <f t="shared" si="12"/>
        <v>50</v>
      </c>
      <c r="BB58" s="75"/>
    </row>
    <row r="59" spans="2:54" s="73" customFormat="1" ht="18.75" hidden="1" outlineLevel="1">
      <c r="B59" s="72" t="s">
        <v>122</v>
      </c>
      <c r="D59" s="74">
        <f>D54</f>
        <v>573.84707593317114</v>
      </c>
      <c r="E59" s="74">
        <f>D59+E54</f>
        <v>923.67771661823849</v>
      </c>
      <c r="F59" s="74">
        <f t="shared" ref="F59:BA59" si="13">E59+F54</f>
        <v>1405.8905983288475</v>
      </c>
      <c r="G59" s="74">
        <f t="shared" si="13"/>
        <v>-134.5276975083691</v>
      </c>
      <c r="H59" s="74">
        <f t="shared" si="13"/>
        <v>-989.66440641011127</v>
      </c>
      <c r="I59" s="74">
        <f t="shared" si="13"/>
        <v>-1886.0027537366359</v>
      </c>
      <c r="J59" s="74">
        <f t="shared" si="13"/>
        <v>-2841.1326429259557</v>
      </c>
      <c r="K59" s="74">
        <f t="shared" si="13"/>
        <v>-3829.4595492435246</v>
      </c>
      <c r="L59" s="74">
        <f t="shared" si="13"/>
        <v>-4851.0563309356785</v>
      </c>
      <c r="M59" s="74">
        <f t="shared" si="13"/>
        <v>-5867.5851036344111</v>
      </c>
      <c r="N59" s="74">
        <f t="shared" si="13"/>
        <v>-6879.4629117967252</v>
      </c>
      <c r="O59" s="74">
        <f>N59+O54</f>
        <v>-7886.7137204628561</v>
      </c>
      <c r="P59" s="74">
        <f t="shared" si="13"/>
        <v>-8889.3614068697971</v>
      </c>
      <c r="Q59" s="74">
        <f t="shared" si="13"/>
        <v>-9890.0966373027168</v>
      </c>
      <c r="R59" s="74">
        <f t="shared" si="13"/>
        <v>-10883.609364820122</v>
      </c>
      <c r="S59" s="74">
        <f>R59+S54</f>
        <v>-11872.590085235306</v>
      </c>
      <c r="T59" s="74">
        <f t="shared" si="13"/>
        <v>-12857.062334855978</v>
      </c>
      <c r="U59" s="74">
        <f t="shared" si="13"/>
        <v>-13837.049567356706</v>
      </c>
      <c r="V59" s="74">
        <f t="shared" si="13"/>
        <v>-14812.949479511999</v>
      </c>
      <c r="W59" s="74">
        <f t="shared" si="13"/>
        <v>-15784.036713551332</v>
      </c>
      <c r="X59" s="74">
        <f t="shared" si="13"/>
        <v>-16750.708806296079</v>
      </c>
      <c r="Y59" s="74">
        <f t="shared" si="13"/>
        <v>-17712.988891532335</v>
      </c>
      <c r="Z59" s="74">
        <f t="shared" si="13"/>
        <v>-18670.900025779552</v>
      </c>
      <c r="AA59" s="74">
        <f t="shared" si="13"/>
        <v>-19632.719906593629</v>
      </c>
      <c r="AB59" s="74">
        <f t="shared" si="13"/>
        <v>-20581.962004868696</v>
      </c>
      <c r="AC59" s="74">
        <f t="shared" si="13"/>
        <v>-21526.903869171165</v>
      </c>
      <c r="AD59" s="74">
        <f t="shared" si="13"/>
        <v>-22467.568258061921</v>
      </c>
      <c r="AE59" s="74">
        <f t="shared" si="13"/>
        <v>-23403.977858440237</v>
      </c>
      <c r="AF59" s="74">
        <f t="shared" si="13"/>
        <v>-24336.51183211938</v>
      </c>
      <c r="AG59" s="74">
        <f t="shared" si="13"/>
        <v>-25264.479635298449</v>
      </c>
      <c r="AH59" s="74">
        <f t="shared" si="13"/>
        <v>-26188.26029227566</v>
      </c>
      <c r="AI59" s="74">
        <f t="shared" si="13"/>
        <v>-27107.876214943499</v>
      </c>
      <c r="AJ59" s="74">
        <f t="shared" si="13"/>
        <v>-28023.349749410965</v>
      </c>
      <c r="AK59" s="74">
        <f t="shared" si="13"/>
        <v>-28938.405518694075</v>
      </c>
      <c r="AL59" s="74">
        <f t="shared" si="13"/>
        <v>-29845.661058025085</v>
      </c>
      <c r="AM59" s="74">
        <f t="shared" si="13"/>
        <v>-30748.840864962873</v>
      </c>
      <c r="AN59" s="74">
        <f t="shared" si="13"/>
        <v>-31647.967034728706</v>
      </c>
      <c r="AO59" s="74">
        <f t="shared" si="13"/>
        <v>-32543.061602949791</v>
      </c>
      <c r="AP59" s="74">
        <f t="shared" si="13"/>
        <v>-33434.486157565945</v>
      </c>
      <c r="AQ59" s="74">
        <f t="shared" si="13"/>
        <v>-34321.58339761183</v>
      </c>
      <c r="AR59" s="74">
        <f t="shared" si="13"/>
        <v>-35204.71479829189</v>
      </c>
      <c r="AS59" s="74">
        <f t="shared" si="13"/>
        <v>-36083.902169792644</v>
      </c>
      <c r="AT59" s="74">
        <f t="shared" si="13"/>
        <v>-36959.167269249549</v>
      </c>
      <c r="AU59" s="74">
        <f t="shared" si="13"/>
        <v>-37842.453289231882</v>
      </c>
      <c r="AV59" s="74">
        <f t="shared" si="13"/>
        <v>-38709.938910594785</v>
      </c>
      <c r="AW59" s="74">
        <f t="shared" si="13"/>
        <v>-39573.567226646628</v>
      </c>
      <c r="AX59" s="74">
        <f t="shared" si="13"/>
        <v>-40433.35979603506</v>
      </c>
      <c r="AY59" s="74">
        <f t="shared" si="13"/>
        <v>-41289.338131299948</v>
      </c>
      <c r="AZ59" s="74">
        <f t="shared" si="13"/>
        <v>-42141.847180497025</v>
      </c>
      <c r="BA59" s="74">
        <f t="shared" si="13"/>
        <v>-42990.261407927537</v>
      </c>
      <c r="BB59" s="75"/>
    </row>
    <row r="60" spans="2:54" s="42" customFormat="1" ht="18.75" hidden="1" outlineLevel="1">
      <c r="B60" s="72" t="s">
        <v>124</v>
      </c>
      <c r="D60" s="77">
        <f>IF(D59&gt;0,1,0)</f>
        <v>1</v>
      </c>
      <c r="E60" s="70">
        <f t="shared" ref="E60:BA60" si="14">IF(E59&gt;0,1,0)</f>
        <v>1</v>
      </c>
      <c r="F60" s="70">
        <f t="shared" si="14"/>
        <v>1</v>
      </c>
      <c r="G60" s="70">
        <f t="shared" si="14"/>
        <v>0</v>
      </c>
      <c r="H60" s="70">
        <f t="shared" si="14"/>
        <v>0</v>
      </c>
      <c r="I60" s="70">
        <f t="shared" si="14"/>
        <v>0</v>
      </c>
      <c r="J60" s="70">
        <f t="shared" si="14"/>
        <v>0</v>
      </c>
      <c r="K60" s="70">
        <f t="shared" si="14"/>
        <v>0</v>
      </c>
      <c r="L60" s="70">
        <f t="shared" si="14"/>
        <v>0</v>
      </c>
      <c r="M60" s="70">
        <f t="shared" si="14"/>
        <v>0</v>
      </c>
      <c r="N60" s="70">
        <f t="shared" si="14"/>
        <v>0</v>
      </c>
      <c r="O60" s="70">
        <f t="shared" si="14"/>
        <v>0</v>
      </c>
      <c r="P60" s="70">
        <f t="shared" si="14"/>
        <v>0</v>
      </c>
      <c r="Q60" s="70">
        <f t="shared" si="14"/>
        <v>0</v>
      </c>
      <c r="R60" s="70">
        <f t="shared" si="14"/>
        <v>0</v>
      </c>
      <c r="S60" s="70">
        <f t="shared" si="14"/>
        <v>0</v>
      </c>
      <c r="T60" s="70">
        <f t="shared" si="14"/>
        <v>0</v>
      </c>
      <c r="U60" s="70">
        <f t="shared" si="14"/>
        <v>0</v>
      </c>
      <c r="V60" s="70">
        <f t="shared" si="14"/>
        <v>0</v>
      </c>
      <c r="W60" s="70">
        <f t="shared" si="14"/>
        <v>0</v>
      </c>
      <c r="X60" s="70">
        <f t="shared" si="14"/>
        <v>0</v>
      </c>
      <c r="Y60" s="70">
        <f t="shared" si="14"/>
        <v>0</v>
      </c>
      <c r="Z60" s="70">
        <f t="shared" si="14"/>
        <v>0</v>
      </c>
      <c r="AA60" s="70">
        <f t="shared" si="14"/>
        <v>0</v>
      </c>
      <c r="AB60" s="70">
        <f t="shared" si="14"/>
        <v>0</v>
      </c>
      <c r="AC60" s="70">
        <f t="shared" si="14"/>
        <v>0</v>
      </c>
      <c r="AD60" s="70">
        <f t="shared" si="14"/>
        <v>0</v>
      </c>
      <c r="AE60" s="70">
        <f t="shared" si="14"/>
        <v>0</v>
      </c>
      <c r="AF60" s="70">
        <f t="shared" si="14"/>
        <v>0</v>
      </c>
      <c r="AG60" s="70">
        <f t="shared" si="14"/>
        <v>0</v>
      </c>
      <c r="AH60" s="70">
        <f t="shared" si="14"/>
        <v>0</v>
      </c>
      <c r="AI60" s="70">
        <f t="shared" si="14"/>
        <v>0</v>
      </c>
      <c r="AJ60" s="70">
        <f t="shared" si="14"/>
        <v>0</v>
      </c>
      <c r="AK60" s="70">
        <f t="shared" si="14"/>
        <v>0</v>
      </c>
      <c r="AL60" s="70">
        <f t="shared" si="14"/>
        <v>0</v>
      </c>
      <c r="AM60" s="70">
        <f t="shared" si="14"/>
        <v>0</v>
      </c>
      <c r="AN60" s="70">
        <f t="shared" si="14"/>
        <v>0</v>
      </c>
      <c r="AO60" s="70">
        <f t="shared" si="14"/>
        <v>0</v>
      </c>
      <c r="AP60" s="70">
        <f t="shared" si="14"/>
        <v>0</v>
      </c>
      <c r="AQ60" s="70">
        <f t="shared" si="14"/>
        <v>0</v>
      </c>
      <c r="AR60" s="70">
        <f t="shared" si="14"/>
        <v>0</v>
      </c>
      <c r="AS60" s="70">
        <f t="shared" si="14"/>
        <v>0</v>
      </c>
      <c r="AT60" s="70">
        <f t="shared" si="14"/>
        <v>0</v>
      </c>
      <c r="AU60" s="70">
        <f t="shared" si="14"/>
        <v>0</v>
      </c>
      <c r="AV60" s="70">
        <f t="shared" si="14"/>
        <v>0</v>
      </c>
      <c r="AW60" s="70">
        <f t="shared" si="14"/>
        <v>0</v>
      </c>
      <c r="AX60" s="70">
        <f t="shared" si="14"/>
        <v>0</v>
      </c>
      <c r="AY60" s="70">
        <f t="shared" si="14"/>
        <v>0</v>
      </c>
      <c r="AZ60" s="70">
        <f t="shared" si="14"/>
        <v>0</v>
      </c>
      <c r="BA60" s="70">
        <f t="shared" si="14"/>
        <v>0</v>
      </c>
      <c r="BB60" s="71"/>
    </row>
    <row r="61" spans="2:54" s="42" customFormat="1" ht="18.75" hidden="1" outlineLevel="1">
      <c r="B61" s="72" t="s">
        <v>116</v>
      </c>
      <c r="D61" s="70">
        <f>D60</f>
        <v>1</v>
      </c>
      <c r="E61" s="70">
        <f>E60+D61</f>
        <v>2</v>
      </c>
      <c r="F61" s="70">
        <f t="shared" ref="F61" si="15">F60+E61</f>
        <v>3</v>
      </c>
      <c r="G61" s="70">
        <f t="shared" ref="G61" si="16">G60+F61</f>
        <v>3</v>
      </c>
      <c r="H61" s="70">
        <f t="shared" ref="H61" si="17">H60+G61</f>
        <v>3</v>
      </c>
      <c r="I61" s="70">
        <f t="shared" ref="I61" si="18">I60+H61</f>
        <v>3</v>
      </c>
      <c r="J61" s="70">
        <f t="shared" ref="J61" si="19">J60+I61</f>
        <v>3</v>
      </c>
      <c r="K61" s="70">
        <f t="shared" ref="K61" si="20">K60+J61</f>
        <v>3</v>
      </c>
      <c r="L61" s="70">
        <f>L60+K61</f>
        <v>3</v>
      </c>
      <c r="M61" s="70">
        <f t="shared" ref="M61" si="21">M60+L61</f>
        <v>3</v>
      </c>
      <c r="N61" s="70">
        <f t="shared" ref="N61" si="22">N60+M61</f>
        <v>3</v>
      </c>
      <c r="O61" s="70">
        <f>O60+N61</f>
        <v>3</v>
      </c>
      <c r="P61" s="70">
        <f>P60+O61</f>
        <v>3</v>
      </c>
      <c r="Q61" s="70">
        <f>Q60+P61</f>
        <v>3</v>
      </c>
      <c r="R61" s="70">
        <f t="shared" ref="R61" si="23">R60+Q61</f>
        <v>3</v>
      </c>
      <c r="S61" s="70">
        <f>S60+R61</f>
        <v>3</v>
      </c>
      <c r="T61" s="70">
        <f t="shared" ref="T61" si="24">T60+S61</f>
        <v>3</v>
      </c>
      <c r="U61" s="70">
        <f>U60+T61</f>
        <v>3</v>
      </c>
      <c r="V61" s="70">
        <f t="shared" ref="V61" si="25">V60+U61</f>
        <v>3</v>
      </c>
      <c r="W61" s="70">
        <f t="shared" ref="W61" si="26">W60+V61</f>
        <v>3</v>
      </c>
      <c r="X61" s="70">
        <f t="shared" ref="X61" si="27">X60+W61</f>
        <v>3</v>
      </c>
      <c r="Y61" s="70">
        <f t="shared" ref="Y61" si="28">Y60+X61</f>
        <v>3</v>
      </c>
      <c r="Z61" s="70">
        <f t="shared" ref="Z61" si="29">Z60+Y61</f>
        <v>3</v>
      </c>
      <c r="AA61" s="70">
        <f t="shared" ref="AA61" si="30">AA60+Z61</f>
        <v>3</v>
      </c>
      <c r="AB61" s="70">
        <f t="shared" ref="AB61" si="31">AB60+AA61</f>
        <v>3</v>
      </c>
      <c r="AC61" s="70">
        <f t="shared" ref="AC61" si="32">AC60+AB61</f>
        <v>3</v>
      </c>
      <c r="AD61" s="70">
        <f t="shared" ref="AD61" si="33">AD60+AC61</f>
        <v>3</v>
      </c>
      <c r="AE61" s="70">
        <f t="shared" ref="AE61" si="34">AE60+AD61</f>
        <v>3</v>
      </c>
      <c r="AF61" s="70">
        <f t="shared" ref="AF61" si="35">AF60+AE61</f>
        <v>3</v>
      </c>
      <c r="AG61" s="70">
        <f t="shared" ref="AG61" si="36">AG60+AF61</f>
        <v>3</v>
      </c>
      <c r="AH61" s="70">
        <f t="shared" ref="AH61" si="37">AH60+AG61</f>
        <v>3</v>
      </c>
      <c r="AI61" s="70">
        <f t="shared" ref="AI61" si="38">AI60+AH61</f>
        <v>3</v>
      </c>
      <c r="AJ61" s="70">
        <f t="shared" ref="AJ61" si="39">AJ60+AI61</f>
        <v>3</v>
      </c>
      <c r="AK61" s="70">
        <f t="shared" ref="AK61" si="40">AK60+AJ61</f>
        <v>3</v>
      </c>
      <c r="AL61" s="70">
        <f t="shared" ref="AL61" si="41">AL60+AK61</f>
        <v>3</v>
      </c>
      <c r="AM61" s="70">
        <f t="shared" ref="AM61" si="42">AM60+AL61</f>
        <v>3</v>
      </c>
      <c r="AN61" s="70">
        <f t="shared" ref="AN61" si="43">AN60+AM61</f>
        <v>3</v>
      </c>
      <c r="AO61" s="70">
        <f t="shared" ref="AO61" si="44">AO60+AN61</f>
        <v>3</v>
      </c>
      <c r="AP61" s="70">
        <f t="shared" ref="AP61" si="45">AP60+AO61</f>
        <v>3</v>
      </c>
      <c r="AQ61" s="70">
        <f t="shared" ref="AQ61" si="46">AQ60+AP61</f>
        <v>3</v>
      </c>
      <c r="AR61" s="70">
        <f t="shared" ref="AR61" si="47">AR60+AQ61</f>
        <v>3</v>
      </c>
      <c r="AS61" s="70">
        <f t="shared" ref="AS61" si="48">AS60+AR61</f>
        <v>3</v>
      </c>
      <c r="AT61" s="70">
        <f t="shared" ref="AT61" si="49">AT60+AS61</f>
        <v>3</v>
      </c>
      <c r="AU61" s="70">
        <f t="shared" ref="AU61" si="50">AU60+AT61</f>
        <v>3</v>
      </c>
      <c r="AV61" s="70">
        <f t="shared" ref="AV61" si="51">AV60+AU61</f>
        <v>3</v>
      </c>
      <c r="AW61" s="70">
        <f t="shared" ref="AW61" si="52">AW60+AV61</f>
        <v>3</v>
      </c>
      <c r="AX61" s="70">
        <f t="shared" ref="AX61" si="53">AX60+AW61</f>
        <v>3</v>
      </c>
      <c r="AY61" s="70">
        <f t="shared" ref="AY61" si="54">AY60+AX61</f>
        <v>3</v>
      </c>
      <c r="AZ61" s="70">
        <f t="shared" ref="AZ61:BA61" si="55">AZ60+AY61</f>
        <v>3</v>
      </c>
      <c r="BA61" s="70">
        <f t="shared" si="55"/>
        <v>3</v>
      </c>
      <c r="BB61" s="71"/>
    </row>
    <row r="62" spans="2:54" s="73" customFormat="1" ht="18.75" hidden="1" outlineLevel="1">
      <c r="B62" s="72" t="s">
        <v>123</v>
      </c>
      <c r="D62" s="74">
        <f>D58</f>
        <v>1</v>
      </c>
      <c r="E62" s="74">
        <f t="shared" ref="E62:BA62" si="56">E58</f>
        <v>2</v>
      </c>
      <c r="F62" s="74">
        <f t="shared" si="56"/>
        <v>3</v>
      </c>
      <c r="G62" s="74">
        <f t="shared" si="56"/>
        <v>4</v>
      </c>
      <c r="H62" s="74">
        <f t="shared" si="56"/>
        <v>5</v>
      </c>
      <c r="I62" s="74">
        <f t="shared" si="56"/>
        <v>6</v>
      </c>
      <c r="J62" s="74">
        <f t="shared" si="56"/>
        <v>7</v>
      </c>
      <c r="K62" s="74">
        <f t="shared" si="56"/>
        <v>8</v>
      </c>
      <c r="L62" s="74">
        <f t="shared" si="56"/>
        <v>9</v>
      </c>
      <c r="M62" s="74">
        <f t="shared" si="56"/>
        <v>10</v>
      </c>
      <c r="N62" s="74">
        <f t="shared" si="56"/>
        <v>11</v>
      </c>
      <c r="O62" s="74">
        <f t="shared" si="56"/>
        <v>12</v>
      </c>
      <c r="P62" s="74">
        <f t="shared" si="56"/>
        <v>13</v>
      </c>
      <c r="Q62" s="74">
        <f t="shared" si="56"/>
        <v>14</v>
      </c>
      <c r="R62" s="74">
        <f t="shared" si="56"/>
        <v>15</v>
      </c>
      <c r="S62" s="74">
        <f t="shared" si="56"/>
        <v>16</v>
      </c>
      <c r="T62" s="74">
        <f t="shared" si="56"/>
        <v>17</v>
      </c>
      <c r="U62" s="74">
        <f t="shared" si="56"/>
        <v>18</v>
      </c>
      <c r="V62" s="74">
        <f t="shared" si="56"/>
        <v>19</v>
      </c>
      <c r="W62" s="74">
        <f t="shared" si="56"/>
        <v>20</v>
      </c>
      <c r="X62" s="74">
        <f t="shared" si="56"/>
        <v>21</v>
      </c>
      <c r="Y62" s="74">
        <f t="shared" si="56"/>
        <v>22</v>
      </c>
      <c r="Z62" s="74">
        <f t="shared" si="56"/>
        <v>23</v>
      </c>
      <c r="AA62" s="74">
        <f t="shared" si="56"/>
        <v>24</v>
      </c>
      <c r="AB62" s="74">
        <f t="shared" si="56"/>
        <v>25</v>
      </c>
      <c r="AC62" s="74">
        <f t="shared" si="56"/>
        <v>26</v>
      </c>
      <c r="AD62" s="74">
        <f t="shared" si="56"/>
        <v>27</v>
      </c>
      <c r="AE62" s="74">
        <f t="shared" si="56"/>
        <v>28</v>
      </c>
      <c r="AF62" s="74">
        <f t="shared" si="56"/>
        <v>29</v>
      </c>
      <c r="AG62" s="74">
        <f t="shared" si="56"/>
        <v>30</v>
      </c>
      <c r="AH62" s="74">
        <f t="shared" si="56"/>
        <v>31</v>
      </c>
      <c r="AI62" s="74">
        <f t="shared" si="56"/>
        <v>32</v>
      </c>
      <c r="AJ62" s="74">
        <f t="shared" si="56"/>
        <v>33</v>
      </c>
      <c r="AK62" s="74">
        <f t="shared" si="56"/>
        <v>34</v>
      </c>
      <c r="AL62" s="74">
        <f t="shared" si="56"/>
        <v>35</v>
      </c>
      <c r="AM62" s="74">
        <f t="shared" si="56"/>
        <v>36</v>
      </c>
      <c r="AN62" s="74">
        <f t="shared" si="56"/>
        <v>37</v>
      </c>
      <c r="AO62" s="74">
        <f t="shared" si="56"/>
        <v>38</v>
      </c>
      <c r="AP62" s="74">
        <f t="shared" si="56"/>
        <v>39</v>
      </c>
      <c r="AQ62" s="74">
        <f t="shared" si="56"/>
        <v>40</v>
      </c>
      <c r="AR62" s="74">
        <f t="shared" si="56"/>
        <v>41</v>
      </c>
      <c r="AS62" s="74">
        <f t="shared" si="56"/>
        <v>42</v>
      </c>
      <c r="AT62" s="74">
        <f t="shared" si="56"/>
        <v>43</v>
      </c>
      <c r="AU62" s="74">
        <f t="shared" si="56"/>
        <v>44</v>
      </c>
      <c r="AV62" s="74">
        <f t="shared" si="56"/>
        <v>45</v>
      </c>
      <c r="AW62" s="74">
        <f t="shared" si="56"/>
        <v>46</v>
      </c>
      <c r="AX62" s="74">
        <f t="shared" si="56"/>
        <v>47</v>
      </c>
      <c r="AY62" s="74">
        <f t="shared" si="56"/>
        <v>48</v>
      </c>
      <c r="AZ62" s="74">
        <f t="shared" si="56"/>
        <v>49</v>
      </c>
      <c r="BA62" s="74">
        <f t="shared" si="56"/>
        <v>50</v>
      </c>
      <c r="BB62" s="75"/>
    </row>
    <row r="63" spans="2:54" s="73" customFormat="1" ht="18.75" hidden="1" outlineLevel="1">
      <c r="B63" s="72"/>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5"/>
    </row>
    <row r="64" spans="2:54" s="73" customFormat="1" ht="18.75" collapsed="1">
      <c r="B64" s="72"/>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5"/>
    </row>
    <row r="65" spans="2:54" s="73" customFormat="1" ht="18.75">
      <c r="B65" s="72" t="s">
        <v>466</v>
      </c>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5"/>
    </row>
    <row r="66" spans="2:54" s="60" customFormat="1" ht="21">
      <c r="B66" s="525" t="s">
        <v>460</v>
      </c>
      <c r="C66" s="526"/>
      <c r="D66" s="526">
        <f>'5. I&amp;E Summary'!D115</f>
        <v>0</v>
      </c>
      <c r="E66" s="526">
        <f>'5. I&amp;E Summary'!E115</f>
        <v>129.50457496545667</v>
      </c>
      <c r="F66" s="526">
        <f>'5. I&amp;E Summary'!F115</f>
        <v>129.50457496545667</v>
      </c>
      <c r="G66" s="526">
        <f>'5. I&amp;E Summary'!G115</f>
        <v>129.50457496545667</v>
      </c>
      <c r="H66" s="526">
        <f>'5. I&amp;E Summary'!H115</f>
        <v>129.50457496545667</v>
      </c>
      <c r="I66" s="526">
        <f>'5. I&amp;E Summary'!I115</f>
        <v>129.50457496545667</v>
      </c>
      <c r="J66" s="526">
        <f>'5. I&amp;E Summary'!J115</f>
        <v>129.50457496545667</v>
      </c>
      <c r="K66" s="526">
        <f>'5. I&amp;E Summary'!K115</f>
        <v>129.50457496545667</v>
      </c>
      <c r="L66" s="526">
        <f>'5. I&amp;E Summary'!L115</f>
        <v>129.50457496545667</v>
      </c>
      <c r="M66" s="526">
        <f>'5. I&amp;E Summary'!M115</f>
        <v>129.50457496545667</v>
      </c>
      <c r="N66" s="526">
        <f>'5. I&amp;E Summary'!N115</f>
        <v>129.50457496545667</v>
      </c>
      <c r="O66" s="526">
        <f>'5. I&amp;E Summary'!O115</f>
        <v>1.2789769243681804E-14</v>
      </c>
      <c r="P66" s="526">
        <f>'5. I&amp;E Summary'!P115</f>
        <v>1.2789769243681804E-14</v>
      </c>
      <c r="Q66" s="526">
        <f>'5. I&amp;E Summary'!Q115</f>
        <v>1.2789769243681804E-14</v>
      </c>
      <c r="R66" s="526">
        <f>'5. I&amp;E Summary'!R115</f>
        <v>1.2789769243681804E-14</v>
      </c>
      <c r="S66" s="526">
        <f>'5. I&amp;E Summary'!S115</f>
        <v>1.2789769243681804E-14</v>
      </c>
      <c r="T66" s="526">
        <f>'5. I&amp;E Summary'!T115</f>
        <v>1.2789769243681804E-14</v>
      </c>
      <c r="U66" s="526">
        <f>'5. I&amp;E Summary'!U115</f>
        <v>1.2789769243681804E-14</v>
      </c>
      <c r="V66" s="526">
        <f>'5. I&amp;E Summary'!V115</f>
        <v>1.2789769243681804E-14</v>
      </c>
      <c r="W66" s="526">
        <f>'5. I&amp;E Summary'!W115</f>
        <v>1.2789769243681804E-14</v>
      </c>
      <c r="X66" s="526">
        <f>'5. I&amp;E Summary'!X115</f>
        <v>1.2789769243681804E-14</v>
      </c>
      <c r="Y66" s="526">
        <f>'5. I&amp;E Summary'!Y115</f>
        <v>1.2789769243681804E-14</v>
      </c>
      <c r="Z66" s="526">
        <f>'5. I&amp;E Summary'!Z115</f>
        <v>1.2789769243681804E-14</v>
      </c>
      <c r="AA66" s="526">
        <f>'5. I&amp;E Summary'!AA115</f>
        <v>1.2789769243681804E-14</v>
      </c>
      <c r="AB66" s="526">
        <f>'5. I&amp;E Summary'!AB115</f>
        <v>1.2789769243681804E-14</v>
      </c>
      <c r="AC66" s="526">
        <f>'5. I&amp;E Summary'!AC115</f>
        <v>1.2789769243681804E-14</v>
      </c>
      <c r="AD66" s="526">
        <f>'5. I&amp;E Summary'!AD115</f>
        <v>1.2789769243681804E-14</v>
      </c>
      <c r="AE66" s="526">
        <f>'5. I&amp;E Summary'!AE115</f>
        <v>1.2789769243681804E-14</v>
      </c>
      <c r="AF66" s="526">
        <f>'5. I&amp;E Summary'!AF115</f>
        <v>1.2789769243681804E-14</v>
      </c>
      <c r="AG66" s="526">
        <f>'5. I&amp;E Summary'!AG115</f>
        <v>1.2789769243681804E-14</v>
      </c>
      <c r="AH66" s="526">
        <f>'5. I&amp;E Summary'!AH115</f>
        <v>1.2789769243681804E-14</v>
      </c>
      <c r="AI66" s="526">
        <f>'5. I&amp;E Summary'!AI115</f>
        <v>1.2789769243681804E-14</v>
      </c>
      <c r="AJ66" s="526">
        <f>'5. I&amp;E Summary'!AJ115</f>
        <v>1.2789769243681804E-14</v>
      </c>
      <c r="AK66" s="526">
        <f>'5. I&amp;E Summary'!AK115</f>
        <v>1.2789769243681804E-14</v>
      </c>
      <c r="AL66" s="526">
        <f>'5. I&amp;E Summary'!AL115</f>
        <v>1.2789769243681804E-14</v>
      </c>
      <c r="AM66" s="526">
        <f>'5. I&amp;E Summary'!AM115</f>
        <v>1.2789769243681804E-14</v>
      </c>
      <c r="AN66" s="526">
        <f>'5. I&amp;E Summary'!AN115</f>
        <v>1.2789769243681804E-14</v>
      </c>
      <c r="AO66" s="526">
        <f>'5. I&amp;E Summary'!AO115</f>
        <v>1.2789769243681804E-14</v>
      </c>
      <c r="AP66" s="526">
        <f>'5. I&amp;E Summary'!AP115</f>
        <v>1.2789769243681804E-14</v>
      </c>
      <c r="AQ66" s="526">
        <f>'5. I&amp;E Summary'!AQ115</f>
        <v>1.2789769243681804E-14</v>
      </c>
      <c r="AR66" s="526">
        <f>'5. I&amp;E Summary'!AR115</f>
        <v>1.2789769243681804E-14</v>
      </c>
      <c r="AS66" s="526">
        <f>'5. I&amp;E Summary'!AS115</f>
        <v>1.2789769243681804E-14</v>
      </c>
      <c r="AT66" s="526">
        <f>'5. I&amp;E Summary'!AT115</f>
        <v>1.2789769243681804E-14</v>
      </c>
      <c r="AU66" s="526">
        <f>'5. I&amp;E Summary'!AU115</f>
        <v>1.2789769243681804E-14</v>
      </c>
      <c r="AV66" s="526">
        <f>'5. I&amp;E Summary'!AV115</f>
        <v>1.2789769243681804E-14</v>
      </c>
      <c r="AW66" s="526">
        <f>'5. I&amp;E Summary'!AW115</f>
        <v>1.2789769243681804E-14</v>
      </c>
      <c r="AX66" s="526">
        <f>'5. I&amp;E Summary'!AX115</f>
        <v>1.2789769243681804E-14</v>
      </c>
      <c r="AY66" s="526">
        <f>'5. I&amp;E Summary'!AY115</f>
        <v>1.2789769243681804E-14</v>
      </c>
      <c r="AZ66" s="526">
        <f>'5. I&amp;E Summary'!AZ115</f>
        <v>1.2789769243681804E-14</v>
      </c>
      <c r="BA66" s="526">
        <f>'5. I&amp;E Summary'!BA115</f>
        <v>1.2789769243681804E-14</v>
      </c>
      <c r="BB66" s="526">
        <f>SUM(D66:BA66)</f>
        <v>1295.0457496545666</v>
      </c>
    </row>
    <row r="67" spans="2:54" s="73" customFormat="1" ht="18.75">
      <c r="B67" s="72"/>
      <c r="D67" s="74"/>
      <c r="E67" s="605"/>
      <c r="F67" s="605"/>
      <c r="G67" s="605"/>
      <c r="H67" s="605"/>
      <c r="I67" s="605"/>
      <c r="J67" s="605"/>
      <c r="K67" s="605"/>
      <c r="L67" s="605"/>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5"/>
    </row>
    <row r="68" spans="2:54" s="73" customFormat="1" ht="18.75">
      <c r="B68" s="72"/>
      <c r="D68" s="74"/>
      <c r="E68" s="605"/>
      <c r="F68" s="605"/>
      <c r="G68" s="605"/>
      <c r="H68" s="605"/>
      <c r="I68" s="605"/>
      <c r="J68" s="605"/>
      <c r="K68" s="605"/>
      <c r="L68" s="605"/>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5"/>
    </row>
    <row r="69" spans="2:54" s="73" customFormat="1" ht="23.25">
      <c r="B69" s="1511" t="str">
        <f>"Investment Appraisal to "&amp;BA23</f>
        <v>Investment Appraisal to 2067</v>
      </c>
      <c r="C69" s="1512"/>
      <c r="D69" s="479" t="str">
        <f>BA23-C9&amp;" Years"</f>
        <v>50 Years</v>
      </c>
      <c r="E69" s="605"/>
      <c r="F69" s="605"/>
      <c r="G69" s="605"/>
      <c r="H69" s="605"/>
      <c r="I69" s="605"/>
      <c r="J69" s="605"/>
      <c r="K69" s="605"/>
      <c r="L69" s="605"/>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5"/>
    </row>
    <row r="70" spans="2:54" ht="36" customHeight="1">
      <c r="B70" s="673" t="s">
        <v>119</v>
      </c>
      <c r="C70" s="1522">
        <f>BB54</f>
        <v>-42990.261407927537</v>
      </c>
      <c r="D70" s="1523"/>
      <c r="E70" s="68"/>
    </row>
    <row r="71" spans="2:54" ht="36" customHeight="1">
      <c r="B71" s="477" t="s">
        <v>120</v>
      </c>
      <c r="C71" s="1524">
        <f>IRR(D53:BA53)</f>
        <v>0.53833104907442841</v>
      </c>
      <c r="D71" s="1525"/>
      <c r="E71" s="78"/>
    </row>
    <row r="72" spans="2:54" ht="36" customHeight="1">
      <c r="B72" s="477" t="s">
        <v>661</v>
      </c>
      <c r="C72" s="1509">
        <f>MIRR(D53:BB53,0.03,0.03)</f>
        <v>-4.6636139182170133E-2</v>
      </c>
      <c r="D72" s="1510">
        <f>MIRR(B53:AZ53,0.4,0.04)</f>
        <v>3.6322321981135941E-2</v>
      </c>
      <c r="E72" s="78"/>
      <c r="F72" s="672"/>
    </row>
    <row r="73" spans="2:54" ht="36" customHeight="1">
      <c r="B73" s="477" t="s">
        <v>121</v>
      </c>
      <c r="C73" s="1499">
        <f>HLOOKUP(1,57:58,2)</f>
        <v>1</v>
      </c>
      <c r="D73" s="1500"/>
      <c r="E73" s="69"/>
    </row>
    <row r="74" spans="2:54" ht="36" customHeight="1">
      <c r="B74" s="478" t="s">
        <v>441</v>
      </c>
      <c r="C74" s="1507">
        <f>HLOOKUP(1,61:62,2)</f>
        <v>1</v>
      </c>
      <c r="D74" s="1508"/>
      <c r="E74" s="69"/>
    </row>
    <row r="75" spans="2:54">
      <c r="C75" s="468"/>
      <c r="D75" s="468"/>
    </row>
    <row r="78" spans="2:54" ht="24.75" customHeight="1">
      <c r="B78" s="465" t="s">
        <v>428</v>
      </c>
      <c r="C78" s="466"/>
      <c r="D78" s="466"/>
      <c r="E78" s="466"/>
      <c r="F78" s="466"/>
      <c r="G78" s="467"/>
    </row>
    <row r="79" spans="2:54" ht="27" customHeight="1">
      <c r="B79" s="452"/>
      <c r="C79" s="453" t="s">
        <v>429</v>
      </c>
      <c r="D79" s="453" t="s">
        <v>120</v>
      </c>
      <c r="E79" s="717" t="s">
        <v>661</v>
      </c>
      <c r="F79" s="453" t="s">
        <v>430</v>
      </c>
      <c r="G79" s="454" t="s">
        <v>442</v>
      </c>
    </row>
    <row r="80" spans="2:54" s="353" customFormat="1" ht="27" customHeight="1">
      <c r="B80" s="718" t="str">
        <f>P10</f>
        <v>Base Case</v>
      </c>
      <c r="C80" s="719">
        <f>BB106</f>
        <v>1810.7655702320619</v>
      </c>
      <c r="D80" s="720">
        <f>IRR(D104:BA104)</f>
        <v>-6.7502854905190368E-3</v>
      </c>
      <c r="E80" s="720">
        <f>MIRR(D104:BA104,0.03,0.03)</f>
        <v>4.5362022515984091E-2</v>
      </c>
      <c r="F80" s="721">
        <f>HLOOKUP(1,110:111,2)</f>
        <v>1</v>
      </c>
      <c r="G80" s="722">
        <f>HLOOKUP(1,114:115,2)</f>
        <v>1</v>
      </c>
    </row>
    <row r="81" spans="2:54" s="353" customFormat="1" ht="27" customHeight="1">
      <c r="B81" s="450" t="str">
        <f>Q10</f>
        <v>Sensitivity 1</v>
      </c>
      <c r="C81" s="472">
        <f>BB140</f>
        <v>1276.9026291681005</v>
      </c>
      <c r="D81" s="469">
        <f>IRR(D138:BA138)</f>
        <v>1.555663259131812E-4</v>
      </c>
      <c r="E81" s="469">
        <f>MIRR(D138:BA138,0.03,0.03)</f>
        <v>4.1848132523724102E-2</v>
      </c>
      <c r="F81" s="470">
        <f>HLOOKUP(1,144:145,2)</f>
        <v>1</v>
      </c>
      <c r="G81" s="471">
        <f>HLOOKUP(1,149:150,2)</f>
        <v>1</v>
      </c>
    </row>
    <row r="82" spans="2:54" s="353" customFormat="1" ht="27" customHeight="1">
      <c r="B82" s="451" t="str">
        <f>R10</f>
        <v>Sensitivity 2</v>
      </c>
      <c r="C82" s="473">
        <f>BB174</f>
        <v>2344.6285112960227</v>
      </c>
      <c r="D82" s="474">
        <f>IRR(D172:BA172)</f>
        <v>-1.2257882024544364E-2</v>
      </c>
      <c r="E82" s="474">
        <f>MIRR(D172:BA172,0.03,0.03)</f>
        <v>4.8386887442285698E-2</v>
      </c>
      <c r="F82" s="475">
        <f>HLOOKUP(1,178:179,2)</f>
        <v>1</v>
      </c>
      <c r="G82" s="476">
        <f>HLOOKUP(1,182:183,2)</f>
        <v>1</v>
      </c>
    </row>
    <row r="85" spans="2:54" outlineLevel="1"/>
    <row r="86" spans="2:54" ht="18.75" outlineLevel="1">
      <c r="B86" s="40" t="s">
        <v>453</v>
      </c>
      <c r="BA86" s="439"/>
      <c r="BB86" s="439"/>
    </row>
    <row r="87" spans="2:54" outlineLevel="1">
      <c r="BA87" s="439"/>
      <c r="BB87" s="439"/>
    </row>
    <row r="88" spans="2:54" outlineLevel="1">
      <c r="B88" t="s">
        <v>86</v>
      </c>
      <c r="D88" s="439">
        <f>D34*$P$11</f>
        <v>1905</v>
      </c>
      <c r="E88" s="439">
        <f>E34*$P$11</f>
        <v>1755</v>
      </c>
      <c r="F88" s="439">
        <f>F34*$P$11</f>
        <v>2005</v>
      </c>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39"/>
      <c r="AF88" s="439"/>
      <c r="AG88" s="439"/>
      <c r="AH88" s="439"/>
      <c r="AI88" s="439"/>
      <c r="AJ88" s="439"/>
      <c r="AK88" s="439"/>
      <c r="AL88" s="439"/>
      <c r="AM88" s="439"/>
      <c r="AN88" s="439"/>
      <c r="AO88" s="439"/>
      <c r="AP88" s="439"/>
      <c r="AQ88" s="439"/>
      <c r="AR88" s="439"/>
      <c r="AS88" s="439"/>
      <c r="AT88" s="439"/>
      <c r="AU88" s="439"/>
      <c r="AV88" s="439"/>
      <c r="AW88" s="439"/>
      <c r="AX88" s="439"/>
      <c r="AY88" s="439"/>
      <c r="AZ88" s="439"/>
      <c r="BA88" s="439"/>
      <c r="BB88" s="439">
        <f>SUM(D88:BA88)</f>
        <v>5665</v>
      </c>
    </row>
    <row r="89" spans="2:54" outlineLevel="1">
      <c r="B89" t="s">
        <v>436</v>
      </c>
      <c r="D89" s="439">
        <f t="shared" ref="D89:AI89" si="57">D46</f>
        <v>0</v>
      </c>
      <c r="E89" s="439">
        <f t="shared" si="57"/>
        <v>0</v>
      </c>
      <c r="F89" s="439">
        <f t="shared" si="57"/>
        <v>0</v>
      </c>
      <c r="G89" s="439">
        <f t="shared" si="57"/>
        <v>0</v>
      </c>
      <c r="H89" s="439">
        <f t="shared" si="57"/>
        <v>0</v>
      </c>
      <c r="I89" s="439">
        <f t="shared" si="57"/>
        <v>0</v>
      </c>
      <c r="J89" s="439">
        <f t="shared" si="57"/>
        <v>0</v>
      </c>
      <c r="K89" s="439">
        <f t="shared" si="57"/>
        <v>0</v>
      </c>
      <c r="L89" s="439">
        <f t="shared" si="57"/>
        <v>-0.51276346586873445</v>
      </c>
      <c r="M89" s="439">
        <f t="shared" si="57"/>
        <v>0</v>
      </c>
      <c r="N89" s="439">
        <f t="shared" si="57"/>
        <v>0</v>
      </c>
      <c r="O89" s="439">
        <f t="shared" si="57"/>
        <v>0</v>
      </c>
      <c r="P89" s="439">
        <f t="shared" si="57"/>
        <v>0</v>
      </c>
      <c r="Q89" s="439">
        <f t="shared" si="57"/>
        <v>-4.0338889702920495</v>
      </c>
      <c r="R89" s="439">
        <f t="shared" si="57"/>
        <v>0</v>
      </c>
      <c r="S89" s="439">
        <f t="shared" si="57"/>
        <v>0</v>
      </c>
      <c r="T89" s="439">
        <f t="shared" si="57"/>
        <v>0</v>
      </c>
      <c r="U89" s="439">
        <f t="shared" si="57"/>
        <v>0</v>
      </c>
      <c r="V89" s="439">
        <f t="shared" si="57"/>
        <v>-0.65638058748712313</v>
      </c>
      <c r="W89" s="439">
        <f t="shared" si="57"/>
        <v>0</v>
      </c>
      <c r="X89" s="439">
        <f t="shared" si="57"/>
        <v>0</v>
      </c>
      <c r="Y89" s="439">
        <f t="shared" si="57"/>
        <v>0</v>
      </c>
      <c r="Z89" s="439">
        <f t="shared" si="57"/>
        <v>0</v>
      </c>
      <c r="AA89" s="439">
        <f t="shared" si="57"/>
        <v>-16.780140479169134</v>
      </c>
      <c r="AB89" s="439">
        <f t="shared" si="57"/>
        <v>0</v>
      </c>
      <c r="AC89" s="439">
        <f t="shared" si="57"/>
        <v>0</v>
      </c>
      <c r="AD89" s="439">
        <f t="shared" si="57"/>
        <v>0</v>
      </c>
      <c r="AE89" s="439">
        <f t="shared" si="57"/>
        <v>0</v>
      </c>
      <c r="AF89" s="439">
        <f t="shared" si="57"/>
        <v>-0.84022264515279077</v>
      </c>
      <c r="AG89" s="439">
        <f t="shared" si="57"/>
        <v>0</v>
      </c>
      <c r="AH89" s="439">
        <f t="shared" si="57"/>
        <v>0</v>
      </c>
      <c r="AI89" s="439">
        <f t="shared" si="57"/>
        <v>0</v>
      </c>
      <c r="AJ89" s="439">
        <f t="shared" ref="AJ89:BA89" si="58">AJ46</f>
        <v>0</v>
      </c>
      <c r="AK89" s="439">
        <f t="shared" si="58"/>
        <v>-10.114446291717243</v>
      </c>
      <c r="AL89" s="439">
        <f t="shared" si="58"/>
        <v>0</v>
      </c>
      <c r="AM89" s="439">
        <f t="shared" si="58"/>
        <v>0</v>
      </c>
      <c r="AN89" s="439">
        <f t="shared" si="58"/>
        <v>0</v>
      </c>
      <c r="AO89" s="439">
        <f t="shared" si="58"/>
        <v>0</v>
      </c>
      <c r="AP89" s="439">
        <f t="shared" si="58"/>
        <v>-1.0755560217438676</v>
      </c>
      <c r="AQ89" s="439">
        <f t="shared" si="58"/>
        <v>0</v>
      </c>
      <c r="AR89" s="439">
        <f t="shared" si="58"/>
        <v>0</v>
      </c>
      <c r="AS89" s="439">
        <f t="shared" si="58"/>
        <v>0</v>
      </c>
      <c r="AT89" s="439">
        <f t="shared" si="58"/>
        <v>0</v>
      </c>
      <c r="AU89" s="439">
        <f t="shared" si="58"/>
        <v>-43.769171025783507</v>
      </c>
      <c r="AV89" s="439">
        <f t="shared" si="58"/>
        <v>0</v>
      </c>
      <c r="AW89" s="439">
        <f t="shared" si="58"/>
        <v>0</v>
      </c>
      <c r="AX89" s="439">
        <f t="shared" si="58"/>
        <v>0</v>
      </c>
      <c r="AY89" s="439">
        <f t="shared" si="58"/>
        <v>0</v>
      </c>
      <c r="AZ89" s="439">
        <f t="shared" si="58"/>
        <v>-1.3768026398516453</v>
      </c>
      <c r="BA89" s="439">
        <f t="shared" si="58"/>
        <v>0</v>
      </c>
      <c r="BB89" s="439">
        <f>SUM(D89:BA89)</f>
        <v>-79.159372127066092</v>
      </c>
    </row>
    <row r="90" spans="2:54" outlineLevel="1">
      <c r="D90" s="439"/>
      <c r="E90" s="439"/>
      <c r="F90" s="439"/>
      <c r="G90" s="439"/>
      <c r="H90" s="439"/>
      <c r="I90" s="439"/>
      <c r="J90" s="439"/>
      <c r="K90" s="439"/>
      <c r="L90" s="439"/>
      <c r="M90" s="439"/>
      <c r="N90" s="439"/>
      <c r="O90" s="439"/>
      <c r="P90" s="439"/>
      <c r="Q90" s="439"/>
      <c r="R90" s="439"/>
      <c r="S90" s="439"/>
      <c r="T90" s="439"/>
      <c r="U90" s="439"/>
      <c r="V90" s="439"/>
      <c r="W90" s="439"/>
      <c r="X90" s="439"/>
      <c r="Y90" s="439"/>
      <c r="Z90" s="439"/>
      <c r="AA90" s="439"/>
      <c r="AB90" s="439"/>
      <c r="AC90" s="439"/>
      <c r="AD90" s="439"/>
      <c r="AE90" s="439"/>
      <c r="AF90" s="439"/>
      <c r="AG90" s="439"/>
      <c r="AH90" s="439"/>
      <c r="AI90" s="439"/>
      <c r="AJ90" s="439"/>
      <c r="AK90" s="439"/>
      <c r="AL90" s="439"/>
      <c r="AM90" s="439"/>
      <c r="AN90" s="439"/>
      <c r="AO90" s="439"/>
      <c r="AP90" s="439"/>
      <c r="AQ90" s="439"/>
      <c r="AR90" s="439"/>
      <c r="AS90" s="439"/>
      <c r="AT90" s="439"/>
      <c r="AU90" s="439"/>
      <c r="AV90" s="439"/>
      <c r="AW90" s="439"/>
      <c r="AX90" s="439"/>
      <c r="AY90" s="439"/>
      <c r="AZ90" s="439"/>
      <c r="BA90" s="439"/>
      <c r="BB90" s="439"/>
    </row>
    <row r="91" spans="2:54" outlineLevel="1">
      <c r="B91" t="s">
        <v>167</v>
      </c>
      <c r="D91" s="439">
        <f>IFERROR(-HLOOKUP(D23,'5. I&amp;E Summary'!10:20,20,FALSE)*$P$12,0)</f>
        <v>0</v>
      </c>
      <c r="E91" s="439">
        <f>IFERROR(-HLOOKUP(E23,'5. I&amp;E Summary'!10:20,20,FALSE)*$P$12,0)</f>
        <v>0</v>
      </c>
      <c r="F91" s="439">
        <f>IFERROR(-HLOOKUP(F23,'5. I&amp;E Summary'!10:20,20,FALSE)*$P$12,0)</f>
        <v>0</v>
      </c>
      <c r="G91" s="439">
        <f>IFERROR(-HLOOKUP(G23,'5. I&amp;E Summary'!10:20,20,FALSE)*$P$12,0)</f>
        <v>0</v>
      </c>
      <c r="H91" s="439">
        <f>IFERROR(-HLOOKUP(H23,'5. I&amp;E Summary'!10:20,20,FALSE)*$P$12,0)</f>
        <v>0</v>
      </c>
      <c r="I91" s="439">
        <f>IFERROR(-HLOOKUP(I23,'5. I&amp;E Summary'!10:20,20,FALSE)*$P$12,0)</f>
        <v>0</v>
      </c>
      <c r="J91" s="439">
        <f>IFERROR(-HLOOKUP(J23,'5. I&amp;E Summary'!10:20,20,FALSE)*$P$12,0)</f>
        <v>0</v>
      </c>
      <c r="K91" s="439">
        <f>IFERROR(-HLOOKUP(K23,'5. I&amp;E Summary'!10:20,20,FALSE)*$P$12,0)</f>
        <v>0</v>
      </c>
      <c r="L91" s="439">
        <f>IFERROR(-HLOOKUP(L23,'5. I&amp;E Summary'!10:20,20,FALSE)*$P$12,0)</f>
        <v>0</v>
      </c>
      <c r="M91" s="439">
        <f>IFERROR(-HLOOKUP(M23,'5. I&amp;E Summary'!10:20,20,FALSE)*$P$12,0)</f>
        <v>0</v>
      </c>
      <c r="N91" s="439">
        <f>IFERROR(-HLOOKUP(N23,'5. I&amp;E Summary'!10:20,20,FALSE)*$P$12,0)</f>
        <v>0</v>
      </c>
      <c r="O91" s="439">
        <f>IFERROR(-HLOOKUP(O23,'5. I&amp;E Summary'!10:20,20,FALSE)*$P$12,0)</f>
        <v>0</v>
      </c>
      <c r="P91" s="439">
        <f>IFERROR(-HLOOKUP(P23,'5. I&amp;E Summary'!10:20,20,FALSE)*$P$12,0)</f>
        <v>0</v>
      </c>
      <c r="Q91" s="439">
        <f>IFERROR(-HLOOKUP(Q23,'5. I&amp;E Summary'!10:20,20,FALSE)*$P$12,0)</f>
        <v>0</v>
      </c>
      <c r="R91" s="439">
        <f>IFERROR(-HLOOKUP(R23,'5. I&amp;E Summary'!10:20,20,FALSE)*$P$12,0)</f>
        <v>0</v>
      </c>
      <c r="S91" s="439">
        <f>IFERROR(-HLOOKUP(S23,'5. I&amp;E Summary'!10:20,20,FALSE)*$P$12,0)</f>
        <v>0</v>
      </c>
      <c r="T91" s="439">
        <f>IFERROR(-HLOOKUP(T23,'5. I&amp;E Summary'!10:20,20,FALSE)*$P$12,0)</f>
        <v>0</v>
      </c>
      <c r="U91" s="439">
        <f>IFERROR(-HLOOKUP(U23,'5. I&amp;E Summary'!10:20,20,FALSE)*$P$12,0)</f>
        <v>0</v>
      </c>
      <c r="V91" s="439">
        <f>IFERROR(-HLOOKUP(V23,'5. I&amp;E Summary'!10:20,20,FALSE)*$P$12,0)</f>
        <v>0</v>
      </c>
      <c r="W91" s="439">
        <f>IFERROR(-HLOOKUP(W23,'5. I&amp;E Summary'!10:20,20,FALSE)*$P$12,0)</f>
        <v>0</v>
      </c>
      <c r="X91" s="439">
        <f>IFERROR(-HLOOKUP(X23,'5. I&amp;E Summary'!10:20,20,FALSE)*$P$12,0)</f>
        <v>0</v>
      </c>
      <c r="Y91" s="439">
        <f>IFERROR(-HLOOKUP(Y23,'5. I&amp;E Summary'!10:20,20,FALSE)*$P$12,0)</f>
        <v>0</v>
      </c>
      <c r="Z91" s="439">
        <f>IFERROR(-HLOOKUP(Z23,'5. I&amp;E Summary'!10:20,20,FALSE)*$P$12,0)</f>
        <v>0</v>
      </c>
      <c r="AA91" s="439">
        <f>IFERROR(-HLOOKUP(AA23,'5. I&amp;E Summary'!10:20,20,FALSE)*$P$12,0)</f>
        <v>0</v>
      </c>
      <c r="AB91" s="439">
        <f>IFERROR(-HLOOKUP(AB23,'5. I&amp;E Summary'!10:20,20,FALSE)*$P$12,0)</f>
        <v>0</v>
      </c>
      <c r="AC91" s="439">
        <f>IFERROR(-HLOOKUP(AC23,'5. I&amp;E Summary'!10:20,20,FALSE)*$P$12,0)</f>
        <v>0</v>
      </c>
      <c r="AD91" s="439">
        <f>IFERROR(-HLOOKUP(AD23,'5. I&amp;E Summary'!10:20,20,FALSE)*$P$12,0)</f>
        <v>0</v>
      </c>
      <c r="AE91" s="439">
        <f>IFERROR(-HLOOKUP(AE23,'5. I&amp;E Summary'!10:20,20,FALSE)*$P$12,0)</f>
        <v>0</v>
      </c>
      <c r="AF91" s="439">
        <f>IFERROR(-HLOOKUP(AF23,'5. I&amp;E Summary'!10:20,20,FALSE)*$P$12,0)</f>
        <v>0</v>
      </c>
      <c r="AG91" s="439">
        <f>IFERROR(-HLOOKUP(AG23,'5. I&amp;E Summary'!10:20,20,FALSE)*$P$12,0)</f>
        <v>0</v>
      </c>
      <c r="AH91" s="439">
        <f>IFERROR(-HLOOKUP(AH23,'5. I&amp;E Summary'!10:20,20,FALSE)*$P$12,0)</f>
        <v>0</v>
      </c>
      <c r="AI91" s="439">
        <f>IFERROR(-HLOOKUP(AI23,'5. I&amp;E Summary'!10:20,20,FALSE)*$P$12,0)</f>
        <v>0</v>
      </c>
      <c r="AJ91" s="439">
        <f>IFERROR(-HLOOKUP(AJ23,'5. I&amp;E Summary'!10:20,20,FALSE)*$P$12,0)</f>
        <v>0</v>
      </c>
      <c r="AK91" s="439">
        <f>IFERROR(-HLOOKUP(AK23,'5. I&amp;E Summary'!10:20,20,FALSE)*$P$12,0)</f>
        <v>0</v>
      </c>
      <c r="AL91" s="439">
        <f>IFERROR(-HLOOKUP(AL23,'5. I&amp;E Summary'!10:20,20,FALSE)*$P$12,0)</f>
        <v>0</v>
      </c>
      <c r="AM91" s="439">
        <f>IFERROR(-HLOOKUP(AM23,'5. I&amp;E Summary'!10:20,20,FALSE)*$P$12,0)</f>
        <v>0</v>
      </c>
      <c r="AN91" s="439">
        <f>IFERROR(-HLOOKUP(AN23,'5. I&amp;E Summary'!10:20,20,FALSE)*$P$12,0)</f>
        <v>0</v>
      </c>
      <c r="AO91" s="439">
        <f>IFERROR(-HLOOKUP(AO23,'5. I&amp;E Summary'!10:20,20,FALSE)*$P$12,0)</f>
        <v>0</v>
      </c>
      <c r="AP91" s="439">
        <f>IFERROR(-HLOOKUP(AP23,'5. I&amp;E Summary'!10:20,20,FALSE)*$P$12,0)</f>
        <v>0</v>
      </c>
      <c r="AQ91" s="439">
        <f>IFERROR(-HLOOKUP(AQ23,'5. I&amp;E Summary'!10:20,20,FALSE)*$P$12,0)</f>
        <v>0</v>
      </c>
      <c r="AR91" s="439">
        <f>IFERROR(-HLOOKUP(AR23,'5. I&amp;E Summary'!10:20,20,FALSE)*$P$12,0)</f>
        <v>0</v>
      </c>
      <c r="AS91" s="439">
        <f>IFERROR(-HLOOKUP(AS23,'5. I&amp;E Summary'!10:20,20,FALSE)*$P$12,0)</f>
        <v>0</v>
      </c>
      <c r="AT91" s="439">
        <f>IFERROR(-HLOOKUP(AT23,'5. I&amp;E Summary'!10:20,20,FALSE)*$P$12,0)</f>
        <v>0</v>
      </c>
      <c r="AU91" s="439">
        <f>IFERROR(-HLOOKUP(AU23,'5. I&amp;E Summary'!10:20,20,FALSE)*$P$12,0)</f>
        <v>0</v>
      </c>
      <c r="AV91" s="439">
        <f>IFERROR(-HLOOKUP(AV23,'5. I&amp;E Summary'!10:20,20,FALSE)*$P$12,0)</f>
        <v>0</v>
      </c>
      <c r="AW91" s="439">
        <f>IFERROR(-HLOOKUP(AW23,'5. I&amp;E Summary'!10:20,20,FALSE)*$P$12,0)</f>
        <v>0</v>
      </c>
      <c r="AX91" s="439">
        <f>IFERROR(-HLOOKUP(AX23,'5. I&amp;E Summary'!10:20,20,FALSE)*$P$12,0)</f>
        <v>0</v>
      </c>
      <c r="AY91" s="439">
        <f>IFERROR(-HLOOKUP(AY23,'5. I&amp;E Summary'!10:20,20,FALSE)*$P$12,0)</f>
        <v>0</v>
      </c>
      <c r="AZ91" s="439">
        <f>IFERROR(-HLOOKUP(AZ23,'5. I&amp;E Summary'!10:20,20,FALSE)*$P$12,0)</f>
        <v>0</v>
      </c>
      <c r="BA91" s="439">
        <f>IFERROR(-HLOOKUP(BA23,'5. I&amp;E Summary'!10:20,20,FALSE)*$P$12,0)</f>
        <v>0</v>
      </c>
      <c r="BB91" s="439">
        <f>SUM(D91:BA91)</f>
        <v>0</v>
      </c>
    </row>
    <row r="92" spans="2:54" outlineLevel="1">
      <c r="B92" t="s">
        <v>179</v>
      </c>
      <c r="D92" s="439">
        <f>IFERROR(-HLOOKUP(D23,'5. I&amp;E Summary'!10:31,31,FALSE)*$P$13,0)</f>
        <v>0</v>
      </c>
      <c r="E92" s="439">
        <f>IFERROR(-HLOOKUP(E23,'5. I&amp;E Summary'!10:31,31,FALSE)*$P$13,0)</f>
        <v>0</v>
      </c>
      <c r="F92" s="439">
        <f>IFERROR(-HLOOKUP(F23,'5. I&amp;E Summary'!10:31,31,FALSE)*$P$13,0)</f>
        <v>0</v>
      </c>
      <c r="G92" s="439">
        <f>IFERROR(-HLOOKUP(G23,'5. I&amp;E Summary'!10:31,31,FALSE)*$P$13,0)</f>
        <v>0</v>
      </c>
      <c r="H92" s="439">
        <f>IFERROR(-HLOOKUP(H23,'5. I&amp;E Summary'!10:31,31,FALSE)*$P$13,0)</f>
        <v>0</v>
      </c>
      <c r="I92" s="439">
        <f>IFERROR(-HLOOKUP(I23,'5. I&amp;E Summary'!10:31,31,FALSE)*$P$13,0)</f>
        <v>0</v>
      </c>
      <c r="J92" s="439">
        <f>IFERROR(-HLOOKUP(J23,'5. I&amp;E Summary'!10:31,31,FALSE)*$P$13,0)</f>
        <v>0</v>
      </c>
      <c r="K92" s="439">
        <f>IFERROR(-HLOOKUP(K23,'5. I&amp;E Summary'!10:31,31,FALSE)*$P$13,0)</f>
        <v>0</v>
      </c>
      <c r="L92" s="439">
        <f>IFERROR(-HLOOKUP(L23,'5. I&amp;E Summary'!10:31,31,FALSE)*$P$13,0)</f>
        <v>0</v>
      </c>
      <c r="M92" s="439">
        <f>IFERROR(-HLOOKUP(M23,'5. I&amp;E Summary'!10:31,31,FALSE)*$P$13,0)</f>
        <v>0</v>
      </c>
      <c r="N92" s="439">
        <f>IFERROR(-HLOOKUP(N23,'5. I&amp;E Summary'!10:31,31,FALSE)*$P$13,0)</f>
        <v>0</v>
      </c>
      <c r="O92" s="439">
        <f>IFERROR(-HLOOKUP(O23,'5. I&amp;E Summary'!10:31,31,FALSE)*$P$13,0)</f>
        <v>0</v>
      </c>
      <c r="P92" s="439">
        <f>IFERROR(-HLOOKUP(P23,'5. I&amp;E Summary'!10:31,31,FALSE)*$P$13,0)</f>
        <v>0</v>
      </c>
      <c r="Q92" s="439">
        <f>IFERROR(-HLOOKUP(Q23,'5. I&amp;E Summary'!10:31,31,FALSE)*$P$13,0)</f>
        <v>0</v>
      </c>
      <c r="R92" s="439">
        <f>IFERROR(-HLOOKUP(R23,'5. I&amp;E Summary'!10:31,31,FALSE)*$P$13,0)</f>
        <v>0</v>
      </c>
      <c r="S92" s="439">
        <f>IFERROR(-HLOOKUP(S23,'5. I&amp;E Summary'!10:31,31,FALSE)*$P$13,0)</f>
        <v>0</v>
      </c>
      <c r="T92" s="439">
        <f>IFERROR(-HLOOKUP(T23,'5. I&amp;E Summary'!10:31,31,FALSE)*$P$13,0)</f>
        <v>0</v>
      </c>
      <c r="U92" s="439">
        <f>IFERROR(-HLOOKUP(U23,'5. I&amp;E Summary'!10:31,31,FALSE)*$P$13,0)</f>
        <v>0</v>
      </c>
      <c r="V92" s="439">
        <f>IFERROR(-HLOOKUP(V23,'5. I&amp;E Summary'!10:31,31,FALSE)*$P$13,0)</f>
        <v>0</v>
      </c>
      <c r="W92" s="439">
        <f>IFERROR(-HLOOKUP(W23,'5. I&amp;E Summary'!10:31,31,FALSE)*$P$13,0)</f>
        <v>0</v>
      </c>
      <c r="X92" s="439">
        <f>IFERROR(-HLOOKUP(X23,'5. I&amp;E Summary'!10:31,31,FALSE)*$P$13,0)</f>
        <v>0</v>
      </c>
      <c r="Y92" s="439">
        <f>IFERROR(-HLOOKUP(Y23,'5. I&amp;E Summary'!10:31,31,FALSE)*$P$13,0)</f>
        <v>0</v>
      </c>
      <c r="Z92" s="439">
        <f>IFERROR(-HLOOKUP(Z23,'5. I&amp;E Summary'!10:31,31,FALSE)*$P$13,0)</f>
        <v>0</v>
      </c>
      <c r="AA92" s="439">
        <f>IFERROR(-HLOOKUP(AA23,'5. I&amp;E Summary'!10:31,31,FALSE)*$P$13,0)</f>
        <v>0</v>
      </c>
      <c r="AB92" s="439">
        <f>IFERROR(-HLOOKUP(AB23,'5. I&amp;E Summary'!10:31,31,FALSE)*$P$13,0)</f>
        <v>0</v>
      </c>
      <c r="AC92" s="439">
        <f>IFERROR(-HLOOKUP(AC23,'5. I&amp;E Summary'!10:31,31,FALSE)*$P$13,0)</f>
        <v>0</v>
      </c>
      <c r="AD92" s="439">
        <f>IFERROR(-HLOOKUP(AD23,'5. I&amp;E Summary'!10:31,31,FALSE)*$P$13,0)</f>
        <v>0</v>
      </c>
      <c r="AE92" s="439">
        <f>IFERROR(-HLOOKUP(AE23,'5. I&amp;E Summary'!10:31,31,FALSE)*$P$13,0)</f>
        <v>0</v>
      </c>
      <c r="AF92" s="439">
        <f>IFERROR(-HLOOKUP(AF23,'5. I&amp;E Summary'!10:31,31,FALSE)*$P$13,0)</f>
        <v>0</v>
      </c>
      <c r="AG92" s="439">
        <f>IFERROR(-HLOOKUP(AG23,'5. I&amp;E Summary'!10:31,31,FALSE)*$P$13,0)</f>
        <v>0</v>
      </c>
      <c r="AH92" s="439">
        <f>IFERROR(-HLOOKUP(AH23,'5. I&amp;E Summary'!10:31,31,FALSE)*$P$13,0)</f>
        <v>0</v>
      </c>
      <c r="AI92" s="439">
        <f>IFERROR(-HLOOKUP(AI23,'5. I&amp;E Summary'!10:31,31,FALSE)*$P$13,0)</f>
        <v>0</v>
      </c>
      <c r="AJ92" s="439">
        <f>IFERROR(-HLOOKUP(AJ23,'5. I&amp;E Summary'!10:31,31,FALSE)*$P$13,0)</f>
        <v>0</v>
      </c>
      <c r="AK92" s="439">
        <f>IFERROR(-HLOOKUP(AK23,'5. I&amp;E Summary'!10:31,31,FALSE)*$P$13,0)</f>
        <v>0</v>
      </c>
      <c r="AL92" s="439">
        <f>IFERROR(-HLOOKUP(AL23,'5. I&amp;E Summary'!10:31,31,FALSE)*$P$13,0)</f>
        <v>0</v>
      </c>
      <c r="AM92" s="439">
        <f>IFERROR(-HLOOKUP(AM23,'5. I&amp;E Summary'!10:31,31,FALSE)*$P$13,0)</f>
        <v>0</v>
      </c>
      <c r="AN92" s="439">
        <f>IFERROR(-HLOOKUP(AN23,'5. I&amp;E Summary'!10:31,31,FALSE)*$P$13,0)</f>
        <v>0</v>
      </c>
      <c r="AO92" s="439">
        <f>IFERROR(-HLOOKUP(AO23,'5. I&amp;E Summary'!10:31,31,FALSE)*$P$13,0)</f>
        <v>0</v>
      </c>
      <c r="AP92" s="439">
        <f>IFERROR(-HLOOKUP(AP23,'5. I&amp;E Summary'!10:31,31,FALSE)*$P$13,0)</f>
        <v>0</v>
      </c>
      <c r="AQ92" s="439">
        <f>IFERROR(-HLOOKUP(AQ23,'5. I&amp;E Summary'!10:31,31,FALSE)*$P$13,0)</f>
        <v>0</v>
      </c>
      <c r="AR92" s="439">
        <f>IFERROR(-HLOOKUP(AR23,'5. I&amp;E Summary'!10:31,31,FALSE)*$P$13,0)</f>
        <v>0</v>
      </c>
      <c r="AS92" s="439">
        <f>IFERROR(-HLOOKUP(AS23,'5. I&amp;E Summary'!10:31,31,FALSE)*$P$13,0)</f>
        <v>0</v>
      </c>
      <c r="AT92" s="439">
        <f>IFERROR(-HLOOKUP(AT23,'5. I&amp;E Summary'!10:31,31,FALSE)*$P$13,0)</f>
        <v>0</v>
      </c>
      <c r="AU92" s="439">
        <f>IFERROR(-HLOOKUP(AU23,'5. I&amp;E Summary'!10:31,31,FALSE)*$P$13,0)</f>
        <v>0</v>
      </c>
      <c r="AV92" s="439">
        <f>IFERROR(-HLOOKUP(AV23,'5. I&amp;E Summary'!10:31,31,FALSE)*$P$13,0)</f>
        <v>0</v>
      </c>
      <c r="AW92" s="439">
        <f>IFERROR(-HLOOKUP(AW23,'5. I&amp;E Summary'!10:31,31,FALSE)*$P$13,0)</f>
        <v>0</v>
      </c>
      <c r="AX92" s="439">
        <f>IFERROR(-HLOOKUP(AX23,'5. I&amp;E Summary'!10:31,31,FALSE)*$P$13,0)</f>
        <v>0</v>
      </c>
      <c r="AY92" s="439">
        <f>IFERROR(-HLOOKUP(AY23,'5. I&amp;E Summary'!10:31,31,FALSE)*$P$13,0)</f>
        <v>0</v>
      </c>
      <c r="AZ92" s="439">
        <f>IFERROR(-HLOOKUP(AZ23,'5. I&amp;E Summary'!10:31,31,FALSE)*$P$13,0)</f>
        <v>0</v>
      </c>
      <c r="BA92" s="439">
        <f>IFERROR(-HLOOKUP(BA23,'5. I&amp;E Summary'!10:31,31,FALSE)*$P$13,0)</f>
        <v>0</v>
      </c>
      <c r="BB92" s="439">
        <f>SUM(D92:BA92)</f>
        <v>0</v>
      </c>
    </row>
    <row r="93" spans="2:54" outlineLevel="1">
      <c r="D93" s="439"/>
      <c r="E93" s="439"/>
      <c r="F93" s="439"/>
      <c r="G93" s="439"/>
      <c r="H93" s="439"/>
      <c r="I93" s="439"/>
      <c r="J93" s="439"/>
      <c r="K93" s="439"/>
      <c r="L93" s="439"/>
      <c r="M93" s="439"/>
      <c r="N93" s="439"/>
      <c r="O93" s="439"/>
      <c r="P93" s="439"/>
      <c r="Q93" s="439"/>
      <c r="R93" s="439"/>
      <c r="S93" s="439"/>
      <c r="T93" s="439"/>
      <c r="U93" s="439"/>
      <c r="V93" s="439"/>
      <c r="W93" s="439"/>
      <c r="X93" s="439"/>
      <c r="Y93" s="439"/>
      <c r="Z93" s="439"/>
      <c r="AA93" s="439"/>
      <c r="AB93" s="439"/>
      <c r="AC93" s="439"/>
      <c r="AD93" s="439"/>
      <c r="AE93" s="439"/>
      <c r="AF93" s="439"/>
      <c r="AG93" s="439"/>
      <c r="AH93" s="439"/>
      <c r="AI93" s="439"/>
      <c r="AJ93" s="439"/>
      <c r="AK93" s="439"/>
      <c r="AL93" s="439"/>
      <c r="AM93" s="439"/>
      <c r="AN93" s="439"/>
      <c r="AO93" s="439"/>
      <c r="AP93" s="439"/>
      <c r="AQ93" s="439"/>
      <c r="AR93" s="439"/>
      <c r="AS93" s="439"/>
      <c r="AT93" s="439"/>
      <c r="AU93" s="439"/>
      <c r="AV93" s="439"/>
      <c r="AW93" s="439"/>
      <c r="AX93" s="439"/>
      <c r="AY93" s="439"/>
      <c r="AZ93" s="439"/>
      <c r="BA93" s="439"/>
      <c r="BB93" s="439"/>
    </row>
    <row r="94" spans="2:54" outlineLevel="1">
      <c r="B94" t="s">
        <v>431</v>
      </c>
      <c r="D94" s="439">
        <f>D91+D92</f>
        <v>0</v>
      </c>
      <c r="E94" s="439">
        <f t="shared" ref="E94:BA94" si="59">E91+E92</f>
        <v>0</v>
      </c>
      <c r="F94" s="439">
        <f t="shared" si="59"/>
        <v>0</v>
      </c>
      <c r="G94" s="439">
        <f t="shared" si="59"/>
        <v>0</v>
      </c>
      <c r="H94" s="439">
        <f t="shared" si="59"/>
        <v>0</v>
      </c>
      <c r="I94" s="439">
        <f t="shared" si="59"/>
        <v>0</v>
      </c>
      <c r="J94" s="439">
        <f t="shared" si="59"/>
        <v>0</v>
      </c>
      <c r="K94" s="439">
        <f t="shared" si="59"/>
        <v>0</v>
      </c>
      <c r="L94" s="439">
        <f t="shared" si="59"/>
        <v>0</v>
      </c>
      <c r="M94" s="439">
        <f t="shared" si="59"/>
        <v>0</v>
      </c>
      <c r="N94" s="439">
        <f t="shared" si="59"/>
        <v>0</v>
      </c>
      <c r="O94" s="439">
        <f t="shared" si="59"/>
        <v>0</v>
      </c>
      <c r="P94" s="439">
        <f t="shared" si="59"/>
        <v>0</v>
      </c>
      <c r="Q94" s="439">
        <f t="shared" si="59"/>
        <v>0</v>
      </c>
      <c r="R94" s="439">
        <f t="shared" si="59"/>
        <v>0</v>
      </c>
      <c r="S94" s="439">
        <f t="shared" si="59"/>
        <v>0</v>
      </c>
      <c r="T94" s="439">
        <f t="shared" si="59"/>
        <v>0</v>
      </c>
      <c r="U94" s="439">
        <f t="shared" si="59"/>
        <v>0</v>
      </c>
      <c r="V94" s="439">
        <f t="shared" si="59"/>
        <v>0</v>
      </c>
      <c r="W94" s="439">
        <f t="shared" si="59"/>
        <v>0</v>
      </c>
      <c r="X94" s="439">
        <f t="shared" si="59"/>
        <v>0</v>
      </c>
      <c r="Y94" s="439">
        <f t="shared" si="59"/>
        <v>0</v>
      </c>
      <c r="Z94" s="439">
        <f t="shared" si="59"/>
        <v>0</v>
      </c>
      <c r="AA94" s="439">
        <f t="shared" si="59"/>
        <v>0</v>
      </c>
      <c r="AB94" s="439">
        <f t="shared" si="59"/>
        <v>0</v>
      </c>
      <c r="AC94" s="439">
        <f t="shared" si="59"/>
        <v>0</v>
      </c>
      <c r="AD94" s="439">
        <f t="shared" si="59"/>
        <v>0</v>
      </c>
      <c r="AE94" s="439">
        <f t="shared" si="59"/>
        <v>0</v>
      </c>
      <c r="AF94" s="439">
        <f t="shared" si="59"/>
        <v>0</v>
      </c>
      <c r="AG94" s="439">
        <f t="shared" si="59"/>
        <v>0</v>
      </c>
      <c r="AH94" s="439">
        <f t="shared" si="59"/>
        <v>0</v>
      </c>
      <c r="AI94" s="439">
        <f t="shared" si="59"/>
        <v>0</v>
      </c>
      <c r="AJ94" s="439">
        <f t="shared" si="59"/>
        <v>0</v>
      </c>
      <c r="AK94" s="439">
        <f t="shared" si="59"/>
        <v>0</v>
      </c>
      <c r="AL94" s="439">
        <f t="shared" si="59"/>
        <v>0</v>
      </c>
      <c r="AM94" s="439">
        <f t="shared" si="59"/>
        <v>0</v>
      </c>
      <c r="AN94" s="439">
        <f t="shared" si="59"/>
        <v>0</v>
      </c>
      <c r="AO94" s="439">
        <f t="shared" si="59"/>
        <v>0</v>
      </c>
      <c r="AP94" s="439">
        <f t="shared" si="59"/>
        <v>0</v>
      </c>
      <c r="AQ94" s="439">
        <f t="shared" si="59"/>
        <v>0</v>
      </c>
      <c r="AR94" s="439">
        <f t="shared" si="59"/>
        <v>0</v>
      </c>
      <c r="AS94" s="439">
        <f t="shared" si="59"/>
        <v>0</v>
      </c>
      <c r="AT94" s="439">
        <f t="shared" si="59"/>
        <v>0</v>
      </c>
      <c r="AU94" s="439">
        <f t="shared" si="59"/>
        <v>0</v>
      </c>
      <c r="AV94" s="439">
        <f t="shared" si="59"/>
        <v>0</v>
      </c>
      <c r="AW94" s="439">
        <f t="shared" si="59"/>
        <v>0</v>
      </c>
      <c r="AX94" s="439">
        <f t="shared" si="59"/>
        <v>0</v>
      </c>
      <c r="AY94" s="439">
        <f t="shared" si="59"/>
        <v>0</v>
      </c>
      <c r="AZ94" s="439">
        <f t="shared" si="59"/>
        <v>0</v>
      </c>
      <c r="BA94" s="439">
        <f t="shared" si="59"/>
        <v>0</v>
      </c>
      <c r="BB94" s="439">
        <f>SUM(D94:BA94)</f>
        <v>0</v>
      </c>
    </row>
    <row r="95" spans="2:54" outlineLevel="1">
      <c r="B95" t="s">
        <v>433</v>
      </c>
      <c r="D95" s="439">
        <f>IFERROR(-HLOOKUP(D23,'5. I&amp;E Summary'!10:77,37,FALSE)*$P$14,0)</f>
        <v>-24.599999999999998</v>
      </c>
      <c r="E95" s="439">
        <f>IFERROR(-HLOOKUP(E23,'5. I&amp;E Summary'!10:77,37,FALSE)*$P$14,0)</f>
        <v>-25.214999999999996</v>
      </c>
      <c r="F95" s="439">
        <f>IFERROR(-HLOOKUP(F23,'5. I&amp;E Summary'!10:77,37,FALSE)*$P$14,0)</f>
        <v>-25.84537499999999</v>
      </c>
      <c r="G95" s="439">
        <f>IFERROR(-HLOOKUP(G23,'5. I&amp;E Summary'!10:77,37,FALSE)*$P$14,0)</f>
        <v>-26.491509374999993</v>
      </c>
      <c r="H95" s="439">
        <f>IFERROR(-HLOOKUP(H23,'5. I&amp;E Summary'!10:77,37,FALSE)*$P$14,0)</f>
        <v>-27.153797109374992</v>
      </c>
      <c r="I95" s="439">
        <f>IFERROR(-HLOOKUP(I23,'5. I&amp;E Summary'!10:77,37,FALSE)*$P$14,0)</f>
        <v>-27.832642037109363</v>
      </c>
      <c r="J95" s="439">
        <f>IFERROR(-HLOOKUP(J23,'5. I&amp;E Summary'!10:77,37,FALSE)*$P$14,0)</f>
        <v>-28.528458088037087</v>
      </c>
      <c r="K95" s="439">
        <f>IFERROR(-HLOOKUP(K23,'5. I&amp;E Summary'!10:77,37,FALSE)*$P$14,0)</f>
        <v>-29.241669540238014</v>
      </c>
      <c r="L95" s="439">
        <f>IFERROR(-HLOOKUP(L23,'5. I&amp;E Summary'!10:77,37,FALSE)*$P$14,0)</f>
        <v>-29.972711278743965</v>
      </c>
      <c r="M95" s="439">
        <f>IFERROR(-HLOOKUP(M23,'5. I&amp;E Summary'!10:77,37,FALSE)*$P$14,0)</f>
        <v>-30.722029060712558</v>
      </c>
      <c r="N95" s="439">
        <f>IFERROR(-HLOOKUP(N23,'5. I&amp;E Summary'!10:77,37,FALSE)*$P$14,0)</f>
        <v>-31.490079787230368</v>
      </c>
      <c r="O95" s="439">
        <f>IFERROR(-HLOOKUP(O23,'5. I&amp;E Summary'!10:77,37,FALSE)*$P$14,0)</f>
        <v>-32.277331781911123</v>
      </c>
      <c r="P95" s="439">
        <f>IFERROR(-HLOOKUP(P23,'5. I&amp;E Summary'!10:77,37,FALSE)*$P$14,0)</f>
        <v>-33.084265076458898</v>
      </c>
      <c r="Q95" s="439">
        <f>IFERROR(-HLOOKUP(Q23,'5. I&amp;E Summary'!10:77,37,FALSE)*$P$14,0)</f>
        <v>-33.911371703370371</v>
      </c>
      <c r="R95" s="439">
        <f>IFERROR(-HLOOKUP(R23,'5. I&amp;E Summary'!10:77,37,FALSE)*$P$14,0)</f>
        <v>-34.759155995954629</v>
      </c>
      <c r="S95" s="439">
        <f>IFERROR(-HLOOKUP(S23,'5. I&amp;E Summary'!10:77,37,FALSE)*$P$14,0)</f>
        <v>-35.628134895853485</v>
      </c>
      <c r="T95" s="439">
        <f>IFERROR(-HLOOKUP(T23,'5. I&amp;E Summary'!10:77,37,FALSE)*$P$14,0)</f>
        <v>-36.518838268249823</v>
      </c>
      <c r="U95" s="439">
        <f>IFERROR(-HLOOKUP(U23,'5. I&amp;E Summary'!10:77,37,FALSE)*$P$14,0)</f>
        <v>-37.431809224956069</v>
      </c>
      <c r="V95" s="439">
        <f>IFERROR(-HLOOKUP(V23,'5. I&amp;E Summary'!10:77,37,FALSE)*$P$14,0)</f>
        <v>-38.367604455579965</v>
      </c>
      <c r="W95" s="439">
        <f>IFERROR(-HLOOKUP(W23,'5. I&amp;E Summary'!10:77,37,FALSE)*$P$14,0)</f>
        <v>-39.326794566969461</v>
      </c>
      <c r="X95" s="439">
        <f>IFERROR(-HLOOKUP(X23,'5. I&amp;E Summary'!10:77,37,FALSE)*$P$14,0)</f>
        <v>-40.309964431143698</v>
      </c>
      <c r="Y95" s="439">
        <f>IFERROR(-HLOOKUP(Y23,'5. I&amp;E Summary'!10:77,37,FALSE)*$P$14,0)</f>
        <v>-41.317713541922281</v>
      </c>
      <c r="Z95" s="439">
        <f>IFERROR(-HLOOKUP(Z23,'5. I&amp;E Summary'!10:77,37,FALSE)*$P$14,0)</f>
        <v>-42.350656380470333</v>
      </c>
      <c r="AA95" s="439">
        <f>IFERROR(-HLOOKUP(AA23,'5. I&amp;E Summary'!10:77,37,FALSE)*$P$14,0)</f>
        <v>-43.409422789982095</v>
      </c>
      <c r="AB95" s="439">
        <f>IFERROR(-HLOOKUP(AB23,'5. I&amp;E Summary'!10:77,37,FALSE)*$P$14,0)</f>
        <v>-44.494658359731638</v>
      </c>
      <c r="AC95" s="439">
        <f>IFERROR(-HLOOKUP(AC23,'5. I&amp;E Summary'!10:77,37,FALSE)*$P$14,0)</f>
        <v>-45.607024818724931</v>
      </c>
      <c r="AD95" s="439">
        <f>IFERROR(-HLOOKUP(AD23,'5. I&amp;E Summary'!10:77,37,FALSE)*$P$14,0)</f>
        <v>-46.747200439193051</v>
      </c>
      <c r="AE95" s="439">
        <f>IFERROR(-HLOOKUP(AE23,'5. I&amp;E Summary'!10:77,37,FALSE)*$P$14,0)</f>
        <v>-47.915880450172864</v>
      </c>
      <c r="AF95" s="439">
        <f>IFERROR(-HLOOKUP(AF23,'5. I&amp;E Summary'!10:77,37,FALSE)*$P$14,0)</f>
        <v>-49.11377746142719</v>
      </c>
      <c r="AG95" s="439">
        <f>IFERROR(-HLOOKUP(AG23,'5. I&amp;E Summary'!10:77,37,FALSE)*$P$14,0)</f>
        <v>-50.34162189796286</v>
      </c>
      <c r="AH95" s="439">
        <f>IFERROR(-HLOOKUP(AH23,'5. I&amp;E Summary'!10:77,37,FALSE)*$P$14,0)</f>
        <v>-51.600162445411939</v>
      </c>
      <c r="AI95" s="439">
        <f>IFERROR(-HLOOKUP(AI23,'5. I&amp;E Summary'!10:77,37,FALSE)*$P$14,0)</f>
        <v>-52.890166506547224</v>
      </c>
      <c r="AJ95" s="439">
        <f>IFERROR(-HLOOKUP(AJ23,'5. I&amp;E Summary'!10:77,37,FALSE)*$P$14,0)</f>
        <v>-54.2124206692109</v>
      </c>
      <c r="AK95" s="439">
        <f>IFERROR(-HLOOKUP(AK23,'5. I&amp;E Summary'!10:77,37,FALSE)*$P$14,0)</f>
        <v>-55.567731185941163</v>
      </c>
      <c r="AL95" s="439">
        <f>IFERROR(-HLOOKUP(AL23,'5. I&amp;E Summary'!10:77,37,FALSE)*$P$14,0)</f>
        <v>-56.956924465589694</v>
      </c>
      <c r="AM95" s="439">
        <f>IFERROR(-HLOOKUP(AM23,'5. I&amp;E Summary'!10:77,37,FALSE)*$P$14,0)</f>
        <v>-58.380847577229432</v>
      </c>
      <c r="AN95" s="439">
        <f>IFERROR(-HLOOKUP(AN23,'5. I&amp;E Summary'!10:77,37,FALSE)*$P$14,0)</f>
        <v>-59.840368766660156</v>
      </c>
      <c r="AO95" s="439">
        <f>IFERROR(-HLOOKUP(AO23,'5. I&amp;E Summary'!10:77,37,FALSE)*$P$14,0)</f>
        <v>-61.336377985826658</v>
      </c>
      <c r="AP95" s="439">
        <f>IFERROR(-HLOOKUP(AP23,'5. I&amp;E Summary'!10:77,37,FALSE)*$P$14,0)</f>
        <v>-62.869787435472318</v>
      </c>
      <c r="AQ95" s="439">
        <f>IFERROR(-HLOOKUP(AQ23,'5. I&amp;E Summary'!10:77,37,FALSE)*$P$14,0)</f>
        <v>-64.441532121359131</v>
      </c>
      <c r="AR95" s="439">
        <f>IFERROR(-HLOOKUP(AR23,'5. I&amp;E Summary'!10:77,37,FALSE)*$P$14,0)</f>
        <v>-66.05257042439311</v>
      </c>
      <c r="AS95" s="439">
        <f>IFERROR(-HLOOKUP(AS23,'5. I&amp;E Summary'!10:77,37,FALSE)*$P$14,0)</f>
        <v>-67.703884685002933</v>
      </c>
      <c r="AT95" s="439">
        <f>IFERROR(-HLOOKUP(AT23,'5. I&amp;E Summary'!10:77,37,FALSE)*$P$14,0)</f>
        <v>-69.39648180212798</v>
      </c>
      <c r="AU95" s="439">
        <f>IFERROR(-HLOOKUP(AU23,'5. I&amp;E Summary'!10:77,37,FALSE)*$P$14,0)</f>
        <v>-71.131393847181172</v>
      </c>
      <c r="AV95" s="439">
        <f>IFERROR(-HLOOKUP(AV23,'5. I&amp;E Summary'!10:77,37,FALSE)*$P$14,0)</f>
        <v>-72.909678693360704</v>
      </c>
      <c r="AW95" s="439">
        <f>IFERROR(-HLOOKUP(AW23,'5. I&amp;E Summary'!10:77,37,FALSE)*$P$14,0)</f>
        <v>-74.7324206606947</v>
      </c>
      <c r="AX95" s="439">
        <f>IFERROR(-HLOOKUP(AX23,'5. I&amp;E Summary'!10:77,37,FALSE)*$P$14,0)</f>
        <v>-76.600731177212069</v>
      </c>
      <c r="AY95" s="439">
        <f>IFERROR(-HLOOKUP(AY23,'5. I&amp;E Summary'!10:77,37,FALSE)*$P$14,0)</f>
        <v>-78.515749456642368</v>
      </c>
      <c r="AZ95" s="439">
        <f>IFERROR(-HLOOKUP(AZ23,'5. I&amp;E Summary'!10:77,37,FALSE)*$P$14,0)</f>
        <v>-80.478643193058417</v>
      </c>
      <c r="BA95" s="439">
        <f>IFERROR(-HLOOKUP(BA23,'5. I&amp;E Summary'!10:77,37,FALSE)*$P$14,0)</f>
        <v>-82.490609272884868</v>
      </c>
      <c r="BB95" s="439">
        <f>SUM(D95:BA95)</f>
        <v>-2398.1149801882875</v>
      </c>
    </row>
    <row r="96" spans="2:54" outlineLevel="1">
      <c r="B96" t="s">
        <v>702</v>
      </c>
      <c r="D96" s="439">
        <f>IFERROR(-HLOOKUP(D23,'5. I&amp;E Summary'!10:77,38,FALSE)*$P$14,)</f>
        <v>0</v>
      </c>
      <c r="E96" s="439">
        <f>IFERROR(-HLOOKUP(E23,'5. I&amp;E Summary'!10:77,38,FALSE)*$P$14,)</f>
        <v>0</v>
      </c>
      <c r="F96" s="439">
        <f>IFERROR(-HLOOKUP(F23,'5. I&amp;E Summary'!10:77,38,FALSE)*$P$14,)</f>
        <v>0</v>
      </c>
      <c r="G96" s="439">
        <f>IFERROR(-HLOOKUP(G23,'5. I&amp;E Summary'!10:77,38,FALSE)*$P$14,)</f>
        <v>0</v>
      </c>
      <c r="H96" s="439">
        <f>IFERROR(-HLOOKUP(H23,'5. I&amp;E Summary'!10:77,38,FALSE)*$P$14,)</f>
        <v>0</v>
      </c>
      <c r="I96" s="439">
        <f>IFERROR(-HLOOKUP(I23,'5. I&amp;E Summary'!10:77,38,FALSE)*$P$14,)</f>
        <v>0</v>
      </c>
      <c r="J96" s="439">
        <f>IFERROR(-HLOOKUP(J23,'5. I&amp;E Summary'!10:77,38,FALSE)*$P$14,)</f>
        <v>0</v>
      </c>
      <c r="K96" s="439">
        <f>IFERROR(-HLOOKUP(K23,'5. I&amp;E Summary'!10:77,38,FALSE)*$P$14,)</f>
        <v>0</v>
      </c>
      <c r="L96" s="439">
        <f>IFERROR(-HLOOKUP(L23,'5. I&amp;E Summary'!10:77,38,FALSE)*$P$14,)</f>
        <v>0</v>
      </c>
      <c r="M96" s="439">
        <f>IFERROR(-HLOOKUP(M23,'5. I&amp;E Summary'!10:77,38,FALSE)*$P$14,)</f>
        <v>0</v>
      </c>
      <c r="N96" s="439">
        <f>IFERROR(-HLOOKUP(N23,'5. I&amp;E Summary'!10:77,38,FALSE)*$P$14,)</f>
        <v>0</v>
      </c>
      <c r="O96" s="439">
        <f>IFERROR(-HLOOKUP(O23,'5. I&amp;E Summary'!10:77,38,FALSE)*$P$14,)</f>
        <v>0</v>
      </c>
      <c r="P96" s="439">
        <f>IFERROR(-HLOOKUP(P23,'5. I&amp;E Summary'!10:77,38,FALSE)*$P$14,)</f>
        <v>0</v>
      </c>
      <c r="Q96" s="439">
        <f>IFERROR(-HLOOKUP(Q23,'5. I&amp;E Summary'!10:77,38,FALSE)*$P$14,)</f>
        <v>0</v>
      </c>
      <c r="R96" s="439">
        <f>IFERROR(-HLOOKUP(R23,'5. I&amp;E Summary'!10:77,38,FALSE)*$P$14,)</f>
        <v>0</v>
      </c>
      <c r="S96" s="439">
        <f>IFERROR(-HLOOKUP(S23,'5. I&amp;E Summary'!10:77,38,FALSE)*$P$14,)</f>
        <v>0</v>
      </c>
      <c r="T96" s="439">
        <f>IFERROR(-HLOOKUP(T23,'5. I&amp;E Summary'!10:77,38,FALSE)*$P$14,)</f>
        <v>0</v>
      </c>
      <c r="U96" s="439">
        <f>IFERROR(-HLOOKUP(U23,'5. I&amp;E Summary'!10:77,38,FALSE)*$P$14,)</f>
        <v>0</v>
      </c>
      <c r="V96" s="439">
        <f>IFERROR(-HLOOKUP(V23,'5. I&amp;E Summary'!10:77,38,FALSE)*$P$14,)</f>
        <v>0</v>
      </c>
      <c r="W96" s="439">
        <f>IFERROR(-HLOOKUP(W23,'5. I&amp;E Summary'!10:77,38,FALSE)*$P$14,)</f>
        <v>0</v>
      </c>
      <c r="X96" s="439">
        <f>IFERROR(-HLOOKUP(X23,'5. I&amp;E Summary'!10:77,38,FALSE)*$P$14,)</f>
        <v>0</v>
      </c>
      <c r="Y96" s="439">
        <f>IFERROR(-HLOOKUP(Y23,'5. I&amp;E Summary'!10:77,38,FALSE)*$P$14,)</f>
        <v>0</v>
      </c>
      <c r="Z96" s="439">
        <f>IFERROR(-HLOOKUP(Z23,'5. I&amp;E Summary'!10:77,38,FALSE)*$P$14,)</f>
        <v>0</v>
      </c>
      <c r="AA96" s="439">
        <f>IFERROR(-HLOOKUP(AA23,'5. I&amp;E Summary'!10:77,38,FALSE)*$P$14,)</f>
        <v>0</v>
      </c>
      <c r="AB96" s="439">
        <f>IFERROR(-HLOOKUP(AB23,'5. I&amp;E Summary'!10:77,38,FALSE)*$P$14,)</f>
        <v>0</v>
      </c>
      <c r="AC96" s="439">
        <f>IFERROR(-HLOOKUP(AC23,'5. I&amp;E Summary'!10:77,38,FALSE)*$P$14,)</f>
        <v>0</v>
      </c>
      <c r="AD96" s="439">
        <f>IFERROR(-HLOOKUP(AD23,'5. I&amp;E Summary'!10:77,38,FALSE)*$P$14,)</f>
        <v>0</v>
      </c>
      <c r="AE96" s="439">
        <f>IFERROR(-HLOOKUP(AE23,'5. I&amp;E Summary'!10:77,38,FALSE)*$P$14,)</f>
        <v>0</v>
      </c>
      <c r="AF96" s="439">
        <f>IFERROR(-HLOOKUP(AF23,'5. I&amp;E Summary'!10:77,38,FALSE)*$P$14,)</f>
        <v>0</v>
      </c>
      <c r="AG96" s="439">
        <f>IFERROR(-HLOOKUP(AG23,'5. I&amp;E Summary'!10:77,38,FALSE)*$P$14,)</f>
        <v>0</v>
      </c>
      <c r="AH96" s="439">
        <f>IFERROR(-HLOOKUP(AH23,'5. I&amp;E Summary'!10:77,38,FALSE)*$P$14,)</f>
        <v>0</v>
      </c>
      <c r="AI96" s="439">
        <f>IFERROR(-HLOOKUP(AI23,'5. I&amp;E Summary'!10:77,38,FALSE)*$P$14,)</f>
        <v>0</v>
      </c>
      <c r="AJ96" s="439">
        <f>IFERROR(-HLOOKUP(AJ23,'5. I&amp;E Summary'!10:77,38,FALSE)*$P$14,)</f>
        <v>0</v>
      </c>
      <c r="AK96" s="439">
        <f>IFERROR(-HLOOKUP(AK23,'5. I&amp;E Summary'!10:77,38,FALSE)*$P$14,)</f>
        <v>0</v>
      </c>
      <c r="AL96" s="439">
        <f>IFERROR(-HLOOKUP(AL23,'5. I&amp;E Summary'!10:77,38,FALSE)*$P$14,)</f>
        <v>0</v>
      </c>
      <c r="AM96" s="439">
        <f>IFERROR(-HLOOKUP(AM23,'5. I&amp;E Summary'!10:77,38,FALSE)*$P$14,)</f>
        <v>0</v>
      </c>
      <c r="AN96" s="439">
        <f>IFERROR(-HLOOKUP(AN23,'5. I&amp;E Summary'!10:77,38,FALSE)*$P$14,)</f>
        <v>0</v>
      </c>
      <c r="AO96" s="439">
        <f>IFERROR(-HLOOKUP(AO23,'5. I&amp;E Summary'!10:77,38,FALSE)*$P$14,)</f>
        <v>0</v>
      </c>
      <c r="AP96" s="439">
        <f>IFERROR(-HLOOKUP(AP23,'5. I&amp;E Summary'!10:77,38,FALSE)*$P$14,)</f>
        <v>0</v>
      </c>
      <c r="AQ96" s="439">
        <f>IFERROR(-HLOOKUP(AQ23,'5. I&amp;E Summary'!10:77,38,FALSE)*$P$14,)</f>
        <v>0</v>
      </c>
      <c r="AR96" s="439">
        <f>IFERROR(-HLOOKUP(AR23,'5. I&amp;E Summary'!10:77,38,FALSE)*$P$14,)</f>
        <v>0</v>
      </c>
      <c r="AS96" s="439">
        <f>IFERROR(-HLOOKUP(AS23,'5. I&amp;E Summary'!10:77,38,FALSE)*$P$14,)</f>
        <v>0</v>
      </c>
      <c r="AT96" s="439">
        <f>IFERROR(-HLOOKUP(AT23,'5. I&amp;E Summary'!10:77,38,FALSE)*$P$14,)</f>
        <v>0</v>
      </c>
      <c r="AU96" s="439">
        <f>IFERROR(-HLOOKUP(AU23,'5. I&amp;E Summary'!10:77,38,FALSE)*$P$14,)</f>
        <v>0</v>
      </c>
      <c r="AV96" s="439">
        <f>IFERROR(-HLOOKUP(AV23,'5. I&amp;E Summary'!10:77,38,FALSE)*$P$14,)</f>
        <v>0</v>
      </c>
      <c r="AW96" s="439">
        <f>IFERROR(-HLOOKUP(AW23,'5. I&amp;E Summary'!10:77,38,FALSE)*$P$14,)</f>
        <v>0</v>
      </c>
      <c r="AX96" s="439">
        <f>IFERROR(-HLOOKUP(AX23,'5. I&amp;E Summary'!10:77,38,FALSE)*$P$14,)</f>
        <v>0</v>
      </c>
      <c r="AY96" s="439">
        <f>IFERROR(-HLOOKUP(AY23,'5. I&amp;E Summary'!10:77,38,FALSE)*$P$14,)</f>
        <v>0</v>
      </c>
      <c r="AZ96" s="439">
        <f>IFERROR(-HLOOKUP(AZ23,'5. I&amp;E Summary'!10:77,38,FALSE)*$P$14,)</f>
        <v>0</v>
      </c>
      <c r="BA96" s="439">
        <f>IFERROR(-HLOOKUP(BA23,'5. I&amp;E Summary'!10:77,38,FALSE)*$P$14,)</f>
        <v>0</v>
      </c>
      <c r="BB96" s="439">
        <f>SUM(D96:BA96)</f>
        <v>0</v>
      </c>
    </row>
    <row r="97" spans="2:54" outlineLevel="1">
      <c r="BB97" s="439"/>
    </row>
    <row r="98" spans="2:54" outlineLevel="1">
      <c r="B98" t="s">
        <v>189</v>
      </c>
      <c r="D98" s="439">
        <f>-SUM(D94:D96)</f>
        <v>24.599999999999998</v>
      </c>
      <c r="E98" s="439">
        <f t="shared" ref="E98:BA98" si="60">-SUM(E94:E96)</f>
        <v>25.214999999999996</v>
      </c>
      <c r="F98" s="439">
        <f t="shared" si="60"/>
        <v>25.84537499999999</v>
      </c>
      <c r="G98" s="439">
        <f t="shared" si="60"/>
        <v>26.491509374999993</v>
      </c>
      <c r="H98" s="439">
        <f t="shared" si="60"/>
        <v>27.153797109374992</v>
      </c>
      <c r="I98" s="439">
        <f t="shared" si="60"/>
        <v>27.832642037109363</v>
      </c>
      <c r="J98" s="439">
        <f t="shared" si="60"/>
        <v>28.528458088037087</v>
      </c>
      <c r="K98" s="439">
        <f t="shared" si="60"/>
        <v>29.241669540238014</v>
      </c>
      <c r="L98" s="439">
        <f t="shared" si="60"/>
        <v>29.972711278743965</v>
      </c>
      <c r="M98" s="439">
        <f t="shared" si="60"/>
        <v>30.722029060712558</v>
      </c>
      <c r="N98" s="439">
        <f t="shared" si="60"/>
        <v>31.490079787230368</v>
      </c>
      <c r="O98" s="439">
        <f t="shared" si="60"/>
        <v>32.277331781911123</v>
      </c>
      <c r="P98" s="439">
        <f t="shared" si="60"/>
        <v>33.084265076458898</v>
      </c>
      <c r="Q98" s="439">
        <f t="shared" si="60"/>
        <v>33.911371703370371</v>
      </c>
      <c r="R98" s="439">
        <f t="shared" si="60"/>
        <v>34.759155995954629</v>
      </c>
      <c r="S98" s="439">
        <f t="shared" si="60"/>
        <v>35.628134895853485</v>
      </c>
      <c r="T98" s="439">
        <f t="shared" si="60"/>
        <v>36.518838268249823</v>
      </c>
      <c r="U98" s="439">
        <f t="shared" si="60"/>
        <v>37.431809224956069</v>
      </c>
      <c r="V98" s="439">
        <f t="shared" si="60"/>
        <v>38.367604455579965</v>
      </c>
      <c r="W98" s="439">
        <f t="shared" si="60"/>
        <v>39.326794566969461</v>
      </c>
      <c r="X98" s="439">
        <f t="shared" si="60"/>
        <v>40.309964431143698</v>
      </c>
      <c r="Y98" s="439">
        <f t="shared" si="60"/>
        <v>41.317713541922281</v>
      </c>
      <c r="Z98" s="439">
        <f t="shared" si="60"/>
        <v>42.350656380470333</v>
      </c>
      <c r="AA98" s="439">
        <f t="shared" si="60"/>
        <v>43.409422789982095</v>
      </c>
      <c r="AB98" s="439">
        <f t="shared" si="60"/>
        <v>44.494658359731638</v>
      </c>
      <c r="AC98" s="439">
        <f t="shared" si="60"/>
        <v>45.607024818724931</v>
      </c>
      <c r="AD98" s="439">
        <f t="shared" si="60"/>
        <v>46.747200439193051</v>
      </c>
      <c r="AE98" s="439">
        <f t="shared" si="60"/>
        <v>47.915880450172864</v>
      </c>
      <c r="AF98" s="439">
        <f t="shared" si="60"/>
        <v>49.11377746142719</v>
      </c>
      <c r="AG98" s="439">
        <f t="shared" si="60"/>
        <v>50.34162189796286</v>
      </c>
      <c r="AH98" s="439">
        <f t="shared" si="60"/>
        <v>51.600162445411939</v>
      </c>
      <c r="AI98" s="439">
        <f t="shared" si="60"/>
        <v>52.890166506547224</v>
      </c>
      <c r="AJ98" s="439">
        <f t="shared" si="60"/>
        <v>54.2124206692109</v>
      </c>
      <c r="AK98" s="439">
        <f t="shared" si="60"/>
        <v>55.567731185941163</v>
      </c>
      <c r="AL98" s="439">
        <f t="shared" si="60"/>
        <v>56.956924465589694</v>
      </c>
      <c r="AM98" s="439">
        <f t="shared" si="60"/>
        <v>58.380847577229432</v>
      </c>
      <c r="AN98" s="439">
        <f t="shared" si="60"/>
        <v>59.840368766660156</v>
      </c>
      <c r="AO98" s="439">
        <f t="shared" si="60"/>
        <v>61.336377985826658</v>
      </c>
      <c r="AP98" s="439">
        <f t="shared" si="60"/>
        <v>62.869787435472318</v>
      </c>
      <c r="AQ98" s="439">
        <f t="shared" si="60"/>
        <v>64.441532121359131</v>
      </c>
      <c r="AR98" s="439">
        <f t="shared" si="60"/>
        <v>66.05257042439311</v>
      </c>
      <c r="AS98" s="439">
        <f t="shared" si="60"/>
        <v>67.703884685002933</v>
      </c>
      <c r="AT98" s="439">
        <f t="shared" si="60"/>
        <v>69.39648180212798</v>
      </c>
      <c r="AU98" s="439">
        <f t="shared" si="60"/>
        <v>71.131393847181172</v>
      </c>
      <c r="AV98" s="439">
        <f t="shared" si="60"/>
        <v>72.909678693360704</v>
      </c>
      <c r="AW98" s="439">
        <f t="shared" si="60"/>
        <v>74.7324206606947</v>
      </c>
      <c r="AX98" s="439">
        <f t="shared" si="60"/>
        <v>76.600731177212069</v>
      </c>
      <c r="AY98" s="439">
        <f t="shared" si="60"/>
        <v>78.515749456642368</v>
      </c>
      <c r="AZ98" s="439">
        <f t="shared" si="60"/>
        <v>80.478643193058417</v>
      </c>
      <c r="BA98" s="439">
        <f t="shared" si="60"/>
        <v>82.490609272884868</v>
      </c>
      <c r="BB98" s="439">
        <f>SUM(D98:BA98)</f>
        <v>2398.1149801882875</v>
      </c>
    </row>
    <row r="99" spans="2:54" outlineLevel="1">
      <c r="B99" t="s">
        <v>437</v>
      </c>
      <c r="D99" s="439">
        <f>IF('3. Inputs'!$F$10="New Project",0,IFERROR(-HLOOKUP('4. Investment Appraisal'!D23,'5. I&amp;E Summary'!10:110,85,FALSE),0))</f>
        <v>0</v>
      </c>
      <c r="E99" s="439">
        <f>IF('3. Inputs'!$F$10="New Project",0,IFERROR(-HLOOKUP('4. Investment Appraisal'!E23,'5. I&amp;E Summary'!10:110,85,FALSE),0))</f>
        <v>0</v>
      </c>
      <c r="F99" s="439">
        <f>IF('3. Inputs'!$F$10="New Project",0,IFERROR(-HLOOKUP('4. Investment Appraisal'!F23,'5. I&amp;E Summary'!10:110,85,FALSE),0))</f>
        <v>0</v>
      </c>
      <c r="G99" s="439">
        <f>IF('3. Inputs'!$F$10="New Project",0,IFERROR(-HLOOKUP('4. Investment Appraisal'!G23,'5. I&amp;E Summary'!10:110,85,FALSE),0))</f>
        <v>0</v>
      </c>
      <c r="H99" s="439">
        <f>IF('3. Inputs'!$F$10="New Project",0,IFERROR(-HLOOKUP('4. Investment Appraisal'!H23,'5. I&amp;E Summary'!10:110,85,FALSE),0))</f>
        <v>0</v>
      </c>
      <c r="I99" s="439">
        <f>IF('3. Inputs'!$F$10="New Project",0,IFERROR(-HLOOKUP('4. Investment Appraisal'!I23,'5. I&amp;E Summary'!10:110,85,FALSE),0))</f>
        <v>0</v>
      </c>
      <c r="J99" s="439">
        <f>IF('3. Inputs'!$F$10="New Project",0,IFERROR(-HLOOKUP('4. Investment Appraisal'!J23,'5. I&amp;E Summary'!10:110,85,FALSE),0))</f>
        <v>0</v>
      </c>
      <c r="K99" s="439">
        <f>IF('3. Inputs'!$F$10="New Project",0,IFERROR(-HLOOKUP('4. Investment Appraisal'!K23,'5. I&amp;E Summary'!10:110,85,FALSE),0))</f>
        <v>0</v>
      </c>
      <c r="L99" s="439">
        <f>IF('3. Inputs'!$F$10="New Project",0,IFERROR(-HLOOKUP('4. Investment Appraisal'!L23,'5. I&amp;E Summary'!10:110,85,FALSE),0))</f>
        <v>0</v>
      </c>
      <c r="M99" s="439">
        <f>IF('3. Inputs'!$F$10="New Project",0,IFERROR(-HLOOKUP('4. Investment Appraisal'!M23,'5. I&amp;E Summary'!10:110,85,FALSE),0))</f>
        <v>0</v>
      </c>
      <c r="N99" s="439">
        <f>IF('3. Inputs'!$F$10="New Project",0,IFERROR(-HLOOKUP('4. Investment Appraisal'!N23,'5. I&amp;E Summary'!10:110,85,FALSE),0))</f>
        <v>0</v>
      </c>
      <c r="O99" s="439">
        <f>IF('3. Inputs'!$F$10="New Project",0,IFERROR(-HLOOKUP('4. Investment Appraisal'!O23,'5. I&amp;E Summary'!10:110,85,FALSE),0))</f>
        <v>0</v>
      </c>
      <c r="P99" s="439">
        <f>IF('3. Inputs'!$F$10="New Project",0,IFERROR(-HLOOKUP('4. Investment Appraisal'!P23,'5. I&amp;E Summary'!10:110,85,FALSE),0))</f>
        <v>0</v>
      </c>
      <c r="Q99" s="439">
        <f>IF('3. Inputs'!$F$10="New Project",0,IFERROR(-HLOOKUP('4. Investment Appraisal'!Q23,'5. I&amp;E Summary'!10:110,85,FALSE),0))</f>
        <v>0</v>
      </c>
      <c r="R99" s="439">
        <f>IF('3. Inputs'!$F$10="New Project",0,IFERROR(-HLOOKUP('4. Investment Appraisal'!R23,'5. I&amp;E Summary'!10:110,85,FALSE),0))</f>
        <v>0</v>
      </c>
      <c r="S99" s="439">
        <f>IF('3. Inputs'!$F$10="New Project",0,IFERROR(-HLOOKUP('4. Investment Appraisal'!S23,'5. I&amp;E Summary'!10:110,85,FALSE),0))</f>
        <v>0</v>
      </c>
      <c r="T99" s="439">
        <f>IF('3. Inputs'!$F$10="New Project",0,IFERROR(-HLOOKUP('4. Investment Appraisal'!T23,'5. I&amp;E Summary'!10:110,85,FALSE),0))</f>
        <v>0</v>
      </c>
      <c r="U99" s="439">
        <f>IF('3. Inputs'!$F$10="New Project",0,IFERROR(-HLOOKUP('4. Investment Appraisal'!U23,'5. I&amp;E Summary'!10:110,85,FALSE),0))</f>
        <v>0</v>
      </c>
      <c r="V99" s="439">
        <f>IF('3. Inputs'!$F$10="New Project",0,IFERROR(-HLOOKUP('4. Investment Appraisal'!V23,'5. I&amp;E Summary'!10:110,85,FALSE),0))</f>
        <v>0</v>
      </c>
      <c r="W99" s="439">
        <f>IF('3. Inputs'!$F$10="New Project",0,IFERROR(-HLOOKUP('4. Investment Appraisal'!W23,'5. I&amp;E Summary'!10:110,85,FALSE),0))</f>
        <v>0</v>
      </c>
      <c r="X99" s="439">
        <f>IF('3. Inputs'!$F$10="New Project",0,IFERROR(-HLOOKUP('4. Investment Appraisal'!X23,'5. I&amp;E Summary'!10:110,85,FALSE),0))</f>
        <v>0</v>
      </c>
      <c r="Y99" s="439">
        <f>IF('3. Inputs'!$F$10="New Project",0,IFERROR(-HLOOKUP('4. Investment Appraisal'!Y23,'5. I&amp;E Summary'!10:110,85,FALSE),0))</f>
        <v>0</v>
      </c>
      <c r="Z99" s="439">
        <f>IF('3. Inputs'!$F$10="New Project",0,IFERROR(-HLOOKUP('4. Investment Appraisal'!Z23,'5. I&amp;E Summary'!10:110,85,FALSE),0))</f>
        <v>0</v>
      </c>
      <c r="AA99" s="439">
        <f>IF('3. Inputs'!$F$10="New Project",0,IFERROR(-HLOOKUP('4. Investment Appraisal'!AA23,'5. I&amp;E Summary'!10:110,85,FALSE),0))</f>
        <v>0</v>
      </c>
      <c r="AB99" s="439">
        <f>IF('3. Inputs'!$F$10="New Project",0,IFERROR(-HLOOKUP('4. Investment Appraisal'!AB23,'5. I&amp;E Summary'!10:110,85,FALSE),0))</f>
        <v>0</v>
      </c>
      <c r="AC99" s="439">
        <f>IF('3. Inputs'!$F$10="New Project",0,IFERROR(-HLOOKUP('4. Investment Appraisal'!AC23,'5. I&amp;E Summary'!10:110,85,FALSE),0))</f>
        <v>0</v>
      </c>
      <c r="AD99" s="439">
        <f>IF('3. Inputs'!$F$10="New Project",0,IFERROR(-HLOOKUP('4. Investment Appraisal'!AD23,'5. I&amp;E Summary'!10:110,85,FALSE),0))</f>
        <v>0</v>
      </c>
      <c r="AE99" s="439">
        <f>IF('3. Inputs'!$F$10="New Project",0,IFERROR(-HLOOKUP('4. Investment Appraisal'!AE23,'5. I&amp;E Summary'!10:110,85,FALSE),0))</f>
        <v>0</v>
      </c>
      <c r="AF99" s="439">
        <f>IF('3. Inputs'!$F$10="New Project",0,IFERROR(-HLOOKUP('4. Investment Appraisal'!AF23,'5. I&amp;E Summary'!10:110,85,FALSE),0))</f>
        <v>0</v>
      </c>
      <c r="AG99" s="439">
        <f>IF('3. Inputs'!$F$10="New Project",0,IFERROR(-HLOOKUP('4. Investment Appraisal'!AG23,'5. I&amp;E Summary'!10:110,85,FALSE),0))</f>
        <v>0</v>
      </c>
      <c r="AH99" s="439">
        <f>IF('3. Inputs'!$F$10="New Project",0,IFERROR(-HLOOKUP('4. Investment Appraisal'!AH23,'5. I&amp;E Summary'!10:110,85,FALSE),0))</f>
        <v>0</v>
      </c>
      <c r="AI99" s="439">
        <f>IF('3. Inputs'!$F$10="New Project",0,IFERROR(-HLOOKUP('4. Investment Appraisal'!AI23,'5. I&amp;E Summary'!10:110,85,FALSE),0))</f>
        <v>0</v>
      </c>
      <c r="AJ99" s="439">
        <f>IF('3. Inputs'!$F$10="New Project",0,IFERROR(-HLOOKUP('4. Investment Appraisal'!AJ23,'5. I&amp;E Summary'!10:110,85,FALSE),0))</f>
        <v>0</v>
      </c>
      <c r="AK99" s="439">
        <f>IF('3. Inputs'!$F$10="New Project",0,IFERROR(-HLOOKUP('4. Investment Appraisal'!AK23,'5. I&amp;E Summary'!10:110,85,FALSE),0))</f>
        <v>0</v>
      </c>
      <c r="AL99" s="439">
        <f>IF('3. Inputs'!$F$10="New Project",0,IFERROR(-HLOOKUP('4. Investment Appraisal'!AL23,'5. I&amp;E Summary'!10:110,85,FALSE),0))</f>
        <v>0</v>
      </c>
      <c r="AM99" s="439">
        <f>IF('3. Inputs'!$F$10="New Project",0,IFERROR(-HLOOKUP('4. Investment Appraisal'!AM23,'5. I&amp;E Summary'!10:110,85,FALSE),0))</f>
        <v>0</v>
      </c>
      <c r="AN99" s="439">
        <f>IF('3. Inputs'!$F$10="New Project",0,IFERROR(-HLOOKUP('4. Investment Appraisal'!AN23,'5. I&amp;E Summary'!10:110,85,FALSE),0))</f>
        <v>0</v>
      </c>
      <c r="AO99" s="439">
        <f>IF('3. Inputs'!$F$10="New Project",0,IFERROR(-HLOOKUP('4. Investment Appraisal'!AO23,'5. I&amp;E Summary'!10:110,85,FALSE),0))</f>
        <v>0</v>
      </c>
      <c r="AP99" s="439">
        <f>IF('3. Inputs'!$F$10="New Project",0,IFERROR(-HLOOKUP('4. Investment Appraisal'!AP23,'5. I&amp;E Summary'!10:110,85,FALSE),0))</f>
        <v>0</v>
      </c>
      <c r="AQ99" s="439">
        <f>IF('3. Inputs'!$F$10="New Project",0,IFERROR(-HLOOKUP('4. Investment Appraisal'!AQ23,'5. I&amp;E Summary'!10:110,85,FALSE),0))</f>
        <v>0</v>
      </c>
      <c r="AR99" s="439">
        <f>IF('3. Inputs'!$F$10="New Project",0,IFERROR(-HLOOKUP('4. Investment Appraisal'!AR23,'5. I&amp;E Summary'!10:110,85,FALSE),0))</f>
        <v>0</v>
      </c>
      <c r="AS99" s="439">
        <f>IF('3. Inputs'!$F$10="New Project",0,IFERROR(-HLOOKUP('4. Investment Appraisal'!AS23,'5. I&amp;E Summary'!10:110,85,FALSE),0))</f>
        <v>0</v>
      </c>
      <c r="AT99" s="439">
        <f>IF('3. Inputs'!$F$10="New Project",0,IFERROR(-HLOOKUP('4. Investment Appraisal'!AT23,'5. I&amp;E Summary'!10:110,85,FALSE),0))</f>
        <v>0</v>
      </c>
      <c r="AU99" s="439">
        <f>IF('3. Inputs'!$F$10="New Project",0,IFERROR(-HLOOKUP('4. Investment Appraisal'!AU23,'5. I&amp;E Summary'!10:110,85,FALSE),0))</f>
        <v>0</v>
      </c>
      <c r="AV99" s="439">
        <f>IF('3. Inputs'!$F$10="New Project",0,IFERROR(-HLOOKUP('4. Investment Appraisal'!AV23,'5. I&amp;E Summary'!10:110,85,FALSE),0))</f>
        <v>0</v>
      </c>
      <c r="AW99" s="439">
        <f>IF('3. Inputs'!$F$10="New Project",0,IFERROR(-HLOOKUP('4. Investment Appraisal'!AW23,'5. I&amp;E Summary'!10:110,85,FALSE),0))</f>
        <v>0</v>
      </c>
      <c r="AX99" s="439">
        <f>IF('3. Inputs'!$F$10="New Project",0,IFERROR(-HLOOKUP('4. Investment Appraisal'!AX23,'5. I&amp;E Summary'!10:110,85,FALSE),0))</f>
        <v>0</v>
      </c>
      <c r="AY99" s="439">
        <f>IF('3. Inputs'!$F$10="New Project",0,IFERROR(-HLOOKUP('4. Investment Appraisal'!AY23,'5. I&amp;E Summary'!10:110,85,FALSE),0))</f>
        <v>0</v>
      </c>
      <c r="AZ99" s="439">
        <f>IF('3. Inputs'!$F$10="New Project",0,IFERROR(-HLOOKUP('4. Investment Appraisal'!AZ23,'5. I&amp;E Summary'!10:110,85,FALSE),0))</f>
        <v>0</v>
      </c>
      <c r="BA99" s="439">
        <f>IF('3. Inputs'!$F$10="New Project",0,IFERROR(-HLOOKUP('4. Investment Appraisal'!BA23,'5. I&amp;E Summary'!10:110,85,FALSE),0))</f>
        <v>0</v>
      </c>
      <c r="BB99" s="439">
        <f>SUM(D99:BA99)</f>
        <v>0</v>
      </c>
    </row>
    <row r="100" spans="2:54" outlineLevel="1">
      <c r="BB100" s="439"/>
    </row>
    <row r="101" spans="2:54" outlineLevel="1">
      <c r="B101" t="s">
        <v>434</v>
      </c>
      <c r="D101" s="439">
        <f>D98+D99</f>
        <v>24.599999999999998</v>
      </c>
      <c r="E101" s="439">
        <f t="shared" ref="E101:BA101" si="61">E98+E99</f>
        <v>25.214999999999996</v>
      </c>
      <c r="F101" s="439">
        <f t="shared" si="61"/>
        <v>25.84537499999999</v>
      </c>
      <c r="G101" s="439">
        <f t="shared" si="61"/>
        <v>26.491509374999993</v>
      </c>
      <c r="H101" s="439">
        <f t="shared" si="61"/>
        <v>27.153797109374992</v>
      </c>
      <c r="I101" s="439">
        <f t="shared" si="61"/>
        <v>27.832642037109363</v>
      </c>
      <c r="J101" s="439">
        <f t="shared" si="61"/>
        <v>28.528458088037087</v>
      </c>
      <c r="K101" s="439">
        <f t="shared" si="61"/>
        <v>29.241669540238014</v>
      </c>
      <c r="L101" s="439">
        <f t="shared" si="61"/>
        <v>29.972711278743965</v>
      </c>
      <c r="M101" s="439">
        <f t="shared" si="61"/>
        <v>30.722029060712558</v>
      </c>
      <c r="N101" s="439">
        <f t="shared" si="61"/>
        <v>31.490079787230368</v>
      </c>
      <c r="O101" s="439">
        <f t="shared" si="61"/>
        <v>32.277331781911123</v>
      </c>
      <c r="P101" s="439">
        <f t="shared" si="61"/>
        <v>33.084265076458898</v>
      </c>
      <c r="Q101" s="439">
        <f t="shared" si="61"/>
        <v>33.911371703370371</v>
      </c>
      <c r="R101" s="439">
        <f t="shared" si="61"/>
        <v>34.759155995954629</v>
      </c>
      <c r="S101" s="439">
        <f t="shared" si="61"/>
        <v>35.628134895853485</v>
      </c>
      <c r="T101" s="439">
        <f t="shared" si="61"/>
        <v>36.518838268249823</v>
      </c>
      <c r="U101" s="439">
        <f t="shared" si="61"/>
        <v>37.431809224956069</v>
      </c>
      <c r="V101" s="439">
        <f t="shared" si="61"/>
        <v>38.367604455579965</v>
      </c>
      <c r="W101" s="439">
        <f t="shared" si="61"/>
        <v>39.326794566969461</v>
      </c>
      <c r="X101" s="439">
        <f t="shared" si="61"/>
        <v>40.309964431143698</v>
      </c>
      <c r="Y101" s="439">
        <f t="shared" si="61"/>
        <v>41.317713541922281</v>
      </c>
      <c r="Z101" s="439">
        <f t="shared" si="61"/>
        <v>42.350656380470333</v>
      </c>
      <c r="AA101" s="439">
        <f t="shared" si="61"/>
        <v>43.409422789982095</v>
      </c>
      <c r="AB101" s="439">
        <f t="shared" si="61"/>
        <v>44.494658359731638</v>
      </c>
      <c r="AC101" s="439">
        <f t="shared" si="61"/>
        <v>45.607024818724931</v>
      </c>
      <c r="AD101" s="439">
        <f t="shared" si="61"/>
        <v>46.747200439193051</v>
      </c>
      <c r="AE101" s="439">
        <f t="shared" si="61"/>
        <v>47.915880450172864</v>
      </c>
      <c r="AF101" s="439">
        <f t="shared" si="61"/>
        <v>49.11377746142719</v>
      </c>
      <c r="AG101" s="439">
        <f t="shared" si="61"/>
        <v>50.34162189796286</v>
      </c>
      <c r="AH101" s="439">
        <f t="shared" si="61"/>
        <v>51.600162445411939</v>
      </c>
      <c r="AI101" s="439">
        <f t="shared" si="61"/>
        <v>52.890166506547224</v>
      </c>
      <c r="AJ101" s="439">
        <f t="shared" si="61"/>
        <v>54.2124206692109</v>
      </c>
      <c r="AK101" s="439">
        <f t="shared" si="61"/>
        <v>55.567731185941163</v>
      </c>
      <c r="AL101" s="439">
        <f t="shared" si="61"/>
        <v>56.956924465589694</v>
      </c>
      <c r="AM101" s="439">
        <f t="shared" si="61"/>
        <v>58.380847577229432</v>
      </c>
      <c r="AN101" s="439">
        <f t="shared" si="61"/>
        <v>59.840368766660156</v>
      </c>
      <c r="AO101" s="439">
        <f t="shared" si="61"/>
        <v>61.336377985826658</v>
      </c>
      <c r="AP101" s="439">
        <f t="shared" si="61"/>
        <v>62.869787435472318</v>
      </c>
      <c r="AQ101" s="439">
        <f t="shared" si="61"/>
        <v>64.441532121359131</v>
      </c>
      <c r="AR101" s="439">
        <f t="shared" si="61"/>
        <v>66.05257042439311</v>
      </c>
      <c r="AS101" s="439">
        <f t="shared" si="61"/>
        <v>67.703884685002933</v>
      </c>
      <c r="AT101" s="439">
        <f t="shared" si="61"/>
        <v>69.39648180212798</v>
      </c>
      <c r="AU101" s="439">
        <f t="shared" si="61"/>
        <v>71.131393847181172</v>
      </c>
      <c r="AV101" s="439">
        <f t="shared" si="61"/>
        <v>72.909678693360704</v>
      </c>
      <c r="AW101" s="439">
        <f t="shared" si="61"/>
        <v>74.7324206606947</v>
      </c>
      <c r="AX101" s="439">
        <f t="shared" si="61"/>
        <v>76.600731177212069</v>
      </c>
      <c r="AY101" s="439">
        <f t="shared" si="61"/>
        <v>78.515749456642368</v>
      </c>
      <c r="AZ101" s="439">
        <f t="shared" si="61"/>
        <v>80.478643193058417</v>
      </c>
      <c r="BA101" s="439">
        <f t="shared" si="61"/>
        <v>82.490609272884868</v>
      </c>
      <c r="BB101" s="439">
        <f>SUM(D101:BA101)</f>
        <v>2398.1149801882875</v>
      </c>
    </row>
    <row r="102" spans="2:54" outlineLevel="1">
      <c r="BB102" s="439"/>
    </row>
    <row r="103" spans="2:54" outlineLevel="1">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39"/>
      <c r="AG103" s="439"/>
      <c r="AH103" s="439"/>
      <c r="AI103" s="439"/>
      <c r="AJ103" s="439"/>
      <c r="AK103" s="439"/>
      <c r="AL103" s="439"/>
      <c r="AM103" s="439"/>
      <c r="AN103" s="439"/>
      <c r="AO103" s="439"/>
      <c r="AP103" s="439"/>
      <c r="AQ103" s="439"/>
      <c r="AR103" s="439"/>
      <c r="AS103" s="439"/>
      <c r="AT103" s="439"/>
      <c r="AU103" s="439"/>
      <c r="AV103" s="439"/>
      <c r="AW103" s="439"/>
      <c r="AX103" s="439"/>
      <c r="AY103" s="439"/>
      <c r="AZ103" s="439"/>
      <c r="BA103" s="439"/>
      <c r="BB103" s="439"/>
    </row>
    <row r="104" spans="2:54" outlineLevel="1">
      <c r="B104" t="s">
        <v>116</v>
      </c>
      <c r="D104" s="439">
        <f t="shared" ref="D104:AI104" si="62">D88+D89-D101-D103+D36</f>
        <v>1317.9</v>
      </c>
      <c r="E104" s="439">
        <f t="shared" si="62"/>
        <v>1114.7850000000001</v>
      </c>
      <c r="F104" s="439">
        <f t="shared" si="62"/>
        <v>1289.1546250000001</v>
      </c>
      <c r="G104" s="439">
        <f t="shared" si="62"/>
        <v>-791.49150937499996</v>
      </c>
      <c r="H104" s="439">
        <f t="shared" si="62"/>
        <v>-27.153797109374992</v>
      </c>
      <c r="I104" s="439">
        <f t="shared" si="62"/>
        <v>-27.832642037109363</v>
      </c>
      <c r="J104" s="439">
        <f t="shared" si="62"/>
        <v>-28.528458088037087</v>
      </c>
      <c r="K104" s="439">
        <f t="shared" si="62"/>
        <v>-29.241669540238014</v>
      </c>
      <c r="L104" s="439">
        <f t="shared" si="62"/>
        <v>-30.485474744612699</v>
      </c>
      <c r="M104" s="439">
        <f t="shared" si="62"/>
        <v>-30.722029060712558</v>
      </c>
      <c r="N104" s="439">
        <f t="shared" si="62"/>
        <v>-31.490079787230368</v>
      </c>
      <c r="O104" s="439">
        <f t="shared" si="62"/>
        <v>-32.277331781911123</v>
      </c>
      <c r="P104" s="439">
        <f t="shared" si="62"/>
        <v>-33.084265076458898</v>
      </c>
      <c r="Q104" s="439">
        <f t="shared" si="62"/>
        <v>-37.945260673662418</v>
      </c>
      <c r="R104" s="439">
        <f t="shared" si="62"/>
        <v>-34.759155995954629</v>
      </c>
      <c r="S104" s="439">
        <f t="shared" si="62"/>
        <v>-35.628134895853485</v>
      </c>
      <c r="T104" s="439">
        <f t="shared" si="62"/>
        <v>-36.518838268249823</v>
      </c>
      <c r="U104" s="439">
        <f t="shared" si="62"/>
        <v>-37.431809224956069</v>
      </c>
      <c r="V104" s="439">
        <f t="shared" si="62"/>
        <v>-39.023985043067086</v>
      </c>
      <c r="W104" s="439">
        <f t="shared" si="62"/>
        <v>-39.326794566969461</v>
      </c>
      <c r="X104" s="439">
        <f t="shared" si="62"/>
        <v>-40.309964431143698</v>
      </c>
      <c r="Y104" s="439">
        <f t="shared" si="62"/>
        <v>-41.317713541922281</v>
      </c>
      <c r="Z104" s="439">
        <f t="shared" si="62"/>
        <v>-42.350656380470333</v>
      </c>
      <c r="AA104" s="439">
        <f t="shared" si="62"/>
        <v>-60.189563269151229</v>
      </c>
      <c r="AB104" s="439">
        <f t="shared" si="62"/>
        <v>-44.494658359731638</v>
      </c>
      <c r="AC104" s="439">
        <f t="shared" si="62"/>
        <v>-45.607024818724931</v>
      </c>
      <c r="AD104" s="439">
        <f t="shared" si="62"/>
        <v>-46.747200439193051</v>
      </c>
      <c r="AE104" s="439">
        <f t="shared" si="62"/>
        <v>-47.915880450172864</v>
      </c>
      <c r="AF104" s="439">
        <f t="shared" si="62"/>
        <v>-49.954000106579983</v>
      </c>
      <c r="AG104" s="439">
        <f t="shared" si="62"/>
        <v>-50.34162189796286</v>
      </c>
      <c r="AH104" s="439">
        <f t="shared" si="62"/>
        <v>-51.600162445411939</v>
      </c>
      <c r="AI104" s="439">
        <f t="shared" si="62"/>
        <v>-52.890166506547224</v>
      </c>
      <c r="AJ104" s="439">
        <f t="shared" ref="AJ104:BA104" si="63">AJ88+AJ89-AJ101-AJ103+AJ36</f>
        <v>-54.2124206692109</v>
      </c>
      <c r="AK104" s="439">
        <f t="shared" si="63"/>
        <v>-65.682177477658399</v>
      </c>
      <c r="AL104" s="439">
        <f t="shared" si="63"/>
        <v>-56.956924465589694</v>
      </c>
      <c r="AM104" s="439">
        <f t="shared" si="63"/>
        <v>-58.380847577229432</v>
      </c>
      <c r="AN104" s="439">
        <f t="shared" si="63"/>
        <v>-59.840368766660156</v>
      </c>
      <c r="AO104" s="439">
        <f t="shared" si="63"/>
        <v>-61.336377985826658</v>
      </c>
      <c r="AP104" s="439">
        <f t="shared" si="63"/>
        <v>-63.945343457216183</v>
      </c>
      <c r="AQ104" s="439">
        <f t="shared" si="63"/>
        <v>-64.441532121359131</v>
      </c>
      <c r="AR104" s="439">
        <f t="shared" si="63"/>
        <v>-66.05257042439311</v>
      </c>
      <c r="AS104" s="439">
        <f t="shared" si="63"/>
        <v>-67.703884685002933</v>
      </c>
      <c r="AT104" s="439">
        <f t="shared" si="63"/>
        <v>-69.39648180212798</v>
      </c>
      <c r="AU104" s="439">
        <f t="shared" si="63"/>
        <v>-114.90056487296468</v>
      </c>
      <c r="AV104" s="439">
        <f t="shared" si="63"/>
        <v>-72.909678693360704</v>
      </c>
      <c r="AW104" s="439">
        <f t="shared" si="63"/>
        <v>-74.7324206606947</v>
      </c>
      <c r="AX104" s="439">
        <f t="shared" si="63"/>
        <v>-76.600731177212069</v>
      </c>
      <c r="AY104" s="439">
        <f t="shared" si="63"/>
        <v>-78.515749456642368</v>
      </c>
      <c r="AZ104" s="439">
        <f t="shared" si="63"/>
        <v>-81.855445832910064</v>
      </c>
      <c r="BA104" s="439">
        <f t="shared" si="63"/>
        <v>-82.490609272884868</v>
      </c>
      <c r="BB104" s="439">
        <f>SUM(D104:BA104)</f>
        <v>555.2256476846469</v>
      </c>
    </row>
    <row r="105" spans="2:54" outlineLevel="1"/>
    <row r="106" spans="2:54" outlineLevel="1">
      <c r="B106" t="s">
        <v>435</v>
      </c>
      <c r="D106" s="439">
        <f t="shared" ref="D106:AI106" si="64">IFERROR(D104/((1+$P$17)^D24),0)</f>
        <v>1279.5145631067962</v>
      </c>
      <c r="E106" s="439">
        <f t="shared" si="64"/>
        <v>1050.7917805636725</v>
      </c>
      <c r="F106" s="439">
        <f t="shared" si="64"/>
        <v>1179.7591026853004</v>
      </c>
      <c r="G106" s="439">
        <f t="shared" si="64"/>
        <v>-703.22995461492656</v>
      </c>
      <c r="H106" s="439">
        <f t="shared" si="64"/>
        <v>-23.423103915932192</v>
      </c>
      <c r="I106" s="439">
        <f t="shared" si="64"/>
        <v>-23.309399527990767</v>
      </c>
      <c r="J106" s="439">
        <f t="shared" si="64"/>
        <v>-23.196247103097601</v>
      </c>
      <c r="K106" s="439">
        <f t="shared" si="64"/>
        <v>-23.083643961820428</v>
      </c>
      <c r="L106" s="439">
        <f t="shared" si="64"/>
        <v>-23.36457793771023</v>
      </c>
      <c r="M106" s="439">
        <f t="shared" si="64"/>
        <v>-22.860074877356567</v>
      </c>
      <c r="N106" s="439">
        <f t="shared" si="64"/>
        <v>-22.749103640087842</v>
      </c>
      <c r="O106" s="439">
        <f t="shared" si="64"/>
        <v>-22.638671098145668</v>
      </c>
      <c r="P106" s="439">
        <f t="shared" si="64"/>
        <v>-22.528774636504185</v>
      </c>
      <c r="Q106" s="439">
        <f t="shared" si="64"/>
        <v>-25.086287477787241</v>
      </c>
      <c r="R106" s="439">
        <f t="shared" si="64"/>
        <v>-22.310579557429733</v>
      </c>
      <c r="S106" s="439">
        <f t="shared" si="64"/>
        <v>-22.202275773170363</v>
      </c>
      <c r="T106" s="439">
        <f t="shared" si="64"/>
        <v>-22.094497735436526</v>
      </c>
      <c r="U106" s="439">
        <f t="shared" si="64"/>
        <v>-21.987242892060621</v>
      </c>
      <c r="V106" s="439">
        <f t="shared" si="64"/>
        <v>-22.254833380578717</v>
      </c>
      <c r="W106" s="439">
        <f t="shared" si="64"/>
        <v>-21.774292641597878</v>
      </c>
      <c r="X106" s="439">
        <f t="shared" si="64"/>
        <v>-21.668592191881384</v>
      </c>
      <c r="Y106" s="439">
        <f t="shared" si="64"/>
        <v>-21.563404851144089</v>
      </c>
      <c r="Z106" s="439">
        <f t="shared" si="64"/>
        <v>-21.458728128565717</v>
      </c>
      <c r="AA106" s="439">
        <f t="shared" si="64"/>
        <v>-29.609276747636862</v>
      </c>
      <c r="AB106" s="439">
        <f t="shared" si="64"/>
        <v>-21.250896635002693</v>
      </c>
      <c r="AC106" s="439">
        <f t="shared" si="64"/>
        <v>-21.147736942599764</v>
      </c>
      <c r="AD106" s="439">
        <f t="shared" si="64"/>
        <v>-21.045078025402681</v>
      </c>
      <c r="AE106" s="439">
        <f t="shared" si="64"/>
        <v>-20.942917452463828</v>
      </c>
      <c r="AF106" s="439">
        <f t="shared" si="64"/>
        <v>-21.19779822763017</v>
      </c>
      <c r="AG106" s="439">
        <f t="shared" si="64"/>
        <v>-20.740081674516738</v>
      </c>
      <c r="AH106" s="439">
        <f t="shared" si="64"/>
        <v>-20.639401666388014</v>
      </c>
      <c r="AI106" s="439">
        <f t="shared" si="64"/>
        <v>-20.539210396162829</v>
      </c>
      <c r="AJ106" s="439">
        <f t="shared" ref="AJ106:BA106" si="65">IFERROR(AJ104/((1+$P$17)^AJ24),0)</f>
        <v>-20.439505491327086</v>
      </c>
      <c r="AK106" s="439">
        <f t="shared" si="65"/>
        <v>-24.042626069687692</v>
      </c>
      <c r="AL106" s="439">
        <f t="shared" si="65"/>
        <v>-20.241545345296931</v>
      </c>
      <c r="AM106" s="439">
        <f t="shared" si="65"/>
        <v>-20.143285416436267</v>
      </c>
      <c r="AN106" s="439">
        <f t="shared" si="65"/>
        <v>-20.045502477521527</v>
      </c>
      <c r="AO106" s="439">
        <f t="shared" si="65"/>
        <v>-19.948194213067538</v>
      </c>
      <c r="AP106" s="439">
        <f t="shared" si="65"/>
        <v>-20.190968946613417</v>
      </c>
      <c r="AQ106" s="439">
        <f t="shared" si="65"/>
        <v>-19.754992501747651</v>
      </c>
      <c r="AR106" s="439">
        <f t="shared" si="65"/>
        <v>-19.659094479894506</v>
      </c>
      <c r="AS106" s="439">
        <f t="shared" si="65"/>
        <v>-19.563661982419287</v>
      </c>
      <c r="AT106" s="439">
        <f t="shared" si="65"/>
        <v>-19.468692749494917</v>
      </c>
      <c r="AU106" s="439">
        <f t="shared" si="65"/>
        <v>-31.295671662118664</v>
      </c>
      <c r="AV106" s="439">
        <f t="shared" si="65"/>
        <v>-19.280135092787347</v>
      </c>
      <c r="AW106" s="439">
        <f t="shared" si="65"/>
        <v>-19.186542203987404</v>
      </c>
      <c r="AX106" s="439">
        <f t="shared" si="65"/>
        <v>-19.093403649599111</v>
      </c>
      <c r="AY106" s="439">
        <f t="shared" si="65"/>
        <v>-19.000717224115622</v>
      </c>
      <c r="AZ106" s="439">
        <f t="shared" si="65"/>
        <v>-19.231960915248507</v>
      </c>
      <c r="BA106" s="439">
        <f t="shared" si="65"/>
        <v>-18.816691991315366</v>
      </c>
      <c r="BB106" s="439">
        <f>SUM(D106:BA106)</f>
        <v>1810.7655702320619</v>
      </c>
    </row>
    <row r="107" spans="2:54" outlineLevel="1"/>
    <row r="108" spans="2:54" outlineLevel="1">
      <c r="B108" s="72" t="s">
        <v>122</v>
      </c>
      <c r="D108" s="439">
        <f>D104</f>
        <v>1317.9</v>
      </c>
      <c r="E108" s="439">
        <f>E104+D108</f>
        <v>2432.6850000000004</v>
      </c>
      <c r="F108" s="439">
        <f t="shared" ref="F108:BA108" si="66">F104+E108</f>
        <v>3721.8396250000005</v>
      </c>
      <c r="G108" s="439">
        <f t="shared" si="66"/>
        <v>2930.3481156250004</v>
      </c>
      <c r="H108" s="439">
        <f t="shared" si="66"/>
        <v>2903.1943185156256</v>
      </c>
      <c r="I108" s="439">
        <f t="shared" si="66"/>
        <v>2875.3616764785161</v>
      </c>
      <c r="J108" s="439">
        <f t="shared" si="66"/>
        <v>2846.833218390479</v>
      </c>
      <c r="K108" s="439">
        <f t="shared" si="66"/>
        <v>2817.591548850241</v>
      </c>
      <c r="L108" s="439">
        <f t="shared" si="66"/>
        <v>2787.1060741056285</v>
      </c>
      <c r="M108" s="439">
        <f t="shared" si="66"/>
        <v>2756.3840450449161</v>
      </c>
      <c r="N108" s="439">
        <f t="shared" si="66"/>
        <v>2724.8939652576855</v>
      </c>
      <c r="O108" s="439">
        <f>O104+N108</f>
        <v>2692.6166334757745</v>
      </c>
      <c r="P108" s="439">
        <f t="shared" si="66"/>
        <v>2659.5323683993156</v>
      </c>
      <c r="Q108" s="439">
        <f t="shared" si="66"/>
        <v>2621.5871077256534</v>
      </c>
      <c r="R108" s="439">
        <f t="shared" si="66"/>
        <v>2586.8279517296987</v>
      </c>
      <c r="S108" s="439">
        <f>S104+R108</f>
        <v>2551.199816833845</v>
      </c>
      <c r="T108" s="439">
        <f t="shared" si="66"/>
        <v>2514.6809785655951</v>
      </c>
      <c r="U108" s="439">
        <f t="shared" si="66"/>
        <v>2477.2491693406391</v>
      </c>
      <c r="V108" s="439">
        <f t="shared" si="66"/>
        <v>2438.225184297572</v>
      </c>
      <c r="W108" s="439">
        <f t="shared" si="66"/>
        <v>2398.8983897306025</v>
      </c>
      <c r="X108" s="439">
        <f t="shared" si="66"/>
        <v>2358.5884252994588</v>
      </c>
      <c r="Y108" s="439">
        <f t="shared" si="66"/>
        <v>2317.2707117575364</v>
      </c>
      <c r="Z108" s="439">
        <f t="shared" si="66"/>
        <v>2274.9200553770661</v>
      </c>
      <c r="AA108" s="439">
        <f t="shared" si="66"/>
        <v>2214.7304921079149</v>
      </c>
      <c r="AB108" s="439">
        <f t="shared" si="66"/>
        <v>2170.2358337481833</v>
      </c>
      <c r="AC108" s="439">
        <f t="shared" si="66"/>
        <v>2124.6288089294585</v>
      </c>
      <c r="AD108" s="439">
        <f t="shared" si="66"/>
        <v>2077.8816084902655</v>
      </c>
      <c r="AE108" s="439">
        <f t="shared" si="66"/>
        <v>2029.9657280400927</v>
      </c>
      <c r="AF108" s="439">
        <f t="shared" si="66"/>
        <v>1980.0117279335127</v>
      </c>
      <c r="AG108" s="439">
        <f t="shared" si="66"/>
        <v>1929.6701060355499</v>
      </c>
      <c r="AH108" s="439">
        <f t="shared" si="66"/>
        <v>1878.0699435901379</v>
      </c>
      <c r="AI108" s="439">
        <f t="shared" si="66"/>
        <v>1825.1797770835906</v>
      </c>
      <c r="AJ108" s="439">
        <f t="shared" si="66"/>
        <v>1770.9673564143798</v>
      </c>
      <c r="AK108" s="439">
        <f t="shared" si="66"/>
        <v>1705.2851789367214</v>
      </c>
      <c r="AL108" s="439">
        <f t="shared" si="66"/>
        <v>1648.3282544711317</v>
      </c>
      <c r="AM108" s="439">
        <f t="shared" si="66"/>
        <v>1589.9474068939023</v>
      </c>
      <c r="AN108" s="439">
        <f t="shared" si="66"/>
        <v>1530.1070381272423</v>
      </c>
      <c r="AO108" s="439">
        <f t="shared" si="66"/>
        <v>1468.7706601414156</v>
      </c>
      <c r="AP108" s="439">
        <f t="shared" si="66"/>
        <v>1404.8253166841994</v>
      </c>
      <c r="AQ108" s="439">
        <f t="shared" si="66"/>
        <v>1340.3837845628402</v>
      </c>
      <c r="AR108" s="439">
        <f t="shared" si="66"/>
        <v>1274.3312141384472</v>
      </c>
      <c r="AS108" s="439">
        <f t="shared" si="66"/>
        <v>1206.6273294534442</v>
      </c>
      <c r="AT108" s="439">
        <f t="shared" si="66"/>
        <v>1137.2308476513163</v>
      </c>
      <c r="AU108" s="439">
        <f t="shared" si="66"/>
        <v>1022.3302827783516</v>
      </c>
      <c r="AV108" s="439">
        <f t="shared" si="66"/>
        <v>949.42060408499094</v>
      </c>
      <c r="AW108" s="439">
        <f t="shared" si="66"/>
        <v>874.6881834242962</v>
      </c>
      <c r="AX108" s="439">
        <f t="shared" si="66"/>
        <v>798.08745224708412</v>
      </c>
      <c r="AY108" s="439">
        <f t="shared" si="66"/>
        <v>719.5717027904418</v>
      </c>
      <c r="AZ108" s="439">
        <f t="shared" si="66"/>
        <v>637.71625695753175</v>
      </c>
      <c r="BA108" s="439">
        <f t="shared" si="66"/>
        <v>555.2256476846469</v>
      </c>
    </row>
    <row r="109" spans="2:54" outlineLevel="1">
      <c r="B109" s="72" t="s">
        <v>124</v>
      </c>
      <c r="D109" s="439">
        <f>IF(D108&gt;0,1,0)</f>
        <v>1</v>
      </c>
      <c r="E109" s="439">
        <f>IF(E108&gt;0,1,0)</f>
        <v>1</v>
      </c>
      <c r="F109" s="439">
        <f t="shared" ref="F109:BA109" si="67">IF(F108&gt;0,1,0)</f>
        <v>1</v>
      </c>
      <c r="G109" s="439">
        <f t="shared" si="67"/>
        <v>1</v>
      </c>
      <c r="H109" s="439">
        <f t="shared" si="67"/>
        <v>1</v>
      </c>
      <c r="I109" s="439">
        <f t="shared" si="67"/>
        <v>1</v>
      </c>
      <c r="J109" s="439">
        <f t="shared" si="67"/>
        <v>1</v>
      </c>
      <c r="K109" s="439">
        <f t="shared" si="67"/>
        <v>1</v>
      </c>
      <c r="L109" s="439">
        <f t="shared" si="67"/>
        <v>1</v>
      </c>
      <c r="M109" s="439">
        <f t="shared" si="67"/>
        <v>1</v>
      </c>
      <c r="N109" s="439">
        <f t="shared" si="67"/>
        <v>1</v>
      </c>
      <c r="O109" s="439">
        <f t="shared" si="67"/>
        <v>1</v>
      </c>
      <c r="P109" s="439">
        <f t="shared" si="67"/>
        <v>1</v>
      </c>
      <c r="Q109" s="439">
        <f t="shared" si="67"/>
        <v>1</v>
      </c>
      <c r="R109" s="439">
        <f t="shared" si="67"/>
        <v>1</v>
      </c>
      <c r="S109" s="439">
        <f t="shared" si="67"/>
        <v>1</v>
      </c>
      <c r="T109" s="439">
        <f t="shared" si="67"/>
        <v>1</v>
      </c>
      <c r="U109" s="439">
        <f t="shared" si="67"/>
        <v>1</v>
      </c>
      <c r="V109" s="439">
        <f t="shared" si="67"/>
        <v>1</v>
      </c>
      <c r="W109" s="439">
        <f t="shared" si="67"/>
        <v>1</v>
      </c>
      <c r="X109" s="439">
        <f t="shared" si="67"/>
        <v>1</v>
      </c>
      <c r="Y109" s="439">
        <f t="shared" si="67"/>
        <v>1</v>
      </c>
      <c r="Z109" s="439">
        <f t="shared" si="67"/>
        <v>1</v>
      </c>
      <c r="AA109" s="439">
        <f t="shared" si="67"/>
        <v>1</v>
      </c>
      <c r="AB109" s="439">
        <f t="shared" si="67"/>
        <v>1</v>
      </c>
      <c r="AC109" s="439">
        <f t="shared" si="67"/>
        <v>1</v>
      </c>
      <c r="AD109" s="439">
        <f t="shared" si="67"/>
        <v>1</v>
      </c>
      <c r="AE109" s="439">
        <f t="shared" si="67"/>
        <v>1</v>
      </c>
      <c r="AF109" s="439">
        <f t="shared" si="67"/>
        <v>1</v>
      </c>
      <c r="AG109" s="439">
        <f t="shared" si="67"/>
        <v>1</v>
      </c>
      <c r="AH109" s="439">
        <f t="shared" si="67"/>
        <v>1</v>
      </c>
      <c r="AI109" s="439">
        <f t="shared" si="67"/>
        <v>1</v>
      </c>
      <c r="AJ109" s="439">
        <f t="shared" si="67"/>
        <v>1</v>
      </c>
      <c r="AK109" s="439">
        <f t="shared" si="67"/>
        <v>1</v>
      </c>
      <c r="AL109" s="439">
        <f t="shared" si="67"/>
        <v>1</v>
      </c>
      <c r="AM109" s="439">
        <f t="shared" si="67"/>
        <v>1</v>
      </c>
      <c r="AN109" s="439">
        <f t="shared" si="67"/>
        <v>1</v>
      </c>
      <c r="AO109" s="439">
        <f t="shared" si="67"/>
        <v>1</v>
      </c>
      <c r="AP109" s="439">
        <f t="shared" si="67"/>
        <v>1</v>
      </c>
      <c r="AQ109" s="439">
        <f t="shared" si="67"/>
        <v>1</v>
      </c>
      <c r="AR109" s="439">
        <f t="shared" si="67"/>
        <v>1</v>
      </c>
      <c r="AS109" s="439">
        <f t="shared" si="67"/>
        <v>1</v>
      </c>
      <c r="AT109" s="439">
        <f t="shared" si="67"/>
        <v>1</v>
      </c>
      <c r="AU109" s="439">
        <f t="shared" si="67"/>
        <v>1</v>
      </c>
      <c r="AV109" s="439">
        <f t="shared" si="67"/>
        <v>1</v>
      </c>
      <c r="AW109" s="439">
        <f t="shared" si="67"/>
        <v>1</v>
      </c>
      <c r="AX109" s="439">
        <f t="shared" si="67"/>
        <v>1</v>
      </c>
      <c r="AY109" s="439">
        <f t="shared" si="67"/>
        <v>1</v>
      </c>
      <c r="AZ109" s="439">
        <f t="shared" si="67"/>
        <v>1</v>
      </c>
      <c r="BA109" s="439">
        <f t="shared" si="67"/>
        <v>1</v>
      </c>
    </row>
    <row r="110" spans="2:54" outlineLevel="1">
      <c r="B110" s="72" t="s">
        <v>116</v>
      </c>
      <c r="D110" s="439">
        <f>D109</f>
        <v>1</v>
      </c>
      <c r="E110" s="439">
        <f>D110+E109</f>
        <v>2</v>
      </c>
      <c r="F110" s="439">
        <f t="shared" ref="F110:BA110" si="68">E110+F109</f>
        <v>3</v>
      </c>
      <c r="G110" s="439">
        <f t="shared" si="68"/>
        <v>4</v>
      </c>
      <c r="H110" s="439">
        <f t="shared" si="68"/>
        <v>5</v>
      </c>
      <c r="I110" s="439">
        <f t="shared" si="68"/>
        <v>6</v>
      </c>
      <c r="J110" s="439">
        <f t="shared" si="68"/>
        <v>7</v>
      </c>
      <c r="K110" s="439">
        <f t="shared" si="68"/>
        <v>8</v>
      </c>
      <c r="L110" s="439">
        <f t="shared" si="68"/>
        <v>9</v>
      </c>
      <c r="M110" s="439">
        <f t="shared" si="68"/>
        <v>10</v>
      </c>
      <c r="N110" s="439">
        <f t="shared" si="68"/>
        <v>11</v>
      </c>
      <c r="O110" s="439">
        <f>N110+O109</f>
        <v>12</v>
      </c>
      <c r="P110" s="439">
        <f t="shared" si="68"/>
        <v>13</v>
      </c>
      <c r="Q110" s="439">
        <f t="shared" si="68"/>
        <v>14</v>
      </c>
      <c r="R110" s="439">
        <f t="shared" si="68"/>
        <v>15</v>
      </c>
      <c r="S110" s="439">
        <f>R110+S109</f>
        <v>16</v>
      </c>
      <c r="T110" s="439">
        <f t="shared" si="68"/>
        <v>17</v>
      </c>
      <c r="U110" s="439">
        <f t="shared" si="68"/>
        <v>18</v>
      </c>
      <c r="V110" s="439">
        <f t="shared" si="68"/>
        <v>19</v>
      </c>
      <c r="W110" s="439">
        <f t="shared" si="68"/>
        <v>20</v>
      </c>
      <c r="X110" s="439">
        <f t="shared" si="68"/>
        <v>21</v>
      </c>
      <c r="Y110" s="439">
        <f t="shared" si="68"/>
        <v>22</v>
      </c>
      <c r="Z110" s="439">
        <f t="shared" si="68"/>
        <v>23</v>
      </c>
      <c r="AA110" s="439">
        <f t="shared" si="68"/>
        <v>24</v>
      </c>
      <c r="AB110" s="439">
        <f t="shared" si="68"/>
        <v>25</v>
      </c>
      <c r="AC110" s="439">
        <f t="shared" si="68"/>
        <v>26</v>
      </c>
      <c r="AD110" s="439">
        <f t="shared" si="68"/>
        <v>27</v>
      </c>
      <c r="AE110" s="439">
        <f t="shared" si="68"/>
        <v>28</v>
      </c>
      <c r="AF110" s="439">
        <f t="shared" si="68"/>
        <v>29</v>
      </c>
      <c r="AG110" s="439">
        <f t="shared" si="68"/>
        <v>30</v>
      </c>
      <c r="AH110" s="439">
        <f t="shared" si="68"/>
        <v>31</v>
      </c>
      <c r="AI110" s="439">
        <f t="shared" si="68"/>
        <v>32</v>
      </c>
      <c r="AJ110" s="439">
        <f t="shared" si="68"/>
        <v>33</v>
      </c>
      <c r="AK110" s="439">
        <f t="shared" si="68"/>
        <v>34</v>
      </c>
      <c r="AL110" s="439">
        <f t="shared" si="68"/>
        <v>35</v>
      </c>
      <c r="AM110" s="439">
        <f t="shared" si="68"/>
        <v>36</v>
      </c>
      <c r="AN110" s="439">
        <f t="shared" si="68"/>
        <v>37</v>
      </c>
      <c r="AO110" s="439">
        <f t="shared" si="68"/>
        <v>38</v>
      </c>
      <c r="AP110" s="439">
        <f t="shared" si="68"/>
        <v>39</v>
      </c>
      <c r="AQ110" s="439">
        <f t="shared" si="68"/>
        <v>40</v>
      </c>
      <c r="AR110" s="439">
        <f t="shared" si="68"/>
        <v>41</v>
      </c>
      <c r="AS110" s="439">
        <f t="shared" si="68"/>
        <v>42</v>
      </c>
      <c r="AT110" s="439">
        <f t="shared" si="68"/>
        <v>43</v>
      </c>
      <c r="AU110" s="439">
        <f t="shared" si="68"/>
        <v>44</v>
      </c>
      <c r="AV110" s="439">
        <f t="shared" si="68"/>
        <v>45</v>
      </c>
      <c r="AW110" s="439">
        <f t="shared" si="68"/>
        <v>46</v>
      </c>
      <c r="AX110" s="439">
        <f t="shared" si="68"/>
        <v>47</v>
      </c>
      <c r="AY110" s="439">
        <f t="shared" si="68"/>
        <v>48</v>
      </c>
      <c r="AZ110" s="439">
        <f t="shared" si="68"/>
        <v>49</v>
      </c>
      <c r="BA110" s="439">
        <f t="shared" si="68"/>
        <v>50</v>
      </c>
    </row>
    <row r="111" spans="2:54" outlineLevel="1">
      <c r="B111" s="72" t="s">
        <v>123</v>
      </c>
      <c r="D111" s="439">
        <f t="shared" ref="D111:AI111" si="69">D58</f>
        <v>1</v>
      </c>
      <c r="E111" s="439">
        <f t="shared" si="69"/>
        <v>2</v>
      </c>
      <c r="F111" s="439">
        <f t="shared" si="69"/>
        <v>3</v>
      </c>
      <c r="G111" s="439">
        <f t="shared" si="69"/>
        <v>4</v>
      </c>
      <c r="H111" s="439">
        <f t="shared" si="69"/>
        <v>5</v>
      </c>
      <c r="I111" s="439">
        <f t="shared" si="69"/>
        <v>6</v>
      </c>
      <c r="J111" s="439">
        <f t="shared" si="69"/>
        <v>7</v>
      </c>
      <c r="K111" s="439">
        <f t="shared" si="69"/>
        <v>8</v>
      </c>
      <c r="L111" s="439">
        <f t="shared" si="69"/>
        <v>9</v>
      </c>
      <c r="M111" s="439">
        <f t="shared" si="69"/>
        <v>10</v>
      </c>
      <c r="N111" s="439">
        <f t="shared" si="69"/>
        <v>11</v>
      </c>
      <c r="O111" s="439">
        <f t="shared" si="69"/>
        <v>12</v>
      </c>
      <c r="P111" s="439">
        <f t="shared" si="69"/>
        <v>13</v>
      </c>
      <c r="Q111" s="439">
        <f t="shared" si="69"/>
        <v>14</v>
      </c>
      <c r="R111" s="439">
        <f t="shared" si="69"/>
        <v>15</v>
      </c>
      <c r="S111" s="439">
        <f t="shared" si="69"/>
        <v>16</v>
      </c>
      <c r="T111" s="439">
        <f t="shared" si="69"/>
        <v>17</v>
      </c>
      <c r="U111" s="439">
        <f t="shared" si="69"/>
        <v>18</v>
      </c>
      <c r="V111" s="439">
        <f t="shared" si="69"/>
        <v>19</v>
      </c>
      <c r="W111" s="439">
        <f t="shared" si="69"/>
        <v>20</v>
      </c>
      <c r="X111" s="439">
        <f t="shared" si="69"/>
        <v>21</v>
      </c>
      <c r="Y111" s="439">
        <f t="shared" si="69"/>
        <v>22</v>
      </c>
      <c r="Z111" s="439">
        <f t="shared" si="69"/>
        <v>23</v>
      </c>
      <c r="AA111" s="439">
        <f t="shared" si="69"/>
        <v>24</v>
      </c>
      <c r="AB111" s="439">
        <f t="shared" si="69"/>
        <v>25</v>
      </c>
      <c r="AC111" s="439">
        <f t="shared" si="69"/>
        <v>26</v>
      </c>
      <c r="AD111" s="439">
        <f t="shared" si="69"/>
        <v>27</v>
      </c>
      <c r="AE111" s="439">
        <f t="shared" si="69"/>
        <v>28</v>
      </c>
      <c r="AF111" s="439">
        <f t="shared" si="69"/>
        <v>29</v>
      </c>
      <c r="AG111" s="439">
        <f t="shared" si="69"/>
        <v>30</v>
      </c>
      <c r="AH111" s="439">
        <f t="shared" si="69"/>
        <v>31</v>
      </c>
      <c r="AI111" s="439">
        <f t="shared" si="69"/>
        <v>32</v>
      </c>
      <c r="AJ111" s="439">
        <f t="shared" ref="AJ111:BA111" si="70">AJ58</f>
        <v>33</v>
      </c>
      <c r="AK111" s="439">
        <f t="shared" si="70"/>
        <v>34</v>
      </c>
      <c r="AL111" s="439">
        <f t="shared" si="70"/>
        <v>35</v>
      </c>
      <c r="AM111" s="439">
        <f t="shared" si="70"/>
        <v>36</v>
      </c>
      <c r="AN111" s="439">
        <f t="shared" si="70"/>
        <v>37</v>
      </c>
      <c r="AO111" s="439">
        <f t="shared" si="70"/>
        <v>38</v>
      </c>
      <c r="AP111" s="439">
        <f t="shared" si="70"/>
        <v>39</v>
      </c>
      <c r="AQ111" s="439">
        <f t="shared" si="70"/>
        <v>40</v>
      </c>
      <c r="AR111" s="439">
        <f t="shared" si="70"/>
        <v>41</v>
      </c>
      <c r="AS111" s="439">
        <f t="shared" si="70"/>
        <v>42</v>
      </c>
      <c r="AT111" s="439">
        <f t="shared" si="70"/>
        <v>43</v>
      </c>
      <c r="AU111" s="439">
        <f t="shared" si="70"/>
        <v>44</v>
      </c>
      <c r="AV111" s="439">
        <f t="shared" si="70"/>
        <v>45</v>
      </c>
      <c r="AW111" s="439">
        <f t="shared" si="70"/>
        <v>46</v>
      </c>
      <c r="AX111" s="439">
        <f t="shared" si="70"/>
        <v>47</v>
      </c>
      <c r="AY111" s="439">
        <f t="shared" si="70"/>
        <v>48</v>
      </c>
      <c r="AZ111" s="439">
        <f t="shared" si="70"/>
        <v>49</v>
      </c>
      <c r="BA111" s="439">
        <f t="shared" si="70"/>
        <v>50</v>
      </c>
    </row>
    <row r="112" spans="2:54" outlineLevel="1">
      <c r="B112" s="72" t="s">
        <v>122</v>
      </c>
      <c r="D112" s="439">
        <f>D106</f>
        <v>1279.5145631067962</v>
      </c>
      <c r="E112" s="439">
        <f>D112+E106</f>
        <v>2330.3063436704688</v>
      </c>
      <c r="F112" s="439">
        <f t="shared" ref="F112:BA112" si="71">E112+F106</f>
        <v>3510.0654463557694</v>
      </c>
      <c r="G112" s="439">
        <f t="shared" si="71"/>
        <v>2806.8354917408428</v>
      </c>
      <c r="H112" s="439">
        <f t="shared" si="71"/>
        <v>2783.4123878249106</v>
      </c>
      <c r="I112" s="439">
        <f t="shared" si="71"/>
        <v>2760.1029882969196</v>
      </c>
      <c r="J112" s="439">
        <f t="shared" si="71"/>
        <v>2736.9067411938222</v>
      </c>
      <c r="K112" s="439">
        <f t="shared" si="71"/>
        <v>2713.8230972320016</v>
      </c>
      <c r="L112" s="439">
        <f t="shared" si="71"/>
        <v>2690.4585192942914</v>
      </c>
      <c r="M112" s="439">
        <f t="shared" si="71"/>
        <v>2667.5984444169349</v>
      </c>
      <c r="N112" s="439">
        <f t="shared" si="71"/>
        <v>2644.8493407768469</v>
      </c>
      <c r="O112" s="439">
        <f>N112+O106</f>
        <v>2622.2106696787014</v>
      </c>
      <c r="P112" s="439">
        <f t="shared" si="71"/>
        <v>2599.6818950421971</v>
      </c>
      <c r="Q112" s="439">
        <f t="shared" si="71"/>
        <v>2574.5956075644099</v>
      </c>
      <c r="R112" s="439">
        <f t="shared" si="71"/>
        <v>2552.2850280069802</v>
      </c>
      <c r="S112" s="439">
        <f>R112+S106</f>
        <v>2530.08275223381</v>
      </c>
      <c r="T112" s="439">
        <f t="shared" si="71"/>
        <v>2507.9882544983734</v>
      </c>
      <c r="U112" s="439">
        <f t="shared" si="71"/>
        <v>2486.0010116063127</v>
      </c>
      <c r="V112" s="439">
        <f t="shared" si="71"/>
        <v>2463.7461782257337</v>
      </c>
      <c r="W112" s="439">
        <f t="shared" si="71"/>
        <v>2441.9718855841356</v>
      </c>
      <c r="X112" s="439">
        <f t="shared" si="71"/>
        <v>2420.3032933922541</v>
      </c>
      <c r="Y112" s="439">
        <f t="shared" si="71"/>
        <v>2398.7398885411098</v>
      </c>
      <c r="Z112" s="439">
        <f t="shared" si="71"/>
        <v>2377.2811604125441</v>
      </c>
      <c r="AA112" s="439">
        <f t="shared" si="71"/>
        <v>2347.671883664907</v>
      </c>
      <c r="AB112" s="439">
        <f t="shared" si="71"/>
        <v>2326.4209870299042</v>
      </c>
      <c r="AC112" s="439">
        <f t="shared" si="71"/>
        <v>2305.2732500873044</v>
      </c>
      <c r="AD112" s="439">
        <f t="shared" si="71"/>
        <v>2284.2281720619017</v>
      </c>
      <c r="AE112" s="439">
        <f t="shared" si="71"/>
        <v>2263.2852546094377</v>
      </c>
      <c r="AF112" s="439">
        <f t="shared" si="71"/>
        <v>2242.0874563818074</v>
      </c>
      <c r="AG112" s="439">
        <f t="shared" si="71"/>
        <v>2221.3473747072908</v>
      </c>
      <c r="AH112" s="439">
        <f t="shared" si="71"/>
        <v>2200.7079730409027</v>
      </c>
      <c r="AI112" s="439">
        <f t="shared" si="71"/>
        <v>2180.1687626447401</v>
      </c>
      <c r="AJ112" s="439">
        <f t="shared" si="71"/>
        <v>2159.7292571534131</v>
      </c>
      <c r="AK112" s="439">
        <f t="shared" si="71"/>
        <v>2135.6866310837254</v>
      </c>
      <c r="AL112" s="439">
        <f t="shared" si="71"/>
        <v>2115.4450857384286</v>
      </c>
      <c r="AM112" s="439">
        <f t="shared" si="71"/>
        <v>2095.3018003219922</v>
      </c>
      <c r="AN112" s="439">
        <f t="shared" si="71"/>
        <v>2075.2562978444707</v>
      </c>
      <c r="AO112" s="439">
        <f t="shared" si="71"/>
        <v>2055.3081036314034</v>
      </c>
      <c r="AP112" s="439">
        <f t="shared" si="71"/>
        <v>2035.11713468479</v>
      </c>
      <c r="AQ112" s="439">
        <f t="shared" si="71"/>
        <v>2015.3621421830424</v>
      </c>
      <c r="AR112" s="439">
        <f t="shared" si="71"/>
        <v>1995.7030477031478</v>
      </c>
      <c r="AS112" s="439">
        <f t="shared" si="71"/>
        <v>1976.1393857207286</v>
      </c>
      <c r="AT112" s="439">
        <f t="shared" si="71"/>
        <v>1956.6706929712336</v>
      </c>
      <c r="AU112" s="439">
        <f t="shared" si="71"/>
        <v>1925.375021309115</v>
      </c>
      <c r="AV112" s="439">
        <f t="shared" si="71"/>
        <v>1906.0948862163277</v>
      </c>
      <c r="AW112" s="439">
        <f t="shared" si="71"/>
        <v>1886.9083440123404</v>
      </c>
      <c r="AX112" s="439">
        <f t="shared" si="71"/>
        <v>1867.8149403627413</v>
      </c>
      <c r="AY112" s="439">
        <f t="shared" si="71"/>
        <v>1848.8142231386257</v>
      </c>
      <c r="AZ112" s="439">
        <f t="shared" si="71"/>
        <v>1829.5822622233773</v>
      </c>
      <c r="BA112" s="439">
        <f t="shared" si="71"/>
        <v>1810.7655702320619</v>
      </c>
    </row>
    <row r="113" spans="2:54" outlineLevel="1">
      <c r="B113" s="72" t="s">
        <v>124</v>
      </c>
      <c r="D113" s="439">
        <f>IF(D112&gt;0,1,0)</f>
        <v>1</v>
      </c>
      <c r="E113" s="439">
        <f>IF(E112&gt;0,1,0)</f>
        <v>1</v>
      </c>
      <c r="F113" s="439">
        <f t="shared" ref="F113:BA113" si="72">IF(F112&gt;0,1,0)</f>
        <v>1</v>
      </c>
      <c r="G113" s="439">
        <f t="shared" si="72"/>
        <v>1</v>
      </c>
      <c r="H113" s="439">
        <f t="shared" si="72"/>
        <v>1</v>
      </c>
      <c r="I113" s="439">
        <f t="shared" si="72"/>
        <v>1</v>
      </c>
      <c r="J113" s="439">
        <f t="shared" si="72"/>
        <v>1</v>
      </c>
      <c r="K113" s="439">
        <f t="shared" si="72"/>
        <v>1</v>
      </c>
      <c r="L113" s="439">
        <f t="shared" si="72"/>
        <v>1</v>
      </c>
      <c r="M113" s="439">
        <f t="shared" si="72"/>
        <v>1</v>
      </c>
      <c r="N113" s="439">
        <f t="shared" si="72"/>
        <v>1</v>
      </c>
      <c r="O113" s="439">
        <f t="shared" si="72"/>
        <v>1</v>
      </c>
      <c r="P113" s="439">
        <f t="shared" si="72"/>
        <v>1</v>
      </c>
      <c r="Q113" s="439">
        <f t="shared" si="72"/>
        <v>1</v>
      </c>
      <c r="R113" s="439">
        <f t="shared" si="72"/>
        <v>1</v>
      </c>
      <c r="S113" s="439">
        <f t="shared" si="72"/>
        <v>1</v>
      </c>
      <c r="T113" s="439">
        <f t="shared" si="72"/>
        <v>1</v>
      </c>
      <c r="U113" s="439">
        <f t="shared" si="72"/>
        <v>1</v>
      </c>
      <c r="V113" s="439">
        <f t="shared" si="72"/>
        <v>1</v>
      </c>
      <c r="W113" s="439">
        <f t="shared" si="72"/>
        <v>1</v>
      </c>
      <c r="X113" s="439">
        <f t="shared" si="72"/>
        <v>1</v>
      </c>
      <c r="Y113" s="439">
        <f t="shared" si="72"/>
        <v>1</v>
      </c>
      <c r="Z113" s="439">
        <f t="shared" si="72"/>
        <v>1</v>
      </c>
      <c r="AA113" s="439">
        <f t="shared" si="72"/>
        <v>1</v>
      </c>
      <c r="AB113" s="439">
        <f t="shared" si="72"/>
        <v>1</v>
      </c>
      <c r="AC113" s="439">
        <f t="shared" si="72"/>
        <v>1</v>
      </c>
      <c r="AD113" s="439">
        <f t="shared" si="72"/>
        <v>1</v>
      </c>
      <c r="AE113" s="439">
        <f t="shared" si="72"/>
        <v>1</v>
      </c>
      <c r="AF113" s="439">
        <f t="shared" si="72"/>
        <v>1</v>
      </c>
      <c r="AG113" s="439">
        <f t="shared" si="72"/>
        <v>1</v>
      </c>
      <c r="AH113" s="439">
        <f t="shared" si="72"/>
        <v>1</v>
      </c>
      <c r="AI113" s="439">
        <f t="shared" si="72"/>
        <v>1</v>
      </c>
      <c r="AJ113" s="439">
        <f t="shared" si="72"/>
        <v>1</v>
      </c>
      <c r="AK113" s="439">
        <f t="shared" si="72"/>
        <v>1</v>
      </c>
      <c r="AL113" s="439">
        <f t="shared" si="72"/>
        <v>1</v>
      </c>
      <c r="AM113" s="439">
        <f t="shared" si="72"/>
        <v>1</v>
      </c>
      <c r="AN113" s="439">
        <f t="shared" si="72"/>
        <v>1</v>
      </c>
      <c r="AO113" s="439">
        <f t="shared" si="72"/>
        <v>1</v>
      </c>
      <c r="AP113" s="439">
        <f t="shared" si="72"/>
        <v>1</v>
      </c>
      <c r="AQ113" s="439">
        <f t="shared" si="72"/>
        <v>1</v>
      </c>
      <c r="AR113" s="439">
        <f t="shared" si="72"/>
        <v>1</v>
      </c>
      <c r="AS113" s="439">
        <f t="shared" si="72"/>
        <v>1</v>
      </c>
      <c r="AT113" s="439">
        <f t="shared" si="72"/>
        <v>1</v>
      </c>
      <c r="AU113" s="439">
        <f t="shared" si="72"/>
        <v>1</v>
      </c>
      <c r="AV113" s="439">
        <f t="shared" si="72"/>
        <v>1</v>
      </c>
      <c r="AW113" s="439">
        <f t="shared" si="72"/>
        <v>1</v>
      </c>
      <c r="AX113" s="439">
        <f t="shared" si="72"/>
        <v>1</v>
      </c>
      <c r="AY113" s="439">
        <f t="shared" si="72"/>
        <v>1</v>
      </c>
      <c r="AZ113" s="439">
        <f t="shared" si="72"/>
        <v>1</v>
      </c>
      <c r="BA113" s="439">
        <f t="shared" si="72"/>
        <v>1</v>
      </c>
    </row>
    <row r="114" spans="2:54" outlineLevel="1">
      <c r="B114" s="72" t="s">
        <v>116</v>
      </c>
      <c r="D114" s="439">
        <f>D113</f>
        <v>1</v>
      </c>
      <c r="E114" s="439">
        <f>D114+E113</f>
        <v>2</v>
      </c>
      <c r="F114" s="439">
        <f t="shared" ref="F114" si="73">E114+F113</f>
        <v>3</v>
      </c>
      <c r="G114" s="439">
        <f t="shared" ref="G114" si="74">F114+G113</f>
        <v>4</v>
      </c>
      <c r="H114" s="439">
        <f t="shared" ref="H114" si="75">G114+H113</f>
        <v>5</v>
      </c>
      <c r="I114" s="439">
        <f t="shared" ref="I114" si="76">H114+I113</f>
        <v>6</v>
      </c>
      <c r="J114" s="439">
        <f t="shared" ref="J114" si="77">I114+J113</f>
        <v>7</v>
      </c>
      <c r="K114" s="439">
        <f t="shared" ref="K114" si="78">J114+K113</f>
        <v>8</v>
      </c>
      <c r="L114" s="439">
        <f t="shared" ref="L114" si="79">K114+L113</f>
        <v>9</v>
      </c>
      <c r="M114" s="439">
        <f t="shared" ref="M114" si="80">L114+M113</f>
        <v>10</v>
      </c>
      <c r="N114" s="439">
        <f t="shared" ref="N114" si="81">M114+N113</f>
        <v>11</v>
      </c>
      <c r="O114" s="439">
        <f>N114+O113</f>
        <v>12</v>
      </c>
      <c r="P114" s="439">
        <f t="shared" ref="P114" si="82">O114+P113</f>
        <v>13</v>
      </c>
      <c r="Q114" s="439">
        <f t="shared" ref="Q114" si="83">P114+Q113</f>
        <v>14</v>
      </c>
      <c r="R114" s="439">
        <f t="shared" ref="R114" si="84">Q114+R113</f>
        <v>15</v>
      </c>
      <c r="S114" s="439">
        <f>R114+S113</f>
        <v>16</v>
      </c>
      <c r="T114" s="439">
        <f t="shared" ref="T114" si="85">S114+T113</f>
        <v>17</v>
      </c>
      <c r="U114" s="439">
        <f t="shared" ref="U114" si="86">T114+U113</f>
        <v>18</v>
      </c>
      <c r="V114" s="439">
        <f t="shared" ref="V114" si="87">U114+V113</f>
        <v>19</v>
      </c>
      <c r="W114" s="439">
        <f t="shared" ref="W114" si="88">V114+W113</f>
        <v>20</v>
      </c>
      <c r="X114" s="439">
        <f t="shared" ref="X114" si="89">W114+X113</f>
        <v>21</v>
      </c>
      <c r="Y114" s="439">
        <f t="shared" ref="Y114" si="90">X114+Y113</f>
        <v>22</v>
      </c>
      <c r="Z114" s="439">
        <f t="shared" ref="Z114" si="91">Y114+Z113</f>
        <v>23</v>
      </c>
      <c r="AA114" s="439">
        <f t="shared" ref="AA114" si="92">Z114+AA113</f>
        <v>24</v>
      </c>
      <c r="AB114" s="439">
        <f t="shared" ref="AB114" si="93">AA114+AB113</f>
        <v>25</v>
      </c>
      <c r="AC114" s="439">
        <f t="shared" ref="AC114" si="94">AB114+AC113</f>
        <v>26</v>
      </c>
      <c r="AD114" s="439">
        <f t="shared" ref="AD114" si="95">AC114+AD113</f>
        <v>27</v>
      </c>
      <c r="AE114" s="439">
        <f t="shared" ref="AE114" si="96">AD114+AE113</f>
        <v>28</v>
      </c>
      <c r="AF114" s="439">
        <f t="shared" ref="AF114" si="97">AE114+AF113</f>
        <v>29</v>
      </c>
      <c r="AG114" s="439">
        <f t="shared" ref="AG114" si="98">AF114+AG113</f>
        <v>30</v>
      </c>
      <c r="AH114" s="439">
        <f t="shared" ref="AH114" si="99">AG114+AH113</f>
        <v>31</v>
      </c>
      <c r="AI114" s="439">
        <f t="shared" ref="AI114" si="100">AH114+AI113</f>
        <v>32</v>
      </c>
      <c r="AJ114" s="439">
        <f t="shared" ref="AJ114" si="101">AI114+AJ113</f>
        <v>33</v>
      </c>
      <c r="AK114" s="439">
        <f t="shared" ref="AK114" si="102">AJ114+AK113</f>
        <v>34</v>
      </c>
      <c r="AL114" s="439">
        <f t="shared" ref="AL114" si="103">AK114+AL113</f>
        <v>35</v>
      </c>
      <c r="AM114" s="439">
        <f t="shared" ref="AM114" si="104">AL114+AM113</f>
        <v>36</v>
      </c>
      <c r="AN114" s="439">
        <f t="shared" ref="AN114" si="105">AM114+AN113</f>
        <v>37</v>
      </c>
      <c r="AO114" s="439">
        <f t="shared" ref="AO114" si="106">AN114+AO113</f>
        <v>38</v>
      </c>
      <c r="AP114" s="439">
        <f t="shared" ref="AP114" si="107">AO114+AP113</f>
        <v>39</v>
      </c>
      <c r="AQ114" s="439">
        <f t="shared" ref="AQ114" si="108">AP114+AQ113</f>
        <v>40</v>
      </c>
      <c r="AR114" s="439">
        <f t="shared" ref="AR114" si="109">AQ114+AR113</f>
        <v>41</v>
      </c>
      <c r="AS114" s="439">
        <f t="shared" ref="AS114" si="110">AR114+AS113</f>
        <v>42</v>
      </c>
      <c r="AT114" s="439">
        <f t="shared" ref="AT114" si="111">AS114+AT113</f>
        <v>43</v>
      </c>
      <c r="AU114" s="439">
        <f t="shared" ref="AU114" si="112">AT114+AU113</f>
        <v>44</v>
      </c>
      <c r="AV114" s="439">
        <f t="shared" ref="AV114" si="113">AU114+AV113</f>
        <v>45</v>
      </c>
      <c r="AW114" s="439">
        <f t="shared" ref="AW114" si="114">AV114+AW113</f>
        <v>46</v>
      </c>
      <c r="AX114" s="439">
        <f t="shared" ref="AX114" si="115">AW114+AX113</f>
        <v>47</v>
      </c>
      <c r="AY114" s="439">
        <f t="shared" ref="AY114" si="116">AX114+AY113</f>
        <v>48</v>
      </c>
      <c r="AZ114" s="439">
        <f t="shared" ref="AZ114:BA114" si="117">AY114+AZ113</f>
        <v>49</v>
      </c>
      <c r="BA114" s="439">
        <f t="shared" si="117"/>
        <v>50</v>
      </c>
    </row>
    <row r="115" spans="2:54" outlineLevel="1">
      <c r="B115" s="72" t="s">
        <v>123</v>
      </c>
      <c r="D115" s="439">
        <f t="shared" ref="D115:AZ115" si="118">D111</f>
        <v>1</v>
      </c>
      <c r="E115" s="439">
        <f t="shared" si="118"/>
        <v>2</v>
      </c>
      <c r="F115" s="439">
        <f t="shared" si="118"/>
        <v>3</v>
      </c>
      <c r="G115" s="439">
        <f t="shared" si="118"/>
        <v>4</v>
      </c>
      <c r="H115" s="439">
        <f t="shared" si="118"/>
        <v>5</v>
      </c>
      <c r="I115" s="439">
        <f t="shared" si="118"/>
        <v>6</v>
      </c>
      <c r="J115" s="439">
        <f t="shared" si="118"/>
        <v>7</v>
      </c>
      <c r="K115" s="439">
        <f t="shared" si="118"/>
        <v>8</v>
      </c>
      <c r="L115" s="439">
        <f t="shared" si="118"/>
        <v>9</v>
      </c>
      <c r="M115" s="439">
        <f t="shared" si="118"/>
        <v>10</v>
      </c>
      <c r="N115" s="439">
        <f t="shared" si="118"/>
        <v>11</v>
      </c>
      <c r="O115" s="439">
        <f t="shared" si="118"/>
        <v>12</v>
      </c>
      <c r="P115" s="439">
        <f t="shared" si="118"/>
        <v>13</v>
      </c>
      <c r="Q115" s="439">
        <f t="shared" si="118"/>
        <v>14</v>
      </c>
      <c r="R115" s="439">
        <f t="shared" si="118"/>
        <v>15</v>
      </c>
      <c r="S115" s="439">
        <f t="shared" si="118"/>
        <v>16</v>
      </c>
      <c r="T115" s="439">
        <f t="shared" si="118"/>
        <v>17</v>
      </c>
      <c r="U115" s="439">
        <f t="shared" si="118"/>
        <v>18</v>
      </c>
      <c r="V115" s="439">
        <f t="shared" si="118"/>
        <v>19</v>
      </c>
      <c r="W115" s="439">
        <f t="shared" si="118"/>
        <v>20</v>
      </c>
      <c r="X115" s="439">
        <f t="shared" si="118"/>
        <v>21</v>
      </c>
      <c r="Y115" s="439">
        <f t="shared" si="118"/>
        <v>22</v>
      </c>
      <c r="Z115" s="439">
        <f t="shared" si="118"/>
        <v>23</v>
      </c>
      <c r="AA115" s="439">
        <f t="shared" si="118"/>
        <v>24</v>
      </c>
      <c r="AB115" s="439">
        <f t="shared" si="118"/>
        <v>25</v>
      </c>
      <c r="AC115" s="439">
        <f t="shared" si="118"/>
        <v>26</v>
      </c>
      <c r="AD115" s="439">
        <f t="shared" si="118"/>
        <v>27</v>
      </c>
      <c r="AE115" s="439">
        <f t="shared" si="118"/>
        <v>28</v>
      </c>
      <c r="AF115" s="439">
        <f t="shared" si="118"/>
        <v>29</v>
      </c>
      <c r="AG115" s="439">
        <f t="shared" si="118"/>
        <v>30</v>
      </c>
      <c r="AH115" s="439">
        <f t="shared" si="118"/>
        <v>31</v>
      </c>
      <c r="AI115" s="439">
        <f t="shared" si="118"/>
        <v>32</v>
      </c>
      <c r="AJ115" s="439">
        <f t="shared" si="118"/>
        <v>33</v>
      </c>
      <c r="AK115" s="439">
        <f t="shared" si="118"/>
        <v>34</v>
      </c>
      <c r="AL115" s="439">
        <f t="shared" si="118"/>
        <v>35</v>
      </c>
      <c r="AM115" s="439">
        <f t="shared" si="118"/>
        <v>36</v>
      </c>
      <c r="AN115" s="439">
        <f t="shared" si="118"/>
        <v>37</v>
      </c>
      <c r="AO115" s="439">
        <f t="shared" si="118"/>
        <v>38</v>
      </c>
      <c r="AP115" s="439">
        <f t="shared" si="118"/>
        <v>39</v>
      </c>
      <c r="AQ115" s="439">
        <f t="shared" si="118"/>
        <v>40</v>
      </c>
      <c r="AR115" s="439">
        <f t="shared" si="118"/>
        <v>41</v>
      </c>
      <c r="AS115" s="439">
        <f t="shared" si="118"/>
        <v>42</v>
      </c>
      <c r="AT115" s="439">
        <f t="shared" si="118"/>
        <v>43</v>
      </c>
      <c r="AU115" s="439">
        <f t="shared" si="118"/>
        <v>44</v>
      </c>
      <c r="AV115" s="439">
        <f t="shared" si="118"/>
        <v>45</v>
      </c>
      <c r="AW115" s="439">
        <f t="shared" si="118"/>
        <v>46</v>
      </c>
      <c r="AX115" s="439">
        <f t="shared" si="118"/>
        <v>47</v>
      </c>
      <c r="AY115" s="439">
        <f t="shared" si="118"/>
        <v>48</v>
      </c>
      <c r="AZ115" s="439">
        <f t="shared" si="118"/>
        <v>49</v>
      </c>
      <c r="BA115" s="439">
        <f>BA111</f>
        <v>50</v>
      </c>
    </row>
    <row r="116" spans="2:54" outlineLevel="1">
      <c r="B116" s="72"/>
      <c r="D116" s="439"/>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c r="AA116" s="439"/>
      <c r="AB116" s="439"/>
      <c r="AC116" s="439"/>
      <c r="AD116" s="439"/>
      <c r="AE116" s="439"/>
      <c r="AF116" s="439"/>
      <c r="AG116" s="439"/>
      <c r="AH116" s="439"/>
      <c r="AI116" s="439"/>
      <c r="AJ116" s="439"/>
      <c r="AK116" s="439"/>
      <c r="AL116" s="439"/>
      <c r="AM116" s="439"/>
      <c r="AN116" s="439"/>
      <c r="AO116" s="439"/>
      <c r="AP116" s="439"/>
      <c r="AQ116" s="439"/>
      <c r="AR116" s="439"/>
      <c r="AS116" s="439"/>
      <c r="AT116" s="439"/>
      <c r="AU116" s="439"/>
      <c r="AV116" s="439"/>
      <c r="AW116" s="439"/>
      <c r="AX116" s="439"/>
      <c r="AY116" s="439"/>
      <c r="AZ116" s="439"/>
      <c r="BA116" s="439"/>
    </row>
    <row r="117" spans="2:54" outlineLevel="1">
      <c r="B117" s="72"/>
      <c r="D117" s="439"/>
      <c r="E117" s="439"/>
      <c r="F117" s="439"/>
      <c r="G117" s="439"/>
      <c r="H117" s="439"/>
      <c r="I117" s="439"/>
      <c r="J117" s="439"/>
      <c r="K117" s="439"/>
      <c r="L117" s="439"/>
      <c r="M117" s="439"/>
      <c r="N117" s="439"/>
      <c r="O117" s="439"/>
      <c r="P117" s="439"/>
      <c r="Q117" s="439"/>
      <c r="R117" s="439"/>
      <c r="S117" s="439"/>
      <c r="T117" s="439"/>
      <c r="U117" s="439"/>
      <c r="V117" s="439"/>
      <c r="W117" s="439"/>
      <c r="X117" s="439"/>
      <c r="Y117" s="439"/>
      <c r="Z117" s="439"/>
      <c r="AA117" s="439"/>
      <c r="AB117" s="439"/>
      <c r="AC117" s="439"/>
      <c r="AD117" s="439"/>
      <c r="AE117" s="439"/>
      <c r="AF117" s="439"/>
      <c r="AG117" s="439"/>
      <c r="AH117" s="439"/>
      <c r="AI117" s="439"/>
      <c r="AJ117" s="439"/>
      <c r="AK117" s="439"/>
      <c r="AL117" s="439"/>
      <c r="AM117" s="439"/>
      <c r="AN117" s="439"/>
      <c r="AO117" s="439"/>
      <c r="AP117" s="439"/>
      <c r="AQ117" s="439"/>
      <c r="AR117" s="439"/>
      <c r="AS117" s="439"/>
      <c r="AT117" s="439"/>
      <c r="AU117" s="439"/>
      <c r="AV117" s="439"/>
      <c r="AW117" s="439"/>
      <c r="AX117" s="439"/>
      <c r="AY117" s="439"/>
      <c r="AZ117" s="439"/>
      <c r="BA117" s="439"/>
      <c r="BB117" s="439"/>
    </row>
    <row r="118" spans="2:54" outlineLevel="1"/>
    <row r="119" spans="2:54" outlineLevel="1">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c r="AA119" s="439"/>
      <c r="AB119" s="439"/>
      <c r="AC119" s="439"/>
      <c r="AD119" s="439"/>
      <c r="AE119" s="439"/>
      <c r="AF119" s="439"/>
      <c r="AG119" s="439"/>
      <c r="AH119" s="439"/>
      <c r="AI119" s="439"/>
      <c r="AJ119" s="439"/>
      <c r="AK119" s="439"/>
      <c r="AL119" s="439"/>
      <c r="AM119" s="439"/>
      <c r="AN119" s="439"/>
      <c r="AO119" s="439"/>
      <c r="AP119" s="439"/>
      <c r="AQ119" s="439"/>
      <c r="AR119" s="439"/>
      <c r="AS119" s="439"/>
      <c r="AT119" s="439"/>
      <c r="AU119" s="439"/>
      <c r="AV119" s="439"/>
      <c r="AW119" s="439"/>
      <c r="AX119" s="439"/>
      <c r="AY119" s="439"/>
      <c r="AZ119" s="439"/>
      <c r="BA119" s="439"/>
    </row>
    <row r="120" spans="2:54" ht="18.75" outlineLevel="1">
      <c r="B120" s="40" t="s">
        <v>557</v>
      </c>
      <c r="BA120" s="439"/>
      <c r="BB120" s="439"/>
    </row>
    <row r="121" spans="2:54" outlineLevel="1"/>
    <row r="122" spans="2:54" outlineLevel="1">
      <c r="B122" t="s">
        <v>86</v>
      </c>
      <c r="D122" s="439">
        <f t="shared" ref="D122:AI122" si="119">D34*$Q$11</f>
        <v>1714.5</v>
      </c>
      <c r="E122" s="439">
        <f t="shared" si="119"/>
        <v>1579.5</v>
      </c>
      <c r="F122" s="439">
        <f t="shared" si="119"/>
        <v>1804.5</v>
      </c>
      <c r="G122" s="439">
        <f t="shared" si="119"/>
        <v>0</v>
      </c>
      <c r="H122" s="439">
        <f t="shared" si="119"/>
        <v>0</v>
      </c>
      <c r="I122" s="439">
        <f t="shared" si="119"/>
        <v>0</v>
      </c>
      <c r="J122" s="439">
        <f t="shared" si="119"/>
        <v>0</v>
      </c>
      <c r="K122" s="439">
        <f t="shared" si="119"/>
        <v>0</v>
      </c>
      <c r="L122" s="439">
        <f t="shared" si="119"/>
        <v>0</v>
      </c>
      <c r="M122" s="439">
        <f t="shared" si="119"/>
        <v>0</v>
      </c>
      <c r="N122" s="439">
        <f t="shared" si="119"/>
        <v>0</v>
      </c>
      <c r="O122" s="439">
        <f t="shared" si="119"/>
        <v>0</v>
      </c>
      <c r="P122" s="439">
        <f t="shared" si="119"/>
        <v>0</v>
      </c>
      <c r="Q122" s="439">
        <f t="shared" si="119"/>
        <v>0</v>
      </c>
      <c r="R122" s="439">
        <f t="shared" si="119"/>
        <v>0</v>
      </c>
      <c r="S122" s="439">
        <f t="shared" si="119"/>
        <v>0</v>
      </c>
      <c r="T122" s="439">
        <f t="shared" si="119"/>
        <v>0</v>
      </c>
      <c r="U122" s="439">
        <f t="shared" si="119"/>
        <v>0</v>
      </c>
      <c r="V122" s="439">
        <f t="shared" si="119"/>
        <v>0</v>
      </c>
      <c r="W122" s="439">
        <f t="shared" si="119"/>
        <v>0</v>
      </c>
      <c r="X122" s="439">
        <f t="shared" si="119"/>
        <v>0</v>
      </c>
      <c r="Y122" s="439">
        <f t="shared" si="119"/>
        <v>0</v>
      </c>
      <c r="Z122" s="439">
        <f t="shared" si="119"/>
        <v>0</v>
      </c>
      <c r="AA122" s="439">
        <f t="shared" si="119"/>
        <v>0</v>
      </c>
      <c r="AB122" s="439">
        <f t="shared" si="119"/>
        <v>0</v>
      </c>
      <c r="AC122" s="439">
        <f t="shared" si="119"/>
        <v>0</v>
      </c>
      <c r="AD122" s="439">
        <f t="shared" si="119"/>
        <v>0</v>
      </c>
      <c r="AE122" s="439">
        <f t="shared" si="119"/>
        <v>0</v>
      </c>
      <c r="AF122" s="439">
        <f t="shared" si="119"/>
        <v>0</v>
      </c>
      <c r="AG122" s="439">
        <f t="shared" si="119"/>
        <v>0</v>
      </c>
      <c r="AH122" s="439">
        <f t="shared" si="119"/>
        <v>0</v>
      </c>
      <c r="AI122" s="439">
        <f t="shared" si="119"/>
        <v>0</v>
      </c>
      <c r="AJ122" s="439">
        <f t="shared" ref="AJ122:BA122" si="120">AJ34*$Q$11</f>
        <v>0</v>
      </c>
      <c r="AK122" s="439">
        <f t="shared" si="120"/>
        <v>0</v>
      </c>
      <c r="AL122" s="439">
        <f t="shared" si="120"/>
        <v>0</v>
      </c>
      <c r="AM122" s="439">
        <f t="shared" si="120"/>
        <v>0</v>
      </c>
      <c r="AN122" s="439">
        <f t="shared" si="120"/>
        <v>0</v>
      </c>
      <c r="AO122" s="439">
        <f t="shared" si="120"/>
        <v>0</v>
      </c>
      <c r="AP122" s="439">
        <f t="shared" si="120"/>
        <v>0</v>
      </c>
      <c r="AQ122" s="439">
        <f t="shared" si="120"/>
        <v>0</v>
      </c>
      <c r="AR122" s="439">
        <f t="shared" si="120"/>
        <v>0</v>
      </c>
      <c r="AS122" s="439">
        <f t="shared" si="120"/>
        <v>0</v>
      </c>
      <c r="AT122" s="439">
        <f t="shared" si="120"/>
        <v>0</v>
      </c>
      <c r="AU122" s="439">
        <f t="shared" si="120"/>
        <v>0</v>
      </c>
      <c r="AV122" s="439">
        <f t="shared" si="120"/>
        <v>0</v>
      </c>
      <c r="AW122" s="439">
        <f t="shared" si="120"/>
        <v>0</v>
      </c>
      <c r="AX122" s="439">
        <f t="shared" si="120"/>
        <v>0</v>
      </c>
      <c r="AY122" s="439">
        <f t="shared" si="120"/>
        <v>0</v>
      </c>
      <c r="AZ122" s="439">
        <f t="shared" si="120"/>
        <v>0</v>
      </c>
      <c r="BA122" s="439">
        <f t="shared" si="120"/>
        <v>0</v>
      </c>
      <c r="BB122" s="439">
        <f>SUM(D122:BA122)</f>
        <v>5098.5</v>
      </c>
    </row>
    <row r="123" spans="2:54" outlineLevel="1">
      <c r="B123" t="s">
        <v>436</v>
      </c>
      <c r="D123" s="439">
        <f t="shared" ref="D123:AI123" si="121">D46</f>
        <v>0</v>
      </c>
      <c r="E123" s="439">
        <f t="shared" si="121"/>
        <v>0</v>
      </c>
      <c r="F123" s="439">
        <f t="shared" si="121"/>
        <v>0</v>
      </c>
      <c r="G123" s="439">
        <f t="shared" si="121"/>
        <v>0</v>
      </c>
      <c r="H123" s="439">
        <f t="shared" si="121"/>
        <v>0</v>
      </c>
      <c r="I123" s="439">
        <f t="shared" si="121"/>
        <v>0</v>
      </c>
      <c r="J123" s="439">
        <f t="shared" si="121"/>
        <v>0</v>
      </c>
      <c r="K123" s="439">
        <f t="shared" si="121"/>
        <v>0</v>
      </c>
      <c r="L123" s="439">
        <f t="shared" si="121"/>
        <v>-0.51276346586873445</v>
      </c>
      <c r="M123" s="439">
        <f t="shared" si="121"/>
        <v>0</v>
      </c>
      <c r="N123" s="439">
        <f t="shared" si="121"/>
        <v>0</v>
      </c>
      <c r="O123" s="439">
        <f t="shared" si="121"/>
        <v>0</v>
      </c>
      <c r="P123" s="439">
        <f t="shared" si="121"/>
        <v>0</v>
      </c>
      <c r="Q123" s="439">
        <f t="shared" si="121"/>
        <v>-4.0338889702920495</v>
      </c>
      <c r="R123" s="439">
        <f t="shared" si="121"/>
        <v>0</v>
      </c>
      <c r="S123" s="439">
        <f t="shared" si="121"/>
        <v>0</v>
      </c>
      <c r="T123" s="439">
        <f t="shared" si="121"/>
        <v>0</v>
      </c>
      <c r="U123" s="439">
        <f t="shared" si="121"/>
        <v>0</v>
      </c>
      <c r="V123" s="439">
        <f t="shared" si="121"/>
        <v>-0.65638058748712313</v>
      </c>
      <c r="W123" s="439">
        <f t="shared" si="121"/>
        <v>0</v>
      </c>
      <c r="X123" s="439">
        <f t="shared" si="121"/>
        <v>0</v>
      </c>
      <c r="Y123" s="439">
        <f t="shared" si="121"/>
        <v>0</v>
      </c>
      <c r="Z123" s="439">
        <f t="shared" si="121"/>
        <v>0</v>
      </c>
      <c r="AA123" s="439">
        <f t="shared" si="121"/>
        <v>-16.780140479169134</v>
      </c>
      <c r="AB123" s="439">
        <f t="shared" si="121"/>
        <v>0</v>
      </c>
      <c r="AC123" s="439">
        <f t="shared" si="121"/>
        <v>0</v>
      </c>
      <c r="AD123" s="439">
        <f t="shared" si="121"/>
        <v>0</v>
      </c>
      <c r="AE123" s="439">
        <f t="shared" si="121"/>
        <v>0</v>
      </c>
      <c r="AF123" s="439">
        <f t="shared" si="121"/>
        <v>-0.84022264515279077</v>
      </c>
      <c r="AG123" s="439">
        <f t="shared" si="121"/>
        <v>0</v>
      </c>
      <c r="AH123" s="439">
        <f t="shared" si="121"/>
        <v>0</v>
      </c>
      <c r="AI123" s="439">
        <f t="shared" si="121"/>
        <v>0</v>
      </c>
      <c r="AJ123" s="439">
        <f t="shared" ref="AJ123:BA123" si="122">AJ46</f>
        <v>0</v>
      </c>
      <c r="AK123" s="439">
        <f t="shared" si="122"/>
        <v>-10.114446291717243</v>
      </c>
      <c r="AL123" s="439">
        <f t="shared" si="122"/>
        <v>0</v>
      </c>
      <c r="AM123" s="439">
        <f t="shared" si="122"/>
        <v>0</v>
      </c>
      <c r="AN123" s="439">
        <f t="shared" si="122"/>
        <v>0</v>
      </c>
      <c r="AO123" s="439">
        <f t="shared" si="122"/>
        <v>0</v>
      </c>
      <c r="AP123" s="439">
        <f t="shared" si="122"/>
        <v>-1.0755560217438676</v>
      </c>
      <c r="AQ123" s="439">
        <f t="shared" si="122"/>
        <v>0</v>
      </c>
      <c r="AR123" s="439">
        <f t="shared" si="122"/>
        <v>0</v>
      </c>
      <c r="AS123" s="439">
        <f t="shared" si="122"/>
        <v>0</v>
      </c>
      <c r="AT123" s="439">
        <f t="shared" si="122"/>
        <v>0</v>
      </c>
      <c r="AU123" s="439">
        <f t="shared" si="122"/>
        <v>-43.769171025783507</v>
      </c>
      <c r="AV123" s="439">
        <f t="shared" si="122"/>
        <v>0</v>
      </c>
      <c r="AW123" s="439">
        <f t="shared" si="122"/>
        <v>0</v>
      </c>
      <c r="AX123" s="439">
        <f t="shared" si="122"/>
        <v>0</v>
      </c>
      <c r="AY123" s="439">
        <f t="shared" si="122"/>
        <v>0</v>
      </c>
      <c r="AZ123" s="439">
        <f t="shared" si="122"/>
        <v>-1.3768026398516453</v>
      </c>
      <c r="BA123" s="439">
        <f t="shared" si="122"/>
        <v>0</v>
      </c>
      <c r="BB123" s="439">
        <f>SUM(D123:BA123)</f>
        <v>-79.159372127066092</v>
      </c>
    </row>
    <row r="124" spans="2:54" outlineLevel="1">
      <c r="D124" s="439"/>
    </row>
    <row r="125" spans="2:54" outlineLevel="1">
      <c r="B125" t="s">
        <v>167</v>
      </c>
      <c r="D125" s="439">
        <f>IFERROR(-HLOOKUP(D23,'5. I&amp;E Summary'!10:20,20,FALSE)*$Q$12,0)</f>
        <v>0</v>
      </c>
      <c r="E125" s="439">
        <f>IFERROR(-HLOOKUP(E23,'5. I&amp;E Summary'!10:20,20,FALSE)*$Q$12,0)</f>
        <v>0</v>
      </c>
      <c r="F125" s="439">
        <f>IFERROR(-HLOOKUP(F23,'5. I&amp;E Summary'!10:20,20,FALSE)*$Q$12,0)</f>
        <v>0</v>
      </c>
      <c r="G125" s="439">
        <f>IFERROR(-HLOOKUP(G23,'5. I&amp;E Summary'!10:20,20,FALSE)*$Q$12,0)</f>
        <v>0</v>
      </c>
      <c r="H125" s="439">
        <f>IFERROR(-HLOOKUP(H23,'5. I&amp;E Summary'!10:20,20,FALSE)*$Q$12,0)</f>
        <v>0</v>
      </c>
      <c r="I125" s="439">
        <f>IFERROR(-HLOOKUP(I23,'5. I&amp;E Summary'!10:20,20,FALSE)*$Q$12,0)</f>
        <v>0</v>
      </c>
      <c r="J125" s="439">
        <f>IFERROR(-HLOOKUP(J23,'5. I&amp;E Summary'!10:20,20,FALSE)*$Q$12,0)</f>
        <v>0</v>
      </c>
      <c r="K125" s="439">
        <f>IFERROR(-HLOOKUP(K23,'5. I&amp;E Summary'!10:20,20,FALSE)*$Q$12,0)</f>
        <v>0</v>
      </c>
      <c r="L125" s="439">
        <f>IFERROR(-HLOOKUP(L23,'5. I&amp;E Summary'!10:20,20,FALSE)*$Q$12,0)</f>
        <v>0</v>
      </c>
      <c r="M125" s="439">
        <f>IFERROR(-HLOOKUP(M23,'5. I&amp;E Summary'!10:20,20,FALSE)*$Q$12,0)</f>
        <v>0</v>
      </c>
      <c r="N125" s="439">
        <f>IFERROR(-HLOOKUP(N23,'5. I&amp;E Summary'!10:20,20,FALSE)*$Q$12,0)</f>
        <v>0</v>
      </c>
      <c r="O125" s="439">
        <f>IFERROR(-HLOOKUP(O23,'5. I&amp;E Summary'!10:20,20,FALSE)*$Q$12,0)</f>
        <v>0</v>
      </c>
      <c r="P125" s="439">
        <f>IFERROR(-HLOOKUP(P23,'5. I&amp;E Summary'!10:20,20,FALSE)*$Q$12,0)</f>
        <v>0</v>
      </c>
      <c r="Q125" s="439">
        <f>IFERROR(-HLOOKUP(Q23,'5. I&amp;E Summary'!10:20,20,FALSE)*$Q$12,0)</f>
        <v>0</v>
      </c>
      <c r="R125" s="439">
        <f>IFERROR(-HLOOKUP(R23,'5. I&amp;E Summary'!10:20,20,FALSE)*$Q$12,0)</f>
        <v>0</v>
      </c>
      <c r="S125" s="439">
        <f>IFERROR(-HLOOKUP(S23,'5. I&amp;E Summary'!10:20,20,FALSE)*$Q$12,0)</f>
        <v>0</v>
      </c>
      <c r="T125" s="439">
        <f>IFERROR(-HLOOKUP(T23,'5. I&amp;E Summary'!10:20,20,FALSE)*$Q$12,0)</f>
        <v>0</v>
      </c>
      <c r="U125" s="439">
        <f>IFERROR(-HLOOKUP(U23,'5. I&amp;E Summary'!10:20,20,FALSE)*$Q$12,0)</f>
        <v>0</v>
      </c>
      <c r="V125" s="439">
        <f>IFERROR(-HLOOKUP(V23,'5. I&amp;E Summary'!10:20,20,FALSE)*$Q$12,0)</f>
        <v>0</v>
      </c>
      <c r="W125" s="439">
        <f>IFERROR(-HLOOKUP(W23,'5. I&amp;E Summary'!10:20,20,FALSE)*$Q$12,0)</f>
        <v>0</v>
      </c>
      <c r="X125" s="439">
        <f>IFERROR(-HLOOKUP(X23,'5. I&amp;E Summary'!10:20,20,FALSE)*$Q$12,0)</f>
        <v>0</v>
      </c>
      <c r="Y125" s="439">
        <f>IFERROR(-HLOOKUP(Y23,'5. I&amp;E Summary'!10:20,20,FALSE)*$Q$12,0)</f>
        <v>0</v>
      </c>
      <c r="Z125" s="439">
        <f>IFERROR(-HLOOKUP(Z23,'5. I&amp;E Summary'!10:20,20,FALSE)*$Q$12,0)</f>
        <v>0</v>
      </c>
      <c r="AA125" s="439">
        <f>IFERROR(-HLOOKUP(AA23,'5. I&amp;E Summary'!10:20,20,FALSE)*$Q$12,0)</f>
        <v>0</v>
      </c>
      <c r="AB125" s="439">
        <f>IFERROR(-HLOOKUP(AB23,'5. I&amp;E Summary'!10:20,20,FALSE)*$Q$12,0)</f>
        <v>0</v>
      </c>
      <c r="AC125" s="439">
        <f>IFERROR(-HLOOKUP(AC23,'5. I&amp;E Summary'!10:20,20,FALSE)*$Q$12,0)</f>
        <v>0</v>
      </c>
      <c r="AD125" s="439">
        <f>IFERROR(-HLOOKUP(AD23,'5. I&amp;E Summary'!10:20,20,FALSE)*$Q$12,0)</f>
        <v>0</v>
      </c>
      <c r="AE125" s="439">
        <f>IFERROR(-HLOOKUP(AE23,'5. I&amp;E Summary'!10:20,20,FALSE)*$Q$12,0)</f>
        <v>0</v>
      </c>
      <c r="AF125" s="439">
        <f>IFERROR(-HLOOKUP(AF23,'5. I&amp;E Summary'!10:20,20,FALSE)*$Q$12,0)</f>
        <v>0</v>
      </c>
      <c r="AG125" s="439">
        <f>IFERROR(-HLOOKUP(AG23,'5. I&amp;E Summary'!10:20,20,FALSE)*$Q$12,0)</f>
        <v>0</v>
      </c>
      <c r="AH125" s="439">
        <f>IFERROR(-HLOOKUP(AH23,'5. I&amp;E Summary'!10:20,20,FALSE)*$Q$12,0)</f>
        <v>0</v>
      </c>
      <c r="AI125" s="439">
        <f>IFERROR(-HLOOKUP(AI23,'5. I&amp;E Summary'!10:20,20,FALSE)*$Q$12,0)</f>
        <v>0</v>
      </c>
      <c r="AJ125" s="439">
        <f>IFERROR(-HLOOKUP(AJ23,'5. I&amp;E Summary'!10:20,20,FALSE)*$Q$12,0)</f>
        <v>0</v>
      </c>
      <c r="AK125" s="439">
        <f>IFERROR(-HLOOKUP(AK23,'5. I&amp;E Summary'!10:20,20,FALSE)*$Q$12,0)</f>
        <v>0</v>
      </c>
      <c r="AL125" s="439">
        <f>IFERROR(-HLOOKUP(AL23,'5. I&amp;E Summary'!10:20,20,FALSE)*$Q$12,0)</f>
        <v>0</v>
      </c>
      <c r="AM125" s="439">
        <f>IFERROR(-HLOOKUP(AM23,'5. I&amp;E Summary'!10:20,20,FALSE)*$Q$12,0)</f>
        <v>0</v>
      </c>
      <c r="AN125" s="439">
        <f>IFERROR(-HLOOKUP(AN23,'5. I&amp;E Summary'!10:20,20,FALSE)*$Q$12,0)</f>
        <v>0</v>
      </c>
      <c r="AO125" s="439">
        <f>IFERROR(-HLOOKUP(AO23,'5. I&amp;E Summary'!10:20,20,FALSE)*$Q$12,0)</f>
        <v>0</v>
      </c>
      <c r="AP125" s="439">
        <f>IFERROR(-HLOOKUP(AP23,'5. I&amp;E Summary'!10:20,20,FALSE)*$Q$12,0)</f>
        <v>0</v>
      </c>
      <c r="AQ125" s="439">
        <f>IFERROR(-HLOOKUP(AQ23,'5. I&amp;E Summary'!10:20,20,FALSE)*$Q$12,0)</f>
        <v>0</v>
      </c>
      <c r="AR125" s="439">
        <f>IFERROR(-HLOOKUP(AR23,'5. I&amp;E Summary'!10:20,20,FALSE)*$Q$12,0)</f>
        <v>0</v>
      </c>
      <c r="AS125" s="439">
        <f>IFERROR(-HLOOKUP(AS23,'5. I&amp;E Summary'!10:20,20,FALSE)*$Q$12,0)</f>
        <v>0</v>
      </c>
      <c r="AT125" s="439">
        <f>IFERROR(-HLOOKUP(AT23,'5. I&amp;E Summary'!10:20,20,FALSE)*$Q$12,0)</f>
        <v>0</v>
      </c>
      <c r="AU125" s="439">
        <f>IFERROR(-HLOOKUP(AU23,'5. I&amp;E Summary'!10:20,20,FALSE)*$Q$12,0)</f>
        <v>0</v>
      </c>
      <c r="AV125" s="439">
        <f>IFERROR(-HLOOKUP(AV23,'5. I&amp;E Summary'!10:20,20,FALSE)*$Q$12,0)</f>
        <v>0</v>
      </c>
      <c r="AW125" s="439">
        <f>IFERROR(-HLOOKUP(AW23,'5. I&amp;E Summary'!10:20,20,FALSE)*$Q$12,0)</f>
        <v>0</v>
      </c>
      <c r="AX125" s="439">
        <f>IFERROR(-HLOOKUP(AX23,'5. I&amp;E Summary'!10:20,20,FALSE)*$Q$12,0)</f>
        <v>0</v>
      </c>
      <c r="AY125" s="439">
        <f>IFERROR(-HLOOKUP(AY23,'5. I&amp;E Summary'!10:20,20,FALSE)*$Q$12,0)</f>
        <v>0</v>
      </c>
      <c r="AZ125" s="439">
        <f>IFERROR(-HLOOKUP(AZ23,'5. I&amp;E Summary'!10:20,20,FALSE)*$Q$12,0)</f>
        <v>0</v>
      </c>
      <c r="BA125" s="439">
        <f>IFERROR(-HLOOKUP(BA23,'5. I&amp;E Summary'!10:20,20,FALSE)*$Q$12,0)</f>
        <v>0</v>
      </c>
      <c r="BB125" s="439">
        <f>SUM(D125:BA125)</f>
        <v>0</v>
      </c>
    </row>
    <row r="126" spans="2:54" outlineLevel="1">
      <c r="B126" t="s">
        <v>179</v>
      </c>
      <c r="D126" s="439">
        <f>IFERROR(-HLOOKUP(D23,'5. I&amp;E Summary'!10:31,31,FALSE)*$Q$13,0)</f>
        <v>0</v>
      </c>
      <c r="E126" s="439">
        <f>IFERROR(-HLOOKUP(E23,'5. I&amp;E Summary'!10:31,31,FALSE)*$Q$13,0)</f>
        <v>0</v>
      </c>
      <c r="F126" s="439">
        <f>IFERROR(-HLOOKUP(F23,'5. I&amp;E Summary'!10:31,31,FALSE)*$Q$13,0)</f>
        <v>0</v>
      </c>
      <c r="G126" s="439">
        <f>IFERROR(-HLOOKUP(G23,'5. I&amp;E Summary'!10:31,31,FALSE)*$Q$13,0)</f>
        <v>0</v>
      </c>
      <c r="H126" s="439">
        <f>IFERROR(-HLOOKUP(H23,'5. I&amp;E Summary'!10:31,31,FALSE)*$Q$13,0)</f>
        <v>0</v>
      </c>
      <c r="I126" s="439">
        <f>IFERROR(-HLOOKUP(I23,'5. I&amp;E Summary'!10:31,31,FALSE)*$Q$13,0)</f>
        <v>0</v>
      </c>
      <c r="J126" s="439">
        <f>IFERROR(-HLOOKUP(J23,'5. I&amp;E Summary'!10:31,31,FALSE)*$Q$13,0)</f>
        <v>0</v>
      </c>
      <c r="K126" s="439">
        <f>IFERROR(-HLOOKUP(K23,'5. I&amp;E Summary'!10:31,31,FALSE)*$Q$13,0)</f>
        <v>0</v>
      </c>
      <c r="L126" s="439">
        <f>IFERROR(-HLOOKUP(L23,'5. I&amp;E Summary'!10:31,31,FALSE)*$Q$13,0)</f>
        <v>0</v>
      </c>
      <c r="M126" s="439">
        <f>IFERROR(-HLOOKUP(M23,'5. I&amp;E Summary'!10:31,31,FALSE)*$Q$13,0)</f>
        <v>0</v>
      </c>
      <c r="N126" s="439">
        <f>IFERROR(-HLOOKUP(N23,'5. I&amp;E Summary'!10:31,31,FALSE)*$Q$13,0)</f>
        <v>0</v>
      </c>
      <c r="O126" s="439">
        <f>IFERROR(-HLOOKUP(O23,'5. I&amp;E Summary'!10:31,31,FALSE)*$Q$13,0)</f>
        <v>0</v>
      </c>
      <c r="P126" s="439">
        <f>IFERROR(-HLOOKUP(P23,'5. I&amp;E Summary'!10:31,31,FALSE)*$Q$13,0)</f>
        <v>0</v>
      </c>
      <c r="Q126" s="439">
        <f>IFERROR(-HLOOKUP(Q23,'5. I&amp;E Summary'!10:31,31,FALSE)*$Q$13,0)</f>
        <v>0</v>
      </c>
      <c r="R126" s="439">
        <f>IFERROR(-HLOOKUP(R23,'5. I&amp;E Summary'!10:31,31,FALSE)*$Q$13,0)</f>
        <v>0</v>
      </c>
      <c r="S126" s="439">
        <f>IFERROR(-HLOOKUP(S23,'5. I&amp;E Summary'!10:31,31,FALSE)*$Q$13,0)</f>
        <v>0</v>
      </c>
      <c r="T126" s="439">
        <f>IFERROR(-HLOOKUP(T23,'5. I&amp;E Summary'!10:31,31,FALSE)*$Q$13,0)</f>
        <v>0</v>
      </c>
      <c r="U126" s="439">
        <f>IFERROR(-HLOOKUP(U23,'5. I&amp;E Summary'!10:31,31,FALSE)*$Q$13,0)</f>
        <v>0</v>
      </c>
      <c r="V126" s="439">
        <f>IFERROR(-HLOOKUP(V23,'5. I&amp;E Summary'!10:31,31,FALSE)*$Q$13,0)</f>
        <v>0</v>
      </c>
      <c r="W126" s="439">
        <f>IFERROR(-HLOOKUP(W23,'5. I&amp;E Summary'!10:31,31,FALSE)*$Q$13,0)</f>
        <v>0</v>
      </c>
      <c r="X126" s="439">
        <f>IFERROR(-HLOOKUP(X23,'5. I&amp;E Summary'!10:31,31,FALSE)*$Q$13,0)</f>
        <v>0</v>
      </c>
      <c r="Y126" s="439">
        <f>IFERROR(-HLOOKUP(Y23,'5. I&amp;E Summary'!10:31,31,FALSE)*$Q$13,0)</f>
        <v>0</v>
      </c>
      <c r="Z126" s="439">
        <f>IFERROR(-HLOOKUP(Z23,'5. I&amp;E Summary'!10:31,31,FALSE)*$Q$13,0)</f>
        <v>0</v>
      </c>
      <c r="AA126" s="439">
        <f>IFERROR(-HLOOKUP(AA23,'5. I&amp;E Summary'!10:31,31,FALSE)*$Q$13,0)</f>
        <v>0</v>
      </c>
      <c r="AB126" s="439">
        <f>IFERROR(-HLOOKUP(AB23,'5. I&amp;E Summary'!10:31,31,FALSE)*$Q$13,0)</f>
        <v>0</v>
      </c>
      <c r="AC126" s="439">
        <f>IFERROR(-HLOOKUP(AC23,'5. I&amp;E Summary'!10:31,31,FALSE)*$Q$13,0)</f>
        <v>0</v>
      </c>
      <c r="AD126" s="439">
        <f>IFERROR(-HLOOKUP(AD23,'5. I&amp;E Summary'!10:31,31,FALSE)*$Q$13,0)</f>
        <v>0</v>
      </c>
      <c r="AE126" s="439">
        <f>IFERROR(-HLOOKUP(AE23,'5. I&amp;E Summary'!10:31,31,FALSE)*$Q$13,0)</f>
        <v>0</v>
      </c>
      <c r="AF126" s="439">
        <f>IFERROR(-HLOOKUP(AF23,'5. I&amp;E Summary'!10:31,31,FALSE)*$Q$13,0)</f>
        <v>0</v>
      </c>
      <c r="AG126" s="439">
        <f>IFERROR(-HLOOKUP(AG23,'5. I&amp;E Summary'!10:31,31,FALSE)*$Q$13,0)</f>
        <v>0</v>
      </c>
      <c r="AH126" s="439">
        <f>IFERROR(-HLOOKUP(AH23,'5. I&amp;E Summary'!10:31,31,FALSE)*$Q$13,0)</f>
        <v>0</v>
      </c>
      <c r="AI126" s="439">
        <f>IFERROR(-HLOOKUP(AI23,'5. I&amp;E Summary'!10:31,31,FALSE)*$Q$13,0)</f>
        <v>0</v>
      </c>
      <c r="AJ126" s="439">
        <f>IFERROR(-HLOOKUP(AJ23,'5. I&amp;E Summary'!10:31,31,FALSE)*$Q$13,0)</f>
        <v>0</v>
      </c>
      <c r="AK126" s="439">
        <f>IFERROR(-HLOOKUP(AK23,'5. I&amp;E Summary'!10:31,31,FALSE)*$Q$13,0)</f>
        <v>0</v>
      </c>
      <c r="AL126" s="439">
        <f>IFERROR(-HLOOKUP(AL23,'5. I&amp;E Summary'!10:31,31,FALSE)*$Q$13,0)</f>
        <v>0</v>
      </c>
      <c r="AM126" s="439">
        <f>IFERROR(-HLOOKUP(AM23,'5. I&amp;E Summary'!10:31,31,FALSE)*$Q$13,0)</f>
        <v>0</v>
      </c>
      <c r="AN126" s="439">
        <f>IFERROR(-HLOOKUP(AN23,'5. I&amp;E Summary'!10:31,31,FALSE)*$Q$13,0)</f>
        <v>0</v>
      </c>
      <c r="AO126" s="439">
        <f>IFERROR(-HLOOKUP(AO23,'5. I&amp;E Summary'!10:31,31,FALSE)*$Q$13,0)</f>
        <v>0</v>
      </c>
      <c r="AP126" s="439">
        <f>IFERROR(-HLOOKUP(AP23,'5. I&amp;E Summary'!10:31,31,FALSE)*$Q$13,0)</f>
        <v>0</v>
      </c>
      <c r="AQ126" s="439">
        <f>IFERROR(-HLOOKUP(AQ23,'5. I&amp;E Summary'!10:31,31,FALSE)*$Q$13,0)</f>
        <v>0</v>
      </c>
      <c r="AR126" s="439">
        <f>IFERROR(-HLOOKUP(AR23,'5. I&amp;E Summary'!10:31,31,FALSE)*$Q$13,0)</f>
        <v>0</v>
      </c>
      <c r="AS126" s="439">
        <f>IFERROR(-HLOOKUP(AS23,'5. I&amp;E Summary'!10:31,31,FALSE)*$Q$13,0)</f>
        <v>0</v>
      </c>
      <c r="AT126" s="439">
        <f>IFERROR(-HLOOKUP(AT23,'5. I&amp;E Summary'!10:31,31,FALSE)*$Q$13,0)</f>
        <v>0</v>
      </c>
      <c r="AU126" s="439">
        <f>IFERROR(-HLOOKUP(AU23,'5. I&amp;E Summary'!10:31,31,FALSE)*$Q$13,0)</f>
        <v>0</v>
      </c>
      <c r="AV126" s="439">
        <f>IFERROR(-HLOOKUP(AV23,'5. I&amp;E Summary'!10:31,31,FALSE)*$Q$13,0)</f>
        <v>0</v>
      </c>
      <c r="AW126" s="439">
        <f>IFERROR(-HLOOKUP(AW23,'5. I&amp;E Summary'!10:31,31,FALSE)*$Q$13,0)</f>
        <v>0</v>
      </c>
      <c r="AX126" s="439">
        <f>IFERROR(-HLOOKUP(AX23,'5. I&amp;E Summary'!10:31,31,FALSE)*$Q$13,0)</f>
        <v>0</v>
      </c>
      <c r="AY126" s="439">
        <f>IFERROR(-HLOOKUP(AY23,'5. I&amp;E Summary'!10:31,31,FALSE)*$Q$13,0)</f>
        <v>0</v>
      </c>
      <c r="AZ126" s="439">
        <f>IFERROR(-HLOOKUP(AZ23,'5. I&amp;E Summary'!10:31,31,FALSE)*$Q$13,0)</f>
        <v>0</v>
      </c>
      <c r="BA126" s="439">
        <f>IFERROR(-HLOOKUP(BA23,'5. I&amp;E Summary'!10:31,31,FALSE)*$Q$13,0)</f>
        <v>0</v>
      </c>
      <c r="BB126" s="439">
        <f>SUM(D126:BA126)</f>
        <v>0</v>
      </c>
    </row>
    <row r="127" spans="2:54" outlineLevel="1">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c r="AA127" s="439"/>
      <c r="AB127" s="439"/>
      <c r="AC127" s="439"/>
      <c r="AD127" s="439"/>
      <c r="AE127" s="439"/>
      <c r="AF127" s="439"/>
      <c r="AG127" s="439"/>
      <c r="AH127" s="439"/>
      <c r="AI127" s="439"/>
      <c r="AJ127" s="439"/>
      <c r="AK127" s="439"/>
      <c r="AL127" s="439"/>
      <c r="AM127" s="439"/>
      <c r="AN127" s="439"/>
      <c r="AO127" s="439"/>
      <c r="AP127" s="439"/>
      <c r="AQ127" s="439"/>
      <c r="AR127" s="439"/>
      <c r="AS127" s="439"/>
      <c r="AT127" s="439"/>
      <c r="AU127" s="439"/>
      <c r="AV127" s="439"/>
      <c r="AW127" s="439"/>
      <c r="AX127" s="439"/>
      <c r="AY127" s="439"/>
      <c r="AZ127" s="439"/>
      <c r="BA127" s="439"/>
      <c r="BB127" s="439"/>
    </row>
    <row r="128" spans="2:54" outlineLevel="1">
      <c r="B128" t="s">
        <v>431</v>
      </c>
      <c r="D128" s="439">
        <f>D125+D126</f>
        <v>0</v>
      </c>
      <c r="E128" s="439">
        <f t="shared" ref="E128:BA128" si="123">E125+E126</f>
        <v>0</v>
      </c>
      <c r="F128" s="439">
        <f t="shared" si="123"/>
        <v>0</v>
      </c>
      <c r="G128" s="439">
        <f t="shared" si="123"/>
        <v>0</v>
      </c>
      <c r="H128" s="439">
        <f t="shared" si="123"/>
        <v>0</v>
      </c>
      <c r="I128" s="439">
        <f t="shared" si="123"/>
        <v>0</v>
      </c>
      <c r="J128" s="439">
        <f t="shared" si="123"/>
        <v>0</v>
      </c>
      <c r="K128" s="439">
        <f t="shared" si="123"/>
        <v>0</v>
      </c>
      <c r="L128" s="439">
        <f t="shared" si="123"/>
        <v>0</v>
      </c>
      <c r="M128" s="439">
        <f t="shared" si="123"/>
        <v>0</v>
      </c>
      <c r="N128" s="439">
        <f t="shared" si="123"/>
        <v>0</v>
      </c>
      <c r="O128" s="439">
        <f t="shared" si="123"/>
        <v>0</v>
      </c>
      <c r="P128" s="439">
        <f t="shared" si="123"/>
        <v>0</v>
      </c>
      <c r="Q128" s="439">
        <f t="shared" si="123"/>
        <v>0</v>
      </c>
      <c r="R128" s="439">
        <f t="shared" si="123"/>
        <v>0</v>
      </c>
      <c r="S128" s="439">
        <f t="shared" si="123"/>
        <v>0</v>
      </c>
      <c r="T128" s="439">
        <f t="shared" si="123"/>
        <v>0</v>
      </c>
      <c r="U128" s="439">
        <f t="shared" si="123"/>
        <v>0</v>
      </c>
      <c r="V128" s="439">
        <f t="shared" si="123"/>
        <v>0</v>
      </c>
      <c r="W128" s="439">
        <f t="shared" si="123"/>
        <v>0</v>
      </c>
      <c r="X128" s="439">
        <f t="shared" si="123"/>
        <v>0</v>
      </c>
      <c r="Y128" s="439">
        <f t="shared" si="123"/>
        <v>0</v>
      </c>
      <c r="Z128" s="439">
        <f t="shared" si="123"/>
        <v>0</v>
      </c>
      <c r="AA128" s="439">
        <f t="shared" si="123"/>
        <v>0</v>
      </c>
      <c r="AB128" s="439">
        <f t="shared" si="123"/>
        <v>0</v>
      </c>
      <c r="AC128" s="439">
        <f t="shared" si="123"/>
        <v>0</v>
      </c>
      <c r="AD128" s="439">
        <f t="shared" si="123"/>
        <v>0</v>
      </c>
      <c r="AE128" s="439">
        <f t="shared" si="123"/>
        <v>0</v>
      </c>
      <c r="AF128" s="439">
        <f t="shared" si="123"/>
        <v>0</v>
      </c>
      <c r="AG128" s="439">
        <f t="shared" si="123"/>
        <v>0</v>
      </c>
      <c r="AH128" s="439">
        <f t="shared" si="123"/>
        <v>0</v>
      </c>
      <c r="AI128" s="439">
        <f t="shared" si="123"/>
        <v>0</v>
      </c>
      <c r="AJ128" s="439">
        <f t="shared" si="123"/>
        <v>0</v>
      </c>
      <c r="AK128" s="439">
        <f t="shared" si="123"/>
        <v>0</v>
      </c>
      <c r="AL128" s="439">
        <f t="shared" si="123"/>
        <v>0</v>
      </c>
      <c r="AM128" s="439">
        <f t="shared" si="123"/>
        <v>0</v>
      </c>
      <c r="AN128" s="439">
        <f t="shared" si="123"/>
        <v>0</v>
      </c>
      <c r="AO128" s="439">
        <f t="shared" si="123"/>
        <v>0</v>
      </c>
      <c r="AP128" s="439">
        <f t="shared" si="123"/>
        <v>0</v>
      </c>
      <c r="AQ128" s="439">
        <f t="shared" si="123"/>
        <v>0</v>
      </c>
      <c r="AR128" s="439">
        <f t="shared" si="123"/>
        <v>0</v>
      </c>
      <c r="AS128" s="439">
        <f t="shared" si="123"/>
        <v>0</v>
      </c>
      <c r="AT128" s="439">
        <f t="shared" si="123"/>
        <v>0</v>
      </c>
      <c r="AU128" s="439">
        <f t="shared" si="123"/>
        <v>0</v>
      </c>
      <c r="AV128" s="439">
        <f t="shared" si="123"/>
        <v>0</v>
      </c>
      <c r="AW128" s="439">
        <f t="shared" si="123"/>
        <v>0</v>
      </c>
      <c r="AX128" s="439">
        <f t="shared" si="123"/>
        <v>0</v>
      </c>
      <c r="AY128" s="439">
        <f t="shared" si="123"/>
        <v>0</v>
      </c>
      <c r="AZ128" s="439">
        <f t="shared" si="123"/>
        <v>0</v>
      </c>
      <c r="BA128" s="439">
        <f t="shared" si="123"/>
        <v>0</v>
      </c>
      <c r="BB128" s="439">
        <f>SUM(D128:BA128)</f>
        <v>0</v>
      </c>
    </row>
    <row r="129" spans="2:54" outlineLevel="1">
      <c r="B129" t="s">
        <v>433</v>
      </c>
      <c r="D129" s="439">
        <f>IFERROR(-HLOOKUP(D23,'5. I&amp;E Summary'!10:77,37,FALSE)*$Q$14,0)</f>
        <v>-24.599999999999998</v>
      </c>
      <c r="E129" s="439">
        <f>IFERROR(-HLOOKUP(E23,'5. I&amp;E Summary'!10:77,37,FALSE)*$Q$14,0)</f>
        <v>-25.214999999999996</v>
      </c>
      <c r="F129" s="439">
        <f>IFERROR(-HLOOKUP(F23,'5. I&amp;E Summary'!10:77,37,FALSE)*$Q$14,0)</f>
        <v>-25.84537499999999</v>
      </c>
      <c r="G129" s="439">
        <f>IFERROR(-HLOOKUP(G23,'5. I&amp;E Summary'!10:77,37,FALSE)*$Q$14,0)</f>
        <v>-26.491509374999993</v>
      </c>
      <c r="H129" s="439">
        <f>IFERROR(-HLOOKUP(H23,'5. I&amp;E Summary'!10:77,37,FALSE)*$Q$14,0)</f>
        <v>-27.153797109374992</v>
      </c>
      <c r="I129" s="439">
        <f>IFERROR(-HLOOKUP(I23,'5. I&amp;E Summary'!10:77,37,FALSE)*$Q$14,0)</f>
        <v>-27.832642037109363</v>
      </c>
      <c r="J129" s="439">
        <f>IFERROR(-HLOOKUP(J23,'5. I&amp;E Summary'!10:77,37,FALSE)*$Q$14,0)</f>
        <v>-28.528458088037087</v>
      </c>
      <c r="K129" s="439">
        <f>IFERROR(-HLOOKUP(K23,'5. I&amp;E Summary'!10:77,37,FALSE)*$Q$14,0)</f>
        <v>-29.241669540238014</v>
      </c>
      <c r="L129" s="439">
        <f>IFERROR(-HLOOKUP(L23,'5. I&amp;E Summary'!10:77,37,FALSE)*$Q$14,0)</f>
        <v>-29.972711278743965</v>
      </c>
      <c r="M129" s="439">
        <f>IFERROR(-HLOOKUP(M23,'5. I&amp;E Summary'!10:77,37,FALSE)*$Q$14,0)</f>
        <v>-30.722029060712558</v>
      </c>
      <c r="N129" s="439">
        <f>IFERROR(-HLOOKUP(N23,'5. I&amp;E Summary'!10:77,37,FALSE)*$Q$14,0)</f>
        <v>-31.490079787230368</v>
      </c>
      <c r="O129" s="439">
        <f>IFERROR(-HLOOKUP(O23,'5. I&amp;E Summary'!10:77,37,FALSE)*$Q$14,0)</f>
        <v>-32.277331781911123</v>
      </c>
      <c r="P129" s="439">
        <f>IFERROR(-HLOOKUP(P23,'5. I&amp;E Summary'!10:77,37,FALSE)*$Q$14,0)</f>
        <v>-33.084265076458898</v>
      </c>
      <c r="Q129" s="439">
        <f>IFERROR(-HLOOKUP(Q23,'5. I&amp;E Summary'!10:77,37,FALSE)*$Q$14,0)</f>
        <v>-33.911371703370371</v>
      </c>
      <c r="R129" s="439">
        <f>IFERROR(-HLOOKUP(R23,'5. I&amp;E Summary'!10:77,37,FALSE)*$Q$14,0)</f>
        <v>-34.759155995954629</v>
      </c>
      <c r="S129" s="439">
        <f>IFERROR(-HLOOKUP(S23,'5. I&amp;E Summary'!10:77,37,FALSE)*$Q$14,0)</f>
        <v>-35.628134895853485</v>
      </c>
      <c r="T129" s="439">
        <f>IFERROR(-HLOOKUP(T23,'5. I&amp;E Summary'!10:77,37,FALSE)*$Q$14,0)</f>
        <v>-36.518838268249823</v>
      </c>
      <c r="U129" s="439">
        <f>IFERROR(-HLOOKUP(U23,'5. I&amp;E Summary'!10:77,37,FALSE)*$Q$14,0)</f>
        <v>-37.431809224956069</v>
      </c>
      <c r="V129" s="439">
        <f>IFERROR(-HLOOKUP(V23,'5. I&amp;E Summary'!10:77,37,FALSE)*$Q$14,0)</f>
        <v>-38.367604455579965</v>
      </c>
      <c r="W129" s="439">
        <f>IFERROR(-HLOOKUP(W23,'5. I&amp;E Summary'!10:77,37,FALSE)*$Q$14,0)</f>
        <v>-39.326794566969461</v>
      </c>
      <c r="X129" s="439">
        <f>IFERROR(-HLOOKUP(X23,'5. I&amp;E Summary'!10:77,37,FALSE)*$Q$14,0)</f>
        <v>-40.309964431143698</v>
      </c>
      <c r="Y129" s="439">
        <f>IFERROR(-HLOOKUP(Y23,'5. I&amp;E Summary'!10:77,37,FALSE)*$Q$14,0)</f>
        <v>-41.317713541922281</v>
      </c>
      <c r="Z129" s="439">
        <f>IFERROR(-HLOOKUP(Z23,'5. I&amp;E Summary'!10:77,37,FALSE)*$Q$14,0)</f>
        <v>-42.350656380470333</v>
      </c>
      <c r="AA129" s="439">
        <f>IFERROR(-HLOOKUP(AA23,'5. I&amp;E Summary'!10:77,37,FALSE)*$Q$14,0)</f>
        <v>-43.409422789982095</v>
      </c>
      <c r="AB129" s="439">
        <f>IFERROR(-HLOOKUP(AB23,'5. I&amp;E Summary'!10:77,37,FALSE)*$Q$14,0)</f>
        <v>-44.494658359731638</v>
      </c>
      <c r="AC129" s="439">
        <f>IFERROR(-HLOOKUP(AC23,'5. I&amp;E Summary'!10:77,37,FALSE)*$Q$14,0)</f>
        <v>-45.607024818724931</v>
      </c>
      <c r="AD129" s="439">
        <f>IFERROR(-HLOOKUP(AD23,'5. I&amp;E Summary'!10:77,37,FALSE)*$Q$14,0)</f>
        <v>-46.747200439193051</v>
      </c>
      <c r="AE129" s="439">
        <f>IFERROR(-HLOOKUP(AE23,'5. I&amp;E Summary'!10:77,37,FALSE)*$Q$14,0)</f>
        <v>-47.915880450172864</v>
      </c>
      <c r="AF129" s="439">
        <f>IFERROR(-HLOOKUP(AF23,'5. I&amp;E Summary'!10:77,37,FALSE)*$Q$14,0)</f>
        <v>-49.11377746142719</v>
      </c>
      <c r="AG129" s="439">
        <f>IFERROR(-HLOOKUP(AG23,'5. I&amp;E Summary'!10:77,37,FALSE)*$Q$14,0)</f>
        <v>-50.34162189796286</v>
      </c>
      <c r="AH129" s="439">
        <f>IFERROR(-HLOOKUP(AH23,'5. I&amp;E Summary'!10:77,37,FALSE)*$Q$14,0)</f>
        <v>-51.600162445411939</v>
      </c>
      <c r="AI129" s="439">
        <f>IFERROR(-HLOOKUP(AI23,'5. I&amp;E Summary'!10:77,37,FALSE)*$Q$14,0)</f>
        <v>-52.890166506547224</v>
      </c>
      <c r="AJ129" s="439">
        <f>IFERROR(-HLOOKUP(AJ23,'5. I&amp;E Summary'!10:77,37,FALSE)*$Q$14,0)</f>
        <v>-54.2124206692109</v>
      </c>
      <c r="AK129" s="439">
        <f>IFERROR(-HLOOKUP(AK23,'5. I&amp;E Summary'!10:77,37,FALSE)*$Q$14,0)</f>
        <v>-55.567731185941163</v>
      </c>
      <c r="AL129" s="439">
        <f>IFERROR(-HLOOKUP(AL23,'5. I&amp;E Summary'!10:77,37,FALSE)*$Q$14,0)</f>
        <v>-56.956924465589694</v>
      </c>
      <c r="AM129" s="439">
        <f>IFERROR(-HLOOKUP(AM23,'5. I&amp;E Summary'!10:77,37,FALSE)*$Q$14,0)</f>
        <v>-58.380847577229432</v>
      </c>
      <c r="AN129" s="439">
        <f>IFERROR(-HLOOKUP(AN23,'5. I&amp;E Summary'!10:77,37,FALSE)*$Q$14,0)</f>
        <v>-59.840368766660156</v>
      </c>
      <c r="AO129" s="439">
        <f>IFERROR(-HLOOKUP(AO23,'5. I&amp;E Summary'!10:77,37,FALSE)*$Q$14,0)</f>
        <v>-61.336377985826658</v>
      </c>
      <c r="AP129" s="439">
        <f>IFERROR(-HLOOKUP(AP23,'5. I&amp;E Summary'!10:77,37,FALSE)*$Q$14,0)</f>
        <v>-62.869787435472318</v>
      </c>
      <c r="AQ129" s="439">
        <f>IFERROR(-HLOOKUP(AQ23,'5. I&amp;E Summary'!10:77,37,FALSE)*$Q$14,0)</f>
        <v>-64.441532121359131</v>
      </c>
      <c r="AR129" s="439">
        <f>IFERROR(-HLOOKUP(AR23,'5. I&amp;E Summary'!10:77,37,FALSE)*$Q$14,0)</f>
        <v>-66.05257042439311</v>
      </c>
      <c r="AS129" s="439">
        <f>IFERROR(-HLOOKUP(AS23,'5. I&amp;E Summary'!10:77,37,FALSE)*$Q$14,0)</f>
        <v>-67.703884685002933</v>
      </c>
      <c r="AT129" s="439">
        <f>IFERROR(-HLOOKUP(AT23,'5. I&amp;E Summary'!10:77,37,FALSE)*$Q$14,0)</f>
        <v>-69.39648180212798</v>
      </c>
      <c r="AU129" s="439">
        <f>IFERROR(-HLOOKUP(AU23,'5. I&amp;E Summary'!10:77,37,FALSE)*$Q$14,0)</f>
        <v>-71.131393847181172</v>
      </c>
      <c r="AV129" s="439">
        <f>IFERROR(-HLOOKUP(AV23,'5. I&amp;E Summary'!10:77,37,FALSE)*$Q$14,0)</f>
        <v>-72.909678693360704</v>
      </c>
      <c r="AW129" s="439">
        <f>IFERROR(-HLOOKUP(AW23,'5. I&amp;E Summary'!10:77,37,FALSE)*$Q$14,0)</f>
        <v>-74.7324206606947</v>
      </c>
      <c r="AX129" s="439">
        <f>IFERROR(-HLOOKUP(AX23,'5. I&amp;E Summary'!10:77,37,FALSE)*$Q$14,0)</f>
        <v>-76.600731177212069</v>
      </c>
      <c r="AY129" s="439">
        <f>IFERROR(-HLOOKUP(AY23,'5. I&amp;E Summary'!10:77,37,FALSE)*$Q$14,0)</f>
        <v>-78.515749456642368</v>
      </c>
      <c r="AZ129" s="439">
        <f>IFERROR(-HLOOKUP(AZ23,'5. I&amp;E Summary'!10:77,37,FALSE)*$Q$14,0)</f>
        <v>-80.478643193058417</v>
      </c>
      <c r="BA129" s="439">
        <f>IFERROR(-HLOOKUP(BA23,'5. I&amp;E Summary'!10:77,37,FALSE)*$Q$14,0)</f>
        <v>-82.490609272884868</v>
      </c>
      <c r="BB129" s="439">
        <f>SUM(D129:BA129)</f>
        <v>-2398.1149801882875</v>
      </c>
    </row>
    <row r="130" spans="2:54" outlineLevel="1">
      <c r="B130" t="s">
        <v>702</v>
      </c>
      <c r="D130" s="439">
        <f>IFERROR(-HLOOKUP(D23,'5. I&amp;E Summary'!10:77,38,FALSE)*$Q$14,0)</f>
        <v>0</v>
      </c>
      <c r="E130" s="439">
        <f>IFERROR(-HLOOKUP(E23,'5. I&amp;E Summary'!10:77,38,FALSE)*$Q$14,0)</f>
        <v>0</v>
      </c>
      <c r="F130" s="439">
        <f>IFERROR(-HLOOKUP(F23,'5. I&amp;E Summary'!10:77,38,FALSE)*$Q$14,0)</f>
        <v>0</v>
      </c>
      <c r="G130" s="439">
        <f>IFERROR(-HLOOKUP(G23,'5. I&amp;E Summary'!10:77,38,FALSE)*$Q$14,0)</f>
        <v>0</v>
      </c>
      <c r="H130" s="439">
        <f>IFERROR(-HLOOKUP(H23,'5. I&amp;E Summary'!10:77,38,FALSE)*$Q$14,0)</f>
        <v>0</v>
      </c>
      <c r="I130" s="439">
        <f>IFERROR(-HLOOKUP(I23,'5. I&amp;E Summary'!10:77,38,FALSE)*$Q$14,0)</f>
        <v>0</v>
      </c>
      <c r="J130" s="439">
        <f>IFERROR(-HLOOKUP(J23,'5. I&amp;E Summary'!10:77,38,FALSE)*$Q$14,0)</f>
        <v>0</v>
      </c>
      <c r="K130" s="439">
        <f>IFERROR(-HLOOKUP(K23,'5. I&amp;E Summary'!10:77,38,FALSE)*$Q$14,0)</f>
        <v>0</v>
      </c>
      <c r="L130" s="439">
        <f>IFERROR(-HLOOKUP(L23,'5. I&amp;E Summary'!10:77,38,FALSE)*$Q$14,0)</f>
        <v>0</v>
      </c>
      <c r="M130" s="439">
        <f>IFERROR(-HLOOKUP(M23,'5. I&amp;E Summary'!10:77,38,FALSE)*$Q$14,0)</f>
        <v>0</v>
      </c>
      <c r="N130" s="439">
        <f>IFERROR(-HLOOKUP(N23,'5. I&amp;E Summary'!10:77,38,FALSE)*$Q$14,0)</f>
        <v>0</v>
      </c>
      <c r="O130" s="439">
        <f>IFERROR(-HLOOKUP(O23,'5. I&amp;E Summary'!10:77,38,FALSE)*$Q$14,0)</f>
        <v>0</v>
      </c>
      <c r="P130" s="439">
        <f>IFERROR(-HLOOKUP(P23,'5. I&amp;E Summary'!10:77,38,FALSE)*$Q$14,0)</f>
        <v>0</v>
      </c>
      <c r="Q130" s="439">
        <f>IFERROR(-HLOOKUP(Q23,'5. I&amp;E Summary'!10:77,38,FALSE)*$Q$14,0)</f>
        <v>0</v>
      </c>
      <c r="R130" s="439">
        <f>IFERROR(-HLOOKUP(R23,'5. I&amp;E Summary'!10:77,38,FALSE)*$Q$14,0)</f>
        <v>0</v>
      </c>
      <c r="S130" s="439">
        <f>IFERROR(-HLOOKUP(S23,'5. I&amp;E Summary'!10:77,38,FALSE)*$Q$14,0)</f>
        <v>0</v>
      </c>
      <c r="T130" s="439">
        <f>IFERROR(-HLOOKUP(T23,'5. I&amp;E Summary'!10:77,38,FALSE)*$Q$14,0)</f>
        <v>0</v>
      </c>
      <c r="U130" s="439">
        <f>IFERROR(-HLOOKUP(U23,'5. I&amp;E Summary'!10:77,38,FALSE)*$Q$14,0)</f>
        <v>0</v>
      </c>
      <c r="V130" s="439">
        <f>IFERROR(-HLOOKUP(V23,'5. I&amp;E Summary'!10:77,38,FALSE)*$Q$14,0)</f>
        <v>0</v>
      </c>
      <c r="W130" s="439">
        <f>IFERROR(-HLOOKUP(W23,'5. I&amp;E Summary'!10:77,38,FALSE)*$Q$14,0)</f>
        <v>0</v>
      </c>
      <c r="X130" s="439">
        <f>IFERROR(-HLOOKUP(X23,'5. I&amp;E Summary'!10:77,38,FALSE)*$Q$14,0)</f>
        <v>0</v>
      </c>
      <c r="Y130" s="439">
        <f>IFERROR(-HLOOKUP(Y23,'5. I&amp;E Summary'!10:77,38,FALSE)*$Q$14,0)</f>
        <v>0</v>
      </c>
      <c r="Z130" s="439">
        <f>IFERROR(-HLOOKUP(Z23,'5. I&amp;E Summary'!10:77,38,FALSE)*$Q$14,0)</f>
        <v>0</v>
      </c>
      <c r="AA130" s="439">
        <f>IFERROR(-HLOOKUP(AA23,'5. I&amp;E Summary'!10:77,38,FALSE)*$Q$14,0)</f>
        <v>0</v>
      </c>
      <c r="AB130" s="439">
        <f>IFERROR(-HLOOKUP(AB23,'5. I&amp;E Summary'!10:77,38,FALSE)*$Q$14,0)</f>
        <v>0</v>
      </c>
      <c r="AC130" s="439">
        <f>IFERROR(-HLOOKUP(AC23,'5. I&amp;E Summary'!10:77,38,FALSE)*$Q$14,0)</f>
        <v>0</v>
      </c>
      <c r="AD130" s="439">
        <f>IFERROR(-HLOOKUP(AD23,'5. I&amp;E Summary'!10:77,38,FALSE)*$Q$14,0)</f>
        <v>0</v>
      </c>
      <c r="AE130" s="439">
        <f>IFERROR(-HLOOKUP(AE23,'5. I&amp;E Summary'!10:77,38,FALSE)*$Q$14,0)</f>
        <v>0</v>
      </c>
      <c r="AF130" s="439">
        <f>IFERROR(-HLOOKUP(AF23,'5. I&amp;E Summary'!10:77,38,FALSE)*$Q$14,0)</f>
        <v>0</v>
      </c>
      <c r="AG130" s="439">
        <f>IFERROR(-HLOOKUP(AG23,'5. I&amp;E Summary'!10:77,38,FALSE)*$Q$14,0)</f>
        <v>0</v>
      </c>
      <c r="AH130" s="439">
        <f>IFERROR(-HLOOKUP(AH23,'5. I&amp;E Summary'!10:77,38,FALSE)*$Q$14,0)</f>
        <v>0</v>
      </c>
      <c r="AI130" s="439">
        <f>IFERROR(-HLOOKUP(AI23,'5. I&amp;E Summary'!10:77,38,FALSE)*$Q$14,0)</f>
        <v>0</v>
      </c>
      <c r="AJ130" s="439">
        <f>IFERROR(-HLOOKUP(AJ23,'5. I&amp;E Summary'!10:77,38,FALSE)*$Q$14,0)</f>
        <v>0</v>
      </c>
      <c r="AK130" s="439">
        <f>IFERROR(-HLOOKUP(AK23,'5. I&amp;E Summary'!10:77,38,FALSE)*$Q$14,0)</f>
        <v>0</v>
      </c>
      <c r="AL130" s="439">
        <f>IFERROR(-HLOOKUP(AL23,'5. I&amp;E Summary'!10:77,38,FALSE)*$Q$14,0)</f>
        <v>0</v>
      </c>
      <c r="AM130" s="439">
        <f>IFERROR(-HLOOKUP(AM23,'5. I&amp;E Summary'!10:77,38,FALSE)*$Q$14,0)</f>
        <v>0</v>
      </c>
      <c r="AN130" s="439">
        <f>IFERROR(-HLOOKUP(AN23,'5. I&amp;E Summary'!10:77,38,FALSE)*$Q$14,0)</f>
        <v>0</v>
      </c>
      <c r="AO130" s="439">
        <f>IFERROR(-HLOOKUP(AO23,'5. I&amp;E Summary'!10:77,38,FALSE)*$Q$14,0)</f>
        <v>0</v>
      </c>
      <c r="AP130" s="439">
        <f>IFERROR(-HLOOKUP(AP23,'5. I&amp;E Summary'!10:77,38,FALSE)*$Q$14,0)</f>
        <v>0</v>
      </c>
      <c r="AQ130" s="439">
        <f>IFERROR(-HLOOKUP(AQ23,'5. I&amp;E Summary'!10:77,38,FALSE)*$Q$14,0)</f>
        <v>0</v>
      </c>
      <c r="AR130" s="439">
        <f>IFERROR(-HLOOKUP(AR23,'5. I&amp;E Summary'!10:77,38,FALSE)*$Q$14,0)</f>
        <v>0</v>
      </c>
      <c r="AS130" s="439">
        <f>IFERROR(-HLOOKUP(AS23,'5. I&amp;E Summary'!10:77,38,FALSE)*$Q$14,0)</f>
        <v>0</v>
      </c>
      <c r="AT130" s="439">
        <f>IFERROR(-HLOOKUP(AT23,'5. I&amp;E Summary'!10:77,38,FALSE)*$Q$14,0)</f>
        <v>0</v>
      </c>
      <c r="AU130" s="439">
        <f>IFERROR(-HLOOKUP(AU23,'5. I&amp;E Summary'!10:77,38,FALSE)*$Q$14,0)</f>
        <v>0</v>
      </c>
      <c r="AV130" s="439">
        <f>IFERROR(-HLOOKUP(AV23,'5. I&amp;E Summary'!10:77,38,FALSE)*$Q$14,0)</f>
        <v>0</v>
      </c>
      <c r="AW130" s="439">
        <f>IFERROR(-HLOOKUP(AW23,'5. I&amp;E Summary'!10:77,38,FALSE)*$Q$14,0)</f>
        <v>0</v>
      </c>
      <c r="AX130" s="439">
        <f>IFERROR(-HLOOKUP(AX23,'5. I&amp;E Summary'!10:77,38,FALSE)*$Q$14,0)</f>
        <v>0</v>
      </c>
      <c r="AY130" s="439">
        <f>IFERROR(-HLOOKUP(AY23,'5. I&amp;E Summary'!10:77,38,FALSE)*$Q$14,0)</f>
        <v>0</v>
      </c>
      <c r="AZ130" s="439">
        <f>IFERROR(-HLOOKUP(AZ23,'5. I&amp;E Summary'!10:77,38,FALSE)*$Q$14,0)</f>
        <v>0</v>
      </c>
      <c r="BA130" s="439">
        <f>IFERROR(-HLOOKUP(BA23,'5. I&amp;E Summary'!10:77,38,FALSE)*$Q$14,0)</f>
        <v>0</v>
      </c>
      <c r="BB130" s="439">
        <f>SUM(D130:BA130)</f>
        <v>0</v>
      </c>
    </row>
    <row r="131" spans="2:54" outlineLevel="1">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c r="AA131" s="439"/>
      <c r="AB131" s="439"/>
      <c r="AC131" s="439"/>
      <c r="AD131" s="439"/>
      <c r="AE131" s="439"/>
      <c r="AF131" s="439"/>
      <c r="AG131" s="439"/>
      <c r="AH131" s="439"/>
      <c r="AI131" s="439"/>
      <c r="AJ131" s="439"/>
      <c r="AK131" s="439"/>
      <c r="AL131" s="439"/>
      <c r="AM131" s="439"/>
      <c r="AN131" s="439"/>
      <c r="AO131" s="439"/>
      <c r="AP131" s="439"/>
      <c r="AQ131" s="439"/>
      <c r="AR131" s="439"/>
      <c r="AS131" s="439"/>
      <c r="AT131" s="439"/>
      <c r="AU131" s="439"/>
      <c r="AV131" s="439"/>
      <c r="AW131" s="439"/>
      <c r="AX131" s="439"/>
      <c r="AY131" s="439"/>
      <c r="AZ131" s="439"/>
      <c r="BA131" s="439"/>
      <c r="BB131" s="439"/>
    </row>
    <row r="132" spans="2:54" outlineLevel="1">
      <c r="B132" t="s">
        <v>189</v>
      </c>
      <c r="D132" s="439">
        <f>-SUM(D128:D130)</f>
        <v>24.599999999999998</v>
      </c>
      <c r="E132" s="439">
        <f t="shared" ref="E132:BA132" si="124">-SUM(E128:E130)</f>
        <v>25.214999999999996</v>
      </c>
      <c r="F132" s="439">
        <f t="shared" si="124"/>
        <v>25.84537499999999</v>
      </c>
      <c r="G132" s="439">
        <f t="shared" si="124"/>
        <v>26.491509374999993</v>
      </c>
      <c r="H132" s="439">
        <f t="shared" si="124"/>
        <v>27.153797109374992</v>
      </c>
      <c r="I132" s="439">
        <f t="shared" si="124"/>
        <v>27.832642037109363</v>
      </c>
      <c r="J132" s="439">
        <f t="shared" si="124"/>
        <v>28.528458088037087</v>
      </c>
      <c r="K132" s="439">
        <f t="shared" si="124"/>
        <v>29.241669540238014</v>
      </c>
      <c r="L132" s="439">
        <f t="shared" si="124"/>
        <v>29.972711278743965</v>
      </c>
      <c r="M132" s="439">
        <f t="shared" si="124"/>
        <v>30.722029060712558</v>
      </c>
      <c r="N132" s="439">
        <f t="shared" si="124"/>
        <v>31.490079787230368</v>
      </c>
      <c r="O132" s="439">
        <f t="shared" si="124"/>
        <v>32.277331781911123</v>
      </c>
      <c r="P132" s="439">
        <f t="shared" si="124"/>
        <v>33.084265076458898</v>
      </c>
      <c r="Q132" s="439">
        <f t="shared" si="124"/>
        <v>33.911371703370371</v>
      </c>
      <c r="R132" s="439">
        <f t="shared" si="124"/>
        <v>34.759155995954629</v>
      </c>
      <c r="S132" s="439">
        <f t="shared" si="124"/>
        <v>35.628134895853485</v>
      </c>
      <c r="T132" s="439">
        <f t="shared" si="124"/>
        <v>36.518838268249823</v>
      </c>
      <c r="U132" s="439">
        <f t="shared" si="124"/>
        <v>37.431809224956069</v>
      </c>
      <c r="V132" s="439">
        <f t="shared" si="124"/>
        <v>38.367604455579965</v>
      </c>
      <c r="W132" s="439">
        <f t="shared" si="124"/>
        <v>39.326794566969461</v>
      </c>
      <c r="X132" s="439">
        <f t="shared" si="124"/>
        <v>40.309964431143698</v>
      </c>
      <c r="Y132" s="439">
        <f t="shared" si="124"/>
        <v>41.317713541922281</v>
      </c>
      <c r="Z132" s="439">
        <f t="shared" si="124"/>
        <v>42.350656380470333</v>
      </c>
      <c r="AA132" s="439">
        <f t="shared" si="124"/>
        <v>43.409422789982095</v>
      </c>
      <c r="AB132" s="439">
        <f t="shared" si="124"/>
        <v>44.494658359731638</v>
      </c>
      <c r="AC132" s="439">
        <f t="shared" si="124"/>
        <v>45.607024818724931</v>
      </c>
      <c r="AD132" s="439">
        <f t="shared" si="124"/>
        <v>46.747200439193051</v>
      </c>
      <c r="AE132" s="439">
        <f t="shared" si="124"/>
        <v>47.915880450172864</v>
      </c>
      <c r="AF132" s="439">
        <f t="shared" si="124"/>
        <v>49.11377746142719</v>
      </c>
      <c r="AG132" s="439">
        <f t="shared" si="124"/>
        <v>50.34162189796286</v>
      </c>
      <c r="AH132" s="439">
        <f t="shared" si="124"/>
        <v>51.600162445411939</v>
      </c>
      <c r="AI132" s="439">
        <f t="shared" si="124"/>
        <v>52.890166506547224</v>
      </c>
      <c r="AJ132" s="439">
        <f t="shared" si="124"/>
        <v>54.2124206692109</v>
      </c>
      <c r="AK132" s="439">
        <f t="shared" si="124"/>
        <v>55.567731185941163</v>
      </c>
      <c r="AL132" s="439">
        <f t="shared" si="124"/>
        <v>56.956924465589694</v>
      </c>
      <c r="AM132" s="439">
        <f t="shared" si="124"/>
        <v>58.380847577229432</v>
      </c>
      <c r="AN132" s="439">
        <f t="shared" si="124"/>
        <v>59.840368766660156</v>
      </c>
      <c r="AO132" s="439">
        <f t="shared" si="124"/>
        <v>61.336377985826658</v>
      </c>
      <c r="AP132" s="439">
        <f t="shared" si="124"/>
        <v>62.869787435472318</v>
      </c>
      <c r="AQ132" s="439">
        <f t="shared" si="124"/>
        <v>64.441532121359131</v>
      </c>
      <c r="AR132" s="439">
        <f t="shared" si="124"/>
        <v>66.05257042439311</v>
      </c>
      <c r="AS132" s="439">
        <f t="shared" si="124"/>
        <v>67.703884685002933</v>
      </c>
      <c r="AT132" s="439">
        <f t="shared" si="124"/>
        <v>69.39648180212798</v>
      </c>
      <c r="AU132" s="439">
        <f t="shared" si="124"/>
        <v>71.131393847181172</v>
      </c>
      <c r="AV132" s="439">
        <f t="shared" si="124"/>
        <v>72.909678693360704</v>
      </c>
      <c r="AW132" s="439">
        <f t="shared" si="124"/>
        <v>74.7324206606947</v>
      </c>
      <c r="AX132" s="439">
        <f t="shared" si="124"/>
        <v>76.600731177212069</v>
      </c>
      <c r="AY132" s="439">
        <f t="shared" si="124"/>
        <v>78.515749456642368</v>
      </c>
      <c r="AZ132" s="439">
        <f t="shared" si="124"/>
        <v>80.478643193058417</v>
      </c>
      <c r="BA132" s="439">
        <f t="shared" si="124"/>
        <v>82.490609272884868</v>
      </c>
      <c r="BB132" s="439">
        <f>SUM(D132:BA132)</f>
        <v>2398.1149801882875</v>
      </c>
    </row>
    <row r="133" spans="2:54" outlineLevel="1">
      <c r="B133" t="s">
        <v>437</v>
      </c>
      <c r="D133" s="439">
        <f>IF('3. Inputs'!$F$10="New Project",0,IFERROR(-HLOOKUP('4. Investment Appraisal'!D23,'5. I&amp;E Summary'!10:110,85,FALSE),0))</f>
        <v>0</v>
      </c>
      <c r="E133" s="439">
        <f>IF('3. Inputs'!$F$10="New Project",0,IFERROR(-HLOOKUP('4. Investment Appraisal'!E23,'5. I&amp;E Summary'!10:110,85,FALSE),0))</f>
        <v>0</v>
      </c>
      <c r="F133" s="439">
        <f>IF('3. Inputs'!$F$10="New Project",0,IFERROR(-HLOOKUP('4. Investment Appraisal'!F23,'5. I&amp;E Summary'!10:110,85,FALSE),0))</f>
        <v>0</v>
      </c>
      <c r="G133" s="439">
        <f>IF('3. Inputs'!$F$10="New Project",0,IFERROR(-HLOOKUP('4. Investment Appraisal'!G23,'5. I&amp;E Summary'!10:110,85,FALSE),0))</f>
        <v>0</v>
      </c>
      <c r="H133" s="439">
        <f>IF('3. Inputs'!$F$10="New Project",0,IFERROR(-HLOOKUP('4. Investment Appraisal'!H23,'5. I&amp;E Summary'!10:110,85,FALSE),0))</f>
        <v>0</v>
      </c>
      <c r="I133" s="439">
        <f>IF('3. Inputs'!$F$10="New Project",0,IFERROR(-HLOOKUP('4. Investment Appraisal'!I23,'5. I&amp;E Summary'!10:110,85,FALSE),0))</f>
        <v>0</v>
      </c>
      <c r="J133" s="439">
        <f>IF('3. Inputs'!$F$10="New Project",0,IFERROR(-HLOOKUP('4. Investment Appraisal'!J23,'5. I&amp;E Summary'!10:110,85,FALSE),0))</f>
        <v>0</v>
      </c>
      <c r="K133" s="439">
        <f>IF('3. Inputs'!$F$10="New Project",0,IFERROR(-HLOOKUP('4. Investment Appraisal'!K23,'5. I&amp;E Summary'!10:110,85,FALSE),0))</f>
        <v>0</v>
      </c>
      <c r="L133" s="439">
        <f>IF('3. Inputs'!$F$10="New Project",0,IFERROR(-HLOOKUP('4. Investment Appraisal'!L23,'5. I&amp;E Summary'!10:110,85,FALSE),0))</f>
        <v>0</v>
      </c>
      <c r="M133" s="439">
        <f>IF('3. Inputs'!$F$10="New Project",0,IFERROR(-HLOOKUP('4. Investment Appraisal'!M23,'5. I&amp;E Summary'!10:110,85,FALSE),0))</f>
        <v>0</v>
      </c>
      <c r="N133" s="439">
        <f>IF('3. Inputs'!$F$10="New Project",0,IFERROR(-HLOOKUP('4. Investment Appraisal'!N23,'5. I&amp;E Summary'!10:110,85,FALSE),0))</f>
        <v>0</v>
      </c>
      <c r="O133" s="439">
        <f>IF('3. Inputs'!$F$10="New Project",0,IFERROR(-HLOOKUP('4. Investment Appraisal'!O23,'5. I&amp;E Summary'!10:110,85,FALSE),0))</f>
        <v>0</v>
      </c>
      <c r="P133" s="439">
        <f>IF('3. Inputs'!$F$10="New Project",0,IFERROR(-HLOOKUP('4. Investment Appraisal'!P23,'5. I&amp;E Summary'!10:110,85,FALSE),0))</f>
        <v>0</v>
      </c>
      <c r="Q133" s="439">
        <f>IF('3. Inputs'!$F$10="New Project",0,IFERROR(-HLOOKUP('4. Investment Appraisal'!Q23,'5. I&amp;E Summary'!10:110,85,FALSE),0))</f>
        <v>0</v>
      </c>
      <c r="R133" s="439">
        <f>IF('3. Inputs'!$F$10="New Project",0,IFERROR(-HLOOKUP('4. Investment Appraisal'!R23,'5. I&amp;E Summary'!10:110,85,FALSE),0))</f>
        <v>0</v>
      </c>
      <c r="S133" s="439">
        <f>IF('3. Inputs'!$F$10="New Project",0,IFERROR(-HLOOKUP('4. Investment Appraisal'!S23,'5. I&amp;E Summary'!10:110,85,FALSE),0))</f>
        <v>0</v>
      </c>
      <c r="T133" s="439">
        <f>IF('3. Inputs'!$F$10="New Project",0,IFERROR(-HLOOKUP('4. Investment Appraisal'!T23,'5. I&amp;E Summary'!10:110,85,FALSE),0))</f>
        <v>0</v>
      </c>
      <c r="U133" s="439">
        <f>IF('3. Inputs'!$F$10="New Project",0,IFERROR(-HLOOKUP('4. Investment Appraisal'!U23,'5. I&amp;E Summary'!10:110,85,FALSE),0))</f>
        <v>0</v>
      </c>
      <c r="V133" s="439">
        <f>IF('3. Inputs'!$F$10="New Project",0,IFERROR(-HLOOKUP('4. Investment Appraisal'!V23,'5. I&amp;E Summary'!10:110,85,FALSE),0))</f>
        <v>0</v>
      </c>
      <c r="W133" s="439">
        <f>IF('3. Inputs'!$F$10="New Project",0,IFERROR(-HLOOKUP('4. Investment Appraisal'!W23,'5. I&amp;E Summary'!10:110,85,FALSE),0))</f>
        <v>0</v>
      </c>
      <c r="X133" s="439">
        <f>IF('3. Inputs'!$F$10="New Project",0,IFERROR(-HLOOKUP('4. Investment Appraisal'!X23,'5. I&amp;E Summary'!10:110,85,FALSE),0))</f>
        <v>0</v>
      </c>
      <c r="Y133" s="439">
        <f>IF('3. Inputs'!$F$10="New Project",0,IFERROR(-HLOOKUP('4. Investment Appraisal'!Y23,'5. I&amp;E Summary'!10:110,85,FALSE),0))</f>
        <v>0</v>
      </c>
      <c r="Z133" s="439">
        <f>IF('3. Inputs'!$F$10="New Project",0,IFERROR(-HLOOKUP('4. Investment Appraisal'!Z23,'5. I&amp;E Summary'!10:110,85,FALSE),0))</f>
        <v>0</v>
      </c>
      <c r="AA133" s="439">
        <f>IF('3. Inputs'!$F$10="New Project",0,IFERROR(-HLOOKUP('4. Investment Appraisal'!AA23,'5. I&amp;E Summary'!10:110,85,FALSE),0))</f>
        <v>0</v>
      </c>
      <c r="AB133" s="439">
        <f>IF('3. Inputs'!$F$10="New Project",0,IFERROR(-HLOOKUP('4. Investment Appraisal'!AB23,'5. I&amp;E Summary'!10:110,85,FALSE),0))</f>
        <v>0</v>
      </c>
      <c r="AC133" s="439">
        <f>IF('3. Inputs'!$F$10="New Project",0,IFERROR(-HLOOKUP('4. Investment Appraisal'!AC23,'5. I&amp;E Summary'!10:110,85,FALSE),0))</f>
        <v>0</v>
      </c>
      <c r="AD133" s="439">
        <f>IF('3. Inputs'!$F$10="New Project",0,IFERROR(-HLOOKUP('4. Investment Appraisal'!AD23,'5. I&amp;E Summary'!10:110,85,FALSE),0))</f>
        <v>0</v>
      </c>
      <c r="AE133" s="439">
        <f>IF('3. Inputs'!$F$10="New Project",0,IFERROR(-HLOOKUP('4. Investment Appraisal'!AE23,'5. I&amp;E Summary'!10:110,85,FALSE),0))</f>
        <v>0</v>
      </c>
      <c r="AF133" s="439">
        <f>IF('3. Inputs'!$F$10="New Project",0,IFERROR(-HLOOKUP('4. Investment Appraisal'!AF23,'5. I&amp;E Summary'!10:110,85,FALSE),0))</f>
        <v>0</v>
      </c>
      <c r="AG133" s="439">
        <f>IF('3. Inputs'!$F$10="New Project",0,IFERROR(-HLOOKUP('4. Investment Appraisal'!AG23,'5. I&amp;E Summary'!10:110,85,FALSE),0))</f>
        <v>0</v>
      </c>
      <c r="AH133" s="439">
        <f>IF('3. Inputs'!$F$10="New Project",0,IFERROR(-HLOOKUP('4. Investment Appraisal'!AH23,'5. I&amp;E Summary'!10:110,85,FALSE),0))</f>
        <v>0</v>
      </c>
      <c r="AI133" s="439">
        <f>IF('3. Inputs'!$F$10="New Project",0,IFERROR(-HLOOKUP('4. Investment Appraisal'!AI23,'5. I&amp;E Summary'!10:110,85,FALSE),0))</f>
        <v>0</v>
      </c>
      <c r="AJ133" s="439">
        <f>IF('3. Inputs'!$F$10="New Project",0,IFERROR(-HLOOKUP('4. Investment Appraisal'!AJ23,'5. I&amp;E Summary'!10:110,85,FALSE),0))</f>
        <v>0</v>
      </c>
      <c r="AK133" s="439">
        <f>IF('3. Inputs'!$F$10="New Project",0,IFERROR(-HLOOKUP('4. Investment Appraisal'!AK23,'5. I&amp;E Summary'!10:110,85,FALSE),0))</f>
        <v>0</v>
      </c>
      <c r="AL133" s="439">
        <f>IF('3. Inputs'!$F$10="New Project",0,IFERROR(-HLOOKUP('4. Investment Appraisal'!AL23,'5. I&amp;E Summary'!10:110,85,FALSE),0))</f>
        <v>0</v>
      </c>
      <c r="AM133" s="439">
        <f>IF('3. Inputs'!$F$10="New Project",0,IFERROR(-HLOOKUP('4. Investment Appraisal'!AM23,'5. I&amp;E Summary'!10:110,85,FALSE),0))</f>
        <v>0</v>
      </c>
      <c r="AN133" s="439">
        <f>IF('3. Inputs'!$F$10="New Project",0,IFERROR(-HLOOKUP('4. Investment Appraisal'!AN23,'5. I&amp;E Summary'!10:110,85,FALSE),0))</f>
        <v>0</v>
      </c>
      <c r="AO133" s="439">
        <f>IF('3. Inputs'!$F$10="New Project",0,IFERROR(-HLOOKUP('4. Investment Appraisal'!AO23,'5. I&amp;E Summary'!10:110,85,FALSE),0))</f>
        <v>0</v>
      </c>
      <c r="AP133" s="439">
        <f>IF('3. Inputs'!$F$10="New Project",0,IFERROR(-HLOOKUP('4. Investment Appraisal'!AP23,'5. I&amp;E Summary'!10:110,85,FALSE),0))</f>
        <v>0</v>
      </c>
      <c r="AQ133" s="439">
        <f>IF('3. Inputs'!$F$10="New Project",0,IFERROR(-HLOOKUP('4. Investment Appraisal'!AQ23,'5. I&amp;E Summary'!10:110,85,FALSE),0))</f>
        <v>0</v>
      </c>
      <c r="AR133" s="439">
        <f>IF('3. Inputs'!$F$10="New Project",0,IFERROR(-HLOOKUP('4. Investment Appraisal'!AR23,'5. I&amp;E Summary'!10:110,85,FALSE),0))</f>
        <v>0</v>
      </c>
      <c r="AS133" s="439">
        <f>IF('3. Inputs'!$F$10="New Project",0,IFERROR(-HLOOKUP('4. Investment Appraisal'!AS23,'5. I&amp;E Summary'!10:110,85,FALSE),0))</f>
        <v>0</v>
      </c>
      <c r="AT133" s="439">
        <f>IF('3. Inputs'!$F$10="New Project",0,IFERROR(-HLOOKUP('4. Investment Appraisal'!AT23,'5. I&amp;E Summary'!10:110,85,FALSE),0))</f>
        <v>0</v>
      </c>
      <c r="AU133" s="439">
        <f>IF('3. Inputs'!$F$10="New Project",0,IFERROR(-HLOOKUP('4. Investment Appraisal'!AU23,'5. I&amp;E Summary'!10:110,85,FALSE),0))</f>
        <v>0</v>
      </c>
      <c r="AV133" s="439">
        <f>IF('3. Inputs'!$F$10="New Project",0,IFERROR(-HLOOKUP('4. Investment Appraisal'!AV23,'5. I&amp;E Summary'!10:110,85,FALSE),0))</f>
        <v>0</v>
      </c>
      <c r="AW133" s="439">
        <f>IF('3. Inputs'!$F$10="New Project",0,IFERROR(-HLOOKUP('4. Investment Appraisal'!AW23,'5. I&amp;E Summary'!10:110,85,FALSE),0))</f>
        <v>0</v>
      </c>
      <c r="AX133" s="439">
        <f>IF('3. Inputs'!$F$10="New Project",0,IFERROR(-HLOOKUP('4. Investment Appraisal'!AX23,'5. I&amp;E Summary'!10:110,85,FALSE),0))</f>
        <v>0</v>
      </c>
      <c r="AY133" s="439">
        <f>IF('3. Inputs'!$F$10="New Project",0,IFERROR(-HLOOKUP('4. Investment Appraisal'!AY23,'5. I&amp;E Summary'!10:110,85,FALSE),0))</f>
        <v>0</v>
      </c>
      <c r="AZ133" s="439">
        <f>IF('3. Inputs'!$F$10="New Project",0,IFERROR(-HLOOKUP('4. Investment Appraisal'!AZ23,'5. I&amp;E Summary'!10:110,85,FALSE),0))</f>
        <v>0</v>
      </c>
      <c r="BA133" s="439">
        <f>IF('3. Inputs'!$F$10="New Project",0,IFERROR(-HLOOKUP('4. Investment Appraisal'!BA23,'5. I&amp;E Summary'!10:110,85,FALSE),0))</f>
        <v>0</v>
      </c>
      <c r="BB133" s="439">
        <f>SUM(D133:BA133)</f>
        <v>0</v>
      </c>
    </row>
    <row r="134" spans="2:54" outlineLevel="1">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c r="AA134" s="439"/>
      <c r="AB134" s="439"/>
      <c r="AC134" s="439"/>
      <c r="AD134" s="439"/>
      <c r="AE134" s="439"/>
      <c r="AF134" s="439"/>
      <c r="AG134" s="439"/>
      <c r="AH134" s="439"/>
      <c r="AI134" s="439"/>
      <c r="AJ134" s="439"/>
      <c r="AK134" s="439"/>
      <c r="AL134" s="439"/>
      <c r="AM134" s="439"/>
      <c r="AN134" s="439"/>
      <c r="AO134" s="439"/>
      <c r="AP134" s="439"/>
      <c r="AQ134" s="439"/>
      <c r="AR134" s="439"/>
      <c r="AS134" s="439"/>
      <c r="AT134" s="439"/>
      <c r="AU134" s="439"/>
      <c r="AV134" s="439"/>
      <c r="AW134" s="439"/>
      <c r="AX134" s="439"/>
      <c r="AY134" s="439"/>
      <c r="AZ134" s="439"/>
      <c r="BA134" s="439"/>
      <c r="BB134" s="439"/>
    </row>
    <row r="135" spans="2:54" outlineLevel="1">
      <c r="B135" t="s">
        <v>434</v>
      </c>
      <c r="D135" s="439">
        <f>D132+D133</f>
        <v>24.599999999999998</v>
      </c>
      <c r="E135" s="439">
        <f t="shared" ref="E135:BA135" si="125">E132+E133</f>
        <v>25.214999999999996</v>
      </c>
      <c r="F135" s="439">
        <f t="shared" si="125"/>
        <v>25.84537499999999</v>
      </c>
      <c r="G135" s="439">
        <f t="shared" si="125"/>
        <v>26.491509374999993</v>
      </c>
      <c r="H135" s="439">
        <f t="shared" si="125"/>
        <v>27.153797109374992</v>
      </c>
      <c r="I135" s="439">
        <f t="shared" si="125"/>
        <v>27.832642037109363</v>
      </c>
      <c r="J135" s="439">
        <f t="shared" si="125"/>
        <v>28.528458088037087</v>
      </c>
      <c r="K135" s="439">
        <f t="shared" si="125"/>
        <v>29.241669540238014</v>
      </c>
      <c r="L135" s="439">
        <f t="shared" si="125"/>
        <v>29.972711278743965</v>
      </c>
      <c r="M135" s="439">
        <f t="shared" si="125"/>
        <v>30.722029060712558</v>
      </c>
      <c r="N135" s="439">
        <f t="shared" si="125"/>
        <v>31.490079787230368</v>
      </c>
      <c r="O135" s="439">
        <f t="shared" si="125"/>
        <v>32.277331781911123</v>
      </c>
      <c r="P135" s="439">
        <f t="shared" si="125"/>
        <v>33.084265076458898</v>
      </c>
      <c r="Q135" s="439">
        <f t="shared" si="125"/>
        <v>33.911371703370371</v>
      </c>
      <c r="R135" s="439">
        <f t="shared" si="125"/>
        <v>34.759155995954629</v>
      </c>
      <c r="S135" s="439">
        <f t="shared" si="125"/>
        <v>35.628134895853485</v>
      </c>
      <c r="T135" s="439">
        <f t="shared" si="125"/>
        <v>36.518838268249823</v>
      </c>
      <c r="U135" s="439">
        <f t="shared" si="125"/>
        <v>37.431809224956069</v>
      </c>
      <c r="V135" s="439">
        <f t="shared" si="125"/>
        <v>38.367604455579965</v>
      </c>
      <c r="W135" s="439">
        <f t="shared" si="125"/>
        <v>39.326794566969461</v>
      </c>
      <c r="X135" s="439">
        <f t="shared" si="125"/>
        <v>40.309964431143698</v>
      </c>
      <c r="Y135" s="439">
        <f t="shared" si="125"/>
        <v>41.317713541922281</v>
      </c>
      <c r="Z135" s="439">
        <f t="shared" si="125"/>
        <v>42.350656380470333</v>
      </c>
      <c r="AA135" s="439">
        <f t="shared" si="125"/>
        <v>43.409422789982095</v>
      </c>
      <c r="AB135" s="439">
        <f t="shared" si="125"/>
        <v>44.494658359731638</v>
      </c>
      <c r="AC135" s="439">
        <f t="shared" si="125"/>
        <v>45.607024818724931</v>
      </c>
      <c r="AD135" s="439">
        <f t="shared" si="125"/>
        <v>46.747200439193051</v>
      </c>
      <c r="AE135" s="439">
        <f t="shared" si="125"/>
        <v>47.915880450172864</v>
      </c>
      <c r="AF135" s="439">
        <f t="shared" si="125"/>
        <v>49.11377746142719</v>
      </c>
      <c r="AG135" s="439">
        <f t="shared" si="125"/>
        <v>50.34162189796286</v>
      </c>
      <c r="AH135" s="439">
        <f t="shared" si="125"/>
        <v>51.600162445411939</v>
      </c>
      <c r="AI135" s="439">
        <f t="shared" si="125"/>
        <v>52.890166506547224</v>
      </c>
      <c r="AJ135" s="439">
        <f t="shared" si="125"/>
        <v>54.2124206692109</v>
      </c>
      <c r="AK135" s="439">
        <f t="shared" si="125"/>
        <v>55.567731185941163</v>
      </c>
      <c r="AL135" s="439">
        <f t="shared" si="125"/>
        <v>56.956924465589694</v>
      </c>
      <c r="AM135" s="439">
        <f t="shared" si="125"/>
        <v>58.380847577229432</v>
      </c>
      <c r="AN135" s="439">
        <f t="shared" si="125"/>
        <v>59.840368766660156</v>
      </c>
      <c r="AO135" s="439">
        <f t="shared" si="125"/>
        <v>61.336377985826658</v>
      </c>
      <c r="AP135" s="439">
        <f t="shared" si="125"/>
        <v>62.869787435472318</v>
      </c>
      <c r="AQ135" s="439">
        <f t="shared" si="125"/>
        <v>64.441532121359131</v>
      </c>
      <c r="AR135" s="439">
        <f t="shared" si="125"/>
        <v>66.05257042439311</v>
      </c>
      <c r="AS135" s="439">
        <f t="shared" si="125"/>
        <v>67.703884685002933</v>
      </c>
      <c r="AT135" s="439">
        <f t="shared" si="125"/>
        <v>69.39648180212798</v>
      </c>
      <c r="AU135" s="439">
        <f t="shared" si="125"/>
        <v>71.131393847181172</v>
      </c>
      <c r="AV135" s="439">
        <f t="shared" si="125"/>
        <v>72.909678693360704</v>
      </c>
      <c r="AW135" s="439">
        <f t="shared" si="125"/>
        <v>74.7324206606947</v>
      </c>
      <c r="AX135" s="439">
        <f t="shared" si="125"/>
        <v>76.600731177212069</v>
      </c>
      <c r="AY135" s="439">
        <f t="shared" si="125"/>
        <v>78.515749456642368</v>
      </c>
      <c r="AZ135" s="439">
        <f t="shared" si="125"/>
        <v>80.478643193058417</v>
      </c>
      <c r="BA135" s="439">
        <f t="shared" si="125"/>
        <v>82.490609272884868</v>
      </c>
      <c r="BB135" s="439">
        <f>SUM(D135:BA135)</f>
        <v>2398.1149801882875</v>
      </c>
    </row>
    <row r="136" spans="2:54" outlineLevel="1">
      <c r="D136" s="439"/>
      <c r="E136" s="439"/>
      <c r="F136" s="439"/>
      <c r="G136" s="439"/>
      <c r="H136" s="439"/>
      <c r="I136" s="439"/>
      <c r="J136" s="439"/>
      <c r="K136" s="439"/>
      <c r="L136" s="439"/>
      <c r="M136" s="439"/>
      <c r="N136" s="439"/>
      <c r="O136" s="439"/>
      <c r="P136" s="439"/>
      <c r="Q136" s="439"/>
      <c r="R136" s="439"/>
      <c r="S136" s="439"/>
      <c r="T136" s="439"/>
      <c r="U136" s="439"/>
      <c r="V136" s="439"/>
      <c r="W136" s="439"/>
      <c r="X136" s="439"/>
      <c r="Y136" s="439"/>
      <c r="Z136" s="439"/>
      <c r="AA136" s="439"/>
      <c r="AB136" s="439"/>
      <c r="AC136" s="439"/>
      <c r="AD136" s="439"/>
      <c r="AE136" s="439"/>
      <c r="AF136" s="439"/>
      <c r="AG136" s="439"/>
      <c r="AH136" s="439"/>
      <c r="AI136" s="439"/>
      <c r="AJ136" s="439"/>
      <c r="AK136" s="439"/>
      <c r="AL136" s="439"/>
      <c r="AM136" s="439"/>
      <c r="AN136" s="439"/>
      <c r="AO136" s="439"/>
      <c r="AP136" s="439"/>
      <c r="AQ136" s="439"/>
      <c r="AR136" s="439"/>
      <c r="AS136" s="439"/>
      <c r="AT136" s="439"/>
      <c r="AU136" s="439"/>
      <c r="AV136" s="439"/>
      <c r="AW136" s="439"/>
      <c r="AX136" s="439"/>
      <c r="AY136" s="439"/>
      <c r="AZ136" s="439"/>
      <c r="BA136" s="439"/>
      <c r="BB136" s="439"/>
    </row>
    <row r="137" spans="2:54" outlineLevel="1">
      <c r="D137" s="439"/>
      <c r="E137" s="439"/>
      <c r="F137" s="439"/>
      <c r="G137" s="439"/>
      <c r="H137" s="439"/>
      <c r="I137" s="439"/>
      <c r="J137" s="439"/>
      <c r="K137" s="439"/>
      <c r="L137" s="439"/>
      <c r="M137" s="439"/>
      <c r="N137" s="439"/>
      <c r="O137" s="439"/>
      <c r="P137" s="439"/>
      <c r="Q137" s="439"/>
      <c r="R137" s="439"/>
      <c r="S137" s="439"/>
      <c r="T137" s="439"/>
      <c r="U137" s="439"/>
      <c r="V137" s="439"/>
      <c r="W137" s="439"/>
      <c r="X137" s="439"/>
      <c r="Y137" s="439"/>
      <c r="Z137" s="439"/>
      <c r="AA137" s="439"/>
      <c r="AB137" s="439"/>
      <c r="AC137" s="439"/>
      <c r="AD137" s="439"/>
      <c r="AE137" s="439"/>
      <c r="AF137" s="439"/>
      <c r="AG137" s="439"/>
      <c r="AH137" s="439"/>
      <c r="AI137" s="439"/>
      <c r="AJ137" s="439"/>
      <c r="AK137" s="439"/>
      <c r="AL137" s="439"/>
      <c r="AM137" s="439"/>
      <c r="AN137" s="439"/>
      <c r="AO137" s="439"/>
      <c r="AP137" s="439"/>
      <c r="AQ137" s="439"/>
      <c r="AR137" s="439"/>
      <c r="AS137" s="439"/>
      <c r="AT137" s="439"/>
      <c r="AU137" s="439"/>
      <c r="AV137" s="439"/>
      <c r="AW137" s="439"/>
      <c r="AX137" s="439"/>
      <c r="AY137" s="439"/>
      <c r="AZ137" s="439"/>
      <c r="BA137" s="439"/>
      <c r="BB137" s="439"/>
    </row>
    <row r="138" spans="2:54" outlineLevel="1">
      <c r="B138" t="s">
        <v>116</v>
      </c>
      <c r="D138" s="439">
        <f t="shared" ref="D138:AI138" si="126">IFERROR((D122+D123-D135-D137+D36),0)</f>
        <v>1127.4000000000001</v>
      </c>
      <c r="E138" s="439">
        <f t="shared" si="126"/>
        <v>939.28500000000008</v>
      </c>
      <c r="F138" s="439">
        <f t="shared" si="126"/>
        <v>1088.6546250000001</v>
      </c>
      <c r="G138" s="439">
        <f t="shared" si="126"/>
        <v>-791.49150937499996</v>
      </c>
      <c r="H138" s="439">
        <f t="shared" si="126"/>
        <v>-27.153797109374992</v>
      </c>
      <c r="I138" s="439">
        <f t="shared" si="126"/>
        <v>-27.832642037109363</v>
      </c>
      <c r="J138" s="439">
        <f t="shared" si="126"/>
        <v>-28.528458088037087</v>
      </c>
      <c r="K138" s="439">
        <f t="shared" si="126"/>
        <v>-29.241669540238014</v>
      </c>
      <c r="L138" s="439">
        <f t="shared" si="126"/>
        <v>-30.485474744612699</v>
      </c>
      <c r="M138" s="439">
        <f t="shared" si="126"/>
        <v>-30.722029060712558</v>
      </c>
      <c r="N138" s="439">
        <f t="shared" si="126"/>
        <v>-31.490079787230368</v>
      </c>
      <c r="O138" s="439">
        <f t="shared" si="126"/>
        <v>-32.277331781911123</v>
      </c>
      <c r="P138" s="439">
        <f t="shared" si="126"/>
        <v>-33.084265076458898</v>
      </c>
      <c r="Q138" s="439">
        <f t="shared" si="126"/>
        <v>-37.945260673662418</v>
      </c>
      <c r="R138" s="439">
        <f t="shared" si="126"/>
        <v>-34.759155995954629</v>
      </c>
      <c r="S138" s="439">
        <f t="shared" si="126"/>
        <v>-35.628134895853485</v>
      </c>
      <c r="T138" s="439">
        <f t="shared" si="126"/>
        <v>-36.518838268249823</v>
      </c>
      <c r="U138" s="439">
        <f t="shared" si="126"/>
        <v>-37.431809224956069</v>
      </c>
      <c r="V138" s="439">
        <f t="shared" si="126"/>
        <v>-39.023985043067086</v>
      </c>
      <c r="W138" s="439">
        <f t="shared" si="126"/>
        <v>-39.326794566969461</v>
      </c>
      <c r="X138" s="439">
        <f t="shared" si="126"/>
        <v>-40.309964431143698</v>
      </c>
      <c r="Y138" s="439">
        <f t="shared" si="126"/>
        <v>-41.317713541922281</v>
      </c>
      <c r="Z138" s="439">
        <f t="shared" si="126"/>
        <v>-42.350656380470333</v>
      </c>
      <c r="AA138" s="439">
        <f t="shared" si="126"/>
        <v>-60.189563269151229</v>
      </c>
      <c r="AB138" s="439">
        <f t="shared" si="126"/>
        <v>-44.494658359731638</v>
      </c>
      <c r="AC138" s="439">
        <f t="shared" si="126"/>
        <v>-45.607024818724931</v>
      </c>
      <c r="AD138" s="439">
        <f t="shared" si="126"/>
        <v>-46.747200439193051</v>
      </c>
      <c r="AE138" s="439">
        <f t="shared" si="126"/>
        <v>-47.915880450172864</v>
      </c>
      <c r="AF138" s="439">
        <f t="shared" si="126"/>
        <v>-49.954000106579983</v>
      </c>
      <c r="AG138" s="439">
        <f t="shared" si="126"/>
        <v>-50.34162189796286</v>
      </c>
      <c r="AH138" s="439">
        <f t="shared" si="126"/>
        <v>-51.600162445411939</v>
      </c>
      <c r="AI138" s="439">
        <f t="shared" si="126"/>
        <v>-52.890166506547224</v>
      </c>
      <c r="AJ138" s="439">
        <f t="shared" ref="AJ138:BA138" si="127">IFERROR((AJ122+AJ123-AJ135-AJ137+AJ36),0)</f>
        <v>-54.2124206692109</v>
      </c>
      <c r="AK138" s="439">
        <f t="shared" si="127"/>
        <v>-65.682177477658399</v>
      </c>
      <c r="AL138" s="439">
        <f t="shared" si="127"/>
        <v>-56.956924465589694</v>
      </c>
      <c r="AM138" s="439">
        <f t="shared" si="127"/>
        <v>-58.380847577229432</v>
      </c>
      <c r="AN138" s="439">
        <f t="shared" si="127"/>
        <v>-59.840368766660156</v>
      </c>
      <c r="AO138" s="439">
        <f t="shared" si="127"/>
        <v>-61.336377985826658</v>
      </c>
      <c r="AP138" s="439">
        <f t="shared" si="127"/>
        <v>-63.945343457216183</v>
      </c>
      <c r="AQ138" s="439">
        <f t="shared" si="127"/>
        <v>-64.441532121359131</v>
      </c>
      <c r="AR138" s="439">
        <f t="shared" si="127"/>
        <v>-66.05257042439311</v>
      </c>
      <c r="AS138" s="439">
        <f t="shared" si="127"/>
        <v>-67.703884685002933</v>
      </c>
      <c r="AT138" s="439">
        <f t="shared" si="127"/>
        <v>-69.39648180212798</v>
      </c>
      <c r="AU138" s="439">
        <f t="shared" si="127"/>
        <v>-114.90056487296468</v>
      </c>
      <c r="AV138" s="439">
        <f t="shared" si="127"/>
        <v>-72.909678693360704</v>
      </c>
      <c r="AW138" s="439">
        <f t="shared" si="127"/>
        <v>-74.7324206606947</v>
      </c>
      <c r="AX138" s="439">
        <f t="shared" si="127"/>
        <v>-76.600731177212069</v>
      </c>
      <c r="AY138" s="439">
        <f t="shared" si="127"/>
        <v>-78.515749456642368</v>
      </c>
      <c r="AZ138" s="439">
        <f t="shared" si="127"/>
        <v>-81.855445832910064</v>
      </c>
      <c r="BA138" s="439">
        <f t="shared" si="127"/>
        <v>-82.490609272884868</v>
      </c>
      <c r="BB138" s="439">
        <f>SUM(D138:BA138)</f>
        <v>-11.274352315353298</v>
      </c>
    </row>
    <row r="139" spans="2:54" outlineLevel="1">
      <c r="D139" s="439"/>
      <c r="E139" s="439"/>
      <c r="F139" s="439"/>
      <c r="G139" s="439"/>
      <c r="H139" s="439"/>
      <c r="I139" s="439"/>
      <c r="J139" s="439"/>
      <c r="K139" s="439"/>
      <c r="L139" s="439"/>
      <c r="M139" s="439"/>
      <c r="N139" s="439"/>
      <c r="O139" s="439"/>
      <c r="P139" s="439"/>
      <c r="Q139" s="439"/>
      <c r="R139" s="439"/>
      <c r="S139" s="439"/>
      <c r="T139" s="439"/>
      <c r="U139" s="439"/>
      <c r="V139" s="439"/>
      <c r="W139" s="439"/>
      <c r="X139" s="439"/>
      <c r="Y139" s="439"/>
      <c r="Z139" s="439"/>
      <c r="AA139" s="439"/>
      <c r="AB139" s="439"/>
      <c r="AC139" s="439"/>
      <c r="AD139" s="439"/>
      <c r="AE139" s="439"/>
      <c r="AF139" s="439"/>
      <c r="AG139" s="439"/>
      <c r="AH139" s="439"/>
      <c r="AI139" s="439"/>
      <c r="AJ139" s="439"/>
      <c r="AK139" s="439"/>
      <c r="AL139" s="439"/>
      <c r="AM139" s="439"/>
      <c r="AN139" s="439"/>
      <c r="AO139" s="439"/>
      <c r="AP139" s="439"/>
      <c r="AQ139" s="439"/>
      <c r="AR139" s="439"/>
      <c r="AS139" s="439"/>
      <c r="AT139" s="439"/>
      <c r="AU139" s="439"/>
      <c r="AV139" s="439"/>
      <c r="AW139" s="439"/>
      <c r="AX139" s="439"/>
      <c r="AY139" s="439"/>
      <c r="AZ139" s="439"/>
      <c r="BA139" s="439"/>
      <c r="BB139" s="439"/>
    </row>
    <row r="140" spans="2:54" outlineLevel="1">
      <c r="B140" t="s">
        <v>435</v>
      </c>
      <c r="D140" s="439">
        <f t="shared" ref="D140:AI140" si="128">IFERROR(D138/((1+$Q$17)^D24),0)</f>
        <v>1094.5631067961165</v>
      </c>
      <c r="E140" s="439">
        <f t="shared" si="128"/>
        <v>885.36619851069861</v>
      </c>
      <c r="F140" s="439">
        <f t="shared" si="128"/>
        <v>996.27319998499183</v>
      </c>
      <c r="G140" s="439">
        <f t="shared" si="128"/>
        <v>-703.22995461492656</v>
      </c>
      <c r="H140" s="439">
        <f t="shared" si="128"/>
        <v>-23.423103915932192</v>
      </c>
      <c r="I140" s="439">
        <f t="shared" si="128"/>
        <v>-23.309399527990767</v>
      </c>
      <c r="J140" s="439">
        <f t="shared" si="128"/>
        <v>-23.196247103097601</v>
      </c>
      <c r="K140" s="439">
        <f t="shared" si="128"/>
        <v>-23.083643961820428</v>
      </c>
      <c r="L140" s="439">
        <f t="shared" si="128"/>
        <v>-23.36457793771023</v>
      </c>
      <c r="M140" s="439">
        <f t="shared" si="128"/>
        <v>-22.860074877356567</v>
      </c>
      <c r="N140" s="439">
        <f t="shared" si="128"/>
        <v>-22.749103640087842</v>
      </c>
      <c r="O140" s="439">
        <f t="shared" si="128"/>
        <v>-22.638671098145668</v>
      </c>
      <c r="P140" s="439">
        <f t="shared" si="128"/>
        <v>-22.528774636504185</v>
      </c>
      <c r="Q140" s="439">
        <f t="shared" si="128"/>
        <v>-25.086287477787241</v>
      </c>
      <c r="R140" s="439">
        <f t="shared" si="128"/>
        <v>-22.310579557429733</v>
      </c>
      <c r="S140" s="439">
        <f t="shared" si="128"/>
        <v>-22.202275773170363</v>
      </c>
      <c r="T140" s="439">
        <f t="shared" si="128"/>
        <v>-22.094497735436526</v>
      </c>
      <c r="U140" s="439">
        <f t="shared" si="128"/>
        <v>-21.987242892060621</v>
      </c>
      <c r="V140" s="439">
        <f t="shared" si="128"/>
        <v>-22.254833380578717</v>
      </c>
      <c r="W140" s="439">
        <f t="shared" si="128"/>
        <v>-21.774292641597878</v>
      </c>
      <c r="X140" s="439">
        <f t="shared" si="128"/>
        <v>-21.668592191881384</v>
      </c>
      <c r="Y140" s="439">
        <f t="shared" si="128"/>
        <v>-21.563404851144089</v>
      </c>
      <c r="Z140" s="439">
        <f t="shared" si="128"/>
        <v>-21.458728128565717</v>
      </c>
      <c r="AA140" s="439">
        <f t="shared" si="128"/>
        <v>-29.609276747636862</v>
      </c>
      <c r="AB140" s="439">
        <f t="shared" si="128"/>
        <v>-21.250896635002693</v>
      </c>
      <c r="AC140" s="439">
        <f t="shared" si="128"/>
        <v>-21.147736942599764</v>
      </c>
      <c r="AD140" s="439">
        <f t="shared" si="128"/>
        <v>-21.045078025402681</v>
      </c>
      <c r="AE140" s="439">
        <f t="shared" si="128"/>
        <v>-20.942917452463828</v>
      </c>
      <c r="AF140" s="439">
        <f t="shared" si="128"/>
        <v>-21.19779822763017</v>
      </c>
      <c r="AG140" s="439">
        <f t="shared" si="128"/>
        <v>-20.740081674516738</v>
      </c>
      <c r="AH140" s="439">
        <f t="shared" si="128"/>
        <v>-20.639401666388014</v>
      </c>
      <c r="AI140" s="439">
        <f t="shared" si="128"/>
        <v>-20.539210396162829</v>
      </c>
      <c r="AJ140" s="439">
        <f t="shared" ref="AJ140:BA140" si="129">IFERROR(AJ138/((1+$Q$17)^AJ24),0)</f>
        <v>-20.439505491327086</v>
      </c>
      <c r="AK140" s="439">
        <f t="shared" si="129"/>
        <v>-24.042626069687692</v>
      </c>
      <c r="AL140" s="439">
        <f t="shared" si="129"/>
        <v>-20.241545345296931</v>
      </c>
      <c r="AM140" s="439">
        <f t="shared" si="129"/>
        <v>-20.143285416436267</v>
      </c>
      <c r="AN140" s="439">
        <f t="shared" si="129"/>
        <v>-20.045502477521527</v>
      </c>
      <c r="AO140" s="439">
        <f t="shared" si="129"/>
        <v>-19.948194213067538</v>
      </c>
      <c r="AP140" s="439">
        <f t="shared" si="129"/>
        <v>-20.190968946613417</v>
      </c>
      <c r="AQ140" s="439">
        <f t="shared" si="129"/>
        <v>-19.754992501747651</v>
      </c>
      <c r="AR140" s="439">
        <f t="shared" si="129"/>
        <v>-19.659094479894506</v>
      </c>
      <c r="AS140" s="439">
        <f t="shared" si="129"/>
        <v>-19.563661982419287</v>
      </c>
      <c r="AT140" s="439">
        <f t="shared" si="129"/>
        <v>-19.468692749494917</v>
      </c>
      <c r="AU140" s="439">
        <f t="shared" si="129"/>
        <v>-31.295671662118664</v>
      </c>
      <c r="AV140" s="439">
        <f t="shared" si="129"/>
        <v>-19.280135092787347</v>
      </c>
      <c r="AW140" s="439">
        <f t="shared" si="129"/>
        <v>-19.186542203987404</v>
      </c>
      <c r="AX140" s="439">
        <f t="shared" si="129"/>
        <v>-19.093403649599111</v>
      </c>
      <c r="AY140" s="439">
        <f t="shared" si="129"/>
        <v>-19.000717224115622</v>
      </c>
      <c r="AZ140" s="439">
        <f t="shared" si="129"/>
        <v>-19.231960915248507</v>
      </c>
      <c r="BA140" s="439">
        <f t="shared" si="129"/>
        <v>-18.816691991315366</v>
      </c>
      <c r="BB140" s="439">
        <f>SUM(D140:BA140)</f>
        <v>1276.9026291681005</v>
      </c>
    </row>
    <row r="141" spans="2:54" outlineLevel="1"/>
    <row r="142" spans="2:54" outlineLevel="1">
      <c r="B142" s="72" t="s">
        <v>122</v>
      </c>
      <c r="D142" s="439">
        <f>D138</f>
        <v>1127.4000000000001</v>
      </c>
      <c r="E142" s="439">
        <f>E138+D142</f>
        <v>2066.6850000000004</v>
      </c>
      <c r="F142" s="439">
        <f t="shared" ref="F142:BA142" si="130">F138+E142</f>
        <v>3155.3396250000005</v>
      </c>
      <c r="G142" s="439">
        <f t="shared" si="130"/>
        <v>2363.8481156250004</v>
      </c>
      <c r="H142" s="439">
        <f t="shared" si="130"/>
        <v>2336.6943185156256</v>
      </c>
      <c r="I142" s="439">
        <f t="shared" si="130"/>
        <v>2308.8616764785161</v>
      </c>
      <c r="J142" s="439">
        <f t="shared" si="130"/>
        <v>2280.333218390479</v>
      </c>
      <c r="K142" s="439">
        <f t="shared" si="130"/>
        <v>2251.091548850241</v>
      </c>
      <c r="L142" s="439">
        <f t="shared" si="130"/>
        <v>2220.6060741056285</v>
      </c>
      <c r="M142" s="439">
        <f t="shared" si="130"/>
        <v>2189.8840450449161</v>
      </c>
      <c r="N142" s="439">
        <f t="shared" si="130"/>
        <v>2158.3939652576855</v>
      </c>
      <c r="O142" s="439">
        <f>O138+N142</f>
        <v>2126.1166334757745</v>
      </c>
      <c r="P142" s="439">
        <f t="shared" si="130"/>
        <v>2093.0323683993156</v>
      </c>
      <c r="Q142" s="439">
        <f t="shared" si="130"/>
        <v>2055.0871077256534</v>
      </c>
      <c r="R142" s="439">
        <f t="shared" si="130"/>
        <v>2020.3279517296987</v>
      </c>
      <c r="S142" s="439">
        <f>S138+R142</f>
        <v>1984.6998168338453</v>
      </c>
      <c r="T142" s="439">
        <f t="shared" si="130"/>
        <v>1948.1809785655955</v>
      </c>
      <c r="U142" s="439">
        <f t="shared" si="130"/>
        <v>1910.7491693406394</v>
      </c>
      <c r="V142" s="439">
        <f t="shared" si="130"/>
        <v>1871.7251842975722</v>
      </c>
      <c r="W142" s="439">
        <f t="shared" si="130"/>
        <v>1832.3983897306027</v>
      </c>
      <c r="X142" s="439">
        <f t="shared" si="130"/>
        <v>1792.088425299459</v>
      </c>
      <c r="Y142" s="439">
        <f t="shared" si="130"/>
        <v>1750.7707117575367</v>
      </c>
      <c r="Z142" s="439">
        <f t="shared" si="130"/>
        <v>1708.4200553770663</v>
      </c>
      <c r="AA142" s="439">
        <f t="shared" si="130"/>
        <v>1648.2304921079151</v>
      </c>
      <c r="AB142" s="439">
        <f t="shared" si="130"/>
        <v>1603.7358337481835</v>
      </c>
      <c r="AC142" s="439">
        <f t="shared" si="130"/>
        <v>1558.1288089294585</v>
      </c>
      <c r="AD142" s="439">
        <f t="shared" si="130"/>
        <v>1511.3816084902655</v>
      </c>
      <c r="AE142" s="439">
        <f t="shared" si="130"/>
        <v>1463.4657280400927</v>
      </c>
      <c r="AF142" s="439">
        <f t="shared" si="130"/>
        <v>1413.5117279335127</v>
      </c>
      <c r="AG142" s="439">
        <f t="shared" si="130"/>
        <v>1363.1701060355499</v>
      </c>
      <c r="AH142" s="439">
        <f t="shared" si="130"/>
        <v>1311.5699435901379</v>
      </c>
      <c r="AI142" s="439">
        <f t="shared" si="130"/>
        <v>1258.6797770835906</v>
      </c>
      <c r="AJ142" s="439">
        <f t="shared" si="130"/>
        <v>1204.4673564143798</v>
      </c>
      <c r="AK142" s="439">
        <f t="shared" si="130"/>
        <v>1138.7851789367214</v>
      </c>
      <c r="AL142" s="439">
        <f t="shared" si="130"/>
        <v>1081.8282544711317</v>
      </c>
      <c r="AM142" s="439">
        <f t="shared" si="130"/>
        <v>1023.4474068939022</v>
      </c>
      <c r="AN142" s="439">
        <f t="shared" si="130"/>
        <v>963.60703812724205</v>
      </c>
      <c r="AO142" s="439">
        <f t="shared" si="130"/>
        <v>902.27066014141542</v>
      </c>
      <c r="AP142" s="439">
        <f t="shared" si="130"/>
        <v>838.32531668419927</v>
      </c>
      <c r="AQ142" s="439">
        <f t="shared" si="130"/>
        <v>773.88378456284011</v>
      </c>
      <c r="AR142" s="439">
        <f t="shared" si="130"/>
        <v>707.83121413844697</v>
      </c>
      <c r="AS142" s="439">
        <f t="shared" si="130"/>
        <v>640.12732945344408</v>
      </c>
      <c r="AT142" s="439">
        <f t="shared" si="130"/>
        <v>570.73084765131614</v>
      </c>
      <c r="AU142" s="439">
        <f t="shared" si="130"/>
        <v>455.83028277835149</v>
      </c>
      <c r="AV142" s="439">
        <f t="shared" si="130"/>
        <v>382.92060408499077</v>
      </c>
      <c r="AW142" s="439">
        <f t="shared" si="130"/>
        <v>308.18818342429608</v>
      </c>
      <c r="AX142" s="439">
        <f t="shared" si="130"/>
        <v>231.587452247084</v>
      </c>
      <c r="AY142" s="439">
        <f t="shared" si="130"/>
        <v>153.07170279044163</v>
      </c>
      <c r="AZ142" s="439">
        <f t="shared" si="130"/>
        <v>71.21625695753157</v>
      </c>
      <c r="BA142" s="439">
        <f t="shared" si="130"/>
        <v>-11.274352315353298</v>
      </c>
    </row>
    <row r="143" spans="2:54" outlineLevel="1">
      <c r="B143" s="72" t="s">
        <v>124</v>
      </c>
      <c r="D143" s="439">
        <f>IF(D142&gt;0,1,0)</f>
        <v>1</v>
      </c>
      <c r="E143" s="439">
        <f>IF(E142&gt;0,1,0)</f>
        <v>1</v>
      </c>
      <c r="F143" s="439">
        <f t="shared" ref="F143:BA143" si="131">IF(F142&gt;0,1,0)</f>
        <v>1</v>
      </c>
      <c r="G143" s="439">
        <f t="shared" si="131"/>
        <v>1</v>
      </c>
      <c r="H143" s="439">
        <f t="shared" si="131"/>
        <v>1</v>
      </c>
      <c r="I143" s="439">
        <f t="shared" si="131"/>
        <v>1</v>
      </c>
      <c r="J143" s="439">
        <f t="shared" si="131"/>
        <v>1</v>
      </c>
      <c r="K143" s="439">
        <f t="shared" si="131"/>
        <v>1</v>
      </c>
      <c r="L143" s="439">
        <f t="shared" si="131"/>
        <v>1</v>
      </c>
      <c r="M143" s="439">
        <f t="shared" si="131"/>
        <v>1</v>
      </c>
      <c r="N143" s="439">
        <f t="shared" si="131"/>
        <v>1</v>
      </c>
      <c r="O143" s="439">
        <f t="shared" si="131"/>
        <v>1</v>
      </c>
      <c r="P143" s="439">
        <f t="shared" si="131"/>
        <v>1</v>
      </c>
      <c r="Q143" s="439">
        <f t="shared" si="131"/>
        <v>1</v>
      </c>
      <c r="R143" s="439">
        <f t="shared" si="131"/>
        <v>1</v>
      </c>
      <c r="S143" s="439">
        <f t="shared" si="131"/>
        <v>1</v>
      </c>
      <c r="T143" s="439">
        <f t="shared" si="131"/>
        <v>1</v>
      </c>
      <c r="U143" s="439">
        <f t="shared" si="131"/>
        <v>1</v>
      </c>
      <c r="V143" s="439">
        <f t="shared" si="131"/>
        <v>1</v>
      </c>
      <c r="W143" s="439">
        <f t="shared" si="131"/>
        <v>1</v>
      </c>
      <c r="X143" s="439">
        <f t="shared" si="131"/>
        <v>1</v>
      </c>
      <c r="Y143" s="439">
        <f t="shared" si="131"/>
        <v>1</v>
      </c>
      <c r="Z143" s="439">
        <f t="shared" si="131"/>
        <v>1</v>
      </c>
      <c r="AA143" s="439">
        <f t="shared" si="131"/>
        <v>1</v>
      </c>
      <c r="AB143" s="439">
        <f t="shared" si="131"/>
        <v>1</v>
      </c>
      <c r="AC143" s="439">
        <f t="shared" si="131"/>
        <v>1</v>
      </c>
      <c r="AD143" s="439">
        <f t="shared" si="131"/>
        <v>1</v>
      </c>
      <c r="AE143" s="439">
        <f t="shared" si="131"/>
        <v>1</v>
      </c>
      <c r="AF143" s="439">
        <f t="shared" si="131"/>
        <v>1</v>
      </c>
      <c r="AG143" s="439">
        <f t="shared" si="131"/>
        <v>1</v>
      </c>
      <c r="AH143" s="439">
        <f t="shared" si="131"/>
        <v>1</v>
      </c>
      <c r="AI143" s="439">
        <f t="shared" si="131"/>
        <v>1</v>
      </c>
      <c r="AJ143" s="439">
        <f t="shared" si="131"/>
        <v>1</v>
      </c>
      <c r="AK143" s="439">
        <f t="shared" si="131"/>
        <v>1</v>
      </c>
      <c r="AL143" s="439">
        <f t="shared" si="131"/>
        <v>1</v>
      </c>
      <c r="AM143" s="439">
        <f t="shared" si="131"/>
        <v>1</v>
      </c>
      <c r="AN143" s="439">
        <f t="shared" si="131"/>
        <v>1</v>
      </c>
      <c r="AO143" s="439">
        <f t="shared" si="131"/>
        <v>1</v>
      </c>
      <c r="AP143" s="439">
        <f t="shared" si="131"/>
        <v>1</v>
      </c>
      <c r="AQ143" s="439">
        <f t="shared" si="131"/>
        <v>1</v>
      </c>
      <c r="AR143" s="439">
        <f t="shared" si="131"/>
        <v>1</v>
      </c>
      <c r="AS143" s="439">
        <f t="shared" si="131"/>
        <v>1</v>
      </c>
      <c r="AT143" s="439">
        <f t="shared" si="131"/>
        <v>1</v>
      </c>
      <c r="AU143" s="439">
        <f t="shared" si="131"/>
        <v>1</v>
      </c>
      <c r="AV143" s="439">
        <f t="shared" si="131"/>
        <v>1</v>
      </c>
      <c r="AW143" s="439">
        <f t="shared" si="131"/>
        <v>1</v>
      </c>
      <c r="AX143" s="439">
        <f t="shared" si="131"/>
        <v>1</v>
      </c>
      <c r="AY143" s="439">
        <f t="shared" si="131"/>
        <v>1</v>
      </c>
      <c r="AZ143" s="439">
        <f t="shared" si="131"/>
        <v>1</v>
      </c>
      <c r="BA143" s="439">
        <f t="shared" si="131"/>
        <v>0</v>
      </c>
    </row>
    <row r="144" spans="2:54" outlineLevel="1">
      <c r="B144" s="72" t="s">
        <v>116</v>
      </c>
      <c r="D144" s="439">
        <f>D143</f>
        <v>1</v>
      </c>
      <c r="E144" s="439">
        <f>D144+E143</f>
        <v>2</v>
      </c>
      <c r="F144" s="439">
        <f t="shared" ref="F144:BA144" si="132">E144+F143</f>
        <v>3</v>
      </c>
      <c r="G144" s="439">
        <f t="shared" si="132"/>
        <v>4</v>
      </c>
      <c r="H144" s="439">
        <f t="shared" si="132"/>
        <v>5</v>
      </c>
      <c r="I144" s="439">
        <f t="shared" si="132"/>
        <v>6</v>
      </c>
      <c r="J144" s="439">
        <f t="shared" si="132"/>
        <v>7</v>
      </c>
      <c r="K144" s="439">
        <f t="shared" si="132"/>
        <v>8</v>
      </c>
      <c r="L144" s="439">
        <f t="shared" si="132"/>
        <v>9</v>
      </c>
      <c r="M144" s="439">
        <f t="shared" si="132"/>
        <v>10</v>
      </c>
      <c r="N144" s="439">
        <f t="shared" si="132"/>
        <v>11</v>
      </c>
      <c r="O144" s="439">
        <f>N144+O143</f>
        <v>12</v>
      </c>
      <c r="P144" s="439">
        <f t="shared" si="132"/>
        <v>13</v>
      </c>
      <c r="Q144" s="439">
        <f t="shared" si="132"/>
        <v>14</v>
      </c>
      <c r="R144" s="439">
        <f t="shared" si="132"/>
        <v>15</v>
      </c>
      <c r="S144" s="439">
        <f>R144+S143</f>
        <v>16</v>
      </c>
      <c r="T144" s="439">
        <f t="shared" si="132"/>
        <v>17</v>
      </c>
      <c r="U144" s="439">
        <f t="shared" si="132"/>
        <v>18</v>
      </c>
      <c r="V144" s="439">
        <f t="shared" si="132"/>
        <v>19</v>
      </c>
      <c r="W144" s="439">
        <f t="shared" si="132"/>
        <v>20</v>
      </c>
      <c r="X144" s="439">
        <f t="shared" si="132"/>
        <v>21</v>
      </c>
      <c r="Y144" s="439">
        <f t="shared" si="132"/>
        <v>22</v>
      </c>
      <c r="Z144" s="439">
        <f t="shared" si="132"/>
        <v>23</v>
      </c>
      <c r="AA144" s="439">
        <f t="shared" si="132"/>
        <v>24</v>
      </c>
      <c r="AB144" s="439">
        <f t="shared" si="132"/>
        <v>25</v>
      </c>
      <c r="AC144" s="439">
        <f t="shared" si="132"/>
        <v>26</v>
      </c>
      <c r="AD144" s="439">
        <f t="shared" si="132"/>
        <v>27</v>
      </c>
      <c r="AE144" s="439">
        <f t="shared" si="132"/>
        <v>28</v>
      </c>
      <c r="AF144" s="439">
        <f t="shared" si="132"/>
        <v>29</v>
      </c>
      <c r="AG144" s="439">
        <f t="shared" si="132"/>
        <v>30</v>
      </c>
      <c r="AH144" s="439">
        <f t="shared" si="132"/>
        <v>31</v>
      </c>
      <c r="AI144" s="439">
        <f t="shared" si="132"/>
        <v>32</v>
      </c>
      <c r="AJ144" s="439">
        <f t="shared" si="132"/>
        <v>33</v>
      </c>
      <c r="AK144" s="439">
        <f t="shared" si="132"/>
        <v>34</v>
      </c>
      <c r="AL144" s="439">
        <f t="shared" si="132"/>
        <v>35</v>
      </c>
      <c r="AM144" s="439">
        <f t="shared" si="132"/>
        <v>36</v>
      </c>
      <c r="AN144" s="439">
        <f t="shared" si="132"/>
        <v>37</v>
      </c>
      <c r="AO144" s="439">
        <f t="shared" si="132"/>
        <v>38</v>
      </c>
      <c r="AP144" s="439">
        <f t="shared" si="132"/>
        <v>39</v>
      </c>
      <c r="AQ144" s="439">
        <f t="shared" si="132"/>
        <v>40</v>
      </c>
      <c r="AR144" s="439">
        <f t="shared" si="132"/>
        <v>41</v>
      </c>
      <c r="AS144" s="439">
        <f t="shared" si="132"/>
        <v>42</v>
      </c>
      <c r="AT144" s="439">
        <f t="shared" si="132"/>
        <v>43</v>
      </c>
      <c r="AU144" s="439">
        <f t="shared" si="132"/>
        <v>44</v>
      </c>
      <c r="AV144" s="439">
        <f t="shared" si="132"/>
        <v>45</v>
      </c>
      <c r="AW144" s="439">
        <f t="shared" si="132"/>
        <v>46</v>
      </c>
      <c r="AX144" s="439">
        <f t="shared" si="132"/>
        <v>47</v>
      </c>
      <c r="AY144" s="439">
        <f t="shared" si="132"/>
        <v>48</v>
      </c>
      <c r="AZ144" s="439">
        <f t="shared" si="132"/>
        <v>49</v>
      </c>
      <c r="BA144" s="439">
        <f t="shared" si="132"/>
        <v>49</v>
      </c>
    </row>
    <row r="145" spans="2:54" outlineLevel="1">
      <c r="B145" s="72" t="s">
        <v>123</v>
      </c>
      <c r="D145" s="439">
        <f t="shared" ref="D145:AI145" si="133">D58</f>
        <v>1</v>
      </c>
      <c r="E145" s="439">
        <f t="shared" si="133"/>
        <v>2</v>
      </c>
      <c r="F145" s="439">
        <f t="shared" si="133"/>
        <v>3</v>
      </c>
      <c r="G145" s="439">
        <f t="shared" si="133"/>
        <v>4</v>
      </c>
      <c r="H145" s="439">
        <f t="shared" si="133"/>
        <v>5</v>
      </c>
      <c r="I145" s="439">
        <f t="shared" si="133"/>
        <v>6</v>
      </c>
      <c r="J145" s="439">
        <f t="shared" si="133"/>
        <v>7</v>
      </c>
      <c r="K145" s="439">
        <f t="shared" si="133"/>
        <v>8</v>
      </c>
      <c r="L145" s="439">
        <f t="shared" si="133"/>
        <v>9</v>
      </c>
      <c r="M145" s="439">
        <f t="shared" si="133"/>
        <v>10</v>
      </c>
      <c r="N145" s="439">
        <f t="shared" si="133"/>
        <v>11</v>
      </c>
      <c r="O145" s="439">
        <f t="shared" si="133"/>
        <v>12</v>
      </c>
      <c r="P145" s="439">
        <f t="shared" si="133"/>
        <v>13</v>
      </c>
      <c r="Q145" s="439">
        <f t="shared" si="133"/>
        <v>14</v>
      </c>
      <c r="R145" s="439">
        <f t="shared" si="133"/>
        <v>15</v>
      </c>
      <c r="S145" s="439">
        <f t="shared" si="133"/>
        <v>16</v>
      </c>
      <c r="T145" s="439">
        <f t="shared" si="133"/>
        <v>17</v>
      </c>
      <c r="U145" s="439">
        <f t="shared" si="133"/>
        <v>18</v>
      </c>
      <c r="V145" s="439">
        <f t="shared" si="133"/>
        <v>19</v>
      </c>
      <c r="W145" s="439">
        <f t="shared" si="133"/>
        <v>20</v>
      </c>
      <c r="X145" s="439">
        <f t="shared" si="133"/>
        <v>21</v>
      </c>
      <c r="Y145" s="439">
        <f t="shared" si="133"/>
        <v>22</v>
      </c>
      <c r="Z145" s="439">
        <f t="shared" si="133"/>
        <v>23</v>
      </c>
      <c r="AA145" s="439">
        <f t="shared" si="133"/>
        <v>24</v>
      </c>
      <c r="AB145" s="439">
        <f t="shared" si="133"/>
        <v>25</v>
      </c>
      <c r="AC145" s="439">
        <f t="shared" si="133"/>
        <v>26</v>
      </c>
      <c r="AD145" s="439">
        <f t="shared" si="133"/>
        <v>27</v>
      </c>
      <c r="AE145" s="439">
        <f t="shared" si="133"/>
        <v>28</v>
      </c>
      <c r="AF145" s="439">
        <f t="shared" si="133"/>
        <v>29</v>
      </c>
      <c r="AG145" s="439">
        <f t="shared" si="133"/>
        <v>30</v>
      </c>
      <c r="AH145" s="439">
        <f t="shared" si="133"/>
        <v>31</v>
      </c>
      <c r="AI145" s="439">
        <f t="shared" si="133"/>
        <v>32</v>
      </c>
      <c r="AJ145" s="439">
        <f t="shared" ref="AJ145:BA145" si="134">AJ58</f>
        <v>33</v>
      </c>
      <c r="AK145" s="439">
        <f t="shared" si="134"/>
        <v>34</v>
      </c>
      <c r="AL145" s="439">
        <f t="shared" si="134"/>
        <v>35</v>
      </c>
      <c r="AM145" s="439">
        <f t="shared" si="134"/>
        <v>36</v>
      </c>
      <c r="AN145" s="439">
        <f t="shared" si="134"/>
        <v>37</v>
      </c>
      <c r="AO145" s="439">
        <f t="shared" si="134"/>
        <v>38</v>
      </c>
      <c r="AP145" s="439">
        <f t="shared" si="134"/>
        <v>39</v>
      </c>
      <c r="AQ145" s="439">
        <f t="shared" si="134"/>
        <v>40</v>
      </c>
      <c r="AR145" s="439">
        <f t="shared" si="134"/>
        <v>41</v>
      </c>
      <c r="AS145" s="439">
        <f t="shared" si="134"/>
        <v>42</v>
      </c>
      <c r="AT145" s="439">
        <f t="shared" si="134"/>
        <v>43</v>
      </c>
      <c r="AU145" s="439">
        <f t="shared" si="134"/>
        <v>44</v>
      </c>
      <c r="AV145" s="439">
        <f t="shared" si="134"/>
        <v>45</v>
      </c>
      <c r="AW145" s="439">
        <f t="shared" si="134"/>
        <v>46</v>
      </c>
      <c r="AX145" s="439">
        <f t="shared" si="134"/>
        <v>47</v>
      </c>
      <c r="AY145" s="439">
        <f t="shared" si="134"/>
        <v>48</v>
      </c>
      <c r="AZ145" s="439">
        <f t="shared" si="134"/>
        <v>49</v>
      </c>
      <c r="BA145" s="439">
        <f t="shared" si="134"/>
        <v>50</v>
      </c>
    </row>
    <row r="146" spans="2:54" outlineLevel="1"/>
    <row r="147" spans="2:54" outlineLevel="1">
      <c r="B147" s="72" t="s">
        <v>122</v>
      </c>
      <c r="D147" s="439">
        <f>D140</f>
        <v>1094.5631067961165</v>
      </c>
      <c r="E147" s="439">
        <f>D147+E140</f>
        <v>1979.929305306815</v>
      </c>
      <c r="F147" s="439">
        <f t="shared" ref="F147:BA147" si="135">E147+F140</f>
        <v>2976.202505291807</v>
      </c>
      <c r="G147" s="439">
        <f t="shared" si="135"/>
        <v>2272.9725506768805</v>
      </c>
      <c r="H147" s="439">
        <f t="shared" si="135"/>
        <v>2249.5494467609483</v>
      </c>
      <c r="I147" s="439">
        <f t="shared" si="135"/>
        <v>2226.2400472329573</v>
      </c>
      <c r="J147" s="439">
        <f t="shared" si="135"/>
        <v>2203.0438001298598</v>
      </c>
      <c r="K147" s="439">
        <f t="shared" si="135"/>
        <v>2179.9601561680392</v>
      </c>
      <c r="L147" s="439">
        <f t="shared" si="135"/>
        <v>2156.595578230329</v>
      </c>
      <c r="M147" s="439">
        <f t="shared" si="135"/>
        <v>2133.7355033529725</v>
      </c>
      <c r="N147" s="439">
        <f t="shared" si="135"/>
        <v>2110.9863997128846</v>
      </c>
      <c r="O147" s="439">
        <f>N147+O140</f>
        <v>2088.347728614739</v>
      </c>
      <c r="P147" s="439">
        <f t="shared" si="135"/>
        <v>2065.8189539782347</v>
      </c>
      <c r="Q147" s="439">
        <f t="shared" si="135"/>
        <v>2040.7326665004475</v>
      </c>
      <c r="R147" s="439">
        <f t="shared" si="135"/>
        <v>2018.4220869430178</v>
      </c>
      <c r="S147" s="439">
        <f>R147+S140</f>
        <v>1996.2198111698474</v>
      </c>
      <c r="T147" s="439">
        <f t="shared" si="135"/>
        <v>1974.1253134344108</v>
      </c>
      <c r="U147" s="439">
        <f t="shared" si="135"/>
        <v>1952.1380705423503</v>
      </c>
      <c r="V147" s="439">
        <f t="shared" si="135"/>
        <v>1929.8832371617716</v>
      </c>
      <c r="W147" s="439">
        <f t="shared" si="135"/>
        <v>1908.1089445201737</v>
      </c>
      <c r="X147" s="439">
        <f t="shared" si="135"/>
        <v>1886.4403523282924</v>
      </c>
      <c r="Y147" s="439">
        <f t="shared" si="135"/>
        <v>1864.8769474771484</v>
      </c>
      <c r="Z147" s="439">
        <f t="shared" si="135"/>
        <v>1843.4182193485826</v>
      </c>
      <c r="AA147" s="439">
        <f t="shared" si="135"/>
        <v>1813.8089426009458</v>
      </c>
      <c r="AB147" s="439">
        <f t="shared" si="135"/>
        <v>1792.5580459659432</v>
      </c>
      <c r="AC147" s="439">
        <f t="shared" si="135"/>
        <v>1771.4103090233434</v>
      </c>
      <c r="AD147" s="439">
        <f t="shared" si="135"/>
        <v>1750.3652309979407</v>
      </c>
      <c r="AE147" s="439">
        <f t="shared" si="135"/>
        <v>1729.4223135454768</v>
      </c>
      <c r="AF147" s="439">
        <f t="shared" si="135"/>
        <v>1708.2245153178467</v>
      </c>
      <c r="AG147" s="439">
        <f t="shared" si="135"/>
        <v>1687.48443364333</v>
      </c>
      <c r="AH147" s="439">
        <f t="shared" si="135"/>
        <v>1666.845031976942</v>
      </c>
      <c r="AI147" s="439">
        <f t="shared" si="135"/>
        <v>1646.3058215807791</v>
      </c>
      <c r="AJ147" s="439">
        <f t="shared" si="135"/>
        <v>1625.8663160894521</v>
      </c>
      <c r="AK147" s="439">
        <f t="shared" si="135"/>
        <v>1601.8236900197644</v>
      </c>
      <c r="AL147" s="439">
        <f t="shared" si="135"/>
        <v>1581.5821446744674</v>
      </c>
      <c r="AM147" s="439">
        <f t="shared" si="135"/>
        <v>1561.438859258031</v>
      </c>
      <c r="AN147" s="439">
        <f t="shared" si="135"/>
        <v>1541.3933567805095</v>
      </c>
      <c r="AO147" s="439">
        <f t="shared" si="135"/>
        <v>1521.4451625674419</v>
      </c>
      <c r="AP147" s="439">
        <f t="shared" si="135"/>
        <v>1501.2541936208286</v>
      </c>
      <c r="AQ147" s="439">
        <f t="shared" si="135"/>
        <v>1481.4992011190809</v>
      </c>
      <c r="AR147" s="439">
        <f t="shared" si="135"/>
        <v>1461.8401066391864</v>
      </c>
      <c r="AS147" s="439">
        <f t="shared" si="135"/>
        <v>1442.2764446567671</v>
      </c>
      <c r="AT147" s="439">
        <f t="shared" si="135"/>
        <v>1422.8077519072722</v>
      </c>
      <c r="AU147" s="439">
        <f t="shared" si="135"/>
        <v>1391.5120802451536</v>
      </c>
      <c r="AV147" s="439">
        <f t="shared" si="135"/>
        <v>1372.2319451523663</v>
      </c>
      <c r="AW147" s="439">
        <f t="shared" si="135"/>
        <v>1353.045402948379</v>
      </c>
      <c r="AX147" s="439">
        <f t="shared" si="135"/>
        <v>1333.9519992987798</v>
      </c>
      <c r="AY147" s="439">
        <f t="shared" si="135"/>
        <v>1314.9512820746643</v>
      </c>
      <c r="AZ147" s="439">
        <f t="shared" si="135"/>
        <v>1295.7193211594158</v>
      </c>
      <c r="BA147" s="439">
        <f t="shared" si="135"/>
        <v>1276.9026291681005</v>
      </c>
    </row>
    <row r="148" spans="2:54" outlineLevel="1">
      <c r="B148" s="72" t="s">
        <v>124</v>
      </c>
      <c r="D148" s="439">
        <f>IF(D147&gt;0,1,0)</f>
        <v>1</v>
      </c>
      <c r="E148" s="439">
        <f>IF(E147&gt;0,1,0)</f>
        <v>1</v>
      </c>
      <c r="F148" s="439">
        <f t="shared" ref="F148:BA148" si="136">IF(F147&gt;0,1,0)</f>
        <v>1</v>
      </c>
      <c r="G148" s="439">
        <f t="shared" si="136"/>
        <v>1</v>
      </c>
      <c r="H148" s="439">
        <f t="shared" si="136"/>
        <v>1</v>
      </c>
      <c r="I148" s="439">
        <f t="shared" si="136"/>
        <v>1</v>
      </c>
      <c r="J148" s="439">
        <f t="shared" si="136"/>
        <v>1</v>
      </c>
      <c r="K148" s="439">
        <f t="shared" si="136"/>
        <v>1</v>
      </c>
      <c r="L148" s="439">
        <f t="shared" si="136"/>
        <v>1</v>
      </c>
      <c r="M148" s="439">
        <f t="shared" si="136"/>
        <v>1</v>
      </c>
      <c r="N148" s="439">
        <f t="shared" si="136"/>
        <v>1</v>
      </c>
      <c r="O148" s="439">
        <f t="shared" si="136"/>
        <v>1</v>
      </c>
      <c r="P148" s="439">
        <f t="shared" si="136"/>
        <v>1</v>
      </c>
      <c r="Q148" s="439">
        <f t="shared" si="136"/>
        <v>1</v>
      </c>
      <c r="R148" s="439">
        <f t="shared" si="136"/>
        <v>1</v>
      </c>
      <c r="S148" s="439">
        <f t="shared" si="136"/>
        <v>1</v>
      </c>
      <c r="T148" s="439">
        <f t="shared" si="136"/>
        <v>1</v>
      </c>
      <c r="U148" s="439">
        <f t="shared" si="136"/>
        <v>1</v>
      </c>
      <c r="V148" s="439">
        <f t="shared" si="136"/>
        <v>1</v>
      </c>
      <c r="W148" s="439">
        <f t="shared" si="136"/>
        <v>1</v>
      </c>
      <c r="X148" s="439">
        <f t="shared" si="136"/>
        <v>1</v>
      </c>
      <c r="Y148" s="439">
        <f t="shared" si="136"/>
        <v>1</v>
      </c>
      <c r="Z148" s="439">
        <f t="shared" si="136"/>
        <v>1</v>
      </c>
      <c r="AA148" s="439">
        <f t="shared" si="136"/>
        <v>1</v>
      </c>
      <c r="AB148" s="439">
        <f t="shared" si="136"/>
        <v>1</v>
      </c>
      <c r="AC148" s="439">
        <f t="shared" si="136"/>
        <v>1</v>
      </c>
      <c r="AD148" s="439">
        <f t="shared" si="136"/>
        <v>1</v>
      </c>
      <c r="AE148" s="439">
        <f t="shared" si="136"/>
        <v>1</v>
      </c>
      <c r="AF148" s="439">
        <f t="shared" si="136"/>
        <v>1</v>
      </c>
      <c r="AG148" s="439">
        <f t="shared" si="136"/>
        <v>1</v>
      </c>
      <c r="AH148" s="439">
        <f t="shared" si="136"/>
        <v>1</v>
      </c>
      <c r="AI148" s="439">
        <f t="shared" si="136"/>
        <v>1</v>
      </c>
      <c r="AJ148" s="439">
        <f t="shared" si="136"/>
        <v>1</v>
      </c>
      <c r="AK148" s="439">
        <f t="shared" si="136"/>
        <v>1</v>
      </c>
      <c r="AL148" s="439">
        <f t="shared" si="136"/>
        <v>1</v>
      </c>
      <c r="AM148" s="439">
        <f t="shared" si="136"/>
        <v>1</v>
      </c>
      <c r="AN148" s="439">
        <f t="shared" si="136"/>
        <v>1</v>
      </c>
      <c r="AO148" s="439">
        <f t="shared" si="136"/>
        <v>1</v>
      </c>
      <c r="AP148" s="439">
        <f t="shared" si="136"/>
        <v>1</v>
      </c>
      <c r="AQ148" s="439">
        <f t="shared" si="136"/>
        <v>1</v>
      </c>
      <c r="AR148" s="439">
        <f t="shared" si="136"/>
        <v>1</v>
      </c>
      <c r="AS148" s="439">
        <f t="shared" si="136"/>
        <v>1</v>
      </c>
      <c r="AT148" s="439">
        <f t="shared" si="136"/>
        <v>1</v>
      </c>
      <c r="AU148" s="439">
        <f t="shared" si="136"/>
        <v>1</v>
      </c>
      <c r="AV148" s="439">
        <f t="shared" si="136"/>
        <v>1</v>
      </c>
      <c r="AW148" s="439">
        <f t="shared" si="136"/>
        <v>1</v>
      </c>
      <c r="AX148" s="439">
        <f t="shared" si="136"/>
        <v>1</v>
      </c>
      <c r="AY148" s="439">
        <f t="shared" si="136"/>
        <v>1</v>
      </c>
      <c r="AZ148" s="439">
        <f t="shared" si="136"/>
        <v>1</v>
      </c>
      <c r="BA148" s="439">
        <f t="shared" si="136"/>
        <v>1</v>
      </c>
    </row>
    <row r="149" spans="2:54" outlineLevel="1">
      <c r="B149" s="72" t="s">
        <v>116</v>
      </c>
      <c r="D149" s="439">
        <f>D148</f>
        <v>1</v>
      </c>
      <c r="E149" s="439">
        <f>D149+E148</f>
        <v>2</v>
      </c>
      <c r="F149" s="439">
        <f t="shared" ref="F149" si="137">E149+F148</f>
        <v>3</v>
      </c>
      <c r="G149" s="439">
        <f t="shared" ref="G149" si="138">F149+G148</f>
        <v>4</v>
      </c>
      <c r="H149" s="439">
        <f t="shared" ref="H149" si="139">G149+H148</f>
        <v>5</v>
      </c>
      <c r="I149" s="439">
        <f t="shared" ref="I149" si="140">H149+I148</f>
        <v>6</v>
      </c>
      <c r="J149" s="439">
        <f t="shared" ref="J149" si="141">I149+J148</f>
        <v>7</v>
      </c>
      <c r="K149" s="439">
        <f t="shared" ref="K149" si="142">J149+K148</f>
        <v>8</v>
      </c>
      <c r="L149" s="439">
        <f t="shared" ref="L149" si="143">K149+L148</f>
        <v>9</v>
      </c>
      <c r="M149" s="439">
        <f t="shared" ref="M149" si="144">L149+M148</f>
        <v>10</v>
      </c>
      <c r="N149" s="439">
        <f t="shared" ref="N149" si="145">M149+N148</f>
        <v>11</v>
      </c>
      <c r="O149" s="439">
        <f>N149+O148</f>
        <v>12</v>
      </c>
      <c r="P149" s="439">
        <f t="shared" ref="P149" si="146">O149+P148</f>
        <v>13</v>
      </c>
      <c r="Q149" s="439">
        <f t="shared" ref="Q149" si="147">P149+Q148</f>
        <v>14</v>
      </c>
      <c r="R149" s="439">
        <f t="shared" ref="R149" si="148">Q149+R148</f>
        <v>15</v>
      </c>
      <c r="S149" s="439">
        <f>R149+S148</f>
        <v>16</v>
      </c>
      <c r="T149" s="439">
        <f t="shared" ref="T149" si="149">S149+T148</f>
        <v>17</v>
      </c>
      <c r="U149" s="439">
        <f t="shared" ref="U149" si="150">T149+U148</f>
        <v>18</v>
      </c>
      <c r="V149" s="439">
        <f t="shared" ref="V149" si="151">U149+V148</f>
        <v>19</v>
      </c>
      <c r="W149" s="439">
        <f t="shared" ref="W149" si="152">V149+W148</f>
        <v>20</v>
      </c>
      <c r="X149" s="439">
        <f t="shared" ref="X149" si="153">W149+X148</f>
        <v>21</v>
      </c>
      <c r="Y149" s="439">
        <f t="shared" ref="Y149" si="154">X149+Y148</f>
        <v>22</v>
      </c>
      <c r="Z149" s="439">
        <f t="shared" ref="Z149" si="155">Y149+Z148</f>
        <v>23</v>
      </c>
      <c r="AA149" s="439">
        <f t="shared" ref="AA149" si="156">Z149+AA148</f>
        <v>24</v>
      </c>
      <c r="AB149" s="439">
        <f t="shared" ref="AB149" si="157">AA149+AB148</f>
        <v>25</v>
      </c>
      <c r="AC149" s="439">
        <f t="shared" ref="AC149" si="158">AB149+AC148</f>
        <v>26</v>
      </c>
      <c r="AD149" s="439">
        <f t="shared" ref="AD149" si="159">AC149+AD148</f>
        <v>27</v>
      </c>
      <c r="AE149" s="439">
        <f t="shared" ref="AE149" si="160">AD149+AE148</f>
        <v>28</v>
      </c>
      <c r="AF149" s="439">
        <f t="shared" ref="AF149" si="161">AE149+AF148</f>
        <v>29</v>
      </c>
      <c r="AG149" s="439">
        <f t="shared" ref="AG149" si="162">AF149+AG148</f>
        <v>30</v>
      </c>
      <c r="AH149" s="439">
        <f t="shared" ref="AH149" si="163">AG149+AH148</f>
        <v>31</v>
      </c>
      <c r="AI149" s="439">
        <f t="shared" ref="AI149" si="164">AH149+AI148</f>
        <v>32</v>
      </c>
      <c r="AJ149" s="439">
        <f t="shared" ref="AJ149" si="165">AI149+AJ148</f>
        <v>33</v>
      </c>
      <c r="AK149" s="439">
        <f t="shared" ref="AK149" si="166">AJ149+AK148</f>
        <v>34</v>
      </c>
      <c r="AL149" s="439">
        <f t="shared" ref="AL149" si="167">AK149+AL148</f>
        <v>35</v>
      </c>
      <c r="AM149" s="439">
        <f t="shared" ref="AM149" si="168">AL149+AM148</f>
        <v>36</v>
      </c>
      <c r="AN149" s="439">
        <f t="shared" ref="AN149" si="169">AM149+AN148</f>
        <v>37</v>
      </c>
      <c r="AO149" s="439">
        <f t="shared" ref="AO149" si="170">AN149+AO148</f>
        <v>38</v>
      </c>
      <c r="AP149" s="439">
        <f t="shared" ref="AP149" si="171">AO149+AP148</f>
        <v>39</v>
      </c>
      <c r="AQ149" s="439">
        <f t="shared" ref="AQ149" si="172">AP149+AQ148</f>
        <v>40</v>
      </c>
      <c r="AR149" s="439">
        <f t="shared" ref="AR149" si="173">AQ149+AR148</f>
        <v>41</v>
      </c>
      <c r="AS149" s="439">
        <f t="shared" ref="AS149" si="174">AR149+AS148</f>
        <v>42</v>
      </c>
      <c r="AT149" s="439">
        <f t="shared" ref="AT149" si="175">AS149+AT148</f>
        <v>43</v>
      </c>
      <c r="AU149" s="439">
        <f t="shared" ref="AU149" si="176">AT149+AU148</f>
        <v>44</v>
      </c>
      <c r="AV149" s="439">
        <f t="shared" ref="AV149" si="177">AU149+AV148</f>
        <v>45</v>
      </c>
      <c r="AW149" s="439">
        <f t="shared" ref="AW149" si="178">AV149+AW148</f>
        <v>46</v>
      </c>
      <c r="AX149" s="439">
        <f t="shared" ref="AX149" si="179">AW149+AX148</f>
        <v>47</v>
      </c>
      <c r="AY149" s="439">
        <f t="shared" ref="AY149" si="180">AX149+AY148</f>
        <v>48</v>
      </c>
      <c r="AZ149" s="439">
        <f t="shared" ref="AZ149:BA149" si="181">AY149+AZ148</f>
        <v>49</v>
      </c>
      <c r="BA149" s="439">
        <f t="shared" si="181"/>
        <v>50</v>
      </c>
    </row>
    <row r="150" spans="2:54" outlineLevel="1">
      <c r="B150" s="72" t="s">
        <v>123</v>
      </c>
      <c r="D150" s="439">
        <f>D145</f>
        <v>1</v>
      </c>
      <c r="E150" s="439">
        <f t="shared" ref="E150:BA150" si="182">E145</f>
        <v>2</v>
      </c>
      <c r="F150" s="439">
        <f t="shared" si="182"/>
        <v>3</v>
      </c>
      <c r="G150" s="439">
        <f t="shared" si="182"/>
        <v>4</v>
      </c>
      <c r="H150" s="439">
        <f t="shared" si="182"/>
        <v>5</v>
      </c>
      <c r="I150" s="439">
        <f t="shared" si="182"/>
        <v>6</v>
      </c>
      <c r="J150" s="439">
        <f t="shared" si="182"/>
        <v>7</v>
      </c>
      <c r="K150" s="439">
        <f t="shared" si="182"/>
        <v>8</v>
      </c>
      <c r="L150" s="439">
        <f t="shared" si="182"/>
        <v>9</v>
      </c>
      <c r="M150" s="439">
        <f t="shared" si="182"/>
        <v>10</v>
      </c>
      <c r="N150" s="439">
        <f t="shared" si="182"/>
        <v>11</v>
      </c>
      <c r="O150" s="439">
        <f t="shared" si="182"/>
        <v>12</v>
      </c>
      <c r="P150" s="439">
        <f t="shared" si="182"/>
        <v>13</v>
      </c>
      <c r="Q150" s="439">
        <f t="shared" si="182"/>
        <v>14</v>
      </c>
      <c r="R150" s="439">
        <f t="shared" si="182"/>
        <v>15</v>
      </c>
      <c r="S150" s="439">
        <f t="shared" si="182"/>
        <v>16</v>
      </c>
      <c r="T150" s="439">
        <f t="shared" si="182"/>
        <v>17</v>
      </c>
      <c r="U150" s="439">
        <f t="shared" si="182"/>
        <v>18</v>
      </c>
      <c r="V150" s="439">
        <f t="shared" si="182"/>
        <v>19</v>
      </c>
      <c r="W150" s="439">
        <f t="shared" si="182"/>
        <v>20</v>
      </c>
      <c r="X150" s="439">
        <f t="shared" si="182"/>
        <v>21</v>
      </c>
      <c r="Y150" s="439">
        <f t="shared" si="182"/>
        <v>22</v>
      </c>
      <c r="Z150" s="439">
        <f t="shared" si="182"/>
        <v>23</v>
      </c>
      <c r="AA150" s="439">
        <f t="shared" si="182"/>
        <v>24</v>
      </c>
      <c r="AB150" s="439">
        <f t="shared" si="182"/>
        <v>25</v>
      </c>
      <c r="AC150" s="439">
        <f t="shared" si="182"/>
        <v>26</v>
      </c>
      <c r="AD150" s="439">
        <f t="shared" si="182"/>
        <v>27</v>
      </c>
      <c r="AE150" s="439">
        <f t="shared" si="182"/>
        <v>28</v>
      </c>
      <c r="AF150" s="439">
        <f t="shared" si="182"/>
        <v>29</v>
      </c>
      <c r="AG150" s="439">
        <f t="shared" si="182"/>
        <v>30</v>
      </c>
      <c r="AH150" s="439">
        <f t="shared" si="182"/>
        <v>31</v>
      </c>
      <c r="AI150" s="439">
        <f t="shared" si="182"/>
        <v>32</v>
      </c>
      <c r="AJ150" s="439">
        <f t="shared" si="182"/>
        <v>33</v>
      </c>
      <c r="AK150" s="439">
        <f t="shared" si="182"/>
        <v>34</v>
      </c>
      <c r="AL150" s="439">
        <f t="shared" si="182"/>
        <v>35</v>
      </c>
      <c r="AM150" s="439">
        <f t="shared" si="182"/>
        <v>36</v>
      </c>
      <c r="AN150" s="439">
        <f t="shared" si="182"/>
        <v>37</v>
      </c>
      <c r="AO150" s="439">
        <f t="shared" si="182"/>
        <v>38</v>
      </c>
      <c r="AP150" s="439">
        <f t="shared" si="182"/>
        <v>39</v>
      </c>
      <c r="AQ150" s="439">
        <f t="shared" si="182"/>
        <v>40</v>
      </c>
      <c r="AR150" s="439">
        <f t="shared" si="182"/>
        <v>41</v>
      </c>
      <c r="AS150" s="439">
        <f t="shared" si="182"/>
        <v>42</v>
      </c>
      <c r="AT150" s="439">
        <f t="shared" si="182"/>
        <v>43</v>
      </c>
      <c r="AU150" s="439">
        <f t="shared" si="182"/>
        <v>44</v>
      </c>
      <c r="AV150" s="439">
        <f t="shared" si="182"/>
        <v>45</v>
      </c>
      <c r="AW150" s="439">
        <f t="shared" si="182"/>
        <v>46</v>
      </c>
      <c r="AX150" s="439">
        <f t="shared" si="182"/>
        <v>47</v>
      </c>
      <c r="AY150" s="439">
        <f t="shared" si="182"/>
        <v>48</v>
      </c>
      <c r="AZ150" s="439">
        <f t="shared" si="182"/>
        <v>49</v>
      </c>
      <c r="BA150" s="439">
        <f t="shared" si="182"/>
        <v>50</v>
      </c>
    </row>
    <row r="151" spans="2:54" outlineLevel="1">
      <c r="B151" s="72"/>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9"/>
      <c r="AO151" s="439"/>
      <c r="AP151" s="439"/>
      <c r="AQ151" s="439"/>
      <c r="AR151" s="439"/>
      <c r="AS151" s="439"/>
      <c r="AT151" s="439"/>
      <c r="AU151" s="439"/>
      <c r="AV151" s="439"/>
      <c r="AW151" s="439"/>
      <c r="AX151" s="439"/>
      <c r="AY151" s="439"/>
      <c r="AZ151" s="439"/>
      <c r="BA151" s="439"/>
    </row>
    <row r="152" spans="2:54" outlineLevel="1">
      <c r="B152" s="72"/>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9"/>
      <c r="AO152" s="439"/>
      <c r="AP152" s="439"/>
      <c r="AQ152" s="439"/>
      <c r="AR152" s="439"/>
      <c r="AS152" s="439"/>
      <c r="AT152" s="439"/>
      <c r="AU152" s="439"/>
      <c r="AV152" s="439"/>
      <c r="AW152" s="439"/>
      <c r="AX152" s="439"/>
      <c r="AY152" s="439"/>
      <c r="AZ152" s="439"/>
      <c r="BA152" s="439"/>
      <c r="BB152" s="439"/>
    </row>
    <row r="153" spans="2:54" outlineLevel="1"/>
    <row r="154" spans="2:54" ht="18.75" outlineLevel="1">
      <c r="B154" s="40" t="s">
        <v>558</v>
      </c>
      <c r="D154" s="439"/>
      <c r="E154" s="439"/>
      <c r="F154" s="439"/>
      <c r="G154" s="439"/>
      <c r="H154" s="439"/>
      <c r="I154" s="439"/>
      <c r="J154" s="439"/>
      <c r="K154" s="439"/>
      <c r="L154" s="439"/>
      <c r="M154" s="439"/>
      <c r="N154" s="439"/>
      <c r="O154" s="439"/>
      <c r="P154" s="439"/>
      <c r="Q154" s="439"/>
      <c r="R154" s="439"/>
      <c r="S154" s="439"/>
      <c r="T154" s="439"/>
      <c r="U154" s="439"/>
      <c r="V154" s="439"/>
      <c r="W154" s="439"/>
      <c r="X154" s="439"/>
      <c r="Y154" s="439"/>
      <c r="Z154" s="439"/>
      <c r="AA154" s="439"/>
      <c r="AB154" s="439"/>
      <c r="AC154" s="439"/>
      <c r="AD154" s="439"/>
      <c r="AE154" s="439"/>
      <c r="AF154" s="439"/>
      <c r="AG154" s="439"/>
      <c r="AH154" s="439"/>
      <c r="AI154" s="439"/>
      <c r="AJ154" s="439"/>
      <c r="AK154" s="439"/>
      <c r="AL154" s="439"/>
      <c r="AM154" s="439"/>
      <c r="AN154" s="439"/>
      <c r="AO154" s="439"/>
      <c r="AP154" s="439"/>
      <c r="AQ154" s="439"/>
      <c r="AR154" s="439"/>
      <c r="AS154" s="439"/>
      <c r="AT154" s="439"/>
      <c r="AU154" s="439"/>
      <c r="AV154" s="439"/>
      <c r="AW154" s="439"/>
      <c r="AX154" s="439"/>
      <c r="AY154" s="439"/>
      <c r="AZ154" s="439"/>
      <c r="BA154" s="439"/>
      <c r="BB154" s="439"/>
    </row>
    <row r="155" spans="2:54" outlineLevel="1"/>
    <row r="156" spans="2:54" outlineLevel="1">
      <c r="B156" t="s">
        <v>86</v>
      </c>
      <c r="D156" s="439">
        <f t="shared" ref="D156:AI156" si="183">D34*$R$11</f>
        <v>2095.5</v>
      </c>
      <c r="E156" s="439">
        <f t="shared" si="183"/>
        <v>1930.5000000000002</v>
      </c>
      <c r="F156" s="439">
        <f t="shared" si="183"/>
        <v>2205.5</v>
      </c>
      <c r="G156" s="439">
        <f t="shared" si="183"/>
        <v>0</v>
      </c>
      <c r="H156" s="439">
        <f t="shared" si="183"/>
        <v>0</v>
      </c>
      <c r="I156" s="439">
        <f t="shared" si="183"/>
        <v>0</v>
      </c>
      <c r="J156" s="439">
        <f t="shared" si="183"/>
        <v>0</v>
      </c>
      <c r="K156" s="439">
        <f t="shared" si="183"/>
        <v>0</v>
      </c>
      <c r="L156" s="439">
        <f t="shared" si="183"/>
        <v>0</v>
      </c>
      <c r="M156" s="439">
        <f t="shared" si="183"/>
        <v>0</v>
      </c>
      <c r="N156" s="439">
        <f t="shared" si="183"/>
        <v>0</v>
      </c>
      <c r="O156" s="439">
        <f t="shared" si="183"/>
        <v>0</v>
      </c>
      <c r="P156" s="439">
        <f t="shared" si="183"/>
        <v>0</v>
      </c>
      <c r="Q156" s="439">
        <f t="shared" si="183"/>
        <v>0</v>
      </c>
      <c r="R156" s="439">
        <f t="shared" si="183"/>
        <v>0</v>
      </c>
      <c r="S156" s="439">
        <f t="shared" si="183"/>
        <v>0</v>
      </c>
      <c r="T156" s="439">
        <f t="shared" si="183"/>
        <v>0</v>
      </c>
      <c r="U156" s="439">
        <f t="shared" si="183"/>
        <v>0</v>
      </c>
      <c r="V156" s="439">
        <f t="shared" si="183"/>
        <v>0</v>
      </c>
      <c r="W156" s="439">
        <f t="shared" si="183"/>
        <v>0</v>
      </c>
      <c r="X156" s="439">
        <f t="shared" si="183"/>
        <v>0</v>
      </c>
      <c r="Y156" s="439">
        <f t="shared" si="183"/>
        <v>0</v>
      </c>
      <c r="Z156" s="439">
        <f t="shared" si="183"/>
        <v>0</v>
      </c>
      <c r="AA156" s="439">
        <f t="shared" si="183"/>
        <v>0</v>
      </c>
      <c r="AB156" s="439">
        <f t="shared" si="183"/>
        <v>0</v>
      </c>
      <c r="AC156" s="439">
        <f t="shared" si="183"/>
        <v>0</v>
      </c>
      <c r="AD156" s="439">
        <f t="shared" si="183"/>
        <v>0</v>
      </c>
      <c r="AE156" s="439">
        <f t="shared" si="183"/>
        <v>0</v>
      </c>
      <c r="AF156" s="439">
        <f t="shared" si="183"/>
        <v>0</v>
      </c>
      <c r="AG156" s="439">
        <f t="shared" si="183"/>
        <v>0</v>
      </c>
      <c r="AH156" s="439">
        <f t="shared" si="183"/>
        <v>0</v>
      </c>
      <c r="AI156" s="439">
        <f t="shared" si="183"/>
        <v>0</v>
      </c>
      <c r="AJ156" s="439">
        <f t="shared" ref="AJ156:BA156" si="184">AJ34*$R$11</f>
        <v>0</v>
      </c>
      <c r="AK156" s="439">
        <f t="shared" si="184"/>
        <v>0</v>
      </c>
      <c r="AL156" s="439">
        <f t="shared" si="184"/>
        <v>0</v>
      </c>
      <c r="AM156" s="439">
        <f t="shared" si="184"/>
        <v>0</v>
      </c>
      <c r="AN156" s="439">
        <f t="shared" si="184"/>
        <v>0</v>
      </c>
      <c r="AO156" s="439">
        <f t="shared" si="184"/>
        <v>0</v>
      </c>
      <c r="AP156" s="439">
        <f t="shared" si="184"/>
        <v>0</v>
      </c>
      <c r="AQ156" s="439">
        <f t="shared" si="184"/>
        <v>0</v>
      </c>
      <c r="AR156" s="439">
        <f t="shared" si="184"/>
        <v>0</v>
      </c>
      <c r="AS156" s="439">
        <f t="shared" si="184"/>
        <v>0</v>
      </c>
      <c r="AT156" s="439">
        <f t="shared" si="184"/>
        <v>0</v>
      </c>
      <c r="AU156" s="439">
        <f t="shared" si="184"/>
        <v>0</v>
      </c>
      <c r="AV156" s="439">
        <f t="shared" si="184"/>
        <v>0</v>
      </c>
      <c r="AW156" s="439">
        <f t="shared" si="184"/>
        <v>0</v>
      </c>
      <c r="AX156" s="439">
        <f t="shared" si="184"/>
        <v>0</v>
      </c>
      <c r="AY156" s="439">
        <f t="shared" si="184"/>
        <v>0</v>
      </c>
      <c r="AZ156" s="439">
        <f t="shared" si="184"/>
        <v>0</v>
      </c>
      <c r="BA156" s="439">
        <f t="shared" si="184"/>
        <v>0</v>
      </c>
      <c r="BB156" s="439">
        <f>SUM(D156:BA156)</f>
        <v>6231.5</v>
      </c>
    </row>
    <row r="157" spans="2:54" outlineLevel="1">
      <c r="B157" t="s">
        <v>436</v>
      </c>
      <c r="D157" s="439">
        <f t="shared" ref="D157:AI157" si="185">D46</f>
        <v>0</v>
      </c>
      <c r="E157" s="439">
        <f t="shared" si="185"/>
        <v>0</v>
      </c>
      <c r="F157" s="439">
        <f t="shared" si="185"/>
        <v>0</v>
      </c>
      <c r="G157" s="439">
        <f t="shared" si="185"/>
        <v>0</v>
      </c>
      <c r="H157" s="439">
        <f t="shared" si="185"/>
        <v>0</v>
      </c>
      <c r="I157" s="439">
        <f t="shared" si="185"/>
        <v>0</v>
      </c>
      <c r="J157" s="439">
        <f t="shared" si="185"/>
        <v>0</v>
      </c>
      <c r="K157" s="439">
        <f t="shared" si="185"/>
        <v>0</v>
      </c>
      <c r="L157" s="439">
        <f t="shared" si="185"/>
        <v>-0.51276346586873445</v>
      </c>
      <c r="M157" s="439">
        <f t="shared" si="185"/>
        <v>0</v>
      </c>
      <c r="N157" s="439">
        <f t="shared" si="185"/>
        <v>0</v>
      </c>
      <c r="O157" s="439">
        <f t="shared" si="185"/>
        <v>0</v>
      </c>
      <c r="P157" s="439">
        <f t="shared" si="185"/>
        <v>0</v>
      </c>
      <c r="Q157" s="439">
        <f t="shared" si="185"/>
        <v>-4.0338889702920495</v>
      </c>
      <c r="R157" s="439">
        <f t="shared" si="185"/>
        <v>0</v>
      </c>
      <c r="S157" s="439">
        <f t="shared" si="185"/>
        <v>0</v>
      </c>
      <c r="T157" s="439">
        <f t="shared" si="185"/>
        <v>0</v>
      </c>
      <c r="U157" s="439">
        <f t="shared" si="185"/>
        <v>0</v>
      </c>
      <c r="V157" s="439">
        <f t="shared" si="185"/>
        <v>-0.65638058748712313</v>
      </c>
      <c r="W157" s="439">
        <f t="shared" si="185"/>
        <v>0</v>
      </c>
      <c r="X157" s="439">
        <f t="shared" si="185"/>
        <v>0</v>
      </c>
      <c r="Y157" s="439">
        <f t="shared" si="185"/>
        <v>0</v>
      </c>
      <c r="Z157" s="439">
        <f t="shared" si="185"/>
        <v>0</v>
      </c>
      <c r="AA157" s="439">
        <f t="shared" si="185"/>
        <v>-16.780140479169134</v>
      </c>
      <c r="AB157" s="439">
        <f t="shared" si="185"/>
        <v>0</v>
      </c>
      <c r="AC157" s="439">
        <f t="shared" si="185"/>
        <v>0</v>
      </c>
      <c r="AD157" s="439">
        <f t="shared" si="185"/>
        <v>0</v>
      </c>
      <c r="AE157" s="439">
        <f t="shared" si="185"/>
        <v>0</v>
      </c>
      <c r="AF157" s="439">
        <f t="shared" si="185"/>
        <v>-0.84022264515279077</v>
      </c>
      <c r="AG157" s="439">
        <f t="shared" si="185"/>
        <v>0</v>
      </c>
      <c r="AH157" s="439">
        <f t="shared" si="185"/>
        <v>0</v>
      </c>
      <c r="AI157" s="439">
        <f t="shared" si="185"/>
        <v>0</v>
      </c>
      <c r="AJ157" s="439">
        <f t="shared" ref="AJ157:BA157" si="186">AJ46</f>
        <v>0</v>
      </c>
      <c r="AK157" s="439">
        <f t="shared" si="186"/>
        <v>-10.114446291717243</v>
      </c>
      <c r="AL157" s="439">
        <f t="shared" si="186"/>
        <v>0</v>
      </c>
      <c r="AM157" s="439">
        <f t="shared" si="186"/>
        <v>0</v>
      </c>
      <c r="AN157" s="439">
        <f t="shared" si="186"/>
        <v>0</v>
      </c>
      <c r="AO157" s="439">
        <f t="shared" si="186"/>
        <v>0</v>
      </c>
      <c r="AP157" s="439">
        <f t="shared" si="186"/>
        <v>-1.0755560217438676</v>
      </c>
      <c r="AQ157" s="439">
        <f t="shared" si="186"/>
        <v>0</v>
      </c>
      <c r="AR157" s="439">
        <f t="shared" si="186"/>
        <v>0</v>
      </c>
      <c r="AS157" s="439">
        <f t="shared" si="186"/>
        <v>0</v>
      </c>
      <c r="AT157" s="439">
        <f t="shared" si="186"/>
        <v>0</v>
      </c>
      <c r="AU157" s="439">
        <f t="shared" si="186"/>
        <v>-43.769171025783507</v>
      </c>
      <c r="AV157" s="439">
        <f t="shared" si="186"/>
        <v>0</v>
      </c>
      <c r="AW157" s="439">
        <f t="shared" si="186"/>
        <v>0</v>
      </c>
      <c r="AX157" s="439">
        <f t="shared" si="186"/>
        <v>0</v>
      </c>
      <c r="AY157" s="439">
        <f t="shared" si="186"/>
        <v>0</v>
      </c>
      <c r="AZ157" s="439">
        <f t="shared" si="186"/>
        <v>-1.3768026398516453</v>
      </c>
      <c r="BA157" s="439">
        <f t="shared" si="186"/>
        <v>0</v>
      </c>
      <c r="BB157" s="439">
        <f>SUM(D157:BA157)</f>
        <v>-79.159372127066092</v>
      </c>
    </row>
    <row r="158" spans="2:54" outlineLevel="1">
      <c r="D158" s="439"/>
    </row>
    <row r="159" spans="2:54" outlineLevel="1">
      <c r="B159" t="s">
        <v>167</v>
      </c>
      <c r="D159" s="439">
        <f>IFERROR(-HLOOKUP(D23,'5. I&amp;E Summary'!10:20,20,FALSE)*$R$12,0)</f>
        <v>0</v>
      </c>
      <c r="E159" s="439">
        <f>IFERROR(-HLOOKUP(E23,'5. I&amp;E Summary'!10:20,20,FALSE)*$R$12,0)</f>
        <v>0</v>
      </c>
      <c r="F159" s="439">
        <f>IFERROR(-HLOOKUP(F23,'5. I&amp;E Summary'!10:20,20,FALSE)*$R$12,0)</f>
        <v>0</v>
      </c>
      <c r="G159" s="439">
        <f>IFERROR(-HLOOKUP(G23,'5. I&amp;E Summary'!10:20,20,FALSE)*$R$12,0)</f>
        <v>0</v>
      </c>
      <c r="H159" s="439">
        <f>IFERROR(-HLOOKUP(H23,'5. I&amp;E Summary'!10:20,20,FALSE)*$R$12,0)</f>
        <v>0</v>
      </c>
      <c r="I159" s="439">
        <f>IFERROR(-HLOOKUP(I23,'5. I&amp;E Summary'!10:20,20,FALSE)*$R$12,0)</f>
        <v>0</v>
      </c>
      <c r="J159" s="439">
        <f>IFERROR(-HLOOKUP(J23,'5. I&amp;E Summary'!10:20,20,FALSE)*$R$12,0)</f>
        <v>0</v>
      </c>
      <c r="K159" s="439">
        <f>IFERROR(-HLOOKUP(K23,'5. I&amp;E Summary'!10:20,20,FALSE)*$R$12,0)</f>
        <v>0</v>
      </c>
      <c r="L159" s="439">
        <f>IFERROR(-HLOOKUP(L23,'5. I&amp;E Summary'!10:20,20,FALSE)*$R$12,0)</f>
        <v>0</v>
      </c>
      <c r="M159" s="439">
        <f>IFERROR(-HLOOKUP(M23,'5. I&amp;E Summary'!10:20,20,FALSE)*$R$12,0)</f>
        <v>0</v>
      </c>
      <c r="N159" s="439">
        <f>IFERROR(-HLOOKUP(N23,'5. I&amp;E Summary'!10:20,20,FALSE)*$R$12,0)</f>
        <v>0</v>
      </c>
      <c r="O159" s="439">
        <f>IFERROR(-HLOOKUP(O23,'5. I&amp;E Summary'!10:20,20,FALSE)*$R$12,0)</f>
        <v>0</v>
      </c>
      <c r="P159" s="439">
        <f>IFERROR(-HLOOKUP(P23,'5. I&amp;E Summary'!10:20,20,FALSE)*$R$12,0)</f>
        <v>0</v>
      </c>
      <c r="Q159" s="439">
        <f>IFERROR(-HLOOKUP(Q23,'5. I&amp;E Summary'!10:20,20,FALSE)*$R$12,0)</f>
        <v>0</v>
      </c>
      <c r="R159" s="439">
        <f>IFERROR(-HLOOKUP(R23,'5. I&amp;E Summary'!10:20,20,FALSE)*$R$12,0)</f>
        <v>0</v>
      </c>
      <c r="S159" s="439">
        <f>IFERROR(-HLOOKUP(S23,'5. I&amp;E Summary'!10:20,20,FALSE)*$R$12,0)</f>
        <v>0</v>
      </c>
      <c r="T159" s="439">
        <f>IFERROR(-HLOOKUP(T23,'5. I&amp;E Summary'!10:20,20,FALSE)*$R$12,0)</f>
        <v>0</v>
      </c>
      <c r="U159" s="439">
        <f>IFERROR(-HLOOKUP(U23,'5. I&amp;E Summary'!10:20,20,FALSE)*$R$12,0)</f>
        <v>0</v>
      </c>
      <c r="V159" s="439">
        <f>IFERROR(-HLOOKUP(V23,'5. I&amp;E Summary'!10:20,20,FALSE)*$R$12,0)</f>
        <v>0</v>
      </c>
      <c r="W159" s="439">
        <f>IFERROR(-HLOOKUP(W23,'5. I&amp;E Summary'!10:20,20,FALSE)*$R$12,0)</f>
        <v>0</v>
      </c>
      <c r="X159" s="439">
        <f>IFERROR(-HLOOKUP(X23,'5. I&amp;E Summary'!10:20,20,FALSE)*$R$12,0)</f>
        <v>0</v>
      </c>
      <c r="Y159" s="439">
        <f>IFERROR(-HLOOKUP(Y23,'5. I&amp;E Summary'!10:20,20,FALSE)*$R$12,0)</f>
        <v>0</v>
      </c>
      <c r="Z159" s="439">
        <f>IFERROR(-HLOOKUP(Z23,'5. I&amp;E Summary'!10:20,20,FALSE)*$R$12,0)</f>
        <v>0</v>
      </c>
      <c r="AA159" s="439">
        <f>IFERROR(-HLOOKUP(AA23,'5. I&amp;E Summary'!10:20,20,FALSE)*$R$12,0)</f>
        <v>0</v>
      </c>
      <c r="AB159" s="439">
        <f>IFERROR(-HLOOKUP(AB23,'5. I&amp;E Summary'!10:20,20,FALSE)*$R$12,0)</f>
        <v>0</v>
      </c>
      <c r="AC159" s="439">
        <f>IFERROR(-HLOOKUP(AC23,'5. I&amp;E Summary'!10:20,20,FALSE)*$R$12,0)</f>
        <v>0</v>
      </c>
      <c r="AD159" s="439">
        <f>IFERROR(-HLOOKUP(AD23,'5. I&amp;E Summary'!10:20,20,FALSE)*$R$12,0)</f>
        <v>0</v>
      </c>
      <c r="AE159" s="439">
        <f>IFERROR(-HLOOKUP(AE23,'5. I&amp;E Summary'!10:20,20,FALSE)*$R$12,0)</f>
        <v>0</v>
      </c>
      <c r="AF159" s="439">
        <f>IFERROR(-HLOOKUP(AF23,'5. I&amp;E Summary'!10:20,20,FALSE)*$R$12,0)</f>
        <v>0</v>
      </c>
      <c r="AG159" s="439">
        <f>IFERROR(-HLOOKUP(AG23,'5. I&amp;E Summary'!10:20,20,FALSE)*$R$12,0)</f>
        <v>0</v>
      </c>
      <c r="AH159" s="439">
        <f>IFERROR(-HLOOKUP(AH23,'5. I&amp;E Summary'!10:20,20,FALSE)*$R$12,0)</f>
        <v>0</v>
      </c>
      <c r="AI159" s="439">
        <f>IFERROR(-HLOOKUP(AI23,'5. I&amp;E Summary'!10:20,20,FALSE)*$R$12,0)</f>
        <v>0</v>
      </c>
      <c r="AJ159" s="439">
        <f>IFERROR(-HLOOKUP(AJ23,'5. I&amp;E Summary'!10:20,20,FALSE)*$R$12,0)</f>
        <v>0</v>
      </c>
      <c r="AK159" s="439">
        <f>IFERROR(-HLOOKUP(AK23,'5. I&amp;E Summary'!10:20,20,FALSE)*$R$12,0)</f>
        <v>0</v>
      </c>
      <c r="AL159" s="439">
        <f>IFERROR(-HLOOKUP(AL23,'5. I&amp;E Summary'!10:20,20,FALSE)*$R$12,0)</f>
        <v>0</v>
      </c>
      <c r="AM159" s="439">
        <f>IFERROR(-HLOOKUP(AM23,'5. I&amp;E Summary'!10:20,20,FALSE)*$R$12,0)</f>
        <v>0</v>
      </c>
      <c r="AN159" s="439">
        <f>IFERROR(-HLOOKUP(AN23,'5. I&amp;E Summary'!10:20,20,FALSE)*$R$12,0)</f>
        <v>0</v>
      </c>
      <c r="AO159" s="439">
        <f>IFERROR(-HLOOKUP(AO23,'5. I&amp;E Summary'!10:20,20,FALSE)*$R$12,0)</f>
        <v>0</v>
      </c>
      <c r="AP159" s="439">
        <f>IFERROR(-HLOOKUP(AP23,'5. I&amp;E Summary'!10:20,20,FALSE)*$R$12,0)</f>
        <v>0</v>
      </c>
      <c r="AQ159" s="439">
        <f>IFERROR(-HLOOKUP(AQ23,'5. I&amp;E Summary'!10:20,20,FALSE)*$R$12,0)</f>
        <v>0</v>
      </c>
      <c r="AR159" s="439">
        <f>IFERROR(-HLOOKUP(AR23,'5. I&amp;E Summary'!10:20,20,FALSE)*$R$12,0)</f>
        <v>0</v>
      </c>
      <c r="AS159" s="439">
        <f>IFERROR(-HLOOKUP(AS23,'5. I&amp;E Summary'!10:20,20,FALSE)*$R$12,0)</f>
        <v>0</v>
      </c>
      <c r="AT159" s="439">
        <f>IFERROR(-HLOOKUP(AT23,'5. I&amp;E Summary'!10:20,20,FALSE)*$R$12,0)</f>
        <v>0</v>
      </c>
      <c r="AU159" s="439">
        <f>IFERROR(-HLOOKUP(AU23,'5. I&amp;E Summary'!10:20,20,FALSE)*$R$12,0)</f>
        <v>0</v>
      </c>
      <c r="AV159" s="439">
        <f>IFERROR(-HLOOKUP(AV23,'5. I&amp;E Summary'!10:20,20,FALSE)*$R$12,0)</f>
        <v>0</v>
      </c>
      <c r="AW159" s="439">
        <f>IFERROR(-HLOOKUP(AW23,'5. I&amp;E Summary'!10:20,20,FALSE)*$R$12,0)</f>
        <v>0</v>
      </c>
      <c r="AX159" s="439">
        <f>IFERROR(-HLOOKUP(AX23,'5. I&amp;E Summary'!10:20,20,FALSE)*$R$12,0)</f>
        <v>0</v>
      </c>
      <c r="AY159" s="439">
        <f>IFERROR(-HLOOKUP(AY23,'5. I&amp;E Summary'!10:20,20,FALSE)*$R$12,0)</f>
        <v>0</v>
      </c>
      <c r="AZ159" s="439">
        <f>IFERROR(-HLOOKUP(AZ23,'5. I&amp;E Summary'!10:20,20,FALSE)*$R$12,0)</f>
        <v>0</v>
      </c>
      <c r="BA159" s="439">
        <f>IFERROR(-HLOOKUP(BA23,'5. I&amp;E Summary'!10:20,20,FALSE)*$R$12,0)</f>
        <v>0</v>
      </c>
      <c r="BB159" s="439">
        <f>SUM(D159:BA159)</f>
        <v>0</v>
      </c>
    </row>
    <row r="160" spans="2:54" outlineLevel="1">
      <c r="B160" t="s">
        <v>179</v>
      </c>
      <c r="D160" s="439">
        <f>IFERROR(-HLOOKUP(D23,'5. I&amp;E Summary'!10:31,31,FALSE)*$R$13,0)</f>
        <v>0</v>
      </c>
      <c r="E160" s="439">
        <f>IFERROR(-HLOOKUP(E23,'5. I&amp;E Summary'!10:31,31,FALSE)*$R$13,0)</f>
        <v>0</v>
      </c>
      <c r="F160" s="439">
        <f>IFERROR(-HLOOKUP(F23,'5. I&amp;E Summary'!10:31,31,FALSE)*$R$13,0)</f>
        <v>0</v>
      </c>
      <c r="G160" s="439">
        <f>IFERROR(-HLOOKUP(G23,'5. I&amp;E Summary'!10:31,31,FALSE)*$R$13,0)</f>
        <v>0</v>
      </c>
      <c r="H160" s="439">
        <f>IFERROR(-HLOOKUP(H23,'5. I&amp;E Summary'!10:31,31,FALSE)*$R$13,0)</f>
        <v>0</v>
      </c>
      <c r="I160" s="439">
        <f>IFERROR(-HLOOKUP(I23,'5. I&amp;E Summary'!10:31,31,FALSE)*$R$13,0)</f>
        <v>0</v>
      </c>
      <c r="J160" s="439">
        <f>IFERROR(-HLOOKUP(J23,'5. I&amp;E Summary'!10:31,31,FALSE)*$R$13,0)</f>
        <v>0</v>
      </c>
      <c r="K160" s="439">
        <f>IFERROR(-HLOOKUP(K23,'5. I&amp;E Summary'!10:31,31,FALSE)*$R$13,0)</f>
        <v>0</v>
      </c>
      <c r="L160" s="439">
        <f>IFERROR(-HLOOKUP(L23,'5. I&amp;E Summary'!10:31,31,FALSE)*$R$13,0)</f>
        <v>0</v>
      </c>
      <c r="M160" s="439">
        <f>IFERROR(-HLOOKUP(M23,'5. I&amp;E Summary'!10:31,31,FALSE)*$R$13,0)</f>
        <v>0</v>
      </c>
      <c r="N160" s="439">
        <f>IFERROR(-HLOOKUP(N23,'5. I&amp;E Summary'!10:31,31,FALSE)*$R$13,0)</f>
        <v>0</v>
      </c>
      <c r="O160" s="439">
        <f>IFERROR(-HLOOKUP(O23,'5. I&amp;E Summary'!10:31,31,FALSE)*$R$13,0)</f>
        <v>0</v>
      </c>
      <c r="P160" s="439">
        <f>IFERROR(-HLOOKUP(P23,'5. I&amp;E Summary'!10:31,31,FALSE)*$R$13,0)</f>
        <v>0</v>
      </c>
      <c r="Q160" s="439">
        <f>IFERROR(-HLOOKUP(Q23,'5. I&amp;E Summary'!10:31,31,FALSE)*$R$13,0)</f>
        <v>0</v>
      </c>
      <c r="R160" s="439">
        <f>IFERROR(-HLOOKUP(R23,'5. I&amp;E Summary'!10:31,31,FALSE)*$R$13,0)</f>
        <v>0</v>
      </c>
      <c r="S160" s="439">
        <f>IFERROR(-HLOOKUP(S23,'5. I&amp;E Summary'!10:31,31,FALSE)*$R$13,0)</f>
        <v>0</v>
      </c>
      <c r="T160" s="439">
        <f>IFERROR(-HLOOKUP(T23,'5. I&amp;E Summary'!10:31,31,FALSE)*$R$13,0)</f>
        <v>0</v>
      </c>
      <c r="U160" s="439">
        <f>IFERROR(-HLOOKUP(U23,'5. I&amp;E Summary'!10:31,31,FALSE)*$R$13,0)</f>
        <v>0</v>
      </c>
      <c r="V160" s="439">
        <f>IFERROR(-HLOOKUP(V23,'5. I&amp;E Summary'!10:31,31,FALSE)*$R$13,0)</f>
        <v>0</v>
      </c>
      <c r="W160" s="439">
        <f>IFERROR(-HLOOKUP(W23,'5. I&amp;E Summary'!10:31,31,FALSE)*$R$13,0)</f>
        <v>0</v>
      </c>
      <c r="X160" s="439">
        <f>IFERROR(-HLOOKUP(X23,'5. I&amp;E Summary'!10:31,31,FALSE)*$R$13,0)</f>
        <v>0</v>
      </c>
      <c r="Y160" s="439">
        <f>IFERROR(-HLOOKUP(Y23,'5. I&amp;E Summary'!10:31,31,FALSE)*$R$13,0)</f>
        <v>0</v>
      </c>
      <c r="Z160" s="439">
        <f>IFERROR(-HLOOKUP(Z23,'5. I&amp;E Summary'!10:31,31,FALSE)*$R$13,0)</f>
        <v>0</v>
      </c>
      <c r="AA160" s="439">
        <f>IFERROR(-HLOOKUP(AA23,'5. I&amp;E Summary'!10:31,31,FALSE)*$R$13,0)</f>
        <v>0</v>
      </c>
      <c r="AB160" s="439">
        <f>IFERROR(-HLOOKUP(AB23,'5. I&amp;E Summary'!10:31,31,FALSE)*$R$13,0)</f>
        <v>0</v>
      </c>
      <c r="AC160" s="439">
        <f>IFERROR(-HLOOKUP(AC23,'5. I&amp;E Summary'!10:31,31,FALSE)*$R$13,0)</f>
        <v>0</v>
      </c>
      <c r="AD160" s="439">
        <f>IFERROR(-HLOOKUP(AD23,'5. I&amp;E Summary'!10:31,31,FALSE)*$R$13,0)</f>
        <v>0</v>
      </c>
      <c r="AE160" s="439">
        <f>IFERROR(-HLOOKUP(AE23,'5. I&amp;E Summary'!10:31,31,FALSE)*$R$13,0)</f>
        <v>0</v>
      </c>
      <c r="AF160" s="439">
        <f>IFERROR(-HLOOKUP(AF23,'5. I&amp;E Summary'!10:31,31,FALSE)*$R$13,0)</f>
        <v>0</v>
      </c>
      <c r="AG160" s="439">
        <f>IFERROR(-HLOOKUP(AG23,'5. I&amp;E Summary'!10:31,31,FALSE)*$R$13,0)</f>
        <v>0</v>
      </c>
      <c r="AH160" s="439">
        <f>IFERROR(-HLOOKUP(AH23,'5. I&amp;E Summary'!10:31,31,FALSE)*$R$13,0)</f>
        <v>0</v>
      </c>
      <c r="AI160" s="439">
        <f>IFERROR(-HLOOKUP(AI23,'5. I&amp;E Summary'!10:31,31,FALSE)*$R$13,0)</f>
        <v>0</v>
      </c>
      <c r="AJ160" s="439">
        <f>IFERROR(-HLOOKUP(AJ23,'5. I&amp;E Summary'!10:31,31,FALSE)*$R$13,0)</f>
        <v>0</v>
      </c>
      <c r="AK160" s="439">
        <f>IFERROR(-HLOOKUP(AK23,'5. I&amp;E Summary'!10:31,31,FALSE)*$R$13,0)</f>
        <v>0</v>
      </c>
      <c r="AL160" s="439">
        <f>IFERROR(-HLOOKUP(AL23,'5. I&amp;E Summary'!10:31,31,FALSE)*$R$13,0)</f>
        <v>0</v>
      </c>
      <c r="AM160" s="439">
        <f>IFERROR(-HLOOKUP(AM23,'5. I&amp;E Summary'!10:31,31,FALSE)*$R$13,0)</f>
        <v>0</v>
      </c>
      <c r="AN160" s="439">
        <f>IFERROR(-HLOOKUP(AN23,'5. I&amp;E Summary'!10:31,31,FALSE)*$R$13,0)</f>
        <v>0</v>
      </c>
      <c r="AO160" s="439">
        <f>IFERROR(-HLOOKUP(AO23,'5. I&amp;E Summary'!10:31,31,FALSE)*$R$13,0)</f>
        <v>0</v>
      </c>
      <c r="AP160" s="439">
        <f>IFERROR(-HLOOKUP(AP23,'5. I&amp;E Summary'!10:31,31,FALSE)*$R$13,0)</f>
        <v>0</v>
      </c>
      <c r="AQ160" s="439">
        <f>IFERROR(-HLOOKUP(AQ23,'5. I&amp;E Summary'!10:31,31,FALSE)*$R$13,0)</f>
        <v>0</v>
      </c>
      <c r="AR160" s="439">
        <f>IFERROR(-HLOOKUP(AR23,'5. I&amp;E Summary'!10:31,31,FALSE)*$R$13,0)</f>
        <v>0</v>
      </c>
      <c r="AS160" s="439">
        <f>IFERROR(-HLOOKUP(AS23,'5. I&amp;E Summary'!10:31,31,FALSE)*$R$13,0)</f>
        <v>0</v>
      </c>
      <c r="AT160" s="439">
        <f>IFERROR(-HLOOKUP(AT23,'5. I&amp;E Summary'!10:31,31,FALSE)*$R$13,0)</f>
        <v>0</v>
      </c>
      <c r="AU160" s="439">
        <f>IFERROR(-HLOOKUP(AU23,'5. I&amp;E Summary'!10:31,31,FALSE)*$R$13,0)</f>
        <v>0</v>
      </c>
      <c r="AV160" s="439">
        <f>IFERROR(-HLOOKUP(AV23,'5. I&amp;E Summary'!10:31,31,FALSE)*$R$13,0)</f>
        <v>0</v>
      </c>
      <c r="AW160" s="439">
        <f>IFERROR(-HLOOKUP(AW23,'5. I&amp;E Summary'!10:31,31,FALSE)*$R$13,0)</f>
        <v>0</v>
      </c>
      <c r="AX160" s="439">
        <f>IFERROR(-HLOOKUP(AX23,'5. I&amp;E Summary'!10:31,31,FALSE)*$R$13,0)</f>
        <v>0</v>
      </c>
      <c r="AY160" s="439">
        <f>IFERROR(-HLOOKUP(AY23,'5. I&amp;E Summary'!10:31,31,FALSE)*$R$13,0)</f>
        <v>0</v>
      </c>
      <c r="AZ160" s="439">
        <f>IFERROR(-HLOOKUP(AZ23,'5. I&amp;E Summary'!10:31,31,FALSE)*$R$13,0)</f>
        <v>0</v>
      </c>
      <c r="BA160" s="439">
        <f>IFERROR(-HLOOKUP(BA23,'5. I&amp;E Summary'!10:31,31,FALSE)*$R$13,0)</f>
        <v>0</v>
      </c>
      <c r="BB160" s="439">
        <f>SUM(D160:BA160)</f>
        <v>0</v>
      </c>
    </row>
    <row r="161" spans="2:54" outlineLevel="1">
      <c r="D161" s="439"/>
      <c r="E161" s="439"/>
      <c r="F161" s="439"/>
      <c r="G161" s="439"/>
      <c r="H161" s="439"/>
      <c r="I161" s="439"/>
      <c r="J161" s="439"/>
      <c r="K161" s="439"/>
      <c r="L161" s="439"/>
      <c r="M161" s="439"/>
      <c r="N161" s="439"/>
      <c r="O161" s="439"/>
      <c r="P161" s="439"/>
      <c r="Q161" s="439"/>
      <c r="R161" s="439"/>
      <c r="S161" s="439"/>
      <c r="T161" s="439"/>
      <c r="U161" s="439"/>
      <c r="V161" s="439"/>
      <c r="W161" s="439"/>
      <c r="X161" s="439"/>
      <c r="Y161" s="439"/>
      <c r="Z161" s="439"/>
      <c r="AA161" s="439"/>
      <c r="AB161" s="439"/>
      <c r="AC161" s="439"/>
      <c r="AD161" s="439"/>
      <c r="AE161" s="439"/>
      <c r="AF161" s="439"/>
      <c r="AG161" s="439"/>
      <c r="AH161" s="439"/>
      <c r="AI161" s="439"/>
      <c r="AJ161" s="439"/>
      <c r="AK161" s="439"/>
      <c r="AL161" s="439"/>
      <c r="AM161" s="439"/>
      <c r="AN161" s="439"/>
      <c r="AO161" s="439"/>
      <c r="AP161" s="439"/>
      <c r="AQ161" s="439"/>
      <c r="AR161" s="439"/>
      <c r="AS161" s="439"/>
      <c r="AT161" s="439"/>
      <c r="AU161" s="439"/>
      <c r="AV161" s="439"/>
      <c r="AW161" s="439"/>
      <c r="AX161" s="439"/>
      <c r="AY161" s="439"/>
      <c r="AZ161" s="439"/>
      <c r="BA161" s="439"/>
      <c r="BB161" s="439"/>
    </row>
    <row r="162" spans="2:54" outlineLevel="1">
      <c r="B162" t="s">
        <v>431</v>
      </c>
      <c r="D162" s="439">
        <f>D159+D160</f>
        <v>0</v>
      </c>
      <c r="E162" s="439">
        <f t="shared" ref="E162:BA162" si="187">E159+E160</f>
        <v>0</v>
      </c>
      <c r="F162" s="439">
        <f t="shared" si="187"/>
        <v>0</v>
      </c>
      <c r="G162" s="439">
        <f t="shared" si="187"/>
        <v>0</v>
      </c>
      <c r="H162" s="439">
        <f t="shared" si="187"/>
        <v>0</v>
      </c>
      <c r="I162" s="439">
        <f t="shared" si="187"/>
        <v>0</v>
      </c>
      <c r="J162" s="439">
        <f t="shared" si="187"/>
        <v>0</v>
      </c>
      <c r="K162" s="439">
        <f t="shared" si="187"/>
        <v>0</v>
      </c>
      <c r="L162" s="439">
        <f t="shared" si="187"/>
        <v>0</v>
      </c>
      <c r="M162" s="439">
        <f t="shared" si="187"/>
        <v>0</v>
      </c>
      <c r="N162" s="439">
        <f t="shared" si="187"/>
        <v>0</v>
      </c>
      <c r="O162" s="439">
        <f t="shared" si="187"/>
        <v>0</v>
      </c>
      <c r="P162" s="439">
        <f t="shared" si="187"/>
        <v>0</v>
      </c>
      <c r="Q162" s="439">
        <f t="shared" si="187"/>
        <v>0</v>
      </c>
      <c r="R162" s="439">
        <f t="shared" si="187"/>
        <v>0</v>
      </c>
      <c r="S162" s="439">
        <f t="shared" si="187"/>
        <v>0</v>
      </c>
      <c r="T162" s="439">
        <f t="shared" si="187"/>
        <v>0</v>
      </c>
      <c r="U162" s="439">
        <f t="shared" si="187"/>
        <v>0</v>
      </c>
      <c r="V162" s="439">
        <f t="shared" si="187"/>
        <v>0</v>
      </c>
      <c r="W162" s="439">
        <f t="shared" si="187"/>
        <v>0</v>
      </c>
      <c r="X162" s="439">
        <f t="shared" si="187"/>
        <v>0</v>
      </c>
      <c r="Y162" s="439">
        <f t="shared" si="187"/>
        <v>0</v>
      </c>
      <c r="Z162" s="439">
        <f t="shared" si="187"/>
        <v>0</v>
      </c>
      <c r="AA162" s="439">
        <f t="shared" si="187"/>
        <v>0</v>
      </c>
      <c r="AB162" s="439">
        <f t="shared" si="187"/>
        <v>0</v>
      </c>
      <c r="AC162" s="439">
        <f t="shared" si="187"/>
        <v>0</v>
      </c>
      <c r="AD162" s="439">
        <f t="shared" si="187"/>
        <v>0</v>
      </c>
      <c r="AE162" s="439">
        <f t="shared" si="187"/>
        <v>0</v>
      </c>
      <c r="AF162" s="439">
        <f t="shared" si="187"/>
        <v>0</v>
      </c>
      <c r="AG162" s="439">
        <f t="shared" si="187"/>
        <v>0</v>
      </c>
      <c r="AH162" s="439">
        <f t="shared" si="187"/>
        <v>0</v>
      </c>
      <c r="AI162" s="439">
        <f t="shared" si="187"/>
        <v>0</v>
      </c>
      <c r="AJ162" s="439">
        <f t="shared" si="187"/>
        <v>0</v>
      </c>
      <c r="AK162" s="439">
        <f t="shared" si="187"/>
        <v>0</v>
      </c>
      <c r="AL162" s="439">
        <f t="shared" si="187"/>
        <v>0</v>
      </c>
      <c r="AM162" s="439">
        <f t="shared" si="187"/>
        <v>0</v>
      </c>
      <c r="AN162" s="439">
        <f t="shared" si="187"/>
        <v>0</v>
      </c>
      <c r="AO162" s="439">
        <f t="shared" si="187"/>
        <v>0</v>
      </c>
      <c r="AP162" s="439">
        <f t="shared" si="187"/>
        <v>0</v>
      </c>
      <c r="AQ162" s="439">
        <f t="shared" si="187"/>
        <v>0</v>
      </c>
      <c r="AR162" s="439">
        <f t="shared" si="187"/>
        <v>0</v>
      </c>
      <c r="AS162" s="439">
        <f t="shared" si="187"/>
        <v>0</v>
      </c>
      <c r="AT162" s="439">
        <f t="shared" si="187"/>
        <v>0</v>
      </c>
      <c r="AU162" s="439">
        <f t="shared" si="187"/>
        <v>0</v>
      </c>
      <c r="AV162" s="439">
        <f t="shared" si="187"/>
        <v>0</v>
      </c>
      <c r="AW162" s="439">
        <f t="shared" si="187"/>
        <v>0</v>
      </c>
      <c r="AX162" s="439">
        <f t="shared" si="187"/>
        <v>0</v>
      </c>
      <c r="AY162" s="439">
        <f t="shared" si="187"/>
        <v>0</v>
      </c>
      <c r="AZ162" s="439">
        <f t="shared" si="187"/>
        <v>0</v>
      </c>
      <c r="BA162" s="439">
        <f t="shared" si="187"/>
        <v>0</v>
      </c>
      <c r="BB162" s="439">
        <f>SUM(D162:BA162)</f>
        <v>0</v>
      </c>
    </row>
    <row r="163" spans="2:54" outlineLevel="1">
      <c r="B163" t="s">
        <v>433</v>
      </c>
      <c r="D163" s="439">
        <f>IFERROR(-HLOOKUP(D23,'5. I&amp;E Summary'!10:77,37,FALSE)*$R$14,0)</f>
        <v>-24.599999999999998</v>
      </c>
      <c r="E163" s="439">
        <f>IFERROR(-HLOOKUP(E23,'5. I&amp;E Summary'!10:77,37,FALSE)*$R$14,0)</f>
        <v>-25.214999999999996</v>
      </c>
      <c r="F163" s="439">
        <f>IFERROR(-HLOOKUP(F23,'5. I&amp;E Summary'!10:77,37,FALSE)*$R$14,0)</f>
        <v>-25.84537499999999</v>
      </c>
      <c r="G163" s="439">
        <f>IFERROR(-HLOOKUP(G23,'5. I&amp;E Summary'!10:77,37,FALSE)*$R$14,0)</f>
        <v>-26.491509374999993</v>
      </c>
      <c r="H163" s="439">
        <f>IFERROR(-HLOOKUP(H23,'5. I&amp;E Summary'!10:77,37,FALSE)*$R$14,0)</f>
        <v>-27.153797109374992</v>
      </c>
      <c r="I163" s="439">
        <f>IFERROR(-HLOOKUP(I23,'5. I&amp;E Summary'!10:77,37,FALSE)*$R$14,0)</f>
        <v>-27.832642037109363</v>
      </c>
      <c r="J163" s="439">
        <f>IFERROR(-HLOOKUP(J23,'5. I&amp;E Summary'!10:77,37,FALSE)*$R$14,0)</f>
        <v>-28.528458088037087</v>
      </c>
      <c r="K163" s="439">
        <f>IFERROR(-HLOOKUP(K23,'5. I&amp;E Summary'!10:77,37,FALSE)*$R$14,0)</f>
        <v>-29.241669540238014</v>
      </c>
      <c r="L163" s="439">
        <f>IFERROR(-HLOOKUP(L23,'5. I&amp;E Summary'!10:77,37,FALSE)*$R$14,0)</f>
        <v>-29.972711278743965</v>
      </c>
      <c r="M163" s="439">
        <f>IFERROR(-HLOOKUP(M23,'5. I&amp;E Summary'!10:77,37,FALSE)*$R$14,0)</f>
        <v>-30.722029060712558</v>
      </c>
      <c r="N163" s="439">
        <f>IFERROR(-HLOOKUP(N23,'5. I&amp;E Summary'!10:77,37,FALSE)*$R$14,0)</f>
        <v>-31.490079787230368</v>
      </c>
      <c r="O163" s="439">
        <f>IFERROR(-HLOOKUP(O23,'5. I&amp;E Summary'!10:77,37,FALSE)*$R$14,0)</f>
        <v>-32.277331781911123</v>
      </c>
      <c r="P163" s="439">
        <f>IFERROR(-HLOOKUP(P23,'5. I&amp;E Summary'!10:77,37,FALSE)*$R$14,0)</f>
        <v>-33.084265076458898</v>
      </c>
      <c r="Q163" s="439">
        <f>IFERROR(-HLOOKUP(Q23,'5. I&amp;E Summary'!10:77,37,FALSE)*$R$14,0)</f>
        <v>-33.911371703370371</v>
      </c>
      <c r="R163" s="439">
        <f>IFERROR(-HLOOKUP(R23,'5. I&amp;E Summary'!10:77,37,FALSE)*$R$14,0)</f>
        <v>-34.759155995954629</v>
      </c>
      <c r="S163" s="439">
        <f>IFERROR(-HLOOKUP(S23,'5. I&amp;E Summary'!10:77,37,FALSE)*$R$14,0)</f>
        <v>-35.628134895853485</v>
      </c>
      <c r="T163" s="439">
        <f>IFERROR(-HLOOKUP(T23,'5. I&amp;E Summary'!10:77,37,FALSE)*$R$14,0)</f>
        <v>-36.518838268249823</v>
      </c>
      <c r="U163" s="439">
        <f>IFERROR(-HLOOKUP(U23,'5. I&amp;E Summary'!10:77,37,FALSE)*$R$14,0)</f>
        <v>-37.431809224956069</v>
      </c>
      <c r="V163" s="439">
        <f>IFERROR(-HLOOKUP(V23,'5. I&amp;E Summary'!10:77,37,FALSE)*$R$14,0)</f>
        <v>-38.367604455579965</v>
      </c>
      <c r="W163" s="439">
        <f>IFERROR(-HLOOKUP(W23,'5. I&amp;E Summary'!10:77,37,FALSE)*$R$14,0)</f>
        <v>-39.326794566969461</v>
      </c>
      <c r="X163" s="439">
        <f>IFERROR(-HLOOKUP(X23,'5. I&amp;E Summary'!10:77,37,FALSE)*$R$14,0)</f>
        <v>-40.309964431143698</v>
      </c>
      <c r="Y163" s="439">
        <f>IFERROR(-HLOOKUP(Y23,'5. I&amp;E Summary'!10:77,37,FALSE)*$R$14,0)</f>
        <v>-41.317713541922281</v>
      </c>
      <c r="Z163" s="439">
        <f>IFERROR(-HLOOKUP(Z23,'5. I&amp;E Summary'!10:77,37,FALSE)*$R$14,0)</f>
        <v>-42.350656380470333</v>
      </c>
      <c r="AA163" s="439">
        <f>IFERROR(-HLOOKUP(AA23,'5. I&amp;E Summary'!10:77,37,FALSE)*$R$14,0)</f>
        <v>-43.409422789982095</v>
      </c>
      <c r="AB163" s="439">
        <f>IFERROR(-HLOOKUP(AB23,'5. I&amp;E Summary'!10:77,37,FALSE)*$R$14,0)</f>
        <v>-44.494658359731638</v>
      </c>
      <c r="AC163" s="439">
        <f>IFERROR(-HLOOKUP(AC23,'5. I&amp;E Summary'!10:77,37,FALSE)*$R$14,0)</f>
        <v>-45.607024818724931</v>
      </c>
      <c r="AD163" s="439">
        <f>IFERROR(-HLOOKUP(AD23,'5. I&amp;E Summary'!10:77,37,FALSE)*$R$14,0)</f>
        <v>-46.747200439193051</v>
      </c>
      <c r="AE163" s="439">
        <f>IFERROR(-HLOOKUP(AE23,'5. I&amp;E Summary'!10:77,37,FALSE)*$R$14,0)</f>
        <v>-47.915880450172864</v>
      </c>
      <c r="AF163" s="439">
        <f>IFERROR(-HLOOKUP(AF23,'5. I&amp;E Summary'!10:77,37,FALSE)*$R$14,0)</f>
        <v>-49.11377746142719</v>
      </c>
      <c r="AG163" s="439">
        <f>IFERROR(-HLOOKUP(AG23,'5. I&amp;E Summary'!10:77,37,FALSE)*$R$14,0)</f>
        <v>-50.34162189796286</v>
      </c>
      <c r="AH163" s="439">
        <f>IFERROR(-HLOOKUP(AH23,'5. I&amp;E Summary'!10:77,37,FALSE)*$R$14,0)</f>
        <v>-51.600162445411939</v>
      </c>
      <c r="AI163" s="439">
        <f>IFERROR(-HLOOKUP(AI23,'5. I&amp;E Summary'!10:77,37,FALSE)*$R$14,0)</f>
        <v>-52.890166506547224</v>
      </c>
      <c r="AJ163" s="439">
        <f>IFERROR(-HLOOKUP(AJ23,'5. I&amp;E Summary'!10:77,37,FALSE)*$R$14,0)</f>
        <v>-54.2124206692109</v>
      </c>
      <c r="AK163" s="439">
        <f>IFERROR(-HLOOKUP(AK23,'5. I&amp;E Summary'!10:77,37,FALSE)*$R$14,0)</f>
        <v>-55.567731185941163</v>
      </c>
      <c r="AL163" s="439">
        <f>IFERROR(-HLOOKUP(AL23,'5. I&amp;E Summary'!10:77,37,FALSE)*$R$14,0)</f>
        <v>-56.956924465589694</v>
      </c>
      <c r="AM163" s="439">
        <f>IFERROR(-HLOOKUP(AM23,'5. I&amp;E Summary'!10:77,37,FALSE)*$R$14,0)</f>
        <v>-58.380847577229432</v>
      </c>
      <c r="AN163" s="439">
        <f>IFERROR(-HLOOKUP(AN23,'5. I&amp;E Summary'!10:77,37,FALSE)*$R$14,0)</f>
        <v>-59.840368766660156</v>
      </c>
      <c r="AO163" s="439">
        <f>IFERROR(-HLOOKUP(AO23,'5. I&amp;E Summary'!10:77,37,FALSE)*$R$14,0)</f>
        <v>-61.336377985826658</v>
      </c>
      <c r="AP163" s="439">
        <f>IFERROR(-HLOOKUP(AP23,'5. I&amp;E Summary'!10:77,37,FALSE)*$R$14,0)</f>
        <v>-62.869787435472318</v>
      </c>
      <c r="AQ163" s="439">
        <f>IFERROR(-HLOOKUP(AQ23,'5. I&amp;E Summary'!10:77,37,FALSE)*$R$14,0)</f>
        <v>-64.441532121359131</v>
      </c>
      <c r="AR163" s="439">
        <f>IFERROR(-HLOOKUP(AR23,'5. I&amp;E Summary'!10:77,37,FALSE)*$R$14,0)</f>
        <v>-66.05257042439311</v>
      </c>
      <c r="AS163" s="439">
        <f>IFERROR(-HLOOKUP(AS23,'5. I&amp;E Summary'!10:77,37,FALSE)*$R$14,0)</f>
        <v>-67.703884685002933</v>
      </c>
      <c r="AT163" s="439">
        <f>IFERROR(-HLOOKUP(AT23,'5. I&amp;E Summary'!10:77,37,FALSE)*$R$14,0)</f>
        <v>-69.39648180212798</v>
      </c>
      <c r="AU163" s="439">
        <f>IFERROR(-HLOOKUP(AU23,'5. I&amp;E Summary'!10:77,37,FALSE)*$R$14,0)</f>
        <v>-71.131393847181172</v>
      </c>
      <c r="AV163" s="439">
        <f>IFERROR(-HLOOKUP(AV23,'5. I&amp;E Summary'!10:77,37,FALSE)*$R$14,0)</f>
        <v>-72.909678693360704</v>
      </c>
      <c r="AW163" s="439">
        <f>IFERROR(-HLOOKUP(AW23,'5. I&amp;E Summary'!10:77,37,FALSE)*$R$14,0)</f>
        <v>-74.7324206606947</v>
      </c>
      <c r="AX163" s="439">
        <f>IFERROR(-HLOOKUP(AX23,'5. I&amp;E Summary'!10:77,37,FALSE)*$R$14,0)</f>
        <v>-76.600731177212069</v>
      </c>
      <c r="AY163" s="439">
        <f>IFERROR(-HLOOKUP(AY23,'5. I&amp;E Summary'!10:77,37,FALSE)*$R$14,0)</f>
        <v>-78.515749456642368</v>
      </c>
      <c r="AZ163" s="439">
        <f>IFERROR(-HLOOKUP(AZ23,'5. I&amp;E Summary'!10:77,37,FALSE)*$R$14,0)</f>
        <v>-80.478643193058417</v>
      </c>
      <c r="BA163" s="439">
        <f>IFERROR(-HLOOKUP(BA23,'5. I&amp;E Summary'!10:77,37,FALSE)*$R$14,0)</f>
        <v>-82.490609272884868</v>
      </c>
      <c r="BB163" s="439">
        <f>SUM(D163:BA163)</f>
        <v>-2398.1149801882875</v>
      </c>
    </row>
    <row r="164" spans="2:54" outlineLevel="1">
      <c r="B164" t="s">
        <v>702</v>
      </c>
      <c r="D164" s="439">
        <f>IFERROR(-HLOOKUP(D23,'5. I&amp;E Summary'!10:77,38,FALSE)*$R$14,0)</f>
        <v>0</v>
      </c>
      <c r="E164" s="439">
        <f>IFERROR(-HLOOKUP(E23,'5. I&amp;E Summary'!10:77,38,FALSE)*$R$14,0)</f>
        <v>0</v>
      </c>
      <c r="F164" s="439">
        <f>IFERROR(-HLOOKUP(F23,'5. I&amp;E Summary'!10:77,38,FALSE)*$R$14,0)</f>
        <v>0</v>
      </c>
      <c r="G164" s="439">
        <f>IFERROR(-HLOOKUP(G23,'5. I&amp;E Summary'!10:77,38,FALSE)*$R$14,0)</f>
        <v>0</v>
      </c>
      <c r="H164" s="439">
        <f>IFERROR(-HLOOKUP(H23,'5. I&amp;E Summary'!10:77,38,FALSE)*$R$14,0)</f>
        <v>0</v>
      </c>
      <c r="I164" s="439">
        <f>IFERROR(-HLOOKUP(I23,'5. I&amp;E Summary'!10:77,38,FALSE)*$R$14,0)</f>
        <v>0</v>
      </c>
      <c r="J164" s="439">
        <f>IFERROR(-HLOOKUP(J23,'5. I&amp;E Summary'!10:77,38,FALSE)*$R$14,0)</f>
        <v>0</v>
      </c>
      <c r="K164" s="439">
        <f>IFERROR(-HLOOKUP(K23,'5. I&amp;E Summary'!10:77,38,FALSE)*$R$14,0)</f>
        <v>0</v>
      </c>
      <c r="L164" s="439">
        <f>IFERROR(-HLOOKUP(L23,'5. I&amp;E Summary'!10:77,38,FALSE)*$R$14,0)</f>
        <v>0</v>
      </c>
      <c r="M164" s="439">
        <f>IFERROR(-HLOOKUP(M23,'5. I&amp;E Summary'!10:77,38,FALSE)*$R$14,0)</f>
        <v>0</v>
      </c>
      <c r="N164" s="439">
        <f>IFERROR(-HLOOKUP(N23,'5. I&amp;E Summary'!10:77,38,FALSE)*$R$14,0)</f>
        <v>0</v>
      </c>
      <c r="O164" s="439">
        <f>IFERROR(-HLOOKUP(O23,'5. I&amp;E Summary'!10:77,38,FALSE)*$R$14,0)</f>
        <v>0</v>
      </c>
      <c r="P164" s="439">
        <f>IFERROR(-HLOOKUP(P23,'5. I&amp;E Summary'!10:77,38,FALSE)*$R$14,0)</f>
        <v>0</v>
      </c>
      <c r="Q164" s="439">
        <f>IFERROR(-HLOOKUP(Q23,'5. I&amp;E Summary'!10:77,38,FALSE)*$R$14,0)</f>
        <v>0</v>
      </c>
      <c r="R164" s="439">
        <f>IFERROR(-HLOOKUP(R23,'5. I&amp;E Summary'!10:77,38,FALSE)*$R$14,0)</f>
        <v>0</v>
      </c>
      <c r="S164" s="439">
        <f>IFERROR(-HLOOKUP(S23,'5. I&amp;E Summary'!10:77,38,FALSE)*$R$14,0)</f>
        <v>0</v>
      </c>
      <c r="T164" s="439">
        <f>IFERROR(-HLOOKUP(T23,'5. I&amp;E Summary'!10:77,38,FALSE)*$R$14,0)</f>
        <v>0</v>
      </c>
      <c r="U164" s="439">
        <f>IFERROR(-HLOOKUP(U23,'5. I&amp;E Summary'!10:77,38,FALSE)*$R$14,0)</f>
        <v>0</v>
      </c>
      <c r="V164" s="439">
        <f>IFERROR(-HLOOKUP(V23,'5. I&amp;E Summary'!10:77,38,FALSE)*$R$14,0)</f>
        <v>0</v>
      </c>
      <c r="W164" s="439">
        <f>IFERROR(-HLOOKUP(W23,'5. I&amp;E Summary'!10:77,38,FALSE)*$R$14,0)</f>
        <v>0</v>
      </c>
      <c r="X164" s="439">
        <f>IFERROR(-HLOOKUP(X23,'5. I&amp;E Summary'!10:77,38,FALSE)*$R$14,0)</f>
        <v>0</v>
      </c>
      <c r="Y164" s="439">
        <f>IFERROR(-HLOOKUP(Y23,'5. I&amp;E Summary'!10:77,38,FALSE)*$R$14,0)</f>
        <v>0</v>
      </c>
      <c r="Z164" s="439">
        <f>IFERROR(-HLOOKUP(Z23,'5. I&amp;E Summary'!10:77,38,FALSE)*$R$14,0)</f>
        <v>0</v>
      </c>
      <c r="AA164" s="439">
        <f>IFERROR(-HLOOKUP(AA23,'5. I&amp;E Summary'!10:77,38,FALSE)*$R$14,0)</f>
        <v>0</v>
      </c>
      <c r="AB164" s="439">
        <f>IFERROR(-HLOOKUP(AB23,'5. I&amp;E Summary'!10:77,38,FALSE)*$R$14,0)</f>
        <v>0</v>
      </c>
      <c r="AC164" s="439">
        <f>IFERROR(-HLOOKUP(AC23,'5. I&amp;E Summary'!10:77,38,FALSE)*$R$14,0)</f>
        <v>0</v>
      </c>
      <c r="AD164" s="439">
        <f>IFERROR(-HLOOKUP(AD23,'5. I&amp;E Summary'!10:77,38,FALSE)*$R$14,0)</f>
        <v>0</v>
      </c>
      <c r="AE164" s="439">
        <f>IFERROR(-HLOOKUP(AE23,'5. I&amp;E Summary'!10:77,38,FALSE)*$R$14,0)</f>
        <v>0</v>
      </c>
      <c r="AF164" s="439">
        <f>IFERROR(-HLOOKUP(AF23,'5. I&amp;E Summary'!10:77,38,FALSE)*$R$14,0)</f>
        <v>0</v>
      </c>
      <c r="AG164" s="439">
        <f>IFERROR(-HLOOKUP(AG23,'5. I&amp;E Summary'!10:77,38,FALSE)*$R$14,0)</f>
        <v>0</v>
      </c>
      <c r="AH164" s="439">
        <f>IFERROR(-HLOOKUP(AH23,'5. I&amp;E Summary'!10:77,38,FALSE)*$R$14,0)</f>
        <v>0</v>
      </c>
      <c r="AI164" s="439">
        <f>IFERROR(-HLOOKUP(AI23,'5. I&amp;E Summary'!10:77,38,FALSE)*$R$14,0)</f>
        <v>0</v>
      </c>
      <c r="AJ164" s="439">
        <f>IFERROR(-HLOOKUP(AJ23,'5. I&amp;E Summary'!10:77,38,FALSE)*$R$14,0)</f>
        <v>0</v>
      </c>
      <c r="AK164" s="439">
        <f>IFERROR(-HLOOKUP(AK23,'5. I&amp;E Summary'!10:77,38,FALSE)*$R$14,0)</f>
        <v>0</v>
      </c>
      <c r="AL164" s="439">
        <f>IFERROR(-HLOOKUP(AL23,'5. I&amp;E Summary'!10:77,38,FALSE)*$R$14,0)</f>
        <v>0</v>
      </c>
      <c r="AM164" s="439">
        <f>IFERROR(-HLOOKUP(AM23,'5. I&amp;E Summary'!10:77,38,FALSE)*$R$14,0)</f>
        <v>0</v>
      </c>
      <c r="AN164" s="439">
        <f>IFERROR(-HLOOKUP(AN23,'5. I&amp;E Summary'!10:77,38,FALSE)*$R$14,0)</f>
        <v>0</v>
      </c>
      <c r="AO164" s="439">
        <f>IFERROR(-HLOOKUP(AO23,'5. I&amp;E Summary'!10:77,38,FALSE)*$R$14,0)</f>
        <v>0</v>
      </c>
      <c r="AP164" s="439">
        <f>IFERROR(-HLOOKUP(AP23,'5. I&amp;E Summary'!10:77,38,FALSE)*$R$14,0)</f>
        <v>0</v>
      </c>
      <c r="AQ164" s="439">
        <f>IFERROR(-HLOOKUP(AQ23,'5. I&amp;E Summary'!10:77,38,FALSE)*$R$14,0)</f>
        <v>0</v>
      </c>
      <c r="AR164" s="439">
        <f>IFERROR(-HLOOKUP(AR23,'5. I&amp;E Summary'!10:77,38,FALSE)*$R$14,0)</f>
        <v>0</v>
      </c>
      <c r="AS164" s="439">
        <f>IFERROR(-HLOOKUP(AS23,'5. I&amp;E Summary'!10:77,38,FALSE)*$R$14,0)</f>
        <v>0</v>
      </c>
      <c r="AT164" s="439">
        <f>IFERROR(-HLOOKUP(AT23,'5. I&amp;E Summary'!10:77,38,FALSE)*$R$14,0)</f>
        <v>0</v>
      </c>
      <c r="AU164" s="439">
        <f>IFERROR(-HLOOKUP(AU23,'5. I&amp;E Summary'!10:77,38,FALSE)*$R$14,0)</f>
        <v>0</v>
      </c>
      <c r="AV164" s="439">
        <f>IFERROR(-HLOOKUP(AV23,'5. I&amp;E Summary'!10:77,38,FALSE)*$R$14,0)</f>
        <v>0</v>
      </c>
      <c r="AW164" s="439">
        <f>IFERROR(-HLOOKUP(AW23,'5. I&amp;E Summary'!10:77,38,FALSE)*$R$14,0)</f>
        <v>0</v>
      </c>
      <c r="AX164" s="439">
        <f>IFERROR(-HLOOKUP(AX23,'5. I&amp;E Summary'!10:77,38,FALSE)*$R$14,0)</f>
        <v>0</v>
      </c>
      <c r="AY164" s="439">
        <f>IFERROR(-HLOOKUP(AY23,'5. I&amp;E Summary'!10:77,38,FALSE)*$R$14,0)</f>
        <v>0</v>
      </c>
      <c r="AZ164" s="439">
        <f>IFERROR(-HLOOKUP(AZ23,'5. I&amp;E Summary'!10:77,38,FALSE)*$R$14,0)</f>
        <v>0</v>
      </c>
      <c r="BA164" s="439">
        <f>IFERROR(-HLOOKUP(BA23,'5. I&amp;E Summary'!10:77,38,FALSE)*$R$14,0)</f>
        <v>0</v>
      </c>
      <c r="BB164" s="439">
        <f>SUM(D164:BA164)</f>
        <v>0</v>
      </c>
    </row>
    <row r="165" spans="2:54" outlineLevel="1">
      <c r="D165" s="439"/>
      <c r="E165" s="439"/>
      <c r="F165" s="439"/>
      <c r="G165" s="439"/>
      <c r="H165" s="439"/>
      <c r="I165" s="439"/>
      <c r="J165" s="439"/>
      <c r="K165" s="439"/>
      <c r="L165" s="439"/>
      <c r="M165" s="439"/>
      <c r="N165" s="439"/>
      <c r="O165" s="439"/>
      <c r="P165" s="439"/>
      <c r="Q165" s="439"/>
      <c r="R165" s="439"/>
      <c r="S165" s="439"/>
      <c r="T165" s="439"/>
      <c r="U165" s="439"/>
      <c r="V165" s="439"/>
      <c r="W165" s="439"/>
      <c r="X165" s="439"/>
      <c r="Y165" s="439"/>
      <c r="Z165" s="439"/>
      <c r="AA165" s="439"/>
      <c r="AB165" s="439"/>
      <c r="AC165" s="439"/>
      <c r="AD165" s="439"/>
      <c r="AE165" s="439"/>
      <c r="AF165" s="439"/>
      <c r="AG165" s="439"/>
      <c r="AH165" s="439"/>
      <c r="AI165" s="439"/>
      <c r="AJ165" s="439"/>
      <c r="AK165" s="439"/>
      <c r="AL165" s="439"/>
      <c r="AM165" s="439"/>
      <c r="AN165" s="439"/>
      <c r="AO165" s="439"/>
      <c r="AP165" s="439"/>
      <c r="AQ165" s="439"/>
      <c r="AR165" s="439"/>
      <c r="AS165" s="439"/>
      <c r="AT165" s="439"/>
      <c r="AU165" s="439"/>
      <c r="AV165" s="439"/>
      <c r="AW165" s="439"/>
      <c r="AX165" s="439"/>
      <c r="AY165" s="439"/>
      <c r="AZ165" s="439"/>
      <c r="BA165" s="439"/>
      <c r="BB165" s="439"/>
    </row>
    <row r="166" spans="2:54" outlineLevel="1">
      <c r="B166" t="s">
        <v>189</v>
      </c>
      <c r="D166" s="439">
        <f>-SUM(D162:D164)</f>
        <v>24.599999999999998</v>
      </c>
      <c r="E166" s="439">
        <f t="shared" ref="E166:BA166" si="188">-SUM(E162:E164)</f>
        <v>25.214999999999996</v>
      </c>
      <c r="F166" s="439">
        <f t="shared" si="188"/>
        <v>25.84537499999999</v>
      </c>
      <c r="G166" s="439">
        <f t="shared" si="188"/>
        <v>26.491509374999993</v>
      </c>
      <c r="H166" s="439">
        <f t="shared" si="188"/>
        <v>27.153797109374992</v>
      </c>
      <c r="I166" s="439">
        <f t="shared" si="188"/>
        <v>27.832642037109363</v>
      </c>
      <c r="J166" s="439">
        <f t="shared" si="188"/>
        <v>28.528458088037087</v>
      </c>
      <c r="K166" s="439">
        <f t="shared" si="188"/>
        <v>29.241669540238014</v>
      </c>
      <c r="L166" s="439">
        <f t="shared" si="188"/>
        <v>29.972711278743965</v>
      </c>
      <c r="M166" s="439">
        <f t="shared" si="188"/>
        <v>30.722029060712558</v>
      </c>
      <c r="N166" s="439">
        <f t="shared" si="188"/>
        <v>31.490079787230368</v>
      </c>
      <c r="O166" s="439">
        <f t="shared" si="188"/>
        <v>32.277331781911123</v>
      </c>
      <c r="P166" s="439">
        <f t="shared" si="188"/>
        <v>33.084265076458898</v>
      </c>
      <c r="Q166" s="439">
        <f t="shared" si="188"/>
        <v>33.911371703370371</v>
      </c>
      <c r="R166" s="439">
        <f t="shared" si="188"/>
        <v>34.759155995954629</v>
      </c>
      <c r="S166" s="439">
        <f t="shared" si="188"/>
        <v>35.628134895853485</v>
      </c>
      <c r="T166" s="439">
        <f t="shared" si="188"/>
        <v>36.518838268249823</v>
      </c>
      <c r="U166" s="439">
        <f t="shared" si="188"/>
        <v>37.431809224956069</v>
      </c>
      <c r="V166" s="439">
        <f t="shared" si="188"/>
        <v>38.367604455579965</v>
      </c>
      <c r="W166" s="439">
        <f t="shared" si="188"/>
        <v>39.326794566969461</v>
      </c>
      <c r="X166" s="439">
        <f t="shared" si="188"/>
        <v>40.309964431143698</v>
      </c>
      <c r="Y166" s="439">
        <f t="shared" si="188"/>
        <v>41.317713541922281</v>
      </c>
      <c r="Z166" s="439">
        <f t="shared" si="188"/>
        <v>42.350656380470333</v>
      </c>
      <c r="AA166" s="439">
        <f t="shared" si="188"/>
        <v>43.409422789982095</v>
      </c>
      <c r="AB166" s="439">
        <f t="shared" si="188"/>
        <v>44.494658359731638</v>
      </c>
      <c r="AC166" s="439">
        <f t="shared" si="188"/>
        <v>45.607024818724931</v>
      </c>
      <c r="AD166" s="439">
        <f t="shared" si="188"/>
        <v>46.747200439193051</v>
      </c>
      <c r="AE166" s="439">
        <f t="shared" si="188"/>
        <v>47.915880450172864</v>
      </c>
      <c r="AF166" s="439">
        <f t="shared" si="188"/>
        <v>49.11377746142719</v>
      </c>
      <c r="AG166" s="439">
        <f t="shared" si="188"/>
        <v>50.34162189796286</v>
      </c>
      <c r="AH166" s="439">
        <f t="shared" si="188"/>
        <v>51.600162445411939</v>
      </c>
      <c r="AI166" s="439">
        <f t="shared" si="188"/>
        <v>52.890166506547224</v>
      </c>
      <c r="AJ166" s="439">
        <f t="shared" si="188"/>
        <v>54.2124206692109</v>
      </c>
      <c r="AK166" s="439">
        <f t="shared" si="188"/>
        <v>55.567731185941163</v>
      </c>
      <c r="AL166" s="439">
        <f t="shared" si="188"/>
        <v>56.956924465589694</v>
      </c>
      <c r="AM166" s="439">
        <f t="shared" si="188"/>
        <v>58.380847577229432</v>
      </c>
      <c r="AN166" s="439">
        <f t="shared" si="188"/>
        <v>59.840368766660156</v>
      </c>
      <c r="AO166" s="439">
        <f t="shared" si="188"/>
        <v>61.336377985826658</v>
      </c>
      <c r="AP166" s="439">
        <f t="shared" si="188"/>
        <v>62.869787435472318</v>
      </c>
      <c r="AQ166" s="439">
        <f t="shared" si="188"/>
        <v>64.441532121359131</v>
      </c>
      <c r="AR166" s="439">
        <f t="shared" si="188"/>
        <v>66.05257042439311</v>
      </c>
      <c r="AS166" s="439">
        <f t="shared" si="188"/>
        <v>67.703884685002933</v>
      </c>
      <c r="AT166" s="439">
        <f t="shared" si="188"/>
        <v>69.39648180212798</v>
      </c>
      <c r="AU166" s="439">
        <f t="shared" si="188"/>
        <v>71.131393847181172</v>
      </c>
      <c r="AV166" s="439">
        <f t="shared" si="188"/>
        <v>72.909678693360704</v>
      </c>
      <c r="AW166" s="439">
        <f t="shared" si="188"/>
        <v>74.7324206606947</v>
      </c>
      <c r="AX166" s="439">
        <f t="shared" si="188"/>
        <v>76.600731177212069</v>
      </c>
      <c r="AY166" s="439">
        <f t="shared" si="188"/>
        <v>78.515749456642368</v>
      </c>
      <c r="AZ166" s="439">
        <f t="shared" si="188"/>
        <v>80.478643193058417</v>
      </c>
      <c r="BA166" s="439">
        <f t="shared" si="188"/>
        <v>82.490609272884868</v>
      </c>
      <c r="BB166" s="439">
        <f>SUM(D166:BA166)</f>
        <v>2398.1149801882875</v>
      </c>
    </row>
    <row r="167" spans="2:54" outlineLevel="1">
      <c r="B167" t="s">
        <v>437</v>
      </c>
      <c r="D167" s="439">
        <f>IF('3. Inputs'!$F$10="New Project",0,IFERROR(-HLOOKUP('4. Investment Appraisal'!D23,'5. I&amp;E Summary'!10:110,85,FALSE),0))</f>
        <v>0</v>
      </c>
      <c r="E167" s="439">
        <f>IF('3. Inputs'!$F$10="New Project",0,IFERROR(-HLOOKUP('4. Investment Appraisal'!E23,'5. I&amp;E Summary'!10:110,85,FALSE),0))</f>
        <v>0</v>
      </c>
      <c r="F167" s="439">
        <f>IF('3. Inputs'!$F$10="New Project",0,IFERROR(-HLOOKUP('4. Investment Appraisal'!F23,'5. I&amp;E Summary'!10:110,85,FALSE),0))</f>
        <v>0</v>
      </c>
      <c r="G167" s="439">
        <f>IF('3. Inputs'!$F$10="New Project",0,IFERROR(-HLOOKUP('4. Investment Appraisal'!G23,'5. I&amp;E Summary'!10:110,85,FALSE),0))</f>
        <v>0</v>
      </c>
      <c r="H167" s="439">
        <f>IF('3. Inputs'!$F$10="New Project",0,IFERROR(-HLOOKUP('4. Investment Appraisal'!H23,'5. I&amp;E Summary'!10:110,85,FALSE),0))</f>
        <v>0</v>
      </c>
      <c r="I167" s="439">
        <f>IF('3. Inputs'!$F$10="New Project",0,IFERROR(-HLOOKUP('4. Investment Appraisal'!I23,'5. I&amp;E Summary'!10:110,85,FALSE),0))</f>
        <v>0</v>
      </c>
      <c r="J167" s="439">
        <f>IF('3. Inputs'!$F$10="New Project",0,IFERROR(-HLOOKUP('4. Investment Appraisal'!J23,'5. I&amp;E Summary'!10:110,85,FALSE),0))</f>
        <v>0</v>
      </c>
      <c r="K167" s="439">
        <f>IF('3. Inputs'!$F$10="New Project",0,IFERROR(-HLOOKUP('4. Investment Appraisal'!K23,'5. I&amp;E Summary'!10:110,85,FALSE),0))</f>
        <v>0</v>
      </c>
      <c r="L167" s="439">
        <f>IF('3. Inputs'!$F$10="New Project",0,IFERROR(-HLOOKUP('4. Investment Appraisal'!L23,'5. I&amp;E Summary'!10:110,85,FALSE),0))</f>
        <v>0</v>
      </c>
      <c r="M167" s="439">
        <f>IF('3. Inputs'!$F$10="New Project",0,IFERROR(-HLOOKUP('4. Investment Appraisal'!M23,'5. I&amp;E Summary'!10:110,85,FALSE),0))</f>
        <v>0</v>
      </c>
      <c r="N167" s="439">
        <f>IF('3. Inputs'!$F$10="New Project",0,IFERROR(-HLOOKUP('4. Investment Appraisal'!N23,'5. I&amp;E Summary'!10:110,85,FALSE),0))</f>
        <v>0</v>
      </c>
      <c r="O167" s="439">
        <f>IF('3. Inputs'!$F$10="New Project",0,IFERROR(-HLOOKUP('4. Investment Appraisal'!O23,'5. I&amp;E Summary'!10:110,85,FALSE),0))</f>
        <v>0</v>
      </c>
      <c r="P167" s="439">
        <f>IF('3. Inputs'!$F$10="New Project",0,IFERROR(-HLOOKUP('4. Investment Appraisal'!P23,'5. I&amp;E Summary'!10:110,85,FALSE),0))</f>
        <v>0</v>
      </c>
      <c r="Q167" s="439">
        <f>IF('3. Inputs'!$F$10="New Project",0,IFERROR(-HLOOKUP('4. Investment Appraisal'!Q23,'5. I&amp;E Summary'!10:110,85,FALSE),0))</f>
        <v>0</v>
      </c>
      <c r="R167" s="439">
        <f>IF('3. Inputs'!$F$10="New Project",0,IFERROR(-HLOOKUP('4. Investment Appraisal'!R23,'5. I&amp;E Summary'!10:110,85,FALSE),0))</f>
        <v>0</v>
      </c>
      <c r="S167" s="439">
        <f>IF('3. Inputs'!$F$10="New Project",0,IFERROR(-HLOOKUP('4. Investment Appraisal'!S23,'5. I&amp;E Summary'!10:110,85,FALSE),0))</f>
        <v>0</v>
      </c>
      <c r="T167" s="439">
        <f>IF('3. Inputs'!$F$10="New Project",0,IFERROR(-HLOOKUP('4. Investment Appraisal'!T23,'5. I&amp;E Summary'!10:110,85,FALSE),0))</f>
        <v>0</v>
      </c>
      <c r="U167" s="439">
        <f>IF('3. Inputs'!$F$10="New Project",0,IFERROR(-HLOOKUP('4. Investment Appraisal'!U23,'5. I&amp;E Summary'!10:110,85,FALSE),0))</f>
        <v>0</v>
      </c>
      <c r="V167" s="439">
        <f>IF('3. Inputs'!$F$10="New Project",0,IFERROR(-HLOOKUP('4. Investment Appraisal'!V23,'5. I&amp;E Summary'!10:110,85,FALSE),0))</f>
        <v>0</v>
      </c>
      <c r="W167" s="439">
        <f>IF('3. Inputs'!$F$10="New Project",0,IFERROR(-HLOOKUP('4. Investment Appraisal'!W23,'5. I&amp;E Summary'!10:110,85,FALSE),0))</f>
        <v>0</v>
      </c>
      <c r="X167" s="439">
        <f>IF('3. Inputs'!$F$10="New Project",0,IFERROR(-HLOOKUP('4. Investment Appraisal'!X23,'5. I&amp;E Summary'!10:110,85,FALSE),0))</f>
        <v>0</v>
      </c>
      <c r="Y167" s="439">
        <f>IF('3. Inputs'!$F$10="New Project",0,IFERROR(-HLOOKUP('4. Investment Appraisal'!Y23,'5. I&amp;E Summary'!10:110,85,FALSE),0))</f>
        <v>0</v>
      </c>
      <c r="Z167" s="439">
        <f>IF('3. Inputs'!$F$10="New Project",0,IFERROR(-HLOOKUP('4. Investment Appraisal'!Z23,'5. I&amp;E Summary'!10:110,85,FALSE),0))</f>
        <v>0</v>
      </c>
      <c r="AA167" s="439">
        <f>IF('3. Inputs'!$F$10="New Project",0,IFERROR(-HLOOKUP('4. Investment Appraisal'!AA23,'5. I&amp;E Summary'!10:110,85,FALSE),0))</f>
        <v>0</v>
      </c>
      <c r="AB167" s="439">
        <f>IF('3. Inputs'!$F$10="New Project",0,IFERROR(-HLOOKUP('4. Investment Appraisal'!AB23,'5. I&amp;E Summary'!10:110,85,FALSE),0))</f>
        <v>0</v>
      </c>
      <c r="AC167" s="439">
        <f>IF('3. Inputs'!$F$10="New Project",0,IFERROR(-HLOOKUP('4. Investment Appraisal'!AC23,'5. I&amp;E Summary'!10:110,85,FALSE),0))</f>
        <v>0</v>
      </c>
      <c r="AD167" s="439">
        <f>IF('3. Inputs'!$F$10="New Project",0,IFERROR(-HLOOKUP('4. Investment Appraisal'!AD23,'5. I&amp;E Summary'!10:110,85,FALSE),0))</f>
        <v>0</v>
      </c>
      <c r="AE167" s="439">
        <f>IF('3. Inputs'!$F$10="New Project",0,IFERROR(-HLOOKUP('4. Investment Appraisal'!AE23,'5. I&amp;E Summary'!10:110,85,FALSE),0))</f>
        <v>0</v>
      </c>
      <c r="AF167" s="439">
        <f>IF('3. Inputs'!$F$10="New Project",0,IFERROR(-HLOOKUP('4. Investment Appraisal'!AF23,'5. I&amp;E Summary'!10:110,85,FALSE),0))</f>
        <v>0</v>
      </c>
      <c r="AG167" s="439">
        <f>IF('3. Inputs'!$F$10="New Project",0,IFERROR(-HLOOKUP('4. Investment Appraisal'!AG23,'5. I&amp;E Summary'!10:110,85,FALSE),0))</f>
        <v>0</v>
      </c>
      <c r="AH167" s="439">
        <f>IF('3. Inputs'!$F$10="New Project",0,IFERROR(-HLOOKUP('4. Investment Appraisal'!AH23,'5. I&amp;E Summary'!10:110,85,FALSE),0))</f>
        <v>0</v>
      </c>
      <c r="AI167" s="439">
        <f>IF('3. Inputs'!$F$10="New Project",0,IFERROR(-HLOOKUP('4. Investment Appraisal'!AI23,'5. I&amp;E Summary'!10:110,85,FALSE),0))</f>
        <v>0</v>
      </c>
      <c r="AJ167" s="439">
        <f>IF('3. Inputs'!$F$10="New Project",0,IFERROR(-HLOOKUP('4. Investment Appraisal'!AJ23,'5. I&amp;E Summary'!10:110,85,FALSE),0))</f>
        <v>0</v>
      </c>
      <c r="AK167" s="439">
        <f>IF('3. Inputs'!$F$10="New Project",0,IFERROR(-HLOOKUP('4. Investment Appraisal'!AK23,'5. I&amp;E Summary'!10:110,85,FALSE),0))</f>
        <v>0</v>
      </c>
      <c r="AL167" s="439">
        <f>IF('3. Inputs'!$F$10="New Project",0,IFERROR(-HLOOKUP('4. Investment Appraisal'!AL23,'5. I&amp;E Summary'!10:110,85,FALSE),0))</f>
        <v>0</v>
      </c>
      <c r="AM167" s="439">
        <f>IF('3. Inputs'!$F$10="New Project",0,IFERROR(-HLOOKUP('4. Investment Appraisal'!AM23,'5. I&amp;E Summary'!10:110,85,FALSE),0))</f>
        <v>0</v>
      </c>
      <c r="AN167" s="439">
        <f>IF('3. Inputs'!$F$10="New Project",0,IFERROR(-HLOOKUP('4. Investment Appraisal'!AN23,'5. I&amp;E Summary'!10:110,85,FALSE),0))</f>
        <v>0</v>
      </c>
      <c r="AO167" s="439">
        <f>IF('3. Inputs'!$F$10="New Project",0,IFERROR(-HLOOKUP('4. Investment Appraisal'!AO23,'5. I&amp;E Summary'!10:110,85,FALSE),0))</f>
        <v>0</v>
      </c>
      <c r="AP167" s="439">
        <f>IF('3. Inputs'!$F$10="New Project",0,IFERROR(-HLOOKUP('4. Investment Appraisal'!AP23,'5. I&amp;E Summary'!10:110,85,FALSE),0))</f>
        <v>0</v>
      </c>
      <c r="AQ167" s="439">
        <f>IF('3. Inputs'!$F$10="New Project",0,IFERROR(-HLOOKUP('4. Investment Appraisal'!AQ23,'5. I&amp;E Summary'!10:110,85,FALSE),0))</f>
        <v>0</v>
      </c>
      <c r="AR167" s="439">
        <f>IF('3. Inputs'!$F$10="New Project",0,IFERROR(-HLOOKUP('4. Investment Appraisal'!AR23,'5. I&amp;E Summary'!10:110,85,FALSE),0))</f>
        <v>0</v>
      </c>
      <c r="AS167" s="439">
        <f>IF('3. Inputs'!$F$10="New Project",0,IFERROR(-HLOOKUP('4. Investment Appraisal'!AS23,'5. I&amp;E Summary'!10:110,85,FALSE),0))</f>
        <v>0</v>
      </c>
      <c r="AT167" s="439">
        <f>IF('3. Inputs'!$F$10="New Project",0,IFERROR(-HLOOKUP('4. Investment Appraisal'!AT23,'5. I&amp;E Summary'!10:110,85,FALSE),0))</f>
        <v>0</v>
      </c>
      <c r="AU167" s="439">
        <f>IF('3. Inputs'!$F$10="New Project",0,IFERROR(-HLOOKUP('4. Investment Appraisal'!AU23,'5. I&amp;E Summary'!10:110,85,FALSE),0))</f>
        <v>0</v>
      </c>
      <c r="AV167" s="439">
        <f>IF('3. Inputs'!$F$10="New Project",0,IFERROR(-HLOOKUP('4. Investment Appraisal'!AV23,'5. I&amp;E Summary'!10:110,85,FALSE),0))</f>
        <v>0</v>
      </c>
      <c r="AW167" s="439">
        <f>IF('3. Inputs'!$F$10="New Project",0,IFERROR(-HLOOKUP('4. Investment Appraisal'!AW23,'5. I&amp;E Summary'!10:110,85,FALSE),0))</f>
        <v>0</v>
      </c>
      <c r="AX167" s="439">
        <f>IF('3. Inputs'!$F$10="New Project",0,IFERROR(-HLOOKUP('4. Investment Appraisal'!AX23,'5. I&amp;E Summary'!10:110,85,FALSE),0))</f>
        <v>0</v>
      </c>
      <c r="AY167" s="439">
        <f>IF('3. Inputs'!$F$10="New Project",0,IFERROR(-HLOOKUP('4. Investment Appraisal'!AY23,'5. I&amp;E Summary'!10:110,85,FALSE),0))</f>
        <v>0</v>
      </c>
      <c r="AZ167" s="439">
        <f>IF('3. Inputs'!$F$10="New Project",0,IFERROR(-HLOOKUP('4. Investment Appraisal'!AZ23,'5. I&amp;E Summary'!10:110,85,FALSE),0))</f>
        <v>0</v>
      </c>
      <c r="BA167" s="439">
        <f>IF('3. Inputs'!$F$10="New Project",0,IFERROR(-HLOOKUP('4. Investment Appraisal'!BA23,'5. I&amp;E Summary'!10:110,85,FALSE),0))</f>
        <v>0</v>
      </c>
      <c r="BB167" s="439">
        <f>SUM(D167:BA167)</f>
        <v>0</v>
      </c>
    </row>
    <row r="168" spans="2:54" outlineLevel="1">
      <c r="D168" s="439"/>
      <c r="E168" s="439"/>
      <c r="F168" s="439"/>
      <c r="G168" s="439"/>
      <c r="H168" s="439"/>
      <c r="I168" s="439"/>
      <c r="J168" s="439"/>
      <c r="K168" s="439"/>
      <c r="L168" s="439"/>
      <c r="M168" s="439"/>
      <c r="N168" s="439"/>
      <c r="O168" s="439"/>
      <c r="P168" s="439"/>
      <c r="Q168" s="439"/>
      <c r="R168" s="439"/>
      <c r="S168" s="439"/>
      <c r="T168" s="439"/>
      <c r="U168" s="439"/>
      <c r="V168" s="439"/>
      <c r="W168" s="439"/>
      <c r="X168" s="439"/>
      <c r="Y168" s="439"/>
      <c r="Z168" s="439"/>
      <c r="AA168" s="439"/>
      <c r="AB168" s="439"/>
      <c r="AC168" s="439"/>
      <c r="AD168" s="439"/>
      <c r="AE168" s="439"/>
      <c r="AF168" s="439"/>
      <c r="AG168" s="439"/>
      <c r="AH168" s="439"/>
      <c r="AI168" s="439"/>
      <c r="AJ168" s="439"/>
      <c r="AK168" s="439"/>
      <c r="AL168" s="439"/>
      <c r="AM168" s="439"/>
      <c r="AN168" s="439"/>
      <c r="AO168" s="439"/>
      <c r="AP168" s="439"/>
      <c r="AQ168" s="439"/>
      <c r="AR168" s="439"/>
      <c r="AS168" s="439"/>
      <c r="AT168" s="439"/>
      <c r="AU168" s="439"/>
      <c r="AV168" s="439"/>
      <c r="AW168" s="439"/>
      <c r="AX168" s="439"/>
      <c r="AY168" s="439"/>
      <c r="AZ168" s="439"/>
      <c r="BA168" s="439"/>
      <c r="BB168" s="439"/>
    </row>
    <row r="169" spans="2:54" outlineLevel="1">
      <c r="B169" t="s">
        <v>434</v>
      </c>
      <c r="D169" s="439">
        <f>D166+D167</f>
        <v>24.599999999999998</v>
      </c>
      <c r="E169" s="439">
        <f t="shared" ref="E169:BA169" si="189">E166+E167</f>
        <v>25.214999999999996</v>
      </c>
      <c r="F169" s="439">
        <f t="shared" si="189"/>
        <v>25.84537499999999</v>
      </c>
      <c r="G169" s="439">
        <f t="shared" si="189"/>
        <v>26.491509374999993</v>
      </c>
      <c r="H169" s="439">
        <f t="shared" si="189"/>
        <v>27.153797109374992</v>
      </c>
      <c r="I169" s="439">
        <f t="shared" si="189"/>
        <v>27.832642037109363</v>
      </c>
      <c r="J169" s="439">
        <f t="shared" si="189"/>
        <v>28.528458088037087</v>
      </c>
      <c r="K169" s="439">
        <f t="shared" si="189"/>
        <v>29.241669540238014</v>
      </c>
      <c r="L169" s="439">
        <f t="shared" si="189"/>
        <v>29.972711278743965</v>
      </c>
      <c r="M169" s="439">
        <f t="shared" si="189"/>
        <v>30.722029060712558</v>
      </c>
      <c r="N169" s="439">
        <f t="shared" si="189"/>
        <v>31.490079787230368</v>
      </c>
      <c r="O169" s="439">
        <f t="shared" si="189"/>
        <v>32.277331781911123</v>
      </c>
      <c r="P169" s="439">
        <f t="shared" si="189"/>
        <v>33.084265076458898</v>
      </c>
      <c r="Q169" s="439">
        <f t="shared" si="189"/>
        <v>33.911371703370371</v>
      </c>
      <c r="R169" s="439">
        <f t="shared" si="189"/>
        <v>34.759155995954629</v>
      </c>
      <c r="S169" s="439">
        <f t="shared" si="189"/>
        <v>35.628134895853485</v>
      </c>
      <c r="T169" s="439">
        <f t="shared" si="189"/>
        <v>36.518838268249823</v>
      </c>
      <c r="U169" s="439">
        <f t="shared" si="189"/>
        <v>37.431809224956069</v>
      </c>
      <c r="V169" s="439">
        <f t="shared" si="189"/>
        <v>38.367604455579965</v>
      </c>
      <c r="W169" s="439">
        <f t="shared" si="189"/>
        <v>39.326794566969461</v>
      </c>
      <c r="X169" s="439">
        <f t="shared" si="189"/>
        <v>40.309964431143698</v>
      </c>
      <c r="Y169" s="439">
        <f t="shared" si="189"/>
        <v>41.317713541922281</v>
      </c>
      <c r="Z169" s="439">
        <f t="shared" si="189"/>
        <v>42.350656380470333</v>
      </c>
      <c r="AA169" s="439">
        <f t="shared" si="189"/>
        <v>43.409422789982095</v>
      </c>
      <c r="AB169" s="439">
        <f t="shared" si="189"/>
        <v>44.494658359731638</v>
      </c>
      <c r="AC169" s="439">
        <f t="shared" si="189"/>
        <v>45.607024818724931</v>
      </c>
      <c r="AD169" s="439">
        <f t="shared" si="189"/>
        <v>46.747200439193051</v>
      </c>
      <c r="AE169" s="439">
        <f t="shared" si="189"/>
        <v>47.915880450172864</v>
      </c>
      <c r="AF169" s="439">
        <f t="shared" si="189"/>
        <v>49.11377746142719</v>
      </c>
      <c r="AG169" s="439">
        <f t="shared" si="189"/>
        <v>50.34162189796286</v>
      </c>
      <c r="AH169" s="439">
        <f t="shared" si="189"/>
        <v>51.600162445411939</v>
      </c>
      <c r="AI169" s="439">
        <f t="shared" si="189"/>
        <v>52.890166506547224</v>
      </c>
      <c r="AJ169" s="439">
        <f t="shared" si="189"/>
        <v>54.2124206692109</v>
      </c>
      <c r="AK169" s="439">
        <f t="shared" si="189"/>
        <v>55.567731185941163</v>
      </c>
      <c r="AL169" s="439">
        <f t="shared" si="189"/>
        <v>56.956924465589694</v>
      </c>
      <c r="AM169" s="439">
        <f t="shared" si="189"/>
        <v>58.380847577229432</v>
      </c>
      <c r="AN169" s="439">
        <f t="shared" si="189"/>
        <v>59.840368766660156</v>
      </c>
      <c r="AO169" s="439">
        <f t="shared" si="189"/>
        <v>61.336377985826658</v>
      </c>
      <c r="AP169" s="439">
        <f t="shared" si="189"/>
        <v>62.869787435472318</v>
      </c>
      <c r="AQ169" s="439">
        <f t="shared" si="189"/>
        <v>64.441532121359131</v>
      </c>
      <c r="AR169" s="439">
        <f t="shared" si="189"/>
        <v>66.05257042439311</v>
      </c>
      <c r="AS169" s="439">
        <f t="shared" si="189"/>
        <v>67.703884685002933</v>
      </c>
      <c r="AT169" s="439">
        <f t="shared" si="189"/>
        <v>69.39648180212798</v>
      </c>
      <c r="AU169" s="439">
        <f t="shared" si="189"/>
        <v>71.131393847181172</v>
      </c>
      <c r="AV169" s="439">
        <f t="shared" si="189"/>
        <v>72.909678693360704</v>
      </c>
      <c r="AW169" s="439">
        <f t="shared" si="189"/>
        <v>74.7324206606947</v>
      </c>
      <c r="AX169" s="439">
        <f t="shared" si="189"/>
        <v>76.600731177212069</v>
      </c>
      <c r="AY169" s="439">
        <f t="shared" si="189"/>
        <v>78.515749456642368</v>
      </c>
      <c r="AZ169" s="439">
        <f t="shared" si="189"/>
        <v>80.478643193058417</v>
      </c>
      <c r="BA169" s="439">
        <f t="shared" si="189"/>
        <v>82.490609272884868</v>
      </c>
      <c r="BB169" s="439">
        <f>SUM(D169:BA169)</f>
        <v>2398.1149801882875</v>
      </c>
    </row>
    <row r="170" spans="2:54" outlineLevel="1">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c r="AA170" s="439"/>
      <c r="AB170" s="439"/>
      <c r="AC170" s="439"/>
      <c r="AD170" s="439"/>
      <c r="AE170" s="439"/>
      <c r="AF170" s="439"/>
      <c r="AG170" s="439"/>
      <c r="AH170" s="439"/>
      <c r="AI170" s="439"/>
      <c r="AJ170" s="439"/>
      <c r="AK170" s="439"/>
      <c r="AL170" s="439"/>
      <c r="AM170" s="439"/>
      <c r="AN170" s="439"/>
      <c r="AO170" s="439"/>
      <c r="AP170" s="439"/>
      <c r="AQ170" s="439"/>
      <c r="AR170" s="439"/>
      <c r="AS170" s="439"/>
      <c r="AT170" s="439"/>
      <c r="AU170" s="439"/>
      <c r="AV170" s="439"/>
      <c r="AW170" s="439"/>
      <c r="AX170" s="439"/>
      <c r="AY170" s="439"/>
      <c r="AZ170" s="439"/>
      <c r="BA170" s="439"/>
      <c r="BB170" s="439"/>
    </row>
    <row r="171" spans="2:54" outlineLevel="1">
      <c r="D171" s="484"/>
      <c r="E171" s="484"/>
      <c r="F171" s="484"/>
      <c r="G171" s="484"/>
      <c r="H171" s="484"/>
      <c r="I171" s="484"/>
      <c r="J171" s="484"/>
      <c r="K171" s="484"/>
      <c r="L171" s="484"/>
      <c r="M171" s="484"/>
      <c r="N171" s="484"/>
      <c r="O171" s="484"/>
      <c r="P171" s="484"/>
      <c r="Q171" s="484"/>
      <c r="R171" s="484"/>
      <c r="S171" s="484"/>
      <c r="T171" s="484"/>
      <c r="U171" s="484"/>
      <c r="V171" s="484"/>
      <c r="W171" s="484"/>
      <c r="X171" s="484"/>
      <c r="Y171" s="484"/>
      <c r="Z171" s="484"/>
      <c r="AA171" s="484"/>
      <c r="AB171" s="484"/>
      <c r="AC171" s="484"/>
      <c r="AD171" s="484"/>
      <c r="AE171" s="484"/>
      <c r="AF171" s="484"/>
      <c r="AG171" s="484"/>
      <c r="AH171" s="484"/>
      <c r="AI171" s="484"/>
      <c r="AJ171" s="484"/>
      <c r="AK171" s="484"/>
      <c r="AL171" s="484"/>
      <c r="AM171" s="484"/>
      <c r="AN171" s="484"/>
      <c r="AO171" s="484"/>
      <c r="AP171" s="484"/>
      <c r="AQ171" s="484"/>
      <c r="AR171" s="484"/>
      <c r="AS171" s="484"/>
      <c r="AT171" s="484"/>
      <c r="AU171" s="484"/>
      <c r="AV171" s="484"/>
      <c r="AW171" s="484"/>
      <c r="AX171" s="484"/>
      <c r="AY171" s="484"/>
      <c r="AZ171" s="484"/>
      <c r="BA171" s="484"/>
      <c r="BB171" s="439"/>
    </row>
    <row r="172" spans="2:54" outlineLevel="1">
      <c r="B172" t="s">
        <v>116</v>
      </c>
      <c r="D172" s="439">
        <f t="shared" ref="D172:AI172" si="190">IFERROR((D156+D157-D169-D171+D36),0)</f>
        <v>1508.4</v>
      </c>
      <c r="E172" s="439">
        <f t="shared" si="190"/>
        <v>1290.2850000000003</v>
      </c>
      <c r="F172" s="439">
        <f t="shared" si="190"/>
        <v>1489.6546250000001</v>
      </c>
      <c r="G172" s="439">
        <f t="shared" si="190"/>
        <v>-791.49150937499996</v>
      </c>
      <c r="H172" s="439">
        <f t="shared" si="190"/>
        <v>-27.153797109374992</v>
      </c>
      <c r="I172" s="439">
        <f t="shared" si="190"/>
        <v>-27.832642037109363</v>
      </c>
      <c r="J172" s="439">
        <f t="shared" si="190"/>
        <v>-28.528458088037087</v>
      </c>
      <c r="K172" s="439">
        <f t="shared" si="190"/>
        <v>-29.241669540238014</v>
      </c>
      <c r="L172" s="439">
        <f t="shared" si="190"/>
        <v>-30.485474744612699</v>
      </c>
      <c r="M172" s="439">
        <f t="shared" si="190"/>
        <v>-30.722029060712558</v>
      </c>
      <c r="N172" s="439">
        <f t="shared" si="190"/>
        <v>-31.490079787230368</v>
      </c>
      <c r="O172" s="439">
        <f t="shared" si="190"/>
        <v>-32.277331781911123</v>
      </c>
      <c r="P172" s="439">
        <f t="shared" si="190"/>
        <v>-33.084265076458898</v>
      </c>
      <c r="Q172" s="439">
        <f t="shared" si="190"/>
        <v>-37.945260673662418</v>
      </c>
      <c r="R172" s="439">
        <f t="shared" si="190"/>
        <v>-34.759155995954629</v>
      </c>
      <c r="S172" s="439">
        <f t="shared" si="190"/>
        <v>-35.628134895853485</v>
      </c>
      <c r="T172" s="439">
        <f t="shared" si="190"/>
        <v>-36.518838268249823</v>
      </c>
      <c r="U172" s="439">
        <f t="shared" si="190"/>
        <v>-37.431809224956069</v>
      </c>
      <c r="V172" s="439">
        <f t="shared" si="190"/>
        <v>-39.023985043067086</v>
      </c>
      <c r="W172" s="439">
        <f t="shared" si="190"/>
        <v>-39.326794566969461</v>
      </c>
      <c r="X172" s="439">
        <f t="shared" si="190"/>
        <v>-40.309964431143698</v>
      </c>
      <c r="Y172" s="439">
        <f t="shared" si="190"/>
        <v>-41.317713541922281</v>
      </c>
      <c r="Z172" s="439">
        <f t="shared" si="190"/>
        <v>-42.350656380470333</v>
      </c>
      <c r="AA172" s="439">
        <f t="shared" si="190"/>
        <v>-60.189563269151229</v>
      </c>
      <c r="AB172" s="439">
        <f t="shared" si="190"/>
        <v>-44.494658359731638</v>
      </c>
      <c r="AC172" s="439">
        <f t="shared" si="190"/>
        <v>-45.607024818724931</v>
      </c>
      <c r="AD172" s="439">
        <f t="shared" si="190"/>
        <v>-46.747200439193051</v>
      </c>
      <c r="AE172" s="439">
        <f t="shared" si="190"/>
        <v>-47.915880450172864</v>
      </c>
      <c r="AF172" s="439">
        <f t="shared" si="190"/>
        <v>-49.954000106579983</v>
      </c>
      <c r="AG172" s="439">
        <f t="shared" si="190"/>
        <v>-50.34162189796286</v>
      </c>
      <c r="AH172" s="439">
        <f t="shared" si="190"/>
        <v>-51.600162445411939</v>
      </c>
      <c r="AI172" s="439">
        <f t="shared" si="190"/>
        <v>-52.890166506547224</v>
      </c>
      <c r="AJ172" s="439">
        <f t="shared" ref="AJ172:BA172" si="191">IFERROR((AJ156+AJ157-AJ169-AJ171+AJ36),0)</f>
        <v>-54.2124206692109</v>
      </c>
      <c r="AK172" s="439">
        <f t="shared" si="191"/>
        <v>-65.682177477658399</v>
      </c>
      <c r="AL172" s="439">
        <f t="shared" si="191"/>
        <v>-56.956924465589694</v>
      </c>
      <c r="AM172" s="439">
        <f t="shared" si="191"/>
        <v>-58.380847577229432</v>
      </c>
      <c r="AN172" s="439">
        <f t="shared" si="191"/>
        <v>-59.840368766660156</v>
      </c>
      <c r="AO172" s="439">
        <f t="shared" si="191"/>
        <v>-61.336377985826658</v>
      </c>
      <c r="AP172" s="439">
        <f t="shared" si="191"/>
        <v>-63.945343457216183</v>
      </c>
      <c r="AQ172" s="439">
        <f t="shared" si="191"/>
        <v>-64.441532121359131</v>
      </c>
      <c r="AR172" s="439">
        <f t="shared" si="191"/>
        <v>-66.05257042439311</v>
      </c>
      <c r="AS172" s="439">
        <f t="shared" si="191"/>
        <v>-67.703884685002933</v>
      </c>
      <c r="AT172" s="439">
        <f t="shared" si="191"/>
        <v>-69.39648180212798</v>
      </c>
      <c r="AU172" s="439">
        <f t="shared" si="191"/>
        <v>-114.90056487296468</v>
      </c>
      <c r="AV172" s="439">
        <f t="shared" si="191"/>
        <v>-72.909678693360704</v>
      </c>
      <c r="AW172" s="439">
        <f t="shared" si="191"/>
        <v>-74.7324206606947</v>
      </c>
      <c r="AX172" s="439">
        <f t="shared" si="191"/>
        <v>-76.600731177212069</v>
      </c>
      <c r="AY172" s="439">
        <f t="shared" si="191"/>
        <v>-78.515749456642368</v>
      </c>
      <c r="AZ172" s="439">
        <f t="shared" si="191"/>
        <v>-81.855445832910064</v>
      </c>
      <c r="BA172" s="439">
        <f t="shared" si="191"/>
        <v>-82.490609272884868</v>
      </c>
      <c r="BB172" s="439">
        <f>SUM(D172:BA172)</f>
        <v>1121.7256476846462</v>
      </c>
    </row>
    <row r="173" spans="2:54" outlineLevel="1">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c r="AJ173" s="439"/>
      <c r="AK173" s="439"/>
      <c r="AL173" s="439"/>
      <c r="AM173" s="439"/>
      <c r="AN173" s="439"/>
      <c r="AO173" s="439"/>
      <c r="AP173" s="439"/>
      <c r="AQ173" s="439"/>
      <c r="AR173" s="439"/>
      <c r="AS173" s="439"/>
      <c r="AT173" s="439"/>
      <c r="AU173" s="439"/>
      <c r="AV173" s="439"/>
      <c r="AW173" s="439"/>
      <c r="AX173" s="439"/>
      <c r="AY173" s="439"/>
      <c r="AZ173" s="439"/>
      <c r="BA173" s="439"/>
      <c r="BB173" s="439"/>
    </row>
    <row r="174" spans="2:54" outlineLevel="1">
      <c r="B174" t="s">
        <v>435</v>
      </c>
      <c r="D174" s="439">
        <f t="shared" ref="D174:AI174" si="192">IFERROR(D172/((1+$R$17)^D24),0)</f>
        <v>1464.4660194174758</v>
      </c>
      <c r="E174" s="439">
        <f t="shared" si="192"/>
        <v>1216.2173626166466</v>
      </c>
      <c r="F174" s="439">
        <f t="shared" si="192"/>
        <v>1363.2450053856087</v>
      </c>
      <c r="G174" s="439">
        <f t="shared" si="192"/>
        <v>-703.22995461492656</v>
      </c>
      <c r="H174" s="439">
        <f t="shared" si="192"/>
        <v>-23.423103915932192</v>
      </c>
      <c r="I174" s="439">
        <f t="shared" si="192"/>
        <v>-23.309399527990767</v>
      </c>
      <c r="J174" s="439">
        <f t="shared" si="192"/>
        <v>-23.196247103097601</v>
      </c>
      <c r="K174" s="439">
        <f t="shared" si="192"/>
        <v>-23.083643961820428</v>
      </c>
      <c r="L174" s="439">
        <f t="shared" si="192"/>
        <v>-23.36457793771023</v>
      </c>
      <c r="M174" s="439">
        <f t="shared" si="192"/>
        <v>-22.860074877356567</v>
      </c>
      <c r="N174" s="439">
        <f t="shared" si="192"/>
        <v>-22.749103640087842</v>
      </c>
      <c r="O174" s="439">
        <f t="shared" si="192"/>
        <v>-22.638671098145668</v>
      </c>
      <c r="P174" s="439">
        <f t="shared" si="192"/>
        <v>-22.528774636504185</v>
      </c>
      <c r="Q174" s="439">
        <f t="shared" si="192"/>
        <v>-25.086287477787241</v>
      </c>
      <c r="R174" s="439">
        <f t="shared" si="192"/>
        <v>-22.310579557429733</v>
      </c>
      <c r="S174" s="439">
        <f t="shared" si="192"/>
        <v>-22.202275773170363</v>
      </c>
      <c r="T174" s="439">
        <f t="shared" si="192"/>
        <v>-22.094497735436526</v>
      </c>
      <c r="U174" s="439">
        <f t="shared" si="192"/>
        <v>-21.987242892060621</v>
      </c>
      <c r="V174" s="439">
        <f t="shared" si="192"/>
        <v>-22.254833380578717</v>
      </c>
      <c r="W174" s="439">
        <f t="shared" si="192"/>
        <v>-21.774292641597878</v>
      </c>
      <c r="X174" s="439">
        <f t="shared" si="192"/>
        <v>-21.668592191881384</v>
      </c>
      <c r="Y174" s="439">
        <f t="shared" si="192"/>
        <v>-21.563404851144089</v>
      </c>
      <c r="Z174" s="439">
        <f t="shared" si="192"/>
        <v>-21.458728128565717</v>
      </c>
      <c r="AA174" s="439">
        <f t="shared" si="192"/>
        <v>-29.609276747636862</v>
      </c>
      <c r="AB174" s="439">
        <f t="shared" si="192"/>
        <v>-21.250896635002693</v>
      </c>
      <c r="AC174" s="439">
        <f t="shared" si="192"/>
        <v>-21.147736942599764</v>
      </c>
      <c r="AD174" s="439">
        <f t="shared" si="192"/>
        <v>-21.045078025402681</v>
      </c>
      <c r="AE174" s="439">
        <f t="shared" si="192"/>
        <v>-20.942917452463828</v>
      </c>
      <c r="AF174" s="439">
        <f t="shared" si="192"/>
        <v>-21.19779822763017</v>
      </c>
      <c r="AG174" s="439">
        <f t="shared" si="192"/>
        <v>-20.740081674516738</v>
      </c>
      <c r="AH174" s="439">
        <f t="shared" si="192"/>
        <v>-20.639401666388014</v>
      </c>
      <c r="AI174" s="439">
        <f t="shared" si="192"/>
        <v>-20.539210396162829</v>
      </c>
      <c r="AJ174" s="439">
        <f t="shared" ref="AJ174:BA174" si="193">IFERROR(AJ172/((1+$R$17)^AJ24),0)</f>
        <v>-20.439505491327086</v>
      </c>
      <c r="AK174" s="439">
        <f t="shared" si="193"/>
        <v>-24.042626069687692</v>
      </c>
      <c r="AL174" s="439">
        <f t="shared" si="193"/>
        <v>-20.241545345296931</v>
      </c>
      <c r="AM174" s="439">
        <f t="shared" si="193"/>
        <v>-20.143285416436267</v>
      </c>
      <c r="AN174" s="439">
        <f t="shared" si="193"/>
        <v>-20.045502477521527</v>
      </c>
      <c r="AO174" s="439">
        <f t="shared" si="193"/>
        <v>-19.948194213067538</v>
      </c>
      <c r="AP174" s="439">
        <f t="shared" si="193"/>
        <v>-20.190968946613417</v>
      </c>
      <c r="AQ174" s="439">
        <f t="shared" si="193"/>
        <v>-19.754992501747651</v>
      </c>
      <c r="AR174" s="439">
        <f t="shared" si="193"/>
        <v>-19.659094479894506</v>
      </c>
      <c r="AS174" s="439">
        <f t="shared" si="193"/>
        <v>-19.563661982419287</v>
      </c>
      <c r="AT174" s="439">
        <f t="shared" si="193"/>
        <v>-19.468692749494917</v>
      </c>
      <c r="AU174" s="439">
        <f t="shared" si="193"/>
        <v>-31.295671662118664</v>
      </c>
      <c r="AV174" s="439">
        <f t="shared" si="193"/>
        <v>-19.280135092787347</v>
      </c>
      <c r="AW174" s="439">
        <f t="shared" si="193"/>
        <v>-19.186542203987404</v>
      </c>
      <c r="AX174" s="439">
        <f t="shared" si="193"/>
        <v>-19.093403649599111</v>
      </c>
      <c r="AY174" s="439">
        <f t="shared" si="193"/>
        <v>-19.000717224115622</v>
      </c>
      <c r="AZ174" s="439">
        <f t="shared" si="193"/>
        <v>-19.231960915248507</v>
      </c>
      <c r="BA174" s="439">
        <f t="shared" si="193"/>
        <v>-18.816691991315366</v>
      </c>
      <c r="BB174" s="439">
        <f>SUM(D174:BA174)</f>
        <v>2344.6285112960227</v>
      </c>
    </row>
    <row r="175" spans="2:54" outlineLevel="1"/>
    <row r="176" spans="2:54" outlineLevel="1">
      <c r="B176" s="72" t="s">
        <v>122</v>
      </c>
      <c r="D176" s="439">
        <f>D172</f>
        <v>1508.4</v>
      </c>
      <c r="E176" s="439">
        <f>E172+D176</f>
        <v>2798.6850000000004</v>
      </c>
      <c r="F176" s="439">
        <f t="shared" ref="F176:BA176" si="194">F172+E176</f>
        <v>4288.3396250000005</v>
      </c>
      <c r="G176" s="439">
        <f t="shared" si="194"/>
        <v>3496.8481156250004</v>
      </c>
      <c r="H176" s="439">
        <f t="shared" si="194"/>
        <v>3469.6943185156256</v>
      </c>
      <c r="I176" s="439">
        <f t="shared" si="194"/>
        <v>3441.8616764785161</v>
      </c>
      <c r="J176" s="439">
        <f t="shared" si="194"/>
        <v>3413.333218390479</v>
      </c>
      <c r="K176" s="439">
        <f t="shared" si="194"/>
        <v>3384.091548850241</v>
      </c>
      <c r="L176" s="439">
        <f t="shared" si="194"/>
        <v>3353.6060741056285</v>
      </c>
      <c r="M176" s="439">
        <f t="shared" si="194"/>
        <v>3322.8840450449161</v>
      </c>
      <c r="N176" s="439">
        <f t="shared" si="194"/>
        <v>3291.3939652576855</v>
      </c>
      <c r="O176" s="439">
        <f>O172+N176</f>
        <v>3259.1166334757745</v>
      </c>
      <c r="P176" s="439">
        <f t="shared" si="194"/>
        <v>3226.0323683993156</v>
      </c>
      <c r="Q176" s="439">
        <f t="shared" si="194"/>
        <v>3188.0871077256534</v>
      </c>
      <c r="R176" s="439">
        <f t="shared" si="194"/>
        <v>3153.3279517296987</v>
      </c>
      <c r="S176" s="439">
        <f>S172+R176</f>
        <v>3117.699816833845</v>
      </c>
      <c r="T176" s="439">
        <f t="shared" si="194"/>
        <v>3081.1809785655951</v>
      </c>
      <c r="U176" s="439">
        <f t="shared" si="194"/>
        <v>3043.7491693406391</v>
      </c>
      <c r="V176" s="439">
        <f t="shared" si="194"/>
        <v>3004.725184297572</v>
      </c>
      <c r="W176" s="439">
        <f t="shared" si="194"/>
        <v>2965.3983897306025</v>
      </c>
      <c r="X176" s="439">
        <f t="shared" si="194"/>
        <v>2925.0884252994588</v>
      </c>
      <c r="Y176" s="439">
        <f t="shared" si="194"/>
        <v>2883.7707117575364</v>
      </c>
      <c r="Z176" s="439">
        <f t="shared" si="194"/>
        <v>2841.4200553770661</v>
      </c>
      <c r="AA176" s="439">
        <f t="shared" si="194"/>
        <v>2781.2304921079149</v>
      </c>
      <c r="AB176" s="439">
        <f t="shared" si="194"/>
        <v>2736.7358337481833</v>
      </c>
      <c r="AC176" s="439">
        <f t="shared" si="194"/>
        <v>2691.1288089294585</v>
      </c>
      <c r="AD176" s="439">
        <f t="shared" si="194"/>
        <v>2644.3816084902655</v>
      </c>
      <c r="AE176" s="439">
        <f t="shared" si="194"/>
        <v>2596.4657280400925</v>
      </c>
      <c r="AF176" s="439">
        <f t="shared" si="194"/>
        <v>2546.5117279335127</v>
      </c>
      <c r="AG176" s="439">
        <f t="shared" si="194"/>
        <v>2496.1701060355499</v>
      </c>
      <c r="AH176" s="439">
        <f t="shared" si="194"/>
        <v>2444.5699435901379</v>
      </c>
      <c r="AI176" s="439">
        <f t="shared" si="194"/>
        <v>2391.6797770835906</v>
      </c>
      <c r="AJ176" s="439">
        <f t="shared" si="194"/>
        <v>2337.4673564143795</v>
      </c>
      <c r="AK176" s="439">
        <f t="shared" si="194"/>
        <v>2271.785178936721</v>
      </c>
      <c r="AL176" s="439">
        <f t="shared" si="194"/>
        <v>2214.8282544711315</v>
      </c>
      <c r="AM176" s="439">
        <f t="shared" si="194"/>
        <v>2156.4474068939021</v>
      </c>
      <c r="AN176" s="439">
        <f t="shared" si="194"/>
        <v>2096.607038127242</v>
      </c>
      <c r="AO176" s="439">
        <f t="shared" si="194"/>
        <v>2035.2706601414154</v>
      </c>
      <c r="AP176" s="439">
        <f t="shared" si="194"/>
        <v>1971.3253166841992</v>
      </c>
      <c r="AQ176" s="439">
        <f t="shared" si="194"/>
        <v>1906.88378456284</v>
      </c>
      <c r="AR176" s="439">
        <f t="shared" si="194"/>
        <v>1840.831214138447</v>
      </c>
      <c r="AS176" s="439">
        <f t="shared" si="194"/>
        <v>1773.127329453444</v>
      </c>
      <c r="AT176" s="439">
        <f t="shared" si="194"/>
        <v>1703.730847651316</v>
      </c>
      <c r="AU176" s="439">
        <f t="shared" si="194"/>
        <v>1588.8302827783514</v>
      </c>
      <c r="AV176" s="439">
        <f t="shared" si="194"/>
        <v>1515.9206040849906</v>
      </c>
      <c r="AW176" s="439">
        <f t="shared" si="194"/>
        <v>1441.1881834242959</v>
      </c>
      <c r="AX176" s="439">
        <f t="shared" si="194"/>
        <v>1364.5874522470838</v>
      </c>
      <c r="AY176" s="439">
        <f t="shared" si="194"/>
        <v>1286.0717027904413</v>
      </c>
      <c r="AZ176" s="439">
        <f t="shared" si="194"/>
        <v>1204.2162569575312</v>
      </c>
      <c r="BA176" s="439">
        <f t="shared" si="194"/>
        <v>1121.7256476846462</v>
      </c>
    </row>
    <row r="177" spans="2:53" outlineLevel="1">
      <c r="B177" s="72" t="s">
        <v>124</v>
      </c>
      <c r="D177" s="439">
        <f>IF(D176&gt;0,1,0)</f>
        <v>1</v>
      </c>
      <c r="E177" s="439">
        <f>IF(E176&gt;0,1,0)</f>
        <v>1</v>
      </c>
      <c r="F177" s="439">
        <f t="shared" ref="F177" si="195">IF(F176&gt;0,1,0)</f>
        <v>1</v>
      </c>
      <c r="G177" s="439">
        <f t="shared" ref="G177" si="196">IF(G176&gt;0,1,0)</f>
        <v>1</v>
      </c>
      <c r="H177" s="439">
        <f t="shared" ref="H177" si="197">IF(H176&gt;0,1,0)</f>
        <v>1</v>
      </c>
      <c r="I177" s="439">
        <f t="shared" ref="I177" si="198">IF(I176&gt;0,1,0)</f>
        <v>1</v>
      </c>
      <c r="J177" s="439">
        <f t="shared" ref="J177" si="199">IF(J176&gt;0,1,0)</f>
        <v>1</v>
      </c>
      <c r="K177" s="439">
        <f t="shared" ref="K177" si="200">IF(K176&gt;0,1,0)</f>
        <v>1</v>
      </c>
      <c r="L177" s="439">
        <f t="shared" ref="L177" si="201">IF(L176&gt;0,1,0)</f>
        <v>1</v>
      </c>
      <c r="M177" s="439">
        <f t="shared" ref="M177" si="202">IF(M176&gt;0,1,0)</f>
        <v>1</v>
      </c>
      <c r="N177" s="439">
        <f t="shared" ref="N177" si="203">IF(N176&gt;0,1,0)</f>
        <v>1</v>
      </c>
      <c r="O177" s="439">
        <f t="shared" ref="O177" si="204">IF(O176&gt;0,1,0)</f>
        <v>1</v>
      </c>
      <c r="P177" s="439">
        <f t="shared" ref="P177" si="205">IF(P176&gt;0,1,0)</f>
        <v>1</v>
      </c>
      <c r="Q177" s="439">
        <f t="shared" ref="Q177" si="206">IF(Q176&gt;0,1,0)</f>
        <v>1</v>
      </c>
      <c r="R177" s="439">
        <f t="shared" ref="R177" si="207">IF(R176&gt;0,1,0)</f>
        <v>1</v>
      </c>
      <c r="S177" s="439">
        <f t="shared" ref="S177" si="208">IF(S176&gt;0,1,0)</f>
        <v>1</v>
      </c>
      <c r="T177" s="439">
        <f t="shared" ref="T177" si="209">IF(T176&gt;0,1,0)</f>
        <v>1</v>
      </c>
      <c r="U177" s="439">
        <f t="shared" ref="U177" si="210">IF(U176&gt;0,1,0)</f>
        <v>1</v>
      </c>
      <c r="V177" s="439">
        <f t="shared" ref="V177" si="211">IF(V176&gt;0,1,0)</f>
        <v>1</v>
      </c>
      <c r="W177" s="439">
        <f t="shared" ref="W177" si="212">IF(W176&gt;0,1,0)</f>
        <v>1</v>
      </c>
      <c r="X177" s="439">
        <f t="shared" ref="X177" si="213">IF(X176&gt;0,1,0)</f>
        <v>1</v>
      </c>
      <c r="Y177" s="439">
        <f t="shared" ref="Y177" si="214">IF(Y176&gt;0,1,0)</f>
        <v>1</v>
      </c>
      <c r="Z177" s="439">
        <f t="shared" ref="Z177" si="215">IF(Z176&gt;0,1,0)</f>
        <v>1</v>
      </c>
      <c r="AA177" s="439">
        <f t="shared" ref="AA177" si="216">IF(AA176&gt;0,1,0)</f>
        <v>1</v>
      </c>
      <c r="AB177" s="439">
        <f t="shared" ref="AB177" si="217">IF(AB176&gt;0,1,0)</f>
        <v>1</v>
      </c>
      <c r="AC177" s="439">
        <f t="shared" ref="AC177" si="218">IF(AC176&gt;0,1,0)</f>
        <v>1</v>
      </c>
      <c r="AD177" s="439">
        <f t="shared" ref="AD177" si="219">IF(AD176&gt;0,1,0)</f>
        <v>1</v>
      </c>
      <c r="AE177" s="439">
        <f t="shared" ref="AE177" si="220">IF(AE176&gt;0,1,0)</f>
        <v>1</v>
      </c>
      <c r="AF177" s="439">
        <f t="shared" ref="AF177" si="221">IF(AF176&gt;0,1,0)</f>
        <v>1</v>
      </c>
      <c r="AG177" s="439">
        <f t="shared" ref="AG177" si="222">IF(AG176&gt;0,1,0)</f>
        <v>1</v>
      </c>
      <c r="AH177" s="439">
        <f t="shared" ref="AH177" si="223">IF(AH176&gt;0,1,0)</f>
        <v>1</v>
      </c>
      <c r="AI177" s="439">
        <f t="shared" ref="AI177" si="224">IF(AI176&gt;0,1,0)</f>
        <v>1</v>
      </c>
      <c r="AJ177" s="439">
        <f t="shared" ref="AJ177" si="225">IF(AJ176&gt;0,1,0)</f>
        <v>1</v>
      </c>
      <c r="AK177" s="439">
        <f t="shared" ref="AK177" si="226">IF(AK176&gt;0,1,0)</f>
        <v>1</v>
      </c>
      <c r="AL177" s="439">
        <f t="shared" ref="AL177" si="227">IF(AL176&gt;0,1,0)</f>
        <v>1</v>
      </c>
      <c r="AM177" s="439">
        <f t="shared" ref="AM177" si="228">IF(AM176&gt;0,1,0)</f>
        <v>1</v>
      </c>
      <c r="AN177" s="439">
        <f t="shared" ref="AN177" si="229">IF(AN176&gt;0,1,0)</f>
        <v>1</v>
      </c>
      <c r="AO177" s="439">
        <f t="shared" ref="AO177" si="230">IF(AO176&gt;0,1,0)</f>
        <v>1</v>
      </c>
      <c r="AP177" s="439">
        <f t="shared" ref="AP177" si="231">IF(AP176&gt;0,1,0)</f>
        <v>1</v>
      </c>
      <c r="AQ177" s="439">
        <f t="shared" ref="AQ177" si="232">IF(AQ176&gt;0,1,0)</f>
        <v>1</v>
      </c>
      <c r="AR177" s="439">
        <f t="shared" ref="AR177" si="233">IF(AR176&gt;0,1,0)</f>
        <v>1</v>
      </c>
      <c r="AS177" s="439">
        <f t="shared" ref="AS177" si="234">IF(AS176&gt;0,1,0)</f>
        <v>1</v>
      </c>
      <c r="AT177" s="439">
        <f t="shared" ref="AT177" si="235">IF(AT176&gt;0,1,0)</f>
        <v>1</v>
      </c>
      <c r="AU177" s="439">
        <f t="shared" ref="AU177" si="236">IF(AU176&gt;0,1,0)</f>
        <v>1</v>
      </c>
      <c r="AV177" s="439">
        <f t="shared" ref="AV177" si="237">IF(AV176&gt;0,1,0)</f>
        <v>1</v>
      </c>
      <c r="AW177" s="439">
        <f t="shared" ref="AW177" si="238">IF(AW176&gt;0,1,0)</f>
        <v>1</v>
      </c>
      <c r="AX177" s="439">
        <f t="shared" ref="AX177" si="239">IF(AX176&gt;0,1,0)</f>
        <v>1</v>
      </c>
      <c r="AY177" s="439">
        <f t="shared" ref="AY177" si="240">IF(AY176&gt;0,1,0)</f>
        <v>1</v>
      </c>
      <c r="AZ177" s="439">
        <f t="shared" ref="AZ177:BA177" si="241">IF(AZ176&gt;0,1,0)</f>
        <v>1</v>
      </c>
      <c r="BA177" s="439">
        <f t="shared" si="241"/>
        <v>1</v>
      </c>
    </row>
    <row r="178" spans="2:53" outlineLevel="1">
      <c r="B178" s="72" t="s">
        <v>116</v>
      </c>
      <c r="D178" s="439">
        <f>D177</f>
        <v>1</v>
      </c>
      <c r="E178" s="439">
        <f>D178+E177</f>
        <v>2</v>
      </c>
      <c r="F178" s="439">
        <f t="shared" ref="F178" si="242">E178+F177</f>
        <v>3</v>
      </c>
      <c r="G178" s="439">
        <f t="shared" ref="G178" si="243">F178+G177</f>
        <v>4</v>
      </c>
      <c r="H178" s="439">
        <f t="shared" ref="H178" si="244">G178+H177</f>
        <v>5</v>
      </c>
      <c r="I178" s="439">
        <f t="shared" ref="I178" si="245">H178+I177</f>
        <v>6</v>
      </c>
      <c r="J178" s="439">
        <f t="shared" ref="J178" si="246">I178+J177</f>
        <v>7</v>
      </c>
      <c r="K178" s="439">
        <f t="shared" ref="K178" si="247">J178+K177</f>
        <v>8</v>
      </c>
      <c r="L178" s="439">
        <f t="shared" ref="L178" si="248">K178+L177</f>
        <v>9</v>
      </c>
      <c r="M178" s="439">
        <f t="shared" ref="M178" si="249">L178+M177</f>
        <v>10</v>
      </c>
      <c r="N178" s="439">
        <f t="shared" ref="N178" si="250">M178+N177</f>
        <v>11</v>
      </c>
      <c r="O178" s="439">
        <f>N178+O177</f>
        <v>12</v>
      </c>
      <c r="P178" s="439">
        <f t="shared" ref="P178" si="251">O178+P177</f>
        <v>13</v>
      </c>
      <c r="Q178" s="439">
        <f t="shared" ref="Q178" si="252">P178+Q177</f>
        <v>14</v>
      </c>
      <c r="R178" s="439">
        <f t="shared" ref="R178" si="253">Q178+R177</f>
        <v>15</v>
      </c>
      <c r="S178" s="439">
        <f>R178+S177</f>
        <v>16</v>
      </c>
      <c r="T178" s="439">
        <f t="shared" ref="T178" si="254">S178+T177</f>
        <v>17</v>
      </c>
      <c r="U178" s="439">
        <f t="shared" ref="U178" si="255">T178+U177</f>
        <v>18</v>
      </c>
      <c r="V178" s="439">
        <f t="shared" ref="V178" si="256">U178+V177</f>
        <v>19</v>
      </c>
      <c r="W178" s="439">
        <f t="shared" ref="W178" si="257">V178+W177</f>
        <v>20</v>
      </c>
      <c r="X178" s="439">
        <f t="shared" ref="X178" si="258">W178+X177</f>
        <v>21</v>
      </c>
      <c r="Y178" s="439">
        <f t="shared" ref="Y178" si="259">X178+Y177</f>
        <v>22</v>
      </c>
      <c r="Z178" s="439">
        <f t="shared" ref="Z178" si="260">Y178+Z177</f>
        <v>23</v>
      </c>
      <c r="AA178" s="439">
        <f t="shared" ref="AA178" si="261">Z178+AA177</f>
        <v>24</v>
      </c>
      <c r="AB178" s="439">
        <f t="shared" ref="AB178" si="262">AA178+AB177</f>
        <v>25</v>
      </c>
      <c r="AC178" s="439">
        <f t="shared" ref="AC178" si="263">AB178+AC177</f>
        <v>26</v>
      </c>
      <c r="AD178" s="439">
        <f t="shared" ref="AD178" si="264">AC178+AD177</f>
        <v>27</v>
      </c>
      <c r="AE178" s="439">
        <f t="shared" ref="AE178" si="265">AD178+AE177</f>
        <v>28</v>
      </c>
      <c r="AF178" s="439">
        <f t="shared" ref="AF178" si="266">AE178+AF177</f>
        <v>29</v>
      </c>
      <c r="AG178" s="439">
        <f t="shared" ref="AG178" si="267">AF178+AG177</f>
        <v>30</v>
      </c>
      <c r="AH178" s="439">
        <f t="shared" ref="AH178" si="268">AG178+AH177</f>
        <v>31</v>
      </c>
      <c r="AI178" s="439">
        <f t="shared" ref="AI178" si="269">AH178+AI177</f>
        <v>32</v>
      </c>
      <c r="AJ178" s="439">
        <f t="shared" ref="AJ178" si="270">AI178+AJ177</f>
        <v>33</v>
      </c>
      <c r="AK178" s="439">
        <f t="shared" ref="AK178" si="271">AJ178+AK177</f>
        <v>34</v>
      </c>
      <c r="AL178" s="439">
        <f t="shared" ref="AL178" si="272">AK178+AL177</f>
        <v>35</v>
      </c>
      <c r="AM178" s="439">
        <f t="shared" ref="AM178" si="273">AL178+AM177</f>
        <v>36</v>
      </c>
      <c r="AN178" s="439">
        <f t="shared" ref="AN178" si="274">AM178+AN177</f>
        <v>37</v>
      </c>
      <c r="AO178" s="439">
        <f t="shared" ref="AO178" si="275">AN178+AO177</f>
        <v>38</v>
      </c>
      <c r="AP178" s="439">
        <f t="shared" ref="AP178" si="276">AO178+AP177</f>
        <v>39</v>
      </c>
      <c r="AQ178" s="439">
        <f t="shared" ref="AQ178" si="277">AP178+AQ177</f>
        <v>40</v>
      </c>
      <c r="AR178" s="439">
        <f t="shared" ref="AR178" si="278">AQ178+AR177</f>
        <v>41</v>
      </c>
      <c r="AS178" s="439">
        <f t="shared" ref="AS178" si="279">AR178+AS177</f>
        <v>42</v>
      </c>
      <c r="AT178" s="439">
        <f t="shared" ref="AT178" si="280">AS178+AT177</f>
        <v>43</v>
      </c>
      <c r="AU178" s="439">
        <f t="shared" ref="AU178" si="281">AT178+AU177</f>
        <v>44</v>
      </c>
      <c r="AV178" s="439">
        <f t="shared" ref="AV178" si="282">AU178+AV177</f>
        <v>45</v>
      </c>
      <c r="AW178" s="439">
        <f t="shared" ref="AW178" si="283">AV178+AW177</f>
        <v>46</v>
      </c>
      <c r="AX178" s="439">
        <f t="shared" ref="AX178" si="284">AW178+AX177</f>
        <v>47</v>
      </c>
      <c r="AY178" s="439">
        <f t="shared" ref="AY178" si="285">AX178+AY177</f>
        <v>48</v>
      </c>
      <c r="AZ178" s="439">
        <f t="shared" ref="AZ178:BA178" si="286">AY178+AZ177</f>
        <v>49</v>
      </c>
      <c r="BA178" s="439">
        <f t="shared" si="286"/>
        <v>50</v>
      </c>
    </row>
    <row r="179" spans="2:53" outlineLevel="1">
      <c r="B179" s="72" t="s">
        <v>123</v>
      </c>
      <c r="D179" s="439">
        <f t="shared" ref="D179:AI179" si="287">D58</f>
        <v>1</v>
      </c>
      <c r="E179" s="439">
        <f t="shared" si="287"/>
        <v>2</v>
      </c>
      <c r="F179" s="439">
        <f t="shared" si="287"/>
        <v>3</v>
      </c>
      <c r="G179" s="439">
        <f t="shared" si="287"/>
        <v>4</v>
      </c>
      <c r="H179" s="439">
        <f t="shared" si="287"/>
        <v>5</v>
      </c>
      <c r="I179" s="439">
        <f t="shared" si="287"/>
        <v>6</v>
      </c>
      <c r="J179" s="439">
        <f t="shared" si="287"/>
        <v>7</v>
      </c>
      <c r="K179" s="439">
        <f t="shared" si="287"/>
        <v>8</v>
      </c>
      <c r="L179" s="439">
        <f t="shared" si="287"/>
        <v>9</v>
      </c>
      <c r="M179" s="439">
        <f t="shared" si="287"/>
        <v>10</v>
      </c>
      <c r="N179" s="439">
        <f t="shared" si="287"/>
        <v>11</v>
      </c>
      <c r="O179" s="439">
        <f t="shared" si="287"/>
        <v>12</v>
      </c>
      <c r="P179" s="439">
        <f t="shared" si="287"/>
        <v>13</v>
      </c>
      <c r="Q179" s="439">
        <f t="shared" si="287"/>
        <v>14</v>
      </c>
      <c r="R179" s="439">
        <f t="shared" si="287"/>
        <v>15</v>
      </c>
      <c r="S179" s="439">
        <f t="shared" si="287"/>
        <v>16</v>
      </c>
      <c r="T179" s="439">
        <f t="shared" si="287"/>
        <v>17</v>
      </c>
      <c r="U179" s="439">
        <f t="shared" si="287"/>
        <v>18</v>
      </c>
      <c r="V179" s="439">
        <f t="shared" si="287"/>
        <v>19</v>
      </c>
      <c r="W179" s="439">
        <f t="shared" si="287"/>
        <v>20</v>
      </c>
      <c r="X179" s="439">
        <f t="shared" si="287"/>
        <v>21</v>
      </c>
      <c r="Y179" s="439">
        <f t="shared" si="287"/>
        <v>22</v>
      </c>
      <c r="Z179" s="439">
        <f t="shared" si="287"/>
        <v>23</v>
      </c>
      <c r="AA179" s="439">
        <f t="shared" si="287"/>
        <v>24</v>
      </c>
      <c r="AB179" s="439">
        <f t="shared" si="287"/>
        <v>25</v>
      </c>
      <c r="AC179" s="439">
        <f t="shared" si="287"/>
        <v>26</v>
      </c>
      <c r="AD179" s="439">
        <f t="shared" si="287"/>
        <v>27</v>
      </c>
      <c r="AE179" s="439">
        <f t="shared" si="287"/>
        <v>28</v>
      </c>
      <c r="AF179" s="439">
        <f t="shared" si="287"/>
        <v>29</v>
      </c>
      <c r="AG179" s="439">
        <f t="shared" si="287"/>
        <v>30</v>
      </c>
      <c r="AH179" s="439">
        <f t="shared" si="287"/>
        <v>31</v>
      </c>
      <c r="AI179" s="439">
        <f t="shared" si="287"/>
        <v>32</v>
      </c>
      <c r="AJ179" s="439">
        <f t="shared" ref="AJ179:BA179" si="288">AJ58</f>
        <v>33</v>
      </c>
      <c r="AK179" s="439">
        <f t="shared" si="288"/>
        <v>34</v>
      </c>
      <c r="AL179" s="439">
        <f t="shared" si="288"/>
        <v>35</v>
      </c>
      <c r="AM179" s="439">
        <f t="shared" si="288"/>
        <v>36</v>
      </c>
      <c r="AN179" s="439">
        <f t="shared" si="288"/>
        <v>37</v>
      </c>
      <c r="AO179" s="439">
        <f t="shared" si="288"/>
        <v>38</v>
      </c>
      <c r="AP179" s="439">
        <f t="shared" si="288"/>
        <v>39</v>
      </c>
      <c r="AQ179" s="439">
        <f t="shared" si="288"/>
        <v>40</v>
      </c>
      <c r="AR179" s="439">
        <f t="shared" si="288"/>
        <v>41</v>
      </c>
      <c r="AS179" s="439">
        <f t="shared" si="288"/>
        <v>42</v>
      </c>
      <c r="AT179" s="439">
        <f t="shared" si="288"/>
        <v>43</v>
      </c>
      <c r="AU179" s="439">
        <f t="shared" si="288"/>
        <v>44</v>
      </c>
      <c r="AV179" s="439">
        <f t="shared" si="288"/>
        <v>45</v>
      </c>
      <c r="AW179" s="439">
        <f t="shared" si="288"/>
        <v>46</v>
      </c>
      <c r="AX179" s="439">
        <f t="shared" si="288"/>
        <v>47</v>
      </c>
      <c r="AY179" s="439">
        <f t="shared" si="288"/>
        <v>48</v>
      </c>
      <c r="AZ179" s="439">
        <f t="shared" si="288"/>
        <v>49</v>
      </c>
      <c r="BA179" s="439">
        <f t="shared" si="288"/>
        <v>50</v>
      </c>
    </row>
    <row r="180" spans="2:53" outlineLevel="1">
      <c r="B180" s="72" t="s">
        <v>122</v>
      </c>
      <c r="D180" s="439">
        <f>D174</f>
        <v>1464.4660194174758</v>
      </c>
      <c r="E180" s="439">
        <f>E174+D180</f>
        <v>2680.6833820341226</v>
      </c>
      <c r="F180" s="439">
        <f t="shared" ref="F180:BA180" si="289">F174+E180</f>
        <v>4043.9283874197313</v>
      </c>
      <c r="G180" s="439">
        <f t="shared" si="289"/>
        <v>3340.6984328048047</v>
      </c>
      <c r="H180" s="439">
        <f t="shared" si="289"/>
        <v>3317.2753288888725</v>
      </c>
      <c r="I180" s="439">
        <f t="shared" si="289"/>
        <v>3293.9659293608815</v>
      </c>
      <c r="J180" s="439">
        <f t="shared" si="289"/>
        <v>3270.7696822577841</v>
      </c>
      <c r="K180" s="439">
        <f t="shared" si="289"/>
        <v>3247.6860382959635</v>
      </c>
      <c r="L180" s="439">
        <f t="shared" si="289"/>
        <v>3224.3214603582533</v>
      </c>
      <c r="M180" s="439">
        <f t="shared" si="289"/>
        <v>3201.4613854808968</v>
      </c>
      <c r="N180" s="439">
        <f t="shared" si="289"/>
        <v>3178.7122818408088</v>
      </c>
      <c r="O180" s="439">
        <f>O174+N180</f>
        <v>3156.0736107426633</v>
      </c>
      <c r="P180" s="439">
        <f t="shared" si="289"/>
        <v>3133.544836106159</v>
      </c>
      <c r="Q180" s="439">
        <f t="shared" si="289"/>
        <v>3108.4585486283718</v>
      </c>
      <c r="R180" s="439">
        <f t="shared" si="289"/>
        <v>3086.1479690709421</v>
      </c>
      <c r="S180" s="439">
        <f>S174+R180</f>
        <v>3063.9456932977719</v>
      </c>
      <c r="T180" s="439">
        <f t="shared" si="289"/>
        <v>3041.8511955623353</v>
      </c>
      <c r="U180" s="439">
        <f t="shared" si="289"/>
        <v>3019.8639526702746</v>
      </c>
      <c r="V180" s="439">
        <f t="shared" si="289"/>
        <v>2997.6091192896956</v>
      </c>
      <c r="W180" s="439">
        <f t="shared" si="289"/>
        <v>2975.8348266480975</v>
      </c>
      <c r="X180" s="439">
        <f t="shared" si="289"/>
        <v>2954.166234456216</v>
      </c>
      <c r="Y180" s="439">
        <f t="shared" si="289"/>
        <v>2932.6028296050717</v>
      </c>
      <c r="Z180" s="439">
        <f t="shared" si="289"/>
        <v>2911.144101476506</v>
      </c>
      <c r="AA180" s="439">
        <f t="shared" si="289"/>
        <v>2881.5348247288689</v>
      </c>
      <c r="AB180" s="439">
        <f t="shared" si="289"/>
        <v>2860.2839280938661</v>
      </c>
      <c r="AC180" s="439">
        <f t="shared" si="289"/>
        <v>2839.1361911512663</v>
      </c>
      <c r="AD180" s="439">
        <f t="shared" si="289"/>
        <v>2818.0911131258636</v>
      </c>
      <c r="AE180" s="439">
        <f t="shared" si="289"/>
        <v>2797.1481956733996</v>
      </c>
      <c r="AF180" s="439">
        <f t="shared" si="289"/>
        <v>2775.9503974457693</v>
      </c>
      <c r="AG180" s="439">
        <f t="shared" si="289"/>
        <v>2755.2103157712527</v>
      </c>
      <c r="AH180" s="439">
        <f t="shared" si="289"/>
        <v>2734.5709141048646</v>
      </c>
      <c r="AI180" s="439">
        <f t="shared" si="289"/>
        <v>2714.031703708702</v>
      </c>
      <c r="AJ180" s="439">
        <f t="shared" si="289"/>
        <v>2693.592198217375</v>
      </c>
      <c r="AK180" s="439">
        <f t="shared" si="289"/>
        <v>2669.5495721476873</v>
      </c>
      <c r="AL180" s="439">
        <f t="shared" si="289"/>
        <v>2649.3080268023905</v>
      </c>
      <c r="AM180" s="439">
        <f t="shared" si="289"/>
        <v>2629.1647413859541</v>
      </c>
      <c r="AN180" s="439">
        <f t="shared" si="289"/>
        <v>2609.1192389084326</v>
      </c>
      <c r="AO180" s="439">
        <f t="shared" si="289"/>
        <v>2589.1710446953653</v>
      </c>
      <c r="AP180" s="439">
        <f t="shared" si="289"/>
        <v>2568.9800757487519</v>
      </c>
      <c r="AQ180" s="439">
        <f t="shared" si="289"/>
        <v>2549.2250832470045</v>
      </c>
      <c r="AR180" s="439">
        <f t="shared" si="289"/>
        <v>2529.56598876711</v>
      </c>
      <c r="AS180" s="439">
        <f t="shared" si="289"/>
        <v>2510.0023267846905</v>
      </c>
      <c r="AT180" s="439">
        <f t="shared" si="289"/>
        <v>2490.5336340351955</v>
      </c>
      <c r="AU180" s="439">
        <f t="shared" si="289"/>
        <v>2459.2379623730767</v>
      </c>
      <c r="AV180" s="439">
        <f t="shared" si="289"/>
        <v>2439.9578272802892</v>
      </c>
      <c r="AW180" s="439">
        <f t="shared" si="289"/>
        <v>2420.7712850763019</v>
      </c>
      <c r="AX180" s="439">
        <f t="shared" si="289"/>
        <v>2401.6778814267027</v>
      </c>
      <c r="AY180" s="439">
        <f t="shared" si="289"/>
        <v>2382.6771642025869</v>
      </c>
      <c r="AZ180" s="439">
        <f t="shared" si="289"/>
        <v>2363.4452032873382</v>
      </c>
      <c r="BA180" s="439">
        <f t="shared" si="289"/>
        <v>2344.6285112960227</v>
      </c>
    </row>
    <row r="181" spans="2:53" outlineLevel="1">
      <c r="B181" s="72" t="s">
        <v>124</v>
      </c>
      <c r="D181" s="439">
        <f>IF(D180&gt;0,1,0)</f>
        <v>1</v>
      </c>
      <c r="E181" s="439">
        <f>IF(E180&gt;0,1,0)</f>
        <v>1</v>
      </c>
      <c r="F181" s="439">
        <f t="shared" ref="F181:BA181" si="290">IF(F180&gt;0,1,0)</f>
        <v>1</v>
      </c>
      <c r="G181" s="439">
        <f t="shared" si="290"/>
        <v>1</v>
      </c>
      <c r="H181" s="439">
        <f t="shared" si="290"/>
        <v>1</v>
      </c>
      <c r="I181" s="439">
        <f t="shared" si="290"/>
        <v>1</v>
      </c>
      <c r="J181" s="439">
        <f t="shared" si="290"/>
        <v>1</v>
      </c>
      <c r="K181" s="439">
        <f t="shared" si="290"/>
        <v>1</v>
      </c>
      <c r="L181" s="439">
        <f t="shared" si="290"/>
        <v>1</v>
      </c>
      <c r="M181" s="439">
        <f t="shared" si="290"/>
        <v>1</v>
      </c>
      <c r="N181" s="439">
        <f t="shared" si="290"/>
        <v>1</v>
      </c>
      <c r="O181" s="439">
        <f t="shared" si="290"/>
        <v>1</v>
      </c>
      <c r="P181" s="439">
        <f t="shared" si="290"/>
        <v>1</v>
      </c>
      <c r="Q181" s="439">
        <f t="shared" si="290"/>
        <v>1</v>
      </c>
      <c r="R181" s="439">
        <f t="shared" si="290"/>
        <v>1</v>
      </c>
      <c r="S181" s="439">
        <f t="shared" si="290"/>
        <v>1</v>
      </c>
      <c r="T181" s="439">
        <f t="shared" si="290"/>
        <v>1</v>
      </c>
      <c r="U181" s="439">
        <f t="shared" si="290"/>
        <v>1</v>
      </c>
      <c r="V181" s="439">
        <f t="shared" si="290"/>
        <v>1</v>
      </c>
      <c r="W181" s="439">
        <f t="shared" si="290"/>
        <v>1</v>
      </c>
      <c r="X181" s="439">
        <f t="shared" si="290"/>
        <v>1</v>
      </c>
      <c r="Y181" s="439">
        <f t="shared" si="290"/>
        <v>1</v>
      </c>
      <c r="Z181" s="439">
        <f t="shared" si="290"/>
        <v>1</v>
      </c>
      <c r="AA181" s="439">
        <f t="shared" si="290"/>
        <v>1</v>
      </c>
      <c r="AB181" s="439">
        <f t="shared" si="290"/>
        <v>1</v>
      </c>
      <c r="AC181" s="439">
        <f t="shared" si="290"/>
        <v>1</v>
      </c>
      <c r="AD181" s="439">
        <f t="shared" si="290"/>
        <v>1</v>
      </c>
      <c r="AE181" s="439">
        <f t="shared" si="290"/>
        <v>1</v>
      </c>
      <c r="AF181" s="439">
        <f t="shared" si="290"/>
        <v>1</v>
      </c>
      <c r="AG181" s="439">
        <f t="shared" si="290"/>
        <v>1</v>
      </c>
      <c r="AH181" s="439">
        <f t="shared" si="290"/>
        <v>1</v>
      </c>
      <c r="AI181" s="439">
        <f t="shared" si="290"/>
        <v>1</v>
      </c>
      <c r="AJ181" s="439">
        <f t="shared" si="290"/>
        <v>1</v>
      </c>
      <c r="AK181" s="439">
        <f t="shared" si="290"/>
        <v>1</v>
      </c>
      <c r="AL181" s="439">
        <f t="shared" si="290"/>
        <v>1</v>
      </c>
      <c r="AM181" s="439">
        <f t="shared" si="290"/>
        <v>1</v>
      </c>
      <c r="AN181" s="439">
        <f t="shared" si="290"/>
        <v>1</v>
      </c>
      <c r="AO181" s="439">
        <f t="shared" si="290"/>
        <v>1</v>
      </c>
      <c r="AP181" s="439">
        <f t="shared" si="290"/>
        <v>1</v>
      </c>
      <c r="AQ181" s="439">
        <f t="shared" si="290"/>
        <v>1</v>
      </c>
      <c r="AR181" s="439">
        <f t="shared" si="290"/>
        <v>1</v>
      </c>
      <c r="AS181" s="439">
        <f t="shared" si="290"/>
        <v>1</v>
      </c>
      <c r="AT181" s="439">
        <f t="shared" si="290"/>
        <v>1</v>
      </c>
      <c r="AU181" s="439">
        <f t="shared" si="290"/>
        <v>1</v>
      </c>
      <c r="AV181" s="439">
        <f t="shared" si="290"/>
        <v>1</v>
      </c>
      <c r="AW181" s="439">
        <f t="shared" si="290"/>
        <v>1</v>
      </c>
      <c r="AX181" s="439">
        <f t="shared" si="290"/>
        <v>1</v>
      </c>
      <c r="AY181" s="439">
        <f t="shared" si="290"/>
        <v>1</v>
      </c>
      <c r="AZ181" s="439">
        <f t="shared" si="290"/>
        <v>1</v>
      </c>
      <c r="BA181" s="439">
        <f t="shared" si="290"/>
        <v>1</v>
      </c>
    </row>
    <row r="182" spans="2:53" outlineLevel="1">
      <c r="B182" s="72" t="s">
        <v>116</v>
      </c>
      <c r="D182" s="439">
        <f>D181</f>
        <v>1</v>
      </c>
      <c r="E182" s="439">
        <f>D182+E181</f>
        <v>2</v>
      </c>
      <c r="F182" s="439">
        <f t="shared" ref="F182" si="291">E182+F181</f>
        <v>3</v>
      </c>
      <c r="G182" s="439">
        <f t="shared" ref="G182" si="292">F182+G181</f>
        <v>4</v>
      </c>
      <c r="H182" s="439">
        <f t="shared" ref="H182" si="293">G182+H181</f>
        <v>5</v>
      </c>
      <c r="I182" s="439">
        <f t="shared" ref="I182" si="294">H182+I181</f>
        <v>6</v>
      </c>
      <c r="J182" s="439">
        <f t="shared" ref="J182" si="295">I182+J181</f>
        <v>7</v>
      </c>
      <c r="K182" s="439">
        <f t="shared" ref="K182" si="296">J182+K181</f>
        <v>8</v>
      </c>
      <c r="L182" s="439">
        <f t="shared" ref="L182" si="297">K182+L181</f>
        <v>9</v>
      </c>
      <c r="M182" s="439">
        <f t="shared" ref="M182" si="298">L182+M181</f>
        <v>10</v>
      </c>
      <c r="N182" s="439">
        <f t="shared" ref="N182" si="299">M182+N181</f>
        <v>11</v>
      </c>
      <c r="O182" s="439">
        <f>N182+O181</f>
        <v>12</v>
      </c>
      <c r="P182" s="439">
        <f t="shared" ref="P182" si="300">O182+P181</f>
        <v>13</v>
      </c>
      <c r="Q182" s="439">
        <f t="shared" ref="Q182" si="301">P182+Q181</f>
        <v>14</v>
      </c>
      <c r="R182" s="439">
        <f t="shared" ref="R182" si="302">Q182+R181</f>
        <v>15</v>
      </c>
      <c r="S182" s="439">
        <f>R182+S181</f>
        <v>16</v>
      </c>
      <c r="T182" s="439">
        <f t="shared" ref="T182" si="303">S182+T181</f>
        <v>17</v>
      </c>
      <c r="U182" s="439">
        <f t="shared" ref="U182" si="304">T182+U181</f>
        <v>18</v>
      </c>
      <c r="V182" s="439">
        <f t="shared" ref="V182" si="305">U182+V181</f>
        <v>19</v>
      </c>
      <c r="W182" s="439">
        <f t="shared" ref="W182" si="306">V182+W181</f>
        <v>20</v>
      </c>
      <c r="X182" s="439">
        <f t="shared" ref="X182" si="307">W182+X181</f>
        <v>21</v>
      </c>
      <c r="Y182" s="439">
        <f t="shared" ref="Y182" si="308">X182+Y181</f>
        <v>22</v>
      </c>
      <c r="Z182" s="439">
        <f t="shared" ref="Z182" si="309">Y182+Z181</f>
        <v>23</v>
      </c>
      <c r="AA182" s="439">
        <f t="shared" ref="AA182" si="310">Z182+AA181</f>
        <v>24</v>
      </c>
      <c r="AB182" s="439">
        <f t="shared" ref="AB182" si="311">AA182+AB181</f>
        <v>25</v>
      </c>
      <c r="AC182" s="439">
        <f t="shared" ref="AC182" si="312">AB182+AC181</f>
        <v>26</v>
      </c>
      <c r="AD182" s="439">
        <f t="shared" ref="AD182" si="313">AC182+AD181</f>
        <v>27</v>
      </c>
      <c r="AE182" s="439">
        <f t="shared" ref="AE182" si="314">AD182+AE181</f>
        <v>28</v>
      </c>
      <c r="AF182" s="439">
        <f t="shared" ref="AF182" si="315">AE182+AF181</f>
        <v>29</v>
      </c>
      <c r="AG182" s="439">
        <f t="shared" ref="AG182" si="316">AF182+AG181</f>
        <v>30</v>
      </c>
      <c r="AH182" s="439">
        <f t="shared" ref="AH182" si="317">AG182+AH181</f>
        <v>31</v>
      </c>
      <c r="AI182" s="439">
        <f t="shared" ref="AI182" si="318">AH182+AI181</f>
        <v>32</v>
      </c>
      <c r="AJ182" s="439">
        <f t="shared" ref="AJ182" si="319">AI182+AJ181</f>
        <v>33</v>
      </c>
      <c r="AK182" s="439">
        <f t="shared" ref="AK182" si="320">AJ182+AK181</f>
        <v>34</v>
      </c>
      <c r="AL182" s="439">
        <f t="shared" ref="AL182" si="321">AK182+AL181</f>
        <v>35</v>
      </c>
      <c r="AM182" s="439">
        <f t="shared" ref="AM182" si="322">AL182+AM181</f>
        <v>36</v>
      </c>
      <c r="AN182" s="439">
        <f t="shared" ref="AN182" si="323">AM182+AN181</f>
        <v>37</v>
      </c>
      <c r="AO182" s="439">
        <f t="shared" ref="AO182" si="324">AN182+AO181</f>
        <v>38</v>
      </c>
      <c r="AP182" s="439">
        <f t="shared" ref="AP182" si="325">AO182+AP181</f>
        <v>39</v>
      </c>
      <c r="AQ182" s="439">
        <f t="shared" ref="AQ182" si="326">AP182+AQ181</f>
        <v>40</v>
      </c>
      <c r="AR182" s="439">
        <f t="shared" ref="AR182" si="327">AQ182+AR181</f>
        <v>41</v>
      </c>
      <c r="AS182" s="439">
        <f t="shared" ref="AS182" si="328">AR182+AS181</f>
        <v>42</v>
      </c>
      <c r="AT182" s="439">
        <f t="shared" ref="AT182" si="329">AS182+AT181</f>
        <v>43</v>
      </c>
      <c r="AU182" s="439">
        <f t="shared" ref="AU182" si="330">AT182+AU181</f>
        <v>44</v>
      </c>
      <c r="AV182" s="439">
        <f t="shared" ref="AV182" si="331">AU182+AV181</f>
        <v>45</v>
      </c>
      <c r="AW182" s="439">
        <f t="shared" ref="AW182" si="332">AV182+AW181</f>
        <v>46</v>
      </c>
      <c r="AX182" s="439">
        <f t="shared" ref="AX182" si="333">AW182+AX181</f>
        <v>47</v>
      </c>
      <c r="AY182" s="439">
        <f t="shared" ref="AY182" si="334">AX182+AY181</f>
        <v>48</v>
      </c>
      <c r="AZ182" s="439">
        <f t="shared" ref="AZ182:BA182" si="335">AY182+AZ181</f>
        <v>49</v>
      </c>
      <c r="BA182" s="439">
        <f t="shared" si="335"/>
        <v>50</v>
      </c>
    </row>
    <row r="183" spans="2:53" outlineLevel="1">
      <c r="B183" s="72" t="s">
        <v>123</v>
      </c>
      <c r="D183" s="439">
        <f>D179</f>
        <v>1</v>
      </c>
      <c r="E183" s="439">
        <f t="shared" ref="E183:BA183" si="336">E179</f>
        <v>2</v>
      </c>
      <c r="F183" s="439">
        <f t="shared" si="336"/>
        <v>3</v>
      </c>
      <c r="G183" s="439">
        <f t="shared" si="336"/>
        <v>4</v>
      </c>
      <c r="H183" s="439">
        <f t="shared" si="336"/>
        <v>5</v>
      </c>
      <c r="I183" s="439">
        <f t="shared" si="336"/>
        <v>6</v>
      </c>
      <c r="J183" s="439">
        <f t="shared" si="336"/>
        <v>7</v>
      </c>
      <c r="K183" s="439">
        <f t="shared" si="336"/>
        <v>8</v>
      </c>
      <c r="L183" s="439">
        <f t="shared" si="336"/>
        <v>9</v>
      </c>
      <c r="M183" s="439">
        <f t="shared" si="336"/>
        <v>10</v>
      </c>
      <c r="N183" s="439">
        <f t="shared" si="336"/>
        <v>11</v>
      </c>
      <c r="O183" s="439">
        <f t="shared" si="336"/>
        <v>12</v>
      </c>
      <c r="P183" s="439">
        <f t="shared" si="336"/>
        <v>13</v>
      </c>
      <c r="Q183" s="439">
        <f t="shared" si="336"/>
        <v>14</v>
      </c>
      <c r="R183" s="439">
        <f t="shared" si="336"/>
        <v>15</v>
      </c>
      <c r="S183" s="439">
        <f t="shared" si="336"/>
        <v>16</v>
      </c>
      <c r="T183" s="439">
        <f t="shared" si="336"/>
        <v>17</v>
      </c>
      <c r="U183" s="439">
        <f t="shared" si="336"/>
        <v>18</v>
      </c>
      <c r="V183" s="439">
        <f t="shared" si="336"/>
        <v>19</v>
      </c>
      <c r="W183" s="439">
        <f t="shared" si="336"/>
        <v>20</v>
      </c>
      <c r="X183" s="439">
        <f t="shared" si="336"/>
        <v>21</v>
      </c>
      <c r="Y183" s="439">
        <f t="shared" si="336"/>
        <v>22</v>
      </c>
      <c r="Z183" s="439">
        <f t="shared" si="336"/>
        <v>23</v>
      </c>
      <c r="AA183" s="439">
        <f t="shared" si="336"/>
        <v>24</v>
      </c>
      <c r="AB183" s="439">
        <f t="shared" si="336"/>
        <v>25</v>
      </c>
      <c r="AC183" s="439">
        <f t="shared" si="336"/>
        <v>26</v>
      </c>
      <c r="AD183" s="439">
        <f t="shared" si="336"/>
        <v>27</v>
      </c>
      <c r="AE183" s="439">
        <f t="shared" si="336"/>
        <v>28</v>
      </c>
      <c r="AF183" s="439">
        <f t="shared" si="336"/>
        <v>29</v>
      </c>
      <c r="AG183" s="439">
        <f t="shared" si="336"/>
        <v>30</v>
      </c>
      <c r="AH183" s="439">
        <f t="shared" si="336"/>
        <v>31</v>
      </c>
      <c r="AI183" s="439">
        <f t="shared" si="336"/>
        <v>32</v>
      </c>
      <c r="AJ183" s="439">
        <f t="shared" si="336"/>
        <v>33</v>
      </c>
      <c r="AK183" s="439">
        <f t="shared" si="336"/>
        <v>34</v>
      </c>
      <c r="AL183" s="439">
        <f t="shared" si="336"/>
        <v>35</v>
      </c>
      <c r="AM183" s="439">
        <f t="shared" si="336"/>
        <v>36</v>
      </c>
      <c r="AN183" s="439">
        <f t="shared" si="336"/>
        <v>37</v>
      </c>
      <c r="AO183" s="439">
        <f t="shared" si="336"/>
        <v>38</v>
      </c>
      <c r="AP183" s="439">
        <f t="shared" si="336"/>
        <v>39</v>
      </c>
      <c r="AQ183" s="439">
        <f t="shared" si="336"/>
        <v>40</v>
      </c>
      <c r="AR183" s="439">
        <f t="shared" si="336"/>
        <v>41</v>
      </c>
      <c r="AS183" s="439">
        <f t="shared" si="336"/>
        <v>42</v>
      </c>
      <c r="AT183" s="439">
        <f t="shared" si="336"/>
        <v>43</v>
      </c>
      <c r="AU183" s="439">
        <f t="shared" si="336"/>
        <v>44</v>
      </c>
      <c r="AV183" s="439">
        <f t="shared" si="336"/>
        <v>45</v>
      </c>
      <c r="AW183" s="439">
        <f t="shared" si="336"/>
        <v>46</v>
      </c>
      <c r="AX183" s="439">
        <f t="shared" si="336"/>
        <v>47</v>
      </c>
      <c r="AY183" s="439">
        <f t="shared" si="336"/>
        <v>48</v>
      </c>
      <c r="AZ183" s="439">
        <f t="shared" si="336"/>
        <v>49</v>
      </c>
      <c r="BA183" s="439">
        <f t="shared" si="336"/>
        <v>50</v>
      </c>
    </row>
    <row r="184" spans="2:53" outlineLevel="1">
      <c r="B184" s="72"/>
      <c r="D184" s="439"/>
      <c r="E184" s="439"/>
      <c r="F184" s="439"/>
      <c r="G184" s="439"/>
      <c r="H184" s="439"/>
      <c r="I184" s="439"/>
      <c r="J184" s="439"/>
      <c r="K184" s="439"/>
      <c r="L184" s="439"/>
      <c r="M184" s="439"/>
      <c r="N184" s="439"/>
      <c r="O184" s="439"/>
      <c r="P184" s="439"/>
      <c r="Q184" s="439"/>
      <c r="R184" s="439"/>
      <c r="S184" s="439"/>
      <c r="T184" s="439"/>
      <c r="U184" s="439"/>
      <c r="V184" s="439"/>
      <c r="W184" s="439"/>
      <c r="X184" s="439"/>
      <c r="Y184" s="439"/>
      <c r="Z184" s="439"/>
      <c r="AA184" s="439"/>
      <c r="AB184" s="439"/>
      <c r="AC184" s="439"/>
      <c r="AD184" s="439"/>
      <c r="AE184" s="439"/>
      <c r="AF184" s="439"/>
      <c r="AG184" s="439"/>
      <c r="AH184" s="439"/>
      <c r="AI184" s="439"/>
      <c r="AJ184" s="439"/>
      <c r="AK184" s="439"/>
      <c r="AL184" s="439"/>
      <c r="AM184" s="439"/>
      <c r="AN184" s="439"/>
      <c r="AO184" s="439"/>
      <c r="AP184" s="439"/>
      <c r="AQ184" s="439"/>
      <c r="AR184" s="439"/>
      <c r="AS184" s="439"/>
      <c r="AT184" s="439"/>
      <c r="AU184" s="439"/>
      <c r="AV184" s="439"/>
      <c r="AW184" s="439"/>
      <c r="AX184" s="439"/>
      <c r="AY184" s="439"/>
      <c r="AZ184" s="439"/>
      <c r="BA184" s="439"/>
    </row>
    <row r="185" spans="2:53" outlineLevel="1">
      <c r="B185" s="72"/>
      <c r="D185" s="439"/>
      <c r="E185" s="439"/>
      <c r="F185" s="439"/>
      <c r="G185" s="439"/>
      <c r="H185" s="439"/>
      <c r="I185" s="439"/>
      <c r="J185" s="439"/>
      <c r="K185" s="439"/>
      <c r="L185" s="439"/>
      <c r="M185" s="439"/>
      <c r="N185" s="439"/>
      <c r="O185" s="439"/>
      <c r="P185" s="439"/>
      <c r="Q185" s="439"/>
      <c r="R185" s="439"/>
      <c r="S185" s="439"/>
      <c r="T185" s="439"/>
      <c r="U185" s="439"/>
      <c r="V185" s="439"/>
      <c r="W185" s="439"/>
      <c r="X185" s="439"/>
      <c r="Y185" s="439"/>
      <c r="Z185" s="439"/>
      <c r="AA185" s="439"/>
      <c r="AB185" s="439"/>
      <c r="AC185" s="439"/>
      <c r="AD185" s="439"/>
      <c r="AE185" s="439"/>
      <c r="AF185" s="439"/>
      <c r="AG185" s="439"/>
      <c r="AH185" s="439"/>
      <c r="AI185" s="439"/>
      <c r="AJ185" s="439"/>
      <c r="AK185" s="439"/>
      <c r="AL185" s="439"/>
      <c r="AM185" s="439"/>
      <c r="AN185" s="439"/>
      <c r="AO185" s="439"/>
      <c r="AP185" s="439"/>
      <c r="AQ185" s="439"/>
      <c r="AR185" s="439"/>
      <c r="AS185" s="439"/>
      <c r="AT185" s="439"/>
      <c r="AU185" s="439"/>
      <c r="AV185" s="439"/>
      <c r="AW185" s="439"/>
      <c r="AX185" s="439"/>
      <c r="AY185" s="439"/>
      <c r="AZ185" s="439"/>
      <c r="BA185" s="439"/>
    </row>
    <row r="188" spans="2:53" hidden="1" outlineLevel="1">
      <c r="B188" s="483" t="s">
        <v>450</v>
      </c>
      <c r="D188" s="42"/>
    </row>
    <row r="189" spans="2:53" hidden="1" outlineLevel="1">
      <c r="D189" s="42"/>
    </row>
    <row r="190" spans="2:53" hidden="1" outlineLevel="1">
      <c r="B190" s="1496" t="s">
        <v>352</v>
      </c>
      <c r="C190" s="1497"/>
      <c r="D190" s="495">
        <f>'3. Inputs'!E404</f>
        <v>1000</v>
      </c>
      <c r="F190" s="1496" t="s">
        <v>411</v>
      </c>
      <c r="G190" s="1498"/>
      <c r="H190" s="464">
        <f>-SUM(D203:BB203)</f>
        <v>1295.0457496545666</v>
      </c>
    </row>
    <row r="191" spans="2:53" hidden="1" outlineLevel="1">
      <c r="D191" s="42"/>
    </row>
    <row r="192" spans="2:53" hidden="1" outlineLevel="1">
      <c r="B192" s="1496" t="s">
        <v>410</v>
      </c>
      <c r="C192" s="1497"/>
      <c r="D192" s="495">
        <f>'3. Inputs'!E406</f>
        <v>10</v>
      </c>
      <c r="F192" s="1496" t="s">
        <v>412</v>
      </c>
      <c r="G192" s="1498"/>
      <c r="H192" s="464">
        <f>H190-D190</f>
        <v>295.04574965456663</v>
      </c>
    </row>
    <row r="193" spans="2:54" hidden="1" outlineLevel="1">
      <c r="D193" s="42"/>
    </row>
    <row r="194" spans="2:54" hidden="1" outlineLevel="1">
      <c r="B194" s="1496" t="s">
        <v>353</v>
      </c>
      <c r="C194" s="1497"/>
      <c r="D194" s="496">
        <f>P18</f>
        <v>0.05</v>
      </c>
    </row>
    <row r="195" spans="2:54" hidden="1" outlineLevel="1">
      <c r="D195" s="42"/>
    </row>
    <row r="196" spans="2:54" hidden="1" outlineLevel="1">
      <c r="D196" s="42"/>
    </row>
    <row r="197" spans="2:54" hidden="1" outlineLevel="1">
      <c r="D197" s="42"/>
    </row>
    <row r="198" spans="2:54" s="98" customFormat="1" hidden="1" outlineLevel="1">
      <c r="B198" s="444" t="s">
        <v>354</v>
      </c>
      <c r="C198" s="480"/>
      <c r="D198" s="459" t="s">
        <v>360</v>
      </c>
      <c r="E198" s="457" t="s">
        <v>226</v>
      </c>
      <c r="F198" s="457" t="s">
        <v>361</v>
      </c>
      <c r="G198" s="457" t="s">
        <v>362</v>
      </c>
      <c r="H198" s="457" t="s">
        <v>363</v>
      </c>
      <c r="I198" s="457" t="s">
        <v>364</v>
      </c>
      <c r="J198" s="457" t="s">
        <v>365</v>
      </c>
      <c r="K198" s="457" t="s">
        <v>366</v>
      </c>
      <c r="L198" s="457" t="s">
        <v>367</v>
      </c>
      <c r="M198" s="457" t="s">
        <v>368</v>
      </c>
      <c r="N198" s="457" t="s">
        <v>369</v>
      </c>
      <c r="O198" s="457" t="s">
        <v>370</v>
      </c>
      <c r="P198" s="457" t="s">
        <v>371</v>
      </c>
      <c r="Q198" s="457" t="s">
        <v>372</v>
      </c>
      <c r="R198" s="457" t="s">
        <v>373</v>
      </c>
      <c r="S198" s="457" t="s">
        <v>374</v>
      </c>
      <c r="T198" s="457" t="s">
        <v>375</v>
      </c>
      <c r="U198" s="457" t="s">
        <v>376</v>
      </c>
      <c r="V198" s="457" t="s">
        <v>377</v>
      </c>
      <c r="W198" s="457" t="s">
        <v>378</v>
      </c>
      <c r="X198" s="457" t="s">
        <v>379</v>
      </c>
      <c r="Y198" s="457" t="s">
        <v>380</v>
      </c>
      <c r="Z198" s="457" t="s">
        <v>381</v>
      </c>
      <c r="AA198" s="457" t="s">
        <v>382</v>
      </c>
      <c r="AB198" s="457" t="s">
        <v>383</v>
      </c>
      <c r="AC198" s="457" t="s">
        <v>384</v>
      </c>
      <c r="AD198" s="457" t="s">
        <v>385</v>
      </c>
      <c r="AE198" s="457" t="s">
        <v>386</v>
      </c>
      <c r="AF198" s="457" t="s">
        <v>387</v>
      </c>
      <c r="AG198" s="457" t="s">
        <v>388</v>
      </c>
      <c r="AH198" s="457" t="s">
        <v>389</v>
      </c>
      <c r="AI198" s="457" t="s">
        <v>390</v>
      </c>
      <c r="AJ198" s="457" t="s">
        <v>391</v>
      </c>
      <c r="AK198" s="457" t="s">
        <v>392</v>
      </c>
      <c r="AL198" s="457" t="s">
        <v>393</v>
      </c>
      <c r="AM198" s="457" t="s">
        <v>394</v>
      </c>
      <c r="AN198" s="457" t="s">
        <v>395</v>
      </c>
      <c r="AO198" s="457" t="s">
        <v>396</v>
      </c>
      <c r="AP198" s="457" t="s">
        <v>397</v>
      </c>
      <c r="AQ198" s="457" t="s">
        <v>398</v>
      </c>
      <c r="AR198" s="457" t="s">
        <v>399</v>
      </c>
      <c r="AS198" s="457" t="s">
        <v>400</v>
      </c>
      <c r="AT198" s="457" t="s">
        <v>401</v>
      </c>
      <c r="AU198" s="457" t="s">
        <v>402</v>
      </c>
      <c r="AV198" s="457" t="s">
        <v>403</v>
      </c>
      <c r="AW198" s="457" t="s">
        <v>404</v>
      </c>
      <c r="AX198" s="457" t="s">
        <v>405</v>
      </c>
      <c r="AY198" s="457" t="s">
        <v>406</v>
      </c>
      <c r="AZ198" s="457" t="s">
        <v>407</v>
      </c>
      <c r="BA198" s="457" t="s">
        <v>408</v>
      </c>
      <c r="BB198" s="438" t="s">
        <v>409</v>
      </c>
    </row>
    <row r="199" spans="2:54" s="98" customFormat="1" hidden="1" outlineLevel="1">
      <c r="B199" s="444" t="s">
        <v>355</v>
      </c>
      <c r="C199" s="480"/>
      <c r="D199" s="497">
        <f>'3. Inputs'!D413</f>
        <v>2018</v>
      </c>
      <c r="E199" s="445">
        <f>D199+1</f>
        <v>2019</v>
      </c>
      <c r="F199" s="445">
        <f t="shared" ref="F199:BB199" si="337">E199+1</f>
        <v>2020</v>
      </c>
      <c r="G199" s="445">
        <f t="shared" si="337"/>
        <v>2021</v>
      </c>
      <c r="H199" s="445">
        <f t="shared" si="337"/>
        <v>2022</v>
      </c>
      <c r="I199" s="445">
        <f t="shared" si="337"/>
        <v>2023</v>
      </c>
      <c r="J199" s="445">
        <f t="shared" si="337"/>
        <v>2024</v>
      </c>
      <c r="K199" s="445">
        <f t="shared" si="337"/>
        <v>2025</v>
      </c>
      <c r="L199" s="445">
        <f t="shared" si="337"/>
        <v>2026</v>
      </c>
      <c r="M199" s="445">
        <f t="shared" si="337"/>
        <v>2027</v>
      </c>
      <c r="N199" s="445">
        <f t="shared" si="337"/>
        <v>2028</v>
      </c>
      <c r="O199" s="445">
        <f>N199+1</f>
        <v>2029</v>
      </c>
      <c r="P199" s="445">
        <f t="shared" si="337"/>
        <v>2030</v>
      </c>
      <c r="Q199" s="445">
        <f t="shared" si="337"/>
        <v>2031</v>
      </c>
      <c r="R199" s="445">
        <f t="shared" si="337"/>
        <v>2032</v>
      </c>
      <c r="S199" s="445">
        <f>R199+1</f>
        <v>2033</v>
      </c>
      <c r="T199" s="445">
        <f t="shared" si="337"/>
        <v>2034</v>
      </c>
      <c r="U199" s="445">
        <f t="shared" si="337"/>
        <v>2035</v>
      </c>
      <c r="V199" s="445">
        <f t="shared" si="337"/>
        <v>2036</v>
      </c>
      <c r="W199" s="445">
        <f t="shared" si="337"/>
        <v>2037</v>
      </c>
      <c r="X199" s="445">
        <f t="shared" si="337"/>
        <v>2038</v>
      </c>
      <c r="Y199" s="445">
        <f t="shared" si="337"/>
        <v>2039</v>
      </c>
      <c r="Z199" s="445">
        <f t="shared" si="337"/>
        <v>2040</v>
      </c>
      <c r="AA199" s="445">
        <f t="shared" si="337"/>
        <v>2041</v>
      </c>
      <c r="AB199" s="445">
        <f t="shared" si="337"/>
        <v>2042</v>
      </c>
      <c r="AC199" s="445">
        <f t="shared" si="337"/>
        <v>2043</v>
      </c>
      <c r="AD199" s="445">
        <f t="shared" si="337"/>
        <v>2044</v>
      </c>
      <c r="AE199" s="445">
        <f t="shared" si="337"/>
        <v>2045</v>
      </c>
      <c r="AF199" s="445">
        <f t="shared" si="337"/>
        <v>2046</v>
      </c>
      <c r="AG199" s="445">
        <f t="shared" si="337"/>
        <v>2047</v>
      </c>
      <c r="AH199" s="445">
        <f t="shared" si="337"/>
        <v>2048</v>
      </c>
      <c r="AI199" s="445">
        <f t="shared" si="337"/>
        <v>2049</v>
      </c>
      <c r="AJ199" s="445">
        <f t="shared" si="337"/>
        <v>2050</v>
      </c>
      <c r="AK199" s="445">
        <f t="shared" si="337"/>
        <v>2051</v>
      </c>
      <c r="AL199" s="445">
        <f t="shared" si="337"/>
        <v>2052</v>
      </c>
      <c r="AM199" s="445">
        <f t="shared" si="337"/>
        <v>2053</v>
      </c>
      <c r="AN199" s="445">
        <f t="shared" si="337"/>
        <v>2054</v>
      </c>
      <c r="AO199" s="445">
        <f t="shared" si="337"/>
        <v>2055</v>
      </c>
      <c r="AP199" s="445">
        <f t="shared" si="337"/>
        <v>2056</v>
      </c>
      <c r="AQ199" s="445">
        <f t="shared" si="337"/>
        <v>2057</v>
      </c>
      <c r="AR199" s="445">
        <f t="shared" si="337"/>
        <v>2058</v>
      </c>
      <c r="AS199" s="445">
        <f t="shared" si="337"/>
        <v>2059</v>
      </c>
      <c r="AT199" s="445">
        <f t="shared" si="337"/>
        <v>2060</v>
      </c>
      <c r="AU199" s="445">
        <f t="shared" si="337"/>
        <v>2061</v>
      </c>
      <c r="AV199" s="445">
        <f t="shared" si="337"/>
        <v>2062</v>
      </c>
      <c r="AW199" s="445">
        <f t="shared" si="337"/>
        <v>2063</v>
      </c>
      <c r="AX199" s="445">
        <f t="shared" si="337"/>
        <v>2064</v>
      </c>
      <c r="AY199" s="445">
        <f t="shared" si="337"/>
        <v>2065</v>
      </c>
      <c r="AZ199" s="445">
        <f t="shared" si="337"/>
        <v>2066</v>
      </c>
      <c r="BA199" s="445">
        <f t="shared" si="337"/>
        <v>2067</v>
      </c>
      <c r="BB199" s="446">
        <f t="shared" si="337"/>
        <v>2068</v>
      </c>
    </row>
    <row r="200" spans="2:54" s="98" customFormat="1" hidden="1" outlineLevel="1">
      <c r="B200" s="447" t="s">
        <v>356</v>
      </c>
      <c r="C200" s="481"/>
      <c r="D200" s="498">
        <f>D190</f>
        <v>1000</v>
      </c>
      <c r="E200" s="440">
        <f t="shared" ref="E200:BB200" si="338">D200+D201</f>
        <v>920.49542503454336</v>
      </c>
      <c r="F200" s="440">
        <f t="shared" si="338"/>
        <v>837.01562132081381</v>
      </c>
      <c r="G200" s="440">
        <f t="shared" si="338"/>
        <v>749.36182742139783</v>
      </c>
      <c r="H200" s="440">
        <f t="shared" si="338"/>
        <v>657.32534382701101</v>
      </c>
      <c r="I200" s="440">
        <f t="shared" si="338"/>
        <v>560.68703605290489</v>
      </c>
      <c r="J200" s="440">
        <f t="shared" si="338"/>
        <v>459.21681289009348</v>
      </c>
      <c r="K200" s="440">
        <f t="shared" si="338"/>
        <v>352.67307856914147</v>
      </c>
      <c r="L200" s="440">
        <f t="shared" si="338"/>
        <v>240.80215753214188</v>
      </c>
      <c r="M200" s="440">
        <f t="shared" si="338"/>
        <v>123.3376904432923</v>
      </c>
      <c r="N200" s="440">
        <f t="shared" si="338"/>
        <v>2.5579538487363607E-13</v>
      </c>
      <c r="O200" s="440">
        <f>N200+N201</f>
        <v>2.5579538487363607E-13</v>
      </c>
      <c r="P200" s="440">
        <f t="shared" si="338"/>
        <v>2.5579538487363607E-13</v>
      </c>
      <c r="Q200" s="440">
        <f t="shared" si="338"/>
        <v>2.5579538487363607E-13</v>
      </c>
      <c r="R200" s="440">
        <f t="shared" si="338"/>
        <v>2.5579538487363607E-13</v>
      </c>
      <c r="S200" s="440">
        <f>R200+R201</f>
        <v>2.5579538487363607E-13</v>
      </c>
      <c r="T200" s="440">
        <f t="shared" si="338"/>
        <v>2.5579538487363607E-13</v>
      </c>
      <c r="U200" s="440">
        <f t="shared" si="338"/>
        <v>2.5579538487363607E-13</v>
      </c>
      <c r="V200" s="440">
        <f t="shared" si="338"/>
        <v>2.5579538487363607E-13</v>
      </c>
      <c r="W200" s="440">
        <f t="shared" si="338"/>
        <v>2.5579538487363607E-13</v>
      </c>
      <c r="X200" s="440">
        <f t="shared" si="338"/>
        <v>2.5579538487363607E-13</v>
      </c>
      <c r="Y200" s="440">
        <f t="shared" si="338"/>
        <v>2.5579538487363607E-13</v>
      </c>
      <c r="Z200" s="440">
        <f t="shared" si="338"/>
        <v>2.5579538487363607E-13</v>
      </c>
      <c r="AA200" s="440">
        <f t="shared" si="338"/>
        <v>2.5579538487363607E-13</v>
      </c>
      <c r="AB200" s="440">
        <f t="shared" si="338"/>
        <v>2.5579538487363607E-13</v>
      </c>
      <c r="AC200" s="440">
        <f t="shared" si="338"/>
        <v>2.5579538487363607E-13</v>
      </c>
      <c r="AD200" s="440">
        <f t="shared" si="338"/>
        <v>2.5579538487363607E-13</v>
      </c>
      <c r="AE200" s="440">
        <f t="shared" si="338"/>
        <v>2.5579538487363607E-13</v>
      </c>
      <c r="AF200" s="440">
        <f t="shared" si="338"/>
        <v>2.5579538487363607E-13</v>
      </c>
      <c r="AG200" s="440">
        <f t="shared" si="338"/>
        <v>2.5579538487363607E-13</v>
      </c>
      <c r="AH200" s="440">
        <f t="shared" si="338"/>
        <v>2.5579538487363607E-13</v>
      </c>
      <c r="AI200" s="440">
        <f t="shared" si="338"/>
        <v>2.5579538487363607E-13</v>
      </c>
      <c r="AJ200" s="440">
        <f t="shared" si="338"/>
        <v>2.5579538487363607E-13</v>
      </c>
      <c r="AK200" s="440">
        <f t="shared" si="338"/>
        <v>2.5579538487363607E-13</v>
      </c>
      <c r="AL200" s="440">
        <f t="shared" si="338"/>
        <v>2.5579538487363607E-13</v>
      </c>
      <c r="AM200" s="440">
        <f t="shared" si="338"/>
        <v>2.5579538487363607E-13</v>
      </c>
      <c r="AN200" s="440">
        <f t="shared" si="338"/>
        <v>2.5579538487363607E-13</v>
      </c>
      <c r="AO200" s="440">
        <f t="shared" si="338"/>
        <v>2.5579538487363607E-13</v>
      </c>
      <c r="AP200" s="440">
        <f t="shared" si="338"/>
        <v>2.5579538487363607E-13</v>
      </c>
      <c r="AQ200" s="440">
        <f t="shared" si="338"/>
        <v>2.5579538487363607E-13</v>
      </c>
      <c r="AR200" s="440">
        <f t="shared" si="338"/>
        <v>2.5579538487363607E-13</v>
      </c>
      <c r="AS200" s="440">
        <f t="shared" si="338"/>
        <v>2.5579538487363607E-13</v>
      </c>
      <c r="AT200" s="440">
        <f t="shared" si="338"/>
        <v>2.5579538487363607E-13</v>
      </c>
      <c r="AU200" s="440">
        <f t="shared" si="338"/>
        <v>2.5579538487363607E-13</v>
      </c>
      <c r="AV200" s="440">
        <f t="shared" si="338"/>
        <v>2.5579538487363607E-13</v>
      </c>
      <c r="AW200" s="440">
        <f t="shared" si="338"/>
        <v>2.5579538487363607E-13</v>
      </c>
      <c r="AX200" s="440">
        <f t="shared" si="338"/>
        <v>2.5579538487363607E-13</v>
      </c>
      <c r="AY200" s="440">
        <f t="shared" si="338"/>
        <v>2.5579538487363607E-13</v>
      </c>
      <c r="AZ200" s="440">
        <f t="shared" si="338"/>
        <v>2.5579538487363607E-13</v>
      </c>
      <c r="BA200" s="440">
        <f t="shared" si="338"/>
        <v>2.5579538487363607E-13</v>
      </c>
      <c r="BB200" s="441">
        <f t="shared" si="338"/>
        <v>2.5579538487363607E-13</v>
      </c>
    </row>
    <row r="201" spans="2:54" s="98" customFormat="1" hidden="1" outlineLevel="1">
      <c r="B201" s="447" t="s">
        <v>357</v>
      </c>
      <c r="C201" s="481"/>
      <c r="D201" s="498">
        <f>SUM(D202+D203)</f>
        <v>-79.504574965456669</v>
      </c>
      <c r="E201" s="440">
        <f t="shared" ref="E201:W201" si="339">IF(E200&lt;1,0,(SUM(E202+E203)))</f>
        <v>-83.479803713729495</v>
      </c>
      <c r="F201" s="440">
        <f t="shared" si="339"/>
        <v>-87.653793899415973</v>
      </c>
      <c r="G201" s="440">
        <f t="shared" si="339"/>
        <v>-92.036483594386766</v>
      </c>
      <c r="H201" s="440">
        <f t="shared" si="339"/>
        <v>-96.638307774106124</v>
      </c>
      <c r="I201" s="440">
        <f t="shared" si="339"/>
        <v>-101.47022316281142</v>
      </c>
      <c r="J201" s="440">
        <f t="shared" si="339"/>
        <v>-106.543734320952</v>
      </c>
      <c r="K201" s="440">
        <f t="shared" si="339"/>
        <v>-111.87092103699959</v>
      </c>
      <c r="L201" s="440">
        <f t="shared" si="339"/>
        <v>-117.46446708884957</v>
      </c>
      <c r="M201" s="440">
        <f t="shared" si="339"/>
        <v>-123.33769044329205</v>
      </c>
      <c r="N201" s="440">
        <f t="shared" si="339"/>
        <v>0</v>
      </c>
      <c r="O201" s="440">
        <f t="shared" si="339"/>
        <v>0</v>
      </c>
      <c r="P201" s="440">
        <f t="shared" si="339"/>
        <v>0</v>
      </c>
      <c r="Q201" s="440">
        <f t="shared" si="339"/>
        <v>0</v>
      </c>
      <c r="R201" s="440">
        <f t="shared" si="339"/>
        <v>0</v>
      </c>
      <c r="S201" s="440">
        <f t="shared" si="339"/>
        <v>0</v>
      </c>
      <c r="T201" s="440">
        <f t="shared" si="339"/>
        <v>0</v>
      </c>
      <c r="U201" s="440">
        <f t="shared" si="339"/>
        <v>0</v>
      </c>
      <c r="V201" s="440">
        <f t="shared" si="339"/>
        <v>0</v>
      </c>
      <c r="W201" s="440">
        <f t="shared" si="339"/>
        <v>0</v>
      </c>
      <c r="X201" s="440">
        <f>IF(X200&lt;1,0,(SUM(X202+X203)))</f>
        <v>0</v>
      </c>
      <c r="Y201" s="440">
        <f t="shared" ref="Y201:BB201" si="340">IF(Y200&lt;1,0,(SUM(Y202+Y203)))</f>
        <v>0</v>
      </c>
      <c r="Z201" s="440">
        <f t="shared" si="340"/>
        <v>0</v>
      </c>
      <c r="AA201" s="440">
        <f t="shared" si="340"/>
        <v>0</v>
      </c>
      <c r="AB201" s="440">
        <f t="shared" si="340"/>
        <v>0</v>
      </c>
      <c r="AC201" s="440">
        <f t="shared" si="340"/>
        <v>0</v>
      </c>
      <c r="AD201" s="440">
        <f t="shared" si="340"/>
        <v>0</v>
      </c>
      <c r="AE201" s="440">
        <f t="shared" si="340"/>
        <v>0</v>
      </c>
      <c r="AF201" s="440">
        <f t="shared" si="340"/>
        <v>0</v>
      </c>
      <c r="AG201" s="440">
        <f t="shared" si="340"/>
        <v>0</v>
      </c>
      <c r="AH201" s="440">
        <f t="shared" si="340"/>
        <v>0</v>
      </c>
      <c r="AI201" s="440">
        <f t="shared" si="340"/>
        <v>0</v>
      </c>
      <c r="AJ201" s="440">
        <f t="shared" si="340"/>
        <v>0</v>
      </c>
      <c r="AK201" s="440">
        <f t="shared" si="340"/>
        <v>0</v>
      </c>
      <c r="AL201" s="440">
        <f t="shared" si="340"/>
        <v>0</v>
      </c>
      <c r="AM201" s="440">
        <f t="shared" si="340"/>
        <v>0</v>
      </c>
      <c r="AN201" s="440">
        <f t="shared" si="340"/>
        <v>0</v>
      </c>
      <c r="AO201" s="440">
        <f t="shared" si="340"/>
        <v>0</v>
      </c>
      <c r="AP201" s="440">
        <f t="shared" si="340"/>
        <v>0</v>
      </c>
      <c r="AQ201" s="440">
        <f t="shared" si="340"/>
        <v>0</v>
      </c>
      <c r="AR201" s="440">
        <f t="shared" si="340"/>
        <v>0</v>
      </c>
      <c r="AS201" s="440">
        <f t="shared" si="340"/>
        <v>0</v>
      </c>
      <c r="AT201" s="440">
        <f t="shared" si="340"/>
        <v>0</v>
      </c>
      <c r="AU201" s="440">
        <f t="shared" si="340"/>
        <v>0</v>
      </c>
      <c r="AV201" s="440">
        <f t="shared" si="340"/>
        <v>0</v>
      </c>
      <c r="AW201" s="440">
        <f t="shared" si="340"/>
        <v>0</v>
      </c>
      <c r="AX201" s="440">
        <f t="shared" si="340"/>
        <v>0</v>
      </c>
      <c r="AY201" s="440">
        <f t="shared" si="340"/>
        <v>0</v>
      </c>
      <c r="AZ201" s="440">
        <f t="shared" si="340"/>
        <v>0</v>
      </c>
      <c r="BA201" s="440">
        <f t="shared" si="340"/>
        <v>0</v>
      </c>
      <c r="BB201" s="441">
        <f t="shared" si="340"/>
        <v>0</v>
      </c>
    </row>
    <row r="202" spans="2:54" s="98" customFormat="1" hidden="1" outlineLevel="1">
      <c r="B202" s="447" t="s">
        <v>358</v>
      </c>
      <c r="C202" s="481"/>
      <c r="D202" s="498">
        <f>D200*$D$194</f>
        <v>50</v>
      </c>
      <c r="E202" s="440">
        <f t="shared" ref="E202:BB202" si="341">E200*$D$194</f>
        <v>46.024771251727174</v>
      </c>
      <c r="F202" s="440">
        <f t="shared" si="341"/>
        <v>41.850781066040696</v>
      </c>
      <c r="G202" s="440">
        <f t="shared" si="341"/>
        <v>37.468091371069896</v>
      </c>
      <c r="H202" s="440">
        <f t="shared" si="341"/>
        <v>32.866267191350552</v>
      </c>
      <c r="I202" s="440">
        <f t="shared" si="341"/>
        <v>28.034351802645247</v>
      </c>
      <c r="J202" s="440">
        <f t="shared" si="341"/>
        <v>22.960840644504675</v>
      </c>
      <c r="K202" s="440">
        <f t="shared" si="341"/>
        <v>17.633653928457075</v>
      </c>
      <c r="L202" s="440">
        <f t="shared" si="341"/>
        <v>12.040107876607095</v>
      </c>
      <c r="M202" s="440">
        <f t="shared" si="341"/>
        <v>6.1668845221646151</v>
      </c>
      <c r="N202" s="440">
        <f t="shared" si="341"/>
        <v>1.2789769243681804E-14</v>
      </c>
      <c r="O202" s="440">
        <f t="shared" si="341"/>
        <v>1.2789769243681804E-14</v>
      </c>
      <c r="P202" s="440">
        <f t="shared" si="341"/>
        <v>1.2789769243681804E-14</v>
      </c>
      <c r="Q202" s="440">
        <f t="shared" si="341"/>
        <v>1.2789769243681804E-14</v>
      </c>
      <c r="R202" s="440">
        <f t="shared" si="341"/>
        <v>1.2789769243681804E-14</v>
      </c>
      <c r="S202" s="440">
        <f t="shared" si="341"/>
        <v>1.2789769243681804E-14</v>
      </c>
      <c r="T202" s="440">
        <f t="shared" si="341"/>
        <v>1.2789769243681804E-14</v>
      </c>
      <c r="U202" s="440">
        <f t="shared" si="341"/>
        <v>1.2789769243681804E-14</v>
      </c>
      <c r="V202" s="440">
        <f t="shared" si="341"/>
        <v>1.2789769243681804E-14</v>
      </c>
      <c r="W202" s="440">
        <f t="shared" si="341"/>
        <v>1.2789769243681804E-14</v>
      </c>
      <c r="X202" s="440">
        <f t="shared" si="341"/>
        <v>1.2789769243681804E-14</v>
      </c>
      <c r="Y202" s="440">
        <f t="shared" si="341"/>
        <v>1.2789769243681804E-14</v>
      </c>
      <c r="Z202" s="440">
        <f t="shared" si="341"/>
        <v>1.2789769243681804E-14</v>
      </c>
      <c r="AA202" s="440">
        <f t="shared" si="341"/>
        <v>1.2789769243681804E-14</v>
      </c>
      <c r="AB202" s="440">
        <f t="shared" si="341"/>
        <v>1.2789769243681804E-14</v>
      </c>
      <c r="AC202" s="440">
        <f t="shared" si="341"/>
        <v>1.2789769243681804E-14</v>
      </c>
      <c r="AD202" s="440">
        <f t="shared" si="341"/>
        <v>1.2789769243681804E-14</v>
      </c>
      <c r="AE202" s="440">
        <f t="shared" si="341"/>
        <v>1.2789769243681804E-14</v>
      </c>
      <c r="AF202" s="440">
        <f t="shared" si="341"/>
        <v>1.2789769243681804E-14</v>
      </c>
      <c r="AG202" s="440">
        <f t="shared" si="341"/>
        <v>1.2789769243681804E-14</v>
      </c>
      <c r="AH202" s="440">
        <f t="shared" si="341"/>
        <v>1.2789769243681804E-14</v>
      </c>
      <c r="AI202" s="440">
        <f t="shared" si="341"/>
        <v>1.2789769243681804E-14</v>
      </c>
      <c r="AJ202" s="440">
        <f t="shared" si="341"/>
        <v>1.2789769243681804E-14</v>
      </c>
      <c r="AK202" s="440">
        <f t="shared" si="341"/>
        <v>1.2789769243681804E-14</v>
      </c>
      <c r="AL202" s="440">
        <f t="shared" si="341"/>
        <v>1.2789769243681804E-14</v>
      </c>
      <c r="AM202" s="440">
        <f t="shared" si="341"/>
        <v>1.2789769243681804E-14</v>
      </c>
      <c r="AN202" s="440">
        <f t="shared" si="341"/>
        <v>1.2789769243681804E-14</v>
      </c>
      <c r="AO202" s="440">
        <f t="shared" si="341"/>
        <v>1.2789769243681804E-14</v>
      </c>
      <c r="AP202" s="440">
        <f t="shared" si="341"/>
        <v>1.2789769243681804E-14</v>
      </c>
      <c r="AQ202" s="440">
        <f t="shared" si="341"/>
        <v>1.2789769243681804E-14</v>
      </c>
      <c r="AR202" s="440">
        <f t="shared" si="341"/>
        <v>1.2789769243681804E-14</v>
      </c>
      <c r="AS202" s="440">
        <f t="shared" si="341"/>
        <v>1.2789769243681804E-14</v>
      </c>
      <c r="AT202" s="440">
        <f t="shared" si="341"/>
        <v>1.2789769243681804E-14</v>
      </c>
      <c r="AU202" s="440">
        <f t="shared" si="341"/>
        <v>1.2789769243681804E-14</v>
      </c>
      <c r="AV202" s="440">
        <f t="shared" si="341"/>
        <v>1.2789769243681804E-14</v>
      </c>
      <c r="AW202" s="440">
        <f t="shared" si="341"/>
        <v>1.2789769243681804E-14</v>
      </c>
      <c r="AX202" s="440">
        <f t="shared" si="341"/>
        <v>1.2789769243681804E-14</v>
      </c>
      <c r="AY202" s="440">
        <f t="shared" si="341"/>
        <v>1.2789769243681804E-14</v>
      </c>
      <c r="AZ202" s="440">
        <f t="shared" si="341"/>
        <v>1.2789769243681804E-14</v>
      </c>
      <c r="BA202" s="440">
        <f t="shared" si="341"/>
        <v>1.2789769243681804E-14</v>
      </c>
      <c r="BB202" s="441">
        <f t="shared" si="341"/>
        <v>1.2789769243681804E-14</v>
      </c>
    </row>
    <row r="203" spans="2:54" s="98" customFormat="1" hidden="1" outlineLevel="1">
      <c r="B203" s="448" t="s">
        <v>359</v>
      </c>
      <c r="C203" s="482"/>
      <c r="D203" s="499">
        <f>PMT($D$194,$D$192,$D$190)</f>
        <v>-129.50457496545667</v>
      </c>
      <c r="E203" s="442">
        <f>IF(E200&lt;1,0,+D203)</f>
        <v>-129.50457496545667</v>
      </c>
      <c r="F203" s="442">
        <f t="shared" ref="F203:BB203" si="342">IF(F200&lt;1,0,+E203)</f>
        <v>-129.50457496545667</v>
      </c>
      <c r="G203" s="442">
        <f t="shared" si="342"/>
        <v>-129.50457496545667</v>
      </c>
      <c r="H203" s="442">
        <f t="shared" si="342"/>
        <v>-129.50457496545667</v>
      </c>
      <c r="I203" s="442">
        <f t="shared" si="342"/>
        <v>-129.50457496545667</v>
      </c>
      <c r="J203" s="442">
        <f t="shared" si="342"/>
        <v>-129.50457496545667</v>
      </c>
      <c r="K203" s="442">
        <f t="shared" si="342"/>
        <v>-129.50457496545667</v>
      </c>
      <c r="L203" s="442">
        <f t="shared" si="342"/>
        <v>-129.50457496545667</v>
      </c>
      <c r="M203" s="442">
        <f t="shared" si="342"/>
        <v>-129.50457496545667</v>
      </c>
      <c r="N203" s="442">
        <f t="shared" si="342"/>
        <v>0</v>
      </c>
      <c r="O203" s="442">
        <f>IF(O200&lt;1,0,+N203)</f>
        <v>0</v>
      </c>
      <c r="P203" s="442">
        <f t="shared" si="342"/>
        <v>0</v>
      </c>
      <c r="Q203" s="442">
        <f t="shared" si="342"/>
        <v>0</v>
      </c>
      <c r="R203" s="442">
        <f t="shared" si="342"/>
        <v>0</v>
      </c>
      <c r="S203" s="442">
        <f>IF(S200&lt;1,0,+R203)</f>
        <v>0</v>
      </c>
      <c r="T203" s="442">
        <f t="shared" si="342"/>
        <v>0</v>
      </c>
      <c r="U203" s="442">
        <f t="shared" si="342"/>
        <v>0</v>
      </c>
      <c r="V203" s="442">
        <f t="shared" si="342"/>
        <v>0</v>
      </c>
      <c r="W203" s="442">
        <f t="shared" si="342"/>
        <v>0</v>
      </c>
      <c r="X203" s="442">
        <f t="shared" si="342"/>
        <v>0</v>
      </c>
      <c r="Y203" s="442">
        <f t="shared" si="342"/>
        <v>0</v>
      </c>
      <c r="Z203" s="442">
        <f t="shared" si="342"/>
        <v>0</v>
      </c>
      <c r="AA203" s="442">
        <f t="shared" si="342"/>
        <v>0</v>
      </c>
      <c r="AB203" s="442">
        <f t="shared" si="342"/>
        <v>0</v>
      </c>
      <c r="AC203" s="442">
        <f t="shared" si="342"/>
        <v>0</v>
      </c>
      <c r="AD203" s="442">
        <f t="shared" si="342"/>
        <v>0</v>
      </c>
      <c r="AE203" s="442">
        <f t="shared" si="342"/>
        <v>0</v>
      </c>
      <c r="AF203" s="442">
        <f t="shared" si="342"/>
        <v>0</v>
      </c>
      <c r="AG203" s="442">
        <f t="shared" si="342"/>
        <v>0</v>
      </c>
      <c r="AH203" s="442">
        <f t="shared" si="342"/>
        <v>0</v>
      </c>
      <c r="AI203" s="442">
        <f t="shared" si="342"/>
        <v>0</v>
      </c>
      <c r="AJ203" s="442">
        <f t="shared" si="342"/>
        <v>0</v>
      </c>
      <c r="AK203" s="442">
        <f t="shared" si="342"/>
        <v>0</v>
      </c>
      <c r="AL203" s="442">
        <f t="shared" si="342"/>
        <v>0</v>
      </c>
      <c r="AM203" s="442">
        <f t="shared" si="342"/>
        <v>0</v>
      </c>
      <c r="AN203" s="442">
        <f t="shared" si="342"/>
        <v>0</v>
      </c>
      <c r="AO203" s="442">
        <f t="shared" si="342"/>
        <v>0</v>
      </c>
      <c r="AP203" s="442">
        <f t="shared" si="342"/>
        <v>0</v>
      </c>
      <c r="AQ203" s="442">
        <f t="shared" si="342"/>
        <v>0</v>
      </c>
      <c r="AR203" s="442">
        <f t="shared" si="342"/>
        <v>0</v>
      </c>
      <c r="AS203" s="442">
        <f t="shared" si="342"/>
        <v>0</v>
      </c>
      <c r="AT203" s="442">
        <f t="shared" si="342"/>
        <v>0</v>
      </c>
      <c r="AU203" s="442">
        <f t="shared" si="342"/>
        <v>0</v>
      </c>
      <c r="AV203" s="442">
        <f t="shared" si="342"/>
        <v>0</v>
      </c>
      <c r="AW203" s="442">
        <f t="shared" si="342"/>
        <v>0</v>
      </c>
      <c r="AX203" s="442">
        <f t="shared" si="342"/>
        <v>0</v>
      </c>
      <c r="AY203" s="442">
        <f t="shared" si="342"/>
        <v>0</v>
      </c>
      <c r="AZ203" s="442">
        <f t="shared" si="342"/>
        <v>0</v>
      </c>
      <c r="BA203" s="442">
        <f t="shared" si="342"/>
        <v>0</v>
      </c>
      <c r="BB203" s="443">
        <f t="shared" si="342"/>
        <v>0</v>
      </c>
    </row>
    <row r="204" spans="2:54" hidden="1" outlineLevel="1">
      <c r="D204" s="42"/>
    </row>
    <row r="205" spans="2:54" hidden="1" outlineLevel="1">
      <c r="D205" s="42"/>
    </row>
    <row r="206" spans="2:54" hidden="1" outlineLevel="1">
      <c r="B206" s="483" t="s">
        <v>451</v>
      </c>
      <c r="D206" s="42"/>
    </row>
    <row r="207" spans="2:54" hidden="1" outlineLevel="1">
      <c r="D207" s="42"/>
    </row>
    <row r="208" spans="2:54" hidden="1" outlineLevel="1">
      <c r="B208" s="1496" t="s">
        <v>352</v>
      </c>
      <c r="C208" s="1497"/>
      <c r="D208" s="495">
        <f>D190</f>
        <v>1000</v>
      </c>
      <c r="F208" s="1496" t="s">
        <v>411</v>
      </c>
      <c r="G208" s="1498"/>
      <c r="H208" s="464">
        <f>-SUM(D221:BB221)</f>
        <v>1295.0457496545666</v>
      </c>
    </row>
    <row r="209" spans="2:54" hidden="1" outlineLevel="1">
      <c r="D209" s="42"/>
    </row>
    <row r="210" spans="2:54" hidden="1" outlineLevel="1">
      <c r="B210" s="1496" t="s">
        <v>410</v>
      </c>
      <c r="C210" s="1497"/>
      <c r="D210" s="495">
        <f>D192</f>
        <v>10</v>
      </c>
      <c r="F210" s="1496" t="s">
        <v>412</v>
      </c>
      <c r="G210" s="1498"/>
      <c r="H210" s="464">
        <f>H208-D208</f>
        <v>295.04574965456663</v>
      </c>
    </row>
    <row r="211" spans="2:54" hidden="1" outlineLevel="1">
      <c r="D211" s="42"/>
    </row>
    <row r="212" spans="2:54" hidden="1" outlineLevel="1">
      <c r="B212" s="1496" t="s">
        <v>353</v>
      </c>
      <c r="C212" s="1497"/>
      <c r="D212" s="496">
        <f>Q18</f>
        <v>0.05</v>
      </c>
    </row>
    <row r="213" spans="2:54" hidden="1" outlineLevel="1">
      <c r="D213" s="42"/>
    </row>
    <row r="214" spans="2:54" hidden="1" outlineLevel="1">
      <c r="D214" s="42"/>
    </row>
    <row r="215" spans="2:54" hidden="1" outlineLevel="1">
      <c r="D215" s="42"/>
    </row>
    <row r="216" spans="2:54" s="98" customFormat="1" hidden="1" outlineLevel="1">
      <c r="B216" s="444" t="s">
        <v>354</v>
      </c>
      <c r="C216" s="480"/>
      <c r="D216" s="459" t="s">
        <v>360</v>
      </c>
      <c r="E216" s="457" t="s">
        <v>226</v>
      </c>
      <c r="F216" s="457" t="s">
        <v>361</v>
      </c>
      <c r="G216" s="457" t="s">
        <v>362</v>
      </c>
      <c r="H216" s="457" t="s">
        <v>363</v>
      </c>
      <c r="I216" s="457" t="s">
        <v>364</v>
      </c>
      <c r="J216" s="457" t="s">
        <v>365</v>
      </c>
      <c r="K216" s="457" t="s">
        <v>366</v>
      </c>
      <c r="L216" s="457" t="s">
        <v>367</v>
      </c>
      <c r="M216" s="457" t="s">
        <v>368</v>
      </c>
      <c r="N216" s="457" t="s">
        <v>369</v>
      </c>
      <c r="O216" s="457" t="s">
        <v>370</v>
      </c>
      <c r="P216" s="457" t="s">
        <v>371</v>
      </c>
      <c r="Q216" s="457" t="s">
        <v>372</v>
      </c>
      <c r="R216" s="457" t="s">
        <v>373</v>
      </c>
      <c r="S216" s="457" t="s">
        <v>374</v>
      </c>
      <c r="T216" s="457" t="s">
        <v>375</v>
      </c>
      <c r="U216" s="457" t="s">
        <v>376</v>
      </c>
      <c r="V216" s="457" t="s">
        <v>377</v>
      </c>
      <c r="W216" s="457" t="s">
        <v>378</v>
      </c>
      <c r="X216" s="457" t="s">
        <v>379</v>
      </c>
      <c r="Y216" s="457" t="s">
        <v>380</v>
      </c>
      <c r="Z216" s="457" t="s">
        <v>381</v>
      </c>
      <c r="AA216" s="457" t="s">
        <v>382</v>
      </c>
      <c r="AB216" s="457" t="s">
        <v>383</v>
      </c>
      <c r="AC216" s="457" t="s">
        <v>384</v>
      </c>
      <c r="AD216" s="457" t="s">
        <v>385</v>
      </c>
      <c r="AE216" s="457" t="s">
        <v>386</v>
      </c>
      <c r="AF216" s="457" t="s">
        <v>387</v>
      </c>
      <c r="AG216" s="457" t="s">
        <v>388</v>
      </c>
      <c r="AH216" s="457" t="s">
        <v>389</v>
      </c>
      <c r="AI216" s="457" t="s">
        <v>390</v>
      </c>
      <c r="AJ216" s="457" t="s">
        <v>391</v>
      </c>
      <c r="AK216" s="457" t="s">
        <v>392</v>
      </c>
      <c r="AL216" s="457" t="s">
        <v>393</v>
      </c>
      <c r="AM216" s="457" t="s">
        <v>394</v>
      </c>
      <c r="AN216" s="457" t="s">
        <v>395</v>
      </c>
      <c r="AO216" s="457" t="s">
        <v>396</v>
      </c>
      <c r="AP216" s="457" t="s">
        <v>397</v>
      </c>
      <c r="AQ216" s="457" t="s">
        <v>398</v>
      </c>
      <c r="AR216" s="457" t="s">
        <v>399</v>
      </c>
      <c r="AS216" s="457" t="s">
        <v>400</v>
      </c>
      <c r="AT216" s="457" t="s">
        <v>401</v>
      </c>
      <c r="AU216" s="457" t="s">
        <v>402</v>
      </c>
      <c r="AV216" s="457" t="s">
        <v>403</v>
      </c>
      <c r="AW216" s="457" t="s">
        <v>404</v>
      </c>
      <c r="AX216" s="457" t="s">
        <v>405</v>
      </c>
      <c r="AY216" s="457" t="s">
        <v>406</v>
      </c>
      <c r="AZ216" s="457" t="s">
        <v>407</v>
      </c>
      <c r="BA216" s="457" t="s">
        <v>408</v>
      </c>
      <c r="BB216" s="438" t="s">
        <v>409</v>
      </c>
    </row>
    <row r="217" spans="2:54" s="98" customFormat="1" hidden="1" outlineLevel="1">
      <c r="B217" s="444" t="s">
        <v>355</v>
      </c>
      <c r="C217" s="480"/>
      <c r="D217" s="497">
        <f>D199</f>
        <v>2018</v>
      </c>
      <c r="E217" s="445">
        <f>D217+1</f>
        <v>2019</v>
      </c>
      <c r="F217" s="445">
        <f t="shared" ref="F217" si="343">E217+1</f>
        <v>2020</v>
      </c>
      <c r="G217" s="445">
        <f t="shared" ref="G217" si="344">F217+1</f>
        <v>2021</v>
      </c>
      <c r="H217" s="445">
        <f t="shared" ref="H217" si="345">G217+1</f>
        <v>2022</v>
      </c>
      <c r="I217" s="445">
        <f t="shared" ref="I217" si="346">H217+1</f>
        <v>2023</v>
      </c>
      <c r="J217" s="445">
        <f t="shared" ref="J217" si="347">I217+1</f>
        <v>2024</v>
      </c>
      <c r="K217" s="445">
        <f t="shared" ref="K217" si="348">J217+1</f>
        <v>2025</v>
      </c>
      <c r="L217" s="445">
        <f t="shared" ref="L217" si="349">K217+1</f>
        <v>2026</v>
      </c>
      <c r="M217" s="445">
        <f t="shared" ref="M217" si="350">L217+1</f>
        <v>2027</v>
      </c>
      <c r="N217" s="445">
        <f t="shared" ref="N217" si="351">M217+1</f>
        <v>2028</v>
      </c>
      <c r="O217" s="445">
        <f>N217+1</f>
        <v>2029</v>
      </c>
      <c r="P217" s="445">
        <f t="shared" ref="P217" si="352">O217+1</f>
        <v>2030</v>
      </c>
      <c r="Q217" s="445">
        <f t="shared" ref="Q217" si="353">P217+1</f>
        <v>2031</v>
      </c>
      <c r="R217" s="445">
        <f t="shared" ref="R217" si="354">Q217+1</f>
        <v>2032</v>
      </c>
      <c r="S217" s="445">
        <f>R217+1</f>
        <v>2033</v>
      </c>
      <c r="T217" s="445">
        <f t="shared" ref="T217" si="355">S217+1</f>
        <v>2034</v>
      </c>
      <c r="U217" s="445">
        <f t="shared" ref="U217" si="356">T217+1</f>
        <v>2035</v>
      </c>
      <c r="V217" s="445">
        <f t="shared" ref="V217" si="357">U217+1</f>
        <v>2036</v>
      </c>
      <c r="W217" s="445">
        <f t="shared" ref="W217" si="358">V217+1</f>
        <v>2037</v>
      </c>
      <c r="X217" s="445">
        <f t="shared" ref="X217" si="359">W217+1</f>
        <v>2038</v>
      </c>
      <c r="Y217" s="445">
        <f t="shared" ref="Y217" si="360">X217+1</f>
        <v>2039</v>
      </c>
      <c r="Z217" s="445">
        <f t="shared" ref="Z217" si="361">Y217+1</f>
        <v>2040</v>
      </c>
      <c r="AA217" s="445">
        <f t="shared" ref="AA217" si="362">Z217+1</f>
        <v>2041</v>
      </c>
      <c r="AB217" s="445">
        <f t="shared" ref="AB217" si="363">AA217+1</f>
        <v>2042</v>
      </c>
      <c r="AC217" s="445">
        <f t="shared" ref="AC217" si="364">AB217+1</f>
        <v>2043</v>
      </c>
      <c r="AD217" s="445">
        <f t="shared" ref="AD217" si="365">AC217+1</f>
        <v>2044</v>
      </c>
      <c r="AE217" s="445">
        <f t="shared" ref="AE217" si="366">AD217+1</f>
        <v>2045</v>
      </c>
      <c r="AF217" s="445">
        <f t="shared" ref="AF217" si="367">AE217+1</f>
        <v>2046</v>
      </c>
      <c r="AG217" s="445">
        <f t="shared" ref="AG217" si="368">AF217+1</f>
        <v>2047</v>
      </c>
      <c r="AH217" s="445">
        <f t="shared" ref="AH217" si="369">AG217+1</f>
        <v>2048</v>
      </c>
      <c r="AI217" s="445">
        <f t="shared" ref="AI217" si="370">AH217+1</f>
        <v>2049</v>
      </c>
      <c r="AJ217" s="445">
        <f t="shared" ref="AJ217" si="371">AI217+1</f>
        <v>2050</v>
      </c>
      <c r="AK217" s="445">
        <f t="shared" ref="AK217" si="372">AJ217+1</f>
        <v>2051</v>
      </c>
      <c r="AL217" s="445">
        <f t="shared" ref="AL217" si="373">AK217+1</f>
        <v>2052</v>
      </c>
      <c r="AM217" s="445">
        <f t="shared" ref="AM217" si="374">AL217+1</f>
        <v>2053</v>
      </c>
      <c r="AN217" s="445">
        <f t="shared" ref="AN217" si="375">AM217+1</f>
        <v>2054</v>
      </c>
      <c r="AO217" s="445">
        <f t="shared" ref="AO217" si="376">AN217+1</f>
        <v>2055</v>
      </c>
      <c r="AP217" s="445">
        <f t="shared" ref="AP217" si="377">AO217+1</f>
        <v>2056</v>
      </c>
      <c r="AQ217" s="445">
        <f t="shared" ref="AQ217" si="378">AP217+1</f>
        <v>2057</v>
      </c>
      <c r="AR217" s="445">
        <f t="shared" ref="AR217" si="379">AQ217+1</f>
        <v>2058</v>
      </c>
      <c r="AS217" s="445">
        <f t="shared" ref="AS217" si="380">AR217+1</f>
        <v>2059</v>
      </c>
      <c r="AT217" s="445">
        <f t="shared" ref="AT217" si="381">AS217+1</f>
        <v>2060</v>
      </c>
      <c r="AU217" s="445">
        <f t="shared" ref="AU217" si="382">AT217+1</f>
        <v>2061</v>
      </c>
      <c r="AV217" s="445">
        <f t="shared" ref="AV217" si="383">AU217+1</f>
        <v>2062</v>
      </c>
      <c r="AW217" s="445">
        <f t="shared" ref="AW217" si="384">AV217+1</f>
        <v>2063</v>
      </c>
      <c r="AX217" s="445">
        <f t="shared" ref="AX217" si="385">AW217+1</f>
        <v>2064</v>
      </c>
      <c r="AY217" s="445">
        <f t="shared" ref="AY217" si="386">AX217+1</f>
        <v>2065</v>
      </c>
      <c r="AZ217" s="445">
        <f t="shared" ref="AZ217" si="387">AY217+1</f>
        <v>2066</v>
      </c>
      <c r="BA217" s="445">
        <f t="shared" ref="BA217" si="388">AZ217+1</f>
        <v>2067</v>
      </c>
      <c r="BB217" s="446">
        <f t="shared" ref="BB217" si="389">BA217+1</f>
        <v>2068</v>
      </c>
    </row>
    <row r="218" spans="2:54" s="98" customFormat="1" hidden="1" outlineLevel="1">
      <c r="B218" s="447" t="s">
        <v>356</v>
      </c>
      <c r="C218" s="481"/>
      <c r="D218" s="498">
        <f>D208</f>
        <v>1000</v>
      </c>
      <c r="E218" s="440">
        <f t="shared" ref="E218" si="390">D218+D219</f>
        <v>920.49542503454336</v>
      </c>
      <c r="F218" s="440">
        <f t="shared" ref="F218" si="391">E218+E219</f>
        <v>837.01562132081381</v>
      </c>
      <c r="G218" s="440">
        <f t="shared" ref="G218" si="392">F218+F219</f>
        <v>749.36182742139783</v>
      </c>
      <c r="H218" s="440">
        <f t="shared" ref="H218" si="393">G218+G219</f>
        <v>657.32534382701101</v>
      </c>
      <c r="I218" s="440">
        <f t="shared" ref="I218" si="394">H218+H219</f>
        <v>560.68703605290489</v>
      </c>
      <c r="J218" s="440">
        <f t="shared" ref="J218" si="395">I218+I219</f>
        <v>459.21681289009348</v>
      </c>
      <c r="K218" s="440">
        <f t="shared" ref="K218" si="396">J218+J219</f>
        <v>352.67307856914147</v>
      </c>
      <c r="L218" s="440">
        <f t="shared" ref="L218" si="397">K218+K219</f>
        <v>240.80215753214188</v>
      </c>
      <c r="M218" s="440">
        <f t="shared" ref="M218" si="398">L218+L219</f>
        <v>123.3376904432923</v>
      </c>
      <c r="N218" s="440">
        <f t="shared" ref="N218" si="399">M218+M219</f>
        <v>2.5579538487363607E-13</v>
      </c>
      <c r="O218" s="440">
        <f>N218+N219</f>
        <v>2.5579538487363607E-13</v>
      </c>
      <c r="P218" s="440">
        <f t="shared" ref="P218" si="400">O218+O219</f>
        <v>2.5579538487363607E-13</v>
      </c>
      <c r="Q218" s="440">
        <f t="shared" ref="Q218" si="401">P218+P219</f>
        <v>2.5579538487363607E-13</v>
      </c>
      <c r="R218" s="440">
        <f t="shared" ref="R218" si="402">Q218+Q219</f>
        <v>2.5579538487363607E-13</v>
      </c>
      <c r="S218" s="440">
        <f>R218+R219</f>
        <v>2.5579538487363607E-13</v>
      </c>
      <c r="T218" s="440">
        <f t="shared" ref="T218" si="403">S218+S219</f>
        <v>2.5579538487363607E-13</v>
      </c>
      <c r="U218" s="440">
        <f t="shared" ref="U218" si="404">T218+T219</f>
        <v>2.5579538487363607E-13</v>
      </c>
      <c r="V218" s="440">
        <f t="shared" ref="V218" si="405">U218+U219</f>
        <v>2.5579538487363607E-13</v>
      </c>
      <c r="W218" s="440">
        <f t="shared" ref="W218" si="406">V218+V219</f>
        <v>2.5579538487363607E-13</v>
      </c>
      <c r="X218" s="440">
        <f t="shared" ref="X218" si="407">W218+W219</f>
        <v>2.5579538487363607E-13</v>
      </c>
      <c r="Y218" s="440">
        <f t="shared" ref="Y218" si="408">X218+X219</f>
        <v>2.5579538487363607E-13</v>
      </c>
      <c r="Z218" s="440">
        <f t="shared" ref="Z218" si="409">Y218+Y219</f>
        <v>2.5579538487363607E-13</v>
      </c>
      <c r="AA218" s="440">
        <f t="shared" ref="AA218" si="410">Z218+Z219</f>
        <v>2.5579538487363607E-13</v>
      </c>
      <c r="AB218" s="440">
        <f t="shared" ref="AB218" si="411">AA218+AA219</f>
        <v>2.5579538487363607E-13</v>
      </c>
      <c r="AC218" s="440">
        <f t="shared" ref="AC218" si="412">AB218+AB219</f>
        <v>2.5579538487363607E-13</v>
      </c>
      <c r="AD218" s="440">
        <f t="shared" ref="AD218" si="413">AC218+AC219</f>
        <v>2.5579538487363607E-13</v>
      </c>
      <c r="AE218" s="440">
        <f t="shared" ref="AE218" si="414">AD218+AD219</f>
        <v>2.5579538487363607E-13</v>
      </c>
      <c r="AF218" s="440">
        <f t="shared" ref="AF218" si="415">AE218+AE219</f>
        <v>2.5579538487363607E-13</v>
      </c>
      <c r="AG218" s="440">
        <f t="shared" ref="AG218" si="416">AF218+AF219</f>
        <v>2.5579538487363607E-13</v>
      </c>
      <c r="AH218" s="440">
        <f t="shared" ref="AH218" si="417">AG218+AG219</f>
        <v>2.5579538487363607E-13</v>
      </c>
      <c r="AI218" s="440">
        <f t="shared" ref="AI218" si="418">AH218+AH219</f>
        <v>2.5579538487363607E-13</v>
      </c>
      <c r="AJ218" s="440">
        <f t="shared" ref="AJ218" si="419">AI218+AI219</f>
        <v>2.5579538487363607E-13</v>
      </c>
      <c r="AK218" s="440">
        <f t="shared" ref="AK218" si="420">AJ218+AJ219</f>
        <v>2.5579538487363607E-13</v>
      </c>
      <c r="AL218" s="440">
        <f t="shared" ref="AL218" si="421">AK218+AK219</f>
        <v>2.5579538487363607E-13</v>
      </c>
      <c r="AM218" s="440">
        <f t="shared" ref="AM218" si="422">AL218+AL219</f>
        <v>2.5579538487363607E-13</v>
      </c>
      <c r="AN218" s="440">
        <f t="shared" ref="AN218" si="423">AM218+AM219</f>
        <v>2.5579538487363607E-13</v>
      </c>
      <c r="AO218" s="440">
        <f t="shared" ref="AO218" si="424">AN218+AN219</f>
        <v>2.5579538487363607E-13</v>
      </c>
      <c r="AP218" s="440">
        <f t="shared" ref="AP218" si="425">AO218+AO219</f>
        <v>2.5579538487363607E-13</v>
      </c>
      <c r="AQ218" s="440">
        <f t="shared" ref="AQ218" si="426">AP218+AP219</f>
        <v>2.5579538487363607E-13</v>
      </c>
      <c r="AR218" s="440">
        <f t="shared" ref="AR218" si="427">AQ218+AQ219</f>
        <v>2.5579538487363607E-13</v>
      </c>
      <c r="AS218" s="440">
        <f t="shared" ref="AS218" si="428">AR218+AR219</f>
        <v>2.5579538487363607E-13</v>
      </c>
      <c r="AT218" s="440">
        <f t="shared" ref="AT218" si="429">AS218+AS219</f>
        <v>2.5579538487363607E-13</v>
      </c>
      <c r="AU218" s="440">
        <f t="shared" ref="AU218" si="430">AT218+AT219</f>
        <v>2.5579538487363607E-13</v>
      </c>
      <c r="AV218" s="440">
        <f t="shared" ref="AV218" si="431">AU218+AU219</f>
        <v>2.5579538487363607E-13</v>
      </c>
      <c r="AW218" s="440">
        <f t="shared" ref="AW218" si="432">AV218+AV219</f>
        <v>2.5579538487363607E-13</v>
      </c>
      <c r="AX218" s="440">
        <f t="shared" ref="AX218" si="433">AW218+AW219</f>
        <v>2.5579538487363607E-13</v>
      </c>
      <c r="AY218" s="440">
        <f t="shared" ref="AY218" si="434">AX218+AX219</f>
        <v>2.5579538487363607E-13</v>
      </c>
      <c r="AZ218" s="440">
        <f t="shared" ref="AZ218" si="435">AY218+AY219</f>
        <v>2.5579538487363607E-13</v>
      </c>
      <c r="BA218" s="440">
        <f t="shared" ref="BA218" si="436">AZ218+AZ219</f>
        <v>2.5579538487363607E-13</v>
      </c>
      <c r="BB218" s="441">
        <f t="shared" ref="BB218" si="437">BA218+BA219</f>
        <v>2.5579538487363607E-13</v>
      </c>
    </row>
    <row r="219" spans="2:54" s="98" customFormat="1" hidden="1" outlineLevel="1">
      <c r="B219" s="447" t="s">
        <v>357</v>
      </c>
      <c r="C219" s="481"/>
      <c r="D219" s="498">
        <f>SUM(D220+D221)</f>
        <v>-79.504574965456669</v>
      </c>
      <c r="E219" s="440">
        <f t="shared" ref="E219:W219" si="438">IF(E218&lt;1,0,(SUM(E220+E221)))</f>
        <v>-83.479803713729495</v>
      </c>
      <c r="F219" s="440">
        <f t="shared" si="438"/>
        <v>-87.653793899415973</v>
      </c>
      <c r="G219" s="440">
        <f t="shared" si="438"/>
        <v>-92.036483594386766</v>
      </c>
      <c r="H219" s="440">
        <f t="shared" si="438"/>
        <v>-96.638307774106124</v>
      </c>
      <c r="I219" s="440">
        <f t="shared" si="438"/>
        <v>-101.47022316281142</v>
      </c>
      <c r="J219" s="440">
        <f t="shared" si="438"/>
        <v>-106.543734320952</v>
      </c>
      <c r="K219" s="440">
        <f t="shared" si="438"/>
        <v>-111.87092103699959</v>
      </c>
      <c r="L219" s="440">
        <f t="shared" si="438"/>
        <v>-117.46446708884957</v>
      </c>
      <c r="M219" s="440">
        <f t="shared" si="438"/>
        <v>-123.33769044329205</v>
      </c>
      <c r="N219" s="440">
        <f t="shared" si="438"/>
        <v>0</v>
      </c>
      <c r="O219" s="440">
        <f t="shared" si="438"/>
        <v>0</v>
      </c>
      <c r="P219" s="440">
        <f t="shared" si="438"/>
        <v>0</v>
      </c>
      <c r="Q219" s="440">
        <f t="shared" si="438"/>
        <v>0</v>
      </c>
      <c r="R219" s="440">
        <f t="shared" si="438"/>
        <v>0</v>
      </c>
      <c r="S219" s="440">
        <f t="shared" si="438"/>
        <v>0</v>
      </c>
      <c r="T219" s="440">
        <f t="shared" si="438"/>
        <v>0</v>
      </c>
      <c r="U219" s="440">
        <f t="shared" si="438"/>
        <v>0</v>
      </c>
      <c r="V219" s="440">
        <f t="shared" si="438"/>
        <v>0</v>
      </c>
      <c r="W219" s="440">
        <f t="shared" si="438"/>
        <v>0</v>
      </c>
      <c r="X219" s="440">
        <f>IF(X218&lt;1,0,(SUM(X220+X221)))</f>
        <v>0</v>
      </c>
      <c r="Y219" s="440">
        <f t="shared" ref="Y219:BB219" si="439">IF(Y218&lt;1,0,(SUM(Y220+Y221)))</f>
        <v>0</v>
      </c>
      <c r="Z219" s="440">
        <f t="shared" si="439"/>
        <v>0</v>
      </c>
      <c r="AA219" s="440">
        <f t="shared" si="439"/>
        <v>0</v>
      </c>
      <c r="AB219" s="440">
        <f t="shared" si="439"/>
        <v>0</v>
      </c>
      <c r="AC219" s="440">
        <f t="shared" si="439"/>
        <v>0</v>
      </c>
      <c r="AD219" s="440">
        <f t="shared" si="439"/>
        <v>0</v>
      </c>
      <c r="AE219" s="440">
        <f t="shared" si="439"/>
        <v>0</v>
      </c>
      <c r="AF219" s="440">
        <f t="shared" si="439"/>
        <v>0</v>
      </c>
      <c r="AG219" s="440">
        <f t="shared" si="439"/>
        <v>0</v>
      </c>
      <c r="AH219" s="440">
        <f t="shared" si="439"/>
        <v>0</v>
      </c>
      <c r="AI219" s="440">
        <f t="shared" si="439"/>
        <v>0</v>
      </c>
      <c r="AJ219" s="440">
        <f t="shared" si="439"/>
        <v>0</v>
      </c>
      <c r="AK219" s="440">
        <f t="shared" si="439"/>
        <v>0</v>
      </c>
      <c r="AL219" s="440">
        <f t="shared" si="439"/>
        <v>0</v>
      </c>
      <c r="AM219" s="440">
        <f t="shared" si="439"/>
        <v>0</v>
      </c>
      <c r="AN219" s="440">
        <f t="shared" si="439"/>
        <v>0</v>
      </c>
      <c r="AO219" s="440">
        <f t="shared" si="439"/>
        <v>0</v>
      </c>
      <c r="AP219" s="440">
        <f t="shared" si="439"/>
        <v>0</v>
      </c>
      <c r="AQ219" s="440">
        <f t="shared" si="439"/>
        <v>0</v>
      </c>
      <c r="AR219" s="440">
        <f t="shared" si="439"/>
        <v>0</v>
      </c>
      <c r="AS219" s="440">
        <f t="shared" si="439"/>
        <v>0</v>
      </c>
      <c r="AT219" s="440">
        <f t="shared" si="439"/>
        <v>0</v>
      </c>
      <c r="AU219" s="440">
        <f t="shared" si="439"/>
        <v>0</v>
      </c>
      <c r="AV219" s="440">
        <f t="shared" si="439"/>
        <v>0</v>
      </c>
      <c r="AW219" s="440">
        <f t="shared" si="439"/>
        <v>0</v>
      </c>
      <c r="AX219" s="440">
        <f t="shared" si="439"/>
        <v>0</v>
      </c>
      <c r="AY219" s="440">
        <f t="shared" si="439"/>
        <v>0</v>
      </c>
      <c r="AZ219" s="440">
        <f t="shared" si="439"/>
        <v>0</v>
      </c>
      <c r="BA219" s="440">
        <f t="shared" si="439"/>
        <v>0</v>
      </c>
      <c r="BB219" s="441">
        <f t="shared" si="439"/>
        <v>0</v>
      </c>
    </row>
    <row r="220" spans="2:54" s="98" customFormat="1" hidden="1" outlineLevel="1">
      <c r="B220" s="447" t="s">
        <v>358</v>
      </c>
      <c r="C220" s="481"/>
      <c r="D220" s="498">
        <f>D218*$D$212</f>
        <v>50</v>
      </c>
      <c r="E220" s="440">
        <f>E218*$D$212</f>
        <v>46.024771251727174</v>
      </c>
      <c r="F220" s="440">
        <f t="shared" ref="F220:BB220" si="440">F218*$D$212</f>
        <v>41.850781066040696</v>
      </c>
      <c r="G220" s="440">
        <f t="shared" si="440"/>
        <v>37.468091371069896</v>
      </c>
      <c r="H220" s="440">
        <f t="shared" si="440"/>
        <v>32.866267191350552</v>
      </c>
      <c r="I220" s="440">
        <f t="shared" si="440"/>
        <v>28.034351802645247</v>
      </c>
      <c r="J220" s="440">
        <f t="shared" si="440"/>
        <v>22.960840644504675</v>
      </c>
      <c r="K220" s="440">
        <f t="shared" si="440"/>
        <v>17.633653928457075</v>
      </c>
      <c r="L220" s="440">
        <f t="shared" si="440"/>
        <v>12.040107876607095</v>
      </c>
      <c r="M220" s="440">
        <f t="shared" si="440"/>
        <v>6.1668845221646151</v>
      </c>
      <c r="N220" s="440">
        <f t="shared" si="440"/>
        <v>1.2789769243681804E-14</v>
      </c>
      <c r="O220" s="440">
        <f t="shared" si="440"/>
        <v>1.2789769243681804E-14</v>
      </c>
      <c r="P220" s="440">
        <f t="shared" si="440"/>
        <v>1.2789769243681804E-14</v>
      </c>
      <c r="Q220" s="440">
        <f t="shared" si="440"/>
        <v>1.2789769243681804E-14</v>
      </c>
      <c r="R220" s="440">
        <f t="shared" si="440"/>
        <v>1.2789769243681804E-14</v>
      </c>
      <c r="S220" s="440">
        <f t="shared" si="440"/>
        <v>1.2789769243681804E-14</v>
      </c>
      <c r="T220" s="440">
        <f t="shared" si="440"/>
        <v>1.2789769243681804E-14</v>
      </c>
      <c r="U220" s="440">
        <f t="shared" si="440"/>
        <v>1.2789769243681804E-14</v>
      </c>
      <c r="V220" s="440">
        <f t="shared" si="440"/>
        <v>1.2789769243681804E-14</v>
      </c>
      <c r="W220" s="440">
        <f t="shared" si="440"/>
        <v>1.2789769243681804E-14</v>
      </c>
      <c r="X220" s="440">
        <f t="shared" si="440"/>
        <v>1.2789769243681804E-14</v>
      </c>
      <c r="Y220" s="440">
        <f t="shared" si="440"/>
        <v>1.2789769243681804E-14</v>
      </c>
      <c r="Z220" s="440">
        <f t="shared" si="440"/>
        <v>1.2789769243681804E-14</v>
      </c>
      <c r="AA220" s="440">
        <f t="shared" si="440"/>
        <v>1.2789769243681804E-14</v>
      </c>
      <c r="AB220" s="440">
        <f t="shared" si="440"/>
        <v>1.2789769243681804E-14</v>
      </c>
      <c r="AC220" s="440">
        <f t="shared" si="440"/>
        <v>1.2789769243681804E-14</v>
      </c>
      <c r="AD220" s="440">
        <f t="shared" si="440"/>
        <v>1.2789769243681804E-14</v>
      </c>
      <c r="AE220" s="440">
        <f t="shared" si="440"/>
        <v>1.2789769243681804E-14</v>
      </c>
      <c r="AF220" s="440">
        <f t="shared" si="440"/>
        <v>1.2789769243681804E-14</v>
      </c>
      <c r="AG220" s="440">
        <f t="shared" si="440"/>
        <v>1.2789769243681804E-14</v>
      </c>
      <c r="AH220" s="440">
        <f t="shared" si="440"/>
        <v>1.2789769243681804E-14</v>
      </c>
      <c r="AI220" s="440">
        <f t="shared" si="440"/>
        <v>1.2789769243681804E-14</v>
      </c>
      <c r="AJ220" s="440">
        <f t="shared" si="440"/>
        <v>1.2789769243681804E-14</v>
      </c>
      <c r="AK220" s="440">
        <f t="shared" si="440"/>
        <v>1.2789769243681804E-14</v>
      </c>
      <c r="AL220" s="440">
        <f t="shared" si="440"/>
        <v>1.2789769243681804E-14</v>
      </c>
      <c r="AM220" s="440">
        <f t="shared" si="440"/>
        <v>1.2789769243681804E-14</v>
      </c>
      <c r="AN220" s="440">
        <f t="shared" si="440"/>
        <v>1.2789769243681804E-14</v>
      </c>
      <c r="AO220" s="440">
        <f t="shared" si="440"/>
        <v>1.2789769243681804E-14</v>
      </c>
      <c r="AP220" s="440">
        <f t="shared" si="440"/>
        <v>1.2789769243681804E-14</v>
      </c>
      <c r="AQ220" s="440">
        <f t="shared" si="440"/>
        <v>1.2789769243681804E-14</v>
      </c>
      <c r="AR220" s="440">
        <f t="shared" si="440"/>
        <v>1.2789769243681804E-14</v>
      </c>
      <c r="AS220" s="440">
        <f t="shared" si="440"/>
        <v>1.2789769243681804E-14</v>
      </c>
      <c r="AT220" s="440">
        <f t="shared" si="440"/>
        <v>1.2789769243681804E-14</v>
      </c>
      <c r="AU220" s="440">
        <f t="shared" si="440"/>
        <v>1.2789769243681804E-14</v>
      </c>
      <c r="AV220" s="440">
        <f t="shared" si="440"/>
        <v>1.2789769243681804E-14</v>
      </c>
      <c r="AW220" s="440">
        <f t="shared" si="440"/>
        <v>1.2789769243681804E-14</v>
      </c>
      <c r="AX220" s="440">
        <f t="shared" si="440"/>
        <v>1.2789769243681804E-14</v>
      </c>
      <c r="AY220" s="440">
        <f t="shared" si="440"/>
        <v>1.2789769243681804E-14</v>
      </c>
      <c r="AZ220" s="440">
        <f t="shared" si="440"/>
        <v>1.2789769243681804E-14</v>
      </c>
      <c r="BA220" s="440">
        <f t="shared" si="440"/>
        <v>1.2789769243681804E-14</v>
      </c>
      <c r="BB220" s="441">
        <f t="shared" si="440"/>
        <v>1.2789769243681804E-14</v>
      </c>
    </row>
    <row r="221" spans="2:54" s="98" customFormat="1" hidden="1" outlineLevel="1">
      <c r="B221" s="448" t="s">
        <v>359</v>
      </c>
      <c r="C221" s="482"/>
      <c r="D221" s="499">
        <f>PMT($D$212,$D$210,$D$208)</f>
        <v>-129.50457496545667</v>
      </c>
      <c r="E221" s="442">
        <f>IF(E218&lt;1,0,+D221)</f>
        <v>-129.50457496545667</v>
      </c>
      <c r="F221" s="442">
        <f t="shared" ref="F221" si="441">IF(F218&lt;1,0,+E221)</f>
        <v>-129.50457496545667</v>
      </c>
      <c r="G221" s="442">
        <f t="shared" ref="G221" si="442">IF(G218&lt;1,0,+F221)</f>
        <v>-129.50457496545667</v>
      </c>
      <c r="H221" s="442">
        <f t="shared" ref="H221" si="443">IF(H218&lt;1,0,+G221)</f>
        <v>-129.50457496545667</v>
      </c>
      <c r="I221" s="442">
        <f t="shared" ref="I221" si="444">IF(I218&lt;1,0,+H221)</f>
        <v>-129.50457496545667</v>
      </c>
      <c r="J221" s="442">
        <f t="shared" ref="J221" si="445">IF(J218&lt;1,0,+I221)</f>
        <v>-129.50457496545667</v>
      </c>
      <c r="K221" s="442">
        <f t="shared" ref="K221" si="446">IF(K218&lt;1,0,+J221)</f>
        <v>-129.50457496545667</v>
      </c>
      <c r="L221" s="442">
        <f t="shared" ref="L221" si="447">IF(L218&lt;1,0,+K221)</f>
        <v>-129.50457496545667</v>
      </c>
      <c r="M221" s="442">
        <f t="shared" ref="M221" si="448">IF(M218&lt;1,0,+L221)</f>
        <v>-129.50457496545667</v>
      </c>
      <c r="N221" s="442">
        <f t="shared" ref="N221" si="449">IF(N218&lt;1,0,+M221)</f>
        <v>0</v>
      </c>
      <c r="O221" s="442">
        <f>IF(O218&lt;1,0,+N221)</f>
        <v>0</v>
      </c>
      <c r="P221" s="442">
        <f t="shared" ref="P221" si="450">IF(P218&lt;1,0,+O221)</f>
        <v>0</v>
      </c>
      <c r="Q221" s="442">
        <f t="shared" ref="Q221" si="451">IF(Q218&lt;1,0,+P221)</f>
        <v>0</v>
      </c>
      <c r="R221" s="442">
        <f t="shared" ref="R221" si="452">IF(R218&lt;1,0,+Q221)</f>
        <v>0</v>
      </c>
      <c r="S221" s="442">
        <f>IF(S218&lt;1,0,+R221)</f>
        <v>0</v>
      </c>
      <c r="T221" s="442">
        <f t="shared" ref="T221" si="453">IF(T218&lt;1,0,+S221)</f>
        <v>0</v>
      </c>
      <c r="U221" s="442">
        <f t="shared" ref="U221" si="454">IF(U218&lt;1,0,+T221)</f>
        <v>0</v>
      </c>
      <c r="V221" s="442">
        <f t="shared" ref="V221" si="455">IF(V218&lt;1,0,+U221)</f>
        <v>0</v>
      </c>
      <c r="W221" s="442">
        <f t="shared" ref="W221" si="456">IF(W218&lt;1,0,+V221)</f>
        <v>0</v>
      </c>
      <c r="X221" s="442">
        <f t="shared" ref="X221" si="457">IF(X218&lt;1,0,+W221)</f>
        <v>0</v>
      </c>
      <c r="Y221" s="442">
        <f t="shared" ref="Y221" si="458">IF(Y218&lt;1,0,+X221)</f>
        <v>0</v>
      </c>
      <c r="Z221" s="442">
        <f t="shared" ref="Z221" si="459">IF(Z218&lt;1,0,+Y221)</f>
        <v>0</v>
      </c>
      <c r="AA221" s="442">
        <f t="shared" ref="AA221" si="460">IF(AA218&lt;1,0,+Z221)</f>
        <v>0</v>
      </c>
      <c r="AB221" s="442">
        <f t="shared" ref="AB221" si="461">IF(AB218&lt;1,0,+AA221)</f>
        <v>0</v>
      </c>
      <c r="AC221" s="442">
        <f t="shared" ref="AC221" si="462">IF(AC218&lt;1,0,+AB221)</f>
        <v>0</v>
      </c>
      <c r="AD221" s="442">
        <f t="shared" ref="AD221" si="463">IF(AD218&lt;1,0,+AC221)</f>
        <v>0</v>
      </c>
      <c r="AE221" s="442">
        <f t="shared" ref="AE221" si="464">IF(AE218&lt;1,0,+AD221)</f>
        <v>0</v>
      </c>
      <c r="AF221" s="442">
        <f t="shared" ref="AF221" si="465">IF(AF218&lt;1,0,+AE221)</f>
        <v>0</v>
      </c>
      <c r="AG221" s="442">
        <f t="shared" ref="AG221" si="466">IF(AG218&lt;1,0,+AF221)</f>
        <v>0</v>
      </c>
      <c r="AH221" s="442">
        <f t="shared" ref="AH221" si="467">IF(AH218&lt;1,0,+AG221)</f>
        <v>0</v>
      </c>
      <c r="AI221" s="442">
        <f t="shared" ref="AI221" si="468">IF(AI218&lt;1,0,+AH221)</f>
        <v>0</v>
      </c>
      <c r="AJ221" s="442">
        <f t="shared" ref="AJ221" si="469">IF(AJ218&lt;1,0,+AI221)</f>
        <v>0</v>
      </c>
      <c r="AK221" s="442">
        <f t="shared" ref="AK221" si="470">IF(AK218&lt;1,0,+AJ221)</f>
        <v>0</v>
      </c>
      <c r="AL221" s="442">
        <f t="shared" ref="AL221" si="471">IF(AL218&lt;1,0,+AK221)</f>
        <v>0</v>
      </c>
      <c r="AM221" s="442">
        <f t="shared" ref="AM221" si="472">IF(AM218&lt;1,0,+AL221)</f>
        <v>0</v>
      </c>
      <c r="AN221" s="442">
        <f t="shared" ref="AN221" si="473">IF(AN218&lt;1,0,+AM221)</f>
        <v>0</v>
      </c>
      <c r="AO221" s="442">
        <f t="shared" ref="AO221" si="474">IF(AO218&lt;1,0,+AN221)</f>
        <v>0</v>
      </c>
      <c r="AP221" s="442">
        <f t="shared" ref="AP221" si="475">IF(AP218&lt;1,0,+AO221)</f>
        <v>0</v>
      </c>
      <c r="AQ221" s="442">
        <f t="shared" ref="AQ221" si="476">IF(AQ218&lt;1,0,+AP221)</f>
        <v>0</v>
      </c>
      <c r="AR221" s="442">
        <f t="shared" ref="AR221" si="477">IF(AR218&lt;1,0,+AQ221)</f>
        <v>0</v>
      </c>
      <c r="AS221" s="442">
        <f t="shared" ref="AS221" si="478">IF(AS218&lt;1,0,+AR221)</f>
        <v>0</v>
      </c>
      <c r="AT221" s="442">
        <f t="shared" ref="AT221" si="479">IF(AT218&lt;1,0,+AS221)</f>
        <v>0</v>
      </c>
      <c r="AU221" s="442">
        <f t="shared" ref="AU221" si="480">IF(AU218&lt;1,0,+AT221)</f>
        <v>0</v>
      </c>
      <c r="AV221" s="442">
        <f t="shared" ref="AV221" si="481">IF(AV218&lt;1,0,+AU221)</f>
        <v>0</v>
      </c>
      <c r="AW221" s="442">
        <f t="shared" ref="AW221" si="482">IF(AW218&lt;1,0,+AV221)</f>
        <v>0</v>
      </c>
      <c r="AX221" s="442">
        <f t="shared" ref="AX221" si="483">IF(AX218&lt;1,0,+AW221)</f>
        <v>0</v>
      </c>
      <c r="AY221" s="442">
        <f t="shared" ref="AY221" si="484">IF(AY218&lt;1,0,+AX221)</f>
        <v>0</v>
      </c>
      <c r="AZ221" s="442">
        <f t="shared" ref="AZ221" si="485">IF(AZ218&lt;1,0,+AY221)</f>
        <v>0</v>
      </c>
      <c r="BA221" s="442">
        <f t="shared" ref="BA221" si="486">IF(BA218&lt;1,0,+AZ221)</f>
        <v>0</v>
      </c>
      <c r="BB221" s="443">
        <f t="shared" ref="BB221" si="487">IF(BB218&lt;1,0,+BA221)</f>
        <v>0</v>
      </c>
    </row>
    <row r="222" spans="2:54" hidden="1" outlineLevel="1">
      <c r="D222" s="42"/>
    </row>
    <row r="223" spans="2:54" hidden="1" outlineLevel="1">
      <c r="D223" s="42"/>
    </row>
    <row r="224" spans="2:54" hidden="1" outlineLevel="1">
      <c r="B224" s="483" t="s">
        <v>452</v>
      </c>
      <c r="D224" s="42"/>
    </row>
    <row r="225" spans="2:54" hidden="1" outlineLevel="1">
      <c r="D225" s="42"/>
    </row>
    <row r="226" spans="2:54" hidden="1" outlineLevel="1">
      <c r="B226" s="1496" t="s">
        <v>352</v>
      </c>
      <c r="C226" s="1497"/>
      <c r="D226" s="495">
        <f>D208</f>
        <v>1000</v>
      </c>
      <c r="F226" s="1496" t="s">
        <v>411</v>
      </c>
      <c r="G226" s="1498"/>
      <c r="H226" s="464">
        <f>-SUM(D239:BB239)</f>
        <v>1295.0457496545666</v>
      </c>
    </row>
    <row r="227" spans="2:54" hidden="1" outlineLevel="1">
      <c r="D227" s="42"/>
    </row>
    <row r="228" spans="2:54" hidden="1" outlineLevel="1">
      <c r="B228" s="1496" t="s">
        <v>410</v>
      </c>
      <c r="C228" s="1497"/>
      <c r="D228" s="495">
        <f>D210</f>
        <v>10</v>
      </c>
      <c r="F228" s="1496" t="s">
        <v>412</v>
      </c>
      <c r="G228" s="1498"/>
      <c r="H228" s="464">
        <f>H226-D226</f>
        <v>295.04574965456663</v>
      </c>
    </row>
    <row r="229" spans="2:54" hidden="1" outlineLevel="1">
      <c r="D229" s="42"/>
    </row>
    <row r="230" spans="2:54" hidden="1" outlineLevel="1">
      <c r="B230" s="1496" t="s">
        <v>353</v>
      </c>
      <c r="C230" s="1497"/>
      <c r="D230" s="496">
        <f>R18</f>
        <v>0.05</v>
      </c>
    </row>
    <row r="231" spans="2:54" hidden="1" outlineLevel="1">
      <c r="D231" s="42"/>
    </row>
    <row r="232" spans="2:54" hidden="1" outlineLevel="1">
      <c r="D232" s="42"/>
    </row>
    <row r="233" spans="2:54" hidden="1" outlineLevel="1">
      <c r="D233" s="42"/>
    </row>
    <row r="234" spans="2:54" s="98" customFormat="1" hidden="1" outlineLevel="1">
      <c r="B234" s="444" t="s">
        <v>354</v>
      </c>
      <c r="C234" s="480"/>
      <c r="D234" s="459" t="s">
        <v>360</v>
      </c>
      <c r="E234" s="457" t="s">
        <v>226</v>
      </c>
      <c r="F234" s="457" t="s">
        <v>361</v>
      </c>
      <c r="G234" s="457" t="s">
        <v>362</v>
      </c>
      <c r="H234" s="457" t="s">
        <v>363</v>
      </c>
      <c r="I234" s="457" t="s">
        <v>364</v>
      </c>
      <c r="J234" s="457" t="s">
        <v>365</v>
      </c>
      <c r="K234" s="457" t="s">
        <v>366</v>
      </c>
      <c r="L234" s="457" t="s">
        <v>367</v>
      </c>
      <c r="M234" s="457" t="s">
        <v>368</v>
      </c>
      <c r="N234" s="457" t="s">
        <v>369</v>
      </c>
      <c r="O234" s="457" t="s">
        <v>370</v>
      </c>
      <c r="P234" s="457" t="s">
        <v>371</v>
      </c>
      <c r="Q234" s="457" t="s">
        <v>372</v>
      </c>
      <c r="R234" s="457" t="s">
        <v>373</v>
      </c>
      <c r="S234" s="457" t="s">
        <v>374</v>
      </c>
      <c r="T234" s="457" t="s">
        <v>375</v>
      </c>
      <c r="U234" s="457" t="s">
        <v>376</v>
      </c>
      <c r="V234" s="457" t="s">
        <v>377</v>
      </c>
      <c r="W234" s="457" t="s">
        <v>378</v>
      </c>
      <c r="X234" s="457" t="s">
        <v>379</v>
      </c>
      <c r="Y234" s="457" t="s">
        <v>380</v>
      </c>
      <c r="Z234" s="457" t="s">
        <v>381</v>
      </c>
      <c r="AA234" s="457" t="s">
        <v>382</v>
      </c>
      <c r="AB234" s="457" t="s">
        <v>383</v>
      </c>
      <c r="AC234" s="457" t="s">
        <v>384</v>
      </c>
      <c r="AD234" s="457" t="s">
        <v>385</v>
      </c>
      <c r="AE234" s="457" t="s">
        <v>386</v>
      </c>
      <c r="AF234" s="457" t="s">
        <v>387</v>
      </c>
      <c r="AG234" s="457" t="s">
        <v>388</v>
      </c>
      <c r="AH234" s="457" t="s">
        <v>389</v>
      </c>
      <c r="AI234" s="457" t="s">
        <v>390</v>
      </c>
      <c r="AJ234" s="457" t="s">
        <v>391</v>
      </c>
      <c r="AK234" s="457" t="s">
        <v>392</v>
      </c>
      <c r="AL234" s="457" t="s">
        <v>393</v>
      </c>
      <c r="AM234" s="457" t="s">
        <v>394</v>
      </c>
      <c r="AN234" s="457" t="s">
        <v>395</v>
      </c>
      <c r="AO234" s="457" t="s">
        <v>396</v>
      </c>
      <c r="AP234" s="457" t="s">
        <v>397</v>
      </c>
      <c r="AQ234" s="457" t="s">
        <v>398</v>
      </c>
      <c r="AR234" s="457" t="s">
        <v>399</v>
      </c>
      <c r="AS234" s="457" t="s">
        <v>400</v>
      </c>
      <c r="AT234" s="457" t="s">
        <v>401</v>
      </c>
      <c r="AU234" s="457" t="s">
        <v>402</v>
      </c>
      <c r="AV234" s="457" t="s">
        <v>403</v>
      </c>
      <c r="AW234" s="457" t="s">
        <v>404</v>
      </c>
      <c r="AX234" s="457" t="s">
        <v>405</v>
      </c>
      <c r="AY234" s="457" t="s">
        <v>406</v>
      </c>
      <c r="AZ234" s="457" t="s">
        <v>407</v>
      </c>
      <c r="BA234" s="457" t="s">
        <v>408</v>
      </c>
      <c r="BB234" s="438" t="s">
        <v>409</v>
      </c>
    </row>
    <row r="235" spans="2:54" s="98" customFormat="1" hidden="1" outlineLevel="1">
      <c r="B235" s="444" t="s">
        <v>355</v>
      </c>
      <c r="C235" s="480"/>
      <c r="D235" s="497">
        <f>D217</f>
        <v>2018</v>
      </c>
      <c r="E235" s="445">
        <f>D235+1</f>
        <v>2019</v>
      </c>
      <c r="F235" s="445">
        <f t="shared" ref="F235" si="488">E235+1</f>
        <v>2020</v>
      </c>
      <c r="G235" s="445">
        <f t="shared" ref="G235" si="489">F235+1</f>
        <v>2021</v>
      </c>
      <c r="H235" s="445">
        <f t="shared" ref="H235" si="490">G235+1</f>
        <v>2022</v>
      </c>
      <c r="I235" s="445">
        <f t="shared" ref="I235" si="491">H235+1</f>
        <v>2023</v>
      </c>
      <c r="J235" s="445">
        <f t="shared" ref="J235" si="492">I235+1</f>
        <v>2024</v>
      </c>
      <c r="K235" s="445">
        <f t="shared" ref="K235" si="493">J235+1</f>
        <v>2025</v>
      </c>
      <c r="L235" s="445">
        <f t="shared" ref="L235" si="494">K235+1</f>
        <v>2026</v>
      </c>
      <c r="M235" s="445">
        <f t="shared" ref="M235" si="495">L235+1</f>
        <v>2027</v>
      </c>
      <c r="N235" s="445">
        <f t="shared" ref="N235" si="496">M235+1</f>
        <v>2028</v>
      </c>
      <c r="O235" s="445">
        <f>N235+1</f>
        <v>2029</v>
      </c>
      <c r="P235" s="445">
        <f t="shared" ref="P235" si="497">O235+1</f>
        <v>2030</v>
      </c>
      <c r="Q235" s="445">
        <f t="shared" ref="Q235" si="498">P235+1</f>
        <v>2031</v>
      </c>
      <c r="R235" s="445">
        <f t="shared" ref="R235" si="499">Q235+1</f>
        <v>2032</v>
      </c>
      <c r="S235" s="445">
        <f>R235+1</f>
        <v>2033</v>
      </c>
      <c r="T235" s="445">
        <f t="shared" ref="T235" si="500">S235+1</f>
        <v>2034</v>
      </c>
      <c r="U235" s="445">
        <f t="shared" ref="U235" si="501">T235+1</f>
        <v>2035</v>
      </c>
      <c r="V235" s="445">
        <f t="shared" ref="V235" si="502">U235+1</f>
        <v>2036</v>
      </c>
      <c r="W235" s="445">
        <f t="shared" ref="W235" si="503">V235+1</f>
        <v>2037</v>
      </c>
      <c r="X235" s="445">
        <f t="shared" ref="X235" si="504">W235+1</f>
        <v>2038</v>
      </c>
      <c r="Y235" s="445">
        <f t="shared" ref="Y235" si="505">X235+1</f>
        <v>2039</v>
      </c>
      <c r="Z235" s="445">
        <f t="shared" ref="Z235" si="506">Y235+1</f>
        <v>2040</v>
      </c>
      <c r="AA235" s="445">
        <f t="shared" ref="AA235" si="507">Z235+1</f>
        <v>2041</v>
      </c>
      <c r="AB235" s="445">
        <f t="shared" ref="AB235" si="508">AA235+1</f>
        <v>2042</v>
      </c>
      <c r="AC235" s="445">
        <f t="shared" ref="AC235" si="509">AB235+1</f>
        <v>2043</v>
      </c>
      <c r="AD235" s="445">
        <f t="shared" ref="AD235" si="510">AC235+1</f>
        <v>2044</v>
      </c>
      <c r="AE235" s="445">
        <f t="shared" ref="AE235" si="511">AD235+1</f>
        <v>2045</v>
      </c>
      <c r="AF235" s="445">
        <f t="shared" ref="AF235" si="512">AE235+1</f>
        <v>2046</v>
      </c>
      <c r="AG235" s="445">
        <f t="shared" ref="AG235" si="513">AF235+1</f>
        <v>2047</v>
      </c>
      <c r="AH235" s="445">
        <f t="shared" ref="AH235" si="514">AG235+1</f>
        <v>2048</v>
      </c>
      <c r="AI235" s="445">
        <f t="shared" ref="AI235" si="515">AH235+1</f>
        <v>2049</v>
      </c>
      <c r="AJ235" s="445">
        <f t="shared" ref="AJ235" si="516">AI235+1</f>
        <v>2050</v>
      </c>
      <c r="AK235" s="445">
        <f t="shared" ref="AK235" si="517">AJ235+1</f>
        <v>2051</v>
      </c>
      <c r="AL235" s="445">
        <f t="shared" ref="AL235" si="518">AK235+1</f>
        <v>2052</v>
      </c>
      <c r="AM235" s="445">
        <f t="shared" ref="AM235" si="519">AL235+1</f>
        <v>2053</v>
      </c>
      <c r="AN235" s="445">
        <f t="shared" ref="AN235" si="520">AM235+1</f>
        <v>2054</v>
      </c>
      <c r="AO235" s="445">
        <f t="shared" ref="AO235" si="521">AN235+1</f>
        <v>2055</v>
      </c>
      <c r="AP235" s="445">
        <f t="shared" ref="AP235" si="522">AO235+1</f>
        <v>2056</v>
      </c>
      <c r="AQ235" s="445">
        <f t="shared" ref="AQ235" si="523">AP235+1</f>
        <v>2057</v>
      </c>
      <c r="AR235" s="445">
        <f t="shared" ref="AR235" si="524">AQ235+1</f>
        <v>2058</v>
      </c>
      <c r="AS235" s="445">
        <f t="shared" ref="AS235" si="525">AR235+1</f>
        <v>2059</v>
      </c>
      <c r="AT235" s="445">
        <f t="shared" ref="AT235" si="526">AS235+1</f>
        <v>2060</v>
      </c>
      <c r="AU235" s="445">
        <f t="shared" ref="AU235" si="527">AT235+1</f>
        <v>2061</v>
      </c>
      <c r="AV235" s="445">
        <f t="shared" ref="AV235" si="528">AU235+1</f>
        <v>2062</v>
      </c>
      <c r="AW235" s="445">
        <f t="shared" ref="AW235" si="529">AV235+1</f>
        <v>2063</v>
      </c>
      <c r="AX235" s="445">
        <f t="shared" ref="AX235" si="530">AW235+1</f>
        <v>2064</v>
      </c>
      <c r="AY235" s="445">
        <f t="shared" ref="AY235" si="531">AX235+1</f>
        <v>2065</v>
      </c>
      <c r="AZ235" s="445">
        <f t="shared" ref="AZ235" si="532">AY235+1</f>
        <v>2066</v>
      </c>
      <c r="BA235" s="445">
        <f t="shared" ref="BA235" si="533">AZ235+1</f>
        <v>2067</v>
      </c>
      <c r="BB235" s="446">
        <f t="shared" ref="BB235" si="534">BA235+1</f>
        <v>2068</v>
      </c>
    </row>
    <row r="236" spans="2:54" s="98" customFormat="1" hidden="1" outlineLevel="1">
      <c r="B236" s="447" t="s">
        <v>356</v>
      </c>
      <c r="C236" s="481"/>
      <c r="D236" s="498">
        <f>D226</f>
        <v>1000</v>
      </c>
      <c r="E236" s="440">
        <f t="shared" ref="E236" si="535">D236+D237</f>
        <v>920.49542503454336</v>
      </c>
      <c r="F236" s="440">
        <f t="shared" ref="F236" si="536">E236+E237</f>
        <v>837.01562132081381</v>
      </c>
      <c r="G236" s="440">
        <f t="shared" ref="G236" si="537">F236+F237</f>
        <v>749.36182742139783</v>
      </c>
      <c r="H236" s="440">
        <f t="shared" ref="H236" si="538">G236+G237</f>
        <v>657.32534382701101</v>
      </c>
      <c r="I236" s="440">
        <f t="shared" ref="I236" si="539">H236+H237</f>
        <v>560.68703605290489</v>
      </c>
      <c r="J236" s="440">
        <f t="shared" ref="J236" si="540">I236+I237</f>
        <v>459.21681289009348</v>
      </c>
      <c r="K236" s="440">
        <f t="shared" ref="K236" si="541">J236+J237</f>
        <v>352.67307856914147</v>
      </c>
      <c r="L236" s="440">
        <f t="shared" ref="L236" si="542">K236+K237</f>
        <v>240.80215753214188</v>
      </c>
      <c r="M236" s="440">
        <f t="shared" ref="M236" si="543">L236+L237</f>
        <v>123.3376904432923</v>
      </c>
      <c r="N236" s="440">
        <f t="shared" ref="N236" si="544">M236+M237</f>
        <v>2.5579538487363607E-13</v>
      </c>
      <c r="O236" s="440">
        <f>N236+N237</f>
        <v>2.5579538487363607E-13</v>
      </c>
      <c r="P236" s="440">
        <f t="shared" ref="P236" si="545">O236+O237</f>
        <v>2.5579538487363607E-13</v>
      </c>
      <c r="Q236" s="440">
        <f t="shared" ref="Q236" si="546">P236+P237</f>
        <v>2.5579538487363607E-13</v>
      </c>
      <c r="R236" s="440">
        <f t="shared" ref="R236" si="547">Q236+Q237</f>
        <v>2.5579538487363607E-13</v>
      </c>
      <c r="S236" s="440">
        <f>R236+R237</f>
        <v>2.5579538487363607E-13</v>
      </c>
      <c r="T236" s="440">
        <f t="shared" ref="T236" si="548">S236+S237</f>
        <v>2.5579538487363607E-13</v>
      </c>
      <c r="U236" s="440">
        <f t="shared" ref="U236" si="549">T236+T237</f>
        <v>2.5579538487363607E-13</v>
      </c>
      <c r="V236" s="440">
        <f t="shared" ref="V236" si="550">U236+U237</f>
        <v>2.5579538487363607E-13</v>
      </c>
      <c r="W236" s="440">
        <f t="shared" ref="W236" si="551">V236+V237</f>
        <v>2.5579538487363607E-13</v>
      </c>
      <c r="X236" s="440">
        <f t="shared" ref="X236" si="552">W236+W237</f>
        <v>2.5579538487363607E-13</v>
      </c>
      <c r="Y236" s="440">
        <f t="shared" ref="Y236" si="553">X236+X237</f>
        <v>2.5579538487363607E-13</v>
      </c>
      <c r="Z236" s="440">
        <f t="shared" ref="Z236" si="554">Y236+Y237</f>
        <v>2.5579538487363607E-13</v>
      </c>
      <c r="AA236" s="440">
        <f t="shared" ref="AA236" si="555">Z236+Z237</f>
        <v>2.5579538487363607E-13</v>
      </c>
      <c r="AB236" s="440">
        <f t="shared" ref="AB236" si="556">AA236+AA237</f>
        <v>2.5579538487363607E-13</v>
      </c>
      <c r="AC236" s="440">
        <f t="shared" ref="AC236" si="557">AB236+AB237</f>
        <v>2.5579538487363607E-13</v>
      </c>
      <c r="AD236" s="440">
        <f t="shared" ref="AD236" si="558">AC236+AC237</f>
        <v>2.5579538487363607E-13</v>
      </c>
      <c r="AE236" s="440">
        <f t="shared" ref="AE236" si="559">AD236+AD237</f>
        <v>2.5579538487363607E-13</v>
      </c>
      <c r="AF236" s="440">
        <f t="shared" ref="AF236" si="560">AE236+AE237</f>
        <v>2.5579538487363607E-13</v>
      </c>
      <c r="AG236" s="440">
        <f t="shared" ref="AG236" si="561">AF236+AF237</f>
        <v>2.5579538487363607E-13</v>
      </c>
      <c r="AH236" s="440">
        <f t="shared" ref="AH236" si="562">AG236+AG237</f>
        <v>2.5579538487363607E-13</v>
      </c>
      <c r="AI236" s="440">
        <f t="shared" ref="AI236" si="563">AH236+AH237</f>
        <v>2.5579538487363607E-13</v>
      </c>
      <c r="AJ236" s="440">
        <f t="shared" ref="AJ236" si="564">AI236+AI237</f>
        <v>2.5579538487363607E-13</v>
      </c>
      <c r="AK236" s="440">
        <f t="shared" ref="AK236" si="565">AJ236+AJ237</f>
        <v>2.5579538487363607E-13</v>
      </c>
      <c r="AL236" s="440">
        <f t="shared" ref="AL236" si="566">AK236+AK237</f>
        <v>2.5579538487363607E-13</v>
      </c>
      <c r="AM236" s="440">
        <f t="shared" ref="AM236" si="567">AL236+AL237</f>
        <v>2.5579538487363607E-13</v>
      </c>
      <c r="AN236" s="440">
        <f t="shared" ref="AN236" si="568">AM236+AM237</f>
        <v>2.5579538487363607E-13</v>
      </c>
      <c r="AO236" s="440">
        <f t="shared" ref="AO236" si="569">AN236+AN237</f>
        <v>2.5579538487363607E-13</v>
      </c>
      <c r="AP236" s="440">
        <f t="shared" ref="AP236" si="570">AO236+AO237</f>
        <v>2.5579538487363607E-13</v>
      </c>
      <c r="AQ236" s="440">
        <f t="shared" ref="AQ236" si="571">AP236+AP237</f>
        <v>2.5579538487363607E-13</v>
      </c>
      <c r="AR236" s="440">
        <f t="shared" ref="AR236" si="572">AQ236+AQ237</f>
        <v>2.5579538487363607E-13</v>
      </c>
      <c r="AS236" s="440">
        <f t="shared" ref="AS236" si="573">AR236+AR237</f>
        <v>2.5579538487363607E-13</v>
      </c>
      <c r="AT236" s="440">
        <f t="shared" ref="AT236" si="574">AS236+AS237</f>
        <v>2.5579538487363607E-13</v>
      </c>
      <c r="AU236" s="440">
        <f t="shared" ref="AU236" si="575">AT236+AT237</f>
        <v>2.5579538487363607E-13</v>
      </c>
      <c r="AV236" s="440">
        <f t="shared" ref="AV236" si="576">AU236+AU237</f>
        <v>2.5579538487363607E-13</v>
      </c>
      <c r="AW236" s="440">
        <f t="shared" ref="AW236" si="577">AV236+AV237</f>
        <v>2.5579538487363607E-13</v>
      </c>
      <c r="AX236" s="440">
        <f t="shared" ref="AX236" si="578">AW236+AW237</f>
        <v>2.5579538487363607E-13</v>
      </c>
      <c r="AY236" s="440">
        <f t="shared" ref="AY236" si="579">AX236+AX237</f>
        <v>2.5579538487363607E-13</v>
      </c>
      <c r="AZ236" s="440">
        <f t="shared" ref="AZ236" si="580">AY236+AY237</f>
        <v>2.5579538487363607E-13</v>
      </c>
      <c r="BA236" s="440">
        <f t="shared" ref="BA236" si="581">AZ236+AZ237</f>
        <v>2.5579538487363607E-13</v>
      </c>
      <c r="BB236" s="441">
        <f t="shared" ref="BB236" si="582">BA236+BA237</f>
        <v>2.5579538487363607E-13</v>
      </c>
    </row>
    <row r="237" spans="2:54" s="98" customFormat="1" hidden="1" outlineLevel="1">
      <c r="B237" s="447" t="s">
        <v>357</v>
      </c>
      <c r="C237" s="481"/>
      <c r="D237" s="498">
        <f>SUM(D238+D239)</f>
        <v>-79.504574965456669</v>
      </c>
      <c r="E237" s="440">
        <f t="shared" ref="E237:W237" si="583">IF(E236&lt;1,0,(SUM(E238+E239)))</f>
        <v>-83.479803713729495</v>
      </c>
      <c r="F237" s="440">
        <f t="shared" si="583"/>
        <v>-87.653793899415973</v>
      </c>
      <c r="G237" s="440">
        <f t="shared" si="583"/>
        <v>-92.036483594386766</v>
      </c>
      <c r="H237" s="440">
        <f t="shared" si="583"/>
        <v>-96.638307774106124</v>
      </c>
      <c r="I237" s="440">
        <f t="shared" si="583"/>
        <v>-101.47022316281142</v>
      </c>
      <c r="J237" s="440">
        <f t="shared" si="583"/>
        <v>-106.543734320952</v>
      </c>
      <c r="K237" s="440">
        <f t="shared" si="583"/>
        <v>-111.87092103699959</v>
      </c>
      <c r="L237" s="440">
        <f t="shared" si="583"/>
        <v>-117.46446708884957</v>
      </c>
      <c r="M237" s="440">
        <f t="shared" si="583"/>
        <v>-123.33769044329205</v>
      </c>
      <c r="N237" s="440">
        <f t="shared" si="583"/>
        <v>0</v>
      </c>
      <c r="O237" s="440">
        <f t="shared" si="583"/>
        <v>0</v>
      </c>
      <c r="P237" s="440">
        <f t="shared" si="583"/>
        <v>0</v>
      </c>
      <c r="Q237" s="440">
        <f t="shared" si="583"/>
        <v>0</v>
      </c>
      <c r="R237" s="440">
        <f t="shared" si="583"/>
        <v>0</v>
      </c>
      <c r="S237" s="440">
        <f t="shared" si="583"/>
        <v>0</v>
      </c>
      <c r="T237" s="440">
        <f t="shared" si="583"/>
        <v>0</v>
      </c>
      <c r="U237" s="440">
        <f t="shared" si="583"/>
        <v>0</v>
      </c>
      <c r="V237" s="440">
        <f t="shared" si="583"/>
        <v>0</v>
      </c>
      <c r="W237" s="440">
        <f t="shared" si="583"/>
        <v>0</v>
      </c>
      <c r="X237" s="440">
        <f>IF(X236&lt;1,0,(SUM(X238+X239)))</f>
        <v>0</v>
      </c>
      <c r="Y237" s="440">
        <f t="shared" ref="Y237:BB237" si="584">IF(Y236&lt;1,0,(SUM(Y238+Y239)))</f>
        <v>0</v>
      </c>
      <c r="Z237" s="440">
        <f t="shared" si="584"/>
        <v>0</v>
      </c>
      <c r="AA237" s="440">
        <f t="shared" si="584"/>
        <v>0</v>
      </c>
      <c r="AB237" s="440">
        <f t="shared" si="584"/>
        <v>0</v>
      </c>
      <c r="AC237" s="440">
        <f t="shared" si="584"/>
        <v>0</v>
      </c>
      <c r="AD237" s="440">
        <f t="shared" si="584"/>
        <v>0</v>
      </c>
      <c r="AE237" s="440">
        <f t="shared" si="584"/>
        <v>0</v>
      </c>
      <c r="AF237" s="440">
        <f t="shared" si="584"/>
        <v>0</v>
      </c>
      <c r="AG237" s="440">
        <f t="shared" si="584"/>
        <v>0</v>
      </c>
      <c r="AH237" s="440">
        <f t="shared" si="584"/>
        <v>0</v>
      </c>
      <c r="AI237" s="440">
        <f t="shared" si="584"/>
        <v>0</v>
      </c>
      <c r="AJ237" s="440">
        <f t="shared" si="584"/>
        <v>0</v>
      </c>
      <c r="AK237" s="440">
        <f t="shared" si="584"/>
        <v>0</v>
      </c>
      <c r="AL237" s="440">
        <f t="shared" si="584"/>
        <v>0</v>
      </c>
      <c r="AM237" s="440">
        <f t="shared" si="584"/>
        <v>0</v>
      </c>
      <c r="AN237" s="440">
        <f t="shared" si="584"/>
        <v>0</v>
      </c>
      <c r="AO237" s="440">
        <f t="shared" si="584"/>
        <v>0</v>
      </c>
      <c r="AP237" s="440">
        <f t="shared" si="584"/>
        <v>0</v>
      </c>
      <c r="AQ237" s="440">
        <f t="shared" si="584"/>
        <v>0</v>
      </c>
      <c r="AR237" s="440">
        <f t="shared" si="584"/>
        <v>0</v>
      </c>
      <c r="AS237" s="440">
        <f t="shared" si="584"/>
        <v>0</v>
      </c>
      <c r="AT237" s="440">
        <f t="shared" si="584"/>
        <v>0</v>
      </c>
      <c r="AU237" s="440">
        <f t="shared" si="584"/>
        <v>0</v>
      </c>
      <c r="AV237" s="440">
        <f t="shared" si="584"/>
        <v>0</v>
      </c>
      <c r="AW237" s="440">
        <f t="shared" si="584"/>
        <v>0</v>
      </c>
      <c r="AX237" s="440">
        <f t="shared" si="584"/>
        <v>0</v>
      </c>
      <c r="AY237" s="440">
        <f t="shared" si="584"/>
        <v>0</v>
      </c>
      <c r="AZ237" s="440">
        <f t="shared" si="584"/>
        <v>0</v>
      </c>
      <c r="BA237" s="440">
        <f t="shared" si="584"/>
        <v>0</v>
      </c>
      <c r="BB237" s="441">
        <f t="shared" si="584"/>
        <v>0</v>
      </c>
    </row>
    <row r="238" spans="2:54" s="98" customFormat="1" hidden="1" outlineLevel="1">
      <c r="B238" s="447" t="s">
        <v>358</v>
      </c>
      <c r="C238" s="481"/>
      <c r="D238" s="498">
        <f>D236*$D$230</f>
        <v>50</v>
      </c>
      <c r="E238" s="440">
        <f t="shared" ref="E238:BB238" si="585">E236*$D$230</f>
        <v>46.024771251727174</v>
      </c>
      <c r="F238" s="440">
        <f t="shared" si="585"/>
        <v>41.850781066040696</v>
      </c>
      <c r="G238" s="440">
        <f t="shared" si="585"/>
        <v>37.468091371069896</v>
      </c>
      <c r="H238" s="440">
        <f t="shared" si="585"/>
        <v>32.866267191350552</v>
      </c>
      <c r="I238" s="440">
        <f t="shared" si="585"/>
        <v>28.034351802645247</v>
      </c>
      <c r="J238" s="440">
        <f t="shared" si="585"/>
        <v>22.960840644504675</v>
      </c>
      <c r="K238" s="440">
        <f t="shared" si="585"/>
        <v>17.633653928457075</v>
      </c>
      <c r="L238" s="440">
        <f t="shared" si="585"/>
        <v>12.040107876607095</v>
      </c>
      <c r="M238" s="440">
        <f t="shared" si="585"/>
        <v>6.1668845221646151</v>
      </c>
      <c r="N238" s="440">
        <f t="shared" si="585"/>
        <v>1.2789769243681804E-14</v>
      </c>
      <c r="O238" s="440">
        <f t="shared" si="585"/>
        <v>1.2789769243681804E-14</v>
      </c>
      <c r="P238" s="440">
        <f t="shared" si="585"/>
        <v>1.2789769243681804E-14</v>
      </c>
      <c r="Q238" s="440">
        <f t="shared" si="585"/>
        <v>1.2789769243681804E-14</v>
      </c>
      <c r="R238" s="440">
        <f t="shared" si="585"/>
        <v>1.2789769243681804E-14</v>
      </c>
      <c r="S238" s="440">
        <f t="shared" si="585"/>
        <v>1.2789769243681804E-14</v>
      </c>
      <c r="T238" s="440">
        <f t="shared" si="585"/>
        <v>1.2789769243681804E-14</v>
      </c>
      <c r="U238" s="440">
        <f t="shared" si="585"/>
        <v>1.2789769243681804E-14</v>
      </c>
      <c r="V238" s="440">
        <f t="shared" si="585"/>
        <v>1.2789769243681804E-14</v>
      </c>
      <c r="W238" s="440">
        <f t="shared" si="585"/>
        <v>1.2789769243681804E-14</v>
      </c>
      <c r="X238" s="440">
        <f t="shared" si="585"/>
        <v>1.2789769243681804E-14</v>
      </c>
      <c r="Y238" s="440">
        <f t="shared" si="585"/>
        <v>1.2789769243681804E-14</v>
      </c>
      <c r="Z238" s="440">
        <f t="shared" si="585"/>
        <v>1.2789769243681804E-14</v>
      </c>
      <c r="AA238" s="440">
        <f t="shared" si="585"/>
        <v>1.2789769243681804E-14</v>
      </c>
      <c r="AB238" s="440">
        <f t="shared" si="585"/>
        <v>1.2789769243681804E-14</v>
      </c>
      <c r="AC238" s="440">
        <f t="shared" si="585"/>
        <v>1.2789769243681804E-14</v>
      </c>
      <c r="AD238" s="440">
        <f t="shared" si="585"/>
        <v>1.2789769243681804E-14</v>
      </c>
      <c r="AE238" s="440">
        <f t="shared" si="585"/>
        <v>1.2789769243681804E-14</v>
      </c>
      <c r="AF238" s="440">
        <f t="shared" si="585"/>
        <v>1.2789769243681804E-14</v>
      </c>
      <c r="AG238" s="440">
        <f t="shared" si="585"/>
        <v>1.2789769243681804E-14</v>
      </c>
      <c r="AH238" s="440">
        <f t="shared" si="585"/>
        <v>1.2789769243681804E-14</v>
      </c>
      <c r="AI238" s="440">
        <f t="shared" si="585"/>
        <v>1.2789769243681804E-14</v>
      </c>
      <c r="AJ238" s="440">
        <f t="shared" si="585"/>
        <v>1.2789769243681804E-14</v>
      </c>
      <c r="AK238" s="440">
        <f t="shared" si="585"/>
        <v>1.2789769243681804E-14</v>
      </c>
      <c r="AL238" s="440">
        <f t="shared" si="585"/>
        <v>1.2789769243681804E-14</v>
      </c>
      <c r="AM238" s="440">
        <f t="shared" si="585"/>
        <v>1.2789769243681804E-14</v>
      </c>
      <c r="AN238" s="440">
        <f t="shared" si="585"/>
        <v>1.2789769243681804E-14</v>
      </c>
      <c r="AO238" s="440">
        <f t="shared" si="585"/>
        <v>1.2789769243681804E-14</v>
      </c>
      <c r="AP238" s="440">
        <f t="shared" si="585"/>
        <v>1.2789769243681804E-14</v>
      </c>
      <c r="AQ238" s="440">
        <f t="shared" si="585"/>
        <v>1.2789769243681804E-14</v>
      </c>
      <c r="AR238" s="440">
        <f t="shared" si="585"/>
        <v>1.2789769243681804E-14</v>
      </c>
      <c r="AS238" s="440">
        <f t="shared" si="585"/>
        <v>1.2789769243681804E-14</v>
      </c>
      <c r="AT238" s="440">
        <f t="shared" si="585"/>
        <v>1.2789769243681804E-14</v>
      </c>
      <c r="AU238" s="440">
        <f t="shared" si="585"/>
        <v>1.2789769243681804E-14</v>
      </c>
      <c r="AV238" s="440">
        <f t="shared" si="585"/>
        <v>1.2789769243681804E-14</v>
      </c>
      <c r="AW238" s="440">
        <f t="shared" si="585"/>
        <v>1.2789769243681804E-14</v>
      </c>
      <c r="AX238" s="440">
        <f t="shared" si="585"/>
        <v>1.2789769243681804E-14</v>
      </c>
      <c r="AY238" s="440">
        <f t="shared" si="585"/>
        <v>1.2789769243681804E-14</v>
      </c>
      <c r="AZ238" s="440">
        <f t="shared" si="585"/>
        <v>1.2789769243681804E-14</v>
      </c>
      <c r="BA238" s="440">
        <f t="shared" si="585"/>
        <v>1.2789769243681804E-14</v>
      </c>
      <c r="BB238" s="441">
        <f t="shared" si="585"/>
        <v>1.2789769243681804E-14</v>
      </c>
    </row>
    <row r="239" spans="2:54" s="98" customFormat="1" hidden="1" outlineLevel="1">
      <c r="B239" s="448" t="s">
        <v>359</v>
      </c>
      <c r="C239" s="482"/>
      <c r="D239" s="442">
        <f>PMT($D$230,$D$228,$D$226)</f>
        <v>-129.50457496545667</v>
      </c>
      <c r="E239" s="442">
        <f>IF(E236&lt;1,0,+D239)</f>
        <v>-129.50457496545667</v>
      </c>
      <c r="F239" s="442">
        <f t="shared" ref="F239" si="586">IF(F236&lt;1,0,+E239)</f>
        <v>-129.50457496545667</v>
      </c>
      <c r="G239" s="442">
        <f t="shared" ref="G239" si="587">IF(G236&lt;1,0,+F239)</f>
        <v>-129.50457496545667</v>
      </c>
      <c r="H239" s="442">
        <f t="shared" ref="H239" si="588">IF(H236&lt;1,0,+G239)</f>
        <v>-129.50457496545667</v>
      </c>
      <c r="I239" s="442">
        <f t="shared" ref="I239" si="589">IF(I236&lt;1,0,+H239)</f>
        <v>-129.50457496545667</v>
      </c>
      <c r="J239" s="442">
        <f t="shared" ref="J239" si="590">IF(J236&lt;1,0,+I239)</f>
        <v>-129.50457496545667</v>
      </c>
      <c r="K239" s="442">
        <f t="shared" ref="K239" si="591">IF(K236&lt;1,0,+J239)</f>
        <v>-129.50457496545667</v>
      </c>
      <c r="L239" s="442">
        <f t="shared" ref="L239" si="592">IF(L236&lt;1,0,+K239)</f>
        <v>-129.50457496545667</v>
      </c>
      <c r="M239" s="442">
        <f t="shared" ref="M239" si="593">IF(M236&lt;1,0,+L239)</f>
        <v>-129.50457496545667</v>
      </c>
      <c r="N239" s="442">
        <f t="shared" ref="N239" si="594">IF(N236&lt;1,0,+M239)</f>
        <v>0</v>
      </c>
      <c r="O239" s="442">
        <f>IF(O236&lt;1,0,+N239)</f>
        <v>0</v>
      </c>
      <c r="P239" s="442">
        <f t="shared" ref="P239" si="595">IF(P236&lt;1,0,+O239)</f>
        <v>0</v>
      </c>
      <c r="Q239" s="442">
        <f t="shared" ref="Q239" si="596">IF(Q236&lt;1,0,+P239)</f>
        <v>0</v>
      </c>
      <c r="R239" s="442">
        <f t="shared" ref="R239" si="597">IF(R236&lt;1,0,+Q239)</f>
        <v>0</v>
      </c>
      <c r="S239" s="442">
        <f>IF(S236&lt;1,0,+R239)</f>
        <v>0</v>
      </c>
      <c r="T239" s="442">
        <f t="shared" ref="T239" si="598">IF(T236&lt;1,0,+S239)</f>
        <v>0</v>
      </c>
      <c r="U239" s="442">
        <f t="shared" ref="U239" si="599">IF(U236&lt;1,0,+T239)</f>
        <v>0</v>
      </c>
      <c r="V239" s="442">
        <f t="shared" ref="V239" si="600">IF(V236&lt;1,0,+U239)</f>
        <v>0</v>
      </c>
      <c r="W239" s="442">
        <f t="shared" ref="W239" si="601">IF(W236&lt;1,0,+V239)</f>
        <v>0</v>
      </c>
      <c r="X239" s="442">
        <f t="shared" ref="X239" si="602">IF(X236&lt;1,0,+W239)</f>
        <v>0</v>
      </c>
      <c r="Y239" s="442">
        <f t="shared" ref="Y239" si="603">IF(Y236&lt;1,0,+X239)</f>
        <v>0</v>
      </c>
      <c r="Z239" s="442">
        <f t="shared" ref="Z239" si="604">IF(Z236&lt;1,0,+Y239)</f>
        <v>0</v>
      </c>
      <c r="AA239" s="442">
        <f t="shared" ref="AA239" si="605">IF(AA236&lt;1,0,+Z239)</f>
        <v>0</v>
      </c>
      <c r="AB239" s="442">
        <f t="shared" ref="AB239" si="606">IF(AB236&lt;1,0,+AA239)</f>
        <v>0</v>
      </c>
      <c r="AC239" s="442">
        <f t="shared" ref="AC239" si="607">IF(AC236&lt;1,0,+AB239)</f>
        <v>0</v>
      </c>
      <c r="AD239" s="442">
        <f t="shared" ref="AD239" si="608">IF(AD236&lt;1,0,+AC239)</f>
        <v>0</v>
      </c>
      <c r="AE239" s="442">
        <f t="shared" ref="AE239" si="609">IF(AE236&lt;1,0,+AD239)</f>
        <v>0</v>
      </c>
      <c r="AF239" s="442">
        <f t="shared" ref="AF239" si="610">IF(AF236&lt;1,0,+AE239)</f>
        <v>0</v>
      </c>
      <c r="AG239" s="442">
        <f t="shared" ref="AG239" si="611">IF(AG236&lt;1,0,+AF239)</f>
        <v>0</v>
      </c>
      <c r="AH239" s="442">
        <f t="shared" ref="AH239" si="612">IF(AH236&lt;1,0,+AG239)</f>
        <v>0</v>
      </c>
      <c r="AI239" s="442">
        <f t="shared" ref="AI239" si="613">IF(AI236&lt;1,0,+AH239)</f>
        <v>0</v>
      </c>
      <c r="AJ239" s="442">
        <f t="shared" ref="AJ239" si="614">IF(AJ236&lt;1,0,+AI239)</f>
        <v>0</v>
      </c>
      <c r="AK239" s="442">
        <f t="shared" ref="AK239" si="615">IF(AK236&lt;1,0,+AJ239)</f>
        <v>0</v>
      </c>
      <c r="AL239" s="442">
        <f t="shared" ref="AL239" si="616">IF(AL236&lt;1,0,+AK239)</f>
        <v>0</v>
      </c>
      <c r="AM239" s="442">
        <f t="shared" ref="AM239" si="617">IF(AM236&lt;1,0,+AL239)</f>
        <v>0</v>
      </c>
      <c r="AN239" s="442">
        <f t="shared" ref="AN239" si="618">IF(AN236&lt;1,0,+AM239)</f>
        <v>0</v>
      </c>
      <c r="AO239" s="442">
        <f t="shared" ref="AO239" si="619">IF(AO236&lt;1,0,+AN239)</f>
        <v>0</v>
      </c>
      <c r="AP239" s="442">
        <f t="shared" ref="AP239" si="620">IF(AP236&lt;1,0,+AO239)</f>
        <v>0</v>
      </c>
      <c r="AQ239" s="442">
        <f t="shared" ref="AQ239" si="621">IF(AQ236&lt;1,0,+AP239)</f>
        <v>0</v>
      </c>
      <c r="AR239" s="442">
        <f t="shared" ref="AR239" si="622">IF(AR236&lt;1,0,+AQ239)</f>
        <v>0</v>
      </c>
      <c r="AS239" s="442">
        <f t="shared" ref="AS239" si="623">IF(AS236&lt;1,0,+AR239)</f>
        <v>0</v>
      </c>
      <c r="AT239" s="442">
        <f t="shared" ref="AT239" si="624">IF(AT236&lt;1,0,+AS239)</f>
        <v>0</v>
      </c>
      <c r="AU239" s="442">
        <f t="shared" ref="AU239" si="625">IF(AU236&lt;1,0,+AT239)</f>
        <v>0</v>
      </c>
      <c r="AV239" s="442">
        <f t="shared" ref="AV239" si="626">IF(AV236&lt;1,0,+AU239)</f>
        <v>0</v>
      </c>
      <c r="AW239" s="442">
        <f t="shared" ref="AW239" si="627">IF(AW236&lt;1,0,+AV239)</f>
        <v>0</v>
      </c>
      <c r="AX239" s="442">
        <f t="shared" ref="AX239" si="628">IF(AX236&lt;1,0,+AW239)</f>
        <v>0</v>
      </c>
      <c r="AY239" s="442">
        <f t="shared" ref="AY239" si="629">IF(AY236&lt;1,0,+AX239)</f>
        <v>0</v>
      </c>
      <c r="AZ239" s="442">
        <f t="shared" ref="AZ239" si="630">IF(AZ236&lt;1,0,+AY239)</f>
        <v>0</v>
      </c>
      <c r="BA239" s="442">
        <f t="shared" ref="BA239" si="631">IF(BA236&lt;1,0,+AZ239)</f>
        <v>0</v>
      </c>
      <c r="BB239" s="443">
        <f t="shared" ref="BB239" si="632">IF(BB236&lt;1,0,+BA239)</f>
        <v>0</v>
      </c>
    </row>
    <row r="240" spans="2:54" hidden="1" outlineLevel="1"/>
    <row r="241" spans="2:2" hidden="1" outlineLevel="1">
      <c r="B241" s="486"/>
    </row>
    <row r="242" spans="2:2" collapsed="1"/>
  </sheetData>
  <mergeCells count="36">
    <mergeCell ref="J10:L10"/>
    <mergeCell ref="C11:D11"/>
    <mergeCell ref="C9:D9"/>
    <mergeCell ref="C70:D70"/>
    <mergeCell ref="C71:D71"/>
    <mergeCell ref="C14:D14"/>
    <mergeCell ref="C12:D12"/>
    <mergeCell ref="G10:H10"/>
    <mergeCell ref="G11:H11"/>
    <mergeCell ref="J14:L14"/>
    <mergeCell ref="C16:D16"/>
    <mergeCell ref="G9:H9"/>
    <mergeCell ref="J9:M9"/>
    <mergeCell ref="C73:D73"/>
    <mergeCell ref="J11:L11"/>
    <mergeCell ref="J12:L12"/>
    <mergeCell ref="J13:L13"/>
    <mergeCell ref="C74:D74"/>
    <mergeCell ref="C72:D72"/>
    <mergeCell ref="B69:C69"/>
    <mergeCell ref="G13:H13"/>
    <mergeCell ref="B190:C190"/>
    <mergeCell ref="F190:G190"/>
    <mergeCell ref="B192:C192"/>
    <mergeCell ref="F192:G192"/>
    <mergeCell ref="B194:C194"/>
    <mergeCell ref="B208:C208"/>
    <mergeCell ref="F208:G208"/>
    <mergeCell ref="B210:C210"/>
    <mergeCell ref="F210:G210"/>
    <mergeCell ref="B212:C212"/>
    <mergeCell ref="B226:C226"/>
    <mergeCell ref="F226:G226"/>
    <mergeCell ref="B228:C228"/>
    <mergeCell ref="F228:G228"/>
    <mergeCell ref="B230:C23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5:BM124"/>
  <sheetViews>
    <sheetView zoomScale="70" zoomScaleNormal="70" workbookViewId="0">
      <pane xSplit="3" ySplit="11" topLeftCell="D46" activePane="bottomRight" state="frozen"/>
      <selection activeCell="E24" sqref="E24"/>
      <selection pane="topRight" activeCell="E24" sqref="E24"/>
      <selection pane="bottomLeft" activeCell="E24" sqref="E24"/>
      <selection pane="bottomRight" activeCell="D77" sqref="D77"/>
    </sheetView>
  </sheetViews>
  <sheetFormatPr defaultRowHeight="15"/>
  <cols>
    <col min="2" max="2" width="42.28515625" customWidth="1"/>
    <col min="3" max="3" width="2.5703125" customWidth="1"/>
    <col min="4" max="60" width="17.7109375" customWidth="1"/>
    <col min="61" max="61" width="25" customWidth="1"/>
    <col min="62" max="62" width="17.7109375" customWidth="1"/>
    <col min="63" max="63" width="21.42578125" customWidth="1"/>
  </cols>
  <sheetData>
    <row r="5" spans="2:65" ht="18.75">
      <c r="B5" s="632" t="s">
        <v>544</v>
      </c>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row>
    <row r="7" spans="2:65">
      <c r="D7" t="s">
        <v>333</v>
      </c>
    </row>
    <row r="9" spans="2:65" ht="15.75" thickBot="1"/>
    <row r="10" spans="2:65" ht="16.5" thickTop="1" thickBot="1">
      <c r="D10" s="14">
        <f>'4. Investment Appraisal'!C9</f>
        <v>2017</v>
      </c>
      <c r="E10" s="14">
        <f>D10+1</f>
        <v>2018</v>
      </c>
      <c r="F10" s="14">
        <f t="shared" ref="F10:BH10" si="0">E10+1</f>
        <v>2019</v>
      </c>
      <c r="G10" s="14">
        <f t="shared" si="0"/>
        <v>2020</v>
      </c>
      <c r="H10" s="14">
        <f t="shared" si="0"/>
        <v>2021</v>
      </c>
      <c r="I10" s="14">
        <f t="shared" si="0"/>
        <v>2022</v>
      </c>
      <c r="J10" s="14">
        <f t="shared" si="0"/>
        <v>2023</v>
      </c>
      <c r="K10" s="14">
        <f t="shared" si="0"/>
        <v>2024</v>
      </c>
      <c r="L10" s="14">
        <f t="shared" si="0"/>
        <v>2025</v>
      </c>
      <c r="M10" s="14">
        <f t="shared" si="0"/>
        <v>2026</v>
      </c>
      <c r="N10" s="14">
        <f t="shared" si="0"/>
        <v>2027</v>
      </c>
      <c r="O10" s="14">
        <f t="shared" si="0"/>
        <v>2028</v>
      </c>
      <c r="P10" s="14">
        <f t="shared" si="0"/>
        <v>2029</v>
      </c>
      <c r="Q10" s="14">
        <f t="shared" si="0"/>
        <v>2030</v>
      </c>
      <c r="R10" s="14">
        <f t="shared" si="0"/>
        <v>2031</v>
      </c>
      <c r="S10" s="14">
        <f t="shared" si="0"/>
        <v>2032</v>
      </c>
      <c r="T10" s="14">
        <f t="shared" si="0"/>
        <v>2033</v>
      </c>
      <c r="U10" s="14">
        <f t="shared" si="0"/>
        <v>2034</v>
      </c>
      <c r="V10" s="14">
        <f t="shared" si="0"/>
        <v>2035</v>
      </c>
      <c r="W10" s="14">
        <f t="shared" si="0"/>
        <v>2036</v>
      </c>
      <c r="X10" s="14">
        <f t="shared" si="0"/>
        <v>2037</v>
      </c>
      <c r="Y10" s="14">
        <f t="shared" si="0"/>
        <v>2038</v>
      </c>
      <c r="Z10" s="14">
        <f t="shared" si="0"/>
        <v>2039</v>
      </c>
      <c r="AA10" s="14">
        <f t="shared" si="0"/>
        <v>2040</v>
      </c>
      <c r="AB10" s="14">
        <f t="shared" si="0"/>
        <v>2041</v>
      </c>
      <c r="AC10" s="14">
        <f t="shared" si="0"/>
        <v>2042</v>
      </c>
      <c r="AD10" s="14">
        <f t="shared" si="0"/>
        <v>2043</v>
      </c>
      <c r="AE10" s="14">
        <f t="shared" si="0"/>
        <v>2044</v>
      </c>
      <c r="AF10" s="14">
        <f t="shared" si="0"/>
        <v>2045</v>
      </c>
      <c r="AG10" s="14">
        <f t="shared" si="0"/>
        <v>2046</v>
      </c>
      <c r="AH10" s="14">
        <f t="shared" si="0"/>
        <v>2047</v>
      </c>
      <c r="AI10" s="14">
        <f t="shared" si="0"/>
        <v>2048</v>
      </c>
      <c r="AJ10" s="14">
        <f t="shared" si="0"/>
        <v>2049</v>
      </c>
      <c r="AK10" s="14">
        <f t="shared" si="0"/>
        <v>2050</v>
      </c>
      <c r="AL10" s="14">
        <f t="shared" si="0"/>
        <v>2051</v>
      </c>
      <c r="AM10" s="14">
        <f t="shared" si="0"/>
        <v>2052</v>
      </c>
      <c r="AN10" s="14">
        <f t="shared" si="0"/>
        <v>2053</v>
      </c>
      <c r="AO10" s="14">
        <f t="shared" si="0"/>
        <v>2054</v>
      </c>
      <c r="AP10" s="14">
        <f t="shared" si="0"/>
        <v>2055</v>
      </c>
      <c r="AQ10" s="14">
        <f t="shared" si="0"/>
        <v>2056</v>
      </c>
      <c r="AR10" s="14">
        <f t="shared" si="0"/>
        <v>2057</v>
      </c>
      <c r="AS10" s="14">
        <f t="shared" si="0"/>
        <v>2058</v>
      </c>
      <c r="AT10" s="14">
        <f t="shared" si="0"/>
        <v>2059</v>
      </c>
      <c r="AU10" s="14">
        <f t="shared" si="0"/>
        <v>2060</v>
      </c>
      <c r="AV10" s="14">
        <f t="shared" si="0"/>
        <v>2061</v>
      </c>
      <c r="AW10" s="14">
        <f t="shared" si="0"/>
        <v>2062</v>
      </c>
      <c r="AX10" s="14">
        <f t="shared" si="0"/>
        <v>2063</v>
      </c>
      <c r="AY10" s="14">
        <f t="shared" si="0"/>
        <v>2064</v>
      </c>
      <c r="AZ10" s="14">
        <f t="shared" si="0"/>
        <v>2065</v>
      </c>
      <c r="BA10" s="14">
        <f t="shared" si="0"/>
        <v>2066</v>
      </c>
      <c r="BB10" s="14">
        <f t="shared" si="0"/>
        <v>2067</v>
      </c>
      <c r="BC10" s="14">
        <f t="shared" si="0"/>
        <v>2068</v>
      </c>
      <c r="BD10" s="14">
        <f t="shared" si="0"/>
        <v>2069</v>
      </c>
      <c r="BE10" s="14">
        <f t="shared" si="0"/>
        <v>2070</v>
      </c>
      <c r="BF10" s="14">
        <f t="shared" si="0"/>
        <v>2071</v>
      </c>
      <c r="BG10" s="14">
        <f t="shared" si="0"/>
        <v>2072</v>
      </c>
      <c r="BH10" s="14">
        <f t="shared" si="0"/>
        <v>2073</v>
      </c>
      <c r="BI10" s="14">
        <f t="shared" ref="BI10" si="1">BH10+1</f>
        <v>2074</v>
      </c>
      <c r="BJ10" s="14">
        <f t="shared" ref="BJ10" si="2">BI10+1</f>
        <v>2075</v>
      </c>
      <c r="BK10" s="14">
        <f t="shared" ref="BK10" si="3">BJ10+1</f>
        <v>2076</v>
      </c>
    </row>
    <row r="11" spans="2:65" ht="15.75" thickTop="1">
      <c r="B11" s="367" t="s">
        <v>330</v>
      </c>
      <c r="D11" s="81">
        <f>HLOOKUP(D10,'Inflation Index'!$20:$25,3,FALSE)</f>
        <v>1.03</v>
      </c>
      <c r="E11" s="81">
        <f>HLOOKUP(E10,'Inflation Index'!$20:$25,3,FALSE)</f>
        <v>1.0609</v>
      </c>
      <c r="F11" s="81">
        <f>HLOOKUP(F10,'Inflation Index'!$20:$25,3,FALSE)</f>
        <v>1.092727</v>
      </c>
      <c r="G11" s="81">
        <f>HLOOKUP(G10,'Inflation Index'!$20:$25,3,FALSE)</f>
        <v>1.1255088099999999</v>
      </c>
      <c r="H11" s="81">
        <f>HLOOKUP(H10,'Inflation Index'!$20:$25,3,FALSE)</f>
        <v>1.1592740743000001</v>
      </c>
      <c r="I11" s="81">
        <f>HLOOKUP(I10,'Inflation Index'!$20:$25,3,FALSE)</f>
        <v>1.1940522965290001</v>
      </c>
      <c r="J11" s="81">
        <f>HLOOKUP(J10,'Inflation Index'!$20:$25,3,FALSE)</f>
        <v>1.22987386542487</v>
      </c>
      <c r="K11" s="81">
        <f>HLOOKUP(K10,'Inflation Index'!$20:$25,3,FALSE)</f>
        <v>1.2667700813876162</v>
      </c>
      <c r="L11" s="81">
        <f>HLOOKUP(L10,'Inflation Index'!$20:$25,3,FALSE)</f>
        <v>1.3047731838292447</v>
      </c>
      <c r="M11" s="81">
        <f>HLOOKUP(M10,'Inflation Index'!$20:$25,3,FALSE)</f>
        <v>1.3439163793441222</v>
      </c>
      <c r="N11" s="81">
        <f>HLOOKUP(N10,'Inflation Index'!$20:$25,3,FALSE)</f>
        <v>1.3842338707244459</v>
      </c>
      <c r="O11" s="81">
        <f>HLOOKUP(O10,'Inflation Index'!$20:$25,3,FALSE)</f>
        <v>1.4257608868461793</v>
      </c>
      <c r="P11" s="81">
        <f>HLOOKUP(P10,'Inflation Index'!$20:$25,3,FALSE)</f>
        <v>1.4685337134515646</v>
      </c>
      <c r="Q11" s="81">
        <f>HLOOKUP(Q10,'Inflation Index'!$20:$25,3,FALSE)</f>
        <v>1.5125897248551117</v>
      </c>
      <c r="R11" s="81">
        <f>HLOOKUP(R10,'Inflation Index'!$20:$25,3,FALSE)</f>
        <v>1.5579674166007649</v>
      </c>
      <c r="S11" s="81">
        <f>HLOOKUP(S10,'Inflation Index'!$20:$25,3,FALSE)</f>
        <v>1.6047064390987877</v>
      </c>
      <c r="T11" s="81">
        <f>HLOOKUP(T10,'Inflation Index'!$20:$25,3,FALSE)</f>
        <v>1.6528476322717514</v>
      </c>
      <c r="U11" s="81">
        <f>HLOOKUP(U10,'Inflation Index'!$20:$25,3,FALSE)</f>
        <v>1.7024330612399041</v>
      </c>
      <c r="V11" s="81">
        <f>HLOOKUP(V10,'Inflation Index'!$20:$25,3,FALSE)</f>
        <v>1.7535060530771012</v>
      </c>
      <c r="W11" s="81">
        <f>HLOOKUP(W10,'Inflation Index'!$20:$25,3,FALSE)</f>
        <v>1.8061112346694141</v>
      </c>
      <c r="X11" s="81">
        <f>HLOOKUP(X10,'Inflation Index'!$20:$25,3,FALSE)</f>
        <v>1.8602945717094965</v>
      </c>
      <c r="Y11" s="81">
        <f>HLOOKUP(Y10,'Inflation Index'!$20:$25,3,FALSE)</f>
        <v>1.9161034088607813</v>
      </c>
      <c r="Z11" s="81">
        <f>HLOOKUP(Z10,'Inflation Index'!$20:$25,3,FALSE)</f>
        <v>1.9735865111266051</v>
      </c>
      <c r="AA11" s="81">
        <f>HLOOKUP(AA10,'Inflation Index'!$20:$25,3,FALSE)</f>
        <v>2.0327941064604031</v>
      </c>
      <c r="AB11" s="81">
        <f>HLOOKUP(AB10,'Inflation Index'!$20:$25,3,FALSE)</f>
        <v>2.0937779296542152</v>
      </c>
      <c r="AC11" s="81">
        <f>HLOOKUP(AC10,'Inflation Index'!$20:$25,3,FALSE)</f>
        <v>2.1565912675438419</v>
      </c>
      <c r="AD11" s="81">
        <f>HLOOKUP(AD10,'Inflation Index'!$20:$25,3,FALSE)</f>
        <v>2.2212890055701573</v>
      </c>
      <c r="AE11" s="81">
        <f>HLOOKUP(AE10,'Inflation Index'!$20:$25,3,FALSE)</f>
        <v>2.287927675737262</v>
      </c>
      <c r="AF11" s="81">
        <f>HLOOKUP(AF10,'Inflation Index'!$20:$25,3,FALSE)</f>
        <v>2.35656550600938</v>
      </c>
      <c r="AG11" s="81">
        <f>HLOOKUP(AG10,'Inflation Index'!$20:$25,3,FALSE)</f>
        <v>2.4272624711896613</v>
      </c>
      <c r="AH11" s="81">
        <f>HLOOKUP(AH10,'Inflation Index'!$20:$25,3,FALSE)</f>
        <v>2.5000803453253511</v>
      </c>
      <c r="AI11" s="81">
        <f>HLOOKUP(AI10,'Inflation Index'!$20:$25,3,FALSE)</f>
        <v>2.5750827556851119</v>
      </c>
      <c r="AJ11" s="81">
        <f>HLOOKUP(AJ10,'Inflation Index'!$20:$25,3,FALSE)</f>
        <v>2.6523352383556653</v>
      </c>
      <c r="AK11" s="81">
        <f>HLOOKUP(AK10,'Inflation Index'!$20:$25,3,FALSE)</f>
        <v>2.7319052955063352</v>
      </c>
      <c r="AL11" s="81">
        <f>HLOOKUP(AL10,'Inflation Index'!$20:$25,3,FALSE)</f>
        <v>2.8138624543715252</v>
      </c>
      <c r="AM11" s="81">
        <f>HLOOKUP(AM10,'Inflation Index'!$20:$25,3,FALSE)</f>
        <v>2.8982783280026712</v>
      </c>
      <c r="AN11" s="81">
        <f>HLOOKUP(AN10,'Inflation Index'!$20:$25,3,FALSE)</f>
        <v>2.9852266778427516</v>
      </c>
      <c r="AO11" s="81">
        <f>HLOOKUP(AO10,'Inflation Index'!$20:$25,3,FALSE)</f>
        <v>3.0747834781780341</v>
      </c>
      <c r="AP11" s="81">
        <f>HLOOKUP(AP10,'Inflation Index'!$20:$25,3,FALSE)</f>
        <v>3.1670269825233754</v>
      </c>
      <c r="AQ11" s="81">
        <f>HLOOKUP(AQ10,'Inflation Index'!$20:$25,3,FALSE)</f>
        <v>3.2620377919990768</v>
      </c>
      <c r="AR11" s="81">
        <f>HLOOKUP(AR10,'Inflation Index'!$20:$25,3,FALSE)</f>
        <v>3.3598989257590488</v>
      </c>
      <c r="AS11" s="81">
        <f>HLOOKUP(AS10,'Inflation Index'!$20:$25,3,FALSE)</f>
        <v>3.4606958935318204</v>
      </c>
      <c r="AT11" s="81">
        <f>HLOOKUP(AT10,'Inflation Index'!$20:$25,3,FALSE)</f>
        <v>3.5645167703377751</v>
      </c>
      <c r="AU11" s="81">
        <f>HLOOKUP(AU10,'Inflation Index'!$20:$25,3,FALSE)</f>
        <v>3.6714522734479083</v>
      </c>
      <c r="AV11" s="81">
        <f>HLOOKUP(AV10,'Inflation Index'!$20:$25,3,FALSE)</f>
        <v>3.7815958416513458</v>
      </c>
      <c r="AW11" s="81">
        <f>HLOOKUP(AW10,'Inflation Index'!$20:$25,3,FALSE)</f>
        <v>3.895043716900886</v>
      </c>
      <c r="AX11" s="81">
        <f>HLOOKUP(AX10,'Inflation Index'!$20:$25,3,FALSE)</f>
        <v>4.0118950284079125</v>
      </c>
      <c r="AY11" s="81">
        <f>HLOOKUP(AY10,'Inflation Index'!$20:$25,3,FALSE)</f>
        <v>4.1322518792601501</v>
      </c>
      <c r="AZ11" s="81">
        <f>HLOOKUP(AZ10,'Inflation Index'!$20:$25,3,FALSE)</f>
        <v>4.2562194356379548</v>
      </c>
      <c r="BA11" s="81">
        <f>HLOOKUP(BA10,'Inflation Index'!$20:$25,3,FALSE)</f>
        <v>4.3839060187070942</v>
      </c>
      <c r="BB11" s="81">
        <f>HLOOKUP(BB10,'Inflation Index'!$20:$25,3,FALSE)</f>
        <v>4.5154231992683069</v>
      </c>
      <c r="BC11" s="81">
        <f>HLOOKUP(BC10,'Inflation Index'!$20:$25,3,FALSE)</f>
        <v>4.6508858952463559</v>
      </c>
      <c r="BD11" s="81">
        <f>HLOOKUP(BD10,'Inflation Index'!$20:$25,3,FALSE)</f>
        <v>4.7904124721037471</v>
      </c>
      <c r="BE11" s="81">
        <f>HLOOKUP(BE10,'Inflation Index'!$20:$25,3,FALSE)</f>
        <v>4.9341248462668599</v>
      </c>
      <c r="BF11" s="81">
        <f>HLOOKUP(BF10,'Inflation Index'!$20:$25,3,FALSE)</f>
        <v>5.0821485916548657</v>
      </c>
      <c r="BG11" s="81">
        <f>HLOOKUP(BG10,'Inflation Index'!$20:$25,3,FALSE)</f>
        <v>5.234613049404512</v>
      </c>
      <c r="BH11" s="81">
        <f>HLOOKUP(BH10,'Inflation Index'!$20:$25,3,FALSE)</f>
        <v>5.3916514408866476</v>
      </c>
      <c r="BI11" s="81">
        <f>HLOOKUP(BI10,'Inflation Index'!$20:$25,3,FALSE)</f>
        <v>5.5534009841132468</v>
      </c>
      <c r="BJ11" s="81">
        <f>HLOOKUP(BJ10,'Inflation Index'!$20:$25,3,FALSE)</f>
        <v>5.7200030136366449</v>
      </c>
      <c r="BK11" s="81">
        <f>HLOOKUP(BK10,'Inflation Index'!$20:$25,3,FALSE)</f>
        <v>5.8916031040457435</v>
      </c>
    </row>
    <row r="13" spans="2:65" s="382" customFormat="1">
      <c r="B13" s="384"/>
      <c r="D13" s="384"/>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384"/>
      <c r="BJ13" s="384"/>
      <c r="BK13" s="384"/>
      <c r="BL13" s="384"/>
      <c r="BM13" s="384"/>
    </row>
    <row r="14" spans="2:65" s="382" customFormat="1">
      <c r="B14" s="393" t="s">
        <v>749</v>
      </c>
      <c r="D14" s="394"/>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395"/>
      <c r="AD14" s="395"/>
      <c r="AE14" s="395"/>
      <c r="AF14" s="395"/>
      <c r="AG14" s="395"/>
      <c r="AH14" s="395"/>
      <c r="AI14" s="395"/>
      <c r="AJ14" s="395"/>
      <c r="AK14" s="395"/>
      <c r="AL14" s="395"/>
      <c r="AM14" s="395"/>
      <c r="AN14" s="395"/>
      <c r="AO14" s="395"/>
      <c r="AP14" s="395"/>
      <c r="AQ14" s="395"/>
      <c r="AR14" s="395"/>
      <c r="AS14" s="395"/>
      <c r="AT14" s="395"/>
      <c r="AU14" s="395"/>
      <c r="AV14" s="395"/>
      <c r="AW14" s="395"/>
      <c r="AX14" s="395"/>
      <c r="AY14" s="395"/>
      <c r="AZ14" s="395"/>
      <c r="BA14" s="395"/>
      <c r="BB14" s="395"/>
      <c r="BC14" s="395"/>
      <c r="BD14" s="395"/>
      <c r="BE14" s="395"/>
      <c r="BF14" s="395"/>
      <c r="BG14" s="395"/>
      <c r="BH14" s="395"/>
      <c r="BI14" s="395"/>
      <c r="BJ14" s="395"/>
      <c r="BK14" s="396"/>
      <c r="BL14" s="384"/>
      <c r="BM14" s="384"/>
    </row>
    <row r="15" spans="2:65" s="398" customFormat="1">
      <c r="B15" s="397" t="s">
        <v>173</v>
      </c>
      <c r="D15" s="399">
        <f>'3. Inputs'!G310</f>
        <v>-5000</v>
      </c>
      <c r="E15" s="400">
        <f>'3. Inputs'!H310</f>
        <v>-5000</v>
      </c>
      <c r="F15" s="400">
        <f>'3. Inputs'!I310</f>
        <v>-5000</v>
      </c>
      <c r="G15" s="400">
        <f>'3. Inputs'!J310</f>
        <v>-5000</v>
      </c>
      <c r="H15" s="400">
        <f>'3. Inputs'!K310</f>
        <v>-5000</v>
      </c>
      <c r="I15" s="400">
        <f>'3. Inputs'!L310</f>
        <v>-5000</v>
      </c>
      <c r="J15" s="400">
        <f>'3. Inputs'!M310</f>
        <v>-5000</v>
      </c>
      <c r="K15" s="400">
        <f>'3. Inputs'!N310</f>
        <v>-5000</v>
      </c>
      <c r="L15" s="400">
        <f>'3. Inputs'!O310</f>
        <v>-5000</v>
      </c>
      <c r="M15" s="400">
        <f>'3. Inputs'!P310</f>
        <v>-5000</v>
      </c>
      <c r="N15" s="400">
        <f>'3. Inputs'!Q310</f>
        <v>-5000</v>
      </c>
      <c r="O15" s="400">
        <f>'3. Inputs'!R310</f>
        <v>-5000</v>
      </c>
      <c r="P15" s="400">
        <f>'3. Inputs'!S310</f>
        <v>-5000</v>
      </c>
      <c r="Q15" s="400">
        <f>'3. Inputs'!T310</f>
        <v>-5000</v>
      </c>
      <c r="R15" s="400">
        <f>'3. Inputs'!U310</f>
        <v>-5000</v>
      </c>
      <c r="S15" s="400">
        <f>'3. Inputs'!V310</f>
        <v>-5000</v>
      </c>
      <c r="T15" s="400">
        <f>'3. Inputs'!W310</f>
        <v>-5000</v>
      </c>
      <c r="U15" s="400">
        <f>'3. Inputs'!X310</f>
        <v>-5000</v>
      </c>
      <c r="V15" s="400">
        <f>'3. Inputs'!Y310</f>
        <v>-5000</v>
      </c>
      <c r="W15" s="400">
        <f>'3. Inputs'!Z310</f>
        <v>-5000</v>
      </c>
      <c r="X15" s="400">
        <f>'3. Inputs'!AA310</f>
        <v>-5000</v>
      </c>
      <c r="Y15" s="400">
        <f>'3. Inputs'!AB310</f>
        <v>-5000</v>
      </c>
      <c r="Z15" s="400">
        <f>'3. Inputs'!AC310</f>
        <v>-5000</v>
      </c>
      <c r="AA15" s="400">
        <f>'3. Inputs'!AD310</f>
        <v>-5000</v>
      </c>
      <c r="AB15" s="400">
        <f>'3. Inputs'!AE310</f>
        <v>-5000</v>
      </c>
      <c r="AC15" s="400">
        <f>'3. Inputs'!AF310</f>
        <v>-5000</v>
      </c>
      <c r="AD15" s="400">
        <f>'3. Inputs'!AG310</f>
        <v>-5000</v>
      </c>
      <c r="AE15" s="400">
        <f>'3. Inputs'!AH310</f>
        <v>-5000</v>
      </c>
      <c r="AF15" s="400">
        <f>'3. Inputs'!AI310</f>
        <v>-5000</v>
      </c>
      <c r="AG15" s="400">
        <f>'3. Inputs'!AJ310</f>
        <v>-5000</v>
      </c>
      <c r="AH15" s="400">
        <f>'3. Inputs'!AK310</f>
        <v>-5000</v>
      </c>
      <c r="AI15" s="400">
        <f>'3. Inputs'!AL310</f>
        <v>-5000</v>
      </c>
      <c r="AJ15" s="400">
        <f>'3. Inputs'!AM310</f>
        <v>-5000</v>
      </c>
      <c r="AK15" s="400">
        <f>'3. Inputs'!AN310</f>
        <v>-5000</v>
      </c>
      <c r="AL15" s="400">
        <f>'3. Inputs'!AO310</f>
        <v>-5000</v>
      </c>
      <c r="AM15" s="400">
        <f>'3. Inputs'!AP310</f>
        <v>-5000</v>
      </c>
      <c r="AN15" s="400">
        <f>'3. Inputs'!AQ310</f>
        <v>-5000</v>
      </c>
      <c r="AO15" s="400">
        <f>'3. Inputs'!AR310</f>
        <v>-5000</v>
      </c>
      <c r="AP15" s="400">
        <f>'3. Inputs'!AS310</f>
        <v>-5000</v>
      </c>
      <c r="AQ15" s="400">
        <f>'3. Inputs'!AT310</f>
        <v>-5000</v>
      </c>
      <c r="AR15" s="400">
        <f>'3. Inputs'!AU310</f>
        <v>-5000</v>
      </c>
      <c r="AS15" s="400">
        <f>'3. Inputs'!AV310</f>
        <v>-5000</v>
      </c>
      <c r="AT15" s="400">
        <f>'3. Inputs'!AW310</f>
        <v>-5000</v>
      </c>
      <c r="AU15" s="400">
        <f>'3. Inputs'!AX310</f>
        <v>-5000</v>
      </c>
      <c r="AV15" s="400">
        <f>'3. Inputs'!AY310</f>
        <v>-5000</v>
      </c>
      <c r="AW15" s="400">
        <f>'3. Inputs'!AZ310</f>
        <v>-5000</v>
      </c>
      <c r="AX15" s="400">
        <f>'3. Inputs'!BA310</f>
        <v>-5000</v>
      </c>
      <c r="AY15" s="400">
        <f>'3. Inputs'!BB310</f>
        <v>-5000</v>
      </c>
      <c r="AZ15" s="400">
        <f>'3. Inputs'!BC310</f>
        <v>-5000</v>
      </c>
      <c r="BA15" s="400">
        <f>'3. Inputs'!BD310</f>
        <v>-5000</v>
      </c>
      <c r="BB15" s="400">
        <f>'3. Inputs'!BE310</f>
        <v>-5000</v>
      </c>
      <c r="BC15" s="400">
        <f>'3. Inputs'!BF310</f>
        <v>-5000</v>
      </c>
      <c r="BD15" s="400">
        <f>'3. Inputs'!BG310</f>
        <v>-5000</v>
      </c>
      <c r="BE15" s="400">
        <f>'3. Inputs'!BH310</f>
        <v>-5000</v>
      </c>
      <c r="BF15" s="400">
        <f>'3. Inputs'!BI310</f>
        <v>-5000</v>
      </c>
      <c r="BG15" s="400">
        <f>'3. Inputs'!BJ310</f>
        <v>-5000</v>
      </c>
      <c r="BH15" s="400">
        <f>'3. Inputs'!BK310</f>
        <v>-5000</v>
      </c>
      <c r="BI15" s="400">
        <f>'3. Inputs'!BL310</f>
        <v>-5000</v>
      </c>
      <c r="BJ15" s="400">
        <f>'3. Inputs'!BM310</f>
        <v>-5000</v>
      </c>
      <c r="BK15" s="400">
        <f>'3. Inputs'!BN310</f>
        <v>-5000</v>
      </c>
      <c r="BL15" s="400"/>
      <c r="BM15" s="400"/>
    </row>
    <row r="16" spans="2:65" s="398" customFormat="1">
      <c r="B16" s="397" t="s">
        <v>174</v>
      </c>
      <c r="D16" s="399">
        <f>-'Fee Income'!F73</f>
        <v>-1657.1</v>
      </c>
      <c r="E16" s="400">
        <f>-'Fee Income'!G73</f>
        <v>-1749.6041951687898</v>
      </c>
      <c r="F16" s="400">
        <f>-'Fee Income'!H73</f>
        <v>-1802.0170980687813</v>
      </c>
      <c r="G16" s="400">
        <f>-'Fee Income'!I73</f>
        <v>-1856.0765940424285</v>
      </c>
      <c r="H16" s="400">
        <f>-'Fee Income'!J73</f>
        <v>-2833.3469870178924</v>
      </c>
      <c r="I16" s="400">
        <f>-'Fee Income'!K73</f>
        <v>-3226.1322865942338</v>
      </c>
      <c r="J16" s="400">
        <f>-'Fee Income'!L73</f>
        <v>-3652.6638866186099</v>
      </c>
      <c r="K16" s="400">
        <f>-'Fee Income'!M73</f>
        <v>-4429.4516050840075</v>
      </c>
      <c r="L16" s="400">
        <f>-'Fee Income'!N73</f>
        <v>-4910.1093976543752</v>
      </c>
      <c r="M16" s="400">
        <f>-'Fee Income'!O73</f>
        <v>-5415.6201513343894</v>
      </c>
      <c r="N16" s="400">
        <f>-'Fee Income'!P73</f>
        <v>-5578.0887558744216</v>
      </c>
      <c r="O16" s="400">
        <f>-'Fee Income'!Q73</f>
        <v>-5745.4314185506555</v>
      </c>
      <c r="P16" s="400">
        <f>-'Fee Income'!R73</f>
        <v>-5917.7943611071732</v>
      </c>
      <c r="Q16" s="400">
        <f>-'Fee Income'!S73</f>
        <v>-6095.3281919403889</v>
      </c>
      <c r="R16" s="400">
        <f>-'Fee Income'!T73</f>
        <v>-6278.1880376986001</v>
      </c>
      <c r="S16" s="400">
        <f>-'Fee Income'!U73</f>
        <v>-6466.5336788295581</v>
      </c>
      <c r="T16" s="400">
        <f>-'Fee Income'!V73</f>
        <v>-6660.5296891944454</v>
      </c>
      <c r="U16" s="400">
        <f>-'Fee Income'!W73</f>
        <v>-6860.3455798702798</v>
      </c>
      <c r="V16" s="400">
        <f>-'Fee Income'!X73</f>
        <v>-7066.1559472663857</v>
      </c>
      <c r="W16" s="400">
        <f>-'Fee Income'!Y73</f>
        <v>-7278.1406256843784</v>
      </c>
      <c r="X16" s="400">
        <f>-'Fee Income'!Z73</f>
        <v>-7496.4848444549107</v>
      </c>
      <c r="Y16" s="400">
        <f>-'Fee Income'!AA73</f>
        <v>-7721.3793897885562</v>
      </c>
      <c r="Z16" s="400">
        <f>-'Fee Income'!AB73</f>
        <v>-7953.0207714822145</v>
      </c>
      <c r="AA16" s="400">
        <f>-'Fee Income'!AC73</f>
        <v>-8191.6113946266805</v>
      </c>
      <c r="AB16" s="400">
        <f>-'Fee Income'!AD73</f>
        <v>-8437.3597364654815</v>
      </c>
      <c r="AC16" s="400">
        <f>-'Fee Income'!AE73</f>
        <v>-8690.4805285594466</v>
      </c>
      <c r="AD16" s="400">
        <f>-'Fee Income'!AF73</f>
        <v>-8951.1949444162292</v>
      </c>
      <c r="AE16" s="400">
        <f>-'Fee Income'!AG73</f>
        <v>-9219.7307927487163</v>
      </c>
      <c r="AF16" s="400">
        <f>-'Fee Income'!AH73</f>
        <v>-9496.3227165311782</v>
      </c>
      <c r="AG16" s="400">
        <f>-'Fee Income'!AI73</f>
        <v>-9781.2123980271135</v>
      </c>
      <c r="AH16" s="400">
        <f>-'Fee Income'!AJ73</f>
        <v>-10074.648769967927</v>
      </c>
      <c r="AI16" s="400">
        <f>-'Fee Income'!AK73</f>
        <v>-10376.888233066968</v>
      </c>
      <c r="AJ16" s="400">
        <f>-'Fee Income'!AL73</f>
        <v>-10688.194880058974</v>
      </c>
      <c r="AK16" s="400">
        <f>-'Fee Income'!AM73</f>
        <v>-11008.840726460743</v>
      </c>
      <c r="AL16" s="400">
        <f>-'Fee Income'!AN73</f>
        <v>-11339.105948254568</v>
      </c>
      <c r="AM16" s="400">
        <f>-'Fee Income'!AO73</f>
        <v>-11679.279126702204</v>
      </c>
      <c r="AN16" s="400">
        <f>-'Fee Income'!AP73</f>
        <v>-12029.657500503272</v>
      </c>
      <c r="AO16" s="400">
        <f>-'Fee Income'!AQ73</f>
        <v>-12390.54722551837</v>
      </c>
      <c r="AP16" s="400">
        <f>-'Fee Income'!AR73</f>
        <v>-12762.26364228392</v>
      </c>
      <c r="AQ16" s="400">
        <f>-'Fee Income'!AS73</f>
        <v>-13145.131551552442</v>
      </c>
      <c r="AR16" s="400">
        <f>-'Fee Income'!AT73</f>
        <v>-13539.485498099013</v>
      </c>
      <c r="AS16" s="400">
        <f>-'Fee Income'!AU73</f>
        <v>-13945.670063041984</v>
      </c>
      <c r="AT16" s="400">
        <f>-'Fee Income'!AV73</f>
        <v>-14364.040164933245</v>
      </c>
      <c r="AU16" s="400">
        <f>-'Fee Income'!AW73</f>
        <v>-14794.961369881237</v>
      </c>
      <c r="AV16" s="400">
        <f>-'Fee Income'!AX73</f>
        <v>-15238.810210977681</v>
      </c>
      <c r="AW16" s="400">
        <f>-'Fee Income'!AY73</f>
        <v>-15695.974517307006</v>
      </c>
      <c r="AX16" s="400">
        <f>-'Fee Income'!AZ73</f>
        <v>-16166.853752826219</v>
      </c>
      <c r="AY16" s="400">
        <f>-'Fee Income'!BA73</f>
        <v>-16651.859365411005</v>
      </c>
      <c r="AZ16" s="400">
        <f>-'Fee Income'!BB73</f>
        <v>-17151.415146373336</v>
      </c>
      <c r="BA16" s="400">
        <f>-'Fee Income'!BC73</f>
        <v>-17665.957600764541</v>
      </c>
      <c r="BB16" s="400">
        <f>-'Fee Income'!BD73</f>
        <v>-18195.936328787473</v>
      </c>
      <c r="BC16" s="400">
        <f>-'Fee Income'!BE73</f>
        <v>-18741.814418651098</v>
      </c>
      <c r="BD16" s="400">
        <f>-'Fee Income'!BF73</f>
        <v>-19304.068851210632</v>
      </c>
      <c r="BE16" s="400">
        <f>-'Fee Income'!BG73</f>
        <v>-19883.190916746957</v>
      </c>
      <c r="BF16" s="400">
        <f>-'Fee Income'!BH73</f>
        <v>-20479.686644249363</v>
      </c>
      <c r="BG16" s="400">
        <f>-'Fee Income'!BI73</f>
        <v>-21094.077243576845</v>
      </c>
      <c r="BH16" s="400">
        <f>-'Fee Income'!BJ73</f>
        <v>-21726.899560884151</v>
      </c>
      <c r="BI16" s="400">
        <f>-'Fee Income'!BK73</f>
        <v>-22378.706547710677</v>
      </c>
      <c r="BJ16" s="400">
        <f>-'Fee Income'!BL73</f>
        <v>-23050.067744141998</v>
      </c>
      <c r="BK16" s="401">
        <f>-'Fee Income'!BM73</f>
        <v>-23741.569776466251</v>
      </c>
      <c r="BL16" s="400"/>
      <c r="BM16" s="400"/>
    </row>
    <row r="17" spans="2:65" s="398" customFormat="1">
      <c r="B17" s="397" t="s">
        <v>175</v>
      </c>
      <c r="D17" s="399">
        <f>'3. Inputs'!G311</f>
        <v>-177</v>
      </c>
      <c r="E17" s="400">
        <f>'3. Inputs'!H311</f>
        <v>-185.96062499999994</v>
      </c>
      <c r="F17" s="400">
        <f>'3. Inputs'!I311</f>
        <v>-190.60964062499994</v>
      </c>
      <c r="G17" s="400">
        <f>'3. Inputs'!J311</f>
        <v>-195.37488164062492</v>
      </c>
      <c r="H17" s="400">
        <f>'3. Inputs'!K311</f>
        <v>-200.25925368164053</v>
      </c>
      <c r="I17" s="400">
        <f>'3. Inputs'!L311</f>
        <v>-205.26573502368151</v>
      </c>
      <c r="J17" s="400">
        <f>'3. Inputs'!M311</f>
        <v>-210.39737839927352</v>
      </c>
      <c r="K17" s="400">
        <f>'3. Inputs'!N311</f>
        <v>-215.65731285925534</v>
      </c>
      <c r="L17" s="400">
        <f>'3. Inputs'!O311</f>
        <v>-221.04874568073674</v>
      </c>
      <c r="M17" s="400">
        <f>'3. Inputs'!P311</f>
        <v>-226.57496432275508</v>
      </c>
      <c r="N17" s="400">
        <f>'3. Inputs'!Q311</f>
        <v>-232.23933843082395</v>
      </c>
      <c r="O17" s="400">
        <f>'3. Inputs'!R311</f>
        <v>-238.04532189159454</v>
      </c>
      <c r="P17" s="400">
        <f>'3. Inputs'!S311</f>
        <v>-243.99645493888437</v>
      </c>
      <c r="Q17" s="400">
        <f>'3. Inputs'!T311</f>
        <v>-250.09636631235645</v>
      </c>
      <c r="R17" s="400">
        <f>'3. Inputs'!U311</f>
        <v>-256.34877547016538</v>
      </c>
      <c r="S17" s="400">
        <f>'3. Inputs'!V311</f>
        <v>-262.75749485691949</v>
      </c>
      <c r="T17" s="400">
        <f>'3. Inputs'!W311</f>
        <v>-269.32643222834241</v>
      </c>
      <c r="U17" s="400">
        <f>'3. Inputs'!X311</f>
        <v>-276.05959303405098</v>
      </c>
      <c r="V17" s="400">
        <f>'3. Inputs'!Y311</f>
        <v>-282.96108285990221</v>
      </c>
      <c r="W17" s="400">
        <f>'3. Inputs'!Z311</f>
        <v>-290.0351099313998</v>
      </c>
      <c r="X17" s="400">
        <f>'3. Inputs'!AA311</f>
        <v>-297.28598767968475</v>
      </c>
      <c r="Y17" s="400">
        <f>'3. Inputs'!AB311</f>
        <v>-304.71813737167685</v>
      </c>
      <c r="Z17" s="400">
        <f>'3. Inputs'!AC311</f>
        <v>-312.33609080596869</v>
      </c>
      <c r="AA17" s="400">
        <f>'3. Inputs'!AD311</f>
        <v>-320.1444930761179</v>
      </c>
      <c r="AB17" s="400">
        <f>'3. Inputs'!AE311</f>
        <v>-328.14810540302085</v>
      </c>
      <c r="AC17" s="400">
        <f>'3. Inputs'!AF311</f>
        <v>-336.35180803809635</v>
      </c>
      <c r="AD17" s="400">
        <f>'3. Inputs'!AG311</f>
        <v>-344.76060323904869</v>
      </c>
      <c r="AE17" s="400">
        <f>'3. Inputs'!AH311</f>
        <v>-353.37961832002486</v>
      </c>
      <c r="AF17" s="400">
        <f>'3. Inputs'!AI311</f>
        <v>-362.21410877802543</v>
      </c>
      <c r="AG17" s="400">
        <f>'3. Inputs'!AJ311</f>
        <v>-371.26946149747607</v>
      </c>
      <c r="AH17" s="400">
        <f>'3. Inputs'!AK311</f>
        <v>-380.55119803491294</v>
      </c>
      <c r="AI17" s="400">
        <f>'3. Inputs'!AL311</f>
        <v>-390.06497798578579</v>
      </c>
      <c r="AJ17" s="400">
        <f>'3. Inputs'!AM311</f>
        <v>-399.81660243543035</v>
      </c>
      <c r="AK17" s="400">
        <f>'3. Inputs'!AN311</f>
        <v>-409.812017496316</v>
      </c>
      <c r="AL17" s="400">
        <f>'3. Inputs'!AO311</f>
        <v>-420.05731793372388</v>
      </c>
      <c r="AM17" s="400">
        <f>'3. Inputs'!AP311</f>
        <v>-430.55875088206693</v>
      </c>
      <c r="AN17" s="400">
        <f>'3. Inputs'!AQ311</f>
        <v>-441.3227196541186</v>
      </c>
      <c r="AO17" s="400">
        <f>'3. Inputs'!AR311</f>
        <v>-452.35578764547154</v>
      </c>
      <c r="AP17" s="400">
        <f>'3. Inputs'!AS311</f>
        <v>-463.66468233660834</v>
      </c>
      <c r="AQ17" s="400">
        <f>'3. Inputs'!AT311</f>
        <v>-475.25629939502346</v>
      </c>
      <c r="AR17" s="400">
        <f>'3. Inputs'!AU311</f>
        <v>-487.1377068798991</v>
      </c>
      <c r="AS17" s="400">
        <f>'3. Inputs'!AV311</f>
        <v>-499.3161495518965</v>
      </c>
      <c r="AT17" s="400">
        <f>'3. Inputs'!AW311</f>
        <v>-511.79905329069385</v>
      </c>
      <c r="AU17" s="400">
        <f>'3. Inputs'!AX311</f>
        <v>-524.5940296229611</v>
      </c>
      <c r="AV17" s="400">
        <f>'3. Inputs'!AY311</f>
        <v>-537.70888036353506</v>
      </c>
      <c r="AW17" s="400">
        <f>'3. Inputs'!AZ311</f>
        <v>-551.15160237262342</v>
      </c>
      <c r="AX17" s="400">
        <f>'3. Inputs'!BA311</f>
        <v>-564.93039243193891</v>
      </c>
      <c r="AY17" s="400">
        <f>'3. Inputs'!BB311</f>
        <v>-579.05365224273726</v>
      </c>
      <c r="AZ17" s="400">
        <f>'3. Inputs'!BC311</f>
        <v>-593.52999354880581</v>
      </c>
      <c r="BA17" s="400">
        <f>'3. Inputs'!BD311</f>
        <v>-608.36824338752592</v>
      </c>
      <c r="BB17" s="400">
        <f>'3. Inputs'!BE311</f>
        <v>-623.57744947221397</v>
      </c>
      <c r="BC17" s="400">
        <f>'3. Inputs'!BF311</f>
        <v>-639.1668857090192</v>
      </c>
      <c r="BD17" s="400">
        <f>'3. Inputs'!BG311</f>
        <v>-655.14605785174467</v>
      </c>
      <c r="BE17" s="400">
        <f>'3. Inputs'!BH311</f>
        <v>-671.52470929803815</v>
      </c>
      <c r="BF17" s="400">
        <f>'3. Inputs'!BI311</f>
        <v>-688.31282703048896</v>
      </c>
      <c r="BG17" s="400">
        <f>'3. Inputs'!BJ311</f>
        <v>-705.52064770625122</v>
      </c>
      <c r="BH17" s="400">
        <f>'3. Inputs'!BK311</f>
        <v>-723.15866389890743</v>
      </c>
      <c r="BI17" s="400">
        <f>'3. Inputs'!BL311</f>
        <v>-741.23763049638001</v>
      </c>
      <c r="BJ17" s="400">
        <f>'3. Inputs'!BM311</f>
        <v>-759.76857125878939</v>
      </c>
      <c r="BK17" s="400">
        <f>'3. Inputs'!BN311</f>
        <v>-778.76278554025896</v>
      </c>
      <c r="BL17" s="400"/>
      <c r="BM17" s="400"/>
    </row>
    <row r="18" spans="2:65" s="398" customFormat="1">
      <c r="B18" s="397" t="s">
        <v>176</v>
      </c>
      <c r="D18" s="399">
        <f t="shared" ref="D18:AI18" si="4">-D46</f>
        <v>-10</v>
      </c>
      <c r="E18" s="400">
        <f t="shared" si="4"/>
        <v>-24.599999999999998</v>
      </c>
      <c r="F18" s="400">
        <f t="shared" si="4"/>
        <v>-25.214999999999996</v>
      </c>
      <c r="G18" s="400">
        <f t="shared" si="4"/>
        <v>-25.84537499999999</v>
      </c>
      <c r="H18" s="400">
        <f t="shared" si="4"/>
        <v>-26.491509374999993</v>
      </c>
      <c r="I18" s="400">
        <f t="shared" si="4"/>
        <v>-27.153797109374992</v>
      </c>
      <c r="J18" s="400">
        <f t="shared" si="4"/>
        <v>-27.832642037109363</v>
      </c>
      <c r="K18" s="400">
        <f t="shared" si="4"/>
        <v>-28.528458088037087</v>
      </c>
      <c r="L18" s="400">
        <f t="shared" si="4"/>
        <v>-29.241669540238014</v>
      </c>
      <c r="M18" s="400">
        <f t="shared" si="4"/>
        <v>-29.972711278743965</v>
      </c>
      <c r="N18" s="400">
        <f t="shared" si="4"/>
        <v>-30.722029060712558</v>
      </c>
      <c r="O18" s="400">
        <f t="shared" si="4"/>
        <v>-31.490079787230368</v>
      </c>
      <c r="P18" s="400">
        <f t="shared" si="4"/>
        <v>-32.277331781911123</v>
      </c>
      <c r="Q18" s="400">
        <f t="shared" si="4"/>
        <v>-33.084265076458898</v>
      </c>
      <c r="R18" s="400">
        <f t="shared" si="4"/>
        <v>-33.911371703370371</v>
      </c>
      <c r="S18" s="400">
        <f t="shared" si="4"/>
        <v>-34.759155995954629</v>
      </c>
      <c r="T18" s="400">
        <f t="shared" si="4"/>
        <v>-35.628134895853485</v>
      </c>
      <c r="U18" s="400">
        <f t="shared" si="4"/>
        <v>-36.518838268249823</v>
      </c>
      <c r="V18" s="400">
        <f t="shared" si="4"/>
        <v>-37.431809224956069</v>
      </c>
      <c r="W18" s="400">
        <f t="shared" si="4"/>
        <v>-38.367604455579965</v>
      </c>
      <c r="X18" s="400">
        <f t="shared" si="4"/>
        <v>-39.326794566969461</v>
      </c>
      <c r="Y18" s="400">
        <f t="shared" si="4"/>
        <v>-40.309964431143698</v>
      </c>
      <c r="Z18" s="400">
        <f t="shared" si="4"/>
        <v>-41.317713541922281</v>
      </c>
      <c r="AA18" s="400">
        <f t="shared" si="4"/>
        <v>-42.350656380470333</v>
      </c>
      <c r="AB18" s="400">
        <f t="shared" si="4"/>
        <v>-43.409422789982095</v>
      </c>
      <c r="AC18" s="400">
        <f t="shared" si="4"/>
        <v>-44.494658359731638</v>
      </c>
      <c r="AD18" s="400">
        <f t="shared" si="4"/>
        <v>-45.607024818724931</v>
      </c>
      <c r="AE18" s="400">
        <f t="shared" si="4"/>
        <v>-46.747200439193051</v>
      </c>
      <c r="AF18" s="400">
        <f t="shared" si="4"/>
        <v>-47.915880450172864</v>
      </c>
      <c r="AG18" s="400">
        <f t="shared" si="4"/>
        <v>-49.11377746142719</v>
      </c>
      <c r="AH18" s="400">
        <f t="shared" si="4"/>
        <v>-50.34162189796286</v>
      </c>
      <c r="AI18" s="400">
        <f t="shared" si="4"/>
        <v>-51.600162445411939</v>
      </c>
      <c r="AJ18" s="400">
        <f t="shared" ref="AJ18:BK18" si="5">-AJ46</f>
        <v>-52.890166506547224</v>
      </c>
      <c r="AK18" s="400">
        <f t="shared" si="5"/>
        <v>-54.2124206692109</v>
      </c>
      <c r="AL18" s="400">
        <f t="shared" si="5"/>
        <v>-55.567731185941163</v>
      </c>
      <c r="AM18" s="400">
        <f t="shared" si="5"/>
        <v>-56.956924465589694</v>
      </c>
      <c r="AN18" s="400">
        <f t="shared" si="5"/>
        <v>-58.380847577229432</v>
      </c>
      <c r="AO18" s="400">
        <f t="shared" si="5"/>
        <v>-59.840368766660156</v>
      </c>
      <c r="AP18" s="400">
        <f t="shared" si="5"/>
        <v>-61.336377985826658</v>
      </c>
      <c r="AQ18" s="400">
        <f t="shared" si="5"/>
        <v>-62.869787435472318</v>
      </c>
      <c r="AR18" s="400">
        <f t="shared" si="5"/>
        <v>-64.441532121359131</v>
      </c>
      <c r="AS18" s="400">
        <f t="shared" si="5"/>
        <v>-66.05257042439311</v>
      </c>
      <c r="AT18" s="400">
        <f t="shared" si="5"/>
        <v>-67.703884685002933</v>
      </c>
      <c r="AU18" s="400">
        <f t="shared" si="5"/>
        <v>-69.39648180212798</v>
      </c>
      <c r="AV18" s="400">
        <f t="shared" si="5"/>
        <v>-71.131393847181172</v>
      </c>
      <c r="AW18" s="400">
        <f t="shared" si="5"/>
        <v>-72.909678693360704</v>
      </c>
      <c r="AX18" s="400">
        <f t="shared" si="5"/>
        <v>-74.7324206606947</v>
      </c>
      <c r="AY18" s="400">
        <f t="shared" si="5"/>
        <v>-76.600731177212069</v>
      </c>
      <c r="AZ18" s="400">
        <f t="shared" si="5"/>
        <v>-78.515749456642368</v>
      </c>
      <c r="BA18" s="400">
        <f t="shared" si="5"/>
        <v>-80.478643193058417</v>
      </c>
      <c r="BB18" s="400">
        <f t="shared" si="5"/>
        <v>-82.490609272884868</v>
      </c>
      <c r="BC18" s="400">
        <f t="shared" si="5"/>
        <v>-84.552874504706992</v>
      </c>
      <c r="BD18" s="400">
        <f t="shared" si="5"/>
        <v>-86.666696367324647</v>
      </c>
      <c r="BE18" s="400">
        <f t="shared" si="5"/>
        <v>-88.833363776507753</v>
      </c>
      <c r="BF18" s="400">
        <f t="shared" si="5"/>
        <v>-91.054197870920433</v>
      </c>
      <c r="BG18" s="400">
        <f t="shared" si="5"/>
        <v>-93.330552817693444</v>
      </c>
      <c r="BH18" s="400">
        <f t="shared" si="5"/>
        <v>-95.663816638135756</v>
      </c>
      <c r="BI18" s="400">
        <f t="shared" si="5"/>
        <v>-98.055412054089146</v>
      </c>
      <c r="BJ18" s="400">
        <f t="shared" si="5"/>
        <v>-100.50679735544136</v>
      </c>
      <c r="BK18" s="401">
        <f t="shared" si="5"/>
        <v>-103.01946728932739</v>
      </c>
      <c r="BL18" s="400"/>
      <c r="BM18" s="400"/>
    </row>
    <row r="19" spans="2:65" s="398" customFormat="1">
      <c r="B19" s="397" t="s">
        <v>177</v>
      </c>
      <c r="D19" s="399">
        <f>'3. Inputs'!G312</f>
        <v>-255</v>
      </c>
      <c r="E19" s="400">
        <f>'3. Inputs'!H312</f>
        <v>-267.9093749999999</v>
      </c>
      <c r="F19" s="400">
        <f>'3. Inputs'!I312</f>
        <v>-274.60710937499994</v>
      </c>
      <c r="G19" s="400">
        <f>'3. Inputs'!J312</f>
        <v>-281.47228710937486</v>
      </c>
      <c r="H19" s="400">
        <f>'3. Inputs'!K312</f>
        <v>-288.50909428710924</v>
      </c>
      <c r="I19" s="400">
        <f>'3. Inputs'!L312</f>
        <v>-295.72182164428693</v>
      </c>
      <c r="J19" s="400">
        <f>'3. Inputs'!M312</f>
        <v>-303.11486718539408</v>
      </c>
      <c r="K19" s="400">
        <f>'3. Inputs'!N312</f>
        <v>-310.6927388650289</v>
      </c>
      <c r="L19" s="400">
        <f>'3. Inputs'!O312</f>
        <v>-318.46005733665464</v>
      </c>
      <c r="M19" s="400">
        <f>'3. Inputs'!P312</f>
        <v>-326.42155877007087</v>
      </c>
      <c r="N19" s="400">
        <f>'3. Inputs'!Q312</f>
        <v>-334.58209773932265</v>
      </c>
      <c r="O19" s="400">
        <f>'3. Inputs'!R312</f>
        <v>-342.94665018280568</v>
      </c>
      <c r="P19" s="400">
        <f>'3. Inputs'!S312</f>
        <v>-351.52031643737575</v>
      </c>
      <c r="Q19" s="400">
        <f>'3. Inputs'!T312</f>
        <v>-360.30832434831012</v>
      </c>
      <c r="R19" s="400">
        <f>'3. Inputs'!U312</f>
        <v>-369.31603245701791</v>
      </c>
      <c r="S19" s="400">
        <f>'3. Inputs'!V312</f>
        <v>-378.54893326844331</v>
      </c>
      <c r="T19" s="400">
        <f>'3. Inputs'!W312</f>
        <v>-388.01265660015434</v>
      </c>
      <c r="U19" s="400">
        <f>'3. Inputs'!X312</f>
        <v>-397.71297301515818</v>
      </c>
      <c r="V19" s="400">
        <f>'3. Inputs'!Y312</f>
        <v>-407.65579734053711</v>
      </c>
      <c r="W19" s="400">
        <f>'3. Inputs'!Z312</f>
        <v>-417.84719227405054</v>
      </c>
      <c r="X19" s="400">
        <f>'3. Inputs'!AA312</f>
        <v>-428.29337208090175</v>
      </c>
      <c r="Y19" s="400">
        <f>'3. Inputs'!AB312</f>
        <v>-439.00070638292425</v>
      </c>
      <c r="Z19" s="400">
        <f>'3. Inputs'!AC312</f>
        <v>-449.97572404249723</v>
      </c>
      <c r="AA19" s="400">
        <f>'3. Inputs'!AD312</f>
        <v>-461.22511714355971</v>
      </c>
      <c r="AB19" s="400">
        <f>'3. Inputs'!AE312</f>
        <v>-472.75574507214867</v>
      </c>
      <c r="AC19" s="400">
        <f>'3. Inputs'!AF312</f>
        <v>-484.57463869895236</v>
      </c>
      <c r="AD19" s="400">
        <f>'3. Inputs'!AG312</f>
        <v>-496.68900466642611</v>
      </c>
      <c r="AE19" s="400">
        <f>'3. Inputs'!AH312</f>
        <v>-509.10622978308663</v>
      </c>
      <c r="AF19" s="400">
        <f>'3. Inputs'!AI312</f>
        <v>-521.83388552766382</v>
      </c>
      <c r="AG19" s="400">
        <f>'3. Inputs'!AJ312</f>
        <v>-534.87973266585539</v>
      </c>
      <c r="AH19" s="400">
        <f>'3. Inputs'!AK312</f>
        <v>-548.25172598250174</v>
      </c>
      <c r="AI19" s="400">
        <f>'3. Inputs'!AL312</f>
        <v>-561.95801913206424</v>
      </c>
      <c r="AJ19" s="400">
        <f>'3. Inputs'!AM312</f>
        <v>-576.00696961036579</v>
      </c>
      <c r="AK19" s="400">
        <f>'3. Inputs'!AN312</f>
        <v>-590.40714385062483</v>
      </c>
      <c r="AL19" s="400">
        <f>'3. Inputs'!AO312</f>
        <v>-605.16732244689035</v>
      </c>
      <c r="AM19" s="400">
        <f>'3. Inputs'!AP312</f>
        <v>-620.29650550806252</v>
      </c>
      <c r="AN19" s="400">
        <f>'3. Inputs'!AQ312</f>
        <v>-635.8039181457641</v>
      </c>
      <c r="AO19" s="400">
        <f>'3. Inputs'!AR312</f>
        <v>-651.69901609940814</v>
      </c>
      <c r="AP19" s="400">
        <f>'3. Inputs'!AS312</f>
        <v>-667.99149150189339</v>
      </c>
      <c r="AQ19" s="400">
        <f>'3. Inputs'!AT312</f>
        <v>-684.69127878944062</v>
      </c>
      <c r="AR19" s="400">
        <f>'3. Inputs'!AU312</f>
        <v>-701.80856075917666</v>
      </c>
      <c r="AS19" s="400">
        <f>'3. Inputs'!AV312</f>
        <v>-719.35377477815598</v>
      </c>
      <c r="AT19" s="400">
        <f>'3. Inputs'!AW312</f>
        <v>-737.33761914760976</v>
      </c>
      <c r="AU19" s="400">
        <f>'3. Inputs'!AX312</f>
        <v>-755.77105962629992</v>
      </c>
      <c r="AV19" s="400">
        <f>'3. Inputs'!AY312</f>
        <v>-774.66533611695741</v>
      </c>
      <c r="AW19" s="400">
        <f>'3. Inputs'!AZ312</f>
        <v>-794.03196951988116</v>
      </c>
      <c r="AX19" s="400">
        <f>'3. Inputs'!BA312</f>
        <v>-813.88276875787801</v>
      </c>
      <c r="AY19" s="400">
        <f>'3. Inputs'!BB312</f>
        <v>-834.22983797682491</v>
      </c>
      <c r="AZ19" s="400">
        <f>'3. Inputs'!BC312</f>
        <v>-855.08558392624559</v>
      </c>
      <c r="BA19" s="400">
        <f>'3. Inputs'!BD312</f>
        <v>-876.46272352440167</v>
      </c>
      <c r="BB19" s="400">
        <f>'3. Inputs'!BE312</f>
        <v>-898.37429161251168</v>
      </c>
      <c r="BC19" s="400">
        <f>'3. Inputs'!BF312</f>
        <v>-920.83364890282428</v>
      </c>
      <c r="BD19" s="400">
        <f>'3. Inputs'!BG312</f>
        <v>-943.85449012539482</v>
      </c>
      <c r="BE19" s="400">
        <f>'3. Inputs'!BH312</f>
        <v>-967.45085237852948</v>
      </c>
      <c r="BF19" s="400">
        <f>'3. Inputs'!BI312</f>
        <v>-991.63712368799258</v>
      </c>
      <c r="BG19" s="400">
        <f>'3. Inputs'!BJ312</f>
        <v>-1016.4280517801924</v>
      </c>
      <c r="BH19" s="400">
        <f>'3. Inputs'!BK312</f>
        <v>-1041.838753074697</v>
      </c>
      <c r="BI19" s="400">
        <f>'3. Inputs'!BL312</f>
        <v>-1067.8847219015643</v>
      </c>
      <c r="BJ19" s="400">
        <f>'3. Inputs'!BM312</f>
        <v>-1094.5818399491034</v>
      </c>
      <c r="BK19" s="400">
        <f>'3. Inputs'!BN312</f>
        <v>-1121.9463859478308</v>
      </c>
      <c r="BL19" s="400"/>
      <c r="BM19" s="400"/>
    </row>
    <row r="20" spans="2:65" s="382" customFormat="1">
      <c r="B20" s="392" t="s">
        <v>178</v>
      </c>
      <c r="D20" s="1089">
        <f>SUM(D15:D19)</f>
        <v>-7099.1</v>
      </c>
      <c r="E20" s="1090">
        <f t="shared" ref="E20:BK20" si="6">SUM(E15:E19)</f>
        <v>-7228.0741951687896</v>
      </c>
      <c r="F20" s="1090">
        <f t="shared" si="6"/>
        <v>-7292.4488480687814</v>
      </c>
      <c r="G20" s="1090">
        <f t="shared" si="6"/>
        <v>-7358.7691377924275</v>
      </c>
      <c r="H20" s="1090">
        <f t="shared" si="6"/>
        <v>-8348.6068443616423</v>
      </c>
      <c r="I20" s="1090">
        <f t="shared" si="6"/>
        <v>-8754.2736403715789</v>
      </c>
      <c r="J20" s="1090">
        <f t="shared" si="6"/>
        <v>-9194.0087742403848</v>
      </c>
      <c r="K20" s="1090">
        <f t="shared" si="6"/>
        <v>-9984.3301148963292</v>
      </c>
      <c r="L20" s="1090">
        <f t="shared" si="6"/>
        <v>-10478.859870212003</v>
      </c>
      <c r="M20" s="1090">
        <f t="shared" si="6"/>
        <v>-10998.58938570596</v>
      </c>
      <c r="N20" s="1090">
        <f t="shared" si="6"/>
        <v>-11175.632221105281</v>
      </c>
      <c r="O20" s="1090">
        <f t="shared" si="6"/>
        <v>-11357.913470412286</v>
      </c>
      <c r="P20" s="1090">
        <f t="shared" si="6"/>
        <v>-11545.588464265345</v>
      </c>
      <c r="Q20" s="1090">
        <f t="shared" si="6"/>
        <v>-11738.817147677515</v>
      </c>
      <c r="R20" s="1090">
        <f t="shared" si="6"/>
        <v>-11937.764217329155</v>
      </c>
      <c r="S20" s="1090">
        <f t="shared" si="6"/>
        <v>-12142.599262950875</v>
      </c>
      <c r="T20" s="1090">
        <f t="shared" si="6"/>
        <v>-12353.496912918796</v>
      </c>
      <c r="U20" s="1090">
        <f t="shared" si="6"/>
        <v>-12570.636984187739</v>
      </c>
      <c r="V20" s="1090">
        <f t="shared" si="6"/>
        <v>-12794.204636691782</v>
      </c>
      <c r="W20" s="1090">
        <f t="shared" si="6"/>
        <v>-13024.390532345407</v>
      </c>
      <c r="X20" s="1090">
        <f t="shared" si="6"/>
        <v>-13261.390998782465</v>
      </c>
      <c r="Y20" s="1090">
        <f t="shared" si="6"/>
        <v>-13505.4081979743</v>
      </c>
      <c r="Z20" s="1090">
        <f t="shared" si="6"/>
        <v>-13756.650299872603</v>
      </c>
      <c r="AA20" s="1090">
        <f t="shared" si="6"/>
        <v>-14015.331661226828</v>
      </c>
      <c r="AB20" s="1090">
        <f t="shared" si="6"/>
        <v>-14281.673009730634</v>
      </c>
      <c r="AC20" s="1090">
        <f t="shared" si="6"/>
        <v>-14555.901633656227</v>
      </c>
      <c r="AD20" s="1090">
        <f t="shared" si="6"/>
        <v>-14838.251577140429</v>
      </c>
      <c r="AE20" s="1090">
        <f t="shared" si="6"/>
        <v>-15128.963841291021</v>
      </c>
      <c r="AF20" s="1090">
        <f t="shared" si="6"/>
        <v>-15428.28659128704</v>
      </c>
      <c r="AG20" s="1090">
        <f t="shared" si="6"/>
        <v>-15736.475369651871</v>
      </c>
      <c r="AH20" s="1090">
        <f t="shared" si="6"/>
        <v>-16053.793315883306</v>
      </c>
      <c r="AI20" s="1090">
        <f t="shared" si="6"/>
        <v>-16380.511392630227</v>
      </c>
      <c r="AJ20" s="1090">
        <f t="shared" si="6"/>
        <v>-16716.90861861132</v>
      </c>
      <c r="AK20" s="1090">
        <f t="shared" si="6"/>
        <v>-17063.272308476895</v>
      </c>
      <c r="AL20" s="1090">
        <f t="shared" si="6"/>
        <v>-17419.898319821121</v>
      </c>
      <c r="AM20" s="1090">
        <f t="shared" si="6"/>
        <v>-17787.091307557926</v>
      </c>
      <c r="AN20" s="1090">
        <f t="shared" si="6"/>
        <v>-18165.164985880387</v>
      </c>
      <c r="AO20" s="1090">
        <f t="shared" si="6"/>
        <v>-18554.442398029911</v>
      </c>
      <c r="AP20" s="1090">
        <f t="shared" si="6"/>
        <v>-18955.256194108249</v>
      </c>
      <c r="AQ20" s="1090">
        <f t="shared" si="6"/>
        <v>-19367.948917172376</v>
      </c>
      <c r="AR20" s="1090">
        <f t="shared" si="6"/>
        <v>-19792.873297859449</v>
      </c>
      <c r="AS20" s="1090">
        <f t="shared" si="6"/>
        <v>-20230.392557796429</v>
      </c>
      <c r="AT20" s="1090">
        <f t="shared" si="6"/>
        <v>-20680.880722056554</v>
      </c>
      <c r="AU20" s="1090">
        <f t="shared" si="6"/>
        <v>-21144.722940932625</v>
      </c>
      <c r="AV20" s="1090">
        <f t="shared" si="6"/>
        <v>-21622.315821305354</v>
      </c>
      <c r="AW20" s="1090">
        <f t="shared" si="6"/>
        <v>-22114.06776789287</v>
      </c>
      <c r="AX20" s="1090">
        <f t="shared" si="6"/>
        <v>-22620.399334676727</v>
      </c>
      <c r="AY20" s="1090">
        <f t="shared" si="6"/>
        <v>-23141.743586807777</v>
      </c>
      <c r="AZ20" s="1090">
        <f t="shared" si="6"/>
        <v>-23678.546473305028</v>
      </c>
      <c r="BA20" s="1090">
        <f t="shared" si="6"/>
        <v>-24231.267210869526</v>
      </c>
      <c r="BB20" s="1090">
        <f t="shared" si="6"/>
        <v>-24800.378679145084</v>
      </c>
      <c r="BC20" s="1090">
        <f t="shared" si="6"/>
        <v>-25386.367827767652</v>
      </c>
      <c r="BD20" s="1090">
        <f t="shared" si="6"/>
        <v>-25989.736095555094</v>
      </c>
      <c r="BE20" s="1090">
        <f t="shared" si="6"/>
        <v>-26610.999842200032</v>
      </c>
      <c r="BF20" s="1090">
        <f t="shared" si="6"/>
        <v>-27250.690792838763</v>
      </c>
      <c r="BG20" s="1090">
        <f t="shared" si="6"/>
        <v>-27909.356495880984</v>
      </c>
      <c r="BH20" s="1090">
        <f t="shared" si="6"/>
        <v>-28587.56079449589</v>
      </c>
      <c r="BI20" s="1090">
        <f t="shared" si="6"/>
        <v>-29285.884312162707</v>
      </c>
      <c r="BJ20" s="1090">
        <f t="shared" si="6"/>
        <v>-30004.924952705329</v>
      </c>
      <c r="BK20" s="1091">
        <f t="shared" si="6"/>
        <v>-30745.298415243669</v>
      </c>
      <c r="BL20" s="384"/>
      <c r="BM20" s="384"/>
    </row>
    <row r="21" spans="2:65" s="382" customFormat="1">
      <c r="B21" s="386"/>
      <c r="D21" s="383"/>
      <c r="E21" s="384"/>
      <c r="F21" s="384"/>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c r="AF21" s="384"/>
      <c r="AG21" s="384"/>
      <c r="AH21" s="384"/>
      <c r="AI21" s="384"/>
      <c r="AJ21" s="384"/>
      <c r="AK21" s="384"/>
      <c r="AL21" s="384"/>
      <c r="AM21" s="384"/>
      <c r="AN21" s="384"/>
      <c r="AO21" s="384"/>
      <c r="AP21" s="384"/>
      <c r="AQ21" s="384"/>
      <c r="AR21" s="384"/>
      <c r="AS21" s="384"/>
      <c r="AT21" s="384"/>
      <c r="AU21" s="384"/>
      <c r="AV21" s="384"/>
      <c r="AW21" s="384"/>
      <c r="AX21" s="384"/>
      <c r="AY21" s="384"/>
      <c r="AZ21" s="384"/>
      <c r="BA21" s="384"/>
      <c r="BB21" s="384"/>
      <c r="BC21" s="384"/>
      <c r="BD21" s="384"/>
      <c r="BE21" s="384"/>
      <c r="BF21" s="384"/>
      <c r="BG21" s="384"/>
      <c r="BH21" s="384"/>
      <c r="BI21" s="384"/>
      <c r="BJ21" s="384"/>
      <c r="BK21" s="385"/>
      <c r="BL21" s="384"/>
      <c r="BM21" s="384"/>
    </row>
    <row r="22" spans="2:65" s="382" customFormat="1">
      <c r="B22" s="1081" t="s">
        <v>727</v>
      </c>
      <c r="D22" s="1085"/>
      <c r="E22" s="1083"/>
      <c r="F22" s="1083"/>
      <c r="G22" s="1083"/>
      <c r="H22" s="1083"/>
      <c r="I22" s="1083"/>
      <c r="J22" s="1083"/>
      <c r="K22" s="1083"/>
      <c r="L22" s="1083"/>
      <c r="M22" s="1083"/>
      <c r="N22" s="1083"/>
      <c r="O22" s="1083"/>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6"/>
      <c r="BL22" s="384"/>
      <c r="BM22" s="384"/>
    </row>
    <row r="23" spans="2:65" s="382" customFormat="1">
      <c r="B23" s="402" t="s">
        <v>739</v>
      </c>
      <c r="D23" s="383">
        <f>'3. Inputs'!G233</f>
        <v>370.97271155555552</v>
      </c>
      <c r="E23" s="384">
        <f>'3. Inputs'!H233</f>
        <v>389.75320507805554</v>
      </c>
      <c r="F23" s="384">
        <f>'3. Inputs'!I233</f>
        <v>399.49703520500685</v>
      </c>
      <c r="G23" s="384">
        <f>'3. Inputs'!J233</f>
        <v>409.48446108513195</v>
      </c>
      <c r="H23" s="384">
        <f>'3. Inputs'!K233</f>
        <v>419.72157261226022</v>
      </c>
      <c r="I23" s="384">
        <f>'3. Inputs'!L233</f>
        <v>430.21461192756675</v>
      </c>
      <c r="J23" s="384">
        <f>'3. Inputs'!M233</f>
        <v>440.96997722575583</v>
      </c>
      <c r="K23" s="384">
        <f>'3. Inputs'!N233</f>
        <v>451.99422665639975</v>
      </c>
      <c r="L23" s="384">
        <f>'3. Inputs'!O233</f>
        <v>463.29408232280969</v>
      </c>
      <c r="M23" s="384">
        <f>'3. Inputs'!P233</f>
        <v>474.8764343808798</v>
      </c>
      <c r="N23" s="384">
        <f>'3. Inputs'!Q233</f>
        <v>486.74834524040182</v>
      </c>
      <c r="O23" s="384">
        <f>'3. Inputs'!R233</f>
        <v>498.91705387141178</v>
      </c>
      <c r="P23" s="384">
        <f>'3. Inputs'!S233</f>
        <v>511.38998021819697</v>
      </c>
      <c r="Q23" s="384">
        <f>'3. Inputs'!T233</f>
        <v>524.17472972365192</v>
      </c>
      <c r="R23" s="384">
        <f>'3. Inputs'!U233</f>
        <v>537.27909796674317</v>
      </c>
      <c r="S23" s="384">
        <f>'3. Inputs'!V233</f>
        <v>550.71107541591175</v>
      </c>
      <c r="T23" s="384">
        <f>'3. Inputs'!W233</f>
        <v>564.47885230130942</v>
      </c>
      <c r="U23" s="384">
        <f>'3. Inputs'!X233</f>
        <v>578.59082360884213</v>
      </c>
      <c r="V23" s="384">
        <f>'3. Inputs'!Y233</f>
        <v>593.05559419906308</v>
      </c>
      <c r="W23" s="384">
        <f>'3. Inputs'!Z233</f>
        <v>607.88198405403966</v>
      </c>
      <c r="X23" s="384">
        <f>'3. Inputs'!AA233</f>
        <v>623.07903365539062</v>
      </c>
      <c r="Y23" s="384">
        <f>'3. Inputs'!AB233</f>
        <v>638.65600949677537</v>
      </c>
      <c r="Z23" s="384">
        <f>'3. Inputs'!AC233</f>
        <v>654.62240973419466</v>
      </c>
      <c r="AA23" s="384">
        <f>'3. Inputs'!AD233</f>
        <v>670.98796997754948</v>
      </c>
      <c r="AB23" s="384">
        <f>'3. Inputs'!AE233</f>
        <v>687.76266922698812</v>
      </c>
      <c r="AC23" s="384">
        <f>'3. Inputs'!AF233</f>
        <v>704.95673595766266</v>
      </c>
      <c r="AD23" s="384">
        <f>'3. Inputs'!AG233</f>
        <v>722.58065435660433</v>
      </c>
      <c r="AE23" s="384">
        <f>'3. Inputs'!AH233</f>
        <v>740.64517071551927</v>
      </c>
      <c r="AF23" s="384">
        <f>'3. Inputs'!AI233</f>
        <v>759.16129998340716</v>
      </c>
      <c r="AG23" s="384">
        <f>'3. Inputs'!AJ233</f>
        <v>778.14033248299245</v>
      </c>
      <c r="AH23" s="384">
        <f>'3. Inputs'!AK233</f>
        <v>797.59384079506719</v>
      </c>
      <c r="AI23" s="384">
        <f>'3. Inputs'!AL233</f>
        <v>817.53368681494385</v>
      </c>
      <c r="AJ23" s="384">
        <f>'3. Inputs'!AM233</f>
        <v>837.97202898531714</v>
      </c>
      <c r="AK23" s="384">
        <f>'3. Inputs'!AN233</f>
        <v>858.92132970994999</v>
      </c>
      <c r="AL23" s="384">
        <f>'3. Inputs'!AO233</f>
        <v>880.39436295269877</v>
      </c>
      <c r="AM23" s="384">
        <f>'3. Inputs'!AP233</f>
        <v>902.40422202651609</v>
      </c>
      <c r="AN23" s="384">
        <f>'3. Inputs'!AQ233</f>
        <v>924.96432757717889</v>
      </c>
      <c r="AO23" s="384">
        <f>'3. Inputs'!AR233</f>
        <v>948.08843576660843</v>
      </c>
      <c r="AP23" s="384">
        <f>'3. Inputs'!AS233</f>
        <v>971.79064666077352</v>
      </c>
      <c r="AQ23" s="384">
        <f>'3. Inputs'!AT233</f>
        <v>996.08541282729266</v>
      </c>
      <c r="AR23" s="384">
        <f>'3. Inputs'!AU233</f>
        <v>1020.9875481479751</v>
      </c>
      <c r="AS23" s="384">
        <f>'3. Inputs'!AV233</f>
        <v>1046.5122368516743</v>
      </c>
      <c r="AT23" s="384">
        <f>'3. Inputs'!AW233</f>
        <v>1072.675042772966</v>
      </c>
      <c r="AU23" s="384">
        <f>'3. Inputs'!AX233</f>
        <v>1099.49191884229</v>
      </c>
      <c r="AV23" s="384">
        <f>'3. Inputs'!AY233</f>
        <v>1126.9792168133472</v>
      </c>
      <c r="AW23" s="384">
        <f>'3. Inputs'!AZ233</f>
        <v>1155.1536972336808</v>
      </c>
      <c r="AX23" s="384">
        <f>'3. Inputs'!BA233</f>
        <v>1184.0325396645223</v>
      </c>
      <c r="AY23" s="384">
        <f>'3. Inputs'!BB233</f>
        <v>1213.6333531561354</v>
      </c>
      <c r="AZ23" s="384">
        <f>'3. Inputs'!BC233</f>
        <v>1243.9741869850388</v>
      </c>
      <c r="BA23" s="384">
        <f>'3. Inputs'!BD233</f>
        <v>1275.0735416596649</v>
      </c>
      <c r="BB23" s="384">
        <f>'3. Inputs'!BE233</f>
        <v>1306.9503802011563</v>
      </c>
      <c r="BC23" s="384">
        <f>'3. Inputs'!BF233</f>
        <v>1339.6241397061849</v>
      </c>
      <c r="BD23" s="384">
        <f>'3. Inputs'!BG233</f>
        <v>1373.1147431988393</v>
      </c>
      <c r="BE23" s="384">
        <f>'3. Inputs'!BH233</f>
        <v>1407.4426117788105</v>
      </c>
      <c r="BF23" s="384">
        <f>'3. Inputs'!BI233</f>
        <v>1442.6286770732804</v>
      </c>
      <c r="BG23" s="384">
        <f>'3. Inputs'!BJ233</f>
        <v>1478.6943940001124</v>
      </c>
      <c r="BH23" s="384">
        <f>'3. Inputs'!BK233</f>
        <v>1515.661753850115</v>
      </c>
      <c r="BI23" s="384">
        <f>'3. Inputs'!BL233</f>
        <v>1553.5532976963677</v>
      </c>
      <c r="BJ23" s="384">
        <f>'3. Inputs'!BM233</f>
        <v>1592.3921301387768</v>
      </c>
      <c r="BK23" s="385">
        <f>'3. Inputs'!BN233</f>
        <v>1632.2019333922458</v>
      </c>
      <c r="BL23" s="384"/>
      <c r="BM23" s="384"/>
    </row>
    <row r="24" spans="2:65" s="382" customFormat="1">
      <c r="B24" s="402" t="s">
        <v>740</v>
      </c>
      <c r="D24" s="399">
        <f>'3. Inputs'!G320</f>
        <v>10</v>
      </c>
      <c r="E24" s="384">
        <f>$D$24*E11*(1+E99/$D$99)</f>
        <v>21.218</v>
      </c>
      <c r="F24" s="384">
        <f t="shared" ref="F24:AJ24" si="7">$D$24*F11*(1+F99/$D$99)</f>
        <v>21.85454</v>
      </c>
      <c r="G24" s="384">
        <f t="shared" si="7"/>
        <v>22.510176199999997</v>
      </c>
      <c r="H24" s="384">
        <f t="shared" si="7"/>
        <v>31.287226437073869</v>
      </c>
      <c r="I24" s="384">
        <f t="shared" si="7"/>
        <v>32.191921289943785</v>
      </c>
      <c r="J24" s="384">
        <f t="shared" si="7"/>
        <v>35.778148812359852</v>
      </c>
      <c r="K24" s="384">
        <f t="shared" si="7"/>
        <v>41.026076499485299</v>
      </c>
      <c r="L24" s="384">
        <f t="shared" si="7"/>
        <v>44.599519738163274</v>
      </c>
      <c r="M24" s="384">
        <f t="shared" si="7"/>
        <v>48.350446102312397</v>
      </c>
      <c r="N24" s="384">
        <f t="shared" si="7"/>
        <v>49.800959485381767</v>
      </c>
      <c r="O24" s="384">
        <f t="shared" si="7"/>
        <v>51.294988269943218</v>
      </c>
      <c r="P24" s="384">
        <f t="shared" si="7"/>
        <v>52.833837918041517</v>
      </c>
      <c r="Q24" s="384">
        <f t="shared" si="7"/>
        <v>54.418853055582765</v>
      </c>
      <c r="R24" s="384">
        <f t="shared" si="7"/>
        <v>56.051418647250244</v>
      </c>
      <c r="S24" s="384">
        <f t="shared" si="7"/>
        <v>57.732961206667746</v>
      </c>
      <c r="T24" s="384">
        <f>$D$24*T11*(1+T99/$D$99)</f>
        <v>59.464950042867777</v>
      </c>
      <c r="U24" s="384">
        <f t="shared" si="7"/>
        <v>61.248898544153818</v>
      </c>
      <c r="V24" s="384">
        <f t="shared" si="7"/>
        <v>63.086365500478436</v>
      </c>
      <c r="W24" s="384">
        <f>$D$24*W11*(1+W99/$D$99)</f>
        <v>64.978956465492786</v>
      </c>
      <c r="X24" s="384">
        <f t="shared" si="7"/>
        <v>66.928325159457572</v>
      </c>
      <c r="Y24" s="384">
        <f t="shared" si="7"/>
        <v>68.936174914241292</v>
      </c>
      <c r="Z24" s="384">
        <f t="shared" si="7"/>
        <v>71.00426016166854</v>
      </c>
      <c r="AA24" s="384">
        <f t="shared" si="7"/>
        <v>73.134387966518602</v>
      </c>
      <c r="AB24" s="384">
        <f t="shared" si="7"/>
        <v>75.328419605514156</v>
      </c>
      <c r="AC24" s="384">
        <f t="shared" si="7"/>
        <v>77.588272193679586</v>
      </c>
      <c r="AD24" s="384">
        <f t="shared" si="7"/>
        <v>79.915920359489974</v>
      </c>
      <c r="AE24" s="384">
        <f t="shared" si="7"/>
        <v>82.313397970274664</v>
      </c>
      <c r="AF24" s="384">
        <f t="shared" si="7"/>
        <v>84.782799909382916</v>
      </c>
      <c r="AG24" s="384">
        <f t="shared" si="7"/>
        <v>87.326283906664401</v>
      </c>
      <c r="AH24" s="384">
        <f t="shared" si="7"/>
        <v>89.946072423864337</v>
      </c>
      <c r="AI24" s="384">
        <f t="shared" si="7"/>
        <v>92.644454596580275</v>
      </c>
      <c r="AJ24" s="384">
        <f t="shared" si="7"/>
        <v>95.423788234477684</v>
      </c>
      <c r="AK24" s="384">
        <f t="shared" ref="AK24:BK24" si="8">$D$24*AK11*(1+AK99/$D$99)</f>
        <v>98.28650188151201</v>
      </c>
      <c r="AL24" s="384">
        <f t="shared" si="8"/>
        <v>101.23509693795737</v>
      </c>
      <c r="AM24" s="384">
        <f t="shared" si="8"/>
        <v>104.2721498460961</v>
      </c>
      <c r="AN24" s="384">
        <f t="shared" si="8"/>
        <v>107.40031434147899</v>
      </c>
      <c r="AO24" s="384">
        <f t="shared" si="8"/>
        <v>110.62232377172336</v>
      </c>
      <c r="AP24" s="384">
        <f t="shared" si="8"/>
        <v>113.94099348487507</v>
      </c>
      <c r="AQ24" s="384">
        <f t="shared" si="8"/>
        <v>117.35922328942132</v>
      </c>
      <c r="AR24" s="384">
        <f t="shared" si="8"/>
        <v>120.87999998810396</v>
      </c>
      <c r="AS24" s="384">
        <f t="shared" si="8"/>
        <v>124.50639998774709</v>
      </c>
      <c r="AT24" s="384">
        <f t="shared" si="8"/>
        <v>128.24159198737951</v>
      </c>
      <c r="AU24" s="384">
        <f t="shared" si="8"/>
        <v>132.08883974700089</v>
      </c>
      <c r="AV24" s="384">
        <f t="shared" si="8"/>
        <v>136.05150493941093</v>
      </c>
      <c r="AW24" s="384">
        <f t="shared" si="8"/>
        <v>140.13305008759323</v>
      </c>
      <c r="AX24" s="384">
        <f t="shared" si="8"/>
        <v>144.33704159022105</v>
      </c>
      <c r="AY24" s="384">
        <f t="shared" si="8"/>
        <v>148.66715283792766</v>
      </c>
      <c r="AZ24" s="384">
        <f t="shared" si="8"/>
        <v>153.12716742306552</v>
      </c>
      <c r="BA24" s="384">
        <f t="shared" si="8"/>
        <v>157.7209824457575</v>
      </c>
      <c r="BB24" s="384">
        <f t="shared" si="8"/>
        <v>162.45261191913022</v>
      </c>
      <c r="BC24" s="384">
        <f t="shared" si="8"/>
        <v>167.3261902767041</v>
      </c>
      <c r="BD24" s="384">
        <f t="shared" si="8"/>
        <v>172.34597598500525</v>
      </c>
      <c r="BE24" s="384">
        <f t="shared" si="8"/>
        <v>177.51635526455544</v>
      </c>
      <c r="BF24" s="384">
        <f t="shared" si="8"/>
        <v>182.84184592249207</v>
      </c>
      <c r="BG24" s="384">
        <f t="shared" si="8"/>
        <v>188.32710130016687</v>
      </c>
      <c r="BH24" s="384">
        <f t="shared" si="8"/>
        <v>193.97691433917188</v>
      </c>
      <c r="BI24" s="384">
        <f t="shared" si="8"/>
        <v>199.79622176934703</v>
      </c>
      <c r="BJ24" s="384">
        <f t="shared" si="8"/>
        <v>205.79010842242747</v>
      </c>
      <c r="BK24" s="385">
        <f t="shared" si="8"/>
        <v>211.96381167510026</v>
      </c>
      <c r="BL24" s="384"/>
      <c r="BM24" s="384"/>
    </row>
    <row r="25" spans="2:65" s="382" customFormat="1">
      <c r="B25" s="402" t="s">
        <v>734</v>
      </c>
      <c r="D25" s="399">
        <f>'3. Inputs'!G321</f>
        <v>2</v>
      </c>
      <c r="E25" s="384">
        <f t="shared" ref="E25:AJ25" si="9">$D$25*E11*(1+E99/$D$99)</f>
        <v>4.2435999999999998</v>
      </c>
      <c r="F25" s="384">
        <f t="shared" si="9"/>
        <v>4.370908</v>
      </c>
      <c r="G25" s="384">
        <f t="shared" si="9"/>
        <v>4.5020352399999997</v>
      </c>
      <c r="H25" s="384">
        <f t="shared" si="9"/>
        <v>6.2574452874147735</v>
      </c>
      <c r="I25" s="384">
        <f t="shared" si="9"/>
        <v>6.4383842579887567</v>
      </c>
      <c r="J25" s="384">
        <f t="shared" si="9"/>
        <v>7.1556297624719711</v>
      </c>
      <c r="K25" s="384">
        <f t="shared" si="9"/>
        <v>8.2052152998970591</v>
      </c>
      <c r="L25" s="384">
        <f t="shared" si="9"/>
        <v>8.9199039476326547</v>
      </c>
      <c r="M25" s="384">
        <f t="shared" si="9"/>
        <v>9.6700892204624793</v>
      </c>
      <c r="N25" s="384">
        <f t="shared" si="9"/>
        <v>9.9601918970763546</v>
      </c>
      <c r="O25" s="384">
        <f t="shared" si="9"/>
        <v>10.258997653988645</v>
      </c>
      <c r="P25" s="384">
        <f t="shared" si="9"/>
        <v>10.566767583608303</v>
      </c>
      <c r="Q25" s="384">
        <f t="shared" si="9"/>
        <v>10.883770611116553</v>
      </c>
      <c r="R25" s="384">
        <f t="shared" si="9"/>
        <v>11.210283729450049</v>
      </c>
      <c r="S25" s="384">
        <f t="shared" si="9"/>
        <v>11.546592241333549</v>
      </c>
      <c r="T25" s="384">
        <f t="shared" si="9"/>
        <v>11.892990008573555</v>
      </c>
      <c r="U25" s="384">
        <f t="shared" si="9"/>
        <v>12.249779708830765</v>
      </c>
      <c r="V25" s="384">
        <f t="shared" si="9"/>
        <v>12.617273100095687</v>
      </c>
      <c r="W25" s="384">
        <f t="shared" si="9"/>
        <v>12.995791293098558</v>
      </c>
      <c r="X25" s="384">
        <f t="shared" si="9"/>
        <v>13.385665031891513</v>
      </c>
      <c r="Y25" s="384">
        <f t="shared" si="9"/>
        <v>13.787234982848258</v>
      </c>
      <c r="Z25" s="384">
        <f t="shared" si="9"/>
        <v>14.200852032333708</v>
      </c>
      <c r="AA25" s="384">
        <f t="shared" si="9"/>
        <v>14.626877593303719</v>
      </c>
      <c r="AB25" s="384">
        <f t="shared" si="9"/>
        <v>15.06568392110283</v>
      </c>
      <c r="AC25" s="384">
        <f t="shared" si="9"/>
        <v>15.517654438735917</v>
      </c>
      <c r="AD25" s="384">
        <f t="shared" si="9"/>
        <v>15.983184071897995</v>
      </c>
      <c r="AE25" s="384">
        <f t="shared" si="9"/>
        <v>16.462679594054936</v>
      </c>
      <c r="AF25" s="384">
        <f t="shared" si="9"/>
        <v>16.956559981876584</v>
      </c>
      <c r="AG25" s="384">
        <f t="shared" si="9"/>
        <v>17.465256781332879</v>
      </c>
      <c r="AH25" s="384">
        <f t="shared" si="9"/>
        <v>17.989214484772866</v>
      </c>
      <c r="AI25" s="384">
        <f t="shared" si="9"/>
        <v>18.528890919316055</v>
      </c>
      <c r="AJ25" s="384">
        <f t="shared" si="9"/>
        <v>19.084757646895536</v>
      </c>
      <c r="AK25" s="384">
        <f t="shared" ref="AK25:BK25" si="10">$D$25*AK11*(1+AK99/$D$99)</f>
        <v>19.657300376302402</v>
      </c>
      <c r="AL25" s="384">
        <f t="shared" si="10"/>
        <v>20.247019387591475</v>
      </c>
      <c r="AM25" s="384">
        <f t="shared" si="10"/>
        <v>20.854429969219218</v>
      </c>
      <c r="AN25" s="384">
        <f t="shared" si="10"/>
        <v>21.4800628682958</v>
      </c>
      <c r="AO25" s="384">
        <f t="shared" si="10"/>
        <v>22.124464754344672</v>
      </c>
      <c r="AP25" s="384">
        <f t="shared" si="10"/>
        <v>22.788198696975016</v>
      </c>
      <c r="AQ25" s="384">
        <f t="shared" si="10"/>
        <v>23.471844657884265</v>
      </c>
      <c r="AR25" s="384">
        <f t="shared" si="10"/>
        <v>24.175999997620792</v>
      </c>
      <c r="AS25" s="384">
        <f t="shared" si="10"/>
        <v>24.901279997549416</v>
      </c>
      <c r="AT25" s="384">
        <f t="shared" si="10"/>
        <v>25.648318397475901</v>
      </c>
      <c r="AU25" s="384">
        <f t="shared" si="10"/>
        <v>26.417767949400176</v>
      </c>
      <c r="AV25" s="384">
        <f t="shared" si="10"/>
        <v>27.210300987882182</v>
      </c>
      <c r="AW25" s="384">
        <f t="shared" si="10"/>
        <v>28.026610017518646</v>
      </c>
      <c r="AX25" s="384">
        <f t="shared" si="10"/>
        <v>28.867408318044205</v>
      </c>
      <c r="AY25" s="384">
        <f t="shared" si="10"/>
        <v>29.733430567585533</v>
      </c>
      <c r="AZ25" s="384">
        <f t="shared" si="10"/>
        <v>30.625433484613101</v>
      </c>
      <c r="BA25" s="384">
        <f t="shared" si="10"/>
        <v>31.544196489151499</v>
      </c>
      <c r="BB25" s="384">
        <f t="shared" si="10"/>
        <v>32.490522383826047</v>
      </c>
      <c r="BC25" s="384">
        <f t="shared" si="10"/>
        <v>33.465238055340826</v>
      </c>
      <c r="BD25" s="384">
        <f t="shared" si="10"/>
        <v>34.469195197001049</v>
      </c>
      <c r="BE25" s="384">
        <f t="shared" si="10"/>
        <v>35.503271052911089</v>
      </c>
      <c r="BF25" s="384">
        <f t="shared" si="10"/>
        <v>36.568369184498422</v>
      </c>
      <c r="BG25" s="384">
        <f t="shared" si="10"/>
        <v>37.665420260033372</v>
      </c>
      <c r="BH25" s="384">
        <f t="shared" si="10"/>
        <v>38.795382867834377</v>
      </c>
      <c r="BI25" s="384">
        <f t="shared" si="10"/>
        <v>39.959244353869408</v>
      </c>
      <c r="BJ25" s="384">
        <f t="shared" si="10"/>
        <v>41.158021684485497</v>
      </c>
      <c r="BK25" s="385">
        <f t="shared" si="10"/>
        <v>42.392762335020052</v>
      </c>
      <c r="BL25" s="384"/>
      <c r="BM25" s="384"/>
    </row>
    <row r="26" spans="2:65" s="382" customFormat="1">
      <c r="B26" s="402" t="s">
        <v>741</v>
      </c>
      <c r="D26" s="399">
        <f>'3. Inputs'!G322</f>
        <v>2</v>
      </c>
      <c r="E26" s="384">
        <f>'3. Inputs'!H322</f>
        <v>2.1012499999999994</v>
      </c>
      <c r="F26" s="384">
        <f>'3. Inputs'!I322</f>
        <v>2.1537812499999993</v>
      </c>
      <c r="G26" s="384">
        <f>'3. Inputs'!J322</f>
        <v>2.2076257812499991</v>
      </c>
      <c r="H26" s="384">
        <f>'3. Inputs'!K322</f>
        <v>2.2628164257812489</v>
      </c>
      <c r="I26" s="384">
        <f>'3. Inputs'!L322</f>
        <v>2.3193868364257799</v>
      </c>
      <c r="J26" s="384">
        <f>'3. Inputs'!M322</f>
        <v>2.3773715073364241</v>
      </c>
      <c r="K26" s="384">
        <f>'3. Inputs'!N322</f>
        <v>2.4368057950198345</v>
      </c>
      <c r="L26" s="384">
        <f>'3. Inputs'!O322</f>
        <v>2.4977259398953304</v>
      </c>
      <c r="M26" s="384">
        <f>'3. Inputs'!P322</f>
        <v>2.5601690883927128</v>
      </c>
      <c r="N26" s="384">
        <f>'3. Inputs'!Q322</f>
        <v>2.6241733156025306</v>
      </c>
      <c r="O26" s="384">
        <f>'3. Inputs'!R322</f>
        <v>2.6897776484925937</v>
      </c>
      <c r="P26" s="384">
        <f>'3. Inputs'!S322</f>
        <v>2.757022089704908</v>
      </c>
      <c r="Q26" s="384">
        <f>'3. Inputs'!T322</f>
        <v>2.8259476419475305</v>
      </c>
      <c r="R26" s="384">
        <f>'3. Inputs'!U322</f>
        <v>2.8965963329962188</v>
      </c>
      <c r="S26" s="384">
        <f>'3. Inputs'!V322</f>
        <v>2.969011241321124</v>
      </c>
      <c r="T26" s="384">
        <f>'3. Inputs'!W322</f>
        <v>3.0432365223541518</v>
      </c>
      <c r="U26" s="384">
        <f>'3. Inputs'!X322</f>
        <v>3.1193174354130053</v>
      </c>
      <c r="V26" s="384">
        <f>'3. Inputs'!Y322</f>
        <v>3.1973003712983301</v>
      </c>
      <c r="W26" s="384">
        <f>'3. Inputs'!Z322</f>
        <v>3.2772328805807884</v>
      </c>
      <c r="X26" s="384">
        <f>'3. Inputs'!AA322</f>
        <v>3.3591637025953078</v>
      </c>
      <c r="Y26" s="384">
        <f>'3. Inputs'!AB322</f>
        <v>3.4431427951601901</v>
      </c>
      <c r="Z26" s="384">
        <f>'3. Inputs'!AC322</f>
        <v>3.5292213650391941</v>
      </c>
      <c r="AA26" s="384">
        <f>'3. Inputs'!AD322</f>
        <v>3.6174518991651743</v>
      </c>
      <c r="AB26" s="384">
        <f>'3. Inputs'!AE322</f>
        <v>3.7078881966443031</v>
      </c>
      <c r="AC26" s="384">
        <f>'3. Inputs'!AF322</f>
        <v>3.8005854015604106</v>
      </c>
      <c r="AD26" s="384">
        <f>'3. Inputs'!AG322</f>
        <v>3.8956000365994203</v>
      </c>
      <c r="AE26" s="384">
        <f>'3. Inputs'!AH322</f>
        <v>3.9929900375144052</v>
      </c>
      <c r="AF26" s="384">
        <f>'3. Inputs'!AI322</f>
        <v>4.092814788452265</v>
      </c>
      <c r="AG26" s="384">
        <f>'3. Inputs'!AJ322</f>
        <v>4.1951351581635716</v>
      </c>
      <c r="AH26" s="384">
        <f>'3. Inputs'!AK322</f>
        <v>4.3000135371176604</v>
      </c>
      <c r="AI26" s="384">
        <f>'3. Inputs'!AL322</f>
        <v>4.407513875545602</v>
      </c>
      <c r="AJ26" s="384">
        <f>'3. Inputs'!AM322</f>
        <v>4.5177017224342411</v>
      </c>
      <c r="AK26" s="384">
        <f>'3. Inputs'!AN322</f>
        <v>4.6306442654950963</v>
      </c>
      <c r="AL26" s="384">
        <f>'3. Inputs'!AO322</f>
        <v>4.7464103721324733</v>
      </c>
      <c r="AM26" s="384">
        <f>'3. Inputs'!AP322</f>
        <v>4.8650706314357848</v>
      </c>
      <c r="AN26" s="384">
        <f>'3. Inputs'!AQ322</f>
        <v>4.986697397221679</v>
      </c>
      <c r="AO26" s="384">
        <f>'3. Inputs'!AR322</f>
        <v>5.1113648321522209</v>
      </c>
      <c r="AP26" s="384">
        <f>'3. Inputs'!AS322</f>
        <v>5.2391489529560262</v>
      </c>
      <c r="AQ26" s="384">
        <f>'3. Inputs'!AT322</f>
        <v>5.3701276767799264</v>
      </c>
      <c r="AR26" s="384">
        <f>'3. Inputs'!AU322</f>
        <v>5.5043808686994247</v>
      </c>
      <c r="AS26" s="384">
        <f>'3. Inputs'!AV322</f>
        <v>5.6419903904169093</v>
      </c>
      <c r="AT26" s="384">
        <f>'3. Inputs'!AW322</f>
        <v>5.7830401501773316</v>
      </c>
      <c r="AU26" s="384">
        <f>'3. Inputs'!AX322</f>
        <v>5.9276161539317638</v>
      </c>
      <c r="AV26" s="384">
        <f>'3. Inputs'!AY322</f>
        <v>6.0758065577800577</v>
      </c>
      <c r="AW26" s="384">
        <f>'3. Inputs'!AZ322</f>
        <v>6.227701721724558</v>
      </c>
      <c r="AX26" s="384">
        <f>'3. Inputs'!BA322</f>
        <v>6.3833942647676709</v>
      </c>
      <c r="AY26" s="384">
        <f>'3. Inputs'!BB322</f>
        <v>6.5429791213868622</v>
      </c>
      <c r="AZ26" s="384">
        <f>'3. Inputs'!BC322</f>
        <v>6.7065535994215342</v>
      </c>
      <c r="BA26" s="384">
        <f>'3. Inputs'!BD322</f>
        <v>6.8742174394070723</v>
      </c>
      <c r="BB26" s="384">
        <f>'3. Inputs'!BE322</f>
        <v>7.0460728753922481</v>
      </c>
      <c r="BC26" s="384">
        <f>'3. Inputs'!BF322</f>
        <v>7.2222246972770527</v>
      </c>
      <c r="BD26" s="384">
        <f>'3. Inputs'!BG322</f>
        <v>7.4027803147089788</v>
      </c>
      <c r="BE26" s="384">
        <f>'3. Inputs'!BH322</f>
        <v>7.5878498225767022</v>
      </c>
      <c r="BF26" s="384">
        <f>'3. Inputs'!BI322</f>
        <v>7.7775460681411186</v>
      </c>
      <c r="BG26" s="384">
        <f>'3. Inputs'!BJ322</f>
        <v>7.9719847198446461</v>
      </c>
      <c r="BH26" s="384">
        <f>'3. Inputs'!BK322</f>
        <v>8.1712843378407616</v>
      </c>
      <c r="BI26" s="384">
        <f>'3. Inputs'!BL322</f>
        <v>8.3755664462867792</v>
      </c>
      <c r="BJ26" s="384">
        <f>'3. Inputs'!BM322</f>
        <v>8.5849556074439484</v>
      </c>
      <c r="BK26" s="385">
        <f>'3. Inputs'!BN322</f>
        <v>8.7995794976300452</v>
      </c>
      <c r="BL26" s="384"/>
      <c r="BM26" s="384"/>
    </row>
    <row r="27" spans="2:65" s="382" customFormat="1">
      <c r="B27" s="1141" t="s">
        <v>742</v>
      </c>
      <c r="D27" s="399" t="s">
        <v>283</v>
      </c>
      <c r="E27" s="384"/>
      <c r="F27" s="384"/>
      <c r="G27" s="384"/>
      <c r="H27" s="384"/>
      <c r="I27" s="384"/>
      <c r="J27" s="384"/>
      <c r="K27" s="384"/>
      <c r="L27" s="384"/>
      <c r="M27" s="384"/>
      <c r="N27" s="384"/>
      <c r="O27" s="384"/>
      <c r="P27" s="384"/>
      <c r="Q27" s="384"/>
      <c r="R27" s="384"/>
      <c r="S27" s="384"/>
      <c r="T27" s="384"/>
      <c r="U27" s="384"/>
      <c r="V27" s="384"/>
      <c r="W27" s="384"/>
      <c r="X27" s="384"/>
      <c r="Y27" s="384"/>
      <c r="Z27" s="384"/>
      <c r="AA27" s="384"/>
      <c r="AB27" s="384"/>
      <c r="AC27" s="384"/>
      <c r="AD27" s="384"/>
      <c r="AE27" s="384"/>
      <c r="AF27" s="384"/>
      <c r="AG27" s="384"/>
      <c r="AH27" s="384"/>
      <c r="AI27" s="384"/>
      <c r="AJ27" s="384"/>
      <c r="AK27" s="384"/>
      <c r="AL27" s="384"/>
      <c r="AM27" s="384"/>
      <c r="AN27" s="384"/>
      <c r="AO27" s="384"/>
      <c r="AP27" s="384"/>
      <c r="AQ27" s="384"/>
      <c r="AR27" s="384"/>
      <c r="AS27" s="384"/>
      <c r="AT27" s="384"/>
      <c r="AU27" s="384"/>
      <c r="AV27" s="384"/>
      <c r="AW27" s="384"/>
      <c r="AX27" s="384"/>
      <c r="AY27" s="384"/>
      <c r="AZ27" s="384"/>
      <c r="BA27" s="384"/>
      <c r="BB27" s="384"/>
      <c r="BC27" s="384"/>
      <c r="BD27" s="384"/>
      <c r="BE27" s="384"/>
      <c r="BF27" s="384"/>
      <c r="BG27" s="384"/>
      <c r="BH27" s="384"/>
      <c r="BI27" s="384"/>
      <c r="BJ27" s="384"/>
      <c r="BK27" s="385"/>
      <c r="BL27" s="384"/>
      <c r="BM27" s="384"/>
    </row>
    <row r="28" spans="2:65" s="382" customFormat="1">
      <c r="B28" s="1141" t="s">
        <v>743</v>
      </c>
      <c r="D28" s="399" t="s">
        <v>283</v>
      </c>
      <c r="E28" s="384"/>
      <c r="F28" s="384"/>
      <c r="G28" s="384"/>
      <c r="H28" s="384"/>
      <c r="I28" s="384"/>
      <c r="J28" s="384"/>
      <c r="K28" s="384"/>
      <c r="L28" s="384"/>
      <c r="M28" s="384"/>
      <c r="N28" s="384"/>
      <c r="O28" s="384"/>
      <c r="P28" s="384"/>
      <c r="Q28" s="384"/>
      <c r="R28" s="384"/>
      <c r="S28" s="384"/>
      <c r="T28" s="384"/>
      <c r="U28" s="384"/>
      <c r="V28" s="384"/>
      <c r="W28" s="384"/>
      <c r="X28" s="384"/>
      <c r="Y28" s="384"/>
      <c r="Z28" s="384"/>
      <c r="AA28" s="384"/>
      <c r="AB28" s="384"/>
      <c r="AC28" s="384"/>
      <c r="AD28" s="384"/>
      <c r="AE28" s="384"/>
      <c r="AF28" s="384"/>
      <c r="AG28" s="384"/>
      <c r="AH28" s="384"/>
      <c r="AI28" s="384"/>
      <c r="AJ28" s="384"/>
      <c r="AK28" s="384"/>
      <c r="AL28" s="384"/>
      <c r="AM28" s="384"/>
      <c r="AN28" s="384"/>
      <c r="AO28" s="384"/>
      <c r="AP28" s="384"/>
      <c r="AQ28" s="384"/>
      <c r="AR28" s="384"/>
      <c r="AS28" s="384"/>
      <c r="AT28" s="384"/>
      <c r="AU28" s="384"/>
      <c r="AV28" s="384"/>
      <c r="AW28" s="384"/>
      <c r="AX28" s="384"/>
      <c r="AY28" s="384"/>
      <c r="AZ28" s="384"/>
      <c r="BA28" s="384"/>
      <c r="BB28" s="384"/>
      <c r="BC28" s="384"/>
      <c r="BD28" s="384"/>
      <c r="BE28" s="384"/>
      <c r="BF28" s="384"/>
      <c r="BG28" s="384"/>
      <c r="BH28" s="384"/>
      <c r="BI28" s="384"/>
      <c r="BJ28" s="384"/>
      <c r="BK28" s="385"/>
      <c r="BL28" s="384"/>
      <c r="BM28" s="384"/>
    </row>
    <row r="29" spans="2:65" s="382" customFormat="1">
      <c r="B29" s="1141" t="s">
        <v>744</v>
      </c>
      <c r="D29" s="399" t="s">
        <v>283</v>
      </c>
      <c r="E29" s="384"/>
      <c r="F29" s="384"/>
      <c r="G29" s="384"/>
      <c r="H29" s="384"/>
      <c r="I29" s="384"/>
      <c r="J29" s="384"/>
      <c r="K29" s="384"/>
      <c r="L29" s="384"/>
      <c r="M29" s="384"/>
      <c r="N29" s="384"/>
      <c r="O29" s="384"/>
      <c r="P29" s="384"/>
      <c r="Q29" s="384"/>
      <c r="R29" s="384"/>
      <c r="S29" s="384"/>
      <c r="T29" s="384"/>
      <c r="U29" s="384"/>
      <c r="V29" s="384"/>
      <c r="W29" s="384"/>
      <c r="X29" s="384"/>
      <c r="Y29" s="384"/>
      <c r="Z29" s="384"/>
      <c r="AA29" s="384"/>
      <c r="AB29" s="384"/>
      <c r="AC29" s="384"/>
      <c r="AD29" s="384"/>
      <c r="AE29" s="384"/>
      <c r="AF29" s="384"/>
      <c r="AG29" s="384"/>
      <c r="AH29" s="384"/>
      <c r="AI29" s="384"/>
      <c r="AJ29" s="384"/>
      <c r="AK29" s="384"/>
      <c r="AL29" s="384"/>
      <c r="AM29" s="384"/>
      <c r="AN29" s="384"/>
      <c r="AO29" s="384"/>
      <c r="AP29" s="384"/>
      <c r="AQ29" s="384"/>
      <c r="AR29" s="384"/>
      <c r="AS29" s="384"/>
      <c r="AT29" s="384"/>
      <c r="AU29" s="384"/>
      <c r="AV29" s="384"/>
      <c r="AW29" s="384"/>
      <c r="AX29" s="384"/>
      <c r="AY29" s="384"/>
      <c r="AZ29" s="384"/>
      <c r="BA29" s="384"/>
      <c r="BB29" s="384"/>
      <c r="BC29" s="384"/>
      <c r="BD29" s="384"/>
      <c r="BE29" s="384"/>
      <c r="BF29" s="384"/>
      <c r="BG29" s="384"/>
      <c r="BH29" s="384"/>
      <c r="BI29" s="384"/>
      <c r="BJ29" s="384"/>
      <c r="BK29" s="385"/>
      <c r="BL29" s="384"/>
      <c r="BM29" s="384"/>
    </row>
    <row r="30" spans="2:65" s="382" customFormat="1">
      <c r="B30" s="402" t="s">
        <v>745</v>
      </c>
      <c r="D30" s="399">
        <f>'3. Inputs'!G323</f>
        <v>20</v>
      </c>
      <c r="E30" s="384">
        <f>'3. Inputs'!H323</f>
        <v>21.012499999999996</v>
      </c>
      <c r="F30" s="384">
        <f>'3. Inputs'!I323</f>
        <v>21.537812499999994</v>
      </c>
      <c r="G30" s="384">
        <f>'3. Inputs'!J323</f>
        <v>22.076257812499989</v>
      </c>
      <c r="H30" s="384">
        <f>'3. Inputs'!K323</f>
        <v>22.62816425781249</v>
      </c>
      <c r="I30" s="384">
        <f>'3. Inputs'!L323</f>
        <v>23.193868364257799</v>
      </c>
      <c r="J30" s="384">
        <f>'3. Inputs'!M323</f>
        <v>23.77371507336424</v>
      </c>
      <c r="K30" s="384">
        <f>'3. Inputs'!N323</f>
        <v>24.368057950198345</v>
      </c>
      <c r="L30" s="384">
        <f>'3. Inputs'!O323</f>
        <v>24.977259398953304</v>
      </c>
      <c r="M30" s="384">
        <f>'3. Inputs'!P323</f>
        <v>25.601690883927127</v>
      </c>
      <c r="N30" s="384">
        <f>'3. Inputs'!Q323</f>
        <v>26.241733156025305</v>
      </c>
      <c r="O30" s="384">
        <f>'3. Inputs'!R323</f>
        <v>26.897776484925938</v>
      </c>
      <c r="P30" s="384">
        <f>'3. Inputs'!S323</f>
        <v>27.570220897049079</v>
      </c>
      <c r="Q30" s="384">
        <f>'3. Inputs'!T323</f>
        <v>28.259476419475305</v>
      </c>
      <c r="R30" s="384">
        <f>'3. Inputs'!U323</f>
        <v>28.965963329962186</v>
      </c>
      <c r="S30" s="384">
        <f>'3. Inputs'!V323</f>
        <v>29.690112413211239</v>
      </c>
      <c r="T30" s="384">
        <f>'3. Inputs'!W323</f>
        <v>30.432365223541517</v>
      </c>
      <c r="U30" s="384">
        <f>'3. Inputs'!X323</f>
        <v>31.193174354130054</v>
      </c>
      <c r="V30" s="384">
        <f>'3. Inputs'!Y323</f>
        <v>31.973003712983299</v>
      </c>
      <c r="W30" s="384">
        <f>'3. Inputs'!Z323</f>
        <v>32.772328805807888</v>
      </c>
      <c r="X30" s="384">
        <f>'3. Inputs'!AA323</f>
        <v>33.591637025953077</v>
      </c>
      <c r="Y30" s="384">
        <f>'3. Inputs'!AB323</f>
        <v>34.431427951601904</v>
      </c>
      <c r="Z30" s="384">
        <f>'3. Inputs'!AC323</f>
        <v>35.292213650391943</v>
      </c>
      <c r="AA30" s="384">
        <f>'3. Inputs'!AD323</f>
        <v>36.174518991651745</v>
      </c>
      <c r="AB30" s="384">
        <f>'3. Inputs'!AE323</f>
        <v>37.078881966443035</v>
      </c>
      <c r="AC30" s="384">
        <f>'3. Inputs'!AF323</f>
        <v>38.005854015604108</v>
      </c>
      <c r="AD30" s="384">
        <f>'3. Inputs'!AG323</f>
        <v>38.9560003659942</v>
      </c>
      <c r="AE30" s="384">
        <f>'3. Inputs'!AH323</f>
        <v>39.929900375144051</v>
      </c>
      <c r="AF30" s="384">
        <f>'3. Inputs'!AI323</f>
        <v>40.928147884522652</v>
      </c>
      <c r="AG30" s="384">
        <f>'3. Inputs'!AJ323</f>
        <v>41.95135158163572</v>
      </c>
      <c r="AH30" s="384">
        <f>'3. Inputs'!AK323</f>
        <v>43.000135371176604</v>
      </c>
      <c r="AI30" s="384">
        <f>'3. Inputs'!AL323</f>
        <v>44.075138755456024</v>
      </c>
      <c r="AJ30" s="384">
        <f>'3. Inputs'!AM323</f>
        <v>45.177017224342407</v>
      </c>
      <c r="AK30" s="384">
        <f>'3. Inputs'!AN323</f>
        <v>46.306442654950963</v>
      </c>
      <c r="AL30" s="384">
        <f>'3. Inputs'!AO323</f>
        <v>47.464103721324733</v>
      </c>
      <c r="AM30" s="384">
        <f>'3. Inputs'!AP323</f>
        <v>48.650706314357848</v>
      </c>
      <c r="AN30" s="384">
        <f>'3. Inputs'!AQ323</f>
        <v>49.86697397221679</v>
      </c>
      <c r="AO30" s="384">
        <f>'3. Inputs'!AR323</f>
        <v>51.113648321522206</v>
      </c>
      <c r="AP30" s="384">
        <f>'3. Inputs'!AS323</f>
        <v>52.391489529560261</v>
      </c>
      <c r="AQ30" s="384">
        <f>'3. Inputs'!AT323</f>
        <v>53.701276767799264</v>
      </c>
      <c r="AR30" s="384">
        <f>'3. Inputs'!AU323</f>
        <v>55.043808686994247</v>
      </c>
      <c r="AS30" s="384">
        <f>'3. Inputs'!AV323</f>
        <v>56.41990390416909</v>
      </c>
      <c r="AT30" s="384">
        <f>'3. Inputs'!AW323</f>
        <v>57.830401501773316</v>
      </c>
      <c r="AU30" s="384">
        <f>'3. Inputs'!AX323</f>
        <v>59.276161539317641</v>
      </c>
      <c r="AV30" s="384">
        <f>'3. Inputs'!AY323</f>
        <v>60.758065577800579</v>
      </c>
      <c r="AW30" s="384">
        <f>'3. Inputs'!AZ323</f>
        <v>62.277017217245579</v>
      </c>
      <c r="AX30" s="384">
        <f>'3. Inputs'!BA323</f>
        <v>63.833942647676707</v>
      </c>
      <c r="AY30" s="384">
        <f>'3. Inputs'!BB323</f>
        <v>65.429791213868626</v>
      </c>
      <c r="AZ30" s="384">
        <f>'3. Inputs'!BC323</f>
        <v>67.065535994215338</v>
      </c>
      <c r="BA30" s="384">
        <f>'3. Inputs'!BD323</f>
        <v>68.74217439407073</v>
      </c>
      <c r="BB30" s="384">
        <f>'3. Inputs'!BE323</f>
        <v>70.460728753922481</v>
      </c>
      <c r="BC30" s="384">
        <f>'3. Inputs'!BF323</f>
        <v>72.222246972770535</v>
      </c>
      <c r="BD30" s="384">
        <f>'3. Inputs'!BG323</f>
        <v>74.027803147089784</v>
      </c>
      <c r="BE30" s="384">
        <f>'3. Inputs'!BH323</f>
        <v>75.878498225767018</v>
      </c>
      <c r="BF30" s="384">
        <f>'3. Inputs'!BI323</f>
        <v>77.77546068141119</v>
      </c>
      <c r="BG30" s="384">
        <f>'3. Inputs'!BJ323</f>
        <v>79.719847198446459</v>
      </c>
      <c r="BH30" s="384">
        <f>'3. Inputs'!BK323</f>
        <v>81.712843378407612</v>
      </c>
      <c r="BI30" s="384">
        <f>'3. Inputs'!BL323</f>
        <v>83.755664462867799</v>
      </c>
      <c r="BJ30" s="384">
        <f>'3. Inputs'!BM323</f>
        <v>85.849556074439477</v>
      </c>
      <c r="BK30" s="385">
        <f>'3. Inputs'!BN323</f>
        <v>87.995794976300459</v>
      </c>
      <c r="BL30" s="384"/>
      <c r="BM30" s="384"/>
    </row>
    <row r="31" spans="2:65" s="382" customFormat="1">
      <c r="B31" s="392" t="s">
        <v>188</v>
      </c>
      <c r="D31" s="1089">
        <f>SUM(D23:D30)</f>
        <v>404.97271155555552</v>
      </c>
      <c r="E31" s="1090">
        <f t="shared" ref="E31:BK31" si="11">SUM(E23:E30)</f>
        <v>438.32855507805556</v>
      </c>
      <c r="F31" s="1090">
        <f t="shared" si="11"/>
        <v>449.41407695500681</v>
      </c>
      <c r="G31" s="1090">
        <f t="shared" si="11"/>
        <v>460.78055611888192</v>
      </c>
      <c r="H31" s="1090">
        <f t="shared" si="11"/>
        <v>482.15722502034259</v>
      </c>
      <c r="I31" s="1090">
        <f t="shared" si="11"/>
        <v>494.35817267618285</v>
      </c>
      <c r="J31" s="1090">
        <f t="shared" si="11"/>
        <v>510.05484238128832</v>
      </c>
      <c r="K31" s="1090">
        <f t="shared" si="11"/>
        <v>528.03038220100029</v>
      </c>
      <c r="L31" s="1090">
        <f t="shared" si="11"/>
        <v>544.28849134745417</v>
      </c>
      <c r="M31" s="1090">
        <f t="shared" si="11"/>
        <v>561.05882967597461</v>
      </c>
      <c r="N31" s="1090">
        <f t="shared" si="11"/>
        <v>575.37540309448787</v>
      </c>
      <c r="O31" s="1090">
        <f t="shared" si="11"/>
        <v>590.05859392876221</v>
      </c>
      <c r="P31" s="1090">
        <f t="shared" si="11"/>
        <v>605.1178287066009</v>
      </c>
      <c r="Q31" s="1090">
        <f t="shared" si="11"/>
        <v>620.56277745177408</v>
      </c>
      <c r="R31" s="1090">
        <f t="shared" si="11"/>
        <v>636.40336000640173</v>
      </c>
      <c r="S31" s="1090">
        <f t="shared" si="11"/>
        <v>652.64975251844544</v>
      </c>
      <c r="T31" s="1090">
        <f t="shared" si="11"/>
        <v>669.31239409864645</v>
      </c>
      <c r="U31" s="1090">
        <f t="shared" si="11"/>
        <v>686.40199365136971</v>
      </c>
      <c r="V31" s="1090">
        <f t="shared" si="11"/>
        <v>703.92953688391879</v>
      </c>
      <c r="W31" s="1090">
        <f t="shared" si="11"/>
        <v>721.90629349901974</v>
      </c>
      <c r="X31" s="1090">
        <f t="shared" si="11"/>
        <v>740.34382457528818</v>
      </c>
      <c r="Y31" s="1090">
        <f t="shared" si="11"/>
        <v>759.25399014062702</v>
      </c>
      <c r="Z31" s="1090">
        <f t="shared" si="11"/>
        <v>778.64895694362804</v>
      </c>
      <c r="AA31" s="1090">
        <f t="shared" si="11"/>
        <v>798.54120642818873</v>
      </c>
      <c r="AB31" s="1090">
        <f t="shared" si="11"/>
        <v>818.94354291669242</v>
      </c>
      <c r="AC31" s="1090">
        <f t="shared" si="11"/>
        <v>839.86910200724265</v>
      </c>
      <c r="AD31" s="1090">
        <f t="shared" si="11"/>
        <v>861.33135919058589</v>
      </c>
      <c r="AE31" s="1090">
        <f t="shared" si="11"/>
        <v>883.34413869250739</v>
      </c>
      <c r="AF31" s="1090">
        <f t="shared" si="11"/>
        <v>905.92162254764162</v>
      </c>
      <c r="AG31" s="1090">
        <f t="shared" si="11"/>
        <v>929.078359910789</v>
      </c>
      <c r="AH31" s="1090">
        <f t="shared" si="11"/>
        <v>952.82927661199881</v>
      </c>
      <c r="AI31" s="1090">
        <f t="shared" si="11"/>
        <v>977.18968496184186</v>
      </c>
      <c r="AJ31" s="1090">
        <f t="shared" si="11"/>
        <v>1002.1752938134671</v>
      </c>
      <c r="AK31" s="1090">
        <f t="shared" si="11"/>
        <v>1027.8022188882105</v>
      </c>
      <c r="AL31" s="1090">
        <f t="shared" si="11"/>
        <v>1054.0869933717047</v>
      </c>
      <c r="AM31" s="1090">
        <f t="shared" si="11"/>
        <v>1081.0465787876251</v>
      </c>
      <c r="AN31" s="1090">
        <f t="shared" si="11"/>
        <v>1108.6983761563922</v>
      </c>
      <c r="AO31" s="1090">
        <f t="shared" si="11"/>
        <v>1137.060237446351</v>
      </c>
      <c r="AP31" s="1090">
        <f t="shared" si="11"/>
        <v>1166.1504773251397</v>
      </c>
      <c r="AQ31" s="1090">
        <f t="shared" si="11"/>
        <v>1195.9878852191775</v>
      </c>
      <c r="AR31" s="1090">
        <f t="shared" si="11"/>
        <v>1226.5917376893933</v>
      </c>
      <c r="AS31" s="1090">
        <f t="shared" si="11"/>
        <v>1257.9818111315567</v>
      </c>
      <c r="AT31" s="1090">
        <f t="shared" si="11"/>
        <v>1290.178394809772</v>
      </c>
      <c r="AU31" s="1090">
        <f t="shared" si="11"/>
        <v>1323.2023042319406</v>
      </c>
      <c r="AV31" s="1090">
        <f t="shared" si="11"/>
        <v>1357.0748948762209</v>
      </c>
      <c r="AW31" s="1090">
        <f t="shared" si="11"/>
        <v>1391.8180762777629</v>
      </c>
      <c r="AX31" s="1090">
        <f t="shared" si="11"/>
        <v>1427.4543264852321</v>
      </c>
      <c r="AY31" s="1090">
        <f t="shared" si="11"/>
        <v>1464.0067068969042</v>
      </c>
      <c r="AZ31" s="1090">
        <f t="shared" si="11"/>
        <v>1501.4988774863541</v>
      </c>
      <c r="BA31" s="1090">
        <f t="shared" si="11"/>
        <v>1539.955112428052</v>
      </c>
      <c r="BB31" s="1090">
        <f t="shared" si="11"/>
        <v>1579.4003161334274</v>
      </c>
      <c r="BC31" s="1090">
        <f>SUM(BC23:BC30)</f>
        <v>1619.8600397082773</v>
      </c>
      <c r="BD31" s="1090">
        <f t="shared" si="11"/>
        <v>1661.3604978426442</v>
      </c>
      <c r="BE31" s="1090">
        <f t="shared" si="11"/>
        <v>1703.9285861446208</v>
      </c>
      <c r="BF31" s="1090">
        <f t="shared" si="11"/>
        <v>1747.5918989298232</v>
      </c>
      <c r="BG31" s="1090">
        <f t="shared" si="11"/>
        <v>1792.3787474786036</v>
      </c>
      <c r="BH31" s="1090">
        <f t="shared" si="11"/>
        <v>1838.3181787733695</v>
      </c>
      <c r="BI31" s="1090">
        <f t="shared" si="11"/>
        <v>1885.4399947287388</v>
      </c>
      <c r="BJ31" s="1090">
        <f t="shared" si="11"/>
        <v>1933.7747719275733</v>
      </c>
      <c r="BK31" s="1091">
        <f t="shared" si="11"/>
        <v>1983.3538818762966</v>
      </c>
      <c r="BL31" s="384"/>
      <c r="BM31" s="384"/>
    </row>
    <row r="32" spans="2:65" s="382" customFormat="1">
      <c r="B32" s="386"/>
      <c r="D32" s="383"/>
      <c r="E32" s="384"/>
      <c r="F32" s="384"/>
      <c r="G32" s="384"/>
      <c r="H32" s="384"/>
      <c r="I32" s="384"/>
      <c r="J32" s="384"/>
      <c r="K32" s="384"/>
      <c r="L32" s="384"/>
      <c r="M32" s="38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384"/>
      <c r="AK32" s="384"/>
      <c r="AL32" s="384"/>
      <c r="AM32" s="384"/>
      <c r="AN32" s="384"/>
      <c r="AO32" s="384"/>
      <c r="AP32" s="384"/>
      <c r="AQ32" s="384"/>
      <c r="AR32" s="384"/>
      <c r="AS32" s="384"/>
      <c r="AT32" s="384"/>
      <c r="AU32" s="384"/>
      <c r="AV32" s="384"/>
      <c r="AW32" s="384"/>
      <c r="AX32" s="384"/>
      <c r="AY32" s="384"/>
      <c r="AZ32" s="384"/>
      <c r="BA32" s="384"/>
      <c r="BB32" s="384"/>
      <c r="BC32" s="384"/>
      <c r="BD32" s="384"/>
      <c r="BE32" s="384"/>
      <c r="BF32" s="384"/>
      <c r="BG32" s="384"/>
      <c r="BH32" s="384"/>
      <c r="BI32" s="384"/>
      <c r="BJ32" s="384"/>
      <c r="BK32" s="385"/>
      <c r="BL32" s="384"/>
      <c r="BM32" s="384"/>
    </row>
    <row r="33" spans="1:65" s="1092" customFormat="1" ht="29.25" customHeight="1">
      <c r="B33" s="1093" t="s">
        <v>757</v>
      </c>
      <c r="D33" s="1096">
        <f>D20+D31</f>
        <v>-6694.1272884444452</v>
      </c>
      <c r="E33" s="1094">
        <f>E20+E31</f>
        <v>-6789.745640090734</v>
      </c>
      <c r="F33" s="1094">
        <f t="shared" ref="F33:AI33" si="12">F20+F31</f>
        <v>-6843.0347711137747</v>
      </c>
      <c r="G33" s="1094">
        <f t="shared" si="12"/>
        <v>-6897.9885816735459</v>
      </c>
      <c r="H33" s="1094">
        <f t="shared" si="12"/>
        <v>-7866.4496193412997</v>
      </c>
      <c r="I33" s="1094">
        <f t="shared" si="12"/>
        <v>-8259.9154676953967</v>
      </c>
      <c r="J33" s="1094">
        <f t="shared" si="12"/>
        <v>-8683.953931859096</v>
      </c>
      <c r="K33" s="1094">
        <f t="shared" si="12"/>
        <v>-9456.2997326953282</v>
      </c>
      <c r="L33" s="1094">
        <f t="shared" si="12"/>
        <v>-9934.5713788645498</v>
      </c>
      <c r="M33" s="1094">
        <f t="shared" si="12"/>
        <v>-10437.530556029986</v>
      </c>
      <c r="N33" s="1094">
        <f t="shared" si="12"/>
        <v>-10600.256818010794</v>
      </c>
      <c r="O33" s="1094">
        <f t="shared" si="12"/>
        <v>-10767.854876483523</v>
      </c>
      <c r="P33" s="1094">
        <f t="shared" si="12"/>
        <v>-10940.470635558744</v>
      </c>
      <c r="Q33" s="1094">
        <f t="shared" si="12"/>
        <v>-11118.254370225741</v>
      </c>
      <c r="R33" s="1094">
        <f t="shared" si="12"/>
        <v>-11301.360857322754</v>
      </c>
      <c r="S33" s="1094">
        <f t="shared" si="12"/>
        <v>-11489.949510432429</v>
      </c>
      <c r="T33" s="1094">
        <f t="shared" si="12"/>
        <v>-11684.18451882015</v>
      </c>
      <c r="U33" s="1094">
        <f t="shared" si="12"/>
        <v>-11884.234990536368</v>
      </c>
      <c r="V33" s="1094">
        <f t="shared" si="12"/>
        <v>-12090.275099807863</v>
      </c>
      <c r="W33" s="1094">
        <f t="shared" si="12"/>
        <v>-12302.484238846388</v>
      </c>
      <c r="X33" s="1094">
        <f t="shared" si="12"/>
        <v>-12521.047174207177</v>
      </c>
      <c r="Y33" s="1094">
        <f t="shared" si="12"/>
        <v>-12746.154207833673</v>
      </c>
      <c r="Z33" s="1094">
        <f t="shared" si="12"/>
        <v>-12978.001342928976</v>
      </c>
      <c r="AA33" s="1094">
        <f t="shared" si="12"/>
        <v>-13216.79045479864</v>
      </c>
      <c r="AB33" s="1094">
        <f t="shared" si="12"/>
        <v>-13462.72946681394</v>
      </c>
      <c r="AC33" s="1094">
        <f t="shared" si="12"/>
        <v>-13716.032531648985</v>
      </c>
      <c r="AD33" s="1094">
        <f t="shared" si="12"/>
        <v>-13976.920217949842</v>
      </c>
      <c r="AE33" s="1094">
        <f t="shared" si="12"/>
        <v>-14245.619702598513</v>
      </c>
      <c r="AF33" s="1094">
        <f t="shared" si="12"/>
        <v>-14522.364968739399</v>
      </c>
      <c r="AG33" s="1094">
        <f t="shared" si="12"/>
        <v>-14807.397009741082</v>
      </c>
      <c r="AH33" s="1094">
        <f t="shared" si="12"/>
        <v>-15100.964039271306</v>
      </c>
      <c r="AI33" s="1094">
        <f t="shared" si="12"/>
        <v>-15403.321707668385</v>
      </c>
      <c r="AJ33" s="1094">
        <f t="shared" ref="AJ33:BK33" si="13">AJ20+AJ31</f>
        <v>-15714.733324797853</v>
      </c>
      <c r="AK33" s="1094">
        <f t="shared" si="13"/>
        <v>-16035.470089588685</v>
      </c>
      <c r="AL33" s="1094">
        <f t="shared" si="13"/>
        <v>-16365.811326449417</v>
      </c>
      <c r="AM33" s="1094">
        <f t="shared" si="13"/>
        <v>-16706.044728770303</v>
      </c>
      <c r="AN33" s="1094">
        <f t="shared" si="13"/>
        <v>-17056.466609723993</v>
      </c>
      <c r="AO33" s="1094">
        <f t="shared" si="13"/>
        <v>-17417.382160583558</v>
      </c>
      <c r="AP33" s="1094">
        <f t="shared" si="13"/>
        <v>-17789.10571678311</v>
      </c>
      <c r="AQ33" s="1094">
        <f t="shared" si="13"/>
        <v>-18171.9610319532</v>
      </c>
      <c r="AR33" s="1094">
        <f t="shared" si="13"/>
        <v>-18566.281560170057</v>
      </c>
      <c r="AS33" s="1094">
        <f t="shared" si="13"/>
        <v>-18972.410746664871</v>
      </c>
      <c r="AT33" s="1094">
        <f t="shared" si="13"/>
        <v>-19390.702327246781</v>
      </c>
      <c r="AU33" s="1094">
        <f t="shared" si="13"/>
        <v>-19821.520636700683</v>
      </c>
      <c r="AV33" s="1094">
        <f t="shared" si="13"/>
        <v>-20265.240926429135</v>
      </c>
      <c r="AW33" s="1094">
        <f t="shared" si="13"/>
        <v>-20722.249691615107</v>
      </c>
      <c r="AX33" s="1094">
        <f t="shared" si="13"/>
        <v>-21192.945008191495</v>
      </c>
      <c r="AY33" s="1094">
        <f t="shared" si="13"/>
        <v>-21677.736879910874</v>
      </c>
      <c r="AZ33" s="1094">
        <f t="shared" si="13"/>
        <v>-22177.047595818673</v>
      </c>
      <c r="BA33" s="1094">
        <f t="shared" si="13"/>
        <v>-22691.312098441475</v>
      </c>
      <c r="BB33" s="1094">
        <f t="shared" si="13"/>
        <v>-23220.978363011658</v>
      </c>
      <c r="BC33" s="1094">
        <f t="shared" si="13"/>
        <v>-23766.507788059374</v>
      </c>
      <c r="BD33" s="1094">
        <f t="shared" si="13"/>
        <v>-24328.375597712449</v>
      </c>
      <c r="BE33" s="1094">
        <f t="shared" si="13"/>
        <v>-24907.071256055409</v>
      </c>
      <c r="BF33" s="1094">
        <f t="shared" si="13"/>
        <v>-25503.09889390894</v>
      </c>
      <c r="BG33" s="1094">
        <f t="shared" si="13"/>
        <v>-26116.97774840238</v>
      </c>
      <c r="BH33" s="1094">
        <f t="shared" si="13"/>
        <v>-26749.24261572252</v>
      </c>
      <c r="BI33" s="1094">
        <f t="shared" si="13"/>
        <v>-27400.444317433969</v>
      </c>
      <c r="BJ33" s="1094">
        <f t="shared" si="13"/>
        <v>-28071.150180777757</v>
      </c>
      <c r="BK33" s="1095">
        <f t="shared" si="13"/>
        <v>-28761.944533367372</v>
      </c>
    </row>
    <row r="34" spans="1:65" s="382" customFormat="1" ht="15.75" customHeight="1">
      <c r="A34" s="384"/>
      <c r="B34" s="384"/>
      <c r="C34" s="384"/>
      <c r="D34" s="384"/>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c r="AH34" s="384"/>
      <c r="AI34" s="384"/>
      <c r="AJ34" s="384"/>
      <c r="AK34" s="384"/>
      <c r="AL34" s="384"/>
      <c r="AM34" s="384"/>
      <c r="AN34" s="384"/>
      <c r="AO34" s="384"/>
      <c r="AP34" s="384"/>
      <c r="AQ34" s="384"/>
      <c r="AR34" s="384"/>
      <c r="AS34" s="384"/>
      <c r="AT34" s="384"/>
      <c r="AU34" s="384"/>
      <c r="AV34" s="384"/>
      <c r="AW34" s="384"/>
      <c r="AX34" s="384"/>
      <c r="AY34" s="384"/>
      <c r="AZ34" s="384"/>
      <c r="BA34" s="384"/>
      <c r="BB34" s="384"/>
      <c r="BC34" s="384"/>
      <c r="BD34" s="384"/>
      <c r="BE34" s="384"/>
      <c r="BF34" s="384"/>
      <c r="BG34" s="384"/>
      <c r="BH34" s="384"/>
      <c r="BI34" s="384"/>
      <c r="BJ34" s="384"/>
      <c r="BK34" s="384"/>
      <c r="BL34" s="384"/>
      <c r="BM34" s="384"/>
    </row>
    <row r="35" spans="1:65" s="382" customFormat="1" ht="15.75" customHeight="1">
      <c r="A35" s="384"/>
      <c r="B35" s="384"/>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84"/>
      <c r="AL35" s="384"/>
      <c r="AM35" s="384"/>
      <c r="AN35" s="384"/>
      <c r="AO35" s="384"/>
      <c r="AP35" s="384"/>
      <c r="AQ35" s="384"/>
      <c r="AR35" s="384"/>
      <c r="AS35" s="384"/>
      <c r="AT35" s="384"/>
      <c r="AU35" s="384"/>
      <c r="AV35" s="384"/>
      <c r="AW35" s="384"/>
      <c r="AX35" s="384"/>
      <c r="AY35" s="384"/>
      <c r="AZ35" s="384"/>
      <c r="BA35" s="384"/>
      <c r="BB35" s="384"/>
      <c r="BC35" s="384"/>
      <c r="BD35" s="384"/>
      <c r="BE35" s="384"/>
      <c r="BF35" s="384"/>
      <c r="BG35" s="384"/>
      <c r="BH35" s="384"/>
      <c r="BI35" s="384"/>
      <c r="BJ35" s="384"/>
      <c r="BK35" s="384"/>
      <c r="BL35" s="384"/>
      <c r="BM35" s="384"/>
    </row>
    <row r="36" spans="1:65">
      <c r="B36" s="54" t="s">
        <v>728</v>
      </c>
      <c r="D36" s="239"/>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6"/>
    </row>
    <row r="37" spans="1:65" s="382" customFormat="1">
      <c r="B37" s="381" t="s">
        <v>167</v>
      </c>
      <c r="D37" s="1078">
        <f>'3. Inputs'!G261</f>
        <v>-300</v>
      </c>
      <c r="E37" s="1078">
        <f>'3. Inputs'!H261</f>
        <v>-300</v>
      </c>
      <c r="F37" s="1078">
        <f>'3. Inputs'!I261</f>
        <v>-300</v>
      </c>
      <c r="G37" s="1078">
        <f>'3. Inputs'!J261</f>
        <v>-300</v>
      </c>
      <c r="H37" s="1078">
        <f>'3. Inputs'!K261</f>
        <v>-300</v>
      </c>
      <c r="I37" s="1078">
        <f>'3. Inputs'!L261</f>
        <v>-300</v>
      </c>
      <c r="J37" s="1078">
        <f>'3. Inputs'!M261</f>
        <v>-300</v>
      </c>
      <c r="K37" s="1078">
        <f>'3. Inputs'!N261</f>
        <v>-300</v>
      </c>
      <c r="L37" s="1078">
        <f>'3. Inputs'!O261</f>
        <v>-300</v>
      </c>
      <c r="M37" s="1078">
        <f>'3. Inputs'!P261</f>
        <v>-300</v>
      </c>
      <c r="N37" s="1078">
        <f>'3. Inputs'!Q261</f>
        <v>-300</v>
      </c>
      <c r="O37" s="1078">
        <f>'3. Inputs'!R261</f>
        <v>-300</v>
      </c>
      <c r="P37" s="1078">
        <f>'3. Inputs'!S261</f>
        <v>-300</v>
      </c>
      <c r="Q37" s="1078">
        <f>'3. Inputs'!T261</f>
        <v>-300</v>
      </c>
      <c r="R37" s="1078">
        <f>'3. Inputs'!U261</f>
        <v>-300</v>
      </c>
      <c r="S37" s="1078">
        <f>'3. Inputs'!V261</f>
        <v>-300</v>
      </c>
      <c r="T37" s="1078">
        <f>'3. Inputs'!W261</f>
        <v>-300</v>
      </c>
      <c r="U37" s="1078">
        <f>'3. Inputs'!X261</f>
        <v>-300</v>
      </c>
      <c r="V37" s="1078">
        <f>'3. Inputs'!Y261</f>
        <v>-300</v>
      </c>
      <c r="W37" s="1078">
        <f>'3. Inputs'!Z261</f>
        <v>-300</v>
      </c>
      <c r="X37" s="1078">
        <f>'3. Inputs'!AA261</f>
        <v>-300</v>
      </c>
      <c r="Y37" s="1078">
        <f>'3. Inputs'!AB261</f>
        <v>-300</v>
      </c>
      <c r="Z37" s="1078">
        <f>'3. Inputs'!AC261</f>
        <v>-300</v>
      </c>
      <c r="AA37" s="1078">
        <f>'3. Inputs'!AD261</f>
        <v>-300</v>
      </c>
      <c r="AB37" s="1078">
        <f>'3. Inputs'!AE261</f>
        <v>-300</v>
      </c>
      <c r="AC37" s="1078">
        <f>'3. Inputs'!AF261</f>
        <v>-300</v>
      </c>
      <c r="AD37" s="1078">
        <f>'3. Inputs'!AG261</f>
        <v>-300</v>
      </c>
      <c r="AE37" s="1078">
        <f>'3. Inputs'!AH261</f>
        <v>-300</v>
      </c>
      <c r="AF37" s="1078">
        <f>'3. Inputs'!AI261</f>
        <v>-300</v>
      </c>
      <c r="AG37" s="1078">
        <f>'3. Inputs'!AJ261</f>
        <v>-300</v>
      </c>
      <c r="AH37" s="1078">
        <f>'3. Inputs'!AK261</f>
        <v>-300</v>
      </c>
      <c r="AI37" s="1078">
        <f>'3. Inputs'!AL261</f>
        <v>-300</v>
      </c>
      <c r="AJ37" s="1078">
        <f>'3. Inputs'!AM261</f>
        <v>-300</v>
      </c>
      <c r="AK37" s="1078">
        <f>'3. Inputs'!AN261</f>
        <v>-300</v>
      </c>
      <c r="AL37" s="1078">
        <f>'3. Inputs'!AO261</f>
        <v>-300</v>
      </c>
      <c r="AM37" s="1078">
        <f>'3. Inputs'!AP261</f>
        <v>-300</v>
      </c>
      <c r="AN37" s="1078">
        <f>'3. Inputs'!AQ261</f>
        <v>-300</v>
      </c>
      <c r="AO37" s="1078">
        <f>'3. Inputs'!AR261</f>
        <v>-300</v>
      </c>
      <c r="AP37" s="1078">
        <f>'3. Inputs'!AS261</f>
        <v>-300</v>
      </c>
      <c r="AQ37" s="1078">
        <f>'3. Inputs'!AT261</f>
        <v>-300</v>
      </c>
      <c r="AR37" s="1078">
        <f>'3. Inputs'!AU261</f>
        <v>-300</v>
      </c>
      <c r="AS37" s="1078">
        <f>'3. Inputs'!AV261</f>
        <v>-300</v>
      </c>
      <c r="AT37" s="1078">
        <f>'3. Inputs'!AW261</f>
        <v>-300</v>
      </c>
      <c r="AU37" s="1078">
        <f>'3. Inputs'!AX261</f>
        <v>-300</v>
      </c>
      <c r="AV37" s="1078">
        <f>'3. Inputs'!AY261</f>
        <v>-300</v>
      </c>
      <c r="AW37" s="1078">
        <f>'3. Inputs'!AZ261</f>
        <v>-300</v>
      </c>
      <c r="AX37" s="1078">
        <f>'3. Inputs'!BA261</f>
        <v>-300</v>
      </c>
      <c r="AY37" s="1078">
        <f>'3. Inputs'!BB261</f>
        <v>-300</v>
      </c>
      <c r="AZ37" s="1078">
        <f>'3. Inputs'!BC261</f>
        <v>-300</v>
      </c>
      <c r="BA37" s="1078">
        <f>'3. Inputs'!BD261</f>
        <v>-300</v>
      </c>
      <c r="BB37" s="1078">
        <f>'3. Inputs'!BE261</f>
        <v>-300</v>
      </c>
      <c r="BC37" s="1078">
        <f>'3. Inputs'!BF261</f>
        <v>-300</v>
      </c>
      <c r="BD37" s="1078">
        <f>'3. Inputs'!BG261</f>
        <v>-300</v>
      </c>
      <c r="BE37" s="1078">
        <f>'3. Inputs'!BH261</f>
        <v>-300</v>
      </c>
      <c r="BF37" s="1078">
        <f>'3. Inputs'!BI261</f>
        <v>-300</v>
      </c>
      <c r="BG37" s="1078">
        <f>'3. Inputs'!BJ261</f>
        <v>-300</v>
      </c>
      <c r="BH37" s="1078">
        <f>'3. Inputs'!BK261</f>
        <v>-300</v>
      </c>
      <c r="BI37" s="1078">
        <f>'3. Inputs'!BL261</f>
        <v>-300</v>
      </c>
      <c r="BJ37" s="1078">
        <f>'3. Inputs'!BM261</f>
        <v>-300</v>
      </c>
      <c r="BK37" s="1097">
        <f>'3. Inputs'!BN261</f>
        <v>-300</v>
      </c>
    </row>
    <row r="38" spans="1:65" s="382" customFormat="1">
      <c r="B38" s="386"/>
      <c r="D38" s="38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4"/>
      <c r="AK38" s="384"/>
      <c r="AL38" s="384"/>
      <c r="AM38" s="384"/>
      <c r="AN38" s="384"/>
      <c r="AO38" s="384"/>
      <c r="AP38" s="384"/>
      <c r="AQ38" s="384"/>
      <c r="AR38" s="384"/>
      <c r="AS38" s="384"/>
      <c r="AT38" s="384"/>
      <c r="AU38" s="384"/>
      <c r="AV38" s="384"/>
      <c r="AW38" s="384"/>
      <c r="AX38" s="384"/>
      <c r="AY38" s="384"/>
      <c r="AZ38" s="384"/>
      <c r="BA38" s="384"/>
      <c r="BB38" s="384"/>
      <c r="BC38" s="384"/>
      <c r="BD38" s="384"/>
      <c r="BE38" s="384"/>
      <c r="BF38" s="384"/>
      <c r="BG38" s="384"/>
      <c r="BH38" s="384"/>
      <c r="BI38" s="384"/>
      <c r="BJ38" s="384"/>
      <c r="BK38" s="385"/>
    </row>
    <row r="39" spans="1:65" s="382" customFormat="1">
      <c r="B39" s="1148" t="s">
        <v>733</v>
      </c>
      <c r="D39" s="383">
        <f>IFERROR('3. Inputs'!G279,0)</f>
        <v>50</v>
      </c>
      <c r="E39" s="384">
        <f>IFERROR('3. Inputs'!H279,0)</f>
        <v>51.249999999999993</v>
      </c>
      <c r="F39" s="384">
        <f>IFERROR('3. Inputs'!I279,0)</f>
        <v>52.531249999999986</v>
      </c>
      <c r="G39" s="384">
        <f>IFERROR('3. Inputs'!J279,0)</f>
        <v>53.844531249999982</v>
      </c>
      <c r="H39" s="384">
        <f>IFERROR('3. Inputs'!K279,0)</f>
        <v>55.19064453124998</v>
      </c>
      <c r="I39" s="384">
        <f>IFERROR('3. Inputs'!L279,0)</f>
        <v>56.570410644531222</v>
      </c>
      <c r="J39" s="384">
        <f>IFERROR('3. Inputs'!M279,0)</f>
        <v>57.984670910644496</v>
      </c>
      <c r="K39" s="384">
        <f>IFERROR('3. Inputs'!N279,0)</f>
        <v>59.434287683410602</v>
      </c>
      <c r="L39" s="384">
        <f>IFERROR('3. Inputs'!O279,0)</f>
        <v>60.920144875495865</v>
      </c>
      <c r="M39" s="384">
        <f>IFERROR('3. Inputs'!P279,0)</f>
        <v>62.443148497383255</v>
      </c>
      <c r="N39" s="384">
        <f>IFERROR('3. Inputs'!Q279,0)</f>
        <v>64.004227209817827</v>
      </c>
      <c r="O39" s="384">
        <f>IFERROR('3. Inputs'!R279,0)</f>
        <v>65.604332890063262</v>
      </c>
      <c r="P39" s="384">
        <f>IFERROR('3. Inputs'!S279,0)</f>
        <v>67.24444121231484</v>
      </c>
      <c r="Q39" s="384">
        <f>IFERROR('3. Inputs'!T279,0)</f>
        <v>68.9255522426227</v>
      </c>
      <c r="R39" s="384">
        <f>IFERROR('3. Inputs'!U279,0)</f>
        <v>70.648691048688264</v>
      </c>
      <c r="S39" s="384">
        <f>IFERROR('3. Inputs'!V279,0)</f>
        <v>72.414908324905468</v>
      </c>
      <c r="T39" s="384">
        <f>IFERROR('3. Inputs'!W279,0)</f>
        <v>74.225281033028097</v>
      </c>
      <c r="U39" s="384">
        <f>IFERROR('3. Inputs'!X279,0)</f>
        <v>76.080913058853795</v>
      </c>
      <c r="V39" s="384">
        <f>IFERROR('3. Inputs'!Y279,0)</f>
        <v>77.982935885325134</v>
      </c>
      <c r="W39" s="384">
        <f>IFERROR('3. Inputs'!Z279,0)</f>
        <v>79.932509282458255</v>
      </c>
      <c r="X39" s="384">
        <f>IFERROR('3. Inputs'!AA279,0)</f>
        <v>81.930822014519705</v>
      </c>
      <c r="Y39" s="384">
        <f>IFERROR('3. Inputs'!AB279,0)</f>
        <v>83.979092564882691</v>
      </c>
      <c r="Z39" s="384">
        <f>IFERROR('3. Inputs'!AC279,0)</f>
        <v>86.078569879004746</v>
      </c>
      <c r="AA39" s="384">
        <f>IFERROR('3. Inputs'!AD279,0)</f>
        <v>88.230534125979858</v>
      </c>
      <c r="AB39" s="384">
        <f>IFERROR('3. Inputs'!AE279,0)</f>
        <v>90.436297479129351</v>
      </c>
      <c r="AC39" s="384">
        <f>IFERROR('3. Inputs'!AF279,0)</f>
        <v>92.69720491610758</v>
      </c>
      <c r="AD39" s="384">
        <f>IFERROR('3. Inputs'!AG279,0)</f>
        <v>95.014635039010258</v>
      </c>
      <c r="AE39" s="384">
        <f>IFERROR('3. Inputs'!AH279,0)</f>
        <v>97.390000914985507</v>
      </c>
      <c r="AF39" s="384">
        <f>IFERROR('3. Inputs'!AI279,0)</f>
        <v>99.824750937860131</v>
      </c>
      <c r="AG39" s="384">
        <f>IFERROR('3. Inputs'!AJ279,0)</f>
        <v>102.32036971130663</v>
      </c>
      <c r="AH39" s="384">
        <f>IFERROR('3. Inputs'!AK279,0)</f>
        <v>104.87837895408929</v>
      </c>
      <c r="AI39" s="384">
        <f>IFERROR('3. Inputs'!AL279,0)</f>
        <v>107.50033842794151</v>
      </c>
      <c r="AJ39" s="384">
        <f>IFERROR('3. Inputs'!AM279,0)</f>
        <v>110.18784688864004</v>
      </c>
      <c r="AK39" s="384">
        <f>IFERROR('3. Inputs'!AN279,0)</f>
        <v>112.94254306085602</v>
      </c>
      <c r="AL39" s="384">
        <f>IFERROR('3. Inputs'!AO279,0)</f>
        <v>115.76610663737742</v>
      </c>
      <c r="AM39" s="384">
        <f>IFERROR('3. Inputs'!AP279,0)</f>
        <v>118.66025930331185</v>
      </c>
      <c r="AN39" s="384">
        <f>IFERROR('3. Inputs'!AQ279,0)</f>
        <v>121.62676578589463</v>
      </c>
      <c r="AO39" s="384">
        <f>IFERROR('3. Inputs'!AR279,0)</f>
        <v>124.66743493054199</v>
      </c>
      <c r="AP39" s="384">
        <f>IFERROR('3. Inputs'!AS279,0)</f>
        <v>127.78412080380552</v>
      </c>
      <c r="AQ39" s="384">
        <f>IFERROR('3. Inputs'!AT279,0)</f>
        <v>130.97872382390065</v>
      </c>
      <c r="AR39" s="384">
        <f>IFERROR('3. Inputs'!AU279,0)</f>
        <v>134.25319191949816</v>
      </c>
      <c r="AS39" s="384">
        <f>IFERROR('3. Inputs'!AV279,0)</f>
        <v>137.60952171748562</v>
      </c>
      <c r="AT39" s="384">
        <f>IFERROR('3. Inputs'!AW279,0)</f>
        <v>141.04975976042275</v>
      </c>
      <c r="AU39" s="384">
        <f>IFERROR('3. Inputs'!AX279,0)</f>
        <v>144.57600375443329</v>
      </c>
      <c r="AV39" s="384">
        <f>IFERROR('3. Inputs'!AY279,0)</f>
        <v>148.1904038482941</v>
      </c>
      <c r="AW39" s="384">
        <f>IFERROR('3. Inputs'!AZ279,0)</f>
        <v>151.89516394450143</v>
      </c>
      <c r="AX39" s="384">
        <f>IFERROR('3. Inputs'!BA279,0)</f>
        <v>155.69254304311394</v>
      </c>
      <c r="AY39" s="384">
        <f>IFERROR('3. Inputs'!BB279,0)</f>
        <v>159.58485661919178</v>
      </c>
      <c r="AZ39" s="384">
        <f>IFERROR('3. Inputs'!BC279,0)</f>
        <v>163.57447803467156</v>
      </c>
      <c r="BA39" s="384">
        <f>IFERROR('3. Inputs'!BD279,0)</f>
        <v>167.66383998553835</v>
      </c>
      <c r="BB39" s="384">
        <f>IFERROR('3. Inputs'!BE279,0)</f>
        <v>171.8554359851768</v>
      </c>
      <c r="BC39" s="384">
        <f>IFERROR('3. Inputs'!BF279,0)</f>
        <v>176.1518218848062</v>
      </c>
      <c r="BD39" s="384">
        <f>IFERROR('3. Inputs'!BG279,0)</f>
        <v>180.55561743192632</v>
      </c>
      <c r="BE39" s="384">
        <f>IFERROR('3. Inputs'!BH279,0)</f>
        <v>185.06950786772447</v>
      </c>
      <c r="BF39" s="384">
        <f>IFERROR('3. Inputs'!BI279,0)</f>
        <v>189.69624556441755</v>
      </c>
      <c r="BG39" s="384">
        <f>IFERROR('3. Inputs'!BJ279,0)</f>
        <v>194.43865170352797</v>
      </c>
      <c r="BH39" s="384">
        <f>IFERROR('3. Inputs'!BK279,0)</f>
        <v>199.29961799611615</v>
      </c>
      <c r="BI39" s="384">
        <f>IFERROR('3. Inputs'!BL279,0)</f>
        <v>204.28210844601904</v>
      </c>
      <c r="BJ39" s="384">
        <f>IFERROR('3. Inputs'!BM279,0)</f>
        <v>209.3891611571695</v>
      </c>
      <c r="BK39" s="385">
        <f>IFERROR('3. Inputs'!BN279,0)</f>
        <v>214.62389018609872</v>
      </c>
    </row>
    <row r="40" spans="1:65" s="382" customFormat="1">
      <c r="B40" s="1148" t="s">
        <v>737</v>
      </c>
      <c r="D40" s="400">
        <f>IFERROR('3. Inputs'!G281,0)</f>
        <v>5</v>
      </c>
      <c r="E40" s="400">
        <f>IFERROR('3. Inputs'!H281,0)</f>
        <v>5.125</v>
      </c>
      <c r="F40" s="400">
        <f>IFERROR('3. Inputs'!I281,0)</f>
        <v>5.2531249999999998</v>
      </c>
      <c r="G40" s="400">
        <f>IFERROR('3. Inputs'!J281,0)</f>
        <v>5.3844531249999994</v>
      </c>
      <c r="H40" s="400">
        <f>IFERROR('3. Inputs'!K281,0)</f>
        <v>5.519064453124999</v>
      </c>
      <c r="I40" s="400">
        <f>IFERROR('3. Inputs'!L281,0)</f>
        <v>5.6570410644531233</v>
      </c>
      <c r="J40" s="400">
        <f>IFERROR('3. Inputs'!M281,0)</f>
        <v>5.7984670910644507</v>
      </c>
      <c r="K40" s="400">
        <f>IFERROR('3. Inputs'!N281,0)</f>
        <v>5.9434287683410609</v>
      </c>
      <c r="L40" s="400">
        <f>IFERROR('3. Inputs'!O281,0)</f>
        <v>6.0920144875495872</v>
      </c>
      <c r="M40" s="400">
        <f>IFERROR('3. Inputs'!P281,0)</f>
        <v>6.2443148497383261</v>
      </c>
      <c r="N40" s="400">
        <f>IFERROR('3. Inputs'!Q281,0)</f>
        <v>6.4004227209817834</v>
      </c>
      <c r="O40" s="400">
        <f>IFERROR('3. Inputs'!R281,0)</f>
        <v>6.5604332890063262</v>
      </c>
      <c r="P40" s="400">
        <f>IFERROR('3. Inputs'!S281,0)</f>
        <v>6.7244441212314845</v>
      </c>
      <c r="Q40" s="400">
        <f>IFERROR('3. Inputs'!T281,0)</f>
        <v>6.8925552242622707</v>
      </c>
      <c r="R40" s="400">
        <f>IFERROR('3. Inputs'!U281,0)</f>
        <v>7.0648691048688264</v>
      </c>
      <c r="S40" s="400">
        <f>IFERROR('3. Inputs'!V281,0)</f>
        <v>7.2414908324905474</v>
      </c>
      <c r="T40" s="400">
        <f>IFERROR('3. Inputs'!W281,0)</f>
        <v>7.4225281033028097</v>
      </c>
      <c r="U40" s="400">
        <f>IFERROR('3. Inputs'!X281,0)</f>
        <v>7.6080913058853801</v>
      </c>
      <c r="V40" s="400">
        <f>IFERROR('3. Inputs'!Y281,0)</f>
        <v>7.7982935885325135</v>
      </c>
      <c r="W40" s="400">
        <f>IFERROR('3. Inputs'!Z281,0)</f>
        <v>7.9932509282458257</v>
      </c>
      <c r="X40" s="400">
        <f>IFERROR('3. Inputs'!AA281,0)</f>
        <v>8.1930822014519702</v>
      </c>
      <c r="Y40" s="400">
        <f>IFERROR('3. Inputs'!AB281,0)</f>
        <v>8.3979092564882691</v>
      </c>
      <c r="Z40" s="400">
        <f>IFERROR('3. Inputs'!AC281,0)</f>
        <v>8.6078569879004743</v>
      </c>
      <c r="AA40" s="400">
        <f>IFERROR('3. Inputs'!AD281,0)</f>
        <v>8.8230534125979858</v>
      </c>
      <c r="AB40" s="400">
        <f>IFERROR('3. Inputs'!AE281,0)</f>
        <v>9.0436297479129362</v>
      </c>
      <c r="AC40" s="400">
        <f>IFERROR('3. Inputs'!AF281,0)</f>
        <v>9.2697204916107587</v>
      </c>
      <c r="AD40" s="400">
        <f>IFERROR('3. Inputs'!AG281,0)</f>
        <v>9.5014635039010269</v>
      </c>
      <c r="AE40" s="400">
        <f>IFERROR('3. Inputs'!AH281,0)</f>
        <v>9.7390000914985517</v>
      </c>
      <c r="AF40" s="400">
        <f>IFERROR('3. Inputs'!AI281,0)</f>
        <v>9.9824750937860145</v>
      </c>
      <c r="AG40" s="400">
        <f>IFERROR('3. Inputs'!AJ281,0)</f>
        <v>10.232036971130665</v>
      </c>
      <c r="AH40" s="400">
        <f>IFERROR('3. Inputs'!AK281,0)</f>
        <v>10.48783789540893</v>
      </c>
      <c r="AI40" s="400">
        <f>IFERROR('3. Inputs'!AL281,0)</f>
        <v>10.750033842794153</v>
      </c>
      <c r="AJ40" s="400">
        <f>IFERROR('3. Inputs'!AM281,0)</f>
        <v>11.018784688864006</v>
      </c>
      <c r="AK40" s="400">
        <f>IFERROR('3. Inputs'!AN281,0)</f>
        <v>11.294254306085605</v>
      </c>
      <c r="AL40" s="400">
        <f>IFERROR('3. Inputs'!AO281,0)</f>
        <v>11.576610663737744</v>
      </c>
      <c r="AM40" s="400">
        <f>IFERROR('3. Inputs'!AP281,0)</f>
        <v>11.866025930331187</v>
      </c>
      <c r="AN40" s="400">
        <f>IFERROR('3. Inputs'!AQ281,0)</f>
        <v>12.162676578589465</v>
      </c>
      <c r="AO40" s="400">
        <f>IFERROR('3. Inputs'!AR281,0)</f>
        <v>12.466743493054201</v>
      </c>
      <c r="AP40" s="400">
        <f>IFERROR('3. Inputs'!AS281,0)</f>
        <v>12.778412080380555</v>
      </c>
      <c r="AQ40" s="400">
        <f>IFERROR('3. Inputs'!AT281,0)</f>
        <v>13.097872382390067</v>
      </c>
      <c r="AR40" s="400">
        <f>IFERROR('3. Inputs'!AU281,0)</f>
        <v>13.42531919194982</v>
      </c>
      <c r="AS40" s="400">
        <f>IFERROR('3. Inputs'!AV281,0)</f>
        <v>13.760952171748565</v>
      </c>
      <c r="AT40" s="400">
        <f>IFERROR('3. Inputs'!AW281,0)</f>
        <v>14.104975976042278</v>
      </c>
      <c r="AU40" s="400">
        <f>IFERROR('3. Inputs'!AX281,0)</f>
        <v>14.457600375443331</v>
      </c>
      <c r="AV40" s="400">
        <f>IFERROR('3. Inputs'!AY281,0)</f>
        <v>14.819040384829412</v>
      </c>
      <c r="AW40" s="400">
        <f>IFERROR('3. Inputs'!AZ281,0)</f>
        <v>15.189516394450147</v>
      </c>
      <c r="AX40" s="400">
        <f>IFERROR('3. Inputs'!BA281,0)</f>
        <v>15.569254304311398</v>
      </c>
      <c r="AY40" s="400">
        <f>IFERROR('3. Inputs'!BB281,0)</f>
        <v>15.958485661919182</v>
      </c>
      <c r="AZ40" s="400">
        <f>IFERROR('3. Inputs'!BC281,0)</f>
        <v>16.35744780346716</v>
      </c>
      <c r="BA40" s="400">
        <f>IFERROR('3. Inputs'!BD281,0)</f>
        <v>16.766383998553838</v>
      </c>
      <c r="BB40" s="400">
        <f>IFERROR('3. Inputs'!BE281,0)</f>
        <v>17.185543598517683</v>
      </c>
      <c r="BC40" s="400">
        <f>IFERROR('3. Inputs'!BF281,0)</f>
        <v>17.615182188480624</v>
      </c>
      <c r="BD40" s="400">
        <f>IFERROR('3. Inputs'!BG281,0)</f>
        <v>18.055561743192637</v>
      </c>
      <c r="BE40" s="400">
        <f>IFERROR('3. Inputs'!BH281,0)</f>
        <v>18.506950786772453</v>
      </c>
      <c r="BF40" s="400">
        <f>IFERROR('3. Inputs'!BI281,0)</f>
        <v>18.969624556441762</v>
      </c>
      <c r="BG40" s="400">
        <f>IFERROR('3. Inputs'!BJ281,0)</f>
        <v>19.443865170352804</v>
      </c>
      <c r="BH40" s="400">
        <f>IFERROR('3. Inputs'!BK281,0)</f>
        <v>19.929961799611622</v>
      </c>
      <c r="BI40" s="400">
        <f>IFERROR('3. Inputs'!BL281,0)</f>
        <v>20.42821084460191</v>
      </c>
      <c r="BJ40" s="400">
        <f>IFERROR('3. Inputs'!BM281,0)</f>
        <v>20.938916115716957</v>
      </c>
      <c r="BK40" s="401">
        <f>IFERROR('3. Inputs'!BN281,0)</f>
        <v>21.46238901860988</v>
      </c>
    </row>
    <row r="41" spans="1:65" s="382" customFormat="1">
      <c r="B41" s="1148" t="s">
        <v>734</v>
      </c>
      <c r="D41" s="383">
        <f>IFERROR('3. Inputs'!G282,0)</f>
        <v>5</v>
      </c>
      <c r="E41" s="384">
        <f>IFERROR('3. Inputs'!H281,0)</f>
        <v>5.125</v>
      </c>
      <c r="F41" s="384">
        <f>IFERROR('3. Inputs'!I281,0)</f>
        <v>5.2531249999999998</v>
      </c>
      <c r="G41" s="384">
        <f>IFERROR('3. Inputs'!J281,0)</f>
        <v>5.3844531249999994</v>
      </c>
      <c r="H41" s="384">
        <f>IFERROR('3. Inputs'!K281,0)</f>
        <v>5.519064453124999</v>
      </c>
      <c r="I41" s="384">
        <f>IFERROR('3. Inputs'!L281,0)</f>
        <v>5.6570410644531233</v>
      </c>
      <c r="J41" s="384">
        <f>IFERROR('3. Inputs'!M281,0)</f>
        <v>5.7984670910644507</v>
      </c>
      <c r="K41" s="384">
        <f>IFERROR('3. Inputs'!N281,0)</f>
        <v>5.9434287683410609</v>
      </c>
      <c r="L41" s="384">
        <f>IFERROR('3. Inputs'!O281,0)</f>
        <v>6.0920144875495872</v>
      </c>
      <c r="M41" s="384">
        <f>IFERROR('3. Inputs'!P281,0)</f>
        <v>6.2443148497383261</v>
      </c>
      <c r="N41" s="384">
        <f>IFERROR('3. Inputs'!Q281,0)</f>
        <v>6.4004227209817834</v>
      </c>
      <c r="O41" s="384">
        <f>IFERROR('3. Inputs'!R281,0)</f>
        <v>6.5604332890063262</v>
      </c>
      <c r="P41" s="384">
        <f>IFERROR('3. Inputs'!S281,0)</f>
        <v>6.7244441212314845</v>
      </c>
      <c r="Q41" s="384">
        <f>IFERROR('3. Inputs'!T281,0)</f>
        <v>6.8925552242622707</v>
      </c>
      <c r="R41" s="384">
        <f>IFERROR('3. Inputs'!U281,0)</f>
        <v>7.0648691048688264</v>
      </c>
      <c r="S41" s="384">
        <f>IFERROR('3. Inputs'!V281,0)</f>
        <v>7.2414908324905474</v>
      </c>
      <c r="T41" s="384">
        <f>IFERROR('3. Inputs'!W281,0)</f>
        <v>7.4225281033028097</v>
      </c>
      <c r="U41" s="384">
        <f>IFERROR('3. Inputs'!X281,0)</f>
        <v>7.6080913058853801</v>
      </c>
      <c r="V41" s="384">
        <f>IFERROR('3. Inputs'!Y281,0)</f>
        <v>7.7982935885325135</v>
      </c>
      <c r="W41" s="384">
        <f>IFERROR('3. Inputs'!Z281,0)</f>
        <v>7.9932509282458257</v>
      </c>
      <c r="X41" s="384">
        <f>IFERROR('3. Inputs'!AA281,0)</f>
        <v>8.1930822014519702</v>
      </c>
      <c r="Y41" s="384">
        <f>IFERROR('3. Inputs'!AB281,0)</f>
        <v>8.3979092564882691</v>
      </c>
      <c r="Z41" s="384">
        <f>IFERROR('3. Inputs'!AC281,0)</f>
        <v>8.6078569879004743</v>
      </c>
      <c r="AA41" s="384">
        <f>IFERROR('3. Inputs'!AD281,0)</f>
        <v>8.8230534125979858</v>
      </c>
      <c r="AB41" s="384">
        <f>IFERROR('3. Inputs'!AE281,0)</f>
        <v>9.0436297479129362</v>
      </c>
      <c r="AC41" s="384">
        <f>IFERROR('3. Inputs'!AF281,0)</f>
        <v>9.2697204916107587</v>
      </c>
      <c r="AD41" s="384">
        <f>IFERROR('3. Inputs'!AG281,0)</f>
        <v>9.5014635039010269</v>
      </c>
      <c r="AE41" s="384">
        <f>IFERROR('3. Inputs'!AH281,0)</f>
        <v>9.7390000914985517</v>
      </c>
      <c r="AF41" s="384">
        <f>IFERROR('3. Inputs'!AI281,0)</f>
        <v>9.9824750937860145</v>
      </c>
      <c r="AG41" s="384">
        <f>IFERROR('3. Inputs'!AJ281,0)</f>
        <v>10.232036971130665</v>
      </c>
      <c r="AH41" s="384">
        <f>IFERROR('3. Inputs'!AK281,0)</f>
        <v>10.48783789540893</v>
      </c>
      <c r="AI41" s="384">
        <f>IFERROR('3. Inputs'!AL281,0)</f>
        <v>10.750033842794153</v>
      </c>
      <c r="AJ41" s="384">
        <f>IFERROR('3. Inputs'!AM281,0)</f>
        <v>11.018784688864006</v>
      </c>
      <c r="AK41" s="384">
        <f>IFERROR('3. Inputs'!AN281,0)</f>
        <v>11.294254306085605</v>
      </c>
      <c r="AL41" s="384">
        <f>IFERROR('3. Inputs'!AO281,0)</f>
        <v>11.576610663737744</v>
      </c>
      <c r="AM41" s="384">
        <f>IFERROR('3. Inputs'!AP281,0)</f>
        <v>11.866025930331187</v>
      </c>
      <c r="AN41" s="384">
        <f>IFERROR('3. Inputs'!AQ281,0)</f>
        <v>12.162676578589465</v>
      </c>
      <c r="AO41" s="384">
        <f>IFERROR('3. Inputs'!AR281,0)</f>
        <v>12.466743493054201</v>
      </c>
      <c r="AP41" s="384">
        <f>IFERROR('3. Inputs'!AS281,0)</f>
        <v>12.778412080380555</v>
      </c>
      <c r="AQ41" s="384">
        <f>IFERROR('3. Inputs'!AT281,0)</f>
        <v>13.097872382390067</v>
      </c>
      <c r="AR41" s="384">
        <f>IFERROR('3. Inputs'!AU281,0)</f>
        <v>13.42531919194982</v>
      </c>
      <c r="AS41" s="384">
        <f>IFERROR('3. Inputs'!AV281,0)</f>
        <v>13.760952171748565</v>
      </c>
      <c r="AT41" s="384">
        <f>IFERROR('3. Inputs'!AW281,0)</f>
        <v>14.104975976042278</v>
      </c>
      <c r="AU41" s="384">
        <f>IFERROR('3. Inputs'!AX281,0)</f>
        <v>14.457600375443331</v>
      </c>
      <c r="AV41" s="384">
        <f>IFERROR('3. Inputs'!AY281,0)</f>
        <v>14.819040384829412</v>
      </c>
      <c r="AW41" s="384">
        <f>IFERROR('3. Inputs'!AZ281,0)</f>
        <v>15.189516394450147</v>
      </c>
      <c r="AX41" s="384">
        <f>IFERROR('3. Inputs'!BA281,0)</f>
        <v>15.569254304311398</v>
      </c>
      <c r="AY41" s="384">
        <f>IFERROR('3. Inputs'!BB281,0)</f>
        <v>15.958485661919182</v>
      </c>
      <c r="AZ41" s="384">
        <f>IFERROR('3. Inputs'!BC281,0)</f>
        <v>16.35744780346716</v>
      </c>
      <c r="BA41" s="384">
        <f>IFERROR('3. Inputs'!BD281,0)</f>
        <v>16.766383998553838</v>
      </c>
      <c r="BB41" s="384">
        <f>IFERROR('3. Inputs'!BE281,0)</f>
        <v>17.185543598517683</v>
      </c>
      <c r="BC41" s="384">
        <f>IFERROR('3. Inputs'!BF281,0)</f>
        <v>17.615182188480624</v>
      </c>
      <c r="BD41" s="384">
        <f>IFERROR('3. Inputs'!BG281,0)</f>
        <v>18.055561743192637</v>
      </c>
      <c r="BE41" s="384">
        <f>IFERROR('3. Inputs'!BH281,0)</f>
        <v>18.506950786772453</v>
      </c>
      <c r="BF41" s="384">
        <f>IFERROR('3. Inputs'!BI281,0)</f>
        <v>18.969624556441762</v>
      </c>
      <c r="BG41" s="384">
        <f>IFERROR('3. Inputs'!BJ281,0)</f>
        <v>19.443865170352804</v>
      </c>
      <c r="BH41" s="384">
        <f>IFERROR('3. Inputs'!BK281,0)</f>
        <v>19.929961799611622</v>
      </c>
      <c r="BI41" s="384">
        <f>IFERROR('3. Inputs'!BL281,0)</f>
        <v>20.42821084460191</v>
      </c>
      <c r="BJ41" s="384">
        <f>IFERROR('3. Inputs'!BM281,0)</f>
        <v>20.938916115716957</v>
      </c>
      <c r="BK41" s="385">
        <f>IFERROR('3. Inputs'!BN281,0)</f>
        <v>21.46238901860988</v>
      </c>
    </row>
    <row r="42" spans="1:65" s="382" customFormat="1">
      <c r="B42" s="1148" t="s">
        <v>738</v>
      </c>
      <c r="D42" s="383">
        <f>IFERROR('3. Inputs'!G280,0)</f>
        <v>10</v>
      </c>
      <c r="E42" s="384">
        <f>IFERROR('3. Inputs'!H282,0)</f>
        <v>5.125</v>
      </c>
      <c r="F42" s="384">
        <f>IFERROR('3. Inputs'!I282,0)</f>
        <v>5.2531249999999998</v>
      </c>
      <c r="G42" s="384">
        <f>IFERROR('3. Inputs'!J282,0)</f>
        <v>5.3844531249999994</v>
      </c>
      <c r="H42" s="384">
        <f>IFERROR('3. Inputs'!K280,0)</f>
        <v>11.038128906249998</v>
      </c>
      <c r="I42" s="384">
        <f>IFERROR('3. Inputs'!L280,0)</f>
        <v>11.314082128906247</v>
      </c>
      <c r="J42" s="384">
        <f>IFERROR('3. Inputs'!M280,0)</f>
        <v>11.596934182128901</v>
      </c>
      <c r="K42" s="384">
        <f>IFERROR('3. Inputs'!N280,0)</f>
        <v>11.886857536682122</v>
      </c>
      <c r="L42" s="384">
        <f>IFERROR('3. Inputs'!O280,0)</f>
        <v>12.184028975099174</v>
      </c>
      <c r="M42" s="384">
        <f>IFERROR('3. Inputs'!P280,0)</f>
        <v>12.488629699476652</v>
      </c>
      <c r="N42" s="384">
        <f>IFERROR('3. Inputs'!Q280,0)</f>
        <v>12.800845441963567</v>
      </c>
      <c r="O42" s="384">
        <f>IFERROR('3. Inputs'!R280,0)</f>
        <v>13.120866578012652</v>
      </c>
      <c r="P42" s="384">
        <f>IFERROR('3. Inputs'!S280,0)</f>
        <v>13.448888242462969</v>
      </c>
      <c r="Q42" s="384">
        <f>IFERROR('3. Inputs'!T280,0)</f>
        <v>13.785110448524541</v>
      </c>
      <c r="R42" s="384">
        <f>IFERROR('3. Inputs'!U280,0)</f>
        <v>14.129738209737653</v>
      </c>
      <c r="S42" s="384">
        <f>IFERROR('3. Inputs'!V280,0)</f>
        <v>14.482981664981095</v>
      </c>
      <c r="T42" s="384">
        <f>IFERROR('3. Inputs'!W280,0)</f>
        <v>14.845056206605619</v>
      </c>
      <c r="U42" s="384">
        <f>IFERROR('3. Inputs'!X280,0)</f>
        <v>15.21618261177076</v>
      </c>
      <c r="V42" s="384">
        <f>IFERROR('3. Inputs'!Y280,0)</f>
        <v>15.596587177065027</v>
      </c>
      <c r="W42" s="384">
        <f>IFERROR('3. Inputs'!Z280,0)</f>
        <v>15.986501856491651</v>
      </c>
      <c r="X42" s="384">
        <f>IFERROR('3. Inputs'!AA280,0)</f>
        <v>16.38616440290394</v>
      </c>
      <c r="Y42" s="384">
        <f>IFERROR('3. Inputs'!AB280,0)</f>
        <v>16.795818512976538</v>
      </c>
      <c r="Z42" s="384">
        <f>IFERROR('3. Inputs'!AC280,0)</f>
        <v>17.215713975800949</v>
      </c>
      <c r="AA42" s="384">
        <f>IFERROR('3. Inputs'!AD280,0)</f>
        <v>17.646106825195972</v>
      </c>
      <c r="AB42" s="384">
        <f>IFERROR('3. Inputs'!AE280,0)</f>
        <v>18.087259495825872</v>
      </c>
      <c r="AC42" s="384">
        <f>IFERROR('3. Inputs'!AF280,0)</f>
        <v>18.539440983221517</v>
      </c>
      <c r="AD42" s="384">
        <f>IFERROR('3. Inputs'!AG280,0)</f>
        <v>19.002927007802054</v>
      </c>
      <c r="AE42" s="384">
        <f>IFERROR('3. Inputs'!AH280,0)</f>
        <v>19.478000182997103</v>
      </c>
      <c r="AF42" s="384">
        <f>IFERROR('3. Inputs'!AI280,0)</f>
        <v>19.964950187572029</v>
      </c>
      <c r="AG42" s="384">
        <f>IFERROR('3. Inputs'!AJ280,0)</f>
        <v>20.464073942261329</v>
      </c>
      <c r="AH42" s="384">
        <f>IFERROR('3. Inputs'!AK280,0)</f>
        <v>20.97567579081786</v>
      </c>
      <c r="AI42" s="384">
        <f>IFERROR('3. Inputs'!AL280,0)</f>
        <v>21.500067685588306</v>
      </c>
      <c r="AJ42" s="384">
        <f>IFERROR('3. Inputs'!AM280,0)</f>
        <v>22.037569377728012</v>
      </c>
      <c r="AK42" s="384">
        <f>IFERROR('3. Inputs'!AN280,0)</f>
        <v>22.588508612171211</v>
      </c>
      <c r="AL42" s="384">
        <f>IFERROR('3. Inputs'!AO280,0)</f>
        <v>23.153221327475489</v>
      </c>
      <c r="AM42" s="384">
        <f>IFERROR('3. Inputs'!AP280,0)</f>
        <v>23.732051860662374</v>
      </c>
      <c r="AN42" s="384">
        <f>IFERROR('3. Inputs'!AQ280,0)</f>
        <v>24.325353157178931</v>
      </c>
      <c r="AO42" s="384">
        <f>IFERROR('3. Inputs'!AR280,0)</f>
        <v>24.933486986108402</v>
      </c>
      <c r="AP42" s="384">
        <f>IFERROR('3. Inputs'!AS280,0)</f>
        <v>25.55682416076111</v>
      </c>
      <c r="AQ42" s="384">
        <f>IFERROR('3. Inputs'!AT280,0)</f>
        <v>26.195744764780134</v>
      </c>
      <c r="AR42" s="384">
        <f>IFERROR('3. Inputs'!AU280,0)</f>
        <v>26.850638383899639</v>
      </c>
      <c r="AS42" s="384">
        <f>IFERROR('3. Inputs'!AV280,0)</f>
        <v>27.52190434349713</v>
      </c>
      <c r="AT42" s="384">
        <f>IFERROR('3. Inputs'!AW280,0)</f>
        <v>28.209951952084555</v>
      </c>
      <c r="AU42" s="384">
        <f>IFERROR('3. Inputs'!AX280,0)</f>
        <v>28.915200750886662</v>
      </c>
      <c r="AV42" s="384">
        <f>IFERROR('3. Inputs'!AY280,0)</f>
        <v>29.638080769658824</v>
      </c>
      <c r="AW42" s="384">
        <f>IFERROR('3. Inputs'!AZ280,0)</f>
        <v>30.379032788900293</v>
      </c>
      <c r="AX42" s="384">
        <f>IFERROR('3. Inputs'!BA280,0)</f>
        <v>31.138508608622796</v>
      </c>
      <c r="AY42" s="384">
        <f>IFERROR('3. Inputs'!BB280,0)</f>
        <v>31.916971323838364</v>
      </c>
      <c r="AZ42" s="384">
        <f>IFERROR('3. Inputs'!BC280,0)</f>
        <v>32.71489560693432</v>
      </c>
      <c r="BA42" s="384">
        <f>IFERROR('3. Inputs'!BD280,0)</f>
        <v>33.532767997107676</v>
      </c>
      <c r="BB42" s="384">
        <f>IFERROR('3. Inputs'!BE280,0)</f>
        <v>34.371087197035365</v>
      </c>
      <c r="BC42" s="384">
        <f>IFERROR('3. Inputs'!BF280,0)</f>
        <v>35.230364376961248</v>
      </c>
      <c r="BD42" s="384">
        <f>IFERROR('3. Inputs'!BG280,0)</f>
        <v>36.111123486385274</v>
      </c>
      <c r="BE42" s="384">
        <f>IFERROR('3. Inputs'!BH280,0)</f>
        <v>37.013901573544906</v>
      </c>
      <c r="BF42" s="384">
        <f>IFERROR('3. Inputs'!BI280,0)</f>
        <v>37.939249112883523</v>
      </c>
      <c r="BG42" s="384">
        <f>IFERROR('3. Inputs'!BJ280,0)</f>
        <v>38.887730340705609</v>
      </c>
      <c r="BH42" s="384">
        <f>IFERROR('3. Inputs'!BK280,0)</f>
        <v>39.859923599223244</v>
      </c>
      <c r="BI42" s="384">
        <f>IFERROR('3. Inputs'!BL280,0)</f>
        <v>40.85642168920382</v>
      </c>
      <c r="BJ42" s="384">
        <f>IFERROR('3. Inputs'!BM280,0)</f>
        <v>41.877832231433914</v>
      </c>
      <c r="BK42" s="385">
        <f>IFERROR('3. Inputs'!BN280,0)</f>
        <v>42.92477803721976</v>
      </c>
    </row>
    <row r="43" spans="1:65" s="382" customFormat="1">
      <c r="B43" s="1148"/>
      <c r="D43" s="383"/>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384"/>
      <c r="AK43" s="384"/>
      <c r="AL43" s="384"/>
      <c r="AM43" s="384"/>
      <c r="AN43" s="384"/>
      <c r="AO43" s="384"/>
      <c r="AP43" s="384"/>
      <c r="AQ43" s="384"/>
      <c r="AR43" s="384"/>
      <c r="AS43" s="384"/>
      <c r="AT43" s="384"/>
      <c r="AU43" s="384"/>
      <c r="AV43" s="384"/>
      <c r="AW43" s="384"/>
      <c r="AX43" s="384"/>
      <c r="AY43" s="384"/>
      <c r="AZ43" s="384"/>
      <c r="BA43" s="384"/>
      <c r="BB43" s="384"/>
      <c r="BC43" s="384"/>
      <c r="BD43" s="384"/>
      <c r="BE43" s="384"/>
      <c r="BF43" s="384"/>
      <c r="BG43" s="384"/>
      <c r="BH43" s="384"/>
      <c r="BI43" s="384"/>
      <c r="BJ43" s="384"/>
      <c r="BK43" s="385"/>
    </row>
    <row r="44" spans="1:65" s="1098" customFormat="1">
      <c r="A44" s="1078"/>
      <c r="B44" s="1133" t="s">
        <v>170</v>
      </c>
      <c r="C44" s="1078"/>
      <c r="D44" s="1130">
        <f>SUM(D39:D43)</f>
        <v>70</v>
      </c>
      <c r="E44" s="1130">
        <f>SUM(E39:E43)</f>
        <v>66.625</v>
      </c>
      <c r="F44" s="1130">
        <f t="shared" ref="F44:BK44" si="14">SUM(F39:F43)</f>
        <v>68.290624999999977</v>
      </c>
      <c r="G44" s="1130">
        <f t="shared" si="14"/>
        <v>69.997890624999968</v>
      </c>
      <c r="H44" s="1130">
        <f t="shared" si="14"/>
        <v>77.266902343749976</v>
      </c>
      <c r="I44" s="1130">
        <f t="shared" si="14"/>
        <v>79.198574902343722</v>
      </c>
      <c r="J44" s="1130">
        <f t="shared" si="14"/>
        <v>81.178539274902306</v>
      </c>
      <c r="K44" s="1130">
        <f t="shared" si="14"/>
        <v>83.208002756774846</v>
      </c>
      <c r="L44" s="1130">
        <f t="shared" si="14"/>
        <v>85.288202825694214</v>
      </c>
      <c r="M44" s="1130">
        <f t="shared" si="14"/>
        <v>87.420407896336556</v>
      </c>
      <c r="N44" s="1130">
        <f t="shared" si="14"/>
        <v>89.605918093744947</v>
      </c>
      <c r="O44" s="1130">
        <f t="shared" si="14"/>
        <v>91.846066046088566</v>
      </c>
      <c r="P44" s="1130">
        <f t="shared" si="14"/>
        <v>94.142217697240781</v>
      </c>
      <c r="Q44" s="1130">
        <f t="shared" si="14"/>
        <v>96.495773139671769</v>
      </c>
      <c r="R44" s="1130">
        <f t="shared" si="14"/>
        <v>98.908167468163569</v>
      </c>
      <c r="S44" s="1130">
        <f t="shared" si="14"/>
        <v>101.38087165486765</v>
      </c>
      <c r="T44" s="1130">
        <f t="shared" si="14"/>
        <v>103.91539344623934</v>
      </c>
      <c r="U44" s="1130">
        <f t="shared" si="14"/>
        <v>106.51327828239532</v>
      </c>
      <c r="V44" s="1130">
        <f t="shared" si="14"/>
        <v>109.1761102394552</v>
      </c>
      <c r="W44" s="1130">
        <f t="shared" si="14"/>
        <v>111.90551299544157</v>
      </c>
      <c r="X44" s="1130">
        <f t="shared" si="14"/>
        <v>114.70315082032759</v>
      </c>
      <c r="Y44" s="1130">
        <f t="shared" si="14"/>
        <v>117.57072959083577</v>
      </c>
      <c r="Z44" s="1130">
        <f t="shared" si="14"/>
        <v>120.50999783060665</v>
      </c>
      <c r="AA44" s="1130">
        <f t="shared" si="14"/>
        <v>123.5227477763718</v>
      </c>
      <c r="AB44" s="1130">
        <f t="shared" si="14"/>
        <v>126.61081647078109</v>
      </c>
      <c r="AC44" s="1130">
        <f t="shared" si="14"/>
        <v>129.7760868825506</v>
      </c>
      <c r="AD44" s="1130">
        <f t="shared" si="14"/>
        <v>133.02048905461436</v>
      </c>
      <c r="AE44" s="1130">
        <f t="shared" si="14"/>
        <v>136.34600128097972</v>
      </c>
      <c r="AF44" s="1130">
        <f t="shared" si="14"/>
        <v>139.75465131300416</v>
      </c>
      <c r="AG44" s="1130">
        <f t="shared" si="14"/>
        <v>143.2485175958293</v>
      </c>
      <c r="AH44" s="1130">
        <f t="shared" si="14"/>
        <v>146.82973053572499</v>
      </c>
      <c r="AI44" s="1130">
        <f t="shared" si="14"/>
        <v>150.50047379911814</v>
      </c>
      <c r="AJ44" s="1130">
        <f t="shared" si="14"/>
        <v>154.26298564409606</v>
      </c>
      <c r="AK44" s="1130">
        <f t="shared" si="14"/>
        <v>158.11956028519845</v>
      </c>
      <c r="AL44" s="1130">
        <f t="shared" si="14"/>
        <v>162.07254929232838</v>
      </c>
      <c r="AM44" s="1130">
        <f t="shared" si="14"/>
        <v>166.12436302463658</v>
      </c>
      <c r="AN44" s="1130">
        <f t="shared" si="14"/>
        <v>170.27747210025251</v>
      </c>
      <c r="AO44" s="1130">
        <f t="shared" si="14"/>
        <v>174.53440890275877</v>
      </c>
      <c r="AP44" s="1130">
        <f t="shared" si="14"/>
        <v>178.89776912532773</v>
      </c>
      <c r="AQ44" s="1130">
        <f t="shared" si="14"/>
        <v>183.37021335346094</v>
      </c>
      <c r="AR44" s="1130">
        <f t="shared" si="14"/>
        <v>187.95446868729746</v>
      </c>
      <c r="AS44" s="1130">
        <f t="shared" si="14"/>
        <v>192.65333040447987</v>
      </c>
      <c r="AT44" s="1130">
        <f t="shared" si="14"/>
        <v>197.46966366459188</v>
      </c>
      <c r="AU44" s="1130">
        <f t="shared" si="14"/>
        <v>202.4064052562066</v>
      </c>
      <c r="AV44" s="1130">
        <f t="shared" si="14"/>
        <v>207.46656538761172</v>
      </c>
      <c r="AW44" s="1130">
        <f t="shared" si="14"/>
        <v>212.65322952230204</v>
      </c>
      <c r="AX44" s="1130">
        <f t="shared" si="14"/>
        <v>217.96956026035951</v>
      </c>
      <c r="AY44" s="1130">
        <f t="shared" si="14"/>
        <v>223.41879926686852</v>
      </c>
      <c r="AZ44" s="1130">
        <f t="shared" si="14"/>
        <v>229.0042692485402</v>
      </c>
      <c r="BA44" s="1130">
        <f t="shared" si="14"/>
        <v>234.72937597975368</v>
      </c>
      <c r="BB44" s="1130">
        <f t="shared" si="14"/>
        <v>240.59761037924753</v>
      </c>
      <c r="BC44" s="1130">
        <f t="shared" si="14"/>
        <v>246.61255063872869</v>
      </c>
      <c r="BD44" s="1130">
        <f t="shared" si="14"/>
        <v>252.77786440469689</v>
      </c>
      <c r="BE44" s="1130">
        <f t="shared" si="14"/>
        <v>259.0973110148143</v>
      </c>
      <c r="BF44" s="1130">
        <f t="shared" si="14"/>
        <v>265.57474379018464</v>
      </c>
      <c r="BG44" s="1130">
        <f t="shared" si="14"/>
        <v>272.2141123849392</v>
      </c>
      <c r="BH44" s="1130">
        <f t="shared" si="14"/>
        <v>279.01946519456266</v>
      </c>
      <c r="BI44" s="1130">
        <f t="shared" si="14"/>
        <v>285.99495182442672</v>
      </c>
      <c r="BJ44" s="1130">
        <f t="shared" si="14"/>
        <v>293.1448256200373</v>
      </c>
      <c r="BK44" s="1134">
        <f t="shared" si="14"/>
        <v>300.47344626053825</v>
      </c>
    </row>
    <row r="45" spans="1:65" s="382" customFormat="1">
      <c r="B45" s="386"/>
      <c r="D45" s="383"/>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384"/>
      <c r="AL45" s="384"/>
      <c r="AM45" s="384"/>
      <c r="AN45" s="384"/>
      <c r="AO45" s="384"/>
      <c r="AP45" s="384"/>
      <c r="AQ45" s="384"/>
      <c r="AR45" s="384"/>
      <c r="AS45" s="384"/>
      <c r="AT45" s="384"/>
      <c r="AU45" s="384"/>
      <c r="AV45" s="384"/>
      <c r="AW45" s="384"/>
      <c r="AX45" s="384"/>
      <c r="AY45" s="384"/>
      <c r="AZ45" s="384"/>
      <c r="BA45" s="384"/>
      <c r="BB45" s="384"/>
      <c r="BC45" s="384"/>
      <c r="BD45" s="384"/>
      <c r="BE45" s="384"/>
      <c r="BF45" s="384"/>
      <c r="BG45" s="384"/>
      <c r="BH45" s="384"/>
      <c r="BI45" s="384"/>
      <c r="BJ45" s="384"/>
      <c r="BK45" s="385"/>
    </row>
    <row r="46" spans="1:65" s="382" customFormat="1">
      <c r="B46" s="391" t="s">
        <v>171</v>
      </c>
      <c r="D46" s="383">
        <f>IFERROR('3. Inputs'!G286,0)</f>
        <v>10</v>
      </c>
      <c r="E46" s="384">
        <f>IFERROR('3. Inputs'!H286,0)</f>
        <v>24.599999999999998</v>
      </c>
      <c r="F46" s="384">
        <f>IFERROR('3. Inputs'!I286,0)</f>
        <v>25.214999999999996</v>
      </c>
      <c r="G46" s="384">
        <f>IFERROR('3. Inputs'!J286,0)</f>
        <v>25.84537499999999</v>
      </c>
      <c r="H46" s="384">
        <f>IFERROR('3. Inputs'!K286,0)</f>
        <v>26.491509374999993</v>
      </c>
      <c r="I46" s="384">
        <f>IFERROR('3. Inputs'!L286,0)</f>
        <v>27.153797109374992</v>
      </c>
      <c r="J46" s="384">
        <f>IFERROR('3. Inputs'!M286,0)</f>
        <v>27.832642037109363</v>
      </c>
      <c r="K46" s="384">
        <f>IFERROR('3. Inputs'!N286,0)</f>
        <v>28.528458088037087</v>
      </c>
      <c r="L46" s="384">
        <f>IFERROR('3. Inputs'!O286,0)</f>
        <v>29.241669540238014</v>
      </c>
      <c r="M46" s="384">
        <f>IFERROR('3. Inputs'!P286,0)</f>
        <v>29.972711278743965</v>
      </c>
      <c r="N46" s="384">
        <f>IFERROR('3. Inputs'!Q286,0)</f>
        <v>30.722029060712558</v>
      </c>
      <c r="O46" s="384">
        <f>IFERROR('3. Inputs'!R286,0)</f>
        <v>31.490079787230368</v>
      </c>
      <c r="P46" s="384">
        <f>IFERROR('3. Inputs'!S286,0)</f>
        <v>32.277331781911123</v>
      </c>
      <c r="Q46" s="384">
        <f>IFERROR('3. Inputs'!T286,0)</f>
        <v>33.084265076458898</v>
      </c>
      <c r="R46" s="384">
        <f>IFERROR('3. Inputs'!U286,0)</f>
        <v>33.911371703370371</v>
      </c>
      <c r="S46" s="384">
        <f>IFERROR('3. Inputs'!V286,0)</f>
        <v>34.759155995954629</v>
      </c>
      <c r="T46" s="384">
        <f>IFERROR('3. Inputs'!W286,0)</f>
        <v>35.628134895853485</v>
      </c>
      <c r="U46" s="384">
        <f>IFERROR('3. Inputs'!X286,0)</f>
        <v>36.518838268249823</v>
      </c>
      <c r="V46" s="384">
        <f>IFERROR('3. Inputs'!Y286,0)</f>
        <v>37.431809224956069</v>
      </c>
      <c r="W46" s="384">
        <f>IFERROR('3. Inputs'!Z286,0)</f>
        <v>38.367604455579965</v>
      </c>
      <c r="X46" s="384">
        <f>IFERROR('3. Inputs'!AA286,0)</f>
        <v>39.326794566969461</v>
      </c>
      <c r="Y46" s="384">
        <f>IFERROR('3. Inputs'!AB286,0)</f>
        <v>40.309964431143698</v>
      </c>
      <c r="Z46" s="384">
        <f>IFERROR('3. Inputs'!AC286,0)</f>
        <v>41.317713541922281</v>
      </c>
      <c r="AA46" s="384">
        <f>IFERROR('3. Inputs'!AD286,0)</f>
        <v>42.350656380470333</v>
      </c>
      <c r="AB46" s="384">
        <f>IFERROR('3. Inputs'!AE286,0)</f>
        <v>43.409422789982095</v>
      </c>
      <c r="AC46" s="384">
        <f>IFERROR('3. Inputs'!AF286,0)</f>
        <v>44.494658359731638</v>
      </c>
      <c r="AD46" s="384">
        <f>IFERROR('3. Inputs'!AG286,0)</f>
        <v>45.607024818724931</v>
      </c>
      <c r="AE46" s="384">
        <f>IFERROR('3. Inputs'!AH286,0)</f>
        <v>46.747200439193051</v>
      </c>
      <c r="AF46" s="384">
        <f>IFERROR('3. Inputs'!AI286,0)</f>
        <v>47.915880450172864</v>
      </c>
      <c r="AG46" s="384">
        <f>IFERROR('3. Inputs'!AJ286,0)</f>
        <v>49.11377746142719</v>
      </c>
      <c r="AH46" s="384">
        <f>IFERROR('3. Inputs'!AK286,0)</f>
        <v>50.34162189796286</v>
      </c>
      <c r="AI46" s="384">
        <f>IFERROR('3. Inputs'!AL286,0)</f>
        <v>51.600162445411939</v>
      </c>
      <c r="AJ46" s="384">
        <f>IFERROR('3. Inputs'!AM286,0)</f>
        <v>52.890166506547224</v>
      </c>
      <c r="AK46" s="384">
        <f>IFERROR('3. Inputs'!AN286,0)</f>
        <v>54.2124206692109</v>
      </c>
      <c r="AL46" s="384">
        <f>IFERROR('3. Inputs'!AO286,0)</f>
        <v>55.567731185941163</v>
      </c>
      <c r="AM46" s="384">
        <f>IFERROR('3. Inputs'!AP286,0)</f>
        <v>56.956924465589694</v>
      </c>
      <c r="AN46" s="384">
        <f>IFERROR('3. Inputs'!AQ286,0)</f>
        <v>58.380847577229432</v>
      </c>
      <c r="AO46" s="384">
        <f>IFERROR('3. Inputs'!AR286,0)</f>
        <v>59.840368766660156</v>
      </c>
      <c r="AP46" s="384">
        <f>IFERROR('3. Inputs'!AS286,0)</f>
        <v>61.336377985826658</v>
      </c>
      <c r="AQ46" s="384">
        <f>IFERROR('3. Inputs'!AT286,0)</f>
        <v>62.869787435472318</v>
      </c>
      <c r="AR46" s="384">
        <f>IFERROR('3. Inputs'!AU286,0)</f>
        <v>64.441532121359131</v>
      </c>
      <c r="AS46" s="384">
        <f>IFERROR('3. Inputs'!AV286,0)</f>
        <v>66.05257042439311</v>
      </c>
      <c r="AT46" s="384">
        <f>IFERROR('3. Inputs'!AW286,0)</f>
        <v>67.703884685002933</v>
      </c>
      <c r="AU46" s="384">
        <f>IFERROR('3. Inputs'!AX286,0)</f>
        <v>69.39648180212798</v>
      </c>
      <c r="AV46" s="384">
        <f>IFERROR('3. Inputs'!AY286,0)</f>
        <v>71.131393847181172</v>
      </c>
      <c r="AW46" s="384">
        <f>IFERROR('3. Inputs'!AZ286,0)</f>
        <v>72.909678693360704</v>
      </c>
      <c r="AX46" s="384">
        <f>IFERROR('3. Inputs'!BA286,0)</f>
        <v>74.7324206606947</v>
      </c>
      <c r="AY46" s="384">
        <f>IFERROR('3. Inputs'!BB286,0)</f>
        <v>76.600731177212069</v>
      </c>
      <c r="AZ46" s="384">
        <f>IFERROR('3. Inputs'!BC286,0)</f>
        <v>78.515749456642368</v>
      </c>
      <c r="BA46" s="384">
        <f>IFERROR('3. Inputs'!BD286,0)</f>
        <v>80.478643193058417</v>
      </c>
      <c r="BB46" s="384">
        <f>IFERROR('3. Inputs'!BE286,0)</f>
        <v>82.490609272884868</v>
      </c>
      <c r="BC46" s="384">
        <f>IFERROR('3. Inputs'!BF286,0)</f>
        <v>84.552874504706992</v>
      </c>
      <c r="BD46" s="384">
        <f>IFERROR('3. Inputs'!BG286,0)</f>
        <v>86.666696367324647</v>
      </c>
      <c r="BE46" s="384">
        <f>IFERROR('3. Inputs'!BH286,0)</f>
        <v>88.833363776507753</v>
      </c>
      <c r="BF46" s="384">
        <f>IFERROR('3. Inputs'!BI286,0)</f>
        <v>91.054197870920433</v>
      </c>
      <c r="BG46" s="384">
        <f>IFERROR('3. Inputs'!BJ286,0)</f>
        <v>93.330552817693444</v>
      </c>
      <c r="BH46" s="384">
        <f>IFERROR('3. Inputs'!BK286,0)</f>
        <v>95.663816638135756</v>
      </c>
      <c r="BI46" s="384">
        <f>IFERROR('3. Inputs'!BL286,0)</f>
        <v>98.055412054089146</v>
      </c>
      <c r="BJ46" s="384">
        <f>IFERROR('3. Inputs'!BM286,0)</f>
        <v>100.50679735544136</v>
      </c>
      <c r="BK46" s="385">
        <f>IFERROR('3. Inputs'!BN286,0)</f>
        <v>103.01946728932739</v>
      </c>
    </row>
    <row r="47" spans="1:65" s="382" customFormat="1">
      <c r="B47" s="391"/>
      <c r="D47" s="383"/>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384"/>
      <c r="AL47" s="384"/>
      <c r="AM47" s="384"/>
      <c r="AN47" s="384"/>
      <c r="AO47" s="384"/>
      <c r="AP47" s="384"/>
      <c r="AQ47" s="384"/>
      <c r="AR47" s="384"/>
      <c r="AS47" s="384"/>
      <c r="AT47" s="384"/>
      <c r="AU47" s="384"/>
      <c r="AV47" s="384"/>
      <c r="AW47" s="384"/>
      <c r="AX47" s="384"/>
      <c r="AY47" s="384"/>
      <c r="AZ47" s="384"/>
      <c r="BA47" s="384"/>
      <c r="BB47" s="384"/>
      <c r="BC47" s="384"/>
      <c r="BD47" s="384"/>
      <c r="BE47" s="384"/>
      <c r="BF47" s="384"/>
      <c r="BG47" s="384"/>
      <c r="BH47" s="384"/>
      <c r="BI47" s="384"/>
      <c r="BJ47" s="384"/>
      <c r="BK47" s="385"/>
    </row>
    <row r="48" spans="1:65" s="1098" customFormat="1">
      <c r="B48" s="392" t="s">
        <v>172</v>
      </c>
      <c r="D48" s="1089">
        <f t="shared" ref="D48:AI48" si="15">D44+D46</f>
        <v>80</v>
      </c>
      <c r="E48" s="1090">
        <f t="shared" si="15"/>
        <v>91.224999999999994</v>
      </c>
      <c r="F48" s="1090">
        <f t="shared" si="15"/>
        <v>93.505624999999981</v>
      </c>
      <c r="G48" s="1090">
        <f t="shared" si="15"/>
        <v>95.843265624999958</v>
      </c>
      <c r="H48" s="1090">
        <f t="shared" si="15"/>
        <v>103.75841171874997</v>
      </c>
      <c r="I48" s="1090">
        <f t="shared" si="15"/>
        <v>106.35237201171871</v>
      </c>
      <c r="J48" s="1090">
        <f t="shared" si="15"/>
        <v>109.01118131201167</v>
      </c>
      <c r="K48" s="1090">
        <f t="shared" si="15"/>
        <v>111.73646084481193</v>
      </c>
      <c r="L48" s="1090">
        <f t="shared" si="15"/>
        <v>114.52987236593222</v>
      </c>
      <c r="M48" s="1090">
        <f t="shared" si="15"/>
        <v>117.39311917508053</v>
      </c>
      <c r="N48" s="1090">
        <f t="shared" si="15"/>
        <v>120.3279471544575</v>
      </c>
      <c r="O48" s="1090">
        <f t="shared" si="15"/>
        <v>123.33614583331894</v>
      </c>
      <c r="P48" s="1090">
        <f t="shared" si="15"/>
        <v>126.4195494791519</v>
      </c>
      <c r="Q48" s="1090">
        <f t="shared" si="15"/>
        <v>129.58003821613067</v>
      </c>
      <c r="R48" s="1090">
        <f t="shared" si="15"/>
        <v>132.81953917153393</v>
      </c>
      <c r="S48" s="1090">
        <f t="shared" si="15"/>
        <v>136.14002765082228</v>
      </c>
      <c r="T48" s="1090">
        <f t="shared" si="15"/>
        <v>139.54352834209283</v>
      </c>
      <c r="U48" s="1090">
        <f t="shared" si="15"/>
        <v>143.03211655064513</v>
      </c>
      <c r="V48" s="1090">
        <f t="shared" si="15"/>
        <v>146.60791946441128</v>
      </c>
      <c r="W48" s="1090">
        <f t="shared" si="15"/>
        <v>150.27311745102153</v>
      </c>
      <c r="X48" s="1090">
        <f t="shared" si="15"/>
        <v>154.02994538729706</v>
      </c>
      <c r="Y48" s="1090">
        <f t="shared" si="15"/>
        <v>157.88069402197948</v>
      </c>
      <c r="Z48" s="1090">
        <f t="shared" si="15"/>
        <v>161.82771137252894</v>
      </c>
      <c r="AA48" s="1090">
        <f t="shared" si="15"/>
        <v>165.87340415684213</v>
      </c>
      <c r="AB48" s="1090">
        <f t="shared" si="15"/>
        <v>170.02023926076319</v>
      </c>
      <c r="AC48" s="1090">
        <f t="shared" si="15"/>
        <v>174.27074524228223</v>
      </c>
      <c r="AD48" s="1090">
        <f t="shared" si="15"/>
        <v>178.6275138733393</v>
      </c>
      <c r="AE48" s="1090">
        <f t="shared" si="15"/>
        <v>183.09320172017277</v>
      </c>
      <c r="AF48" s="1090">
        <f t="shared" si="15"/>
        <v>187.67053176317702</v>
      </c>
      <c r="AG48" s="1090">
        <f t="shared" si="15"/>
        <v>192.36229505725649</v>
      </c>
      <c r="AH48" s="1090">
        <f t="shared" si="15"/>
        <v>197.17135243368784</v>
      </c>
      <c r="AI48" s="1090">
        <f t="shared" si="15"/>
        <v>202.10063624453008</v>
      </c>
      <c r="AJ48" s="1090">
        <f t="shared" ref="AJ48:BK48" si="16">AJ44+AJ46</f>
        <v>207.15315215064328</v>
      </c>
      <c r="AK48" s="1090">
        <f t="shared" si="16"/>
        <v>212.33198095440935</v>
      </c>
      <c r="AL48" s="1090">
        <f t="shared" si="16"/>
        <v>217.64028047826955</v>
      </c>
      <c r="AM48" s="1090">
        <f t="shared" si="16"/>
        <v>223.08128749022626</v>
      </c>
      <c r="AN48" s="1090">
        <f t="shared" si="16"/>
        <v>228.65831967748193</v>
      </c>
      <c r="AO48" s="1090">
        <f t="shared" si="16"/>
        <v>234.37477766941893</v>
      </c>
      <c r="AP48" s="1090">
        <f t="shared" si="16"/>
        <v>240.23414711115439</v>
      </c>
      <c r="AQ48" s="1090">
        <f t="shared" si="16"/>
        <v>246.24000078893326</v>
      </c>
      <c r="AR48" s="1090">
        <f t="shared" si="16"/>
        <v>252.39600080865659</v>
      </c>
      <c r="AS48" s="1090">
        <f t="shared" si="16"/>
        <v>258.70590082887298</v>
      </c>
      <c r="AT48" s="1090">
        <f t="shared" si="16"/>
        <v>265.1735483495948</v>
      </c>
      <c r="AU48" s="1090">
        <f t="shared" si="16"/>
        <v>271.80288705833459</v>
      </c>
      <c r="AV48" s="1090">
        <f t="shared" si="16"/>
        <v>278.59795923479288</v>
      </c>
      <c r="AW48" s="1090">
        <f t="shared" si="16"/>
        <v>285.56290821566273</v>
      </c>
      <c r="AX48" s="1090">
        <f t="shared" si="16"/>
        <v>292.7019809210542</v>
      </c>
      <c r="AY48" s="1090">
        <f t="shared" si="16"/>
        <v>300.0195304440806</v>
      </c>
      <c r="AZ48" s="1090">
        <f t="shared" si="16"/>
        <v>307.52001870518257</v>
      </c>
      <c r="BA48" s="1090">
        <f t="shared" si="16"/>
        <v>315.2080191728121</v>
      </c>
      <c r="BB48" s="1090">
        <f t="shared" si="16"/>
        <v>323.08821965213241</v>
      </c>
      <c r="BC48" s="1090">
        <f t="shared" si="16"/>
        <v>331.1654251434357</v>
      </c>
      <c r="BD48" s="1090">
        <f t="shared" si="16"/>
        <v>339.44456077202153</v>
      </c>
      <c r="BE48" s="1090">
        <f t="shared" si="16"/>
        <v>347.93067479132208</v>
      </c>
      <c r="BF48" s="1090">
        <f t="shared" si="16"/>
        <v>356.62894166110505</v>
      </c>
      <c r="BG48" s="1090">
        <f t="shared" si="16"/>
        <v>365.54466520263264</v>
      </c>
      <c r="BH48" s="1090">
        <f t="shared" si="16"/>
        <v>374.68328183269841</v>
      </c>
      <c r="BI48" s="1090">
        <f t="shared" si="16"/>
        <v>384.0503638785159</v>
      </c>
      <c r="BJ48" s="1090">
        <f t="shared" si="16"/>
        <v>393.65162297547863</v>
      </c>
      <c r="BK48" s="1091">
        <f t="shared" si="16"/>
        <v>403.49291354986565</v>
      </c>
    </row>
    <row r="49" spans="1:65" s="1098" customFormat="1">
      <c r="B49" s="381"/>
      <c r="D49" s="1078"/>
      <c r="E49" s="1078"/>
      <c r="F49" s="1078"/>
      <c r="G49" s="1078"/>
      <c r="H49" s="1078"/>
      <c r="I49" s="1078"/>
      <c r="J49" s="1078"/>
      <c r="K49" s="1078"/>
      <c r="L49" s="1078"/>
      <c r="M49" s="1078"/>
      <c r="N49" s="1078"/>
      <c r="O49" s="1078"/>
      <c r="P49" s="1078"/>
      <c r="Q49" s="1078"/>
      <c r="R49" s="1078"/>
      <c r="S49" s="1078"/>
      <c r="T49" s="1078"/>
      <c r="U49" s="1078"/>
      <c r="V49" s="1078"/>
      <c r="W49" s="1078"/>
      <c r="X49" s="1078"/>
      <c r="Y49" s="1078"/>
      <c r="Z49" s="1078"/>
      <c r="AA49" s="1078"/>
      <c r="AB49" s="1078"/>
      <c r="AC49" s="1078"/>
      <c r="AD49" s="1078"/>
      <c r="AE49" s="1078"/>
      <c r="AF49" s="1078"/>
      <c r="AG49" s="1078"/>
      <c r="AH49" s="1078"/>
      <c r="AI49" s="1078"/>
      <c r="AJ49" s="1078"/>
      <c r="AK49" s="1078"/>
      <c r="AL49" s="1078"/>
      <c r="AM49" s="1078"/>
      <c r="AN49" s="1078"/>
      <c r="AO49" s="1078"/>
      <c r="AP49" s="1078"/>
      <c r="AQ49" s="1078"/>
      <c r="AR49" s="1078"/>
      <c r="AS49" s="1078"/>
      <c r="AT49" s="1078"/>
      <c r="AU49" s="1078"/>
      <c r="AV49" s="1078"/>
      <c r="AW49" s="1078"/>
      <c r="AX49" s="1078"/>
      <c r="AY49" s="1078"/>
      <c r="AZ49" s="1078"/>
      <c r="BA49" s="1078"/>
      <c r="BB49" s="1078"/>
      <c r="BC49" s="1078"/>
      <c r="BD49" s="1078"/>
      <c r="BE49" s="1078"/>
      <c r="BF49" s="1078"/>
      <c r="BG49" s="1078"/>
      <c r="BH49" s="1078"/>
      <c r="BI49" s="1078"/>
      <c r="BJ49" s="1078"/>
      <c r="BK49" s="1078"/>
    </row>
    <row r="50" spans="1:65" s="1104" customFormat="1">
      <c r="B50" s="1107" t="s">
        <v>756</v>
      </c>
      <c r="D50" s="1110">
        <f>D37+D48</f>
        <v>-220</v>
      </c>
      <c r="E50" s="1105">
        <f>E37+E48</f>
        <v>-208.77500000000001</v>
      </c>
      <c r="F50" s="1105">
        <f t="shared" ref="F50:BK50" si="17">F37+F48</f>
        <v>-206.49437500000002</v>
      </c>
      <c r="G50" s="1105">
        <f t="shared" si="17"/>
        <v>-204.15673437500004</v>
      </c>
      <c r="H50" s="1105">
        <f t="shared" si="17"/>
        <v>-196.24158828125002</v>
      </c>
      <c r="I50" s="1105">
        <f t="shared" si="17"/>
        <v>-193.64762798828127</v>
      </c>
      <c r="J50" s="1105">
        <f t="shared" si="17"/>
        <v>-190.98881868798833</v>
      </c>
      <c r="K50" s="1105">
        <f t="shared" si="17"/>
        <v>-188.26353915518808</v>
      </c>
      <c r="L50" s="1105">
        <f t="shared" si="17"/>
        <v>-185.47012763406778</v>
      </c>
      <c r="M50" s="1105">
        <f t="shared" si="17"/>
        <v>-182.60688082491947</v>
      </c>
      <c r="N50" s="1105">
        <f t="shared" si="17"/>
        <v>-179.67205284554251</v>
      </c>
      <c r="O50" s="1105">
        <f t="shared" si="17"/>
        <v>-176.66385416668106</v>
      </c>
      <c r="P50" s="1105">
        <f t="shared" si="17"/>
        <v>-173.5804505208481</v>
      </c>
      <c r="Q50" s="1105">
        <f t="shared" si="17"/>
        <v>-170.41996178386933</v>
      </c>
      <c r="R50" s="1105">
        <f t="shared" si="17"/>
        <v>-167.18046082846607</v>
      </c>
      <c r="S50" s="1105">
        <f t="shared" si="17"/>
        <v>-163.85997234917772</v>
      </c>
      <c r="T50" s="1105">
        <f t="shared" si="17"/>
        <v>-160.45647165790717</v>
      </c>
      <c r="U50" s="1105">
        <f t="shared" si="17"/>
        <v>-156.96788344935487</v>
      </c>
      <c r="V50" s="1105">
        <f t="shared" si="17"/>
        <v>-153.39208053558872</v>
      </c>
      <c r="W50" s="1105">
        <f t="shared" si="17"/>
        <v>-149.72688254897847</v>
      </c>
      <c r="X50" s="1105">
        <f t="shared" si="17"/>
        <v>-145.97005461270294</v>
      </c>
      <c r="Y50" s="1105">
        <f t="shared" si="17"/>
        <v>-142.11930597802052</v>
      </c>
      <c r="Z50" s="1105">
        <f t="shared" si="17"/>
        <v>-138.17228862747106</v>
      </c>
      <c r="AA50" s="1105">
        <f t="shared" si="17"/>
        <v>-134.12659584315787</v>
      </c>
      <c r="AB50" s="1105">
        <f t="shared" si="17"/>
        <v>-129.97976073923681</v>
      </c>
      <c r="AC50" s="1105">
        <f t="shared" si="17"/>
        <v>-125.72925475771777</v>
      </c>
      <c r="AD50" s="1105">
        <f t="shared" si="17"/>
        <v>-121.3724861266607</v>
      </c>
      <c r="AE50" s="1105">
        <f t="shared" si="17"/>
        <v>-116.90679827982723</v>
      </c>
      <c r="AF50" s="1105">
        <f t="shared" si="17"/>
        <v>-112.32946823682298</v>
      </c>
      <c r="AG50" s="1105">
        <f t="shared" si="17"/>
        <v>-107.63770494274351</v>
      </c>
      <c r="AH50" s="1105">
        <f t="shared" si="17"/>
        <v>-102.82864756631216</v>
      </c>
      <c r="AI50" s="1105">
        <f t="shared" si="17"/>
        <v>-97.899363755469921</v>
      </c>
      <c r="AJ50" s="1105">
        <f t="shared" si="17"/>
        <v>-92.84684784935672</v>
      </c>
      <c r="AK50" s="1105">
        <f t="shared" si="17"/>
        <v>-87.668019045590654</v>
      </c>
      <c r="AL50" s="1105">
        <f t="shared" si="17"/>
        <v>-82.359719521730455</v>
      </c>
      <c r="AM50" s="1105">
        <f t="shared" si="17"/>
        <v>-76.918712509773741</v>
      </c>
      <c r="AN50" s="1105">
        <f t="shared" si="17"/>
        <v>-71.341680322518073</v>
      </c>
      <c r="AO50" s="1105">
        <f t="shared" si="17"/>
        <v>-65.625222330581067</v>
      </c>
      <c r="AP50" s="1105">
        <f t="shared" si="17"/>
        <v>-59.765852888845615</v>
      </c>
      <c r="AQ50" s="1105">
        <f t="shared" si="17"/>
        <v>-53.759999211066742</v>
      </c>
      <c r="AR50" s="1105">
        <f t="shared" si="17"/>
        <v>-47.603999191343405</v>
      </c>
      <c r="AS50" s="1105">
        <f t="shared" si="17"/>
        <v>-41.294099171127016</v>
      </c>
      <c r="AT50" s="1105">
        <f t="shared" si="17"/>
        <v>-34.826451650405204</v>
      </c>
      <c r="AU50" s="1105">
        <f t="shared" si="17"/>
        <v>-28.197112941665409</v>
      </c>
      <c r="AV50" s="1105">
        <f t="shared" si="17"/>
        <v>-21.402040765207119</v>
      </c>
      <c r="AW50" s="1105">
        <f t="shared" si="17"/>
        <v>-14.437091784337269</v>
      </c>
      <c r="AX50" s="1105">
        <f t="shared" si="17"/>
        <v>-7.2980190789457993</v>
      </c>
      <c r="AY50" s="1105">
        <f t="shared" si="17"/>
        <v>1.9530444080601228E-2</v>
      </c>
      <c r="AZ50" s="1105">
        <f t="shared" si="17"/>
        <v>7.5200187051825651</v>
      </c>
      <c r="BA50" s="1105">
        <f t="shared" si="17"/>
        <v>15.208019172812101</v>
      </c>
      <c r="BB50" s="1105">
        <f t="shared" si="17"/>
        <v>23.088219652132409</v>
      </c>
      <c r="BC50" s="1105">
        <f t="shared" si="17"/>
        <v>31.165425143435698</v>
      </c>
      <c r="BD50" s="1105">
        <f t="shared" si="17"/>
        <v>39.444560772021532</v>
      </c>
      <c r="BE50" s="1105">
        <f t="shared" si="17"/>
        <v>47.930674791322076</v>
      </c>
      <c r="BF50" s="1105">
        <f t="shared" si="17"/>
        <v>56.628941661105046</v>
      </c>
      <c r="BG50" s="1105">
        <f t="shared" si="17"/>
        <v>65.544665202632643</v>
      </c>
      <c r="BH50" s="1105">
        <f t="shared" si="17"/>
        <v>74.683281832698412</v>
      </c>
      <c r="BI50" s="1105">
        <f t="shared" si="17"/>
        <v>84.050363878515896</v>
      </c>
      <c r="BJ50" s="1105">
        <f t="shared" si="17"/>
        <v>93.651622975478631</v>
      </c>
      <c r="BK50" s="1106">
        <f t="shared" si="17"/>
        <v>103.49291354986565</v>
      </c>
    </row>
    <row r="51" spans="1:65" s="382" customFormat="1">
      <c r="A51" s="384"/>
      <c r="B51" s="384"/>
      <c r="C51" s="384"/>
      <c r="D51" s="384"/>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c r="AI51" s="384"/>
      <c r="AJ51" s="384"/>
      <c r="AK51" s="384"/>
      <c r="AL51" s="384"/>
      <c r="AM51" s="384"/>
      <c r="AN51" s="384"/>
      <c r="AO51" s="384"/>
      <c r="AP51" s="384"/>
      <c r="AQ51" s="384"/>
      <c r="AR51" s="384"/>
      <c r="AS51" s="384"/>
      <c r="AT51" s="384"/>
      <c r="AU51" s="384"/>
      <c r="AV51" s="384"/>
      <c r="AW51" s="384"/>
      <c r="AX51" s="384"/>
      <c r="AY51" s="384"/>
      <c r="AZ51" s="384"/>
      <c r="BA51" s="384"/>
      <c r="BB51" s="384"/>
      <c r="BC51" s="384"/>
      <c r="BD51" s="384"/>
      <c r="BE51" s="384"/>
      <c r="BF51" s="384"/>
      <c r="BG51" s="384"/>
      <c r="BH51" s="384"/>
      <c r="BI51" s="384"/>
      <c r="BJ51" s="384"/>
      <c r="BK51" s="384"/>
      <c r="BL51" s="384"/>
      <c r="BM51" s="384"/>
    </row>
    <row r="52" spans="1:65" s="382" customFormat="1">
      <c r="A52" s="384"/>
      <c r="B52" s="384"/>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84"/>
      <c r="AI52" s="384"/>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384"/>
      <c r="BM52" s="384"/>
    </row>
    <row r="53" spans="1:65" s="382" customFormat="1">
      <c r="B53" s="393" t="s">
        <v>729</v>
      </c>
      <c r="D53" s="394"/>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5"/>
      <c r="AL53" s="395"/>
      <c r="AM53" s="395"/>
      <c r="AN53" s="395"/>
      <c r="AO53" s="395"/>
      <c r="AP53" s="395"/>
      <c r="AQ53" s="395"/>
      <c r="AR53" s="395"/>
      <c r="AS53" s="395"/>
      <c r="AT53" s="395"/>
      <c r="AU53" s="395"/>
      <c r="AV53" s="395"/>
      <c r="AW53" s="395"/>
      <c r="AX53" s="395"/>
      <c r="AY53" s="395"/>
      <c r="AZ53" s="395"/>
      <c r="BA53" s="395"/>
      <c r="BB53" s="395"/>
      <c r="BC53" s="395"/>
      <c r="BD53" s="395"/>
      <c r="BE53" s="395"/>
      <c r="BF53" s="395"/>
      <c r="BG53" s="395"/>
      <c r="BH53" s="395"/>
      <c r="BI53" s="395"/>
      <c r="BJ53" s="395"/>
      <c r="BK53" s="396"/>
    </row>
    <row r="54" spans="1:65" s="398" customFormat="1">
      <c r="B54" s="381" t="s">
        <v>167</v>
      </c>
      <c r="D54" s="413">
        <f>IFERROR('3. Inputs'!G442,0)</f>
        <v>-475</v>
      </c>
      <c r="E54" s="413">
        <f>IFERROR('3. Inputs'!H442,0)</f>
        <v>-562.5</v>
      </c>
      <c r="F54" s="413">
        <f>IFERROR('3. Inputs'!I442,0)</f>
        <v>-615</v>
      </c>
      <c r="G54" s="413">
        <f>IFERROR('3. Inputs'!J442,0)</f>
        <v>-690</v>
      </c>
      <c r="H54" s="413">
        <f>IFERROR('3. Inputs'!K442,0)</f>
        <v>-765</v>
      </c>
      <c r="I54" s="413">
        <f>IFERROR('3. Inputs'!L442,0)</f>
        <v>0</v>
      </c>
      <c r="J54" s="413">
        <f>IFERROR('3. Inputs'!M442,0)</f>
        <v>0</v>
      </c>
      <c r="K54" s="413">
        <f>IFERROR('3. Inputs'!N442,0)</f>
        <v>0</v>
      </c>
      <c r="L54" s="413">
        <f>IFERROR('3. Inputs'!O442,0)</f>
        <v>0</v>
      </c>
      <c r="M54" s="413">
        <f>IFERROR('3. Inputs'!P442,0)</f>
        <v>0</v>
      </c>
      <c r="N54" s="413">
        <f>IFERROR('3. Inputs'!Q442,0)</f>
        <v>0</v>
      </c>
      <c r="O54" s="413">
        <f>IFERROR('3. Inputs'!R442,0)</f>
        <v>0</v>
      </c>
      <c r="P54" s="413">
        <f>IFERROR('3. Inputs'!S442,0)</f>
        <v>0</v>
      </c>
      <c r="Q54" s="413">
        <f>IFERROR('3. Inputs'!T442,0)</f>
        <v>0</v>
      </c>
      <c r="R54" s="413">
        <f>IFERROR('3. Inputs'!U442,0)</f>
        <v>0</v>
      </c>
      <c r="S54" s="413">
        <f>IFERROR('3. Inputs'!V442,0)</f>
        <v>0</v>
      </c>
      <c r="T54" s="413">
        <f>IFERROR('3. Inputs'!W442,0)</f>
        <v>0</v>
      </c>
      <c r="U54" s="413">
        <f>IFERROR('3. Inputs'!X442,0)</f>
        <v>0</v>
      </c>
      <c r="V54" s="413">
        <f>IFERROR('3. Inputs'!Y442,0)</f>
        <v>0</v>
      </c>
      <c r="W54" s="413">
        <f>IFERROR('3. Inputs'!Z442,0)</f>
        <v>0</v>
      </c>
      <c r="X54" s="413">
        <f>IFERROR('3. Inputs'!AA442,0)</f>
        <v>0</v>
      </c>
      <c r="Y54" s="413">
        <f>IFERROR('3. Inputs'!AB442,0)</f>
        <v>0</v>
      </c>
      <c r="Z54" s="413">
        <f>IFERROR('3. Inputs'!AC442,0)</f>
        <v>0</v>
      </c>
      <c r="AA54" s="413">
        <f>IFERROR('3. Inputs'!AD442,0)</f>
        <v>0</v>
      </c>
      <c r="AB54" s="413">
        <f>IFERROR('3. Inputs'!AE442,0)</f>
        <v>0</v>
      </c>
      <c r="AC54" s="413">
        <f>IFERROR('3. Inputs'!AF442,0)</f>
        <v>0</v>
      </c>
      <c r="AD54" s="413">
        <f>IFERROR('3. Inputs'!AG442,0)</f>
        <v>0</v>
      </c>
      <c r="AE54" s="413">
        <f>IFERROR('3. Inputs'!AH442,0)</f>
        <v>0</v>
      </c>
      <c r="AF54" s="413">
        <f>IFERROR('3. Inputs'!AI442,0)</f>
        <v>0</v>
      </c>
      <c r="AG54" s="413">
        <f>IFERROR('3. Inputs'!AJ442,0)</f>
        <v>0</v>
      </c>
      <c r="AH54" s="413">
        <f>IFERROR('3. Inputs'!AK442,0)</f>
        <v>0</v>
      </c>
      <c r="AI54" s="413">
        <f>IFERROR('3. Inputs'!AL442,0)</f>
        <v>0</v>
      </c>
      <c r="AJ54" s="413">
        <f>IFERROR('3. Inputs'!AM442,0)</f>
        <v>0</v>
      </c>
      <c r="AK54" s="413">
        <f>IFERROR('3. Inputs'!AN442,0)</f>
        <v>0</v>
      </c>
      <c r="AL54" s="413">
        <f>IFERROR('3. Inputs'!AO442,0)</f>
        <v>0</v>
      </c>
      <c r="AM54" s="413">
        <f>IFERROR('3. Inputs'!AP442,0)</f>
        <v>0</v>
      </c>
      <c r="AN54" s="413">
        <f>IFERROR('3. Inputs'!AQ442,0)</f>
        <v>0</v>
      </c>
      <c r="AO54" s="413">
        <f>IFERROR('3. Inputs'!AR442,0)</f>
        <v>0</v>
      </c>
      <c r="AP54" s="413">
        <f>IFERROR('3. Inputs'!AS442,0)</f>
        <v>0</v>
      </c>
      <c r="AQ54" s="413">
        <f>IFERROR('3. Inputs'!AT442,0)</f>
        <v>0</v>
      </c>
      <c r="AR54" s="413">
        <f>IFERROR('3. Inputs'!AU442,0)</f>
        <v>0</v>
      </c>
      <c r="AS54" s="413">
        <f>IFERROR('3. Inputs'!AV442,0)</f>
        <v>0</v>
      </c>
      <c r="AT54" s="413">
        <f>IFERROR('3. Inputs'!AW442,0)</f>
        <v>0</v>
      </c>
      <c r="AU54" s="413">
        <f>IFERROR('3. Inputs'!AX442,0)</f>
        <v>0</v>
      </c>
      <c r="AV54" s="413">
        <f>IFERROR('3. Inputs'!AY442,0)</f>
        <v>0</v>
      </c>
      <c r="AW54" s="413">
        <f>IFERROR('3. Inputs'!AZ442,0)</f>
        <v>0</v>
      </c>
      <c r="AX54" s="413">
        <f>IFERROR('3. Inputs'!BA442,0)</f>
        <v>0</v>
      </c>
      <c r="AY54" s="413">
        <f>IFERROR('3. Inputs'!BB442,0)</f>
        <v>0</v>
      </c>
      <c r="AZ54" s="413">
        <f>IFERROR('3. Inputs'!BC442,0)</f>
        <v>0</v>
      </c>
      <c r="BA54" s="413">
        <f>IFERROR('3. Inputs'!BD442,0)</f>
        <v>0</v>
      </c>
      <c r="BB54" s="413">
        <f>IFERROR('3. Inputs'!BE442,0)</f>
        <v>0</v>
      </c>
      <c r="BC54" s="413">
        <f>IFERROR('3. Inputs'!BF442,0)</f>
        <v>0</v>
      </c>
      <c r="BD54" s="413">
        <f>IFERROR('3. Inputs'!BG442,0)</f>
        <v>0</v>
      </c>
      <c r="BE54" s="413">
        <f>IFERROR('3. Inputs'!BH442,0)</f>
        <v>0</v>
      </c>
      <c r="BF54" s="413">
        <f>IFERROR('3. Inputs'!BI442,0)</f>
        <v>0</v>
      </c>
      <c r="BG54" s="413">
        <f>IFERROR('3. Inputs'!BJ442,0)</f>
        <v>0</v>
      </c>
      <c r="BH54" s="413">
        <f>IFERROR('3. Inputs'!BK442,0)</f>
        <v>0</v>
      </c>
      <c r="BI54" s="413">
        <f>IFERROR('3. Inputs'!BL442,0)</f>
        <v>0</v>
      </c>
      <c r="BJ54" s="413">
        <f>IFERROR('3. Inputs'!BM442,0)</f>
        <v>0</v>
      </c>
      <c r="BK54" s="1102">
        <f>IFERROR('3. Inputs'!BN442,0)</f>
        <v>0</v>
      </c>
    </row>
    <row r="55" spans="1:65" s="398" customFormat="1">
      <c r="B55" s="1101"/>
      <c r="D55" s="399"/>
      <c r="E55" s="400"/>
      <c r="F55" s="400"/>
      <c r="G55" s="400"/>
      <c r="H55" s="400"/>
      <c r="I55" s="400"/>
      <c r="J55" s="400"/>
      <c r="K55" s="400"/>
      <c r="L55" s="400"/>
      <c r="M55" s="400"/>
      <c r="N55" s="400"/>
      <c r="O55" s="400"/>
      <c r="P55" s="400"/>
      <c r="Q55" s="400"/>
      <c r="R55" s="400"/>
      <c r="S55" s="400"/>
      <c r="T55" s="400"/>
      <c r="U55" s="400"/>
      <c r="V55" s="400"/>
      <c r="W55" s="400"/>
      <c r="X55" s="400"/>
      <c r="Y55" s="400"/>
      <c r="Z55" s="400"/>
      <c r="AA55" s="400"/>
      <c r="AB55" s="400"/>
      <c r="AC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400"/>
      <c r="BH55" s="400"/>
      <c r="BI55" s="400"/>
      <c r="BJ55" s="400"/>
      <c r="BK55" s="401"/>
    </row>
    <row r="56" spans="1:65" s="398" customFormat="1">
      <c r="B56" s="1148" t="s">
        <v>733</v>
      </c>
      <c r="D56" s="400">
        <f>'3. Inputs'!G445</f>
        <v>10</v>
      </c>
      <c r="E56" s="400">
        <f>'3. Inputs'!H445</f>
        <v>10</v>
      </c>
      <c r="F56" s="400">
        <f>'3. Inputs'!I445</f>
        <v>10</v>
      </c>
      <c r="G56" s="400">
        <f>'3. Inputs'!J445</f>
        <v>10</v>
      </c>
      <c r="H56" s="400">
        <f>'3. Inputs'!K445</f>
        <v>10</v>
      </c>
      <c r="I56" s="400">
        <f>'3. Inputs'!L445</f>
        <v>10</v>
      </c>
      <c r="J56" s="400">
        <f>'3. Inputs'!M445</f>
        <v>10</v>
      </c>
      <c r="K56" s="400">
        <f>'3. Inputs'!N445</f>
        <v>10</v>
      </c>
      <c r="L56" s="400">
        <f>'3. Inputs'!O445</f>
        <v>10</v>
      </c>
      <c r="M56" s="400">
        <f>'3. Inputs'!P445</f>
        <v>10</v>
      </c>
      <c r="N56" s="400">
        <f>'3. Inputs'!Q445</f>
        <v>10</v>
      </c>
      <c r="O56" s="400">
        <f>'3. Inputs'!R445</f>
        <v>10</v>
      </c>
      <c r="P56" s="400">
        <f>'3. Inputs'!S445</f>
        <v>10</v>
      </c>
      <c r="Q56" s="400">
        <f>'3. Inputs'!T445</f>
        <v>10</v>
      </c>
      <c r="R56" s="400">
        <f>'3. Inputs'!U445</f>
        <v>10</v>
      </c>
      <c r="S56" s="400">
        <f>'3. Inputs'!V445</f>
        <v>10</v>
      </c>
      <c r="T56" s="400">
        <f>'3. Inputs'!W445</f>
        <v>10</v>
      </c>
      <c r="U56" s="400">
        <f>'3. Inputs'!X445</f>
        <v>10</v>
      </c>
      <c r="V56" s="400">
        <f>'3. Inputs'!Y445</f>
        <v>10</v>
      </c>
      <c r="W56" s="400">
        <f>'3. Inputs'!Z445</f>
        <v>10</v>
      </c>
      <c r="X56" s="400">
        <f>'3. Inputs'!AA445</f>
        <v>10</v>
      </c>
      <c r="Y56" s="400">
        <f>'3. Inputs'!AB445</f>
        <v>10</v>
      </c>
      <c r="Z56" s="400">
        <f>'3. Inputs'!AC445</f>
        <v>10</v>
      </c>
      <c r="AA56" s="400">
        <f>'3. Inputs'!AD445</f>
        <v>10</v>
      </c>
      <c r="AB56" s="400">
        <f>'3. Inputs'!AE445</f>
        <v>10</v>
      </c>
      <c r="AC56" s="400">
        <f>'3. Inputs'!AF445</f>
        <v>10</v>
      </c>
      <c r="AD56" s="400">
        <f>'3. Inputs'!AG445</f>
        <v>10</v>
      </c>
      <c r="AE56" s="400">
        <f>'3. Inputs'!AH445</f>
        <v>10</v>
      </c>
      <c r="AF56" s="400">
        <f>'3. Inputs'!AI445</f>
        <v>10</v>
      </c>
      <c r="AG56" s="400">
        <f>'3. Inputs'!AJ445</f>
        <v>10</v>
      </c>
      <c r="AH56" s="400">
        <f>'3. Inputs'!AK445</f>
        <v>10</v>
      </c>
      <c r="AI56" s="400">
        <f>'3. Inputs'!AL445</f>
        <v>10</v>
      </c>
      <c r="AJ56" s="400">
        <f>'3. Inputs'!AM445</f>
        <v>10</v>
      </c>
      <c r="AK56" s="400">
        <f>'3. Inputs'!AN445</f>
        <v>10</v>
      </c>
      <c r="AL56" s="400">
        <f>'3. Inputs'!AO445</f>
        <v>10</v>
      </c>
      <c r="AM56" s="400">
        <f>'3. Inputs'!AP445</f>
        <v>10</v>
      </c>
      <c r="AN56" s="400">
        <f>'3. Inputs'!AQ445</f>
        <v>10</v>
      </c>
      <c r="AO56" s="400">
        <f>'3. Inputs'!AR445</f>
        <v>10</v>
      </c>
      <c r="AP56" s="400">
        <f>'3. Inputs'!AS445</f>
        <v>10</v>
      </c>
      <c r="AQ56" s="400">
        <f>'3. Inputs'!AT445</f>
        <v>10</v>
      </c>
      <c r="AR56" s="400">
        <f>'3. Inputs'!AU445</f>
        <v>10</v>
      </c>
      <c r="AS56" s="400">
        <f>'3. Inputs'!AV445</f>
        <v>10</v>
      </c>
      <c r="AT56" s="400">
        <f>'3. Inputs'!AW445</f>
        <v>10</v>
      </c>
      <c r="AU56" s="400">
        <f>'3. Inputs'!AX445</f>
        <v>10</v>
      </c>
      <c r="AV56" s="400">
        <f>'3. Inputs'!AY445</f>
        <v>10</v>
      </c>
      <c r="AW56" s="400">
        <f>'3. Inputs'!AZ445</f>
        <v>10</v>
      </c>
      <c r="AX56" s="400">
        <f>'3. Inputs'!BA445</f>
        <v>10</v>
      </c>
      <c r="AY56" s="400">
        <f>'3. Inputs'!BB445</f>
        <v>10</v>
      </c>
      <c r="AZ56" s="400">
        <f>'3. Inputs'!BC445</f>
        <v>10</v>
      </c>
      <c r="BA56" s="400">
        <f>'3. Inputs'!BD445</f>
        <v>10</v>
      </c>
      <c r="BB56" s="400">
        <f>'3. Inputs'!BE445</f>
        <v>10</v>
      </c>
      <c r="BC56" s="400">
        <f>'3. Inputs'!BF445</f>
        <v>10</v>
      </c>
      <c r="BD56" s="400">
        <f>'3. Inputs'!BG445</f>
        <v>10</v>
      </c>
      <c r="BE56" s="400">
        <f>'3. Inputs'!BH445</f>
        <v>10</v>
      </c>
      <c r="BF56" s="400">
        <f>'3. Inputs'!BI445</f>
        <v>10</v>
      </c>
      <c r="BG56" s="400">
        <f>'3. Inputs'!BJ445</f>
        <v>10</v>
      </c>
      <c r="BH56" s="400">
        <f>'3. Inputs'!BK445</f>
        <v>10</v>
      </c>
      <c r="BI56" s="400">
        <f>'3. Inputs'!BL445</f>
        <v>10</v>
      </c>
      <c r="BJ56" s="400">
        <f>'3. Inputs'!BM445</f>
        <v>10</v>
      </c>
      <c r="BK56" s="401">
        <f>'3. Inputs'!BN445</f>
        <v>10</v>
      </c>
    </row>
    <row r="57" spans="1:65" s="382" customFormat="1">
      <c r="B57" s="397" t="s">
        <v>199</v>
      </c>
      <c r="D57" s="400">
        <f>'3. Inputs'!G446</f>
        <v>2</v>
      </c>
      <c r="E57" s="400">
        <f>'3. Inputs'!H446</f>
        <v>2</v>
      </c>
      <c r="F57" s="400">
        <f>'3. Inputs'!I446</f>
        <v>2</v>
      </c>
      <c r="G57" s="400">
        <f>'3. Inputs'!J446</f>
        <v>2</v>
      </c>
      <c r="H57" s="400">
        <f>'3. Inputs'!K446</f>
        <v>2</v>
      </c>
      <c r="I57" s="400">
        <f>'3. Inputs'!L446</f>
        <v>2</v>
      </c>
      <c r="J57" s="400">
        <f>'3. Inputs'!M446</f>
        <v>2</v>
      </c>
      <c r="K57" s="400">
        <f>'3. Inputs'!N446</f>
        <v>2</v>
      </c>
      <c r="L57" s="400">
        <f>'3. Inputs'!O446</f>
        <v>2</v>
      </c>
      <c r="M57" s="400">
        <f>'3. Inputs'!P446</f>
        <v>2</v>
      </c>
      <c r="N57" s="400">
        <f>'3. Inputs'!Q446</f>
        <v>2</v>
      </c>
      <c r="O57" s="400">
        <f>'3. Inputs'!R446</f>
        <v>2</v>
      </c>
      <c r="P57" s="400">
        <f>'3. Inputs'!S446</f>
        <v>2</v>
      </c>
      <c r="Q57" s="400">
        <f>'3. Inputs'!T446</f>
        <v>2</v>
      </c>
      <c r="R57" s="400">
        <f>'3. Inputs'!U446</f>
        <v>2</v>
      </c>
      <c r="S57" s="400">
        <f>'3. Inputs'!V446</f>
        <v>2</v>
      </c>
      <c r="T57" s="400">
        <f>'3. Inputs'!W446</f>
        <v>2</v>
      </c>
      <c r="U57" s="400">
        <f>'3. Inputs'!X446</f>
        <v>2</v>
      </c>
      <c r="V57" s="400">
        <f>'3. Inputs'!Y446</f>
        <v>2</v>
      </c>
      <c r="W57" s="400">
        <f>'3. Inputs'!Z446</f>
        <v>2</v>
      </c>
      <c r="X57" s="400">
        <f>'3. Inputs'!AA446</f>
        <v>2</v>
      </c>
      <c r="Y57" s="400">
        <f>'3. Inputs'!AB446</f>
        <v>2</v>
      </c>
      <c r="Z57" s="400">
        <f>'3. Inputs'!AC446</f>
        <v>2</v>
      </c>
      <c r="AA57" s="400">
        <f>'3. Inputs'!AD446</f>
        <v>2</v>
      </c>
      <c r="AB57" s="400">
        <f>'3. Inputs'!AE446</f>
        <v>2</v>
      </c>
      <c r="AC57" s="400">
        <f>'3. Inputs'!AF446</f>
        <v>2</v>
      </c>
      <c r="AD57" s="400">
        <f>'3. Inputs'!AG446</f>
        <v>2</v>
      </c>
      <c r="AE57" s="400">
        <f>'3. Inputs'!AH446</f>
        <v>2</v>
      </c>
      <c r="AF57" s="400">
        <f>'3. Inputs'!AI446</f>
        <v>2</v>
      </c>
      <c r="AG57" s="400">
        <f>'3. Inputs'!AJ446</f>
        <v>2</v>
      </c>
      <c r="AH57" s="400">
        <f>'3. Inputs'!AK446</f>
        <v>2</v>
      </c>
      <c r="AI57" s="400">
        <f>'3. Inputs'!AL446</f>
        <v>2</v>
      </c>
      <c r="AJ57" s="400">
        <f>'3. Inputs'!AM446</f>
        <v>2</v>
      </c>
      <c r="AK57" s="400">
        <f>'3. Inputs'!AN446</f>
        <v>2</v>
      </c>
      <c r="AL57" s="400">
        <f>'3. Inputs'!AO446</f>
        <v>2</v>
      </c>
      <c r="AM57" s="400">
        <f>'3. Inputs'!AP446</f>
        <v>2</v>
      </c>
      <c r="AN57" s="400">
        <f>'3. Inputs'!AQ446</f>
        <v>2</v>
      </c>
      <c r="AO57" s="400">
        <f>'3. Inputs'!AR446</f>
        <v>2</v>
      </c>
      <c r="AP57" s="400">
        <f>'3. Inputs'!AS446</f>
        <v>2</v>
      </c>
      <c r="AQ57" s="400">
        <f>'3. Inputs'!AT446</f>
        <v>2</v>
      </c>
      <c r="AR57" s="400">
        <f>'3. Inputs'!AU446</f>
        <v>2</v>
      </c>
      <c r="AS57" s="400">
        <f>'3. Inputs'!AV446</f>
        <v>2</v>
      </c>
      <c r="AT57" s="400">
        <f>'3. Inputs'!AW446</f>
        <v>2</v>
      </c>
      <c r="AU57" s="400">
        <f>'3. Inputs'!AX446</f>
        <v>2</v>
      </c>
      <c r="AV57" s="400">
        <f>'3. Inputs'!AY446</f>
        <v>2</v>
      </c>
      <c r="AW57" s="400">
        <f>'3. Inputs'!AZ446</f>
        <v>2</v>
      </c>
      <c r="AX57" s="400">
        <f>'3. Inputs'!BA446</f>
        <v>2</v>
      </c>
      <c r="AY57" s="400">
        <f>'3. Inputs'!BB446</f>
        <v>2</v>
      </c>
      <c r="AZ57" s="400">
        <f>'3. Inputs'!BC446</f>
        <v>2</v>
      </c>
      <c r="BA57" s="400">
        <f>'3. Inputs'!BD446</f>
        <v>2</v>
      </c>
      <c r="BB57" s="400">
        <f>'3. Inputs'!BE446</f>
        <v>2</v>
      </c>
      <c r="BC57" s="400">
        <f>'3. Inputs'!BF446</f>
        <v>2</v>
      </c>
      <c r="BD57" s="400">
        <f>'3. Inputs'!BG446</f>
        <v>2</v>
      </c>
      <c r="BE57" s="400">
        <f>'3. Inputs'!BH446</f>
        <v>2</v>
      </c>
      <c r="BF57" s="400">
        <f>'3. Inputs'!BI446</f>
        <v>2</v>
      </c>
      <c r="BG57" s="400">
        <f>'3. Inputs'!BJ446</f>
        <v>2</v>
      </c>
      <c r="BH57" s="400">
        <f>'3. Inputs'!BK446</f>
        <v>2</v>
      </c>
      <c r="BI57" s="400">
        <f>'3. Inputs'!BL446</f>
        <v>2</v>
      </c>
      <c r="BJ57" s="400">
        <f>'3. Inputs'!BM446</f>
        <v>2</v>
      </c>
      <c r="BK57" s="401">
        <f>'3. Inputs'!BN446</f>
        <v>2</v>
      </c>
    </row>
    <row r="58" spans="1:65" s="382" customFormat="1">
      <c r="B58" s="397" t="s">
        <v>200</v>
      </c>
      <c r="D58" s="400">
        <f>'3. Inputs'!G447</f>
        <v>2</v>
      </c>
      <c r="E58" s="400">
        <f>'3. Inputs'!H447</f>
        <v>2</v>
      </c>
      <c r="F58" s="400">
        <f>'3. Inputs'!I447</f>
        <v>2</v>
      </c>
      <c r="G58" s="400">
        <f>'3. Inputs'!J447</f>
        <v>2</v>
      </c>
      <c r="H58" s="400">
        <f>'3. Inputs'!K447</f>
        <v>2</v>
      </c>
      <c r="I58" s="400">
        <f>'3. Inputs'!L447</f>
        <v>2</v>
      </c>
      <c r="J58" s="400">
        <f>'3. Inputs'!M447</f>
        <v>2</v>
      </c>
      <c r="K58" s="400">
        <f>'3. Inputs'!N447</f>
        <v>2</v>
      </c>
      <c r="L58" s="400">
        <f>'3. Inputs'!O447</f>
        <v>2</v>
      </c>
      <c r="M58" s="400">
        <f>'3. Inputs'!P447</f>
        <v>2</v>
      </c>
      <c r="N58" s="400">
        <f>'3. Inputs'!Q447</f>
        <v>2</v>
      </c>
      <c r="O58" s="400">
        <f>'3. Inputs'!R447</f>
        <v>2</v>
      </c>
      <c r="P58" s="400">
        <f>'3. Inputs'!S447</f>
        <v>2</v>
      </c>
      <c r="Q58" s="400">
        <f>'3. Inputs'!T447</f>
        <v>2</v>
      </c>
      <c r="R58" s="400">
        <f>'3. Inputs'!U447</f>
        <v>2</v>
      </c>
      <c r="S58" s="400">
        <f>'3. Inputs'!V447</f>
        <v>2</v>
      </c>
      <c r="T58" s="400">
        <f>'3. Inputs'!W447</f>
        <v>2</v>
      </c>
      <c r="U58" s="400">
        <f>'3. Inputs'!X447</f>
        <v>2</v>
      </c>
      <c r="V58" s="400">
        <f>'3. Inputs'!Y447</f>
        <v>2</v>
      </c>
      <c r="W58" s="400">
        <f>'3. Inputs'!Z447</f>
        <v>2</v>
      </c>
      <c r="X58" s="400">
        <f>'3. Inputs'!AA447</f>
        <v>2</v>
      </c>
      <c r="Y58" s="400">
        <f>'3. Inputs'!AB447</f>
        <v>2</v>
      </c>
      <c r="Z58" s="400">
        <f>'3. Inputs'!AC447</f>
        <v>2</v>
      </c>
      <c r="AA58" s="400">
        <f>'3. Inputs'!AD447</f>
        <v>2</v>
      </c>
      <c r="AB58" s="400">
        <f>'3. Inputs'!AE447</f>
        <v>2</v>
      </c>
      <c r="AC58" s="400">
        <f>'3. Inputs'!AF447</f>
        <v>2</v>
      </c>
      <c r="AD58" s="400">
        <f>'3. Inputs'!AG447</f>
        <v>2</v>
      </c>
      <c r="AE58" s="400">
        <f>'3. Inputs'!AH447</f>
        <v>2</v>
      </c>
      <c r="AF58" s="400">
        <f>'3. Inputs'!AI447</f>
        <v>2</v>
      </c>
      <c r="AG58" s="400">
        <f>'3. Inputs'!AJ447</f>
        <v>2</v>
      </c>
      <c r="AH58" s="400">
        <f>'3. Inputs'!AK447</f>
        <v>2</v>
      </c>
      <c r="AI58" s="400">
        <f>'3. Inputs'!AL447</f>
        <v>2</v>
      </c>
      <c r="AJ58" s="400">
        <f>'3. Inputs'!AM447</f>
        <v>2</v>
      </c>
      <c r="AK58" s="400">
        <f>'3. Inputs'!AN447</f>
        <v>2</v>
      </c>
      <c r="AL58" s="400">
        <f>'3. Inputs'!AO447</f>
        <v>2</v>
      </c>
      <c r="AM58" s="400">
        <f>'3. Inputs'!AP447</f>
        <v>2</v>
      </c>
      <c r="AN58" s="400">
        <f>'3. Inputs'!AQ447</f>
        <v>2</v>
      </c>
      <c r="AO58" s="400">
        <f>'3. Inputs'!AR447</f>
        <v>2</v>
      </c>
      <c r="AP58" s="400">
        <f>'3. Inputs'!AS447</f>
        <v>2</v>
      </c>
      <c r="AQ58" s="400">
        <f>'3. Inputs'!AT447</f>
        <v>2</v>
      </c>
      <c r="AR58" s="400">
        <f>'3. Inputs'!AU447</f>
        <v>2</v>
      </c>
      <c r="AS58" s="400">
        <f>'3. Inputs'!AV447</f>
        <v>2</v>
      </c>
      <c r="AT58" s="400">
        <f>'3. Inputs'!AW447</f>
        <v>2</v>
      </c>
      <c r="AU58" s="400">
        <f>'3. Inputs'!AX447</f>
        <v>2</v>
      </c>
      <c r="AV58" s="400">
        <f>'3. Inputs'!AY447</f>
        <v>2</v>
      </c>
      <c r="AW58" s="400">
        <f>'3. Inputs'!AZ447</f>
        <v>2</v>
      </c>
      <c r="AX58" s="400">
        <f>'3. Inputs'!BA447</f>
        <v>2</v>
      </c>
      <c r="AY58" s="400">
        <f>'3. Inputs'!BB447</f>
        <v>2</v>
      </c>
      <c r="AZ58" s="400">
        <f>'3. Inputs'!BC447</f>
        <v>2</v>
      </c>
      <c r="BA58" s="400">
        <f>'3. Inputs'!BD447</f>
        <v>2</v>
      </c>
      <c r="BB58" s="400">
        <f>'3. Inputs'!BE447</f>
        <v>2</v>
      </c>
      <c r="BC58" s="400">
        <f>'3. Inputs'!BF447</f>
        <v>2</v>
      </c>
      <c r="BD58" s="400">
        <f>'3. Inputs'!BG447</f>
        <v>2</v>
      </c>
      <c r="BE58" s="400">
        <f>'3. Inputs'!BH447</f>
        <v>2</v>
      </c>
      <c r="BF58" s="400">
        <f>'3. Inputs'!BI447</f>
        <v>2</v>
      </c>
      <c r="BG58" s="400">
        <f>'3. Inputs'!BJ447</f>
        <v>2</v>
      </c>
      <c r="BH58" s="400">
        <f>'3. Inputs'!BK447</f>
        <v>2</v>
      </c>
      <c r="BI58" s="400">
        <f>'3. Inputs'!BL447</f>
        <v>2</v>
      </c>
      <c r="BJ58" s="400">
        <f>'3. Inputs'!BM447</f>
        <v>2</v>
      </c>
      <c r="BK58" s="401">
        <f>'3. Inputs'!BN447</f>
        <v>2</v>
      </c>
    </row>
    <row r="59" spans="1:65" s="382" customFormat="1">
      <c r="B59" s="397" t="s">
        <v>201</v>
      </c>
      <c r="D59" s="400">
        <f>'3. Inputs'!G448</f>
        <v>100</v>
      </c>
      <c r="E59" s="400">
        <f>'3. Inputs'!H448</f>
        <v>100</v>
      </c>
      <c r="F59" s="400">
        <f>'3. Inputs'!I448</f>
        <v>100</v>
      </c>
      <c r="G59" s="400">
        <f>'3. Inputs'!J448</f>
        <v>100</v>
      </c>
      <c r="H59" s="400">
        <f>'3. Inputs'!K448</f>
        <v>100</v>
      </c>
      <c r="I59" s="400">
        <f>'3. Inputs'!L448</f>
        <v>100</v>
      </c>
      <c r="J59" s="400">
        <f>'3. Inputs'!M448</f>
        <v>100</v>
      </c>
      <c r="K59" s="400">
        <f>'3. Inputs'!N448</f>
        <v>100</v>
      </c>
      <c r="L59" s="400">
        <f>'3. Inputs'!O448</f>
        <v>100</v>
      </c>
      <c r="M59" s="400">
        <f>'3. Inputs'!P448</f>
        <v>100</v>
      </c>
      <c r="N59" s="400">
        <f>'3. Inputs'!Q448</f>
        <v>100</v>
      </c>
      <c r="O59" s="400">
        <f>'3. Inputs'!R448</f>
        <v>100</v>
      </c>
      <c r="P59" s="400">
        <f>'3. Inputs'!S448</f>
        <v>100</v>
      </c>
      <c r="Q59" s="400">
        <f>'3. Inputs'!T448</f>
        <v>100</v>
      </c>
      <c r="R59" s="400">
        <f>'3. Inputs'!U448</f>
        <v>100</v>
      </c>
      <c r="S59" s="400">
        <f>'3. Inputs'!V448</f>
        <v>100</v>
      </c>
      <c r="T59" s="400">
        <f>'3. Inputs'!W448</f>
        <v>100</v>
      </c>
      <c r="U59" s="400">
        <f>'3. Inputs'!X448</f>
        <v>100</v>
      </c>
      <c r="V59" s="400">
        <f>'3. Inputs'!Y448</f>
        <v>100</v>
      </c>
      <c r="W59" s="400">
        <f>'3. Inputs'!Z448</f>
        <v>100</v>
      </c>
      <c r="X59" s="400">
        <f>'3. Inputs'!AA448</f>
        <v>100</v>
      </c>
      <c r="Y59" s="400">
        <f>'3. Inputs'!AB448</f>
        <v>100</v>
      </c>
      <c r="Z59" s="400">
        <f>'3. Inputs'!AC448</f>
        <v>100</v>
      </c>
      <c r="AA59" s="400">
        <f>'3. Inputs'!AD448</f>
        <v>100</v>
      </c>
      <c r="AB59" s="400">
        <f>'3. Inputs'!AE448</f>
        <v>100</v>
      </c>
      <c r="AC59" s="400">
        <f>'3. Inputs'!AF448</f>
        <v>100</v>
      </c>
      <c r="AD59" s="400">
        <f>'3. Inputs'!AG448</f>
        <v>100</v>
      </c>
      <c r="AE59" s="400">
        <f>'3. Inputs'!AH448</f>
        <v>100</v>
      </c>
      <c r="AF59" s="400">
        <f>'3. Inputs'!AI448</f>
        <v>100</v>
      </c>
      <c r="AG59" s="400">
        <f>'3. Inputs'!AJ448</f>
        <v>100</v>
      </c>
      <c r="AH59" s="400">
        <f>'3. Inputs'!AK448</f>
        <v>100</v>
      </c>
      <c r="AI59" s="400">
        <f>'3. Inputs'!AL448</f>
        <v>100</v>
      </c>
      <c r="AJ59" s="400">
        <f>'3. Inputs'!AM448</f>
        <v>100</v>
      </c>
      <c r="AK59" s="400">
        <f>'3. Inputs'!AN448</f>
        <v>100</v>
      </c>
      <c r="AL59" s="400">
        <f>'3. Inputs'!AO448</f>
        <v>100</v>
      </c>
      <c r="AM59" s="400">
        <f>'3. Inputs'!AP448</f>
        <v>100</v>
      </c>
      <c r="AN59" s="400">
        <f>'3. Inputs'!AQ448</f>
        <v>100</v>
      </c>
      <c r="AO59" s="400">
        <f>'3. Inputs'!AR448</f>
        <v>100</v>
      </c>
      <c r="AP59" s="400">
        <f>'3. Inputs'!AS448</f>
        <v>100</v>
      </c>
      <c r="AQ59" s="400">
        <f>'3. Inputs'!AT448</f>
        <v>100</v>
      </c>
      <c r="AR59" s="400">
        <f>'3. Inputs'!AU448</f>
        <v>100</v>
      </c>
      <c r="AS59" s="400">
        <f>'3. Inputs'!AV448</f>
        <v>100</v>
      </c>
      <c r="AT59" s="400">
        <f>'3. Inputs'!AW448</f>
        <v>100</v>
      </c>
      <c r="AU59" s="400">
        <f>'3. Inputs'!AX448</f>
        <v>100</v>
      </c>
      <c r="AV59" s="400">
        <f>'3. Inputs'!AY448</f>
        <v>100</v>
      </c>
      <c r="AW59" s="400">
        <f>'3. Inputs'!AZ448</f>
        <v>100</v>
      </c>
      <c r="AX59" s="400">
        <f>'3. Inputs'!BA448</f>
        <v>100</v>
      </c>
      <c r="AY59" s="400">
        <f>'3. Inputs'!BB448</f>
        <v>100</v>
      </c>
      <c r="AZ59" s="400">
        <f>'3. Inputs'!BC448</f>
        <v>100</v>
      </c>
      <c r="BA59" s="400">
        <f>'3. Inputs'!BD448</f>
        <v>100</v>
      </c>
      <c r="BB59" s="400">
        <f>'3. Inputs'!BE448</f>
        <v>100</v>
      </c>
      <c r="BC59" s="400">
        <f>'3. Inputs'!BF448</f>
        <v>100</v>
      </c>
      <c r="BD59" s="400">
        <f>'3. Inputs'!BG448</f>
        <v>100</v>
      </c>
      <c r="BE59" s="400">
        <f>'3. Inputs'!BH448</f>
        <v>100</v>
      </c>
      <c r="BF59" s="400">
        <f>'3. Inputs'!BI448</f>
        <v>100</v>
      </c>
      <c r="BG59" s="400">
        <f>'3. Inputs'!BJ448</f>
        <v>100</v>
      </c>
      <c r="BH59" s="400">
        <f>'3. Inputs'!BK448</f>
        <v>100</v>
      </c>
      <c r="BI59" s="400">
        <f>'3. Inputs'!BL448</f>
        <v>100</v>
      </c>
      <c r="BJ59" s="400">
        <f>'3. Inputs'!BM448</f>
        <v>100</v>
      </c>
      <c r="BK59" s="401">
        <f>'3. Inputs'!BN448</f>
        <v>100</v>
      </c>
    </row>
    <row r="60" spans="1:65" s="382" customFormat="1">
      <c r="B60" s="1148" t="s">
        <v>734</v>
      </c>
      <c r="D60" s="400">
        <f>'3. Inputs'!G449</f>
        <v>50</v>
      </c>
      <c r="E60" s="400">
        <f>'3. Inputs'!H449</f>
        <v>50</v>
      </c>
      <c r="F60" s="400">
        <f>'3. Inputs'!I449</f>
        <v>50</v>
      </c>
      <c r="G60" s="400">
        <f>'3. Inputs'!J449</f>
        <v>50</v>
      </c>
      <c r="H60" s="400">
        <f>'3. Inputs'!K449</f>
        <v>50</v>
      </c>
      <c r="I60" s="400">
        <f>'3. Inputs'!L449</f>
        <v>50</v>
      </c>
      <c r="J60" s="400">
        <f>'3. Inputs'!M449</f>
        <v>50</v>
      </c>
      <c r="K60" s="400">
        <f>'3. Inputs'!N449</f>
        <v>50</v>
      </c>
      <c r="L60" s="400">
        <f>'3. Inputs'!O449</f>
        <v>50</v>
      </c>
      <c r="M60" s="400">
        <f>'3. Inputs'!P449</f>
        <v>50</v>
      </c>
      <c r="N60" s="400">
        <f>'3. Inputs'!Q449</f>
        <v>50</v>
      </c>
      <c r="O60" s="400">
        <f>'3. Inputs'!R449</f>
        <v>50</v>
      </c>
      <c r="P60" s="400">
        <f>'3. Inputs'!S449</f>
        <v>50</v>
      </c>
      <c r="Q60" s="400">
        <f>'3. Inputs'!T449</f>
        <v>50</v>
      </c>
      <c r="R60" s="400">
        <f>'3. Inputs'!U449</f>
        <v>50</v>
      </c>
      <c r="S60" s="400">
        <f>'3. Inputs'!V449</f>
        <v>50</v>
      </c>
      <c r="T60" s="400">
        <f>'3. Inputs'!W449</f>
        <v>50</v>
      </c>
      <c r="U60" s="400">
        <f>'3. Inputs'!X449</f>
        <v>50</v>
      </c>
      <c r="V60" s="400">
        <f>'3. Inputs'!Y449</f>
        <v>50</v>
      </c>
      <c r="W60" s="400">
        <f>'3. Inputs'!Z449</f>
        <v>50</v>
      </c>
      <c r="X60" s="400">
        <f>'3. Inputs'!AA449</f>
        <v>50</v>
      </c>
      <c r="Y60" s="400">
        <f>'3. Inputs'!AB449</f>
        <v>50</v>
      </c>
      <c r="Z60" s="400">
        <f>'3. Inputs'!AC449</f>
        <v>50</v>
      </c>
      <c r="AA60" s="400">
        <f>'3. Inputs'!AD449</f>
        <v>50</v>
      </c>
      <c r="AB60" s="400">
        <f>'3. Inputs'!AE449</f>
        <v>50</v>
      </c>
      <c r="AC60" s="400">
        <f>'3. Inputs'!AF449</f>
        <v>50</v>
      </c>
      <c r="AD60" s="400">
        <f>'3. Inputs'!AG449</f>
        <v>50</v>
      </c>
      <c r="AE60" s="400">
        <f>'3. Inputs'!AH449</f>
        <v>50</v>
      </c>
      <c r="AF60" s="400">
        <f>'3. Inputs'!AI449</f>
        <v>50</v>
      </c>
      <c r="AG60" s="400">
        <f>'3. Inputs'!AJ449</f>
        <v>50</v>
      </c>
      <c r="AH60" s="400">
        <f>'3. Inputs'!AK449</f>
        <v>50</v>
      </c>
      <c r="AI60" s="400">
        <f>'3. Inputs'!AL449</f>
        <v>50</v>
      </c>
      <c r="AJ60" s="400">
        <f>'3. Inputs'!AM449</f>
        <v>50</v>
      </c>
      <c r="AK60" s="400">
        <f>'3. Inputs'!AN449</f>
        <v>50</v>
      </c>
      <c r="AL60" s="400">
        <f>'3. Inputs'!AO449</f>
        <v>50</v>
      </c>
      <c r="AM60" s="400">
        <f>'3. Inputs'!AP449</f>
        <v>50</v>
      </c>
      <c r="AN60" s="400">
        <f>'3. Inputs'!AQ449</f>
        <v>50</v>
      </c>
      <c r="AO60" s="400">
        <f>'3. Inputs'!AR449</f>
        <v>50</v>
      </c>
      <c r="AP60" s="400">
        <f>'3. Inputs'!AS449</f>
        <v>50</v>
      </c>
      <c r="AQ60" s="400">
        <f>'3. Inputs'!AT449</f>
        <v>50</v>
      </c>
      <c r="AR60" s="400">
        <f>'3. Inputs'!AU449</f>
        <v>50</v>
      </c>
      <c r="AS60" s="400">
        <f>'3. Inputs'!AV449</f>
        <v>50</v>
      </c>
      <c r="AT60" s="400">
        <f>'3. Inputs'!AW449</f>
        <v>50</v>
      </c>
      <c r="AU60" s="400">
        <f>'3. Inputs'!AX449</f>
        <v>50</v>
      </c>
      <c r="AV60" s="400">
        <f>'3. Inputs'!AY449</f>
        <v>50</v>
      </c>
      <c r="AW60" s="400">
        <f>'3. Inputs'!AZ449</f>
        <v>50</v>
      </c>
      <c r="AX60" s="400">
        <f>'3. Inputs'!BA449</f>
        <v>50</v>
      </c>
      <c r="AY60" s="400">
        <f>'3. Inputs'!BB449</f>
        <v>50</v>
      </c>
      <c r="AZ60" s="400">
        <f>'3. Inputs'!BC449</f>
        <v>50</v>
      </c>
      <c r="BA60" s="400">
        <f>'3. Inputs'!BD449</f>
        <v>50</v>
      </c>
      <c r="BB60" s="400">
        <f>'3. Inputs'!BE449</f>
        <v>50</v>
      </c>
      <c r="BC60" s="400">
        <f>'3. Inputs'!BF449</f>
        <v>50</v>
      </c>
      <c r="BD60" s="400">
        <f>'3. Inputs'!BG449</f>
        <v>50</v>
      </c>
      <c r="BE60" s="400">
        <f>'3. Inputs'!BH449</f>
        <v>50</v>
      </c>
      <c r="BF60" s="400">
        <f>'3. Inputs'!BI449</f>
        <v>50</v>
      </c>
      <c r="BG60" s="400">
        <f>'3. Inputs'!BJ449</f>
        <v>50</v>
      </c>
      <c r="BH60" s="400">
        <f>'3. Inputs'!BK449</f>
        <v>50</v>
      </c>
      <c r="BI60" s="400">
        <f>'3. Inputs'!BL449</f>
        <v>50</v>
      </c>
      <c r="BJ60" s="400">
        <f>'3. Inputs'!BM449</f>
        <v>50</v>
      </c>
      <c r="BK60" s="401">
        <f>'3. Inputs'!BN449</f>
        <v>50</v>
      </c>
    </row>
    <row r="61" spans="1:65" s="382" customFormat="1">
      <c r="B61" s="397" t="s">
        <v>181</v>
      </c>
      <c r="D61" s="400">
        <f>'3. Inputs'!G450</f>
        <v>60</v>
      </c>
      <c r="E61" s="400">
        <f>'3. Inputs'!H450</f>
        <v>60</v>
      </c>
      <c r="F61" s="400">
        <f>'3. Inputs'!I450</f>
        <v>60</v>
      </c>
      <c r="G61" s="400">
        <f>'3. Inputs'!J450</f>
        <v>60</v>
      </c>
      <c r="H61" s="400">
        <f>'3. Inputs'!K450</f>
        <v>60</v>
      </c>
      <c r="I61" s="400">
        <f>'3. Inputs'!L450</f>
        <v>60</v>
      </c>
      <c r="J61" s="400">
        <f>'3. Inputs'!M450</f>
        <v>60</v>
      </c>
      <c r="K61" s="400">
        <f>'3. Inputs'!N450</f>
        <v>60</v>
      </c>
      <c r="L61" s="400">
        <f>'3. Inputs'!O450</f>
        <v>60</v>
      </c>
      <c r="M61" s="400">
        <f>'3. Inputs'!P450</f>
        <v>60</v>
      </c>
      <c r="N61" s="400">
        <f>'3. Inputs'!Q450</f>
        <v>60</v>
      </c>
      <c r="O61" s="400">
        <f>'3. Inputs'!R450</f>
        <v>60</v>
      </c>
      <c r="P61" s="400">
        <f>'3. Inputs'!S450</f>
        <v>60</v>
      </c>
      <c r="Q61" s="400">
        <f>'3. Inputs'!T450</f>
        <v>60</v>
      </c>
      <c r="R61" s="400">
        <f>'3. Inputs'!U450</f>
        <v>60</v>
      </c>
      <c r="S61" s="400">
        <f>'3. Inputs'!V450</f>
        <v>60</v>
      </c>
      <c r="T61" s="400">
        <f>'3. Inputs'!W450</f>
        <v>60</v>
      </c>
      <c r="U61" s="400">
        <f>'3. Inputs'!X450</f>
        <v>60</v>
      </c>
      <c r="V61" s="400">
        <f>'3. Inputs'!Y450</f>
        <v>60</v>
      </c>
      <c r="W61" s="400">
        <f>'3. Inputs'!Z450</f>
        <v>60</v>
      </c>
      <c r="X61" s="400">
        <f>'3. Inputs'!AA450</f>
        <v>60</v>
      </c>
      <c r="Y61" s="400">
        <f>'3. Inputs'!AB450</f>
        <v>60</v>
      </c>
      <c r="Z61" s="400">
        <f>'3. Inputs'!AC450</f>
        <v>60</v>
      </c>
      <c r="AA61" s="400">
        <f>'3. Inputs'!AD450</f>
        <v>60</v>
      </c>
      <c r="AB61" s="400">
        <f>'3. Inputs'!AE450</f>
        <v>60</v>
      </c>
      <c r="AC61" s="400">
        <f>'3. Inputs'!AF450</f>
        <v>60</v>
      </c>
      <c r="AD61" s="400">
        <f>'3. Inputs'!AG450</f>
        <v>60</v>
      </c>
      <c r="AE61" s="400">
        <f>'3. Inputs'!AH450</f>
        <v>60</v>
      </c>
      <c r="AF61" s="400">
        <f>'3. Inputs'!AI450</f>
        <v>60</v>
      </c>
      <c r="AG61" s="400">
        <f>'3. Inputs'!AJ450</f>
        <v>60</v>
      </c>
      <c r="AH61" s="400">
        <f>'3. Inputs'!AK450</f>
        <v>60</v>
      </c>
      <c r="AI61" s="400">
        <f>'3. Inputs'!AL450</f>
        <v>60</v>
      </c>
      <c r="AJ61" s="400">
        <f>'3. Inputs'!AM450</f>
        <v>60</v>
      </c>
      <c r="AK61" s="400">
        <f>'3. Inputs'!AN450</f>
        <v>60</v>
      </c>
      <c r="AL61" s="400">
        <f>'3. Inputs'!AO450</f>
        <v>60</v>
      </c>
      <c r="AM61" s="400">
        <f>'3. Inputs'!AP450</f>
        <v>60</v>
      </c>
      <c r="AN61" s="400">
        <f>'3. Inputs'!AQ450</f>
        <v>60</v>
      </c>
      <c r="AO61" s="400">
        <f>'3. Inputs'!AR450</f>
        <v>60</v>
      </c>
      <c r="AP61" s="400">
        <f>'3. Inputs'!AS450</f>
        <v>60</v>
      </c>
      <c r="AQ61" s="400">
        <f>'3. Inputs'!AT450</f>
        <v>60</v>
      </c>
      <c r="AR61" s="400">
        <f>'3. Inputs'!AU450</f>
        <v>60</v>
      </c>
      <c r="AS61" s="400">
        <f>'3. Inputs'!AV450</f>
        <v>60</v>
      </c>
      <c r="AT61" s="400">
        <f>'3. Inputs'!AW450</f>
        <v>60</v>
      </c>
      <c r="AU61" s="400">
        <f>'3. Inputs'!AX450</f>
        <v>60</v>
      </c>
      <c r="AV61" s="400">
        <f>'3. Inputs'!AY450</f>
        <v>60</v>
      </c>
      <c r="AW61" s="400">
        <f>'3. Inputs'!AZ450</f>
        <v>60</v>
      </c>
      <c r="AX61" s="400">
        <f>'3. Inputs'!BA450</f>
        <v>60</v>
      </c>
      <c r="AY61" s="400">
        <f>'3. Inputs'!BB450</f>
        <v>60</v>
      </c>
      <c r="AZ61" s="400">
        <f>'3. Inputs'!BC450</f>
        <v>60</v>
      </c>
      <c r="BA61" s="400">
        <f>'3. Inputs'!BD450</f>
        <v>60</v>
      </c>
      <c r="BB61" s="400">
        <f>'3. Inputs'!BE450</f>
        <v>60</v>
      </c>
      <c r="BC61" s="400">
        <f>'3. Inputs'!BF450</f>
        <v>60</v>
      </c>
      <c r="BD61" s="400">
        <f>'3. Inputs'!BG450</f>
        <v>60</v>
      </c>
      <c r="BE61" s="400">
        <f>'3. Inputs'!BH450</f>
        <v>60</v>
      </c>
      <c r="BF61" s="400">
        <f>'3. Inputs'!BI450</f>
        <v>60</v>
      </c>
      <c r="BG61" s="400">
        <f>'3. Inputs'!BJ450</f>
        <v>60</v>
      </c>
      <c r="BH61" s="400">
        <f>'3. Inputs'!BK450</f>
        <v>60</v>
      </c>
      <c r="BI61" s="400">
        <f>'3. Inputs'!BL450</f>
        <v>60</v>
      </c>
      <c r="BJ61" s="400">
        <f>'3. Inputs'!BM450</f>
        <v>60</v>
      </c>
      <c r="BK61" s="401">
        <f>'3. Inputs'!BN450</f>
        <v>60</v>
      </c>
    </row>
    <row r="62" spans="1:65" s="382" customFormat="1">
      <c r="B62" s="397" t="s">
        <v>730</v>
      </c>
      <c r="D62" s="400">
        <f>'3. Inputs'!G451</f>
        <v>1</v>
      </c>
      <c r="E62" s="400">
        <f>'3. Inputs'!H451</f>
        <v>1</v>
      </c>
      <c r="F62" s="400">
        <f>'3. Inputs'!I451</f>
        <v>1</v>
      </c>
      <c r="G62" s="400">
        <f>'3. Inputs'!J451</f>
        <v>1</v>
      </c>
      <c r="H62" s="400">
        <f>'3. Inputs'!K451</f>
        <v>1</v>
      </c>
      <c r="I62" s="400">
        <f>'3. Inputs'!L451</f>
        <v>1</v>
      </c>
      <c r="J62" s="400">
        <f>'3. Inputs'!M451</f>
        <v>1</v>
      </c>
      <c r="K62" s="400">
        <f>'3. Inputs'!N451</f>
        <v>1</v>
      </c>
      <c r="L62" s="400">
        <f>'3. Inputs'!O451</f>
        <v>1</v>
      </c>
      <c r="M62" s="400">
        <f>'3. Inputs'!P451</f>
        <v>1</v>
      </c>
      <c r="N62" s="400">
        <f>'3. Inputs'!Q451</f>
        <v>1</v>
      </c>
      <c r="O62" s="400">
        <f>'3. Inputs'!R451</f>
        <v>1</v>
      </c>
      <c r="P62" s="400">
        <f>'3. Inputs'!S451</f>
        <v>1</v>
      </c>
      <c r="Q62" s="400">
        <f>'3. Inputs'!T451</f>
        <v>1</v>
      </c>
      <c r="R62" s="400">
        <f>'3. Inputs'!U451</f>
        <v>1</v>
      </c>
      <c r="S62" s="400">
        <f>'3. Inputs'!V451</f>
        <v>1</v>
      </c>
      <c r="T62" s="400">
        <f>'3. Inputs'!W451</f>
        <v>1</v>
      </c>
      <c r="U62" s="400">
        <f>'3. Inputs'!X451</f>
        <v>1</v>
      </c>
      <c r="V62" s="400">
        <f>'3. Inputs'!Y451</f>
        <v>1</v>
      </c>
      <c r="W62" s="400">
        <f>'3. Inputs'!Z451</f>
        <v>1</v>
      </c>
      <c r="X62" s="400">
        <f>'3. Inputs'!AA451</f>
        <v>1</v>
      </c>
      <c r="Y62" s="400">
        <f>'3. Inputs'!AB451</f>
        <v>1</v>
      </c>
      <c r="Z62" s="400">
        <f>'3. Inputs'!AC451</f>
        <v>1</v>
      </c>
      <c r="AA62" s="400">
        <f>'3. Inputs'!AD451</f>
        <v>1</v>
      </c>
      <c r="AB62" s="400">
        <f>'3. Inputs'!AE451</f>
        <v>1</v>
      </c>
      <c r="AC62" s="400">
        <f>'3. Inputs'!AF451</f>
        <v>1</v>
      </c>
      <c r="AD62" s="400">
        <f>'3. Inputs'!AG451</f>
        <v>1</v>
      </c>
      <c r="AE62" s="400">
        <f>'3. Inputs'!AH451</f>
        <v>1</v>
      </c>
      <c r="AF62" s="400">
        <f>'3. Inputs'!AI451</f>
        <v>1</v>
      </c>
      <c r="AG62" s="400">
        <f>'3. Inputs'!AJ451</f>
        <v>1</v>
      </c>
      <c r="AH62" s="400">
        <f>'3. Inputs'!AK451</f>
        <v>1</v>
      </c>
      <c r="AI62" s="400">
        <f>'3. Inputs'!AL451</f>
        <v>1</v>
      </c>
      <c r="AJ62" s="400">
        <f>'3. Inputs'!AM451</f>
        <v>1</v>
      </c>
      <c r="AK62" s="400">
        <f>'3. Inputs'!AN451</f>
        <v>1</v>
      </c>
      <c r="AL62" s="400">
        <f>'3. Inputs'!AO451</f>
        <v>1</v>
      </c>
      <c r="AM62" s="400">
        <f>'3. Inputs'!AP451</f>
        <v>1</v>
      </c>
      <c r="AN62" s="400">
        <f>'3. Inputs'!AQ451</f>
        <v>1</v>
      </c>
      <c r="AO62" s="400">
        <f>'3. Inputs'!AR451</f>
        <v>1</v>
      </c>
      <c r="AP62" s="400">
        <f>'3. Inputs'!AS451</f>
        <v>1</v>
      </c>
      <c r="AQ62" s="400">
        <f>'3. Inputs'!AT451</f>
        <v>1</v>
      </c>
      <c r="AR62" s="400">
        <f>'3. Inputs'!AU451</f>
        <v>1</v>
      </c>
      <c r="AS62" s="400">
        <f>'3. Inputs'!AV451</f>
        <v>1</v>
      </c>
      <c r="AT62" s="400">
        <f>'3. Inputs'!AW451</f>
        <v>1</v>
      </c>
      <c r="AU62" s="400">
        <f>'3. Inputs'!AX451</f>
        <v>1</v>
      </c>
      <c r="AV62" s="400">
        <f>'3. Inputs'!AY451</f>
        <v>1</v>
      </c>
      <c r="AW62" s="400">
        <f>'3. Inputs'!AZ451</f>
        <v>1</v>
      </c>
      <c r="AX62" s="400">
        <f>'3. Inputs'!BA451</f>
        <v>1</v>
      </c>
      <c r="AY62" s="400">
        <f>'3. Inputs'!BB451</f>
        <v>1</v>
      </c>
      <c r="AZ62" s="400">
        <f>'3. Inputs'!BC451</f>
        <v>1</v>
      </c>
      <c r="BA62" s="400">
        <f>'3. Inputs'!BD451</f>
        <v>1</v>
      </c>
      <c r="BB62" s="400">
        <f>'3. Inputs'!BE451</f>
        <v>1</v>
      </c>
      <c r="BC62" s="400">
        <f>'3. Inputs'!BF451</f>
        <v>1</v>
      </c>
      <c r="BD62" s="400">
        <f>'3. Inputs'!BG451</f>
        <v>1</v>
      </c>
      <c r="BE62" s="400">
        <f>'3. Inputs'!BH451</f>
        <v>1</v>
      </c>
      <c r="BF62" s="400">
        <f>'3. Inputs'!BI451</f>
        <v>1</v>
      </c>
      <c r="BG62" s="400">
        <f>'3. Inputs'!BJ451</f>
        <v>1</v>
      </c>
      <c r="BH62" s="400">
        <f>'3. Inputs'!BK451</f>
        <v>1</v>
      </c>
      <c r="BI62" s="400">
        <f>'3. Inputs'!BL451</f>
        <v>1</v>
      </c>
      <c r="BJ62" s="400">
        <f>'3. Inputs'!BM451</f>
        <v>1</v>
      </c>
      <c r="BK62" s="1161">
        <f>'3. Inputs'!BN451</f>
        <v>1</v>
      </c>
    </row>
    <row r="63" spans="1:65" s="1078" customFormat="1">
      <c r="B63" s="1133" t="s">
        <v>170</v>
      </c>
      <c r="D63" s="1131">
        <f t="shared" ref="D63:AI63" si="18">SUM(D56:D62)</f>
        <v>225</v>
      </c>
      <c r="E63" s="1131">
        <f t="shared" si="18"/>
        <v>225</v>
      </c>
      <c r="F63" s="1131">
        <f t="shared" si="18"/>
        <v>225</v>
      </c>
      <c r="G63" s="1131">
        <f t="shared" si="18"/>
        <v>225</v>
      </c>
      <c r="H63" s="1131">
        <f t="shared" si="18"/>
        <v>225</v>
      </c>
      <c r="I63" s="1131">
        <f t="shared" si="18"/>
        <v>225</v>
      </c>
      <c r="J63" s="1131">
        <f t="shared" si="18"/>
        <v>225</v>
      </c>
      <c r="K63" s="1131">
        <f t="shared" si="18"/>
        <v>225</v>
      </c>
      <c r="L63" s="1131">
        <f t="shared" si="18"/>
        <v>225</v>
      </c>
      <c r="M63" s="1131">
        <f t="shared" si="18"/>
        <v>225</v>
      </c>
      <c r="N63" s="1131">
        <f t="shared" si="18"/>
        <v>225</v>
      </c>
      <c r="O63" s="1131">
        <f t="shared" si="18"/>
        <v>225</v>
      </c>
      <c r="P63" s="1131">
        <f t="shared" si="18"/>
        <v>225</v>
      </c>
      <c r="Q63" s="1131">
        <f t="shared" si="18"/>
        <v>225</v>
      </c>
      <c r="R63" s="1131">
        <f t="shared" si="18"/>
        <v>225</v>
      </c>
      <c r="S63" s="1131">
        <f t="shared" si="18"/>
        <v>225</v>
      </c>
      <c r="T63" s="1131">
        <f t="shared" si="18"/>
        <v>225</v>
      </c>
      <c r="U63" s="1131">
        <f t="shared" si="18"/>
        <v>225</v>
      </c>
      <c r="V63" s="1131">
        <f t="shared" si="18"/>
        <v>225</v>
      </c>
      <c r="W63" s="1131">
        <f t="shared" si="18"/>
        <v>225</v>
      </c>
      <c r="X63" s="1131">
        <f t="shared" si="18"/>
        <v>225</v>
      </c>
      <c r="Y63" s="1131">
        <f t="shared" si="18"/>
        <v>225</v>
      </c>
      <c r="Z63" s="1131">
        <f t="shared" si="18"/>
        <v>225</v>
      </c>
      <c r="AA63" s="1131">
        <f t="shared" si="18"/>
        <v>225</v>
      </c>
      <c r="AB63" s="1131">
        <f t="shared" si="18"/>
        <v>225</v>
      </c>
      <c r="AC63" s="1131">
        <f t="shared" si="18"/>
        <v>225</v>
      </c>
      <c r="AD63" s="1131">
        <f t="shared" si="18"/>
        <v>225</v>
      </c>
      <c r="AE63" s="1131">
        <f t="shared" si="18"/>
        <v>225</v>
      </c>
      <c r="AF63" s="1131">
        <f t="shared" si="18"/>
        <v>225</v>
      </c>
      <c r="AG63" s="1131">
        <f t="shared" si="18"/>
        <v>225</v>
      </c>
      <c r="AH63" s="1131">
        <f t="shared" si="18"/>
        <v>225</v>
      </c>
      <c r="AI63" s="1131">
        <f t="shared" si="18"/>
        <v>225</v>
      </c>
      <c r="AJ63" s="1131">
        <f t="shared" ref="AJ63:BK63" si="19">SUM(AJ56:AJ62)</f>
        <v>225</v>
      </c>
      <c r="AK63" s="1131">
        <f t="shared" si="19"/>
        <v>225</v>
      </c>
      <c r="AL63" s="1131">
        <f t="shared" si="19"/>
        <v>225</v>
      </c>
      <c r="AM63" s="1131">
        <f t="shared" si="19"/>
        <v>225</v>
      </c>
      <c r="AN63" s="1131">
        <f t="shared" si="19"/>
        <v>225</v>
      </c>
      <c r="AO63" s="1131">
        <f t="shared" si="19"/>
        <v>225</v>
      </c>
      <c r="AP63" s="1131">
        <f t="shared" si="19"/>
        <v>225</v>
      </c>
      <c r="AQ63" s="1131">
        <f t="shared" si="19"/>
        <v>225</v>
      </c>
      <c r="AR63" s="1131">
        <f t="shared" si="19"/>
        <v>225</v>
      </c>
      <c r="AS63" s="1131">
        <f t="shared" si="19"/>
        <v>225</v>
      </c>
      <c r="AT63" s="1131">
        <f t="shared" si="19"/>
        <v>225</v>
      </c>
      <c r="AU63" s="1131">
        <f t="shared" si="19"/>
        <v>225</v>
      </c>
      <c r="AV63" s="1131">
        <f t="shared" si="19"/>
        <v>225</v>
      </c>
      <c r="AW63" s="1131">
        <f t="shared" si="19"/>
        <v>225</v>
      </c>
      <c r="AX63" s="1131">
        <f t="shared" si="19"/>
        <v>225</v>
      </c>
      <c r="AY63" s="1131">
        <f t="shared" si="19"/>
        <v>225</v>
      </c>
      <c r="AZ63" s="1131">
        <f t="shared" si="19"/>
        <v>225</v>
      </c>
      <c r="BA63" s="1131">
        <f t="shared" si="19"/>
        <v>225</v>
      </c>
      <c r="BB63" s="1131">
        <f t="shared" si="19"/>
        <v>225</v>
      </c>
      <c r="BC63" s="1131">
        <f t="shared" si="19"/>
        <v>225</v>
      </c>
      <c r="BD63" s="1131">
        <f t="shared" si="19"/>
        <v>225</v>
      </c>
      <c r="BE63" s="1131">
        <f t="shared" si="19"/>
        <v>225</v>
      </c>
      <c r="BF63" s="1131">
        <f t="shared" si="19"/>
        <v>225</v>
      </c>
      <c r="BG63" s="1131">
        <f t="shared" si="19"/>
        <v>225</v>
      </c>
      <c r="BH63" s="1131">
        <f t="shared" si="19"/>
        <v>225</v>
      </c>
      <c r="BI63" s="1131">
        <f t="shared" si="19"/>
        <v>225</v>
      </c>
      <c r="BJ63" s="1131">
        <f t="shared" si="19"/>
        <v>225</v>
      </c>
      <c r="BK63" s="1132">
        <f t="shared" si="19"/>
        <v>225</v>
      </c>
    </row>
    <row r="64" spans="1:65" s="382" customFormat="1">
      <c r="B64" s="386"/>
      <c r="D64" s="399"/>
      <c r="E64" s="400"/>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c r="AJ64" s="384"/>
      <c r="AK64" s="384"/>
      <c r="AL64" s="384"/>
      <c r="AM64" s="384"/>
      <c r="AN64" s="384"/>
      <c r="AO64" s="384"/>
      <c r="AP64" s="384"/>
      <c r="AQ64" s="384"/>
      <c r="AR64" s="384"/>
      <c r="AS64" s="384"/>
      <c r="AT64" s="384"/>
      <c r="AU64" s="384"/>
      <c r="AV64" s="384"/>
      <c r="AW64" s="384"/>
      <c r="AX64" s="384"/>
      <c r="AY64" s="384"/>
      <c r="AZ64" s="384"/>
      <c r="BA64" s="384"/>
      <c r="BB64" s="384"/>
      <c r="BC64" s="384"/>
      <c r="BD64" s="384"/>
      <c r="BE64" s="384"/>
      <c r="BF64" s="384"/>
      <c r="BG64" s="384"/>
      <c r="BH64" s="384"/>
      <c r="BI64" s="384"/>
      <c r="BJ64" s="384"/>
      <c r="BK64" s="385"/>
    </row>
    <row r="65" spans="1:65" s="382" customFormat="1">
      <c r="B65" s="397" t="s">
        <v>204</v>
      </c>
      <c r="D65" s="399">
        <f>'3. Inputs'!G457</f>
        <v>10</v>
      </c>
      <c r="E65" s="400">
        <f>'3. Inputs'!H457</f>
        <v>10</v>
      </c>
      <c r="F65" s="400">
        <f>'3. Inputs'!I457</f>
        <v>10</v>
      </c>
      <c r="G65" s="400">
        <f>'3. Inputs'!J457</f>
        <v>10</v>
      </c>
      <c r="H65" s="400">
        <f>'3. Inputs'!K457</f>
        <v>10</v>
      </c>
      <c r="I65" s="400">
        <f>'3. Inputs'!L457</f>
        <v>10</v>
      </c>
      <c r="J65" s="400">
        <f>'3. Inputs'!M457</f>
        <v>10</v>
      </c>
      <c r="K65" s="400">
        <f>'3. Inputs'!N457</f>
        <v>10</v>
      </c>
      <c r="L65" s="400">
        <f>'3. Inputs'!O457</f>
        <v>10</v>
      </c>
      <c r="M65" s="400">
        <f>'3. Inputs'!P457</f>
        <v>10</v>
      </c>
      <c r="N65" s="400">
        <f>'3. Inputs'!Q457</f>
        <v>10</v>
      </c>
      <c r="O65" s="400">
        <f>'3. Inputs'!R457</f>
        <v>10</v>
      </c>
      <c r="P65" s="400">
        <f>'3. Inputs'!S457</f>
        <v>10</v>
      </c>
      <c r="Q65" s="400">
        <f>'3. Inputs'!T457</f>
        <v>10</v>
      </c>
      <c r="R65" s="400">
        <f>'3. Inputs'!U457</f>
        <v>10</v>
      </c>
      <c r="S65" s="400">
        <f>'3. Inputs'!V457</f>
        <v>10</v>
      </c>
      <c r="T65" s="400">
        <f>'3. Inputs'!W457</f>
        <v>10</v>
      </c>
      <c r="U65" s="400">
        <f>'3. Inputs'!X457</f>
        <v>10</v>
      </c>
      <c r="V65" s="400">
        <f>'3. Inputs'!Y457</f>
        <v>10</v>
      </c>
      <c r="W65" s="400">
        <f>'3. Inputs'!Z457</f>
        <v>10</v>
      </c>
      <c r="X65" s="400">
        <f>'3. Inputs'!AA457</f>
        <v>10</v>
      </c>
      <c r="Y65" s="400">
        <f>'3. Inputs'!AB457</f>
        <v>10</v>
      </c>
      <c r="Z65" s="400">
        <f>'3. Inputs'!AC457</f>
        <v>10</v>
      </c>
      <c r="AA65" s="400">
        <f>'3. Inputs'!AD457</f>
        <v>10</v>
      </c>
      <c r="AB65" s="400">
        <f>'3. Inputs'!AE457</f>
        <v>10</v>
      </c>
      <c r="AC65" s="400">
        <f>'3. Inputs'!AF457</f>
        <v>10</v>
      </c>
      <c r="AD65" s="400">
        <f>'3. Inputs'!AG457</f>
        <v>10</v>
      </c>
      <c r="AE65" s="400">
        <f>'3. Inputs'!AH457</f>
        <v>10</v>
      </c>
      <c r="AF65" s="400">
        <f>'3. Inputs'!AI457</f>
        <v>10</v>
      </c>
      <c r="AG65" s="400">
        <f>'3. Inputs'!AJ457</f>
        <v>10</v>
      </c>
      <c r="AH65" s="400">
        <f>'3. Inputs'!AK457</f>
        <v>10</v>
      </c>
      <c r="AI65" s="400">
        <f>'3. Inputs'!AL457</f>
        <v>10</v>
      </c>
      <c r="AJ65" s="400">
        <f>'3. Inputs'!AM457</f>
        <v>10</v>
      </c>
      <c r="AK65" s="400">
        <f>'3. Inputs'!AN457</f>
        <v>10</v>
      </c>
      <c r="AL65" s="400">
        <f>'3. Inputs'!AO457</f>
        <v>10</v>
      </c>
      <c r="AM65" s="400">
        <f>'3. Inputs'!AP457</f>
        <v>10</v>
      </c>
      <c r="AN65" s="400">
        <f>'3. Inputs'!AQ457</f>
        <v>10</v>
      </c>
      <c r="AO65" s="400">
        <f>'3. Inputs'!AR457</f>
        <v>10</v>
      </c>
      <c r="AP65" s="400">
        <f>'3. Inputs'!AS457</f>
        <v>10</v>
      </c>
      <c r="AQ65" s="400">
        <f>'3. Inputs'!AT457</f>
        <v>10</v>
      </c>
      <c r="AR65" s="400">
        <f>'3. Inputs'!AU457</f>
        <v>10</v>
      </c>
      <c r="AS65" s="400">
        <f>'3. Inputs'!AV457</f>
        <v>10</v>
      </c>
      <c r="AT65" s="400">
        <f>'3. Inputs'!AW457</f>
        <v>10</v>
      </c>
      <c r="AU65" s="400">
        <f>'3. Inputs'!AX457</f>
        <v>10</v>
      </c>
      <c r="AV65" s="400">
        <f>'3. Inputs'!AY457</f>
        <v>10</v>
      </c>
      <c r="AW65" s="400">
        <f>'3. Inputs'!AZ457</f>
        <v>10</v>
      </c>
      <c r="AX65" s="400">
        <f>'3. Inputs'!BA457</f>
        <v>10</v>
      </c>
      <c r="AY65" s="400">
        <f>'3. Inputs'!BB457</f>
        <v>10</v>
      </c>
      <c r="AZ65" s="400">
        <f>'3. Inputs'!BC457</f>
        <v>10</v>
      </c>
      <c r="BA65" s="400">
        <f>'3. Inputs'!BD457</f>
        <v>10</v>
      </c>
      <c r="BB65" s="400">
        <f>'3. Inputs'!BE457</f>
        <v>10</v>
      </c>
      <c r="BC65" s="400">
        <f>'3. Inputs'!BF457</f>
        <v>10</v>
      </c>
      <c r="BD65" s="400">
        <f>'3. Inputs'!BG457</f>
        <v>10</v>
      </c>
      <c r="BE65" s="400">
        <f>'3. Inputs'!BH457</f>
        <v>10</v>
      </c>
      <c r="BF65" s="400">
        <f>'3. Inputs'!BI457</f>
        <v>10</v>
      </c>
      <c r="BG65" s="400">
        <f>'3. Inputs'!BJ457</f>
        <v>10</v>
      </c>
      <c r="BH65" s="400">
        <f>'3. Inputs'!BK457</f>
        <v>10</v>
      </c>
      <c r="BI65" s="400">
        <f>'3. Inputs'!BL457</f>
        <v>10</v>
      </c>
      <c r="BJ65" s="400">
        <f>'3. Inputs'!BM457</f>
        <v>10</v>
      </c>
      <c r="BK65" s="1161">
        <f>'3. Inputs'!BN457</f>
        <v>10</v>
      </c>
    </row>
    <row r="66" spans="1:65" s="1098" customFormat="1">
      <c r="B66" s="392" t="s">
        <v>205</v>
      </c>
      <c r="D66" s="1100">
        <f>D63+D65</f>
        <v>235</v>
      </c>
      <c r="E66" s="1100">
        <f t="shared" ref="E66:BK66" si="20">E63+E65</f>
        <v>235</v>
      </c>
      <c r="F66" s="1100">
        <f t="shared" si="20"/>
        <v>235</v>
      </c>
      <c r="G66" s="1100">
        <f t="shared" si="20"/>
        <v>235</v>
      </c>
      <c r="H66" s="1100">
        <f t="shared" si="20"/>
        <v>235</v>
      </c>
      <c r="I66" s="1100">
        <f t="shared" si="20"/>
        <v>235</v>
      </c>
      <c r="J66" s="1100">
        <f t="shared" si="20"/>
        <v>235</v>
      </c>
      <c r="K66" s="1100">
        <f t="shared" si="20"/>
        <v>235</v>
      </c>
      <c r="L66" s="1100">
        <f t="shared" si="20"/>
        <v>235</v>
      </c>
      <c r="M66" s="1100">
        <f t="shared" si="20"/>
        <v>235</v>
      </c>
      <c r="N66" s="1100">
        <f t="shared" si="20"/>
        <v>235</v>
      </c>
      <c r="O66" s="1100">
        <f t="shared" si="20"/>
        <v>235</v>
      </c>
      <c r="P66" s="1100">
        <f t="shared" si="20"/>
        <v>235</v>
      </c>
      <c r="Q66" s="1100">
        <f t="shared" si="20"/>
        <v>235</v>
      </c>
      <c r="R66" s="1100">
        <f t="shared" si="20"/>
        <v>235</v>
      </c>
      <c r="S66" s="1100">
        <f t="shared" si="20"/>
        <v>235</v>
      </c>
      <c r="T66" s="1100">
        <f t="shared" si="20"/>
        <v>235</v>
      </c>
      <c r="U66" s="1100">
        <f t="shared" si="20"/>
        <v>235</v>
      </c>
      <c r="V66" s="1100">
        <f t="shared" si="20"/>
        <v>235</v>
      </c>
      <c r="W66" s="1100">
        <f t="shared" si="20"/>
        <v>235</v>
      </c>
      <c r="X66" s="1100">
        <f t="shared" si="20"/>
        <v>235</v>
      </c>
      <c r="Y66" s="1100">
        <f t="shared" si="20"/>
        <v>235</v>
      </c>
      <c r="Z66" s="1100">
        <f t="shared" si="20"/>
        <v>235</v>
      </c>
      <c r="AA66" s="1100">
        <f t="shared" si="20"/>
        <v>235</v>
      </c>
      <c r="AB66" s="1100">
        <f t="shared" si="20"/>
        <v>235</v>
      </c>
      <c r="AC66" s="1100">
        <f t="shared" si="20"/>
        <v>235</v>
      </c>
      <c r="AD66" s="1100">
        <f t="shared" si="20"/>
        <v>235</v>
      </c>
      <c r="AE66" s="1100">
        <f t="shared" si="20"/>
        <v>235</v>
      </c>
      <c r="AF66" s="1100">
        <f t="shared" si="20"/>
        <v>235</v>
      </c>
      <c r="AG66" s="1100">
        <f t="shared" si="20"/>
        <v>235</v>
      </c>
      <c r="AH66" s="1100">
        <f t="shared" si="20"/>
        <v>235</v>
      </c>
      <c r="AI66" s="1100">
        <f t="shared" si="20"/>
        <v>235</v>
      </c>
      <c r="AJ66" s="1100">
        <f t="shared" si="20"/>
        <v>235</v>
      </c>
      <c r="AK66" s="1100">
        <f t="shared" si="20"/>
        <v>235</v>
      </c>
      <c r="AL66" s="1100">
        <f t="shared" si="20"/>
        <v>235</v>
      </c>
      <c r="AM66" s="1100">
        <f t="shared" si="20"/>
        <v>235</v>
      </c>
      <c r="AN66" s="1100">
        <f t="shared" si="20"/>
        <v>235</v>
      </c>
      <c r="AO66" s="1100">
        <f t="shared" si="20"/>
        <v>235</v>
      </c>
      <c r="AP66" s="1100">
        <f t="shared" si="20"/>
        <v>235</v>
      </c>
      <c r="AQ66" s="1100">
        <f t="shared" si="20"/>
        <v>235</v>
      </c>
      <c r="AR66" s="1100">
        <f t="shared" si="20"/>
        <v>235</v>
      </c>
      <c r="AS66" s="1100">
        <f t="shared" si="20"/>
        <v>235</v>
      </c>
      <c r="AT66" s="1100">
        <f t="shared" si="20"/>
        <v>235</v>
      </c>
      <c r="AU66" s="1100">
        <f t="shared" si="20"/>
        <v>235</v>
      </c>
      <c r="AV66" s="1100">
        <f t="shared" si="20"/>
        <v>235</v>
      </c>
      <c r="AW66" s="1100">
        <f t="shared" si="20"/>
        <v>235</v>
      </c>
      <c r="AX66" s="1100">
        <f t="shared" si="20"/>
        <v>235</v>
      </c>
      <c r="AY66" s="1100">
        <f t="shared" si="20"/>
        <v>235</v>
      </c>
      <c r="AZ66" s="1100">
        <f t="shared" si="20"/>
        <v>235</v>
      </c>
      <c r="BA66" s="1100">
        <f t="shared" si="20"/>
        <v>235</v>
      </c>
      <c r="BB66" s="1100">
        <f t="shared" si="20"/>
        <v>235</v>
      </c>
      <c r="BC66" s="1100">
        <f t="shared" si="20"/>
        <v>235</v>
      </c>
      <c r="BD66" s="1100">
        <f t="shared" si="20"/>
        <v>235</v>
      </c>
      <c r="BE66" s="1100">
        <f t="shared" si="20"/>
        <v>235</v>
      </c>
      <c r="BF66" s="1100">
        <f t="shared" si="20"/>
        <v>235</v>
      </c>
      <c r="BG66" s="1100">
        <f t="shared" si="20"/>
        <v>235</v>
      </c>
      <c r="BH66" s="1100">
        <f t="shared" si="20"/>
        <v>235</v>
      </c>
      <c r="BI66" s="1100">
        <f t="shared" si="20"/>
        <v>235</v>
      </c>
      <c r="BJ66" s="1100">
        <f t="shared" si="20"/>
        <v>235</v>
      </c>
      <c r="BK66" s="1103">
        <f t="shared" si="20"/>
        <v>235</v>
      </c>
    </row>
    <row r="67" spans="1:65" s="382" customFormat="1">
      <c r="B67" s="381"/>
      <c r="D67" s="1099"/>
      <c r="E67" s="400"/>
      <c r="F67" s="384"/>
      <c r="G67" s="407"/>
      <c r="H67" s="407"/>
      <c r="I67" s="407"/>
      <c r="J67" s="407"/>
      <c r="K67" s="407"/>
      <c r="L67" s="407"/>
      <c r="M67" s="407"/>
      <c r="N67" s="407"/>
      <c r="O67" s="407"/>
      <c r="P67" s="407"/>
      <c r="Q67" s="407"/>
      <c r="R67" s="407"/>
      <c r="S67" s="407"/>
      <c r="T67" s="407"/>
      <c r="U67" s="407"/>
      <c r="V67" s="407"/>
      <c r="W67" s="407"/>
      <c r="X67" s="407"/>
      <c r="Y67" s="407"/>
      <c r="Z67" s="407"/>
      <c r="AA67" s="407"/>
      <c r="AB67" s="407"/>
      <c r="AC67" s="407"/>
      <c r="AD67" s="407"/>
      <c r="AE67" s="407"/>
      <c r="AF67" s="407"/>
      <c r="AG67" s="407"/>
      <c r="AH67" s="407"/>
      <c r="AI67" s="407"/>
      <c r="AJ67" s="407"/>
      <c r="AK67" s="407"/>
      <c r="AL67" s="407"/>
      <c r="AM67" s="407"/>
      <c r="AN67" s="407"/>
      <c r="AO67" s="407"/>
      <c r="AP67" s="407"/>
      <c r="AQ67" s="407"/>
      <c r="AR67" s="407"/>
      <c r="AS67" s="407"/>
      <c r="AT67" s="407"/>
      <c r="AU67" s="407"/>
      <c r="AV67" s="407"/>
      <c r="AW67" s="407"/>
      <c r="AX67" s="407"/>
      <c r="AY67" s="407"/>
      <c r="AZ67" s="407"/>
      <c r="BA67" s="407"/>
      <c r="BB67" s="407"/>
      <c r="BC67" s="407"/>
      <c r="BD67" s="407"/>
      <c r="BE67" s="407"/>
      <c r="BF67" s="407"/>
      <c r="BG67" s="407"/>
      <c r="BH67" s="407"/>
      <c r="BI67" s="407"/>
      <c r="BJ67" s="407"/>
      <c r="BK67" s="408"/>
    </row>
    <row r="68" spans="1:65" s="1104" customFormat="1">
      <c r="B68" s="1107" t="s">
        <v>758</v>
      </c>
      <c r="D68" s="1096">
        <f>D54+D66</f>
        <v>-240</v>
      </c>
      <c r="E68" s="1105">
        <f t="shared" ref="E68:BK68" si="21">E54+E66</f>
        <v>-327.5</v>
      </c>
      <c r="F68" s="1105">
        <f t="shared" si="21"/>
        <v>-380</v>
      </c>
      <c r="G68" s="1105">
        <f t="shared" si="21"/>
        <v>-455</v>
      </c>
      <c r="H68" s="1105">
        <f t="shared" si="21"/>
        <v>-530</v>
      </c>
      <c r="I68" s="1105">
        <f t="shared" si="21"/>
        <v>235</v>
      </c>
      <c r="J68" s="1105">
        <f t="shared" si="21"/>
        <v>235</v>
      </c>
      <c r="K68" s="1105">
        <f t="shared" si="21"/>
        <v>235</v>
      </c>
      <c r="L68" s="1105">
        <f t="shared" si="21"/>
        <v>235</v>
      </c>
      <c r="M68" s="1105">
        <f t="shared" si="21"/>
        <v>235</v>
      </c>
      <c r="N68" s="1105">
        <f t="shared" si="21"/>
        <v>235</v>
      </c>
      <c r="O68" s="1105">
        <f t="shared" si="21"/>
        <v>235</v>
      </c>
      <c r="P68" s="1105">
        <f t="shared" si="21"/>
        <v>235</v>
      </c>
      <c r="Q68" s="1105">
        <f t="shared" si="21"/>
        <v>235</v>
      </c>
      <c r="R68" s="1105">
        <f t="shared" si="21"/>
        <v>235</v>
      </c>
      <c r="S68" s="1105">
        <f t="shared" si="21"/>
        <v>235</v>
      </c>
      <c r="T68" s="1105">
        <f t="shared" si="21"/>
        <v>235</v>
      </c>
      <c r="U68" s="1105">
        <f t="shared" si="21"/>
        <v>235</v>
      </c>
      <c r="V68" s="1105">
        <f t="shared" si="21"/>
        <v>235</v>
      </c>
      <c r="W68" s="1105">
        <f t="shared" si="21"/>
        <v>235</v>
      </c>
      <c r="X68" s="1105">
        <f t="shared" si="21"/>
        <v>235</v>
      </c>
      <c r="Y68" s="1105">
        <f t="shared" si="21"/>
        <v>235</v>
      </c>
      <c r="Z68" s="1105">
        <f t="shared" si="21"/>
        <v>235</v>
      </c>
      <c r="AA68" s="1105">
        <f t="shared" si="21"/>
        <v>235</v>
      </c>
      <c r="AB68" s="1105">
        <f t="shared" si="21"/>
        <v>235</v>
      </c>
      <c r="AC68" s="1105">
        <f t="shared" si="21"/>
        <v>235</v>
      </c>
      <c r="AD68" s="1105">
        <f t="shared" si="21"/>
        <v>235</v>
      </c>
      <c r="AE68" s="1105">
        <f t="shared" si="21"/>
        <v>235</v>
      </c>
      <c r="AF68" s="1105">
        <f t="shared" si="21"/>
        <v>235</v>
      </c>
      <c r="AG68" s="1105">
        <f t="shared" si="21"/>
        <v>235</v>
      </c>
      <c r="AH68" s="1105">
        <f t="shared" si="21"/>
        <v>235</v>
      </c>
      <c r="AI68" s="1105">
        <f t="shared" si="21"/>
        <v>235</v>
      </c>
      <c r="AJ68" s="1105">
        <f t="shared" si="21"/>
        <v>235</v>
      </c>
      <c r="AK68" s="1105">
        <f t="shared" si="21"/>
        <v>235</v>
      </c>
      <c r="AL68" s="1105">
        <f t="shared" si="21"/>
        <v>235</v>
      </c>
      <c r="AM68" s="1105">
        <f t="shared" si="21"/>
        <v>235</v>
      </c>
      <c r="AN68" s="1105">
        <f t="shared" si="21"/>
        <v>235</v>
      </c>
      <c r="AO68" s="1105">
        <f t="shared" si="21"/>
        <v>235</v>
      </c>
      <c r="AP68" s="1105">
        <f t="shared" si="21"/>
        <v>235</v>
      </c>
      <c r="AQ68" s="1105">
        <f t="shared" si="21"/>
        <v>235</v>
      </c>
      <c r="AR68" s="1105">
        <f t="shared" si="21"/>
        <v>235</v>
      </c>
      <c r="AS68" s="1105">
        <f t="shared" si="21"/>
        <v>235</v>
      </c>
      <c r="AT68" s="1105">
        <f t="shared" si="21"/>
        <v>235</v>
      </c>
      <c r="AU68" s="1105">
        <f t="shared" si="21"/>
        <v>235</v>
      </c>
      <c r="AV68" s="1105">
        <f t="shared" si="21"/>
        <v>235</v>
      </c>
      <c r="AW68" s="1105">
        <f t="shared" si="21"/>
        <v>235</v>
      </c>
      <c r="AX68" s="1105">
        <f t="shared" si="21"/>
        <v>235</v>
      </c>
      <c r="AY68" s="1105">
        <f t="shared" si="21"/>
        <v>235</v>
      </c>
      <c r="AZ68" s="1105">
        <f t="shared" si="21"/>
        <v>235</v>
      </c>
      <c r="BA68" s="1105">
        <f t="shared" si="21"/>
        <v>235</v>
      </c>
      <c r="BB68" s="1105">
        <f t="shared" si="21"/>
        <v>235</v>
      </c>
      <c r="BC68" s="1105">
        <f t="shared" si="21"/>
        <v>235</v>
      </c>
      <c r="BD68" s="1105">
        <f t="shared" si="21"/>
        <v>235</v>
      </c>
      <c r="BE68" s="1105">
        <f t="shared" si="21"/>
        <v>235</v>
      </c>
      <c r="BF68" s="1105">
        <f t="shared" si="21"/>
        <v>235</v>
      </c>
      <c r="BG68" s="1105">
        <f t="shared" si="21"/>
        <v>235</v>
      </c>
      <c r="BH68" s="1105">
        <f t="shared" si="21"/>
        <v>235</v>
      </c>
      <c r="BI68" s="1105">
        <f t="shared" si="21"/>
        <v>235</v>
      </c>
      <c r="BJ68" s="1105">
        <f t="shared" si="21"/>
        <v>235</v>
      </c>
      <c r="BK68" s="1106">
        <f t="shared" si="21"/>
        <v>235</v>
      </c>
    </row>
    <row r="69" spans="1:65" s="382" customFormat="1">
      <c r="A69" s="384"/>
      <c r="B69" s="384"/>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4"/>
      <c r="AB69" s="384"/>
      <c r="AC69" s="384"/>
      <c r="AD69" s="384"/>
      <c r="AE69" s="384"/>
      <c r="AF69" s="384"/>
      <c r="AG69" s="384"/>
      <c r="AH69" s="384"/>
      <c r="AI69" s="384"/>
      <c r="AJ69" s="384"/>
      <c r="AK69" s="384"/>
      <c r="AL69" s="384"/>
      <c r="AM69" s="384"/>
      <c r="AN69" s="384"/>
      <c r="AO69" s="384"/>
      <c r="AP69" s="384"/>
      <c r="AQ69" s="384"/>
      <c r="AR69" s="384"/>
      <c r="AS69" s="384"/>
      <c r="AT69" s="384"/>
      <c r="AU69" s="384"/>
      <c r="AV69" s="384"/>
      <c r="AW69" s="384"/>
      <c r="AX69" s="384"/>
      <c r="AY69" s="384"/>
      <c r="AZ69" s="384"/>
      <c r="BA69" s="384"/>
      <c r="BB69" s="384"/>
      <c r="BC69" s="384"/>
      <c r="BD69" s="384"/>
      <c r="BE69" s="384"/>
      <c r="BF69" s="384"/>
      <c r="BG69" s="384"/>
      <c r="BH69" s="384"/>
      <c r="BI69" s="384"/>
      <c r="BJ69" s="384"/>
      <c r="BK69" s="384"/>
      <c r="BL69" s="384"/>
      <c r="BM69" s="384"/>
    </row>
    <row r="70" spans="1:65" s="382" customFormat="1">
      <c r="A70" s="384"/>
      <c r="B70" s="384"/>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384"/>
      <c r="AK70" s="384"/>
      <c r="AL70" s="384"/>
      <c r="AM70" s="384"/>
      <c r="AN70" s="384"/>
      <c r="AO70" s="384"/>
      <c r="AP70" s="384"/>
      <c r="AQ70" s="384"/>
      <c r="AR70" s="384"/>
      <c r="AS70" s="384"/>
      <c r="AT70" s="384"/>
      <c r="AU70" s="384"/>
      <c r="AV70" s="384"/>
      <c r="AW70" s="384"/>
      <c r="AX70" s="384"/>
      <c r="AY70" s="384"/>
      <c r="AZ70" s="384"/>
      <c r="BA70" s="384"/>
      <c r="BB70" s="384"/>
      <c r="BC70" s="384"/>
      <c r="BD70" s="384"/>
      <c r="BE70" s="384"/>
      <c r="BF70" s="384"/>
      <c r="BG70" s="384"/>
      <c r="BH70" s="384"/>
      <c r="BI70" s="384"/>
      <c r="BJ70" s="384"/>
      <c r="BK70" s="384"/>
      <c r="BL70" s="384"/>
      <c r="BM70" s="384"/>
    </row>
    <row r="71" spans="1:65" s="382" customFormat="1">
      <c r="B71" s="409" t="s">
        <v>731</v>
      </c>
      <c r="D71" s="1108">
        <f>D20+D37+D54</f>
        <v>-7874.1</v>
      </c>
      <c r="E71" s="1109">
        <f>E20+E37+E54</f>
        <v>-8090.5741951687896</v>
      </c>
      <c r="F71" s="1109">
        <f t="shared" ref="F71:BK71" si="22">F20+F37+F54</f>
        <v>-8207.4488480687814</v>
      </c>
      <c r="G71" s="1109">
        <f t="shared" si="22"/>
        <v>-8348.7691377924275</v>
      </c>
      <c r="H71" s="1109">
        <f t="shared" si="22"/>
        <v>-9413.6068443616423</v>
      </c>
      <c r="I71" s="1109">
        <f t="shared" si="22"/>
        <v>-9054.2736403715789</v>
      </c>
      <c r="J71" s="1109">
        <f t="shared" si="22"/>
        <v>-9494.0087742403848</v>
      </c>
      <c r="K71" s="1109">
        <f t="shared" si="22"/>
        <v>-10284.330114896329</v>
      </c>
      <c r="L71" s="1109">
        <f t="shared" si="22"/>
        <v>-10778.859870212003</v>
      </c>
      <c r="M71" s="1109">
        <f t="shared" si="22"/>
        <v>-11298.58938570596</v>
      </c>
      <c r="N71" s="1109">
        <f t="shared" si="22"/>
        <v>-11475.632221105281</v>
      </c>
      <c r="O71" s="1109">
        <f t="shared" si="22"/>
        <v>-11657.913470412286</v>
      </c>
      <c r="P71" s="1109">
        <f t="shared" si="22"/>
        <v>-11845.588464265345</v>
      </c>
      <c r="Q71" s="1109">
        <f t="shared" si="22"/>
        <v>-12038.817147677515</v>
      </c>
      <c r="R71" s="1109">
        <f t="shared" si="22"/>
        <v>-12237.764217329155</v>
      </c>
      <c r="S71" s="1109">
        <f t="shared" si="22"/>
        <v>-12442.599262950875</v>
      </c>
      <c r="T71" s="1109">
        <f t="shared" si="22"/>
        <v>-12653.496912918796</v>
      </c>
      <c r="U71" s="1109">
        <f t="shared" si="22"/>
        <v>-12870.636984187739</v>
      </c>
      <c r="V71" s="1109">
        <f t="shared" si="22"/>
        <v>-13094.204636691782</v>
      </c>
      <c r="W71" s="1109">
        <f t="shared" si="22"/>
        <v>-13324.390532345407</v>
      </c>
      <c r="X71" s="1109">
        <f t="shared" si="22"/>
        <v>-13561.390998782465</v>
      </c>
      <c r="Y71" s="1109">
        <f t="shared" si="22"/>
        <v>-13805.4081979743</v>
      </c>
      <c r="Z71" s="1109">
        <f t="shared" si="22"/>
        <v>-14056.650299872603</v>
      </c>
      <c r="AA71" s="1109">
        <f t="shared" si="22"/>
        <v>-14315.331661226828</v>
      </c>
      <c r="AB71" s="1109">
        <f t="shared" si="22"/>
        <v>-14581.673009730634</v>
      </c>
      <c r="AC71" s="1109">
        <f t="shared" si="22"/>
        <v>-14855.901633656227</v>
      </c>
      <c r="AD71" s="1109">
        <f t="shared" si="22"/>
        <v>-15138.251577140429</v>
      </c>
      <c r="AE71" s="1109">
        <f t="shared" si="22"/>
        <v>-15428.963841291021</v>
      </c>
      <c r="AF71" s="1109">
        <f t="shared" si="22"/>
        <v>-15728.28659128704</v>
      </c>
      <c r="AG71" s="1109">
        <f t="shared" si="22"/>
        <v>-16036.475369651871</v>
      </c>
      <c r="AH71" s="1109">
        <f t="shared" si="22"/>
        <v>-16353.793315883306</v>
      </c>
      <c r="AI71" s="1109">
        <f t="shared" si="22"/>
        <v>-16680.511392630229</v>
      </c>
      <c r="AJ71" s="1109">
        <f t="shared" si="22"/>
        <v>-17016.90861861132</v>
      </c>
      <c r="AK71" s="1109">
        <f t="shared" si="22"/>
        <v>-17363.272308476895</v>
      </c>
      <c r="AL71" s="1109">
        <f t="shared" si="22"/>
        <v>-17719.898319821121</v>
      </c>
      <c r="AM71" s="1109">
        <f t="shared" si="22"/>
        <v>-18087.091307557926</v>
      </c>
      <c r="AN71" s="1109">
        <f t="shared" si="22"/>
        <v>-18465.164985880387</v>
      </c>
      <c r="AO71" s="1109">
        <f t="shared" si="22"/>
        <v>-18854.442398029911</v>
      </c>
      <c r="AP71" s="1109">
        <f t="shared" si="22"/>
        <v>-19255.256194108249</v>
      </c>
      <c r="AQ71" s="1109">
        <f t="shared" si="22"/>
        <v>-19667.948917172376</v>
      </c>
      <c r="AR71" s="1109">
        <f t="shared" si="22"/>
        <v>-20092.873297859449</v>
      </c>
      <c r="AS71" s="1109">
        <f t="shared" si="22"/>
        <v>-20530.392557796429</v>
      </c>
      <c r="AT71" s="1109">
        <f t="shared" si="22"/>
        <v>-20980.880722056554</v>
      </c>
      <c r="AU71" s="1109">
        <f t="shared" si="22"/>
        <v>-21444.722940932625</v>
      </c>
      <c r="AV71" s="1109">
        <f t="shared" si="22"/>
        <v>-21922.315821305354</v>
      </c>
      <c r="AW71" s="1109">
        <f t="shared" si="22"/>
        <v>-22414.06776789287</v>
      </c>
      <c r="AX71" s="1109">
        <f t="shared" si="22"/>
        <v>-22920.399334676727</v>
      </c>
      <c r="AY71" s="1109">
        <f t="shared" si="22"/>
        <v>-23441.743586807777</v>
      </c>
      <c r="AZ71" s="1109">
        <f t="shared" si="22"/>
        <v>-23978.546473305028</v>
      </c>
      <c r="BA71" s="1109">
        <f t="shared" si="22"/>
        <v>-24531.267210869526</v>
      </c>
      <c r="BB71" s="1109">
        <f t="shared" si="22"/>
        <v>-25100.378679145084</v>
      </c>
      <c r="BC71" s="1109">
        <f t="shared" si="22"/>
        <v>-25686.367827767652</v>
      </c>
      <c r="BD71" s="1109">
        <f t="shared" si="22"/>
        <v>-26289.736095555094</v>
      </c>
      <c r="BE71" s="1109">
        <f t="shared" si="22"/>
        <v>-26910.999842200032</v>
      </c>
      <c r="BF71" s="1109">
        <f t="shared" si="22"/>
        <v>-27550.690792838763</v>
      </c>
      <c r="BG71" s="1109">
        <f t="shared" si="22"/>
        <v>-28209.356495880984</v>
      </c>
      <c r="BH71" s="1109">
        <f t="shared" si="22"/>
        <v>-28887.56079449589</v>
      </c>
      <c r="BI71" s="1109">
        <f t="shared" si="22"/>
        <v>-29585.884312162707</v>
      </c>
      <c r="BJ71" s="1109">
        <f t="shared" si="22"/>
        <v>-30304.924952705329</v>
      </c>
      <c r="BK71" s="1135">
        <f t="shared" si="22"/>
        <v>-31045.298415243669</v>
      </c>
    </row>
    <row r="72" spans="1:65" s="382" customFormat="1">
      <c r="A72" s="384"/>
      <c r="B72" s="384"/>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384"/>
      <c r="AK72" s="384"/>
      <c r="AL72" s="384"/>
      <c r="AM72" s="384"/>
      <c r="AN72" s="384"/>
      <c r="AO72" s="384"/>
      <c r="AP72" s="384"/>
      <c r="AQ72" s="384"/>
      <c r="AR72" s="384"/>
      <c r="AS72" s="384"/>
      <c r="AT72" s="384"/>
      <c r="AU72" s="384"/>
      <c r="AV72" s="384"/>
      <c r="AW72" s="384"/>
      <c r="AX72" s="384"/>
      <c r="AY72" s="384"/>
      <c r="AZ72" s="384"/>
      <c r="BA72" s="384"/>
      <c r="BB72" s="384"/>
      <c r="BC72" s="384"/>
      <c r="BD72" s="384"/>
      <c r="BE72" s="384"/>
      <c r="BF72" s="384"/>
      <c r="BG72" s="384"/>
      <c r="BH72" s="384"/>
      <c r="BI72" s="384"/>
      <c r="BJ72" s="384"/>
      <c r="BK72" s="384"/>
      <c r="BL72" s="384"/>
      <c r="BM72" s="384"/>
    </row>
    <row r="73" spans="1:65" s="382" customFormat="1">
      <c r="B73" s="1080"/>
      <c r="D73" s="383"/>
      <c r="E73" s="384"/>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c r="AJ73" s="384"/>
      <c r="AK73" s="384"/>
      <c r="AL73" s="384"/>
      <c r="AM73" s="384"/>
      <c r="AN73" s="384"/>
      <c r="AO73" s="384"/>
      <c r="AP73" s="384"/>
      <c r="AQ73" s="384"/>
      <c r="AR73" s="384"/>
      <c r="AS73" s="384"/>
      <c r="AT73" s="384"/>
      <c r="AU73" s="384"/>
      <c r="AV73" s="384"/>
      <c r="AW73" s="384"/>
      <c r="AX73" s="384"/>
      <c r="AY73" s="384"/>
      <c r="AZ73" s="384"/>
      <c r="BA73" s="384"/>
      <c r="BB73" s="384"/>
      <c r="BC73" s="384"/>
      <c r="BD73" s="384"/>
      <c r="BE73" s="384"/>
      <c r="BF73" s="384"/>
      <c r="BG73" s="384"/>
      <c r="BH73" s="384"/>
      <c r="BI73" s="384"/>
      <c r="BJ73" s="384"/>
      <c r="BK73" s="384"/>
      <c r="BL73" s="384"/>
    </row>
    <row r="74" spans="1:65" s="1078" customFormat="1">
      <c r="B74" s="1077" t="s">
        <v>732</v>
      </c>
      <c r="D74" s="1120">
        <f>D33+D50+D68</f>
        <v>-7154.1272884444452</v>
      </c>
      <c r="E74" s="1121">
        <f t="shared" ref="E74:AI74" si="23">E33+E50+E68</f>
        <v>-7326.0206400907337</v>
      </c>
      <c r="F74" s="1121">
        <f t="shared" si="23"/>
        <v>-7429.5291461137749</v>
      </c>
      <c r="G74" s="1121">
        <f t="shared" si="23"/>
        <v>-7557.1453160485462</v>
      </c>
      <c r="H74" s="1121">
        <f t="shared" si="23"/>
        <v>-8592.691207622549</v>
      </c>
      <c r="I74" s="1121">
        <f t="shared" si="23"/>
        <v>-8218.5630956836776</v>
      </c>
      <c r="J74" s="1121">
        <f t="shared" si="23"/>
        <v>-8639.9427505470849</v>
      </c>
      <c r="K74" s="1121">
        <f t="shared" si="23"/>
        <v>-9409.5632718505167</v>
      </c>
      <c r="L74" s="1121">
        <f t="shared" si="23"/>
        <v>-9885.0415064986173</v>
      </c>
      <c r="M74" s="1121">
        <f t="shared" si="23"/>
        <v>-10385.137436854906</v>
      </c>
      <c r="N74" s="1121">
        <f t="shared" si="23"/>
        <v>-10544.928870856336</v>
      </c>
      <c r="O74" s="1121">
        <f t="shared" si="23"/>
        <v>-10709.518730650205</v>
      </c>
      <c r="P74" s="1121">
        <f t="shared" si="23"/>
        <v>-10879.051086079593</v>
      </c>
      <c r="Q74" s="1121">
        <f t="shared" si="23"/>
        <v>-11053.67433200961</v>
      </c>
      <c r="R74" s="1121">
        <f t="shared" si="23"/>
        <v>-11233.541318151219</v>
      </c>
      <c r="S74" s="1121">
        <f t="shared" si="23"/>
        <v>-11418.809482781606</v>
      </c>
      <c r="T74" s="1121">
        <f t="shared" si="23"/>
        <v>-11609.640990478058</v>
      </c>
      <c r="U74" s="1121">
        <f t="shared" si="23"/>
        <v>-11806.202873985723</v>
      </c>
      <c r="V74" s="1121">
        <f t="shared" si="23"/>
        <v>-12008.667180343451</v>
      </c>
      <c r="W74" s="1121">
        <f t="shared" si="23"/>
        <v>-12217.211121395367</v>
      </c>
      <c r="X74" s="1121">
        <f t="shared" si="23"/>
        <v>-12432.017228819879</v>
      </c>
      <c r="Y74" s="1121">
        <f t="shared" si="23"/>
        <v>-12653.273513811693</v>
      </c>
      <c r="Z74" s="1121">
        <f t="shared" si="23"/>
        <v>-12881.173631556447</v>
      </c>
      <c r="AA74" s="1121">
        <f t="shared" si="23"/>
        <v>-13115.917050641798</v>
      </c>
      <c r="AB74" s="1121">
        <f t="shared" si="23"/>
        <v>-13357.709227553178</v>
      </c>
      <c r="AC74" s="1121">
        <f t="shared" si="23"/>
        <v>-13606.761786406703</v>
      </c>
      <c r="AD74" s="1121">
        <f t="shared" si="23"/>
        <v>-13863.292704076503</v>
      </c>
      <c r="AE74" s="1121">
        <f t="shared" si="23"/>
        <v>-14127.526500878341</v>
      </c>
      <c r="AF74" s="1121">
        <f t="shared" si="23"/>
        <v>-14399.694436976222</v>
      </c>
      <c r="AG74" s="1121">
        <f t="shared" si="23"/>
        <v>-14680.034714683825</v>
      </c>
      <c r="AH74" s="1121">
        <f t="shared" si="23"/>
        <v>-14968.792686837618</v>
      </c>
      <c r="AI74" s="1121">
        <f t="shared" si="23"/>
        <v>-15266.221071423855</v>
      </c>
      <c r="AJ74" s="1121">
        <f t="shared" ref="AJ74:BK74" si="24">AJ33+AJ50+AJ68</f>
        <v>-15572.580172647209</v>
      </c>
      <c r="AK74" s="1121">
        <f t="shared" si="24"/>
        <v>-15888.138108634275</v>
      </c>
      <c r="AL74" s="1121">
        <f t="shared" si="24"/>
        <v>-16213.171045971147</v>
      </c>
      <c r="AM74" s="1121">
        <f t="shared" si="24"/>
        <v>-16547.963441280077</v>
      </c>
      <c r="AN74" s="1121">
        <f t="shared" si="24"/>
        <v>-16892.808290046512</v>
      </c>
      <c r="AO74" s="1121">
        <f t="shared" si="24"/>
        <v>-17248.00738291414</v>
      </c>
      <c r="AP74" s="1121">
        <f t="shared" si="24"/>
        <v>-17613.871569671956</v>
      </c>
      <c r="AQ74" s="1121">
        <f t="shared" si="24"/>
        <v>-17990.721031164267</v>
      </c>
      <c r="AR74" s="1121">
        <f t="shared" si="24"/>
        <v>-18378.885559361399</v>
      </c>
      <c r="AS74" s="1121">
        <f t="shared" si="24"/>
        <v>-18778.704845835997</v>
      </c>
      <c r="AT74" s="1121">
        <f t="shared" si="24"/>
        <v>-19190.528778897187</v>
      </c>
      <c r="AU74" s="1121">
        <f t="shared" si="24"/>
        <v>-19614.71774964235</v>
      </c>
      <c r="AV74" s="1121">
        <f t="shared" si="24"/>
        <v>-20051.642967194341</v>
      </c>
      <c r="AW74" s="1121">
        <f t="shared" si="24"/>
        <v>-20501.686783399444</v>
      </c>
      <c r="AX74" s="1121">
        <f t="shared" si="24"/>
        <v>-20965.243027270441</v>
      </c>
      <c r="AY74" s="1121">
        <f t="shared" si="24"/>
        <v>-21442.717349466791</v>
      </c>
      <c r="AZ74" s="1121">
        <f t="shared" si="24"/>
        <v>-21934.527577113491</v>
      </c>
      <c r="BA74" s="1121">
        <f t="shared" si="24"/>
        <v>-22441.104079268662</v>
      </c>
      <c r="BB74" s="1121">
        <f t="shared" si="24"/>
        <v>-22962.890143359527</v>
      </c>
      <c r="BC74" s="1121">
        <f t="shared" si="24"/>
        <v>-23500.342362915937</v>
      </c>
      <c r="BD74" s="1121">
        <f t="shared" si="24"/>
        <v>-24053.931036940427</v>
      </c>
      <c r="BE74" s="1121">
        <f t="shared" si="24"/>
        <v>-24624.140581264088</v>
      </c>
      <c r="BF74" s="1121">
        <f t="shared" si="24"/>
        <v>-25211.469952247837</v>
      </c>
      <c r="BG74" s="1121">
        <f t="shared" si="24"/>
        <v>-25816.433083199747</v>
      </c>
      <c r="BH74" s="1121">
        <f t="shared" si="24"/>
        <v>-26439.559333889822</v>
      </c>
      <c r="BI74" s="1121">
        <f t="shared" si="24"/>
        <v>-27081.393953555453</v>
      </c>
      <c r="BJ74" s="1121">
        <f t="shared" si="24"/>
        <v>-27742.498557802279</v>
      </c>
      <c r="BK74" s="1122">
        <f t="shared" si="24"/>
        <v>-28423.451619817508</v>
      </c>
    </row>
    <row r="75" spans="1:65" s="1098" customFormat="1">
      <c r="B75" s="1082"/>
      <c r="D75" s="1113"/>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c r="AF75" s="1079"/>
      <c r="AG75" s="1079"/>
      <c r="AH75" s="1079"/>
      <c r="AI75" s="1079"/>
      <c r="AJ75" s="1079"/>
      <c r="AK75" s="1079"/>
      <c r="AL75" s="1079"/>
      <c r="AM75" s="1079"/>
      <c r="AN75" s="1079"/>
      <c r="AO75" s="1079"/>
      <c r="AP75" s="1079"/>
      <c r="AQ75" s="1079"/>
      <c r="AR75" s="1079"/>
      <c r="AS75" s="1079"/>
      <c r="AT75" s="1079"/>
      <c r="AU75" s="1079"/>
      <c r="AV75" s="1079"/>
      <c r="AW75" s="1079"/>
      <c r="AX75" s="1079"/>
      <c r="AY75" s="1079"/>
      <c r="AZ75" s="1079"/>
      <c r="BA75" s="1079"/>
      <c r="BB75" s="1079"/>
      <c r="BC75" s="1079"/>
      <c r="BD75" s="1079"/>
      <c r="BE75" s="1079"/>
      <c r="BF75" s="1079"/>
      <c r="BG75" s="1079"/>
      <c r="BH75" s="1079"/>
      <c r="BI75" s="1079"/>
      <c r="BJ75" s="1079"/>
      <c r="BK75" s="1114"/>
    </row>
    <row r="76" spans="1:65" s="382" customFormat="1">
      <c r="B76" s="1116" t="s">
        <v>735</v>
      </c>
      <c r="D76" s="1087">
        <f>'3. Inputs'!G378</f>
        <v>223.40121460270552</v>
      </c>
      <c r="E76" s="1084">
        <f>'3. Inputs'!H378</f>
        <v>214.39994928883436</v>
      </c>
      <c r="F76" s="1084">
        <f>'3. Inputs'!I378</f>
        <v>218.27386373471228</v>
      </c>
      <c r="G76" s="1084">
        <f>'3. Inputs'!J378</f>
        <v>223.58625736544843</v>
      </c>
      <c r="H76" s="1084">
        <f>'3. Inputs'!K378</f>
        <v>380.29833333388342</v>
      </c>
      <c r="I76" s="1084">
        <f>'3. Inputs'!L378</f>
        <v>388.02336912269277</v>
      </c>
      <c r="J76" s="1084">
        <f>'3. Inputs'!M378</f>
        <v>448.53983802748576</v>
      </c>
      <c r="K76" s="1084">
        <f>'3. Inputs'!N378</f>
        <v>532.18672037354168</v>
      </c>
      <c r="L76" s="1084">
        <f>'3. Inputs'!O378</f>
        <v>590.36047332482815</v>
      </c>
      <c r="M76" s="1084">
        <f>'3. Inputs'!P378</f>
        <v>651.11315164311259</v>
      </c>
      <c r="N76" s="1084">
        <f>'3. Inputs'!Q378</f>
        <v>667.48024044036106</v>
      </c>
      <c r="O76" s="1084">
        <f>'3. Inputs'!R378</f>
        <v>684.2610663901313</v>
      </c>
      <c r="P76" s="1084">
        <f>'3. Inputs'!S378</f>
        <v>701.46620589061581</v>
      </c>
      <c r="Q76" s="1084">
        <f>'3. Inputs'!T378</f>
        <v>719.10651181681237</v>
      </c>
      <c r="R76" s="1084">
        <f>'3. Inputs'!U378</f>
        <v>737.19312091907989</v>
      </c>
      <c r="S76" s="1084">
        <f>'3. Inputs'!V378</f>
        <v>755.73746155031347</v>
      </c>
      <c r="T76" s="1084">
        <f>'3. Inputs'!W378</f>
        <v>774.75126163010566</v>
      </c>
      <c r="U76" s="1084">
        <f>'3. Inputs'!X378</f>
        <v>794.24655684369895</v>
      </c>
      <c r="V76" s="1084">
        <f>'3. Inputs'!Y378</f>
        <v>814.23569908242121</v>
      </c>
      <c r="W76" s="1084">
        <f>'3. Inputs'!Z378</f>
        <v>834.73136513341683</v>
      </c>
      <c r="X76" s="1084">
        <f>'3. Inputs'!AA378</f>
        <v>855.74656562685743</v>
      </c>
      <c r="Y76" s="1084">
        <f>'3. Inputs'!AB378</f>
        <v>877.29465424914292</v>
      </c>
      <c r="Z76" s="1084">
        <f>'3. Inputs'!AC378</f>
        <v>899.38933723090258</v>
      </c>
      <c r="AA76" s="1084">
        <f>'3. Inputs'!AD378</f>
        <v>922.04468311896267</v>
      </c>
      <c r="AB76" s="1084">
        <f>'3. Inputs'!AE378</f>
        <v>945.2751328417695</v>
      </c>
      <c r="AC76" s="1084">
        <f>'3. Inputs'!AF378</f>
        <v>969.0955100781398</v>
      </c>
      <c r="AD76" s="1084">
        <f>'3. Inputs'!AG378</f>
        <v>993.52103193956668</v>
      </c>
      <c r="AE76" s="1084">
        <f>'3. Inputs'!AH378</f>
        <v>1018.5673199767186</v>
      </c>
      <c r="AF76" s="1084">
        <f>'3. Inputs'!AI378</f>
        <v>1044.2504115211659</v>
      </c>
      <c r="AG76" s="1084">
        <f>'3. Inputs'!AJ378</f>
        <v>1070.5867713738032</v>
      </c>
      <c r="AH76" s="1084">
        <f>'3. Inputs'!AK378</f>
        <v>1097.5933038518783</v>
      </c>
      <c r="AI76" s="1084">
        <f>'3. Inputs'!AL378</f>
        <v>1125.287365207008</v>
      </c>
      <c r="AJ76" s="1084">
        <f>'3. Inputs'!AM378</f>
        <v>1153.6867764270319</v>
      </c>
      <c r="AK76" s="1084">
        <f>'3. Inputs'!AN378</f>
        <v>1182.8098364350863</v>
      </c>
      <c r="AL76" s="1084">
        <f>'3. Inputs'!AO378</f>
        <v>1212.6753356997795</v>
      </c>
      <c r="AM76" s="1084">
        <f>'3. Inputs'!AP378</f>
        <v>1243.3025702709199</v>
      </c>
      <c r="AN76" s="1084">
        <f>'3. Inputs'!AQ378</f>
        <v>1274.7113562558286</v>
      </c>
      <c r="AO76" s="1084">
        <f>'3. Inputs'!AR378</f>
        <v>1306.9220447518419</v>
      </c>
      <c r="AP76" s="1084">
        <f>'3. Inputs'!AS378</f>
        <v>1339.9555372512714</v>
      </c>
      <c r="AQ76" s="1084">
        <f>'3. Inputs'!AT378</f>
        <v>1373.8333015357221</v>
      </c>
      <c r="AR76" s="1084">
        <f>'3. Inputs'!AU378</f>
        <v>1408.5773880773579</v>
      </c>
      <c r="AS76" s="1084">
        <f>'3. Inputs'!AV378</f>
        <v>1444.2104469654257</v>
      </c>
      <c r="AT76" s="1084">
        <f>'3. Inputs'!AW378</f>
        <v>1480.7557453770944</v>
      </c>
      <c r="AU76" s="1084">
        <f>'3. Inputs'!AX378</f>
        <v>1518.2371856124414</v>
      </c>
      <c r="AV76" s="1084">
        <f>'3. Inputs'!AY378</f>
        <v>1556.6793237142424</v>
      </c>
      <c r="AW76" s="1084">
        <f>'3. Inputs'!AZ378</f>
        <v>1596.1073886940676</v>
      </c>
      <c r="AX76" s="1084">
        <f>'3. Inputs'!BA378</f>
        <v>1636.5473023870916</v>
      </c>
      <c r="AY76" s="1084">
        <f>'3. Inputs'!BB378</f>
        <v>1678.0256999589349</v>
      </c>
      <c r="AZ76" s="1084">
        <f>'3. Inputs'!BC378</f>
        <v>1720.5699510888594</v>
      </c>
      <c r="BA76" s="1084">
        <f>'3. Inputs'!BD378</f>
        <v>1764.2081818546285</v>
      </c>
      <c r="BB76" s="1084">
        <f>'3. Inputs'!BE378</f>
        <v>1808.9692973454441</v>
      </c>
      <c r="BC76" s="1084">
        <f>'3. Inputs'!BF378</f>
        <v>1854.8830050304505</v>
      </c>
      <c r="BD76" s="1084">
        <f>'3. Inputs'!BG378</f>
        <v>1901.9798389114976</v>
      </c>
      <c r="BE76" s="1084">
        <f>'3. Inputs'!BH378</f>
        <v>1950.2911844900475</v>
      </c>
      <c r="BF76" s="1084">
        <f>'3. Inputs'!BI378</f>
        <v>1999.8493045794153</v>
      </c>
      <c r="BG76" s="1084">
        <f>'3. Inputs'!BJ378</f>
        <v>2050.6873659948383</v>
      </c>
      <c r="BH76" s="1084">
        <f>'3. Inputs'!BK378</f>
        <v>2102.8394671552978</v>
      </c>
      <c r="BI76" s="1084">
        <f>'3. Inputs'!BL378</f>
        <v>2156.3406666324672</v>
      </c>
      <c r="BJ76" s="1084">
        <f>'3. Inputs'!BM378</f>
        <v>2211.2270126836884</v>
      </c>
      <c r="BK76" s="1088">
        <f>'3. Inputs'!BN378</f>
        <v>2267.5355738074868</v>
      </c>
    </row>
    <row r="77" spans="1:65" s="382" customFormat="1">
      <c r="B77" s="1116" t="s">
        <v>736</v>
      </c>
      <c r="D77" s="1084">
        <f>'Estates Facilities Costs'!D16</f>
        <v>943.34850000000006</v>
      </c>
      <c r="E77" s="1084">
        <f>'Estates Facilities Costs'!E16</f>
        <v>966.93221249999965</v>
      </c>
      <c r="F77" s="1084">
        <f>'Estates Facilities Costs'!F16</f>
        <v>991.10551781249956</v>
      </c>
      <c r="G77" s="1084">
        <f>'Estates Facilities Costs'!G16</f>
        <v>1015.8831557578123</v>
      </c>
      <c r="H77" s="1084">
        <f>'Estates Facilities Costs'!H16</f>
        <v>1041.2802346517576</v>
      </c>
      <c r="I77" s="1084">
        <f>'Estates Facilities Costs'!I16</f>
        <v>1067.3122405180509</v>
      </c>
      <c r="J77" s="1084">
        <f>'Estates Facilities Costs'!J16</f>
        <v>1093.9950465310023</v>
      </c>
      <c r="K77" s="1084">
        <f>'Estates Facilities Costs'!K16</f>
        <v>1121.3449226942771</v>
      </c>
      <c r="L77" s="1084">
        <f>'Estates Facilities Costs'!L16</f>
        <v>1149.3785457616341</v>
      </c>
      <c r="M77" s="1084">
        <f>'Estates Facilities Costs'!M16</f>
        <v>1178.113009405675</v>
      </c>
      <c r="N77" s="1084">
        <f>'Estates Facilities Costs'!N16</f>
        <v>1207.5658346408165</v>
      </c>
      <c r="O77" s="1084">
        <f>'Estates Facilities Costs'!O16</f>
        <v>1237.7549805068368</v>
      </c>
      <c r="P77" s="1084">
        <f>'Estates Facilities Costs'!P16</f>
        <v>1268.6988550195067</v>
      </c>
      <c r="Q77" s="1084">
        <f>'Estates Facilities Costs'!Q16</f>
        <v>1300.4163263949949</v>
      </c>
      <c r="R77" s="1084">
        <f>'Estates Facilities Costs'!R16</f>
        <v>1332.9267345548697</v>
      </c>
      <c r="S77" s="1084">
        <f>'Estates Facilities Costs'!S16</f>
        <v>1366.249902918742</v>
      </c>
      <c r="T77" s="1084">
        <f>'Estates Facilities Costs'!T16</f>
        <v>1400.4061504917104</v>
      </c>
      <c r="U77" s="1084">
        <f>'Estates Facilities Costs'!U16</f>
        <v>1435.4163042540026</v>
      </c>
      <c r="V77" s="1084">
        <f>'Estates Facilities Costs'!V16</f>
        <v>1471.301711860353</v>
      </c>
      <c r="W77" s="1084">
        <f>'Estates Facilities Costs'!W16</f>
        <v>1508.084254656861</v>
      </c>
      <c r="X77" s="1084">
        <f>'Estates Facilities Costs'!X16</f>
        <v>1545.786361023283</v>
      </c>
      <c r="Y77" s="1084">
        <f>'Estates Facilities Costs'!Y16</f>
        <v>1584.4310200488649</v>
      </c>
      <c r="Z77" s="1084">
        <f>'Estates Facilities Costs'!Z16</f>
        <v>1624.0417955500852</v>
      </c>
      <c r="AA77" s="1084">
        <f>'Estates Facilities Costs'!AA16</f>
        <v>1664.6428404388384</v>
      </c>
      <c r="AB77" s="1084">
        <f>'Estates Facilities Costs'!AB16</f>
        <v>1706.2589114498091</v>
      </c>
      <c r="AC77" s="1084">
        <f>'Estates Facilities Costs'!AC16</f>
        <v>1748.9153842360538</v>
      </c>
      <c r="AD77" s="1084">
        <f>'Estates Facilities Costs'!AD16</f>
        <v>1792.6382688419553</v>
      </c>
      <c r="AE77" s="1084">
        <f>'Estates Facilities Costs'!AE16</f>
        <v>1837.4542255630035</v>
      </c>
      <c r="AF77" s="1084">
        <f>'Estates Facilities Costs'!AF16</f>
        <v>1883.3905812020789</v>
      </c>
      <c r="AG77" s="1084">
        <f>'Estates Facilities Costs'!AG16</f>
        <v>1930.4753457321303</v>
      </c>
      <c r="AH77" s="1084">
        <f>'Estates Facilities Costs'!AH16</f>
        <v>1978.7372293754329</v>
      </c>
      <c r="AI77" s="1084">
        <f>'Estates Facilities Costs'!AI16</f>
        <v>2028.2056601098197</v>
      </c>
      <c r="AJ77" s="1084">
        <f>'Estates Facilities Costs'!AJ16</f>
        <v>2078.9108016125656</v>
      </c>
      <c r="AK77" s="1084">
        <f>'Estates Facilities Costs'!AK16</f>
        <v>2130.8835716528779</v>
      </c>
      <c r="AL77" s="1084">
        <f>'Estates Facilities Costs'!AL16</f>
        <v>2184.1556609442009</v>
      </c>
      <c r="AM77" s="1084">
        <f>'Estates Facilities Costs'!AM16</f>
        <v>2238.759552467805</v>
      </c>
      <c r="AN77" s="1084">
        <f>'Estates Facilities Costs'!AN16</f>
        <v>2294.7285412795004</v>
      </c>
      <c r="AO77" s="1084">
        <f>'Estates Facilities Costs'!AO16</f>
        <v>2352.0967548114872</v>
      </c>
      <c r="AP77" s="1084">
        <f>'Estates Facilities Costs'!AP16</f>
        <v>2410.8991736817748</v>
      </c>
      <c r="AQ77" s="1084">
        <f>'Estates Facilities Costs'!AQ16</f>
        <v>2471.1716530238191</v>
      </c>
      <c r="AR77" s="1084">
        <f>'Estates Facilities Costs'!AR16</f>
        <v>2532.9509443494135</v>
      </c>
      <c r="AS77" s="1084">
        <f>'Estates Facilities Costs'!AS16</f>
        <v>2596.2747179581493</v>
      </c>
      <c r="AT77" s="1084">
        <f>'Estates Facilities Costs'!AT16</f>
        <v>2661.1815859071021</v>
      </c>
      <c r="AU77" s="1084">
        <f>'Estates Facilities Costs'!AU16</f>
        <v>2727.7111255547798</v>
      </c>
      <c r="AV77" s="1084">
        <f>'Estates Facilities Costs'!AV16</f>
        <v>2795.9039036936492</v>
      </c>
      <c r="AW77" s="1084">
        <f>'Estates Facilities Costs'!AW16</f>
        <v>2865.8015012859905</v>
      </c>
      <c r="AX77" s="1084">
        <f>'Estates Facilities Costs'!AX16</f>
        <v>2937.4465388181388</v>
      </c>
      <c r="AY77" s="1084">
        <f>'Estates Facilities Costs'!AY16</f>
        <v>3010.8827022885926</v>
      </c>
      <c r="AZ77" s="1084">
        <f>'Estates Facilities Costs'!AZ16</f>
        <v>3086.1547698458071</v>
      </c>
      <c r="BA77" s="1084">
        <f>'Estates Facilities Costs'!BA16</f>
        <v>3163.3086390919534</v>
      </c>
      <c r="BB77" s="1084">
        <f>'Estates Facilities Costs'!BB16</f>
        <v>3242.3913550692514</v>
      </c>
      <c r="BC77" s="1084">
        <f>'Estates Facilities Costs'!BC16</f>
        <v>3323.4511389459813</v>
      </c>
      <c r="BD77" s="1084">
        <f>'Estates Facilities Costs'!BD16</f>
        <v>3406.5374174196313</v>
      </c>
      <c r="BE77" s="1084">
        <f>'Estates Facilities Costs'!BE16</f>
        <v>3491.7008528551223</v>
      </c>
      <c r="BF77" s="1084">
        <f>'Estates Facilities Costs'!BF16</f>
        <v>3578.9933741764989</v>
      </c>
      <c r="BG77" s="1084">
        <f>'Estates Facilities Costs'!BG16</f>
        <v>3668.4682085309123</v>
      </c>
      <c r="BH77" s="1084">
        <f>'Estates Facilities Costs'!BH16</f>
        <v>3760.1799137441849</v>
      </c>
      <c r="BI77" s="1084">
        <f>'Estates Facilities Costs'!BI16</f>
        <v>3854.1844115877866</v>
      </c>
      <c r="BJ77" s="1084">
        <f>'Estates Facilities Costs'!BJ16</f>
        <v>3950.5390218774819</v>
      </c>
      <c r="BK77" s="1217">
        <f>'Estates Facilities Costs'!BK16</f>
        <v>4049.302497424419</v>
      </c>
    </row>
    <row r="78" spans="1:65" s="1098" customFormat="1">
      <c r="B78" s="1077" t="s">
        <v>193</v>
      </c>
      <c r="D78" s="1121">
        <f>SUM(D74:D77)</f>
        <v>-5987.3775738417398</v>
      </c>
      <c r="E78" s="1121">
        <f>SUM(E74:E77)</f>
        <v>-6144.6884783018995</v>
      </c>
      <c r="F78" s="1121">
        <f t="shared" ref="F78:BK78" si="25">SUM(F74:F77)</f>
        <v>-6220.1497645665631</v>
      </c>
      <c r="G78" s="1121">
        <f t="shared" si="25"/>
        <v>-6317.6759029252853</v>
      </c>
      <c r="H78" s="1121">
        <f t="shared" si="25"/>
        <v>-7171.1126396369082</v>
      </c>
      <c r="I78" s="1121">
        <f t="shared" si="25"/>
        <v>-6763.2274860429334</v>
      </c>
      <c r="J78" s="1121">
        <f t="shared" si="25"/>
        <v>-7097.4078659885972</v>
      </c>
      <c r="K78" s="1121">
        <f t="shared" si="25"/>
        <v>-7756.0316287826972</v>
      </c>
      <c r="L78" s="1121">
        <f t="shared" si="25"/>
        <v>-8145.3024874121547</v>
      </c>
      <c r="M78" s="1121">
        <f t="shared" si="25"/>
        <v>-8555.9112758061183</v>
      </c>
      <c r="N78" s="1121">
        <f t="shared" si="25"/>
        <v>-8669.8827957751582</v>
      </c>
      <c r="O78" s="1121">
        <f t="shared" si="25"/>
        <v>-8787.5026837532369</v>
      </c>
      <c r="P78" s="1121">
        <f t="shared" si="25"/>
        <v>-8908.8860251694696</v>
      </c>
      <c r="Q78" s="1121">
        <f t="shared" si="25"/>
        <v>-9034.1514937978027</v>
      </c>
      <c r="R78" s="1121">
        <f t="shared" si="25"/>
        <v>-9163.42146267727</v>
      </c>
      <c r="S78" s="1121">
        <f t="shared" si="25"/>
        <v>-9296.8221183125497</v>
      </c>
      <c r="T78" s="1121">
        <f t="shared" si="25"/>
        <v>-9434.4835783562412</v>
      </c>
      <c r="U78" s="1121">
        <f t="shared" si="25"/>
        <v>-9576.5400128880228</v>
      </c>
      <c r="V78" s="1121">
        <f t="shared" si="25"/>
        <v>-9723.1297694006771</v>
      </c>
      <c r="W78" s="1121">
        <f t="shared" si="25"/>
        <v>-9874.3955016050895</v>
      </c>
      <c r="X78" s="1121">
        <f t="shared" si="25"/>
        <v>-10030.484302169738</v>
      </c>
      <c r="Y78" s="1121">
        <f t="shared" si="25"/>
        <v>-10191.547839513685</v>
      </c>
      <c r="Z78" s="1121">
        <f t="shared" si="25"/>
        <v>-10357.742498775458</v>
      </c>
      <c r="AA78" s="1121">
        <f t="shared" si="25"/>
        <v>-10529.229527083997</v>
      </c>
      <c r="AB78" s="1121">
        <f t="shared" si="25"/>
        <v>-10706.175183261599</v>
      </c>
      <c r="AC78" s="1121">
        <f t="shared" si="25"/>
        <v>-10888.75089209251</v>
      </c>
      <c r="AD78" s="1121">
        <f t="shared" si="25"/>
        <v>-11077.133403294982</v>
      </c>
      <c r="AE78" s="1121">
        <f t="shared" si="25"/>
        <v>-11271.504955338618</v>
      </c>
      <c r="AF78" s="1121">
        <f t="shared" si="25"/>
        <v>-11472.053444252979</v>
      </c>
      <c r="AG78" s="1121">
        <f t="shared" si="25"/>
        <v>-11678.972597577893</v>
      </c>
      <c r="AH78" s="1121">
        <f t="shared" si="25"/>
        <v>-11892.462153610308</v>
      </c>
      <c r="AI78" s="1121">
        <f t="shared" si="25"/>
        <v>-12112.728046107028</v>
      </c>
      <c r="AJ78" s="1121">
        <f t="shared" si="25"/>
        <v>-12339.982594607613</v>
      </c>
      <c r="AK78" s="1121">
        <f t="shared" si="25"/>
        <v>-12574.444700546312</v>
      </c>
      <c r="AL78" s="1121">
        <f t="shared" si="25"/>
        <v>-12816.340049327166</v>
      </c>
      <c r="AM78" s="1121">
        <f t="shared" si="25"/>
        <v>-13065.901318541351</v>
      </c>
      <c r="AN78" s="1121">
        <f t="shared" si="25"/>
        <v>-13323.368392511184</v>
      </c>
      <c r="AO78" s="1121">
        <f t="shared" si="25"/>
        <v>-13588.988583350811</v>
      </c>
      <c r="AP78" s="1121">
        <f t="shared" si="25"/>
        <v>-13863.016858738909</v>
      </c>
      <c r="AQ78" s="1121">
        <f t="shared" si="25"/>
        <v>-14145.716076604724</v>
      </c>
      <c r="AR78" s="1121">
        <f t="shared" si="25"/>
        <v>-14437.357226934626</v>
      </c>
      <c r="AS78" s="1121">
        <f t="shared" si="25"/>
        <v>-14738.219680912422</v>
      </c>
      <c r="AT78" s="1121">
        <f t="shared" si="25"/>
        <v>-15048.591447612991</v>
      </c>
      <c r="AU78" s="1121">
        <f t="shared" si="25"/>
        <v>-15368.76943847513</v>
      </c>
      <c r="AV78" s="1121">
        <f t="shared" si="25"/>
        <v>-15699.059739786451</v>
      </c>
      <c r="AW78" s="1121">
        <f t="shared" si="25"/>
        <v>-16039.777893419385</v>
      </c>
      <c r="AX78" s="1121">
        <f t="shared" si="25"/>
        <v>-16391.249186065212</v>
      </c>
      <c r="AY78" s="1121">
        <f t="shared" si="25"/>
        <v>-16753.808947219262</v>
      </c>
      <c r="AZ78" s="1121">
        <f t="shared" si="25"/>
        <v>-17127.802856178823</v>
      </c>
      <c r="BA78" s="1121">
        <f t="shared" si="25"/>
        <v>-17513.587258322081</v>
      </c>
      <c r="BB78" s="1121">
        <f t="shared" si="25"/>
        <v>-17911.529490944831</v>
      </c>
      <c r="BC78" s="1121">
        <f t="shared" si="25"/>
        <v>-18322.008218939507</v>
      </c>
      <c r="BD78" s="1121">
        <f t="shared" si="25"/>
        <v>-18745.413780609299</v>
      </c>
      <c r="BE78" s="1121">
        <f t="shared" si="25"/>
        <v>-19182.148543918916</v>
      </c>
      <c r="BF78" s="1121">
        <f t="shared" si="25"/>
        <v>-19632.627273491922</v>
      </c>
      <c r="BG78" s="1121">
        <f t="shared" si="25"/>
        <v>-20097.277508673993</v>
      </c>
      <c r="BH78" s="1121">
        <f t="shared" si="25"/>
        <v>-20576.539952990337</v>
      </c>
      <c r="BI78" s="1121">
        <f t="shared" si="25"/>
        <v>-21070.8688753352</v>
      </c>
      <c r="BJ78" s="1121">
        <f t="shared" si="25"/>
        <v>-21580.732523241109</v>
      </c>
      <c r="BK78" s="1122">
        <f t="shared" si="25"/>
        <v>-22106.613548585603</v>
      </c>
    </row>
    <row r="79" spans="1:65" s="382" customFormat="1">
      <c r="B79" s="1115"/>
      <c r="D79" s="1087"/>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c r="AB79" s="1084"/>
      <c r="AC79" s="1084"/>
      <c r="AD79" s="1084"/>
      <c r="AE79" s="1084"/>
      <c r="AF79" s="1084"/>
      <c r="AG79" s="1084"/>
      <c r="AH79" s="1084"/>
      <c r="AI79" s="1084"/>
      <c r="AJ79" s="1084"/>
      <c r="AK79" s="1084"/>
      <c r="AL79" s="1084"/>
      <c r="AM79" s="1084"/>
      <c r="AN79" s="1084"/>
      <c r="AO79" s="1084"/>
      <c r="AP79" s="1084"/>
      <c r="AQ79" s="1084"/>
      <c r="AR79" s="1084"/>
      <c r="AS79" s="1084"/>
      <c r="AT79" s="1084"/>
      <c r="AU79" s="1084"/>
      <c r="AV79" s="1084"/>
      <c r="AW79" s="1084"/>
      <c r="AX79" s="1084"/>
      <c r="AY79" s="1084"/>
      <c r="AZ79" s="1084"/>
      <c r="BA79" s="1084"/>
      <c r="BB79" s="1084"/>
      <c r="BC79" s="1084"/>
      <c r="BD79" s="1084"/>
      <c r="BE79" s="1084"/>
      <c r="BF79" s="1084"/>
      <c r="BG79" s="1084"/>
      <c r="BH79" s="1084"/>
      <c r="BI79" s="1084"/>
      <c r="BJ79" s="1084"/>
      <c r="BK79" s="1088"/>
    </row>
    <row r="80" spans="1:65" s="398" customFormat="1">
      <c r="B80" s="1116" t="s">
        <v>746</v>
      </c>
      <c r="D80" s="1087">
        <f>'3. Inputs'!G328</f>
        <v>0</v>
      </c>
      <c r="E80" s="1084">
        <f>'3. Inputs'!H328</f>
        <v>0</v>
      </c>
      <c r="F80" s="1084">
        <f>'3. Inputs'!I328</f>
        <v>0</v>
      </c>
      <c r="G80" s="1084">
        <f>'3. Inputs'!J328</f>
        <v>0</v>
      </c>
      <c r="H80" s="1084">
        <f>'3. Inputs'!K328</f>
        <v>0</v>
      </c>
      <c r="I80" s="1084">
        <f>'3. Inputs'!L328</f>
        <v>0</v>
      </c>
      <c r="J80" s="1084">
        <f>'3. Inputs'!M328</f>
        <v>0</v>
      </c>
      <c r="K80" s="1084">
        <f>'3. Inputs'!N328</f>
        <v>0</v>
      </c>
      <c r="L80" s="1084">
        <f>'3. Inputs'!O328</f>
        <v>0</v>
      </c>
      <c r="M80" s="1084">
        <f>'3. Inputs'!P328</f>
        <v>0</v>
      </c>
      <c r="N80" s="1084">
        <f>'3. Inputs'!Q328</f>
        <v>0</v>
      </c>
      <c r="O80" s="1084">
        <f>'3. Inputs'!R328</f>
        <v>0</v>
      </c>
      <c r="P80" s="1084">
        <f>'3. Inputs'!S328</f>
        <v>0</v>
      </c>
      <c r="Q80" s="1084">
        <f>'3. Inputs'!T328</f>
        <v>0</v>
      </c>
      <c r="R80" s="1084">
        <f>'3. Inputs'!U328</f>
        <v>0</v>
      </c>
      <c r="S80" s="1084">
        <f>'3. Inputs'!V328</f>
        <v>0</v>
      </c>
      <c r="T80" s="1084">
        <f>'3. Inputs'!W328</f>
        <v>0</v>
      </c>
      <c r="U80" s="1084">
        <f>'3. Inputs'!X328</f>
        <v>0</v>
      </c>
      <c r="V80" s="1084">
        <f>'3. Inputs'!Y328</f>
        <v>0</v>
      </c>
      <c r="W80" s="1084">
        <f>'3. Inputs'!Z328</f>
        <v>0</v>
      </c>
      <c r="X80" s="1084">
        <f>'3. Inputs'!AA328</f>
        <v>0</v>
      </c>
      <c r="Y80" s="1084">
        <f>'3. Inputs'!AB328</f>
        <v>0</v>
      </c>
      <c r="Z80" s="1084">
        <f>'3. Inputs'!AC328</f>
        <v>0</v>
      </c>
      <c r="AA80" s="1084">
        <f>'3. Inputs'!AD328</f>
        <v>0</v>
      </c>
      <c r="AB80" s="1084">
        <f>'3. Inputs'!AE328</f>
        <v>0</v>
      </c>
      <c r="AC80" s="1084">
        <f>'3. Inputs'!AF328</f>
        <v>0</v>
      </c>
      <c r="AD80" s="1084">
        <f>'3. Inputs'!AG328</f>
        <v>0</v>
      </c>
      <c r="AE80" s="1084">
        <f>'3. Inputs'!AH328</f>
        <v>0</v>
      </c>
      <c r="AF80" s="1084">
        <f>'3. Inputs'!AI328</f>
        <v>0</v>
      </c>
      <c r="AG80" s="1084">
        <f>'3. Inputs'!AJ328</f>
        <v>0</v>
      </c>
      <c r="AH80" s="1084">
        <f>'3. Inputs'!AK328</f>
        <v>0</v>
      </c>
      <c r="AI80" s="1084">
        <f>'3. Inputs'!AL328</f>
        <v>0</v>
      </c>
      <c r="AJ80" s="1084">
        <f>'3. Inputs'!AM328</f>
        <v>0</v>
      </c>
      <c r="AK80" s="1084">
        <f>'3. Inputs'!AN328</f>
        <v>0</v>
      </c>
      <c r="AL80" s="1084">
        <f>'3. Inputs'!AO328</f>
        <v>0</v>
      </c>
      <c r="AM80" s="1084">
        <f>'3. Inputs'!AP328</f>
        <v>0</v>
      </c>
      <c r="AN80" s="1084">
        <f>'3. Inputs'!AQ328</f>
        <v>0</v>
      </c>
      <c r="AO80" s="1084">
        <f>'3. Inputs'!AR328</f>
        <v>0</v>
      </c>
      <c r="AP80" s="1084">
        <f>'3. Inputs'!AS328</f>
        <v>0</v>
      </c>
      <c r="AQ80" s="1084">
        <f>'3. Inputs'!AT328</f>
        <v>0</v>
      </c>
      <c r="AR80" s="1084">
        <f>'3. Inputs'!AU328</f>
        <v>0</v>
      </c>
      <c r="AS80" s="1084">
        <f>'3. Inputs'!AV328</f>
        <v>0</v>
      </c>
      <c r="AT80" s="1084">
        <f>'3. Inputs'!AW328</f>
        <v>0</v>
      </c>
      <c r="AU80" s="1084">
        <f>'3. Inputs'!AX328</f>
        <v>0</v>
      </c>
      <c r="AV80" s="1084">
        <f>'3. Inputs'!AY328</f>
        <v>0</v>
      </c>
      <c r="AW80" s="1084">
        <f>'3. Inputs'!AZ328</f>
        <v>0</v>
      </c>
      <c r="AX80" s="1084">
        <f>'3. Inputs'!BA328</f>
        <v>0</v>
      </c>
      <c r="AY80" s="1084">
        <f>'3. Inputs'!BB328</f>
        <v>0</v>
      </c>
      <c r="AZ80" s="1084">
        <f>'3. Inputs'!BC328</f>
        <v>0</v>
      </c>
      <c r="BA80" s="1084">
        <f>'3. Inputs'!BD328</f>
        <v>0</v>
      </c>
      <c r="BB80" s="1084">
        <f>'3. Inputs'!BE328</f>
        <v>0</v>
      </c>
      <c r="BC80" s="1084">
        <f>'3. Inputs'!BF328</f>
        <v>0</v>
      </c>
      <c r="BD80" s="1084">
        <f>'3. Inputs'!BG328</f>
        <v>0</v>
      </c>
      <c r="BE80" s="1084">
        <f>'3. Inputs'!BH328</f>
        <v>0</v>
      </c>
      <c r="BF80" s="1084">
        <f>'3. Inputs'!BI328</f>
        <v>0</v>
      </c>
      <c r="BG80" s="1084">
        <f>'3. Inputs'!BJ328</f>
        <v>0</v>
      </c>
      <c r="BH80" s="1084">
        <f>'3. Inputs'!BK328</f>
        <v>0</v>
      </c>
      <c r="BI80" s="1084">
        <f>'3. Inputs'!BL328</f>
        <v>0</v>
      </c>
      <c r="BJ80" s="1084">
        <f>'3. Inputs'!BM328</f>
        <v>0</v>
      </c>
      <c r="BK80" s="1088">
        <f>'3. Inputs'!BN328</f>
        <v>0</v>
      </c>
    </row>
    <row r="81" spans="2:63" s="1098" customFormat="1">
      <c r="B81" s="1117" t="s">
        <v>458</v>
      </c>
      <c r="D81" s="1111">
        <f>D78+D80</f>
        <v>-5987.3775738417398</v>
      </c>
      <c r="E81" s="1112">
        <f t="shared" ref="E81:BK81" si="26">E78+E80</f>
        <v>-6144.6884783018995</v>
      </c>
      <c r="F81" s="1112">
        <f t="shared" si="26"/>
        <v>-6220.1497645665631</v>
      </c>
      <c r="G81" s="1112">
        <f t="shared" si="26"/>
        <v>-6317.6759029252853</v>
      </c>
      <c r="H81" s="1112">
        <f t="shared" si="26"/>
        <v>-7171.1126396369082</v>
      </c>
      <c r="I81" s="1112">
        <f t="shared" si="26"/>
        <v>-6763.2274860429334</v>
      </c>
      <c r="J81" s="1112">
        <f t="shared" si="26"/>
        <v>-7097.4078659885972</v>
      </c>
      <c r="K81" s="1112">
        <f t="shared" si="26"/>
        <v>-7756.0316287826972</v>
      </c>
      <c r="L81" s="1112">
        <f t="shared" si="26"/>
        <v>-8145.3024874121547</v>
      </c>
      <c r="M81" s="1112">
        <f t="shared" si="26"/>
        <v>-8555.9112758061183</v>
      </c>
      <c r="N81" s="1112">
        <f t="shared" si="26"/>
        <v>-8669.8827957751582</v>
      </c>
      <c r="O81" s="1112">
        <f t="shared" si="26"/>
        <v>-8787.5026837532369</v>
      </c>
      <c r="P81" s="1112">
        <f t="shared" si="26"/>
        <v>-8908.8860251694696</v>
      </c>
      <c r="Q81" s="1112">
        <f t="shared" si="26"/>
        <v>-9034.1514937978027</v>
      </c>
      <c r="R81" s="1112">
        <f t="shared" si="26"/>
        <v>-9163.42146267727</v>
      </c>
      <c r="S81" s="1112">
        <f t="shared" si="26"/>
        <v>-9296.8221183125497</v>
      </c>
      <c r="T81" s="1112">
        <f t="shared" si="26"/>
        <v>-9434.4835783562412</v>
      </c>
      <c r="U81" s="1112">
        <f t="shared" si="26"/>
        <v>-9576.5400128880228</v>
      </c>
      <c r="V81" s="1112">
        <f t="shared" si="26"/>
        <v>-9723.1297694006771</v>
      </c>
      <c r="W81" s="1112">
        <f t="shared" si="26"/>
        <v>-9874.3955016050895</v>
      </c>
      <c r="X81" s="1112">
        <f t="shared" si="26"/>
        <v>-10030.484302169738</v>
      </c>
      <c r="Y81" s="1112">
        <f t="shared" si="26"/>
        <v>-10191.547839513685</v>
      </c>
      <c r="Z81" s="1112">
        <f t="shared" si="26"/>
        <v>-10357.742498775458</v>
      </c>
      <c r="AA81" s="1112">
        <f t="shared" si="26"/>
        <v>-10529.229527083997</v>
      </c>
      <c r="AB81" s="1112">
        <f t="shared" si="26"/>
        <v>-10706.175183261599</v>
      </c>
      <c r="AC81" s="1112">
        <f t="shared" si="26"/>
        <v>-10888.75089209251</v>
      </c>
      <c r="AD81" s="1112">
        <f t="shared" si="26"/>
        <v>-11077.133403294982</v>
      </c>
      <c r="AE81" s="1112">
        <f t="shared" si="26"/>
        <v>-11271.504955338618</v>
      </c>
      <c r="AF81" s="1112">
        <f t="shared" si="26"/>
        <v>-11472.053444252979</v>
      </c>
      <c r="AG81" s="1112">
        <f t="shared" si="26"/>
        <v>-11678.972597577893</v>
      </c>
      <c r="AH81" s="1112">
        <f t="shared" si="26"/>
        <v>-11892.462153610308</v>
      </c>
      <c r="AI81" s="1112">
        <f t="shared" si="26"/>
        <v>-12112.728046107028</v>
      </c>
      <c r="AJ81" s="1112">
        <f t="shared" si="26"/>
        <v>-12339.982594607613</v>
      </c>
      <c r="AK81" s="1112">
        <f t="shared" si="26"/>
        <v>-12574.444700546312</v>
      </c>
      <c r="AL81" s="1112">
        <f t="shared" si="26"/>
        <v>-12816.340049327166</v>
      </c>
      <c r="AM81" s="1112">
        <f t="shared" si="26"/>
        <v>-13065.901318541351</v>
      </c>
      <c r="AN81" s="1112">
        <f t="shared" si="26"/>
        <v>-13323.368392511184</v>
      </c>
      <c r="AO81" s="1112">
        <f t="shared" si="26"/>
        <v>-13588.988583350811</v>
      </c>
      <c r="AP81" s="1112">
        <f t="shared" si="26"/>
        <v>-13863.016858738909</v>
      </c>
      <c r="AQ81" s="1112">
        <f t="shared" si="26"/>
        <v>-14145.716076604724</v>
      </c>
      <c r="AR81" s="1112">
        <f t="shared" si="26"/>
        <v>-14437.357226934626</v>
      </c>
      <c r="AS81" s="1112">
        <f t="shared" si="26"/>
        <v>-14738.219680912422</v>
      </c>
      <c r="AT81" s="1112">
        <f t="shared" si="26"/>
        <v>-15048.591447612991</v>
      </c>
      <c r="AU81" s="1112">
        <f t="shared" si="26"/>
        <v>-15368.76943847513</v>
      </c>
      <c r="AV81" s="1112">
        <f t="shared" si="26"/>
        <v>-15699.059739786451</v>
      </c>
      <c r="AW81" s="1112">
        <f t="shared" si="26"/>
        <v>-16039.777893419385</v>
      </c>
      <c r="AX81" s="1112">
        <f t="shared" si="26"/>
        <v>-16391.249186065212</v>
      </c>
      <c r="AY81" s="1112">
        <f t="shared" si="26"/>
        <v>-16753.808947219262</v>
      </c>
      <c r="AZ81" s="1112">
        <f t="shared" si="26"/>
        <v>-17127.802856178823</v>
      </c>
      <c r="BA81" s="1112">
        <f t="shared" si="26"/>
        <v>-17513.587258322081</v>
      </c>
      <c r="BB81" s="1112">
        <f t="shared" si="26"/>
        <v>-17911.529490944831</v>
      </c>
      <c r="BC81" s="1112">
        <f t="shared" si="26"/>
        <v>-18322.008218939507</v>
      </c>
      <c r="BD81" s="1112">
        <f t="shared" si="26"/>
        <v>-18745.413780609299</v>
      </c>
      <c r="BE81" s="1112">
        <f t="shared" si="26"/>
        <v>-19182.148543918916</v>
      </c>
      <c r="BF81" s="1112">
        <f t="shared" si="26"/>
        <v>-19632.627273491922</v>
      </c>
      <c r="BG81" s="1112">
        <f t="shared" si="26"/>
        <v>-20097.277508673993</v>
      </c>
      <c r="BH81" s="1112">
        <f t="shared" si="26"/>
        <v>-20576.539952990337</v>
      </c>
      <c r="BI81" s="1112">
        <f t="shared" si="26"/>
        <v>-21070.8688753352</v>
      </c>
      <c r="BJ81" s="1112">
        <f t="shared" si="26"/>
        <v>-21580.732523241109</v>
      </c>
      <c r="BK81" s="1123">
        <f t="shared" si="26"/>
        <v>-22106.613548585603</v>
      </c>
    </row>
    <row r="82" spans="2:63" s="428" customFormat="1">
      <c r="B82" s="1118" t="s">
        <v>747</v>
      </c>
      <c r="D82" s="1124">
        <f t="shared" ref="D82:AI82" si="27">IFERROR(D81/D20,0)</f>
        <v>0.84339952583309707</v>
      </c>
      <c r="E82" s="1125">
        <f t="shared" si="27"/>
        <v>0.8501141953425132</v>
      </c>
      <c r="F82" s="1125">
        <f t="shared" si="27"/>
        <v>0.85295761330075159</v>
      </c>
      <c r="G82" s="1125">
        <f t="shared" si="27"/>
        <v>0.85852345475544267</v>
      </c>
      <c r="H82" s="1125">
        <f t="shared" si="27"/>
        <v>0.85895919802236553</v>
      </c>
      <c r="I82" s="1125">
        <f t="shared" si="27"/>
        <v>0.77256295197963054</v>
      </c>
      <c r="J82" s="1125">
        <f t="shared" si="27"/>
        <v>0.77196009273713029</v>
      </c>
      <c r="K82" s="1125">
        <f t="shared" si="27"/>
        <v>0.77682043156915703</v>
      </c>
      <c r="L82" s="1125">
        <f t="shared" si="27"/>
        <v>0.77730808392300432</v>
      </c>
      <c r="M82" s="1125">
        <f t="shared" si="27"/>
        <v>0.77790987332662798</v>
      </c>
      <c r="N82" s="1125">
        <f t="shared" si="27"/>
        <v>0.77578454840362476</v>
      </c>
      <c r="O82" s="1125">
        <f t="shared" si="27"/>
        <v>0.77368987769143971</v>
      </c>
      <c r="P82" s="1125">
        <f t="shared" si="27"/>
        <v>0.77162684714973939</v>
      </c>
      <c r="Q82" s="1125">
        <f t="shared" si="27"/>
        <v>0.76959640653276373</v>
      </c>
      <c r="R82" s="1125">
        <f t="shared" si="27"/>
        <v>0.76759946802898149</v>
      </c>
      <c r="S82" s="1125">
        <f t="shared" si="27"/>
        <v>0.76563690499765791</v>
      </c>
      <c r="T82" s="1125">
        <f t="shared" si="27"/>
        <v>0.76370955081471981</v>
      </c>
      <c r="U82" s="1125">
        <f t="shared" si="27"/>
        <v>0.76181819783150939</v>
      </c>
      <c r="V82" s="1125">
        <f t="shared" si="27"/>
        <v>0.75996359644868106</v>
      </c>
      <c r="W82" s="1125">
        <f t="shared" si="27"/>
        <v>0.75814645430682792</v>
      </c>
      <c r="X82" s="1125">
        <f t="shared" si="27"/>
        <v>0.75636743559485142</v>
      </c>
      <c r="Y82" s="1125">
        <f t="shared" si="27"/>
        <v>0.75462716047652179</v>
      </c>
      <c r="Z82" s="1125">
        <f t="shared" si="27"/>
        <v>0.75292620463510507</v>
      </c>
      <c r="AA82" s="1125">
        <f t="shared" si="27"/>
        <v>0.7512650989353985</v>
      </c>
      <c r="AB82" s="1125">
        <f t="shared" si="27"/>
        <v>0.74964432920198387</v>
      </c>
      <c r="AC82" s="1125">
        <f t="shared" si="27"/>
        <v>0.7480643361119923</v>
      </c>
      <c r="AD82" s="1125">
        <f t="shared" si="27"/>
        <v>0.74652551520020294</v>
      </c>
      <c r="AE82" s="1125">
        <f t="shared" si="27"/>
        <v>0.74502821697383148</v>
      </c>
      <c r="AF82" s="1125">
        <f t="shared" si="27"/>
        <v>0.74357274713393628</v>
      </c>
      <c r="AG82" s="1125">
        <f t="shared" si="27"/>
        <v>0.74215936689997564</v>
      </c>
      <c r="AH82" s="1125">
        <f t="shared" si="27"/>
        <v>0.74078829343368591</v>
      </c>
      <c r="AI82" s="1125">
        <f t="shared" si="27"/>
        <v>0.73945970035811448</v>
      </c>
      <c r="AJ82" s="1125">
        <f t="shared" ref="AJ82:BK82" si="28">IFERROR(AJ81/AJ20,0)</f>
        <v>0.73817371836735568</v>
      </c>
      <c r="AK82" s="1125">
        <f t="shared" si="28"/>
        <v>0.73693043592227203</v>
      </c>
      <c r="AL82" s="1125">
        <f t="shared" si="28"/>
        <v>0.7357299000272679</v>
      </c>
      <c r="AM82" s="1125">
        <f t="shared" si="28"/>
        <v>0.7345721170829943</v>
      </c>
      <c r="AN82" s="1125">
        <f t="shared" si="28"/>
        <v>0.73345705380971293</v>
      </c>
      <c r="AO82" s="1125">
        <f t="shared" si="28"/>
        <v>0.73238463823594468</v>
      </c>
      <c r="AP82" s="1125">
        <f t="shared" si="28"/>
        <v>0.73135476074693562</v>
      </c>
      <c r="AQ82" s="1125">
        <f t="shared" si="28"/>
        <v>0.73036727518744027</v>
      </c>
      <c r="AR82" s="1125">
        <f t="shared" si="28"/>
        <v>0.72942200001330737</v>
      </c>
      <c r="AS82" s="1125">
        <f t="shared" si="28"/>
        <v>0.72851871948636893</v>
      </c>
      <c r="AT82" s="1125">
        <f t="shared" si="28"/>
        <v>0.72765718490718734</v>
      </c>
      <c r="AU82" s="1125">
        <f t="shared" si="28"/>
        <v>0.72683711588028332</v>
      </c>
      <c r="AV82" s="1125">
        <f t="shared" si="28"/>
        <v>0.7260582016065793</v>
      </c>
      <c r="AW82" s="1125">
        <f t="shared" si="28"/>
        <v>0.72532010219790188</v>
      </c>
      <c r="AX82" s="1125">
        <f t="shared" si="28"/>
        <v>0.72462245000854941</v>
      </c>
      <c r="AY82" s="1125">
        <f t="shared" si="28"/>
        <v>0.72396485097907526</v>
      </c>
      <c r="AZ82" s="1125">
        <f t="shared" si="28"/>
        <v>0.72334688598764063</v>
      </c>
      <c r="BA82" s="1125">
        <f t="shared" si="28"/>
        <v>0.72276811220446346</v>
      </c>
      <c r="BB82" s="1125">
        <f t="shared" si="28"/>
        <v>0.72222806444511423</v>
      </c>
      <c r="BC82" s="1125">
        <f t="shared" si="28"/>
        <v>0.7217262565186211</v>
      </c>
      <c r="BD82" s="1125">
        <f t="shared" si="28"/>
        <v>0.7212621825665726</v>
      </c>
      <c r="BE82" s="1125">
        <f t="shared" si="28"/>
        <v>0.72083531838963988</v>
      </c>
      <c r="BF82" s="1125">
        <f t="shared" si="28"/>
        <v>0.72044512275817973</v>
      </c>
      <c r="BG82" s="1125">
        <f t="shared" si="28"/>
        <v>0.72009103870381463</v>
      </c>
      <c r="BH82" s="1125">
        <f t="shared" si="28"/>
        <v>0.71977249478913374</v>
      </c>
      <c r="BI82" s="1125">
        <f t="shared" si="28"/>
        <v>0.71948890635288987</v>
      </c>
      <c r="BJ82" s="1125">
        <f t="shared" si="28"/>
        <v>0.71923967672831424</v>
      </c>
      <c r="BK82" s="1126">
        <f t="shared" si="28"/>
        <v>0.71902419843240284</v>
      </c>
    </row>
    <row r="83" spans="2:63" s="428" customFormat="1">
      <c r="B83" s="1119" t="s">
        <v>748</v>
      </c>
      <c r="D83" s="1127">
        <f t="shared" ref="D83:AI83" si="29">IFERROR(D81/D71,0)</f>
        <v>0.76038881571757277</v>
      </c>
      <c r="E83" s="1128">
        <f t="shared" si="29"/>
        <v>0.75948731574220563</v>
      </c>
      <c r="F83" s="1128">
        <f t="shared" si="29"/>
        <v>0.75786640644494163</v>
      </c>
      <c r="G83" s="1128">
        <f t="shared" si="29"/>
        <v>0.75671943955511012</v>
      </c>
      <c r="H83" s="1128">
        <f t="shared" si="29"/>
        <v>0.76178161656837251</v>
      </c>
      <c r="I83" s="1128">
        <f t="shared" si="29"/>
        <v>0.74696521826850559</v>
      </c>
      <c r="J83" s="1128">
        <f t="shared" si="29"/>
        <v>0.74756702197765357</v>
      </c>
      <c r="K83" s="1128">
        <f t="shared" si="29"/>
        <v>0.75416011953452178</v>
      </c>
      <c r="L83" s="1128">
        <f t="shared" si="29"/>
        <v>0.75567384542424243</v>
      </c>
      <c r="M83" s="1128">
        <f t="shared" si="29"/>
        <v>0.75725482037875891</v>
      </c>
      <c r="N83" s="1128">
        <f t="shared" si="29"/>
        <v>0.7555037168087384</v>
      </c>
      <c r="O83" s="1128">
        <f t="shared" si="29"/>
        <v>0.7537800573023522</v>
      </c>
      <c r="P83" s="1128">
        <f t="shared" si="29"/>
        <v>0.75208471508570107</v>
      </c>
      <c r="Q83" s="1128">
        <f t="shared" si="29"/>
        <v>0.75041853223434318</v>
      </c>
      <c r="R83" s="1128">
        <f t="shared" si="29"/>
        <v>0.74878231839942666</v>
      </c>
      <c r="S83" s="1128">
        <f t="shared" si="29"/>
        <v>0.74717684961491915</v>
      </c>
      <c r="T83" s="1128">
        <f t="shared" si="29"/>
        <v>0.74560286719823277</v>
      </c>
      <c r="U83" s="1128">
        <f t="shared" si="29"/>
        <v>0.74406107674805144</v>
      </c>
      <c r="V83" s="1128">
        <f t="shared" si="29"/>
        <v>0.74255214724192686</v>
      </c>
      <c r="W83" s="1128">
        <f t="shared" si="29"/>
        <v>0.7410767102356135</v>
      </c>
      <c r="X83" s="1128">
        <f t="shared" si="29"/>
        <v>0.73963535916560996</v>
      </c>
      <c r="Y83" s="1128">
        <f t="shared" si="29"/>
        <v>0.73822864875586325</v>
      </c>
      <c r="Z83" s="1128">
        <f t="shared" si="29"/>
        <v>0.73685709452908077</v>
      </c>
      <c r="AA83" s="1128">
        <f t="shared" si="29"/>
        <v>0.73552117242260517</v>
      </c>
      <c r="AB83" s="1128">
        <f t="shared" si="29"/>
        <v>0.7342213185083194</v>
      </c>
      <c r="AC83" s="1128">
        <f t="shared" si="29"/>
        <v>0.73295792881556998</v>
      </c>
      <c r="AD83" s="1128">
        <f t="shared" si="29"/>
        <v>0.73173135925565191</v>
      </c>
      <c r="AE83" s="1128">
        <f t="shared" si="29"/>
        <v>0.73054192564595921</v>
      </c>
      <c r="AF83" s="1128">
        <f t="shared" si="29"/>
        <v>0.72938990383149072</v>
      </c>
      <c r="AG83" s="1128">
        <f t="shared" si="29"/>
        <v>0.72827552990102129</v>
      </c>
      <c r="AH83" s="1128">
        <f t="shared" si="29"/>
        <v>0.72719900049488728</v>
      </c>
      <c r="AI83" s="1128">
        <f t="shared" si="29"/>
        <v>0.7261604732009993</v>
      </c>
      <c r="AJ83" s="1128">
        <f t="shared" ref="AJ83:BK83" si="30">IFERROR(AJ81/AJ71,0)</f>
        <v>0.72516006703540892</v>
      </c>
      <c r="AK83" s="1128">
        <f t="shared" si="30"/>
        <v>0.724197863003471</v>
      </c>
      <c r="AL83" s="1128">
        <f t="shared" si="30"/>
        <v>0.72327390473742537</v>
      </c>
      <c r="AM83" s="1128">
        <f t="shared" si="30"/>
        <v>0.72238819920600472</v>
      </c>
      <c r="AN83" s="1128">
        <f t="shared" si="30"/>
        <v>0.72154071749150683</v>
      </c>
      <c r="AO83" s="1128">
        <f t="shared" si="30"/>
        <v>0.72073139562964306</v>
      </c>
      <c r="AP83" s="1128">
        <f t="shared" si="30"/>
        <v>0.71996013550734961</v>
      </c>
      <c r="AQ83" s="1128">
        <f t="shared" si="30"/>
        <v>0.71922680581369058</v>
      </c>
      <c r="AR83" s="1128">
        <f t="shared" si="30"/>
        <v>0.71853124303892757</v>
      </c>
      <c r="AS83" s="1128">
        <f t="shared" si="30"/>
        <v>0.71787325251681922</v>
      </c>
      <c r="AT83" s="1128">
        <f t="shared" si="30"/>
        <v>0.71725260950522773</v>
      </c>
      <c r="AU83" s="1128">
        <f t="shared" si="30"/>
        <v>0.71666906030014432</v>
      </c>
      <c r="AV83" s="1128">
        <f t="shared" si="30"/>
        <v>0.71612232337831805</v>
      </c>
      <c r="AW83" s="1128">
        <f t="shared" si="30"/>
        <v>0.71561209056375008</v>
      </c>
      <c r="AX83" s="1128">
        <f t="shared" si="30"/>
        <v>0.71513802821343364</v>
      </c>
      <c r="AY83" s="1128">
        <f t="shared" si="30"/>
        <v>0.71469977841783672</v>
      </c>
      <c r="AZ83" s="1128">
        <f t="shared" si="30"/>
        <v>0.71429696021178601</v>
      </c>
      <c r="BA83" s="1128">
        <f t="shared" si="30"/>
        <v>0.71392917079155249</v>
      </c>
      <c r="BB83" s="1128">
        <f t="shared" si="30"/>
        <v>0.71359598673412905</v>
      </c>
      <c r="BC83" s="1128">
        <f t="shared" si="30"/>
        <v>0.71329696521486874</v>
      </c>
      <c r="BD83" s="1128">
        <f t="shared" si="30"/>
        <v>0.71303164521984908</v>
      </c>
      <c r="BE83" s="1128">
        <f t="shared" si="30"/>
        <v>0.71279954874953222</v>
      </c>
      <c r="BF83" s="1128">
        <f t="shared" si="30"/>
        <v>0.71260018201050046</v>
      </c>
      <c r="BG83" s="1128">
        <f t="shared" si="30"/>
        <v>0.71243303659225676</v>
      </c>
      <c r="BH83" s="1128">
        <f t="shared" si="30"/>
        <v>0.71229759062630515</v>
      </c>
      <c r="BI83" s="1128">
        <f t="shared" si="30"/>
        <v>0.71219330992492935</v>
      </c>
      <c r="BJ83" s="1128">
        <f t="shared" si="30"/>
        <v>0.71211964909731917</v>
      </c>
      <c r="BK83" s="1129">
        <f t="shared" si="30"/>
        <v>0.71207605264090335</v>
      </c>
    </row>
    <row r="84" spans="2:63" s="382" customFormat="1"/>
    <row r="85" spans="2:63" s="382" customFormat="1"/>
    <row r="86" spans="2:63" s="382" customFormat="1"/>
    <row r="87" spans="2:63" s="382" customFormat="1">
      <c r="B87" s="393" t="s">
        <v>208</v>
      </c>
      <c r="D87" s="394"/>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c r="AG87" s="395"/>
      <c r="AH87" s="395"/>
      <c r="AI87" s="395"/>
      <c r="AJ87" s="395"/>
      <c r="AK87" s="395"/>
      <c r="AL87" s="395"/>
      <c r="AM87" s="395"/>
      <c r="AN87" s="395"/>
      <c r="AO87" s="395"/>
      <c r="AP87" s="395"/>
      <c r="AQ87" s="395"/>
      <c r="AR87" s="395"/>
      <c r="AS87" s="395"/>
      <c r="AT87" s="395"/>
      <c r="AU87" s="395"/>
      <c r="AV87" s="395"/>
      <c r="AW87" s="395"/>
      <c r="AX87" s="395"/>
      <c r="AY87" s="395"/>
      <c r="AZ87" s="395"/>
      <c r="BA87" s="395"/>
      <c r="BB87" s="395"/>
      <c r="BC87" s="395"/>
      <c r="BD87" s="395"/>
      <c r="BE87" s="395"/>
      <c r="BF87" s="395"/>
      <c r="BG87" s="395"/>
      <c r="BH87" s="395"/>
      <c r="BI87" s="395"/>
      <c r="BJ87" s="395"/>
      <c r="BK87" s="396"/>
    </row>
    <row r="88" spans="2:63" s="382" customFormat="1">
      <c r="B88" s="391" t="s">
        <v>209</v>
      </c>
      <c r="D88" s="383">
        <f>'3. Inputs'!G291</f>
        <v>3</v>
      </c>
      <c r="E88" s="384">
        <f>'3. Inputs'!H291</f>
        <v>3</v>
      </c>
      <c r="F88" s="384">
        <f>'3. Inputs'!I291</f>
        <v>3</v>
      </c>
      <c r="G88" s="384">
        <f>'3. Inputs'!J291</f>
        <v>3</v>
      </c>
      <c r="H88" s="384">
        <f>'3. Inputs'!K291</f>
        <v>3</v>
      </c>
      <c r="I88" s="384">
        <f>'3. Inputs'!L291</f>
        <v>3</v>
      </c>
      <c r="J88" s="384">
        <f>'3. Inputs'!M291</f>
        <v>3</v>
      </c>
      <c r="K88" s="384">
        <f>'3. Inputs'!N291</f>
        <v>3</v>
      </c>
      <c r="L88" s="384">
        <f>'3. Inputs'!O291</f>
        <v>3</v>
      </c>
      <c r="M88" s="384">
        <f>'3. Inputs'!P291</f>
        <v>3</v>
      </c>
      <c r="N88" s="384">
        <f>'3. Inputs'!Q291</f>
        <v>3</v>
      </c>
      <c r="O88" s="384">
        <f>'3. Inputs'!R291</f>
        <v>3</v>
      </c>
      <c r="P88" s="384">
        <f>'3. Inputs'!S291</f>
        <v>3</v>
      </c>
      <c r="Q88" s="384">
        <f>'3. Inputs'!T291</f>
        <v>3</v>
      </c>
      <c r="R88" s="384">
        <f>'3. Inputs'!U291</f>
        <v>3</v>
      </c>
      <c r="S88" s="384">
        <f>'3. Inputs'!V291</f>
        <v>3</v>
      </c>
      <c r="T88" s="384">
        <f>'3. Inputs'!W291</f>
        <v>3</v>
      </c>
      <c r="U88" s="384">
        <f>'3. Inputs'!X291</f>
        <v>3</v>
      </c>
      <c r="V88" s="384">
        <f>'3. Inputs'!Y291</f>
        <v>3</v>
      </c>
      <c r="W88" s="384">
        <f>'3. Inputs'!Z291</f>
        <v>3</v>
      </c>
      <c r="X88" s="384">
        <f>'3. Inputs'!AA291</f>
        <v>3</v>
      </c>
      <c r="Y88" s="384">
        <f>'3. Inputs'!AB291</f>
        <v>3</v>
      </c>
      <c r="Z88" s="384">
        <f>'3. Inputs'!AC291</f>
        <v>3</v>
      </c>
      <c r="AA88" s="384">
        <f>'3. Inputs'!AD291</f>
        <v>3</v>
      </c>
      <c r="AB88" s="384">
        <f>'3. Inputs'!AE291</f>
        <v>3</v>
      </c>
      <c r="AC88" s="384">
        <f>'3. Inputs'!AF291</f>
        <v>3</v>
      </c>
      <c r="AD88" s="384">
        <f>'3. Inputs'!AG291</f>
        <v>3</v>
      </c>
      <c r="AE88" s="384">
        <f>'3. Inputs'!AH291</f>
        <v>3</v>
      </c>
      <c r="AF88" s="384">
        <f>'3. Inputs'!AI291</f>
        <v>3</v>
      </c>
      <c r="AG88" s="384">
        <f>'3. Inputs'!AJ291</f>
        <v>3</v>
      </c>
      <c r="AH88" s="384">
        <f>'3. Inputs'!AK291</f>
        <v>3</v>
      </c>
      <c r="AI88" s="384">
        <f>'3. Inputs'!AL291</f>
        <v>3</v>
      </c>
      <c r="AJ88" s="384">
        <f>'3. Inputs'!AM291</f>
        <v>3</v>
      </c>
      <c r="AK88" s="384">
        <f>'3. Inputs'!AN291</f>
        <v>3</v>
      </c>
      <c r="AL88" s="384">
        <f>'3. Inputs'!AO291</f>
        <v>3</v>
      </c>
      <c r="AM88" s="384">
        <f>'3. Inputs'!AP291</f>
        <v>3</v>
      </c>
      <c r="AN88" s="384">
        <f>'3. Inputs'!AQ291</f>
        <v>3</v>
      </c>
      <c r="AO88" s="384">
        <f>'3. Inputs'!AR291</f>
        <v>3</v>
      </c>
      <c r="AP88" s="384">
        <f>'3. Inputs'!AS291</f>
        <v>3</v>
      </c>
      <c r="AQ88" s="384">
        <f>'3. Inputs'!AT291</f>
        <v>3</v>
      </c>
      <c r="AR88" s="384">
        <f>'3. Inputs'!AU291</f>
        <v>3</v>
      </c>
      <c r="AS88" s="384">
        <f>'3. Inputs'!AV291</f>
        <v>3</v>
      </c>
      <c r="AT88" s="384">
        <f>'3. Inputs'!AW291</f>
        <v>3</v>
      </c>
      <c r="AU88" s="384">
        <f>'3. Inputs'!AX291</f>
        <v>3</v>
      </c>
      <c r="AV88" s="384">
        <f>'3. Inputs'!AY291</f>
        <v>3</v>
      </c>
      <c r="AW88" s="384">
        <f>'3. Inputs'!AZ291</f>
        <v>3</v>
      </c>
      <c r="AX88" s="384">
        <f>'3. Inputs'!BA291</f>
        <v>3</v>
      </c>
      <c r="AY88" s="384">
        <f>'3. Inputs'!BB291</f>
        <v>3</v>
      </c>
      <c r="AZ88" s="384">
        <f>'3. Inputs'!BC291</f>
        <v>3</v>
      </c>
      <c r="BA88" s="384">
        <f>'3. Inputs'!BD291</f>
        <v>3</v>
      </c>
      <c r="BB88" s="384">
        <f>'3. Inputs'!BE291</f>
        <v>3</v>
      </c>
      <c r="BC88" s="384">
        <f>'3. Inputs'!BF291</f>
        <v>3</v>
      </c>
      <c r="BD88" s="384">
        <f>'3. Inputs'!BG291</f>
        <v>3</v>
      </c>
      <c r="BE88" s="384">
        <f>'3. Inputs'!BH291</f>
        <v>3</v>
      </c>
      <c r="BF88" s="384">
        <f>'3. Inputs'!BI291</f>
        <v>3</v>
      </c>
      <c r="BG88" s="384">
        <f>'3. Inputs'!BJ291</f>
        <v>3</v>
      </c>
      <c r="BH88" s="384">
        <f>'3. Inputs'!BK291</f>
        <v>3</v>
      </c>
      <c r="BI88" s="384">
        <f>'3. Inputs'!BL291</f>
        <v>3</v>
      </c>
      <c r="BJ88" s="384">
        <f>'3. Inputs'!BM291</f>
        <v>3</v>
      </c>
      <c r="BK88" s="385">
        <f>'3. Inputs'!BN291</f>
        <v>3</v>
      </c>
    </row>
    <row r="89" spans="2:63" s="382" customFormat="1">
      <c r="B89" s="391" t="s">
        <v>210</v>
      </c>
      <c r="D89" s="383">
        <f>'3. Inputs'!G292</f>
        <v>0</v>
      </c>
      <c r="E89" s="384">
        <f>'3. Inputs'!H292</f>
        <v>0</v>
      </c>
      <c r="F89" s="384">
        <f>'3. Inputs'!I292</f>
        <v>0</v>
      </c>
      <c r="G89" s="384">
        <f>'3. Inputs'!J292</f>
        <v>0</v>
      </c>
      <c r="H89" s="384">
        <f>'3. Inputs'!K292</f>
        <v>0</v>
      </c>
      <c r="I89" s="384">
        <f>'3. Inputs'!L292</f>
        <v>0</v>
      </c>
      <c r="J89" s="384">
        <f>'3. Inputs'!M292</f>
        <v>0</v>
      </c>
      <c r="K89" s="384">
        <f>'3. Inputs'!N292</f>
        <v>0</v>
      </c>
      <c r="L89" s="384">
        <f>'3. Inputs'!O292</f>
        <v>0</v>
      </c>
      <c r="M89" s="384">
        <f>'3. Inputs'!P292</f>
        <v>0</v>
      </c>
      <c r="N89" s="384">
        <f>'3. Inputs'!Q292</f>
        <v>0</v>
      </c>
      <c r="O89" s="384">
        <f>'3. Inputs'!R292</f>
        <v>0</v>
      </c>
      <c r="P89" s="384">
        <f>'3. Inputs'!S292</f>
        <v>0</v>
      </c>
      <c r="Q89" s="384">
        <f>'3. Inputs'!T292</f>
        <v>0</v>
      </c>
      <c r="R89" s="384">
        <f>'3. Inputs'!U292</f>
        <v>0</v>
      </c>
      <c r="S89" s="384">
        <f>'3. Inputs'!V292</f>
        <v>0</v>
      </c>
      <c r="T89" s="384">
        <f>'3. Inputs'!W292</f>
        <v>0</v>
      </c>
      <c r="U89" s="384">
        <f>'3. Inputs'!X292</f>
        <v>0</v>
      </c>
      <c r="V89" s="384">
        <f>'3. Inputs'!Y292</f>
        <v>0</v>
      </c>
      <c r="W89" s="384">
        <f>'3. Inputs'!Z292</f>
        <v>0</v>
      </c>
      <c r="X89" s="384">
        <f>'3. Inputs'!AA292</f>
        <v>0</v>
      </c>
      <c r="Y89" s="384">
        <f>'3. Inputs'!AB292</f>
        <v>0</v>
      </c>
      <c r="Z89" s="384">
        <f>'3. Inputs'!AC292</f>
        <v>0</v>
      </c>
      <c r="AA89" s="384">
        <f>'3. Inputs'!AD292</f>
        <v>0</v>
      </c>
      <c r="AB89" s="384">
        <f>'3. Inputs'!AE292</f>
        <v>0</v>
      </c>
      <c r="AC89" s="384">
        <f>'3. Inputs'!AF292</f>
        <v>0</v>
      </c>
      <c r="AD89" s="384">
        <f>'3. Inputs'!AG292</f>
        <v>0</v>
      </c>
      <c r="AE89" s="384">
        <f>'3. Inputs'!AH292</f>
        <v>0</v>
      </c>
      <c r="AF89" s="384">
        <f>'3. Inputs'!AI292</f>
        <v>0</v>
      </c>
      <c r="AG89" s="384">
        <f>'3. Inputs'!AJ292</f>
        <v>0</v>
      </c>
      <c r="AH89" s="384">
        <f>'3. Inputs'!AK292</f>
        <v>0</v>
      </c>
      <c r="AI89" s="384">
        <f>'3. Inputs'!AL292</f>
        <v>0</v>
      </c>
      <c r="AJ89" s="384">
        <f>'3. Inputs'!AM292</f>
        <v>0</v>
      </c>
      <c r="AK89" s="384">
        <f>'3. Inputs'!AN292</f>
        <v>0</v>
      </c>
      <c r="AL89" s="384">
        <f>'3. Inputs'!AO292</f>
        <v>0</v>
      </c>
      <c r="AM89" s="384">
        <f>'3. Inputs'!AP292</f>
        <v>0</v>
      </c>
      <c r="AN89" s="384">
        <f>'3. Inputs'!AQ292</f>
        <v>0</v>
      </c>
      <c r="AO89" s="384">
        <f>'3. Inputs'!AR292</f>
        <v>0</v>
      </c>
      <c r="AP89" s="384">
        <f>'3. Inputs'!AS292</f>
        <v>0</v>
      </c>
      <c r="AQ89" s="384">
        <f>'3. Inputs'!AT292</f>
        <v>0</v>
      </c>
      <c r="AR89" s="384">
        <f>'3. Inputs'!AU292</f>
        <v>0</v>
      </c>
      <c r="AS89" s="384">
        <f>'3. Inputs'!AV292</f>
        <v>0</v>
      </c>
      <c r="AT89" s="384">
        <f>'3. Inputs'!AW292</f>
        <v>0</v>
      </c>
      <c r="AU89" s="384">
        <f>'3. Inputs'!AX292</f>
        <v>0</v>
      </c>
      <c r="AV89" s="384">
        <f>'3. Inputs'!AY292</f>
        <v>0</v>
      </c>
      <c r="AW89" s="384">
        <f>'3. Inputs'!AZ292</f>
        <v>0</v>
      </c>
      <c r="AX89" s="384">
        <f>'3. Inputs'!BA292</f>
        <v>0</v>
      </c>
      <c r="AY89" s="384">
        <f>'3. Inputs'!BB292</f>
        <v>0</v>
      </c>
      <c r="AZ89" s="384">
        <f>'3. Inputs'!BC292</f>
        <v>0</v>
      </c>
      <c r="BA89" s="384">
        <f>'3. Inputs'!BD292</f>
        <v>0</v>
      </c>
      <c r="BB89" s="384">
        <f>'3. Inputs'!BE292</f>
        <v>0</v>
      </c>
      <c r="BC89" s="384">
        <f>'3. Inputs'!BF292</f>
        <v>0</v>
      </c>
      <c r="BD89" s="384">
        <f>'3. Inputs'!BG292</f>
        <v>0</v>
      </c>
      <c r="BE89" s="384">
        <f>'3. Inputs'!BH292</f>
        <v>0</v>
      </c>
      <c r="BF89" s="384">
        <f>'3. Inputs'!BI292</f>
        <v>0</v>
      </c>
      <c r="BG89" s="384">
        <f>'3. Inputs'!BJ292</f>
        <v>0</v>
      </c>
      <c r="BH89" s="384">
        <f>'3. Inputs'!BK292</f>
        <v>0</v>
      </c>
      <c r="BI89" s="384">
        <f>'3. Inputs'!BL292</f>
        <v>0</v>
      </c>
      <c r="BJ89" s="384">
        <f>'3. Inputs'!BM292</f>
        <v>0</v>
      </c>
      <c r="BK89" s="385">
        <f>'3. Inputs'!BN292</f>
        <v>0</v>
      </c>
    </row>
    <row r="90" spans="2:63" s="382" customFormat="1">
      <c r="B90" s="391" t="s">
        <v>211</v>
      </c>
      <c r="D90" s="383">
        <f>'3. Inputs'!G293</f>
        <v>0</v>
      </c>
      <c r="E90" s="384">
        <f>'3. Inputs'!H293</f>
        <v>0</v>
      </c>
      <c r="F90" s="384">
        <f>'3. Inputs'!I293</f>
        <v>0</v>
      </c>
      <c r="G90" s="384">
        <f>'3. Inputs'!J293</f>
        <v>0</v>
      </c>
      <c r="H90" s="384">
        <f>'3. Inputs'!K293</f>
        <v>0</v>
      </c>
      <c r="I90" s="384">
        <f>'3. Inputs'!L293</f>
        <v>0</v>
      </c>
      <c r="J90" s="384">
        <f>'3. Inputs'!M293</f>
        <v>0</v>
      </c>
      <c r="K90" s="384">
        <f>'3. Inputs'!N293</f>
        <v>0</v>
      </c>
      <c r="L90" s="384">
        <f>'3. Inputs'!O293</f>
        <v>0</v>
      </c>
      <c r="M90" s="384">
        <f>'3. Inputs'!P293</f>
        <v>0</v>
      </c>
      <c r="N90" s="384">
        <f>'3. Inputs'!Q293</f>
        <v>0</v>
      </c>
      <c r="O90" s="384">
        <f>'3. Inputs'!R293</f>
        <v>0</v>
      </c>
      <c r="P90" s="384">
        <f>'3. Inputs'!S293</f>
        <v>0</v>
      </c>
      <c r="Q90" s="384">
        <f>'3. Inputs'!T293</f>
        <v>0</v>
      </c>
      <c r="R90" s="384">
        <f>'3. Inputs'!U293</f>
        <v>0</v>
      </c>
      <c r="S90" s="384">
        <f>'3. Inputs'!V293</f>
        <v>0</v>
      </c>
      <c r="T90" s="384">
        <f>'3. Inputs'!W293</f>
        <v>0</v>
      </c>
      <c r="U90" s="384">
        <f>'3. Inputs'!X293</f>
        <v>0</v>
      </c>
      <c r="V90" s="384">
        <f>'3. Inputs'!Y293</f>
        <v>0</v>
      </c>
      <c r="W90" s="384">
        <f>'3. Inputs'!Z293</f>
        <v>0</v>
      </c>
      <c r="X90" s="384">
        <f>'3. Inputs'!AA293</f>
        <v>0</v>
      </c>
      <c r="Y90" s="384">
        <f>'3. Inputs'!AB293</f>
        <v>0</v>
      </c>
      <c r="Z90" s="384">
        <f>'3. Inputs'!AC293</f>
        <v>0</v>
      </c>
      <c r="AA90" s="384">
        <f>'3. Inputs'!AD293</f>
        <v>0</v>
      </c>
      <c r="AB90" s="384">
        <f>'3. Inputs'!AE293</f>
        <v>0</v>
      </c>
      <c r="AC90" s="384">
        <f>'3. Inputs'!AF293</f>
        <v>0</v>
      </c>
      <c r="AD90" s="384">
        <f>'3. Inputs'!AG293</f>
        <v>0</v>
      </c>
      <c r="AE90" s="384">
        <f>'3. Inputs'!AH293</f>
        <v>0</v>
      </c>
      <c r="AF90" s="384">
        <f>'3. Inputs'!AI293</f>
        <v>0</v>
      </c>
      <c r="AG90" s="384">
        <f>'3. Inputs'!AJ293</f>
        <v>0</v>
      </c>
      <c r="AH90" s="384">
        <f>'3. Inputs'!AK293</f>
        <v>0</v>
      </c>
      <c r="AI90" s="384">
        <f>'3. Inputs'!AL293</f>
        <v>0</v>
      </c>
      <c r="AJ90" s="384">
        <f>'3. Inputs'!AM293</f>
        <v>0</v>
      </c>
      <c r="AK90" s="384">
        <f>'3. Inputs'!AN293</f>
        <v>0</v>
      </c>
      <c r="AL90" s="384">
        <f>'3. Inputs'!AO293</f>
        <v>0</v>
      </c>
      <c r="AM90" s="384">
        <f>'3. Inputs'!AP293</f>
        <v>0</v>
      </c>
      <c r="AN90" s="384">
        <f>'3. Inputs'!AQ293</f>
        <v>0</v>
      </c>
      <c r="AO90" s="384">
        <f>'3. Inputs'!AR293</f>
        <v>0</v>
      </c>
      <c r="AP90" s="384">
        <f>'3. Inputs'!AS293</f>
        <v>0</v>
      </c>
      <c r="AQ90" s="384">
        <f>'3. Inputs'!AT293</f>
        <v>0</v>
      </c>
      <c r="AR90" s="384">
        <f>'3. Inputs'!AU293</f>
        <v>0</v>
      </c>
      <c r="AS90" s="384">
        <f>'3. Inputs'!AV293</f>
        <v>0</v>
      </c>
      <c r="AT90" s="384">
        <f>'3. Inputs'!AW293</f>
        <v>0</v>
      </c>
      <c r="AU90" s="384">
        <f>'3. Inputs'!AX293</f>
        <v>0</v>
      </c>
      <c r="AV90" s="384">
        <f>'3. Inputs'!AY293</f>
        <v>0</v>
      </c>
      <c r="AW90" s="384">
        <f>'3. Inputs'!AZ293</f>
        <v>0</v>
      </c>
      <c r="AX90" s="384">
        <f>'3. Inputs'!BA293</f>
        <v>0</v>
      </c>
      <c r="AY90" s="384">
        <f>'3. Inputs'!BB293</f>
        <v>0</v>
      </c>
      <c r="AZ90" s="384">
        <f>'3. Inputs'!BC293</f>
        <v>0</v>
      </c>
      <c r="BA90" s="384">
        <f>'3. Inputs'!BD293</f>
        <v>0</v>
      </c>
      <c r="BB90" s="384">
        <f>'3. Inputs'!BE293</f>
        <v>0</v>
      </c>
      <c r="BC90" s="384">
        <f>'3. Inputs'!BF293</f>
        <v>0</v>
      </c>
      <c r="BD90" s="384">
        <f>'3. Inputs'!BG293</f>
        <v>0</v>
      </c>
      <c r="BE90" s="384">
        <f>'3. Inputs'!BH293</f>
        <v>0</v>
      </c>
      <c r="BF90" s="384">
        <f>'3. Inputs'!BI293</f>
        <v>0</v>
      </c>
      <c r="BG90" s="384">
        <f>'3. Inputs'!BJ293</f>
        <v>0</v>
      </c>
      <c r="BH90" s="384">
        <f>'3. Inputs'!BK293</f>
        <v>0</v>
      </c>
      <c r="BI90" s="384">
        <f>'3. Inputs'!BL293</f>
        <v>0</v>
      </c>
      <c r="BJ90" s="384">
        <f>'3. Inputs'!BM293</f>
        <v>0</v>
      </c>
      <c r="BK90" s="385">
        <f>'3. Inputs'!BN293</f>
        <v>0</v>
      </c>
    </row>
    <row r="91" spans="2:63" s="382" customFormat="1">
      <c r="B91" s="391" t="s">
        <v>212</v>
      </c>
      <c r="D91" s="383">
        <f>'3. Inputs'!G294</f>
        <v>4</v>
      </c>
      <c r="E91" s="384">
        <f>'3. Inputs'!H294</f>
        <v>4</v>
      </c>
      <c r="F91" s="384">
        <f>'3. Inputs'!I294</f>
        <v>4</v>
      </c>
      <c r="G91" s="384">
        <f>'3. Inputs'!J294</f>
        <v>4</v>
      </c>
      <c r="H91" s="384">
        <f>'3. Inputs'!K294</f>
        <v>4</v>
      </c>
      <c r="I91" s="384">
        <f>'3. Inputs'!L294</f>
        <v>4</v>
      </c>
      <c r="J91" s="384">
        <f>'3. Inputs'!M294</f>
        <v>4</v>
      </c>
      <c r="K91" s="384">
        <f>'3. Inputs'!N294</f>
        <v>4</v>
      </c>
      <c r="L91" s="384">
        <f>'3. Inputs'!O294</f>
        <v>4</v>
      </c>
      <c r="M91" s="384">
        <f>'3. Inputs'!P294</f>
        <v>4</v>
      </c>
      <c r="N91" s="384">
        <f>'3. Inputs'!Q294</f>
        <v>4</v>
      </c>
      <c r="O91" s="384">
        <f>'3. Inputs'!R294</f>
        <v>4</v>
      </c>
      <c r="P91" s="384">
        <f>'3. Inputs'!S294</f>
        <v>4</v>
      </c>
      <c r="Q91" s="384">
        <f>'3. Inputs'!T294</f>
        <v>4</v>
      </c>
      <c r="R91" s="384">
        <f>'3. Inputs'!U294</f>
        <v>4</v>
      </c>
      <c r="S91" s="384">
        <f>'3. Inputs'!V294</f>
        <v>4</v>
      </c>
      <c r="T91" s="384">
        <f>'3. Inputs'!W294</f>
        <v>4</v>
      </c>
      <c r="U91" s="384">
        <f>'3. Inputs'!X294</f>
        <v>4</v>
      </c>
      <c r="V91" s="384">
        <f>'3. Inputs'!Y294</f>
        <v>4</v>
      </c>
      <c r="W91" s="384">
        <f>'3. Inputs'!Z294</f>
        <v>4</v>
      </c>
      <c r="X91" s="384">
        <f>'3. Inputs'!AA294</f>
        <v>4</v>
      </c>
      <c r="Y91" s="384">
        <f>'3. Inputs'!AB294</f>
        <v>4</v>
      </c>
      <c r="Z91" s="384">
        <f>'3. Inputs'!AC294</f>
        <v>4</v>
      </c>
      <c r="AA91" s="384">
        <f>'3. Inputs'!AD294</f>
        <v>4</v>
      </c>
      <c r="AB91" s="384">
        <f>'3. Inputs'!AE294</f>
        <v>4</v>
      </c>
      <c r="AC91" s="384">
        <f>'3. Inputs'!AF294</f>
        <v>4</v>
      </c>
      <c r="AD91" s="384">
        <f>'3. Inputs'!AG294</f>
        <v>4</v>
      </c>
      <c r="AE91" s="384">
        <f>'3. Inputs'!AH294</f>
        <v>4</v>
      </c>
      <c r="AF91" s="384">
        <f>'3. Inputs'!AI294</f>
        <v>4</v>
      </c>
      <c r="AG91" s="384">
        <f>'3. Inputs'!AJ294</f>
        <v>4</v>
      </c>
      <c r="AH91" s="384">
        <f>'3. Inputs'!AK294</f>
        <v>4</v>
      </c>
      <c r="AI91" s="384">
        <f>'3. Inputs'!AL294</f>
        <v>4</v>
      </c>
      <c r="AJ91" s="384">
        <f>'3. Inputs'!AM294</f>
        <v>4</v>
      </c>
      <c r="AK91" s="384">
        <f>'3. Inputs'!AN294</f>
        <v>4</v>
      </c>
      <c r="AL91" s="384">
        <f>'3. Inputs'!AO294</f>
        <v>4</v>
      </c>
      <c r="AM91" s="384">
        <f>'3. Inputs'!AP294</f>
        <v>4</v>
      </c>
      <c r="AN91" s="384">
        <f>'3. Inputs'!AQ294</f>
        <v>4</v>
      </c>
      <c r="AO91" s="384">
        <f>'3. Inputs'!AR294</f>
        <v>4</v>
      </c>
      <c r="AP91" s="384">
        <f>'3. Inputs'!AS294</f>
        <v>4</v>
      </c>
      <c r="AQ91" s="384">
        <f>'3. Inputs'!AT294</f>
        <v>4</v>
      </c>
      <c r="AR91" s="384">
        <f>'3. Inputs'!AU294</f>
        <v>4</v>
      </c>
      <c r="AS91" s="384">
        <f>'3. Inputs'!AV294</f>
        <v>4</v>
      </c>
      <c r="AT91" s="384">
        <f>'3. Inputs'!AW294</f>
        <v>4</v>
      </c>
      <c r="AU91" s="384">
        <f>'3. Inputs'!AX294</f>
        <v>4</v>
      </c>
      <c r="AV91" s="384">
        <f>'3. Inputs'!AY294</f>
        <v>4</v>
      </c>
      <c r="AW91" s="384">
        <f>'3. Inputs'!AZ294</f>
        <v>4</v>
      </c>
      <c r="AX91" s="384">
        <f>'3. Inputs'!BA294</f>
        <v>4</v>
      </c>
      <c r="AY91" s="384">
        <f>'3. Inputs'!BB294</f>
        <v>4</v>
      </c>
      <c r="AZ91" s="384">
        <f>'3. Inputs'!BC294</f>
        <v>4</v>
      </c>
      <c r="BA91" s="384">
        <f>'3. Inputs'!BD294</f>
        <v>4</v>
      </c>
      <c r="BB91" s="384">
        <f>'3. Inputs'!BE294</f>
        <v>4</v>
      </c>
      <c r="BC91" s="384">
        <f>'3. Inputs'!BF294</f>
        <v>4</v>
      </c>
      <c r="BD91" s="384">
        <f>'3. Inputs'!BG294</f>
        <v>4</v>
      </c>
      <c r="BE91" s="384">
        <f>'3. Inputs'!BH294</f>
        <v>4</v>
      </c>
      <c r="BF91" s="384">
        <f>'3. Inputs'!BI294</f>
        <v>4</v>
      </c>
      <c r="BG91" s="384">
        <f>'3. Inputs'!BJ294</f>
        <v>4</v>
      </c>
      <c r="BH91" s="384">
        <f>'3. Inputs'!BK294</f>
        <v>4</v>
      </c>
      <c r="BI91" s="384">
        <f>'3. Inputs'!BL294</f>
        <v>4</v>
      </c>
      <c r="BJ91" s="384">
        <f>'3. Inputs'!BM294</f>
        <v>4</v>
      </c>
      <c r="BK91" s="385">
        <f>'3. Inputs'!BN294</f>
        <v>4</v>
      </c>
    </row>
    <row r="92" spans="2:63" s="1098" customFormat="1">
      <c r="B92" s="392" t="s">
        <v>213</v>
      </c>
      <c r="D92" s="1089">
        <f>SUM(D88:D91)</f>
        <v>7</v>
      </c>
      <c r="E92" s="1090">
        <f t="shared" ref="E92:BK92" si="31">SUM(E88:E91)</f>
        <v>7</v>
      </c>
      <c r="F92" s="1090">
        <f t="shared" si="31"/>
        <v>7</v>
      </c>
      <c r="G92" s="1090">
        <f t="shared" si="31"/>
        <v>7</v>
      </c>
      <c r="H92" s="1090">
        <f t="shared" si="31"/>
        <v>7</v>
      </c>
      <c r="I92" s="1090">
        <f t="shared" si="31"/>
        <v>7</v>
      </c>
      <c r="J92" s="1090">
        <f t="shared" si="31"/>
        <v>7</v>
      </c>
      <c r="K92" s="1090">
        <f t="shared" si="31"/>
        <v>7</v>
      </c>
      <c r="L92" s="1090">
        <f t="shared" si="31"/>
        <v>7</v>
      </c>
      <c r="M92" s="1090">
        <f t="shared" si="31"/>
        <v>7</v>
      </c>
      <c r="N92" s="1090">
        <f t="shared" si="31"/>
        <v>7</v>
      </c>
      <c r="O92" s="1090">
        <f t="shared" si="31"/>
        <v>7</v>
      </c>
      <c r="P92" s="1090">
        <f t="shared" si="31"/>
        <v>7</v>
      </c>
      <c r="Q92" s="1090">
        <f t="shared" si="31"/>
        <v>7</v>
      </c>
      <c r="R92" s="1090">
        <f t="shared" si="31"/>
        <v>7</v>
      </c>
      <c r="S92" s="1090">
        <f t="shared" si="31"/>
        <v>7</v>
      </c>
      <c r="T92" s="1090">
        <f t="shared" si="31"/>
        <v>7</v>
      </c>
      <c r="U92" s="1090">
        <f t="shared" si="31"/>
        <v>7</v>
      </c>
      <c r="V92" s="1090">
        <f t="shared" si="31"/>
        <v>7</v>
      </c>
      <c r="W92" s="1090">
        <f t="shared" si="31"/>
        <v>7</v>
      </c>
      <c r="X92" s="1090">
        <f t="shared" si="31"/>
        <v>7</v>
      </c>
      <c r="Y92" s="1090">
        <f t="shared" si="31"/>
        <v>7</v>
      </c>
      <c r="Z92" s="1090">
        <f t="shared" si="31"/>
        <v>7</v>
      </c>
      <c r="AA92" s="1090">
        <f t="shared" si="31"/>
        <v>7</v>
      </c>
      <c r="AB92" s="1090">
        <f t="shared" si="31"/>
        <v>7</v>
      </c>
      <c r="AC92" s="1090">
        <f t="shared" si="31"/>
        <v>7</v>
      </c>
      <c r="AD92" s="1090">
        <f t="shared" si="31"/>
        <v>7</v>
      </c>
      <c r="AE92" s="1090">
        <f t="shared" si="31"/>
        <v>7</v>
      </c>
      <c r="AF92" s="1090">
        <f t="shared" si="31"/>
        <v>7</v>
      </c>
      <c r="AG92" s="1090">
        <f t="shared" si="31"/>
        <v>7</v>
      </c>
      <c r="AH92" s="1090">
        <f t="shared" si="31"/>
        <v>7</v>
      </c>
      <c r="AI92" s="1090">
        <f t="shared" si="31"/>
        <v>7</v>
      </c>
      <c r="AJ92" s="1090">
        <f t="shared" si="31"/>
        <v>7</v>
      </c>
      <c r="AK92" s="1090">
        <f t="shared" si="31"/>
        <v>7</v>
      </c>
      <c r="AL92" s="1090">
        <f t="shared" si="31"/>
        <v>7</v>
      </c>
      <c r="AM92" s="1090">
        <f t="shared" si="31"/>
        <v>7</v>
      </c>
      <c r="AN92" s="1090">
        <f t="shared" si="31"/>
        <v>7</v>
      </c>
      <c r="AO92" s="1090">
        <f t="shared" si="31"/>
        <v>7</v>
      </c>
      <c r="AP92" s="1090">
        <f t="shared" si="31"/>
        <v>7</v>
      </c>
      <c r="AQ92" s="1090">
        <f t="shared" si="31"/>
        <v>7</v>
      </c>
      <c r="AR92" s="1090">
        <f t="shared" si="31"/>
        <v>7</v>
      </c>
      <c r="AS92" s="1090">
        <f t="shared" si="31"/>
        <v>7</v>
      </c>
      <c r="AT92" s="1090">
        <f t="shared" si="31"/>
        <v>7</v>
      </c>
      <c r="AU92" s="1090">
        <f t="shared" si="31"/>
        <v>7</v>
      </c>
      <c r="AV92" s="1090">
        <f t="shared" si="31"/>
        <v>7</v>
      </c>
      <c r="AW92" s="1090">
        <f t="shared" si="31"/>
        <v>7</v>
      </c>
      <c r="AX92" s="1090">
        <f t="shared" si="31"/>
        <v>7</v>
      </c>
      <c r="AY92" s="1090">
        <f t="shared" si="31"/>
        <v>7</v>
      </c>
      <c r="AZ92" s="1090">
        <f t="shared" si="31"/>
        <v>7</v>
      </c>
      <c r="BA92" s="1090">
        <f t="shared" si="31"/>
        <v>7</v>
      </c>
      <c r="BB92" s="1090">
        <f t="shared" si="31"/>
        <v>7</v>
      </c>
      <c r="BC92" s="1090">
        <f t="shared" si="31"/>
        <v>7</v>
      </c>
      <c r="BD92" s="1090">
        <f t="shared" si="31"/>
        <v>7</v>
      </c>
      <c r="BE92" s="1090">
        <f t="shared" si="31"/>
        <v>7</v>
      </c>
      <c r="BF92" s="1090">
        <f t="shared" si="31"/>
        <v>7</v>
      </c>
      <c r="BG92" s="1090">
        <f t="shared" si="31"/>
        <v>7</v>
      </c>
      <c r="BH92" s="1090">
        <f t="shared" si="31"/>
        <v>7</v>
      </c>
      <c r="BI92" s="1090">
        <f t="shared" si="31"/>
        <v>7</v>
      </c>
      <c r="BJ92" s="1090">
        <f t="shared" si="31"/>
        <v>7</v>
      </c>
      <c r="BK92" s="1091">
        <f t="shared" si="31"/>
        <v>7</v>
      </c>
    </row>
    <row r="93" spans="2:63" s="382" customFormat="1"/>
    <row r="94" spans="2:63" s="382" customFormat="1">
      <c r="B94" s="393" t="s">
        <v>214</v>
      </c>
      <c r="D94" s="394"/>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c r="AI94" s="395"/>
      <c r="AJ94" s="395"/>
      <c r="AK94" s="395"/>
      <c r="AL94" s="395"/>
      <c r="AM94" s="395"/>
      <c r="AN94" s="395"/>
      <c r="AO94" s="395"/>
      <c r="AP94" s="395"/>
      <c r="AQ94" s="395"/>
      <c r="AR94" s="395"/>
      <c r="AS94" s="395"/>
      <c r="AT94" s="395"/>
      <c r="AU94" s="395"/>
      <c r="AV94" s="395"/>
      <c r="AW94" s="395"/>
      <c r="AX94" s="395"/>
      <c r="AY94" s="395"/>
      <c r="AZ94" s="395"/>
      <c r="BA94" s="395"/>
      <c r="BB94" s="395"/>
      <c r="BC94" s="395"/>
      <c r="BD94" s="395"/>
      <c r="BE94" s="395"/>
      <c r="BF94" s="395"/>
      <c r="BG94" s="395"/>
      <c r="BH94" s="395"/>
      <c r="BI94" s="395"/>
      <c r="BJ94" s="395"/>
      <c r="BK94" s="396"/>
    </row>
    <row r="95" spans="2:63" s="382" customFormat="1">
      <c r="B95" s="391" t="s">
        <v>215</v>
      </c>
      <c r="D95" s="383">
        <f>HLOOKUP(D10,'3. Inputs'!45:53,9,FALSE)</f>
        <v>31</v>
      </c>
      <c r="E95" s="384">
        <f>HLOOKUP(E10,'3. Inputs'!45:53,9,FALSE)</f>
        <v>31</v>
      </c>
      <c r="F95" s="384">
        <f>HLOOKUP(F10,'3. Inputs'!45:53,9,FALSE)</f>
        <v>31</v>
      </c>
      <c r="G95" s="384">
        <f>HLOOKUP(G10,'3. Inputs'!45:53,9,FALSE)</f>
        <v>31</v>
      </c>
      <c r="H95" s="384">
        <f>HLOOKUP(H10,'3. Inputs'!45:53,9,FALSE)</f>
        <v>60.8</v>
      </c>
      <c r="I95" s="384">
        <f>HLOOKUP(I10,'3. Inputs'!45:53,9,FALSE)</f>
        <v>82.4</v>
      </c>
      <c r="J95" s="384">
        <f>HLOOKUP(J10,'3. Inputs'!45:53,9,FALSE)</f>
        <v>104</v>
      </c>
      <c r="K95" s="384">
        <f>HLOOKUP(K10,'3. Inputs'!45:53,9,FALSE)</f>
        <v>119</v>
      </c>
      <c r="L95" s="384">
        <f>HLOOKUP(L10,'3. Inputs'!45:53,9,FALSE)</f>
        <v>131</v>
      </c>
      <c r="M95" s="384">
        <f>HLOOKUP(M10,'3. Inputs'!45:53,9,FALSE)</f>
        <v>143</v>
      </c>
      <c r="N95" s="384">
        <f>HLOOKUP(N10,'3. Inputs'!45:53,9,FALSE)</f>
        <v>143</v>
      </c>
      <c r="O95" s="384">
        <f>HLOOKUP(O10,'3. Inputs'!45:53,9,FALSE)</f>
        <v>143</v>
      </c>
      <c r="P95" s="384">
        <f>HLOOKUP(P10,'3. Inputs'!45:53,9,FALSE)</f>
        <v>143</v>
      </c>
      <c r="Q95" s="384">
        <f>HLOOKUP(Q10,'3. Inputs'!45:53,9,FALSE)</f>
        <v>143</v>
      </c>
      <c r="R95" s="384">
        <f>HLOOKUP(R10,'3. Inputs'!45:53,9,FALSE)</f>
        <v>143</v>
      </c>
      <c r="S95" s="384">
        <f>HLOOKUP(S10,'3. Inputs'!45:53,9,FALSE)</f>
        <v>143</v>
      </c>
      <c r="T95" s="384">
        <f>HLOOKUP(T10,'3. Inputs'!45:53,9,FALSE)</f>
        <v>143</v>
      </c>
      <c r="U95" s="384">
        <f>HLOOKUP(U10,'3. Inputs'!45:53,9,FALSE)</f>
        <v>143</v>
      </c>
      <c r="V95" s="384">
        <f>HLOOKUP(V10,'3. Inputs'!45:53,9,FALSE)</f>
        <v>143</v>
      </c>
      <c r="W95" s="384">
        <f>HLOOKUP(W10,'3. Inputs'!45:53,9,FALSE)</f>
        <v>143</v>
      </c>
      <c r="X95" s="384">
        <f>HLOOKUP(X10,'3. Inputs'!45:53,9,FALSE)</f>
        <v>143</v>
      </c>
      <c r="Y95" s="384">
        <f>HLOOKUP(Y10,'3. Inputs'!45:53,9,FALSE)</f>
        <v>143</v>
      </c>
      <c r="Z95" s="384">
        <f>HLOOKUP(Z10,'3. Inputs'!45:53,9,FALSE)</f>
        <v>143</v>
      </c>
      <c r="AA95" s="384">
        <f>HLOOKUP(AA10,'3. Inputs'!45:53,9,FALSE)</f>
        <v>143</v>
      </c>
      <c r="AB95" s="384">
        <f>HLOOKUP(AB10,'3. Inputs'!45:53,9,FALSE)</f>
        <v>143</v>
      </c>
      <c r="AC95" s="384">
        <f>HLOOKUP(AC10,'3. Inputs'!45:53,9,FALSE)</f>
        <v>143</v>
      </c>
      <c r="AD95" s="384">
        <f>HLOOKUP(AD10,'3. Inputs'!45:53,9,FALSE)</f>
        <v>143</v>
      </c>
      <c r="AE95" s="384">
        <f>HLOOKUP(AE10,'3. Inputs'!45:53,9,FALSE)</f>
        <v>143</v>
      </c>
      <c r="AF95" s="384">
        <f>HLOOKUP(AF10,'3. Inputs'!45:53,9,FALSE)</f>
        <v>143</v>
      </c>
      <c r="AG95" s="384">
        <f>HLOOKUP(AG10,'3. Inputs'!45:53,9,FALSE)</f>
        <v>143</v>
      </c>
      <c r="AH95" s="384">
        <f>HLOOKUP(AH10,'3. Inputs'!45:53,9,FALSE)</f>
        <v>143</v>
      </c>
      <c r="AI95" s="384">
        <f>HLOOKUP(AI10,'3. Inputs'!45:53,9,FALSE)</f>
        <v>143</v>
      </c>
      <c r="AJ95" s="384">
        <f>HLOOKUP(AJ10,'3. Inputs'!45:53,9,FALSE)</f>
        <v>143</v>
      </c>
      <c r="AK95" s="384">
        <f>HLOOKUP(AK10,'3. Inputs'!45:53,9,FALSE)</f>
        <v>143</v>
      </c>
      <c r="AL95" s="384">
        <f>HLOOKUP(AL10,'3. Inputs'!45:53,9,FALSE)</f>
        <v>143</v>
      </c>
      <c r="AM95" s="384">
        <f>HLOOKUP(AM10,'3. Inputs'!45:53,9,FALSE)</f>
        <v>143</v>
      </c>
      <c r="AN95" s="384">
        <f>HLOOKUP(AN10,'3. Inputs'!45:53,9,FALSE)</f>
        <v>143</v>
      </c>
      <c r="AO95" s="384">
        <f>HLOOKUP(AO10,'3. Inputs'!45:53,9,FALSE)</f>
        <v>143</v>
      </c>
      <c r="AP95" s="384">
        <f>HLOOKUP(AP10,'3. Inputs'!45:53,9,FALSE)</f>
        <v>143</v>
      </c>
      <c r="AQ95" s="384">
        <f>HLOOKUP(AQ10,'3. Inputs'!45:53,9,FALSE)</f>
        <v>143</v>
      </c>
      <c r="AR95" s="384">
        <f>HLOOKUP(AR10,'3. Inputs'!45:53,9,FALSE)</f>
        <v>143</v>
      </c>
      <c r="AS95" s="384">
        <f>HLOOKUP(AS10,'3. Inputs'!45:53,9,FALSE)</f>
        <v>143</v>
      </c>
      <c r="AT95" s="384">
        <f>HLOOKUP(AT10,'3. Inputs'!45:53,9,FALSE)</f>
        <v>143</v>
      </c>
      <c r="AU95" s="384">
        <f>HLOOKUP(AU10,'3. Inputs'!45:53,9,FALSE)</f>
        <v>143</v>
      </c>
      <c r="AV95" s="384">
        <f>HLOOKUP(AV10,'3. Inputs'!45:53,9,FALSE)</f>
        <v>143</v>
      </c>
      <c r="AW95" s="384">
        <f>HLOOKUP(AW10,'3. Inputs'!45:53,9,FALSE)</f>
        <v>143</v>
      </c>
      <c r="AX95" s="384">
        <f>HLOOKUP(AX10,'3. Inputs'!45:53,9,FALSE)</f>
        <v>143</v>
      </c>
      <c r="AY95" s="384">
        <f>HLOOKUP(AY10,'3. Inputs'!45:53,9,FALSE)</f>
        <v>143</v>
      </c>
      <c r="AZ95" s="384">
        <f>HLOOKUP(AZ10,'3. Inputs'!45:53,9,FALSE)</f>
        <v>143</v>
      </c>
      <c r="BA95" s="384">
        <f>HLOOKUP(BA10,'3. Inputs'!45:53,9,FALSE)</f>
        <v>143</v>
      </c>
      <c r="BB95" s="384">
        <f>HLOOKUP(BB10,'3. Inputs'!45:53,9,FALSE)</f>
        <v>143</v>
      </c>
      <c r="BC95" s="384">
        <f>HLOOKUP(BC10,'3. Inputs'!45:53,9,FALSE)</f>
        <v>143</v>
      </c>
      <c r="BD95" s="384">
        <f>HLOOKUP(BD10,'3. Inputs'!45:53,9,FALSE)</f>
        <v>143</v>
      </c>
      <c r="BE95" s="384">
        <f>HLOOKUP(BE10,'3. Inputs'!45:53,9,FALSE)</f>
        <v>143</v>
      </c>
      <c r="BF95" s="384">
        <f>HLOOKUP(BF10,'3. Inputs'!45:53,9,FALSE)</f>
        <v>143</v>
      </c>
      <c r="BG95" s="384">
        <f>HLOOKUP(BG10,'3. Inputs'!45:53,9,FALSE)</f>
        <v>143</v>
      </c>
      <c r="BH95" s="384">
        <f>HLOOKUP(BH10,'3. Inputs'!45:53,9,FALSE)</f>
        <v>143</v>
      </c>
      <c r="BI95" s="384">
        <f>HLOOKUP(BI10,'3. Inputs'!45:53,9,FALSE)</f>
        <v>143</v>
      </c>
      <c r="BJ95" s="384">
        <f>HLOOKUP(BJ10,'3. Inputs'!45:53,9,FALSE)</f>
        <v>143</v>
      </c>
      <c r="BK95" s="385">
        <f>HLOOKUP(BK10,'3. Inputs'!45:53,9,FALSE)</f>
        <v>143</v>
      </c>
    </row>
    <row r="96" spans="2:63" s="382" customFormat="1">
      <c r="B96" s="391" t="s">
        <v>216</v>
      </c>
      <c r="D96" s="383">
        <f>HLOOKUP(D10,'3. Inputs'!45:66,22,FALSE)</f>
        <v>13</v>
      </c>
      <c r="E96" s="384">
        <f>HLOOKUP(E10,'3. Inputs'!45:66,22,FALSE)</f>
        <v>13</v>
      </c>
      <c r="F96" s="384">
        <f>HLOOKUP(F10,'3. Inputs'!45:66,22,FALSE)</f>
        <v>13</v>
      </c>
      <c r="G96" s="384">
        <f>HLOOKUP(G10,'3. Inputs'!45:66,22,FALSE)</f>
        <v>13</v>
      </c>
      <c r="H96" s="384">
        <f>HLOOKUP(H10,'3. Inputs'!45:66,22,FALSE)</f>
        <v>20</v>
      </c>
      <c r="I96" s="384">
        <f>HLOOKUP(I10,'3. Inputs'!45:66,22,FALSE)</f>
        <v>20</v>
      </c>
      <c r="J96" s="384">
        <f>HLOOKUP(J10,'3. Inputs'!45:66,22,FALSE)</f>
        <v>20</v>
      </c>
      <c r="K96" s="384">
        <f>HLOOKUP(K10,'3. Inputs'!45:66,22,FALSE)</f>
        <v>25</v>
      </c>
      <c r="L96" s="384">
        <f>HLOOKUP(L10,'3. Inputs'!45:66,22,FALSE)</f>
        <v>25</v>
      </c>
      <c r="M96" s="384">
        <f>HLOOKUP(M10,'3. Inputs'!45:66,22,FALSE)</f>
        <v>25</v>
      </c>
      <c r="N96" s="384">
        <f>HLOOKUP(N10,'3. Inputs'!45:66,22,FALSE)</f>
        <v>25</v>
      </c>
      <c r="O96" s="384">
        <f>HLOOKUP(O10,'3. Inputs'!45:66,22,FALSE)</f>
        <v>25</v>
      </c>
      <c r="P96" s="384">
        <f>HLOOKUP(P10,'3. Inputs'!45:66,22,FALSE)</f>
        <v>25</v>
      </c>
      <c r="Q96" s="384">
        <f>HLOOKUP(Q10,'3. Inputs'!45:66,22,FALSE)</f>
        <v>25</v>
      </c>
      <c r="R96" s="384">
        <f>HLOOKUP(R10,'3. Inputs'!45:66,22,FALSE)</f>
        <v>25</v>
      </c>
      <c r="S96" s="384">
        <f>HLOOKUP(S10,'3. Inputs'!45:66,22,FALSE)</f>
        <v>25</v>
      </c>
      <c r="T96" s="384">
        <f>HLOOKUP(T10,'3. Inputs'!45:66,22,FALSE)</f>
        <v>25</v>
      </c>
      <c r="U96" s="384">
        <f>HLOOKUP(U10,'3. Inputs'!45:66,22,FALSE)</f>
        <v>25</v>
      </c>
      <c r="V96" s="384">
        <f>HLOOKUP(V10,'3. Inputs'!45:66,22,FALSE)</f>
        <v>25</v>
      </c>
      <c r="W96" s="384">
        <f>HLOOKUP(W10,'3. Inputs'!45:66,22,FALSE)</f>
        <v>25</v>
      </c>
      <c r="X96" s="384">
        <f>HLOOKUP(X10,'3. Inputs'!45:66,22,FALSE)</f>
        <v>25</v>
      </c>
      <c r="Y96" s="384">
        <f>HLOOKUP(Y10,'3. Inputs'!45:66,22,FALSE)</f>
        <v>25</v>
      </c>
      <c r="Z96" s="384">
        <f>HLOOKUP(Z10,'3. Inputs'!45:66,22,FALSE)</f>
        <v>25</v>
      </c>
      <c r="AA96" s="384">
        <f>HLOOKUP(AA10,'3. Inputs'!45:66,22,FALSE)</f>
        <v>25</v>
      </c>
      <c r="AB96" s="384">
        <f>HLOOKUP(AB10,'3. Inputs'!45:66,22,FALSE)</f>
        <v>25</v>
      </c>
      <c r="AC96" s="384">
        <f>HLOOKUP(AC10,'3. Inputs'!45:66,22,FALSE)</f>
        <v>25</v>
      </c>
      <c r="AD96" s="384">
        <f>HLOOKUP(AD10,'3. Inputs'!45:66,22,FALSE)</f>
        <v>25</v>
      </c>
      <c r="AE96" s="384">
        <f>HLOOKUP(AE10,'3. Inputs'!45:66,22,FALSE)</f>
        <v>25</v>
      </c>
      <c r="AF96" s="384">
        <f>HLOOKUP(AF10,'3. Inputs'!45:66,22,FALSE)</f>
        <v>25</v>
      </c>
      <c r="AG96" s="384">
        <f>HLOOKUP(AG10,'3. Inputs'!45:66,22,FALSE)</f>
        <v>25</v>
      </c>
      <c r="AH96" s="384">
        <f>HLOOKUP(AH10,'3. Inputs'!45:66,22,FALSE)</f>
        <v>25</v>
      </c>
      <c r="AI96" s="384">
        <f>HLOOKUP(AI10,'3. Inputs'!45:66,22,FALSE)</f>
        <v>25</v>
      </c>
      <c r="AJ96" s="384">
        <f>HLOOKUP(AJ10,'3. Inputs'!45:66,22,FALSE)</f>
        <v>25</v>
      </c>
      <c r="AK96" s="384">
        <f>HLOOKUP(AK10,'3. Inputs'!45:66,22,FALSE)</f>
        <v>25</v>
      </c>
      <c r="AL96" s="384">
        <f>HLOOKUP(AL10,'3. Inputs'!45:66,22,FALSE)</f>
        <v>25</v>
      </c>
      <c r="AM96" s="384">
        <f>HLOOKUP(AM10,'3. Inputs'!45:66,22,FALSE)</f>
        <v>25</v>
      </c>
      <c r="AN96" s="384">
        <f>HLOOKUP(AN10,'3. Inputs'!45:66,22,FALSE)</f>
        <v>25</v>
      </c>
      <c r="AO96" s="384">
        <f>HLOOKUP(AO10,'3. Inputs'!45:66,22,FALSE)</f>
        <v>25</v>
      </c>
      <c r="AP96" s="384">
        <f>HLOOKUP(AP10,'3. Inputs'!45:66,22,FALSE)</f>
        <v>25</v>
      </c>
      <c r="AQ96" s="384">
        <f>HLOOKUP(AQ10,'3. Inputs'!45:66,22,FALSE)</f>
        <v>25</v>
      </c>
      <c r="AR96" s="384">
        <f>HLOOKUP(AR10,'3. Inputs'!45:66,22,FALSE)</f>
        <v>25</v>
      </c>
      <c r="AS96" s="384">
        <f>HLOOKUP(AS10,'3. Inputs'!45:66,22,FALSE)</f>
        <v>25</v>
      </c>
      <c r="AT96" s="384">
        <f>HLOOKUP(AT10,'3. Inputs'!45:66,22,FALSE)</f>
        <v>25</v>
      </c>
      <c r="AU96" s="384">
        <f>HLOOKUP(AU10,'3. Inputs'!45:66,22,FALSE)</f>
        <v>25</v>
      </c>
      <c r="AV96" s="384">
        <f>HLOOKUP(AV10,'3. Inputs'!45:66,22,FALSE)</f>
        <v>25</v>
      </c>
      <c r="AW96" s="384">
        <f>HLOOKUP(AW10,'3. Inputs'!45:66,22,FALSE)</f>
        <v>25</v>
      </c>
      <c r="AX96" s="384">
        <f>HLOOKUP(AX10,'3. Inputs'!45:66,22,FALSE)</f>
        <v>25</v>
      </c>
      <c r="AY96" s="384">
        <f>HLOOKUP(AY10,'3. Inputs'!45:66,22,FALSE)</f>
        <v>25</v>
      </c>
      <c r="AZ96" s="384">
        <f>HLOOKUP(AZ10,'3. Inputs'!45:66,22,FALSE)</f>
        <v>25</v>
      </c>
      <c r="BA96" s="384">
        <f>HLOOKUP(BA10,'3. Inputs'!45:66,22,FALSE)</f>
        <v>25</v>
      </c>
      <c r="BB96" s="384">
        <f>HLOOKUP(BB10,'3. Inputs'!45:66,22,FALSE)</f>
        <v>25</v>
      </c>
      <c r="BC96" s="384">
        <f>HLOOKUP(BC10,'3. Inputs'!45:66,22,FALSE)</f>
        <v>25</v>
      </c>
      <c r="BD96" s="384">
        <f>HLOOKUP(BD10,'3. Inputs'!45:66,22,FALSE)</f>
        <v>25</v>
      </c>
      <c r="BE96" s="384">
        <f>HLOOKUP(BE10,'3. Inputs'!45:66,22,FALSE)</f>
        <v>25</v>
      </c>
      <c r="BF96" s="384">
        <f>HLOOKUP(BF10,'3. Inputs'!45:66,22,FALSE)</f>
        <v>25</v>
      </c>
      <c r="BG96" s="384">
        <f>HLOOKUP(BG10,'3. Inputs'!45:66,22,FALSE)</f>
        <v>25</v>
      </c>
      <c r="BH96" s="384">
        <f>HLOOKUP(BH10,'3. Inputs'!45:66,22,FALSE)</f>
        <v>25</v>
      </c>
      <c r="BI96" s="384">
        <f>HLOOKUP(BI10,'3. Inputs'!45:66,22,FALSE)</f>
        <v>25</v>
      </c>
      <c r="BJ96" s="384">
        <f>HLOOKUP(BJ10,'3. Inputs'!45:66,22,FALSE)</f>
        <v>25</v>
      </c>
      <c r="BK96" s="385">
        <f>HLOOKUP(BK10,'3. Inputs'!45:66,22,FALSE)</f>
        <v>25</v>
      </c>
    </row>
    <row r="97" spans="2:63" s="382" customFormat="1">
      <c r="B97" s="391" t="s">
        <v>217</v>
      </c>
      <c r="D97" s="383">
        <f>HLOOKUP(D10,'3. Inputs'!45:76,32,FALSE)</f>
        <v>13</v>
      </c>
      <c r="E97" s="384">
        <f>HLOOKUP(E10,'3. Inputs'!45:76,32,FALSE)</f>
        <v>13</v>
      </c>
      <c r="F97" s="384">
        <f>HLOOKUP(F10,'3. Inputs'!45:76,32,FALSE)</f>
        <v>13</v>
      </c>
      <c r="G97" s="384">
        <f>HLOOKUP(G10,'3. Inputs'!45:76,32,FALSE)</f>
        <v>13</v>
      </c>
      <c r="H97" s="384">
        <f>HLOOKUP(H10,'3. Inputs'!45:76,32,FALSE)</f>
        <v>15</v>
      </c>
      <c r="I97" s="384">
        <f>HLOOKUP(I10,'3. Inputs'!45:76,32,FALSE)</f>
        <v>15</v>
      </c>
      <c r="J97" s="384">
        <f>HLOOKUP(J10,'3. Inputs'!45:76,32,FALSE)</f>
        <v>15</v>
      </c>
      <c r="K97" s="384">
        <f>HLOOKUP(K10,'3. Inputs'!45:76,32,FALSE)</f>
        <v>20</v>
      </c>
      <c r="L97" s="384">
        <f>HLOOKUP(L10,'3. Inputs'!45:76,32,FALSE)</f>
        <v>20</v>
      </c>
      <c r="M97" s="384">
        <f>HLOOKUP(M10,'3. Inputs'!45:76,32,FALSE)</f>
        <v>20</v>
      </c>
      <c r="N97" s="384">
        <f>HLOOKUP(N10,'3. Inputs'!45:76,32,FALSE)</f>
        <v>20</v>
      </c>
      <c r="O97" s="384">
        <f>HLOOKUP(O10,'3. Inputs'!45:76,32,FALSE)</f>
        <v>20</v>
      </c>
      <c r="P97" s="384">
        <f>HLOOKUP(P10,'3. Inputs'!45:76,32,FALSE)</f>
        <v>20</v>
      </c>
      <c r="Q97" s="384">
        <f>HLOOKUP(Q10,'3. Inputs'!45:76,32,FALSE)</f>
        <v>20</v>
      </c>
      <c r="R97" s="384">
        <f>HLOOKUP(R10,'3. Inputs'!45:76,32,FALSE)</f>
        <v>20</v>
      </c>
      <c r="S97" s="384">
        <f>HLOOKUP(S10,'3. Inputs'!45:76,32,FALSE)</f>
        <v>20</v>
      </c>
      <c r="T97" s="384">
        <f>HLOOKUP(T10,'3. Inputs'!45:76,32,FALSE)</f>
        <v>20</v>
      </c>
      <c r="U97" s="384">
        <f>HLOOKUP(U10,'3. Inputs'!45:76,32,FALSE)</f>
        <v>20</v>
      </c>
      <c r="V97" s="384">
        <f>HLOOKUP(V10,'3. Inputs'!45:76,32,FALSE)</f>
        <v>20</v>
      </c>
      <c r="W97" s="384">
        <f>HLOOKUP(W10,'3. Inputs'!45:76,32,FALSE)</f>
        <v>20</v>
      </c>
      <c r="X97" s="384">
        <f>HLOOKUP(X10,'3. Inputs'!45:76,32,FALSE)</f>
        <v>20</v>
      </c>
      <c r="Y97" s="384">
        <f>HLOOKUP(Y10,'3. Inputs'!45:76,32,FALSE)</f>
        <v>20</v>
      </c>
      <c r="Z97" s="384">
        <f>HLOOKUP(Z10,'3. Inputs'!45:76,32,FALSE)</f>
        <v>20</v>
      </c>
      <c r="AA97" s="384">
        <f>HLOOKUP(AA10,'3. Inputs'!45:76,32,FALSE)</f>
        <v>20</v>
      </c>
      <c r="AB97" s="384">
        <f>HLOOKUP(AB10,'3. Inputs'!45:76,32,FALSE)</f>
        <v>20</v>
      </c>
      <c r="AC97" s="384">
        <f>HLOOKUP(AC10,'3. Inputs'!45:76,32,FALSE)</f>
        <v>20</v>
      </c>
      <c r="AD97" s="384">
        <f>HLOOKUP(AD10,'3. Inputs'!45:76,32,FALSE)</f>
        <v>20</v>
      </c>
      <c r="AE97" s="384">
        <f>HLOOKUP(AE10,'3. Inputs'!45:76,32,FALSE)</f>
        <v>20</v>
      </c>
      <c r="AF97" s="384">
        <f>HLOOKUP(AF10,'3. Inputs'!45:76,32,FALSE)</f>
        <v>20</v>
      </c>
      <c r="AG97" s="384">
        <f>HLOOKUP(AG10,'3. Inputs'!45:76,32,FALSE)</f>
        <v>20</v>
      </c>
      <c r="AH97" s="384">
        <f>HLOOKUP(AH10,'3. Inputs'!45:76,32,FALSE)</f>
        <v>20</v>
      </c>
      <c r="AI97" s="384">
        <f>HLOOKUP(AI10,'3. Inputs'!45:76,32,FALSE)</f>
        <v>20</v>
      </c>
      <c r="AJ97" s="384">
        <f>HLOOKUP(AJ10,'3. Inputs'!45:76,32,FALSE)</f>
        <v>20</v>
      </c>
      <c r="AK97" s="384">
        <f>HLOOKUP(AK10,'3. Inputs'!45:76,32,FALSE)</f>
        <v>20</v>
      </c>
      <c r="AL97" s="384">
        <f>HLOOKUP(AL10,'3. Inputs'!45:76,32,FALSE)</f>
        <v>20</v>
      </c>
      <c r="AM97" s="384">
        <f>HLOOKUP(AM10,'3. Inputs'!45:76,32,FALSE)</f>
        <v>20</v>
      </c>
      <c r="AN97" s="384">
        <f>HLOOKUP(AN10,'3. Inputs'!45:76,32,FALSE)</f>
        <v>20</v>
      </c>
      <c r="AO97" s="384">
        <f>HLOOKUP(AO10,'3. Inputs'!45:76,32,FALSE)</f>
        <v>20</v>
      </c>
      <c r="AP97" s="384">
        <f>HLOOKUP(AP10,'3. Inputs'!45:76,32,FALSE)</f>
        <v>20</v>
      </c>
      <c r="AQ97" s="384">
        <f>HLOOKUP(AQ10,'3. Inputs'!45:76,32,FALSE)</f>
        <v>20</v>
      </c>
      <c r="AR97" s="384">
        <f>HLOOKUP(AR10,'3. Inputs'!45:76,32,FALSE)</f>
        <v>20</v>
      </c>
      <c r="AS97" s="384">
        <f>HLOOKUP(AS10,'3. Inputs'!45:76,32,FALSE)</f>
        <v>20</v>
      </c>
      <c r="AT97" s="384">
        <f>HLOOKUP(AT10,'3. Inputs'!45:76,32,FALSE)</f>
        <v>20</v>
      </c>
      <c r="AU97" s="384">
        <f>HLOOKUP(AU10,'3. Inputs'!45:76,32,FALSE)</f>
        <v>20</v>
      </c>
      <c r="AV97" s="384">
        <f>HLOOKUP(AV10,'3. Inputs'!45:76,32,FALSE)</f>
        <v>20</v>
      </c>
      <c r="AW97" s="384">
        <f>HLOOKUP(AW10,'3. Inputs'!45:76,32,FALSE)</f>
        <v>20</v>
      </c>
      <c r="AX97" s="384">
        <f>HLOOKUP(AX10,'3. Inputs'!45:76,32,FALSE)</f>
        <v>20</v>
      </c>
      <c r="AY97" s="384">
        <f>HLOOKUP(AY10,'3. Inputs'!45:76,32,FALSE)</f>
        <v>20</v>
      </c>
      <c r="AZ97" s="384">
        <f>HLOOKUP(AZ10,'3. Inputs'!45:76,32,FALSE)</f>
        <v>20</v>
      </c>
      <c r="BA97" s="384">
        <f>HLOOKUP(BA10,'3. Inputs'!45:76,32,FALSE)</f>
        <v>20</v>
      </c>
      <c r="BB97" s="384">
        <f>HLOOKUP(BB10,'3. Inputs'!45:76,32,FALSE)</f>
        <v>20</v>
      </c>
      <c r="BC97" s="384">
        <f>HLOOKUP(BC10,'3. Inputs'!45:76,32,FALSE)</f>
        <v>20</v>
      </c>
      <c r="BD97" s="384">
        <f>HLOOKUP(BD10,'3. Inputs'!45:76,32,FALSE)</f>
        <v>20</v>
      </c>
      <c r="BE97" s="384">
        <f>HLOOKUP(BE10,'3. Inputs'!45:76,32,FALSE)</f>
        <v>20</v>
      </c>
      <c r="BF97" s="384">
        <f>HLOOKUP(BF10,'3. Inputs'!45:76,32,FALSE)</f>
        <v>20</v>
      </c>
      <c r="BG97" s="384">
        <f>HLOOKUP(BG10,'3. Inputs'!45:76,32,FALSE)</f>
        <v>20</v>
      </c>
      <c r="BH97" s="384">
        <f>HLOOKUP(BH10,'3. Inputs'!45:76,32,FALSE)</f>
        <v>20</v>
      </c>
      <c r="BI97" s="384">
        <f>HLOOKUP(BI10,'3. Inputs'!45:76,32,FALSE)</f>
        <v>20</v>
      </c>
      <c r="BJ97" s="384">
        <f>HLOOKUP(BJ10,'3. Inputs'!45:76,32,FALSE)</f>
        <v>20</v>
      </c>
      <c r="BK97" s="385">
        <f>HLOOKUP(BK10,'3. Inputs'!45:76,32,FALSE)</f>
        <v>20</v>
      </c>
    </row>
    <row r="98" spans="2:63" s="382" customFormat="1">
      <c r="B98" s="391" t="s">
        <v>218</v>
      </c>
      <c r="D98" s="383">
        <f>HLOOKUP(D10,'3. Inputs'!45:88,44,FALSE)</f>
        <v>31</v>
      </c>
      <c r="E98" s="384">
        <f>HLOOKUP(E10,'3. Inputs'!45:88,44,FALSE)</f>
        <v>31</v>
      </c>
      <c r="F98" s="384">
        <f>HLOOKUP(F10,'3. Inputs'!45:88,44,FALSE)</f>
        <v>31</v>
      </c>
      <c r="G98" s="384">
        <f>HLOOKUP(G10,'3. Inputs'!45:88,44,FALSE)</f>
        <v>31</v>
      </c>
      <c r="H98" s="384">
        <f>HLOOKUP(H10,'3. Inputs'!45:88,44,FALSE)</f>
        <v>53.7</v>
      </c>
      <c r="I98" s="384">
        <f>HLOOKUP(I10,'3. Inputs'!45:88,44,FALSE)</f>
        <v>31.849999999999998</v>
      </c>
      <c r="J98" s="384">
        <f>HLOOKUP(J10,'3. Inputs'!45:88,44,FALSE)</f>
        <v>29</v>
      </c>
      <c r="K98" s="384">
        <f>HLOOKUP(K10,'3. Inputs'!45:88,44,FALSE)</f>
        <v>33</v>
      </c>
      <c r="L98" s="384">
        <f>HLOOKUP(L10,'3. Inputs'!45:88,44,FALSE)</f>
        <v>36.799999999999997</v>
      </c>
      <c r="M98" s="384">
        <f>HLOOKUP(M10,'3. Inputs'!45:88,44,FALSE)</f>
        <v>40.6</v>
      </c>
      <c r="N98" s="384">
        <f>HLOOKUP(N10,'3. Inputs'!45:88,44,FALSE)</f>
        <v>40.6</v>
      </c>
      <c r="O98" s="384">
        <f>HLOOKUP(O10,'3. Inputs'!45:88,44,FALSE)</f>
        <v>40.6</v>
      </c>
      <c r="P98" s="384">
        <f>HLOOKUP(P10,'3. Inputs'!45:88,44,FALSE)</f>
        <v>40.6</v>
      </c>
      <c r="Q98" s="384">
        <f>HLOOKUP(Q10,'3. Inputs'!45:88,44,FALSE)</f>
        <v>40.6</v>
      </c>
      <c r="R98" s="384">
        <f>HLOOKUP(R10,'3. Inputs'!45:88,44,FALSE)</f>
        <v>40.6</v>
      </c>
      <c r="S98" s="384">
        <f>HLOOKUP(S10,'3. Inputs'!45:88,44,FALSE)</f>
        <v>40.6</v>
      </c>
      <c r="T98" s="384">
        <f>HLOOKUP(T10,'3. Inputs'!45:88,44,FALSE)</f>
        <v>40.6</v>
      </c>
      <c r="U98" s="384">
        <f>HLOOKUP(U10,'3. Inputs'!45:88,44,FALSE)</f>
        <v>40.6</v>
      </c>
      <c r="V98" s="384">
        <f>HLOOKUP(V10,'3. Inputs'!45:88,44,FALSE)</f>
        <v>40.6</v>
      </c>
      <c r="W98" s="384">
        <f>HLOOKUP(W10,'3. Inputs'!45:88,44,FALSE)</f>
        <v>40.6</v>
      </c>
      <c r="X98" s="384">
        <f>HLOOKUP(X10,'3. Inputs'!45:88,44,FALSE)</f>
        <v>40.6</v>
      </c>
      <c r="Y98" s="384">
        <f>HLOOKUP(Y10,'3. Inputs'!45:88,44,FALSE)</f>
        <v>40.6</v>
      </c>
      <c r="Z98" s="384">
        <f>HLOOKUP(Z10,'3. Inputs'!45:88,44,FALSE)</f>
        <v>40.6</v>
      </c>
      <c r="AA98" s="384">
        <f>HLOOKUP(AA10,'3. Inputs'!45:88,44,FALSE)</f>
        <v>40.6</v>
      </c>
      <c r="AB98" s="384">
        <f>HLOOKUP(AB10,'3. Inputs'!45:88,44,FALSE)</f>
        <v>40.6</v>
      </c>
      <c r="AC98" s="384">
        <f>HLOOKUP(AC10,'3. Inputs'!45:88,44,FALSE)</f>
        <v>40.6</v>
      </c>
      <c r="AD98" s="384">
        <f>HLOOKUP(AD10,'3. Inputs'!45:88,44,FALSE)</f>
        <v>40.6</v>
      </c>
      <c r="AE98" s="384">
        <f>HLOOKUP(AE10,'3. Inputs'!45:88,44,FALSE)</f>
        <v>40.6</v>
      </c>
      <c r="AF98" s="384">
        <f>HLOOKUP(AF10,'3. Inputs'!45:88,44,FALSE)</f>
        <v>40.6</v>
      </c>
      <c r="AG98" s="384">
        <f>HLOOKUP(AG10,'3. Inputs'!45:88,44,FALSE)</f>
        <v>40.6</v>
      </c>
      <c r="AH98" s="384">
        <f>HLOOKUP(AH10,'3. Inputs'!45:88,44,FALSE)</f>
        <v>40.6</v>
      </c>
      <c r="AI98" s="384">
        <f>HLOOKUP(AI10,'3. Inputs'!45:88,44,FALSE)</f>
        <v>40.6</v>
      </c>
      <c r="AJ98" s="384">
        <f>HLOOKUP(AJ10,'3. Inputs'!45:88,44,FALSE)</f>
        <v>40.6</v>
      </c>
      <c r="AK98" s="384">
        <f>HLOOKUP(AK10,'3. Inputs'!45:88,44,FALSE)</f>
        <v>40.6</v>
      </c>
      <c r="AL98" s="384">
        <f>HLOOKUP(AL10,'3. Inputs'!45:88,44,FALSE)</f>
        <v>40.6</v>
      </c>
      <c r="AM98" s="384">
        <f>HLOOKUP(AM10,'3. Inputs'!45:88,44,FALSE)</f>
        <v>40.6</v>
      </c>
      <c r="AN98" s="384">
        <f>HLOOKUP(AN10,'3. Inputs'!45:88,44,FALSE)</f>
        <v>40.6</v>
      </c>
      <c r="AO98" s="384">
        <f>HLOOKUP(AO10,'3. Inputs'!45:88,44,FALSE)</f>
        <v>40.6</v>
      </c>
      <c r="AP98" s="384">
        <f>HLOOKUP(AP10,'3. Inputs'!45:88,44,FALSE)</f>
        <v>40.6</v>
      </c>
      <c r="AQ98" s="384">
        <f>HLOOKUP(AQ10,'3. Inputs'!45:88,44,FALSE)</f>
        <v>40.6</v>
      </c>
      <c r="AR98" s="384">
        <f>HLOOKUP(AR10,'3. Inputs'!45:88,44,FALSE)</f>
        <v>40.6</v>
      </c>
      <c r="AS98" s="384">
        <f>HLOOKUP(AS10,'3. Inputs'!45:88,44,FALSE)</f>
        <v>40.6</v>
      </c>
      <c r="AT98" s="384">
        <f>HLOOKUP(AT10,'3. Inputs'!45:88,44,FALSE)</f>
        <v>40.6</v>
      </c>
      <c r="AU98" s="384">
        <f>HLOOKUP(AU10,'3. Inputs'!45:88,44,FALSE)</f>
        <v>40.6</v>
      </c>
      <c r="AV98" s="384">
        <f>HLOOKUP(AV10,'3. Inputs'!45:88,44,FALSE)</f>
        <v>40.6</v>
      </c>
      <c r="AW98" s="384">
        <f>HLOOKUP(AW10,'3. Inputs'!45:88,44,FALSE)</f>
        <v>40.6</v>
      </c>
      <c r="AX98" s="384">
        <f>HLOOKUP(AX10,'3. Inputs'!45:88,44,FALSE)</f>
        <v>40.6</v>
      </c>
      <c r="AY98" s="384">
        <f>HLOOKUP(AY10,'3. Inputs'!45:88,44,FALSE)</f>
        <v>40.6</v>
      </c>
      <c r="AZ98" s="384">
        <f>HLOOKUP(AZ10,'3. Inputs'!45:88,44,FALSE)</f>
        <v>40.6</v>
      </c>
      <c r="BA98" s="384">
        <f>HLOOKUP(BA10,'3. Inputs'!45:88,44,FALSE)</f>
        <v>40.6</v>
      </c>
      <c r="BB98" s="384">
        <f>HLOOKUP(BB10,'3. Inputs'!45:88,44,FALSE)</f>
        <v>40.6</v>
      </c>
      <c r="BC98" s="384">
        <f>HLOOKUP(BC10,'3. Inputs'!45:88,44,FALSE)</f>
        <v>40.6</v>
      </c>
      <c r="BD98" s="384">
        <f>HLOOKUP(BD10,'3. Inputs'!45:88,44,FALSE)</f>
        <v>40.6</v>
      </c>
      <c r="BE98" s="384">
        <f>HLOOKUP(BE10,'3. Inputs'!45:88,44,FALSE)</f>
        <v>40.6</v>
      </c>
      <c r="BF98" s="384">
        <f>HLOOKUP(BF10,'3. Inputs'!45:88,44,FALSE)</f>
        <v>40.6</v>
      </c>
      <c r="BG98" s="384">
        <f>HLOOKUP(BG10,'3. Inputs'!45:88,44,FALSE)</f>
        <v>40.6</v>
      </c>
      <c r="BH98" s="384">
        <f>HLOOKUP(BH10,'3. Inputs'!45:88,44,FALSE)</f>
        <v>40.6</v>
      </c>
      <c r="BI98" s="384">
        <f>HLOOKUP(BI10,'3. Inputs'!45:88,44,FALSE)</f>
        <v>40.6</v>
      </c>
      <c r="BJ98" s="384">
        <f>HLOOKUP(BJ10,'3. Inputs'!45:88,44,FALSE)</f>
        <v>40.6</v>
      </c>
      <c r="BK98" s="385">
        <f>HLOOKUP(BK10,'3. Inputs'!45:88,44,FALSE)</f>
        <v>40.6</v>
      </c>
    </row>
    <row r="99" spans="2:63" s="1098" customFormat="1">
      <c r="B99" s="392" t="s">
        <v>219</v>
      </c>
      <c r="D99" s="1089">
        <f>SUM(D95:D98)</f>
        <v>88</v>
      </c>
      <c r="E99" s="1090">
        <f t="shared" ref="E99:BK99" si="32">SUM(E95:E98)</f>
        <v>88</v>
      </c>
      <c r="F99" s="1090">
        <f t="shared" si="32"/>
        <v>88</v>
      </c>
      <c r="G99" s="1090">
        <f t="shared" si="32"/>
        <v>88</v>
      </c>
      <c r="H99" s="1090">
        <f t="shared" si="32"/>
        <v>149.5</v>
      </c>
      <c r="I99" s="1090">
        <f t="shared" si="32"/>
        <v>149.25</v>
      </c>
      <c r="J99" s="1090">
        <f t="shared" si="32"/>
        <v>168</v>
      </c>
      <c r="K99" s="1090">
        <f t="shared" si="32"/>
        <v>197</v>
      </c>
      <c r="L99" s="1090">
        <f t="shared" si="32"/>
        <v>212.8</v>
      </c>
      <c r="M99" s="1090">
        <f t="shared" si="32"/>
        <v>228.6</v>
      </c>
      <c r="N99" s="1090">
        <f t="shared" si="32"/>
        <v>228.6</v>
      </c>
      <c r="O99" s="1090">
        <f t="shared" si="32"/>
        <v>228.6</v>
      </c>
      <c r="P99" s="1090">
        <f t="shared" si="32"/>
        <v>228.6</v>
      </c>
      <c r="Q99" s="1090">
        <f t="shared" si="32"/>
        <v>228.6</v>
      </c>
      <c r="R99" s="1090">
        <f t="shared" si="32"/>
        <v>228.6</v>
      </c>
      <c r="S99" s="1090">
        <f t="shared" si="32"/>
        <v>228.6</v>
      </c>
      <c r="T99" s="1090">
        <f t="shared" si="32"/>
        <v>228.6</v>
      </c>
      <c r="U99" s="1090">
        <f t="shared" si="32"/>
        <v>228.6</v>
      </c>
      <c r="V99" s="1090">
        <f t="shared" si="32"/>
        <v>228.6</v>
      </c>
      <c r="W99" s="1090">
        <f t="shared" si="32"/>
        <v>228.6</v>
      </c>
      <c r="X99" s="1090">
        <f t="shared" si="32"/>
        <v>228.6</v>
      </c>
      <c r="Y99" s="1090">
        <f t="shared" si="32"/>
        <v>228.6</v>
      </c>
      <c r="Z99" s="1090">
        <f t="shared" si="32"/>
        <v>228.6</v>
      </c>
      <c r="AA99" s="1090">
        <f t="shared" si="32"/>
        <v>228.6</v>
      </c>
      <c r="AB99" s="1090">
        <f t="shared" si="32"/>
        <v>228.6</v>
      </c>
      <c r="AC99" s="1090">
        <f t="shared" si="32"/>
        <v>228.6</v>
      </c>
      <c r="AD99" s="1090">
        <f t="shared" si="32"/>
        <v>228.6</v>
      </c>
      <c r="AE99" s="1090">
        <f t="shared" si="32"/>
        <v>228.6</v>
      </c>
      <c r="AF99" s="1090">
        <f t="shared" si="32"/>
        <v>228.6</v>
      </c>
      <c r="AG99" s="1090">
        <f t="shared" si="32"/>
        <v>228.6</v>
      </c>
      <c r="AH99" s="1090">
        <f t="shared" si="32"/>
        <v>228.6</v>
      </c>
      <c r="AI99" s="1090">
        <f t="shared" si="32"/>
        <v>228.6</v>
      </c>
      <c r="AJ99" s="1090">
        <f t="shared" si="32"/>
        <v>228.6</v>
      </c>
      <c r="AK99" s="1090">
        <f t="shared" si="32"/>
        <v>228.6</v>
      </c>
      <c r="AL99" s="1090">
        <f t="shared" si="32"/>
        <v>228.6</v>
      </c>
      <c r="AM99" s="1090">
        <f t="shared" si="32"/>
        <v>228.6</v>
      </c>
      <c r="AN99" s="1090">
        <f t="shared" si="32"/>
        <v>228.6</v>
      </c>
      <c r="AO99" s="1090">
        <f t="shared" si="32"/>
        <v>228.6</v>
      </c>
      <c r="AP99" s="1090">
        <f t="shared" si="32"/>
        <v>228.6</v>
      </c>
      <c r="AQ99" s="1090">
        <f t="shared" si="32"/>
        <v>228.6</v>
      </c>
      <c r="AR99" s="1090">
        <f t="shared" si="32"/>
        <v>228.6</v>
      </c>
      <c r="AS99" s="1090">
        <f t="shared" si="32"/>
        <v>228.6</v>
      </c>
      <c r="AT99" s="1090">
        <f t="shared" si="32"/>
        <v>228.6</v>
      </c>
      <c r="AU99" s="1090">
        <f t="shared" si="32"/>
        <v>228.6</v>
      </c>
      <c r="AV99" s="1090">
        <f t="shared" si="32"/>
        <v>228.6</v>
      </c>
      <c r="AW99" s="1090">
        <f t="shared" si="32"/>
        <v>228.6</v>
      </c>
      <c r="AX99" s="1090">
        <f t="shared" si="32"/>
        <v>228.6</v>
      </c>
      <c r="AY99" s="1090">
        <f t="shared" si="32"/>
        <v>228.6</v>
      </c>
      <c r="AZ99" s="1090">
        <f t="shared" si="32"/>
        <v>228.6</v>
      </c>
      <c r="BA99" s="1090">
        <f t="shared" si="32"/>
        <v>228.6</v>
      </c>
      <c r="BB99" s="1090">
        <f t="shared" si="32"/>
        <v>228.6</v>
      </c>
      <c r="BC99" s="1090">
        <f t="shared" si="32"/>
        <v>228.6</v>
      </c>
      <c r="BD99" s="1090">
        <f t="shared" si="32"/>
        <v>228.6</v>
      </c>
      <c r="BE99" s="1090">
        <f t="shared" si="32"/>
        <v>228.6</v>
      </c>
      <c r="BF99" s="1090">
        <f t="shared" si="32"/>
        <v>228.6</v>
      </c>
      <c r="BG99" s="1090">
        <f t="shared" si="32"/>
        <v>228.6</v>
      </c>
      <c r="BH99" s="1090">
        <f t="shared" si="32"/>
        <v>228.6</v>
      </c>
      <c r="BI99" s="1090">
        <f t="shared" si="32"/>
        <v>228.6</v>
      </c>
      <c r="BJ99" s="1090">
        <f t="shared" si="32"/>
        <v>228.6</v>
      </c>
      <c r="BK99" s="1091">
        <f t="shared" si="32"/>
        <v>228.6</v>
      </c>
    </row>
    <row r="100" spans="2:63" s="382" customFormat="1"/>
    <row r="101" spans="2:63" s="1098" customFormat="1">
      <c r="B101" s="409" t="s">
        <v>220</v>
      </c>
      <c r="D101" s="1108">
        <f>IFERROR(HLOOKUP(D10,'4. Investment Appraisal'!23:26,4,FALSE),'3. Inputs'!N27)</f>
        <v>0</v>
      </c>
      <c r="E101" s="1109">
        <f>IFERROR(HLOOKUP(E10,'4. Investment Appraisal'!23:26,4,FALSE),'3. Inputs'!O27)</f>
        <v>0</v>
      </c>
      <c r="F101" s="1109">
        <f>IFERROR(HLOOKUP(F10,'4. Investment Appraisal'!23:26,4,FALSE),'3. Inputs'!R21)</f>
        <v>0</v>
      </c>
      <c r="G101" s="1109">
        <f>IFERROR(HLOOKUP(G10,'4. Investment Appraisal'!23:26,4,FALSE),'3. Inputs'!S21)</f>
        <v>0</v>
      </c>
      <c r="H101" s="1109">
        <f>HLOOKUP(H10,'4. Investment Appraisal'!23:26,4,FALSE)</f>
        <v>0</v>
      </c>
      <c r="I101" s="1109">
        <f>HLOOKUP(I10,'4. Investment Appraisal'!23:26,4,FALSE)</f>
        <v>0</v>
      </c>
      <c r="J101" s="1109">
        <f>HLOOKUP(J10,'4. Investment Appraisal'!23:26,4,FALSE)</f>
        <v>0</v>
      </c>
      <c r="K101" s="1109">
        <f>HLOOKUP(K10,'4. Investment Appraisal'!23:26,4,FALSE)</f>
        <v>0</v>
      </c>
      <c r="L101" s="1109">
        <f>HLOOKUP(L10,'4. Investment Appraisal'!23:26,4,FALSE)</f>
        <v>0</v>
      </c>
      <c r="M101" s="1109">
        <f>HLOOKUP(M10,'4. Investment Appraisal'!23:26,4,FALSE)</f>
        <v>0</v>
      </c>
      <c r="N101" s="1109">
        <f>HLOOKUP(N10,'4. Investment Appraisal'!23:26,4,FALSE)</f>
        <v>0</v>
      </c>
      <c r="O101" s="1109">
        <f>HLOOKUP(O10,'4. Investment Appraisal'!23:26,4,FALSE)</f>
        <v>0</v>
      </c>
      <c r="P101" s="1109">
        <f>HLOOKUP(P10,'4. Investment Appraisal'!23:26,4,FALSE)</f>
        <v>0</v>
      </c>
      <c r="Q101" s="1109">
        <f>HLOOKUP(Q10,'4. Investment Appraisal'!23:26,4,FALSE)</f>
        <v>0</v>
      </c>
      <c r="R101" s="1109">
        <f>HLOOKUP(R10,'4. Investment Appraisal'!23:26,4,FALSE)</f>
        <v>0</v>
      </c>
      <c r="S101" s="1109">
        <f>HLOOKUP(S10,'4. Investment Appraisal'!23:26,4,FALSE)</f>
        <v>0</v>
      </c>
      <c r="T101" s="1109">
        <f>HLOOKUP(T10,'4. Investment Appraisal'!23:26,4,FALSE)</f>
        <v>0</v>
      </c>
      <c r="U101" s="1109">
        <f>HLOOKUP(U10,'4. Investment Appraisal'!23:26,4,FALSE)</f>
        <v>0</v>
      </c>
      <c r="V101" s="1109">
        <f>HLOOKUP(V10,'4. Investment Appraisal'!23:26,4,FALSE)</f>
        <v>0</v>
      </c>
      <c r="W101" s="1109">
        <f>HLOOKUP(W10,'4. Investment Appraisal'!23:26,4,FALSE)</f>
        <v>0</v>
      </c>
      <c r="X101" s="1109">
        <f>HLOOKUP(X10,'4. Investment Appraisal'!23:26,4,FALSE)</f>
        <v>0</v>
      </c>
      <c r="Y101" s="1109">
        <f>HLOOKUP(Y10,'4. Investment Appraisal'!23:26,4,FALSE)</f>
        <v>0</v>
      </c>
      <c r="Z101" s="1109">
        <f>HLOOKUP(Z10,'4. Investment Appraisal'!23:26,4,FALSE)</f>
        <v>0</v>
      </c>
      <c r="AA101" s="1109">
        <f>HLOOKUP(AA10,'4. Investment Appraisal'!23:26,4,FALSE)</f>
        <v>0</v>
      </c>
      <c r="AB101" s="1109">
        <f>HLOOKUP(AB10,'4. Investment Appraisal'!23:26,4,FALSE)</f>
        <v>0</v>
      </c>
      <c r="AC101" s="1109">
        <f>HLOOKUP(AC10,'4. Investment Appraisal'!23:26,4,FALSE)</f>
        <v>0</v>
      </c>
      <c r="AD101" s="1109">
        <f>HLOOKUP(AD10,'4. Investment Appraisal'!23:26,4,FALSE)</f>
        <v>0</v>
      </c>
      <c r="AE101" s="1109">
        <f>HLOOKUP(AE10,'4. Investment Appraisal'!23:26,4,FALSE)</f>
        <v>0</v>
      </c>
      <c r="AF101" s="1109">
        <f>HLOOKUP(AF10,'4. Investment Appraisal'!23:26,4,FALSE)</f>
        <v>0</v>
      </c>
      <c r="AG101" s="1109">
        <f>HLOOKUP(AG10,'4. Investment Appraisal'!23:26,4,FALSE)</f>
        <v>0</v>
      </c>
      <c r="AH101" s="1109">
        <f>HLOOKUP(AH10,'4. Investment Appraisal'!23:26,4,FALSE)</f>
        <v>0</v>
      </c>
      <c r="AI101" s="1109">
        <f>HLOOKUP(AI10,'4. Investment Appraisal'!23:26,4,FALSE)</f>
        <v>0</v>
      </c>
      <c r="AJ101" s="1109">
        <f>HLOOKUP(AJ10,'4. Investment Appraisal'!23:26,4,FALSE)</f>
        <v>0</v>
      </c>
      <c r="AK101" s="1109">
        <f>HLOOKUP(AK10,'4. Investment Appraisal'!23:26,4,FALSE)</f>
        <v>0</v>
      </c>
      <c r="AL101" s="1109">
        <f>HLOOKUP(AL10,'4. Investment Appraisal'!23:26,4,FALSE)</f>
        <v>0</v>
      </c>
      <c r="AM101" s="1109">
        <f>HLOOKUP(AM10,'4. Investment Appraisal'!23:26,4,FALSE)</f>
        <v>0</v>
      </c>
      <c r="AN101" s="1109">
        <f>HLOOKUP(AN10,'4. Investment Appraisal'!23:26,4,FALSE)</f>
        <v>0</v>
      </c>
      <c r="AO101" s="1109">
        <f>HLOOKUP(AO10,'4. Investment Appraisal'!23:26,4,FALSE)</f>
        <v>0</v>
      </c>
      <c r="AP101" s="1109">
        <f>HLOOKUP(AP10,'4. Investment Appraisal'!23:26,4,FALSE)</f>
        <v>0</v>
      </c>
      <c r="AQ101" s="1109">
        <f>HLOOKUP(AQ10,'4. Investment Appraisal'!23:26,4,FALSE)</f>
        <v>0</v>
      </c>
      <c r="AR101" s="1109">
        <f>HLOOKUP(AR10,'4. Investment Appraisal'!23:26,4,FALSE)</f>
        <v>0</v>
      </c>
      <c r="AS101" s="1109">
        <f>HLOOKUP(AS10,'4. Investment Appraisal'!23:26,4,FALSE)</f>
        <v>0</v>
      </c>
      <c r="AT101" s="1109">
        <f>HLOOKUP(AT10,'4. Investment Appraisal'!23:26,4,FALSE)</f>
        <v>0</v>
      </c>
      <c r="AU101" s="1109">
        <f>HLOOKUP(AU10,'4. Investment Appraisal'!23:26,4,FALSE)</f>
        <v>0</v>
      </c>
      <c r="AV101" s="1109">
        <f>HLOOKUP(AV10,'4. Investment Appraisal'!23:26,4,FALSE)</f>
        <v>0</v>
      </c>
      <c r="AW101" s="1109">
        <f>HLOOKUP(AW10,'4. Investment Appraisal'!23:26,4,FALSE)</f>
        <v>0</v>
      </c>
      <c r="AX101" s="1109">
        <f>HLOOKUP(AX10,'4. Investment Appraisal'!23:26,4,FALSE)</f>
        <v>0</v>
      </c>
      <c r="AY101" s="1109">
        <f>HLOOKUP(AY10,'4. Investment Appraisal'!23:26,4,FALSE)</f>
        <v>0</v>
      </c>
      <c r="AZ101" s="1109">
        <f>HLOOKUP(AZ10,'4. Investment Appraisal'!23:26,4,FALSE)</f>
        <v>0</v>
      </c>
      <c r="BA101" s="1109">
        <f>HLOOKUP(BA10,'4. Investment Appraisal'!23:26,4,FALSE)</f>
        <v>0</v>
      </c>
      <c r="BB101" s="1109">
        <f>HLOOKUP(BB10,'4. Investment Appraisal'!23:26,4,FALSE)</f>
        <v>0</v>
      </c>
      <c r="BC101" s="1109" t="e">
        <f>HLOOKUP(BC10,'4. Investment Appraisal'!23:26,4,FALSE)</f>
        <v>#N/A</v>
      </c>
      <c r="BD101" s="1109" t="e">
        <f>HLOOKUP(BD10,'4. Investment Appraisal'!23:26,4,FALSE)</f>
        <v>#N/A</v>
      </c>
      <c r="BE101" s="1109" t="e">
        <f>HLOOKUP(BE10,'4. Investment Appraisal'!23:26,4,FALSE)</f>
        <v>#N/A</v>
      </c>
      <c r="BF101" s="1109" t="e">
        <f>HLOOKUP(BF10,'4. Investment Appraisal'!23:26,4,FALSE)</f>
        <v>#N/A</v>
      </c>
      <c r="BG101" s="1109" t="e">
        <f>HLOOKUP(BG10,'4. Investment Appraisal'!23:26,4,FALSE)</f>
        <v>#N/A</v>
      </c>
      <c r="BH101" s="1109" t="e">
        <f>HLOOKUP(BH10,'4. Investment Appraisal'!23:26,4,FALSE)</f>
        <v>#N/A</v>
      </c>
      <c r="BI101" s="1109" t="e">
        <f>HLOOKUP(BI10,'4. Investment Appraisal'!23:26,4,FALSE)</f>
        <v>#N/A</v>
      </c>
      <c r="BJ101" s="1109" t="e">
        <f>HLOOKUP(BJ10,'4. Investment Appraisal'!23:26,4,FALSE)</f>
        <v>#N/A</v>
      </c>
      <c r="BK101" s="1135" t="e">
        <f>HLOOKUP(BK10,'4. Investment Appraisal'!23:26,4,FALSE)</f>
        <v>#N/A</v>
      </c>
    </row>
    <row r="102" spans="2:63" s="398" customFormat="1">
      <c r="B102" s="413"/>
      <c r="D102" s="400"/>
      <c r="E102" s="400"/>
      <c r="F102" s="400"/>
      <c r="G102" s="400"/>
      <c r="H102" s="400"/>
      <c r="I102" s="400"/>
      <c r="J102" s="400"/>
      <c r="K102" s="400"/>
      <c r="L102" s="400"/>
      <c r="M102" s="400"/>
      <c r="N102" s="400"/>
      <c r="O102" s="400"/>
      <c r="P102" s="400"/>
      <c r="Q102" s="400"/>
      <c r="R102" s="400"/>
      <c r="S102" s="400"/>
      <c r="T102" s="400"/>
      <c r="U102" s="400"/>
      <c r="V102" s="400"/>
      <c r="W102" s="400"/>
      <c r="X102" s="400"/>
      <c r="Y102" s="400"/>
      <c r="Z102" s="400"/>
      <c r="AA102" s="400"/>
      <c r="AB102" s="400"/>
      <c r="AC102" s="400"/>
      <c r="AD102" s="400"/>
      <c r="AE102" s="400"/>
      <c r="AF102" s="400"/>
      <c r="AG102" s="400"/>
      <c r="AH102" s="400"/>
      <c r="AI102" s="400"/>
      <c r="AJ102" s="400"/>
      <c r="AK102" s="400"/>
      <c r="AL102" s="400"/>
      <c r="AM102" s="400"/>
      <c r="AN102" s="400"/>
      <c r="AO102" s="400"/>
      <c r="AP102" s="400"/>
      <c r="AQ102" s="400"/>
      <c r="AR102" s="400"/>
      <c r="AS102" s="400"/>
      <c r="AT102" s="400"/>
      <c r="AU102" s="400"/>
      <c r="AV102" s="400"/>
      <c r="AW102" s="400"/>
      <c r="AX102" s="400"/>
      <c r="AY102" s="400"/>
      <c r="AZ102" s="400"/>
      <c r="BA102" s="400"/>
      <c r="BB102" s="400"/>
      <c r="BC102" s="400"/>
      <c r="BD102" s="400"/>
      <c r="BE102" s="400"/>
      <c r="BF102" s="400"/>
      <c r="BG102" s="400"/>
      <c r="BH102" s="400"/>
      <c r="BI102" s="400"/>
      <c r="BJ102" s="400"/>
      <c r="BK102" s="400"/>
    </row>
    <row r="103" spans="2:63" s="398" customFormat="1">
      <c r="B103" s="413"/>
      <c r="D103" s="400"/>
      <c r="E103" s="400"/>
      <c r="F103" s="400"/>
      <c r="G103" s="400"/>
      <c r="H103" s="400"/>
      <c r="I103" s="400"/>
      <c r="J103" s="400"/>
      <c r="K103" s="400"/>
      <c r="L103" s="400"/>
      <c r="M103" s="400"/>
      <c r="N103" s="400"/>
      <c r="O103" s="400"/>
      <c r="P103" s="400"/>
      <c r="Q103" s="400"/>
      <c r="R103" s="400"/>
      <c r="S103" s="400"/>
      <c r="T103" s="400"/>
      <c r="U103" s="400"/>
      <c r="V103" s="400"/>
      <c r="W103" s="400"/>
      <c r="X103" s="400"/>
      <c r="Y103" s="400"/>
      <c r="Z103" s="400"/>
      <c r="AA103" s="400"/>
      <c r="AB103" s="400"/>
      <c r="AC103" s="400"/>
      <c r="AD103" s="400"/>
      <c r="AE103" s="400"/>
      <c r="AF103" s="400"/>
      <c r="AG103" s="400"/>
      <c r="AH103" s="400"/>
      <c r="AI103" s="400"/>
      <c r="AJ103" s="400"/>
      <c r="AK103" s="400"/>
      <c r="AL103" s="400"/>
      <c r="AM103" s="400"/>
      <c r="AN103" s="400"/>
      <c r="AO103" s="400"/>
      <c r="AP103" s="400"/>
      <c r="AQ103" s="400"/>
      <c r="AR103" s="400"/>
      <c r="AS103" s="400"/>
      <c r="AT103" s="400"/>
      <c r="AU103" s="400"/>
      <c r="AV103" s="400"/>
      <c r="AW103" s="400"/>
      <c r="AX103" s="400"/>
      <c r="AY103" s="400"/>
      <c r="AZ103" s="400"/>
      <c r="BA103" s="400"/>
      <c r="BB103" s="400"/>
      <c r="BC103" s="400"/>
      <c r="BD103" s="400"/>
      <c r="BE103" s="400"/>
      <c r="BF103" s="400"/>
      <c r="BG103" s="400"/>
      <c r="BH103" s="400"/>
      <c r="BI103" s="400"/>
      <c r="BJ103" s="400"/>
      <c r="BK103" s="400"/>
    </row>
    <row r="104" spans="2:63" s="382" customFormat="1"/>
    <row r="105" spans="2:63" s="382" customFormat="1" ht="30" customHeight="1">
      <c r="B105" s="414" t="s">
        <v>331</v>
      </c>
      <c r="D105" s="394"/>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c r="AE105" s="395"/>
      <c r="AF105" s="395"/>
      <c r="AG105" s="395"/>
      <c r="AH105" s="395"/>
      <c r="AI105" s="395"/>
      <c r="AJ105" s="395"/>
      <c r="AK105" s="395"/>
      <c r="AL105" s="395"/>
      <c r="AM105" s="395"/>
      <c r="AN105" s="395"/>
      <c r="AO105" s="395"/>
      <c r="AP105" s="395"/>
      <c r="AQ105" s="395"/>
      <c r="AR105" s="395"/>
      <c r="AS105" s="395"/>
      <c r="AT105" s="395"/>
      <c r="AU105" s="395"/>
      <c r="AV105" s="395"/>
      <c r="AW105" s="395"/>
      <c r="AX105" s="395"/>
      <c r="AY105" s="395"/>
      <c r="AZ105" s="395"/>
      <c r="BA105" s="395"/>
      <c r="BB105" s="395"/>
      <c r="BC105" s="395"/>
      <c r="BD105" s="395"/>
      <c r="BE105" s="395"/>
      <c r="BF105" s="395"/>
      <c r="BG105" s="395"/>
      <c r="BH105" s="395"/>
      <c r="BI105" s="395"/>
      <c r="BJ105" s="395"/>
      <c r="BK105" s="396"/>
    </row>
    <row r="106" spans="2:63" s="382" customFormat="1">
      <c r="B106" s="386" t="s">
        <v>221</v>
      </c>
      <c r="D106" s="383">
        <f>-D15-D16+D20-D23+D31+D76+D77</f>
        <v>758.74971460270558</v>
      </c>
      <c r="E106" s="384">
        <f>-E15-E16+E20-E23+E31+E76+E77</f>
        <v>751.43751178883372</v>
      </c>
      <c r="F106" s="384">
        <f t="shared" ref="F106:BK106" si="33">-F15-F16+F20-F23+F31+F76+F77</f>
        <v>768.86467329721211</v>
      </c>
      <c r="G106" s="384">
        <f t="shared" si="33"/>
        <v>788.07296440701134</v>
      </c>
      <c r="H106" s="384">
        <f t="shared" si="33"/>
        <v>968.75436304997356</v>
      </c>
      <c r="I106" s="384">
        <f t="shared" si="33"/>
        <v>991.33781661201556</v>
      </c>
      <c r="J106" s="384">
        <f t="shared" si="33"/>
        <v>1070.2748620922453</v>
      </c>
      <c r="K106" s="384">
        <f t="shared" si="33"/>
        <v>1174.6892888000966</v>
      </c>
      <c r="L106" s="384">
        <f t="shared" si="33"/>
        <v>1251.9829555534777</v>
      </c>
      <c r="M106" s="384">
        <f t="shared" si="33"/>
        <v>1332.439321972312</v>
      </c>
      <c r="N106" s="384">
        <f t="shared" si="33"/>
        <v>1366.1296677044043</v>
      </c>
      <c r="O106" s="384">
        <f t="shared" si="33"/>
        <v>1400.6755350926878</v>
      </c>
      <c r="P106" s="384">
        <f t="shared" si="33"/>
        <v>1436.0988062403542</v>
      </c>
      <c r="Q106" s="384">
        <f t="shared" si="33"/>
        <v>1472.4219302028032</v>
      </c>
      <c r="R106" s="384">
        <f t="shared" si="33"/>
        <v>1509.667937883054</v>
      </c>
      <c r="S106" s="384">
        <f t="shared" si="33"/>
        <v>1547.860457450272</v>
      </c>
      <c r="T106" s="384">
        <f t="shared" si="33"/>
        <v>1587.0237301948027</v>
      </c>
      <c r="U106" s="384">
        <f t="shared" si="33"/>
        <v>1627.1826268227705</v>
      </c>
      <c r="V106" s="384">
        <f t="shared" si="33"/>
        <v>1668.3626642022346</v>
      </c>
      <c r="W106" s="384">
        <f t="shared" si="33"/>
        <v>1710.5900225742291</v>
      </c>
      <c r="X106" s="384">
        <f t="shared" si="33"/>
        <v>1753.8915632424832</v>
      </c>
      <c r="Y106" s="384">
        <f t="shared" si="33"/>
        <v>1798.2948467561141</v>
      </c>
      <c r="Z106" s="384">
        <f t="shared" si="33"/>
        <v>1843.828151600032</v>
      </c>
      <c r="AA106" s="384">
        <f t="shared" si="33"/>
        <v>1890.5204934082935</v>
      </c>
      <c r="AB106" s="384">
        <f t="shared" si="33"/>
        <v>1938.4016447161307</v>
      </c>
      <c r="AC106" s="384">
        <f t="shared" si="33"/>
        <v>1987.502155266993</v>
      </c>
      <c r="AD106" s="384">
        <f t="shared" si="33"/>
        <v>2037.8533728913039</v>
      </c>
      <c r="AE106" s="384">
        <f t="shared" si="33"/>
        <v>2089.4874649744061</v>
      </c>
      <c r="AF106" s="384">
        <f t="shared" si="33"/>
        <v>2142.4374405316175</v>
      </c>
      <c r="AG106" s="384">
        <f t="shared" si="33"/>
        <v>2196.7371729089728</v>
      </c>
      <c r="AH106" s="384">
        <f t="shared" si="33"/>
        <v>2252.4214231288647</v>
      </c>
      <c r="AI106" s="384">
        <f t="shared" si="33"/>
        <v>2309.525863900466</v>
      </c>
      <c r="AJ106" s="384">
        <f t="shared" si="33"/>
        <v>2368.087104315402</v>
      </c>
      <c r="AK106" s="384">
        <f t="shared" si="33"/>
        <v>2428.1427152500728</v>
      </c>
      <c r="AL106" s="384">
        <f t="shared" si="33"/>
        <v>2489.7312554964333</v>
      </c>
      <c r="AM106" s="384">
        <f t="shared" si="33"/>
        <v>2552.8922986441112</v>
      </c>
      <c r="AN106" s="384">
        <f t="shared" si="33"/>
        <v>2617.6664607374278</v>
      </c>
      <c r="AO106" s="384">
        <f t="shared" si="33"/>
        <v>2684.0954287315317</v>
      </c>
      <c r="AP106" s="384">
        <f t="shared" si="33"/>
        <v>2752.2219897730829</v>
      </c>
      <c r="AQ106" s="384">
        <f t="shared" si="33"/>
        <v>2822.0900613314898</v>
      </c>
      <c r="AR106" s="384">
        <f t="shared" si="33"/>
        <v>2893.744722207754</v>
      </c>
      <c r="AS106" s="384">
        <f t="shared" si="33"/>
        <v>2967.2322444490119</v>
      </c>
      <c r="AT106" s="384">
        <f t="shared" si="33"/>
        <v>3042.600126197694</v>
      </c>
      <c r="AU106" s="384">
        <f t="shared" si="33"/>
        <v>3119.8971255054862</v>
      </c>
      <c r="AV106" s="384">
        <f t="shared" si="33"/>
        <v>3199.1732951430922</v>
      </c>
      <c r="AW106" s="384">
        <f t="shared" si="33"/>
        <v>3280.4800184382748</v>
      </c>
      <c r="AX106" s="384">
        <f t="shared" si="33"/>
        <v>3363.8700461754297</v>
      </c>
      <c r="AY106" s="384">
        <f t="shared" si="33"/>
        <v>3449.3975345915233</v>
      </c>
      <c r="AZ106" s="384">
        <f t="shared" si="33"/>
        <v>3537.1180845042895</v>
      </c>
      <c r="BA106" s="384">
        <f t="shared" si="33"/>
        <v>3627.0887816099839</v>
      </c>
      <c r="BB106" s="384">
        <f t="shared" si="33"/>
        <v>3719.3682379893557</v>
      </c>
      <c r="BC106" s="384">
        <f t="shared" si="33"/>
        <v>3814.0166348619705</v>
      </c>
      <c r="BD106" s="384">
        <f t="shared" si="33"/>
        <v>3911.0957666304716</v>
      </c>
      <c r="BE106" s="384">
        <f t="shared" si="33"/>
        <v>4010.6690862579048</v>
      </c>
      <c r="BF106" s="384">
        <f t="shared" si="33"/>
        <v>4112.8017520230569</v>
      </c>
      <c r="BG106" s="384">
        <f t="shared" si="33"/>
        <v>4217.5606757001024</v>
      </c>
      <c r="BH106" s="384">
        <f t="shared" si="33"/>
        <v>4325.0145722109974</v>
      </c>
      <c r="BI106" s="384">
        <f t="shared" si="33"/>
        <v>4435.2340108005956</v>
      </c>
      <c r="BJ106" s="384">
        <f t="shared" si="33"/>
        <v>4548.2914677866356</v>
      </c>
      <c r="BK106" s="385">
        <f t="shared" si="33"/>
        <v>4664.2613809385384</v>
      </c>
    </row>
    <row r="107" spans="2:63" s="382" customFormat="1">
      <c r="B107" s="386" t="s">
        <v>222</v>
      </c>
      <c r="D107" s="383">
        <f>D16</f>
        <v>-1657.1</v>
      </c>
      <c r="E107" s="384">
        <f>$D$107*HLOOKUP(E10,'Inflation Index'!$20:$25,3,FALSE)</f>
        <v>-1758.0173899999998</v>
      </c>
      <c r="F107" s="384">
        <f>$D$107*HLOOKUP(F10,'Inflation Index'!$20:$25,3,FALSE)</f>
        <v>-1810.7579116999998</v>
      </c>
      <c r="G107" s="384">
        <f>$D$107*HLOOKUP(G10,'Inflation Index'!$20:$25,3,FALSE)</f>
        <v>-1865.0806490509997</v>
      </c>
      <c r="H107" s="384">
        <f>$D$107*HLOOKUP(H10,'Inflation Index'!$20:$25,3,FALSE)</f>
        <v>-1921.0330685225299</v>
      </c>
      <c r="I107" s="384">
        <f>$D$107*HLOOKUP(I10,'Inflation Index'!$20:$25,3,FALSE)</f>
        <v>-1978.6640605782061</v>
      </c>
      <c r="J107" s="384">
        <f>$D$107*HLOOKUP(J10,'Inflation Index'!$20:$25,3,FALSE)</f>
        <v>-2038.0239823955519</v>
      </c>
      <c r="K107" s="384">
        <f>$D$107*HLOOKUP(K10,'Inflation Index'!$20:$25,3,FALSE)</f>
        <v>-2099.1647018674184</v>
      </c>
      <c r="L107" s="384">
        <f>$D$107*HLOOKUP(L10,'Inflation Index'!$20:$25,3,FALSE)</f>
        <v>-2162.1396429234414</v>
      </c>
      <c r="M107" s="384">
        <f>$D$107*HLOOKUP(M10,'Inflation Index'!$20:$25,3,FALSE)</f>
        <v>-2227.003832211145</v>
      </c>
      <c r="N107" s="384">
        <f>$D$107*HLOOKUP(N10,'Inflation Index'!$20:$25,3,FALSE)</f>
        <v>-2293.8139471774793</v>
      </c>
      <c r="O107" s="384">
        <f>$D$107*HLOOKUP(O10,'Inflation Index'!$20:$25,3,FALSE)</f>
        <v>-2362.6283655928037</v>
      </c>
      <c r="P107" s="384">
        <f>$D$107*HLOOKUP(P10,'Inflation Index'!$20:$25,3,FALSE)</f>
        <v>-2433.5072165605875</v>
      </c>
      <c r="Q107" s="384">
        <f>$D$107*HLOOKUP(Q10,'Inflation Index'!$20:$25,3,FALSE)</f>
        <v>-2506.5124330574054</v>
      </c>
      <c r="R107" s="384">
        <f>$D$107*HLOOKUP(R10,'Inflation Index'!$20:$25,3,FALSE)</f>
        <v>-2581.7078060491272</v>
      </c>
      <c r="S107" s="384">
        <f>$D$107*HLOOKUP(S10,'Inflation Index'!$20:$25,3,FALSE)</f>
        <v>-2659.159040230601</v>
      </c>
      <c r="T107" s="384">
        <f>$D$107*HLOOKUP(T10,'Inflation Index'!$20:$25,3,FALSE)</f>
        <v>-2738.9338114375191</v>
      </c>
      <c r="U107" s="384">
        <f>$D$107*HLOOKUP(U10,'Inflation Index'!$20:$25,3,FALSE)</f>
        <v>-2821.101825780645</v>
      </c>
      <c r="V107" s="384">
        <f>$D$107*HLOOKUP(V10,'Inflation Index'!$20:$25,3,FALSE)</f>
        <v>-2905.7348805540641</v>
      </c>
      <c r="W107" s="384">
        <f>$D$107*HLOOKUP(W10,'Inflation Index'!$20:$25,3,FALSE)</f>
        <v>-2992.9069269706861</v>
      </c>
      <c r="X107" s="384">
        <f>$D$107*HLOOKUP(X10,'Inflation Index'!$20:$25,3,FALSE)</f>
        <v>-3082.6941347798065</v>
      </c>
      <c r="Y107" s="384">
        <f>$D$107*HLOOKUP(Y10,'Inflation Index'!$20:$25,3,FALSE)</f>
        <v>-3175.1749588232005</v>
      </c>
      <c r="Z107" s="384">
        <f>$D$107*HLOOKUP(Z10,'Inflation Index'!$20:$25,3,FALSE)</f>
        <v>-3270.4302075878973</v>
      </c>
      <c r="AA107" s="384">
        <f>$D$107*HLOOKUP(AA10,'Inflation Index'!$20:$25,3,FALSE)</f>
        <v>-3368.5431138155341</v>
      </c>
      <c r="AB107" s="384">
        <f>$D$107*HLOOKUP(AB10,'Inflation Index'!$20:$25,3,FALSE)</f>
        <v>-3469.5994072299995</v>
      </c>
      <c r="AC107" s="384">
        <f>$D$107*HLOOKUP(AC10,'Inflation Index'!$20:$25,3,FALSE)</f>
        <v>-3573.6873894469004</v>
      </c>
      <c r="AD107" s="384">
        <f>$D$107*HLOOKUP(AD10,'Inflation Index'!$20:$25,3,FALSE)</f>
        <v>-3680.8980111303076</v>
      </c>
      <c r="AE107" s="384">
        <f>$D$107*HLOOKUP(AE10,'Inflation Index'!$20:$25,3,FALSE)</f>
        <v>-3791.3249514642166</v>
      </c>
      <c r="AF107" s="384">
        <f>$D$107*HLOOKUP(AF10,'Inflation Index'!$20:$25,3,FALSE)</f>
        <v>-3905.0647000081435</v>
      </c>
      <c r="AG107" s="384">
        <f>$D$107*HLOOKUP(AG10,'Inflation Index'!$20:$25,3,FALSE)</f>
        <v>-4022.2166410083873</v>
      </c>
      <c r="AH107" s="384">
        <f>$D$107*HLOOKUP(AH10,'Inflation Index'!$20:$25,3,FALSE)</f>
        <v>-4142.8831402386386</v>
      </c>
      <c r="AI107" s="384">
        <f>$D$107*HLOOKUP(AI10,'Inflation Index'!$20:$25,3,FALSE)</f>
        <v>-4267.1696344457987</v>
      </c>
      <c r="AJ107" s="384">
        <f>$D$107*HLOOKUP(AJ10,'Inflation Index'!$20:$25,3,FALSE)</f>
        <v>-4395.184723479173</v>
      </c>
      <c r="AK107" s="384">
        <f>$D$107*HLOOKUP(AK10,'Inflation Index'!$20:$25,3,FALSE)</f>
        <v>-4527.0402651835475</v>
      </c>
      <c r="AL107" s="384">
        <f>$D$107*HLOOKUP(AL10,'Inflation Index'!$20:$25,3,FALSE)</f>
        <v>-4662.8514731390542</v>
      </c>
      <c r="AM107" s="384">
        <f>$D$107*HLOOKUP(AM10,'Inflation Index'!$20:$25,3,FALSE)</f>
        <v>-4802.7370173332265</v>
      </c>
      <c r="AN107" s="384">
        <f>$D$107*HLOOKUP(AN10,'Inflation Index'!$20:$25,3,FALSE)</f>
        <v>-4946.8191278532231</v>
      </c>
      <c r="AO107" s="384">
        <f>$D$107*HLOOKUP(AO10,'Inflation Index'!$20:$25,3,FALSE)</f>
        <v>-5095.2237016888203</v>
      </c>
      <c r="AP107" s="384">
        <f>$D$107*HLOOKUP(AP10,'Inflation Index'!$20:$25,3,FALSE)</f>
        <v>-5248.0804127394849</v>
      </c>
      <c r="AQ107" s="384">
        <f>$D$107*HLOOKUP(AQ10,'Inflation Index'!$20:$25,3,FALSE)</f>
        <v>-5405.5228251216695</v>
      </c>
      <c r="AR107" s="384">
        <f>$D$107*HLOOKUP(AR10,'Inflation Index'!$20:$25,3,FALSE)</f>
        <v>-5567.6885098753191</v>
      </c>
      <c r="AS107" s="384">
        <f>$D$107*HLOOKUP(AS10,'Inflation Index'!$20:$25,3,FALSE)</f>
        <v>-5734.7191651715793</v>
      </c>
      <c r="AT107" s="384">
        <f>$D$107*HLOOKUP(AT10,'Inflation Index'!$20:$25,3,FALSE)</f>
        <v>-5906.7607401267269</v>
      </c>
      <c r="AU107" s="384">
        <f>$D$107*HLOOKUP(AU10,'Inflation Index'!$20:$25,3,FALSE)</f>
        <v>-6083.9635623305285</v>
      </c>
      <c r="AV107" s="384">
        <f>$D$107*HLOOKUP(AV10,'Inflation Index'!$20:$25,3,FALSE)</f>
        <v>-6266.4824692004449</v>
      </c>
      <c r="AW107" s="384">
        <f>$D$107*HLOOKUP(AW10,'Inflation Index'!$20:$25,3,FALSE)</f>
        <v>-6454.4769432764579</v>
      </c>
      <c r="AX107" s="384">
        <f>$D$107*HLOOKUP(AX10,'Inflation Index'!$20:$25,3,FALSE)</f>
        <v>-6648.1112515747518</v>
      </c>
      <c r="AY107" s="384">
        <f>$D$107*HLOOKUP(AY10,'Inflation Index'!$20:$25,3,FALSE)</f>
        <v>-6847.5545891219945</v>
      </c>
      <c r="AZ107" s="384">
        <f>$D$107*HLOOKUP(AZ10,'Inflation Index'!$20:$25,3,FALSE)</f>
        <v>-7052.9812267956549</v>
      </c>
      <c r="BA107" s="384">
        <f>$D$107*HLOOKUP(BA10,'Inflation Index'!$20:$25,3,FALSE)</f>
        <v>-7264.5706635995257</v>
      </c>
      <c r="BB107" s="384">
        <f>$D$107*HLOOKUP(BB10,'Inflation Index'!$20:$25,3,FALSE)</f>
        <v>-7482.5077835075108</v>
      </c>
      <c r="BC107" s="384">
        <f>$D$107*HLOOKUP(BC10,'Inflation Index'!$20:$25,3,FALSE)</f>
        <v>-7706.9830170127361</v>
      </c>
      <c r="BD107" s="384">
        <f>$D$107*HLOOKUP(BD10,'Inflation Index'!$20:$25,3,FALSE)</f>
        <v>-7938.1925075231193</v>
      </c>
      <c r="BE107" s="384">
        <f>$D$107*HLOOKUP(BE10,'Inflation Index'!$20:$25,3,FALSE)</f>
        <v>-8176.3382827488131</v>
      </c>
      <c r="BF107" s="384">
        <f>$D$107*HLOOKUP(BF10,'Inflation Index'!$20:$25,3,FALSE)</f>
        <v>-8421.6284312312782</v>
      </c>
      <c r="BG107" s="384">
        <f>$D$107*HLOOKUP(BG10,'Inflation Index'!$20:$25,3,FALSE)</f>
        <v>-8674.2772841682163</v>
      </c>
      <c r="BH107" s="384">
        <f>$D$107*HLOOKUP(BH10,'Inflation Index'!$20:$25,3,FALSE)</f>
        <v>-8934.5056026932634</v>
      </c>
      <c r="BI107" s="384">
        <f>$D$107*HLOOKUP(BI10,'Inflation Index'!$20:$25,3,FALSE)</f>
        <v>-9202.5407707740615</v>
      </c>
      <c r="BJ107" s="384">
        <f>$D$107*HLOOKUP(BJ10,'Inflation Index'!$20:$25,3,FALSE)</f>
        <v>-9478.6169938972835</v>
      </c>
      <c r="BK107" s="385">
        <f>$D$107*HLOOKUP(BK10,'Inflation Index'!$20:$25,3,FALSE)</f>
        <v>-9762.9755037142004</v>
      </c>
    </row>
    <row r="108" spans="2:63" s="382" customFormat="1">
      <c r="B108" s="386" t="s">
        <v>143</v>
      </c>
      <c r="D108" s="383">
        <f>D23</f>
        <v>370.97271155555552</v>
      </c>
      <c r="E108" s="384">
        <f>$D$108*HLOOKUP(E10,'Inflation Index'!$20:$25,6,FALSE)</f>
        <v>389.75320507805543</v>
      </c>
      <c r="F108" s="384">
        <f>$D$108*HLOOKUP(F10,'Inflation Index'!$20:$25,6,FALSE)</f>
        <v>399.4970352050068</v>
      </c>
      <c r="G108" s="384">
        <f>$D$108*HLOOKUP(G10,'Inflation Index'!$20:$25,6,FALSE)</f>
        <v>409.4844610851319</v>
      </c>
      <c r="H108" s="384">
        <f>$D$108*HLOOKUP(H10,'Inflation Index'!$20:$25,6,FALSE)</f>
        <v>419.72157261226016</v>
      </c>
      <c r="I108" s="384">
        <f>$D$108*HLOOKUP(I10,'Inflation Index'!$20:$25,6,FALSE)</f>
        <v>430.21461192756664</v>
      </c>
      <c r="J108" s="384">
        <f>$D$108*HLOOKUP(J10,'Inflation Index'!$20:$25,6,FALSE)</f>
        <v>440.96997722575577</v>
      </c>
      <c r="K108" s="384">
        <f>$D$108*HLOOKUP(K10,'Inflation Index'!$20:$25,6,FALSE)</f>
        <v>451.99422665639963</v>
      </c>
      <c r="L108" s="384">
        <f>$D$108*HLOOKUP(L10,'Inflation Index'!$20:$25,6,FALSE)</f>
        <v>463.29408232280963</v>
      </c>
      <c r="M108" s="384">
        <f>$D$108*HLOOKUP(M10,'Inflation Index'!$20:$25,6,FALSE)</f>
        <v>474.87643438087969</v>
      </c>
      <c r="N108" s="384">
        <f>$D$108*HLOOKUP(N10,'Inflation Index'!$20:$25,6,FALSE)</f>
        <v>486.7483452404017</v>
      </c>
      <c r="O108" s="384">
        <f>$D$108*HLOOKUP(O10,'Inflation Index'!$20:$25,6,FALSE)</f>
        <v>498.91705387141167</v>
      </c>
      <c r="P108" s="384">
        <f>$D$108*HLOOKUP(P10,'Inflation Index'!$20:$25,6,FALSE)</f>
        <v>511.38998021819685</v>
      </c>
      <c r="Q108" s="384">
        <f>$D$108*HLOOKUP(Q10,'Inflation Index'!$20:$25,6,FALSE)</f>
        <v>524.17472972365181</v>
      </c>
      <c r="R108" s="384">
        <f>$D$108*HLOOKUP(R10,'Inflation Index'!$20:$25,6,FALSE)</f>
        <v>537.27909796674305</v>
      </c>
      <c r="S108" s="384">
        <f>$D$108*HLOOKUP(S10,'Inflation Index'!$20:$25,6,FALSE)</f>
        <v>550.71107541591164</v>
      </c>
      <c r="T108" s="384">
        <f>$D$108*HLOOKUP(T10,'Inflation Index'!$20:$25,6,FALSE)</f>
        <v>564.4788523013093</v>
      </c>
      <c r="U108" s="384">
        <f>$D$108*HLOOKUP(U10,'Inflation Index'!$20:$25,6,FALSE)</f>
        <v>578.59082360884202</v>
      </c>
      <c r="V108" s="384">
        <f>$D$108*HLOOKUP(V10,'Inflation Index'!$20:$25,6,FALSE)</f>
        <v>593.05559419906297</v>
      </c>
      <c r="W108" s="384">
        <f>$D$108*HLOOKUP(W10,'Inflation Index'!$20:$25,6,FALSE)</f>
        <v>607.88198405403955</v>
      </c>
      <c r="X108" s="384">
        <f>$D$108*HLOOKUP(X10,'Inflation Index'!$20:$25,6,FALSE)</f>
        <v>623.0790336553905</v>
      </c>
      <c r="Y108" s="384">
        <f>$D$108*HLOOKUP(Y10,'Inflation Index'!$20:$25,6,FALSE)</f>
        <v>638.65600949677514</v>
      </c>
      <c r="Z108" s="384">
        <f>$D$108*HLOOKUP(Z10,'Inflation Index'!$20:$25,6,FALSE)</f>
        <v>654.62240973419443</v>
      </c>
      <c r="AA108" s="384">
        <f>$D$108*HLOOKUP(AA10,'Inflation Index'!$20:$25,6,FALSE)</f>
        <v>670.98796997754937</v>
      </c>
      <c r="AB108" s="384">
        <f>$D$108*HLOOKUP(AB10,'Inflation Index'!$20:$25,6,FALSE)</f>
        <v>687.76266922698801</v>
      </c>
      <c r="AC108" s="384">
        <f>$D$108*HLOOKUP(AC10,'Inflation Index'!$20:$25,6,FALSE)</f>
        <v>704.95673595766266</v>
      </c>
      <c r="AD108" s="384">
        <f>$D$108*HLOOKUP(AD10,'Inflation Index'!$20:$25,6,FALSE)</f>
        <v>722.5806543566041</v>
      </c>
      <c r="AE108" s="384">
        <f>$D$108*HLOOKUP(AE10,'Inflation Index'!$20:$25,6,FALSE)</f>
        <v>740.64517071551916</v>
      </c>
      <c r="AF108" s="384">
        <f>$D$108*HLOOKUP(AF10,'Inflation Index'!$20:$25,6,FALSE)</f>
        <v>759.16129998340705</v>
      </c>
      <c r="AG108" s="384">
        <f>$D$108*HLOOKUP(AG10,'Inflation Index'!$20:$25,6,FALSE)</f>
        <v>778.14033248299222</v>
      </c>
      <c r="AH108" s="384">
        <f>$D$108*HLOOKUP(AH10,'Inflation Index'!$20:$25,6,FALSE)</f>
        <v>797.59384079506697</v>
      </c>
      <c r="AI108" s="384">
        <f>$D$108*HLOOKUP(AI10,'Inflation Index'!$20:$25,6,FALSE)</f>
        <v>817.53368681494362</v>
      </c>
      <c r="AJ108" s="384">
        <f>$D$108*HLOOKUP(AJ10,'Inflation Index'!$20:$25,6,FALSE)</f>
        <v>837.97202898531702</v>
      </c>
      <c r="AK108" s="384">
        <f>$D$108*HLOOKUP(AK10,'Inflation Index'!$20:$25,6,FALSE)</f>
        <v>858.92132970994976</v>
      </c>
      <c r="AL108" s="384">
        <f>$D$108*HLOOKUP(AL10,'Inflation Index'!$20:$25,6,FALSE)</f>
        <v>880.39436295269843</v>
      </c>
      <c r="AM108" s="384">
        <f>$D$108*HLOOKUP(AM10,'Inflation Index'!$20:$25,6,FALSE)</f>
        <v>902.40422202651587</v>
      </c>
      <c r="AN108" s="384">
        <f>$D$108*HLOOKUP(AN10,'Inflation Index'!$20:$25,6,FALSE)</f>
        <v>924.96432757717866</v>
      </c>
      <c r="AO108" s="384">
        <f>$D$108*HLOOKUP(AO10,'Inflation Index'!$20:$25,6,FALSE)</f>
        <v>948.0884357666082</v>
      </c>
      <c r="AP108" s="384">
        <f>$D$108*HLOOKUP(AP10,'Inflation Index'!$20:$25,6,FALSE)</f>
        <v>971.79064666077329</v>
      </c>
      <c r="AQ108" s="384">
        <f>$D$108*HLOOKUP(AQ10,'Inflation Index'!$20:$25,6,FALSE)</f>
        <v>996.08541282729254</v>
      </c>
      <c r="AR108" s="384">
        <f>$D$108*HLOOKUP(AR10,'Inflation Index'!$20:$25,6,FALSE)</f>
        <v>1020.9875481479748</v>
      </c>
      <c r="AS108" s="384">
        <f>$D$108*HLOOKUP(AS10,'Inflation Index'!$20:$25,6,FALSE)</f>
        <v>1046.5122368516741</v>
      </c>
      <c r="AT108" s="384">
        <f>$D$108*HLOOKUP(AT10,'Inflation Index'!$20:$25,6,FALSE)</f>
        <v>1072.6750427729658</v>
      </c>
      <c r="AU108" s="384">
        <f>$D$108*HLOOKUP(AU10,'Inflation Index'!$20:$25,6,FALSE)</f>
        <v>1099.4919188422898</v>
      </c>
      <c r="AV108" s="384">
        <f>$D$108*HLOOKUP(AV10,'Inflation Index'!$20:$25,6,FALSE)</f>
        <v>1126.979216813347</v>
      </c>
      <c r="AW108" s="384">
        <f>$D$108*HLOOKUP(AW10,'Inflation Index'!$20:$25,6,FALSE)</f>
        <v>1155.1536972336805</v>
      </c>
      <c r="AX108" s="384">
        <f>$D$108*HLOOKUP(AX10,'Inflation Index'!$20:$25,6,FALSE)</f>
        <v>1184.0325396645223</v>
      </c>
      <c r="AY108" s="384">
        <f>$D$108*HLOOKUP(AY10,'Inflation Index'!$20:$25,6,FALSE)</f>
        <v>1213.6333531561352</v>
      </c>
      <c r="AZ108" s="384">
        <f>$D$108*HLOOKUP(AZ10,'Inflation Index'!$20:$25,6,FALSE)</f>
        <v>1243.9741869850386</v>
      </c>
      <c r="BA108" s="384">
        <f>$D$108*HLOOKUP(BA10,'Inflation Index'!$20:$25,6,FALSE)</f>
        <v>1275.0735416596647</v>
      </c>
      <c r="BB108" s="384">
        <f>$D$108*HLOOKUP(BB10,'Inflation Index'!$20:$25,6,FALSE)</f>
        <v>1306.9503802011561</v>
      </c>
      <c r="BC108" s="384">
        <f>$D$108*HLOOKUP(BC10,'Inflation Index'!$20:$25,6,FALSE)</f>
        <v>1339.6241397061847</v>
      </c>
      <c r="BD108" s="384">
        <f>$D$108*HLOOKUP(BD10,'Inflation Index'!$20:$25,6,FALSE)</f>
        <v>1373.1147431988393</v>
      </c>
      <c r="BE108" s="384">
        <f>$D$108*HLOOKUP(BE10,'Inflation Index'!$20:$25,6,FALSE)</f>
        <v>1407.44261177881</v>
      </c>
      <c r="BF108" s="384">
        <f>$D$108*HLOOKUP(BF10,'Inflation Index'!$20:$25,6,FALSE)</f>
        <v>1442.6286770732802</v>
      </c>
      <c r="BG108" s="384">
        <f>$D$108*HLOOKUP(BG10,'Inflation Index'!$20:$25,6,FALSE)</f>
        <v>1478.694394000112</v>
      </c>
      <c r="BH108" s="384">
        <f>$D$108*HLOOKUP(BH10,'Inflation Index'!$20:$25,6,FALSE)</f>
        <v>1515.6617538501146</v>
      </c>
      <c r="BI108" s="384">
        <f>$D$108*HLOOKUP(BI10,'Inflation Index'!$20:$25,6,FALSE)</f>
        <v>1553.5532976963673</v>
      </c>
      <c r="BJ108" s="384">
        <f>$D$108*HLOOKUP(BJ10,'Inflation Index'!$20:$25,6,FALSE)</f>
        <v>1592.3921301387763</v>
      </c>
      <c r="BK108" s="385">
        <f>$D$108*HLOOKUP(BK10,'Inflation Index'!$20:$25,6,FALSE)</f>
        <v>1632.2019333922456</v>
      </c>
    </row>
    <row r="109" spans="2:63" s="382" customFormat="1">
      <c r="B109" s="386" t="s">
        <v>750</v>
      </c>
      <c r="D109" s="383">
        <f>D15</f>
        <v>-5000</v>
      </c>
      <c r="E109" s="384">
        <f>D109</f>
        <v>-5000</v>
      </c>
      <c r="F109" s="384">
        <f t="shared" ref="F109:BK109" si="34">E109</f>
        <v>-5000</v>
      </c>
      <c r="G109" s="384">
        <f t="shared" si="34"/>
        <v>-5000</v>
      </c>
      <c r="H109" s="384">
        <f t="shared" si="34"/>
        <v>-5000</v>
      </c>
      <c r="I109" s="384">
        <f t="shared" si="34"/>
        <v>-5000</v>
      </c>
      <c r="J109" s="384">
        <f t="shared" si="34"/>
        <v>-5000</v>
      </c>
      <c r="K109" s="384">
        <f t="shared" si="34"/>
        <v>-5000</v>
      </c>
      <c r="L109" s="384">
        <f t="shared" si="34"/>
        <v>-5000</v>
      </c>
      <c r="M109" s="384">
        <f t="shared" si="34"/>
        <v>-5000</v>
      </c>
      <c r="N109" s="384">
        <f t="shared" si="34"/>
        <v>-5000</v>
      </c>
      <c r="O109" s="384">
        <f t="shared" si="34"/>
        <v>-5000</v>
      </c>
      <c r="P109" s="384">
        <f t="shared" si="34"/>
        <v>-5000</v>
      </c>
      <c r="Q109" s="384">
        <f t="shared" si="34"/>
        <v>-5000</v>
      </c>
      <c r="R109" s="384">
        <f t="shared" si="34"/>
        <v>-5000</v>
      </c>
      <c r="S109" s="384">
        <f t="shared" si="34"/>
        <v>-5000</v>
      </c>
      <c r="T109" s="384">
        <f t="shared" si="34"/>
        <v>-5000</v>
      </c>
      <c r="U109" s="384">
        <f t="shared" si="34"/>
        <v>-5000</v>
      </c>
      <c r="V109" s="384">
        <f t="shared" si="34"/>
        <v>-5000</v>
      </c>
      <c r="W109" s="384">
        <f t="shared" si="34"/>
        <v>-5000</v>
      </c>
      <c r="X109" s="384">
        <f t="shared" si="34"/>
        <v>-5000</v>
      </c>
      <c r="Y109" s="384">
        <f t="shared" si="34"/>
        <v>-5000</v>
      </c>
      <c r="Z109" s="384">
        <f t="shared" si="34"/>
        <v>-5000</v>
      </c>
      <c r="AA109" s="384">
        <f t="shared" si="34"/>
        <v>-5000</v>
      </c>
      <c r="AB109" s="384">
        <f t="shared" si="34"/>
        <v>-5000</v>
      </c>
      <c r="AC109" s="384">
        <f t="shared" si="34"/>
        <v>-5000</v>
      </c>
      <c r="AD109" s="384">
        <f t="shared" si="34"/>
        <v>-5000</v>
      </c>
      <c r="AE109" s="384">
        <f t="shared" si="34"/>
        <v>-5000</v>
      </c>
      <c r="AF109" s="384">
        <f t="shared" si="34"/>
        <v>-5000</v>
      </c>
      <c r="AG109" s="384">
        <f t="shared" si="34"/>
        <v>-5000</v>
      </c>
      <c r="AH109" s="384">
        <f t="shared" si="34"/>
        <v>-5000</v>
      </c>
      <c r="AI109" s="384">
        <f t="shared" si="34"/>
        <v>-5000</v>
      </c>
      <c r="AJ109" s="384">
        <f t="shared" si="34"/>
        <v>-5000</v>
      </c>
      <c r="AK109" s="384">
        <f t="shared" si="34"/>
        <v>-5000</v>
      </c>
      <c r="AL109" s="384">
        <f t="shared" si="34"/>
        <v>-5000</v>
      </c>
      <c r="AM109" s="384">
        <f t="shared" si="34"/>
        <v>-5000</v>
      </c>
      <c r="AN109" s="384">
        <f t="shared" si="34"/>
        <v>-5000</v>
      </c>
      <c r="AO109" s="384">
        <f t="shared" si="34"/>
        <v>-5000</v>
      </c>
      <c r="AP109" s="384">
        <f t="shared" si="34"/>
        <v>-5000</v>
      </c>
      <c r="AQ109" s="384">
        <f t="shared" si="34"/>
        <v>-5000</v>
      </c>
      <c r="AR109" s="384">
        <f t="shared" si="34"/>
        <v>-5000</v>
      </c>
      <c r="AS109" s="384">
        <f t="shared" si="34"/>
        <v>-5000</v>
      </c>
      <c r="AT109" s="384">
        <f t="shared" si="34"/>
        <v>-5000</v>
      </c>
      <c r="AU109" s="384">
        <f t="shared" si="34"/>
        <v>-5000</v>
      </c>
      <c r="AV109" s="384">
        <f t="shared" si="34"/>
        <v>-5000</v>
      </c>
      <c r="AW109" s="384">
        <f t="shared" si="34"/>
        <v>-5000</v>
      </c>
      <c r="AX109" s="384">
        <f t="shared" si="34"/>
        <v>-5000</v>
      </c>
      <c r="AY109" s="384">
        <f t="shared" si="34"/>
        <v>-5000</v>
      </c>
      <c r="AZ109" s="384">
        <f t="shared" si="34"/>
        <v>-5000</v>
      </c>
      <c r="BA109" s="384">
        <f t="shared" si="34"/>
        <v>-5000</v>
      </c>
      <c r="BB109" s="384">
        <f t="shared" si="34"/>
        <v>-5000</v>
      </c>
      <c r="BC109" s="384">
        <f t="shared" si="34"/>
        <v>-5000</v>
      </c>
      <c r="BD109" s="384">
        <f t="shared" si="34"/>
        <v>-5000</v>
      </c>
      <c r="BE109" s="384">
        <f t="shared" si="34"/>
        <v>-5000</v>
      </c>
      <c r="BF109" s="384">
        <f t="shared" si="34"/>
        <v>-5000</v>
      </c>
      <c r="BG109" s="384">
        <f t="shared" si="34"/>
        <v>-5000</v>
      </c>
      <c r="BH109" s="384">
        <f t="shared" si="34"/>
        <v>-5000</v>
      </c>
      <c r="BI109" s="384">
        <f t="shared" si="34"/>
        <v>-5000</v>
      </c>
      <c r="BJ109" s="384">
        <f t="shared" si="34"/>
        <v>-5000</v>
      </c>
      <c r="BK109" s="385">
        <f t="shared" si="34"/>
        <v>-5000</v>
      </c>
    </row>
    <row r="110" spans="2:63" s="382" customFormat="1">
      <c r="B110" s="392" t="s">
        <v>116</v>
      </c>
      <c r="D110" s="388">
        <f>SUM(D106:D109)</f>
        <v>-5527.3775738417389</v>
      </c>
      <c r="E110" s="389">
        <f>SUM(E106:E109)</f>
        <v>-5616.8266731331105</v>
      </c>
      <c r="F110" s="389">
        <f t="shared" ref="F110:AI110" si="35">SUM(F106:F109)</f>
        <v>-5642.3962031977808</v>
      </c>
      <c r="G110" s="389">
        <f t="shared" si="35"/>
        <v>-5667.5232235588564</v>
      </c>
      <c r="H110" s="389">
        <f t="shared" si="35"/>
        <v>-5532.5571328602964</v>
      </c>
      <c r="I110" s="389">
        <f t="shared" si="35"/>
        <v>-5557.1116320386236</v>
      </c>
      <c r="J110" s="389">
        <f t="shared" si="35"/>
        <v>-5526.7791430775505</v>
      </c>
      <c r="K110" s="389">
        <f t="shared" si="35"/>
        <v>-5472.4811864109224</v>
      </c>
      <c r="L110" s="389">
        <f t="shared" si="35"/>
        <v>-5446.8626050471539</v>
      </c>
      <c r="M110" s="389">
        <f t="shared" si="35"/>
        <v>-5419.6880758579537</v>
      </c>
      <c r="N110" s="389">
        <f t="shared" si="35"/>
        <v>-5440.9359342326734</v>
      </c>
      <c r="O110" s="389">
        <f t="shared" si="35"/>
        <v>-5463.0357766287043</v>
      </c>
      <c r="P110" s="389">
        <f t="shared" si="35"/>
        <v>-5486.0184301020363</v>
      </c>
      <c r="Q110" s="389">
        <f t="shared" si="35"/>
        <v>-5509.9157731309506</v>
      </c>
      <c r="R110" s="389">
        <f t="shared" si="35"/>
        <v>-5534.7607701993302</v>
      </c>
      <c r="S110" s="389">
        <f t="shared" si="35"/>
        <v>-5560.5875073644174</v>
      </c>
      <c r="T110" s="389">
        <f t="shared" si="35"/>
        <v>-5587.4312289414074</v>
      </c>
      <c r="U110" s="389">
        <f t="shared" si="35"/>
        <v>-5615.3283753490323</v>
      </c>
      <c r="V110" s="389">
        <f t="shared" si="35"/>
        <v>-5644.3166221527663</v>
      </c>
      <c r="W110" s="389">
        <f t="shared" si="35"/>
        <v>-5674.4349203424172</v>
      </c>
      <c r="X110" s="389">
        <f t="shared" si="35"/>
        <v>-5705.7235378819332</v>
      </c>
      <c r="Y110" s="389">
        <f t="shared" si="35"/>
        <v>-5738.2241025703115</v>
      </c>
      <c r="Z110" s="389">
        <f t="shared" si="35"/>
        <v>-5771.9796462536706</v>
      </c>
      <c r="AA110" s="389">
        <f t="shared" si="35"/>
        <v>-5807.0346504296913</v>
      </c>
      <c r="AB110" s="389">
        <f t="shared" si="35"/>
        <v>-5843.4350932868811</v>
      </c>
      <c r="AC110" s="389">
        <f t="shared" si="35"/>
        <v>-5881.2284982222445</v>
      </c>
      <c r="AD110" s="389">
        <f t="shared" si="35"/>
        <v>-5920.4639838823996</v>
      </c>
      <c r="AE110" s="389">
        <f t="shared" si="35"/>
        <v>-5961.1923157742913</v>
      </c>
      <c r="AF110" s="389">
        <f t="shared" si="35"/>
        <v>-6003.465959493119</v>
      </c>
      <c r="AG110" s="389">
        <f t="shared" si="35"/>
        <v>-6047.3391356164229</v>
      </c>
      <c r="AH110" s="389">
        <f t="shared" si="35"/>
        <v>-6092.8678763147072</v>
      </c>
      <c r="AI110" s="389">
        <f t="shared" si="35"/>
        <v>-6140.1100837303893</v>
      </c>
      <c r="AJ110" s="389">
        <f t="shared" ref="AJ110:BK110" si="36">SUM(AJ106:AJ109)</f>
        <v>-6189.1255901784534</v>
      </c>
      <c r="AK110" s="389">
        <f t="shared" si="36"/>
        <v>-6239.9762202235252</v>
      </c>
      <c r="AL110" s="389">
        <f t="shared" si="36"/>
        <v>-6292.7258546899229</v>
      </c>
      <c r="AM110" s="389">
        <f t="shared" si="36"/>
        <v>-6347.4404966625989</v>
      </c>
      <c r="AN110" s="389">
        <f t="shared" si="36"/>
        <v>-6404.1883395386167</v>
      </c>
      <c r="AO110" s="389">
        <f t="shared" si="36"/>
        <v>-6463.0398371906804</v>
      </c>
      <c r="AP110" s="389">
        <f t="shared" si="36"/>
        <v>-6524.0677763056283</v>
      </c>
      <c r="AQ110" s="389">
        <f t="shared" si="36"/>
        <v>-6587.3473509628875</v>
      </c>
      <c r="AR110" s="389">
        <f t="shared" si="36"/>
        <v>-6652.9562395195899</v>
      </c>
      <c r="AS110" s="389">
        <f t="shared" si="36"/>
        <v>-6720.9746838708934</v>
      </c>
      <c r="AT110" s="389">
        <f t="shared" si="36"/>
        <v>-6791.4855711560667</v>
      </c>
      <c r="AU110" s="389">
        <f t="shared" si="36"/>
        <v>-6864.5745179827527</v>
      </c>
      <c r="AV110" s="389">
        <f t="shared" si="36"/>
        <v>-6940.3299572440055</v>
      </c>
      <c r="AW110" s="389">
        <f t="shared" si="36"/>
        <v>-7018.8432276045023</v>
      </c>
      <c r="AX110" s="389">
        <f t="shared" si="36"/>
        <v>-7100.2086657348</v>
      </c>
      <c r="AY110" s="389">
        <f t="shared" si="36"/>
        <v>-7184.5237013743363</v>
      </c>
      <c r="AZ110" s="389">
        <f t="shared" si="36"/>
        <v>-7271.8889553063273</v>
      </c>
      <c r="BA110" s="389">
        <f t="shared" si="36"/>
        <v>-7362.4083403298773</v>
      </c>
      <c r="BB110" s="389">
        <f t="shared" si="36"/>
        <v>-7456.1891653169987</v>
      </c>
      <c r="BC110" s="389">
        <f t="shared" si="36"/>
        <v>-7553.3422424445807</v>
      </c>
      <c r="BD110" s="389">
        <f t="shared" si="36"/>
        <v>-7653.9819976938088</v>
      </c>
      <c r="BE110" s="389">
        <f t="shared" si="36"/>
        <v>-7758.226584712098</v>
      </c>
      <c r="BF110" s="389">
        <f t="shared" si="36"/>
        <v>-7866.1980021349409</v>
      </c>
      <c r="BG110" s="389">
        <f t="shared" si="36"/>
        <v>-7978.0222144680019</v>
      </c>
      <c r="BH110" s="389">
        <f t="shared" si="36"/>
        <v>-8093.829276632152</v>
      </c>
      <c r="BI110" s="389">
        <f t="shared" si="36"/>
        <v>-8213.7534622770982</v>
      </c>
      <c r="BJ110" s="389">
        <f t="shared" si="36"/>
        <v>-8337.9333959718715</v>
      </c>
      <c r="BK110" s="390">
        <f t="shared" si="36"/>
        <v>-8466.5121893834166</v>
      </c>
    </row>
    <row r="112" spans="2:63">
      <c r="B112" s="414" t="s">
        <v>413</v>
      </c>
      <c r="D112" s="394"/>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c r="AE112" s="395"/>
      <c r="AF112" s="395"/>
      <c r="AG112" s="395"/>
      <c r="AH112" s="395"/>
      <c r="AI112" s="395"/>
      <c r="AJ112" s="395"/>
      <c r="AK112" s="395"/>
      <c r="AL112" s="395"/>
      <c r="AM112" s="395"/>
      <c r="AN112" s="395"/>
      <c r="AO112" s="395"/>
      <c r="AP112" s="395"/>
      <c r="AQ112" s="395"/>
      <c r="AR112" s="395"/>
      <c r="AS112" s="395"/>
      <c r="AT112" s="395"/>
      <c r="AU112" s="395"/>
      <c r="AV112" s="395"/>
      <c r="AW112" s="395"/>
      <c r="AX112" s="395"/>
      <c r="AY112" s="395"/>
      <c r="AZ112" s="395"/>
      <c r="BA112" s="395"/>
      <c r="BB112" s="395"/>
      <c r="BC112" s="395"/>
      <c r="BD112" s="395"/>
      <c r="BE112" s="395"/>
      <c r="BF112" s="395"/>
      <c r="BG112" s="395"/>
      <c r="BH112" s="395"/>
      <c r="BI112" s="395"/>
      <c r="BJ112" s="395"/>
      <c r="BK112" s="396"/>
    </row>
    <row r="113" spans="2:63">
      <c r="B113" s="386" t="s">
        <v>414</v>
      </c>
      <c r="D113" s="383">
        <f>IFERROR(-HLOOKUP(D10,'3. Inputs'!$413:$416,3,FALSE),0)</f>
        <v>0</v>
      </c>
      <c r="E113" s="384">
        <f>IFERROR(-HLOOKUP(E10,'3. Inputs'!$413:$416,3,FALSE),0)</f>
        <v>79.504574965456669</v>
      </c>
      <c r="F113" s="384">
        <f>IFERROR(-HLOOKUP(F10,'3. Inputs'!$413:$416,3,FALSE),0)</f>
        <v>83.479803713729495</v>
      </c>
      <c r="G113" s="384">
        <f>IFERROR(-HLOOKUP(G10,'3. Inputs'!$413:$416,3,FALSE),0)</f>
        <v>87.653793899415973</v>
      </c>
      <c r="H113" s="384">
        <f>IFERROR(-HLOOKUP(H10,'3. Inputs'!$413:$416,3,FALSE),0)</f>
        <v>92.036483594386766</v>
      </c>
      <c r="I113" s="384">
        <f>IFERROR(-HLOOKUP(I10,'3. Inputs'!$413:$416,3,FALSE),0)</f>
        <v>96.638307774106124</v>
      </c>
      <c r="J113" s="384">
        <f>IFERROR(-HLOOKUP(J10,'3. Inputs'!$413:$416,3,FALSE),0)</f>
        <v>101.47022316281142</v>
      </c>
      <c r="K113" s="384">
        <f>IFERROR(-HLOOKUP(K10,'3. Inputs'!$413:$416,3,FALSE),0)</f>
        <v>106.543734320952</v>
      </c>
      <c r="L113" s="384">
        <f>IFERROR(-HLOOKUP(L10,'3. Inputs'!$413:$416,3,FALSE),0)</f>
        <v>111.87092103699959</v>
      </c>
      <c r="M113" s="384">
        <f>IFERROR(-HLOOKUP(M10,'3. Inputs'!$413:$416,3,FALSE),0)</f>
        <v>117.46446708884957</v>
      </c>
      <c r="N113" s="384">
        <f>IFERROR(-HLOOKUP(N10,'3. Inputs'!$413:$416,3,FALSE),0)</f>
        <v>123.33769044329205</v>
      </c>
      <c r="O113" s="384">
        <f>IFERROR(-HLOOKUP(O10,'3. Inputs'!$413:$416,3,FALSE),0)</f>
        <v>0</v>
      </c>
      <c r="P113" s="384">
        <f>IFERROR(-HLOOKUP(P10,'3. Inputs'!$413:$416,3,FALSE),0)</f>
        <v>0</v>
      </c>
      <c r="Q113" s="384">
        <f>IFERROR(-HLOOKUP(Q10,'3. Inputs'!$413:$416,3,FALSE),0)</f>
        <v>0</v>
      </c>
      <c r="R113" s="384">
        <f>IFERROR(-HLOOKUP(R10,'3. Inputs'!$413:$416,3,FALSE),0)</f>
        <v>0</v>
      </c>
      <c r="S113" s="384">
        <f>IFERROR(-HLOOKUP(S10,'3. Inputs'!$413:$416,3,FALSE),0)</f>
        <v>0</v>
      </c>
      <c r="T113" s="384">
        <f>IFERROR(-HLOOKUP(T10,'3. Inputs'!$413:$416,3,FALSE),0)</f>
        <v>0</v>
      </c>
      <c r="U113" s="384">
        <f>IFERROR(-HLOOKUP(U10,'3. Inputs'!$413:$416,3,FALSE),0)</f>
        <v>0</v>
      </c>
      <c r="V113" s="384">
        <f>IFERROR(-HLOOKUP(V10,'3. Inputs'!$413:$416,3,FALSE),0)</f>
        <v>0</v>
      </c>
      <c r="W113" s="384">
        <f>IFERROR(-HLOOKUP(W10,'3. Inputs'!$413:$416,3,FALSE),0)</f>
        <v>0</v>
      </c>
      <c r="X113" s="384">
        <f>IFERROR(-HLOOKUP(X10,'3. Inputs'!$413:$416,3,FALSE),0)</f>
        <v>0</v>
      </c>
      <c r="Y113" s="384">
        <f>IFERROR(-HLOOKUP(Y10,'3. Inputs'!$413:$416,3,FALSE),0)</f>
        <v>0</v>
      </c>
      <c r="Z113" s="384">
        <f>IFERROR(-HLOOKUP(Z10,'3. Inputs'!$413:$416,3,FALSE),0)</f>
        <v>0</v>
      </c>
      <c r="AA113" s="384">
        <f>IFERROR(-HLOOKUP(AA10,'3. Inputs'!$413:$416,3,FALSE),0)</f>
        <v>0</v>
      </c>
      <c r="AB113" s="384">
        <f>IFERROR(-HLOOKUP(AB10,'3. Inputs'!$413:$416,3,FALSE),0)</f>
        <v>0</v>
      </c>
      <c r="AC113" s="384">
        <f>IFERROR(-HLOOKUP(AC10,'3. Inputs'!$413:$416,3,FALSE),0)</f>
        <v>0</v>
      </c>
      <c r="AD113" s="384">
        <f>IFERROR(-HLOOKUP(AD10,'3. Inputs'!$413:$416,3,FALSE),0)</f>
        <v>0</v>
      </c>
      <c r="AE113" s="384">
        <f>IFERROR(-HLOOKUP(AE10,'3. Inputs'!$413:$416,3,FALSE),0)</f>
        <v>0</v>
      </c>
      <c r="AF113" s="384">
        <f>IFERROR(-HLOOKUP(AF10,'3. Inputs'!$413:$416,3,FALSE),0)</f>
        <v>0</v>
      </c>
      <c r="AG113" s="384">
        <f>IFERROR(-HLOOKUP(AG10,'3. Inputs'!$413:$416,3,FALSE),0)</f>
        <v>0</v>
      </c>
      <c r="AH113" s="384">
        <f>IFERROR(-HLOOKUP(AH10,'3. Inputs'!$413:$416,3,FALSE),0)</f>
        <v>0</v>
      </c>
      <c r="AI113" s="384">
        <f>IFERROR(-HLOOKUP(AI10,'3. Inputs'!$413:$416,3,FALSE),0)</f>
        <v>0</v>
      </c>
      <c r="AJ113" s="384">
        <f>IFERROR(-HLOOKUP(AJ10,'3. Inputs'!$413:$416,3,FALSE),0)</f>
        <v>0</v>
      </c>
      <c r="AK113" s="384">
        <f>IFERROR(-HLOOKUP(AK10,'3. Inputs'!$413:$416,3,FALSE),0)</f>
        <v>0</v>
      </c>
      <c r="AL113" s="384">
        <f>IFERROR(-HLOOKUP(AL10,'3. Inputs'!$413:$416,3,FALSE),0)</f>
        <v>0</v>
      </c>
      <c r="AM113" s="384">
        <f>IFERROR(-HLOOKUP(AM10,'3. Inputs'!$413:$416,3,FALSE),0)</f>
        <v>0</v>
      </c>
      <c r="AN113" s="384">
        <f>IFERROR(-HLOOKUP(AN10,'3. Inputs'!$413:$416,3,FALSE),0)</f>
        <v>0</v>
      </c>
      <c r="AO113" s="384">
        <f>IFERROR(-HLOOKUP(AO10,'3. Inputs'!$413:$416,3,FALSE),0)</f>
        <v>0</v>
      </c>
      <c r="AP113" s="384">
        <f>IFERROR(-HLOOKUP(AP10,'3. Inputs'!$413:$416,3,FALSE),0)</f>
        <v>0</v>
      </c>
      <c r="AQ113" s="384">
        <f>IFERROR(-HLOOKUP(AQ10,'3. Inputs'!$413:$416,3,FALSE),0)</f>
        <v>0</v>
      </c>
      <c r="AR113" s="384">
        <f>IFERROR(-HLOOKUP(AR10,'3. Inputs'!$413:$416,3,FALSE),0)</f>
        <v>0</v>
      </c>
      <c r="AS113" s="384">
        <f>IFERROR(-HLOOKUP(AS10,'3. Inputs'!$413:$416,3,FALSE),0)</f>
        <v>0</v>
      </c>
      <c r="AT113" s="384">
        <f>IFERROR(-HLOOKUP(AT10,'3. Inputs'!$413:$416,3,FALSE),0)</f>
        <v>0</v>
      </c>
      <c r="AU113" s="384">
        <f>IFERROR(-HLOOKUP(AU10,'3. Inputs'!$413:$416,3,FALSE),0)</f>
        <v>0</v>
      </c>
      <c r="AV113" s="384">
        <f>IFERROR(-HLOOKUP(AV10,'3. Inputs'!$413:$416,3,FALSE),0)</f>
        <v>0</v>
      </c>
      <c r="AW113" s="384">
        <f>IFERROR(-HLOOKUP(AW10,'3. Inputs'!$413:$416,3,FALSE),0)</f>
        <v>0</v>
      </c>
      <c r="AX113" s="384">
        <f>IFERROR(-HLOOKUP(AX10,'3. Inputs'!$413:$416,3,FALSE),0)</f>
        <v>0</v>
      </c>
      <c r="AY113" s="384">
        <f>IFERROR(-HLOOKUP(AY10,'3. Inputs'!$413:$416,3,FALSE),0)</f>
        <v>0</v>
      </c>
      <c r="AZ113" s="384">
        <f>IFERROR(-HLOOKUP(AZ10,'3. Inputs'!$413:$416,3,FALSE),0)</f>
        <v>0</v>
      </c>
      <c r="BA113" s="384">
        <f>IFERROR(-HLOOKUP(BA10,'3. Inputs'!$413:$416,3,FALSE),0)</f>
        <v>0</v>
      </c>
      <c r="BB113" s="384">
        <f>IFERROR(-HLOOKUP(BB10,'3. Inputs'!$413:$416,3,FALSE),0)</f>
        <v>0</v>
      </c>
      <c r="BC113" s="384">
        <f>IFERROR(-HLOOKUP(BC10,'3. Inputs'!$413:$416,3,FALSE),0)</f>
        <v>0</v>
      </c>
      <c r="BD113" s="384">
        <f>IFERROR(-HLOOKUP(BD10,'3. Inputs'!$413:$416,3,FALSE),0)</f>
        <v>0</v>
      </c>
      <c r="BE113" s="384">
        <f>IFERROR(-HLOOKUP(BE10,'3. Inputs'!$413:$416,3,FALSE),0)</f>
        <v>0</v>
      </c>
      <c r="BF113" s="384">
        <f>IFERROR(-HLOOKUP(BF10,'3. Inputs'!$413:$416,3,FALSE),0)</f>
        <v>0</v>
      </c>
      <c r="BG113" s="384">
        <f>IFERROR(-HLOOKUP(BG10,'3. Inputs'!$413:$416,3,FALSE),0)</f>
        <v>0</v>
      </c>
      <c r="BH113" s="384">
        <f>IFERROR(-HLOOKUP(BH10,'3. Inputs'!$413:$416,3,FALSE),0)</f>
        <v>0</v>
      </c>
      <c r="BI113" s="384">
        <f>IFERROR(-HLOOKUP(BI10,'3. Inputs'!$413:$416,3,FALSE),0)</f>
        <v>0</v>
      </c>
      <c r="BJ113" s="384">
        <f>IFERROR(-HLOOKUP(BJ10,'3. Inputs'!$413:$416,3,FALSE),0)</f>
        <v>0</v>
      </c>
      <c r="BK113" s="385">
        <f>IFERROR(-HLOOKUP(BK10,'3. Inputs'!$413:$416,3,FALSE),0)</f>
        <v>0</v>
      </c>
    </row>
    <row r="114" spans="2:63" s="98" customFormat="1">
      <c r="B114" s="386" t="s">
        <v>415</v>
      </c>
      <c r="D114" s="383">
        <f>IFERROR(HLOOKUP(D10,'3. Inputs'!$413:$416,4,FALSE),0)</f>
        <v>0</v>
      </c>
      <c r="E114" s="384">
        <f>IFERROR(HLOOKUP(E10,'3. Inputs'!$413:$416,4,FALSE),0)</f>
        <v>50</v>
      </c>
      <c r="F114" s="384">
        <f>IFERROR(HLOOKUP(F10,'3. Inputs'!$413:$416,4,FALSE),0)</f>
        <v>46.024771251727174</v>
      </c>
      <c r="G114" s="384">
        <f>IFERROR(HLOOKUP(G10,'3. Inputs'!$413:$416,4,FALSE),0)</f>
        <v>41.850781066040696</v>
      </c>
      <c r="H114" s="384">
        <f>IFERROR(HLOOKUP(H10,'3. Inputs'!$413:$416,4,FALSE),0)</f>
        <v>37.468091371069896</v>
      </c>
      <c r="I114" s="384">
        <f>IFERROR(HLOOKUP(I10,'3. Inputs'!$413:$416,4,FALSE),0)</f>
        <v>32.866267191350552</v>
      </c>
      <c r="J114" s="384">
        <f>IFERROR(HLOOKUP(J10,'3. Inputs'!$413:$416,4,FALSE),0)</f>
        <v>28.034351802645247</v>
      </c>
      <c r="K114" s="384">
        <f>IFERROR(HLOOKUP(K10,'3. Inputs'!$413:$416,4,FALSE),0)</f>
        <v>22.960840644504675</v>
      </c>
      <c r="L114" s="384">
        <f>IFERROR(HLOOKUP(L10,'3. Inputs'!$413:$416,4,FALSE),0)</f>
        <v>17.633653928457075</v>
      </c>
      <c r="M114" s="384">
        <f>IFERROR(HLOOKUP(M10,'3. Inputs'!$413:$416,4,FALSE),0)</f>
        <v>12.040107876607095</v>
      </c>
      <c r="N114" s="384">
        <f>IFERROR(HLOOKUP(N10,'3. Inputs'!$413:$416,4,FALSE),0)</f>
        <v>6.1668845221646151</v>
      </c>
      <c r="O114" s="384">
        <f>IFERROR(HLOOKUP(O10,'3. Inputs'!$413:$416,4,FALSE),0)</f>
        <v>1.2789769243681804E-14</v>
      </c>
      <c r="P114" s="384">
        <f>IFERROR(HLOOKUP(P10,'3. Inputs'!$413:$416,4,FALSE),0)</f>
        <v>1.2789769243681804E-14</v>
      </c>
      <c r="Q114" s="384">
        <f>IFERROR(HLOOKUP(Q10,'3. Inputs'!$413:$416,4,FALSE),0)</f>
        <v>1.2789769243681804E-14</v>
      </c>
      <c r="R114" s="384">
        <f>IFERROR(HLOOKUP(R10,'3. Inputs'!$413:$416,4,FALSE),0)</f>
        <v>1.2789769243681804E-14</v>
      </c>
      <c r="S114" s="384">
        <f>IFERROR(HLOOKUP(S10,'3. Inputs'!$413:$416,4,FALSE),0)</f>
        <v>1.2789769243681804E-14</v>
      </c>
      <c r="T114" s="384">
        <f>IFERROR(HLOOKUP(T10,'3. Inputs'!$413:$416,4,FALSE),0)</f>
        <v>1.2789769243681804E-14</v>
      </c>
      <c r="U114" s="384">
        <f>IFERROR(HLOOKUP(U10,'3. Inputs'!$413:$416,4,FALSE),0)</f>
        <v>1.2789769243681804E-14</v>
      </c>
      <c r="V114" s="384">
        <f>IFERROR(HLOOKUP(V10,'3. Inputs'!$413:$416,4,FALSE),0)</f>
        <v>1.2789769243681804E-14</v>
      </c>
      <c r="W114" s="384">
        <f>IFERROR(HLOOKUP(W10,'3. Inputs'!$413:$416,4,FALSE),0)</f>
        <v>1.2789769243681804E-14</v>
      </c>
      <c r="X114" s="384">
        <f>IFERROR(HLOOKUP(X10,'3. Inputs'!$413:$416,4,FALSE),0)</f>
        <v>1.2789769243681804E-14</v>
      </c>
      <c r="Y114" s="384">
        <f>IFERROR(HLOOKUP(Y10,'3. Inputs'!$413:$416,4,FALSE),0)</f>
        <v>1.2789769243681804E-14</v>
      </c>
      <c r="Z114" s="384">
        <f>IFERROR(HLOOKUP(Z10,'3. Inputs'!$413:$416,4,FALSE),0)</f>
        <v>1.2789769243681804E-14</v>
      </c>
      <c r="AA114" s="384">
        <f>IFERROR(HLOOKUP(AA10,'3. Inputs'!$413:$416,4,FALSE),0)</f>
        <v>1.2789769243681804E-14</v>
      </c>
      <c r="AB114" s="384">
        <f>IFERROR(HLOOKUP(AB10,'3. Inputs'!$413:$416,4,FALSE),0)</f>
        <v>1.2789769243681804E-14</v>
      </c>
      <c r="AC114" s="384">
        <f>IFERROR(HLOOKUP(AC10,'3. Inputs'!$413:$416,4,FALSE),0)</f>
        <v>1.2789769243681804E-14</v>
      </c>
      <c r="AD114" s="384">
        <f>IFERROR(HLOOKUP(AD10,'3. Inputs'!$413:$416,4,FALSE),0)</f>
        <v>1.2789769243681804E-14</v>
      </c>
      <c r="AE114" s="384">
        <f>IFERROR(HLOOKUP(AE10,'3. Inputs'!$413:$416,4,FALSE),0)</f>
        <v>1.2789769243681804E-14</v>
      </c>
      <c r="AF114" s="384">
        <f>IFERROR(HLOOKUP(AF10,'3. Inputs'!$413:$416,4,FALSE),0)</f>
        <v>1.2789769243681804E-14</v>
      </c>
      <c r="AG114" s="384">
        <f>IFERROR(HLOOKUP(AG10,'3. Inputs'!$413:$416,4,FALSE),0)</f>
        <v>1.2789769243681804E-14</v>
      </c>
      <c r="AH114" s="384">
        <f>IFERROR(HLOOKUP(AH10,'3. Inputs'!$413:$416,4,FALSE),0)</f>
        <v>1.2789769243681804E-14</v>
      </c>
      <c r="AI114" s="384">
        <f>IFERROR(HLOOKUP(AI10,'3. Inputs'!$413:$416,4,FALSE),0)</f>
        <v>1.2789769243681804E-14</v>
      </c>
      <c r="AJ114" s="384">
        <f>IFERROR(HLOOKUP(AJ10,'3. Inputs'!$413:$416,4,FALSE),0)</f>
        <v>1.2789769243681804E-14</v>
      </c>
      <c r="AK114" s="384">
        <f>IFERROR(HLOOKUP(AK10,'3. Inputs'!$413:$416,4,FALSE),0)</f>
        <v>1.2789769243681804E-14</v>
      </c>
      <c r="AL114" s="384">
        <f>IFERROR(HLOOKUP(AL10,'3. Inputs'!$413:$416,4,FALSE),0)</f>
        <v>1.2789769243681804E-14</v>
      </c>
      <c r="AM114" s="384">
        <f>IFERROR(HLOOKUP(AM10,'3. Inputs'!$413:$416,4,FALSE),0)</f>
        <v>1.2789769243681804E-14</v>
      </c>
      <c r="AN114" s="384">
        <f>IFERROR(HLOOKUP(AN10,'3. Inputs'!$413:$416,4,FALSE),0)</f>
        <v>1.2789769243681804E-14</v>
      </c>
      <c r="AO114" s="384">
        <f>IFERROR(HLOOKUP(AO10,'3. Inputs'!$413:$416,4,FALSE),0)</f>
        <v>1.2789769243681804E-14</v>
      </c>
      <c r="AP114" s="384">
        <f>IFERROR(HLOOKUP(AP10,'3. Inputs'!$413:$416,4,FALSE),0)</f>
        <v>1.2789769243681804E-14</v>
      </c>
      <c r="AQ114" s="384">
        <f>IFERROR(HLOOKUP(AQ10,'3. Inputs'!$413:$416,4,FALSE),0)</f>
        <v>1.2789769243681804E-14</v>
      </c>
      <c r="AR114" s="384">
        <f>IFERROR(HLOOKUP(AR10,'3. Inputs'!$413:$416,4,FALSE),0)</f>
        <v>1.2789769243681804E-14</v>
      </c>
      <c r="AS114" s="384">
        <f>IFERROR(HLOOKUP(AS10,'3. Inputs'!$413:$416,4,FALSE),0)</f>
        <v>1.2789769243681804E-14</v>
      </c>
      <c r="AT114" s="384">
        <f>IFERROR(HLOOKUP(AT10,'3. Inputs'!$413:$416,4,FALSE),0)</f>
        <v>1.2789769243681804E-14</v>
      </c>
      <c r="AU114" s="384">
        <f>IFERROR(HLOOKUP(AU10,'3. Inputs'!$413:$416,4,FALSE),0)</f>
        <v>1.2789769243681804E-14</v>
      </c>
      <c r="AV114" s="384">
        <f>IFERROR(HLOOKUP(AV10,'3. Inputs'!$413:$416,4,FALSE),0)</f>
        <v>1.2789769243681804E-14</v>
      </c>
      <c r="AW114" s="384">
        <f>IFERROR(HLOOKUP(AW10,'3. Inputs'!$413:$416,4,FALSE),0)</f>
        <v>1.2789769243681804E-14</v>
      </c>
      <c r="AX114" s="384">
        <f>IFERROR(HLOOKUP(AX10,'3. Inputs'!$413:$416,4,FALSE),0)</f>
        <v>1.2789769243681804E-14</v>
      </c>
      <c r="AY114" s="384">
        <f>IFERROR(HLOOKUP(AY10,'3. Inputs'!$413:$416,4,FALSE),0)</f>
        <v>1.2789769243681804E-14</v>
      </c>
      <c r="AZ114" s="384">
        <f>IFERROR(HLOOKUP(AZ10,'3. Inputs'!$413:$416,4,FALSE),0)</f>
        <v>1.2789769243681804E-14</v>
      </c>
      <c r="BA114" s="384">
        <f>IFERROR(HLOOKUP(BA10,'3. Inputs'!$413:$416,4,FALSE),0)</f>
        <v>1.2789769243681804E-14</v>
      </c>
      <c r="BB114" s="384">
        <f>IFERROR(HLOOKUP(BB10,'3. Inputs'!$413:$416,4,FALSE),0)</f>
        <v>1.2789769243681804E-14</v>
      </c>
      <c r="BC114" s="384">
        <f>IFERROR(HLOOKUP(BC10,'3. Inputs'!$413:$416,4,FALSE),0)</f>
        <v>1.2789769243681804E-14</v>
      </c>
      <c r="BD114" s="384">
        <f>IFERROR(HLOOKUP(BD10,'3. Inputs'!$413:$416,4,FALSE),0)</f>
        <v>0</v>
      </c>
      <c r="BE114" s="384">
        <f>IFERROR(HLOOKUP(BE10,'3. Inputs'!$413:$416,4,FALSE),0)</f>
        <v>0</v>
      </c>
      <c r="BF114" s="384">
        <f>IFERROR(HLOOKUP(BF10,'3. Inputs'!$413:$416,4,FALSE),0)</f>
        <v>0</v>
      </c>
      <c r="BG114" s="384">
        <f>IFERROR(HLOOKUP(BG10,'3. Inputs'!$413:$416,4,FALSE),0)</f>
        <v>0</v>
      </c>
      <c r="BH114" s="384">
        <f>IFERROR(HLOOKUP(BH10,'3. Inputs'!$413:$416,4,FALSE),0)</f>
        <v>0</v>
      </c>
      <c r="BI114" s="384">
        <f>IFERROR(HLOOKUP(BI10,'3. Inputs'!$413:$416,4,FALSE),0)</f>
        <v>0</v>
      </c>
      <c r="BJ114" s="384">
        <f>IFERROR(HLOOKUP(BJ10,'3. Inputs'!$413:$416,4,FALSE),0)</f>
        <v>0</v>
      </c>
      <c r="BK114" s="385">
        <f>IFERROR(HLOOKUP(BK10,'3. Inputs'!$413:$416,4,FALSE),0)</f>
        <v>0</v>
      </c>
    </row>
    <row r="115" spans="2:63" s="382" customFormat="1">
      <c r="B115" s="392" t="s">
        <v>411</v>
      </c>
      <c r="D115" s="388">
        <f>IFERROR(SUM(D113:D114),0)</f>
        <v>0</v>
      </c>
      <c r="E115" s="389">
        <f t="shared" ref="E115:BK115" si="37">IFERROR(SUM(E113:E114),0)</f>
        <v>129.50457496545667</v>
      </c>
      <c r="F115" s="389">
        <f t="shared" si="37"/>
        <v>129.50457496545667</v>
      </c>
      <c r="G115" s="389">
        <f t="shared" si="37"/>
        <v>129.50457496545667</v>
      </c>
      <c r="H115" s="389">
        <f t="shared" si="37"/>
        <v>129.50457496545667</v>
      </c>
      <c r="I115" s="389">
        <f t="shared" si="37"/>
        <v>129.50457496545667</v>
      </c>
      <c r="J115" s="389">
        <f t="shared" si="37"/>
        <v>129.50457496545667</v>
      </c>
      <c r="K115" s="389">
        <f t="shared" si="37"/>
        <v>129.50457496545667</v>
      </c>
      <c r="L115" s="389">
        <f t="shared" si="37"/>
        <v>129.50457496545667</v>
      </c>
      <c r="M115" s="389">
        <f t="shared" si="37"/>
        <v>129.50457496545667</v>
      </c>
      <c r="N115" s="389">
        <f t="shared" si="37"/>
        <v>129.50457496545667</v>
      </c>
      <c r="O115" s="389">
        <f t="shared" si="37"/>
        <v>1.2789769243681804E-14</v>
      </c>
      <c r="P115" s="389">
        <f t="shared" si="37"/>
        <v>1.2789769243681804E-14</v>
      </c>
      <c r="Q115" s="389">
        <f t="shared" si="37"/>
        <v>1.2789769243681804E-14</v>
      </c>
      <c r="R115" s="389">
        <f t="shared" si="37"/>
        <v>1.2789769243681804E-14</v>
      </c>
      <c r="S115" s="389">
        <f t="shared" si="37"/>
        <v>1.2789769243681804E-14</v>
      </c>
      <c r="T115" s="389">
        <f t="shared" si="37"/>
        <v>1.2789769243681804E-14</v>
      </c>
      <c r="U115" s="389">
        <f t="shared" si="37"/>
        <v>1.2789769243681804E-14</v>
      </c>
      <c r="V115" s="389">
        <f t="shared" si="37"/>
        <v>1.2789769243681804E-14</v>
      </c>
      <c r="W115" s="389">
        <f t="shared" si="37"/>
        <v>1.2789769243681804E-14</v>
      </c>
      <c r="X115" s="389">
        <f t="shared" si="37"/>
        <v>1.2789769243681804E-14</v>
      </c>
      <c r="Y115" s="389">
        <f t="shared" si="37"/>
        <v>1.2789769243681804E-14</v>
      </c>
      <c r="Z115" s="389">
        <f t="shared" si="37"/>
        <v>1.2789769243681804E-14</v>
      </c>
      <c r="AA115" s="389">
        <f t="shared" si="37"/>
        <v>1.2789769243681804E-14</v>
      </c>
      <c r="AB115" s="389">
        <f t="shared" si="37"/>
        <v>1.2789769243681804E-14</v>
      </c>
      <c r="AC115" s="389">
        <f t="shared" si="37"/>
        <v>1.2789769243681804E-14</v>
      </c>
      <c r="AD115" s="389">
        <f t="shared" si="37"/>
        <v>1.2789769243681804E-14</v>
      </c>
      <c r="AE115" s="389">
        <f t="shared" si="37"/>
        <v>1.2789769243681804E-14</v>
      </c>
      <c r="AF115" s="389">
        <f t="shared" si="37"/>
        <v>1.2789769243681804E-14</v>
      </c>
      <c r="AG115" s="389">
        <f t="shared" si="37"/>
        <v>1.2789769243681804E-14</v>
      </c>
      <c r="AH115" s="389">
        <f t="shared" si="37"/>
        <v>1.2789769243681804E-14</v>
      </c>
      <c r="AI115" s="389">
        <f t="shared" si="37"/>
        <v>1.2789769243681804E-14</v>
      </c>
      <c r="AJ115" s="389">
        <f t="shared" si="37"/>
        <v>1.2789769243681804E-14</v>
      </c>
      <c r="AK115" s="389">
        <f t="shared" si="37"/>
        <v>1.2789769243681804E-14</v>
      </c>
      <c r="AL115" s="389">
        <f t="shared" si="37"/>
        <v>1.2789769243681804E-14</v>
      </c>
      <c r="AM115" s="389">
        <f t="shared" si="37"/>
        <v>1.2789769243681804E-14</v>
      </c>
      <c r="AN115" s="389">
        <f t="shared" si="37"/>
        <v>1.2789769243681804E-14</v>
      </c>
      <c r="AO115" s="389">
        <f t="shared" si="37"/>
        <v>1.2789769243681804E-14</v>
      </c>
      <c r="AP115" s="389">
        <f t="shared" si="37"/>
        <v>1.2789769243681804E-14</v>
      </c>
      <c r="AQ115" s="389">
        <f t="shared" si="37"/>
        <v>1.2789769243681804E-14</v>
      </c>
      <c r="AR115" s="389">
        <f t="shared" si="37"/>
        <v>1.2789769243681804E-14</v>
      </c>
      <c r="AS115" s="389">
        <f t="shared" si="37"/>
        <v>1.2789769243681804E-14</v>
      </c>
      <c r="AT115" s="389">
        <f t="shared" si="37"/>
        <v>1.2789769243681804E-14</v>
      </c>
      <c r="AU115" s="389">
        <f t="shared" si="37"/>
        <v>1.2789769243681804E-14</v>
      </c>
      <c r="AV115" s="389">
        <f t="shared" si="37"/>
        <v>1.2789769243681804E-14</v>
      </c>
      <c r="AW115" s="389">
        <f t="shared" si="37"/>
        <v>1.2789769243681804E-14</v>
      </c>
      <c r="AX115" s="389">
        <f t="shared" si="37"/>
        <v>1.2789769243681804E-14</v>
      </c>
      <c r="AY115" s="389">
        <f t="shared" si="37"/>
        <v>1.2789769243681804E-14</v>
      </c>
      <c r="AZ115" s="389">
        <f t="shared" si="37"/>
        <v>1.2789769243681804E-14</v>
      </c>
      <c r="BA115" s="389">
        <f t="shared" si="37"/>
        <v>1.2789769243681804E-14</v>
      </c>
      <c r="BB115" s="389">
        <f t="shared" si="37"/>
        <v>1.2789769243681804E-14</v>
      </c>
      <c r="BC115" s="389">
        <f t="shared" si="37"/>
        <v>1.2789769243681804E-14</v>
      </c>
      <c r="BD115" s="389">
        <f t="shared" si="37"/>
        <v>0</v>
      </c>
      <c r="BE115" s="389">
        <f t="shared" si="37"/>
        <v>0</v>
      </c>
      <c r="BF115" s="389">
        <f t="shared" si="37"/>
        <v>0</v>
      </c>
      <c r="BG115" s="389">
        <f t="shared" si="37"/>
        <v>0</v>
      </c>
      <c r="BH115" s="389">
        <f t="shared" si="37"/>
        <v>0</v>
      </c>
      <c r="BI115" s="389">
        <f t="shared" si="37"/>
        <v>0</v>
      </c>
      <c r="BJ115" s="389">
        <f t="shared" si="37"/>
        <v>0</v>
      </c>
      <c r="BK115" s="390">
        <f t="shared" si="37"/>
        <v>0</v>
      </c>
    </row>
    <row r="117" spans="2:63" s="483" customFormat="1" ht="21">
      <c r="B117" s="415" t="s">
        <v>457</v>
      </c>
      <c r="D117" s="1136">
        <f>D81-D110</f>
        <v>-460.00000000000091</v>
      </c>
      <c r="E117" s="1137">
        <f t="shared" ref="E117:AI117" si="38">E81-E110</f>
        <v>-527.86180516878903</v>
      </c>
      <c r="F117" s="1137">
        <f t="shared" si="38"/>
        <v>-577.75356136878236</v>
      </c>
      <c r="G117" s="1137">
        <f t="shared" si="38"/>
        <v>-650.15267936642886</v>
      </c>
      <c r="H117" s="1137">
        <f t="shared" si="38"/>
        <v>-1638.5555067766118</v>
      </c>
      <c r="I117" s="1137">
        <f t="shared" si="38"/>
        <v>-1206.1158540043098</v>
      </c>
      <c r="J117" s="1137">
        <f t="shared" si="38"/>
        <v>-1570.6287229110467</v>
      </c>
      <c r="K117" s="1137">
        <f t="shared" si="38"/>
        <v>-2283.5504423717748</v>
      </c>
      <c r="L117" s="1137">
        <f t="shared" si="38"/>
        <v>-2698.4398823650008</v>
      </c>
      <c r="M117" s="1137">
        <f t="shared" si="38"/>
        <v>-3136.2231999481646</v>
      </c>
      <c r="N117" s="1137">
        <f t="shared" si="38"/>
        <v>-3228.9468615424848</v>
      </c>
      <c r="O117" s="1137">
        <f t="shared" si="38"/>
        <v>-3324.4669071245326</v>
      </c>
      <c r="P117" s="1137">
        <f t="shared" si="38"/>
        <v>-3422.8675950674333</v>
      </c>
      <c r="Q117" s="1137">
        <f t="shared" si="38"/>
        <v>-3524.2357206668521</v>
      </c>
      <c r="R117" s="1137">
        <f t="shared" si="38"/>
        <v>-3628.6606924779398</v>
      </c>
      <c r="S117" s="1137">
        <f t="shared" si="38"/>
        <v>-3736.2346109481323</v>
      </c>
      <c r="T117" s="1137">
        <f t="shared" si="38"/>
        <v>-3847.0523494148338</v>
      </c>
      <c r="U117" s="1137">
        <f t="shared" si="38"/>
        <v>-3961.2116375389905</v>
      </c>
      <c r="V117" s="1137">
        <f t="shared" si="38"/>
        <v>-4078.8131472479108</v>
      </c>
      <c r="W117" s="1137">
        <f t="shared" si="38"/>
        <v>-4199.9605812626723</v>
      </c>
      <c r="X117" s="1137">
        <f t="shared" si="38"/>
        <v>-4324.7607642878047</v>
      </c>
      <c r="Y117" s="1137">
        <f t="shared" si="38"/>
        <v>-4453.3237369433737</v>
      </c>
      <c r="Z117" s="1137">
        <f t="shared" si="38"/>
        <v>-4585.7628525217879</v>
      </c>
      <c r="AA117" s="1137">
        <f t="shared" si="38"/>
        <v>-4722.1948766543055</v>
      </c>
      <c r="AB117" s="1137">
        <f t="shared" si="38"/>
        <v>-4862.7400899747181</v>
      </c>
      <c r="AC117" s="1137">
        <f t="shared" si="38"/>
        <v>-5007.5223938702657</v>
      </c>
      <c r="AD117" s="1137">
        <f t="shared" si="38"/>
        <v>-5156.6694194125821</v>
      </c>
      <c r="AE117" s="1137">
        <f t="shared" si="38"/>
        <v>-5310.3126395643267</v>
      </c>
      <c r="AF117" s="1137">
        <f t="shared" si="38"/>
        <v>-5468.5874847598598</v>
      </c>
      <c r="AG117" s="1137">
        <f t="shared" si="38"/>
        <v>-5631.6334619614699</v>
      </c>
      <c r="AH117" s="1137">
        <f t="shared" si="38"/>
        <v>-5799.5942772956005</v>
      </c>
      <c r="AI117" s="1137">
        <f t="shared" si="38"/>
        <v>-5972.6179623766384</v>
      </c>
      <c r="AJ117" s="1137">
        <f t="shared" ref="AJ117:BK117" si="39">AJ81-AJ110</f>
        <v>-6150.8570044291591</v>
      </c>
      <c r="AK117" s="1137">
        <f t="shared" si="39"/>
        <v>-6334.4684803227865</v>
      </c>
      <c r="AL117" s="1137">
        <f t="shared" si="39"/>
        <v>-6523.6141946372427</v>
      </c>
      <c r="AM117" s="1137">
        <f t="shared" si="39"/>
        <v>-6718.4608218787525</v>
      </c>
      <c r="AN117" s="1137">
        <f t="shared" si="39"/>
        <v>-6919.180052972567</v>
      </c>
      <c r="AO117" s="1137">
        <f t="shared" si="39"/>
        <v>-7125.9487461601302</v>
      </c>
      <c r="AP117" s="1137">
        <f t="shared" si="39"/>
        <v>-7338.9490824332806</v>
      </c>
      <c r="AQ117" s="1137">
        <f t="shared" si="39"/>
        <v>-7558.3687256418361</v>
      </c>
      <c r="AR117" s="1137">
        <f t="shared" si="39"/>
        <v>-7784.4009874150361</v>
      </c>
      <c r="AS117" s="1137">
        <f t="shared" si="39"/>
        <v>-8017.2449970415282</v>
      </c>
      <c r="AT117" s="1137">
        <f t="shared" si="39"/>
        <v>-8257.1058764569243</v>
      </c>
      <c r="AU117" s="1137">
        <f t="shared" si="39"/>
        <v>-8504.1949204923767</v>
      </c>
      <c r="AV117" s="1137">
        <f t="shared" si="39"/>
        <v>-8758.7297825424466</v>
      </c>
      <c r="AW117" s="1137">
        <f t="shared" si="39"/>
        <v>-9020.9346658148825</v>
      </c>
      <c r="AX117" s="1137">
        <f t="shared" si="39"/>
        <v>-9291.0405203304108</v>
      </c>
      <c r="AY117" s="1137">
        <f t="shared" si="39"/>
        <v>-9569.285245844927</v>
      </c>
      <c r="AZ117" s="1137">
        <f t="shared" si="39"/>
        <v>-9855.913900872496</v>
      </c>
      <c r="BA117" s="1137">
        <f t="shared" si="39"/>
        <v>-10151.178917992203</v>
      </c>
      <c r="BB117" s="1137">
        <f t="shared" si="39"/>
        <v>-10455.340325627832</v>
      </c>
      <c r="BC117" s="1137">
        <f t="shared" si="39"/>
        <v>-10768.665976494925</v>
      </c>
      <c r="BD117" s="1137">
        <f t="shared" si="39"/>
        <v>-11091.43178291549</v>
      </c>
      <c r="BE117" s="1137">
        <f t="shared" si="39"/>
        <v>-11423.921959206818</v>
      </c>
      <c r="BF117" s="1137">
        <f t="shared" si="39"/>
        <v>-11766.429271356981</v>
      </c>
      <c r="BG117" s="1137">
        <f t="shared" si="39"/>
        <v>-12119.255294205992</v>
      </c>
      <c r="BH117" s="1137">
        <f t="shared" si="39"/>
        <v>-12482.710676358185</v>
      </c>
      <c r="BI117" s="1137">
        <f t="shared" si="39"/>
        <v>-12857.115413058102</v>
      </c>
      <c r="BJ117" s="1137">
        <f t="shared" si="39"/>
        <v>-13242.799127269238</v>
      </c>
      <c r="BK117" s="1138">
        <f t="shared" si="39"/>
        <v>-13640.101359202186</v>
      </c>
    </row>
    <row r="119" spans="2:63" ht="21">
      <c r="B119" s="415" t="s">
        <v>467</v>
      </c>
      <c r="D119" s="416">
        <f>D81</f>
        <v>-5987.3775738417398</v>
      </c>
      <c r="E119" s="417">
        <f t="shared" ref="E119:AI119" si="40">E81</f>
        <v>-6144.6884783018995</v>
      </c>
      <c r="F119" s="417">
        <f t="shared" si="40"/>
        <v>-6220.1497645665631</v>
      </c>
      <c r="G119" s="417">
        <f t="shared" si="40"/>
        <v>-6317.6759029252853</v>
      </c>
      <c r="H119" s="417">
        <f t="shared" si="40"/>
        <v>-7171.1126396369082</v>
      </c>
      <c r="I119" s="417">
        <f t="shared" si="40"/>
        <v>-6763.2274860429334</v>
      </c>
      <c r="J119" s="417">
        <f t="shared" si="40"/>
        <v>-7097.4078659885972</v>
      </c>
      <c r="K119" s="417">
        <f t="shared" si="40"/>
        <v>-7756.0316287826972</v>
      </c>
      <c r="L119" s="417">
        <f t="shared" si="40"/>
        <v>-8145.3024874121547</v>
      </c>
      <c r="M119" s="417">
        <f t="shared" si="40"/>
        <v>-8555.9112758061183</v>
      </c>
      <c r="N119" s="417">
        <f t="shared" si="40"/>
        <v>-8669.8827957751582</v>
      </c>
      <c r="O119" s="417">
        <f t="shared" si="40"/>
        <v>-8787.5026837532369</v>
      </c>
      <c r="P119" s="417">
        <f t="shared" si="40"/>
        <v>-8908.8860251694696</v>
      </c>
      <c r="Q119" s="417">
        <f t="shared" si="40"/>
        <v>-9034.1514937978027</v>
      </c>
      <c r="R119" s="417">
        <f t="shared" si="40"/>
        <v>-9163.42146267727</v>
      </c>
      <c r="S119" s="417">
        <f t="shared" si="40"/>
        <v>-9296.8221183125497</v>
      </c>
      <c r="T119" s="417">
        <f t="shared" si="40"/>
        <v>-9434.4835783562412</v>
      </c>
      <c r="U119" s="417">
        <f t="shared" si="40"/>
        <v>-9576.5400128880228</v>
      </c>
      <c r="V119" s="417">
        <f t="shared" si="40"/>
        <v>-9723.1297694006771</v>
      </c>
      <c r="W119" s="417">
        <f t="shared" si="40"/>
        <v>-9874.3955016050895</v>
      </c>
      <c r="X119" s="417">
        <f t="shared" si="40"/>
        <v>-10030.484302169738</v>
      </c>
      <c r="Y119" s="417">
        <f t="shared" si="40"/>
        <v>-10191.547839513685</v>
      </c>
      <c r="Z119" s="417">
        <f t="shared" si="40"/>
        <v>-10357.742498775458</v>
      </c>
      <c r="AA119" s="417">
        <f t="shared" si="40"/>
        <v>-10529.229527083997</v>
      </c>
      <c r="AB119" s="417">
        <f t="shared" si="40"/>
        <v>-10706.175183261599</v>
      </c>
      <c r="AC119" s="417">
        <f t="shared" si="40"/>
        <v>-10888.75089209251</v>
      </c>
      <c r="AD119" s="417">
        <f t="shared" si="40"/>
        <v>-11077.133403294982</v>
      </c>
      <c r="AE119" s="417">
        <f t="shared" si="40"/>
        <v>-11271.504955338618</v>
      </c>
      <c r="AF119" s="417">
        <f t="shared" si="40"/>
        <v>-11472.053444252979</v>
      </c>
      <c r="AG119" s="417">
        <f t="shared" si="40"/>
        <v>-11678.972597577893</v>
      </c>
      <c r="AH119" s="417">
        <f t="shared" si="40"/>
        <v>-11892.462153610308</v>
      </c>
      <c r="AI119" s="417">
        <f t="shared" si="40"/>
        <v>-12112.728046107028</v>
      </c>
      <c r="AJ119" s="417">
        <f t="shared" ref="AJ119:BK119" si="41">AJ81</f>
        <v>-12339.982594607613</v>
      </c>
      <c r="AK119" s="417">
        <f t="shared" si="41"/>
        <v>-12574.444700546312</v>
      </c>
      <c r="AL119" s="417">
        <f t="shared" si="41"/>
        <v>-12816.340049327166</v>
      </c>
      <c r="AM119" s="417">
        <f t="shared" si="41"/>
        <v>-13065.901318541351</v>
      </c>
      <c r="AN119" s="417">
        <f t="shared" si="41"/>
        <v>-13323.368392511184</v>
      </c>
      <c r="AO119" s="417">
        <f t="shared" si="41"/>
        <v>-13588.988583350811</v>
      </c>
      <c r="AP119" s="417">
        <f t="shared" si="41"/>
        <v>-13863.016858738909</v>
      </c>
      <c r="AQ119" s="417">
        <f t="shared" si="41"/>
        <v>-14145.716076604724</v>
      </c>
      <c r="AR119" s="417">
        <f t="shared" si="41"/>
        <v>-14437.357226934626</v>
      </c>
      <c r="AS119" s="417">
        <f t="shared" si="41"/>
        <v>-14738.219680912422</v>
      </c>
      <c r="AT119" s="417">
        <f t="shared" si="41"/>
        <v>-15048.591447612991</v>
      </c>
      <c r="AU119" s="417">
        <f t="shared" si="41"/>
        <v>-15368.76943847513</v>
      </c>
      <c r="AV119" s="417">
        <f t="shared" si="41"/>
        <v>-15699.059739786451</v>
      </c>
      <c r="AW119" s="417">
        <f t="shared" si="41"/>
        <v>-16039.777893419385</v>
      </c>
      <c r="AX119" s="417">
        <f t="shared" si="41"/>
        <v>-16391.249186065212</v>
      </c>
      <c r="AY119" s="417">
        <f t="shared" si="41"/>
        <v>-16753.808947219262</v>
      </c>
      <c r="AZ119" s="417">
        <f t="shared" si="41"/>
        <v>-17127.802856178823</v>
      </c>
      <c r="BA119" s="417">
        <f t="shared" si="41"/>
        <v>-17513.587258322081</v>
      </c>
      <c r="BB119" s="417">
        <f t="shared" si="41"/>
        <v>-17911.529490944831</v>
      </c>
      <c r="BC119" s="417">
        <f t="shared" si="41"/>
        <v>-18322.008218939507</v>
      </c>
      <c r="BD119" s="417">
        <f t="shared" si="41"/>
        <v>-18745.413780609299</v>
      </c>
      <c r="BE119" s="417">
        <f t="shared" si="41"/>
        <v>-19182.148543918916</v>
      </c>
      <c r="BF119" s="417">
        <f t="shared" si="41"/>
        <v>-19632.627273491922</v>
      </c>
      <c r="BG119" s="417">
        <f t="shared" si="41"/>
        <v>-20097.277508673993</v>
      </c>
      <c r="BH119" s="417">
        <f t="shared" si="41"/>
        <v>-20576.539952990337</v>
      </c>
      <c r="BI119" s="417">
        <f t="shared" si="41"/>
        <v>-21070.8688753352</v>
      </c>
      <c r="BJ119" s="417">
        <f t="shared" si="41"/>
        <v>-21580.732523241109</v>
      </c>
      <c r="BK119" s="418">
        <f t="shared" si="41"/>
        <v>-22106.613548585603</v>
      </c>
    </row>
    <row r="122" spans="2:63" ht="21">
      <c r="B122" s="415" t="s">
        <v>472</v>
      </c>
      <c r="D122" s="416">
        <f>IF('3. Inputs'!$F$10="New Project",'5. I&amp;E Summary'!D119,'5. I&amp;E Summary'!D117)</f>
        <v>-5987.3775738417398</v>
      </c>
      <c r="E122" s="417">
        <f>IF('3. Inputs'!$F$10="New Project",'5. I&amp;E Summary'!E119,'5. I&amp;E Summary'!E117)</f>
        <v>-6144.6884783018995</v>
      </c>
      <c r="F122" s="417">
        <f>IF('3. Inputs'!$F$10="New Project",'5. I&amp;E Summary'!F119,'5. I&amp;E Summary'!F117)</f>
        <v>-6220.1497645665631</v>
      </c>
      <c r="G122" s="417">
        <f>IF('3. Inputs'!$F$10="New Project",'5. I&amp;E Summary'!G119,'5. I&amp;E Summary'!G117)</f>
        <v>-6317.6759029252853</v>
      </c>
      <c r="H122" s="417">
        <f>IF('3. Inputs'!$F$10="New Project",'5. I&amp;E Summary'!H119,'5. I&amp;E Summary'!H117)</f>
        <v>-7171.1126396369082</v>
      </c>
      <c r="I122" s="417">
        <f>IF('3. Inputs'!$F$10="New Project",'5. I&amp;E Summary'!I119,'5. I&amp;E Summary'!I117)</f>
        <v>-6763.2274860429334</v>
      </c>
      <c r="J122" s="417">
        <f>IF('3. Inputs'!$F$10="New Project",'5. I&amp;E Summary'!J119,'5. I&amp;E Summary'!J117)</f>
        <v>-7097.4078659885972</v>
      </c>
      <c r="K122" s="417">
        <f>IF('3. Inputs'!$F$10="New Project",'5. I&amp;E Summary'!K119,'5. I&amp;E Summary'!K117)</f>
        <v>-7756.0316287826972</v>
      </c>
      <c r="L122" s="417">
        <f>IF('3. Inputs'!$F$10="New Project",'5. I&amp;E Summary'!L119,'5. I&amp;E Summary'!L117)</f>
        <v>-8145.3024874121547</v>
      </c>
      <c r="M122" s="417">
        <f>IF('3. Inputs'!$F$10="New Project",'5. I&amp;E Summary'!M119,'5. I&amp;E Summary'!M117)</f>
        <v>-8555.9112758061183</v>
      </c>
      <c r="N122" s="417">
        <f>IF('3. Inputs'!$F$10="New Project",'5. I&amp;E Summary'!N119,'5. I&amp;E Summary'!N117)</f>
        <v>-8669.8827957751582</v>
      </c>
      <c r="O122" s="417">
        <f>IF('3. Inputs'!$F$10="New Project",'5. I&amp;E Summary'!O119,'5. I&amp;E Summary'!O117)</f>
        <v>-8787.5026837532369</v>
      </c>
      <c r="P122" s="417">
        <f>IF('3. Inputs'!$F$10="New Project",'5. I&amp;E Summary'!P119,'5. I&amp;E Summary'!P117)</f>
        <v>-8908.8860251694696</v>
      </c>
      <c r="Q122" s="417">
        <f>IF('3. Inputs'!$F$10="New Project",'5. I&amp;E Summary'!Q119,'5. I&amp;E Summary'!Q117)</f>
        <v>-9034.1514937978027</v>
      </c>
      <c r="R122" s="417">
        <f>IF('3. Inputs'!$F$10="New Project",'5. I&amp;E Summary'!R119,'5. I&amp;E Summary'!R117)</f>
        <v>-9163.42146267727</v>
      </c>
      <c r="S122" s="417">
        <f>IF('3. Inputs'!$F$10="New Project",'5. I&amp;E Summary'!S119,'5. I&amp;E Summary'!S117)</f>
        <v>-9296.8221183125497</v>
      </c>
      <c r="T122" s="417">
        <f>IF('3. Inputs'!$F$10="New Project",'5. I&amp;E Summary'!T119,'5. I&amp;E Summary'!T117)</f>
        <v>-9434.4835783562412</v>
      </c>
      <c r="U122" s="417">
        <f>IF('3. Inputs'!$F$10="New Project",'5. I&amp;E Summary'!U119,'5. I&amp;E Summary'!U117)</f>
        <v>-9576.5400128880228</v>
      </c>
      <c r="V122" s="417">
        <f>IF('3. Inputs'!$F$10="New Project",'5. I&amp;E Summary'!V119,'5. I&amp;E Summary'!V117)</f>
        <v>-9723.1297694006771</v>
      </c>
      <c r="W122" s="417">
        <f>IF('3. Inputs'!$F$10="New Project",'5. I&amp;E Summary'!W119,'5. I&amp;E Summary'!W117)</f>
        <v>-9874.3955016050895</v>
      </c>
      <c r="X122" s="417">
        <f>IF('3. Inputs'!$F$10="New Project",'5. I&amp;E Summary'!X119,'5. I&amp;E Summary'!X117)</f>
        <v>-10030.484302169738</v>
      </c>
      <c r="Y122" s="417">
        <f>IF('3. Inputs'!$F$10="New Project",'5. I&amp;E Summary'!Y119,'5. I&amp;E Summary'!Y117)</f>
        <v>-10191.547839513685</v>
      </c>
      <c r="Z122" s="417">
        <f>IF('3. Inputs'!$F$10="New Project",'5. I&amp;E Summary'!Z119,'5. I&amp;E Summary'!Z117)</f>
        <v>-10357.742498775458</v>
      </c>
      <c r="AA122" s="417">
        <f>IF('3. Inputs'!$F$10="New Project",'5. I&amp;E Summary'!AA119,'5. I&amp;E Summary'!AA117)</f>
        <v>-10529.229527083997</v>
      </c>
      <c r="AB122" s="417">
        <f>IF('3. Inputs'!$F$10="New Project",'5. I&amp;E Summary'!AB119,'5. I&amp;E Summary'!AB117)</f>
        <v>-10706.175183261599</v>
      </c>
      <c r="AC122" s="417">
        <f>IF('3. Inputs'!$F$10="New Project",'5. I&amp;E Summary'!AC119,'5. I&amp;E Summary'!AC117)</f>
        <v>-10888.75089209251</v>
      </c>
      <c r="AD122" s="417">
        <f>IF('3. Inputs'!$F$10="New Project",'5. I&amp;E Summary'!AD119,'5. I&amp;E Summary'!AD117)</f>
        <v>-11077.133403294982</v>
      </c>
      <c r="AE122" s="417">
        <f>IF('3. Inputs'!$F$10="New Project",'5. I&amp;E Summary'!AE119,'5. I&amp;E Summary'!AE117)</f>
        <v>-11271.504955338618</v>
      </c>
      <c r="AF122" s="417">
        <f>IF('3. Inputs'!$F$10="New Project",'5. I&amp;E Summary'!AF119,'5. I&amp;E Summary'!AF117)</f>
        <v>-11472.053444252979</v>
      </c>
      <c r="AG122" s="417">
        <f>IF('3. Inputs'!$F$10="New Project",'5. I&amp;E Summary'!AG119,'5. I&amp;E Summary'!AG117)</f>
        <v>-11678.972597577893</v>
      </c>
      <c r="AH122" s="417">
        <f>IF('3. Inputs'!$F$10="New Project",'5. I&amp;E Summary'!AH119,'5. I&amp;E Summary'!AH117)</f>
        <v>-11892.462153610308</v>
      </c>
      <c r="AI122" s="417">
        <f>IF('3. Inputs'!$F$10="New Project",'5. I&amp;E Summary'!AI119,'5. I&amp;E Summary'!AI117)</f>
        <v>-12112.728046107028</v>
      </c>
      <c r="AJ122" s="417">
        <f>IF('3. Inputs'!$F$10="New Project",'5. I&amp;E Summary'!AJ119,'5. I&amp;E Summary'!AJ117)</f>
        <v>-12339.982594607613</v>
      </c>
      <c r="AK122" s="417">
        <f>IF('3. Inputs'!$F$10="New Project",'5. I&amp;E Summary'!AK119,'5. I&amp;E Summary'!AK117)</f>
        <v>-12574.444700546312</v>
      </c>
      <c r="AL122" s="417">
        <f>IF('3. Inputs'!$F$10="New Project",'5. I&amp;E Summary'!AL119,'5. I&amp;E Summary'!AL117)</f>
        <v>-12816.340049327166</v>
      </c>
      <c r="AM122" s="417">
        <f>IF('3. Inputs'!$F$10="New Project",'5. I&amp;E Summary'!AM119,'5. I&amp;E Summary'!AM117)</f>
        <v>-13065.901318541351</v>
      </c>
      <c r="AN122" s="417">
        <f>IF('3. Inputs'!$F$10="New Project",'5. I&amp;E Summary'!AN119,'5. I&amp;E Summary'!AN117)</f>
        <v>-13323.368392511184</v>
      </c>
      <c r="AO122" s="417">
        <f>IF('3. Inputs'!$F$10="New Project",'5. I&amp;E Summary'!AO119,'5. I&amp;E Summary'!AO117)</f>
        <v>-13588.988583350811</v>
      </c>
      <c r="AP122" s="417">
        <f>IF('3. Inputs'!$F$10="New Project",'5. I&amp;E Summary'!AP119,'5. I&amp;E Summary'!AP117)</f>
        <v>-13863.016858738909</v>
      </c>
      <c r="AQ122" s="417">
        <f>IF('3. Inputs'!$F$10="New Project",'5. I&amp;E Summary'!AQ119,'5. I&amp;E Summary'!AQ117)</f>
        <v>-14145.716076604724</v>
      </c>
      <c r="AR122" s="417">
        <f>IF('3. Inputs'!$F$10="New Project",'5. I&amp;E Summary'!AR119,'5. I&amp;E Summary'!AR117)</f>
        <v>-14437.357226934626</v>
      </c>
      <c r="AS122" s="417">
        <f>IF('3. Inputs'!$F$10="New Project",'5. I&amp;E Summary'!AS119,'5. I&amp;E Summary'!AS117)</f>
        <v>-14738.219680912422</v>
      </c>
      <c r="AT122" s="417">
        <f>IF('3. Inputs'!$F$10="New Project",'5. I&amp;E Summary'!AT119,'5. I&amp;E Summary'!AT117)</f>
        <v>-15048.591447612991</v>
      </c>
      <c r="AU122" s="417">
        <f>IF('3. Inputs'!$F$10="New Project",'5. I&amp;E Summary'!AU119,'5. I&amp;E Summary'!AU117)</f>
        <v>-15368.76943847513</v>
      </c>
      <c r="AV122" s="417">
        <f>IF('3. Inputs'!$F$10="New Project",'5. I&amp;E Summary'!AV119,'5. I&amp;E Summary'!AV117)</f>
        <v>-15699.059739786451</v>
      </c>
      <c r="AW122" s="417">
        <f>IF('3. Inputs'!$F$10="New Project",'5. I&amp;E Summary'!AW119,'5. I&amp;E Summary'!AW117)</f>
        <v>-16039.777893419385</v>
      </c>
      <c r="AX122" s="417">
        <f>IF('3. Inputs'!$F$10="New Project",'5. I&amp;E Summary'!AX119,'5. I&amp;E Summary'!AX117)</f>
        <v>-16391.249186065212</v>
      </c>
      <c r="AY122" s="417">
        <f>IF('3. Inputs'!$F$10="New Project",'5. I&amp;E Summary'!AY119,'5. I&amp;E Summary'!AY117)</f>
        <v>-16753.808947219262</v>
      </c>
      <c r="AZ122" s="417">
        <f>IF('3. Inputs'!$F$10="New Project",'5. I&amp;E Summary'!AZ119,'5. I&amp;E Summary'!AZ117)</f>
        <v>-17127.802856178823</v>
      </c>
      <c r="BA122" s="417">
        <f>IF('3. Inputs'!$F$10="New Project",'5. I&amp;E Summary'!BA119,'5. I&amp;E Summary'!BA117)</f>
        <v>-17513.587258322081</v>
      </c>
      <c r="BB122" s="417">
        <f>IF('3. Inputs'!$F$10="New Project",'5. I&amp;E Summary'!BB119,'5. I&amp;E Summary'!BB117)</f>
        <v>-17911.529490944831</v>
      </c>
      <c r="BC122" s="417">
        <f>IF('3. Inputs'!$F$10="New Project",'5. I&amp;E Summary'!BC119,'5. I&amp;E Summary'!BC117)</f>
        <v>-18322.008218939507</v>
      </c>
      <c r="BD122" s="417">
        <f>IF('3. Inputs'!$F$10="New Project",'5. I&amp;E Summary'!BD119,'5. I&amp;E Summary'!BD117)</f>
        <v>-18745.413780609299</v>
      </c>
      <c r="BE122" s="417">
        <f>IF('3. Inputs'!$F$10="New Project",'5. I&amp;E Summary'!BE119,'5. I&amp;E Summary'!BE117)</f>
        <v>-19182.148543918916</v>
      </c>
      <c r="BF122" s="417">
        <f>IF('3. Inputs'!$F$10="New Project",'5. I&amp;E Summary'!BF119,'5. I&amp;E Summary'!BF117)</f>
        <v>-19632.627273491922</v>
      </c>
      <c r="BG122" s="417">
        <f>IF('3. Inputs'!$F$10="New Project",'5. I&amp;E Summary'!BG119,'5. I&amp;E Summary'!BG117)</f>
        <v>-20097.277508673993</v>
      </c>
      <c r="BH122" s="417">
        <f>IF('3. Inputs'!$F$10="New Project",'5. I&amp;E Summary'!BH119,'5. I&amp;E Summary'!BH117)</f>
        <v>-20576.539952990337</v>
      </c>
      <c r="BI122" s="417">
        <f>IF('3. Inputs'!$F$10="New Project",'5. I&amp;E Summary'!BI119,'5. I&amp;E Summary'!BI117)</f>
        <v>-21070.8688753352</v>
      </c>
      <c r="BJ122" s="417">
        <f>IF('3. Inputs'!$F$10="New Project",'5. I&amp;E Summary'!BJ119,'5. I&amp;E Summary'!BJ117)</f>
        <v>-21580.732523241109</v>
      </c>
      <c r="BK122" s="417">
        <f>IF('3. Inputs'!$F$10="New Project",'5. I&amp;E Summary'!BK119,'5. I&amp;E Summary'!BK117)</f>
        <v>-22106.613548585603</v>
      </c>
    </row>
    <row r="124" spans="2:63">
      <c r="E124" s="580">
        <f>E122+D122</f>
        <v>-12132.06605214364</v>
      </c>
      <c r="F124" s="580">
        <f t="shared" ref="F124:BK124" si="42">F122+E122</f>
        <v>-12364.838242868464</v>
      </c>
      <c r="G124" s="580">
        <f t="shared" si="42"/>
        <v>-12537.825667491848</v>
      </c>
      <c r="H124" s="580">
        <f t="shared" si="42"/>
        <v>-13488.788542562193</v>
      </c>
      <c r="I124" s="580">
        <f t="shared" si="42"/>
        <v>-13934.340125679842</v>
      </c>
      <c r="J124" s="580">
        <f t="shared" si="42"/>
        <v>-13860.635352031532</v>
      </c>
      <c r="K124" s="580">
        <f t="shared" si="42"/>
        <v>-14853.439494771294</v>
      </c>
      <c r="L124" s="580">
        <f t="shared" si="42"/>
        <v>-15901.334116194852</v>
      </c>
      <c r="M124" s="580">
        <f t="shared" si="42"/>
        <v>-16701.213763218271</v>
      </c>
      <c r="N124" s="580">
        <f t="shared" si="42"/>
        <v>-17225.794071581277</v>
      </c>
      <c r="O124" s="580">
        <f t="shared" si="42"/>
        <v>-17457.385479528395</v>
      </c>
      <c r="P124" s="580">
        <f t="shared" si="42"/>
        <v>-17696.388708922706</v>
      </c>
      <c r="Q124" s="580">
        <f t="shared" si="42"/>
        <v>-17943.03751896727</v>
      </c>
      <c r="R124" s="580">
        <f t="shared" si="42"/>
        <v>-18197.572956475073</v>
      </c>
      <c r="S124" s="580">
        <f t="shared" si="42"/>
        <v>-18460.24358098982</v>
      </c>
      <c r="T124" s="580">
        <f t="shared" si="42"/>
        <v>-18731.305696668791</v>
      </c>
      <c r="U124" s="580">
        <f t="shared" si="42"/>
        <v>-19011.023591244266</v>
      </c>
      <c r="V124" s="580">
        <f t="shared" si="42"/>
        <v>-19299.6697822887</v>
      </c>
      <c r="W124" s="580">
        <f t="shared" si="42"/>
        <v>-19597.525271005768</v>
      </c>
      <c r="X124" s="580">
        <f t="shared" si="42"/>
        <v>-19904.879803774827</v>
      </c>
      <c r="Y124" s="580">
        <f t="shared" si="42"/>
        <v>-20222.032141683423</v>
      </c>
      <c r="Z124" s="580">
        <f t="shared" si="42"/>
        <v>-20549.290338289145</v>
      </c>
      <c r="AA124" s="580">
        <f t="shared" si="42"/>
        <v>-20886.972025859453</v>
      </c>
      <c r="AB124" s="580">
        <f t="shared" si="42"/>
        <v>-21235.404710345596</v>
      </c>
      <c r="AC124" s="580">
        <f t="shared" si="42"/>
        <v>-21594.926075354109</v>
      </c>
      <c r="AD124" s="580">
        <f t="shared" si="42"/>
        <v>-21965.884295387492</v>
      </c>
      <c r="AE124" s="580">
        <f t="shared" si="42"/>
        <v>-22348.638358633601</v>
      </c>
      <c r="AF124" s="580">
        <f t="shared" si="42"/>
        <v>-22743.558399591595</v>
      </c>
      <c r="AG124" s="580">
        <f t="shared" si="42"/>
        <v>-23151.026041830872</v>
      </c>
      <c r="AH124" s="580">
        <f t="shared" si="42"/>
        <v>-23571.434751188201</v>
      </c>
      <c r="AI124" s="580">
        <f t="shared" si="42"/>
        <v>-24005.190199717334</v>
      </c>
      <c r="AJ124" s="580">
        <f t="shared" si="42"/>
        <v>-24452.710640714642</v>
      </c>
      <c r="AK124" s="580">
        <f t="shared" si="42"/>
        <v>-24914.427295153924</v>
      </c>
      <c r="AL124" s="580">
        <f t="shared" si="42"/>
        <v>-25390.784749873477</v>
      </c>
      <c r="AM124" s="580">
        <f t="shared" si="42"/>
        <v>-25882.241367868519</v>
      </c>
      <c r="AN124" s="580">
        <f t="shared" si="42"/>
        <v>-26389.269711052533</v>
      </c>
      <c r="AO124" s="580">
        <f t="shared" si="42"/>
        <v>-26912.356975861992</v>
      </c>
      <c r="AP124" s="580">
        <f t="shared" si="42"/>
        <v>-27452.005442089721</v>
      </c>
      <c r="AQ124" s="580">
        <f t="shared" si="42"/>
        <v>-28008.732935343633</v>
      </c>
      <c r="AR124" s="580">
        <f t="shared" si="42"/>
        <v>-28583.07330353935</v>
      </c>
      <c r="AS124" s="580">
        <f t="shared" si="42"/>
        <v>-29175.576907847048</v>
      </c>
      <c r="AT124" s="580">
        <f t="shared" si="42"/>
        <v>-29786.811128525413</v>
      </c>
      <c r="AU124" s="580">
        <f t="shared" si="42"/>
        <v>-30417.360886088121</v>
      </c>
      <c r="AV124" s="580">
        <f t="shared" si="42"/>
        <v>-31067.829178261582</v>
      </c>
      <c r="AW124" s="580">
        <f t="shared" si="42"/>
        <v>-31738.837633205836</v>
      </c>
      <c r="AX124" s="580">
        <f t="shared" si="42"/>
        <v>-32431.027079484596</v>
      </c>
      <c r="AY124" s="580">
        <f t="shared" si="42"/>
        <v>-33145.058133284474</v>
      </c>
      <c r="AZ124" s="580">
        <f t="shared" si="42"/>
        <v>-33881.611803398089</v>
      </c>
      <c r="BA124" s="580">
        <f t="shared" si="42"/>
        <v>-34641.3901145009</v>
      </c>
      <c r="BB124" s="580">
        <f t="shared" si="42"/>
        <v>-35425.116749266912</v>
      </c>
      <c r="BC124" s="580">
        <f t="shared" si="42"/>
        <v>-36233.537709884338</v>
      </c>
      <c r="BD124" s="580">
        <f t="shared" si="42"/>
        <v>-37067.421999548809</v>
      </c>
      <c r="BE124" s="580">
        <f t="shared" si="42"/>
        <v>-37927.562324528219</v>
      </c>
      <c r="BF124" s="580">
        <f t="shared" si="42"/>
        <v>-38814.775817410838</v>
      </c>
      <c r="BG124" s="580">
        <f t="shared" si="42"/>
        <v>-39729.904782165919</v>
      </c>
      <c r="BH124" s="580">
        <f t="shared" si="42"/>
        <v>-40673.81746166433</v>
      </c>
      <c r="BI124" s="580">
        <f t="shared" si="42"/>
        <v>-41647.408828325541</v>
      </c>
      <c r="BJ124" s="580">
        <f t="shared" si="42"/>
        <v>-42651.601398576313</v>
      </c>
      <c r="BK124" s="580">
        <f t="shared" si="42"/>
        <v>-43687.346071826716</v>
      </c>
    </row>
  </sheetData>
  <pageMargins left="0.7" right="0.7" top="0.75" bottom="0.75" header="0.3" footer="0.3"/>
  <pageSetup paperSize="9" scale="39" fitToWidth="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tint="0.39997558519241921"/>
  </sheetPr>
  <dimension ref="B6:K16"/>
  <sheetViews>
    <sheetView zoomScale="85" zoomScaleNormal="85" workbookViewId="0">
      <selection activeCell="I30" sqref="I30"/>
    </sheetView>
  </sheetViews>
  <sheetFormatPr defaultRowHeight="15"/>
  <cols>
    <col min="11" max="11" width="15.42578125" customWidth="1"/>
  </cols>
  <sheetData>
    <row r="6" spans="2:11" ht="21">
      <c r="B6" s="12" t="s">
        <v>545</v>
      </c>
      <c r="C6" s="11"/>
      <c r="D6" s="11"/>
      <c r="E6" s="11"/>
      <c r="F6" s="11"/>
      <c r="G6" s="11"/>
      <c r="H6" s="11"/>
      <c r="I6" s="11"/>
      <c r="J6" s="11"/>
      <c r="K6" s="11"/>
    </row>
    <row r="8" spans="2:11">
      <c r="B8" s="633" t="s">
        <v>546</v>
      </c>
    </row>
    <row r="10" spans="2:11">
      <c r="B10" s="483" t="s">
        <v>547</v>
      </c>
    </row>
    <row r="12" spans="2:11">
      <c r="B12" s="634" t="s">
        <v>569</v>
      </c>
    </row>
    <row r="13" spans="2:11">
      <c r="B13" t="s">
        <v>571</v>
      </c>
    </row>
    <row r="15" spans="2:11">
      <c r="B15" s="634" t="s">
        <v>570</v>
      </c>
    </row>
    <row r="16" spans="2:11">
      <c r="B16" t="s">
        <v>578</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E6:K16"/>
  <sheetViews>
    <sheetView workbookViewId="0">
      <selection activeCell="R21" sqref="R21"/>
    </sheetView>
  </sheetViews>
  <sheetFormatPr defaultRowHeight="15"/>
  <cols>
    <col min="5" max="5" width="18.28515625" customWidth="1"/>
    <col min="6" max="11" width="13.28515625" bestFit="1" customWidth="1"/>
  </cols>
  <sheetData>
    <row r="6" spans="5:11" ht="15.75" thickBot="1"/>
    <row r="7" spans="5:11" s="42" customFormat="1" ht="16.5" thickTop="1" thickBot="1">
      <c r="F7" s="491">
        <f>'4. Investment Appraisal'!$C$9</f>
        <v>2017</v>
      </c>
      <c r="G7" s="491">
        <f>F7+3</f>
        <v>2020</v>
      </c>
      <c r="H7" s="491">
        <f t="shared" ref="H7:K7" si="0">G7+3</f>
        <v>2023</v>
      </c>
      <c r="I7" s="491">
        <f t="shared" si="0"/>
        <v>2026</v>
      </c>
      <c r="J7" s="491">
        <f t="shared" si="0"/>
        <v>2029</v>
      </c>
      <c r="K7" s="491">
        <f t="shared" si="0"/>
        <v>2032</v>
      </c>
    </row>
    <row r="8" spans="5:11" ht="15.75" thickTop="1">
      <c r="E8" t="s">
        <v>110</v>
      </c>
      <c r="F8" s="597">
        <f>HLOOKUP(F$7,'Fee Income'!$75:$84,2,FALSE)</f>
        <v>33</v>
      </c>
      <c r="G8" s="597">
        <f>HLOOKUP(G$7,'Fee Income'!$75:$84,2,FALSE)</f>
        <v>31.000540436921298</v>
      </c>
      <c r="H8" s="597">
        <f>HLOOKUP(H$7,'Fee Income'!$75:$84,2,FALSE)</f>
        <v>104.0000000761066</v>
      </c>
      <c r="I8" s="597">
        <f>HLOOKUP(I$7,'Fee Income'!$75:$84,2,FALSE)</f>
        <v>143.00000000000063</v>
      </c>
      <c r="J8" s="597">
        <f>HLOOKUP(J$7,'Fee Income'!$75:$84,2,FALSE)</f>
        <v>143</v>
      </c>
      <c r="K8" s="597">
        <f>HLOOKUP(K$7,'Fee Income'!$75:$84,2,FALSE)</f>
        <v>143</v>
      </c>
    </row>
    <row r="9" spans="5:11">
      <c r="E9" t="s">
        <v>162</v>
      </c>
      <c r="F9" s="597">
        <f>HLOOKUP(F$7,'Fee Income'!$75:$84,3,FALSE)</f>
        <v>15</v>
      </c>
      <c r="G9" s="597">
        <f>HLOOKUP(G$7,'Fee Income'!$75:$84,3,FALSE)</f>
        <v>13.009953124999999</v>
      </c>
      <c r="H9" s="597">
        <f>HLOOKUP(H$7,'Fee Income'!$75:$84,3,FALSE)</f>
        <v>20.000030481363932</v>
      </c>
      <c r="I9" s="597">
        <f>HLOOKUP(I$7,'Fee Income'!$75:$84,3,FALSE)</f>
        <v>25.000000024385091</v>
      </c>
      <c r="J9" s="597">
        <f>HLOOKUP(J$7,'Fee Income'!$75:$84,3,FALSE)</f>
        <v>25.000000000012484</v>
      </c>
      <c r="K9" s="597">
        <f>HLOOKUP(K$7,'Fee Income'!$75:$84,3,FALSE)</f>
        <v>25.000000000000007</v>
      </c>
    </row>
    <row r="10" spans="5:11">
      <c r="E10" t="s">
        <v>239</v>
      </c>
      <c r="F10" s="597">
        <f>HLOOKUP(F$7,'Fee Income'!$75:$84,4,FALSE)</f>
        <v>15</v>
      </c>
      <c r="G10" s="597">
        <f>HLOOKUP(G$7,'Fee Income'!$75:$84,4,FALSE)</f>
        <v>13.009953124999999</v>
      </c>
      <c r="H10" s="597">
        <f>HLOOKUP(H$7,'Fee Income'!$75:$84,4,FALSE)</f>
        <v>15.000040641818575</v>
      </c>
      <c r="I10" s="597">
        <f>HLOOKUP(I$7,'Fee Income'!$75:$84,4,FALSE)</f>
        <v>20.000000072252121</v>
      </c>
      <c r="J10" s="597">
        <f>HLOOKUP(J$7,'Fee Income'!$75:$84,4,FALSE)</f>
        <v>20.000000000072252</v>
      </c>
      <c r="K10" s="597">
        <f>HLOOKUP(K$7,'Fee Income'!$75:$84,4,FALSE)</f>
        <v>20.000000000000071</v>
      </c>
    </row>
    <row r="11" spans="5:11" ht="15.75" thickBot="1">
      <c r="E11" t="s">
        <v>114</v>
      </c>
      <c r="F11" s="597">
        <f>HLOOKUP(F$7,'Fee Income'!$75:$84,5,FALSE)</f>
        <v>33</v>
      </c>
      <c r="G11" s="597">
        <f>HLOOKUP(G$7,'Fee Income'!$75:$84,5,FALSE)</f>
        <v>31.000540436921298</v>
      </c>
      <c r="H11" s="597">
        <f>HLOOKUP(H$7,'Fee Income'!$75:$84,5,FALSE)</f>
        <v>29.00000008784075</v>
      </c>
      <c r="I11" s="597">
        <f>HLOOKUP(I$7,'Fee Income'!$75:$84,5,FALSE)</f>
        <v>40.600000000027805</v>
      </c>
      <c r="J11" s="597">
        <f>HLOOKUP(J$7,'Fee Income'!$75:$84,5,FALSE)</f>
        <v>40.600000000000009</v>
      </c>
      <c r="K11" s="597">
        <f>HLOOKUP(K$7,'Fee Income'!$75:$84,5,FALSE)</f>
        <v>40.6</v>
      </c>
    </row>
    <row r="12" spans="5:11" ht="16.5" thickTop="1" thickBot="1">
      <c r="F12" s="491">
        <f>'4. Investment Appraisal'!$C$9</f>
        <v>2017</v>
      </c>
      <c r="G12" s="491">
        <f>F12+3</f>
        <v>2020</v>
      </c>
      <c r="H12" s="491">
        <f t="shared" ref="H12" si="1">G12+3</f>
        <v>2023</v>
      </c>
      <c r="I12" s="491">
        <f t="shared" ref="I12" si="2">H12+3</f>
        <v>2026</v>
      </c>
      <c r="J12" s="491">
        <f t="shared" ref="J12" si="3">I12+3</f>
        <v>2029</v>
      </c>
      <c r="K12" s="491">
        <f t="shared" ref="K12" si="4">J12+3</f>
        <v>2032</v>
      </c>
    </row>
    <row r="13" spans="5:11" ht="15.75" thickTop="1">
      <c r="E13" t="s">
        <v>497</v>
      </c>
      <c r="F13" s="60">
        <f>HLOOKUP(F$7,'Fee Income'!$75:$84,7,FALSE)</f>
        <v>569</v>
      </c>
      <c r="G13" s="60">
        <f>HLOOKUP(G$7,'Fee Income'!$75:$84,7,FALSE)</f>
        <v>638.16349563129995</v>
      </c>
      <c r="H13" s="60">
        <f>HLOOKUP(H$7,'Fee Income'!$75:$84,7,FALSE)</f>
        <v>2302.3238760753566</v>
      </c>
      <c r="I13" s="60">
        <f>HLOOKUP(I$7,'Fee Income'!$75:$84,7,FALSE)</f>
        <v>3459.2407604317705</v>
      </c>
      <c r="J13" s="60">
        <f>HLOOKUP(J$7,'Fee Income'!$75:$84,7,FALSE)</f>
        <v>3780.0057784243272</v>
      </c>
      <c r="K13" s="60">
        <f>HLOOKUP(K$7,'Fee Income'!$75:$84,7,FALSE)</f>
        <v>4130.5143742402797</v>
      </c>
    </row>
    <row r="14" spans="5:11">
      <c r="E14" t="s">
        <v>498</v>
      </c>
      <c r="F14" s="60">
        <f>HLOOKUP(F$7,'Fee Income'!$75:$84,8,FALSE)</f>
        <v>295.5</v>
      </c>
      <c r="G14" s="60">
        <f>HLOOKUP(G$7,'Fee Income'!$75:$84,8,FALSE)</f>
        <v>330.33684143056507</v>
      </c>
      <c r="H14" s="60">
        <f>HLOOKUP(H$7,'Fee Income'!$75:$84,8,FALSE)</f>
        <v>500.55866322792701</v>
      </c>
      <c r="I14" s="60">
        <f>HLOOKUP(I$7,'Fee Income'!$75:$84,8,FALSE)</f>
        <v>683.71745799132214</v>
      </c>
      <c r="J14" s="60">
        <f>HLOOKUP(J$7,'Fee Income'!$75:$84,8,FALSE)</f>
        <v>747.11652671848344</v>
      </c>
      <c r="K14" s="60">
        <f>HLOOKUP(K$7,'Fee Income'!$75:$84,8,FALSE)</f>
        <v>816.39440089150821</v>
      </c>
    </row>
    <row r="15" spans="5:11">
      <c r="E15" t="s">
        <v>499</v>
      </c>
      <c r="F15" s="60">
        <f>HLOOKUP(F$7,'Fee Income'!$75:$84,9,FALSE)</f>
        <v>295.5</v>
      </c>
      <c r="G15" s="60">
        <f>HLOOKUP(G$7,'Fee Income'!$75:$84,9,FALSE)</f>
        <v>330.33684143056507</v>
      </c>
      <c r="H15" s="60">
        <f>HLOOKUP(H$7,'Fee Income'!$75:$84,9,FALSE)</f>
        <v>375.41899742095029</v>
      </c>
      <c r="I15" s="60">
        <f>HLOOKUP(I$7,'Fee Income'!$75:$84,9,FALSE)</f>
        <v>546.97396639305771</v>
      </c>
      <c r="J15" s="60">
        <f>HLOOKUP(J$7,'Fee Income'!$75:$84,9,FALSE)</f>
        <v>597.69322137478684</v>
      </c>
      <c r="K15" s="60">
        <f>HLOOKUP(K$7,'Fee Income'!$75:$84,9,FALSE)</f>
        <v>653.11552071320659</v>
      </c>
    </row>
    <row r="16" spans="5:11">
      <c r="E16" t="s">
        <v>500</v>
      </c>
      <c r="F16" s="60">
        <f>HLOOKUP(F$7,'Fee Income'!$75:$84,10,FALSE)</f>
        <v>497.1</v>
      </c>
      <c r="G16" s="60">
        <f>HLOOKUP(G$7,'Fee Income'!$75:$84,10,FALSE)</f>
        <v>557.23941554999817</v>
      </c>
      <c r="H16" s="60">
        <f>HLOOKUP(H$7,'Fee Income'!$75:$84,10,FALSE)</f>
        <v>474.36234989437634</v>
      </c>
      <c r="I16" s="60">
        <f>HLOOKUP(I$7,'Fee Income'!$75:$84,10,FALSE)</f>
        <v>725.68796651823914</v>
      </c>
      <c r="J16" s="60">
        <f>HLOOKUP(J$7,'Fee Income'!$75:$84,10,FALSE)</f>
        <v>792.97883458957585</v>
      </c>
      <c r="K16" s="60">
        <f>HLOOKUP(K$7,'Fee Income'!$75:$84,10,FALSE)</f>
        <v>866.50938298456344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Welcome</vt:lpstr>
      <vt:lpstr>Model Guide </vt:lpstr>
      <vt:lpstr>1. Project Dashboard</vt:lpstr>
      <vt:lpstr>2. Salary Costs</vt:lpstr>
      <vt:lpstr>3. Inputs</vt:lpstr>
      <vt:lpstr>4. Investment Appraisal</vt:lpstr>
      <vt:lpstr>5. I&amp;E Summary</vt:lpstr>
      <vt:lpstr>6. Notes</vt:lpstr>
      <vt:lpstr>Graph Data</vt:lpstr>
      <vt:lpstr>Estates Facilities Costs</vt:lpstr>
      <vt:lpstr>Inflation Index</vt:lpstr>
      <vt:lpstr>Inflation Index (2) </vt:lpstr>
      <vt:lpstr>Fee Income</vt:lpstr>
      <vt:lpstr>Refurb Costs</vt:lpstr>
      <vt:lpstr>Inputs (2)</vt:lpstr>
      <vt:lpstr>Investment Appraisal (2)</vt:lpstr>
      <vt:lpstr>I&amp;E Summary (2)</vt:lpstr>
      <vt:lpstr>Fee Income (2)</vt:lpstr>
      <vt:lpstr>Fee Income (3)</vt:lpstr>
      <vt:lpstr>Inputs (3)</vt:lpstr>
      <vt:lpstr>Investment Appraisal (3)</vt:lpstr>
      <vt:lpstr>Glossary </vt:lpstr>
      <vt:lpstr>I&amp;E Summary (3)</vt:lpstr>
      <vt:lpstr>Validation</vt:lpstr>
      <vt:lpstr>'1. Project Dashboard'!Print_Area</vt:lpstr>
      <vt:lpstr>'Model Guide '!Print_Area</vt:lpstr>
    </vt:vector>
  </TitlesOfParts>
  <Company>Imperial College London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Kilpatrick, Andrew</dc:creator>
  <cp:lastModifiedBy>Hussain, Shahnura</cp:lastModifiedBy>
  <cp:lastPrinted>2017-06-27T13:14:53Z</cp:lastPrinted>
  <dcterms:created xsi:type="dcterms:W3CDTF">2016-05-18T11:41:21Z</dcterms:created>
  <dcterms:modified xsi:type="dcterms:W3CDTF">2017-10-11T09:22:52Z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